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k\Desktop\Excel\Personal Project\Coca Cola Internship Project\"/>
    </mc:Choice>
  </mc:AlternateContent>
  <xr:revisionPtr revIDLastSave="0" documentId="13_ncr:1_{4A86270F-92F1-46B9-ABDD-C44A2730F425}" xr6:coauthVersionLast="47" xr6:coauthVersionMax="47" xr10:uidLastSave="{00000000-0000-0000-0000-000000000000}"/>
  <bookViews>
    <workbookView xWindow="-120" yWindow="-120" windowWidth="38640" windowHeight="21120" activeTab="2" xr2:uid="{9CC9E788-1F35-436D-A10F-BBCC9281EA04}"/>
  </bookViews>
  <sheets>
    <sheet name="Sales Dashboard" sheetId="8" r:id="rId1"/>
    <sheet name="raw_sales_data" sheetId="2" r:id="rId2"/>
    <sheet name="Worksheet" sheetId="4" r:id="rId3"/>
    <sheet name="Pivot Tables" sheetId="5" r:id="rId4"/>
  </sheets>
  <definedNames>
    <definedName name="_xlchart.v5.0" hidden="1">'Pivot Tables'!$E$1</definedName>
    <definedName name="_xlchart.v5.1" hidden="1">'Pivot Tables'!$F$1</definedName>
    <definedName name="_xlchart.v5.10" hidden="1">('Pivot Tables'!$E$2:$E$3,'Pivot Tables'!$E$5:$E$17,'Pivot Tables'!$E$19:$E$21,'Pivot Tables'!$E$23:$E$24)</definedName>
    <definedName name="_xlchart.v5.11" hidden="1">('Pivot Tables'!$F$2:$F$3,'Pivot Tables'!$F$5:$F$17,'Pivot Tables'!$F$19:$F$21,'Pivot Tables'!$F$23:$F$24)</definedName>
    <definedName name="_xlchart.v5.12" hidden="1">'Pivot Tables'!$E$4</definedName>
    <definedName name="_xlchart.v5.13" hidden="1">'Pivot Tables'!$E$5:$E$17</definedName>
    <definedName name="_xlchart.v5.14" hidden="1">'Pivot Tables'!$F$4</definedName>
    <definedName name="_xlchart.v5.15" hidden="1">'Pivot Tables'!$F$5:$F$17</definedName>
    <definedName name="_xlchart.v5.2" hidden="1">('Pivot Tables'!$E$2:$E$3,'Pivot Tables'!$E$5:$E$17,'Pivot Tables'!$E$19:$E$21,'Pivot Tables'!$E$23:$E$24)</definedName>
    <definedName name="_xlchart.v5.3" hidden="1">('Pivot Tables'!$F$2:$F$3,'Pivot Tables'!$F$5:$F$17,'Pivot Tables'!$F$19:$F$21,'Pivot Tables'!$F$23:$F$24)</definedName>
    <definedName name="_xlchart.v5.4" hidden="1">'Pivot Tables'!$E$4</definedName>
    <definedName name="_xlchart.v5.5" hidden="1">'Pivot Tables'!$E$5:$E$17</definedName>
    <definedName name="_xlchart.v5.6" hidden="1">'Pivot Tables'!$F$4</definedName>
    <definedName name="_xlchart.v5.7" hidden="1">'Pivot Tables'!$F$5:$F$17</definedName>
    <definedName name="_xlchart.v5.8" hidden="1">'Pivot Tables'!$E$1</definedName>
    <definedName name="_xlchart.v5.9" hidden="1">'Pivot Tables'!$F$1</definedName>
    <definedName name="ExternalData_1" localSheetId="1" hidden="1">raw_sales_data!$A$1:$Y$2824</definedName>
    <definedName name="ExternalData_1" localSheetId="2" hidden="1">Worksheet!$A$1:$AA$2346</definedName>
    <definedName name="_xlnm.Print_Area" localSheetId="0">'Sales Dashboard'!$A$1:$AJ$183</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2" i="5" l="1"/>
  <c r="A103" i="5" s="1"/>
  <c r="G2328" i="4"/>
  <c r="F2328" i="4" s="1"/>
  <c r="G2327" i="4"/>
  <c r="F2327" i="4" s="1"/>
  <c r="G2326" i="4"/>
  <c r="F2326" i="4" s="1"/>
  <c r="G2325" i="4"/>
  <c r="F2325" i="4" s="1"/>
  <c r="G2324" i="4"/>
  <c r="F2324" i="4" s="1"/>
  <c r="G2320" i="4"/>
  <c r="F2320" i="4" s="1"/>
  <c r="G2318" i="4"/>
  <c r="F2318" i="4" s="1"/>
  <c r="G2316" i="4"/>
  <c r="F2316" i="4" s="1"/>
  <c r="G2315" i="4"/>
  <c r="F2315" i="4" s="1"/>
  <c r="G2313" i="4"/>
  <c r="F2313" i="4" s="1"/>
  <c r="G2311" i="4"/>
  <c r="F2311" i="4" s="1"/>
  <c r="G2302" i="4"/>
  <c r="F2302" i="4" s="1"/>
  <c r="G2301" i="4"/>
  <c r="F2301" i="4" s="1"/>
  <c r="G2295" i="4"/>
  <c r="F2295" i="4" s="1"/>
  <c r="G2292" i="4"/>
  <c r="F2292" i="4" s="1"/>
  <c r="G2289" i="4"/>
  <c r="F2289" i="4" s="1"/>
  <c r="G2288" i="4"/>
  <c r="F2288" i="4" s="1"/>
  <c r="G2287" i="4"/>
  <c r="F2287" i="4" s="1"/>
  <c r="G2286" i="4"/>
  <c r="F2286" i="4" s="1"/>
  <c r="G2284" i="4"/>
  <c r="F2284" i="4" s="1"/>
  <c r="G2282" i="4"/>
  <c r="F2282" i="4" s="1"/>
  <c r="G2247" i="4"/>
  <c r="F2247" i="4" s="1"/>
  <c r="G2245" i="4"/>
  <c r="F2245" i="4" s="1"/>
  <c r="G2244" i="4"/>
  <c r="F2244" i="4" s="1"/>
  <c r="G2243" i="4"/>
  <c r="F2243" i="4" s="1"/>
  <c r="G2242" i="4"/>
  <c r="F2242" i="4" s="1"/>
  <c r="G2241" i="4"/>
  <c r="F2241" i="4" s="1"/>
  <c r="G2239" i="4"/>
  <c r="F2239" i="4" s="1"/>
  <c r="G2237" i="4"/>
  <c r="F2237" i="4" s="1"/>
  <c r="G2236" i="4"/>
  <c r="F2236" i="4" s="1"/>
  <c r="G2230" i="4"/>
  <c r="F2230" i="4" s="1"/>
  <c r="G2229" i="4"/>
  <c r="F2229" i="4" s="1"/>
  <c r="G2218" i="4"/>
  <c r="F2218" i="4" s="1"/>
  <c r="G2217" i="4"/>
  <c r="F2217" i="4" s="1"/>
  <c r="G2215" i="4"/>
  <c r="F2215" i="4" s="1"/>
  <c r="G2214" i="4"/>
  <c r="F2214" i="4" s="1"/>
  <c r="G2213" i="4"/>
  <c r="F2213" i="4" s="1"/>
  <c r="G2212" i="4"/>
  <c r="F2212" i="4" s="1"/>
  <c r="G2208" i="4"/>
  <c r="F2208" i="4" s="1"/>
  <c r="G2207" i="4"/>
  <c r="F2207" i="4" s="1"/>
  <c r="G2201" i="4"/>
  <c r="F2201" i="4" s="1"/>
  <c r="G2200" i="4"/>
  <c r="F2200" i="4" s="1"/>
  <c r="G2199" i="4"/>
  <c r="F2199" i="4" s="1"/>
  <c r="G2198" i="4"/>
  <c r="F2198" i="4" s="1"/>
  <c r="G2197" i="4"/>
  <c r="F2197" i="4" s="1"/>
  <c r="G2196" i="4"/>
  <c r="F2196" i="4" s="1"/>
  <c r="G2195" i="4"/>
  <c r="F2195" i="4" s="1"/>
  <c r="G2194" i="4"/>
  <c r="F2194" i="4" s="1"/>
  <c r="G2193" i="4"/>
  <c r="F2193" i="4" s="1"/>
  <c r="G2191" i="4"/>
  <c r="F2191" i="4" s="1"/>
  <c r="G2190" i="4"/>
  <c r="F2190" i="4" s="1"/>
  <c r="G2189" i="4"/>
  <c r="F2189" i="4" s="1"/>
  <c r="G2188" i="4"/>
  <c r="F2188" i="4" s="1"/>
  <c r="G2187" i="4"/>
  <c r="F2187" i="4" s="1"/>
  <c r="G2186" i="4"/>
  <c r="F2186" i="4" s="1"/>
  <c r="G2181" i="4"/>
  <c r="F2181" i="4" s="1"/>
  <c r="G2180" i="4"/>
  <c r="F2180" i="4" s="1"/>
  <c r="G2179" i="4"/>
  <c r="F2179" i="4" s="1"/>
  <c r="G2177" i="4"/>
  <c r="F2177" i="4" s="1"/>
  <c r="G2141" i="4"/>
  <c r="F2141" i="4" s="1"/>
  <c r="G2140" i="4"/>
  <c r="F2140" i="4" s="1"/>
  <c r="G2139" i="4"/>
  <c r="F2139" i="4" s="1"/>
  <c r="G2136" i="4"/>
  <c r="F2136" i="4" s="1"/>
  <c r="G2135" i="4"/>
  <c r="F2135" i="4" s="1"/>
  <c r="G2132" i="4"/>
  <c r="F2132" i="4" s="1"/>
  <c r="G2130" i="4"/>
  <c r="F2130" i="4" s="1"/>
  <c r="G2129" i="4"/>
  <c r="F2129" i="4" s="1"/>
  <c r="G2128" i="4"/>
  <c r="F2128" i="4" s="1"/>
  <c r="G2125" i="4"/>
  <c r="F2125" i="4" s="1"/>
  <c r="G2122" i="4"/>
  <c r="F2122" i="4" s="1"/>
  <c r="G2119" i="4"/>
  <c r="F2119" i="4" s="1"/>
  <c r="G2111" i="4"/>
  <c r="F2111" i="4" s="1"/>
  <c r="G2109" i="4"/>
  <c r="F2109" i="4" s="1"/>
  <c r="G2108" i="4"/>
  <c r="F2108" i="4" s="1"/>
  <c r="G2107" i="4"/>
  <c r="G2106" i="4"/>
  <c r="F2106" i="4" s="1"/>
  <c r="G2103" i="4"/>
  <c r="F2103" i="4" s="1"/>
  <c r="G2102" i="4"/>
  <c r="F2102" i="4" s="1"/>
  <c r="G2101" i="4"/>
  <c r="F2101" i="4" s="1"/>
  <c r="G2089" i="4"/>
  <c r="F2089" i="4" s="1"/>
  <c r="G2088" i="4"/>
  <c r="F2088" i="4" s="1"/>
  <c r="G2087" i="4"/>
  <c r="F2087" i="4" s="1"/>
  <c r="G2086" i="4"/>
  <c r="F2086" i="4" s="1"/>
  <c r="G2085" i="4"/>
  <c r="F2085" i="4" s="1"/>
  <c r="G2084" i="4"/>
  <c r="F2084" i="4" s="1"/>
  <c r="G2083" i="4"/>
  <c r="F2083" i="4" s="1"/>
  <c r="G2082" i="4"/>
  <c r="F2082" i="4" s="1"/>
  <c r="G2080" i="4"/>
  <c r="F2080" i="4" s="1"/>
  <c r="G2079" i="4"/>
  <c r="F2079" i="4" s="1"/>
  <c r="G2077" i="4"/>
  <c r="F2077" i="4" s="1"/>
  <c r="G2075" i="4"/>
  <c r="F2075" i="4" s="1"/>
  <c r="G2070" i="4"/>
  <c r="F2070" i="4" s="1"/>
  <c r="G2068" i="4"/>
  <c r="F2068" i="4" s="1"/>
  <c r="G2067" i="4"/>
  <c r="F2067" i="4" s="1"/>
  <c r="G2066" i="4"/>
  <c r="F2066" i="4" s="1"/>
  <c r="G2065" i="4"/>
  <c r="F2065" i="4" s="1"/>
  <c r="G2063" i="4"/>
  <c r="F2063" i="4" s="1"/>
  <c r="G2027" i="4"/>
  <c r="F2027" i="4" s="1"/>
  <c r="G2025" i="4"/>
  <c r="F2025" i="4" s="1"/>
  <c r="G2024" i="4"/>
  <c r="F2024" i="4" s="1"/>
  <c r="G2023" i="4"/>
  <c r="G2022" i="4"/>
  <c r="F2022" i="4" s="1"/>
  <c r="G2018" i="4"/>
  <c r="F2018" i="4" s="1"/>
  <c r="G2016" i="4"/>
  <c r="F2016" i="4" s="1"/>
  <c r="G2014" i="4"/>
  <c r="F2014" i="4" s="1"/>
  <c r="G2013" i="4"/>
  <c r="F2013" i="4" s="1"/>
  <c r="G2011" i="4"/>
  <c r="F2011" i="4" s="1"/>
  <c r="G2009" i="4"/>
  <c r="F2009" i="4" s="1"/>
  <c r="G1994" i="4"/>
  <c r="F1994" i="4" s="1"/>
  <c r="G1993" i="4"/>
  <c r="F1993" i="4" s="1"/>
  <c r="G1992" i="4"/>
  <c r="F1992" i="4" s="1"/>
  <c r="G1991" i="4"/>
  <c r="F1991" i="4" s="1"/>
  <c r="G1990" i="4"/>
  <c r="F1990" i="4" s="1"/>
  <c r="G1989" i="4"/>
  <c r="F1989" i="4" s="1"/>
  <c r="G1988" i="4"/>
  <c r="F1988" i="4" s="1"/>
  <c r="G1987" i="4"/>
  <c r="F1987" i="4" s="1"/>
  <c r="G1986" i="4"/>
  <c r="F1986" i="4" s="1"/>
  <c r="G1985" i="4"/>
  <c r="F1985" i="4" s="1"/>
  <c r="G1984" i="4"/>
  <c r="F1984" i="4" s="1"/>
  <c r="G1983" i="4"/>
  <c r="F1983" i="4" s="1"/>
  <c r="G1982" i="4"/>
  <c r="F1982" i="4" s="1"/>
  <c r="G1981" i="4"/>
  <c r="F1981" i="4" s="1"/>
  <c r="G1980" i="4"/>
  <c r="F1980" i="4" s="1"/>
  <c r="G1979" i="4"/>
  <c r="F1979" i="4" s="1"/>
  <c r="G1978" i="4"/>
  <c r="F1978" i="4" s="1"/>
  <c r="G1977" i="4"/>
  <c r="F1977" i="4" s="1"/>
  <c r="G1976" i="4"/>
  <c r="F1976" i="4" s="1"/>
  <c r="G1975" i="4"/>
  <c r="F1975" i="4" s="1"/>
  <c r="G1974" i="4"/>
  <c r="F1974" i="4" s="1"/>
  <c r="G1973" i="4"/>
  <c r="F1973" i="4" s="1"/>
  <c r="G1969" i="4"/>
  <c r="F1969" i="4" s="1"/>
  <c r="G1967" i="4"/>
  <c r="F1967" i="4" s="1"/>
  <c r="G1965" i="4"/>
  <c r="F1965" i="4" s="1"/>
  <c r="G1936" i="4"/>
  <c r="F1936" i="4" s="1"/>
  <c r="G1924" i="4"/>
  <c r="F1924" i="4" s="1"/>
  <c r="G1923" i="4"/>
  <c r="F1923" i="4" s="1"/>
  <c r="G1922" i="4"/>
  <c r="F1922" i="4" s="1"/>
  <c r="G1921" i="4"/>
  <c r="F1921" i="4" s="1"/>
  <c r="G1918" i="4"/>
  <c r="F1918" i="4" s="1"/>
  <c r="G1916" i="4"/>
  <c r="F1916" i="4" s="1"/>
  <c r="G1915" i="4"/>
  <c r="F1915" i="4" s="1"/>
  <c r="G1914" i="4"/>
  <c r="F1914" i="4" s="1"/>
  <c r="G1913" i="4"/>
  <c r="F1913" i="4" s="1"/>
  <c r="G1907" i="4"/>
  <c r="F1907" i="4" s="1"/>
  <c r="G1903" i="4"/>
  <c r="F1903" i="4" s="1"/>
  <c r="G1886" i="4"/>
  <c r="F1886" i="4" s="1"/>
  <c r="G1885" i="4"/>
  <c r="F1885" i="4" s="1"/>
  <c r="G1884" i="4"/>
  <c r="F1884" i="4" s="1"/>
  <c r="G1883" i="4"/>
  <c r="F1883" i="4" s="1"/>
  <c r="G1882" i="4"/>
  <c r="F1882" i="4" s="1"/>
  <c r="G1881" i="4"/>
  <c r="F1881" i="4" s="1"/>
  <c r="G1880" i="4"/>
  <c r="F1880" i="4" s="1"/>
  <c r="G1879" i="4"/>
  <c r="F1879" i="4" s="1"/>
  <c r="G1877" i="4"/>
  <c r="F1877" i="4" s="1"/>
  <c r="G1876" i="4"/>
  <c r="F1876" i="4" s="1"/>
  <c r="G1875" i="4"/>
  <c r="F1875" i="4" s="1"/>
  <c r="G1873" i="4"/>
  <c r="F1873" i="4" s="1"/>
  <c r="G1872" i="4"/>
  <c r="F1872" i="4" s="1"/>
  <c r="G1871" i="4"/>
  <c r="F1871" i="4" s="1"/>
  <c r="G1870" i="4"/>
  <c r="F1870" i="4" s="1"/>
  <c r="G1869" i="4"/>
  <c r="F1869" i="4" s="1"/>
  <c r="G1867" i="4"/>
  <c r="F1867" i="4" s="1"/>
  <c r="G1866" i="4"/>
  <c r="F1866" i="4" s="1"/>
  <c r="G1865" i="4"/>
  <c r="F1865" i="4" s="1"/>
  <c r="G1864" i="4"/>
  <c r="G1863" i="4"/>
  <c r="F1863" i="4" s="1"/>
  <c r="G1862" i="4"/>
  <c r="F1862" i="4" s="1"/>
  <c r="G1861" i="4"/>
  <c r="F1861" i="4" s="1"/>
  <c r="G1860" i="4"/>
  <c r="F1860" i="4" s="1"/>
  <c r="G1859" i="4"/>
  <c r="F1859" i="4" s="1"/>
  <c r="G1858" i="4"/>
  <c r="F1858" i="4" s="1"/>
  <c r="G1827" i="4"/>
  <c r="F1827" i="4" s="1"/>
  <c r="G1815" i="4"/>
  <c r="F1815" i="4" s="1"/>
  <c r="G1812" i="4"/>
  <c r="F1812" i="4" s="1"/>
  <c r="G1811" i="4"/>
  <c r="F1811" i="4" s="1"/>
  <c r="G1810" i="4"/>
  <c r="F1810" i="4" s="1"/>
  <c r="G1806" i="4"/>
  <c r="F1806" i="4" s="1"/>
  <c r="G1805" i="4"/>
  <c r="F1805" i="4" s="1"/>
  <c r="G1803" i="4"/>
  <c r="F1803" i="4" s="1"/>
  <c r="G1801" i="4"/>
  <c r="F1801" i="4" s="1"/>
  <c r="G1798" i="4"/>
  <c r="F1798" i="4" s="1"/>
  <c r="G1796" i="4"/>
  <c r="F1796" i="4" s="1"/>
  <c r="G1795" i="4"/>
  <c r="F1795" i="4" s="1"/>
  <c r="G1779" i="4"/>
  <c r="F1779" i="4" s="1"/>
  <c r="G1776" i="4"/>
  <c r="F1776" i="4" s="1"/>
  <c r="G1775" i="4"/>
  <c r="F1775" i="4" s="1"/>
  <c r="G1774" i="4"/>
  <c r="F1774" i="4" s="1"/>
  <c r="G1773" i="4"/>
  <c r="F1773" i="4" s="1"/>
  <c r="G1770" i="4"/>
  <c r="F1770" i="4" s="1"/>
  <c r="G1769" i="4"/>
  <c r="F1769" i="4" s="1"/>
  <c r="G1768" i="4"/>
  <c r="F1768" i="4" s="1"/>
  <c r="G1767" i="4"/>
  <c r="F1767" i="4" s="1"/>
  <c r="G1766" i="4"/>
  <c r="F1766" i="4" s="1"/>
  <c r="G1765" i="4"/>
  <c r="F1765" i="4" s="1"/>
  <c r="G1764" i="4"/>
  <c r="F1764" i="4" s="1"/>
  <c r="G1763" i="4"/>
  <c r="F1763" i="4" s="1"/>
  <c r="G1762" i="4"/>
  <c r="G1761" i="4"/>
  <c r="F1761" i="4" s="1"/>
  <c r="G1760" i="4"/>
  <c r="F1760" i="4" s="1"/>
  <c r="G1759" i="4"/>
  <c r="F1759" i="4" s="1"/>
  <c r="G1758" i="4"/>
  <c r="F1758" i="4" s="1"/>
  <c r="G1757" i="4"/>
  <c r="F1757" i="4" s="1"/>
  <c r="G1756" i="4"/>
  <c r="F1756" i="4" s="1"/>
  <c r="G1755" i="4"/>
  <c r="F1755" i="4" s="1"/>
  <c r="G1754" i="4"/>
  <c r="F1754" i="4" s="1"/>
  <c r="G1753" i="4"/>
  <c r="F1753" i="4" s="1"/>
  <c r="G1752" i="4"/>
  <c r="F1752" i="4" s="1"/>
  <c r="G1748" i="4"/>
  <c r="F1748" i="4" s="1"/>
  <c r="G1745" i="4"/>
  <c r="F1745" i="4" s="1"/>
  <c r="G1713" i="4"/>
  <c r="F1713" i="4" s="1"/>
  <c r="G1705" i="4"/>
  <c r="F1705" i="4" s="1"/>
  <c r="G1704" i="4"/>
  <c r="F1704" i="4" s="1"/>
  <c r="G1703" i="4"/>
  <c r="F1703" i="4" s="1"/>
  <c r="G1698" i="4"/>
  <c r="F1698" i="4" s="1"/>
  <c r="G1697" i="4"/>
  <c r="F1697" i="4" s="1"/>
  <c r="G1696" i="4"/>
  <c r="F1696" i="4" s="1"/>
  <c r="G1695" i="4"/>
  <c r="F1695" i="4" s="1"/>
  <c r="G1694" i="4"/>
  <c r="F1694" i="4" s="1"/>
  <c r="G1692" i="4"/>
  <c r="F1692" i="4" s="1"/>
  <c r="G1690" i="4"/>
  <c r="F1690" i="4" s="1"/>
  <c r="G1678" i="4"/>
  <c r="F1678" i="4" s="1"/>
  <c r="G1677" i="4"/>
  <c r="F1677" i="4" s="1"/>
  <c r="G1669" i="4"/>
  <c r="F1669" i="4" s="1"/>
  <c r="G1668" i="4"/>
  <c r="F1668" i="4" s="1"/>
  <c r="G1667" i="4"/>
  <c r="F1667" i="4" s="1"/>
  <c r="G1666" i="4"/>
  <c r="F1666" i="4" s="1"/>
  <c r="G1664" i="4"/>
  <c r="F1664" i="4" s="1"/>
  <c r="G1663" i="4"/>
  <c r="F1663" i="4" s="1"/>
  <c r="G1662" i="4"/>
  <c r="G1657" i="4"/>
  <c r="F1657" i="4" s="1"/>
  <c r="G1656" i="4"/>
  <c r="F1656" i="4" s="1"/>
  <c r="G1655" i="4"/>
  <c r="F1655" i="4" s="1"/>
  <c r="G1654" i="4"/>
  <c r="F1654" i="4" s="1"/>
  <c r="G1653" i="4"/>
  <c r="F1653" i="4" s="1"/>
  <c r="G1652" i="4"/>
  <c r="F1652" i="4" s="1"/>
  <c r="G1651" i="4"/>
  <c r="F1651" i="4" s="1"/>
  <c r="G1650" i="4"/>
  <c r="F1650" i="4" s="1"/>
  <c r="G1649" i="4"/>
  <c r="F1649" i="4" s="1"/>
  <c r="G1648" i="4"/>
  <c r="F1648" i="4" s="1"/>
  <c r="G1647" i="4"/>
  <c r="F1647" i="4" s="1"/>
  <c r="G1646" i="4"/>
  <c r="F1646" i="4" s="1"/>
  <c r="G1645" i="4"/>
  <c r="F1645" i="4" s="1"/>
  <c r="G1644" i="4"/>
  <c r="F1644" i="4" s="1"/>
  <c r="G1643" i="4"/>
  <c r="F1643" i="4" s="1"/>
  <c r="G1642" i="4"/>
  <c r="F1642" i="4" s="1"/>
  <c r="G1641" i="4"/>
  <c r="F1641" i="4" s="1"/>
  <c r="G1640" i="4"/>
  <c r="F1640" i="4" s="1"/>
  <c r="G1599" i="4"/>
  <c r="F1599" i="4" s="1"/>
  <c r="G1594" i="4"/>
  <c r="F1594" i="4" s="1"/>
  <c r="G1593" i="4"/>
  <c r="F1593" i="4" s="1"/>
  <c r="G1592" i="4"/>
  <c r="F1592" i="4" s="1"/>
  <c r="G1589" i="4"/>
  <c r="F1589" i="4" s="1"/>
  <c r="G1588" i="4"/>
  <c r="F1588" i="4" s="1"/>
  <c r="G1587" i="4"/>
  <c r="F1587" i="4" s="1"/>
  <c r="G1586" i="4"/>
  <c r="F1586" i="4" s="1"/>
  <c r="G1585" i="4"/>
  <c r="F1585" i="4" s="1"/>
  <c r="G1581" i="4"/>
  <c r="F1581" i="4" s="1"/>
  <c r="G1577" i="4"/>
  <c r="F1577" i="4" s="1"/>
  <c r="G1572" i="4"/>
  <c r="F1572" i="4" s="1"/>
  <c r="G1555" i="4"/>
  <c r="F1555" i="4" s="1"/>
  <c r="G1554" i="4"/>
  <c r="F1554" i="4" s="1"/>
  <c r="G1553" i="4"/>
  <c r="F1553" i="4" s="1"/>
  <c r="G1552" i="4"/>
  <c r="G1551" i="4"/>
  <c r="F1551" i="4" s="1"/>
  <c r="G1550" i="4"/>
  <c r="F1550" i="4" s="1"/>
  <c r="G1549" i="4"/>
  <c r="F1549" i="4" s="1"/>
  <c r="G1548" i="4"/>
  <c r="F1548" i="4" s="1"/>
  <c r="G1547" i="4"/>
  <c r="F1547" i="4" s="1"/>
  <c r="G1546" i="4"/>
  <c r="G1545" i="4"/>
  <c r="F1545" i="4" s="1"/>
  <c r="G1544" i="4"/>
  <c r="F1544" i="4" s="1"/>
  <c r="G1543" i="4"/>
  <c r="F1543" i="4" s="1"/>
  <c r="G1542" i="4"/>
  <c r="F1542" i="4" s="1"/>
  <c r="G1541" i="4"/>
  <c r="F1541" i="4" s="1"/>
  <c r="G1540" i="4"/>
  <c r="F1540" i="4" s="1"/>
  <c r="G1539" i="4"/>
  <c r="F1539" i="4" s="1"/>
  <c r="G1538" i="4"/>
  <c r="F1538" i="4" s="1"/>
  <c r="G1534" i="4"/>
  <c r="F1534" i="4" s="1"/>
  <c r="G1533" i="4"/>
  <c r="F1533" i="4" s="1"/>
  <c r="G1531" i="4"/>
  <c r="F1531" i="4" s="1"/>
  <c r="G1529" i="4"/>
  <c r="F1529" i="4" s="1"/>
  <c r="G1528" i="4"/>
  <c r="F1528" i="4" s="1"/>
  <c r="G1527" i="4"/>
  <c r="F1527" i="4" s="1"/>
  <c r="G1526" i="4"/>
  <c r="F1526" i="4" s="1"/>
  <c r="G1524" i="4"/>
  <c r="F1524" i="4" s="1"/>
  <c r="G1486" i="4"/>
  <c r="F1486" i="4" s="1"/>
  <c r="G1483" i="4"/>
  <c r="F1483" i="4" s="1"/>
  <c r="G1482" i="4"/>
  <c r="F1482" i="4" s="1"/>
  <c r="G1481" i="4"/>
  <c r="F1481" i="4" s="1"/>
  <c r="G1480" i="4"/>
  <c r="F1480" i="4" s="1"/>
  <c r="G1477" i="4"/>
  <c r="F1477" i="4" s="1"/>
  <c r="G1476" i="4"/>
  <c r="F1476" i="4" s="1"/>
  <c r="G1474" i="4"/>
  <c r="F1474" i="4" s="1"/>
  <c r="G1473" i="4"/>
  <c r="F1473" i="4" s="1"/>
  <c r="G1470" i="4"/>
  <c r="F1470" i="4" s="1"/>
  <c r="G1468" i="4"/>
  <c r="F1468" i="4" s="1"/>
  <c r="G1459" i="4"/>
  <c r="F1459" i="4" s="1"/>
  <c r="G1458" i="4"/>
  <c r="F1458" i="4" s="1"/>
  <c r="G1455" i="4"/>
  <c r="F1455" i="4" s="1"/>
  <c r="G1454" i="4"/>
  <c r="F1454" i="4" s="1"/>
  <c r="G1453" i="4"/>
  <c r="F1453" i="4" s="1"/>
  <c r="G1452" i="4"/>
  <c r="F1452" i="4" s="1"/>
  <c r="G1451" i="4"/>
  <c r="F1451" i="4" s="1"/>
  <c r="G1450" i="4"/>
  <c r="F1450" i="4" s="1"/>
  <c r="G1449" i="4"/>
  <c r="F1449" i="4" s="1"/>
  <c r="G1448" i="4"/>
  <c r="F1448" i="4" s="1"/>
  <c r="G1447" i="4"/>
  <c r="F1447" i="4" s="1"/>
  <c r="G1446" i="4"/>
  <c r="F1446" i="4" s="1"/>
  <c r="G1445" i="4"/>
  <c r="F1445" i="4" s="1"/>
  <c r="G1444" i="4"/>
  <c r="F1444" i="4" s="1"/>
  <c r="G1443" i="4"/>
  <c r="F1443" i="4" s="1"/>
  <c r="G1442" i="4"/>
  <c r="F1442" i="4" s="1"/>
  <c r="G1441" i="4"/>
  <c r="F1441" i="4" s="1"/>
  <c r="G1440" i="4"/>
  <c r="F1440" i="4" s="1"/>
  <c r="G1439" i="4"/>
  <c r="F1439" i="4" s="1"/>
  <c r="G1438" i="4"/>
  <c r="F1438" i="4" s="1"/>
  <c r="G1437" i="4"/>
  <c r="F1437" i="4" s="1"/>
  <c r="G1436" i="4"/>
  <c r="F1436" i="4" s="1"/>
  <c r="G1435" i="4"/>
  <c r="F1435" i="4" s="1"/>
  <c r="G1434" i="4"/>
  <c r="F1434" i="4" s="1"/>
  <c r="G1433" i="4"/>
  <c r="F1433" i="4" s="1"/>
  <c r="G1429" i="4"/>
  <c r="F1429" i="4" s="1"/>
  <c r="G1427" i="4"/>
  <c r="F1427" i="4" s="1"/>
  <c r="G1390" i="4"/>
  <c r="F1390" i="4" s="1"/>
  <c r="G1386" i="4"/>
  <c r="F1386" i="4" s="1"/>
  <c r="G1384" i="4"/>
  <c r="F1384" i="4" s="1"/>
  <c r="G1382" i="4"/>
  <c r="F1382" i="4" s="1"/>
  <c r="G1379" i="4"/>
  <c r="F1379" i="4" s="1"/>
  <c r="G1377" i="4"/>
  <c r="F1377" i="4" s="1"/>
  <c r="G1376" i="4"/>
  <c r="F1376" i="4" s="1"/>
  <c r="G1371" i="4"/>
  <c r="F1371" i="4" s="1"/>
  <c r="G1361" i="4"/>
  <c r="F1361" i="4" s="1"/>
  <c r="G1360" i="4"/>
  <c r="F1360" i="4" s="1"/>
  <c r="G1359" i="4"/>
  <c r="F1359" i="4" s="1"/>
  <c r="G1358" i="4"/>
  <c r="F1358" i="4" s="1"/>
  <c r="G1357" i="4"/>
  <c r="F1357" i="4" s="1"/>
  <c r="G1356" i="4"/>
  <c r="F1356" i="4" s="1"/>
  <c r="G1355" i="4"/>
  <c r="F1355" i="4" s="1"/>
  <c r="G1354" i="4"/>
  <c r="F1354" i="4" s="1"/>
  <c r="G1353" i="4"/>
  <c r="F1353" i="4" s="1"/>
  <c r="G1352" i="4"/>
  <c r="F1352" i="4" s="1"/>
  <c r="G1351" i="4"/>
  <c r="F1351" i="4" s="1"/>
  <c r="G1350" i="4"/>
  <c r="F1350" i="4" s="1"/>
  <c r="G1349" i="4"/>
  <c r="F1349" i="4" s="1"/>
  <c r="G1344" i="4"/>
  <c r="F1344" i="4" s="1"/>
  <c r="G1342" i="4"/>
  <c r="F1342" i="4" s="1"/>
  <c r="G1340" i="4"/>
  <c r="F1340" i="4" s="1"/>
  <c r="G1339" i="4"/>
  <c r="F1339" i="4" s="1"/>
  <c r="G1297" i="4"/>
  <c r="F1297" i="4" s="1"/>
  <c r="G1296" i="4"/>
  <c r="F1296" i="4" s="1"/>
  <c r="G1295" i="4"/>
  <c r="F1295" i="4" s="1"/>
  <c r="G1294" i="4"/>
  <c r="F1294" i="4" s="1"/>
  <c r="G1291" i="4"/>
  <c r="F1291" i="4" s="1"/>
  <c r="G1290" i="4"/>
  <c r="F1290" i="4" s="1"/>
  <c r="G1288" i="4"/>
  <c r="F1288" i="4" s="1"/>
  <c r="G1287" i="4"/>
  <c r="F1287" i="4" s="1"/>
  <c r="G1284" i="4"/>
  <c r="F1284" i="4" s="1"/>
  <c r="G1282" i="4"/>
  <c r="F1282" i="4" s="1"/>
  <c r="G1275" i="4"/>
  <c r="F1275" i="4" s="1"/>
  <c r="G1274" i="4"/>
  <c r="F1274" i="4" s="1"/>
  <c r="G1261" i="4"/>
  <c r="F1261" i="4" s="1"/>
  <c r="G1260" i="4"/>
  <c r="F1260" i="4" s="1"/>
  <c r="G1259" i="4"/>
  <c r="F1259" i="4" s="1"/>
  <c r="G1258" i="4"/>
  <c r="F1258" i="4" s="1"/>
  <c r="G1257" i="4"/>
  <c r="F1257" i="4" s="1"/>
  <c r="G1256" i="4"/>
  <c r="F1256" i="4" s="1"/>
  <c r="G1255" i="4"/>
  <c r="F1255" i="4" s="1"/>
  <c r="G1253" i="4"/>
  <c r="F1253" i="4" s="1"/>
  <c r="G1250" i="4"/>
  <c r="F1250" i="4" s="1"/>
  <c r="G1249" i="4"/>
  <c r="F1249" i="4" s="1"/>
  <c r="G1248" i="4"/>
  <c r="F1248" i="4" s="1"/>
  <c r="G1247" i="4"/>
  <c r="F1247" i="4" s="1"/>
  <c r="G1246" i="4"/>
  <c r="F1246" i="4" s="1"/>
  <c r="G1245" i="4"/>
  <c r="F1245" i="4" s="1"/>
  <c r="G1244" i="4"/>
  <c r="F1244" i="4" s="1"/>
  <c r="G1243" i="4"/>
  <c r="F1243" i="4" s="1"/>
  <c r="G1242" i="4"/>
  <c r="F1242" i="4" s="1"/>
  <c r="G1241" i="4"/>
  <c r="F1241" i="4" s="1"/>
  <c r="G1240" i="4"/>
  <c r="F1240" i="4" s="1"/>
  <c r="G1239" i="4"/>
  <c r="F1239" i="4" s="1"/>
  <c r="G1238" i="4"/>
  <c r="F1238" i="4" s="1"/>
  <c r="G1237" i="4"/>
  <c r="F1237" i="4" s="1"/>
  <c r="G1236" i="4"/>
  <c r="F1236" i="4" s="1"/>
  <c r="G1235" i="4"/>
  <c r="F1235" i="4" s="1"/>
  <c r="G1234" i="4"/>
  <c r="F1234" i="4" s="1"/>
  <c r="G1198" i="4"/>
  <c r="F1198" i="4" s="1"/>
  <c r="G1197" i="4"/>
  <c r="F1197" i="4" s="1"/>
  <c r="G1193" i="4"/>
  <c r="F1193" i="4" s="1"/>
  <c r="G1192" i="4"/>
  <c r="F1192" i="4" s="1"/>
  <c r="G1191" i="4"/>
  <c r="F1191" i="4" s="1"/>
  <c r="G1190" i="4"/>
  <c r="F1190" i="4" s="1"/>
  <c r="G1189" i="4"/>
  <c r="F1189" i="4" s="1"/>
  <c r="G1188" i="4"/>
  <c r="F1188" i="4" s="1"/>
  <c r="G1184" i="4"/>
  <c r="F1184" i="4" s="1"/>
  <c r="G1180" i="4"/>
  <c r="F1180" i="4" s="1"/>
  <c r="G1175" i="4"/>
  <c r="F1175" i="4" s="1"/>
  <c r="G1169" i="4"/>
  <c r="G1167" i="4"/>
  <c r="F1167" i="4" s="1"/>
  <c r="G1166" i="4"/>
  <c r="F1166" i="4" s="1"/>
  <c r="G1165" i="4"/>
  <c r="F1165" i="4" s="1"/>
  <c r="G1162" i="4"/>
  <c r="F1162" i="4" s="1"/>
  <c r="G1153" i="4"/>
  <c r="F1153" i="4" s="1"/>
  <c r="G1152" i="4"/>
  <c r="F1152" i="4" s="1"/>
  <c r="G1151" i="4"/>
  <c r="F1151" i="4" s="1"/>
  <c r="G1150" i="4"/>
  <c r="F1150" i="4" s="1"/>
  <c r="G1149" i="4"/>
  <c r="F1149" i="4" s="1"/>
  <c r="G1148" i="4"/>
  <c r="F1148" i="4" s="1"/>
  <c r="G1147" i="4"/>
  <c r="F1147" i="4" s="1"/>
  <c r="G1146" i="4"/>
  <c r="F1146" i="4" s="1"/>
  <c r="G1145" i="4"/>
  <c r="F1145" i="4" s="1"/>
  <c r="G1144" i="4"/>
  <c r="F1144" i="4" s="1"/>
  <c r="G1143" i="4"/>
  <c r="F1143" i="4" s="1"/>
  <c r="G1142" i="4"/>
  <c r="F1142" i="4" s="1"/>
  <c r="G1141" i="4"/>
  <c r="F1141" i="4" s="1"/>
  <c r="G1140" i="4"/>
  <c r="F1140" i="4" s="1"/>
  <c r="G1139" i="4"/>
  <c r="F1139" i="4" s="1"/>
  <c r="G1138" i="4"/>
  <c r="F1138" i="4" s="1"/>
  <c r="G1137" i="4"/>
  <c r="F1137" i="4" s="1"/>
  <c r="G1136" i="4"/>
  <c r="F1136" i="4" s="1"/>
  <c r="G1135" i="4"/>
  <c r="F1135" i="4" s="1"/>
  <c r="G1134" i="4"/>
  <c r="F1134" i="4" s="1"/>
  <c r="G1133" i="4"/>
  <c r="F1133" i="4" s="1"/>
  <c r="G1094" i="4"/>
  <c r="F1094" i="4" s="1"/>
  <c r="G1085" i="4"/>
  <c r="F1085" i="4" s="1"/>
  <c r="G1084" i="4"/>
  <c r="F1084" i="4" s="1"/>
  <c r="G1083" i="4"/>
  <c r="F1083" i="4" s="1"/>
  <c r="G1082" i="4"/>
  <c r="F1082" i="4" s="1"/>
  <c r="G1081" i="4"/>
  <c r="F1081" i="4" s="1"/>
  <c r="G1080" i="4"/>
  <c r="F1080" i="4" s="1"/>
  <c r="G1078" i="4"/>
  <c r="F1078" i="4" s="1"/>
  <c r="G1077" i="4"/>
  <c r="F1077" i="4" s="1"/>
  <c r="G1075" i="4"/>
  <c r="F1075" i="4" s="1"/>
  <c r="G1069" i="4"/>
  <c r="F1069" i="4" s="1"/>
  <c r="G1058" i="4"/>
  <c r="F1058" i="4" s="1"/>
  <c r="G1050" i="4"/>
  <c r="F1050" i="4" s="1"/>
  <c r="G1049" i="4"/>
  <c r="F1049" i="4" s="1"/>
  <c r="G1047" i="4"/>
  <c r="F1047" i="4" s="1"/>
  <c r="G1046" i="4"/>
  <c r="F1046" i="4" s="1"/>
  <c r="G1045" i="4"/>
  <c r="F1045" i="4" s="1"/>
  <c r="G1044" i="4"/>
  <c r="F1044" i="4" s="1"/>
  <c r="G1043" i="4"/>
  <c r="F1043" i="4" s="1"/>
  <c r="G1042" i="4"/>
  <c r="F1042" i="4" s="1"/>
  <c r="G1041" i="4"/>
  <c r="F1041" i="4" s="1"/>
  <c r="G1040" i="4"/>
  <c r="F1040" i="4" s="1"/>
  <c r="G1039" i="4"/>
  <c r="F1039" i="4" s="1"/>
  <c r="G1038" i="4"/>
  <c r="F1038" i="4" s="1"/>
  <c r="G1037" i="4"/>
  <c r="F1037" i="4" s="1"/>
  <c r="G1036" i="4"/>
  <c r="F1036" i="4" s="1"/>
  <c r="G1035" i="4"/>
  <c r="F1035" i="4" s="1"/>
  <c r="G1034" i="4"/>
  <c r="F1034" i="4" s="1"/>
  <c r="G1033" i="4"/>
  <c r="F1033" i="4" s="1"/>
  <c r="G1032" i="4"/>
  <c r="F1032" i="4" s="1"/>
  <c r="G1028" i="4"/>
  <c r="F1028" i="4" s="1"/>
  <c r="G1027" i="4"/>
  <c r="F1027" i="4" s="1"/>
  <c r="G1024" i="4"/>
  <c r="F1024" i="4" s="1"/>
  <c r="G1022" i="4"/>
  <c r="F1022" i="4" s="1"/>
  <c r="G1021" i="4"/>
  <c r="F1021" i="4" s="1"/>
  <c r="G1020" i="4"/>
  <c r="F1020" i="4" s="1"/>
  <c r="G1018" i="4"/>
  <c r="F1018" i="4" s="1"/>
  <c r="G992" i="4"/>
  <c r="F992" i="4" s="1"/>
  <c r="G979" i="4"/>
  <c r="F979" i="4" s="1"/>
  <c r="G978" i="4"/>
  <c r="F978" i="4" s="1"/>
  <c r="G977" i="4"/>
  <c r="F977" i="4" s="1"/>
  <c r="G972" i="4"/>
  <c r="F972" i="4" s="1"/>
  <c r="G971" i="4"/>
  <c r="F971" i="4" s="1"/>
  <c r="G969" i="4"/>
  <c r="F969" i="4" s="1"/>
  <c r="G967" i="4"/>
  <c r="F967" i="4" s="1"/>
  <c r="G966" i="4"/>
  <c r="F966" i="4" s="1"/>
  <c r="G963" i="4"/>
  <c r="F963" i="4" s="1"/>
  <c r="G961" i="4"/>
  <c r="F961" i="4" s="1"/>
  <c r="G960" i="4"/>
  <c r="F960" i="4" s="1"/>
  <c r="G950" i="4"/>
  <c r="F950" i="4" s="1"/>
  <c r="G943" i="4"/>
  <c r="F943" i="4" s="1"/>
  <c r="G942" i="4"/>
  <c r="F942" i="4" s="1"/>
  <c r="G941" i="4"/>
  <c r="F941" i="4" s="1"/>
  <c r="G940" i="4"/>
  <c r="F940" i="4" s="1"/>
  <c r="G939" i="4"/>
  <c r="F939" i="4" s="1"/>
  <c r="G938" i="4"/>
  <c r="F938" i="4" s="1"/>
  <c r="G937" i="4"/>
  <c r="F937" i="4" s="1"/>
  <c r="G935" i="4"/>
  <c r="F935" i="4" s="1"/>
  <c r="G934" i="4"/>
  <c r="F934" i="4" s="1"/>
  <c r="G931" i="4"/>
  <c r="F931" i="4" s="1"/>
  <c r="G929" i="4"/>
  <c r="F929" i="4" s="1"/>
  <c r="G928" i="4"/>
  <c r="F928" i="4" s="1"/>
  <c r="G927" i="4"/>
  <c r="F927" i="4" s="1"/>
  <c r="G926" i="4"/>
  <c r="F926" i="4" s="1"/>
  <c r="G925" i="4"/>
  <c r="F925" i="4" s="1"/>
  <c r="G924" i="4"/>
  <c r="F924" i="4" s="1"/>
  <c r="G923" i="4"/>
  <c r="F923" i="4" s="1"/>
  <c r="G922" i="4"/>
  <c r="F922" i="4" s="1"/>
  <c r="G921" i="4"/>
  <c r="F921" i="4" s="1"/>
  <c r="G920" i="4"/>
  <c r="F920" i="4" s="1"/>
  <c r="G919" i="4"/>
  <c r="F919" i="4" s="1"/>
  <c r="G918" i="4"/>
  <c r="F918" i="4" s="1"/>
  <c r="G917" i="4"/>
  <c r="F917" i="4" s="1"/>
  <c r="G887" i="4"/>
  <c r="F887" i="4" s="1"/>
  <c r="G884" i="4"/>
  <c r="F884" i="4" s="1"/>
  <c r="G881" i="4"/>
  <c r="F881" i="4" s="1"/>
  <c r="G880" i="4"/>
  <c r="F880" i="4" s="1"/>
  <c r="G879" i="4"/>
  <c r="F879" i="4" s="1"/>
  <c r="G875" i="4"/>
  <c r="F875" i="4" s="1"/>
  <c r="G874" i="4"/>
  <c r="F874" i="4" s="1"/>
  <c r="G873" i="4"/>
  <c r="F873" i="4" s="1"/>
  <c r="G872" i="4"/>
  <c r="F872" i="4" s="1"/>
  <c r="G870" i="4"/>
  <c r="F870" i="4" s="1"/>
  <c r="G868" i="4"/>
  <c r="F868" i="4" s="1"/>
  <c r="G859" i="4"/>
  <c r="F859" i="4" s="1"/>
  <c r="G858" i="4"/>
  <c r="F858" i="4" s="1"/>
  <c r="G853" i="4"/>
  <c r="F853" i="4" s="1"/>
  <c r="G841" i="4"/>
  <c r="F841" i="4" s="1"/>
  <c r="G840" i="4"/>
  <c r="F840" i="4" s="1"/>
  <c r="G839" i="4"/>
  <c r="F839" i="4" s="1"/>
  <c r="G838" i="4"/>
  <c r="F838" i="4" s="1"/>
  <c r="G837" i="4"/>
  <c r="G836" i="4"/>
  <c r="F836" i="4" s="1"/>
  <c r="G835" i="4"/>
  <c r="F835" i="4" s="1"/>
  <c r="G834" i="4"/>
  <c r="G833" i="4"/>
  <c r="F833" i="4" s="1"/>
  <c r="G832" i="4"/>
  <c r="F832" i="4" s="1"/>
  <c r="G831" i="4"/>
  <c r="F831" i="4" s="1"/>
  <c r="G830" i="4"/>
  <c r="F830" i="4" s="1"/>
  <c r="G829" i="4"/>
  <c r="F829" i="4" s="1"/>
  <c r="G828" i="4"/>
  <c r="F828" i="4" s="1"/>
  <c r="G827" i="4"/>
  <c r="F827" i="4" s="1"/>
  <c r="G826" i="4"/>
  <c r="F826" i="4" s="1"/>
  <c r="G825" i="4"/>
  <c r="F825" i="4" s="1"/>
  <c r="G824" i="4"/>
  <c r="F824" i="4" s="1"/>
  <c r="G823" i="4"/>
  <c r="F823" i="4" s="1"/>
  <c r="G821" i="4"/>
  <c r="F821" i="4" s="1"/>
  <c r="G820" i="4"/>
  <c r="F820" i="4" s="1"/>
  <c r="G819" i="4"/>
  <c r="F819" i="4" s="1"/>
  <c r="G818" i="4"/>
  <c r="F818" i="4" s="1"/>
  <c r="G817" i="4"/>
  <c r="F817" i="4" s="1"/>
  <c r="G795" i="4"/>
  <c r="F795" i="4" s="1"/>
  <c r="G784" i="4"/>
  <c r="F784" i="4" s="1"/>
  <c r="G781" i="4"/>
  <c r="F781" i="4" s="1"/>
  <c r="G780" i="4"/>
  <c r="F780" i="4" s="1"/>
  <c r="G779" i="4"/>
  <c r="F779" i="4" s="1"/>
  <c r="G774" i="4"/>
  <c r="F774" i="4" s="1"/>
  <c r="G773" i="4"/>
  <c r="F773" i="4" s="1"/>
  <c r="G771" i="4"/>
  <c r="F771" i="4" s="1"/>
  <c r="G770" i="4"/>
  <c r="F770" i="4" s="1"/>
  <c r="G767" i="4"/>
  <c r="F767" i="4" s="1"/>
  <c r="G765" i="4"/>
  <c r="F765" i="4" s="1"/>
  <c r="G755" i="4"/>
  <c r="F755" i="4" s="1"/>
  <c r="G754" i="4"/>
  <c r="F754" i="4" s="1"/>
  <c r="G752" i="4"/>
  <c r="F752" i="4" s="1"/>
  <c r="G751" i="4"/>
  <c r="F751" i="4" s="1"/>
  <c r="G750" i="4"/>
  <c r="G749" i="4"/>
  <c r="F749" i="4" s="1"/>
  <c r="G746" i="4"/>
  <c r="G745" i="4"/>
  <c r="F745" i="4" s="1"/>
  <c r="G736" i="4"/>
  <c r="F736" i="4" s="1"/>
  <c r="G735" i="4"/>
  <c r="F735" i="4" s="1"/>
  <c r="G734" i="4"/>
  <c r="F734" i="4" s="1"/>
  <c r="G733" i="4"/>
  <c r="F733" i="4" s="1"/>
  <c r="G732" i="4"/>
  <c r="F732" i="4" s="1"/>
  <c r="G731" i="4"/>
  <c r="F731" i="4" s="1"/>
  <c r="G730" i="4"/>
  <c r="F730" i="4" s="1"/>
  <c r="G729" i="4"/>
  <c r="F729" i="4" s="1"/>
  <c r="G728" i="4"/>
  <c r="F728" i="4" s="1"/>
  <c r="G727" i="4"/>
  <c r="F727" i="4" s="1"/>
  <c r="G726" i="4"/>
  <c r="F726" i="4" s="1"/>
  <c r="G725" i="4"/>
  <c r="F725" i="4" s="1"/>
  <c r="G724" i="4"/>
  <c r="F724" i="4" s="1"/>
  <c r="G723" i="4"/>
  <c r="F723" i="4" s="1"/>
  <c r="G722" i="4"/>
  <c r="F722" i="4" s="1"/>
  <c r="G721" i="4"/>
  <c r="F721" i="4" s="1"/>
  <c r="G720" i="4"/>
  <c r="F720" i="4" s="1"/>
  <c r="G716" i="4"/>
  <c r="F716" i="4" s="1"/>
  <c r="G712" i="4"/>
  <c r="F712" i="4" s="1"/>
  <c r="G694" i="4"/>
  <c r="F694" i="4" s="1"/>
  <c r="G679" i="4"/>
  <c r="F679" i="4" s="1"/>
  <c r="G678" i="4"/>
  <c r="F678" i="4" s="1"/>
  <c r="G677" i="4"/>
  <c r="F677" i="4" s="1"/>
  <c r="G676" i="4"/>
  <c r="F676" i="4" s="1"/>
  <c r="G675" i="4"/>
  <c r="F675" i="4" s="1"/>
  <c r="G674" i="4"/>
  <c r="F674" i="4" s="1"/>
  <c r="G673" i="4"/>
  <c r="F673" i="4" s="1"/>
  <c r="G672" i="4"/>
  <c r="F672" i="4" s="1"/>
  <c r="G668" i="4"/>
  <c r="G665" i="4"/>
  <c r="F665" i="4" s="1"/>
  <c r="G661" i="4"/>
  <c r="G656" i="4"/>
  <c r="F656" i="4" s="1"/>
  <c r="G653" i="4"/>
  <c r="F653" i="4" s="1"/>
  <c r="G650" i="4"/>
  <c r="F650" i="4" s="1"/>
  <c r="G639" i="4"/>
  <c r="G638" i="4"/>
  <c r="F638" i="4" s="1"/>
  <c r="G637" i="4"/>
  <c r="F637" i="4" s="1"/>
  <c r="G636" i="4"/>
  <c r="F636" i="4" s="1"/>
  <c r="G635" i="4"/>
  <c r="F635" i="4" s="1"/>
  <c r="G634" i="4"/>
  <c r="F634" i="4" s="1"/>
  <c r="G633" i="4"/>
  <c r="F633" i="4" s="1"/>
  <c r="G632" i="4"/>
  <c r="F632" i="4" s="1"/>
  <c r="G631" i="4"/>
  <c r="F631" i="4" s="1"/>
  <c r="G630" i="4"/>
  <c r="F630" i="4" s="1"/>
  <c r="G629" i="4"/>
  <c r="F629" i="4" s="1"/>
  <c r="G628" i="4"/>
  <c r="F628" i="4" s="1"/>
  <c r="G627" i="4"/>
  <c r="F627" i="4" s="1"/>
  <c r="G626" i="4"/>
  <c r="F626" i="4" s="1"/>
  <c r="G625" i="4"/>
  <c r="F625" i="4" s="1"/>
  <c r="G624" i="4"/>
  <c r="F624" i="4" s="1"/>
  <c r="G620" i="4"/>
  <c r="F620" i="4" s="1"/>
  <c r="G619" i="4"/>
  <c r="F619" i="4" s="1"/>
  <c r="G617" i="4"/>
  <c r="F617" i="4" s="1"/>
  <c r="G615" i="4"/>
  <c r="F615" i="4" s="1"/>
  <c r="G614" i="4"/>
  <c r="F614" i="4" s="1"/>
  <c r="G613" i="4"/>
  <c r="F613" i="4" s="1"/>
  <c r="G611" i="4"/>
  <c r="F611" i="4" s="1"/>
  <c r="G569" i="4"/>
  <c r="F569" i="4" s="1"/>
  <c r="G568" i="4"/>
  <c r="F568" i="4" s="1"/>
  <c r="G566" i="4"/>
  <c r="F566" i="4" s="1"/>
  <c r="G565" i="4"/>
  <c r="F565" i="4" s="1"/>
  <c r="G563" i="4"/>
  <c r="F563" i="4" s="1"/>
  <c r="G560" i="4"/>
  <c r="F560" i="4" s="1"/>
  <c r="G558" i="4"/>
  <c r="F558" i="4" s="1"/>
  <c r="G557" i="4"/>
  <c r="F557" i="4" s="1"/>
  <c r="G556" i="4"/>
  <c r="F556" i="4" s="1"/>
  <c r="G555" i="4"/>
  <c r="F555" i="4" s="1"/>
  <c r="G548" i="4"/>
  <c r="F548" i="4" s="1"/>
  <c r="G542" i="4"/>
  <c r="F542" i="4" s="1"/>
  <c r="G531" i="4"/>
  <c r="F531" i="4" s="1"/>
  <c r="G530" i="4"/>
  <c r="F530" i="4" s="1"/>
  <c r="G529" i="4"/>
  <c r="F529" i="4" s="1"/>
  <c r="G528" i="4"/>
  <c r="F528" i="4" s="1"/>
  <c r="G527" i="4"/>
  <c r="F527" i="4" s="1"/>
  <c r="G526" i="4"/>
  <c r="F526" i="4" s="1"/>
  <c r="G525" i="4"/>
  <c r="F525" i="4" s="1"/>
  <c r="G524" i="4"/>
  <c r="F524" i="4" s="1"/>
  <c r="G523" i="4"/>
  <c r="F523" i="4" s="1"/>
  <c r="G522" i="4"/>
  <c r="F522" i="4" s="1"/>
  <c r="G521" i="4"/>
  <c r="F521" i="4" s="1"/>
  <c r="G520" i="4"/>
  <c r="F520" i="4" s="1"/>
  <c r="G519" i="4"/>
  <c r="F519" i="4" s="1"/>
  <c r="G518" i="4"/>
  <c r="F518" i="4" s="1"/>
  <c r="G517" i="4"/>
  <c r="F517" i="4" s="1"/>
  <c r="G516" i="4"/>
  <c r="F516" i="4" s="1"/>
  <c r="G515" i="4"/>
  <c r="F515" i="4" s="1"/>
  <c r="G514" i="4"/>
  <c r="F514" i="4" s="1"/>
  <c r="G510" i="4"/>
  <c r="F510" i="4" s="1"/>
  <c r="G509" i="4"/>
  <c r="F509" i="4" s="1"/>
  <c r="G506" i="4"/>
  <c r="F506" i="4" s="1"/>
  <c r="G504" i="4"/>
  <c r="F504" i="4" s="1"/>
  <c r="G503" i="4"/>
  <c r="F503" i="4" s="1"/>
  <c r="G501" i="4"/>
  <c r="G499" i="4"/>
  <c r="F499" i="4" s="1"/>
  <c r="G480" i="4"/>
  <c r="F480" i="4" s="1"/>
  <c r="G467" i="4"/>
  <c r="F467" i="4" s="1"/>
  <c r="G466" i="4"/>
  <c r="F466" i="4" s="1"/>
  <c r="G465" i="4"/>
  <c r="F465" i="4" s="1"/>
  <c r="G463" i="4"/>
  <c r="F463" i="4" s="1"/>
  <c r="G462" i="4"/>
  <c r="F462" i="4" s="1"/>
  <c r="G461" i="4"/>
  <c r="F461" i="4" s="1"/>
  <c r="G457" i="4"/>
  <c r="F457" i="4" s="1"/>
  <c r="G455" i="4"/>
  <c r="F455" i="4" s="1"/>
  <c r="G452" i="4"/>
  <c r="F452" i="4" s="1"/>
  <c r="G450" i="4"/>
  <c r="F450" i="4" s="1"/>
  <c r="G441" i="4"/>
  <c r="F441" i="4" s="1"/>
  <c r="G440" i="4"/>
  <c r="F440" i="4" s="1"/>
  <c r="G428" i="4"/>
  <c r="F428" i="4" s="1"/>
  <c r="G427" i="4"/>
  <c r="F427" i="4" s="1"/>
  <c r="G426" i="4"/>
  <c r="F426" i="4" s="1"/>
  <c r="G425" i="4"/>
  <c r="F425" i="4" s="1"/>
  <c r="G424" i="4"/>
  <c r="F424" i="4" s="1"/>
  <c r="G423" i="4"/>
  <c r="F423" i="4" s="1"/>
  <c r="G422" i="4"/>
  <c r="F422" i="4" s="1"/>
  <c r="G420" i="4"/>
  <c r="F420" i="4" s="1"/>
  <c r="G419" i="4"/>
  <c r="F419" i="4" s="1"/>
  <c r="G418" i="4"/>
  <c r="F418" i="4" s="1"/>
  <c r="G417" i="4"/>
  <c r="F417" i="4" s="1"/>
  <c r="G416" i="4"/>
  <c r="F416" i="4" s="1"/>
  <c r="G415" i="4"/>
  <c r="F415" i="4" s="1"/>
  <c r="G414" i="4"/>
  <c r="F414" i="4" s="1"/>
  <c r="G413" i="4"/>
  <c r="F413" i="4" s="1"/>
  <c r="G412" i="4"/>
  <c r="F412" i="4" s="1"/>
  <c r="G411" i="4"/>
  <c r="F411" i="4" s="1"/>
  <c r="G410" i="4"/>
  <c r="F410" i="4" s="1"/>
  <c r="G409" i="4"/>
  <c r="F409" i="4" s="1"/>
  <c r="G408" i="4"/>
  <c r="F408" i="4" s="1"/>
  <c r="G407" i="4"/>
  <c r="F407" i="4" s="1"/>
  <c r="G406" i="4"/>
  <c r="F406" i="4" s="1"/>
  <c r="G405" i="4"/>
  <c r="F405" i="4" s="1"/>
  <c r="G404" i="4"/>
  <c r="F404" i="4" s="1"/>
  <c r="G403" i="4"/>
  <c r="F403" i="4" s="1"/>
  <c r="G369" i="4"/>
  <c r="F369" i="4" s="1"/>
  <c r="G358" i="4"/>
  <c r="F358" i="4" s="1"/>
  <c r="G355" i="4"/>
  <c r="F355" i="4" s="1"/>
  <c r="G354" i="4"/>
  <c r="F354" i="4" s="1"/>
  <c r="G353" i="4"/>
  <c r="F353" i="4" s="1"/>
  <c r="G350" i="4"/>
  <c r="F350" i="4" s="1"/>
  <c r="G349" i="4"/>
  <c r="F349" i="4" s="1"/>
  <c r="G348" i="4"/>
  <c r="F348" i="4" s="1"/>
  <c r="G347" i="4"/>
  <c r="F347" i="4" s="1"/>
  <c r="G345" i="4"/>
  <c r="F345" i="4" s="1"/>
  <c r="G343" i="4"/>
  <c r="F343" i="4" s="1"/>
  <c r="G334" i="4"/>
  <c r="F334" i="4" s="1"/>
  <c r="G333" i="4"/>
  <c r="F333" i="4" s="1"/>
  <c r="G324" i="4"/>
  <c r="F324" i="4" s="1"/>
  <c r="G323" i="4"/>
  <c r="F323" i="4" s="1"/>
  <c r="G322" i="4"/>
  <c r="F322" i="4" s="1"/>
  <c r="G321" i="4"/>
  <c r="F321" i="4" s="1"/>
  <c r="G320" i="4"/>
  <c r="F320" i="4" s="1"/>
  <c r="G319" i="4"/>
  <c r="F319" i="4" s="1"/>
  <c r="G318" i="4"/>
  <c r="F318" i="4" s="1"/>
  <c r="G314" i="4"/>
  <c r="F314" i="4" s="1"/>
  <c r="G313" i="4"/>
  <c r="F313" i="4" s="1"/>
  <c r="G312" i="4"/>
  <c r="F312" i="4" s="1"/>
  <c r="G311" i="4"/>
  <c r="F311" i="4" s="1"/>
  <c r="G309" i="4"/>
  <c r="F309" i="4" s="1"/>
  <c r="G307" i="4"/>
  <c r="F307" i="4" s="1"/>
  <c r="G306" i="4"/>
  <c r="F306" i="4" s="1"/>
  <c r="G305" i="4"/>
  <c r="F305" i="4" s="1"/>
  <c r="G304" i="4"/>
  <c r="F304" i="4" s="1"/>
  <c r="G303" i="4"/>
  <c r="F303" i="4" s="1"/>
  <c r="G302" i="4"/>
  <c r="F302" i="4" s="1"/>
  <c r="G301" i="4"/>
  <c r="F301" i="4" s="1"/>
  <c r="G267" i="4"/>
  <c r="F267" i="4" s="1"/>
  <c r="G258" i="4"/>
  <c r="F258" i="4" s="1"/>
  <c r="G257" i="4"/>
  <c r="F257" i="4" s="1"/>
  <c r="G256" i="4"/>
  <c r="F256" i="4" s="1"/>
  <c r="G255" i="4"/>
  <c r="F255" i="4" s="1"/>
  <c r="G254" i="4"/>
  <c r="F254" i="4" s="1"/>
  <c r="G252" i="4"/>
  <c r="F252" i="4" s="1"/>
  <c r="G250" i="4"/>
  <c r="F250" i="4" s="1"/>
  <c r="G249" i="4"/>
  <c r="F249" i="4" s="1"/>
  <c r="G248" i="4"/>
  <c r="F248" i="4" s="1"/>
  <c r="G247" i="4"/>
  <c r="F247" i="4" s="1"/>
  <c r="G232" i="4"/>
  <c r="F232" i="4" s="1"/>
  <c r="G231" i="4"/>
  <c r="F231" i="4" s="1"/>
  <c r="G227" i="4"/>
  <c r="F227" i="4" s="1"/>
  <c r="G226" i="4"/>
  <c r="F226" i="4" s="1"/>
  <c r="G225" i="4"/>
  <c r="F225" i="4" s="1"/>
  <c r="G224" i="4"/>
  <c r="F224" i="4" s="1"/>
  <c r="G221" i="4"/>
  <c r="F221" i="4" s="1"/>
  <c r="G220" i="4"/>
  <c r="F220" i="4" s="1"/>
  <c r="G215" i="4"/>
  <c r="F215" i="4" s="1"/>
  <c r="G214" i="4"/>
  <c r="F214" i="4" s="1"/>
  <c r="G213" i="4"/>
  <c r="F213" i="4" s="1"/>
  <c r="G212" i="4"/>
  <c r="F212" i="4" s="1"/>
  <c r="G210" i="4"/>
  <c r="F210" i="4" s="1"/>
  <c r="G209" i="4"/>
  <c r="G208" i="4"/>
  <c r="F208" i="4" s="1"/>
  <c r="G207" i="4"/>
  <c r="F207" i="4" s="1"/>
  <c r="G206" i="4"/>
  <c r="F206" i="4" s="1"/>
  <c r="G204" i="4"/>
  <c r="F204" i="4" s="1"/>
  <c r="G203" i="4"/>
  <c r="F203" i="4" s="1"/>
  <c r="G202" i="4"/>
  <c r="F202" i="4" s="1"/>
  <c r="G201" i="4"/>
  <c r="F201" i="4" s="1"/>
  <c r="G200" i="4"/>
  <c r="F200" i="4" s="1"/>
  <c r="G199" i="4"/>
  <c r="F199" i="4" s="1"/>
  <c r="G198" i="4"/>
  <c r="F198" i="4" s="1"/>
  <c r="G197" i="4"/>
  <c r="F197" i="4" s="1"/>
  <c r="G196" i="4"/>
  <c r="F196" i="4" s="1"/>
  <c r="G195" i="4"/>
  <c r="F195" i="4" s="1"/>
  <c r="G161" i="4"/>
  <c r="F161" i="4" s="1"/>
  <c r="G153" i="4"/>
  <c r="F153" i="4" s="1"/>
  <c r="G150" i="4"/>
  <c r="F150" i="4" s="1"/>
  <c r="G149" i="4"/>
  <c r="F149" i="4" s="1"/>
  <c r="G148" i="4"/>
  <c r="F148" i="4" s="1"/>
  <c r="G145" i="4"/>
  <c r="F145" i="4" s="1"/>
  <c r="G144" i="4"/>
  <c r="F144" i="4" s="1"/>
  <c r="G143" i="4"/>
  <c r="F143" i="4" s="1"/>
  <c r="G141" i="4"/>
  <c r="F141" i="4" s="1"/>
  <c r="G138" i="4"/>
  <c r="F138" i="4" s="1"/>
  <c r="G135" i="4"/>
  <c r="F135" i="4" s="1"/>
  <c r="G132" i="4"/>
  <c r="F132" i="4" s="1"/>
  <c r="G126" i="4"/>
  <c r="F126" i="4" s="1"/>
  <c r="G118" i="4"/>
  <c r="F118" i="4" s="1"/>
  <c r="G117" i="4"/>
  <c r="F117" i="4" s="1"/>
  <c r="G116" i="4"/>
  <c r="G115" i="4"/>
  <c r="F115" i="4" s="1"/>
  <c r="G112" i="4"/>
  <c r="F112" i="4" s="1"/>
  <c r="G111" i="4"/>
  <c r="G110" i="4"/>
  <c r="F110" i="4" s="1"/>
  <c r="G104" i="4"/>
  <c r="F104" i="4" s="1"/>
  <c r="G103" i="4"/>
  <c r="F103" i="4" s="1"/>
  <c r="G102" i="4"/>
  <c r="F102" i="4" s="1"/>
  <c r="G101" i="4"/>
  <c r="F101" i="4" s="1"/>
  <c r="G100" i="4"/>
  <c r="F100" i="4" s="1"/>
  <c r="G99" i="4"/>
  <c r="F99" i="4" s="1"/>
  <c r="G98" i="4"/>
  <c r="F98" i="4" s="1"/>
  <c r="G94" i="4"/>
  <c r="F94" i="4" s="1"/>
  <c r="G93" i="4"/>
  <c r="F93" i="4" s="1"/>
  <c r="G92" i="4"/>
  <c r="F92" i="4" s="1"/>
  <c r="G90" i="4"/>
  <c r="F90" i="4" s="1"/>
  <c r="G88" i="4"/>
  <c r="F88" i="4" s="1"/>
  <c r="G87" i="4"/>
  <c r="F87" i="4" s="1"/>
  <c r="G86" i="4"/>
  <c r="F86" i="4" s="1"/>
  <c r="G85" i="4"/>
  <c r="F85" i="4" s="1"/>
  <c r="G84" i="4"/>
  <c r="F84" i="4" s="1"/>
  <c r="G83" i="4"/>
  <c r="F83" i="4" s="1"/>
  <c r="G82" i="4"/>
  <c r="F82" i="4" s="1"/>
  <c r="G43" i="4"/>
  <c r="F43" i="4" s="1"/>
  <c r="G42" i="4"/>
  <c r="F42" i="4" s="1"/>
  <c r="G41" i="4"/>
  <c r="F41" i="4" s="1"/>
  <c r="G36" i="4"/>
  <c r="F36" i="4" s="1"/>
  <c r="G35" i="4"/>
  <c r="F35" i="4" s="1"/>
  <c r="G34" i="4"/>
  <c r="F34" i="4" s="1"/>
  <c r="G33" i="4"/>
  <c r="F33" i="4" s="1"/>
  <c r="G32" i="4"/>
  <c r="F32" i="4" s="1"/>
  <c r="G30" i="4"/>
  <c r="F30" i="4" s="1"/>
  <c r="G28" i="4"/>
  <c r="F28" i="4" s="1"/>
  <c r="G27" i="4"/>
  <c r="F27" i="4" s="1"/>
  <c r="G13" i="4"/>
  <c r="F13" i="4" s="1"/>
  <c r="G12" i="4"/>
  <c r="F12" i="4"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 i="4"/>
  <c r="F1169" i="4"/>
  <c r="F577" i="4"/>
  <c r="F1300" i="4"/>
  <c r="F1348" i="4"/>
  <c r="F77" i="4"/>
  <c r="F191" i="4"/>
  <c r="F297" i="4"/>
  <c r="F389" i="4"/>
  <c r="F500" i="4"/>
  <c r="F612" i="4"/>
  <c r="F709" i="4"/>
  <c r="F812" i="4"/>
  <c r="F913" i="4"/>
  <c r="F1019" i="4"/>
  <c r="F1127" i="4"/>
  <c r="F1227" i="4"/>
  <c r="F1336" i="4"/>
  <c r="F1418" i="4"/>
  <c r="F1525" i="4"/>
  <c r="F1629" i="4"/>
  <c r="F1743" i="4"/>
  <c r="F1853" i="4"/>
  <c r="F1964" i="4"/>
  <c r="F2064" i="4"/>
  <c r="F2178" i="4"/>
  <c r="F501" i="4"/>
  <c r="F578" i="4"/>
  <c r="F1399" i="4"/>
  <c r="F1762" i="4"/>
  <c r="F1864" i="4"/>
  <c r="F78" i="4"/>
  <c r="F178" i="4"/>
  <c r="F298" i="4"/>
  <c r="F391" i="4"/>
  <c r="F502" i="4"/>
  <c r="F597" i="4"/>
  <c r="F710" i="4"/>
  <c r="F807" i="4"/>
  <c r="F914" i="4"/>
  <c r="F1004" i="4"/>
  <c r="F1116" i="4"/>
  <c r="F1223" i="4"/>
  <c r="F1337" i="4"/>
  <c r="F1420" i="4"/>
  <c r="F1510" i="4"/>
  <c r="F1630" i="4"/>
  <c r="F1740" i="4"/>
  <c r="F1839" i="4"/>
  <c r="F1959" i="4"/>
  <c r="F2069" i="4"/>
  <c r="F2155" i="4"/>
  <c r="F579" i="4"/>
  <c r="F1301" i="4"/>
  <c r="F1400" i="4"/>
  <c r="F1302" i="4"/>
  <c r="F1303" i="4"/>
  <c r="F89" i="4"/>
  <c r="F205" i="4"/>
  <c r="F308" i="4"/>
  <c r="F402" i="4"/>
  <c r="F505" i="4"/>
  <c r="F616" i="4"/>
  <c r="F711" i="4"/>
  <c r="F822" i="4"/>
  <c r="F1023" i="4"/>
  <c r="F1128" i="4"/>
  <c r="F1228" i="4"/>
  <c r="F1341" i="4"/>
  <c r="F1426" i="4"/>
  <c r="F1530" i="4"/>
  <c r="F1639" i="4"/>
  <c r="F1744" i="4"/>
  <c r="F1868" i="4"/>
  <c r="F1966" i="4"/>
  <c r="F2076" i="4"/>
  <c r="F2192" i="4"/>
  <c r="F2283" i="4"/>
  <c r="F580" i="4"/>
  <c r="F1401" i="4"/>
  <c r="F1304" i="4"/>
  <c r="F1662" i="4"/>
  <c r="F111" i="4"/>
  <c r="F746" i="4"/>
  <c r="F834" i="4"/>
  <c r="F79" i="4"/>
  <c r="F179" i="4"/>
  <c r="F299" i="4"/>
  <c r="F392" i="4"/>
  <c r="F507" i="4"/>
  <c r="F598" i="4"/>
  <c r="F713" i="4"/>
  <c r="F808" i="4"/>
  <c r="F915" i="4"/>
  <c r="F1025" i="4"/>
  <c r="F1117" i="4"/>
  <c r="F1229" i="4"/>
  <c r="F1338" i="4"/>
  <c r="F1421" i="4"/>
  <c r="F1511" i="4"/>
  <c r="F1631" i="4"/>
  <c r="F1746" i="4"/>
  <c r="F1854" i="4"/>
  <c r="F1960" i="4"/>
  <c r="F2071" i="4"/>
  <c r="F2156" i="4"/>
  <c r="F1546" i="4"/>
  <c r="F1402" i="4"/>
  <c r="F80" i="4"/>
  <c r="F181" i="4"/>
  <c r="F300" i="4"/>
  <c r="F394" i="4"/>
  <c r="F495" i="4"/>
  <c r="F600" i="4"/>
  <c r="F714" i="4"/>
  <c r="F809" i="4"/>
  <c r="F916" i="4"/>
  <c r="F1006" i="4"/>
  <c r="F1119" i="4"/>
  <c r="F1224" i="4"/>
  <c r="F1322" i="4"/>
  <c r="F1422" i="4"/>
  <c r="F1513" i="4"/>
  <c r="F1632" i="4"/>
  <c r="F1734" i="4"/>
  <c r="F1841" i="4"/>
  <c r="F1961" i="4"/>
  <c r="F2072" i="4"/>
  <c r="F2168" i="4"/>
  <c r="F581" i="4"/>
  <c r="F1305" i="4"/>
  <c r="F91" i="4"/>
  <c r="F192" i="4"/>
  <c r="F310" i="4"/>
  <c r="F395" i="4"/>
  <c r="F508" i="4"/>
  <c r="F618" i="4"/>
  <c r="F715" i="4"/>
  <c r="F813" i="4"/>
  <c r="F1026" i="4"/>
  <c r="F1129" i="4"/>
  <c r="F1230" i="4"/>
  <c r="F1343" i="4"/>
  <c r="F1428" i="4"/>
  <c r="F1532" i="4"/>
  <c r="F1633" i="4"/>
  <c r="F1747" i="4"/>
  <c r="F1855" i="4"/>
  <c r="F1968" i="4"/>
  <c r="F2078" i="4"/>
  <c r="F2182" i="4"/>
  <c r="F2285" i="4"/>
  <c r="F668" i="4"/>
  <c r="F582" i="4"/>
  <c r="F1403" i="4"/>
  <c r="F116" i="4"/>
  <c r="F750" i="4"/>
  <c r="F837" i="4"/>
  <c r="F1552" i="4"/>
  <c r="F2107" i="4"/>
  <c r="F583" i="4"/>
  <c r="F1306" i="4"/>
  <c r="F584" i="4"/>
  <c r="F1404" i="4"/>
  <c r="F639" i="4"/>
  <c r="F585" i="4"/>
  <c r="F1307" i="4"/>
  <c r="F1405" i="4"/>
  <c r="F209" i="4"/>
  <c r="F1406" i="4"/>
  <c r="F81" i="4"/>
  <c r="F183" i="4"/>
  <c r="F289" i="4"/>
  <c r="F397" i="4"/>
  <c r="F603" i="4"/>
  <c r="F810" i="4"/>
  <c r="F1009" i="4"/>
  <c r="F1121" i="4"/>
  <c r="F1214" i="4"/>
  <c r="F1325" i="4"/>
  <c r="F1424" i="4"/>
  <c r="F1516" i="4"/>
  <c r="F1634" i="4"/>
  <c r="F1736" i="4"/>
  <c r="F1844" i="4"/>
  <c r="F1962" i="4"/>
  <c r="F2073" i="4"/>
  <c r="F2170" i="4"/>
  <c r="F2276" i="4"/>
  <c r="F95" i="4"/>
  <c r="F211" i="4"/>
  <c r="F315" i="4"/>
  <c r="F398" i="4"/>
  <c r="F511" i="4"/>
  <c r="F621" i="4"/>
  <c r="F717" i="4"/>
  <c r="F814" i="4"/>
  <c r="F1029" i="4"/>
  <c r="F1130" i="4"/>
  <c r="F1231" i="4"/>
  <c r="F1345" i="4"/>
  <c r="F1430" i="4"/>
  <c r="F1535" i="4"/>
  <c r="F1635" i="4"/>
  <c r="F1749" i="4"/>
  <c r="F1874" i="4"/>
  <c r="F1970" i="4"/>
  <c r="F2090" i="4"/>
  <c r="F2202" i="4"/>
  <c r="F2290" i="4"/>
  <c r="F1407" i="4"/>
  <c r="F96" i="4"/>
  <c r="F193" i="4"/>
  <c r="F316" i="4"/>
  <c r="F399" i="4"/>
  <c r="F512" i="4"/>
  <c r="F622" i="4"/>
  <c r="F718" i="4"/>
  <c r="F815" i="4"/>
  <c r="F1030" i="4"/>
  <c r="F1131" i="4"/>
  <c r="F1232" i="4"/>
  <c r="F1346" i="4"/>
  <c r="F1431" i="4"/>
  <c r="F1536" i="4"/>
  <c r="F1636" i="4"/>
  <c r="F1750" i="4"/>
  <c r="F1856" i="4"/>
  <c r="F1971" i="4"/>
  <c r="F2091" i="4"/>
  <c r="F2183" i="4"/>
  <c r="F2291" i="4"/>
  <c r="F1408" i="4"/>
  <c r="F97" i="4"/>
  <c r="F194" i="4"/>
  <c r="F317" i="4"/>
  <c r="F400" i="4"/>
  <c r="F513" i="4"/>
  <c r="F623" i="4"/>
  <c r="F719" i="4"/>
  <c r="F816" i="4"/>
  <c r="F1031" i="4"/>
  <c r="F1132" i="4"/>
  <c r="F1233" i="4"/>
  <c r="F1347" i="4"/>
  <c r="F1432" i="4"/>
  <c r="F1537" i="4"/>
  <c r="F1637" i="4"/>
  <c r="F1751" i="4"/>
  <c r="F1857" i="4"/>
  <c r="F1972" i="4"/>
  <c r="F2092" i="4"/>
  <c r="F2184" i="4"/>
  <c r="F2300" i="4"/>
  <c r="F586" i="4"/>
  <c r="F1308" i="4"/>
  <c r="F1409" i="4"/>
  <c r="F1309" i="4"/>
  <c r="F587" i="4"/>
  <c r="F1410" i="4"/>
  <c r="F1411" i="4"/>
  <c r="F588" i="4"/>
  <c r="F1310" i="4"/>
  <c r="F1412" i="4"/>
  <c r="F589" i="4"/>
  <c r="F1311" i="4"/>
  <c r="F590" i="4"/>
  <c r="F1312" i="4"/>
  <c r="F1413" i="4"/>
  <c r="F591" i="4"/>
  <c r="F1414" i="4"/>
  <c r="F592" i="4"/>
  <c r="F1313" i="4"/>
  <c r="G2339" i="4"/>
  <c r="F2339" i="4" s="1"/>
  <c r="G2278" i="4"/>
  <c r="F2278" i="4" s="1"/>
  <c r="G2172" i="4"/>
  <c r="F2172" i="4" s="1"/>
  <c r="G2053" i="4"/>
  <c r="F2053" i="4" s="1"/>
  <c r="G1946" i="4"/>
  <c r="F1946" i="4" s="1"/>
  <c r="G1846" i="4"/>
  <c r="F1846" i="4" s="1"/>
  <c r="G1725" i="4"/>
  <c r="F1725" i="4" s="1"/>
  <c r="G1621" i="4"/>
  <c r="F1621" i="4" s="1"/>
  <c r="G1518" i="4"/>
  <c r="F1518" i="4" s="1"/>
  <c r="G1327" i="4"/>
  <c r="F1327" i="4" s="1"/>
  <c r="G1216" i="4"/>
  <c r="F1216" i="4" s="1"/>
  <c r="G1123" i="4"/>
  <c r="F1123" i="4" s="1"/>
  <c r="G1011" i="4"/>
  <c r="F1011" i="4" s="1"/>
  <c r="G907" i="4"/>
  <c r="F907" i="4" s="1"/>
  <c r="G605" i="4"/>
  <c r="F605" i="4" s="1"/>
  <c r="G493" i="4"/>
  <c r="F493" i="4" s="1"/>
  <c r="G377" i="4"/>
  <c r="F377" i="4" s="1"/>
  <c r="G291" i="4"/>
  <c r="F291" i="4" s="1"/>
  <c r="G185" i="4"/>
  <c r="F185" i="4" s="1"/>
  <c r="G66" i="4"/>
  <c r="F66" i="4" s="1"/>
  <c r="G2338" i="4"/>
  <c r="F2338" i="4" s="1"/>
  <c r="G2277" i="4"/>
  <c r="F2277" i="4" s="1"/>
  <c r="G2171" i="4"/>
  <c r="F2171" i="4" s="1"/>
  <c r="G2052" i="4"/>
  <c r="F2052" i="4" s="1"/>
  <c r="G1945" i="4"/>
  <c r="F1945" i="4" s="1"/>
  <c r="G1845" i="4"/>
  <c r="F1845" i="4" s="1"/>
  <c r="G1737" i="4"/>
  <c r="F1737" i="4" s="1"/>
  <c r="G1620" i="4"/>
  <c r="F1620" i="4" s="1"/>
  <c r="G1517" i="4"/>
  <c r="F1517" i="4" s="1"/>
  <c r="G1326" i="4"/>
  <c r="F1326" i="4" s="1"/>
  <c r="G1215" i="4"/>
  <c r="F1215" i="4" s="1"/>
  <c r="G1122" i="4"/>
  <c r="F1122" i="4" s="1"/>
  <c r="G1010" i="4"/>
  <c r="F1010" i="4" s="1"/>
  <c r="G604" i="4"/>
  <c r="F604" i="4" s="1"/>
  <c r="G385" i="4"/>
  <c r="F385" i="4" s="1"/>
  <c r="G290" i="4"/>
  <c r="F290" i="4" s="1"/>
  <c r="G184" i="4"/>
  <c r="F184" i="4" s="1"/>
  <c r="G65" i="4"/>
  <c r="F65" i="4" s="1"/>
  <c r="G2321" i="4"/>
  <c r="F2321" i="4" s="1"/>
  <c r="G2233" i="4"/>
  <c r="F2233" i="4" s="1"/>
  <c r="G2117" i="4"/>
  <c r="F2117" i="4" s="1"/>
  <c r="G2019" i="4"/>
  <c r="F2019" i="4" s="1"/>
  <c r="G1902" i="4"/>
  <c r="F1902" i="4" s="1"/>
  <c r="G1793" i="4"/>
  <c r="F1793" i="4" s="1"/>
  <c r="G1676" i="4"/>
  <c r="F1676" i="4" s="1"/>
  <c r="G1571" i="4"/>
  <c r="F1571" i="4" s="1"/>
  <c r="G1457" i="4"/>
  <c r="F1457" i="4" s="1"/>
  <c r="G1370" i="4"/>
  <c r="F1370" i="4" s="1"/>
  <c r="G1273" i="4"/>
  <c r="F1273" i="4" s="1"/>
  <c r="G1174" i="4"/>
  <c r="F1174" i="4" s="1"/>
  <c r="G1067" i="4"/>
  <c r="F1067" i="4" s="1"/>
  <c r="G958" i="4"/>
  <c r="F958" i="4" s="1"/>
  <c r="G857" i="4"/>
  <c r="F857" i="4" s="1"/>
  <c r="G763" i="4"/>
  <c r="F763" i="4" s="1"/>
  <c r="G655" i="4"/>
  <c r="F655" i="4" s="1"/>
  <c r="G547" i="4"/>
  <c r="F547" i="4" s="1"/>
  <c r="G439" i="4"/>
  <c r="F439" i="4" s="1"/>
  <c r="G332" i="4"/>
  <c r="F332" i="4" s="1"/>
  <c r="G244" i="4"/>
  <c r="F244" i="4" s="1"/>
  <c r="G125" i="4"/>
  <c r="F125" i="4" s="1"/>
  <c r="G24" i="4"/>
  <c r="F24" i="4" s="1"/>
  <c r="G2216" i="4"/>
  <c r="F2216" i="4" s="1"/>
  <c r="G2110" i="4"/>
  <c r="F2110" i="4" s="1"/>
  <c r="G1901" i="4"/>
  <c r="F1901" i="4" s="1"/>
  <c r="G1778" i="4"/>
  <c r="F1778" i="4" s="1"/>
  <c r="G1670" i="4"/>
  <c r="F1670" i="4" s="1"/>
  <c r="G1570" i="4"/>
  <c r="F1570" i="4" s="1"/>
  <c r="G1262" i="4"/>
  <c r="F1262" i="4" s="1"/>
  <c r="G1168" i="4"/>
  <c r="F1168" i="4" s="1"/>
  <c r="G1057" i="4"/>
  <c r="F1057" i="4" s="1"/>
  <c r="G944" i="4"/>
  <c r="F944" i="4" s="1"/>
  <c r="G856" i="4"/>
  <c r="F856" i="4" s="1"/>
  <c r="G753" i="4"/>
  <c r="F753" i="4" s="1"/>
  <c r="G654" i="4"/>
  <c r="F654" i="4" s="1"/>
  <c r="G541" i="4"/>
  <c r="F541" i="4" s="1"/>
  <c r="G438" i="4"/>
  <c r="F438" i="4" s="1"/>
  <c r="G228" i="4"/>
  <c r="F228" i="4" s="1"/>
  <c r="G119" i="4"/>
  <c r="F119" i="4" s="1"/>
  <c r="G5" i="4"/>
  <c r="F5" i="4" s="1"/>
  <c r="G2254" i="4"/>
  <c r="F2254" i="4" s="1"/>
  <c r="G2161" i="4"/>
  <c r="F2161" i="4" s="1"/>
  <c r="G2036" i="4"/>
  <c r="F2036" i="4" s="1"/>
  <c r="G1943" i="4"/>
  <c r="F1943" i="4" s="1"/>
  <c r="G1833" i="4"/>
  <c r="F1833" i="4" s="1"/>
  <c r="G1723" i="4"/>
  <c r="F1723" i="4" s="1"/>
  <c r="G1605" i="4"/>
  <c r="F1605" i="4" s="1"/>
  <c r="G1494" i="4"/>
  <c r="F1494" i="4" s="1"/>
  <c r="G1101" i="4"/>
  <c r="F1101" i="4" s="1"/>
  <c r="G997" i="4"/>
  <c r="F997" i="4" s="1"/>
  <c r="G893" i="4"/>
  <c r="F893" i="4" s="1"/>
  <c r="G801" i="4"/>
  <c r="F801" i="4" s="1"/>
  <c r="G700" i="4"/>
  <c r="F700" i="4" s="1"/>
  <c r="G486" i="4"/>
  <c r="F486" i="4" s="1"/>
  <c r="G375" i="4"/>
  <c r="F375" i="4" s="1"/>
  <c r="G270" i="4"/>
  <c r="F270" i="4" s="1"/>
  <c r="G168" i="4"/>
  <c r="F168" i="4" s="1"/>
  <c r="G49" i="4"/>
  <c r="F49" i="4" s="1"/>
  <c r="G2335" i="4"/>
  <c r="F2335" i="4" s="1"/>
  <c r="G2267" i="4"/>
  <c r="F2267" i="4" s="1"/>
  <c r="G2160" i="4"/>
  <c r="F2160" i="4" s="1"/>
  <c r="G2049" i="4"/>
  <c r="F2049" i="4" s="1"/>
  <c r="G1942" i="4"/>
  <c r="F1942" i="4" s="1"/>
  <c r="G1832" i="4"/>
  <c r="F1832" i="4" s="1"/>
  <c r="G1722" i="4"/>
  <c r="F1722" i="4" s="1"/>
  <c r="G1617" i="4"/>
  <c r="F1617" i="4" s="1"/>
  <c r="G1503" i="4"/>
  <c r="F1503" i="4" s="1"/>
  <c r="G1316" i="4"/>
  <c r="F1316" i="4" s="1"/>
  <c r="G1100" i="4"/>
  <c r="F1100" i="4" s="1"/>
  <c r="G996" i="4"/>
  <c r="F996" i="4" s="1"/>
  <c r="G903" i="4"/>
  <c r="F903" i="4" s="1"/>
  <c r="G800" i="4"/>
  <c r="F800" i="4" s="1"/>
  <c r="G699" i="4"/>
  <c r="F699" i="4" s="1"/>
  <c r="G485" i="4"/>
  <c r="F485" i="4" s="1"/>
  <c r="G374" i="4"/>
  <c r="F374" i="4" s="1"/>
  <c r="G280" i="4"/>
  <c r="F280" i="4" s="1"/>
  <c r="G167" i="4"/>
  <c r="F167" i="4" s="1"/>
  <c r="G62" i="4"/>
  <c r="F62" i="4" s="1"/>
  <c r="G2253" i="4"/>
  <c r="F2253" i="4" s="1"/>
  <c r="G2159" i="4"/>
  <c r="F2159" i="4" s="1"/>
  <c r="G2035" i="4"/>
  <c r="F2035" i="4" s="1"/>
  <c r="G1931" i="4"/>
  <c r="F1931" i="4" s="1"/>
  <c r="G1818" i="4"/>
  <c r="F1818" i="4" s="1"/>
  <c r="G1714" i="4"/>
  <c r="F1714" i="4" s="1"/>
  <c r="G1604" i="4"/>
  <c r="F1604" i="4" s="1"/>
  <c r="G1493" i="4"/>
  <c r="F1493" i="4" s="1"/>
  <c r="G1393" i="4"/>
  <c r="F1393" i="4" s="1"/>
  <c r="G1207" i="4"/>
  <c r="F1207" i="4" s="1"/>
  <c r="G1099" i="4"/>
  <c r="F1099" i="4" s="1"/>
  <c r="G984" i="4"/>
  <c r="F984" i="4" s="1"/>
  <c r="G892" i="4"/>
  <c r="F892" i="4" s="1"/>
  <c r="G787" i="4"/>
  <c r="F787" i="4" s="1"/>
  <c r="G687" i="4"/>
  <c r="F687" i="4" s="1"/>
  <c r="G478" i="4"/>
  <c r="F478" i="4" s="1"/>
  <c r="G361" i="4"/>
  <c r="F361" i="4" s="1"/>
  <c r="G269" i="4"/>
  <c r="F269" i="4" s="1"/>
  <c r="G166" i="4"/>
  <c r="F166" i="4" s="1"/>
  <c r="G48" i="4"/>
  <c r="F48" i="4" s="1"/>
  <c r="G2299" i="4"/>
  <c r="F2299" i="4" s="1"/>
  <c r="G2210" i="4"/>
  <c r="F2210" i="4" s="1"/>
  <c r="G2105" i="4"/>
  <c r="F2105" i="4" s="1"/>
  <c r="G2006" i="4"/>
  <c r="F2006" i="4" s="1"/>
  <c r="G1900" i="4"/>
  <c r="F1900" i="4" s="1"/>
  <c r="G1792" i="4"/>
  <c r="F1792" i="4" s="1"/>
  <c r="G1674" i="4"/>
  <c r="F1674" i="4" s="1"/>
  <c r="G1569" i="4"/>
  <c r="F1569" i="4" s="1"/>
  <c r="G1363" i="4"/>
  <c r="F1363" i="4" s="1"/>
  <c r="G1272" i="4"/>
  <c r="F1272" i="4" s="1"/>
  <c r="G1164" i="4"/>
  <c r="F1164" i="4" s="1"/>
  <c r="G1056" i="4"/>
  <c r="F1056" i="4" s="1"/>
  <c r="G949" i="4"/>
  <c r="F949" i="4" s="1"/>
  <c r="G855" i="4"/>
  <c r="F855" i="4" s="1"/>
  <c r="G748" i="4"/>
  <c r="F748" i="4" s="1"/>
  <c r="G652" i="4"/>
  <c r="F652" i="4" s="1"/>
  <c r="G540" i="4"/>
  <c r="F540" i="4" s="1"/>
  <c r="G437" i="4"/>
  <c r="F437" i="4" s="1"/>
  <c r="G223" i="4"/>
  <c r="F223" i="4" s="1"/>
  <c r="G114" i="4"/>
  <c r="F114" i="4" s="1"/>
  <c r="G9" i="4"/>
  <c r="F9" i="4" s="1"/>
  <c r="G2298" i="4"/>
  <c r="F2298" i="4" s="1"/>
  <c r="G2209" i="4"/>
  <c r="F2209" i="4" s="1"/>
  <c r="G2104" i="4"/>
  <c r="F2104" i="4" s="1"/>
  <c r="G2005" i="4"/>
  <c r="F2005" i="4" s="1"/>
  <c r="G1899" i="4"/>
  <c r="F1899" i="4" s="1"/>
  <c r="G1791" i="4"/>
  <c r="F1791" i="4" s="1"/>
  <c r="G1665" i="4"/>
  <c r="F1665" i="4" s="1"/>
  <c r="G1568" i="4"/>
  <c r="F1568" i="4" s="1"/>
  <c r="G1264" i="4"/>
  <c r="F1264" i="4" s="1"/>
  <c r="G1163" i="4"/>
  <c r="F1163" i="4" s="1"/>
  <c r="G1055" i="4"/>
  <c r="F1055" i="4" s="1"/>
  <c r="G948" i="4"/>
  <c r="F948" i="4" s="1"/>
  <c r="G854" i="4"/>
  <c r="F854" i="4" s="1"/>
  <c r="G747" i="4"/>
  <c r="F747" i="4" s="1"/>
  <c r="G651" i="4"/>
  <c r="F651" i="4" s="1"/>
  <c r="G539" i="4"/>
  <c r="F539" i="4" s="1"/>
  <c r="G436" i="4"/>
  <c r="F436" i="4" s="1"/>
  <c r="G222" i="4"/>
  <c r="F222" i="4" s="1"/>
  <c r="G113" i="4"/>
  <c r="F113" i="4" s="1"/>
  <c r="G8" i="4"/>
  <c r="F8" i="4" s="1"/>
  <c r="G2317" i="4"/>
  <c r="F2317" i="4" s="1"/>
  <c r="G2231" i="4"/>
  <c r="F2231" i="4" s="1"/>
  <c r="G2116" i="4"/>
  <c r="F2116" i="4" s="1"/>
  <c r="G2015" i="4"/>
  <c r="F2015" i="4" s="1"/>
  <c r="G1898" i="4"/>
  <c r="F1898" i="4" s="1"/>
  <c r="G1790" i="4"/>
  <c r="F1790" i="4" s="1"/>
  <c r="G1686" i="4"/>
  <c r="F1686" i="4" s="1"/>
  <c r="G1579" i="4"/>
  <c r="F1579" i="4" s="1"/>
  <c r="G1465" i="4"/>
  <c r="F1465" i="4" s="1"/>
  <c r="G1374" i="4"/>
  <c r="F1374" i="4" s="1"/>
  <c r="G1279" i="4"/>
  <c r="F1279" i="4" s="1"/>
  <c r="G1182" i="4"/>
  <c r="F1182" i="4" s="1"/>
  <c r="G1066" i="4"/>
  <c r="F1066" i="4" s="1"/>
  <c r="G957" i="4"/>
  <c r="F957" i="4" s="1"/>
  <c r="G864" i="4"/>
  <c r="F864" i="4" s="1"/>
  <c r="G762" i="4"/>
  <c r="F762" i="4" s="1"/>
  <c r="G660" i="4"/>
  <c r="F660" i="4" s="1"/>
  <c r="G552" i="4"/>
  <c r="F552" i="4" s="1"/>
  <c r="G448" i="4"/>
  <c r="F448" i="4" s="1"/>
  <c r="G339" i="4"/>
  <c r="F339" i="4" s="1"/>
  <c r="G242" i="4"/>
  <c r="F242" i="4" s="1"/>
  <c r="G130" i="4"/>
  <c r="F130" i="4" s="1"/>
  <c r="G22" i="4"/>
  <c r="F22" i="4" s="1"/>
  <c r="G2251" i="4"/>
  <c r="F2251" i="4" s="1"/>
  <c r="G2142" i="4"/>
  <c r="F2142" i="4" s="1"/>
  <c r="G2033" i="4"/>
  <c r="F2033" i="4" s="1"/>
  <c r="G1929" i="4"/>
  <c r="F1929" i="4" s="1"/>
  <c r="G1816" i="4"/>
  <c r="F1816" i="4" s="1"/>
  <c r="G1708" i="4"/>
  <c r="F1708" i="4" s="1"/>
  <c r="G1602" i="4"/>
  <c r="F1602" i="4" s="1"/>
  <c r="G1491" i="4"/>
  <c r="F1491" i="4" s="1"/>
  <c r="G1391" i="4"/>
  <c r="F1391" i="4" s="1"/>
  <c r="G1201" i="4"/>
  <c r="F1201" i="4" s="1"/>
  <c r="G1091" i="4"/>
  <c r="F1091" i="4" s="1"/>
  <c r="G982" i="4"/>
  <c r="F982" i="4" s="1"/>
  <c r="G890" i="4"/>
  <c r="F890" i="4" s="1"/>
  <c r="G785" i="4"/>
  <c r="F785" i="4" s="1"/>
  <c r="G685" i="4"/>
  <c r="F685" i="4" s="1"/>
  <c r="G575" i="4"/>
  <c r="F575" i="4" s="1"/>
  <c r="G470" i="4"/>
  <c r="F470" i="4" s="1"/>
  <c r="G359" i="4"/>
  <c r="F359" i="4" s="1"/>
  <c r="G265" i="4"/>
  <c r="F265" i="4" s="1"/>
  <c r="G154" i="4"/>
  <c r="F154" i="4" s="1"/>
  <c r="G46" i="4"/>
  <c r="F46" i="4" s="1"/>
  <c r="G2206" i="4"/>
  <c r="F2206" i="4" s="1"/>
  <c r="G2100" i="4"/>
  <c r="F2100" i="4" s="1"/>
  <c r="G1878" i="4"/>
  <c r="F1878" i="4" s="1"/>
  <c r="G1772" i="4"/>
  <c r="F1772" i="4" s="1"/>
  <c r="G1661" i="4"/>
  <c r="F1661" i="4" s="1"/>
  <c r="G1567" i="4"/>
  <c r="F1567" i="4" s="1"/>
  <c r="G1254" i="4"/>
  <c r="F1254" i="4" s="1"/>
  <c r="G1161" i="4"/>
  <c r="F1161" i="4" s="1"/>
  <c r="G1048" i="4"/>
  <c r="F1048" i="4" s="1"/>
  <c r="G936" i="4"/>
  <c r="F936" i="4" s="1"/>
  <c r="G852" i="4"/>
  <c r="F852" i="4" s="1"/>
  <c r="G744" i="4"/>
  <c r="F744" i="4" s="1"/>
  <c r="G649" i="4"/>
  <c r="F649" i="4" s="1"/>
  <c r="G538" i="4"/>
  <c r="F538" i="4" s="1"/>
  <c r="G421" i="4"/>
  <c r="F421" i="4" s="1"/>
  <c r="G219" i="4"/>
  <c r="F219" i="4" s="1"/>
  <c r="G109" i="4"/>
  <c r="F109" i="4" s="1"/>
  <c r="G4" i="4"/>
  <c r="F4" i="4" s="1"/>
  <c r="G2265" i="4"/>
  <c r="F2265" i="4" s="1"/>
  <c r="G2151" i="4"/>
  <c r="F2151" i="4" s="1"/>
  <c r="G2046" i="4"/>
  <c r="F2046" i="4" s="1"/>
  <c r="G1939" i="4"/>
  <c r="F1939" i="4" s="1"/>
  <c r="G1830" i="4"/>
  <c r="F1830" i="4" s="1"/>
  <c r="G1720" i="4"/>
  <c r="F1720" i="4" s="1"/>
  <c r="G1601" i="4"/>
  <c r="F1601" i="4" s="1"/>
  <c r="G1490" i="4"/>
  <c r="F1490" i="4" s="1"/>
  <c r="G1314" i="4"/>
  <c r="F1314" i="4" s="1"/>
  <c r="G1097" i="4"/>
  <c r="F1097" i="4" s="1"/>
  <c r="G994" i="4"/>
  <c r="F994" i="4" s="1"/>
  <c r="G889" i="4"/>
  <c r="F889" i="4" s="1"/>
  <c r="G798" i="4"/>
  <c r="F798" i="4" s="1"/>
  <c r="G697" i="4"/>
  <c r="F697" i="4" s="1"/>
  <c r="G483" i="4"/>
  <c r="F483" i="4" s="1"/>
  <c r="G372" i="4"/>
  <c r="F372" i="4" s="1"/>
  <c r="G277" i="4"/>
  <c r="F277" i="4" s="1"/>
  <c r="G164" i="4"/>
  <c r="F164" i="4" s="1"/>
  <c r="G59" i="4"/>
  <c r="F59" i="4" s="1"/>
  <c r="G2309" i="4"/>
  <c r="F2309" i="4" s="1"/>
  <c r="G2227" i="4"/>
  <c r="F2227" i="4" s="1"/>
  <c r="G2115" i="4"/>
  <c r="F2115" i="4" s="1"/>
  <c r="G2007" i="4"/>
  <c r="F2007" i="4" s="1"/>
  <c r="G1897" i="4"/>
  <c r="F1897" i="4" s="1"/>
  <c r="G1789" i="4"/>
  <c r="F1789" i="4" s="1"/>
  <c r="G1675" i="4"/>
  <c r="F1675" i="4" s="1"/>
  <c r="G1566" i="4"/>
  <c r="F1566" i="4" s="1"/>
  <c r="G1369" i="4"/>
  <c r="F1369" i="4" s="1"/>
  <c r="G1271" i="4"/>
  <c r="F1271" i="4" s="1"/>
  <c r="G1160" i="4"/>
  <c r="F1160" i="4" s="1"/>
  <c r="G1065" i="4"/>
  <c r="F1065" i="4" s="1"/>
  <c r="G956" i="4"/>
  <c r="F956" i="4" s="1"/>
  <c r="G851" i="4"/>
  <c r="F851" i="4" s="1"/>
  <c r="G743" i="4"/>
  <c r="F743" i="4" s="1"/>
  <c r="G648" i="4"/>
  <c r="F648" i="4" s="1"/>
  <c r="G546" i="4"/>
  <c r="F546" i="4" s="1"/>
  <c r="G435" i="4"/>
  <c r="F435" i="4" s="1"/>
  <c r="G331" i="4"/>
  <c r="F331" i="4" s="1"/>
  <c r="G240" i="4"/>
  <c r="F240" i="4" s="1"/>
  <c r="G124" i="4"/>
  <c r="F124" i="4" s="1"/>
  <c r="G20" i="4"/>
  <c r="F20" i="4" s="1"/>
  <c r="G2249" i="4"/>
  <c r="F2249" i="4" s="1"/>
  <c r="G2133" i="4"/>
  <c r="F2133" i="4" s="1"/>
  <c r="G2026" i="4"/>
  <c r="F2026" i="4" s="1"/>
  <c r="G1919" i="4"/>
  <c r="F1919" i="4" s="1"/>
  <c r="G1813" i="4"/>
  <c r="F1813" i="4" s="1"/>
  <c r="G1706" i="4"/>
  <c r="F1706" i="4" s="1"/>
  <c r="G1590" i="4"/>
  <c r="F1590" i="4" s="1"/>
  <c r="G1488" i="4"/>
  <c r="F1488" i="4" s="1"/>
  <c r="G1199" i="4"/>
  <c r="F1199" i="4" s="1"/>
  <c r="G1089" i="4"/>
  <c r="F1089" i="4" s="1"/>
  <c r="G980" i="4"/>
  <c r="F980" i="4" s="1"/>
  <c r="G882" i="4"/>
  <c r="F882" i="4" s="1"/>
  <c r="G782" i="4"/>
  <c r="F782" i="4" s="1"/>
  <c r="G683" i="4"/>
  <c r="F683" i="4" s="1"/>
  <c r="G574" i="4"/>
  <c r="F574" i="4" s="1"/>
  <c r="G468" i="4"/>
  <c r="F468" i="4" s="1"/>
  <c r="G356" i="4"/>
  <c r="F356" i="4" s="1"/>
  <c r="G263" i="4"/>
  <c r="F263" i="4" s="1"/>
  <c r="G151" i="4"/>
  <c r="F151" i="4" s="1"/>
  <c r="G44" i="4"/>
  <c r="F44" i="4" s="1"/>
  <c r="G2308" i="4"/>
  <c r="F2308" i="4" s="1"/>
  <c r="G2226" i="4"/>
  <c r="F2226" i="4" s="1"/>
  <c r="G2099" i="4"/>
  <c r="F2099" i="4" s="1"/>
  <c r="G2004" i="4"/>
  <c r="F2004" i="4" s="1"/>
  <c r="G1896" i="4"/>
  <c r="F1896" i="4" s="1"/>
  <c r="G1788" i="4"/>
  <c r="F1788" i="4" s="1"/>
  <c r="G1684" i="4"/>
  <c r="F1684" i="4" s="1"/>
  <c r="G1565" i="4"/>
  <c r="F1565" i="4" s="1"/>
  <c r="G1463" i="4"/>
  <c r="F1463" i="4" s="1"/>
  <c r="G1368" i="4"/>
  <c r="F1368" i="4" s="1"/>
  <c r="G1270" i="4"/>
  <c r="F1270" i="4" s="1"/>
  <c r="G1173" i="4"/>
  <c r="F1173" i="4" s="1"/>
  <c r="G1064" i="4"/>
  <c r="F1064" i="4" s="1"/>
  <c r="G955" i="4"/>
  <c r="F955" i="4" s="1"/>
  <c r="G850" i="4"/>
  <c r="F850" i="4" s="1"/>
  <c r="G760" i="4"/>
  <c r="F760" i="4" s="1"/>
  <c r="G647" i="4"/>
  <c r="F647" i="4" s="1"/>
  <c r="G545" i="4"/>
  <c r="F545" i="4" s="1"/>
  <c r="G446" i="4"/>
  <c r="F446" i="4" s="1"/>
  <c r="G330" i="4"/>
  <c r="F330" i="4" s="1"/>
  <c r="G239" i="4"/>
  <c r="F239" i="4" s="1"/>
  <c r="G123" i="4"/>
  <c r="F123" i="4" s="1"/>
  <c r="G19" i="4"/>
  <c r="F19" i="4" s="1"/>
  <c r="G2307" i="4"/>
  <c r="F2307" i="4" s="1"/>
  <c r="G2225" i="4"/>
  <c r="F2225" i="4" s="1"/>
  <c r="G2098" i="4"/>
  <c r="F2098" i="4" s="1"/>
  <c r="G2003" i="4"/>
  <c r="F2003" i="4" s="1"/>
  <c r="G1895" i="4"/>
  <c r="F1895" i="4" s="1"/>
  <c r="G1787" i="4"/>
  <c r="F1787" i="4" s="1"/>
  <c r="G1683" i="4"/>
  <c r="F1683" i="4" s="1"/>
  <c r="G1564" i="4"/>
  <c r="F1564" i="4" s="1"/>
  <c r="G1456" i="4"/>
  <c r="F1456" i="4" s="1"/>
  <c r="G1367" i="4"/>
  <c r="F1367" i="4" s="1"/>
  <c r="G1269" i="4"/>
  <c r="F1269" i="4" s="1"/>
  <c r="G1172" i="4"/>
  <c r="F1172" i="4" s="1"/>
  <c r="G1063" i="4"/>
  <c r="F1063" i="4" s="1"/>
  <c r="G954" i="4"/>
  <c r="F954" i="4" s="1"/>
  <c r="G849" i="4"/>
  <c r="F849" i="4" s="1"/>
  <c r="G759" i="4"/>
  <c r="F759" i="4" s="1"/>
  <c r="G646" i="4"/>
  <c r="F646" i="4" s="1"/>
  <c r="G544" i="4"/>
  <c r="F544" i="4" s="1"/>
  <c r="G445" i="4"/>
  <c r="F445" i="4" s="1"/>
  <c r="G329" i="4"/>
  <c r="F329" i="4" s="1"/>
  <c r="G238" i="4"/>
  <c r="F238" i="4" s="1"/>
  <c r="G122" i="4"/>
  <c r="F122" i="4" s="1"/>
  <c r="G18" i="4"/>
  <c r="F18" i="4" s="1"/>
  <c r="G2306" i="4"/>
  <c r="F2306" i="4" s="1"/>
  <c r="G2224" i="4"/>
  <c r="F2224" i="4" s="1"/>
  <c r="G2114" i="4"/>
  <c r="F2114" i="4" s="1"/>
  <c r="G2002" i="4"/>
  <c r="F2002" i="4" s="1"/>
  <c r="G1894" i="4"/>
  <c r="F1894" i="4" s="1"/>
  <c r="G1786" i="4"/>
  <c r="F1786" i="4" s="1"/>
  <c r="G1682" i="4"/>
  <c r="F1682" i="4" s="1"/>
  <c r="G1563" i="4"/>
  <c r="F1563" i="4" s="1"/>
  <c r="G1462" i="4"/>
  <c r="F1462" i="4" s="1"/>
  <c r="G1366" i="4"/>
  <c r="F1366" i="4" s="1"/>
  <c r="G1268" i="4"/>
  <c r="F1268" i="4" s="1"/>
  <c r="G1171" i="4"/>
  <c r="F1171" i="4" s="1"/>
  <c r="G1062" i="4"/>
  <c r="F1062" i="4" s="1"/>
  <c r="G953" i="4"/>
  <c r="F953" i="4" s="1"/>
  <c r="G848" i="4"/>
  <c r="F848" i="4" s="1"/>
  <c r="G758" i="4"/>
  <c r="F758" i="4" s="1"/>
  <c r="G659" i="4"/>
  <c r="F659" i="4" s="1"/>
  <c r="G543" i="4"/>
  <c r="F543" i="4" s="1"/>
  <c r="G444" i="4"/>
  <c r="F444" i="4" s="1"/>
  <c r="G328" i="4"/>
  <c r="F328" i="4" s="1"/>
  <c r="G237" i="4"/>
  <c r="F237" i="4" s="1"/>
  <c r="G127" i="4"/>
  <c r="F127" i="4" s="1"/>
  <c r="G17" i="4"/>
  <c r="F17" i="4" s="1"/>
  <c r="G2297" i="4"/>
  <c r="F2297" i="4" s="1"/>
  <c r="G2223" i="4"/>
  <c r="F2223" i="4" s="1"/>
  <c r="G2097" i="4"/>
  <c r="F2097" i="4" s="1"/>
  <c r="G2001" i="4"/>
  <c r="F2001" i="4" s="1"/>
  <c r="G1893" i="4"/>
  <c r="F1893" i="4" s="1"/>
  <c r="G1785" i="4"/>
  <c r="F1785" i="4" s="1"/>
  <c r="G1673" i="4"/>
  <c r="F1673" i="4" s="1"/>
  <c r="G1562" i="4"/>
  <c r="F1562" i="4" s="1"/>
  <c r="G1362" i="4"/>
  <c r="F1362" i="4" s="1"/>
  <c r="G1267" i="4"/>
  <c r="F1267" i="4" s="1"/>
  <c r="G1159" i="4"/>
  <c r="F1159" i="4" s="1"/>
  <c r="G1054" i="4"/>
  <c r="F1054" i="4" s="1"/>
  <c r="G947" i="4"/>
  <c r="F947" i="4" s="1"/>
  <c r="G847" i="4"/>
  <c r="F847" i="4" s="1"/>
  <c r="G742" i="4"/>
  <c r="F742" i="4" s="1"/>
  <c r="G645" i="4"/>
  <c r="F645" i="4" s="1"/>
  <c r="G537" i="4"/>
  <c r="F537" i="4" s="1"/>
  <c r="G434" i="4"/>
  <c r="F434" i="4" s="1"/>
  <c r="G327" i="4"/>
  <c r="F327" i="4" s="1"/>
  <c r="G230" i="4"/>
  <c r="F230" i="4" s="1"/>
  <c r="G108" i="4"/>
  <c r="F108" i="4" s="1"/>
  <c r="G7" i="4"/>
  <c r="F7" i="4" s="1"/>
  <c r="G2296" i="4"/>
  <c r="F2296" i="4" s="1"/>
  <c r="G2205" i="4"/>
  <c r="F2205" i="4" s="1"/>
  <c r="G2096" i="4"/>
  <c r="F2096" i="4" s="1"/>
  <c r="G1999" i="4"/>
  <c r="F1999" i="4" s="1"/>
  <c r="G1892" i="4"/>
  <c r="F1892" i="4" s="1"/>
  <c r="G1784" i="4"/>
  <c r="F1784" i="4" s="1"/>
  <c r="G1660" i="4"/>
  <c r="F1660" i="4" s="1"/>
  <c r="G1561" i="4"/>
  <c r="F1561" i="4" s="1"/>
  <c r="G1263" i="4"/>
  <c r="F1263" i="4" s="1"/>
  <c r="G1158" i="4"/>
  <c r="F1158" i="4" s="1"/>
  <c r="G1053" i="4"/>
  <c r="F1053" i="4" s="1"/>
  <c r="G933" i="4"/>
  <c r="F933" i="4" s="1"/>
  <c r="G846" i="4"/>
  <c r="F846" i="4" s="1"/>
  <c r="G741" i="4"/>
  <c r="F741" i="4" s="1"/>
  <c r="G644" i="4"/>
  <c r="F644" i="4" s="1"/>
  <c r="G536" i="4"/>
  <c r="F536" i="4" s="1"/>
  <c r="G433" i="4"/>
  <c r="F433" i="4" s="1"/>
  <c r="G218" i="4"/>
  <c r="F218" i="4" s="1"/>
  <c r="G107" i="4"/>
  <c r="F107" i="4" s="1"/>
  <c r="G6" i="4"/>
  <c r="F6" i="4" s="1"/>
  <c r="G2204" i="4"/>
  <c r="F2204" i="4" s="1"/>
  <c r="G2095" i="4"/>
  <c r="F2095" i="4" s="1"/>
  <c r="G1891" i="4"/>
  <c r="F1891" i="4" s="1"/>
  <c r="G1777" i="4"/>
  <c r="F1777" i="4" s="1"/>
  <c r="G1659" i="4"/>
  <c r="F1659" i="4" s="1"/>
  <c r="G1560" i="4"/>
  <c r="F1560" i="4" s="1"/>
  <c r="G1252" i="4"/>
  <c r="F1252" i="4" s="1"/>
  <c r="G1157" i="4"/>
  <c r="F1157" i="4" s="1"/>
  <c r="G1052" i="4"/>
  <c r="F1052" i="4" s="1"/>
  <c r="G932" i="4"/>
  <c r="F932" i="4" s="1"/>
  <c r="G845" i="4"/>
  <c r="F845" i="4" s="1"/>
  <c r="G740" i="4"/>
  <c r="F740" i="4" s="1"/>
  <c r="G643" i="4"/>
  <c r="F643" i="4" s="1"/>
  <c r="G535" i="4"/>
  <c r="F535" i="4" s="1"/>
  <c r="G432" i="4"/>
  <c r="F432" i="4" s="1"/>
  <c r="G217" i="4"/>
  <c r="F217" i="4" s="1"/>
  <c r="G106" i="4"/>
  <c r="F106" i="4" s="1"/>
  <c r="G3" i="4"/>
  <c r="F3" i="4" s="1"/>
  <c r="G2203" i="4"/>
  <c r="F2203" i="4" s="1"/>
  <c r="G2081" i="4"/>
  <c r="F2081" i="4" s="1"/>
  <c r="G1890" i="4"/>
  <c r="F1890" i="4" s="1"/>
  <c r="G1771" i="4"/>
  <c r="F1771" i="4" s="1"/>
  <c r="G1658" i="4"/>
  <c r="F1658" i="4" s="1"/>
  <c r="G1559" i="4"/>
  <c r="F1559" i="4" s="1"/>
  <c r="G1251" i="4"/>
  <c r="F1251" i="4" s="1"/>
  <c r="G1156" i="4"/>
  <c r="F1156" i="4" s="1"/>
  <c r="G1051" i="4"/>
  <c r="F1051" i="4" s="1"/>
  <c r="G930" i="4"/>
  <c r="F930" i="4" s="1"/>
  <c r="G844" i="4"/>
  <c r="F844" i="4" s="1"/>
  <c r="G739" i="4"/>
  <c r="F739" i="4" s="1"/>
  <c r="G642" i="4"/>
  <c r="F642" i="4" s="1"/>
  <c r="G534" i="4"/>
  <c r="F534" i="4" s="1"/>
  <c r="G431" i="4"/>
  <c r="F431" i="4" s="1"/>
  <c r="G216" i="4"/>
  <c r="F216" i="4" s="1"/>
  <c r="G105" i="4"/>
  <c r="F105" i="4" s="1"/>
  <c r="G2" i="4"/>
  <c r="F2" i="4" s="1"/>
  <c r="G2294" i="4"/>
  <c r="F2294" i="4" s="1"/>
  <c r="G2221" i="4"/>
  <c r="F2221" i="4" s="1"/>
  <c r="G2094" i="4"/>
  <c r="F2094" i="4" s="1"/>
  <c r="G1998" i="4"/>
  <c r="F1998" i="4" s="1"/>
  <c r="G1889" i="4"/>
  <c r="F1889" i="4" s="1"/>
  <c r="G1783" i="4"/>
  <c r="F1783" i="4" s="1"/>
  <c r="G1672" i="4"/>
  <c r="F1672" i="4" s="1"/>
  <c r="G1558" i="4"/>
  <c r="F1558" i="4" s="1"/>
  <c r="G1365" i="4"/>
  <c r="F1365" i="4" s="1"/>
  <c r="G1266" i="4"/>
  <c r="F1266" i="4" s="1"/>
  <c r="G1155" i="4"/>
  <c r="F1155" i="4" s="1"/>
  <c r="G1061" i="4"/>
  <c r="F1061" i="4" s="1"/>
  <c r="G946" i="4"/>
  <c r="F946" i="4" s="1"/>
  <c r="G843" i="4"/>
  <c r="F843" i="4" s="1"/>
  <c r="G738" i="4"/>
  <c r="F738" i="4" s="1"/>
  <c r="G641" i="4"/>
  <c r="F641" i="4" s="1"/>
  <c r="G533" i="4"/>
  <c r="F533" i="4" s="1"/>
  <c r="G430" i="4"/>
  <c r="F430" i="4" s="1"/>
  <c r="G326" i="4"/>
  <c r="F326" i="4" s="1"/>
  <c r="G235" i="4"/>
  <c r="F235" i="4" s="1"/>
  <c r="G121" i="4"/>
  <c r="F121" i="4" s="1"/>
  <c r="G11" i="4"/>
  <c r="F11" i="4" s="1"/>
  <c r="G2293" i="4"/>
  <c r="F2293" i="4" s="1"/>
  <c r="G2211" i="4"/>
  <c r="F2211" i="4" s="1"/>
  <c r="G2093" i="4"/>
  <c r="F2093" i="4" s="1"/>
  <c r="G1997" i="4"/>
  <c r="F1997" i="4" s="1"/>
  <c r="G1888" i="4"/>
  <c r="F1888" i="4" s="1"/>
  <c r="G1782" i="4"/>
  <c r="F1782" i="4" s="1"/>
  <c r="G1671" i="4"/>
  <c r="F1671" i="4" s="1"/>
  <c r="G1557" i="4"/>
  <c r="F1557" i="4" s="1"/>
  <c r="G1364" i="4"/>
  <c r="F1364" i="4" s="1"/>
  <c r="G1265" i="4"/>
  <c r="F1265" i="4" s="1"/>
  <c r="G1154" i="4"/>
  <c r="F1154" i="4" s="1"/>
  <c r="G1060" i="4"/>
  <c r="F1060" i="4" s="1"/>
  <c r="G945" i="4"/>
  <c r="F945" i="4" s="1"/>
  <c r="G842" i="4"/>
  <c r="F842" i="4" s="1"/>
  <c r="G737" i="4"/>
  <c r="F737" i="4" s="1"/>
  <c r="G640" i="4"/>
  <c r="F640" i="4" s="1"/>
  <c r="G532" i="4"/>
  <c r="F532" i="4" s="1"/>
  <c r="G429" i="4"/>
  <c r="F429" i="4" s="1"/>
  <c r="G325" i="4"/>
  <c r="F325" i="4" s="1"/>
  <c r="G229" i="4"/>
  <c r="F229" i="4" s="1"/>
  <c r="G120" i="4"/>
  <c r="F120" i="4" s="1"/>
  <c r="G10" i="4"/>
  <c r="F10" i="4" s="1"/>
  <c r="G2331" i="4"/>
  <c r="F2331" i="4" s="1"/>
  <c r="G2256" i="4"/>
  <c r="F2256" i="4" s="1"/>
  <c r="G2138" i="4"/>
  <c r="F2138" i="4" s="1"/>
  <c r="G2030" i="4"/>
  <c r="F2030" i="4" s="1"/>
  <c r="G1926" i="4"/>
  <c r="F1926" i="4" s="1"/>
  <c r="G1809" i="4"/>
  <c r="F1809" i="4" s="1"/>
  <c r="G1701" i="4"/>
  <c r="F1701" i="4" s="1"/>
  <c r="G1596" i="4"/>
  <c r="F1596" i="4" s="1"/>
  <c r="G1479" i="4"/>
  <c r="F1479" i="4" s="1"/>
  <c r="G1389" i="4"/>
  <c r="F1389" i="4" s="1"/>
  <c r="G1293" i="4"/>
  <c r="F1293" i="4" s="1"/>
  <c r="G1195" i="4"/>
  <c r="F1195" i="4" s="1"/>
  <c r="G1087" i="4"/>
  <c r="F1087" i="4" s="1"/>
  <c r="G976" i="4"/>
  <c r="F976" i="4" s="1"/>
  <c r="G878" i="4"/>
  <c r="F878" i="4" s="1"/>
  <c r="G778" i="4"/>
  <c r="F778" i="4" s="1"/>
  <c r="G681" i="4"/>
  <c r="F681" i="4" s="1"/>
  <c r="G572" i="4"/>
  <c r="F572" i="4" s="1"/>
  <c r="G460" i="4"/>
  <c r="F460" i="4" s="1"/>
  <c r="G352" i="4"/>
  <c r="F352" i="4" s="1"/>
  <c r="G261" i="4"/>
  <c r="F261" i="4" s="1"/>
  <c r="G146" i="4"/>
  <c r="F146" i="4" s="1"/>
  <c r="G39" i="4"/>
  <c r="F39" i="4" s="1"/>
  <c r="G2323" i="4"/>
  <c r="F2323" i="4" s="1"/>
  <c r="G2235" i="4"/>
  <c r="F2235" i="4" s="1"/>
  <c r="G2118" i="4"/>
  <c r="F2118" i="4" s="1"/>
  <c r="G2021" i="4"/>
  <c r="F2021" i="4" s="1"/>
  <c r="G1912" i="4"/>
  <c r="F1912" i="4" s="1"/>
  <c r="G1794" i="4"/>
  <c r="F1794" i="4" s="1"/>
  <c r="G1689" i="4"/>
  <c r="F1689" i="4" s="1"/>
  <c r="G1584" i="4"/>
  <c r="F1584" i="4" s="1"/>
  <c r="G1467" i="4"/>
  <c r="F1467" i="4" s="1"/>
  <c r="G1375" i="4"/>
  <c r="F1375" i="4" s="1"/>
  <c r="G1281" i="4"/>
  <c r="F1281" i="4" s="1"/>
  <c r="G1187" i="4"/>
  <c r="F1187" i="4" s="1"/>
  <c r="G1074" i="4"/>
  <c r="F1074" i="4" s="1"/>
  <c r="G959" i="4"/>
  <c r="F959" i="4" s="1"/>
  <c r="G867" i="4"/>
  <c r="F867" i="4" s="1"/>
  <c r="G764" i="4"/>
  <c r="F764" i="4" s="1"/>
  <c r="G671" i="4"/>
  <c r="F671" i="4" s="1"/>
  <c r="G554" i="4"/>
  <c r="F554" i="4" s="1"/>
  <c r="G449" i="4"/>
  <c r="F449" i="4" s="1"/>
  <c r="G342" i="4"/>
  <c r="F342" i="4" s="1"/>
  <c r="G246" i="4"/>
  <c r="F246" i="4" s="1"/>
  <c r="G131" i="4"/>
  <c r="F131" i="4" s="1"/>
  <c r="G26" i="4"/>
  <c r="F26" i="4" s="1"/>
  <c r="G2329" i="4"/>
  <c r="F2329" i="4" s="1"/>
  <c r="G2246" i="4"/>
  <c r="F2246" i="4" s="1"/>
  <c r="G2127" i="4"/>
  <c r="F2127" i="4" s="1"/>
  <c r="G2028" i="4"/>
  <c r="F2028" i="4" s="1"/>
  <c r="G1911" i="4"/>
  <c r="F1911" i="4" s="1"/>
  <c r="G1808" i="4"/>
  <c r="F1808" i="4" s="1"/>
  <c r="G1699" i="4"/>
  <c r="F1699" i="4" s="1"/>
  <c r="G1583" i="4"/>
  <c r="F1583" i="4" s="1"/>
  <c r="G1478" i="4"/>
  <c r="F1478" i="4" s="1"/>
  <c r="G1388" i="4"/>
  <c r="F1388" i="4" s="1"/>
  <c r="G1292" i="4"/>
  <c r="F1292" i="4" s="1"/>
  <c r="G1186" i="4"/>
  <c r="F1186" i="4" s="1"/>
  <c r="G1079" i="4"/>
  <c r="F1079" i="4" s="1"/>
  <c r="G974" i="4"/>
  <c r="F974" i="4" s="1"/>
  <c r="G876" i="4"/>
  <c r="F876" i="4" s="1"/>
  <c r="G776" i="4"/>
  <c r="F776" i="4" s="1"/>
  <c r="G670" i="4"/>
  <c r="F670" i="4" s="1"/>
  <c r="G570" i="4"/>
  <c r="F570" i="4" s="1"/>
  <c r="G459" i="4"/>
  <c r="F459" i="4" s="1"/>
  <c r="G351" i="4"/>
  <c r="F351" i="4" s="1"/>
  <c r="G259" i="4"/>
  <c r="F259" i="4" s="1"/>
  <c r="G140" i="4"/>
  <c r="F140" i="4" s="1"/>
  <c r="G37" i="4"/>
  <c r="F37" i="4" s="1"/>
  <c r="G2322" i="4"/>
  <c r="F2322" i="4" s="1"/>
  <c r="G2234" i="4"/>
  <c r="F2234" i="4" s="1"/>
  <c r="G2126" i="4"/>
  <c r="F2126" i="4" s="1"/>
  <c r="G2020" i="4"/>
  <c r="F2020" i="4" s="1"/>
  <c r="G1910" i="4"/>
  <c r="F1910" i="4" s="1"/>
  <c r="G1807" i="4"/>
  <c r="F1807" i="4" s="1"/>
  <c r="G1688" i="4"/>
  <c r="F1688" i="4" s="1"/>
  <c r="G1582" i="4"/>
  <c r="F1582" i="4" s="1"/>
  <c r="G1466" i="4"/>
  <c r="F1466" i="4" s="1"/>
  <c r="G1387" i="4"/>
  <c r="F1387" i="4" s="1"/>
  <c r="G1280" i="4"/>
  <c r="F1280" i="4" s="1"/>
  <c r="G1185" i="4"/>
  <c r="F1185" i="4" s="1"/>
  <c r="G1073" i="4"/>
  <c r="F1073" i="4" s="1"/>
  <c r="G973" i="4"/>
  <c r="F973" i="4" s="1"/>
  <c r="G866" i="4"/>
  <c r="F866" i="4" s="1"/>
  <c r="G775" i="4"/>
  <c r="F775" i="4" s="1"/>
  <c r="G669" i="4"/>
  <c r="F669" i="4" s="1"/>
  <c r="G553" i="4"/>
  <c r="F553" i="4" s="1"/>
  <c r="G458" i="4"/>
  <c r="F458" i="4" s="1"/>
  <c r="G341" i="4"/>
  <c r="F341" i="4" s="1"/>
  <c r="G245" i="4"/>
  <c r="F245" i="4" s="1"/>
  <c r="G139" i="4"/>
  <c r="F139" i="4" s="1"/>
  <c r="G25" i="4"/>
  <c r="F25" i="4" s="1"/>
  <c r="G2319" i="4"/>
  <c r="F2319" i="4" s="1"/>
  <c r="G2232" i="4"/>
  <c r="F2232" i="4" s="1"/>
  <c r="G2124" i="4"/>
  <c r="F2124" i="4" s="1"/>
  <c r="G2017" i="4"/>
  <c r="F2017" i="4" s="1"/>
  <c r="G1909" i="4"/>
  <c r="F1909" i="4" s="1"/>
  <c r="G1804" i="4"/>
  <c r="F1804" i="4" s="1"/>
  <c r="G1687" i="4"/>
  <c r="F1687" i="4" s="1"/>
  <c r="G1580" i="4"/>
  <c r="F1580" i="4" s="1"/>
  <c r="G1475" i="4"/>
  <c r="F1475" i="4" s="1"/>
  <c r="G1385" i="4"/>
  <c r="F1385" i="4" s="1"/>
  <c r="G1289" i="4"/>
  <c r="F1289" i="4" s="1"/>
  <c r="G1183" i="4"/>
  <c r="F1183" i="4" s="1"/>
  <c r="G1072" i="4"/>
  <c r="F1072" i="4" s="1"/>
  <c r="G970" i="4"/>
  <c r="F970" i="4" s="1"/>
  <c r="G865" i="4"/>
  <c r="F865" i="4" s="1"/>
  <c r="G772" i="4"/>
  <c r="F772" i="4" s="1"/>
  <c r="G667" i="4"/>
  <c r="F667" i="4" s="1"/>
  <c r="G567" i="4"/>
  <c r="F567" i="4" s="1"/>
  <c r="G456" i="4"/>
  <c r="F456" i="4" s="1"/>
  <c r="G340" i="4"/>
  <c r="F340" i="4" s="1"/>
  <c r="G243" i="4"/>
  <c r="F243" i="4" s="1"/>
  <c r="G137" i="4"/>
  <c r="F137" i="4" s="1"/>
  <c r="G23" i="4"/>
  <c r="F23" i="4" s="1"/>
  <c r="G2310" i="4"/>
  <c r="F2310" i="4" s="1"/>
  <c r="G2228" i="4"/>
  <c r="F2228" i="4" s="1"/>
  <c r="G2123" i="4"/>
  <c r="F2123" i="4" s="1"/>
  <c r="G2008" i="4"/>
  <c r="F2008" i="4" s="1"/>
  <c r="G1908" i="4"/>
  <c r="F1908" i="4" s="1"/>
  <c r="G1802" i="4"/>
  <c r="F1802" i="4" s="1"/>
  <c r="G1685" i="4"/>
  <c r="F1685" i="4" s="1"/>
  <c r="G1578" i="4"/>
  <c r="F1578" i="4" s="1"/>
  <c r="G1464" i="4"/>
  <c r="F1464" i="4" s="1"/>
  <c r="G1383" i="4"/>
  <c r="F1383" i="4" s="1"/>
  <c r="G1278" i="4"/>
  <c r="F1278" i="4" s="1"/>
  <c r="G1181" i="4"/>
  <c r="F1181" i="4" s="1"/>
  <c r="G1071" i="4"/>
  <c r="F1071" i="4" s="1"/>
  <c r="G968" i="4"/>
  <c r="F968" i="4" s="1"/>
  <c r="G863" i="4"/>
  <c r="F863" i="4" s="1"/>
  <c r="G761" i="4"/>
  <c r="F761" i="4" s="1"/>
  <c r="G666" i="4"/>
  <c r="F666" i="4" s="1"/>
  <c r="G551" i="4"/>
  <c r="F551" i="4" s="1"/>
  <c r="G447" i="4"/>
  <c r="F447" i="4" s="1"/>
  <c r="G338" i="4"/>
  <c r="F338" i="4" s="1"/>
  <c r="G241" i="4"/>
  <c r="F241" i="4" s="1"/>
  <c r="G136" i="4"/>
  <c r="F136" i="4" s="1"/>
  <c r="G21" i="4"/>
  <c r="F21" i="4" s="1"/>
  <c r="G2305" i="4"/>
  <c r="F2305" i="4" s="1"/>
  <c r="G2222" i="4"/>
  <c r="F2222" i="4" s="1"/>
  <c r="G2121" i="4"/>
  <c r="F2121" i="4" s="1"/>
  <c r="G2000" i="4"/>
  <c r="F2000" i="4" s="1"/>
  <c r="G1906" i="4"/>
  <c r="F1906" i="4" s="1"/>
  <c r="G1800" i="4"/>
  <c r="F1800" i="4" s="1"/>
  <c r="G1681" i="4"/>
  <c r="F1681" i="4" s="1"/>
  <c r="G1576" i="4"/>
  <c r="F1576" i="4" s="1"/>
  <c r="G1472" i="4"/>
  <c r="F1472" i="4" s="1"/>
  <c r="G1381" i="4"/>
  <c r="F1381" i="4" s="1"/>
  <c r="G1286" i="4"/>
  <c r="F1286" i="4" s="1"/>
  <c r="G1179" i="4"/>
  <c r="F1179" i="4" s="1"/>
  <c r="G1070" i="4"/>
  <c r="F1070" i="4" s="1"/>
  <c r="G965" i="4"/>
  <c r="F965" i="4" s="1"/>
  <c r="G862" i="4"/>
  <c r="F862" i="4" s="1"/>
  <c r="G769" i="4"/>
  <c r="F769" i="4" s="1"/>
  <c r="G664" i="4"/>
  <c r="F664" i="4" s="1"/>
  <c r="G562" i="4"/>
  <c r="F562" i="4" s="1"/>
  <c r="G454" i="4"/>
  <c r="F454" i="4" s="1"/>
  <c r="G337" i="4"/>
  <c r="F337" i="4" s="1"/>
  <c r="G236" i="4"/>
  <c r="F236" i="4" s="1"/>
  <c r="G134" i="4"/>
  <c r="F134" i="4" s="1"/>
  <c r="G16" i="4"/>
  <c r="F16" i="4" s="1"/>
  <c r="G2314" i="4"/>
  <c r="F2314" i="4" s="1"/>
  <c r="G2240" i="4"/>
  <c r="F2240" i="4" s="1"/>
  <c r="G2120" i="4"/>
  <c r="F2120" i="4" s="1"/>
  <c r="G2012" i="4"/>
  <c r="F2012" i="4" s="1"/>
  <c r="G1905" i="4"/>
  <c r="F1905" i="4" s="1"/>
  <c r="G1799" i="4"/>
  <c r="F1799" i="4" s="1"/>
  <c r="G1693" i="4"/>
  <c r="F1693" i="4" s="1"/>
  <c r="G1575" i="4"/>
  <c r="F1575" i="4" s="1"/>
  <c r="G1471" i="4"/>
  <c r="F1471" i="4" s="1"/>
  <c r="G1380" i="4"/>
  <c r="F1380" i="4" s="1"/>
  <c r="G1285" i="4"/>
  <c r="F1285" i="4" s="1"/>
  <c r="G1178" i="4"/>
  <c r="F1178" i="4" s="1"/>
  <c r="G964" i="4"/>
  <c r="F964" i="4" s="1"/>
  <c r="G871" i="4"/>
  <c r="F871" i="4" s="1"/>
  <c r="G768" i="4"/>
  <c r="F768" i="4" s="1"/>
  <c r="G663" i="4"/>
  <c r="F663" i="4" s="1"/>
  <c r="G561" i="4"/>
  <c r="F561" i="4" s="1"/>
  <c r="G453" i="4"/>
  <c r="F453" i="4" s="1"/>
  <c r="G346" i="4"/>
  <c r="F346" i="4" s="1"/>
  <c r="G253" i="4"/>
  <c r="F253" i="4" s="1"/>
  <c r="G133" i="4"/>
  <c r="F133" i="4" s="1"/>
  <c r="G31" i="4"/>
  <c r="F31" i="4" s="1"/>
  <c r="G2304" i="4"/>
  <c r="F2304" i="4" s="1"/>
  <c r="G2220" i="4"/>
  <c r="F2220" i="4" s="1"/>
  <c r="G2113" i="4"/>
  <c r="F2113" i="4" s="1"/>
  <c r="G1996" i="4"/>
  <c r="F1996" i="4" s="1"/>
  <c r="G1887" i="4"/>
  <c r="F1887" i="4" s="1"/>
  <c r="G1781" i="4"/>
  <c r="F1781" i="4" s="1"/>
  <c r="G1680" i="4"/>
  <c r="F1680" i="4" s="1"/>
  <c r="G1556" i="4"/>
  <c r="F1556" i="4" s="1"/>
  <c r="G1461" i="4"/>
  <c r="F1461" i="4" s="1"/>
  <c r="G1373" i="4"/>
  <c r="F1373" i="4" s="1"/>
  <c r="G1277" i="4"/>
  <c r="F1277" i="4" s="1"/>
  <c r="G1170" i="4"/>
  <c r="F1170" i="4" s="1"/>
  <c r="G1059" i="4"/>
  <c r="F1059" i="4" s="1"/>
  <c r="G952" i="4"/>
  <c r="F952" i="4" s="1"/>
  <c r="G861" i="4"/>
  <c r="F861" i="4" s="1"/>
  <c r="G757" i="4"/>
  <c r="F757" i="4" s="1"/>
  <c r="G658" i="4"/>
  <c r="F658" i="4" s="1"/>
  <c r="G550" i="4"/>
  <c r="F550" i="4" s="1"/>
  <c r="G443" i="4"/>
  <c r="F443" i="4" s="1"/>
  <c r="G336" i="4"/>
  <c r="F336" i="4" s="1"/>
  <c r="G234" i="4"/>
  <c r="F234" i="4" s="1"/>
  <c r="G129" i="4"/>
  <c r="F129" i="4" s="1"/>
  <c r="G15" i="4"/>
  <c r="F15" i="4" s="1"/>
  <c r="G2312" i="4"/>
  <c r="F2312" i="4" s="1"/>
  <c r="G2238" i="4"/>
  <c r="F2238" i="4" s="1"/>
  <c r="G2131" i="4"/>
  <c r="F2131" i="4" s="1"/>
  <c r="G2010" i="4"/>
  <c r="F2010" i="4" s="1"/>
  <c r="G1917" i="4"/>
  <c r="F1917" i="4" s="1"/>
  <c r="G1797" i="4"/>
  <c r="F1797" i="4" s="1"/>
  <c r="G1691" i="4"/>
  <c r="F1691" i="4" s="1"/>
  <c r="G1574" i="4"/>
  <c r="F1574" i="4" s="1"/>
  <c r="G1469" i="4"/>
  <c r="F1469" i="4" s="1"/>
  <c r="G1378" i="4"/>
  <c r="F1378" i="4" s="1"/>
  <c r="G1283" i="4"/>
  <c r="F1283" i="4" s="1"/>
  <c r="G1177" i="4"/>
  <c r="F1177" i="4" s="1"/>
  <c r="G1076" i="4"/>
  <c r="F1076" i="4" s="1"/>
  <c r="G962" i="4"/>
  <c r="F962" i="4" s="1"/>
  <c r="G869" i="4"/>
  <c r="F869" i="4" s="1"/>
  <c r="G766" i="4"/>
  <c r="F766" i="4" s="1"/>
  <c r="G662" i="4"/>
  <c r="F662" i="4" s="1"/>
  <c r="G559" i="4"/>
  <c r="F559" i="4" s="1"/>
  <c r="G451" i="4"/>
  <c r="F451" i="4" s="1"/>
  <c r="G344" i="4"/>
  <c r="F344" i="4" s="1"/>
  <c r="G251" i="4"/>
  <c r="F251" i="4" s="1"/>
  <c r="G142" i="4"/>
  <c r="F142" i="4" s="1"/>
  <c r="G29" i="4"/>
  <c r="F29" i="4" s="1"/>
  <c r="G2303" i="4"/>
  <c r="F2303" i="4" s="1"/>
  <c r="G2219" i="4"/>
  <c r="F2219" i="4" s="1"/>
  <c r="G2112" i="4"/>
  <c r="F2112" i="4" s="1"/>
  <c r="G1995" i="4"/>
  <c r="F1995" i="4" s="1"/>
  <c r="G1904" i="4"/>
  <c r="F1904" i="4" s="1"/>
  <c r="G1780" i="4"/>
  <c r="F1780" i="4" s="1"/>
  <c r="G1679" i="4"/>
  <c r="F1679" i="4" s="1"/>
  <c r="G1573" i="4"/>
  <c r="F1573" i="4" s="1"/>
  <c r="G1460" i="4"/>
  <c r="F1460" i="4" s="1"/>
  <c r="G1372" i="4"/>
  <c r="F1372" i="4" s="1"/>
  <c r="G1276" i="4"/>
  <c r="F1276" i="4" s="1"/>
  <c r="G1176" i="4"/>
  <c r="F1176" i="4" s="1"/>
  <c r="G1068" i="4"/>
  <c r="F1068" i="4" s="1"/>
  <c r="G951" i="4"/>
  <c r="F951" i="4" s="1"/>
  <c r="G860" i="4"/>
  <c r="F860" i="4" s="1"/>
  <c r="G756" i="4"/>
  <c r="F756" i="4" s="1"/>
  <c r="G657" i="4"/>
  <c r="F657" i="4" s="1"/>
  <c r="G549" i="4"/>
  <c r="F549" i="4" s="1"/>
  <c r="G442" i="4"/>
  <c r="F442" i="4" s="1"/>
  <c r="G335" i="4"/>
  <c r="F335" i="4" s="1"/>
  <c r="G233" i="4"/>
  <c r="F233" i="4" s="1"/>
  <c r="G128" i="4"/>
  <c r="F128" i="4" s="1"/>
  <c r="G14" i="4"/>
  <c r="F14" i="4" s="1"/>
  <c r="G2332" i="4"/>
  <c r="F2332" i="4" s="1"/>
  <c r="G2257" i="4"/>
  <c r="F2257" i="4" s="1"/>
  <c r="G2144" i="4"/>
  <c r="F2144" i="4" s="1"/>
  <c r="G2031" i="4"/>
  <c r="F2031" i="4" s="1"/>
  <c r="G1927" i="4"/>
  <c r="F1927" i="4" s="1"/>
  <c r="G1820" i="4"/>
  <c r="F1820" i="4" s="1"/>
  <c r="G1702" i="4"/>
  <c r="F1702" i="4" s="1"/>
  <c r="G1597" i="4"/>
  <c r="F1597" i="4" s="1"/>
  <c r="G1485" i="4"/>
  <c r="F1485" i="4" s="1"/>
  <c r="G1299" i="4"/>
  <c r="F1299" i="4" s="1"/>
  <c r="G1196" i="4"/>
  <c r="F1196" i="4" s="1"/>
  <c r="G1088" i="4"/>
  <c r="F1088" i="4" s="1"/>
  <c r="G985" i="4"/>
  <c r="F985" i="4" s="1"/>
  <c r="G885" i="4"/>
  <c r="F885" i="4" s="1"/>
  <c r="G788" i="4"/>
  <c r="F788" i="4" s="1"/>
  <c r="G682" i="4"/>
  <c r="F682" i="4" s="1"/>
  <c r="G573" i="4"/>
  <c r="F573" i="4" s="1"/>
  <c r="G472" i="4"/>
  <c r="F472" i="4" s="1"/>
  <c r="G363" i="4"/>
  <c r="F363" i="4" s="1"/>
  <c r="G262" i="4"/>
  <c r="F262" i="4" s="1"/>
  <c r="G156" i="4"/>
  <c r="F156" i="4" s="1"/>
  <c r="G40" i="4"/>
  <c r="F40" i="4" s="1"/>
  <c r="G2330" i="4"/>
  <c r="F2330" i="4" s="1"/>
  <c r="G2255" i="4"/>
  <c r="F2255" i="4" s="1"/>
  <c r="G2137" i="4"/>
  <c r="F2137" i="4" s="1"/>
  <c r="G2029" i="4"/>
  <c r="F2029" i="4" s="1"/>
  <c r="G1925" i="4"/>
  <c r="F1925" i="4" s="1"/>
  <c r="G1819" i="4"/>
  <c r="F1819" i="4" s="1"/>
  <c r="G1700" i="4"/>
  <c r="F1700" i="4" s="1"/>
  <c r="G1595" i="4"/>
  <c r="F1595" i="4" s="1"/>
  <c r="G1484" i="4"/>
  <c r="F1484" i="4" s="1"/>
  <c r="G1298" i="4"/>
  <c r="F1298" i="4" s="1"/>
  <c r="G1194" i="4"/>
  <c r="F1194" i="4" s="1"/>
  <c r="G1086" i="4"/>
  <c r="F1086" i="4" s="1"/>
  <c r="G975" i="4"/>
  <c r="F975" i="4" s="1"/>
  <c r="G877" i="4"/>
  <c r="F877" i="4" s="1"/>
  <c r="G777" i="4"/>
  <c r="F777" i="4" s="1"/>
  <c r="G680" i="4"/>
  <c r="F680" i="4" s="1"/>
  <c r="G571" i="4"/>
  <c r="F571" i="4" s="1"/>
  <c r="G464" i="4"/>
  <c r="F464" i="4" s="1"/>
  <c r="G362" i="4"/>
  <c r="F362" i="4" s="1"/>
  <c r="G260" i="4"/>
  <c r="F260" i="4" s="1"/>
  <c r="G147" i="4"/>
  <c r="F147" i="4" s="1"/>
  <c r="G38" i="4"/>
  <c r="F38" i="4" s="1"/>
  <c r="G2250" i="4"/>
  <c r="F2250" i="4" s="1"/>
  <c r="G2134" i="4"/>
  <c r="F2134" i="4" s="1"/>
  <c r="G2032" i="4"/>
  <c r="F2032" i="4" s="1"/>
  <c r="G1920" i="4"/>
  <c r="F1920" i="4" s="1"/>
  <c r="G1814" i="4"/>
  <c r="F1814" i="4" s="1"/>
  <c r="G1707" i="4"/>
  <c r="F1707" i="4" s="1"/>
  <c r="G1591" i="4"/>
  <c r="F1591" i="4" s="1"/>
  <c r="G1489" i="4"/>
  <c r="F1489" i="4" s="1"/>
  <c r="G1200" i="4"/>
  <c r="F1200" i="4" s="1"/>
  <c r="G1090" i="4"/>
  <c r="F1090" i="4" s="1"/>
  <c r="G981" i="4"/>
  <c r="F981" i="4" s="1"/>
  <c r="G883" i="4"/>
  <c r="F883" i="4" s="1"/>
  <c r="G783" i="4"/>
  <c r="F783" i="4" s="1"/>
  <c r="G684" i="4"/>
  <c r="F684" i="4" s="1"/>
  <c r="G564" i="4"/>
  <c r="F564" i="4" s="1"/>
  <c r="G469" i="4"/>
  <c r="F469" i="4" s="1"/>
  <c r="G357" i="4"/>
  <c r="F357" i="4" s="1"/>
  <c r="G264" i="4"/>
  <c r="F264" i="4" s="1"/>
  <c r="G152" i="4"/>
  <c r="F152" i="4" s="1"/>
  <c r="G45" i="4"/>
  <c r="F45" i="4" s="1"/>
  <c r="G2263" i="4"/>
  <c r="F2263" i="4" s="1"/>
  <c r="G2148" i="4"/>
  <c r="F2148" i="4" s="1"/>
  <c r="G2045" i="4"/>
  <c r="F2045" i="4" s="1"/>
  <c r="G1935" i="4"/>
  <c r="F1935" i="4" s="1"/>
  <c r="G1826" i="4"/>
  <c r="F1826" i="4" s="1"/>
  <c r="G1711" i="4"/>
  <c r="F1711" i="4" s="1"/>
  <c r="G1612" i="4"/>
  <c r="F1612" i="4" s="1"/>
  <c r="G1500" i="4"/>
  <c r="F1500" i="4" s="1"/>
  <c r="G1398" i="4"/>
  <c r="F1398" i="4" s="1"/>
  <c r="G1206" i="4"/>
  <c r="F1206" i="4" s="1"/>
  <c r="G1111" i="4"/>
  <c r="F1111" i="4" s="1"/>
  <c r="G991" i="4"/>
  <c r="F991" i="4" s="1"/>
  <c r="G900" i="4"/>
  <c r="F900" i="4" s="1"/>
  <c r="G794" i="4"/>
  <c r="F794" i="4" s="1"/>
  <c r="G693" i="4"/>
  <c r="F693" i="4" s="1"/>
  <c r="G477" i="4"/>
  <c r="F477" i="4" s="1"/>
  <c r="G368" i="4"/>
  <c r="F368" i="4" s="1"/>
  <c r="G275" i="4"/>
  <c r="F275" i="4" s="1"/>
  <c r="G159" i="4"/>
  <c r="F159" i="4" s="1"/>
  <c r="G55" i="4"/>
  <c r="F55" i="4" s="1"/>
  <c r="G2262" i="4"/>
  <c r="F2262" i="4" s="1"/>
  <c r="G2147" i="4"/>
  <c r="F2147" i="4" s="1"/>
  <c r="G2044" i="4"/>
  <c r="F2044" i="4" s="1"/>
  <c r="G1934" i="4"/>
  <c r="F1934" i="4" s="1"/>
  <c r="G1825" i="4"/>
  <c r="F1825" i="4" s="1"/>
  <c r="G1712" i="4"/>
  <c r="F1712" i="4" s="1"/>
  <c r="G1610" i="4"/>
  <c r="F1610" i="4" s="1"/>
  <c r="G1499" i="4"/>
  <c r="F1499" i="4" s="1"/>
  <c r="G1397" i="4"/>
  <c r="F1397" i="4" s="1"/>
  <c r="G1205" i="4"/>
  <c r="F1205" i="4" s="1"/>
  <c r="G1108" i="4"/>
  <c r="F1108" i="4" s="1"/>
  <c r="G990" i="4"/>
  <c r="F990" i="4" s="1"/>
  <c r="G898" i="4"/>
  <c r="F898" i="4" s="1"/>
  <c r="G793" i="4"/>
  <c r="F793" i="4" s="1"/>
  <c r="G692" i="4"/>
  <c r="F692" i="4" s="1"/>
  <c r="G476" i="4"/>
  <c r="F476" i="4" s="1"/>
  <c r="G367" i="4"/>
  <c r="F367" i="4" s="1"/>
  <c r="G274" i="4"/>
  <c r="F274" i="4" s="1"/>
  <c r="G158" i="4"/>
  <c r="F158" i="4" s="1"/>
  <c r="G54" i="4"/>
  <c r="F54" i="4" s="1"/>
  <c r="G2261" i="4"/>
  <c r="F2261" i="4" s="1"/>
  <c r="G2146" i="4"/>
  <c r="F2146" i="4" s="1"/>
  <c r="G2043" i="4"/>
  <c r="F2043" i="4" s="1"/>
  <c r="G1933" i="4"/>
  <c r="F1933" i="4" s="1"/>
  <c r="G1824" i="4"/>
  <c r="F1824" i="4" s="1"/>
  <c r="G1717" i="4"/>
  <c r="F1717" i="4" s="1"/>
  <c r="G1609" i="4"/>
  <c r="F1609" i="4" s="1"/>
  <c r="G1498" i="4"/>
  <c r="F1498" i="4" s="1"/>
  <c r="G1396" i="4"/>
  <c r="F1396" i="4" s="1"/>
  <c r="G1204" i="4"/>
  <c r="F1204" i="4" s="1"/>
  <c r="G1107" i="4"/>
  <c r="F1107" i="4" s="1"/>
  <c r="G989" i="4"/>
  <c r="F989" i="4" s="1"/>
  <c r="G897" i="4"/>
  <c r="F897" i="4" s="1"/>
  <c r="G792" i="4"/>
  <c r="F792" i="4" s="1"/>
  <c r="G691" i="4"/>
  <c r="F691" i="4" s="1"/>
  <c r="G475" i="4"/>
  <c r="F475" i="4" s="1"/>
  <c r="G366" i="4"/>
  <c r="F366" i="4" s="1"/>
  <c r="G273" i="4"/>
  <c r="F273" i="4" s="1"/>
  <c r="G160" i="4"/>
  <c r="F160" i="4" s="1"/>
  <c r="G53" i="4"/>
  <c r="F53" i="4" s="1"/>
  <c r="G2260" i="4"/>
  <c r="F2260" i="4" s="1"/>
  <c r="G2165" i="4"/>
  <c r="F2165" i="4" s="1"/>
  <c r="G2042" i="4"/>
  <c r="F2042" i="4" s="1"/>
  <c r="G1950" i="4"/>
  <c r="F1950" i="4" s="1"/>
  <c r="G1823" i="4"/>
  <c r="F1823" i="4" s="1"/>
  <c r="G1716" i="4"/>
  <c r="F1716" i="4" s="1"/>
  <c r="G1608" i="4"/>
  <c r="F1608" i="4" s="1"/>
  <c r="G1497" i="4"/>
  <c r="F1497" i="4" s="1"/>
  <c r="G1395" i="4"/>
  <c r="F1395" i="4" s="1"/>
  <c r="G1209" i="4"/>
  <c r="F1209" i="4" s="1"/>
  <c r="G1106" i="4"/>
  <c r="F1106" i="4" s="1"/>
  <c r="G988" i="4"/>
  <c r="F988" i="4" s="1"/>
  <c r="G896" i="4"/>
  <c r="F896" i="4" s="1"/>
  <c r="G791" i="4"/>
  <c r="F791" i="4" s="1"/>
  <c r="G690" i="4"/>
  <c r="F690" i="4" s="1"/>
  <c r="G479" i="4"/>
  <c r="F479" i="4" s="1"/>
  <c r="G381" i="4"/>
  <c r="F381" i="4" s="1"/>
  <c r="G272" i="4"/>
  <c r="F272" i="4" s="1"/>
  <c r="G172" i="4"/>
  <c r="F172" i="4" s="1"/>
  <c r="G52" i="4"/>
  <c r="F52" i="4" s="1"/>
  <c r="G2341" i="4"/>
  <c r="F2341" i="4" s="1"/>
  <c r="G2269" i="4"/>
  <c r="F2269" i="4" s="1"/>
  <c r="G2164" i="4"/>
  <c r="F2164" i="4" s="1"/>
  <c r="G2055" i="4"/>
  <c r="F2055" i="4" s="1"/>
  <c r="G1948" i="4"/>
  <c r="F1948" i="4" s="1"/>
  <c r="G1834" i="4"/>
  <c r="F1834" i="4" s="1"/>
  <c r="G1727" i="4"/>
  <c r="F1727" i="4" s="1"/>
  <c r="G1607" i="4"/>
  <c r="F1607" i="4" s="1"/>
  <c r="G1504" i="4"/>
  <c r="F1504" i="4" s="1"/>
  <c r="G1317" i="4"/>
  <c r="F1317" i="4" s="1"/>
  <c r="G1104" i="4"/>
  <c r="F1104" i="4" s="1"/>
  <c r="G998" i="4"/>
  <c r="F998" i="4" s="1"/>
  <c r="G895" i="4"/>
  <c r="F895" i="4" s="1"/>
  <c r="G802" i="4"/>
  <c r="F802" i="4" s="1"/>
  <c r="G702" i="4"/>
  <c r="F702" i="4" s="1"/>
  <c r="G488" i="4"/>
  <c r="F488" i="4" s="1"/>
  <c r="G379" i="4"/>
  <c r="F379" i="4" s="1"/>
  <c r="G282" i="4"/>
  <c r="F282" i="4" s="1"/>
  <c r="G171" i="4"/>
  <c r="F171" i="4" s="1"/>
  <c r="G68" i="4"/>
  <c r="F68" i="4" s="1"/>
  <c r="G2259" i="4"/>
  <c r="F2259" i="4" s="1"/>
  <c r="G2145" i="4"/>
  <c r="F2145" i="4" s="1"/>
  <c r="G2041" i="4"/>
  <c r="F2041" i="4" s="1"/>
  <c r="G1928" i="4"/>
  <c r="F1928" i="4" s="1"/>
  <c r="G1822" i="4"/>
  <c r="F1822" i="4" s="1"/>
  <c r="G1710" i="4"/>
  <c r="F1710" i="4" s="1"/>
  <c r="G1598" i="4"/>
  <c r="F1598" i="4" s="1"/>
  <c r="G1496" i="4"/>
  <c r="F1496" i="4" s="1"/>
  <c r="G1203" i="4"/>
  <c r="F1203" i="4" s="1"/>
  <c r="G1093" i="4"/>
  <c r="F1093" i="4" s="1"/>
  <c r="G987" i="4"/>
  <c r="F987" i="4" s="1"/>
  <c r="G886" i="4"/>
  <c r="F886" i="4" s="1"/>
  <c r="G790" i="4"/>
  <c r="F790" i="4" s="1"/>
  <c r="G689" i="4"/>
  <c r="F689" i="4" s="1"/>
  <c r="G576" i="4"/>
  <c r="F576" i="4" s="1"/>
  <c r="G474" i="4"/>
  <c r="F474" i="4" s="1"/>
  <c r="G365" i="4"/>
  <c r="F365" i="4" s="1"/>
  <c r="G266" i="4"/>
  <c r="F266" i="4" s="1"/>
  <c r="G157" i="4"/>
  <c r="F157" i="4" s="1"/>
  <c r="G51" i="4"/>
  <c r="F51" i="4" s="1"/>
  <c r="G2258" i="4"/>
  <c r="F2258" i="4" s="1"/>
  <c r="G2163" i="4"/>
  <c r="F2163" i="4" s="1"/>
  <c r="G2037" i="4"/>
  <c r="F2037" i="4" s="1"/>
  <c r="G1932" i="4"/>
  <c r="F1932" i="4" s="1"/>
  <c r="G1821" i="4"/>
  <c r="F1821" i="4" s="1"/>
  <c r="G1715" i="4"/>
  <c r="F1715" i="4" s="1"/>
  <c r="G1606" i="4"/>
  <c r="F1606" i="4" s="1"/>
  <c r="G1495" i="4"/>
  <c r="F1495" i="4" s="1"/>
  <c r="G1394" i="4"/>
  <c r="F1394" i="4" s="1"/>
  <c r="G1208" i="4"/>
  <c r="F1208" i="4" s="1"/>
  <c r="G1103" i="4"/>
  <c r="F1103" i="4" s="1"/>
  <c r="G986" i="4"/>
  <c r="F986" i="4" s="1"/>
  <c r="G894" i="4"/>
  <c r="F894" i="4" s="1"/>
  <c r="G789" i="4"/>
  <c r="F789" i="4" s="1"/>
  <c r="G688" i="4"/>
  <c r="F688" i="4" s="1"/>
  <c r="G473" i="4"/>
  <c r="F473" i="4" s="1"/>
  <c r="G364" i="4"/>
  <c r="F364" i="4" s="1"/>
  <c r="G271" i="4"/>
  <c r="F271" i="4" s="1"/>
  <c r="G170" i="4"/>
  <c r="F170" i="4" s="1"/>
  <c r="G50" i="4"/>
  <c r="F50" i="4" s="1"/>
  <c r="G2252" i="4"/>
  <c r="F2252" i="4" s="1"/>
  <c r="G2143" i="4"/>
  <c r="F2143" i="4" s="1"/>
  <c r="G2034" i="4"/>
  <c r="F2034" i="4" s="1"/>
  <c r="G1930" i="4"/>
  <c r="F1930" i="4" s="1"/>
  <c r="G1817" i="4"/>
  <c r="F1817" i="4" s="1"/>
  <c r="G1709" i="4"/>
  <c r="F1709" i="4" s="1"/>
  <c r="G1603" i="4"/>
  <c r="F1603" i="4" s="1"/>
  <c r="G1492" i="4"/>
  <c r="F1492" i="4" s="1"/>
  <c r="G1392" i="4"/>
  <c r="F1392" i="4" s="1"/>
  <c r="G1202" i="4"/>
  <c r="F1202" i="4" s="1"/>
  <c r="G1092" i="4"/>
  <c r="F1092" i="4" s="1"/>
  <c r="G983" i="4"/>
  <c r="F983" i="4" s="1"/>
  <c r="G891" i="4"/>
  <c r="F891" i="4" s="1"/>
  <c r="G786" i="4"/>
  <c r="F786" i="4" s="1"/>
  <c r="G686" i="4"/>
  <c r="F686" i="4" s="1"/>
  <c r="G471" i="4"/>
  <c r="F471" i="4" s="1"/>
  <c r="G360" i="4"/>
  <c r="F360" i="4" s="1"/>
  <c r="G268" i="4"/>
  <c r="F268" i="4" s="1"/>
  <c r="G155" i="4"/>
  <c r="F155" i="4" s="1"/>
  <c r="G47" i="4"/>
  <c r="F47" i="4" s="1"/>
  <c r="G2248" i="4"/>
  <c r="F2248" i="4" s="1"/>
  <c r="G2150" i="4"/>
  <c r="F2150" i="4" s="1"/>
  <c r="G2040" i="4"/>
  <c r="F2040" i="4" s="1"/>
  <c r="G1938" i="4"/>
  <c r="F1938" i="4" s="1"/>
  <c r="G1829" i="4"/>
  <c r="F1829" i="4" s="1"/>
  <c r="G1719" i="4"/>
  <c r="F1719" i="4" s="1"/>
  <c r="G1600" i="4"/>
  <c r="F1600" i="4" s="1"/>
  <c r="G1487" i="4"/>
  <c r="F1487" i="4" s="1"/>
  <c r="G1096" i="4"/>
  <c r="F1096" i="4" s="1"/>
  <c r="G993" i="4"/>
  <c r="F993" i="4" s="1"/>
  <c r="G888" i="4"/>
  <c r="F888" i="4" s="1"/>
  <c r="G797" i="4"/>
  <c r="F797" i="4" s="1"/>
  <c r="G696" i="4"/>
  <c r="F696" i="4" s="1"/>
  <c r="G482" i="4"/>
  <c r="F482" i="4" s="1"/>
  <c r="G371" i="4"/>
  <c r="F371" i="4" s="1"/>
  <c r="G276" i="4"/>
  <c r="F276" i="4" s="1"/>
  <c r="G163" i="4"/>
  <c r="F163" i="4" s="1"/>
  <c r="G58" i="4"/>
  <c r="F58" i="4" s="1"/>
  <c r="G2346" i="4"/>
  <c r="F2346" i="4" s="1"/>
  <c r="G2272" i="4"/>
  <c r="F2272" i="4" s="1"/>
  <c r="G2167" i="4"/>
  <c r="F2167" i="4" s="1"/>
  <c r="G2074" i="4"/>
  <c r="F2074" i="4" s="1"/>
  <c r="G1953" i="4"/>
  <c r="F1953" i="4" s="1"/>
  <c r="G1835" i="4"/>
  <c r="F1835" i="4" s="1"/>
  <c r="G1731" i="4"/>
  <c r="F1731" i="4" s="1"/>
  <c r="G1611" i="4"/>
  <c r="F1611" i="4" s="1"/>
  <c r="G1505" i="4"/>
  <c r="F1505" i="4" s="1"/>
  <c r="G1318" i="4"/>
  <c r="F1318" i="4" s="1"/>
  <c r="G1110" i="4"/>
  <c r="F1110" i="4" s="1"/>
  <c r="G999" i="4"/>
  <c r="F999" i="4" s="1"/>
  <c r="G899" i="4"/>
  <c r="F899" i="4" s="1"/>
  <c r="G803" i="4"/>
  <c r="F803" i="4" s="1"/>
  <c r="G705" i="4"/>
  <c r="F705" i="4" s="1"/>
  <c r="G492" i="4"/>
  <c r="F492" i="4" s="1"/>
  <c r="G384" i="4"/>
  <c r="F384" i="4" s="1"/>
  <c r="G285" i="4"/>
  <c r="F285" i="4" s="1"/>
  <c r="G174" i="4"/>
  <c r="F174" i="4" s="1"/>
  <c r="G73" i="4"/>
  <c r="F73" i="4" s="1"/>
  <c r="G2345" i="4"/>
  <c r="F2345" i="4" s="1"/>
  <c r="G2271" i="4"/>
  <c r="F2271" i="4" s="1"/>
  <c r="G2166" i="4"/>
  <c r="F2166" i="4" s="1"/>
  <c r="G2059" i="4"/>
  <c r="F2059" i="4" s="1"/>
  <c r="G1952" i="4"/>
  <c r="F1952" i="4" s="1"/>
  <c r="G1851" i="4"/>
  <c r="F1851" i="4" s="1"/>
  <c r="G1730" i="4"/>
  <c r="F1730" i="4" s="1"/>
  <c r="G1625" i="4"/>
  <c r="F1625" i="4" s="1"/>
  <c r="G1523" i="4"/>
  <c r="F1523" i="4" s="1"/>
  <c r="G1332" i="4"/>
  <c r="F1332" i="4" s="1"/>
  <c r="G1221" i="4"/>
  <c r="F1221" i="4" s="1"/>
  <c r="G1109" i="4"/>
  <c r="F1109" i="4" s="1"/>
  <c r="G1016" i="4"/>
  <c r="F1016" i="4" s="1"/>
  <c r="G906" i="4"/>
  <c r="F906" i="4" s="1"/>
  <c r="G704" i="4"/>
  <c r="F704" i="4" s="1"/>
  <c r="G610" i="4"/>
  <c r="F610" i="4" s="1"/>
  <c r="G491" i="4"/>
  <c r="F491" i="4" s="1"/>
  <c r="G383" i="4"/>
  <c r="F383" i="4" s="1"/>
  <c r="G284" i="4"/>
  <c r="F284" i="4" s="1"/>
  <c r="G173" i="4"/>
  <c r="F173" i="4" s="1"/>
  <c r="G72" i="4"/>
  <c r="F72" i="4" s="1"/>
  <c r="G2344" i="4"/>
  <c r="F2344" i="4" s="1"/>
  <c r="G2281" i="4"/>
  <c r="F2281" i="4" s="1"/>
  <c r="G2185" i="4"/>
  <c r="F2185" i="4" s="1"/>
  <c r="G2058" i="4"/>
  <c r="F2058" i="4" s="1"/>
  <c r="G1951" i="4"/>
  <c r="F1951" i="4" s="1"/>
  <c r="G1850" i="4"/>
  <c r="F1850" i="4" s="1"/>
  <c r="G1729" i="4"/>
  <c r="F1729" i="4" s="1"/>
  <c r="G1624" i="4"/>
  <c r="F1624" i="4" s="1"/>
  <c r="G1522" i="4"/>
  <c r="F1522" i="4" s="1"/>
  <c r="G1331" i="4"/>
  <c r="F1331" i="4" s="1"/>
  <c r="G1220" i="4"/>
  <c r="F1220" i="4" s="1"/>
  <c r="G1126" i="4"/>
  <c r="F1126" i="4" s="1"/>
  <c r="G1015" i="4"/>
  <c r="F1015" i="4" s="1"/>
  <c r="G909" i="4"/>
  <c r="F909" i="4" s="1"/>
  <c r="G609" i="4"/>
  <c r="F609" i="4" s="1"/>
  <c r="G490" i="4"/>
  <c r="F490" i="4" s="1"/>
  <c r="G382" i="4"/>
  <c r="F382" i="4" s="1"/>
  <c r="G189" i="4"/>
  <c r="F189" i="4" s="1"/>
  <c r="G71" i="4"/>
  <c r="F71" i="4" s="1"/>
  <c r="G2343" i="4"/>
  <c r="F2343" i="4" s="1"/>
  <c r="G2280" i="4"/>
  <c r="F2280" i="4" s="1"/>
  <c r="G2175" i="4"/>
  <c r="F2175" i="4" s="1"/>
  <c r="G2057" i="4"/>
  <c r="F2057" i="4" s="1"/>
  <c r="G1963" i="4"/>
  <c r="F1963" i="4" s="1"/>
  <c r="G1849" i="4"/>
  <c r="F1849" i="4" s="1"/>
  <c r="G1738" i="4"/>
  <c r="F1738" i="4" s="1"/>
  <c r="G1638" i="4"/>
  <c r="F1638" i="4" s="1"/>
  <c r="G1521" i="4"/>
  <c r="F1521" i="4" s="1"/>
  <c r="G1425" i="4"/>
  <c r="F1425" i="4" s="1"/>
  <c r="G1330" i="4"/>
  <c r="F1330" i="4" s="1"/>
  <c r="G1219" i="4"/>
  <c r="F1219" i="4" s="1"/>
  <c r="G1125" i="4"/>
  <c r="F1125" i="4" s="1"/>
  <c r="G1014" i="4"/>
  <c r="F1014" i="4" s="1"/>
  <c r="G811" i="4"/>
  <c r="F811" i="4" s="1"/>
  <c r="G608" i="4"/>
  <c r="F608" i="4" s="1"/>
  <c r="G401" i="4"/>
  <c r="F401" i="4" s="1"/>
  <c r="G293" i="4"/>
  <c r="F293" i="4" s="1"/>
  <c r="G188" i="4"/>
  <c r="F188" i="4" s="1"/>
  <c r="G70" i="4"/>
  <c r="F70" i="4" s="1"/>
  <c r="G2342" i="4"/>
  <c r="F2342" i="4" s="1"/>
  <c r="G2270" i="4"/>
  <c r="F2270" i="4" s="1"/>
  <c r="G2174" i="4"/>
  <c r="F2174" i="4" s="1"/>
  <c r="G2056" i="4"/>
  <c r="F2056" i="4" s="1"/>
  <c r="G1949" i="4"/>
  <c r="F1949" i="4" s="1"/>
  <c r="G1848" i="4"/>
  <c r="F1848" i="4" s="1"/>
  <c r="G1728" i="4"/>
  <c r="F1728" i="4" s="1"/>
  <c r="G1623" i="4"/>
  <c r="F1623" i="4" s="1"/>
  <c r="G1520" i="4"/>
  <c r="F1520" i="4" s="1"/>
  <c r="G1329" i="4"/>
  <c r="F1329" i="4" s="1"/>
  <c r="G1218" i="4"/>
  <c r="F1218" i="4" s="1"/>
  <c r="G1105" i="4"/>
  <c r="F1105" i="4" s="1"/>
  <c r="G1013" i="4"/>
  <c r="F1013" i="4" s="1"/>
  <c r="G905" i="4"/>
  <c r="F905" i="4" s="1"/>
  <c r="G703" i="4"/>
  <c r="F703" i="4" s="1"/>
  <c r="G607" i="4"/>
  <c r="F607" i="4" s="1"/>
  <c r="G489" i="4"/>
  <c r="F489" i="4" s="1"/>
  <c r="G380" i="4"/>
  <c r="F380" i="4" s="1"/>
  <c r="G283" i="4"/>
  <c r="F283" i="4" s="1"/>
  <c r="G187" i="4"/>
  <c r="F187" i="4" s="1"/>
  <c r="G69" i="4"/>
  <c r="F69" i="4" s="1"/>
  <c r="G2340" i="4"/>
  <c r="F2340" i="4" s="1"/>
  <c r="G2279" i="4"/>
  <c r="F2279" i="4" s="1"/>
  <c r="G2173" i="4"/>
  <c r="F2173" i="4" s="1"/>
  <c r="G2054" i="4"/>
  <c r="F2054" i="4" s="1"/>
  <c r="G1947" i="4"/>
  <c r="F1947" i="4" s="1"/>
  <c r="G1847" i="4"/>
  <c r="F1847" i="4" s="1"/>
  <c r="G1726" i="4"/>
  <c r="F1726" i="4" s="1"/>
  <c r="G1622" i="4"/>
  <c r="F1622" i="4" s="1"/>
  <c r="G1519" i="4"/>
  <c r="F1519" i="4" s="1"/>
  <c r="G1328" i="4"/>
  <c r="F1328" i="4" s="1"/>
  <c r="G1217" i="4"/>
  <c r="F1217" i="4" s="1"/>
  <c r="G1124" i="4"/>
  <c r="F1124" i="4" s="1"/>
  <c r="G1012" i="4"/>
  <c r="F1012" i="4" s="1"/>
  <c r="G908" i="4"/>
  <c r="F908" i="4" s="1"/>
  <c r="G606" i="4"/>
  <c r="F606" i="4" s="1"/>
  <c r="G494" i="4"/>
  <c r="F494" i="4" s="1"/>
  <c r="G378" i="4"/>
  <c r="F378" i="4" s="1"/>
  <c r="G292" i="4"/>
  <c r="F292" i="4" s="1"/>
  <c r="G186" i="4"/>
  <c r="F186" i="4" s="1"/>
  <c r="G67" i="4"/>
  <c r="F67" i="4" s="1"/>
  <c r="G2337" i="4"/>
  <c r="F2337" i="4" s="1"/>
  <c r="G2275" i="4"/>
  <c r="F2275" i="4" s="1"/>
  <c r="G2169" i="4"/>
  <c r="F2169" i="4" s="1"/>
  <c r="G2051" i="4"/>
  <c r="F2051" i="4" s="1"/>
  <c r="G1954" i="4"/>
  <c r="F1954" i="4" s="1"/>
  <c r="G1843" i="4"/>
  <c r="F1843" i="4" s="1"/>
  <c r="G1735" i="4"/>
  <c r="F1735" i="4" s="1"/>
  <c r="G1619" i="4"/>
  <c r="F1619" i="4" s="1"/>
  <c r="G1515" i="4"/>
  <c r="F1515" i="4" s="1"/>
  <c r="G1423" i="4"/>
  <c r="F1423" i="4" s="1"/>
  <c r="G1324" i="4"/>
  <c r="F1324" i="4" s="1"/>
  <c r="G1213" i="4"/>
  <c r="F1213" i="4" s="1"/>
  <c r="G1120" i="4"/>
  <c r="F1120" i="4" s="1"/>
  <c r="G1008" i="4"/>
  <c r="F1008" i="4" s="1"/>
  <c r="G602" i="4"/>
  <c r="F602" i="4" s="1"/>
  <c r="G396" i="4"/>
  <c r="F396" i="4" s="1"/>
  <c r="G288" i="4"/>
  <c r="F288" i="4" s="1"/>
  <c r="G182" i="4"/>
  <c r="F182" i="4" s="1"/>
  <c r="G64" i="4"/>
  <c r="F64" i="4" s="1"/>
  <c r="G2336" i="4"/>
  <c r="F2336" i="4" s="1"/>
  <c r="G2268" i="4"/>
  <c r="F2268" i="4" s="1"/>
  <c r="G2162" i="4"/>
  <c r="F2162" i="4" s="1"/>
  <c r="G2050" i="4"/>
  <c r="F2050" i="4" s="1"/>
  <c r="G1944" i="4"/>
  <c r="F1944" i="4" s="1"/>
  <c r="G1842" i="4"/>
  <c r="F1842" i="4" s="1"/>
  <c r="G1724" i="4"/>
  <c r="F1724" i="4" s="1"/>
  <c r="G1618" i="4"/>
  <c r="F1618" i="4" s="1"/>
  <c r="G1514" i="4"/>
  <c r="F1514" i="4" s="1"/>
  <c r="G1323" i="4"/>
  <c r="F1323" i="4" s="1"/>
  <c r="G1212" i="4"/>
  <c r="F1212" i="4" s="1"/>
  <c r="G1102" i="4"/>
  <c r="F1102" i="4" s="1"/>
  <c r="G1007" i="4"/>
  <c r="F1007" i="4" s="1"/>
  <c r="G904" i="4"/>
  <c r="F904" i="4" s="1"/>
  <c r="G701" i="4"/>
  <c r="F701" i="4" s="1"/>
  <c r="G601" i="4"/>
  <c r="F601" i="4" s="1"/>
  <c r="G487" i="4"/>
  <c r="F487" i="4" s="1"/>
  <c r="G376" i="4"/>
  <c r="F376" i="4" s="1"/>
  <c r="G281" i="4"/>
  <c r="F281" i="4" s="1"/>
  <c r="G169" i="4"/>
  <c r="F169" i="4" s="1"/>
  <c r="G63" i="4"/>
  <c r="F63" i="4" s="1"/>
  <c r="G2266" i="4"/>
  <c r="F2266" i="4" s="1"/>
  <c r="G2158" i="4"/>
  <c r="F2158" i="4" s="1"/>
  <c r="G2048" i="4"/>
  <c r="F2048" i="4" s="1"/>
  <c r="G1941" i="4"/>
  <c r="F1941" i="4" s="1"/>
  <c r="G1831" i="4"/>
  <c r="F1831" i="4" s="1"/>
  <c r="G1721" i="4"/>
  <c r="F1721" i="4" s="1"/>
  <c r="G1616" i="4"/>
  <c r="F1616" i="4" s="1"/>
  <c r="G1502" i="4"/>
  <c r="F1502" i="4" s="1"/>
  <c r="G1315" i="4"/>
  <c r="F1315" i="4" s="1"/>
  <c r="G1098" i="4"/>
  <c r="F1098" i="4" s="1"/>
  <c r="G995" i="4"/>
  <c r="F995" i="4" s="1"/>
  <c r="G902" i="4"/>
  <c r="F902" i="4" s="1"/>
  <c r="G799" i="4"/>
  <c r="F799" i="4" s="1"/>
  <c r="G698" i="4"/>
  <c r="F698" i="4" s="1"/>
  <c r="G484" i="4"/>
  <c r="F484" i="4" s="1"/>
  <c r="G373" i="4"/>
  <c r="F373" i="4" s="1"/>
  <c r="G279" i="4"/>
  <c r="F279" i="4" s="1"/>
  <c r="G165" i="4"/>
  <c r="F165" i="4" s="1"/>
  <c r="G61" i="4"/>
  <c r="F61" i="4" s="1"/>
  <c r="G2274" i="4"/>
  <c r="F2274" i="4" s="1"/>
  <c r="G2157" i="4"/>
  <c r="F2157" i="4" s="1"/>
  <c r="G2047" i="4"/>
  <c r="F2047" i="4" s="1"/>
  <c r="G1940" i="4"/>
  <c r="F1940" i="4" s="1"/>
  <c r="G1840" i="4"/>
  <c r="F1840" i="4" s="1"/>
  <c r="G1733" i="4"/>
  <c r="F1733" i="4" s="1"/>
  <c r="G1615" i="4"/>
  <c r="F1615" i="4" s="1"/>
  <c r="G1512" i="4"/>
  <c r="F1512" i="4" s="1"/>
  <c r="G1321" i="4"/>
  <c r="F1321" i="4" s="1"/>
  <c r="G1211" i="4"/>
  <c r="F1211" i="4" s="1"/>
  <c r="G1118" i="4"/>
  <c r="F1118" i="4" s="1"/>
  <c r="G1005" i="4"/>
  <c r="F1005" i="4" s="1"/>
  <c r="G599" i="4"/>
  <c r="F599" i="4" s="1"/>
  <c r="G393" i="4"/>
  <c r="F393" i="4" s="1"/>
  <c r="G287" i="4"/>
  <c r="F287" i="4" s="1"/>
  <c r="G180" i="4"/>
  <c r="F180" i="4" s="1"/>
  <c r="G60" i="4"/>
  <c r="F60" i="4" s="1"/>
  <c r="G2273" i="4"/>
  <c r="F2273" i="4" s="1"/>
  <c r="G2154" i="4"/>
  <c r="F2154" i="4" s="1"/>
  <c r="G2039" i="4"/>
  <c r="F2039" i="4" s="1"/>
  <c r="G1958" i="4"/>
  <c r="F1958" i="4" s="1"/>
  <c r="G1838" i="4"/>
  <c r="F1838" i="4" s="1"/>
  <c r="G1732" i="4"/>
  <c r="F1732" i="4" s="1"/>
  <c r="G1614" i="4"/>
  <c r="F1614" i="4" s="1"/>
  <c r="G1509" i="4"/>
  <c r="F1509" i="4" s="1"/>
  <c r="G1419" i="4"/>
  <c r="F1419" i="4" s="1"/>
  <c r="G1320" i="4"/>
  <c r="F1320" i="4" s="1"/>
  <c r="G1210" i="4"/>
  <c r="F1210" i="4" s="1"/>
  <c r="G1115" i="4"/>
  <c r="F1115" i="4" s="1"/>
  <c r="G1003" i="4"/>
  <c r="F1003" i="4" s="1"/>
  <c r="G596" i="4"/>
  <c r="F596" i="4" s="1"/>
  <c r="G390" i="4"/>
  <c r="F390" i="4" s="1"/>
  <c r="G286" i="4"/>
  <c r="F286" i="4" s="1"/>
  <c r="G177" i="4"/>
  <c r="F177" i="4" s="1"/>
  <c r="G57" i="4"/>
  <c r="F57" i="4" s="1"/>
  <c r="G162" i="4"/>
  <c r="F162" i="4" s="1"/>
  <c r="G278" i="4"/>
  <c r="F278" i="4" s="1"/>
  <c r="G370" i="4"/>
  <c r="F370" i="4" s="1"/>
  <c r="G481" i="4"/>
  <c r="F481" i="4" s="1"/>
  <c r="G695" i="4"/>
  <c r="F695" i="4" s="1"/>
  <c r="G796" i="4"/>
  <c r="F796" i="4" s="1"/>
  <c r="G901" i="4"/>
  <c r="F901" i="4" s="1"/>
  <c r="G1002" i="4"/>
  <c r="F1002" i="4" s="1"/>
  <c r="G1095" i="4"/>
  <c r="F1095" i="4" s="1"/>
  <c r="G1319" i="4"/>
  <c r="F1319" i="4" s="1"/>
  <c r="G1501" i="4"/>
  <c r="F1501" i="4" s="1"/>
  <c r="G1613" i="4"/>
  <c r="F1613" i="4" s="1"/>
  <c r="G1718" i="4"/>
  <c r="F1718" i="4" s="1"/>
  <c r="G1828" i="4"/>
  <c r="F1828" i="4" s="1"/>
  <c r="G1937" i="4"/>
  <c r="F1937" i="4" s="1"/>
  <c r="G2038" i="4"/>
  <c r="F2038" i="4" s="1"/>
  <c r="G2149" i="4"/>
  <c r="F2149" i="4" s="1"/>
  <c r="G2264" i="4"/>
  <c r="F2264" i="4" s="1"/>
  <c r="G56" i="4"/>
  <c r="F56" i="4" s="1"/>
  <c r="G2153" i="4"/>
  <c r="F2153" i="4" s="1"/>
  <c r="G2062" i="4"/>
  <c r="F2062" i="4" s="1"/>
  <c r="G1957" i="4"/>
  <c r="F1957" i="4" s="1"/>
  <c r="G1837" i="4"/>
  <c r="F1837" i="4" s="1"/>
  <c r="G1742" i="4"/>
  <c r="F1742" i="4" s="1"/>
  <c r="G1628" i="4"/>
  <c r="F1628" i="4" s="1"/>
  <c r="G1508" i="4"/>
  <c r="F1508" i="4" s="1"/>
  <c r="G1417" i="4"/>
  <c r="F1417" i="4" s="1"/>
  <c r="G1335" i="4"/>
  <c r="F1335" i="4" s="1"/>
  <c r="G1226" i="4"/>
  <c r="F1226" i="4" s="1"/>
  <c r="G1114" i="4"/>
  <c r="F1114" i="4" s="1"/>
  <c r="G1001" i="4"/>
  <c r="F1001" i="4" s="1"/>
  <c r="G912" i="4"/>
  <c r="F912" i="4" s="1"/>
  <c r="G806" i="4"/>
  <c r="F806" i="4" s="1"/>
  <c r="G708" i="4"/>
  <c r="F708" i="4" s="1"/>
  <c r="G595" i="4"/>
  <c r="F595" i="4" s="1"/>
  <c r="G498" i="4"/>
  <c r="F498" i="4" s="1"/>
  <c r="G388" i="4"/>
  <c r="F388" i="4" s="1"/>
  <c r="G296" i="4"/>
  <c r="F296" i="4" s="1"/>
  <c r="G176" i="4"/>
  <c r="F176" i="4" s="1"/>
  <c r="G76" i="4"/>
  <c r="F76" i="4" s="1"/>
  <c r="G2334" i="4"/>
  <c r="F2334" i="4" s="1"/>
  <c r="G2152" i="4"/>
  <c r="F2152" i="4" s="1"/>
  <c r="G2061" i="4"/>
  <c r="F2061" i="4" s="1"/>
  <c r="G1956" i="4"/>
  <c r="F1956" i="4" s="1"/>
  <c r="G1836" i="4"/>
  <c r="F1836" i="4" s="1"/>
  <c r="G1739" i="4"/>
  <c r="F1739" i="4" s="1"/>
  <c r="G1627" i="4"/>
  <c r="F1627" i="4" s="1"/>
  <c r="G1507" i="4"/>
  <c r="F1507" i="4" s="1"/>
  <c r="G1416" i="4"/>
  <c r="F1416" i="4" s="1"/>
  <c r="G1334" i="4"/>
  <c r="F1334" i="4" s="1"/>
  <c r="G1222" i="4"/>
  <c r="F1222" i="4" s="1"/>
  <c r="G1113" i="4"/>
  <c r="F1113" i="4" s="1"/>
  <c r="G1000" i="4"/>
  <c r="F1000" i="4" s="1"/>
  <c r="G911" i="4"/>
  <c r="F911" i="4" s="1"/>
  <c r="G805" i="4"/>
  <c r="F805" i="4" s="1"/>
  <c r="G707" i="4"/>
  <c r="F707" i="4" s="1"/>
  <c r="G594" i="4"/>
  <c r="F594" i="4" s="1"/>
  <c r="G497" i="4"/>
  <c r="F497" i="4" s="1"/>
  <c r="G387" i="4"/>
  <c r="F387" i="4" s="1"/>
  <c r="G295" i="4"/>
  <c r="F295" i="4" s="1"/>
  <c r="G175" i="4"/>
  <c r="F175" i="4" s="1"/>
  <c r="G75" i="4"/>
  <c r="F75" i="4" s="1"/>
  <c r="G2333" i="4"/>
  <c r="F2333" i="4" s="1"/>
  <c r="G2176" i="4"/>
  <c r="F2176" i="4" s="1"/>
  <c r="G2060" i="4"/>
  <c r="F2060" i="4" s="1"/>
  <c r="G1955" i="4"/>
  <c r="F1955" i="4" s="1"/>
  <c r="G1852" i="4"/>
  <c r="F1852" i="4" s="1"/>
  <c r="G1741" i="4"/>
  <c r="F1741" i="4" s="1"/>
  <c r="G1626" i="4"/>
  <c r="F1626" i="4" s="1"/>
  <c r="G1506" i="4"/>
  <c r="F1506" i="4" s="1"/>
  <c r="G1415" i="4"/>
  <c r="F1415" i="4" s="1"/>
  <c r="G1333" i="4"/>
  <c r="F1333" i="4" s="1"/>
  <c r="G1225" i="4"/>
  <c r="F1225" i="4" s="1"/>
  <c r="G1112" i="4"/>
  <c r="F1112" i="4" s="1"/>
  <c r="G1017" i="4"/>
  <c r="F1017" i="4" s="1"/>
  <c r="G910" i="4"/>
  <c r="F910" i="4" s="1"/>
  <c r="G804" i="4"/>
  <c r="F804" i="4" s="1"/>
  <c r="G706" i="4"/>
  <c r="F706" i="4" s="1"/>
  <c r="G593" i="4"/>
  <c r="F593" i="4" s="1"/>
  <c r="G496" i="4"/>
  <c r="F496" i="4" s="1"/>
  <c r="G386" i="4"/>
  <c r="F386" i="4" s="1"/>
  <c r="G294" i="4"/>
  <c r="F294" i="4" s="1"/>
  <c r="G190" i="4"/>
  <c r="F190" i="4" s="1"/>
  <c r="G74" i="4"/>
  <c r="F661" i="4"/>
  <c r="F2023" i="4"/>
  <c r="E74" i="4"/>
  <c r="L190" i="4"/>
  <c r="L294" i="4"/>
  <c r="L386" i="4"/>
  <c r="L496" i="4"/>
  <c r="L593" i="4"/>
  <c r="L706" i="4"/>
  <c r="L804" i="4"/>
  <c r="L910" i="4"/>
  <c r="L1017" i="4"/>
  <c r="L1112" i="4"/>
  <c r="L1225" i="4"/>
  <c r="L1333" i="4"/>
  <c r="L1415" i="4"/>
  <c r="L1506" i="4"/>
  <c r="L1626" i="4"/>
  <c r="L1741" i="4"/>
  <c r="L1852" i="4"/>
  <c r="L1955" i="4"/>
  <c r="L2060" i="4"/>
  <c r="L2176" i="4"/>
  <c r="L2333" i="4"/>
  <c r="L12" i="4"/>
  <c r="L126" i="4"/>
  <c r="L231" i="4"/>
  <c r="L333" i="4"/>
  <c r="L440" i="4"/>
  <c r="L542" i="4"/>
  <c r="L656" i="4"/>
  <c r="L754" i="4"/>
  <c r="L858" i="4"/>
  <c r="L950" i="4"/>
  <c r="L1058" i="4"/>
  <c r="L1169" i="4"/>
  <c r="L1274" i="4"/>
  <c r="L1371" i="4"/>
  <c r="L1458" i="4"/>
  <c r="L1555" i="4"/>
  <c r="L1677" i="4"/>
  <c r="L1779" i="4"/>
  <c r="L1886" i="4"/>
  <c r="L1993" i="4"/>
  <c r="L2111" i="4"/>
  <c r="L2217" i="4"/>
  <c r="L2301" i="4"/>
  <c r="L75" i="4"/>
  <c r="L175" i="4"/>
  <c r="L295" i="4"/>
  <c r="L387" i="4"/>
  <c r="L497" i="4"/>
  <c r="L594" i="4"/>
  <c r="L707" i="4"/>
  <c r="L805" i="4"/>
  <c r="L911" i="4"/>
  <c r="L1000" i="4"/>
  <c r="L1113" i="4"/>
  <c r="L1222" i="4"/>
  <c r="L1334" i="4"/>
  <c r="L1416" i="4"/>
  <c r="L1507" i="4"/>
  <c r="L1627" i="4"/>
  <c r="L1739" i="4"/>
  <c r="L1836" i="4"/>
  <c r="L1956" i="4"/>
  <c r="L2061" i="4"/>
  <c r="L2152" i="4"/>
  <c r="L2334" i="4"/>
  <c r="L76" i="4"/>
  <c r="L176" i="4"/>
  <c r="L296" i="4"/>
  <c r="L388" i="4"/>
  <c r="L498" i="4"/>
  <c r="L595" i="4"/>
  <c r="L708" i="4"/>
  <c r="L806" i="4"/>
  <c r="L912" i="4"/>
  <c r="L1001" i="4"/>
  <c r="L1114" i="4"/>
  <c r="L1226" i="4"/>
  <c r="L1335" i="4"/>
  <c r="L1417" i="4"/>
  <c r="L1508" i="4"/>
  <c r="L1628" i="4"/>
  <c r="L1742" i="4"/>
  <c r="L1837" i="4"/>
  <c r="L1957" i="4"/>
  <c r="L2062" i="4"/>
  <c r="L2153" i="4"/>
  <c r="L41" i="4"/>
  <c r="L161" i="4"/>
  <c r="L267" i="4"/>
  <c r="L369" i="4"/>
  <c r="L480" i="4"/>
  <c r="L577" i="4"/>
  <c r="L694" i="4"/>
  <c r="L795" i="4"/>
  <c r="L887" i="4"/>
  <c r="L992" i="4"/>
  <c r="L1094" i="4"/>
  <c r="L1300" i="4"/>
  <c r="L1390" i="4"/>
  <c r="L1486" i="4"/>
  <c r="L1599" i="4"/>
  <c r="L1713" i="4"/>
  <c r="L1827" i="4"/>
  <c r="L1936" i="4"/>
  <c r="L2023" i="4"/>
  <c r="L2140" i="4"/>
  <c r="L2247" i="4"/>
  <c r="L2325" i="4"/>
  <c r="L13" i="4"/>
  <c r="L132" i="4"/>
  <c r="L232" i="4"/>
  <c r="L334" i="4"/>
  <c r="L441" i="4"/>
  <c r="L548" i="4"/>
  <c r="L661" i="4"/>
  <c r="L755" i="4"/>
  <c r="L859" i="4"/>
  <c r="L961" i="4"/>
  <c r="L1069" i="4"/>
  <c r="L1175" i="4"/>
  <c r="L1275" i="4"/>
  <c r="L1377" i="4"/>
  <c r="L1459" i="4"/>
  <c r="L1572" i="4"/>
  <c r="L1678" i="4"/>
  <c r="L1796" i="4"/>
  <c r="L1903" i="4"/>
  <c r="L1994" i="4"/>
  <c r="L2119" i="4"/>
  <c r="L2218" i="4"/>
  <c r="L2302" i="4"/>
  <c r="L82" i="4"/>
  <c r="L195" i="4"/>
  <c r="L301" i="4"/>
  <c r="L404" i="4"/>
  <c r="L499" i="4"/>
  <c r="L611" i="4"/>
  <c r="L720" i="4"/>
  <c r="L817" i="4"/>
  <c r="L917" i="4"/>
  <c r="L1018" i="4"/>
  <c r="L1133" i="4"/>
  <c r="L1234" i="4"/>
  <c r="L1348" i="4"/>
  <c r="L1435" i="4"/>
  <c r="L1524" i="4"/>
  <c r="L1640" i="4"/>
  <c r="L1752" i="4"/>
  <c r="L1858" i="4"/>
  <c r="L1973" i="4"/>
  <c r="L2063" i="4"/>
  <c r="L2177" i="4"/>
  <c r="L42" i="4"/>
  <c r="L148" i="4"/>
  <c r="L248" i="4"/>
  <c r="L353" i="4"/>
  <c r="L465" i="4"/>
  <c r="L556" i="4"/>
  <c r="L673" i="4"/>
  <c r="L779" i="4"/>
  <c r="L879" i="4"/>
  <c r="L977" i="4"/>
  <c r="L1080" i="4"/>
  <c r="L1197" i="4"/>
  <c r="L1294" i="4"/>
  <c r="L1480" i="4"/>
  <c r="L1586" i="4"/>
  <c r="L1703" i="4"/>
  <c r="L1810" i="4"/>
  <c r="L1914" i="4"/>
  <c r="L2024" i="4"/>
  <c r="L2128" i="4"/>
  <c r="L2229" i="4"/>
  <c r="L2326" i="4"/>
  <c r="L14" i="4"/>
  <c r="L128" i="4"/>
  <c r="L233" i="4"/>
  <c r="L335" i="4"/>
  <c r="L442" i="4"/>
  <c r="L549" i="4"/>
  <c r="L657" i="4"/>
  <c r="L756" i="4"/>
  <c r="L860" i="4"/>
  <c r="L951" i="4"/>
  <c r="L1068" i="4"/>
  <c r="L1176" i="4"/>
  <c r="L1276" i="4"/>
  <c r="L1372" i="4"/>
  <c r="L1460" i="4"/>
  <c r="L1573" i="4"/>
  <c r="L1679" i="4"/>
  <c r="L1780" i="4"/>
  <c r="L1904" i="4"/>
  <c r="L1995" i="4"/>
  <c r="L2112" i="4"/>
  <c r="L2219" i="4"/>
  <c r="L2303" i="4"/>
  <c r="L77" i="4"/>
  <c r="L191" i="4"/>
  <c r="L297" i="4"/>
  <c r="L389" i="4"/>
  <c r="L500" i="4"/>
  <c r="L612" i="4"/>
  <c r="L709" i="4"/>
  <c r="L812" i="4"/>
  <c r="L913" i="4"/>
  <c r="L1019" i="4"/>
  <c r="L1127" i="4"/>
  <c r="L1227" i="4"/>
  <c r="L1336" i="4"/>
  <c r="L1418" i="4"/>
  <c r="L1525" i="4"/>
  <c r="L1629" i="4"/>
  <c r="L1743" i="4"/>
  <c r="L1853" i="4"/>
  <c r="L1964" i="4"/>
  <c r="L2064" i="4"/>
  <c r="L2178" i="4"/>
  <c r="L28" i="4"/>
  <c r="L149" i="4"/>
  <c r="L249" i="4"/>
  <c r="L354" i="4"/>
  <c r="L466" i="4"/>
  <c r="L557" i="4"/>
  <c r="L674" i="4"/>
  <c r="L780" i="4"/>
  <c r="L880" i="4"/>
  <c r="L978" i="4"/>
  <c r="L1081" i="4"/>
  <c r="L1189" i="4"/>
  <c r="L1295" i="4"/>
  <c r="L1481" i="4"/>
  <c r="L1587" i="4"/>
  <c r="L1704" i="4"/>
  <c r="L1811" i="4"/>
  <c r="L1915" i="4"/>
  <c r="L2009" i="4"/>
  <c r="L2129" i="4"/>
  <c r="L2230" i="4"/>
  <c r="L2311" i="4"/>
  <c r="L83" i="4"/>
  <c r="L196" i="4"/>
  <c r="L302" i="4"/>
  <c r="L405" i="4"/>
  <c r="L514" i="4"/>
  <c r="L624" i="4"/>
  <c r="L721" i="4"/>
  <c r="L818" i="4"/>
  <c r="L918" i="4"/>
  <c r="L1032" i="4"/>
  <c r="L1134" i="4"/>
  <c r="L1235" i="4"/>
  <c r="L1349" i="4"/>
  <c r="L1436" i="4"/>
  <c r="L1526" i="4"/>
  <c r="L1641" i="4"/>
  <c r="L1753" i="4"/>
  <c r="L1859" i="4"/>
  <c r="L1974" i="4"/>
  <c r="L2065" i="4"/>
  <c r="L2179" i="4"/>
  <c r="L43" i="4"/>
  <c r="L150" i="4"/>
  <c r="L250" i="4"/>
  <c r="L355" i="4"/>
  <c r="L467" i="4"/>
  <c r="L558" i="4"/>
  <c r="L675" i="4"/>
  <c r="L781" i="4"/>
  <c r="L881" i="4"/>
  <c r="L979" i="4"/>
  <c r="L1082" i="4"/>
  <c r="L1198" i="4"/>
  <c r="L1296" i="4"/>
  <c r="L1482" i="4"/>
  <c r="L1588" i="4"/>
  <c r="L1705" i="4"/>
  <c r="L1812" i="4"/>
  <c r="L1916" i="4"/>
  <c r="L2025" i="4"/>
  <c r="L2130" i="4"/>
  <c r="L2237" i="4"/>
  <c r="L2327" i="4"/>
  <c r="L84" i="4"/>
  <c r="L197" i="4"/>
  <c r="L303" i="4"/>
  <c r="L406" i="4"/>
  <c r="L501" i="4"/>
  <c r="L613" i="4"/>
  <c r="L722" i="4"/>
  <c r="L819" i="4"/>
  <c r="L919" i="4"/>
  <c r="L1020" i="4"/>
  <c r="L1135" i="4"/>
  <c r="L1236" i="4"/>
  <c r="L1350" i="4"/>
  <c r="L1437" i="4"/>
  <c r="L1527" i="4"/>
  <c r="L1642" i="4"/>
  <c r="L1754" i="4"/>
  <c r="L1860" i="4"/>
  <c r="L1975" i="4"/>
  <c r="L2066" i="4"/>
  <c r="L2180" i="4"/>
  <c r="L29" i="4"/>
  <c r="L142" i="4"/>
  <c r="L251" i="4"/>
  <c r="L344" i="4"/>
  <c r="L451" i="4"/>
  <c r="L559" i="4"/>
  <c r="L662" i="4"/>
  <c r="L766" i="4"/>
  <c r="L869" i="4"/>
  <c r="L962" i="4"/>
  <c r="L1076" i="4"/>
  <c r="L1177" i="4"/>
  <c r="L1283" i="4"/>
  <c r="L1378" i="4"/>
  <c r="L1469" i="4"/>
  <c r="L1574" i="4"/>
  <c r="L1691" i="4"/>
  <c r="L1797" i="4"/>
  <c r="L1917" i="4"/>
  <c r="L2010" i="4"/>
  <c r="L2131" i="4"/>
  <c r="L2238" i="4"/>
  <c r="L2312" i="4"/>
  <c r="L85" i="4"/>
  <c r="L198" i="4"/>
  <c r="L304" i="4"/>
  <c r="L407" i="4"/>
  <c r="L515" i="4"/>
  <c r="L625" i="4"/>
  <c r="L723" i="4"/>
  <c r="L826" i="4"/>
  <c r="L920" i="4"/>
  <c r="L1033" i="4"/>
  <c r="L1136" i="4"/>
  <c r="L1242" i="4"/>
  <c r="L1351" i="4"/>
  <c r="L1438" i="4"/>
  <c r="L1538" i="4"/>
  <c r="L1643" i="4"/>
  <c r="L1755" i="4"/>
  <c r="L1861" i="4"/>
  <c r="L1978" i="4"/>
  <c r="L2067" i="4"/>
  <c r="L2181" i="4"/>
  <c r="L15" i="4"/>
  <c r="L129" i="4"/>
  <c r="L234" i="4"/>
  <c r="L336" i="4"/>
  <c r="L443" i="4"/>
  <c r="L550" i="4"/>
  <c r="L658" i="4"/>
  <c r="L757" i="4"/>
  <c r="L861" i="4"/>
  <c r="L952" i="4"/>
  <c r="L1059" i="4"/>
  <c r="L1170" i="4"/>
  <c r="L1277" i="4"/>
  <c r="L1373" i="4"/>
  <c r="L1461" i="4"/>
  <c r="L1556" i="4"/>
  <c r="L1680" i="4"/>
  <c r="L1781" i="4"/>
  <c r="L1887" i="4"/>
  <c r="L1996" i="4"/>
  <c r="L2113" i="4"/>
  <c r="L2220" i="4"/>
  <c r="L2304" i="4"/>
  <c r="L98" i="4"/>
  <c r="L199" i="4"/>
  <c r="L318" i="4"/>
  <c r="L415" i="4"/>
  <c r="L520" i="4"/>
  <c r="L628" i="4"/>
  <c r="L724" i="4"/>
  <c r="L827" i="4"/>
  <c r="L928" i="4"/>
  <c r="L1034" i="4"/>
  <c r="L1137" i="4"/>
  <c r="L1247" i="4"/>
  <c r="L1352" i="4"/>
  <c r="L1439" i="4"/>
  <c r="L1539" i="4"/>
  <c r="L1644" i="4"/>
  <c r="L1760" i="4"/>
  <c r="L1862" i="4"/>
  <c r="L1979" i="4"/>
  <c r="L2079" i="4"/>
  <c r="L2186" i="4"/>
  <c r="L2292" i="4"/>
  <c r="L10" i="4"/>
  <c r="L120" i="4"/>
  <c r="L229" i="4"/>
  <c r="L325" i="4"/>
  <c r="L429" i="4"/>
  <c r="L532" i="4"/>
  <c r="L640" i="4"/>
  <c r="L737" i="4"/>
  <c r="L842" i="4"/>
  <c r="L945" i="4"/>
  <c r="L1060" i="4"/>
  <c r="L1154" i="4"/>
  <c r="L1265" i="4"/>
  <c r="L1364" i="4"/>
  <c r="L1557" i="4"/>
  <c r="L1671" i="4"/>
  <c r="L1782" i="4"/>
  <c r="L1888" i="4"/>
  <c r="L1997" i="4"/>
  <c r="L2093" i="4"/>
  <c r="L2211" i="4"/>
  <c r="L2293" i="4"/>
  <c r="L11" i="4"/>
  <c r="L121" i="4"/>
  <c r="L235" i="4"/>
  <c r="L326" i="4"/>
  <c r="L430" i="4"/>
  <c r="L533" i="4"/>
  <c r="L641" i="4"/>
  <c r="L738" i="4"/>
  <c r="L843" i="4"/>
  <c r="L946" i="4"/>
  <c r="L1061" i="4"/>
  <c r="L1155" i="4"/>
  <c r="L1266" i="4"/>
  <c r="L1365" i="4"/>
  <c r="L1558" i="4"/>
  <c r="L1672" i="4"/>
  <c r="L1783" i="4"/>
  <c r="L1889" i="4"/>
  <c r="L1998" i="4"/>
  <c r="L2094" i="4"/>
  <c r="L2221" i="4"/>
  <c r="L2294" i="4"/>
  <c r="L104" i="4"/>
  <c r="L212" i="4"/>
  <c r="L321" i="4"/>
  <c r="L416" i="4"/>
  <c r="L521" i="4"/>
  <c r="L632" i="4"/>
  <c r="L725" i="4"/>
  <c r="L828" i="4"/>
  <c r="L929" i="4"/>
  <c r="L1035" i="4"/>
  <c r="L1147" i="4"/>
  <c r="L1250" i="4"/>
  <c r="L1353" i="4"/>
  <c r="L1440" i="4"/>
  <c r="L1540" i="4"/>
  <c r="L1657" i="4"/>
  <c r="L1761" i="4"/>
  <c r="L1875" i="4"/>
  <c r="L1980" i="4"/>
  <c r="L2080" i="4"/>
  <c r="L2197" i="4"/>
  <c r="L56" i="4"/>
  <c r="L162" i="4"/>
  <c r="L278" i="4"/>
  <c r="L370" i="4"/>
  <c r="L481" i="4"/>
  <c r="L578" i="4"/>
  <c r="L695" i="4"/>
  <c r="L796" i="4"/>
  <c r="L901" i="4"/>
  <c r="L1002" i="4"/>
  <c r="L1095" i="4"/>
  <c r="L1319" i="4"/>
  <c r="L1399" i="4"/>
  <c r="L1501" i="4"/>
  <c r="L1613" i="4"/>
  <c r="L1718" i="4"/>
  <c r="L1828" i="4"/>
  <c r="L1937" i="4"/>
  <c r="L2038" i="4"/>
  <c r="L2149" i="4"/>
  <c r="L2264" i="4"/>
  <c r="L2" i="4"/>
  <c r="L105" i="4"/>
  <c r="L216" i="4"/>
  <c r="L431" i="4"/>
  <c r="L534" i="4"/>
  <c r="L642" i="4"/>
  <c r="L739" i="4"/>
  <c r="L844" i="4"/>
  <c r="L930" i="4"/>
  <c r="L1051" i="4"/>
  <c r="L1156" i="4"/>
  <c r="L1251" i="4"/>
  <c r="L1559" i="4"/>
  <c r="L1658" i="4"/>
  <c r="L1771" i="4"/>
  <c r="L1890" i="4"/>
  <c r="L2081" i="4"/>
  <c r="L2203" i="4"/>
  <c r="L86" i="4"/>
  <c r="L200" i="4"/>
  <c r="L305" i="4"/>
  <c r="L408" i="4"/>
  <c r="L516" i="4"/>
  <c r="L626" i="4"/>
  <c r="L726" i="4"/>
  <c r="L829" i="4"/>
  <c r="L921" i="4"/>
  <c r="L1036" i="4"/>
  <c r="L1138" i="4"/>
  <c r="L1243" i="4"/>
  <c r="L1354" i="4"/>
  <c r="L1441" i="4"/>
  <c r="L1541" i="4"/>
  <c r="L1645" i="4"/>
  <c r="L1756" i="4"/>
  <c r="L1863" i="4"/>
  <c r="L1981" i="4"/>
  <c r="L2068" i="4"/>
  <c r="L2187" i="4"/>
  <c r="L99" i="4"/>
  <c r="L201" i="4"/>
  <c r="L319" i="4"/>
  <c r="L417" i="4"/>
  <c r="L522" i="4"/>
  <c r="L629" i="4"/>
  <c r="L727" i="4"/>
  <c r="L830" i="4"/>
  <c r="L931" i="4"/>
  <c r="L1037" i="4"/>
  <c r="L1148" i="4"/>
  <c r="L1248" i="4"/>
  <c r="L1355" i="4"/>
  <c r="L1442" i="4"/>
  <c r="L1542" i="4"/>
  <c r="L1646" i="4"/>
  <c r="L1762" i="4"/>
  <c r="L1864" i="4"/>
  <c r="L1982" i="4"/>
  <c r="L2082" i="4"/>
  <c r="L2188" i="4"/>
  <c r="L2295" i="4"/>
  <c r="L30" i="4"/>
  <c r="L143" i="4"/>
  <c r="L252" i="4"/>
  <c r="L345" i="4"/>
  <c r="L452" i="4"/>
  <c r="L560" i="4"/>
  <c r="L676" i="4"/>
  <c r="L767" i="4"/>
  <c r="L870" i="4"/>
  <c r="L963" i="4"/>
  <c r="L1077" i="4"/>
  <c r="L1190" i="4"/>
  <c r="L1284" i="4"/>
  <c r="L1379" i="4"/>
  <c r="L1470" i="4"/>
  <c r="L1589" i="4"/>
  <c r="L1692" i="4"/>
  <c r="L1798" i="4"/>
  <c r="L1918" i="4"/>
  <c r="L2011" i="4"/>
  <c r="L2132" i="4"/>
  <c r="L2239" i="4"/>
  <c r="L2313" i="4"/>
  <c r="L3" i="4"/>
  <c r="L106" i="4"/>
  <c r="L217" i="4"/>
  <c r="L432" i="4"/>
  <c r="L535" i="4"/>
  <c r="L643" i="4"/>
  <c r="L740" i="4"/>
  <c r="L845" i="4"/>
  <c r="L932" i="4"/>
  <c r="L1052" i="4"/>
  <c r="L1157" i="4"/>
  <c r="L1252" i="4"/>
  <c r="L1560" i="4"/>
  <c r="L1659" i="4"/>
  <c r="L1777" i="4"/>
  <c r="L1891" i="4"/>
  <c r="L2095" i="4"/>
  <c r="L2204" i="4"/>
  <c r="L31" i="4"/>
  <c r="L133" i="4"/>
  <c r="L253" i="4"/>
  <c r="L346" i="4"/>
  <c r="L453" i="4"/>
  <c r="L561" i="4"/>
  <c r="L663" i="4"/>
  <c r="L768" i="4"/>
  <c r="L871" i="4"/>
  <c r="L964" i="4"/>
  <c r="L1178" i="4"/>
  <c r="L1285" i="4"/>
  <c r="L1380" i="4"/>
  <c r="L1471" i="4"/>
  <c r="L1575" i="4"/>
  <c r="L1693" i="4"/>
  <c r="L1799" i="4"/>
  <c r="L1905" i="4"/>
  <c r="L2012" i="4"/>
  <c r="L2120" i="4"/>
  <c r="L2240" i="4"/>
  <c r="L2314" i="4"/>
  <c r="L6" i="4"/>
  <c r="L107" i="4"/>
  <c r="L218" i="4"/>
  <c r="L433" i="4"/>
  <c r="L536" i="4"/>
  <c r="L644" i="4"/>
  <c r="L741" i="4"/>
  <c r="L846" i="4"/>
  <c r="L933" i="4"/>
  <c r="L1053" i="4"/>
  <c r="L1158" i="4"/>
  <c r="L1263" i="4"/>
  <c r="L1561" i="4"/>
  <c r="L1660" i="4"/>
  <c r="L1784" i="4"/>
  <c r="L1892" i="4"/>
  <c r="L1999" i="4"/>
  <c r="L2096" i="4"/>
  <c r="L2205" i="4"/>
  <c r="L2296" i="4"/>
  <c r="L16" i="4"/>
  <c r="L134" i="4"/>
  <c r="L236" i="4"/>
  <c r="L337" i="4"/>
  <c r="L454" i="4"/>
  <c r="L562" i="4"/>
  <c r="L664" i="4"/>
  <c r="L769" i="4"/>
  <c r="L862" i="4"/>
  <c r="L965" i="4"/>
  <c r="L1070" i="4"/>
  <c r="L1179" i="4"/>
  <c r="L1286" i="4"/>
  <c r="L1381" i="4"/>
  <c r="L1472" i="4"/>
  <c r="L1576" i="4"/>
  <c r="L1681" i="4"/>
  <c r="L1800" i="4"/>
  <c r="L1906" i="4"/>
  <c r="L2000" i="4"/>
  <c r="L2121" i="4"/>
  <c r="L2222" i="4"/>
  <c r="L2305" i="4"/>
  <c r="L57" i="4"/>
  <c r="L177" i="4"/>
  <c r="L286" i="4"/>
  <c r="L390" i="4"/>
  <c r="L596" i="4"/>
  <c r="L1003" i="4"/>
  <c r="L1115" i="4"/>
  <c r="L1210" i="4"/>
  <c r="L1320" i="4"/>
  <c r="L1419" i="4"/>
  <c r="L1509" i="4"/>
  <c r="L1614" i="4"/>
  <c r="L1732" i="4"/>
  <c r="L1838" i="4"/>
  <c r="L1958" i="4"/>
  <c r="L2039" i="4"/>
  <c r="L2154" i="4"/>
  <c r="L2273" i="4"/>
  <c r="L78" i="4"/>
  <c r="L178" i="4"/>
  <c r="L298" i="4"/>
  <c r="L391" i="4"/>
  <c r="L502" i="4"/>
  <c r="L597" i="4"/>
  <c r="L710" i="4"/>
  <c r="L807" i="4"/>
  <c r="L914" i="4"/>
  <c r="L1004" i="4"/>
  <c r="L1116" i="4"/>
  <c r="L1223" i="4"/>
  <c r="L1337" i="4"/>
  <c r="L1420" i="4"/>
  <c r="L1510" i="4"/>
  <c r="L1630" i="4"/>
  <c r="L1740" i="4"/>
  <c r="L1839" i="4"/>
  <c r="L1959" i="4"/>
  <c r="L2069" i="4"/>
  <c r="L2155" i="4"/>
  <c r="L7" i="4"/>
  <c r="L108" i="4"/>
  <c r="L230" i="4"/>
  <c r="L327" i="4"/>
  <c r="L434" i="4"/>
  <c r="L537" i="4"/>
  <c r="L645" i="4"/>
  <c r="L742" i="4"/>
  <c r="L847" i="4"/>
  <c r="L947" i="4"/>
  <c r="L1054" i="4"/>
  <c r="L1159" i="4"/>
  <c r="L1267" i="4"/>
  <c r="L1362" i="4"/>
  <c r="L1562" i="4"/>
  <c r="L1673" i="4"/>
  <c r="L1785" i="4"/>
  <c r="L1893" i="4"/>
  <c r="L2001" i="4"/>
  <c r="L2097" i="4"/>
  <c r="L2223" i="4"/>
  <c r="L2297" i="4"/>
  <c r="L100" i="4"/>
  <c r="L213" i="4"/>
  <c r="L322" i="4"/>
  <c r="L418" i="4"/>
  <c r="L523" i="4"/>
  <c r="L633" i="4"/>
  <c r="L728" i="4"/>
  <c r="L831" i="4"/>
  <c r="L934" i="4"/>
  <c r="L1038" i="4"/>
  <c r="L1149" i="4"/>
  <c r="L1253" i="4"/>
  <c r="L1356" i="4"/>
  <c r="L1443" i="4"/>
  <c r="L1543" i="4"/>
  <c r="L1647" i="4"/>
  <c r="L1763" i="4"/>
  <c r="L1876" i="4"/>
  <c r="L1983" i="4"/>
  <c r="L2083" i="4"/>
  <c r="L2198" i="4"/>
  <c r="L17" i="4"/>
  <c r="L127" i="4"/>
  <c r="L237" i="4"/>
  <c r="L328" i="4"/>
  <c r="L444" i="4"/>
  <c r="L543" i="4"/>
  <c r="L659" i="4"/>
  <c r="L758" i="4"/>
  <c r="L848" i="4"/>
  <c r="L953" i="4"/>
  <c r="L1062" i="4"/>
  <c r="L1171" i="4"/>
  <c r="L1268" i="4"/>
  <c r="L1366" i="4"/>
  <c r="L1462" i="4"/>
  <c r="L1563" i="4"/>
  <c r="L1682" i="4"/>
  <c r="L1786" i="4"/>
  <c r="L1894" i="4"/>
  <c r="L2002" i="4"/>
  <c r="L2114" i="4"/>
  <c r="L2224" i="4"/>
  <c r="L2306" i="4"/>
  <c r="L18" i="4"/>
  <c r="L122" i="4"/>
  <c r="L238" i="4"/>
  <c r="L329" i="4"/>
  <c r="L445" i="4"/>
  <c r="L544" i="4"/>
  <c r="L646" i="4"/>
  <c r="L759" i="4"/>
  <c r="L849" i="4"/>
  <c r="L954" i="4"/>
  <c r="L1063" i="4"/>
  <c r="L1172" i="4"/>
  <c r="L1269" i="4"/>
  <c r="L1367" i="4"/>
  <c r="L1456" i="4"/>
  <c r="L1564" i="4"/>
  <c r="L1683" i="4"/>
  <c r="L1787" i="4"/>
  <c r="L1895" i="4"/>
  <c r="L2003" i="4"/>
  <c r="L2098" i="4"/>
  <c r="L2225" i="4"/>
  <c r="L2307" i="4"/>
  <c r="L58" i="4"/>
  <c r="L163" i="4"/>
  <c r="L276" i="4"/>
  <c r="L371" i="4"/>
  <c r="L482" i="4"/>
  <c r="L579" i="4"/>
  <c r="L696" i="4"/>
  <c r="L797" i="4"/>
  <c r="L888" i="4"/>
  <c r="L993" i="4"/>
  <c r="L1096" i="4"/>
  <c r="L1301" i="4"/>
  <c r="L1400" i="4"/>
  <c r="L1487" i="4"/>
  <c r="L1600" i="4"/>
  <c r="L1719" i="4"/>
  <c r="L1829" i="4"/>
  <c r="L1938" i="4"/>
  <c r="L2040" i="4"/>
  <c r="L2150" i="4"/>
  <c r="L2248" i="4"/>
  <c r="L19" i="4"/>
  <c r="L123" i="4"/>
  <c r="L239" i="4"/>
  <c r="L330" i="4"/>
  <c r="L446" i="4"/>
  <c r="L545" i="4"/>
  <c r="L647" i="4"/>
  <c r="L760" i="4"/>
  <c r="L850" i="4"/>
  <c r="L955" i="4"/>
  <c r="L1064" i="4"/>
  <c r="L1173" i="4"/>
  <c r="L1270" i="4"/>
  <c r="L1368" i="4"/>
  <c r="L1463" i="4"/>
  <c r="L1565" i="4"/>
  <c r="L1684" i="4"/>
  <c r="L1788" i="4"/>
  <c r="L1896" i="4"/>
  <c r="L2004" i="4"/>
  <c r="L2099" i="4"/>
  <c r="L2226" i="4"/>
  <c r="L2308" i="4"/>
  <c r="L44" i="4"/>
  <c r="L151" i="4"/>
  <c r="L263" i="4"/>
  <c r="L356" i="4"/>
  <c r="L468" i="4"/>
  <c r="L574" i="4"/>
  <c r="L683" i="4"/>
  <c r="L782" i="4"/>
  <c r="L882" i="4"/>
  <c r="L980" i="4"/>
  <c r="L1089" i="4"/>
  <c r="L1199" i="4"/>
  <c r="L1302" i="4"/>
  <c r="L1488" i="4"/>
  <c r="L1590" i="4"/>
  <c r="L1706" i="4"/>
  <c r="L1813" i="4"/>
  <c r="L1919" i="4"/>
  <c r="L2026" i="4"/>
  <c r="L2133" i="4"/>
  <c r="L2249" i="4"/>
  <c r="L32" i="4"/>
  <c r="L101" i="4"/>
  <c r="L135" i="4"/>
  <c r="L202" i="4"/>
  <c r="L254" i="4"/>
  <c r="L320" i="4"/>
  <c r="L347" i="4"/>
  <c r="L419" i="4"/>
  <c r="L455" i="4"/>
  <c r="L517" i="4"/>
  <c r="L563" i="4"/>
  <c r="L630" i="4"/>
  <c r="L665" i="4"/>
  <c r="L729" i="4"/>
  <c r="L770" i="4"/>
  <c r="L832" i="4"/>
  <c r="L872" i="4"/>
  <c r="L922" i="4"/>
  <c r="L966" i="4"/>
  <c r="L1039" i="4"/>
  <c r="L1139" i="4"/>
  <c r="L1180" i="4"/>
  <c r="L1244" i="4"/>
  <c r="L1287" i="4"/>
  <c r="L1357" i="4"/>
  <c r="L1382" i="4"/>
  <c r="L1444" i="4"/>
  <c r="L1473" i="4"/>
  <c r="L1544" i="4"/>
  <c r="L1577" i="4"/>
  <c r="L1648" i="4"/>
  <c r="L1694" i="4"/>
  <c r="L1764" i="4"/>
  <c r="L1801" i="4"/>
  <c r="L1865" i="4"/>
  <c r="L1907" i="4"/>
  <c r="L1984" i="4"/>
  <c r="L2013" i="4"/>
  <c r="L2084" i="4"/>
  <c r="L2122" i="4"/>
  <c r="L2189" i="4"/>
  <c r="L2241" i="4"/>
  <c r="L2315" i="4"/>
  <c r="L45" i="4"/>
  <c r="L152" i="4"/>
  <c r="L264" i="4"/>
  <c r="L357" i="4"/>
  <c r="L469" i="4"/>
  <c r="L564" i="4"/>
  <c r="L684" i="4"/>
  <c r="L783" i="4"/>
  <c r="L883" i="4"/>
  <c r="L981" i="4"/>
  <c r="L1090" i="4"/>
  <c r="L1200" i="4"/>
  <c r="L1303" i="4"/>
  <c r="L1489" i="4"/>
  <c r="L1591" i="4"/>
  <c r="L1707" i="4"/>
  <c r="L1814" i="4"/>
  <c r="L1920" i="4"/>
  <c r="L2032" i="4"/>
  <c r="L2134" i="4"/>
  <c r="L2250" i="4"/>
  <c r="L87" i="4"/>
  <c r="L203" i="4"/>
  <c r="L306" i="4"/>
  <c r="L409" i="4"/>
  <c r="L503" i="4"/>
  <c r="L614" i="4"/>
  <c r="L730" i="4"/>
  <c r="L820" i="4"/>
  <c r="L923" i="4"/>
  <c r="L1021" i="4"/>
  <c r="L1140" i="4"/>
  <c r="L1237" i="4"/>
  <c r="L1339" i="4"/>
  <c r="L1433" i="4"/>
  <c r="L1528" i="4"/>
  <c r="L1649" i="4"/>
  <c r="L1757" i="4"/>
  <c r="L1866" i="4"/>
  <c r="L1965" i="4"/>
  <c r="L2070" i="4"/>
  <c r="L2190" i="4"/>
  <c r="L20" i="4"/>
  <c r="L124" i="4"/>
  <c r="L240" i="4"/>
  <c r="L331" i="4"/>
  <c r="L435" i="4"/>
  <c r="L546" i="4"/>
  <c r="L648" i="4"/>
  <c r="L743" i="4"/>
  <c r="L851" i="4"/>
  <c r="L956" i="4"/>
  <c r="L1065" i="4"/>
  <c r="L1160" i="4"/>
  <c r="L1271" i="4"/>
  <c r="L1369" i="4"/>
  <c r="L1566" i="4"/>
  <c r="L1675" i="4"/>
  <c r="L1789" i="4"/>
  <c r="L1897" i="4"/>
  <c r="L2007" i="4"/>
  <c r="L2115" i="4"/>
  <c r="L2227" i="4"/>
  <c r="L2309" i="4"/>
  <c r="L88" i="4"/>
  <c r="L204" i="4"/>
  <c r="L307" i="4"/>
  <c r="L410" i="4"/>
  <c r="L504" i="4"/>
  <c r="L615" i="4"/>
  <c r="L731" i="4"/>
  <c r="L821" i="4"/>
  <c r="L924" i="4"/>
  <c r="L1022" i="4"/>
  <c r="L1141" i="4"/>
  <c r="L1238" i="4"/>
  <c r="L1340" i="4"/>
  <c r="L1434" i="4"/>
  <c r="L1529" i="4"/>
  <c r="L1650" i="4"/>
  <c r="L1758" i="4"/>
  <c r="L1867" i="4"/>
  <c r="L1976" i="4"/>
  <c r="L2075" i="4"/>
  <c r="L2191" i="4"/>
  <c r="L2282" i="4"/>
  <c r="L102" i="4"/>
  <c r="L214" i="4"/>
  <c r="L323" i="4"/>
  <c r="L420" i="4"/>
  <c r="L524" i="4"/>
  <c r="L634" i="4"/>
  <c r="L732" i="4"/>
  <c r="L833" i="4"/>
  <c r="L935" i="4"/>
  <c r="L1040" i="4"/>
  <c r="L1150" i="4"/>
  <c r="L1249" i="4"/>
  <c r="L1358" i="4"/>
  <c r="L1445" i="4"/>
  <c r="L1545" i="4"/>
  <c r="L1651" i="4"/>
  <c r="L1765" i="4"/>
  <c r="L1877" i="4"/>
  <c r="L1985" i="4"/>
  <c r="L2085" i="4"/>
  <c r="L2199" i="4"/>
  <c r="L89" i="4"/>
  <c r="L205" i="4"/>
  <c r="L308" i="4"/>
  <c r="L402" i="4"/>
  <c r="L505" i="4"/>
  <c r="L616" i="4"/>
  <c r="L711" i="4"/>
  <c r="L822" i="4"/>
  <c r="L1023" i="4"/>
  <c r="L1128" i="4"/>
  <c r="L1228" i="4"/>
  <c r="L1341" i="4"/>
  <c r="L1426" i="4"/>
  <c r="L1530" i="4"/>
  <c r="L1639" i="4"/>
  <c r="L1744" i="4"/>
  <c r="L1868" i="4"/>
  <c r="L1966" i="4"/>
  <c r="L2076" i="4"/>
  <c r="L2192" i="4"/>
  <c r="L2283" i="4"/>
  <c r="L59" i="4"/>
  <c r="L164" i="4"/>
  <c r="L277" i="4"/>
  <c r="L372" i="4"/>
  <c r="L483" i="4"/>
  <c r="L580" i="4"/>
  <c r="L697" i="4"/>
  <c r="L798" i="4"/>
  <c r="L889" i="4"/>
  <c r="L994" i="4"/>
  <c r="L1097" i="4"/>
  <c r="L1314" i="4"/>
  <c r="L1401" i="4"/>
  <c r="L1490" i="4"/>
  <c r="L1601" i="4"/>
  <c r="L1720" i="4"/>
  <c r="L1830" i="4"/>
  <c r="L1939" i="4"/>
  <c r="L2046" i="4"/>
  <c r="L2151" i="4"/>
  <c r="L2265" i="4"/>
  <c r="L33" i="4"/>
  <c r="L153" i="4"/>
  <c r="L255" i="4"/>
  <c r="L358" i="4"/>
  <c r="L461" i="4"/>
  <c r="L565" i="4"/>
  <c r="L677" i="4"/>
  <c r="L784" i="4"/>
  <c r="L884" i="4"/>
  <c r="L967" i="4"/>
  <c r="L1083" i="4"/>
  <c r="L1191" i="4"/>
  <c r="L1297" i="4"/>
  <c r="L1483" i="4"/>
  <c r="L1592" i="4"/>
  <c r="L1695" i="4"/>
  <c r="L1815" i="4"/>
  <c r="L1921" i="4"/>
  <c r="L2014" i="4"/>
  <c r="L2141" i="4"/>
  <c r="L2242" i="4"/>
  <c r="L2316" i="4"/>
  <c r="L4" i="4"/>
  <c r="L109" i="4"/>
  <c r="L219" i="4"/>
  <c r="L421" i="4"/>
  <c r="L538" i="4"/>
  <c r="L649" i="4"/>
  <c r="L744" i="4"/>
  <c r="L852" i="4"/>
  <c r="L936" i="4"/>
  <c r="L1048" i="4"/>
  <c r="L1161" i="4"/>
  <c r="L1254" i="4"/>
  <c r="L1567" i="4"/>
  <c r="L1661" i="4"/>
  <c r="L1772" i="4"/>
  <c r="L1878" i="4"/>
  <c r="L2100" i="4"/>
  <c r="L2206" i="4"/>
  <c r="L46" i="4"/>
  <c r="L154" i="4"/>
  <c r="L265" i="4"/>
  <c r="L359" i="4"/>
  <c r="L470" i="4"/>
  <c r="L575" i="4"/>
  <c r="L685" i="4"/>
  <c r="L785" i="4"/>
  <c r="L890" i="4"/>
  <c r="L982" i="4"/>
  <c r="L1091" i="4"/>
  <c r="L1201" i="4"/>
  <c r="L1304" i="4"/>
  <c r="L1391" i="4"/>
  <c r="L1491" i="4"/>
  <c r="L1602" i="4"/>
  <c r="L1708" i="4"/>
  <c r="L1816" i="4"/>
  <c r="L1929" i="4"/>
  <c r="L2033" i="4"/>
  <c r="L2142" i="4"/>
  <c r="L2251" i="4"/>
  <c r="L21" i="4"/>
  <c r="L136" i="4"/>
  <c r="L241" i="4"/>
  <c r="L338" i="4"/>
  <c r="L447" i="4"/>
  <c r="L551" i="4"/>
  <c r="L666" i="4"/>
  <c r="L761" i="4"/>
  <c r="L863" i="4"/>
  <c r="L968" i="4"/>
  <c r="L1071" i="4"/>
  <c r="L1181" i="4"/>
  <c r="L1278" i="4"/>
  <c r="L1383" i="4"/>
  <c r="L1464" i="4"/>
  <c r="L1578" i="4"/>
  <c r="L1685" i="4"/>
  <c r="L1802" i="4"/>
  <c r="L1908" i="4"/>
  <c r="L2008" i="4"/>
  <c r="L2123" i="4"/>
  <c r="L2228" i="4"/>
  <c r="L2310" i="4"/>
  <c r="L22" i="4"/>
  <c r="L130" i="4"/>
  <c r="L242" i="4"/>
  <c r="L339" i="4"/>
  <c r="L448" i="4"/>
  <c r="L552" i="4"/>
  <c r="L660" i="4"/>
  <c r="L762" i="4"/>
  <c r="L864" i="4"/>
  <c r="L957" i="4"/>
  <c r="L1066" i="4"/>
  <c r="L1182" i="4"/>
  <c r="L1279" i="4"/>
  <c r="L1374" i="4"/>
  <c r="L1465" i="4"/>
  <c r="L1579" i="4"/>
  <c r="L1686" i="4"/>
  <c r="L1790" i="4"/>
  <c r="L1898" i="4"/>
  <c r="L2015" i="4"/>
  <c r="L2116" i="4"/>
  <c r="L2231" i="4"/>
  <c r="L2317" i="4"/>
  <c r="L90" i="4"/>
  <c r="L206" i="4"/>
  <c r="L309" i="4"/>
  <c r="L403" i="4"/>
  <c r="L506" i="4"/>
  <c r="L617" i="4"/>
  <c r="L712" i="4"/>
  <c r="L823" i="4"/>
  <c r="L1024" i="4"/>
  <c r="L1142" i="4"/>
  <c r="L1239" i="4"/>
  <c r="L1342" i="4"/>
  <c r="L1427" i="4"/>
  <c r="L1531" i="4"/>
  <c r="L1652" i="4"/>
  <c r="L1745" i="4"/>
  <c r="L1869" i="4"/>
  <c r="L1967" i="4"/>
  <c r="L2077" i="4"/>
  <c r="L2193" i="4"/>
  <c r="L2284" i="4"/>
  <c r="L110" i="4"/>
  <c r="L220" i="4"/>
  <c r="L422" i="4"/>
  <c r="L525" i="4"/>
  <c r="L650" i="4"/>
  <c r="L745" i="4"/>
  <c r="L853" i="4"/>
  <c r="L937" i="4"/>
  <c r="L1049" i="4"/>
  <c r="L1162" i="4"/>
  <c r="L1255" i="4"/>
  <c r="L1450" i="4"/>
  <c r="L1549" i="4"/>
  <c r="L1662" i="4"/>
  <c r="L1773" i="4"/>
  <c r="L1879" i="4"/>
  <c r="L2101" i="4"/>
  <c r="L2207" i="4"/>
  <c r="L111" i="4"/>
  <c r="L221" i="4"/>
  <c r="L423" i="4"/>
  <c r="L526" i="4"/>
  <c r="L635" i="4"/>
  <c r="L746" i="4"/>
  <c r="L834" i="4"/>
  <c r="L938" i="4"/>
  <c r="L1041" i="4"/>
  <c r="L1151" i="4"/>
  <c r="L1256" i="4"/>
  <c r="L1451" i="4"/>
  <c r="L1550" i="4"/>
  <c r="L1663" i="4"/>
  <c r="L1766" i="4"/>
  <c r="L1880" i="4"/>
  <c r="L1986" i="4"/>
  <c r="L2102" i="4"/>
  <c r="L2208" i="4"/>
  <c r="L34" i="4"/>
  <c r="L144" i="4"/>
  <c r="L256" i="4"/>
  <c r="L348" i="4"/>
  <c r="L462" i="4"/>
  <c r="L566" i="4"/>
  <c r="L678" i="4"/>
  <c r="L771" i="4"/>
  <c r="L873" i="4"/>
  <c r="L969" i="4"/>
  <c r="L1084" i="4"/>
  <c r="L1192" i="4"/>
  <c r="L1288" i="4"/>
  <c r="L1384" i="4"/>
  <c r="L1474" i="4"/>
  <c r="L1593" i="4"/>
  <c r="L1696" i="4"/>
  <c r="L1803" i="4"/>
  <c r="L1922" i="4"/>
  <c r="L2016" i="4"/>
  <c r="L2135" i="4"/>
  <c r="L2243" i="4"/>
  <c r="L2318" i="4"/>
  <c r="L79" i="4"/>
  <c r="L179" i="4"/>
  <c r="L299" i="4"/>
  <c r="L392" i="4"/>
  <c r="L507" i="4"/>
  <c r="L598" i="4"/>
  <c r="L713" i="4"/>
  <c r="L808" i="4"/>
  <c r="L915" i="4"/>
  <c r="L1025" i="4"/>
  <c r="L1117" i="4"/>
  <c r="L1229" i="4"/>
  <c r="L1338" i="4"/>
  <c r="L1421" i="4"/>
  <c r="L1511" i="4"/>
  <c r="L1631" i="4"/>
  <c r="L1746" i="4"/>
  <c r="L1854" i="4"/>
  <c r="L1960" i="4"/>
  <c r="L2071" i="4"/>
  <c r="L2156" i="4"/>
  <c r="L112" i="4"/>
  <c r="L215" i="4"/>
  <c r="L324" i="4"/>
  <c r="L424" i="4"/>
  <c r="L527" i="4"/>
  <c r="L636" i="4"/>
  <c r="L733" i="4"/>
  <c r="L835" i="4"/>
  <c r="L939" i="4"/>
  <c r="L1042" i="4"/>
  <c r="L1152" i="4"/>
  <c r="L1257" i="4"/>
  <c r="L1446" i="4"/>
  <c r="L1546" i="4"/>
  <c r="L1664" i="4"/>
  <c r="L1767" i="4"/>
  <c r="L1881" i="4"/>
  <c r="L1987" i="4"/>
  <c r="L2103" i="4"/>
  <c r="L2200" i="4"/>
  <c r="L60" i="4"/>
  <c r="L180" i="4"/>
  <c r="L287" i="4"/>
  <c r="L393" i="4"/>
  <c r="L599" i="4"/>
  <c r="L1005" i="4"/>
  <c r="L1118" i="4"/>
  <c r="L1211" i="4"/>
  <c r="L1321" i="4"/>
  <c r="L1402" i="4"/>
  <c r="L1512" i="4"/>
  <c r="L1615" i="4"/>
  <c r="L1733" i="4"/>
  <c r="L1840" i="4"/>
  <c r="L1940" i="4"/>
  <c r="L2047" i="4"/>
  <c r="L2157" i="4"/>
  <c r="L2274" i="4"/>
  <c r="L8" i="4"/>
  <c r="L113" i="4"/>
  <c r="L222" i="4"/>
  <c r="L436" i="4"/>
  <c r="L539" i="4"/>
  <c r="L651" i="4"/>
  <c r="L747" i="4"/>
  <c r="L854" i="4"/>
  <c r="L948" i="4"/>
  <c r="L1055" i="4"/>
  <c r="L1163" i="4"/>
  <c r="L1264" i="4"/>
  <c r="L1568" i="4"/>
  <c r="L1665" i="4"/>
  <c r="L1791" i="4"/>
  <c r="L1899" i="4"/>
  <c r="L2005" i="4"/>
  <c r="L2104" i="4"/>
  <c r="L2209" i="4"/>
  <c r="L2298" i="4"/>
  <c r="L80" i="4"/>
  <c r="L181" i="4"/>
  <c r="L300" i="4"/>
  <c r="L394" i="4"/>
  <c r="L495" i="4"/>
  <c r="L600" i="4"/>
  <c r="L714" i="4"/>
  <c r="L809" i="4"/>
  <c r="L916" i="4"/>
  <c r="L1006" i="4"/>
  <c r="L1119" i="4"/>
  <c r="L1224" i="4"/>
  <c r="L1322" i="4"/>
  <c r="L1422" i="4"/>
  <c r="L1513" i="4"/>
  <c r="L1632" i="4"/>
  <c r="L1734" i="4"/>
  <c r="L1841" i="4"/>
  <c r="L1961" i="4"/>
  <c r="L2072" i="4"/>
  <c r="L2168" i="4"/>
  <c r="L47" i="4"/>
  <c r="L155" i="4"/>
  <c r="L268" i="4"/>
  <c r="L360" i="4"/>
  <c r="L471" i="4"/>
  <c r="L581" i="4"/>
  <c r="L686" i="4"/>
  <c r="L786" i="4"/>
  <c r="L891" i="4"/>
  <c r="L983" i="4"/>
  <c r="L1092" i="4"/>
  <c r="L1202" i="4"/>
  <c r="L1305" i="4"/>
  <c r="L1392" i="4"/>
  <c r="L1492" i="4"/>
  <c r="L1603" i="4"/>
  <c r="L1709" i="4"/>
  <c r="L1817" i="4"/>
  <c r="L1930" i="4"/>
  <c r="L2034" i="4"/>
  <c r="L2143" i="4"/>
  <c r="L2252" i="4"/>
  <c r="L9" i="4"/>
  <c r="L114" i="4"/>
  <c r="L223" i="4"/>
  <c r="L437" i="4"/>
  <c r="L540" i="4"/>
  <c r="L652" i="4"/>
  <c r="L748" i="4"/>
  <c r="L855" i="4"/>
  <c r="L949" i="4"/>
  <c r="L1056" i="4"/>
  <c r="L1164" i="4"/>
  <c r="L1272" i="4"/>
  <c r="L1363" i="4"/>
  <c r="L1569" i="4"/>
  <c r="L1674" i="4"/>
  <c r="L1792" i="4"/>
  <c r="L1900" i="4"/>
  <c r="L2006" i="4"/>
  <c r="L2105" i="4"/>
  <c r="L2210" i="4"/>
  <c r="L2299" i="4"/>
  <c r="L23" i="4"/>
  <c r="L137" i="4"/>
  <c r="L243" i="4"/>
  <c r="L340" i="4"/>
  <c r="L456" i="4"/>
  <c r="L567" i="4"/>
  <c r="L667" i="4"/>
  <c r="L772" i="4"/>
  <c r="L865" i="4"/>
  <c r="L970" i="4"/>
  <c r="L1072" i="4"/>
  <c r="L1183" i="4"/>
  <c r="L1289" i="4"/>
  <c r="L1385" i="4"/>
  <c r="L1475" i="4"/>
  <c r="L1580" i="4"/>
  <c r="L1687" i="4"/>
  <c r="L1804" i="4"/>
  <c r="L1909" i="4"/>
  <c r="L2017" i="4"/>
  <c r="L2124" i="4"/>
  <c r="L2232" i="4"/>
  <c r="L2319" i="4"/>
  <c r="L91" i="4"/>
  <c r="L192" i="4"/>
  <c r="L310" i="4"/>
  <c r="L395" i="4"/>
  <c r="L508" i="4"/>
  <c r="L618" i="4"/>
  <c r="L715" i="4"/>
  <c r="L813" i="4"/>
  <c r="L1026" i="4"/>
  <c r="L1129" i="4"/>
  <c r="L1230" i="4"/>
  <c r="L1343" i="4"/>
  <c r="L1428" i="4"/>
  <c r="L1532" i="4"/>
  <c r="L1633" i="4"/>
  <c r="L1747" i="4"/>
  <c r="L1855" i="4"/>
  <c r="L1968" i="4"/>
  <c r="L2078" i="4"/>
  <c r="L2182" i="4"/>
  <c r="L2285" i="4"/>
  <c r="L115" i="4"/>
  <c r="L224" i="4"/>
  <c r="L425" i="4"/>
  <c r="L528" i="4"/>
  <c r="L637" i="4"/>
  <c r="L749" i="4"/>
  <c r="L836" i="4"/>
  <c r="L940" i="4"/>
  <c r="L1043" i="4"/>
  <c r="L1165" i="4"/>
  <c r="L1258" i="4"/>
  <c r="L1452" i="4"/>
  <c r="L1551" i="4"/>
  <c r="L1666" i="4"/>
  <c r="L1774" i="4"/>
  <c r="L1882" i="4"/>
  <c r="L1988" i="4"/>
  <c r="L2106" i="4"/>
  <c r="L2212" i="4"/>
  <c r="L35" i="4"/>
  <c r="L138" i="4"/>
  <c r="L257" i="4"/>
  <c r="L349" i="4"/>
  <c r="L457" i="4"/>
  <c r="L568" i="4"/>
  <c r="L668" i="4"/>
  <c r="L773" i="4"/>
  <c r="L874" i="4"/>
  <c r="L971" i="4"/>
  <c r="L1078" i="4"/>
  <c r="L1184" i="4"/>
  <c r="L1290" i="4"/>
  <c r="L1386" i="4"/>
  <c r="L1476" i="4"/>
  <c r="L1581" i="4"/>
  <c r="L1697" i="4"/>
  <c r="L1805" i="4"/>
  <c r="L1923" i="4"/>
  <c r="L2018" i="4"/>
  <c r="L2125" i="4"/>
  <c r="L2244" i="4"/>
  <c r="L2320" i="4"/>
  <c r="L61" i="4"/>
  <c r="L165" i="4"/>
  <c r="L279" i="4"/>
  <c r="L373" i="4"/>
  <c r="L484" i="4"/>
  <c r="L582" i="4"/>
  <c r="L698" i="4"/>
  <c r="L799" i="4"/>
  <c r="L902" i="4"/>
  <c r="L995" i="4"/>
  <c r="L1098" i="4"/>
  <c r="L1315" i="4"/>
  <c r="L1403" i="4"/>
  <c r="L1502" i="4"/>
  <c r="L1616" i="4"/>
  <c r="L1721" i="4"/>
  <c r="L1831" i="4"/>
  <c r="L1941" i="4"/>
  <c r="L2048" i="4"/>
  <c r="L2158" i="4"/>
  <c r="L2266" i="4"/>
  <c r="L116" i="4"/>
  <c r="L225" i="4"/>
  <c r="L426" i="4"/>
  <c r="L529" i="4"/>
  <c r="L653" i="4"/>
  <c r="L750" i="4"/>
  <c r="L837" i="4"/>
  <c r="L941" i="4"/>
  <c r="L1050" i="4"/>
  <c r="L1166" i="4"/>
  <c r="L1259" i="4"/>
  <c r="L1453" i="4"/>
  <c r="L1552" i="4"/>
  <c r="L1667" i="4"/>
  <c r="L1775" i="4"/>
  <c r="L1883" i="4"/>
  <c r="L2107" i="4"/>
  <c r="L2213" i="4"/>
  <c r="L103" i="4"/>
  <c r="L207" i="4"/>
  <c r="L311" i="4"/>
  <c r="L411" i="4"/>
  <c r="L518" i="4"/>
  <c r="L631" i="4"/>
  <c r="L734" i="4"/>
  <c r="L838" i="4"/>
  <c r="L925" i="4"/>
  <c r="L1044" i="4"/>
  <c r="L1143" i="4"/>
  <c r="L1245" i="4"/>
  <c r="L1359" i="4"/>
  <c r="L1447" i="4"/>
  <c r="L1547" i="4"/>
  <c r="L1653" i="4"/>
  <c r="L1768" i="4"/>
  <c r="L1870" i="4"/>
  <c r="L1989" i="4"/>
  <c r="L2086" i="4"/>
  <c r="L2194" i="4"/>
  <c r="L2286" i="4"/>
  <c r="L48" i="4"/>
  <c r="L166" i="4"/>
  <c r="L269" i="4"/>
  <c r="L361" i="4"/>
  <c r="L478" i="4"/>
  <c r="L583" i="4"/>
  <c r="L687" i="4"/>
  <c r="L787" i="4"/>
  <c r="L892" i="4"/>
  <c r="L984" i="4"/>
  <c r="L1099" i="4"/>
  <c r="L1207" i="4"/>
  <c r="L1306" i="4"/>
  <c r="L1393" i="4"/>
  <c r="L1493" i="4"/>
  <c r="L1604" i="4"/>
  <c r="L1714" i="4"/>
  <c r="L1818" i="4"/>
  <c r="L1931" i="4"/>
  <c r="L2035" i="4"/>
  <c r="L2159" i="4"/>
  <c r="L2253" i="4"/>
  <c r="L117" i="4"/>
  <c r="L226" i="4"/>
  <c r="L427" i="4"/>
  <c r="L530" i="4"/>
  <c r="L638" i="4"/>
  <c r="L751" i="4"/>
  <c r="L839" i="4"/>
  <c r="L942" i="4"/>
  <c r="L1045" i="4"/>
  <c r="L1167" i="4"/>
  <c r="L1260" i="4"/>
  <c r="L1454" i="4"/>
  <c r="L1553" i="4"/>
  <c r="L1668" i="4"/>
  <c r="L1776" i="4"/>
  <c r="L1884" i="4"/>
  <c r="L1990" i="4"/>
  <c r="L2108" i="4"/>
  <c r="L2214" i="4"/>
  <c r="L92" i="4"/>
  <c r="L208" i="4"/>
  <c r="L312" i="4"/>
  <c r="L412" i="4"/>
  <c r="L509" i="4"/>
  <c r="L619" i="4"/>
  <c r="L735" i="4"/>
  <c r="L824" i="4"/>
  <c r="L926" i="4"/>
  <c r="L1027" i="4"/>
  <c r="L1144" i="4"/>
  <c r="L1240" i="4"/>
  <c r="L1360" i="4"/>
  <c r="L1448" i="4"/>
  <c r="L1533" i="4"/>
  <c r="L1654" i="4"/>
  <c r="L1759" i="4"/>
  <c r="L1871" i="4"/>
  <c r="L1977" i="4"/>
  <c r="L2087" i="4"/>
  <c r="L2195" i="4"/>
  <c r="L2287" i="4"/>
  <c r="L62" i="4"/>
  <c r="L167" i="4"/>
  <c r="L280" i="4"/>
  <c r="L374" i="4"/>
  <c r="L485" i="4"/>
  <c r="L584" i="4"/>
  <c r="L699" i="4"/>
  <c r="L800" i="4"/>
  <c r="L903" i="4"/>
  <c r="L996" i="4"/>
  <c r="L1100" i="4"/>
  <c r="L1316" i="4"/>
  <c r="L1404" i="4"/>
  <c r="L1503" i="4"/>
  <c r="L1617" i="4"/>
  <c r="L1722" i="4"/>
  <c r="L1832" i="4"/>
  <c r="L1942" i="4"/>
  <c r="L2049" i="4"/>
  <c r="L2160" i="4"/>
  <c r="L2267" i="4"/>
  <c r="L2335" i="4"/>
  <c r="L118" i="4"/>
  <c r="L227" i="4"/>
  <c r="L428" i="4"/>
  <c r="L531" i="4"/>
  <c r="L639" i="4"/>
  <c r="L752" i="4"/>
  <c r="L840" i="4"/>
  <c r="L943" i="4"/>
  <c r="L1046" i="4"/>
  <c r="L1153" i="4"/>
  <c r="L1261" i="4"/>
  <c r="L1455" i="4"/>
  <c r="L1554" i="4"/>
  <c r="L1669" i="4"/>
  <c r="L1769" i="4"/>
  <c r="L1885" i="4"/>
  <c r="L1991" i="4"/>
  <c r="L2109" i="4"/>
  <c r="L2215" i="4"/>
  <c r="L49" i="4"/>
  <c r="L168" i="4"/>
  <c r="L270" i="4"/>
  <c r="L375" i="4"/>
  <c r="L486" i="4"/>
  <c r="L585" i="4"/>
  <c r="L700" i="4"/>
  <c r="L801" i="4"/>
  <c r="L893" i="4"/>
  <c r="L997" i="4"/>
  <c r="L1101" i="4"/>
  <c r="L1307" i="4"/>
  <c r="L1405" i="4"/>
  <c r="L1494" i="4"/>
  <c r="L1605" i="4"/>
  <c r="L1723" i="4"/>
  <c r="L1833" i="4"/>
  <c r="L1943" i="4"/>
  <c r="L2036" i="4"/>
  <c r="L2161" i="4"/>
  <c r="L2254" i="4"/>
  <c r="L93" i="4"/>
  <c r="L209" i="4"/>
  <c r="L313" i="4"/>
  <c r="L413" i="4"/>
  <c r="L519" i="4"/>
  <c r="L627" i="4"/>
  <c r="L736" i="4"/>
  <c r="L841" i="4"/>
  <c r="L927" i="4"/>
  <c r="L1047" i="4"/>
  <c r="L1145" i="4"/>
  <c r="L1246" i="4"/>
  <c r="L1361" i="4"/>
  <c r="L1449" i="4"/>
  <c r="L1548" i="4"/>
  <c r="L1655" i="4"/>
  <c r="L1770" i="4"/>
  <c r="L1872" i="4"/>
  <c r="L1992" i="4"/>
  <c r="L2088" i="4"/>
  <c r="L2196" i="4"/>
  <c r="L2288" i="4"/>
  <c r="L63" i="4"/>
  <c r="L169" i="4"/>
  <c r="L281" i="4"/>
  <c r="L376" i="4"/>
  <c r="L487" i="4"/>
  <c r="L601" i="4"/>
  <c r="L701" i="4"/>
  <c r="L904" i="4"/>
  <c r="L1007" i="4"/>
  <c r="L1102" i="4"/>
  <c r="L1212" i="4"/>
  <c r="L1323" i="4"/>
  <c r="L1406" i="4"/>
  <c r="L1514" i="4"/>
  <c r="L1618" i="4"/>
  <c r="L1724" i="4"/>
  <c r="L1842" i="4"/>
  <c r="L1944" i="4"/>
  <c r="L2050" i="4"/>
  <c r="L2162" i="4"/>
  <c r="L2268" i="4"/>
  <c r="L2336" i="4"/>
  <c r="L5" i="4"/>
  <c r="L119" i="4"/>
  <c r="L228" i="4"/>
  <c r="L438" i="4"/>
  <c r="L541" i="4"/>
  <c r="L654" i="4"/>
  <c r="L753" i="4"/>
  <c r="L856" i="4"/>
  <c r="L944" i="4"/>
  <c r="L1057" i="4"/>
  <c r="L1168" i="4"/>
  <c r="L1262" i="4"/>
  <c r="L1570" i="4"/>
  <c r="L1670" i="4"/>
  <c r="L1778" i="4"/>
  <c r="L1901" i="4"/>
  <c r="L2110" i="4"/>
  <c r="L2216" i="4"/>
  <c r="L36" i="4"/>
  <c r="L145" i="4"/>
  <c r="L258" i="4"/>
  <c r="L350" i="4"/>
  <c r="L463" i="4"/>
  <c r="L569" i="4"/>
  <c r="L679" i="4"/>
  <c r="L774" i="4"/>
  <c r="L875" i="4"/>
  <c r="L972" i="4"/>
  <c r="L1085" i="4"/>
  <c r="L1193" i="4"/>
  <c r="L1291" i="4"/>
  <c r="L1477" i="4"/>
  <c r="L1594" i="4"/>
  <c r="L1698" i="4"/>
  <c r="L1806" i="4"/>
  <c r="L1924" i="4"/>
  <c r="L2027" i="4"/>
  <c r="L2136" i="4"/>
  <c r="L2245" i="4"/>
  <c r="L2328" i="4"/>
  <c r="L24" i="4"/>
  <c r="L125" i="4"/>
  <c r="L244" i="4"/>
  <c r="L332" i="4"/>
  <c r="L439" i="4"/>
  <c r="L547" i="4"/>
  <c r="L655" i="4"/>
  <c r="L763" i="4"/>
  <c r="L857" i="4"/>
  <c r="L958" i="4"/>
  <c r="L1067" i="4"/>
  <c r="L1174" i="4"/>
  <c r="L1273" i="4"/>
  <c r="L1370" i="4"/>
  <c r="L1457" i="4"/>
  <c r="L1571" i="4"/>
  <c r="L1676" i="4"/>
  <c r="L1793" i="4"/>
  <c r="L1902" i="4"/>
  <c r="L2019" i="4"/>
  <c r="L2117" i="4"/>
  <c r="L2233" i="4"/>
  <c r="L2321" i="4"/>
  <c r="L64" i="4"/>
  <c r="L182" i="4"/>
  <c r="L288" i="4"/>
  <c r="L396" i="4"/>
  <c r="L602" i="4"/>
  <c r="L1008" i="4"/>
  <c r="L1120" i="4"/>
  <c r="L1213" i="4"/>
  <c r="L1324" i="4"/>
  <c r="L1423" i="4"/>
  <c r="L1515" i="4"/>
  <c r="L1619" i="4"/>
  <c r="L1735" i="4"/>
  <c r="L1843" i="4"/>
  <c r="L1954" i="4"/>
  <c r="L2051" i="4"/>
  <c r="L2169" i="4"/>
  <c r="L2275" i="4"/>
  <c r="L2337" i="4"/>
  <c r="L94" i="4"/>
  <c r="L210" i="4"/>
  <c r="L314" i="4"/>
  <c r="L414" i="4"/>
  <c r="L510" i="4"/>
  <c r="L620" i="4"/>
  <c r="L716" i="4"/>
  <c r="L825" i="4"/>
  <c r="L1028" i="4"/>
  <c r="L1146" i="4"/>
  <c r="L1241" i="4"/>
  <c r="L1344" i="4"/>
  <c r="L1429" i="4"/>
  <c r="L1534" i="4"/>
  <c r="L1656" i="4"/>
  <c r="L1748" i="4"/>
  <c r="L1873" i="4"/>
  <c r="L1969" i="4"/>
  <c r="L2089" i="4"/>
  <c r="L2201" i="4"/>
  <c r="L2289" i="4"/>
  <c r="L25" i="4"/>
  <c r="L139" i="4"/>
  <c r="L245" i="4"/>
  <c r="L341" i="4"/>
  <c r="L458" i="4"/>
  <c r="L553" i="4"/>
  <c r="L669" i="4"/>
  <c r="L775" i="4"/>
  <c r="L866" i="4"/>
  <c r="L973" i="4"/>
  <c r="L1073" i="4"/>
  <c r="L1185" i="4"/>
  <c r="L1280" i="4"/>
  <c r="L1387" i="4"/>
  <c r="L1466" i="4"/>
  <c r="L1582" i="4"/>
  <c r="L1688" i="4"/>
  <c r="L1807" i="4"/>
  <c r="L1910" i="4"/>
  <c r="L2020" i="4"/>
  <c r="L2126" i="4"/>
  <c r="L2234" i="4"/>
  <c r="L2322" i="4"/>
  <c r="L81" i="4"/>
  <c r="L183" i="4"/>
  <c r="L289" i="4"/>
  <c r="L397" i="4"/>
  <c r="L603" i="4"/>
  <c r="L810" i="4"/>
  <c r="L1009" i="4"/>
  <c r="L1121" i="4"/>
  <c r="L1214" i="4"/>
  <c r="L1325" i="4"/>
  <c r="L1424" i="4"/>
  <c r="L1516" i="4"/>
  <c r="L1634" i="4"/>
  <c r="L1736" i="4"/>
  <c r="L1844" i="4"/>
  <c r="L1962" i="4"/>
  <c r="L2073" i="4"/>
  <c r="L2170" i="4"/>
  <c r="L2276" i="4"/>
  <c r="L95" i="4"/>
  <c r="L211" i="4"/>
  <c r="L315" i="4"/>
  <c r="L398" i="4"/>
  <c r="L511" i="4"/>
  <c r="L621" i="4"/>
  <c r="L717" i="4"/>
  <c r="L814" i="4"/>
  <c r="L1029" i="4"/>
  <c r="L1130" i="4"/>
  <c r="L1231" i="4"/>
  <c r="L1345" i="4"/>
  <c r="L1430" i="4"/>
  <c r="L1535" i="4"/>
  <c r="L1635" i="4"/>
  <c r="L1749" i="4"/>
  <c r="L1874" i="4"/>
  <c r="L1970" i="4"/>
  <c r="L2090" i="4"/>
  <c r="L2202" i="4"/>
  <c r="L2290" i="4"/>
  <c r="L37" i="4"/>
  <c r="L140" i="4"/>
  <c r="L259" i="4"/>
  <c r="L351" i="4"/>
  <c r="L459" i="4"/>
  <c r="L570" i="4"/>
  <c r="L670" i="4"/>
  <c r="L776" i="4"/>
  <c r="L876" i="4"/>
  <c r="L974" i="4"/>
  <c r="L1079" i="4"/>
  <c r="L1186" i="4"/>
  <c r="L1292" i="4"/>
  <c r="L1388" i="4"/>
  <c r="L1478" i="4"/>
  <c r="L1583" i="4"/>
  <c r="L1699" i="4"/>
  <c r="L1808" i="4"/>
  <c r="L1911" i="4"/>
  <c r="L2028" i="4"/>
  <c r="L2127" i="4"/>
  <c r="L2246" i="4"/>
  <c r="L2329" i="4"/>
  <c r="L38" i="4"/>
  <c r="L147" i="4"/>
  <c r="L260" i="4"/>
  <c r="L362" i="4"/>
  <c r="L464" i="4"/>
  <c r="L571" i="4"/>
  <c r="L680" i="4"/>
  <c r="L777" i="4"/>
  <c r="L877" i="4"/>
  <c r="L975" i="4"/>
  <c r="L1086" i="4"/>
  <c r="L1194" i="4"/>
  <c r="L1298" i="4"/>
  <c r="L1484" i="4"/>
  <c r="L1595" i="4"/>
  <c r="L1700" i="4"/>
  <c r="L1819" i="4"/>
  <c r="L1925" i="4"/>
  <c r="L2029" i="4"/>
  <c r="L2137" i="4"/>
  <c r="L2255" i="4"/>
  <c r="L2330" i="4"/>
  <c r="L26" i="4"/>
  <c r="L131" i="4"/>
  <c r="L246" i="4"/>
  <c r="L342" i="4"/>
  <c r="L449" i="4"/>
  <c r="L554" i="4"/>
  <c r="L671" i="4"/>
  <c r="L764" i="4"/>
  <c r="L867" i="4"/>
  <c r="L959" i="4"/>
  <c r="L1074" i="4"/>
  <c r="L1187" i="4"/>
  <c r="L1281" i="4"/>
  <c r="L1375" i="4"/>
  <c r="L1467" i="4"/>
  <c r="L1584" i="4"/>
  <c r="L1689" i="4"/>
  <c r="L1794" i="4"/>
  <c r="L1912" i="4"/>
  <c r="L2021" i="4"/>
  <c r="L2118" i="4"/>
  <c r="L2235" i="4"/>
  <c r="L2323" i="4"/>
  <c r="L65" i="4"/>
  <c r="L184" i="4"/>
  <c r="L290" i="4"/>
  <c r="L385" i="4"/>
  <c r="L604" i="4"/>
  <c r="L1010" i="4"/>
  <c r="L1122" i="4"/>
  <c r="L1215" i="4"/>
  <c r="L1326" i="4"/>
  <c r="L1407" i="4"/>
  <c r="L1517" i="4"/>
  <c r="L1620" i="4"/>
  <c r="L1737" i="4"/>
  <c r="L1845" i="4"/>
  <c r="L1945" i="4"/>
  <c r="L2052" i="4"/>
  <c r="L2171" i="4"/>
  <c r="L2277" i="4"/>
  <c r="L2338" i="4"/>
  <c r="L96" i="4"/>
  <c r="L193" i="4"/>
  <c r="L316" i="4"/>
  <c r="L399" i="4"/>
  <c r="L512" i="4"/>
  <c r="L622" i="4"/>
  <c r="L718" i="4"/>
  <c r="L815" i="4"/>
  <c r="L1030" i="4"/>
  <c r="L1131" i="4"/>
  <c r="L1232" i="4"/>
  <c r="L1346" i="4"/>
  <c r="L1431" i="4"/>
  <c r="L1536" i="4"/>
  <c r="L1636" i="4"/>
  <c r="L1750" i="4"/>
  <c r="L1856" i="4"/>
  <c r="L1971" i="4"/>
  <c r="L2091" i="4"/>
  <c r="L2183" i="4"/>
  <c r="L2291" i="4"/>
  <c r="L66" i="4"/>
  <c r="L185" i="4"/>
  <c r="L291" i="4"/>
  <c r="L377" i="4"/>
  <c r="L493" i="4"/>
  <c r="L605" i="4"/>
  <c r="L907" i="4"/>
  <c r="L1011" i="4"/>
  <c r="L1123" i="4"/>
  <c r="L1216" i="4"/>
  <c r="L1327" i="4"/>
  <c r="L1408" i="4"/>
  <c r="L1518" i="4"/>
  <c r="L1621" i="4"/>
  <c r="L1725" i="4"/>
  <c r="L1846" i="4"/>
  <c r="L1946" i="4"/>
  <c r="L2053" i="4"/>
  <c r="L2172" i="4"/>
  <c r="L2278" i="4"/>
  <c r="L2339" i="4"/>
  <c r="L39" i="4"/>
  <c r="L146" i="4"/>
  <c r="L261" i="4"/>
  <c r="L352" i="4"/>
  <c r="L460" i="4"/>
  <c r="L572" i="4"/>
  <c r="L681" i="4"/>
  <c r="L778" i="4"/>
  <c r="L878" i="4"/>
  <c r="L976" i="4"/>
  <c r="L1087" i="4"/>
  <c r="L1195" i="4"/>
  <c r="L1293" i="4"/>
  <c r="L1389" i="4"/>
  <c r="L1479" i="4"/>
  <c r="L1596" i="4"/>
  <c r="L1701" i="4"/>
  <c r="L1809" i="4"/>
  <c r="L1926" i="4"/>
  <c r="L2030" i="4"/>
  <c r="L2138" i="4"/>
  <c r="L2256" i="4"/>
  <c r="L2331" i="4"/>
  <c r="L40" i="4"/>
  <c r="L156" i="4"/>
  <c r="L262" i="4"/>
  <c r="L363" i="4"/>
  <c r="L472" i="4"/>
  <c r="L573" i="4"/>
  <c r="L682" i="4"/>
  <c r="L788" i="4"/>
  <c r="L885" i="4"/>
  <c r="L985" i="4"/>
  <c r="L1088" i="4"/>
  <c r="L1196" i="4"/>
  <c r="L1299" i="4"/>
  <c r="L1485" i="4"/>
  <c r="L1597" i="4"/>
  <c r="L1702" i="4"/>
  <c r="L1820" i="4"/>
  <c r="L1927" i="4"/>
  <c r="L2031" i="4"/>
  <c r="L2144" i="4"/>
  <c r="L2257" i="4"/>
  <c r="L2332" i="4"/>
  <c r="L97" i="4"/>
  <c r="L194" i="4"/>
  <c r="L317" i="4"/>
  <c r="L400" i="4"/>
  <c r="L513" i="4"/>
  <c r="L623" i="4"/>
  <c r="L719" i="4"/>
  <c r="L816" i="4"/>
  <c r="L1031" i="4"/>
  <c r="L1132" i="4"/>
  <c r="L1233" i="4"/>
  <c r="L1347" i="4"/>
  <c r="L1432" i="4"/>
  <c r="L1537" i="4"/>
  <c r="L1637" i="4"/>
  <c r="L1751" i="4"/>
  <c r="L1857" i="4"/>
  <c r="L1972" i="4"/>
  <c r="L2092" i="4"/>
  <c r="L2184" i="4"/>
  <c r="L2300" i="4"/>
  <c r="L50" i="4"/>
  <c r="L170" i="4"/>
  <c r="L271" i="4"/>
  <c r="L364" i="4"/>
  <c r="L473" i="4"/>
  <c r="L586" i="4"/>
  <c r="L688" i="4"/>
  <c r="L789" i="4"/>
  <c r="L894" i="4"/>
  <c r="L986" i="4"/>
  <c r="L1103" i="4"/>
  <c r="L1208" i="4"/>
  <c r="L1308" i="4"/>
  <c r="L1394" i="4"/>
  <c r="L1495" i="4"/>
  <c r="L1606" i="4"/>
  <c r="L1715" i="4"/>
  <c r="L1821" i="4"/>
  <c r="L1932" i="4"/>
  <c r="L2037" i="4"/>
  <c r="L2163" i="4"/>
  <c r="L2258" i="4"/>
  <c r="L67" i="4"/>
  <c r="L186" i="4"/>
  <c r="L292" i="4"/>
  <c r="L378" i="4"/>
  <c r="L494" i="4"/>
  <c r="L606" i="4"/>
  <c r="L908" i="4"/>
  <c r="L1012" i="4"/>
  <c r="L1124" i="4"/>
  <c r="L1217" i="4"/>
  <c r="L1328" i="4"/>
  <c r="L1409" i="4"/>
  <c r="L1519" i="4"/>
  <c r="L1622" i="4"/>
  <c r="L1726" i="4"/>
  <c r="L1847" i="4"/>
  <c r="L1947" i="4"/>
  <c r="L2054" i="4"/>
  <c r="L2173" i="4"/>
  <c r="L2279" i="4"/>
  <c r="L2340" i="4"/>
  <c r="L51" i="4"/>
  <c r="L157" i="4"/>
  <c r="L266" i="4"/>
  <c r="L365" i="4"/>
  <c r="L474" i="4"/>
  <c r="L576" i="4"/>
  <c r="L689" i="4"/>
  <c r="L790" i="4"/>
  <c r="L886" i="4"/>
  <c r="L987" i="4"/>
  <c r="L1093" i="4"/>
  <c r="L1203" i="4"/>
  <c r="L1309" i="4"/>
  <c r="L1496" i="4"/>
  <c r="L1598" i="4"/>
  <c r="L1710" i="4"/>
  <c r="L1822" i="4"/>
  <c r="L1928" i="4"/>
  <c r="L2041" i="4"/>
  <c r="L2145" i="4"/>
  <c r="L2259" i="4"/>
  <c r="L68" i="4"/>
  <c r="L171" i="4"/>
  <c r="L282" i="4"/>
  <c r="L379" i="4"/>
  <c r="L488" i="4"/>
  <c r="L587" i="4"/>
  <c r="L702" i="4"/>
  <c r="L802" i="4"/>
  <c r="L895" i="4"/>
  <c r="L998" i="4"/>
  <c r="L1104" i="4"/>
  <c r="L1317" i="4"/>
  <c r="L1410" i="4"/>
  <c r="L1504" i="4"/>
  <c r="L1607" i="4"/>
  <c r="L1727" i="4"/>
  <c r="L1834" i="4"/>
  <c r="L1948" i="4"/>
  <c r="L2055" i="4"/>
  <c r="L2164" i="4"/>
  <c r="L2269" i="4"/>
  <c r="L2341" i="4"/>
  <c r="L69" i="4"/>
  <c r="L187" i="4"/>
  <c r="L283" i="4"/>
  <c r="L380" i="4"/>
  <c r="L489" i="4"/>
  <c r="L607" i="4"/>
  <c r="L703" i="4"/>
  <c r="L905" i="4"/>
  <c r="L1013" i="4"/>
  <c r="L1105" i="4"/>
  <c r="L1218" i="4"/>
  <c r="L1329" i="4"/>
  <c r="L1411" i="4"/>
  <c r="L1520" i="4"/>
  <c r="L1623" i="4"/>
  <c r="L1728" i="4"/>
  <c r="L1848" i="4"/>
  <c r="L1949" i="4"/>
  <c r="L2056" i="4"/>
  <c r="L2174" i="4"/>
  <c r="L2270" i="4"/>
  <c r="L2342" i="4"/>
  <c r="L52" i="4"/>
  <c r="L172" i="4"/>
  <c r="L272" i="4"/>
  <c r="L381" i="4"/>
  <c r="L479" i="4"/>
  <c r="L588" i="4"/>
  <c r="L690" i="4"/>
  <c r="L791" i="4"/>
  <c r="L896" i="4"/>
  <c r="L988" i="4"/>
  <c r="L1106" i="4"/>
  <c r="L1209" i="4"/>
  <c r="L1310" i="4"/>
  <c r="L1395" i="4"/>
  <c r="L1497" i="4"/>
  <c r="L1608" i="4"/>
  <c r="L1716" i="4"/>
  <c r="L1823" i="4"/>
  <c r="L1950" i="4"/>
  <c r="L2042" i="4"/>
  <c r="L2165" i="4"/>
  <c r="L2260" i="4"/>
  <c r="L27" i="4"/>
  <c r="L141" i="4"/>
  <c r="L247" i="4"/>
  <c r="L343" i="4"/>
  <c r="L450" i="4"/>
  <c r="L555" i="4"/>
  <c r="L672" i="4"/>
  <c r="L765" i="4"/>
  <c r="L868" i="4"/>
  <c r="L960" i="4"/>
  <c r="L1075" i="4"/>
  <c r="L1188" i="4"/>
  <c r="L1282" i="4"/>
  <c r="L1376" i="4"/>
  <c r="L1468" i="4"/>
  <c r="L1585" i="4"/>
  <c r="L1690" i="4"/>
  <c r="L1795" i="4"/>
  <c r="L1913" i="4"/>
  <c r="L2022" i="4"/>
  <c r="L2139" i="4"/>
  <c r="L2236" i="4"/>
  <c r="L2324" i="4"/>
  <c r="L70" i="4"/>
  <c r="L188" i="4"/>
  <c r="L293" i="4"/>
  <c r="L401" i="4"/>
  <c r="L608" i="4"/>
  <c r="L811" i="4"/>
  <c r="L1014" i="4"/>
  <c r="L1125" i="4"/>
  <c r="L1219" i="4"/>
  <c r="L1330" i="4"/>
  <c r="L1425" i="4"/>
  <c r="L1521" i="4"/>
  <c r="L1638" i="4"/>
  <c r="L1738" i="4"/>
  <c r="L1849" i="4"/>
  <c r="L1963" i="4"/>
  <c r="L2057" i="4"/>
  <c r="L2175" i="4"/>
  <c r="L2280" i="4"/>
  <c r="L2343" i="4"/>
  <c r="L71" i="4"/>
  <c r="L189" i="4"/>
  <c r="L382" i="4"/>
  <c r="L490" i="4"/>
  <c r="L609" i="4"/>
  <c r="L909" i="4"/>
  <c r="L1015" i="4"/>
  <c r="L1126" i="4"/>
  <c r="L1220" i="4"/>
  <c r="L1331" i="4"/>
  <c r="L1412" i="4"/>
  <c r="L1522" i="4"/>
  <c r="L1624" i="4"/>
  <c r="L1729" i="4"/>
  <c r="L1850" i="4"/>
  <c r="L1951" i="4"/>
  <c r="L2058" i="4"/>
  <c r="L2185" i="4"/>
  <c r="L2281" i="4"/>
  <c r="L2344" i="4"/>
  <c r="L53" i="4"/>
  <c r="L160" i="4"/>
  <c r="L273" i="4"/>
  <c r="L366" i="4"/>
  <c r="L475" i="4"/>
  <c r="L589" i="4"/>
  <c r="L691" i="4"/>
  <c r="L792" i="4"/>
  <c r="L897" i="4"/>
  <c r="L989" i="4"/>
  <c r="L1107" i="4"/>
  <c r="L1204" i="4"/>
  <c r="L1311" i="4"/>
  <c r="L1396" i="4"/>
  <c r="L1498" i="4"/>
  <c r="L1609" i="4"/>
  <c r="L1717" i="4"/>
  <c r="L1824" i="4"/>
  <c r="L1933" i="4"/>
  <c r="L2043" i="4"/>
  <c r="L2146" i="4"/>
  <c r="L2261" i="4"/>
  <c r="L54" i="4"/>
  <c r="L158" i="4"/>
  <c r="L274" i="4"/>
  <c r="L367" i="4"/>
  <c r="L476" i="4"/>
  <c r="L590" i="4"/>
  <c r="L692" i="4"/>
  <c r="L793" i="4"/>
  <c r="L898" i="4"/>
  <c r="L990" i="4"/>
  <c r="L1108" i="4"/>
  <c r="L1205" i="4"/>
  <c r="L1312" i="4"/>
  <c r="L1397" i="4"/>
  <c r="L1499" i="4"/>
  <c r="L1610" i="4"/>
  <c r="L1712" i="4"/>
  <c r="L1825" i="4"/>
  <c r="L1934" i="4"/>
  <c r="L2044" i="4"/>
  <c r="L2147" i="4"/>
  <c r="L2262" i="4"/>
  <c r="L72" i="4"/>
  <c r="L173" i="4"/>
  <c r="L284" i="4"/>
  <c r="L383" i="4"/>
  <c r="L491" i="4"/>
  <c r="L610" i="4"/>
  <c r="L704" i="4"/>
  <c r="L906" i="4"/>
  <c r="L1016" i="4"/>
  <c r="L1109" i="4"/>
  <c r="L1221" i="4"/>
  <c r="L1332" i="4"/>
  <c r="L1413" i="4"/>
  <c r="L1523" i="4"/>
  <c r="L1625" i="4"/>
  <c r="L1730" i="4"/>
  <c r="L1851" i="4"/>
  <c r="L1952" i="4"/>
  <c r="L2059" i="4"/>
  <c r="L2166" i="4"/>
  <c r="L2271" i="4"/>
  <c r="L2345" i="4"/>
  <c r="L73" i="4"/>
  <c r="L174" i="4"/>
  <c r="L285" i="4"/>
  <c r="L384" i="4"/>
  <c r="L492" i="4"/>
  <c r="L591" i="4"/>
  <c r="L705" i="4"/>
  <c r="L803" i="4"/>
  <c r="L899" i="4"/>
  <c r="L999" i="4"/>
  <c r="L1110" i="4"/>
  <c r="L1318" i="4"/>
  <c r="L1414" i="4"/>
  <c r="L1505" i="4"/>
  <c r="L1611" i="4"/>
  <c r="L1731" i="4"/>
  <c r="L1835" i="4"/>
  <c r="L1953" i="4"/>
  <c r="L2074" i="4"/>
  <c r="L2167" i="4"/>
  <c r="L2272" i="4"/>
  <c r="L2346" i="4"/>
  <c r="L55" i="4"/>
  <c r="L159" i="4"/>
  <c r="L275" i="4"/>
  <c r="L368" i="4"/>
  <c r="L477" i="4"/>
  <c r="L592" i="4"/>
  <c r="L693" i="4"/>
  <c r="L794" i="4"/>
  <c r="L900" i="4"/>
  <c r="L991" i="4"/>
  <c r="L1111" i="4"/>
  <c r="L1206" i="4"/>
  <c r="L1313" i="4"/>
  <c r="L1398" i="4"/>
  <c r="L1500" i="4"/>
  <c r="L1612" i="4"/>
  <c r="L1711" i="4"/>
  <c r="L1826" i="4"/>
  <c r="L1935" i="4"/>
  <c r="L2045" i="4"/>
  <c r="L2148" i="4"/>
  <c r="L2263" i="4"/>
  <c r="L74" i="4"/>
  <c r="J190" i="4"/>
  <c r="J294" i="4"/>
  <c r="J386" i="4"/>
  <c r="J496" i="4"/>
  <c r="J593" i="4"/>
  <c r="J706" i="4"/>
  <c r="J804" i="4"/>
  <c r="J910" i="4"/>
  <c r="J1017" i="4"/>
  <c r="J1112" i="4"/>
  <c r="J1225" i="4"/>
  <c r="J1333" i="4"/>
  <c r="J1415" i="4"/>
  <c r="J1506" i="4"/>
  <c r="J1626" i="4"/>
  <c r="J1741" i="4"/>
  <c r="J1852" i="4"/>
  <c r="J1955" i="4"/>
  <c r="J2060" i="4"/>
  <c r="J2176" i="4"/>
  <c r="J2333" i="4"/>
  <c r="J12" i="4"/>
  <c r="J126" i="4"/>
  <c r="J231" i="4"/>
  <c r="J333" i="4"/>
  <c r="J440" i="4"/>
  <c r="J542" i="4"/>
  <c r="J656" i="4"/>
  <c r="J754" i="4"/>
  <c r="J858" i="4"/>
  <c r="J950" i="4"/>
  <c r="J1058" i="4"/>
  <c r="J1169" i="4"/>
  <c r="J1274" i="4"/>
  <c r="J1371" i="4"/>
  <c r="J1458" i="4"/>
  <c r="J1555" i="4"/>
  <c r="J1677" i="4"/>
  <c r="J1779" i="4"/>
  <c r="J1886" i="4"/>
  <c r="J1993" i="4"/>
  <c r="J2111" i="4"/>
  <c r="J2217" i="4"/>
  <c r="J2301" i="4"/>
  <c r="J75" i="4"/>
  <c r="J175" i="4"/>
  <c r="J295" i="4"/>
  <c r="J387" i="4"/>
  <c r="J497" i="4"/>
  <c r="J594" i="4"/>
  <c r="J707" i="4"/>
  <c r="J805" i="4"/>
  <c r="J911" i="4"/>
  <c r="J1000" i="4"/>
  <c r="J1113" i="4"/>
  <c r="J1222" i="4"/>
  <c r="J1334" i="4"/>
  <c r="J1416" i="4"/>
  <c r="J1507" i="4"/>
  <c r="J1627" i="4"/>
  <c r="J1739" i="4"/>
  <c r="J1836" i="4"/>
  <c r="J1956" i="4"/>
  <c r="J2061" i="4"/>
  <c r="J2152" i="4"/>
  <c r="J2334" i="4"/>
  <c r="J76" i="4"/>
  <c r="J176" i="4"/>
  <c r="J296" i="4"/>
  <c r="J388" i="4"/>
  <c r="J498" i="4"/>
  <c r="J595" i="4"/>
  <c r="J708" i="4"/>
  <c r="J806" i="4"/>
  <c r="J912" i="4"/>
  <c r="J1001" i="4"/>
  <c r="J1114" i="4"/>
  <c r="J1226" i="4"/>
  <c r="J1335" i="4"/>
  <c r="J1417" i="4"/>
  <c r="J1508" i="4"/>
  <c r="J1628" i="4"/>
  <c r="J1742" i="4"/>
  <c r="J1837" i="4"/>
  <c r="J1957" i="4"/>
  <c r="J2062" i="4"/>
  <c r="J2153" i="4"/>
  <c r="J41" i="4"/>
  <c r="J161" i="4"/>
  <c r="J267" i="4"/>
  <c r="J369" i="4"/>
  <c r="J480" i="4"/>
  <c r="J577" i="4"/>
  <c r="J694" i="4"/>
  <c r="J795" i="4"/>
  <c r="J887" i="4"/>
  <c r="J992" i="4"/>
  <c r="J1094" i="4"/>
  <c r="J1300" i="4"/>
  <c r="J1390" i="4"/>
  <c r="J1486" i="4"/>
  <c r="J1599" i="4"/>
  <c r="J1713" i="4"/>
  <c r="J1827" i="4"/>
  <c r="J1936" i="4"/>
  <c r="J2023" i="4"/>
  <c r="J2140" i="4"/>
  <c r="J2247" i="4"/>
  <c r="J2325" i="4"/>
  <c r="J13" i="4"/>
  <c r="J132" i="4"/>
  <c r="J232" i="4"/>
  <c r="J334" i="4"/>
  <c r="J441" i="4"/>
  <c r="J548" i="4"/>
  <c r="J661" i="4"/>
  <c r="J755" i="4"/>
  <c r="J859" i="4"/>
  <c r="J961" i="4"/>
  <c r="J1069" i="4"/>
  <c r="J1175" i="4"/>
  <c r="J1275" i="4"/>
  <c r="J1377" i="4"/>
  <c r="J1459" i="4"/>
  <c r="J1572" i="4"/>
  <c r="J1678" i="4"/>
  <c r="J1796" i="4"/>
  <c r="J1903" i="4"/>
  <c r="J1994" i="4"/>
  <c r="J2119" i="4"/>
  <c r="J2218" i="4"/>
  <c r="J2302" i="4"/>
  <c r="J82" i="4"/>
  <c r="J195" i="4"/>
  <c r="J301" i="4"/>
  <c r="J404" i="4"/>
  <c r="J499" i="4"/>
  <c r="J611" i="4"/>
  <c r="J720" i="4"/>
  <c r="J817" i="4"/>
  <c r="J917" i="4"/>
  <c r="J1018" i="4"/>
  <c r="J1133" i="4"/>
  <c r="J1234" i="4"/>
  <c r="J1348" i="4"/>
  <c r="J1435" i="4"/>
  <c r="J1524" i="4"/>
  <c r="J1640" i="4"/>
  <c r="J1752" i="4"/>
  <c r="J1858" i="4"/>
  <c r="J1973" i="4"/>
  <c r="J2063" i="4"/>
  <c r="J2177" i="4"/>
  <c r="J42" i="4"/>
  <c r="J148" i="4"/>
  <c r="J248" i="4"/>
  <c r="J353" i="4"/>
  <c r="J465" i="4"/>
  <c r="J556" i="4"/>
  <c r="J673" i="4"/>
  <c r="J779" i="4"/>
  <c r="J879" i="4"/>
  <c r="J977" i="4"/>
  <c r="J1080" i="4"/>
  <c r="J1197" i="4"/>
  <c r="J1294" i="4"/>
  <c r="J1480" i="4"/>
  <c r="J1586" i="4"/>
  <c r="J1703" i="4"/>
  <c r="J1810" i="4"/>
  <c r="J1914" i="4"/>
  <c r="J2024" i="4"/>
  <c r="J2128" i="4"/>
  <c r="J2229" i="4"/>
  <c r="J2326" i="4"/>
  <c r="J14" i="4"/>
  <c r="J128" i="4"/>
  <c r="J233" i="4"/>
  <c r="J335" i="4"/>
  <c r="J442" i="4"/>
  <c r="J549" i="4"/>
  <c r="J657" i="4"/>
  <c r="J756" i="4"/>
  <c r="J860" i="4"/>
  <c r="J951" i="4"/>
  <c r="J1068" i="4"/>
  <c r="J1176" i="4"/>
  <c r="J1276" i="4"/>
  <c r="J1372" i="4"/>
  <c r="J1460" i="4"/>
  <c r="J1573" i="4"/>
  <c r="J1679" i="4"/>
  <c r="J1780" i="4"/>
  <c r="J1904" i="4"/>
  <c r="J1995" i="4"/>
  <c r="J2112" i="4"/>
  <c r="J2219" i="4"/>
  <c r="J2303" i="4"/>
  <c r="J77" i="4"/>
  <c r="J191" i="4"/>
  <c r="J297" i="4"/>
  <c r="J389" i="4"/>
  <c r="J500" i="4"/>
  <c r="J612" i="4"/>
  <c r="J709" i="4"/>
  <c r="J812" i="4"/>
  <c r="J913" i="4"/>
  <c r="J1019" i="4"/>
  <c r="J1127" i="4"/>
  <c r="J1227" i="4"/>
  <c r="J1336" i="4"/>
  <c r="J1418" i="4"/>
  <c r="J1525" i="4"/>
  <c r="J1629" i="4"/>
  <c r="J1743" i="4"/>
  <c r="J1853" i="4"/>
  <c r="J1964" i="4"/>
  <c r="J2064" i="4"/>
  <c r="J2178" i="4"/>
  <c r="J28" i="4"/>
  <c r="J149" i="4"/>
  <c r="J249" i="4"/>
  <c r="J354" i="4"/>
  <c r="J466" i="4"/>
  <c r="J557" i="4"/>
  <c r="J674" i="4"/>
  <c r="J780" i="4"/>
  <c r="J880" i="4"/>
  <c r="J978" i="4"/>
  <c r="J1081" i="4"/>
  <c r="J1189" i="4"/>
  <c r="J1295" i="4"/>
  <c r="J1481" i="4"/>
  <c r="J1587" i="4"/>
  <c r="J1704" i="4"/>
  <c r="J1811" i="4"/>
  <c r="J1915" i="4"/>
  <c r="J2009" i="4"/>
  <c r="J2129" i="4"/>
  <c r="J2230" i="4"/>
  <c r="J2311" i="4"/>
  <c r="J83" i="4"/>
  <c r="J196" i="4"/>
  <c r="J302" i="4"/>
  <c r="J405" i="4"/>
  <c r="J514" i="4"/>
  <c r="J624" i="4"/>
  <c r="J721" i="4"/>
  <c r="J818" i="4"/>
  <c r="J918" i="4"/>
  <c r="J1032" i="4"/>
  <c r="J1134" i="4"/>
  <c r="J1235" i="4"/>
  <c r="J1349" i="4"/>
  <c r="J1436" i="4"/>
  <c r="J1526" i="4"/>
  <c r="J1641" i="4"/>
  <c r="J1753" i="4"/>
  <c r="J1859" i="4"/>
  <c r="J1974" i="4"/>
  <c r="J2065" i="4"/>
  <c r="J2179" i="4"/>
  <c r="J43" i="4"/>
  <c r="J150" i="4"/>
  <c r="J250" i="4"/>
  <c r="J355" i="4"/>
  <c r="J467" i="4"/>
  <c r="J558" i="4"/>
  <c r="J675" i="4"/>
  <c r="J781" i="4"/>
  <c r="J881" i="4"/>
  <c r="J979" i="4"/>
  <c r="J1082" i="4"/>
  <c r="J1198" i="4"/>
  <c r="J1296" i="4"/>
  <c r="J1482" i="4"/>
  <c r="J1588" i="4"/>
  <c r="J1705" i="4"/>
  <c r="J1812" i="4"/>
  <c r="J1916" i="4"/>
  <c r="J2025" i="4"/>
  <c r="J2130" i="4"/>
  <c r="J2237" i="4"/>
  <c r="J2327" i="4"/>
  <c r="J84" i="4"/>
  <c r="J197" i="4"/>
  <c r="J303" i="4"/>
  <c r="J406" i="4"/>
  <c r="J501" i="4"/>
  <c r="J613" i="4"/>
  <c r="J722" i="4"/>
  <c r="J819" i="4"/>
  <c r="J919" i="4"/>
  <c r="J1020" i="4"/>
  <c r="J1135" i="4"/>
  <c r="J1236" i="4"/>
  <c r="J1350" i="4"/>
  <c r="J1437" i="4"/>
  <c r="J1527" i="4"/>
  <c r="J1642" i="4"/>
  <c r="J1754" i="4"/>
  <c r="J1860" i="4"/>
  <c r="J1975" i="4"/>
  <c r="J2066" i="4"/>
  <c r="J2180" i="4"/>
  <c r="J29" i="4"/>
  <c r="J142" i="4"/>
  <c r="J251" i="4"/>
  <c r="J344" i="4"/>
  <c r="J451" i="4"/>
  <c r="J559" i="4"/>
  <c r="J662" i="4"/>
  <c r="J766" i="4"/>
  <c r="J869" i="4"/>
  <c r="J962" i="4"/>
  <c r="J1076" i="4"/>
  <c r="J1177" i="4"/>
  <c r="J1283" i="4"/>
  <c r="J1378" i="4"/>
  <c r="J1469" i="4"/>
  <c r="J1574" i="4"/>
  <c r="J1691" i="4"/>
  <c r="J1797" i="4"/>
  <c r="J1917" i="4"/>
  <c r="J2010" i="4"/>
  <c r="J2131" i="4"/>
  <c r="J2238" i="4"/>
  <c r="J2312" i="4"/>
  <c r="J85" i="4"/>
  <c r="J198" i="4"/>
  <c r="J304" i="4"/>
  <c r="J407" i="4"/>
  <c r="J515" i="4"/>
  <c r="J625" i="4"/>
  <c r="J723" i="4"/>
  <c r="J826" i="4"/>
  <c r="J920" i="4"/>
  <c r="J1033" i="4"/>
  <c r="J1136" i="4"/>
  <c r="J1242" i="4"/>
  <c r="J1351" i="4"/>
  <c r="J1438" i="4"/>
  <c r="J1538" i="4"/>
  <c r="J1643" i="4"/>
  <c r="J1755" i="4"/>
  <c r="J1861" i="4"/>
  <c r="J1978" i="4"/>
  <c r="J2067" i="4"/>
  <c r="J2181" i="4"/>
  <c r="J15" i="4"/>
  <c r="J129" i="4"/>
  <c r="J234" i="4"/>
  <c r="J336" i="4"/>
  <c r="J443" i="4"/>
  <c r="J550" i="4"/>
  <c r="J658" i="4"/>
  <c r="J757" i="4"/>
  <c r="J861" i="4"/>
  <c r="J952" i="4"/>
  <c r="J1059" i="4"/>
  <c r="J1170" i="4"/>
  <c r="J1277" i="4"/>
  <c r="J1373" i="4"/>
  <c r="J1461" i="4"/>
  <c r="J1556" i="4"/>
  <c r="J1680" i="4"/>
  <c r="J1781" i="4"/>
  <c r="J1887" i="4"/>
  <c r="J1996" i="4"/>
  <c r="J2113" i="4"/>
  <c r="J2220" i="4"/>
  <c r="J2304" i="4"/>
  <c r="J98" i="4"/>
  <c r="J199" i="4"/>
  <c r="J318" i="4"/>
  <c r="J415" i="4"/>
  <c r="J520" i="4"/>
  <c r="J628" i="4"/>
  <c r="J724" i="4"/>
  <c r="J827" i="4"/>
  <c r="J928" i="4"/>
  <c r="J1034" i="4"/>
  <c r="J1137" i="4"/>
  <c r="J1247" i="4"/>
  <c r="J1352" i="4"/>
  <c r="J1439" i="4"/>
  <c r="J1539" i="4"/>
  <c r="J1644" i="4"/>
  <c r="J1760" i="4"/>
  <c r="J1862" i="4"/>
  <c r="J1979" i="4"/>
  <c r="J2079" i="4"/>
  <c r="J2186" i="4"/>
  <c r="J2292" i="4"/>
  <c r="J10" i="4"/>
  <c r="J120" i="4"/>
  <c r="J229" i="4"/>
  <c r="J325" i="4"/>
  <c r="J429" i="4"/>
  <c r="J532" i="4"/>
  <c r="J640" i="4"/>
  <c r="J737" i="4"/>
  <c r="J842" i="4"/>
  <c r="J945" i="4"/>
  <c r="J1060" i="4"/>
  <c r="J1154" i="4"/>
  <c r="J1265" i="4"/>
  <c r="J1364" i="4"/>
  <c r="J1557" i="4"/>
  <c r="J1671" i="4"/>
  <c r="J1782" i="4"/>
  <c r="J1888" i="4"/>
  <c r="J1997" i="4"/>
  <c r="J2093" i="4"/>
  <c r="J2211" i="4"/>
  <c r="J2293" i="4"/>
  <c r="J11" i="4"/>
  <c r="J121" i="4"/>
  <c r="J235" i="4"/>
  <c r="J326" i="4"/>
  <c r="J430" i="4"/>
  <c r="J533" i="4"/>
  <c r="J641" i="4"/>
  <c r="J738" i="4"/>
  <c r="J843" i="4"/>
  <c r="J946" i="4"/>
  <c r="J1061" i="4"/>
  <c r="J1155" i="4"/>
  <c r="J1266" i="4"/>
  <c r="J1365" i="4"/>
  <c r="J1558" i="4"/>
  <c r="J1672" i="4"/>
  <c r="J1783" i="4"/>
  <c r="J1889" i="4"/>
  <c r="J1998" i="4"/>
  <c r="J2094" i="4"/>
  <c r="J2221" i="4"/>
  <c r="J2294" i="4"/>
  <c r="J104" i="4"/>
  <c r="J212" i="4"/>
  <c r="J321" i="4"/>
  <c r="J416" i="4"/>
  <c r="J521" i="4"/>
  <c r="J632" i="4"/>
  <c r="J725" i="4"/>
  <c r="J828" i="4"/>
  <c r="J929" i="4"/>
  <c r="J1035" i="4"/>
  <c r="J1147" i="4"/>
  <c r="J1250" i="4"/>
  <c r="J1353" i="4"/>
  <c r="J1440" i="4"/>
  <c r="J1540" i="4"/>
  <c r="J1657" i="4"/>
  <c r="J1761" i="4"/>
  <c r="J1875" i="4"/>
  <c r="J1980" i="4"/>
  <c r="J2080" i="4"/>
  <c r="J2197" i="4"/>
  <c r="J56" i="4"/>
  <c r="J162" i="4"/>
  <c r="J278" i="4"/>
  <c r="J370" i="4"/>
  <c r="J481" i="4"/>
  <c r="J578" i="4"/>
  <c r="J695" i="4"/>
  <c r="J796" i="4"/>
  <c r="J901" i="4"/>
  <c r="J1002" i="4"/>
  <c r="J1095" i="4"/>
  <c r="J1319" i="4"/>
  <c r="J1399" i="4"/>
  <c r="J1501" i="4"/>
  <c r="J1613" i="4"/>
  <c r="J1718" i="4"/>
  <c r="J1828" i="4"/>
  <c r="J1937" i="4"/>
  <c r="J2038" i="4"/>
  <c r="J2149" i="4"/>
  <c r="J2264" i="4"/>
  <c r="J2" i="4"/>
  <c r="J105" i="4"/>
  <c r="J216" i="4"/>
  <c r="J431" i="4"/>
  <c r="J534" i="4"/>
  <c r="J642" i="4"/>
  <c r="J739" i="4"/>
  <c r="J844" i="4"/>
  <c r="J930" i="4"/>
  <c r="J1051" i="4"/>
  <c r="J1156" i="4"/>
  <c r="J1251" i="4"/>
  <c r="J1559" i="4"/>
  <c r="J1658" i="4"/>
  <c r="J1771" i="4"/>
  <c r="J1890" i="4"/>
  <c r="J2081" i="4"/>
  <c r="J2203" i="4"/>
  <c r="J86" i="4"/>
  <c r="J200" i="4"/>
  <c r="J305" i="4"/>
  <c r="J408" i="4"/>
  <c r="J516" i="4"/>
  <c r="J626" i="4"/>
  <c r="J726" i="4"/>
  <c r="J829" i="4"/>
  <c r="J921" i="4"/>
  <c r="J1036" i="4"/>
  <c r="J1138" i="4"/>
  <c r="J1243" i="4"/>
  <c r="J1354" i="4"/>
  <c r="J1441" i="4"/>
  <c r="J1541" i="4"/>
  <c r="J1645" i="4"/>
  <c r="J1756" i="4"/>
  <c r="J1863" i="4"/>
  <c r="J1981" i="4"/>
  <c r="J2068" i="4"/>
  <c r="J2187" i="4"/>
  <c r="J99" i="4"/>
  <c r="J201" i="4"/>
  <c r="J319" i="4"/>
  <c r="J417" i="4"/>
  <c r="J522" i="4"/>
  <c r="J629" i="4"/>
  <c r="J727" i="4"/>
  <c r="J830" i="4"/>
  <c r="J931" i="4"/>
  <c r="J1037" i="4"/>
  <c r="J1148" i="4"/>
  <c r="J1248" i="4"/>
  <c r="J1355" i="4"/>
  <c r="J1442" i="4"/>
  <c r="J1542" i="4"/>
  <c r="J1646" i="4"/>
  <c r="J1762" i="4"/>
  <c r="J1864" i="4"/>
  <c r="J1982" i="4"/>
  <c r="J2082" i="4"/>
  <c r="J2188" i="4"/>
  <c r="J2295" i="4"/>
  <c r="J30" i="4"/>
  <c r="J143" i="4"/>
  <c r="J252" i="4"/>
  <c r="J345" i="4"/>
  <c r="J452" i="4"/>
  <c r="J560" i="4"/>
  <c r="J676" i="4"/>
  <c r="J767" i="4"/>
  <c r="J870" i="4"/>
  <c r="J963" i="4"/>
  <c r="J1077" i="4"/>
  <c r="J1190" i="4"/>
  <c r="J1284" i="4"/>
  <c r="J1379" i="4"/>
  <c r="J1470" i="4"/>
  <c r="J1589" i="4"/>
  <c r="J1692" i="4"/>
  <c r="J1798" i="4"/>
  <c r="J1918" i="4"/>
  <c r="J2011" i="4"/>
  <c r="J2132" i="4"/>
  <c r="J2239" i="4"/>
  <c r="J2313" i="4"/>
  <c r="J3" i="4"/>
  <c r="J106" i="4"/>
  <c r="J217" i="4"/>
  <c r="J432" i="4"/>
  <c r="J535" i="4"/>
  <c r="J643" i="4"/>
  <c r="J740" i="4"/>
  <c r="J845" i="4"/>
  <c r="J932" i="4"/>
  <c r="J1052" i="4"/>
  <c r="J1157" i="4"/>
  <c r="J1252" i="4"/>
  <c r="J1560" i="4"/>
  <c r="J1659" i="4"/>
  <c r="J1777" i="4"/>
  <c r="J1891" i="4"/>
  <c r="J2095" i="4"/>
  <c r="J2204" i="4"/>
  <c r="J31" i="4"/>
  <c r="J133" i="4"/>
  <c r="J253" i="4"/>
  <c r="J346" i="4"/>
  <c r="J453" i="4"/>
  <c r="J561" i="4"/>
  <c r="J663" i="4"/>
  <c r="J768" i="4"/>
  <c r="J871" i="4"/>
  <c r="J964" i="4"/>
  <c r="J1178" i="4"/>
  <c r="J1285" i="4"/>
  <c r="J1380" i="4"/>
  <c r="J1471" i="4"/>
  <c r="J1575" i="4"/>
  <c r="J1693" i="4"/>
  <c r="J1799" i="4"/>
  <c r="J1905" i="4"/>
  <c r="J2012" i="4"/>
  <c r="J2120" i="4"/>
  <c r="J2240" i="4"/>
  <c r="J2314" i="4"/>
  <c r="J6" i="4"/>
  <c r="J107" i="4"/>
  <c r="J218" i="4"/>
  <c r="J433" i="4"/>
  <c r="J536" i="4"/>
  <c r="J644" i="4"/>
  <c r="J741" i="4"/>
  <c r="J846" i="4"/>
  <c r="J933" i="4"/>
  <c r="J1053" i="4"/>
  <c r="J1158" i="4"/>
  <c r="J1263" i="4"/>
  <c r="J1561" i="4"/>
  <c r="J1660" i="4"/>
  <c r="J1784" i="4"/>
  <c r="J1892" i="4"/>
  <c r="J1999" i="4"/>
  <c r="J2096" i="4"/>
  <c r="J2205" i="4"/>
  <c r="J2296" i="4"/>
  <c r="J16" i="4"/>
  <c r="J134" i="4"/>
  <c r="J236" i="4"/>
  <c r="J337" i="4"/>
  <c r="J454" i="4"/>
  <c r="J562" i="4"/>
  <c r="J664" i="4"/>
  <c r="J769" i="4"/>
  <c r="J862" i="4"/>
  <c r="J965" i="4"/>
  <c r="J1070" i="4"/>
  <c r="J1179" i="4"/>
  <c r="J1286" i="4"/>
  <c r="J1381" i="4"/>
  <c r="J1472" i="4"/>
  <c r="J1576" i="4"/>
  <c r="J1681" i="4"/>
  <c r="J1800" i="4"/>
  <c r="J1906" i="4"/>
  <c r="J2000" i="4"/>
  <c r="J2121" i="4"/>
  <c r="J2222" i="4"/>
  <c r="J2305" i="4"/>
  <c r="J57" i="4"/>
  <c r="J177" i="4"/>
  <c r="J286" i="4"/>
  <c r="J390" i="4"/>
  <c r="J596" i="4"/>
  <c r="J1003" i="4"/>
  <c r="J1115" i="4"/>
  <c r="J1210" i="4"/>
  <c r="J1320" i="4"/>
  <c r="J1419" i="4"/>
  <c r="J1509" i="4"/>
  <c r="J1614" i="4"/>
  <c r="J1732" i="4"/>
  <c r="J1838" i="4"/>
  <c r="J1958" i="4"/>
  <c r="J2039" i="4"/>
  <c r="J2154" i="4"/>
  <c r="J2273" i="4"/>
  <c r="J78" i="4"/>
  <c r="J178" i="4"/>
  <c r="J298" i="4"/>
  <c r="J391" i="4"/>
  <c r="J502" i="4"/>
  <c r="J597" i="4"/>
  <c r="J710" i="4"/>
  <c r="J807" i="4"/>
  <c r="J914" i="4"/>
  <c r="J1004" i="4"/>
  <c r="J1116" i="4"/>
  <c r="J1223" i="4"/>
  <c r="J1337" i="4"/>
  <c r="J1420" i="4"/>
  <c r="J1510" i="4"/>
  <c r="J1630" i="4"/>
  <c r="J1740" i="4"/>
  <c r="J1839" i="4"/>
  <c r="J1959" i="4"/>
  <c r="J2069" i="4"/>
  <c r="J2155" i="4"/>
  <c r="J7" i="4"/>
  <c r="J108" i="4"/>
  <c r="J230" i="4"/>
  <c r="J327" i="4"/>
  <c r="J434" i="4"/>
  <c r="J537" i="4"/>
  <c r="J645" i="4"/>
  <c r="J742" i="4"/>
  <c r="J847" i="4"/>
  <c r="J947" i="4"/>
  <c r="J1054" i="4"/>
  <c r="J1159" i="4"/>
  <c r="J1267" i="4"/>
  <c r="J1362" i="4"/>
  <c r="J1562" i="4"/>
  <c r="J1673" i="4"/>
  <c r="J1785" i="4"/>
  <c r="J1893" i="4"/>
  <c r="J2001" i="4"/>
  <c r="J2097" i="4"/>
  <c r="J2223" i="4"/>
  <c r="J2297" i="4"/>
  <c r="J100" i="4"/>
  <c r="J213" i="4"/>
  <c r="J322" i="4"/>
  <c r="J418" i="4"/>
  <c r="J523" i="4"/>
  <c r="J633" i="4"/>
  <c r="J728" i="4"/>
  <c r="J831" i="4"/>
  <c r="J934" i="4"/>
  <c r="J1038" i="4"/>
  <c r="J1149" i="4"/>
  <c r="J1253" i="4"/>
  <c r="J1356" i="4"/>
  <c r="J1443" i="4"/>
  <c r="J1543" i="4"/>
  <c r="J1647" i="4"/>
  <c r="J1763" i="4"/>
  <c r="J1876" i="4"/>
  <c r="J1983" i="4"/>
  <c r="J2083" i="4"/>
  <c r="J2198" i="4"/>
  <c r="J17" i="4"/>
  <c r="J127" i="4"/>
  <c r="J237" i="4"/>
  <c r="J328" i="4"/>
  <c r="J444" i="4"/>
  <c r="J543" i="4"/>
  <c r="J659" i="4"/>
  <c r="J758" i="4"/>
  <c r="J848" i="4"/>
  <c r="J953" i="4"/>
  <c r="J1062" i="4"/>
  <c r="J1171" i="4"/>
  <c r="J1268" i="4"/>
  <c r="J1366" i="4"/>
  <c r="J1462" i="4"/>
  <c r="J1563" i="4"/>
  <c r="J1682" i="4"/>
  <c r="J1786" i="4"/>
  <c r="J1894" i="4"/>
  <c r="J2002" i="4"/>
  <c r="J2114" i="4"/>
  <c r="J2224" i="4"/>
  <c r="J2306" i="4"/>
  <c r="J18" i="4"/>
  <c r="J122" i="4"/>
  <c r="J238" i="4"/>
  <c r="J329" i="4"/>
  <c r="J445" i="4"/>
  <c r="J544" i="4"/>
  <c r="J646" i="4"/>
  <c r="J759" i="4"/>
  <c r="J849" i="4"/>
  <c r="J954" i="4"/>
  <c r="J1063" i="4"/>
  <c r="J1172" i="4"/>
  <c r="J1269" i="4"/>
  <c r="J1367" i="4"/>
  <c r="J1456" i="4"/>
  <c r="J1564" i="4"/>
  <c r="J1683" i="4"/>
  <c r="J1787" i="4"/>
  <c r="J1895" i="4"/>
  <c r="J2003" i="4"/>
  <c r="J2098" i="4"/>
  <c r="J2225" i="4"/>
  <c r="J2307" i="4"/>
  <c r="J58" i="4"/>
  <c r="J163" i="4"/>
  <c r="J276" i="4"/>
  <c r="J371" i="4"/>
  <c r="J482" i="4"/>
  <c r="J579" i="4"/>
  <c r="J696" i="4"/>
  <c r="J797" i="4"/>
  <c r="J888" i="4"/>
  <c r="J993" i="4"/>
  <c r="J1096" i="4"/>
  <c r="J1301" i="4"/>
  <c r="J1400" i="4"/>
  <c r="J1487" i="4"/>
  <c r="J1600" i="4"/>
  <c r="J1719" i="4"/>
  <c r="J1829" i="4"/>
  <c r="J1938" i="4"/>
  <c r="J2040" i="4"/>
  <c r="J2150" i="4"/>
  <c r="J2248" i="4"/>
  <c r="J19" i="4"/>
  <c r="J123" i="4"/>
  <c r="J239" i="4"/>
  <c r="J330" i="4"/>
  <c r="J446" i="4"/>
  <c r="J545" i="4"/>
  <c r="J647" i="4"/>
  <c r="J760" i="4"/>
  <c r="J850" i="4"/>
  <c r="J955" i="4"/>
  <c r="J1064" i="4"/>
  <c r="J1173" i="4"/>
  <c r="J1270" i="4"/>
  <c r="J1368" i="4"/>
  <c r="J1463" i="4"/>
  <c r="J1565" i="4"/>
  <c r="J1684" i="4"/>
  <c r="J1788" i="4"/>
  <c r="J1896" i="4"/>
  <c r="J2004" i="4"/>
  <c r="J2099" i="4"/>
  <c r="J2226" i="4"/>
  <c r="J2308" i="4"/>
  <c r="J44" i="4"/>
  <c r="J151" i="4"/>
  <c r="J263" i="4"/>
  <c r="J356" i="4"/>
  <c r="J468" i="4"/>
  <c r="J574" i="4"/>
  <c r="J683" i="4"/>
  <c r="J782" i="4"/>
  <c r="J882" i="4"/>
  <c r="J980" i="4"/>
  <c r="J1089" i="4"/>
  <c r="J1199" i="4"/>
  <c r="J1302" i="4"/>
  <c r="J1488" i="4"/>
  <c r="J1590" i="4"/>
  <c r="J1706" i="4"/>
  <c r="J1813" i="4"/>
  <c r="J1919" i="4"/>
  <c r="J2026" i="4"/>
  <c r="J2133" i="4"/>
  <c r="J2249" i="4"/>
  <c r="J32" i="4"/>
  <c r="J101" i="4"/>
  <c r="J135" i="4"/>
  <c r="J202" i="4"/>
  <c r="J254" i="4"/>
  <c r="J320" i="4"/>
  <c r="J347" i="4"/>
  <c r="J419" i="4"/>
  <c r="J455" i="4"/>
  <c r="J517" i="4"/>
  <c r="J563" i="4"/>
  <c r="J630" i="4"/>
  <c r="J665" i="4"/>
  <c r="J729" i="4"/>
  <c r="J770" i="4"/>
  <c r="J832" i="4"/>
  <c r="J872" i="4"/>
  <c r="J922" i="4"/>
  <c r="J966" i="4"/>
  <c r="J1039" i="4"/>
  <c r="J1139" i="4"/>
  <c r="J1180" i="4"/>
  <c r="J1244" i="4"/>
  <c r="J1287" i="4"/>
  <c r="J1357" i="4"/>
  <c r="J1382" i="4"/>
  <c r="J1444" i="4"/>
  <c r="J1473" i="4"/>
  <c r="J1544" i="4"/>
  <c r="J1577" i="4"/>
  <c r="J1648" i="4"/>
  <c r="J1694" i="4"/>
  <c r="J1764" i="4"/>
  <c r="J1801" i="4"/>
  <c r="J1865" i="4"/>
  <c r="J1907" i="4"/>
  <c r="J1984" i="4"/>
  <c r="J2013" i="4"/>
  <c r="J2084" i="4"/>
  <c r="J2122" i="4"/>
  <c r="J2189" i="4"/>
  <c r="J2241" i="4"/>
  <c r="J2315" i="4"/>
  <c r="J45" i="4"/>
  <c r="J152" i="4"/>
  <c r="J264" i="4"/>
  <c r="J357" i="4"/>
  <c r="J469" i="4"/>
  <c r="J564" i="4"/>
  <c r="J684" i="4"/>
  <c r="J783" i="4"/>
  <c r="J883" i="4"/>
  <c r="J981" i="4"/>
  <c r="J1090" i="4"/>
  <c r="J1200" i="4"/>
  <c r="J1303" i="4"/>
  <c r="J1489" i="4"/>
  <c r="J1591" i="4"/>
  <c r="J1707" i="4"/>
  <c r="J1814" i="4"/>
  <c r="J1920" i="4"/>
  <c r="J2032" i="4"/>
  <c r="J2134" i="4"/>
  <c r="J2250" i="4"/>
  <c r="J87" i="4"/>
  <c r="J203" i="4"/>
  <c r="J306" i="4"/>
  <c r="J409" i="4"/>
  <c r="J503" i="4"/>
  <c r="J614" i="4"/>
  <c r="J730" i="4"/>
  <c r="J820" i="4"/>
  <c r="J923" i="4"/>
  <c r="J1021" i="4"/>
  <c r="J1140" i="4"/>
  <c r="J1237" i="4"/>
  <c r="J1339" i="4"/>
  <c r="J1433" i="4"/>
  <c r="J1528" i="4"/>
  <c r="J1649" i="4"/>
  <c r="J1757" i="4"/>
  <c r="J1866" i="4"/>
  <c r="J1965" i="4"/>
  <c r="J2070" i="4"/>
  <c r="J2190" i="4"/>
  <c r="J20" i="4"/>
  <c r="J124" i="4"/>
  <c r="J240" i="4"/>
  <c r="J331" i="4"/>
  <c r="J435" i="4"/>
  <c r="J546" i="4"/>
  <c r="J648" i="4"/>
  <c r="J743" i="4"/>
  <c r="J851" i="4"/>
  <c r="J956" i="4"/>
  <c r="J1065" i="4"/>
  <c r="J1160" i="4"/>
  <c r="J1271" i="4"/>
  <c r="J1369" i="4"/>
  <c r="J1566" i="4"/>
  <c r="J1675" i="4"/>
  <c r="J1789" i="4"/>
  <c r="J1897" i="4"/>
  <c r="J2007" i="4"/>
  <c r="J2115" i="4"/>
  <c r="J2227" i="4"/>
  <c r="J2309" i="4"/>
  <c r="J88" i="4"/>
  <c r="J204" i="4"/>
  <c r="J307" i="4"/>
  <c r="J410" i="4"/>
  <c r="J504" i="4"/>
  <c r="J615" i="4"/>
  <c r="J731" i="4"/>
  <c r="J821" i="4"/>
  <c r="J924" i="4"/>
  <c r="J1022" i="4"/>
  <c r="J1141" i="4"/>
  <c r="J1238" i="4"/>
  <c r="J1340" i="4"/>
  <c r="J1434" i="4"/>
  <c r="J1529" i="4"/>
  <c r="J1650" i="4"/>
  <c r="J1758" i="4"/>
  <c r="J1867" i="4"/>
  <c r="J1976" i="4"/>
  <c r="J2075" i="4"/>
  <c r="J2191" i="4"/>
  <c r="J2282" i="4"/>
  <c r="J102" i="4"/>
  <c r="J214" i="4"/>
  <c r="J323" i="4"/>
  <c r="J420" i="4"/>
  <c r="J524" i="4"/>
  <c r="J634" i="4"/>
  <c r="J732" i="4"/>
  <c r="J833" i="4"/>
  <c r="J935" i="4"/>
  <c r="J1040" i="4"/>
  <c r="J1150" i="4"/>
  <c r="J1249" i="4"/>
  <c r="J1358" i="4"/>
  <c r="J1445" i="4"/>
  <c r="J1545" i="4"/>
  <c r="J1651" i="4"/>
  <c r="J1765" i="4"/>
  <c r="J1877" i="4"/>
  <c r="J1985" i="4"/>
  <c r="J2085" i="4"/>
  <c r="J2199" i="4"/>
  <c r="J89" i="4"/>
  <c r="J205" i="4"/>
  <c r="J308" i="4"/>
  <c r="J402" i="4"/>
  <c r="J505" i="4"/>
  <c r="J616" i="4"/>
  <c r="J711" i="4"/>
  <c r="J822" i="4"/>
  <c r="J1023" i="4"/>
  <c r="J1128" i="4"/>
  <c r="J1228" i="4"/>
  <c r="J1341" i="4"/>
  <c r="J1426" i="4"/>
  <c r="J1530" i="4"/>
  <c r="J1639" i="4"/>
  <c r="J1744" i="4"/>
  <c r="J1868" i="4"/>
  <c r="J1966" i="4"/>
  <c r="J2076" i="4"/>
  <c r="J2192" i="4"/>
  <c r="J2283" i="4"/>
  <c r="J59" i="4"/>
  <c r="J164" i="4"/>
  <c r="J277" i="4"/>
  <c r="J372" i="4"/>
  <c r="J483" i="4"/>
  <c r="J580" i="4"/>
  <c r="J697" i="4"/>
  <c r="J798" i="4"/>
  <c r="J889" i="4"/>
  <c r="J994" i="4"/>
  <c r="J1097" i="4"/>
  <c r="J1314" i="4"/>
  <c r="J1401" i="4"/>
  <c r="J1490" i="4"/>
  <c r="J1601" i="4"/>
  <c r="J1720" i="4"/>
  <c r="J1830" i="4"/>
  <c r="J1939" i="4"/>
  <c r="J2046" i="4"/>
  <c r="J2151" i="4"/>
  <c r="J2265" i="4"/>
  <c r="J33" i="4"/>
  <c r="J153" i="4"/>
  <c r="J255" i="4"/>
  <c r="J358" i="4"/>
  <c r="J461" i="4"/>
  <c r="J565" i="4"/>
  <c r="J677" i="4"/>
  <c r="J784" i="4"/>
  <c r="J884" i="4"/>
  <c r="J967" i="4"/>
  <c r="J1083" i="4"/>
  <c r="J1191" i="4"/>
  <c r="J1297" i="4"/>
  <c r="J1483" i="4"/>
  <c r="J1592" i="4"/>
  <c r="J1695" i="4"/>
  <c r="J1815" i="4"/>
  <c r="J1921" i="4"/>
  <c r="J2014" i="4"/>
  <c r="J2141" i="4"/>
  <c r="J2242" i="4"/>
  <c r="J2316" i="4"/>
  <c r="J4" i="4"/>
  <c r="J109" i="4"/>
  <c r="J219" i="4"/>
  <c r="J421" i="4"/>
  <c r="J538" i="4"/>
  <c r="J649" i="4"/>
  <c r="J744" i="4"/>
  <c r="J852" i="4"/>
  <c r="J936" i="4"/>
  <c r="J1048" i="4"/>
  <c r="J1161" i="4"/>
  <c r="J1254" i="4"/>
  <c r="J1567" i="4"/>
  <c r="J1661" i="4"/>
  <c r="J1772" i="4"/>
  <c r="J1878" i="4"/>
  <c r="J2100" i="4"/>
  <c r="J2206" i="4"/>
  <c r="J46" i="4"/>
  <c r="J154" i="4"/>
  <c r="J265" i="4"/>
  <c r="J359" i="4"/>
  <c r="J470" i="4"/>
  <c r="J575" i="4"/>
  <c r="J685" i="4"/>
  <c r="J785" i="4"/>
  <c r="J890" i="4"/>
  <c r="J982" i="4"/>
  <c r="J1091" i="4"/>
  <c r="J1201" i="4"/>
  <c r="J1304" i="4"/>
  <c r="J1391" i="4"/>
  <c r="J1491" i="4"/>
  <c r="J1602" i="4"/>
  <c r="J1708" i="4"/>
  <c r="J1816" i="4"/>
  <c r="J1929" i="4"/>
  <c r="J2033" i="4"/>
  <c r="J2142" i="4"/>
  <c r="J2251" i="4"/>
  <c r="J21" i="4"/>
  <c r="J136" i="4"/>
  <c r="J241" i="4"/>
  <c r="J338" i="4"/>
  <c r="J447" i="4"/>
  <c r="J551" i="4"/>
  <c r="J666" i="4"/>
  <c r="J761" i="4"/>
  <c r="J863" i="4"/>
  <c r="J968" i="4"/>
  <c r="J1071" i="4"/>
  <c r="J1181" i="4"/>
  <c r="J1278" i="4"/>
  <c r="J1383" i="4"/>
  <c r="J1464" i="4"/>
  <c r="J1578" i="4"/>
  <c r="J1685" i="4"/>
  <c r="J1802" i="4"/>
  <c r="J1908" i="4"/>
  <c r="J2008" i="4"/>
  <c r="J2123" i="4"/>
  <c r="J2228" i="4"/>
  <c r="J2310" i="4"/>
  <c r="J22" i="4"/>
  <c r="J130" i="4"/>
  <c r="J242" i="4"/>
  <c r="J339" i="4"/>
  <c r="J448" i="4"/>
  <c r="J552" i="4"/>
  <c r="J660" i="4"/>
  <c r="J762" i="4"/>
  <c r="J864" i="4"/>
  <c r="J957" i="4"/>
  <c r="J1066" i="4"/>
  <c r="J1182" i="4"/>
  <c r="J1279" i="4"/>
  <c r="J1374" i="4"/>
  <c r="J1465" i="4"/>
  <c r="J1579" i="4"/>
  <c r="J1686" i="4"/>
  <c r="J1790" i="4"/>
  <c r="J1898" i="4"/>
  <c r="J2015" i="4"/>
  <c r="J2116" i="4"/>
  <c r="J2231" i="4"/>
  <c r="J2317" i="4"/>
  <c r="J90" i="4"/>
  <c r="J206" i="4"/>
  <c r="J309" i="4"/>
  <c r="J403" i="4"/>
  <c r="J506" i="4"/>
  <c r="J617" i="4"/>
  <c r="J712" i="4"/>
  <c r="J823" i="4"/>
  <c r="J1024" i="4"/>
  <c r="J1142" i="4"/>
  <c r="J1239" i="4"/>
  <c r="J1342" i="4"/>
  <c r="J1427" i="4"/>
  <c r="J1531" i="4"/>
  <c r="J1652" i="4"/>
  <c r="J1745" i="4"/>
  <c r="J1869" i="4"/>
  <c r="J1967" i="4"/>
  <c r="J2077" i="4"/>
  <c r="J2193" i="4"/>
  <c r="J2284" i="4"/>
  <c r="J110" i="4"/>
  <c r="J220" i="4"/>
  <c r="J422" i="4"/>
  <c r="J525" i="4"/>
  <c r="J650" i="4"/>
  <c r="J745" i="4"/>
  <c r="J853" i="4"/>
  <c r="J937" i="4"/>
  <c r="J1049" i="4"/>
  <c r="J1162" i="4"/>
  <c r="J1255" i="4"/>
  <c r="J1450" i="4"/>
  <c r="J1549" i="4"/>
  <c r="J1662" i="4"/>
  <c r="J1773" i="4"/>
  <c r="J1879" i="4"/>
  <c r="J2101" i="4"/>
  <c r="J2207" i="4"/>
  <c r="J111" i="4"/>
  <c r="J221" i="4"/>
  <c r="J423" i="4"/>
  <c r="J526" i="4"/>
  <c r="J635" i="4"/>
  <c r="J746" i="4"/>
  <c r="J834" i="4"/>
  <c r="J938" i="4"/>
  <c r="J1041" i="4"/>
  <c r="J1151" i="4"/>
  <c r="J1256" i="4"/>
  <c r="J1451" i="4"/>
  <c r="J1550" i="4"/>
  <c r="J1663" i="4"/>
  <c r="J1766" i="4"/>
  <c r="J1880" i="4"/>
  <c r="J1986" i="4"/>
  <c r="J2102" i="4"/>
  <c r="J2208" i="4"/>
  <c r="J34" i="4"/>
  <c r="J144" i="4"/>
  <c r="J256" i="4"/>
  <c r="J348" i="4"/>
  <c r="J462" i="4"/>
  <c r="J566" i="4"/>
  <c r="J678" i="4"/>
  <c r="J771" i="4"/>
  <c r="J873" i="4"/>
  <c r="J969" i="4"/>
  <c r="J1084" i="4"/>
  <c r="J1192" i="4"/>
  <c r="J1288" i="4"/>
  <c r="J1384" i="4"/>
  <c r="J1474" i="4"/>
  <c r="J1593" i="4"/>
  <c r="J1696" i="4"/>
  <c r="J1803" i="4"/>
  <c r="J1922" i="4"/>
  <c r="J2016" i="4"/>
  <c r="J2135" i="4"/>
  <c r="J2243" i="4"/>
  <c r="J2318" i="4"/>
  <c r="J79" i="4"/>
  <c r="J179" i="4"/>
  <c r="J299" i="4"/>
  <c r="J392" i="4"/>
  <c r="J507" i="4"/>
  <c r="J598" i="4"/>
  <c r="J713" i="4"/>
  <c r="J808" i="4"/>
  <c r="J915" i="4"/>
  <c r="J1025" i="4"/>
  <c r="J1117" i="4"/>
  <c r="J1229" i="4"/>
  <c r="J1338" i="4"/>
  <c r="J1421" i="4"/>
  <c r="J1511" i="4"/>
  <c r="J1631" i="4"/>
  <c r="J1746" i="4"/>
  <c r="J1854" i="4"/>
  <c r="J1960" i="4"/>
  <c r="J2071" i="4"/>
  <c r="J2156" i="4"/>
  <c r="J112" i="4"/>
  <c r="J215" i="4"/>
  <c r="J324" i="4"/>
  <c r="J424" i="4"/>
  <c r="J527" i="4"/>
  <c r="J636" i="4"/>
  <c r="J733" i="4"/>
  <c r="J835" i="4"/>
  <c r="J939" i="4"/>
  <c r="J1042" i="4"/>
  <c r="J1152" i="4"/>
  <c r="J1257" i="4"/>
  <c r="J1446" i="4"/>
  <c r="J1546" i="4"/>
  <c r="J1664" i="4"/>
  <c r="J1767" i="4"/>
  <c r="J1881" i="4"/>
  <c r="J1987" i="4"/>
  <c r="J2103" i="4"/>
  <c r="J2200" i="4"/>
  <c r="J60" i="4"/>
  <c r="J180" i="4"/>
  <c r="J287" i="4"/>
  <c r="J393" i="4"/>
  <c r="J599" i="4"/>
  <c r="J1005" i="4"/>
  <c r="J1118" i="4"/>
  <c r="J1211" i="4"/>
  <c r="J1321" i="4"/>
  <c r="J1402" i="4"/>
  <c r="J1512" i="4"/>
  <c r="J1615" i="4"/>
  <c r="J1733" i="4"/>
  <c r="J1840" i="4"/>
  <c r="J1940" i="4"/>
  <c r="J2047" i="4"/>
  <c r="J2157" i="4"/>
  <c r="J2274" i="4"/>
  <c r="J8" i="4"/>
  <c r="J113" i="4"/>
  <c r="J222" i="4"/>
  <c r="J436" i="4"/>
  <c r="J539" i="4"/>
  <c r="J651" i="4"/>
  <c r="J747" i="4"/>
  <c r="J854" i="4"/>
  <c r="J948" i="4"/>
  <c r="J1055" i="4"/>
  <c r="J1163" i="4"/>
  <c r="J1264" i="4"/>
  <c r="J1568" i="4"/>
  <c r="J1665" i="4"/>
  <c r="J1791" i="4"/>
  <c r="J1899" i="4"/>
  <c r="J2005" i="4"/>
  <c r="J2104" i="4"/>
  <c r="J2209" i="4"/>
  <c r="J2298" i="4"/>
  <c r="J80" i="4"/>
  <c r="J181" i="4"/>
  <c r="J300" i="4"/>
  <c r="J394" i="4"/>
  <c r="J495" i="4"/>
  <c r="J600" i="4"/>
  <c r="J714" i="4"/>
  <c r="J809" i="4"/>
  <c r="J916" i="4"/>
  <c r="J1006" i="4"/>
  <c r="J1119" i="4"/>
  <c r="J1224" i="4"/>
  <c r="J1322" i="4"/>
  <c r="J1422" i="4"/>
  <c r="J1513" i="4"/>
  <c r="J1632" i="4"/>
  <c r="J1734" i="4"/>
  <c r="J1841" i="4"/>
  <c r="J1961" i="4"/>
  <c r="J2072" i="4"/>
  <c r="J2168" i="4"/>
  <c r="J47" i="4"/>
  <c r="J155" i="4"/>
  <c r="J268" i="4"/>
  <c r="J360" i="4"/>
  <c r="J471" i="4"/>
  <c r="J581" i="4"/>
  <c r="J686" i="4"/>
  <c r="J786" i="4"/>
  <c r="J891" i="4"/>
  <c r="J983" i="4"/>
  <c r="J1092" i="4"/>
  <c r="J1202" i="4"/>
  <c r="J1305" i="4"/>
  <c r="J1392" i="4"/>
  <c r="J1492" i="4"/>
  <c r="J1603" i="4"/>
  <c r="J1709" i="4"/>
  <c r="J1817" i="4"/>
  <c r="J1930" i="4"/>
  <c r="J2034" i="4"/>
  <c r="J2143" i="4"/>
  <c r="J2252" i="4"/>
  <c r="J9" i="4"/>
  <c r="J114" i="4"/>
  <c r="J223" i="4"/>
  <c r="J437" i="4"/>
  <c r="J540" i="4"/>
  <c r="J652" i="4"/>
  <c r="J748" i="4"/>
  <c r="J855" i="4"/>
  <c r="J949" i="4"/>
  <c r="J1056" i="4"/>
  <c r="J1164" i="4"/>
  <c r="J1272" i="4"/>
  <c r="J1363" i="4"/>
  <c r="J1569" i="4"/>
  <c r="J1674" i="4"/>
  <c r="J1792" i="4"/>
  <c r="J1900" i="4"/>
  <c r="J2006" i="4"/>
  <c r="J2105" i="4"/>
  <c r="J2210" i="4"/>
  <c r="J2299" i="4"/>
  <c r="J23" i="4"/>
  <c r="J137" i="4"/>
  <c r="J243" i="4"/>
  <c r="J340" i="4"/>
  <c r="J456" i="4"/>
  <c r="J567" i="4"/>
  <c r="J667" i="4"/>
  <c r="J772" i="4"/>
  <c r="J865" i="4"/>
  <c r="J970" i="4"/>
  <c r="J1072" i="4"/>
  <c r="J1183" i="4"/>
  <c r="J1289" i="4"/>
  <c r="J1385" i="4"/>
  <c r="J1475" i="4"/>
  <c r="J1580" i="4"/>
  <c r="J1687" i="4"/>
  <c r="J1804" i="4"/>
  <c r="J1909" i="4"/>
  <c r="J2017" i="4"/>
  <c r="J2124" i="4"/>
  <c r="J2232" i="4"/>
  <c r="J2319" i="4"/>
  <c r="J91" i="4"/>
  <c r="J192" i="4"/>
  <c r="J310" i="4"/>
  <c r="J395" i="4"/>
  <c r="J508" i="4"/>
  <c r="J618" i="4"/>
  <c r="J715" i="4"/>
  <c r="J813" i="4"/>
  <c r="J1026" i="4"/>
  <c r="J1129" i="4"/>
  <c r="J1230" i="4"/>
  <c r="J1343" i="4"/>
  <c r="J1428" i="4"/>
  <c r="J1532" i="4"/>
  <c r="J1633" i="4"/>
  <c r="J1747" i="4"/>
  <c r="J1855" i="4"/>
  <c r="J1968" i="4"/>
  <c r="J2078" i="4"/>
  <c r="J2182" i="4"/>
  <c r="J2285" i="4"/>
  <c r="J115" i="4"/>
  <c r="J224" i="4"/>
  <c r="J425" i="4"/>
  <c r="J528" i="4"/>
  <c r="J637" i="4"/>
  <c r="J749" i="4"/>
  <c r="J836" i="4"/>
  <c r="J940" i="4"/>
  <c r="J1043" i="4"/>
  <c r="J1165" i="4"/>
  <c r="J1258" i="4"/>
  <c r="J1452" i="4"/>
  <c r="J1551" i="4"/>
  <c r="J1666" i="4"/>
  <c r="J1774" i="4"/>
  <c r="J1882" i="4"/>
  <c r="J1988" i="4"/>
  <c r="J2106" i="4"/>
  <c r="J2212" i="4"/>
  <c r="J35" i="4"/>
  <c r="J138" i="4"/>
  <c r="J257" i="4"/>
  <c r="J349" i="4"/>
  <c r="J457" i="4"/>
  <c r="J568" i="4"/>
  <c r="J668" i="4"/>
  <c r="J773" i="4"/>
  <c r="J874" i="4"/>
  <c r="J971" i="4"/>
  <c r="J1078" i="4"/>
  <c r="J1184" i="4"/>
  <c r="J1290" i="4"/>
  <c r="J1386" i="4"/>
  <c r="J1476" i="4"/>
  <c r="J1581" i="4"/>
  <c r="J1697" i="4"/>
  <c r="J1805" i="4"/>
  <c r="J1923" i="4"/>
  <c r="J2018" i="4"/>
  <c r="J2125" i="4"/>
  <c r="J2244" i="4"/>
  <c r="J2320" i="4"/>
  <c r="J61" i="4"/>
  <c r="J165" i="4"/>
  <c r="J279" i="4"/>
  <c r="J373" i="4"/>
  <c r="J484" i="4"/>
  <c r="J582" i="4"/>
  <c r="J698" i="4"/>
  <c r="J799" i="4"/>
  <c r="J902" i="4"/>
  <c r="J995" i="4"/>
  <c r="J1098" i="4"/>
  <c r="J1315" i="4"/>
  <c r="J1403" i="4"/>
  <c r="J1502" i="4"/>
  <c r="J1616" i="4"/>
  <c r="J1721" i="4"/>
  <c r="J1831" i="4"/>
  <c r="J1941" i="4"/>
  <c r="J2048" i="4"/>
  <c r="J2158" i="4"/>
  <c r="J2266" i="4"/>
  <c r="J116" i="4"/>
  <c r="J225" i="4"/>
  <c r="J426" i="4"/>
  <c r="J529" i="4"/>
  <c r="J653" i="4"/>
  <c r="J750" i="4"/>
  <c r="J837" i="4"/>
  <c r="J941" i="4"/>
  <c r="J1050" i="4"/>
  <c r="J1166" i="4"/>
  <c r="J1259" i="4"/>
  <c r="J1453" i="4"/>
  <c r="J1552" i="4"/>
  <c r="J1667" i="4"/>
  <c r="J1775" i="4"/>
  <c r="J1883" i="4"/>
  <c r="J2107" i="4"/>
  <c r="J2213" i="4"/>
  <c r="J103" i="4"/>
  <c r="J207" i="4"/>
  <c r="J311" i="4"/>
  <c r="J411" i="4"/>
  <c r="J518" i="4"/>
  <c r="J631" i="4"/>
  <c r="J734" i="4"/>
  <c r="J838" i="4"/>
  <c r="J925" i="4"/>
  <c r="J1044" i="4"/>
  <c r="J1143" i="4"/>
  <c r="J1245" i="4"/>
  <c r="J1359" i="4"/>
  <c r="J1447" i="4"/>
  <c r="J1547" i="4"/>
  <c r="J1653" i="4"/>
  <c r="J1768" i="4"/>
  <c r="J1870" i="4"/>
  <c r="J1989" i="4"/>
  <c r="J2086" i="4"/>
  <c r="J2194" i="4"/>
  <c r="J2286" i="4"/>
  <c r="J48" i="4"/>
  <c r="J166" i="4"/>
  <c r="J269" i="4"/>
  <c r="J361" i="4"/>
  <c r="J478" i="4"/>
  <c r="J583" i="4"/>
  <c r="J687" i="4"/>
  <c r="J787" i="4"/>
  <c r="J892" i="4"/>
  <c r="J984" i="4"/>
  <c r="J1099" i="4"/>
  <c r="J1207" i="4"/>
  <c r="J1306" i="4"/>
  <c r="J1393" i="4"/>
  <c r="J1493" i="4"/>
  <c r="J1604" i="4"/>
  <c r="J1714" i="4"/>
  <c r="J1818" i="4"/>
  <c r="J1931" i="4"/>
  <c r="J2035" i="4"/>
  <c r="J2159" i="4"/>
  <c r="J2253" i="4"/>
  <c r="J117" i="4"/>
  <c r="J226" i="4"/>
  <c r="J427" i="4"/>
  <c r="J530" i="4"/>
  <c r="J638" i="4"/>
  <c r="J751" i="4"/>
  <c r="J839" i="4"/>
  <c r="J942" i="4"/>
  <c r="J1045" i="4"/>
  <c r="J1167" i="4"/>
  <c r="J1260" i="4"/>
  <c r="J1454" i="4"/>
  <c r="J1553" i="4"/>
  <c r="J1668" i="4"/>
  <c r="J1776" i="4"/>
  <c r="J1884" i="4"/>
  <c r="J1990" i="4"/>
  <c r="J2108" i="4"/>
  <c r="J2214" i="4"/>
  <c r="J92" i="4"/>
  <c r="J208" i="4"/>
  <c r="J312" i="4"/>
  <c r="J412" i="4"/>
  <c r="J509" i="4"/>
  <c r="J619" i="4"/>
  <c r="J735" i="4"/>
  <c r="J824" i="4"/>
  <c r="J926" i="4"/>
  <c r="J1027" i="4"/>
  <c r="J1144" i="4"/>
  <c r="J1240" i="4"/>
  <c r="J1360" i="4"/>
  <c r="J1448" i="4"/>
  <c r="J1533" i="4"/>
  <c r="J1654" i="4"/>
  <c r="J1759" i="4"/>
  <c r="J1871" i="4"/>
  <c r="J1977" i="4"/>
  <c r="J2087" i="4"/>
  <c r="J2195" i="4"/>
  <c r="J2287" i="4"/>
  <c r="J62" i="4"/>
  <c r="J167" i="4"/>
  <c r="J280" i="4"/>
  <c r="J374" i="4"/>
  <c r="J485" i="4"/>
  <c r="J584" i="4"/>
  <c r="J699" i="4"/>
  <c r="J800" i="4"/>
  <c r="J903" i="4"/>
  <c r="J996" i="4"/>
  <c r="J1100" i="4"/>
  <c r="J1316" i="4"/>
  <c r="J1404" i="4"/>
  <c r="J1503" i="4"/>
  <c r="J1617" i="4"/>
  <c r="J1722" i="4"/>
  <c r="J1832" i="4"/>
  <c r="J1942" i="4"/>
  <c r="J2049" i="4"/>
  <c r="J2160" i="4"/>
  <c r="J2267" i="4"/>
  <c r="J2335" i="4"/>
  <c r="J118" i="4"/>
  <c r="J227" i="4"/>
  <c r="J428" i="4"/>
  <c r="J531" i="4"/>
  <c r="J639" i="4"/>
  <c r="J752" i="4"/>
  <c r="J840" i="4"/>
  <c r="J943" i="4"/>
  <c r="J1046" i="4"/>
  <c r="J1153" i="4"/>
  <c r="J1261" i="4"/>
  <c r="J1455" i="4"/>
  <c r="J1554" i="4"/>
  <c r="J1669" i="4"/>
  <c r="J1769" i="4"/>
  <c r="J1885" i="4"/>
  <c r="J1991" i="4"/>
  <c r="J2109" i="4"/>
  <c r="J2215" i="4"/>
  <c r="J49" i="4"/>
  <c r="J168" i="4"/>
  <c r="J270" i="4"/>
  <c r="J375" i="4"/>
  <c r="J486" i="4"/>
  <c r="J585" i="4"/>
  <c r="J700" i="4"/>
  <c r="J801" i="4"/>
  <c r="J893" i="4"/>
  <c r="J997" i="4"/>
  <c r="J1101" i="4"/>
  <c r="J1307" i="4"/>
  <c r="J1405" i="4"/>
  <c r="J1494" i="4"/>
  <c r="J1605" i="4"/>
  <c r="J1723" i="4"/>
  <c r="J1833" i="4"/>
  <c r="J1943" i="4"/>
  <c r="J2036" i="4"/>
  <c r="J2161" i="4"/>
  <c r="J2254" i="4"/>
  <c r="J93" i="4"/>
  <c r="J209" i="4"/>
  <c r="J313" i="4"/>
  <c r="J413" i="4"/>
  <c r="J519" i="4"/>
  <c r="J627" i="4"/>
  <c r="J736" i="4"/>
  <c r="J841" i="4"/>
  <c r="J927" i="4"/>
  <c r="J1047" i="4"/>
  <c r="J1145" i="4"/>
  <c r="J1246" i="4"/>
  <c r="J1361" i="4"/>
  <c r="J1449" i="4"/>
  <c r="J1548" i="4"/>
  <c r="J1655" i="4"/>
  <c r="J1770" i="4"/>
  <c r="J1872" i="4"/>
  <c r="J1992" i="4"/>
  <c r="J2088" i="4"/>
  <c r="J2196" i="4"/>
  <c r="J2288" i="4"/>
  <c r="J63" i="4"/>
  <c r="J169" i="4"/>
  <c r="J281" i="4"/>
  <c r="J376" i="4"/>
  <c r="J487" i="4"/>
  <c r="J601" i="4"/>
  <c r="J701" i="4"/>
  <c r="J904" i="4"/>
  <c r="J1007" i="4"/>
  <c r="J1102" i="4"/>
  <c r="J1212" i="4"/>
  <c r="J1323" i="4"/>
  <c r="J1406" i="4"/>
  <c r="J1514" i="4"/>
  <c r="J1618" i="4"/>
  <c r="J1724" i="4"/>
  <c r="J1842" i="4"/>
  <c r="J1944" i="4"/>
  <c r="J2050" i="4"/>
  <c r="J2162" i="4"/>
  <c r="J2268" i="4"/>
  <c r="J2336" i="4"/>
  <c r="J5" i="4"/>
  <c r="J119" i="4"/>
  <c r="J228" i="4"/>
  <c r="J438" i="4"/>
  <c r="J541" i="4"/>
  <c r="J654" i="4"/>
  <c r="J753" i="4"/>
  <c r="J856" i="4"/>
  <c r="J944" i="4"/>
  <c r="J1057" i="4"/>
  <c r="J1168" i="4"/>
  <c r="J1262" i="4"/>
  <c r="J1570" i="4"/>
  <c r="J1670" i="4"/>
  <c r="J1778" i="4"/>
  <c r="J1901" i="4"/>
  <c r="J2110" i="4"/>
  <c r="J2216" i="4"/>
  <c r="J36" i="4"/>
  <c r="J145" i="4"/>
  <c r="J258" i="4"/>
  <c r="J350" i="4"/>
  <c r="J463" i="4"/>
  <c r="J569" i="4"/>
  <c r="J679" i="4"/>
  <c r="J774" i="4"/>
  <c r="J875" i="4"/>
  <c r="J972" i="4"/>
  <c r="J1085" i="4"/>
  <c r="J1193" i="4"/>
  <c r="J1291" i="4"/>
  <c r="J1477" i="4"/>
  <c r="J1594" i="4"/>
  <c r="J1698" i="4"/>
  <c r="J1806" i="4"/>
  <c r="J1924" i="4"/>
  <c r="J2027" i="4"/>
  <c r="J2136" i="4"/>
  <c r="J2245" i="4"/>
  <c r="J2328" i="4"/>
  <c r="J24" i="4"/>
  <c r="J125" i="4"/>
  <c r="J244" i="4"/>
  <c r="J332" i="4"/>
  <c r="J439" i="4"/>
  <c r="J547" i="4"/>
  <c r="J655" i="4"/>
  <c r="J763" i="4"/>
  <c r="J857" i="4"/>
  <c r="J958" i="4"/>
  <c r="J1067" i="4"/>
  <c r="J1174" i="4"/>
  <c r="J1273" i="4"/>
  <c r="J1370" i="4"/>
  <c r="J1457" i="4"/>
  <c r="J1571" i="4"/>
  <c r="J1676" i="4"/>
  <c r="J1793" i="4"/>
  <c r="J1902" i="4"/>
  <c r="J2019" i="4"/>
  <c r="J2117" i="4"/>
  <c r="J2233" i="4"/>
  <c r="J2321" i="4"/>
  <c r="J64" i="4"/>
  <c r="J182" i="4"/>
  <c r="J288" i="4"/>
  <c r="J396" i="4"/>
  <c r="J602" i="4"/>
  <c r="J1008" i="4"/>
  <c r="J1120" i="4"/>
  <c r="J1213" i="4"/>
  <c r="J1324" i="4"/>
  <c r="J1423" i="4"/>
  <c r="J1515" i="4"/>
  <c r="J1619" i="4"/>
  <c r="J1735" i="4"/>
  <c r="J1843" i="4"/>
  <c r="J1954" i="4"/>
  <c r="J2051" i="4"/>
  <c r="J2169" i="4"/>
  <c r="J2275" i="4"/>
  <c r="J2337" i="4"/>
  <c r="J94" i="4"/>
  <c r="J210" i="4"/>
  <c r="J314" i="4"/>
  <c r="J414" i="4"/>
  <c r="J510" i="4"/>
  <c r="J620" i="4"/>
  <c r="J716" i="4"/>
  <c r="J825" i="4"/>
  <c r="J1028" i="4"/>
  <c r="J1146" i="4"/>
  <c r="J1241" i="4"/>
  <c r="J1344" i="4"/>
  <c r="J1429" i="4"/>
  <c r="J1534" i="4"/>
  <c r="J1656" i="4"/>
  <c r="J1748" i="4"/>
  <c r="J1873" i="4"/>
  <c r="J1969" i="4"/>
  <c r="J2089" i="4"/>
  <c r="J2201" i="4"/>
  <c r="J2289" i="4"/>
  <c r="J25" i="4"/>
  <c r="J139" i="4"/>
  <c r="J245" i="4"/>
  <c r="J341" i="4"/>
  <c r="J458" i="4"/>
  <c r="J553" i="4"/>
  <c r="J669" i="4"/>
  <c r="J775" i="4"/>
  <c r="J866" i="4"/>
  <c r="J973" i="4"/>
  <c r="J1073" i="4"/>
  <c r="J1185" i="4"/>
  <c r="J1280" i="4"/>
  <c r="J1387" i="4"/>
  <c r="J1466" i="4"/>
  <c r="J1582" i="4"/>
  <c r="J1688" i="4"/>
  <c r="J1807" i="4"/>
  <c r="J1910" i="4"/>
  <c r="J2020" i="4"/>
  <c r="J2126" i="4"/>
  <c r="J2234" i="4"/>
  <c r="J2322" i="4"/>
  <c r="J81" i="4"/>
  <c r="J183" i="4"/>
  <c r="J289" i="4"/>
  <c r="J397" i="4"/>
  <c r="J603" i="4"/>
  <c r="J810" i="4"/>
  <c r="J1009" i="4"/>
  <c r="J1121" i="4"/>
  <c r="J1214" i="4"/>
  <c r="J1325" i="4"/>
  <c r="J1424" i="4"/>
  <c r="J1516" i="4"/>
  <c r="J1634" i="4"/>
  <c r="J1736" i="4"/>
  <c r="J1844" i="4"/>
  <c r="J1962" i="4"/>
  <c r="J2073" i="4"/>
  <c r="J2170" i="4"/>
  <c r="J2276" i="4"/>
  <c r="J95" i="4"/>
  <c r="J211" i="4"/>
  <c r="J315" i="4"/>
  <c r="J398" i="4"/>
  <c r="J511" i="4"/>
  <c r="J621" i="4"/>
  <c r="J717" i="4"/>
  <c r="J814" i="4"/>
  <c r="J1029" i="4"/>
  <c r="J1130" i="4"/>
  <c r="J1231" i="4"/>
  <c r="J1345" i="4"/>
  <c r="J1430" i="4"/>
  <c r="J1535" i="4"/>
  <c r="J1635" i="4"/>
  <c r="J1749" i="4"/>
  <c r="J1874" i="4"/>
  <c r="J1970" i="4"/>
  <c r="J2090" i="4"/>
  <c r="J2202" i="4"/>
  <c r="J2290" i="4"/>
  <c r="J37" i="4"/>
  <c r="J140" i="4"/>
  <c r="J259" i="4"/>
  <c r="J351" i="4"/>
  <c r="J459" i="4"/>
  <c r="J570" i="4"/>
  <c r="J670" i="4"/>
  <c r="J776" i="4"/>
  <c r="J876" i="4"/>
  <c r="J974" i="4"/>
  <c r="J1079" i="4"/>
  <c r="J1186" i="4"/>
  <c r="J1292" i="4"/>
  <c r="J1388" i="4"/>
  <c r="J1478" i="4"/>
  <c r="J1583" i="4"/>
  <c r="J1699" i="4"/>
  <c r="J1808" i="4"/>
  <c r="J1911" i="4"/>
  <c r="J2028" i="4"/>
  <c r="J2127" i="4"/>
  <c r="J2246" i="4"/>
  <c r="J2329" i="4"/>
  <c r="J38" i="4"/>
  <c r="J147" i="4"/>
  <c r="J260" i="4"/>
  <c r="J362" i="4"/>
  <c r="J464" i="4"/>
  <c r="J571" i="4"/>
  <c r="J680" i="4"/>
  <c r="J777" i="4"/>
  <c r="J877" i="4"/>
  <c r="J975" i="4"/>
  <c r="J1086" i="4"/>
  <c r="J1194" i="4"/>
  <c r="J1298" i="4"/>
  <c r="J1484" i="4"/>
  <c r="J1595" i="4"/>
  <c r="J1700" i="4"/>
  <c r="J1819" i="4"/>
  <c r="J1925" i="4"/>
  <c r="J2029" i="4"/>
  <c r="J2137" i="4"/>
  <c r="J2255" i="4"/>
  <c r="J2330" i="4"/>
  <c r="J26" i="4"/>
  <c r="J131" i="4"/>
  <c r="J246" i="4"/>
  <c r="J342" i="4"/>
  <c r="J449" i="4"/>
  <c r="J554" i="4"/>
  <c r="J671" i="4"/>
  <c r="J764" i="4"/>
  <c r="J867" i="4"/>
  <c r="J959" i="4"/>
  <c r="J1074" i="4"/>
  <c r="J1187" i="4"/>
  <c r="J1281" i="4"/>
  <c r="J1375" i="4"/>
  <c r="J1467" i="4"/>
  <c r="J1584" i="4"/>
  <c r="J1689" i="4"/>
  <c r="J1794" i="4"/>
  <c r="J1912" i="4"/>
  <c r="J2021" i="4"/>
  <c r="J2118" i="4"/>
  <c r="J2235" i="4"/>
  <c r="J2323" i="4"/>
  <c r="J65" i="4"/>
  <c r="J184" i="4"/>
  <c r="J290" i="4"/>
  <c r="J385" i="4"/>
  <c r="J604" i="4"/>
  <c r="J1010" i="4"/>
  <c r="J1122" i="4"/>
  <c r="J1215" i="4"/>
  <c r="J1326" i="4"/>
  <c r="J1407" i="4"/>
  <c r="J1517" i="4"/>
  <c r="J1620" i="4"/>
  <c r="J1737" i="4"/>
  <c r="J1845" i="4"/>
  <c r="J1945" i="4"/>
  <c r="J2052" i="4"/>
  <c r="J2171" i="4"/>
  <c r="J2277" i="4"/>
  <c r="J2338" i="4"/>
  <c r="J96" i="4"/>
  <c r="J193" i="4"/>
  <c r="J316" i="4"/>
  <c r="J399" i="4"/>
  <c r="J512" i="4"/>
  <c r="J622" i="4"/>
  <c r="J718" i="4"/>
  <c r="J815" i="4"/>
  <c r="J1030" i="4"/>
  <c r="J1131" i="4"/>
  <c r="J1232" i="4"/>
  <c r="J1346" i="4"/>
  <c r="J1431" i="4"/>
  <c r="J1536" i="4"/>
  <c r="J1636" i="4"/>
  <c r="J1750" i="4"/>
  <c r="J1856" i="4"/>
  <c r="J1971" i="4"/>
  <c r="J2091" i="4"/>
  <c r="J2183" i="4"/>
  <c r="J2291" i="4"/>
  <c r="J66" i="4"/>
  <c r="J185" i="4"/>
  <c r="J291" i="4"/>
  <c r="J377" i="4"/>
  <c r="J493" i="4"/>
  <c r="J605" i="4"/>
  <c r="J907" i="4"/>
  <c r="J1011" i="4"/>
  <c r="J1123" i="4"/>
  <c r="J1216" i="4"/>
  <c r="J1327" i="4"/>
  <c r="J1408" i="4"/>
  <c r="J1518" i="4"/>
  <c r="J1621" i="4"/>
  <c r="J1725" i="4"/>
  <c r="J1846" i="4"/>
  <c r="J1946" i="4"/>
  <c r="J2053" i="4"/>
  <c r="J2172" i="4"/>
  <c r="J2278" i="4"/>
  <c r="J2339" i="4"/>
  <c r="J39" i="4"/>
  <c r="J146" i="4"/>
  <c r="J261" i="4"/>
  <c r="J352" i="4"/>
  <c r="J460" i="4"/>
  <c r="J572" i="4"/>
  <c r="J681" i="4"/>
  <c r="J778" i="4"/>
  <c r="J878" i="4"/>
  <c r="J976" i="4"/>
  <c r="J1087" i="4"/>
  <c r="J1195" i="4"/>
  <c r="J1293" i="4"/>
  <c r="J1389" i="4"/>
  <c r="J1479" i="4"/>
  <c r="J1596" i="4"/>
  <c r="J1701" i="4"/>
  <c r="J1809" i="4"/>
  <c r="J1926" i="4"/>
  <c r="J2030" i="4"/>
  <c r="J2138" i="4"/>
  <c r="J2256" i="4"/>
  <c r="J2331" i="4"/>
  <c r="J40" i="4"/>
  <c r="J156" i="4"/>
  <c r="J262" i="4"/>
  <c r="J363" i="4"/>
  <c r="J472" i="4"/>
  <c r="J573" i="4"/>
  <c r="J682" i="4"/>
  <c r="J788" i="4"/>
  <c r="J885" i="4"/>
  <c r="J985" i="4"/>
  <c r="J1088" i="4"/>
  <c r="J1196" i="4"/>
  <c r="J1299" i="4"/>
  <c r="J1485" i="4"/>
  <c r="J1597" i="4"/>
  <c r="J1702" i="4"/>
  <c r="J1820" i="4"/>
  <c r="J1927" i="4"/>
  <c r="J2031" i="4"/>
  <c r="J2144" i="4"/>
  <c r="J2257" i="4"/>
  <c r="J2332" i="4"/>
  <c r="J97" i="4"/>
  <c r="J194" i="4"/>
  <c r="J317" i="4"/>
  <c r="J400" i="4"/>
  <c r="J513" i="4"/>
  <c r="J623" i="4"/>
  <c r="J719" i="4"/>
  <c r="J816" i="4"/>
  <c r="J1031" i="4"/>
  <c r="J1132" i="4"/>
  <c r="J1233" i="4"/>
  <c r="J1347" i="4"/>
  <c r="J1432" i="4"/>
  <c r="J1537" i="4"/>
  <c r="J1637" i="4"/>
  <c r="J1751" i="4"/>
  <c r="J1857" i="4"/>
  <c r="J1972" i="4"/>
  <c r="J2092" i="4"/>
  <c r="J2184" i="4"/>
  <c r="J2300" i="4"/>
  <c r="J50" i="4"/>
  <c r="J170" i="4"/>
  <c r="J271" i="4"/>
  <c r="J364" i="4"/>
  <c r="J473" i="4"/>
  <c r="J586" i="4"/>
  <c r="J688" i="4"/>
  <c r="J789" i="4"/>
  <c r="J894" i="4"/>
  <c r="J986" i="4"/>
  <c r="J1103" i="4"/>
  <c r="J1208" i="4"/>
  <c r="J1308" i="4"/>
  <c r="J1394" i="4"/>
  <c r="J1495" i="4"/>
  <c r="J1606" i="4"/>
  <c r="J1715" i="4"/>
  <c r="J1821" i="4"/>
  <c r="J1932" i="4"/>
  <c r="J2037" i="4"/>
  <c r="J2163" i="4"/>
  <c r="J2258" i="4"/>
  <c r="J67" i="4"/>
  <c r="J186" i="4"/>
  <c r="J292" i="4"/>
  <c r="J378" i="4"/>
  <c r="J494" i="4"/>
  <c r="J606" i="4"/>
  <c r="J908" i="4"/>
  <c r="J1012" i="4"/>
  <c r="J1124" i="4"/>
  <c r="J1217" i="4"/>
  <c r="J1328" i="4"/>
  <c r="J1409" i="4"/>
  <c r="J1519" i="4"/>
  <c r="J1622" i="4"/>
  <c r="J1726" i="4"/>
  <c r="J1847" i="4"/>
  <c r="J1947" i="4"/>
  <c r="J2054" i="4"/>
  <c r="J2173" i="4"/>
  <c r="J2279" i="4"/>
  <c r="J2340" i="4"/>
  <c r="J51" i="4"/>
  <c r="J157" i="4"/>
  <c r="J266" i="4"/>
  <c r="J365" i="4"/>
  <c r="J474" i="4"/>
  <c r="J576" i="4"/>
  <c r="J689" i="4"/>
  <c r="J790" i="4"/>
  <c r="J886" i="4"/>
  <c r="J987" i="4"/>
  <c r="J1093" i="4"/>
  <c r="J1203" i="4"/>
  <c r="J1309" i="4"/>
  <c r="J1496" i="4"/>
  <c r="J1598" i="4"/>
  <c r="J1710" i="4"/>
  <c r="J1822" i="4"/>
  <c r="J1928" i="4"/>
  <c r="J2041" i="4"/>
  <c r="J2145" i="4"/>
  <c r="J2259" i="4"/>
  <c r="J68" i="4"/>
  <c r="J171" i="4"/>
  <c r="J282" i="4"/>
  <c r="J379" i="4"/>
  <c r="J488" i="4"/>
  <c r="J587" i="4"/>
  <c r="J702" i="4"/>
  <c r="J802" i="4"/>
  <c r="J895" i="4"/>
  <c r="J998" i="4"/>
  <c r="J1104" i="4"/>
  <c r="J1317" i="4"/>
  <c r="J1410" i="4"/>
  <c r="J1504" i="4"/>
  <c r="J1607" i="4"/>
  <c r="J1727" i="4"/>
  <c r="J1834" i="4"/>
  <c r="J1948" i="4"/>
  <c r="J2055" i="4"/>
  <c r="J2164" i="4"/>
  <c r="J2269" i="4"/>
  <c r="J2341" i="4"/>
  <c r="J69" i="4"/>
  <c r="J187" i="4"/>
  <c r="J283" i="4"/>
  <c r="J380" i="4"/>
  <c r="J489" i="4"/>
  <c r="J607" i="4"/>
  <c r="J703" i="4"/>
  <c r="J905" i="4"/>
  <c r="J1013" i="4"/>
  <c r="J1105" i="4"/>
  <c r="J1218" i="4"/>
  <c r="J1329" i="4"/>
  <c r="J1411" i="4"/>
  <c r="J1520" i="4"/>
  <c r="J1623" i="4"/>
  <c r="J1728" i="4"/>
  <c r="J1848" i="4"/>
  <c r="J1949" i="4"/>
  <c r="J2056" i="4"/>
  <c r="J2174" i="4"/>
  <c r="J2270" i="4"/>
  <c r="J2342" i="4"/>
  <c r="J52" i="4"/>
  <c r="J172" i="4"/>
  <c r="J272" i="4"/>
  <c r="J381" i="4"/>
  <c r="J479" i="4"/>
  <c r="J588" i="4"/>
  <c r="J690" i="4"/>
  <c r="J791" i="4"/>
  <c r="J896" i="4"/>
  <c r="J988" i="4"/>
  <c r="J1106" i="4"/>
  <c r="J1209" i="4"/>
  <c r="J1310" i="4"/>
  <c r="J1395" i="4"/>
  <c r="J1497" i="4"/>
  <c r="J1608" i="4"/>
  <c r="J1716" i="4"/>
  <c r="J1823" i="4"/>
  <c r="J1950" i="4"/>
  <c r="J2042" i="4"/>
  <c r="J2165" i="4"/>
  <c r="J2260" i="4"/>
  <c r="J27" i="4"/>
  <c r="J141" i="4"/>
  <c r="J247" i="4"/>
  <c r="J343" i="4"/>
  <c r="J450" i="4"/>
  <c r="J555" i="4"/>
  <c r="J672" i="4"/>
  <c r="J765" i="4"/>
  <c r="J868" i="4"/>
  <c r="J960" i="4"/>
  <c r="J1075" i="4"/>
  <c r="J1188" i="4"/>
  <c r="J1282" i="4"/>
  <c r="J1376" i="4"/>
  <c r="J1468" i="4"/>
  <c r="J1585" i="4"/>
  <c r="J1690" i="4"/>
  <c r="J1795" i="4"/>
  <c r="J1913" i="4"/>
  <c r="J2022" i="4"/>
  <c r="J2139" i="4"/>
  <c r="J2236" i="4"/>
  <c r="J2324" i="4"/>
  <c r="J70" i="4"/>
  <c r="J188" i="4"/>
  <c r="J293" i="4"/>
  <c r="J401" i="4"/>
  <c r="J608" i="4"/>
  <c r="J811" i="4"/>
  <c r="J1014" i="4"/>
  <c r="J1125" i="4"/>
  <c r="J1219" i="4"/>
  <c r="J1330" i="4"/>
  <c r="J1425" i="4"/>
  <c r="J1521" i="4"/>
  <c r="J1638" i="4"/>
  <c r="J1738" i="4"/>
  <c r="J1849" i="4"/>
  <c r="J1963" i="4"/>
  <c r="J2057" i="4"/>
  <c r="J2175" i="4"/>
  <c r="J2280" i="4"/>
  <c r="J2343" i="4"/>
  <c r="J71" i="4"/>
  <c r="J189" i="4"/>
  <c r="J382" i="4"/>
  <c r="J490" i="4"/>
  <c r="J609" i="4"/>
  <c r="J909" i="4"/>
  <c r="J1015" i="4"/>
  <c r="J1126" i="4"/>
  <c r="J1220" i="4"/>
  <c r="J1331" i="4"/>
  <c r="J1412" i="4"/>
  <c r="J1522" i="4"/>
  <c r="J1624" i="4"/>
  <c r="J1729" i="4"/>
  <c r="J1850" i="4"/>
  <c r="J1951" i="4"/>
  <c r="J2058" i="4"/>
  <c r="J2185" i="4"/>
  <c r="J2281" i="4"/>
  <c r="J2344" i="4"/>
  <c r="J53" i="4"/>
  <c r="J160" i="4"/>
  <c r="J273" i="4"/>
  <c r="J366" i="4"/>
  <c r="J475" i="4"/>
  <c r="J589" i="4"/>
  <c r="J691" i="4"/>
  <c r="J792" i="4"/>
  <c r="J897" i="4"/>
  <c r="J989" i="4"/>
  <c r="J1107" i="4"/>
  <c r="J1204" i="4"/>
  <c r="J1311" i="4"/>
  <c r="J1396" i="4"/>
  <c r="J1498" i="4"/>
  <c r="J1609" i="4"/>
  <c r="J1717" i="4"/>
  <c r="J1824" i="4"/>
  <c r="J1933" i="4"/>
  <c r="J2043" i="4"/>
  <c r="J2146" i="4"/>
  <c r="J2261" i="4"/>
  <c r="J54" i="4"/>
  <c r="J158" i="4"/>
  <c r="J274" i="4"/>
  <c r="J367" i="4"/>
  <c r="J476" i="4"/>
  <c r="J590" i="4"/>
  <c r="J692" i="4"/>
  <c r="J793" i="4"/>
  <c r="J898" i="4"/>
  <c r="J990" i="4"/>
  <c r="J1108" i="4"/>
  <c r="J1205" i="4"/>
  <c r="J1312" i="4"/>
  <c r="J1397" i="4"/>
  <c r="J1499" i="4"/>
  <c r="J1610" i="4"/>
  <c r="J1712" i="4"/>
  <c r="J1825" i="4"/>
  <c r="J1934" i="4"/>
  <c r="J2044" i="4"/>
  <c r="J2147" i="4"/>
  <c r="J2262" i="4"/>
  <c r="J72" i="4"/>
  <c r="J173" i="4"/>
  <c r="J284" i="4"/>
  <c r="J383" i="4"/>
  <c r="J491" i="4"/>
  <c r="J610" i="4"/>
  <c r="J704" i="4"/>
  <c r="J906" i="4"/>
  <c r="J1016" i="4"/>
  <c r="J1109" i="4"/>
  <c r="J1221" i="4"/>
  <c r="J1332" i="4"/>
  <c r="J1413" i="4"/>
  <c r="J1523" i="4"/>
  <c r="J1625" i="4"/>
  <c r="J1730" i="4"/>
  <c r="J1851" i="4"/>
  <c r="J1952" i="4"/>
  <c r="J2059" i="4"/>
  <c r="J2166" i="4"/>
  <c r="J2271" i="4"/>
  <c r="J2345" i="4"/>
  <c r="J73" i="4"/>
  <c r="J174" i="4"/>
  <c r="J285" i="4"/>
  <c r="J384" i="4"/>
  <c r="J492" i="4"/>
  <c r="J591" i="4"/>
  <c r="J705" i="4"/>
  <c r="J803" i="4"/>
  <c r="J899" i="4"/>
  <c r="J999" i="4"/>
  <c r="J1110" i="4"/>
  <c r="J1318" i="4"/>
  <c r="J1414" i="4"/>
  <c r="J1505" i="4"/>
  <c r="J1611" i="4"/>
  <c r="J1731" i="4"/>
  <c r="J1835" i="4"/>
  <c r="J1953" i="4"/>
  <c r="J2074" i="4"/>
  <c r="J2167" i="4"/>
  <c r="J2272" i="4"/>
  <c r="J2346" i="4"/>
  <c r="J55" i="4"/>
  <c r="J159" i="4"/>
  <c r="J275" i="4"/>
  <c r="J368" i="4"/>
  <c r="J477" i="4"/>
  <c r="J592" i="4"/>
  <c r="J693" i="4"/>
  <c r="J794" i="4"/>
  <c r="J900" i="4"/>
  <c r="J991" i="4"/>
  <c r="J1111" i="4"/>
  <c r="J1206" i="4"/>
  <c r="J1313" i="4"/>
  <c r="J1398" i="4"/>
  <c r="J1500" i="4"/>
  <c r="J1612" i="4"/>
  <c r="J1711" i="4"/>
  <c r="J1826" i="4"/>
  <c r="J1935" i="4"/>
  <c r="J2045" i="4"/>
  <c r="J2148" i="4"/>
  <c r="J2263" i="4"/>
  <c r="J74" i="4"/>
  <c r="F74"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CD22B4-24FF-4177-ADDE-FFA5C8E9BDEF}" keepAlive="1" name="Query - sales_data_sample" description="Connection to the 'sales_data_sample' query in the workbook." type="5" refreshedVersion="8" background="1" saveData="1">
    <dbPr connection="Provider=Microsoft.Mashup.OleDb.1;Data Source=$Workbook$;Location=sales_data_sample;Extended Properties=&quot;&quot;" command="SELECT * FROM [sales_data_sample]"/>
  </connection>
  <connection id="2" xr16:uid="{3ADA9231-8016-4385-B1A6-49D4EAD6ACAC}" keepAlive="1" name="Query - sales_data_sample (2)" description="Connection to the 'sales_data_sample (2)' query in the workbook." type="5" refreshedVersion="8" background="1" saveData="1">
    <dbPr connection="Provider=Microsoft.Mashup.OleDb.1;Data Source=$Workbook$;Location=&quot;sales_data_sample (2)&quot;;Extended Properties=&quot;&quot;" command="SELECT * FROM [sales_data_sample (2)]"/>
  </connection>
</connections>
</file>

<file path=xl/sharedStrings.xml><?xml version="1.0" encoding="utf-8"?>
<sst xmlns="http://schemas.openxmlformats.org/spreadsheetml/2006/main" count="86176" uniqueCount="4829">
  <si>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</si>
  <si>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</si>
  <si>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</si>
  <si>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</si>
  <si>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</si>
  <si>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</si>
  <si>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</si>
  <si>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</si>
  <si>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</si>
  <si>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</si>
  <si>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</si>
  <si>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</si>
  <si>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</si>
  <si>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</si>
  <si>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</si>
  <si>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</si>
  <si>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</si>
  <si>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</si>
  <si>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</si>
  <si>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</si>
  <si>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</si>
  <si>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</si>
  <si>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</si>
  <si>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</si>
  <si>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</si>
  <si>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95.7</t>
  </si>
  <si>
    <t>2871</t>
  </si>
  <si>
    <t>2/24/2003 0:00</t>
  </si>
  <si>
    <t>Shipped</t>
  </si>
  <si>
    <t>Motorcycles</t>
  </si>
  <si>
    <t>S10_1678</t>
  </si>
  <si>
    <t>Land of Toys Inc.</t>
  </si>
  <si>
    <t>2125557818</t>
  </si>
  <si>
    <t>897 Long Airport Avenue</t>
  </si>
  <si>
    <t/>
  </si>
  <si>
    <t>NYC</t>
  </si>
  <si>
    <t>NY</t>
  </si>
  <si>
    <t>10022</t>
  </si>
  <si>
    <t>USA</t>
  </si>
  <si>
    <t>NA</t>
  </si>
  <si>
    <t>Yu</t>
  </si>
  <si>
    <t>Kwai</t>
  </si>
  <si>
    <t>Small</t>
  </si>
  <si>
    <t>81.35</t>
  </si>
  <si>
    <t>2765.9</t>
  </si>
  <si>
    <t>5/7/2003 0:00</t>
  </si>
  <si>
    <t>Reims Collectables</t>
  </si>
  <si>
    <t>26.47.1555</t>
  </si>
  <si>
    <t>59 rue de l'Abbaye</t>
  </si>
  <si>
    <t>Reims</t>
  </si>
  <si>
    <t>51100</t>
  </si>
  <si>
    <t>France</t>
  </si>
  <si>
    <t>EMEA</t>
  </si>
  <si>
    <t>Henriot</t>
  </si>
  <si>
    <t>Paul</t>
  </si>
  <si>
    <t>94.74</t>
  </si>
  <si>
    <t>3884.34</t>
  </si>
  <si>
    <t>7/1/2003 0:00</t>
  </si>
  <si>
    <t>Lyon Souveniers</t>
  </si>
  <si>
    <t>+33 1 46 62 7555</t>
  </si>
  <si>
    <t>27 rue du Colonel Pierre Avia</t>
  </si>
  <si>
    <t>Paris</t>
  </si>
  <si>
    <t>75508</t>
  </si>
  <si>
    <t>Da Cunha</t>
  </si>
  <si>
    <t>Daniel</t>
  </si>
  <si>
    <t>Medium</t>
  </si>
  <si>
    <t>83.26</t>
  </si>
  <si>
    <t>3746.7</t>
  </si>
  <si>
    <t>8/25/2003 0:00</t>
  </si>
  <si>
    <t>Toys4GrownUps.com</t>
  </si>
  <si>
    <t>6265557265</t>
  </si>
  <si>
    <t>78934 Hillside Dr.</t>
  </si>
  <si>
    <t>Pasadena</t>
  </si>
  <si>
    <t>CA</t>
  </si>
  <si>
    <t>90003</t>
  </si>
  <si>
    <t>Young</t>
  </si>
  <si>
    <t>Julie</t>
  </si>
  <si>
    <t>100</t>
  </si>
  <si>
    <t>5205.27</t>
  </si>
  <si>
    <t>10/10/2003 0:00</t>
  </si>
  <si>
    <t>Corporate Gift Ideas Co.</t>
  </si>
  <si>
    <t>6505551386</t>
  </si>
  <si>
    <t>7734 Strong St.</t>
  </si>
  <si>
    <t>San Francisco</t>
  </si>
  <si>
    <t>Brown</t>
  </si>
  <si>
    <t>96.66</t>
  </si>
  <si>
    <t>3479.76</t>
  </si>
  <si>
    <t>10/28/2003 0:00</t>
  </si>
  <si>
    <t>Technics Stores Inc.</t>
  </si>
  <si>
    <t>6505556809</t>
  </si>
  <si>
    <t>9408 Furth Circle</t>
  </si>
  <si>
    <t>Burlingame</t>
  </si>
  <si>
    <t>94217</t>
  </si>
  <si>
    <t>Hirano</t>
  </si>
  <si>
    <t>Juri</t>
  </si>
  <si>
    <t>86.13</t>
  </si>
  <si>
    <t>2497.77</t>
  </si>
  <si>
    <t>11/11/2003 0:00</t>
  </si>
  <si>
    <t>Daedalus Designs Imports</t>
  </si>
  <si>
    <t>20.16.1555</t>
  </si>
  <si>
    <t>184, chausse de Tournai</t>
  </si>
  <si>
    <t>Lille</t>
  </si>
  <si>
    <t>59000</t>
  </si>
  <si>
    <t>Rance</t>
  </si>
  <si>
    <t>Martine</t>
  </si>
  <si>
    <t>5512.32</t>
  </si>
  <si>
    <t>11/18/2003 0:00</t>
  </si>
  <si>
    <t>Herkku Gifts</t>
  </si>
  <si>
    <t>+47 2267 3215</t>
  </si>
  <si>
    <t>Drammen 121, PR 744 Sentrum</t>
  </si>
  <si>
    <t>Bergen</t>
  </si>
  <si>
    <t>N 5804</t>
  </si>
  <si>
    <t>Norway</t>
  </si>
  <si>
    <t>Oeztan</t>
  </si>
  <si>
    <t>Veysel</t>
  </si>
  <si>
    <t>98.57</t>
  </si>
  <si>
    <t>2168.54</t>
  </si>
  <si>
    <t>12/1/2003 0:00</t>
  </si>
  <si>
    <t>Mini Wheels Co.</t>
  </si>
  <si>
    <t>6505555787</t>
  </si>
  <si>
    <t>5557 North Pendale Street</t>
  </si>
  <si>
    <t>Murphy</t>
  </si>
  <si>
    <t>4708.44</t>
  </si>
  <si>
    <t>1/15/2004 0:00</t>
  </si>
  <si>
    <t>Auto Canal Petit</t>
  </si>
  <si>
    <t>(1) 47.55.6555</t>
  </si>
  <si>
    <t>25, rue Lauriston</t>
  </si>
  <si>
    <t>75016</t>
  </si>
  <si>
    <t>Perrier</t>
  </si>
  <si>
    <t>Dominique</t>
  </si>
  <si>
    <t>3965.66</t>
  </si>
  <si>
    <t>2/20/2004 0:00</t>
  </si>
  <si>
    <t>Australian Collectors, Co.</t>
  </si>
  <si>
    <t>03 9520 4555</t>
  </si>
  <si>
    <t>636 St Kilda Road</t>
  </si>
  <si>
    <t>Level 3</t>
  </si>
  <si>
    <t>Melbourne</t>
  </si>
  <si>
    <t>Victoria</t>
  </si>
  <si>
    <t>3004</t>
  </si>
  <si>
    <t>Australia</t>
  </si>
  <si>
    <t>APAC</t>
  </si>
  <si>
    <t>Ferguson</t>
  </si>
  <si>
    <t>Peter</t>
  </si>
  <si>
    <t>2333.12</t>
  </si>
  <si>
    <t>4/5/2004 0:00</t>
  </si>
  <si>
    <t>Vitachrome Inc.</t>
  </si>
  <si>
    <t>2125551500</t>
  </si>
  <si>
    <t>2678 Kingston Rd.</t>
  </si>
  <si>
    <t>Suite 101</t>
  </si>
  <si>
    <t>Frick</t>
  </si>
  <si>
    <t>Michael</t>
  </si>
  <si>
    <t>3188.64</t>
  </si>
  <si>
    <t>5/18/2004 0:00</t>
  </si>
  <si>
    <t>Tekni Collectables Inc.</t>
  </si>
  <si>
    <t>2015559350</t>
  </si>
  <si>
    <t>7476 Moss Rd.</t>
  </si>
  <si>
    <t>Newark</t>
  </si>
  <si>
    <t>NJ</t>
  </si>
  <si>
    <t>94019</t>
  </si>
  <si>
    <t>William</t>
  </si>
  <si>
    <t>3676.76</t>
  </si>
  <si>
    <t>6/28/2004 0:00</t>
  </si>
  <si>
    <t>Gift Depot Inc.</t>
  </si>
  <si>
    <t>2035552570</t>
  </si>
  <si>
    <t>25593 South Bay Ln.</t>
  </si>
  <si>
    <t>Bridgewater</t>
  </si>
  <si>
    <t>CT</t>
  </si>
  <si>
    <t>97562</t>
  </si>
  <si>
    <t>King</t>
  </si>
  <si>
    <t>92.83</t>
  </si>
  <si>
    <t>4177.35</t>
  </si>
  <si>
    <t>7/23/2004 0:00</t>
  </si>
  <si>
    <t>La Rochelle Gifts</t>
  </si>
  <si>
    <t>40.67.8555</t>
  </si>
  <si>
    <t>67, rue des Cinquante Otages</t>
  </si>
  <si>
    <t>Nantes</t>
  </si>
  <si>
    <t>44000</t>
  </si>
  <si>
    <t>Labrune</t>
  </si>
  <si>
    <t>Janine</t>
  </si>
  <si>
    <t>4099.68</t>
  </si>
  <si>
    <t>8/27/2004 0:00</t>
  </si>
  <si>
    <t>Marta's Replicas Co.</t>
  </si>
  <si>
    <t>6175558555</t>
  </si>
  <si>
    <t>39323 Spinnaker Dr.</t>
  </si>
  <si>
    <t>Cambridge</t>
  </si>
  <si>
    <t>MA</t>
  </si>
  <si>
    <t>51247</t>
  </si>
  <si>
    <t>Hernandez</t>
  </si>
  <si>
    <t>Marta</t>
  </si>
  <si>
    <t>2597.39</t>
  </si>
  <si>
    <t>9/30/2004 0:00</t>
  </si>
  <si>
    <t>Toys of Finland, Co.</t>
  </si>
  <si>
    <t>90-224 8555</t>
  </si>
  <si>
    <t>Keskuskatu 45</t>
  </si>
  <si>
    <t>Helsinki</t>
  </si>
  <si>
    <t>21240</t>
  </si>
  <si>
    <t>Finland</t>
  </si>
  <si>
    <t>Karttunen</t>
  </si>
  <si>
    <t>Matti</t>
  </si>
  <si>
    <t>4394.38</t>
  </si>
  <si>
    <t>10/15/2004 0:00</t>
  </si>
  <si>
    <t>Baane Mini Imports</t>
  </si>
  <si>
    <t>07-98 9555</t>
  </si>
  <si>
    <t>Erling Skakkes gate 78</t>
  </si>
  <si>
    <t>Stavern</t>
  </si>
  <si>
    <t>4110</t>
  </si>
  <si>
    <t>Bergulfsen</t>
  </si>
  <si>
    <t>Jonas</t>
  </si>
  <si>
    <t>4358.04</t>
  </si>
  <si>
    <t>11/2/2004 0:00</t>
  </si>
  <si>
    <t>Diecast Classics Inc.</t>
  </si>
  <si>
    <t>2155551555</t>
  </si>
  <si>
    <t>7586 Pompton St.</t>
  </si>
  <si>
    <t>Allentown</t>
  </si>
  <si>
    <t>PA</t>
  </si>
  <si>
    <t>70267</t>
  </si>
  <si>
    <t>Kyung</t>
  </si>
  <si>
    <t>4396.14</t>
  </si>
  <si>
    <t>11/15/2004 0:00</t>
  </si>
  <si>
    <t>7737.93</t>
  </si>
  <si>
    <t>11/24/2004 0:00</t>
  </si>
  <si>
    <t>Salzburg Collectables</t>
  </si>
  <si>
    <t>6562-9555</t>
  </si>
  <si>
    <t>Geislweg 14</t>
  </si>
  <si>
    <t>Salzburg</t>
  </si>
  <si>
    <t>5020</t>
  </si>
  <si>
    <t>Austria</t>
  </si>
  <si>
    <t>Pipps</t>
  </si>
  <si>
    <t>Georg</t>
  </si>
  <si>
    <t>Large</t>
  </si>
  <si>
    <t>72.55</t>
  </si>
  <si>
    <t>1451</t>
  </si>
  <si>
    <t>12/17/2004 0:00</t>
  </si>
  <si>
    <t>Souveniers And Things Co.</t>
  </si>
  <si>
    <t>+61 2 9495 8555</t>
  </si>
  <si>
    <t>Monitor Money Building, 815 Pacific Hwy</t>
  </si>
  <si>
    <t>Level 6</t>
  </si>
  <si>
    <t>Chatswood</t>
  </si>
  <si>
    <t>NSW</t>
  </si>
  <si>
    <t>2067</t>
  </si>
  <si>
    <t>Huxley</t>
  </si>
  <si>
    <t>Adrian</t>
  </si>
  <si>
    <t>34.91</t>
  </si>
  <si>
    <t>733.11</t>
  </si>
  <si>
    <t>2/3/2005 0:00</t>
  </si>
  <si>
    <t>76.36</t>
  </si>
  <si>
    <t>3207.12</t>
  </si>
  <si>
    <t>3/3/2005 0:00</t>
  </si>
  <si>
    <t>FunGiftIdeas.com</t>
  </si>
  <si>
    <t>5085552555</t>
  </si>
  <si>
    <t>1785 First Street</t>
  </si>
  <si>
    <t>New Bedford</t>
  </si>
  <si>
    <t>50553</t>
  </si>
  <si>
    <t>Benitez</t>
  </si>
  <si>
    <t>Violeta</t>
  </si>
  <si>
    <t>2434.56</t>
  </si>
  <si>
    <t>4/8/2005 0:00</t>
  </si>
  <si>
    <t>UK Collectables, Ltd.</t>
  </si>
  <si>
    <t>(171) 555-2282</t>
  </si>
  <si>
    <t>Berkeley Gardens 12  Brewery</t>
  </si>
  <si>
    <t>Liverpool</t>
  </si>
  <si>
    <t>WX1 6LT</t>
  </si>
  <si>
    <t>UK</t>
  </si>
  <si>
    <t>Devon</t>
  </si>
  <si>
    <t>Elizabeth</t>
  </si>
  <si>
    <t>7516.08</t>
  </si>
  <si>
    <t>5/13/2005 0:00</t>
  </si>
  <si>
    <t>Disputed</t>
  </si>
  <si>
    <t>Euro Shopping Channel</t>
  </si>
  <si>
    <t>(91) 555 94 44</t>
  </si>
  <si>
    <t>C/ Moralzarzal, 86</t>
  </si>
  <si>
    <t>Madrid</t>
  </si>
  <si>
    <t>28034</t>
  </si>
  <si>
    <t>Spain</t>
  </si>
  <si>
    <t>Freyre</t>
  </si>
  <si>
    <t>Diego</t>
  </si>
  <si>
    <t>5404.62</t>
  </si>
  <si>
    <t>1/29/2003 0:00</t>
  </si>
  <si>
    <t>Classic Cars</t>
  </si>
  <si>
    <t>S10_1949</t>
  </si>
  <si>
    <t>7209.11</t>
  </si>
  <si>
    <t>3/24/2003 0:00</t>
  </si>
  <si>
    <t>Volvo Model Replicas, Co</t>
  </si>
  <si>
    <t>0921-12 3555</t>
  </si>
  <si>
    <t>Berguvsv„gen  8</t>
  </si>
  <si>
    <t>Lule</t>
  </si>
  <si>
    <t>S-958 22</t>
  </si>
  <si>
    <t>Sweden</t>
  </si>
  <si>
    <t>Berglund</t>
  </si>
  <si>
    <t>Christina</t>
  </si>
  <si>
    <t>7329.06</t>
  </si>
  <si>
    <t>5/28/2003 0:00</t>
  </si>
  <si>
    <t>Corrida Auto Replicas, Ltd</t>
  </si>
  <si>
    <t>(91) 555 22 82</t>
  </si>
  <si>
    <t>C/ Araquil, 67</t>
  </si>
  <si>
    <t>28023</t>
  </si>
  <si>
    <t>Sommer</t>
  </si>
  <si>
    <t>MartЎn</t>
  </si>
  <si>
    <t>7374.1</t>
  </si>
  <si>
    <t>7/24/2003 0:00</t>
  </si>
  <si>
    <t>10993.5</t>
  </si>
  <si>
    <t>9/19/2003 0:00</t>
  </si>
  <si>
    <t>Dragon Souveniers, Ltd.</t>
  </si>
  <si>
    <t>+65 221 7555</t>
  </si>
  <si>
    <t>Bronz Sok., Bronz Apt. 3/6 Tesvikiye</t>
  </si>
  <si>
    <t>Singapore</t>
  </si>
  <si>
    <t>79903</t>
  </si>
  <si>
    <t>Japan</t>
  </si>
  <si>
    <t>Natividad</t>
  </si>
  <si>
    <t>Eric</t>
  </si>
  <si>
    <t>4860.24</t>
  </si>
  <si>
    <t>10/20/2003 0:00</t>
  </si>
  <si>
    <t>Classic Legends Inc.</t>
  </si>
  <si>
    <t>2125558493</t>
  </si>
  <si>
    <t>5905 Pompton St.</t>
  </si>
  <si>
    <t>Suite 750</t>
  </si>
  <si>
    <t>Maria</t>
  </si>
  <si>
    <t>8014.82</t>
  </si>
  <si>
    <t>11/6/2003 0:00</t>
  </si>
  <si>
    <t>Australian Gift Network, Co</t>
  </si>
  <si>
    <t>61-7-3844-6555</t>
  </si>
  <si>
    <t>31 Duncan St. West End</t>
  </si>
  <si>
    <t>South Brisbane</t>
  </si>
  <si>
    <t>Queensland</t>
  </si>
  <si>
    <t>4101</t>
  </si>
  <si>
    <t>Calaghan</t>
  </si>
  <si>
    <t>Tony</t>
  </si>
  <si>
    <t>5372.57</t>
  </si>
  <si>
    <t>11/13/2003 0:00</t>
  </si>
  <si>
    <t>Classic Gift Ideas, Inc</t>
  </si>
  <si>
    <t>2155554695</t>
  </si>
  <si>
    <t>782 First Street</t>
  </si>
  <si>
    <t>Philadelphia</t>
  </si>
  <si>
    <t>71270</t>
  </si>
  <si>
    <t>Cervantes</t>
  </si>
  <si>
    <t>Francisca</t>
  </si>
  <si>
    <t>7290.36</t>
  </si>
  <si>
    <t>11/25/2003 0:00</t>
  </si>
  <si>
    <t>Saveley &amp; Henriot, Co.</t>
  </si>
  <si>
    <t>78.32.5555</t>
  </si>
  <si>
    <t>2, rue du Commerce</t>
  </si>
  <si>
    <t>Lyon</t>
  </si>
  <si>
    <t>69004</t>
  </si>
  <si>
    <t>Saveley</t>
  </si>
  <si>
    <t>Mary</t>
  </si>
  <si>
    <t>9064.89</t>
  </si>
  <si>
    <t>12/5/2003 0:00</t>
  </si>
  <si>
    <t>Canadian Gift Exchange Network</t>
  </si>
  <si>
    <t>(604) 555-3392</t>
  </si>
  <si>
    <t>1900 Oak St.</t>
  </si>
  <si>
    <t>Vancouver</t>
  </si>
  <si>
    <t>BC</t>
  </si>
  <si>
    <t>V3F 2K1</t>
  </si>
  <si>
    <t>Canada</t>
  </si>
  <si>
    <t>Tannamuri</t>
  </si>
  <si>
    <t>Yoshi</t>
  </si>
  <si>
    <t>6075.3</t>
  </si>
  <si>
    <t>1/29/2004 0:00</t>
  </si>
  <si>
    <t>West Coast Collectables Co.</t>
  </si>
  <si>
    <t>3105553722</t>
  </si>
  <si>
    <t>3675 Furth Circle</t>
  </si>
  <si>
    <t>Burbank</t>
  </si>
  <si>
    <t>Thompson</t>
  </si>
  <si>
    <t>Steve</t>
  </si>
  <si>
    <t>6463.23</t>
  </si>
  <si>
    <t>3/10/2004 0:00</t>
  </si>
  <si>
    <t>Cambridge Collectables Co.</t>
  </si>
  <si>
    <t>6175555555</t>
  </si>
  <si>
    <t>4658 Baden Av.</t>
  </si>
  <si>
    <t>Tseng</t>
  </si>
  <si>
    <t>6120.34</t>
  </si>
  <si>
    <t>5/4/2004 0:00</t>
  </si>
  <si>
    <t>Super Scale Inc.</t>
  </si>
  <si>
    <t>2035559545</t>
  </si>
  <si>
    <t>567 North Pendale Street</t>
  </si>
  <si>
    <t>New Haven</t>
  </si>
  <si>
    <t>97823</t>
  </si>
  <si>
    <t>Leslie</t>
  </si>
  <si>
    <t>7680.64</t>
  </si>
  <si>
    <t>6/15/2004 0:00</t>
  </si>
  <si>
    <t>Tokyo Collectables, Ltd</t>
  </si>
  <si>
    <t>+81 3 3584 0555</t>
  </si>
  <si>
    <t>2-2-8 Roppongi</t>
  </si>
  <si>
    <t>Minato-ku</t>
  </si>
  <si>
    <t>Tokyo</t>
  </si>
  <si>
    <t>106-0032</t>
  </si>
  <si>
    <t>Shimamura</t>
  </si>
  <si>
    <t>Akiko</t>
  </si>
  <si>
    <t>4905.39</t>
  </si>
  <si>
    <t>7/19/2004 0:00</t>
  </si>
  <si>
    <t>8/17/2004 0:00</t>
  </si>
  <si>
    <t>Amica Models &amp; Co.</t>
  </si>
  <si>
    <t>011-4988555</t>
  </si>
  <si>
    <t>Via Monte Bianco 34</t>
  </si>
  <si>
    <t>Torino</t>
  </si>
  <si>
    <t>10100</t>
  </si>
  <si>
    <t>Italy</t>
  </si>
  <si>
    <t>Accorti</t>
  </si>
  <si>
    <t>Paolo</t>
  </si>
  <si>
    <t>7136.19</t>
  </si>
  <si>
    <t>9/8/2004 0:00</t>
  </si>
  <si>
    <t>Scandinavian Gift Ideas</t>
  </si>
  <si>
    <t>0695-34 6555</t>
  </si>
  <si>
    <t>?kergatan 24</t>
  </si>
  <si>
    <t>Boras</t>
  </si>
  <si>
    <t>S-844 67</t>
  </si>
  <si>
    <t>Larsson</t>
  </si>
  <si>
    <t>10172.7</t>
  </si>
  <si>
    <t>10/11/2004 0:00</t>
  </si>
  <si>
    <t>Auto Assoc. &amp; Cie.</t>
  </si>
  <si>
    <t>30.59.8555</t>
  </si>
  <si>
    <t>67, avenue de l'Europe</t>
  </si>
  <si>
    <t>Versailles</t>
  </si>
  <si>
    <t>78000</t>
  </si>
  <si>
    <t>Tonini</t>
  </si>
  <si>
    <t>11623.7</t>
  </si>
  <si>
    <t>10/21/2004 0:00</t>
  </si>
  <si>
    <t>Mini Gifts Distributors Ltd.</t>
  </si>
  <si>
    <t>4155551450</t>
  </si>
  <si>
    <t>5677 Strong St.</t>
  </si>
  <si>
    <t>San Rafael</t>
  </si>
  <si>
    <t>Nelson</t>
  </si>
  <si>
    <t>Valarie</t>
  </si>
  <si>
    <t>6000.4</t>
  </si>
  <si>
    <t>11/4/2004 0:00</t>
  </si>
  <si>
    <t>Online Diecast Creations Co.</t>
  </si>
  <si>
    <t>6035558647</t>
  </si>
  <si>
    <t>2304 Long Airport Avenue</t>
  </si>
  <si>
    <t>Nashua</t>
  </si>
  <si>
    <t>NH</t>
  </si>
  <si>
    <t>62005</t>
  </si>
  <si>
    <t>3003</t>
  </si>
  <si>
    <t>11/18/2004 0:00</t>
  </si>
  <si>
    <t>3944.7</t>
  </si>
  <si>
    <t>11/29/2004 0:00</t>
  </si>
  <si>
    <t>5691.84</t>
  </si>
  <si>
    <t>12/10/2004 0:00</t>
  </si>
  <si>
    <t>4514.92</t>
  </si>
  <si>
    <t>1/20/2005 0:00</t>
  </si>
  <si>
    <t>Collectables For Less Inc.</t>
  </si>
  <si>
    <t>7825 Douglas Av.</t>
  </si>
  <si>
    <t>Brickhaven</t>
  </si>
  <si>
    <t>58339</t>
  </si>
  <si>
    <t>Allen</t>
  </si>
  <si>
    <t>8254.8</t>
  </si>
  <si>
    <t>2/17/2005 0:00</t>
  </si>
  <si>
    <t>2416.56</t>
  </si>
  <si>
    <t>3/9/2005 0:00</t>
  </si>
  <si>
    <t>Anna's Decorations, Ltd</t>
  </si>
  <si>
    <t>02 9936 8555</t>
  </si>
  <si>
    <t>201 Miller Street</t>
  </si>
  <si>
    <t>Level 15</t>
  </si>
  <si>
    <t>North Sydney</t>
  </si>
  <si>
    <t>2060</t>
  </si>
  <si>
    <t>O'Hara</t>
  </si>
  <si>
    <t>Anna</t>
  </si>
  <si>
    <t>4140.23</t>
  </si>
  <si>
    <t>5/1/2005 0:00</t>
  </si>
  <si>
    <t>Quebec Home Shopping Network</t>
  </si>
  <si>
    <t>(514) 555-8054</t>
  </si>
  <si>
    <t>43 rue St. Laurent</t>
  </si>
  <si>
    <t>Montreal</t>
  </si>
  <si>
    <t>Quebec</t>
  </si>
  <si>
    <t>H1J 1C3</t>
  </si>
  <si>
    <t>Fresnisre</t>
  </si>
  <si>
    <t>Jean</t>
  </si>
  <si>
    <t>12001</t>
  </si>
  <si>
    <t>5/31/2005 0:00</t>
  </si>
  <si>
    <t>In Process</t>
  </si>
  <si>
    <t>99.91</t>
  </si>
  <si>
    <t>3896.49</t>
  </si>
  <si>
    <t>S10_2016</t>
  </si>
  <si>
    <t>96.34</t>
  </si>
  <si>
    <t>2793.86</t>
  </si>
  <si>
    <t>4/29/2003 0:00</t>
  </si>
  <si>
    <t>3307.77</t>
  </si>
  <si>
    <t>5192.95</t>
  </si>
  <si>
    <t>5016.83</t>
  </si>
  <si>
    <t>3660.93</t>
  </si>
  <si>
    <t>4695.6</t>
  </si>
  <si>
    <t>3660.92</t>
  </si>
  <si>
    <t>3025.92</t>
  </si>
  <si>
    <t>3009.09</t>
  </si>
  <si>
    <t>1/12/2004 0:00</t>
  </si>
  <si>
    <t>Osaka Souveniers Co.</t>
  </si>
  <si>
    <t>+81 06 6342 5555</t>
  </si>
  <si>
    <t>Dojima Avanza 4F, 1-6-20 Dojima, Kita-ku</t>
  </si>
  <si>
    <t>Osaka</t>
  </si>
  <si>
    <t>530-0003</t>
  </si>
  <si>
    <t>Kentary</t>
  </si>
  <si>
    <t>Mory</t>
  </si>
  <si>
    <t>5422.39</t>
  </si>
  <si>
    <t>2852.08</t>
  </si>
  <si>
    <t>4/3/2004 0:00</t>
  </si>
  <si>
    <t>Motor Mint Distributors Inc.</t>
  </si>
  <si>
    <t>2155559857</t>
  </si>
  <si>
    <t>11328 Douglas Av.</t>
  </si>
  <si>
    <t>Rosa</t>
  </si>
  <si>
    <t>5756.52</t>
  </si>
  <si>
    <t>4472</t>
  </si>
  <si>
    <t>2904.44</t>
  </si>
  <si>
    <t>6484.59</t>
  </si>
  <si>
    <t>3757.26</t>
  </si>
  <si>
    <t>9/27/2004 0:00</t>
  </si>
  <si>
    <t>Atelier graphique</t>
  </si>
  <si>
    <t>40.32.2555</t>
  </si>
  <si>
    <t>54, rue Royale</t>
  </si>
  <si>
    <t>Schmitt</t>
  </si>
  <si>
    <t>Carine</t>
  </si>
  <si>
    <t>4043.96</t>
  </si>
  <si>
    <t>Mini Classics</t>
  </si>
  <si>
    <t>9145554562</t>
  </si>
  <si>
    <t>3758 North Pendale Street</t>
  </si>
  <si>
    <t>White Plains</t>
  </si>
  <si>
    <t>24067</t>
  </si>
  <si>
    <t>5566.5</t>
  </si>
  <si>
    <t>3176</t>
  </si>
  <si>
    <t>68.92</t>
  </si>
  <si>
    <t>2756.8</t>
  </si>
  <si>
    <t>11/23/2004 0:00</t>
  </si>
  <si>
    <t>51.15</t>
  </si>
  <si>
    <t>1329.9</t>
  </si>
  <si>
    <t>5288.01</t>
  </si>
  <si>
    <t>2/2/2005 0:00</t>
  </si>
  <si>
    <t>44.51</t>
  </si>
  <si>
    <t>2225.5</t>
  </si>
  <si>
    <t>5833.8</t>
  </si>
  <si>
    <t>4/7/2005 0:00</t>
  </si>
  <si>
    <t>5887.35</t>
  </si>
  <si>
    <t>6065.55</t>
  </si>
  <si>
    <t>S10_4698</t>
  </si>
  <si>
    <t>9264.86</t>
  </si>
  <si>
    <t>7023.98</t>
  </si>
  <si>
    <t>5176.38</t>
  </si>
  <si>
    <t>4132.7</t>
  </si>
  <si>
    <t>4183</t>
  </si>
  <si>
    <t>8892.9</t>
  </si>
  <si>
    <t>8714.7</t>
  </si>
  <si>
    <t>8065.89</t>
  </si>
  <si>
    <t>6123.4</t>
  </si>
  <si>
    <t>9774.03</t>
  </si>
  <si>
    <t>7023.9</t>
  </si>
  <si>
    <t>7078.23</t>
  </si>
  <si>
    <t>8336.94</t>
  </si>
  <si>
    <t>6901.92</t>
  </si>
  <si>
    <t>5438.07</t>
  </si>
  <si>
    <t>6683.34</t>
  </si>
  <si>
    <t>4570.4</t>
  </si>
  <si>
    <t>7667.14</t>
  </si>
  <si>
    <t>5868.2</t>
  </si>
  <si>
    <t>76.67</t>
  </si>
  <si>
    <t>2990.13</t>
  </si>
  <si>
    <t>3664.1</t>
  </si>
  <si>
    <t>1/5/2005 0:00</t>
  </si>
  <si>
    <t>3834.38</t>
  </si>
  <si>
    <t>86.77</t>
  </si>
  <si>
    <t>1822.17</t>
  </si>
  <si>
    <t>11886.6</t>
  </si>
  <si>
    <t>9218.16</t>
  </si>
  <si>
    <t>7208</t>
  </si>
  <si>
    <t>2/11/2003 0:00</t>
  </si>
  <si>
    <t>S10_4757</t>
  </si>
  <si>
    <t>Danish Wholesale Imports</t>
  </si>
  <si>
    <t>31 12 3555</t>
  </si>
  <si>
    <t>Vinb'ltet 34</t>
  </si>
  <si>
    <t>Kobenhavn</t>
  </si>
  <si>
    <t>1734</t>
  </si>
  <si>
    <t>Denmark</t>
  </si>
  <si>
    <t>Petersen</t>
  </si>
  <si>
    <t>Jytte</t>
  </si>
  <si>
    <t>5004.8</t>
  </si>
  <si>
    <t>4/28/2003 0:00</t>
  </si>
  <si>
    <t>4398.24</t>
  </si>
  <si>
    <t>6/12/2003 0:00</t>
  </si>
  <si>
    <t>Stylish Desk Decors, Co.</t>
  </si>
  <si>
    <t>(171) 555-0297</t>
  </si>
  <si>
    <t>35 King George</t>
  </si>
  <si>
    <t>London</t>
  </si>
  <si>
    <t>WX3 6FW</t>
  </si>
  <si>
    <t>Ann</t>
  </si>
  <si>
    <t>5597.76</t>
  </si>
  <si>
    <t>8/10/2003 0:00</t>
  </si>
  <si>
    <t>Mini Creations Ltd.</t>
  </si>
  <si>
    <t>5085559555</t>
  </si>
  <si>
    <t>4575 Hillside Dr.</t>
  </si>
  <si>
    <t>Tam</t>
  </si>
  <si>
    <t>Wing C</t>
  </si>
  <si>
    <t>4526.08</t>
  </si>
  <si>
    <t>10/6/2003 0:00</t>
  </si>
  <si>
    <t>5924.16</t>
  </si>
  <si>
    <t>10/23/2003 0:00</t>
  </si>
  <si>
    <t>Cancelled</t>
  </si>
  <si>
    <t>3492.48</t>
  </si>
  <si>
    <t>11/8/2003 0:00</t>
  </si>
  <si>
    <t>Alpha Cognac</t>
  </si>
  <si>
    <t>61.77.6555</t>
  </si>
  <si>
    <t>1 rue Alsace-Lorraine</t>
  </si>
  <si>
    <t>Toulouse</t>
  </si>
  <si>
    <t>31000</t>
  </si>
  <si>
    <t>Roulet</t>
  </si>
  <si>
    <t>Annette</t>
  </si>
  <si>
    <t>3854.24</t>
  </si>
  <si>
    <t>11/14/2003 0:00</t>
  </si>
  <si>
    <t>Double Decker Gift Stores, Ltd</t>
  </si>
  <si>
    <t>(171) 555-7555</t>
  </si>
  <si>
    <t>120 Hanover Sq.</t>
  </si>
  <si>
    <t>WA1 1DP</t>
  </si>
  <si>
    <t>Hardy</t>
  </si>
  <si>
    <t>Thomas</t>
  </si>
  <si>
    <t>5324.4</t>
  </si>
  <si>
    <t>11/26/2003 0:00</t>
  </si>
  <si>
    <t>Enaco Distributors</t>
  </si>
  <si>
    <t>(93) 203 4555</t>
  </si>
  <si>
    <t>Rambla de Catalu¤a, 23</t>
  </si>
  <si>
    <t>Barcelona</t>
  </si>
  <si>
    <t>8022</t>
  </si>
  <si>
    <t>Saavedra</t>
  </si>
  <si>
    <t>Eduardo</t>
  </si>
  <si>
    <t>5197.92</t>
  </si>
  <si>
    <t>1/9/2004 0:00</t>
  </si>
  <si>
    <t>Men 'R' US Retailers, Ltd.</t>
  </si>
  <si>
    <t>2155554369</t>
  </si>
  <si>
    <t>6047 Douglas Av.</t>
  </si>
  <si>
    <t>Los Angeles</t>
  </si>
  <si>
    <t>Chandler</t>
  </si>
  <si>
    <t>5997.6</t>
  </si>
  <si>
    <t>2/19/2004 0:00</t>
  </si>
  <si>
    <t>Collectable Mini Designs Co.</t>
  </si>
  <si>
    <t>7605558146</t>
  </si>
  <si>
    <t>361 Furth Circle</t>
  </si>
  <si>
    <t>San Diego</t>
  </si>
  <si>
    <t>91217</t>
  </si>
  <si>
    <t>2910.4</t>
  </si>
  <si>
    <t>5/7/2004 0:00</t>
  </si>
  <si>
    <t>3378.24</t>
  </si>
  <si>
    <t>6/17/2004 0:00</t>
  </si>
  <si>
    <t>3508.8</t>
  </si>
  <si>
    <t>7/21/2004 0:00</t>
  </si>
  <si>
    <t>Petit Auto</t>
  </si>
  <si>
    <t>(02) 5554 67</t>
  </si>
  <si>
    <t>Rue Joseph-Bens 532</t>
  </si>
  <si>
    <t>Bruxelles</t>
  </si>
  <si>
    <t>B-1180</t>
  </si>
  <si>
    <t>Belgium</t>
  </si>
  <si>
    <t>Dewey</t>
  </si>
  <si>
    <t>Catherine</t>
  </si>
  <si>
    <t>2992</t>
  </si>
  <si>
    <t>8/20/2004 0:00</t>
  </si>
  <si>
    <t>Royal Canadian Collectables, Ltd.</t>
  </si>
  <si>
    <t>(604) 555-4555</t>
  </si>
  <si>
    <t>23 Tsawassen Blvd.</t>
  </si>
  <si>
    <t>Tsawassen</t>
  </si>
  <si>
    <t>T2F 8M4</t>
  </si>
  <si>
    <t>Lincoln</t>
  </si>
  <si>
    <t>3427.2</t>
  </si>
  <si>
    <t>9/10/2004 0:00</t>
  </si>
  <si>
    <t>Gifts4AllAges.com</t>
  </si>
  <si>
    <t>6175559555</t>
  </si>
  <si>
    <t>8616 Spinnaker Dr.</t>
  </si>
  <si>
    <t>Boston</t>
  </si>
  <si>
    <t>51003</t>
  </si>
  <si>
    <t>Yoshido</t>
  </si>
  <si>
    <t>2692.8</t>
  </si>
  <si>
    <t>10/14/2004 0:00</t>
  </si>
  <si>
    <t>4128.96</t>
  </si>
  <si>
    <t>11/1/2004 0:00</t>
  </si>
  <si>
    <t>giftsbymail.co.uk</t>
  </si>
  <si>
    <t>(198) 555-8888</t>
  </si>
  <si>
    <t>Garden House Crowther Way</t>
  </si>
  <si>
    <t>Cowes</t>
  </si>
  <si>
    <t>Isle of Wight</t>
  </si>
  <si>
    <t>PO31 7PJ</t>
  </si>
  <si>
    <t>Bennett</t>
  </si>
  <si>
    <t>Helen</t>
  </si>
  <si>
    <t>64.93</t>
  </si>
  <si>
    <t>3051.71</t>
  </si>
  <si>
    <t>11/5/2004 0:00</t>
  </si>
  <si>
    <t>48.05</t>
  </si>
  <si>
    <t>1201.25</t>
  </si>
  <si>
    <t>11/21/2004 0:00</t>
  </si>
  <si>
    <t>75.47</t>
  </si>
  <si>
    <t>1962.22</t>
  </si>
  <si>
    <t>12/2/2004 0:00</t>
  </si>
  <si>
    <t>54.68</t>
  </si>
  <si>
    <t>2624.64</t>
  </si>
  <si>
    <t>12/15/2004 0:00</t>
  </si>
  <si>
    <t>4046.25</t>
  </si>
  <si>
    <t>1/31/2005 0:00</t>
  </si>
  <si>
    <t>Oulu Toy Supplies, Inc.</t>
  </si>
  <si>
    <t>981-443655</t>
  </si>
  <si>
    <t>Torikatu 38</t>
  </si>
  <si>
    <t>Oulu</t>
  </si>
  <si>
    <t>90110</t>
  </si>
  <si>
    <t>Koskitalo</t>
  </si>
  <si>
    <t>Pirkko</t>
  </si>
  <si>
    <t>4846.7</t>
  </si>
  <si>
    <t>2/23/2005 0:00</t>
  </si>
  <si>
    <t>3370.56</t>
  </si>
  <si>
    <t>3/17/2005 0:00</t>
  </si>
  <si>
    <t>9661.44</t>
  </si>
  <si>
    <t>4/1/2005 0:00</t>
  </si>
  <si>
    <t>The Sharp Gifts Warehouse</t>
  </si>
  <si>
    <t>4085553659</t>
  </si>
  <si>
    <t>3086 Ingle Ln.</t>
  </si>
  <si>
    <t>San Jose</t>
  </si>
  <si>
    <t>Sue</t>
  </si>
  <si>
    <t>2764.88</t>
  </si>
  <si>
    <t>5/6/2005 0:00</t>
  </si>
  <si>
    <t>On Hold</t>
  </si>
  <si>
    <t>5398.26</t>
  </si>
  <si>
    <t>S10_4962</t>
  </si>
  <si>
    <t>4305.28</t>
  </si>
  <si>
    <t>4/1/2003 0:00</t>
  </si>
  <si>
    <t>La Corne D'abondance, Co.</t>
  </si>
  <si>
    <t>(1) 42.34.2555</t>
  </si>
  <si>
    <t>265, boulevard Charonne</t>
  </si>
  <si>
    <t>75012</t>
  </si>
  <si>
    <t>Bertrand</t>
  </si>
  <si>
    <t>Marie</t>
  </si>
  <si>
    <t>3347.74</t>
  </si>
  <si>
    <t>3188.12</t>
  </si>
  <si>
    <t>3191.2</t>
  </si>
  <si>
    <t>3536.82</t>
  </si>
  <si>
    <t>10/21/2003 0:00</t>
  </si>
  <si>
    <t>Resolved</t>
  </si>
  <si>
    <t>Mini Auto Werke</t>
  </si>
  <si>
    <t>7675-3555</t>
  </si>
  <si>
    <t>Kirchgasse 6</t>
  </si>
  <si>
    <t>Graz</t>
  </si>
  <si>
    <t>8010</t>
  </si>
  <si>
    <t>Mendel</t>
  </si>
  <si>
    <t>Roland</t>
  </si>
  <si>
    <t>5362.83</t>
  </si>
  <si>
    <t>3433.36</t>
  </si>
  <si>
    <t>4263.74</t>
  </si>
  <si>
    <t>4076.19</t>
  </si>
  <si>
    <t>12/9/2003 0:00</t>
  </si>
  <si>
    <t>Diecast Collectables</t>
  </si>
  <si>
    <t>6175552555</t>
  </si>
  <si>
    <t>6251 Ingle Ln.</t>
  </si>
  <si>
    <t>Franco</t>
  </si>
  <si>
    <t>7020.48</t>
  </si>
  <si>
    <t>2/4/2004 0:00</t>
  </si>
  <si>
    <t>Handji Gifts&amp; Co</t>
  </si>
  <si>
    <t>+65 224 1555</t>
  </si>
  <si>
    <t>Village Close - 106 Linden Road Sandown</t>
  </si>
  <si>
    <t>2nd Floor</t>
  </si>
  <si>
    <t>69045</t>
  </si>
  <si>
    <t>Victorino</t>
  </si>
  <si>
    <t>Wendy</t>
  </si>
  <si>
    <t>6426.5</t>
  </si>
  <si>
    <t>3/11/2004 0:00</t>
  </si>
  <si>
    <t>4591.72</t>
  </si>
  <si>
    <t>4033.38</t>
  </si>
  <si>
    <t>4302.08</t>
  </si>
  <si>
    <t>7020.64</t>
  </si>
  <si>
    <t>8/19/2004 0:00</t>
  </si>
  <si>
    <t>3855.9</t>
  </si>
  <si>
    <t>6680.78</t>
  </si>
  <si>
    <t>10/13/2004 0:00</t>
  </si>
  <si>
    <t>6678</t>
  </si>
  <si>
    <t>10/22/2004 0:00</t>
  </si>
  <si>
    <t>61.99</t>
  </si>
  <si>
    <t>2851.54</t>
  </si>
  <si>
    <t>11/19/2004 0:00</t>
  </si>
  <si>
    <t>4428</t>
  </si>
  <si>
    <t>5780.92</t>
  </si>
  <si>
    <t>65.63</t>
  </si>
  <si>
    <t>2297.05</t>
  </si>
  <si>
    <t>6231.54</t>
  </si>
  <si>
    <t>46.9</t>
  </si>
  <si>
    <t>1735.3</t>
  </si>
  <si>
    <t>4427.73</t>
  </si>
  <si>
    <t>5894.94</t>
  </si>
  <si>
    <t>5265.15</t>
  </si>
  <si>
    <t>3/3/2003 0:00</t>
  </si>
  <si>
    <t>S12_1099</t>
  </si>
  <si>
    <t>Cruz &amp; Sons Co.</t>
  </si>
  <si>
    <t>+63 2 555 3587</t>
  </si>
  <si>
    <t>15 McCallum Street - NatWest Center #13-03</t>
  </si>
  <si>
    <t>Makati City</t>
  </si>
  <si>
    <t>1227 MM</t>
  </si>
  <si>
    <t>Philippines</t>
  </si>
  <si>
    <t>Cruz</t>
  </si>
  <si>
    <t>Arnold</t>
  </si>
  <si>
    <t>7599.9</t>
  </si>
  <si>
    <t>5/8/2003 0:00</t>
  </si>
  <si>
    <t>Marseille Mini Autos</t>
  </si>
  <si>
    <t>91.24.4555</t>
  </si>
  <si>
    <t>12, rue des Bouchers</t>
  </si>
  <si>
    <t>Marseille</t>
  </si>
  <si>
    <t>13008</t>
  </si>
  <si>
    <t>Lebihan</t>
  </si>
  <si>
    <t>Laurence</t>
  </si>
  <si>
    <t>8008.56</t>
  </si>
  <si>
    <t>7/2/2003 0:00</t>
  </si>
  <si>
    <t>9245.76</t>
  </si>
  <si>
    <t>9/5/2003 0:00</t>
  </si>
  <si>
    <t>8296.35</t>
  </si>
  <si>
    <t>5019.9</t>
  </si>
  <si>
    <t>11/4/2003 0:00</t>
  </si>
  <si>
    <t>5411.07</t>
  </si>
  <si>
    <t>11/12/2003 0:00</t>
  </si>
  <si>
    <t>3840.9</t>
  </si>
  <si>
    <t>11/20/2003 0:00</t>
  </si>
  <si>
    <t>Toms Spezialitten, Ltd</t>
  </si>
  <si>
    <t>0221-5554327</t>
  </si>
  <si>
    <t>Mehrheimerstr. 369</t>
  </si>
  <si>
    <t>Koln</t>
  </si>
  <si>
    <t>50739</t>
  </si>
  <si>
    <t>Germany</t>
  </si>
  <si>
    <t>Pfalzheim</t>
  </si>
  <si>
    <t>Henriette</t>
  </si>
  <si>
    <t>3930.4</t>
  </si>
  <si>
    <t>12/2/2003 0:00</t>
  </si>
  <si>
    <t>7498.9</t>
  </si>
  <si>
    <t>4517.91</t>
  </si>
  <si>
    <t>2/22/2004 0:00</t>
  </si>
  <si>
    <t>Vida Sport, Ltd</t>
  </si>
  <si>
    <t>0897-034555</t>
  </si>
  <si>
    <t>Grenzacherweg 237</t>
  </si>
  <si>
    <t>Gensve</t>
  </si>
  <si>
    <t>1203</t>
  </si>
  <si>
    <t>Switzerland</t>
  </si>
  <si>
    <t>Holz</t>
  </si>
  <si>
    <t>5774.72</t>
  </si>
  <si>
    <t>4/9/2004 0:00</t>
  </si>
  <si>
    <t>3922.56</t>
  </si>
  <si>
    <t>6/1/2004 0:00</t>
  </si>
  <si>
    <t>9160.36</t>
  </si>
  <si>
    <t>7/6/2004 0:00</t>
  </si>
  <si>
    <t>L'ordine Souveniers</t>
  </si>
  <si>
    <t>0522-556555</t>
  </si>
  <si>
    <t>Strada Provinciale 124</t>
  </si>
  <si>
    <t>Reggio Emilia</t>
  </si>
  <si>
    <t>42100</t>
  </si>
  <si>
    <t>Moroni</t>
  </si>
  <si>
    <t>Maurizio</t>
  </si>
  <si>
    <t>9631</t>
  </si>
  <si>
    <t>8/2/2004 0:00</t>
  </si>
  <si>
    <t>Online Mini Collectables</t>
  </si>
  <si>
    <t>6175557555</t>
  </si>
  <si>
    <t>7635 Spinnaker Dr.</t>
  </si>
  <si>
    <t>Barajas</t>
  </si>
  <si>
    <t>Miguel</t>
  </si>
  <si>
    <t>3432.24</t>
  </si>
  <si>
    <t>8/30/2004 0:00</t>
  </si>
  <si>
    <t>5521.89</t>
  </si>
  <si>
    <t>10/4/2003 0:00</t>
  </si>
  <si>
    <t>Blauer See Auto, Co.</t>
  </si>
  <si>
    <t>+49 69 66 90 2555</t>
  </si>
  <si>
    <t>Lyonerstr. 34</t>
  </si>
  <si>
    <t>Frankfurt</t>
  </si>
  <si>
    <t>60528</t>
  </si>
  <si>
    <t>Keitel</t>
  </si>
  <si>
    <t>6934.62</t>
  </si>
  <si>
    <t>10/16/2004 0:00</t>
  </si>
  <si>
    <t>6876.11</t>
  </si>
  <si>
    <t>11/3/2004 0:00</t>
  </si>
  <si>
    <t>71.47</t>
  </si>
  <si>
    <t>2930.27</t>
  </si>
  <si>
    <t>79.65</t>
  </si>
  <si>
    <t>3584.25</t>
  </si>
  <si>
    <t>85.39</t>
  </si>
  <si>
    <t>2817.87</t>
  </si>
  <si>
    <t>1/6/2005 0:00</t>
  </si>
  <si>
    <t>Suominen Souveniers</t>
  </si>
  <si>
    <t>+358 9 8045 555</t>
  </si>
  <si>
    <t>Software Engineering Center, SEC Oy</t>
  </si>
  <si>
    <t>Espoo</t>
  </si>
  <si>
    <t>FIN-02271</t>
  </si>
  <si>
    <t>Suominen</t>
  </si>
  <si>
    <t>Kalle</t>
  </si>
  <si>
    <t>76</t>
  </si>
  <si>
    <t>3420</t>
  </si>
  <si>
    <t>99.04</t>
  </si>
  <si>
    <t>2575.04</t>
  </si>
  <si>
    <t>1961.28</t>
  </si>
  <si>
    <t>5/17/2005 0:00</t>
  </si>
  <si>
    <t>8690.36</t>
  </si>
  <si>
    <t>S12_1108</t>
  </si>
  <si>
    <t>6034.38</t>
  </si>
  <si>
    <t>4/16/2003 0:00</t>
  </si>
  <si>
    <t>11279.2</t>
  </si>
  <si>
    <t>6/3/2003 0:00</t>
  </si>
  <si>
    <t>Muscle Machine Inc</t>
  </si>
  <si>
    <t>2125557413</t>
  </si>
  <si>
    <t>4092 Furth Circle</t>
  </si>
  <si>
    <t>Suite 400</t>
  </si>
  <si>
    <t>Jeff</t>
  </si>
  <si>
    <t>8023.29</t>
  </si>
  <si>
    <t>8/8/2003 0:00</t>
  </si>
  <si>
    <t>4904</t>
  </si>
  <si>
    <t>9/28/2003 0:00</t>
  </si>
  <si>
    <t>8594.52</t>
  </si>
  <si>
    <t>10/22/2003 0:00</t>
  </si>
  <si>
    <t>7474.5</t>
  </si>
  <si>
    <t>3883.74</t>
  </si>
  <si>
    <t>8887.7</t>
  </si>
  <si>
    <t>8602.92</t>
  </si>
  <si>
    <t>1/2/2004 0:00</t>
  </si>
  <si>
    <t>7181.44</t>
  </si>
  <si>
    <t>2/12/2004 0:00</t>
  </si>
  <si>
    <t>Clover Collections, Co.</t>
  </si>
  <si>
    <t>+353 1862 1555</t>
  </si>
  <si>
    <t>25 Maiden Lane</t>
  </si>
  <si>
    <t>Floor No. 4</t>
  </si>
  <si>
    <t>Dublin</t>
  </si>
  <si>
    <t>2</t>
  </si>
  <si>
    <t>Ireland</t>
  </si>
  <si>
    <t>Cassidy</t>
  </si>
  <si>
    <t>Dean</t>
  </si>
  <si>
    <t>8378.58</t>
  </si>
  <si>
    <t>3/19/2004 0:00</t>
  </si>
  <si>
    <t>CAF Imports</t>
  </si>
  <si>
    <t>+34 913 728 555</t>
  </si>
  <si>
    <t>Merchants House, 27-30 Merchant's Quay</t>
  </si>
  <si>
    <t>Fernandez</t>
  </si>
  <si>
    <t>Jesus</t>
  </si>
  <si>
    <t>10606.2</t>
  </si>
  <si>
    <t>5/5/2004 0:00</t>
  </si>
  <si>
    <t>5818.4</t>
  </si>
  <si>
    <t>7/20/2004 0:00</t>
  </si>
  <si>
    <t>7071.27</t>
  </si>
  <si>
    <t>8411.56</t>
  </si>
  <si>
    <t>9/9/2004 0:00</t>
  </si>
  <si>
    <t>6570.76</t>
  </si>
  <si>
    <t>AV Stores, Co.</t>
  </si>
  <si>
    <t>(171) 555-1555</t>
  </si>
  <si>
    <t>Fauntleroy Circus</t>
  </si>
  <si>
    <t>Manchester</t>
  </si>
  <si>
    <t>EC2 5NT</t>
  </si>
  <si>
    <t>Ashworth</t>
  </si>
  <si>
    <t>7975.44</t>
  </si>
  <si>
    <t>Heintze Collectables</t>
  </si>
  <si>
    <t>86 21 3555</t>
  </si>
  <si>
    <t>Smagsloget 45</t>
  </si>
  <si>
    <t>Aaarhus</t>
  </si>
  <si>
    <t>8200</t>
  </si>
  <si>
    <t>Ibsen</t>
  </si>
  <si>
    <t>Palle</t>
  </si>
  <si>
    <t>64</t>
  </si>
  <si>
    <t>2688</t>
  </si>
  <si>
    <t>57.22</t>
  </si>
  <si>
    <t>1888.26</t>
  </si>
  <si>
    <t>11/20/2004 0:00</t>
  </si>
  <si>
    <t>52.36</t>
  </si>
  <si>
    <t>2513.28</t>
  </si>
  <si>
    <t>4764.48</t>
  </si>
  <si>
    <t>3560.64</t>
  </si>
  <si>
    <t>1/23/2005 0:00</t>
  </si>
  <si>
    <t>3823.64</t>
  </si>
  <si>
    <t>69.12</t>
  </si>
  <si>
    <t>2280.96</t>
  </si>
  <si>
    <t>8677.8</t>
  </si>
  <si>
    <t>5/5/2005 0:00</t>
  </si>
  <si>
    <t>3394.98</t>
  </si>
  <si>
    <t>Trucks and Buses</t>
  </si>
  <si>
    <t>S12_1666</t>
  </si>
  <si>
    <t>3415.44</t>
  </si>
  <si>
    <t>3/26/2003 0:00</t>
  </si>
  <si>
    <t>2439.57</t>
  </si>
  <si>
    <t>4829.8</t>
  </si>
  <si>
    <t>4100.1</t>
  </si>
  <si>
    <t>6563.06</t>
  </si>
  <si>
    <t>6817.22</t>
  </si>
  <si>
    <t>6163.94</t>
  </si>
  <si>
    <t>4933.92</t>
  </si>
  <si>
    <t>4056.36</t>
  </si>
  <si>
    <t>5759.42</t>
  </si>
  <si>
    <t>2/2/2004 0:00</t>
  </si>
  <si>
    <t>3451</t>
  </si>
  <si>
    <t>5920.4</t>
  </si>
  <si>
    <t>6668.24</t>
  </si>
  <si>
    <t>4094.72</t>
  </si>
  <si>
    <t>2938.5</t>
  </si>
  <si>
    <t>6387.8</t>
  </si>
  <si>
    <t>6396</t>
  </si>
  <si>
    <t>2669.1</t>
  </si>
  <si>
    <t>4784.13</t>
  </si>
  <si>
    <t>99.21</t>
  </si>
  <si>
    <t>3273.93</t>
  </si>
  <si>
    <t>3586.43</t>
  </si>
  <si>
    <t>5960.36</t>
  </si>
  <si>
    <t>8470.14</t>
  </si>
  <si>
    <t>2952</t>
  </si>
  <si>
    <t>63.2</t>
  </si>
  <si>
    <t>2464.8</t>
  </si>
  <si>
    <t>6232</t>
  </si>
  <si>
    <t>7969.36</t>
  </si>
  <si>
    <t>3036.6</t>
  </si>
  <si>
    <t>S12_2823</t>
  </si>
  <si>
    <t>8284</t>
  </si>
  <si>
    <t>2711.2</t>
  </si>
  <si>
    <t>8339.8</t>
  </si>
  <si>
    <t>6238.84</t>
  </si>
  <si>
    <t>4639.25</t>
  </si>
  <si>
    <t>6747.6</t>
  </si>
  <si>
    <t>4512.48</t>
  </si>
  <si>
    <t>4029</t>
  </si>
  <si>
    <t>4771.8</t>
  </si>
  <si>
    <t>6087.94</t>
  </si>
  <si>
    <t>2/21/2004 0:00</t>
  </si>
  <si>
    <t>4193.28</t>
  </si>
  <si>
    <t>7552.28</t>
  </si>
  <si>
    <t>6434.4</t>
  </si>
  <si>
    <t>5181.5</t>
  </si>
  <si>
    <t>6863.92</t>
  </si>
  <si>
    <t>4157.04</t>
  </si>
  <si>
    <t>4660.24</t>
  </si>
  <si>
    <t>4111.8</t>
  </si>
  <si>
    <t>Microscale Inc.</t>
  </si>
  <si>
    <t>2125551957</t>
  </si>
  <si>
    <t>5290 North Pendale Street</t>
  </si>
  <si>
    <t>Suite 200</t>
  </si>
  <si>
    <t>Kuo</t>
  </si>
  <si>
    <t>Kee</t>
  </si>
  <si>
    <t>3542.64</t>
  </si>
  <si>
    <t>8118.55</t>
  </si>
  <si>
    <t>3877.06</t>
  </si>
  <si>
    <t>78.92</t>
  </si>
  <si>
    <t>3867.08</t>
  </si>
  <si>
    <t>5951.44</t>
  </si>
  <si>
    <t>8648.64</t>
  </si>
  <si>
    <t>3447.78</t>
  </si>
  <si>
    <t>5958.5</t>
  </si>
  <si>
    <t>1/31/2003 0:00</t>
  </si>
  <si>
    <t>S12_3148</t>
  </si>
  <si>
    <t>5911.64</t>
  </si>
  <si>
    <t>7366.44</t>
  </si>
  <si>
    <t>4985.64</t>
  </si>
  <si>
    <t>5393.64</t>
  </si>
  <si>
    <t>4880.02</t>
  </si>
  <si>
    <t>8378.69</t>
  </si>
  <si>
    <t>4038.21</t>
  </si>
  <si>
    <t>3807.12</t>
  </si>
  <si>
    <t>3142.36</t>
  </si>
  <si>
    <t>4713.6</t>
  </si>
  <si>
    <t>7016.31</t>
  </si>
  <si>
    <t>3/15/2004 0:00</t>
  </si>
  <si>
    <t>4381.25</t>
  </si>
  <si>
    <t>4283.01</t>
  </si>
  <si>
    <t>4364.82</t>
  </si>
  <si>
    <t>4242.24</t>
  </si>
  <si>
    <t>4982.7</t>
  </si>
  <si>
    <t>6393.54</t>
  </si>
  <si>
    <t>54.33</t>
  </si>
  <si>
    <t>1466.91</t>
  </si>
  <si>
    <t>4059.33</t>
  </si>
  <si>
    <t>4801.52</t>
  </si>
  <si>
    <t>55.34</t>
  </si>
  <si>
    <t>2711.66</t>
  </si>
  <si>
    <t>5862</t>
  </si>
  <si>
    <t>1/26/2005 0:00</t>
  </si>
  <si>
    <t>4071.85</t>
  </si>
  <si>
    <t>8236.75</t>
  </si>
  <si>
    <t>6130.35</t>
  </si>
  <si>
    <t>S12_3380</t>
  </si>
  <si>
    <t>99.82</t>
  </si>
  <si>
    <t>3693.34</t>
  </si>
  <si>
    <t>6031.68</t>
  </si>
  <si>
    <t>3494.94</t>
  </si>
  <si>
    <t>5294.14</t>
  </si>
  <si>
    <t>10/11/2003 0:00</t>
  </si>
  <si>
    <t>5464.69</t>
  </si>
  <si>
    <t>2860.76</t>
  </si>
  <si>
    <t>5590</t>
  </si>
  <si>
    <t>2254.8</t>
  </si>
  <si>
    <t>4946.76</t>
  </si>
  <si>
    <t>1/16/2004 0:00</t>
  </si>
  <si>
    <t>2495.5</t>
  </si>
  <si>
    <t>3167.38</t>
  </si>
  <si>
    <t>2402.84</t>
  </si>
  <si>
    <t>2454.54</t>
  </si>
  <si>
    <t>4756.5</t>
  </si>
  <si>
    <t>3984.6</t>
  </si>
  <si>
    <t>3100.32</t>
  </si>
  <si>
    <t>4850.3</t>
  </si>
  <si>
    <t>83.63</t>
  </si>
  <si>
    <t>3846.98</t>
  </si>
  <si>
    <t>95.93</t>
  </si>
  <si>
    <t>4220.92</t>
  </si>
  <si>
    <t>96.73</t>
  </si>
  <si>
    <t>3288.82</t>
  </si>
  <si>
    <t>3987.2</t>
  </si>
  <si>
    <t>2/8/2005 0:00</t>
  </si>
  <si>
    <t>Boards &amp; Toys Co.</t>
  </si>
  <si>
    <t>3105552373</t>
  </si>
  <si>
    <t>4097 Douglas Av.</t>
  </si>
  <si>
    <t>Glendale</t>
  </si>
  <si>
    <t>92561</t>
  </si>
  <si>
    <t>72.38</t>
  </si>
  <si>
    <t>1809.5</t>
  </si>
  <si>
    <t>1092.2</t>
  </si>
  <si>
    <t>4566.05</t>
  </si>
  <si>
    <t>S12_3891</t>
  </si>
  <si>
    <t>5938.14</t>
  </si>
  <si>
    <t>8138.76</t>
  </si>
  <si>
    <t>9470.94</t>
  </si>
  <si>
    <t>7036.89</t>
  </si>
  <si>
    <t>5559.03</t>
  </si>
  <si>
    <t>7872.5</t>
  </si>
  <si>
    <t>7886.2</t>
  </si>
  <si>
    <t>7232.16</t>
  </si>
  <si>
    <t>3114.4</t>
  </si>
  <si>
    <t>5045.22</t>
  </si>
  <si>
    <t>6952.12</t>
  </si>
  <si>
    <t>4157.73</t>
  </si>
  <si>
    <t>7962.24</t>
  </si>
  <si>
    <t>3778.8</t>
  </si>
  <si>
    <t>8253</t>
  </si>
  <si>
    <t>3633.4</t>
  </si>
  <si>
    <t>6913.8</t>
  </si>
  <si>
    <t>2583.6</t>
  </si>
  <si>
    <t>63.38</t>
  </si>
  <si>
    <t>3105.62</t>
  </si>
  <si>
    <t>4408.56</t>
  </si>
  <si>
    <t>12/1/2004 0:00</t>
  </si>
  <si>
    <t>62.09</t>
  </si>
  <si>
    <t>3042.41</t>
  </si>
  <si>
    <t>5941.5</t>
  </si>
  <si>
    <t>95.35</t>
  </si>
  <si>
    <t>3241.9</t>
  </si>
  <si>
    <t>6109.29</t>
  </si>
  <si>
    <t>3/23/2005 0:00</t>
  </si>
  <si>
    <t>3387.78</t>
  </si>
  <si>
    <t>89.38</t>
  </si>
  <si>
    <t>3485.82</t>
  </si>
  <si>
    <t>S12_3990</t>
  </si>
  <si>
    <t>63.84</t>
  </si>
  <si>
    <t>2042.88</t>
  </si>
  <si>
    <t>75.01</t>
  </si>
  <si>
    <t>1800.24</t>
  </si>
  <si>
    <t>1340.64</t>
  </si>
  <si>
    <t>73.42</t>
  </si>
  <si>
    <t>1762.08</t>
  </si>
  <si>
    <t>2298.24</t>
  </si>
  <si>
    <t>81.4</t>
  </si>
  <si>
    <t>1628</t>
  </si>
  <si>
    <t>64.64</t>
  </si>
  <si>
    <t>1939.2</t>
  </si>
  <si>
    <t>82.99</t>
  </si>
  <si>
    <t>3651.56</t>
  </si>
  <si>
    <t>92.57</t>
  </si>
  <si>
    <t>2591.96</t>
  </si>
  <si>
    <t>77.41</t>
  </si>
  <si>
    <t>2864.17</t>
  </si>
  <si>
    <t>74.21</t>
  </si>
  <si>
    <t>1484.2</t>
  </si>
  <si>
    <t>90.17</t>
  </si>
  <si>
    <t>2254.25</t>
  </si>
  <si>
    <t>76.61</t>
  </si>
  <si>
    <t>2681.35</t>
  </si>
  <si>
    <t>83.79</t>
  </si>
  <si>
    <t>3184.02</t>
  </si>
  <si>
    <t>69.43</t>
  </si>
  <si>
    <t>2846.63</t>
  </si>
  <si>
    <t>1685.42</t>
  </si>
  <si>
    <t>3988.6</t>
  </si>
  <si>
    <t>2789.96</t>
  </si>
  <si>
    <t>3607.56</t>
  </si>
  <si>
    <t>93.56</t>
  </si>
  <si>
    <t>3368.16</t>
  </si>
  <si>
    <t>81.62</t>
  </si>
  <si>
    <t>2775.08</t>
  </si>
  <si>
    <t>67.83</t>
  </si>
  <si>
    <t>1627.92</t>
  </si>
  <si>
    <t>2/9/2005 0:00</t>
  </si>
  <si>
    <t>70.26</t>
  </si>
  <si>
    <t>2529.36</t>
  </si>
  <si>
    <t>3065.78</t>
  </si>
  <si>
    <t>4615.78</t>
  </si>
  <si>
    <t>S12_4473</t>
  </si>
  <si>
    <t>5723.78</t>
  </si>
  <si>
    <t>4/4/2003 0:00</t>
  </si>
  <si>
    <t>2559.6</t>
  </si>
  <si>
    <t>2140.11</t>
  </si>
  <si>
    <t>8/1/2003 0:00</t>
  </si>
  <si>
    <t>3327.6</t>
  </si>
  <si>
    <t>9/21/2003 0:00</t>
  </si>
  <si>
    <t>6825.6</t>
  </si>
  <si>
    <t>3543.28</t>
  </si>
  <si>
    <t>4516.22</t>
  </si>
  <si>
    <t>Iberia Gift Imports, Corp.</t>
  </si>
  <si>
    <t>(95) 555 82 82</t>
  </si>
  <si>
    <t>C/ Romero, 33</t>
  </si>
  <si>
    <t>Sevilla</t>
  </si>
  <si>
    <t>41101</t>
  </si>
  <si>
    <t>Roel</t>
  </si>
  <si>
    <t>Jose Pedro</t>
  </si>
  <si>
    <t>6445.46</t>
  </si>
  <si>
    <t>99.54</t>
  </si>
  <si>
    <t>3384.36</t>
  </si>
  <si>
    <t>4891.68</t>
  </si>
  <si>
    <t>2/10/2004 0:00</t>
  </si>
  <si>
    <t>Signal Collectibles Ltd.</t>
  </si>
  <si>
    <t>4155554312</t>
  </si>
  <si>
    <t>2793 Furth Circle</t>
  </si>
  <si>
    <t>Brisbane</t>
  </si>
  <si>
    <t>Taylor</t>
  </si>
  <si>
    <t>4521.96</t>
  </si>
  <si>
    <t>5069.66</t>
  </si>
  <si>
    <t>6541.2</t>
  </si>
  <si>
    <t>97.17</t>
  </si>
  <si>
    <t>3012.27</t>
  </si>
  <si>
    <t>5247.18</t>
  </si>
  <si>
    <t>2214.87</t>
  </si>
  <si>
    <t>4773.18</t>
  </si>
  <si>
    <t>6185.7</t>
  </si>
  <si>
    <t>58.38</t>
  </si>
  <si>
    <t>1517.88</t>
  </si>
  <si>
    <t>6372.6</t>
  </si>
  <si>
    <t>5232.96</t>
  </si>
  <si>
    <t>64.16</t>
  </si>
  <si>
    <t>2694.72</t>
  </si>
  <si>
    <t>35.71</t>
  </si>
  <si>
    <t>1749.79</t>
  </si>
  <si>
    <t>66.58</t>
  </si>
  <si>
    <t>2130.56</t>
  </si>
  <si>
    <t>5951.34</t>
  </si>
  <si>
    <t>5/3/2005 0:00</t>
  </si>
  <si>
    <t>4692.6</t>
  </si>
  <si>
    <t>3731.04</t>
  </si>
  <si>
    <t>S12_4675</t>
  </si>
  <si>
    <t>2142</t>
  </si>
  <si>
    <t>97.89</t>
  </si>
  <si>
    <t>2838.81</t>
  </si>
  <si>
    <t>3230.37</t>
  </si>
  <si>
    <t>5182</t>
  </si>
  <si>
    <t>4391.1</t>
  </si>
  <si>
    <t>4477.32</t>
  </si>
  <si>
    <t>3544.56</t>
  </si>
  <si>
    <t>5195.85</t>
  </si>
  <si>
    <t>4180.44</t>
  </si>
  <si>
    <t>2684.43</t>
  </si>
  <si>
    <t>93.28</t>
  </si>
  <si>
    <t>1958.88</t>
  </si>
  <si>
    <t>4/12/2004 0:00</t>
  </si>
  <si>
    <t>4910.57</t>
  </si>
  <si>
    <t>4468.4</t>
  </si>
  <si>
    <t>3127.88</t>
  </si>
  <si>
    <t>8/4/2004 0:00</t>
  </si>
  <si>
    <t>2675.13</t>
  </si>
  <si>
    <t>2807.61</t>
  </si>
  <si>
    <t>2504.75</t>
  </si>
  <si>
    <t>2984.88</t>
  </si>
  <si>
    <t>64.74</t>
  </si>
  <si>
    <t>2524.86</t>
  </si>
  <si>
    <t>75.2</t>
  </si>
  <si>
    <t>4136</t>
  </si>
  <si>
    <t>88.45</t>
  </si>
  <si>
    <t>4068.7</t>
  </si>
  <si>
    <t>5243.79</t>
  </si>
  <si>
    <t>9048.16</t>
  </si>
  <si>
    <t>4/14/2005 0:00</t>
  </si>
  <si>
    <t>Mini Caravy</t>
  </si>
  <si>
    <t>88.60.1555</t>
  </si>
  <si>
    <t>24, place Kluber</t>
  </si>
  <si>
    <t>Strasbourg</t>
  </si>
  <si>
    <t>67000</t>
  </si>
  <si>
    <t>Citeaux</t>
  </si>
  <si>
    <t>Frederique</t>
  </si>
  <si>
    <t>3832.64</t>
  </si>
  <si>
    <t>3920</t>
  </si>
  <si>
    <t>S18_1097</t>
  </si>
  <si>
    <t>4916.66</t>
  </si>
  <si>
    <t>3857</t>
  </si>
  <si>
    <t>4181.44</t>
  </si>
  <si>
    <t>4641</t>
  </si>
  <si>
    <t>99.17</t>
  </si>
  <si>
    <t>3570.12</t>
  </si>
  <si>
    <t>93.34</t>
  </si>
  <si>
    <t>4480.32</t>
  </si>
  <si>
    <t>96.84</t>
  </si>
  <si>
    <t>2033.64</t>
  </si>
  <si>
    <t>1960.14</t>
  </si>
  <si>
    <t>3966.78</t>
  </si>
  <si>
    <t>5152</t>
  </si>
  <si>
    <t>3360</t>
  </si>
  <si>
    <t>5453</t>
  </si>
  <si>
    <t>4164.12</t>
  </si>
  <si>
    <t>2800.08</t>
  </si>
  <si>
    <t>4687.94</t>
  </si>
  <si>
    <t>98</t>
  </si>
  <si>
    <t>4508</t>
  </si>
  <si>
    <t>2251.04</t>
  </si>
  <si>
    <t>40.25</t>
  </si>
  <si>
    <t>1167.25</t>
  </si>
  <si>
    <t>49.6</t>
  </si>
  <si>
    <t>2083.2</t>
  </si>
  <si>
    <t>3822</t>
  </si>
  <si>
    <t>3911.49</t>
  </si>
  <si>
    <t>4704</t>
  </si>
  <si>
    <t>85.1</t>
  </si>
  <si>
    <t>2467.9</t>
  </si>
  <si>
    <t>3213</t>
  </si>
  <si>
    <t>7182</t>
  </si>
  <si>
    <t>4379.18</t>
  </si>
  <si>
    <t>3/10/2003 0:00</t>
  </si>
  <si>
    <t>S18_1129</t>
  </si>
  <si>
    <t>3644.75</t>
  </si>
  <si>
    <t>7/4/2003 0:00</t>
  </si>
  <si>
    <t>2702.04</t>
  </si>
  <si>
    <t>9/11/2003 0:00</t>
  </si>
  <si>
    <t>3764.88</t>
  </si>
  <si>
    <t>10/17/2003 0:00</t>
  </si>
  <si>
    <t>11/5/2003 0:00</t>
  </si>
  <si>
    <t>5418.16</t>
  </si>
  <si>
    <t>3300.66</t>
  </si>
  <si>
    <t>6182.4</t>
  </si>
  <si>
    <t>4186.73</t>
  </si>
  <si>
    <t>4529.28</t>
  </si>
  <si>
    <t>5628.89</t>
  </si>
  <si>
    <t>4/13/2004 0:00</t>
  </si>
  <si>
    <t>3054.48</t>
  </si>
  <si>
    <t>2526.51</t>
  </si>
  <si>
    <t>4667.86</t>
  </si>
  <si>
    <t>8/6/2004 0:00</t>
  </si>
  <si>
    <t>Signal Gift Stores</t>
  </si>
  <si>
    <t>7025551838</t>
  </si>
  <si>
    <t>8489 Strong St.</t>
  </si>
  <si>
    <t>Las Vegas</t>
  </si>
  <si>
    <t>NV</t>
  </si>
  <si>
    <t>83030</t>
  </si>
  <si>
    <t>6499.32</t>
  </si>
  <si>
    <t>5917.78</t>
  </si>
  <si>
    <t>10/5/2003 0:00</t>
  </si>
  <si>
    <t>Norway Gifts By Mail, Co.</t>
  </si>
  <si>
    <t>+47 2212 1555</t>
  </si>
  <si>
    <t>Drammensveien 126 A, PB 744 Sentrum</t>
  </si>
  <si>
    <t>Oslo</t>
  </si>
  <si>
    <t>N 0106</t>
  </si>
  <si>
    <t>Klaeboe</t>
  </si>
  <si>
    <t>Jan</t>
  </si>
  <si>
    <t>6231.91</t>
  </si>
  <si>
    <t>5803.14</t>
  </si>
  <si>
    <t>6434.02</t>
  </si>
  <si>
    <t>11/17/2004 0:00</t>
  </si>
  <si>
    <t>6454.4</t>
  </si>
  <si>
    <t>97.6</t>
  </si>
  <si>
    <t>4196.8</t>
  </si>
  <si>
    <t>12/9/2004 0:00</t>
  </si>
  <si>
    <t>87.06</t>
  </si>
  <si>
    <t>2611.8</t>
  </si>
  <si>
    <t>1/7/2005 0:00</t>
  </si>
  <si>
    <t>5895.05</t>
  </si>
  <si>
    <t>93.77</t>
  </si>
  <si>
    <t>3375.72</t>
  </si>
  <si>
    <t>3/4/2005 0:00</t>
  </si>
  <si>
    <t>8374.69</t>
  </si>
  <si>
    <t>4/15/2005 0:00</t>
  </si>
  <si>
    <t>4464.24</t>
  </si>
  <si>
    <t>4808.31</t>
  </si>
  <si>
    <t>1/10/2003 0:00</t>
  </si>
  <si>
    <t>Vintage Cars</t>
  </si>
  <si>
    <t>S18_1342</t>
  </si>
  <si>
    <t>99.66</t>
  </si>
  <si>
    <t>3288.78</t>
  </si>
  <si>
    <t>3/25/2003 0:00</t>
  </si>
  <si>
    <t>3254.72</t>
  </si>
  <si>
    <t>5/21/2003 0:00</t>
  </si>
  <si>
    <t>3184.94</t>
  </si>
  <si>
    <t>7/16/2003 0:00</t>
  </si>
  <si>
    <t>5907.5</t>
  </si>
  <si>
    <t>9/12/2003 0:00</t>
  </si>
  <si>
    <t>91.44</t>
  </si>
  <si>
    <t>4389.12</t>
  </si>
  <si>
    <t>10/18/2003 0:00</t>
  </si>
  <si>
    <t>5036.16</t>
  </si>
  <si>
    <t>Rovelli Gifts</t>
  </si>
  <si>
    <t>035-640555</t>
  </si>
  <si>
    <t>Via Ludovico il Moro 22</t>
  </si>
  <si>
    <t>Bergamo</t>
  </si>
  <si>
    <t>24100</t>
  </si>
  <si>
    <t>Rovelli</t>
  </si>
  <si>
    <t>Giovanni</t>
  </si>
  <si>
    <t>87.33</t>
  </si>
  <si>
    <t>2183.25</t>
  </si>
  <si>
    <t>3106.88</t>
  </si>
  <si>
    <t>11/21/2003 0:00</t>
  </si>
  <si>
    <t>Australian Collectables, Ltd</t>
  </si>
  <si>
    <t>61-9-3844-6555</t>
  </si>
  <si>
    <t>7 Allen Street</t>
  </si>
  <si>
    <t>Glen Waverly</t>
  </si>
  <si>
    <t>3150</t>
  </si>
  <si>
    <t>Connery</t>
  </si>
  <si>
    <t>Sean</t>
  </si>
  <si>
    <t>3735.72</t>
  </si>
  <si>
    <t>12/3/2003 0:00</t>
  </si>
  <si>
    <t>2413.26</t>
  </si>
  <si>
    <t>2953.75</t>
  </si>
  <si>
    <t>3/2/2004 0:00</t>
  </si>
  <si>
    <t>4684.8</t>
  </si>
  <si>
    <t>4/29/2004 0:00</t>
  </si>
  <si>
    <t>95.55</t>
  </si>
  <si>
    <t>3248.7</t>
  </si>
  <si>
    <t>6/8/2004 0:00</t>
  </si>
  <si>
    <t>5239.5</t>
  </si>
  <si>
    <t>4567.98</t>
  </si>
  <si>
    <t>9/3/2004 0:00</t>
  </si>
  <si>
    <t>3535.35</t>
  </si>
  <si>
    <t>3843.34</t>
  </si>
  <si>
    <t>86.3</t>
  </si>
  <si>
    <t>3710.9</t>
  </si>
  <si>
    <t>95.13</t>
  </si>
  <si>
    <t>4375.98</t>
  </si>
  <si>
    <t>36.11</t>
  </si>
  <si>
    <t>1516.62</t>
  </si>
  <si>
    <t>50.18</t>
  </si>
  <si>
    <t>2509</t>
  </si>
  <si>
    <t>9240.44</t>
  </si>
  <si>
    <t>93.16</t>
  </si>
  <si>
    <t>2515.32</t>
  </si>
  <si>
    <t>2/16/2005 0:00</t>
  </si>
  <si>
    <t>5548.9</t>
  </si>
  <si>
    <t>4873.05</t>
  </si>
  <si>
    <t>5/30/2005 0:00</t>
  </si>
  <si>
    <t>50.14</t>
  </si>
  <si>
    <t>2055.74</t>
  </si>
  <si>
    <t>S18_1367</t>
  </si>
  <si>
    <t>49.06</t>
  </si>
  <si>
    <t>2354.88</t>
  </si>
  <si>
    <t>54.99</t>
  </si>
  <si>
    <t>2309.58</t>
  </si>
  <si>
    <t>43.13</t>
  </si>
  <si>
    <t>2113.37</t>
  </si>
  <si>
    <t>58.22</t>
  </si>
  <si>
    <t>1746.6</t>
  </si>
  <si>
    <t>51.21</t>
  </si>
  <si>
    <t>2304.45</t>
  </si>
  <si>
    <t>44.21</t>
  </si>
  <si>
    <t>2122.08</t>
  </si>
  <si>
    <t>54.45</t>
  </si>
  <si>
    <t>1742.4</t>
  </si>
  <si>
    <t>53.37</t>
  </si>
  <si>
    <t>2455.02</t>
  </si>
  <si>
    <t>63.61</t>
  </si>
  <si>
    <t>3053.28</t>
  </si>
  <si>
    <t>1423.29</t>
  </si>
  <si>
    <t>48.52</t>
  </si>
  <si>
    <t>1504.12</t>
  </si>
  <si>
    <t>1164.4</t>
  </si>
  <si>
    <t>51.75</t>
  </si>
  <si>
    <t>1500.75</t>
  </si>
  <si>
    <t>57.68</t>
  </si>
  <si>
    <t>1557.36</t>
  </si>
  <si>
    <t>56.07</t>
  </si>
  <si>
    <t>1345.68</t>
  </si>
  <si>
    <t>1795.24</t>
  </si>
  <si>
    <t>1105.25</t>
  </si>
  <si>
    <t>2364.88</t>
  </si>
  <si>
    <t>89.89</t>
  </si>
  <si>
    <t>2427.03</t>
  </si>
  <si>
    <t>58.95</t>
  </si>
  <si>
    <t>1237.95</t>
  </si>
  <si>
    <t>72.41</t>
  </si>
  <si>
    <t>1593.02</t>
  </si>
  <si>
    <t>98.63</t>
  </si>
  <si>
    <t>3156.16</t>
  </si>
  <si>
    <t>52.83</t>
  </si>
  <si>
    <t>1320.75</t>
  </si>
  <si>
    <t>4998</t>
  </si>
  <si>
    <t>1293.75</t>
  </si>
  <si>
    <t>5433.08</t>
  </si>
  <si>
    <t>3/18/2003 0:00</t>
  </si>
  <si>
    <t>S18_1589</t>
  </si>
  <si>
    <t>3073.72</t>
  </si>
  <si>
    <t>5/20/2003 0:00</t>
  </si>
  <si>
    <t>99.55</t>
  </si>
  <si>
    <t>4380.2</t>
  </si>
  <si>
    <t>7/10/2003 0:00</t>
  </si>
  <si>
    <t>5848.68</t>
  </si>
  <si>
    <t>6153.73</t>
  </si>
  <si>
    <t>4965.24</t>
  </si>
  <si>
    <t>5435.64</t>
  </si>
  <si>
    <t>4258.36</t>
  </si>
  <si>
    <t>4032</t>
  </si>
  <si>
    <t>4492.36</t>
  </si>
  <si>
    <t>4161.38</t>
  </si>
  <si>
    <t>2/26/2004 0:00</t>
  </si>
  <si>
    <t>2508.66</t>
  </si>
  <si>
    <t>3374.88</t>
  </si>
  <si>
    <t>5196.6</t>
  </si>
  <si>
    <t>2604.52</t>
  </si>
  <si>
    <t>2936.8</t>
  </si>
  <si>
    <t>9/1/2004 0:00</t>
  </si>
  <si>
    <t>3424.64</t>
  </si>
  <si>
    <t>2923.2</t>
  </si>
  <si>
    <t>4489.76</t>
  </si>
  <si>
    <t>4849.24</t>
  </si>
  <si>
    <t>5848.92</t>
  </si>
  <si>
    <t>56.3</t>
  </si>
  <si>
    <t>2758.7</t>
  </si>
  <si>
    <t>1/12/2005 0:00</t>
  </si>
  <si>
    <t>42.64</t>
  </si>
  <si>
    <t>1449.76</t>
  </si>
  <si>
    <t>2/10/2005 0:00</t>
  </si>
  <si>
    <t>7048.14</t>
  </si>
  <si>
    <t>4/22/2005 0:00</t>
  </si>
  <si>
    <t>5202.94</t>
  </si>
  <si>
    <t>5279.4</t>
  </si>
  <si>
    <t>2/17/2003 0:00</t>
  </si>
  <si>
    <t>Planes</t>
  </si>
  <si>
    <t>S18_1662</t>
  </si>
  <si>
    <t>6916.12</t>
  </si>
  <si>
    <t>2781.66</t>
  </si>
  <si>
    <t>6/16/2003 0:00</t>
  </si>
  <si>
    <t>Gift Ideas Corp.</t>
  </si>
  <si>
    <t>2035554407</t>
  </si>
  <si>
    <t>2440 Pompton St.</t>
  </si>
  <si>
    <t>97561</t>
  </si>
  <si>
    <t>Lewis</t>
  </si>
  <si>
    <t>Dan</t>
  </si>
  <si>
    <t>5248</t>
  </si>
  <si>
    <t>6531.44</t>
  </si>
  <si>
    <t>5763.72</t>
  </si>
  <si>
    <t>6490.68</t>
  </si>
  <si>
    <t>6004.8</t>
  </si>
  <si>
    <t>7483.98</t>
  </si>
  <si>
    <t>11/27/2003 0:00</t>
  </si>
  <si>
    <t>5719.5</t>
  </si>
  <si>
    <t>6954.08</t>
  </si>
  <si>
    <t>8160.3</t>
  </si>
  <si>
    <t>5/11/2004 0:00</t>
  </si>
  <si>
    <t>6567.96</t>
  </si>
  <si>
    <t>6/24/2004 0:00</t>
  </si>
  <si>
    <t>6724</t>
  </si>
  <si>
    <t>5747.85</t>
  </si>
  <si>
    <t>8/21/2004 0:00</t>
  </si>
  <si>
    <t>5676.84</t>
  </si>
  <si>
    <t>9/15/2004 0:00</t>
  </si>
  <si>
    <t>Bavarian Collectables Imports, Co.</t>
  </si>
  <si>
    <t>+49 89 61 08 9555</t>
  </si>
  <si>
    <t>Hansastr. 15</t>
  </si>
  <si>
    <t>Munich</t>
  </si>
  <si>
    <t>80686</t>
  </si>
  <si>
    <t>Donnermeyer</t>
  </si>
  <si>
    <t>7379.97</t>
  </si>
  <si>
    <t>3704.13</t>
  </si>
  <si>
    <t>2804.75</t>
  </si>
  <si>
    <t>11/10/2004 0:00</t>
  </si>
  <si>
    <t>5624.79</t>
  </si>
  <si>
    <t>11/22/2004 0:00</t>
  </si>
  <si>
    <t>Royale Belge</t>
  </si>
  <si>
    <t>(071) 23 67 2555</t>
  </si>
  <si>
    <t>Boulevard Tirou, 255</t>
  </si>
  <si>
    <t>Charleroi</t>
  </si>
  <si>
    <t>B-6000</t>
  </si>
  <si>
    <t>Cartrain</t>
  </si>
  <si>
    <t>Pascale</t>
  </si>
  <si>
    <t>99.52</t>
  </si>
  <si>
    <t>3881.28</t>
  </si>
  <si>
    <t>12/3/2004 0:00</t>
  </si>
  <si>
    <t>57.55</t>
  </si>
  <si>
    <t>1611.4</t>
  </si>
  <si>
    <t>54.57</t>
  </si>
  <si>
    <t>1364.25</t>
  </si>
  <si>
    <t>3/1/2005 0:00</t>
  </si>
  <si>
    <t>4215.09</t>
  </si>
  <si>
    <t>3/30/2005 0:00</t>
  </si>
  <si>
    <t>6433.82</t>
  </si>
  <si>
    <t>4352.16</t>
  </si>
  <si>
    <t>5/10/2005 0:00</t>
  </si>
  <si>
    <t>5151</t>
  </si>
  <si>
    <t>1/6/2003 0:00</t>
  </si>
  <si>
    <t>S18_1749</t>
  </si>
  <si>
    <t>6069</t>
  </si>
  <si>
    <t>2856</t>
  </si>
  <si>
    <t>5375.4</t>
  </si>
  <si>
    <t>5176.5</t>
  </si>
  <si>
    <t>7554.8</t>
  </si>
  <si>
    <t>3141.6</t>
  </si>
  <si>
    <t>5890.5</t>
  </si>
  <si>
    <t>5967</t>
  </si>
  <si>
    <t>1/26/2004 0:00</t>
  </si>
  <si>
    <t>3712.8</t>
  </si>
  <si>
    <t>7597.3</t>
  </si>
  <si>
    <t>3668.6</t>
  </si>
  <si>
    <t>5875.2</t>
  </si>
  <si>
    <t>7310</t>
  </si>
  <si>
    <t>8078.4</t>
  </si>
  <si>
    <t>74.04</t>
  </si>
  <si>
    <t>3257.76</t>
  </si>
  <si>
    <t>7650</t>
  </si>
  <si>
    <t>11/25/2004 0:00</t>
  </si>
  <si>
    <t>4703.81</t>
  </si>
  <si>
    <t>5399.55</t>
  </si>
  <si>
    <t>14082.8</t>
  </si>
  <si>
    <t>5283.6</t>
  </si>
  <si>
    <t>5/29/2005 0:00</t>
  </si>
  <si>
    <t>82.39</t>
  </si>
  <si>
    <t>3130.82</t>
  </si>
  <si>
    <t>S18_1889</t>
  </si>
  <si>
    <t>3112.34</t>
  </si>
  <si>
    <t>79.31</t>
  </si>
  <si>
    <t>3806.88</t>
  </si>
  <si>
    <t>2142.14</t>
  </si>
  <si>
    <t>88.55</t>
  </si>
  <si>
    <t>3364.9</t>
  </si>
  <si>
    <t>63.14</t>
  </si>
  <si>
    <t>1262.8</t>
  </si>
  <si>
    <t>73.92</t>
  </si>
  <si>
    <t>1626.24</t>
  </si>
  <si>
    <t>90.86</t>
  </si>
  <si>
    <t>4088.7</t>
  </si>
  <si>
    <t>85.47</t>
  </si>
  <si>
    <t>3846.15</t>
  </si>
  <si>
    <t>66.99</t>
  </si>
  <si>
    <t>1339.8</t>
  </si>
  <si>
    <t>64.68</t>
  </si>
  <si>
    <t>3039.96</t>
  </si>
  <si>
    <t>3400.32</t>
  </si>
  <si>
    <t>83.93</t>
  </si>
  <si>
    <t>1930.39</t>
  </si>
  <si>
    <t>74.69</t>
  </si>
  <si>
    <t>2464.77</t>
  </si>
  <si>
    <t>2634.94</t>
  </si>
  <si>
    <t>3625.16</t>
  </si>
  <si>
    <t>92.4</t>
  </si>
  <si>
    <t>3788.4</t>
  </si>
  <si>
    <t>91.63</t>
  </si>
  <si>
    <t>1832.6</t>
  </si>
  <si>
    <t>78.54</t>
  </si>
  <si>
    <t>2905.98</t>
  </si>
  <si>
    <t>2954.81</t>
  </si>
  <si>
    <t>65.45</t>
  </si>
  <si>
    <t>3599.75</t>
  </si>
  <si>
    <t>3686.54</t>
  </si>
  <si>
    <t>67.76</t>
  </si>
  <si>
    <t>2100.56</t>
  </si>
  <si>
    <t>79.22</t>
  </si>
  <si>
    <t>3881.78</t>
  </si>
  <si>
    <t>4509.12</t>
  </si>
  <si>
    <t>3273.27</t>
  </si>
  <si>
    <t>4432.7</t>
  </si>
  <si>
    <t>S18_1984</t>
  </si>
  <si>
    <t>4100.99</t>
  </si>
  <si>
    <t>5274.72</t>
  </si>
  <si>
    <t>4232</t>
  </si>
  <si>
    <t>6145.44</t>
  </si>
  <si>
    <t>4680.2</t>
  </si>
  <si>
    <t>3286.08</t>
  </si>
  <si>
    <t>7421.3</t>
  </si>
  <si>
    <t>6432.64</t>
  </si>
  <si>
    <t>4840.87</t>
  </si>
  <si>
    <t>3892.08</t>
  </si>
  <si>
    <t>5526.32</t>
  </si>
  <si>
    <t>4459.62</t>
  </si>
  <si>
    <t>6203.4</t>
  </si>
  <si>
    <t>3754.05</t>
  </si>
  <si>
    <t>3516.48</t>
  </si>
  <si>
    <t>7488.04</t>
  </si>
  <si>
    <t>3448.08</t>
  </si>
  <si>
    <t>3734</t>
  </si>
  <si>
    <t>32.47</t>
  </si>
  <si>
    <t>974.1</t>
  </si>
  <si>
    <t>3160.74</t>
  </si>
  <si>
    <t>64.69</t>
  </si>
  <si>
    <t>1746.63</t>
  </si>
  <si>
    <t>4207.84</t>
  </si>
  <si>
    <t>1/10/2005 0:00</t>
  </si>
  <si>
    <t>4352.76</t>
  </si>
  <si>
    <t>43.05</t>
  </si>
  <si>
    <t>1463.7</t>
  </si>
  <si>
    <t>7169.28</t>
  </si>
  <si>
    <t>4594.76</t>
  </si>
  <si>
    <t>3457.92</t>
  </si>
  <si>
    <t>S18_2238</t>
  </si>
  <si>
    <t>7381.16</t>
  </si>
  <si>
    <t>7146.9</t>
  </si>
  <si>
    <t>5938.53</t>
  </si>
  <si>
    <t>7110.91</t>
  </si>
  <si>
    <t>5032.95</t>
  </si>
  <si>
    <t>3667.6</t>
  </si>
  <si>
    <t>5128.11</t>
  </si>
  <si>
    <t>7060.24</t>
  </si>
  <si>
    <t>8448.64</t>
  </si>
  <si>
    <t>7300.51</t>
  </si>
  <si>
    <t>6549.2</t>
  </si>
  <si>
    <t>5697.9</t>
  </si>
  <si>
    <t>9169</t>
  </si>
  <si>
    <t>3238.63</t>
  </si>
  <si>
    <t>4554.94</t>
  </si>
  <si>
    <t>3934.44</t>
  </si>
  <si>
    <t>5776.26</t>
  </si>
  <si>
    <t>7207.45</t>
  </si>
  <si>
    <t>7460.74</t>
  </si>
  <si>
    <t>6719.54</t>
  </si>
  <si>
    <t>2428</t>
  </si>
  <si>
    <t>2602.25</t>
  </si>
  <si>
    <t>88</t>
  </si>
  <si>
    <t>2200</t>
  </si>
  <si>
    <t>6712.93</t>
  </si>
  <si>
    <t>5318.04</t>
  </si>
  <si>
    <t>67.8</t>
  </si>
  <si>
    <t>3390</t>
  </si>
  <si>
    <t>S18_2248</t>
  </si>
  <si>
    <t>50.25</t>
  </si>
  <si>
    <t>1608</t>
  </si>
  <si>
    <t>53.88</t>
  </si>
  <si>
    <t>2262.96</t>
  </si>
  <si>
    <t>62.36</t>
  </si>
  <si>
    <t>1496.64</t>
  </si>
  <si>
    <t>69.62</t>
  </si>
  <si>
    <t>1879.74</t>
  </si>
  <si>
    <t>57.51</t>
  </si>
  <si>
    <t>1495.26</t>
  </si>
  <si>
    <t>61.15</t>
  </si>
  <si>
    <t>2323.7</t>
  </si>
  <si>
    <t>59.33</t>
  </si>
  <si>
    <t>2491.86</t>
  </si>
  <si>
    <t>71.44</t>
  </si>
  <si>
    <t>1643.12</t>
  </si>
  <si>
    <t>62.96</t>
  </si>
  <si>
    <t>1322.16</t>
  </si>
  <si>
    <t>50.85</t>
  </si>
  <si>
    <t>1423.8</t>
  </si>
  <si>
    <t>72.65</t>
  </si>
  <si>
    <t>2397.45</t>
  </si>
  <si>
    <t>1574</t>
  </si>
  <si>
    <t>61.75</t>
  </si>
  <si>
    <t>1729</t>
  </si>
  <si>
    <t>49.04</t>
  </si>
  <si>
    <t>2255.84</t>
  </si>
  <si>
    <t>10/6/2004 0:00</t>
  </si>
  <si>
    <t>1834.5</t>
  </si>
  <si>
    <t>84.25</t>
  </si>
  <si>
    <t>3201.5</t>
  </si>
  <si>
    <t>56.91</t>
  </si>
  <si>
    <t>2276.4</t>
  </si>
  <si>
    <t>8884.8</t>
  </si>
  <si>
    <t>49.3</t>
  </si>
  <si>
    <t>1331.1</t>
  </si>
  <si>
    <t>3051.3</t>
  </si>
  <si>
    <t>63.57</t>
  </si>
  <si>
    <t>2288.52</t>
  </si>
  <si>
    <t>3772.61</t>
  </si>
  <si>
    <t>S18_2319</t>
  </si>
  <si>
    <t>4164.42</t>
  </si>
  <si>
    <t>6295.95</t>
  </si>
  <si>
    <t>6287.66</t>
  </si>
  <si>
    <t>5412.54</t>
  </si>
  <si>
    <t>5984.14</t>
  </si>
  <si>
    <t>5891.04</t>
  </si>
  <si>
    <t>3608.15</t>
  </si>
  <si>
    <t>5752.54</t>
  </si>
  <si>
    <t>3765.32</t>
  </si>
  <si>
    <t>98.18</t>
  </si>
  <si>
    <t>2159.96</t>
  </si>
  <si>
    <t>99.41</t>
  </si>
  <si>
    <t>3379.94</t>
  </si>
  <si>
    <t>5093.5</t>
  </si>
  <si>
    <t>5773.44</t>
  </si>
  <si>
    <t>4528.86</t>
  </si>
  <si>
    <t>4816.08</t>
  </si>
  <si>
    <t>3416.78</t>
  </si>
  <si>
    <t>37.48</t>
  </si>
  <si>
    <t>1236.84</t>
  </si>
  <si>
    <t>5814.86</t>
  </si>
  <si>
    <t>5223.48</t>
  </si>
  <si>
    <t>36.42</t>
  </si>
  <si>
    <t>728.4</t>
  </si>
  <si>
    <t>3949</t>
  </si>
  <si>
    <t>3843.99</t>
  </si>
  <si>
    <t>2/22/2005 0:00</t>
  </si>
  <si>
    <t>5498.08</t>
  </si>
  <si>
    <t>3777.58</t>
  </si>
  <si>
    <t>3782</t>
  </si>
  <si>
    <t>1/9/2003 0:00</t>
  </si>
  <si>
    <t>S18_2325</t>
  </si>
  <si>
    <t>3859.68</t>
  </si>
  <si>
    <t>4431.84</t>
  </si>
  <si>
    <t>4950.33</t>
  </si>
  <si>
    <t>4299.7</t>
  </si>
  <si>
    <t>4492.83</t>
  </si>
  <si>
    <t>2212</t>
  </si>
  <si>
    <t>4642.88</t>
  </si>
  <si>
    <t>3206.32</t>
  </si>
  <si>
    <t>3604.23</t>
  </si>
  <si>
    <t>7017.76</t>
  </si>
  <si>
    <t>6154.18</t>
  </si>
  <si>
    <t>4/26/2004 0:00</t>
  </si>
  <si>
    <t>4750.8</t>
  </si>
  <si>
    <t>3822.92</t>
  </si>
  <si>
    <t>2440.8</t>
  </si>
  <si>
    <t>4729.36</t>
  </si>
  <si>
    <t>12536.5</t>
  </si>
  <si>
    <t>2264.15</t>
  </si>
  <si>
    <t>3928.2</t>
  </si>
  <si>
    <t>3630.22</t>
  </si>
  <si>
    <t>4196.07</t>
  </si>
  <si>
    <t>4931.6</t>
  </si>
  <si>
    <t>98.99</t>
  </si>
  <si>
    <t>3068.69</t>
  </si>
  <si>
    <t>785.64</t>
  </si>
  <si>
    <t>4/23/2005 0:00</t>
  </si>
  <si>
    <t>4977</t>
  </si>
  <si>
    <t>54.09</t>
  </si>
  <si>
    <t>1189.98</t>
  </si>
  <si>
    <t>S18_2432</t>
  </si>
  <si>
    <t>68.67</t>
  </si>
  <si>
    <t>3090.15</t>
  </si>
  <si>
    <t>65.02</t>
  </si>
  <si>
    <t>2795.86</t>
  </si>
  <si>
    <t>69.28</t>
  </si>
  <si>
    <t>2701.92</t>
  </si>
  <si>
    <t>71.1</t>
  </si>
  <si>
    <t>2204.1</t>
  </si>
  <si>
    <t>2840.48</t>
  </si>
  <si>
    <t>60.16</t>
  </si>
  <si>
    <t>2647.04</t>
  </si>
  <si>
    <t>70.49</t>
  </si>
  <si>
    <t>3172.05</t>
  </si>
  <si>
    <t>69.89</t>
  </si>
  <si>
    <t>2585.93</t>
  </si>
  <si>
    <t>61.38</t>
  </si>
  <si>
    <t>2148.3</t>
  </si>
  <si>
    <t>59.55</t>
  </si>
  <si>
    <t>1667.4</t>
  </si>
  <si>
    <t>1859.7</t>
  </si>
  <si>
    <t>49.22</t>
  </si>
  <si>
    <t>1476.6</t>
  </si>
  <si>
    <t>1732</t>
  </si>
  <si>
    <t>57.73</t>
  </si>
  <si>
    <t>1674.17</t>
  </si>
  <si>
    <t>1500.98</t>
  </si>
  <si>
    <t>53.48</t>
  </si>
  <si>
    <t>2192.68</t>
  </si>
  <si>
    <t>52.87</t>
  </si>
  <si>
    <t>1797.58</t>
  </si>
  <si>
    <t>61.21</t>
  </si>
  <si>
    <t>2142.35</t>
  </si>
  <si>
    <t>2086.92</t>
  </si>
  <si>
    <t>6834.5</t>
  </si>
  <si>
    <t>2541.59</t>
  </si>
  <si>
    <t>96.86</t>
  </si>
  <si>
    <t>2130.92</t>
  </si>
  <si>
    <t>48.62</t>
  </si>
  <si>
    <t>1701.7</t>
  </si>
  <si>
    <t>38.5</t>
  </si>
  <si>
    <t>1694</t>
  </si>
  <si>
    <t>2913.53</t>
  </si>
  <si>
    <t>935.18</t>
  </si>
  <si>
    <t>90.39</t>
  </si>
  <si>
    <t>3073.26</t>
  </si>
  <si>
    <t>S18_2581</t>
  </si>
  <si>
    <t>71.81</t>
  </si>
  <si>
    <t>2082.49</t>
  </si>
  <si>
    <t>69.27</t>
  </si>
  <si>
    <t>3394.23</t>
  </si>
  <si>
    <t>6/27/2003 0:00</t>
  </si>
  <si>
    <t>85.32</t>
  </si>
  <si>
    <t>70.96</t>
  </si>
  <si>
    <t>1490.16</t>
  </si>
  <si>
    <t>76.88</t>
  </si>
  <si>
    <t>3844</t>
  </si>
  <si>
    <t>4724.91</t>
  </si>
  <si>
    <t>76.03</t>
  </si>
  <si>
    <t>1824.72</t>
  </si>
  <si>
    <t>4/2/2004 0:00</t>
  </si>
  <si>
    <t>98.84</t>
  </si>
  <si>
    <t>2668.68</t>
  </si>
  <si>
    <t>86.17</t>
  </si>
  <si>
    <t>2843.61</t>
  </si>
  <si>
    <t>3163.65</t>
  </si>
  <si>
    <t>2226.11</t>
  </si>
  <si>
    <t>82.79</t>
  </si>
  <si>
    <t>2069.75</t>
  </si>
  <si>
    <t>9/16/2004 0:00</t>
  </si>
  <si>
    <t>2235.33</t>
  </si>
  <si>
    <t>3116.43</t>
  </si>
  <si>
    <t>4781.7</t>
  </si>
  <si>
    <t>2810.7</t>
  </si>
  <si>
    <t>3515.67</t>
  </si>
  <si>
    <t>12/4/2004 0:00</t>
  </si>
  <si>
    <t>2909.34</t>
  </si>
  <si>
    <t>74.77</t>
  </si>
  <si>
    <t>1570.17</t>
  </si>
  <si>
    <t>2613.92</t>
  </si>
  <si>
    <t>3193.26</t>
  </si>
  <si>
    <t>4/3/2005 0:00</t>
  </si>
  <si>
    <t>1482.6</t>
  </si>
  <si>
    <t>70.87</t>
  </si>
  <si>
    <t>2055.23</t>
  </si>
  <si>
    <t>S18_2625</t>
  </si>
  <si>
    <t>58.15</t>
  </si>
  <si>
    <t>2674.9</t>
  </si>
  <si>
    <t>61.78</t>
  </si>
  <si>
    <t>1853.4</t>
  </si>
  <si>
    <t>49.67</t>
  </si>
  <si>
    <t>1490.1</t>
  </si>
  <si>
    <t>51.48</t>
  </si>
  <si>
    <t>2162.16</t>
  </si>
  <si>
    <t>61.18</t>
  </si>
  <si>
    <t>2814.28</t>
  </si>
  <si>
    <t>64.2</t>
  </si>
  <si>
    <t>1605</t>
  </si>
  <si>
    <t>65.42</t>
  </si>
  <si>
    <t>2093.44</t>
  </si>
  <si>
    <t>64.81</t>
  </si>
  <si>
    <t>1944.3</t>
  </si>
  <si>
    <t>1986.8</t>
  </si>
  <si>
    <t>60.57</t>
  </si>
  <si>
    <t>1695.96</t>
  </si>
  <si>
    <t>55.72</t>
  </si>
  <si>
    <t>1281.56</t>
  </si>
  <si>
    <t>1774.22</t>
  </si>
  <si>
    <t>58.75</t>
  </si>
  <si>
    <t>1997.5</t>
  </si>
  <si>
    <t>63.6</t>
  </si>
  <si>
    <t>2353.2</t>
  </si>
  <si>
    <t>981.2</t>
  </si>
  <si>
    <t>48.46</t>
  </si>
  <si>
    <t>1550.72</t>
  </si>
  <si>
    <t>52.09</t>
  </si>
  <si>
    <t>1771.06</t>
  </si>
  <si>
    <t>52.7</t>
  </si>
  <si>
    <t>2213.4</t>
  </si>
  <si>
    <t>5266.04</t>
  </si>
  <si>
    <t>62.16</t>
  </si>
  <si>
    <t>1864.8</t>
  </si>
  <si>
    <t>1142.41</t>
  </si>
  <si>
    <t>53.3</t>
  </si>
  <si>
    <t>1172.6</t>
  </si>
  <si>
    <t>6981</t>
  </si>
  <si>
    <t>3064.6</t>
  </si>
  <si>
    <t>2202.48</t>
  </si>
  <si>
    <t>3773.38</t>
  </si>
  <si>
    <t>S18_2795</t>
  </si>
  <si>
    <t>5074.39</t>
  </si>
  <si>
    <t>6483.46</t>
  </si>
  <si>
    <t>7956.46</t>
  </si>
  <si>
    <t>4230.62</t>
  </si>
  <si>
    <t>7209.12</t>
  </si>
  <si>
    <t>3452.68</t>
  </si>
  <si>
    <t>3047.73</t>
  </si>
  <si>
    <t>3675.32</t>
  </si>
  <si>
    <t>7492.4</t>
  </si>
  <si>
    <t>9534.5</t>
  </si>
  <si>
    <t>5579.02</t>
  </si>
  <si>
    <t>5950.34</t>
  </si>
  <si>
    <t>3726</t>
  </si>
  <si>
    <t>6/4/2004 0:00</t>
  </si>
  <si>
    <t>4455</t>
  </si>
  <si>
    <t>8272.34</t>
  </si>
  <si>
    <t>3577.6</t>
  </si>
  <si>
    <t>3881.25</t>
  </si>
  <si>
    <t>5797.44</t>
  </si>
  <si>
    <t>52.67</t>
  </si>
  <si>
    <t>1264.08</t>
  </si>
  <si>
    <t>4815.3</t>
  </si>
  <si>
    <t>4462.2</t>
  </si>
  <si>
    <t>94.79</t>
  </si>
  <si>
    <t>3033.28</t>
  </si>
  <si>
    <t>47.18</t>
  </si>
  <si>
    <t>990.78</t>
  </si>
  <si>
    <t>78.11</t>
  </si>
  <si>
    <t>2030.86</t>
  </si>
  <si>
    <t>5433.75</t>
  </si>
  <si>
    <t>3157.44</t>
  </si>
  <si>
    <t>S18_2870</t>
  </si>
  <si>
    <t>5161.2</t>
  </si>
  <si>
    <t>4346.76</t>
  </si>
  <si>
    <t>3528.36</t>
  </si>
  <si>
    <t>3187.8</t>
  </si>
  <si>
    <t>6023.16</t>
  </si>
  <si>
    <t>3884.76</t>
  </si>
  <si>
    <t>4965.84</t>
  </si>
  <si>
    <t>4169.88</t>
  </si>
  <si>
    <t>4910.4</t>
  </si>
  <si>
    <t>3231.36</t>
  </si>
  <si>
    <t>6853.44</t>
  </si>
  <si>
    <t>5177.04</t>
  </si>
  <si>
    <t>2824.8</t>
  </si>
  <si>
    <t>4324.32</t>
  </si>
  <si>
    <t>5052.96</t>
  </si>
  <si>
    <t>3223.44</t>
  </si>
  <si>
    <t>5278.68</t>
  </si>
  <si>
    <t>2851.2</t>
  </si>
  <si>
    <t>64.9</t>
  </si>
  <si>
    <t>1687.4</t>
  </si>
  <si>
    <t>52.32</t>
  </si>
  <si>
    <t>1308</t>
  </si>
  <si>
    <t>6144.6</t>
  </si>
  <si>
    <t>5127.2</t>
  </si>
  <si>
    <t>6386.16</t>
  </si>
  <si>
    <t>7695.6</t>
  </si>
  <si>
    <t>83.07</t>
  </si>
  <si>
    <t>2242.89</t>
  </si>
  <si>
    <t>S18_2949</t>
  </si>
  <si>
    <t>2539.89</t>
  </si>
  <si>
    <t>2795.27</t>
  </si>
  <si>
    <t>5545.76</t>
  </si>
  <si>
    <t>91.18</t>
  </si>
  <si>
    <t>4285.46</t>
  </si>
  <si>
    <t>3329.09</t>
  </si>
  <si>
    <t>5592.22</t>
  </si>
  <si>
    <t>89.15</t>
  </si>
  <si>
    <t>3298.55</t>
  </si>
  <si>
    <t>93.21</t>
  </si>
  <si>
    <t>2609.88</t>
  </si>
  <si>
    <t>3336.29</t>
  </si>
  <si>
    <t>5510.05</t>
  </si>
  <si>
    <t>2504.4</t>
  </si>
  <si>
    <t>3525.6</t>
  </si>
  <si>
    <t>88.14</t>
  </si>
  <si>
    <t>4407</t>
  </si>
  <si>
    <t>6/14/2004 0:00</t>
  </si>
  <si>
    <t>96.24</t>
  </si>
  <si>
    <t>2983.44</t>
  </si>
  <si>
    <t>5126.24</t>
  </si>
  <si>
    <t>5713.79</t>
  </si>
  <si>
    <t>4613.8</t>
  </si>
  <si>
    <t>3711.1</t>
  </si>
  <si>
    <t>3524.73</t>
  </si>
  <si>
    <t>4814.4</t>
  </si>
  <si>
    <t>87.13</t>
  </si>
  <si>
    <t>3572.33</t>
  </si>
  <si>
    <t>4581.36</t>
  </si>
  <si>
    <t>4319.76</t>
  </si>
  <si>
    <t>45.25</t>
  </si>
  <si>
    <t>1448</t>
  </si>
  <si>
    <t>881.4</t>
  </si>
  <si>
    <t>57.46</t>
  </si>
  <si>
    <t>2011.1</t>
  </si>
  <si>
    <t>S18_2957</t>
  </si>
  <si>
    <t>64.33</t>
  </si>
  <si>
    <t>1801.24</t>
  </si>
  <si>
    <t>73.7</t>
  </si>
  <si>
    <t>3390.2</t>
  </si>
  <si>
    <t>71.2</t>
  </si>
  <si>
    <t>1424</t>
  </si>
  <si>
    <t>49.97</t>
  </si>
  <si>
    <t>1499.1</t>
  </si>
  <si>
    <t>69.96</t>
  </si>
  <si>
    <t>3358.08</t>
  </si>
  <si>
    <t>53.72</t>
  </si>
  <si>
    <t>1504.16</t>
  </si>
  <si>
    <t>68.08</t>
  </si>
  <si>
    <t>2655.12</t>
  </si>
  <si>
    <t>51.84</t>
  </si>
  <si>
    <t>1244.16</t>
  </si>
  <si>
    <t>67.46</t>
  </si>
  <si>
    <t>1888.88</t>
  </si>
  <si>
    <t>58.71</t>
  </si>
  <si>
    <t>1820.01</t>
  </si>
  <si>
    <t>63.71</t>
  </si>
  <si>
    <t>2866.95</t>
  </si>
  <si>
    <t>58.09</t>
  </si>
  <si>
    <t>1394.16</t>
  </si>
  <si>
    <t>2632.28</t>
  </si>
  <si>
    <t>63.08</t>
  </si>
  <si>
    <t>2018.56</t>
  </si>
  <si>
    <t>7/16/2004 0:00</t>
  </si>
  <si>
    <t>68.71</t>
  </si>
  <si>
    <t>2954.53</t>
  </si>
  <si>
    <t>50.59</t>
  </si>
  <si>
    <t>1871.83</t>
  </si>
  <si>
    <t>64.96</t>
  </si>
  <si>
    <t>1559.04</t>
  </si>
  <si>
    <t>1880.2</t>
  </si>
  <si>
    <t>29.87</t>
  </si>
  <si>
    <t>1224.67</t>
  </si>
  <si>
    <t>2979.08</t>
  </si>
  <si>
    <t>2208.64</t>
  </si>
  <si>
    <t>70.58</t>
  </si>
  <si>
    <t>3458.42</t>
  </si>
  <si>
    <t>1237.88</t>
  </si>
  <si>
    <t>2723.2</t>
  </si>
  <si>
    <t>59.96</t>
  </si>
  <si>
    <t>2218.52</t>
  </si>
  <si>
    <t>3/10/2005 0:00</t>
  </si>
  <si>
    <t>1665.32</t>
  </si>
  <si>
    <t>83.44</t>
  </si>
  <si>
    <t>3421.04</t>
  </si>
  <si>
    <t>Ships</t>
  </si>
  <si>
    <t>S18_3029</t>
  </si>
  <si>
    <t>89.46</t>
  </si>
  <si>
    <t>1878.66</t>
  </si>
  <si>
    <t>3853.6</t>
  </si>
  <si>
    <t>Auto-Moto Classics Inc.</t>
  </si>
  <si>
    <t>6175558428</t>
  </si>
  <si>
    <t>16780 Pompton St.</t>
  </si>
  <si>
    <t>74.84</t>
  </si>
  <si>
    <t>3442.64</t>
  </si>
  <si>
    <t>79.14</t>
  </si>
  <si>
    <t>3482.16</t>
  </si>
  <si>
    <t>73.12</t>
  </si>
  <si>
    <t>3363.52</t>
  </si>
  <si>
    <t>81.72</t>
  </si>
  <si>
    <t>3350.52</t>
  </si>
  <si>
    <t>2862.72</t>
  </si>
  <si>
    <t>87.74</t>
  </si>
  <si>
    <t>4036.04</t>
  </si>
  <si>
    <t>2817.92</t>
  </si>
  <si>
    <t>94.62</t>
  </si>
  <si>
    <t>4636.38</t>
  </si>
  <si>
    <t>73.98</t>
  </si>
  <si>
    <t>1553.58</t>
  </si>
  <si>
    <t>84.3</t>
  </si>
  <si>
    <t>2697.6</t>
  </si>
  <si>
    <t>98.06</t>
  </si>
  <si>
    <t>3334.04</t>
  </si>
  <si>
    <t>2059.26</t>
  </si>
  <si>
    <t>2023.14</t>
  </si>
  <si>
    <t>2586.64</t>
  </si>
  <si>
    <t>1987.02</t>
  </si>
  <si>
    <t>45.86</t>
  </si>
  <si>
    <t>1146.5</t>
  </si>
  <si>
    <t>82.58</t>
  </si>
  <si>
    <t>2312.24</t>
  </si>
  <si>
    <t>64.97</t>
  </si>
  <si>
    <t>2793.71</t>
  </si>
  <si>
    <t>86.74</t>
  </si>
  <si>
    <t>1908.28</t>
  </si>
  <si>
    <t>93.01</t>
  </si>
  <si>
    <t>3441.37</t>
  </si>
  <si>
    <t>72.26</t>
  </si>
  <si>
    <t>2023.28</t>
  </si>
  <si>
    <t>2245.2</t>
  </si>
  <si>
    <t>3255.12</t>
  </si>
  <si>
    <t>2539.5</t>
  </si>
  <si>
    <t>S18_3136</t>
  </si>
  <si>
    <t>4818.15</t>
  </si>
  <si>
    <t>97.39</t>
  </si>
  <si>
    <t>2921.7</t>
  </si>
  <si>
    <t>90.06</t>
  </si>
  <si>
    <t>1801.2</t>
  </si>
  <si>
    <t>2804.36</t>
  </si>
  <si>
    <t>4900.8</t>
  </si>
  <si>
    <t>89.01</t>
  </si>
  <si>
    <t>2759.31</t>
  </si>
  <si>
    <t>2488.2</t>
  </si>
  <si>
    <t>2769.89</t>
  </si>
  <si>
    <t>3581.4</t>
  </si>
  <si>
    <t>5285.14</t>
  </si>
  <si>
    <t>3181.53</t>
  </si>
  <si>
    <t>3340.51</t>
  </si>
  <si>
    <t>84.82</t>
  </si>
  <si>
    <t>3138.34</t>
  </si>
  <si>
    <t>4775.08</t>
  </si>
  <si>
    <t>3006.43</t>
  </si>
  <si>
    <t>2866.26</t>
  </si>
  <si>
    <t>85.87</t>
  </si>
  <si>
    <t>2232.62</t>
  </si>
  <si>
    <t>4457.02</t>
  </si>
  <si>
    <t>47.04</t>
  </si>
  <si>
    <t>2257.92</t>
  </si>
  <si>
    <t>39.8</t>
  </si>
  <si>
    <t>1592</t>
  </si>
  <si>
    <t>4948.2</t>
  </si>
  <si>
    <t>5160.76</t>
  </si>
  <si>
    <t>94.22</t>
  </si>
  <si>
    <t>1978.62</t>
  </si>
  <si>
    <t>4288.2</t>
  </si>
  <si>
    <t>86.92</t>
  </si>
  <si>
    <t>2520.68</t>
  </si>
  <si>
    <t>1781.22</t>
  </si>
  <si>
    <t>3065.04</t>
  </si>
  <si>
    <t>S18_3140</t>
  </si>
  <si>
    <t>3551.34</t>
  </si>
  <si>
    <t>5544.02</t>
  </si>
  <si>
    <t>6/6/2003 0:00</t>
  </si>
  <si>
    <t>6034.33</t>
  </si>
  <si>
    <t>3641.57</t>
  </si>
  <si>
    <t>6930.74</t>
  </si>
  <si>
    <t>3675.63</t>
  </si>
  <si>
    <t>11/7/2003 0:00</t>
  </si>
  <si>
    <t>3442.04</t>
  </si>
  <si>
    <t>6893.81</t>
  </si>
  <si>
    <t>2622.48</t>
  </si>
  <si>
    <t>4417.38</t>
  </si>
  <si>
    <t>2/18/2004 0:00</t>
  </si>
  <si>
    <t>3606.02</t>
  </si>
  <si>
    <t>3/20/2004 0:00</t>
  </si>
  <si>
    <t>3802.56</t>
  </si>
  <si>
    <t>5026.4</t>
  </si>
  <si>
    <t>6695.53</t>
  </si>
  <si>
    <t>2819.28</t>
  </si>
  <si>
    <t>3759.04</t>
  </si>
  <si>
    <t>2731.8</t>
  </si>
  <si>
    <t>1658.88</t>
  </si>
  <si>
    <t>5778.24</t>
  </si>
  <si>
    <t>5191.12</t>
  </si>
  <si>
    <t>3862.88</t>
  </si>
  <si>
    <t>61.52</t>
  </si>
  <si>
    <t>1476.48</t>
  </si>
  <si>
    <t>5273.73</t>
  </si>
  <si>
    <t>4872.03</t>
  </si>
  <si>
    <t>4556.99</t>
  </si>
  <si>
    <t>S18_3232</t>
  </si>
  <si>
    <t>8257</t>
  </si>
  <si>
    <t>8209.44</t>
  </si>
  <si>
    <t>3598.5</t>
  </si>
  <si>
    <t>3837.24</t>
  </si>
  <si>
    <t>8331.61</t>
  </si>
  <si>
    <t>4836.5</t>
  </si>
  <si>
    <t>5418.88</t>
  </si>
  <si>
    <t>3734.01</t>
  </si>
  <si>
    <t>3996.4</t>
  </si>
  <si>
    <t>8754.69</t>
  </si>
  <si>
    <t>5481.45</t>
  </si>
  <si>
    <t>4419.89</t>
  </si>
  <si>
    <t>6324.75</t>
  </si>
  <si>
    <t>4409.72</t>
  </si>
  <si>
    <t>3918.46</t>
  </si>
  <si>
    <t>7620.5</t>
  </si>
  <si>
    <t>8291.04</t>
  </si>
  <si>
    <t>3937.25</t>
  </si>
  <si>
    <t>5554.4</t>
  </si>
  <si>
    <t>6407.86</t>
  </si>
  <si>
    <t>4172.52</t>
  </si>
  <si>
    <t>7083.37</t>
  </si>
  <si>
    <t>7132.68</t>
  </si>
  <si>
    <t>6773.6</t>
  </si>
  <si>
    <t>3657.69</t>
  </si>
  <si>
    <t>4812.55</t>
  </si>
  <si>
    <t>3928.6</t>
  </si>
  <si>
    <t>6401.22</t>
  </si>
  <si>
    <t>4191.25</t>
  </si>
  <si>
    <t>5852.52</t>
  </si>
  <si>
    <t>2844.87</t>
  </si>
  <si>
    <t>4011.66</t>
  </si>
  <si>
    <t>7455.87</t>
  </si>
  <si>
    <t>8940.96</t>
  </si>
  <si>
    <t>4572.25</t>
  </si>
  <si>
    <t>5700.09</t>
  </si>
  <si>
    <t>3155.49</t>
  </si>
  <si>
    <t>4170.69</t>
  </si>
  <si>
    <t>2878.8</t>
  </si>
  <si>
    <t>5029.5</t>
  </si>
  <si>
    <t>7396.8</t>
  </si>
  <si>
    <t>93.49</t>
  </si>
  <si>
    <t>2991.68</t>
  </si>
  <si>
    <t>6275.72</t>
  </si>
  <si>
    <t>56.85</t>
  </si>
  <si>
    <t>1534.95</t>
  </si>
  <si>
    <t>7264.53</t>
  </si>
  <si>
    <t>6869.05</t>
  </si>
  <si>
    <t>3353.02</t>
  </si>
  <si>
    <t>3/15/2005 0:00</t>
  </si>
  <si>
    <t>8289.05</t>
  </si>
  <si>
    <t>11887.8</t>
  </si>
  <si>
    <t>5926.9</t>
  </si>
  <si>
    <t>3793.16</t>
  </si>
  <si>
    <t>4330.1</t>
  </si>
  <si>
    <t>Trains</t>
  </si>
  <si>
    <t>S18_3259</t>
  </si>
  <si>
    <t>95.8</t>
  </si>
  <si>
    <t>2011.8</t>
  </si>
  <si>
    <t>4837.18</t>
  </si>
  <si>
    <t>97.81</t>
  </si>
  <si>
    <t>2151.82</t>
  </si>
  <si>
    <t>88.74</t>
  </si>
  <si>
    <t>2573.46</t>
  </si>
  <si>
    <t>5344.5</t>
  </si>
  <si>
    <t>3070.52</t>
  </si>
  <si>
    <t>80.67</t>
  </si>
  <si>
    <t>3952.83</t>
  </si>
  <si>
    <t>3564.75</t>
  </si>
  <si>
    <t>5614.56</t>
  </si>
  <si>
    <t>1855.41</t>
  </si>
  <si>
    <t>4598.4</t>
  </si>
  <si>
    <t>5082.42</t>
  </si>
  <si>
    <t>5450.59</t>
  </si>
  <si>
    <t>4174.92</t>
  </si>
  <si>
    <t>2418.24</t>
  </si>
  <si>
    <t>91.76</t>
  </si>
  <si>
    <t>3670.4</t>
  </si>
  <si>
    <t>2481.7</t>
  </si>
  <si>
    <t>3807.68</t>
  </si>
  <si>
    <t>11/9/2004 0:00</t>
  </si>
  <si>
    <t>2230.41</t>
  </si>
  <si>
    <t>93.04</t>
  </si>
  <si>
    <t>3814.64</t>
  </si>
  <si>
    <t>84.71</t>
  </si>
  <si>
    <t>2117.75</t>
  </si>
  <si>
    <t>3340.48</t>
  </si>
  <si>
    <t>89.75</t>
  </si>
  <si>
    <t>2154</t>
  </si>
  <si>
    <t>5808.48</t>
  </si>
  <si>
    <t>68.35</t>
  </si>
  <si>
    <t>1777.1</t>
  </si>
  <si>
    <t>S18_3278</t>
  </si>
  <si>
    <t>73.17</t>
  </si>
  <si>
    <t>1536.57</t>
  </si>
  <si>
    <t>78</t>
  </si>
  <si>
    <t>3510</t>
  </si>
  <si>
    <t>86.04</t>
  </si>
  <si>
    <t>3097.44</t>
  </si>
  <si>
    <t>81.21</t>
  </si>
  <si>
    <t>1705.41</t>
  </si>
  <si>
    <t>70.76</t>
  </si>
  <si>
    <t>2264.32</t>
  </si>
  <si>
    <t>82.82</t>
  </si>
  <si>
    <t>2484.6</t>
  </si>
  <si>
    <t>94.88</t>
  </si>
  <si>
    <t>3415.68</t>
  </si>
  <si>
    <t>2839.32</t>
  </si>
  <si>
    <t>2730</t>
  </si>
  <si>
    <t>95.69</t>
  </si>
  <si>
    <t>3540.53</t>
  </si>
  <si>
    <t>2999.97</t>
  </si>
  <si>
    <t>76.39</t>
  </si>
  <si>
    <t>1527.8</t>
  </si>
  <si>
    <t>5/26/2004 0:00</t>
  </si>
  <si>
    <t>86.84</t>
  </si>
  <si>
    <t>3907.8</t>
  </si>
  <si>
    <t>7/2/2004 0:00</t>
  </si>
  <si>
    <t>2658.48</t>
  </si>
  <si>
    <t>3042.68</t>
  </si>
  <si>
    <t>78.8</t>
  </si>
  <si>
    <t>3861.2</t>
  </si>
  <si>
    <t>80.41</t>
  </si>
  <si>
    <t>2171.07</t>
  </si>
  <si>
    <t>3403.08</t>
  </si>
  <si>
    <t>59.1</t>
  </si>
  <si>
    <t>2245.8</t>
  </si>
  <si>
    <t>66.74</t>
  </si>
  <si>
    <t>1668.5</t>
  </si>
  <si>
    <t>60.3</t>
  </si>
  <si>
    <t>2773.8</t>
  </si>
  <si>
    <t>2464</t>
  </si>
  <si>
    <t>5491.6</t>
  </si>
  <si>
    <t>4791.82</t>
  </si>
  <si>
    <t>S18_3320</t>
  </si>
  <si>
    <t>4178.85</t>
  </si>
  <si>
    <t>82.34</t>
  </si>
  <si>
    <t>3128.92</t>
  </si>
  <si>
    <t>3095.4</t>
  </si>
  <si>
    <t>94.25</t>
  </si>
  <si>
    <t>3958.5</t>
  </si>
  <si>
    <t>4991.44</t>
  </si>
  <si>
    <t>95.24</t>
  </si>
  <si>
    <t>2761.96</t>
  </si>
  <si>
    <t>86.31</t>
  </si>
  <si>
    <t>2848.23</t>
  </si>
  <si>
    <t>79.37</t>
  </si>
  <si>
    <t>2539.84</t>
  </si>
  <si>
    <t>87.3</t>
  </si>
  <si>
    <t>2444.4</t>
  </si>
  <si>
    <t>4555.92</t>
  </si>
  <si>
    <t>3666.96</t>
  </si>
  <si>
    <t>84.33</t>
  </si>
  <si>
    <t>3035.88</t>
  </si>
  <si>
    <t>89.29</t>
  </si>
  <si>
    <t>2321.54</t>
  </si>
  <si>
    <t>3474.46</t>
  </si>
  <si>
    <t>96.23</t>
  </si>
  <si>
    <t>2501.98</t>
  </si>
  <si>
    <t>9/7/2004 0:00</t>
  </si>
  <si>
    <t>3958.46</t>
  </si>
  <si>
    <t>3535.95</t>
  </si>
  <si>
    <t>91.27</t>
  </si>
  <si>
    <t>3011.91</t>
  </si>
  <si>
    <t>11336.7</t>
  </si>
  <si>
    <t>2656.94</t>
  </si>
  <si>
    <t>2604.25</t>
  </si>
  <si>
    <t>73.08</t>
  </si>
  <si>
    <t>3288.6</t>
  </si>
  <si>
    <t>8935.5</t>
  </si>
  <si>
    <t>4035.96</t>
  </si>
  <si>
    <t>1875.09</t>
  </si>
  <si>
    <t>4049.56</t>
  </si>
  <si>
    <t>S18_3482</t>
  </si>
  <si>
    <t>2469.39</t>
  </si>
  <si>
    <t>5432.7</t>
  </si>
  <si>
    <t>4405.22</t>
  </si>
  <si>
    <t>3638</t>
  </si>
  <si>
    <t>4444.92</t>
  </si>
  <si>
    <t>3395.48</t>
  </si>
  <si>
    <t>3414.58</t>
  </si>
  <si>
    <t>5127.04</t>
  </si>
  <si>
    <t>3745.28</t>
  </si>
  <si>
    <t>4564.08</t>
  </si>
  <si>
    <t>6554.24</t>
  </si>
  <si>
    <t>6749.83</t>
  </si>
  <si>
    <t>8427.02</t>
  </si>
  <si>
    <t>3924.6</t>
  </si>
  <si>
    <t>6761.6</t>
  </si>
  <si>
    <t>3786.49</t>
  </si>
  <si>
    <t>6266.12</t>
  </si>
  <si>
    <t>3491</t>
  </si>
  <si>
    <t>11/16/2004 0:00</t>
  </si>
  <si>
    <t>6548.3</t>
  </si>
  <si>
    <t>3177.91</t>
  </si>
  <si>
    <t>12/7/2004 0:00</t>
  </si>
  <si>
    <t>4142.64</t>
  </si>
  <si>
    <t>96.49</t>
  </si>
  <si>
    <t>4149.07</t>
  </si>
  <si>
    <t>7397</t>
  </si>
  <si>
    <t>6241.6</t>
  </si>
  <si>
    <t>S18_3685</t>
  </si>
  <si>
    <t>5331.88</t>
  </si>
  <si>
    <t>5124.3</t>
  </si>
  <si>
    <t>3639.44</t>
  </si>
  <si>
    <t>5544</t>
  </si>
  <si>
    <t>5493.12</t>
  </si>
  <si>
    <t>5785.26</t>
  </si>
  <si>
    <t>5340.6</t>
  </si>
  <si>
    <t>5735.8</t>
  </si>
  <si>
    <t>6357.6</t>
  </si>
  <si>
    <t>7343.9</t>
  </si>
  <si>
    <t>5959.22</t>
  </si>
  <si>
    <t>4029.38</t>
  </si>
  <si>
    <t>5035.14</t>
  </si>
  <si>
    <t>4116.8</t>
  </si>
  <si>
    <t>4310.55</t>
  </si>
  <si>
    <t>6446.7</t>
  </si>
  <si>
    <t>3616.64</t>
  </si>
  <si>
    <t>4232.76</t>
  </si>
  <si>
    <t>67.91</t>
  </si>
  <si>
    <t>1765.66</t>
  </si>
  <si>
    <t>84.88</t>
  </si>
  <si>
    <t>3734.72</t>
  </si>
  <si>
    <t>4808.38</t>
  </si>
  <si>
    <t>70.83</t>
  </si>
  <si>
    <t>2266.56</t>
  </si>
  <si>
    <t>10468.9</t>
  </si>
  <si>
    <t>5589.14</t>
  </si>
  <si>
    <t>67.77</t>
  </si>
  <si>
    <t>2914.11</t>
  </si>
  <si>
    <t>S18_3782</t>
  </si>
  <si>
    <t>49.74</t>
  </si>
  <si>
    <t>1740.9</t>
  </si>
  <si>
    <t>50.36</t>
  </si>
  <si>
    <t>2266.2</t>
  </si>
  <si>
    <t>67.14</t>
  </si>
  <si>
    <t>3155.58</t>
  </si>
  <si>
    <t>9/3/2003 0:00</t>
  </si>
  <si>
    <t>64.66</t>
  </si>
  <si>
    <t>1357.86</t>
  </si>
  <si>
    <t>68.39</t>
  </si>
  <si>
    <t>2598.82</t>
  </si>
  <si>
    <t>1057.56</t>
  </si>
  <si>
    <t>72.74</t>
  </si>
  <si>
    <t>3127.82</t>
  </si>
  <si>
    <t>2488.14</t>
  </si>
  <si>
    <t>58.44</t>
  </si>
  <si>
    <t>2220.72</t>
  </si>
  <si>
    <t>52.22</t>
  </si>
  <si>
    <t>1357.72</t>
  </si>
  <si>
    <t>52.84</t>
  </si>
  <si>
    <t>1638.04</t>
  </si>
  <si>
    <t>54.71</t>
  </si>
  <si>
    <t>2626.08</t>
  </si>
  <si>
    <t>6/30/2004 0:00</t>
  </si>
  <si>
    <t>1661.88</t>
  </si>
  <si>
    <t>57.2</t>
  </si>
  <si>
    <t>2173.6</t>
  </si>
  <si>
    <t>8/28/2004 0:00</t>
  </si>
  <si>
    <t>55.95</t>
  </si>
  <si>
    <t>2182.05</t>
  </si>
  <si>
    <t>2819.88</t>
  </si>
  <si>
    <t>59.06</t>
  </si>
  <si>
    <t>2598.64</t>
  </si>
  <si>
    <t>69.63</t>
  </si>
  <si>
    <t>2019.27</t>
  </si>
  <si>
    <t>1454.7</t>
  </si>
  <si>
    <t>53.47</t>
  </si>
  <si>
    <t>1657.57</t>
  </si>
  <si>
    <t>89.12</t>
  </si>
  <si>
    <t>2851.84</t>
  </si>
  <si>
    <t>4609.64</t>
  </si>
  <si>
    <t>5079.96</t>
  </si>
  <si>
    <t>1879.92</t>
  </si>
  <si>
    <t>4774.86</t>
  </si>
  <si>
    <t>S18_3856</t>
  </si>
  <si>
    <t>2687.04</t>
  </si>
  <si>
    <t>3423.75</t>
  </si>
  <si>
    <t>3455.76</t>
  </si>
  <si>
    <t>3622.97</t>
  </si>
  <si>
    <t>3599.58</t>
  </si>
  <si>
    <t>5386.56</t>
  </si>
  <si>
    <t>4918.78</t>
  </si>
  <si>
    <t>2538.8</t>
  </si>
  <si>
    <t>2498.6</t>
  </si>
  <si>
    <t>85.75</t>
  </si>
  <si>
    <t>3858.75</t>
  </si>
  <si>
    <t>5600.5</t>
  </si>
  <si>
    <t>5/8/2004 0:00</t>
  </si>
  <si>
    <t>4103.46</t>
  </si>
  <si>
    <t>4287.5</t>
  </si>
  <si>
    <t>5795.54</t>
  </si>
  <si>
    <t>84.7</t>
  </si>
  <si>
    <t>1863.4</t>
  </si>
  <si>
    <t>86.81</t>
  </si>
  <si>
    <t>4166.88</t>
  </si>
  <si>
    <t>4080.07</t>
  </si>
  <si>
    <t>3815.48</t>
  </si>
  <si>
    <t>11/12/2004 0:00</t>
  </si>
  <si>
    <t>5526.45</t>
  </si>
  <si>
    <t>3374.6</t>
  </si>
  <si>
    <t>60.49</t>
  </si>
  <si>
    <t>3024.5</t>
  </si>
  <si>
    <t>1266.1</t>
  </si>
  <si>
    <t>4811.85</t>
  </si>
  <si>
    <t>7307.42</t>
  </si>
  <si>
    <t>6209.25</t>
  </si>
  <si>
    <t>5/9/2005 0:00</t>
  </si>
  <si>
    <t>5348.5</t>
  </si>
  <si>
    <t>S18_4027</t>
  </si>
  <si>
    <t>2780.58</t>
  </si>
  <si>
    <t>3447</t>
  </si>
  <si>
    <t>3791.52</t>
  </si>
  <si>
    <t>4524.1</t>
  </si>
  <si>
    <t>9/25/2003 0:00</t>
  </si>
  <si>
    <t>3337.6</t>
  </si>
  <si>
    <t>5532.12</t>
  </si>
  <si>
    <t>5096.91</t>
  </si>
  <si>
    <t>4537.08</t>
  </si>
  <si>
    <t>6146.8</t>
  </si>
  <si>
    <t>8258</t>
  </si>
  <si>
    <t>7238.28</t>
  </si>
  <si>
    <t>6756</t>
  </si>
  <si>
    <t>4674.8</t>
  </si>
  <si>
    <t>7140.76</t>
  </si>
  <si>
    <t>3600.65</t>
  </si>
  <si>
    <t>4206.74</t>
  </si>
  <si>
    <t>5379.71</t>
  </si>
  <si>
    <t>5679.36</t>
  </si>
  <si>
    <t>4394.84</t>
  </si>
  <si>
    <t>2528.25</t>
  </si>
  <si>
    <t>7031.52</t>
  </si>
  <si>
    <t>5340.9</t>
  </si>
  <si>
    <t>6376.58</t>
  </si>
  <si>
    <t>6896.75</t>
  </si>
  <si>
    <t>86.51</t>
  </si>
  <si>
    <t>1903.22</t>
  </si>
  <si>
    <t>S18_4409</t>
  </si>
  <si>
    <t>89.27</t>
  </si>
  <si>
    <t>2499.56</t>
  </si>
  <si>
    <t>85.59</t>
  </si>
  <si>
    <t>3081.24</t>
  </si>
  <si>
    <t>3598.22</t>
  </si>
  <si>
    <t>3912.09</t>
  </si>
  <si>
    <t>75.46</t>
  </si>
  <si>
    <t>1584.66</t>
  </si>
  <si>
    <t>3942.72</t>
  </si>
  <si>
    <t>97.55</t>
  </si>
  <si>
    <t>2341.2</t>
  </si>
  <si>
    <t>2482.11</t>
  </si>
  <si>
    <t>3602.02</t>
  </si>
  <si>
    <t>1/22/2004 0:00</t>
  </si>
  <si>
    <t>3566.94</t>
  </si>
  <si>
    <t>90.19</t>
  </si>
  <si>
    <t>3787.98</t>
  </si>
  <si>
    <t>3704.05</t>
  </si>
  <si>
    <t>80.99</t>
  </si>
  <si>
    <t>2834.65</t>
  </si>
  <si>
    <t>3392.26</t>
  </si>
  <si>
    <t>81.91</t>
  </si>
  <si>
    <t>3358.31</t>
  </si>
  <si>
    <t>2203.11</t>
  </si>
  <si>
    <t>62.72</t>
  </si>
  <si>
    <t>2696.96</t>
  </si>
  <si>
    <t>3376.64</t>
  </si>
  <si>
    <t>541.14</t>
  </si>
  <si>
    <t>92.95</t>
  </si>
  <si>
    <t>6134.7</t>
  </si>
  <si>
    <t>82.5</t>
  </si>
  <si>
    <t>3382.5</t>
  </si>
  <si>
    <t>S18_4522</t>
  </si>
  <si>
    <t>97.42</t>
  </si>
  <si>
    <t>2240.66</t>
  </si>
  <si>
    <t>92.16</t>
  </si>
  <si>
    <t>3962.88</t>
  </si>
  <si>
    <t>70.22</t>
  </si>
  <si>
    <t>1685.28</t>
  </si>
  <si>
    <t>83.38</t>
  </si>
  <si>
    <t>1834.36</t>
  </si>
  <si>
    <t>73.73</t>
  </si>
  <si>
    <t>1916.98</t>
  </si>
  <si>
    <t>74.6</t>
  </si>
  <si>
    <t>2611</t>
  </si>
  <si>
    <t>77.24</t>
  </si>
  <si>
    <t>3630.28</t>
  </si>
  <si>
    <t>5090.5</t>
  </si>
  <si>
    <t>87.77</t>
  </si>
  <si>
    <t>3949.65</t>
  </si>
  <si>
    <t>89.53</t>
  </si>
  <si>
    <t>3491.67</t>
  </si>
  <si>
    <t>2059.19</t>
  </si>
  <si>
    <t>75.48</t>
  </si>
  <si>
    <t>3170.16</t>
  </si>
  <si>
    <t>1790.6</t>
  </si>
  <si>
    <t>71.09</t>
  </si>
  <si>
    <t>2345.97</t>
  </si>
  <si>
    <t>3580.88</t>
  </si>
  <si>
    <t>4946.06</t>
  </si>
  <si>
    <t>90.4</t>
  </si>
  <si>
    <t>3602.16</t>
  </si>
  <si>
    <t>10/29/2004 0:00</t>
  </si>
  <si>
    <t>86.01</t>
  </si>
  <si>
    <t>4300.5</t>
  </si>
  <si>
    <t>4498.19</t>
  </si>
  <si>
    <t>3023.1</t>
  </si>
  <si>
    <t>86.89</t>
  </si>
  <si>
    <t>3562.49</t>
  </si>
  <si>
    <t>58.58</t>
  </si>
  <si>
    <t>1640.24</t>
  </si>
  <si>
    <t>4739.4</t>
  </si>
  <si>
    <t>1207.68</t>
  </si>
  <si>
    <t>4228.2</t>
  </si>
  <si>
    <t>S18_4600</t>
  </si>
  <si>
    <t>4815.45</t>
  </si>
  <si>
    <t>7083</t>
  </si>
  <si>
    <t>4601.2</t>
  </si>
  <si>
    <t>6467.02</t>
  </si>
  <si>
    <t>5012.55</t>
  </si>
  <si>
    <t>5121.59</t>
  </si>
  <si>
    <t>2441.04</t>
  </si>
  <si>
    <t>4262.08</t>
  </si>
  <si>
    <t>6658.02</t>
  </si>
  <si>
    <t>4509.08</t>
  </si>
  <si>
    <t>4716.23</t>
  </si>
  <si>
    <t>2390.22</t>
  </si>
  <si>
    <t>4666.62</t>
  </si>
  <si>
    <t>5383.08</t>
  </si>
  <si>
    <t>99.29</t>
  </si>
  <si>
    <t>2482.25</t>
  </si>
  <si>
    <t>5288.64</t>
  </si>
  <si>
    <t>2184.38</t>
  </si>
  <si>
    <t>2881.76</t>
  </si>
  <si>
    <t>6203.06</t>
  </si>
  <si>
    <t>6763.47</t>
  </si>
  <si>
    <t>5884.65</t>
  </si>
  <si>
    <t>3559.64</t>
  </si>
  <si>
    <t>57.53</t>
  </si>
  <si>
    <t>1668.37</t>
  </si>
  <si>
    <t>4890.6</t>
  </si>
  <si>
    <t>5235.72</t>
  </si>
  <si>
    <t>4325.16</t>
  </si>
  <si>
    <t>47.29</t>
  </si>
  <si>
    <t>1938.89</t>
  </si>
  <si>
    <t>S18_4668</t>
  </si>
  <si>
    <t>49.81</t>
  </si>
  <si>
    <t>2490.5</t>
  </si>
  <si>
    <t>53.83</t>
  </si>
  <si>
    <t>2314.69</t>
  </si>
  <si>
    <t>43.27</t>
  </si>
  <si>
    <t>1254.83</t>
  </si>
  <si>
    <t>42.76</t>
  </si>
  <si>
    <t>1282.8</t>
  </si>
  <si>
    <t>1345.75</t>
  </si>
  <si>
    <t>44.78</t>
  </si>
  <si>
    <t>2194.22</t>
  </si>
  <si>
    <t>1972</t>
  </si>
  <si>
    <t>1835.98</t>
  </si>
  <si>
    <t>53.33</t>
  </si>
  <si>
    <t>1119.93</t>
  </si>
  <si>
    <t>45.28</t>
  </si>
  <si>
    <t>2082.88</t>
  </si>
  <si>
    <t>1569.75</t>
  </si>
  <si>
    <t>59.87</t>
  </si>
  <si>
    <t>2694.15</t>
  </si>
  <si>
    <t>1257.27</t>
  </si>
  <si>
    <t>58.36</t>
  </si>
  <si>
    <t>2567.84</t>
  </si>
  <si>
    <t>2634.28</t>
  </si>
  <si>
    <t>51.82</t>
  </si>
  <si>
    <t>1502.78</t>
  </si>
  <si>
    <t>1676.2</t>
  </si>
  <si>
    <t>2217.15</t>
  </si>
  <si>
    <t>6832.02</t>
  </si>
  <si>
    <t>79.86</t>
  </si>
  <si>
    <t>1916.64</t>
  </si>
  <si>
    <t>7110.8</t>
  </si>
  <si>
    <t>5302.8</t>
  </si>
  <si>
    <t>7827.3</t>
  </si>
  <si>
    <t>2095.45</t>
  </si>
  <si>
    <t>1556.62</t>
  </si>
  <si>
    <t>5565.12</t>
  </si>
  <si>
    <t>S18_4721</t>
  </si>
  <si>
    <t>3583.16</t>
  </si>
  <si>
    <t>4705.18</t>
  </si>
  <si>
    <t>4444.54</t>
  </si>
  <si>
    <t>4618.88</t>
  </si>
  <si>
    <t>4237.76</t>
  </si>
  <si>
    <t>5673.58</t>
  </si>
  <si>
    <t>5260.15</t>
  </si>
  <si>
    <t>6350.96</t>
  </si>
  <si>
    <t>3559.4</t>
  </si>
  <si>
    <t>2410.6</t>
  </si>
  <si>
    <t>5713.92</t>
  </si>
  <si>
    <t>4300.32</t>
  </si>
  <si>
    <t>7947.31</t>
  </si>
  <si>
    <t>5356.8</t>
  </si>
  <si>
    <t>7901.1</t>
  </si>
  <si>
    <t>6101</t>
  </si>
  <si>
    <t>6276.46</t>
  </si>
  <si>
    <t>4203.5</t>
  </si>
  <si>
    <t>58.18</t>
  </si>
  <si>
    <t>1629.04</t>
  </si>
  <si>
    <t>3289.86</t>
  </si>
  <si>
    <t>6862.94</t>
  </si>
  <si>
    <t>61.29</t>
  </si>
  <si>
    <t>2574.18</t>
  </si>
  <si>
    <t>S18_4933</t>
  </si>
  <si>
    <t>1327.79</t>
  </si>
  <si>
    <t>81.25</t>
  </si>
  <si>
    <t>2356.25</t>
  </si>
  <si>
    <t>80.54</t>
  </si>
  <si>
    <t>2013.5</t>
  </si>
  <si>
    <t>71.98</t>
  </si>
  <si>
    <t>2807.22</t>
  </si>
  <si>
    <t>69.84</t>
  </si>
  <si>
    <t>3072.96</t>
  </si>
  <si>
    <t>76.26</t>
  </si>
  <si>
    <t>1906.5</t>
  </si>
  <si>
    <t>3431.7</t>
  </si>
  <si>
    <t>83.39</t>
  </si>
  <si>
    <t>2084.75</t>
  </si>
  <si>
    <t>2136.01</t>
  </si>
  <si>
    <t>2009.7</t>
  </si>
  <si>
    <t>75.55</t>
  </si>
  <si>
    <t>2719.8</t>
  </si>
  <si>
    <t>7/7/2004 0:00</t>
  </si>
  <si>
    <t>60.58</t>
  </si>
  <si>
    <t>1575.08</t>
  </si>
  <si>
    <t>8/9/2004 0:00</t>
  </si>
  <si>
    <t>73.41</t>
  </si>
  <si>
    <t>1688.43</t>
  </si>
  <si>
    <t>72.7</t>
  </si>
  <si>
    <t>1672.1</t>
  </si>
  <si>
    <t>1674.75</t>
  </si>
  <si>
    <t>3472.98</t>
  </si>
  <si>
    <t>63.43</t>
  </si>
  <si>
    <t>1649.18</t>
  </si>
  <si>
    <t>85.25</t>
  </si>
  <si>
    <t>3751</t>
  </si>
  <si>
    <t>4536</t>
  </si>
  <si>
    <t>4421.34</t>
  </si>
  <si>
    <t>2078.28</t>
  </si>
  <si>
    <t>3069</t>
  </si>
  <si>
    <t>S24_1046</t>
  </si>
  <si>
    <t>77.9</t>
  </si>
  <si>
    <t>1713.8</t>
  </si>
  <si>
    <t>60.26</t>
  </si>
  <si>
    <t>1506.5</t>
  </si>
  <si>
    <t>72.76</t>
  </si>
  <si>
    <t>2692.12</t>
  </si>
  <si>
    <t>75.69</t>
  </si>
  <si>
    <t>2422.08</t>
  </si>
  <si>
    <t>74.22</t>
  </si>
  <si>
    <t>3488.34</t>
  </si>
  <si>
    <t>69.82</t>
  </si>
  <si>
    <t>2583.34</t>
  </si>
  <si>
    <t>62.47</t>
  </si>
  <si>
    <t>1249.4</t>
  </si>
  <si>
    <t>82.31</t>
  </si>
  <si>
    <t>3374.71</t>
  </si>
  <si>
    <t>1265.46</t>
  </si>
  <si>
    <t>76.43</t>
  </si>
  <si>
    <t>1681.46</t>
  </si>
  <si>
    <t>80.1</t>
  </si>
  <si>
    <t>3204</t>
  </si>
  <si>
    <t>74.96</t>
  </si>
  <si>
    <t>2398.72</t>
  </si>
  <si>
    <t>66.14</t>
  </si>
  <si>
    <t>2381.04</t>
  </si>
  <si>
    <t>72.02</t>
  </si>
  <si>
    <t>1944.54</t>
  </si>
  <si>
    <t>87.45</t>
  </si>
  <si>
    <t>2273.7</t>
  </si>
  <si>
    <t>70.55</t>
  </si>
  <si>
    <t>2116.5</t>
  </si>
  <si>
    <t>56.84</t>
  </si>
  <si>
    <t>1307.32</t>
  </si>
  <si>
    <t>59.53</t>
  </si>
  <si>
    <t>1726.37</t>
  </si>
  <si>
    <t>60.37</t>
  </si>
  <si>
    <t>1267.77</t>
  </si>
  <si>
    <t>3441.82</t>
  </si>
  <si>
    <t>1987.18</t>
  </si>
  <si>
    <t>64.67</t>
  </si>
  <si>
    <t>3880.2</t>
  </si>
  <si>
    <t>55.49</t>
  </si>
  <si>
    <t>1942.15</t>
  </si>
  <si>
    <t>S24_1444</t>
  </si>
  <si>
    <t>69.36</t>
  </si>
  <si>
    <t>3259.92</t>
  </si>
  <si>
    <t>60.69</t>
  </si>
  <si>
    <t>1213.8</t>
  </si>
  <si>
    <t>1086.6</t>
  </si>
  <si>
    <t>65.31</t>
  </si>
  <si>
    <t>1632.75</t>
  </si>
  <si>
    <t>68.78</t>
  </si>
  <si>
    <t>1857.06</t>
  </si>
  <si>
    <t>60.11</t>
  </si>
  <si>
    <t>1863.41</t>
  </si>
  <si>
    <t>66.47</t>
  </si>
  <si>
    <t>2924.68</t>
  </si>
  <si>
    <t>46.82</t>
  </si>
  <si>
    <t>2294.18</t>
  </si>
  <si>
    <t>1457.82</t>
  </si>
  <si>
    <t>1955.88</t>
  </si>
  <si>
    <t>52.6</t>
  </si>
  <si>
    <t>2314.4</t>
  </si>
  <si>
    <t>1310.96</t>
  </si>
  <si>
    <t>2913.3</t>
  </si>
  <si>
    <t>1357.78</t>
  </si>
  <si>
    <t>53.75</t>
  </si>
  <si>
    <t>2150</t>
  </si>
  <si>
    <t>61.85</t>
  </si>
  <si>
    <t>2783.25</t>
  </si>
  <si>
    <t>53.18</t>
  </si>
  <si>
    <t>2339.92</t>
  </si>
  <si>
    <t>69.16</t>
  </si>
  <si>
    <t>5972.4</t>
  </si>
  <si>
    <t>47.4</t>
  </si>
  <si>
    <t>2275.2</t>
  </si>
  <si>
    <t>60.76</t>
  </si>
  <si>
    <t>2673.44</t>
  </si>
  <si>
    <t>97.27</t>
  </si>
  <si>
    <t>2431.75</t>
  </si>
  <si>
    <t>2018.72</t>
  </si>
  <si>
    <t>50.29</t>
  </si>
  <si>
    <t>1558.99</t>
  </si>
  <si>
    <t>1104.6</t>
  </si>
  <si>
    <t>2575.1</t>
  </si>
  <si>
    <t>2845.75</t>
  </si>
  <si>
    <t>S24_1578</t>
  </si>
  <si>
    <t>98.05</t>
  </si>
  <si>
    <t>3431.75</t>
  </si>
  <si>
    <t>93.54</t>
  </si>
  <si>
    <t>3273.9</t>
  </si>
  <si>
    <t>4119.4</t>
  </si>
  <si>
    <t>5355.68</t>
  </si>
  <si>
    <t>5747.5</t>
  </si>
  <si>
    <t>5355.36</t>
  </si>
  <si>
    <t>2535.75</t>
  </si>
  <si>
    <t>4351.23</t>
  </si>
  <si>
    <t>90.16</t>
  </si>
  <si>
    <t>2254</t>
  </si>
  <si>
    <t>91.29</t>
  </si>
  <si>
    <t>2921.28</t>
  </si>
  <si>
    <t>2299</t>
  </si>
  <si>
    <t>2637.18</t>
  </si>
  <si>
    <t>4307.52</t>
  </si>
  <si>
    <t>2153.76</t>
  </si>
  <si>
    <t>3716.88</t>
  </si>
  <si>
    <t>5455.76</t>
  </si>
  <si>
    <t>2650.62</t>
  </si>
  <si>
    <t>6437.28</t>
  </si>
  <si>
    <t>87.78</t>
  </si>
  <si>
    <t>2633.4</t>
  </si>
  <si>
    <t>84.39</t>
  </si>
  <si>
    <t>2278.53</t>
  </si>
  <si>
    <t>96.92</t>
  </si>
  <si>
    <t>4846</t>
  </si>
  <si>
    <t>4197.1</t>
  </si>
  <si>
    <t>4597.65</t>
  </si>
  <si>
    <t>5287.7</t>
  </si>
  <si>
    <t>3550.05</t>
  </si>
  <si>
    <t>59.37</t>
  </si>
  <si>
    <t>1721.73</t>
  </si>
  <si>
    <t>S24_1628</t>
  </si>
  <si>
    <t>2993.5</t>
  </si>
  <si>
    <t>1295.06</t>
  </si>
  <si>
    <t>2671.95</t>
  </si>
  <si>
    <t>1226.59</t>
  </si>
  <si>
    <t>1453.84</t>
  </si>
  <si>
    <t>1830.22</t>
  </si>
  <si>
    <t>2530.01</t>
  </si>
  <si>
    <t>2241.45</t>
  </si>
  <si>
    <t>2399.85</t>
  </si>
  <si>
    <t>1557.72</t>
  </si>
  <si>
    <t>845.25</t>
  </si>
  <si>
    <t>48.3</t>
  </si>
  <si>
    <t>1352.4</t>
  </si>
  <si>
    <t>1584.8</t>
  </si>
  <si>
    <t>2616</t>
  </si>
  <si>
    <t>51.32</t>
  </si>
  <si>
    <t>1129.04</t>
  </si>
  <si>
    <t>2218.5</t>
  </si>
  <si>
    <t>42.26</t>
  </si>
  <si>
    <t>2028.48</t>
  </si>
  <si>
    <t>87.96</t>
  </si>
  <si>
    <t>1759.2</t>
  </si>
  <si>
    <t>36.21</t>
  </si>
  <si>
    <t>977.67</t>
  </si>
  <si>
    <t>1463</t>
  </si>
  <si>
    <t>3970.56</t>
  </si>
  <si>
    <t>2576</t>
  </si>
  <si>
    <t>2233.69</t>
  </si>
  <si>
    <t>88.63</t>
  </si>
  <si>
    <t>2481.64</t>
  </si>
  <si>
    <t>S24_1785</t>
  </si>
  <si>
    <t>4651.53</t>
  </si>
  <si>
    <t>94.1</t>
  </si>
  <si>
    <t>3858.1</t>
  </si>
  <si>
    <t>87.54</t>
  </si>
  <si>
    <t>3501.6</t>
  </si>
  <si>
    <t>6433.7</t>
  </si>
  <si>
    <t>98.48</t>
  </si>
  <si>
    <t>2658.96</t>
  </si>
  <si>
    <t>3608.76</t>
  </si>
  <si>
    <t>96.29</t>
  </si>
  <si>
    <t>2214.67</t>
  </si>
  <si>
    <t>2747.53</t>
  </si>
  <si>
    <t>97.38</t>
  </si>
  <si>
    <t>3310.92</t>
  </si>
  <si>
    <t>95.2</t>
  </si>
  <si>
    <t>2380</t>
  </si>
  <si>
    <t>2310.88</t>
  </si>
  <si>
    <t>4061.76</t>
  </si>
  <si>
    <t>3493.7</t>
  </si>
  <si>
    <t>2872.25</t>
  </si>
  <si>
    <t>4114.38</t>
  </si>
  <si>
    <t>50.65</t>
  </si>
  <si>
    <t>1063.65</t>
  </si>
  <si>
    <t>71.73</t>
  </si>
  <si>
    <t>2008.44</t>
  </si>
  <si>
    <t>4328.6</t>
  </si>
  <si>
    <t>41.71</t>
  </si>
  <si>
    <t>1376.43</t>
  </si>
  <si>
    <t>5552.16</t>
  </si>
  <si>
    <t>3659.02</t>
  </si>
  <si>
    <t>4165.61</t>
  </si>
  <si>
    <t>31.2</t>
  </si>
  <si>
    <t>1404</t>
  </si>
  <si>
    <t>S24_1937</t>
  </si>
  <si>
    <t>35.51</t>
  </si>
  <si>
    <t>710.2</t>
  </si>
  <si>
    <t>37.84</t>
  </si>
  <si>
    <t>1702.8</t>
  </si>
  <si>
    <t>33.19</t>
  </si>
  <si>
    <t>1194.84</t>
  </si>
  <si>
    <t>27.22</t>
  </si>
  <si>
    <t>1007.14</t>
  </si>
  <si>
    <t>31.53</t>
  </si>
  <si>
    <t>977.43</t>
  </si>
  <si>
    <t>36.84</t>
  </si>
  <si>
    <t>1436.76</t>
  </si>
  <si>
    <t>29.21</t>
  </si>
  <si>
    <t>759.46</t>
  </si>
  <si>
    <t>37.17</t>
  </si>
  <si>
    <t>1189.44</t>
  </si>
  <si>
    <t>34.19</t>
  </si>
  <si>
    <t>683.8</t>
  </si>
  <si>
    <t>1226.82</t>
  </si>
  <si>
    <t>29.54</t>
  </si>
  <si>
    <t>974.82</t>
  </si>
  <si>
    <t>28.88</t>
  </si>
  <si>
    <t>577.6</t>
  </si>
  <si>
    <t>38.17</t>
  </si>
  <si>
    <t>1106.93</t>
  </si>
  <si>
    <t>30.2</t>
  </si>
  <si>
    <t>694.6</t>
  </si>
  <si>
    <t>1152.06</t>
  </si>
  <si>
    <t>2624</t>
  </si>
  <si>
    <t>3685.95</t>
  </si>
  <si>
    <t>35.18</t>
  </si>
  <si>
    <t>703.6</t>
  </si>
  <si>
    <t>9720</t>
  </si>
  <si>
    <t>36.29</t>
  </si>
  <si>
    <t>834.67</t>
  </si>
  <si>
    <t>70.56</t>
  </si>
  <si>
    <t>8344.71</t>
  </si>
  <si>
    <t>1801.94</t>
  </si>
  <si>
    <t>26.88</t>
  </si>
  <si>
    <t>1209.6</t>
  </si>
  <si>
    <t>83.03</t>
  </si>
  <si>
    <t>3155.14</t>
  </si>
  <si>
    <t>S24_2000</t>
  </si>
  <si>
    <t>2848.86</t>
  </si>
  <si>
    <t>3570.29</t>
  </si>
  <si>
    <t>3902.41</t>
  </si>
  <si>
    <t>67.03</t>
  </si>
  <si>
    <t>1474.66</t>
  </si>
  <si>
    <t>75.41</t>
  </si>
  <si>
    <t>2186.89</t>
  </si>
  <si>
    <t>68.55</t>
  </si>
  <si>
    <t>1919.4</t>
  </si>
  <si>
    <t>91.4</t>
  </si>
  <si>
    <t>3656</t>
  </si>
  <si>
    <t>73.88</t>
  </si>
  <si>
    <t>1847</t>
  </si>
  <si>
    <t>61.7</t>
  </si>
  <si>
    <t>1851</t>
  </si>
  <si>
    <t>69.31</t>
  </si>
  <si>
    <t>2633.78</t>
  </si>
  <si>
    <t>87.6</t>
  </si>
  <si>
    <t>3153.6</t>
  </si>
  <si>
    <t>2803.2</t>
  </si>
  <si>
    <t>62.46</t>
  </si>
  <si>
    <t>2311.02</t>
  </si>
  <si>
    <t>79.98</t>
  </si>
  <si>
    <t>2399.4</t>
  </si>
  <si>
    <t>70.08</t>
  </si>
  <si>
    <t>2733.12</t>
  </si>
  <si>
    <t>65.51</t>
  </si>
  <si>
    <t>2096.32</t>
  </si>
  <si>
    <t>63.22</t>
  </si>
  <si>
    <t>2971.34</t>
  </si>
  <si>
    <t>86.83</t>
  </si>
  <si>
    <t>2257.58</t>
  </si>
  <si>
    <t>94.43</t>
  </si>
  <si>
    <t>3493.91</t>
  </si>
  <si>
    <t>4398.9</t>
  </si>
  <si>
    <t>3595.62</t>
  </si>
  <si>
    <t>2443.29</t>
  </si>
  <si>
    <t>5168.4</t>
  </si>
  <si>
    <t>6341.21</t>
  </si>
  <si>
    <t>S24_2011</t>
  </si>
  <si>
    <t>5189.78</t>
  </si>
  <si>
    <t>6027.75</t>
  </si>
  <si>
    <t>3366</t>
  </si>
  <si>
    <t>5456.4</t>
  </si>
  <si>
    <t>3812.16</t>
  </si>
  <si>
    <t>6083</t>
  </si>
  <si>
    <t>3170.7</t>
  </si>
  <si>
    <t>4534.6</t>
  </si>
  <si>
    <t>4301.15</t>
  </si>
  <si>
    <t>6804.63</t>
  </si>
  <si>
    <t>5652.94</t>
  </si>
  <si>
    <t>6960.48</t>
  </si>
  <si>
    <t>4512.6</t>
  </si>
  <si>
    <t>2784.76</t>
  </si>
  <si>
    <t>5316.36</t>
  </si>
  <si>
    <t>2941.89</t>
  </si>
  <si>
    <t>3207.4</t>
  </si>
  <si>
    <t>4215.05</t>
  </si>
  <si>
    <t>4333.29</t>
  </si>
  <si>
    <t>71.97</t>
  </si>
  <si>
    <t>2087.13</t>
  </si>
  <si>
    <t>50.33</t>
  </si>
  <si>
    <t>1711.22</t>
  </si>
  <si>
    <t>3910.53</t>
  </si>
  <si>
    <t>2255.12</t>
  </si>
  <si>
    <t>5720.75</t>
  </si>
  <si>
    <t>3335.23</t>
  </si>
  <si>
    <t>53.76</t>
  </si>
  <si>
    <t>2472.96</t>
  </si>
  <si>
    <t>S24_2022</t>
  </si>
  <si>
    <t>44.35</t>
  </si>
  <si>
    <t>1729.65</t>
  </si>
  <si>
    <t>995.5</t>
  </si>
  <si>
    <t>49.28</t>
  </si>
  <si>
    <t>2414.72</t>
  </si>
  <si>
    <t>1560.47</t>
  </si>
  <si>
    <t>41.22</t>
  </si>
  <si>
    <t>1112.94</t>
  </si>
  <si>
    <t>36.74</t>
  </si>
  <si>
    <t>1138.94</t>
  </si>
  <si>
    <t>50.62</t>
  </si>
  <si>
    <t>1012.4</t>
  </si>
  <si>
    <t>38.08</t>
  </si>
  <si>
    <t>913.92</t>
  </si>
  <si>
    <t>47.94</t>
  </si>
  <si>
    <t>2349.06</t>
  </si>
  <si>
    <t>48.38</t>
  </si>
  <si>
    <t>1161.12</t>
  </si>
  <si>
    <t>1764.75</t>
  </si>
  <si>
    <t>45.7</t>
  </si>
  <si>
    <t>1690.9</t>
  </si>
  <si>
    <t>47.49</t>
  </si>
  <si>
    <t>2137.05</t>
  </si>
  <si>
    <t>2177.1</t>
  </si>
  <si>
    <t>39.42</t>
  </si>
  <si>
    <t>1734.48</t>
  </si>
  <si>
    <t>37.63</t>
  </si>
  <si>
    <t>865.49</t>
  </si>
  <si>
    <t>3500.1</t>
  </si>
  <si>
    <t>85.52</t>
  </si>
  <si>
    <t>2223.52</t>
  </si>
  <si>
    <t>2311.68</t>
  </si>
  <si>
    <t>31.86</t>
  </si>
  <si>
    <t>828.36</t>
  </si>
  <si>
    <t>30.59</t>
  </si>
  <si>
    <t>856.52</t>
  </si>
  <si>
    <t>1845.45</t>
  </si>
  <si>
    <t>4042.08</t>
  </si>
  <si>
    <t>1828</t>
  </si>
  <si>
    <t>3680.28</t>
  </si>
  <si>
    <t>S24_2300</t>
  </si>
  <si>
    <t>2925.09</t>
  </si>
  <si>
    <t>3415.77</t>
  </si>
  <si>
    <t>5105.14</t>
  </si>
  <si>
    <t>5098.8</t>
  </si>
  <si>
    <t>4661.76</t>
  </si>
  <si>
    <t>2969.96</t>
  </si>
  <si>
    <t>3496.32</t>
  </si>
  <si>
    <t>5760.93</t>
  </si>
  <si>
    <t>6819.04</t>
  </si>
  <si>
    <t>3148.88</t>
  </si>
  <si>
    <t>5704.32</t>
  </si>
  <si>
    <t>3520.6</t>
  </si>
  <si>
    <t>5285.62</t>
  </si>
  <si>
    <t>5605.05</t>
  </si>
  <si>
    <t>2779.5</t>
  </si>
  <si>
    <t>5398.08</t>
  </si>
  <si>
    <t>3189.6</t>
  </si>
  <si>
    <t>5581.8</t>
  </si>
  <si>
    <t>3820.44</t>
  </si>
  <si>
    <t>5528.04</t>
  </si>
  <si>
    <t>5981.42</t>
  </si>
  <si>
    <t>5684.65</t>
  </si>
  <si>
    <t>3449.4</t>
  </si>
  <si>
    <t>2654.4</t>
  </si>
  <si>
    <t>8498</t>
  </si>
  <si>
    <t>5510.54</t>
  </si>
  <si>
    <t>58.87</t>
  </si>
  <si>
    <t>2060.45</t>
  </si>
  <si>
    <t>S24_2360</t>
  </si>
  <si>
    <t>2460.16</t>
  </si>
  <si>
    <t>61.64</t>
  </si>
  <si>
    <t>1787.56</t>
  </si>
  <si>
    <t>60.95</t>
  </si>
  <si>
    <t>1645.65</t>
  </si>
  <si>
    <t>80.34</t>
  </si>
  <si>
    <t>2169.18</t>
  </si>
  <si>
    <t>74.11</t>
  </si>
  <si>
    <t>2816.18</t>
  </si>
  <si>
    <t>72.03</t>
  </si>
  <si>
    <t>2521.05</t>
  </si>
  <si>
    <t>76.19</t>
  </si>
  <si>
    <t>3199.98</t>
  </si>
  <si>
    <t>11/19/2003 0:00</t>
  </si>
  <si>
    <t>63.72</t>
  </si>
  <si>
    <t>1338.12</t>
  </si>
  <si>
    <t>2972.58</t>
  </si>
  <si>
    <t>2070.9</t>
  </si>
  <si>
    <t>65.8</t>
  </si>
  <si>
    <t>3092.6</t>
  </si>
  <si>
    <t>65.1</t>
  </si>
  <si>
    <t>2408.7</t>
  </si>
  <si>
    <t>75.49</t>
  </si>
  <si>
    <t>3472.54</t>
  </si>
  <si>
    <t>59.56</t>
  </si>
  <si>
    <t>2263.28</t>
  </si>
  <si>
    <t>66.49</t>
  </si>
  <si>
    <t>2194.17</t>
  </si>
  <si>
    <t>56.1</t>
  </si>
  <si>
    <t>1346.4</t>
  </si>
  <si>
    <t>81.73</t>
  </si>
  <si>
    <t>2533.63</t>
  </si>
  <si>
    <t>81.03</t>
  </si>
  <si>
    <t>3403.26</t>
  </si>
  <si>
    <t>3307.2</t>
  </si>
  <si>
    <t>70.65</t>
  </si>
  <si>
    <t>2896.65</t>
  </si>
  <si>
    <t>61.23</t>
  </si>
  <si>
    <t>2632.89</t>
  </si>
  <si>
    <t>2046</t>
  </si>
  <si>
    <t>65.13</t>
  </si>
  <si>
    <t>2279.55</t>
  </si>
  <si>
    <t>2150.55</t>
  </si>
  <si>
    <t>78.15</t>
  </si>
  <si>
    <t>3360.45</t>
  </si>
  <si>
    <t>S24_2766</t>
  </si>
  <si>
    <t>2326.4</t>
  </si>
  <si>
    <t>73.6</t>
  </si>
  <si>
    <t>1545.6</t>
  </si>
  <si>
    <t>2144.6</t>
  </si>
  <si>
    <t>74.51</t>
  </si>
  <si>
    <t>1639.22</t>
  </si>
  <si>
    <t>2649.6</t>
  </si>
  <si>
    <t>83.6</t>
  </si>
  <si>
    <t>3845.6</t>
  </si>
  <si>
    <t>96.32</t>
  </si>
  <si>
    <t>4527.04</t>
  </si>
  <si>
    <t>3966.3</t>
  </si>
  <si>
    <t>4142.58</t>
  </si>
  <si>
    <t>94.5</t>
  </si>
  <si>
    <t>4441.5</t>
  </si>
  <si>
    <t>87.24</t>
  </si>
  <si>
    <t>3315.12</t>
  </si>
  <si>
    <t>79.97</t>
  </si>
  <si>
    <t>3918.53</t>
  </si>
  <si>
    <t>80.87</t>
  </si>
  <si>
    <t>2830.45</t>
  </si>
  <si>
    <t>5298.86</t>
  </si>
  <si>
    <t>93.6</t>
  </si>
  <si>
    <t>2620.8</t>
  </si>
  <si>
    <t>2181</t>
  </si>
  <si>
    <t>86.72</t>
  </si>
  <si>
    <t>3382.08</t>
  </si>
  <si>
    <t>2876.75</t>
  </si>
  <si>
    <t>4107.2</t>
  </si>
  <si>
    <t>1/19/2005 0:00</t>
  </si>
  <si>
    <t>37.5</t>
  </si>
  <si>
    <t>1350</t>
  </si>
  <si>
    <t>3933.93</t>
  </si>
  <si>
    <t>39.6</t>
  </si>
  <si>
    <t>S24_2840</t>
  </si>
  <si>
    <t>30.06</t>
  </si>
  <si>
    <t>721.44</t>
  </si>
  <si>
    <t>38.19</t>
  </si>
  <si>
    <t>1489.41</t>
  </si>
  <si>
    <t>42.43</t>
  </si>
  <si>
    <t>891.03</t>
  </si>
  <si>
    <t>40.31</t>
  </si>
  <si>
    <t>1209.3</t>
  </si>
  <si>
    <t>31.82</t>
  </si>
  <si>
    <t>859.14</t>
  </si>
  <si>
    <t>31.12</t>
  </si>
  <si>
    <t>1151.44</t>
  </si>
  <si>
    <t>1336.44</t>
  </si>
  <si>
    <t>28.29</t>
  </si>
  <si>
    <t>905.28</t>
  </si>
  <si>
    <t>29.7</t>
  </si>
  <si>
    <t>1247.4</t>
  </si>
  <si>
    <t>846.51</t>
  </si>
  <si>
    <t>32.88</t>
  </si>
  <si>
    <t>1085.04</t>
  </si>
  <si>
    <t>36.07</t>
  </si>
  <si>
    <t>1767.43</t>
  </si>
  <si>
    <t>33.24</t>
  </si>
  <si>
    <t>1030.44</t>
  </si>
  <si>
    <t>41.72</t>
  </si>
  <si>
    <t>1585.36</t>
  </si>
  <si>
    <t>40.66</t>
  </si>
  <si>
    <t>813.2</t>
  </si>
  <si>
    <t>1172.34</t>
  </si>
  <si>
    <t>31.47</t>
  </si>
  <si>
    <t>1510.56</t>
  </si>
  <si>
    <t>37.13</t>
  </si>
  <si>
    <t>1448.07</t>
  </si>
  <si>
    <t>3338.1</t>
  </si>
  <si>
    <t>1225.29</t>
  </si>
  <si>
    <t>1336.68</t>
  </si>
  <si>
    <t>82.94</t>
  </si>
  <si>
    <t>2985.84</t>
  </si>
  <si>
    <t>5545.8</t>
  </si>
  <si>
    <t>6089.6</t>
  </si>
  <si>
    <t>38.9</t>
  </si>
  <si>
    <t>1789.4</t>
  </si>
  <si>
    <t>1082.1</t>
  </si>
  <si>
    <t>74.68</t>
  </si>
  <si>
    <t>3659.32</t>
  </si>
  <si>
    <t>S24_2841</t>
  </si>
  <si>
    <t>59.6</t>
  </si>
  <si>
    <t>2443.6</t>
  </si>
  <si>
    <t>2349.9</t>
  </si>
  <si>
    <t>60.97</t>
  </si>
  <si>
    <t>1646.19</t>
  </si>
  <si>
    <t>72.62</t>
  </si>
  <si>
    <t>1670.26</t>
  </si>
  <si>
    <t>69.88</t>
  </si>
  <si>
    <t>1467.48</t>
  </si>
  <si>
    <t>80.84</t>
  </si>
  <si>
    <t>2748.56</t>
  </si>
  <si>
    <t>69.2</t>
  </si>
  <si>
    <t>1522.4</t>
  </si>
  <si>
    <t>67.82</t>
  </si>
  <si>
    <t>3255.36</t>
  </si>
  <si>
    <t>82.21</t>
  </si>
  <si>
    <t>3535.03</t>
  </si>
  <si>
    <t>81.53</t>
  </si>
  <si>
    <t>2608.96</t>
  </si>
  <si>
    <t>1356.4</t>
  </si>
  <si>
    <t>1611.36</t>
  </si>
  <si>
    <t>65.08</t>
  </si>
  <si>
    <t>2603.2</t>
  </si>
  <si>
    <t>73.99</t>
  </si>
  <si>
    <t>2219.7</t>
  </si>
  <si>
    <t>71.25</t>
  </si>
  <si>
    <t>1496.25</t>
  </si>
  <si>
    <t>75.36</t>
  </si>
  <si>
    <t>1884</t>
  </si>
  <si>
    <t>2166.14</t>
  </si>
  <si>
    <t>58.92</t>
  </si>
  <si>
    <t>2828.16</t>
  </si>
  <si>
    <t>6214.45</t>
  </si>
  <si>
    <t>1867</t>
  </si>
  <si>
    <t>70.44</t>
  </si>
  <si>
    <t>2676.72</t>
  </si>
  <si>
    <t>55.96</t>
  </si>
  <si>
    <t>2182.44</t>
  </si>
  <si>
    <t>61.66</t>
  </si>
  <si>
    <t>1479.84</t>
  </si>
  <si>
    <t>1424.22</t>
  </si>
  <si>
    <t>5942.28</t>
  </si>
  <si>
    <t>S24_2887</t>
  </si>
  <si>
    <t>93.95</t>
  </si>
  <si>
    <t>2348.75</t>
  </si>
  <si>
    <t>4392.12</t>
  </si>
  <si>
    <t>2759.75</t>
  </si>
  <si>
    <t>2728.03</t>
  </si>
  <si>
    <t>2395.8</t>
  </si>
  <si>
    <t>3052.33</t>
  </si>
  <si>
    <t>4242</t>
  </si>
  <si>
    <t>2790.45</t>
  </si>
  <si>
    <t>4340.49</t>
  </si>
  <si>
    <t>98.65</t>
  </si>
  <si>
    <t>2762.2</t>
  </si>
  <si>
    <t>4645.72</t>
  </si>
  <si>
    <t>5580.96</t>
  </si>
  <si>
    <t>6539.04</t>
  </si>
  <si>
    <t>5548.95</t>
  </si>
  <si>
    <t>4595.41</t>
  </si>
  <si>
    <t>1859.44</t>
  </si>
  <si>
    <t>2093.76</t>
  </si>
  <si>
    <t>4223.13</t>
  </si>
  <si>
    <t>1596.76</t>
  </si>
  <si>
    <t>5820.35</t>
  </si>
  <si>
    <t>96.3</t>
  </si>
  <si>
    <t>5296.5</t>
  </si>
  <si>
    <t>32.1</t>
  </si>
  <si>
    <t>930.9</t>
  </si>
  <si>
    <t>S24_2972</t>
  </si>
  <si>
    <t>30.96</t>
  </si>
  <si>
    <t>1207.44</t>
  </si>
  <si>
    <t>35.87</t>
  </si>
  <si>
    <t>717.4</t>
  </si>
  <si>
    <t>42.67</t>
  </si>
  <si>
    <t>1066.75</t>
  </si>
  <si>
    <t>37</t>
  </si>
  <si>
    <t>1554</t>
  </si>
  <si>
    <t>35.49</t>
  </si>
  <si>
    <t>1277.64</t>
  </si>
  <si>
    <t>1578.79</t>
  </si>
  <si>
    <t>917.7</t>
  </si>
  <si>
    <t>777</t>
  </si>
  <si>
    <t>43.42</t>
  </si>
  <si>
    <t>1476.28</t>
  </si>
  <si>
    <t>36.63</t>
  </si>
  <si>
    <t>1538.46</t>
  </si>
  <si>
    <t>44.56</t>
  </si>
  <si>
    <t>891.2</t>
  </si>
  <si>
    <t>1706.8</t>
  </si>
  <si>
    <t>40.4</t>
  </si>
  <si>
    <t>1373.6</t>
  </si>
  <si>
    <t>38.89</t>
  </si>
  <si>
    <t>1205.59</t>
  </si>
  <si>
    <t>39.65</t>
  </si>
  <si>
    <t>1427.4</t>
  </si>
  <si>
    <t>34.36</t>
  </si>
  <si>
    <t>1649.28</t>
  </si>
  <si>
    <t>41.91</t>
  </si>
  <si>
    <t>1383.03</t>
  </si>
  <si>
    <t>33.23</t>
  </si>
  <si>
    <t>1229.51</t>
  </si>
  <si>
    <t>42.24</t>
  </si>
  <si>
    <t>1140.48</t>
  </si>
  <si>
    <t>1575.6</t>
  </si>
  <si>
    <t>38.52</t>
  </si>
  <si>
    <t>1386.72</t>
  </si>
  <si>
    <t>5018.4</t>
  </si>
  <si>
    <t>5856.85</t>
  </si>
  <si>
    <t>4894.73</t>
  </si>
  <si>
    <t>2094.32</t>
  </si>
  <si>
    <t>640.05</t>
  </si>
  <si>
    <t>72.58</t>
  </si>
  <si>
    <t>3193.52</t>
  </si>
  <si>
    <t>S24_3151</t>
  </si>
  <si>
    <t>87.62</t>
  </si>
  <si>
    <t>3066.7</t>
  </si>
  <si>
    <t>94.71</t>
  </si>
  <si>
    <t>3883.11</t>
  </si>
  <si>
    <t>98.25</t>
  </si>
  <si>
    <t>4814.25</t>
  </si>
  <si>
    <t>91.17</t>
  </si>
  <si>
    <t>2826.27</t>
  </si>
  <si>
    <t>10/2/2003 0:00</t>
  </si>
  <si>
    <t>79.66</t>
  </si>
  <si>
    <t>1593.2</t>
  </si>
  <si>
    <t>3266.1</t>
  </si>
  <si>
    <t>74.35</t>
  </si>
  <si>
    <t>2453.55</t>
  </si>
  <si>
    <t>83.2</t>
  </si>
  <si>
    <t>3910.4</t>
  </si>
  <si>
    <t>89.4</t>
  </si>
  <si>
    <t>1788</t>
  </si>
  <si>
    <t>70.81</t>
  </si>
  <si>
    <t>3328.07</t>
  </si>
  <si>
    <t>3/29/2004 0:00</t>
  </si>
  <si>
    <t>3053.7</t>
  </si>
  <si>
    <t>2005.74</t>
  </si>
  <si>
    <t>2796.12</t>
  </si>
  <si>
    <t>92.94</t>
  </si>
  <si>
    <t>3159.96</t>
  </si>
  <si>
    <t>84.97</t>
  </si>
  <si>
    <t>3908.62</t>
  </si>
  <si>
    <t>84.08</t>
  </si>
  <si>
    <t>2606.48</t>
  </si>
  <si>
    <t>2081.76</t>
  </si>
  <si>
    <t>85.85</t>
  </si>
  <si>
    <t>3519.85</t>
  </si>
  <si>
    <t>10758</t>
  </si>
  <si>
    <t>3021</t>
  </si>
  <si>
    <t>57.32</t>
  </si>
  <si>
    <t>1891.56</t>
  </si>
  <si>
    <t>97.87</t>
  </si>
  <si>
    <t>4208.41</t>
  </si>
  <si>
    <t>2246.4</t>
  </si>
  <si>
    <t>6107.4</t>
  </si>
  <si>
    <t>73.62</t>
  </si>
  <si>
    <t>1987.74</t>
  </si>
  <si>
    <t>S24_3191</t>
  </si>
  <si>
    <t>83.04</t>
  </si>
  <si>
    <t>4068.96</t>
  </si>
  <si>
    <t>2282.22</t>
  </si>
  <si>
    <t>77.05</t>
  </si>
  <si>
    <t>1541</t>
  </si>
  <si>
    <t>81.33</t>
  </si>
  <si>
    <t>1951.92</t>
  </si>
  <si>
    <t>94.17</t>
  </si>
  <si>
    <t>3107.61</t>
  </si>
  <si>
    <t>72.77</t>
  </si>
  <si>
    <t>2328.64</t>
  </si>
  <si>
    <t>79.62</t>
  </si>
  <si>
    <t>3184.8</t>
  </si>
  <si>
    <t>2149.74</t>
  </si>
  <si>
    <t>2114.58</t>
  </si>
  <si>
    <t>96.74</t>
  </si>
  <si>
    <t>4256.56</t>
  </si>
  <si>
    <t>71.06</t>
  </si>
  <si>
    <t>2344.98</t>
  </si>
  <si>
    <t>68.49</t>
  </si>
  <si>
    <t>2328.66</t>
  </si>
  <si>
    <t>74.48</t>
  </si>
  <si>
    <t>3575.04</t>
  </si>
  <si>
    <t>2076</t>
  </si>
  <si>
    <t>84.75</t>
  </si>
  <si>
    <t>3305.25</t>
  </si>
  <si>
    <t>1538.55</t>
  </si>
  <si>
    <t>3325.92</t>
  </si>
  <si>
    <t>3662.52</t>
  </si>
  <si>
    <t>79.06</t>
  </si>
  <si>
    <t>3478.64</t>
  </si>
  <si>
    <t>1057.29</t>
  </si>
  <si>
    <t>3385.9</t>
  </si>
  <si>
    <t>63.07</t>
  </si>
  <si>
    <t>1892.1</t>
  </si>
  <si>
    <t>S24_3371</t>
  </si>
  <si>
    <t>50.21</t>
  </si>
  <si>
    <t>1707.14</t>
  </si>
  <si>
    <t>66.13</t>
  </si>
  <si>
    <t>1785.51</t>
  </si>
  <si>
    <t>68.58</t>
  </si>
  <si>
    <t>2057.4</t>
  </si>
  <si>
    <t>69.8</t>
  </si>
  <si>
    <t>3490</t>
  </si>
  <si>
    <t>65.52</t>
  </si>
  <si>
    <t>1506.96</t>
  </si>
  <si>
    <t>60.01</t>
  </si>
  <si>
    <t>2880.48</t>
  </si>
  <si>
    <t>2206.6</t>
  </si>
  <si>
    <t>48.98</t>
  </si>
  <si>
    <t>2351.04</t>
  </si>
  <si>
    <t>1205.04</t>
  </si>
  <si>
    <t>62.45</t>
  </si>
  <si>
    <t>2935.15</t>
  </si>
  <si>
    <t>52.66</t>
  </si>
  <si>
    <t>1263.84</t>
  </si>
  <si>
    <t>1224.6</t>
  </si>
  <si>
    <t>67.97</t>
  </si>
  <si>
    <t>1359.4</t>
  </si>
  <si>
    <t>58.78</t>
  </si>
  <si>
    <t>1822.18</t>
  </si>
  <si>
    <t>56.94</t>
  </si>
  <si>
    <t>2163.72</t>
  </si>
  <si>
    <t>1591.98</t>
  </si>
  <si>
    <t>3078.5</t>
  </si>
  <si>
    <t>2997.6</t>
  </si>
  <si>
    <t>2747.8</t>
  </si>
  <si>
    <t>2447.76</t>
  </si>
  <si>
    <t>41.54</t>
  </si>
  <si>
    <t>1910.84</t>
  </si>
  <si>
    <t>2430.64</t>
  </si>
  <si>
    <t>2896.3</t>
  </si>
  <si>
    <t>1630.6</t>
  </si>
  <si>
    <t>S24_3420</t>
  </si>
  <si>
    <t>72.98</t>
  </si>
  <si>
    <t>1459.6</t>
  </si>
  <si>
    <t>59.18</t>
  </si>
  <si>
    <t>1716.22</t>
  </si>
  <si>
    <t>77.59</t>
  </si>
  <si>
    <t>2560.47</t>
  </si>
  <si>
    <t>55.89</t>
  </si>
  <si>
    <t>1900.26</t>
  </si>
  <si>
    <t>63.12</t>
  </si>
  <si>
    <t>2019.84</t>
  </si>
  <si>
    <t>73.64</t>
  </si>
  <si>
    <t>1988.28</t>
  </si>
  <si>
    <t>69.04</t>
  </si>
  <si>
    <t>1449.84</t>
  </si>
  <si>
    <t>71.67</t>
  </si>
  <si>
    <t>1935.09</t>
  </si>
  <si>
    <t>2793.24</t>
  </si>
  <si>
    <t>70.35</t>
  </si>
  <si>
    <t>3025.05</t>
  </si>
  <si>
    <t>69.7</t>
  </si>
  <si>
    <t>1742.5</t>
  </si>
  <si>
    <t>3236.1</t>
  </si>
  <si>
    <t>72.33</t>
  </si>
  <si>
    <t>1735.92</t>
  </si>
  <si>
    <t>2795.13</t>
  </si>
  <si>
    <t>53.92</t>
  </si>
  <si>
    <t>1671.52</t>
  </si>
  <si>
    <t>1576.74</t>
  </si>
  <si>
    <t>76.93</t>
  </si>
  <si>
    <t>3615.71</t>
  </si>
  <si>
    <t>99.69</t>
  </si>
  <si>
    <t>2891.01</t>
  </si>
  <si>
    <t>68.38</t>
  </si>
  <si>
    <t>2598.44</t>
  </si>
  <si>
    <t>3871.92</t>
  </si>
  <si>
    <t>66</t>
  </si>
  <si>
    <t>3036</t>
  </si>
  <si>
    <t>63.76</t>
  </si>
  <si>
    <t>2231.6</t>
  </si>
  <si>
    <t>2436.78</t>
  </si>
  <si>
    <t>1254.6</t>
  </si>
  <si>
    <t>3724.42</t>
  </si>
  <si>
    <t>S24_3432</t>
  </si>
  <si>
    <t>5203</t>
  </si>
  <si>
    <t>3469.5</t>
  </si>
  <si>
    <t>3148.2</t>
  </si>
  <si>
    <t>98.51</t>
  </si>
  <si>
    <t>2167.22</t>
  </si>
  <si>
    <t>6244.07</t>
  </si>
  <si>
    <t>5566</t>
  </si>
  <si>
    <t>91.02</t>
  </si>
  <si>
    <t>4368.96</t>
  </si>
  <si>
    <t>87.81</t>
  </si>
  <si>
    <t>4039.26</t>
  </si>
  <si>
    <t>92.09</t>
  </si>
  <si>
    <t>4420.32</t>
  </si>
  <si>
    <t>86.73</t>
  </si>
  <si>
    <t>2341.71</t>
  </si>
  <si>
    <t>5110.98</t>
  </si>
  <si>
    <t>6168</t>
  </si>
  <si>
    <t>4873.26</t>
  </si>
  <si>
    <t>96.37</t>
  </si>
  <si>
    <t>2120.14</t>
  </si>
  <si>
    <t>4236.14</t>
  </si>
  <si>
    <t>89.95</t>
  </si>
  <si>
    <t>1888.95</t>
  </si>
  <si>
    <t>37.18</t>
  </si>
  <si>
    <t>1152.58</t>
  </si>
  <si>
    <t>95.88</t>
  </si>
  <si>
    <t>2492.88</t>
  </si>
  <si>
    <t>99.58</t>
  </si>
  <si>
    <t>1991.6</t>
  </si>
  <si>
    <t>3953.18</t>
  </si>
  <si>
    <t>3729.39</t>
  </si>
  <si>
    <t>2617.16</t>
  </si>
  <si>
    <t>79.67</t>
  </si>
  <si>
    <t>3983.5</t>
  </si>
  <si>
    <t>S24_3816</t>
  </si>
  <si>
    <t>90.57</t>
  </si>
  <si>
    <t>3169.95</t>
  </si>
  <si>
    <t>77.99</t>
  </si>
  <si>
    <t>3899.5</t>
  </si>
  <si>
    <t>80.51</t>
  </si>
  <si>
    <t>1851.73</t>
  </si>
  <si>
    <t>67.93</t>
  </si>
  <si>
    <t>2513.41</t>
  </si>
  <si>
    <t>83.86</t>
  </si>
  <si>
    <t>2431.94</t>
  </si>
  <si>
    <t>72.12</t>
  </si>
  <si>
    <t>1514.52</t>
  </si>
  <si>
    <t>85.54</t>
  </si>
  <si>
    <t>3079.44</t>
  </si>
  <si>
    <t>86.38</t>
  </si>
  <si>
    <t>1900.36</t>
  </si>
  <si>
    <t>89.73</t>
  </si>
  <si>
    <t>1974.06</t>
  </si>
  <si>
    <t>3703.46</t>
  </si>
  <si>
    <t>76.31</t>
  </si>
  <si>
    <t>1755.13</t>
  </si>
  <si>
    <t>87.21</t>
  </si>
  <si>
    <t>4273.29</t>
  </si>
  <si>
    <t>83.02</t>
  </si>
  <si>
    <t>3984.96</t>
  </si>
  <si>
    <t>72.96</t>
  </si>
  <si>
    <t>2407.68</t>
  </si>
  <si>
    <t>77.15</t>
  </si>
  <si>
    <t>1697.3</t>
  </si>
  <si>
    <t>91.41</t>
  </si>
  <si>
    <t>2011.02</t>
  </si>
  <si>
    <t>92.25</t>
  </si>
  <si>
    <t>2306.25</t>
  </si>
  <si>
    <t>1845</t>
  </si>
  <si>
    <t>59.36</t>
  </si>
  <si>
    <t>2493.12</t>
  </si>
  <si>
    <t>60.34</t>
  </si>
  <si>
    <t>1508.5</t>
  </si>
  <si>
    <t>2394.3</t>
  </si>
  <si>
    <t>3164.98</t>
  </si>
  <si>
    <t>2/28/2005 0:00</t>
  </si>
  <si>
    <t>3351.09</t>
  </si>
  <si>
    <t>3064.32</t>
  </si>
  <si>
    <t>3891.81</t>
  </si>
  <si>
    <t>5448.8</t>
  </si>
  <si>
    <t>S24_3856</t>
  </si>
  <si>
    <t>5494.97</t>
  </si>
  <si>
    <t>6336.07</t>
  </si>
  <si>
    <t>2906.97</t>
  </si>
  <si>
    <t>4767.7</t>
  </si>
  <si>
    <t>3819.56</t>
  </si>
  <si>
    <t>3861.75</t>
  </si>
  <si>
    <t>6319.35</t>
  </si>
  <si>
    <t>6996.42</t>
  </si>
  <si>
    <t>6949.67</t>
  </si>
  <si>
    <t>4550</t>
  </si>
  <si>
    <t>4479.63</t>
  </si>
  <si>
    <t>5148</t>
  </si>
  <si>
    <t>2932.08</t>
  </si>
  <si>
    <t>3159.75</t>
  </si>
  <si>
    <t>4297.32</t>
  </si>
  <si>
    <t>7723.5</t>
  </si>
  <si>
    <t>5497.65</t>
  </si>
  <si>
    <t>4052.88</t>
  </si>
  <si>
    <t>3135.93</t>
  </si>
  <si>
    <t>5013.54</t>
  </si>
  <si>
    <t>5302.72</t>
  </si>
  <si>
    <t>94.58</t>
  </si>
  <si>
    <t>2931.98</t>
  </si>
  <si>
    <t>53.27</t>
  </si>
  <si>
    <t>1757.91</t>
  </si>
  <si>
    <t>6763.05</t>
  </si>
  <si>
    <t>11739.7</t>
  </si>
  <si>
    <t>9240</t>
  </si>
  <si>
    <t>64.83</t>
  </si>
  <si>
    <t>3241.5</t>
  </si>
  <si>
    <t>S24_3949</t>
  </si>
  <si>
    <t>70.29</t>
  </si>
  <si>
    <t>1968.12</t>
  </si>
  <si>
    <t>81.89</t>
  </si>
  <si>
    <t>4094.5</t>
  </si>
  <si>
    <t>66.19</t>
  </si>
  <si>
    <t>1853.32</t>
  </si>
  <si>
    <t>77.11</t>
  </si>
  <si>
    <t>3392.84</t>
  </si>
  <si>
    <t>73.02</t>
  </si>
  <si>
    <t>1971.54</t>
  </si>
  <si>
    <t>2169.9</t>
  </si>
  <si>
    <t>2846.17</t>
  </si>
  <si>
    <t>69.6</t>
  </si>
  <si>
    <t>2018.4</t>
  </si>
  <si>
    <t>56.64</t>
  </si>
  <si>
    <t>2718.72</t>
  </si>
  <si>
    <t>60.05</t>
  </si>
  <si>
    <t>1981.65</t>
  </si>
  <si>
    <t>75.06</t>
  </si>
  <si>
    <t>3002.4</t>
  </si>
  <si>
    <t>61.42</t>
  </si>
  <si>
    <t>2948.16</t>
  </si>
  <si>
    <t>3357.49</t>
  </si>
  <si>
    <t>1175.16</t>
  </si>
  <si>
    <t>71.65</t>
  </si>
  <si>
    <t>2292.8</t>
  </si>
  <si>
    <t>3286.49</t>
  </si>
  <si>
    <t>77.79</t>
  </si>
  <si>
    <t>2333.7</t>
  </si>
  <si>
    <t>2675.05</t>
  </si>
  <si>
    <t>4361.4</t>
  </si>
  <si>
    <t>2018.58</t>
  </si>
  <si>
    <t>3710.98</t>
  </si>
  <si>
    <t>73</t>
  </si>
  <si>
    <t>2847</t>
  </si>
  <si>
    <t>73.32</t>
  </si>
  <si>
    <t>3006.12</t>
  </si>
  <si>
    <t>68.24</t>
  </si>
  <si>
    <t>2797.84</t>
  </si>
  <si>
    <t>3843.2</t>
  </si>
  <si>
    <t>1351.08</t>
  </si>
  <si>
    <t>34.47</t>
  </si>
  <si>
    <t>1689.03</t>
  </si>
  <si>
    <t>S24_3969</t>
  </si>
  <si>
    <t>1654.56</t>
  </si>
  <si>
    <t>1528.58</t>
  </si>
  <si>
    <t>38.98</t>
  </si>
  <si>
    <t>1013.48</t>
  </si>
  <si>
    <t>1442.26</t>
  </si>
  <si>
    <t>1163.05</t>
  </si>
  <si>
    <t>971.98</t>
  </si>
  <si>
    <t>41.03</t>
  </si>
  <si>
    <t>902.66</t>
  </si>
  <si>
    <t>1295.97</t>
  </si>
  <si>
    <t>34.88</t>
  </si>
  <si>
    <t>1534.72</t>
  </si>
  <si>
    <t>43.9</t>
  </si>
  <si>
    <t>1185.3</t>
  </si>
  <si>
    <t>36.93</t>
  </si>
  <si>
    <t>1698.78</t>
  </si>
  <si>
    <t>4/20/2004 0:00</t>
  </si>
  <si>
    <t>41.85</t>
  </si>
  <si>
    <t>1381.05</t>
  </si>
  <si>
    <t>40.62</t>
  </si>
  <si>
    <t>1340.46</t>
  </si>
  <si>
    <t>40.21</t>
  </si>
  <si>
    <t>965.04</t>
  </si>
  <si>
    <t>35.29</t>
  </si>
  <si>
    <t>1093.99</t>
  </si>
  <si>
    <t>3166.84</t>
  </si>
  <si>
    <t>97.44</t>
  </si>
  <si>
    <t>2143.68</t>
  </si>
  <si>
    <t>37.34</t>
  </si>
  <si>
    <t>1717.64</t>
  </si>
  <si>
    <t>95.03</t>
  </si>
  <si>
    <t>4086.29</t>
  </si>
  <si>
    <t>553.95</t>
  </si>
  <si>
    <t>43.49</t>
  </si>
  <si>
    <t>652.35</t>
  </si>
  <si>
    <t>2921.62</t>
  </si>
  <si>
    <t>S24_4048</t>
  </si>
  <si>
    <t>5568.64</t>
  </si>
  <si>
    <t>96.99</t>
  </si>
  <si>
    <t>1939.8</t>
  </si>
  <si>
    <t>3784.8</t>
  </si>
  <si>
    <t>2802.09</t>
  </si>
  <si>
    <t>99.36</t>
  </si>
  <si>
    <t>2384.64</t>
  </si>
  <si>
    <t>2915.66</t>
  </si>
  <si>
    <t>5795.72</t>
  </si>
  <si>
    <t>3699.88</t>
  </si>
  <si>
    <t>2980.6</t>
  </si>
  <si>
    <t>5032.74</t>
  </si>
  <si>
    <t>4737.15</t>
  </si>
  <si>
    <t>6311.2</t>
  </si>
  <si>
    <t>3070.54</t>
  </si>
  <si>
    <t>4797.39</t>
  </si>
  <si>
    <t>3832.38</t>
  </si>
  <si>
    <t>4641.48</t>
  </si>
  <si>
    <t>4000.26</t>
  </si>
  <si>
    <t>5325.76</t>
  </si>
  <si>
    <t>4618.69</t>
  </si>
  <si>
    <t>3182.97</t>
  </si>
  <si>
    <t>2603.04</t>
  </si>
  <si>
    <t>50.32</t>
  </si>
  <si>
    <t>1408.96</t>
  </si>
  <si>
    <t>93.91</t>
  </si>
  <si>
    <t>1972.11</t>
  </si>
  <si>
    <t>5207.75</t>
  </si>
  <si>
    <t>4253.2</t>
  </si>
  <si>
    <t>2873</t>
  </si>
  <si>
    <t>S24_4258</t>
  </si>
  <si>
    <t>86.68</t>
  </si>
  <si>
    <t>2253.68</t>
  </si>
  <si>
    <t>3576.12</t>
  </si>
  <si>
    <t>3276.13</t>
  </si>
  <si>
    <t>1811.4</t>
  </si>
  <si>
    <t>91.55</t>
  </si>
  <si>
    <t>3845.1</t>
  </si>
  <si>
    <t>2571.14</t>
  </si>
  <si>
    <t>5035.11</t>
  </si>
  <si>
    <t>2279</t>
  </si>
  <si>
    <t>3213.87</t>
  </si>
  <si>
    <t>3532.23</t>
  </si>
  <si>
    <t>3406.59</t>
  </si>
  <si>
    <t>3467.2</t>
  </si>
  <si>
    <t>78.89</t>
  </si>
  <si>
    <t>3628.94</t>
  </si>
  <si>
    <t>4674.72</t>
  </si>
  <si>
    <t>1656.69</t>
  </si>
  <si>
    <t>5171.4</t>
  </si>
  <si>
    <t>3342.57</t>
  </si>
  <si>
    <t>4884.88</t>
  </si>
  <si>
    <t>6267.69</t>
  </si>
  <si>
    <t>4424.16</t>
  </si>
  <si>
    <t>50.31</t>
  </si>
  <si>
    <t>1962.09</t>
  </si>
  <si>
    <t>6847</t>
  </si>
  <si>
    <t>3476.8</t>
  </si>
  <si>
    <t>4592.61</t>
  </si>
  <si>
    <t>2208.92</t>
  </si>
  <si>
    <t>1657.76</t>
  </si>
  <si>
    <t>S24_4278</t>
  </si>
  <si>
    <t>85.49</t>
  </si>
  <si>
    <t>2479.21</t>
  </si>
  <si>
    <t>77.52</t>
  </si>
  <si>
    <t>3565.92</t>
  </si>
  <si>
    <t>84.77</t>
  </si>
  <si>
    <t>2797.41</t>
  </si>
  <si>
    <t>78.25</t>
  </si>
  <si>
    <t>3756</t>
  </si>
  <si>
    <t>71</t>
  </si>
  <si>
    <t>2840</t>
  </si>
  <si>
    <t>74.62</t>
  </si>
  <si>
    <t>1716.26</t>
  </si>
  <si>
    <t>81.14</t>
  </si>
  <si>
    <t>3245.6</t>
  </si>
  <si>
    <t>2760.94</t>
  </si>
  <si>
    <t>75.35</t>
  </si>
  <si>
    <t>1808.4</t>
  </si>
  <si>
    <t>62.31</t>
  </si>
  <si>
    <t>1682.37</t>
  </si>
  <si>
    <t>1491</t>
  </si>
  <si>
    <t>72.45</t>
  </si>
  <si>
    <t>1666.35</t>
  </si>
  <si>
    <t>83.32</t>
  </si>
  <si>
    <t>3666.08</t>
  </si>
  <si>
    <t>2916.2</t>
  </si>
  <si>
    <t>60.86</t>
  </si>
  <si>
    <t>2616.98</t>
  </si>
  <si>
    <t>3390.8</t>
  </si>
  <si>
    <t>89.9</t>
  </si>
  <si>
    <t>3146.5</t>
  </si>
  <si>
    <t>1561.5</t>
  </si>
  <si>
    <t>10039.6</t>
  </si>
  <si>
    <t>63.34</t>
  </si>
  <si>
    <t>3167</t>
  </si>
  <si>
    <t>3521.25</t>
  </si>
  <si>
    <t>4219.28</t>
  </si>
  <si>
    <t>3581.76</t>
  </si>
  <si>
    <t>2130.01</t>
  </si>
  <si>
    <t>S24_4620</t>
  </si>
  <si>
    <t>71.14</t>
  </si>
  <si>
    <t>2063.06</t>
  </si>
  <si>
    <t>87.31</t>
  </si>
  <si>
    <t>2008.13</t>
  </si>
  <si>
    <t>2004.77</t>
  </si>
  <si>
    <t>67.1</t>
  </si>
  <si>
    <t>1543.3</t>
  </si>
  <si>
    <t>2269.92</t>
  </si>
  <si>
    <t>1991.92</t>
  </si>
  <si>
    <t>66.29</t>
  </si>
  <si>
    <t>2916.76</t>
  </si>
  <si>
    <t>2027.52</t>
  </si>
  <si>
    <t>70.33</t>
  </si>
  <si>
    <t>3235.18</t>
  </si>
  <si>
    <t>2062.94</t>
  </si>
  <si>
    <t>3317.78</t>
  </si>
  <si>
    <t>83.27</t>
  </si>
  <si>
    <t>3913.69</t>
  </si>
  <si>
    <t>75.18</t>
  </si>
  <si>
    <t>3608.64</t>
  </si>
  <si>
    <t>88.12</t>
  </si>
  <si>
    <t>3524.8</t>
  </si>
  <si>
    <t>2586.88</t>
  </si>
  <si>
    <t>97.01</t>
  </si>
  <si>
    <t>4753.49</t>
  </si>
  <si>
    <t>85.69</t>
  </si>
  <si>
    <t>3684.67</t>
  </si>
  <si>
    <t>5715.4</t>
  </si>
  <si>
    <t>3098.7</t>
  </si>
  <si>
    <t>95.39</t>
  </si>
  <si>
    <t>2670.92</t>
  </si>
  <si>
    <t>5154.41</t>
  </si>
  <si>
    <t>4894.17</t>
  </si>
  <si>
    <t>82.42</t>
  </si>
  <si>
    <t>2472.6</t>
  </si>
  <si>
    <t>3224.31</t>
  </si>
  <si>
    <t>S32_1268</t>
  </si>
  <si>
    <t>3667.52</t>
  </si>
  <si>
    <t>96.31</t>
  </si>
  <si>
    <t>4141.33</t>
  </si>
  <si>
    <t>2829.58</t>
  </si>
  <si>
    <t>3068.55</t>
  </si>
  <si>
    <t>2634.96</t>
  </si>
  <si>
    <t>2436.72</t>
  </si>
  <si>
    <t>4607.36</t>
  </si>
  <si>
    <t>3598.99</t>
  </si>
  <si>
    <t>80.9</t>
  </si>
  <si>
    <t>3964.1</t>
  </si>
  <si>
    <t>2244.9</t>
  </si>
  <si>
    <t>2793</t>
  </si>
  <si>
    <t>4133.64</t>
  </si>
  <si>
    <t>3900.6</t>
  </si>
  <si>
    <t>85.72</t>
  </si>
  <si>
    <t>2743.04</t>
  </si>
  <si>
    <t>82.83</t>
  </si>
  <si>
    <t>2402.07</t>
  </si>
  <si>
    <t>2178.54</t>
  </si>
  <si>
    <t>3155.04</t>
  </si>
  <si>
    <t>87.64</t>
  </si>
  <si>
    <t>2366.28</t>
  </si>
  <si>
    <t>1963.6</t>
  </si>
  <si>
    <t>4746.28</t>
  </si>
  <si>
    <t>6386.94</t>
  </si>
  <si>
    <t>4044.04</t>
  </si>
  <si>
    <t>2708.42</t>
  </si>
  <si>
    <t>2904.72</t>
  </si>
  <si>
    <t>3553.88</t>
  </si>
  <si>
    <t>92.9</t>
  </si>
  <si>
    <t>1858</t>
  </si>
  <si>
    <t>S32_1374</t>
  </si>
  <si>
    <t>2461.36</t>
  </si>
  <si>
    <t>2642.01</t>
  </si>
  <si>
    <t>93.9</t>
  </si>
  <si>
    <t>3244.36</t>
  </si>
  <si>
    <t>98.89</t>
  </si>
  <si>
    <t>4351.16</t>
  </si>
  <si>
    <t>79.91</t>
  </si>
  <si>
    <t>3675.86</t>
  </si>
  <si>
    <t>2475.27</t>
  </si>
  <si>
    <t>4177.49</t>
  </si>
  <si>
    <t>3282.28</t>
  </si>
  <si>
    <t>2477.21</t>
  </si>
  <si>
    <t>1883.93</t>
  </si>
  <si>
    <t>3658.93</t>
  </si>
  <si>
    <t>2856.88</t>
  </si>
  <si>
    <t>1917.84</t>
  </si>
  <si>
    <t>5305.36</t>
  </si>
  <si>
    <t>63.91</t>
  </si>
  <si>
    <t>2875.95</t>
  </si>
  <si>
    <t>6482.85</t>
  </si>
  <si>
    <t>81.17</t>
  </si>
  <si>
    <t>3733.82</t>
  </si>
  <si>
    <t>6576.5</t>
  </si>
  <si>
    <t>6353.27</t>
  </si>
  <si>
    <t>94.9</t>
  </si>
  <si>
    <t>4175.6</t>
  </si>
  <si>
    <t>3/2/2005 0:00</t>
  </si>
  <si>
    <t>4992.61</t>
  </si>
  <si>
    <t>4764.6</t>
  </si>
  <si>
    <t>43.45</t>
  </si>
  <si>
    <t>1173.15</t>
  </si>
  <si>
    <t>S32_2206</t>
  </si>
  <si>
    <t>44.66</t>
  </si>
  <si>
    <t>1384.46</t>
  </si>
  <si>
    <t>40.23</t>
  </si>
  <si>
    <t>1327.59</t>
  </si>
  <si>
    <t>35.8</t>
  </si>
  <si>
    <t>1109.8</t>
  </si>
  <si>
    <t>35.4</t>
  </si>
  <si>
    <t>1239</t>
  </si>
  <si>
    <t>39.83</t>
  </si>
  <si>
    <t>1035.58</t>
  </si>
  <si>
    <t>45.46</t>
  </si>
  <si>
    <t>1545.64</t>
  </si>
  <si>
    <t>32.99</t>
  </si>
  <si>
    <t>1517.54</t>
  </si>
  <si>
    <t>1731.84</t>
  </si>
  <si>
    <t>39.43</t>
  </si>
  <si>
    <t>1695.49</t>
  </si>
  <si>
    <t>1045.98</t>
  </si>
  <si>
    <t>48.28</t>
  </si>
  <si>
    <t>1738.08</t>
  </si>
  <si>
    <t>32.59</t>
  </si>
  <si>
    <t>651.8</t>
  </si>
  <si>
    <t>36.61</t>
  </si>
  <si>
    <t>988.47</t>
  </si>
  <si>
    <t>1518.11</t>
  </si>
  <si>
    <t>1013.76</t>
  </si>
  <si>
    <t>1549.8</t>
  </si>
  <si>
    <t>38.22</t>
  </si>
  <si>
    <t>1108.38</t>
  </si>
  <si>
    <t>4102.56</t>
  </si>
  <si>
    <t>3713.16</t>
  </si>
  <si>
    <t>1513.54</t>
  </si>
  <si>
    <t>2317.44</t>
  </si>
  <si>
    <t>82.46</t>
  </si>
  <si>
    <t>3298.4</t>
  </si>
  <si>
    <t>1826.96</t>
  </si>
  <si>
    <t>1206.9</t>
  </si>
  <si>
    <t>47.62</t>
  </si>
  <si>
    <t>1666.7</t>
  </si>
  <si>
    <t>S32_2509</t>
  </si>
  <si>
    <t>55.73</t>
  </si>
  <si>
    <t>1560.44</t>
  </si>
  <si>
    <t>51.95</t>
  </si>
  <si>
    <t>2337.75</t>
  </si>
  <si>
    <t>45.99</t>
  </si>
  <si>
    <t>1103.76</t>
  </si>
  <si>
    <t>63.85</t>
  </si>
  <si>
    <t>2617.85</t>
  </si>
  <si>
    <t>2207.52</t>
  </si>
  <si>
    <t>63.31</t>
  </si>
  <si>
    <t>3165.5</t>
  </si>
  <si>
    <t>62.77</t>
  </si>
  <si>
    <t>2071.41</t>
  </si>
  <si>
    <t>43.29</t>
  </si>
  <si>
    <t>1385.28</t>
  </si>
  <si>
    <t>60.06</t>
  </si>
  <si>
    <t>1621.62</t>
  </si>
  <si>
    <t>55.19</t>
  </si>
  <si>
    <t>1931.65</t>
  </si>
  <si>
    <t>54.11</t>
  </si>
  <si>
    <t>1244.53</t>
  </si>
  <si>
    <t>48.7</t>
  </si>
  <si>
    <t>1704.5</t>
  </si>
  <si>
    <t>43.83</t>
  </si>
  <si>
    <t>1753.2</t>
  </si>
  <si>
    <t>1710.89</t>
  </si>
  <si>
    <t>46.53</t>
  </si>
  <si>
    <t>2326.5</t>
  </si>
  <si>
    <t>57.9</t>
  </si>
  <si>
    <t>2316</t>
  </si>
  <si>
    <t>45.45</t>
  </si>
  <si>
    <t>1727.1</t>
  </si>
  <si>
    <t>8844.12</t>
  </si>
  <si>
    <t>60.6</t>
  </si>
  <si>
    <t>2424</t>
  </si>
  <si>
    <t>1535.49</t>
  </si>
  <si>
    <t>6358.68</t>
  </si>
  <si>
    <t>1329.4</t>
  </si>
  <si>
    <t>1701.76</t>
  </si>
  <si>
    <t>2259.72</t>
  </si>
  <si>
    <t>925.3</t>
  </si>
  <si>
    <t>482.13</t>
  </si>
  <si>
    <t>65.87</t>
  </si>
  <si>
    <t>3227.63</t>
  </si>
  <si>
    <t>S32_3207</t>
  </si>
  <si>
    <t>1711.26</t>
  </si>
  <si>
    <t>4/11/2003 0:00</t>
  </si>
  <si>
    <t>70.84</t>
  </si>
  <si>
    <t>2054.36</t>
  </si>
  <si>
    <t>74.57</t>
  </si>
  <si>
    <t>3131.94</t>
  </si>
  <si>
    <t>50.95</t>
  </si>
  <si>
    <t>1681.35</t>
  </si>
  <si>
    <t>53.44</t>
  </si>
  <si>
    <t>2351.36</t>
  </si>
  <si>
    <t>1408</t>
  </si>
  <si>
    <t>2445.6</t>
  </si>
  <si>
    <t>1804.44</t>
  </si>
  <si>
    <t>56.55</t>
  </si>
  <si>
    <t>2544.75</t>
  </si>
  <si>
    <t>52.82</t>
  </si>
  <si>
    <t>1056.4</t>
  </si>
  <si>
    <t>60.9</t>
  </si>
  <si>
    <t>2801.4</t>
  </si>
  <si>
    <t>49.71</t>
  </si>
  <si>
    <t>1988.4</t>
  </si>
  <si>
    <t>64.63</t>
  </si>
  <si>
    <t>2908.35</t>
  </si>
  <si>
    <t>59.65</t>
  </si>
  <si>
    <t>2147.4</t>
  </si>
  <si>
    <t>67.73</t>
  </si>
  <si>
    <t>2099.63</t>
  </si>
  <si>
    <t>2315.18</t>
  </si>
  <si>
    <t>2327.15</t>
  </si>
  <si>
    <t>5377.4</t>
  </si>
  <si>
    <t>2626.01</t>
  </si>
  <si>
    <t>4406.4</t>
  </si>
  <si>
    <t>4301.22</t>
  </si>
  <si>
    <t>2986.5</t>
  </si>
  <si>
    <t>1587.08</t>
  </si>
  <si>
    <t>60.28</t>
  </si>
  <si>
    <t>1193.04</t>
  </si>
  <si>
    <t>75.63</t>
  </si>
  <si>
    <t>3403.35</t>
  </si>
  <si>
    <t>S32_3522</t>
  </si>
  <si>
    <t>68.52</t>
  </si>
  <si>
    <t>1575.96</t>
  </si>
  <si>
    <t>62.7</t>
  </si>
  <si>
    <t>1630.2</t>
  </si>
  <si>
    <t>1701.28</t>
  </si>
  <si>
    <t>2850.82</t>
  </si>
  <si>
    <t>54.94</t>
  </si>
  <si>
    <t>2692.06</t>
  </si>
  <si>
    <t>74.98</t>
  </si>
  <si>
    <t>2174.42</t>
  </si>
  <si>
    <t>3167.36</t>
  </si>
  <si>
    <t>2142.66</t>
  </si>
  <si>
    <t>58.82</t>
  </si>
  <si>
    <t>2117.52</t>
  </si>
  <si>
    <t>62.05</t>
  </si>
  <si>
    <t>2419.95</t>
  </si>
  <si>
    <t>73.04</t>
  </si>
  <si>
    <t>2191.2</t>
  </si>
  <si>
    <t>3043.04</t>
  </si>
  <si>
    <t>61.41</t>
  </si>
  <si>
    <t>1228.2</t>
  </si>
  <si>
    <t>63.35</t>
  </si>
  <si>
    <t>1330.35</t>
  </si>
  <si>
    <t>77.57</t>
  </si>
  <si>
    <t>2792.52</t>
  </si>
  <si>
    <t>71.75</t>
  </si>
  <si>
    <t>2296</t>
  </si>
  <si>
    <t>2629.44</t>
  </si>
  <si>
    <t>56.24</t>
  </si>
  <si>
    <t>1912.16</t>
  </si>
  <si>
    <t>73.69</t>
  </si>
  <si>
    <t>2431.77</t>
  </si>
  <si>
    <t>3139.99</t>
  </si>
  <si>
    <t>5669.64</t>
  </si>
  <si>
    <t>3160.25</t>
  </si>
  <si>
    <t>6799.68</t>
  </si>
  <si>
    <t>1867.32</t>
  </si>
  <si>
    <t>72.92</t>
  </si>
  <si>
    <t>2406.36</t>
  </si>
  <si>
    <t>S32_4289</t>
  </si>
  <si>
    <t>72.23</t>
  </si>
  <si>
    <t>2094.67</t>
  </si>
  <si>
    <t>57.1</t>
  </si>
  <si>
    <t>2797.9</t>
  </si>
  <si>
    <t>81.86</t>
  </si>
  <si>
    <t>1637.2</t>
  </si>
  <si>
    <t>8/13/2003 0:00</t>
  </si>
  <si>
    <t>73.61</t>
  </si>
  <si>
    <t>2281.91</t>
  </si>
  <si>
    <t>59.16</t>
  </si>
  <si>
    <t>2307.24</t>
  </si>
  <si>
    <t>66.04</t>
  </si>
  <si>
    <t>1320.8</t>
  </si>
  <si>
    <t>77.73</t>
  </si>
  <si>
    <t>2642.82</t>
  </si>
  <si>
    <t>61.22</t>
  </si>
  <si>
    <t>3061</t>
  </si>
  <si>
    <t>79.11</t>
  </si>
  <si>
    <t>3164.4</t>
  </si>
  <si>
    <t>63.97</t>
  </si>
  <si>
    <t>1791.16</t>
  </si>
  <si>
    <t>4093</t>
  </si>
  <si>
    <t>79.8</t>
  </si>
  <si>
    <t>2234.4</t>
  </si>
  <si>
    <t>3037.84</t>
  </si>
  <si>
    <t>1419.84</t>
  </si>
  <si>
    <t>1948.08</t>
  </si>
  <si>
    <t>1780.4</t>
  </si>
  <si>
    <t>3544.17</t>
  </si>
  <si>
    <t>82.26</t>
  </si>
  <si>
    <t>3619.44</t>
  </si>
  <si>
    <t>3918.95</t>
  </si>
  <si>
    <t>67.41</t>
  </si>
  <si>
    <t>1483.02</t>
  </si>
  <si>
    <t>4819.26</t>
  </si>
  <si>
    <t>1591.72</t>
  </si>
  <si>
    <t>3669.78</t>
  </si>
  <si>
    <t>S32_4485</t>
  </si>
  <si>
    <t>2168.5</t>
  </si>
  <si>
    <t>89.8</t>
  </si>
  <si>
    <t>2694</t>
  </si>
  <si>
    <t>3251.34</t>
  </si>
  <si>
    <t>2347.15</t>
  </si>
  <si>
    <t>3920.88</t>
  </si>
  <si>
    <t>2514.6</t>
  </si>
  <si>
    <t>3600.24</t>
  </si>
  <si>
    <t>4040.03</t>
  </si>
  <si>
    <t>3336.9</t>
  </si>
  <si>
    <t>3113.64</t>
  </si>
  <si>
    <t>2832</t>
  </si>
  <si>
    <t>97.97</t>
  </si>
  <si>
    <t>3330.98</t>
  </si>
  <si>
    <t>4304.64</t>
  </si>
  <si>
    <t>2600.26</t>
  </si>
  <si>
    <t>4382.16</t>
  </si>
  <si>
    <t>4235</t>
  </si>
  <si>
    <t>2626.8</t>
  </si>
  <si>
    <t>5026.56</t>
  </si>
  <si>
    <t>71.02</t>
  </si>
  <si>
    <t>2201.62</t>
  </si>
  <si>
    <t>4326.8</t>
  </si>
  <si>
    <t>3425.18</t>
  </si>
  <si>
    <t>4701.88</t>
  </si>
  <si>
    <t>5189.4</t>
  </si>
  <si>
    <t>40.15</t>
  </si>
  <si>
    <t>1565.85</t>
  </si>
  <si>
    <t>S50_1341</t>
  </si>
  <si>
    <t>2480.38</t>
  </si>
  <si>
    <t>50.19</t>
  </si>
  <si>
    <t>1355.13</t>
  </si>
  <si>
    <t>36.66</t>
  </si>
  <si>
    <t>1246.44</t>
  </si>
  <si>
    <t>41.02</t>
  </si>
  <si>
    <t>820.4</t>
  </si>
  <si>
    <t>10/8/2003 0:00</t>
  </si>
  <si>
    <t>51.93</t>
  </si>
  <si>
    <t>2492.64</t>
  </si>
  <si>
    <t>38.4</t>
  </si>
  <si>
    <t>1113.6</t>
  </si>
  <si>
    <t>1763.86</t>
  </si>
  <si>
    <t>46.26</t>
  </si>
  <si>
    <t>1896.66</t>
  </si>
  <si>
    <t>35.35</t>
  </si>
  <si>
    <t>1449.35</t>
  </si>
  <si>
    <t>1869.48</t>
  </si>
  <si>
    <t>37.97</t>
  </si>
  <si>
    <t>1860.53</t>
  </si>
  <si>
    <t>45.39</t>
  </si>
  <si>
    <t>1724.82</t>
  </si>
  <si>
    <t>1713.69</t>
  </si>
  <si>
    <t>48.44</t>
  </si>
  <si>
    <t>1259.44</t>
  </si>
  <si>
    <t>43.64</t>
  </si>
  <si>
    <t>2051.08</t>
  </si>
  <si>
    <t>47.57</t>
  </si>
  <si>
    <t>1617.38</t>
  </si>
  <si>
    <t>1765.62</t>
  </si>
  <si>
    <t>2024.8</t>
  </si>
  <si>
    <t>3288.4</t>
  </si>
  <si>
    <t>82.59</t>
  </si>
  <si>
    <t>2725.47</t>
  </si>
  <si>
    <t>3224.2</t>
  </si>
  <si>
    <t>3211.38</t>
  </si>
  <si>
    <t>1796.34</t>
  </si>
  <si>
    <t>1979.6</t>
  </si>
  <si>
    <t>1921.41</t>
  </si>
  <si>
    <t>3705.24</t>
  </si>
  <si>
    <t>S50_1392</t>
  </si>
  <si>
    <t>2843.91</t>
  </si>
  <si>
    <t>6176.42</t>
  </si>
  <si>
    <t>5500.44</t>
  </si>
  <si>
    <t>3220.1</t>
  </si>
  <si>
    <t>94.92</t>
  </si>
  <si>
    <t>4556.16</t>
  </si>
  <si>
    <t>3114.89</t>
  </si>
  <si>
    <t>5161.17</t>
  </si>
  <si>
    <t>2657.76</t>
  </si>
  <si>
    <t>3983.05</t>
  </si>
  <si>
    <t>3974.94</t>
  </si>
  <si>
    <t>2928.42</t>
  </si>
  <si>
    <t>3054.57</t>
  </si>
  <si>
    <t>98.39</t>
  </si>
  <si>
    <t>3345.26</t>
  </si>
  <si>
    <t>4310.72</t>
  </si>
  <si>
    <t>4983.14</t>
  </si>
  <si>
    <t>4618.32</t>
  </si>
  <si>
    <t>3403.12</t>
  </si>
  <si>
    <t>5190.42</t>
  </si>
  <si>
    <t>3141.57</t>
  </si>
  <si>
    <t>71.4</t>
  </si>
  <si>
    <t>4896.7</t>
  </si>
  <si>
    <t>2714.4</t>
  </si>
  <si>
    <t>3087.05</t>
  </si>
  <si>
    <t>5692.96</t>
  </si>
  <si>
    <t>3460.86</t>
  </si>
  <si>
    <t>1895.94</t>
  </si>
  <si>
    <t>53.31</t>
  </si>
  <si>
    <t>1705.92</t>
  </si>
  <si>
    <t>S50_1514</t>
  </si>
  <si>
    <t>49.21</t>
  </si>
  <si>
    <t>1033.41</t>
  </si>
  <si>
    <t>3179.52</t>
  </si>
  <si>
    <t>49.79</t>
  </si>
  <si>
    <t>2091.18</t>
  </si>
  <si>
    <t>57.41</t>
  </si>
  <si>
    <t>1779.71</t>
  </si>
  <si>
    <t>66.78</t>
  </si>
  <si>
    <t>2537.64</t>
  </si>
  <si>
    <t>64.44</t>
  </si>
  <si>
    <t>2448.72</t>
  </si>
  <si>
    <t>972.4</t>
  </si>
  <si>
    <t>2856.14</t>
  </si>
  <si>
    <t>65.61</t>
  </si>
  <si>
    <t>1968.3</t>
  </si>
  <si>
    <t>68.54</t>
  </si>
  <si>
    <t>2056.2</t>
  </si>
  <si>
    <t>52.14</t>
  </si>
  <si>
    <t>2242.02</t>
  </si>
  <si>
    <t>3128.65</t>
  </si>
  <si>
    <t>56.82</t>
  </si>
  <si>
    <t>2443.26</t>
  </si>
  <si>
    <t>2470.86</t>
  </si>
  <si>
    <t>55.07</t>
  </si>
  <si>
    <t>1927.45</t>
  </si>
  <si>
    <t>2051.56</t>
  </si>
  <si>
    <t>61.51</t>
  </si>
  <si>
    <t>2337.38</t>
  </si>
  <si>
    <t>5932.96</t>
  </si>
  <si>
    <t>2296.77</t>
  </si>
  <si>
    <t>6490.88</t>
  </si>
  <si>
    <t>1623.25</t>
  </si>
  <si>
    <t>1405.92</t>
  </si>
  <si>
    <t>2282.28</t>
  </si>
  <si>
    <t>8977.05</t>
  </si>
  <si>
    <t>3256.35</t>
  </si>
  <si>
    <t>2821.66</t>
  </si>
  <si>
    <t>S50_4713</t>
  </si>
  <si>
    <t>74.85</t>
  </si>
  <si>
    <t>3293.4</t>
  </si>
  <si>
    <t>96</t>
  </si>
  <si>
    <t>4224</t>
  </si>
  <si>
    <t>81.36</t>
  </si>
  <si>
    <t>3091.68</t>
  </si>
  <si>
    <t>71.6</t>
  </si>
  <si>
    <t>2219.6</t>
  </si>
  <si>
    <t>80.55</t>
  </si>
  <si>
    <t>3866.4</t>
  </si>
  <si>
    <t>1964.76</t>
  </si>
  <si>
    <t>66.72</t>
  </si>
  <si>
    <t>2668.8</t>
  </si>
  <si>
    <t>3222</t>
  </si>
  <si>
    <t>77.29</t>
  </si>
  <si>
    <t>3864.5</t>
  </si>
  <si>
    <t>68.34</t>
  </si>
  <si>
    <t>1366.8</t>
  </si>
  <si>
    <t>3475.68</t>
  </si>
  <si>
    <t>89.5</t>
  </si>
  <si>
    <t>4206.5</t>
  </si>
  <si>
    <t>70.78</t>
  </si>
  <si>
    <t>1486.38</t>
  </si>
  <si>
    <t>3077.88</t>
  </si>
  <si>
    <t>3544.2</t>
  </si>
  <si>
    <t>88.68</t>
  </si>
  <si>
    <t>2483.04</t>
  </si>
  <si>
    <t>3478.05</t>
  </si>
  <si>
    <t>3657.8</t>
  </si>
  <si>
    <t>4682.36</t>
  </si>
  <si>
    <t>3937.7</t>
  </si>
  <si>
    <t>4984.32</t>
  </si>
  <si>
    <t>5406.66</t>
  </si>
  <si>
    <t>3491.18</t>
  </si>
  <si>
    <t>2118.54</t>
  </si>
  <si>
    <t>70.67</t>
  </si>
  <si>
    <t>2897.47</t>
  </si>
  <si>
    <t>S700_1138</t>
  </si>
  <si>
    <t>1916.75</t>
  </si>
  <si>
    <t>60</t>
  </si>
  <si>
    <t>1860</t>
  </si>
  <si>
    <t>2780.81</t>
  </si>
  <si>
    <t>75.34</t>
  </si>
  <si>
    <t>3239.62</t>
  </si>
  <si>
    <t>1824</t>
  </si>
  <si>
    <t>54</t>
  </si>
  <si>
    <t>1134</t>
  </si>
  <si>
    <t>1487.41</t>
  </si>
  <si>
    <t>74.67</t>
  </si>
  <si>
    <t>2837.46</t>
  </si>
  <si>
    <t>62.67</t>
  </si>
  <si>
    <t>1942.77</t>
  </si>
  <si>
    <t>2544.12</t>
  </si>
  <si>
    <t>71.34</t>
  </si>
  <si>
    <t>2568.24</t>
  </si>
  <si>
    <t>62</t>
  </si>
  <si>
    <t>2108</t>
  </si>
  <si>
    <t>65.34</t>
  </si>
  <si>
    <t>1372.14</t>
  </si>
  <si>
    <t>78.67</t>
  </si>
  <si>
    <t>3540.15</t>
  </si>
  <si>
    <t>1958.84</t>
  </si>
  <si>
    <t>2700</t>
  </si>
  <si>
    <t>2542</t>
  </si>
  <si>
    <t>2340</t>
  </si>
  <si>
    <t>2816.44</t>
  </si>
  <si>
    <t>3526.82</t>
  </si>
  <si>
    <t>4627.92</t>
  </si>
  <si>
    <t>77.34</t>
  </si>
  <si>
    <t>1933.5</t>
  </si>
  <si>
    <t>66.67</t>
  </si>
  <si>
    <t>2600.13</t>
  </si>
  <si>
    <t>2639.58</t>
  </si>
  <si>
    <t>3312.97</t>
  </si>
  <si>
    <t>S700_1691</t>
  </si>
  <si>
    <t>3863.87</t>
  </si>
  <si>
    <t>77.64</t>
  </si>
  <si>
    <t>1863.36</t>
  </si>
  <si>
    <t>3945.96</t>
  </si>
  <si>
    <t>4954.08</t>
  </si>
  <si>
    <t>83.12</t>
  </si>
  <si>
    <t>3989.76</t>
  </si>
  <si>
    <t>78.55</t>
  </si>
  <si>
    <t>1649.55</t>
  </si>
  <si>
    <t>2534.75</t>
  </si>
  <si>
    <t>2580.25</t>
  </si>
  <si>
    <t>91.34</t>
  </si>
  <si>
    <t>2831.54</t>
  </si>
  <si>
    <t>84.03</t>
  </si>
  <si>
    <t>3361.2</t>
  </si>
  <si>
    <t>89.51</t>
  </si>
  <si>
    <t>2864.32</t>
  </si>
  <si>
    <t>1994.88</t>
  </si>
  <si>
    <t>4296.6</t>
  </si>
  <si>
    <t>2224.95</t>
  </si>
  <si>
    <t>2795.14</t>
  </si>
  <si>
    <t>2762.1</t>
  </si>
  <si>
    <t>88.6</t>
  </si>
  <si>
    <t>2658</t>
  </si>
  <si>
    <t>5043.87</t>
  </si>
  <si>
    <t>60.54</t>
  </si>
  <si>
    <t>1210.8</t>
  </si>
  <si>
    <t>81.87</t>
  </si>
  <si>
    <t>3029.19</t>
  </si>
  <si>
    <t>10066.6</t>
  </si>
  <si>
    <t>87.69</t>
  </si>
  <si>
    <t>4121.43</t>
  </si>
  <si>
    <t>1135.31</t>
  </si>
  <si>
    <t>2100.82</t>
  </si>
  <si>
    <t>70.15</t>
  </si>
  <si>
    <t>2034.35</t>
  </si>
  <si>
    <t>S700_1938</t>
  </si>
  <si>
    <t>79.68</t>
  </si>
  <si>
    <t>3027.84</t>
  </si>
  <si>
    <t>97</t>
  </si>
  <si>
    <t>3104</t>
  </si>
  <si>
    <t>84.01</t>
  </si>
  <si>
    <t>3612.43</t>
  </si>
  <si>
    <t>87.48</t>
  </si>
  <si>
    <t>2711.88</t>
  </si>
  <si>
    <t>3013.97</t>
  </si>
  <si>
    <t>88.34</t>
  </si>
  <si>
    <t>2738.54</t>
  </si>
  <si>
    <t>94.4</t>
  </si>
  <si>
    <t>4720</t>
  </si>
  <si>
    <t>2231</t>
  </si>
  <si>
    <t>2296.84</t>
  </si>
  <si>
    <t>4157.2</t>
  </si>
  <si>
    <t>2146.2</t>
  </si>
  <si>
    <t>86.61</t>
  </si>
  <si>
    <t>3724.23</t>
  </si>
  <si>
    <t>71.89</t>
  </si>
  <si>
    <t>2084.81</t>
  </si>
  <si>
    <t>91.81</t>
  </si>
  <si>
    <t>3488.78</t>
  </si>
  <si>
    <t>76.22</t>
  </si>
  <si>
    <t>1753.06</t>
  </si>
  <si>
    <t>3469.2</t>
  </si>
  <si>
    <t>70.3</t>
  </si>
  <si>
    <t>2530.8</t>
  </si>
  <si>
    <t>2924.32</t>
  </si>
  <si>
    <t>4496.8</t>
  </si>
  <si>
    <t>6397.44</t>
  </si>
  <si>
    <t>2577.6</t>
  </si>
  <si>
    <t>3/28/2005 0:00</t>
  </si>
  <si>
    <t>3533.62</t>
  </si>
  <si>
    <t>3177.3</t>
  </si>
  <si>
    <t>S700_2047</t>
  </si>
  <si>
    <t>94.14</t>
  </si>
  <si>
    <t>2730.06</t>
  </si>
  <si>
    <t>85.99</t>
  </si>
  <si>
    <t>1891.78</t>
  </si>
  <si>
    <t>2612.48</t>
  </si>
  <si>
    <t>91.43</t>
  </si>
  <si>
    <t>2925.76</t>
  </si>
  <si>
    <t>2940.02</t>
  </si>
  <si>
    <t>3293.24</t>
  </si>
  <si>
    <t>99.57</t>
  </si>
  <si>
    <t>2389.68</t>
  </si>
  <si>
    <t>90.52</t>
  </si>
  <si>
    <t>2172.48</t>
  </si>
  <si>
    <t>88.71</t>
  </si>
  <si>
    <t>2927.43</t>
  </si>
  <si>
    <t>2659.54</t>
  </si>
  <si>
    <t>95.95</t>
  </si>
  <si>
    <t>3838</t>
  </si>
  <si>
    <t>4142.16</t>
  </si>
  <si>
    <t>1882.8</t>
  </si>
  <si>
    <t>3477.86</t>
  </si>
  <si>
    <t>97.76</t>
  </si>
  <si>
    <t>3323.84</t>
  </si>
  <si>
    <t>93.24</t>
  </si>
  <si>
    <t>4195.8</t>
  </si>
  <si>
    <t>4156.58</t>
  </si>
  <si>
    <t>3918.75</t>
  </si>
  <si>
    <t>2352.67</t>
  </si>
  <si>
    <t>1089.36</t>
  </si>
  <si>
    <t>84.41</t>
  </si>
  <si>
    <t>2701.12</t>
  </si>
  <si>
    <t>85.76</t>
  </si>
  <si>
    <t>2487.04</t>
  </si>
  <si>
    <t>3910.32</t>
  </si>
  <si>
    <t>87.8</t>
  </si>
  <si>
    <t>4038.8</t>
  </si>
  <si>
    <t>3070.4</t>
  </si>
  <si>
    <t>3763.46</t>
  </si>
  <si>
    <t>S700_2466</t>
  </si>
  <si>
    <t>2584.8</t>
  </si>
  <si>
    <t>4427.6</t>
  </si>
  <si>
    <t>82.77</t>
  </si>
  <si>
    <t>2152.02</t>
  </si>
  <si>
    <t>2353.4</t>
  </si>
  <si>
    <t>3431.39</t>
  </si>
  <si>
    <t>87.75</t>
  </si>
  <si>
    <t>1930.5</t>
  </si>
  <si>
    <t>4774.56</t>
  </si>
  <si>
    <t>99.72</t>
  </si>
  <si>
    <t>2592.72</t>
  </si>
  <si>
    <t>3246.75</t>
  </si>
  <si>
    <t>88.75</t>
  </si>
  <si>
    <t>3372.5</t>
  </si>
  <si>
    <t>3909.15</t>
  </si>
  <si>
    <t>90.75</t>
  </si>
  <si>
    <t>2994.75</t>
  </si>
  <si>
    <t>4472.52</t>
  </si>
  <si>
    <t>4576.95</t>
  </si>
  <si>
    <t>3106.25</t>
  </si>
  <si>
    <t>2706.41</t>
  </si>
  <si>
    <t>4021.53</t>
  </si>
  <si>
    <t>4826.25</t>
  </si>
  <si>
    <t>4935.28</t>
  </si>
  <si>
    <t>2754.7</t>
  </si>
  <si>
    <t>3856.71</t>
  </si>
  <si>
    <t>83.84</t>
  </si>
  <si>
    <t>3102.08</t>
  </si>
  <si>
    <t>86.76</t>
  </si>
  <si>
    <t>1908.72</t>
  </si>
  <si>
    <t>7543.75</t>
  </si>
  <si>
    <t>2457.18</t>
  </si>
  <si>
    <t>65.77</t>
  </si>
  <si>
    <t>2038.87</t>
  </si>
  <si>
    <t>S700_2610</t>
  </si>
  <si>
    <t>2499.26</t>
  </si>
  <si>
    <t>85.29</t>
  </si>
  <si>
    <t>3838.05</t>
  </si>
  <si>
    <t>2643.99</t>
  </si>
  <si>
    <t>2315.88</t>
  </si>
  <si>
    <t>70.11</t>
  </si>
  <si>
    <t>3225.06</t>
  </si>
  <si>
    <t>76.62</t>
  </si>
  <si>
    <t>2451.84</t>
  </si>
  <si>
    <t>57.82</t>
  </si>
  <si>
    <t>2254.98</t>
  </si>
  <si>
    <t>78.79</t>
  </si>
  <si>
    <t>3939.5</t>
  </si>
  <si>
    <t>74.45</t>
  </si>
  <si>
    <t>3424.7</t>
  </si>
  <si>
    <t>80.95</t>
  </si>
  <si>
    <t>2914.2</t>
  </si>
  <si>
    <t>82.4</t>
  </si>
  <si>
    <t>2389.6</t>
  </si>
  <si>
    <t>75.89</t>
  </si>
  <si>
    <t>2428.48</t>
  </si>
  <si>
    <t>3021.48</t>
  </si>
  <si>
    <t>2610.72</t>
  </si>
  <si>
    <t>3091.19</t>
  </si>
  <si>
    <t>58.55</t>
  </si>
  <si>
    <t>2576.2</t>
  </si>
  <si>
    <t>75.17</t>
  </si>
  <si>
    <t>3232.31</t>
  </si>
  <si>
    <t>3573.6</t>
  </si>
  <si>
    <t>2022.51</t>
  </si>
  <si>
    <t>3717.5</t>
  </si>
  <si>
    <t>2185.15</t>
  </si>
  <si>
    <t>2883.53</t>
  </si>
  <si>
    <t>5017.57</t>
  </si>
  <si>
    <t>66.5</t>
  </si>
  <si>
    <t>2352.59</t>
  </si>
  <si>
    <t>4460.82</t>
  </si>
  <si>
    <t>S700_2824</t>
  </si>
  <si>
    <t>4758.18</t>
  </si>
  <si>
    <t>4597.2</t>
  </si>
  <si>
    <t>4114.8</t>
  </si>
  <si>
    <t>2104</t>
  </si>
  <si>
    <t>81.93</t>
  </si>
  <si>
    <t>3195.27</t>
  </si>
  <si>
    <t>85.98</t>
  </si>
  <si>
    <t>3611.16</t>
  </si>
  <si>
    <t>86.99</t>
  </si>
  <si>
    <t>2000.77</t>
  </si>
  <si>
    <t>2314.26</t>
  </si>
  <si>
    <t>3871.89</t>
  </si>
  <si>
    <t>2728</t>
  </si>
  <si>
    <t>5614</t>
  </si>
  <si>
    <t>4628.8</t>
  </si>
  <si>
    <t>80.92</t>
  </si>
  <si>
    <t>3641.4</t>
  </si>
  <si>
    <t>4048</t>
  </si>
  <si>
    <t>2321.46</t>
  </si>
  <si>
    <t>3256.96</t>
  </si>
  <si>
    <t>4208</t>
  </si>
  <si>
    <t>99.13</t>
  </si>
  <si>
    <t>2973.9</t>
  </si>
  <si>
    <t>4248.3</t>
  </si>
  <si>
    <t>9558.8</t>
  </si>
  <si>
    <t>2650.56</t>
  </si>
  <si>
    <t>3761.37</t>
  </si>
  <si>
    <t>4301.34</t>
  </si>
  <si>
    <t>54.84</t>
  </si>
  <si>
    <t>1864.56</t>
  </si>
  <si>
    <t>3576.8</t>
  </si>
  <si>
    <t>3722.32</t>
  </si>
  <si>
    <t>3986.56</t>
  </si>
  <si>
    <t>S700_2834</t>
  </si>
  <si>
    <t>3417.12</t>
  </si>
  <si>
    <t>99.67</t>
  </si>
  <si>
    <t>2691.09</t>
  </si>
  <si>
    <t>2752.6</t>
  </si>
  <si>
    <t>4527.72</t>
  </si>
  <si>
    <t>3957.05</t>
  </si>
  <si>
    <t>2818</t>
  </si>
  <si>
    <t>3199.86</t>
  </si>
  <si>
    <t>96.11</t>
  </si>
  <si>
    <t>2402.75</t>
  </si>
  <si>
    <t>6055.72</t>
  </si>
  <si>
    <t>5465.16</t>
  </si>
  <si>
    <t>6378.72</t>
  </si>
  <si>
    <t>5392.8</t>
  </si>
  <si>
    <t>3986.5</t>
  </si>
  <si>
    <t>4009.23</t>
  </si>
  <si>
    <t>7119</t>
  </si>
  <si>
    <t>4072.2</t>
  </si>
  <si>
    <t>4094.51</t>
  </si>
  <si>
    <t>68.8</t>
  </si>
  <si>
    <t>3302.4</t>
  </si>
  <si>
    <t>72.42</t>
  </si>
  <si>
    <t>3186.48</t>
  </si>
  <si>
    <t>66.73</t>
  </si>
  <si>
    <t>1668.25</t>
  </si>
  <si>
    <t>7154.5</t>
  </si>
  <si>
    <t>2810.83</t>
  </si>
  <si>
    <t>2018.31</t>
  </si>
  <si>
    <t>5642.83</t>
  </si>
  <si>
    <t>74.4</t>
  </si>
  <si>
    <t>3273.6</t>
  </si>
  <si>
    <t>S700_3167</t>
  </si>
  <si>
    <t>3268</t>
  </si>
  <si>
    <t>86.4</t>
  </si>
  <si>
    <t>3715.2</t>
  </si>
  <si>
    <t>4608</t>
  </si>
  <si>
    <t>3131.2</t>
  </si>
  <si>
    <t>2678.4</t>
  </si>
  <si>
    <t>67.2</t>
  </si>
  <si>
    <t>1747.2</t>
  </si>
  <si>
    <t>92</t>
  </si>
  <si>
    <t>2944</t>
  </si>
  <si>
    <t>2956.8</t>
  </si>
  <si>
    <t>2052</t>
  </si>
  <si>
    <t>3164.8</t>
  </si>
  <si>
    <t>1740</t>
  </si>
  <si>
    <t>80.8</t>
  </si>
  <si>
    <t>1777.6</t>
  </si>
  <si>
    <t>87.2</t>
  </si>
  <si>
    <t>1831.2</t>
  </si>
  <si>
    <t>3609.6</t>
  </si>
  <si>
    <t>2112</t>
  </si>
  <si>
    <t>3644.12</t>
  </si>
  <si>
    <t>81.95</t>
  </si>
  <si>
    <t>3523.85</t>
  </si>
  <si>
    <t>5001.92</t>
  </si>
  <si>
    <t>5208.72</t>
  </si>
  <si>
    <t>94.34</t>
  </si>
  <si>
    <t>3018.88</t>
  </si>
  <si>
    <t>65.6</t>
  </si>
  <si>
    <t>1902.4</t>
  </si>
  <si>
    <t>7084</t>
  </si>
  <si>
    <t>3164.46</t>
  </si>
  <si>
    <t>S700_3505</t>
  </si>
  <si>
    <t>4219.2</t>
  </si>
  <si>
    <t>4/21/2003 0:00</t>
  </si>
  <si>
    <t>91.15</t>
  </si>
  <si>
    <t>3828.3</t>
  </si>
  <si>
    <t>2334.99</t>
  </si>
  <si>
    <t>88.15</t>
  </si>
  <si>
    <t>4407.5</t>
  </si>
  <si>
    <t>2812.8</t>
  </si>
  <si>
    <t>4055.04</t>
  </si>
  <si>
    <t>3891.66</t>
  </si>
  <si>
    <t>2488.32</t>
  </si>
  <si>
    <t>4447.4</t>
  </si>
  <si>
    <t>4187.22</t>
  </si>
  <si>
    <t>96.16</t>
  </si>
  <si>
    <t>4615.68</t>
  </si>
  <si>
    <t>3245.4</t>
  </si>
  <si>
    <t>2203.75</t>
  </si>
  <si>
    <t>86.15</t>
  </si>
  <si>
    <t>3446</t>
  </si>
  <si>
    <t>1939.3</t>
  </si>
  <si>
    <t>3473.78</t>
  </si>
  <si>
    <t>90.15</t>
  </si>
  <si>
    <t>2884.8</t>
  </si>
  <si>
    <t>2670.65</t>
  </si>
  <si>
    <t>80</t>
  </si>
  <si>
    <t>3440</t>
  </si>
  <si>
    <t>2770.78</t>
  </si>
  <si>
    <t>2397.54</t>
  </si>
  <si>
    <t>3275.56</t>
  </si>
  <si>
    <t>92.08</t>
  </si>
  <si>
    <t>4143.6</t>
  </si>
  <si>
    <t>5192.64</t>
  </si>
  <si>
    <t>3029.04</t>
  </si>
  <si>
    <t>2556.18</t>
  </si>
  <si>
    <t>S700_3962</t>
  </si>
  <si>
    <t>83.42</t>
  </si>
  <si>
    <t>3753.9</t>
  </si>
  <si>
    <t>85.41</t>
  </si>
  <si>
    <t>2562.3</t>
  </si>
  <si>
    <t>3245.58</t>
  </si>
  <si>
    <t>2204.6</t>
  </si>
  <si>
    <t>2526.48</t>
  </si>
  <si>
    <t>79.45</t>
  </si>
  <si>
    <t>1747.9</t>
  </si>
  <si>
    <t>93.35</t>
  </si>
  <si>
    <t>3267.25</t>
  </si>
  <si>
    <t>2818.53</t>
  </si>
  <si>
    <t>95.34</t>
  </si>
  <si>
    <t>2955.54</t>
  </si>
  <si>
    <t>82.43</t>
  </si>
  <si>
    <t>2885.05</t>
  </si>
  <si>
    <t>90.37</t>
  </si>
  <si>
    <t>3162.95</t>
  </si>
  <si>
    <t>81.43</t>
  </si>
  <si>
    <t>4071.5</t>
  </si>
  <si>
    <t>2969.46</t>
  </si>
  <si>
    <t>3396.44</t>
  </si>
  <si>
    <t>3515.7</t>
  </si>
  <si>
    <t>91.37</t>
  </si>
  <si>
    <t>3380.69</t>
  </si>
  <si>
    <t>3204.57</t>
  </si>
  <si>
    <t>2588.04</t>
  </si>
  <si>
    <t>2854.75</t>
  </si>
  <si>
    <t>4025.6</t>
  </si>
  <si>
    <t>95.48</t>
  </si>
  <si>
    <t>2864.4</t>
  </si>
  <si>
    <t>3789.72</t>
  </si>
  <si>
    <t>2439.99</t>
  </si>
  <si>
    <t>61.44</t>
  </si>
  <si>
    <t>2949.12</t>
  </si>
  <si>
    <t>S700_4002</t>
  </si>
  <si>
    <t>59.22</t>
  </si>
  <si>
    <t>1539.72</t>
  </si>
  <si>
    <t>85.13</t>
  </si>
  <si>
    <t>2213.38</t>
  </si>
  <si>
    <t>2919.58</t>
  </si>
  <si>
    <t>3778.28</t>
  </si>
  <si>
    <t>82.91</t>
  </si>
  <si>
    <t>3233.49</t>
  </si>
  <si>
    <t>76.25</t>
  </si>
  <si>
    <t>3431.25</t>
  </si>
  <si>
    <t>63.67</t>
  </si>
  <si>
    <t>2546.8</t>
  </si>
  <si>
    <t>2953.86</t>
  </si>
  <si>
    <t>74.03</t>
  </si>
  <si>
    <t>3183.29</t>
  </si>
  <si>
    <t>2466.7</t>
  </si>
  <si>
    <t>62.19</t>
  </si>
  <si>
    <t>2363.22</t>
  </si>
  <si>
    <t>71.07</t>
  </si>
  <si>
    <t>2487.45</t>
  </si>
  <si>
    <t>2249.05</t>
  </si>
  <si>
    <t>64.41</t>
  </si>
  <si>
    <t>2061.12</t>
  </si>
  <si>
    <t>86.62</t>
  </si>
  <si>
    <t>4071.14</t>
  </si>
  <si>
    <t>68.11</t>
  </si>
  <si>
    <t>2656.29</t>
  </si>
  <si>
    <t>2736.36</t>
  </si>
  <si>
    <t>3348.93</t>
  </si>
  <si>
    <t>57.86</t>
  </si>
  <si>
    <t>2893</t>
  </si>
  <si>
    <t>75.51</t>
  </si>
  <si>
    <t>1661.22</t>
  </si>
  <si>
    <t>4277.35</t>
  </si>
  <si>
    <t>55.62</t>
  </si>
  <si>
    <t>2502.9</t>
  </si>
  <si>
    <t>3801.6</t>
  </si>
  <si>
    <t>87.36</t>
  </si>
  <si>
    <t>3144.96</t>
  </si>
  <si>
    <t>2031.4</t>
  </si>
  <si>
    <t>2674.17</t>
  </si>
  <si>
    <t>52.64</t>
  </si>
  <si>
    <t>2526.72</t>
  </si>
  <si>
    <t>S72_1253</t>
  </si>
  <si>
    <t>48.17</t>
  </si>
  <si>
    <t>1348.76</t>
  </si>
  <si>
    <t>875.91</t>
  </si>
  <si>
    <t>1874.05</t>
  </si>
  <si>
    <t>49.16</t>
  </si>
  <si>
    <t>1671.44</t>
  </si>
  <si>
    <t>1668.4</t>
  </si>
  <si>
    <t>2301.75</t>
  </si>
  <si>
    <t>1459.92</t>
  </si>
  <si>
    <t>1209.59</t>
  </si>
  <si>
    <t>44.69</t>
  </si>
  <si>
    <t>2145.12</t>
  </si>
  <si>
    <t>45.69</t>
  </si>
  <si>
    <t>1416.39</t>
  </si>
  <si>
    <t>57.61</t>
  </si>
  <si>
    <t>1843.52</t>
  </si>
  <si>
    <t>57.11</t>
  </si>
  <si>
    <t>1199.31</t>
  </si>
  <si>
    <t>58.6</t>
  </si>
  <si>
    <t>1875.2</t>
  </si>
  <si>
    <t>2477.23</t>
  </si>
  <si>
    <t>45.19</t>
  </si>
  <si>
    <t>948.99</t>
  </si>
  <si>
    <t>53.63</t>
  </si>
  <si>
    <t>1823.42</t>
  </si>
  <si>
    <t>43.7</t>
  </si>
  <si>
    <t>1485.8</t>
  </si>
  <si>
    <t>2060.37</t>
  </si>
  <si>
    <t>2579.36</t>
  </si>
  <si>
    <t>2189.6</t>
  </si>
  <si>
    <t>1624.25</t>
  </si>
  <si>
    <t>87.15</t>
  </si>
  <si>
    <t>4357.5</t>
  </si>
  <si>
    <t>40.22</t>
  </si>
  <si>
    <t>1367.48</t>
  </si>
  <si>
    <t>56.12</t>
  </si>
  <si>
    <t>1122.4</t>
  </si>
  <si>
    <t>2419.62</t>
  </si>
  <si>
    <t>56.78</t>
  </si>
  <si>
    <t>1419.5</t>
  </si>
  <si>
    <t>S72_3212</t>
  </si>
  <si>
    <t>43.68</t>
  </si>
  <si>
    <t>2184</t>
  </si>
  <si>
    <t>2079.04</t>
  </si>
  <si>
    <t>44.23</t>
  </si>
  <si>
    <t>1724.97</t>
  </si>
  <si>
    <t>48.59</t>
  </si>
  <si>
    <t>1846.42</t>
  </si>
  <si>
    <t>50.23</t>
  </si>
  <si>
    <t>2009.2</t>
  </si>
  <si>
    <t>64.43</t>
  </si>
  <si>
    <t>1804.04</t>
  </si>
  <si>
    <t>2109.66</t>
  </si>
  <si>
    <t>63.88</t>
  </si>
  <si>
    <t>2682.96</t>
  </si>
  <si>
    <t>2280.24</t>
  </si>
  <si>
    <t>49.69</t>
  </si>
  <si>
    <t>1192.56</t>
  </si>
  <si>
    <t>50.78</t>
  </si>
  <si>
    <t>1472.62</t>
  </si>
  <si>
    <t>1696.82</t>
  </si>
  <si>
    <t>1693.56</t>
  </si>
  <si>
    <t>1921.92</t>
  </si>
  <si>
    <t>59.51</t>
  </si>
  <si>
    <t>2082.85</t>
  </si>
  <si>
    <t>55.69</t>
  </si>
  <si>
    <t>2227.6</t>
  </si>
  <si>
    <t>3209.38</t>
  </si>
  <si>
    <t>97.16</t>
  </si>
  <si>
    <t>4080.72</t>
  </si>
  <si>
    <t>2244.4</t>
  </si>
  <si>
    <t>3978.51</t>
  </si>
  <si>
    <t>5417.57</t>
  </si>
  <si>
    <t>62.24</t>
  </si>
  <si>
    <t>2116.16</t>
  </si>
  <si>
    <t>ORDER NUMBER</t>
  </si>
  <si>
    <t>QUANTITY ORDERED</t>
  </si>
  <si>
    <t>PRICE EACH</t>
  </si>
  <si>
    <t>ORDER LINE NUMBER</t>
  </si>
  <si>
    <t>ORDER DATE</t>
  </si>
  <si>
    <t>PRODUCT LINE</t>
  </si>
  <si>
    <t>PRODUCT CODE</t>
  </si>
  <si>
    <t>CUSTOMER NAME</t>
  </si>
  <si>
    <t>ADDRESS LINE 1</t>
  </si>
  <si>
    <t>N/A</t>
  </si>
  <si>
    <t>PROFIT</t>
  </si>
  <si>
    <t>PROFIT MARGIN</t>
  </si>
  <si>
    <t>CONTACT LAST NAME</t>
  </si>
  <si>
    <t>CONTACT FIRST NAME</t>
  </si>
  <si>
    <t>Row Labels</t>
  </si>
  <si>
    <t>Grand Total</t>
  </si>
  <si>
    <t>Sum of SALES</t>
  </si>
  <si>
    <t>Sum of PROFIT</t>
  </si>
  <si>
    <t>Column Labels</t>
  </si>
  <si>
    <t>January</t>
  </si>
  <si>
    <t>February</t>
  </si>
  <si>
    <t>March</t>
  </si>
  <si>
    <t>April</t>
  </si>
  <si>
    <t>May</t>
  </si>
  <si>
    <t>June</t>
  </si>
  <si>
    <t>July</t>
  </si>
  <si>
    <t>August</t>
  </si>
  <si>
    <t>September</t>
  </si>
  <si>
    <t>October</t>
  </si>
  <si>
    <t>November</t>
  </si>
  <si>
    <t>December</t>
  </si>
  <si>
    <t>Count of ORDER NUMBER</t>
  </si>
  <si>
    <t>Count of CUSTOMER NAME</t>
  </si>
  <si>
    <r>
      <rPr>
        <b/>
        <sz val="48"/>
        <color theme="0"/>
        <rFont val="Aptos Narrow"/>
        <family val="2"/>
        <scheme val="minor"/>
      </rPr>
      <t>Sales Dashboard</t>
    </r>
    <r>
      <rPr>
        <sz val="48"/>
        <color theme="0"/>
        <rFont val="Aptos Narrow"/>
        <family val="2"/>
        <scheme val="minor"/>
      </rPr>
      <t xml:space="preserve">
</t>
    </r>
    <r>
      <rPr>
        <i/>
        <sz val="24"/>
        <color theme="0"/>
        <rFont val="Aptos Narrow"/>
        <family val="2"/>
        <scheme val="minor"/>
      </rPr>
      <t xml:space="preserve">January 2003-December 2004
</t>
    </r>
    <r>
      <rPr>
        <sz val="24"/>
        <color theme="3" tint="0.749992370372631"/>
        <rFont val="Aptos Narrow"/>
        <family val="2"/>
        <scheme val="minor"/>
      </rPr>
      <t>This sales dashboard explores key business metrics, showcasing trends in sales, profits and regional performance. Monitor shipped orders,, track sales growth and analyze customer distribution.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</si>
</sst>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лв.&quot;_-;\-* #,##0.00\ &quot;лв.&quot;_-;_-* &quot;-&quot;??\ &quot;лв.&quot;_-;_-@_-"/>
    <numFmt numFmtId="164" formatCode="dd/mm/yyyy;@"/>
    <numFmt numFmtId="165" formatCode="_-[$$-409]* #,##0.00_ ;_-[$$-409]* \-#,##0.00\ ;_-[$$-409]* &quot;-&quot;??_ ;_-@_ "/>
  </numFmts>
  <fonts count="9" x14ac:knownFonts="1">
    <font>
      <sz val="11"/>
      <color theme="1"/>
      <name val="Aptos Narrow"/>
      <family val="2"/>
      <charset val="204"/>
      <scheme val="minor"/>
    </font>
    <font>
      <sz val="8"/>
      <name val="Aptos Narrow"/>
      <family val="2"/>
      <charset val="204"/>
      <scheme val="minor"/>
    </font>
    <font>
      <sz val="11"/>
      <color theme="1"/>
      <name val="Aptos Narrow"/>
      <family val="2"/>
      <charset val="204"/>
      <scheme val="minor"/>
    </font>
    <font>
      <b/>
      <sz val="11"/>
      <color theme="1"/>
      <name val="Aptos Narrow"/>
      <family val="2"/>
      <charset val="204"/>
      <scheme val="minor"/>
    </font>
    <font>
      <sz val="48"/>
      <color theme="0"/>
      <name val="Aptos Narrow"/>
      <family val="2"/>
      <scheme val="minor"/>
    </font>
    <font>
      <b/>
      <sz val="48"/>
      <color theme="0"/>
      <name val="Aptos Narrow"/>
      <family val="2"/>
      <scheme val="minor"/>
    </font>
    <font>
      <i/>
      <sz val="24"/>
      <color theme="0"/>
      <name val="Aptos Narrow"/>
      <family val="2"/>
      <scheme val="minor"/>
    </font>
    <font>
      <sz val="24"/>
      <color theme="3" tint="0.749992370372631"/>
      <name val="Aptos Narrow"/>
      <family val="2"/>
      <scheme val="minor"/>
    </font>
    <font>
      <sz val="11"/>
      <color rgb="FF215C98"/>
      <name val="Aptos Narrow"/>
      <family val="2"/>
      <charset val="204"/>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3" tint="0.249977111117893"/>
        <bgColor indexed="64"/>
      </patternFill>
    </fill>
    <fill>
      <patternFill patternType="solid">
        <fgColor rgb="FFFFFFFF"/>
        <bgColor indexed="64"/>
      </patternFill>
    </fill>
    <fill>
      <patternFill patternType="solid">
        <fgColor rgb="FF215C98"/>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theme="0"/>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8">
    <xf numFmtId="0" fontId="0" fillId="0" borderId="0" xfId="0"/>
    <xf numFmtId="1" fontId="0" fillId="0" borderId="0" xfId="0" applyNumberFormat="1"/>
    <xf numFmtId="1" fontId="0" fillId="0" borderId="0" xfId="0" applyNumberFormat="1" applyAlignment="1">
      <alignment horizontal="center" vertical="center" wrapText="1"/>
    </xf>
    <xf numFmtId="0" fontId="0" fillId="0" borderId="0" xfId="0" applyAlignment="1">
      <alignment horizontal="center" vertical="center" wrapText="1"/>
    </xf>
    <xf numFmtId="164" fontId="0" fillId="0" borderId="0" xfId="0" applyNumberFormat="1"/>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165"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3" fillId="2" borderId="1" xfId="0" applyFont="1" applyFill="1" applyBorder="1"/>
    <xf numFmtId="0" fontId="0" fillId="0" borderId="0" xfId="0" applyAlignment="1">
      <alignment horizontal="left" indent="1"/>
    </xf>
    <xf numFmtId="10" fontId="0" fillId="0" borderId="0" xfId="2" applyNumberFormat="1" applyFont="1" applyAlignment="1">
      <alignment horizontal="right" vertical="center" wrapText="1"/>
    </xf>
    <xf numFmtId="10" fontId="0" fillId="0" borderId="0" xfId="2" applyNumberFormat="1" applyFont="1" applyAlignment="1">
      <alignment horizontal="right"/>
    </xf>
    <xf numFmtId="0" fontId="3" fillId="0" borderId="1" xfId="0" applyFont="1" applyBorder="1" applyAlignment="1">
      <alignment horizontal="left"/>
    </xf>
    <xf numFmtId="165" fontId="3" fillId="0" borderId="1" xfId="0" applyNumberFormat="1" applyFont="1" applyBorder="1"/>
    <xf numFmtId="0" fontId="3" fillId="2" borderId="2" xfId="0" applyFont="1" applyFill="1" applyBorder="1" applyAlignment="1">
      <alignment horizontal="left"/>
    </xf>
    <xf numFmtId="165" fontId="3" fillId="2" borderId="2" xfId="0" applyNumberFormat="1" applyFont="1" applyFill="1" applyBorder="1"/>
    <xf numFmtId="0" fontId="0" fillId="3" borderId="0" xfId="0" applyFill="1"/>
    <xf numFmtId="0" fontId="0" fillId="4" borderId="0" xfId="0" applyFill="1"/>
    <xf numFmtId="0" fontId="8" fillId="5" borderId="0" xfId="0" applyFont="1" applyFill="1"/>
    <xf numFmtId="0" fontId="0" fillId="5" borderId="0" xfId="0" applyFill="1"/>
    <xf numFmtId="0" fontId="8" fillId="5" borderId="3" xfId="0" applyFont="1" applyFill="1" applyBorder="1"/>
    <xf numFmtId="0" fontId="0" fillId="5" borderId="3" xfId="0" applyFill="1" applyBorder="1"/>
    <xf numFmtId="0" fontId="4" fillId="5" borderId="3" xfId="0" applyFont="1" applyFill="1" applyBorder="1" applyAlignment="1">
      <alignment horizontal="left" vertical="center" wrapText="1"/>
    </xf>
    <xf numFmtId="0" fontId="4" fillId="5" borderId="0" xfId="0" applyFont="1" applyFill="1" applyAlignment="1">
      <alignment horizontal="left" vertical="center"/>
    </xf>
    <xf numFmtId="0" fontId="4" fillId="5" borderId="3" xfId="0" applyFont="1" applyFill="1" applyBorder="1" applyAlignment="1">
      <alignment horizontal="left" vertical="center"/>
    </xf>
  </cellXfs>
  <cellStyles count="3">
    <cellStyle name="Currency" xfId="1" builtinId="4"/>
    <cellStyle name="Normal" xfId="0" builtinId="0"/>
    <cellStyle name="Percent" xfId="2" builtinId="5"/>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font>
        <b val="0"/>
        <i val="0"/>
        <strike val="0"/>
        <condense val="0"/>
        <extend val="0"/>
        <outline val="0"/>
        <shadow val="0"/>
        <u val="none"/>
        <vertAlign val="baseline"/>
        <sz val="11"/>
        <color theme="1"/>
        <name val="Aptos Narrow"/>
        <family val="2"/>
        <charset val="204"/>
        <scheme val="minor"/>
      </font>
      <numFmt numFmtId="14" formatCode="0.00%"/>
      <alignment horizontal="right" vertical="bottom" textRotation="0" wrapText="0" indent="0" justifyLastLine="0" shrinkToFit="0" readingOrder="0"/>
    </dxf>
    <dxf>
      <numFmt numFmtId="14" formatCode="0.00%"/>
      <alignment horizontal="right" textRotation="0" indent="0" justifyLastLine="0" shrinkToFit="0" readingOrder="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 formatCode="0"/>
    </dxf>
    <dxf>
      <numFmt numFmtId="1" formatCode="0"/>
    </dxf>
    <dxf>
      <font>
        <b val="0"/>
        <i val="0"/>
        <strike val="0"/>
        <condense val="0"/>
        <extend val="0"/>
        <outline val="0"/>
        <shadow val="0"/>
        <u val="none"/>
        <vertAlign val="baseline"/>
        <sz val="11"/>
        <color theme="1"/>
        <name val="Aptos Narrow"/>
        <family val="2"/>
        <charset val="204"/>
        <scheme val="minor"/>
      </font>
      <numFmt numFmtId="165" formatCode="_-[$$-409]* #,##0.00_ ;_-[$$-409]* \-#,##0.00\ ;_-[$$-409]* &quot;-&quot;??_ ;_-@_ "/>
    </dxf>
    <dxf>
      <font>
        <b val="0"/>
        <i val="0"/>
        <strike val="0"/>
        <condense val="0"/>
        <extend val="0"/>
        <outline val="0"/>
        <shadow val="0"/>
        <u val="none"/>
        <vertAlign val="baseline"/>
        <sz val="11"/>
        <color theme="1"/>
        <name val="Aptos Narrow"/>
        <family val="2"/>
        <charset val="204"/>
        <scheme val="minor"/>
      </font>
      <numFmt numFmtId="165" formatCode="_-[$$-409]* #,##0.00_ ;_-[$$-409]* \-#,##0.00\ ;_-[$$-409]* &quot;-&quot;??_ ;_-@_ "/>
    </dxf>
    <dxf>
      <numFmt numFmtId="1" formatCode="0"/>
    </dxf>
    <dxf>
      <numFmt numFmtId="1" formatCode="0"/>
    </dxf>
    <dxf>
      <numFmt numFmtId="1" formatCode="0"/>
    </dxf>
    <dxf>
      <numFmt numFmtId="1" formatCode="0"/>
    </dxf>
    <dxf>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15C98"/>
      <color rgb="FFFFECDD"/>
      <color rgb="FF1E1E2F"/>
      <color rgb="FF4F81BD"/>
      <color rgb="FF9BBB59"/>
      <color rgb="FFFCFAF8"/>
      <color rgb="FFF0F0F0"/>
      <color rgb="FFFFFFE0"/>
      <color rgb="FFFFFFFF"/>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1"/>
        </c:dLbls>
        <c:firstSliceAng val="260"/>
        <c:holeSize val="63"/>
        <c:extLst>
          <c:ext xmlns:c15="http://schemas.microsoft.com/office/drawing/2012/chart" uri="{02D57815-91ED-43cb-92C2-25804820EDAC}">
            <c15:filteredPieSeries>
              <c15:ser>
                <c:idx val="0"/>
                <c:order val="0"/>
                <c:dPt>
                  <c:idx val="0"/>
                  <c:bubble3D val="0"/>
                  <c:spPr>
                    <a:solidFill>
                      <a:schemeClr val="accent1"/>
                    </a:solidFill>
                    <a:ln w="19050">
                      <a:noFill/>
                    </a:ln>
                    <a:effectLst/>
                  </c:spPr>
                  <c:extLst>
                    <c:ext xmlns:c16="http://schemas.microsoft.com/office/drawing/2014/chart" uri="{C3380CC4-5D6E-409C-BE32-E72D297353CC}">
                      <c16:uniqueId val="{00000006-6D07-44BC-8F77-83E39B88D12E}"/>
                    </c:ext>
                  </c:extLst>
                </c:dPt>
                <c:val>
                  <c:numRef>
                    <c:extLst>
                      <c:ext uri="{02D57815-91ED-43cb-92C2-25804820EDAC}">
                        <c15:formulaRef>
                          <c15:sqref>'Pivot Tables'!$C$100</c15:sqref>
                        </c15:formulaRef>
                      </c:ext>
                    </c:extLst>
                    <c:numCache>
                      <c:formatCode>_-[$$-409]* #\ ##0.00_ ;_-[$$-409]* \-#\ ##0.00\ ;_-[$$-409]* "-"??_ ;_-@_ </c:formatCode>
                      <c:ptCount val="1"/>
                      <c:pt idx="0">
                        <c:v>8241142.1399999997</c:v>
                      </c:pt>
                    </c:numCache>
                  </c:numRef>
                </c:val>
                <c:extLst>
                  <c:ext xmlns:c16="http://schemas.microsoft.com/office/drawing/2014/chart" uri="{C3380CC4-5D6E-409C-BE32-E72D297353CC}">
                    <c16:uniqueId val="{00000007-6D07-44BC-8F77-83E39B88D12E}"/>
                  </c:ext>
                </c:extLst>
              </c15:ser>
            </c15:filteredPieSeries>
          </c:ext>
        </c:extLst>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strRef>
              <c:f>'Pivot Tables'!$A$99:$B$99</c:f>
              <c:strCache>
                <c:ptCount val="2"/>
                <c:pt idx="0">
                  <c:v>2003</c:v>
                </c:pt>
                <c:pt idx="1">
                  <c:v>2004</c:v>
                </c:pt>
              </c:strCache>
            </c:strRef>
          </c:tx>
          <c:spPr>
            <a:effectLst>
              <a:outerShdw blurRad="317500" algn="ctr" rotWithShape="0">
                <a:srgbClr val="FFECDD">
                  <a:alpha val="25000"/>
                </a:srgbClr>
              </a:outerShdw>
            </a:effectLst>
          </c:spPr>
          <c:dPt>
            <c:idx val="0"/>
            <c:bubble3D val="0"/>
            <c:spPr>
              <a:solidFill>
                <a:schemeClr val="tx2">
                  <a:lumMod val="50000"/>
                  <a:lumOff val="50000"/>
                </a:schemeClr>
              </a:solidFill>
              <a:ln>
                <a:noFill/>
              </a:ln>
              <a:effectLst>
                <a:outerShdw blurRad="317500" algn="ctr" rotWithShape="0">
                  <a:srgbClr val="FFECDD">
                    <a:alpha val="25000"/>
                  </a:srgbClr>
                </a:outerShdw>
              </a:effectLst>
            </c:spPr>
            <c:extLst>
              <c:ext xmlns:c16="http://schemas.microsoft.com/office/drawing/2014/chart" uri="{C3380CC4-5D6E-409C-BE32-E72D297353CC}">
                <c16:uniqueId val="{00000001-3C15-47F1-9543-5A047BC35719}"/>
              </c:ext>
            </c:extLst>
          </c:dPt>
          <c:dPt>
            <c:idx val="1"/>
            <c:bubble3D val="0"/>
            <c:spPr>
              <a:solidFill>
                <a:schemeClr val="tx2">
                  <a:lumMod val="90000"/>
                  <a:lumOff val="10000"/>
                </a:schemeClr>
              </a:solidFill>
              <a:ln>
                <a:noFill/>
              </a:ln>
              <a:effectLst>
                <a:outerShdw blurRad="317500" algn="ctr" rotWithShape="0">
                  <a:srgbClr val="FFECDD">
                    <a:alpha val="25000"/>
                  </a:srgbClr>
                </a:outerShdw>
              </a:effectLst>
            </c:spPr>
            <c:extLst>
              <c:ext xmlns:c16="http://schemas.microsoft.com/office/drawing/2014/chart" uri="{C3380CC4-5D6E-409C-BE32-E72D297353CC}">
                <c16:uniqueId val="{00000003-3C15-47F1-9543-5A047BC35719}"/>
              </c:ext>
            </c:extLst>
          </c:dPt>
          <c:dLbls>
            <c:dLbl>
              <c:idx val="0"/>
              <c:layout>
                <c:manualLayout>
                  <c:x val="0"/>
                  <c:y val="5.4455456865561053E-2"/>
                </c:manualLayout>
              </c:layout>
              <c:tx>
                <c:rich>
                  <a:bodyPr/>
                  <a:lstStyle/>
                  <a:p>
                    <a:r>
                      <a:rPr lang="en-US" sz="1400" b="1">
                        <a:solidFill>
                          <a:schemeClr val="bg1"/>
                        </a:solidFill>
                      </a:rPr>
                      <a:t>2003</a:t>
                    </a:r>
                  </a:p>
                  <a:p>
                    <a:r>
                      <a:rPr lang="en-US" sz="1400" b="1">
                        <a:solidFill>
                          <a:schemeClr val="bg1"/>
                        </a:solidFill>
                      </a:rPr>
                      <a:t>43%</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C15-47F1-9543-5A047BC35719}"/>
                </c:ext>
              </c:extLst>
            </c:dLbl>
            <c:dLbl>
              <c:idx val="1"/>
              <c:layout>
                <c:manualLayout>
                  <c:x val="-4.9240599455833214E-3"/>
                  <c:y val="-7.2607275820748135E-2"/>
                </c:manualLayout>
              </c:layout>
              <c:tx>
                <c:rich>
                  <a:bodyPr/>
                  <a:lstStyle/>
                  <a:p>
                    <a:r>
                      <a:rPr lang="en-US" sz="1400" b="1">
                        <a:solidFill>
                          <a:schemeClr val="bg1"/>
                        </a:solidFill>
                      </a:rPr>
                      <a:t>2004</a:t>
                    </a:r>
                  </a:p>
                  <a:p>
                    <a:r>
                      <a:rPr lang="en-US" sz="1400" b="1">
                        <a:solidFill>
                          <a:schemeClr val="bg1"/>
                        </a:solidFill>
                      </a:rPr>
                      <a:t>57%</a:t>
                    </a:r>
                    <a:endParaRPr lang="en-US" b="1">
                      <a:solidFill>
                        <a:schemeClr val="bg1"/>
                      </a:solidFill>
                    </a:endParaRP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3C15-47F1-9543-5A047BC3571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val>
            <c:numRef>
              <c:f>'Pivot Tables'!$A$100:$B$100</c:f>
              <c:numCache>
                <c:formatCode>_-[$$-409]* #\ ##0.00_ ;_-[$$-409]* \-#\ ##0.00\ ;_-[$$-409]* "-"??_ ;_-@_ </c:formatCode>
                <c:ptCount val="2"/>
                <c:pt idx="0">
                  <c:v>3516979.54</c:v>
                </c:pt>
                <c:pt idx="1">
                  <c:v>4724162.6000000006</c:v>
                </c:pt>
              </c:numCache>
            </c:numRef>
          </c:val>
          <c:extLst>
            <c:ext xmlns:c16="http://schemas.microsoft.com/office/drawing/2014/chart" uri="{C3380CC4-5D6E-409C-BE32-E72D297353CC}">
              <c16:uniqueId val="{00000004-3C15-47F1-9543-5A047BC35719}"/>
            </c:ext>
          </c:extLst>
        </c:ser>
        <c:dLbls>
          <c:showLegendKey val="0"/>
          <c:showVal val="0"/>
          <c:showCatName val="0"/>
          <c:showSerName val="0"/>
          <c:showPercent val="1"/>
          <c:showBubbleSize val="0"/>
          <c:showLeaderLines val="0"/>
        </c:dLbls>
        <c:firstSliceAng val="0"/>
        <c:holeSize val="65"/>
        <c:extLst>
          <c:ext xmlns:c15="http://schemas.microsoft.com/office/drawing/2012/chart" uri="{02D57815-91ED-43cb-92C2-25804820EDAC}">
            <c15:filteredPieSeries>
              <c15:ser>
                <c:idx val="0"/>
                <c:order val="1"/>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3C15-47F1-9543-5A047BC357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uri="{CE6537A1-D6FC-4f65-9D91-7224C49458BB}"/>
                  </c:extLst>
                </c:dLbls>
                <c:val>
                  <c:numRef>
                    <c:extLst>
                      <c:ext uri="{02D57815-91ED-43cb-92C2-25804820EDAC}">
                        <c15:formulaRef>
                          <c15:sqref>'Pivot Tables'!$C$100</c15:sqref>
                        </c15:formulaRef>
                      </c:ext>
                    </c:extLst>
                    <c:numCache>
                      <c:formatCode>_-[$$-409]* #\ ##0.00_ ;_-[$$-409]* \-#\ ##0.00\ ;_-[$$-409]* "-"??_ ;_-@_ </c:formatCode>
                      <c:ptCount val="1"/>
                      <c:pt idx="0">
                        <c:v>8241142.1399999997</c:v>
                      </c:pt>
                    </c:numCache>
                  </c:numRef>
                </c:val>
                <c:extLst>
                  <c:ext xmlns:c16="http://schemas.microsoft.com/office/drawing/2014/chart" uri="{C3380CC4-5D6E-409C-BE32-E72D297353CC}">
                    <c16:uniqueId val="{00000007-3C15-47F1-9543-5A047BC35719}"/>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4541203703703704"/>
          <c:w val="0.96998818897637795"/>
          <c:h val="0.53728565179352572"/>
        </c:manualLayout>
      </c:layout>
      <c:lineChart>
        <c:grouping val="standard"/>
        <c:varyColors val="0"/>
        <c:ser>
          <c:idx val="0"/>
          <c:order val="0"/>
          <c:spPr>
            <a:ln w="28575" cap="rnd">
              <a:solidFill>
                <a:schemeClr val="tx2">
                  <a:lumMod val="50000"/>
                  <a:lumOff val="50000"/>
                </a:schemeClr>
              </a:solidFill>
              <a:round/>
            </a:ln>
            <a:effectLst/>
          </c:spPr>
          <c:marker>
            <c:symbol val="circle"/>
            <c:size val="5"/>
            <c:spPr>
              <a:solidFill>
                <a:schemeClr val="tx2">
                  <a:lumMod val="50000"/>
                  <a:lumOff val="50000"/>
                </a:schemeClr>
              </a:solidFill>
              <a:ln w="9525">
                <a:solidFill>
                  <a:schemeClr val="tx2">
                    <a:lumMod val="50000"/>
                    <a:lumOff val="50000"/>
                  </a:schemeClr>
                </a:solidFill>
              </a:ln>
              <a:effectLst/>
            </c:spPr>
          </c:marker>
          <c:cat>
            <c:strRef>
              <c:extLst>
                <c:ext xmlns:c15="http://schemas.microsoft.com/office/drawing/2012/chart" uri="{02D57815-91ED-43cb-92C2-25804820EDAC}">
                  <c15:fullRef>
                    <c15:sqref>'Pivot Tables'!$A$120:$A$132</c15:sqref>
                  </c15:fullRef>
                </c:ext>
              </c:extLst>
              <c:f>'Pivot Tables'!$A$120:$A$131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Tables'!$B$120:$B$132</c15:sqref>
                  </c15:fullRef>
                </c:ext>
              </c:extLst>
              <c:f>'Pivot Tables'!$B$120:$B$131</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FB92-4155-99D6-55FC16247C1F}"/>
            </c:ext>
          </c:extLst>
        </c:ser>
        <c:dLbls>
          <c:showLegendKey val="0"/>
          <c:showVal val="0"/>
          <c:showCatName val="0"/>
          <c:showSerName val="0"/>
          <c:showPercent val="0"/>
          <c:showBubbleSize val="0"/>
        </c:dLbls>
        <c:marker val="1"/>
        <c:smooth val="0"/>
        <c:axId val="146559311"/>
        <c:axId val="146558351"/>
      </c:lineChart>
      <c:catAx>
        <c:axId val="146559311"/>
        <c:scaling>
          <c:orientation val="minMax"/>
        </c:scaling>
        <c:delete val="1"/>
        <c:axPos val="b"/>
        <c:numFmt formatCode="General" sourceLinked="1"/>
        <c:majorTickMark val="none"/>
        <c:minorTickMark val="none"/>
        <c:tickLblPos val="nextTo"/>
        <c:crossAx val="146558351"/>
        <c:crosses val="autoZero"/>
        <c:auto val="1"/>
        <c:lblAlgn val="ctr"/>
        <c:lblOffset val="100"/>
        <c:noMultiLvlLbl val="0"/>
      </c:catAx>
      <c:valAx>
        <c:axId val="146558351"/>
        <c:scaling>
          <c:orientation val="minMax"/>
        </c:scaling>
        <c:delete val="1"/>
        <c:axPos val="l"/>
        <c:numFmt formatCode="_-[$$-409]* #\ ##0.00_ ;_-[$$-409]* \-#\ ##0.00\ ;_-[$$-409]* &quot;-&quot;??_ ;_-@_ " sourceLinked="1"/>
        <c:majorTickMark val="none"/>
        <c:minorTickMark val="none"/>
        <c:tickLblPos val="nextTo"/>
        <c:crossAx val="1465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Tables!PivotTable7</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pivotFmt>
      <c:pivotFmt>
        <c:idx val="18"/>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
        <c:idx val="19"/>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
        <c:idx val="20"/>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s>
    <c:plotArea>
      <c:layout>
        <c:manualLayout>
          <c:layoutTarget val="inner"/>
          <c:xMode val="edge"/>
          <c:yMode val="edge"/>
          <c:x val="0.12874524943660126"/>
          <c:y val="3.2658568806601659E-2"/>
          <c:w val="0.85231891471771237"/>
          <c:h val="0.83078887158683479"/>
        </c:manualLayout>
      </c:layout>
      <c:lineChart>
        <c:grouping val="standard"/>
        <c:varyColors val="0"/>
        <c:ser>
          <c:idx val="0"/>
          <c:order val="0"/>
          <c:tx>
            <c:strRef>
              <c:f>'Pivot Tables'!$B$74:$B$75</c:f>
              <c:strCache>
                <c:ptCount val="1"/>
                <c:pt idx="0">
                  <c:v>2003</c:v>
                </c:pt>
              </c:strCache>
            </c:strRef>
          </c:tx>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Tables'!$B$76:$B$88</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3-1AD2-4C87-AB10-E74E46A7A1BE}"/>
            </c:ext>
          </c:extLst>
        </c:ser>
        <c:ser>
          <c:idx val="1"/>
          <c:order val="1"/>
          <c:tx>
            <c:strRef>
              <c:f>'Pivot Tables'!$C$74:$C$75</c:f>
              <c:strCache>
                <c:ptCount val="1"/>
                <c:pt idx="0">
                  <c:v>2004</c:v>
                </c:pt>
              </c:strCache>
            </c:strRef>
          </c:tx>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Tables'!$C$76:$C$88</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5-1AD2-4C87-AB10-E74E46A7A1BE}"/>
            </c:ext>
          </c:extLst>
        </c:ser>
        <c:dLbls>
          <c:showLegendKey val="0"/>
          <c:showVal val="0"/>
          <c:showCatName val="0"/>
          <c:showSerName val="0"/>
          <c:showPercent val="0"/>
          <c:showBubbleSize val="0"/>
        </c:dLbls>
        <c:marker val="1"/>
        <c:smooth val="0"/>
        <c:axId val="719202671"/>
        <c:axId val="719203631"/>
      </c:lineChart>
      <c:catAx>
        <c:axId val="71920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400" b="0" i="0" u="none" strike="noStrike" kern="1200" spc="20" baseline="0">
                <a:solidFill>
                  <a:schemeClr val="tx2">
                    <a:lumMod val="90000"/>
                    <a:lumOff val="10000"/>
                  </a:schemeClr>
                </a:solidFill>
                <a:latin typeface="+mn-lt"/>
                <a:ea typeface="+mn-ea"/>
                <a:cs typeface="+mn-cs"/>
              </a:defRPr>
            </a:pPr>
            <a:endParaRPr lang="en-US"/>
          </a:p>
        </c:txPr>
        <c:crossAx val="719203631"/>
        <c:crosses val="autoZero"/>
        <c:auto val="1"/>
        <c:lblAlgn val="ctr"/>
        <c:lblOffset val="100"/>
        <c:noMultiLvlLbl val="0"/>
      </c:catAx>
      <c:valAx>
        <c:axId val="719203631"/>
        <c:scaling>
          <c:orientation val="minMax"/>
          <c:max val="1150000"/>
          <c:min val="100000"/>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spc="20" baseline="0">
                <a:solidFill>
                  <a:schemeClr val="tx2">
                    <a:lumMod val="90000"/>
                    <a:lumOff val="10000"/>
                  </a:schemeClr>
                </a:solidFill>
                <a:latin typeface="+mn-lt"/>
                <a:ea typeface="+mn-ea"/>
                <a:cs typeface="+mn-cs"/>
              </a:defRPr>
            </a:pPr>
            <a:endParaRPr lang="en-US"/>
          </a:p>
        </c:txPr>
        <c:crossAx val="719202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tx2">
                  <a:lumMod val="90000"/>
                  <a:lumOff val="10000"/>
                </a:schemeClr>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Tables'!$A$135:$A$147</c15:sqref>
                  </c15:fullRef>
                </c:ext>
              </c:extLst>
              <c:f>'Pivot Tables'!$A$135:$A$146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Tables'!$B$135:$B$147</c15:sqref>
                  </c15:fullRef>
                </c:ext>
              </c:extLst>
              <c:f>'Pivot Tables'!$B$135:$B$146</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0-C9D2-423B-B3B6-FF8DFEBB3198}"/>
            </c:ext>
          </c:extLst>
        </c:ser>
        <c:dLbls>
          <c:showLegendKey val="0"/>
          <c:showVal val="0"/>
          <c:showCatName val="0"/>
          <c:showSerName val="0"/>
          <c:showPercent val="0"/>
          <c:showBubbleSize val="0"/>
        </c:dLbls>
        <c:marker val="1"/>
        <c:smooth val="0"/>
        <c:axId val="862695248"/>
        <c:axId val="862690448"/>
      </c:lineChart>
      <c:catAx>
        <c:axId val="862695248"/>
        <c:scaling>
          <c:orientation val="minMax"/>
        </c:scaling>
        <c:delete val="1"/>
        <c:axPos val="b"/>
        <c:numFmt formatCode="General" sourceLinked="1"/>
        <c:majorTickMark val="none"/>
        <c:minorTickMark val="none"/>
        <c:tickLblPos val="nextTo"/>
        <c:crossAx val="862690448"/>
        <c:crosses val="autoZero"/>
        <c:auto val="1"/>
        <c:lblAlgn val="ctr"/>
        <c:lblOffset val="100"/>
        <c:noMultiLvlLbl val="0"/>
      </c:catAx>
      <c:valAx>
        <c:axId val="862690448"/>
        <c:scaling>
          <c:orientation val="minMax"/>
        </c:scaling>
        <c:delete val="1"/>
        <c:axPos val="l"/>
        <c:numFmt formatCode="_-[$$-409]* #\ ##0.00_ ;_-[$$-409]* \-#\ ##0.00\ ;_-[$$-409]* &quot;-&quot;??_ ;_-@_ " sourceLinked="1"/>
        <c:majorTickMark val="none"/>
        <c:minorTickMark val="none"/>
        <c:tickLblPos val="nextTo"/>
        <c:crossAx val="862695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0"/>
              <c:y val="3.7037037037037035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a:solidFill>
                      <a:schemeClr val="bg1"/>
                    </a:solidFill>
                  </a:rPr>
                  <a:t>2003</a:t>
                </a:r>
              </a:p>
              <a:p>
                <a:pPr>
                  <a:defRPr sz="1400">
                    <a:solidFill>
                      <a:schemeClr val="bg1"/>
                    </a:solidFill>
                  </a:defRPr>
                </a:pPr>
                <a:fld id="{4BB3D721-F7B2-4DA7-8FCC-EC0AA9DD2D02}" type="PERCENTAGE">
                  <a:rPr lang="en-US">
                    <a:solidFill>
                      <a:schemeClr val="bg1"/>
                    </a:solidFill>
                  </a:rPr>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solidFill>
              <a:schemeClr val="lt1"/>
            </a:solidFill>
          </a:ln>
          <a:effectLst/>
        </c:spPr>
        <c:dLbl>
          <c:idx val="0"/>
          <c:layout>
            <c:manualLayout>
              <c:x val="0"/>
              <c:y val="-6.0185185185185182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a:solidFill>
                      <a:schemeClr val="bg1"/>
                    </a:solidFill>
                  </a:rPr>
                  <a:t>2004</a:t>
                </a:r>
              </a:p>
              <a:p>
                <a:pPr>
                  <a:defRPr sz="1400">
                    <a:solidFill>
                      <a:schemeClr val="bg1"/>
                    </a:solidFill>
                  </a:defRPr>
                </a:pPr>
                <a:fld id="{FAFE5DD9-992B-4665-97F7-9F09800177A2}" type="PERCENTAGE">
                  <a:rPr lang="en-US">
                    <a:solidFill>
                      <a:schemeClr val="bg1"/>
                    </a:solidFill>
                  </a:rPr>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Tables'!$B$162</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E258-4DD2-8AFA-2B1562D3C05A}"/>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E258-4DD2-8AFA-2B1562D3C05A}"/>
              </c:ext>
            </c:extLst>
          </c:dPt>
          <c:dLbls>
            <c:dLbl>
              <c:idx val="0"/>
              <c:layout>
                <c:manualLayout>
                  <c:x val="0"/>
                  <c:y val="3.7037037037037035E-2"/>
                </c:manualLayout>
              </c:layout>
              <c:tx>
                <c:rich>
                  <a:bodyPr/>
                  <a:lstStyle/>
                  <a:p>
                    <a:r>
                      <a:rPr lang="en-US">
                        <a:solidFill>
                          <a:schemeClr val="bg1"/>
                        </a:solidFill>
                      </a:rPr>
                      <a:t>2003</a:t>
                    </a:r>
                  </a:p>
                  <a:p>
                    <a:fld id="{4BB3D721-F7B2-4DA7-8FCC-EC0AA9DD2D02}" type="PERCENTAGE">
                      <a:rPr lang="en-US">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258-4DD2-8AFA-2B1562D3C05A}"/>
                </c:ext>
              </c:extLst>
            </c:dLbl>
            <c:dLbl>
              <c:idx val="1"/>
              <c:layout>
                <c:manualLayout>
                  <c:x val="0"/>
                  <c:y val="-6.0185185185185182E-2"/>
                </c:manualLayout>
              </c:layout>
              <c:tx>
                <c:rich>
                  <a:bodyPr/>
                  <a:lstStyle/>
                  <a:p>
                    <a:r>
                      <a:rPr lang="en-US">
                        <a:solidFill>
                          <a:schemeClr val="bg1"/>
                        </a:solidFill>
                      </a:rPr>
                      <a:t>2004</a:t>
                    </a:r>
                  </a:p>
                  <a:p>
                    <a:fld id="{FAFE5DD9-992B-4665-97F7-9F09800177A2}" type="PERCENTAGE">
                      <a:rPr lang="en-US">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258-4DD2-8AFA-2B1562D3C05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Tables'!$A$163:$A$165</c:f>
              <c:strCache>
                <c:ptCount val="2"/>
                <c:pt idx="0">
                  <c:v>2003</c:v>
                </c:pt>
                <c:pt idx="1">
                  <c:v>2004</c:v>
                </c:pt>
              </c:strCache>
            </c:strRef>
          </c:cat>
          <c:val>
            <c:numRef>
              <c:f>'Pivot Tables'!$B$163:$B$165</c:f>
              <c:numCache>
                <c:formatCode>_-[$$-409]* #\ ##0.00_ ;_-[$$-409]* \-#\ ##0.00\ ;_-[$$-409]* "-"??_ ;_-@_ </c:formatCode>
                <c:ptCount val="2"/>
                <c:pt idx="0">
                  <c:v>524835.07855900016</c:v>
                </c:pt>
                <c:pt idx="1">
                  <c:v>654603.40225100017</c:v>
                </c:pt>
              </c:numCache>
            </c:numRef>
          </c:val>
          <c:extLst>
            <c:ext xmlns:c16="http://schemas.microsoft.com/office/drawing/2014/chart" uri="{C3380CC4-5D6E-409C-BE32-E72D297353CC}">
              <c16:uniqueId val="{00000004-E258-4DD2-8AFA-2B1562D3C05A}"/>
            </c:ext>
          </c:extLst>
        </c:ser>
        <c:dLbls>
          <c:showLegendKey val="0"/>
          <c:showVal val="0"/>
          <c:showCatName val="0"/>
          <c:showSerName val="0"/>
          <c:showPercent val="0"/>
          <c:showBubbleSize val="0"/>
          <c:showLeaderLines val="0"/>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Tables!PivotTable10</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b="0" i="0" u="none" strike="noStrike" kern="1200" baseline="0">
                    <a:solidFill>
                      <a:schemeClr val="bg1"/>
                    </a:solidFill>
                    <a:latin typeface="+mn-lt"/>
                    <a:ea typeface="+mn-ea"/>
                    <a:cs typeface="+mn-cs"/>
                  </a:defRPr>
                </a:pPr>
                <a:fld id="{BE101F8B-3D5D-48F4-87B0-DE7F6710437C}"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b="0" i="0" u="none" strike="noStrike" kern="1200" baseline="0">
                    <a:solidFill>
                      <a:schemeClr val="bg1"/>
                    </a:solidFill>
                    <a:latin typeface="+mn-lt"/>
                    <a:ea typeface="+mn-ea"/>
                    <a:cs typeface="+mn-cs"/>
                  </a:defRPr>
                </a:pPr>
                <a:fld id="{881B53E9-69B6-4073-91C3-BF2C06945750}"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b="0" i="0" u="none" strike="noStrike" kern="1200" baseline="0">
                    <a:solidFill>
                      <a:schemeClr val="bg1"/>
                    </a:solidFill>
                    <a:latin typeface="+mn-lt"/>
                    <a:ea typeface="+mn-ea"/>
                    <a:cs typeface="+mn-cs"/>
                  </a:defRPr>
                </a:pPr>
                <a:fld id="{BE101F8B-3D5D-48F4-87B0-DE7F6710437C}"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b="0" i="0" u="none" strike="noStrike" kern="1200" baseline="0">
                    <a:solidFill>
                      <a:schemeClr val="bg1"/>
                    </a:solidFill>
                    <a:latin typeface="+mn-lt"/>
                    <a:ea typeface="+mn-ea"/>
                    <a:cs typeface="+mn-cs"/>
                  </a:defRPr>
                </a:pPr>
                <a:fld id="{881B53E9-69B6-4073-91C3-BF2C06945750}"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r>
                  <a:rPr lang="en-US" sz="1200"/>
                  <a:t>2003</a:t>
                </a:r>
              </a:p>
              <a:p>
                <a:pPr>
                  <a:defRPr sz="1200">
                    <a:solidFill>
                      <a:schemeClr val="bg1"/>
                    </a:solidFill>
                  </a:defRPr>
                </a:pPr>
                <a:fld id="{BE101F8B-3D5D-48F4-87B0-DE7F6710437C}" type="PERCENTAGE">
                  <a:rPr lang="en-US" sz="1200"/>
                  <a:pPr>
                    <a:defRPr sz="12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8"/>
        <c:spPr>
          <a:solidFill>
            <a:schemeClr val="tx2">
              <a:lumMod val="90000"/>
              <a:lumOff val="10000"/>
            </a:schemeClr>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sz="1400"/>
                  <a:t>2004</a:t>
                </a:r>
              </a:p>
              <a:p>
                <a:pPr>
                  <a:defRPr sz="1400">
                    <a:solidFill>
                      <a:schemeClr val="bg1"/>
                    </a:solidFill>
                  </a:defRPr>
                </a:pPr>
                <a:fld id="{881B53E9-69B6-4073-91C3-BF2C06945750}" type="PERCENTAGE">
                  <a:rPr lang="en-US" sz="1400"/>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Tables'!$B$186</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C110-4626-9C3B-AF1A047ADBEB}"/>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C110-4626-9C3B-AF1A047ADBEB}"/>
              </c:ext>
            </c:extLst>
          </c:dPt>
          <c:dLbls>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r>
                      <a:rPr lang="en-US" sz="1200"/>
                      <a:t>2003</a:t>
                    </a:r>
                  </a:p>
                  <a:p>
                    <a:pPr>
                      <a:defRPr sz="1200">
                        <a:solidFill>
                          <a:schemeClr val="bg1"/>
                        </a:solidFill>
                      </a:defRPr>
                    </a:pPr>
                    <a:fld id="{BE101F8B-3D5D-48F4-87B0-DE7F6710437C}" type="PERCENTAGE">
                      <a:rPr lang="en-US" sz="1200"/>
                      <a:pPr>
                        <a:defRPr sz="12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 xmlns:c16="http://schemas.microsoft.com/office/drawing/2014/chart" uri="{C3380CC4-5D6E-409C-BE32-E72D297353CC}">
                  <c16:uniqueId val="{00000001-C110-4626-9C3B-AF1A047ADBEB}"/>
                </c:ext>
              </c:extLst>
            </c:dLbl>
            <c:dLbl>
              <c:idx val="1"/>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sz="1400"/>
                      <a:t>2004</a:t>
                    </a:r>
                  </a:p>
                  <a:p>
                    <a:pPr>
                      <a:defRPr sz="1400">
                        <a:solidFill>
                          <a:schemeClr val="bg1"/>
                        </a:solidFill>
                      </a:defRPr>
                    </a:pPr>
                    <a:fld id="{881B53E9-69B6-4073-91C3-BF2C06945750}" type="PERCENTAGE">
                      <a:rPr lang="en-US" sz="1400"/>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110-4626-9C3B-AF1A047ADBE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Tables'!$A$187:$A$189</c:f>
              <c:strCache>
                <c:ptCount val="2"/>
                <c:pt idx="0">
                  <c:v>2003</c:v>
                </c:pt>
                <c:pt idx="1">
                  <c:v>2004</c:v>
                </c:pt>
              </c:strCache>
            </c:strRef>
          </c:cat>
          <c:val>
            <c:numRef>
              <c:f>'Pivot Tables'!$B$187:$B$189</c:f>
              <c:numCache>
                <c:formatCode>General</c:formatCode>
                <c:ptCount val="2"/>
                <c:pt idx="0">
                  <c:v>1000</c:v>
                </c:pt>
                <c:pt idx="1">
                  <c:v>1345</c:v>
                </c:pt>
              </c:numCache>
            </c:numRef>
          </c:val>
          <c:extLst>
            <c:ext xmlns:c16="http://schemas.microsoft.com/office/drawing/2014/chart" uri="{C3380CC4-5D6E-409C-BE32-E72D297353CC}">
              <c16:uniqueId val="{00000004-C110-4626-9C3B-AF1A047ADBEB}"/>
            </c:ext>
          </c:extLst>
        </c:ser>
        <c:dLbls>
          <c:showLegendKey val="0"/>
          <c:showVal val="0"/>
          <c:showCatName val="0"/>
          <c:showSerName val="0"/>
          <c:showPercent val="0"/>
          <c:showBubbleSize val="0"/>
          <c:showLeaderLines val="0"/>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Tables!PivotTable5</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Sum of SALES</c:v>
                </c:pt>
              </c:strCache>
            </c:strRef>
          </c:tx>
          <c:spPr>
            <a:solidFill>
              <a:schemeClr val="tx2">
                <a:lumMod val="90000"/>
                <a:lumOff val="10000"/>
              </a:schemeClr>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Tables'!$B$54:$B$64</c:f>
              <c:numCache>
                <c:formatCode>_-[$$-409]* #\ ##0.00_ ;_-[$$-409]* \-#\ ##0.00\ ;_-[$$-409]* "-"??_ ;_-@_ </c:formatCode>
                <c:ptCount val="10"/>
                <c:pt idx="0">
                  <c:v>585495.94000000018</c:v>
                </c:pt>
                <c:pt idx="1">
                  <c:v>441602.38000000012</c:v>
                </c:pt>
                <c:pt idx="2">
                  <c:v>200995.41000000006</c:v>
                </c:pt>
                <c:pt idx="3">
                  <c:v>197736.93999999997</c:v>
                </c:pt>
                <c:pt idx="4">
                  <c:v>168814.08000000007</c:v>
                </c:pt>
                <c:pt idx="5">
                  <c:v>164069.43999999997</c:v>
                </c:pt>
                <c:pt idx="6">
                  <c:v>157807.80999999994</c:v>
                </c:pt>
                <c:pt idx="7">
                  <c:v>142874.24999999997</c:v>
                </c:pt>
                <c:pt idx="8">
                  <c:v>137955.72</c:v>
                </c:pt>
                <c:pt idx="9">
                  <c:v>131685.29999999999</c:v>
                </c:pt>
              </c:numCache>
            </c:numRef>
          </c:val>
          <c:extLst>
            <c:ext xmlns:c16="http://schemas.microsoft.com/office/drawing/2014/chart" uri="{C3380CC4-5D6E-409C-BE32-E72D297353CC}">
              <c16:uniqueId val="{00000000-7FF8-4462-9262-54969B5D332B}"/>
            </c:ext>
          </c:extLst>
        </c:ser>
        <c:dLbls>
          <c:showLegendKey val="0"/>
          <c:showVal val="0"/>
          <c:showCatName val="0"/>
          <c:showSerName val="0"/>
          <c:showPercent val="0"/>
          <c:showBubbleSize val="0"/>
        </c:dLbls>
        <c:gapWidth val="219"/>
        <c:overlap val="-27"/>
        <c:axId val="1699777215"/>
        <c:axId val="197811615"/>
      </c:barChart>
      <c:barChart>
        <c:barDir val="col"/>
        <c:grouping val="clustered"/>
        <c:varyColors val="0"/>
        <c:ser>
          <c:idx val="1"/>
          <c:order val="1"/>
          <c:tx>
            <c:strRef>
              <c:f>'Pivot Tables'!$C$53</c:f>
              <c:strCache>
                <c:ptCount val="1"/>
                <c:pt idx="0">
                  <c:v>Sum of PROFIT</c:v>
                </c:pt>
              </c:strCache>
            </c:strRef>
          </c:tx>
          <c:spPr>
            <a:solidFill>
              <a:schemeClr val="tx2">
                <a:lumMod val="50000"/>
                <a:lumOff val="50000"/>
              </a:schemeClr>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Tables'!$C$54:$C$64</c:f>
              <c:numCache>
                <c:formatCode>_-[$$-409]* #\ ##0.00_ ;_-[$$-409]* \-#\ ##0.00\ ;_-[$$-409]* "-"??_ ;_-@_ </c:formatCode>
                <c:ptCount val="10"/>
                <c:pt idx="0">
                  <c:v>87169.00161799998</c:v>
                </c:pt>
                <c:pt idx="1">
                  <c:v>63176.615585000014</c:v>
                </c:pt>
                <c:pt idx="2">
                  <c:v>26029.178034999997</c:v>
                </c:pt>
                <c:pt idx="3">
                  <c:v>39667.603016000008</c:v>
                </c:pt>
                <c:pt idx="4">
                  <c:v>25367.056583999998</c:v>
                </c:pt>
                <c:pt idx="5">
                  <c:v>18272.618692</c:v>
                </c:pt>
                <c:pt idx="6">
                  <c:v>22534.294638999996</c:v>
                </c:pt>
                <c:pt idx="7">
                  <c:v>17508.841926999998</c:v>
                </c:pt>
                <c:pt idx="8">
                  <c:v>11297.602245999999</c:v>
                </c:pt>
                <c:pt idx="9">
                  <c:v>22216.745351999998</c:v>
                </c:pt>
              </c:numCache>
            </c:numRef>
          </c:val>
          <c:extLst>
            <c:ext xmlns:c16="http://schemas.microsoft.com/office/drawing/2014/chart" uri="{C3380CC4-5D6E-409C-BE32-E72D297353CC}">
              <c16:uniqueId val="{00000001-7FF8-4462-9262-54969B5D332B}"/>
            </c:ext>
          </c:extLst>
        </c:ser>
        <c:dLbls>
          <c:showLegendKey val="0"/>
          <c:showVal val="0"/>
          <c:showCatName val="0"/>
          <c:showSerName val="0"/>
          <c:showPercent val="0"/>
          <c:showBubbleSize val="0"/>
        </c:dLbls>
        <c:gapWidth val="429"/>
        <c:overlap val="-7"/>
        <c:axId val="1056635679"/>
        <c:axId val="1056623199"/>
      </c:barChart>
      <c:catAx>
        <c:axId val="16997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97811615"/>
        <c:crosses val="autoZero"/>
        <c:auto val="1"/>
        <c:lblAlgn val="ctr"/>
        <c:lblOffset val="100"/>
        <c:noMultiLvlLbl val="0"/>
      </c:catAx>
      <c:valAx>
        <c:axId val="197811615"/>
        <c:scaling>
          <c:orientation val="minMax"/>
          <c:max val="600000"/>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699777215"/>
        <c:crosses val="autoZero"/>
        <c:crossBetween val="between"/>
      </c:valAx>
      <c:valAx>
        <c:axId val="1056623199"/>
        <c:scaling>
          <c:orientation val="minMax"/>
        </c:scaling>
        <c:delete val="1"/>
        <c:axPos val="r"/>
        <c:numFmt formatCode="_-[$$-409]* #\ ##0.00_ ;_-[$$-409]* \-#\ ##0.00\ ;_-[$$-409]* &quot;-&quot;??_ ;_-@_ " sourceLinked="1"/>
        <c:majorTickMark val="out"/>
        <c:minorTickMark val="none"/>
        <c:tickLblPos val="nextTo"/>
        <c:crossAx val="1056635679"/>
        <c:crosses val="max"/>
        <c:crossBetween val="between"/>
        <c:majorUnit val="600000"/>
        <c:minorUnit val="200000"/>
      </c:valAx>
      <c:catAx>
        <c:axId val="1056635679"/>
        <c:scaling>
          <c:orientation val="minMax"/>
        </c:scaling>
        <c:delete val="1"/>
        <c:axPos val="b"/>
        <c:numFmt formatCode="General" sourceLinked="1"/>
        <c:majorTickMark val="out"/>
        <c:minorTickMark val="none"/>
        <c:tickLblPos val="nextTo"/>
        <c:crossAx val="1056623199"/>
        <c:crosses val="autoZero"/>
        <c:auto val="1"/>
        <c:lblAlgn val="ctr"/>
        <c:lblOffset val="100"/>
        <c:noMultiLvlLbl val="0"/>
      </c:catAx>
      <c:spPr>
        <a:noFill/>
        <a:ln w="25400">
          <a:noFill/>
        </a:ln>
        <a:effectLst/>
      </c:spPr>
    </c:plotArea>
    <c:legend>
      <c:legendPos val="t"/>
      <c:overlay val="1"/>
      <c:spPr>
        <a:noFill/>
        <a:ln>
          <a:noFill/>
        </a:ln>
        <a:effectLst/>
      </c:spPr>
      <c:txPr>
        <a:bodyPr rot="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Tables'!$B$36</c:f>
              <c:strCache>
                <c:ptCount val="1"/>
                <c:pt idx="0">
                  <c:v>Sum of SALES</c:v>
                </c:pt>
              </c:strCache>
            </c:strRef>
          </c:tx>
          <c:spPr>
            <a:solidFill>
              <a:schemeClr val="tx2">
                <a:lumMod val="90000"/>
                <a:lumOff val="10000"/>
              </a:schemeClr>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Tables'!$B$37:$B$44</c:f>
              <c:numCache>
                <c:formatCode>_-[$$-409]* #\ ##0.00_ ;_-[$$-409]* \-#\ ##0.00\ ;_-[$$-409]* "-"??_ ;_-@_ </c:formatCode>
                <c:ptCount val="7"/>
                <c:pt idx="0">
                  <c:v>3247042.3799999966</c:v>
                </c:pt>
                <c:pt idx="1">
                  <c:v>1562411.5300000003</c:v>
                </c:pt>
                <c:pt idx="2">
                  <c:v>949732.8199999996</c:v>
                </c:pt>
                <c:pt idx="3">
                  <c:v>931440.81000000064</c:v>
                </c:pt>
                <c:pt idx="4">
                  <c:v>774929.39999999979</c:v>
                </c:pt>
                <c:pt idx="5">
                  <c:v>586259.05999999994</c:v>
                </c:pt>
                <c:pt idx="6">
                  <c:v>189326.13999999996</c:v>
                </c:pt>
              </c:numCache>
            </c:numRef>
          </c:val>
          <c:extLst>
            <c:ext xmlns:c16="http://schemas.microsoft.com/office/drawing/2014/chart" uri="{C3380CC4-5D6E-409C-BE32-E72D297353CC}">
              <c16:uniqueId val="{00000000-A928-441E-8501-559C5D757383}"/>
            </c:ext>
          </c:extLst>
        </c:ser>
        <c:dLbls>
          <c:showLegendKey val="0"/>
          <c:showVal val="0"/>
          <c:showCatName val="0"/>
          <c:showSerName val="0"/>
          <c:showPercent val="0"/>
          <c:showBubbleSize val="0"/>
        </c:dLbls>
        <c:gapWidth val="219"/>
        <c:overlap val="-27"/>
        <c:axId val="1056608799"/>
        <c:axId val="1056611679"/>
      </c:barChart>
      <c:barChart>
        <c:barDir val="col"/>
        <c:grouping val="clustered"/>
        <c:varyColors val="0"/>
        <c:ser>
          <c:idx val="1"/>
          <c:order val="1"/>
          <c:tx>
            <c:strRef>
              <c:f>'Pivot Tables'!$C$36</c:f>
              <c:strCache>
                <c:ptCount val="1"/>
                <c:pt idx="0">
                  <c:v>Sum of PROFIT</c:v>
                </c:pt>
              </c:strCache>
            </c:strRef>
          </c:tx>
          <c:spPr>
            <a:solidFill>
              <a:schemeClr val="tx2">
                <a:lumMod val="50000"/>
                <a:lumOff val="50000"/>
              </a:schemeClr>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Tables'!$C$37:$C$44</c:f>
              <c:numCache>
                <c:formatCode>_-[$$-409]* #\ ##0.00_ ;_-[$$-409]* \-#\ ##0.00\ ;_-[$$-409]* "-"??_ ;_-@_ </c:formatCode>
                <c:ptCount val="7"/>
                <c:pt idx="0">
                  <c:v>793443.31297299918</c:v>
                </c:pt>
                <c:pt idx="1">
                  <c:v>112649.29059599996</c:v>
                </c:pt>
                <c:pt idx="2">
                  <c:v>43212.843310000018</c:v>
                </c:pt>
                <c:pt idx="3">
                  <c:v>118292.98286999998</c:v>
                </c:pt>
                <c:pt idx="4">
                  <c:v>54057.20803899999</c:v>
                </c:pt>
                <c:pt idx="5">
                  <c:v>48404.83767399998</c:v>
                </c:pt>
                <c:pt idx="6">
                  <c:v>9378.0053479999988</c:v>
                </c:pt>
              </c:numCache>
            </c:numRef>
          </c:val>
          <c:extLst>
            <c:ext xmlns:c16="http://schemas.microsoft.com/office/drawing/2014/chart" uri="{C3380CC4-5D6E-409C-BE32-E72D297353CC}">
              <c16:uniqueId val="{00000001-A928-441E-8501-559C5D757383}"/>
            </c:ext>
          </c:extLst>
        </c:ser>
        <c:dLbls>
          <c:showLegendKey val="0"/>
          <c:showVal val="0"/>
          <c:showCatName val="0"/>
          <c:showSerName val="0"/>
          <c:showPercent val="0"/>
          <c:showBubbleSize val="0"/>
        </c:dLbls>
        <c:gapWidth val="429"/>
        <c:overlap val="-27"/>
        <c:axId val="1043693855"/>
        <c:axId val="1043700575"/>
      </c:barChart>
      <c:catAx>
        <c:axId val="10566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056611679"/>
        <c:crosses val="autoZero"/>
        <c:auto val="1"/>
        <c:lblAlgn val="ctr"/>
        <c:lblOffset val="100"/>
        <c:noMultiLvlLbl val="0"/>
      </c:catAx>
      <c:valAx>
        <c:axId val="1056611679"/>
        <c:scaling>
          <c:orientation val="minMax"/>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056608799"/>
        <c:crosses val="autoZero"/>
        <c:crossBetween val="between"/>
      </c:valAx>
      <c:valAx>
        <c:axId val="1043700575"/>
        <c:scaling>
          <c:orientation val="minMax"/>
        </c:scaling>
        <c:delete val="1"/>
        <c:axPos val="r"/>
        <c:numFmt formatCode="_-[$$-409]* #\ ##0.00_ ;_-[$$-409]* \-#\ ##0.00\ ;_-[$$-409]* &quot;-&quot;??_ ;_-@_ " sourceLinked="1"/>
        <c:majorTickMark val="out"/>
        <c:minorTickMark val="none"/>
        <c:tickLblPos val="nextTo"/>
        <c:crossAx val="1043693855"/>
        <c:crosses val="max"/>
        <c:crossBetween val="between"/>
        <c:majorUnit val="3500000"/>
        <c:minorUnit val="100000"/>
      </c:valAx>
      <c:catAx>
        <c:axId val="1043693855"/>
        <c:scaling>
          <c:orientation val="minMax"/>
        </c:scaling>
        <c:delete val="1"/>
        <c:axPos val="b"/>
        <c:numFmt formatCode="General" sourceLinked="1"/>
        <c:majorTickMark val="out"/>
        <c:minorTickMark val="none"/>
        <c:tickLblPos val="nextTo"/>
        <c:crossAx val="1043700575"/>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Tables!PivotTable8</c:name>
    <c:fmtId val="5"/>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pivotFmt>
      <c:pivotFmt>
        <c:idx val="2"/>
        <c:spPr>
          <a:solidFill>
            <a:schemeClr val="tx2">
              <a:lumMod val="25000"/>
              <a:lumOff val="75000"/>
            </a:schemeClr>
          </a:solidFill>
          <a:ln w="19050">
            <a:noFill/>
          </a:ln>
          <a:effectLst/>
        </c:spPr>
      </c:pivotFmt>
      <c:pivotFmt>
        <c:idx val="3"/>
        <c:spPr>
          <a:solidFill>
            <a:schemeClr val="tx2">
              <a:lumMod val="25000"/>
              <a:lumOff val="75000"/>
            </a:schemeClr>
          </a:solidFill>
          <a:ln w="19050">
            <a:noFill/>
          </a:ln>
          <a:effectLst/>
        </c:spPr>
      </c:pivotFmt>
      <c:pivotFmt>
        <c:idx val="4"/>
        <c:spPr>
          <a:solidFill>
            <a:schemeClr val="tx2">
              <a:lumMod val="90000"/>
              <a:lumOff val="10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w="19050">
            <a:noFill/>
          </a:ln>
          <a:effectLst/>
        </c:spPr>
      </c:pivotFmt>
      <c:pivotFmt>
        <c:idx val="7"/>
        <c:spPr>
          <a:solidFill>
            <a:schemeClr val="tx2">
              <a:lumMod val="25000"/>
              <a:lumOff val="75000"/>
            </a:schemeClr>
          </a:solidFill>
          <a:ln w="19050">
            <a:noFill/>
          </a:ln>
          <a:effectLst/>
        </c:spPr>
      </c:pivotFmt>
      <c:pivotFmt>
        <c:idx val="8"/>
        <c:spPr>
          <a:solidFill>
            <a:schemeClr val="tx2">
              <a:lumMod val="25000"/>
              <a:lumOff val="75000"/>
            </a:schemeClr>
          </a:solidFill>
          <a:ln w="19050">
            <a:noFill/>
          </a:ln>
          <a:effectLst/>
        </c:spPr>
      </c:pivotFmt>
      <c:pivotFmt>
        <c:idx val="9"/>
        <c:spPr>
          <a:solidFill>
            <a:schemeClr val="tx2">
              <a:lumMod val="90000"/>
              <a:lumOff val="10000"/>
            </a:schemeClr>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w="19050">
            <a:noFill/>
          </a:ln>
          <a:effectLst/>
        </c:spPr>
      </c:pivotFmt>
      <c:pivotFmt>
        <c:idx val="12"/>
        <c:spPr>
          <a:solidFill>
            <a:schemeClr val="tx2">
              <a:lumMod val="25000"/>
              <a:lumOff val="75000"/>
            </a:schemeClr>
          </a:solidFill>
          <a:ln w="19050">
            <a:noFill/>
          </a:ln>
          <a:effectLst/>
        </c:spPr>
      </c:pivotFmt>
      <c:pivotFmt>
        <c:idx val="13"/>
        <c:spPr>
          <a:solidFill>
            <a:schemeClr val="tx2">
              <a:lumMod val="25000"/>
              <a:lumOff val="75000"/>
            </a:schemeClr>
          </a:solidFill>
          <a:ln w="19050">
            <a:noFill/>
          </a:ln>
          <a:effectLst/>
        </c:spPr>
      </c:pivotFmt>
      <c:pivotFmt>
        <c:idx val="14"/>
        <c:spPr>
          <a:solidFill>
            <a:schemeClr val="tx2">
              <a:lumMod val="90000"/>
              <a:lumOff val="10000"/>
            </a:schemeClr>
          </a:solidFill>
          <a:ln w="19050">
            <a:noFill/>
          </a:ln>
          <a:effectLst/>
        </c:spPr>
      </c:pivotFmt>
    </c:pivotFmts>
    <c:plotArea>
      <c:layout/>
      <c:doughnutChart>
        <c:varyColors val="1"/>
        <c:ser>
          <c:idx val="0"/>
          <c:order val="0"/>
          <c:tx>
            <c:strRef>
              <c:f>'Pivot Tables'!$B$109</c:f>
              <c:strCache>
                <c:ptCount val="1"/>
                <c:pt idx="0">
                  <c:v>Total</c:v>
                </c:pt>
              </c:strCache>
            </c:strRef>
          </c:tx>
          <c:spPr>
            <a:ln>
              <a:noFill/>
            </a:ln>
          </c:spPr>
          <c:explosion val="1"/>
          <c:dPt>
            <c:idx val="0"/>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1-B406-4E3F-B907-DB35DD246FB6}"/>
              </c:ext>
            </c:extLst>
          </c:dPt>
          <c:dPt>
            <c:idx val="1"/>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3-B406-4E3F-B907-DB35DD246FB6}"/>
              </c:ext>
            </c:extLst>
          </c:dPt>
          <c:dPt>
            <c:idx val="2"/>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5-B406-4E3F-B907-DB35DD246FB6}"/>
              </c:ext>
            </c:extLst>
          </c:dPt>
          <c:dPt>
            <c:idx val="3"/>
            <c:bubble3D val="0"/>
            <c:spPr>
              <a:solidFill>
                <a:schemeClr val="tx2">
                  <a:lumMod val="90000"/>
                  <a:lumOff val="10000"/>
                </a:schemeClr>
              </a:solidFill>
              <a:ln w="19050">
                <a:noFill/>
              </a:ln>
              <a:effectLst/>
            </c:spPr>
            <c:extLst>
              <c:ext xmlns:c16="http://schemas.microsoft.com/office/drawing/2014/chart" uri="{C3380CC4-5D6E-409C-BE32-E72D297353CC}">
                <c16:uniqueId val="{00000007-B406-4E3F-B907-DB35DD246FB6}"/>
              </c:ext>
            </c:extLst>
          </c:dPt>
          <c:cat>
            <c:strRef>
              <c:f>'Pivot Tables'!$A$110:$A$114</c:f>
              <c:strCache>
                <c:ptCount val="4"/>
                <c:pt idx="0">
                  <c:v>Cancelled</c:v>
                </c:pt>
                <c:pt idx="1">
                  <c:v>On Hold</c:v>
                </c:pt>
                <c:pt idx="2">
                  <c:v>Resolved</c:v>
                </c:pt>
                <c:pt idx="3">
                  <c:v>Shipped</c:v>
                </c:pt>
              </c:strCache>
            </c:strRef>
          </c:cat>
          <c:val>
            <c:numRef>
              <c:f>'Pivot Tables'!$B$110:$B$114</c:f>
              <c:numCache>
                <c:formatCode>General</c:formatCode>
                <c:ptCount val="4"/>
                <c:pt idx="0">
                  <c:v>60</c:v>
                </c:pt>
                <c:pt idx="1">
                  <c:v>6</c:v>
                </c:pt>
                <c:pt idx="2">
                  <c:v>16</c:v>
                </c:pt>
                <c:pt idx="3">
                  <c:v>2263</c:v>
                </c:pt>
              </c:numCache>
            </c:numRef>
          </c:val>
          <c:extLst>
            <c:ext xmlns:c16="http://schemas.microsoft.com/office/drawing/2014/chart" uri="{C3380CC4-5D6E-409C-BE32-E72D297353CC}">
              <c16:uniqueId val="{00000008-B406-4E3F-B907-DB35DD246FB6}"/>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Tables'!$B$74:$B$75</c:f>
              <c:strCache>
                <c:ptCount val="1"/>
                <c:pt idx="0">
                  <c:v>2003</c:v>
                </c:pt>
              </c:strCache>
            </c:strRef>
          </c:tx>
          <c:spPr>
            <a:ln w="28575" cap="rnd">
              <a:solidFill>
                <a:schemeClr val="accent1"/>
              </a:solidFill>
              <a:round/>
            </a:ln>
            <a:effectLst/>
          </c:spPr>
          <c:marker>
            <c:symbol val="none"/>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Tables'!$B$76:$B$88</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474C-4215-BB18-ED5710EB2CFA}"/>
            </c:ext>
          </c:extLst>
        </c:ser>
        <c:ser>
          <c:idx val="1"/>
          <c:order val="1"/>
          <c:tx>
            <c:strRef>
              <c:f>'Pivot Tables'!$C$74:$C$75</c:f>
              <c:strCache>
                <c:ptCount val="1"/>
                <c:pt idx="0">
                  <c:v>2004</c:v>
                </c:pt>
              </c:strCache>
            </c:strRef>
          </c:tx>
          <c:spPr>
            <a:ln w="28575" cap="rnd">
              <a:solidFill>
                <a:schemeClr val="accent2"/>
              </a:solidFill>
              <a:round/>
            </a:ln>
            <a:effectLst/>
          </c:spPr>
          <c:marker>
            <c:symbol val="none"/>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Tables'!$C$76:$C$88</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1-474C-4215-BB18-ED5710EB2CFA}"/>
            </c:ext>
          </c:extLst>
        </c:ser>
        <c:dLbls>
          <c:showLegendKey val="0"/>
          <c:showVal val="0"/>
          <c:showCatName val="0"/>
          <c:showSerName val="0"/>
          <c:showPercent val="0"/>
          <c:showBubbleSize val="0"/>
        </c:dLbls>
        <c:smooth val="0"/>
        <c:axId val="719202671"/>
        <c:axId val="719203631"/>
      </c:lineChart>
      <c:catAx>
        <c:axId val="7192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03631"/>
        <c:crosses val="autoZero"/>
        <c:auto val="1"/>
        <c:lblAlgn val="ctr"/>
        <c:lblOffset val="100"/>
        <c:noMultiLvlLbl val="0"/>
      </c:catAx>
      <c:valAx>
        <c:axId val="719203631"/>
        <c:scaling>
          <c:orientation val="minMax"/>
          <c:max val="1150000"/>
          <c:min val="100000"/>
        </c:scaling>
        <c:delete val="0"/>
        <c:axPos val="l"/>
        <c:majorGridlines>
          <c:spPr>
            <a:ln w="9525" cap="flat" cmpd="sng" algn="ctr">
              <a:solidFill>
                <a:schemeClr val="tx1">
                  <a:lumMod val="15000"/>
                  <a:lumOff val="85000"/>
                </a:schemeClr>
              </a:solidFill>
              <a:round/>
            </a:ln>
            <a:effectLst/>
          </c:spPr>
        </c:majorGridlines>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02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Sum of SALES</c:v>
                </c:pt>
              </c:strCache>
            </c:strRef>
          </c:tx>
          <c:spPr>
            <a:solidFill>
              <a:schemeClr val="accent1"/>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Tables'!$B$54:$B$64</c:f>
              <c:numCache>
                <c:formatCode>_-[$$-409]* #\ ##0.00_ ;_-[$$-409]* \-#\ ##0.00\ ;_-[$$-409]* "-"??_ ;_-@_ </c:formatCode>
                <c:ptCount val="10"/>
                <c:pt idx="0">
                  <c:v>585495.94000000018</c:v>
                </c:pt>
                <c:pt idx="1">
                  <c:v>441602.38000000012</c:v>
                </c:pt>
                <c:pt idx="2">
                  <c:v>200995.41000000006</c:v>
                </c:pt>
                <c:pt idx="3">
                  <c:v>197736.93999999997</c:v>
                </c:pt>
                <c:pt idx="4">
                  <c:v>168814.08000000007</c:v>
                </c:pt>
                <c:pt idx="5">
                  <c:v>164069.43999999997</c:v>
                </c:pt>
                <c:pt idx="6">
                  <c:v>157807.80999999994</c:v>
                </c:pt>
                <c:pt idx="7">
                  <c:v>142874.24999999997</c:v>
                </c:pt>
                <c:pt idx="8">
                  <c:v>137955.72</c:v>
                </c:pt>
                <c:pt idx="9">
                  <c:v>131685.29999999999</c:v>
                </c:pt>
              </c:numCache>
            </c:numRef>
          </c:val>
          <c:extLst>
            <c:ext xmlns:c16="http://schemas.microsoft.com/office/drawing/2014/chart" uri="{C3380CC4-5D6E-409C-BE32-E72D297353CC}">
              <c16:uniqueId val="{00000000-18CD-482B-8B2D-8CA2C82C94A9}"/>
            </c:ext>
          </c:extLst>
        </c:ser>
        <c:ser>
          <c:idx val="1"/>
          <c:order val="1"/>
          <c:tx>
            <c:strRef>
              <c:f>'Pivot Tables'!$C$53</c:f>
              <c:strCache>
                <c:ptCount val="1"/>
                <c:pt idx="0">
                  <c:v>Sum of PROFIT</c:v>
                </c:pt>
              </c:strCache>
            </c:strRef>
          </c:tx>
          <c:spPr>
            <a:solidFill>
              <a:schemeClr val="accent2"/>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Tables'!$C$54:$C$64</c:f>
              <c:numCache>
                <c:formatCode>_-[$$-409]* #\ ##0.00_ ;_-[$$-409]* \-#\ ##0.00\ ;_-[$$-409]* "-"??_ ;_-@_ </c:formatCode>
                <c:ptCount val="10"/>
                <c:pt idx="0">
                  <c:v>87169.00161799998</c:v>
                </c:pt>
                <c:pt idx="1">
                  <c:v>63176.615585000014</c:v>
                </c:pt>
                <c:pt idx="2">
                  <c:v>26029.178034999997</c:v>
                </c:pt>
                <c:pt idx="3">
                  <c:v>39667.603016000008</c:v>
                </c:pt>
                <c:pt idx="4">
                  <c:v>25367.056583999998</c:v>
                </c:pt>
                <c:pt idx="5">
                  <c:v>18272.618692</c:v>
                </c:pt>
                <c:pt idx="6">
                  <c:v>22534.294638999996</c:v>
                </c:pt>
                <c:pt idx="7">
                  <c:v>17508.841926999998</c:v>
                </c:pt>
                <c:pt idx="8">
                  <c:v>11297.602245999999</c:v>
                </c:pt>
                <c:pt idx="9">
                  <c:v>22216.745351999998</c:v>
                </c:pt>
              </c:numCache>
            </c:numRef>
          </c:val>
          <c:extLst>
            <c:ext xmlns:c16="http://schemas.microsoft.com/office/drawing/2014/chart" uri="{C3380CC4-5D6E-409C-BE32-E72D297353CC}">
              <c16:uniqueId val="{00000001-18CD-482B-8B2D-8CA2C82C94A9}"/>
            </c:ext>
          </c:extLst>
        </c:ser>
        <c:dLbls>
          <c:showLegendKey val="0"/>
          <c:showVal val="0"/>
          <c:showCatName val="0"/>
          <c:showSerName val="0"/>
          <c:showPercent val="0"/>
          <c:showBubbleSize val="0"/>
        </c:dLbls>
        <c:gapWidth val="219"/>
        <c:overlap val="-27"/>
        <c:axId val="1699777215"/>
        <c:axId val="197811615"/>
      </c:barChart>
      <c:catAx>
        <c:axId val="16997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11615"/>
        <c:crosses val="autoZero"/>
        <c:auto val="1"/>
        <c:lblAlgn val="ctr"/>
        <c:lblOffset val="100"/>
        <c:noMultiLvlLbl val="0"/>
      </c:catAx>
      <c:valAx>
        <c:axId val="197811615"/>
        <c:scaling>
          <c:orientation val="minMax"/>
          <c:max val="600000"/>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77721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850647795092485E-2"/>
          <c:y val="3.7453703703703718E-2"/>
          <c:w val="0.95957691166792225"/>
          <c:h val="0.92154491105278502"/>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Tables'!$A$120:$A$132</c15:sqref>
                  </c15:fullRef>
                </c:ext>
              </c:extLst>
              <c:f>'Pivot Tables'!$A$120:$A$131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Tables'!$B$120:$B$132</c15:sqref>
                  </c15:fullRef>
                </c:ext>
              </c:extLst>
              <c:f>'Pivot Tables'!$B$120:$B$131</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6A22-41FF-881C-BDBCDE54CA63}"/>
            </c:ext>
          </c:extLst>
        </c:ser>
        <c:dLbls>
          <c:showLegendKey val="0"/>
          <c:showVal val="0"/>
          <c:showCatName val="0"/>
          <c:showSerName val="0"/>
          <c:showPercent val="0"/>
          <c:showBubbleSize val="0"/>
        </c:dLbls>
        <c:marker val="1"/>
        <c:smooth val="0"/>
        <c:axId val="146559311"/>
        <c:axId val="146558351"/>
      </c:lineChart>
      <c:catAx>
        <c:axId val="146559311"/>
        <c:scaling>
          <c:orientation val="minMax"/>
        </c:scaling>
        <c:delete val="1"/>
        <c:axPos val="b"/>
        <c:numFmt formatCode="General" sourceLinked="1"/>
        <c:majorTickMark val="none"/>
        <c:minorTickMark val="none"/>
        <c:tickLblPos val="nextTo"/>
        <c:crossAx val="146558351"/>
        <c:crosses val="autoZero"/>
        <c:auto val="1"/>
        <c:lblAlgn val="ctr"/>
        <c:lblOffset val="100"/>
        <c:noMultiLvlLbl val="0"/>
      </c:catAx>
      <c:valAx>
        <c:axId val="146558351"/>
        <c:scaling>
          <c:orientation val="minMax"/>
        </c:scaling>
        <c:delete val="1"/>
        <c:axPos val="l"/>
        <c:numFmt formatCode="_-[$$-409]* #\ ##0.00_ ;_-[$$-409]* \-#\ ##0.00\ ;_-[$$-409]* &quot;-&quot;??_ ;_-@_ " sourceLinked="1"/>
        <c:majorTickMark val="none"/>
        <c:minorTickMark val="none"/>
        <c:tickLblPos val="nextTo"/>
        <c:crossAx val="1465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Tables'!$A$135:$A$147</c15:sqref>
                  </c15:fullRef>
                </c:ext>
              </c:extLst>
              <c:f>'Pivot Tables'!$A$135:$A$146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Tables'!$B$135:$B$147</c15:sqref>
                  </c15:fullRef>
                </c:ext>
              </c:extLst>
              <c:f>'Pivot Tables'!$B$135:$B$146</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0-392B-444C-A239-13943BD80C1E}"/>
            </c:ext>
          </c:extLst>
        </c:ser>
        <c:dLbls>
          <c:showLegendKey val="0"/>
          <c:showVal val="0"/>
          <c:showCatName val="0"/>
          <c:showSerName val="0"/>
          <c:showPercent val="0"/>
          <c:showBubbleSize val="0"/>
        </c:dLbls>
        <c:marker val="1"/>
        <c:smooth val="0"/>
        <c:axId val="862695248"/>
        <c:axId val="862690448"/>
      </c:lineChart>
      <c:catAx>
        <c:axId val="862695248"/>
        <c:scaling>
          <c:orientation val="minMax"/>
        </c:scaling>
        <c:delete val="1"/>
        <c:axPos val="b"/>
        <c:numFmt formatCode="General" sourceLinked="1"/>
        <c:majorTickMark val="none"/>
        <c:minorTickMark val="none"/>
        <c:tickLblPos val="nextTo"/>
        <c:crossAx val="862690448"/>
        <c:crosses val="autoZero"/>
        <c:auto val="1"/>
        <c:lblAlgn val="ctr"/>
        <c:lblOffset val="100"/>
        <c:noMultiLvlLbl val="0"/>
      </c:catAx>
      <c:valAx>
        <c:axId val="862690448"/>
        <c:scaling>
          <c:orientation val="minMax"/>
        </c:scaling>
        <c:delete val="1"/>
        <c:axPos val="l"/>
        <c:numFmt formatCode="_-[$$-409]* #\ ##0.00_ ;_-[$$-409]* \-#\ ##0.00\ ;_-[$$-409]* &quot;-&quot;??_ ;_-@_ " sourceLinked="1"/>
        <c:majorTickMark val="none"/>
        <c:minorTickMark val="none"/>
        <c:tickLblPos val="nextTo"/>
        <c:crossAx val="862695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Tables'!$B$162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1E6-41B3-8936-9C7AAC4115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E6-41B3-8936-9C7AAC411522}"/>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1E6-41B3-8936-9C7AAC411522}"/>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E6-41B3-8936-9C7AAC4115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Tables'!$A$163:$A$165</c:f>
              <c:strCache>
                <c:ptCount val="2"/>
                <c:pt idx="0">
                  <c:v>2003</c:v>
                </c:pt>
                <c:pt idx="1">
                  <c:v>2004</c:v>
                </c:pt>
              </c:strCache>
            </c:strRef>
          </c:cat>
          <c:val>
            <c:numRef>
              <c:f>'Pivot Tables'!$B$163:$B$165</c:f>
              <c:numCache>
                <c:formatCode>_-[$$-409]* #\ ##0.00_ ;_-[$$-409]* \-#\ ##0.00\ ;_-[$$-409]* "-"??_ ;_-@_ </c:formatCode>
                <c:ptCount val="2"/>
                <c:pt idx="0">
                  <c:v>524835.07855900016</c:v>
                </c:pt>
                <c:pt idx="1">
                  <c:v>654603.40225100017</c:v>
                </c:pt>
              </c:numCache>
            </c:numRef>
          </c:val>
          <c:extLst>
            <c:ext xmlns:c16="http://schemas.microsoft.com/office/drawing/2014/chart" uri="{C3380CC4-5D6E-409C-BE32-E72D297353CC}">
              <c16:uniqueId val="{00000000-A1E6-41B3-8936-9C7AAC41152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a:solidFill>
                      <a:schemeClr val="bg1"/>
                    </a:solidFill>
                  </a:defRPr>
                </a:pPr>
                <a:fld id="{BE101F8B-3D5D-48F4-87B0-DE7F6710437C}"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a:solidFill>
                      <a:schemeClr val="bg1"/>
                    </a:solidFill>
                  </a:defRPr>
                </a:pPr>
                <a:fld id="{881B53E9-69B6-4073-91C3-BF2C06945750}"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E62-427E-A0E7-991858378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62-427E-A0E7-991858378432}"/>
              </c:ext>
            </c:extLst>
          </c:dPt>
          <c:dLbls>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a:solidFill>
                          <a:schemeClr val="bg1"/>
                        </a:solidFill>
                      </a:defRPr>
                    </a:pPr>
                    <a:fld id="{BE101F8B-3D5D-48F4-87B0-DE7F6710437C}"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 xmlns:c16="http://schemas.microsoft.com/office/drawing/2014/chart" uri="{C3380CC4-5D6E-409C-BE32-E72D297353CC}">
                  <c16:uniqueId val="{00000002-1E62-427E-A0E7-991858378432}"/>
                </c:ext>
              </c:extLst>
            </c:dLbl>
            <c:dLbl>
              <c:idx val="1"/>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a:solidFill>
                          <a:schemeClr val="bg1"/>
                        </a:solidFill>
                      </a:defRPr>
                    </a:pPr>
                    <a:fld id="{881B53E9-69B6-4073-91C3-BF2C06945750}"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62-427E-A0E7-99185837843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Tables'!$A$187:$A$189</c:f>
              <c:strCache>
                <c:ptCount val="2"/>
                <c:pt idx="0">
                  <c:v>2003</c:v>
                </c:pt>
                <c:pt idx="1">
                  <c:v>2004</c:v>
                </c:pt>
              </c:strCache>
            </c:strRef>
          </c:cat>
          <c:val>
            <c:numRef>
              <c:f>'Pivot Tables'!$B$187:$B$189</c:f>
              <c:numCache>
                <c:formatCode>General</c:formatCode>
                <c:ptCount val="2"/>
                <c:pt idx="0">
                  <c:v>1000</c:v>
                </c:pt>
                <c:pt idx="1">
                  <c:v>1345</c:v>
                </c:pt>
              </c:numCache>
            </c:numRef>
          </c:val>
          <c:extLst>
            <c:ext xmlns:c16="http://schemas.microsoft.com/office/drawing/2014/chart" uri="{C3380CC4-5D6E-409C-BE32-E72D297353CC}">
              <c16:uniqueId val="{00000000-1E62-427E-A0E7-991858378432}"/>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Tables'!$B$36</c:f>
              <c:strCache>
                <c:ptCount val="1"/>
                <c:pt idx="0">
                  <c:v>Sum of SALES</c:v>
                </c:pt>
              </c:strCache>
            </c:strRef>
          </c:tx>
          <c:spPr>
            <a:solidFill>
              <a:schemeClr val="accent1"/>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Tables'!$B$37:$B$44</c:f>
              <c:numCache>
                <c:formatCode>_-[$$-409]* #\ ##0.00_ ;_-[$$-409]* \-#\ ##0.00\ ;_-[$$-409]* "-"??_ ;_-@_ </c:formatCode>
                <c:ptCount val="7"/>
                <c:pt idx="0">
                  <c:v>3247042.3799999966</c:v>
                </c:pt>
                <c:pt idx="1">
                  <c:v>1562411.5300000003</c:v>
                </c:pt>
                <c:pt idx="2">
                  <c:v>949732.8199999996</c:v>
                </c:pt>
                <c:pt idx="3">
                  <c:v>931440.81000000064</c:v>
                </c:pt>
                <c:pt idx="4">
                  <c:v>774929.39999999979</c:v>
                </c:pt>
                <c:pt idx="5">
                  <c:v>586259.05999999994</c:v>
                </c:pt>
                <c:pt idx="6">
                  <c:v>189326.13999999996</c:v>
                </c:pt>
              </c:numCache>
            </c:numRef>
          </c:val>
          <c:extLst>
            <c:ext xmlns:c16="http://schemas.microsoft.com/office/drawing/2014/chart" uri="{C3380CC4-5D6E-409C-BE32-E72D297353CC}">
              <c16:uniqueId val="{00000000-8491-4D45-9BAB-1D26D57681AA}"/>
            </c:ext>
          </c:extLst>
        </c:ser>
        <c:ser>
          <c:idx val="1"/>
          <c:order val="1"/>
          <c:tx>
            <c:strRef>
              <c:f>'Pivot Tables'!$C$36</c:f>
              <c:strCache>
                <c:ptCount val="1"/>
                <c:pt idx="0">
                  <c:v>Sum of PROFIT</c:v>
                </c:pt>
              </c:strCache>
            </c:strRef>
          </c:tx>
          <c:spPr>
            <a:solidFill>
              <a:schemeClr val="accent2"/>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Tables'!$C$37:$C$44</c:f>
              <c:numCache>
                <c:formatCode>_-[$$-409]* #\ ##0.00_ ;_-[$$-409]* \-#\ ##0.00\ ;_-[$$-409]* "-"??_ ;_-@_ </c:formatCode>
                <c:ptCount val="7"/>
                <c:pt idx="0">
                  <c:v>793443.31297299918</c:v>
                </c:pt>
                <c:pt idx="1">
                  <c:v>112649.29059599996</c:v>
                </c:pt>
                <c:pt idx="2">
                  <c:v>43212.843310000018</c:v>
                </c:pt>
                <c:pt idx="3">
                  <c:v>118292.98286999998</c:v>
                </c:pt>
                <c:pt idx="4">
                  <c:v>54057.20803899999</c:v>
                </c:pt>
                <c:pt idx="5">
                  <c:v>48404.83767399998</c:v>
                </c:pt>
                <c:pt idx="6">
                  <c:v>9378.0053479999988</c:v>
                </c:pt>
              </c:numCache>
            </c:numRef>
          </c:val>
          <c:extLst>
            <c:ext xmlns:c16="http://schemas.microsoft.com/office/drawing/2014/chart" uri="{C3380CC4-5D6E-409C-BE32-E72D297353CC}">
              <c16:uniqueId val="{00000001-8491-4D45-9BAB-1D26D57681AA}"/>
            </c:ext>
          </c:extLst>
        </c:ser>
        <c:dLbls>
          <c:showLegendKey val="0"/>
          <c:showVal val="0"/>
          <c:showCatName val="0"/>
          <c:showSerName val="0"/>
          <c:showPercent val="0"/>
          <c:showBubbleSize val="0"/>
        </c:dLbls>
        <c:gapWidth val="219"/>
        <c:overlap val="-27"/>
        <c:axId val="1056608799"/>
        <c:axId val="1056611679"/>
      </c:barChart>
      <c:catAx>
        <c:axId val="10566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11679"/>
        <c:crosses val="autoZero"/>
        <c:auto val="1"/>
        <c:lblAlgn val="ctr"/>
        <c:lblOffset val="100"/>
        <c:noMultiLvlLbl val="0"/>
      </c:catAx>
      <c:valAx>
        <c:axId val="1056611679"/>
        <c:scaling>
          <c:orientation val="minMax"/>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8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Tables!PivotTable8</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pivotFmt>
      <c:pivotFmt>
        <c:idx val="2"/>
        <c:spPr>
          <a:solidFill>
            <a:schemeClr val="tx2">
              <a:lumMod val="25000"/>
              <a:lumOff val="75000"/>
            </a:schemeClr>
          </a:solidFill>
          <a:ln w="19050">
            <a:noFill/>
          </a:ln>
          <a:effectLst/>
        </c:spPr>
      </c:pivotFmt>
      <c:pivotFmt>
        <c:idx val="3"/>
        <c:spPr>
          <a:solidFill>
            <a:schemeClr val="tx2">
              <a:lumMod val="25000"/>
              <a:lumOff val="75000"/>
            </a:schemeClr>
          </a:solidFill>
          <a:ln w="19050">
            <a:noFill/>
          </a:ln>
          <a:effectLst/>
        </c:spPr>
      </c:pivotFmt>
      <c:pivotFmt>
        <c:idx val="4"/>
        <c:spPr>
          <a:solidFill>
            <a:schemeClr val="tx2">
              <a:lumMod val="90000"/>
              <a:lumOff val="10000"/>
            </a:schemeClr>
          </a:solidFill>
          <a:ln w="19050">
            <a:noFill/>
          </a:ln>
          <a:effectLst/>
        </c:spPr>
      </c:pivotFmt>
    </c:pivotFmts>
    <c:plotArea>
      <c:layout/>
      <c:doughnutChart>
        <c:varyColors val="1"/>
        <c:ser>
          <c:idx val="0"/>
          <c:order val="0"/>
          <c:tx>
            <c:strRef>
              <c:f>'Pivot Tables'!$B$109</c:f>
              <c:strCache>
                <c:ptCount val="1"/>
                <c:pt idx="0">
                  <c:v>Total</c:v>
                </c:pt>
              </c:strCache>
            </c:strRef>
          </c:tx>
          <c:spPr>
            <a:ln>
              <a:noFill/>
            </a:ln>
          </c:spPr>
          <c:explosion val="1"/>
          <c:dPt>
            <c:idx val="0"/>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2-665B-4B91-BC5B-3B172FAF4F54}"/>
              </c:ext>
            </c:extLst>
          </c:dPt>
          <c:dPt>
            <c:idx val="1"/>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3-665B-4B91-BC5B-3B172FAF4F54}"/>
              </c:ext>
            </c:extLst>
          </c:dPt>
          <c:dPt>
            <c:idx val="2"/>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4-665B-4B91-BC5B-3B172FAF4F54}"/>
              </c:ext>
            </c:extLst>
          </c:dPt>
          <c:dPt>
            <c:idx val="3"/>
            <c:bubble3D val="0"/>
            <c:spPr>
              <a:solidFill>
                <a:schemeClr val="tx2">
                  <a:lumMod val="90000"/>
                  <a:lumOff val="10000"/>
                </a:schemeClr>
              </a:solidFill>
              <a:ln w="19050">
                <a:noFill/>
              </a:ln>
              <a:effectLst/>
            </c:spPr>
            <c:extLst>
              <c:ext xmlns:c16="http://schemas.microsoft.com/office/drawing/2014/chart" uri="{C3380CC4-5D6E-409C-BE32-E72D297353CC}">
                <c16:uniqueId val="{00000005-665B-4B91-BC5B-3B172FAF4F54}"/>
              </c:ext>
            </c:extLst>
          </c:dPt>
          <c:cat>
            <c:strRef>
              <c:f>'Pivot Tables'!$A$110:$A$114</c:f>
              <c:strCache>
                <c:ptCount val="4"/>
                <c:pt idx="0">
                  <c:v>Cancelled</c:v>
                </c:pt>
                <c:pt idx="1">
                  <c:v>On Hold</c:v>
                </c:pt>
                <c:pt idx="2">
                  <c:v>Resolved</c:v>
                </c:pt>
                <c:pt idx="3">
                  <c:v>Shipped</c:v>
                </c:pt>
              </c:strCache>
            </c:strRef>
          </c:cat>
          <c:val>
            <c:numRef>
              <c:f>'Pivot Tables'!$B$110:$B$114</c:f>
              <c:numCache>
                <c:formatCode>General</c:formatCode>
                <c:ptCount val="4"/>
                <c:pt idx="0">
                  <c:v>60</c:v>
                </c:pt>
                <c:pt idx="1">
                  <c:v>6</c:v>
                </c:pt>
                <c:pt idx="2">
                  <c:v>16</c:v>
                </c:pt>
                <c:pt idx="3">
                  <c:v>2263</c:v>
                </c:pt>
              </c:numCache>
            </c:numRef>
          </c:val>
          <c:extLst>
            <c:ext xmlns:c16="http://schemas.microsoft.com/office/drawing/2014/chart" uri="{C3380CC4-5D6E-409C-BE32-E72D297353CC}">
              <c16:uniqueId val="{00000000-665B-4B91-BC5B-3B172FAF4F5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_xlchart.v5.3</cx:f>
        <cx:nf>_xlchart.v5.1</cx:nf>
      </cx:numDim>
    </cx:data>
  </cx:chartData>
  <cx:chart>
    <cx:plotArea>
      <cx:plotAreaRegion>
        <cx:series layoutId="regionMap" uniqueId="{6E10AF49-8BDE-4FC8-AA2C-C3ED5013BEA2}">
          <cx:tx>
            <cx:txData>
              <cx:f/>
              <cx:v>Sales</cx:v>
            </cx:txData>
          </cx:tx>
          <cx:dataId val="0"/>
          <cx:layoutPr>
            <cx:regionLabelLayout val="none"/>
            <cx:geography projectionType="robinson" cultureLanguage="en-US" cultureRegion="BG" attribution="Powered by Bing">
              <cx:geoCache provider="{E9337A44-BEBE-4D9F-B70C-5C5E7DAFC167}">
                <cx:binary>7F1pc9TGuv4rqXy+ctTqbnXr1Dm36kizeBkDBsz2RTUBo33f9evvIxvDTFsZEUJV8uGShWRkzdvv
vjf//tj/62N8ty9/6ZM4rf71sf/Pr35d5//67bfqo3+X7KuzJPhYZlX2uT77mCW/ZZ8/Bx/vfvtU
7rsg9X4zdMJ+++jvy/qu//V//41v8+6yXfZxXwdZetPclcPLu6qJ6+rEs9lHv3zMmrSeXvfwTf/5
9b9NVZf7ONj/+stdWgf18HrI7/7z69FP/frLb+p3PYH7S4yj1c0nvKsZ/EwYUmeSEuvh16+/xFnq
fXlOKDtjlk4EpUyffpFH2M/2Cd7/riPdH2j/6VN5V1W/fPn96NUjDI6eBFXmPBDByabz/vf2HsHf
jon8v/9WPgDKyicHfFDps/RIZcP2rkz26fBIiL/OBE7OdItYUpj6AwvEMQ/0Myp1qQsp71mg8uA7
zjPPga8vKvT/+rlK/dX676f+K6jcPs/Ku59Hf3JGuWmY9IsC4DeF/vQM9Dd0ZrJHFXnQvwcd+K4T
zXPg4FWFBwdPVC682v79XLjX+59piJg441LoQmeK8LMzwnRLSspnhf87DjJP+q8vKoT/+rlK9v++
/vvJfrnP9+nPE3xqnpmcEc6F8UX2jwWfijNLmNAN/gjzQeIXjzFP8i+vKQT/8qlK7ssXfz+57bvY
C5rkEfmfYOn1MxPSzE0pHgh+LOzszDSJIfmjodfpI+gHun/HeeYp//VFhfZfP1epb/8DLP0mSON9
+umRBH+d+iY9M5gpINFfHKlxJO4IhSwDjpibD5ZG9bPfcZ556n99UaH+189V6m8u/n7ZX92lyb6M
fh71+URe05SEGw/0Paa+PLMsIk3LUmT+O84xT/WvLypU//q5SvXV1d9P9U25Tz/+xNCGwcIbTOqW
cWxpjDPGJRVf7dAU8hzGNMvnmCf643sKzR8/Vkm+efn3k/yivPu5ZoYbZ9LkxDINOifo2uRULcbh
WeftzHccaJ74X19UqP/1c5X8F/8AK39R7+OfmEsxesYNzrkuH/LVyYgf5rPGGbkn+xcPoNr4xdP8
AeUfkFDp/vDpE6r/AwLJZ1nZ7X8i2bl1ZhFKIfDfctRDsutngkrLtOSxmVk+xjy9H99TCP74sUrx
Z8//fjPzKt8HPzF0ZygKoC5DdH3Wm2pQA84owkn8xP0vpXCzeJx5wn95TaH7l09Vsq9f/QPI3t19
uvuJdIegm4JZwuBfUiZI9KGgM5gfHRG84F8zqkO/+mrxOH9A9y/vqYT/8rFK+Vf/AMP+qgvq8a78
ub4V8YzUiTGJ/oNYI1o8IL88g8+1TGY+Uh9RzzH5v+tMf8SDg5efMOLgmcoN5/zv14NbBLcPlPjr
eRSnZxajkoIND7+OdUAzYHt0jkT3S8lGR6R/yIXbNKjvPv1yhUrep+xkdj3PCPV9hRfqY5UdW/vv
Z8cLP4iDPA/Su+qRNn+dLwQZFhNMR4r71eYfKAcxyBkziGlCeR6BPtQVvvM089w4ellhxdEzlQ8v
/gFq4ezT/af9IzX+OgtMyL6gljQfZf84ydUs5GO6JPAQ39z2oWosn2eeCY/vKfR//FglvfPfv18F
bl/hED/LJFHrjOuUC0a/iP6xX9As60wnkqLG/6WEzx5hP2jAF5vxqt7XpzVynvzK6woXlKcqM27/
AWGSajN/Fl/+31XU9xIz3xGefaS2GxXp+Vmc+X+N+eMO8deO+Wpf79f3rfaDJvHpp488VV49Zeke
WHrx6T+/EriLr/376RuO4qb71tRh///xlbt9VeNl5CYE9WuToLBncTp9WXd3/4QYqL0SgRazDs/E
TFT70qysfQwA4B0EBdxiJrEE1y2BkLnKmvtnKKYgnEC2w6VFCKGG/Drf8CKLBy9Lv9Liy///kjbJ
iyxI6+o/vyIqzB9+ajonQOvCZGjk6Yxi3EBSmOD84/4lokD8MPkfL8lEbfmdsRPP09ROfTvone5d
lq/S6CGdeWj6z0ACOich8WNIo+eySPDW2EWS2IG+9oJLM7ZHJyPPyuJKY/whQvxDeOYCvOn5AWY9
GT09poBXi+d2IS/aeOX24Q8AQUpvoHNkgCOWfgwkZyzkWjGQHcZRVmH8wUg+liTc+hldADRRR+UT
t+RURQPT0f47BpSIMuiH1jN2aSUviiB3pPSdKF8diO4Mj2agCGoyhnYM/kLn9xhK3MKdZ0nGdl7f
dq/rwc2dWA/EKoor+hA4/iF7JsFSEAIogQKVibxEWgoo0Zdh6sUl2xWdIR0h4nHVM9+9Po3QjBAI
RgwuCSUYFTAV8W4zIyeEU7ZLuyJY0Za/brzOX4+5zK+HtmILXJp6sE+w4tQSyIaZwdhU4D8UulZ6
WiENyXZIxBrD0RKR3GZdRkK7D3ovADWpjO2Al21gy67VL6PIK/dNmfTRqsqsiq+9jrudrbGxjJ1W
5GLfhF3ubQivNd8e/TB8nfX16ARUDz/7RdkFqyA12vdeIIzmRTt01nmYRxFfRz0eLqBHkJI8Qc/U
0ZuG0SIMVu0YvabqdOaNDdvRQPfXNSmesSjwVr4m2bk+Cqd3tecJaz7kbj1expVW2UUp6e40T8mk
VIroWObUKMHk09SbVSyJmbuFWbcgskE1sjJ63WZWfR3KIbCrIdxoerHmeW2nln7hl+OSys8RwZIE
KoJik2ngX8dEYJnQ3ZqOfMeiPHOolw83KXlZldW4ZnUd74KQrVCRLVaWGV5EWkmfc9GblwtEeMoK
FHUleqMMlgfCppyilkaY1EHDdwaJindmk7rnGFZ637ZhdB4YRrceYj26boax2WpFna+JG5Dzqo+1
i9MHeaLH8GnMQoRPIfRCcOOYGjm1KtrJTLsyo8HcDpboX428cxcM01OeAwzXBUzTlKrRqQl/qFiU
kYpWRqNdld5KuONlL/JPVqSNNjV1xw/93O6IDCFuwbX3ENp/v6WaQCM7xLSLhDumCqX7jERd6Y3a
lSSXJYntzvxwmoRPjNQxAKY4kWH0Sj0yOu3KMG6S4bItnca60PmCKZxMz5HWcMoplZxLlKARdkwC
deAPs1iQxqos66puKXFIwF8xrdwEpRGuwtCNzj0Z++s/jdgRSEU2KlmWSRUJ60o8j4v3xLiV0W1F
b08DeWJyFbwUyegi32vbzLSuPP1Dl+45uejim9MgZhiE4M1AdYATEE8oDNKpWUUaC/ydpo1O6EnH
Mhqn925a2m5OQ5rRpiNICpO6KkyJMfr+riHuJuNy2wT929MgZuRgikRN+HmJ+TlDseGFbI0+KUJ/
1+WNv23H4kJGXrVOPfMqcvPhuvIDfcFvzGEFZy8xZyDgFoWCVRsPTV3kNUB65bYYuvelKV6cxmoJ
hCJqbekNRVYARDmUvk1F6dk5XwopJ01XVEgIHH+aCeWIvxUgZHSbMncbfwdFdb32UmrbAe68hhik
1pUsXtWSLhi+OdETKKGgc0owEzwlCYda2+hDYcQUID3jWveMSeq07iaovB9h0Tc4qoiT3ApFyzt/
Z0bllnWktf0h6ReAPEk2OJ0iS9gei2KcylQctx67ZcBbACHPzXSdMbsZ4udtOGxlYmvFUjA2y60D
aIqgJ1EkxiAb/F3iJVujSS5JqX9K/MHOLLpyQ2KXVe7wTiwYvXvP+0RKDuAqMSAZzFaLXMAt/Zd6
UW8rq1l5xWUe2r5hvGuLYRV53CaktIOmcZLoyo/vPP88qVwn0D505TUG37uW2aNXX3tda3fZOjSj
TWJF24rybZ/Vq1R6NtHOvXL4AUt3yKGJgwdOotZFIZNY93d5528IYgqQcNVr1ObJ/rTCzpmhQ0iK
YHe8Nhs+QBb85qbU82fF6H/yyrde4Bu21lTOaWjGpJpPmCIwczOVgQ05JdSHiLVWo3VipP6u5YE9
ynPsFVjVBzKW9jg072krX3tISPvinRauEm678U2Yp7ZfDqtsFKsmvQzbGzMcHCpcW4qNx+MF3Zhx
Y0IcHFChvBs2vl5KC5Y/i62NjgDzWdPrvsPGYcktz9lKqSMQwNAdpnhVDxDovUnyhvi7OIvLVYPS
hN0wllycJvmc5TqEolB8aE3frXkPNQj2VVNed9qHemCXiZEsUG4WHcOAMKF+TzCsdszaMK54hOTY
30X6az/PVq0xLkCY4438CgE1k2MIgR6OXdkClVqL7cgqbVne/EgcI8ALQ6fMYrpBFXPVZPUwlsHo
71xy4w30PNMLR6P5Qto9iwqfQnUkxQjOFFSyIE9pXrswwRB9rX2Tjx+6fCE3mYVxP7lv6KZBrOn5
gRExzEw3g9D0d2F67Y7UiaptyIsFx/g0DYMzkQdQFHpROgLDwg92vZHqdlIzY1WZnn8xul6+DkLj
2qT5uzzonMrj73lVJ2uPlv3CKeas2OEhFCHvuUddZgDVsa80u4iZtRr6gNrB0HNbat5az7qlIs0s
TKEjA0flYho3OSavGwx6ETVg4UUytHab9bYcmcOM58PLH9DgA0DGMSDem03ZiskktY2t0T1HXQhO
ahy6BSrOmooDQEoIH05ZS9tLf5dZr+o2t3vZOJxeyjxfn8ZoVjLRj9Lvc1WkhscYwbdZtEMhZZdq
t14o1uVwqwVLAcAsNpIgxdIFGEQUmWiMgnalFga70PgsvNGOwmeWjFes9hecGpm1fBJFYj5VAYyp
tnyoaH2TaqKsgmDXUtMuhnolk23RXae/Rz7KH+l57+ihPVorPd1UVmBrC2yboSa6poxjEQ1RMWoh
x+CjLg4D0U+IWrc1vfWRfy2Zkrm8/wiGIhpGqddpzwHDZNoWUbC4NIdgnW/qIT4fimqrxZ80aSyI
yQxdp4lo2C6UWFB1UExLI4wOgaoX7KTb3YQFXxHd9O0/LYqoJkCyDRNzpyhlHRPPFU2tVWkS7NyG
b5AaazRal26xICKzmBxAUWxFY2ph3dM02PlubDeisC1U6U4jMgcCVShMcJr4B77rGJGsaP1et+pg
N8rrJi03XmsuQJhRKCSqqK5jR8DCwKIiA1brx16dVsGu1N8ExnXXZy9945rq8UJhcU6eYRowQYPF
SwINPsYkoG7lxwWHPJt3LHmpdbd1vBTmzSQlaLZ8g6HoTFah+xHGLNgxf2wuvYgWTpOxfIuS/mWS
i7ehVUU3uixuujBaSr+W8FPoWI96oTUtYFfyhdW+Cfn72vp8WhjI9B1KnH2EnyINowxI31dmsNOu
KmJu+bk52GNru15o07tkKGxBtqzpbKReIlki7pygHBJ3IsBB4FEbtGv8jga7qIntIV0X/G2Q6LYV
fTyN5SwchM+YGKfTfpwSq7O8kZHucwRR78x+37VrVrzW9Zc/AASNHk4oIgwpFEpmPTNDNjlFKs5Z
tA0cIq7iJZGYxeQAiEIxMyWaT0cBhzhY3ZpXwUuzNAa7KiPqBD2Tzo/gZCF2ge9F71MBJyKmJYUB
wyr82K68fGXWl3GRrgJjSRRmgiR0CCxqceO+6KSY156xoikF/EZJfBsRtRF2jhk0K9aXdtI8LJ38
YYV4zhEfQVMsBxlct2hCQBvLlXibaKVdxjdktNFg8qurJqR23t92GcyvWHuRZw8DW6DsrF1BF02n
SCAMqpam0j6PXCJgI3sP9QIDzROnGTppl3rLViWxXDsu6Lgqh6jbZm5eLQjrrGk5AD+ZhQPNswqD
1GQit2YNdhMI29VuF8uw9/GMalwwSTe1q4XBDK4wdUx8qelNORno2ta050UbQEqvw+RdAPdmlW/F
LckuEBWt0E9bSGomnX4Cm+jYyEcf0bC4IrqNbqIo5jfB7s2QVbYfZHbc+k4WXYmebqj4gTxNsgNw
k+IeEDQLQy+JS4DT+9jm4iYu78bwzWltnGPaIQwlUPWY1gujB4y8vcyyfdDcDHyBanNqeAhCsZRS
8/2iaCcQK2Zcp8a60M7lcFeRBfGfjRMZEeAOltUsbBQe08t1SUvlAPmv/MZBSGxn3ksv11dho31q
/Hynp6PrpO1FHUXPTlNxHrQBuTSsKQpSQeddTEk2ufQk9+iFOSaBbXVNvwpILrdCj1vbc4tyi/oe
2dGy6rZmkngLdJ71u8hr0AmUaAriVoJj/EMtDgqMZwN/4yYzh2wTNcVqbOmnJCivKRhAtfFiKhvS
XF/H2rbtLoJUX2gxzQrUwSGUSoxel6UXsD7YFeTaKktbr24Wm2WzesiwMSrFlPmohWrJq6iN6wwB
VEkiJ3Ut84KbXrpu4pFfRHnD7HIYrnSes4+n+TwrygxRIUPlHxG74o/NjiVZGwNwncf6JWnZNiRk
dGRqtivhcbkKin64OA1znq0cDXddwKrr92XNAzPQ5EMbxk0Bs86166a4jdpzg66zut4QbWWhHtnI
N27E1gGJ16gqrdv3pw8wIfXE6nGGoimGlIiJWaMjM9TV0m3MdspSQvda1GyF9tSC6s4KzQEIRWhk
GJhm2SFF0bM3Y144o35NzWIh25qVmm9A1LJX6fu6IXwA0ZL8HaLTMHrVi8ZOquCmDT7G8YKszIVV
EE6snJicSmKojsp1WTlYOXBKLsdhsOP4EtVmP1nwurMiiXVRigEyNOHVoaCWjLJwTYhkLwcbY1yO
4B9inq5IsKx3syiJaVIdnS/UDY1jSSBxWA5xD1hhL50gMJw6+5wbw5p3S6ZsViAEUmIDDINJVxTN
6uK8ziuY8iyu7N795A8bo9lIfjXGrnNhydxBsy2oU5uZjosIy0zbTTd8Oi34S4eYnh8oXloLOBMC
xQvDvV8GTh1cjsHvp2HMCiWqRFMRAAN4RIGRyNzXMcIR7CyEZ1ye9yFx/OKF529EvnHHBWjzGH2D
pnhIz41GXpTI07mPMYlylVTEzv2b0yjN2osDlNSQImVxFMTgXW0Ujul+8PIf0uQDCIpFEhTjTVkF
oqWNU5svvcRd+/64idvesd6Uo7dgne6Z8MQCHsBTzFPTi7Ds3RY1ttB1jP55FBV2WD3PgoupFdQE
l3mfRTbXX4Y82XLarPystj1IZLQ08rNAW9WoRCbpwiAB5n4cOqG4cd3IPs29WRGRaNAzhgEr1KWO
hX4cNcsX8QArGTSfq0aMF6PJ36U9zRZiplljcgBIkfyiK3gfmyBqH+1JEjm4Acz2k8R222oBpSVI
itQTt2SYkQOkdOTnhZFdonWDMYdVmu1P026WOwcoKZIv07TJad3BYIxeZwfmXRSUS7K/xB9F9geW
dFnZAMYobhOfrtPqdxIl69OILAFRBB4zwoL6OsRMgimR+xkTB4tB3DxXuIXqMeIKKRX+6yGrEtZD
0BISb7t0tLXk86D3uzpYELR5ZL4BUthPvdS3mAeKicK8SuidHORaK+WCkM36YYnYG6OzjBv3UdyB
s8jrTmSDgeC797jAFBcVNia/MzskfF3GAbmSHgkXDNM8Zt9gKrqaxQXGRzlgNu1eJ8MaEpf3+QKQ
WQ+FKcf7rWWdqAYh1z0fmf2IrCL7HMXUNttzFty1ulOamz7VL/685HEDDh+j71iIU6UircMmtHoL
tX4/1bdFprFV7obdtoqyeAHUfRNGNetoIDJsQ6LrigH9Y1NXNVHZMMxEYiRpPK8sYks4rSheV362
zfKtVW+mJLKLqnXUDisx3nDRvKobdlnptRNpemSP9bA9jf+cVnCGaXJMZWGUnCvqbch2tLIIZwqC
foVQjqSf01qz+2Z9Gs6cqeKY8ebTfUeYZ1SUoguHvO5lHO5i7+XgfUYT7PT3z0nN4fcrpjD0XVSe
tCTcZSkme0ybksiOvLf50DglHGQarU7Dm83AMduN8Uxs1qNToAD0I86KsZ4QsrpiUxYR24yRSe2w
z8S5lxuRXcWW5xRmZNm51yfvBgszuqcPMaeP03wbRsNQdjSlajZFVGfcBNLEe2N4uoNWmGa+OQ1j
jnGmnG4xwSYJzMz0/MDOROnY1KORhbs0Tm4rZPs2xsPyHzBmMMkmNVBH0DFbfAykCIphyIY03BVV
ypxG91tHxzTQqs3zj1XewllbZv8DdgYtWVMi9MCVFGrDDXXhctCzIdwN+rVX3bY8dqLsPXETJ0mu
BytbQHHihar8YprcxtVHHFd/KelZEFvoUfhNuJOheJNT22jeh8Z5n54HvfuC5C+Qfy5IxyxEkxkG
oxghRap2TNSM6kGsxWa4a6s1Yp5MpshbhtrJmIeSqbC9on9XcLk5LS/kqSYynWLzARsH6GWiqXUM
tuJ5kvu9h0bFR7Fh8apIrkjsNL+7d6jQ9MSx+l0xbFnnYBOhjS5Hs3J8jLd4i+X4p5KLgyCnszC9
DXqr5akOw4Rx7hX+zhp2jb4i6YIAzZSGAQDrMaYEstOI8zGmg68XFBsQGALqkHLUwWo810r3hTkU
mKS+7fq7Ic2driwcqrnPhsZckKhZQqMzSYiF9iFVVxKKXJiDP1b+Dr7G9qLS7tCRb0np1OuavUdf
cQHe04gDK2CII2C/CcrRXEE3FnlaYuvL3xWicoL2Q5X3Ttt9jM2Nn4QLbmkOFsfKkZi64XDNirbE
uZb4mYcxENrmayN5Nb7WxIhRaDthf7p+yNB2xWQoxtIwAKWOQFmNL/woQwCgsc9RiCAqviRRsCAq
T1WRoe+OsSTDMGBqVPuWkFoLxgSloDpAeyS5LfrQsfaDudfSO+Ot1S1kxDOSAXC4rnGatZ76yseC
WSZGz6sBPYusi9EV0VbUfcvcjRFdyMxCQPVpQeUNfN+xbZvQ+wZven7gIzRMpARphTSfmPEmd4nT
5vwi9sVWkvYNxdyw138e6w/aRRzU9lJFY6ZeeQxdkcvSl30nB5RNNF87F7K3s9HduCK/rILLMHKv
rYavq1yeu129MfRslbfcQQ6woB0zAQGOMTWIsKuEa5SfLJfprsz4VFkxrf7CqA2H6R+G8M0QB9sq
rhxK3w+NZ7d0yXc+DQKglJaFaW3USxFXKoGIm+jEs7IYZs6MbGm1Nlo46HMvifBMUQJj9Bh2nBYS
UF9UZRjl2oAPMabdx+GTvvX1Ve4PTsR8x2fEHhL7ll+Y27E9TzU7qxaanTPmAGYWxXdcHoVO3L3P
ORCwyUAUgxegaiU+kr6y4/B1Wd5Z4Ysw/Lggy5NlUWT5CJQSU0nRMKl1AFV0+3C4y/izIMls03sp
xi0zL125ybK3CzBn9OcQplplYaMgOZop0NeosqtnPj8PsqvQ3fa/1+VLnzMbfzMLFbTtAuA5ZNFC
QtUFRU8k2ZMhOaCr55Ygdw/V8eMda+/0Yh/dVTp1vKhxZP2aSW+TaEvJ/tOUA9OJWP0FK7EhiWTg
GKibkbIZeuTHfbmeCruutLCQOzpGumAGZ1rkx5CU2FVG1Wh4Ux0tGRsHW4xa9TYtjTVSLmphZ9bJ
tNgZ9Cs/918YRrL1rZfu0P/pAR+cYZpTwiYK9PTebByQuK/cMdQnbFtNI06pdbntCgyImDTMFrzM
rIoiJ5kWu6e7etWhpcGtRj8hQ4BV2sxhtD6P8+deglbuecFYZDP5hjBs1wp3JViynrqERhzt/HBc
l4a7kJDNuDzg/e0sCu1Now1pk6Evl6JkmKeW7Vr7SJS2aQp7bBI79ANnsbo9ZwsPgSohr4W1rCmd
hw0m0a2Vy1WXio3s7k6rzSxqFlrlDLeIoN2iCHCVmxxLJBbUdSTnpdzSxlrVtbmSrLwL5Wpk1Akb
/fw00JloFqkR2jvY/EKoqXZ8s7RtTN0nqL3EWJNoc6Y5CaXNgheb081DKIozMTLNk0WH4ouhxdva
N86b4oZ2KDwszQHMAiIw3NhMRvdcn54fqEXS87ZxGw3igULaGuN8+Tbj4jODAm5I5cmFKG+Weqg6
sCkXMFHvOQZXj1x2RcawRTVgQma8GbJmdZo/swhNm4cIj3HpmFpIipoKk5QabHhSWA7l10TP1pp3
uVhdnIszjKkb9ghIoVwzaOnYT4CIz3ci8deFbzhh316gS7AiVWvawdhvdCv8iLLD+7+GpCIePeVe
WU9+2BzPw3FTxC/yLLSJNyyI4Sy7kFehJIU+MOMKHJljV9Dl2JxBPOVgWYcm4/o0JjMhMrY3sIk4
JU8mkppjgaBx2cVYFcHmg5Gu0CR1ESmb5F1cB5sc7WbRL7jaOcuEbRFcjYkZeoBTLBONiwgfY3Mg
rNeDiZHY8/rPd1Kw+38AQhGMQaNtiDXOYDfUL8O2X1VebBvD0ir6rJwfQFFYQ3mqG1qGTYDucwYU
hLjBOseY70+zZ/oWNQo7xEUJTHIEu7hxALj0RmlHcbEu+quof9aHjZOHC6KwhJEiComVoiGMsfJd
k1fXMhwuM/+uL94aYfnyNFKzgHCPCqqsmBnC7YXHMtdEWktqHdpT6MOKFW/IQK8rfdV75UIgMCts
B4AUB4UxrpJ7U7pZkRyxOZkyQIt/cNOCL3ilWT5hPxVjUNa0KTop8oEZL5OcWGkEPuFeAGeglxG6
hK/rEG01lvmfT5NvVmUPYCkqRDA42o8h5kIEq8bnXerq22SQz2tB7spKBNs0GX439TFb0NxZruHW
Gwl7hFqrWrkmlZEwv8EQgtDrbC087IpkqfsqZRyr/37Y/4jps1COECZ2/5k681eN+sAKDnCxQK2V
ZxGcPVb4FmR+TkJQucYVmrgHwMB/HPNtLN1c5Hn8MOoHHa7pzbIVXwKiKFYQyaSV05RNRC5rXmIH
9trMlu4HmXMV0+IEKn0o4SAwOsbEzQvM5luodVSCFq9IWxQ218JsIQGd6d0wDPV+A6MIX+g1rB7S
Hl7XsrLzNCwoZu3iD3EZJps4tkJMFZNh5ZVjs+6txly7RqSvWlfzV6lpmut2jBK7i016TvzAQvA7
epe4OmZxdWWKY1S7eXjMSZgP9LH3DPNhCKg0nMzsMDVQr3sPF1VQfi7ZZeNeUStykO3VizWueW5j
aIsyIbEiplCIFG5sWQE6WtUai9Zy2KS3p/V/ztagUvcVgIIb5bjIJhhRZULAc4URQ7kuWbrG9U4J
yjv+czYGC5o/G2pN8anEnzxzX+k9pmY3oGXnDYiGeZ5b67zRslXS6ZmtpV20jowysovGS51UIqnL
6yx/X/Jsqco8S1ZYAkR8uL4fVuH4DHHYmY3vGvBO5AN2J62wtP3o99OUnbOsqNbf32XMheSKDqUe
bgIx3AhNQLHSjcuCVisNmX/6ARMLXrXQHr+vPj6R0QNoqqBYmamnFLYnMPSNcB19GBApDzdoAq3b
Ot9o5YeEDgjKmrU0qovTqM6aC467XFCNxd0GUkHVIkHupww2KW23pXT6HzHf4NXX71eQc9sBuqHh
+3s3WREjs8dgKTiezOYT+h2AUCRC60dtEB08BCu6TWQEG4NcVUNzHuqvM/qG9/Zi8DqreQcQp+cH
VqXmXajREUiF7GPca9K2/GiFG59W1eDfhWRzmkWzEn8ATfFNia4ZshshjSGGl8eifD45jcYrf6Aw
A5+OO/AIqjJQrWOkXCJbPbzfXoj2Rfh7GF7+yEYIvAaKwvjzwrAhgfs0jmHAMURNOcBkjf4KLbjX
qVwV1et+6daJWZVCpoSB8KkMjMDhGE6DMYrY11HoisPmqs4yJ0xejyYGdmvTjgWzJe1wnYKPEkXQ
bIdELhWH51iGQh66txSGn+kKy4hZsCDrkM1z43OMSSc0URqAPi0XM1YK3w5WIWpBX03td1GaBHqa
AUjZoqVGKztvtnFIVyharDI/s7t0wVbMKBoAIlfDNAo8gBokYWxkEC5BVxojcE7ohs+ZDo9q4BrB
wXrDeXDZ6Je1WGrbTuqrqDcmXbGVj4F6A1fVKRaq1MyyaMwi3JUWanemqb2ugui61gp3leoi/vOp
AowVRtoxEIr7Q7hSGMlY1Mesj+7nMmK0KHNy3cmb04ybMR9HMJS8h4cplgDcMNzVaFAOzL2MxGD7
/XXXvCkDuToNbFZKpj4FbktDM0TtUrodYjjqteGOjfd9/KS2C878jeHq8SbTu71WeBnye/PuNNwZ
FcA87Te4CttqJuNRanm402qHede63FdLF4rMgQBaJkwJChdPMpEMOZZuxV24szp57bn1FSrmbb8w
Cj2dUxU/gmsEIQpTqVFX8KjMttEtD0CEgSmdu0wsbZDPyTeWC7Dwak3z46rd7UnFsSApwt0UJeKK
hmBjYgIzdV+e5sec0B2CUbxkRVMXiRumH4IY19fEG0NeGOdBmaxY+O40pDmJO4SkeEeU3QpaDkBI
DButLVM71vV3PS/Q7CN2Ktcx/fMrjQzXw30j4XSiA3+cMnQRdJ2FO2rtubg2g3Vb+DYWbf4aYpN9
PABjiaGuEC2GO49csA43J2nZbir2RG+iorTjvFywt7Py/Q0ttVUStpTX4v9Iu7LeyHGd+4sMeF9e
5aW2lFNZO90vRpJO25Y3eV9+/XecD3emSmWUcfvOwwwGAYqWRJEUeXgYKNDvCVVaI6jteuZ4bLM/
t9e15C6xfygkonEJ6TgeiDclmpXkQgBkTA6ElpH9lBV5J/aVT4vms+y8TvyqvrQIKcGpENeIXRbV
BcgGYFBBhwbQweWuVkFXBbUiAKlmAuRXs9zRpRxt+DQlzECz2gQOp8/bC14TyeWDQLQVTH0Gkb0k
3actYpEc5IwUTB51vVNT5kZh8Rc2f8Zv/GeVnBkBX2fOOjlJ7hKd2izSQ6/KlIIUvSSQKkq3Wd8l
KyIX1QfR3PxQB5cNX1dkEwhjqxlELKduizI7RXqy1lcKCYtC5qldaI4CsRzPjTYINUOjCsowavsO
zGbUvqyWLRdPC8/Ouf8JhEk6d7tTFlGQ4uLFF/eynYxoLhM/AoZXJ2CN8lYOViKA5dtwJo+75olQ
RHleQh6L6UNY9mRie3M6SrHXybUrBjLJlF2S/mRr7+vFvfxXMN9WZwmlCCIHBQlraZer6FHUTRfF
/9Nt5V+WAmjh7DJx37jtNJssqONBB/YG+XCj2FdpBeqpzW0hS15zHuQwdyrBdfKN86DvM+ImgxCq
SXdJlR46NXi/LWJpHTOgDslW0J6AQfvSbuhy1CPrAhEJMPJj/q5aL2Dl+wsZIFBCTwG++KpYnWtZ
0WpxjIi32Qvo9MvGilBk329LWYoAgDf+R4p0uRIz7MBVo4ew89VDrkzu0IBZLttrgrbiUL5bBflg
5lwSZ2v1IQ3ANt7AUUZhtRNSLSMDgGTbpo0Gt4pZ5YRKYzyIAhgVSzXTT1ROH+q+/2n0RkSEcBo2
hRTGhKlm4URjXBJxaicyRCJolSvzh6mHaLMv0FlfK6G1K2mM/r44jTbG0LR3DaD7oO7EQ6gL6zWW
lUV1QHw7w+RR7+cxIwFTQEWD/PPdRKltpI2LyD021pzVN3roagfRXov3K1qcgf27PCslmPAeCwFz
1lIPcOe9pYy2qWZzH4jujjJ9kdMnWZ1Rz0B5VQ+RTl8lWtqdflLyj5ZGztQXu7r3wYucmQ8A1Xui
/BIKsq3lbpP6AnjOCJTau61hS+laZQ5iQVKMUjliisvPzigYJsQI0bjODrTPHuIO6N6p2GkRdcRx
uhtpdGwyYMTzMrJIF4FGuWg3ZV2Twogd2VD2Yyy7QTmKK9Z28djOPoy7xYmiU1ZrgGzr7WAPlJF4
X6vB9vby14TMfz8P3AZqKakCzHadxrbwWg5fubmSPVk0eOhMBlp7piviGybLciyhLxViw+GRWtQW
xRVzt2gkzgRwa4jqsh6FGAL61AH1KdRLlp+S8PX2Ti29EjAW9Z9lzF9xtlMF7TDagOKxPZi7vNv3
wx6cDqlPmxWFXPLp53K4N0IlmRaUCYZI1nxDcAagr0EIWgkW6ga/oYG3V7WUuAYeGMQAgB3hAvCn
004mxh6U0DKEQoo82b2B/tkhA+Dpsa4dWkkHPPI7Ye3BMBuDK2NxJpY7syIQpGLqkTCpItcEjaWK
gJawabClyCC1Ytn6IJFWKtew9YuneCaXO8W4j800mZMYSnAvAvmEhUloiNMst0JEfXtvF2Whw3pu
4kGFmk+YjDU6TUYNJ9kZ+7RJApJI6MpPu20dxEj4rtH/zlt2taVn4jgPRg0t7tQKCmqF76grgWjg
pchWvP5iBIhGCFAbAtuJWQ+ckbeqTNWKAb0JcjDotsSi/WTa0vQeoOM6A4tL2GxYJryCNDev6Mvf
7Oc/snk/lk9l1g09ZPfpKRjrbaPWNpBAhJlfVvw32a6zhcpc5BF1QlUwAz0fAl5BeJakxaYFbPYh
T6bsL3C5mNEBLqW54wmVVs4FqVJUVEWPRNSBaaUtMzAOi8NKLWVRGc9kcN5kasEumPUSDL3YkqYx
7TF71yvq9KClR7nv9kktquKZsPnvZ7YS12EsQKRN7zKD/ZCE2A004zeGMDq3xSwbL3Q/g1MFLAOi
yd1mvS3DJqrQksaUioxaes8C7cCyfVcUOyGZfJbvmWVnHyti57O/umnmTPiGAQd4KnA3bWjF3Mgm
iC2D2imoYWfsBRxbTfc8sJQoXUEUlAA3U7mGuVt0pagSIMGMdyXayS73VUAAQydM2cBUhcywjXgY
dn0g1pvb61uTwi0vkNDnXMmzFPDV2oLBRidIYL5uS1nUESBBZppUzC7gK4lAfbbpUMHxGOCsbV1r
JpueVmrx8/lfHdSZDE4P1RLdDdmAR4pCI3nOzWv2lIpwcmNkD+hJ+h+XxKljgzybrtdYkhLszf5d
cpJkreV1eUUg0kKlGdldfb7mZzcraQctUkaIEDHORPmjgaiseaZ59hcqMCfigadDTdswOUUbddWI
+x6+JG0mQBV2Y6S6//3xn0vglEwOqZLIco3XgvFZ1EA8BPdluRrdLKkyEKNAUQEjA+5lzl0J8SCk
Qg93X9V7dCIPoWPSxEFp11HxGhvtIT1K2VYQKy8PH7Pcz4NqRSeW7C5a3FAcAg0piHLmLzw7sDGZ
Okx5wYGpUHAw2IN/rFXdVtecPNadSUte/mJfz+TxKp9ajdVkkCdk5g6967bSsqNQjCvvhqVWGrTu
KSq6lME5hJrX5brKMI3TbMDDoe2YUxlHqx8JK/dIqoEJsAORYmSSDO83JXeEAfTkz+3a7IF5Jfzl
Pv8CTkdjKrIuH/EFZv7aVpo3ZZZt0jVO3kUNOlsnp6dFEieD0UCKrnmxQUxxxS+vrYLz/QqbKsAM
5n2sfHT/w0f2Qr6ig8trACYNtBkakhycDnZyJ2hJgyeuGSgfUaibdsSkyfkbxftXCKd4FKwMeTA3
5iIhFJfy3tQ+myBfUbvl3fpXCGdhE63OlX6aY9yYbYPQdNggbVcR54tSvlFioGcEH8L8RDu7s2ZX
0sIUEfsVegnWjxYUenUHcstJEDLv9q4tmgc01c+DOwBfN7lrxKSCjSGFqEjSXeNNGBMyFFutD131
r/YOgCso8zyej6f0TaNCQ1prmmvUop2Hv2bYeZ2tJL2X/NOM6vqPEO5SKmqjwXkh8rPkWCfS1GPa
XD8anqJmObjBlDVE7uL+aahCAjoB6BPPABYbZoVxYCJUWxckJCAbaqODJvIEKamc3FJRMon7bCUz
s9S4rKBT+h+pnFtRo4xNTYXy01RXe7mebF0SN6MEaqsid6fO2hlj58jvamd5Q2z9RneIb2jhnU5P
U0L3ivAwo5VmRpnbyrSot+iBRb0B+FOJz18DClDKk2Ui7Eb2LTE2lRraJiqm/5sUbvFaWtejVlrw
aCLeeqiUWi/6uJYlX9Qj4Ay+Z1OiDZYT0oe5mCHSTe4K2XTA/hiIoF6zRnvqVhR2ec/+IwhDyy7v
elCgSWgUBPqdK086dS8aDcGQwb+xjv+sB7CUSzF4RIq07rAeZg2OHFpbXU2cdJVieCl5NMMz/n/b
0Gx+KUatqTADX8COEMgeCrIntM1bNLbb5jg3DKLn4y/cF2glwfcAtgK0snLuKwsSKgoJ7nsk+sOj
lGFNf6Fu5xI458X6PionEWYr6p+i6Wvsjm28lrteUgJ0j8wD89COg3Lv5bbJBUtMkF0jGM3pNirU
LfqsqRat6MDS4QCbie5nBO4zucOlFEEw6rBNaHIX1yMBD7WbAAGAaoYk5LZQToTSlcNZMo7aPMVy
7sU1NHVe9pkfU9Dtq0xBk6D/p41J3o7B73CKDdssO9NmFkYLyIH0NxYZuC7MI5nbccBVfik0GFLL
7PosuVPVN5Z7cKYb4VWL7Lhim9uGaHE/zyRxmqH1eTXkYZXcBV3vzT2oUeBVZgf6Ctg8q+zDrais
aeOyTDy/0ImGBn2eBKcre7lQpj65a0tgplGYLTasUdLdZCWYSZUMoovHuxsnVF/Joi/mOkBb849k
ziKORTCwHPSid2M1osVXCoEoHo9tK2G0oA10WERkTHKq6AeQ3Sv+bul6IDiZc5gghkLj+uWR5ila
Y+VCSzDlIPkx5OO4U8fkLR71cMUYLy4SfXcWiFYwkhhYyEtJYxmZRRojUlV65hYBQu7I7pLC0z5q
RT907DXrLac2f99WpKV7ciaVp5CQx8DsMhWhayEdo+aQMwFI46ch3AOoubKVS37tXBTnB7JeBhnm
XEXIABmpAWkrq2MdhygKvtxe0/ewU/55dC6JcwUC1iQmMzqrKkgep24ZA2A0ZF8AuCUBMlRG5yVi
StQRdcigf2uzDR32Rf8+FZ3fr13V+SpefQxwNKA9AL8KYA+X59oaYWZEBVK3esUczLcaMubdXu+S
jmLSyD8SuI2NURoDmQwkgHPUaRPDxcauPgyW9RN9gCgTIta8amISAwMxZTwgho60TYqO9EJEMxFi
ziBw+qkjhTLIpGnbg5CutWwvKumZaO4SmpUUF8GEl0KVehLsdzgQK6tAHt/Yvb5KzTMfyPWB/btQ
zleZRqYhlEdcHVkvwK/aehh7TZ1gdqEsbmp10w8gtLTE+4YKK/5+UVXQbInKqSIC2835Yimghhxq
M7QrfDeDP2G4cjEWb+DZ73MmhsWYSpNUQMRh/g2rqnsj32hR4YIdemUhy4LmUZZAe6LyzjlCOibW
kI7IuKty4Q7phIF10mbKPQF4/Nu6v6gaiMDAGDWzxfF4D02liCxn9F2TifZcyMX0bTeuTbdUNKda
awFZvGln0jhFjJQ6QYESGyhYx8AE8gNc+vqv2yuaD+Fc/QAQBxmVNUMX4coAq760F6izVmpLE+Vo
lQ4AFyKYnTUS/x6f6ctAV87pqqb1LQwQbRS0ZLS48W+NAjuVtjlTju0fJAG33VbwFX94TZ4TTzVW
hC0u7B9ZqFlcLqzvWowftnLl2GPGYkGkZ/DAhc/h78IxP25vIa8Ul6sC0OxSkhCqKOP1kGSattZ5
9efwB9RTqbxid6+YJHg58qUccKPpcjLLEYh4jH+hnKRTwjLS2clp3FYv9Yex6w2ir1zjtY3kbldd
gURnUjLl2AFwH2OYCua3TE6D6fOYg0sP5Rrzypo8LtiM0FDBghTLLGBzwR3PPDBUJCf6WO2F0+2T
WxPFXTAxtlKwPkEfhafkMdmHbpCT4nkUSeH+b4I4Ix8IHQiBmuJ7TSD8+BEIBKySAvo7bUlZUXw+
cMZIFQNpJwBsAH1D5wen+BHadFK8FqzjgNojTUSQjoOui91jMACGq/6Ow3JNMWcNuLQhIOkE4ynQ
DbC+yFJzillSBlKpIjhqEebDVY1bBkBuSAbpR7A84t4Z+T6pOiLQhEjVqQ0FZ8QY5ZV1z4d16yu4
68EE2obFlIGeXv4ak02R35fG5vYxrongroIgG0knjGlwbFXZo+nO6ve92tp/IWQeoYXz03CYnK6g
l3XEyJwuONZhTTp2asq71lop110rPlgW8Y8GF4bsGm8cVW0UpBRZH99M9tqbdM8UV6S/a+s+zXUM
/VnxmnyggXrMhTROP8aimiS8eiI/BCDPbrNcIkKtrjXYX+UKwUMlotNKBZ8DoHdXbI5RD8o7ZsTU
b6Z8lxVPsUpAFF9gAhRG7VK8aDALWo8S15pINe16pSSRAaxXkt5TENpRvXOD8b99hfDfxC29lJnQ
JH1Ifapa+zJ/UnprF6YPXb6m/VdlolnS92hy5IQxJopXm7TV0IaGApxvxo1TGj9YXtiYeHQfRo71
IJLIl2MyfFnaign9flBcXjuU/MBVC6paZFwsHnujTHHdiEWb+q07bhCjuMR4zB3qhZvQlRzBrR3T
GWwMQtpkRHYiEm90L3Ea70X6ba5kYb55AW99C2cCJos21Oy61E9l4AdPU0HiBhQiSoeUzKGTQJKN
xuDfmJ1MTeRm6m4zYnxQukVTkCy8NTFJfsWZY+JNIbg9WtbpjzR/yiJHopSE91Xp0PJ+1Ej6S6lA
7GKb4g8rXUuQXd8VPKwwzRPxOMriss5Zbzolo1xWeuqXafHblAoERsPTf2tgLkVwOhkx0VKb1Ej9
UIS763aD7ozVCi5lSR0v1sEdhWp0oZ7WECJutE8gNBoiUhfMqspxci0NaVIiM3dcC/quDfTl0jgD
rXSgw5NHSNUEJxEPdezK8v3t3VsIYmFkAINB6yi62dCEfuntxD4MtaCuC1+oSq82TlL1pIKarY8B
XB2dVNvN7eB9naAPYUX0daB5KZk7uKAfWmUqmsLPzKdfSlG5ZmrP6tvLK6706vUNY3KxRu70auRU
cxa2hc8Sz5CcEA8cSmKB9OamOY4EZFe3N3VxZSBHQXclhsvAlFzuKVNQR7fQI+tn6k8B78POEKAf
P0tQlMXyWoA0O1DOSoCW8V9hnIMVBzWLpYxhcW0HBrp7pX03ik3Vr02zveKi/d5F9G8CuA9qmas0
tEHLqUpanFfUl3Yt7fRoj6DdALJeoEcpeBr0E+gKovkSrljC5QMEnAQd9ZgOjL6Vyw21pryVCqEs
/GDaVRHmoL2kIqmKTVO/GOKpCu4GuuIIruDdWC14S3SkhjChCAgQbluNOmG9GenMj98nLz99CHZ/
AvZDc03Yfflgt9v0xXDWIuslr38hdlats9S7iNReO1KDgcz3Xf3KOtmeR5wKtVsLd1Ox1Xs3+JTp
RjWP/T0SBS9I6AzDT6NzdT10b2uxvGC8L76F2/VmCBuVYdy0L2xFW/Gol7zIu3gzHCw3SW1UTEGv
ZwckctHBQXoyhkQUbdMtfqhrpcNveCin5BefMkeAZ9syjSwcRYbToDtwgvnFRCSS2fkWJN5v1rG8
o9s/WxRDTqYr7W7vwvX7A3qAYbboz0NsiWnOl5KpXJqikefML4BpGzW8TsfQTgYPzNpyyEiojCvW
alEgcFKA6iFexlCuS4H92IQRXuXMr7U3FGxtsT/SIHSo7tcgKQCt4+31LZiPueoC+m7MJkAhnLPC
pTEJwdjKzM/GyE+CfCMEJeqYoBe0Vl4CS7dYQ0UO88vBiYDpvfwhKmImxVVc+r9qEjjJBskZ8hLe
yyvFgKUY7lwOz4Me6kokTRRyOi99bp6ntxLaQu8Ft3S6g4ogDsHcMfJMJ/AG+30k4ROw5NvMyzft
R/hk7Srv9hYv3SPYTGR9kf01wD55eaKinlMYr6z0K0btoqB2v9a2vSRhhhUAsAZrdTWsWGYtHTQl
L/06zqTDYCCNR412za3Js5/kbyFo+hWgTlDwvqoLWgUD93fZlD7byXZJFC/Zom7laoeB3IW2vp3c
9JHZL71jbF5Se21A/PIi/5XOWeTCEgqWyy2km3XlZjmTTnIUjytWbyEvhUru2SK501K1PqvaCouU
9/mz8BZv8bwTCXU2kq3emV5MSfFz5f26uDIUPufrjmtxxceQd1laJ2PpJxMwcdnBWp2RfMVTO7sz
QLj+EcGFJFqolWaTDKVvbeU9/cTE4uCn7lRufSe5wUH/CJ1VtPNCFHQhkjuvqZbA2FFjVdFO+1Te
sKGv1Kk+8kO8GzFLck8fTS9yLcd6vn3dFu0Metawk4BaI1ThTjAOaVxHFu6/lqNeVdtIFgWO2Gys
TR6CNDMnJtrH/krmTCeJhmSMxuP3N68jcAHT0m8c1ZZd75T6Fdmv4bgXoxIYz/nygZAbA14uTUk6
tIGgjH3pY2jNJtmmnuAiEooCu74DIyxpD8rvnkTkz2p1ZekFpJ1J/t70Mw9cZfmYAZaFTb0fnGo3
EO0xPaj3k/1uOe3BWDnDebsuLA1oZiSgu1WYS7C98EznGivAlJjDZII3sbArI2q3OqjBQcdldM7t
o5PnV9QtWZzDjQLJouCnKv1seM7o76/xF2aDNI7QHEYrRI/DfZ2FNnsIcgdEH1pzT3/hv+NHNey7
l3BXj166Wji/NkLc+rlz7qs2lEoT36QrbwAfS8Yukp6E6Gc5RbYYkWTXJRtqOGFmC+Nm6m1jjSHp
+l148QVI3l1qGqZBYIqugi9o+j/BNgj+ZKOdl/eT0jv15GnGazG9SqW1Yn2vbMY3zgXFG+S+ZERA
3NVVGCYHdnrb+mafuUx/6KS9bOQ2JjSSJvx9++CvdEwD4BBueSYnn4kuuNd1bChtWWJIp19m6RtL
Qi9nsl237ettMbOZu1AviAFhL2aqg1kNgBrOMuSD1mvpBDH1GLqF8hRrbNMXx35cK/QuredcEGdv
kxoJrayFIPDTPNOC2WZmHSe1WNm2hfXAP87JMcxwR6acCxgNtWZaVsVYD/PZAE6Q6AVzHQtrDXy8
oAoaIFUw35guoV9ZcSlWE6r2I9DNryrgBnZ1KoF/t7zbp7OwaRdSuMvP9L4zC3WqfEPM7ZqeYndC
zvi2jOu7hF4+BL2gogFrBJJgc1x1ZjsbmjKgQmntS7owHouuVHIySVXn4F2DPiBNt5M6SGxMISpt
Sw5LMtRCAqK65L9FDSO8mMvKqJcY8794agkx66qeaUrpiwaGOGjqRow/EzW3A3Qkq9ZaEvfass7i
YEf+n6IDE+Qu101z2supGVb+xH5O4WdRyo4VOYqMQps9AapTbAV2SovoZWCe9atvwk2TOaPkR+JW
kzsbtQgd02wLhpnk99ZgrM0d/G78464mvg/pyW9OhStVTqqky8XeLP22srZNntv6Z6SgEUv5Je1p
bSfPzCCRgjaPPcZ/eqayY8OxnmeOBO6oHiuLROnrbVVRr40F2vmQKkUDDagW+Hn3bTslzWAaiHHH
8kdpYUBroq4EmwsajynzaKieV46J75xrQXNGNOR92fgzlF+O90Ook0RfMRILlxdUjwATA8AA4rur
EKytjXJK6sYvkr00/Skty6HUsuVoIoaSrmRnFyzShTDuDqdFCOJevWp8DXSLcnsfsc+OfcVr2IL5
ZzhtwZnALaHbGaThPOQeFZahqwBG8vXmQ1DmQSgVeoBloslHWXzRUIq5rQvXzy08BkTQ+s0sQui1
viIQ70OGxr2+9SMMAGgo6g9h5mj1W9PIRLH8epenBFjM8bN4Fg/Jrni2uhcr2UNTff1Qq9vbn3Ot
N+o8hw4va/R3AaE5q+6ZEQPmeBQwDr71s/zU6F9mdkeNtS7rJRlIL85ciQroRzTOUEZqkQqZkrd+
RVHsCO/zAnmm7r/NO2MJc74Dh4gyHVKnlwthuajXtGWtP3kN3gc5CTFoPCDy2nP5Wl8u5cyLPdsw
jITSarWBHGBdFE90Tbqh2aabiFmtXOlrqzFLwp3Gs3Ue/8Zvm9KrDMWi1m8VPbIbabiX82LNmi8s
B6ls4IGBxMOjime0qsswnDBsofNzx0tspJqJupLmnS3P5QUDud2ZBG4ZrY7mgEiDBEBcvNIu7Hhn
eg9r+XL52lyAGdZETRFTAAGo5g1gbFiYNqvQzk/V7Ng/6z0i+GZnYYhaFGP+7MPUsjdxyHZjHezT
yR2DYzCoXq1jaqDihs8Rc3slJukRPLyggy7iAqMKUg/T/IQ1grmFc8WXGghQgZFHOMzF4ObYSnic
lJ0fmLWwa9IOLGz1+HX7Xl8BPgHwvpDCeWlWVUPFRiD8s+nYhjamI6YR/LP6Hp3UbLC1+7DPS2IV
p0HMX9kfPfIwzQWz9Fbsy8JiQfKBez8XvAHi5T6jK/SAYTbv6FMZwwu6lmgrC/0ONzj9ggTYVESU
InqZOM/XoQVMZFk3IiGRw4K+JY/0uX3FeN5TbWcb3UlJeIpPZuSAq6XeyeS37t7e6vnGX33ATCIB
9k0ZiBZOwYUo6ROhlke/zlG7zyJbKg5p3Ti3pSzoN5w7Xh0gKoPr/Y7KzuyOnqILZRqC0ZfyYatT
1Cx6w87zH/JaQu66WIEUIOhYgbjUdbS7qfORnknqm1wXm7qafPTXOMNOObCn0JV3g907uTseRhKf
QvsP3UxPt1e4tI/ncue/n8mNs7jNRXQ++G/OaS2RM6sZf0bnvz3v7tlvqzJtMJYBv20RdfPRHRqS
Es1+SLy1WRoL0fHl7nFv3bEyBHReQtJofwBE7RRHc6fu8u20qd9q573ejhvB031kpUlvV07gFis3
buFCgB8QWF1UG8ACCwNzudbJnIy87AvZH8Y+sXMjxiS/HxQzAdQvTXSz1kbx0jaCnqSPhfxa1V5R
AQSe9/dxUBMDSUqGIS1dgXFtrmyS22d87W6AwQIlOqwTKMcwHOHy26ooi3U5lFR/EtLJxhgk1Zlk
PdqmA+tIBSItT9DBSCFSRd/8jWTEyKB2sjBHhTsXAwMMFRXJS78CxqQH9iI3MyIOm3BX1G+xKa1o
3LXdA8AFqHDQRKuI/XmrZBoiFUCwpfpxpR81gXkY5LgS8SxEkibeYUinISBHHljhliSNRoaaoqX6
TeSyEw1Qtd1NJjE32VfqZ3fMlwWSyKS/A3mponpNAmTbSfLANmN3azjtBX9z+TGc1tHAyrMkMFV/
fBBLTC8+SKptIAqLwR+0q9ut6WXl8/Q6AOnUbGXPane3z/c6iQrGQ8Cq5nY3A+QffLq9wPipEVPj
VL9UBQA+bUV6iA9A6L8wKhO93afRUW73ibnXJGKApsZMPap90Pax/7j9JdeVqu8vgYNHbzXS1XzW
WNBKo9QnCsKmTzN1FEbU5jEJ7wU7Pmnxfaa5rbDJymN5kPfRXvXpg35f7dPH6UsKXJnIPyRjC+iV
tQX9K8MdWXEk1/GYCScFvggd41jBucAdVFLVaHCj+Lqx+WxZThrrIVP+/FE7pyoxgZH9uL0b1zUK
7Ma5PM4/CyqMEUZNa/7QbYx9f+db+4C8vPtPv1cWpsyO9tLIQ5IO8mEQBMPG8iivMEt7OU8SzVfu
0U5j1qQ5DZMXPsZuonk6iGc3vUn64RH4PnTBhIfy1ZI8+dj9nH4Z3VHwJtWVG28yHjQdwygHm4WT
W3rCJlbXmgGuXd3ll3IhQ5NUTWfomQaQTEf0mTlz2mvqGtjh2ulBCpJDgHbP84b5McNyJA2hUfea
H2DeZjURS8Ur4jEG1dQQVUSNiKo2xEoSby0iugaVzGeOGBddMWgQQ4H00sxbWl2MmdBhBGb5qR0E
EJBLTl47XUaUcdvE9yNA4a34OMUrS17c1zO5XOiijYHUanWjwfKBIfw5x4mzvzo78ABIWN4cdHLh
e9X0aMsvJs1v48afjGTbmc1G0YaV199svK+U+UwM5ylRLIwwD3bQfC3VNhomwNjGyD4rJGVTC4NL
4rRdI5NZ8M2zo0LOHGc3z/6+PDQpwyAWYIQ0P2U/k+oQN16daI8V/AoI+rfRILi3LcPSCkE0h+GE
IAu3JI2LyQo9MZQp1DW/H3Kihj80ud9QzEcqQHpQrTXpL/njGXCLFByCZ41HnmLqyxCLGkj0TGTA
iTBZhlvkubFighaiP4BagWzHUxoWFi+wyz2MWkFrc11WfT1Fi63Z21rymKWvqhaja8XVoSiDa4lk
cPvOzUG6OX4kuVdauwZjU2PPUn5SgK0aUSNtBiK8FZVaDBj0eRIOHuRzNw234xpapVs50VU/p+m+
KU0SZJkj4HzRoBHpMlha8DAMBDsIgsKe3tNsIm29ySRbUZ7RpM60H5ZKgieLkq69S+O11NjC7UVc
aBgyoLp4efAJdVqZugTgp+6bwCBXj1TG2OeVZMSiCFBl6cj2gejc4HS8z4dMF5A+8lUMAgufwB0C
uODzbb1eUDVQ+/wrg9tlK6wrIW5U3WdT/zlIzadQ1CtX57qSCAML3hM0xVkGoh2+l7sap0bp0Tjr
SyDa1RRbrklf1Vv0OjLyHjgAkbfaY3zqBdMZxRcM0r69xMWreyaeW+KAaVoKDAPC+CHDAPto7N2Y
liUmB8YZgd4BRWKNysqiF/YV4wOR1EDOFN6MnzkssgbkuiPceyDX9QapQOqoo5V6K0ubv503vPNI
MCTywIIJO395hQ2G1pWkVxBVP+Mt5LoqebTsu8eQeL8s4n1uYnIU7R3+1/AFx3bdu/0P94u8372/
PLUHeyS/I7LfPrmbu5/b7cN2+/b85+HptSDOwQn9t8M+sA8Pa+CypeM4/2QunGBm3zU1WLrQVNCA
G/bFGA+9UXqddC8B2HJ7fxbjuXNhnG8PsnCqzVFVfQXNCKzaAxoqGy9q7kkfQumpqpu9KHvzjrJD
YK4hJRauL7rO/z2bWUXOnvGogSk1zXE2SvpTRZq3r5x2LT6+4n4GOO9CCGcjwkBkrBkM1T+8FWTw
0C5ARGRCCiJv0p1BSoJB0O5ATMewTyCXbfb1HRIJhqM5a8mEpVDdNAwo/VwzALvW5XITtVWUNIFH
DsdfxbDt5ogmJM10H9cHUfOqfI3PYOmKoXoko6iHAYJogbwUWDZmKVQxQIllIBINzWbRSifn9yuM
v11IZ8N2gZEGryNuScBe5AC8pbrv7XaCvXueyJfuqOTTcA37K3C+TrFdOjpxKfAuT1tjl769Yg41
GR9/r7UMLt3z8y/hbJg5gvJv6ua1aofRD5Qeb9VfgIw4t+/L9yHdWjEXEtR6GI25gRVnZNxn5O3N
Ih/3H6CkINXd24f3vDOdr8wOgZ207NNn/5aTgDCCVPxgy957RBo78R4OhdseXkEZt/J1SxfKQgPe
zDaFuaI8HnoCw0Ies1b3u0Ah7bjvlG2RdSsmY3Gnz4RwOyBoTWVFcq37A2yFCSyqZBIwkBjF+8pW
QzuvdvpMDveyrQ3k1ZsGi2nDIbdbo0ZLTZmMK5md5S0zEDzAEaG3grNBYmXm1tQNuq9oMp5Ud924
lZS1dMpSLA7yV9RkEE2C7Z2z6H1WdCGGK+gggQO49BXdG+zFGNBTizRO8XF72xaP50wWZ9BlMdBU
TKPU/dA6TJ8idVhZ2VK99rxYMmbWDJZFYhLeW+NuvtS1faVHJcIiTJWkyq6uRXuMSmcYHhB2Dii7
Wtbj7ZUt+EWcExIBcONg8uFHn5sspyFLFd23tHE8mFJUuk2MrnumH2vk0+xyilckLhhQA68MgIJF
dLgBeX1pQK1RNbJQgFFRKukHBqU8iF39fHtRC8d1IYLLpxhxIediC3siJSpRAIBWkWCavOy/JqmC
HzTQmYHnEuZTAJTIKXo6xWGTSBBUlr+BoYnKmIzDStflwmW6kMEpxdSIRmhUkNEkv7CW1thKwwpw
fHG/kPZVNaSEZv4j7kj0sUubEeo9/B9nZ9bbOJJs4V9EgPvySkqyZNly2WW7XPVC1Mp93/nr70df
YFqiCRFV3TONnmmgQ5mMjIyMOHFOrKd2Ow7Puk4xRBWq2I4YeLn+dZZcjrE4njGoosFEPLtBZS9N
smrs9JMgZz7y9JkC7Z0Z2W7lM2SWBP5Nk/krB/idXXMW+C4eTrOSRJO7fiMlPJz6XWLfG7Zhv4Y3
r+Wm22akK4FdOA+e/dvY3jx9+vT1k7l5shFZte8gCto4nS3b+z+dvZa7LG7E2WNuthGJAPwyjgmT
hVU/1wHkKJHZpJuClpVqDXar5Wtihrr8Mf5fPLxmX7pWxLKhks9Ixe1w+1pteVM7NTvCa5o/I7t8
O5pOc/um2OWO1O75N3TG03YhRm4zvJA5T78PTzjFQWcgKHBUO3AMx/Xtnr8tt9EhfEXmzv7SOtXO
Fu29tnn8l01DU34qisBTyADYpa+2lTr0Q2bwAtY8dSd7sX6DDMlbPugHuZGTB52Zqc11h106HtRM
zQktRXtWnZkk+4ykzoiNk2a8DPGBvD5DF0TOor+/Nhn3hzQKpmwQoPOGSDI0QwdpjcHlzAgDOq7Z
Jm7pvneV2dnXl7Tkev+Zoll6uYtxqpWFpgk88qvyc6i2r2ovfzECqbZ1b9Acv+nb3XWLH9ROplhJ
exvuW0pnU83z0qQXm9gMEuP0Vm8mIDUnkHLOJnZCXg9MeznxQ2ULdrurN+a2c97krWRTkt7TDLj+
S5YCKikDVGRUfT8ONqWaVqDLWBonS7gV9EdR/A0d5orLLO4vsBT0QuGQBWx7uVgIc7Sh9TLjVPhj
6NAD+1RlnDBNo6asfBrDm39YEtxp9LwRKKXiemkOcMEoB25tnNQktDXm0TLzez2+XDciL54DOjaK
ySAMOcosXhlwWgvB0Bin0kVjsjt2NQOee2n409efIMZqzZ1lMhwpfip0KnTqTdE4sXtMRxQI94Hw
1LdoOnc6KkGePbjdvefnthtvquaTuAY9/jgJMTnbpIKI2ifdjjmXS9fXZVXWg3FyIQ11BGUHS1nH
88U7yPVGkxyd8Qynkq1/+A6ottBOmDCAjA1cfoeyU0xYOxTjJHUt2btRPwoCVOMuhbyVzuZ7Z2J+
oZ2bmjzw7J1fdswJCCGmGqfd9fyp0SwfHGTgOEwFfw2e0kO/SXhEFfYDl1tvR453125HZhdj+5N3
89vb2ncBu2D7luPfPj42jvUPuYsB7GOSLAfiNK8lUkBPtRgGkVMw6s9c7c96aRSO28viynl7Txo+
bAcprA6Mis7WvDDqj3EeD4lFjOamig+R3W6k3bCt7AfaWHtp8xDYv1v7Z2zfZYfcNm1IIuj6Slti
nc3Cr5+U96z52q+Zn8cizf3c49fEOtSDzcZ6G7JfQnej1TduetSTU+hXjqJTibKYz/khSMDvM7us
DkO2VVGma8d+B8mSLRXAsoWjpRzALW9y/YiIhxIezZBHYuTUiPAp0H74t1D22030UDW7SnDyjjed
o5u2eAp0OlhJtel011a8gwaBu96uLRZHu7bWWQ4shH3dj71BVECSMwzgFVoDCizFHVrF9KunlwpV
x0tXrxAF4Ix75snoP9WjbMfBs6mkTtasXFFLdQjmxFAWmcBDADBmZ4qmhRf4KZ+t5Nxk9hucTBuD
3IienM2tBC2Gxeyf7uBMT+6dt/3907R//lRt3S44WPXWEX9O6c9gm9vHaMP72t6gH7bi6gvv3kk+
jquL9iEc/bP3U1vItaH4oXlSvO/i8D3tKzvxvhfpd0srtqqZrNyWH8k4CKXn9mZXWVj0hQIVOrtv
/hC9e1fZFfFeR3bM8Lm188IGy5B0thpvrGMQdo7V79z04JMU6sNjLaMTWfZOLG2VQcEBj7w4HZda
YPK5Kjax9HWQnNH14ESDDP8pbl/N9jPKGdoY7aNVWvelG2xqO4GrYcKdbu+UGpwFTbOJWyFraxMS
FXBwpbxrkvGzyiukjj+HyoPs3sve1gt/1skfTXkOu8Pwc4S9R+OWCr+KAfIHuS0plV3KGlcZ9MDy
r/pr8rk3VjZ98f6aPvA0bQJ4ZY457Zsu8wotMU/xwey/uh61PrpiB3XfRsdRPfUrTeGlijUU5P/Z
myVnvhHpll9gr61rZ8ySL5r1RUTGR3/QMsezHnOTKwUWhzHYIumjSLarrTGmfBx1x9HOf8M8aPow
KkxjE6cepSnfcdPPhgySrrRhrrCsG8ZUZPWRVMtRDKQLHL/rt4b4XQzKp9Lf575rS6vjxZNvz2Mb
DWY4nOjWgJie3ee16Isl1LTmqcNRT0pBASb7meeOrt/G3r4IV0LpwrzMBAig18szw5iKjZf+WaBY
K2Rebp4SjfnNrfZJAyR38vqvBWJRlT1CVJIdrt9VSx3Pc5vzZj1F7tzVvYxtB6oN19AOpZe9sIVl
yP5k2l9SAhq8bZvBdk9MjG+SlY7rx/nK6bP/t+Z5OWDQi8qvJvtav6uribO2ByLaOszb6dWNP1RO
XT1Ag5+kR1XeVNnaBOsU1D9+4//t+Ttk5iwmNL0X1lqH/cLKbxXhzVQcQzyICoOevr/y7Fr0J1J0
FVYFk2n1mYuHqq8NpltyrAfJhubKsapNTOocGkdB/yQrBUKKK9fFcig5szm7n2MlV0oFhPFJUbbQ
kBqJY7C5dKyBaNh6/SV/kdw/131qCqMftpS2K9oZEvQRc2wLxJqFIpideQo0cVOnbyKwoSx6vm5k
8btRKoWpWeTNLM/WNZSNpGalaZzCMHECee8iZmi42xqNM8FbGbR5f+J/WBE+Ak6bAhnP88uDqQst
wPqKQMCY+iY8hAfRYWTSHm3PVmnSePazRcLgQ1dFE2zcCPYPmlB7/e5Tdtdtvk5gLtdODncvnf0r
dlJyTlhcaGLIu5df13dl0cN4dFIhYWM+POx9QZertCOQa356Ml08eIiOUbPhubSLhv5bVBa2l75d
N7qUktAQBA4NbhXoyCxvEqWsoR2NUbNS7DQibbpLbhoLjriM5El6uW5t0bvOrM2+RVGXUVhoOLRO
SMzlH6r8a+BZed3IUqoASoqiBWxswJXfw9ZZWBisJEplwSf0C69JU9mx/qOtDk337Hlvcb2Pa7sB
gYhWrWLch+kpkfY9ynoJEiGp8SO07oeJ0aCBL2vIt6WSf6kR+iuDm9y8ybv99d+6eMQnPB88YxKF
MXHasbPf6kljXeRCa54kb+tr2yy7SZ6a0kEK1faBM0tP1dpNtfTFzy3OLkYjUb0w9KcTHvC+9kbh
q5dG8I/XzGX9LKPureN2vr7KNZMzJ2tc2LDjAZNDFG1HlVy8fu7jh4zJYi/utqqgrRz6NYPTPz/b
1YTljVXbTwZv3dukQh3a/VV4TwYyVGnQ7q8vb+ng0vvhiUMXe6LhvLSmNbJSlVRdTolOwaI8Sua+
E2wd5CGkt+ZbI6zkGov1OKamJ+azadDuPSU8W15Xdil9fLBlMmAN87bnpePt80/KDrY/+5u6LWz9
dqqOS/ZzBOFRaz9XzmjwXN2m8cqnnbxlFl1hYYbXgZScySRj9mklrx2g0aemiyNvDe+HnKNVaZgo
2q/xKS1cGheWZt80FvIYfgwsxe63Wizt6f0imc0mjqhoCSufdHFZiH1bTNxxD8532Gt9r4Bo2jjR
BiGZCHeq7NmVnjmSuFbPfYfcfNjC97EKkBA012YhIMrb0SuKwJhwEEF4ALw/Ggc9+zluWuFrhHKG
n2+il0aw6x+DNOlpOHA3AMxoDkr/POg3crQm4LIUldA6B4RF/YcXzBwlVERWmQoJBd+kS2i/vZTS
k2puff1bLiQHI/ukeNmrony5fowWP/CZ0dlDJqIfoPcpRtsIotr+N2jDTZ39bpjtoJO2cklMZ/LD
pnM30Prj8qPae3lmRUHR06DBmBgkshPHoP6EuFjj6Vh0ozMrs9PRjEEstmNOEU26HRJ6QnRwWibX
u8gOhrXW/dITBC4X2g9wY0FdOS8ldwoEftxilK7eanHzY/RsxYUoB5mAJ+81XsG6LC6NreOM8PiE
GPtyA0epCOM0rCjFh1/NmiCu/qiqL7KwBq9Y+lA6yQkQjml++UOuaASx0iaDcerN52A8mfVK1rXk
dRMq9j01NNX59HpptG7NRINxgj/Z1oqvPcQNVvpaqJ7dad+ve/gUouZOx2zMtF2Mz3wYYy+ULgxD
RtOY4tyOcmln8ud4pG/yWFFyXovMSyUxQIz/szbnMaWHEctgno1TWpkHJbsXM9igwq+lcJDS7z5E
WK5TakQ2Pz6Gsb/JSwlenvG2j8st3Pv2iPxJ1TlidTD9V6NHG856cLtH5ANa1xFgqO8pTAfHqLiV
xMM0ujtWt3BFHOAnN1sO7hNjvTB62KnAtEd6B/F0M9hC8mR4gS0Pm+s7u3AFX6x1VmeErtkNIKww
TpXsP3X1DQppDjB2pp+OjOl0h1paaxMt+aXJSZtYRWjyz9twnRWXSkSn85QYoROm4r0p5Ifri1o6
Yib3Ki8xHtrivBNluU0zQC1pnKJMVe02li3HUBjeFxOKK7nnGSuXnjK9YT/4p0WzFHUAyDnnfT5D
9KOkqV3jdP+m2RtQF4ACX6eq/Nu3+x/h5kdGQfWNv3o2bWRnqsWr/Hmjx077cn3pC2OazLgw58S7
hGYxXNyX4cWHSlrpZH6K2m8VVFuMTaIfI3+vNwdxPLR95HSnuoKd+1YEdjX6pPC7EsTIYNdrlBtL
EYIYx1OC0rJMmnf5UyJVGZH144nkVYOt919V9wkaEjvqPpXhGnvu+7rmnwB952nSh/wO6cKZMQs1
aVyLMgNdA2qHxd73b0ZjP7C4sPcZeOQyjDYRHf/W7kf+T9n2wmete175AJOhaz9k9gEsM1A8ySzM
k1Ds9TrYC8VWZ+HDUwYNrXVDvSMN/7iKU/K++g3rybDWUl+qLnGX/bcVs8uzQDUsVga2wo+/Zcau
qppDG0Bsp+0MzW67x2lIZfydx5GdZId+DUs/P3wTWxmXAkxepD90p6aIc5Zjj7KV8oIwUDQJP3Ob
wq8SBrfhipvPw9alkQ8KGQzg6H4uIGKI/otQ3ivDYMv6Nux/S163F5TQZnJ0JfH5UC9+twl7MgPD
5AiEj8uFhW7q0+x0EWHtnzvtk6CUG6ukUmuaO2UMbVLU3vaZxNlqmWI4fu0kabGdptxv82StWL64
yYZIms1MCTMLM293hVCK6orfwng0yN/gPnvXFwIUugqunsfr92WfmZr5cz50TdREKDmGon9T8X6o
JOnm+pmZB4p3EyB/p/INo0RzqfTByv1O79E9VKp72Tc3OqKXjEo6MTB1QX/9B2MWjCAESWUi37n8
jJbZtEKdY6ys/Ndev63Vcid4zY0QHcy8WXukzKPB+9LIv4BdkC9r7+Cks9PAFQizk4U1IXl0jcgp
U2gmlJV37eInspiqYwqCZc07J9A8MZJlBNFdUgvftNAYPolG4q9035dcjqSICw4oywSGv9w33w8K
LVLy6E4cUztM7gHkg4XwfITDmhVTS5sGun2inYYYBt3bS1OVNbqMoqLZp95KrpN+W5NpWfK383//
7EXcaQmKG10R3dFlEUflJiWLM+PhNqeS1cXh7rrDLa+GW5kBK6hbxFmKZRVxq6UNsaoXdSLuCDrT
ctpVkP6Ht+fkahAJ/8/O7GGRioMnRIy/3MXxXZRVlMFqx6i+FKSNkpvsJLO0+/w3VNcrgXHRMaap
ZrispjnbWcBv4zjJa59YlLa3Fe0ov/jiJ7/i8W8Tx/f1/Wfnff1nR6mkjVlrHoEoTR7K4KHyt//w
nSYVCBWEHbfXzMHNyDPcKkB5s5Du84hcPr71LWFz3cii650Zmbk2yM8okAuOapRu3OiXb8WfpUiv
7Ea47WpxBeP6PlJ+nou8b9mZtZmju0nadc0wxTqQnbSWfa2yI3R7vubVjZ7Jd8NoPsTiZx3SBY8X
Sq06VVUccms7+vIm8L4l5WPSHAzTsUBrxE9ixniuUdt9oT1d35al+5yRZNJ1RvyAHc62JUglV69U
9j6NHUv4JuvCVqtBjxi2IByQPfSix+sGFw/lmcHZzphdpQZ6ExHNSndTW/kmBFiSDivl1MWvfWZl
djSQtzeYL8VK3fxOvXQrwKFsPWvhJs67FcdaugMAFwMxh1EHXuhZm03xh0DoB8Jza7g/LcaPq/7n
v2zZfxamX3B2/kKXoUWzQFu0yzMmvJJwQ4vNoZEYrBzExYACpg+eGSq1KHZfGvKTygwqGUVaK/zm
okscIVXkNk64cjo+UEO8n44zO7MDL2ZB52kC1wxK2H3bOWl75F1udsVNXrbbIXbc+IcvvzRN6gzw
4Hf5vRF6jzWF2nToUWCvVjZ40VvOfs/sEIBOlaVaZ4OpS/vhvtOMz5lQ2UXR3Hh14K2E7cUTQBUW
diJeTKS1l7sctaVLiy/jyFkxOJTbErKyLl85ANMx+hCAaFbyKmZghbvp0kiq5FY39mN0pxndW+Gr
j0oAsQwKn9kGbdxdaAT1Si70gWRg+qow6UHlgoY8I7Czkz1GVAb0FpMeXe1O2LfJrVu8CQZTUsVR
z7KNyqMLFoh0Ipz8ev2ILHkuadj0/mTM48PbJ+ss+A3iFNvCJ2FsD1ZWI+rYOExmrEAIrlv68ADS
mVMQSpGvJ40Fs5bCziwfOxSSeLms+MmapVn6ghBtDcYZS1ZcH5nffYi9+l6AL0gMon7l4y355H/7
R1v10l0gnWAUQogRvx5j6AW+leanPv3+D98I5UjGtKCE+WhDQmM2SThldXejqv7Rq+4jABbxWK1E
ZHnpPEPR/z9LyuVqtFIQPFFuOc9ocyEIS7vc2FruRoB4R6r0X1433Md9eWMlyachlJ3ESB+NOPvk
Q7kmjeK++l418UsUtjvPkxADN26i7isaeftBrCw7VvuDL9SIY5ioyY7iWlq3fJCU9yI1Ja0PtAC0
yuKkCfj5aTe+hBqDgMFNOfyUTN8xNQfS2iO6XScAW0ffQyJJUlbi86Lj0f1DoouETJtTMzWwgncM
8HCYEJC/kUJTP7RZorwqlNBPpZDnK9fOovOBoAb3RDvZmreTwLX3IcSLOF9cVRtVbPRdncL+3eWF
vL/ug4u5Og1Iug6AGSHqnzl6qw+KEgrYytxPrZBTqDIz5N7yz6A+bkVzeIFIl7JRu1OSagX3tpQo
nJueeWXt1z18s1J0B6tH5hhaazh9K69pOS9uJoNicPvxxkYJ49L35dEPyfVQA9foNnKSm/p+XWd9
yUOoGCj8+d69mf75WUYyuiL5SOaS3qZQXBkgMKNyHzUgF5iBWIF1L20b3X+JAQdmYoAzXdrKIqUq
jFTgIS9Hnw3mluSsWhuiX9q0cxvTPz9bj1wLqe5303q8Cn6se8QAN6s56eKmTanVVISH1WVmxCwS
OdFii6hU97DZf8sRMveDZheu1mQXt+zM0uzzDBafQnNNLCl/zDS1xfbP9WO0uF9nBmZOlheqG/ke
+xWIN5Tj7CgQndUUZm2/ZvlE4xuhy8Av94Vwz9j9wSzvh3Yni+nuHxYDWSXcN2D5P/BYAMera9Rj
uWfLxyyJ7XJ4WZUmX/wiZzZm6ZjrmdEQ+zhxKry0FYTTfv0P2cIk4GpxRqBCUmYW2qqmBp9E8V0R
Zduyqm9q5bGI6q2nr70SPpCdkOjx1kGbgCroNG0xcy/mUTxE1hpCTBUwruiT0AlC1G2grbUku5G9
6NiC9nD8uBQ2qlu/KbC7NnFYHrU2CjaZKCRbQ+vs0hT0v3fMi582c0xD6PtwqHjli23pdP1tHesQ
yqw8YZc3gClmaar6iXSvL8OF4LVJ0zdCeIdA78bL1H3ovYCfKRRmodzXcuq53Apwv6te7gQAW+pj
2KEfIq+hmBeOoTpRomhkGhPEfJYhBobUikZGlcEoBQgNt1YkO0r28tfH48LI7MYcUs98VzC/Gyht
BcqwDRifrQ1x5WZeOO0IKykqd5PItTyfe4z9PgA2mBDmUdxoUgEM+kbAlRVIj64vaMmSJVPvoBRN
fiPOvp6baFWpC1jid2wLASLaJt9JxlHr1jK5hTx0UknnPaQwoMUE+qWfeEDga4HBmTsq4sFGrtVb
I22BbArVV4phmdMG+Zqc3JJLnJuchQEr15Nak6hGDHS9cnd4iqHl8UJp8w97SK+YeXSmq2knX64s
KiUvHaWBr9XJnd22KMcU7R7xSk2L1b9/m/Cso91CmwL+2/mcmwsMr/BC4rM6vICF1FCZv76YheAM
YzEJqA4XKe+0WTyT0hYh3NqL72KfifQUVrKJ/mDtfbzwZS6szEKTGOeFKKVBTM606xsG5AibdZ+t
PE8XrfBVprkigO7zZoFWlIWELFt850qUFcenorw362Ilk538dlZcoLP8n5HZUuTYDxITese7IjO6
7dhFn8Wu1DZ+WJt2ALv8thYacxOO4coLcnlx1LpNcnfIpWcZdOij3NBaVNlFqQ82YlFtsxoFTqP5
+wcQ6/vPzixCxAKjWXrLJqZ5uAda4xsdsxg9WPaVoLcQIDAEcJrQp6GPOjutXVmoY1CW8R0jRHs3
qQkS6kmO5X0rSBJgav9w3dMXNxBsoApwd0JjzuwpVlP6RpnGd3Ui73gYb4TmTxUbK+6xVN9jRk6d
RrChfudvLqNDnPujHFcsq0NVidYI8PQ43hqReO9LkT007qkzf3Sh8ebVrlOPt77e7qKQSf9nS9oK
Vf5ipmsrXwj6Fz9ptnLN8jWX+kl815fblidRxJQw91jbBCvPlcVP+t/atRn2QspacxjaKr5r3Zfe
VfcSiCTdyJwULohmjVt6qVQA/RaaN6A8pnx8Frpg8anZ2jy+ywahfm2SODwUneQ7LSPxDnjI9NHM
zeYpVTxmccMo3ADr/q52avhYtKn19g/epTMVDrBWpV80OzZ6IsVZOOJd8Fk9CyJcfrkhbtJojcLp
A+SEBJTHoCEiIM6kL1CHS/8yR7keLfhC7twxhimjRxnatLUUDtX8sZTdnRhWN67a3LSq4rjijRr9
SWgCR5+j+LH3V5x96Uid/Zb5RJMytlHcyzhWWPGqA5bg99k2S1ZSziWvOrcyy/QQ65WzIeU7i9EX
IYMo1m5VSE6/rnXNl7AW51s7B0lmPUh0VAxpZNqA+uvy5ndeOQPzi/BEfzZyu3E3f9yVsL50Ns8X
NwvrqlIllWISLsRc2SZ0ARJkgYrkhQbnSuq3eF6AO0ygAMKuOs+Y61C3PEHka7XFo1Ft6JkSkEbt
VgoPcrXxhc+CsY0kJ2w/Xz8aS3UnHgz/GZ4lTDnQMEkKOva1d3dCe9s121Gxs34HB+nUEGQo0G6L
eCVNW3TOM6uznc2bMvZ8BlHvshCS1RZBWDdafw8tWkF5i+F7XWKKdOacXpWgazHiM/GYbTwmya3u
Rej+5QTQ6J6kjiY2p9mZbyHxLPWIM99I33ylvIl46TATlQt2H6+xfX3AJU8BBviuRooxya/NTwEs
8rAlq2lyZ6rNtpalAyiZvYeSjf7ZEg8uZLFesdWKb+GaqsTSViLlxFsOXgf0HmaZVUD+7hlBldy5
+anzaL3BkB2vGVkKJpMFupagNPnPZfjUSinRK8NK7kpD/9V04nOVw+qQyM85+K0+WEtJP5gjUIPe
UuWJIUMR55x2aRT6uh56NPLyB0GUdl3VwHJ97ynqTT00Kx7/IZZgjHVxw0w4eQZcLtdmCnVkBm7X
HV3ZaH8VTNQ6ku97myr3AxQdzW5NTOnjyZ4swgY5MZVQLJ+TmgVemTLQicVBtwpupExIYCboqkMt
mK/60P/KO8G6HcWyPTWtm35NFePL9eCytMEEM9TvpvPBI/pyzV1aDU0t+P0xaRQKsN/SVLNjq7ix
8qNIZ/+6sYUNBmjLnDgaB9zxcxaystWi3IuM/mj0J6UNt5Gq3YOA2QepvvKU+XjNT6gnwAng0nhl
fijMxannR4OBqfpNve3uBdifghfvJbpXP4Un4bZ8yX5UP4anv14fRinRUlShJPzhPheg0C0Nsz8O
APyGLnMsM9rKApBNfw2SsrCVRBkkcriMOO3zh+0Ab2uTJfVw7EHGWsVtXPt2Lt2n0ev1JU0+f/Fc
Yx+hYUSEBIWBCed36R9GkunSEDbDUQ6/eMVbuAa2WDoCGkBFahwUUcUP4dKil5YokTkcszLYxZAx
qGkANYP+YMbpxk+lrT5+ESxx2+nmzfWlfYiX07TAmeWZ6/t+phmDjmX3Uf4c3Cm/rv/rl3bO4g+y
WcpFVAhmOyeHndJIOINbuZLNMNe46QTGLa5bWfCDaSKcdhss2xNg+9JK3aPXHtUgHQTYkyUj/+oP
5U3hM6DATNOKrQ9P94ndfWoA4XYSQyTTbznvdMhjOhaVByFxKYgbo9DVTaAJwa7x6/ZVUJrwyP90
7+RSWeOpWfhUU4WdVwpYPChtZ49CfzQYIErg5c/j1vYh/8LVC33l5b5oxACELQIxhfV6CpVnyxMV
IZNi2R+OIrweVaE5GJHllXx10YgFzporhmxk/rxNx0yreiUYjjmgBqaKyHecvF7j51yI6hTY6OAx
YEacnVelMtlTy6YQh2Os/zSEnUaHLY5v0Q91zHYNkjL58SxCcGqnJxtS0EBSphWfbZufc5/WYTAe
FVnY+YP2pR2T20H5w+iPI8uOVL401hr2eMnrEesFaUR0J/md+UNJf34sZas/+tWt5t6X5lOLBpIV
rRzhJTOEcgM+HTiyUOu6XJoFgImTBAN3DtpGQvjEjof81OTGsYvT7fWDvBAupg6lCNsbE+o8UC9t
ZaJalgh7jEddjdMDDfb6c1aExt/fULoBPHeCUCBEOB91rODNzEJVG46BX6nwNFniYwkR90MbcY1k
Ui2vzM0tOaLJXc9/6TXQbLhclRf2pZL46nikgbHphYcwb3+1pV0a0a4JitfrW7h0l1CSn4p7TAqz
xFmAQjPSMiLVF49dVG/CcutL4zaNAGMprzB0xP5+gOIuWRvdWPASrDIYCOcTqkXvA/pnB6BuwkpI
QqzKCD1UVrwVenitfivF3+8l84cSk/OT8oWkzw7aMBqUw/RG5EKRIKQbQvVblhn+LtdRH0X4M34Q
R7dYuSQXYv7UUAEAPckf4ZiXH3DQtaBKDXk8Bv2jCW2XGx8jSbMtV+MB6ttJur/+DZc289zezGFy
XvOqlirjEZWNZDtCk3ETrt1jC055sSZ5tqYhNksXSeljqx2M+LFjntOSmeu6z+t4ZfsWwj14iqlT
BMYbcfFZoILC0UiRz4GweAhvhAp8ctJuy85dkcJY2DUeY8TCCUA3AaEvV1T3RZ0Oao6gXy8xsOSW
j724DRu08fK1LumSKUgxGVEF8UsmP/PCJIrKIE3S4YhmTVRHL4KaMDNeyRtoTleeC0ubd25q+iln
ByszBpkMClOx9iRFks294o4rAXHBF0D+0dBj4m2COs5soAApinXYD0cdXjtJfVB/Ni3ICoOJw811
z14I8ER2Wg8ECpnLcuZ1CSvwNdg2j26u2AJYVXn8fd3CUvzj3UENlSfIO5LycsOE2pelXpVYjJc/
ZsEn19ub9XMuHsoOXdLCh/PiNhKfr1td+kqMVxH78Dti7uySxCfHJPFlrhRNYOQ1GPeKEgUwWDaP
/2CIoWhwbTCIfDhLoRIqXmewOtzBcwsCfOxoVri9bmV5E6Eye38VY2d2ZE29Kwdd4DvlWbgZhD+R
+73bBQ+Q5B1a4TSsITUXAizNG5JbPGO6lWfmao/SnoGA4hGsxMYTgb0mthAZN6F8Ww7Dra+sSTUt
HGAM8mQwkTWSQBRdOokrZqMfV/l4VHsNWG+WvQQ+0AsXtMYuH+WfK9s5vaJm6SHz0yBrJdJQvt7M
nCV7vtH01XgsCrW7VSYygJ7+o4MuS7cnd9TtQQ0hti598xgFvbJXxCB90I1YL2ENsOpjlIypc/1H
LRxFmvgkQQCoVQqPs6MoS6MwyHU9HtPGF8lQrdBpi/xvxcXI4bCCB/0/R/J8ZppCdOp5RTMeu1vx
cfjl2tcXsfQdSeGYyYYfmLfEFNnOomMtmp4qZt14lELrLjaiQ+fGIoMidQRTRrZyyBfCpAW4gk43
pT906WeHXGiIILoxsGN6D/95ummHpyTlBqhGVFt+XF/ZxxLqxLb+n7V5H6wrG1lN0hYXvTXeilc4
Q9Md4kdvZuNkB3nN2sIDBmukFdB2QjAzH8Rz+wLXrdjI0qiPuSzuGUHcF67+PDQ/4/hBc18Yi7pX
qo0xbor8WIhbuQvvimRXW9BBak8J5Hv7ALn567uw+H0hEAeMyXVB0Lv8vv6oT6Q+uI+iPKnyfdgh
5z2ewmRt+VNucHlAIaJlYoNrSQRGO5c89sxSAUFLANK7F9X6bND0L5DOLv/wBHkNA9UxYULQbwX3
7x+OGKbfx8i/DBGYOHNgLxmbyNAKvnL1o7Ba2yOrhS9E136X33zN9qtkZUc/fuiJAIWUi/KFTJF8
usnOTswg6n0cFSW5pZieCI10cFHTTvK7RmZeozuEudRtYm2NqeTjBTmZnSAo0/1PW/vSbGeNXWrU
REA9/iIoN7X1eQxWouzHS2TCtxBiJ/oAahezrSybmAE1HxMZqs5DsBk6xVatV2sYwW9mO/evgcIG
9sgzmI6ksKXO883GiCtBUwkHYizL+0yldczDxf8m5cFKUeYjHuDdFFKGFKchRP3wuhpGtecGGY/5
z7RIbxKh2TRqdVfWPdwH/qZro13lpUxo+ce+OnV18ZiMd7yhYd31WvACnaPGazy/S46Ew5qcF1B8
/HH5RSMKSJKfcIVKyVeGVlBgaGiqyvvKu6thAfnrNJgXLUcUGPuEm5mXYKFLMvVQF8ejm8Hx9ocJ
x2YNlfjxQrw0MVsQ/ZvSjVSJTe4o3/xQ/v4ZxDQRYz30MCc1wLlObZ3oelpMT2Qg7DtNUTh6fvMq
GMHfTi7hLLRKCZqUKZmxly8/TN0w0x15gXj0gUfrNw1AlUNenlCG1leS0Y8X4qWlKe05iyWjaRBL
CyzJcCmGUrOzrGDD8NJx8PyNa60kLEvn+3xds7tAjZpAGlqshcLtb7l2PMXRhm0u3Fy/cpYiFQg1
xp0pZ6AaOnsMlYOWaLU5uUEabtw43+T0D/vBXVnNx0769JmYsKFcMnVo5hwjfa6VpC4UFQRCho6E
t9LYoT+kaNkWm87/lVrlZ6nPH7rIu0GOqQqslZvgA9uGOPsFM4fn7KYu6QxXQR3uBL+6m6Km5Vm3
AzLysBOJ9Wsc5LvA3cjxNoL+XFzDrC7uNRrW7DPYLWn+8HSbSu3amj0Q85MJWCHT7oT6b0fyp1Wi
YjHNlk537Cxr04Q2zuuWQofefU/HJ4amVovmS5GD7wgcAn+hizM7B52Y1jX3BFnKpt2XL9f98WMK
xO8/+5fP3D5R5cobTf7ltXAbZU+5fz/qDHxur1tZPMpg2qiskQNRB7g8yrJH+zMPXHLbco9WqiYc
afSGpdN0u+uGlq4Nnq1882ngF0zvpSFxMNA0yzFEL+de8MeH2I1+Qw7wqkAK67bPMo96lNRWyoZL
jkZ1g2NNBJl6RJdWQyFuo06M/o+0K+2RE+e6vwiJHfwVKKilN3pJOvmCOkmHHbOa5de/xz16Zqrc
qFDyjkaRRtHUxfb19V3PkU913rlZeyup9xUa7P9iaWdChD005AyNOEYmnyZGvtTxsKPgZQG2gVvb
qmvn6q61LL+k+YbBWrOLCN94JRRNq1jd5drSuUOCfmxg79tn03owm8HR9HvsbJYhXmi/Xl/k2k5i
7gs1FZTzPnOSq0U9Q1khjfTTayfFJ2nqbkopO1wXs6b152KERVUk6ZsG3LknYIsZzC2zU1Yhjf3l
upQ1ZUTTwccYBt5K0QbHJNdQwW7lU7wvlDsVIJqzD64JyauCeAtNenXjeJSKaiga58WWmLnRzWZU
8XwZKlLGSbxTsq8Ez8v1Fa3uG3g1ULDmSEZiawoZqqbDbIV8stP9jDEvpt1bKLCxfCPZurYa4N0A
xYcD3oOy91Lp2kiLs7ZjcGZgJHTgcSnYMCX78eerOZcivFBtpZXNkIyoZYRD965Yr9IcqH88+IMH
Ap414nokQIEfL1zbFP2frKCyfJrV4zwHvexGQ5AOGxu2ZmChYKjIYOgPhU++oWe+koTTr+dZkzF6
eldhDfrQuVPsEjYDO28rquSfLISzgOxBfxL+BDT9pwLrpCKvNUnstCxwmfspz5ysaqen66fzGaQD
pRgVA1N4NjgYrtjKgm+X22yO2KkpT431OlZ+RE9VfWOr3yTlS9t4UXac3/WHMQuAB58CK6SYb+yn
VDome4rJJrDIufoPbfC6LdLjlQTm5acJ2y3PXYf+CXwafWOHwntcgtn/Jt8Y365vwZoPdbEF/D6e
HWuWkyqyE8jpAXWw3I7AbwMRmEV2lXZIwIn6bcxDXdsnL5v25MNx+XzI/+2+8JLmOHptZBDd0kMq
H7QoMCpknB1VORrdvsy+6mjdepUSC/xNfgTU9WcqPdQ+sG5aCYCXj4uJJGt8k++B966S914NWvOm
XW5j/M+gJfKTl+yxjp2qb/addKxsTH8vTrRF1/aRcLi2DCE3alsjazVG2KnD4Hx6bLMXG60i6vjS
K6aTo8BiWU6GfBNI1pbRTeZ3etuV1I+lxzQLcrSgZxSsG69GnRz0kxG/Ks1DVXmGXjl9rWOkziuW
3DUGkNe/ZNLvboydFLAUWxDbH4XHa8vgT82ZIpjJZJFmiseTXj2gJjjV3qKZ4Gfbc/SaxWEufUl+
lg6Y1CJvgb0cKifndB0mTqE5FcBcS/YABAaGZfx1tj1GDj1LvDz7QmW3MU/9fRpOh/io7nQU4Mmw
w6Y5OJb2qJRP1KcPEth153s9tElYZi+5dDfJAXhJn6YvjeKk+T27A80XVZ0Jc4Polo3uSekBLock
G07QSt4SNw+dUkB0UjlUtXCe9WxL3YSUwwmQW7GXzGW3M9tmOZQNjV17qtRTRovSiTXzHhxQ43PZ
DZk7TfPWpPonaEuglimIP5F61uGaA1zx8kSUgjUDG9PxtEBd0MTpKgZ7ZkhzI7PqLm1/st8bC0SI
ZubQBkCoxNxp8oHM33ODOOhb2k2gaUaOpQdMcOoWY74DSNmeJ3uLBNxostMA5rsPBrDe2Tyhj0Fb
uzyBFGMvmxvu6+ZahE1VB6o2NQGLG4KAOXGtV2Mv4VrQe+0Ug7s7ttHEu5umPRm8tARWV4JsMSqS
9JAr99m9ZoEddJ/uUhaABjFSPUZ/UT85IsFoaSGo7vBcOMYfe3DYfnSzwdlBjQWP0eX2JzVlo2aW
4+m7fnjQHv7Y7l7+urAhqZYgqCzw61G/4Cxav1SD3kbjO3V5EUNS7ghbdqBJ/TZoN10dI2hKtl7Z
T9zfHxqG8RyA+yKggf99uUQ7azO5HLIRjSQzOnOlBwCKAQY9eaC5cazSBXwHLbqfYcYoCgaz6smg
U4uKgKrkcbCXp4TNP5G/u01AwewUrLtlTbRHseYxikscqpsqmhdj+FHyyaTsq2Xc9Zqv2SdreBwr
9FNbphtvIc1/diCxsej+wtwl+Nk+tY/UMqCXC7saT2BQRk9l5nH67KjbRah5XD/Dj8Dk0mReihI0
BOjDetPG7QjfwXxs4wpTv2hVoWYIWJEXzUi9opLQOA4Ue22+ZWPxyvLaqx775L3oegdwNXtmy86g
vY3tUSt1VzWmQC33G1/52ZfCV/LGAjg5qIcawiFHMbNplyzjKS5Sy58l5leV0nllbIJYQOqzGypF
d2g6h83P9R0QzBuv11nmSd0MMj/w6blLJ+m4eMPgN+gjAfpyP90kcQX0iqmqdmljO7CSJfIsi4mQ
sTf9TtX7x+vL+ISu+6Gr8KXRjg/zDNCJS13F5AQgPUg3nihQIy0VqJEDgEYlahz0hQWdcbDtYJrf
dMklyW1DMt8mTqWMvq3MhxqezJi/qejevP5VXKigAWiqQe0ORRAMJYpUAmjaU/jWgpzSjh4rEvQ0
VMATO3TlHp2uDTslS+9fF7lynBCJQVJekYTLKgSWU4OBZZLLEJm37pIdgT/5N4sCgjMx0caG2ELI
NdS9NUp9MY2nCg4AoHx79c5SC7djQYFS83Ck80afN78nn3bxTKCgoZixrAxKIRAsHlrq2JhBMILZ
2LGtG7vytquc+eED5wFVObG3uyXSNBYTNk+x9hnN9vCxbo27WL7rfrZfWBH5sbJhJLgd/7y2/yQK
EWBU2FG5xJCYZvvOpT/Rv34Y0r8RApcFTbUf5WpBJ4ZYz22TKiPo7kD8M38nkeSn5aOWsMNQfmdb
hYBVrT8TJyhIpZdLTROsqTiMt7Lp2vfdQcqc6thtKMaKLQe25X/rEhRjVvW5yWcIYtmLSkt4o78s
6QYoXxt3aiXagl6cCRKiraErzNKyYSO1V1AJvUffSlf7rWNA1Ok2ihvrKngmiq/5zM8u1KXHEDpE
ZQ/tgyY70m7wS8/02yMeEGvjKm9toPBCLci71tYEYbNbPgIHYLwHDMV1e7QSQV7uneDJZBpqC1bL
9+4+eWA9KD/Y18FLjrI/HNDHNnzdkMdvzKcbdbaBwkOQJ0bbUfgSp97HsEHzUgZaIN8kjnQwMifa
wor4nCe6WJ1Yt6uaiVDdmkfUGPZsuOsm6OJWk8Da23aufmLzQsqGnqQy7u9QOE3qlvsqcarFW05q
5UIvEic5SYHty45nsV3yfeOWrS4ROodaDrq/MUV8qZHSlFaVFMH8YgLhWHSw9JPiVFuTiOt6ciZG
0EWSlWUqSbjM8WnRPPreU29CpoH5bPRJErtzA8uf7ACQ5W64QFsLFDTUklQly/iTqec7OwsSI7CX
eesarF41ZJRRDQNSFaaoL3exLgcw+zEV4UJ10IPsRjvRwjHd7L4Fy/ng0EOxk8ERE+rtnwesUFE+
fwa+WjjX4vxZD3iWHAAkUFFkQ5i67IdXYtCdVZ3sfARsLKaY6m8AXXNHPdqwLx+t5uJl5Ag4GJHk
EyVijFosfVf3kYHnrUlCvQg686tVsECvbhb53tCAWhv/AA2AngFOS71V0tTT49PQBWP7PPOPI99k
4sf6/s9RZi3eb4NmRrQa8pZQwUpEKWXAmC0wbJI+1uNvafk+j182LNGaXv0nA1Svl0eeqWnSo+9m
Al2NYe4BzucXp+QOlON74FWF5hNIPLTgusxVkdzZBHwY2kRE4CFZqqy4VrCseXrr1LuJBroVXhex
5rGg/f5fEfwTzh4oS2NqM2Ci6xS96O6y7x1yNx2TLVdszYc4lyIYHQOoVAg+8gkm78kiuWNmUrAU
aHgxg1Y+dP1+E03sE+MrIghcDw2hA3L+IK8XXDG1HssKsBTTCWgbO7qPdygvWHfNrXEkbrtnx+lo
PaQ/Ft8M4nvtcH1T16zDuWzBOlhlZRvLUk0nM2ConmDa72i+XBfxeXKfrw9Vf95BpAKZR5BRIgGk
6B1ktB7arPf2IQ36fR5Ybh3oj5Jf+vZGSYC7X+LlPxco+IGlnOtTX0Pg6E7gbb2+nNUdO1uN4Pt1
WjlaWV9ix8oRM/LNvTL9SCR2hxPcuFMf3UfX1iFo/NRGczQxrEN68pvH+rnbxW8AaTowxz4s+/TY
ePnRPDSHKSj26mt2Z30DOe2pe9hwDVfvNtpqgMsCfFRM6F1ePDWLdBBYY8UG4MHvCvAVKXW1saur
rzAma9DwZUOULJavbfQj1ho/M+KnL/2TfrR3QKzepzftHfgmmX/9EFcav6CTZ+KEp1fLzJzSqp5O
3e9uT5563DzNT3fKqd6PD+Nrcle8PSH/u/Hgr+rOmVTB+OfVUqQm4YoJvP9xh3ZJt2ye82Ejibch
5iOqOLOUpTxVAzUhhtl7qX1iyz3IsjGddH0P19JM53soNqoBKR5jPRaFmGZfliCGrw9m4ziVB7oO
Tzl2T7qzAIHxwdg1rhayo3K0/3/7Kfo2c0yBzTY02E/zVZ6CJFGcvJ2Ag7vhTqzegA8MWIzAoOGE
b/jZhmJCVCa066dTswScdE7yZnl3fTdXbdaZCMELLS0g+EZI8J8m0Ocl3Z2CrbwuYaUxius8R7L9
ZxWCztO0ZtlsYxVlODZO9c1QnaK6rdgjuubeTRnDopxm/LpQlfsan2zYmVBB5U0rNpWix7qQPQeJ
3o/lZn6zg3YPGD3fupV/wuE1f2b7o/YN4YRUO1sYDxurRt/35dnp/TDlpGvxAfN9BzLPzjV/6bXT
jUjmOJikfxu2EM6vawsyYpcS565lclpjnwGDb0tBmu66fuOF49rweVehiopl4ZKJRMxlLJl6a8B8
2RjkML+U8VPzALBiZ7OGv5oWwC3+V5JwfnLUjF3U4YrlX8Yj4HR99VDvo33tAujkr4wynC8LM7Ec
BVl4aKJuSWRzGGBQVO9eY85CHe11vFu+ktgxb6zj+Msc3Ogn9RDpVvGGOVt/gc6kC5c8jpJKlyxo
Koi0wQJDfxOk/A7xe646yDLaT82vrtos5qwGKkD7+XfNwr1P21ptGFp+0KeOyiaJb2TN07pDdj9p
4KMtWseew4oc4uJrYv4gILImuR+Nh7T/mcfV17h6ySZ218/aft6aHeIn+0nHzr5MMBcN0LuoXvPT
aL/qqgSgpd1iOerPKg3jAgztfxWpnm+FoGo0Baj3ojCoWrTTGk/Bq9y4B5Th8Vyi0uNU+5u69NJn
crhuo9ZNxH8rFXMpSqRnyxJhpVlzKB7aOcYE3Vez9WP23Cq/muI7U+By2WG/2Wuw7hufiRZsxSAR
zEdlOH45jG7NsHMBB+/Wu9Gzncabjq2jbliO1XfmTKB6aZx6YshAoZGnU2xTxWukCcOIkaRtpG5W
PZAzKYIHnqpKMQOiAsvK9q3qKIgtSH7UNyNdvj1XdFQsFBozzfN44Ka28dhBZd9K+X5QwOQXOVpt
8rI8le61eYtIlav+NbGCoYLPo8tzgeUBeCl3yV3k2/u5d5qv1xVz7SHBKDb4VVBUMTFYcnlWZdQm
WdEv04nOqWtOAavhNW7ByqwKwbgKZvYAkQVJl0ImSaHgntUQuatHUitu04eqsTUcsyVEsHIJBTyL
EakIcbUv8WA7snnoq8fru7Wm2cbZQgR7ldU6izsVMuzoKcp+SGCKuy5gzSCeCxCOY2xHzEkoEID+
Knt2B5D31DuzOWBQZKIYVtt4kFbXg9wV5hpRBMes4uXBZHWnDAqFuPoguVuAEKsHcvbjwoFMiZHl
dMCP53uUBF+ljQjkY1BbvCF8WOh/Hy8cBs9GTlOD31dvSyec7ifwGzlNmL0pYfzcu7/xH/7101k1
pecixeOxbXvsLQURZPoCXCE05kXH3mrcoTQ8uwPiVPcOvLRqfqqbFi2CMuBZ28GZ428b38G3Tlg6
xlD4wpHkIxjxvjy3Nor1PrN0XKgiLS2XGVr9ZttpcszUuYh3emGYs5OOMprKlEIun6Kk1gFakSnK
dMhbi+wZxpMLT9IbOQeuW2kfDaOabnqDDDHaxOqtPv617+WjpDgt2JpPM1B2ZhdSP3K17jAdXA2l
9JM2TRGoMZndKjKSk7VoW8Mgq0K5tQEtFYacxILnpE5yCsh4RFTsRR3fSHdoah1xz69af7p+Hiua
zsfHEYIAdg1tF/zvz2I3BnKXYiwgKZ803dObxNxnaktdBAZkQ+tXFgUsMMCuAzEXsa948rFWS4Mu
o6sW5DFyk2Oec7kBq1ck3c5m+Xx9WStPEJpd0UyCVAkfYxC0fSatHnV6hMZ7Jn9F5hWtVuSOj+Rp
9E7OFg/4GeF1iStvOkaswCXIwSY0IiJrM1SKMNWuyJhkILFfLjnxbLDjHYaF7DsQpAR/IY5vJBLK
GJsVY/uksis6VugeJsDc1FAkkXo9yGX7Pbbaredp5eAwl8RnWTRMrn+CbU3tEqRsY6GcdBoBfbh1
k2lxcwywm/ry3PZbJae1s1MAyoeGEYwKYTz/UiWbOrHMHg3tAFBa/HTe911LvDSTdnZsHTurem1M
5f3Pd5PjumAn0VcOhNFLkcyKZTkqbfmU/9ZK7XfZN+Cr+Amy7N9/IQdHhqYTBSPwYq63T1sLlLiD
cirBb5DPb5hP7xWn65qNx3HlVsN0IPIFsrDCuyEv16OojVHlPVNOMU1eLVL742J4wE/dUMK1Ajym
hzFeC6gGDVGpcFS0yzsTDUnKSZXqJTSMsvdKRGG+MinTzibM2s1T373bJJOAs8viAzPsybu+pyva
yTmGOQIWCKo+YSoMaj7FKWqFJxvtqX3O/MKufTuOb3ui7pItWKq1iP9CnGBZFD2hOvgvlJOVyW6N
omRtNZ4+/YAJJUUemHiATD12p8r0EzCZ/rmTBekgCkCLI3obdSEgmmYlaioAup6oQh0rwpO3RMFI
bLRL39Z1UMj6r0KqN4ZgVy4k3mtA3PC5GzD6CELBG9912H1obZU8g5K3+lox7SDJz9QofM2sN7pO
1w7UQF8jcCsg0BDvv61USUQYGnZ79ApXGZrLo/ombXK/7GIwshrRRgJ/bXlwXDHly1mKZBEGV80X
VaZmqZ7ixF1kVELRDhg3tywG9HR7k6GB5c8VFnO2uP0Yy0H5UdCgfp4Hk6LmfKLL4HDkZHJjFOm+
RFd2qaYblmDlWcJEzr/CxGS3uYyT3VidehoYZn+Y0mCgCUFtmabJQ8/+kJDRBo4PisoEfYvA/4T5
ETRFK5oU9CqjHibPKftuYuti7VfZs11W+9c3UXD/uSTMZHO0WFRD4CUJfouqx7NuT5kZxtHSHtAd
hrbkAhy016UIqvghBbk9PNuoSSPEVC/taNvaSjsANTWMK+AU2MwImdK6KB4AbAdBlJHGr9cFCsf1
IRB7x1HGwA/8qYvdWPTczLPSCmvMvXgSiKdcqzFOGFbEMMG8NQe7Kg0FF6QTgVqkfpSBzpy/Ph87
SjtIm3sjKV0EiCAcmYxiGtxJXewfADxLtqi3hdv2zwpBiQ0PCTPitiFo/zCk2qwvihZKza2GWeoF
0yDVIavsOxqh6yJuNxRFeAr/kYfuU8ym476BiPvyCJsSbfVlZ2hhBIAJk76VyeQu01Y0urqTZ1L4
qs92stL6pWko0UL0cWgMfTiwzCNFjnYLs3VrOcL2ZfKUGxlmjkNFX9CBptA3c0TsaEXN5kTFmvJb
uMYIP+CrIAd7uaZGGxM6ZLEeVv0U6EsozelDEzP0lxbAtr4jGiY/qNOAkaG12Wk27rXRk2I3SfZL
CXSoptE2DCdf21no+M9RAq4cgB7oDQFQ6OUHVWrZylEdaeFC8LhHv+dCddM7YA0sUVh3JRgFxnj/
5/cRLxGeI8R+aF8WznVqqJqbZW2EBXATLFCYsfypnN8T5LqvC1o5V8x8crxaAmQkhC6Xa+uq2ZJ7
IKWHs3Rno90ImGHmxjO+oqMXIvgnnOlotsw1Mlm9GSbLkgZ2ZR5yOWcYlisMB9ZmC2B7xUKD58EG
tg+I7TEGL2xdzMYkU+1ID1Waxicy16WjVRHd/fm+feCQ8tI4hyq/XJQ9g1GmZ7kRxn3mxEhqsTYF
5uSW37VyF0ARDWALngmEuRTEdGa+pDOrjDDRd5mFqR20+i0gdBj0FxmEpNfXtKLnEMZpZTA3rmKw
/3JNQF8agCjZGiHcoIDGvTsyr29/VPNLVyS+DFKH/MtfSMRMLSpLALNC0exSIjiHY6ZTSJxj9UVL
kvw4lNpL1/YWugrBXWoVaXJgsyR5C5ABvevC+XKEaw0ec/hfGt5ZU5cFvazmPI7SjBqhqftG9KZ5
kisP+3E4ZltN+Gs3ANMGSObgKEE2LCyzsRUtkqUet1nSnFL9Pg2JU0Sdm5Pw+pJW1QW1cAwYIP0A
gLDL/TTJOCE2jowQHfm7Xn7vtTerfeyBajBuJfnXRMFmIH2naRbQrgXDQTogssBEmSGK+7dL7Eyu
STYOSAzzuOHltIH/yhBOqLetrFDyygxtNvvZ2LzEJmZM23dalQBQTkBtOwVdHD1k6ZbJXzsxpN6R
O+G5AOBBXm7kUE1jTMlihqUJcPxFszx1jFyjJ/e2kv6+fmhiivRjmefCBPXo47Rdqmw2Q1ONaBog
BSfLO1B/1jcWU8hPZRlNYI2l5gPJ2ZGhm/5W6ob8+8wk208UG958BB2P3S5Xydfr37a6D7oBADiC
P+FeX+5DlowKHPnCDKOG/pz772qMydK4/F5GmyyR/KfE6wjnGlTPyFEAPFXQ3Sxqmn+eCVATOYBd
kxQvqqx930vuojhJ1TgD7d77qfRV5e36KteeDBDoITWCdCQwroRV6mk1m0ADMUMMPQbFuPFUrO3h
+a8LzrwRGZJiFvh1DCtj4D4Hg3VQvFxfAb8J4uYhUJYV3EQw35lC4qW3l262gboY2vQuxuTfpB5t
ayM+XtslANNZ+HluLT817xpFX1QytcKoPFGsBUzB1xextlGA2QBqDYfAw6N6qWzpPMWW0jRW2CYc
BGOO90Bj30QmWNsqvDQ29Bnc0cgKX0qZzYjm3TyZYWsGCSYCnrb5Prl1EE/jXISgyrNSlfbEIEKW
4sCyUb4m6S6yMeyc7dQmdttJPqTt6AJ8biOnsLaFAN5EKAfKG1wiwV8Yi2jpgcxjhjTatRkBe7nl
gEZSHdiGbV57PM8EifE9KZiUs0GFzcKwXMUwbHwjKbajSa0jl6A+0DYK5KunBrxU5BRgHoBvf3lq
g9bOtlITM6xrw0Hblx/bEbrKtlBCN8SIBRClX7QxWyAmAafHfdkp434ap59giN3wtdYuE+DC0L0J
/khgsQgmRwJrVqP1hRX2VuyUfeaO7RYoxJou2CDuQwRKAHYsC3ZnXjBq0y4xbIJUu+rYuYsalmrm
9JskESuSoG64sgADxuGIfU9zPSVI8kpmaMlfRvjbS3sCpgGY3TaClRWf40KOoARRPy1DmWFFBXAF
7EfMfziDVXqWGs7WH9JP8Ef5P1noTxM8ADIO0VhxhZN7zVHRo28DR17f/7HF49PiiFaQJ0AKWVjQ
MieMyBmeBhgK3aNaVQMTbWldpZ07p1WtrWbDFa0DIA/wBAHlCNdGBEohvWJHtorES9P/RPHfrZSn
6wtauT8XAoQFZTEQWCIdAlLlW17cdRomk+LDdRmr2kZQLkG6Cn672I+Wl33c1XNlhUZ/UIzfqOal
ddih7nVdDP9UwYhjKf+J4Z9xFrbqTFOkdsBSCjONdkYLICsMajOnokrqdt38NtDBODQmJU9JUW+Y
OzHd/6F+iJqB+I9SIpr0BfUD82YSYQDADg3U2VQ27yvQQy8viDgdIDjtk+RJLd8G45Hpw8YlE/uu
PokWTJPaSM2SWhCtQaai9ce2XQIlyT0LVupnBZjNOJp2sabvK1Lcd1Gx4Qasrx0E1bKiAmkAbTaX
Oz/moBFpWI7OLiBZDFN8BBX6EUkQ4BvcYCjppJrJKatrgPzY9JHmr9fPfe2O4JHhIJ9oRQeK2qX0
ptBzRvHahCqI152iUHM3leUtd3fl/UTTL0ENFSqMTAU3dWfatSy0oGXT2iE8Q2dqvwEkxB/1xwyA
DmPqj8Pv64taizEAPwfwIviIvN9YuJgGOuulKZJtDJx70/SU2x6lQP7a13K0B8Wh15utt9jPEpte
6sZpSQJIli3SjDXzzVngDRP0CHxvL9dcdwO0tS9JeBv3fiTvQbluS16xVcddEwMcFFRykFJAYVXw
hXN0HVjxjBS9NJq7kbA9iqy7Id7VpnmI1Q0rsWaM0LiNoB4STTSEXa7JGhqQDI66GRZTDfSAShkw
9q4Zh1KtTV+1y60ncM3AIodgYQgBrSGGiPo7z1Is5amGwJSgK1w2as1BTh9wO9kWjcvqyjjsHfLX
6GcQAbltgIQZhGFlM+tRC7cwWzpSxWnimyQ1N95BsR/9w+YYZ8KEK2/0oIvs4NGG4LbCXO44F+a+
NijgjiTQdniA9WIOa/TO0+KU7pSp3Blqhj7kXn2mEZUx/kpnf9QS1R0jS3lAY1Gzm4pGOyIqqvbS
nGHCMt0azl6zFHxrgEOIaXBThJRPUmrILWBuw4bOLyCfPWC3Nt6BdRFwrEAtB0dBLATlSVPNNmLl
MC3M91ppvs/yvDUMsHZfwLuscahITrMg3Bc1zrup7w3svTG6RaQE9jCcJjtyY6UFmkPyZ02oH0eN
nDYPUlBAQ7h3eWPmIi9TIMKY4VKOyq2hcXCkmYyBDhquH8U0sfC66VvTY4StaFuCDqPqKSyPDHNn
MgLnNAE+hTGjtaOjTgdULVL51yWtHRbuCxCisTC4dIISlxI6nkbK3WBmpf5McC1Ns9kaMV9dD5x6
DXCECB3El6Pu0F5r1tzFqsYgVymAs4DvVCMKK7ZasFcXdCaKP2Jnj5RtpKkymShDohONeWmU9o5d
mlttu2smDc4okGQN1UTJQ3B11CxlIIxIrZBEtepIZt85ibUwILJEWyHRlijhhMaxYKiqcqeemsFY
mrYzpBhnKKZlww9eS12CWwb9oahhoYNPZEiLMGiSm3qG4Kt6yNhvyeo9swiKyU+tHEBV+Y6kD/HW
fPWqaiB/jz5O+K2aGL3OCgCMSAahRk2P5aA/tDZ90BPgxJnd41/oOrwJPkPKW8wE1UiaaJxZgVyN
rBd3WoKSoPyHY3kfhgLRMZ9Q5SyAYsW2L2KzJeVkhazpDyNp/SyKv9SJfAPM8R/XV7NmAs9Eid52
Mdp5s9gQlesglzPfU+2rOjQ+b9zbJF9YOySOIo9/OV6OCMIKP4EhSWNb4Uh3MfAxS4Bi7oqtTs4t
KYKmL4qMYUY4nqGiOvXyWE8e8tc19a/v25oUdASBbxCxMnKc/O/PDATWqNRKCYsHGrSbND2qsebM
U+NKsu1cl7RiilCUgsVDkMyRC4T1MAv9ArOGVN3UVo/GkALCY56rjchyRQ3gOCItiOQdFE9MMkUk
1matTUg4dWlQLQSOBw7RnSXqTvnwXmpRseH4rC0Lg4tQcg2Zb3BSXW5ghe7fZpgoCQ2zeG/SEmge
k7SFJL8SyaKdCW4gVgQUKFvYu65sjXIcexK2g6sWwGSEQgDibGmc+jutd9cPasXEGviHo1wB1QIu
y+WKSgXOhJ0OJFSypXbkTI2dzkyfa90IrgtaOyzkz3SEE7xKLj4bEUmaJdFaEmbKe1cdSSv5JoQV
VHUt7et1WauLAjwcFwZMEpFbE554jdbemYTx8DhUj5Vym28B5q5cJR6e/SuCL/fsKoH0OgWGOMO+
Ed1FfcSPgZopx5WXjsnGXVrbOcRAPGxBOhWe9aUodUrLZmywGmb9YJl2pC8tJtoW3g+/VUdbUz20
p6CsDPpntCcLz0TRUpMwFLFCloKIzE2a3V12tHsAdaKQdP2M1tIGQIH+T5YQis253cZzK2MHC7c8
Lj9AGUse00PKnJ0EJJctSIq1A/tPHPCUL3dxjGdKJUAthxam4buT2txMX0351/VFre8fR1tE7wnK
1OqlELS/Sp096yQcx+9d+kXRX0rijR0I0eN7Vc+9aQvoelU3gEfzP4GCQWLGaNixuhA0gsWObQKF
RnnNlwcq37Cm2zB+a7fKBMMLN394Pz5GP89UnjJZmVEdIyjAh934zOjD2PTu9Q1cOyV45PzSAskN
hYPLDVzMae5KQLWFwNpxlSo06ORF+u8/5fjlzgoahCAFnWXIBohVpQqd9r3SQdGjpM89Sob6kbRy
eVupVfAXK0KTKiIMVMlQJrtcEbi+2mrRI+id9gWN/w5NH5FSSf6i4MINBEoHCLtRVxQejVrv6Ujk
NgrbyMsNdyBOaT1fX4kIsfLPpqFciUQuqq6f34qy1zFrI4OL2zAyH7vbHWyl79xWrzIXSKHVjVJk
X1XVbndIoS3uCKjBY0WtKhhKBcSys8I8fUmWoEw0eaexHC1ZmjzfqgngBnrM8O2ufzC3VkJK+KN/
AzkskNuiefFy6xsge029RaKwX+TbqI0fKummip4KxgIDFamZfLsub+0y8n6R/8kTLFqUJTFlwNsM
gXRIgEmK6nQXv8VbIPprwcr5ukSXVJawX4oRRWFiqL9IpICRIiu9FgkTdLQATVlBxBL5WZc7rb6V
DlgzAug74zU9JF0/XRx7KfI5R69/mI5vwONxpP6HXW+lONasAMBAIQahBJIpglNiAQ1US/ssCsvZ
AoyqNOaBkmvf+kYHAJ1kboHRrJwb2uR59zMA8AEXzz/nzLApo0qiPoHRMYxHNf0NXGZ+S00Q3VRb
1JUrDwSCMN6aAXXEPKLwCpF6QTNwXUhhDpIsnQKurJxdhd3MnHE5c/U8che69aqvnBlSnUDLIjz8
w9N+ub6osou5qC1+D2Y0hTmJFDtbSrkmA9OVnMsG2Wos71JG00pTJs26FGajGjCghkeV6pN8d/2G
fZbCOwSRK+bktqATEbYvVhoMRNZQDBX3K050RwMpnar/cefEpZRPtjRSCBp4otCsRjfSqZds8dl8
VnAuAdVeA6ONICcQNC6SeTfiWEVhASgs7TUaE0/qb0v28Dfb9Z8Yrvhnij2MchlpKcU9qqT2lBJ9
OSpRtacV2YKi/HyFLhckmNp06vR0AGFTaAHdofMSzwhIMP3hDA8eIBSYUH1FmkYDs7zo15dpBweE
qSS0x7cysl1Z9i00UmWA+sq1DW9nxT/l83mQpfAOJ+SELjev1aa+VOoaWtD75XAvz8w19Jt5LF2p
8M38oVCf41HyC0I3mkJW3lku2eSIwwZv7BSODZFL3dUGNpN2P5TspdWcygJadwka8UDVHpfE7xo0
1qX2ffRQtb4s7YC2TqZ7Oclf9ch+bkvZu65In80WvgibIWtoi9RQDbrcCzBIGFqK1H7YZt8rAPem
psvoEY/P9KIOifuHPMz8nFHLxUwmBiUBdyaWhJBTbHt42BEgMmAU/4+0L1uSFFe2/SLMmIdXIEZy
JKsys+sFq5FBTBIIAV9/F7nPuZ2h4AZW+z70YFZt7SHhcrncl6/FBiULi6Y1N3LNlWCypOkL+zse
85A6u1yUUNQU5M4dtnlCuCI7pIQ+HV//eucwfYK7BbmdhbxM2rnGyYlQFAT8mY57rwvK4RWDb0si
2E7hNP2snF+3Da5kB4vMuIPNA0oBPUtpWVDdMPu6Z8ozajAj21FFw1yrggkZzNvP/fjDHlih+xjz
qL4o6EfxgAK122O6sPf+Hr+wOLDn4AqHCi6A15c7bHUDVdzaUp61ykJPntLvozlsjS7JlDOLt2Bi
fVE7d1GNxgzOpRUUNkdvagws2C19Xa9OpgOFDWRCxuQGXr8va1AH3bsGecSkwp4rvjf8PWYQP2EB
8EKtCSzN8tPIqh07RT9XeRb6uWBvUOhxuwB877c/7ZrDfrYibWfLJmIlnqM8K+175z4ZUONr5w0b
1zkzVrJUgpCgoFElHwqu9ExjKUljlE7y8nBwxNeiCaeXxt6IcitXIDq7AJAuw8KovUtuOmO8Vcxa
lcZFegBmOCTtvTcXASf//P2mfbYjXbVOZ/Out8s0zgrg3SZ6pozt3Hbjtli5/y5WI4XsfKZdatnY
tqKY0RM5N8MxsWy/zkBdsPWJVh3e0T0cbhNYZ1uV/ICOtOWa26Xx3PxTGjsQtRWaezQU7ckyT1lb
Qnb9ySqpPz53Oj3xkW7B7j7oTC5fVihHffoF0sezIRDWpl2fxq+57QOAYPi2CKtnHuWOn5GgzVE6
ClgS3IGZb8Nv1nYat/JSHwAR79WUKdXLRdBoSONFn2naFd3/SGKN08ZJWDtt4EvGUwdlUdQLpIf7
jFlhDPAaaVyyx7bdufyQiQ3fXDsDn01I1RuhWHqTzGYaL0VExWC+bTw4ZXbYlIBcub9xqIEqxB2+
TOYuf/4pEfRAUOpk0G+P+6cpP3f575FFfUuDPP3O2WOi5luYoCXmyg7yyaD8zqlnyIcytc/i2rb9
Yf5NlQKaU1hgsgzP3jVa5uug7i2Lzr993NfiF+bmAcQyUaTCA/JypUu7FUrEMExYuyeuhTTpTaB7
PJlo5d27fIvOZu0TfrYneUnTV7g3nS6LPY4J/el5Jom/MBtuzW/IXJsftxxSIlSRcKvjX6SFUYwm
j10tslgnR2t6a7sos38Kt/GZcwekGVLhJr3XIWJWx9r8baxfOmVPq+GQ0//iXHz+IdKKnTxTMbei
ZzEbojL91umv2bjhPmtHb5EGtlFrwoUqq9GVXjHOmW5kcQs/6RM9UEFc1g9bTao1X0ErzMV4NcZG
MCV86Ssj143Cs9Mcmi2h1nwbW/qqVcci7p3+O3G/3HbMNUf5bEw6625mMiJ6N0P6Dlay0YyI9pQx
X+/63f+fIfl2qDQAjjoni/OchO30WyvrwOw0FE70DUvy/mHwbBFLx3ABCj7QKpGv1h6n2UgK8Uzr
nVeo+04LWwq2DyPM5p2XbFyxVw8y2Zx0x3INBHP5RASYyE3kd4Feh1r2Y3Z+pnYM4fXQnX5N+d7K
NwAw8oUDqJChgmMAMzmoWoJc+tJL9NbKLSsx1OeZ0X2pQODMdEXMRqUKQGxx6nP1z+0PuGYQry3U
iJYmLSaqLg1WGmODTSoNgFlI9NT2sVRfnR63nZUHQ74lE7VmDY8tFNnQr8Ikh/QRddE4VBit9jyS
vA6szvmR1Oo+Ye47H6bnPDW3HgXyXbTIry3zqzreA0DYyDgBt2qbrsXkw/OsksAZrLvamF9VpTmj
rh2kJX8yaLLrqbtRC1k+0+cbSTIrYwamHByqE4FZJBZ/PCQpntq93v5wWyakEF0YDI5kZaj/Ev1c
lf0eDc+NIydHxgX1APw5Cuw4RpDTlb4Wa9Os5U6exl5a7WfHO+C6OObs7fZCrj/RpZXFZz6lC6bt
5UNSIjdXxxJKbU1QG15QaS9lSSAbiU6dd49G5Mtto1tLW6LNJ6Og+Ur0oYdRg2OUNQUAtNl5VNs4
zcsGXboBlgboJ0izAJVEK+PSykTMuR0tWDHrzjcYDZxOBBgiLYstNNaWJckbEm+qFTLVaQxRPFQX
RnUHPn+y1VZf3TVIUtgGPALFa2k9wqr52LWwYkF2o/ae6UDDzfv4qqYAt0OhcgH14Nii8i9ZoUqr
uuaIXFiMDtD0KQTfHcwcl0/dvibZx6gzwdBcCKqI59tecX2mYBlOjLQV1TDQOV1+r7qsQXrPPXyv
TK+Q3BSgCSxMZ3/bysouokqBrBG5Bkgn5Oq1XZtpl+A2iz29PoE6we+19ETsDa33FY+4sLL8+ScP
h4i5TsBZk8Wa6+6y+mtrn7O+3St0Y4L/6oG4fC683/FAROkJZadluZ8MjUZbGGaFxMZIvhMOaYDM
Da36uR3/UPZQdd+4qvmTdRIjpjGgrlb9LR/Kh30UhIFiwaZiuu3SPjD0wL+mdY5bUgszSOXV49fp
BcD8rex77bstwP/lZgazlCWdMT2t3M7L8JIokvlQD6DCHpSjYz7d9o6174b5w0VdD9gfvD0vlzOi
WumW2ZjHmpWD0MUJ9OSxUwF73uK8XjXkQvwNyTwgOaoUAnu7Zg53pzy23ANEq06IGZkKidkx2Sh9
rp0q8M+hig6iNvTA5RWlNCU1+LXjxMi+Qc6R+JqakvD2tl0lbCjRq8DMwRWxe/BC6euAmwDqsnVL
4op/raZn7oCbWetPpbl3SbMH/COYIf6NJ8zWLNDV+MRiGc9PdA9VgGZwoi+/mM4n1U0No4gVZ/It
SG/N7kG1MYv+OCrzkTr5wWkDnkem0+3VnoasfGfFFt/99SYDN7jwigO0AyCXrLzE8iRplTwhcfNc
x1t8NVclGCwR8+6oTqAX/+GWl0usTdEqhZOWcVphhOHkQUw1iUfO7/KBHD11R+rAzh8c0h7c7AC1
hEcPqtat/oyIs+FM14cQg57oBuPVjY9sfuhffYo2zMzBqTNMVTyVP432F+CRVGxEtDUT8CTA/AAu
tdA/vVxsroPR2gP0PGbvlD9q93+NTsNugvbnXwNSxMyy0mrAZ1nFiWX5Co1aX5uQcN8XKNTfPhWr
SwETIwbhcJFCpfByKVOR9BUXtIoFH08iOdpN/VCayum2letI4i5bhXQeuBNgmqVrk80967ipVXE2
2WcT/Q29/AEW+qdq+nXb0EpqAEs4Y0tlAo9oueDi5K2aTomOT1N2QQ4mO/7e1+BXIecGGvIaBDNs
E0lksoWKWzsAF4al1/uc2u6kFDBst3EmqD80X3Pz3I7moazagAxK2OIfJIAisoGLh09/kLraKBd6
8e0tkJ/Bi+9AzgLNbzASLOyXl18UXFTAbkOuPKYD99Mi9VPxpREnG6HHdBbS0g0PWrX3kf8Dkwwk
r7RwMLG6DooiOG/a9NVse/Delm3NUGod7ZMwtCKYtbrcF405HG+vdAmbl8nzMsWJgI72ElIMGUVe
NoMygkCnjjOTn+0SLwEndNUwd823URk3jK0FcX15cIPYFiUvW5ZopqXFIMA71zgpFZIVwE4ezaLN
Q94mYaGINqj6vN9bldmHGIBTDo3rlHdQWmAnrYFcedpPJISid7kx47O2/WjO4lwhYoCBSQoVAvOO
9URbhHSvvjMT62tllyejTE5TmzzQ+pEVgC/e3vdVXwfPIaBFS4MLHelLF7OgQzvy3K5jR3sY3zNx
GAyE95Ee0Pil6WGgmd8MT7Zz1rXOX0Ay5LU8t/r+9s9YudDQxsPM0ULcB0yV5OgNBS4nTeoGasiY
Y5sN6u40iKFsXCdroQs6wOBrRxMYd4qUNfSaWel4OzWxe0A76LWEwPLGF1wLwZ8tSAfIsCamzyos
ZEhBcv1XNj+bGyY+nFM6KigcYdwH8x1Ai1uLF326FDvR6wLlnTqeVc9Hd8ZU3pOdLn6aBxcc93Ub
mtDSzlRf1Dtmn8vyO6jRFrnwIKv+TM17/QBWhnncif4g8OKy9D1X0WW5/T1X9gFbrOGAocQFoJW0
D73CQfKoYSjXLqbD1C+00RrzIfe9YedqRBkREt1ojLGiaeQuQmmXmzFXFtdqc6jxtDcr32ld8PSq
UHKmO26d1R9t/tqiO95aAUlCZRO8sOJQF9aXP//0Kbx6nkWdoS6ugqbKfZjFg6KdSf79v9jM5bXj
oSaKar1UtYMiFZkAcERYSBQ8dIjfg7u6yLZePLKcmfuxl8s7HC+EZR5ZOh5qDflfJUMoSOdj10Lt
J30cUPvvPH8G3EoU96w9FLPAC7YJPDeu8z0wiGA/CyA+5ufuufia54/puO/HQGu5D07vQ+3eaQk7
K2KjVbcSL/AyQnUYLDfIEB3pDOS9AOWU7tRx2YD9yXIxCslbsgUKWvu8wIKBh8hb9B1kkEHrjfM4
2GYdU/E9HdVDnpz6ZvYz98/tD3xdFENPfGH3xHATKNDkcWhVK4lL+rKJqfPiAfCad3/chAQTgGje
D1E+i8TeODcr1+2FRSnqF2NfFhlaH7ELGjlahxQ6my35o9MqHJQtlenVQwo2J6C7AbwGEFJyYC0D
pfVsiiaepqBooN7ZvjbOk9d1IWN9kOb2K+EnNpioWZjPNN+ojaw9FpFRLFxIuF8AnpdjRAnEHcow
yOWa1q/F6Kt5dp+4w546ypNop291k/omH75UYwch4G7euHbWnBWnClVwsJghxZGcNZvyZMgAk4xr
FfraXU/rt6lT1I1SwoqVhYgWIG28l3CZSqfXs7OyKClp45F2zk6483iqCqYd/9pVURVB8oSX/TK7
Ju1lp9jUcwazjbn5XqYP0OI8JKp21HJtD8XowBFAQgzfbttcWxkeu8tkKF5pYEm4jLKMNjaD0gaN
K9K7ga01RjAM5hbb6MqRgAF4BwhyUKz7UMz4FMvLOatTReloDF6UL2q5y9Ph6KQiyO3fm0iDlevx
wpZ0b7Rm4dIG1YHYmtB+nM0o66az5YkNz7+OK3B6qJcuCCIUCmRQo1VXat7RmsWqued8NI6mTs09
G4tzUbQPes6+9b2q7x0325rYXFz6MkeBZXDdLqmWgwqF5CYlDsIEORsWT9W5KfBE8h5QCVIKEhpe
rCZbEz+rCwWDEpqFC0bqCrZCadUAZ8Fi8Qq6HGC1ZowDQDs58wuyy/6+zYRH9sJWjNIE+lry3DXD
r9C8su5jTdAIULhHt/tG8ggMkns0+741+c7YTHSuz4C3+D4qd8DnI+2TYohgQgeJdtFj81prP4lC
DxQOqObtk3Z94XkYwzeWMUTUW656QIPN6lIrbR4z56fnKdAUr4KSvNb6Vqli5YNBzAhkgubCwowr
/PJIe4LQ3GktHheGFqq5gryVZOcBGuJnEOz/IW0K7NGWYsVK8Rowdc9cOF1QT8Bfl1YhV2F3hPR9
bFXGY9N7AC8aJ29IffSCaGbdzXnuE1K8c5KFdpKHQ/FQlN1GnF4payy/YtHQWzq/eOxc/ooKGqNF
wps+ZnYV2uMO96bPy103/WMaD5qi+k0zBBQjAre/rSz5g/Tu0q50CyvEpUKMtI/5H+GGrukTJW5B
3TOH1kP2CqGEbAcZ98LwvTpwtl4tK5fwhXVZ4KJKZwt3MKyrufqdDb+EOKSp6Y9at0NQn7ojKLXA
hBOauINvL/w6sC9tJQ2ciMAcLnqMl/s9otrpFAOD5fqXZZ10cSItGpzcn7tud9vUR0FSinsXtvRL
W6AEJQQPAnjYwsx0aJPH3nytBcgMoNwDfuiJKn774x9DPNZdigLHXeX9RE+Sid244WZbq5Ze1OaE
Nn+XDn2sZ8PJ8sAJARVi63ulu3eTmW8YW3k6LHuMyjhiE/ZTfpP2BnNAdVj1cWuX+i/XEOoZ5SNv
gkSkyv7wmQsW5FPSzzsCigfuu0mhalBTYnWzNwfBd3NSVO0T7dGxSivL/NHVRVv6+Vg6L01V6y3o
GYiwdrOt589mwfQuBFE9UQ6aWrbVIWssrp7Gzi6MyFXq7DE3RL3FGy9LQX4cIFRmUBo08VTCu+Dy
43bcI6NuTfi4vrprDuOxeDSOzjE5qztIgPm57gt+sKOX5oedQogydDZK1avx6/MPkDw5Z8bIrHru
4/69Lfamnz7ru4pE4/hzVo8F5b5zYtCc1jby15VbAeVkHSgVjCpgdkB26lYUhGdYN895GbR2kvhc
r6vj6CTDm1MlabxxipaNvDpFnwzKvkvqhnkgG4qLkUIogh51wHIc/UScJuxRhKzG18qcA6jR3ja8
csmi44EZBPwdBVeZwgnnFMotmt7HeaUbAUmJ8K1hTve3rVwnf3gLgO4GNInoIYHx+tKNFKtnveqU
PKZV1Of/JPpv3dhI/Faqepc2pDvGSVJHTXvYsK13dYhpeR7YTuwaeifAYNBFwMV0X22fR3p3z+j3
FHjs24tcjfefVyndNrUu5pQLwpG0n7OU37POCAn7nRGMSO/6yDX6iAn+pSdbdI1rHxHlILjrMkIP
tqTL7W2zTvcURnmszK760hRW42NQIPl6e32rVlBhQGEePSOUTy+tgKkmpa3OeGxZjXoqdUZPFgaL
N9CKKy9nFPmQz4IPAgBNdFsuzSRsKJKWGDzGKN/ehDCzHTQBFH5fjaB/qM0N/9eXgyUfvM/mpL3L
jKHnba7zWOSYwLXykYA7duTfTGFn4dwW/K5lyvyIyUJM8BtaHRl2grKQ5vIAtD35bp7TPkSJQ33A
NHeBhnblnsqxHvZqNot9p2As19QT+kqJVz406gyS9TTfmii6TrCA+1/g62gmAChwxcg/4SVkdrk7
xJXSZr8MWmZBLZj21IhUu5u7NsFYtlGC6ACKDaDhaef+rIFT9udtD7k65vgVeHV9TE6Db09+fHHD
GbqpKAXQ5MYpryqfZemp77c4k64ccTEDN0TJDppM+MelhyjZBNyWzgVOulW+p25vj2B3ERh9uL2c
q0vgww6qzWB9XmpVUkw2lJqkYmIipmhKh6VR/akH8AKa5WT5Sd6Et62tbh6o7f7X2rLqT49xvXCt
OkXCFNtenQSeXSq7uQTXO0Pd5G/D8cfC0HVaho4xQSttYE0oGxPaiRgdCJ/qybmshtDJ543Le/07
/WtGukQpMECFAfasOHOtL5h0T8764GUbcX9128AHADphfUn3paiUq1y0eTZg2wp2qKGAZlN2Fq62
u/11Vn3hXzMyZot7JnEHTJnGvf67H84COpRD8UL1ccPOxnJkXSyHzK2lWPg0LgaXHTQ3io77dq9v
hL0lql1EPZSVcIZQnQTYB7OIUpBtPaLnJBlFrBY0+6dxEvCaZiwZfKHaw84EZDxMcn0KzZJsQWRX
VgjSLDT7wEwBNJP8rC9baBk4VTnGXOmgJo6HoM12Goaob3+wtRWCRhWRAhoX4Fdbfsan45RpOXZN
a0bUtnatGesdBE7LUQtYhqVxF6jxamuQZ8VHFgJ9DHYCvYGkWdpUve3AJKjPI0AkRuVTxqEWpxa/
86zBqMbYT8fbK9wyJ91cLjOMobDFGAsh9p4zd34POgG/TaoxtBJ3415eOcyYd4fDANeBEd4rNFWv
s9rI1DGuy+poqsMBva6/RZPCKT+bkI6yyXUB1jh9jO3yzexE2Cn3xPyeJFsiOase+O9SPi7TT65R
Mw6Qtm6MMSnfIE2y0wiFGsn094EJ8RWJDFTZgOSQpXg8XrhO1ztwQIjJGP0vrfuazPFtF1hbyWcb
0o61PBtF3ShjPHYThsRIwBkKxcnrbSuL38rBAqzZH8Ao9BTkYFErLZDeLJtiPGbVl6yHIg0ywOJI
W63aKSzXH+xkEhsV8LXzC+oDVKXRAQQgUTq/1Os5x5TqiLayiXE49OkqnNmMTtN+zk3203Jy861p
RshsZkrSnW4veS2hAhgE2EHg5DE7Yy2H75OPUGWelUrBzgqUjd35qBjQC0SdajgNw+wLvYi5dfRE
cNvs2k6jW4RexkerQa6T2RbYbQpRTLHJY1MpdxxMBvybsM8i+3Lb0lrwQDfDxrQOwHQYs71cX07Q
NMq8bIwdD7mim7A9lCFs32kqNTASc6s5vvY1wXsMGU2kqUsh8tKcU5FJ1IoxxVNqdLHXiTH3rYLZ
w97Lprn0B+YaI4SvJyidJHaTbvWj1jYWNw44pDADgq8qZTxmOROtHvQ5nlt2J2geupV3BCXB71IZ
/0Ec3QoxUrREnRVOi/6NgaIyRnpkMECGkhBxTKpHdeuQPXTmwZCT9XN4+yOuW0HzFETwC3ZGclKV
dAl3CNMjACTGg57bf+w6rw63jchF1P+sBbXxxQKYquRrbSTFzHsE56iB5Fzrs76Yn2qVTU9m13a7
rNHIPqmsXdq6DJdPR+6UphR+MRbzLhtB4J6loCJu1dn2Ifc7bpwY+dn/P79uEUpadHqA9b70LDcf
MUmkCz3KshnTe7qvZ96B2N5JaHVYlVFigSo+51HHnlX3UFPHT+dXVh1cHUVnZ+OSlNzs48cAt7nw
YEH+GpX+yx+jKGpRKUDhQCIm4N13ryp81hySafJtsmFq7dvbwA+hnA5WgKuSeobictfoihZ1isWP
BL6GtsXYblxiH/J+n2L/x4rAmQHM8aIej2zqckVlzdpq4ClcrCr1YzPr5lEk2XC0Rmxv7tZqPENa
Pmzc9K1J8J2tTKgHYfCTmZAvtmnzE3fx4mQT9Nu0ntI9NC6hASMGIzDxf/YLloB8o2ZK6Palji4P
CK+7RCt3rtsooWfM9nGwoHpS11QLe6G8WgapTtmgJdhW9b3jo7kHKD/b3XZ6KV59LBt4Tw3RHxD1
K55m6jRkELOpRxQ8VEfuqklkti35aWbdP6Ia3KOtMTccS2b8+S8MowwHPVfgna6UOjPiGU2feno0
K/aeJe1DndX7tmOPjjodjXQ6N+WWbMWaJ4FKEozKAP1Dx0R65io5Z2NmlkaUoYcDOb8zkomtTrNc
G/vYUKQOGFIDpBNdRPktCBJJtPoMSOLWh6nb00P22v3jzX6e+OKX/YNsaYPKheMrg9Kq0OXVuJ7A
YIGLJa122g+F+OV3+4XkvvE9fUqNkCf+FifsulkUUjWojWO58tPabImjscHRI5E8DVlYPpJ7+24w
9yr3tQfQ+LzyJ9ZvXAMytvM/awUWDFHHAdu3zPLd1eY4qpjIjTrOg3S+L/KwETtLfXML9LcKv/F8
o3ktVMUviz+bCNrVEAw6XVzuGB0BulRqEoxNAjlnkeiRorigoytMcHaAHXkOTDetTlUDbYBBtefd
7GrdT5YqdE9Tpzk3qYlBGo++1IqW+rbWA3CV1+yuY+PL7UO1BCk5iC2zkSA8Qi0fcewyiOWegn6s
gkaJ1rpz3FQd3+lGbx0aQ2wVgdcCx7+mUO2+NAXUWg1ofWpEs7Gz8wxw7ZOno3lQNickBXf6VtVI
Lpf+59v/37WBCvbSoCCTzXSCtXGzPU90uJ8qdS8U+gDitH3BmqDVI80o94qNF4IAj0T9/fbmrq4Y
HeqlGAfFUlU6aOiMDYBi5EZkdhg+6Wn33qpqqDvzt9YmqF/M6aHOycbrfs3n0LDHuoH2AChHBjjZ
ajIqaeGqUW6cyegeEisNzEl/8OZf/VsKiR8jNMb71GkjIOnCGT+EOuIwofG9ffxW3AvnHZcwchBv
KeBdfoIk9ZI6m0uo01fVPre+JJ0SUZA65btyeJgANdVb9ay2j6l9ZADY18lT6n5Tk3Tj6lhJPpB1
AqWBbwDixKuKh5N2pWEKLUqaB3xphJ9kN80JMI2/iZdvxRzpAbH4Hay5mJEE1MUDee/loqERSUWb
6Frkpsy3tHFf1dPBbcmbsC0fDWcjacMcQpylzv3RihwnDesqBYN195TX/U6ZtqrCa1fMUgDEYwbJ
MHqV0mcYJjurGsXRIqbS11n/mpkgjyirF2+AYMYE6ucR1U4vHU+98abXW/COtd1fSt8IgygWwxMu
94MT2+beiHxsUJR9NZ21juxqUfrgrtC2ZiSWNFKKZygU/68tvE4vbRmsyVxwUmmR1p2n1772hel7
b/ad3Z/zTQTJSnqw0JVhYhR/W2Z6Lo0V+PRu2RI9Mg0oIg1T4IFoOvv1XLAvDVr8wk7v7X4KJoBS
GYaVkucJIkm3Q8zaTwBh6TJqrKIgIEPlPZsXxOQeDhiK/aFS26iPO+VWk1JuBX24NFrd6CmgMo40
RYrdujnmGHTL8WgbkoOWYh7D+mKwLrBZs3OM7NyA52VIwqEnJ5XWfjJGlM/7tm3/ZJN28BCBSpGD
BeZXA03Aca5OWpthmkA9Qc974/hdB90liXLAUAtgFJ4BUtQvzRbCsaTTo55xgVfXjqZf837XGSc1
CfPU+X37A6yYQy4KUjc0dTBRKXN7GHahaGzEI6tNBy8QE7jNmHVkVhPkA5SKezbhAhdb6IOVZArR
FATn6PFY+OpyZqp5WY1Qp+lgRvF2tf2jSjCm4oWeVdxzjMw4r8X8s6S/zHSnLRVX0m+hof8fv2CR
gMWcHMSupX0GOZKnCGXSozEXBYafmlPRJndchQ66+6PS/mRK8ZIK6+Qo3W8UzHHP18EwDofb2399
3pd9cPEgQbUGNE1SbBmzsk4X9qrI/lpZzi4zIQJf7TkAcdyzjpQ8A8d02+JKML00KYWYmjVpNVR4
AFkK52FODLp35tmI9b4QO3eC8KBZmPWvzsRANCuNMuir3PUV3qrH279kMXQZ6y5/iHTPNIVr5wjq
euQphbIfy4w+Td5c7k02qM+3Ta0EANgCQw5Qyzj++OKXoc5Wim5oMNkRsczcFyamK2wzf4WSaD1Y
gdI95pAqMPxmHHdt0gR281Aq/vza24GdPFbj3h1/OtyfNAC+0bMhPhSctj7L9a17+Qul3UjTjABK
oetR2iS/zCz3ISYG1tbdNPpJMp7b8gUzrvtcfUvcU1XdIf1LtYcc7yy+1RCTK6SIlpc/RbpuZwY6
1hmbGXFgoF+gUa2pwWCcxHAsaVC1ISs22gMyk+d/LGK4BgOwSHHAnnn5ecDF5oGA2tUj1eiEL8Sj
LfxZ3LHW9QtLO+nuL1q0Rw0wJQAg6n7PtC8TCJv6DDKwdD+lESeBm278qg9hXtlB8XPQ+VmqMKDV
ufxVVG9po7R4PkPhrfyiT3m3q9NhDNVpvmeJoTzOVpEvhNxOXAwdmD+8Wt2lvfasJQ4YFk37H4f3
S4HbdgPaZGWYe+5wzLzuO/6jyMOz+QkqNO9a75Bz75T1c0P06oED6RKOQLUG5lxNp4F32n8RdBa9
uiWVxIyG3CVZrnx7GJSPEogYfNQHp+dG8yBbZzZK0Lj2k+GlIKhtVM3zwTzj/v0Vh7xyYeFY1Iqv
cCCmW/W6Ad64yB7MkDKAL2zfbXOIYfvKZPtQx9lqGcpQxsXBgOXDyAS+JcA0H/HhU9HfdhQnAfG6
EVU2h9T3oLKXcXCbkOdl9hO0lNOdYQ5T4ecdqY9ogYCbbzbuUqIxwLXyCaMdqfddtL2GAQ9a/vYa
iM3WJc3uFJpscdesRAJc/ajaLDKZmCCVbiYypmVBtcGIwLt6oKY++Bnlesih1RLoebIFy7lOwYAr
gXdDEh70IciyL728Hget4P1gRkr/rpu532wRoa3ccQgY6JZhogNzuJ4UTkDFxMy0FGaUgEqmaGhI
0aM17Gfojy48RseS+N3b7Xi//C+lkwsabygwOJj8wtS/tKamagan7QszmtGPOVaGWtyXaKD5RuZq
gcqLYtdyu93fNroWN3GVo8+JVAo9NZkiSslqDJyVuRWZk/WeeIXnc4GjnLw4HXkzOhJ6arrjpu3P
xRYT/Eoah4cqkPR4JKLiIdeJRq/2qDW4ZuQx3Tv1UA/YFY0Fen3Ide9zgkEXH6NQv1mdso1gsgRB
aauXe3XRREJiirfypfskjs1dkK1aUTl4PmkqOOsrmzbu7xUfXeb5QD+HjBhUFVKaBBwjKlFoZESE
gSAxBUmV7yn0L1tZS5BAhx8M8OAwAbBejvdjpWC6Y7KsSO2HSJhG4GTfx+SUpdmunRLUajfl1JbN
kTcPj0oU1vC4xPyAtK5B0Wzet64VjWmYxkuXBYFH9efU7yfAGAL27U+1VT9dORtIgTCT7RqYOESk
ufxguBY63jaVHXn517raq+SQg9xmSqugJuNGk2HNFmqXYNTHGJdnfNywn8KuPtKUo4tkRw7XD7mN
hjzVMG2pHIy68r3s/e8P4EeCB504VKMhLHO5NK51VOnRtY965R4c7la/q/ND00CtWSfPA3fvPDOs
mi391+uzB1Jl7CjG4ZbRyo8a7qdFMurmmTUlTlQlYpfW2hAMFh4Mng0h01GEtlEVgcfGLand6zPx
Qe6PUwHXwUSndPDA5zM3eLC6kc7ItG+14shIsSVKvdIivLQi1QAnBdRJjVm7EafZu5ESf9ZAV6QU
YeI2e6NLQsgqP4k3AyMuXhZ1ieIP2a+hyHftFqvztS/hlyCoI3VQNYxGLZ/h0zY7Ci0Uladu1FJ1
V+X3qHm3E/d1L0MfcqMscX0FX9qSun2J19HBxmUR1VnxBAU9vMPtnVE+tuW8FXRWbo3FFuqryIgw
9y2jScpRmNRizI20ZUuVIf+eQ7kUVJ4tCXnKSAD8uH5OKxvoJsC97m1KxNvtg7PmSh/sJ7CPVqtc
HhlJMyWD6NxIyUAeqva98I3WNA+3rayuFAgq4ATgroAbS77UidRU55q7UVq8jG3rZ5Xll8ZjBd7l
Ua0ORUIR+dywyH/eNrz2NRHZUU1DwcFCC+fSc3RnGHmbYocbWtHTLMbx2UrVeycb1XvDFurp782B
x8nFbYihM1wol+aIAgnWgczux42oKI+CfcszvF60rSrK2mf7bEiKAN5oNBOlkxsNIHLBmxlzmP7t
pWxZkL4YhFInLipYUM1I916nbMMllp2/vP9AXYHmAgqQuImu9BJGTNKYSq+6Eeim/ORXgrxwPoDq
zdqqql3noDCENHdRqsDNLvdS6opY1cgVN/Kaf5LaRybN07CcdkE9+sL6u3l+5BHIwYCyQf75f0i7
suW2kWT7RYjAvrwCBFdoIyXL1gvCsiUUgMK+4+vvKfXcMVnEsMIz/dDREepgorasrMyT5wBodNV5
Eds15oya9iFLQVShF2HtQePYEPio68ALeBsU70Eyg+oumhwvt1nfmt1Y1411yKWXYpS9yS48OgmG
IjLC7eUyhVitHLfWIVGJ2/SyWyp3/7MRfh9rXW6HoOs85DTy1PIe0K0VSKhvb+WFkSDSwguQiSyg
95r9/ez6cBQ83dWJyIcpjragVT3EANVVer26bWYhGMArCp4GCVzoefKRaq0OgxGDm+NgxvHKiYqH
MgpSHcRp+utMQf/ejAIo9oJzA+wJGihQLYLH4ZuTp3zOZjhs+VBaG9N4trxCq11HlKFZmj1oIgHm
haARDT/sK85mL5ejsZuyWT4gdO63dkxXqZRbazKKaj1LhgB7sdlbBvQ5V7d8JMlyq2L+0OryVpuV
lxPnsa8HgeNZNIOSKtAv8LtXeVcUPE1QysOMhpZ1Yt2R5NQZL3+/FdiD4ksNBg965lzP5oyUqVzq
TiMfsqp1p3qd973flx99/gqlSFF1esGTwrFBnRsENUzlkA34zFiON5GNOqh8iO7b8K6tilVlmkjW
7TtBVmzhSkDrHKqDzO0gn8LtBAifznJitfJBMt/18BOc8bdnTfT7bKBnA2kUNdXJgN+fp3u7+Pnf
/T7CLJYQQtT+FaSc/b42Kgk1qx4KxXbVwGmCgSZ16u3tQSxtL+S3IJPJAMJod7ocRGVkpC4TRT6k
xQfVKg98g1BpFIQ1i0t+ZoTzzaGhSIDzqBhJH4NGvH/APo4M8lOT39AcJIgEltzM+Yg4H602UZT2
rSwf2r7ZaOrPfOzc1ExXhkjhecmBwkVDH40BZUEofjl12gSgeI+lO0C3onDD5ts4H9E8r5nrTJS6
WNxq8DK4FZDcBZ3LpamwjfBubRz4asbQNkNVQgRmWJo1A+0Q0DVibfp8z4duDMqMF758QDvxT7XV
jzKEVbTEpVG6vr3jFi3BQ+PuATgJPuByLEQyZoug8HkwtXWmu0aF1ygwzaL286XVYd4Z5XgofaAw
dWnGBnaOZIh8DkaH7NZ9q/gScsRKb0FjjKBYLQill84RquHAfuJpDRpvzquVcUoKDRmEgxVCFxOV
avw/fiGSvllA2nwBenHbIDQEvoDz1FkCGBFQ56zCX93l0XiIU2Nyk9xet8bedDq3jSNXQX9kW0TB
KNNVOAuO19K8gpcaRFUQCkDMyDmMUI2cuFZS5TC1rat33wr70UlhatrU5qqgT7c3i8gat1lmszTR
N5gBYZoRt9ZLv4nkAULGrh2tZ2nyq1YrBNHqkrNCRgayKiwxAyjb5caR85TWCsTKDmW40UEzaQ/9
RnU+kpp6vT6+//340MqC9zT2AzBE3MGWqyTt0dUlH8CHBLiyc+iQgrGjaZVULjCYrhFTwfotDg+S
r+BSQd8TnpmXwzOTSFPGAhtVBTBYBTtMD7i7lm2RdUaQKUJNLB0LQHbhIXERI5rl1s82kxmlwkY5
lNCGMfdqeGckAmK+hTIxwokzG9xJz+a4cIwUdSpImLjAe+H46V5rPw+Kspp0CKPlW9TD+vhXK+K/
WZpLFvshnjHQU87f0LhRO7VBiyvL4s1gDimiX4MpeRAuQrgpcJtLMwkuGugbI2RnD8PLdVNIr3VT
BFsmxBTC1PiWV6XXNplg9y+bMZAbBHE6o0G9NIMrCNxISoeiX/GkdWjVTd2BiviFl64AbAZUKoFq
Rj6QzetZZIM0ZCWhDqMchqjyIAUbSZNb24/zKHgTLlybOtYFCsrIxWt46V7ayc2ykXT2FhhpOrsj
ynVbtWhEoikLo2FuguWKkDDS+aTNrCvTWOSjfLC7bPQjTW98bVbcPhpXkV1KAo+4sEB42yC3CGI8
JnDL7fZiKAyNDIil9OSUWHdzcxQqxi2bYDw5cIKoMnCHNsSDqQs73NCgJHJcOTLv8qnp0dvVCNZH
ZIgby2g3aVlhsAez/AR3d0meJkMQpC+aQCGGMSazbn7uwkQzpKLGbCzTnLv2tMf95eYi/bbFfYau
NMaYjAPC77NMiqWYDEQ5aEoI0dfJ0Xeomr7evioWtxme6SgYwA2Acu5yMw/obzFSpVQOVB/aVRka
qSfpRrhtZ9L8jh1Aa2/bW/KrLNqEqC0Ixa77D+bGGYyiy5WDPFfdDpqX80o3qsRDqkdGrkgivhVn
BnScK2z0PkFbhaKW4DEcRAiopZGzdLOMzBg6//gt3zoxYh4pQchRJG6k3jVO+K3PV6bUHQVDZsEL
l+XD08EGrAOPLhtqB5dzrKLzeAIVsHKY1zUoC/attiXU3aTPCBlbwc5cuDygS8EQZSzbB59+aQut
q05vDbAF5JdrlNtwQoABpW+rLNe6/nJ7ZAtxFEMUAL0I2Q10XXMDK8EhMMoN1rLIDll+kGxAcs23
uStXtvatswU+atkaalvw7iqwgezvZ/5dQcm6IjWGVuMGznwQwTae/ruqV4qIUHNpa+CS+rclzsO3
bQLnn8FSD+Fy673M3gZj8MxcsFZLXuTMDB/00sGJwU+NoKmxX8HW5snkZ+YIJo19Kr/3zm1wXjca
wUPd9Gw/uPamKDed5d+3s9f9HqhgNEs7DyEniDlB3ItDxS3P7NhVnxYjQgmtVFczGrh8w8wAm2LR
Zp6V0QPk9kS35NXwgJFEtAnsLLA0qCJz270BP7CVAANxUOfZVcNoN0T997Zbj46z6/XSjeffQ0q+
3d72V+uGNBNzy4gxAJkDSP9yI8p1rPd1r0oHKSsepGqXyNnRMRpRBHrlNpgZYGEZcoQ9OPknA7iw
JEcPpQPNqpXiPJu/obFVoU8KrXfRuour3ZgLkqkLI8NVgDouGpbQVsO/1/N0RlODLpMgBQSJSWai
I9gZBFtSZIS7ciY4/75KVRLE8o7EPvRENPv7X6/QxTi4qQsh/q1lBkwQs4GW5OeAEywSYbm6ntlD
+WyuuK0nVQ4edcNEAnOfr+u/vjPw68CU4DQh5cy69S73WB9T/LyFlRjye+T0XePVsX7QcR2N+7b4
jLLJs/u/39Ysb8/03VBnRgLq0mRl6iVkKmcC7XKgn50a7OOWN/YCN3HlW9nAkFdifSX4cJnzrUNE
UApqTRIgxvYkOQXko3GVbD/1n7f3wJU/ujTEP6Pk3DalBuKQAViX8Ph9zeIgNDdoPPRkEcLrekcj
E8QYwJB4wpiuLt1Q0sBqa2RBjGNToYJHIzf+69sCP3xuhFuevtGRIJlhRCIgqXNgQWrWWfbXhxNW
0A3Lwlp0z/OA7HAykr5P9CyY7Z9gb/Ryus+JYGWuQRVsKGdGuKG0PUmRLtSywIqAl8oGv8+sVV2m
3ye7v3MSUNoPYe2qne6TCShErUaLYVkFwCl6Y12iGUmUvlhaQJO9f3XGzIV2v8utT0hbjH0ex4FD
gtKwUKbaVKKWdoENXqFMnyc9IQqJg9F5q2XHY2e46kR5apEV7r7XU+IUTY2R1OaL0ZQu1Pg6VYS2
ExnhPPiQN1MZMyPQW4shPKVM7cqII8E77ouC8SJ2YXJQQEoA4oPDhdzg5ao0ahwXdSZnQdNTN7XJ
dgojN9VBce7ZXXond6VfgIkGzACBUryC2lmj9bpvMuC1Uy+lH9g8W7nRd2pcunM9rG77l2tHhvc5
ys74QuTPNX49HZkMJWBcRVDqDaDDlpSuO8XMvBhSv/6kdfHmtr3r++bSHreyUGiKlNQiRQCN5JU+
N+D6+R8tcMua0o7M7ZAWwZhGnml+xKL3wnW0djkE7lru5XAihoEhoJ7Zd7VbJ7AjfSjmU12YK6RF
fXMUXKSiWeNuaTAE40lZ0iLQCmOlGHe9JQtmbeEwXOwD9vezZ4kzFHXRhUkRdMpmnJ3DbOyNVER7
v2jEwvMRdDHIPVnc0kxGTCI6lgXoXvESQeH2e1/Ch4R5/fH3u4zd/3ii48Chqn45mjSWCzS4VkWQ
EXD8omc+1u/RHSbCQi0cHpSDENwgEwQBQr5vWWmA45bQOhxk0B60PPv70KDXUiQssWQFQQZoDpiS
Jxh3LgfTtNTpYkQ1QSr5WSk/gab9E1SIwKyLwCgL2wwrw/iQELOBKp0FI2ebIB/QiNybeRE4c14c
QpOoayduvt1em4VNwMqdIFxCBQHgGm5tILhkl3qmF0EiR81uVOroXRqHxG2RvhO5+KWpO7fFTd1g
pypSw7AVzy9yVe8M48eIO1nPRXy016g4PBqRsWVpGESFV0S8bT8hc9KbOKGWtKaICLw57TZlXXua
Rle9DPnkKnqgxNw17ePtCV3wRxemuQlFUiljzBA4VaiKu9j76ooiFCWF39LfDkDqlkSDLp5E1a7F
yQUzOxrVESxCCuZytyhp2ChpXRRB4472E8iXCNla/e724BZ3yx8j/CsVBBHgEulxkmUQhIflS5dA
UDy3elFla2nrI1WCtD5ag5Hf5yYRMFHoGnUTdmVL9L0G4qrVRKvRvT0adoC4WAApNJCHsNYQSEJz
B0y1ayPVw6hE9IS6oJQdRqu7RybsV4y2VtfRVcHre3H20AyC/Qh9SDAEXS6RVnR6DvmPIrDjIvfT
aS58idb2upCJiLFwaQJBbsqKMIzUj/eFTdoZZq2lZeBU4aZRG7S9hkYHjMztGVwaEWBFcB5AoKJF
gt90nZLhC4oyaOzHyYT6L15CTdb7t60sDAbJAwb9Ak4K/p1bpzamNgS/2jLQ5Q1I3GHhv4i7kBhB
SAh1CFC68FchaROJkrqvgjQuH+2CHgoyf+gq+TBybXN7MNdTBmYNNNHgZQDSE1RvLzdBR7M0V5w4
C5Lkp1S84lWgW0//mwkuxmUaj11fJFmAYt/Yxy56LJT85baNazeHYaDdAYla4EyxBS6HMRNI1tQm
bNC+2oUm1BFequHOjo4a3cjgp5EFO41Ny+VZvbTHTRsoxVE2U2HPQb5Cvpu8NH8Z7J0skm9dWh5E
Q1DIRE4dqRj297NLV03xDzL4WVBC1SqPzAON73SQM9yevWsrCIfAeol8GJhgYOjSip0UkSnlYxaM
o+6P07HX85UwmXS9RDBiayhma4iKEEVcGqkqOM/KxON+qGavGC1XH9Bq0H/GZPTQbFlsmoIKxnV9
CV2a5Px2O6mt1fV46SeG5CnDNwsoPWyIQZS2X5w/0AwjVYp0D+AIl0MDsCg2R1mFnUH3MzRIOWAa
EGJoF0YD5AGjM/6iqeA1C6YSl1BqWlmgltSzQgWvsgxJA/kkXKprDwcvfWaJ86PTnMlla8CS073G
450ziHQ7rw0AkQUpEQQHqMcBink5YaotKUgoTeGhyrZ52qynWATPu54s1o3EwJ+IvQD+5C43iFpo
StkUzkHqaj+VvkXZjObufM+kGW4fnms2G4bFAngJ3C3oR8Lz73Iw06yUYHOtQsAofuctOgC/oeAB
wY7QVSdXmtVtL+3R7CzZ03uJTELZBlG909rYN0T9M9f7EPkscLsDtsWg6XyjXpk43az1M+jOJnsI
Squn/jygTFA7cra9Perr0wxeOUaThfowkJYO5zJInQD6mrYhSiHtprSRiEhjzyT5TzVHx0U2bdDo
/FSrr7etLgwQE83qEg6AqVdshgPo1Rq8bKRDqfUrVQvi6CWPRPmla9+ORyGawhES4Z5H5e9yPccC
hOFDi6xqpYdrxxxdeMRoctYTeeu0n389IGxOFD8YZsDEM/HSlm3UlVb2URyAp/GdWm+58pTmxrfb
RhZOG5wGrkfci+je5IkN8zbvUWFOo6C3W9Dig+DMk0icCMreC9MGAm/cwahcYj/w/l2lXTVPSEgD
YXcHJpZ7rblP9Ccl6yG6/H57QCxiuLx98dJFVRuSilBlAnTgctbUDOIeJJSQnLP7VUaaHRLSodas
oRDu0fKzMgUJ/ettB3topGerhFPFM7t2BGHyTJwYGrfTVidzYJTSwQF5xu1h8TPIMtJISaBTmxFy
4T8vhxXr42zFaYfEZpz1h6qRKpSNsnwtFxLiZXCFeglmQ9C/yY8N3XZItqCrAFgf/JuXbM6SiOp4
eSZBk+8l5YWVkdrP2+Pi9x9MoP2VqRczVsarYmITxlaupnEaEAstOcUYnSIjE7VmX08eyGEZvxA2
uoqiJRvnWaQUD3YC2dE2DULA1mzgKUJL9ad++FWApTCBRPLtMS1MG8g7cZaQFQXckb/BYqgOywa4
2wKrQVoW0hEJ+ll+3LbB+1g2bxpEQx3kkZh6KLcfrM6Ok9oZ0yDPS28qAcMpfprjI/gL3LF7zmq3
r9/+3iKaeXF/INTEg43LXs6ZGmelnVLIZii/6i6eHyGdPTzYZi6vqqZOdiQ0p81YDc0mrRoRCxd/
rNl4cZWAxQkpC7CEcOOVRxDT1nJCA90BZ0XS2tuyM7639rDqhnGjzXthoLM0w8AFmmyO0dtrcbfY
WLd6DIUkGtgzFJrQ5Kt54dCudbmyXCqliWdQrfCzWg7dDPwfgvN+FTlgwHh7A48MN4b8HY+YlTqp
s0eD5sHc2QhQ46reGArtPR36UCurGcqN3JaVn6plt1VK8Pq70Zg4u3wcO83NzXzyoUbfH4s2pIc4
q4sjhYCiIIG0cHjRkg9RRIS1DAfG+do+MqB0pSk0gLRV6lNJr9+oIdWCXMQVV9PXVDBBWZCWAD/J
dx+BOiy3lcqGavlLUX4mD8A4FhvzGeSL4V2qeiVEQj40aXt7uy/4DAalB9ARMQyOGHfTOxqkM2cF
y18qn3X/Qe5VaZ+dkpfbVha29YUVLhTVO/Byo8ZDgzQ/RI3bp6WrWM/gwKoM6soiah+Tuxv/mcg/
Y+KOsKG1VlQmGg3azBi9Qa0j8NUYsh9Sbfajpo1Wt0e34AiBDwHlB44uiF744KKP0pRx/tBgKsDQ
iPt+n+mC63dpmTAssDsxrhT82qVrN2jaNThBNCi6EuLJcuLc4SFE9rlCrcdCpbNb1ongWlxaNABT
4AwRSjOxi0ubyBrFbZphP3bh4+RDUdpV5l+k+kw+bk/fggeCoAZyPXil6MhZcXYmm1SyVePp3fQS
GkkhMXiEhGdzV4Z55U+DZOyQYiX3UyG9AykrKoctWmfsr+ydDFIRbrNIKRrSQYWTBdWYrgkdIEBR
/bAqYLJrv5fq09yQtzwV7JilHYrgGjlHB+kxtH1cTu2gDxWwqyayDWHqsnrnSJ7C+mT7t2d2aWPi
hkb9BcE8qDXZ388Cgjw2WmuAZGVA230DAhotuitFZf6lnYl2ya/iLboMeSjBoBndMMnMRuxaWwAW
oFFi1e4gkqf9ak85j3jZqYZsPOBf7F0CxPTlYKDepQ9OVubBVD7GUP3MI9kD7XbSPGmyK+fg2CvW
WQccwVsdtq5UPhTOKpQcvzYjd4CeLQk1AKtbC83Q8UMzfFfIFhrP+3IWvYaXZv38Q9mMnc16V+Lz
+6TJAw3EuShSu7O2ntNMsLbXWwiPGXA9MVFb5Pz4/nu5q6ZhSoENU/uX9KjhnT0rdAs6ctG1dD0c
JOQZcSVwrSA44d1AW3VAMJZyHoxZ4SrgaZKU96pLXHkuPEYDYgzAELXkRUlPtizhbZ8CkTq7fWes
ifT79oZeCBcglARQKy5JZIWvHov5gAawyQyBwanXXe6H99TZtPPvONsjQFiTdthmswqebGhKjr9L
I36qtNqbzM8hXt/+kivYAo7txZdwXms2q1JSoZYWmNZKn3ygnB46v1/3a7ojj/a+32nHonfT3m3o
uizu59RFz8Xtb7gqqvHfwF2rpQYMCPiokVZefR984qW+231v70VH7wsYc3n0LsfK+ci4hmRK1jrw
kX7nK+s+aHe6rzw762KPu26fPsX7+dAf2q3lP4Ixdi1twBS8wdnaRA+f2+xUu2iF2vabYpX7YBhe
WwJ3en1T4fvw3sFZYO83k/Nz1VgnFchP86BK03qdajPOv23VnkK7biMbieY3xAz9PG9FS7BwCmGZ
5UhUvBks/smlzTQx1STJg3SW3LbcVJ1XU7dpd7dXeskMCJsApGe9XkhyXrqUTEJYII9VHsgGpXj5
QClCL+5qKJ/EonTM0lyaeH1ABw8PVqiHXppy4Mttp4T3GmuwehkAiHZ9oIUHsKcBg1P9MFKRg2Ef
z+8uFj0xflz0J/AdELNNJ8CmSB5QCDLK1VoaPiwMLHkL0bgeKmgip2CGjQJD2Q6CNu+rPgV2gs5s
8xkbNECGLZCweVDPvxyyaRQkraMftGohH+ZWxVM3/ir6ddQJXhRCu5z3CCHMmCYF7ELcZm0Nzipr
HguyU/YO9lGheXMHzsfprYAeyO2dtOTNoYCFMiSr3iE1fLm8iVrMeT/VOCpSnXgkzRMU35EzUppC
VFdb2kkoyTLmE4RWjs3tJKJPA5ok9TyIDVD7OoRImw7EOK4VDvO6cNrET0yrAwVhXgmOy1fIyG+p
M9MOl1McsmqmwK7nQWQanpbqL4751g5rxUnWvd7ulBY6qro/g1vz5EwrvC+HcR+rr2NN70Kz3kzt
I5LzW/XRrPDKvL0AV224bMudfxu39JYeaxa4RrD0zl61Vo2yjQhaUxh91zqaHh1/xJsF15cjuC2+
CmXXk8K62UA9AREXzvBgtpVT5ZiU7IhEyu4BvOfhN7PwPmpX8ZBZcVuP+qpbuq8/oHDipSu0lnil
F6+jNftvEPut0D0oCGPYJrj6KOSOkEJnQGiD82xt3ZqOlA5woPmmiwuvmB7mbF3QfEPcCtyC9Sxi
hrs+AegOZIsAdCpSfnyFHPoto9qBsC1I6Gy4Vh0dQjAWuhKptrdX+tppnxtCyp47arXWqHraAsrX
24cwtV4jMHjVuu3VsmAS9atJZJYYNJmR2qLp7dISZIkGZFEAznA68o7sUuf1NCOCS3Zh415a4fZP
05kdac0eaC7LQRDYemr54VSVhxedNxWzSwzoIHYQNJB8SCk0bmnogtzc4tIh68343NHN9fWFZ5G1
oQ+zNLIZtZwXJGpr5U5WX24v2rXTwiDRbwx/hbwjkMKXUxlXdpOH8lAEw5PV7iuvNNyZeOH3lAj8
wPW76dIQW9OzsdhqlScWMPhB66AVfiWVm95cG89yLTj2i3a+zjvLcGNEl3amVNOrpJMxZ62B0/Sq
JCen6by43tsgv709eYs7/swWW7+zMZGwrewygq0WjECaPynEiypfmAy59hmYujMz7DPOzCRdLemh
PQLQZXmR6aJdGpinyB9WUeuP6vr2mETzx73m7Mius2xSisCMP22SIDF5pMj/SaaQ3EY0LO5qnro0
y0uqAsrVFejgyu8Sa6xdVR1dFQjnPl+Hk/IwaZGgG0g0QPZZZ7PZDNDIoiYGWM/6HQ31rZX0K2PY
IkfhWpoA7b08Rjhdy2I5dp6ytlHGCJhpA8bGzzD+baita2QuNqOSxZ71OCqDYEsuj+6PQW758hlQ
j6nCpCrGexK6jV15zS7UH8zj7W2y7B3BqPr/I+NWz+wRWhFw1QVJHHTfDMl+nlp/SN6mut/Mw9ZB
3O6k3Q7vdLRFCfboV+vJ5S3KTsQf49wamtShCt7gZQC4eu7GZZO6kpEik18DaulG5vTdUiYUK4C7
tPwkdcBfqVXxa2iaycrMknxvtxJYPSWwdwumhV09V19mgmwRryRkEXTurGaR00vhAIRddh8fKk+y
XOklfexOaubOj/+NLdanzWSkAELgXJ2hZY0TT7geiL2J9e9a4Wrh6JmnZvBa+YdqI8YpN/+VTQdp
PGSnWEvk5elxKG6RxoAvateTbPih872vTipE37WjNLxE88dYCW4oNgp+RsHsBkA1UodoGeOu4VJR
mrDP4GTnMn8kjnPXKpN/e1RLpxT1L+A5WM75ii9ikCk4C3Mbe9natnADQ3Yg3eAN8mMWUpe0b5Uu
yDVzx9QGM6iCHCw6msGEgYcud3PgCVJlfdV3RwJ3Nxlgx0cNqO7fJfIrFwk+sS13NoH/2EKhCxGE
gVwB/8JVtLmmjWR3RzMe1nmpgt8N8Ks+2qmq4O7lEzRfphgTKFYJfaSAfF3ujiIdeqvR6h4J7c43
hzvIo270cFx34W9qlW7UlW5H4ufOlARuj1tBZlhVkB1E8RRTisrapWErg7pyOthQSC8jb4zfbbKP
CZAB0Iz+0YfGRiinsDCpaKQG8Au7BRB5k4ubKGL1uchj+VgDlAX5mJCUT+qYIJLvBcd82RJy2gDA
oPTMD80mcV2nRSIf1fi1VNEqu0kivFokEQZmYQqBvwd9P7QD2OuVm8JIiceRzI58TGvrvlRbH44y
QCdbhex2myRBOSbvRSao8ywN7tyoerluSkSMuEMZ8hg1sdeQnRz91prjpL3fPuCLZsDQgv47QB6v
GjMS3BVdNWFs5LcMZT81+WaqlTdpu9tmuGAau5B1TDGGAtZrDCXky9GUbdQMStoox5KQH+qko4dh
lenKvU76ABXNjpgCx8XnVZhF9Gay3AY8JGOov7QY9Uoka6OuH3Ea1zNkndAQtLGp4+UqdROIMYw2
SIe78lTJKTRxft0eL5+ehnk8SgC9wKwyFIvK9tRZLNXXoVQY5mwf26aDbsd9XqSbvEbpLPML+eTE
n+X4I5mf8k2lbZM49U3zTQK6WTALzKtcOjhwfEF9k/FdsFQedxadKdfykJrhkUo1YUVy6TDgOsFc
KCLozLXfBmgW0B9Ul5jCNk/5E9sTVaipklMm664WONJD1UAGufTC9EUwt+yruVGhOoebHbVWdMXw
ZcIB0UlmTV180hpq7KOo+j4MsXKfTrm6NnIpe3WoCsoIGVo+DZXnXaWYD006NPs0bw+aKal/9xhl
2D+AvJhopIa2CLyqL9faKLXYKhV8T28/NP3zkA9+amlrwaivjhCsQGaBpbZZdZkfdQo4v0K+Rh2t
sk/roV+9j9vkM/aGHwXEMUvPdqlvrZzEHR+FfG3X99eXdbh1QDSAWOZRvaWqhNCZ7+PTaKduNz9b
2Yl0T60dA5DxWZS1r6IeNImkQbgI52tmodOBWjD4SXF3cvtXVqGuCSxdfEqryDcmEHIZuSguZd77
YjexkZ3Z4GJFjAppUMJW7zukvFUvWTl+XLj9Z+mWL5bgibU8j2fWuL0ixTRXe7mNT50/DH4ieeaq
W0We0q2sZCWq+oqmj/O6uiGhG7KDMWlM3FD7HRNHEF3wrd3/WiEwp6H2iErcV3HszM9poZN10YB9
gSzPLj1ET47f71ET7H15Vd8NW+kZrcKiuuqVr2FLpiFoQ+YWOqhfUs9nRuOitcxUxbgS3MQeiGJW
xKK4j1v72MTpW6aKXsZXtyRnkFs1SgmesBH2SJRHbuZE+0R9r83vZtkL9gf7oavNiFAGOUIcdJB3
X7qSJq5pqhpjfIoVHfl4E/oCFBGjN9iyiJlJZIrb9xahKvhMYGqip0kCDb4TulC3F22QxeMF6B6Q
2OwK4oM0M4vScVZDHC/5IyqUjUnapybT7uJxT2m5034OarWTqHSfWiLyTh5H9c/mPLPNxVA01Go0
PTjxSbe8mXqxvSrXCupy4Xsl3VWqa6W7qIemp1uJREUXNgzIcMHjiTwb65Tj1jGqjdhUehwL2Sp2
aTUdHX10XApEs9a1iWCOF1YS6BzG5ImEKGBpnDFatMibx1jJGnq93pBLRwk4uk1vawJfuXDuWGEO
GoIW2LxwG13uznywKT4Ea6k8GN2p0v1YQ8bGz/6SOoGtG0sQACCLmAUYYy52owaoXXOwoZ0QkW8l
5yWl94mtCB6aV1E9M4K2WrgRcIkDKXs5GCT+a9LVNDmBeHdOgritV5JyTJQNxO7csWxXmiQIgvnk
zD/jOjPJuZFUI2o0QWLjVHwCg0sK93u+sn98qL8VyzNdSJab20bUXcKno/5lFPEoMMdoy+D7IJR8
RohIsuQ0a172Wdxnb7o/bOad6ZXpLus9W1BJXZ7XP/a43dgkRgUIJez13d55LekTkUGO4ukV8Jkb
EQxEZIxbxLyepDbRSpAYEgdShnj9RbZnjStLOmXObhhtPC1EYinXT4uvnfNnhNwy9kaddDTBCKNw
QPXwuZLdMV2V2uBRbfTT8CMa1nUDiqhBcDsI15K70KlJNXmcsGeVX0WX7HrF3kovVTSdkjbooanU
Q0XP7onnJPddI2owZnPJ3U04MH+GzbzD2a2ro5tQzkDzfZp0Kfdp2c+Ik6rcF8S5XJ7wn/3KQIYG
k6BGoeLSTJ2VU9EneXLKA/gIV7U2UByPVbchfi25w3wQJYYX99CZQc6rZahGghQby2l68zYhLvQw
XaDKp9fft0fG16KvRsZdR1UI6TZVgaH42/RZnqyD/ZH9BCPM4NMHJXN/UVfb/4CwujuPXn5UPOXl
9gcsb5+zkfJHU9bHZGqxfYrJjY5Q2tTuhjU01lfVc7uxdiuBOXYOrjbMmTn+cAKiNfcjzI0rCL2+
qR+P+kPpa8QbN4HzuEo+DIFF0UpyB7MkrZGBdjQ51eFdrwMdexqQalBYGZ0ci+ckEWG/lq55KNAx
3kUQ7CO1fblXJaUvAALHig7l/QhUQf5J3+pifXsel6fxjxHu0FdalExR0SSnsFKhlTub70StFS+e
RpH8zVLAxKrHFssaAu/LZynzNMkbiDMlp9ZIgMveT+twpwVd82KY+yj5VdXb6RmqW+CYlr3bg/wP
h+OPaW6UVqOinxsahid7fAjpR2MetNZroL9aRe4kHxp1VVe/zOfuZ9J5evMt0okb/qLgu26qJ8N5
1e11AizD7Y9aXt4/38R5vCwbKtCGYjqiRApXRpV26wxaOyvQ9J2kefBvWxNOARf2IEecxYVV4DJr
yLr+6gimvUud98joH9sWZbFxb1KvLPfjJ0mU3WBvR2WdpNu5A7Aw9tQZF+2Tpu06Kir5L5+sPzPB
/n7m+8FFBkIGtjpydlD3pjdmu951XqJHWdRMzpzCtdP4tyWeZslordEwCzYJRq2401THq0bPRQTV
/8EV/jHDOf1Cd4hdDhiQ47yolp8Gfe2mmput7NdkTz5urywvx/qP5wd1JcvDo8zIE4BIpJPaqO1x
xWS+7NyDpHVT9M9MuWZS15XzQndJ/TI03qH8bTeHqVtTaYcinfLj9ncs77A/38HfraaTjp2sw5Xk
5raYPQPI2Y0+31Fzwml/yMx7VAHbsnFVYzWCmH8sGlYO8XUrSJsnKdx20k8zc/Wj4LMWUlvAi/97
evh3RdLPpUZRNz31Pfkh2eu82U4E4ssPeKw1tHjSu8oDif++Lrep80tNfmS9GytHJPwnLfHzTgek
e1tO67xaUSPeUfUuyorVXFsHbXCpPUE+T1RWWXaVZ9/MXeYDGgXTHHWNk/5SvNFT+lTdZZvRH571
V/KUniQRWmzxFjizx93dlAmFQOE4OVVhNK+nBiJ9egWlLeD6hSKIS6cd3h9CHg7uAVCeX552moFt
X7FwOHINqM8CHGdZtJP7o+asoIrekhmJ82dtXputN9u9G2bPE/QiJlfPvAbBvtX+H2lf2lwpjnT9
i4hgX76y3N0rZbtcXwi77AYBArEjfv178MzTda/Me4nuiY7umY6KvomkVErKPHmOS+MV111KnM0n
0t/fJMRihtY0ibUV5htyms30qkv4rJT4pTRttPZ3ltsu63+hhrG57pyLC31uWIjKg6ZOetVizyTx
sSxCDXSsGrmzKhCA35Vkg+pkhF48n1kn6Ptet7303j43LURdNlSalU4wzWQJkpPoq4xPlClu8tNW
1xpRluLuma2v+T+L8CarnbTFX2FdKq4uE3dc2zJLp+m5BSHk6nqqNCg2pSFV+S7n6p5WzW4qVU+2
khVwyeITDXhTMNuiRxm6V4KtmJicqTJG0xQBTsVAerM8tmXeeNPf8JVbwrJrnhkTQsE0WW1d9QOM
yRDN9KCB3FvsyIIIRIxZt5Omn9xcU0NdzCWcj1CIB5KJ4nWjIWaqPXU584x2V6te/cO5Az99GRMX
mQy7gw77gyU9gyPxumcuRaNz6+LVfmxyS20Q/aLKLrcxckK+M+o4twZc76+bWjyqz23N33LmmQkr
6qIEx0IYl0dz8qh8o8g1aERv7M6VxlM/EC+u78qNvXYVWQyDZ+sqhEFltMYp4zCcWLtR+6tCCsPx
RhdED1tifVg/ro9z6RA8H6YQ4DLJMWqGl29IittaLoIUOAu0MEU9MkXxhNuwf93e8uhmcihU6udu
u8tp7Uc0rcQtR5DfG7NKKPDQHhu2tPXtUKtXc7HzjhPvdSBw+tuc4K+xloEaysbwHHSYsiC+UR4t
D6pDuE9ApRhZ6LW32WJAQwYRJULQGiKXfjm+ui46Wkc2DCaS42oDmdzJQBLh+iwuFUCUmfjq/8wI
x4NKCgCCCM7lNL9LNDRGbqzqDv2s2KCuPottfoI4A0BYs3BLnria6lnmWlpoMbKefYNwTozMAYA5
xTcMUAreakdFceXPsvBY81J/aPfMN7PbXPlhs0MjFSi9r+UYxY68r/vtn0lAu8jlXMdJT6S8U3A4
yyiyHuKnvnAN+6nLfJtuKygRZLs2e8yGk/1QvmRs60gHkqMTiKder6ZbaoEIS70n1etgP6bgS/mf
1ghyypefV6D5B8kXfB6VtzmA/91t0m679n3KNgXI1e3NFD1I2amV+70MfYp06l0bwt3Xv2Jxf/+9
SN8Y5qZo1PtBNZE+2zqJTyHT8BCucfIvnnvQZoDaMDxy1le+HGmuql0lxyoJnWOWouKh8kAnH9Q6
Fe2vtO7cjil+bQdG/3p9cItB+tywsA2mIQPX48BJGGXPXfIX/XELXOxBbt2Yf0ip270/XDe45PJg
uABNB8oRM3vS5UBZyxPoKDeIG0aKLo07mT41MZoU0rV791IYOTckDIzkUytrdoVa4zi4jAyeYT9f
H8qSY5xbEHZv1FeG1TYYSmYwT4VU7zScsvxuSN+rYmP0a4qji+YAjARPEzJWoBi/nDmqEF0y5pVq
lcqrWOFHWe7ShoMjxEg98CAqvpbWm+tj/I6HQc58boWFYRBboFp1aTVVJItBOg9W/fa3FII00oj8
e0rcflf52YcWeGrv7f4pEPQrMJ2ZFfshspFN8lTBbIfcvFvfxb+0R3kz/ZJfpH9zvT03JQQZhdBi
MAcUx9I88sz+qFl+Gz+Yzso1YfG2CakyZIpnsAkefZczCeSL3nNtTldnnYwXiDT6RCXlExpAT6pZ
1A81z7hLq8o5gamivdczI91fX83ZRcSz/PwT5s15diNzGluTaJemoaX4et26SbfvC+4WEFTXVy7X
S9sPCMYv2AuaWsSMZCe3IEKpkA6K7co+UFYbLlJfkn99QIsJGguvBbgmGh7RHnE5IqvpSxzkeJtY
POzjw1A9Y99p01/VZwHIJpibuswlH5OxSd8j2R+cXcQCUMG8X/+MpcGef4WwSUqudFLT4L0Xx7K5
NUsGVKoMbYHrVhZjNXCogGrNzGFolL0c7NSZfdSkuLznSQASXmg+qAFoxKTyHr0UOLe9yr6RT337
Ma5m9772ueg657YF12mncbBqB9dAc7wDAf8haqVDV9I9HZ9U+dDLc1Uy9cbmVWW/SZ97XNlk/YlL
qDPv++adG36f7gxl35Qb+L8fR28SS/eZku50QsGxL+3TMQtIv/1Xc4bHANC7aFAT58w00RvRctyW
BwoKkfdSvpkmYye5Opjtpuck2xPkQ2u2sVYOh3ktvs8X+jR1dKkpQNZdrlU7OVBUxh0pbBIdEJvc
QT+7llRbLkEh9voYF70PzGv/Z0p4EJj5MOX9MKFc47RdkLRs2gFi/uO6kdmFr41HeAb0dgTMZivj
2cqUXXZIau6ZceYmcRRG8Vs02IEVr8GgFm9FYBP+e2TzyM/iVV9FAC5RLJ6txPsYZOBGkXqWhudq
R/xYK/0E6EhzOo2NK6fcvz7ipRUEm8mMUwIeGrwil8bRUFP0Awi5Qh1MRYFaGsVGyhLJz1Kz+Bdx
eWZ4lHEjAi+fSF0qQeUH3bTOnKqibov6O+l90NUEcm8GcbFyA1scF0jg5lZ7qCKIIRMZ1srkaZKF
WpRAdCcBxJYMDfG7Ylp7PK6ZEuKiXnAAWijNwqrNzW2G53CQZTHZyNReS+YsBqiZgfC/wzKFp0xS
67mmRXoeJhkz4k1r123uxk5jdZua9FN1E03KQPlBMpDL8uRBg+rUQIYIRCKTYgQZrkEkYKZKtJ2W
Rpmyp8wawCaHNgbFV0kad8dYK6CR3Q2WRB+suCT1X4qcVMgjmuq45ZGRlq5R1CY/2oMKptvYHJtq
V8sMshN9Lzetix750vaiGHh0Y+1wWIgCMz//DF1CVgD8wZfu6nCak0rVMtyYquB9civ/s/GI+xsN
q26KVuDrm2Pp4MWtEE8ygM8B1xY57qspQ1+S3eZhbX8oZn2wcCZFepQAUSGHUvnZMPC1SEg959Op
48XNQAI9+1EM0WbQPkcpjIwPEO9/XP+qhSuyhlQMOmuAdAXpkRB0C2fI25HFNNST2lUl2S3kYmPm
oD5iG/RUu2x4vW5wKULB4le/xJzlFnVZcXFkDZcIDdtNq7gF9A8991N7m566EJLF/8IYqC9nwS+Q
2+FafrnEaUetEkwuYOPY9yHddpXbP+cHj96lh2oFDLSwc4Hh+GNq9razyFsmsKX287hyHM+JbX0m
LHkzFLoW+hYd6dzS/CVnlowhiqBBBEv8MGQ79E2iEhHxJ/DTg/tnV0o3RQClZx2NWegyfLblFzQ2
or0xZU8rs7vkPIiGDsg4Z6JH8cSmNmS0GK1oONY3oxpko5fLY+CAd+ZJ/Vk/VlVQPMTFLM1MZe7m
5LFQ3WTcGuXj9Q9ZuKTP8Jm/v0M4d2qrmtJKKmlIaeuC20CpIJo3Q0viNVaYpZBxbknwJ5MV5oDG
PhoWG/JQrhXhv7qwhCvDxUAEH7JiwnkRYUIJ96zST+ttmv1IwS5zLD6r9zJx+88JkARPfuG74sm+
HbDwa3fmpcrp3HEAdlAwaM2CZpfu1eZ6AtGKFu4V3dd7075lnTf6cuNCLb1+rXtPGX63z1BrK2q3
0aBTdF/1rrK1ajw2i1XM+uK2AqAPSnEzqYYjrC0tpj5XK3xNdxihqzxFr710pDYKUZztWukITEBi
vOrm3di1G9o34G8kByP5h3wt8+tag4eBsxcgSnCXCXGynbJRUrSehs+K/gYhFNe2oaHRB7kBhkhf
7XeREurSa6a/DZq1EsUWVwSiz7hVQUcBzC3CioxVVNW2PcK/H7tHPdjr++m92pIt3VsPffAENihP
fnd8GSRIzbFbiWtLLv/H+LeEp5z0dcH0iYYgCAVSoTlSeRVaPy+i6PfzWxSEnMAwQwvo0uWMnDdg
wJXhctPBZF6ubxoUOyBx6BnP9ZMDLVkrqNeEbb4yItesCukhA02K4B2dR+b3/hAUPgGJ1qa9072I
u6Pb+dm9dNCC1317Z5zGH9visb8db5Od8VfpowL8SN6vh7GvfMa1DxKe5gn6exu7xAcZrnpo3tjm
PfEaL/24qdBx0PtdYITODhpJn9XuoTw6+Mb6KD3+bnwriLfOk+0DK7Bvd/FN7r5qQbtV8N9NrrXt
fqTumlC9yAX2tSPO10xwyras2ljt8bHgwEOfGX0gppeHrSf56kugPBpBt4tu5Zdu33q76/P0/dgB
khmX/xmZjaKnmONWm8pKdZ3XYS6B1x9cc06yQcm4Q3hCli1C0ve6vXkkl8uClid4JxDFM1hMLK8w
LSv6qmZtaD9hoP3+NyCa9TP11/KvC/mumVFwlrMA1yP0m4UgYwy6TdEhB0NknwBg0D066mkYdNca
mS9l+6pDm/AKNnzeWuLgLHDzzNlKsNHKwonWOH1clWXZhnpqHJUUHbtO8lH32qZX2V/X5/F7JIGM
kwzdGWi+gwzo615zdm+JRqoTG9CqMG7kEzrL8ZJaU5L7fhO4NCE4pZ0OBTN51YbWMG7yhqHGt6sq
n9gKMDIrZ8LKcMR+oIJnZmcQ2Bpb/THOs40WraGg10wIDiEzMy2Vbh4Oh4ZYbLhp/HJ9Tb7vJSw+
nuogzMQ/vykyJE1UVr2RY00Yh3ABmrOaxPYnUvpGXgZpNfzlyPVKv++aTeFIB95Gl6OItiGNUk8z
qz23oTFP7xFP3K4H1kZfCRhL0+iggwptI+jwBwfH5fGSaqlV6AWm0Zi4GXArBSmMKf+8PpMLucZ5
Kv9YEY6TIcZ7ulLg3pXbPIEZyM9OL1HnTgfPIP54f93a8hz+MTb/+dleIm1RToZTtCH3OHfJm/Or
5WCuer5u5fvl63JIwnaiTg0C7QhWxk3yI3leO4GXduufGTPFWqoyYBXiFrHHaPRAmkLD6XHBC9Gp
0ene9ZEshblzU8JOGjIGwNk0x/DmNwMPBwgqn6R/yoyIM3GeLwu4RygiIMwJwVTRq6QhBFamUfIp
2xJF29Ra+t529sqdcHk8fyzNLn+2/o6TpGOptm1YFk7hRirUSpXiCNzRs1SVKzfARS9Akzkuv4B+
o/v30pbRtmOWGhy+VsV+kQCNp7xPuJRdX6Hl/YObNWiRgcj+RgU+AEPPlAlmkvombgDKVutAcoo9
s0GymwSqFd+CztYrY+0nuFaDMR5fr3/B4jjn6zWaraE2IgqxkZiCpKOQ2zDPXksHw8xPcbIGL14z
Imxcs4OcMk0UjNKRNsmQHHNpuKcSWYmxC09JaLTgPg0eAvghaj2XixbFjtRZegQHoZ8RMkuyDVLA
3APpG62hq5hRN58+1QF0rRrUhMYg7WnQlahHlOmdkZWeiidoRX6wKdldn+WFi+PllwkzALRKRbra
wpGDR6Qv1X70WAPo/lc0BfTW2g0KUMG+9WTdGv3G/LBDO2pcQw/X3jXfgw8+AzV1vHFVUGGLDQ1d
qxd2NPZo7sscL1HvR1WBHP2BU9cwV4tu85F2ecuaM9V4TQMUPRc0hTFLkmTwRmfdjEaeiMvpvs7e
SicwfsXVG964LpCeEv2UqLSyd78ffYAhQRYIlC+4dzkiz6jNRpCEWGhhTKxfhnmss/frq7mQzoOB
mZ9ARzkPbcrzyM8CUd3pU5nraR+2zdCbbl3H9gu3a6ve9RnK/Sfa2Q7Z4v8774pkd5qvU3uCDHVW
WTtVAljLv/5B3/cXOtxR8JsfBmgRFcvgcjbFmR0lY4hMtUJ8UHHIu5SbMvOh4bVGOvE9CsOYCt2C
+WUwU89cDr6TqBKD024MpTzf65Q3HlMQOMZ0xAOyWLs/Lw5NgyqIjhoLCprilh6nsrMbNobAusgH
MEKbtyOIL/eqJacr14tFU4Cw2QgdEDsRUfwRMeWs0HsMjDuDhwbVfKcapQZqWnQcXl+wxTmc5R/w
4plfIPOnnDuQTfoqidQxTEvSuLG6m6sR6IYYg87gU3Dd2AKW1MHpglQl8CBzS4Qwhyi/D7hSMx7K
o+TcO7HZ9G5pxCAVBquQM3mxxVl2j82ce1kc1xuLtlZ9IJWVv7Oux8PPKqN8dMuWtU8ZoXL0dP0D
v88Gvg+1eTw4Z/kNEY+uKXE+jSO+z+RG6/aS6gDnP1RBolmTxyRpDXK6YA+JcV2GG9sARtrC2W5N
sSVVmsTDCv1dRzTl84MJK/u2bMgPWR+qFQDf93g0M+CBIgeQHHRVC4+m63P13Ukvf0u40yFfpEZm
rGOuHrT3bG++XP/5hdB2+ftCaAPDSwyxKfy+CpbxX9kxCfdO46InjD1RqLav9bZ/HcmXh8SlPWEt
DJpqHZgrOWCcEC845s1WeUnNX2O9HQEdtfXHUQqU1pX3LE08mUFvYHyok49KX2vpX2gEuPwSIa5N
zDRiNmpoto0DrTuabya7UZGdq97SDSTq5cIAEaTT3b2tzPhccbw2A0IscFRdmlDK4WHn/GSVX2e7
ZtrQaIPS9Uv8O99eN7fk+2hknOGsypyPEF43Wg+hCtoUU0gyFcX4knBAraM7h1SR26vlGinpoj9p
2Nm4jM2svyLjBYFoN0i/yynsNNU3yWcGtu0f0f51UnZdb4OHmNib6yNc2m0mKF9AfgxEBd4kl7GV
O1Aj1wZ5wivBbDapnLINt9q1vNX8K+KqnVsR5rHKnSQah34K7br0aiXalmzb3YACwI2OtpOu3Gzn
CP3NGmREZAMveZz0wq7M27xIIYo0hY4d01sZzwY3b61qr0iNtm30MuzTtNz/i3k8synszF6phwHh
GjblPgVmiI1bWpX27t9YQUUe+TEAW7+1rOHq3VotQTFY1dsbqA3/HABdWjGy5PQz16Azi5hBOV4Y
yphBgLqTUXFW2zG+iRVro0baY27Zhc+Joa9M3FKIRrQH/AoPOgPttpcOiGymVEaMyuEEiUJ3sLv2
N6a5uDWKrgquz95C9hT8ZkgszuyGIFS0BceIe33Sm8ieQqAgtf04FhANyJrSAyM894pMjp/7FmVI
a4AyRVVDptUaHHPl3rQ4uyila7jH4H/Ee9Pcp6JYA1IZE9KohzSD1DXROu5nSKR4yWR/XB/z4v6G
hjyeq9AusBxhMadMpaMVgWXN6sdmM1FFdu2aSd4/t4K2AvCtWEAugD/vchENKqmVMSRyWFrDQ5Fl
lds53eP/ZkOMIU4nWSSH72dUUlzSt7HXO2ulzYXKOSBtuOUYiIhIeJvCSKzMKmyNjrCChP4BzbfN
0bK5s49G3j52MvJ0md1APScG2Xeu14Cbxtx0lSjmQQXcd2AQydkMDcRflIpPfieZ5EfM9NxLck5W
GruWtg4oYVDiQCcglEmFsxCV9apwqCoDDhpFfobjKexb8D91aZ6F1yd/2RTE0IBvUoDMEExJqVrE
TebIYSN13FPzpH8qG1t3DQ5gyHVTSx6LIia4CmeZVRDyX/rSaBiE5I0GX5K7+HZK0ynQ1Vb+N950
ZkUIBW1NITeAiA1S2k7fJB0r92be6Sv3h8Vpg2AspJ/xwkbi6HIstpqPfWbGSgiiCxBy9oASsklN
b5GhMle24ELvDTz3jy2RcpfpwOSkki2HFAkGFITsuuhPCujvh12sTXJ36jnRIDvcTH3ta05F+U4j
jty4EKluUMHPjQ4Zs1w3XZkYTey2tYFO6FJP0bdwfYWXZ8UCE6tsIYknvlLBut5JrRLJ6JfL2EFp
LeMnl4fmIepKZ6UCM0+weBWAOiFwfXi/ADAt+C0QchZrnUwB2FF9Gifjva7Ux8QIYwX9ILg9z1CT
duVKtTQ8cE/NZwyEoSBNc7nodaJP1djA5lCzBITTEL9hUpJsgKWIV0wt3XRscGsZqFiA1VI8qjmu
A71SMiVMUvBbH1vTH6MAapT1sHInWNqU54bmPz97gkdRlKmpXc6OXNzThHh5TFfyUAsHI44n4DiQ
/gK7rMh1POjzo3v2iriJD0XbbFOQfbjGQIFzebrugEv3bBRsZzFn7AUL3nE5HN7XiTP2GI7cJaOn
xr1vtom+IWM93tp6LXktKYdTW+so9Bv2jdnZ/IVKGluZ1YVGECROUBLAXRW+ooj5ZJajlRrCnQpQ
E6Ybl/nNqKNVX32ubdCiq4pXHfQWfD+x6g8sOVJu3jZ5F3R5f0fLci8V8biyNRf2y8UHCccfq0tH
GtR5vySeqZONmpfHCLPQ8cHNIAJY8ZO+hgle8C3YBD+chXCAN5awX+yRQWqINLAZU19P7+VirXV8
eVR/LGiXyz3iyeW0NSzodRJtchT4nDHsBvJU9zWSGeSBjdGpcoaVd8hSKuliZIKbTcjysrxulZAX
H2b2It2C9t0tJ/4jlfVtmRIkiXzGiedoVYAG29usdImzwse6UDTB5ELJVgUEGpAtXbhgF1OBO7WE
GAGQlgbYCpMGL7MMrxgUYDcLijRkdEjNdhMpo+kWqXbSxjXp0dlthDB88Q2CW1kNThSH4xysh6x7
kyUZL7+i77uXscdNaQL392nIetWfaLEmpbsYVs6GLxzB5mAXCpmHb6E5QbJ/4/bq6db7lK+llZeD
yh9L4gFc1VUaA8GMGBnmEJaG8vMt0tjpc/VjuNPf12hUFk4ZTClIslCN0nBZEnZNHRGS9GmthGZ7
0rVQajY6X8nELZwuFyaEbdP3ap7zoUJ0Mn9jRCAdVOlbPNg4zvbXA/LyIv0ZjLBRWjoYg2lio9DJ
A2BoZ9jULc3yLh9XLmRL9/uLMQkXAtw5OaRYEAo6ZGqrbF/TjdnonqZ/qihbSsngK4onpdo9pCk3
o71lPRaP+LXON7w3X3SqfRpE/rg+/MX4dLaW8/Scna4K3mYKNTDRtvKaEF+OmKtD05r8aqS7QrnT
kpUr9tJDGGVopFhN0DTP2tqXBosuJSlyFLg39G4NX9VAmvBmflDVtQFcYo/NGip2OQqdWRSiEC0n
mY/zvDdJFLAKGiqTs2WQSOTxVpfeyuw0dOqWlXLpNv2z0a6E4sUz5sy8EIA6WnFIHXYzAtOBBKOt
pG4TV2lwfR2X7uCYV0CYQI4/w2MFP7bKEfx5BcyYtqc+7XXs/gmMXSfVRbYGXBve2jNmcYueGRTc
GfIkBDUzbBy9n1ye125nq4GkvFKW+O308/rwFkPOmTHBa+KuZWRysIasZL+aLi88O1UUl+Z5tvKY
WdwQZ5YEbxksbg18hKXJaANqPGR2UGu7xjw53GNs8pCMWrG4GIHOLAoO4tCBpoMFi1ZfbO1ox/uf
DUUPXb+5Pofz73w7Cc/sCMeRXqtKbnwtWE3dJBzSrdzqbqzHbkYqX6HdyoVuZc3EjCH67NOsNTCu
0dw3kGjQo8Kd5JWr+5oR4clOlZJEnMAL1cEJAMzJnMmN5KfrM/f/CSF/by4xe6dKCU+H+TYlPzRv
hV9tH6OPevc7va0yL3q8bmzBHVD719Q5b4aXu/gYoYOjdRHEG8Kyro2Tg3aKx6g05PcEmqp+PDjG
P88KzpAHNFrh7eMAyX4ZkPVUs1vofSthb225cRxBOySpxYZL1u76wJZC/4Ul4d4wOHJZI/2ogEAm
MPN95aDDBppavl69NvkdcG/IY6/44MJuRgbSMiDaOb+HRXoC3XSUsdQ44kYxDXu5ZvkjEOPFxsGr
Nmg7eYImkB4rIDVN1H086mt6G0s3MxA0Q4ACcztrts/+e3a+qlCSbJFuwvXiOf2oGnf8YdwOP+m9
fGpvi7Un1MJmuDAmREmpz1uzhLWwIQxI+DrI2wwIvDZYWcg1O0KMpI5VMq2EHYAqfCOJ77rK9mN7
OlTagbWKl4EJzqCG5KJb944Nzt7OsoOcZNsMz0mF/9OmYACD0UN9po4kfI82Vbqa0giST91PNKp7
Sg1oo6Wwo4o8d0ll4IUaX3dKtyCPdvOY8Kj2r0+JEFu/fYEYw+OKtOBzKE/I6EGlMMuMxM1M1GMt
eoRMuj9J2+sGhSX4r0GAsZF/BT2v2HWhyy0QsxGGrOeoz0VeQneRvaaWJISiLyNgnQOuHNz+aCwR
buHjVBT22KflaTQ+tPEYlTHo/9zYWBmLuEn+Y2ceCFgUUF4SkYlyHycgeIJMmBPnvq3+dLxcKT3F
cBXPUbfqe1+GbUJWQoOYAfmyCnvo6kD3DJrEhPNQ5jqrUdEtT/GzJB3SEyi/0x+yuaHoE9K2XBnd
6iMim6raVtwbdb9ZpbSb/fLsRP7vFwBvjnTznPAXAqI86SzSJAvSloe7ynXc+W9t47g/S3ejAgd3
YG/kZ/Vy3XOWXBWiOJAAAM8C0j9CkNC6URsUC8p0OV7CbX5HsFlzVnqUbFXthsVrnbxL9vC8gko2
WnnhTIIT0aExeinW2Mke26eyftJLclPkPwskKC3J2Y1N+3B9gEtbA/dtyO+hxoVypTCrCjNY6ZRJ
dVJru78dVN7t88E65DVXdtctfYnpiAuIKuWslotUL3Dql9FdyVD0qy1SneZ1i3ftPt7Fu3o/QJI9
btxoC3zo3j7Ex3af7ZDP29XJTZyfZB/8lKdkjaJDPF+/3On8a4SZVuopK+w8rU5a+VpKqRfZP9Po
Jo2sbWNKG1YZB8hMuX31dH0WFjfSuV3h6dHo9hSB/qc6jeO40anfU9sD1Vc0PmGNlcyzK8l34p9x
vlEee/AMlHd13Hrd2nZa2E1o9ARuR0H5DLQas1+cHbW9mUYFG/AZmTP4qXWT1qOrjJ2rGbGnlysF
sK+6orD0CmBJQLpBTFuDHtClNSe2Wl0yWXU6WvPOfQbxuw/k/qbcGfj3X++KO6Ps4yDZ/OevzPsE
ftxD/2cQubFneLKveGPAoeMsu9rKnU68sM6uoKH246A4h8cgLq6XX5fxHni/EXOhd5MLdVkIXpHX
yRjvG2vay6mE1qsbAB73Q8YDbuS7trJWJmhhNTSUBWalA7Rrfis2Z3peUHugzakbIDYGnUu35vtE
uUuR9rvufwsBBvsc8QVdV8DBicQORE/kaUBz5Wmwb1uw8Gj5TSO3XjEd6hEkqfvr1hbORFgzwYqP
Zg3UCoRNllqDyvp+ak5N7qrbCXlDl67p6nzfyfBh3ORsaHRacDFLiNFGUyZZg4f0KY9/qXnvZzvb
9py883PVcvFY6xm7jdZo6YW7MiRhYBTYdgDpDRTIDOE8JFJWOEY7JCcAMLJg6tXiJIHgILD6Orsp
qFp6DfgIvE5roOI1kZWH3Dd/gdLIrMKuzGjguXp16bFJHplTOU7JiedQ9RsAYfAynUaBA3W/QzxA
VTjjHV25ts2R6WITg1pgFpee4SZoHv3qeTwLGSny/3ZeaMmpVGWvipTXsQH/9HWH+eaesw0VqCo4
DJxUPG8jvelG1YKNJAkKI0BHoOVsoo2e/4rXijoLc3hhav7zs+FomW1PNjOTE1wlJFrlmvze6B+l
Sr9Xisfrw1qzJaxXqXa00ww9ORW9G7NQ/Rl/RD1Ua1dmb2krzCJTaL2dW77xhLscU9/J3DYKBX6R
vtSdCbXnW6va5sc48/MjbafdyD6vj0wEGM4b4cKkcJ6hcVTSqDF7BRsfgRQ95jiuyGj4Jm89O4ZU
N2khGDo+yGPsQulj0j9plm2vf8Xi/J6NWzhf+qYFqYiEcZeWXzabbEdvLAktv9etzL/ybQPMKXww
GqHNUqxG9k06Ma7CY5oEHAhIgRPrYcqmtUVUV8wIg+FZWxTAvsAxmy2wi1syla6jSVuFPBD/Bn19
RflYT+4qxca3YD2v5NnwhDhaqnSQnAh2E/UzsadgGnVvIGgyaVei1/cD98uSpc58fqjqitV+Z0Kv
WDERcspsPQ4I09FHoYyor01lqKQK8WhWvKLK/LtsQcABeiDm8aT4oaHjZuXsXxoz8F2oaOo4nYD/
uNwwWZ2MBa8w5kxlB4MEtt2D9WJypRU7S7ETaoBoKkMZG9cuYW47pyJmU9rJychYs+1K9cUa9Gol
QC8Fz3MjQkRLaamkGjcwmDr7NAev/M30zIsVsEwQ0KmyLvWub4jF2QPB3QxUgVKveKPvmkwjo4pR
OfJ9xl8di4En1mvV8LqZ709e+Iuq4nYG0ibckmThsLWN2LRTkJGcyh6ieVulNb00Be8amqgBEYQc
gSfdg7BlZSMuTaeKpgkHvRN41oteGuukKIx6hJfKu2TckNKz3uvIQ+VjKNdETJb849yW4B9Dl0To
QYAtoES8geJvthK81iwIzhFHo8pHDguglAUne+3m3T+r3XydBGicsTQdrTTgmRByozYue2reTOSE
zn1/rfK4FHvPf3wOmmendd7zFPA+uIBc1d5o/jJAO1o0v1Ycbd7uYoQ/tyKcn7ZiJIXZz0NAtfuF
BP3ut73JA9PdXTe0Npp5sc5GI6u1IckSFiOJn6ATsa3kyrW1tWr+8pL/WRDhIMkjJy+4zslpygyX
dA9U/x9XXPDaSDdLOy0xXeha9YrkoVHylT24NgTBa7W6BUicYwgdtAs4ZGJbsoI8W4phKB/gymnh
TMe1+nIpJEVJ0DOApaigZ1eBerhI7cBpflUsuL7mi+Fkzp6hfICeGRHf0Rt9A5X4Alvc1vdGSp4d
7a7RHnE24XWv3PQZX3GyxWNWPbM4f9GZl02qXhkshsXkXkJWRc9dFuZH7huWq3ig9u7LlfNg0a3P
DApzOchoyDeRsjop1lOc0aCCmKq5ZkTk0PmKM8ghAP0L4okZ5Xo5rKwumrpqZHJSH0xAeo9y7upP
cWBuuyA70l/Gg77J3eFH+mYd0tjdV+nGXPEZsX78n09Qdeh6zPkMdGVefkJTSXRUG5Occr4ZHqbf
1DeroxMdJvZg5PqJa88Nslh30u84Ya71DxUtv1kXJqBJ8njggMWe5OZNQ7sJaWVPrm7s4ZPyf3Mw
IW2Otya6qB30ulyO1EnKxCgifd7ipuPOak8+GJ7WMDlL2xy3L+RYZRPuL/IXGtFMawdF6hOwbDvH
SQ8cVAjXt9/SPgeYHy2ugJfOWfrLgQCo2AHfZyO0gx9WLzfxT5M/j+NKOnX2cPEAMUCFBwA2eGYA
+L60MtgaUds4ghVQbxQurpebVu+8Fp0tIH+ZeO9pyRp/z+Kr79yoMLRMwzbXTRil/BfqNkMku/XW
eDGVTzPm/4+07+qRHFea/UNHgLx5pUzZ9n5ehDHdMpT30q//Qr337FSxeYuYOYvBvjRQKZJJMpkZ
GRGYfbwLh+fLs8kbJ+StQcQNAIX+pVe4A0ekGaZOckTUJSGZG/nL0b6t8+CvBrfmJ1GSBGgaoeb5
jFIjtMuyjdOjNU14Cm2AZrDmhJjIx0vxXTxpJE2gRijKj7IApM9NhjIkVBiQI0Wmh7l5yratTUg2
J0cNt06itxAQzyGDYIDmMnLr6Hp+kZQb0Hnt1fAOGt/qD4iL1UHznpqPliYiuGQ77f/5ms/6Feie
TZ3lAJBsJ2vR5pocZ3960J+LO/vHEvT30d14b+5QRdtiYsBSMtw10BX5gQLF5eVW1/CK9Wv0wqDs
9I995ipJbMCAJA32s5KEV4Zn/Jxu0VNBxrsOgOZvymY5OL7k5yMZwuvIBcvdLtuaT5e/gut0Jx/B
XC9qC755uYafq+NTbaKDUrNJs7hNvlWtIEYNIQMp72WTvEt7JWvD0QRKTTwCzr2vilIKmYw0PWaL
tjdVt7f6qwGYhtgJotv8x2Vjq0t9neTfxphwyklGJ44ojM37ZJs+9Cq2lugY5L6lTPQ5APC6TiUb
hiRK30sllGCPw4razsHLZnYfUTiQWUc9mta3a1iqOfQqCt8StBdcHiJ/W6GACMgAqtD43/mEllXU
hC3UGI+zi/OR3pWpVzykr0tHxs1420RBciO7zlv5IL1Jb6PjCcyvb5AvUwzOMaDXQcKHpPS5eUvt
lSVCe+7RvJt2CfXCZ0pJ/RrehqQuXn8JrHF3DfbuWlwAzZnBvIjitqLSBAKUY9NNW3m8G6/sn0lP
1NIm0vjUNa7hPYnIMLibBI4KeRzULUGAwowQaeeqAFf5sf9ubfsn6gKdmbjojhJMJXdnnNhhxoaW
zqIa0jE9Gsazs6BaZ3uFc9T179JuaCbB+cO94tY3+H9Htc70SShrqnDapIC1zvtAWuox9Prjco2C
pTCFunrAFw+xVnA9vGP1knNL+dI5IZUwfyXUTqY4qIHOcOt4m9i+uRueJ22TUVI+t9aVijJpKEqA
88IUtIj8a565dgoodIYVxUCD6Ye26XCYX/ZJvnv8/n3mIKeWEy5Ggt9Xr/SZOKuQUXFlWY948aBV
nNQCc/+fhfttjzmz08kGbwdgEcei1d7T1NoUVb7r7NuwNNGygXa960gD6aDosSVYRbakNyiTrJo5
zGoBPe5N//Ik8q/D36vE0vuVRZKGbY1ZHILZD793gY4+wl37LL06nr2J9nFGMpnMP8M365uuEPlq
DkAvqtaby98hGiWzK9RhqJahxWdEaECXpW/DcNPUopzIGj1+2RAIm1FyUpC9ZKdSSmMcmevWW7xo
/2ZtZ9c4dC+JGx6au+Sh9lPBoLgHy4k95mCR9VK2wZ6bHmm5yfW7ZWWFbO+18cqYb0qQeVyeQv59
eGKOmUNDagbU12AO/TwkHcB+qW+WyquPFnWN6rYRNpusT4BL87n+/eQoq3oHXSUR5nN0c3++QyCx
b4+/wFdCJr/d/WFLzT+B48nw1tU9sVZq5oA74tNadVRdHVJww4fhflyeRe6pdWJlddQTK1pvRWAK
mtJjvrVvZ08/CHHpIgvr308sgPSpKGINFvrv0wGx+NV0yP3KTwE+ogF0sTyQ0N9DAP3yuD7xnJcW
izmO0eeCZzHwrEd9owygDtFBc956gKoBl0D3jt9WIH6Yvdh7kTbyVnuL3XpTbuUDUhFbwwNtgjsH
f4iR/7KkzBG+jLVZZDaWNNRz2DGAFkZ5UQQU4G17xCxARXzGSWyBu61iIJ9iKT0mYNSJwwoZBsFG
504uUFUO8J4oWqJj+XxNkeJBfSJx8LQLBgnxn74f9/Vm+JVtsuP0EB2Ko4NMTus22/ZYbbqP8rXd
5I+gw/X7Xe9V19HPaiNM7az7nV3x049iLiwtVJMom/BR0k0TqH7ltS46/33wv7uVqweX/YtbPT2x
xnJczWpStRle0rhIdDeBZEFNfhYkdwuwsqAHWBCzabyz59Qcc7YuKsqXZo7B9eBIHrfT6y8liOHQ
8c34XbuRfajLvTR+vjc2yja8qXBtpVcId1SC3uRN92STaSttcsB2Lk/DJ7vWhUlnC0mgC+i1UMZ3
efKVdCPt0Oiz03oX3DxNSZbHBKIr87O2Lb7j0bc3D8DHWHexD3XUd7MiLZ6hj9FPzZUBFE5JeB0L
HJXtD/zccafTxhzZ7QJ4bkmxShrQSs/1+s9y3xaiuPt3obiEwAFZJjI7qrJaT2FM3jskIdomeIW2
LUn976K3IC98OB0Wc2obRgQYxrr/Mv29z2616iMXpSq/wt2QuDu1wZzbvSSnOljc4OA4NeMbiQwE
2hjBHETeBGEOZG82zx+XvYn7xjy1yRzaUCiXDKeFzcieg6qv3KQA1CzMNl00b6tw2Ut9u03G7m6i
/Y3txNcDlDmqDAyGy7zRlNqPFPtp6W8kUTVDOBvMiTfNfeq0M77MeaAAwM2+tu0hfpmR0pXcwZe8
+bXYV4Jdz43BT+eDOdL6cazjccE6y5vkftkCknGne3lQe50gVuQ9Lk4MsdV0UBeFptxjeKNvHJeD
TpxN6o8kvru8wFy/Be8b6ukrNStbDm5pK89SHtEjTRqvUaDEWbqpqAPx8/b5cib9tvI5qycRhw65
MaOUYnpUml2SfihTvLXsrYNX0zQPt1NSkdh0IABYuWnRu4M2bmPFzcPZ7QBxy5b8cZQsUvTdRgvL
AHy1KPLpW1pLfpQ2fmdpNysdc1hnDw4FSVUrItFZNxbz+UDegcwC+XRUnNg8QKWMQPXmXXzU0YdV
degogsixGj0Vo2A1eO4FWUbkdJAdBLaeLRHk3QSRKGoBCtfV29LObtomSKjvyBuVPoEmsh0iMJGI
8g8cJ0DoYEEG2LQhCPclPkETHV54bXKMAH5rBvDGm4ieS5EYo8AMm6+aI522fd4h8dnt0cfrzUrs
dnIm2KI8K4AwrvSboDsCZPI8EsJCQodWR+Kthf/4vfwuLNVy3AEIyd8W1i848eZacspOb1FIzZbi
MJbGPrenoGnm56WXg8vbcz3EGM+zsS8h4oJSJ9CJ66ecmAqbpV5mFVVhNfPpkHj2rGh+NoFkJ/Un
s802Q2wLEEXrif7VpKGp6MsCMtFikl7JOKR4vGL+xskvVIgp0BFS1CbJnGILvIN7eYDc1YLU0n+t
MVGUYrWTpZTAIuij15nfafgjFEVEogExr1JgOe22l9Tk2FnLtAnBYuRJOTi1jXx6740Y7eq6Lkry
c22iRX3tdQC3h8E4oRI3rSRlKPUpECGJr4Le2tRLUIgqipxLAnWx32YYT2wrvVKjErXTulHvixF8
K1HoSp20nRbFryspWbE90iTSReduAH0lLkFvGRhFmEXLVOhqG60BMEQ6/pyMZeOosTfSrHQp2lgu
Owh3ByDDDbQSTl8IzZzvAJBRqWPdYYiJsqtdDWhZzYV8Rx2E1eZ/s8SMStLNWWsL1GXQQqVET01E
VO2Y+nN3KASWuN5xMibGI9GW0JW9gvrp2qxV+G2ytws3pE9j+Ddn4YkhJtgGI2Wj23Q1lMqbtNxD
sMfPawEaioeNsKGS9u8SMc4+1oMj0QVLFOv9JlGNoPweDxvTPiratyzfFBbKaWZMonZ220Ywletv
fzmtTPSfg8n5k7+WcQ89lUyjRhFCW96X6G4S9ZiIfp9xCksL225An/QxSj4M+ZvwLuH9PkhaQLlt
QeBHNVdXOTngB7u1nLnLcVtVoLyOtWU/qY6oAZu3X0+NMKFyZ+RZaVTp5x4C3ouiAyjVb+3+4/IG
4p3laAlcwYVIQHwph+lzNyamQpNj41xR+t6oIoVl3r5BAhGse6iXm4bOjGM27BZS7pgs5K7MZt7I
kURwOhAl30vQA7s8Gt5LFdHQb2tMqB9TC+3QFAicNB5HCr47MNfMcYQ2mqxzCO3Vwc9l2j2WaXu3
WFAAw74er/u+MMCvnbfeWIxPNl0ywYHI9Zjfn8VSrthLU1rxuGKfkkhyR13WA9rIIr1u7loiYQVO
KgC6kFQ698umreduMGsANrXJxVEoXkze3YX2vH8tMDtr6Iup63pYAGb5oYRQjDSFJFFHYkJMWtdJ
per77g+VcNbsA0gwNVT9tU9uVsao0sXKWprHzWWC8Gqgh7atbvtedpVu7RWKo+1lJ+JM45k95qS3
7Hyq6xr24EcEmmFoR7qa67+4j8+sMMd8HGd4oCiwUjlX+nSV9R9ZctWbghcpdyw4ZdFSCe5cwMXO
XQKsPBqVQat8hELANoOmOBrI/pCa95/1AeGiYang70R/6pmNy3PPSwg64CD898eYye8BfDOpjnup
Tfs0KKJk10pxdNt2pT+nCfg0aVEGpVV+0IHSY2rWwJ1p0cvcaMuunXpRqzbLZP3/BmetekLWymF5
Prj/mJGR6HmG2zhyskNh1ns5+l7R8CVJaODEJjErJOA1tG4uJIWqITIuxM6Ckqobi9JDpo9vcmr+
uDxJnCMV73IFyGwwzIJjl1lULXK6PNMwR5LkJYtvHOrhEZmrWJSKE9lhDtM0rCvQzCK4iqtyD+3C
rbwMpI6NnVIqhyYtN5eHxbnxTofFvtjlzMyNsQfiCHrmgNkNoReG+7oVPF5EVpgFbS3ofM4xFjQn
cnj7Sq3nUBMcIHwTOpRh0Ri34l3PNsR/lNTowqnBvKmgThun/ehl2qs23P3NdP22sq7eSRRSx1ZM
hwxWEotMUPs9OtQXnlKciwtrgjflSvyHtyxrpNX1tF+APqttuyfpZFjuTCcRvGt1WCYgPLPCODRw
Mnahq9IahOwte3R18F+Hy20rp8SA8HcnIqTlO/bvUTGOrVltinxAgqK80R1Ss3qi2bcqu5XNFihu
EVn6xcGB3JO5lXOlAZfzCqFKNZUoFiVJlhH5tS9vKNj4heko7olvoH1+bZBEayYzl0gWWUgNYWxj
5eKebN/G9Omy4+nrFvmyXOixQwQMHTKgNc49b9DtqQSJHLK4XZT4aW7V4POIS3euqUTmoUgf+0I2
iN7TzK/TmgaRXb9OWjsSByIERKna0EX0khK9qz9AnxQRiBNp7pIMuYu947jLNH43srYnnVI8x/FM
PStPQxAcKzbIV7QIJEQzGAKdJZmfnb4K3UGJ4ptljBSvLNF1WtWZTYp6aHwkRUCbPZnTUYlBGaHL
heUr0SiRQm9MUDVoWnB5cvjT/3tumOmP7ZouVRqlxwoUbVU8eFIkeLpxTxc0jgHchE68L5ygOHXs
HmlZZLONOyU6avM2kwdiiKIuXloT98tvO+tIT84Xs8+stJRhx9znjg9ePclwQx2x8j75Ke20UjBx
3JPmxBxzaJZLikqEBaeKb0kvIAgUTRnjsODf79RQwW+XQIzqN81+ebu86iIDzKqbQ9eY5Yy5itIQ
DGBPzWi5EYSY0uf/zQ5zcBVQua+6GnbCbN81GxuI4PZKVgUbXDAahzmx+rKXlVzDdIVP/bV9mzxO
gr4Z7pH4e62ZiPE/lgSFlhpIT5RhlYS0Mvpkt/GPsfMd0YRxT/oTS0w4CeyCpi45LClZgDbSHvxs
EUG7pSzqpubv+393C8tfr0bajNI5DEHfzZoSMsRX2Dzk8vJzR4NShvFJ2wcVrPMtqbdjj9Vfl7+5
dwCwksweu9Im1rspoqzgjmd9ruM/5DnYGKaVoqIspgLAD3mD8JdoU05qEY6MOx4L1Nprzt9AteZ8
PBnYDKTEqNOjPXoaGv+K1iK5FRM0/9WmIFzi+hySn8hagzQfD4xzW04Nnc6yRFKozf008achAAKv
zNFY61cijBP3LDuxtW6wk6MT6fgxlXrYgrI2kGmx4AYQ/TxznKnLkIf6CAhz3yMr1FLd8vpIJN/E
dYCTMTBHGqSU8saSMYZiuu6Md6PcV4lIsom7/iAcWcnkbBXw8vN5ilBiwKsViSFk3OMFLYeZQpos
JqV8HDPB+nPvMxXibqYOYDBkzphFiape6heELUcVxRJ/HpZra6zlTdQWihfNfeKiOe1Kt2fdm/up
IpOtVILTmzela8kWDcOA+yAJfz5cKI6vpAUlpnT5lUaP01/0iEKX7/fvM7eDacdVQRvAreuo8wpq
Eqv4UWtPl88gXu8XJJWwWhoS++hLZhZNq8HVEmuoCFbjIZPr2kW2+th1t1MP6Wy1JoWVgAkdCBYs
KM3v0t4ORgiATcatlYiEpngzikgRrVefMpsyM6NQeTTDKca3KNAE85ATqt0yy26GVvQU5hpaSVYA
2QcxIMtL1ZZOqNpQxjgOi/q+hIXja4nUewn2nX95ftdFYoNrKDBoKkh5IDXD1nWTspviyurRcFbS
p6Hqj9V8U8i7eFHdtn0t0cq45IInMe9oxAyC0RxSgzghmVk0pp5OTTvhJUmjIN82kGGNU3eOVKjH
RyQU0R/wwotTc4ybxnlXqo2iIL+WWDvFyR+zKgfIQKlJIye7v5jN30NjERnQvgIjwICh2eUz2vVJ
PDakAOvndK+pd1q8eLKo/4AHqAX5CB5HqH6Bmob1yaKrk3RJ0J5ZTIGh0EMJtqTs3oYwqe1AqjT1
4oOZ3NTJKAgOeLeChXZXAxTqxsoScH66FIpqDqaOxEZcJ9EH8vEQsB9L5S/OsFMrTAgip86C2w2j
M4Z0W2l44qTB0lXB5WXjucipFSZsyzNnlvsMVix1/qa2BEHcHrRkbqKLYC68jY1uHBBfIf5Amo+5
S1s4R6zLeC6DRVXegkr3BxqVZTeJp7+oAYDfCs829HcisGH1S6fazodwfSOYiw2y4IXGXtbWIgUz
rhf8tsIiAdQZKoiajoSNpL3reJODFkbgZ9yUKJAnIC4B3sUGh9C5o3UFmh+1DpUpo/YdoP27oHyS
pes6IpDVdLr3ftrNv9ANb8yvaVS42eLm5U5tby+7CC92sNETiV5TtMwCpXv+Fdoi9Z1VV2gCprtk
jIK43NXJ9WDOgRaL2nN57rgq/EDxTgM+hV06yWqarmqA6BjCfDO07lueRW4CjdjLQ+Kdwydm2LWL
FTuvLHnFVTz1lJgjsX/Jb2F6Q0VNPrw75tQQs4mnQTPqocdtRj+aN5iiE7lfJN8MPVF7AW97ocyM
U8mUURn4bCQ5iYRtyGUgFMJZf9M8gEDuz2EvzumvMzWUBhiDLDTw6zkwLot8hEAPbVCvMd6acHt5
bXgDAXmfgbQ7glU0/Z67Wy7lYFlbO7SLqbk3a+M+LrutIb3/hRVUGtAyZxg6+DbPrcwxfrUDAdAx
71JQpxJ9fLDmQeBm3BoLar5AW4H/HVSmzH3fj1RupwzgmqnxaxQttLr3DOeRggw+LyAXNm+dfGPG
G7CckELbS7IVXB4mbz+BZNnEPw0IBJZzgspNqg4zJtNq0h5N4k5QAZvl0bxoSCRF8R+nf5B2RTf6
Zw8/utqYWV16KcwrB0+ZbqrdoQPRYz1u18SJUQnCja8DgyVcXHBKW4VG4OpFJ+6+9I4V1Q3arvAA
TMAwA5oZOWl8yPUgdba5PIlfPfLcFuORS6v0bZXCVv5sZmTBMqoCC/zRILxe28/Bkcoc9LktVUVr
4HlGR6A9U0VLt0WZt2QwE4fYFrX/R3vMdl6gAGG0Qw9ciIQOF+dDKz6ww4SMJ/yJQ3IcZFR4DlqM
+3dNHZWDPuN1LlXfgV29LdrsWooyEX8SB2MD/W5UrT/1PVGnW6+wE28ICzu3iwjjUbKCgNzbtXKZ
mHib1FGKML4jppNusxatJe33vtp1leVfdhHeAp5+ADNSKVdHc1nwIEydJ8W4otKV5o8iqB4n4MUw
8SpC/Rc9xdB6OR+mXLS61OJRfcwSv2sqghJoPIJ9vs5xsqAFSI/dwSiIXvuGCHvLW8oT02zMC3k6
O2zXXrICvXjZBuANRZRs4bx3UdZWEbWtpL0QfmJ2AaRAc7maOkxiL/lGs7XfKvTBo9IBYhAvnn9O
s1cbgwvebg0r2lOQjUGnKFdfLq8lB9V//h3M7jCzaqybFt9Bn99b19w3nnH8Eb7FQfXs7OtA2pu3
+YP1GHkCu+vpeP4gPbfLvPfrelZmo4ATRc9R4Re6u+I8qlW7Wd3LnY+es0KU5+TkamAT+SCQXqyk
sDJjU3bycgyh/nKMig5d+LrbQop+ov6KhTPDfT/UROuP8SJ4CHP6E87trv52smPNpoOqj4I5LolU
kpvB3MSefls/AY2JaK+7r21iRiSmZHyZfwjmefWjL/MMKknkw0wwtLB9L1VCQcMh4bTVJYPIzU+n
j/04njaqMwV9XF6lXXGbQelMGTDw7JtRzKKwcD2PvnwBxHoR3K/YXpZqpKmGsE5jGfmjebyWG7R/
Oe0PxFgvdStdtYP+Jhgx17OQjAUMEerHEHU+n+1+yevFoQvoAeTSA9J9n0gjVGgq+954slO3lV+a
aWeA05VQWTDbvJMRvmWuPAi4B1g2nMaqUdTuVZQwb+DLxY1W+JmgyMGdzRMTjC9ZiGPC0FJw+see
nVNSNOCfMomU9G4tAgt+ffXBb09sMbFAbi5aNFs6ktu9/bNzdAK1nfvLq7UuxhfngJafBsQJ1ovN
1c9FMyDZBeeA/jHROslH8akcwKumvCfSlS31pBTdLLzTXcMKmdCmBDkSm7HVzGWW48VENGVg+5vf
wPGkqL3gfOMu04mR9e8nWz5tygrM+hYezLlT+qljRv7gyGRpaUoqq4tJU+exwCbX+9Ap8smLgaQb
cy83qY37IzfS46Q+F3JMbPpsTd9KgBAvrxlvbCBoxhMLClorm8P52BIQx1Vqgw02YSQecJPDcQ6N
wdOXIXHVkf4C24MisMk9u9fCNHjQ1tjjSwwcxsOcO7iTR/NQv0zzrQnBsiaJXK1w3Cnb2/Vdbgn2
Gm9CdWAAQaoPN4F3ng+UFukwaDa2cww6JskNU6SgpVsodQouCO6EnthhnGWh5mRkJuwMU/NDLh9a
Gm+cF5BXQgEndMjl1dM5Ow4ku0BbrulgBCDng6qXqqRSl9Cj9aKAXkHEG746GbuhT3+ecQ6tUtWp
GHN6rJdvYxSSCgz4lfTQS3u1i915er88Gt5mPjXHLFGF6Ang1wLtZKNByvHOBlWbkOSTd0idGmHW
p3UgTpQ1KzBwcMBTdRuOmadMd8bkObZPI0C+hED6Na16aRqZvVxI3TQ1kBI/RuWmaLZp9AxSXTIg
xyw1L1CHVYzXdNHvLk8m199PXIO5OStQW055l1EkPsDHpdyjI4coys2CXM5lQ9yICIkby9Kh2Yyn
OpNV7luVht0C2btE3jQmeMe6jEBXCuIjfXwzS8kmMUx/Gku3obtBDgMlX/zywQBV2CKXBznsBTuQ
50aghIRy3dpghVru+aaYlKwzJKOhx1m+svQnPBGF7QO8yf1MKaKUBqlidshQ3tOTKTPoETkJogwf
K9N11JpEVUSzy3NXlNKQAIOaDd4WzA6X1cKR6sWkxxIUjvEuGpRDV0SHbO37LvbaQh+HRgAI5h0q
qA8gN4EELuiumVfEYGmz3Go6PTbaRFK8SYUANA4Gf6W/XUMFgNBwHDMHS9M44ZjUKAra0Q267d1U
ulq7REdvzL8tB6VCd5WG0gRepLLfjkFv/nF5HPYRN3yqA6xNf+cuUsfSVOXro5D2dhHElfRUOOGf
JzbPjTA7UI8hCAl+PLwKwyLQGkoaa3LF/K88dz8Zy+dlexKdRG3tdLaGh1DWrpJjd8hNbsV+yLUC
kOVKSI6OFja2qypntFfEzzFd0KhRKADg1oXyXXJ6Eb0T79JBKgnNsiBJXhvtztemcnoUPm1EPpWU
uWPmbKBvDRFR0A4TnEKbvo1kCATEN5dPMe6OBtM6aDzhjobMWI0SAyUqeQ0Pmh2k6g41mj96LFf9
V8NbxRtARwnptM+M0MlyaViupliHB9D9NtWsLTi0jBSPm0QL8nKGHoEo3OIu3YlFZj/LaJuNSwMx
ck3nnVZv+hmSLYYgvOKumoUHBprNIbrBsnQYTa2F3QD/oOYremfawAh3yvhcV7h8GkFdh3tArZUl
DRlqG8fiuYd0cdbkKPsgpWON3W2Uq9JNmde9f9kjuCOyAZ3HsxPOyKaEDbO0gNJCbNUjy7jWP6Ab
ft234NC5bIe7PCd21PPRyK1Fk9lGE73qv8lEcBdy3RpNJCsNKa4pFkY3GFFf1rGNvLaKLkt1cbtJ
h0zWbZkLwg2Nd1GB61dD2X5t/zFZL8OuXVQ8Wo52O9pvnUQNbw4nxwV2Jt6Ha7NqukRIG0TLMa1T
1QWxRkx0vTcP1SD5yL2bnpzl+raelKdYUiCCVKhZUDlptlNmDb3yYbV4bZO2L0k3GQF4KmRiJ8iQ
lgs0GPNmJBbtkYqJ1epmSPEd0dQrECypku2UjYlbmoDcyaU5+0D/0M1Q5vEhwi8TLQU4CopHpmDq
1xODjfpW7Sg8u0GRh7jofF1B8lzbpbHQ4yTRh7nTH5DKMO8yqmVeXUXxWyw1hsAk914FwhkwDTyu
IF3EXDlNZFZmok2IS2bSeApIUVznRXm0Xui7/DP/pVhe2rhA0F32YP5I/7XKFiWTXKGylsJq5ZVO
u5+st6h5l7RoNxpPly3xdj5I3h20VKKIAkKF8zmlBvq92xJzqtcAHDYyfWzCWjSJvHAdZeNPKgAQ
Q7DxI3JcjdJLM0VDlLqduhfqNLcy4EnOtKmdbV6MRM5q0iePl8fGqbnhXjuxyyxegl+VBgdxV1xK
FRll+rQoSX1TGaF8yKeouIuKKEXbyzh7o21Iu1BVXotI0bxpzqsdIAOxYF257/STL2J57Wyg4GoJ
7WHQUCLV0foRKYH6c/guk7707FZgjXdUof4G3U3UgPFGZ4Yvta3S9TGMRSla9ppdlqP5N/d7zPXl
ieYbAuIHSQCUItiaVRLrM3Vw6h4htSOj+qB0HbG+i0TtuZsCmEXQfUD+CnKQ567azi3YPxucQxb5
AUI5d59tLg+Dv9lPLKjnFua+6YcCwCxU9zRo0Nx1W7CYbDX/V0xmT/Js8Af9jxaZMz4zLJoO4wAS
Zetn4yPJl+n9m1R0WyXeAjqN1OVsXxlDSTToA1gZGQqR8g/vUl6RoP+dVeZQzaLemKd1VkFe4YFO
dUc3yWMs8pDPtPKXs/vEzHpnnwRps1TnYdrCzIRTlBhQXoT21SYh0Tek+EnQHtGwlXgvyAP6KAN4
9S66Gfyn98UXQf1440XSDQVpBDRo22DGO2gDCEvUELdqvbgpWHMasIlX9fOs+3lr4mVWCjYHLxpB
CIwkGZjg8epkYiukCRNdydMMbchQxHDk5BcaLK9zKkqTce0YiBOA7UZ7PHs7zg1gBACYwE57N1V7
3d6BXvWyu3JMrLTCmDVzTQewWUarXbKsLkfoY/rGS3aIRYy7nB2uIII3oGiLpnjcRudOgpJXXyXl
lK15Dx2ogW09QCPSVcM/X5IzO8yStPpgFaYzZMe8+gDGGnQIQjQ650gEnAQ98RgIOoFZwdwoodSW
zDk7VpkVzMPV2rbayu9ChDV3SUxnBTc7ANOxTe5x5Ehy1pvZcVQ2Rns1pj6AOH+x6icmmHM3sjMb
wuYwAeRKW+xhAhz4l03wqvYrxguwGHWlj2KbLJDj7aSsBwYn3BiHMEgDXNekc+ftrydR/ocXFZzZ
Yk55pNEHLW5hK02frHGvjWAFB0jU0Uoix15heqCubkp/zO617KcohaFxHeNkpMyJn0R9IdXrSKWY
OD/tjMyH6Ho4yk9LgBStmx1+KNvOmw6dnwS91z+kbratvfKp30Dz+DAH+rbxUUhIVuLWBzDNCU9q
TrB2Nj3MAVmYTaXl6/Q8K57sT2TZqbBmuSZp3NB7KW9l0Lw8OyT2L/sA15NPJobZ/BDdWdIK8dkx
G8NNY/ijrG7sJbhshHvCnBhhdv7UQ7/arGDEqB4RXufSvTy9KO7sCBz6E03F3Hdns7h+yMl9NyV2
qRvraBSvJ/V1v1cCe2e6Gt4PpRu76U7Z0usqWDzrYHq1q1x/a/fNLgYj30bzQJ3uyZ4egMLN7R+g
/aUG2Z0Cbdp4OxMTM68R6iWBmBNzXVv2q9dS45p6xv3IZhErJ5xrdQWyQke82c6Ld3n2eagVQPlw
6SLNaIACmNl6cSj3ViZBTKFCQ79GljwIKTqPu+c286OaVBmxzPwmtwT3Fm/PnZpl9pxqSm1mJBiW
lVpBN6HZhU7qUTH77+YQixRLOQEGxgg17TV7vxK6n6+8CTeONANjpKq5S9sNsmxKEQXZ1jGC1hKE
rDx/xtsUST1EGBCLYM5mPQlDo1r7UtumcVO5OCC37bflXSJP4LH+84zU2q/wrzFm9fIMyg3hANi2
Fs/XhtVeRf2baQ1e0tREVmgw6iIxMe7CQSkalBkrNsJmzgQ7Qs6vKtB0lbaA9s1VDdJlE/1KRaMr
JEVvyPayg/LtISFrQKwCgH5m1zopqMicAe1KkbL7tktTxGtTJXoNr97GbjKkMFBMQZ0WiSTmDJKT
KVLbtSOpUp7lqgoGpG3U5EGtX2N9N/a7SI1JhtZfi77X+jZvXi6PkXfOnppnxjgXybxkYQUNhdAE
bLdE9ipcHqK6ub9sZ31dfh0mKuBr2hnZHmbTVeA+ioCsReuX9qbLxkFLu22TP6j291q5zdLcHzoR
zQR/aL9NMlsvAloYABCgptAv0XqgWHvXO2D8crMWjI237VCK+HdsjF9GWi4tSo4lnNNm05mOV83D
XWdXsauZNZGgMXB5Lnnn8qk9xmWWRArRFLb6JZiMEv2+t39dNiCaOcYp5LF3lHA1UD0afexW5YNu
CA5hkT+s5+bJjVinaNEYavhd0UOeLAMdbI9bTr4F8Z5GM+gqfWjAeF0eFnedFLSYYCvLUAtl1mlG
dlNSNYCQq9sJUUzk0nFLNdJV3y/b4U4fEoRIB+Nl9IXFMKxlGi4rhC1trR9zOFA3VMKraRJRdnL9
QMN7YiVxW3uSz+fQqDPDLroVrjY9mf1WMh7+Yhygl5B1G5oLkN0+//0k7kukxIA3GkE1lRtArgBX
Kg8i2gFegRudUb/trL5y4guhPFPJHFHbkBSYCoOcgmkSzfsfSMNtRksFbKbW3ayx39Bd1ZGivTUo
UN3qdMyxmBG6Yy+Pm3fuqziMkVVWV9Q1M25NmuqZjmuFDLlCY4d0/kKJLRIC4ltB9AkBM9DwsTpA
EjSFJWPBqIEMbqsfHZ6E+nirU0HsyXVGUMv91wxzWOSROXagVULhCIyJEDimE/qBMhFukdnOePzj
TEetHvRMjommBmbK0I0K+o/RUB7aaHmM9L1SLlcJrd1Z0Q5JBvBoIftS2vp/tFBfrDKOA2GsApLG
sDpmfdCZURCGiUcLNeiGWWCKmUbWFFsFnqQydaxRUR460CWM+vJqtdeLboneW+xz9IsdJoQboGeE
qi2GJOcfufU6NNm+V/6PtOvajRxJtl9EgN68Jm15UUW1zAvR6pbovefX30Pt4t6qrLpFzC40GEy3
gAmmi4yMOHGOSmauMKOCJ1XKOGErElaerYIRCQC8upysSdesrObP+/ziQEpN0RdBL3JnBhmxaJC2
ePIfxVjeSW1vSFW3SVPwRwtrc0y/+/89+IWHCHxDSLwti3BhN6gSkVEihjuX72OLvDHpyaxvezt3
S+B9Sf/+ePvQD5Abe9TZqGJQ9SEBgUUNVaeE3mMZCWaR9fpYoiNAxBsLWdcMhEsjCFQbLbJW7N/d
VOgXh/L3T18zFUJrWiK1Va9y57xDeW2KD8MEoWyhP87IPfbaYEsTnnyTvGtmIGFQ5Yoh4Bg5MjOT
Tlgp0N9d84tvoQK0euTaEbRZ3FlIrYEF9BcsQYYymaiIzEgvJCs1Zsr7/WvqQY+E2QW4FO+I66UG
BWWVop2UO0/jO6hph9niIGyypgf90xlwEXbemKFGhda3Jh+Ugj/nKSjBAa0AqVlZA1IqsjEEP7oS
HVJ6PDQaaZrY1zMJUIimLQdTUAvNaNQ52fLN6Nthx4xmz0/vkTJWOwXU/lvonYjmzKNCqiTFbAAi
3x+DrIw3jzcJdcn/jADMX3g6slAp4eiyzRBouPTEgD8nfnVq6+IcdOpaP+m9fYhyDXhUl/wk9DSv
FyNS464HTBqzJE+TEwmBslEbDp2rPmTiHg/nroPDba8tcQuU1CXqpiiGSUQ6qeTPSiJ8JLFsyak9
8EdeANEYJAki3kjZ32EV6WnSmNKI1ENeaObjj6ACQUQzKDeDQQBRIP7B8bserzKWsx8pTeOh/QwB
Tarj5Wz4wncpB0bAPz82tgzoaguCiRwNaXjdIaSFhjxljImYSeSYvvH6pDwzFe9GI6Rfy7YjJTtv
mLnEvmcH1n5sle6ZWcYIp7I0zC6ZB7SOXY8xAKnqnAlj4zXzZKltb5fpvk5cHDSmma12equRjWa9
oDV7rreHZjND/UZqjcefQcu9/HwGqgRow0cEwgH4c/0ZSQMW2EnVGm+OXuZTLuhACaS9rXTER2+l
OdkBYyo5MCDF0nawi2Qr48zOLUszlLbtBMlCUu1Dzo4EgnKRX4C01ujGHVS+O+bUnNeeCHRl6l/f
ywug3QJYG/EM5ZdCpRKapPIbr9won9kX9Nf1CiJZs+Mb7Y59qk0B91Hj1FZrDU63h1LNedi1xnxi
j5MTr+xT7sYpLyz2F19DuS+mEBNGjTB7PJSlkcrROzMgjB4buAd0n/z5moyYfAeG83jV7pwPHrSW
aJQHTwsED5ffX9zDWTdXgZazrcdFxgj17I5/XVRnuQIeE77zsbFbjwAudoiB4gUAtkZsWmqLVM00
+G2LnRr3paPktZcn71pd2knYQi4l2BcJZ8wcOL/l4btlvjr1dUjXMFy3ocfyEeKCsUBiCT/UKY39
lu+ZUm68BBT3hVwDyBW7gSsVRizy+tQaBROQSutNvxqWZhjubWUW7sw5nozo5UdJDQyFKjXnfpRH
rJpHrSfGrz40JZkxe2mEgyY3RClPZRJuxl9NvRnKQ5kGTh22eiMYUvAWcSDb48WVaIAufi/nQOCQ
GBLxdEDzB81Vzwy81FWZ0HpCA0IgYV/UOhPYIyLRMSaFJhlj9x2Nthw/VexI0DVvJgK/0lu+zDnl
OdFzsqTGwIGFf1HXkjzkde7jbvKCokKCTwOYSB34tTLjbRSIoSJfKqMeK7DQdKdmvq/DCeSbfeeh
S7IJ9CwxE/VXJByVykoHzy8MtEZ13d+V9V4cyfXgFp2SBe4Jhi84RtqqBgwVG4fSWZ0dZL6n4zTq
4ggWQWmnTQTRAFL74+jMqy+Z2/OG+iD6o1WQ6ODZCejE9elmQCHKKxWvng3GsTafkYmmPsLpurxb
cSO3zp+yRB2qlJdaiathabLLfb3JjZF85QSy5Kh7iDpowXWLgxJT6/SoZfRmZKuGDE0mzoyMcJtZ
7C6w5qe1jpyfLr6rmae+aomGLrxbIQmdJMEHnDt90kcj/qtu800O+TMwohNhxzmplRqF/gUkAkqc
BkDTKL/IFmPzlmLzZIIuWmKVdrqCmb7x9dRnUY+RORXYZmlEOQ86ODR1xcxJCezDmmgN3cQKxZrr
5ac2HgcipaKIf+wUvyB0jEHnhheQP6+/a+KTZu8Tlqzsdlo8/F9GkQxDPgWQIJTBr+dcY5khk3JJ
Pc/WgDkXHMmZnUjntvFxMjID1Qp9EeYytphX+/FJW8ZDLffCWY74A2VxkI9RpnO+avkx6rVzWHgq
f6ggqRXX71F5SFFEeGzqzhIil4MeKB73Jk7X8vuLnTUIvRzWMTp4ookUlQ5MZoCehRIxC2SuDXZN
VWv5cmpkl+ZosvmZC2ds5Yo5K6gRVPFn1vzjqVsKPKCaBzePgEcaNXVSNQpcDUSMJ7QlEaSGqKWF
5lkdwYPOBWt9JbcLtQAPwXS4CJZAmoI6ACIDmWokP2ANSDtfAJfNO/8qNrtpTVfyrqEfrSiccuyM
5fcXy5SKU1/krRB5vFqh6mhmXqmiV96popVb9HY/YM4ApAR3A6vB3VIXWDcWgK4yUewp51RGpVZM
zcJvScXo0LCPWN4EGcbjHXj74AU8WF64Lzjg/KSbJVOTpCjjJIi9FrLA3eFT3E76N0PiU6aja8hO
IPH2zhqtXeInNNdymjSiEecc5kFiBug4GCvhaK6nVhVbth2FNPbkl0qfDWjaOY2ld68ro7x5sFJm
qCts4Kq4jsMs9jJAxyQAyCazIqH+ORN+U5uBLZLw2Bk1MGQpiuzvL6UeGGv3CH+TwqA+gjodKQIW
pYnwEeVb4DAEmhp6Tzq47hmaiaIxmk8zZDRBQUxKWyVwrmhEOLEkX1nye7v5csqp60yOMy6QWUy5
QibuJCi6CHXDcpfU58eTfvOOxXAXeQH0VCiIxmhn0IiTLOdJG3sSkoJqHkIVVWR5onDusIFA52Nj
P+/Ca992bY0aVdV1EfgHmthrfidmqveWRrCddNXkdV5XLNQLSWeVJkdGYzY+n4HNtGWgQCO72EOL
DYiJljTvMuk2LKltyMDZnf5dk9hhjFiHmrMxGq3BbNSVtaDxPD/7X1mosFg0ueCuoz47jOO+Tngx
9npLMPrdZiaBo5DOnaHjygPLOOnstjXKTWXHVuA+d9ZgyaTYsJaQ4u79nRn5dhzJOTKYpzUJ0bvr
h9sJ3gEq9mDGuz6a49DitoiWT+s0VMudtpuNtuIcGXFGLJCMfX68hPeOx6L7x4IbEu0KImWPVxMt
Y/oqQbOKvMnnVC/8jcwoe2YtyXcbwGNnXlqivEHdVXjQjbDETkSwgsqqOstXdmlliwaDvMIbW2z+
u7FRRz+stVJg8hJj6yA6ET5147GPRtKuQCzoyhi2E+Day+ULplKQ39Eyk1GW5Bw6kGOPV4y622Wp
FyAYnTeAcRMBSNVORDw673rGGezkzKFd/qtZ8+m364hvgOzAQkqBOIpGAbHzEEocEyWePDm1cvKj
nV8deO7z8YzeHSp0Gn6w3ChoalTsNPIjXt1sknijpZ2E98rMvsun2OA3ianYwAqYYOwvSLWShl4x
e5N8GNDlEYA2PPHafWeLbuE2Rmdp5rztLNYqt4oBz3PiVwZ767IRIOIULjk65HZpOGiaBkOa8GPi
hYzlH8RjkziTj/QCt1LIpAVEl/2DyAOnT5bBq3jTVchGePeWAZt6875x3xRSEQT60AuwQL9Jnu2n
/f7V/nr6+vLfhlNyYkrSr9HD3hkq8srgyUbuGpwmP21NF7FWBqVncMxUued/5BbzmzMhOmusbJ3b
MAt1R/SqoQIuoIOXDrunkqv8vh5zb9qKv7qP8BR8hGcUTxzmefrbmsPZf4VjPSQsKUojXjuji3e5
vqlgfaEwQU8FOD/p5Hk9CG1WhULulca4R0VgF9jAEEL8ADd9eljDJP3kbR+Zo9wqN0FxJJFkmNtk
TuaOEHzV2Y12rHfyBoJxjmBUL9KxscDkbrd2dM5fNM83Wad7VWKiHpn39GV1AdamgHLArBbFTKkt
3wSMaGnJUKAPLWA2Dd4oLP+4pgN4d70vZpzyvmXZR3VUKLnHMC2ZVVdID9J0Ejtdq1+EQQe/6+MN
dhttXq8wdamXTK+MoArMPdY/8n1qCNUuEv8ha+hyVNEEicZYCYVFZEKpdY3kYBKUmg29BrQW3Gu5
lua6Mwj0FSNsg+ofHsECNYg+18C4xnOhJyl/x/aJye3I78jjibpz2BH1g+UPLcyIE2lWw1HKtFGU
i9g7CYZoPvOkWXlQ3VY18La4tEDdEkhL5oxfwgIXPKM1gKjxE5ce2MkupL8qbxWeGOxA46L3zxqU
TFDBfTzAO8mTS/s31wXqURnPT7AvfgSVPvxKviRr3qWfgxEciOBMsSluonJTvghEXtN8vXMRY155
cNZgm4D/ksqTi3kudEJd4dGTkQHPHad25TUcx3J0Lr3LIsizdIxgM0J5ANJJ10FiMw9RIxdB4QUT
QxLpqCInujKF9OmlTVCnN+98pQ0ymMj3wzfzB8P5Vf3if2fb8BzhtSRtoUU9f6fH7Gnw2JWM5E2a
/1/G0RSDmcQY6RxDXw91oU4xjHvCrnwN9fAs71OTecJxCMna3UCfOdracl4uLr+kGKtyXKyhh9YY
233mzySNVrLkdFy/GEH0C5H7pVZ8gyMCzcpcdSJbwPmqslW9JJk+zugjWGN6vXnb04aW/Xkxmmpo
s6ys5sITCCSig13xku64bXlUnbVLbtUUNXHyzJYqD/YSj9n5h3KTngI72IfPMVljCLu3QpeTt0zu
5Zi0BI5XhiFFwpvd/1sBpJ3YKzt+cd30oUJhB60kC60blA+ujXAyIyQ+xxXesBXBJ0f6z/JVewHv
5IvyJMUkW9kQN+8hLBTSnVCFQioSqTuRWqgad025BCWecOJTMjw3rnpCrLkTvqPTmlO6s/uubFEr
1YIDOgiZtPKSXbRtie9UVve6xkK2/E+oCbwyQq1SKKsjyLBhJNykT4LDnvj92pa7Ow7QsUAvDq9J
lL2u1ygCSpNPyqry5j/Db+EYfgo14V/934+3wk/nEjUSXPIo6UI0Co1zdDmcl5IUWM6i8tK3UB93
z7ZljTuCWPHok1fddWLSOY9N3pk7WFQ5Ft5uqeZS9z5owJIuYJvKy56DivCn1sa2W2H3vXOKFqp4
vGWw2ZZmkevJC3ImqQqGqT2WO8SpRligN4Ng5eK4ZwQFOtAOAbvBQkTt2gj6+jOuL8PGg6J1DGwY
eL9UwAgez9bt/YcH05K/RzkQbyYa8iqlWl2VVQ5kiFKi5JiC8L7o0tT876xQQ2E7Bo2lIG1FxfHM
8AUpxmllHDeBEqYJA9HgA1D8wJOIusilQo3ixoeJjtvO4m+W0SyZ12UZCamnciKT1ep9oWvBlhFA
NLPJ85UtcXciRVB1Y+/hYURXXbhETiQhyBpv7KH6C326TO/qiVsb5n0z4OsEWQmqqTTKRQo7f5oC
gGtqtKdJ4L3Vi1nPex2CBQBI8m9s8tHPH4CWQwaOW6ODoAOyZY6BsVkcO/oUAVu83pEzkwHY5wOd
UU61I7GvvgzZc/4XZFNXhnm79a8NUSETBwDbFA9K44GaSs/Q7NKXgEDbjzflTV2UHs7yFRd3ISNx
hRwWgEBIBD31VnMYP4OvHDy3m9wBRglVwcgobUcZyGjVhsuTbUg6IhlL/j1Aqv3c4Y+Pv+ne8kKA
BXwFC//1Tak6nAspy0BX5TVKFD5zGqsZ8xw2Ky7ypmjyM3Ig3HGJgJJLo72yMk9zqKpMi3KCuuV2
2bNhsXpucTsFuScgUFNH3qHqyxu6tlm5rH/gX9c3Atb2wjblO7uqZwGGhW00ur8eUI7WS6PeyNv+
1FjICVvF5ndhZcYvFoQDqXn++3iCfzS3Hpnnrxc97UuB64Kg8wDAtFS7PElIErF2ufFTgiy7Jdmj
o+iDhTLGM78fj/l2re59gxKgZ58+RkM2DqyAGQhUvWg/ldex2frKWxtaymss6lyIZ15jJRVpODtn
ZjtrIf1jsPnfSQB/YbEH456sFFDOYYyiidGsq8uMkWn42/m5C+xi/JJA4D+AMbpwNNZ6PIF3QlUk
B4B8x6UEmk9UPq8nUBpiOYw6oEeCUo/KfROYMrNjnOY1P2j7tcv83nnAzQfOFCS8Ft9zbazsOLau
GLbz2O53L0JcfYiMx+O559MQlqB0AeQN+leo2DGKI1EZ46Tz0DiVbse2yDeg06p1ttM0AgB8tWLv
TrAK4BcQOMB+idB2pgF3zZSgBzTNOjxfJHKIz9LBOQPQ9v14WD/VBnqfX5qhN5mSKjkTw8xkowdt
K52lP9zOsg6cIT/Vjr+3pQ9iE/Lck+eNZsa/TWbjuiwJP9wOiI9zqU/ke2XownK2Hn3TstoXDpet
m1nSOnyTPJFE3cUKgGXPbGhpqGOgnohcopu9oK5VerNkdW/g+AYHCPDYilE5E6iYGrN9EeId991y
m4b/1AxeIvXen4xwLQN2U+tczujl9FF3Q501bd42aefx0H7vD0Kpo/f4O7ByXTP0gQw7/Amc8yQ2
Y7O2df7ZcFNu5aj94BkezRe1N/mxZxneLzpvyOwpsQFLL9hPILaCWtccRnMbaatlbjacqnImwrBL
y03EfpZyqqcKQcUky3SBeZtVPTkotaHJxqQ990C7J6aIB7O4HXgrG0CL+F1u6gFtuoRj7Do5FYk5
qjqknbnuGJbH0X+KG/CmNpDmQhf8QFLIMXwlmd3t1dKcZUvYRH/iINqpARDNJBhX+SpuMyi8Au5N
/IOy2lJmv943jdb04GTuGu/t4/QJ2AxD2g1E354Y8gkpTxSflwI08vsM+vUD8LgsP4WO/8ZfMoAV
HY9bc8uS7e/UeRFMEIfhaj+D6RywqwlJ63/9DE6u4ww8PoZ38i/4dJxykFOAiwmiBdef3tV1lo3K
hLBQ2aQs+yeSu4P4Gv9WGEfWrLxuPaZzWKBa43pt99weNtQG+KXzD73meBJdWxaKKPWRuGu9Qepn
0szVhxhrb2wcHLRoZleO9r1bAWR9YF9G/Qg5XboOLMR1lHfyAtwV0l02eY3UGCUrGgrS0/JbLJyy
njTVWnryXjBxZZY6IZVQsTW/4IW1EzgZyiexIuk52QYvsjEAvCaYnM4TZsMaHDJtzKYBd0PlhP+0
IgJngZrOkmVeQDY3NPqDEpUiA444j2e3EdFUi48Do32ZziCDGgWgFEy8EU9iuRLALu6Scg8oqfEQ
iQCICKKI1ApnU5yJNYtQhpEOBR+Qhl8DDt1AJ39GdmGCml8mrJCWGv3Wqzi7xFKim7/nQ7sPrITZ
lnpRIgIePns7GH49Pjh3EgeY0wvLVH5CLmNey0IMDu8Yq96AthWH+asnf/4A5IDl5PQa91RgaPhZ
A2PcFEnpYVNhBy8G+dyFIRCyB3Hbn8scbiXYhnArAMTzb2jOAnWbNa3x3t2gBmm71Dt5UPw6UBlM
d2PWwGuEuqxzwA0mewkweCHDm8QnhZW7iaEB/cKvVE9vMNCUefpZoGV+0Beg3UQWstwzR+WoPY+v
ylE5jHb3qT2Fh7XM3f+zysjiLlTEPHIp106qDvheDkacHH8k2a/kuTyH1uxoevEnxOBDkoFb/V3w
zo3JBiQz/KNqPt5ndx00atP/+wXUUrMCYAWZiKUuBVNJdd+GME/mJGDIi4nPE//EViY7/F2xeu9G
Q5cKCqhLux3Yi67HrTKsnwsNIiHuz7iRZeDaifjBmqJgRcEG7dPsEzftVbwvz2LqdQ1gsbzeJivr
vfiHW//xfx9BhWNDI6VsKGPy1bQbzJCDrx4iAbUkuXx9PN67nmpRMcVzQQWXK2VJC0aNL0oJ/RXz
F18c2LrVHxtYVulmKBcGKFeoCWUHchO29cY98yY5Et5Cu/lFXpmwu7fcjxrrv8dBuUNurnNFGLjW
S76FP8xb8qW9qHvxXJ3yYmVA9/flxYiokzFPeTlHAkzNHeE/ILWVHdJQr4AZ3rH78aCBH+r98Rxy
y/+SnkQwcqASBpVdJGsp76OwIHUAT13rlaDCfAd46T3bShKY6cZfEKZodoqXvQY51KRWkh53b5kL
w7SkktiwDMIKDa0geIfXe9nW3rQdhDfwKvjOrOhpTVn3nttZsli4NBEXYVNS6xjnaEPNeTz62uqA
d3Uo17YUv9TiS13NTjuaBYpLoJtPgVydyMg6oqjXuUCgbdkV2zrz9TzJnSK3ijUKj3tTcfVl1LJ3
Qy1w/oR3hxg7fLWT0ILSP4X8e55AQePoM1b13h7mbRp/Pl78G4fEoXEOSORFZhDh6k969eJpVqvh
0HYIp1w0pGlA+8s6LsHnbnqq/NrkBl+Hrsfast/4HwArF2JOrIAKhhuaDTQKGhHV87JxQ+YUTK6v
McYonvIWsJ16O72G4IuS90VnCSBI1Yx4stnu6/GobxNh+ARgA9D6trDsAPF17YeLUg3DSGsbt1PQ
d0wYcK6xHynfmmHBWpzE6LKC59YxmjZptVFCo8qeeOZ7nib0blUnDeoLfwMG7JR6x6wsyI1HW74M
bUgLVQIuIbowPUttV6NxtHGFJjR6cV8x323jDdMb+FYcAdfl45m4txaQKQcHLqCSAMBT75S2yBhQ
OA6NKwcJKMN3GpgT5GYNfLZca1ceZhnUhRWemm5JzdJJHht3yL6VtidtC6bkvjIaFkkk9jlJrJh3
cj/Tq87J5xewZa+41fsLfvEFyxde7HO2CyUpQP+z21V6HOa2wrRmXOWQbpk2zVwYXKSLSUlmVCmT
9/ex2ovJR9u+tFJj+qHhF1tRaYgWP6EBjQty5z9YBORjsSFZMEzS8VfB52wkxzOY4oFC6AJn9Bs9
7Tf/3AjyXej8AmIeAqnUY7pT1ahuFb9xe5X5bJqodhJlTm2U1de4HW4TnVhuEO/jxb4cLuCorye7
EboQBERc6/Zs+yFHvhmMhzkCVFm0+aDRQSextB8JTp4ZjfDcd8/CuJU6J3qqdrGPFqqs3c/pOeQt
UIWEH5EemwMaYjP/1FeborcLhQycDtKNqloDbdzdJ0totqBAwUFOU80UI5RJZ01p3YThduBGMZmh
J1M4PUfocBEhNZ+pT0zzvQgNhg1CU+UT73DSRE9DBHgxxDSS1OLfOrxP2tJIRdaAHujKXr4NETC9
GjS4FHT6oBjzk8O62MviNMVVJg2tWw0GSP4T3Eh7tJH7Zl+T6qz8BY5zMh5vnjvXxJVJyl+2XBxI
cg2T0FfMDh0gRwxkzSe3x0Ml/z2sNg0um5F2GAskGCVqVFtFutwVwUEi6RR0bvfdtuiOl4n2nPnP
09Mw1gRxqhNJK11pdxwhWBogOoCekqUXk3oPjAKgqrk0jC4SOrORlQOaRgI+gTKcsibzuEQZ1OAW
7440OnqP0WpARcVsodUhN82jC9iVUfIQftECvaicLljhnro7pgtDy+8vNgrX80Fdtuzo9q2tpCVp
42038Ss3yE2MjwDicjRUTKU2De7YBqMZktcg/iz9X4+33m3inDJA7b3J5+QoDmBA4ginOH2nh5OF
3ghUPsEhOR/7X/1KvH+7QCAyWDwYy6M4jsFdz5vId2mi+OHoFkVU2KFUJrt2QLJOnacC8HR+jQ/7
9s5HhQNdNEjYoQEYKpTX9mZfioHKqEc3iBSnPaViQHy/MbOpM+YEGz6I19rAbxcNGAbAM3iYRfqO
bsLuRWHiUI8b3VTVkDmN0POd5MqalduXBagQfh4WkCeG06IvgikFq5oaSZjIvlI2dZqpFqAMvD6w
ZWJ0dVY6I8MkTlrjbdFM+XevdpMZjUpPAhDVm2yYBAR9Jr0FlF5gqsmY2kJQr+WZl+m9Po/4Ssjy
CUsmT0V3/vX0R70UaRXIHV2tHIimRToL4CE3qIY6WLG2RgNwb+ovrVGL3WhaI/ET4t6+KoygkRyx
yVfQo/cGxPPoP0V3+8K+Te1fKPGJ3SAmkysA7+W/RBK20UEWfrHc8+Ozyd8GdvDOOCgi2vkRu9Dq
gknqR5KYdZMbloUVph9sbUHpmMStPp7qJyVAj4P6GqqDATUOHNuPKH7OAjvWdqA6KNGA3P+R3vNI
IepCyjF+Pv66W/cHIo6fgrqETDgqCdfrOkBNV5uqYXKrJNhHEtAgWjWRKszX2I3vLSkg8SoelkjJ
4ghfG5KLTuEHpp3cWW2PgVg7fBa+PB7LXRNoosQ0o6QAQ9cmFAa0geKAsYRciCdLzoGjs2JXRWmX
QJw+CgscFpfS0g1Lo8OmQuaqWpYmt/BBue/DL9iBwrVGLRWtHnbq9CpFTe/kTFjr2TQ1JkQKs21b
140OGXneeDzoewuI9xm0nvFix8Fcvvbi/krToSjrmJtcqVFOEjZO2mUn8BvZj83ccfeLcCUng44L
xW0a1ZWmCvaGzE5uNITPOWgxkjk36/r3tEY3du9cylAdweWy1NHpOH+WGpmvhGR2mz7+qhPNyPEv
glKRwc+aV7XNWnnmNmzDm/7CIHUC2pYPBHUIYLBr7YGLda78I+ZeygK7TXj1j9Cbj6fyTmwKi6g+
gVQF0Hs4/eslm2NBzTJgldws3nKdYPDc1pdTUJq1JMCzOhD/Tp1oTXNwUth40+TBylPq3jlBR6KG
H2SOECdf2x9irhKKup5dwChnvRaC0gYV5hpp923CHhebAsgZHJ+m4EVFHcepDpmsihQkL5TE4Uqj
n4w6Inxr+JlM4rOg2OhcBg2XXTKaXXaVIcz8DtQ+DaqzUfIxyE6cVdu6Fc4r838bOOPD0JwD3T3w
BuMkX48/45u2ziV82MicZCBZeEEPGZOvTtyLUFqR9DGs5XjvHVJMBDBFQGej/Yl6V/IiquWJKMw4
PYHJ+IIFWMUmT9deIPcO6dKWC1koATzTdNGLh37hmLLz7I5jn6LDPAaFhVrVRA7BoDSEfx/P452I
DME3yJyQocJGpkWo2rBMtLENWJcrWtYuouRFTRlJZwMB4PY8zuys5hSzF8e17pU7JxaGIcsNaVFk
Y+lYBIhnVZyaEIbP/Lb2Bpsf9Dnftt9c9/54iHfW7coSFYdkbCZwZYwhalm+qSTwfoBbMpyUp8dm
7g0IxY6FCW1pqqQdgpils9bmxeSqh1THGal+PReSLoR6wZLHlu6t2aUl6raYcrDf+AUs1YmlyV9A
Euo16yZo4mZVr1mTwb43LgCHsOmBPb+lVgvCkh1irZ5chU1NJQyAxeIMQTUmFcqv7HNeokDqe/98
hHiULGhM8OLctE5BXhlyqBmPEaIpQXQn9HWDOi4HQ6XVxyt4vXuzeWmLSpilgar6qYa7l9XZYwEo
P7gq+F2xYuWeI0W3AODUPAs+BRAFXfsrsS2UTK3EyZ00YBC74lQMuSGNseXH8iZJ9zFj1gChDE9S
NNj53P5ikHHw/2rykZVACa3X7qT+7eY/jyf6jrO5+irqRTAy3MAwEcKgMUDbs9pv+BjsOCAIS8CN
/tjU3Xm+mADqGPoqDiHbIZUS8GJKmhxVHz6AwBpeIti58YAlXlOOvBOGoOQKkWf0yMPJ0PHOlAdJ
nM4RPHbLun5glz5rauGmTz+hr/t4dPeczMK0CNJ33AxokL1eXp+bk74WitkFvq5zBl+dLEbEUzAW
5mrz2NQtEhzPWYg4wBD6/+A+qR1bTDL85lzObpKea/5Xlnylyp/2pMZGNB/b+lfKvOblrs0MwCpB
ZRfbj+3fGyoCD4AV0SQLXAZ1D7Iq0wxhOmFWxTGxs7z5A1XBwIS4e7qyZe65nh+NHVwRKu5Danfy
4O7TJg437jDq2bNwLqaTsJv5CCwHVhCubdC741oUff5tjdqg9TiXAVPIsytVqD32wAmrkVl1wcqb
9RZ5t2QjcLGjqwIvSjRxXG+VdkKAHojM7Iq9ARVkFun20tW097wuSdYA61WaseT0TK0P8d+6MXxk
R5InXyBxsq2aTcXHBBzZaanz81EavahUSTIoBzlfeZTcO7DIvgKUhv5VNIFQ6+yPlTiqkj+7AG2z
RKiFpy5O0GSQ1JyuhVFvNBlb64Xa/gdZIrQZIGODvCjUBei0bzU1ZaOAPM9V3sAKLvKNoQZAiW+y
ajSy13+8mRFloeSNWBJwdLp9MEGz04THH+uGYBI0uTDjSNkWkVl3aek8NvWTjaDenChzQcUWjyIk
3eRlwi9eeXGsDYOsDJyrKoEnp2xmFD4i53TkIOw91RDdYtCLPNYMuvlnGRSV0sxZXc1mTgBH9lxH
Yw6x2KgmcycnOxXRr6X0/WAJURSQOtW6Q8yLuaGmXA2i80I187qD5Mos+9yb0I+diWyzYAILkT2l
Exs+j2GgQpmxL4wULV8rXurOzQKCi+VBi5QTSmLULi+7torDLhfcottnbX3Ipie1QclAVVe26T13
eGmJ9kdZGBXV3KeCmykW8AvAkM6IhGozzAuHi45KCnowKColISnEwIo/Jn/X5RNRRub98QKLWD9q
fRcaWrwJIQGOrNTy+4v17VD7qzUNH8JyudGISLCvAeJucVs4FpcmFh92YaJlsnnU8kRwE2knF0el
Ro8BYomh421l3I/NUQESEEnVdNq38qTzoCiKTQGon/j5PxkrnkO40XHp0W1VXNIkTStXgiuxzF5g
eh2avGtPvOUJfTuf/2eD2kJx3bFc25aCO+m5YKSynelFqit2vU1qs/KN9O2/GhO9kfgeHVZphjFF
SL1LQGYBhf3Ywi2+BtggdKXgSICzB91o1JCEsS5nNWdEtxk3o/zdiK8tEaevDhIJfyreZKzH9m6v
NJhD1xjKL4vXYakLtGn5uQ7B0udiZ1pRfhozh02bFSO32x7KhyxUYGS4SBReqdAHMlCNnPwPaee5
I7fVdOsrIsAc/pIdJvRIM8rWH2JkS8w58+rPw9Fnv917iCY0xwZsAzK6uFPt2lWr1oLK82kI6V6f
8hZabqpKG8d8mZnLzQD/AM5zqSXxD1PIt0hNZgWFZBpP7cGs4JGfT5InRU+18e2zEm/hI1fmjc5K
2kBowibbaQmhQJr0QZNEgfFkVtmpAjom7XKt/2NULapOFsmjRTCWW07cb/VoyYNmNQzJL+sDYq71
ByNuoYJFPuOUj2G0N/XZPlTJoNwMpQXfW2eF7yytLY6VGhQ3g5HEG2u5DEycZRrvSChx6XMlCldU
PcfQE/Wl8dTsbeubJLuV/vcA3Ew6Xt+Yy8a7tEOLHTvDJIcGn94rKql2NuEkb5SnOdwZsuYWf5vj
wZi2uhxer6MOQpw31yJAQHuNMJxw4UCaMlPhBVmlRzjVkFqrNWdPPq2+uT6iVzzTFJiwtZxrjTog
UBuGfOaaHa5Q2WgM5UmZv5YDOqvprg7HW22M9/MPqTskibwbmn1vRV5XferLD7ZyoIextWdAWMe8
L3cO9JUpfDq6WxS3kfRPpLybqn2t75JwJ4Vfqo3Q54UgRFwEiCfgiV9wEjQgXX5xZcIIH1HVehrg
2Gp9N6vvB6k4SHyRnf1dVt90z6qjo1KPN32reBXZzRzgIUTrHiS0rjrTq/I+HP4Zo59NwKgOdfe+
rr6qMRmB6B8kmY/m9K46VcBNSi26T8oH6pBeWDjP8Fpdn/3X3gF4lc6841wpHIg+SOmHoYY8UX1S
pDsrK9xhKlCV8ew6PBTzl1Fyy2njsnjdZ8d6EzjKYCjYYNzKl7M3DkGuxPzJU/ahlP5atKGydJcb
QKjmz84s/yAlU/Yf8uGU8CqTAV7Jse3275QP+RejQeqvHG/DYS8bsef31m0xeXG8C7otJOBL2uly
kWFRgo546TCDClk8aXZVJP0whfrTUPvOXrWS7FD5Cis6Vc1ToZeyWxaSDy5N713fLswbCWw4Ta9D
/+v6Eq1kzPkSHAsi5LBJItd0OWFJ3WRmIEX6k6WMrhHuLemvlnbvxo5dBcLi9B1TdF8hDWrtr1t+
vTkuDQtxmdwmltboTEHilFBYTgXtNRlvZi9z7qTksQk3XnirIyVhRlJ6EdGVxaS5b0sKcKvafApP
Rfipmwa4xo/SU0yyU+IMtblrDG7jaAe53AB3rKSZYKDGsaItsbRPi7jrRMt8Keg780mzIjfKNNfR
vw8+cBm8jxyiK5rCanmoy73WuMHfVuMW9b5Eu9Avbyb9IYpvgyDdO/a48V2v75Xls7hWoGlBgklE
gqh21OaxPphPkqHeaM1tGcDAPSu7vDAO/p/DbRVDQ6tcp+9fZ6uJNLp9qOiDZkzWU0e/bXWqoWVd
8pbxdIjjjxNI4/f18FDot2E83VvKVtj6+m4zNAA9Mjka1v9VIrgbcooxTm89tdp+gFXT9D/2aEJ1
H9P+n7T6YH0ZYefOx/g4L01nX8GITeNGr/5yrwmH/uIThJBMpum7HqPBejJLT5EOavIFlCtp2ge7
vY+hJL9+vl7fspcDFg62ZitzLkmz9cRD2/SGEnUoq5xArdjFVmrgNXyYpaUURcRJPEvaVggDh7yd
wzbTracxpIOz/BJS5DPvlRnUuF60t+RBYiAe1i71H5Lu8fo4Vxf2zLYwq8gIxZDhataTYx2j8rHw
PwToMm84j5cTKqwdGBKNYwJHI23ky2yfxRGAJYy8SbX4gy7J7JAq9fVoF1h+D+lC3sQVYYJCybqt
NNAjUQs98EPVKOPXqAzKyo1pu/ZvRrmJniu0cb5KjoOADeWc/F2cjVBH9MWELJLD/xzscjmlA6SP
wty/aZNYtr1yTmcbXQ5Qw7s+GKyf9EFHpQc5cJF50ajUn21jyL7p4SQ9F/OSd+AUzNYx1jKiA2OY
LfMOdhLCHV0vSUgqEehDT8r15UeRgPaGpE2f27lBBgl6EbhRNR9FprQG8mSGyfh1kDt/2OWR2dMT
qimZl8cafUFFW1m5l5hZ8S22xo63n1FIjxnsYVCSUYo1vCnyJ/txrHkl/IQRXWMTDCO5ErDm0486
G5rcHTPfyN/N+LqvXdOlcNbTIHJKFETPvbL2sx1EZwNshp2djvBxtdJplrUAnSpyec3OZG6S3WDM
ww/TDJvMa7KeMk+nqoVzlGZDD54zp8TjyJ1RVIeo0KHznLKi1z5PjZ6eJh8s3EZVYeXk2QQ9SAkt
/JrklC73CjdQE6pZHH2AMPgxJl0ZJM+SNf5zfd+/fuAhO2/w+4jemCB3hTOXGVnlJIETf5AM4yvN
W+/sITI3fMjK2aJsBrDGpFGdo738+dmu9zWlD/RRIsuVxV4f3mfDne2Mu7r/dH0sq3awhE4V3BK0
Vl7akWj+guU1TT60Mam2IDzY0b3uA32P/mxpgIBRIibm+lelb7kRzwZkjfqUhwVigFpKzTySzKcu
ynvX7n5dH5AQ3Py2s7Dg28gf0ekh2IF7yJ9nlDVPReY79/Hk2J6WjcauSrIIppuhPtZOY98WarWT
lPoP2eX+zzp6Fzxkl7K4sDWSKUv8oLLiU39yflDyvz424Rp7+XXEQsiTEGMvWdPLOYxDNfG1bI5P
aTrta6u9jYzWG6hwZuUntTkW5p/BSF/ZE46TMwZ2ZUnYs3AfupTQ/lm4m71iQiz0yooQjhZlo+SS
okBaYI6skPMwN857s23veqe8iZONS0s4vL+t8RzVKaFAYC3iJBZurAmhlfhU67PsFVkwetqozLvr
KyUmtn6bgTWHtAHYTrDFl0tVFkXW0v4dnyqjOOjyjQR+VPVqezjOFCamNN3BRrBr4q0Ml3CeX9kV
/EZZhpqkmSyZmb1z+mObNQenfOzKrQGuTuPZ+IRjZqSJohbVopw6utPH4eb69Al+/NUoRK/kENf0
y+ypDclq6VkOZECgW9xKq1ZAwS7aYYgiycJxGkojrkZD4rA65XFQG9fMdCLQPwv1f4/lzIp4iBwj
pNEuoKVX+WL6pdeq3KCpvC+mn432+fq8rR4lx6ZoRwYNIPPiHM+crCQ3uFk4pk9UIgxXMyCa1JJI
3ql1EB8RcEZGoEy2NDTWphEq1MXhQqFBvuHSaJD7CtssSk6K/rNFTJkCCi01T9dHtmqEq5bcLb3v
rxpKfYablXaenEZdedcb8rugNd6N0FtcN7M2gSg2IkYIep4cgbBYfZb1k5pUycmaDkn9bOmnPIB0
RNslW41/6wP6nyXB6w09XUGSiv4u++42XNRNDteHsmoAPCfgF/DN7G9hWQZt7MoWA5Wc7e3xKE+0
XgUbm3vN3VCT/M+IcITMFKoeuSuSU0m7VLIvgjsrP85bmeHVoXClkoJGy4Q9cDkUDdT6nMgDi1/v
5YrAPfdCbvPr87U2FN5PS/cdD3Mir0sjyVz4cI0byakO9zr9tr7nkCFR99etiAmJF3dwbkY4ojKx
b2NpUXqSa1gG0n4evHpW/lKmgsL37Js+ytAkzkhGhvvR72g0bC14F3Spc+UWTc5iKj3NmvIj6QNp
39YmBCzRGOx6be49Y+xRHJy0+dP1r15bgLOPFhMItVKWwHWZm6E/KdVRm/eKuXEvr8U2S18CofWS
rXmFAujjOOhrJMUD877rPld69F5tepe8AaKpPwet3liI1SEBVnV4VZKoFtt+Kjkoik4Z4lPmtPGu
bw35XqshIHLq2Dhen721u3IRG/zXlLDkda3HYxx38anZW/stHsT1cYCNBEZlw+wmXPhzOnRKvcxb
CmECRSESqbPnDBvud/VwUKf714pw3dfaFMypjpVGpaCelHfGlHpO9wxJz8frk7U6HrYB7TdcKtxj
l8ewoWOjnOBWObXRs2E9zcHTkL5lMCD4lgIdXSoiNslMu2pKW0JAWsCnQXetmR5352kzfF57iiza
kv/aEdyW7jSJpM7EYlmn7Y2SRlOJ1kVp8hrYlpDk8xwFitRwYwJXQ09aBQC2W4CFLDG3OFGnQ3CS
4GkySi9M31MJOELdNvYDSiiRF/p/q4Hl2Q3tz9eXbnWf8y4BxApyhNz65dKVhRqP2kAgkMaxV/m/
nGKrhWZ1c5xZWP78LL7h2a/XYcPjbvQ/D+MdeXt36L5cH8WqI1qq+HTkGqYm8oqGkWkOZswTzs6P
cuT5dHsre6c5xEjpbUHH1sKNF8TA/9kSZqwZ+gS0DbaSEtB4Ae+k/h5cnqXXB9XYQo+tLs+ScQaU
S3FLTFuE5hzRfUQIZQeyDINt/lgU6UaiVdRzfbne+OmllZJojVzM5QpZ49IsWsfJiWKxYzcuadYm
ujuM9rOk7tvii/4RwkM5/QrJQIwIZKO5MK2N464cEjdR88P1tVyb34UdFvzh0hElPpg7qZ2nMc2S
Uy/n+zx7UsH2TPAm2hkQOmcjgFjbnPAooAu2UByQx7sceuGTfY9kYsf0tpAzt3Iesj+t6/2eXg72
oqcOh7P4ep0Up/RH1FxOXSvdxXEGR1C6L2vZTXqlZlhIN2StWxjSFl3A2uYByQOUB9wzrVVCoNea
SatUMukbecg/5qzZMCa3b1isMxOCu0w63ewk38SEDQuD/lExHmKtPuRV542WtrFYqzvjzJhw8rKl
x5r03ZKOOiQD2p3QLdXRgZzbqdftDWNrLuV88gS3JXWjgvY6xpJyem+k886MdDcdsr3lv2vSfJ+q
m2Hm6mbUaIYhlFqowoSYI1tajdWySU5ZQ57DzUm8dl4Dn2/pyaEKINbMa8jm7SyH9rZToAKIlQYN
4KlQf+hZa1VuFFbgkAlDu7+z2moesymJ4r0xTNFhyYojdlUPPwOnBhdkNb78KRytyHfNLvEfu1Sx
fQ43+eAHKUnHjVBxfWwOrxoqetBqCiGPYo9J0qEBCOiT/JDiBu0NFD0bl9mqERrugPXyF62yl6fZ
D+ZAnkjnnSQ/obR/pJHVlfXn61t+9VRRm3uRiudwi7tQSnNeHAmPwAHVqQia3n0x0pFx3coyH2cV
lN9OA5Uy3jQ0R6E7eTmU2J672kZl60TXTDfQqQSS8m4Ty7U6FsDllgUCm/S4MJZwbPLGsnB/sFY6
Xvfp+hhWl2NpuKJ6Bj+siA2KbXQMGptfN5zPSfzOCmu3Db9ct7E6gjMbggOXddTI84gXc4OU661f
5JJbRXazu25FJF37vRy8ZRfEG9AMMTU4t5IPknV5M8+HKXW/2Q+T2wegl28on5CJN25kcv5ydzQ+
X7e85vPAJlIB5sEDdaGwQuMEnYWZmlxQUTbtm6CDbMTK51upn4t7aZBPqpE7++s219bt3Oby52cR
m9LJedy0OnsvHw6IXjzAB7Nv6nFjUteHhuSfQVqcSoPoEqKmqYfBSk6hru1Q1N5Vsb5T5fzR6eQF
x3N9UCKI5GUJgSsaXIds9ld4uFweer0MevY64sL9uxBJqrs6h9LmrjOP7bcb59N1g2uzSCaZIv7S
eoik9uUsWmMODKElaVAVj6mpkhKFnyQu9tetrE0ierEAJOktIF4SrJSRlhtZL7FWxrSjAX9qICB0
7ns5O5VF/gb/urQNQigNKIRiyeWQKJbylJy15OTHED5WxxbR+W6rC2V1RGdGhKhFMk2fbItKuFSM
XtyD/o0OszZ6vm/vtO7p+vStLpIORhCU/nKwhT1YTHncVyF7sJdrtxielmprvwUc2TKyjPjsPMWF
kwxyjpGEymo8+0dIDEAMRhvnacuM8Ap3tJQKs8SxbTt3DI+J9LAl6rplQbiU+myemqBeUkogvsoe
ZQPEnSNrA1O6uDTx6kOs6981ERNXU2CMgVYxXbbReD28ivX8hhrZEmCRtKKKgPe5XBBj8I3Ct5ZD
E5uu5fyI42SXw573hr1lonSxtKYulLuXVpS8ah1NYhyG/CuvH4Kog6viTUfyzIiwJGWUdr6d2skp
aqCmMWhRgH1+qxyyFozQu/TvSHShWpCU0VCFi6e2lbvqOfXvlXS/hYpZtWFBeLUIKixyYpezFYMQ
sZvMJ/gNv2rdr1w7DuGp0jdWfsuK4MGUyY5CGpBxyspDvoOugHD6se83vMq6FRokFwb+pd36cix1
zwtWjeP01Bj5jRreJa2DlO7RKZ6v77BlcV+dFMTW/7Uj7OPAjpAwKWm8BH7iqI4nlw1PlMm1EVWM
tB9pL3ubAdfW2IQYu+iodLdJRi78e+x87t5ZkNFAgXN9YCL68OWyJqFPUAD+Y0FXX84g6CiuS+bi
lM+Ps63ejBoM0c1t2npay3tFdhv9Zzl/qmZQgZq+v259zc3Rvc69DUx/4T28NK7POa90ZwSOgEQ2
HML1gxV9uW5iNeG3NI6rpFxgfhFbac1EVhonpupX6n7oqXJ61KPpndVDJJR+0Kb3HWSzeRrzIPvD
lrhlalVKS+QDlv8goL0cHRI/Gq1SOL+5+EsCZVy5RnrXyh7l7V/XB7myVRA/VcjLYYreO2F7zrCf
TONY0RcM/J7Un95VhzS5ybcycut2GImNKLFuiVrA1SyVcaXU6cnWpc+j3jz3g3WbT8FdwXN0Y2eu
7A3G9D9by7ec3eWBXFTIH7fpyWrvjGjPqMJ+w0etBEAXJoQFUqvEmAqL4fQVF2AWQcGoavFjnSZP
cCrdOIgWXV+nlQuXLgZo7/Wl7ghW5XJMmaZVTaGzF+Xw6wya2d4qa674qQsDwohSO220sSVunCUC
xn2lTscgu7UfgyI8mHVz/FPS9d97fOH7AI5FvUBkrC7r1lBSZM1OQ2D+lFTjEQH5jfB+ddMt6hN0
XYJbE6OU0ZktaZwYU9t5+T9lex84N0G5EdKtrgwISui/EGYDP3S5MmMj+wir4OBzup562ziE458H
W1xR/7OwfMHZfp7lwPGrKOXshKZL7YY2nrecmDMLy4k6s0BuXsumGQum+lQB30nrfyimvsEIVSFY
h3RKUGzjSyNGbClFkHJfZNZ9+aNzbv2NO2FtJc4NCKMwh3LSkxwDWuHSxjwkG2dw7YhQ16JVi8qT
DJnl5QDkWu51ysQMQO5LVzcCummdm5QWFQtOX314Uib5o6GGN9eP/touPjcrnMxxatMhL/P0FPoP
cvNT0sl/05sbbJWZ1u473o3/G59wp46koGJTZXxxakcnP1clr22HdAed22NqvE8n5f0UOd/zQTcp
pvtbHPbLzwuR0oV5IUwOlL7T1RLztf9+Tj/RaoMcSQdn1GQUXuNv5BrWZ5WCAhkbyjYvRGxnWz7q
mzAtNawhhhSCf1b1nZTe5cYWd+uqHVVbLLwojQu7npeyEuoOqwfGYu7ujOIuT++QhLm+R5at/Wru
YGQDwvOSqBGWTrL0uA5mrnFM+MMTI9ksVW+ZEJYnDa0G+jlM6HrH/ZNYXwHfv7fzrd7j9Qn7bygi
U2liObTJ21ytSb5AX9DVmauD8yZnRKcnEQ/vWNLRwlkuARFWdZ+eWvuzHdg73NFQVhsOY9UhLRlB
cLP04b/IOJ3tMWWSal9qmTJNkvJdVlEMkWLjD0nQXi5SbjeiYIsTSqrucihTm6uFUmKlUcwdi4/m
QaVArt7vVGVjm60NiKuIGg7kynAPCXsAHHxuZa2SnpyyQAfJSmWP/Pe0MW1rO23hN8EOQjivYEnS
rBo9KHv8UARAXvP/Wqg4Ukfeqnqv7TReLxzLBQwOq8rlxJV9axdGqrGjwfsck8G1NS+yNt6Zq4Mh
NfxSjVjC7EsjqVLUbaCqnEzCkP4LjHR2s+HK1oJRCAz/NSESaExaaoatyqpkiCrX8c3UP5jBUZEt
pKe2cplrO0BbkBd0QdL6I4vD0aKkmo0+OzVVcODhtaSdr7uyVQvkSVl7FVyYLTwrU1XizRwSi2hS
4kpwTOZvANfRFPw/C8LTPyv70dBensfNc5Nkd3n3S04/B1a6cXGvXqjnhoTHVRhYEUQZDAWwox/c
0XasPRmfyTNP/UGH4G54Q4R1bk/Y0HGnOUO9hHHL1C04jhquio2Xz9qhgZiUfgN48TihwvLYSTd1
icnjSvW1o1SbbtKgNNN+94stVqVVS3CzgPbnfNL6enlyqqyorU7BRWvyl6J6dMgqRBo1sGxLLWjt
iOpAK3hdaWDJRMha6LQ+FDrjy3uxibRbNkOyea2tbetzI8LBwQskZdzi1ALTIGtwB6vFG1Yfom1l
qavy4rGWYZ7dNrHe+X3XY2HIGtq2AIgYP2Vj4y2yOldnRoR7UwsUyVQz5kqPsp3T/VoOKHQzu+s+
YMuKEPIOeh8kTYSVMqeBM+1tyxvtCt08uG02Lptl3sXICT5CvKdDwyhJl8tZqyY9h4YV/9x/M3+l
H/M5cW8kRFrqr1vFpjU3Df86PDXAn3iTCuuTyuhy5HOcnZwanu05r4d/mgBSpTCUpacpz597s9vi
El89Q+xphJnArdOfdjk6JRjQsE+TjKvUp/Q5enXSuFre78zh5/UlW7NkmGTqFVCmxFPCkkVSKFVF
nmYnxTg1Zb4rwycYol2p3uhbXNsaQLsW7gj0VQxRAWkc6rJ3gjw7dXu/8n7UWzQ/W78vzFiZ95Jd
Z4xDtu674gTsOugfr0/V2pY7H4JwhujTGvMSeeIllzMO98lzMdyD0fU67SelARpb767bW3M9sEUA
mESiil404b5TKAnlUHtmnNkJlibd7d6A7SMaXFKlIGOIRIRLQW3qZgwQaDwllU8DZrXPzW/RXzXc
1VbhZcmWWuHqxQrwZ4HggPTH411u62wm8iyzAnt+89hk4VNBiSCQaTqOTckd0x9B/muIDoo/byzd
2i4/NyxMZd37qpI1GG7CmmZM5NCj/uBnT+kWMHhtG0JKuSS3F9pfkeOpjQwjnxy2udQdreLO745v
KXkuvJf/mRB2eiaX89jQT3V6mazIm7q7Pvh1fettDUPY6hA3xcEI+/sJ/Z0h3qfRgzUe//9MCI7H
TEPfqeFIXmaKPglmSi82DtD6KBZ0DJnyhVjtcrtpRgxrW91mJ1UL5gPPMDQTNeuXMSnB/vpg1lwD
70TSBdwUlD6FKCEO8lLJeyzZYwtpR6X0POQMEMVOPcpo6wTtQ+eb1c1ctcr3uVe3CvurI/2ffREO
VKbI5hgWrsKUv7NefvL5betlwyjJ8cVpiGe3DaR0qWNyhOzSswtUt2dP32oNWD2nZ0aEcyrZA1ew
ZWenKBiOQTDuhv4pstXHcnhDPAQ267/RCCF+6juyOdG5vGQrlg40Mi9WsxFyrwUOkP2C/4YEhmBY
tJHAVlUZfnbSQhly84fGrt1cltz9RtS1loDjjljKoTLP4lcpsRydnkbSXsYiqS4SsOFH+1MfPmze
SGsjOrckBF1Gaza53evcgEh/hPlnv/qlp/2hbXy37LdeYctaixGetehDGgDPIfsVTu8A4hupLowl
vwpYCmm1uNd2j3bnTb6bfjc3pV7XztC5PWFwfRb1kRKzJbS5O1m9OaLCVnh2brpmG+4n2gdAFI/H
wfkJud0hHNS7tjO+OeroVYm54blWJ5oMx0IDimyyKH4m+z2UfchznTr5bgi1Q9f4npXft8ZHf9Bv
r/uuFVs8DJZ+JVJqZKWEcaNKMtl0rkYnqXTM99Ukm64WIPwhDTRkWU1WILxXpBsOU1REWbJf2gKJ
X8IAGH9ERiYjs9oICZPoRHOL53+B5wXC+NFxK/X9VFZ7R4selfghlXoYKL+PAxll5atSdPs2/KXl
3eH6FKy4HT5mSfTKcCWoIvjKHBypM/oyOqlOe8gPRgMri3SMqmLjqbduZ8kmcUVwhQvxT24YoZyr
XUS/Rlwd6LppXF2Pxj39WMMNbW7VhmdYlk44QijnycvfBPh0K11egBJMvIuGF5Pc0ak+J36+60bj
D9Upfi/lmRXBaSNjHFlajBWNzue8PoTRITfTjV26cjrJ95FZBL1E16NYxIHfrgn1eohO0PofLfUx
K6VbP3rL+pwZWY7K2VO8zHKe93ZPEYXe0PiTr/2EFFTbuBZWN8Eyabz2SceI2eUEjs4SWuvo1Kva
XSLvf84TRGTJRnLx5XXwau3PzAjuM5qMSZ39MToFSeglyl1ivo906Vgakze0+kdYDV01eFLyz5N8
6zSm5zTjzq+ana6+a3lM13tnPFnxM2Qwln1Tazec5ZOUNLfFAL+w8t64BT2770pp7zcP9lbktuaT
AJLSwqcBFLHF7sdeHaoiVLToBCNfLd1Xt8lf/c/yDSgyTv1/VsSUZYZmeN/qWCEEJbbzEqj1ulbf
yFSsjoU8BehOWmFkMc07ZgpV5sVKrnk+BZ559oJHv4XY6dN1L7ZqCBIWYg06tQlgLnevMlpS13aU
AA3g1I+pHfxTt5G6m/1MOhrBRAa75Bq5bnPtWHJF/WdTODFzKA1p0zE4rgzPzJ5H5S7qNu6KtQND
Nz0tVOQtDVp9LsdltCM0PmkUnyj+wMz20Fg/CusYHK6PRF9zlvQrcQOQh1tYcy7NKHFaqkGGmWqv
H/uTdAPXQr7zb2Fy8qDcj10og1zFLbzUzQ7hIdn/9flr7Wl3n/u9cRM81l6jusOtdYSHyK295DbZ
fcnd3IuP6W3/c+Nb+RTxbJ9/qpBi7acuhGUxjE9RTizU/Ai143UDayAx7dyC8KCRxr5JVZ/J0Mzk
SD3uYI6QqsqfUrXaj9DG2fFdbSwM5ZYFk+JWg7vIY/xypZyZf+kaP3PE/pAEud4xQBWSb5jqutlt
vgO/RH7kff/sf2ufx3dV6IZPpPyuj3x9F8BKDXRshRIU0apejtMCjpcKqec0zctdaCnGxrFRVmJ2
3h5kw7jKaERxhDvT9POKC7uG9006GPF3f4j2lhnflJ2bQDsVuYjuuBQE82nXjukHfbihBmmi/0aH
ZwD31rRZ9FhzHucfJBwyJ0NrNQjoaLbC3K3pe0CnbFRh8vTJPY0bl/n68BfqCk4a3MOm4KqMMMxk
2L/ZXs3klX6ym9XQTfxvIVz13YP2kP8Y1cLV+oPax4fxQfkgT4dAeSzI2CC5eX3FV0d+9i3Cua9i
JPUKqL1OyNBb89+DBC1XcVOYbplsVa/Xel3oeoQri4qvtoSBlz4mRQHEMQa67H35KYfvsw1bN1Ee
pOrOn6yDH0Su3+4sBwHy/bgwLiI1MvQbmdjV0Pv8I8S9V0ZUAxRaynnBD/c9Xsubm4fAjQo3+NT+
glZL+R67Ew0Pn5pPW71/axfGuXFhn4XgX/RMo/l/CrLdaH6nZOVtCpkt3umVfyR7vvAnM8lisOhE
9VSNMyOsb1MCX1W9a/K7Ifsha6e+fwba8YYbij4UsKaQaMP+sTiVM3dlzGXuoJnK4WnvqojKJKjP
qCDvs4VMWMugosSpIW1F0pZngXZpKYhLXwKCF5/ypPfy8EOlWN5SzfNh4XN6mjjw0jwSP1w/ImsN
PugRQDaz0PWT2BT2baYlsZWFtLuOpXOo5tSb04Nf/zPUrnJKYufBmT9DOngXb4TKIp3j73uASAbg
M3Ea1ZDL4SpyWGrpoMYnR/07VkcKicXeMCJ3KO7zMIBAWQfLNbktmsTpPLtm1NzwxtrIRKzFH+yi
/z5CcFajn0dxY0AgIFtfQdx5AzQFtHzexn9IRPsyWrYQMDWQogprfDlabcwMG1HVhNHu7PYwP7ep
G/Re9LfNWdx4H6zdc5QUaAUBF+eYYt1HGc1MQkWCp05k/ERdcEAeLbY2XOvaLWfRa06THUkM+tAu
B9Qkw5xxp7BtjD0aq2G1156L8NTB9rhVDF7z4uemBL8CAI46bYmpwSu+KKf0Ywlq1H3DMTg3Ipw+
vQjnJBkwYqm7792AzrXbe/HsqpA0A0d7um5udfYQOpOhXlKREBesWXFhx3aANd+Sbyd9KT+7SOOO
CgwdkDE3G9t8zTNbcCsu3VocdfE1ZKFusGCEcJqDFnl55T84afrLr/2ty39tqRC4QdCaqir+WdgV
yFkHTiLDN9Jq9Y2hoHKT3c/tEUF6JbxHmSKocjcy36nOF0Sm6uGQyuZN03vh/ClQtjBLa8fAhi4W
sDH/QrHocoeOxSDXsF/BeaaVya1ttfE+Chpl47Ct3UccMhC0kGzTdSF4kLyYtakc9fg09/4xTKV9
HgHXD5udM6Iikd81Vf8UW+XGRb+2oDT7qDA+EFfwj8uxQYVD8wdFkFPY2x5sDxZaw5tX7doEnhsR
rj5FKXRlAEN/muuncv6ih/PGoVPXtsu5BWGJ/JmEjVEweaHzvjC7nU+jvpEVdzKkErk1u1mwPKuz
TroLs/dx8iARsSaGG1fJsczagRY33eWVvx/SCBin9S4e9kE6H3Tt2ChurtQ3rXqwoq1++a2vFpY8
mWqJ5ullyZPTVOyD0UZ15XuUerCNb8zQ+jpbCo23XB2cqst1hiTCSAqHSxImAPBKkSuRUkyVw3Vv
tLrQgOWpmhAF0NBwaQWhELVPfKyEtQ3QPPKgRr9uYXUcZxaEhZYaZR7HlikrFICqg+nZ8KPnW/Ck
dSsWGDjysIs06OU4ukBPs67hVFijtesp/Sw5rHE6Xh/Lmu9GJeI/K8JYssivQsgH4DqaH1Tf2DnD
T4p+fZ0SjMKrHPyZUPtL5OCoNESDvNPI4gu7rRimUc8cuEKi/B35vGxMHjpYNkHqBW/ZbMCqSF+r
dBQawsCi2k/yxh9/U1FORAzO8FlVtphdl+8VA3iaDf6zIoyHoc7oIc5stq7cpx2imSgIScHd3Gy9
99dc85JiRGSEPmUwv5fbwTKTurV8Fio1I9xJ4VWGZ6TfaNUo9WSv9HsypNe3xqpnOLO4bJ2zx0KU
W4EURhykpuh3vqoeJqcKXLsPboo2/Fr7W6WW1a1ogCxbFFXofhJXrEiyKpkZYZLXDt3LtXEzms1t
nqO7UaVBtBvYT6iMxVuPleWHXy3imWFhEUOYMMco5543lxbz7kHVf9Jo9Zb9iNCxDoRu4SlUhdkE
NOfPPmy5vqMdQYQmZFEacyMSW10ymMOo4eL94Li+NBL48HlHLT6DAqjbafHt+NXp4VjXi6OTdBtB
syhYthxm9FYo1yyEGEt/86U1Pff7ppXwg3YZuaEy38BX6fDS6qmIo/hbeOGDfJe5+y5Nj5a5t6oP
1zfoyuEDKQqEm5HyghaTb2GgSYqRpgm5KdLviBV8q0IY0IvB8vyg2AhSVo0tFOUIMpASsYXLy+rq
MU0kKF8GecoRt0t7r2gzbQeHeLInIN0iblq1ZwNPXkg/qJaLpyGxjcEYWigQRo0G1165y6bGkxE6
V6Pw7+sTuXIAQFqj8ICQE/emmFHOKlstZQ4f5XK6B4J0JK1Ec/xOL/14Y9NsmRKcSjMVcShBnXNS
fDIAUecqY+zW6KZcH9FaYpadiS9ZKHVhnhXO9BBE5UR5gd5a8wMCIl6xSz4lt7Lrvy9OpdcfjDvJ
K26l2+tmV87fhVXBSRMWxFImL5GUF3qW+9M6bungLGdK8FXIh1E0WWjuqDAKFqR06rPOok+zHnro
Z2RktcLhr+ujWLlquNLoDtYd3lmO+BoOUQSySoPOSb0KR7SYrXs5SPZzgdaKsi+i7K9FUk76dd3o
2sYAGaJD+UDHPHXnS2cyDWlcFJpNHEpfVlJ/T8njS1vrs3LFUNyiA40sDQ0TIhg3M2srbnlAndqg
8RJHPcjBB+MutDxZ+rzJfru2GUD84ixgPkLnQ3g+ZlNnonyBsSL/kjnGIfquxb47xJkHoO8Nk0cX
EIj5hYf1FctbWdYy9CKMKy40N/Al+f+R9l07suPKsl8kQN68ypbKdbm2L0Kv7tXy3uvrb6jPvXuq
WDpFzL6YwSxgZlApkskkmRkZ4QCElRpFNY7mY1OLo7oyRTzWmAmKFWKBDRwCFMA2H31/GtWnCnmS
sqAdzEvOjsYTBFtktVC8ILJ5bVe0SdpjWJp/6iDmnOYi5VReylPi6JrZPlWkf9AQf+t2UdwHSi/g
DEEXse5rJe68I/A0oxFDYCisJydMvyUkvzX2v+iJnbkW8ZQXVTT3kg4vMHLc+xGahwtBr9+70sCT
/vFSLR0hEA1CQIfzQYll3nJXFzjU7oMIGTXwYo3JJWkHyLHl6zDSrJBWBl/avNeWiGjbBeHYQkMM
zG5NBaWeUIYQtjfwhiolLMX/aKaIAChMajTkOXhIyuCnSH+66kMVKaCm5XlDIMfWRXJeJjZuJada
kisYDStGRs6kBgCyWe7bYUs5LpbHAtDY/CJGxy/p32WRTFWBsfSD1eWrWb6FkpheHso/FoihqELh
1yI8bauOxh9ghrzNf9PdAkTSPyaIi603tdCWnumTPP49KPSq+5xohx5tnoiYAyqVLACXIbgDCle0
Jegerh7vlKWgBoK6maQcatZ3ZQO5GANtDMH2AVWJqi0gtrWLPbdXj9+P7SwFtGs7xHJUQgzp6Qx2
OggJgF+ViVLn31sAKTYSLBqyowhrt3te9SQtVwYwZ1WcCTzMKLw8/v1fkCZ5Abk2QFzgtKJneC+e
aRUSvRZqi7fy3ECBzl8p07kPf6bMjVB+Tyer7wqjeIVInDxBc/FjTDU9Wke+W5jgF2ZoBCBLPgLi
abSN4r4HMBkx8HFkmqpW8V2KCkZa5u/gH6lg3KXlQzULBTSQjOCsJcJcXwqD0ikazj7oLhdoOxAl
yn5dKjjj5vWPCWIYns+nWs5Aj6tJo5XP78aoN+TBBFL/yYuAPhc8VucAehzKS1OpenmOcxMKcU7O
xaYQnKRwUxU0XMvSrWnGtMCtgALAY+vWp0ah6OKuxTf5Sr7j5XMwfnNRueEzYV8JogvBFhpMfR7l
nZMB3jK/e+ZeM2KiE3biOxA6gi8iP3BcaRfKdztnpNONnD4/dugl/Bk0lOY+QOD24D3EDaCAblde
8GDPUnfyOtuyK3UnmI0tbboVb0rH2Egt+RzumqfpD2gKTVGHXpvJANbTGKKZ2orD6nR97EVP++ej
yPr7wKSc7Mf4KI/HJhKjFa7dRqeJq5BVnXiszQYklGK7G0bRUMPwmNXDQW3UVyB97cfzswQFuJ4f
sgqCykjj1SKOEOYpXTGreJ+uPZt79VbgndxGTuvS9LLnxSUXH6uOhkx0tYMtmQiSohcX/DCfWS26
WYNe54fXrgBtOCV7sOTV12aIcyuFp/NMgCkeujNfGmFu4RCOV4hPDcXSUlVaRHED1NLI2+GeNMeu
64tYJXZCpKCG2ZbiWZOqb81vNmIiNfoUXlTo4sZWBliDVykmV8mUs20pMOJpj4cIXnQcToVb43XL
pHwJjt9tLDjepBhlE9hDTkOlL+1YQLMBZQAQEilKYjZ9YRSkEsptW4QKXY5KBmhMSNhraJEoOvEr
qBlKqWrRIOq1IO7+1a8lghIyU00zyJjTwFVdKbRTozpmtDTC4txdGSHmjuN7H0TNIlCDqNV0oCEs
tQ9epeywpb2OVsP/jITwjinoAMCWpXBr65Sl/6VmILfS9U8TcbQtaiUu5p8ercRM9XgjOFEBhJpo
Nlv2b33MDtOGexPsyBUNvBYPYENwuOG5CdcqDXoizAvy6FuIk01jKzx2NHyLFpj+JvgODOlNsoGa
QiU8sby1sOVsHGyZ3W+DZjM4wBTFB3GTvg9W/uR9pU/NPrZjfXjWADYwHwe5xVvN9UTNweJqh3bB
xHqBD29CeLPACot4YPlgtbPG0EiR9F4X71qjq3BoY3RDd2D2/XdjhVD6XSmURwHNsYnzSOFHPpxm
x06RokpeQjNyA0pT0VKE/We0OGdvR8uwRRNAhQpubbY72a52lOl87NGowd3+figlOSsxWGrWsnzj
8VI9nh70C9z+diZ6fS7NK4Vb5VduTgZr0vpZH+96yLbfmtCY2MMFD58vyxs2XffyilMpJUTaDM3/
/crfGHlq+2SGIzPdGntUrzmaagRtnu6iiheggjPPU6J3AnhBoZ7wHYO9B/mNxyuyVPgG4fr/C2CI
VbeD4XDs+Z0KU6aX73njB0Db98iM97x18Tf9c1jqf8HRyNvxgd+MeE078Vv3nKxoXbu0OSUCTMR6
ohgDErKd1F0+4JYW0C7ns9/+7yEMl4fbgU4c61dli+NABN5a0GOTe2kcVDCfoIatPGXO43mluSER
CHqoqQlVgoM729rDa0upZyxWb65WjUw+CNB+rfx5MM33uGeM4Rw7CTJRo84bxRmPu3BVFfs+3420
q8Jibv7aMhEe+KDKR67EwHK9MDX8Yxt1ur/i32u3dHtH26OVrYdgHMVP5/l6sHq/UPKrPSd2AVpD
PbjpBG5kVc9Du5b0zszGH0E9By3FWWjWiCBSKgPDgPA53FYmujbfulXs+gZnBNb/l5OQaIchYMQh
5OdAwphlUNixkFilTDkvFscC9RD0AKHQhzaKW79PlFYrkHjDWHB0B2ugyQQrGIz0ddzQaNOW3fLK
FuEcVZAFsh9h3lgGSJSB17WJ14dBcToNcJlqhEjKG5frQZIew1YBEDpxZFVyVDnt9CamAcAXY8rV
1xCnjTrwQTOqOAqUsIuMaVBOYiFQ0dbzr9x55pUVwlcUcew9dvZMb5eYk62sWFvYqltcN0K7s2kN
7Ysnw5U14uxRR2GQkS3G6R/qKXo+XKU3C+W/udReGSGOn7yPOW1g5z2ecdZYPo8pQ/F82tIQp04r
Sk2ZarCgZR9pv8lZGuJi+dl2NQbiQEEXUiD1LSwwwkvUipYXuWPU2mlsAUsS9msu6Mwckg8qMoaP
dzVtwxEHTZ7IEVvPDpH+hOvUKSxuwzyLyPy4j+38L7vtF+M4w2vJmFiFQzVofgs0Kh+D/zdrJZk3
wjZuQ6MY0owzVTYfJTzo4rHXIf7cHyNOhaBwXJQSmptY7tDyXBY6XpbKaIZtQpyGWibQmNTm8d5v
kH8+k9ggQYciL5IUCECeLQ64jleFbvn8YegpE7J4MwaNySxYgm4hsuIkcxOUw+d2oir2DDTYQHbd
9vrS7Ji/lJlf3PNXlog4x3ahoPqjD7B2nRiRjK4ZbRcxl+HUoJHxWYQ+hYyABq0tgTs/Nr04Rmhs
SyJe6uBKJdxaqrWEyYQUio18qoeRwOmdqlmyJ6yxzLTr+uLKXRkjPFmY2LxrBzStBOH0Mfa+4CrZ
MFfXAtYoO3RKjZA3s9WxouWDF7cQ5HIhbYsqNhrwb88siJ9WUpACJdx4fzQkR8P+aeS3fm9X/lME
MBEwKY+ndXGkVwbnD7q6XiQSx3hBB4Nj3TsgOwZcaT+ADCfgUESSJDOY1o8NziH0blOo6LIA1gdt
VuQ6TiWEP4Dswd79iYRsPXL1i8yhHeixlcXTArKqggiK45mT73ZYeQhdPXWoo62tQFJvcCB5FYm6
T6MxXCzEAqsxLxga7aHxfWunB1xwVHKMJgOhwYTGRf4rD52RSXSuOqAvVc9LIGlpkNRfkjdyEqE8
A/9A3ysqcMTwwjbIO+ilzA18w3ZcyevA6Xf+R39Ser09pkfZxSH8h2f0aVOssuNo58j+tuey1atn
ZN4d2mNqMSJffxAxD00fqbE/f9BoKLZmxZZi5E61iez4WbTjJ+E9Ok7Uk26On49mgThLg2QUes+D
URbjjw5/PLOyGGcyuO1XeqC9a5Y86nqERPxRQHSjVMzvlGf2X/SW6Zn12Gd/9QEfjYfY/FMtSmHY
wwRqTXsNIs17rTa2SLRu+EN1KleF0a4QhGxu7b37brVuXfb18Scs+/OVY5HhIIVwrNziExJXMkUn
Xjd6pXt49NJeAEvh/Go6yXecV/FeGmswBBafqjkWxRo02NALe3k8oKVoc22GOK+AK5wgdobwhjw5
qwsGDW0qUNyCvIp0/lSpcoZxCE/lqrUG1GA8o3gX17qyz/ei61vTenCEs2T09miGTpLpopX9iexp
P5rDPtj2r/hzzevxn2CVGRLlZrDU4gWM4X8iBdnlEk1RgBQmvm/MXirg/naiUQR6mEBxyQj3mckq
fzxtI+OV8njiF6+h14aJEDXUvpyCRgshyugNVo8MZSPqqpm6vK5SNs7SGXZtigg+U9aVaVrMvmRJ
bnVAVsCaE56UAdFciYg2vtgIkFqCld3wfYjdQa/1zurgU3+hsuFqTykl1UEbFRFwOq4ZyzCAvcaU
Lc1uzXlcNFEI2jYkQo7IFmqodTAycTqzn9YxbDyet18864OoRmKVJND+YBhoRkb3JpLSBdjSjXzN
W7IpvRRPrNt2RrfL9sNLjvDdfn9CAebxFyyOET2dc1UWqCWBcA9tCtlImXBGa9URLbHa8FELz0pL
yTYsBgKwp6C7EF2xIFK5vQmM6HPyvbQB7lzSy6w1oM4WaebkG1RB6eXDFv0B6KDHjQOIyltTOYgk
s1RAk4BwVkB+r9o9Gl/U8GXgOLtTeQMVWL1F64XSiqAZQu/cTko/UxCQPJ7XxRor+vXQvIn+OSi1
zo+Fq7tjxKbyEHkYMtcYffHty3ZZWB1EJd5C9qMCk5I8DboWpVYqbSdhTYNFLrEoiGD2nhUa0OqG
JM+tfQT3RJWGGZxeiEYbf4njoIugisz6Vf+TRnYPJdLe5Yb1oH1Thr642qAem/sGATUlCZ9ZNZDE
IgCInFc7HXF1yN9DMCagFYkRV3nL2k3qoAY99/bj2mg04pFtSn0aC30WR6FJac2n8t0WA+AAsmAg
iAbDxu1EZBBQk4pkbkWLM1VPKubc5to5bCCnp6Gj0oqSKNB7gL/BsBW/U6ZiPkIfGSeO2Lgpqoop
0HABHTIzqLiLKLx3/hbNJ+4Uifu6BWFa6lv5T/BfiAiIgPqigAu4uQSOzdthI8nh502LthwovzTq
LlS3ffE00MgalyZ37l9RZypc7DjCy7M8rORG1nC6VN3GD7M1X7QYWXkpAx6vpeZzqrg38MN9PZ7X
JQ+7NkskD7x6QnvRBLO806AvwS9Si/Ey3VPKXTO2lK28dLYBsw9P1sBWCzD97UyOssAUzYSZjIsf
aAnmaLelCkctnWegPQLT6rxnefJpW4tJEDDId8EzfCMX3nHrE/PMjCNrbEEOlHOUsL+YsAcfO0rt
SP+iUYAIkyxf5v/TmVNIKIzWn34J7v+y1rPqqK3ahLGLAEUmNE2zGgoI4arkkbdtJkst1M8iYCm1
s8UpRiMNeFcgegCgyO0UtwybiEyA9RTESme451hAQ65Ca79bvHaBzEdCIgi8iHhf35rpx6jgY5XB
ngCti+C2TayzsYK2yM7sIgucK2JhhJmB0s9jd10cHuhWZjJdwNR/S9VXZ4E3TVIaNBFE8Dp1lluQ
BtnsPYqbLo4OhBMSFIXgRwDc346O5xo+EYoW4PQwzDdqxgpGLNSBpXls5DYT39hIfwqbscC/ytV3
oS/lTYtkOyUXtcTxAfAVgLYzcg8weeIu2FRdpDFIOG678eDHZhX2OkQTdUFaKYqVT5bECDvoRJVT
bfpZ8M6LK0/cMUhC5LOUdeOv/v3kX38O4emQxpYq9NsAaapEqxacL9PwnDE031oKhKDBRAc7yBrQ
Mk8EeigJZ31f4pRJa8VStI9xqDa5gt5gGRyOtb9X+FIvcxqJ8rwvro4XgMzRGwAiGw2ZUmhsCMSS
D4OfcR7kt09s88fLnqfq+fHcUX6fVIgEYE+WpzGPT5oS/9HAH6rJtKIaeVEixyASMwdSuBwovjQ+
oZq9q9Brj7+4DRTE8DJyB6hXGaWIx9/jgZFv+TurxMHllVLCCAxGJn8M9vjXO4gu0Glb73V6f2yJ
2Pt3hoijypeZTkZ4j0+DWttsoqJ1L2ztQWNp3WWEB/5fQwBrzYyvwJ4T84gUHFB9XRWfosQATD8C
fY9epbq4zRx6dml5VP8YI6avC6QMr2cYK9Sn9LPfM75elxBcMTMdeubGsMuQRjPbf7eV74ZIzmUo
jnzPlPGpFYvtOCHpAxwcWJtoNBHEafxrh5M1nPhgZpjBqreR1CsLOSg8RT0mHn+Y8FjwCgkHhrwe
m2OTvofUnuOlfQZxexzI6KFGRyIxsDACmRrUG7Wj0J85dT1CvfGxFy4amC/BIjTnkXclLsE829Uy
GAe1Y61tRfVp8mnvyKUpwwmHxDVUCtDZTkSiFkx5SaV43jFveMPjnmai87BObQBigO8SS5byoiRP
md81wvuOB/zyf7Dxt2vEFVCs5suAOUJ8OR11ORHNNnyp+peiG90UcIDSbNuzlqMQ8cKGei6muqfZ
UlkYUU6JkvebAdBxVB/Q/Y5wDAbE20/J8y7Oy2JgjugVNoRqsFJou2kRpc+ezFZhxJDBRHsgUupo
BsaF+9ZMwpRK6WWRf9r8GU/RmySvJ0cCks4Nv0TPqAtq4vo+oshQB8OA8GzCqMj0GGrYmRhISXiS
G+RZEUvKyckOyU8Qcraf2SEt37IQlMHwjPNzRglDFZEEmSkMOwx4KIWnXJCMOkgdUXvVvqTAlDij
5ZL1pAS7CU1cj/fGklkQZwGWjMcy2hRJaHqkCDnIPbrwVOPNYcoqShWp1imWJ1T9KUrLzFW0Ho/1
og/cOCy5Zw0vSfvxR9z7EC7+ELBX8FKTZ4GC28VluhTyVvUUnopwVA3oS2P7NDnjFpJHY+YlHk/w
I8g6zHRhPHAf2h2butKNfcexUXZSzn6t28M6OtXbx6O595xbE8RohFbykqybTXC6ylhNCzJncAip
x2lKNom/QgO49e8tInSCzxAv/Jn06Xb+Oj9M1ZBNslMF/ipfnzQ9E7a+Zuat0YmiLtOqTEsjvLZH
xDtByjghlmBPRNqWnfSgsHjJmuL1DMpLLvzp8fDItNbvol3ZIxvjvaSYwjiEPYYz1OZTrnSp3QRo
HW+KVZobHUrboduUOeKPaATHBhhXmmjcb5Pw7W0TgqgSjzMKNAToqph9+OoZk9YJ28WKl53kstGl
bTXuO+bT83dce0nzTVt81cUfLdXVn4E7NrlqFQ1qFu9xyRrCEG7iPNcTP11PFUvZOwtnwfxhWHxE
SLR8kWD8FtQOIbqn8GGpyfhbWd2m79ynYASKzv7xz3WqV460693a5qFVSwkfC54A40DJg5sGGQJS
cypqEgDf5Cg/ca2GF7LZIvw7Q4FLAxoak51C2VpEwnZ2BE0GVdb8xAOk4fcVeLUIWYsaVCUw2SkQ
s0t84lVchNJnv4gdiscthIm5Vxw0MiCkxdDmK8WVobqumjHik/zUN5+i2Ouat+lN7KzUev8BLuQn
BLJJvdQSHtM5UA2bktINcO9uaOIF5y7U/LCqeM8SHzC2AhvKNSueSqvY5vvEFY/ykV9Hrr9W3emo
fQSn/iI5gI+YlaG5NF0L8j2t4iy4sU+4u6RC5DpFfu2UgXmjq89hGYISzwSBNv44QKcNGJonbUQz
XEeTpf1l5brZaoRt4g1dFX42IIaLJ97IXEAAgRhqNtmqWQFcvxlWoeO7so1uMnBh80fhENu5za94
J3FoUsX3h+P8JUh7gd0JHGIs2SvUlyyIln3MgsztxOJT5Nd4NukC60qMI+SnRrJ7EIlRfI+Hb5HD
R4M4WqlnpiT0Y9z6XikXxVCGpXSSdP4HLJpQwtz5W8jOHDw9f6LBPO5XGlcN3CRxxcE9R4RS4a05
dlTluuUZ+fSWPPkfYma0kS4/FTs81qbIZCkXubuNBSgSboqgBgUuYm6tubUWoyQZ+0msnXjNajs3
Ace4aIw6I0i0aVy0hCb4WRcToyN3UN2VddXmiXbqVt2me83O5Y5/99CNoa7ip8iprWCb/RVrilma
VWLfxGOCqogHq2Pw4x2Z/gc6T3rjKEFFi/vzL924yTyTV+MjdknaVn491JjJogJO/dVnwIZdynp7
qlhgjQ1tfOGDDxQj4K6rFr0yGS2NevfqwWMb8hW/FWQ0SJFvbq9A8QzYS+/USgBXC5vY8H1nLz8/
3g4Lw7yxMu+Wq0jMJV6R9lPvnVLdfv3XiRBiCMTTU21zhmUBVj21e6ACladLf/BavdCR7XUeD+P+
ATObUhDKJfBB4bgmxlEmoFFlesE7sUcWad4vzc7O3jvrwvGj0PBetQNNe4tMc4P6Ey8J0MeC3Qfs
bmDsuJ06b2R9sZU4/8ys/E3YmcNGA730OrXP7Yr9U+3Uff4qmZJJGem8hQnHlOEPkGUC8wmLNOit
WQmZwCkQg+CcijbeK7UB4QIBLO0CtA1KmybmuuCFoDVGehkBc1Z0JTZcWala2WdhcIZmi6Okeg/M
/5OX6iwF/3539cDK4ZqFlyewaQhcxJ1XzuMsnMCXhGcDmra+8+6MDm19bGjQ0HtHAduuChPKnCyf
uZJup6/KoVfl10FyRm1HdeS/FasHr8Erg9NgG9rBX+l7+Hd4AkBNby0SCzbwng8srZ+cua+s0LtX
6GLUqNnpHa0UcBccCUOEQ4r9UPqsj6GFvj7o0kmBjLiweux+d/GCsEFenPhOSTgcMefuoFm4iD7+
derqEO4GmkS1jAT8fHDJ97URmco+llftm5maEoOboI6KN8Xk/MU3+4kYERHoO/TI+/UEk731p39O
eAP4iKOlNmvP+D5CVPaxubsbPWFtXsOreKux3aRU8wBLuF+iewcgxHHbm3baQaSB6pdsaYgUYH7i
UbchMZIc32olV/NYq1wHxotBkuVrbA11Nfcf0Urh99MIVASMgIsAEFONlH8JBiGeej/uzyoTRE9t
1Neo+Sk0Opd7KwgNIJNHtQtvFbwebqeP6SH6PkJDATX2xGDVJ6++PF6fe/+GAbzzcIzgunan5ylK
Y5JETCueQR/CNSjlMUaovj+2cX8nBJT62gjh5Wk6iWXZD+L5Lf6EH4SnwE5esxf5q/uMXx/bun/p
/NoCHTE6E7A0ZADPACEBldsknht7iD/Ej6zT8abWhK/UO8SxKxWDnsSbHionSHdzx5lZs3qpK1cD
jL/V621C4228j1Lz4P/5IGIJe2niojHhxHP5ko5WDvWbSAQ7CMi1BJcy9jmy3m5tmAJCBVXLOdtI
ZjWFYmprFnJ1501vvGnoGfsQrQlKJ4EZGoPxXl8+P39G/dzqtBadu1NznvQrw/POvNrlfilncRMI
kCN6jmWA76JP36XRt5MoHJwr10ZAJXxrhBWzSVEmHkZ2xblw/3hu7GgA+2gOyJ7tx1N5nyMijBHH
JpL/yMziunvuqhWLnNCTchJ83dGbNVpGdf/Q7WXPZGjzuLxT/jORdzSYST5pExthIuMX4cIbIvqs
uaOyY3bIpVqPhzj73f/uLCh2306nVpQJFyEqnM3y6HYvDCW3cn9dJGZwDm1XPqFwQxs3HvyeP6al
EfFmcBhTswUVjq5YNXZlaqKl4msaLZH65p1XhxgbTgENDIdob0ASi/DHQmB6lHMD6VxtwbSw8baN
5T3BT5x6Q2MIXlqya1tkxSLS8rSUJU88s86wjUz96yAZlZVvh8Pj9SK5b2b/vzFEuGSNFhGRCRWE
6nN1sYVGbzbsu3jINrXZmirwodUz0AiFzhxq/9/fU25tE3e6rhwE6H1o4rkKLH/jHQ765DAfkjP9
CIYf6FSDCwHlZqyEc4J02Y/jCpMq6ZPNWt1Kcyo0FFNmdOF0vbFCuGha5GNaDox47o3IzQ7lzi91
YPsxoYLRPQfr9rWmXCcXDoMbi8RJCOholYFSWjqrTq5vB4uyp+8GBDIBvAWheiQiLcIJ87Re7Tkx
bgbANUVwEKFpniteQUpEmbK7I2a2oHBAxMxISPx9ayHUknR+Girn4o39UewowmZman20E9zBrdgM
aFfkO0+Acjq0NPAgQ4IC0o7EkKowl9JQ4PwLSHa4C1qjIWuEzQ3RFCWy1QogBwk006dOC2jB+C5A
zpZxyQPyFBlihWztCYTQ76Z08C9K7qp44pa4s/btN2VC7563v1aQEwarFd635D3S8/wAchcYn1QG
thBaFdpamxqYA0esJ1dWYjNxuMZ3HptdmlW0EqEYiSQCqPyIZRSarGggtO1foJ1rTPIOBTOjgDZa
Hjhc9CUkk/7Y3sJczgV5MPxjoAJYFW/dphKEoBJGPrjwDmv5a+BVaTXshXnEJYvlZ+Ix8GOTRb+U
GUIt7MTgErjietgOG9mtt6IN0N/q8VDuD7aZmv3KEjF3nlCOSixKwaWyGTA+gd95Xe6qVWwUFhpY
jqHLraGqRgMF3F9/CLNESIwh7dr2E8z26+AQrkQjO3DH92hfuqpNRTzTZpOIjFnQTgyTy8El3l98
SJmdIRJtR7tyldNmc56tm6OaGBYREUue9b3Yw7CYleooNjjcviVLWnMWuwp2jP147e7CL2GMcMM+
VYUgyTCscP/EvWafuf3/PZ75E65CsNwNGjauEFzQXbVttvLaXw0rUEs9McfSjSg9jvd3AgwIZTKg
a+Zn753XI+Ofy7FchZfcmmzemMzEBDPbRjZjdzIEAxvaDG206q1eHk/kfSkDDQ7A8UIpfGYig/zb
7TAB+5YVD2Ds300AlmCUUZIfxRE3NEZsqiVizcSBq/ykg6XG7NxJ9+zCehWsepNTzs578BwxJGLl
gj4PvWkekoCn0/6jO3zZqintRjs4+e+oitGO0vs9djuFxMlWjNEEMDTsjYhXjKFYLXpvkE6ldrEv
GgKNEWC6MrpGSEB0mKRiCZ746IKcJqrrJrdXnzgLbX9n8fTYLUhGLRVoJRUqxf8xRVy883BSEiBu
oktpVdvELo3E/OjsVE9XUMJb9YU+Hvgn9al0pV9qqPE0fH2jS4EmZ0r7DnmekqtdGKU42csG39Gv
E5fDzmi26hHFL9YYrcz2Ld8J3d5u32I3eYn2miMYDfodFZfqVLN33oa3mwkhyXIDtVRxy8SHFGZj
1vpUG8ypef16B6v7rnJC27M8K6KdhfdhbmZrRAoMipQ8hA6ILROnfN5JkFu7dDbADcI2MKbN5Bmq
yT6V2+ZzbUTHYle+cjReBppdYgelSYbeGSjYXPxPcc1teA7FZJbiYrMHkRN6PTZi1wxFEAJm9btr
0HWs/5FN75zatINiDl93VqAjgiQidJ5wo731H4YPm7GGhs0lk7Z1dBilb2+k3WxJVrXfzYJ+kv8Y
IQ7ZwuOKqh1hhHXEtedAIv63IF/bIdAVreM5tVOtuPVkKY5s52Zu9ytayuj+wQApq5nRd2ZelHiR
8JRRa3wBTOXJRQZl6yB0ehwbj0PCvB7kTF5bIHwiaaOojPgquXRoFhuLfapmRjdaTAxZ0JPQ0KTZ
F05EaAyDDH32fLCHk+WiiFciyAKJ8aUWjkNrNAyQdpbfnxgBtFScJQF/4KWsm7e8U4FfD4ROUKg1
c3TsFVs5ANtSbj+egCVXwisCOrT4LlTqCFeq+LTFVuQxxV7RmsixTmYKVQ4r7qrPx5buUxGIvjNp
BR5n0B9FDLj12n5S1Vzui/TS/tR7bpMaW98tv7jnaMcdKKaWHAfgV+DzURcEvzVxCS7iqCmasEwv
UzKNvDHmfvFX7NuQMVo03/xVmiZXoLjbTFt06dRvIz+MspH4Xr+TuSZHay6jRXjs1EzyVUtyWzqU
75uHSrrd9fcRUxHK0ej7ZZNe4nwzZONWAztDMKFNmg1NPvnOcSaIUgZ11NIUnoMBKIz++PgTFmdI
Bi8wEMLgNiVhwhIbMn06JemlUKW1BhZVpgZn47+2AUreWRMOojl4QBLHXJGmrY9ccHpR2QKY1Yj3
DS3vNIoHL92MwPmizPghBC2JrEKgW0ISpSnNLpXZmZPJ4UarurIpAqGurVHtXskUWMd9XQxREQp7
UANCxRm6DcT1MuNSkQFzTnYBp+jMNYk+64P1WTgr5UC7YC6sE0wp6GUCOgoH5vzfr64KktKVRePl
AIAZB1qOdXnmrn6cGIfmDUo2VkV28eq2f9KYin+Txqg6MkXbGsG8sjrHdrIKFl+lgE8WNQetYOBi
BWOQkRdwGjXlEgCSkxkKHmh1QFnb+3qJBGYPAIQFFM0QokggYuMpo1+oSndhC0MFuCRAj5FRTsfS
/9ugsxVYKO3Ud27Eh2d0lellC9Xq+uK3gTFCyMgzBcbSBIAcym1FY+L6dd/bTYxvQyYLpXIAEVEE
u10admLLRGaq/sKUq9Ln7ML707II0dHJD9BuPK3GrLZiqdRTxQ6Z0PU6gLYgBpiWOgM5jLdBe2uY
LTAreWLLkhWkqyT4aSE7qz6pIKzC/91WO9C1hB0w5lOhg7RNHhs9LywGWS0WFb3ijRHBg7cri9pk
va+Mza1gH/5NO6eK/8jRm9brNdDwj3f1/ZEpgYf4Fy4OtUmejK0Iok3UcVJ/SQFF0DO5ky22TVhb
jMKfWizBw8yr313L0Oh8f097Yr6R5hXQd4CUEHJ7xFnNheDUalgVSMDh1ZMGd2Dt3Hfz7DTmJzY8
CApImF+04SVkcF8O9ELjrOJJ+CO7PLNOt+w5UsxIVY1oDwqjwjck7imoAeN0xY2o2pJscrsxBIfz
cFRGq7DCA6/ZEJzRi0ofdrnsdKFRCs/aX14zH08oSQ0wBy0NkHDscXTlIwVFXBozqe4Vr2L6CxsH
wPeCnUZ8Alt4LRuK6ATTri0LiA6bylEy5I3kn2VlV1aDrkSOuk+hTx/TgK7CfLEip/r6iwjXHipx
iMfA6y9dmOmc3Zd2XB5izaj9xii01BllKGubqIzkW9mVg8/uxQv0ijlIrJE2b0xnQuLOU1dwxt0Y
WJNi8ukuA+8FY3LALXurOCnhOcbYbHyzCWin/119Beh6yABDEQJizgBtEedO3MfFMPFDfJF00xut
ccDL1TqPunSgcfHe3Z4IS0TRI+aVUCyyPr5EHiO5A2StjWoaVLPnwB312EvuXhazKYCq0H2igWSA
bJwtPbVLymmCEJZuKqPdGcDIgFCR9ka+O29mMxLimYDjVAbf+W1Qq9U2SgC/hhkNgHrckFqDVxva
qfb7QrlxMJhB6MAyzaJHoBi7NcMnUSrkXJ1fZqHML3R7xZFesKEXO1wp55KRjwpaeZJGrJwpadvK
SMQkVI0+HuNK70oWwCdmCtXCyCBBNP4f0r6rt3Gk6foPfQSYKd52k1SWg2SPZ24Ie2wz58xf/x0a
L3aoNleNZ+dqsfAuS11dqSucoqk7YBOZi21A2PNbC4a/DvRUKBzVV2pEc67g+6TH3I5EFMWVz0Wu
mBBQ7LdpaaIPVUzyBmtKqOhHHWxt6ZpIS/l69xqbQug6zZj6Ch1Tof0VZEBHp7658nmIiN+dMVii
oDEV2Sq0sGF++JololqmXWJK8aV36m1xUqxq7TsBinXh6VXdxD1pOBL1PYxhKDJ3rbdNO7YeYv/a
yQ/HQNklHQ22MHMj1iMIlvvIbTH+FvdODhN7kybQM+A+sH2BzVBGuYKeKLw2TrXTVQ4ajLExrHGq
1q7TZ3VfvfuYZ0A0fFt5vqfpQNhAcknGCkfg6KsMc6V85Q5SkCSXyjaIujv6VN/W9nDhmPLJBTFi
fUWG4Whs+ENSY+3VpaHJ08/zJ6+njHsOxgdWJob1vRwE3LWxr8nhpNghof97VyPDLsYjiUY75nk1
ncMuSAhjsyInH60ZlHMtS/IwvxbGz2jB6FZmgmtBO4yDIzmOR9TtinjU2IXkfwVjwvZtSAFePCgB
ogMFG8ivVawtxVUZKBM5q7PrrfxRWaR9Lon+4/32wb7FSAwhRtz8fgyHLg+SywvQTvYeCe3E4Yja
94rLRANPN5hqpNch1deHQaSEQs+QgYZzB7ZtD9Hh/MDNzi7e0IyKfE0lXBUFBstABckHiTjSBkOe
aDJ5esrpJ+dJusQ0dBFMGMUAlAFe6DWpXlpFsRR46UXwyUvWA2o89Mhmc/tmFtwocnyYchFROjUR
vF8TyUpTKVSlwXuKuL+Uu3TbErFe04pX+phiDNYSzOlMfJ292xoEwIKQgs7L6BLzSLxLHZPdecWb
BV9i2pwOI9JZrPSKGYCO+yDTiup3KKvYHFH7Fg1C0uY0GGnGIsmmyfU6vexdjWC0673noQp+zw0x
JBi7JlQGEgNNBXbFWxRhqWALvxR65gwaLfnYq5NM3JzdijjWihZIOEm41XdOeZgmFbdG+aim5Ow/
8VKoS95gzjdGoCWplcyhwqEwkPAaBYR+ci5mYvwNIWMXDcVIGeqljvd7vVWtcMf5+lJ8MOcWOxCU
p9h9iCV06UXfYVO1ZuvkVNLN+0AVUvy4rZY8AWATo0ape23pF+lloAg7ybQ+o7CSg4RxGW52kKOb
JqObgLZu26wtp3tBIODIIYmcwBEsjrRxVJNN3YSd3gvlCGGrrf6MzeLrkgYWb/nJ91bAa81hMyRZ
3A/dEIFxxWfoqNsPc7/FZKZmR+dhI+9lPLCeb18V71hMjNOFgublAwhaweNHcthteEfiqA0LjZu5
segqIgi8qFTaqL9jyqsr8CgwZqDLC6EZRSjm6rgfnZ7gyc3TfY6fYZ2Zr3pjHGm4/A4QHcW6tHd4
qBOOx1yMAf5YGAzRXduzAfBNslG1kyQPtD0AkPm9c3abFRW277dvnWMMgLZ7Tar0RjUpFSiN5dPQ
fDjYT6JIOqL+qHySUt6gy2KgOz8Z46cbpfIkUZhMm2Np2PdA89fEinc55bFwKcCZE2KMgSd7kuvl
X8ZgWiixoqUzWtqm3APFu6Y0phw+Tnz6d5uNQZ5rPnrVSs1KZVKfiPxS9qGlW4en6I6nRLd9NiZ7
r8nUbhF29QD+IXmobissz95wDnLbiqrs4hisLO7loITs4aFan1f3/p7adMWbvucKwqTLM5ed5lXd
CcAAuYifhFTOSCnwBQnP1d22CIbKWIQ2VaR00BFGdRTFzhVFL/CdTwOqkvY1xfvU+GwOwjq1eQ+6
ZbpT1yLyVRgHYIxp5JW9Jwg+rLddWseKYDk3x1wvG6I/FBj+JVrQiWIWpxfpnD0KtN4pKNfy8Np5
x2DYJxVaV4oAgkBU/QsJeWej3N+WNh4BJpQS9T5A1gQEkpHEJCWr3+HTbQr/Imj/MIptyjAbTMwM
A0gcu5Wl0/FkK6m9owOvW3nixXcD8IcOY0gBM4+4Ko1S5AjE59Ba3T3FNkc3OXeuM8ZzWt+jYlPg
JM0mETDk1tu7/Mgh8i8h25+DMJYzzFttwEp2mBhntU7QCS2QaF1Z4Sne8NRz+sG3eMYYzbgrEyWp
8TQMD3ugGzsrhbT053hM6YaXFVs2nH9OxRhOqajbLtQC1PZ2LwHRz5yjfO/9+YrX/nyf0fjUrAKp
bHA3UrUziCRbkkakk3BCBYckTknsGD1Qj4/RR0CNnsiIrjgGYVnQFaSQJ0w59PQyFkHWWi33m6mk
iG1R/VYixgYtR4AQozxfN0nAt2ubUWLMAgY+mzjXUJmVPwqPlkjp+MS09v0xpxtOsL38tJvRYiyE
kaRxErQ41YABGMANH16pHW92n88KohSZI/uLD68/xFjUAuTGOqSDQczf+mdaOLdN0aKxm32dsRCr
wsxcGIj08vxr9Mlj8vt8+/uL5gGp0Al1YUrBM9dSoEMYIBAIf63espLN8BQmBJHVbSLTR77d/YwI
cx95XpS51CPOWa3hSNdPmP74OwoKE/yWAoaRfA8htv8yEqzqwBi7uOGEh4sX/ecU7DpbgGz+X9T7
uH7gSOziLc8+zRhpeQjQzVmBQfJzt9YAfa9uOPfMo6DgimahU17nZoT5VpgydNjV9tl9/MsjMGbZ
Ra8bOmVAIL5vaWfZ3Cf0sq2aMYmxxoBJ6wbfgKgCa+fxLaP3nSUeSso5B0dW2aJXbJbAm1JBZXh4
eTNfEWG+/5UysCbXN4VaamQQ8C/jJlofMqdc36aw6LZmjGJ0ehjqJNNQQrrEW+9JxOoxjt9a9vYz
Aow+r7JcKOLpnaSun0tL2a/8yWZgwSlHqzkHYU2roXZjGBVQi+KEFa6XlPJe5guXjaYjDctw0Pok
oq/wWiuSwsWDolYyhC14mWMjjENSjydRS+y6ojIdc657mCo38xJUKltx3iSyxaoElGoGXni/oONX
dKa/z+hIWZH24nQavP+3E8MGnuwuXIiGFic00gM7R5fYXvpIVbDUT9cyvMQdOUZTa19wrnwph3VF
gmEW8OABuCKAhPursbvnu9ypnnJbtKRnGr37hKPtC+7vihrDMjPPpLHO9ezy4h4dsaAqQDSAXk/L
j9sqyaPDqGQpr7o6riY66DTHcuYTdU+8hxePBqOV8CGCprfg3ED1tfuATKOFDvqSFJfbZ1nwg3Oe
sZnmqDY6I5roWGVLspabTFjIimgSen2n9lA01bHLWc26kyRhBK+C586uyAprmomCeJGv/kuJrCtS
DMtcoQOEmwxSGuZhDTxaHB/rsyEBvj0Q8Qcv4bN4Q39O9uXhZgpahUoThdPJNGI6Am0pFmF/ctzL
srWZEWEiRln1+qbpQSQi4XY/2OMJeZInTizEpcJELINWm4Yvgkphq+tjtC+o9yR9Pg0/OIR4LGPi
lj4fI7RJfLGseZU2+tlOf33elufvPVfAgUH/tYiRzdWERK9e282sk7qyM9Tpieweo1O+HXbJyV1f
XCs4Bke0Qhx+9s/DIbPQB2Hfpv31bSY0vqLNeCAPTcsilsshmeHT+L20AqvCwhCr9NeJ7ambBnji
BWb6y27XWmgIx8aSVqGiPVDAhvQ/s2SCCwn2GNZQP5OdYRc7xYkzsipJclwd5V2EDW8fRUTKkCRv
pYJdICR86Q6pZ3nupvESqhzjBCsKN+Kru1pjR5v6YxVRv39F72FQXupx3abYlbGtddJ6nLrogvMF
voWGoXfMFaDzh4nZ2zQFCngp4fUrWfl+1MhTYHEiFR4JRhdaA09bxeymnLhMHf3weuaNXyxFpVen
YBRBEWR9kGsxvWQleSlsmSoeSTXw8YE35btkra5IMbrQYEfgSi9xmsoOt3lMXwCIWNIiplPdxdgm
HN+4YOevyDFqYfqy1HoJyO3FD7RCST9vi/6SCbn6PiP66kqN6xF9o5fxDlV+A31dPk3J5jnbyI+3
SS0ERleUmJiiQOeC4kmgNKxleqzWq9+bvyPAhBFqpJWhoo9TEUmkb/p9yTnAghW8OgATPvTojkvT
EKqC1PBWtcuYvG4+OdfN05XpN8ycU9EFctdEEOQAk3fO0NiDsuHlm25fBHoHr2lgF2upY9ksnnCf
x2ytWvmzy+nHv80pIHRfU4iUsV65Im7CfcpIe+lMQjOLcnws7xiMzruFjj22BY6xb5Gof+r+V1iy
CT/jH8P4bQ4nlqpeKURUUzJyDEhoPWJ7JG8eg3cERrkBpZ96fTUg7yOiKBlb2IzLme1beCtcnYJR
b1dI9U6KJ/MR7NAt7Mi85nOOAdHZqlMfBZXsuqAg7MXdcaqaAE2rd548izcBe1s3dJHRbxE5+rEy
cCNFQVaEeuhEKDZc+z5JPxMLXHGM0fI8MzQlqnEnL3hbyfDyBi0OxvOOE1Ldtus6CzmDQbRMSVUc
5rKtCe8RwuEUG+JCqlUzjPFxsbWckSQfwbEuuMlkDqe+JGNmq7IkUavOhz3sqOL8mqYrdRLch7zn
LseYfJXcZ2Rc1fA1N4OAacRxxDN9z2yO0V2kgBVTAP5Qsafh21tHXwEroVWgJAa6qbKRaA+ke+dE
QV/IHN8Ea0aFMe1VqoyBZ8pQlI1BrCreFMg+OFjXagEzOyMuitvtWkRTcYbAIjrp602Ngfzmx6f9
Kt7teHnURdPz59ewIoJYPFAEEWeOSParsH6iv5rD1UUhnFFgnEAmZ5lXuKBQ18Skwv2+g7re9viL
1m1GgnEBGInMUzkFiWdcmw4qmUtuU+Adgon2QhSHBLWGjMel5QRkdfB1klOOaHDk76uSMpPwuPEL
uetARCN+Syq8PMw7B8Mx2eX2YXh0GGegNqsqKGqwa6C/ytExMRpBbe3pNhEex5gwr+xXQaXjVi77
8uCgN9Eqn0tOeoonu4wjCNquj7IOJIw7p92HG55l44nVdMTZfVS6kZlFhfvAuDEW5wJf+HybRzwC
jCkw0xF1bdj/y3h+0R4bh9tXvWia/yjG12N7dgI17P0omVDqAb+/NclLdOoJyprxznNun4RzFV/j
gjNCTa9grFcAofR3Ru6g6cE7R8e/9rDesJtf26lnJCqhafRGwm0Xdm1Jjkg11JWwKQ6F5gCTpW1J
jQe7JOd3XjM8R5LZ1XGa6jfTJOTERMmqQvJj1xHt/Tb/OCrJwoRjkVI+5AVohNvOXj3/ltbGevz4
O/vyVQGfcbBfNWaeGiDSUS0DAJcl0Z/l6S+JMHqvuMUQA3wFel88w4Cdki1GryivPWepqowZx398
NTtziD/VQzsJnNWbawzFtnRbX4qXyFHf9uqGR+475sL0CpiRY0xBWLlt11YQvpf2IOl2cDheMIt4
H/WYMe53yjOlfW/hnFJkf2KG9D9mNmY/gDEVYePFGuAAJiE8ehtAYZ1X5GxYq//yYvtDhi3dqm3f
pf7krF/E9X74alLBPGH2dlval/M0MzJMTDD6RpoXLm6vh2tAH9z7q0vTNUenlqoX80tjMdJEGIvB
8MEz9JJ2NnYYuVj9CExTQPPIR4y1wXrwEGS4J2MChcANDIzIgYFWnZIsJK/IowXOBvtP/pKF6rVz
8ruwGNQALMSrNHkK1j9eU2rc8zJqHNvH1uRiUXCNRNK+Wn574m1bmwfMwuUYYzAwVNknWg8Sx2Tj
OOF7Wjk0frnNrcVjYJxx6qzB/mF2kBc7xIu+zFaIFIDr/DPbSra+Cf6L4ZvRYDQ0jwJdkGLQwPoj
rCmn0k59Gfa8JOqio/hD5ZtHLzQNBWt9it3Cn8oD+vCnZl+Dc5bl1/yMDKOg+goYFAbit4s1UP/e
JFgRTaRdfdrcvpevjpZvTn1Gh4ncsbxh5dUZ6ET5Gks7f7lkwh4j1Aaa5nZ3qi77cCs4q11FDLyI
ckD2Yq6a8wRfTuXOfgSjsxlQQ/Ucc6kXS8723gN2COln+JAfPhHWicXzJcsCPyPHaO7ouxh4HSAo
+6OMmVlLaqcmGXnNO9Zi8Dejw4T5QZJ1SVYZ09MOlQny0lrebvz8vH2DHM362qIziynKpI0DTwQR
jKEVz3u5I3gZYRjlNpXJBtwSEzbS703fBYwzWnIAN0Q6bKP5T7H+jFnTOWfnGNLEH4p2EkSdqBZG
nN//7gSMdQjkGuNNHb7fYxbklHLbGiZFucEh1nFjFHwYIg0c+irTOm+eHWzpa2jzMBGWJhsA9vCP
KWUbr/xORlZMwEGmvgaZ3o0EXb/Y+cbt/+dIFuu92153M9fDiRICCGjaEP/hucGQsHDn3+fbUly3
qApjbMe43L4pjoVlJ+CFVZdOZejpFW6ehbv2AtQAR/ctjkgvHg+QY1OvH5rMWT5i/qyEfTVhdJrn
eh9tnyKLa8UXLcCMBmNdhy6IhK4Djb2+Tg/iTrJ6Mij09b+9M1eY3zUnTJ9vGAgAz4oCDyuvcVfP
8QXQy88eCYCcAtd0+3IW35kzQoxN09ukqQoxnAgZWOmC6UBem/GygM9IMPEI1jmPUjxGUxuShOh0
sCv60VP4cssnvCzzoqzNaDF2ra/7AWu2wLc2oidg++EFEVgmL2ZY9jgzMoxxM8fVmBshyLyM1ni4
1++aw0PGSfMt8w2rOzHFD2nG4oJrC1q144CVEOnU6tA62Wv3iriUVtaQEdWRLa7ITRHIN4P3h5wx
yf7MYFchNoYJYp7hMTs6wzOwCsn9SN0XyeZ4uGXuzSgxsVBhpmYbaqAkYi32nW+pJCcJDsQThkXZ
ntFhtBV7VxtBwf7Ii4UlDAL8nMCp8S+exECHBvaPTCPqbJG/6dQ26pIS4gZMSZ1OcceUbuZ3si/5
6zkhhmWp6/Z64taTmkanAEuz2tKqD289KSz5NySiOhSXmv6Xi5pTZRgoCrWrjgMYqJDxJcG7sgbc
fIucEI/Q9CFW9uaEmICxl1qhH5ImuxjIC8Y/VVqRx5SMdnnKd5wU4aJazWkx0WIcil5aF7iz2kEE
N9jSpFVOZeWwFrz1FUvmaE6Lsa7a0EAIdVxbO2HmbjDJkVkA7rdu23CJJx3T32eqa1SKie3eIJOj
3jlhDwPd9A47KyDyLa1tLCLzYAa54HA8soyxRY+sZNRmNRmo0Sm3gDq01FfVRu9ybcen/pf0rPOX
3C8p9ZyljOmNYrQvR0A1hCaMGWmeB9twDMd86V596qFQZqyoqNnJPXfUiCs4jD0OWqVfaSWOW4LL
GGCj+R4QMkCQzddcMIpJCP9dIb7tWFGSWJdjdRIcR55Q1A+OdNBpotlkOPOkZymo+cNRQC5dSw+e
2aFQY0wGQhq/y7ZHfndWs3X3Dxwpnb5z60yMNem6vKv1GHSAQvSW2L7zUdvpScY6CW5MzTsSY0/M
Mcq9LgOp0VFR/seqIRS2U3Q9/qfgZs48xppogiqLfoGLMlYh0brWUZSPQX0wUXxMRatEXF1annw2
m9cib/9n5GokUbEwVf2CUgO+MSORsREEpV8NU8elgYKQAk9q53jup/T21S3r3D90vtzgzL4g3NYE
r/miU/3qHMlO1/+heRTImQDJAob6CjiQzFGElSrUsdFPQojBx+nChKP2yt9iuCSE2PlqoFAvypgJ
Y8yH15lC5QHuFlAFInVSiMa9tn6KnPfbHFs0FnM6zHk0qRr81gAdAOr/xqpdEmwHx1xLqDx7Fq/R
/+sCWNWaUWMvqA9UNXFlUMNSYfLW73+PzzseVNJXyeQWEcZOjG5XFv5kkzqsqEuI8htvOUsfCICM
rLvH0XLwdL33tqpq95/hZmdueUtbFmsU82MyFiQORDlpRfyCsd1p2f5p/+CdGiKSU7dFzLXiSP2S
e5tTY4yIOzaRIYygpgFyAFmM5qV+vS0lS3o1p8AYj14deggpPIr3isa61qfG9jaB7zuXYSHmFJgA
xJAHsdYqnKG05AnRZrRSNIEbRNsm5OXoPQQ0Jp1zr3pW/2Rbr7uUfvJM5NK7fP4TmOCkEQxz9LQp
3gLYQIQsrkw+efDuPBpMJGIECVa6THFW87zN7dp+9SzeMRaTmvNzMJajqNJ6WGlf4mBg++kFLcS2
a7VoNXkS9+b97YvjHYgxH34sSlkymQ/lzpnI9HRA1eM2jekbN/SZzXzXXuZWQw0niSyQ/KqSBBvc
sF6BE15wZJwtZMvDKAd9ACodxA74zqNPT59/dxDGLKRqX60EAcyyAkS6JKIjjdAuxWsqXLQHgIxc
6cAtxBId5k7MMJeyrBWzyy/FGbfRvbq5fQxpkVV/CLAv8FzAMuegGHGO1LcdfafTHggQIZEzUsKr
n9KScremTSbmmxDMaDJGPVRiLzQK+F2AwtOM6JjUnkJb3Wqp6NDi7m/PyNyVXGR5GSVgIoJ3lQrY
jSg/xU5E9UtLX31b2IrTdGu75kjhsocEvr4sQ4cVhRX2tssV4G1KyDmsWyv8WVFfJNllF/bc4sdS
7Al0238oMRwVVBijQQElTYbE145Gjn1mjetG5s4S8UgxzOwMPeslX548lBNa0fGwA4o+vwQ7fea7
jPw5EeMIgegbrBIFd1ZFG+SKsftZJepvyabd6PDkg0eLcYkIaNM8jHGk0WkBOh76wJNTaHX3EGA+
hZcgWixoz++KcY9Vp6UJYDQx5wP4JcVODmaJLEC9np4k6BfcZxvUyqi/vq3oi4Z3JiGMRwQka5+J
Lagqq3VVPefN/apea09i/CQ2TiKS29QWS4/IVaoo1GL5q/4V182i9yg3REGMFDxR7rYOeu2646FH
69h/KdfOyTC8xCa8HLiG6vQwN0mjEmmf/9LfeHo8ac93WfxzGIZ3UQ30eMnDYdDQVxD/ZZoEPbjE
eAa04W2+Ld/SH0pMTNGItTBWJh49op3YHzE5TO9HXozJvZwpEJhdTmnmjVdMl2PFh2NqAWQfnl6x
eWq17Lv+HIbxXb5rqILug0x6bzm91djVU7EVz/1rR0JaWg0ndz396hu3xBbPhBhbJzIXWvwypiQ/
5WjtTLkAU182+xsVFTvMAXU6rZmezOOMd5IA5FG/gMRNOHqS8xJY9LkJaLRRNr4jX9CWv20fY9vl
CeGiZMzoMhYevQ+qnsegW6Kc8at4ui/uH27L3iL/ZhQYw56jhTHUKlDYu0dMHlLYdc4N8c7A2PQB
S+9RKwMFLF5JNt6pd4ENd9dVG6/7L6O7yI//uSfGpmtp6Q2FCFqY3rOkR5Gk6wfeqOFkXa5lATje
KgbEJay9Mr6N26mqV8eZqTYXa8tzs9PPu/Xp6+u+fbHfQ7zrn8lcrDY2g++NSgM4lcpJjp1DedVW
HiOYi+2A/9x5Khjx9njPa0rlfZu5SL2vE70x8O2EcleFLbyvrlnD+g/PFBogaTcXxXqsLGD12AcP
zvf8fn6+fQcLAwPXlBgfksMSCu3EoohsAVnckT0Mxlm3iEPPj+l6/8uCvtmWjblDm9MO+FWFviVM
jFdxMU4ZlS0E4Oj86p6Cp5Wd0A8gTx+t9u7Rt7D1fUs3wdmmjXXenBLLpZ5jbt9vc4B3j4zTwfLY
UGxL/AjnEYlRjt/87mquucu4mqZdDeKwwsd78sHT8oW02vzj30bsVo2mVZ6nNZfnyBZOyTp/iwkA
3MMnS+AtUbut9uys3d8wHDtLrz2VLLljqckTw+85V8n7lYy6F0LlukEBWf7rL0+UZ961HRvFdCdT
BeBoXlfnbQHUWczGQRCToBvwqzVCCCcrvpCnvJYRRr3TKKkDc5IRQN8/VqYtZ08P8WPtIKVsHd4P
DUBDh/1Bea41ahz9N78n4SHk4fB/dc//u6J/G6rrJHcwVpOOYac1VUiExYvOYcprVyTdFM7L00DW
G/vzL8WB0ezBMNJWEMHYnlDOpxWeqDGK3efo+ox0fBuPsqgg0UO23tl3h4E8UuuhIYfNK30/N3u6
tiZgt50SWgUvjuX8BCbPfVsnv29cWl3JyVdoPhPwwJcwyzHiPPtfDUF5O7Sco7stiUzsD6wAuE0N
q/ZuhhH6l2mbketkczS6GGJZkK1lkm1vCW8ReY9QL602AtmWDmYKE5IVRFWt6HREd4y2Feyt7+y3
A9LbskeUtzvt9FKntJH3lx6I/libm9hHjYgeKWwvtzfjplm/VOu7lWgrv/UHCStB1ip2+a7Ng4KV
esRfkQD7J/tdAVgLsjpKj4AEIZ6PntR428Skvtc/JbRQboG9gP9gtIJ9j2Wd2P61jg8/PpUQ9fnV
qbSkc5Va4X3rYn/HY3rIazt7NpyM1vi5wu/VqxZ+tUOEKenWioP1ohXNDi6SS8lawrKP4302gaV9
HMVt7axz58MkGsZbtyiXUXFX2McORINo01thg4I2Uhram2iP+/6uIO35bmX7FIlsLCPTqW/lTrgi
L9uCYNM0vFlG+zs08DpCTbaOtoakmgnFc5QCM1ghr4f1BkAQj8Y6sG3DRkb6aD54+zxFGeNhtUts
4Hp2To66efymYYneSAarl6j5YezlrVoTLUG593TvW1lPtnowNU3peyToHmps2Oxc613DaMaKFB09
vIpvyXr3o9ifCkt7vpNbuyVnbFBLrQRgT8pWsB7cXf5kXLScAG4VeMbYG2QLCI3XQBuWUNfQT21n
DRvR3ja7p+wtqai29i26agAaEzjGCb7PrqmRA8YLQ23oz4CMYJNANCJ7527tfHPuiAJA3PTzvbPk
u837U/dDUwjxd5a+G7arR0xbYAe4vyHlh96R9U6H8I8CqY+UpIg8qArT9Rtbmi6GQpwSeyvCD4Oa
2/CEPpc7Yp9LEtuFFVmA+Wqx5vhHS1usctpF1mcjAQNqU5LtTjnS8eEUOCKRHssnHxbwgsAX99Ge
Tlv8z05H8h5MQ+aqxW+xPArub/T3k4a2ILrCR8EJgb74Vvo2rh1As6f4V8neJ8TBuqUfAir9766d
vXXAt47RmauSzgpy24zt0+YHjT/U9V22PzUUJwWahIF68DrAcpRLvjbvJWkfk8aKnj7g5QZI/sE9
ADk2P75jSpSoOXkXNzKpNqPh7NbxLiOP5ruXEv8zsIYX13ky7rG7On9qUHPdZZg3tqBoIult5Os3
RFnvtkJquR6k0rcbmh5R7V5T7f01ooCOVR4nzJ9dY1UVJZuYgLW/kQkVtqe4JsNdtY/tMiJks7UL
IMSbFgamPVu+FxDvRHc52QzUBW8+YasARkrq/dP7S3L3nDj9g38MX620d8aNCGVo4uNOx/lvGzSe
Kb4OPP7uWxOtmWnslUwO2xyW2Hrc3P7y92futY1nHhW+V0klNldNgYZJIls7aUAn7whv27jMo8PE
HMBZyoQqBp0XB6hRhBzvBPrrePFsqDTZYKPM894Wyfl5wwOR40RSXzWFGeu8qCqkZIrSkLTnRWk8
j89OeRirPu+EKUx73reO41uXEPXylPy4wNA6j2Rjb7X17tknFHjY7wPdeRavLeBr2deNMIrtC3BV
OS7qHud7sazj4/vd3aYgP+FCnX1GEhudYo4DmPaMYtm6a2GfDkCuPGKNKALRz/VDT+2zvVP3Z6gA
uQ+sx08Ype3uY/NxEqGJPxRyPPpwNZuVfVvuvsblbvxutt4gmG2FqXR4e8m5c63j9mh1+Km/HG1T
ITzCRE7iKOSAZW3ZHa9SydHMr7hnJhLhKGHv7vS8TajNEzf1e8nhSqHYoVG989O+mIIm6+KR43bi
9JrabxeU/n0Cd5RajWW9B4h5B7xdJ6+kWRQuRCcIETk5rC+s8ltMvrZB/0/J9ViIZPwYgMtb25fH
H96Dun1ZH61tQVf3NbE3a0rO+CfGA1A+1W0bP5CuN2fsEwQWwIYnrRxlZDPtgm+s9Ha6dMDGPd8W
qMXw0USaU8FeSPSFq8xZZX/wkjrBflAEZqUEc9+9rDaYhROsas+75SVrNqfF2GPNR/8McLtaWM3A
bje/XXKe7pJzou+pfA1bef+ciLHNgxskUa9rgLGhx+jxLaHxK1q2uTDXC3PO13QY22zGqyozNdAx
ENh29i/lrcTeA0B6pkBnFtB3jIWOxH76LJ3bB+RxkUn1NFWISlb8xUXR9n4Z8D1noyO85h8eGebJ
54fmMAY5jmfFLlES4v5OIBQxNPD2cRZftJhGwLpE2fxaZXbtpTXfiDK3X7WXl6OECRX4g3IjILL2
0QRRIlpKLA+b0Y1t/DGNkRccZV/KnM6pM/Iv5Uo+BMVEvXl8rLap/X77eIuppTkBRuiHuCqlSgEB
KXGSwcoMW3bpT28rVrb5PLgWro63neVfaAIEz5CxKt1gHaw4upEwmFDqowkMFn0XIgFY26NN06f/
dLo/lCYpmjkFAYspGyXE6Sz3ORytykKQHlnNRsSFCZwMzL/Yqn+Isc4POMlp2QY4Vm5ppMNiPYm4
WxHjGMApNwC9wqtwLjmlaYDq/9jIerxI7UcvkXC4+Oe40U5rKqPg5O+8820mLmaW5nSYNJ7k+pWr
BmZ7wYMx26iW0jqCne9RMpb3CbYQxUcXcQXeL7sQtUL9VBiEZ1QWGhkma/bnrIwe+FhxUfnTRQ54
GEd2vVkdJPtcvP01Uxl9cENBwAguLnHAohA0yWNfiPO0Ov2HceXrAzFuIJTlwmyHrwNNUF0Jpsk7
ByuE1twTTZaQDRfmrGMcQaCv1CHucaJpKaIJfKAWM7gYETpNI0IuYqUQ77EAU2NcyjwBZVxBKgql
aUqTnjvA57vXLWHtgaJ0f1tAl13BH9lgXEGo+qngex4WVqMxPlrHAJZ9DbhdE/IkYrf4yNiSRlmZ
2CuDG1MfOmSOsNiUAiUVhZQcga1JXScAnuK6hfXcxUdh691VG17fEucq2QJzLFSJ7KrwrQOtnpoG
wBi6l1u6b7fu5//MU4B4Yg24jMALSJ7M1SXdkJeZgMO2zksFJKQSHdZnnm9dmODAmPmMCnNzemOO
o4fFx5dnk/g06kkPWEqPYPM5mgFiO3C88/DGpbpwkVdUmYtUk1hRExVi2TpfMSXeqpKNnIuz464X
WLiwGalvAw2VKwdeMeleQkQMAGq2bJ15rYYKj8h1pfb/SbpeeB6Q7NBEbu7Tn6kT7OqNahcP5uP4
EK+mOU309dAcgUq2+Swf5M0B1jsluyfkgiwLc3YWIDoscWNym4mXotArBrC+I0uGNJ1uGLwWV7Sg
JnoW3tzD/Ue+/5Gj04nom4EI28FFteC2CC/5DE1C05upYkgAm64Z2qkmelEYwi4MFANP7uHwmnPD
w4VF1xDhGRHGMSVd2KHvDUQKOzmZJ/WuefJ2+rZYa3bwEGFwcfKJp9Te7Huk/D4bNJ58pg8CUoVk
QEM5L3mx0Flz/XsY/2VGWl9UBn5P6RxlW1TJurfbU41GFN4MLZe/jAtLBCNv9AqkLHfKN0cAen06
mz95L6YF837FYcZ/iegrjDUfZI5v3u5+BZHpiG7flpVFFZrdImPu5KYQC3UAjfzePZS26jzgDc8J
5XnnYIxdpEuhJ9YuvGF4H9i/hXWJJ9h/8blX3GKMG8YV5LAUcZL/T9qV7catK9svEkCJEiW9auhR
7Sm2Y/tFcBJb8zzr6++S9zk73YxOE3vfGMiLAZdIFos1rFpVuY1buJ0LsCme90w8NXbNjT8XxQN3
00AeNTy8wyMaMS39SI8BSgs3xaZ9Kk+ida0lPS6EcUbOnIH5VCXsnnwrvxAYktNeR5VHdjboqHpT
D9MpOKQOgz1xXru9nb9ru8KWbM+lqgXT5lt2tT+EJ4p8O5L9rr+5Oez61+tatJb+uvhI3uKEvVKm
y44YI0DZ3yOKJD8aOvVhU/S7kG07ahXUiTDzXrNi+TaarFmzw9muiZ1mrh8jSQ6A8FS6cejE86Eu
75tqS8pvgs9cPoPzZC4+k7NZMXaSta3UoxPZP2jfg+P4VeHZuuQIFtQdBo5jg378qsD6EG2eBcLX
rxrTKcDkGBZvcAc5MjZpRYiDnOzh/QU1mcFqURjMnegwnFIDdYzZLmfLjR7VW7xcHX6bWMPRdETD
6r/ioz+2AYMuGdwcQ/ljJiBRJBpIGJ8HxzjukSiXUe5Dleqj2t+NuwgtG6+oMXyLLfWIbh9H1Lyx
bqkBqddVqoIrlHCWOqe1b4Y9wira2ckHpitme1zSb871/V61OmdSOCMdJCWT8wDbTez6l2Qnr8jK
i8g/11+CMyGciU7Be6MYMYTAk3hmaEaIEA0Oj8S6v76YlWyIhhESf28ZZ6Y7UpFaLSEHxKoPyjeK
CHB3XcK6UTsTwVnpuc6MrF3UE49af/vxmu4KR+BbC7eLs9FUQwtjnUPGhPEA8q489ofmlx1vRWTv
q1ft91q+vuMs+xGEPXyFLw2Ddo976YFteuSoru/YWnrg/FC+9PxMCgtjXZIirGbc0A2K4aP1Ft1M
6E9OnTazjFu2WaYim3sULw8Rbvuv/6d8zujKc0PrVMU9en6TM1s+Ro+P8IBRxN7Azt8V+xJYMnpn
AliQnwTGTHSHv1JC52vPwpjkBmRXk/X2aILUO7J9C7h9kVouN+gPW3V2lJyxICTQwY4Mk/3iRO4J
QyDoTfUCl05zwFcpjtwXI3xNHG81jDadWY0zLUvr+6v8HFtHeYOSsGhZy9/5Uw41ZYL0PvszvV/2
odL7eDBNC/2vOdkAMwBm6eIO1E8xxsNUd8KBSv/j9v2WyW1lUsVdFhiQiQpaHsJUPWHM1eZzEKxt
3RnQdKoyJI5V1C6w9jPdiFQS5V2ZDCgngFjEfzYTmx6BFUG4aWzSnf265CkUoLNUZM+053r7y7l+
M9aDr7Mv4E5RDdOgnWk4PL6MuQUeweDQH00gF5a2utgix/xk3ICEEmOX860wyl51Ms6Ec2/CZFJV
GhMIHzs0ae9zy/dcq3ddgTOzBmsF/llnmoqpp6apcouM4rCjoVYPeHtUIBX6CLYOTBr2mGMQ2yna
qYfK0man/d7FVvOIEYLHssJzTmIwRbLvyTf8vytFqLHVV/fso7jFowSqzyztEU9gYFOa2OrjE9j+
m++CA15JsIGEUKZocJFVKn8NojlTMQyayaMU00Mep8OMCuur/SQswK3eUAPuESEM3Qb8nHMfExHG
0B+XleQv7O2o3qe3bD8+jJmVY1Dv270ISLuWZ9PQEk9xnEj4qjp3oAX61zXJT4fH6DN5XobOLhWX
yPY233/eoLoZWPpJvp+Bu/kWbsvYEmzp4vvyFgmMoqjPGQrTKOVcjKkgxRiTbICLMaG/on5MXBBW
egSTW8ftN1GnsrwYgWvilif87ASjQi4jI6kGcM1gMER1sxnB3+8DfWVLW03Ehbbq8SoKhipouo7r
whP3BHk9VLkBfamdcRM/tpkd6DaDtHTn2t7r64wgqXgl6Ij+JdjWNTU6l8x5/a0/+0XUN8NfnPhA
VHlLxg/zb38pG8WqkPkWuIprN/BcIOcVBBP1C6nDUkPfOlEvtbTUIptW5PysWTmoqkl1fdEaxqlL
n8xzWoM9HGg2w6KYBVjldqPeZyUGGJP30dgwybTRamfLwOFOt376mkm7SX+PQ8Xqy0MhA96Y973F
ip0copmfCD5wpddPA8T69wdyCtYoRUTL5TbhKumb5BBYwenDB2XGa2CTXVqJOT+XJf+h0mcSOe+W
xXlPjQA7T0F7Vx3SBla5oQsKUfJfGNvfzCcThdLQ7hH7go9CSGm75rwosInEZMzUmM59QBhJVJ9i
fIAGskrvwURTwWjfSEIvad1S/RZkLOb57PIaQz3N7aJjz6B1R1PUS2KprrnJv8kgLj+o0ATn5l05
lnaXW/HBvGtPotzvWnUax/v3WvlomvZKn5AKn3BcyMz7/fBRncrv+XHeZvt3dJFitv3Ojd1dvPVv
RAnWRXX+OGiVMXRXyrryBxvunPpKmpYTUk3Vkk0G1k+I81ppDof6nsngzlI1UlORC8g4tXd5Yi85
xgMcl+0T8vUWoGWSI0oFrt+Y3yL5Mq4vV+UwDfMAgIZ2zJCdWMCy7h3Y2sOT5Mj76oewIL766JyJ
5Kyj7yfl5Md4ZJ1lpllzj3HdIBxDqzG0RkwGsypNo5iQqjHVVA1uT8mc9hhRouJJ328iYucOuI/Y
7eC1b/FhEiQ9VyMk1JD+K4x/cvwuA39KA2HPOnKQwEzImN2kgJUoFXmCq9Wkc1HcLrIoTUBUqwyP
/rb9Bfao8EbR902xwU/lhihTj0/adkY6fugEFcivOO+Pq3C2Su61Mbt0YkMG0e1Gt25jxW1bC/ih
9L4FVgmocJGTtBrEnK91OeMz05PlVZZgWMmSe41lpN5h4MCxZkkI1P7Ny62xZZofNXSFca5sglzF
lJna4gCCygQwwyWGGO2firMLXTHeZjUBAxdFVZbSoKZpnHbShEkSGGhgVUYKILDRSf1skTqZb1mG
AchW3xVm65SZDgbS3q+iymrTWq4xBdHomOt3SvtJJV3+eX0b6CL2jxNGy62xjEg2lS8o7NmGkzmR
CnlIxscUIZtqy93LpBxSao3dYJlhsTHAKZO+EbCvyuisMR7i+WeXWBW9T1E6TV+0dzMFpl2rfqTy
vZJbyvQdKW23qU8F/cyUyk4RhCo/ktJKCIDhVpLbrN5OzR5UDToTIFVWDTcIcuBlgxPK5NdSaDHR
BxqPj5g3GLOP/ltegJP0PflGn67v2vph/pbEF6wrXQ5qRYGkeG+C+xudGMGPaTwkGISF03uLwm2M
bO+wF4hdi4tQtf7vAr/aEc8Oa/HWAjCTjWh1lIE9Rf2a2odWWAFb83SWmcmAMJkYzqpzvlU80plI
wFY8RphiOt80d6Ic8Ve0wWvduQTuMhhUKhK0z4yPegEct+RbbHInt87RDhIdZm80rX6f35aqrb0o
4T4Nt36JvhZMZomsbtyBm62xFeoQirmiw4kgzxxDW2d7KvdGsJUOmADZs5vUcLpyZwpDqTXfGDaR
EqrKQBpqvFGkA0myEg9p7WSfp16y2b7EsBXXLj/6k9jtW9Pqc3GcSZxzdagldVhs8BK5nR5zUILp
7velXmi4n99QTBAmOdY04Fwml+OZfG1skJcbMDQd+fVbsIEVGO7C9hnIO7zEKRz4fjtNRMmz6nie
i+VC5LzssmieIbYAkTX4IG5BoQBTZKkDvHvVWTwjshsA9K2OxbF24lPhovovSC+tWcQl6QJsJNMx
O5zTzULr/MxoyAK7+ZE6ujvb7+lW1G+xmsM6k8LnsPMYQVxQ0QFXubJ+3EoWSos25vS1Vvst8eKj
XokSyqsO4LlIzo8oWiUFRRQWNrnqx/zobN6c3lOd4K7fqrvkZ+gKrNWaP3Yuj7sno5QTIJwh71Ri
uFJU2h/zTYIp3yhULvHZL1FZYC0W18DkJMu4mARTuS99h1ZKymzq4ZKpvZ86oY4IdYza1JZmcDde
X9u6jvwWxYXHw+QTRe4MlIK29KXRrEp3dDRpSWDyVTazKpC2+txooDhUdTBHG4CWXa4saFnkhypW
5sC1bR6Kg+/geXlgx1iIm13fxN+iONvf9ZMkDzHcogmjNsf9VFm+A9QNSg656zTfpD3ANCJFWQts
z5fH3ThSzWME4P8S2BK7uwncn50zA1KUC2Et6qID/MNzJooPgupqaKhEISrNoBetLauhkzJbBj5x
PiSdU+apm/4as1NRRHbXOa07zC+xMVsDOMjyA1VP5uAMPjKEh6jZa0EAVbbrbuN3tvnWmY9pcfSZ
26c/2/ClKU9m+GsGgUm+m5JNCI6xwC0QedW+5g3qLWlu4nHnp4JZpqtO+xJdGlQxDB0qc6ktWtMZ
hRn7iJ2BJwis7iZEF5OyCdC1Vt+P28/rV2GtrWh5BP8Wx13zlswkZxXEDQvj2GidGNr2gMN0qS0/
E89VXm9qzDWsLdvTbfdpKUlY2SZxgBK6/iVf+Oo/DvfsS7iXsiiKXBsmuNgnQ3fejI/k3tyACeVB
L4/202f7PnlorRQhOIRSubfSTLu2z0pIdYIHdPw2u4VgUnFDODOfFo1tpQdDSnjSBc7u+mN5ttrl
Jp85g32q1RUBPcjj9ETBsibt2UGKrMSwR6TdyEtxN4J+6LV9bj+rKbDR3BptzMdZ/R7fsBSwqTr+
cX37V23i2fdw5hfl0jBpGuwDyERza0s2BuoPpWiSh7ps57VD5mxhYxLW9DXE9E4y2/meHPTOCm5Q
ynvv3WXegXY7ANfwsFiv2dJt/S3aZifl5YZstq/mOxjBtgDN2P0n2QzOzSvZUPteRK66GsYuMR64
/pmiMcZpop9mSZKTYHHUe5TjwGXt9shBB0JKUKEkTvsiH0NsygmS5o2DcATdaMldaycbUbi8aqPP
VsRpm65iYKUfR+NjV1tv/b48qlYTWWg72Ik6YIRL4hSJTk1XaimWxE7JTXfTneYbcwtMJbww67rK
fpn7P5Xp9zlxylQzlplxjVWVjqS5vk6sPuitUdnLOtqsv43hLq+s8pBl9lhbFRrB2R706/UhiDd6
sRF8zPoWoyUMmU8GABH3MWYOz0ZZMgSldzJmsCk2DzKQOqc7fbKKzaexA3wJgfOxPg07kYex6qtp
v2Vzzz6bO6KrFTZirB3jfeyO9V2t2hXY81z2WNxrmzbcqEr/r8QyRTdlRSYK4atSY8Jo3yTwo5Jk
1wT3evst/pUFdEszN++BLfa08CdNbVUr98P99e1eDavORHMrNso8qtVpebbMGwljz8CFMDmmdpxK
R44F61yXxRS0BRkqQVb70lRrAfIVY4+TbTfdAYz+rVXtM+fXv1nQbyHcs6+aPsal1FiQshBEoBEe
+IZMsJD1u8l+C+Ee+6QrCjYv1hcpOrxtY2K3t+q0bbPDNHl68WQEgiu6XPY/buiZQM6SzmYNnrsO
q6rc8hc9yDYVeZ9rSRWY6L8PR708nHY2lTptIUGznOoB0G3YULT8bxPB/eaUAINfFBVwONCaEcY0
Ree2Dr2D6ZQMWuyVOjJjvW2kvT0/6yO1smy2ldm0r+sDt3P/kQeiNhkzlCikXq5rakajDTB6yDOT
J1DOb+L4YKA61RmCi7RY/rMT+ksOBRbdwEB4Q1M5sxVEjR8Ykxl7kvoZSsi5oCesVSTBMa1KwVQW
kxmAnBCNO6VATYa2b/PEK5r0pHUf4LndBPPH9S1bPvWPpZwJWT7izKWaqqyqurlMPBVEIFP1SUDm
ot7NmZMPteAmLd97TdRyemeiJCmrxmbEejBxAJPNO1IIBHDu2F/HcrYW7ljyJok6TIJKPDbQ7zL4
cUH25o61uteRkg2Jujf80Y1ivf5nF/YPuZxd9cfCHIMcCwsa/1erJ5YWjb9mJh1nQiuBivOlkb+E
aVA6outI4vM6XoM7UA8MCOtbVw3vyWgTdpdnG6O/zYN3Q0aFYj7pemiV7BSQlyADnYM02GMab69r
zqp6nn0IZ3y10lQGdcCHlFFsy8qTwhKrnAVCVnUGaBWd6cjW6384CElZDEEP9ZSDwNEx6TFMmUBr
Vo3GmQju9Ka5n5jUQ2uCJrypmebodbMJdfVX1jDB4a1u2ZkoLur3q0Id+mU1UfNJSpCKhh+l7v6L
YwGECn4T2rFkPk+vlao8kKFNvJrktiF91AZ4dURI0fWF/BbCnX1qtlnZ4b55xnwv+YlF+lM/6YLd
WjVNZyvhXo8hmzDO1oQQJTPtotyW0iP4y+25L+wieP03uwaMkgF0lAK0yaVtUkg/BW0NJVjqT1X9
VOqqVScCTVvdNUPRgHpCEh1T+C6F9FE29GHZJZ7e+IOFwL3fGWPhb9oyEaEJRKKW35/Z2qFIZdkv
sHd+/px3GFla3WMYpMDurV5OA2SABoqK6OnlhEw1UJE+HRKvqfWnYTY+wOUn0AE+g/uXuUNdixBN
1onJz17M9JCpWTMlXqYHnZWE/Y2sZsc8S52g7TZR1t61uKZKH5/Q7GtXvcvyIHKbKHQSGngD8wWp
ptWNPfse7gwVOen9kI3LmhGiDPeN9lEmz9eVccUiaQQwWmKgqQJ8sNw7Vuc91tlBT/Ku243EiLdM
KVETThEVDUSUQ+aTZ8sWX4jjDGCpmEUfjDjGrBw2eQ1zMfyQZ/JkkOF7XmMMQbpP0GMP4A/NEKSU
6O+QBce84ihqmEJHDIIFA2NLL9VVGtEKm089XJ24tkiTWRrik5rMbqggCQk+qPGfvysXArljTFhI
JrOeE69VKKY6VDoKBH5uCKSsWLALKdwFaTAFS80xYc+bik8jBs+brG0HFlhl4l7XGD5d/tcZnm0g
Z7/gZ3RxW+AMp+4hZPdlhAlY9DTvEu0uwV1RC8uvTy2mBXW9wAj8D9EUyF0KOlPT4M5OJalBkobi
UWPfErzOQbnRI4sk20SOXEObbK3wTwYY9JhyAw9QIH7lPmKLAQ5TKKVAenIufw6E55QnSuLNfeYk
LRLamJKYPlzf3hXHUkOkrgEfpTNoJ/duG2VqUNnoYi/6zDDL+N5Xj+hjtNLZU+DtZezjuji+D+Ov
0/wt74vD6Mx6V00R1KTvYy/MNkO+D71kF953qdMNt4BPWCnY8sa3RnmcgNuVCzdQP+rml6wBk2jn
mhMsfHSufCttQQ73//wy7uFXTE1uEw07gYz3rFj01d/iKYt2oWd+Kx8D1Kq3xr2MMRimRRYkhKWF
LiF3uZ/ZO6DWX8399Q9aeYLQSgHFV9FMpEP6peEY9bg1e0AEvVL9HNlbYQiOYvUGq/hHEMpi8sCi
fmcnIcUdlC8ksaeO8jEcniOUFcDwp31iCtjt9aXwWfW/Th2wFJ3hFql4US9llUogt0qEaFkGDEj6
PmSOrD4rLQgc6wam9xEzVp1U1T2jCMBSuMnH21DbVHXnSHD/GXsb7/7NByG6Rc+1ymRV4z4owoeG
o4kP6sjB7LesBKsnpp9sAuWtyx/S9FjpQC0YTl5uI/VJccrubVZ3YRqDsDIV3PPVg9aMJZkkm6ap
LQd1dhA6CZMZnO+xN7LC1rRXMxI8uqt3/EwA9wrONZVzc4Qm+c1zZ0zboRr31Dho1c9aNV5H+pxi
tMb1DV61XWciObMix9CDsofIPH1SI2RYMWQtpc51IXz+6i+1AqxlSTmCAeLLwzrbOdjMQo4zA1LK
uHDTdmZugqHNG4z9w1trtu3Gj/LZCsiYOBH6cre9HPWCh3B1cxd0AUXKBF2a3DXN2FANYSjBgJbv
9Du0yEXcmpMEaOLZNvT760te9SZwj0xAeRbIjXKpKz2hfpD5WPGkarewVs44TVYz7LQ+PyR3I2lF
SfVV5TwTyF0UnxRhTUfkg/r2FMwIIAARv76k1Q0ECopqBmUG5YHQSVTKWmJEiUelxIrT96yz5cbO
f7DE9XOQgGki335dICDXSzIN7S/cuwrmLwRKFHdf10LYcdWLx9lV49QNMsmONUclbqgG9vVV8hDT
v3QV4ZGKxw85L5275VWLFqA4CBMvbIfUqTI5svWxZE4HHMc26wCSQhfU7Eipvq01M94p+lQ/TGYQ
CfR17WYCUyFrJmjT8bwsB352Z2hutlHS4TtAlotny1a+X18oP9bua6HnArh3JaDSII8FzpNtqZO9
B+6wlV+ynb4Jf7Ygdnws7BjwVg9suQ+aTSnIkZObeA9MYXOb/sMZ0H98C+c76iRt0jjEt8ClYVu5
IK5MP3tt2GT1fd29yb4XpgJju+o0nq+fO+hx7qXcB321d5pSq3w5zbUzAW+BplLEczAL6LASQa3W
LqkMhB9Cb+SSgCm8PNPBN1t1JClyFoluhdWnwl6vHyrfAfSfjfwtYblTZ1pT1BJlybKRnR2i+wdQ
CkwL9GiEHtZoZ7p01/hWNEUC0yAQSwl3VduJdLXRJEjE9Vas5u/K4IJ8p+tf86Lfj+2tklrB+Bzk
T0HaWDMBew0TGNz141SYiaS7CZPB80eoVYMnBmkMj7XlR9LnpaVP8iaNwdvQjrepnm5BbqSFkS0F
KHopByVXdoLNX54QLrusyfDTDEpxAgrfvjPF6ViCOgc5eTl8zuPMYjFs4yzZGVN2CmgZiDJamORi
d7G0GdV/Yy/PxXPalfYEG2DgCdBMdAn5pV1pFVqi5FBd8LGkdqguKrGtGqmzFXPqJsexVo3l8qh2
73kElhMk4gIyCdRr7SHA1BI02SqGrsq8+xDlbUEm2Y+9YAa7OkEvAzA1wwsN3kjhZVq1oWotyLGs
uiyU4J4if8ng1nLmN0nAfRM2BBZJb+AivLSj6STxS5QBBJbPNkJZf5jvs34QvD9rJoLC0VcZ1Ahz
pDm5Okg/KkwgQCo4YZYxwqsVhauLLeW1VNUx4YeA5Aw1Ku6u9oM8NYkEI1SaJwqIfxY9d2NljcHn
9euw2M9rcniHK1TaUAqQnMdsSRRf/cimKYXjrHR4VvDCIp5IRCxCa27X+do4t6udy5oYJXKoc7Ix
qufxl1G8dY5SD1baN//ipOAeUB10HwbSRtw+BjXG+Q1xDVNbfEo+mPO1t+sbuHa5EPfgx0DAAV7G
S1tujmMt6TPS6PO3uDlJY+BEbSO4WjwW4+vBwABs0zBgNAlWcikEhANBYKZIXrRRq+wi35icKSpa
JzcBsW4kKu+mIZDcMY8Ae+/TDhSerWzXWqVZilGXb2mf3Cem4RSB79uhPize0lS7Y1Ebtt9ImW2m
ARXs/NrGwCmCT4ivBhic25gELdpxRCS4Ru1oJ83eMCzWM8HOrApBHxoKP7gj2heU+OwllUxN7aOk
Sr05ssoMoe6b2t5dP+C1u44HC3dQIfAJeMhg1PmAnYZR6qXI+Mv9Z16IUD1r9wFRPCyJjCMmfBp3
bJpSDQkWgVyRLSH2yJrAbtgJ5rpTUCsbBGZzddPO5HHapOaIXw2khLxAua8zddMXgy3MTa8tCp4/
VBcFJhXJ/0uVDbVeyxW9Sb1YQbdxApMiz65GRtck9aYr4p3aiLjp107qXCRny7Reaoq4r1OvDN6R
p3aIUQh0etV/ORfBKbVJUq0FjiT1uqrXt2jDV+yIhKAqqqpgmyOys+uinbcl0QsgDkskXyjUJQvR
AVS1JggI/rlunn8OvdzkdE6lTtew4hDRXmKANEmEYFh71XUkzVTYneVhX3Tp7IJpxqBWetGmXlvc
4/nxAQA6Ma/wJM32BRPD1tQSLqFhEhNdvGiNvBTVMgPYwL5MPa0/Ksq93IWWIj1d37C1Z1VHAxRq
ByCikk3u4U7AGlH78nJ+hWn3OWZC0n0ng2hKdMdW9w2PDuAsOooVvPXrapA497maergi9jzOW5W8
xdpbmGsHPyycetLdMBEF/6vqiWeCLHWaZfovtzxweoLKVtZTT2nQ+j5o90U+2FEKkgz6OPSzS6fv
mZ7Yeow6aTg4vlmJgqc1fwIDKoF3Qfhkgp3j8hDxDPW+PPvLusMZiMERxH1zHtvtaBwmPXclTNO5
fqQrhoZhxKy8tDUAUWpw1mxWh6JQxgwVWQlcBulRL51evZ1mTFpO3yLRc7+yPoaF4UpgOjaQUVw8
6uddFQ4pzjVUPCX5no8/6/eyuJlFpb01OfoCiAIvG0g+vrjxzu5dkic6ysAs9Yb8qPpewrTbqWme
NIzpYYr8fn0L19IpcCxUEPIAgkfBFXF5aokZGXq/SGv0DFR5vVw6ZQNOuqSOTZS3gd03s/4wpHpr
Y/Qks0moDtskraXt9Q9ZuZ7oK1IZBb3m4uZwZ1mVck3kLss8qa7svvw5d44Bb7QT8QWs3E6w0aES
QBV0d6IqdLneVi6SfBzLzKtVJDmH1mqMfbWnpi3Plqp+5KClvb6w1eP8LZCPe4eiyatQXgRWTlS4
qLDP30l7kFP3upy12gCD1sDEyfpSIuXeQNx1v6997GAT73KMSfoEu6XqtKFtoLPoIUCq4fu8HT8B
edfsXYopJwJvafUEz+RzD2QZR9kYaZAfM8QO5JtURo5s9lYbz4ItXbv3mMKMW69ixSirXZ4hDeQB
I+C01Ct8VyLxJonRY6uxcDMU5i6PK0BkTUV0UZYHlQuXGB5BA7k+wO0wh/VSqLKwTht+m3k6OoFu
xoa8yj4DeML0Q9Ma0qK0jTLJNn5qaDddMJdbxRjzpzHJQ8eMh9nFbHYE39fPfOXdZKgigQeJAGhI
vy73malQBz9XDD/JvDzos82cpZ0dhTBIeq+I4Dxragwn9cv4AcrBo6zqpKxjjGFIPX3+YPV06Mlh
cBDMbXtJBExZw6/hDVExThfMNZh8zGlyKdNI7qM88+S6Hm76UPddnxAZ2MMwcMEmFO2KvDDcCIgA
e5IHYD7wSrjj0JVuOtSNKw85+gtSMhzHGROiSFMVgo1f3Q0GC22CzJGibnKpDC3NMzJNdYbqa1Fs
k6KkWy0PzU1SsNSdNTW6U30/318/7bULBqDngqfTYa/51EPTRnRugcb0Zh3tYDq9m6aXmpHCIr5o
fYsy88qOtxw8W1RVVJRsL9cnp1EUDDmUvawPGrtPC9EVXlmLTlCqWEYZo2jKdyXmNDDaOcARl9pD
Hz2g13mQMb1O3V3fspVzwiQPuJQEmUcdWnC5jjYKkEiRJ5xTiPfUQPPzbGmjZE1Ku6/Gn9eFrWya
DjAdgYupUk0nnNrKeWYGLJRxG/PbuD1luWjK/ZoAsOYhsIZ1h6VdNvXsuo9NnqRyjNU0RWm4CZUx
xa5p9e31ZawdDWjs0KO6xLyoslxKSUDpo/U+pLwBSWeiwTy2UlHv5tq5nMvgVsLycmFKX1YCtBBS
XImbgT8HOABR29+KhVw4+f5eDHdRJ6jxlHYQ1KFkQMfZlscnJDD/uTm4kMI9SKTpp8wvIEXqtmN5
qANLNfZzYUeFoBAj2jfOe/EVVkmDCkHDtJ2JTT/Lt2FymOh2rioaoCwa8ioMaYnl92eK1k8VpVpu
ZJ6polJfI0h0UUVTBLu2pmgaLABlqNZTlAUupTTZ2BUo1xceafx307/zQ30zJMYuSEuBSq9oAWA5
yKYiTKC6QTmVbmkdUQz0wvmUlX6s1QYM1qGa7SI1EDVOrCwKCASIWFD/yEtxcXlVGyMGVJiZZ0ig
AKmeyuyTNrHV14Lk41rAh2LvMlLHRGMUgFWXu6dleaknpZJ5S97xQVKfO4aZTx548K1BOhr2TO2h
vZNa57p1WEu8GwBSwXgbCFHgQl/KDUd/8S5o5pGi3U1h4qr9g5kPxwHkZmwMTn4p2wY56UwSSF7b
WeC7AV6H+QNjjHIpOOhMHyUsKOUS4bYqtYLidcTgVuXp+gpX5YAwD52KSPQrfPxVSjUbKxknGFQg
kxitojl09SkX4fHWdFLBFoIHFW0vfzxNQQNodtlFuZcqn9VwMsc3ORRYi3URwDiYKtgN0QhwuWPd
DH+V6FnujdJbrr+FwIUN6f313VoxFYZiIoBEt8GCsuLUMMxGI4xZ8bUMDWXEJvs3x3EmgLPgRUnG
msVV7tXmCQjveQY1RH0SVkPWTn2pYOFOAYRi8q50GchlHtMy9yr5BMwu1R1EaL7IEK1JQQ5BRdEK
uAGA0S5PJCdTX2MyQO7J/RGjpi01+dEHL1Hxcv1QVsUgzYscPLLKwIpdipEmhdRV1+Ue0MPbzG0w
E6BSWtusBBb8y+vn/EQD/ZH/FfRlLM4eiklPkloqemhYZ1rUaF0I3KRJdA+nsemPS9wTDZWVao9x
Cnb5OWCe0ZiHGRT0/QcxH//xsgHn+XKPgWOCI3a5bG2Wy6kNUTnL8ze1f/XZg8TuIu2fPyYXUrjH
Pii7oZBzFLJTcziYrpaA178UUWmsmVkT4Sa4dIBZBWsH946gs0yJdBXVKyAuiknHiGnsZUXA4Z8e
NBCbRRhjTHNB9/yKwYBQw1gsH1BRPFVUnJVyFYNj0IvINgRxbizdya3g4VrRzYVYFlkKWcPEeH5+
JMq1mN/eTWjxUienHzCCoCg2CRqufLCgXNeHRc057bwQxd02swY8vTIgaiInFvfHCC2mNdkj52VL
+UfY5LtAdq+LXFTsmshl9WcXwqc5acYW2H9jfKqcvDjqOrMaMBLLUym4fKLVcdoe1jNmGugQVaJH
+3mqiruYHfPurWZ3VfLqm6VgN9dShSYSzKh0QjOWJv7LteFS+PUkAxA/N/cxUaxaCjG9onJnlTpT
GFpqZA2FregIGLLK+Oclggvh3H1AjJrJSomzVPLPQZEtmd6z7tf1w1vzqS6EqJcr1NtQCw1jWSHy
Z7HD3iXZ1sHZSiwjtExiTRJokLeVpguOcvm7vNac7yynqAiSg2nIsTi5L5y+7JyAVYL9W6zSNRGc
Yk7t7AfEB16iCe1hCwAiA19psxcV+EUr4ZRSlxlwYoGceMNhMwrcmfW/vfDGg0AeKU7uVUMHZVP4
JnYJOVrFEz0ea28ZDv/vP89zVxYN62V/qbSn++lJ3WYf2cG0029AsNzW7qGQ7Mk198topetKJ1iV
yfnTcdY15aAikyi1dXPTBH7j+rIkpJ5eMh1/nv/v1XGXNzObtE4zrA44cQxZWabIF7aK0fai+cBr
ZmnB72qgLkAujm98Br1VKweJhszoCQUf6RhiDEnjoPz/f6Rd147jyLL8IgL05rVo5NVOPW1eiB7T
9N7z629U7547UolQYWaxC+wCDShZLisrMyIS2RfO1PFMMTcxyjRKXncwNcgFUazBDkLTkWqkneXX
pt0k3WM+8TJjPJvMJhTEqa6bCjYL1LLrwQOojdSx10zdOrd2nfjLEjZ/sUF+TyibwwrkUIBTVjFK
aZW0KxB1b//+UroVMGgEGniIUGl5ZhrDsmj83Ac7x1Bsa/9Y7pKt4Brfi1VDfigQ3HwU1yq6ety2
uhRqnBtl5tHMB6HrDRitncB95Cl1L13D6LKD1KUKtCF40JeOXI7wchZUC2BD+U0qDqIorvXsGY+f
NP7zqgfeV78tMZPnG6EkhTGwLkblFNFIvlfwrWrm3Z6txV13ZoWZLTywelwNPr2YRnsYSnvUdnOz
C5JnOUff2ZriLHhJrWvHhFwmCv8a3nd4i2rMyHI5iEw0TEJlEIAHT5KGh6EWedtgIaigVpCbFeUv
nA3j/vQphfJrmqYoj406SQUvhiSQoq3kXiJN8GOC4Go+Rrv+m69xztV1IArLSKN/JVMBYWfmFPG1
3pk5sDe9hMbEMiomSuyEHMANx8gXvOssHtSbMkI8DWSDKh+GNKVP10Z59lWOmQUO7MVg2OJfOkZi
OssA9qSVuC6C17gr8bhM3ASw0rp9katnCVkTa9xPpzhb9bkB/INUrieh5NC/FncNMnqoyYvgWl3x
4IRa0esMA9azo4LiozY/3z4KHAMs8U3JrLqs0gI4DohB+vl7zON9Ljy9MJdUHIRCPGlZ/NJ5JKbS
ZbWBuZRDKEA2mlc297l46PP7eOpInW/TUSTBxFNQpefp8oaGWYo7R9odNyfrhifNohHICLOpiydY
/VMW7rMoc1vRdLjYxcVZ1JHwAGSEHj/m2I2xlCf9SI2FBjGEezymOTHttYPHcGjxBUQ1PCm/hNrO
dn7sa3I4h7CQhDoi6Il04EEWBS8FwTNDB3pmBgk0wDypmQwQKyqY0OSHSev+ajAUuWpCAhUpyEsr
cQ1+dOfPqCFlDaV0g04pBJzwdoFkDfFcbDmNZjcB/WCeOHGKsqcqJhjKUc0ISA9Wg2fjMe5Wqvyu
NYod+K0dTgn0SdDNgZf2XHQh5+aZmUwAPI78DAfLRL9hwzhm+pMcRTSXK6Rojd07Qgm5lO7djDW3
lau1ARnpDOqiROdKelxf35gJCRl7JJZ0YCyZ69tsCtPPVJxAdVXVP4KoBp38VwxmOX/Sr+PiS1PM
LTcGqSbEFUYd1/nKR2uS4DhFiVcMk51FTmFmRBrs/Mef+7Dz8TEepvT1tp+mLKWJWUN9Lnre3U1/
gPUlwEWA5YDoB3c4M6qqFgtRnIEOFEWsoOFW0WMQPAfqWl+Nz4LAOR1LnkuRZfh7aG1Dh4UZTjqL
Za5OsBYFfehJJdQ3/EmYYLhJNnpnpJBxB0HfMFLn9jxyDLPYGqNWcg3NR3BiaL1jHQxOKv0YtZWW
PIVAgd42Rvf/1Zz+HiXrMs1aLmM9gbEh+mlmB3/i/P5SqHA2iyycPE4BJG0yGo8UJtHU50ALCNop
EynnBJPLjkYGUI+m+nQAoS69mQH1GkMc+3Q/IYs4tJ9Z0B7L8ND8KIStrPwQlJWs+K4IbeJe2aJX
ze15XFw0hUZ7SB2ryBpdWqeovazr4LEVcFmDDZIp0mPjtHY1/LptaNGLnBlihtnHglomGhCf9fir
V219H+dug/ZkoKD/N0N0xGd3UJxNYze3GFH8FnrhhA5LEUgonGfa0kUHMAbSpihkWoZJt+eZEbky
4lIpMZoxeweNPWoOefh5exyLOxBFSwqpxwXEyjSYRTiWViYj4kcfYTRXtHkhzuKKnBlgxtADLJOM
MgyUGwnNQQI7skVO/PlFj7k6pmc2mKtaEI10LBTYKLY6eVZJsgVQe3tvueX6V01SNGzsSOPW9s8c
r1vbNu1XxavcT3UtcL5kccHOPoTZ5+Icp7Ey4UMUbRO3R3HwxOrp9oKxeunYDLi9zmwwWxzSV3Xc
FLBR72Xwl3fVLvmANuRnM0KsD60ovN7WalI+Ck/munI6jhwB2w79yjyz8bvEDDNphvkODUCx7+2Z
ZFuIEmSlPUMKVYDQbOEBMReQ+Fvp1iTCwagdtEL2pFX+MX+Tv2ffJVfayPjL7ZlZdDKA4FAZAEAY
WC2ALkuUuBMUOOsPxdEAedxLa31jROv/ZoaZAD0WAxl69Qhy022GftPDZw2pmHytVD+Bqv0bD3A2
JuaancfanH0KLNfGgLQ+mh8ilatwyjOLu9YAC1+DaDz0lJhdq/pWKpgdjBjhM2h7RBe+NXXv3Z62
hUQ79u2ZFWbfShlo27EMtLqBtYk6p/PXiroftLfeeEfptWpNG7J4CWCrIa8otOjkLNEEYREAa0gN
XPpRpfDzSPCxZJHUjatgVlQymbXkSFld5VCzVXgA4AXyLQaLEjxew1/3LeP1VDNohyg38TZXZ6er
wCRCi0yoqmvKYSg7gujTrhHsaw9JgOJNAhSFytk5i6fh7AsYnyhBJC0QOnyBaA/aS53gPOardAvw
hhHzgsHl+f09WmYDWXo44CXhwyXN0CgJf43Jk+BDAyT+dnsPLYW4EPpA60iwefFiYk+DoQHb18bZ
XnsN0cfQcBrjJY+mey24k9vWlSvBu21wgZCPLua4FQEdB64HzLbLnTPKGnSS0hAAFKtWt82gZKRV
2tiN+n6AnFiSQR9Knz088aNNNxWhC/KesLbaprsbkhK67wV6AA6tL5wKy//IjaxDuRwZa62aoNMA
XinJIezg9lkHflHemdskrFVglEbrYEqRtQOMNdjcHtPSYtGmHigxozPQlVJkGhRCAwhpuhfMxkM2
lpRtZLdi4tbmnyuZYPZUDfkGvEnwypUvZ69H6/VEh9rrXsPlJNduAA1pQeSs0WLuhiIjKctHgSIk
sysoKdBvQjiW8Uf3Dm59sUKBckSECU3ZhuMqFyfvty1WV6poYxUNGnCqkJjPq61WbDVpI2q81N7S
CxUQWcRkeM+BtM4MSVRn3Qgorn4OZN+ehylwSrN/U/M5sq1i+IiTLvWkGnrQagZByn5yb++RxRTt
2QdcjbPsW/BCgDIvHaRxwH85ybb10n+HJrgwOP3fZHQgbWSqKEZgFdlci2xWahGIGG+GbuyFPXma
xRvR4pQCQw09FtBqUfS73IuRqpdNNQjwUbUDRbd512Zeqh5C5cF8SdCh4O32DC6FvRSy/T9zzG0X
j2kEPDdcIor0P+v0WfL7VSCXrp7FTttygjK6Hdj4Fyw3cHqgyKJfiRyMbVvWloHVUgR7zj3hR9qM
x9jcaGZ8B5Tqy1honEO3ODzQZFFvA7YJ0ejlbE6+UfVN2Gf7JGudoNrpHehloICg+hcmnJtsKTxR
ATgC1QjyHOJXEuvsFVR3iTxJCTDwRVV7lVC6YmFtC7RQ+4sVOzPDbBC0c1bNDJ3DYQYMoSJc9dA5
AbLIkf15G81my7G3eMYoYomSBg1asrqcQzH0ofVpgCUkF9/Gdh1DwLLO67UaAK+OXlN5sULxKqxe
20blmF6KDc4tM7GBnIYooepFtu8Dp9FSdGh1tGBctY2wxbazLZ7C/NIKQo9NRnUYAZH8lZw4W0Ep
FWK5UkGdkJqHXI/sPDpEBU8CeWlLnhthplMfRXSx8rFNUmMdFhKJ48IZ0IwmWXUZD9O3OCBcnyq4
emAasGwVSa8LtQs1IH71TLV7acrtWYD8paGJvGEtmtL1L20IjICVfzPmRjK6fsC2VHq0OZLmySlE
cyMDsM8503SDs14ENAbKQMRLAIXay/1YKJM+T6UPlK9ZEqEbnS78JkKCLCnd2ydtaUjY9BgL9gK8
lnJpCJ2Fwg7Mpmw/JdsCgrriJvqboZxZYPZC2+WtOSkASofNoUjcvrYzf5PzsvdLx+h8HHScZ9s6
TkS0WZUwjkjzhDlxhv5RVEn1bPq5a3b96fasLS7P2Zjo38+shVCE7wwKaMdTcHTnSAFRsjPssTTQ
kMLAg+q2uYXBYR9IMt7ToNEARH9pTo8HLY9V3ClNOJJp3g76d4hcyu02r45Z8nDb2MLYkPQHfhPY
PaSuWREmq+iKcuioQ6rWU7MHHzzUfbvn9dda2Hio5OD2B77yyxtdjikB/SHIgSrbi2BDa6ZddVtN
4B3YBT90YYSZOBQXRk2hbIAkd7vanvoDpLbzCpIrHC++ZAh1NrRnpvJ90CS5HI0yafNkJTivqByG
geoK47supKTT34E25uyGpQUCyBaAbxT3AJhmtrosT5kQo6sbjXv9xI2LLQQe554T9/KsMFNnlFoi
NTOsZNJWyyErROTqIeYFmwvgF1onAakT7UMxeWylpBMqaKXUSb7PZBR1lZNpImPVqbj1jWJvNepe
aT4FAM5E1LID1fxMRHWFxpsoaYTSTsl5RYClzAi0ZIC3gLgQFV2QLxeyzac2V0FgRD3KDceQmCZg
pEJ9kIoA7VTv1dRWLKfrXwMrJ34q/bp99r7kZBi/D/PA5QIHDD62xjhLVWinMWgA6M6TaFX622HY
VMKuDgWU/PoH3Dpe0EzIzzR2PXaireXPg1ihe8Bh1CGqsNOEX77hdclq6I45ML2DtO2VXzmSGoK8
i+RV1m5Mns7PgkQO5Bwo2ADMSBGYYmbK6kwUunBuAN03nDRC7UQP1ika0ILgE9poqKiRMphcQZpt
Q+gJvqoXSREdk+EgjeiZOhsrPFfvhob34qVzdTWXsoJ6PmjZkIqiXvXMSYuj3uPNC5C2IBeBOyJI
XpVq1XLKxgsn3xSRrweVXaFED/r3MyvBqNahVUYApKVbEcLGygfeS5ZxzyuBL/DLgfNH4oy+Y6j+
NmOok/xG1WqoLVhP4bDtwx9G/pZDGKdAx5tUdOph3o1NcGd9xPWvNvsVRv1TJ9cEd58hJmtQ0zlP
gQUHQQshoCQDPARaF/M9A7aCASg51eNHv520++xmeTXHxuNQ8tz4kikoPIIPi5IZep8y3rX3o9mv
aC+DLEocM9zIaPJdjLFt5TzUxLIlPGxA2MGSXolWqXNkqiVg/6+ttRqqY6m/Tjzg01LVAIqdv40w
wR1KuEI+dBVg/rLppL5lC+l3wcxtLdCOxvizWcUasglT75lK+xT6jRP661bpvQD5YCwnkGDCvv1z
IJ0CbAXlQoH3jbufWc5YMPW6nAEInOtXyfeiYauXbyOPvrZwJi+sMGcyF0utBUcQlIBVueZsSPqF
zHk3QQdHDKtT+jpLkdekvplbHxDbttmCCJptNWtXm7vP2y56IW6BmwP7G49EsHPZ/PUEeSXU9iFA
hzqgOZcEWC7iP/6FDVyH6HymmEBaM0G5XgPpj341yJHLJ23eZwFYwDw6wdJOp+zS/9lgbppJTDO/
qmEDyV0AJlU7TjycdahfWs7t0SytOe0sBbE+XA5o33HpIeEo+lIPAQaNiqMaQX884KnvLMTH6BT/
2wKzq3wL+P0sg4VpXosjAFUWGuFtQRsAMULjtVFcnDjQsiHXAlIreDSXw1HGGhPXAyYUPWqRO6lI
pm55XYqXtjJUBvD7NNsNgd9LG0D11PLkw4b0apjfq0eje64CMD45UevivJ2ZYVKbRo6np9FRpN07
+vqBP+pDDV48icZjw4sSFtJiiBHQ+IjiboD5ZLZbIeeBOefAbedpc2eozZMViMdUR/3FjPWTJIgr
cPdBYMlGznldWK4Lw0y0LEAZJI1KeBw5GJ1GlZHfbwg0aIkq1hwHtDRGhLEy7UEAKDebKQ7U2QiE
HvqmM2LGWdpYw8/yDk0lpGdFbOxUl73bB2uBMgHti98G2VdHHScoICog3Mmtsq+7cV53iQSihI92
T4mGkkdjVeAbzGG2DWpzQrfrAt3d0BdtHfWiZputMSSOYOVZ7OFPP+YgUtYQKB83nO+kR4LxzBff
yR4ZqK4qZgDlVTNT9qH1HFbRfexDbtffRRZpULSJs8DpxomY2sNt20vLT30OdjLQWFd9IRJQEhM5
RNSk4QnYShPppe+miLqqLnCctky98tUoEWhSBXX4BYs5TX6eV0YpI0pRGmgLV64Zt2TUTAcqqWul
2SnZLkATOhQD7cbMV3FIJMPLqx95tG59yxHLlaXbxYi8MdTJp5bEVvmqdLwjv/TAoc2N/v3KK1nO
dmqC1C86EFEyt2/ekCoj03TXK50nQB0XCPCXEM2l83rT9EelS+5vL8eCx6HNZ3FN49Gn4G1+6djk
uRSqMEF8lVLJsAfdz22htKUevXF9xQGe9T/aY3ZeWg6JMA9Ykzbag1xElEHdBNambNETHVU/4a/M
0Y6lgJFSP3c5vEgIzTExMLnQJiWC+SwoDdGNgQjo9iHIpy5oOHfrF7D8atN9KZ5QXj4u9EuLJbxY
rk3oKqMNKPf2CbiIcURCpd3Wgo7G4QPqAOspf67jep0Oohf5hm1W83M2+RtfeszmfakoUEOO79rC
KywvUMxvt5d86QQqyCfhfkZ1Ak21Lr/Q1KvAqCPwZ+S+BzBDAKNfNlqvlCdXn5WJw7Nb8sGYejr9
iLEBPrm0FpZGJxfok7BPisJVUwU9vHDYQSZTgvuq0UjTyL/mXF/fHuNCUEjXHMhkqtSIdbi02rY5
ZJgADYZi0kkwcjKPa2N+vW1jcR7B16XELoDi2UxJIVYg4lcIPI34o211SmWgGqURrzXDkh28AKAF
RwEiQAlejsXPgvof9Vg53pbWREQlsPPO0wNeHov+ELt1zw0x/lKQGyUPdESgTdh5WRWcRvMBrUt6
tV2Nte8qTbC6PYMLURXErICaAkmdIu+ZvQFUS9G3X7Bf/3kM1EOuHsTeLk1jm8k8nbtFW5BfRSkc
CktQLbucxUIc+qCVwMMwIxXi7kPnFtApLa1jm0RrtOziCRUvVbBo9uH/DTJbsPbbdMp0AKmj7Ocs
eGmoPkvid7RqcIrOHoOHOVYdH8ccMsR/Mas6ao9UhwLdS5jHSp5afTN24EapOXrUqoo9hU7Ge0Ms
YWYtPLuQxQHZDkKlzNpBg1lrYhUYz9qwgnUvUDx8U82OMXcq6kqmsMp1P93lSRXsdL0a3djsH0Ip
sJ6iStYOEkQROK536cyjaS7NwwJLBcbI5Qo3Rh9aVToAJN+AXGF9mvXDGPBCysVlRZ2OZrHwHzDd
Lq1UraH3nSIBOqQOxwGdCIvRcLQ+20qBjv+2KzmynEZQt1r3kLSzd3ttl6cdMjqUeAFvyrJJ81nJ
jXEw8EIIUrR889Fsu5qi1BXLEK/GoeptuL7WVpPcd+JuNEF2GnO71fFi7btS2Iszegrf/qbFeQd4
DcklHclv9jkpZmORRhoFkHVoKx8bZJ7ek44nb710frGypgSlQdrljzm/ppU3XTFQtdGmcmagPlwx
Li3iR128qrrs2GQPt4e1ZBDZLewjqt+Km/xyoS0dKsV9DyJeE+uHbHiTRHCeD+pcb/Uo4QTk9ONZ
z3tui9lUs6X740wZVk1IO8LKvuAGk2pwLsXFvYuGkHiD4OGP5zK9ac5So4VqpkNg4czGVlV6UKqJ
3TA0fQ9icGjhOg3jWhO7yVVGKXf1dLYkkud+vZ/MTF/dntylq4ZyodA4AOUmrOfllyhFPek9CNh7
dS4hwNsDaRhAEdvrg2S0UyVs0bvAOg1Ry+slv3SZIgyE8hVIsAZeIZeG86AK1djHTPfKZ41MvaUe
mi52zL8AOyPxZcEMkhL6VQuIUk6aUfUxQGCFEOSYarJGgaBy2ingveQXh4QUmw6MoQh5SMbfTz0u
gabEzaYpwPXW7SFR0PM3+cS7n+N9lk46sqTAING+VPD6l5Onlqo/NJSpkNWPYOeTCO295Gz6C3+C
jk0KJH+xM5BkvrQCLjkUYnsUVwtE6Qc8F55bJTTWsxX45PYuXJo5xIhIYstfWDzmiMtFaAWaicpq
TN15RYziOKY/tPDPge9I3/42w5zuac77KDWh7YjSrRx9BoNGLF65fXEoNP2Pqg86DLCUIyD8k/YL
uGjVD6FfOtDbM9BQLsw+bk/Z4hb4bYd9L6JKl9dmjusvamrawTpE148y4XiHJXeIJzvqtxQbqbHy
dHBMZYKLBO5QUqCRlDk+NtvtcSzP128T9O9nrnCYhFxoc6AvS3+V+6ajyvdgEIp/gR7Hw+C3GWYv
m4j/arnGSFJALKTnztrU/q/bI+FNFuNKx7ruigBUsr0UmkSoKjsQDee2ieVF/z0K5tz7gKQIakU1
sSUDIo516JhgmUEw/m8cjIXgBleuDq4j29wDsHMrMHwY6tTEU+QPJQExxvy8PZqlpUdkDmEzSDki
7UEn9GzpCz3Mg2QAFgrH0TLeG00g4Pk4Y9xytjGdFvZWp3JjePxagEiz7jLSy8mfLSgD6ogM04eo
/wCxvkCLkVB4qcfAlcY/DlkAAIfcPRBz+PcKiFAlgHcYAw5nMoLbMd3PZkPEACB+OdkM9dufTiMY
ayDbfGlVInnE7LtkrKA0kgMo0OTocPk5FftyeA8gknXbzHWkAC1npCqosLCE1WKcp5DK8yzXSFDJ
q8jF5nZLV7JTzhm6XikYQTgP/gOa16ispIhYGJll1YCKDBD20EXHFDOv7ktccBP0jnQbNwjaK0/r
20NbiMeoTjUkHKHHaiBtzJwrTRmmIQuRg4dmbRytNOVTGfyYANVmC9C+SdSEjFFhJ/O0F/0/PtOw
jcQjTjWmFnTty1MQpSKyQClKNLhcN6UCfehhBGeUdwauD9ulGcbPqkXUqmZJH6NIfMeZ1yLZr0uP
uundnkvqSC/P2qUdxtHqWiXlM9jXe3PI3KQC7nY4DEprj9NpEHn9Qa/9ITVG2xxiwyB2YCIuqZrj
WBhCRFz5XZreSU0L+QOO9BxLPzep6hxV9qTVJppeYhbIL5UG6TJ/OJkrDXwwFzDKLrffZLKNwQ96
GYjpmpzIi2Xm/GsTLUegzw8Ap8kctgxgTjwcYXOwjc72P0FGCt8S9z79yMtd5qTu0x+t2pU9ZiKn
UEz8PoS9VvuJtOxz+Y5WZf2z1VYcQ+y7+coS4/RDsCOSvA/H0+v3AAlP+1513tL1sG7WPNl/Zide
WWLWzcqjODRjazg52kuEHuKPvt1wIC4sq+PKBnOqEMwWaisG40n8TJ7DluREdLpd4Ag/b68P66Gu
DDHHKotrNFOeMG3R5yuUqb0NlOMnRyY7jjdaHhFKNOitQzceS7ObRBE8NL8YT7RhcrC+M+yX7BQT
jsdls/P/jOfMDDOeXgnUNjZhptMgYWdrqSeQYqWfXpKfrZu9NgLR9+Czk34lbD+B2a92vNY+zFVz
9QXMtdnPtRzUGr4gLiA5N5IG1E+TfAS8CaVvlzOHeGWHuVviOChbsyrphIZ27Pn3iHE3b+nDsOaV
dDgjYouekpnEit/AErqqH0P70V8nG6hXcnwTzwrzVpuLNI67GlaUp/Ck27FTOaI3f35yNjz1Azem
jfWA4B3E5ZzAjP9LuSvQmj37Zbmm43vCQ+qWhy1PH3DZMf3ekSy0pMjKJtAzGOw9g9wVh3YdrJTt
cSLWZidtbo+ON4d08GeRr5iIg9QFsGWtQYvG5tPcvfrKU+XnWWEcoBZBY8GgR1k+CB2xSEDEJ+Ng
koKzxZlb+GuHAxcNdXHQ5+hNfDmaQWobRZ2S6dSKvQJhJ792+igqVn05WJwglMX6/WsLMkQg9QDB
yEZquTb3qQht55NBgl1/X95BTTR2VGKsJLfwiU90LyQ7Ex0F33k9TRZdI7La/7PN0onQtUdV1RS2
vfQuvPPD+97tXkTLMV2/cG9vkMUA4NwWc8o0fYoaq4Strtip83vqkzRypm6TuqbvJOK9DthEsmkc
GadPXf1H40z00frIgEKWEY7k0z/sHB26nAEY8ymo+6hAuRbntcRCndlFZcO4SYzTXs1gr3bwGnuN
XMEWN9pDvkt9u3bfAvuz8G2e2sdiXEexjAA0QhAKVcrLbVuZNGWd0ivo8eBFaLJkP+ok6m3ZeXr6
5GnEL2+eM2tMpBChZynCU1iD+P6xTOxmFax8sp0nXkhCQzXWcZ4Pi7lZ6yKIE13Px5ODZuO1KxOZ
rNefvqsfucBbug9umWIOfilCfipqMKbXfG+Q5Kh+KJljkt7lbRDemKinO/OXiR6F8DIwtPNCu38x
dtGmfV87vg2Q1F9cb2fTx6q4oakpBJEnmAq+BRVp9oLjcOdtyTGf22AO99SEaZQOsPFtsF93yfFd
cbzQiZ41NyuJ/fTUkW+3T/RXQ9AbK6UyJxrIJj3teriT3V1jJ+737xXZHLx3JXRPqhNPbreH3slT
4Kzt8WCvc/tB2/zkNYbkHTiVrvLZKvoAGym+RFfxUHpJYAcb4Jrs9Trwfq57nirNYsR8PsnMHVtX
tVJ3M4Y82a8GSe90RydUOMZweCVY3nIyjkTz01asKlhKiBMdVSfYmOSnwrn5WALEP07S0CGyQ7Mj
KksNNocyTatawrlWP9q7VHa7t/47uE57PEAfFaK7a+epuXuyh11IEmieDATzykmgLy/h2UcwzqUd
a6mAsCh2rnOo9+G95HndR0X6zeNLltkBr5K8GJTpZ/YYD5MUPRShYtgrnW+vqLDa1Y+jbT/wxkV/
5up4AD+PhKcFcRF2brNpapQy0zC3CCzcYRMSm5e6XZ66MxvM1JVJHE0FaFcnJ/vIDLdfW67u7KXn
bUd2hyK2ec/fr0LsrUExc2e1Vj2KEQyK7+8GkbdJ4AXk8fFxJsjebbPV3eYUOhU4+9vq6XP9UHx/
WIeu/Wy742fvBvbz2n56gO/jbWQ6zlufxfjyNDGRwK5UXBqQfNtNm9uejkXx/XNMfk/z1z185mTS
sNCMrMTPg+ERrNSn7Xb98PDAiXgXT/yZEcaBZ70hoZ8OjDhZZasORFJs7MrbI6H+iZ0n9NFFQQwM
RxTGmHkSawkYR33G1g8flURyykTmXHU05LiyAKA2MtUKGp2xuz4oklKNx2w65UPsoXmErVVQqtYB
wuHeeEuLbsgGGkCCfwBuALMXY1BpzbQXsOi7dxFgToDvXPvBcj5LpJCd9bS6PXeL9925PWbyfFEp
ml7xsUCvk4viMl4G34ZD6mweN4+Gfe++vBm4ejQ7XW/b1USynKyDu7Xp/uR8B0VtXk0xOqVSbio6
r7FaMEXiV3puDtPp9bUgr7OjOI19mtcJ2hZDx4zsifsREzRhWj2Vdrn6DJzAGciOs5O+HiY3voLN
qkPApWt0DV9x+K7oq4gYLcl+PaL84Vmuer9a2e6T+PJZvyc/7HoVu5/omYSGq+5Pzqn5Ynzd+g7m
2HRt2HdVj0zwq3MoSEXuki1EllSCTxFEm6zsmjyhcwP++UwPAxl7lzcVC08NHdwUdNIB9Q2RPxuD
DGgB2qt+O5zQIgLYnW2/hzhOTMpdtG9dC48b4IbWQFtzjtq1w7g0Sw/7mVfy9bqfBw1mNeJjAczN
HoBilxeIfLUouZxgmIFfwpWJNsAai4SUQBVU/G4aTvoK3bb8bZC7FsmfsO9S2yLW9xgNOBzVLve5
5eiQ6voIfuQBqRuiVof+W8zri7DgjC+/hzmGQju3UH+O8ZBMLK13CqOyNlKnDZ+lWKpQxJWMsSC1
VFUna+pNKNEpRkTEoZMj4qsF4KKDmuW8C4glB+CKoF+lAzQHx0o7vVwuRmbEsg/i4nBSSEEEC0J8
NQgxR/mucY6fuf3cH57iQ/Fy2xVchxiXRpngV1RAUfUNaTjJq+q58fy7JwSi69s2lnbZV1dMKObT
i5DBkFuyOQgAwtJdNrmJGzraCl1sCG+bLYTW+j/dN/+1w5zjNGujpiphp7NbL/o2e/WLdMw2JWlt
XlpOvU4uXdpiFktKJnQGL2Br2Ob7E7o+3lV2gSAeEmHK5hXuY7sLiAb5xA6t5VpH38qZM7nF42YV
hE78MbuqN9tutLfc2HeMh2E/EUCsHPjcg8PNEF3f2ZcfyyxyNyZqOmF/Y2elm8o9nEzHcOWNTrbl
yrc57nRpR52vNuNTanHWUqCD6GrTm+XwkdvcAdHZZR3KuQ3maePH3WwJKmafrjO0xFD2bdeGLRyE
bWn/eWb5cvaYFElloI3uMHzNXkHu2p3vuVB+4TxhroOeSyM0Ujn3xJVeAJAAI9VBWtnGhkeCWz6D
BvrmITtp4Jcufz8NhnaADMFwwk4Nfrkfn82O85jnWWCmqWtGYUpGWDBwymOnXJskQ9zAdZN0s16v
/e+RMDM1dbpRCyZqgpp395raCGA8863/lnncpxH1F7csMdFh4IdaPaZfI7qLVrGT2YjHcntYc1MQ
ywf095iYC6kRxVix0Kn01LjxqSJ4Cg1EfdKJXdrxKnCqHY9MupD3o/vt/y2ySWN0RS612MIsfmse
KvvXbB+zu8DhhBeLF+25FcYjx6Ga9JaOOiSauHvfQ0d88/eS/RxhrRLORcYdEeORIz0PRZ+uVkY6
10M9/OdRcLr1380c7XWAcI3KMjHOVBeFoNHkiL7934MH3M8lAa4KyW9i/HmJH4t0ZopxpUM+GlUi
fZlCrsgr7PAFqG1POAYbO19ljV1xburlK/TMIuMmGh3yrGWOem68GZ3vyWHcznaIjM0D7+m16C3O
DDHewvCbvFET5NYr9xUEYJI4EOrY3I47qCe4Or9nNlhPIfR1FFvJCLTCa4rTlG4508UbBOMgtALQ
Pb9ETnuXbuZ1T5IN6nI83Z0v/s6tYTDOQVJmrRM6TFX+WnuT/R4+HRq7R5RgOBkRt6ItbdBSySlI
uZmJ/FN9M2ydqJ7puW96h/9pnOk+2Wy1zRCQ2xNMx3fjy9ikRifpYVFV2C0HdTsjrUF1vHk9q74S
CreMMD7EGtuuzVQY+dbn5PDu2yliFg2yyAfz3led0RZJ6B63j8Ryo5V4cvJf6Yp76Dkr/eXozq7n
2oj8NLG+HJlFxMMBVUvg8Ndv2eb4bBeQ4NIfeZH5gkkqKAzyDBWWuZZ1SscGasndcHqdPZQX2nXj
FE+cqGMh+4dqHgILBASQ9YGKBlb4bFwGNAsin4KI0LbBQzLH63e4C2xhlboh+fTtn7c3DKukQd84
kHaBMcDpaAdrZjGrJFeFKcde3jW6neHJefAK0jsISAPQWj3Jzpx8ZT5mLREfb5v+kpVj9tGFaWao
gpxHWq7CmVafoCIh2TjuQfWmX/AaHuDLKzsiwrEi+J/QMezBk+/Vp9H+SJ7Go7qz7WK/tTZ05wVe
ujLuOdHTQgX5cmaYa0XW+hqapZgZ0a5sCU8HSAAdNXeISec9mUf36B+1Da/gv4B3oVZBtQY5ALQH
lvWWaw1EnCN4MAUWIUqOapmXosEYJGoMG+Xr7RPaSW0FB5JAeLHxdsNC2HNhnblttAwP7dpHhUJc
yauD7EprRPHuuC2J8Z6vipeCt93pGrN7AN19ASJCFPx/pH1Xb+PK0u0vEsAokq/NqGgrjC37hRgn
ijmLIn/9Xa1vn226h6O+OAeDAWY/bJaqu7pyraIdej/FPfaLS+srYFclFRD1WxdxA1GXsyW1cby4
QaI27A9qGJqm0Jsw5CqjuKukvV5iDYUlhFzaynFkR1pqJHqoVqEZbWduYdveLnPPxDZfegL4cHJf
5CdfN53a/ucHsOzCqczPDa1sNYg9RXgOqYtldVjXTLZAosNsNUH19b/w+dCXr2KKCEPrABxlnvh1
mKfnQtaR45SWmBVyHCT2to+oKQfv99mbKD3Nf1BiXnSNxtkopNnU2LuiEyeBCRycEglMOSChGRwz
Ej8O5mNo27PXyAwsKSApiUxPO4qP3M6IKdEas828X7UX+ky5VP1RFc+pc1Wy3+VF1Z6UuFSIWvdX
V9S0dSKIwC83at+5CGnlKkWheH4XD5w7kP7M7/48GcZxxLxaeAlK3IF8iIxFggG/C8FGj4vTqlai
Oj7SzKZO2sQsnlLLwFSeA9gDAcrtsrh/R5MKf3wszBNvJVlL2lZD/aq0Zmvlauayq+WeEptzS7gu
N9HZ7PutFizCZpWYkiuY/ZsmW5xfMeEJ/pAUxtusGgkDh6IBRwUSac2ti03WPhZqXMz5Cp7Ejlfk
mrLdY64ZzzNLKyXSMYiJh5fDM3p+uSCbz2Nqwvv6wRTjfWbI2yI6AFOyRDA3L4kF6S52uKg1E7uw
0jQmyvAoGs+t8RFdnHm4D5ujIFhls0tV3maLiRz6T4ljdF2MwTM1yeirH3KyScnQmq/hNlpsskW0
qD4CW7MLzQoXmttaGXnBvkLL1lPT4uU5pkUftRyM4ALjTf1jHsBvBF8Ng/74dD296ptXdDAYvxN3
axF4xdQzDlHK+G/Ea0STefuFH2kXIQJNYadCwYiHTegpNuDuH89W43W4nm2FtBQvbTDlGivaiC7z
zGdd/49Ya8BX02pvZnjaQcteAYWmAIG2ctC/ekGrqpPGZpms9MyRdVJJv2RxOYuInD7P0b9dO0ZH
hGGlFTUpm00TL4rKDA73j2jyAdKhZOzpMyga3k/DWwtzVFjKsD/KjmLOTGO55WVreBSY1zAUNep4
3bk/pl5kYQ/x1jQ+7vMwZc6BIvUvD4yIixh9NYSK8kDkN/Pq8sRoUmn8+330fv08Iz8ScqnpwYE1
4JCKh4a8mP7bfR5uDh3jk2AIlBZwMeQLaCdGHyclajQICPpjvZRcxVZBaQ+EQvNzjibFy47rgkxc
yw96jOYdlEZVpBnoGQealUeWvEZv7nwRuJ1juECSdAQ0pRzvczmhGQG6gQUNaLRByHGrtIyimlgE
vGvVo6DXSrtsVpPE2CqVSNrGywLk2QvOXoOJi/tBjhG9sg5yo4lATsYznOkaUbIdCstmJObESJ99
ozWL8Ok+i1OptR9EGWkMxHJ+RuNNjzRU/tS67SZFiPher+VfITo/7xOjeoQVmtF53nTu6Dz7WZMa
SYxC7TmojnF+tqr+7P1vJBivUWl7CaufQCJtAXFevUXJ4r8ggPVPcwxBI+/J4jIYWl4HLZUJPYZD
quVAqbfuU6BP549TGlFgrIA+C7Uw9Pv+GGBk4Gx1nKfL+zy9pNElJLLeylcZDIQAf5Niy4ChDTXe
g516r+KICUY/1LO2CDR6D2qCqfc2I5IPsNDMMA0MPtec1QvypGCNqDHaIRETLRxSsT+uVptb6R25
72PyfsxNsiDv64u9jtfkpbO2ZmYvD9UmM7PNB3LHHAPOO1rGOvkz6ZpHIX6GMFxILb932C/ZlLx4
kMcsoybqRM3mZSL0R/SsozIYdM51LnGE5LYV5p4QMmohMkJs0kEsgmbGjdPtQ2xOCoixvZLosN/L
NeKidUaW5BBmJH04fOn7r5Vx/FjxOl2msvHqtxz9gVqmzRqsy00hrcLu/HhdpPvLg+ilHwGS5TyE
tMlzBaIx7UAEftTtSEYPQwnTVpAk3J5fZUSXP84t19GaNCgjEszTViM9nKc9SMClQnF+8zAsjplz
vK6QA3Rde91ZBfqZG4TyB2Px9cHR9ZPiOaLOvPwzhpHVSMOdGtVJLZ+zzE5r977ummQQp4dEIPqu
sDXpp3K59pF6DS/hcARY+bsUhVZrXM3gWn+0pdDYYgzYZx8bXu8TneQLKy3nyFHQnfPMs1NKtNsN
YTwcq3Ljx9uqeRQBpfe/0WAYa/NGDPM6GY6R/pa3F2JIy1nAW9PIY4R5dIqR+IlgRFBd1cWU5cWl
EO0S7v99ViZ9N6BWY3QbyD7A8ZB+XtKgFUMrDvlwq6atdHdGRDIzfScjMze3gGnEITiVwKIb7W5o
MIikWJQ0JCZ6Tb8WAzzezQXpHGwlW1dH6entId85pLTWWkVeqn36WJF+cchMb3ef46kMz48fwNgH
Rb02ZZrUw3F1uoYkgCf32Nubt8JxUnMfmqVlt1ZRmtlveylZFSpV4QOKs7zczq04/odSHZ0DI6i1
MgRzGeBVx6enTbF+rclbn5sBcWemi9HK4HEroVUuts5obo4QFnCe/+TbHFFnRFgfZjNAx1fD8VLs
lODQYR2CUPzy1cKWLnBqfdHmnDo91XvsMuJ8FQy/Fxqwu0ILR2+/PhjOW725ksVnaLp2hFx0ZeaH
w25m7XiWWJ58St/Msvghahu3qWRQ2quT7r5GH6/KrwH+1IK49sXurJfl78Oy876WAjFfLrb9KyK8
osikPbnBQWI3E10s//OZNUoXnNM+w3lLn/lsXynH++fL+z49gpG9CsJOmWHlM1RS+hrrv+Y8aKGp
70tYuU41BQaI2BpLFUm1eG3mw1Gb5yf5XJ2M/PpfaG4gVlAcGTT1AaPpJwtdfBmG8iwMR78MidEv
WvUp7637xzTVD4fz/yZC+Ryd06AYdRSpA16d6sxNIcE4bHU4PqeSFTw2duegK7NNiXbkkKW/nZV+
Cn+J8r5iAHWBeeyCFqVS3sLWd9F1FpmdgS58MwiMJgd+mlL6RBMK4GYouR4rJO2SPnLnvWFswkjE
4u7mij5O0oZF4pRJjo2O93+dRHU88+sAToXVmHQDB8btmV8XzrsqQ0OFCBswk8wzGrqccpNujgPq
CrNfKMBGZGksK1ItPa/1nrz75KeiTjRkY7MN8PPwDxayRNbDNA2iQUQD80bBmmDgJtvLrx1H4021
IYzJsPsDSj2udHUAl6WdEnT4pK/Yf/jC77uhmuyP0/xmh30qvpqc+7QDnZkHr27z8HYl6MMeXBsq
jhx2Hs+STJlwNI6gqYOaNaAbMw9HDoKyv5SqeEQTaU7ODwsXKnUtOPaS80L/NBoapAMzoejRx2IU
gXk8OsCry7DF8Kvl1KR/WZsDz+mZcPF/kmD0mK/32bWrErj4y2FF7PVye+g54j4hCD9pMA5AUIbD
DBCqmOFFnbg0F2TdWzbnqCaE+icR5k1JIZyMM9A4j6sZUV62aCgwLTS88Gwb98AYQz4T0LIIXxSp
6Y2MmaFsz0NJ4F06Y7j9vsmLtqKXXu/602G+56hkzvdvDI40soEFLcOQ4/s1AsqMmI174OgXKv8/
H+SPq7jJw4hCKF/QH3ABBZVQVILQPHue98G7CR4fVMmOqATFkKI4h4uIfxu/Q+eLN4czUXj9yQZl
c0TgHAGae0CPMKJw1ctdHNUSUtWTnce5kYnW+p+UmHeuRjmy0gooDQ+bU2ueTq9n03vIzbeHjVNg
sOqKydcH+Gocz5z3Ztg8slAEVa3Sxy+eXh8vhKxtOyK/OC/zT/VMmcNMBEDe6AYd5sFk0bwJ/SrH
gAhaM6CYEWaQ4eW+yLEo8MgP/yTCPJrBKKVZLWY3Tflr/3CMrKu33webtrH26108WEZB6AAMcrsc
yhz2FCbhf75QTAIJlM/rdo8OmHVdkrMTuo2n40jF/Zo82/kCo9K/0HWqvXwF2IaNERCZ+x4mimY/
zuDWOzOS12ImaUYl4KCf9F9PG1gMZ0EeNXNd2c/21uQJ7V8U4b/3yo791nptBOcM5MoSNQ4U5FY7
i/Mwpp/4NwnmBV6VOaYMaXrcKkmcm89mZka8HXITxe2fx8Y8PqPB5r8OG8iOG8txnE/p0X1c23Tk
LjKfUk7vCveOGHN71c6a1hc4NGT2BufBEXFJbuVl3hqVmwL9oHy8pz+DsZ/8Mdb3IiRVV6CSchxW
rWMax/vy/xct+X1HjN1VLxn2waU1ODrF2w0mwI8o0JKzV2wtblfKnzHtT1YYVRKj0y6ScpyetbkC
mSNyMAJhEvsQot/MsHgGYKIc/pMco1TySKl9QYFkrFYpsTa4rsXi8WK6n423h3e5xLC3gXEPnmH7
i7/075Gyoza9UGMyaQY208BUX5cQRR1tY7XHEUbO62J7fHIsWFMxMo98aE6ExfzB8jpee4NEKz5/
ugLfrDBGuk/7sDLOVN6tk1Ob6G1FxmVuEds2D4WL6Vle0MFjilEZan/u4r4s++P8l4pY01mk5qdi
uRiJe8H4Me8IuVfFKA95LjZarkJEspxEVrCpT0sgHex2nKuaaCz8IYosorF4losgoHQghtAZqAag
T9a1TdszFtiMyMtW8eypyiiNSCsHQ0gK2JIU7bo3W3L8JO/IkiOmMr3Asj44euTPbqefHDJ6xDgr
SjgPQDEmG6vb1A5syoPFIcIx1uxWjMhHQrYtIB0nCx1tR7JA5h/j1ZjjXuk27x1PZF5/ssTojzqu
pU7UwdIK5F5B7+zsyafvuHaGbkG866/dx4fAWcUxqe4lScdSEgE4+bfgdeQFYKSqhn8PSdFakp98
wvHmpl/06PuMBSu6PvOxjI02UDxhnuH19WGBtJ5C0BKk4yg9j/ei6Yv9Q4WMCDKieAWCg4j0P54Y
imBAjKOBvenoNm9fPX2q9+gwApiogOK/tDg41VOs7pkjefT/vvd1xnQV8yrVsBWLHpul/8Zg9Fpc
yubSMx47wnUFJ5Xg6MgYwWu1vp5jWQOK2AnSBigV8hIT0/romwLbTBC0wSzXIrBTIIf0ALX+SdUR
kgeAd+HpvknNMKLFdBVc5B6tkD4uxnCih8JDzfNMdh8854Lzbm45u9G7aZL/XL98AEire//6J2og
UAUjHhizFNTCpU2os/y0+r/+1tfYc46lu3CRjl8PZmfZ221qpY6HKI/H2kS+8Sd1xkppet80koET
XKGFeVgkImbSK4zCO41p1m+ArvQ+vMMvYcUdEOJIPTuwmCYVVpTS4ChqzcR/aUiFpVeSc5Y5So8j
8DdNPLo8I5tlcZBD02oP+kJF1pQjg9N+++j+KKMjApU4zOImpydooaIBL/cBsVWDckZnmcve41Uv
JtLmP2+MURfVJROCOAa9BoCBG8f5PyVr2aq5tP6rLMCIN0ZbqEamaJlOoTowM6CZovtiLne75uX+
E5iOF7/JsMOKFdCRi5geYYi90hCFDuiRmIiXNE5EPoHr8+Psbvgdo7vqjPIfoVtZgq16/vKhPP26
vGKoiWvhJ93bEU+Me3sNxVxMSyoWKXkqSbN21DW8Cg3pYIBt2fFpyQ276SfvGBI2+dwnjQ9cddwW
slLEqsl1VR0MbFSimyQ5N0Yv/h4pRm3UpdSmaoRXheiHBj+fQJaD82Kb3tdqx8MXmE6Cjc6ScSwE
PRok1QdjFmoFGye10UC02NeW+7K0lz05eAhPVh/3WZz2c5GVAoCKomOBLWNbpMt13hQiolcZGJYP
xeG4QHwiLYiN6/MwJPz11d0yfhyy08bmmywjN8VZnhW6dCN7Oj0As8aUAItEDFPdUqfe/EI3b4Fu
c8FDWYZXWpyoX9AH8k2dMUYhWvkTqWpQHDObdXR83SzI1QT943bLQ0r7i7v4TYuRoQgbKwJ1AK3V
06qxaH9YSJy926DUAN1pw/G+f7TT6ZwRc4wYlYFSChUNnmnECbUJSNy55SL/tZtvObS40sO4pnJq
1ACNp1ZdcE+Y8NtQZ9h3nl17+9uGN2xbHoc7+sU/n+T3cTJ26KJfouhKvW9YcpJCZNDA4f6uXI+r
2qb1zDclxgKVqYB1MzOotqfmXSMyXsfCzbwBnv7zGtU1U3EA4cVh7y9m9psoY4q0c/1PMrW2G2t1
Rp+KviYuJl9b0/xQF7vA+nji9YVxngOq7T9te9OclYtBfdnKsk6CudG8B3RT19bVbTn8/cWs/4c/
jd2nJp21NE1pLPNqPPjWgijIuZu3iJrXbiZPK+9vUoyKacIOwAdnGnxajvVAXfR96jrh6hVJTmRg
wN96bXuiaR48C5h3Xmjtkl+8FNp0dvDf16ixc/ZQ6VpaadRA4u07x5AgH0OGJfIH3LOdtsXfDDOa
5jLTZrJWUYEFTgHGLjMPAba+5ViMOY8Mo190OZC7qgMZPSbGGbNop96U31PSWEmI/6KDsBhfq8ki
0/EzFu+uu35ZLhEXHWybLM6Ob72/P2OM5YSuWGOXr80PH0HzcmkjfMbeWU64Pp2gGl0Ao6Jmc7+O
fJrdtgBxWCww8zyD27DjqKXpEO377Bm1FGIm8+rTpEOOAVxz9io45s7jQXxRjfN33aex68Q0Mcv1
gIbQw6K0fEJxZ++zMZ2wGR0Wo34ugdRI9RVsxATJw90JHSsUx3CPWTPS4KlubTN8BMznYbfiIgZP
pzn+PUK2LBsVKhaq0whxA6q1adjCu7kMGo5P95dQ8JsM4/DEeh1H2LyEV4JMInwseKvuhWLF2ZV5
AEQEr4TDUelYB/dTu+b9FZFvhJTb6rWkg9lwsPaPc+A5SeRriT0Xh8i9f4s8kb/FByP/vy2uaGq6
1QLnS78j4g56QO0Qb1j/IyFG4zRnoegbGlbnrv8Cc49NE96BKxj3fUWNLdJGWKury1cIxtOqACKK
sRVewkNi7m6+4X2ObvH4nSd2Q7gbHd1lJgWhOqPS8bTZiDD5KfDj3djMPNSGD6Ynv2g8AeHYKbYX
Klb1TjQyHOLqjMZes7aC446nnu57TVi18lMGA2wVaOIUbG2s0EPq4yE9fZXPWHSCkIILRSxTZXfv
EBktcm7kLhMzSPzVsV5XmJ7cPBwX+3DzeUwe9uhN6mXy+UmIWaPRHLhixnp1iA+95/FOluMKa2yS
LqoRnWb06VXW6vT64BwfLynuESkmbZGYHGeY9+xukcBIdno5HJKSsj3znOJMfA8onBQnmHOZHCvA
5unUMMIOSVrlBizxxVI2ekGGxBJ4b5tHhomRotb/p+DiOKqHQrph7on5e4kaPt4ezwXlvIFbaDw6
uiH4jyJZbVDp9h8BH3f/YfMcTzYRd2mQ5anneGW9ayGh9LCInGb1Dq1Pxx14Hd8cjcVm465JoQ76
FZIQLj8xMP7B4YV3NYyzoRbYKl7SGrqFJm5qTtBE7tr0ZlB5e+IQ4zzmW2J3dDXna9LBWoIX4BK8
HpE39dfrW5ljlb7xYq6/ZK7+Nc4sLG9fGKFcUNluU0tQCRamR6qXXNeJcZBLyHqpuFmz7zH2xlsv
yjlTNjmXXWJRuIhgc9V9SS/V9ovzaiemnMc5B41NyrVtmEQZdZvT3xv0oMemu3A2iutAFPeBi/Iz
2doYZ+rIFxqsONLPJc74IMUMHdBVDe5y+4RyxfHVsVbKRiytzhwK2293+oPZP1s77+uQbKIcamv1
P2pHNm3XtNF80NEpQes/AMiGl4x2jwR/OLz+Jc36rwzdpvVGAltlsnitFXqT4W+0kWmmdELXGocK
T1yYIAhRXZRjaR16f3Kz8OYkP/a8znGOTpSZwKU/a3ooxGhbQVQeLjXX42kpXtx/s+OjkxIzI1KD
GhROm3QrmK+kQE4K4OzubMFRIhyFyLbAtbLStHMKK9KZ2EKyDkjs7t3HbbVH5Z5Divrvd5yPW1pg
xFQQt3HXwZwcLaubkwE95OQ3MplnjpPNEQCFyZkks7JtwgEcIZjMAXKLYEXh1HQ42TVAKv/02uQZ
WvSTHknSzgTMjfVwxpQO+UQ8TTBLuo1ubQg1VuTxAPunQxYZ2/EMFaN0+k1wRmcoBaKvBVQNG96T
E9vHufWJRI2Nqj3NlvB7iifd0xE95jX519m5jjLcmUpWV8/4Fb/dF4rpoG9EgHlLDQYkEsyZQ9Ix
C+S8viHoQ9UxIeRli1rZbvXfSeGIIGOiM1mL9danJ0gWC9d30DVFfLvf3+dr8lmNqFAhHd2TXqTZ
NQ+pWz9YQI3jqezJpMbo86wfHyTJGSvU8ZTmu9BNyK0kwFGkPFljfXRs9/gnWDitgNlFm+M/EY6v
zcr0DsgM8XiazDJ888Q66d0g6+eOZsfP6zdcjVaZ1WoORBfDEl9qXiVuUoWPiDFmVxWMTJL+j5i1
SRzh3bN4/EyquxEJxk1P5rFhhLcsp2KK+2dk+RGg8tzzW9j7h1IdUVF+ClqbXOo0lHFqifWK1Uqf
V4BhEYD0oIUnKOz7Qs0lxmiDMuj6XtZBzDqdqnVKVp2poDPUUV4E/aFceHXrcCjSn3+PPVY9lJkE
UD1QjIGbn7sE2WGCgomnLnjSzrsuRi9g/xlcadrQiyI6BnXQEuWqKDmvUSxBWGosOoy/Pt3njieE
jJKYoXkkyxv6ipWKzGLMnnBLTrzzYxSFHBrFxaBCmC3CzXVlmFf0D39R5y7CX47IT+dovoWRddXb
4TovDQPUnjbI6+MIgShr7QGDhT+oPFGcBSwZaImAkvT9o5wu0Y5IMxY5luJZ1BsQlAqgpRS2FAuT
SWcah+IhIP3je+dclsNS3gQxXGjPu099elphRJ1VJ3GZX1Lar7p6TT9rR4WE7nT7iQeeMZ3IGNFh
dIoy9IGUDzhgmfgAuN+mHRYhLb1DyEvGTidoRpQYvRJKjdFFCpXNDW0PBK58jLewRF0N60I4pzfp
sY1oMWpFSeVUFc7wASrr1Nooc8EwNwSLKTAmhxIQhxrn1f3hvecBlvFS1W+h9fEtgOO22KMQgtaB
wlxx9TPHUrOevDpX/VnTg1prbkoS2KKLZUOcdzddyhodIKNINDDUljRz3i6xE5r0X/JKTUmA5Ylb
7DP64vpQPKYYrXJtfUEINdC7zVAnlvE6e7x/Szy/kPXih1imTIGE85DaSHJdyDtafHWyRap358nH
++Q4MsH680CVzXTZpwxhWY64zch8z82gUCm+Y8rYoZQ27HqpoYeGLjuy/6SjCDa6le1dxTGaPEKM
ksjnRq1pBQhtsE14EXIwdXhfZxRDEcmSrNOE9WoOdNN6cf8ieJr0thdj5DgnklFktYTPt2a3tK5W
0pD3YVkuzBXPRZ/WOnNEUopBl40zOjtU0SFVRojh9M/WMnMLmx142y8nM3TyNwnmJvzZXMr1DCQc
cSU9JkTiqhceE8xt1APmfVMfXgtanjeb9jWyZMA2PPckc7EVD91QyBdxbmjaUfpmitHWuh53ldyD
pPSaYKXz+tF+WZrefSLTsYeCBV3AlgWMLjtnIg76WbwULfX7UtKbG/hj6JdpCOafMAcIM8TxHyYV
wIge4z6InZw2dNTxOLwnGNyRl9Cb91matqgjEoy8ydUlLC/GhV4VUAXQRvaAWYkFso3It8Gwxrxq
xLQ3hm0/siEbgF5mEckACqvkAwUJbc2UhDUZPAoqQr2y17Olhyv/fXnAjEboZBs5Wu14DWyTojki
zwh/P/ezS3sG+YdgBxcFS77uH+h0EmZEgJH92XmuX0Sf4pOS83pzNh+cyGp/Lche+EAn4NU9YPgq
+cVLwUxnMUdkGfnHYWtBP8yvx6s1kPRX6KLPtm7g1XL4mxTJEZ35z8guM64zIdWxx/DpScOt6Vb/
UD7fP0IuL0zQQ1sMG60ELyvLB24R2l9Q9lZfPjhk6E38YfpGrFBRGSl17MqtzgrdAVnuQ6xu2d96
GFGyOvQ8hugjukeJHuqIEspVXaKlYCi6AJmsqU3ixJ+BG6gLXmh1KxX9nZTE9mZJqn4u5wPEb4Wm
0PlnLAH9WgndKkD2PD8T7HGhmN9nR9h+WDstwmz2SuWIyLTj9+/BSmzTVhY2dd2LOFjLSgpC0OCX
kWx/OHCX73AkRRIY7VUAkSU2fKx+XBWXFSpnKXSHpy12HEmZ9C5GDDFKo4uSbhYDG+wYJU6QBaS+
JCQCmO9loQhEFJehJc9XfnP6NRseG9npdJ7/cV9U/8S1kJvzkEX0VjeCWbzU4TYB/kivIUfo21rB
i1unq58jhhltMqBgWIkGzlUJF7qQETE2W1d6r55a2RQUEmJjoruUPq6rwVbPpzkvzpv0UEbkGSVj
dJo/7xTAKqdfYUzCx2XAM+XTdm9EgtExAZaDa3UEGcVcMcCe4hVMOcFKG235W7YPFncoi8cSo2xi
NQsELaE3aHW/se+Zpsc762pXxDM5ik3i0WLUzSXACh09BK0ni259yG1sgrHy7ea1HUz9QPLFel3Y
rTN/UCuAF8QWL/HAoX97tSN1F1ZzQG3XkJ7Mat62NszQ/ffIY/CWkBgRaNOy6IyYGqHTyV8uQhv6
25EWKNzRFIeVeytvOXc80+KmOqjk3VGvbHPWFZDXYU4fhrUpPhZXcmw/A+IUnq+YANj21ON9TqcD
j28xZVuz9DhCh9H1Ri8nnX3Glox4PXcypMk4lO4bdomt4RShih26VMdRv6w3sQ54XXjvCaEdt9vf
OZaRWxzvdjpvNGKO0TJ5Ps8LJcQzz+0n5atZFglZcme57jt80i17PJKVxAjrVhng8GECfvaumNdl
esGO7vunxzEQN306InK96EMR0dft7L/uf3m6xWF0SIziKNouKQu61KCyWs3qQzPea4pb+falJMWT
sUFTVOvlPDQ8ruAxOkQvZ3l2aXBs5zOcPOJCXaH3C4k93tAM50Wx9ZxWrq7XmN5P/Ds6DL+9+8fH
UUVs+UbO5qEs9LiYje86mpNyVC1HuNjeKl2Ly1Chp4S+vxiF/RdAs91ngCNZt3BjJFlqPxODIgcD
/gLTH/Xy/tc50RhgUH96puKlvfRaR1/HadMtaTd2s85Cp05MwEqi1XR3ME37Zbt3C5WncCYj9m/B
ZjussJRIMtSGKpzlSd8hUio664M3Czsdso+oUPEbnZ9SXDD+lYJBYC2LzisFOHABrYzyCbbfmNwO
Qnped+zDzXKNyAE6JOzCmJ5nYlUNMSWCc0S2GIVJrpvNO0BGM4izAHNYM2iGtiLYaJ0eCi96GvzD
mRfz8RQ122YVz+ZN1VL1Vjn1xkeyo3L5QBST6dvvm2LLNJKY+4FMd6b0WLv0XG7KCzF3fDKcJ8v2
VWXXWtJbCbFYt9zMTf0xNi+o32Geq7dwciv5kdvfyouHWARbIZaFJFVAUvOQMbYJphk8M3A+eG1b
PFvB9kwZqhCJNX1SnWrlWKq7PXyoHyio0Trh/xgTsW1TaicLQ9lA+mIUtMKnC3b0XawLFov1wHir
iN4sbcG5r61uPsid13WDUR29rjiM88BPQFPGPiFrn5D3BlBNgB7iWA2O0mWLMXkrS8oswooloyGh
T2qeUv9LfIUuEuxr0Q2FnfIpw8slkwysTgFaiJU5s328eTGxBW55CB2Li784XbYAtOd/yDFavtVy
vcW+d1pIoBOFu3h11BfKe4jFhYblLSPiHbwdxzT+5bK+iTLeXVsIopHS1STDw8pZODNz2GO1/RdX
w9Pg+0+h+KbDaPi6Ty/yZUbPcgVwzoeFb6FlnCJSVdjdBhw9LkGaVLhHkPocIylsAGVZnH0QrNAO
SeffMKBJATSppwy7ArOCcXqLI/rTjsw3l4yyFzCT1Mo6RPJpBZLOpuuwefPRP0iWAFB9c1eueHtE
/6L1v0kyLmAplM25E3CBAJipif64plB3APnicDZtMv8lw0aLZyDqDRUNPJ6S9aY3Bwf5onzTh3Tp
MHcclCMsN55Hd2fUM1mVohldEeY4r9lR+R3HxHd+563N4Yv36NhQMYiFJlPooirMDQUr1XEweu4t
yBK9Bodf23YhwzPgtfdMO9PfZ0nZH7E3K0Rf0XNISapZPpZRn0MOVzzNxYaJmo9F1NqFqhJsXpXI
SXFR2X3qdHfuIJ1ucawMTzYYHZIbcdCh+AZFvMKoX/h8X/Rutv7OS2Zjw4svB1ms3lSUdZKW2KmN
laNvFHLriomT0GwwXr5OF+jtSQC/ZSUu5j7v/wTueTLKpGiUIoyv4LBYp9u3zIIOqdfr5zXMgcdr
q50M8TVNx85LHWtPWWe/xNJVqSgi9IfWwC/DPgUHkCbIAN9nadLBGlFh7iy5dkraScDInDVmotpl
bqtYBRYtomKVNhxxnGxUV+eyRnceYdcai9UPJILyPO/ptLwFHXV5y03Al0H/G9vPufWI9uTAaVeB
M99+BAA81W3O9U29tzF5xvZkaqmjzgXy2KiaozPr/Hn/LCerSWMCjHiIftgDchwVwNXGeXM+54vG
ow29KG1mEMaPp5lzn+BkRn1MkLEzopZm8y5FPRA4RSvFLrzw0Vs93ScyJSFjGoxhuV4bxRBC0Did
HOsKfKqo5ETNk+mLEQkWUD9uqi6S6cWsNsUhei7f0Z8R1OYHd0XylF0eE6JB2kjjXlrxoocUrgFj
Cv7Stx7RIJSQNfVJvbnNOTgqTqy+GhOjnsmImH5tr3J4BbHaxri2zbMek4GKJqsq4P9F1LfZbIkY
tCJgpwXa5qBhIltsiA7gtQq87GYFwegFh58pQRjTY/i5SGjj7kLQk0MSPSfkvMuAi3pf2Caf0JgI
YxMDsequFwlEKue0grfW2q/ZS2hLL7VBwkWjIunfgbcvzxfMyC25wBA3K8Le2vgHUCM3urUuaMK5
OhugJGLkVzZvpUsQBoouGWzPEzktStw7ZNRv3c1UFDbALojZGwvY7vMjTd714JKj/SZdfE2RUFsW
55os6TSkH3EmS+JsKDt6f2DsJP6jBKMt6Z95OuMW/v9xiiNazEPrMWCQ+jVoPa004rwWj5oXPVxR
i7MqwLVZB99GE+DBnDvACYRR4+aRpw929AMYYY1jTNB1In6AdXr1gYOICMODN6zxfJ6pRz4+VEZe
50Gay2kBOitgvxTPweH+e5h8cyM2GGnM49nVv1b4fII4SVi0lu1VXIznqVzOmAdGCNtzngNMQ8RZ
odvrdUFC92Iq1vo5wzSt2RJx0XEcxcnUx5giPdWRKA5Bnpd+Doo0HXFynJldO+Rw4M5A8ThjDPI1
VDoJe2IoxBPmvQ1QMZfK/v4VTVqvMTOMEVa0/iomyFtTrwYjm1hPrxDpmaMYJ13PMRXGDHeFOARo
IACVAt3JA8QhNbOVa/9aeoHDUxX0dfzxfOGjoWlK1zEmxBCb5xnmrFQZxBq6RMMWUfj0oBA5J0cF
6w4ZNolo+EakCKICMrSf6XS1tK1C0F2O2tx/dXzfHLGJxPqaqL4+aJQjZ5NZqIVX5qNJznCpP67/
H33509p2RJBRQMFZiiU1kOh4F0bITm+ypVgJOk+/eKxNtq1rI0qMCkoTITLiGKeIp4Rsw/mxBqrB
gBaS1aOAyjX0a3gQVqD7Mbd5D5kjKGxeMdeLWvfLOSD2Lf9xcNeHpfelLnSTd33UXtyTFEZFAYHe
iIcL6Ky6peFgJOB52InmTkXL4n2ZnHZARqfJqKYwlOK6NHCaTzHy9Giwc66YZzRM13W3eGtfO083
75PkigqjpYp5k1/LGKJiVZZ6a+y7OrIlLbInyVryTnJSJY74Y7SVfJYC/dzgIVgXimMgb/PTTIWW
5zZ48x43o0OUYV5mkQ4dLyDpcFnMtsmqft9+dchdltwtObxrUxjn5jITiyi94gzLV/kZc1+KTBqb
/LLdAg5+AygMT1fcHRLtUDUlN0M8aaa/D5Xt/S6ukRKKFag/1TYWiwdbZ9O6ckqweWrYvQjPuyde
5/G01RmRZPSLD0jQTMASYdo6BqW5f4HW/MIaiCfuRXLeuMLolyTFrGhZqzham8K7Fg2Z2crz/2Pt
S5YbR5YtvwhmmIdtYCQpihJJSZQ2sFQqhZGYCIAAvr5P8PWtREbhMdrydm1qkWZyesDjhI/Hg6/7
t2ApNJuhmKr+6RKgJVIowyvuXa34SesLmKdciW9Wu70vZtFfQ7821o5hn6MmMtcbjrFpTrKJzmN/
egz4o6HLh/X77zN3OWtFWe91/P3adcAfTZdldN7oYA71vh7LDu5MEeYeJyCh6EMLgtDkbjvZPlpH
20m09Y4022dU/h+148Bp2/9fgOq3csyVNvomTyUFMjWQbxPRxTpnFKF/mmQd1+Tri8sqsGgTugIz
FiWcm8kcpop1zn1ILa+BZ/pZ7M4vGuYqWqRi25fKjkBjzR+5pDr866XRLdNERz9ybzeCtJlrKmMs
obVCbBkFmQL4vwWiBbFky6uhwYKckWRe8JzbsvhXb8BMLHOd42bqrUROJ3iquGNSar+92EG3CRQu
MGv0vt7TkLnPSotdPHIKUY7+URLFKxwsH/H2GJJ4+4UC65P79j56kh2Sl/V6jY7TEw1t4MKg+vX1
BS43+/EdsdQzgIbz9i7b1+wQGAyIkPDPzBK/bKsEGhDtEWsUQZchrTh3h/6deyfAeBOdCJo1kX5j
qLYtt7JCopVd2d/KU7nRXY6wxXdwphSDOFe112s5h1LwPE/YeoRkwqOEA8xtXnp6kRQRK9v+sV3m
voRT3Jv6SEWBBcf0Twp2UkSZGz4ElNknCGyQ27ZEv2LQH6P+1C/EYimMd3QbxOPc/NQi1M5+DYtQ
RhxpuYjVuSfnY9oonWfZt+c/flEjwp1Yurma9z4qA06tYLSSrEAcrdJOTuyt9qt4ZxY2smJJ6gQA
xdA25aACKwXM+LCmG6eeX3ke8aIr8FtrNpcpXpVYyhLYFj7B1f24YENY+KD4mK5HfZPu8fr6uzBq
JpI6zzPImi6pOeYjNA8z4tVrMSUCfBDfTbCtI9DeO243AefLGgxYRWGMcRsBAjeqD+dDOqPmshY3
CTZQga/ii5dNWk4XzBRkEEtNsS906qk8tMmnh3EXBCDz5KAPB/gNBnyyKhlKzYAQFFDPoBBFmZab
f+ZAr8EAD1L1ctq1EV1WvPEsTxNtFw8ZeF95nBg8KDUY1OkEvJ3CBdq8wh/FTpWBRODhp0PvnGO7
pZnv3Dt2Q/b5avTo7g1p58DVTh8MzCUBdZCxlR5FUHdfVt/PKOWEtu5yPVMOjhsMwmhhdxGFBseZ
YVmHkzwrezp3ifETuxDIfwfjBgMvqapHuNhUVkM2p61c2OJXhRI7VpgSzfm7mPC3ybPJ2qooWqPI
6CP9cfGzl2gLAsYD6JuuRHjgZXuW3ax/ng2TwY+kiM/VtQRkbYFZ3meBiLfYgOM0OQSbv/SQZ5ox
4IGZ3DETwK5Dmxjj3YSQGifIGxzj2b/JQMYwWLJZRhSGnex5MFAXQYOkg3wBb/sEVxKDG91VNuWu
gf1jxOqWZgT/0QOKBRsuztOTuXPTTAY9jCzKlFSNJxSU0DsDaipKwg2/hdczw8NbkwEPuahyIVVg
65vTZduTIqgI+Ihk7jzzYtfFzGFhHfxQLYvi3OPsRj8uCZyxxBVcw7LDh6Il1ehUDdHJ5QHe0tcm
Th6t3r5/q2/NfPeOlEEQwbDKMB1hJkj2YERUt5UN9innTuKCRm0V1nYIsmPvisZQOXEj2wzwokbw
JWi8w2dK4toSAzKdJJ8zvcatH9eeV9vWiIXx4FYWVqiQYKvifeWXU8q/byK7wTibpKlURNgTEpRb
LIxageF5u38zCXaXWasvjjRqNOxRmyrWYOiKiW3ct4B25qXUnaz1k5HDHVSccqtgUNAPkl1hf6Xb
L4Q5HGlLd2UujTHhCUm8srcgDVM1pHAS+22Ed8KNUJfyknMxjMc95WWPrpTzzWkQSAY+yGD85NWY
Fs1iLoWx0iIukuKq3fwfNPgn4HADOT2qWdwC+WID9lwSY4BjnUpZH0KfBuXBdsLKN8y127TREfHD
N2IWC+tGed9qKUKaCb39qJll5FoRjrFGv9XJ6UXo9xBTnkQESF88I+SJYp46zZwKUKxAFE3unhwL
6YsruZzUM6S9fuWn/84K2YkDQ0L2oqEfLvTjgzIR/Yy6Lq02pDz+jsXuqPkhMg9eAxb0yLxAs9Gv
MUK28TBZbGLzBXodI6JZTo0uelvcUPHGykCLcXhL+nL5ZRb9wfkPYd7DLJb7uKU3z9k6bUsgHWvK
8d83cgZIwH69chzQxSYYUzUtRHeajm465nbEZ0FLhOoCpxoT1LDW/zAtcb4l/d3/xq/fYpirEVlt
J5h9AfzCbBcG7kGX90LLOTxvjCOHvQ2qNEmtSa8g4pDoOcK6ogRkhwQHd1+hxcd3dm63Dzm7dkaM
hoBIgUJ4dz3KtDQEA3jgkc2jbw7SAhtejndxjnMukqL2TGSlYY+VmUMkGptBZfOxVbzzWtt2KxGV
uATvqnNfx8Wu2LlA5lYofS+Y1yvVMd/VoFEOnkefI4L3vei/z3S6juqUd10FnU7TQ1YT6zmFt0T7
Rp0v3hYhafkR/ccI2TGcXNUzUexh668nQJajoyMA9EYBmBc4WlFrvmPtt8n1mVaaKUa6nNQ0fnRE
exfbZU2aQD0a6++D8U73wv4/bIblace8poIm6+BxgtBp94p9DjTFnDrVJnvIjuBV4bU+Lm75mxsH
AxxRWyZFLlFrPHn9IQ0duHlY2YWa8NvX9zeXuH/ZJfn97RgAES8RKtAqxFE+kpMDXzMw7OuRCyCL
PompyGBEt+BviYxBjpfzoDeqiVQy2Muuz5qrre1U9nKfG38vajSTxAQknZypkQmlcIDaW4oBKgxP
CSvwFHCgaqnYpaEDVlINtLmZWFX55x2T43PRhq2Ka6z6x+rT2l/fmxptQ5vo877dL9UR/5DEOAhD
owtCYWqQtDntvM9j+7a33F8/CSJ9kNjn9pVoXM944a5hkkoSJdPSaXGF+WChGJd1GVnTUUeu5lUg
pV1fbRNkum7tvByqbeX/31nOLx54Lfl7qIGBHEA2FFVEI+GfB5uM41nK1FIEIHvh+kjXW5P30Xn8
gS0gXG6/20QTAyp/SGPgP6qKJh+HTrylaEusJMMN/2F5F/IZkdTbg8cmv+0cfP/RPJoeRv4qG/wr
wQah1v3PvBT66DIUl8FCIRn6zQxm8Jb0WtUV11hE9Wyzld1aRSEcXrUIicG3taKLmDgSKZgwuv8h
kfnIrTgmw4DVHcf8CYVhwwDfKtLB6Hka357hV7/yEy0Lvu4fEpnbOfZCGk1hKtJS5FZxwiNlPkO6
hbvceMmT+EMSxfXZaRb5eQLJbwYr6pGf3U2TI3+9BXYXWMcvvIMyJRi00S3Ke6XUhQdDlyXZQnUY
FE8w4T8FN6WsIMzLYVAaGbweRjw9gE7Hxap7g+CFTG1aHUVWBpMCtW++m+gK+MzfLN9OB/u6CbDs
BpTYdvxa7e3z7uD0vLThUsv7H7+Q+Qh9fL42WImFX9itUZjAqoot7G1q/NYFVyCOxia2+XBWiUZ3
bZqfYGTseX3vS/D5x49gvk+dqdk5FnFMoLPWCIZ3UZPwTJJy3S163v8y8tn3YB7wNI2ssrEKaIuo
uz/I7+ej+/Jdf/LC+6VK1x8aMU/3dZrg2sXQqFs7TmC1IB5HtTZ83m40opAYg42Vl20tTBXAo/Wx
wnmLPSUwCOHVyAKbWzVeCnr++D3M2y5neIn1nn5mx/lU36dP3QEPC9guW9Jj5JHmjDahxUngLMV8
c6ls04twCeVLLlGpm+34mDzLNWgBY+dJXfnRw4A0ATZzxe5IsDgC7XuXzVfkjJvukwdti0Dz+6uz
3S+pEcWDZeJnjCgiIgviN0HoDdiyamH1GgdGqcN+x8JYxr1rVOaWntci3mdc9zB1+n2AxAR30G0Z
02ZKMZGD3MVqI3Q3QR7S4rlCpAhp8cEWMM6BgQ4bykUFd9fY7bDuKchAWgYyJrHsKyhYktHN1qU9
BRH53HlxRTS03jzmOSkdOKmVf1gPvv0Izia7S0CHRRGWBvUo2Zt29vY3xas/rI2BsupSTlas484B
T0+oXmHGC7v1+O8WB0RuoD97TYw0i8AygZMPn0epIucwImb4fXai1IvLH9eQRJMjpATrNKz1qH5w
DGzBp/1DSwbCyspSezHE+SMZJdpC4qlfaoIu0an0ePeG83qpDIhh4DAvJIN+aocuDnUjTOs/0HCu
C2KfB5n0d//LrhRFFy1TkjWDbXwSOqG7XA2caj56Fsmvj3r4Q9wYhvs35zeTw5yfMUghTg9yXj0n
TAmyJCJ6h6ldcgQtIsFMEHN6V2W4WvGloadHH/hs3XnvMV6D+2KWumvhHv4+NwbZkTFstTCEmM5u
HW98VDYhyB0fyM8VXpaCBO32lrnIt9xkyaIl/pbMjtqmqhn1fQfJA9aivf0KvegrJdNg5wAg7hq2
xUs3E8YEAp0OLgzJonAnuxc7wbsVAmawPOnAreYvxKfzE715K7P7nVd9jPUq0Esh242ERnbNfW98
XgKDd3oMfmtGqGlqBSnCDt7VO6ah0e+C9gv7vn0spbT+0IbFa6sBAyy1d92wHflX6IBPW60wpdyt
BCf4oq0uye75mSN18cmdfS4Gi025qPNrQs+wt/Od+dB58ql9dKqXb8H5in3u+uqlEsQfajIu5Nk8
S01lQCBICSTnsu06cvjuPoFV3LXj0iIuzpRjIORyKUTzrFFZWEr1URNvFZEcXG8Hbn5wiYDxD7UY
EBGnFEMIZ4iqnNajW06T2sZgsUV0O3OF/TnZTHbz/D29BIfC/zZo6xDnFaAS7uDyzb5mtwFbhmLL
ovZD49DS1n++8jrQloL8uZK3f5+JMMHCca5biOjs2wZgRNvChNH27wD8mfYXj+pm2XVC3slEZC1K
kslciXOmCZcrZlWO+rqpyHVb/sq255efcbBuM+fQ7RDzbmhBk3OSSy2xujyTy1yKwehSqWohN37Y
nJojElLKGokM+4AmQs4FXEjZ/CGKuQ5iNDTJRYCojORH6RHl/sMX54ovIvJMG+YWZGHUVKYJEZWz
3fVvhotRuUOQ+7x84XKIOhPE3AGzFnOtU0d4Bk2AxOSZZN+oCmFuj/YQym5jEmnfuJ2THV23wgy6
JzxfEeaTF15P89JVUCRdxPo0FJCQmsFVmdlpYsRiqOkTTUZVma3UxOE5QYt5H0WWEY1J+J/KUulf
siy6iK1Jb5u3D3s3RFNv49vfz1c0oWAEmPMNl5yuuTjmaBWtTMexhLiMOB8fE9n5YJ/OyeNLwO0Y
WgxB57IYR0UYBTziF6oaYuDtaXf0QHfth4EKhhMkz7n+1+LX+n2UbPCZI/Fravn/HKVuD2c4Q4i0
j5E/uKBY/XqOebmUW2zHQuVMQzbOzJVwQmxg4H4nRPnMprUguQl2ta/Nzdr1Md73izyE5HFNKMuQ
rq+fHaTyvvQ9aNF+RGAncThfdwkE5r+HuiAze5XNRqgleuLi2W0uG9/fx+Dv/fluj2iF/LZb2fur
IV59LpNxa4RRSbX8gjPYnE4xksTk7XEtB+Ejx33iqcZAuKkI56bOIQa3v5Ow2ioZnlv5RyTYYuNb
xsP9k+TZLsvYbyh6FKHDDjf/GBG6CM21Unvl+wQt4Aj1Cjv9BQyvuTw9S56GIqMhRZJoMlhnTrNH
LRJ7Q0IEKwKYlckJpHOYdiwHMtQ2SjM8g1nySefimFM993idLheIgxPVPwypnQb2c4gxttX981y+
mr/VYh7C0CjL/kIN09gf0KCIidH7f3/xpZ0rwjx/cpgnINwSoIgzyHZ8kHz9tFY/sfc+iHbc4a5F
H3sujnkKo1bWU5NCDZbi5o5TqcHoRbY7eu/1at1+BNzx8SWmRVyz3yfIAPc5vZoYkYCCKFQXDtb/
YAcRpYz0n+juAJtWx6/EdDuiu7yzXQqP5qIZHB/lLJLNPJaOr6OP5xjLG7Mr0XmmzzERtk29Kc2L
UlY40vZwdUBOgQYDDoQsRs4zRQyq6Awe68u1GieseYEDQ6kqQXBu02HKvfkA8gjs5vtxwKrmL+63
W6r5z78d252u9Mk4lGaEA3Q6V8CXQ9bO57ntS8XjP6Qw0FFMstb0BSzk1fnIU4I9zdGTSF5Egt6J
yKHbsXjuLf2L/37+/rFJtkw4mEOlNBbOs2uIRMLVdKa9GqggoOb6zfl4iyUDBXszUFdR0VnDUvWk
U6PXg3aWjt1oO+KLROtVj+WTbXo8+r6lblN9LooBk75t5V63cok+aY4YrRIMTbrdbj1KLrfVbBGB
Z2oxSGLKeYv9GQVs4+RkbhMotgPeMk5wsOj1zYQw4KFfh6t86SDEMWsi/tSDw/mNA8D0pfiXLcxE
MCDRq9WUZw0+zxW2EETu8UJq21wZH5K9bnUu9cuytf+Wx8JFXYlyczXxjVBPUzZSUD1VZ7uqK1ew
nPi8GSa3v5LGszIHxPpyhclNJXXL7um+2jf3/I7aLKQUBXZmKEiaHjcXF6PuVQ9UoRPTXUReQx8z
DqT43O9RTHZSTwO9lH5MTpghW63deqWXpFvBy+f25CwC9uxsGDdQPxdVp42pdKxMkl2DabKRahrJ
t37mPOu8m2IwmGPVGq6KgK9QyE5sYaw0iJ+D9cu6rgiXe49a0L2jZnwVLe+MczLiqGleZLtdpSA7
64n/8PC+XnNZGpd6+OYYwA7GJMJ0RioX0rZDQrDrMrXVU/jGo5BbzEwomqEgNwFuC51dd653Uat0
aYlrY0ePilP74UrZF8GwV+nS3QZBLeplqJ8oXxnRX+4b7/J7OBPO3Nkk7fVQLWoJXgzojbc73d7B
2923yG017mDT6nzgqPu/ejZ+i2VJNqpcqltsw5KOWhUUwaM9RLa6QVsFXS7yVwXg2QHfKpazN38I
pVYJJRwwGlm2vVcSrN+yegf5/w2X/GzRQnUVSSbw46FphzlPTQH5RDg29N3wZFe3EfDufxKsE1sf
vkGUev/rLT+Iv6Wxx5jIYdWdx4uE5BItykXr4ZOOqGaVgz4CjqzFB2Qmi/GcrLNVTZoCzbbbNHL0
q6vKaKKtvZf245BhLYzPe7GW8yIziQyGpU1YaFMD7RTSe4VsP6xBb+sOrmyheON8TYf7GnI+ncIA
WdpUYTkpV+noXf0iUL2DyNmuzf1cDHwl52wS8iskNIIzPrXgl82wQWe14U0NLmPy7OSYWKuIU1Xp
CpycgzRd4qJIjDFIdMvzydEXXfaZJMZPai/gLtAug4Rk0smhkepRIsf6pbRX5oP/w7azXXDI3QO8
T16fzTJuzkSzblOnXTP52kLJzcf2wzuONcEmRWLnQUxE2qv/HPBgi3cHGCdqys5VqLbQFueqSbZY
k+Sl2NDp/8PYkkO67j7Lz/tWuVh4ACvEfxCF3S4fS0asVBZkij4idLSnXd1kazW24NuXap3b/CTa
oj/6WyKbROuUa2HEGsz0FeQ9sY1++cmvV5dPkxdW3q7Uv97zmSQGU9LmP+eplWClQIXDo+j82r+j
K2lbeNZe2//aH7FVsnsZAiFGg1C50q+oXvHiW2qm934IAzVy2arNIFFbAqtDs8u9ApR+p9tHpRSn
6OXgfFXOvWH5S4yoaco8xQ1t0bnvfbQri1yQtt9c4Wl4a/0TVTqOxMVIbXbWDPjkTZdYytDRmyrt
sOB6vLWgqcep4UbZCu84GfyRL7ElmhNk1W7j0aUQp+JhtE1wM5cEQ3SSDxK398F133wVlEKYrcFC
XJR+LMfZ8A6aZ8wMQGmyqutxhOtTPFAb+7zY+q7BheVGjFSneybEwJGEFvhzaEFnENmrPmgTwbqW
vlV4IwvX/m/tlQGiNpSkQjEgLM3t7cb7rDW7qnzz0UFXamonf8Owrc9ASGXcmpJyN+oizHUD7xBx
XUIsGy9kECLbdN9Ob+7unXNkN2RWl1HVyoS+KK9OuY53lxRTX6vVrnBqW9BI69twEje5HW/BuJlv
v7hdsbcNG/d+AYNK0TlMdb0b8Ux72w22vmx3F/szIdl6RUnh3TxYV0T23l8O3KkzjguiMTAUnQez
6CPA0NZBP+7ljfeALdGszL/j7d9nrnDYS1jdKvX4jr23Ra+a4lVe+XK1XMtF5xSitsP1s7Dt3l+j
BdT/2dtP+6ez36Ej9SUGhw8YOvzJF3ePvYuN57kdvA5Xf+AE1IuZVaxh1Wk0hEZ+tisoubSGUI8i
RSohwABzvhqcS+ZoiSfk5LqyXtcN1q1vnnn5pcWa9Fwwc4WHPrZaKboJFp81UiQEAx+nrTiCfGHd
vYv1FqP1vJTkolc4l8rc5TrKLakG2dARmcHTbnveZ5EtndFNp3Ku1qJbOJfE3OJz0upgSqKSLPS5
q3bR2j3Ocq240tZ4v3+PF/tAZ8LYTiHwandqmUHYBiNIUe1lH/FOP55jp1vZpYE3p3YDrAQ7O4/u
o2KvCzfAxdYNwnv3aIGWvc3z38HcZjFG4F02VOkmdoR9PhK7WlMWo/v6LkbScznM3ZWioh7O1gR9
MUa229X2HluvfMN2yRpvG53PTm1e6XgJL+YymZCla8s+rifoNnT2p5eiGICG7TWXI51nordGnBls
1Gr2f0100x4U/x2Ug8+mzXupqQNy70MxTsM5nSIdHwsHaO222wyz2OjYjS3a1vrFr1nSz3FPGuMX
pH1Z63EIaWFDMF2/Xvf+j2r9zLG+JTdv/oEYRLGSvi3aSJKOcrYS9qhHT7EdCryJ76UBIX0uhoEQ
rbPkvjCp7b2iNWmH1qTVnjy9uaBWAqPQhk9IzftWDJJMg5Re0px+q03rOBqIH17QX72rvVhD/y03
q7Lku870Y5swhmueYwIc4sCiZHnFBiMS2DeD5oj7d3ixhKjrmHrSNVWWNNb3kCYtlhQwGB7LKTBo
Gje1p89r7LysUcJP4XtwMzhLnvJcIoNOrVQKcSkp8Bo3DZqIBTQsIJhEJuz5WeAUtBdtcaYcC1BV
PHXdlRoJTlEtbA2H+Hr/ABfxaCaCwaNG7wVsG5Clo9CRequ9gXGnsxMsvP2rl2wmiNrnDJCKSczT
pIcuV9vJn0q7aQido91wWdmWvPr592FAqY1iow8TfJ9NHxJ42etHbHfOds8Hyh7ErQQt2vlMLQaU
BEVo00FQ8VYZP6t3CQshzpKTiQ6SJ1zeRJ7lMdAUx32rGjdz2Hgfu4nUMAdUkEFvwI0eeGox8FSL
pQWCAxxi5YClaHJK33gR1oAJXoGQ3pZ/gfrs/BhYEkEQXZqtRjOG2/4o7dey80Jf3vtWvph5mhmF
zvSElVXSmEkBMUgoq/5p+/GxW2EMA6tOH1xUJF/sTezfF8lDJpYBss+EohczWAYYILcNQlnZjRsv
fdxUKUEw9F8epM5gxdVsOsUSIe71JBB1he4CdGzcV4kDR2ybS2zUQyulEBGn5PpLRNeE3cs8i1h+
GVExNuhMtaFZDCJFIxbJZGD8RUQV+ngbV97q11Ni+3gYQb5kYyEpP3+26HHOZDLghA2OahtHOm4x
xr8++ofxUQDFP8/3uzld/zb236ox0DS0gxzXFyoGo5ug9ZtI5WG5NnJVoc1rrqFgcE8WA0zn5tqb
Z0QPR5DxS/uQrLlB37I5/NaGgaNEbjQprg0KfYhNTtva3Q4xSH2VrXo67yr/O+B7Mcvg/lsmg0vY
cdSAvx5aId14amTSxsRw8x9RRQ7IV3PexmW8/S2MwaZJbvW4zaEgFbZNVvdv02KaWP/H6HSRwaSh
u6ZppkAXw/tEK/V+vyoCmg1H31+J/W42R9yi+zwTx/gtlalew0mDOAHexOnqVod807yCy8XhCFqC
dAPFUUqOrKJ5k7EL8RoX+YhuDIzxOuH709lBYh9zixwpSy/UXApjCQOmCLJzBykoJVhI6qvEVVzs
w+Nos9hTOJfDGEGa11dlrCHntkcGZCPHFfphMe/74wcWqfOaQRebU2fi2IcqkyfQ8J8hDtw7jhfB
nzh6O4N06GHZjs9oVjDIjo4ykP3lfXyqNPLkjg8NlqZiJDgots/1G/iO7h/1YpJl/psYyzljJXQd
X+gHHZztERP2BOtg0TQERAYZ6Zf1wLl36hJ2zQUyb5k2GJmCGrsM70P2s5GoH/AOzt+oMFzd7Y4k
231p595xtd+DTn+w01fk+DQbDO1nC42sruS6BXm0UTvjsfQtIcL8hzFvU6UNgtyU+GGvDdpALD7f
4BK+zQUwD9FYdGU3VPSove3FzkWi+P/DbCi9816jxfTHXBbzGvXWUFxEek/RtIrBQWRACmd1BOGt
+P4zfdNJuaowbv9ah7wWNN4p0n+fhQJqex20ntq4gp3z1mPu3rfXxWzkXDEGgORzHl/G21fanD5i
LH/eG+4DrDXFpnluWmLpFTQMy5ItbKMDewBzikYrieMAl+XYdGvwOcleSz+amT2YBseJXfQo56KY
c+vFrh0LjMQcN+AY/PgoHLDauJZ/djC5zIFXnlbMEYJ6OB60AqJE/3X7qR4zj4Ori606c2UY/J60
FmPnOSRUh97FZAEllODYwfIT8fvTMNBtUYJ+I4IIh+IGFrau0KDD74FdDC5mqrBdbcNUqUpq9dSe
PW/cHuPdL/KTdjhhZvV7DILU532e/wWS/1GN7WCbwAE0iFOHV+m09cC5CCz0n+Ai08E9XsZjsb4z
14+B41A2e32QoB+IMY7lc0SidR6juZ6gFuhj3aJ9qGryDeJz4Yl2M39xbHExlzmXz6AunfJJJxny
Rx8dCwBFNKsiCuC9vdQcWI95LobBXkNrjXBqYS6Ye7mQaNvSegnHJv8X0P394Ri4yE2wTaQ1dEEa
BFuzSdaBVDIlZ8+p/NZef2OM7vk7wXYAzl1Y8v7myjHYUcFXb7oScmEuwHjzvQ/Ez8snTwzvDBnc
GIf/QO/GMZ9PFtl2P9pAbdGVluKrgXnYp90zHN2Wore5bgyUnKUhzuUEumHpwRbL/koS/+Apxjs/
Bkt0Pcyqij6WJcmfVFRAboNrPOtYdnz+sQ6WrllrmqwzFZgg7FzzVp/ZGlMD0wPcPcvG9Y73j2u7
26gbeYMZCc4pcjRk6Zv1QhOA+ICUjSdtorVl117ibUC1yJGz/Pr/1pFBE5SK5U6acJIbVDKHllwF
2kThIJcFCs3Pc4tqOH8f4+IkxsxGWCLnyRpE0eqgHWVNQ+/RjagQu88wjvHzyX94d2P3Noxx4QYq
nCvBjrGKlTaiNE3PdZgcb4XWQrBuHIQn2t8PxmpuNZ73HRmEya7TaJQKzhetGdgfqwTYw36x0eX/
Tnc1RB46u7CD+v5H5b1HLNVzLhsVshtQErPBoIHEW3v85YMy58HFSD7vSBelmZJoaooqIaLVVcaB
tNKzEGZUxe3kIUWEbgNSO2+av4aGaLslHO2WjnQu719H2ppqTgMgMOGtkTy8kCNaw51RIZr9KHpr
G4OKFhpheDmcJS8M08+GrCnUudSkP/WU8yruR+x0htF63YeBBvWKd+2XrHMugrmNWlonknKRYJ2O
s/u8egcOOC86R3MB7OM9WZGs5RCAnBcNMtCWgfgZ808uZk6wz4gjbwlB5+IY0xDKvm6FBEdmNqSP
0Gv+iyNgscd1LoExhk6LB4x/QAKqxqjcfZIz9YBAInjf6LhymBcbdGR92PWQg8j+BObM2D76xjNc
H/AXcETRn8x6PnOVmFc7TsYcaa6bSg6AMfckH6x5uEq8jNpiaDaXxDzVXVPH2Cs7UXBCt6B0AUW7
2lLkj8kazL4On+1+yTmYS2QebtPoywZJFXyumqhHOHT8F41zTdmcTdlWcaZdIaKjDXrwHeGNI2P9
hh6J5+/X+9+KY99sVaGoaiU1kgEHOLpx4pkSfyH0Mtr9gzpsJaEUzpfyHOIbaa0rNq9Z6hsDiQW7
SexaApukkTuyUw3H+4pxgIgtLpTNaBVXeohg60hBS7UObN42h8Vc3swW2HcjLzCNjHtFMx6nk26r
oKkEFD24yfERW5m51r5YypjLY6BC7bLM7CkYOSfpJH6XpFnt0Kl69tWrPWG8KFiXEnmpY/J8+OJe
Nd5nZPBDu0zqdB2pcOeK3U2UsZGHG0uu3Fw/FjeGesxlEZaC0YnL/mLTtWrnp8cAq2TR5cyxfB4g
6gx29GM4ynlMLeS0HUDN6B1NZ++TwX/54rgzi8mJuWIMaFyqAltrFdwysLsrweWn9v5139oX/dGZ
BDZnMPVYmYDd0lBmi3dXCRKC4eDDnk6eoG0BnXv+4YplqxteZZcD9WzioNCGaZJSHGLiP3ObIXnw
zs7MSkqf1WKHv/7qaD838Qr5alQj+6Oq2XkOujukebhVtf/FG/wHr9hxtjgPTU2Ibm8K8mJYaQIi
2M/IfQdnyw/Xvqx4LzMHgtkBWgXU44ORUo+meUqeDjw+aR5KsUNsmWQ0ORp1qJ2X8C8y9xxcyJYk
EVEiovbgi+8yOAG828w9RwYwqiwbFFBCUJPEluspiB26uPsHlg0Hz+jc+S+vM7vwSeyHsz5VuAHw
b7ae5Bxr7BvWsCl8Baj64kEV541mdzyF2lWrU/l23zRv+xF/Rc/ZU3YsV8Cq/w8XgQGQSpejcz1Q
cQ6cxNP2VfRPlpdKdlSScI+CWIKtk/chhXf52OSB0YQTKGJvaIzMi7fb++rRd9fr24Ael+mN87yw
6YLaTJSxMKDhFU01p+02RJm5dAMrdZ95+y84roHJxCj1uW0nVbl9u/CpfEB6gFfXWazMz+CYTQ/0
ZomWAxoGgS0ewTIY1d9R2zqgXMB7WxazqXNRTISSnetqVAtcM/R0gZgMsTnStxGWoD6ZD4Q8vGNP
Crb1YFcPXQzEoxLigQu7/AndxHEkS1AUhBBe7jSB79suOqQQwdDOCk4Qc2NOvhNZsHmBXkt7LRsh
rrORqEZqHBuiB4IRyyefvD0UP+B3Hca3Q/5cUWZ+7sTZIonD/LAZDyU/G/pgGJCfkQIdOKoTJuQb
QQBHT57DYDK+CVhnEkFQKHaitn52Y/Ta89LTXBtlMGXUBQNblqiNIsSYAsV/QeeIw33Eea4Ju89J
QqozkWrIabwTmkcQdx5zVKJDZ79qieoQFFdt1w4yweYlI3jmYjEJjx6co1OmQPSJ9uF4nyssQcOr
MAR0s6w/PIeer5MBO1Me7EcMPpDLRnj4yq+Em/FZKh3N7MZiIAecdFmT9ze7QT6rX2EMaXWkSSbw
V7w/aphFoubKAXBOqMp2PgmKVFlyCaHxqnWcZN18r0Faf18Ix2W3GPQZTF1NFXohnI+34P6fXqzT
zA+NCXek1kiykKZ6vO2w2kXoQUO7VuhyxPAgzGL8lF6Qw4ulQczrVkNKaTcgiPv59ACSJ3QYO5zz
4uWvLAZB2nBqGoN+lA2COO9je93vVntMrQr+Y2sPPpiXOGbAvX8Mloxmpmf1LWOG6dxmNTmoYaPn
hFSBi17j3lXsFxAMUE4yzvejt+sOWFsMwEyqOGZiQ22jd/q3CUZ+5VNl3hdisF1Pof4f7Tb5A15A
74jbDVaI/dPPt9GzbeGd++AueiqYxgXOm0gXs/kM8zJ0oKERACotCpgXstuDhclHoFURup4a/G6v
vPb3ZRudyWSynt14LcIwDeVjsRIn/3F8eAcvg1s6lx11xw4H8PvwOrmX4+OZTOZqJ/l1UKwOMp14
ta16eyLql7QuwfZLlw1SpkyOvSzi1Uwgc9/Da4dDnyzqAkYqkVF4DrGGz74vZTFgnQlhbnsaKeDQ
kiFEtcWncP9XUcjszzPX2yj1IjV1/HnKLuVkIKA5Dp9j+kAZMl/s5oXu1Liv0CIJjjkTydxv5XoW
klaBSMzW5qSbTj9tu9gaK3Cw2E3lPXOtkerwr3s9E8jc68zqmlhOIgWb2r+C79e/6rifKcTmMoxp
bFQxgeFt4C5csFG0tP132UEKOXB45rDsPv9Whk1gNFkkYgEkbnNGrjYW3aBtaYd8q44m4Sf4JT9+
QOya7jnjtfrz7jSb3IiF+KIIEiRvTuiDo31FqyfyYJL3CEOWPGKw5Wh8pieDIJjFuwyaiI8GFlqQ
fmIXMpbwPelHv8U4HBaZRp/co12E5plIBkCaRgHhn6hDwQ2G+nf9IXcufuzIKZEQsYKfJKMFRAft
LH/15M0kM0jSmKWSo84ngyXodbuNn7ZZ4MHl/D+kfdmSnLjW7hMRIUBI4hZyLsp2uVzutm8Iu9sG
BIh5fPr/w/scO1PFTsLe0dFX1Z2LtbTmEf06u2PAj4Fv+hZumJ620gIbksE15RKlKSvSHKL49cOS
gGsf74v65iNq2oUmbZ2pxfQ8onXycMBahOM7byl94Yzhlqey7n5dEVHTK1zkSaQGcMzD5+bJ9Yt3
uFS6tZPgvwgBvERsc3Mp+dGjdtW7NyfSlLaZ2sDoM+LHGUx5fgdbepG4efSE24xbrvh62EN/QdTe
yGywvWNaID5k58/9GWNQcLz6x6U6tZUGWHf2rmBp71UnHfYOtICFMZHdZ+SkDu+hWf7BAtFsj+Hx
p383XK7VTWSYc/hJTu3NQmqqqGISqnn3tXuPmZ6820XYwVaNOMFy9qyzF3jj/kvy9+X0jLL999jL
npbQ4zS/Sz3YqI04dgH32lL8+hzNUrhDSc20Af679DQNXn7On3db2Zz/wqc/gfwQmisWaisVoqUY
OBfpqfzLqQ/eCeOpH9ELcV/6NpD5wcpXcHBOm7dzAWScrzj8t5yOcDb01up49tXz/eCnKxAlraM8
ymMb+e63TC6TvJfd4J2wxG6DUdYTGb8Y5Uep6QpSnql4LhWIhp4D/IP+fcRY5rDbbXkn697yr9eh
YJErQD0uxsu4BKAH4zl+Djvstj5Fz08J8bYuOCzMdMVs3DSxLdzFDm1CqeW4jsb7eZiNREZxFtDi
jTX7OKJrfJHGvsj96QPlG86q5ka+AqZx9kTquRRmlAWlJO/tyvVEWz1aQ7PBERs46aXgHJZM0AI4
hQhNZ28mHsQozPxIenXhYw/OfRbfwEqvBle9EeaEACvWZV7WPJbmE+MbrLfoV/2ZsBZNgCVMRome
Oe+w9GGI5zwLiDyRL81nt8NUwvTtPiJbQLTnaZuB9pkNILnde2x4b+apz2jqT+4fPBCj3HSxHZ7j
dIfmVlVAp+yzIguGvPFYeh6F5/TfBtO5cMM5lLnlZ3m+AXMNOeZwB4cRMYKHRp5bkTJrxse5L7OA
S8z1hOdSRIekl7uGbfgba+xwDUgzXzYbrMHKmyzABWc/JZci+ZcwewObVSAMO+8RTuNOsp6Nd52Z
cGcBYsUxiPWttY5udLnPDiswTOzvt3AfltuYJNLygI0tOkkakgecyoOqLpOLtr3Z2ZCelXcxLZOa
gECwt/tHNvJK1dVDkk2OS/NADcYTG4udaITPnU9yPN5Hh74WIQDi2I3ickqpntgLe9Epg7t50Hbj
gk7Fyw0Iy8tqQoojlNhYRF0qcMhQkx8RtrUcSjMPzOYpHUpfRLWfJY+VGx0aZ+O21drj/IS1kO6W
nceJpb0keByVuftB7ltKd+Xw+6wMhEAs4gKWaS8fcfU2ETZX92Fp50HDeBsou8gORt2TgDZ9dLj/
Oqv4wArh6jda7Ki+NV4qogyrz1SQkGPb5rvOPSeYTv99IA4KAIulsx1XJ1oiHGG3SqogSp7aCtt2
l5vmpv17yZLFypkO5RSUYxYXP7a3XVGNRjmLYdhUsDOa01czPf8BEtiz4FJqEqyq1V6+d4e6K4tC
BXW8N51Hro60+APJh1r+CUKT/JZLOqUSGAzzns5/q+wiuu9/gAUzTcyDO8K0iaYlU+xjJ6UNEEk5
+waBZqHMJ84GA68pF4fh2ACufpku0ytCUplwcHpAaUy2GxLbM6wnx/nEZfInb+7iSDNaAiyGI7y3
koKLWyVvIlMFU7F36fIovfpyn2Jr2sX5BUL32HnfVDRLLRW40XuHvjS2c5wT5hGsWTKMcn8f2Brh
Fqq5An6h6epaOeOiRgeEq4IxUWdJpQ95NAu1i+d+Q/DX1PI1JE3HdKZRzlHHVGB6n4YNed/CYvn7
lSQmLJ9pXHIVOMneoI9NvG/yx7HeoNXKw+CQNVgYt4exze3HVr8rKNJUwo1LIwvm7DMuIp9NdZpJ
csozx5PmRji1gtENLE1syMSEERuANVzolOxa4jdBZm5x8xoU2DEH61xwWsd1NLrVVmMURq/ygLQK
gbARJV5b/YMFJdaOkzzcoJ+eoFkU5mLKfoLTkJonGaecFQD3uYkbr0EXW14faBR6bX2k1Qdn/Nep
PXvycnkQUUCPzNg1Q+DakQ81siPTydiiwMJ1mim/+SQ9LIoKmUsXFIj7h04F8/A2Zqf7IrbC+ADB
4cNhvBxzD9Ytc85ZbbuzKPPAmnCmKXpv1i/3Aazj8AuA5mUXWe8M8QKA88aT9lnV7wb38L/BWJC8
4v2K1/bUGHUedOK5j14GEXoQsfsw9OTT/+OPX4gsiF4BMTva4/o13BDLYZ1vmUn7LBpX7JiD/ddj
UbVv7TIqDikz4z1W6aPFwCDmIaFtem5HN0Mnq+X4nerT9/c/bOsFNTFB1kHwdCGwEM9q+tfov/5v
v6/JRULaieJyWB6wbN67TvPQxenGcqNVHhEWt4jAMQpHn4uZjSZlHYFHNLbH/tkwL09/gIJg5rKR
EJsIHO3p+jHlkZHi980YE4PxZWy2JHX1Ea4gaI/Q24ni4ZRgTWlX+3mC2fytwGGVRvDmyX/CIN0L
tmGeIoal9oEhvyTjhajPjdrQBctHvlI3VyA0JNDlytRUA0SHvTR56XfWgTxPotmwh2u0somNc4y4
Geua+k5kSppeVh0ClKT7QtrPjT1uAFgj1RUAqvmmU9gNJkkQzLm0PBpD95gzgrXn6ff7XLUFRvNP
G5ZGcmAAQ3vutfzRRGM8392HsUEr/Tj1NFDbGGcLqESdZ4oPlvj3PoC1N7dNbIdFlCCQktCkW/Wd
Q/qFVpjwPpmu9Y0Zb0oezV47b40wreJiIYJHXoJB0rVnMRXlMXq2EceVH8ceSwWcrbrcYg91BsbK
0Z8QtBcxSscdeQxkwrn6rniKuuBwLqrmA6d/j+njzOMtiFs4WbdGoc77uePWglOWeiR7ybots7N8
82ucbNexHOoKobe4dLnEftGB50EfZf2uNuNvrlXv5rSxPRsnRdHwRMROzs7fBZnOJBSH+/yxvP9r
8NgDL5Cx4oiJbxFUUzlPIxU53MoS6cs4vlQ9vXD1cR7osSaj2ghh1gn6C56mqqO5RPzEYGV750WW
3/p+wxSs8rv16/eXv19Z8cbq5oIZ+P2D9Z3+/Wnj11dVAgiObAX2VYkf20yuft3pWmojY5UHo3Fw
BI58k4es2OK51SdZshPEpgTJco3n7AgBV8EjFeST/FplSC1H4541pww9jVsZX71D4YfXYzs4boLF
bMjN6ycxzLSLhjZBRmTI+vgY0iny+imaT7OYet90jNAnqcOesbcNowp2IQ+yqZ5KKT/1wmjRwzBT
v4+iaGe60j2lYZsJvyqTxHe7cSuGWyU+gy8rLKxBxs6h26fNWVl3VZsizuodr/kmSQfK/H7aw8IA
JvYMWEjduK7mkY9ZQXmdK3gSUeibM0qrgDXKj/eFbpVJr6BocbzbdnZuUUApo12LTSL0zVy/iH/u
A1kn139QwcYpPQ0lTdecMkTTAW8vrXtIhudWboC4h8cCQtPHhMkhjRZqpWo/lhdFH8vS30xJbCGi
ywPyoEYUA0rVfZ3Kl75+09XH/41WWhDjSMPmw7AgYj2hluOal3ne/wEI4YK7UBbAEhmNVlQVhRRx
rYJQhG/syUk8bpDYQ/5rdx/Q6qO4CPZw6ZdQ+Ny3YhKFdjUbCuHkQOuDieNIKjY9LDXAkcoNt35h
U912LKG74GibYsjf30IisrWI2UJ38Fb5RnQQw06E/xrTP4OQpzj/MvFwA7c163ENURPPTEzDXDa5
CgQxvNT9GFbFhm+5hZMmmqIvhzo3AMEYxlPdv8MdM69ll0pYXlNjgHWfyk/332tN3f/QNg53TYQw
GhWzSBKVupDTkSB+8SbsuxI79ZmGH+7DWeMLJNmRYcfdLPMVA9pDMfOyAgPO4lTKt9lDNx/SdAPI
2gMhK23hggTFniTdnEx5LvNuptBs/JstMZct/0CMkAATaARERsP90TN2ZYGbzmSSlzCOY6zyTzyr
aqwlz+NA9t28wQp6p/8P28gcYqNzFUUwl2u8wO02bI0ZWsGZ3dgrnnBl/hDJZE+soCTm05y1Xu18
y8VWsLmm8IAcVkwh947z1svfr3CsZMHLJh4gV9W0L2Xsu8k3Of9+9t1GQR6VN9xVF0z31nksB6yo
HNOAOxl7rstoPNijPV7Ktg+3fNwVvx0OLiNoIkK5AiWeW4SwkbUbIjGlQZGEhypO3trxeOitdjdX
x5FfwmKEq0EGr7VfrJH53O2fWN956lG4ldemZu5ZboJSdNi9/W2ZuPmwhZ2vKM2GviWp26eBabqf
Yrf3krLyWCJPkm/oSr1/ZGGmG1Dao2KdF872dF0apN10UMSr4ksyv3TC9Wz7rWmfwjJgY7ZjyX5M
JcxPsvsTVF2K0AzddZCeW1QLpydZiEwJbHXjTdF3KyWI0M7WVs/PCvMCz19wNBWNeuHkNsxJg3yY
wrftkOdnJ5k+ND1Oy9zHaBUSs9CdRiChnGiQhDMbzlDOaWBHauc4n+O49oqRHe5DMVf0pg2K/QSj
aYG+YmFWWlYasNm3uZv4yDZ4swoPs9l/TXsKHVDt07Z+7CP6hhTDoSn7Qz/ErpeTeS+izicDP9//
qFXUIbpQ4y5Mhn7xpWZsrvgAgcIKe3SOhWHqyY3S74pZgsrD4nrc+nDQoqzJ7JwZBYa5TMgsEcmp
VvUuc8YXVldPOek+4rQs2WDQVYDCXpyjpVL3alwlHKoYkVsaRMZfceHsyOwVn7AzepeO3+9Tb1Ud
XUHSRNF24BuzCpCm6YOFJakSR5dwM5wJJPungzF8uA9uLbNsI7GHf5EU4dC6t6InU1fGlTTSYJBk
xl2yXO6dEovrM5tEfjtmIY6Hp+3OjMMRS8Ky/owzM9WJlgqjuXH6NSzbcRfXuBV6/7tWmci1QQhh
U8fVs7JisMbeIfisRl1QZ/aqufas7vl/A6LTeuq62JxDAPHgDdJgMP37AFbEk8LR5SiMwSd4dRVA
iawvpcnTQE61u6PTU7dk0qLyKUbNcn8f1vJQmsMLWBSaHA0ecLA1HapCgB9L6DZH2Z/ruj3FXfPu
Pgh9tGOxE4DB4QzCi4LR1OIEWfQ94QoEa+fqrETuhT2Cbua5TeorC70+1cci/TjnuJfFsk/WIP1o
HHccBYjBLHw1oWzVbn3TCqfcfJN1y8CV5aBQJ7Do0k3tv+dkPmVomqA5loTY3jA+5xbO8ZgYJGrf
1HUDZiZfpFV8ptCVKU02nIkVNXHzLZpeakOMdpMIfXBoJ6Rn1mfcI+lUXnhXhl42G/lhzOfheP9V
Vh/eolhRjqQArvBoj6KSuBzaAY9SObLxy7hB9GGS+fe1OkXbyE8oGplJNJaii1y4ZPHRlW9Zc1bh
x/uIrPm0NzA08g1J42aiBPny4SWBT2XB9yL1dxF9D4nw66nxY26fDGyCvQ94VUwtYbrOcljW0gdH
0s6qVYcurICSI8svcf+lfSHNBpA1TQvsfkHR3qkscHAHu1CywEgcC20YY7vPsiQ91WVrZrukN+cH
ztz6LznI+lx2o/EG2a10bxgVrjoZofSFbDqvkGG44f6tM9CvD9OeNmuKWA2FzIJm378zNuzZqnhe
Ya29KeuaKYQSRNsmUV7jVLtp/JZsraTdekDNiA00tZtagHG6KNpHEfZUT98bHJRxRbxhl7YgaSaD
qNaNlYHG2nk8RNbjfOrnU23/fvhzwynLR1x5/m2TDp2MwI9jd6micsfCs8jSDX5c1VUI4Gx0aqE0
KTTXMe0q5LqXnt1Whr7THaAuZfPVzS6q+HJfvFb56xckvV3LytsZjw9bbvLhMnfvZcL+RDldQdBE
i0XI208WlNNOkTdm/67Yuna9EOOVcb0CoIlIlPdSthLEMgcH2vWSY1lSzt9J8mFxTCJae7jiep9q
6+/jEMYdHLIz9Uw7K8xQxhP6W+c+b45zE0ZPTR4eIzfEcMaQHKnVyZf7IFdl1UEUjBKFC4dFI2MB
NQiGQDRR0U+p+9Aw6TnGVgeivo3qP07EFRSNljMTWFQ9MliSIQ7o6BdyN6jMGynxSmtU3kwbz5ib
5w4OKM6JxN6QNl6qxtLrkcd182ZvO1iA6ODwdz3ubLRktc5OdSFyLd0zN7Ff4T5VVjxylDqW8r2N
C4iOnhztx37pBsL3JmXssWbaDfE/tn3JyN/tI+NbofDqGzD4io6NXAQuzN3KftJKoNIt/rioHwnM
0rHtLL+ig7vRR7UFaPn7lZLp+UjavIDfhNYB3+FPvEWkEU0bxFuV/St0NFUWW3DOMgZ0UnJCK323
4fvo8yj/YSY8CiJggdLrjyH2KyyMBp1nsgYWlbqYlfJNdU5V57c5SjAfVMJ2Ubt/5morHlxHy6Vo
G0ETLeptt8Qrsrxs4HemgWU9UR498t7dMMqrXIck2/+HoCUQMs5HzCLABnRu4Y0296yEfE6iB6Os
Mk/EwUi3HOlFul/puCuImkGYVJiU0zKaksXGqWRx7vX9nncKnn3k4S7viQ1naZLdHGd/NdVWBvg+
RZ1XFSFqZSTlwLdm6my1+amoNqzqqun+iZ+jF4Rq2cD1G4EfLmlg3Dl6JxL6tqXMwyaK3X2VsYWM
puK6uBvddCFlgnrN41bYuvXrmkvVGS2ZsxGkqi5Y/HD/y9cFCuMUzLZQPEGN5Jaz+8QohjnFpxdV
59eyP/YF28XTfFaz+XdS2FizFLbPtds9x3UcxN1WV/8qci5aczCOhUOuel5bDAY3zGUwppmyxrMw
rvJeVfX49T6aaw2XyF+jO8LCnk9gqWk/14pzO5MqC5D59GdUy0fcS5sdRI2R5RflA1ro2kl69EKH
D0k779OeHMIsPmEo00ND12Eyq3MtzcNYJcEQsy/3P2+NCNdfp2nNslW5TEZ8HWkyL2qEV6Yf70NY
c2gQzRMXA7QCjp6mwOyO22lZYRYoz85R3exlUiEvOHnkBO8A8Xx/UlTu7sNc82iuYWoqLWVCFQZf
aB59kT31oxSLSssPIciZNt/vw1rlYxOzLmiIcC2YCU1IeprVkptwn7j9MUcDYV655yIaP6W948+K
PdJ+b9bRfoydz0labDlv+hK0H3bpGvzywld2SRQyzkU0ZQHmyCgX6RGle4yrVce+Io9t+z4y4t3I
0LhbP1SoEKkh7r0ayYNdF+/irj6gifPgwveaw9mnauug45rtN5fBDCGWxmO9iGPG7RDnDohjToci
eZN/SJsN72I1lsf1SYsDO4FOEa3Si4l2uy5cRLtFlflZGPt98950Cj+PyPtGYH9rGO4F9u4a/YbH
sVbMQBn2F2RNg5kZDnr0FoHyHWYvaSYvHt6o9ttYfqvGb7Y9e0Shw6x6MOBWmiHdN1vK5b/gjuk+
wjEHgVr37eMTKxJFj+2JQUdKn1dPhVBLQ67fT7M/W+hZd/NL1D7USb+hvVclDBkgiqvq6HPT8+Jt
7gx9Hw0gemgFuYO5mMb2u6L2uGiOVbI1xLjKRlfgNCZHA0dW40ALPIbofTpURyN+cjfnSrZw0jT1
nNTMLGiHtIlde1XlPtbmFzO/5G55NtN8f19trALDDBZGCpF3pvr2X1EMFabkwDtW7frJsK9xx1WS
zyUSeXOyYYO2YGnUw4ZwoeolH5SovWwQzzVfJ8PrEP0wWpUbUrHm/JhXiGlULNMRNmUBFuf9weAX
bDg7oN3XzyAL90m4rnmvQGnGy056EhHDQmKBfc3r4iG1HkLH2Eey8Cf+Fa5rL9ErXwVl2W94eKv8
SHGGhaLL03o14DobrGaugtI1Rey3w/c6qfyh3ACyajkRnVkoS1MX9cpb4RaZW5htB0qasTiK6NLI
fJf2UObhoe0/IJXotSbZyNWsvt4VzIWVrqwJR3cZw0GFLHDrc259VhRT1nZ+xM279/cfbxUQSIee
Ao5a+A/NdgUIQ29C9W0FE52N07GY+h5uUDnvGhK5XtsVGzHH6oMJZAf/U37W113GbVRX7QA7lEW5
Z1ovfVJ7bCs5+MOX0wMbE82r8GkpfNpXk2kEJ7vbElpxcLNdK5ruHHKUY53S9PNOeA3LXmpJCm/+
RzbZsUQ7RW8e4jw9zdGumMRWaWuVxi4MlIXRb9BYe8y6JVnXueDSuntTNfnsiaLzKJ33toQTcP89
1whsmZivwcYxgvBYY9bICQts4qLwgtBxClB9/9JvSvyiqHT6XgPREKIWaZtkdDD9H5e7Wl1y9HTd
R2NNVV5D0DxHc5CD1cYML1hkvtX9a/ZHHHz3WtR5LQz/3Qe29j4WFQSXX1F3RCvtrbBNLiLtCO4b
mk8Kv1LyUo7TuYnf2B2k4T6o1edxTMe2BUeH86u9HWghgRMgsiBl0q+tnWrQXbU1ArgFRPOEc95O
ecxAPMd9UX3jJck+y7P/ERPNmNHQHHhic+y16C/CMH2mHo16S3JWGe2KXNrLqBTDQGUNcpHBF6cq
38Bh4aJXfIxGd4Znh9/maDjMnZSOO2OysGfVB6RX/XpOX7qOXkaLHJui/CdC38R9BlhlbPRqEweh
NkGH3S2v9VZvpDZi0SBJqsBhaK2xz0mJyiE6nZHkvA9slXwM7cMmR2Ud5uQWWGnTsGraFMP5pIUt
Jnw4CmmXG7Zqld1wJgZ7DhG+E52n+9xWsTHmmBtMXeVLq6I+ZZ0Jezyo432EViWVCcynw1hhWlvL
WI2GdJ2aYETRHeihpB/rODqMXepx+eY+oHWcfgJyNIe+RccqDwuMuZU4tln3494dXtKObbzPBjr6
tomqbRAzzVUeODz0hlx8rcW7OKv2OYv29/FZ4wSbLDtvkF90Xg3Qp1ORNZRFeRC1MzquGC5E/IPJ
hC2GW+NuCtMOlwypFqKTLett2nUM1meY+ofJgIkto/Jb3JnvaY3KeB4+30drjYDQ2La7jLqjy1hj
cDHkUYST8XlQ1bWvxDdpIXtiNAc1PN0HtFrLvYakqYqcYwxhIE0eSCza8a0pRse02zhPDVYnHSIi
Ur+c6vZMo7THHIb7rWNh5Hc2MbB7xw2kUTG/ye3oD+Th+qs0bWIkMunHEfJQ2h+5+NckX1DOi/Ot
9WRr0iAcOBPwsDGaQTXkrUHlMZoToUfScs/ay2JNhnZrp9CaNsaKCvTpos9r6eG+1VYsEwKXLzAQ
aBVN5AnsI+uKz7ytLo1l7GWHnHRibojFGv9AJjAt4Ai0Qtla5qB2olahjphjkHK2vbh/Z9nCNztc
ehy7LTW5Bcu6RQ8NZa1wlnExdNv8rZJ9l8ldhIRAGM67+8y6JoVI82EqHw07lqk37cBzKogxOXlg
W2MgHTMIsd0K6+yOWcYOZZZu9MCsxUfoJRPo3eU2Oro1pUzNmpZ5iyboKccqLdaxN834t925D7Hz
YKMFCP/XxR3ZhobWt7n9SLihj81imH/iWDuiyT6NMzYaMcZsnRhZpbh9CpPmrUKSIBf20XaQsZ2V
nxfykVTDA5tDLxmaP1A/rouObKTUTOLq6s6aZDJZHHO47lRdhor/lUvbL9P+xKut6tAq9yBzjaZl
PC1avm65BzyZFqaD6QY1T8HoDm84mgP7yXkUm773CihUY7AvSKA5H2G99p6qVTh9N6HRXKiPuHrv
1924qxRHv8DLfT5dBYRIEI4QVnxhiu0WJ8ssHVVxvGBlPjrCeafy72q6GIz/ftDpEEwaYJGIiU3M
+gyK04gUaTFMUVCDnCO0NeakwWmpDV28oiRvoGi6pKJj3IgekxMl0laSPyUODi0Vf+Cy3kDRtIg9
t3EZL1MAfW+87dGTyYxny2iXAqFqk13IW//+I63JGSAua33cHzZAe6VyGgYnKZcJHs46L2OZ76ZP
zPk4MVj0cl/gIHkR9V5F/oqwZg4DOuf7H7BGVzAHUvrIW0PeNc4vXGX0Q0Eg53T0yvw7Ao0/Wf6D
ve2/YGjhZsNQGbE6wMhp6aE0bgvqOfmXP0AENX6KLABsjt7fkWQZapElltlI6ztXSEXUT9LdarZY
kymLYIGJQGkcJXKNWt1ckb4qsiKYE1ocu4mVXpjb30pSvcVGrXrD0qxCM4mJLQeoIALcrQR3ko6O
mwrMhkTzubZaL6qq586Od0ptLf1ePlyL1RysDoGqRXcMJkQ1xicOljYmNCqC2H2pQ2/Oz5I98OFk
yw2nfI3fLNgxZGuQQnL1UZSKWGXJQkMFrCr2KmwvyA8/pr39/ve54RqMpi5GyVwUZNMiaGZESkfc
2HSHjXmSRTJfkewKE41kFhbQ45yYLIKhzzyz/95V1R/RCtvLBDplEAEu/HGVPeyamBS8AxKs+ggA
zH0h/ff7dFrxLpZZ8J8gNIbmYyvmBJOwgYkBZC+Z+tpz2xntCfs0GR/4SHdGVT4YOft4H+6ax4+c
L2aETJRWHKSGbnHDJbaobbmDJRtFbR/dMi+PZWJ3XhK2ODZHBFQvHK3jOFrOx8HmGEEuuZ9iU+pe
SE7PKH1Kn5QTllbe/7A1mcMoNkfXNyYd0WyufVc9xIOLrG1gVdPRcTmCkfkw2Y/FvJUXW+v+xgFY
7MBb3DqY6EVUrp53NPsGAQFEwZTOeRLVYU7PdiX2fHB90foEpdQhcU/Y9ONH79zWOYR82E1F8m4Q
o2/Vz4xuNUutsTQWE3BMgGA9ALKpt19UT9geESVFEajKqTxR08iPadhv2Lw1FXANRROcehisorfB
c+PY1NCfteNbMTZBinAqD/dfc9W8wr5iiNCmAiN2Gn9j87mVmLMqkAz6znHmckCbWZksRcqBYIPR
Q2meRuthUmj0dvmZVeMfqHD05oll5RkGTX6M5F+9cRnlkuWqLlC6vEzWJf/clKW3IcNr9ERcxxGK
YHiJ6nkO3KTAKa2uwqs1xi7JjnMd7uJxIwzZAqI9mjPmWB3BgUiB9jb4XwJH7q2t5XqrQJBsgCnC
2k7EILf855KwsTM+Akj8hJyAX9WPqh/+4EnQD4MmUFSbQC9N87hDPhdweUoM5DeFxzPc1JDfLAcT
idmfuAvokGIUM6y2QMHgFp9GYg1d21ZlIOvmKJXxdbL+MfPkAcJ7n89XzDcsBLUhVqiicf1W4iRJ
gr1LbYEtOW3ouaVxMNroIjhCCznsnPyv++BW3ukG3KJHrriat2GOPFhTBKKbvLD4gqtKHiuq39cT
mMj9UWgScOz09tlwzCsShwR8jZ5g1TbH6JQ46YYVX2tvYAIzjMv7UExMLrhe4RKSGBw9lmXQGOI4
uPRdHL2UXfLIML46N+WuKL6gldZXsvaaECdeleGn2dZFgRXFi3Iatsj+2CKKBo/bj8AghcqSrikD
UZTnoq4vamv17gqHYMAPOXG0di7aSBMtVC26rJNZGdSN41Xhm5geo0h5dh574bhl2lbQQbIabgXq
ZDYX+gAIZ5ESPJtKpEZMe96B+6vPThwjZLvPh2tIoaru4O0A5FVP90C7cJ4nC/rCbXF/t7LUmQ1K
HnpFTS8sMecn5phusOUKcvDFUWECdlicrd++y1H3G3osaQucrNync4fDpNL6g9F3kI7iqZbxSFsP
y1oTt0/d0S0xgeGKY1sa6SWJXeNCi7HZkIAVIi6vxKxlmIY7+p5cVZMOSV3USxL8B4fR6e0LrbrE
YzOzD0olrseL1t5IGqwREQCRReMoDmGf6i3Dj63bGXmoqiAL6y9GvLSou+HxPnesaCk03WPgHZk6
TD7q6xCT0CH1GNMqiJtHgdUbtYtrhBj/+H0oyJGJHw2W6JLSRDd1QqkKLuvAxvZcPr+gJFwb+/8N
hia8MhqtxpZpHWSF7R8rzP+Z6UYbxtqDoHMAUS28JZfpGbC2n6xGDEkNqyhPYq6/5fJPhrixegoz
YWiTw5voQabdmk7d2WWNSWZ2jLixM6to33Xh6T61Ft65DcyABFmy3BShBRYa3/KWKupmxiZPBOks
Cmr6mZm1V+et1ydbCze3IC2idWU7WllmsO5xgdGLZy4/5SFm7Njb1Ph0H6HXbwOEoAfwNAjWXr1N
IzlrJ7uHdf9qTl67FZJv/byWZiix1ynq4BEFRsp3Dt+plG3IyBYEzeWiFUuiuAMCw77BIeD71Hkt
5ghVsO8e7hWMDrbl3j4CGhamtmT4/Do8cld5bftRxBs6chUGcrXIGthgLL2Lm1QKieGI4wXqJ5F8
xOpiYr3cR2ONRtAhP0HoDrZVN1E1MnCtmDzVf8QCuvsAXjMrtlBB4S5iAYOpiwVu08ZTRs0iSJux
9mJGuqA2S1Tly1L6ozHMG3byh0txK4e3ADXpKMcBY0lYRRPUvS+mY1numpe+2tfRwbgk6tHsNxhh
C0GNjyOl6EhQrwxYEdq+oFV4HnPjkyJoTLXrvN7QmAvTvkYPWyAww83h4i8PeiX8eWjEqrNnoGfY
w061GLWi8APMod5b/b+V3e5GszC8cBo29Ntrg73QFQ0uBO6Vg/HxW8B9OCfcDhEloW0nLw+5ina4
CRA2sZ+kT/d5Zg3HpX6w7FTHAJW+7RyjY7JTFhwsl9dBju13vLiEuN0g8oMVSq8Q3GNbTt1rQcB0
IVYKwUrAaDP9DnuRFjacHNIEtv2tXVZsb7RSr5Dv5vc18ilL8iG18fvDmCDx8Cb0ZPS2SLxUbBBv
hR9h6EA2eCDoFdNXQSwrOl17tho49f8O/0fal/Y2jjNb/yIBsnZ9JSVZXhMnTuLki5DudLTvu379
Pcrz4nbM6JrvzDM9AwzQgEskq4rFqlOnkiN0QUVPXspNJC0uaBYDcm3EOezskzStVX0avHofaKpb
6OBFObdCTqey2yYqpy44bw6j9LjCIQiBAt5KLAw9H/F6lsSwwd0akhy0NkqA18Trba1bFII5JHPe
c+Z6YUKqKhcm38CQtb2P/cqj5651kvr5towFzTaMbzKYkEpYgVOq9ZMGhDIiNZJoWwLcOmBMxBiK
dlD8kfuYDI0Ucl4si8pt6Ah5EWvBshjlqzrF08YxbcA+8pBlp77n5YwXlQ6vWRk/j0weO30pMXI0
0+V1sxfL+2TwkKMZLHikQZLs2xu4sBLUh3WUZedMofxjJVkpymM/tPsQFA623Jfdpm5Ck3eJzLc3
o3DA1eDNiso3EFDsrdUITeCZrdLux2yiiZk854Fx6FYrp48boqX9w9imD8qUbdVwrcXblfGsdW+3
V/pTVQC7ArxnZqPFu4919LgfUdnU5A7cKV5mB0AWOJEgISss9R6ppDixAx+leYw22ajDmG5uS/95
oJCOxKGKoRbIJbHW3RQIC5vS6PZouKOdOZFEXON6J4XGeZL9dCPXgpj7bNUZmed7erePIzdLnL5w
erT2+AdB453pbL/XZ4pKOy4uVBvBVYwg/foCq0OvMmqt6/dNH5UxSLyTcivKmWFnIM6l4QQGS9NM
PQr0eUWKwV85gljn69v7+tPJ4CPQTYMHL14jqBtef0S4SrWogQbv08mzBh8MEtFAhErhGPzC8SEv
C3QPDAVFQzYBPXheNqo96BiN3o7ua39uldwHRcYR81NH57c7CEAxNQKPH3X+jG/BSI3aSaLHFVgF
1VLcFXI7HQIBvU5yl7w3Oli5tVGsXSUZHwFElzkBCTs9Eola0LSiOwcUcwCF6+wii6mbjCHXV3sV
xEWjgmFY07lIDslHH1nxzpweRgwbFTvqtY4ab5sH/NB69M7dZ6Y8xt5G1ELK42D7ue/G3MYMlkX0
JSLzP2/Ytw1JpUxFR3Eg7cOhLuyxEiv9ZGZRV1I1UHM05hWo6HBc4kKjEsj1QOQzN0zgqNnycNdK
SdckE8YZ6R2R0XqWmi3aGw0CUlOilKaVJ7o9TpFdaf/cHaNoi5khaD1EIgxdetfr9VdRktfJarWX
UwFT8GJN3ddhU55vG83CrgIMBCQXng/gNmVzRWVSdcC/+9jVLFxtxE6rBJKjHY+0Mh7aPagIOE7p
p5XiDkM8CBDZzD3K5sHKaBoMvRilPborJVD2aeDS+pVUapUeoiEPDY4mL7xZUP0yv/jCUOH/Uf7L
K9Q1orxe7UXNSkuq6JjmRgrZAn0+BryZxxRtOMM/9vDXMplQRIw8teqNfPVFhlH0962VqyUFB/nt
s1twEWCJhVYCiweWEkO61pC4xKMCmb7VXk+VrqKT2qxSmuRVhndLEpc5BV4Xc0OMopksP5jQgpYK
oG68/RE/LxnE3v9pHgEHxA9eZwwuM4RB6PARwkpaI8dkWAM4z5xVVOkbdQqdvlVCjlkuyZxjcJCy
IX+Catz1wkGUPw2g11vth9HYj1pwGFEBJLlsVhj1Ie59M+IscmmngdZAwU8HfA4Ud9cCE0GulQYk
g/ss638HAZoVwTYppYBYgnbSzaKYCnlNyrjiaO+CseAWgPnjdgUMhsXrrjAOvAoH+DygBAXbGPrm
PZdSkzZR3Y2cS3zBE4DAA5c4+n+AkWXZ0c00RaCJaQbgePIfmg5t7HFptxq4iBCb3NaZn5EmbjXU
T5F2QR/BD9LcuBeKqgMhHCYBKMF7qVWdIwmVyNm8ZSlIFAPUCbtncXm+GubTCh5oD1x1SNKxaN24
6HlI8aUjwusdPwS1QGFw3tZv11LfN3mf6JG8N5J02oty+6kEfkNLICk5XmVZ0twqDOgtSiOzVXyT
VMDS4ihO5L2XqL+GXn0c1eYodN6f24ezKAa3PoIPhOjgTLsWg3I0yqdJKgNoI4HAZ/DN9ZwtcYtS
nDhJuPkKuw4bMWcRPMDgcsEYsR/qPQWiKtS+JoETPtkCGEXl8qWsRJp297IgrPHvP14aKnLwGit0
LekKu7RS16WgBRB/3w6v2ZQQE81tEo825qfaoQoNjQMCE7lL3WD2T1SSUAVBuAYSZQUt6sX4GmlD
zHFIi0KAuEKhZR5lYDAOKQ8r6PPgQ4hSt6JVljnKfr1RGOG/EQRycBi5imoS2xJjtnGRZ2qpzeSa
JZWyFHGPP2XNxz89GRw/6qUYdQK3jr6/a6UTp0qJMORTw0DUOhXt2tS70u1GhECkzcpV9PDPxUHv
RNTiUBnBw/paXNt4FTjdAn2f6FVLOr17VALD1f45VQdwN/8JPuZuUZkRM7VlDxLqUN8HQrmfpYCE
7R+nb0zgMJFZw7QegBJYeh8zSbU8EXx93zXhEx4tHqp8+keZGLxOvJ/XwywIrLVfSUo47estUyKU
fz0j1lFUfKtj4ZxjxFGqOOGKlyBYEqSino2bQcG0KXZCatW3olcEoHDWcpP6PRh6fbS1i2B25h3P
bUk/Rn32gGiKrYjjAW2WLTVvslFYfQs2TIN3t/4MWBCo/O+aMADyevOCpjTxIIUk2Tus8uoILqZC
qI8rv8QjlZMNXV4VnAJG7YGum32L9yXMeCqxf1IUBjTzpcCpivA+T/Nslxk1x3AXHBHAZcBZAGUK
mA+7shbE7W0q9ogaAlTmibDyn3UgnX/fttdFKXOlDNgRRGBs13UYS6qXSaUEZqKoKEkmS9V6heDv
H199oIn/gm1j+xBbMjpeFqvGL1IQxDd6kliRibadRBBlWmqrwf4XK0ILCKhX0AcCrP21RuShtMr6
ukFkp4QdBUdwB/4P3eBUNBb37Wv4M9wDHPj8999CBtDuToYRdKC6iFLzAR2WkaNlgWHdXssP7QZz
L5w2Gth0EQlEFmEp9CDi80F6tG9Tn1Se8oCBcVYt4zrXlUc5rzlb94WS/hY2oIoAHUCfGJKIyMGj
hHq9qmIAA18YYfK9dbhglhsZ6aW3c/Im2m/pU7Lzz6eC9oTS5PhKHyMObO5rz25JZ5Skb43UE+sQ
0q2L8+ZszhMZyGZNiE229GkkPf5wNpht0P+xYib063S/nvRZZkuftW2tWMftFsZ2v/tweY9Klvjp
h6w5aPumM/nYllFcBPJ5txvpwRGI42zWHVnbtky3jy5naUwI+EMaYwd92ZdjZEKaFXhkdWqe3U/e
iljIKCtDZqoPyLGhGU6cVwRWxO1hLlmfix2wgZlCOM6XK4vx9GqOp+mwgqzng6OBHoy6j6iOnnno
fjZB92NNTGgxNp5WaF+ndBmptj68/SJncv/y+tpb75TyTom7rDmp/00p0N6EDvl4VvqVkxPjIyI0
tBJqnW57kq83zA3jYmcKt2aQZGIdQ87lUGzefglkg64/siG6vSYGeY/IU0AKOpKTe+IcHePF/rOj
iDdUNGfM4DNmiSqAc7Ks5PI5JrU9nawd5/eZHMKP32d8sYb5HCko2+QzeuR7iiijIeLHuOHYE5ux
/CGGcY6YZYzs07yM50Ps6oej7Xr04/YpLbujb1vFuMDOCL06NrGUlDQOnMTBCUm3M0IrPkeHYF1Y
AydpyJXIOMAh9j0/S7P5cKR1Y11MAnj5QAl13d0zZ3XzQfzQwW+rYxxg2GK2eWym8rlyKms+qWFf
JdbTo3v63PF2ct6pW7IY92dMftorCnayhRzLCSxtb8N8T7xFcZSPDaAkRVQmRcOaImA2zo+fPfF/
cbaNqQGxisfiUdUi0/sihYjng0LLp44kgHsbDtebc47ny1V9c0VSXGJAlQ8543p30dZv6VYYSHZ0
3ZK3aWzu+MeSGJdgGlWaeypO53CIUJ+zEVX0pMSVKzi3N2/50v2rc2ztKvGEEkw7kFTaF+vOcQby
kO1+J8R+2rp095y7HHnzNXRD777s7dsmgiwZ808KbKJMUnKxDs7m4UGn9w2537+6CTUo99jmC+mW
RMZnxOU0NB7SSufwWRPWA7Vd92Se0xdUGsh/uTjGWeSJ70doO5idhUouOsHqNusHhZQWsekWHoNz
a7FjGH/oCeMxytwLR0GDQLDjv+0Od86mIdOx/k3dz9PpX+wk8jCI5ZE6m194bHtu55koLygNwpmZ
gcnRiXIKSquTtsA6GC+39/LrHXJ9bNfCmHimB76hW8UlrHp3uQyWVa8367V5orA3bCRH2M8r+FoY
E9SYQleCD20WNlKwTe1BbR1YG2IfQeu/pVxxP53vtTjGvMtaqbqphzjMhmuskUrbkoDQyNIPe+CI
MFLe9gi1bq+RJ3P2bt8Mz1eyMY7CSj6jmJBmdg5Yey8+opB4W8xXgfbWuTFhQJCFaTJgNi0CKbyM
0H8W2vXobDP70XUngRv2/nT+11vJWPcqEsxV32JZu8tB1Ej2Lu5haLfX9PMOu5bBmHVWdaHfA6B3
LnvLuQRUuRfBY03pbSlfrvbWzjHGPFZDjtGxWEpPdyIaFO3cJykd75SWtisEHDyln7XsljwmBNCN
qNGEGvIs+e5QnWOBTAf3dOJ6KY7msa+gcUL1rpK+jij9Uz3xFG7elhvLYDO4BUKMSStxOvFILlAC
GDAip9+XzlLsNHjgjd7muAo2tSqYpoRZkljN4Tl8D5z+PuM5dc65yIx36Py4BpgWCxpPl110VnpL
E5zkuUBiYcfR7IXw9kq12WePoIZ6OhmQ9XywBHIg3qajeGI99uTEOyeOpbLpQT2QGs3wsHEAFUQN
ae8DyLGebxvRV3PBLW1g/EGQ5kqTG5DyfLi0z2+jbZKp2LZWpc0Px0ebauQ1IeQovO4OO+HusLNo
eUfdnrjWf3tfso0QWpiDeW2YFT/USLv+g55cBFauxd1ansYwniMWE6OdRlzMPU2J1UcbnaLdONOI
RS3OMXJ8ocw4jXYV+XXjd/JZJTur6AjK4L/jR55r4hiZMuvSt8tqqsHN0PezWqrkYBlrk7y93Z3J
eo2JVgHh6AzPCBQm1MgqL4hBuSCfL4Nvq6TaWybx0eBjq6cuOLjWx20d5Tl6hYk2aimvpAB9y+eD
dReU2z2lmU6t1b1ptbwE3ldB6YY9sJg/sZRqMZl3EpeK94aQOyfO3YY8rP1NuNkX5JV7W3KXp1wf
nt56jV/2WJ4Fd3x3IOmh31Bu6MtTESbO8OvS8JoJUlrab9ORIOnVpIQIT+oanjJZcwVy/Bdbb6/H
0QRtGrRkuns2TqVvuS03FbTw8LvyxywWogryxuv7eg7oL9aEjNdgeetDHNi3VZC3eYzDmDA3ounN
2UumZNplnF9fSAVdr4JxEmkRVGLXYRXpc64RYxsWtDY2CmDejvlq8u4wzsGw5E5ZXY8gG/zas84S
n01H+mglIrm1G9Hb28ZTbbY/PjISdFjKEGUdENyuLEc81E75ipuMlxRcyPZf7SFLQtOOVYhCP0Rp
B1itBjIN/LmL3bEmG38rPlaYnb4uYb6f3OcQz2mwtfcy02p5LHCfyChzHBzJDugmxIsoPei2uW47
QiXyRFtaWNmB44w59wvL9CllcRun81WWNLYy0bMwj7VWJ95riHuSjPtYeQhJ2wpyxtnQAgvPr8RB
zhIhFmdFX635N1wwW8Be1dOYykMhnwvr+QB0d/ugHqc3JNt8C2EWN3fECQbU2fa/3Z1SB1BcOT/A
djvnUPwyyOMsRebkOrirYlwIGhPSVFQhpqfPF/3OsSS7b20UoybbdhuVZ3nzz93aRMalVFI+xtr8
ZH5WV4jvd1NBxHVP0RhlA/xGSURcV7cMntj56r8hluUY8hMlRTvrvJkggC48SkUSW5++wwvhlh0y
WvYBTUUdgK1kxvkQVX08IjhuKUgNhZNSU15QtbyWvzKYMKczV+2I8RKz89oNLzZSHOSTV0f5P9I2
f4UwsU1ppNUweRBysd4CWtNNSjf35OhTus3W7r98v/wVNxvDN2XX4x7tVyOigN3hckgPtLboI9KI
nK2bncFPLfgrhYloNC2TMTkZi3ouRILOXJ6HmDfl1u8zzqhrJCNeVfj9mDwfZGt1POIN5n5wxHyh
CG6J0a43q8y7wRuGLwWo301n2h0c/HNprObDpNmxDEm/p6OL28xw6Gf0xLk8l+/pv7vIOKZRTz0F
E93ls3PnoG5tA5zMCQW+CvC3Vsg4pTArtUBR5xVecEFPFh4N583m3l/b5BV7+rj9NK1PjnKwtB9I
wuKmRhPW3NLzNXvgeluFWOnBPzXhSRSQaB8fk1fxj3LXbjIbo4q8x8hdbf75TgJfA37XubsePBzM
Mgc1NX2vm8Tz6NUTKMNl/9WPG8zAiwoRNb4plPa5YY5uaErgyQdK9YgY6R8CwOZlz1gpNN8Dr4kh
fIylV0m2UgVBEs9FfYoSn8iZbeQvt1c6GxZznjPcAt1awHfMo1Out1YPvVHM61I6D/FZW2kkBEXG
bQlfaYefImbM0n9wbMwyDHVAr01ZSQjrY3JJNsjav/kVvUtQY/SPd5vV7kGg68zdv2iktwqClUpO
u6/3R/upWz9ylGlxwaBfAsn93JHL8vTF4JhSs7aQzkqAlIFcWmrNayNaurlVEZ106LIBwTR6lq43
NUkBxfYbH9FdQy+gVAmIqZO+IHFPkKjdur07RJZ25I3yXXCi6EmfaYVkWQdTG3OD+4bkK20lQawi
k7xzuwEN/NwIfdYI5jjBcAAOK7SVYr7Pjzk7Q5f4ZW7CA9yVb92Ltxe2209QD6r31m3FWTL7K0nM
pRCrvT8VASRVzk4n0dm045UVW+6uJZiI7NyWtvQcAEskRlzi2IDaYoev5UmpIECAZ4tJTA5lZncS
mXwkRmSgZB46qhDM8J2OwmHQSLd+QonL4qjmUmYfiBVx7qCZW4PZAxwxMLxSPAEh81Y6/hrcJiSh
iwBdF9fphoZORq3pjtehvgAAwfRItHCD1w40H+hLu9bWSBWbaRRT5SxXm8h0216jIngHaPRQrE1t
3460xQRGHnvr0kMcew1gGnQVsEkWJif2aFnRvZV5RmLc7nbSptwERHo58Xy5tPDgmRHIc+crmu0A
sb9eXypEWjaUMgRZ40it8l2c8QXVc0LutI1PJiKQ9L3D/8mHVUBfMMSptOStSEbiomV+dc+7Qxdq
img3+fZBjHuIVmbWJIJknmvbPx4SJ9zW9M13BaIfk4R0x8jOA3JSOeY0/ypjt1dSGe/g9YGn+gDQ
n5OQmA8YSmq5j+5tG1qIsb+JAIHV9U6vWnA6JKDNOo+dlQWgt9sNO2UTqpwwa8m/XslhNNZozbpe
+ZCzizatPZq06x3zqJD6TO0ks9BrQLaYuHR7cbfVSBOZayxqlNRv0X1whszJRq9gJ1q5994MFCOk
z7dlcVTkB09K5seqUhbarLPStn+Xrb4mkZNSVSPHrUxt7ZJb3DTtbQ3RRMbfBn0iRFOKbbWqjWAP
9JhRn6OEC8YI3mL0AqCdVwUJHsvzJNS1kOS9Z55lSybZGjTDgzWtJ+o/CXfNpntR1/VThJenSnT1
4GNqbubEMfVRoNtMD8VbQqqGxMnZV9e85pifqwffigg+XTRlilg8o1RiM/gpGge881RaWg2ccLrJ
FRNksR5tk8TReTw7P/UJ8kB0icaiuetVY94KQyaCM7WMvfNFtM/ngKJyceFd1tp8ZNdGfy2E8X0a
IJ9mUUHI8+Xuj+PsDLpDrstZWauOYMzs+uBYu4PlIGFtHQ6+G9zdv263dnB8Px6P8ja9x2v8BGI2
st2GDt1uH+k7L3nzVc679YnzuXx7YPrh5Gueik+0UvL865eJ7Hln5eTSH0pyXh+3AE1N2+2KTrYL
qABITgnH1mbD/fEBaLTB1G+0ROnsrTuFvipVGMmIauDkYMyR6k5u/1qMJHHzO+GVh2FZPJK/4tiE
R4r+53iqTO+sGAWNtItacvpGFtwjDv2bBEaTfdDZ5H0HCZWTbcKavJVEtMttSU0aHP3XggzPFZU4
vn/h7YvmKISdCDwVPCbYltWwLIwhyzPlvJtxCSVR6F1InAeyBu5oD3V6AmKGpzwL4CrEEIhF514p
tGWxYCe/TryoDnvljEfFygKgFPCc0vLuju89ye3W1hHLPb7fVpivki2jMFdCGcsFzN5bKQ2EVhas
piYOxnH88ayNc7jsPkzr4yN3rb5zyxxms80oPWlgtC7I6Z9fg9eLZ4wbo6Y6oSnxHQoSQU6+Tazw
5J+8+w0ZL5mtvSi/hPPtpS/4yKuVM7YqiYY6RmWrYLo4eStkom1AEMWLghfs8UoIE6j4kVQnuQoh
lnn3pv15QDffsEYR7XR7LT+DlavdY7FWQZ3pQyV1ytlYB3cP9/JW+LgtgKecLCfqGBa6J5qQMN2J
bw0SQbKFjgL0EyjWftj2l4TQp57jzRY6KLAsDLBGhxOGPKAV8tqdxmMKRp5kxO4dVnMPg2+f68OZ
CNQnw+5hrdM1VemjuBtJmJHPk7zhLHpxW7/JZzJtgjJgpJc6zMaRAoA4V3Gckp4RvBw2Mb1/IXZB
jk+PwTawkTXnnOlCcvR69YxpIkLLwgij0s7dJXzXtrDMwQXgEk7dvn/Z55vjUaUBD4aw5Pqu9pwx
RLz18dfznseAf1vOneqeN5qA3pEH3bYBKtl+jr/mHfcti1vFWrSWb/vNmKQ81hrSGZANOIaPUuBz
8rgh08m20/t3ZR8hBU3Nf4OHuN5nxkYxlKXTJzDO4wnjZNYZzm+tAIL5qvP0eeFNDElIwWEGCzIq
6OC91mfNDKPMxxDNcwfz+bXabdYJ2U+U2qhHhNZIeOijr/zFD+/+TSCTEctDX29WEwTurMMbSoHQ
oQfDetCsNSCm0hyzUiQguNWeRdf6TSxjtzngCgD3QyzwJYfCWSmb5CjtP/Tz7pS8zU1PvILIUuB1
tbOMpepTmuvmAIkt3VlO7GI+tzu85NR8+AP00LpBpen96ak6xNhlc3NS7/SNYSe2cuQ4/GXz+bZ0
xmgx3VJdBSk+JAbi5eB0G1BhoTFkHe73e3lbkG1uAVkk/n/UYZdCpas9YCy3BOH7So0hurSfgWdD
X0W+rkYEvKJ74vZfLUT8V8IYU1U8uRu6WpzXGd132bnNqaqTSrRj7U6LOc/VhezZteEwJioJspAX
xSxtol0GPyg+vm5rwBxPc1XUuu32eRvJ0sCBp0fwMb4LVnPA88IgHSps6OiZ+3l6QB5vS1tokbpa
G9sjb1QYxiRXcHrGodwSeiRkjW4iNLP9ho1mdmjpnGttAXBxLZFxQ3kQx2HcQKKKAtKbs4437u01
8RydwfidempSI+khobAc1cX4oKNtH7d47iDy4SU7l+/JvyZnMN4mlNVKVjMcV2cZ25pI1Dp/xQf3
hrUW1ombOoIlWDz65eXg5JtYxuUEZhpJqxhiU7I7HNBMgnjI2RgWIb/Jvrfw1Nu6vvPh8ppxeC7G
YFxMAmbrZMwh+PmyQ0jiOCt4mPxJsMn6997Gq3L7KFgZTWhEebo6n9uN+4TlmYqapO6VHqJzEtxr
dEXQsYDLZA+YpP1u00ek+k7Gv3gCfnc1LBdoOhoRctkQKs4tVTjbc0ofNmvPWR8loKo4qstbIuNq
oiBOTKWFq9nttJ5WKBDPleh/0x5xZYQsoWWjVkYcgPPvHLwGj9KHhhqq8NqT3YmnqF/wxxuHxrIC
DeZK0MRYhr4Ee/UuPvb24dA+V/uV9WszU0+Shwfcj/ujRAb7qBGE83tbX7+CYjCklH7Ev/67HWbT
ZpHfr6Z2tlfJXhEcJ4npeo+u3cBWHm6LWoAmXW8y44eaTF1pQ4tNhoUKRHx3NgMhJKRQ16dhjR7N
0yfPRH7Wra9FMt6oA94rETMVb5bCSe5AfSNugGdwqWCZVr97TNYA8pivwr7mFSG+5urdOmfGIUWR
r1ZJg8ViKIaFIW60EawHB8nJdl16BPhe4JbnehBQsrCjnbV7dB/p6+sLQpOJvh4BMbq9+wtI2eut
YBwVGPCroBBxC2iH0v4l4OWyWa07myJ70pKP28J4ESBbGTHEog7GGvsef4KMxUbCzanJ3SZcr1Ii
/X6d2xX1PZIZlkvfkQ+Go7z9AfPu3tp9JiDSgrjNxkjBpfrrd8xjWVwoMF1vJeOVajmXe7/H2UYw
W/IbXe7Hd/v2AjiPBZA5Xr9OhqkJB3GC51P9nVOSGIyf9wFFW4mAsqFA+naNR1jzEBG7NF2RZE8c
05l36McOgphBE0FeBvKM1bV80Wv9MAIn63mHoYC/lN80O3AkLL7nv0lgAp9qlBtgAiAhDk6YDtu1
1ihQVSDPt3dyOYD8JodxOyC70gN5gi6KFPVHe33/8rKiM/gSsSrvwb6sGt+EMQ4nbTBqan5unRuM
tC7ujM8ufcLkKTJkdn0edy0AtTxitNlwb50U42lMY+yyGgNNz+HnpQYzrrBteRzWyyHkt2UxzqMK
otpbpQYqueSC1MvdzF/x8PQEoBMv98jTO+bdJA6Nr9UjNnAXZta0U6zJsCxulMrTPcY/ZFIcgahX
n8PFC3qNBpEkvwYb9Bih9dm7puVbz1w84rJMHRkVTClQjK8C1rdyhBiZuIqUQEXPlpXcwRHiIvrs
d3jEuB/cgv9sPD+V4n+FsY1bldoJeR9HKl4V1sFKwD1qGYSCu4IrafGKBcXh/1sW28NVGuNK8v1Q
xesCjUgmyS8uL6Gw/OL8JoNxFWOF6Vqq5H2lMN66gAA8sZbI1hWsZM1zF7ydY9xFPmHqzuhBluke
LBm4LEfaDHb6emx5cF952XL/bh3jLAAJAX22JMAD4pDm0tTb3aG1i41VU+f88PCwNmlh79f713Z/
BIvF9vPzlFBun8nyC/Tb7jIOZDC9wPcqKKbpZHMXubdx2o2044EIFxB+uDa/yWGcSBxibn3k+TCA
XWeBxAoPtJmlI9shH4Ta0ZY+ZvR0sniD1Zcjn29yGZeywmROTx6xvufL4aI77WE6HZ9m9aHc19GS
95phPhjjNc+rZnvyurYrZa9P1HO9RTk0B98y0iPCc7hRLgi0EGx+7Kzb19usI6yhg1wU7I4ScqOY
8Hx9T/tiWVRVKqtnRctB8x6SgQfjmaMZVgImMAAliPobuO8Y9VAz38t1cV4TKVakIvR99Yd3hy2G
O9+FMLrRtUEiYLCziv50Yr3V7/FRpJdd+nm4YPKUjFSPNe5dynMsi0+S72IZ1VCUXPOKaRZ7aKwg
nBv/a3Q9e+eG1NYaZFB2Q7dQyo/bh7aYJfkul7l/lLydhH5MZ6epY71fZEl/7u/39hPlZweXlPK7
MCZcFXOjaaq0UM9TS43ymHrb6T1I1qbFY6RYtLS/kn4ErU2tdh7mhGA7L8BCyy/xfts9ffLbMxfT
dN8FMdFpl8Zq0M6CYlSCrM5ykE930GR4jy4GyVH5XEbzD/7fRgAc37WZRYrRKO18YDFxkhnlTT8/
+CwU3A1kLh/MJuuSGg9WiKmsi7HWUe7WAeMqdsGDHxHL4gWsX02ftxbG3EEThlNiQi8kIld/OahI
VV8EVyzJZFrab2q5z4WVknGL/9YndNo+PW3tib5kCUDZFPQ2vO9ZvOq/nyzjbWS5HLpRxveg6uSk
Nmb/PnS2K/fcZ8HSiWJcD3ibUAECwIA50Qp8cO2Q9hAkZORgXiSB1I6P+sAjz9iXAr/vkphDVTrB
MKMWkqZHhM9CQnViOh08DWCgcKdzIptAmTguZsnqv0tlDtaUxlQfykE9RyYZYytdiw1SZ9M96j0z
G5aE7O8Hr94y/yarTKDgNABMVjFKnkU6dZji1lSjqp4vlxXolnIAHsmKBI5qWoVbVpZHbBWZ2BNt
3dSz3I9xzVk07wOYQ8VcFYSJkqKegcf03jEWSTp3rhhQP33H9E7ga3N0EozlWg45khcvsO9LZw45
qgZBGBIsPaut8hkVWvHVpPt9i9QzQg2ir1+oCFxkcJp4g9sWH7jfRTMnjYSsryUBRBe/JXuozoq0
0QB1bz3g4HpLejVeTZOK3i4GWjzZ5ugp4+z6koLrM6oYh45x0SzUXzQzLHwKdCSiQep1d3jOH/xT
kJCnp/4lQF3z47a8BcI3E2+zv/KYBacp+jlaHfJ2UYH4PFhRzeqIh0bA4gVwZuS/R2e/7Ym5V+9j
oHWC9YjWL1f+F51tJiCHkqJImDIxR2HXt4Lfi/FM3qefE/QtiQoJ9FPvqNtmrq2Mbv/rdFImAuAO
z84WbPtKLhM+pJUeeOhu0/Ec7ymqDuqlREvr+dcEW3tQNsr5d0Zsezu9bZuDK2w+dW6vGO8LmJii
BLH9mEn4At9VX9CG/As9rafni7K97Orth++MLufQl7R87gzQMS4A1NLo2bne67EAr0YKmNi5j+/D
s2ShoDPuUmdO45zqXbBWX29r2RdXB+PMrgQySxyTLPSTToCWAduNIQkBvRus0BU7W3hKN+/bR+/4
uLVJ8PxVXwJoAJCBxorWGGFOOZ8yX3rMp2A4PMjHNfRmgjeV+ZQawzUGs6+Fs+E78ZASRT8bvyph
XYX3KvqUVsW2l1/zSSdq/5nmTtyeMO85NAcSigUppPeyOKhRRSK4wARMoG4c7Xuw22d3nUG7YSMk
LZWMcyUcg8kuA5Jg7CdnCQu9ADi8v0v4qot8y36MRT7PZ6yE8+qx/pSbjWQGJN205sFb2cVJ2JQe
7drz7X1bChOvhDJh4jhpq95IS+EsiFaF2MmJPoSVre4mhDMOJcYdXR3E85MILMuJh8ZcelZfCWfu
oiRI9SAxseKsBdj4MU5Ey7/X5IcR06RLTDQSHqSMk/ZeQHdf7zJzC5WyUSqDUQhnVaJl7XgGXUlg
rP/T7X5pkS3/KatN+9sjv3WVTAp8YhmteJcBR1cVxjlPiYDONwl7Lks0kuifh7u5NFnYg2CjjbQn
jy7nkOd9vDIOWAX6kgzMMsGAvR/UZkZriAJG/Hpn36DOIT8Wj4odObpOEtQLjzbtbCB6aHrH0egv
jb0ll1GuqjAiNZAgt15tmpdqB457snmoqewikWKdDyIKaolD1rWzPmeWs/bXEcLnKNg8JrapAbyZ
rRMq39/ejZ8J6K/dQLcNNgLkTKybVMV80DRP8s7lsxkSo45J9wvFp19lisnHj4LYEq3gxD4/NZ2R
ybgno2u8LFBkAK313/LOPKl0+8SjvPpZUroW8iOjmYM7FJ133hlJstTFpaeTy66wusD+H86+a8l1
Iwn2ixABb167YQja4Qw57gUxc84Q3nt8/U3M3tglQVziSlqtVtJGsNCuuroqK1N+Ci0026hPimNI
0HQCLZCJGxhFvgtoJPjhH+/w8UsArYfYFfQW8Q+3N5GW903EJzKGKzgo+B++DyOhdFDqiYMOm7XX
Ley0++z7xOBkftlcKry4kZxTV6yqCmDr5m+9U3aDUez38Qku2/SRHeRXC3bv46xbu1NR66TJEgcz
7pw24WXzHu5TEhvQsQk/HfMt9EewHFAG4+tFezq+RMeX48Jenj3Z/5toZXLC1CiNOKFUnVMqEbYk
FUsqgznGT4hq4LAfG7vvHxkHi35VSMxoMvSRJhmo2q21ihU95rQRLecYPCVbx+hJYADTRMU1aMKB
M+0I+pEH9AN9xM1Yn0cv18vl8XfcxzmT75jElJD1gXgjxzigE7DCHLpaBr+loe7rvnkJjConl41s
PLZ530g7sTnZ0arHcFAycpmTDu0M3ey2ZvTnZPohOdk70n6KAvmSzRW/Wfdvx9UqMpSvr17/OiPK
XYpsx608daoQ4wO8GMIAeE9Mbg/Nzd3S6RHpoHfk1UUScDg1B+893os0XKtWu2s5so6MEk9JcaWt
q89gXdB1zhF9qatt1qtdf8okE9ELXcE4NT6ljFZS9daxVBI27YvLEUgEtlvGfrwI3Di0ydA1UHPi
7TKOHY0Ot24lU9tKaFWccsQp9R5+1OjWONbgekCB6O9jY3cvNghMj7elAq1sGJ0GlDGrxKkmY5NJ
Fe3BT5dsGBW9UHvt9NjOfaLz1xA6JKH0Du3yae9r5Qd1kSsBAhKix8/1ZxMivSofpMsXr0dGc14h
5a8skgncZ5FuzU5Bg02opEh5QnEkQ8oMcykGZJubsomgnb4+HuKc4xgVxfAgw194BCC36xZ2rZYG
KWw1I7bj2KxMYdWew8/T6C8IwDwZ4YwX8S09oF4FWM03jk27qekSvnju6r/5kEnwl6q5UqcJPiSX
ibgPtLXsGDzt1GOt/KloXJOsXdA1uM8ejvN8NfbJcQ2znu2GECZfN7tOz/6a5ufnbrPZrDKw2ZWH
BKdYpof+51TmpD4b8YkbswL5B67nZDlJO3uCUE4TJQFyTehUul0JjktDFGAk5hS5Rp2Bv2rDuoes
gt6aWWuWGlG52/sfWkfbxio18/E+uI+9x7nAFYJ0KUAT6D+eWM800avrFk5UIc4uQY+ST91Ab00e
nL5/UzT7kSWK89kBw6yMpl8e8qWT6U8CJgzTWoGwDndoMLVsmizFAHflXfw8FDQxJsgTgnRgOqeZ
43Z9XXtnXt0DZEDjwBbCY8a8yyLIbxOTobEhgw7AcV8T4UPdCAPFBPfZWuI3UmAMmrMQbc6eN/ST
KwI6y0FJ8Otyrl6SUNQrUh+YjvPAHL3K7vKj2J677q1Edi+jakr5/JXvKyKU7w2vB4NiNAMZXoP2
S1Fogx5lxU11YSBZ9MO01Nd8OqRmK+8UQYeAXeFXS/HiGDlMHfuoVwb1OhF6J1MojatkDvS9Gvcs
mIoDLYToXVQQMFYJGWoiQnFRMJLCyl3a44kWP0XuQkjxG5BOPwCEChJk2KBmeadEqFRtXEa55J3j
BDW8JxUM/DriuMRuvypRb78GME/r5euQ7bj8o8pAlCGDWV75TlMK6EqQB7pkxmApMNWK1sKY2xSN
lPkanvMzdAU5l7Dys6gR32h6g5WMWDGhf8NZzlZTqWZ2oS2/ZQMd9r5dO5ALJxwkUNeebDroUP/r
IBFxqnYOdVFrj4nAkNrXva/W1QPn7+MjOuuuNEETVUCaxl09ia28snYk1pG9MxNQ75CT4J2n6tqj
kW6CEZ7iAOkG8IgJeTqIerQKdSN7Xofml/K1gi6lXpnaqnUX0zszlyTUm1mwmIxvNnCZTBx3zHui
4vYiztiw4zLiDzR7qhWWSIW7yvNds/NjykQkfVFTPWFWkvNSdKR5rmRai0un696l4FvgxiBbqSGL
Pw2De1S5kqEP/HOFzuTM7jk9+sIK5z9SYPZhR7LwVLiU53RGWo9xUEvKoCE9Sgqub/CRydiaRJPQ
4Jq3llmKDu+dERLM+ANnCXELqtG3LjbOIBSdtrF/9mzm3TNT56kMVuylxNN77+QkQ1N1SkLmz/AT
h58Bu9MCNAuwK/4fg6A1fIeILYT26lFndxIvp10nF1Vb+Oeof9JecHykbXxGmaHuj0ztg8XHLH5k
ZOAHnVWt/EVpFu7dmZcZiGZQYeHGa05kf+OfKx/oM/FQcB4TnHMADBpaDjRVaPpTOm+pwfSbNgej
yLYhRb1HuMoUz11q5q7RqiT9dg+htHMYhH1mGRyC56qg0kIS4j6Iv/26ybVUdF45COPXVWjX9Wjg
42KCCx52WvrssKSp9MfneuaBrOBGQEVAgMjTyOxyuy/yYqj7avDic8BvM+hhfLGOUQc6NLDTneOY
cDH+iS1WnEC8cxrQISfuEoLhPsEJETComYGYh0UFjJuGgU5SBGwjhMm5thKo3Tw5H4B4wbvq7Vtt
R2fWXbhWZg7qjb3pWZCh/+UEsJewFw3XHZCTj2d13MS3t8Y4IBGxOyIpGdpmt5PaxQmnuFqSnMFe
6ZIMifbv/4/utDEqemRlslc4B12Vslsk50a162O3Ecxqo62RrHaLVaqLG6ZeODvjXpgaFDRIuKJo
w6ObdZJUAN6jYgTBS89Ocak8s6tem3T7eOZmno7gEr2yMQ766nimvqDVTg4bmf1e8YQNNvKJsdhN
0aMq9djW3CqJeFzBXSsQXtcm8+dosctXTZWeEUvUvYFsVwLe8dLgXpnFTsK5tbq2NTlmWZMHkTSU
6Vn50xbwO4TdeN42DF6Z6iC/lzUtGzNKjccDnMmzIvAcpeXR+Y9b6ZeJ4moygzoXEs1XsrMHubsB
AYTyHiZ2w5hZQz1h25R6HBrsk3DJo4Egn12FJ7deMUdX2zLSp88FhOdI7q5UwLFaIgU6D8HrZKUo
7xXzWpf2UBpqaTc+si3rHpEJWvR6xIkBTesXZylXer/7kKPE5TUeK4TT0/dwlgiN57dtfvZ8XZI+
02Qn1gsPkXvvCxPIISCDIPN4cY/h6NV8RUnpMI425GewfZOueykAM/Cf2VZa9XZylJ8fL8/Ms0cF
wRtUFnEV8ioyF7fmgIYTepYt8zOSoU1NFI42tldYXr2X7VIvnrlnCY3ZWhgi3vwr5xazdNhGP3R7
oPEBOM0asneIV6a0F0EQtzHndxhvB7AdKNFcpP+BHG5Js3NKqj3Vq0xcuHHuOb20W6MTL6J0LQv0
JozuuhN//ja/g5do0KMNB8aZdYXGDtOgigWSkxfJpkGzejzpc0usja8JnHvojk0PfVY2jsC1VX6W
Bj1zSNupVtgBVaxpevLlV1QqWfrY4i8T890syzxmGgQgHHgDb5c50oTKyeseGk260Jkp6opJwhGO
N9RL/lqDqignmpEw1GH1KDE436xT0op0eAbOhvibXqYJKm9feYAcLt/riMwitBoVEA3yaBHRwaXl
U/eTZLQDZKS2M7Df+rQedp23KuKV/M2XtGFWeWZkeJssMmfdaw/gITmSzmFgCkjappuI63hfHRqp
OHsCYauIRsVbEFM3N4uwp0L76acW67xqnhl+9NJzJ+pi+yL8oMgkSSDtp4kGBjdTUA0tXgUo75QA
XBd2AxgVr7N4iqIUpqy0TveUTc3pqWbiX0rIZz9epN/mu8ki3Yxisiu5PMqg6CkXZ7S0+5quAHCk
7ASwcg3b8jJ8Ay2BEpBjJT9pRNyPQbWDwOQUy+mpoq7KgIbDmmetXu9lPahWbWJpw1PEbkXGSDOz
cKj3LAmH9En59J+FzPCFN7eFoiQKy73hHsQ/lWMo6RYaic5bx2wKS5DXsnZU8Kj7yQOriHXGfw01
qwwPIWcOzMoJTV6ixT7Fmzvb90FmhE1ORY8MFholPPyKt2YkEshUgPltmRtsYXIN7dsn77v29Fzj
kcrBn08tsK+etDCd972dk00x3odXntSvSkEuVLE48+vA3jHvh9qKcxIhl2axOsg7PSIjtCXDT0Yj
A69XI7EKyzeXyv/SuGzTZZXRNIDoEkQo3O9r4Oo78obxQEymFmfh0F6UP+k+31e2Z3IggXBP8dZM
oDVz6OlghnuXKDvJCvYs2SA9f47IGwXbJSSJWGiQodeQpa8hUHwryeJN/xAsvB5nUpAqd/2lk4dR
X6RCWDJKcWaVkiblZWzXll+SZ8nCqoamt2TvPvq5tTfJmedZJwiFi5nhDoVZol4jEFS2QQui6p7p
2I7J7cVDtIqsesEDz5RpbixPy5FCwsoxfAb2xjF8dTeN9Dx8iLtWpWVJ5Ppj6G3EHakehOtUwtbg
Xx4fdX7m1rueaWFy1NtQdrD9MdPaiqe+SzsknYEGendxEohvoianC3a6Saj04dBynRrpRrBHcMrj
7/h/7E0ZZLJoBgMx32QFJFRC2zgev2OTf8nHknabRC8Gk5fx+tzguLCj3mNkZwmpL+xb9tTleo5E
y776ywZU+6Os4jgm0jq30sYIQuIQpiRaThkwG9XmuGvCQ3tiOKsdtg6t9Fhv9i5P6u/g2MCJrEPd
URbGNBO+Y20VAZgCoClGreXbc8+1faTFil+e+1b3OgSPl1FWXE2iVc1vWTanQc7sC+Ufv5phFTEU
cgoQMEdu4daqyjax5EsO9rJoOBGpX7vOI8qnt3GbF3mJ0XWm2jRaU5CmVvFoVn5937VPEXlAcpig
PHvI7pQ/XsWbcrUr0jcAg8RsNQR/pMYnlWD5UCyoaRLxCxHF7NG9+oBJLi7waq9l07A8i6EdASSK
sNuuQlstN92Cl5hJ+92OdeKV5CEpPEHFWNn1jjkEp8Fkvw6gDpJpvKrGVjZk/KqxbZ++1aDyiW28
1UhEE1oZXxnJzUtkr6CcgKuKuubSq2rmRXCzEJMDhI5BoY/F8eNCm8tWcSASuXt+fErvCaNwkylI
L+JBgN6Uu1MqJzLSnpX7u6OD8iOXTpG0kg5xCP5V5Sz3m7y2mMxUwCTEADGxyyvkaY2q++jAi9hb
rH94/EEzGZvxgxS86fA5qNiMmb7r7ae6Ud/IWH0FV3jt7TuzRdyHqKmCBiizHSDhI7FU1QDiIYzz
FFHpb7ROlgCcc3sQT0uwMoJ1E5H05PEMtLKc5VKFPQjO/jo3He91SP84JQAGTrfwTpmzhT5aRVFG
uWBxmrvMszBsW9mrzsBjV38QyDDIcCNZiPoDMt8L0zt6qGnEoI7IVIBUFAS1kzegp5RNlw55dRba
jcq9qxcGnMOKAvIfErqWIJVUdY28DNd8uJBemXsPctemJ+eak7M485OsOhd/uO9QEKjQ66JE00oF
eZRPS1KLevoiS1a3L0WfJkAZpMVGXXpoz5SAgQi7moLJoU+TNoWocVmdoSxsn4IXCW7uQ7FeVCSL
D4rOLxyxWYd6bW9yjhsxczOWgz2HXUNsMOR3OTRmswAVl2PV2mpNuZCwHFWalXLSmgVvOht5aZww
4u5/L5DJimvC4KRMVVfnOkZBJdtkoiHm1Ol2WSUZhRbQkkMbQE4c+bSw18Zfnu61a8uTBe+TWuZK
tBidg7IldYKgWIlpPBgui0rgT1jqQ/WV5H/i/qWsN7xmu/1bXNHu4/Fn3DPAjKVARMgCfArLCr8B
05VHCTmvkyIFE9AjCH4CC7qo8wnNd31AtHP2eVH3Rwk1HN/k6Fmy441qBEZNypVk80tHYBzx3Yyg
zCYiEzyyVo6n8+pTvNCvhTyFS2/Cz37X5AbSjOqYGelbiGkOX0y6CUVb8aj/zh3UVk+z1ePJ+I3+
7r4ArKNIEKi43ZXJmvCj7DpfxuWZe08N6alFQrDiIyKyButv8E4BxKm0gBcuO7PfgFvEciKU5IOf
Cq+tdVGgDua/Q3B357lU6qjiW4APNu3x8VfOeUTk9P77kZMTmjk5rwUSpqlISZ9TH7drvMkzlGld
iqjxsbH71qpxf6BAj+YUFtt1mveVuBj6pmWBK5CCIEsm9oB+ATw09f49PPW2ZyD1t1Cvmj0ZVyYn
+6BWkhDsVWV5rkJkE/Fw9Zx9EuiBsvAYmCkg3o5tfCxcbbiiDlJoj/+OTQPVSLat0RYn6MjaG+iL
sMFcuhVAdBYZCSilH8/r7CKOiN7flnYQQ96ajpKoUbK6Kc/qmju0bkSLAVaC+hApCxfoeBnf7ekr
S5P4mBvaTIs8WKoSEMm3CSOZbpm/PR7OTBlnnMr/jWeyZq4QcI0IMrUzUmpn5lu+BPkqAYZD2MoJ
YVPb25XOQjJxJgIEV73IcTKnSTx0OW6nsG59V1QaCfTUlWcE8I1h9iEJC3vk90E6mb4bKxOXUDud
6oMkqzy3656KRv2Tj1zYmV6vcqPSoyd3I3x3SMpxlDUb6uOvAm3txmDtDn2w3T58WULIz2wd7BoQ
+o7VMhU9eLfj1goJmduAKc9R++YrkNpujg3aUn1TwBu6bbp/M81X5ib7p/W9KB8YpzznyU+dQlxF
/c5Cf+E4zK6liIagcTll6KzcjgkReDBUkOY91xoNnUssoJsiXAIEzxnhVBU3C8shwT+VCcu4rmb6
IKjPrmO4IhRzK5CdL7WVzW4YwH7QzoXyC69O7xCmkEUGkWJ9LvTI7nROF388cJAOaEst0CZpqLZP
Y1s9hDaejN4zWMZBb0iFA6AVhrji9YJcHp/NGeQPIP7I87NINaDKO82Daa2janma1mcuIbmVn7lv
ttZdQ6OlWSHHpVAkpdFwLLKg8dCl7QaNV4op0k2DxrCO5Jto6aKf28HXHzRZbSUctDoRk/qscM++
TNNow7RrP/R1NSCu6BLA0ZDOMGOV8EK7Ht55S4bYxqvcL7jGuQsAAkYa2uJQAJHvHjId1xVq0xT1
eROj0A7uMLs5DCvluT/06IZGcj0yYtJs9WzN7YqFa3zGL9/YHnfr1eXjCLnahCxWpUNRfeB2VZcu
3N0z8RQPyaQR6Ab1EkWZ+OR+EMssHur6LMQAmnW7Kts49Soqn0THXNhioxO49pLaiMNBDyNqHEDx
4W9uB+M3nKrUotue3Vav3gFnAiTLArAiAfnjDo2c/dYFG41KW32FwuJj43d5J9QfRPRtAJkEFKmq
TFGrQ5eKQxblzSkN7PcBR6z6dg4g+2636cJtMN24v5ZkVAkhyoIckDh9rES1k0YBX5/qiPBtvM5a
ducFUBLzqmPQ20DOLkzsdJP8xyAIGkfYDJr3JreP7LN8UBVqfWJ45IPRN9iI5YJ/nzUx4sZRegcm
ZwrKgZR4lISa35yiGJVe3kPzyz907r+DQPMh4EeShkL4ZNZkzWOS2C+aEzfIJqM95UJIXDdfGMdd
2WE0AwgJlmbsc2Q14XYP1nLNNcNoptBlq9iqlrpW1+2runZXnJ7ojKEYPjRtcpujmpXa2b62vRVP
Wvi7hQ05vWjGLwFaTmRFlMXA+j0ZMDeo5YBgqTmh0OKv8KJSQUdAYgZySRuPXbFbPrXr73RTovrx
z02rGvIyELFAYgbfMZkENgrUQgu7k4xKgm/0uxTq8MG+fg7FF6k8ibXd8DuZf5ISI9iDaW/B/tTl
YOSQ0oFdXsAlDu2iiXkt8/IgzbuT73s0Z4B7VM+oRpWiXSoLL1dhXM9bnzPaEtDYARwH8KGT9VZb
kWldt4YthSW4WrXgKDY7EcU6Bj3N8OeofilNrAd4wcmKFYsebaq/TmnIQkH64s0r12H22pabCL3u
wibkrDQxnIBkFZW5NWC4L1y1llODC4F2zMWlu+feZd5+/mSlpMJpmULBVFWKzaMHliOo+LnPoXaJ
QqIJJNJo9PlvdgcHUK0IMAU26GRj+p7ohJ7XdKdQ1atyVRpCvck2zZoXjewt5V568CRpdhPupY8a
6MB/Yx0qM3hcIxLRpoErev0rhR2q7lQXz2JX0wL9x71DcJyJA9ijwBE+WyVqgTyMzQQGl9K0feXU
buE7xom93TcaeqFxJcJLINoUJ3tUBmIGD8uOPbFZyNCMF2PEmn2y4ATG18eNFSA4ALQG4z+LPhFU
IW9PAuOGQqYwKnsKBlM0Yi/T/a4kHvP8eFLvenVx2m7sTG5ebCMn9FGiP3UH7SUtSLnu7JKiHHxy
tipDCpc063i7/WjtfuOtfW7Bt98d+F/zCi5eAKnGlOntMBulgbJeCvPS1u12RQmALYdiIjfCcQfj
8Vjvioe/YxURw8K7SiLwm7fG+lru8BaBMS475dxKyVdlYsQCVJgC4pcKrYZs5UFCuYyzXVDXX35e
fkH9iga9lS85+dn1BWpSlrGN8IyfHCVhCJOUG7+lK0Bd3EXWEOwK5ikUFkd9F3RgigGOFGQeXXZw
7pMpHqRcRNnU507tBSGi2B+Tk5hQlXmOn/mxvu/hDVP0ulsfwKggcq+lC5LWtN0M/xTZOE4/upEA
oOGRsACnwO30N1EY1UMYcac+3mg1A/r/RgHOvfoTFE98u4THustMjuYwuyoaQ6A1IN9dZWmfhJ2j
sCAbBCcKed28j0xvB/tkN6Cn3r7VOgDf5MVDI+Xq+Pp4q82t7rXtyZzHQslrrofTG3X7unwtNjmA
/9VgPbZyh9H7HaIqAdqGAG+sM93OaB3EflspCXfaYWzvwL1aeOtA4o6YKbVA+G9ZIVii7RNHQmMg
YLQ7Cwb+/Bo773tyWaQRunu8/ueDEEeB2QcrPUVINYoTRLnssCe9Aa1ySk+fu8/3911IB1qbrZXr
0b6wNquXl/3+CMatt8fzcVd8GM3DX0KZVFMhf3jXOdsCkNyFJXdSSqM8xx08s1xQATn4IMkheSgQ
HlHksRk+YiVZa08L5sdVnfpsBag8XIwgbLvj4Yr7xkV4WXAnAWnNCBDvYlV4ETBLR6357NoYzcrn
jpeMSoJgYagL7SmPRzW0x58xeo67r0ArFA8fJ4gAB9xuCgWtSaEndtyJl800MvIWle2v7JUPzaY9
+whoHpv7LctP7QGOD1eGNkpU9CaerKgltcxCjjvJ6T7koIRqDZ2GG3kPjfiqRRfAIK2ESO8cU3P0
MjsHryJU7+TQ6uSTEBPZ3coS7SBAFAwG21BoxMXFN/BdkZ12u6FMSB8b2ZL4313daNwqCDCxWHBI
eMPzt7PUdxXYPQocHcQL3vuw8VEYE1ccWLZeLmBDfDxHMxtDQTUQ2ORRAfiORAXYtzBioEt7Et6B
TgcP9c/j359Z8pvfnyzBILt5IvgVeNT/IgUioV/XbjaqZK0em5m5rK/NTGMSDeWVoOkxjE+8Q/Re
rxfO78I0TcE1sdK7ec7g9znd0bUd9/H48++KdVjzm++frHkl9Q0rN/j9kSNSwX/bvbhubOL5NF2w
NXMB3JiaPC40oc2UTIMpZ/ftG9IuOD4ey9JUjUHqVfYn8x1J6Mff5y+eiXr9Yq/NkoHx/78y4Pdh
XUvjlgoJetLIsFXRcqTXW/TeX0bugWVmuIVN/EvbemVxcLykBX5NhARRCaU3jRw4glcYACJ/gKcz
erPbry5LQKqZ4OhmncYtf2UUbYpCEccYJgQsZMp8rdTnv49Xau5Sgo9BigkpQryapu/MkJHLsBsF
tHbsLnnhaLpuSP0UQEhu0y5UvmYO6I2pya4IfL9TxKSHnNtHuFEM0Sf8ZolsdcnGZGNoDTIWngAb
bE5LSrx9vTRh4wU1uVBUvLDwKED3C97lk7PjRQpbMRE3bj2g6iiAAxZoanuyZOfuBT22kV3ZmcwW
1CB4kcE1enJRuha/bNcWrPAJMNr9EtPD+EuPRjSZMybMnCLxMSIw8jsLz9HZ9bgaxSQGxDNJSsMA
vx2XBPjYdruYE1qap8kZEVOpyMpRU+kEbddnwMdFU0BvQfK8dBhnPMDNgoyH9eowyoC2F4MHQxv3
2fwOqWC0+kJwNHPeb0yMn3BlwpXQsRAw4PeX1zt34+iN0drswjU54/uvbUxBVgEYUuUAdIgn/7m2
oldNX5LmnDWAEBt0Q4ixlWmYqwQu7wBchXCCcLoL8PNjj7X085NnMnSLslSM8fPlJXhKraGHPPpj
C3PRF/Bn/xvB5CZWHY6vHDiAsWk/JdhVzx35WWvWyypaWPClwUycidKnSdMh23nSpd5sa5qeFoYy
ezogMovqI3pC7hI1URh7Tc2B0x48rinxyU+p84vabjO38ZgA/6+RyZJUSZ83UQsjnp4Z2j9OJY6O
8OrXJ6vBKrmU9zV+PcVLmacmKHckCFUtRcF3RX7EXzd2JmvhBn4Tlgk43nUoAx9fE1syuRXXLhIi
z/qRq/FMHHs7CC2cFsYzxi4xVOFPmaUvLPus272yMXHpWA829QOM5fUVqXmgPxCvQM+7cgm/PR6P
S3DVO3zfdO7GfX7luDTZr5wOt/vJX9k75ZmeX6CTtHnf69vz5fHQZl3k1cgm7j4dsqL1Qw2h5TEy
RXs7gMdtaThLszfx9KIXpoFaYTSBXRJ/u74cH49hLtS/2WoTP9+jNRlSulie3cbdJ/bp9FyB84Es
mJnfaBoI0EAPyQOLf7soQ6gmRSVJozppgg7JHzTHnNMlpr05I5yEzBkueTDLTRF2DZhGAjX1QK5L
Vas3OLyMwARAioU4Ys5RXpuZHpoMXWZ9DVUE1fJXeKtb7gL4eG5fXRuYnBindBWmGmAASJhLfubf
/wTrfulYznnjayOTY+KkbdV3LIywETQZSyIcU1s+cGtXL1fpv7jnr21NDkqQg+9I7mCLt7its0rt
pXB+fklQB1RQDwP6YuL1wX0EZucOGh+Dhl5SItrBgJho4aTMbS+QX0jIICKDo/226F05lkpugrBw
BAEvoHdBL96SDbIxNKPIicKLbSCN+vpvLCLnogJ/jiT8NOc/sG5fpZBWOPkk3RF3nXZWt272dAX0
4VHS/zJmTbvD0mrd6WCMHhRsPf81O9kafeoEDhOoAvQodIklwUuC9jcw3OmXIzjeLhd0H+I/5UoF
PlUCr9lSdPubjZ2+Aq4/YLJfWOiiNkqKD8BMDyauwNfXSg93ikGenp6fuf3LxTM847L6+3i++fH6
vrM7wlTQrjt2nkxOdtI4bcxmwXgdwjL6K+OzDN7cDPTM6z01OCy3cwpQswOOmCyOeu419wtU+b/W
J8deang/qHhYf32F9Y3JhdSxZdu1PtZolXsB762vJ9YSyG021rg2O1ltKFtwlVzCrANqMPVvsoZo
6aji8nhuZw/P1dROlrTzM5F1C1hhZf0wMpF2BM9IzlsIYmdzCNejmdyXSlnVTNTATrkGL2JKdu1z
vZMiHfiq498FHyrOXc7Xxia3WliFFSNFMCbuxkRZGxFh5Txpz99gGftsjeDN0RGuj13fHUbcbGL5
KeVGHuaM+hmEnCrCPCU/oAF19ZfL+vx1Rqlh4eKVxlDxbk+jBotSMAo8kjxxjZXTylKotv8J8d7f
I1tBkkohqjVygnarcSlOti0+9Rxg6CwNY4P8+ROCsBxSwMUqMypALks9MFRs//Xq72VMaLlmQi+Z
dbn8XfR5884HyX/AGiSgOqZAHIF3o7SPkQQqDf6YbTsI4pxSyzO9t8I2S6skru38SSyBrv0DOBb1
VEfbtv14s95hsX894NVHTHZR0MVpOET4COEQbQU0tEYv8S48a7sc1lzT2+RPS/SKo2+5WycAFVB5
RMcbnki3EVLeKoWQ5QNSulmT0ZEciiKQyhaO4Wy4J3ACixgMklSgBLw1k7Vqika+HOpR72iAtQe7
FQHR0AGwMhZ23mwgfm1q4lj4lhHkWEnFE2Bqgy29JbZHudzSPi9KACAmT0C1c1FNV5cX6I/m4qdr
wxNf06ggZRWGTDwVW9/A6aMymgaWHNo9GA5aUbikeADUNBZ4qMkbrSgDH/gjZThlZU6k/i2oXvrA
ykXJeusiwJO5gojJUslqZmhoGUIVHCA8/O8Uvpt0Yh80VcOeNppklJbzB9RB6WGJpXvmJrqxMvFr
kVhlDY932ymQLu4XU9MGSi+DGXV/+78VKCsUb7HKdH/14rSP/ShgLpYkXpmcuDBuIkXAc/SUQXLE
iQRTG15LD/V2tNy5Cc2a4gWA61KkjnT2eHPhvN8P+Nb6ZMBZlddd3nDtiW30AR0QeSWYTuqTTLSz
SqSysipCfgNapgW79xcI7KoS6MwEMDKy4iTgaKO+Vns1BTSpN6NmzSglGdIByM3MEMO9118KzQxc
UIh1G0mCboemPAPOa1UpdZq/Vb1wn82EAvgcEAGOXcXAsv7eJVcRrui6vBJqRXdS/pTicSiO+bBK
mc/mIjegXnjBHVqvligiZ9zErdHJHPgi4l5OBDyLYStD5UqjqEnTbXMFApXBqu/fmQpUQbaatt+p
3geHlgM1IeOTIfnqxV2VnBfWZLwQbx3x7fdMPCSbN62P3d+dhlzvk40S4mJMDTlBw+fR5Z56wgep
voiV+o0t782CqAYUCkgxTdsvh6hNc65puxO75l2qiM9K2VkuL1ll9hmoH4Ji5nK8DyLw8r9o6Ens
0l1W2uFgC81OiGicP3VcSyrvJPSWLB5UP18IrcZxP/rAyTo1HtraShYowKAV3jON8Sy/9jZMwg8L
p/GuGRjoWGzD/03FZAWUsPcYUHp2J7d4DZ0XBZzPyIKiFz/MTEY+KWgg7HUB4CdMQbwucso7O6Z8
DrhjEb1w/4e0L2uOEwm2/kVEsFUBr9B0tyS0WpaXF8KyZaCAYi0o+PXfKX8R93bTRBOaOzN+sWKU
1JaVlXnyHHOvJz829sSad3IA5UPTBIrhaFo7vzVJNteulRjy1SsyV4a8rPMgsXP7lze5856T5qMH
PvyxJU0c6oa80xiQkihj/xoLt9xIQqp5Xq6DY6ueOWwTgPwWnpJ5muSsm+VrkXOsNuH2jQt9nQ1f
cHnREPvUysIjojGsyKwCIybf2XgY4rvR8HUL4NZf2vh9Y3bXdtaJrWUZgLLWKrUOtnIt0sofbvkx
xz/pT5NHmRUkaLhO8yN7qOQXc3oA1opsDHXlzYCxImGEsAgKJujQPF/dNHMba+ZEvu5ARWXMu3II
fa/1yQ27n3zb3b9dH+/KM/Pc3uIkccqdDEdAvtqHov8CiqQBbm6PeJofAOM/jMfpHX+OGURqJqjj
FIfdVpltBYpy/gmLDT1gPmhHTPnq6j8K97HXGx/p/7BiRwgyjOzOgTDkaGSPIu93bfWD9r8myBTN
/Ab5EVDYQqrpo2pCWu5tedfXaMafX2Z+yDvy4GrxsXPHoNaeur656YHwHe0xmDYKuCv7E5cm0jAA
KKI68q9//+SqakXZ2JPWjEAQaSEpSl8Svo+f7CY+iCx/cLi9sUtXNumZQfVBJwZdVGkYo2J8ZZPx
II3upikh3yS2Yld1rk5ONxqZoIyheqZAFQkxy38Ld2LGTru0a6u2j4piT5rjzyk/YD7R6WaH2Scr
Pv9soSMZqDigDNE0sNgEBFKycop7EeW65heGF3jcC7CkybRxdSxcljKE6AaAL1AMq/zs4oDFskPb
mWGKqBfDW+JO5d7zNGvDiLcydWC1pjCGmVPEAucrJBRhSCK6OWpJpQ0BtaYCfUV8sN+LuKj7HWEa
tx4kZDyLO4butBfPSl3vkA+0cO6ruEKjmtta7uzbHsQbEWtK+sfqa1KHMXGyny5hxmsV6waIxKTX
g5WjE/aDNY652DWa0byULUf/el9X3lslU+tvNVXNb9Kb8yNaBfJXnpvtc9FPWlgkMfSLbMeqvwym
HCxfWFVR7epZjC9sEuUjug7B2cocTxPhYI3Nb5NX+Xs5xdkri9OC+4TX1XOcz3YR1DOh91atN2k4
DaARCZo2S7+nuYkjHQ/AiYAoY5z25twN3gGo1wJUyUOVZ692xdPKtwpvum/tVrP3aWZqt0DdWe80
ZjpYyave0sG4nBXPQ6nN/IFnGmSmZn1K+jBFyQAcJOWovSZ6ln+fnaH6OTqdc8P0ZvqOKCcv/KEu
QdFsTRrwhRmGWO66shpAzYvmniwsIMf3JWnMQUf3OdpadyUxGhb0PUfkXaR9V/qNMOlXcLVKEXac
VYCwozf2V5pVJD8KOaEhKBZg2W5rDWpug6BZt0tI67Rh3jAv9kGYNv7IeFLNNwKTR30yjJB2mmRS
bsGz7YVDUnscjexKWhd69OBXVSHEycHNTJZ25ijHCFzoXAbGNFQdCil0TPf67I3FLkZM8CLaCgSA
ZeFlX/qqd7KwKy2IXg+iwloYjTdAnmcyyl9xXQAa6OTgizWhgQTgtQH+VswKsenOrKk7hAUItfOg
plkJHGvu9Pdu7iAvnE246ILYchRTGWLNexBXlmFbz81vEc9ts/OMuf/Q6oTnOz64WQKGuJiQUGt7
47VIRXeg3Sg+2soQ2tEQRSn2IOto5aH3WoGwqygk94HUdl5kN+r6TptIAqEEOU8VflWXzLUPQkwH
xBlt604bL3t1hBfeEQ2EqCCpHjjQRy4cCZuGOuV0GqOR1kE/HqiV7ofmQyu2mgqWMYFaTlAdIelu
gCbVtpZpKFdDMVzoiYxclhgvs0al73kd3YMETkf81wB2L2TP/Ia7SKSB/2wnYkfbV87UoG3ZA5ex
3bCtpp8VPwrOEKWahMgPD7RFUCYtmdPeLmVkoQIVWA6kOgtK/14PTxZvUowc2SdML1q90WYINr7z
jSyF6CqR2XNEHbKH5HGQOv2t6CgynNMHpLg33PaaOdU/hSuCeo657FWZZzrY1ZzoUYUegEcR25DG
qrGDy3YanqpydgIrk3p4fYyX+wgXkSpFItuAJsPlVVG4nTN2UpujrGZeSIQoj7h1xS1C9mpXofFt
46G/CB7+zSmI7SkYyABwuBCgHDpZYVFTPUpZ5gRJYtf33qANQFoM2kby5tIPqTsWDCNw1OiI0xfB
pTMiCd+aTI90Ek83hPJfZu+OB5mBYsWO5/mBU6MPCkNr9tfndOXIKLkDdH3jnlcVMpVkOfGAugY9
wsq05kjKJvAaM9Td4TgK7xnsD8Fkg9dWvg49EO7WTVahfyWbIbFXx1uAz2X1SE22othGNRnIHtRy
Ft+Bd2XnDT03Ishw6MFQIcjynZEOkMXhoDqBQijEN1oawF9CCGLOkG1lA5qgM5Hjf5GJX47DR5M5
diCMnt+VQtfudX2ev/ZjB6KFtGx3KDgWN7yV3pE3af0FoJPen/gU73nJmgc3qfov1yf38uRjTIrq
zfIQ2qDNeDG3dWbWnSn0yJLTQ2023/rasj+/SSn2jodpQwoCxdRzG/WUtZCYmmU0J31/b0I5bof9
nL07pvCO14dzeR6A7kS+zwDGG5nTf+3iJ1ultIasSq3ajKq8sX2P9NOxK+cysGUvN87DminkupEw
B08ebozlzHFaMYkQIkLClI5BFx/QXnB9NJeBJ6ZMVUzR+a86KhZu2bG9VOUzrKjVs+bO7Du0ZQ+E
vnB0t9whLACGX1CQ3kqaBN48DZu4QxVbnF+L6gPQAqv+A2PZIuHdekVLLFSmI0PuST5OfuxB1yV/
12x7501hB/IqewbPkz7uh6QK+HRzfQKWiUMcOXwA5BhQuEABw3MWd4ZbupZXUjUDdrkTMgkhXR0U
enPr2POboX9tjOaGO1bENPdRHzt/yLoNj76yzIi/kKKBfQcOYOH2GgH702DA7VXl8LU17OqWOYVr
g9ImRib++nhXFlxFB2iJVcfF+pfSPNm+o+Wwntm9HpW61VYI1Geo+w22vXfybnwbtSwOO3PI99xB
DdmakT68bv/y+kL7vWUhjlDSWOgkOT+pbiq1GLtJB7e44d2RKRtC7PIOgS0tfnKufbIbXy2v+Y+4
ywAMwQVLy7m92ND0ufGIHmWc0aNjcH6bxG6xdxNzeCryuHzQ4hE5x8pptopIaiiLrY1SDkgHbBRb
FDfwuWmziN3RHTDUwkyDuPKeJza9VYrSV4zoRvSe0yp97Rg4JOyt7PzlTYqlRYkFj0p1oS1vUpDe
pNIFy1/U6FwFBci5/6hYZNPcR8tCkHWH66u6rCipaT4zqPb4ybayshh9QwIGvWb0teZH7ub7ziof
oZfqg4DxNkuzW95AOmN0jA3bK8cHjFPIfWGcCB105WFOTKPZ0Eqp1pgRLd1yZ+aJgUrwUGJXk3zD
1OVVZqvMIlgWFJQGuYdzUxMa1tEew81oD4mjjWBymTpWU3j6y5d3WFajcxXvfjOSVYWnuM+luHU5
vZ/j4o+edQ892o+1vLmpm+xlnNPQfB/H4RvzOrDBaWGco99PRysF+2s2oIwe6dP1JV45uMisQWMJ
SghIiVgLL+VO1KmZ7M2IWOiRp1WQNT8ZH4MclGbXLSmXvzg3Z5YWe0nMSRnzEZacNKw1UHoBapAW
d1+vW9kaz+J0AthJIf45mlGeDzt9uO9pv4/JTe1tacetGkJdAB4eZVeISZxvGlo3Xifj1ox45z2M
7U/W13t3JOh//lxe8d8GwgUKBR+wFyG/uAgX+saWTEyuGYnyg5CP0kP1Rw67LA0tawznfoMoYO0w
4H2JBx0gGmjgWHhWL3ZArGUnVkRYz4+JU35FMLHFxr9yPUNXC4MC9wjoByECeD57BjprjKTIjcjq
4iQYXTHedIWRzH5LTeFXGZlDCo20Y+sqRSXomIcTYlGQRXv9V892ho05vhw0atfKnQOUgstzGcz2
qWYPaZvrUdeZsz90c3dAtTnfXd+bly4NOuRQUcETD7oPYFE9H3SeO7hCpTSicmA3M43v+17cJHQj
vLy8JBDFwl9aUGpBamJJddVPpZbr6WxEuQkKQ2ibNzVBQm++g/DgLxAIPltbbMGXRwH1cWhjQs8C
aipwoufjKm1v9AYUqiKb8/nZgNbCLucxvXWpmCNtpFtkXiurBRiOhegOYAeMcnH0dFwIVo/EaGTn
YFVpIXTyOBWo1mw4rEszwG4iigbaHOAGrNj5sAqtzYe0k3aU2iUghRIJl0qU7sYFcbkpYEXR28KF
KHahxUmYnZLHsrfsyJVxE+FlB4ouxJTPTddt4UUvPTA2GKwhDUfR0bYMmrrSmDNWMBJpdc8OpC5x
oehcP5aFaR2A4pjeUk1sXa5r41PNs7gGkQoHb935LKKLPy551ZMoa200MKeCMQhOIw1s+3ZXJeQ/
LBqyGuhhVw1oeHucm6v4JOp5bEg0lw3qQsMs9qLrt7iZ1gal9IrwUsRzHrjUcytenQ9zgxafyEk4
Kk2PXg6iIWZu+Iu19cLjGhw32OSmueS8KG0Q0Zp9SaPMzaDlMdjFDS2s8ejGVXr0emTswSOWhJ91
UgAPISKAfDFCTDTjnw+tsqkcPGGTKKf1sHPTFECPfKz9yfD6DVMr4aWyBdZXjE4x+SwWy5pI3tqx
R6LGdYpDVU7aHQip6JEarYiE0yY3HPnf46RRK7BHk92VcjI2YVPqhJ0HJhD01cHYZyPPCJLAxQnM
5JDoQ8xp5OkcQbu87e0ktPkPWoDA0vArA0TnFOUF3yq/OJsx/cpWUhxt4C4DlwjSAurnJ3Fu3Xp6
Es86idLcQR99l8qdnUIcEKFxvTHfq6bwFEZBDzzPeEKcm0qk5mhCuDRyKfgt7ojVyfGJTVlhgjdp
kNbnYAEIXKCqhHw1KtjQ+HWWcLSyKNLGhh5IpFUQRG8Lp/uoZaxvBO+Xg1JWcG8TFPQQTSwCvm6m
GryrTiOzddtf5uBZ+8JCTcrP8m4LjnR5I/x/nSgTFEZwoUu9gcoBtrbQQNPq9ekIyl+rG6GDCllo
e+NSWDUEdhlUXEGoByKU85UyGpfwbsBK4Rrlb0XslEdd0+sNMsYlgZBaIcUljP33D2DlLpC4HUNR
pqJZHJHEq757den54PzXHtuxHW7FSPS7RM7GLZfaFDLIP+xzppeHrizFS2MUNzZjRaDnMdTNGarc
rjbYP3UgkL+xeqofnXSku6Ht8z8O6n8bbn5l1SFmi85sLAX4B5eypM7Y4mWedXHklEkcVAmynbQk
X0ix2ZVy+dzH4fwn6wnEMp79i3hYOBJlUmLGUY/rC/JNepp+p7irwQzMtex3U9HmFSrGDUSe6JBC
8DUfq7chJ8bWkJcQYLVaCB0RqGJHoG69rLVUhQkaS5a6UewytquZLl9bLfX6nZvk+4Y58XEwQH+W
lwi4WhCMhf0UP2Sl1z6O6ZjfF7n7ZrfMuivg+DdekSvLgfAFlW60yWPDLoUPdUMMXi8SN3IFnV5p
gtJhVSb184xcyMbRuLwU8diC2CpEtAE1Qh/t+dHohUpC8Tq/H70yoOVvC217rUC7OaRMP6s9hyn3
0PwPpjAHL2ToAqiPOXHOk5V0glROeV+5DxQAHGMGndzGg+ty7lRFAMk7JLnhp5a5WgwFxa8cqgIA
/IA/RRp/bJAZBjRBSun61X4Rp6MjH+VDdCPh3IDKZOEqrdzjVppUxX2My/SxyDOVGU2doIgJu8XR
GfbX7anr++xiVWgRAtU3zCCiJWcR+qW6U1ai6at7Xur2lwlZkN1gCxBSpCPwVD0BhKSfd0ZqeS+m
LvmGdeUjl9YRuCMNDP+A4sFitKKJe6vth+p+yBP7nnFwktWmlIcu7T9yLc0eq1Rvg9TLjS/Xh32x
QzFsG4GuAuchw+8sPIYlSiuZS6+6B4DXm33LSiCmp8VxAjkBEP/IfTn37Qer5fTZUwjDcFC4dvEK
Q1lmYTiDNs3AjbS+FzMHGAQRZYjtlPluMfYbt+5l6KZsgUwZSGF4YGCDzk8GIxzcihbI1kgzxjve
1l7US4RpRmUYT3Oqp39d9Lzcxr0EQNRJMvPJ8CQ/Xp/pJVIXMQW+QomioManBC8X53N0kxRwg7q+
n42WfrE1YEt0IhXCwIHotgkxPDZOfK+Da/dLSQQZ/Qx8f89T1Rf+7OX0Ft0yzr6PvXczmfl+9sBU
QltI8uV9/ev6t14c83+fioIA6iIKy7aIdetsIF6dtfV9HjM7LKANzxFlH2ruWu/XLV0ED7AEP4xi
I6C7KImrG+3EaaEqkxtUAxR19oxs19ABNNO6LIPrVtTxOT9eiO2A9wc9Cro+UDo7t5K5XdxktMEj
nMR9vmsGbiI529Lyue90NgaU90TeXLd5OYcgYQElnApgVcJh4fvxFp8KnGoaNfaczF94k0PviQME
1DzWsoKk3mfN2aja6thZOM+X7HtEWOPci8KN8lEADeWgqOreg5xdJ36mp0n3aTCFwojhRCmhTNxi
yyxUbbddo02uEyVmDgnCWHfZsOfg0E02IvPLeQRvliI6A6mSgtUvDi+2zNzmPHMjCRxegI6nNPOB
58q/jHFKtvjdL7fjubHFLYDcWko42NUiAfiNjxcVqIYlcz/t7fF0A9IOWCaAY4DPP9+Oblelczlo
TpQ1g3mw5hYK69hFg5/Z6NkYRwisUNKjjby1aL6BAbp0+AhDkYtCYUYBHf41kJ0cuC5mUzuS1Itm
V+5qIJMzmaF4373Og3FotNfru3JlPoEKBkMhdA/QJ7/MIib9VI0MEWIkmmJy/InohRb0Ls29jXDh
YpeAgA5vHLAZAympUkbnU2q7jYE3SF1FOs2PmYP72hSGFnrmVllry9DipqaNa8WcVNDBpAMUaP5W
47NTZxt3xcW0YTR4IeoEtK/I2v9rQztZpDieujSLZQVUT8/2rKpeuS7KjdzrqpF/aCiktMEtoH5+
YqRNtUKLXSh6iiED2pAkInvQE875hvNdtQMaaawNevPMJS8o8QqkjDy3imSSxTdjCUUslH23yLuX
+xq3OvY0whhgrtAKtCzBpX3pKoZAckenoEbvrxDMj1nYOtNBJp907bAFFJ0DuIKSTkB7zfnMjXRy
SA3Y312hP7m9DJqd0/e76ydnyfkPMAKMUFWP85AAAcrj3MhUTOrHHr1LrKTY6SlLQqvy4nC2Hf42
4F1020xe8r3Hg/V2Bo7ukFhzFrhWZ3/TBU2eqWyLAx9dKNQywLKIdLRAlvbvqvIsaFgyO6EbUcMy
iFVfjO4nvND/SWMs37l45MXMnTm++M2pwz05GOFwP/y4Pi/LDlc1L8h0IzZxkLxHMLWYl9qap9Yt
C/cOALwyiG1eoQ/a0wKUZNoDqnZyx6cWmieycXfMBZiddmgF0nrKE+QFRXxbmW4Txk6VPjhdF987
Wla99nrVv3iDHI6wrN/McxqzXdsl+q7vDU/4dBKkC20HSGw/NQC93XBfywAFgwKTqAP4F3CZSJ4u
vApg0OUsZ+re2cWE1+HBMLsbTfzMkeS4Pn1bhhZBaK1PwF50jns3zHeAH0D72PLL7DEf3v6DHdyl
SBMitY3C4/nunU3e95kNOw6ZfG2mocezn7XdhHJ29tdNrZx8vBH/19TC9U9UVHqZuu5d74mnuKRv
TrPvp/ue6L5pjhtOc8vYYqE0B3SFJhg973IMK9nda+3Lsd9irVlbJA+3Ikg/8FxArup88sxCZNYA
eDYY32cejFbJb7qqdY/uJB5sZzI21mrpoNXmA0TDAW+F6mxeChLog5XGRgVzY+tJP6dcoJMn4xs7
7/LgogChEN6Gg/5UUMwstkSOxBfznCaNRjOroQdGkhj6VWk/fOsSEDRDQns0f3VjpxzqVKQykB3a
2AJdmv0U5JUnXoWr83TXJqDT95FctxLLn6rctnwrmeb32kyr17EymRnO6L7SA9rMcxyWlVHUd8Iu
rY/erLNS25kT+sf3YFWCbvf1rXjhAamB4hha7+GXFIRzcbpKy5YzYUS7A+C++To4Pj1CElBjkGPb
mM2LNy2iAsS6UC5Q7RoOEhfne6TuKOOuK5IIvLL9vnlofP6uOtHLx3rrJrrYH0DdornWRNIMz/AL
3LQxiSx2DJlEHgN4ZnCfgb8/2i10j3Wu+b3xc2ggt2Qx1MjKbzP+iuHM22IIJ20LZHlx/M4/xVmM
ukTixqiyMYl67baEwLApmkMBKuoR+nsaP1xfzXVjaFckQHNDHWNhbOyriaT9lERZ8S2ztHCY/g7p
awEZoEF+v25qGVViNR1dlbAcrKbqwTlfTa3PLeDG5yQyWLMz41uJroQp3SBGunAraA9H/gN3DF7C
Krg8N+KRajD1ysmitnTvRfwWG/lhTMHmLTbeGBc4IgwHljAW9MHDgbkLLzl4Xhyn0KyKbEO7I041
hhZeHH1jVV/GBh22uaxkWBgk2dPEyJ9k6nb7KXXRO5e6wwHtM+azPgJfXhkIshs76Z5iBPiPglsv
1YAubiCJx03Zh5Xp8VChR2FbhdwIic+nx47R6ZGNGYtSNMrYN0YSSXKDym/55N0a+Y786v7E8W4f
P/MPfPP19Ve/+zRBAYOwjbc0nDAWZ5lXpTxOOwMlCuBmkH0Luiqan8F14rGDHKFsdd3YBaDl3NoF
f/iUAWveWLDWsD9p0txk9bQzZ/sAN7N3PPQNTXcDlDf4t7J4Lpx5Y6yr5lEmVi2jGDYyM+cT3aBZ
p510wiKjHHy7qYAei1HIJIOPxiK/0SXuBvJEyI+k/SY6e5cyQOmuT8HK0fZOP2FxFCojz0lOKOZ7
+pWwN2fq/VjbDb0eWJ+FRKnJxpICm4GKn3rwn482lY4NojuMNp6OY/NXxmAaHn6WaEo0k68kFxtX
0OUuBoUXZlbVAhA+/CPdOXnVjdzqi9YUaWRk0eDSoHVBewTwNinfr0/hyg0ESyYeQoBfAVO/fKC4
cZaYDGF0NOwJ2Byb+8JvgpRCc7Db2LCX3hH5MyVOAnAL7tZl/nbUat2tbCtFbstUrRGQKPpabhlZ
crsgzQkr8MIqK4N03bI4y4xuRi0xyaIxlFF8S4MXaofJTtu1O7Zxs6wt0qkptT1PFokVvBdDAVNN
9aFpQfLMvbu+3XiOXXSUqAEB+QtONxOBl7WsPlE2dVnFuywyD82L9V0P0Tvnt87+uXkvpOJO+np9
R6wt06m9RdiaNxMxmYC9yuiCot4VKYpQ01ai89JVno9qcZ5yMnUQlYSVbA6zcA+0kxG2z97HpvDR
ZdgDIDzemvDIDlK5yyhccxLLiSnJ0DTyzbHKJz2pDpWTvrhtvq9nL8h4F7T2dy8BsYfbt4/zpP1t
0DaqiY1s0IrDxDMKr0O8rwFQwPDPt0uDWLp2ypJFzqPxSN/cP3T3u9rpRyjq4t/ri7i2NU9tqUU+
2ZqznGpPAa+ijt/WJjqPnPe2Ef4otwjb1nYLzjMiBLw68OJVsfSJoSJr0qZwRxZRjQUcGpOCgOaL
bcQ8F4VodQjQ04DUPygf1PPj3IwCBiS8m1mE0vMze6K3wG2WkKSBPkcEAe1dlUP44Sg2PNbaLCqZ
IeD+UQBA8vPcampXWjrbNosSXfiQ//LRnewjUTPYG6HWqtdSyD8lQwJCqmWQ6uAxb2CbZtF3sgfr
wHw3PqGtMexurHArHl7dh6e2FrdmPTNpFBpsjWCh9fyfnf8NUQIYQvtg3Lig1w7fqalFQNy1YDFE
njiLupCE/+mXA0KF2jKwOLi9zldHNwYzTWI0I3SsB6VcOfoqMNt9/iABN/s/RhYjwOvQoLNsEU5C
mp7W/WNtVX7uPSftFlP+6lwhn+94eKYh/bbYbCbYfzwvFyxiTgnKJ4096hrI8a4PZ/W6BwwLQQVU
7JDQX1iRTVW3bYHzOpmDPLSpgWvSm8muBYgXhQr396RZOqqnpAh7Lr0wHr0tBc3LqA0xMsB+YHbA
UcYb5nzdbDOWFJVE+MGMpDvNc+9aNI2HqW79nbqa7KSNt8X1Ya95KQ/eA628ILUEpubcZDzbrYxz
dZCZd0DGZj7i8ZsHDBTTGxO84jIQ3QDwAGQfmqaXBXFa66IZeZJHBvlbYf4QElh5G6iO108P6czQ
YiGTVIjaZhqLiFmEwJHfxiOJwF8RXjezck+rtyb6VED5o3oVz2cuQU/9UGZ5HmWj14R1zJPRn2bv
nTKovKIsCT160LP7PXfHZGfW4yYYamXpzj5gsXSzlrV43FR51Bn6d1PTD0Inj8WkHWOdjr507QdG
rW9N0hwnJSKIYieQlKwBGRQDv7IsSugMA6O8uz4ta1+FRBvcDgreaLJdfBWvgMoDF0MepS30TiQL
i/nFqclGmnJtM6HwhvozcntIEi3esg2zUgE0mxp7d980v1Lr0TCzo4dEzeeHA4FCpKKA0YTDXhzJ
DHmoTPcKDMdqQ8NGH6/z3jWfLu5AHePUytJhC8sZ467MIxFSoCFS/tXoPio0Q3+9Phq1J8+f4UpZ
CiKdHlC2QFItRjNag8fGdi4izfR40A51hSfpGF43srYDTo0sBjORvraTSi+itADLssn9/3C+HaTr
kApDszbCn/ODVyYtBNZJjeug+24Wb8w8tuzv9SGsbS/UpPDGBGER+A4W7xejKWMwPzQwkTyU8YvM
b0S8o+XNdStrqwE4LC4bwAsgobWYqEbEpJUEHtECV/wHusy6gBA0JG843rV3EiCy/2tncVO3XV1p
o5HmUf0dpGC+lvoxFMjjIfb1pA/aRj/EZXFb1I0/T1HhpA/csDfO69rtevYNi0WrukLUjo5vQBKM
/0Hpin64P+q71t2lYI56vj6xK/eokvNQ/cZAziM/d75D8CrMOjKyPKq0aMrKR1lASrY7jjl4oeut
9qmV7Y4EKlIFFHlxVEwXxkSb2YnDjBwa9rPf078JlNYKh2wcqpUdiTYb4GhR/UcGbUloNWhNOsbt
hDV033XIBWvJHqwxWMQtZOvqcJAMRgcXsGsXKnQscUXTSRPXtGh9s0qCeb6d+Bb6cWXrq0qq6lBS
DY/W4oCNDc865jhwqy7FbkwCvWv/w4xh6VG9BorHBs7+fBMUY8eSvqN51LS/s/l5GEALCIrOvP1y
fbOtrQya59DfjK2GwG1xFUGhBiqOxMNQEAdbYwpWnySwigOYtTYO8trSwFEoFCcefOCxOB8RSSwo
94qkiAgUwoX9zQOljsM+/7JTrkIhehUjyRLtng/NEJdDByM08xM39JJHI71vii2cyUr4hFKSwnSp
YhKwtovBoL9EdiXsdHnsZ1ketm12k9MGesjRUCW3qXBv0RKxEe6uPfFgDz0u2Ba40S/6yErRTvNo
4HKKzGf0DghfP/BHFzQoO/FnyAHO21g0dfwXV+6ZwcX2qHWGVqtcGXw1w2KnfZ1DHlobN8maEYVT
Ay4OjyS0/p1PZk5mvSyHqYhm4ymXvhOYNZB/+z92/e36Zl/z4wS3IvKHQPwj37s4VQwKGgAxWgXa
VvwydKFdtYdMtvM2f0BvctqqWaydrVNrix3P9brRkDfFZhwS4Mvf7QTkr3oXbCdH1W9aLtOpJeWw
TrI1c5UYKdFszKC4m53iKH/iauRj2NOgyoMhv8vYvqt3ornN99endOWyOptRdepPLNfUskrpmehv
uq/TSIbdn0747vv/zcjitA3JPGeJg2WT3eEn+5X/mMER/HLdxpp7QrMyns4I/oFbWdrQ21R4U1FG
Xc/+VGjD6Wb0NdFu938zs7g6tE6X6aSVZVR35Mh5ejMX00/HZlth09pwEAIqYC2YoJCdPF8XgN5i
i895GY3oVPYFGm32+ZioQgPZyqat3Ya4PwB3UjSICM3PTQE6AiiUwcvIsxgNjBhEKdTZKgmtnCWA
7/EiA6IUiaFlBCGT1vPGGT4CueUgJej478wApVGg4/zrK/Tv6bs4TBSoSCAuULxHkWZxbB23cQvh
yiJi4lZ0qU/6B7P41lQHUQN+8VsfbqfsvUx+ofTcGCSY+q3wYnWsim0HyRxFeLOIrFncVpYcsd0r
/ejg0VZn+zHOgmQrWPq3py9GipoKwj9A2NA9eb5yaQcqRvwpI1Al7u1g3r2Xt1Bg80FMG/CQBDnK
K/9lck9MLjbLnCdTbo9ZiarHsNdvx1APMz/t/SfjtrmRoIjdIsBdOQhUd9Dh7eExBMzHwjUaRkW8
QYdrjIvyUIG4C9UpLX26PqwVLwgiFVuxvKn1WlIECVqjA6SPiwhqkmjiPcyFEbTWcx+/ad1Gynzl
skRYC4oNG50oIGRaONweNOkNyXHaOFhq/KFMGLj7WHkoJ1ve1ALvyRLdmPcZejE31m5tJpWUuuo+
UAmFhUtBssY0S/wTOXY0DB8iYsPnASRoPANyHTV+uBIwnJ1vSGuIqzpN0jQS/XsNQL5O0BQpbks0
sXooRF9ftJXxICML4AhAcKrRbHHOQTbWUW2esmhO64A3t11i++208ZhbOcuIDhFCA8qL5/gyLwtK
ztLMiY16mP1czmKnk7/UQ03j8+gR1fH1v3YW2yJzUgSGNsphDnmhsbMT2i9WvQDeveEdV3Y6fDzq
bso1Yg8uAkLXILIFy2wWgaA0dPFg2GXEQGneQPBZ5j/noTY2lml1Bv/HItDD53vC7gyrRgdCFtVO
Edh4/pvshTdQDIe213/YECeWlu6wqBk3eIySYhcDSjXqGCD9JYWz8UhZ3XgndhY+0BONVNx+WVQ2
qOBZbEdKPCO3yDvWamuIZJCfsQEgRIZucZjQyhbnxOUsmpE26Rv3wQB6VeTZHtraQZ6W4cAnwPrA
qooOkY7+9WrgP2P5RybyazttBT4rGwdfAyAjGnwAYlwuYz52RB8Z8l6o13bTM3gvv0/dM3ogHvtN
vYEVH3lma7GQQ5LkojBgK9e7sLB/WbwNWt05asY9WA92eA4G13fOmkG8nlHJ/5cWWNIrCI+hgZjC
YKvNAfQgQw5uBSCj8F5v/NQrdl4zf3qzWurGBhhKwTwwrefHAgQ/sTRK3ANa7QZVmvt9/y636iuX
41JGwAOn+H+BdF8YGTonnwVy7f+PtOvajRxZsl9EgN68Jm05VUliyfQLIbW66b3n1++h+u5MVRZv
Eb07g+keQICC6SIjI06cs88Lz0o06SESzqEs7oJhOAZpA1oWxbk/k7enHY0CuGRQD4ZDg1++Hlbl
MaIGMHi6R8s36XCZDSdfdbvor53KtRnqCIqtljRMm6d79CNwjam0D1PxIK8h7dYGQ90wYeE1QZUV
uKtlM0mkkIQ1spRpmZBK+3V/3m6PFwY0F6dQAVRQaqYGxGtMokZsnwJVdPTC4qXJK1IMNYYFMG4g
r4QCS/sCxAVIws96hGhzuF4lj20ZFBsQjQcR0AEhEmzM8FKKjV5WzW90T60ndm585uw5UHZDRDy3
PNJUeYyvNAM7Fe1eTKLKqAHzNEDLlTtCO6xxAi2YQvwBHghgH/AIoJ8aCvBZ+Rhw3T4OPWifDcnb
AKlla1Kk1r6/aLMHvoq/ERYAWjEThsyNUSx1mVaezDNl2XV7lGUNRimMIFlJrcy/4Y4FGl+Reolc
VwXGgtPKkLZlWxMWK2vK4sYBADDSGbbiLVGqNWOIB+58f4C3Cat5hAgTUHsFeBbyO9cbJVBzLkMg
2+27nyL/KOobToHGWQacKGgy9UqvV8Z7szG/7SEVgncbCkR015Sa5nJcqhjvUOv5rwCIKlDPtwaE
Ne4P7Oa4UXaocXWlF6CBlIedwfKlkii86xuV8MCvFvYXd6Py74iooya0YsR7GkaEHV++gEV2E/7S
IFxXmaF+/s0asbWyZmtDm39+kdHx/TCAOhYMHqafp8CAaOrKZXnjFee5A9U3sqeoPOMKuzaAqN+v
+xJzN/3MQ33Sc94w76/OmgXKGeYFspbpvAtqeZeAw9SrJfCYgg755307t6kCaiiUg0cveMuXkoDj
FT5FtRFWJ1EkjbP3OlKAs//Ffx0EO5agZfr/NEzFdoVU+lPiw7B05LUCutO9FZT6a28JrCNt36uP
gqzM6eI+vFi1+ecX22JqypgLOKxaw77EwkH0XxJhhURmzQS11XMvZMcwEjGbwqkbPnv1kAs/ViZu
fi3cOMSLYVC7G9jHKU3nzYcA2ACJmBbo4ltRk9hAh1lme/yKo1hy8WA+RHs7QnC8a6kxgRI9EkC0
2u3ZcCCsh8tYWJM9XJq2SxPUkOoAzdmRH/Z7fiD9Rt6FK5f92hBmn3ux8pBfyGADQ2iiH3xzjLqn
lTVZM0Bdg4HAMXUpBv3eQwaj2KD5oAwehI/e7Q7qA7s7h8dITx7vG12ZNJrPPWl8wG8Vv98nWWnk
XKnnwDhma4I3i1bA3gFCwzljo84/v5i6IgSTQZJhabxB5wnABNWKL12670BZ9Y8BanuBkqdP6ibu
99kX8B96JLl1anedWYU2Xh/3p2zR2+HxBiUQFQVDUM1cjybIEo8HL1G/H7kf7Mw5biHLRQICzWRV
F39gkVZGtxS9/GNw7rimDHbx0FTKbFAvBJ0NdeWzAedLDzUZZNlWtvnyVP5ndDB2cy21ca9GeY9k
6PhbI2T4/bGCBl3YDaBVwusXPR0Ij+kYXW2VHl1x2HNF9ZhF0CM5jJF7f40WBnFlgrqQ8rwolBik
pnuee8+TLxzXMj/WYBM4cfnKsZ23FuVJr0zNp/pib/Nt0TIqRF32aVIjWfIhqO8D5EK4tTfosh0U
jFHO/Ra0uLYzO7e+E3CGsAW0XtUzFclAaMGI2toOWIh8MKJ/LVGObubT4EYFh6nJIz2GQo+YMWYs
6Iw3EHll9hZ8HhiiVWRloIqrAQ90PSqfHflRLZIeOPmWZOJEemTQ7u+FxYmDWs/3MxrsiJTzkThh
auICG7pnt2npWyBgJKLsiEPq3De0NG9IeqMqjU4a1PapnaCWg9SLSTuAQqAl4bBJilc1e59zdFz7
9/E9Uuwo8c9iETOW5Hrakjzqw1DIB2DtO7dmSMaZRakDsxL/NbwJtHyXlqhBQQfT71mxHvaQNwCv
lRAFeltlaw/p24r0bAZwBfyH6iMC4+sBgTzKV6QQkqCNoBd71vRym2WcQSZTYpebfK3Nd8k/XJqj
tl2vQrOYGbBUgRDv5C+G941wfOV9k+NsIJX/khwG772rwVGrNSK3qQ0xBid1kZHmLEkhw94a93ff
6hRSK1UNQ6+NQjOAtvEBDWqyrmh698Cmh6AmTGcyK9nb7/c/7fgu55A6V73HyX0vYQ5zs7NqPTrm
Z+WhNDzSEA5g+IB8gZv2oK0cMjqdC0DfXPzEYUZqGEVq+jh7jSy3baAMLrQCWN2z53+rDaR88Xeg
D5U18HawXZlc6mj/MQrc1jepKfL+1PYsRg2NeDwzuAOwUKJR5CWy/v4ohqQH8a/hKeMEijB0Nt9f
029408Uc39il9ulQ+o0sxvLg1jyeb6Aoz3pLwgUgeidUAWIxtnrmlStsvzu02qb3wRelkZAnci8Z
gfyWxoCGSr0eQjs12+UrX0d3dfz5OgXlPpAoyojqqbgkUSGlNHVYikqMiBx+JcUDEjiJitLEBpQ2
Ss+QauutZplpks0/dmeiljlXBFwnFeknjIhORR+rIQWdFcngCQEnheyNpFAzw9NG4oOLREhMxttV
eBRyh6Jw8SzlwBYwtSFJJ2GnQN5ePo35tgAR7/1FW5oWhLlAJiFvBk4J+k7r5D6TvUJt3Wp4SPsU
desn7NVBDPW4yyD95voF6cf9mqD9wh5FH48A+jj0PoBlhp4VpcygecV07sS+1FxuT7Jd56U1ZKkp
9H8Xkc4rAFvguQKjBVq96GqypqXAw4tq54rDsRAD0vUvMWPJPNKuOzRUiE8rU0o9V//Ym0GGwDyA
poxmw+xEJpMmTujcMW7z52HwebOAXfQBizqLXhJTSCBLEmIxn3m/V7ZJlq2pl1NXxp9PQOof3ZfI
9d7IeBdikvBVqHXukxrwSCGKhEWnHfOVTJWerLVefhelqIMPnCiAK/BxLJgHKWeeTFrLZKncu7E8
Zg+TKDFPidIw0KKLfRlkG02+HVrseKGoRsNvQM6boTicjVprhuPE75lJhWSeLIz66IGTCfFPYbVK
pOptU7a7NlTPMR8IhsKPsj4pIIjuvCLTSw3ODMKljSlU6kfF1YXNtAFnMT2kHMWxEUkL9iRLZEfk
+upWgL+RhHJauVmWNjJ8LfgikOQG6pPayEPAln6Yxnj3Jtkr6LofReZT6R+78qEWzisba3agN/MM
MCb+gdLszcZK1KYHi0feu6JnauIG8pMbjYN6UlCQov/dgaMOkKHXse71VGEAPV2rtdLYk+9the5k
bCkMeMbaXAc+Rdf6kzJr3Jai5Q2q3ZaBNct6FrkBrrxdNW2ycJui3CuLP9n2OW/Bh1vKIBZ5yyL/
dH82lrY41HZFKA9yYKr5vnovnjJSNkmdKBW9y3g/yvbnqB3jglQyUfKH1QiMetP+GTcqCyiDAt0L
2O31uMFNlfZBBqldvok+gdUjsSKDDDY8yj87ptCh6tryK5AROgt/Y5Oaa78a+CLnO+gJe8xPQbUj
z84LXKH+Nk9qGxgIY2wHK4TsgZdNBt+sQqqol+9/PuBfQWMqTTEVDcgPuaZ3U3EnRpuy3UvJIW6P
UGBtzHDQc7RyVMWOi+BCJyM7TGucPYt306WkMpW7YHoIR2kRvmBkaoeLS4PF86SQNyEzEIh34dk6
q1wFViSRVLLvb6//Mv//DJ9ONnkDr/SjiDVvEusgy3phIu2ovpnT+bl2VoKTxb0M7/mHvhUNJtf7
i/EqZBtr2FLS95J1mvg5A1hufBK8F23F1PKkznxuwmwNTX/XtsLAH/iQrXq3z3714UEGAbCHZ0xm
oBcISYHcs37nze//y2SirQU0wDPn+E2UkTcZ23TYzC18vAruEkuC1HgBmVmd0UgnOWrbbNrGCX7d
N/zNAHvjMi8MU68ZqPSoSS712MQTOM2ewAB4nljU3Qv4CviLYFZtzSPChpDw8qE+sOn7Q9GojoYg
qG8iHWKMm0h0g/JUss+814JV1sajH5AL0vIdiUVH/Uuerz/n7uKTqdu0LvtmaHPMFYhako2KVIPf
Ow2z1gC2NDXIL4A8cKYqRFhEne9g6PN2ggaAG2kHyQrMrNWFuiDpiyfZsg9lXyNBkzUIXZPP+qxV
LpMBRT55BIx5J5455MOznB9YTthWKMKfhsnuBWdo1no4F44GgAwsOipAXY2onfpKtHUGXMHMs2Gn
03bwHiVhAwFoYxSPpbTGGbdsDHzvYHHFrUKD2r1wGmImlXAOM/DKOr7Qg/CdyPFPFg3NWRetBKbz
t1ObE2P71xzl34C/5cCQLfauRqq9Z1vKSO5v/5Xx0JXkaJAkyCyzvVsktV6ysjlmH/7Wt6UJDUP9
Gt/3vDHvDOfb81zcyCVT9GI9Yjg7iXQrU0U/4OdTcTlXdOghFkITQzkdV3D07AEhxCu1nTTiJvNL
oxIbo26OTEOUZqPipHgDi6SCCEhDday8asuHzSEe13J1dBLjP9+EpiVApNDYQfc2gtaW99EMhL3J
5idN8YqHYExm8eyGV3S1H+P3jpN+IQhWtlJUV1BJb7O/RLH++QY0neEDACWExM61O+/EotUCAVu2
KB8D/glFRQgiy76vi/xKGm/pRpyZMv4xRYW6UTnkWiXIOB2lciwzp3krkRgaw3rPMtvwZyUZ0cED
qYW3pn29uLEQYX+/opHlpzyiEHteVXEMDLe5Shith0LrEDVrW2wh4Jmfh/+YmX9+sX/rISuiUfV6
lx0dNRytrt7l+lBUpH33W7tqj+1OnQh4XpIRdH7ZB7cywd+dQDcH6OIDqLVsCi6qEikY3GQzWJ0L
VYOQxGZr13pzOkqWYP1gyGQcIpaMxkOXOI0OEXQd0XbuPN53HMvHTRTRuguCWeB3qCjB98a0RVod
iavkYYA6M4rxLOgZKyOp3qLIlhH01eJT+dbUDREm3ZsetPap0Vvv/f6HfGNtb+bk4kOo0LuM83xK
wxzpk2OXkzfMP/dUp06jgPPdTqGnmGBFnpRI7/C+43vgJp+4ymomvY5boykt0CnExwDtftlfcvP8
OXlI7+EhBKwM0hjUdoki5KLDcHCFLn8LtfJrbHZB+nF//AvPSySagRkHUzeIeOlStCo0o8RFWIds
4BiSZ6Cj9djQkKvMzL0G9IFrQKrFszZXVIBBxYVLn7UMqd8+baPBBXNCtBXqKf4Ygyhbac5dPGoX
Vqi5GzTBSxSuxNzFrbiHVKu/K4QgsHKp0Z7vz+C3QsvNDgLPBIIdDcLONN+E2rJZFTaYQsRTndVY
45a3eRsdyGfGCuziDbvFGn4a0Ybd1uY4HnPb37/Gm9HSfrSWvynM1uLs3sp+Bx+SotftBn925nNo
JfpaQLAUnGt40P7zrZQHANklSqsFPEDEB1C3JwOH17N3gJRKzPNELR3Pf2oO/5eM1ZVZyrN7IDcI
5QZbmSkOIfsj9547YaNmRwl4mPRUcPAy9xdlcf0vxjkHLheuNo9VLg7UZHCVLhy3+TBUZt521UZW
w7UW1qWkBQaHVM8seodzSg2uAm9u6ofV4OZmv20s3s5OnMH8lJ/n1QXb+F62Mrt27g9w8dxeGKUG
2DHDDPHO4D+Z3ttBaCnUiyoX91UdSCTIBaCMY5CZ3je6fENfWKUCyhTUZGoWYKh8n5uDIzUTMJ7H
yoFMVZUdQCPDe8h+mky65jWW1/OfOaYflVyLSNNDic9lpebI490w5qbK9CvO8L8cj3/N0JdBAgGu
tikGV9WQDj/Fmqp37Db0CK98+e9dFhCFe2bWYs+lFD7S4/xMzIc+VIlGzqYeH3MtOMnckHX8VNMV
5BabEBKhoQFnvJGGSW88CzhNu8p8A1AMQ+ROdfau1R+lsmE+fOY3P+xAYKXL4tqTZanEdPVx1Pbm
KqbLYgFHKfVMP7Lr9rGJXFU0xn6TAiOtQ7IZVOXxLmpV0oAvRvv7BOiVfWqnM6EGVV8GS19kvh6C
G3gfK2ZTVLpSrBVCF99LuHdBj4FyCrIX116DEbKuEyvcGp74xo+O3L7LDKhL7Pun6L8s979mqHDT
k/1smqvIbsRYInreUTIQ1ecmPaIbwizR+YGQh0fNXDUS7DUJG0IFbidH/JEqDpsfB6YgSbjj4k7n
Q27ljK/NAXVzhoxYqnzXDC4It3QxDvTMsyQmf2wReN+fh2XHeTHd1GU0eLkC/foWt0KcW1G4j7WH
sozeC+2kRU7mF7uJfRemp5TdRo3jta0BEsEto+5LbQ25uzRo9H7jwpgV/m5EUkM1aAYpH+FelHL4
EMNutiMOxlDI3L5LU2ltludNS8cMlwapnVY3mhgFpTS4/kMtnwS2IWAVbUMrzLcpv5ZWX7orUIJj
wZA7U87RdA7q2Aj8kHs4wR9+/lkHGxbcy22p2P3n/RVdMoRaNJI9vIb+Srr9xGMkaBcU/egOZWlM
BZwY056LqnemPDyq4pq3XqiDAe6BpCZUzWbZHsozjDHe516HEuKUK3bcnvshhfZVp6vtVtB2WsFt
hfC3lv1li+B3XH5plroEfa4RYilQRjcE3QI06su3eK2Bfml7XJiga8mTNIx5xkDqrqvf+u5YVQNk
zKwwEYkau1W8drsurRuyphyq9eiHRUM15fdCrxSYnBndJkAaJ8azT3nkW0ftWydARe1vNwm6mMGj
Bf+HojAEzK6N+Wo1REEAcUFxdMbK6vgP4UfOEyVeuTduz/S1HfqIqXGUhD7sMNq2UX5MyluBxrqn
+4O5fc1cG6FcedMl0LWLeMT+Il/qvOixWyYfWeu+lYWHO8xAk4qFNCOyqXR6GxpyI9sBM+xKA6cP
6iein4EHwac5MYYPQMvUbfI3PvxixpdU2inj14gMQhEwhoTqeilGTtD8DMJfIiAA4zZTC4cXN3xu
+Lhp+rYHd//KtNzu3+vvpeYesNlQUvoJHic/jdNj49RGJxNg+mV/BT65ZolagBSADvQNwFKlbAJ1
E0ulGfuvaFDS2YgFqmEFvLSAQcHIcEEgHYZGO7S8Xu9eDIoJ4kHDyOLkIHSBUxdm1T0PwkDKvn3O
QL2iWn3Nkj6eCMAXkcjq6DwkoWc37KbtdC77iDKQu/UoKW34tY7f2zhZhptH/QOESirKqNTn9R04
J4eaH1EH4TxTrcqRxAXIWrs4+rWyJxfO13ylKKAkANHuDUmQkHNqDTgM74oVruhB59D0kpvK+KxJ
TxAPKcpjJwckZp4rX0I7GJHyx4J5bADHCX9H0i4Kop+p+qWgAQhSyO0btP2Y1rfyZmWDrHwmLbrg
cwVcmCfybifGvAV+T7NRynCLhGt8CsZmDRf/3SB+fbPj/gMQZOaFxKVEa92AzypJY4D63F1OkE4r
yVHWPz8/Rf3ztH99fX1/f394+NiekWIjv3uS6F9/vSywjzwOGp3mvA7dE1cEstyD81Jygz3wCES2
B0sCIC09+HZoNzvB9izhKbUnR95wZn6UTdZWIpJso/MqB/Lt/TyLOykzmTU0DG66e0PNV+UEUlKu
hAI+sRpI+PhgCmLea0c27w97IVWOtmvcJ6BzmDGT7HzFXTz4uSBSwqpVZJfdBu+aNTlgyHjITBmE
yyuW5uudXuCZuwRcfQDv36TlRlaIhLHVZDcnx1EHzbL+dvTJL5GUxmn/vg1IT17um/zGeNyYRL8I
CDnm+I1meFKAES9A7Cy7xu5Qndyj9cM6GIk+6lpIPq3NET2kxLUI3MpTfXIcR3e2pmmTCIM3Hncr
9+rCgxBTffE1VPwTTCibs3khuwoJzbwz6jMAb6EbObpe7odtgmzSdg0CtGZUoPLF2NHQ9xwwBXhw
vug/xs8yMYVXYT89QCOqe2kg0PvsP6/M+3xN3Zl3GujIhhGe4EGJeTcOxo/D0ToeM8M6BjpDfpTk
c550K4V+F8k31YOBeX+OiP7Bk/zoPEqnljgrG4EW6UDoOU89WDbwStFmorHrXV5lieyPQy273qF9
OljVPgmt/StvaaaNBgid+/UIHOTvcauswfgWN/2F4dnLXhwvSKogPczD8MQZvJ4ftOeqs8sY73+r
Ed7uT/tClgmjBNvOd4OoiN6Ia2MDuBDykG1wwlIy7Tvt3E9gQjgN/sF7VUI9egog5bQytbchMCC0
0MsBvQ7w1hB1ubYJVlemDwd0lRdYUck8F3burAzr9m6+NjGHMhdzmIUQqO09T3FZW9wCmGpGVmgy
ekdeX1FNc0RnFYqxZpE6qQAitELiM4o7GJ3R677DPFS7+Mw98UZuYYM62cFbcY/fVQnqzIAVE4BI
DcqtaD6ntqjMlSPvJzVGCcLxbhfomlnqn4EB8mc9ISj/W7mVkafSLrelXR+AhrDmOUhtn7DWU2KE
TmQM5CTZFYnM6BGUwyQm89e3+L/CDo2EMPorYH56v5M2yYHZNLpveXqwKYGzfmYsdWVEizvjYkDU
bpTTKg0ZpVJco7D8x3N+XGto+i4QUFMG5LYKrjuwLc5Cn9cbQ0GZvkk7RXEbQ9SFnXdingorsjBj
5uTEPwJjcvxtbXOvtVURdZdbwS4gjd3YMRbRe+IxD2BKdryHfv1eXXCBqNXg9QIM4kLfe6R2YaYm
oepCt8tszR/VRrGmPW8S301C3Xu9f0YWUmPARlyYo84IzKXJlEWq25po1AWE3VJM5IGIZn7kRmhF
dmAipiaKcd8u3cU2O9Yru9RJ8b06ECsBw5Rtddts8oeQDKRDP/Vruens7sEz7xtc8KffqGQNCgCg
Z6Cb2KYK+sZRMqiuZ0eG4DQ7LKzFOuWKz1kzQ+WzBSgwIWsKMwgDnWHjP2p25BS68n5/NAvVXAhd
AGT9v8Ohnh0JlHOVsu9V9y3bdCSw4kcgR5/8g7yf7BZyAwquSCQ137k1w/Mvpo8OaLwgR42eEpBf
UgOUEcrniTSqbrMvt/KHvE2MyhQNxR6f45/S6f4w581HGwOPPbIXIrCxCk1DwkZeyfVdoLlCaYYi
gYdCEc0HjH5N7GApmkX2+V9L1Hz6jRBAWSzSXC0we10KgP/c14IRt8+y2XM6vxLSzS7sdmAypAJA
swK3PW+ji5upRotHM6WZ5mb76Fl+5o01/ajlmfvHAF3thyobN3qzAfnAOEBQP/l71hJXNvvyrOGh
AeEhCZRrdPoeoBRN6eRSc8UD+1Fu+a/qN1ihTP6JX3lTLlpClADAEBrboJdGeew29cRWaXrNBY9A
+RT9VKBFZaGYCarc6UNZ2XaLzunSGpXjaGK5CyWv1ZCem+FiaCbJH/1H7lDtlAc21qsf0PGDOPra
C3/h4ptDoX8GSd3kETo5PZ6DWe2IBu9n8Yv71a5RyS45qEsb1OWq5YXChXGnIaANOtJ/SA/qsfqd
W80Ki8BCrQG69HOPDF6jaNChYQdc6EHSJs0814hrkpz684Y/jYYu6fWeM7fhMTnf9xULiSIYBKiM
Qy4G3ZY0JV/CdhmjNjDIbhVS2gGepNKuxf0ZoCoM0m7CWykwAIIO9Ue93fWfq3QQi3N78QXU3ELN
1YcyEL6gMtD49EgUM7CEz9qWN68PvAGWg/fkHNlrSnW3vgQ4iLl4BkwJKGxE6qE2qlXKgRXHcxV2
sjx+U1bcdvrNNL11f4KX7ECEGnML2rmZb/7aZ1VyWddtUTMuqxVbxKE/y8lXHHBfdWbBD+xKgDD/
tisPKSK5AKlyJLs40PLQTVajEEMzoYh5N2HghOO+yowcVPcmL7TCSrwp3qwb0vDg7kI5ClJEM4L2
emR8AHjMOAmSy0wPXLlli50abQqNKOjY8phXz/sKIQsRHVjATPznaThJOZH4M6I0XRHs4Yv1P1pH
8Z6LRJ/OHCrY+PtX9ZHnjqY+95XOojfI340D5Js8y/ONtjYagPxl6NCAGC0l7SukxZvOlEsE5ilq
YOch3gn+CkLn5krAKHGFIq6cVeJu7hwRWhdpNr8os0D1zLIeoRqpII0YoYPcTMKodAK+8M2yHb2V
nbNkWRVnGnUIeoA5dt5ZF7edKA2gSWMq2ZUHBg2uA8i6fYEvNvWASQ4lLbWVOs4eJW1cK/QvLe3c
yYPELEIlFFuoe6NnqtIHHb0M+A1wEhxhPAgWxFspOwscKQ5pYLX5FqzTcnSY/G2kHjMt1kvuwPY6
yzkBo09gnv3Uxt00WXVFfPnEtUBjFj9434lVUwDvbW0x+UvyOywPaeOh19Fuk3c/1TsJLH+6uuPf
sq0kPrLqZIVQW++tSt0L+L/7h/M2jv/ewaB3kpD6QxMeNVBZBAFkMyEdB13QE95PFbDHINlry8J3
iroZjQpy6EZcCd2mlOrHJpFBWjSWz76ctgbPeaouaZ7Rp9nvdB4hxDdyvRFSJSS8kAqkBDEY6TJl
2Nz/7lsAyIy104BMQzyLIdDxpBDwvTz5anIWajXZgOssfeAZeRMkIIsPAWDvBsiPCd5gaQXOGkLi
wpLS6G+VguGuoJkOzVc8BudMMu3cuhxA+aiaPLeIwIvfcPljhCMrVj2ExlHQwUrGcnMKlJeQW/E+
t8kXmFbxcgdvMxQGWDoWFD1ZKNmK9c9pbnu9Ljg9Z3Ws3TdGeO6bLeCYkvdLXO1GmjfEtYOFWYwZ
GiR4B0M85PpQynEusHGd+eeo1VSTZVAu6j3WM8e8C+w65KBw2tW1A5F3ccsHTGehr4S00VQYKqSw
Ta0vm7Vw8uZtAbl6MMFKEMqE2AKi/utPErsGJNZR7Z+rWESmLap1mY0lfVYetiohH60WkEIjBomm
rfnsBIGpOrOaMIo26sivIRRukwT4GjB3o6wOFRC4Duq+8yM2LMA14J+5ZzXQ0/gw/mbBUDTpaLyM
8M4Sjb43s9AUvCMnmrVvAZqTiyVh02OS/+T3PPqkCyeFeFFCIlTHvsbOlqJtLpkKt5MEQ9NelLMv
6gqzNo9zeEot7ZysRG8O7mmwBM/33YW/TSUw3edpjx314skk8PHeFfbpY4v+eFEjdfOW97/GXTTZ
qbzGh/mdob2xjdcnKlT4E0jXa9uj0PMgii/8M68+wHl4hv80MoDGkaDYtqrOd04snhrJYj2DN6qP
5JF96l9EcxwMKdpxumKKPBFOkpuqRu8ZHWNqIDNfczq3Fz6W9uIj6QupLSUlKHP/DN447cjU9iCY
grL1DxLqhs2RM8UdRLrfBN9RHhl4/crgdFZaWabvwhA1VWAQwCmcQawzfuN6qgR0UPatpPrnuo/N
/HEsXzJQv/q2l+uy96th9l1hl+17NkVEEPfB+LNiDZmzFeCCBolwmY0cQ2dCbA4yxYQtzKQzRMae
RrQmPCSJGXknqA6IlcnETqsRLjGlR+ELFVLvWXtqok1Vo2sKyV3mlyg/BmjVb7lDu52ad0UjAzQz
w034HI/Qtsi2jbSG4fzmkL43eCqPIDJpJ6ZQvTnLh1q2RgYNvcNT6B+0To+3YfRaQqvdSeNXtDTh
0kYT+3t2inInlowp2PuNJUuv/GCMX7K/8ZknEcjwfKuMRguPrdVH2UuIUD3B25BsOKNde5y7R/Sw
PymyBXJw5YcnbpTunMSbMjsCZQiF73Lcy4olToes2CXAlYakYza+qhcoHOcvWWUUilkOu8oOlcfi
DU0q92/ChRschSYZAH2EaMitSFRCfFTqxmcZ2T83sSWXOrDxpb8BrXhnAKyVED601UYfD3mDdjUT
7W+1nqGfayurujwexDWi4KVr6epzqPshyaAM09eefx4PqYj2WKuOjR5F9IAlefDSjLoomiIbGyq/
RjuxcDqvLFPuq034YUpFxj8zGUnTBIQvha7VCpFkCxQzVZYSdGavzP7tkx+xMaJ/OPuZTBU8PdeH
EW3QglhVfnBu2AcGN080DYfAV0ldAE+RzXxxZlyPBK3UWw5Bc6fiOAbjRlNX+b1u3ln4EuFPc9Sc
X6Nbk9Oo4EuxFYJzrko92MpC7UFq+cEuO4XT+7HO9rWSqG7O9Se/YZtdpvmDkacj2JECjn/L5VbT
RzaJDb7k8q+C8dag3rdPe3whVB5B2c6DDQw8ZNdzhX4kJUzrIDy3nuBUYWRoSqUDyl4rdlFbQduZ
NbPJog6yXE8R85JUe62yYgVw5c/7Z+a2SIliNyiIEBZi4VRFphy5XIjCKKd5fJbtGJAm7lWxxgOc
VSzqvLfhJQcZw/f4KG2i833LtwCh2TKkUQXcsIAwSlSs0gGLwddakJzl8iHTrMrfKbKTxyfFOwvy
z0g5pDXx0G7BPjSyWau1kXnsW8G7Azrrg2zWJcgBNH3rWSCrE09Xi3ALUxBWa3RB+gpUcKoEKw/A
m/QS9clz2HARFnBiIjKIu+IzL6fCeYAbsqK+roHiSaDHUEWZLg55sHLXLuxmFOEQiUCsAElcOjvB
ZMD4hmyVnCtAIvb1GgnMvNWoa+Tq11PXSMj3FXDq+PXc+KCML/2XImyLh07V1xL73zWha0vIQqBf
B2Ak5L6RY7qePaVKvVwI4uQ8JtPWjw7iuOUq5eC1+/JcTqLZ5+/F6HQ6YguDET33/n67TYAivQOE
CzhPoODGQeb62nzKM2LrBV5wrjij4knUk3hEx6fVJYesikha2exa78rtfrk2SR2uZFQZj+u04Dwr
M8R8SxKBQwPW+zRJvxgkme6PcB4ANb9I7iqoeYFUB9xi1IEa0nwAZZ8SnoWgT4ygnWrC5qzO9Eqs
37d0W9THXEJjD8g+TYDXoCP7vKz9gVOi6Jxnu1F+9LsJ9DjoNeN/IaMjfYC4McnM0uIi0u9l9ag1
1nQAjw1pa5Lxu3itgvs/pF1Xc+NIk/xFiIA3r90wBAmKlKHcC0IaSfDe49dfQnt3Q4I4Iva7mN3Y
mZ2YKbSrrq7KyuSuLzzkSCGrM7l7blKBu1xbpc7DkGfi8FQz+26iYeBpwjxI967JjCRP7eSgoiQ5
kOoonDT5WPYbL0eaDxpd6crUXNeVMDWCOKmNSxA/vHqO52yflBk4pU6l+JXnT215XzFHIYG+jm94
AZFdNPWHJ6nXBdSKxa0L7TOEl3zDQ+bPuL1MS9tvchjAX6L2g8vmclairOg7DmIFp0YQEA5pTWqV
QlgDl5uNm1ApYh1Bwtr7ZckoSIzAfYO1wM0yMypFlc8lfhCdYl9VN2JbsXbXvHF1uwMKacQTL9RW
MjcLGZBf/gSsPNSaMdTZMRsKF6oFA2Z1FP+Igz0oHMjp8d4QK5I89gjGq8DgGkNdgwUvHTgJ/DZo
wWen7NgszOK7Jg/xCA9PityOew5MIFGCXpe6HFd813SvzE+2AqImDgkWkBPOm22EpmMHRfUjJDig
JQOVi7BbuWSWnDMUyv+amJb17Gpz4ZvR5R9GJ7/iCKdGpBkRt38JgC48s+nbIBAI9FSRE/akXylN
Le2Yc9OzYEj2BA3hUBGd1FxS7pS0Z2gYc4Ak5Qqeu0qmgp4pSax/fzYUvPDRuyQD8TiPwEbf50ZW
q6JTPYRomH1yhUL3BY+GfY7zmKxt0etbdlKaERHwSMAJ4SafTW/WRv6YYYxoV+XMrFN5SFL3xXbk
xgcoSE+U9kqke4hVN1yTAxkWolVX9JtAr5kSVAjqmBoRMPZmU8lfSjgIoIBigl0y8qst7dOFf7XZ
UG5CohvtXdqcuaoGMUaejByWI9k1EtKuaNUjqnBXQVxr3KI1la2saJXXZnILc6uYIhBMQw4KmY+Z
B2czaRDEQYpOWlLp4DSGiPQjNEiS9Am5bqE0G7zQe3VXsTp6fllvLQpaukDQQzfVRjWQaszZZmrW
5fORz+MTm7XBnslUtFCrcXwMRf8Ugc/7kI6Qw5JUN6FD3r39672I/AXqbkBoQqr7N0Y/O3uS4EV5
n9fxqYEA5zDsBEnvCkOE2E3+ftvSdes4tuC5qZmrZPoUYjpCFZ/4PXou7VclNmvXeGleAwoCASM2
0YS5zSOqQDctOYQQQ9p4B3m1Gn0d0wLxq8KZQddvUgeeHXlomwpjFMTJCenpSs94DsxcEfR6//0F
eGFm5qALNYuTsIuSUzKG6FLegpPJ53dgj+nXcp0L76iLEc2DW77wfLZRYUp45K0xI8qL+gYlWhVy
GLQ2kAILzL4jqH09rqzodcoXhif9HERikyztLH4HoXnYlkGenAA3M5Bw/xhO1T40v8NDRcxQVwEu
6fTqKO+gpDnscH+sBV8Ll9PFB0wfeL57BzkATDFNTiWbamSQtdjwoiE1b49zIZtyOc5ZXOGJGZD7
eZaccl12j02ng2KNh/QpOCNNht9UT3y5ldPNitWFu+licNPgzwYnq1UJ6QcMTjl8lX8SgtpUpIuv
PUUm2C6psKXG8Hl/2+jCXQGb4AQGhRsefL+JljObrMd74DCokxMT4UUJCtFPXBqg9G/aiAZtwFhN
x/dUTLM1QOlvoDRzwniOA1MDYBlyqnMRbVRwPBSKmvgUg8XuENZ9zuEq9sSGspAjARMnWyOZ2DVD
xNOmDcXsacrDPXtsNNSkj7NScvIsqzMaDFHy7Hth+xUxWtV+tX4P5jJSekJtQyMmH6nQNgyYOjS1
9NFVUoCIVcvR7UBDwe9DCv0yOYUgyQiSkQDK6TL1tUz66sXYF8w+ysQM+UZNMri49z+FPvACvenD
MtpDMrlPaZbKuC5EqU47/fbaLJ7ziSEMVzhuR1ScLjcEn7WSVORFfEKaoWZaXa0I54E7wb0HW2/n
SKhmqzQKQBXVUTT/ou319gfwCzcVtKz+fsDsvIsim4aQDsIrOtw0Egt8aRNABDjaVtC9FmgE2tY/
oHjsTRXYU9RNTLAHSzumMXOr/imZV/8Zcx3XD7WHecesJ4+FvEcp5j/4TOCgwTEKfm6kd2YevkNX
7JCHYwxqse/gg92EDuOLYLYtzaDR286US9KqBC8oWngNLaVXxr1LANNuqVbGtEfkHtmua6CGiU1R
Rnbb22WAcIAUCmHX2Oaveb9wLYqorQMADCgnnm2Xq9oge86MPRefsmFTyLumiEjkm0geCmh0DoXv
pguMGon/NuRIG70O4Ol2twF0KiL0BqG6Wdiq8KwNVO7Q6vYyhA8DsA+JXhYM6dYq8kvuAQ8svPLx
2J/edZffyvhl0A2hFp9Q8m91r5FzvUgGl2iYcgO1VpnEcZJtypJZo85aeO9MMEKQKk3dOtABubQM
BRq3iGQRsySz3qbqhQoohGG8k5IiX7m5lwIEVCUh0IDQHIRms3g5VwpPKscA3l7gRJBCN4MRatkz
akBbNirWaimLlwsiXuglA8CPH7NDxSD4DBqQvJzYBD1QnGaGDanBmVU/yYOJYkHwEo364K/daZOz
mPvbc7Ozq9NV/cANiyY5FTKRi6Mi7Rt2p5o4oEy0y3trKFdePdcQL2x0MOAi7YyKLNBlsyXspaLi
fAibnYYWCQrAjqAp9MkDyV6Rhn9BpUQ9+giVQoMZ9LaiisnimgXiXwMh9PjDDVtXXPmkJX8GMA24
YhXgalC+vtxUbMExQcMwCJx8rd2CzBW4klp65JlK2kPu199xWeFRlkkC2gDOu/L2XModCHBRGl5l
qJuDSOvSfKS4PojBo/QE6RYih6/KgNKfuGGUrSBYaV9bsXdfqpURrAliLYbiMMqLE1s+EpMzDyly
CSBGLSx3EumL+4pNdQ3yCW5oRG1CSzajlfzS1g4a/YmXmJJcwTXioZgb6MEfOVT5fEgZgnTsrg+e
1VhnXQqKvttufOEYQucS8TnyhkhozY8hM9RSyCVceoImMGUE26taEGbstTXwzULxCPAmPMe1KXcp
A0FyuQxF0chqHgnpKXbKR8ZOSEUhMUQeHriHPyXh14gelxKGF/Zmu64b07YufdjLyN43xZ+po+Ph
e7w7Ro5MXnIoR58qaMqt3t4LJ/7C7uyiSVOuUseQT0/tHzwSInGX+h+pYklZDj4NaN2UKnGlPQi8
2P6xYnYuPifX48jo0VfU7LLcyOIVmOnC+bv4omkLnEWbzCjKLt6k6QkV9KmFINdbNsGu7wnnf1f9
KpPIoj3g2FiQV6Ljc049NAxxoFQ57A09eis3yMQSO7P8xx5rDtg9ZQnN91MLjdEWlG46on8lO7ci
z7d39i+MYuZ7p9jkf79jdvySFv3IvoYdsANHCdGIgGoxAdcr9t1382ZVupMC75qT7emx+7y/X8vN
LuWJL+zPrvEqbYWCK6Z5J8C6gqCwdPCkyUKr32Yuhu/jxRjo997n7XEvlUHO7c5piYKhAQVFgHE3
dJAIOvDxAqexa/ijpQv2bWMLr6cLW/NrFQLpsepjjKqya0ERG9ZHd3juve9V1MxS/vLC1OwqTdRI
zAYBwxIOCXpvkKZB23C7qzq8e0kp3oXvHfCLe3ct3b3suf7uo3nVRfI8BBU+TvTAbbKCNBll9+wz
O26jb8B2RkjPg5MlM4pHXl5J5iw65zPLMx+G7dN18YjZZYV7mQPOLjR7yHOtBseLPmvKc4MBFqiK
OdVG2cmMKHsAfErMbgJESmbCoRMCNPI2A3VWZSr8RGb5wb+wEl6KqqmFd0heJqggauUaBfi0Za6P
7d+PmbmrtOFiv+ewzmG+b32jx7uGoZAuQI98DFDPLtGZtaTZ8i7+a3L6/TMPOb2IwTyDeRYkhwvN
GqSp4itAx9wqz8hCaI9N/NfSzCfx/FiGWoq9ZKY6eh6hjnKgo7u5fSiXinfgsAQqfCreAWc2m8KO
jXMuysX09GxmJDz4erWHpl+dELqd3A4oTjbd5pGC53etOLaA0ME1f2Z6NpUao0DZQ5mcrm423yjJ
oaU0NSfGcjvdpCOlP/E+++xywzOjiuq3B7586Z9Zn02v3HRdlNYYePmnMvKA+BIu1ScqPLP6FroL
pXnfkXtk4fU1LvNlJ4ECPkCiSO1ckZkHAuMnQYfnTCz8AbV2L2S6XOCSG9EG/6CqzxVIF+sYXVM2
vFQZg141XDk4C3ALiACj0QjwKB7V9zlWThHjbkjZMjn1LQlVC0icutp7BoBdOL50+E4icwh1NrJG
0dasaA+W4IKmlmjKqp063PeYGMiy1bsw2KRrXWpLngzUBEg6wZ2h4jDbFl3otXwXsclJ42q0kGbI
XxRDCtNhDhqQeg29uPCOFaHKgXMG6WcVFMGXB3ooObEAfTHSwv2wGSFsSABcukcHu3V7w81CHRR/
IYAxDQckVsioza+GkgOKtKrL3hmKXeCWYMtGQrh4KwsiuF9qbIqNvxKvTxN15h0niwpa8DQ8ZQGD
xtPycmRjUUZxk3ZQ4dKLfU4+tmuNv9OdcsvA7AhVgtwyTND3TifsM8kn5Zp3WpizixHMwiIBlRdW
bDACOeqNLgppkxNQcESSQGJeQVyUe/mKX5hth/mk/UZMZ/69BxdP1DAwyRVQ5pP2eABDuWVlZeYB
ypWVWSw0eLGLDCc0xACFNYVXwaw/HWk7vNaGi5R89nJ7683D2/82h4c1JDtR1ZprXNbg/07EDuJe
HfWPndXaELkkIpGsypQsUQ9QKqgsMIw6d2MPwTYGDdkJOuy/bn/GPNqcfYY2f16HcEhqDmlzJwrt
dvDIKMi0QM9O28gkgrvxGqIgGczKz7cNT/vwep/+z/BR0rs8CEPMlpHXYvixnT91hvvWOPkDu3KT
zt361ehmQSdYhsIx0aCtp1bQidC5hvBdMOm5vxfNqxBkBguYcaZ9ipFEBqQ7UfXtorVU2fL2/TvU
2dPZBV01WP8x1KcjXWPSXNlGSI9ezqObpSWo3vGXe7xIGCgZI0evy/6+xlBDhlZ4r46K7iYPhW+A
62tMzQrCOwWJAdeHzndjtYWZta4tRjkdRwstPLV2V0Gg5fZyL/s9ZItRRZ2UzGYeHU0a7VBrOMIN
a1XAcoJ7QEOB3XA54/9naOZgSzlUS7AF4hSbHUPsbbNZUwH7PzbV37HMXCzTQ+Am8nFkatCWhDi1
nKkQTvc/WvB63utQAKe3x7R8SJETRAVaQMp+XvZROa8R3ZDtnYADThcSJGVdkrj9boBaUsAp4N6F
tdkEa7id2a3/z+k5Mztz9SN4YaTEx1z27KPmZSR+8USXMN7aKV08IP9r5yrF52uyypYi7Ajahxpb
8ZFpreGEntppB/tvrfde6XkrkLHm8d8Age/t+V280oDzBU4O+Wz2qjScS16IZjF4iYBF4xpjdPkP
hGjMEaoMfNCaTH9iXPu2zeXr5szozAHGTVcDBQijUG6+VxlAZX00KmZbAHokaeeBcZJ/FpXYZnFe
/RSv/2ylQX/+zPhneeHekaRV0AQ0x5FwEDDr+JGD65eS1BLqp0aIjNqt3rnCFNnWaJTBLroCJQTd
B39jCt2kiHts0THI+5kdeZDOele0fRO728RbuR7mad+rj5v2zNmd35WQHwTZI/yaLJmSm+i1dnQb
S+h1t9x3mJIHbrBz918qt/xjdiJEhFNGpDZPvqRJlrhjN5l1PTp6Vi3QOPH2JaN9jL1kqCrzL/Pb
VxZn+0AYfL4cG1iUHpnNk3vktv2WPxa6ZgcrIcey4zob3Pw2TILYL3qYqhKDM59cXdYl686ABKwV
3zlrdCTLXuvM3OzeS4sgDYH97x2G04eRcqMuO8wPk+j5fUrX0pZzxP7VPM4uQl/VogCcE72Tp5I9
js3GKwAz54nkyGB48feVyOG3ngWk7VNkujwoZ6JoOeI6KoX/JF6dmoDBHKdBh3u2pDLk5rLc4/Ep
jcW3e4l/yoWVbXMdPsloJ4UylYqsD7o5Z645q/Je8DJucF6BDzLgEdcCi2ufCAOAqyDXj58AdHB5
/sahEoIhhwHFS5+YklZgYkTeLhCNosigI/3G5+1KLLo4pkkYDz4YHZLzB7ALOtJ6RL3SEV47gBhD
Cu2OYzNhnG673t8my8vYE0M6MzRbH56toa84wBBON0/rT6TShc3wLOgcCbaK0RuBXZnfpQG9vAKY
CF07dp+P8n+yggC5Syho4zL5rXieOTh0xci9VGKCeZl6tKTijtHXkD/XFzgGChnRqSEef9+cvERz
iyqVY3lwEpW6kL1RC4ML9WqVdXtx5c7szM5eBB3FsRSlwQmfWJmkpcUkpHwp2fuGz1ZioXn3Jc75
5ZhmFwPDxUFes8rg9GZEVKM2QXBlRaTbqnS4IyN41rTpBy0NUATRyMrh37Yp2ZZ0onhyVyPw6+Dl
8ntmkW0RaVnEJSq+B0+lODRduYKc48qol42AZxUBA5hG5gDqom9jwetgRBbNGnCGYcQq1itua8Fh
T0P5a2UWO2vAv+YyAyti+JIqD52VJqaIGCgW3jvP0JSECr20MrLrhwFaaGVcA5MmOVATs7Mo+uoA
QSrYVCIz1P50oaXUd7lGNXTk3z72C5sUZWQcNryHeBaVzEuPNnCJKORV0TtuRMonF/ykO/dQbrXj
bTMLSwWeQXniRse7Hsrxl2ZqTh20qIpGJw9ZzFlzyDVnDArjtpWF+AhJK2CcpjsGRuYXQJPXdd+N
4ego2SF7KJ0co0ryjdAQYGF7qCaA5T/Gr1bMXi/XRK8BFhZsQk6+gn0oCBiVKMXo1D1DDqldm6yR
GSMeQYzx3ZiCTwdw36wlta6X7tLq9PtnvhLtb2OXS7BaiRLls10K7FhPJeHJC0NaB5uVQU6ByeX9
cGlutlPEqTdKqmFujEzX34slSJjKp7bbug9RbDUKY4iCwUxU4z40PdvP/5/5+Q7yIhlQvDoZnfqP
eupkPAqAdjAhnFVanglWlQAB+FqVbGVd5wzDdYEGqCxNRycNciqyr4X8MryyyAV13c/t4S1bghYw
MtzASKkzfylWTYzbgsE2aR5D5sS67375I7jf2RoN1MILC8s4CdijYoPN+qsAfbZrVK1tgnzwRyds
FL0IAyMqAoILl0EisWrNIqO5G6P/3hk45j5/b+tqhdibu75/py+ANhsvTUD9eVvIGAOxPtTx6Ph2
ZiBxnvkbADZLw330H7StSx9B7n3vf0cvt6f4OnabzE6NX+h7AenIbIr5hK1ZzcP+HYBakoEbsrgR
oiCkRgWjULb8w21zC/fGpb1pyc8mmk+aOilV+KKB3TPjY/WRUeRP0ckfqCQfbeRLVi6N5YnFhEKi
AXi3K/Ji8KQkmZJnIHI1wdphoBYC5O30wxaJS75CgBS8ldtx0QedmZw5BbUR+srr8tFhKbcDG+BW
shWylomYw7+wVzCVf63MKYlLxYtaf4SVxkgPPH0aiU/HzeHhsyVvHiga8E6nsQXaSl2gK+H34mY9
Mz27iRU0VNcRCxdQjwUNRGAtxhLMOAe0gK/sl+sr8nKQ/Gy/aHLNSRksiWCt5T1dTkZdGs2Ifcri
V3CL5b4E/nuLZz2a55yNlwIdKrtuVhztFJVeufmzAU/XwNm2LatUrXoNm0hz3wLtM+pXzsWipzv7
+yf7Z3+/OqKVz/eLaS2T/EF1n2PhwBd6JK69fRcyOWjPQp8G/gWVN96dl5bSUnKruMSu6U3wGj2P
m57km3oT64p5SImw5SgcgQmSJnSIvaxaX7ouz63P5rHzmqplQliXt5KJ6gFNKHRF9uVGMQLaU3wA
dWmpi/sQxLriDil2spLKmheOf48NIJNTHIlHq6zNPBA4+LjMqzDVtVkZzAHYahSoJR1FZJsfkJsF
7LdWCFLOfGxCFDejq8mOJfcA0kb0lkLpCRCM2SSg/DVUrd+OTvZcNzR6KJ/SI/+htHp6173wO7S8
Q38PAr277rBGViAvLsCZ7dlGU6RYTUW2GZ3CKMgArHtpl8fedn9Ad3uPtIuoAy9nefTjLafPEl5B
Df0C461xsu5OJ5UEVKMPMfnw6Jv1VBEbfF+EAb7P+HA82hvOXXnHmxKtrcdTt5Mf1mLKJb9zPnOT
tzg7Js0YK3yWYOYgLeDUu8SBIs2Kw5n2//ykAxaNyj5IXfGAnMWPeZXGQ1yN8N1evJcyPwHvV6Vu
GJaNgbAdmX3SofFZSKuWZjJYZpSssJOyCVEe8gTz9scseR00iOIFAhQlWqxml3PNttxQBPzoBMUf
xT+k8Yp3vfY6GCSohwEGAjqbncccMYCsruhLqlOLFGDJxknBnn97CHNoHI4bul94sJROHfs4+rMx
BHwlxkoXuo56Kp5ZUEACCktjs6esyduDLhNQUcZG93Lb7IKbg1kQYKKvg+Mm4YLLnSL54L+s+NJ1
zNw3xpekIHb7KT4hpIJStJWTwRZf0OcC3iXwCTHHfuVlt3A5w76MyAoHHG5mjsthEk/oGjDgOTst
pvKWf2buovf0qye8rb1r+07PnopjDTbkaiNR4cjercFzrp0M6DigRyGq7AQVmUMzgdRz3ZyXXcdL
wEoDIZDhKDFHJMiQ0Oz4lSfmb5ry8tRcWpudGq7OOfT0KC4q1BlhDsEHQyYuKd7qDMkMHkB5akaW
rPcEaUHy9CDrHjnevQCde8fR5NjZvcHqvNlaLEABowE1Jv32frg+SRA8R+oMRAdApgOYfLkdNH+M
lCzyXMdPCyKia39NcWjeS/S7z88tzDYc2Dljt+4ZzREtxpReKys75UZ1al+0U3mXPaYWd/TXspML
0fTlsGaXuZug0xuqAa5TPdS7EeTko5HSiKR0DVax4CmQDgEvIVjgoJk7vzTVLveTXsX7p+dB21nc
JYYQ3YtcBE9/e6GWDq7GQsQWxrBO/G84f+bi3azuasXnGCcBNdfeP7a2sIsfs33OEtFmbXfj3w2O
dBJ33sG9Y5w1+tj5QFFRnNgV0EeuTeCqOcc2l8htX+QC4zBI0XnBV5q3JIZQbSlUNCtWBrtkDEEA
snQYK1LZsz3jsgMvZ2Po7evKTo+4XTaJB/xciu71cYVPZO4OpnGdm5rtlHooS3RER95ecF0b0o4g
qigYs6iQqPMg7BgiS8B6a0+U+eNybnQW6PSDl4OfCuMrnw5qqAd72Y7gbbFFP2/vmqug7h9LQICh
6wfcIXMUGFKRQgq9MewHKPo6PM3NWA/1coeUboygBSLDRkkyMzloxzUl3KtDOLc9rfLZjpWrRgwb
dL04GkS4Gu9JHq2u23j7wO7zH28EsWrwdXu4i/OK8B3dFajngIHg0uKQ8a5SMZhXrrZ4SS96lrCv
YeYRxX0YbCX4tyHz7wjhNFHxhg/FtXJpL4s6Ph4jbJ4xiB/jPtOLNiVc5SGtZgsnP3nkg5PnTi39
RXYI4/tYyWkF2YKJSQ59dvk3D2zk7Sm4iitm3zRnUoq5voRGDeZA8wkSjAd32+yj09DBS0RO5qDx
566xJ7VnwqxNx9JZAgELynUIkKac6uV0+HWXNn6Ugx8RsOF9+Cd/cd/yQ2Mp1IP+0CiYlU8YRzgN
JmOvCRHNUbe4vWD5zPhs7bkOjMRqDuMF5DASo9/Vh+RDphmN9oEj+RTB+bBrDfbxjjm26FhcY7+Y
h+CwL/JAAkxcGxri41kInolwjw30zPdeaiXNofLve/fIc2vtiWtmZmGjkHYDVzQwU/2025GueMN5
OPA7CPA/g6NiYiz4fSWdHVlW4oIUARIcr9q+uUFpe020ktD7Tb+ch0STDUECnS9KCKCwm7ch+hD7
wTu79ffgY7VyU92OerKt9tJmzxjyV7XP0Lm71fRxn9+DCPngIkuz2aDcgCJVvNdQ0//3B+bie2Y3
QJyq6MsCmfG+Kp9b9R11QJKBJxLEfW9qcRoqHZunhHZ2+VU5UUNaEA4nJwm5ndvfsXB4Lj5jdieo
WqAwAY9picE9raGFQxPuRQbSElshskJpxdpV/RarIKHAAsmqSSoNz/7Ls1omPrpPsz7Y+xmU0iLK
vdQpGQYCImtIaIwJgU6bIR56AwmHn2HH6n5BMrQo0c3tYV8VYf75EKR3wUOL9Mtv3HO25TolHgRf
7oK91j/yEkmFu86DhjTA+v4mOiD5uZfWngC/XYezLSghhAId/tTvgZzP5eC5Huj1XhsCsO85iln0
YLIwS2UbimZw36cbQTPFAgQMUNL58syE+KqD91CmrqzBVXJ9Gvr5Z0yn8WzoDAQJO08eg73gfXRc
RXPgRd3qkBxdMP71uyZ/4nM9h1geuAkY6eX2xC/clehwnjDUaJJAjW3mL/vSByGLp4T7SH5Rwdns
gkGZc0n0nkF2MIBIZZqvUkldxXXAJcC1oPWcR4b2qi0O8l5FHsVFv09IhgQJiJtpRWTKG+1RpuMr
/vf75/Ft0EGjTUfyUpJIh6AS8ic5cAwjopXvX1mukY4UgOJNQzS9w8OI6iyC+52n50iUgY0NwlS3
52qebMVTWcVTHXVPJKZkMMVfLtSYa1HTAAK7b/OngPEIRM4lf+UgXLneyQYi/ImWAlRm807Z2Pdb
z83aft8oOenAYBqhPfv2MLh5Oy4aYX5ze6yG1mgB45gtelMzXaz5/rAf6Pt+1+ob+lrq4x9wqmyQ
9eTpZ09eAvKeYAZfRYMc0KIDWQrgeunh6QByYELs9yf7D6SE9JdJhenx/l4g+tZp6dtPQradKRKZ
HJEawgM2ppsJVHPHWfhpqf+09OOnMSJoX8a0oz/yQUTroYBffrWmhD9LS/NRJT1VSWTH5A5JNumA
FL3lCNZLp7+l5OTExGjo7Tm5OgazGZmFcGrJAok6eJgRa6yeJEZn//QptiYLoh5bS1fyAcI0wRee
59LcvC7JtFnXiArM7fbve5bqEXnOiL3/ereth72+P9ilgX8cY7v9sJzv0npd69L5Fd++9QWzt1US
9GHScfgC+b3WS0em9vvB/DbNo6Eb8Pnk0WiJJROLGBvjzqHPG8cg5Ei2xPrQVbq2JZc8ApLN/7Mh
57K98iCKnjLiayJSGK8KXeUnXlnfueBB68tBqHUwUEPhBXgFXHI/zTfzR24MdBun2PT2aFQ78RAH
9+iEZvX0VfTWzt3aKGeOvlJVEOUX+IgsP7IA5wLrzE+NogQxOsTE/S/G3WXgKUEztAfsD0rHUYoe
+LXgbu0zZiFq2rqul4r4DPM5xaHevx4ywtJdRPagNKJPBIePYg+8muZDjfvfsYzj1nIeXwRKd6d7
nMCvteW/vomhKwA9A5QbkFgGPwJ/6VndttWGPAA7acIDH2NX1anKUr14D9IXSAtkVagnrAPim3TY
dy5lK6DtK/R0ETQiaGG8sk7CdO/PzgaUXCdRASAPwfA8OxsKo4SdxIzx/pWBtKEOGp9dqjN38aHX
U5VIUECE6ofOWeVGtTFBtQVaZxfOUgf5u16YP+G+PqVrsP+FOUL/FiQrkOkG3ymUmy/nCPmItOJS
Hw2MaQYQM5gi9riMIt3NXdbSeLc2eMkrLG7oawO0jPUfMeU1G8TcyV2kxLEeD6lvpiqPLkRtSKyu
ypg9q8ieMQbsWrfI9U2JbxXRATilV5Gtmu30nhdHJePDap9nb40AdfHkMezXiA2unehkBCs1sTnL
eKpcTkihaH7RajAiT1nbJxBKjGBjUom8RpgHkozrLYH6AvaELAD4iutzdj/0GZ8VQsn0T4hqwO0T
A6I3Qp8ngDx243EfntiGf0a/j1mIUIhovWaY+nsYoK9soTXJhejwkKRO2YE0WA+gwPRepgV3NwxM
8JPFkTwJMHcansYCenzjHOF4p2XuYUSq77lMuxxEdZ0E+p22bIGibEum9TYCiipWx/Beb3HNmD75
YA2UaCj7PfRX3BhAGwn6otYwYi8Rt88Yzo6lNn4p2k4FFbxQ9ujJ7MT6q+hD9bnMCl+wc/AvNxT8
pWDp5pV4fGaLqqrAkFck2ZA7Ul6BoYuA1ZENf3xBcT30+KkuVN0AMa260cxEKc3soNGSwQwitePR
Y9s04efQMBKCOUEoaz2U2hGRRDCAVEr26nEoyRAJASiS8kgEwZTsy4UeV0Eo3YmZmiV2paVoiOPy
AFSRKbKSqA0A1cfh9d6A+F7BTIK9v4jUxOJHuQk2+AgAbxgvq79qD/sG+GQxQ7+pW0GxIGYBhoNQ
YiqB30iuXzLV7XGcpTqQd2LHgM4/AWmMjT7+/qGIoxJNs5mUO34s163e5lx13yes9zKGSf1ZignP
0gyc0ns+jLQa+KVRfSwUXiuskGUzhsSDWHc6N7SSLmURKM28vAqhH5GrEdg3m6787sF1x+mSkpWx
Dnm0AleTMIShOQRC5OLVx0p2Xif8dwG9HcZKxZRB5TllwNKTqf1opsq00L3QKBJR46T2wfzH1J4F
DZTkyVVYdCI1tYRucTliZUtJS07T0YhSjaRC9QX0ZpESpmYheNw+riZ2+q6M8kOa+vEj/lQWEw/0
CYGZlLlbk3GIy/vMDbhwN0KOEwPL/doKutzlaMaw/LBRCq3edT07cKCG4rzvSM4CxhYyMK7aQVnz
lZmh8SQkQ8ZKX2FWKhDP6bJYM3hGiAVS9ujuLwXQwlC/ldx+00AyvCFlUbGcromR/ydL1OaPJrTo
RwqZqgYFgdSjmyZL1fqZqbgW7cbyiEXzvLphqSfzJVg+1LFNjDgHSbQui62GRLUYlaco4hUWSkUa
dCCYpAoEvdRkryVNG7joDOqa4r7rBf5VqgrRCn3W/5HQKQl2nnKQrDz0OY5KWZW+SENZ4RgEWBYz
F+vM1wUFzOngD+WaYdtB9ZzZK2iPVfcVg9Y1g0uDDEkMaRR5imJM+9F3pfbUu6x832Eq7xu21qwY
KzVQkOL3Xy0IQqEfGCBLTjl2RDkuyGrheRSD8JQwoNX3JNl3Cd9rSGc1rYc5yFzsNaL0jfzCJp2C
VYX85zfaI1I8k0oQm3phgNNf4wKMiFCjnQgA/rqCDpkLRjsQ9PwXRefRXTUSBeFfpHOUw1Z6yTbG
2AaD2egQBsXuVuygXz+fNzMLg3lP6nBvVd2qqRjLbB0VY0PWDG/BPmxDBVy9/LbS2rvAE67Dpydp
H2TWFvN5ynVTVB/jajfTE1RSGiZyGuLPazqyLMGVrXFeHX4ON4NNm5AyJzq3Fu3ZJ36O+10l3qPr
A6AHXIXnb9OUiP2TzsORBzV03kegVCj+jpuZMUbadz5jd6RjXm2JCDqca7qQhGblY1q2EYr4FV3H
DB1SMzqA12xCp4ZvQ/I3WWqD7YppC75vmgqkiPUSfMsYXnQnAIj095JtVH3Hqsjtaf1u+Co7YX9N
Zh7aKu9clNxi1+fz41h0MJJZP2HdZrDW+VhjHApFuC33Xs0MSjnIlONqC8dEno/s8KNbz5Tm750M
s4yxr9pPzlEwN90n5K8rNl+uhrmhGzSl8aMhIC7D8Q60KUx6DoLeJaRuFYYuOT62qfLxFP2RBpuK
SQbYlS6LxfnFWdomxHyzW/PnvZdUmP3Q7Hcybfu3VsyZd812Kb4XMvKWu7xY1fXw7T5dsSRUQdnX
hzdcRiWK/LFti65/JuSoCU/eKjBzh4YxD3Zv+g90iEEuBvfT8XE9ZpVeD+ttr8U0eJ8BhIfx1eBn
hQWev6sAnWD8kcMVNQzZceb/gI42royCY/u97lmxnQEIul8WUeqrU/0alaHOk2cMgre5ymW2fD22
EU4kmmySVMwUR0wvZcLX15yS8TiPxQ6e3DV2F3dxXK+4S+XNJK9eN6aM/jez+roM0O63IN299Lom
rn6yAfdMlQ6aL+3FIvttVzkPT0cy660SIxMGr36ywFXEUT1Pj3ad8scpJemLgyhje/sLkrlqWeuA
0AyTNO6B9MSWBG0/IBVrdZGUZ9lsBVR6zaevAtbnVKXol3iMfT9i6GlJGafOIGGO6ObkeBDtTCBH
vMQ5Lv3h1kxVEIIhV220rO/IoLMX1Zn2nY7N9FzPAa7YSdHZ5dNq6nm/DcKzzwMSzf4ydz4V0JgU
Ck7ncN7Z93cSYnCWMyQBtHnI9h7y5C5ston0sLD3izcGRQ6vzBuimE6JXHZd5t52/GwSn4dQ86Bx
IfRM/CvSkxdVktl/wkAnEV5aCYpb1oFf27tkXgjjgRzsOurz3TWvgPDFcBL7ijukbnHc4kRS6Xjf
uKHJnnVXsIom4WdbpSdfc0R8aLNPHOcJEic/ayWzeizuqi7W6S1vUp9YgdV6CKTHZuuv8Yatx9lv
luafTQY7nUWfZE/IiT5wkygzw2k03riVa2pmNmiHVuxUA4UuJ8+ocCfrPPN8sskj/pXr3syoHUKP
gsYuS7vd8y78Jy/tXf2wBrtob4SqeM3V1oVOrzpQ29esy2Vf6Xpa/cucimF+aLrOe/DqZvor+2R8
cYkmp2prR0QFR8sM0Hk9VBSBKap4vSuOOBaflOc+vBEaiaEmJgAAnyoKdXAhcUA/j/Gmm1cVDfPy
lE9r23xNti38JjaVY/MOc7Y+pFvo9FEuDkszZuxmv3uTm/XBcuMakonqg+Nms7MzhD1Ro1ZuOzZk
Hdu0f1f45f879DhJzJHi0NymJh24yZZ2Ci/1No9UelSg6HhEpFt6ZJXqyz4EHQFPuN+eVTbnE4PH
m0luTYgp8Mshi7A95dMs6dQG3Gtea1sHzcl3NWkFfqbMqfHrMf6U6ezoT8e6T831aBeF/hOrz+KO
doYWOLCDlr+8psia15o9JErPQxR2MntufKqsgRqKYiHPjHtVg9LhZ8mnUied2ej7xur4GdZpMF3q
g/+YdmvEs+poMMsCMe+PKPBsW0WM07ysXnP8STY/b89EGopnAW94r3ROp6K7cXht6qTH+XYX/ktk
cyjgj/uW0nIM87/ACe1PaC7nXkQ95M1FimYmIndfkvbit/KYqnYPWhIiJtX0VSc1HijKW/1Hwujs
n3jUeV6abp0LIuq6GqldyrnCwi+wnyeIMuanYSP+toRqzBeh9uWfGFX9bc50sJ5njsaxirokJ7Y7
Z1oPrmlpunMtsqgt9SEgeZ3UOOktkb9WXZ81n3u0RgH2A3P4hTskHcshd/JdOed0uRaalsJ1hn1k
h4P0CNHwlMvcdG1B9zFq91+wZf1zMNQHo36b+FNwqn0Eg2oORuJAueOpMorvoUxS7n8vlTuDBZF7
LLq1pXPxow9TlZ7bYNra4nm3mXibbFBfBxnC53hFch0OP//eYEj/SXtSP5NyWNfVGNfk5UV6CX4W
rQ9u0+5zz+vY8vjk90k83AgYzHihak/ba9b483Zu593K+3D3J33uEnIKS+sf+I/A8sfxaY23xXzm
EVGDd/kCqD7iNQjXNE/efZPQFp8TO8xvdbgDgbc5pX55jORwlF5rmaZbtzC3580ORXYeFtXS3M04
rFGM1HF3SnblqxOtzIGt0X5AEwGnM8M1Zu3UVl6fFfN/zmQ882htWtxg+070V90X68axxfXzSPOl
luvSJ+IuaZZuuEWejsNT6C/T+pyhzBRsTO6s8Ro3nu5PTHvrCyFP0VhJHy8dpWOAFL/5qDTCaKQ8
8y2hp3RKtNGlCnKSZbk70x+7lMn3aOtpOqbYEFvt5f1Mj7Vp89nbl0KUJh2GBAYAoR1qf22XyinS
N0vVTMc54aQm63yBbidLKpGUeoaslBJLnv2hSZi3FnQagFuxUZ/CvRMFlVWQ38/dbtFJpshsyyP3
pqMc/MJCNXbZjybs8KZbpduR3VpHsEUSy+IJD6F4Kse5SaGl9mRIy3gVA3mp44cvLbyI+1M32eiX
kS7G/tRuqVbMekzyWQ2D99fP9wyErdACo89tGWWFAyP+3Zr1pKhSOxz5kiV+Xkez5ed4XbK1nL3G
NuUiwuzRa4ukq1wMTVIysg07Mm8dlahBxP5vgbjBBSLW8cPMz8h71Mn4xIQZTbuIBvGfxu3nczC0
jTzn08KW7FOZd9VI1dRUYzdEGVEIWcIERS/5TEms3Rffb/vl4occNJwoc/aVlde+atPmIHV+23in
oBixNx9luDxZq5rlPB7MI2O+xgPgdyjzRTSx35+beejooHROuNQRDmPlp5M0VWp2+XlPoRaaoMf6
l8LtaGhlrcYpXxufGFsmEb5v0di/kCyRgjJ1lMO+GoizFB9ZOSQ0+jMJZ+wGchvjgIclwmn4rxdL
QHZ80nAMtjov3LlIj/aP29fjZetM7E5RDcDBX+n7B57sgpNzkKrPIqFx5aln3qsLx/hXoCLln/2l
T5myDIYoPYUoDpoyIC/yjdPaitPQ9MN2q7PWpaecxu49H+vYJ+IwFU+iO2x6LryxfXc0q4BCe7Il
5TxRDuFXPeZPjOVK/AhGx6kbLl5XvJhkj9Q17oYWg9E08fez2ZOOiEmO4JuAR0VXv6gxKMM4b96D
ONbynmZCBScOH1DLLvfoVpFVHuR51OOszpkLmuDcROlwm0zvsjMmdu2fedTiiwKNbm/hPETzbRbr
PL1OBXZh1I9DN1SFngoq5lmIhug2uXSXvD22+JSrQei7LRDLD5zBc27GNcGTXAhcxj+u0KyMD3+i
CyYMu60aEU/B7RjtPFyJw96iS9BS7+Yd7s+VwjLm4PKIAkLWvSB4Spuek9tKf31awkBRXA9eyL4n
MA3PRuWF7Se1BMv+kCw7vSIDgrAjyGMLan3g+1tqttpVZljsx0kZMiM7tTG24O0moqlMWYIA7bav
eVxhPOnT2to4r5aOPuAEMvzGr7NXRm3Am9om2b8fuVK22uZF0Yx5EJVPwvNXUJgNMKosLLMd91ES
2I6KalvyE4EvGRNdrISwCpa4CYhwYSqhzLKeOI+GznnmhFpD+ZD2Ye2flG/Gz1EhiqmkOeK0O3wZ
R5WJmrivoqxB7T6sjcrOtToGHFaEnFFnkr0TcPR10dkE/XC8SqOoJeXHSEvpotqbq3VMYRDA16Ht
c9qT//xDee/HnGzBJaW63rg0hzgiK5zZ9lKm+1Y8TW1T1ED9Q/Y0LY0pAAktjnS6HvgaBInhR6KW
JsxvY5SIn0UwH2+hFzrmPbRn/4XisPQy0U5HEsd4sue1q1+K2WPFm3Dg/suihmt8R0/w3etzTX+R
DEBgBbDVzE6W7jLlHNFlgf0Np97BlOWFfnpCGjbGa/q4Y+9FHIAbMzJywo4zdh94o+ex9wjJaV22
r5XprZ9XfY37R9XadHuPVokZZNs3S1zSXgP2tGY/fuVmj/5KF6WgNzIJX/XsVoIiV2ojTH1jNrPK
WhWRrqAG7tAiEn/0kBaySj8qfKDBRXCAr030IcZQu6y2LWAWYCxGzjHT0TzVwnkefZfOmO8JB/VU
G5cf59y3U3MiXyeKngJb260aOA7+G6eh8Esd++pRLTICHuzU+j0MkhFTZP/YHvN8Vt3JKSCasmvx
Ln4shiFtb2mm1+ASOhOFl97TsMHtICSbLKgjfYHpMTiRJNGGK0i4+M3J00HU3zRn+5ci6UfvFHYp
VsuRl2VdNR+J6p4S5/Xdg4l62ZRrEOCfshgCvkhvy7u4cvO+/YnaLZhOyeSL/FyEyEGrKRBdjoNs
HP7OGXPl3RzDrMklWOLwfETNulR6Cc33XGf6syCxmVuAdIm9Cpt5+entXkH1uu4JXvVyJNNWtj3J
ZiaY0h8m+YAhLTrIO1V4ytxNym/nanJBpM6e3JNbkdW9OwmGAoJSNiK4ZTsNyLkoRtFdpRMiLyF+
cBw0jZd/njePDLC5papSpbYcDSciNiOmQx0XtufAZ/ZmGV9mMYwAxkal2bXf8K6tegqrvNQutwtg
v4rsxfl+p8hSYUtUgWh8oGUBr3op5oWp/Jm+rCXxFFdOPNS94YSUU7jKLW38sMZzttya5qO1mAfL
Fqu5IpC6g2eilsvEslXBbLP5tMvQ/uxZZarS4zhQ9E55B+5ZtNPJ6LC/B4MWHlIZLwKE4SESTTBw
A1JmxdMDQUhAORas9DPxAWYhl7Q5bksahSsprdY3IN9Cfdra3ecjJDtyAiwkMOc5VPcnb3POwMb5
b4A6gzsFWL5SMElGPillZpwVC4YtN5IrqdpAirb8X9AVRA14Sq/+NZwyrtbeIfQ/YeHhyxuFiFBV
wBr9o3ldVAUubrNr5qK+/bFHS/2Lisy1VdvbjoDbaZ7C9aZs0HXgur7w7vtAzuZyaP5XwiPBwOXR
Pod4+4BNfbjd5MBCbnfZCW1/vlwSuaavwxwM96YZU4aMp3hOCGhlQvat0XaYnr1RN4FfmsPvwjLv
C+KP7IB8erbWOQirvSZ3GlSlAl+JktIflT5Oy1Bj3JyBEP9wnaVCUqo3L00q6h9JeyR/5ro/5I9B
UmZ+WblCkq8hl7a7O+ohaL/wKS1enP6acLXhUhc++Ekd1j+NWg5emJynT8FkhK5kMTaqYn9prM2i
bMYrE5+Q94WxKRZDLPOvs8kZFqh9LShOfFvLVzcNhmNNCLykKY1ck5tq3JTAOiFfU2D42s9j9WRi
u6q7JtxUgM2VSmf5Ojov4F1MOu2ehr7vvVNCmcubXlT3Mo6qQ4NFt6T/jrLfcvBxCAPafBh1kX5a
IklaVt0evrjUdesVFfeewVtk10mz32+9l4Uc2LL1Th7VqrnHHCT4Bji+Pc4ZDdx1oIogsW/RffLo
DrP8bsZ8cYyDy3j7HI0+HglR6wTgNd0irXehcjh6fpO4E4PW821LrR1P+5pZfa/hqjimP9wlqNyC
/VGsi5veVpeOHciDShneBYBn7nOd4ttod1/cNq1QJ5feLltyvkMDDi8iz+NPTntOI4lhQktU08FL
27Xnv1Pxpj3WnoOP20cuEkPUdXR8fLKYl9YMLc0QDEeaPYDYreu5JorenZoh/0iOBlQlcouUsaAa
Np1OLwtN0njucg7SE/lU9XzBCb6pr4yHRN/ijDKF55Z33qnbRvezJdWXInKf6lqfDyRkRCwbPfZ3
W7HG8sEG+Z6e2p7EyFM6bKL7bg7OxLu+pr6pAflc0AZg4NGW/Bf5qY+o7gjSu62Jt7QsVJS/M+Qb
/BDeOrm/3dZk9R+gOps9c79GdCEYmyJMXARVUhsQqhYrlUFgdSNlrASqobZvvdsaxwqka2kVNr41
2BaMAFpFZ0HHlrg4bhxVi18dBck6/xatDvHgJa0wl3bK5NPaBXP3WKfO+JQwA4xN3OwB/Ea7hGPV
zZM8XgbKkTevp86rXJqOX2HSIXSwJ1bOuy+6QuffpzHEDmk+KCkO3LHGO3fwfqop98V0alZfZddU
GJU8FSboMBSZhvV30EUpslxnxqGciLRLbzkm3k+ZWfu0dOsWnNOe1O067GR4nmoqvzPdmXhY5nSG
6quLPiljMk7/hu3gZ49azTvfYQIPo1ZNbVpx7qztfRTpZXlJVGhhOpTwmbLsB2reZhAxyLTNBUDn
lrd0JCGjFVqK4y6c8/5r++Hofh69FA3orsmWmXflXjRFdneHrgGUQXJFpuU0KRqjtvbDNx5p/oVG
wz4Om0l/6oJXVqq41desO+q8zFKxvh9JsUWlSEYqr3ZOo4a1kM0o9aduAyc1S/ocAGcKYIM0Y/Rj
nnNbggU4IjxM6n0dQN69EilnzakvSdqA22vooovJEc4CmREvfBrFSErGVc02mkN3zji0vxo3yV8L
KN6XXm+UY56/qComtvWuG4GgzpOj4auCYeMzdfG4zCRpav+fFEG0lfE0Bz/G1lO/mnDw9nLSVrzE
1Fnxaaf3tuc1xG7WYEFCsh3Jkd/3UVKxTblMzkfrZvJLP+pMaIx0eGvTg95cpC2MTxq29dswEozR
yQ+8fqP/PluUDx0l7dybU2t1Z056GFMCrON4eS0gooGqts4hJwRPkdXaTsUP1yKvvBvpAT4fTBK+
Np2GxauDmZyy2mj3NHoLSHTgWv2rqTOq/rYbUW8EAGj3q+yH9GIC2d/Vq8EMmympA6MKEE3eI/08
a9SLixtMUEJd04v0i5m3+rce9/07Yh8IohxKHJatPuKvXs8lT+O0T28RD5LgA8HVXnqLIIEkkV34
K93X/PM6zhNERjDPQ+Xlm+aojcLlbSv8+jmIMWHIt6P46vJ68GF4NM7rQbeA94/7CHBnu2B5ZrYt
6c8cjxQnommS73to2u46Z2QctHHid+UCHfXJGkkUnTc44qRtsUHSqLjXS5VSCN7ZIhaqPCBp/jYZ
VEgJBiq+pU0gwcPADl/wg5DmjP5/LapBOR9vuwCcu0pGamlaCV3zplsX3Wf4vvXlbDv9p/Uxpa64
m8Frg8TM5kYpqWOweljtipF5AXc2xba/TGvtf5nr2c9KY4G7qlxZ3u8e+2a7LhPZVOXWMRhkTShg
lPVovw267v+ZqZhl1cgtg0zqt/Sr9KSK8GmL1BvEP+nshaEVruQ65urKtw4/N23cwYibrrj2EYUD
VETN9LPoupdlPsL1bh42FlVM0peiV8T6jU3u1G2ae4LTySMaXtt5PQRhs4WV52THKaryI5f/OfqI
6bNd1OYFrcDwRfAxn/YmMayI9YPcoDfefihvU5/AB5q/TrcrHSTF269tjo5HMYQgOblL70XwMcCi
tyJ5jdo2YWxDjuk/aY+wOOt+T+WrjWDcWINuuts3ltXix+F3WowP5FxnCM10I9XDvLfjCu4WrpRF
fnjXjq7OzmuUOORo6dD+Kka7PZPRyFfdaJrdBZjS1pU1kf3lxVLKi9uX6QeCCYqfvEm69ER16WGU
Dyxwb0KHr6bhAsdQ2+8IixqEM9Olp/J9zdromN/Rne7ENS2w5+IaeQhpK5F588WzzTI/7GsB15xG
7mOV9bM+wBXCNr5BW4QthLkvxN0+aTL3bGqJrWk37whv/ViI7z1bLQawXZLoN5DsFnxjsjZa3ikx
G4QWBisfIGb+5tEPva04uIN3cHiZXje7dv55VGbjAS429eim+KfB9DMUZvseYN+ADnpLvvg666gK
u3qa75ODgvYUEoz7nkrI8VPNGeWf5TjECCcg+NGT04R0N9qz2lS5NXVxOY4Ne6Z4AKW6Fn0wzgyZ
uRmsIjPqv7yAhwKA67e3jN4sZ7WnPEiNenGo2BDbnzHPhUAhfjDTVOzGC+5nSvzlEokdLLwU/Sy/
yQau5k/Oj7OHqfO9rlomwnDPZBfmO6xEI6LTQYyi15UOBiQ7LQe/8BNnWlw8TPXaE4kHjM55Umdf
EpfG//bZ+fV5y4MpgMnvsp852S5AEv7uQwpDyF/SpPfMrW8ZFkETTV+KosnHB9mtsSZhdtkUyAGp
vt56TozlkLUeKOWFGeV0PbPsAAegrGPEdIeTTNVrj40qnSe+RGrouqc1UUCkKSAKWogYoc095WuM
S1inalxbuxgZUc2VK6oxiTtZRUvoKGDnPHn1g+IgaW1ydJSIOQbvcRTZbOj5ihZELfKH8RINhlF5
F6M7gvzM5ABemAffhjD4oDtGjHburDN1VqpcpwHndpFs1dgW9EA7hX1eehlIqSmgeitQ+fw3+9hu
ZT/tG8Sk3dbmhFVJ7r6Fw8KNnwuzeWf0U1N/v3R+n5ft0cKOaYQU6VmnNK8VB2q2MyrVuOiEeTqt
7u56oU6DCCP71Jg1gOhdoOmOsxeu/XHeJ+HaL3ZpUqyNVoioL0mE+q/lPNXZ/sUAqpmTTNTR3qtJ
i+FpSf3Wv+p4DM1dsRhQe7H2vvfl6K1tb106Fhldp5WP+aqaDUdtr9D9N3C8QdPvTIt6iRbX+Q7i
J566r0GdDMVdrjK4l330koQnDNr8vWmnYL7KQADVF4dvvkZ0aWnZEinx4cDbruPJusK4a1GrDBiv
9xhBV95k/yIYAxUjSjvTFyD9bHkf/APjYx15+34JvFqqk1S5s5V3LKTKmFihynN8Dm7ZeZxvEK5U
SQze0xpovFu5laSp7QOau43UlDwFLGoTDRbhgz8BWwoji2onSSKvqDoMI0giZERObAcTffm2TNNL
I1pgeq5Xc5yDIWFkYu6KD1GRb1J3HeZ8e6fFaZ4z20CGhFm3htWKiGEG9sB567wNUj8ukPzHRXhz
0+CfQDnxQw61Ar9KW+FdeLVo4OQI9Us04NRsp8lMqkBSER7FBW1aPX8qenLHSxLQTH/urGIJiS2y
MAqaWpFGWGQ8CaRx+xt7e5qf9QcTiwt/HM3f9qJz5C9lSXdc95Yu6mT7IjxOHC0R6X52FPppYW7g
cSaJbPsehIeeMFxKZ3aa5uKt6rnDPbYJVrxspwZz0qKsSUDsXoWApKnqmPkC/LLhd8G12qN+dFLF
MEZZNjDyaNtU3iGWtPG9XNHZnsGsO3uZ9oJhUIBvG1yoTvP0DI4jmTEYhqO+c12zPHnwWOrmmGfp
X/cCPOvNz6c2vJdcO+3fXWb59hA45pbLPvMTe3NmSD8FKtvaa1NbcVSydQE2pSlalMfajgxpI6vE
rGo/DgC61ssPWm54he6b52fR+ilEolZ83gov39/jKeLW8OLGhPcHNQ6Or3W8LNXClxWnYzM9jCSa
kR1jqDHgxhrqLP+EViQrrruFYryN41YMwKUplVy1reydK2TwupeRCOPggo9l785zlNQFa23L0GQk
a9zey9ywNg0SK3udlZ/K/4LZPzrUWhFSt20qCgEttirrfcvjQSTnfvfq/opQww4nL9HB9MSJPH6Z
RMAVqIJsMl9Gvl5xk4sd6zdJOql+8TF456NzVdWPg6kpba3QzZ/AYzD7UzBknMopMLX3AIFITsEI
5IsSc2qD/q+xaUjqw6qi5dxYFUOgAsXXd30HNoBo47CQUhzadjwf1ozBxedc3r56sDrbB3MD5Uet
maNKBKeu27udVNg/gBFGeiW6m8id5OLqtNTQeOPdDhkAoVyIJbx4svDMJfETPNhd2OfNfeqpLbwm
ZI1/zWTd4d8z8LGviW1DBnZYOt9xo1vteWfsfIQo4cpWJXAM2C6qFxoNOuSdOavMm/YT5DhyfE9v
KVdHwUWNPm0JP9Qka7bdPLV7ywObHS1Dfoh4+C1HerHShXOQnE2hw/QU6z0BKQrCKcU3zcr+IVWZ
fijmnvbPbR6+TFt8xJbMz55YI1/EXnfx3IBmJEpUHFfhmiD55YbkSvUnR0uw1NTR8wARe1WIj20p
KHiW0tf55p3Q1uF6vdch8rsO3AcmA40WIzYF7Oe5l3Pavw9q83/KeNYzqMNSHyekF7BNi8myd0ji
mIi2XAWv9EaYHLm5jzkA+3XuPsObCHO1ErbnrpfRx17efMve74VNy21PLVf0EqPKnYdlIYj18P2N
po0R8Huv8UIWwZGAb4fJ0B/lFH/0VsseRg5HVenSuxCFin/zDtXDyoqGYsyLk+ijeljpQ5m/ToqT
rFFO0AKOOX5E+9GQszqt6z+hiGxs0r5PzwJ65flQKXhNsUufOeA6O944ORg1mulBn6MCPvQ616v9
ZryWCf9CyfUFTH96KvK5q2l/Vvfa4ehhrt0sl+My0tgfCArn6D/Zh21SAvRQ1XRB5GJY0yOFX0xN
gMCoyLd/ibe6+Nake8CXx/RjAB9yHcYdWeL9gkfZOoR3U/qyOsi2ai/6RVS13EJebePrR0wyNPYr
VCfBLXBFgVnh5hzZsHZrv/tdEb7TmU2ftUDkXe6m8IdKIzoObkuwJ3+9MO4nlOOpWCqfjPnmBPW6
MlSY9fMjLseNrfK27xpWqdq+ZWgB1S1zyIR+LyDeO+rAjGWLgFx090AU8Yz1pdB+uVuVIyxrWPNn
ZGNmo/oLWXDDMvsgC2tq/8v0eJCgSYSxd9kajbDCtmtwXBGT+Z80u2c4ySIxlK+8C8inJKJwXdYu
vOIAWqAOkLkIzzICXTvtiHa5Z+LIdbfaV4sCehg2eZWqw/yP7cpodZZuPXBO3vp3R5R7jLZn0ajx
a8iTB98vkCouE0kk3AVcWogMbNtc0r3Pw0qHFBxssFVO580PUSTaFA6X9upDQpiGu2U2TXFhQiyY
wBHdUbPAa+1odqiLfHtbRa8/twjGJWAcdQRuWD1WGAvosjlTFvc3ryiC6REWvfhaIAEYz1m8ewjl
V5Em1e6NR3TXo0i195AH7AbvQFh9JjiJisBEs0TK2gMJVWnXzKgNp8x+y1N6owqIkxBmk47Q+MNa
LN15SUUcVP6hfYg+sc8vS09ubJlkuXw3aTKhqnW6Tm/hnvOZF7t+jv4n7byW49a5Nn1FrAJBguG0
k9QK3a1gy9YJy3JgJkEw8+rn6T0ndtsj1f/PyS7vL5jNAGCtN60uD36qOrOeUOX4pyEyyA10i+Dv
hh8D9jVlsijW2hsHROdNQJgTLcD8vfMbVX2ZjBZ65VezbFe5l8XqBF/hJCTplVYpYVpi15b7ApqO
zw5+2UaMj9J4a0Srlk9JAHa7An1KyaTuHGJOc1f3xa71FnWweTvhmvYj7rfksPn3WRt00+qsrPkG
QF4W63Jp0nbtVHX8GGWGwr7kI7uBNmEZOIrWclelbfuUMLCHCTAz1OJV18XAvnMroi9eXC3Bjkp0
iTZlpEHoTMtiX/tLlYv7ynfma2dpY5S3c1dRcacdMDMPIbe++P5iaEDzFAPNMDpu9NrBC12fB0oo
ZBt8zfOVEmWL6t/k05Nlud28HgKQj9eqcwxti24I4yPT1rJJ4mdTBtHI54cymisUX55hFoWv8Zjs
HFua6aZkt3uGlQm+G4XWcV8Ebf/aoKhINo1yWWgStfF4nRq/xC7tt/PwUDOyaLqTydwmL747JuOO
x1yxI3aO9XloG9/bZjFb8ropOjXdjHUcGR+lh+vcjTg7BqRZxsHumCo/XAEmLMPOz6PQ2w1pXp/R
mTx89bUdvFW9nDSa4Mp5tkrTfnEbi4muDGSas23lRf287tMleGh1niWoJemNd4WX2RZm9pi8KeQc
GrK2CnInOiDPTNtNNwTEllGBqOYJbsUjb6/GXrP2R494eaE18HY3l+K1d4fklLWJY68aZwZxLAq6
toMMF202Ok4ntDGj1ZA0XnWB3Jy9Hw1AxmQ+y7GS+EWSOXoexwgO1SRpGnM6sKdtaZDL29LvAs43
NwaMpsTCkjHVoniphO5+YPvJp/s6N0A3/jj0wdYysk72KW/hZ6d0nr+6AoMI0BSb0GboR0ALxxhO
01Azb3vTqjjptl7Sxvk3XmCCUJtGtd9M2OFJwuVgLjee4+bfNCflUYxiekWRm6t1sCjUTI09qHa9
tML71k9Oo3Ydm2hKf+g11ic7PzvmIKI5sKs6Cuc3B0PDMdcoz96MySZr36KRFhvUe2lzm5ExuDwt
McTmOvUywAU4X2DhbTblZbEHVI7aH1RErth1gTfJm3yaKn20bGPY4qZlPHdTI2SJMsax0T3YUe7c
drNqow1ywd4jK6cb3EelJ5eIj4z94BoFrMcgjnhMUeZpOSRXZmnHfJe4bVNcqzYu/ZuB09raAxVD
hzIJGVaeiX6dveGgTMQulgq2PKY7A/oI4u4xbUOadqHc5vOYaG9eaS+A/7VRUD15YZfaG87FggBV
icUdoUUCOdqVQcM+v3j6oGcLZbkHEzXsEGTb/OpoRiTPRI4Jud3isGlAjQ/VVWOs2r3jc/Tj7dTR
zq9jGzx81WC5cK/YEpd+XeKlta5DYaPp69CI8Xhz3a9jMVqvBDo0T4XpTP8QtoXjbutRRG9ei/4k
LVQRbcYqSn7Ekxs5q7hz0vR+8mcLXAZ7VnIniUd+A+AI34bapxPOJ6GCx4KmXyA8Qd+WX+WQZwiO
4Q37p2jAQ7gtkrKlElVqYi0ufiR2bdrNjNxTiIHZp0QyImR3mnlXjG0Q3QkRUR/LMZD6xKiUJN30
pj2r+TLPb4NX16Jt4CMt5pex7nL7yrZNRwh+pEP7bvAWSKCpWmbnPnKRw+xsXy7UHIT2Db7eVlgu
mh69T4HcDTCsms4FeTorjbyhtjWwgKt8kh7h6LiSheS4KkPXurdt0NmY1WsrLMnQ0vq5hICsdiW4
wLJu2kiyN4Rl/iPle0vWAdyz/myUnxImgC2CDkRko/NNZcNQPFcNrOY6YVILZLqiFBvHwbxpiLCf
4exWmAglwYaP1jRXcbLSVlCAYOjZPOdZJ0JqcEta9W0n8pxtqYj1i8H0Bm80iPrroqfh2Yi5dx7D
KWYUFLxl9UWasnfXQ9mNYqUYh+x9YbKARjuaouddyWQq+eiWsQFFzKil5Hqc1BzsnIAgDIw6/lLv
prmdbqVr6H4Qqi3JcQSksrdBOBFs1JfWmH539QJm3AV1VzCLCgaw3LZjsHyekzA4lTiVDOWyzPx7
AVJZMtQ86uK7QdL3b9Fxpfm9K0wVP0xOtTiG6ilMS7QMVFczEsp6Ch5mRM7DJ6hx+2srIIe2ZHhY
xTbpULuwNSc+h+vikY4VVz25IZWtkmfS5vLherDRWcPwTFN5dCJ5dtzgvBvp/5iVsY0Ki5MiKpLs
O9S6ANlDNtCHJ88QFvdUBARGrvn6OFMQWAdfuzYrn3MfegcvTVmCyNK+2rs2Dz2+oCjp5BopbHdX
jz7Na1u75QEF9NlaPbVyXEl7Vl+NL5byBAFK8TQRtBxvfLstX4GsHE4uaEjUP72q8U7YYO6DlzH9
Wy2ph2uiOkucRWqPwR2KBFi2ovdb9FH0YAWMc5qHnMUa9j9S/Le/QH7jeO8BJdW71EOsRKWB1J6d
q7ObDcZPu7yPmO9qb1MKXmQwQTEgiyyEU47HmIIx3Y9+tvRXQlTmNdO08RtvceaBtt8e0pWfJc3P
SU3eayIazdZQ2dk6G4L8VEdj8MXGDPLqW5lBihjbWAxtP2jVpupr7KHGrvNXM/aWfZsqG6cEYvZ0
2Mo4bPf52CnmcqOWU3dON6b9l8yoPlqxbH1mesCjmo3vpWice9dC/6tDh0T+rCocyPBmCl6oqhmU
62FLIOUpijGloflHERlG88Qb8vtoOrs25mTFo6fGYualatbYvztBja6YM6vb0h6/9q0DMliU9RRf
B6528YyGZ9sdPBL1/NqCPUpwQc6lxBwXmAdlBucesKLrgVeL7ns1BT6OGwUICtqEkWb5SY00fZ7g
2fpdrDXV6C72UdBWK1qpcSO9pCDljfaO3tvNpx7LV8T4ibapK7mJEoPRonKT8qkOvUQjHik9s+6G
rCG23x6sGsVGVD3g3uRjC+UgbqjTo2AjrCZ5YsKBa90usrTNJpv6aD60IH2UvkaH7iYE348pu7y2
XLEokHcYY3cvjNJqvXXvQ/ZFRNUMkHPB9BKlfTK+LNMCDm2kl/aIu86f6Rjn7k/QGt5DhgEzuhZM
8qX0ZlnzlqbFkWt4Q8WbdAemirhoszZ+41pkbYxnfCNazuVREzs4ddsQQhNJfSpu5zTE2i7L1H1u
4qZhfmMgkeJ4cdwCp8WW1TOQqO+f4XwrVDkFLgSg/zSKNr404y3jYTKwUZ7kkeY8P3pdhKkIIKou
1wrVbL9lRLzAddmeXdLKErC5KX5PdwWjKW+BRvrXIbeHcTUN2Xxf0vOlHHpRNF1Vw1m0CQEtHibB
QzkMHWTFHkZt0IQEttV35POaLl2p6sADzCZAOtStMCCpY3Z2mNdQDINrYzFC2IhLol7MqbV6XWzi
oqbht0J+xFa5JvjmOD2GA5BQdOilK3vK75jwWSZ3Lni+WQ5lgzDhLO4crZLuUQSVwMSLTHANqhm+
eH7ovVUiq/l3AO2XrhDiji42XdY1hNPnOKJMXrvjUmMe6KP8ocXGZq8CdItAvWBzKwTlwCscSqh+
NVjzd3bfJt6hpcc0yCuZnN2URpO9Uk4xs97jkChwKqTev08X0Z3i1JpPibQrsUHBVDZXXhlOv8oG
T8oqUx3UYUCH+gkKQ3/ChMQxFThFrq7tFh3+rYG0/F7mEb6FJXcGtU28JH8kVnWg42+c/qA0DP1Z
CdDDd7RN+eROppBbUtLQTsbLlN1EzGnDk1cJcl08rXx6f9uJqootONXhPXuwhfwrUhLBD6x6ql9d
FEkk4ODzabNvKZpIJIt8EeWN7VrNuDFKhVhHYuYtPAhBG35ymyowN+xdwy9SB9zmjuaqT66aUlUv
E1PQFAqvrG6fM+3W1i6tiuCQAk9ytqaCF8uNIKsbBMgIUQIOKgSduXB5dKmde2vjimwwPBWTO27L
CiDz81Kq+DROcHp3IJ3iMRdBYW6z0APU7hztpIfRb5W5jSrnLM3uQzvZFhMVO1akfPmOhxjqiN6G
YobWD84Zjjj+GrTUS/wvIvXL8YF1V5YosBsE/H8KsDBkh9dmGYNwXRUyOhIulfbbYQrbh9FiWvhe
QRTbXyITOc9ul7XfFtceG4RKvU5WbqFpU9EqhJ2PdqLMrWTV5yFzCH0fuc/eiEIst/hh6uABg/X8
5FQ5Wogpa/pxcy7GuptW+8nEayww+uH3gEibiiywNpk2DRLKdHSirRQlhwVKqugapmD41MnKeQF5
yZgb1HcZweqtFwTrOInN6xIEDjLvQcxihe0j/WaWsPsaVrnFApxcDCkT8tMfkgoJBrEFxlkjkJ6G
l9HKe1i8nl1xBwnkuHetPdEL4yrq7grsr5jkwpjtiMY934RzPbmrOCgRTQ/gEDVnwgI72DuuwDdB
Oqa3cwW1/UM4jmF48vENofPzx/jRAjQcjpM3hoQzOLQzFaC7heQWS2dELJVVoacpsal2a9HUxrl2
nQQVWk4f4W9mOL1w3bhx+1zlasBB12MUgvT1o+3gOsLdN22tSQNIoLe0sdr2aigL3KxJ3xcb26Se
x+4dVQ36fOYJUm6Jr3pYBFR0pWvw1swpr23g3rORzZRb0AjVsn6mpVwPmaR3612ZXI8Fm8UNhvgI
hXuaW+MXqp2S2CUYr/SQo53pftK6VYRoFBHhQCsg0sLnXE/mg8ZH8HmUHfLZqqOWWDlSjs3T7IYu
ir4FVSk/N1DF5zT0+3RPttfwI0+wKK3QKjXsD9p3vqrKmg+5mPkI67TW+W5oev1pyqbyyU+LBRhi
bObXnsP6x4BCxTtbpfpTlaSW3pDRPUv0/QJdrx9M6klFMypCZQLnpUj0eSuY/ahcY7urCt4Hpd56
1KgrV2nTkaTTuSjCNiG/01/N7EWfFVkTiK1MGn/uoiRPnxykXFD/7KvFUyOn5FNeBtOMWrHrT4DD
RvMpLthp+lgEwzV8EDi8irtS7YSNYXelwR9/+jN15qZ1luzQzREe3aVPWsQumOOeCzLoIlS6kugW
Ro3O2GzmtHjtFh3Eq3q0EKxyNH4TLG+zQUZavfrA76RP4UYcNtg5CDKoRuGvYafHFxLiZhc3YpYd
yesPGb4XCEtcdZSY98gikheESGjqlV4y4lWJ7njB5DWYHRHFcXMVIXiKkYq3efNt4RynBhO580Rv
GSTr0qlQ94u0NQ/ITqb0BslSzH/sjVO19wiXqe+Wouyvm8UYvhIYpZRv1/WQQsMLvJDczyvw2244
5EvtvhqJ7HTlg+cRomtGkG4rxNKDlshDMAUy3D67NObf8XqU3VUZGfsX6R2N3E7MfpqvZ+h5pmYO
8flt9DJFY0+G1NJD8IlFYRfRGq630bJ21n6uZ+LTuQHr4Jul/gwoJs/E31i9sOlWh4maQKyBaQOq
pTbtzcp3k/Q7O0Bvr7CFTeHdTGwFnjyZhTfAxfj9EcOW+aNLLsDAbdYggKbvAsrEMB/vfRdhFlue
JkU0bSipVmlesOEMhWq9TwO5bMk3jCtxclV5Q3aHcsoJwRRJNuKjRZahASmnawCVBqo66clUUBn6
ybUnM2Zqza7w5XrR/og7QFXhj7O46n6ARBBXSxuMioK9mc3tGUr+lkqGNqJO8J1PuZIh0PmEW+xY
22PbPEJW4TIrg3O4gZXmtjkUTtXl296v1Jcui2dCh6nOjhHEE7U8mqcv2p6xtQyyWuLrwUrnihHH
My1yOOQDBEAdFxVo0Vm2AQjPh8BSaDA5isFQ7/vNbB+qdomPJPdkd73t4cRescGZ/KnEuBcePH+s
bKq0LsP7vRausGxxIIqFNmJXZ42KgjVaFdW+LSXz+MwGxBa97KoMXH+cdsx7JfzlAUG+3dinYO5x
WF3ZiUxLXD04Asv4MZzJWGhuAwdVMJ0i/ZYTbz089crHooI/PN0zzS+wmNus7MKiTjVJ883T3iLo
ABE8bfJ00FjTK8+PdmnE+JxqUxspiSXNAqpvEqAGUf3SbdwgyoS0Hsd7qw7d8AmV+hJsZT2OVF4i
JUjBqTs/WvWOPf90SHCpb5aIggOGwdXV85hGpb5J2Alp6Jk+8RoS3iROLaT+2a/NJh/8sIZyjE/S
n0OIm0DmIQmVU1r0+9yC57+qnJH5z+cwEcCWMS7jb8vsmXI/6zFxrjtwzvg+HKXwbkj9Y8+U7ZKU
m1Fk/vTUsaYZRFz5noc7g0yEz00vs+W2DXIV3eMxwnElaVDxcUGJooiwWf2dXKHFw5i1qlhdiroV
E8kW5MNYj4AnmHemHP72xiJic1oJQmBYPQspBeQYFehy4i6c+Wth0ocVnfd4Bvca5mGOZYUaLrTt
EyG+Odr6frIXzMQhLAHii+yTGoz3TWKj4bzQY/ho66VioLEE5pzhF7ELFWVGZcO5U9GIh5Fa5X40
n9xIucMRfoozjBXpfmqdgBGcMWv8MFjDQOQBrzu8sZQJv09JE7/lPIBlm6AMFwANIDvb3njt9zIZ
KR9HNwX89EtIpMgZ+TvTaBnxzrly+aqX2IquZa4tcw2HN30eKn/cVZ4n26uujabhUE2G3JUAUcHT
EALuoZ3AC3w9RRrfKRlAI9+Kn5N+OvAFHpaaE/Y28dH+oJtkdyA2KIu2sN3meimXrtnWXVM/zvN/
551jT58aByYOFX0ClYmFpvLWCdf118kY2hPouMpxmzS9O11HdZ68EDuS0jX0ZXiHoZXMk9Et6m3h
2spfIbdAppoq1OgrQNu+vmZ71+xZ7kD8z5IkD4BdtlnRtgPRtYIO7Axc2c62xYv5BI8PP+00hXWc
kwSw1sQl5vVoCPtf4+h1tKcsIL3NEFXQqoMR1wCDONMOMSbRiOiH2u73ExjKbbB0qKYnZrQzQJUQ
H3nbOzpAZx23CCgE/GzDgiqnbJs4uuXW4qhb7qQPAIo93UTDemzBo1dysBcakpb44VNhnCm9Ctog
ORu1mkbcyQFnAaSBBW6nzTRMG1HSca3pfwUCijlDjOXXLZaSeCBqAVouW8WtdOqNzOPxJ7Iber8I
xSkhmYnfu1d168dYSTivr2qiRZct6WDqMWlITdiQ3TE8iDGA5+6jiMYJgR7fWYHg7VMXNS6Mcdi2
G98FZUY7J8wDETApeBZpDebOJ2js81yPU3SomTr7EojZbHIp++Hr7MB7g6DPYUbdC2nP+oasxTBL
ICgCRzOEKwgdUa2JCSXixc6AIrcITxC5OoQMoLqgNbPxbBr1os9tzyZS5ATziz1d7kN3iT4Z4eN7
hr1VT74W8wZz+XBsBlPsFpSuMUJ6r/uBjR8BDw4RkHdy+mg2FgBfsaWLF0cCZ8KzYxmydAUCmeNZ
x8Rtby18ToR3IERGRIhwAnupXmDbZWmKl7wci+g2KAprQuRdiE2ZeQQGhHbAn0OtSDkb1bjcNzTt
32t8BpjVrTF7TBajJGY67DErJMi9A1mJuHiX2dD8fGdhe1sLO5JMPglN9ajdGBylElX7q7IH/VYD
DfMLTBXQpIMYzG+DKo0PDttMxxJoa1ylVeSEPz1hQR45EPRXsZ2HjG+a7e6JGAlPr4YkKOmKOl2V
yAUa52ZyDexJW6kk3tdeGyybEPJJb4NeMlcnQHZ/a5+jhrZznQxHNtYh30IxIUiz2Q6sq/PkNueg
y34eb7EC4JgYySCx902KRyykqUYIKNr2rWfv7+96ONHoVLdWquhTFrkR0ADFCmknyXG4DRMru/bK
HjNY6vrJNywDGZLgNhy7YxJPXsvrmdB7ZW3v7TqNLfdI0Lsc78UQTVAlOFrSfIeYIeDDHXOsgTYu
4O8pGPA3cnT6NyIB23xLQTH4BAWFeB75s6zvfbwN1p6uZZD4g7u62DbwTzWZEDhpACXSAblRRC1l
rUNmjOU7U9A4sbJS+MB1ahxLbrwiCqIbdjmSPJVjnZVEhOuRRzMsY3/CnE+QOR++Dgg1iRfEf91a
pW7vHOPWqtCx4ChORw61BHOGWdts1uUjGNCCR5PRY2o3dmFcX4cqx6AIzdY7u4VsTvd2HqHbzkiw
5Olw/G5oTZdknRZ292PsG+dUuuRaF+uwB+W5nxk0SBhV5YmILTOeu+YWpU3pfrGJlID+VZY1PgBR
JeYzcskkxtuOlMDdZGhekMRIiEGwQZJVqs+pP3jfCzYaJCAOHIW/DC5Mz+gR/oiuzS82o0GHjhwc
ynVX6ryL9sWIhvKKtB7TXoUjBQsHIkKOcC0yk2vEzl5IouZksv6mrkpcyclgnPtpikUcglIntvO2
VK65kxXo/hcfVZd96lAhirVZ5i54zHTXRHchZknQC21Z5KSj1hyvGoy31hfbbYeaeb78bU+FD95/
HTYGGh/7i0SDh008d8uNjOLmobO6Su57sIWAECYpnzKZxkTBC0lx3eQj8h7rbIls7LgTNxZCm3w/
4dqOd2zISAI6Y9NmhqYjbaD0g+SVDnNqr8jN7E+D9Jt2m45ePyBU7qx4j7k4Fms91DOuLmwItnUb
gN6T2xWFSfQQ5Vp+z7QVN3sdNDpAmx7ShuDx9V7ZUzoihjp4OgKd4mDIQRt8J4A3axHGNF/qhRNQ
Y6Qrk/wmSTLRvQaCghtwACv8tk7nxjko8umS6zpDhMCECgKkVgokjwnBRRbnL2S1jPFZpavEY920
uj4yBJgZE8Zx2/bUhg2it4V3JvY4hWKKdmkpp3l2e+3BTvctqMcwZum0KdvELU/g5tN043iIf6zB
8fAC+G4dYWfrB5dScVLjPanTyw83GFSKMLfL3t5PWrb/TriWJBmiJVFCcv7Ki3TVfCjtAP1Td49y
uE+fZFFuS5R4XBCJk1gtVvwcL8Wur+19cN2t17ypD+KX7X/FkwYSkZFgOghjQi5+QuNVvp5CfgJj
7WbyruMtWSIbJCH35Z6JFet49+F4gXM665+Zsty1I5mwxJAQ/IoXiagWtzUUftzfj0UzbwfDCBSD
EAsqeGS+IE4C9BSM6LzKp6bfWZ7/tcK0thdDIo8xJoXog4zbv+ZH2DJEU8rAe1+QoXoZZa56AnWS
uu7v4T+2w3ydlT/D+AtJXR+87L+zhs/XIe2dh038T3DxpJfR7iXupP4+eJi653o9T3v/Xlnbbu3b
z2l1bzZOfFWSyLCuGed4LD+aRfKPN/3H9S9Cc0FAEknMAibUb7TUumOkqdpi6Jt/qPtxh7j8Guok
sXdJ+MEDtv9556CYIeOxJfd+eed+yiw+0fUMYNHrpT8sBGfQ7cTiihCCkJNSaTwFv+g7wZ23+iw8
7vaz80uO1k7X+Qef/N/PAQROiPPrPo+a/m8U/G8zBkyH0XMgvOweeucYNzs4tPuseXz/bf/zIjbT
G/i+fc++/KggaZ2pwMJwb7vlA4q+W6d/zNyn/8VF6FXhASjN5OXs8byKnc5zo+GeNNvPoWf/xL7+
ECTOBynZl/fCsqAGwRDohwCLKrhYr54VtiJQmjil9MXYj9L/FDQfXOLyC+EStkBX4tm2omi0L4au
2XoIGS0usyNqVN1tDYZS79oU1wgr3n9kl4v98kIXnyI1tOoCyrJjph+6/DGPfsnwzfTH96/yjyf2
x+1cLLWUoQVLYezs2Jo3mf4IwuPy0ZSuj57YReKzSvICspInVrjrtj86HF7zFhm4Zz7YNz66l4u3
r60pSqbUyY5++ilSh8j94dYfDHr46KWcf8JvK5I0tskNBx7XGJ1UfOCliOxxbv+Hq+Xy1V/Md0kG
B5uV4CqECa4Luybw54vrPfz/vfnza/vtVlLcAhRfKjs62FBy62eAaJ6X9P5Fzo/89wP0/94JlaVj
C8nKubgTBALa0sLLjuc4shXM2Y3osOK+f5F/vpQANl5xKHoI3P68Ezo5VM1MRDkm+hgQKpuROmqn
P8yoP7jQX8fD+XakYoNxfJAUx7lYLf5Q2SKZ8+KYdnfAG2l7h9F+myIdXPTXWQHbQXQRlLlb5DHy
v+QkfDtlsJ6gZhJklyF5YO/f+mWa+uUPulhbU7e4ZPTyg5JFbgty0FIl4XrjjbE0pjqmqby8f8F/
Pevfn8DFGmMGRuS1oELHIbyS3yoiJssAYvPDJ31+Z5cfzu/XuVhoi9+AmqL9OuYEmZYol/HaIQ8i
9y28IlcvxHyZTzsfB8T79/ffF3l54cDxOfUcG7H35RfbB7ktcIcUx7CyjlgnEdOdSNnDD0CCn/WU
P/pvtIrDXXnj3ZXkNoGDfzRo5F/POHADSLlzsed6F884cxLVz8j2jnqT9NvEYpgK3n5VfXSr5xPk
r1tVtifxGSjpOxfPeLaDCL1hVxyb7hHMd0VsWkGXZn+NVv6DuyNZCxVfsf7gAV8O9fAlo5soZzxB
geVJ72JLyNF4GRCm+SSZ1iRoZFtyIZjQnA2P3vhs17cggxmITe9fBfJtaorT+V2ggJnJCdPXII07
NZQf/Kq/zqiLH3WxGXZpOk9kv82nHuvlPD2nRCGEZIz1wBd2vXv/Efy1KZ4vRm3tkLATSoZn/Llf
aWJAVRnxBPz4EehnZczP//kFPP7+82wokpguOyUwSzRGSs+nERrPccjqtr6+f4X/ypw/vh3u4fdL
XNyDNUwqoDWfT9RDKy+4S9wf3PPBzbcj+d3w4ntCQIYm/OA9/T+uSyfm+4oCLLxYG4C+hCBWw3zK
q8Ogv5KLuLHO5r3waAXkIb1NPbmTH413+2tBcrM8Rp8RgUw6oYT984W1GFoaSP3lZJEq3ZUYJFiT
SFfu3eSDNfmvKzEb26bbZEYGk0P+vFLQRJEZ40ac3FjS3Zt1lO0JEEcp9cEI648udPkcw2rK3bgQ
p558gQM2Uwu8kghdFm6x7+Yw2Lz/wfzzer4EoP+vmQkuzugZcIGOeBIn2earonsKqZ9IyG/K/fvX
+etAlN4ZI3Cl9Pj0pbx4VSpGnITwRWCB94+dyq+65jluDNlKLvyMPA21eHr/ivLvvYNL+tQ2oBI0
HZcbWom7vXXHWZz8moDVwrXe2sgLPpULXE9J8Netcp36poW3u3Hbxf4hh2neeV0YkFectYcyg9Na
bLzCqyjOytupQ+BOjJu6IUtk1Xf6tcPsgjlbddcD0RSrDu5jbY3WoQxUtifcM/mKyTz5YKX960E6
GGBIxuKLl+riS0RNU+M9keJkj0/V14x0S3u9DJvOHPQHn+I/1jS9LWGR4Cxsh/blJFbgP6tudcjy
Ij481/ZOe942XW6cYFpr8nUm7DnjQr7TMm/ff3d/v7rzNsJQ84BN0qew+3O51W0umd4xLSffs3bk
H5D/Ye2G8iZBwNY6r+9f7L9piH/umX9e7eKRYvS3OfmG5WS+o0zvvi4/7CdxE+6yXbRx93I/xEQh
rsJv5V383D/rG7N7/wf8N+/mrx8gab/pW5Xy/psw91vJ71qE96BGXU7jTfzorhESuyvroB69zXKl
Px/SU8lw13DfXmf3SLI+uPhf1Ybk7l0nUGGo+Ic87xC/XTwnGAmJsL+c4pb4JmxVt4nHaIas/GKX
kL8EPhMS173V+KWxi206Z/nyv/kFIUAr37V0AAn+/AWTVMjhSR45ta3F4jKfwW330bQZM7XHrv6K
WRoxvhfkq5669v2L/+tLo+Jh9rayz/GsF/tSn8ZL1kL7n5yqfQ5uWn8dVtVTufwK9NX/15X++wp/
e84JtDueFe+/b7peuTjnIeRvyqXYWyPmpqD6/P71/t7Zz7ARtTpAp+J4vHivlYPuKcxjceIOb3ov
2pEGTSqEfgyGD670z40C+BfXL4cxh//FpQCdk8UVJXvSsfFqnB/fs/aZwXAZPjcr0qumENum9j/a
n/55h79d9uK7IWTQKXPDZS2/3ZnhKu3M2vL0fZFFz1EkEZVvk7i9Zy44YdEbcr56a7xJw3yrQefN
R/PHz1X55SLmtAGh9BXxbN7FlzTJeqgJahWnaizSq3CYfjF1aMQxT0zA+2/2X98sHZASoc08I3X5
JZWyUshZuW8XAi5fSGq+Rjmpx08KD/P7l/oPyry8q9+vdYF2LWbSjVvk4jSqHqsXw2XW8M/XrlV9
QlVxGKVjrTN3ulsa8wCrdVsu7lNZLHcZeVZroqazbVuihlbk7K/8kCSRynbwcYljTF50snQPcWoT
ZGiZZVODIJJwATET2T+SQF1J9I3rRkZbbxhRZcv2g43/L/KEkcw+h6iH2FeCfoYXN+c3WYr+1FCU
SEW0sdMd+rx/EWrJ1mVRMe3Jqd7IRN7XjfsKOXifBslNYWqJj9i5Rpi9fHC2/92A8HscTgDAUqYI
hxfFGKUnCHjUi1NHLbEalczWiGvdD67yj+UaUCCoACED7R5Y5Z/7re5Dxm7lln2qV0S73oxX9bjN
jgiCs2ZH7N37X9Dfi/TPi100swYnv+U4sTwFBgOFlnelf1iYsYZ0W1y/f6l/3xizAzx4IUfI8GJD
cAiDdDSOnhPGkNHbZRv/NTkQxYVh/tP0v7ox5YRSCornUFzcGIroJe1BpFkZ9KPkKSZEqKI0wIvz
/m39vbHwBP8Pad/V3LztfP2JOMNebsGiLku25PLccFzZe+enfw+d//wiQRzhTZJceCaeeAlgsQ27
5yCEhSU38OJFR3yAFYpHdYCgsamA2iIW46IGt9XCyySPEaXPilJ5KKEB2BRVnILPCx/FCUOSN0iA
DiUewH8wMxaYXtCln2qgft5f1K0Nw6KmdAC9fqLB6/RRAZlaMTxIStGRgZ4NQO2s1QMAPkFnFjOe
BoQpgLs2YhBm6IpuqLqARIQyzVEsRxWYS8RDjtcjDPqi4+MMfqmlrJ1q7U+CLoIgeMboIzBXlxGG
OyWfwc9+e7HRK6oiC4G51vFESOlK6mOEsOjAFaIP6GVHiJNYKZ+o/0JRkMVpMkIZAc2blBTAmwl4
mu7EA4J6Hq0xMhoKxdQUH+8f3dyNvhRDeXu5xBQ+uJvFQxbDCK654AhcVzSD3Zci3Mal2LMphMGK
oPf0G29ejTnnAo7uEErfA5ojuehUA1I1TZZR/I2OJSInoFdHk/fxvuC5O3Apl9rFIUf9XdIG8eDh
AVdO5I3WLYW8du5LEcQZnbwUQ+2ipOZSNyaCeEgzwBnorgQiRnS0VSWq/1NbKEg96naFLKjcA887
WAN8MtlFWhRsB+ASML5mEkZdEHDWG7IM3wO3oFK3Ua5TzPp3nnYY0LqDWgMyX6DsEK/UJBsoxI19
f/HTfaPEGRpycwPuBydLi3PxjKJGMgAA2/CPBGBx1MpMrz+KOTS2xmiP12z8omLcwVuhBo8pe0XW
VZT3kGbgoy5sG2ZpWsyxRdohKIQll5LxKZYO3SBso/BRV9eGypA3c8KAqZANhIISEln49WuBkhv2
aKrsjIMoNHYBBJAqOBbRCljugKMrSdGi7aQ5y5Jgahj6hfFg7PJMXosuZR0zmZPlQ1w6qeDFig3M
0OihPPjHpHlXjAfMrBI5XAjoiYt6s2mXfg8ERmw5iA645IgGxnHYaRibAiBUAfCwRk1ATfllKAWj
5jS3M5qOrMSQJF1FzkvpfobRabTyCO4hwswNeqn4CvHjGp3pLTrjfVCrojCEaeNX1QlYfM033SqT
IwAuuDBl2oinaLb2dpRqtN563rFrxOe8XOWRWTcOCowAwt9pTW8bAGctOYBQGeMiS3ZKcBC4pRdU
jCs345TQwIEgHskZQhZEoteng/EbTEkJkXfE0KQlKc/8iKpK+ZR9iujd2KGDl888E1g7Vpe/aR7D
/d5Wka6FU44+T5W6BWCGd4xS3SkGIJ0DacGQ/wD33czR9ie4LNrfSduv7zw2G3j7EvwTb8gqdRuC
gUdbrCJ5R0A4YfIwQFsboCSNJZBSWO80Mzd9Ci5w7dBaKGv0Ow0ovMZBGzTvqO4ALCkHq7Tfa51B
YjWys+KN0xkXjSWPWpocgk4FbG3eMW+mxyhAyqTbBlx9GOe3ACN633beljUlNJ6g1wjFGuTbiHKv
9QbNfKIK8JPwOA57bxnLq8HbyeFPiwOMwlMj45Ud0Pi5M6jePu5QQjaF/jO0gM3EmSK3MLhNBUBk
FxiqRc6ZRbfAqKAPTPM4DFiJxs2ZX3+qROUzYFUERH/UhMfs2X/DgeuH4rs4Ay5uFa/RjXZ20avO
2J6bSIsSSVn5DtSxIDDswmPVvUng9G6+72//jaek/j5lUwEup1Wqi78vt0Aa0QsTk8JF8N42b/9c
ji6qqPKq8I8SHbLqbVmnwziEx7p7kctqr+cwSYk6HAOv4xjndBOLY026jPuCwBF+maeOKS2UruYi
F2vSknTB91kM+NECOfCYZ8tqaNoVBj8ZUdZtriahHQjRBswBrDFK9NdqzA9ITAEgN+4aE3QmdreA
dq4w/BAw29ZurickobgqTQk1CjR0WJwomFQMWo/foWJt9Stuj+lfh18GDK92qxnXYiinNhian4Qc
SK+bdW9FSzSviqz89la5JxEGHjXQVTHFT9d7ZgRawnNywO/qFarTFqaXSGV9egdzDZyp7dc/1cAr
YfTLEOqVoM4bsW3R0rcMU9wKq/sCbtXuWgB1VeMpPhr433PpbODNbNE+wDgT8dYCXcugrmvBG8BF
6nx+pz1hMCTBVAsGcB77LbbvxX0ITBcr66zggKL3vvs0ji7pVhhCcbRtw7hkNx73Vwv/d3a6dH12
Ndh/i6QL+V1lG3hXMExjHVgaY723SRMlZdKgi5Cvw3hNBaBRaIjV2UCtc3RL/iQiQS2LsZ75W/X3
eiinB7SzpGlDrAcDaJvQ4kztKC45iyVm1k5c6LxOXSvAF2PcOMUJVja6eSwUBGEn0vd2wVJHgXVC
lEUCMAYQhVtIco/GsrGnS4wBk2N0zjfGXlxJZuGIL6D/MiyJ4bRYN4GKxsBjD/A0EZJF0zfzjWR7
7H1krY6yHWPRRgUGuvjd6BhO0i+lD4TfZrqRiWACrtRU98YBgK1GY3nM9c2rJSqaCMjQzIqo5Vot
izSUA8WPJ7UEFOE6tsRVYaGPxAH9E8Oq3CYX0xW4kEWZFVF0wUUIsobddIiDHS21pWulS38p2ZkV
2/dt2Kx9uRBG2ZdU0aVxmpzarR6XLA85/b9XETO1EMpilChaFRJaAXYtNDGwE+h9Z/W2ibzcCl7u
r2P+mqmqhu4RFAHwEnZ9QgDESTguLXj0kEdLQLbY+SY65DvXDBl2gymJMlEyBzR6X4Kk6YJVxLUA
ALZO167JulVMSZSJEgB2zBfTmjq7XVUksBEPWvK2XGSMBtdZW3ixeZSNysFLE3tDPtmo3pLNyV1q
awx3/detoy1U2gyZrmBBgERc9avQqonwYwLR6/E/agNlkAAIYgihhAWVDoAcSEWMfWQKJgimGEti
7RxllRrw3qduhBU18IoxhkYQA5r1kWcsaNb4/X1A9MOKm3ONpBpYT29Nzldc4RHfZFmeGSuOrkAE
7AKMHN6yqdNBqz6eRzHhDCG+GULIsE3+xTW9kkEdzBiCC7bRf1UaQEMWqQnJVtyK5XVn9utKDHUs
uQEKLAyaTMcC8l6Th/MDHwXj7G+f39Bod7FhKuUVPIAgBGMAEu+CYH7frLegGrVC2OoA8OMYJolN
nSVSurWpVyIp5wCaLlkWGyxMelCPk13lzBRI8qSxeGv9w7ILc34Pz8EGshvUPNA1Ru2jAHDAMGu1
ye/1q/wt3/S4Rdp7YIG4j7G022rftJt/y6K7rTvQj2p5/Ssr2bdAbn7sYI0qlCPAI7YVn9wHwcy+
RBKv+Y37yDS2k9mmvNWVeGpnwdJXYjjyV/xk1mML7aO/t7lwwNBg+sjzGEZq+os3EtHsiE5N7C9a
g/H7i1hXFFQhBkYfNjcgGDDf5LZMehOs7yaAjRkWflZXka2iLxQFREVWKEdfVyi/11Uk7JIEU9b+
BIR/VJCCvY7dUfHWVXIU0aEkncCSSzrMfGucylrvTII5Jcz/+4RJty/WK/hFEAFgVoA7E83YMvbp
Byasuzd3iXdVU99zW9fMPnieIfd3hJDe50u5lMMee4UDJgbkVjb3AGTx0gos3Ry33R5+dSs+B2YC
CG0Q11nuQ/0OUCqrYj3gzbgJPJwZKvJePIXeVEMA/oK9R68ncmsF9L6Wfwoeg8fJyoJtyUm24G0D
65j/mO5LElksQzV7tS7E0+6Dq2IU3MA+uvO3ykNt7cqtvK63wdJxhP0C/LzvYHT7GaF66YKh43O3
SjFUGSOeGG7AT+rMlS4T+aHCmR8bW1lWOx8+311OZkQk4oadJ/zW5G5O+0IiZbJ4tR08KaiFHcD1
QFVsd6b21C2mkCZdVuZgI7FEwQawVZt+1S2mRNZdjqYBQPdPcCtiAt5h50fiTCiMVpf/bYNCeYqQ
CzBcPGIbjKXyoB/xun9s1qMDLhgEW2CqTz+qT7DRL3ITvBZI6AskFoyTmIn0rz6Bsm+dG4QAR8Mn
9FZsgZvAynbuQVyNZrhMd+CmNrkTK6CYS2WuZFJGB+lapXKgyMYx5DmJltJvoo2heQvtKt2TsWSs
cdrGO2dPdxpopaR0kl4Kuz/Sxkdc3kPJctOwmIJY50mZlBp08UnMY2ESrlO2r0zOBCisCXSUzgKd
9oqxLsYtUqhEoAQaiztO6+rsKa93EWQk6xbLSw4u7IX3r5LQq5OjMgLkWVqZhNPJ4bJMaWi/rUzt
MV0OFnrTWVE0U1Go0HPih5E5F8rpb1sr2YPW6Pf0OgtgROuc5RBY20kZpb6eoOI1mIgGjqhdYUwN
TGxWbQGsyhZX7tKFEeCOCkLs3NSgPKAJR62LeaqzTuHCKFCWSveAY1CqOFWQ8v7WhQAzZbYPk7GS
LeBdm9VhsgOGxTGLedLka+/cFDp0VcFaaCTTzdSP7rrYwxTaYNncey+1hTZp7PoDynwPaHlbGmCW
Je06flZLazRBV98Sbd1Y8T7eg7z1X9YAL3VPpSwVmNJ1Q2mhDJn9XNkVapyHhXLkCcstzka36Bo2
BBXzHgirKSXHlH0UNlEn7NTd+Kn9WgwQFtvgCFkyC7lzwd6lLErDS67p1ArwJ79lQOGpd7pFu2qt
yf6nS+9QE20R7ye3GOJCAzOG3Dchk0rfnvffS6VUHuDhDegNIL5ZAwjTROEYTi9kNbSyFklpdKhK
bgB8d9gpE5G7mT4Ex8ksgrvg4V9lQhcbSrtU2HoBIPOQhVd31FXbk2u1k/fE8YlE/nfJHtosMbKA
Flk0l1FaGUsxCkyD8NdtDbf6brRQXbVxeKsW90F3fPv+kc1GbQgZVeAxyAC1VKkzSzrNS1KQOu5A
nPjTW+KzVK9OhSUsii032MBbWua7zPF3GRJNbqGwYta5w4R1AjSEJgKZj97gZgAOUgI+tZ2Bm6FD
Q9H3agIsy0KUzspO5hz3pSxqc4tG5+Ma4FO7YYGMfWeY/WNN0vX/Rx403TP6IlxKokISoAL2lRxi
VdoD0OLf25O2DOFQ9W39U76n+8KR8QjgmsPj/cO8bduYhvIudpNKfmBngJrbYoUgBj1m+xYxqbJx
rfJHW3um9M2TGkgjDJmzJ4g+uqkrCpSetJF3XVeISqUR4ec40j5ka8/GKS4wJ81v/o2BMS5kUSco
AEImKMYa2rKcHkOD72qFhnZGEDvnMS+FUIfXKkopREAk/L3zk+lEWL9QEODd3ziWGOqslLLqJhqY
ad8i1N7bNeDgCbq4GRd81v9cLmeKUy4S4nLIRTxYtyIedtuH6ihtPDtDpapdyC8BY16etSQqgqzF
TtRGEHj/viGDVruywJUMbWedEHNNlE8N4ON0PMeL8KlTvO/Zk1nuTZcIu+Ll/jHN1ccxY/W3flM+
NQJjZiZ4WFRpYdhmH9g+nhf8JYK3/6gQlCXO0hFIS5NyA69/O9WkJruPRbHM4HQKN8bpYkGU/8wy
oVInRkl46cmnRUv5fdhPSSrQFC1A61tjtjC+/tsualRuKrWuUFc+hE5PrjwKM4k5rgHhZ7oMe/Q7
BkYtD1AtvIRStQ5eALpnWksAgRzLg4hnwm4fLdHMsJWszxpdAJ2F2fD3My6aXTw9edbxyNramQDo
SjZ1hBWQNRMMRoi7zWt+EO1oMxKAcputCcGKCfhaO3HiBWtvJ0txb8XUgdZaIeVijxWPWzz7AjAX
xXtw32yTQ79XEWRKJ8ZhztTYLpdJV3oqINuJSoxlamQnWN4mdx5WBzvfV4fz8ouxpzM25UoWZfLD
Ef3PcojFNbaMSlaAKm1ImqXCuHxzcdCVHMrqG30fAJAXa3oFevgbb3JoCxhXq280+pK3N9EB3CbI
/aCurFY1eeb0hN8mH1VDpz/d5lkFUS0afYHNlJt9UpTnKI4WjAOb8dGigO4lGdMKmHaTp2+48AEB
+n4EaaimK//Xs0u0yzf1fnqlZzZXzK/nb1mUEwDEtwSc5UmW+VuC9Qmwr6fIbio94U3WMjhmkjWn
kOhVnRqlDfT78dT6mmAom0YoxV2oVhiBtDn+TUt+VI0JOjEnSOTRGouuSWmCVbveyCZpokQIZXEn
L1pk8njFRHFt9YjuWFt0UGu0eLhwxuHNGZVLmdTilEgGBUwMmcKDe0wem+d0xduSdQJjklna6XO8
T071XrK75X3Bcwd5KZc6SKQiGQeqIXEHmFEwNjiV8n1fwFy4irmgv3eTcuOgjPE0OYIEDmCMEyCy
Zrn5hnfBzZLZabuv2kWZfzQpt8qVF72wSlAAs/rP5+zL5TdQ7h0ImkJaY8Jgx5vuOtp8RLZn87vJ
PwG9E2a0s/CMAdpNdJuwbv5cL83V+il30YoNmORaSdyBMNaO9u1K2goYaW5JS2ICEOHBUh3JLk2Y
uxNj61lKRfkMWchFDBFMnupj9wFkWnJ6XCwOeBjoF08dYb1Czb2OXK701/peGKAkgyKBXAapl6ku
RuujIA9/YmsFTBQ4RxWeuZzy6U1Hvv7rJv9+2oVovwY0tTBgk8HmhHdajoyrh9PiMFVB3kGghOLt
kVU2YOjUb6H+QqRcilqP59PJ3HYQGTpAFkW1nZVB3AI6AYgUaBsTBgBGjSQa6VAruQBEUcqkP6CS
CLet8+A8BOT7u7RLG1xN7575w9CbyQ3SscalSMpNSjWA0AMPu4m3WrRXZOsCZZ56XT6qy9xkvmjN
mqCLBVLmFoxodeMXWKDvoyLt7E7e79UQX/lPZc1ZuXV/dSxx0+8vzk2UOS1IAohTooyM/F7OQoaE
X29+b/8oo2q0IWgn3P/TRtmU7cDOTJzXdAPiZWn+gIiIIXP2qmOK1QDfmozhAsrCcSixADdAFXfp
q5eA2MLKX9B2W0g2KITv79+s3l9IouxZ1GSdIRWQJIGcZjRVBTWPAD7xs/kKWK541hNfyKIMGK+W
ZQlUYHgnwL9vHzvgNTOyWca+0SlLVXmjjJFOcQdOTQz7DBEBSpBBPGB6sowUY+No4E4l8GJF87Up
nw0SUu3ACJEPRPLMYQkyyvuHNJfQwmzoqmEAmFO4GWyWYgATZ0oo7ZLQdVp/i4kio00dd8zACvdl
BHudry0pTxyG3Lk05VIupfpq1aVGokNuVeBdXAV8t2cWmGp3dPyLkvUDSGYYqj/35COiL5bHeBkm
6IDkd32jFZDr5ELkS7tusJNlB08jI2qqPsFvLQP6YGe8sUT+Io5e3HDMBwL9DPM0iqJgrAZj1tci
pSHK5Fat07OKd50P8MJl3AHzLgCg4Z8BTlYQ/rvKgSTfgaRoHa1K3+FKZ4QR/ez7BWZhtNCKXXtM
AEe/9gLwLK2jF3ErP2IuFizuLl4bf7zEHiPL747/7IRuPp2yFOAoiWBvm/Ssq1bXJxh7AdckiYG3
jhhkw4WrtCDZsntgVWZ/0VNu9kybZlglTDncQLsEEbiUPE1Mz65qakDWJ6cIlqO1DkCOMwFWNSxq
8L2T4itYVOeJpwbMkTUy6k9gSVfbQF41CiNloh/T/9qLi0+itVXVfL/t8Um1Yw22bA/fzko9LFI4
oM/8R17C3SUOZoIWGNN6vH8O0uRn7m0HpUK+UGt+IYzpOVypx+j9Vf55CB61jbpKtoFZbrxwUds/
qK6Z6+QpcJTVHoOhD2iswH93RItV1aOrbb9bYaCcggF0zL7eoFLxXDbUQ5FkZxnokcUKJFmAuQep
YvLatgL/XAcgubQk4IojPRaD9KkZE/4Z6OzJayYZsWfe3x3K8P/1NTquMgbEEbjTwdXg43fgLcjO
Te2PDl9lKdjck8+q5pWntuRZE9aTzlNnARBjQN/IEmqAmE2/vs5Gr4EgvNKyM8aw5ZUeCKKT84Vg
aRwYj6QCzIhxGcsM7aMzg2mRgCpHiok2SRko3lTVQxyESMibOjuLsaUqpAxtXMkyW0qPJTpbFsLw
KFvFrlQ3krDU0PRQ4kWBFcXS4eVfH4FHIRnYp5oE8J/rpUuDP4hK3mRnbqkKOxGcvjIptgUQDAeC
XUc34KqS7RTEQ40DDM38U1vdP+o5zYMRxQgPwBbxDEcjXMm+J2q+UmTnD+RlhZn8yU5gkneCD4ac
GZ2CnAl9VQY9Lk+DoOWpKI28j5W6aK7AQqvxVPjgcIc2FREYZOGrQOkmKEBH5UhTeuY42spzBKSW
Qvmn84C/2472LQEICBNW0M2iQXAZe3KKsy+dOluf10+ctZa3PsGr2Nczo7xGD9j+JU0Dsgsv8Sog
7iZbdBHzlq0f9J4yZOeIjAGJduWmBFVIaip7EK82REudnCMst0y9xP0lFOYEWNnA7caM8bVQkBZw
QgP+zHPH553FFYNGxEaQlzlY9giXpQPRWpBnxb5+6gzPXYwtz3q3+kXpoC42LhcO25AxzXcDR98K
Reji5uMbXJd/6QOP+0p7yZCsFISFABcoMwC0y3HXnbhx7D7rFtT2lpsqIGp3I8UAxafbRpEVYagV
rHJ97IEdfGiacIuRsCqy0igLXxt+9F/BMopJct6vOkyWa4EAx6FlwtbrYt4ghtj5z24uKs9lWrXo
0tM4+Sy1ac4av51zaJiQBLUkUAwxYEw3ySHqA6W3MTGtoiNQtUGFprWAE4oIyGFMrvgQ3/A53FqU
SHboCvADCab60b0WjuqaumACZoyofM0KRmdcHWAG8D0Y7cbAHg2tLoIzsmx8wTtP9DUaOuYiEe2C
qrboQb+19jDL0YHHLO7tUdrfv/S/ec+1AmDSUQGqO9olAYj8a/4uNL9oPFmPQM18tl7/DHa6wlt7
veLIn4z8wUaQhwpDVIWZ4QFQX8HpE2I+WT/Ho7nG+Ju13cIW4tEpJm+muTzin+VAnp5S8yk3wUeO
np71em0+LRk359ZQ4dZI6CZBdye+nXZ+wFNMChDRuyeheAPtGqnqVeQf/J7hf26d3rUYKmz23UwB
sT3nnlCgsr14XwF8A9A7mHXdSGBBv38Q9PghrMG1NMoEeVkB7xNBmtdZg5mvNIKWlZ98u9vtHPA3
rL4/B4P0694k2/EnOrB6EGZuxrV8yhoJbV12QHpyT5a6QJf0zvmoTHD2kJV8OLzwTk5URFUgCjKB
ls8IZqY/Tevg5XlSkZ4uRroWTaLB+CfnP0L0EIGH9P7+3l6x6+VNh32h5yCD8RKYFffkx+eiKUhQ
M24SXdT46wAVaQKiQZEBuCTXEjgQgnWjlHGnZOkevhf9ul3vAQX5hXfgjWINDH2h8vL/k4bQHOIm
NgNqz/hC9VqpbLgTQKdIX68m1rIB/JvFR62+dAqjCjB7QrBNk6/SQCAhXq/NFUt55IYW0hT061eL
RHuW0Eh9/4hmAh2DBzgWjCAuN4/Y9lrKMOLlXE857pTZkZ0s9K1O1j8e+mVZlYY5A4J9kdEhDvAH
ZFvXglS0vWlV73Kn3kucPl+HlUSqalfU/zxuxoouBFH7JlVyBlZVCDLSDgkcmg9kHhSsGgn4zxik
94wNnLNYl+Ioi1VVjVy5pcGdNqBfxEyHeESfJUGS/SmYdmqba3XDyJbnrhXiUkDWIGgCNBe1k6VU
SPEoY4Gx0doqeOYUJO/3VzWje4gCBZQTMJWFyJQSkcdVDQLaxDvHavlSBuUWhK8N8YPEvi9n5kbh
BRK0I1gO8o7fKsqFhdC1sAvbsfLOaZWtATnz4CrRq5EGH1IxkCJpHUHkGddqJvwyrmRSB9bLve9L
euadd84DUOoxpo8fPWrXK7JYEThbc7109zES2ydGyPs740MZ3SvRlLkSSkWt6g6iX19581m1nzsT
VIlLhViOszJsfMIHCs0eQdGhBHXaRrZUjD6Z9eLYkWq5yS3rZ3n/AGa09+qLJkW4OACNk4xQqQvv
HATGUh1B063w26IXrKSszaoSGZs/Kw5GZkqtQMekUnoVCrnuionnnSPwEYt20ChAs1pG9SbPEsbF
nHOueJkVZAlDvhIgB6mliW1U1b2se+dmXehm5WFDJZLqBIOZD/UhtRTXrFww3MPBepiidInsngD8
+t4VJcne3IrxPXRFcPIeV99DeQ8Q3QKYmhO9M2ashdddiKYCB4xzPyH6bUyX4Rmpuu6NMMr1gpxW
iVowwp+rcVE8tlte2LwrqCYpu+GfQjb9JQtlXUw/AcMDpcdrHeL6mk+KKPbPm4TsRiII9vD1tXmO
UaD66pYSC9hxLmoThAt5k1G50NnQ9ZWWR4f3uQtXbb0BWGC08VtHA1kxTwJ3iSJBMAIFPrZiX7Ik
edMGDwL/mhgrsd6gBwglbm6tpTbIpa0+3Uauxoh7frNI+p5ffiFVuhn8eHT5NvTPmDYGPaCDKV1g
rBKEl1/e2twLf8RpNri2v08PD87jlkNvtPl0tF53m+WT/BE8BFZqLl37S7M60pElq7Ns/mr8vYN0
72sqafko+5F/FpVNKJL6pQJ3KiawVTPU1kB1ztYD4IHFciVa8XFQd8WpEkj/Xj9yqTlox9w/3LdC
M1Un3I2LD6LsAgokQdBVOFIFRAHum8AJtmIsJTe3uto4K5mTAW9VQgGKL4F2va5yC9S0xnep70Dy
TmKX+VQx42NBJgAUViTqogyg+msdA/xNXwAC0j/zpr6W7WoxvoiHwORfOyuxXBcjjDzjxs65wkuJ
lFsaUtFIaj/zz1q5VAtzqDBvnQ5/UJ/3WYXM+e0GU5sEKogJ5o+6QQ3KvK0yYLsL2ZEAXJBY8lO5
9zEpaNjdPiappfkPFY8XgcUIxmUSY4LsxDjyaQdv7oiiTgxqoI1DSHi9w81E2g36TBx5vRjVEp0z
0jr03js8zYgo8qbhKtGjhehqIFqvTMVlOL65wBfvu4AABNiZBFdEWS2lVcHunEL+sFBI8QNu95CA
dFkwzchh+H263eTXQmKzUfABTD9g9Sj1bkdwyhbp4J8xpep41TPIthPXt1r+KAabUJ2oos0ATJji
W5ETj7N4zVS0Z8aGz8V0lx9BqfSYGxPE2+ifG+2p0U1DXwro8++JnlnDMfKPw1BZQhYAEs0ZViJS
fLUUGT7wt+WBPnR0RoLsAe4CQGjUN0T5KMRjjW/IA+IksSXU5A1jmft0fz6fEyey0PBPfmDyjv9m
8VM5GcjDIMKkp6/7StFrj1dh8czE1gDOxGFEZNHa9rtifmUfCqN+POujEOT8Tx514kGlyUWvQF6z
RhtoeUoPkV1vtWW2Uy3/vVxK+3HNLfbgSwDf1NonzQemsEzWkc/dMTy9A9cF+aoCWNnrO1Z6ZSMm
cRWA/fQJlNHBUStt0KKJ3loz9km09b64tcTioJqNci+lUt4v8BUg7rWQ6kum8/pn5382i8qsiDP5
wVdk5ulqMDX0xKiBfVCJSoYAL2r78x6MWKQk56fhZdMwNG/OuuqYDAeTAhTvBpXPACewkWiufw7y
hV+fymaTim8axij7jLB2fbLUtJJPRgW1PU0AZQMVeIK0MR9jiUd5r7MD4q2HXUB0cLvuRaKBYe3f
+E4YlolpFZMQwFC9PmSjROumFHHBOWs8W5E/PY1Iop33QAUxnEY98JkZYDQ8+6mB7rdNQgvc16Yq
m0m5iA1W8j0Jo9aO3QWnnKzjTfUGAg1vYUUReGJ4NuqFGi8F/ti5i1BhBFgzaQTGrRVNgIAJopPS
sF4KJQlU0+G5rdecZNaSFdmDf9DHr/tmY/o71GokwPvJUBpEAohvr7dWlBtdrxUuPkdNbqFPF/is
RG5Wwa6UloHoEfQHW/clzuyfhJdFGUNYgE5AanYtMRBa1Y96I4adeqjXg8Mc1JlRzisBlAUuq3Bw
0wYCsv24SS3xO9+AlQDxHjpyjVP3wTn/ZkGodCOSQms8DYdZpAgBahny5IG01Yui7dNxHabv96WI
MxoxNcaqsO1AILjhtxKSpBSrIkzOGKnMSlJbGglP9bbdAsZ0i5x6JI8tye1DCjyWNLXrZwFl8idG
TDETNF59BHXx/VxOvbbBR4Bs3ZYxh5R5H/fXOaMeeChE3x2P2FSChblWj05sNKGriugs9HDc4yoA
lmhXHD2GFs4sBE5DRqwCAFNQnVB6X6ZunA8ZFlK2ybPG1+iSKcvcvr+WuQjsSgq1GGAYyb4MtvBz
bDy07VraukFsgtcmFnZD9iqNi6oHdyErFrt9AcQT98XaKJ/YlCAhHnM/QWQfaU/K+FONx7DYp95J
qJAPrcKOEQvMGBFEuDKMCMAh0WFCVVjLLECTUxQl504hTR2RMHoc+reydnoRLXf+kZWP3+gIDCIE
Ac4XRWNkLtThtZoIRj41S8/BEAJbNs7xdrwAwVBgxpHIUJSba0fJoo5Q1sukF8IoPQuVZoWgtPN5
J0HzdAB6oIb/vK8wN1oJYQiip7IkAJywuGvlz1JtqLQATUJgGTK89qMtq6/7EmgYGQxeTzYK3Q/o
sMfbBf1UmU+INYLQpudndFf4eBNqX18FgKwpjncQNxuOpYw3MTkmBnC90GcBIjfwsFJnJeWgOAH9
QY43cBgsDExzAPPyyLeKeekRQBkIhu+v8Db1pyRSJ4bHeLWPOCk/b/J+8wFmhUWLPtrv0GkJaMLM
Y0O+lmb0aWWs2z5zelPRD04NeHy8TIf+WeAGUegFxRnZjfXH2ACEx3WIJ1rv9cIILWb79c21w0LR
UQFsdThSBcnGtbZ4Qabqbt8VZ3mR4bHb9h2wWIwRyb97RlHzJrakJE0u97IelRgoM2qQ1ARfsWo9
NTx5GgbGTWMtZ9reCyFKyIlpOwlJiDyYqbxUDXLWXYuRKLHE0C5M5SKxdIXiXNhTy26IQrRhRz4R
3pRTEDj3lfG2BWTaOaCs45EBXaFAzL1eFOJEBbSxagH1V//of5zkj1HtmxXQQzEKELcsFbyJfSBO
xns/j3FhGdj/1OLU2q/qXC7Lcx0j/9gE70XmVLL1oqYEQ3lqwpwOui20TBInwmP0gqIRVKVUg3fl
vAIidHnG69pARmR7YLsBFc2DhqoV2vPlE4bzMktzzTZ+qrnH+HtkRZS3dWfqGyjNaQNwmFXg3jpj
DqGZILetPCG1bwLdYr3uFYaeTnt4FTJT0qg9zjWtdQujL8+lA/TzDQvQc85CX+0oZTH5ytelTK3K
cxGscK+JtXP0gvDVWx9ZS+mgnZjsf1PIfW9FlJJirCwSM68pz6mxU9RF+8qJ0J4wORbu2qjQO0tY
pUCm2lAxSqjlSlRLUBsp2wmcNSboQX2RbXRGh585xlUw7A74+kQsTNB8gRmBi0zpDa0yCvPK3ERL
OM5ptm3iHkQlVKF8bt1FaEPkkuoseI8JoJX0lGjCenTNGoCD3XG0WW/sNNni5IIBCoEcCMxDuPu/
tbQLQ4cYfmiCyK3OffkaoSfuHL8oKEkmq04k4V4n2i7dgG5sXOuOhELRfYs0nSV11qBXgj0CcZsM
ZHfqrvB8K4WxYVTnvHkNG7O11PYpyYkuM+TMuAyQiCGBxbM7cPBobDx0/CW6kCX1OQwfR2mpnb1y
B0XqiN8zcC6k6ULQS0I2iXcZA68zYAvF7y/2EzWRArx6Un3m7QY1mA/0GWmOtw7Op11YYjb5fS2i
+gJcFsB0LbyH1DTtx6fye4NpVMydsUb75uIP8LugFgUONYCN0D0UYzEYitup9TluTB+8mU5S2Ok2
2Gj9D052CajHxWhsonqljEvRJx3q7Zwl7/Wf+LWMGA7hthwJXbv8GOpqe2MQtl2p13Cq7RdG8ACY
h15XAghmhGF48SAkQl+ab2ukA5bbhlW6mbSJPhpFhA4g0AR/DE8djVDlasvlQ3MuVfAluYY0mkkO
Kuj7Oi3OuD0V7Y7Iiqd2QwR41xpQdonkNsApO5djScCtIz7H5WqiQCRVYocAvFz6AD3SiDfacrco
0FFdgTk9JO273r34+iaUN01jZv7b/e/6rXpfL19AVzMm5acUEz8pV4FkPmy0ROzPpUDURxdMyou2
tKVPAAQtwXM3egtfJkP+/0j7ruXYjWXZL0IEvHltuMFYjgGH5AuCFt57fP1JUOdezYC4g9j7hkxI
WksstKuursrKVNt8O7Bam+oMd4gCqNqvpERrww0Q4bXZM1pWfjkahJh5BYqWujN8heygPv7WmTm8
/9bJHMZRmIaMS3d2SXbYlUgwvKFqMCIHxkZ7X78km2wvqOdIRSTxtWD8b1B2b3yyTZFl9OU0Hzo8
Wd8iddfryFmGEEv4GJOnl51C3q4+eX0XTEa11f31fcH+Xzj2KFg2ahrgcTQ+vyZJKUrhu0TOhQ5h
Gvj5Q31YxYAfhoWWgIrf1QTSojvdURfM/nVc91YnpyPmlErmBaWzq27fC4jPohIalKuYWUImcX/P
4b2lSZTGQsOR90uMz4iJcdDeerUzan3QBlIBfqGrW2SpP0BmSGITjc/otS6ISm9UeGuylKf+25Ay
mevxW2/ctZLEnZgzTmfHz8mWu/Ig4B5WpwimPPijXK2w4dwvJSDaEWUD8Eks3EzTJi3cv/eTMTmV
AwPYEVPjA9z8i6k2iUcqfhvWPGGT1zDIRuAnyLTJwhb/66NgdWwJGyWzQcg7SZJQvgsiTYbCsAnz
aXjnpzeL+qyswBBJ9v7OSUDDOgdnz5HIpF0y8jkufMDfGxkfAIlRpCNx7cMj3c+74PoKO8hub8N8
H5Edulkv4dolp2/+yzxZ0dlMBhU9ux/8/mv1AxLbpaL83/atceIBTYJOLxpMAL26/wKKigLeiePe
ft68HHb+5gPKNfsDSlU+OWUb0zT3+rkn6/V7ae3tdaR7BKDf4+r58USMyzt1yrdfMVl+JqrY1GEj
zAO4A4urVIYE3GoLyz134LCcWPGRFQK48PuhAnqQSUWZ9bY/6E4p6RGj6I+HMbectxYmR7oonVT0
iry3yxhkbUJEOA4HNzRdRtKEEM/NflFf+G/sOJbv/x3UZP2YPujATpz2dqY973YoFqRk0x9fXnZv
nnq45LsLrngtYdRTR6yBWI7lkgu3sWLVJETX7ZQhtgcySMBXn1bngKz1ZL8OiP2TqF/a48mZ86zc
qGvGo6zxN0PIU2OBNsZha+NRxvYYDG8Z+oFjeWGZZ+0AYo23A+CyUBa7X+bAGYYgHs9Uhlz4mPqU
EVzRIgAU1c/jEc3t2rGwjj4aAL0glXhvKXO4rOmVsLfxm1oiCOgaFNmWNMiA/n8Z+kNA02LuovGQ
KvGrw24q2uaYl8cmZmft37H8UT1u8xIir0EPAWdwJrvbGA8DJry62VKtbmHSpgDjphZcBbdpb9c8
lOXjBOcwgZBnHnrW4xHNHfeb1VEmh1Go0p7qJRhyWrypFNT50+q/WBcoRyLEhesEmnlyf9Qyy6d0
VPR2E9YaEwE86u6FYCFdOyVf/r0bb61MLolWgnprnsAKUkXbeHycvOwOtH4wnrJVQ07d5nQC41Kj
v77zLHmniYb+jMdT+Vsvm/rn20+YuE5gJxoHEq+jl3nZpERS4GZ2hnE44aoyh/0Td0zI9h1SKucV
cBSRuuA65pYS6XcoQ6I5EPiGyZHuWbQP/u7/ugNIPE2IHL49HuHcrry1MHr2mwCozALRDToMsAyB
WfA00X3OmCWE3v9jJf8dx9RhCDErlRGs+MEqJs+7dEQnHKyTgIy4fWqfPnnSIvZoQI8AahJ1nEv0
YCz4x4Wh/oZiN0OV2gD94zI+ohr9o/It2JFr/OeziSIe3n7oogQRw+RcME2X15Lb41yghbtMBMPJ
ZStXlvDiMy9pFAuB6QHPE9IaaCy5X7UoDHiuZpsBeBcwRmNPdhY60DUr3BEdwmGuWqyl90xdLTWX
zWQ37wxPq2uQQUtEiGUONkcKzxTf/XBTvtFPeUMcNMrxK+Up/Xg8pXOhBYJEaNXi+kRNb7JBaaYI
Ki4tBzsGiKlPdB6ggKA+4Z38FgYL2Ztx2qanHXbQ0I8+VBqP5PtpTXro45QtO9hyn5A6OtdMpmUc
oV+o4Khw2TrOl3p2Zh97tyYnKxlUSZrGJTfgsbfpwY4NuJDqrt5A+2S4NolrNQHuYQkzNPvqQNYN
LLAQH0Vv9XhUbo5CyyZhIDfyYA+hoURG3tGkC1Mt5q4+RVp6W9c6Wlatxys5U39gEDL8a3W8im+s
urXSJUruDHYDeQSRJI0OELHEq039w6hK/ARtWfAAxC8Ou3pseXZdbwxP3GgRNTnNZjDMKk/+moHq
R/hKp68eZxbreImwZC4wvR3lZBOlkgPp+mQ05h5biKkL31lqRt1xCVsyZd3+vR5HZB8NLyAhhpzc
8yG6a92YEwZ7tyvVjYEs0qq55Dalm+hiVH2D1mxG/ewN/f0Yw0XUq8z8CfR6c1y4pGYHDFZfHo3M
OKi/L62bZWVyh/NbRRlsZOo52ahWnKdCPXmpsjK7iDdmpvNapjWv9DCTZLvm0OekhSNIwPIhK88V
pD8eb5nZFJQIwmQggxBQgxLgfrOWNQNB4MyjbYZYFqWfXP1y+HgT0DR6+LCsk0Wq0nCpRVzy3xtf
ApgNJTPk6FBGnSqP5XWd1HVFNTY9sDYlZKrALXk57u9FONpAWymoFRAo0pONkxaulxd10NqIaHAT
i6rywWxwE5PkYH0nq88r5MCBn1uXFTmvbId4q/f1qiVHSXOvC7P8N/q+/5TJLANhkEmRG7b2M0e4
AxhACGPgAQcIUWyOEm+0ZV5f0SO3Lw/nY76EU/2LY8JRvJ2JiR+UKTDm9iHMy/ZL/wMCAPXAEGM0
jvhO3H5e+QNYIff7Su2J9wbOpq/H459f7X9XYuIRh5AvxbDCSmT9Na4OubRQK5/ZxfcDnHi+qm0j
yeUxwEwDs7nxYvDqMHZfVS550hOUebZrdbX6kvVFUYtxE93fpfeWJ8dVrulWKtKoRWBZkiqm8SLV
FFeLlVCNwOYilSslMj3mUAhPUbKJs8Vu46UPmNysQyXTQxtibjnyEu7fUIzxtAu3sizCa6ZOG+ts
fYZHXIoyZ2Kzu4FPY0DJG7qQGe1uGoRmRqJFxuX7FFxBJb9WPX1FPa3QLPt4H80k9++NTp5KMSUF
MZvCaKsKNQFl29vuozlfwuMlXVuWKejXCMnrBCRMrwgOSc2MJfiWLDKrzVxK9x8yeTD1Qpuk/q9v
yfXxOLf621t1UUgzJmh2onoJtJOZbEi83b6mgr6HDyfnse0GdLkLt/7S6f6NR24uJlap8zRNsPmp
1fMLSC9yxFaialhgQAYJ/elb0re6hC5/EETZ66OiHRdO9+IHjMf/5gPqrunj2MOqjDR6MRmjO9wf
mASfgBLRzFZPlKRedX2NGYh2R89ceEH/vZnvF2Pi3vpeFuKGgn0P7YVOu5EzmwG/iZOoQb7wjvxl
dnxw3n97x2/GGshK3SmjK831GCW9Ha8fLOifPOnMeq+yuEi0pU2/OL0T58aVWVbXGUwClSAYjGZ5
Z5c0Y1yAd+UJcKftNtbguNfo6L9+Hbkv8bTU1z+TRr6f4ombk0KHgljteNpBarAZgQpAK9DrYouF
Hmmhu02oSurT9QpRB1BI6FxPdCjsJWCxywgg6lj61Wph2afU2IgM7z9q4vrCJM7dohk/Cho/B+Qa
cbcj/XkyPwkcn/8Enw9W7C/OeuyFfp8ND/bA7x652QOD4lFxONoFhd4uJlq13RkSem0d7XTqTltC
HbEVgLLDu3ThqC3s9F+nfGPZAb2OE9KwzOW5hXyV0Wfpxq9cNQgHI21Y/fFIZ2ATdzM8hbsVRZl6
cQZ7hfaSv++4LeJBYrYGSnRPGOLZNbSFRZ15s92bnEZtisdSYQSTmebsHFMw/LWz4g/Opl/ymwvx
4e/2upnMKP4/N9jYq7XbNdshJYdDAqpclzhb8wkpt0QkYCI+Yxstaj8sLeXEaVUKWAuV8USJsVmV
poOO+xgihoNFhYt5lPF0Ptqwk/grlJ0sKxTY6k0t8MkLrqicGCg/YaDW6UlSP+Xzawo/ptk/R9Ab
bBa2LTf7ARJYiSABM+piThZV7qMyCBJESTyo5GukNnPVOIW7k3zxWxXSTVZ4tDyj2nAnVC1SHB3f
UJPjeFmt5GHE7C0COWcgI9hnN580ubRy15eLKsAn9Uc+BBHKDq6cWNIA/KhjfJI9UnRnFW+BhamY
XfYbs5NlR2tgnMcclgIcVZqoZvJr7Geqk5sxoz4+vL8oqj+rfmNqsuqpJChRo+DeAFPwsfkcH8c0
gn9W/UjQBYqlx1/M5lJgF1g41fs9q6H4m6ICiC5do3jeXjnAeGmQBTXku6jIibWutfEa7IW1DpIg
7Yg2AXBdb8V+aZLGuX/05ZMbj408tuP5uLVrh93XIW1TDLdUn5+piY8bAGheQJjosUZ6H7XkTpL7
ijyGTchISWPEgmyUg9Mv6cMeiDR0dejoYVklKJ5t3I9Vvtg+9ncvyDRLK6LEIYc6Nqzef8GQs2Uj
VShY1nSkBVVl1Q5VqLQT71lZIgktRdrjLcGMY7qf2DuL00JTnjRMG3hJb2sUS8LvIICONL85Uho2
44Kpv9713tRkenvwVIWDh8G1Km0Kh81GVjc7cGEhZvG0fOFU/X1fwxiKpPAwY/5rirBjmrQqmg7j
cjzVzwn6XbWF0zSDnhxNiKgDYbXAZTjJefsluv36AYVY0GuMTfdvb+4KtAQDufYHuSZ79TgkxuM5
nPFRQM6DRAyc8ugvRLvl/QZRULPrgsodMIfQ5ARg7ONwGlaiVhrA+aYWUe1Ab8lPsKgrPHMLA03P
ozECNEEjye3kBDohXhRULfR2UK/7Vs8kEdRE+7ICpAvkr1L1CcIGkmRLScW/98S92fHXb67khmU9
1s9hFplTHT+dQpC5DVyVWgjh/nIpCPeGJkcvyAup8dCtbj8jyZZoB+RDws0FZHno+VM2pfpRmgcf
MnoMso2jqvHB2ursBsJ9dk8q004NcdWY63VjQg7oXKn4c50aZ5rQpEfv7RKQZW57g+II6bKxyxjk
I/fTIlbBEGWCN9hMf042eW4rvhG23sIWn3loYFJuzIxu+Wb2Gb7MlaLFdmPX9THn0cXxGRFT1/dj
oernHOnqqjJW59V7qEXm460+5wqRD4Qr5mWUe+TJTmfzLM5iLhls13HVSjk4HPBowYbiYrRDygvG
Zh4Oo7SuwjJ4QoApUZi83hUnQBUyRV0g2VKbDCR52AIUHg8nSf1Aje4qYxUh57hD9qQwl7BQ49aa
+uBb45PFZJ2yKOoICV43WonPmYhgR0KWl/0p4baKHAFItUg8Mef3b21OVrZRPKVxYwyY2XZo4c1W
kqT6FEiQC470qIZec+n4eEHnPAgakEQI4QGlgafIJNBh2iRquIhpbOkKlw9e49TIeY1Xdo3txBbu
9Mf2Zmb1ztwk2KkL6Fq5Hd3Y/DrQ0BMH4k0mVqnyyfVMp1pg1ZjZrXfGxl+/OSh8NAhVVGJsvCpR
Rp9oefGSHyp3oU43O4eIDEYkL0q2aEy+t6M0lQh+/aq1OzqKnkQh3MltmhPP6QW9zgvKaoOYITxo
rOPaU0yB75dEvJhxZ0x2Kw4KhOzBrzYiaifXOBCqEGjmlMb2O40OTCEbmSypdXxlT+lH/sG1JP54
vJLiTORwZ3Iy6tgXmaxxYJKnzax4rT8o5oP31czf0Alhcs0Pic9YXvdKY5k7Tch2eXLMQGabmJ2y
i5znuD9UgFMKIL79DhWohCZrGYKa/S51Tjz+byXSRUQlWDzh2L+BukDsDG/Q4lQFlbsvm1Fi1tBY
Pw9rDlXJ6isAde46odW8unrRpyh8Ju1JrFWutYSyVGNnK2Z6J1n+Og8acJxUKthdxX5J2WXmEsC0
wFmhqQm9fVPu96arUSMpUDLhs81wLhmVMmr+EPZjS1XqresObM46J4Og/SlBC/a1W8KizVzOdx8w
cSJIPPQRl/hIe7Qa35P4p/d+UKKOG7MWF3b+TH8BeBUgozk2hyDo+t0jNyeMo7OKrXAZ2WxuCCSD
wHEG2TMjODRGYSRmZG1kT/WMYRPbjjFESCtyqmPEeMKepbdfTWnwYFAL98ZcDHj3VRMnE2UdBe0V
fBXoLV8Eh+wAmx3hs5T+QoGor/Q3tWeqmb3gS2fcDTh1aFkEZ7kgQhLz3g3EYiaCUzjq7GQQsUVp
NYE0eIKUco62veDl8fGbOfAcI6EbFkW5kSxgEoKhACtHaZt3tlRR/nOD1ynhxc5Z2M0z5QOZY2Rw
9IHwEiwi014VQUk91pEB05cg9VIwvBFBVb7zNFA1ZQ0pJHtAeRVVegcRbqz5HEARrRq1ksr3Z7FY
lyW46wpqlXk6wxmPZ+Av/ye43SQoyAL1hwsMIJf7+Q5kl+nDQersAF1QnVHEW17IyDH3vllwYaBY
CUZhvKVLzaHUPDddmjz+gJmn6f0HTEKEJg58OGRAx+NnMHwZb63+orkfITn+rFBZWYHXNXdV9rWh
Sdxv8F+WcnAzJx0sACNgehSxRc/3/QSweYPHVoHnVAHsOrJFTqtBmNI4DIQ+iId26z+VVrBeLYx6
5gq/szrZeVU7gM+JBXBpUxkREBMk3OeEgwbQ5RSb3xXZtsb2U1IBa22tdbez1YUPmHsd333A5Jxh
LhCe8uPrGPcAY4DSp9G6d9YFROusPR7s3Ayj8M2DNADt9CDFvJ/hPqUp0e1pRKDoPxNQqOiek+Ey
xKtesSR56bDN3Kgceu0AJIaSB/b0xHOLCBWSsmMG24tV7qV+DwGjQPLtiYja5/W6b3S0x4I68ftc
hBjp0rQuWR9//caXSx6Vy60E61W+Awcn/CaHxh+iOAPpOTVHKANil3AleSp78fL9kiT0DB4HzEzA
UIvjoRpVD+7tR2EohlnVA1olGfnOY4js/gAIsPHwko2crSschmblQtCP1v/jRb4zPB140Urga+rw
ngpWLLN2RcLKW4lvSMqqXrrwepsJD9BJA8ERgFLRma5M7iYlz2pKLvCsqLht88ErP0V3UaSFEQkz
VxHPjmkBWRJAGTJ9p+V4ITKVgtuBI889BBGFl+BL/Om2jAHKe1UwcvI2GI1GQxFHNtt3BhpXJqAN
g5q945bOt42+fUWbw1o3t1v9vbcYnfegqnsd1O3rev2zpGA6c8x4XgIjPwtyB7iyiSOVkoZug5Tt
7Sg7gq5SyTUlRKdNBdUZBM2PV3umLAQ9kRtjk31WoKmVlnwY2+wO4nukgW7dJtKpWn2apo6uaBBI
UuBcZ6/tosOecZ13pic7rVG4GhBMprdZM0dY5JMPY/P1vCvRRRY9K+b6nbKEBQ825y3vbE42XFtm
iVMJsBmT/FkiL4G1Y/bZc7DgPuYe6zwQ2JA7AmUSgEoTOxFfldTQYFpTJMASLVVFvDlAKU1beMCW
iL8co9Lll1jLD5QlPX0JF9BeXJY0fWZKYVjdm8+Y3ImNEzi91+IzQBjPgMd3X2Fy2fXwovMHym4+
0GvZoXkPnK/WmUE/obCwvcbdM3mIAYKOP0S0WIBuYLLEvFOmmAWcvD79LoN9KZ8eb99fMO1fA3hc
sOjO/otAHYIBxdSu7GzAOd6g3agNW/5ZXgO7LwJOEEH7zDULPbTyQpNM+4zSiKL9jCIBIFejnho0
MFaQEILKI1k6xfND//fLJvcynsA5HXdVZ/sSXW5CV5D3ghydH49/nL8Hw//Fdt/cUlWrVByTFTDi
sK8s69bPeYLoEl1Lye6xpdnhoN0NUHfQsP/Jrbo9GhfqHBPtBd45l9Frzy1d+EsmRr94MxhOKIUm
cOrOfq57NYYABJb0kBm/mKBtbKH9UOTU1/UZNerHY5s9rcLN4KZrxXbUwPxafmHXO2OU4kzNk28i
cNdyTX+F8BxZ/ShWhKrKUmZtdgn/tT1Nl4sJJzd53XR2Iwqrln6mlQ9aHPTHI5y7Z28GKE0iN7qi
OvATYTO66XflaFJ3ZXwj8GLtvzCDlpORWgQdhFP6464EgU/DdZ2dZa4qVx8uZzTZucTT+7GduccO
4oV/DU22SjyE4FFh+86WmVKPE3RrC05BsINSkqBx2wNwOIQmIROwP1wgqRmY95oG5SlH4I1c6iyX
5Z+VLl7YwaPVP6fx5qsm24gTAIZXaCzlgCLmhS3l0PCiAkDJCvgTz8vDY9/wHwUlcwtQwrkARxBQ
9UAPIfo2hfFk3ZycGNIgjkChK7rMqmPL+nqeH/vhWUjYDa0sZdxnYPGo7qDVgMULGO2h00R0l1B4
9efIyzolwDK+JhYkUYAYJyWU9IYvvkJr3zq6VmByAV1H9yNCZp4D8+FCPnP2Lh+JMcb6Ge7Y6ckR
hEaBcA1QwPlP7L44DK9FnJ42u4B7l3gj6CCiA1WdQXlZ2HxjWn+6zCOJ2VhUk3nU7+5n2/PYBvLI
Lg2wB62mSBPvqH1G4ifn6i3kUOZyqaCxRN5MhMQBMAiTMCLpu8ZN2HiwNebKgNTkw6xR7E5Iea0X
fOBMMIYbFEI8KBIKiJMnlrhQHAonQS0jsCpIbWolEHBQP45OSy8bEEf/nT+gp9HxKoCFgUei/X7+
6rDkqzBD0K9AsWSndIMj6mWFZLABemNGJlFesZ6aDw7fGRErUR95xzsvfdo1lEnLSScSd3wYktDD
kVBTzhNAI9uIVPrdcV4VXuoE6obokZB5l9AuwO8qBLTD5CSJbgnQUZEjD+FHaRZt5UryRV3MeCXV
0xjZ2y/ovju0AUk5SkaCVU59VeYFutcKvqGTQ+fFwqg7ho5lfWwpTYykBpKVsJDkpXQFohAcccO+
97WudQPRaodWOXJxE3GHVEq7aMP3KevuCs8vKE30KIcjUL3OaHNIUUfZgFiBDQ5xUgnFi5RKTfrU
BH6hWDnVZpTpZmCWV8uGbxi1HtqIN5Qu4phNmvV9sWZj0RlrCKwj7iBDn6M5pXU4xkii0r3AB3rd
Oe79qNx5guBJagESckjaCTkIZ9PCD/DKU3iQnisi71dPXRUAtF91VMrt+8ipGpUfsh6tGX0MCTzf
oUIw8bARXeuCw3LeiinkzgetU06HdspHTfIpCDGQ7NDP5n3/A/FxD2Kp0Ekpb4/6AJ8dxbhV+JXU
gZj/KOW1h56yvuAowlZsnupRKUU9pr7o/EGV2ziN3xIwVom6j4RB+VnJrFt88mUdu2CvGkoqWdUp
r7Rrl6KE4BmMNl6ge+iCjS5pGLBhTooSnXRQNIgDcd80kuDbkF9w0caGGhCa6JWwy1DvKRoFSXnX
rSUoYpdiwpzctK0HLcI/5xXJhRp/z5QksUOFCTO9zdzG3ZQFEiM/kcv4Ubsum0jw9lRdi8IrfkwG
eEQstc1bxVVVBQ27RLlEQ9T3pIOiIavndRylmpODkFln41TBFymB1O2rgoLact0HrGi6aeQH25pV
POiEsbwTClskaCh/4xQOneyoCAkxEw5Exg9Fh/mGG/iaInHTpJ3e+2kCKfXUKSG2WhapEKpyjn5g
0F+VSV9cXEgccgGUU5Q2OWdZJg3bRMohOBKxXUSpPIX2qBWXhCyEiiVMEkMyJCtaaNSmlWtVEFlN
wNadJIxeUwUXb/KUTjB5XlsJkExFVMOg9a0K5Y6gWVKhSFO2cW7FccvkT2AgiCTAe/u871eOT5X0
WZA7QGYGRSzkN7eVpOBjSItMMN2eEksUPkS/0RsnUnqVZf3GMxjRDTksFdfx+0EES5LoF3W+Zrxe
BGlFBml3MyqLKAFjS84on1QSQxCBdmtX0AbovX0rSPF4BqQsXe/gFZlH7ZkiYUI9it280inZ71KD
8Vk6K0hDU9GguWhGkX/aJKF00LUM1w7UPi5Uj9rue+GSmbnSQZeMii+40tALMuV+4ocmxC2cDrZf
QZ06UDZNYNO0Jfk2apREEXZd8tbIlzz8AB6H5J7/03WZpjjffgyeV+Vn4XNm7rx/mK84MLih4D25
Hop4SAA0GUvdrkFVBKJ1jIl0skwYQZNz87G18YdNLlhU1ZH8Q80Io582SScK41DgXaXtRJRjg6Pk
Z0H2jYSuAy2g+yVN5JlnB648yFghagGjhzCJjbliDMAbNDH2gZBrSeW7OnAzr4+HNFeSRIiC8gEA
MaBq+QUb3oRoXFXLAe2hfTGi0GCO53id7Zka01chOS9chAGNGBXBw6vSIxeUGkqhpbKsiYv9qXOx
MxwuC2oxrKjyBxOEsrcbhgzCt3gvPrtjzrheS8UmNYLBQj8RUP9UqyrbsCD9Ukl/7qE1NsaOeqrg
z8GD/f7ql6IoEoO8pu3Gfe/Ycxpd/Qpi0BXhh/fYh/pB++SV4doL+XPlN1ZAOWY+8qy91ChUxZUq
+6scaLfqPfdSTXB/hAHZ/SW0PDuz/SACho5WBoEQ4Fn3HzkMYsSGPDKg/G73gkLr28YBxdBnZzgZ
ia7DKQXbzx6lDGgRAqn9vLBRZk4aZLL/r/VpdNS7EOOAbx7srlzXp1YisXSlKaPjjn4JwHyxpCEz
0zYMtmgsyUiYzo25ovvhJqncQEJYRDjfkV4K1M5VdMd39D7c0/DYvLdDjW9NX2JWZ4FsWRju5KxL
EsS7IHuFVwSroFVyyqpX8xTu0LyU947yIoB4K3a0pog1OSl2Qh8j+kLlO9hg6b0nToGko7PqB62o
Wo3xF94TEz/wz5eAgkyEIwPIZtqy2bgMyoYtI+9bbCpU36P0ujDW0ZPc+LX/tYCfjJcTlEZ+K2g3
PsBzuTQTIb+wr2SzRiZqRVVHRtgFpRrmxwzaF3m58YuFutgk2v5jdLxoboy2tV8CNcrLeyW5CMpH
K0LoabH4OKak/4wM9PAgoocHRVBwb6RghSaTU0reu3SQa7JYD2gqElhCZbRnJhVkhRqvC4wBhEoE
+uaUIUKCYEMHtXwUJUokTKbkC6WFyQX6z7hlGlXhkbYeeav7TyrBThEzFZazonZMbjpPlLCJFJWL
F1KQk0f/rx28QSVZGul7kCyf2KnygM9DzG8IBhnayzQ23NTlCi9idwBqtL083kRzy3lrbjKsnkl7
YLE4eS/7u4p9z/ydAHDIYxtLQ5o4QAVg/nroMSTwPlYxbvkMpOccYXNd2gIs8tjYnAMACFaCWwOo
GVi++/mT2SoCpVYKEY6GIiFz4WrwXFEvNRg9HxuaOrp/VurG0ji1NyeBbzMhDZNE2Zdsdo2Ekw9y
q6TgzdIxpLbcpAqR8veyJoOkVYtednaYAqK5EbQNBeBJlMGkXKnUfq7sWZMfzDB8iqRT4gCPwx5C
RiFZbgn1qVLWGXehXC0IbA7UTEuP/LmPGD0cBDtRVUVjw2QGeh6yyEKp7Js2VKsaT1kBtCVQ3Cnl
BSzM3OkTWY4W0PqOi35KUJ6krA/8J6XsHRbycu62B0lrFViMf5Tb58frOnci/jWFS+x+UElQgW2q
cZ19TK9LB8IUgEiVS/xNUxQNNg8cG3CBAH2gqx8u5d5K6vhBTwXYPH50zgUtidDL+cKU0Mfzd25r
RYiEfauN3yQqI06uK87Kqc0Us0ytpIU0499VRNYLyqugh8BFhXr8/acATxJVjYgTE2X0a8rkYMDg
oH4ttUbElUuwjmkKahw4XCiSxyOYWwG46d4anTMI0VoGKwnp9YolWWEO0kqQsHHQA9KDxJnwS3oI
f5cUNseSDiLU0ewYod2c1DZEpQc5CGdfVTlxK6NGPqhdyJnOD+zGyHin3RgpK7anfdlz9mX0A+5Z
xUgS0kN/CznMT4qjtWRo/mO/CqJXZhSOBse39IfjG6w0Pe2I8N0edwpY5zX1xX3h8mbjfUXJtqQW
HN7cLI6rBhEQ4CcgiXM/wIbPPOCWA2VPR2sgCda5RedLPFCzs3hrZOJUS04a5ILzlD0vQMuR26bR
qgQTE/I4ZhIcO+UqOl89lS2c+Wnu93dXIv2vAPAE1jZQzd2PDW0mchkOOANtsk/ZYO2gSs6hj7mw
6hrQLMlovcYsXF9r5ctjd/P78r6PdbCKN6Yn06rEaaXIVKHsixDcPqF97JDEWHWaVwP3ZSaa/KVU
EZGhwpjqlLBk/W8MOVpH2hSk7SM8ZHIcJd6X68gb55uB5H3Sfgc1YDEcu0oAVQAvI0OrHERFy4Ff
2E3ceOim4+YZAQVlECXjpp4cSlHIqsJPcHlUwJxfPHQZpCqQTaImQ0GsA6iwWVG6CygFwb9CSMEs
Tlq/UbQWot09hBRk4/FC/I1SwHB28z2TLQAcIYfkOL5HtIWW13GbsaLetGDNZF/5dPXY2LSr5XfD
AVoHQmwWKX8EuvcbzvXLGioKFQ6T3OJ5BE5kXzBziCA6ilEUHnKVhsPDWTGyWjgkQOq843ZSB5WF
WChVZITp+osuDAlsvo37mZam5D89/sRx3/1ZHxxFvKQgr4fH1P0XQhQrdEVvUPZIfz95lId8ZuGe
Htv4e61jzjl4Xx5PeKQUJ3s/BSdm2fa4DJSIJmVOYaCnMkX+yWp8dmHDzV25oLADCGok25XBEH4/
ICQwUtl1BRy0klNDxsKT0G0rIsspKdkERFMZ4agDHZo+YAwU26myaKbZcPS6UC9R7OPlC+i+Fnz4
zOU7qkCjtqkAV8zxk1nmo8LjJd/BdcgZorBxGkdlWMsvl1j8luxMznnNFuWQ0wigqJrflX6yQovx
msfbLVh49i4Zmjwo/MITGCC0lX3fQWgUbCCm56nxwiN0dm/ezNok8PRB8J4pJe5asQnfZS/00ZhV
2o/35uxVdLM0U+JcHk+WcMgwEnDyO0hh8aaLfWN/ShC2rp96yXhsb8rf8o9LkAGvxJlASPjL+3ET
QAhSQEdMHzv7kFBnWoXiz6XTRm7kCwgkkNKCcI2IlrettN43+/PXY+tzJxFUojiNInqrIKpxfzgi
vuPdXIBxSfBIgtgPzLRccqVLlnjNAvZjLpC4tTXxtFXZM1QTJwjHWlPi33LoPQgLJuacOcI9QKtH
BwaQ3v1w/NKJHKXCcFCnklhNCRhSdxuHsxhuLS6t3Ljbpp5yRKajUo7kkyJNdqOYJ4yXDaWz72N6
i+BE/R/Svqs3cqVZ8hcVQG9eadpJzZbXSC+FMyMNbdEW7a+/Qe29d7uruU18Z4E5wGAO0MlyWVmZ
kRFmZnokIt9GnPu1pdwr/Z+6X3kRrRgVQYgcefzSGEsatOCvk6toZ9h3tYSXn507fMoYcm+2Gyng
n7+9URbtQucRYkPoa9JtwWVTHIkirWsalJ524KjqgQFkdKnsNQd97X25uFHObAmXZKvlJUskTGyY
/y3TF0v7qlZ1ooT86M+pQ/n4f8cjOGBGm5BoCcYDAXmHHZR97WsqCo2fSXpMINEbrmHYFvIGePad
WRRcsapy0y4gBRQYdDh1/KglaPC0wMk1HMPiqRyfCukuNdCk1rNNrUQrkYeIBP7vAUNNfJagm8sh
l0ejQCfFNDKYt5IkcWTDH9nvUv5HDR/t8llmO0DAHAls4OkhHdEL+i9ufPRT/I/1H6d75uRAW5yN
fclp0BPZqaTC1wdzZ0KK4oh38sqNv3RLgPIcf8DIjDhL2KpJreVQFsCzD3pjielF239xEua+jRlo
bCCyuJzIEY5Ab3W4sRjRnGvyxhtiHXTq3QwO8odfHASHurxiVCy3/J/lm38aehOYEjFgaPrKtkom
Y/fE3C3YFmnelOwGVJVL2Kt+QVGwRNNI+Blzx9gkBZoz3lu5Xplasf509RnCJpakwkyNHp+RtsDF
gO/IeJ5KP/THjb4dvAqc8qB3UwhS0N5AVvbQknNHXQFNQOBynyO5y4lvrDgcihjOfUx2PP0AQ46j
op8TYptoCCv01ZrCfB+J/h36HijqzbEwoEqX9pLIzJNewkJD88QdDPbaaSB6dTUKtEh+zznEy9Ga
U0spWsR1R9L2efsvrrNZxwugCYTiyINdfkFejolEJjh7dKu4crKxy21p3NHKU5R7a03lcMnrnhsT
7k5L6dpel2dj6LnvHejncEAvbp+dRSd4bkS5HJGVTWPICFw7wg1a116qfGZqG9Tye0yZK/fhjkUl
iOT6aVPmXj6s9VovukFsHswnIPEgwBDcIG3VJougWxwkyF1moMoLK0/H86rokXBjd7zbtNlvqzzm
sb1T4o1J3m7PwNI9emZfvL8T5CFkMzNoQGrgU/DYHLInaNNLm1LvnqFi5MRrvAKLZxZdtDg6s14R
np2Xcz5KSUI6xca56Y0tSwNd+TPV7zW9k4psS7Uersv0gAmS+e8qTHyepkcDIIvb415MtSDGRegA
6C9e3MKFq3CJl9LACNzm4Nvjc9TuLTR8j1aH1BzaygbQKwAIWKlJUBTy84r1hWlHTUDGKZ7RdmAa
vpwDxeqrBj6dBMl9/M+0GaCbTZBuwQJUrh2kW2sf+4T5Cuid3Gq39m5ZelMAgyHPLf66jnevsARR
2zd1qmhk3vZGlnpRvGHaU+enJ/RkdABarzzi/x8GNdyASLPMwluX4x2oCYGdTCFBY0our4gvd4BG
HTsUlyy6Ncu/kt276urpmschuEyM8/+aFV6BMpO1EqtHgiJ7HuQHpU03qWm5ZG4bMDZkcBG3Nh6A
a2u7ayGcs0ByDDwAPLV1lcyWozhSp7LFna/EyKk4DH0Sk89BZpA6/K7VFAfw0dt7at6wV2OdiWNt
wD0AeBRcWYyjBjQ0TI6kcmzVTSJoYoT6XVussf0vXHwWYjZtJhEFG7ApWOJF2xsJwaXbFdbeQpbC
iu8Ys3aWEbuy+m72q2WKpeMCxALQe8BVImkvrGOZDE01agrcNEEZBIUl8KBEFMCwfWwBhksfFblz
R5L5MoCrrVm7Zg8+OGRwEFV7ifIrD5+V8FVdiwCWro8figx0smEydEs8R6EeK2qekKDLog/sah0I
Kv0+UeG48OaTgWgd223YbBXW+xXYAm6v+HxoxBWfCTr+x7qwDroMTF/TAt5lUiCSmyaH1EdglE7V
gTO4X2MRWlx1aKRrqJegC1ws88eAfPdWVcLaAIw9qMtk1u5GNUaYkUJLt4wcZOVXEixLd4WF8Arl
qRlgBEX4S7+R8xagQ7MmgRID0qkorZefbL4p6CkHbKVobccCOL6JvLwp7pTqlLO7Yli5IhcHPsur
gfjHQo1MmGY17bOWxDkJBmNrVXxjVrFnomSM01yrXwpKRreXdSHwseYGSVQ4Zn42TQgJGmMi2YCM
T1CmhuTZJQo4MZFzrzMLbcXUol+GOCGQMriQkaAQYko+SDRMwwa2kKtwsZd3JJKGfRelAKtkxTG0
QSeeZoV+6ItodCPZWLuIF2cXtQ48XVDARYHscoXJGGVjG0kkoNi5doasQYSS1V1rj07CP6Ls/fbk
Lo4Y1iBFBTgSkNqCK5nsfhwow2o27I4mqdf81QxX5/oJTYimDt0gwB3Wqo1LB/XcprCiqSQZrSrD
JgByxlRCpr7tnCH7TVeugKW5BBkK/BACcKyoMLa+7jpOAEgNaoN+5NC+LTMt8Wqw9n02iavxcKVk
u2QPxXBU3vH2xGUnvAcgmKe0LMXataabQH6CnJqt3CquVL0MbHd74RZe0da5LWGfpHEs0WLeJ/0w
OXELNOiaO126QM8tCOe8yrmZ83IkwVvEFR/sDjHxSbKGQlm6ygCWwG2BBCcydcKJM2qDy8xG6GVU
xnGwduHwYtE9QPCOLIO/OPfXui0WhwUYmiarqGyg5nB5wHStSJoZtBDkk+0lxHY57YJMlbZStLm9
REuOa9ZWR2/vjFwwhO1XtXKp5AxBXqm/9QYg178i+ve2icUb99yGcJSqDLuxRuI2oNm2p37zNlk7
E/BvugeeEtwU3/a3tVaSWxmX2JEzWDyjUwebtvI3a/9a9qnsPlbGtRQwno1LdIOGSpBIMbC9Vfgg
KbuTwX6pBhLdIV9cf4fvU73GGr50oLSZdREIYQmafEJIblc9j9HmEZ7MrJe8SQWGfMrzNbbipboy
4l9dRSMXgmGAfi+3H0MLZ1iXJcA5HtiS3Fl1FXwSful/vJZuupF2axaX9vu5wfn/n6X2qoaWVFYB
aUFXApg8/c7+3dWyy2X7cWXNlvYFmgoge4asOzBBwgxaZcQtKzZQqrVbD8QGm3j6pzoUZpD3MQKi
Q1ofI3sz4ZIZZWTgwU2UfLDpaeUrli6X868QTp1eRPZEIhMQLPYN9W964L9q+xXPDzcpBqdjoF8m
hjcUwRC7VLnHl5D2fkrX6AiWpt2Asosyx4YAKAoHM4MOndErAw3AouiUKXCgybGawMKe8rWgZfZY
Ytx7Zkq8doxwslhmTYC4jKFvgRsPuIRDbiS7pNJPvd0hHfWU5tCXseSjrj3V7QrGZunkGHN1DGsP
3V3xMdskZaOjOQT2peMIrmDQX91e04UlxcGcUWYzxgwX7OUW7gy0SVlTHp4aO3GVGP1eGe689DOq
8KRrVoPAhaWz8YyT4LMBvQC35aW5rJSbsFWz6MT+aofJI6dsbx2Ynx6HpyJ26HO4t7zEKZXN7VHO
O+JiGcG1gmkEcgiYL4T3wo4JxyxRq86MTiCYGVRvRh1ojaNxR4/vS9CD9CvRyoq9n8jw3DGMU97z
AvYgs3Ks7c9IyRwynuzmzVJkr84PdbKS9rhaR4zQRHIP40PXB3JelxPbyhydVlQLT12T+VWu7ep+
m6WPla290jV2uKtFnG0BNwRUFKDe6Ga5tMWq8r9tAYUFqMy2KgBNNMl2FTOyZkhw6NbA2jBJrfDU
0oeqVx2QIaD6pkBV8OX2/lg0hOfWTLYKHLIlGkKGqsaLITwNneolKQVq/iGZ7H2h/L5t6DoJO88d
joCG+wnqO2KjcZZIYZT3UXQyWFD3iS8no4ckh6ex4jCo8V2WAdumOGjGdLFHpOJzdaxLe/P8C4Sx
olVKKdohjUC2uRlouifdoTHivaUxL21St8uYJ4fft4e9NL/gtAW/GGBPKCoI0buplk2m2iw6SXhc
8vyX1leuQdGWufKIX7YD4hfgyIEyEhE8HZRaW30oo5OW7aTwmyPnV6Qvkb1yES4dNjzP/9eM4MWS
Kuwig8NMF4KvNm4dPYVuddrMLG0+DN6evOt3JPYMnq1zAttAKls8b2VV6gyvMJjjoyvDh30kcQ9J
uiC0Ol9/HcmvNJG9FaPzI0d0mRYYAvB2+GEhVi4PeT6OFc9GeOrC17Zk1z8m99E+agJ1a6yV1mbf
dGUK/dnArkMQHBnyS1NVybshkvvoRDR0qdyHOAhHGkNwaxutbcSfzrcrW/PeQKPODMkVli4kutWN
vItOd78+TafxZwrgk+18zYKNG9CenTYn58l/gp6u8/SUeJvvlxAoPYST3su3//Dy+RC8g5Osc+4D
yCcH7kfgP0wuyKu+/j6+2ftHcIrvTBCHHe5l92P3/Pi1M/eP7vOj6x9WFmhxD54NRHD46L7G42ge
SBhoD9ypd5ozrSVM5om/NVnCtZmqU6yiCRY2wgSxj9EaCPTCtaDgJ4i6NoOrGXE7AOIiXVOjoF01
DVvclnriGMU/nRY7UQr03fiHSIcJJKAKG7ZdiWZcp+p3fKpdsKi5UvpSG095C5ljUjhdr3rAfG1v
H4PZGd76NGFrogUGeCtSw3EdZC//Z8VdLc6vBcAOLm54RjHdZ5ABjcnyFJ3S/M5IocterjiqJQMg
DwWP6xzg4ca+PFltn2pdX9g4WRkal7sKrioa68q7PUkLXheNO3MBApwhc3vmpRWjSAFvpxaCuifn
AbLmzu2fX9ofF78v5mNojHwen38fzXVTxBwL7dImP6Fg4Ji779J8sWTPiN8IywKORkPNK0cnLfeS
/DeCGg39N1BRVMzOhyx4x463emWNmNiuY9rJKnV5r9J+pY9yyfGjBoFKBMYHnV6RkTLq8i5GkQtX
dRqheQik2LsI3P3qI3q80eXtJuNKVu8aojyP68yikMHpTdXMZAqL0x/AkZ0Xy3v5fXpI3dRt3F8E
Mjt45oEV9/3+wx9c/8tyD84/O3VYOXU/CX7h2F18hnDsemviaaTS6KSm9xJIfJVYcSYkMud6U5UZ
wIYftTHxMrN1zNa6k9VoO3AgXO+I9cUhs6mPv0vlIwpf+uGkAJySeC1k25ModuEl4IFWgu+FC+zi
c4VjlrC+70KDYINWUKGSvARQwlaqkWN+L7LKoSDHuH0kFpz/hcH5RJ69L1IWNhLTMD8o8T1ENvUa
6c6mkUeKlS24ECzCEGSwUXFCk+qPgvSZIbVvlDhq0/g0Sh9VB0hm7qkyWNIbqKka4BP40Kdft4d2
XYeZtyD2uzw/edH6JHgTzajzBNJ68Umtf8kWPLsM9owkUrYKKVxC7T0Bftwmw96IXzUCMjj+MCkA
BvX97vaXLDhPtHnJsygnikJX9JlNXEtNEWLsgylHHoCq1NFZ2ax4t8WlPLMi7B2eS2POmzA+dcmn
Bo4f8NO88dxv6ufbo1laSfCJY3LRxwJqACFeiFu8STj4ME58QpdXUIQH2uWp03S/cxY5NgPJC949
t20unYtzm0L8QA2QUjACmzbiR3S9+poftsci0t3MWAFhL5kCwha9eWg5Ry/0PM1nG9UADQteiEVy
krnbjZuM+0BqVtoD5UeymhZadJMgl0SdEGUdYAyEgc3t3jZtOawxySda5HTJXBvsX0i5paF8jDuw
QILP2Hgk0aYCxqJGZ5QdvwwJprzvg6r77on6h/3W7kElXoNt1nKq+L1FoXFA8JM0+8jYmfJ9zPeJ
8ploa5zeS5sOIEHM18xDi2rj5WzFxtROJKmSUzxx8J47ALIZ7J7JlcvXKvhLp8hA6gpbDtQNQB5d
mqI8TjNiZ8lJib+QYE7W0vRL+xoywXOT3U+aTPj9popH3YbK6MlGYEq6aZ9Mxyq7ryLLASax5z06
qdbUN+czKV5PSCeh2x71aQQ8wu2fmE1Li6lLTrmBliG1c5LkgMToyulZnLkzK8JdrOFFhJpQj5kz
Etth3PpCpj5duUkWp+/MiHDTYtJycHq0yUkq/g7sqNuenL9J1i4yUscqPpK17uulWBFEIT9wDsD+
RWYSuVdHhHOYOjn0ovQ+kxJnpsYl+fQv/Oq5IWFgfNAbiIHAkGI+S3rjy1AvjE6x2Wxyzbvt5pZO
E57lQBcjwQjMiHBjoUt4iMnU4DTx2lO6J7tFoZe4dv2WkO/bpq6xZMi4obCGiQMbKDKoghuXUtss
jBRvJSXUH9iY76xaAkvf+EghCZDSyVN1RwflE3mN4zUc98LawTYEIWzEBHB8wlWlZVqfEQW2O/Wp
LHe5Dop4XzO2t4e4MJsXVgTfZIQDsZHJj06tBeqQEshTI7lXh8wZJuMp1fa3rYlcfMinAJOG4YA+
CWX6KwJl0kF5py3z+KT3/bQdZKixhKSje9kcINEsj+DEG1O+iQyQ/6OXKkddsyjexh5PzUEakULI
W0AJ06zypMwcXRDmtX4I3Y7//JwqMtYbOA1pfmkJLgfsWzJFUIxAzA63DTgvkGD/4hrYARmawlXq
yQ3/1Br5n9vTMy+p4OnAMzM3PSB9h8yTuBgkMUttwLXaD+VLmrLn3JQcVV2LZ5deOiC31ebuFYBD
rhgBdaUJeWKm2Qn8euN2ZHbltFNSQ+o0IIATKNC6JMBX5wypZvRIkJXZXRimqs3FJKBTsBfE+7BT
wctSgWXuVENzPR1c4wP0cCsO6bqeDD6ccyPCTQVpAZNwu81O/eiAIAwiDsTJA5BNJf8UXvOubNaI
AhdOEgyi2xVdl5qG8sDl1ZtIeUwpOmNOdW2lPjaLdGws2QZ4Lo9+mXJTPYQaM1eGKRpFohI4RPTW
gnYewaZYmY8MCNnFIMA49UoHRO8W7F464GiVYW4TdSV/cpVNn42hkQV6FWirn0GmlyNUSWRMXIWx
UPoo22EDmKujlBlirdy1TrbpdfJHW3s9kxxqym5qrJTnxH0z2wfHFt4GM9oUaZxL+4NB7SGvaXZS
aeYgrw3WdyfV/42RmYcFy6ijxiMsI0MZxE6BHYeYeOMY+vsAUUYSJyvrtjiUMyvCfRlODFFCGrPT
iEpOj/krZhaPsVkJaq6ed/OU4T+A0OdnCJZPmDKtb5Key9kJFFqbxhqIE+WvaHXS6E4+mPJW0vO9
zKyNBpK0yG4CC4/ONRatq8bYn4+AYiAQhmgpAbH95UfIMgR1WgtTCiyj5YHPd/BVl7vAwTvk8Pz1
9ZedemA8bvvSpZMBVRtQ0oOqxcTxuDSKAiu0uDJsloJHT9J0QMoT+5Nu5MwvpDXsz+LRAEcZ2OYM
pPFxsV1aM1MlktR6HuJ0atrS6xBoIf03l8szpCeadNjHNlRs8DqZqgyKKn/ZtFY+XxwxxHxwQmfS
OzF7oGc5rWoasZOEOwQ0lIp0FyJQ8kcTXci0bKiTFUO8uz3NV/1CWFzVROVizu+jx1gsl4ATYqK9
Bas6eFkI/SymnTIUH5ni2j1YPoxD1nu1/KSCJlpnnjPyBO2LuNT0ldzJ1ejngjpgUKh4IbhAveFy
BaS2oFkE1OqjLoXSpg5t01U0bxqnEJkqvUO/EGu2t8c+H9Lz6xqEhojNAGPFZY2czU/D7dkrmOgR
GVLVjh8LDn23JlJkAOyVNS7s6701mwG9Ka5LFfwfIp5Hq2dqLg1mwODC+29eVq46gimVxxujBF9B
/15Bgz7uAjsJ4irgGV9xiVcp4Z+Bnn2B6HgBbdN7bsWPRgbKmswj412X3uta+YGyWNvJDuqMGQK4
RvkzoLsBDb6HtgTtGfThoV1Ld+izWaOQvupmtn7yD7hoEZ5BkEPsrykn0pmsxXr3TC72cZH02zST
5YNK0akNyXLVmZJGBrpV5k7a68YxLQvu8SZWNlKdsActsuamXc77w8TlCZyqNHNJ2aAMjLvbKxl/
i3TtN2lLSC/YMQhaQaS8soHEEH9mqsH3o9AIn6Er4spGeV5lo5HxYws2dz8H3bHX4QLaJkMSekwz
VsPvRYNAhsELoycJ++bykOhTFBHCK36MUMfK2ZPFnxQER1391NWDY3afdS/vSd5v6Xuz76O7Vv8N
7zWBgPf2yflJEJ0fnXnkIAQBK4eM6iBcx+WHhHaXQ2Wv4UfwPe5D+cD7dzV3a6+tIjcMY1+rGken
d3ZnOhXh7tRBYtCnD1n7O9S7TRkec83YFfUHmhAj/EOIhp6uOY1vBgHP57hylVzttZ+v1ZF5QIgF
CpefWPPsoA8xknc8G/gRuZ3DAFWdVtuD6dkZsxa08S9h2rpy822g+wR54gMUNsEPrXua4jFwKpcH
VteuzoKo0d0cqse6/ayPA9px11C7P09fcVbRNvCD1EJcbwsXrVTXHHSZWXvMTFZOTt3r5WMuN43k
KlPUAkwVSjFeWLWR2U4bmtGdMmYxdaoB2rpSjJK3hd5ZEBhqtRK/VCXw1I7RatYhqeiQ+y2r5SBJ
WzR7VjTJAY8iFvszJSFw7GXYJn+qSu+hdm3V5XHAe+IzSmsJWVylTgZPy7k1bXI1VQEVmNgaK5sY
T8FDWkgNzoE3mn+RQb7cT31K045adhmkqQ1KrYwZjvFGM93Y3N64s6e7mmEk2BBUoAkITZuXdjQt
Bs+VjjRno2lOSWNP7/7m8iePwHRZ31trrRnzZ1+ZA3nLzF+PRuCfq+Fs48nT2BqhCXPAh9EKJ8Lb
ONhT/+GYoMyN+xb9gIARwyEJsaghDxOXooIcw5geWUaxy+uDqU93KTlqKZ+JsOX32yav/BBMooQp
I8gFDwXevJfTGE2hWqOETI5GckBxed/z44CXaKy93rYj3tAICVQsyDwyE9AKff6O8/lrw65LsUOD
1HWsFR92PQYkoNCEhrAPzhuJgsvfbge7Mo0RDy4y1U5m1bu6OujM8rtyXImxFjb3hSXhWLOyz+sm
M8JgsiZXIZMExlv+Rbj1cHu2rnYbwozzEQlOOWuqLkRpCna09h7xrFfm4Z0eMvQeJ3+yeq1eMcfE
F5sbjhSx6swuiCASLFGXEziWWmqGJSawvEfQdByoBzIX/RVPkE7+T4+tYEoIYDq1UNuohakoo4f+
Sa182h5T9olAElHKyua+8hGCMeEtQOTC1FAnxTTm8cGa8BgAsWbJdHRxA3zWTA5oU//jhTufSTEl
aoTtBPY3WNTYc5yiJGNRbwLfArp9o/DvbVsL2/7ClrAZO6MlGtQQwkACEiTuXa27z/GgGY2VS3dh
01/YETbjEDdmp2WwMxUfgCO4aaFs5HJlX1xliXBvXFgRHBFi9gEkDrDSk/fYsN47yt5yqtwpL9kj
lJRJGD8pOZru9Kn1+jUB1mvvdGlccLxTUdpqLVPsSvPV7r9H9h8+iX4GNyON0UuICFlUGTUKSns2
kTDIbHBFDLIeP7eG0ruhXJebriqLoGohp3V7fyytG1gMAKMAvhNEqYJb7BiZxj7mUdBnUu8kgNIf
mDlCeQL35oqpJQeCLM0cRCJRg/LapQMxjDrG46OJAq5VCYGmDqocrADvtoNGKv0haxiYyTmpimFb
TVXrUyns1kgLF47D/CozgaNCigW9/pffwDK4lnCM0yDs+/iXGiP6yFra+/LAiTuWdbNSeb3K3WJR
IVA/y1mizQjFDmHQhQlV88HmaTBAy0BRKMgmkUGtBzesez+d0m1CqdsacaCA5e320i7bBooPbSWI
FABzuhxs1YyaPulyGoBROXtL7ELajmqV3+E7U3cA3BzkFBAWqWzyi8t971VVEa7chQvOFc8FJD2R
nDeBpReGz80yUQhUF4LC7iq2GaZJf266GsAjCyIPFSoHmpS5al5B6IfGabTWMrRkH9ckGOnxGWjl
FNabmzQnRj4lgTSq2rZPqmyrt033Kikhul6QB7iTIsK3psGUtb6eha2GbhsUkefIHgxewsmqJmmU
07ZlAW/k8FSAMm5r85p6YETfdHWlbW+v9pI5vK5xuECmAMpzYabHpFUas65AHT/loD/Ds7lgLeS5
LRcNTfLa1lrwhWjaNNB2AZuzHO7l1oKGpFX30VQECrc8M2ydPjP2NI53qXJk4eSCx6iHxk0rGy6T
yUlDcbth6l1rrl0JCwsMqXW0M0EvSsJbTJjltIl4pBlVGVRIZJUmWAyiYmun1qGsh9ZNkvZJIbF/
e6qv6ozz8wW1MdR9gKJGJkAwmswZiEZpq6AurB20Bkj1WLF3k55s2W0AUdATvovH51BJV+Z9wVsD
gA8BcKDxUZATC5zWWKDPXc6rQNbyv9wM/UTv0cqaZCsX7XwshFgP2YaZHARbF1JKwvImqDwPlVpU
wdjEPkSwHAt5Ob2PN1r2ouoPt6dzYS9ZyHCg6VmbNTlEhYAwbilBYzVSYSErHmWS59sQVJjebStL
Q0L6DwLDcyELL4DLHVsA7k5NO66DUnVBxbyzRnlbJeGxa157aQ0qeJXIn3tpQKYFMD8Icufa5KU1
bCBo3thJHtjWvm0cgv74w9jibcZP+pZBE+qTQgsnriG/8JnYa9vkeqx4pYGPABWmeYuKfRSS1Bej
oSZlkHVopg4/JTVEDnIPJ+3Zsercntjr5bs0JtwybVqQMS3TMoCwlBPXwPqvMRBd9S5iNmdSVNxk
YOPFCgomSB1zZnZWGoyuvSkO8h0Il771XeMWwF4Cgt45cnSo1op11x51topyhIZWOrxJBY+aWkav
1gqsylLmD+CSStH9lTT0npnl4+05vD7Xl6aEuLYlqC4Dkp+CRa9JYs8yn9JsDda0ZmNex7PHNakT
UoNbNENXZI7m+q6MM5D7M4jAFJy/3R7Pwga8mDphwVDJ6Vkp2WkApSNnKvZVhg1o3Ulq4U7WChnW
mi3hqCHdruexiWWSHgtjow9vEIYsLDdja52VC6+Py1Wav+RsBnVgLMqEwRJaHIvJHUDsYmfIL45q
9BxFtVeSZ5bc96hhh8Cq9fJaMLM4Utx2wJoCdamqwgranLYRig/YkH3u5mH9njT9RhojJwvxGC9e
b6/hdbg+izHhvM2MKqjOC3cAN0doXklpFmTVMcmPbbnVUo/rO5IeafOoSV+3zS3O7rk94R1uZkox
Mh32wHfqSH7unZ7+lM7kM1AvrZiaH72X19vF0DTh/lamJrPrFN1kfFYvu2PR34FvwXThgu0aTdLo
7YRWEtLD5dCtmF5aQiTvwKA8LyDa3C63UFqPljqpgOLXA/FiJ9SCWVitzv+kayQAi07z3JRwLqK0
MrW6gKlhep/QGiBT8LZ0G1rcxdi+6bhVTS+celAbl6DoqdyYboxmcBppDdvxw2J1Nd1ngxbOTUS1
qdWNAp5nXwW933ngeuRe77dP+QlYrY/w2D9wHwTjUozOBMfNBxdw/ttrvribz75B2M0Q+qlCFe3K
gRb+wv0x/QLVG3in2hf2R8oP/3+2hJ1MM2S1e6vMAjPc5lGJrhKgWTZV5bAvkM3q3RqtyVVRd74f
1bk/CEAPNImJNGIzxwqVzTYLJrKZNg0aEchvyNaC6monT0+k/VIP3XSMjTfWMm+q/bHdGGvpwYXX
JjwS3njAQulzsljINDVSHY+JgRlmFQhstsMd+4VuVIZ6xdc0OOFarn3ZHtyTDMEjC3VW4c6sCUmZ
yTMGnYpalR08wofQyRPoSbhh0slzAsisOKpkbfGXoerROJkkAc5b1Wb1L647tKAgbJyfuledlU0y
DFyqsMF1rdlIbKfgTI/ZHStOQzasbOSla/zclnCYKilBiQHeLkCxKGyg9/ZA7JUG7es3FVYSWkkA
JSDqwJIKTko1yraF2HJgQ1o5YS7SAl5kgTMNFG3Dh5WsJYaW7IE1FfMHLj7wWQqBlsElbcq7Kgvo
dAzNQIq/DWMfdnej8dnbu9tnc/Gage6HCY51FRh18cEYR7FVjFBbDGjzNkKTniF9bTtJN4DfWnYg
SZaHhksq3VemP+NaCnFppGBbVFHzA7E30tWXM1uodR5HXcoCIoEFnUVHEm6YGTp9m7rE8sc1pZMl
e3ORDZAHhA26COWpQ1WNB3lAN3UsHXRyB2iPS+lTqHlmDgKaFvQ9t6d3yc2Chmg+B5haCJFcDhDi
rNCGZRrDJV4aicPp4/cY4e9vYfMSqmsQmqXhWbNCB/YO3o9ib+xgthOIU2wGv0ehjAv24hB8H7mr
Q9e1y5+LiK48Va+gFVg75CVVEI3A1c2EI5fjM6HDKtdQhA2mCfAKJA7bWcO2elXbO66+dHb/mFn0
2KtOqas+mldc5T5EMRzgwnLq0AENZdD4D4kP7fvtef9BLAl3LBo70IgEAOxM5iCcWTssJxrSrAis
PNnHnX5X8+q3apdfOlDQYJfsseF0NLVrjbStiOLWeIhGThghfJW1YkNrw5Xq6YEkW+SeV75tIejR
TECtkKABGRYO+uWkqUbdqwbUfgPT+B7oeJqUxLEgVFFA8ZQ85eBlqR+NKfXaDpK+dKdZrUuQFSbd
foJo4IS89O0Pmu2JcwWJJVQzdQAxMV+X35OwWqOkD1lALerqGnpkNTM/xn2ieGX4fNvW4tjPbAnu
uu5yyaCTNscCHmm3KFC6FSa+yTxmrhFcr41LOHwsjDMLaUZcDWrkq+gIVp6JxDd5v/JaXbp6sf3R
+QZ0IJKbYodPgpyRVdhwY3UPHZ5UKwGkKJzYBsFOKrltKnlRpm4m9NyZbK3hf+H+g21r7vdHvwwK
0peLBxqFMWFdzIKwrd0iNvfpWL/aq/RgVzCu+aRbs5Ap8jeQMRXDCzntiNnQhgVqnBzrZvCluL9v
w+fW/J2FtscNZzI0r6fxLmz6fzTtNVvVGJzPrLhPQSEnzdBv9CebwmOhamt1mmjOglySY7cdIu6O
HHLTt3fogstGQXemkga2xwAc5XJCu7gBwJJjoNFkfEly9dyMHIqYL6MyevEoHfVQ+VBzfXPb6tJe
xS2ImxAQQO2KiFYpO12rsoqh1y53TQ6ADuSVQnQMNeG44rSXdgw2Ksga5lZh1H0uB6jkKlao5zOi
R5Idq7UJGJZtxZfpuJYXXzT1czUY6M+0rmJg9KYYaAmdTeX+EKoIA5vmPkamYMWnLhualw1qruCY
FcaE52vFY7NnQaxq4El+jXvgkdOV4tWSEbTsAKSJ9nsQYQqXnYrePYiGI3ogYBz1O1P56utCcgxu
rEG2lnY6SrsKMEHAPQOxfrlElBWlVFKEDTXEgSfrsYiHlQlb2OX6fJTRhi9BCU0TdrnedZY9VEUe
1FNX0AMbOIoiFJWUbUlGTvcRUfFAJnS0E4+gnLfF7SQx//amX5hQpJ9n2V+k1lGREz4CHNZjHfEu
ByzrSbOQymwde1pVdFgaqgwGMKRlweuNfNHlZLIiiywDtbwgZt677XfONyi03Yfg9d1H57/z1jog
klhxIksJb3BP/q9RMaVilxbTEgajaVN7YMOHAskAdaSxaPw62XPbHTowkflU25XpWx0fCOiKb0/u
QjAIQhblvzg7s964kSUL/yIC3JdXkrVIMkuyLdttvxB2u5v7vvPXz0cNMKNiEUW4gUb3vTDgrExG
RsZy4hxSTyDFsrg+3L5IGdRRkvwCjE0/GlHoH2rGc6B8Zg7LVMpjrSPcNivlXrV966kArcQI5zIE
BLR6dRkzdNzlkH9deK7Kn5XYDg96MaoOqgjDQ9Sai0VJ8amcopEh6Up3Bou2fiTF2UfmCwUnVfJm
x71uHQZNT5TcJDwfP+zaBkY0G9MSXZFLJSTmU11Y0qEhGHqUy0p8DCorONRDObmaGoqf7n+GLRtn
UEhZdIto+srLn78rkorh1MNBnZcXQZuRtO7PeexMlXi6v8pGWEWraAFAceCkjCvXJFrhPLZzUVw6
/1BVP+X+/G3Q/t2tgW4tw3QAkD4cLZWV1ZelhTryOtYcY5nwFdOYeHEUH4ZZeS76WXOpPOyNvG/c
XhpHhDZLToOrWN3eOQvHLE+KEjUk5VHKGaKG1is1vEKRXC099ycRRZ/7h7l1ed+vuYZJ5qXSQjNE
E7UdPpuBF4k/evNTl4oPGaW4VHlW0ZBu5JcZNGqWv9ZBcSr3iusbL8DSL1tmhSBs5wm4NhtL8oWa
qeGSZGp2hPFHU+wFrTJ/wyqaQiIE0gK6xcQb6zdGBN+S5NVApzg5S/FBBIpfkike+v7rkH6Vps4O
0tc0OewpgW5EOuDFiQUoVeH7rdVV7Cd99H2FlLFL5eaQqe1PBZEUJzEi0c5Ks3Tvf8wt+4HTZhkz
o7xM1HN9kKKQFF02TQWBVTdXth6JzGzC2PtR6mn69NZDleioGvVxhRyyIO7EWht+h0iVuA7wOzzh
65mzgmq2EUcCnUcLRHgTOqgmJemxVs6DkC+ueGfWYcNsmGMmDmKKBLXRNchC8aekV8qa5mP3Tepa
O97T1drYECVVaZnRZ6IDVNb1ccYpyJAe6NclVtT6HEzQqxfaOL00SppcrEIGwiTIAXzkgbHT19pw
pEt5ChlEk/bjDfh/UMahMeu5vECUR5HKaj/03XSO5//Qv8XXLFyhhF8MTq8SKiD0nTRMCb3+eXTC
QLcD5XDfJLdqbmAWwI7SR1pa0usrkCdZIVvgJYJceDRxMv3cOpXhmn5tB33xKTQaOHuM3h0q0/bb
9Nhmezr1W4Yik9KhAy4BA1rP6k66GiCQDXLCTyJ6Z69N98/9Te4tsDrGvjFn5q7S6tLkT6P4bSz8
PS+9mNrKgYG+XvA2nCNBjnJtilophErm86Hy9JgjP/sAtY3qFs1ZPjKqJVW2udc02Xj+DEIpwimq
XsCYVivmYZXF0RRUl2yhqg5Fz4CrXT0UCjS2xz8/PmallsksDIWs43pz2VyKZlk01aUwaulQNLPo
BGm005jZ2g+xiQSSQCWnXxuBLiZy0ZRqdVHL2ulm2RWRqdCb2Iae6iOsjzs5x4bnJ28Ho60iqYsn
XgUpMFiO5tQXNRLQdLyC8dHo1JOCh7bDnY1t+QrOjsRpqS3f9F6oJItkNUl9SWKzOqhW9TwkXXHO
ox0j3zrARWtsgeos80DLG/suuJuRCBibTq0J7tLjIIQXqTwxr0hvv/y0S2O+caPQPCKFAe4EmuCN
nODdYnpZh0mspw3CeMXX2RqdPK52Oh1bSxBlgdOBUYkC+SrYSrJhGmgMAuRqeshKDD8+9F2619/Y
sAOTsIZdUE0i8li5P8vH/6USaCq5Np96I7aFGYImPXP76HT/Fm2sRLAKRIYZu7cOx/X3EWiypgqD
cxcIUVw1+t0WX0XICXepRG/PjcGdRQcEfBi1qTU+TBayMld7EMn6LJrPo2YOP4KKmub93dyGMqxC
TxMQDpU4/ML1bsRIjgcpIJTJw/6DOuQ5/CEoSypBaz34MawH42iWaAQ3wsFsJ+twf/Xbs8TVEpOC
FsZhgJC+Xp1B8rLgxSwuzVAiIJPG2kfVN1LXL8bxEZnCcGe3G6jCxbdTUwXeQRlzHSiOMtTooVqW
F2UIwObOQit9aMTYtFNJMD6MTR4/zw2hgFlnYIb1xtf/0vsSAaecwbHj/c3fXnQ+Lh6fX4Qh8Rmu
Nx/p2RDqPllcJE1fYU/8oIjfUWrqmsoxjD23vJFAsxo8RdAL07ogTL5erW2ScEDVZhkHk4vMbZqy
+o6H0QZb7VP541gUFLSFvIKAJxci9S9IrlT5w8DMdOgMSQ2/pdILFVphs1HuvLpbVrBMKYMxxYVT
c77+aY3VZ0ZUieUFyp8p+NjGH+vIqYedWG/ruJE+A2sGWJpsdnXccR1ocZ/5xHpNo5+noPBPmh9J
hzSJNVfwo8/wUck7a27ujHooVxgcvLlO+vpJzGM1Jpxo6/AoCkK2aCU+GlVcOpXe/LxvT7dh9FJ8
pU1P/EWgrqy+sJS1WpHLLNYUk700QSzoGRGKnfzE7hLrQJl75/Hdch6E6zCmkHnheFcfriB8JgbA
6TbJZ1n8UUqH0HhUAvgZG/V3rO/5+NsXmA2+W271BYeusUR4r8C3xO0LQknnUf8OlGhP0GzLUKCc
Whh6TUYY1rVsNQ7KysjJd/jj05AGx2acvLEnP5BTMO57vBeby/HeL0THjBqua2rdKERdOWH9ZiKd
ohBg92x1/8yK+Uuc/g7hErlvJZsukHQLLwCchVr5KuBc6AZrVZXKS/0hSf7tXPlYm27yd9OhaeVI
X77cX27rm9HJXXordHKZRr2+20nSCU3fqCUAT6apG6DqkGlY0x6F79ZFg34NQi1eMT7dyvbDwK8s
o5tIPdCVzBuxdCct+D7O6mdB1b/e39IGFIiJYqbUFyb1JQZYLuK7oElqDD8UEpnFqMOiiXUOh+I4
yg5TiJHizBopXnmUp6+G9VlMVITKCN6GZ9Hwpuh4/6ds2Q5ehTnsRV7yptidt2OhpJVZXarpIOuX
Jnpq6lcjOGvizkKbz8f7lVZWk2ipX/ihUVH5tXXD6Q6Fnf6tRTYzzw8FXOCIZzbuvMehttEF5aih
sKDWSV6GhsL1UUftnJSED9VlRgdWougLn+NDWg8Poq/ZqSXRAB2/xGX6ZS73qhIb4L6FeZxgcuna
Uf1YuZs6g5kujefq0oPqI7lgfKauvLb+nhmqXcReKn3S5J8iU+Wt/5QUULxmwgv6Xjt5x8Y3XkbH
iM8ofBMsrH6GHKUVPSJOPmOgUDrCCTZwUxV3JzTauKg4ceADC5/gAry4PmlUOOY09IXq0snGpQUl
GMlPqLW+3jfY5Xtd59c4uXerrNzBVFSzHDGDdonT9FHXHfhCbWovhzbfMdjN7VCG4MDoYxPwXG9n
CIpI06Kqvph9dxDNFPYN+aFVxt/397O5DAxuurQwSIBhv15G6IJq9Gf2kwqKxdysDIK9SttTSG1h
x3FvPLZLHvB/Sy128s7rCCIqtZDB1pewxwAST4sDJ4yFz1ELRW1lxXZSwZnk7zX1tndId9KA/oka
2eogo97wa0WL64tFkJqeo7/9PRTtpk0AMqSDAhUoaIfrjWl+QdhdhUvCG9uMVRwKol81tg5JsXOV
tlaij4tiHBk8TnPZ67sj7Kqmmaa4ri8BcIoo1V0leWQi+Vi1/9w3iy2/JTHrCTknSRVv7CoyshqE
uMdgqC9SIXUfk2Kqj1I5zb9yTW5PdVkgMSOpT31kzMdZlB/bqNjTT9hyGwtm8w3VACZoZZkxDKs1
A4f1BVI7V89QWR5fA+EYCeqx6o73t7tlI+/XWpmmLmR+l7U9l+3U6/+Yz0b/6/4CWx+OfhfCe2Sp
DPutnnehKA3fT+b6kidfghSdlx8AMn3py/1VFuezdk5vjwwzlATQa8aMINXKoVGk+gInbVGeFOX7
/b9/I0BnUBWYlgzPDLzSK0+uW42gtwlBCrRx2XPIPr9nQvEoxvy/yozMQ9qmoo126p8PjtOipD0C
voChNvZ2bfdB3wijPjD9lXaH0vquhR/N5uX+3ra80/slVler7tMuDzWR+CCl65HDZyXSjc2nT6rV
HkTxJRUPcnW6v+aWiS+lOHI5gyL+unjVNVTc+bPqwg3qtd7t1R+VZc9956h1sMMnsHmjYeEmiCXd
AQ6yuk9iH0RSb+r1pS7ln0IkSsfeMAOnVrXKZYxJOkoKNANFFuRuE4By69LB+vnn+0XxGAAHeTKN
59VPsLI+gAWJymDbPJaR9YEE5nMQRScpkJ5bfadst3WnGYOk3olKEKazunIxzZK6j6IWad8UeSwN
CqvUl3betK17/X6RlesPmhy0rBy2lxbp9SE+zdaLMNjl/B/8PrLztD7pLoFQWS0jQIMT+l1JwG6N
oidLmZNNxmMTW6obFkrs3v9MW5uygMvqi0IPMvcrb+i3OaMeiDhfMIMKnhBY61upHtxUq86+3rY7
y218KLqeS1/uDe+yruqLsUEvO/WbS9222J5uVg6toATYXLinu7WVBdCktxhIxijQ3V5nPoqfWGHd
tRcjLEumLf7NY9DcUaAq7jTO1qVlnOlozoJ6TjtROTZylj8PoZEfwyw0Ab+W/c6X3dg8jQbYZhYy
G6DQK7dTRebUGGPc8MoBOwtMW+k7V1d2HM3W5adBwyj2UlkhE1k/5/JYdWEddhf9ZFWPvnmIqqfW
aGisPRRFcZSNiJv/8MdmxJowVJOnk3mtWTcbw4iZDk67C2xjJj3mS1r8/HPToa4oksYi6UiatXIo
uZ+NuJmmfwspO+1TKSl23InOn2/k/Sqr+9CkQaXUc91fhtkup69d6xbSy0Cn/P4yG6agET8ueFKy
cr7S9SMnj7Gftnk0XPTi9xA+hpKjtH/fX2LjZr9R6EK8D2LPXPtEiEkKkd7CcMlmL46+lGCp/UQ+
WDAu319IXTzSKhShHA76htL8kpCtou5mEkfI15vhsvCUPUai8nsKyw919Y3iOMSKypAxFsm0DaXq
1C2ycyfFjq6OZyX+XMYvqvW9D5xORpvoF35bGz5myMWXbpHDwQkw2ney5K9avZSxK4qHCDHU9qT3
X/RIdwKLqslfyouqeUOYHkxxfmqn1/u72zpG4IG0m5AKRGJjtbkog8Zi9qXhYkSxm1suQjZ2o32J
9GjHvrdqXUv1Fc+P1yIUWEVc05SWqW50A+lZSol/QBT0qa+UT0FUvLTlvxDNeKNiHAtTsc0o2fEa
i8HdfEMyaWgqKf5C8X1tkOMsjmOSKMNlOgXxw6BrJwqwsT7Y9e58+G1kiZgfV1iDZYRe6DoSivp0
HMUYrje9B2LDU9M+xW4U/l1J/5bCv/e/nnqzLYggUG1Yvh5N63WUrCDNPtM2IoXXRnvE/Y97ZAW3
NxkBXaBZJlVRKrBr+6jnSg+abClkp7XsUn+zBxXdU0n9U5VMzI+JPnSpYH4EmbF+qeNm1okbY0or
qd7aYtiAXDZPYgSPYpI5cypehuc+SXdCyY0DpKCkLf0OZgkJKa/twh+NtJkn8l1JrTyYB39IVr7j
PzYMHyTIoquqLKd4w8kyio2pJxHRagcdjJvOkuEURvast2HqWhWEs0ic1W5S0+SSQ7NxxzlzfKgv
di7g1lbfsLiMzfB6Wqub3pVpaRYiVRjk0w+JkB9U/9d9a1z+hutLRsuXGTrq59g+AMLrw6Tn4vdh
Q3WsLEs7i5SMVkdPjaz2vVKVWjcw1X99GTioWO08a7fXmyyAntqyMeoi+rL3d8UEodc0SoRGfYmC
9KxRk9FDL1hwb0nwQVE/39/mrcsEtgf3ChyldEqpxVwvJquAqRmt7S8TuMiHUkFCQjbD2A3bdnow
lELc+XAbm+M4QUcCjyTq0VaBHhoLhZT1BesV7Rm42bfSh7xHQJLIVqf+UU3U4/0N3nowNvhuwZWl
1MmUBaVc9ZfcMs4yM15h5RoAs2YsNPHlE9Nnp/srro6UOAH4HLkwuTiUFzcJjqQGyjCaTeFVsQRv
qT7mD9qQmo4qxfNT2mp7ve6VV3tbjyIy8zQSkQNzINefEH1JU/PFovQMJgJV+q4RvYHK+HF/V2sc
2NsysHAy67lUi4EJXi9jqI2Z0nNkmbjgCLk5jzDpQg4fl6UzG4Pydzulyad+gGNSmibjyZfU0ZXz
YXicIj/bySJXdrT8GnBGADJRKSJgWleVrZJWZyTLjSeoU3OU5uhLbsSvugZZixVk6oPgQ9F1/wQ2
zpnnFkABzTTOeV3syLMmQDVSaTwFC2ZYWQih0g0HGLnmcMeE1hOBb9vjBaTAjN4A78jqsNUiU2B1
lpF4CqXEOCIE5APb7Rh4tZJIID+IdGaJtKauv4VF0psHQUKewy4UIfjbR7P1r67phY9JN9WmnXVz
DbksWtgKROlpUR9qOLyY6s5zMbSZSC53SjbrPtbbr0d0S1lkZHlvb8LZgXfDqMzGq6W0HOwkiKtz
YMyZWxQGMoZNPwi0NoL82HR6cUqEUfwJWrKV7bCrhKNQxVDYiUL3GEfoSqs+9NZ96dc7n3Ode739
yqUFs7CbUexZf88kmcMpzI3GM+ABgSgjrj82QgCubExnJzDT6ig0XepoemjRIdLRCESdcedDv92a
d88MP2LJrymFvE3dkpVd36pi8mHlpI7mzX6C1mMm+1rgyuO8DBT7xkiKVkTNV+633x1DcIrdsQZW
2tr5NAa/ht5XwKYNbUVkJvXVs5lNmlNrWvwIiUse0Goxp5L0dYQ22AxDPf8VTWPfOjn89aQYfaC8
wodLqCUq/jwf0rHzG3i/RvH1T6+OBOQILj2F4ueCbL7eZR3Nk54MU+sVslQc8rqRGGMm4+g1a7dC
voTe6xPlXSE+xgPTOFmdaFct+a0oshas5a4fpDICCE2MhKDlm24R+P6X0ShAXwrhdK6Vjosgz98R
cY53DGxZaP1D8BYQviyE49BWXW86KOqoFDTsqzBG6wAB16uvp8k5HyKqRDGis3HzZ4/rmzFRy2Y2
dtFUhuTsekWjUbU6UefW0+cS5myDsKudVUQAYDY+YGfDCRRd+3D/264Cpf9dFIgkyYEOc8S6hBH1
AXKhsdR6SHrWH+k4RtAg5YVrVN10IBpsTp0UqqdwmkLHn/X8vyxPuM09XuZZ16AKEcqlrOv43HqJ
fLOqZcN3tBkkFDbU30nWZA+6KjRO0teyQ1l3D6iy7uUuu6cTQ6zGi7gA2VeJoCbSKTd9ofd0sYk+
p3pT2rUqwjtrjvopghnxoIzRdBi7onMCovdj01aCQ5jzSQEz5LSVXJE9D8E3o2/3Gnur0Oftt5Hk
A2AF7SdT2r02B7EbmeqShtILAooWZssASK8aDtmJZFfU/D6a9OBeytRSdiLY25eSN5JaMmO4jMzd
MITThip7uoq116MKONp10DAnagl6J558lYu/YwK3ARejRBBEUkOjHs6nuN7nbHThEDOC4hVgJz6m
KuNiqt5MjqmVDIYkpRZ9u2/yy1+4utlMaOAZ39Q4IAa9XjAK4jCeI6v2BDmej8JieJTN9xptm9ta
6k6UaSj5roel6fcMINiCxutGX8+cVuqVOnGoeJXCS+SnM5Ge4CvDvJNFbixLHx3a9YWoCvaZ1Wnq
0Qx8cNmcPP2QNBBs4MYzAd6foN1JsTbskzBKW6wTpOKNurJRSlZNNtl4Fepybao5ht4edNRvO6Be
pVGcmnyPPWAjiiUoocJA/4b5Noon15+uHOo86buu9/BM1rdAS7+NelocyjTT3FBDac4aldTpCVvt
BD00h1IaPdVI1dCv7P09ivsNQ0I+hflmUmn89XrwcoyL0m+gk/aYBFY/hWMwH9O+2Svkb3hoqopw
bCK1DLhyPSRe0puookjuvUTNnjvLPyaG6E4CbEbzQ1FDQWYor4Ma7kToG3ZE1YghZ8ChnPbaMY/S
nOfGUPdeHXS9HYLlkdrsh9iE50o937+PG+EyUxULzxkyUry1a87ErCALb3yt90SpjT4rvtDp50yI
e8uJWz9+1uMu/5T4ZmnZoYKfdsWyAXLa1lX2WwnU5DiIhWEnPGPPQRmNL9TNv1dJI52JcZuHOhGk
l15B2/X+r946IMQ9qcai5bNMNlybYgC0rBvLYPBaBmoGzeoBrPQ/lbEqnbJOT/cX27hrFD8XPQ1i
8qWcd71YqQ9KVufLOzXWvTPVs2Gnafq7DeQfYd+6TQmeU2334r6tVaGUYpKVERSNjP961bjTO6Mr
o8Grde1zk32Yq7/79JT4xCHtQUME4/4mNwwdn7WU3N6GBddJoTnEpTC2xeA1vX4eAwMq0q85/Kpl
crCU/JT/9hGou7/kunO1PLL0ON7eO/q3lP2ut2hODAslYjp4xmzClZNN5kOf6sikQHp7alWxP0Eq
W5yDaErcTDP/Is5sDxK1TjuzwpM2mXsj5BtmtTyCuLnlnxvgvYSGRRBnzeChFBU/wafaniZq1ScZ
x/AgpPPe8M/WehDAggfh/vEmLjbwrlw1d6MkdDzznqTObgHA3ubm/QyU4i9i0fbP7wzASKIZSnIL
Zm1lUFlrtTrqiaPXBfH3ihKONf9batOXQK92ENZvxFWrR57aG3BW+ldk/GvCxphHKBatqPMmXZ5e
4d/80jXxd7HqS1eM5/kpkFPLDWvFeGXEpXDSoamf0QBLDoYYRehOR1qc2VOZ/6N3+lQx7mCVnxs2
dvSp4Nph7Mt2XCTjCbYV+ThQddi58W890+sN8MbR31uGEshC1vFDUwiGWTfJ4MWqEUNWIHTpA6mD
+TkIlGPS9/E5yNr6YxqZwTk0IFqWZADrg56T6UaZcSxDZYQeU1fclkbKqa5i69hZWnsu+nxCbk1q
kbLTfVtMzU9hFgtuaHXkOQzBORleyE3K9DHqe4CrfbtHobHxdRAvp/tiEn0B1VjDf0dGwaw6awev
SpCAA5MUfY77JniNaNcdhqGvMztslC9MJU9OOyvDMTem8SBPdez23TAfuglk6dj07SNU2P6jiYNy
anpjJ0sL9FM+ab6dixH6dUolHuKuUHcM+fbl5/cvBNwLPwc+awmh392aWpSTzte0wfPn0mfyVShh
dUKB9L53ur2brEIAyaOPW4TN/noVk3F0McnxBWortG6eSPOHQC6GY2qIvWuMnbyzq1t/TzkebMxS
IyScWY8WSXqjNPMcjp6e9bKTmMbwAcKr2VZDpT8YSRG6bWsWyBVoe7SNWyvDTkUVBQQ60LRVXJf0
cCr7JV6oGUv/FMnBl3iG4nXoNRijRXn60LbKqWzGvXr27ZNDw0VZZoup3cjMil+fsJ51umAO9ez1
7YkIzIVRaPyo6c2jJJym0mn2WNOWosHqUrMe1CZvhUjNXP78nd0YNJWmPI5mbyiHkxxFtiKh8Bd8
rCTVmfM9ZpDN3dEBQQ6JEIVX7nq1qVsOXOtmD2KIzq2tCgiIJSjcdM2ypcm4CGAv3alaqk66Pu9Y
04b1UkhnhmnJrikjrvY6UpsBx8jZDvJxGh/i0OvrH+Z/WoQsiylxCKnWCMC2VNIin2DYrKX2RyNl
bpT+GPR/QtTQ7t/FjS/HbiwoyyC6BxKxChSYeTOkQWxmj0mhsH4W44vWfRGTyYFR7P5KG0nOAhFl
M5z+Au2Vrz9bOPqCLqbW5AU1uYsCVPkQhW6cOA1FCNVpv7VtatcymErN3Vl6uWcr+1z0wkGTYzXL
iOH10r5f9K0czLNHp7V3KNO1g8MbZB6xFu3JGsPKFrSI4pwWZu5kwK0UVn20k3qsu5QEZUSA4Ppp
D8CgcsP/lapdPTYGvyKXXeWb/0rlw9Vt2TVtB3Dz/S1vfdf3a60i66DpQrNSWauLZldN7ZmqjvSo
paHDG7PzZTe8HGkyZSJqm9yHNSXkLI3yOBaq6FF3+UADwByI6zT+q0AS2P4ll/VORH1byaGugm9b
0OEc6RqXRe19LJJqkrxISx8EsoZXdKoju8yFPZzn7TGyElIxaLqC4ODTXRuOXoZl0wy+5DVQ38of
zep3rz+KLd2sKdg5xa1N4aypGRLV0cpZRaxyrdSGlUayhy5i+5TXJkgWU1COXdkK3+8bx+0zj2rM
/z6FtBluZJzbSqqNQJsUL+7z8kC3p3PG2dzb0K2jBKJGbR0kynLp1wMlo5HnmTiIstf16mcZDQ2x
tuxIm5063VMqWT7D9f1mKVwKI15kWSCJrz8TmYWuT5EhexCwvSiiK4kfEEs5BpN4gqPhVFO1YVB+
pyR1+8EWtCOpHUVFALnm6hmCMmpIrLZXoLz3oUClmSEgZ9HDm7ljGRvZHCst7Lk8BITCa2hNXs9B
Gmdsr9RbydP69kffMgfY5Xp5zIrgRVJRga0EeJ96AwWkRKpmG/cT2vNcPVdR+4fcajgymhjAb+hx
EtlQCbw+bkp9/aD4ouKVSW7X2T+K//W+gW4UsN/aJEsMzRHfyKGYWlCbcyMpqCyKcWxLndJAiOLD
Mq5O+C+xkeuvURUNuUueQV6jaHUKCBnwXes0kdCNh6FrR8EJZa0InVQMoYyyujbbuUgb3TqocMln
Fv0pJn3WIxZWNYZlPOqKZ5SNaqdJapy6pO6fisCq3IkZEEebsXpF8REIrcxfndBNO2a4cc3gJ8ME
aS8tLZ2Vixq0xOiGulO92PypdAsT1zm3smPmyzted+OSQaWEBiqXGt6BdTlr8pG5irtGhbd/AtrS
o7iaGoJu12VanDSxjA9lNaZHIW3DUz8qu2zgt16LbIGyLBQ2S9y1JugKhDKupX5UPWadntQismMx
fpna5jyK0VOQwH2gPKjRz0iK6CPA2K1JaPi+9Oi23TfOjXsP7IywjHCGKaE1OMXwtbGj8qB6uGuG
S6TMRgTmiRn01/vrbH3YRU9sSR4WqOcqXrKg0KxjudQ8C8Jsq5lPE6IhQx/Aab+z0uaO3q20cp9y
VJtFYBaal9Q1YLpvURY9NuLP+9u5fUrJJ5nVpgNDD4bI9tpp1GVJE7kdNQ9Gc1RTh3FwUPz8AkcP
dAQdw3GT1NX/4VPB/gJiWgNXfAOSVXO/4R0xNW8cKO8OkwH0w0zVY9lWe/pGG1+L3gudRhJb5jfX
Lbc0VPSGf6leUJYvugWeLhQ/aPXvCi7u+wd5G26pS4wAtwjl+WXW+PogpzIKrQKlXQ9x20fBeCyV
yA1FWOilX0r9Ty4f7y+3UdRgPYpO0EfSJ2Xp6/WA3PVl106al2mz2Lk9kYOMyUvTSermsXbGKrSe
Ash7/zKzHOLzlqbkyRBypv4ntYJMaJAm7VJJViTavY4aq5NqyiIAxSQhBF5aG/5W5SwEwm+kQ2EL
wSx+mAyj1G0lNqJf93ezkYWwGyJwtkQMTvF5tRtf0tEMlzUPhSa5imzDn+xUSE4l89Om6MQSoivi
cwe+fhpGm53vfL2NLGDx1dQLWZ3/sS4WqgrR11LY8YwgdtTC/zSkjMc135QwvrTfDPEx6wa7bY9p
KO9h+LaeKyqifEdiZjz4uvk/VgmAO0ilPHn8Gc2aA27wR9K8QORLq5CBdQVYtTyWTK6f7h/7xttB
VkUBGKw68fQaDZYly9iCVume3wO18cegP4RZK5zz3kJQQhaLg1mbEjIt5QjfOt2uw/31NzycTsmU
0HDBYANtuf7qFazHxFc9sSgMyG4wFqmrASB2qkhpdjKvt72sglHeBpgkYadgDm1dIPDDWVOmkGgt
nuMDjLdubH2vIv85AbLpK84UNox6Im8X9Ee9fg3UhZb8POXnUruUwT/pdLLCyJagKW8ookC8SjHl
aLTQWygP9w9lyxyWKgZ1SmDUkD0tLvtd2cY3qB4peqp4qvTdryK3aqzfdCJdU/6w1By6sj/Wo3Ju
kj0u0Q0s1tJhfJtVRkKAo1qtPBeCGRM4EdEGZ1kJTr5/5qv9ZZaj46fAwj6IVXpWE+1kKK3rd+cw
as9+Ph5rLTynof7p/kncvk3LzyHS5FXnR72Fo+8OImKwNQvTSWfM4TCYrnC5yNO3Yk86YXMV7hL1
D5pdt9VVI5m1ECZZD4XlwilnSPuTuFYPJK/kKqB+qYSYf/y0L2TLgDAXiTp8+CpJmZTYLH0/guyz
mYeT3/ilG8tyZmf9FJ/vH+LtHV8or4jVRRjXSGFXUUQtlrpet6pOFGE5ZapAa9M4Q1Zc5lE5mkFH
3qcTXbQv95e9fXhZVmEgYIl+ueGrq12GWgiSTdc9IX+d6pdw/DsNqLfuvbqbu3u3zOrdkIU8ncTA
1D0lLo7U+f+RwKsoefccD+rFJxKF59AdhJ2Br73NrW4oFzfPOkIAj3c1OY+GZzyaey3xDbPkAGG/
J2ZlzGHdUurDrq4MHT7Yql4KN6EePIVjWT2kaZ65plC2B7OEdvP+V7t1yMtX+/9FV1+thRneCBMY
LnsGGV3aRJTj++KvoPLbw/2VNrwcSzG6Qd5MDfCmXJy3/qQNCXaZWz8jpEoM64xncuRUPOfyU1I/
9uE5LPfsZXOD71aVrz1cVfYaIHZWxZkDGibW7e1gDxWzuMnrp2bZ2jLqzJfDh69OsZR0IQwyTaez
4UrzeVfiansT///3r4xeL1UQSz1/PymenbavgfRV9/cYgfYWWdm4nNZNLnTLzRoltzZ024+1D6X6
x6kARwUejx6tBAR+XckLrFiHy87C+VpBcGioHjpdlv+m+tcf7xvc5kch2iDAxOxIWa+/fNCXYyUL
oeHFGsBKXYorpwSs8R9WgZZx6TZSfGB+/3oVsxLrZCEh8oZcKh7MgXk3qjXxzjW9zTVgwaVhT+S/
wBiVlYEl+gzQ2G9NLxczaNezSnRSKzVRA7OaR1h6Znsoql8pTDk7YfLWwkBG6aIuD7K1rmqgZDJN
gjianj/MaJ3pmX5kHDFDGDiaD2NspGeplZuTluTF4f7nW2vLUd1apsuYoyMkIDRa8x0pygACXRhM
TytfZ/ErasDHLBrOcwadY/RjBJGbSGdVEw699tgvdR0apEzK27E62VZTnBkwejTh0orE6NFoFlDj
bp95ebVX9x7Nm7eQjdoqpHrXHz/I0rg0IoF736bxP7C/lK+dIPoEbn71rApq4ZiVkriUUdRTqc8U
QxEWgcczdGA7FFwzVLpjJQ3aM31Q0alj1fwSWwPjkLpeuZ0k/BqzOfkUicKwY7UbrygzIVBvkvyQ
Bq3Fu8uuVM10wisas+TEk+aKuVv030LxYS7+bqsXSft+/2tuXEYiEkIgmnUMZ6xxwFM0WeXk55BR
aUJ3kFLjh98Cqru/yAaogVycq75oRnNP1mzERtUXEM36updOlVdYh8x4opDfZmFmJ7MdWOFxnn7p
/j95HNpZ+BwwaOS3T4F+UWi7SflwjMzhqSEdqu1kONTma2eeK/lD0TAvekhCGqq9Xu/ETW/CWSsj
4lBAkQA9ZCpwzY8uqLQ2fLyiJ85SgW2ntf9Z0mvrNWr1NnPGRBFPcmf8D2fnteM4kqzhJyJAb25J
ypWRyrSp7huiLb33fPrzsRYHW6IEEb2zi50GFjOhTKaJjPhNl2LYprLBVTmwfLDB2fi3VUOYlyV9
vmmL0lkIrCEo829eZYW+bcieiEq4kWSgnHuUpAIjlhtXTlFbCrS0+TVM2oQpWh+HiivFk/orAsAR
uLISZqJTk4fXyJh6HYS9vGmTjaAhquoWQdSm4Eyj2QooG63vWlkbpq0JafmI4EERA+j1ECCQEw3Z
j6aQp4SG8FjfkTN6L1gnSm9qEHuUIGqZ+kWuxVLLWeYJht0mUhw5KKpau8Ts1a/+pFS9bQ1a9bkJ
UjGyq67OviZYyjS2X+c+jxbNaiHY+kXsgt0E0OHJgu8IVsjlWKdj3bpjj5Tend4ZvC+riiLtRmtz
PdwhBqUXh7qp2+9iJ0jyRkAMR93p2lh+z6mFf9P9Ls1wtdc83zHabOr3WM8aip1MslZskGLNXsWW
VtHKebtMAmFCYMiC2gFX5Ey6W9z0YW1YzVQLVMpCsdjlEnqoUjFErpV33n3Yy83GC8R/zTz/ExSk
KdUYLJiNxYtBrKRQzLtQfxzjffvFzFV3yjdSvW3Cf33/z5GQF+a25GyHWLMYXiUGUNSUgkeCpdhe
oH+xyvZAoeUf03Xay5w1PEQgo84E5cWlnIaFWoipSH1FYAdoruyh+dXvFGWNU3FRRZojsWc5n3nc
Qa1dpJdJVnhT1zXa4xj9Hur6pETlru8ewiy1m047DaayE7PnJrZ+xP2aYuTyECf2rDoM05u1wkgX
sbXSmoTJI5Xyxln6K9rSurSzTLszosqW4ExKiOa1K5nI/IU+nlbLoIu1ogCAihOYd49K8CNIPgt4
z4X/+iiZY7D6mVZ0PPnDIkZi6XUMuk5/bMvIDprIrSBp+Bi+rFwXy+ubOEgugc+krsCjfImEaNvA
k+RKMh+lPDN3SW3CvAaO7cDzkrZy28iun+i+gwxHDb7EnN5qvS62Zme9xYbc3o9pLz2OHqlHUiHT
O2qN8ijoeCMKTRwd1A6le0/L9K0nBWuKwku3QmiNaFLRYkVpDi0D1t555hFOuBOqdeQ9holvK/GU
2YGQfu58cSt6D565K9V7qzIccVYL8YSHfqw2WTGCWmudInU14dXo/U3lS3YFyCIy137fRXmXeip1
NzQS+WmAgOTF72uq2BcpUHuPkvQn4CNG5Vaqn+ONWvpuJk541FBdUrgspPohr9a+7DLbmKODnsOU
Z66EaEtMu9xgvqPUifeYwiGz81AQ7cDTV1Kaq2NEAJNi/LwHL1T7BSkwCuR9ubj78q9i0MGP5L33
R/AcRXgMvfqT5vdbzZe2CABjXLsGn16+1xgkViAKNmGUehAGX7wJglymm0Ju+Giqme2L6VaEmV1D
Arm9S9bCLI5sRfcC3+xG4VFGsaPRdkLxWwqNlSAXxYF5MDMZAEcCnodkcefruU5wcYg9S3iszHgn
952N8K3e08/XvlUdIt0J6iFm0TjJmKzBgS6PUZTR6OPwsgJnD4n5PHQaNQKMjsg/ehIaeYYrqMae
6Jr+5EnY8mFkMSnaz0TpXoW2ecIC9VeP1nCjkvMMd3KmUxF+ChPHHF9uT/xFNjvPCZ+YbJm/8V5e
zElAzTnWy9Q/dvUGPQ+cNBwFQZ4y3ybawYA8Du/Gz15SXL7R7G/QYpTzl9nQB0c0V0r3EjDXNvoc
5RvLemmrrRxlm2LYR1FHYbdywuLOrNUVY7lrk8mVS6tgnssLSRDwXZHiyQW/WdiOAKSJRC+pDZFX
jAzHFJm6woSZBPP49mxd3ksk/uIsXUNaQT94OVlBpGpQov2jFcrH3ujtEXUGXBE3cRoc/jXUe+MU
QTSZmjlI1vMFk0iGLyV4/R5LzzTdxoi2tSpNGz/7DnNiezvWu4bK+X07BwMWSKIBvGXJWgBVpQgC
D01s5aOpsfXYrxLbq2GvObIcSYMdt3TWFdQ4B1sQyHXUwEqeDEGGbxBM1nifl+i/iJMpb5UOCoQt
dVL/26oS/0ua5vXKZrr8CiibYFpIRoKCGxWLxdRQuZBSdUpw1QKWQH9v72feHb2+mXu5sj8ul9p5
rEVJ3ZCTooTUhDX6mMwMdq9383F0LaQItllgvkWCOm0DMQ4PvhjV+9vf5epALXJL8MS0Z5Z5eumx
+qlcJEchehD9rZ4/JFXoWu1aF+tKggmidy6WSZA2QPXNP+RDS4RqdpVaaZQeeZs5rY8EcPW5UP9S
eNhMdHqTzu6DXZkJrpYbK1n05S2qYTfxTpeZ39RLiXDFHBLPajDT5Zc1r+gBS/epFivPt2dyWWFC
oQgBftY4TBn0hpcsoBKpDdMYcJzVOi+8G+jQOcBrCwBFgxwyOFH5nFJHxPm+qryV3XUt9iy1zHGB
dRAdyfPJRVxazAYBg1QPvaoe5zC1jJ1AQKcGpatYVp4LpXj79+ECJqasxdqZvafOQ5ZSKwtWq2By
ixtzOLFmlZ0RvTHP27huoCJ/uR3v8kEJZoWOKwQejiv0+c/jmfKYZ8qg4TTbQXyn7NEHvuAW+dBn
T9WQR/LOis2p2oM2is3ft2NfW0CzABbWs6xeKojnsZsxT8q6njDxTuERTmND91RRM/ffo8wgVChG
HAhQJs6jyNiigUkSMSZvspSjWJROViGNK+XIK9ke2BWAtXAVAZ1ztZ2H8dNeTOPGS490Fm1DC5ym
hzrV7UU4BEEwbAXN3zS6HaTmq+C1j4m5lohdyfnh/gDuJaeeJYuXq1U0aDFY2ogzLDQNW9SjZlsa
6VE00h+y1npbRJcCO84NjqOh8ZxMnX4YZbOPKnHcerhP7LIm+YQ4WOrEvB3tGaPo+I3cbgwlVbch
rdd/vyhBx1CCp64A2nvJYSynKgtjJHaOjSVsEYY6DSQkdfVUrYo5X7sL0MZnG0NpA5q5WAOlaMVW
qc5TU2116a7e+Zuwv4tg9W2wtb293q4dGuB9Zn4w+jLgGM4XQlR7vH9jDHrVvI22mlxifAZv1sWl
dHjyu146FcaABFScrGyna1uZVz6bGQ0hGYXG88BGq1iZnrKdxOSPZcU2IKCUJKS/y/w1t+N3F9FF
2mFZ4Hh5ZvIGvxBO0FHPBLYuMKFY/j3HHUo2si+Je8230ocA4r7bNfDaxFSoNlYqcFyjxOsCPIt2
kV7lW0VJrQdeKJED8lhxjD7s3MSvhOfU92HdS7W5H63GcOs60O59rYx39HFPflkIGzXKil0fKf6d
qPTg8puy+6OawcizOk8cPDtLpFqV6jDKNQ/03DC3lPc8OJRxs/8fvjRwGWjoKLCQ1ZxPeJcAbKW2
iL+jMP3h0fIpED1bkuItm8lRa98ZRcC9t2NeSyxQuEP2U6Mve+FKkwqmJ1dDlR2RDLivJEQShQc1
yB6N5tvtQJeriaOMg5k3MixVFvL54OKmCQXshbDpJnvCSz6VErfhFIkn45R206fb0S43KLc7crGQ
hShVIf9zHs2beAtbepEdFf1XZ+xnqlBa2VX/V/WTe0DrL9is3454gZcD5UT3CG7j7AlKirYYoD80
YS9KGKpoAQ5qYJfHJrdjIbR+N6giTXYOz5YHpmJVuUOtBDJBj5vbSQmG/KsY59pnGZWi0Ta6Ympt
I9eV1i7EWDlMTSZ/y1uveLUCrfzhAyfp3ChRwsZOMz34i+oDOjm3B3PtY8EPAHrzDlpZ3nGdn5WA
4/rsKDQQuQrRpigOWG38FJu9o7XRWrxrn4uXJw0/po+/FkfNEPh1zHMxB1GhH0YI2o9+Nm4T/GkD
T9xbSgzXc82r9vJchQEFOBQ9Njwn2G/nS2TsdLzIRz876uiGFdY207+XZn4HNqEOgo1FAeD2nF5J
rQk4U88hsMwIzkVqbaZyaADTxtJdFBoaEogEvKWg9O/8vvA+Q3oxOydVYvM1AHKuk6gllHCHLkcj
LtAGgM+3f8/V8aPoweaA/wXH4Hz805RYPO7K7Ci3ceyoEa3CIOswZOzijD6ilT/7KhJf2OlaK5Hn
c+z8sGciZqscjh2KZsvILa0SUYzZnOagup0uOHG8UwLxn0sDTDPZPt0opo475Xx8njTgMOiN2bGX
9kgq2En00tHv6fPJMcQecki8oRSzgsqfz5Xl0MjtIfTA15iX8nlQ2Yq7RBwnzp0esRL1xIvevf3Z
rk0eeoUzCRJ6O/XY8whl5lueb8328yhF5CSA8WOy2v+/tv+VGbINygB84PJdHRiepJC4ZUcfD+UY
okUpvAzeqwccyZ9ebg/o8gaaZRIQLpqZFLzjF4lu4w+lMg4KU6Ykm6lTyXJbR8mmjdzVa7KB8zdf
fh5AYUhx8Yac9+Fi8sKxaoLZ0D4W8nvPfxWLz6Jqqz4+MKQ1P0bze22tSbtdWxJA1ObrAaEXwLDn
MeEe10AiMRinnelta0Ob3AiFkO3tWbxS0aSYiSIiWwrtAxL38zBjB8dQkev8KAUF7iy0jp+CrHS8
8VO2x0zeLUzNjteyh2uLEXInWxgGClft4kjrlCY2JhkStWrcF+mnRLurxLWSxLVz6mOMxd1AMSfr
gg4D+joaUa89TAWMeDTJ0ZBTYDWurMZrK/9jtPnXfKh/oJVbGUrlY4umJZs2lp3MKGyl+BLVzV5T
1qxarq0NMDYghlCZ525YbGaxb6NI6HjkaRqIkaghx0Pefa1reGWHQZJDQdgiQQFTtxhTMkhlM2Vx
cfT1LNvUk6GU4N9beTcOabjP0KhamcQrw2JMPJFhGUJgWfLyJitKiixpiyOWJsHWp/ltI/nzj3bT
9KTooYEhnt8MJlCGxcYaTDOMRhM/FnWQvVPXotdkFoLhrmysKytiJtTD5Eceh0iLMALI9hing9mV
hUpy/6kYgodY/KRWPa/c4imhW94o42H+O0JcGwWJkwD7Gxws7DzttrQfXC9QV2pl72iys5OMUiMl
HYp+/Cj48ItvyuOz02rGfOyMdviWjHEYOUUE3dntRzXfN6USik5LKyNylTAW3C7S9J2qwKNzpTYt
NRsreeNHDEDiRzN6OIv4ZSPbrMKqdsZoVJ/RFKsgKlRWsPGwKzI2ahP0g1NWUJntUSsbWBIoB/8W
Wln1twKMct2hWdv/iVpzGLaJ7vXtS57pTb+viipW7BIRo9o2eksON77RzeXLzIv5oz/qgCoKlHdX
vtx85F3MEXU2SvQs+guzLzm2it4qAp0stlQOelocPDGlUl/34iED2ugYU2OMdhgEtWzXFUIknSXO
xoR9+GBiSrAi4nKZAHJrz5QkcDeg66idnJ8tuD/xDgV6c+QzNXaeKIc8bVzF2kmJgoatf4eC9XaC
8eXH0fPUeysJ0cVh/R6eihdPS2CxS7XjMEskszUS/djX/jYrdYk3SugEXh6uZLoXJ/YciIrB7AdK
t3ApLlCWURt1U6EfczMDEYPwTFLxgkjtqoF53zz03soeXQloLLaoVVoKWK9cP0L3sFtEPS2EgevC
lTTVNuI/gvVlZWXNOcliZXGhA8MGd85lu2yVhaYRNL3I7gMd3m04qfJ7JVT/Ti3kDhgFmD+G+aR+
qktoC12m5Nui7/WdMDsH3f4l174p0G0+KmchcRZLCrtutcN3C0RZJbmttVOlDRW7le95PQhwHT4q
Se0ytSBBS3WUJfVjA7qxpitLH59zf2W7rkVZvEdSi3KN72VEqe8aKptGtlO1lQTwcqGw9KmG09yk
1sEfz3cgKq8IPOSqcvTgjUIIlKW9Fx8QOHOU5IsUmivr8r0tc75O2GlwTGilzLthWfQIRBx/Ki1S
j6RQqQMYeEKeetTETRo+y/HTqH4T5S8idWpRzZyGmlXVjVucsB99FQ5RsnZjXhv+h5+zfBI1uj8o
fs3PUZQH1UPrU39orC+NvB2i+z5babRcZqRAq0g6gD7MNhjM9vlks/bjyNAEAwtxUX8Y4syw/QJM
pEc2twVyWh3l1Ocu4Ep57rRidEpc07e398dFJsJvwMMJoRNagajaLYoyshLEwEMN45hwP9LucuP0
7d8j0AbgDgY/hw7YPOcfEkZz1rOypto8FqKgOjGb3RWTYs1d5sqXo0QBxpR6DEJNyyO1zus2xyyX
I7Xtt4LyBxTwgxA+qgeMM12e6f98rFARoY0C2AR4nrIU9ulCjF87IWbaTPFOk6mjZ/i9qrm+5mh7
uelp9fFw4X+BzwKkPZ89jJwLScbZAMfh7j6rmxBMQfgsedbKTrxIgSEAfIyz3PhyTbdCJE7cT7aJ
HEocfgGRvCnW/LevXPJzJGAydCD403tf58N6CFniZjerEWUcCluzrRVb9P3EbgEku17iCYeumbw9
ysTIm3mDsG3bTOP4yczN7YV5IabAc1rFho/3habMSfjiVhRRmxQM38MwdxTsHtu2NP0SyJssVT95
cE7LnTG5ZTGcIi17LYbhE03CGfWaxOXKL7mo7s30MC7LOfXgEFwyI3S/BBZby9aRNwpNZSmrD2Vi
9PtRyeINiXcHA9WTtmXjGwdvlKXD7Ym4Fh42OPK/fBGFMsP5Ggv0soisjPBCb6Gr6tduYZAGZpGB
F711mFAc1zO8b7WVYV88HN6xYByBFDZn1Nzi/KurXNQipEuO7Y8ytkHNePeDaqcrFaero2NO/z/K
4toM2fyhP0cRn0Wne2o/d5FDj+RPudajmbfi4i4D2vbfQPNR+2Fho/bTqOlEICW3KRV+Sf7c/kyX
00VjgGcwBQxgwej7nP/7Iy5mOB9ae1THkxe+aRQlw+mPmR08beXxdDllKvU59G2A66HItAQLeqMQ
IyNWDcfJQlNXaDFTGRzB+0qJtexVap+Cg4D2SnpzeQIRdEab4ZeHifyS2TL2StBrvjwcJe0FjBvZ
B1L/T5k+riRrV6aRt/Aci7YOQo3z///hM9WtiK1WYAzHEgomkj92a2Zw9cHnS69SWK4kVO+HyPmq
UKltUeik4EmTetlzR0PLi2lTjMfO5TT9Zpb2YHKGO6Vqt6od6w7iNPbu2+fX9mu1E+6S70Dxm124
DQa7+DP8KZ6Lu8xZe/ldLlV+FAsJbRTqfBdllcIX29rro/EIS+mhB9ZRCLhTZWt669emmtolpB6V
TsnFe24wo0qgLTke6xoKe/8UBAD4M7tBgPvf9QPm9/7HYIsbrDVhYeDeMh6NKWB5OmJeuZboPypJ
+jdTf1T1QycUD3mxD4WVFXVtNkk6ZiGNGbK45BKLgqh2XtyMx0A/hIZwyGJbB4b0z7sfQMV/gyx2
/5TlEInFcjxSvd0Zamgn/XjfPvjBZhLWvtuVrQhinP9SD5vJ34uUbYDcaBlxNR2VCKBu+E2pZUcU
fxrKStJxJQNGPIMsAOMRIFtgRc73YmWw7zK9nY5CBSbO2JlvYgOpzc3J8dEY32TJSt52iRpBVftj
xMVdF/dyjFAIEY122ppq/tI+TSiyOdSj8F4e8ofBLPbZYMvdSuT3R+DiIJgl9oENor97+UiEkNOG
otxPx7e3x9DePj7f5/b3U2ifLDu1Szu0HweXFN8OnNLxN4d4E89/sIPtz5+lXduSDWFq8/Ty9eFT
/uaYdrf55tmfA3u0Zbva8YDeBRvq2nboyvbznu3mGu7rxn7ZPTzc/X2+D+y/v//eXpHvJMdbI1rc
rJVlDkbdMyLNzu3T9v6+28qbcQPo2bG2eKTcg3U5WRvvQXet7/UDkpuaE56aZ2ff23fA9e29Yq9c
9te/74dZXlzCUVwNuu7Pv+nkZemmKnYppawttX09/lE9g82rp5e1FGP+ly4mAnsjdWa2IiZwkb8h
Pd+PpYRPXBRREw+FTVzEK1fy+55bxkCSAjIz2DyoLYuBwTUVY0/LxaNk585PnIX4D+Z+TmJ//fwj
sEX7qL6sfN8rxwD0wP+GnM+9DzdlGqrd1FuEVJVvuhPvE1dw6Kk7n97mBfsdMQ673qZvClN8dP6a
R+UAaM/WNy3ajeIWkQ49t7lb5O23fk1Y9cKJh9P+7LctTntpjOLQkPhtYqJsNKE4iqn5PM5s7P4L
snCuLLSOZ/RuG/ywkEiz9nUJYka7r1BNm/ptawiAnkOSayC81hGBIhtIi03L25E5W8NQ3xRdt5Lh
XC6T2fCLy5BnI/C995fRh/msPNR947KcjrowpVszRIvBHJRwf/uzXX618yiLiyJPLZ02Bjugww7y
wcD+YoOjF99NNoWD5an9yuvh8uXNlwBcjgGWAnlnCSqjuKN2ABbFYx7dGV371OX7LD3U5s+yflRH
b6VocpmavjtcQpSdrw1MEs7XJJjUaqwiXzoiiVw3D1bR2WmBk7o7yp2TScrGqH/fns8rNSqI3gr2
oUgKAAVY6nekk5o0UqwTcjdYtjqldlRLTpx/rf8EjW8jWJTd6+2dOW0VD9sE6n8a2Y2X5isf9srL
eWacQ8CiXD8Lii6OAEVrTQoMmnTMHgRzP6kSnQvMasZfeBHAF26y11LPNpKxuT0Bl1ncHJZEEXgd
XcxlDzNKWi611pSOUc0TLb6Phe8NZtbhKRTebke6XErnkRapeVfIjRQNBjPdRHb7Q/Q/yeKXrIzd
4M5Dx/R2sCvJxxwNDA9CihTgxPnXfNiOYmc0qL4zrnrcTCeLbY/CjqdhzBpJaKZ6CIf99jkfboe9
Nkbmi04+PXaV+sN51NBCqU5TM/loGjBgrW3QPBl4FHtOG/4QxJUJvTZG1iwghdk/BUWhxRFeiWE8
RWYuH1P4CX3vhrWtQjkozU1KylE+Cl1sJ5iO3R7j5RE0qyPMGk9UkBVynfMxFk2gj1OUyMdSfASV
28b1Jhs/+W2/knhfmUvizMMjdaS9vrgESg+QV6lX8nEoasfMfwQ4OEZhAUSRm9HS7jCpuT2wK9fO
PLL/Rlx8vSQbukkzar5eHttxglFKbmfdGwgkQXHKodx1gqvWFm6qhk1J1BYCCyKQm/PHZvhVa+W9
Z+2a1O5LXK5YZnVo7DJf3yWy4WgKDKZge/sXX10BYGI5LmYZTlbd+bfIo1Ru9baUj4WwjTzKLFHl
Zlvg+1KJDmxpewaiCGvKx9eOKlJ63PKousztl8VRFYxSAfynY90F2m9c3ZzBCjei4hYUE8TfvPJx
XKjs1kDQP7X2t4d8ec3OOhWsdvqI0EGWZGNJq/qprVqZ14upIbhU59vJS+KVib1yEWGQRyaPYhzq
QNbiIuqrcjLTwGMlRNmrN0zHclKcPGxdQc8QkhD5nAptg3rlML42s7NeN7VLcKJ8zsX31IOqrwRa
Cse8+4WQa0+EUXATzVZ4Pph2mNnKn1qQ3dtzejXsrM71vs2AVi2yiqAr5aKuBBo1MJjGalsLozvo
KQnMQZfeirj4rAtbOXxAnHMlpb/2OT9GXrwycggnsRH72jEfygq1hL52QAdOK0fWtc/JNYCuCp54
OAkvplVJQiWLvEA7Rh5QhRiZg+bvWB4ErCT8rtv0z2Vk7FbmdH7dnqf0pEzgTnhnk8sCfzrfmuKk
0U5nyx792hY3zfgqo9JbRrs+/ywmxrafYlt6uh3zcjJ5ZZvcddS8Z3XexWSOaEYION9Mx0SOlE3b
hvqhFoxqJSW8FgXQDrnSLI15sQPHQJ2UPCimozzxEBpDjPSQ2F+z47q8ZeiHAM6cXclgZi4xuIM1
yYkXx9LRixT9e65Z41bqTC5SzQsqG6BStLIJ5svy/HuRAr4rpv4nGVxs+dlatOKlR3oC8gbyhtcE
8E7RhxTysll7LMwL7jwYTgAmqTXMchbkssMUZAPgUzwxj1Uq2sZIIWDgqR+9aP6fybxXopXFeDmZ
5+EW638ohT61gJqDmowcLRkdlqZTa5+rf8d4nAeaN+KHrEummaU2vmiAiMt/JUXyEITRZLeyLRuB
LRj3gqDNktTtSfW+9Zi73V7/8/18MatziwVFD94qS4Egwyx0KyYjPKbICPwe/YP+rUj+xIhR3o5z
uQMo1s2kMljocLyWazOpw6AU8Ig9TpX/M4V3w5XgpSt3weV6JAiMV+AVFAQoap9PpYRT6WDmqXm0
kjR0wAozJtrXUI6a/n8Zz4dQi7xHTzNTLxC4oiNtZrahFtkmHNC4/h9m7UOUxSLs/Snq8pEBmV66
bZoJO901+blrC+DjnC2WH/YBddb5fJjUcDOhyJwUcEFrfDL1BL2n6PPtAV3bVR+iLTuMs8xQrkNP
oqeR1Fur9VrXn5rX0fIf4mqcVtbDlV4DC4I2OHIdVBovZGzVqa7CTinN4zhmrozuotfUj7UlbcTI
dKfuzmraHd6qB1VuHfEuHhM7bKWdlLffrch7K17izvhjxZ6tTDtF4plA9zGIpVOq6PbouQZSaqyC
3Qi3J1ftLu5I3l5uT9iVdHVeyDIlLu5gLo9FnjFVIUL2IPSOQ665eagcwjrdxgG3oew2g6t6h7Z+
jRshWVl675DL85PBNKjL0AElmeOVu1jhVRLpI9JLyrEZK7SovkbWHl5+mr+mxQ8RWSFfe1aD33Lx
N2uax1556azXLv5qmMl9J2jb+vcU38k4ubd734SqGom/bk/M5YECPg95YhIFrm+6Sed7vRZmvLtQ
KMcOvVuXBj0Fq0hcA6ZdmX7oHiYcau7jWb9/kR/4pSDAEgz1Y6kUdlZju7zhHWV8wQm3+tSfsqBa
OZAvdwhNOPTsTGRfEHR/5719uA6sHKqZ71XgszrMKQSz/FqkVHbE+JtQWt1KKnlJ3ocTQLqOTAdt
f2ZxccCobYykV6gDeIzlTZlNwArkbAfqjDejJf8EuRlhum5SE+ySQ+qxg5om3mk04rzwoMiFgrJM
Ut2pUjfejZX28/Y3vlJpgrKAHQ/FQaC75GjnH9lsJdh8XmAcfVO67wX9oWq8VyQn7Nz6IvO0wBXe
1et279XJFqXkVH3QlLtaMjdSd5LXoOvvueD5jph/zUxVBn4/Q5TOf00vDL3leWBc5C8DKYiJdsQ3
C/l2B7Kr1v4Mf0m9Yz0Z7f72LFyc0Ig3ggljvrmH0dRZnNCtHss1ambWceqyzRi85SkCQPmTMX1C
gPt2qMvlfh5reT6XYEjpBRFLQd7vi/e3Og25W7uBvCtNe43fNC+us/mcg8EZA2sA7AXIyfl8wuBQ
0yxqCKbomzp/xYfDFrB9T2js5G9r1fuLjbWItkgOFKnzC85565jpf5uxtqGWosnwbfYhvj2JF1kI
gbBYhVQ8Kwewbs+HJVX6KCRW4B0TfbRLLmw5+G61azps14YzV5KIwMwR5jyK3vsR7hehdzRkN7Zc
eABpcG8WK2nO1QUBNBdI17sK95JvUDG8PjEIMwF1eJ72TWX7qRPRT+sSx3/995mjSga6C3g6kI7F
ShejVo0KIfJ4wFToEblS9lNJV86Ui3uDsthMP0HxlDSUF9n5vMmQT3Sx8IWjpqe122u5YCu9nB5u
j+RdJWGxtuHCg0yRUZcCRLT4PE2UqHEbJMLR+1w9SZ9UiY6b0/6ZfHsct3f6i9ZtYCKjrL8S9+IJ
LaNSQZ1HeodSI3FyPjyYWZWQKaJwFKuHCHjBqGl2HX/HgLtrMlv1XLkA/SetLPnLI4rXpslBzaMV
FsdSHx5nPSHUCsU/wbO3u+m31dR21/40pDfM0lZiXZ4aNDmoo3JgMLmslfMRllEXxUI2Bac++zOE
0iezfRTj1gUKiKCk6vZr7syXNN05FhUm/mlQ+NAPzwO2VVBXE7ZhJ5XzKa1/tE4snnB9gwGGtMv0
0Gi/emQx2/YFqha2uFBXhOYecbZdOPdi3jB+MgqE1C02TEVnYk3R6Mrkg7mkaDIna7yMF0ttGifd
s8I+PJneQ1z4FJ20rVD/Kbw3LFNXzoMLzVsyLqqmrCu0Bdg+S+5dp9Hf9jASOWXda5R98/rP0/gw
Ilnt6fWml1jRv0vBDnmpwITPfmXVSUYQVP3aFQraXJNoK9jgNDO5w1+Dg1/ubLJB1v0sBsyNoS4W
hthA9xpTJTpJIVjtOqManQyetbLDLlwbmAGWOIcI3QPw7cv68TR6FE+RYTlpMpu5adxEjA/ze7NA
zdAXnpq8PLSF6BpfvSG3qbnIAfAXQL6pjwFQ8lVMwXXzEhmLzRhtm3ck+YAAleam4dq+nA/M81MI
MPPsIgJ3eBbpWuRPQEY9IxjF+NQGTp29qnm1LWdHCf1nK/d7L8VwauXgu7IYAf/yZKWZQ+tzSawI
MllKJsOMT5V1F1SfpPYp9O+a+gFGwMo5cIlsoJcy/wVSEhtdEonzfYmeeYnMtJedgrzbgtm2w3i0
K0bay5pd+NWJcgPL0HPj8YvkZY/l0P3zYJlbVBdo6wAZh8Jy/gvaMDaK3iu1oyBYTjiC9KjRf6OT
ICc7cwUuczmxCAfPPSRIXPO7YPEpfX2MK9kMubcyrdmGqQDSZdDkBy+XoJGptXpS21WLkutBkSkl
A5ilHBfPgykJpjQ0Y+EYFhKGJGrQm05m+dJmSqAdiGNdOw1cqi+3L7HLEx4EHnAAcB1s54sdJuV6
JxXyIFArMqvJyYpQ0x0e+mbFCZ/Xnl2PnkVHMhRrcQPYLF3zAb6ytOiYQLii3AgEGUuj8w9LJStV
pX7iF3h+kNtDggYNqOPgIaPc7nQZG7VL0swVEBS2szRGqUyv9qSy8k5rkI+7PR+XCaUJ+hPzBsCS
tPaWj7Q+CLPMMMXkFIiDtMkEeXCISde9aNfyhyuhKK/CzaWzDyxjSTjLekAYVWDFp3pQFDeega1D
Bc+uHMY1RcVLtSDGhK4WKG8cCThU58X34aWbCyBcwzZKTwVAkwZCm1nWSO5WTnevk6twbsjDZ/bx
A4dIN7pZZeybJN0V9dbQcruqhu2Ylj9rKMvyyl67fOnNrjzkFsgEkvpezLikdEkQNGl6Ej0LO26u
emnXjanrFZBwvktV6xjaVsE7sdk1xn2SCv/8xZEJNGcuLB5UnC+Lzc7pqjZybqQnT7xTM5U9l7jp
WrvlYnPDbkFdFvEcc/ZZf0/9P8y/r7bsAey3yGvUu0CVnbZ+ttDDabUTXd3t7TV8+ZBYRFsMSVOF
tvVHPz9NZncwy94WvUMxuJ8jBGJRztGOsrKWKV4m4XNM0vD5gcRHNBYxScfqzhqq/FQjk2MHUpdv
Ijl7huT6o1LHestlFd5HXYjGfZuOrjLWIHYMAwlr0crdwouEH0EmrPWCr8079XZ0wFDgA7W1uLf8
ThmbsRvzE90oVlFowFBvOgPCRfQ96JNyM6nrGqIym+ksE2AqeI6gOkvBjCR9EbQyI73uaz0/ZT0W
UVqtygdfhahe9qlPKav296bvc3sJguDqcerd65nwLZeM8tCXjfl3ZTHMKenFr6GMMuOj0MBdPl5F
s+9hW8r5SXs19sp9VFBWsjt7+KugJm+Hh7yxIX6uoXgve7bzJDB4nXIe7b73atiHFV+ISNUbpZqf
hinfl5Ju+8/VWLh1V9sWZpCx/n+kneeO3NiypZ+IAL35S6Ytl5mqKrk/hKSW6L3n089HXWBuJZNI
QjPnNNBAF5DB7WLHjlix1kNjIae2QTLv/oAXl3x6H0FWI6L5NbtPrGCAVWX08pPY1O9VM4Rbt4CC
Q9ZGdR+mogGT7Jj+vG/zxpUzWPgfOeEkQs2b5l1NoNYqjGN2Ckgh0wEWInKaN4JT0n62vW/qJvKe
TFG0BfFG7Mcj5NqT6+NQEWtJ+clwvyvyu2693//9m4Bg9vuzcywJvqanoZqfZGPjfg5rlDTssnDS
eM9GuW9qOgeznUlr3tR9xCuTwtxspWL02kM3NvJT9Cc/5ucoss1N0TjNm6/+f1qa1u/DZuwkFMpi
S8lPmnUyzGPWburI6atPw6ugbaR6xf8u7MCrcU0n8oO1QB71Lp7GpcavWrCVtIv/w0veVhMQC0s1
dR0SIXGjT/++tlMgZRdp5sBS6ZsBkuLuT0HEJHqvkKE6UV9s7i/Xws67MjcN+8OwTEsYCAIxN6Jp
G741a/CApe0AEg5oCpwJBGHK9e9bgmmmAan/UyyXtlC96cND5P5xi6NUODoK1S1EMPdHdBt7kNbg
Oc8Lk/QeHPMzk3BFtrUXsdnBTY75c4AoEKROTySb/3Pf4DHJzGMI/cFat9HSTKLfBOcnqT4YOWdm
ZZKWdDuyQcz00Re8rYqc3v2RrVmY/v5hrSpfhKnOxALtjMI2iTzIzgaS+PetLG3A/2EhAlhM9Dbz
FURLQEUUrMB2Kb3F6lGpaFA8hMO+aVbO1LSX576CorkOwz3xEymp6wHpYTxYUZAVJ0/f+XD0xxc5
Se3eWGl0WZq3j2ZmK9NCt5dV1WSGjVCnD758uD9lSwbo+6KtBQInlLSnKf2wMH2tDzkPnuJkmpUj
Jc/peqw/TcVsqjhB4DZMXpEgeGZuIUbuVSNPVZ6M5gExFhq99GO3iQjxFWMnBmdJPrSD02/7g1W9
B766le0wsjunbDaatKOskqx1fC0s3tUXzT1HGhZJ1RsUOIT6IEbitBft1P/Tiv9cDyBPBucDw4fY
gqbS2b73hIxATzKqU78Lzfe4e8rXaoYLzv3KwuwqCZOmhjgbC0o3OGL7RzcfA+JZKfQQz7nc3yzT
b81Wks5YnuWUKCFlnIte9aIeF3mS16cGSm+HXKPPuyGMD3EI2uLfTbEpaSGF6Yhy6Cys6PSWyNGv
6tPYSY4qP0shiYdhf9/Iwj6AB2OKxMEHcIhnmx+7gzkadX1KoOeOEqh4ouiHkQ0PRZevRIG3aYUp
Y2pNQkpkq8ijznxT2FW4WGQ7TkiFPUrVfjDY/OqrYrwa9D0mariLICJ3BfVQCfrej9fYpG/HCrkB
2Xk6EAFKQq55fdBVyLFRXymqEx8CxvV3LL+5wqZX1kR8b/cI72bQrn+5YNnys/2IbEkQojldnSQB
7Y40gxJc3gvZWgbw1tXTPMKAyP5NWu9zuuEaaQs5bcf6lKqh3UlvWXjUR2dQENQYUvpJj/d3yoI5
MmD0rIJR53/zOmxfK0oNHqImoNY/C82OPpK2csTmrXTGQlwrxd6eaUgB/9faTSW2B0Lrh1J9Kv54
F1QQDH/33sZrKI+FZ/m1mdmWlKDARmRlqE96+msIack1Hsvim4TcprsJAkINV7Xr8L/7M7mwDxV0
Schl8S/OxMz3dlnVW0Ki1id1D43Rp+ZpDWZ0G7Yxqg8GZocaulCriUIMwFjm6I5k6xtln22C3f1x
LOzzKzPTZ3y4ON0oLpMSXeZTgEyv2j5OuSg3X3FQCxthwjXzUoYNhhb02VikOMnzIXPrU5zD3QHT
TUcC1E1BzF9cI1/x7gsrM6nSoHoJBoX0z8xY3ZLnNYOuOQ1h+t8I2VMIfK4cpY3Wrb2JFwJdmNj+
dn4BMJqyE9ezVw+i3qme3Jz8o/eSH9tf4gMq1/v6IXqq/7hf25V5XNrqV/ZmXklMXKEPRak51bv6
SOTxph7zLb1yR4h1/3lfXFmaZvnDvpA6McxrRcSS+m55xc/Rir733r/jUcgeAQgjR06Ci1ztzEyj
6XFGGNOcuvDZDU+a4r2W2lYQHvTyj97BG+RRcrSkQzgm0Npnn1LvcH+cf7tlroMBvgDeAFhx4S0B
J3A90FF0Id9usuZkmTEMxHYnKrbvPcrZztXO47gZ49QpDXvwYd8+1+TgcutpDcE6bcl73zBzJrKc
ucPYtw23AKna+qlR4iezrg5VWdBxMn4bxTVBnoVjDw2ETjINVA4XwcxnZo1cdTQUNid5OPjD7zT3
7TzbrUztdBffDOuDkdnjok1h8DejvjnF3WNrgMWUnF6DiUb8pPT72DuW+pfg9b7NabVuTALPZU8B
CLsJ0jM5TPQEEly2beAo6IMiL5h+cbW18sqiHQh9IbEkGwkomO/4cDxG3fKTWFeaUxBaPzpEHE1f
+JmEXwZ1jb5q0ccAiPi/pmY+phmNuANf3ZzyHWFBvalNOy93WbZrOtuPN7TclPWm/7YmvrIQ6XEw
dGVqgwHSiqbMbIhtKI1izhCtMHsKoue6SbcFbCGUcjbgabbdSDmcb5BaF6a3/l1Mq9P9xZxGdrOY
H75gtn+Eqi/1APnWU9yW51Cu3zV/bR0Xz8EHE7N1bELT6lIgVSfUHraV5NtW+6TqK+P4G4DfG8hs
CZOmGKCjxIpyCL5XUOv/99OXbDqVYbgv7AQg0mN7iEkfk0X9Skm+OuS/s59p7+i0+KKySQ24d8Lf
qziUtQmeXSeK6weZ17C1BjndtNLW6Nbmd3n3wtlJ2xjIX5QjrneRBDmhgYoe0vGyrUb0t/f+pjz+
kvtd09rhj+gof7q/aRZP5geD098/nMxAgWop0KcxPcTHfic6nbLyprut+k2X1gcTM3fddIGIKrM1
XRnqW1w8Bx58Mw4KjXn9QOr+qMX6Qxo4Kr1G9B+9RKb25Ok0FffVUcyp66utrQp0FKOUaXYrmZaF
sPHq22bRT1wQz3Umwy+2eV2QnrjoFyl6pyfR7vXzUMorL4pFNwHal5SLAWBFEmd726+iplIErz01
9SdxABhjBc9uMCG05Oex/5SSuB/JASZitS818dD7+RrjyNKKEz8Aa6UDhKBl9iTUIZ4bdHnsTkJX
2oq3r+TOVspf6po2zJKvmMTBEKihNUmb4wjTCv6hyJI6ohTSLKTWf47FsBJ2LUUCqF9COwNN00Qi
eL17FZRcStkI+1MxFttQfDLkbV+f+97d5P12Tcp5aa/Q+EorJ480Smoz/5pYjeDKetKfhKh1Oj/c
a/S84tGLOn1sQ8MuoKgXh83987n0FvhodOZxS4EyfJxEPa+13360MwwwVV/17MjD7b6hv3WOmdcl
qEQmbUITAv2c7cyuhc4/07FkZJ5TBpWTmuWhEes3WtI3bvRTTb+ltV0E1SmgnRRd8L0ufcuDH5nQ
ftcDcz/CIKeX6baXYidX3F2BpFvzWhdI+4jJWmS/sInBiJMMAIljGDcvCUnzfVSFWItEPDTZRv+K
pqbXb60hdpL4Z71NfgX0lf+GMK93f/mF3a4kdqbJmE/WR/szPw0Bd18BOmMvhPKxMIRXs/93rgMQ
0nCB8VDCT5DYnrlmowykWCuK/jRyCSDp+t1UXnStfk6ykz+adkVnWNb8AS6/NUZtbYKnzTwfIIz0
U8EauDbZuOuTFTdao8LlMJzixuoc2RwOIpKzdGcr7psQtD9FBeYsrxb2QSEXW19Ekbsxwk0/St3K
k2PhjGswSjEZZN3J88+moRV49dRJyJeo4rci+y1azRkpZ6cT6JH7LlprDRILfgu0I1V6aiOkfeav
b9iXNbWr24HSY+5IXn9Q821rdE7vx/bow8rqPQDtG/IfifqlLKxT+aPx3Ic4XKNNu22FYMjAvdFW
mKqSN4InZlqZsVeNw6lOTyFEdI1vy8qj0e5NYzvUu9aw9jkEWNCfH6c+WTHYiRDjSr9TzVvZ7Uu3
Fm2m4EaooaOdJc5cX2vKhteIw3CqsscmJ7bKN1ZrjwAvX+R2azyP5lfDW6P7WdqC1G2oHhDPAxmY
nTFXGAcYKZMR7ap82yO17DeI9CAxNVIqAFxpkmCU7cgb7Rw5etew1hJyCytAA8ZEEofkKSswz+Pr
QdaXhqaMpyL8AqnqU/WDKXosQqtwig6aKjd3BNHJB5t2mVI4eA0cVd5/bZr+50c/77vnW4cD5SH5
YyhXWQeaa6/Po6kMaGrK4nhqeuC0ejEeYetYqwjeetVrI7NITYpSzUd7YjzF9UMGbVROhWu7ysS9
ZAWsOmQM8Ldwac+uNL/tNKWsS/GkhZ6TGbIdJ/afuH379wmjKZp1AyPMfT2L7MwQwVVNKMSTPgyP
nWwEtgI90n0bCwkmWsm5NXlv0rdlzc+FUAKhpHtSPPnNg9sfkHkLhOc6fIlRWxqJ3BTLc3x1rYF4
aS+g6EeFGiDdlA+/3gtyHqIS5GIVIc7B7sYh2hoAxVfi9qVlgqEWAgm6xSayyGsrfmRoMZ5JPGX8
fhm5e+B7ryig/8j9YHt/HhcH9MHUbECjlcZiHWviSVLHbTs8o6WwMpg1C9PfPzxzTASjlaJQsSAO
QAuLzLaUeCW2v704yKH8BcpTuWLPzQJrPwxko9QSccLERMgJisVzJo0rA1lANE1W/qfhmW7IeVQQ
ZG3S5AanJ23hybN4EzW28iBv0of6Of2er5i7nTfyXiopDYifQPzMcT6GX7USg5JPHqIQdbmPkXG+
v/a3s8ZPE2eQ0QRtAQz1emWsShCqsIqVkziC1YvLbUeHXwI+676Z291MJMWDayp4c4PNCxB9SYo2
q0f1NOSw1ojHmu6mUXsIojU87YIhfAH9RhPFGc+SmQ81hERuu0hST2ld7EI9OOeu+Uep6CWpky/3
x7SwODziUKKDn5ZGlXm1lPdbmqDZYpy4KW1f/J7jSO9bWNhtANjARFM+pPaLksH16tSDqqVjnZkn
A5xe8lQXw6VyJbx2Z9lV2KQ0gQg/tKADcdE/W4gXrXzA7WyCTsED0e4y+aJ5BS6gDbIf1cA6+dVz
04hIizzrJSm8YAX/u2JnXnvrh9ar/Na3ToIfOm4Q2i1YX9k6tvHP+zN6G81OA0J9lNmknD6PLvtB
lMuhjaxTbj0P8gOJAtuF7bdJf0iedKR1/dN9e7f9vtP2mB7gNGnQI2bMVjDTtTSCtEY4aX4N2a58
qKQHMevOpSnaTdI6kMvAwUVX+bM1XoD/25XwX94pBDIwsgChDf49rLv+oGkpPrhiy6xlIxZN4SRf
itgWvmq1fXRrx3tLH9rn8lnY3Z+AhQkHzQWrDVV49DjmE65Abj4Vx/2zkQmbUfgRNcqhFIpt4A60
cwHBW4Vy3+wlDNHROImjUzqmTH09QFPrPFf2iklp5NUaUG8RPFLOrSH86ZCavz+6ZVuTT+NpxIaS
r23VZVMmvtnpL42pDQ9BVb2bFVKFZVEau1BT4pXJnJzX1atwIn+hSQCsPHExr4Frc2WOKm9dalDx
t5u8Qc9A37dl+6rq7me9jdas3SRcpl7hqSeE0iRwVnHmSr08V+sKPpuXxviqG1/awnvUSrs2CnjZ
SV2ppqM2axN6O0JsEltxQqmvsY7XI4xLNyMdAzlG2Y6Q8Bb1mdhyX7Yuied40BzNosns/hreHtFp
nByKqcGM2tLcj3dRKuVNVJsvRQn/NDYPmaFX+8wTpQPYjkelccMnPxLqfZSl3zJSDg7Ubrmt+aP+
mlkFmpTVGTSSe3L1Md4U7Srl1s0lrVLq4y6b1h2uwDlkxugEK4Cnx3wJhZpuYGi+vCaBpiB5XZkK
5WaDYQgKdCJb3JU1n4pEkFrUVz1kAJ4Z7+ex3kOW3SLlW7/TEmMHr8qf4UhOUa3XMh43lylDnLjM
eODSKQwjw/XCV6Wl+m2TowAQxt1OKmlcpOvPXIkRbxsUMMNTmvCQdwPTOQt3NMvL3TJWrRdDLPXv
g9dw10i+an015LH6WdQJTnroPOvrCENFYTduEHm2gK/Jd/3QwWHSBL4RH/wxa/dJaXZrIiJL04B6
D4LiCJWQDpz+/sE7m14lJs2kKwWD7PiE8FZm+/LQ7VfWecGMzg1IXwKgYQods2nQM3goKtmlydyo
88eR4N+ypTICV4OIra2PeraPjMHcqlGnvUgKUOlUzz2n7pJmK5ihsc0bOUblOVrjU7zxOQA7Jxbu
Kbs4caDNPFxV9HkkhlFySmQ5vqiBL+09N64vridVjh/Q60hnELyYZjHQlwUzxv2JuTlof80jtTqJ
XAI/nk+/D0F2k/u0IRmJtUlbMdhGoxuQ1Cz+GQ6p421MIkeN4q+MLs31Sg9FEEMaZvpnlGm6/+KE
AL8NpPIwVLFI+4zf/Lg/tNvHMganyZ3aBqZn6+xFHump1sSBF5z16pfav3WIO0NauQvecxm1OL/Y
uYIjqGuMZTc3JFrLuCw2Gd0YeNjZTvN8VOSKyAzOqaKWB7mQvV051uo20qvcDoZ0TQLjJt6Y2Zvd
yB1ydjnPdkZpPBbdJ0RRI5pANHK0ToKi2/05vaXswRpRDaBnejtgN5h7rbr244pM9LlzUKY7WNt4
024gxd2Ym3gD9yYM6oKz6yiKfpN/JedGcrTU6dZg0ZOVq7CA6GOKdwhn6cpFhv56KwkSypcNDdLn
RCMpl6INHLbQpKjaT/hJf0a+Z67EIQuLSkhnTJ09UyPh/JjIjaoKRRPHZyV4kka0wsfz+1D1K7O7
tGOvzMycgVRUKjJHSYxqg7enK8xIvUfJC/ZZtM0814mpfjeKecglc+XZfeOFmNCP45tFIciSxb0R
CdFZRNVe6x/D+FT0cO6dqUHZKALoYb69v5OWlvCjxdlG6oSoVjmc8bkcXgSr3KBk6j0L+a5E5P6+
pYW1I6ONhD0pfYPH62xSDQEJSjmQk7NaklBvg30SfFaS7mWUq819SwvrxyUDXedEJESMNSepMMvQ
qkc5ys5DZsBypjnMY9A76IuFSYi8kpPSTaSFNMWtGJ42/PWBAMUMTusv8Qhx02z9ujIL5M4Yoeyp
6u9F7wyjDQO7Ye1kf1snRyku7FLcS0F80Fd5927n99r2bCWtuO6RsZKw3b/6EArG6SFpPGf4sjLG
G7gSHT88YKeNqlExnHNHp2FWm2FUZGdBOlcaxK+Vt+/dp9B6JGNMThSmhLMm/Lpv9e9D/HZm/9fq
dHI+xCfDEPRGmmXZucXBRe/lq/YzuoSn9lHdwPzqZHtQ1U/ZTnykdfc0POUv4Tbej2fxk/xp2Nc7
7bh2VG/9/dU0/N2DHz4omVIHdVNlZ6kWNgK8PFqvOkl5lERUXsbSQeL02/05uHUO1xZnN1rp96En
jkx8W108ETc/PqfVrgg2QfeCOCKtFvv7Bm+CEqI0sCgcoilhDw3I9ZzXSZ62RCzZGW4gp5WEjWfK
hyRdkQlassLlwf+508gETk+DDxNpVYVpFdmYnxXXJsoSvq/id26zWVO4yX5FoZJ0FhDGaxOu16c8
1/3iLLiwJ1GEaDcdaq62olTKti74b1UfiZusR/c1VvrkC/0+iVN5Rn68P6MLZ5SKJiQW9Hr/fVRd
f0g6uAFRi5afA7XjvTZJrT7QSwLt+hphxcKskh2gfqwRdPCWnq1dllOoJS2Xn7NmsFOxP5fg0EIa
R+4PaJq52bHk7QRSmPuYlMe8R8RSk0gb26Q4m2nc7gpfhPy5GdcEzBd2Pg2nFGXhrSMnOLdS+WMR
lcFQnClb7zS3e4Cq4hI+CsHwTRLMH0M87gtv5bTd1j4JMj4anT7qw770O29oMrMqzoOQHaPwc1GS
FSsfEqG107K3Da0BCH7scycVhHevDM73Z3ZpAWmyZctSUwDjPjsWrWz0ftJKxdmttV3T107bNtta
yFbuykUzU46F1DhFq/mN5Y7ktKxcLc6+QEG3AGcn1OZuyPX/7g9nwV2CXP5fO7PbyfQDrQPvUJw1
4ygXJc3wb1IKDfpTFp/oy1+Bd02/Nt+W5kQ1NzWn0u82WzuvaZLI18ry3FdpfVGzUP/cZJHlUDVE
CyuT820ohWskd0tuBtAED46pU/CWPsqISbUWalKetdA/iDWHu7A16Re51Uj5BDsX76tmTPdCvMZd
uTC5cGhTVgWgROVTm02uBETBzGFFOo9ahoij+dYWZrbp0+ii0dAa1KbhWAKV0PtLenv2p+KAjFHe
IeRQpq314YBEgBCSWKiq82CUICak2P9c6Xp4uW9lIZibNFoJ6DSyE6RyZ54sLRJRCBKVwSVDdKj8
QX/QCivYKILmQcUjVp+yous/h0JD/7beCLuI9+9h5SOmu/V6Q/ER5IdQzYNXn8rY9Vj1yKyjWLKq
s1IWso3wOjm30vohQTx8HAeQjUY78Ye4WuJkcZNtY6+0yMaG/9zAOaWQyE7ymqY2A2Tr+juyCvp3
kibVuSETsQU8Uh/GMClWLv6llf1oZRZptGZJ0SoguQhXbbflzQLp2lDV2/uTentIp7Fw8U6CaxA1
zKy4dHNXQcKcSk3xqNRuCJWT/iuU/b3neZrj680KxOfW12EQQgxMgtjmvFxPnlwEiSJYGNTEAWF1
X/olS25Gy3pprHjV23ueB7FOMVAGuDShEa4tkeE0aGEs63NV/tf2nxVUPpP30l3xqQsTeGVleo18
OIApmd9eKbL6TOoO1Q8YCm0fnWRYDhPZTtWItpAUsaf7qzbfG4QjFIUpLXEfwz0/z+ANJR1/VqOV
Z3AzHWKGBZTBsa+uPIRvfOnczGxscp2nY1+YANrNCi4oyJAQ5e5+uyiYytXF8H8PQ3Wk0yX7xz0y
tzu7dscu72NSxeXZ0j934b4e3vvw8/0ZnHzFR1/y18Q0h0SilBrmDs1TqQzHlVedjei7XKF8D5wU
Ifgt7SywftNdo2o2otEr6/ZXznpuFs8BWGXiOCDlfb1bijEp89wdcNfqLjwF7/I3/S14bh/cp/SP
4XgPGRkj1Tac6hh7D2G/4lLme1WmMQO3RYWcZNFU1rm2PiB16LouZZUgtrVfaecfQ1PfFJK20VVr
JXS6QZ7Pjc28dR77sp94Un22YpJIOxGmAHQE04G2sxZFK3sUouGh7/FOBzXtDX0ryGnlO3VTwhGq
GZob7F3Jaqfu9VyOD25RGaYTRwHdcXqAWvgmbytxPMh6DM5HyfUqdoqxHf/c3ydzJ8IoAICyUqAa
qYrMWbN4V3p6HY/tWRnacC9Q/tlHg/9IE1J4cIcyXbvjFpZoOthctSTzQDDMjlyQZ52SxHF3pjNQ
fg6SWnivhsQ46kHnb12hrXAv+UhiUaxaR4lyYZPnCjy+etg6PO9kJxvlQ5jn5BoFQT6GGCP0SlY7
buYJCOZlImTU6bInysKVX28lTxjUHuri7hw2rmXrcvaoWWX1LR6l8ilWQsXuSRNuCz0LjjTtSA8l
oh8rwMjbIzyhv6byOvAvbtmZf0+7VMmzTO7OQad2D6R9XgSoFL6qZV5vA6HPTk3gvhue8iKtS+n9
LUVeH+SphITnJ5vOq3YOfo/lIaaOrvTn0JOLUxm7/U6TlYHykT86xCjiLlJoCWwkoX2yRpR+9aT1
D8C8823i5d2PMA7Tl6hWZCfsBOg5Y60jgYGKmtJXhh11aEfGfoGfzUvjASW6AtamNnqB/rBzakt1
bR5EkMxmrubo4vBJD0Zr14qtdxBa/bXMitah4XMrEB/aXVKj7JSm2cqzc+F6oBoLfS/UzVOMPwfg
pV5Uxr4Y9Gff+tlk8sYbUIL1PyNNdTAj+dy7oLHkHYHgK194/1guHJMr07MbgiIxGi8Dkr6prL1o
kfta6tLX3opeqvYhEki53zd3E/9O253S+9T3TkUcbvrr7V7lcN/1YtyfpTBE6UvdhJD6gpB1Ylmx
M6F2lDo7CjmwFU/drdi+veyvbc/2uZq2jVEaaX9ujQHFroLGnFHetPG+EX4kruHIlrsZUvg71Cra
d8HOEE0HyLQSr0Eflyb97+sGNlo6S+ahmxWKY1v0JesdNjZdqCJxQEtP31D9AXGxEnwsjZorio8l
A0BRejbjxmBVStWOHLBQoPboatJBK63y3/cRNI9Tjkbh/USvzPW6moqfWGZo9mc90S6tj+yvSoPg
f6oF9cv7yjouTB9FOBVQJ/4K3zn9/UOkmBleTRFJH85BXRwCX7NL83MxHFUac4ZOsCVrfNAq65Si
y+dTd2asg+XbmXGojF8pwO+0jPf3P2kei+O7eaiSdKCIRWJuPsdDX7paXgTj2XNVXqdNX8GaC/w4
GLiI75u6Xc4JL0k/BYPn8p6/ji00M5V0TMYzIrKdHRD8b91MSTf3rSwEHVxFuCO4bwDKkwSYzXGr
pYIXlNI58tp6G8dBfcxFNbNzU+323SDIl4HCPaTQnrfzCsXY0BNvbGDXNTdaO7Z7KXaNpzCxup3p
ltJTgvjm3hA7w/HLBkVGX2qUiwWR70rAuxAXkijBtWikeumymHNrtHk8mK0ZKufBSzZkLNStv2ms
P2pj6/lOg35tcEIb3T5oMIINBIvp13E6d6WdryUTF1zd9adMK/lhm1IXNwQt4VP0B91Jd/7mXP4I
7WBXrIU6UyhzfYWi9UEcDSgD0s8behTF6qJOUlLlzPVnJ9viQdqEu1/Kg/uYOtHr/Y2xsNOxxYsP
VwrV7bydYWwy0dMlbNXE92n+GZHS0lqDL93Gin/FSyZILdsPcND1zEGR2vpVmCjnMnqHv28XDtU2
7hBp9NembnJLN1NHOKchXD4VBWaWAkUpzFrPlHP8TRcOxrbYD+E+LXfk1ISHMXO6gybZyRrZ9MIZ
Jg8KxTUFAtAzc1LLsAvYpMGonUtNfxiKQXU0LbK2/7xS+OFJUXNC6ZhzxnNF7gK1j0rzXEttuTGi
OraHsnwa62BN0X5hT7Dv/iraQHlEJHu9XKrcxnLvyeY51IRgoxlBvVEbNdlYGbQ29we1MHN0nIoA
9qF6o51sdpmJSlUnfmiYZ6FQdaRMZBMFzH5NQ21xQJMvh4ISBN3ciiFUSp33gnlOKqU8tkShAbdI
E36pkTS53B/RjS3i3kmbBbwBaRTKG9eTZwheHudBbJ0rWcwuketlyk6QEWS3S5rzVqlEb80BlqGm
q0BfPG2KWQwU0P5m5oYhEOvHtoVcjuV+N5QOudx91yS2Eo3nodip9GnrZWF7pbvnP21bgbKkt4JW
vllL9j/njvuSjiBQxLO1lDpLC6o29i5DBu0Fkld/otFbExlYMALrOKTEvADpN5in5cwCSXfBMv3L
abviO9Z+ebbrRcGSuPb5ZSIOZ+0au/GAEwzmw2dPfuvD3WHUTZbQ1+hfhuALnuSoqSfhawR/dgWn
XIxAtXrUorfcf0m9wZHLZ08WH3vdKU1rJWhe+hBaDdguvExAH8+2pyglVRXijC+1Gh78IKaJpqxz
WmON1I6CtS77BWvk4fiHhyDl+HlTleBKQgwzQ3gp2tHmYAIqbDeiD2379v6pWzSEVAtROBcIGLXr
+cXn5lFTuuHFNIXHcewOVjL+DM3IMbxVNoRpiq7uGOWv2A11BQUGM16617a0JFZNmmzDSxD65z7/
lox7sX1t4n3b/9QIFEXdDiVkn2jlGMmZgRalRGCXqK+Hv3UhPt8f+Q05A96GBAxryS1OMdyaDT1N
GmmoxDa6DAR/+6AKU8W2rC63885/sEIr/dT3KHfLFlnrUMroPdYi/9i1WvfIVPqOp1WrjdA31zDX
hgReeWpPnLh/J6/1cbtbOULDvRpd3C5+QwD0FJnNdhBbW37LSsVRsn1KWZnosTVFH6710Y7Xnkm3
4drEokeCSqTmROlXmkW8iBLEfo0q2CXTH3nCvoTRpYj2vnrMjGMlsw0FcC5iZN9fjgV/zBuQDBX9
yeQy/9ZtP4wcJi7PJKsSXYif7WBSCsj/NP4aLmrBV3FDE25QByEYmI+t9T2x1IBKXgLJ7J0iFXl2
tqawuT+WGwg4W8uYKMuhtkVRGejz9TLmoaG6mtnFF1dOUM7elRrpe78+ptpeEVLIhgYnbmHMyHpb
qoNNaT628X+gLTclgDBVeE7caOWc39S9/34SnHfEdlPWUZ2tqu5ruebWgGBjP361XPPYZuUvrdtp
qfWryFtncF1bGA6D8htpzzoadvenZGniCWMnIuupJD3vPBOELtXbzE8uaQ8OWOoRUdI8OHjvW1nw
ZvBTTPAwRA9JIs6OdBiqaScldXJJELdSiuA4jG9jEr4Kyf/TeMCe0MQOAJbM3fUKt9QuW1/Vmc40
Qzr6WHv9yiZaOhDkIKHboJjGWGbXaiCNnSIHQXIp6Rxwqk7/5fYNvONCutazt3TiAV/S48bkcRPM
49YoBn7UFHl6GfYiRC6dvouGQ69f3OBTI5+F4a0Q//20Q4cHiIXhgUaakxUDfh2TBHj8JWplDc3O
VrAtQTmK8vv9DXGT0eWUI0PNlY0MiSTPN0RuZd6QqWF6UZW3GiZhRyShaL3XMBaWn0q5WBnWwg13
ZW4WVLplaIzxkKYXUctg9xiUdtPk9e9ggBQ/bq3yQTE94d/3PDZJglCDQTVXndnU20pypRGbofR7
bOKdpuaONl6Cf4ZCT9E5ynicK4IFJKTmTs11E0GNq/TiBU4dWjtp2PbvtJulZBFEHsH3V+4vN9Is
WsAc/6Bcw3venFV73NQMkatJsksYj96TEqjB1q2j9ixXab8RR7Pad57Yb2qPKmKZy+quKGXZMQQd
pREv6ncqyWsn05BLKwWl2iFdpdBor1pOH+b6seh7cVKJ8Ddyp2t26IfZo5hU0sFyOyjvPPS+Ur1u
diX+ahdY/bDN8yE6lmEePlVFoNkt3QPvsTQajsukgP/scOKen36KCinel0nv2W1DsVEo6o0nyP4D
qe38QSa9farGEkEWo2n296dscuHzGVMouiP8IpIusCYf/OEKLWVuG/6YXQY1SfaKK6U7Yv7e0QxS
zH0SS7u2NMp3K27W9v1t4p69oYqUtAiQp2bZ2d7wR0upEpV3WwNtgyo5rSTvzfHYBZde20dluCnE
6brLd7Q7H++PesHnc6PQ3ALtJU+5m7tWMEezqMPs0pkm7VOf2yC/GJNPXjlnS67ko53ZBSprjZyh
w55d3GKnRO/pSVQF23C/mhNlePuzXmMNX/IlH+3N9n9Nf7sH+Ca7lMF3s/3UQVRvPUQxmUd2z/0p
XLhqSP0AppxEEybI5vXGyYzIA01kpZdCDtRjawZUXkw0l7u4/n3f0uIkwhhLjgkq7Rv1ObdNsjhN
GJTaPmW95pgUyvXQh17vF2nuL6DGqrVMqLw0OtLxdEAR80GTPls4wWoJPFsBB+lvpPzoBb5tlj8C
9a2TG1uLw62XHEzt/3D2XbtxK9u2X0SAObwydFBLsimpbdkvhMMSM1nFUCzy68+g7z17dVfzdMEb
y8AyYKAnK88wxpjlzm2DNsnCCQ534VsHRKV+qTykYwAvW8/DwXuc1erBZuj1ZgFe4r7dn5obLc71
fkWaBe4/1gKVQOEiHzLXywoPFx4JV7JuAABp2wVwtNNIPfbv4Leg81vW+SD6vt43vbUql5b16/V3
xsXNE6ts42ZwA7LYu56U4YLaj+JOO5LQSKXZF9DgJCdqa4eDkrYqx6KIAb7rtVmX1lpmFKSNXdAi
elYHWfORe7/s6q3wXu6PcOtqvDAlup8jaZuu0zG3Vmd0eBqgT6dV05NrA+hpLHoXQR0D3cSrWqYk
KxmjmHbhqDk1St/iTubN62KP/qw9EkpCnr9X5e/7g9xcRgMX/xq1rc2/ruezNJpxsVnXxlmS+4R+
asEALz+pbhHpXv48VU9qJ0vPbJm0sXZA8AHgjN6V1yYRaenEHksSL9DHh3QaPTRWXfuaQc2gyvh8
8piV+qjUK/uML/wwZFm7ox66YEzGAnVSO/+9TN4Y9tQcDq7GqkOTEHbQ8cQnWlaH9ydo66mABBPK
OAAp4J00rr+WeWqChCJeqYR7DCS8uj66FXjBaaukkGbsZADnrZtnDbeg8QMCJmiwgj13IdWi1CTm
uyMP/pZ5v94Xl78unNqlqriRJ/h1w+132vRa1t8q65gkEOKB3uR+bH8wNw2JC6ZKfH8e/xCyRE8D
DU7Qzg7Ie7TSFuKskTTejENE4mEhUVKeINb0OhheYOZuRPXxdSx/Qy7H5g+8e6HV6Hufl+o0W1WA
UBne/nTK1L1Sohvc9ABJdEhuP6SFXysyzZutoBe/iOQ3qhoobYhqAZnJe89TOb6TpWyfdRwheAWi
EJqILUHR6dVDhlfI5zqnh8Gy5me9mOt9boxeiOKcLluxdb1vpg1HEwymNdctQlzMkWpjqRASmySN
qHboqZ+kx8Z5aJRgeTGcGf0In8tfksVaF+PGKkgSOuqBkBcxhH2CfNU8LG5DYjXXdoC5t5CMSH9X
GfHd1PqnI7wOKHe/l82ubLivuOnTNE3BRBa8xcp7CpE0k6YHonz0BpopSaVctq4QUMOBgEDsCYk0
4fMI+lzZKh9JPJHpO/xGL1B6iDmYbj0cdQJhEqN0AdZiihkpY9tL8hJ/Xn9xdrASqKRAhmtV4r4+
o4M7NorbUAKd0AUCnpTXyAAWbjp+8xB9PE7UTlZuyYJekdjdB8YopMs8ZvTHoSh04s9OSk6q2adf
STOi6I4NxR65bpJprWVBzbs2ym/3V3TT2/4DCcdVBvKEqGpgF2pKialiH+nzQ2vxo00Tv2jghE5p
VL8a9ilLgqUzA4hJSd7srVwBXH1oZMEfg/i7KMSlQcOuLbmO+XovT5Xv4j8DlWRZguD/GOO/doTH
bCh56RQe7Nj1h5M8Ze7aV+OlIt+Wzg2AJog829fc/tmT+d23lzZOySqKvgrVYHqFu41WPW2cGscl
BzgQCjhO9ruWcgpkRoSXweWVh2wy7m49TpfWZ2998pROrs86EhbFoa7OxjfHeizh/QHWFbZwCRXJ
270+zdcbH7EaQDdAq4CNcrOQ1KKJOcwTHiez2hk1e2OqTEJrY7MgLkMXAmTkUJHH4b4+XJD1Vhnv
ahprcxaUYKFUremD2HHM68cshdyeMwdU/dImkrHdel3Xdtd/v4iE1aycgHaEXds+Ld0D1/amty+c
wJDBuLbWETm6FdJpgB4qAtbq1nCVJm1o3FseIplsTALFMijYqakUO317j2NQeHRxHSIBg+Z214Pq
uDJCsLajcYOWqvlgPhE0aXdWbl2K54qSAymUk55ATNZrPktunNUzEjcLBDQhOQS1whVTdG2bJstM
OahasQfwKnj+ePYdNbOBBCx8DwxJTuc27G3I5hZ9X0UNz7vAnaf+2PYdtILRUtu//0W3Dj0mA9eP
iWIFMC5iwiHBbWfNk0pjo9FfgVV9sVmD+Xd+tdZ8bMzm4HDZzbc+ROIcrPk1GIWqLg7P9RxYOoNy
xNTSmPVF5GRoyWCT4zzFSGrrdA4nOLooiwQl9HWbGY05k0Uy5q3NBkLXmjRdGWSm8AHGCPYGakHY
bPYIP6+yoYBvw3NAmz7ZWG89ZYg6XJhaP+XiABVD3S6lhg4lrF2+c17AVfhIp+ojJdrD4nRBZ0yP
ue0Fqjn7vKxPPTODNHPgv6j72TpwIsNhbY0dZRsNlSnUQW5EEseSerR0KhpDyMRXK9VHXZSRRjLD
W8OGQuuaS0XPbEQI18MuzQoNG5B5ie2E7Xui+73q/UNMcoB2QHR/A2/djciYAVC2LqgJiuy1LZOq
Rs5Hr4vdRImoSgKVuXE1dD6vkStbmPLWtgpkm2n5ZGe7+8Y37n4gwT0VxweMGeCXrm2jBtA6kGns
gDx7a+1fsyPxUDbmERkX0Kp0QPPwhK7/frF9iK42XF3GLgafWdGBr1ie9OoplcGHNjbFlRnhRszM
cSSWBjPduxGan8e3+7O0+fNApANXgMQYqsXXo+j62RiXceniCpQYtYpmCIWj3dZ/YQSuJ3LrqPdC
ZfDaSK86eUWAgY0XswtohoY9KIhPf0swWykpALv8x4qw2eiYuto8wkoXmv7fH5rL3xZrLGrOBnQc
wCoUNds5lRKoxgfVf7jZf7Op/h2DJ/pMqZrTaoKdZTi6CWSU0s73ij0pZffsBjJgnS1g7tBMAHe9
mEhXmrGYilbH0ayARYCUjcGQza/9XAEgyPegmwyV22YP7zM7M+bu7++IzcNzYV3YdlXelBNFu9IY
XXECw0DCz4YkMQNPH7LQ902tyy48aSA84F0HgQcJHDH4abiZJ21f9dh8trozqFLtFZ1BIxvgj2rS
CJQZdXXtIl8/2YCXRfetb50vA8pIwIPgOUWLrOutD/RVq7Wg6MRz9wLmy65ihb/MrcTKRhJgJT0C
YPWnyRHweddmFK3pR90mfUxzDWREynatoe/QRetk6ePOS5VHUh8gWHT07DEsFmNnWcrh/kj/RPY3
Ew3lTfRbBG0Z1azrb9AdiEtpbtfHUPP+RtwnCyh7VVGj2at8NHsckf4gjRJak+7rTt/4VKOPymIc
si7dMetNy2Spkc25R4ADlxWyXYDBXH9Qlthuy6FwHYO4tVi5z0BnzhZJwmMd1c2oL4wIM5+2M5iZ
GutjRVn2s019d342uh9u+qKpUE2RLLRsSKsPe/HouFmhKxUQdLEyEJAlx9Kf7bjWW9mh2Tqfa2z4
v1MnumGVqhTwxft4SHyzefPcxR/090Z6Da2v1+3sgWiKRlXQbBX9faYSMxtBhI4RJaHXkB6l2REC
TH6vmdFsSSZve1D/GhM2aF63Vm2lMNbYH573LXXPqCEbSOXePwhbF85aOoZaBpCrtrjtOG3hNPB5
iCniI7X5xax3BuDexPdq+aanp7J9v2/w9vSvcEfEmUC+IO3riuF8brBFt9DCFV47DfKpCXuL+hQ0
CMDdPfVQPhYj3Vtl7lvAvfwtNRk6vis8ZOXeAculi4Rhd07TvGyR26q8Mxy6ohv8nul/O6fgzUBG
HqQ3uJOQnRSWLh1mS11sGwmL8YUf0+No75xkrykno2JhJsOR3pwywZrgSVSlMpazahGg5mItGYPJ
zH2qy+DNt8Ww1QwikJXBgNUTH3un8ZIi8VwSUwV5GGeyaVA59IGnquIjBjM/T0YBSgMCzUPtNu1e
V3QlcqvR2HXzcMJrSX2keKYwW2vf97fU5gwA27VG/UDHiR6bB3nOMmMJibPALH93y5st04G7Ofnr
4C8sCHM8VwV6rhWw0OeIJ0mzM3BfVpaPrq9PRioZzm2m7dqa6L+N1Eq7sYe1ioAQCjFtsxgCtAYL
ytZ9Ulvmd8guDkXm43agjna4P5s3oYhgXXiIlGFaqmFxSGwpCcQp7SUJcofIivfrGbi6S2EFQCqU
YnD1WJC5Et4GODkuSzBGt94v5FBYB6aAx3isUYhzJOdx05YGeh8yExpE2IR3SF0Ku80KBZlLZ0aT
YBrw5Mllj72qHmhbvAHSLwtbN5cQjgUaQNlwdG5I4AaZi9HjJY0tyGiAeP7b6V7ppEWkRP/PsHO0
qJ+nYa25RRCviO+v4G0ku04u2gzhnYLyLWAY15PbzBAWqzssYWaip0n7Ac5D2JrDW2a1MS+UJ+aY
D9DdebEXmbznzav1x/LKcwJnGKlMwYNc2rbWrDKl8UDV/QDZLOVH13t7CNId749x68wDVKOhwxZa
uUHy9XqIRdZBjahD6kWt0NE8pa4RZG4HmASqiZLzeHsgcJpBhoHS3dqsRKyHsHFmpttqNK6Wagm4
Q234MYOsF7LMirBJ20ax2JDbNOZ6mCg+peH9CdvYkkiI/pEgRNCJOqVw4pSqsvGiOjTO3vqx8Fvu
+lO1h/T7nBmBnew43bn1c6V8uW/3ptsgqlxofwkvf1UFg1aHcHfywXQKrc8RPXU6sDIZHG2Lw0XL
VaLsIfaioxptF6D9l1M4Qb4EXFt0QwIxAv4Iq84A7kKSMe3Ii2FmPOoa9W2BPPVhRpfUYFKnelcr
dEcTFX6Yqb60Zpo9lbNjQGSpmqAUY7Jd3rmQ6nSUTrIx1i+/vsPWkeGAo+AKTTWRx7QslLlGlSFp
Y3RR0WURyC27FlLkn5FxHNHZ2tdHFt2fzq1tglK5Z0NqFUVUMW6xQD8o3ZogBYJOhgFToRMwLCqV
xAk3uqfrokFfHdwfIEEQI62fceG6K03XQnKo7WLdOqVZ9ZXPfQCc9Cpaj0TSfiBFaCsehM6mUEWn
5jRdnrMF9EU0jXLzX4ZdYxVBT2sDgsxvWX0iEzQCUGIm9P3+fNxeOOuHgniKXhDwy8W3sjRqgqJ7
3cV1+brwU3pOwJjTJDT42+cfRuCdrBqwkLkUqeEAEvDFc5Gd05PPdFgei5wFY2Y+IPsceplE8+D2
ZoOxVZ8PojaajZYa11PfJB4UWcoOqToHkKOSHtQigZsl6/ywaQYlQxCj10KQWCjJBhwdvVe7eIAA
Ubi0bo7ij6EeoHogE13enD7EtKizAwWJ5N31iDoDEk7c1Lq41x9yT4Vg1iEDx6tKv6aDZPK2jiSq
P9DzAK0cRRnhkstzStMCOlnxmCu/67XDAqLoyVc7gC40ZM1V8lWlMpjnplEUgkAPAqYZXK7r8bVL
m4J8gPyQM+6TBGqyLPchu9YGBvyZ2tmX4+/7m/6WS4zjiTfv/1u0xRhKXdRWVxobG3KvHSsl/GoE
5m7elSHzk7ANeAAZ/6jbG69ukEguoK3FvDQtbM9ksgdSLwoWU0mUV8ujPzJtCElHa9+ppwbSF4Yr
KXZtmkSDCWSMcBXBbbye386haVOsuRpaHs2owuU6aGBL7NNaSkJcf0q80qH+CbFliNKsm/XaFDqh
aCghIkEy8+85HO+gMHd6aYeadcxca0fVF6+TdbS50axfL1t0RFhVR3G/wNm4NkrSHtnPPOtjSwvb
7/Tcnudz8Sk5KoETQdv2XVdCR6ZbufWOANaISBhOOLqlCDbdTB8MraV9DAQGgDdDqP2tjOqfUeHK
hHYM0uigLl2Pqu7StjE13sMJfSma77w/VGAteFkEjnaUpU1gZrKE062jj4mEIhhKRUig6aKSj6uU
hTl3BnJoqfXgvBftuNdeKqgtQyLmC8JHyfsvM7f++8Uj2afV6CSJ2cdqP/sJerowChGksvnRGU+a
fiLIadw/95sGUWZFKRD0iRv0VJW2jjISrUeFylp2qVui9zZamu/LpqkP3sSHqB1QI0vQs09yr269
FvDd1qQN6qwItK+H6nZGAc1BGzPbj6urmPW71CnqsE2HKrw/yK2dudKhVkEQlHXFaI1llM9dkg9x
Nbc0Gia98Z0Ur8Z9K1t+w6WV9Ssu1s7QFq1UvWKI7Srx88KKzOwlTc8m7SRrtmkIj+yK84JArFh5
swdmeUMyDnGn0kBXstBg51z7OngyQxvzhuay3krlAkod2l/XI8qJ15WDk7FYr4slUsuxeXaStJQA
OTY2ApwsRO5o4bnihIULklXJlKUMDRtwz5+BB4qXDH0xrWx/f3k2zCBBt9LTIMsDprsQDdVV43UG
cYaY5Y2PEruPWTM0JlmbjYcF6FyQTtEeDZtBJHcy1UxmL6/HOLPRyl0ZmyIgU//BAHzc1aAHPpLJ
7iWXxubIkESD97amqkRWfVnUukaVDDbzn0P2yaiflVwScm1sOTwiqPNC8BE6I+467Iu9DVHZnrsA
v8W9iqJYNVl6qBAgO0e0HAx7wNMk07ix8wwAPhCIozIL8VlhTwBK5M16Zo1x03t0Nw/2Av0iCKTe
3xJbi4UzBGFi1E5Rwxa2hJUsTmKX04iMEeS3ku6xXazAeNEo2blV83Lf2Fa0DPoWrjQcJKSJxaek
J0zN0tyaYq/W+HM21FboKZ0egydpHRREmkFGPWh2UkXfVWquPzDdZruuhEbW/S/ZGjbqU+Aew/lZ
VZmuF5OaBWreTjHF2mA3e1MBYr3TeGgPzZtul59mbG/JDt3I0ANuh7wcSNhge0Hu9tqk15O+90yF
xfaS4+0EWjXstDzfeaQcUPck7fM4NGoI30J5xntDTnXqIZmggs6hOoqsz/mGd331NcLToyDNw9lk
s5gPKgmNNhkiZntKAFmnJuSlkT+MxADDbuzHB42lMpTRxpsLhBGcCeCWVylOwbxHh7yt63qKGzy0
Tud+d/qnobaDZfhY6HLIElXWQH5zwBcWhYscFEkP7a9hscrQpIp9o+cy6Q4rxwmSe87jnH29v8M2
rgukYMGLRr4OVV/xwW3BBWgSu+XxAqHdJp487iczsjKyVusbN5+J7BkIx6DT37LhDIdZFjpG8LiA
cPmI3nSo0D002vv90WxYQVnXBKvIAiEIKpzXm9cFBq+r9GmOO8t5NBSwgFOzipShl6nYbNx6eG3R
+BZ4SlB1xVSnOg3pAt22JS6YrTygA0YfUqJTieN1a2UFPXjYfXh18X/hLFJ7milkYFms5C3Amp1v
yqBltxMGC8DWIngFaQS5jOsJo1mqpGmC7dbPNPIoOAuOUwTo7Cu7VtbI8Dq2Wg3BBwLEAL6dKhgq
4ZYyjQ9TrM5PipE90haSiUvxshb9dJ8s35rsn2T6NU4yAe3bDY6K1RqHuOgIhgdRiHXMvNLNpOp5
zNG1PmJAQI2hZkgewa1pXHk+NpLSWDBLOLVGyjINhFcedzNF7+wB9OI2GNyP+7t7YzsAlI+CCZot
QVlZbCrVMwWdwtG0PFbTT4QU/rj8vG/g9rrDVgCHBL+O5jEIM653g8ZY0dlNqsad004RKVQTORSb
fwbSL2zqtS0hWnRFfLJqyYu7ZdhFVhPRGxB4eHiuDTu9pVXlkquA/bt+N+9sjjZlSsDVIGfAKVQy
VeyN9UItGCsFpioynSI3K3eTcjJZtsSUj746HeyS+Xze35/N9XQKWx48I+QMcVGsLDDh9JZIUeFO
qJe4nQ91/zMzzKBEx2xEUFYrMbWxydfOUHD7oIoOqXAhLzOThk+G1y1gbbg7XrGXZbLDCW38HGU5
3h/VxiY00aIS6WdMIFSqBZcE+eDOzVWmxqyuvMAZ1SzsOiprjbyxQKicgcCMM4ugXsyuJ06Flike
V+O0noKmipeUBo5MT2vdzsICAQ0PLV7seciDiT2ly7xThkQx1JjW0bx8Uko3QJMm9BTfGwb0Vesk
0tUf92dvY6EgAQhleciFQUlIXCjgwpOytBQ1HrmFRkl9DaXfYlr80qbHofRUyWJtbEGUV6G0BtUw
dCoRpSQSjZomtakW188depNRx9kl2skFtok3Mg2OLVuQydEtXIHIFYgAmXbUPdInthYjE5/nPOx5
HuRl9onop+n1/izeKrpAigMyBGgTYHoos4pKdcasjUVX9XpMFHOf8KdMSaHE1/k2JDSJ+nPufajb
Q7pF25lN+1SxJFKzJlomchwz7ZmkbKcm3tf7H7Vxh11+kyi2OVqgtbac6HFJ8mjJQ57sFPthMPe1
ex7NQfag3iYr1/QasmtIGmJ1RfYkz9wFBddSjRX7UKW1nxhveVeFUElz6udSOaP8Cg7l7v4YNw4/
nge0+1p7qt52rM7bzpwGp9HioZ4zf3IYB5k1MSS32cZOurKyHqKLENapTeYsfaHF67haCywubUA7
mCVI9dk3Cone25Y1JNQxjzoiH7A4r63VSHllJWVa3GuQiSeBnjyBsMuHsO4lO2Tj8K9xlbGGVavc
ynrpXYxLt0qiJqmpxXnnRFbBSnQSKBj0zwFnbSpZOntjPyJ1ouO28Vbgt1hKotbUTNacaLE39WFi
p89Q0iisN4191xR0n5vi+1tjI3CE/wh+EQQDUQ2Fx3U9uqlzyqqpgGfQkVCj7G1pP4xmCBptPlpW
xFsFkquQkS4fvdJ7ZIlM+36jLLL6r0jk4rGFxyw+GYUzVLabUpy/+vdcpF9niDCirclRGewH4hj+
DEhS2Rl7eE67QlN/9HwOUpsdaRtDePCc77JH8gIu+P1puVWsxbWLOVl1rtDlB+t/PS1jhcZN1EHy
oB260Khg0/zcubE27Sr3W1FkEVL/LgpV5T+j56egUXSAbFdnBq3pXv0H0uePBfhmiSf7sA2cyPph
APwCZuhBOklYrwqYgxTwMcwXgpcZfZeKdA6LnPiOM0bp6PqzCemVat730p5nG9eIA1cFeV6UzwEX
EdwVjU6VObiTHo8jWtMyhVGg1BVZlWPruIGcBbkmyLCshNLrmZ8mS2sAZdJjk37hUxFa/YJUhrFL
GpmO2cYVsv4+IOrAid3exX2RG5lr1HrcLEZY1mkIHApEeFI/hywOcaP7W2rbGrxkV4fLjGD3elx1
yg0okWDh6sJ1dtRCWJOCFrvjkAb1OVIWH8qUNX/vSaDPKyS2UKj6g8K/Nprbdpk5zqwD7vDFapwQ
UOloVJ6mYdzbjSzrs4E3xOuCkBTu8xrviCIhZpeNA3rL67GmLFGLBo8j1F3s1IgWdQ4hcRAkNjnY
+XOa//BI8TBOv4l2mAyIg8yT5ABv7SIkRiAagPgbRFRhtrk9aXTRFz1256PXf53YW+G8zrK+EJtW
TKQsHADV8OIIt4TGZs/hA+Sr1aL6rDH+ZHR1u7fc4Wfi2TIYyS3+HXfSynKCGB7qEjf0rdku6rbE
jRXXPTLf3d4rd0CH76y+fOBq/5rmLw37RbxoGE1/8dRIr4awqh383QkdKmNtbowdJxQ60SAxIzUg
Np5bmok3RVOZcVvvPT5Bvqf2Lf4Ghan75+aWSAIE16UhYZLTxDKaipcwZJ6UCQiVtAznEU3XPf5o
NOXr7L5AcaTTjo2ONlNL9aXuFUnPtI24BnRtOBp4lxHdiIFn4bCFAHJoxkuTpFE+tOyQFJ0atCao
BfeHu3HJXpoSwTFo+J2rtOBmXLfqo8KrtxL6hvdNbK3cylMBEg9QTsSdwqUAaXtS56YZq81gvfQ6
Srz11CpHjm7qO1NeBdiyhyVEJglRIbimgr0GndCsCacnZnMTddYQ2s6ZWGaYDpJC19bcXRpaP+TC
U9NGtSxwH2DuKLRbmtyf3Pj+1G1tBBx1oBhxw4FQsH7BhQV37CrG9d6KUQyiaBPuAEItAS5tHXMU
AP61IUwXmjcRR607CwZ4NJMg64+eUp60pN/N6pHowBUv5NmrwpF/9iz2MHafyHie1F0HAsz94W6t
3OWnCBOqrsLiNdATeCGrqNX7YJ3UHM1SPNmrvzmxeKTgyKPvAXBy1xM7W/2MmBETW1VQ6Wog0XTW
C0ledvMmge+CFBxqJNCpEIx4NqUQA3CsOKmHqvJLrYefSSykNp2OhSBZ8+Pkugw3jD48DmplHDWA
YI0EHJV2dMija2Yy3sHmDON1BlUWAsI3+rmW1xhtwxIr5uO+GU+sf7TO0l0rMyI8hhCWS2YKNcK4
1dHFajkl2ecqKYL/bhEvBiPkA/MRQDuVeVbclcSvi+8mBA2ZInFpNnfKhREhk4V0Wp2X6JABTYu9
ztGx4wUNeO5v+617BHXY/yyKcMrbMW3SrMM4MFe9+WtyZVjzrQXBiqPZmAflEU18TxIPOBvV6+w4
83512gJM6LfFGBG6ftwfyIYdVFP+3PHQtbzROEmgZcVys4GdDMpSPZoNRWjP2EVtmdMncMlk49rK
8KwpUxSkwP0EnE/YAQ7ph65Qczue1G96j943zrMznZq+ea6yNLChVVvO9ufc3he2X1vOwR2O7GyW
kDOKGpkG8+bgkWRaXRQ0xxXzhKPZLkUDSbY4QQhXty9Kl4RO9+zNMvLHxnZBc91/DQnHa+xGlwDl
ge1ipz7Kr1Db/nv/AxsFmRsAiZBuF+voJar46pKs66hznxTIrQN4lrz8F5vlwoiw660VVJql1I47
/XF2Hp36BC2V6a/p5tD6BbAGaVuUxgFLEaxAwHhwEzLa6/FFrd7H+YW0uOTd2oACwMoaiqgou9g3
epaMDJk1I+ER06qYHycrOSuQFwsZBeLLqRoVEvceVAARMpGjxlx3Xy4ltMABzCp392d147pCcKkD
s4L3ZkWbXj9sBiC7c8sqJ9a8s2Ohr7a9o9Jq2aaRtTsddGiA2hM9rDmf+ESdwUHe/QgBKEM/Jf3n
++PYOk3gA/zHhDiOMSWl1sKEZyDNlmk/RvI+VqCmaBIcu8zQGkdfuFiZlnFwXagTG923MnPDhZ3T
MWajrBYssyM6A0piq+44wk5/XCbrtU7nZ5Ln/zBV4pXKFkeIX6zGrViXtA52PLiu3O8zF71nPu4v
j8SIGDbk01QlWkucuFBRbwYfmeUPdRLeN7JOyXXlBQlQVIERBaGOg+18vTTOOCR2NXvITaL9aYR7
Tw/scjairl28IAepIsvT7JC5gywpeju6VU4E6FQoZsF/F5OEizFUo9c2Rozmu0FWfHJQfEZf478f
HbitUEtGpAItTcGxMApuOInZGbE7/XAAkptQjsgfy+Q4TBFrZWDG23QQ4kW8kFAMQOMZOKPXc6n2
HWWOzo0YBVSwMYs80seqj8zcCQmaIywDkzg1t/sdBnHf4s8aUIsimh7nHWpWmhFPPCrGuAPfo6ke
Uk/WcPv2NVztoKIEaAISeKJGvpFCcLdFcTDugIIKEDVD2yzVZPj97dH8a0U4VCSfLDA6dAPCQcy3
+v1aa+AptLFmyXW0tfVQCkbhHsJ/yAQLj3vV17QoIHYWm4oa1BCPzVvLT2yJle3h/GtF8JtSTqlV
DxgOKmi7qXzuDLTM0Tqf2pIYSDYcYZMrGdIcLUQeYuw+f2xeMvrFdb7fP0hbO8Bem1AgX4IXT1TW
W+YltwYDB6lH1uZU1Dn7tIoCSUppW5cRkheQIEVmAS6CsDCtN06VvgxmPHqvbvrJAsn2xYNyEtHZ
a6oY1M91ziWxx9ahBbZwjdRwF6kifsigZCwYOs3EEMKN3O4fiOktNSSl2Ryi3/Xu/jRu7YlLY8IN
4Sa8rwqiYE/oTyT/ZpJj1gWJJdkQW0MCh2ENuqHJhUTm9T2ksGFY0A7WjPWp+GLxaPHQ3fRRs7PD
gMrL/RH9Qe1cPiCI61H9xdUKbAUKPiIKoUKX8ZYPyXK2Pi2jnySRi7ZofvVaPbLD8q7Qff/FPYK5
cardwH7qnwpzz3no4MClEIp5GCCdSaIv2a6G2Hw8Hu5/nbih/nwcUGErXcVB1UeYibTlqlPlTD0n
1O6CiQEd0Wql7ROSKb7OE+KXy6j6OVeoZF5u9DNX03hzgJwA3xK1MOH4ewst0XNjUs9Z4evx4r5w
iOP8mH86D12597RdDnG4D46iRGCgFfNz/pblktdBvBf+fAHQkijuQGkK3MjrbWDqtCvL3FHPlVVN
8Lnq2dep5gQkYZnkEN1wZ1Zb8IdRRAIiHZ6xEAKoFh0z3rfqOWz979T//j5G3/t34j+Q/f0VveGx
ipbWUV/4kv0IwQdDrdVz7bPQ8ku/9de/jREQhgd77/ngqwbUN8JdzvyHxv9s7cfcH9/m8OP+l2yu
8OWYhfnNKwedECx8yXv75yOeNP+4/+wvQR8+PhRBI+35tT6A4lG7NCjcHmRI6dAY/8/gEDp+yJgf
0mAdH4vSIAjA3JVFXVub6NKmcIKKPtWNFD0dz6en3c+f3vP+IQ0D1X89SDzqm0SeuK7C659Pzjiu
MijnE9uFy4nszGNQh+wpjCXLJj5lqyHAQwAnX3mqlthixSpq4jLgZs4tfMHge9ZF3dflpWx9O/GD
2c/G8Hfxz32bW9fQqgqNawB4I5SWrvdsVSQQzeq5et5ZSqC9KEvwEOsydS6ZEWGlbJ3hFFYwUh09
nz9CdpNBScb3wvtjuckHrfN3ORhhoSo0P+S6hjuVmrv2a/XNPLpfQEDJPkE+xomqU9v6Th6gfcDg
Rpnjm//NRrHRXxRijysXUYxYphaUlHqetHNY+8jilqZPTX+udu778zkoZbmNrd0CDVgHkBQQK1Dk
vV46pJddF+z1+ay0GkQ7T1qt7u5P6E0fhnVCL00INxp10BF5UYz5vLwmpf+l/PF9p/m7Y3di/vIC
AKvvPUFdrfGfo8MBgFP/t8T++hKJ18qlfeEea0sFOgVg7J2hbdRFtR9+f8ujdu+G+b6cHmxYxuVy
UHC3JJH1W9ZjQzbBwtlQNT7VlWvNZ1LxZ9duD6PSy3rmrCO4N0LhaECw0taBipnPerrL+iFS1aNL
6K5P6Nv9udw09IebDkArcH7C2bC6zDIXo1jOWnYu0DVv+GiXnSnTqPijTC6OB1VjqBqt5HRD9Fnz
Kud16ybz+Yvh4x3Q3ufgvXsP3z9p/hv360BL/ZfpWx5EEfGDzJ9Pr+f+cyC7sreehsuvEFYOsqN1
0RXKfF4VTqwnxT5NMkmhrfm8NCEsXJVrNa0bLBxa6PglRJGNafa78XHRZY0lb9KL6ylc1dZ1iNDb
q47t9UEfcgRRvMmXc3G03uuDdoImVfGzPtbEr9B47+f9jbLpNl+YE5VGLTq5WVli8tjoj8HpiWch
D3dNeGyDvRM8RlMYnb8ln77+gsMWRT9eY+grSjbrDe5IGLIYB091ntbmki1nfX6iDvMzEqsumj4s
/jRqiMB/IIWvlLJkwg2kBGZtQ0MiAW8wOp2J8oaFreZjNijLeXzoo3e+C9t5XykRxNKD15BNvkzo
8I+rLRyXK4PCRl1mKDm4EHE7c2r5BGCgYQpa1kLwJOQ/R+jTuVXQNVAaZL/SFKi0Z0X7pKxtGsLU
3v8PaV+2HLmRZPsrMr2jB/syNmqzG4EtNzKTSZAsvsBIFgv7vuPr7wFH3coEYYkZTetFJXbREZuH
h/vxczrRKgNDa5Dm00Dlu/LinUx/+7SpzICWMkD1hJnvl8E3UzNJjU/jyKsKzsO3KlopNCyawCtw
mnUFJYuZibJ2Q61smylgBlXIaGtO/xQ7t7fzUlQuw93928jsDomAgqplHkYkUuo8zShSlRa2skx1
czTzfbqR9mYnAzeqC7i2rRq39tnfsrv0EJhrr75vAMivHYZmUtStAMlFv+/1WRa4vOU9JWcdTxE/
wgZ5uGpTdpHBxL9E91HuzJD5bAJT4TqSSvrtqVgKZFGjgB4D7gHA0ObdrEqW9qEwFqzT9Qzpm5eA
sA1LoeEaxdumh2pt3BE/5cwM8klM/hSHK1n9pQANebqJPhTwdqD7Ztu9iUcwv/lYCzc8N/JLnp9k
q3lSPer7pvgonoUeKhIVC7EAqwLdH1Qtm3t0aK28HCZ/Od/ZYIqYlPfw9vxGbIIlyuUgllkHck0C
eyyeSk0PNpWvi6Ve/m8zetOC4whNSQ8kqKBrcr3gilqNYhd7nMOpKDziHAkiaaqVyHPhMroyMrsh
hqLg+7CFEa2yevkpLAk45pP2ZWX/zOHks7HM26Sitqh4kWGwfwaFKtqPun1Kwp3vn1TpEPdG22WE
29y2uXCT49WOZhIBdUhkC2cjy3oFssqjzzkCb2h3rbfy68XFmfvr98+HVAPU3TdsxjvIJIOzt2LF
4AQ8fc6bHivHKZTDRygfAXo2vnFdmYC3Hhkn4rUQENBDBOc9EbUWBIeiFwSa2Q15bISS28ek0/Di
MSJekXe4UCGKzMYQ3CMDmK5AwVI3iCQhwAQlTVYtoGKcuzVUW5KOiX5C9q959QEYAMqtHHEv4CkP
BnVo07YCTcda4ymUs6MQwNGOSy1OaruaAuGE3NbI4AVC0zyR7tm2SmojEWLxKeNSVdQHdH9UKIMD
T2blw4jGEnmUYoinF8xL2ZV9b95euaU7/HLphJmrq9os0RK0Ujh6DUwRUezEQvayHSm6AlLrtrGl
l8qVseklcZF7YTthKJg25Jxyz+lmRVs93oxmYKufJk/r+/GBJ/XdsFdNVvd3zWNI4pXM5jcM99fh
uNhJs1x3A159WSqmncoeVcZgwHdf3UvCvoiNfDx6rNHntgoh2Lg02eIFjbZ6K6e66J4G34zq1kjV
oxavEd9O3uWbq7v4qOmJczEtPsQ0i0yGY0CxB/6HHWnsPvOksG9P/9JFfnFK57HCUEFUashhxhtI
KOwV32g1S8ATP6lWDuw3Hav/nmYV5PtIw4PXazbNGuTSoAeFhZaI1NIA6bRd8NRuGiuBXw1JsWf3
og1OQzvehqfuPadxMaX6VrNP0+79PrN/fcdsZqPcTzPWTTgnafX6WEMebqfu05EYVC2fb8/uYlg6
AXeww8Gpge6Q61Vk/bhvhizlHHYwZMuLbQ4yqZyunbyXrftR3ecjTc4rS7oYqVwanQVn7lgkwyBn
nONvEJyB1U2ephgtAJWu3rdOmZvxmuL1ojNGWwbqXlM3mjb9/GK38p4PCe4655Bu4LcZuH0rg//f
MuR87Z8LG7MQxPPyKsk52GAEyp7k1GBTJ9MzdDIMK9Ht4tU11YyggQH+OWm6TS9GgzVLpQqcGI4a
W278Lsk7Nlsp5E2337dNqKJ6jMZO9BXPJ6zOIDjdg7vJyTID7fLI54fePpcJe4TCVCCtnL01a7Op
G3yviYUM1krX6hXC37vT+zOq6Xmts3PRn1yMa3JrF1PHjnXk8S0sqbFeIxL2j0VotO07sEi3j9aS
f0RX58Q+BeZidOlfG+LLwfNrRE9O8CvyiCnXAeHCHxkLkXf579yHl7Zmg8qQkujSpuSd8Z5FTKEF
hOE+hE6hGlRM78ttvvacXdqAlwan9byYRbkJJGXQYDASW2iN2YL0En/enr+lLXFhYp4rUEeuzUDe
xzsNFRNj3L+2u/RJ5XR/pci76I0uDc2Cibzr2wGkx7wjFeOG8VQovD65PID4byPWrPDuevHcnAu/
IX0gr+z7xUjm0vgsuFD7DIRGWco7vrYdXUgFAdyIDULSU0qDfOVMrw51dsO5Wl+BcRxDraCvUNMs
3nj5kam2+T7IHka2p3FtBo1drTUoLV4zSF/LE5MlUBVfMdbFfhErsUh4NMw6CcRsGLMXdFUBN4Zd
5vf9I1TK001fe4aa62AKks1xrYlmqVIHSgHg9FBlB/v6vNmMrzLGxRllnbamZX1OczrokMI2hGzL
hRYr7ytx04u6dtSClffTUtryyvTsqDD8UNY13q2O9GFGtmSOGxzPcs+QUY9Nk6Eu+qJB603djXIS
7cwn8Zbf8Szh8Q9jMZa4H8H3iezB7eO1dCH+NSNA212f4FCqkg5ZQdZBwpYg73VSVlICS+d3AnqK
CmA6Uz322oDHFHnvdiXnoC96sHJIKeeA21Hv0SVrrKWL2QfokKGpCMkYdGHO/N+QSXXsiT1iUZ17
d/W7mm6Ruj+5dE2qb2lQuDxQFgE/EQQqZwcI5HBx5HUc56Dk30VontEyHW0URtdGEw0BCepjnK9y
Ik1TNb+L0aIBNi3grADrmgUvuauw7ZCreIPbCRRogPw1qqP05JLkaETnXbZbi+2X8sIQAQRnKiIm
Dan2mcUWBATjEGmcE5FduT90VqyQwqSeLj7c3oaLngF1GAnyUxOIbJ6og9ZR5PuFyznB8Noxn4yy
6byfcrVJjdwqgeAArRNrlCUNfoTdruBWLunF9bywPhsnI1aD5maTdXnXZJb4VnjPkbopAcPRDHdN
xnLphaFMXbgI3fCWB3349Znogwo/GgLeGYDTpTx6YjRSjC9CakA8gVQR0kVGeUgjO/moCuMM7qAM
ebMst6UNB84E71fqocI+/ri9BgvbC1gJ9P1NAqIgU5tdgNUINcNM5QZnyiKMBbi2INJ728TSCb2y
MbvnmiFpZR692A7oy8yOSUyREfdy5XSN3ZeH0Dv0jO5DyzPPOjMr7rny//wFs6OblgPfjBEKjtlg
BFVrlaCMjivR6BGdQR6jdr1dWwgEFF+k6npT1JJNUa2AUxZnmkNiBtVw4MnmGGowG1R907ODMwjt
aw8yciYMVxbzG3s2XiHAfv5lYxZ3qgrAs8WImR6swQr3/sbfVMbrvUfwjwVs4QNyTBvxXiY/tmco
3uu3F3qp7ADzEOZD1fjrXF9v8bCRuD7uUdl8Oby+eySjDE2s2o6ohYqqg3uXdKSyfeu0ph+/cKFd
Gp7zZA81CuQQ7xqcZrQq+U5p3rr0JZZXXl5rVmZnRQXfcteW2EVQX4TmY9Ecq0S1xxA5N7ZhzL81
mdoEQEUpHlxB15OZ+/+azIbW+uFwn5qVBXIP8kAwmz9U0mwK83z6udabv7RN8fADHETD9Q3himuz
Yc9KAwQ1UdCVt5H3wMtr7TVfjm52o+FN9G8L8+CeE3p0nYqwkJBuoOpBtlpgqO4fsTljEj5pB+3Q
05p8JLTHvg1IqvNGv/HpI6orn8+E2daWRDmKJDtlBNKtpfG/cr+3vm+2zExcS14a4PuAckJ+EVm/
2AzNzMoO7tHdJNQy7pzQiMzSSkxIAZKUdoQxU4qg4/YWWLqJr2ZqtgUStdNQbx5HB0AvkaJl4RUC
wIfxbgj/zma7XJOZg5SVkqsKrZ/WZErKYNIxZHXjg9cbaIgfHkqVZ0SJ6IKyYnp7lF/B4K35nnbk
xfsggjdJNPnL9usj5BlIAXybvwGtN/4Ni96T40dj5kZLavtz/wwpOnJGqpdCRlKvdqvwjMXrCnUc
dAfw4M4F0vz6e0SxEgTXHwfMRfmYRXZ2UvWuvBOFc8JxemCm4KeIBqpsbs/D0nMQ1IF/2Z1lxlJZ
atQ6hl3eSoBwqD5djdDEtFe89Kqdyc1dzHcbdELnQeIc8V1tslsd/TzU6cjPleEseUswoYBPEuVI
vLtmw2ldIeDBIsjCjPRxf/9YWBvotYb6+JSluAds927ltbV4XC4tzgY2eij3cB0sFvkxlWqgpGgX
I524kfR27x806Q79oiujXKhdge8FSWrUPqfO8NmNy7CiDBl4YNAOrY7U32sQWR7kA0kT0TXujcWF
u7Q1e+kEyAurfDTg2daQw0ungnBfGQ+6Ia2RNHzVUOZHcmKPA28MQkJEK9dbRPUHVys6DuBWVqWN
VSh7cHMeuW2yscgD2gOJWZn0V3pQPRJbp53w+CTePWl6VsEVrq3qdNy+fwvykNDZALPP/G4Pq3FM
ORGjPoQv3kmh3JbWFgigyC8c/pVN+8WLd8vYzPd3CmimvXJazt1ovr+ar43VWerWxNZ9eNBoS+Ld
8fHTeDbeCvpcWr0TUzs2NN07r783v7EKTdEcErAsOsnBNwB+o+tV6Ho1ijUGtYC6FdPdECV6qcWQ
QBtH2agAad5CtdLXtbHP7lnGw2XlDsouSuXsKZBTdiOhNGeF7KjctVkQ46/lnSWMonJf4X9oVvW0
FQ+2GP9N6rV4G0MKHZ99/cHMGPj5COFn5BV011JYInbUZfXQ1nE3aptT9v6L0e2dtGmIStdAL9NJ
my8dZAVAQjjFv99QrkWaq36XIQNfjcbIvQvc48CYPkFn/MqZXzM0bdgL/6mGYOh2kex3WsV5FZsc
PJGnHBOacyuGFsP5yyHN5jOUhQxDQhpFSYn+skM80qACbJQ/0HwnGcipSICDH9VdThmG/LSfVnzb
0smbOq+nmglk7efLmZSt5sUJzOelB829gyR8imFEmiCgIvPLhawRy1CxLVBxJFW+5TwjEsfH2x+x
uKeQH0DzKcrWQC3OnHqd5m6sRjXnpJ4V7UaivT1XplV75GgZhvfjbrs9KT/gdSBRe9syt3CBadPZ
QwEbXO3YU7N1ThhBGUt1Qm1F5IC0S2eMA+a7RILpJBwbshLuLS23hqQL0i7TpH+juO8jNRahKMQ5
O8GHTBZ5Ln+lANfn5I6gFJJSTS92KRU2T7Z9e6jTSGZHZ6Khx0NDBQwQ3QzXIy16+B+h5Fkn7Uwt
fS28j7rbQ1m9AbBZCPWWX6uPTBv3lsHZEZL4VFJ7JNqc8IPLDgpX6rLKrKzfwjHFQxtN5ZBmFGU4
pOtBJTzLyFkBG0l7GFpjpMGop/Uaz8maldn2FOWsyv0AVsaKetv74BTZrCEQ7oPXQAKpyzbuRDvp
ntjcWNkuS3ntKZOAFB0IwNCKPrurAtmHakwLb6uCz8RTzxq3zxIjiQzgS4q+0UsoX/afCkTjGBpX
TvZ+e9MsoK7gHLgv3rEpap3zNwe5yCXtWPOOeOBPyscExYgMi1Pu2BeQGNpAIVSGa4zH22YXABHX
ZmfrOoo+k6oZzEIWSx48nU+BrTtoptrZZUtUdA3niqnp+ITEf5MeWOQ5JF3ct09apBflSnTy3Ufg
Y/iJhwV8oEh5zE5O63VVhLcsj/BvExB/t1a0mf7+9UG5/v2zg4IUutDFzYjBgipKVjZi4FOkFqk0
7tLyLMrg66sOWqgXwyYbD3W7tse+H9Rr+7PJRhICjFjT+MB+mT33x0p6dCPdTR4i9218i+R7paPK
z4wMBDDW2wu9EO5e254drVwZWqGQMPY4pqhZtVVOmOzYPxeVXUKaxRCrFazN8o4GpxTUMdDZB3mi
a5fR8PUQSQVy7UJUxwBtsi2Ix5QmRuea0snimYHqW0KghAcBiC71JYHEZSTLRCxYoAsjP259CzCA
8DAmUZ6Twe/692jshreMTcafmeKB7Pf2JH13P5ijiy+ePQnGARTjmgx0UAnBTbaSbWF8yCJ/J/UV
hFvXZI4WdgOQ4hN0d4J7ftOL4rg6VzN0qDiB9CwWGzV8TBrz9oC+X0UgtJjE/wDnBI3HHJPSxGon
pEM74V8SABpjOhTVhvEjXcmfhFjv4oRm2Vr643ugg1QX8KvgsEFvPjTQr9dd0RqtaUDt74xRGVp+
Er/1rb8mPLsQT8AKVBsnknPo8Xy9PS7ixrQTE88NfN6Rq8Au4m1VkkA8NGBjimLXbFuQ21XlqKuN
GSQvZWw1ySlJCyKFH2u4qoXCCz5FQCc4rg8I98zJ1r0qakA7nvCOe8gfC1rokrEJtvmu0g2VjEYq
EmEljlsoP8PkBPqGjCE60ebpAMZXh4aVUKYbThmpkBdOqKhzdz29i3Tpb8RuyECjCxbVRxY8zXMS
RzyYFCVAa7XTxLiFAGHMf7JvPE1oQFWOuD5pXmT8x4fueY3Ye+HVhkokZhZoIx7NWvO5DQYZ+nQI
PBw/I6hhDSSwwb6wU+5qJG53tbH9LDZA3jt4Nq68v6ZtOrssLi1/3ZwXGwy9cEns8bngcC2ovXOL
7UCJB9imMca66694nrVx8rPwg+FH0O0xGCf7K9eLO0HfeNuEogXPvS8NET05LpKHtRX5pFirpS0e
pYs5/no0XIy0VkcxcSPYzo99TUA6pns7AY1OlPUNCjnnZof5pcnz30j3XC3uPFKuEb1DzAiGlVyP
3kQa30v9XqLsI4KLOFwJLpZuQOSUQP2JtCA6dObKWmmNxJqq9UCn9Lu+pa1GfnqSmWs64NGd/zZW
a3CYJQd/YXDONsWPnDb6bYsrF8DigfQ84RHD7tFXLG27/Zv7vI3x/lh7ua9Zne0kJLn7uuhhtU/2
bEqrxmrkvzUy9OqDqQNO/htDNNPxTR2FArA2/FPNiBvosOk1FxKJdwqBqMwmYdVXLv1VuWbMm3xo
M67drUlwLVxuEsi3oRaPWxQknNPPL7Zt7EdZzgap4HS038TvzcYzMZ9rcRP/3Q1cWpkvYp71MZq+
YEU8JER87XWIEb4WL9kGJfy15P1CSzjuezxap95i0NTOn+euz/iJL8OYRHrzpQ5Mudv2A9pP6Imx
OVS4jYjkegae00d5xQMtuLsr07Nora9GKcokmI7QeAPqnuAobCEc3737a0LcS5fXlalZgBCWHBsz
AkztAPc4nZQzFKChI/mBiuYq/GLhNKB3BA8ryP0CPfiFI7jYJA0ve5kmZIJTmlDaomZiPwRWpbOm
kf3A+um3462lmPfK3PQ5F+YGYXCVwcXQdL3UD8qLZ1QpdffsfXO2JV16tMfzisXF/Ql6ZQUZcwnM
gdPPLyw2TR4USd5ggF5KWsHg1UP4HpxAaEHEY1s+sOO+SjO9Wr01FjeMhiwynAAgD+JswzQhklxd
1PGO/sJvRzwhQnrnk97pzkjonNYWcgH8NeWO4KFBNgVuJHH2dqvVqBn8OgfgIzFyVo806jaBHrOx
wQuR4cWqnrqx4yb7PAfJa54RXzhxCoIjH1RNg8PFO3/cxhlPq8yuAc7I9xGvK/6546hYUvlV8PHs
09n2Z4z6RmytrNLSZE0MWaBnR3IBeg/Xq+TnQDN3UsM7T/rIk9beRLS1WTguvLyKUk8f+J1eKcjj
gmHktumF1jpM3IXp+WnrCglE5rgPhhNootFeV+vuqdU1IgVEeGZLw/iBnBgVA/Ljh3XXHux0tdN3
8cQjSAdJGDjieYTt18PvPfRcaTyuXoGEyK5k1OVITdGueVoVL1g68JemZjMtuwHwuyNMPen6i7gt
PBIxhDuwCJ5sW1xBoXwxWs+CRDCpA9k16evhrTOzhqyY4pURrj3ppXpjn5Rdr7ePwl1kPCrU2nPg
1ACD4Kl0zmfBcUpCjOfU3hPkWc8nz1xxPgvZk6tvmS200g/wqYwKmDT6QMFRY0oilltcyyQsbWUe
eU0RoD3ooM6bsVqpUKJBHQWnlh5CjSSp5Rk9wrbUCCLn9t5dioqlS1uzWGZget4dMhbOTUfTinYW
6fgeOIwxmPv0TSXbrZ3TX3TF6lJO7MrqzKW2qEJUYccLzpSaHwi3d7fytn0ksn409vuS8ObbOFLf
lmj18/aAlzYvCD7wYpfBTQGU7fU5Cdw6HZtIxitApW3rke4cdj9um1jaJaDNQ6KRByRF+nrMXtwX
5RhwAV9hcPEAsKxWEqHZh8nWX4m2F3q9picF2AUmkRlkf2a7ka89VUkYDKVDm9fw5D2js/dYoUO9
tQlJ9h/YoHiufrTkkzHehYr4g8WtzKa8NJ2X3zCLECtJ9D0uUAUnkzIG7UZRFUtWKozas1b4hVNH
2fDoQVDmUwY3f6NnjYtmbpHxlUPvjejR04q2TqBdPKQcOjeKQSBShCiDyHnEvvOJCMBM1qLYQ4qC
qaBi6jE+jnvopmiL5cIYOSRPSj9iWUxiU3YTxSiZ5n1EK8jd4Dd5S7pybH4AJ99sRq5voDenMZKj
8JX8mOVpfOSzEnoaRc3nBU0HkNtQIZUFhBRAGnn4d3/4EWZKiRwml+c2IyYVWtMVDUBwP1QPkSTE
dh4rELfMZe8nL6EWSxtRymic1ilHxqStt2rKM5s4T5WAxFyutDTn4wZiIWnMdkZaokuStC0HSHPq
l28shJlYIndd41L00UbvCaaqIpOi7Jqk7+KN8dfSyXNQdRe06LiEjoUTPhYqwMfSWRvAP5URZuPv
XEPzTM9fSZYtlAAutyzixevTN6hyNaQohTr+Xqb++T7UvRNncZQnsRFb0spBXKjFwRwqu+hvxmn/
huRHq2iqhamL3Wn4e701D4fILgAYysiLdA9KqLcsp2KhyzGlTGbpK7fF8mhBYQgnjuwgWvWuRyuJ
gTvIfSI6Yqu3zGnMTtGTiAaekrAb7ClFAINLdWj6u2ENszb95vmlOZEn/ml5foN4GZ/koxSIjvbC
5zQiQmnx2T5rrao9nm57u0UPgNgCxPzwqVCquR4kejUhYN+nIh7DL9pwaFoU81eqCsue7sKGeG0j
yQc+kFjYKM3DDvRlIFHx9YdP1/T2LSXG1j7/spXNk7r6Nl0cHKCMIgesM56M088vXDkjjMzAeaPo
7AKYuT1xU+DybY0ufvcsYmuQ1lWE6XcPjrF1fADzbv/+5QN+YWAWOSlSH8paDgNqaLuWD8DfS9ai
1CaizKbkZBROWSMTLdt39UrQ9hVt3hrb7GoqlAQbsIDpzDgcXu9NoKhIVwCHA/q1/b7Y3N1teaKf
lZB4+tq1uBQ9TfDTf63Z7NT1XpiHns+KUzvAYfj1ivcIEQ007mwe4p2V/3r+kTzebR0gO062kJO/
dej/Mj9HizJczgpdiKG3L9z+fnoAuPqDQof7cw1UohWu7KJFJ4MHG+J+vE8Bfp9NdT9mFccFcKkR
UIiHgUJ/uzaGx+3Z03+6awR3S3N7aWw2t1CcCb1xkATnIBrRVqHxg839WNm20x0w3ztYO3iUiXQd
9G/XZy5tI692m1h0Dkgd7liT2qefdrP2Zpvc0jcrAN4gvTVpUbHzCBTnQpUUeMgA9J6/zPeCpNCb
IO/a7n7zozX8B7XU76gQEad1Iv18e4xLESIAeOg0gqylhi+4HmKsNIlQtLzohPJ7MbwN2WPCvA1r
OvALQFW8IS7MzMbICJDwkSsB3utl8po+bY8hkEwFeX/0iI/zIBKyZ07gm9/TGqTSYPMLzIEwuqaD
zKhBNeD2sBd3DzAbQI1ykzzUbPfkPl+w/KCIDvvK3MedJTcbqMCjs0FeqbkvG5IhV6vh2YjlvZ5f
hS84LVN9yal1VTaFd9a109RoIzvXft0ekrC4j1CTgtTAJFI6R/tBEZrJkwSmMqMyFMKcR3MUaLx5
PZhQwzmjmfbTm+ooMYFE4y8jJdEjuAWTI7qFAx1cZ87t71mqNKAODJqiSUQPCJnpey9uLDdhNM7z
sbX0Q0cP5T4jKLfT8jneJXtp68u0oWsnll+6yS5tzq5nVUJWtYZ0NFyQgOyHAkcEhtH+bGKbEeuD
7I26oIY9cVKe9KeVAS8tAJqBACsBCgmw1pm7qGpxYiCAv2XOeayZQvyi+g8CWHz61ChcPexzqhYW
wi8Gu3stQb54x15an92xYtCOmagO09APennUnhUWLblEDekv0IHZK2P9Dt6Fu0A6cMLvInc9z9CN
YCfmmEAWnQRtKvWmsLySpr6iR2GLfm1V70O99j9uG128yy+NzmKgJhjSKkd4i5j96cU9AGJFDvcV
2Xx2x+PxOdvvBXpHbZs+rbmLhW2FXn7U7hG/Q6Jenp3iqAjdUK4SyeF/gTyk66xGB5VMz1i3B7gQ
412ZmZ2YTPTiqO5zOAtpzK0xVDGnTBDSwRXrteBg8nCzWweQa0SyEGsG2+j8ye7JUS6NbSE5yEWS
iULywTpatCQ+OQNnunI0pmN3ZQyXG6zhXEziAchQXruCaGShHSl5nQMtBE/3Gwys6fzGuD193ysq
kxmIz0BfcbpO531inaSmUumprdPfR3ecLtjJAZnxT7BpWQGVDs+1IeqVrrWnleF9qSt8G9+F4dnZ
kwIpTME00zmefOeWO+Zcb4RkE/gm0KZt/abwP5OB+lTeoxkmMyPffNfeYtFI8DzXoJNTEcjWPhR6
cCicodlEwTN4I2KexnvfKl1SteiaqHQUFxjDe8zus5i2e83hwmc1ob6eeKSM7/vckgpaBWDrsvOz
XBxLMOJDF3dgSGinbwW4SSrN9Hi8c0U7R/vtNgA4M9wnnN7xekIj1A9JCuSdpBqdAKgIX5Porp+6
6g/gpido2EEhvGaewTKCvIBo+AfxPaxWW86no3RrKqcL9eLW0NwAhWJVaR0JjfZPVUGFGvywew5c
e/gY5SQxRuUb6sPtrfPtmv7aOSIP0OrEbKXO743IH1plWkDO9O8V5Kpcj6wxza3ZmHmvNkPhvcxh
Yyda6ErLd/zamf7mlGejmF1AfZ8PauHhmIG9W0/va8AIniJsEVLs3LfbE/YdBzOzNdvy3VCkUstN
tgia+KTMFmJDOt25JCccLcxux9Gzlqy0ES5OIeApeANPLPzzZEIyyEVVsxGM1lVjNi5E3AYu6o2s
25QJ0EB93T+lPrvGJPW90jcNFsUM9CDDjQHndL0pkyxMlLTF0oXhKzuij4xHl8pdGnATzhfVNgGE
kL0l/wz4ff7J3peqDp51IjYrweQ3nz37jNmcA884pGwadlMlPjUZlKhLDNk1AtRzivtEEczbi/xV
MP12GC/GPTuMoZSNYl9jvsXCrH0iaajZBuGmFPX6AzIYyghG9QyMbFQ+qoGRbCLFzj64z7bTfTyx
DfYnB4Rf9nz7q1ZXYxa8V37QZEoQT1svi+2oeZA46r97+aMGgQ4ibpqXDrotmJKUVLIeMbtgWHEX
3+tsWAmIQk+hHpQMUF+93hApn1RNkkudU8m7QEaO+JgeNYHWGVzuD8lNSW9LKYk3hQSyebRyhER7
4ILnXjAHFZ7d6NGUIiGX20EY3RK6gyxupFUMzJIrne7BiV8SQfg8+z+gOibyqYyPLIm8DXssoHxK
xY1cW15vxcE2kl4r7SgJ55UFWrruQU0wMVgICouXz/XsCHhVVoxc95Az2HPBQzX2dIRst1AEx1B4
7WUWVDvbkjc5NzQY6KXJ2mvZrCBS508BNB+CsF1FDx2Hxxeet7O9GzGuUkkNmp9eROsFO0QNifoD
D0srs6A81lCgyAYbCrpohnQfgHrS5UMKmAcK9/jn9oRM7uHiGH37lNl8MIB7AWU/sg4LuLkQdSRi
7wCydpOVMc/fAHND3HRBXFyeAqgR2oiBoRLMgwH3s3ePapETcM4ZUimZdUKTndDUILF5HZp0xVvM
vNM347MgzwvGVswqlnXq7DF7c5PzyG6D1g44natNmVlJrs2ugm/Wps1/MVSOZdSaGbC8EYo58iME
sKAjAgnF8j6J1nouVud1dtzdWGP7TEJ7ZLphDa8yC9ZOG9qDCCekNby/LRn9Ku3F12rNtw3wFiA8
4GRwmHw9+C+HGJSDAg1rMNMCI65a0KswQ0hRgj4fyEjufY15ZnGUE9UQXAWUSADBvJ7SJmTBWQqI
vBOKhhRTqbbDjSbYxXBEEOnHvyrNKnHjcu7H7eMxr/x+rSWuVxZpQ7DEAFt7bXiMCiV0B7SFCY3v
PsnN0Fk9j4palno8ERJ/eB2CNnliVCHccKwy2BkfdjRvi0xXy7hEL/x4iLiksypFzE4x0Gr3Y8Zn
BhzEWz6EmX37e5eOM8rh6DMSIHIFffHrz+0T1s9iF58bVGaDO9HnrEwX1DXRs3nS7GtapngDOBKZ
5dH2f22nbd2qQ1EDdJ2ljmoRDY/g0DwmJ9kIf3ZWDfZvxpCMvWIGG8nq9GTDmgUKZqAePUW6tgGX
O6L2wGRWvNnXa22+Ly+/a75PMo53BQHfpfCfchLbrVlXgdEjueN5r0qHx4yQ0j996H989P/pfWbH
//791T//C3/+yPKhhFJcPfvjP/9fA/nQtzh4S38jTfn51vyW/frtXL/VQVUHH9V/Tb/s33/5n9d/
xO/605b+Vr9d/cFI66AeTs1nOTx8Vk1cf30Fvmr6f/5Pf/jb59dveRzyzz9+/8iatJ5+mxdk6e9/
/mjz84/fJ6jvf1z++j9/dveW4K+Rz9gLmmT+Fz7fqvqP3+V/TCLryO0BLIgMBCa9+5z+O/8PVBUR
naKbAcU91OCxHdOsrP0/fpe4f0zwVzTiaZOwMgjTfv+typrpR6L2j2nnAs0ypaqQdRB//9dnXa3F
X2vzW9okxyxI6+qP36cd/9eOmK74qW8UCOpJGmvK/l/vVFYM+7hIZLRUSgNruF0KvdXmuYnFnduW
tcmPlXUxL39+wKXBL4j0N4tokYfHYMG+8K2DKvOyDqA0iTQFuqi46C2AUwyZ8LFymzOvNSc1b3Li
dsKz1kgfrFA+hEH+PiRFRUpGMMtG+vQlaR9BqhBvipdMGGKjamUPrTHqSglK/ZIiu/xYxF/oB0dj
BrTWsYhzQFgzeNCadF0eXJ3dSIUkhgikXER3fjCJkGJNU1MW/dCu1Zp/LMVo/P/sfUmP3Ti65X95
exkaqGnTQEu6Y8wRdoTtDeFwOCiSkkiRlETp179zy1Wv0u4aOnvVjX5ALhJIO+8kDt8ZHyTM8KY1
y+ESYYGg0azq2GAg+aNQqczGVokvgwreNnvbJe2XlA8aMa90rW0yJl+LqXwwJGmSDPJ97KmQ7BV3
jBduN8pkj5gepIa6PNnNE5s/DcOSNGner42i/AgcW8w7ytZXH7tbDzNAFfTIOs4DOA2TaAjq2IAq
s4F/jI0m9WSS8bCVVlQm9ux60SJvwgn9WSZXX/utmJp566IZyryoa4bMFk2biuhhdIBBGWXZvowH
JCcNOjlOGzzx45ZDGj6FuzJwtzgXiz3tx3ZuBrEmP6gM5A+riNhPLPCNizdfpVOwC4tgrIucP1kc
B/u2H15aR8oT7KKfN6KfUtx/FYtcbX0nz5JwcF+oij8g72e7DiHNPYmFPkeezVXo4dYfPb6gsGSm
AaURHCbD9T5Uo92xOTiX84jzuA8ft1kvu36bEUIVzMFNuYZnIeTwUpJJHOiaHPAblsdRqemOhWNb
d/OQ3vCenPoW2zcP+vsOYAekVOEUNUOZtAfOBYor+lYehOaHeV0S2bgxTE9pSQtkU5aUXBUrIsU4
8refxniId4paU48t+nNEgOKJmKIeDGgRViHoJIh7BdLITuUWfxtK0zeRQtf0OpS4jsdDv4u65D5F
X/Fucgh2HyzCo1DiqW7TQLNqlmrcKa03/Fvqmrab9E23zr4eCvouspa9MZ9+s6sDGDV3vahhqnRH
nfXqYaO9ACoV+TrI8JSKIlLNmENiwyIiGjO3bJ8W+fch3/i3uAiel7ZL7hLL5TVixe0hRufdVRux
b/mmus9jZsMnuRpft3DIyIql1DboZSA3ZkqCHQRWGEJT0cKtkevhbKi+LUOqv47IiTqKKEfcScH6
xva5PAVcDw1odLkjhi+10dldK6Lko+O5wJeTosDDDOg8G5W4pdTpPUIE0tecb90uGFd4FSZv9sS3
9yrt3C5PETsp+rI8Yv9jn8bQPwL9F1ikrNsbtx47RVFPvpSVzszSAI+zDQCgbsdQkmpM73fFuNDH
jsTyNp10eogHom6DsNy+rHG+fJk2Sh66NTK7xbTI6V7nlh5irpHuAixvsNOVyVaD/PB1uSHlSlCo
h7rcLs7pwU2IdKwSCJCQKXWHIsmh1p3ZhQ7GGooCDxRofSJr8kYSS67LYckPVhXTDoKnzVaxcO5h
7mlSJ4HeJ6YgSHq8VEEv+Yhw5wi5fRaIQyMnP77NPkDThSHZF0rtc786flzbAXwS10jDSTVHjcNC
1TMZpm8bmPjbSBbkmJvsBY4C8WlkmX2wyURvwR2zG2xDHG0bNtpJVgw7C0PA3eCQxmrUGt8XaOb4
ugaDOHA8qw961Ppa84t2Ssi5zlU71jRLoaDnEopbPkDMQ/U3sfT2oIRy77Qdo4qvOVLqiEbCAs+n
eomd+jzq9uvae3yXk3t0axgdWsjJrvp0RkdmEN45tnwMYvLi0/A5lVOf1QvV7EZ2Y3uUxMRZHYs5
erRJ6M9pF0entBC26bBJ/oj8kF9FWMBHjay6pcp1ZPIKefAlBNyCRac+H/EkzhO/yl1L0SMZme6Y
5Brr2vYzgB07JscQxr7DKIIIQeFU8rRS66jv9JiiszrxI1wCaKb8kjsTccC0E9mqsW2RozJQF35U
q/L4Zs3wTvTUH2E7TnZhRHNxnbPo4HLaFJR3b3Bwxg0fC3VF9KKOviQSiUY5zV/TiKl9EnDAiWV5
Qdm6CGAPGj7PLDVRDWYXKmPF0hvcz/UDRdbjHem69cg8CU6MokagYlP8feN89Lu0mOhHm09RjWKX
OUKfi15u6ejbs9vs8MDEFO3wWJ/g3hGyllYnVZiadR+EamvQG4gagCyZ1Q7t8Sk0dFuwQ9V3ea8M
HS/fGGozxNIMukzhYU4RdAX2dT+3sbiRuqTvoyLzvaHZUu6jIa42rJo9Asi2GU89JsiYrIi1U3Jq
dRVvXXk90fZ9CWz5rIwtdwHO+W9uztVVPBFkSIzBNl3FbSv1LRrNEWneib7JVdR3DQR3/Z0WlLwG
KwBCmizb0ZP5KR4Hem7XfLpiUFTuNBfbTpfTj7Zn3a1FU9Muy5dobxHoanIrdwJ+2nsLDm5v0/7F
GCUrn+H+jNNAtceVD2HNuk43gy/ETReGrFmHOcM2sS4D2kPK8EEFsdtJH3iIo4sCd3M9Xn7DwH9J
FTJoUiTQT2Ary368a+3Gb+WyuNMs6XWBE+gGtwM47nzaA82acVBOOOMQmN8tTzrv9T5wfJFNMW/2
lpby0fXEQ2Ef0+vAlclLgrtHrbdhuEuLkRzXKT32s4TeTEBmeSETwvaolrxAIn8SnSSJ6PuU+6UC
qqOuAtuaY0S0uUx779wWCfKzM4Uwy6585hYPKbbswC9tY6d1NOdQ6Nk/8tB0aV2wEHJHYLDH1fmJ
1TRpOyghkaG4bS0UQDbzN2SEyT/O3uPOkKhqUWG973p/v6YWztEusnnjQnZj2kij8icuG5vNMzBX
gT4UOeFUQ78DjqQsvV1MOjbdFOjPG/f0OG5KHS1Z6FXrqblmsxcvLODb3uoCIlwcf1dmBqhajeXk
98VoxHnwgX4lHadXi8zsj8BTioC3nqld3KvlZmFrdkjS1jySbHlwC5JrhoE9LTYaTnNcLPVGwvhQ
JgMy6CnYoHRJwyaRsTsW2H52E3NjkwslrlQUJHfFUmR14RJyDTexPQ/l6g5bmt9zGpV151UtSCF/
pGSkKCCU4TFvh6MsEjTvTOjMYK4ra4RCYgFGq2omdGzVqEodjrPg0S0yDF/knPLrltDHbTD5x6VP
bY3tZTiTOX4b1KLOlsCPn/bJs55n98Dm7di1eFkVmjfDXKM2A5vpvEigZBJX+FY85MFMdlzP08NU
TBYH21YUtzhJxfM84fC0CVPYHcfxykHGJcKFXUNsmf2gidU31pv4mXNWvhSOUtwU1rLe2FL4Rosh
u2/jYblfkhVw8czQq7VhHAfwsExzNXChr9JS2Epx8Tk3FBfIeOkw6Y+8ipPO3EYrw6UwgHsxd+qe
Rv1HYgNbx9EQVn4U6SGZ0nMcrPxJarBoHTzZaWx2Lg+66yRZPwvbZpXLyu4komneK5Opugznfarz
J+x0vO5zXu7SHCfZ3Ip3baatwaT3Bgvyt566j6vSDxvmsZtOFt91lnxbl6z9qMqWVhGLb2TRf9S4
aJ973n7uAORnNd5Zw8tINuFS8LoMOtwmezx8i7Vsj+aV5SQ4HesUGuO669LpCJV6ukftQN8oEcs6
H72+2/rtyaihgCrXXcJAfVaHLML3Re7xSyKIcDU3ugv1o47jtl57nKBQ2WswAfQtyDjEKNZv9Yzr
5loYvOza2l0aMgH1M3564dauYQkF5AS2/2NGZHstMxoc0gxoLQiFlI3zKbS2v0FXbY8obgWHzwSw
P7E9wWW0iO9Djhh8QVpkprq5q1ETfWRRjionvRT7jvXp4+L1WwK3dUVXZzE65bULIV3waenqJUvO
c+fCW5CFiLrvt2SXs/xrrgOL1FXu70jPz2JB6DcTBdIkNJnQpR6Y9nqFnwhmdQxd1qS17AI4GXKo
bRT2SJWRJieIb9VI3LxvOVISIhezSojOna3Pp2IfyE69OIuicXTLXUvvi7fSqZetG17DEeneyYgh
p0ry3ldLHM6viKLD3TdPuico8MFEdUWMB9Wn5jhoA6H5OilSIyV9atbOzWvlSIJuyJRNx2ksj+UU
HNdBqwSi7mmYql4ssJFojJkbde8M4YI7GJywHXOV8XpzsJrHc7A2xoZfRvu+MNRrz32BAiXN/Zdl
mUto0ePyeyA3GESNQm8abkhVacEXRxHzey8VkPeUPNo+czXRyYOR5etgwqfOtexMFFYD3zBKujV/
4q1wRxBy0Wc/ZPwwYiz3ffbJlQV8iin/2kOifxtedrq8BCgJIb4/QBw17fqegBYHdwMSFFd9hXLT
6FSgBqgWcT40Zaze7LT1T+gzkEiNT8MDYfKuw+JrcLJslTKpPC39RCvD8c7GCQnzVnzJ1uduZet+
iNQdBvb40eQoZEYh0Vb1fn1MVd7vC5HbLyqWmJQLtMHBYdAeQrdGFRGXcdOn+GjQRFVmw7yE9zfv
w+XyNRVYsFob0cTc9Vh4+AA7w8RZ97Lf4wHaZa1AD7THFTj010vcib3FLF7n9LFcpbxZBoojqwRM
jBCoTyrvjoQ5/Og02675hul1C0uHuiJ2vc0BeUI0VvCMO/d0PSfZeuqHnn7PPWb2rOimM+IIm01L
+2LkdM6l8ZVWLTIbS5XANLEVTZAu+iwyoWMYA3T4yfJZo04jDG42YBwnN0d2nxvQg9Bjtz+2ZNXf
t8SIvRHjX4XFfwoU/Kh6/PMr2PcrjPg/bvh3o6x6d//yTx1+qAsM9/8CjHih8v45jPg/BzbxrgOj
/xOTvACPl7/xE0cMsvgDuhRT6H6gFUzB0wGt+wklwqHzATlhKdo3UM4dh5jl/gtLjIoPiEMBUAj5
BUCsMAH981csEf8JE0yZQWqM0wemvz+FJf4GL+MdgezA/yOHkxEvhEi6X8FE3JyHyWaMNCoJuyYN
+QsrIS5YtfquSvda8OJhGtfo2MZSny0wrGoluJn84Rv7BwDjb+TL5V2k+BYS2L3JhZT4nZMg3Zzm
uCoRXHHC8GoqZthn8PAI8dEH9oqLYACjmHfgKNS13cA9/JvX/xVS/fn6aIUFK4I8+YuO8tdvoVyN
juw0kgbbWcAbdMYntSZyvEOVWOsrGm6ux4Qf4QRYoYnSDS/GIK02K5c9zCZB5foFgyIbWambQoq2
yUZE4MVGmSMGBiiA/vKG/9RS/N9bZ3f6x/DkzI8f7uab/n1F/gLh/9+B2UOU/Yff7sIJ/ALaX/Mf
31v3Y7DuB/8F6//L3/u55soPUABjYs1TFNrAJXfJOv255ADDI2sFFwm4ukFYxxcS6K/oPck/IFce
SwBBFigvgA79v1Yc/hMy/y8NQxGsIGEKP/afQO9TfJ5f4Hu0icJ0VZASCZTZhbT/9VmbwgUElBnh
0ot700zZaq82R+6UxKy3oBlvz9IuuW1T3NgcwQwPTWsOjmfFNRJY78dcJq4ZBzLdwAFAENE/17iP
vAaEfy566ELjFPcysAN3ZSaXRlJA1U5ez1tbBVyaF4lpHAq2Ij5JnWPYEnpFkbURy05Dlw/EAzdS
W7FevbcpJl0CfKhBIx+teTBtn4JegVRHq99JC1yp0HGJFhiAR3tcTMgdIpBA+8+9bUTY3geBQsxZ
iIlWRstcJYngBzcM7b6MhvZAR5E/knEi/wcr4//LQ+piwPrnp9QtZz/ML0fU5c//XC9R+gHnCdKO
QCvFyNAMcdj8XC/hB2D+OGrwqBYwtUJeAkbtrwsmTj6k6N5AnQkoGLAs5O8LJoo+4HjC6YWQU+yG
OF/+zIJBNcqvKyZBqieYeWiBQdLC1/d7JBM348rZqECUdPF81YtNJbUJN9nVy2jStzgphEAaCw3z
Y6BXGDuVHV14TnqFQQb0O3D4Vs6rvKdBOXdnCnkIeUPOEx/vlyIJbkPRbvJAhR62hiwjfek0quUB
/fjhe+pd+2o9XJ8lrJ1Is8eqgLYUOOF5Co1iryio0ew6iKPtXADePGALQTTLQOf8ag2HsNtjUg39
0pS9ybcULLkU5Wk1gFpuUAcw22MKvvWTGUyG0F5DTQ9wbBgRDWtbqAmR8N5u7+um1/w6m3G5jaUU
KFIUWS52GnsgHOKZCJatgSmWhIcVSfmmGtN0Dn8MY1eOw34quxn6uGFSqF2otmUoybFfc5eAxqCe
fgUNtmKaSdckuc3UlEQ1nSeRIZYwa2VWbbNJMLQEKX2bJvCMo1yXtRoRxTFiohzC/TTPM/KUs2J+
BNq7yDocV8LASy3tvZxsOjQJ4JprpQg36KEZR1PpiVMKxCdEKC0FFt0Y3G8ftVn7vWMMPCYIPF5j
NP28AkTJKxWU4tatQRHWyZr139VM5FI7P7RP5QWz7L0sQ3h+4xkHeCq+9gnTolq6EjkWkeI9rUJt
zIkChIL2toxb8BtriMaASFFyi4pkixMd6rOoIWL6EgGTQ4Nmsd3ZGBEXEqjWgasYPGYbZ4+Ik9Tf
4fm0sjLjAlGijIbPq4va44b1BS7W59vz1vXp25CinAY6/SVTO16EQbdPCIvgwxBU7oqojZ/6ZJpD
hPIrtSHFJ4aluclwBMgGkWhMfexml2iwhXE+fWWj8fIaKNWCmkXiCq/xKGZrQg8bUP3k2yKGvowq
SG7tdqu3Vq5gRZxmtYFHLLlFClbUXdaFVPvQEvURbi5xRUZU/6Yyu54BWm+le5/gjq5Kjel2pZdC
vY6fUP21QhgPBZXh6dSEY+l2vpiuO7uElWkxLYvUfFyNMbuCsbCZNMg8GA2L74vRY5N4TN3lCK4t
muf0KJet2JvUH1isIX9HEuFRMOATGkOS68JnSWhyUMRZ9GtJWXWYJA/hOF17hElFC5d7h898XDt9
iG3+TMNkhwPpaIs8qOIY6hC5IispCA2qZ7fwzfrh87bCa5V1V5ird5vP2J4spPixdeQNxbqgy+h9
sG7xEwbjvCYLGBmuoBnztN9RICpNskJpsYq2Q+tX/sZCbqtsRcZGGy8MPeSIS0n1eCim6G4bvahb
CkhKedjFN7fwV3QST1eeloesZ9elHfHQLGn8Mij24hQ7lyX7Ssb8aQF6Ui+8+1qmkBGPpC+aOZhu
dS7YF932Dwg+OW1iTkCxCQPC1py3vNO108EdOiOPgnYvLQtE1aOtt4lKpJ/YOKSfoNLJHq3Wn1K9
fEGX+d2yXUB+dxUKlGimarrxVPWfMHiA0J2ces9EFOyBGrIavltsFh7JF+dFZ49i2SZA0mACWuYz
MOsjBGDdNNcGhNou3nqPOl7UPVZzuAFxytBySxGUBdKv4/siU2EFXEQfAb58TbiZ9yLN3gph5M24
hd0t6NJ7NkDHGs0JEkVoVl5bILf1kseQHKcAI8IBA7Oe0kdjo5duCfcC40pVtkQ+uBLKKQH9PKoZ
TzYsd8LTL21GXgc0ENdalGEDNO7FeXTmgHWCd3gD1pIltr0ZuKxHCUlvmoXiyOYZwZ1p0kwGAHeq
LcG3kNwkvDRXbIzFecoDWeVtrHfIJLwqpH2C8vJeBwJbiOZtM+XbdyRPPPZROp6zuTOHJV8+d0DA
AOAl6K1b/NgsYQfrgYvjY0QBuUSzvwWNnjQs56zSIQDDZLx2nuwc0OidlYH4gh6EgyHstV8m8nFe
yF2HG5ZyE8TAMR5TAdPbsW85yH43o4VpMZ9Q4PPWZ+pGSg7AbEUt7Do99yr5YosAgeYbDW49YJ8K
j1xXu0A/dDz1ILT9JxeiCBkpuudw2W7UZaNfukM+0biO7FpvMssrNE5AIAHekxNcP6dIHbPW7p2a
ZyAUaB9Jy6ZbAzydY3A/T/MbMkXPK0PwXjSe7BYGp3kgD9jf+ltQ0ohVKBxHdE0MqDHVb+vgP8Hx
/R7b9QyVxg7MG2u8UtczXyGIi9Zuvw3BQxciwiMvIY4IPCLRRnLWs3Wv7YxrLO09lMlIZIDmTtTg
xnI4s8bvSq33fVeommn3vQ35ih2/7K7ATQcAa0ZVORvvZcget6lMmhxa5n4u3wK/3TnXkQcl0nO2
5DdbVIjNVAUt+uGIo12igpfGHba7IUzd+B5CMf/RKTyMaGXsVAhkdA7xC5RLQvaJ2gSG2DwM1Hcf
eUdwpOSJrcvWbdEzaft1T1nu4CVpI8zbfG+VG/33PDEbvCadi8Et77YIHv8qYXkyaYTqF8jQr6Kl
6Ir8IzL/5HLt+lGcECLaB2k9uCnl2UNc9Koc92GAE0e9x9GUKzRHYcuItx34qDYLa2rBqta8ZYto
BN6sxc0ptkt8xaOFbV9JODqf76gB9xUdfCjLLj4kQ7Ck0F8kKvbDwToHk1bL7HAsDQiIT/jxYjXf
riwIz+Halvd+Hf2DtTx8HUOso0bjrIgBIs8Ysp9MfolJO+ZBm8VV38/JfjTjxtIXuYD0RASI9BH0
BQTP0AN49zYOdipIltCdiFDMoowFVbDBLttEL3SDwgvN+s90RXo34GD1KYRksQvuQFlxG52mQoZf
/NAtM9QWwhX1hoMPcd+bU806Ecxd10IsgDahARpb8ogWQtpwngIMljJgozjoTqYMhDCSlQ9xKTbZ
1sgy6uBVo4lZbxDrDbEUzF5d2oOw6nVe4OtNtgFhvLTVgBkLlQw9Yk/6BGk3RZdjX5AbDprblhpj
7y0NDTZZg9v1wwpOIK8TO/YHVFCKrmZlYfmXITJfHQ4C/iliVuVPPhKOnaDi0uqVEzyoO1yh7pGM
AovgvMU0N3tqHLtpbZAo0LlmRvvqwrel7WUlWlQ6X4Ii3Ihum7hjDqOdSekEg0G48vtFFt59dqr3
/YnOoadwHeBaVnuPL50QzmUTqM5vHwuGvIj9bIMFwtAi6dZix40p8r1bygvPM9P2IJdeDJXIZ+Ff
hj62j7RPWQ6lE9QTu2zUXVzxuRzJbTt7qCh4t/LlMHjQHMB0hbPnpAsyFBt2Y35oaShCLG+C2lVc
mftdgN71okFEJGjUGURpvbS40TRY6X0PMQu0TrICblcyC9OCdWOPdEUVtesd2nCHfE/DXnanSA8x
eW4XB2h6WMAEN7rfwEr7vFUI1UOICtQxyTZWCzorsL9uDqWdQWY+R2Dvqhg5MZVFLca5d/FFtwra
z3i9vUDLqb9MnZhwV0tUZ0pIOW0aHxaJbJuKBgxyG99PTdJ6dwIbltaYDoJrX+bqlGWSXMt5Wo7w
iSynwObjowKLWqdrMKWVhT3M4es+Z9uWX0O9ER/zLm3PYYFtC58y2JUtFGFQg3BwbtTKYzZSnGMb
k1eAonsA3J3dJzxTH20XgH4Li64ulCY3way7b07k01m0gXgWPg+vg4kh9X8dcUuE8n/40dEwezd6
82hZz+PgtZimHurlYM5fdCvznTIdaqZZMUZ79PhNuPLweN/mvdiPyLn+XnAoBqrMwwkmKPLSE1yx
uqh/xYnyqiEOrqAkpQhrGYv7McrkK6bVdqcNwsZHACdH71VLEL5N2Ak8gt+n7foaQEN+MrJfj6kp
BQeAsbE6mLzYcYYtMWAyOzFk4u3XcUZ5TDx8xoHTIZbK689kndmulMFS95q2zzrsfVN07qqcLDj9
LgS1IDUGk3zKon05YaephjmZX0pLTWNWnjcthqe6WDNy9KP7YeEUg6agVQ/LMt73w9xfM44HflvA
hckCp7jcOlFH0E1hFOvLuImXEdEqfPpEF9KeREiCXdFne8LAqqCON9sxHUaosiihiho5/96bywib
9+qmHyDciqZIwB5su6eRgeaLFwIWi8z6BZ8El9O1nOaD6ucVM6TITjmNtlsod/RpoibHB5/9AfYG
3+CTOPnTufDf2OV/XJzK/xyCaQR/hRyY/xGFufyNnyAMST4g/ALeYHKJFEe1BUCQnyAMiT7kgDEv
ebDoWAEO/ncMJoo/AK4BCYAdFQRCFgHT+RtNEH5AwAQKURB5hkrjEvkhfwK0/B2BgZi2BCQKOO9i
2YRz81fMslQBm4TLAQ/iMnBEK6trRN6X/waG/4evgopcVAnCVw6Hwq+vMgq+lcuKVykkWa8Zs+1z
F5m4+sO3/o/Ihr8IpP+gEIbpAVcXqIfw/cQXoPiC0P7B6oH0e57ES4ZM1MmRuHKtWSPcRWhxj12r
sIdV5qQZZWEg/wGSfLkxCsQ6ktnd6zKzCFicp+HjsC482/VhimaQmbI4OY+oWADQyYzP94PMk2XH
B8XnxjkKqtMMkweWmsYTLiwR1L/b5pF4m6MoAhS8i9YJ+guvcryV2UI6GU40feRtF45XYBUSCoGg
uAxXhLAHqoZ0OIbTnLsm50MG0pL65DspN1scoT2IDjluIRjZCqhHqmCCR4MqYhCqli3+agEQ/ogQ
lILfhcqHz2scU1kVmZCf5rkvYbrxg7ol8eI64DEjvEuBwLZxGB3F8bpM4TZXOIGgjjLYu2GwonNa
NGILFcrc0ROl0YXbRogb4h6C+aOn8JkM0AYUEGTQtDhoiWNlx6HIFQiPzwwSxikf5qsghYq2clCZ
DvUwrNjL42Vz1wsQbfKNYLDom8w6NTwPgM+uUDhIxqNR+XpPedhD2m2WBBgaJDa8yuMVfAyCW8dv
QtPym9Wlhx/e6Pe5TzKEN0Ja8xXRnd1XHkKyPvM5eUdvWjp8CXK6jRBw+jnaQcARF8eyDUwKLUsw
8WO0AR3auQLS66OOAyMey8xpHMFxN0OpPRZ2xHTtTVH1kdeygZdgir86ExBs24jpREd27AiE71Hn
40NYjpA1r3AbiGpjE+7CaeiFP5mMznyPCEBgEgkTGCkqyaLlczEVDtBDKgd9HHUm7tKNzT9dv/+9
Pf/HxWf+z7fnvfk2fP/xx8358uf/xiilMKqDGULaIsgZWNb/tjkH6Qd4QBDskCOpF9hqdPGN/RUh
hyEE+b1ohcQWAKfIL4aQ6EMC1XWGgG3gzwT+nj+zO/9qkQIfBdIU7CXkBuTCThW/my/HlEKJDRlU
1o5eHjEGbM9EpuV5ML29lnIKw/oPX80/2EP/l1dE8QWsnikqEzMwZr+Hs4ZQMTmrLFbbALVz0l7A
om1BER+wL2MgbIn59vCvX/K3wCt8rpSkSLxM8VNc/rnwF3/ctdWYckVDOQGX37DaxbwC17WeiqSC
by+vPdM59JwZbK4d79jniSio9FdG3n1iutdFxzOG/yTxL6VLoEz612/vcjb9/Uy5vDsEe5RhGKc4
wNFZj0P6j+8uQaQadSwxFZIvASLOg83WhkL7CP2KAmG+dehBHFK1Ts2/fuHLGf/rK4M0xzOELFA8
aeBwLqfqH04zPoEKaE0AyHZOg4uyr0gOrEsAUkBKMoUnrsIJqGYWm7uJaRNdjXwqR+hebBDVQPIy
cNojJA4wdkv378qtLsqH398dNA8RwXkOyCH5PUSbeKJ6AODosKDKx1WAm8a9IdZD+SMRWGzGnoO1
MUExNGlmIL3EZK/eFSKOUFTTB/brlDr+0E+DDDC3chY06K0o/20Px8/U1L//gDloGTiXY8SZwGyI
rIPstytODxyl9FC9VUjmTE+cUbPDpxFXUnaQZUIuqTqoh5FDbZ6BkfwneWeyJLmxnelX6QdomGFy
AL4FYszIObMqq2oDy5owzw44HE+vL3i7RVbZvaRprY1kkpGMjAiE+zn/6H8d2jIbY78OFQkEbX1r
ykx8DhRdV7HTLtOTtYZeUpq6Ir0ggu49D0smPnmFNeQ70ELH7KZFOO/zyH2VlBrhnKwMEiYkBHW+
WyNLbY/ayHp98iX+0y1F0saVk5LDAH8yttXjVrptdpUme95TKZvN3Xuj8oo2brqodGO3yMF8YsU4
shxqx9nKxzzQBdB72JKgkGaVP7EwEngq4kUFoXoJR9E7fFFr9DW0ZuQgY0H66nlmGzwsBlXyEYAR
nXiqrFDEDIy9TrgWcUYCm4znce4n98EsbWrOKDtDWJdOWRMYBomESRAu1rhvlV7fszDnCt4Qw2Im
ZlAobrmsN9z5W1XtOXD4L0J42Qo0efEZivrGfRonKrQwm4omQfdV3PlYl2ihLyawZRe/sA0SWLss
eFWQ6STrKtgDe/T5KBV453CkNFghNt9Ifo2bpSjXo7Fs+2vZRPNduaRfVemiicxEMyPFRPuJrjcb
bvoUF80Bw05evwIwTpdo0kDUuspL8zBjPiuhkIb6I/EFrNYSWOZ7bTZcmWL08qRx5hUsUm7hV9uM
BHeEPV1HcebX62PgK47qLbXFxVrU2sS1lbsitqOJU63vIvtbNOZVdSilTKkvjfxDYHqTAfEvKNkt
0RIh2skt2WYGq/1qMqbKzcp4DN3ZTjTc2Ban5Zw/AcFE34tOays2hCeAJOJvmxrHeYLuV+NNWlZa
kSIl5Po6+wsq9RHJmjw0eeSAM7XDo2AchFN0VftmcbgsJwTewUsvKHA4C2uJGnw5mX5iaC+wTq9Z
5TCKyUKQcrt0hDL0/dGqlANmE703jQWEFlhd9Y7owXIR0qbjYYIU/W5KIQaAGThD/gSzOnsxt8O+
aNr5Yrbgonu1fQdgs+NhVqCThbt8E6jV7+yxtF9DRXUVCJyLTWjZVnVSevTuVYrNKAvm6Q05BRY9
Bb5QFw762hXGJWeYPAi18P7N6hq++CjDcJ4PDcnm3XKQVQ421Aqfx9fvlXNYG0UlzxSBp7UIwr9t
WTQWsSpS9w1NQypip8Lfh6emHE+jEDMmIa6KA2PcjwDc7hWqQP6EhKTqU/Hvy2SaavR2JEeCBqE2
vXHG1UpMFYU7v/X6vdim/qX0LQPCpNryrersaleMEeCEHlzUqQ5ftxv3+CjsvZ1dbRjTxBG24dG+
CXEAvPhbKb4Wq2kfxtVdcV8OKfaQNjwPhSIYtgsCC9ZBdJee0RxoesDukXR4ugkRIGVpPNSz34OQ
ONaPLpLj3RCuIMYIlrGmdWl+o32TU0vSzdXPDj9DsqVeBV+WW3TAVNqqHlciouRxDTuxm4pxe0Zl
XsCARv6lyibQw3Kycohwa5aXerCqxFmuBsZZIXOGwxr3vS4mNPA2l5dtbw+VtEIuNqX0J/AXHtY0
yLw7d8qpP5+H7DFqneJYVojZYytV034Ryn2qso3Ip2nyTuEU+Yk/d+LjIPsOTMgUkjq8ztoOEvYY
w5Lrdod5KKNTmWdhRXCWX9wYFHCwkLVQt11W08nS2uZY5p3bI0SG+4YEnUn59OqvUQBjVDowXE2D
r+BJOYCrO3Rn44LZ0h2eG9uT4wkny/xkvCC3E7tIg4sg6rq6LKrN94tZt0erhU8TNtAsApqa4ywn
momnePviZRPWs7YDYd0g/7mAMnLonqq5a6ynhie9PxdabuiNfcdKzws/hWanpzU/DDyx/LYr/34K
0ZZLHdDe4Np6h70Qn2lVzjuStqebtRaPS6TPvhe9dmnkgjgac9CWOrqVS8Oy862pt2eA+x+T0z87
nYQNc7+aLHsYN33wt+KxsBQBK+M0PPjeCGRfT9GMMTbjTM2dlxpxvnJsuA3aeiJ3FZdS5jgKwpZa
jVSzdPFDBvWS62FwRXDAXVSeFoNIgOgc78w9F+6srCh/kAmQ732w+COPX7hH2KS+LgD3l4X/esjd
A+E7RnyEKA6Hj1050vCrbOuUm22dDvYYBSQpeaotbkZhZgOVKfvLXNJJFY827OrYuUj4sJ+8l8N2
wNthF3dBU83QlFZuH6jtGmsiut0qzd4tsc5zAilEGGGRAfVhC8jORRl4DFpYkMUpTTM7utNRReKX
FPn02tmcp27ZO3y4FVv1Nszpczt4SFDQ42vw+KxPbOmktFW1k8ukq8TtMqTbIVQFyziDhk7kuBJs
4xV6xUlUEnATyVmPt6iA130BF9sntAxcsYthwVFL98dycqJR3A/BwPBuPL8PqalD6JGYNTR2bKtt
ewaJBoutoEIp8Mgb8XmYw1zijsnzZBvsDdcA9V3LAbd78IGf63BbGttgCbWicI3HpQ12pWn6x42z
51B6liGCc8rq71GmvOtnFO7N6LikNvVGEPCO3+M1ZLKXsQKC9BPjNYF7jLTlY0UpUvLIZPWzdzLr
wzD3xbyv6qI9T3mWZfvNr8akCkMYtKyilinwok9kYDbzzdDJvsX5VPjdWRUecSEDBqtjjrP45LdL
u1uXTO7aYhgfuqZpcUa5Zf0QWXL9PGOcfPYRNdxgPI7wZjbtnSectwWbIRJt373rvDr76BpN8V/u
KueLYAm8oLCSpyytnZ/l5IUfsnmc9mOXzt/4ZMVn5aQ2vpWCJ4a3B0jcjC4Ye1GL8S0YOhDbYMX5
AJBf4ykb8YN3K3IFp0wqaL7T5FbgOFUPDM3PngGgJiFfn+asdr70FXgHWJW8cYbuKulb+Dsr2gnb
QwVkxU++a5OtQ8ZqvHW9CZppOc4DRjKqXDCf6754KzFK0tsSRDd2kw1OEvYw/zE8qDn4lpgZrRx4
xSXwLkVWLjckqwVxutGEkdo6/GrsuUyinp8bKvdz6pXZ0Y/Ql+w5tvR953gXberuea4FfnyTectZ
r2u2H6w+etRCOa9VLtpLo5zh3oQ9+Sd9g2kJH4Y8VLpr96lDBd5mr2fLLNUXFtM8maRen2B/rGNk
R1a6Dxt/e8i9ViH0KTX6J499iI1x+A6LkxK7tziXcbSmDx6b+qk0/nDTSJXfuWgdHge7umTl9BBu
aXvb0/6HMzNLb7LQOrdoFD4FaaffIcK6DzNzzrGugye7Qsu4ViYmnGQ6+pY9xFG41LfjjAELtoDS
BScgcmlwkGlaTbijHhS9lq71AcZGHCB+1L60LdZFKoZeYTHZnOHKjqY1feJGlB1AqDlHbfpbCD6H
VH4138sqbBFaNfnFDesRgj2KYsdbpwevqtKzDmboyFmbi5l6BSGurVemLcRVorUui86RgEq+br53
bHA7PKvhDh2a+xFyvj5GXr9dNAbEXTuLr3CBDSPIPOy1bBa6eovlWKXej8EfO3mYq63ZF6mfXvBk
lqh4JhlTmeA+WA2Rxk4+tZAQdrByORXhfs09BmkKR2IKOPQhCnN1MX0YJCuJQqcKZdmut2Zzafx2
ekWI91PqaPreaJrqsPNJ6obcLIrDwsUbM+v02EOAHmtbWQz7eSt3AZrwJm++m7RLD4zd7cW/JjGE
LjSfugY0VNeohqzvM86dabrHGWIRZXb1MdlYbXKvJBOrZehIN/b0JSj5igmEmK7JEOBt7mt4TYtY
h6U91HogQqJvB3k3l9OGpm7ckunqtCDzojzYV/eFZCj8EY5oi+arN+OaRHFuptS6I8K2OprJjz5I
P2VzQlagL1bdz/t8qT9Cw3HmCtHEad0WySLd8c3p1M5SaXmjOhnRaeHhH9mchVu/HuymQFOA8HBc
UBrMyt7j991u0x5CSqvshe9kpaip8GhUTGEgpf4YpaJNjFnr82rsx8l3tj2S9pwNpjW4MWFScbju
vT9cMcPVILMEHb1NrsPxcrXPtJp01Iry79jhbnktisJDb9kV54jRgnWu9SjksJtDM+tnT9Fnz10g
8ze7sB5JYtkOlhv9QF7t3vBtQ39ztZxlURyRm5n9OKh7U6/6wlnA4qathngJf8PwTeRB7rrcpWtx
60KkGjxiV89RerUfIfExZPx2NQkSXO8ZP+8TwFd6YC7+3IQ6P16NFG9NGcq7wYDQiqvtSVAFcwhx
diYTlqhJRi/u0jtJnyKuok4KhZ5Td4fANSeLHxD0r+/dUnpefm/rWr/pP1xY69WQFWlKXszWPtao
oRv0SlX4QrRSf1hU2Mxx0NgMNQKFlti2T4XIsaVeTWFsu7OJucCa/QC1mmxo2OdzhN6UOsoZIVZc
qYWvcNjgvv2rAc3/w4sWZQwfNoq7FJ9afTWsDUaVF/7F5iGc5jxA4TiLOx/xYxvn4+h/wqfmI0VC
hGEh8HyvyBV51E6/ToS1mOFkC/GOOR9/WAA0frcEgU9Sqt0/BqVd3gz45+5GCvoe/avXz+7YLLRT
2HCYlrhJo6o99u3c33iOT0wCDS3OuR3xNFF7re9UMa5PXY5vcygk/2ejuxhPq/eimtUC2PD1FzQi
DqIm1exsS83jUbS6CslercxJVm3lxRN411kE4cT/YAkgbUXvifgIPvQh4r7U8re9nCPz3eMJP5JH
ux7IQdHOH/EnlyZtp0RYc39ca/YfKIYKkQ9QqqN2+AbwnVrrinhnnBpaMl1Pz/u0Ewydm5JvHTEq
BaYxW/xYrGlWyZwOw9N0NcF6G6+0K6/+2DS0zM06hsCgVTV+w1cvT5XjeJ+6q/M2a8V36w8vrpET
4Rxe+MrE/oLVpbgdSpbZOPC2JwTI9lseMMrm/TqfbNvOv1ZXT3CPKRRIIGDMGtWxq+3pZmk2eavG
lhkJ+vk1WoboySZqYF/y0JxkiXpMl1jq175cknZW7rFDe/Ps6vZpNX2+8wWe3s51vuEipeXm6nau
Fv0ZQXjtcWEhXYq7qzkaGfZiHzmRRkyFHS5hFiRB5c7VcN1crdfr1YQN/2NdMkgjdf3AkaNi4G6u
Tu6gttAGF2UZ3Hjtqr14xSXYU2eFIzyNUJxtf9jEpYdjXJnRpM99jbHutHhSWYdtXNdj75rgR6iD
bQ/hWN71WYdWFnIMbwi+/jpeXNE6T1kT4rPsQDQelqoW6V6LgdK5dbwy46j4mM7nzY32IweLv8/I
Ls0/DmBPmpjd3v7qyD5AcFXr+Ytk8KoOyzjIIw4Mi6eQLLhLABz9hIUecCkyDciZ8X0Lj0TWu36A
/syUVXHyxpC+HPA7puPG1EF0EcOSapJ76PI6yTaV6txuYC23vZsBpHVWurixMwjCgUfHsXaoj1iw
HF1nR24+U+CHlvMjx2lbvQ+ISAG5q6Ao4+tDKz7pnFXoHjl7HfwEf6tQ0dI/frU9Fvg8chFbtT+n
B69h5I6rAF/Tgx8gSeJgWabyUDK1fF8cr3l1WQiIsqrnZ8lVnV5CX9cfVTPWH9meUHUgg/G/bNSG
z8eijcR2by+dW+Ao7fO9ENq/nwkZYjMvXUG/35oXzR5CdLvLOrNO5wYkEfGgSqdHAgrS9iZ0ZzXg
33KLHVxYc9vWvUXvWERKCGEiNfKxNiJqNLaW7CkXKV4vjoQKEU1ekOTetn39U84grjvI80B8oDlO
1ccOLSnzh+PW5LyQZNMxOjlq2E9a6zRWFuqRe8dG5sX3iewl3oAlq5M3BPAHo+vyz7cbMQJ0oUvY
k20a1sdlu3KZQRb4y3NeuMp9WKeJf5zYfZpUKlC817Tn8Tw4yPq2uNeTHhFvoNnD6J77JKMg4U/j
fBkZJuB9e/6RdPAPXXYFRkrXWu+Ccgo34nnC+Q26Q58WCtnFc4DIPa5TQbiSJ1JE/CyJrMv0hkZ3
TOX5XZZBPyTevDb5rkNPbicTD4SNrsUewqTMKqT34eyXW+xEVW7HtS7B0BdUUGm8OdV2TVFXBbpM
JrCd7Eiledq8wg9bxIxFcPaWglYUoqH0YyYyi0+mHVDMBltFaBcU5MSxQldOzN2yvpY5DeK7Ygv8
LA4WwwVCeMoanLcW+foudRvOjLXrv+f+6DTJzML9WY9p/jhRTfEdydr8MXA1KQ9LPz34k+2Qg4OR
tojFtqYxSvaV0HcvFf5JBKkznfM6WKNzN47AufnodzpetJhup6GGDWWsesSvR2LQvLT1R4JgCCnM
gauHHaE10uMy7QSiUmPXySixfscMyuH7NhBLYoGRc0OvbRTEESVdzVuhrvbeqJnC4uciF8B6Jw/n
6jRpn3Ef5LltDqAvk7yFGBdHKUbSS4ooNeuBv9p7XxY03FgFU+o2OiOK/byGPHkERJAxsm7FJ3fr
RjRynrp3xio7gjFc7QmY2KKdYnbMToo8+uqymQoZd9cTJIY1MyPkpCDRmpLHrfHcY7PaDFUWETWP
gtId72LqlnetAnjos+UW5GVay0C4l51mKPVCcHgi0Z1GXtZ2AqSPjMWhpmhtS2qjxM1cKK+5wblC
1yB7Gg+2Lpn1d4GY7S+FuI6cUOz6xVd56yV5N/OLsFna+b3NjXU208Ixr+uQcQIfNHhgkRPExPod
kB9OjTyLxzqShjM2BEhESroP6F1sFzACleL3Hk9HnVihz1sY+UUuSdBbrIDuH8+6HWX5j7Uq3WDv
s+Ldu7xJb9cv8JvR5KBVX+ex+zIJ7aHn04FD6NKk6hdg3Oi9GFT1xbhDvpLy5dUfXQbOnh9q5X3c
bHCAeG5XG0w9RADZq3V5oNMiKFkHwvXNMRWKukkCrJxtqi9Zqv94tOg4qoI9oZRKxGWWlhh2vMy+
98dWfEUIQawVMWJ2QhDIVZLtrHZ+DLXoaxSNjNy8omysneenNN/huSH2KuqYXMvBam5hLw2aXooR
7n058NZmQmaOGvkAzGZqBXub5iiP3KDeynnaUZCfbReR7hGfvLcebbHV3BZjDq+ytItfE9VdGzrs
FzKG9jVvR8ccWnW4nxt3eGil5LzjAibItWnX9MBy07S3RPro28nfInbEUIUbsrim+2bCUEzElvmu
uQh2I3S8eZsxmjbaHRIzbYbQragbPmgV9l0yNB30hrFKXEF/8FemcRoyM7fC99CA5s7XbtLyfqF1
wRym1SVp1eZ+hK+VffZCrwUC+cVygn3Aj41UvHyWeENMSBRSFalnWYCZnKNRt1hrZPZjkuR3eF3G
PNcVhNHlC1ARFoxIfRQi3dbdOI8eaQMVKVNJN3DNxe3g69t0cGV/6KdWHoUVge0rwH3iVSaXWyEP
6qyLs7a9TR23TS9VJJvg+xxOuXkspRqy+zFQ/HgRBaNSsdcFZ5MCJHEvUxWW26lbFCQiu7NXEyqn
0m03jFY/8QU1488RSZWCOLOqj7032Oai18pNP7tbsA0S/Whan73JGdW7XdjV9tFNr5NB5JDfQ3DY
IkPMNqE1vPhpaShGJGStd5Sck4B4A38H+lPsyP8D81nSgfsC7qTIz1SL0Lu56H6uFGkn3BJf/S0v
NjpT9NjMj4Dx5fTUDIX7YZu3LtxPg/SwA3RTRsrPIGbxMFtWzSSXFcQQ2ZeqddznOWurA3Y85y2s
q+1bVtjpndg6h9VXiAvRo9sb1YgF0/U0PYfZ1p0IzkdPg23p6KkgOlWMSg+DizvM7R281W2KfpVB
jldye3vewceGLzSmq29VE2Y8PrIIj3aeD48w2PUPpx+Xn9OWrQW/KpPutnoZnkmTKeVFz010Cfoh
GHcWSUtFQqaUTHSWmrfQXvENlT0+C6mIV8u38Mvqy/TzROXMB4uxdxcqHoWwyoddaWXiR1M09FFi
knTvFlOqc7i09kNOwG54ylEtuDc6NU4d110/7oqOPA0OA3FipRqxlWwlOta8pyCjnLW1HgwhY9xD
Q/7ubT4l7vXK9h9peQk8n1gzdBtJ4FjyxuSoaLO1Cu9z2bv7wCi06muzpUiLVuFb8B+pc2zqfHvJ
Cyu45iW3eA4yEkvvImTCJzpOyP1TU55g5awe+AX1FuXMNQNlmE/zN+3JGswQBgq6eylvEcQFblIB
oQwQ0kUr44wt94AYW1Z7Yjfyhw2sNYuLfoJUFRkVhr7T48Zwh2sItajzn7DYHHbOwraWN7ZdJsDJ
PY5NOgOSfMmVJkKg8vfMtO2NVr03obVDkjzUc8fX6lRJuRTp2UhNuE0UzZ8DrGu7eZjHW3fbsrPT
1XBiTvqGZbvl7hGpRb6H03Viv5V6fDPa+RkVfklK2PIhFI7hKuyqvQHNIv8xMpR35BVpiejBnzul
BYroCMMbiCd9SekkbtSKPCIgz+81N370bmrd3TqIKx4BUnnwN42p0hajjZZv4NmQWUHWaIriJeFP
kxmzlZue69D2PZyUlj6EQR90+D/JpfzaeJN1A9+WRMvYj4lVFuMx3/SkUEZY886PdBnEms04qVbx
Yq9Rc4uGhG5OHOVhzHnqn5Dl9ZDULPmP/myMjknGpyQh7eWZ5bj+CNvQ7FQ1uwBsmA8TQZylh7VN
ykuJCfTLWmBNIsU57z7oPgrvi600n2U/uHtyIij/Apx/ax1Lg+YqrtSiGwErvMqmYGXGOgeF3NQX
YXGTm5YO+ENmu+NOW/1PK3QXgvh7Ve+u4qDk/+baMXzVKeI2S4KJzr5y93zsoUlEQWTPnKXdTVkA
SE1uSTR8pNv934tjflXlIOq4hkazC1zFq8ILvKuO6S/amJHz0m77nDO3HDipydMQly2dl2+48KDZ
7CZ8KEl4yf9Bk/OrPOqPlxUoSRB92SRXo5r99WXbuVjFdo06GlsrRApYGz/d1eDdHKkNARMx/RbR
P7wmut9fpDa86jW+gg7wEE7HJt8AbfEvb3YKpGpqSGe1XCM6lrKz4aBsDq8Y7ZAaD/mq51d8cHC3
DvM0MoioPMH1s+0tVbCpfW4C+6upJ3wayipw1rThtPZvwlXCOgcWaDl7YUCm83uQExzyrRd++RO3
hCnhvCP0KVi3mA9M6ahvRNhA/+BRxQPrdbJtTqLu2qcSSMNKhnrz7hennz9EbLio7BVj7ROpQA4C
IFzB6pTPzTLjUNbG7CudhsPOUQJqjhQvZ/hKAOdVO2L1FacoPzpgMmk7r7JA3h8PpbLOdmpoJ1fI
7fskxI94Fl4bPK9eWfPTYk/4qlfNXZdjZd1j2qQtzmK4TIbM9/xdmRHrT1RXk1IhiSAl2KFwsZs3
M7XmHBC+I+NVCDAPhD39jVMFA2wJW/UbqdVDu+tFZ/1o2oiyhXZdw/AIT1V8Jr3IFceiXEgG9lPH
fKujtbATa6SfOEZxP9n7cllRAgz5FuxUD/7M7tit/PjBxKzELr15ONeN6iv2mAq4WIbjeCGRlQsm
2nRZoxrC3hNnYUdYRN/LkS3MKmgRbyZEcrQieLgFA0XaWkcKLGCAU0kObqQyIjZXVymqVFsehtVs
556I3fVf+u7/kbT0f2M2Q0igwt8IT9/rqn5vv/+f83T9X9NfJajXf/NfElRLhGj9oVQjm/Gfc0qi
8/uXQcAKUJP6Ic0fHs5Mhrhr5P//06BaVxGq40R+5BPCZaMSRZg4YUMgldwSZBPhDEDPyn8SW5jr
/k9UqL9VEJJwgBA1EGgRfzt3Cqw5C6fAiSuLUDI8Ub2q0FaIwjusavS+2Dy+HwhOWz/h8qmSrkAo
0PROQNUaRSVWjbMTqrrYL3bqfKxo5v6no5H3/xcR4p9/2W8nImYle4FGqE7EdjcX8kZ7ct5Gsv2x
Wty5bZUmNgr2/ZCFhKYtpn5R3vZhAcg+uDakGCZ41gV/o0XNtmv3wB2PoZ28gmPYReu+Zg99/ss3
//gvueFfk9Z/C0L68y/9TT5qIx/NlQQEnVOHOmPWFQRhoOod8+c3u/bzS+Cv3Z4YlwrVQkogsBqm
7h8Kn/7jq/+mffSiKZVLPlYnG8nFIQBX3FlFJohMFni4c9Wcpg6eItewhz1hLpdgIJ/h79/6rxUj
//3Or+Ejf721utYrNu4ytHBtBm2Bd7x4yrJuOlsC95vQ0n4uPMy/sQrD7B+sIL+KU/98zd8E04vs
bBfsBAl/NTcH3cxB3KHhvEOF8P3v39VvLXl/vsRvXhaE31Zjk2FworYrv2zEwO7XqqXwNSj0qdxo
dyt9cpSJkbOh2/ESE26uDlG2EUdBWIggcV367Xonq+lrOwQAiIULMWU56T986e710fpT+PrnX/jb
kMIi1yFS1uUJ7Q8TwVSU+yDqpkMdefLkbTbDuSDBPZPyag0M8ld0yCUo+iD3HVg/P14MlGasw6MH
sI5h3HEJnpjXizf0hshIttFqCCdsuUb9Q8j/f/rerv//v4xzzaQLVTP1o5tc0YFKWIh1LZdj24cv
f/+9XQPW/u2nwin715eY8wqFV0kkc73Y9Q3u7IFkzMhieOlRFjVc9O5YdEdSirvd1hKdDM/QwMzA
H9vr7DwhCDT7fMzpmYfaB7hYqjfV0gKY9fl8CkvEvguRpUm6IVzyRG3t8S4uR5RRbGgTccxMU8ng
u+u+gTmGSNzgsxcu/rWn5bNHIrkjA2G9+Bn+mqnq+t2ccU0EnrxzM1ItdTZ6D3//WfynT/u3c700
YitpZ+tOLOTIE3pcjSZAVm4TRnP4+5f4TyeP/dsJPYxAytKsfNxhOR0KeO3dwlmdqJb4i6x50+n4
+Qo67rQXXmFZz/zDF30N2fu3X/RvJ25vpXPogyWfqiKYkaSK0idpHCX7RzvLlx/NEl2R8bIOg10U
moryhd6Rx0liiIqHYBU22d4OVO0/fBD/6c/57QjuVwQ0W0ezH2nl3i1BHbBcciqakzGCAJzWvyFZ
v96jbPHARTu9txxy12soi9PiN+qf/ox/fyh4v5eJ0ZrAz90m0yFjrT21rGWMpoaCiSz9MHh0V4B/
D3u02QTG6iHab6OMjlG0/VNP968b1P8/lBBG/vrzQ0nlW0tp1adIL2Fy7Z3aZV09XFrMyLuIdXP/
95/3v3+2vd8NLKmJ+GUtEXU65docJ4OWyaRy2NnO8Pr3r/DrCvrnO/nteEVNKK87eXWq1FxCiThi
V1aW5Bt05vPglc6+dI3z9vcvho/x3z7OOEJ//eAIYJlbtPztiSgt8x0vDdaAIQxxgwuWb7zHAP9w
6wERxDO9UpcaOSKtwXO6zlgKZa1IqQ5IzQn6McBaXt2VgebTKVQaJDVm97u1HuH/HaR+39gH03f2
aYc4IOQznyszzZ9zIjl2TX5VVM/k2yWcgRUdeGyIOgYTvqZFtbmsjkFahI92NI/sjDJ1SJ5BOWVf
Bdh307yYey+t3Xm/1bM8g11HzB+FY217WBI2abut+nUXMKIdg5ZII9JSvPnRclE0xTpsw4dMIFWJ
PZ2Xl0LONWRw0LQiRkBpvRl/RFwUIUDfK/z0zS1pFNlnwVxxKeZyje4XecXkUWFg3BANC1bvja6M
AcTLgIyOcAD279vs4K2Q4kc374JXby47yiLabvtppaX1DVs7SsnUigRNXq33NMCi432RJBGPZSBf
zSQFElc/LXpe1LQpGqfG9UEN5/ETwhVU+jLn7cVArxvgceSN4tZgXPcsKiEnlxj62atvansDHW1X
pOyQPkO4JI47l++l7a2vXtFUDxXU2nloa3UUGULDWI2Cb75evJ6OXBLMDGHsvgYBNVNh7VpXjvQi
FIs4Qvc5nwJ7WeBz8GkSnoDd/iFAQGPd5EpMP7pA1D912cvLOIT9jGxwavcMCd0eXw1iaCoGaf0e
WpUuSSrmBkn3uEavTbTxLSMjrJ/bpr0GX/Qu4cJB0QSfrI3MJYQYhHrFgyfJIQ8Xp/mkmwLq0kAZ
OHufTb+/KsGs5iRRlH0qTbCcvKgaP5RtWb6zgwffGt8iP3yGgW4/EAAXfJNi2awDW8uKX3mhMucJ
fXY7JA5UcZ5UJVg/66/bPftN03zMXPC9ZKtdctirYQY48BxlH3DyOwIlIIH8JH9Y8wHhL8/jWA2f
irC3XyZhIBk9C6EAqCjxFrsAeyg2tdyen3zVMjK0s03vRFRM7suM6SG7BgD5EvV+WwPNC6JmZO7E
wQhEJ8Zu3pXelu4dJ8WYEI0o+KKS5QnHTrl9lgbQMcnlFrQUbqzqZehFS3SJDzZ4uCInCTGq+dEH
6hlQ70oy3x0eawQsEc96rbKfIgeiiyGe1//i7EyW40a2LfsrZTUuXEMPd7OqGgSiZU9R/QQmUZSj
7/uvrwXmfe9SIUVEZY7SMpUiCMDhzTl7r+3QhI4dVKqJIl60m6s9IfLZdmyqMr4fWsN9asOx+1zr
uP02mlswDBk5pDZSRmm2rm7FNIFga2MnceX3gk+tWiFMRAPVlflPzWrcZ6F69Dbk/TovFYJ3pP/U
cUG+VNRmY42yHwxJT35vMdeEvtNY+Uuh7PhDVDQpdlp9suha2yO6KBxwaBzQU5KurKvurjMs89OE
6nqLC7d779YUpFdNoKxDK4qg3NBIDyDZheadaASG5tINsU110c9ROeUG24+zEqFTXql0Gt+3BuTM
1Rhn1TeP0ZSsqFvX1d4swFMkQ2gB/0Kd+aVvujHc5Kq4GkilO6BuqA2/jY0KIN+YFitdTfG4b/GE
mX7QGfP3RNaUsqYmnuYN9iLtJmio9VKsUdk7+Gojk2ZbftENb6L5Wgb6bdRZ86HqwtZbWaVHkEsT
8+I7OYkbo5oToiXqaguiFt0ZxdPozqj4enmR1R7ly0jlmEZLR90eVaaRevMa1Qq47rydIiT0Ngzb
epTyxSlwHWwyOFrPBGFUOKzsCAw3UUXd94odKzjPkrlzBaVGZb5ra+ntJAsES6lbI55JWuB6de4B
8SyVaFfUfu0vMK+zb306MNmmjWkRZkIfqVy5ScJ4bkjXC5jCmTL9qJI1WqIwdG7kCIX8wjHyxIJ+
7IFFAFN4Y0045BzE5rZSCbphGmW0wgz9wuZoOQL8fmDCj/PrEltOcu4TjqacBXAyWljP1s3iazq/
hJ/Y+Yij/YIIEOhmnpvvq8qpfU/K90VNv55skoliPZ6285f58/nGEkf7BChrIq8MI9+H4Gg2SL6G
u1Rpt6qc5huAUWyByUDCa4LPzu2DS+yF14L7n57d0bEqHzPgTU1e7LNArz4mIuKGXC1mukavhDYS
mihCVLh07AQGhTOkTgOUGV6SzbUPtzG5aVMsgKsgiJKfOTynj4XN7oBkN4Q2u7jok4phvuwytIk1
cs7x719bTlXsUJMPDwjn+8+IPxw2zybFhXWAqDdY4Qtoy52eNKxVdFPBDphiqh+NBLHwKrPr1vHH
tukfo6BLPjaenvUrbBokEJ1/F6fGrPXrgKoGEiu6smbP307NFqWPOqQBWIpitoL1+UucGrPLdvHN
iXnssiajFw+jjVQvlATAE1WM7Pr8T38NK/3Taz06REXYKXE3mvmeLJ0UXEIC31+W9qqjMejbSdE8
kRoxbGeTlAZKObY/BpZ71dVst1EghdvEcAhEcjosJfAd0CsPIRaiOCKtxDN2ZOlk6zFton3skDXC
tMPGcEhmlKmiucP2Z1/4sk98e0tp9e1TqsfIq0E3xOzZ6JrFWrYDosMWVot+jNbkXbjKidctj163
AneHW6lM9sAm7BvVjP2aVtqSgMH28vwLOcK6/+fUcfS+83x2tdQaCbVy5nBbD1CR0mjBVE2F4a09
Vh6fYITpIYe5yHpYyMMg5ninKzN4ufArLLfzhzEhj8YEwR2t7Cme7DWUzIcymKadKfPwAXd59Fip
tqVVEtYfcoMUDNexnFtac87jXCWLjIShWQZptjv/u5w6gx0dqvNaRQEA34T+uo6VLtVJpNadYVH/
a8CWinjjyan/R+USqPq/DiIKNR62SZaHTlhMbq6CtGgVGqbsoHh3/n5OvV5xdEMjPvEgaud0j4og
vtFnp1m4JNE6Nu1+G83I6huFwZlg4eZQcQTdpYiSb+jPm5vzv8GJ5WPpT7z9UrwQaUJCJM/emWL9
Pu7t4HYcyvizhhOEmRswZaQsxasH8R3PJHicv6x56rpHdYHJm6D2dHa0D+K4+hFbA0E5Ea5kxHlD
edPhqVoUJai0V32VDR9ax26+tZQq6EV0E2Jmt0xgw8yy8eTKwxO5GaHJRj4bV6wioaUPrIAwK6PF
xYA62IGMNTapeq+lGK4xiLbzrW0NxkuYF+ghNaRi1/BgCw46thWwTVu0ZOdv9dSdHu0ycrskPU+w
hoUdoUSrKVzKxSUJiB0NS4ekI0b0yjVLtFK5HuQ/wgb64YXV4sQM5R3tQea6yFtE6QrZspt9cdU4
4UirR9TucXkpPX0Zqn+YHrzl2m9WpA4C/JzBddxTkLC2U+ImjykmIErk1EcTw23WprDCg2aXP7tu
kSCOcf50/tGay2j507WP5nnKIUitq1Yj/DPMr5pSI+VBS5NbTj3TBxjf1PRcr9vRg7ACsAOmGikI
9WAEjbQf09WgK+aslhqRWltDJO/yKQis9WIf3UfOkG1RNqu9lUVG6aMlKr8nusg+21FY7mSnh8i9
zIyuUsWREIkQoDlFpaKc7quWzv0/m/KOKSmyHWhppSDxwG3gdU/mRd7WzjeY7xs/jpL4cxWm6sKe
9dTzPFptXGOwykKUERKu+cWy2sd5NvC/hfFdqvXGrhFD+hViXXLh0zg1/XlHS4vuxuSLY3Xc5114
YwDretSLTOeCIsDvRfRO10AuSGXyDQmZ9lkSsbnq+Fgfzo+fU5/H0eybGEEK4DBO9nYDeSFWKOQi
mopbM0ujC12ZE5dwj+ZXRIq6GHv8qPTj8FJGpu63WVRcp242X/jITyyK7tFUOos8ycpOQ2hsZWRF
DlW/4ciR3ICGKQ/Y3DpO2bb2/I8e2RLF8fZrR2IqKI8ImHFgV30x6C4h94sGb9S9zflLnNi8uUeT
VujlI7p+WqcZRb0HYy7h+eYW3r82mXFzoBk5fx37xGh3j2YuFJ/OqNXMXBCq8+u4nCwfaVYAYd62
tzn6rVvgcclVo3f3BoeJB8+FloYwrfzY5abxrRiQ8qFve8nZE2PhR6gsWv09vF0EpyAxgpJoPjwr
oUo+kd6Jwb9N1VKJwPOp4Z6cOpVsNbxAYZFR9SOZZtPD0KO41KPrM5znmNmNMkIED9vR5B6UB2me
XlituoKt5ohk5zHn9W6CpGbjEw/JNagNYjwb013PbvAVe3K1RbbTXhhopz7XYzJRm5bFovJmOyBK
aipxXsQrMg9c300Ld006gdiFtanva20Itn2Val/A+HZLZLe+P//OTo31ZY/6ZrEpehf6imWoPYnE
6qvpzfkTFAYy6jqdlD8tofZRF3b/cv5q5omtr3s0H3oVVsQWGMc+bT391nObYmMF+bwnX7bG9GyG
u9bFyh9ajbm2cRusopG6a2b29goLRuDT4v8AbQ6rW4axvXNqHVo9LHDsd/NXl37L0ieM14j8zTXn
xmzVT0Vx4TM69aiO5lbZy0bzok7tvXFsNpa5pCr2+XQ3Z86nNkqixxkI74XXcnJkHM2k06SSOCsr
tTczDo+2NTU7PW2n7/i5+usIGt9V7ybNdYip6gk6AjygkIxfOKeX7nZZ8f+wE3CO5tk4wQig6S13
22oumNNa87NIXcKknWhrgnr7ddxVTS17U7EZUAbYixkL7b6YMQp5M6uwRBN2XWoj4Pxsjg946byV
YevuhR3WMh396daOplzdIIOuL6mK6E6KrqEbQUmC2loPuVn75wf6iSn3WN9IZS+250kL9940mZ+t
wBxv9SZ4bsRMKiqH/UtFPePEoHSOplwx5WiKXI/gZw8FCAyn6ZFs3+x6qNt2bRYBnAgn1YngUsZ6
xiH8SMyAtomIvWRGLWNaRfRPQGdo06ZXnnU1gfheNzDi/uGzPtpQWgofDyEo4T6t8/gxMKm5G7OJ
VwdgxMfzz/rU6zyawqIJuglm02jfhoncAcrpCcIVDiGftnNhZTuxsDlH01YzpDqwsohLoP+/8gYD
MY6WyK3pgHi1ywg9uDK6DX25S9y1Uzd1NNmAoa/mEvD/nteH+Xg0kyuGbOPbbpld2EmdUOAQG/Tr
N2jB+8ICIzmqgpR/T5072/VAfh7Sui7BUGjWeqqK/onrVgc67eEeaDdhrErM2Ijzbj3auCocb7T9
WY4pNAS38ynXtOu6Hi9VY098SPbRNASHDw5UpEVUY3H+y8FJyBrxpm3h0knzornanR9Ep65zNB8F
bqWZnmL+JkHBoaOeTddzIY1tyLnaJ3YgvbDkn3ivJKX9st7iNUQoBqiRcmM3Hzg0EdAQSG1TD2l2
Ye45MXPbyy2+XdLpuLZQWIt93w/BBrO2Ddw8nzbnH9SpG1j++5ufbrj9mDPq8z12URdykHA2gckK
gWFO/sNLHM0ZuNBbC49dvo9ztWQOIMFvyvleuHK4sLyeuomjKQMmOMRBHIH7OpTivkwKdGZFPT/0
PZCC88/p1IA6mjI0XEMLMDXbqypoPwYBzN9yTIyDqzc4wVOMaeevc2IBsI8mCn515NGJFe8RWz65
TXkHqMWFWKGl677ENwl28sIdnXpoR9PF7LKwDIsN3SZieGWSCUw+QQXKTg/lhUucEmm8is7ejK5W
mXkryj5eAms6dvVjcIUNScPwkhMBgAvEh8ri3Jh0KzbgX2D3QP28qjN8AySMXNyXn3h5C8327SAX
IDaIu+AYHRZVCRdeCvKuAOMYX4OqIDranOL60IOalKg4um9ZUxhfna7B1td3tvVMENdwJRMH50/C
mQN9XMoxQiiDfsz5t/76m/xhD2MdzSMAUx2O9wh3kbyvEsjST5PdoY+Ixy1mMUK9Rwrb6A9R9uJ4
gwxBzji9+m4rQWQA5XScNfqt6S5KeY1DCnyZ0OnqU6cMsWsdKMx9FowbBJjzOgsGtYkVAVVdQlj8
0NxUJBiuoNnReMXerNOSvekn5X5yQ9HvMnzcW7IPrnmD1a5vNbm2I2XejXqzhnp4YY44sSIf+1bS
sorxwjFQ0FiY5JWT9kWGAeJbveawOJs/tZnYM1UT33X+iZ8Y/dby39+MzC7BbDYGtto7i4u+SLHv
OtbUbiFYXqo7oCr/48Z0Idz/cg1kt6EF4GdPoJyEwJhO21Kx4mGpU8/kDsSrIp4HFK+k3xV5oL50
Lj2reASObZrzdJUuhMJA1Go3Dy36yAYyZkA47xZ/DUpJJR8K0n4esXs/146MtuefzKmP5WgyFaST
2TMmi32AQfxRuh3lBWYH35Qzsq7asy9M2idmumNQLgTHLFGuCYVHTg8g+ItdIptuhcsIYqOTEPOG
WOL8LRFueuJVHE2raHND4lzCeD/MUkfi3hXiOqoynfAJdtzzetQ7tXNE6kqoOFp2a0RF39EPoze8
sZwowhtJkI4vEGHUPkktREx42Ooqf4jnfFU7FjHeRP8QRqpB1YDk78c5H5KvqXQgTHwiOqMHhLFr
E9EczIhD4Cqjf/8j7ANCb6DG1Pjatf6e8rD1lFrG+NBVrvMjrPLQWDd6nzZ+20TuLbHo+HxlC/zG
jy0zuM+k5hTrXpPDO4VYoV8rvHfdVlPP6A7yAkJHYN7lrYHfkDM2rT2yy65gO5QxUUpYehn1FH1B
4eFJiGhujhsjSoj5mQQ533AM6Flqnjana0naOXFIjaWDv9RE9uJStVuPnqN562i0mi91r0ffRCuQ
zmoVuC9/0GEQ8KvNwTedz+pjoWfvWjccrmAaNVtooPel6kmWmicS8+w6JBsRsgKUq7HxzJtiyHWY
DjqIiVVAzEi54f6iH12aGjcBNnQHxyL4tTWqs3oLUS78Znp1Q9c1iBFnOhEW0Y2V28Znp63MqzSE
rBqG0Op3OonkEJ0IxyWodRhqA5RbUO0tvIPraOhA+gv2KeFDxtRPmmHQxVg5rXx8KfSy7d+hla3e
xV7cIz4REvs5qjH5XAVNavlQT9K9wgdZrHPykzrAKVOGG42EhOGulVr6Iy9r53M6UXJYwK9e4Hu4
YT+KONKj1WCGyachCh3Q3oOAYtDNg/jQFi0+zX5W5fe4I6plRQzoXKBPnfqDMWKRWunoU4CBO5W5
RfOGszOdTZfmFLoWDMWONhAqCTbgCoeq+ABQOfqpoSWMdnmTZcnag9W1H4GtEspU5whd7Alh08oe
rBgBEXiAdOXCYrN3KTmY7zle5ogCu6jCTTUCMUYTntnjLgEbusJPa5mbMla27TuhF90ObjQbHMsH
EEoKw7FfuK0AOSrDD8oy+B+EkWOI0ctRtw79POuES04qzTdFJpFDVo2Wf49a2638sWvl18GT8HTQ
TPjlmE8PQk4TOQGp9Ha9zrD0VWQPfuw2PXlORtrcDCmg2C0lzOrL1EfqW4Mbf6v1abyULMPYN13i
8656utT494XHr45LDK1TZJi9b1HWeuw8VYo9e3kaygIoQbrp6pIXylJtf5dx2H3QggYmAF+FdxWb
BvTjJM9Bh5AsG9+7hdN9Drqqv6a9VAcrExIl5uBayScVNbBfu5LeFw1Nct3e0VYodnmskc2wMBEY
C5C4uiAjgbtNquhDlwfej6JzFtgw4RQ8Etk0agO+o0AXX6Ey2baynBVLdFDeqmEkO9LS0uZRObk+
+YIil0OenSR1qRb1YprE3AIgOpwX0lE3JO+1akRdSaku+4AIHpT8mITiuzAKygqJa1cz5pRF8dbA
rSfoarFtFEnvpiSjtITjya4ON5oMnHlbUTm+I6gp6Vcgp8JolcjZYKopew0/EcASWuJE5m0mSyuN
dWrhE9kUs2i3th6U7zFJIfDvde8msQjh2oYya3/0vUHa5Ux6yBaErY5EyBgQ0Ng2lOnZNlOxMmNG
gwTYve2sdrjt7UZEK36e8IELqD1O59i86rq5JGpwGNDhlmGd/pCyH8BBDEa3bagwf5F2rTN1Je3E
E6r6XhwsG8UhnGGHO2D49tfjnCixQu7m3OuE2JD2WbfDIbNG8O4CDPQjXz2EPAufaexnjORpPeEp
J4YQfN5O0bL57jj9rciqjwogH4QfknCuR1NTLxl/n5GAPG7lGnl0b2ee9RwQdTmu+7gEfRS7pkNC
qWl4WytkntrImbhGGqOO9wjlLIm2hb6UuMfUs1duxe5pFWILD9jXtjSJmjyZ1lLGij4rROxqRSlO
JzMOS/AessN9FVnefWb1xnuiB4p3cwLucVWZJfTyLk5xyepU+gLUjLlNHmqKtM+C9vMw6ilgU7st
jS9eIbti4zSI91AnVvdNYLa3YzR9QAG8NMtlnL/XkhkHO/X55kc6usXkN0glyXbskuxrKkHnwbQg
19SPAxtcdz7DuTYYsuupLDSSSiOha2sTw/c7NJ7DuzCW41egwM20E62lwQxInLr10yoaJg4axKNA
eNd09E2F0vc5j2DVS5hyIyyl93ORZ3eAUloQArqa4QHlQxWtRy3QgLIwcPbAICa8pElBwKLujWHn
R1EXWbsSC+JzyLf7hY1BTYAffdsS4WoTIOGFHzMvbU9a53D6JLhx1wsOdpdT2UUo0d0gF3FWSCOt
Ha0SDUJ6fBNhkM+x2RIO979kz8Bg1yB2fR5nn1AT8auFWl5+Or8hOsqY+G/ZjLls/t5sf3Vkwq5G
iXHXG8N7Re6KP/UhdhtAGr6p9H5tQm3baIp3YTKLHNJq0K+HahAbbLoEHBOYRnZk/+38r3Ni9/+q
tnrz24yzWWbgO92dPhRMk6p3t/WcN3cSWtEO6WrqB3pETjyL6oUrntjkviYmvbki03ybuGaClUOL
k48mTqa1lY2skXxgxGvO44Wi3Iljxmvj5M11jGLQLdMcvJ3T2vkmTM30lr1Qvy7NKHk8//BOXeKo
MgEBp8QQ7YndPE+UhqR7D/4PkTO82gvH+FNXON48x5kBXlYXO1doH9rYsh7i1MCH7kz6harHqddx
VIuosjylocdpzIvAMoBDza7xgRtbfKvFzujEeOEgcOLMsfiG3w77oLbspgwJ7VRJ+JkT9kEzBtTm
WfijiorpkLitd0Ec9VoB/MOJ/rVK++bNE/JU67gywn3Q4SmtilQ9kN/a39MGI2O8bdy95Xbok5s4
v8UlB0S/VsbGDMNxbYDN2bM758g31CyyUZvc9MFofIwzqFPhYA1rk608RBz0moS+TGvVtdkGWby7
MdPIfbDasdxGHp1gl6o5chr494MG7LOd7GzT9164rQxQHoY003s1Q5C3vDK5DQAtECs/QT7W4GmH
6D8PWZrQvE4jloEc/GQ+xET3YVZYex0eYo5OLbInknLPj+VTfbLXvsibp0aCbIy+J9V2lZs3B4ON
0YZzMwEic9es7cCO1wBN8AKTSXrVRK3+LjQMdhALP/jCb7Acc//03o5mxiBOHdbLPNhB4QkwKhS9
uqOHaUHqwk+z8wy3MteiTaE8VHbTfANHE65mMQ4/BmFMV9gh4mmPA0Fe6LiccJtbr4Ezbx4Jzaak
A64a7Ueb0IMBASF8q4Ur/OpVnlvvobbc51FU1g3YDWdPeEq3MSPdXpdsJx4sQ453aMl4+YEtn1Jt
Tr6cf1QnztSva8vbX4zg29bWhnBfp5WxyyNilZHBmRcKNCemBOtoSshE3xkQ6YOdTpzLzYQY2meT
O2xNoWORw/dxff4uTq09R1NCHHBg6HRX7lBDkV4bGc9wIZt7yTb+kKnARtTDoatPOvkPl4TlF3nz
2DhFjHm4XJCjWfmYYDL7SX3fPYADfD5/S6e6seZRNXHQ7WYhNMmd19MNzC0SgYssTLZuZDTfSb5B
x9/2KeOjqfcRksB1mxbj99eL/y32xW30XBdN8bP938tfey7KCfpV2L7mMv7n3+7Ll/yprV9e2ttv
5fH/+ctfbP7v6x+rl2L9rf32y78QpBO102P3Uk/vXshG/esi//4//3//8H+8vP6U91P58n/+53PR
5e3y01RU5G8ZFcaiIDqNt7gt5m/Z96jqXn77S/9OvtT/JYBmERYgTAvAxbJk/AW2sPR/mYZpuOSu
efzDW1ya/8W1MPR/gbwQC/Ri4f2RRvEfroXp/kvAZjV1Y2HIcuhx/g7X4tdlnh9jeR4gZEG+moTm
dbxn0T3UNBTg2GnrBltTYmVvsk7Ej5XbQK1782ge/ppP3/Iffv26/7oWqCIXuodOAObxfJ/0nuyb
tFxyHPrFP0fUiwH+ywqfm4KsXvxu6lIL9tfp6vWSgm60AdwJuIh53AxwEpHRjagGCjBDi/mac2he
h9Hf2sn8dRWHMG+H7R3ltNdP881XnpJZgHAVWFVIpFB4AMuFCog2drcNTeiyGJfg3V5YNf/w4gRI
VNLiTNv2GA6/ziwhOU4e7s5hFXSIB5RNXpwPKC0GbuRR3vzbb46LkQQIboqHeNz5jAOrIrKdMMy+
ycs7K5fOD7sYqj1VzBK8Jta+C0Pl1wmayqrjESnhmSBewcLwz1/vjgEJkDcpIPwN4bXeTN/HMCC/
pHM+NrEjb7LcvUZNtjl/l8eDZbmo8HSuaHNN5xVB9eY1hi0MZg52Iwpz8L46hzy/SYv0wmD5/SrQ
ayFYOa5t8uEfK+n7qszgL2F8q1Cu32GyjG6rxvtrQmZiZZb7w6d2PDoQ5cBUdcExIpIzzVeV35tb
AQku5rIuOQ07Rv1BDsn0kJhucWiMLtuff2p/uBT4MT5oSYLu7/fT2CoO48EhqVkl+uyngLedVWRN
w2f8Lt184R0tq9l/dmrLwBDCZb7SyQq2mUSOBsYQFRh+GuK/gG8G+1hOwacQAcmnuooVgO4pxJVH
U+XCx3Y8c71eVYIlEiYP1T5uyytcyFUpQjyChttimJrHa04r+Y1FmYbQASoyF8b/HwaJgHVEf1w3
QCI5y5+/fX+xqISeFdQ2AzgEkoyXPYWifyOrTo6SP1+FBGVQBLb522cdObY2Rlk5r2gRkBQcG2o9
SrJ4zw+QPzw88GRw8vHjQXJ67Zi9uZcgnb1w1gmUGGqz2hWJo90FVeRdmZC4f4akoD2cv97vc4eQ
hkmUKUurJaFD/frsiMFwM3QaM92Oec9TJohpltWqaLvPZWbcA2Vt1219ydn4h89Amgu6yjYIxOG7
+/Wqrq2bWY1YF9krp7W6c4pt4RGaExCH9eH8Df722pY5ynRcl0xWYerHJoMKfnCXWpO98oTV3A6z
ind5Xl3snx1/aQKqHJGvgnxuftCxbWzWKh0QJSLqZIooURIWMa6JJjOe/ubNLLOUbi2jnBVaHqMd
4kpEdOjJQ5jcEsc87XpWaLP5u9/Twkj0gIctC7Tr6csYfTMGpSlawo0Y5JRpqSf2AekYRe6tz9/L
b2OAL1aXLikfzIQWT+/Xq0wOvQQhMl4MLuarOpnnB+HZ49KmiLfnL/XbGHi9lESjw4aKnO+jMo0+
qmhCW23Tjgxh/05Zp9uHCYrN3/NCMeFKB/gx9RjmWs9iK/rrPdU9+NCWBNpVR5ihwZw+td4eWndD
rJo3kXnUmlMy+WAaUjCf9kiELZhP0ir+7v26bD4Y95QneYXH5h2+V5KXIs9bxSMhjFcT8BF9hxO7
vKSZ/f0d0oaGM+dyPYfrHH3HcC5wyzsSnMRY5LQjkK+CC+72yirN93/7nriA7eimZbDLOT65QX51
qjob8fn2c3nv4a/ZF4m4JC/9faS4tiSh1vO4CnP9csNvhv6UK3ewUpQs8dJCKBKrQVQ/hJvz9yKP
snBBmXOG0TlDQIxkMfHE0Yh0iMSYe4/CecypEH4c6xehbENY/UDcA+hIg8FlJyuvYn+6BtUfQL6u
alQZO5QuYf7k1o2Xbc2xqpg+NY2Iq9ocNWNtBlmi35CdPgN+AfGRA3FN6pcgSAuCKwPSW4icafT6
SVlN720DVuMaVm41guEwiMWoUSEFc2ATtmBVaXQF/5MW1moCiQd7aCjCxJZ3TNJqEofKjGUExXPE
cDg0QrnWmvWs6h+dMZj6Vcwf2xtcdKCwPI9K3crAtduTfJrg+qhiZ/J2E4lLIUl7TfnRCQt9Z+He
znwgzU15T01G876E9TBRGUa0T3of8B7H73s3ICxxKloiViJp5A+zJEz5MDbTnDxqAAyqrdGQ6HLD
fnvCH5F73chZfwGV0DQYsnHhFJsBa2ri4Ntp8dY57wrio8MtMaCkQlqzQ+IcgPAaGrQZVI8xKkO5
sqOZOdEpm2EGn8PmCpmQKBewaWPmn01FrN9V0TqJ9cHEwr4QMsY6Sr+loe2GmxIjCunUyqIeZ+jA
UNZtLqp2D9/Xy9jdFoW3gqigvibxIJRPZI6ZrHHKRx90aM7zQchSwykwxSiqa7MuogdvCt0PIjTT
CUG5SIdDX3vWz7npR53GYQmbeZV6Rc1bg9pUE7mZhTTDgy58VF3ioX/wQngibpGkOftQfvojUZ1R
xNoFCY5oOiedibN0xwE4NWLXO4IkXHmVl2aKAqOz3PcQkZvp0GB4RJei2cR0ZZu6V7Gt1gQs0BkH
R9GE2ncR1wgGiDbSx+YOp3ZWXw8RkYKbUov7+keUwRitrUkEvlXSOlthOORgZjNXk/VmRq4JOzIT
bf1UtoRTf59qp7QsckB0gcjKsUrQxPvElQtMpQnA+eXEQsFx7DdwG+Xgrc2Kts0PaRGzeGOLKm1e
uiqmowQcY4lZ2NqTZdzpGdptfIAqHDd97RrVnl+ieca2lzs7AqaiB5Hp1U+tcRtjMay3BN4M0gOZ
xAY7Kx4qeHy0ynpiLfrnmdoZb7WrNakd5Di7/Xd9QNlCixO80tqUFVHQGgHGLuafuAXyF9exQ9Yk
gWE+MgJtPNR9lHp4HaJKPY6ptQS84qWWt2MbliQ+qqz4Ifio+l3Y8g0/Z42FDE5oVX7dzsBSbtIx
0NLtgMSQPm2YGPpm4uMZ1mno9HftgFz9eiTSLH0nLeSFu6gYQw1EbEWTwbBChC9zWNOBDyS0+ZUR
JH25SUDAAa2ykgyzThxkpc9MuoSwdyWPQYOJwZakCNz7EdLGR3L+9H7n8SPtjd1oDPvGC8OEsK+x
L/atGVnKby29K3waD1Xgi7hXCXkNXvJC5XbR6tETQmeRFbaxd7ohH744iV2RAMKJR+4jrSbromwy
ZT90Ug3up7aNQ41nJZ3u4IpUzLu2UdDIGfe1s5U5WU4VAeK3OggmRTcgLl5oODXqNixpstJ4sPNo
kwRlUW4GZYv0qaoF0W2aXhjLC+qGb3YvobFkSRG+L2DsknhTe5IcND7/u2TMB3w6hoimvacKKwbh
B2qZtjQH/v2QAA4iMiHE6CP5Gj8XHllSPLM0e2xI8CbgfEy1O1K/qycmfqAxqSU0tbPMnlkjz5uW
HJOsTN6X+JQM+pBipF8+Bk6znYWIy3u0TDq5URqmItJUa5AdkaUJepJOTMhum4+12NoGbCy/GIk/
/QxJbeLoXlShcbNkLdV3xiCjQ8F8Ye8Lw4lJ7sVGmX9pFXqQTd7NEmoxC6dvCjG4P6tqColCgh7S
XpOCQKZtgD3ZXFedyLQb2us078Fopu7VPBh4ldWgIyFlEX9NFs2rbmOTAjRtoUsZ8zoMWrhVZUMG
3cqQGJloOeOzvgr5WoxtDbsVwyD5HO0VyenELI9u6WQbMTVWfCBgIyByLE1j80Pb1vWivLKVvNJZ
yifSDDKOvyNFIfYo7iSrrZVTuNkkZul9Z1qr9Fu38BQyTsdG99CLUt+WkAISP/QK2/vaA4mW0NMz
PSH7VyH/4k0WS9hjR1ECUgp3MqiuKNalPZGJ5/SFQxRZbavPU2BQSpvGIdH9wOgHQihKyLe+Ngz4
8tVoupM/GyWbwlK69Uuh1UREkJtNyC8DingAWFLDfuybejF3hWYFqjlx1LZlDfgaTfXwFBuRTXqD
5vIppmmt3UMy9AySEuJ+WKUpCp21CasqviJ5XqvXk9SikbnLJp/QQ6tlrvtqTIiI6L34J+6rGtai
BJNOoyubvouyano/xuouFtRQx9wOx4DAcyJ6yDcvjYZeCijcdK/jIbXRLvWcV0nxyf3OHFLTZ9KV
ATNy734SxBnnB+K7tY4QGIPIjYJ0IJe0p2h6pOo3kSvUlHrKJkYrBZaHOL1uU2I4kAQ09kdvRhSN
zsTgYEp6rB6vrb4DlpolwTCvyRhpH8N5RoPHN+AYKyeJnWhV4bmEEZ4ncvK9dCYjsRloyq10xy0+
myx9fPL5TPRCX9WeSdWxsn6EJKixACLwQrjU502yEqwE5irJ+krzawy5OckmcZ5CB0jyb0RmEjtd
WoXxvhfIjYFJmNVVDY0EgKcWD+nGzWNv46m+8e6I8JjFltrCKNggpeACqlIFIOUcU0dfVUGM2JoT
ersHhWJJ3U9hWkq/VSJrrVUdY3G4rvKYYFiN+Z1AOj0vwtskWfhDSBDi8Qn5Yu8QHWo78Z2NKYuY
TrsFQkW6DWMnA+huXAdtIpNrMhi09n0eSzPjS4v+H3vnsSS5kWXRf5n1gAblDmALICJS68zKqg0s
SySEQzi0+Po5YLdNs5IclnE/q7Y2kokIhIv37rsC/skFjMFU7+EqvYu3XiOSxdyOlZH77nnTbs2Q
XtkOWYXfdvUGVBAyY7w0DjouUhlOHiiQQj5PhvAXyha7ibut79uwaOckiV2jQhPPhdifJsK0xFme
GmsRamz8hiilOUQlUI8EA8mmnpYIZ77ttTXWdLzomF4OPKyzQIUbb733YdcFcT4GFo6YCA8IG8GD
fo03n0lFDPDTwYteOuwdMljTvP6WV0Bg6kiSQ+/0/WkkQ/LeNBp4cLIT26cmE2lDDY7FWwyF2n3o
qnm6EL1yYPVyQl2lieMWUboS7xI5qTS4oRoUnIeZPK/pdUxt53Wlt2W52cG455wMtRcG8HeH45Sv
Q3rg39vsyCPCyGlT+R2sX6LEW9axjwj+aO8y1/TIjeGTaw5ArsaQSaGBow2hAiz5OuHjNSsQ+QSm
kB56Ky9eE7hHXWgYCf6G+F0sJMb3+USsnlWMbx2X+hyNqHwKsvGqAYf4Mpk/kWPubhzDJACG2tLy
qS82otJqyxohshANIjEerDChp3DtpsMKI286gwmF91q5tfWTMGC7QN8xBNbE/erdSTOVZuiU5Z4f
mGfFq01sC+G/AuP60PeRnMgaxxeeznAmbMfFfyC/zyBLtirKNt7MtNrzYtvpRznYEqt6gmBtlkzR
d/FYQC8MU8cbXhi6Z98ahbECo2QrMGN6thnbp1V/IjVEnrlJQi1lKotuiV6ArIkUj/yrlSSPOhad
sexJ1sPShVUBCBpOIw7LoaQdepuNwbvcahcHEAzZSnlYSpHdLZx0+jnIu5ZU2szrWUrjqry4JUX9
WAnPNI5dJpU8EsVT1ZFXi5mgDMLsdjPflltPrcV2P9ZFOsB+89wrjxi79ALFM6HVMvXMZ+3bZHp3
nZput9Z17haGrIRhZ65BVA2S34M0YfkE2TheteZEDMcg1tbnVNPNV0wlmrsJU7iFEltB7UOwDfvQ
HbNk5eevYdpyHSTJyXaxsTwvCO2q7sE85h9pW9fvpSaHJq4Idye0VxC2EweEmb8tRHnsJLWuHrCi
tATpR5G5sT/SMCnyMrmoxnVMLnJ60u4yVeseTuTTVt7jk7pafEAX1eCR5OpRPSt3IsYz7OsOBivx
NOs63GY1RkRTaGizx7CwHib0VD3pusQHkYP2PBPINxzKshbTcYRx1sfzIMRr2hfTk0snCLmcJtSJ
ra1ufFbSbpwM9df3j6th7aRDanbYwhtdCJs1Z82ZWKivy8HGLvhH1xq9G+JNsb0tbT9+L9ohI/gp
4NJhmRoOJabRjnsWd6p6iIGqviRpLsuOVeD7Q5TUZHRj8YiJ5mGrbOelyR3zZSo4vDlrS7M6BWTY
IeDCZ+CAj595U7sOCrfK2G0GPQr173jRNAyc/Uy9aoH9fDwMdXlU2iWLRdpb8EpivKHviBKbyUdx
pCP01zGnj3sqK2ZkXxTRLphBG3OLnTRM/QRyySifM030Q9xMhi1Do4WFHydONU3H1N0297LyRvHk
SnLTTguVIHznCTAhgIewG6LWHgHtMQmIhnuwp948gce23xAEuhxtsqBW8fCDFfTJCv0RWBP1eDOQ
JhuRcmHbh6lfxBkZ3qiKW8pNrNusZXvaNmP8ksqg31mBpvXqr0Je1yt/JGrzgZsin+X0MucddIKg
M1uoWCx+l0gYTCdgDmu7IchiT+ABHdYDGVlFWp7aXmMbIktCRqpg2jj4GNL+7tJMwOc4eD3Rokib
D2sWeDqi/qysELL6+AYBo8uv8EFEPYU4yetOTD/hIFJpjA9dj5cGt7S/3NQWoY8Hu2lR23dbuzxs
Q26hsqh3J7l5Moz8BOrn8FVH39Msw1meeeS4TUAR4M6hMLCBuWnyHHf0HKGEd4UHePrKDsARIpca
i01PVPaT0WBAyxFKrYsOWe6lW8mGyqtxQWcA8fOFim+l/sy4QskfEuz9liDhNOqIycTrH29KiEV+
MHq7+qr75jUpPFNAyQmYx7NUeVq4qnXMuuQ0bJYA2pSRVuQQlWmB4ZUa8/JLS3RzEParS5W9mVv5
bGBMe4tuYPnRQe+rqUyxbb2Y9TR9Z12mzsGRdJrv26pqJAKUxsZFYuWDFY7DljGenjoLj+ZuHOqT
79FNRq3lj86Rptc0vxD3Ct21dgrVHqAPb18XIsU44KvMuiuTfG4wUt26z44rO2qmKYeAHTqbWo3k
2lj9xa4eSbBz2V/tuBanWVORjDem9lc7RhtkW3Gz0ah+Azcoqi9mIScrSjurH059CjEK32M8eYcn
RRXXcu/NBM68kmqcZ4/MFD23wNlnU+zTTJhl/1A6pQgiXH+Zt7RqzvW1n8j5nTg2IhPXelEc03bi
oglWtCs5YY5XavOTHwKZ2Du17fhZT0Fmf5oSPDPfi4Xi+yg9KmhIro1tkY0Iqf0xy1LdnuBlD/jo
D8yqAQHa4tOQDg9wkP2OHmKAOCVYGg6qg9gpDFyHAqJVEy3sM97zl76yrtq6u60b9z2otYoz7ZFI
bS+fi8DvD5WfBifpzRf9XnFCJD/51TJEyppt91vqu2t2+d+arZSoOtjToQ2rjie0x3eoH5z+QBwt
9DupXSBDjFmHz6ASOKWtHgjsye5ncfvffrMkXUf3R39ep0uYNgXM2KErxttgdKxHGrM9KnzMqE5X
SIt3OmhwbqXOUs9/D6V+RKB9z9sTyTBFsIhBEuY+Av0DYFsHE/FKShr0HyQdJyCU0aIT8kRNY/nF
aO4jNkxfyNiFERLTfRkwNvv5UVjdLsMGqTu0jFyhI4D87w7r8g8n3jyFiYjJxJupCISaD2ORXgp3
aLLCQHHodRf0QPUVvBbnF0/5QCMEgLZlENCfU5szZ7Q/8j37dOhcsuDwmJ6NMjl2ilsnTCYXMZBH
7PYN4hL/BicbNEsrVKmbVHcQxX2uvXdTOtQ///xntEwJ6r5PPd2PZnITOSaWAfE6pFpGDjt4QWSY
vcnOMP49s/h/+tV/eYyb/m/21WHIcpIZ3v7Ivdr/i39Tr7zfmNc7mMlaDqw3Fvn/Uq+IBmKloOGW
9r7ydw76v6lXlvubH5BIH7iQNGDW7ETHfycKOb8BxhM0RNKQ7QqH0eg/Il797qj7HyoDnCCGqrv/
M6QJNiGf8efNVwBXmYNcsjBV2PteTFUn7myNMtDdrcC7iw6/RYZpZc0lGyrTyUwvnlBTfKZboz4B
drY7/M46t4vqQKZ2FnnTaHP7emXx2Znx2LrIIFchZwS0l7FZdr46WMQ0+udDWzAJ6cYm2T2YCsuF
1+sln2lck7u+2RhYkJtl6digTsdY0Laq74Ou1RdVKQswRfXIVKGFb48wuNs1pvwxA8RQSk/Yg2sP
QcYy5/dO6wx3SVpmRihkKhbEYR29KX8EFdLWoqUjHlx3l2RUpuICG2lysXHu78SprYW2ninOZ3ze
sYBcQ2KUaLEmVafpececJIknF+klMLqZqgvHbAPztsYmvDvR0bTpUSU1+aDISrGkkWAgAZ7R4KuE
k88LAt3bAjAOH+fZN3MZoV1Z5504Qp0YzkBu/UHLzcxI6/Q8sELRdBpraK+23IU08GLv79dRpduj
hz1h/zRRGortPG9Itfa/2kTJL+NlvRiDOd5PYIllEmGehHblZpxN2c8PtgGG10ZVv4cNnzPRFD05
pfnoUq48bLKABRxNfClydRV9x16WOfmMc9LYpBY5AV3gHVVTgVeRCKwAcGXr6EuQ0WrAeL9UX7Do
agpwbAyy/DvSEEEXtoW6IzSDrp4e05L9cnALj8JULCS2PDQtKPi10w+9OnnlNM+RQyVnxBIiESnR
+ALvbu0B8ccWIacidnLITecbXo6DjBI1a/R+c4sfCSY043lfj0sfjztSAF7V5HjBFsKeD27aLd5R
rqnLqkoR8l3YgK7NdUO4Ot1qntdPZOkxjljwU71LJ7ySYsthzSGE9NyYhGIglyHd/Lus7xfEsjO3
Wyj5U1f8QsUtHWCtzwKmAIgLnXx59XACMykc/XlftzKZcpzdoXidT1AO7YhwFKugZ+pJ85yLabVP
ixhEypvJ6aKWPY0nngWDqy/EDLQq9vMaG4AGrK69DBabePbVr/ZW30q4Te6hsHsPAQAo/O3JBCNu
tyShjZ0A0Kxnoyvorewsn3H3ZK0TjlwazXielhi5nydBOZX03f0mimsGiT0TqzxPXPlqWulu3e/I
rLAPBZdY9joBcA63aymJiR+KoXS/7CMSxMICiNE45shPPTDyRTXJ7bZMs3Mt2PzTTdbCco7wwRTN
N6uot4VIwEzeme1UBxHq9eSA3RrjOJsM+RtLte2N0VqzSxlr+fctyHB5Vi4I+0K36Y1LuhPSrOeG
eizM1ajdqCWzoYkEzoT3dipK62AaGZYsfqoWI/RMVaWYRCX+40gfRdIBaBvSunzeDitAxT1UUHXi
qbvGEg1hRr2ArDV024oEUTm6U3Y04cafe27buKFSvsT5YO+LTlJK/VXg/Rwc8mQGEt3MoFAEkBIy
62Omn8Y1a+ReromHhCzP5IHTlJZ9sgD6UVWoCTzfYxhzqERDr08CWvqM7/b61iM2ZcJTVSnjm5xs
omPronILO5WXkIkDgF9Kaf/rslmtGzdma36RA91T3FqJf+5mIlii2bHUBS4i/t5IGL4D9k1eY0ih
hR9c0me+fSAsxJ4wtJwYxNoyMy+ArGDvsUOqd8+oy8uO4uYZjW+bETNdJVnzSQXt/CjFfo6sVjD9
2GswcZEDyqowLZBW5gS83mjLbJcDjQtqDwfhI+p3Uk5uSJznMsAoDrgUwl3P+IuDjjzUSXb3W1ft
caLZINFBOF2fH7nJsu1Kcebd1cpT4uBsNRsqtaepjrEhsj5LjCg5J9xxvWeYmSL3XOHTgzNqe/Rv
V8awUwuAn6RtaJsmksqNlPmhYVBgLoJeEQNbpoVVL/XBLCuXm86Xc/AJfTGE/GTg8Ao922DObQ0+
Q1RyXNNliloGtGXoksYyEB8r5T2NYD44R1eWxLMoIsN9DPsL81NnlMZwIdeCEbe0B9uPIBpVXhQg
Gv9um51RY4aEhfuFLhek0DtjQ8dl3bXlwaVyw0ZIOtb3GlFxd7I72lUACz2QY7eqPBnITCE/BoCE
HG2tNnza5wpgN66Vcq5bu87USovuNtPBaCUx94BqzviMY/j4mGwCVLQvy/aOLcB3hV607jibMZ1X
ecLXDhyr+YTtFvradMlA5+ntR0W+ThqMl3LcFNNhkQM3vNdZ7vnnrA0YfRVVKanvSzntH3LtCMEM
ggwWMuVz+eIpolFADrMxfTIypAk3JtVx+7XozYK3azdN1cQqEYXpHkBwDPrbdu3z7bhpsg5iW05z
EbUYopMsutXGS2/1TFa0afcPUzo72ZEcV/+myQbyieG6Qj7lzSlEmQTv4Zk0WAktYcDoVBmkR/Lv
rS/eNAQPa2EgvrbRtD3N5uTdzD00Eur5tn0VtHpbuCeOOgzg9nSVrZsDptcYMcdKjfVNYM75I9mp
w50doAQO6zTYPpFM7n7RSzV9LnC3vMbuoIGv0eX6vpRZ9+RMqKiBZaEtHSuXuzEckdju4Aq5ISHC
eWRVVdYEMlz8fNdjBX3A2AW6P3WM08xLJAIc9yELVW52gIixkYIx05ladYVZbj8McwRssKsx2rQ6
ZUAkFzVfBf8rpboHQ5BkEqXMHBhZKtkcMl80LzjLdjdTmsCCQ8FcPDAN7b/PfS8elEoqN7ZMbaWH
1S8whJaEvGfRkGE3UbrksEfQQerTVs2zRyisEGNYztoCp8KCi2Bnp2yehZnrC6NjOBDT+urvYB4k
B8hs6V4pz0hWroPM+cbpCgq/uCJTITO1gQGhn3S3mafrLCIrol0iFkkJxyZIDECqbJzPhhrdb8R0
VF2t0KWoNhk+fpMt8vZwIlgmgK3GpDrEpxjbkwrZ1xOguVNfLlVaQO2qfAqeusZCKhzxt+hPQYY1
Fe38JMkRURg+IB2W9VXG7tQME7uCk95Aih5Wg+WCZgKa1/Ho6nq3JgUlDUu3nz6PRPu9Fo7V8mcZ
GnHi7Y6q4MGD34fsomrEuMIisH4EsvrejX5uhnA6ckXwDLslJPQuGWLcv3ClljjiPe/Pnw87vabM
w9IhjScqvZqJL+Jj4QdcF7BJwjk1MFfSgdNaZ8BaSwVAukElSJzMJva9JZncWku0Zlie4q4KsYVQ
AErB/CQJ12IKBw+5j9NsNHGTTrY+bohXPjRll/jHqjLmhxnyU3paIUWZ2LZkLm8shKrHQLYuRvGj
4SuZjxBWxliX0KEIlbC2MiAPxc2hDVUFTQSUyc18ALGxvCciioJ8Z8/0V0lTTnhGDoO+NwYLELD0
yB4nShk4HvG/n/bHdTM6juPcawy0+nLW+XLdzrYmKWauE6q/FTa4GkIu7E0cld8G992GYVfKPBJQ
Ef/vh4QJaUM1pS1ChCzYf6FJDWnFBtE0Dse66eKjkAwVpULrVhNjFqxdjikUqBfS4siYqpVhZYcq
m8GCZSVJ0Cganb7lJE6wPKBrUJf4SXmymVjLmOwnssp01THH+L3r/P/++78kiND/3X/HP+rqrVN/
bL/3/+Bf7bclfrOgrUDCJqIcWqwHjvUv5ZP/G704/FjXNaHlBnKPs/l3+73nAAubfwZPF0ES//O/
7bdwf+PPwet2JTRhGnPrH7XfNNf/ab53oAhgAOKsY7OF0c98oHk2LB0sHLaZ8rVzYAWz8pNBE/6X
t83ZH97JX2gxdknCh0f58Gd5CoCe4/h8pT/ieSr3ks0d+yVi3JiFPM4+5itH5OJNHGVmqk8zSRnP
he78Ewlb2S9wsd/drT4+33OgpEvOHp+3/vPzmY6sCeXrEOUuZj93lp35B5vrzD8WzrRnyrj0vdjW
zOM12ebdjxTVqxeB6VqPnjN53ziakzsSvTov7srVrMJCiXa35+i89pjgXEKg8FZUNXLZYn5v59ZD
uCuzNsNnhddK6VXhXzQ1Nvqorq3fl6TZmJPZ4Puh50EoT4eg2icCbfI19dbpEzMI+9nED+Y6mFZj
OLC9s19grKCCf/Gr7CIcx0Ue5jh/osVqM+moB7H/wGGEVgNKwVs9CVhpK0wc+O5Qwz5BBrHeyh6+
HukiNCoM3TSYodyc9jt3rM10N0vE0cB0XkJHTPU3OgRIB8GkkWOJuvDh6KSpKE5lNTrfrMUW1gm5
3fCUDPacxVlRll/FmLUlVjV+t5z5g25eYbE5REnJZH0QbdURHudn0NEWIoWwZkK+8G03B3rqlddX
B4NvMd9Y65jdTGSb2Re9q8lnzbAyUrRLOP6cM5YiwMEgC5K6MNAS909q4I7k+QA+UddRP8dZlS+U
w6oe3kxGgNQ+ktCp8360PXm9+ZC74r53/C8wgHx11njZrA8Zc5LtCK/T82IrCUhQrbdxoCdx0/TO
qZkWEG7kZ29e59mSvDEbCGj2qMUi2Xk4RffoeNqDGhJHh7oX/RDj2QNniRmXCTQkoGpg97IJxlQb
U+MxRHg2uoC3i9nGA1k5Dtp1iIyX2HD0bUSvXD7kMsjNg7cYNcxhwmPHGN5bB2PdWgL7G19Yiktm
vJJcYtdL83uV+N6M0RpeNsctx+3/SIa9VR5LVkUVKbO2y/PEgRMQJxOsuMOgiXu5LayCcpYANXuI
RTaXTlyyc25tWW8NnjceUM0s+ppBWjL1yddxc7P86A5YwUX8SCugCI0AjAFagIzehxkZoE7lQ8pT
0DgP7kiskKGSJT+aq88Y4p8fSD7HLpxzacLM/YD6o6Bb1WSOUFUaj6lKZoGsyL69VcgXtnDc7ec2
vL6Pk1lo8Mcxef/75+94/4cDKQARNyVaCRcE9MOAY7CMNC/9koahSOvDgEf5pd2P+YXtVtapsYLi
F+Jr6+eJyu+HfYClood4y+b2EB+QVgpQq9H0phGUy4bZPswXaheQ0q7x30byKs4Se3PjQRBCDOBp
4oCina9w05r1uMBUgWmRlMdNGM6lYxTpryKTPjhm7p8PdRByG2Y9AdjyR/m7XZkBtHe8glsjQf1H
CuJpdApaL3MPymV6iT0Ovd9ZPVUkvDQAdpEzuNuRupGx4Gj8ylD+57HQ/nm4r1EF0zBwdyPL+fnG
qI2+RtA1mji1uy15hsWcEiyzFr/yV/2LQ1hQIyBPcEHWffHRAdvSSsymD+8ta+bpDrdkoz+0yWT8
qNze+2EszQozshCwcswuw4Zvw8vcCSGfN5i6ERK0xqpDaNiKzbGOtAwELCOjKE/wQZIqHptK9NE/
XbuIdwGIPQYLDvrsD5epLzzhTcn+idFsfLWcpj8lS1JhwFFnj/lmuKe/f97v2uH/bBaUXq5gsAVh
DtKcz5b5sFkNTzVjapCUMZEl99IiIaCZg1Y/4km6ObFsZ8KIIDWlt0Wg1Ms8YxARzrip/WKc9fOa
oHT5fRppYU9lCWaFHzdttoHIa6sgdpOAxvvS96EoTWp9+sXX/avHMJgRwkTkzujmw9Jj6sLFqPBa
NBj2P6xtRcotGW/yAVh7/UZrlxyHvtue1941LsmeTJ1oMevCDClilCLOtFXVgf+fPXi5Lh/+/tP9
XMnt7wBJHJWja9t4IzMn+nlfaL+wezfhw3VzlZy3wiffvLSyU62mZxQIBUzwyYqTFqtVc536x3/+
dAvDC+ickrmi+6GOzFHFpe4oNcSggf4fGweyvhRKCtz/0j7elsa4VpM9V7EFHeTQedv85e8/wc81
07++v23bJkufc1t8zG9BO51R47EGMKqqUX7pxJqRjbbLXaPpk7FTyc/stZ8Of//YD+fj/lwBiZDa
X3BIuuywn9+70zbS7vSsI7dwmhzPatN8LtOWymhyUnVNqeYdDHx8b5EfYG1YL9m8HHORqzJu0Hxo
MH+wtfjvP9XPt9jvH8rbx3d0Ixga2MEHAT5rBDTFMcZoS0ogJTcdzkespV5cIh8vp6zzP/398/aV
/8eDgJfgUx56eKJSxjsfy3gH4yx867nErBqDWWUY4qAgyIQG9MjHSnv+wWqy9QgxS/7i/f95T/7x
yUw+f379m0Xb7ytnROFEpZiKRB0Sbyl/cbJ+uKV/f6E+XRKH3D4WRef382PmQMgSQdwUkeCM9XaZ
J9dO50C0Gq36aSwhO3HVfR177PB2+WEI2pk+Mzo0rwnPDS76qlHnBbyiNzEJ/xd7D4rqn18/8jnk
IGhiZWB+zEdlymD3a4A7Za/nu7R1/PvcWLADr02mNlTfXcxEZ8BxdZio325gKR4CVcUE2J2gyS0q
kkTvXiJGEDDl6RIhmjod1xthyLIlgmsg4dluhjzCzcWAe5/i6RyjcsleJUOE4lD2VM860eWJhb/d
oQf4RJ5oeoUcz0rAUf0MdMvMvbuMAB4SkKnbCEMOslc03l1BfCim5gcTqVfK2BGrwGO96PWbkSVt
hkWib5/PpKKikamGaYkhoCYxqh3BkQYv9bPbzuYtrBu/Ag2VIPlYiKbmpZr8rYrcwJq82ByS/NY2
ZtDzXlv2udloYvoomYF47MBmfOorLR7nJpiTaJzbwgo7JilpVK9QcEO4wVNN3V45He5C1tBfrOsy
HGG0WaQTZLn/7reGsYb+ItsXaY0BYdr0bUuMeHAhJ3Boux92knlV5IgKp1JdGvlFjQqPmaNRbzE4
+PC0CKd5haPV//BTMhoIiyQ+PRZ9V/zIsIhOzlmbrg/1mETncCUI4StVW96BMfb1k+mm1XKUW1B2
Z2z8GUGlmagU2zIS0TFtt9bbmlzhHxiYLRhpZtkNvfHkPAWZzD+hXF3pAPLevR7hJtEVNwwCGfA1
DdHki+3s9MoRaBm4C2jShhmgDnj31OQUp5xh4aw3Phk3Q+vflNrJX1H9WjfeDLAQmZgWMk4yM6XD
IRm7NiaMJzht0sPJGcvzgJlPvW5INoRzXndEJ2NvhbcuZYKvvjPU2V7gHNsmZhsiOYdSykzUQOdr
RUrDlIlaApf4ERmkvPjNOr4VQPVICgvT/GxTm36nlVjbeLSq7R2b2/Q1U9lQx8pcrOV8LZl17W6G
zlNHItHnhgn4PcwxaJskNJcxIdjFBVmVOL8omForztNzsIAfbMvNMG2Qnw3trN4538v7RgY7+GVQ
eeCKduM6F/i7yORE30IH3zXO2B0gUKTTJfNlWkSDuZZ9Ih8FngAWFSDMQzs3OiacJ7udsBWbwlUQ
uqMGtcAs9jNNvPNqOHyXEV7AhSNVp2JGACOrNGlhN25JRn8K9a19Q4qBr7zwEk32uZUzm1h0s+cu
6aV9d8sle/NBNqG+LdvoR2uu/OlQoQ3TYTqBR/E6x475R5+O/gVcfLeMWnzOzplBZ0akshI9wcCN
/zUxXLzava2V+oKvr5ebcRWpdVLZSgk2OpiBxp1eCjMeEiuxwmnDYRUPSlUW/cnVPW7vlOAaOdYg
XWbyibnWJ/SywPrK6FPnWGIEzRIfGvuVzp25jp8nzo1iDy7I9wZZnTHuMQkGge5K8vhmJog2a5+F
PVZDGnqpCm4afig/pqE2d/csLTQ/Yz5cwXRSINiynph5FS7Ofl2V2q9p7ivkBSLQLU1VIV8Y89gw
R4YRzKisk+IVvjGKJBi9o3GuEGN/QRBjQPlY++o7hsrtvTG1fRONxurJk5EbAT/8mtSX5Jdl8MBT
7T00GEijTPJrNlU5OMFn23D89yEIkteKoelTU5Xj/l6XfQM6Qf+0rpvN5ya5pT5YixEQuZmn3DW9
5xufLZFSeA2OCihzGJfcpfCHqyMXohjOGBba10Pqav8gN17NQWiEjtBNW9AEPbkPAZnaIoa/3284
w7dtFkLwmB/1ykUTNgyh1wMy2NEMbVt0LJBtqq5yWOv6OEGp1GERNOYldJDtblry8tE05xpnl9LB
rlkNnQDPKbO0OQsKbLOikeHlcvCFNs6coZ4wOlikdaObwlmOwEEEvG37yq+pnb8Ly03LaFGLeZGz
IoK4KglluLag0iJHGbCzjTzaMePoD5KSqy9d2lHVb/fGbNc/zM0pPvEX3PfeSMY5Lpa2/uxXjOUQ
WKg8j/MkN2HfOrnO4tV3m9jMJKkgzN4dHLDLLn+w8kBulxKOVDw6tlPf+rYeYCi0DpghWY/yYYGb
81LUy+RF9PfLpwn3Mn2x9iwWkgoRMhwEZL4p8gcQgLjXa1meLVisAcy4bjOG1jxv75yh1k1QJLTy
LdO1dA/pTXNClRxUiKMmt2+cF4/SqmsTgsfMptxGBOCNwjRZpFrZtyMn7XyVZbK/K7OkJ1POauQU
YV/YVxGZOdhv6FpXX+pt8+CaJyZoVMQMEefAyerc9bTP/5xrq62D3dO5KQiqyV2PAF17QyK0ZsJf
EAXoJMHUd5yGyNVWxrlBrvgFOwchehXI6V7hMn20VC5fWns1HrbG2obzrazUtb303ImZnZm7Wfw4
jifM/w7l3BhX85iQYukmCovivnvIE8l1geywira2vyYPpv9RYSf1CXHfHaM2/pnjX2j0uPmvSrw/
N1BMcXzHRNUC4Y1W9ecSr2zYnnmHmEfYCkpSPTCuiea1I3xDiE59y0UxysjGSeC2sHeD6sXbS4Rk
1BmEIZXPe540J2aoRtfn43vZ+KXTpWbuBW0OdQy6pTrqTeb8IZBNOf6i5v+LToRWfP/owL2mA2vv
5y+AabausDFeoqCF8e/4TnFCkB8E8ait4bvptY9uLiBVZfgOwFPzzW9auMtT7izAxpNZO79i8PLU
PxWm4BHMwgS+XLBsP5bNQ0bTANFgjIKAU/liMrt9B8DKeYOJCwQb6DyAy2Ab+YtnoiqLdKdaPyIh
uHipTGfMI7wsp3vyA0woLqkJcMpGln4IOJP7t71jZT8EnJQqRrqKhT8z2Y6o+sKe1v2RK4WvYWTf
50EW0yHJZpec+dFmP+CYUX5t4YxZF1sNWSXKyao6G01+L4g3Br7g07Qmj2NlTQ1jmDV9Sljub72Z
LE4M9dF5B641P5dbit08bBcY3KpOiDkwZ7dZ4H55s9qrEFQvycyKO9tmz8ovZVrJ5zJfCE3IEqf7
nDFKeoSBU2GlWaOMBKTO61PppzaV3jB47cEFZTcunQaFYUzMskBJJxVWA8uq3vO+aGWoc2oBhBMg
6bHruHBO+sSUV7AevS+oBba3iezW8tA1HXwarw/wrK6xYke/NhuTiuBwFkksVsTtEQVQcxQ1KoKw
Mht0OEz/P41kTKTxKDyN2mkAnI3qPii/pMaYcpYI0ucNW5A560NkfpcUa+5ZOU7ucaB85CjaHJ2F
Ds8m47lQGiM4iUYp2IBAkP/M5RVXGDzI1tS6jzF6TzH+twO0AMsirChpDObzcwDNIfz7lvXPLbLc
zbJw6uL1C9rkn3cLHrf+SHTeFKHVbo7WWuk4KVALrbXYj8tO/uJ5P+O8+9oHlQBGxRGdyaH8aDBY
UeaIGVfBXW0sLtGA558apFtHC7O69BfP+vNRJpio8QxgSxvFw4dudWyMAB1Zs2sQ+vLAN11AQnDI
GDRxz4Db9cEeSjNWRWHeyHqwj//01dKHM1YFemBYiu/Uz6/WWu0SkbjRRx2JKjcb7ngnA/FuLMfR
PEp0hL8YYv5F++sAd3B2ew5mTd6Hr6uXzZ8VJryAK2366uvVjRinL0efguUZIsZMZZiU93//JT9Q
+vcflFON2Zww7d3p8H/YO4/lyJFs2/7LnaMN0gFMAwjFoBZJMicwpoJDK4f8+rdQfQdJ8Uir+bUe
tHVldSIQAbj7OWfvtf/B5P5lhWBA1A7pILoA1U19nvuT9ohEaTibfezQU0uFMkL6DzXZR8xPS+Yn
micC6dft5eef5IPbh7W5sg8ZVaENX1skf30QrcQFlUSSD1KlGm1xJbb+OA6HwXbwYksisXX0DsfP
L/pPYtablg+Ps/lPhwnQ09tBDcZDF10JYXk4CIdfJU/DKsWEthji5CnVTmkqSwONMUa0L8WkHOAW
cn6RyowsmjUqKUP4Lm25xeURQ4F2EieI8r6/8HHjkxPrthQo9uiNCmmKoT3rVscRGQ3H/TIjzo5l
agcIzOZtVvnWhQ8JwAhL5SrybNy2EoHTDaipwA+gW5sLOweNY5YxXPy6BZ3YzCCVY6aJ6Hi0qmM0
h4FlM6KOjraVctHBff51fdCmcvGygG8S4AGZJ7z+jRgeuIXRZkTOFoX5RzckvWGrg93yxXU+aMRh
MUHCQC8Yk8Db+C6NK6u0jsgGUMaK3vJsSgrkK1uYCTeRTYUJKAM47sZsUYx9fo8frKi8ELAdmQt4
Qrhvzh9LDBYMy8AaVyCNvY98bBvbqYfKiHRkLfXHLw48H1zPRo8BHJDDhW6/nQTpQ1stdltgGkVM
d8mO3iSM46foSvHyJ0HBgEb74hbf/4wMBX2+4dX6JMDSvv4ZkaTzz2u1nvSsNpDKQ6LA8+w2X1zn
/QJOL8ddz07Gqv94axcy+qrroB2owEXZSCaVnoLMoPaLjVZ76gs6Hg5n8iPNymFrFVp6/fkv+cFe
hXrM5f4czmGUiK9vE8QHUMQBVcYwKW/X95Z/bfT1FBS6Xj19fqkPfkTcnD5TFTYs813/VvcgTLBC
c6fuMt+h+TSjTRW71dbzKX8Q+HXf/v0FPSat3ByjK1Q7r++NN1HXWjyqgZc56c5jWnKIaCTcN66Y
zxtYTF9cz1x3n9cLJVBhAXiXIe86SVyX77+W56qcRSd0npm2oL4Ksqa0UJ4VRRk2JFDuDTgbC7FF
/XxfC2eVBeJ9/6aR74fEz4VzGIgslfXOz0V/KenyaqFLsBEubXzMt6nSnDTUiRfKN3Pl13o4xp3x
1ZDjg8fR8dd5OCsFGNq3j33Ry86YLXpMMW1hrDlTdlUAL9iYjaO3G9fBcT+NmrXtytQ64otcvkKO
vt/iWNRAjaITZ8rAzvv6O0Su7/elDcDC7TDLt15h7Sd9rv+oKCO+QGGJFDoSjc+flA9edlZSk20e
fY3zjlNb+y7YiBbZ6mTyUC6Ms84smS5f4PQ/ugoKLCa3vOvrgOHNrVWojMycqwDGWW5aDksBspH6
C6g8/q93TyFuYJTNgjMLOq83rzTvlUt/pcA6Y1rf6S+3wJwaOuOUHcekVk1gGZp7TVOYLrrC+Y4R
wbwcymImXUUg+IwHYiS+WOXezY85E69kvtW1xtCIs+rre8dd7jcJ7nq4K1p05ZH/efDmtPqmjHru
A6GPYkskGi7sOk3SZx6CNbW177+q/NfLvHlDGe4ww2NvRmOzevH+fkNLBSYuGQqq1L6x0ckyY33o
ssK8a+a4czeV2ytk966tGYFeTdNvWB0kBeaJNH5yjoaaBRnRi78YbH3wyKN0YKDNWNHkO3rz3XRD
hwfA6taw0uiltOP5aHXCOtOHCeARZqT9iBDii2/i/elhFaAwQKKXxyjvLU/TyzUPvgjJQnZJPDqE
vTwE9EEg5YSRw2UzgF046OdyANX2+bv2wd3CxWVftTjG8wnerMrxxKKcgsOl1s70a8nM9UozIbvG
tFSwbbXqB2Vq9fL5Rf+BWL7+4T1wnQZ36q0b3dt3r0qKeO2X8e6JqvUCzcFJdsnBJqnDjg0WdkGm
erB8xJ93tM2o27ewsRbc4GapHt3Vcc4Mw5ZlMOvSbHe0Gz0bUdcKq6LTPaa0NmvjEi0agQGZZ/+W
ymH9soyIBg2mQ2e3IB6G88KRV+zlmJgTm183XxRL1H2x0b7f05E9sKuDKbV419+2YrQ8J9fNo49I
jrmzb+0M9wgGxI0fJdXx8+/13aX+KT0RMJq+ixR2ldD+/T5lYEpxanhLUJjqfmm0aU+2pEPMmXT+
7QPLNk4lts6zmaNA+X59pcQrYOaMtLzo7ifhaDTRsaTvE+gaFpmpM6IQ72F3a5llt/v8Hlev7etF
g4fVM1aJGFYF7PDrn/+1rdMrWOkW8RL4ItfvSkPmG2umN956ojos8yKu8xJZoAb1KmSoYl2S8F7d
GLKxITnE7jFLm+6yA2H1VWDMBx8MaDHiYfMfRbJ4s6HofmFV3PoSpJOILqTXi5MTZ9bZ5/dPCsT7
L8BFJ70KlV1mAW+5+07Wm0VTmVMwVQgBd4kBIipQbp2bW5eh7ZNy8+oJA9Uq1XKmFpFimY4MUC38
BhQmYiI6j+FlHviSNs2mVbL97k+Z96NKq8nYSrwi3oVJ5V5ux0zX7zStGa4Kr1PNzknIXiSdeG6W
MDJTuB9Qj2z4Io0m5NEeGxNrSYXnPtDQNzN9ogslt1NXNO3OGHrvwk+bqKRFS8cbmJGkuTjbid5v
urGlOs0WoEgursHnzjDQgppFi8bJJvuGkNBqXn4D5MSZW8lc6qdW9nZ1FjdYXjdj23drSKiud0dU
/YPYCD9P5yMIROguOWu9Ftaj1XeHnmGpe1t4cxuFS8wD8cdqRufBb6bhl+MR0HeQRQE4hPWrRnzY
tjM7UDLV1o7KleFZi1C5DIthUD+iPDK/M1Xq/M0AfmR1NUz06J2haK5VAd12ww8VoYB2yfVzyKJf
m9ANXidHNPbPpCHwdjOrpn/GkGn/YQxtnpbJREKqtVntbwXsnpL01ry8YBhkpGdLmkGvFYZB7vJi
xeqOISC0DJ0yj/Y4+ThkPKN6wc4rcJCgHe0oj9xEcHCdRsvl6nbd3pVO3Or7ukKNHELgQNs6qnL5
Vtal/gD6xks3/rRKEBYeBm/DhIdOKtLThjDSbqyvYnsaf5IGPOnb0m9nLKZRYm4a8gsetL4RzlZm
ytNwxmUWMdbUdMWGt0UnfnAYIRTCQHLlwV2MLNv3ZlwedGRJ7YHugQcqCOajHtqp3kCS0SYfqQNO
9nTTZPMEKMZT5h87UcQARS2hrNRILHFEVGqwRGbdIAOxdDD4+aNZXSDVKzCgcLoxOPJnAIhlUa6j
A9xmuMdVXcdbZG3kA9pp39thJEvdXg27rrWX+Tj9qJn8WufSjPyd3gPn2/ZziyGr0sSAJymxsUWx
yl1XQnoVERtNf4EMqXxMZWPe98zsq20HmrQPe0Je482IPfDWL0x5T1ShL0iXrKMfOqPFH90yjCY9
aV88FRzWxGZujAU1PYpTVDwEGPqbxmugWXmMH3Efd5EWtgYt4BX0ZT5YDuPXtl2an1QA/bHILPzr
XTEPsFJk7/+ku6phTRsatSO8i96zcmy+mKFTaMfb0fWanWQyzE88axUWIVqLCNU9NNKbMuOVBATQ
+L+cSjRP+ULre6OkZaNvMY36ZMzK/z2PQ8xaIOTAC90JCamp95oeZ1cpGTXbYOlDC51UGSqQafqu
i5Fwn4hmzC45/0d4ZrXKNDHMObH5xR71fj1ee4X/wNeR6LhvOSaQmIs8GWn82nEzhBnP9r7W6uWr
/ejd2Y2+C94UqOtIl/mvN2WmihBXMcFkYEyE6sB0vBffoSAYGxlp3hnPUncNBGc41XY973NZNc+I
D3hmqtwLcn2Vii1mc5hmZDQmopw9U+VnYi61h4qfod18vnt8tHu6BIzgc/GYDr2rwjsabwOTXh13
oO2Wu9gs3YdSeAwvUkZuJ4aA2OdcMU23LDzRbcOo+UiKZXIzlnHWn1Y1FFy/3mgfGYkAE/j8431w
gKHK1V0yNRgHss+/3ts5g+YlTpExMIvU+qEY0weVXXbPFeHOn1/pfQnEz8aBFzGzRwnIAPL1pVBU
VDnRvWMgGf3CE0fJz6nTS3/TFhFX/eRD+exnyJxxATo3marTwLT3i+rw/VYOAYem3T9HGYMR6OsP
4dSVxabJ6JPmpLYfoduCnpmeLUfZl0NfG1+UNh9ejlEIgwloWZQbry+H57+qPZdm6CAH6zLWi+LH
BLfqiEMBz5OfRF+9G+9aMHzJDF6gCHFeww30ZkCQDKQg6RMNLPDa3gGdbn1fGTajqEjEISu8OgBe
dg9jtHi3uPtd+KATeWWf/9Qf3TUlLscl04T68rZNj2ufRIJptVpF7fBstYv7Avf3N2Jw58lcIuPx
88u9f4a5Z45lNGxsE6XNm3v2jBwzPCfBgHFTd8xB0KGqK0CpzfLuiyt9cCnDMNneHWo313yb+QGV
UJM289eA+VaSBAk6lmnTt7Z4Hkff7U/Qb7tn+g55vLdThy6t0JPkHPwEOzsvtn1by7h/TLTUvFNa
jEAIF8rS7wenNh6EZuAkJuD7EktUdKMzdIffrk/ANGGGVSUH7Fr/sZSWnQQC4eE+p9X2UNa+fIl0
E7A2Obv6aYQhcbEkg4f72x4ctFUqLa49EhKHjZg6wjZqo1kAbPh5Eqa5FXtbaHggZ11DJttCsyA4
dJxvmbuONvWajVhGaSkWlARWsRmMsCScvWvFwx96z+O8MbulZd42+m18ATpjam6GQqIKKM0lN0Ka
Z0V9/fmv8MHjZfBkCepZk5/hbT3C0EGBnsL5jPr1uSiEeT4V3Jc2jOixkHn8u8A0tjToUdTN7Gf0
rdYojtcvMdSFZEGgxMnFNxTGNDvSUGeB+ww0lrRwgrT61Vr5wXNmYZKhe8Xfjl/mzTKFi8shJhUw
SF4vy+XETkauvVVdIpfpXipFrqCsOiN0hTHvaIa1iI7RnruZeILkMB8Qr3nbIdWtMNUwGH+xqH34
4YQjDMpevpe30VlaMxK6ZFMONcaUPJK5DQ1ZDS69KyGWLwrsd90SvnswbJxMOE+wnr1ZQFVfjFKz
XK7lg+5PmqY5r/tFPyE6bfifldxHyK2/uEHzgyfMosS2mPZxwIAD9/oX76uUaASHOxwAhcO3mIWI
sDkLae9q2xwEJ/MoTnYuNOpH2WiYKUEd6EAxkESGMkmG+Zx3kf1tTulkbdq4yH7WXmTljADT5hGd
lroja8Begrazm2m3FI13xd9pu1s6cv12cMAa7tek+j8ohZkO9tqgvC9Oa+9VNFT0ZNZ4mMBsYfFT
vr7LgVd2imjtBZ7o228JragdrdtiAONb+ts4AtvNxF0L4gH5mswt1AKZpmycNqI7bxu/PXz+Xn9w
fOTzeMS+UGwDCntzrmsN8HpoqZFqQR4kcNZjMrNhaBR/UdBjUX7b0Fj9XRx6mPfgfn47vmtxo/qE
bYyBHs/JoTdAwm9B8cY3s1uOxkaUKDmZe6XyZaH1o0KDzbRBXV7EL+mEimGTAw84JoA0axA8orjV
OVRAdoSChOaOF7OBYTBPN7SMpsck1/Q2WJJxijdkhGoJqisZoaZivHjK4myxA60U1S9KXuN3Zk4u
VbjulLcYetNz4sLldZYjKt6AduminafrSLbTMWoejaVGvJW5iNkCtETiTw7MYNnNsol5NczU+Wok
+E/n/FUTEWkfQ0j2dWZYNt7x1w9MrFxgF0ntBOiajSoUGi5ZbYmsEV3MMiA/dI1HunLmrQeMQIWo
ZKfijERc+1viRNZNBgQwvomWrLN3EfO1/lyLpuKlnPFGE4Pu0qHw+fQ9nMDGr+6ARpFBw16atP91
Iv4fKOB/1nfm/w8K2CVl/lL++hsUsP4f/gsKsIz/rGmFVFTsGrS61mX9v6AAU/8Py7xgI/rHHmit
w4v/BQW4+n8I3DRwkFI+4AjyeNX+l9Pn+P+B28nyKXS6sGyc9r8BBbzToODMRIQBsIAXHnvw202n
t7NRSoBaYVq6zrekpMIE7W93QGJGAxfAMq12tDnJe4giPdSqKjHI6NAXvXqktc7u9Nc3d/3fp/7v
FNWPPhA1rsUsi6+KIx1fyt9d0RHhmqkEhmwDqFxOoIrQbuPYQq5NTtD4Mpv0poKU1B8vAINTAjzC
9vCIIjV7KXQFZurffx42qnXEtNaaHFFffx4Q7/BQnVkLdUjqPwyNUSGi+XGVePnaOlXPm+W7W5te
s9EtDS9nqU3GTdHQMAjjykRj8vkHWk9Ffy8WmCTXJWINpGTsYLytLFeYU0QWlBPKkkDIsKkWwGgY
UNBqiB6c7iaHIlTtBAOlFuRWZWzRKMZq//mnWM8Hrz+F6aARpTawDQMr45s9rmtN7PK1h5JRDc0j
hxa/C+izeH0wuzOr9ajG+E5oDsbwvASJ/MWW9v7y6zZDz9jC/4Mg5s05ToFrn30bg2jZTTH64sYB
42Z7bWKGdC3MC+yr2cQ0pqKZKnMyxsPPb//dHo/8DueqQJnGOY3/rB/wr9796C8URrq7YFLT7Rcv
ZbRHe6uH8g9faXzyKBSWoExmNPeucGaLHFu3vh+WUTUbjqbd85Do9ldNh3fvDp+KIpUqCh0bn+6t
UMCZYjfCX0K0OkTqp0yvWgqLWq05X2hhyzBu5ubHVEv06Rw2eT56M88vkA90HVrk/suCFR/v21+K
KpX+jMe8iFXO4dT5+otaWmQ+qqs9/Faa228SUIF6gFV81M97nZ7WDetAbISjZ8U3DOSLuwJuKOWa
wFMTAEyKf1hjAcQq57WAqF0PhAI2IDaNYFqS7rucSzBuCShw447VifCIgW7schbD2ooD0SvjG+EH
cRSmaW8mTDw9OYYih/G/6XtTDmFhJrjectKonqexyP7og1GVAdYhyBKSxVdssAZ7pIzPtk3EskYc
B8YmUQN/0zinPoqCUOQwXYMXg9Gt1HAx90rEW0GvE0f3ZOdY+caFnizOj7o+jNmIn1LFHLlD4VP1
wVi2yOEpkt69K/zW8wIbU9EUqEX5UL4ssq4QCC15EgxKRYToONGv1I/8G85QCm5iLstpw6Zfa4+G
ZnKiNwko/INtD3ma3SUG1HsI0mSCwgUAHDrEzJ3rqLrrJ6tqwkro/frxTbQPRTVEEw9tNYCOnH0s
KslCIvK+6NNC7nplkivX5QlzIZUsE4JhJ2+zoItHEkeXvnWTg59M+svEeNDfN21VpoHP4pEB0Bz6
7BRR80JPkqLqwoFs9RmLYOddTw2pbnuKkdncmX1Lbd71g9mHIOkQ9UYU22joIz+zg3wx7PuExLMk
nK01UWEqNEBpDn9qhEOR9c02bs3kOirBk5FJN9m/HTTMm2VEh9SuxnFNTMVPRhP2GVQrN/3FyPis
jAQg7QUE+LYGKwGHyW0UAHAbp1PgT3mZHGNkNyY/SNzW13kxMydMGSqZG7tW0Onm1CQra6pIwrTN
DjuYZqMHhvOvxmNP62s+j5PlJ8Yb/xl8dAuEB02AtgHJzqCn6huCn+bbyARWvREijjvEIpOp7qCe
5ztVisseQHgFbP55MbsBT09GL3VArUh/pBf6rdS6Bj4gEgPnJU4iXnv607wpevw7EzPxNxhUdLgP
09VEdivu6THzujDHir2S4SDghGlsguuv/Czw4+IwLGLZ+H13X/sjoPU0d6NtYpdRoNPzMnEjMqWi
XJx2pHFPAvG3xdxlsqwj6DFwlphf/UPVMq1g3G7t3aVm77Hrwr2y3aw+i1WuXbBcehtNl8Vec4aH
XNLH77y8PtZOAp2SBEPDQ2RSxpejoUwG+Nmtb3fGY6Gni3NG0t+U7bH8lWPApPDAa7DXRxP/ARyd
DWSlIO/1b7EhL2a3WF5Y5YqbEVjaC+5RRmAm2vRb6KM1psmcBI9hsq1578QeASFKe6pzynzGsv1+
LsYFjhw2Rv6Niyqj7y9RtrjrmQi4BMmx5HmwLpQYT2kCEui4oif3Tl6ti2sHB64uFDEVYxIf3WZ+
ihBsV7sMIFl06EZ5MS3ZcxVN5bYxx12XTvbGz4sDvpf93I3qACLiEMn6NCSY3nDjRwxB81KOB3vI
m/YYdabGAr+25CPpnZIpy0hncZhxBZAFcUuaIypaOGoXZMRnHZS+NHmoe2ygm85tIaBoTXFXZfB+
I2ZUWl1qAb/HcBkhCzW2IutubPg7hzgxo/PKdofvKUPhFzc2xcPQFxMIEXENrebo5+4x8ZdrVodz
nd47PrH7LMvKLV62+bHJHQ+/F2uFzI0Xdqa9TFnxsKtnNLySXRzJFB2uOODNnXFuMKwr3MtOK34S
DrjXB1kT/JQul7D0l3Grt7bN7do4OaeHwfLB6kyRhwxP7/prFywuj6gX7zX8IMksMQE4ydmI5ehA
sJd3VmEnIwOSmZcxE86oAjnq5I8kjpVuYQFV5nlX+U70WIjBufbx3wNd682ZUSYSATKIhuqxiir7
TtR5u9xD6HMvp7Esf1qj9gIRLr5qkHQQAkCqzoXyUOP9oitvlKe18SUvXfqN5lNuWaMbxmbFHogb
KsOLopnabV3LGjNfH9til8gOwp0lJtMK7DlLk32ni+w333N/bvAQkOo3ZNNlYwzmsGuBHrthRajK
o+8SHQ7b2PHyjT52EsYN7j4iEBY2wEE+xMKXp6GqoQHWiUbghyFGtbdkNKY7kmqSLkztcTlYSuoH
aSS6dTGKovhTRL0oQjpeY0g+CiIvu5vrFx1hypZ7Hr1dnMTONgVtuKu1SUVnIq51P6xF4jFyGcpb
qDKTtZlmPM4h+ZVOONt99Uf0LvggbZHzg6b6IefhG0ZvL3j8rqVKJsCb2OSZeLZDfWm0kmRLq1Kc
a9ZKvB26mgbBbNTxGc245Vh7S//ULwa4hqXRlQwGd0whRUc+GplOOWbQE3ZKLRF33Yk2rxO/THOM
IktBN7ptS2dZwka3vIvez+Sx8qSXheBbEx9joGaqw6ibmMLZNBugu10/aRzymSZ6WFwAWl1WqHGe
4P5KM5jwncHdxZDZhY5yjFXhW+YINzIR4RHEOlU1dvsrbW0UnFnbP1bJmG9cAqJvWnsuyHIit8VO
jaY9oenTdBLu2twgHGhIwjjLQuJfKyKcxJKiMcehH+ZRVuhhM8hRu+6ydu52dgeAlvngSLpNK9Lf
aWouuO6bPtSthZai1i/lblYOW+CIpwigOW9t5NvFrsgRURBPhkFbczd0Do8s3jNPfpIyEQWX1ebF
deyumzKtjD15FK6/MwCnHzDzqfNcm3pIPhqeUHdXRTiFb3BE1TvprvuTRohsOKSJtpviVFxWTn1u
Nt/znozNtJPFgyKi7CRNbWsDgVib4qjoxXBKbeIRPQ0ZRu7el0P84vdZyeMEgWoFswm0m0Z1lRtF
jRlwOO8nZzv6ZbabluVWLDIOEwnwCOytFcZxb95mBLqGwKL3MN1ehEWcKT5qoeUnXjDz0sRv9Sji
ZklDwTG0OOa1HRtHvct0eoe4is8albr5iME1ZeHRmgWHbZD2fscJdQSEkMQXCabE6lai1xyv9VIv
/F++Q6ZdvI0MOfl/DA5s+lWeG/rwaERaLLdpvkTNbpJj41g7URZEgJDxThZdv2ii3ZKzqgETAwSh
uztuem6e9JgjzXqslFa20zpt6MnEsZtmhJaNQWqDiCxPfxPkC0e66KNZ3YIRIrypyd0csW2SEEBU
51IGGWi3W7qjT2xvpFvyFHzzUxk/IlHE1qVEfi4AIez6xuyunDFL7+sOxpeI8LBagmhCvNTZbgb9
GzS5aK66cap/RSMm68JvfjTKLH5NNUb8rhZU77ZXHtEc+Dc2pcKFr2qCxIcaLHREwpmF7ybEFc1z
L6Npm2K4PsOG3/+ee3rRpOIlW822sTQrZ1KPthRIIDqvuvPpha1z50tCONdJTm9ssF8RHlzE3QGC
HcYoY3TjO32czG8EOPmHXo7DdnLcaU/NmJ+GQo1XeF7LbTGiO3HKKblLYtvYMyYedouun9NO1q9Y
oZ0bjOmoVKSTPfm91lz1vShH0koRMlS1Od2gvaaF6LffVNkxSoIEt+06UR90PnJodHp1dBFun9Ky
xaiOXPiqHYdmi2vyUGdxsmeJ0p5bd7xkOSAbTHdS2AcJRUk4o5exN+S3ykdW19OkiDrDH9VtPLtO
Co6+6kc/GUSo0CRJ3RKD90wooyS1ljgOSVzlnL1g332o09Q+sWddNhGQNhpM40aPHe92jc7eaesP
Qki9u8coCIelg+sQNdG1AfRiO/kpbOpK3lpidLez6dyzH8kdbef4poa0EeaumwWM0LqXXC+nbTTK
Zu/rTfbLy+zyTEoCDb2eFjgQdp1lYGFLGOszu/HKU46gPuQvAm/aecRqjkrb1LIvHtpkmPa9319n
1Whcep0UL2S2xkGPUeeKuOv8B+euPz3Y+MpOWN685WRNvoddfOhOsuuPTp64+wSf9HNcyQfHINE6
6dOLPCac0lCdfVd4RkTxOIMbphTDetkzeMt6zzvBqpbn9sKogQiE+UJPSb0yzP60oHLZmcR/cvg3
1kSh7TBYy3meZj+MdCWkUzsmenHflv196zXVtU+EwD1BFfxzh9jG0rBeTHsMsZfkF2iGr4a6nnZk
yzXnrIX5gXMO4d1uv+y7RTvOlv6NepEpQcsPtDItihqTs0hCJ7GfljgmrMe3HmCf0PyuLgTzrccy
tw++H5thZDvVeWPYz82EjM1LmSOWscxDOuicvOrukfdHbYWtW5si4vilt2AurFIheenQmiUVCUW2
HW1aq35EVBaiVsYXbHqBN9om+QZ8m2lCpeQwuKQhl9/EnZVssTXPoVXbJ6H59xXSGXrPdr7DVxBd
M1V7isQ4HQt4E3dmHn0z/a44OENJ6C/ZUXvoHijJmijfev2Mg4uotN2gOKz4VlFthzZTVyV5Ck4B
khikXbxDlNCclvaPxd1Xo/udWe+vzC8QLiXsajaqFfQnYTykRkC2eBZMZCiRnzYP3yU+9i2AgF/1
UoOEji6nuGyPvreQ9IeMnHhf8jhMnQNrebbMfeg1y01EDrJVZmGfO8fEa07wp02Iva1F4Wn19Skj
NCT0x+xglyho8OIP+oYJE7+a1pbXPuO9IEpK8dBWDql6udnuh6g5EUTabDv2UgfiHQD0uInb/GIZ
ciS2hOA6q4Bci5gcu00R/Zm9qTiAVcasIdtj1Qz1yW47GO0EbZ68ZLmhb1cec9I5laGcQPVJfG0K
n9w1kBtGNvNSkJhlmfx5kjnBpJPVPldXSz9dubG6aWgegMxP2rOpyJd9kknrzIJTtiklz6PZ6Kgb
puVGVMv3pQJtgeYhdsv7WQ5XQidOOyoBULeGOlgMsjaOWLwrA2aF0xl/zAVQej1vO00d06oJzJEJ
/cQYz5i6I0XFuelaHDTI+rrBfBAg9TrLxOQETEtv8vZbG+eXajrkTf4wV9OFbNZMz5S54W9r1l6A
KlPzQeMwtQuoapu2Lq4gZB3bqQDPAi971FhejK2PkpGEiGFbjck+KskBRZP+a5Hec0Hqr+55lJAU
uIMzbhfrpOHVGGp6SCxU2m2jc+7ZrKkQ8SXZCLH85S+DFV21TeZo9zRPsnLNVCWd3cmJOg6MtCgk
Kw5anB1YB2c+rz2ns4+dLS3zQJs2mQ58Mareo+6D14J50EDJFEVpSojn1IJEuG/qGeYbZRFTTEo3
iw7BxsG+6F80QCzURZ1KmzzQqh595lsYoMDozIAXIMrPTlM/uk1NSEY81q35hFrCLR4IlInYFTXU
t1SXUOcruoCTUgcjEsVljKopDl0Yb+qoChTv/JuuWdYUEbGW/Cax40ikdv8dJZoZak33zXb6XzwF
wXqGnpbxYUhwvkcWfMKojK2Xydf4DpxiLI40ZQzOjpwowkmk00s9u2ewPuo9TRKSQaKhJ55CRX/o
uHZhhN6UsR6ku00new4URXujxCx2KIuIqlk1qXmigNHl/oVtyfGKN9s8ZJPIr2r6nptBaFtd6uVL
bsSkrkxJXGIZzdqQhhg5uLH2YGue/d3k6JMi/kjkxNIu77A02qTQT3KbZw2vnZeo7yJOb9O6B2HD
nvfdqLuztvOtHbaUGxuG1IMHYjcw3fQI0z7U3PKgEkifaItf6rFzwyL2zN0MVmbjZ8Z1tFhNvuYC
/fHr7GLkaHiLUTBFjmh35n0r/GNf+suOUBknmL0MSs64NABpLUW3K9kmKW6p1O7jszjP8AMrOzsQ
sEepKhRdGW1FvHiFA+BdVVowKfcsV712ZrhoX634p8ZDxmiBkjkV1+AcMXRH7UKIJn69TQOh6ZQK
70nvs+Ps9C07yHhIDeNZZQsWjjhp8SSg3T0loi3CwiqvO6euj/yFTIHSGZ6/6vqT0gjURdJ/zZQ4
uRMkiW5I436Me846JBITwpHRMO1zbTeU6romy+zSHvrmPEP3MaTlgWXdv8bZwO9g0buAJqL1Z1WO
XAZtwkAzUmuOsWgHeAVZtJOkQgRNZCZPGJL0g+kpEkjh9rQghY+LpuYLY7QOlLrTHhxnsjFcvQ3p
8bjX7hjTgGsV4Lfc99tLFEjai/RMuW1JfAlJtx3Y+wdrm9sNsAUiqlHBdDRSEWeXoITJt23m5DEd
QLcPpeOShOD2FrZ483sFLo/uA9UysRLHxXVucysVFG6OFqKdde8tTidwSDRKeGWXD7nnSwKX4UCo
ZbjV5MDql4gESLVnH3TlhSa4yA0t3flUc+QiN1nTArB1QKUgi15UUefsnDUMpJLPVlx45xOxegca
nl1gU3VsItq4VyREZ2dALKp9N+ukHTU2vCJnaS4jepL7LM61c55D6C0jSQtBg/DpoZ3dO+UbMS05
YXPiWfKXpDNvlN/uCkaEYZeO9hDopIEcelglB3OyvzuUnKMO4BnFtHfKEa8/dgraVzMkl1H5/5g7
ryXNkfW6vsoJXQsT8CaCYgTxe1Pe1w2iLEzCJoCEeXot9IzE6SZ5WrzTZc9Ud/0GSHxm77XrARuv
xvCT0Ppc1OKs6QX4IRQcW9yPL7mXXFkEWKqyv0oYx6362hl2aGJPbU/nQl1e7WoiJp3BtC5rAknQ
A/CpGTbAoK6krsf6lazZBcDMIJFyPU75izcUzlH1E/6AAGEwIZ13yOrXCEXNfTrTzmTo6MNMRfHe
CdrLWS+/GrMbtx5PWgb9TR1aXB2pKN79zE4OiMQHIEHi7NqOzZ/yMsx9mhFmQ+K0DOhXU+2+OZPN
SNjxTmWaXk5Vtm9QqW8gXAZoPQJLMCAJ9PMs5HZmEcJ4kqAyv7wo/FlulT2obYnIm36Ilnaag6dm
klfkSzxa9eJUQc6cnqJSEIeq5njXJJgKRhYwuzKz33jkNA9EXT9NI2taXyeKklLnmojXlAnllMd7
W7NadIsxwC7NA8ihux+qJC9F76P8HRCtvuqhBK5dE6SXxC26NAXLKibCAq6DtIpEtrNbmexdBqoX
RT8Hm9bloUxe08mqC3uXYwgEl+KFbprPUNemZK+GLthE9fBgm81L4nv3C9+MBQr0p5T0ZTBsG0QM
1o4blgKoNYad7g7NsXC9/ULgeK4FDmVwIB3mBwJm+/m1qoiALWrx6Zak3lbTtBtto9hqmHcu7IVc
qALwI06d7Jil6ZcNaOJwZIqxlrgknw2U51vW4t4Ku6qxqS1vRdant3NnLXgM6K3W5gwn2ipt/Roq
y4mZwtWozcbK7BRJOEqXW2Ii+PDy4Ahb7yWLjZx8lJ45RxQ99kWLNV5GevxQKeeKkCXEgH067Awr
ah58KbNjk4zsCrG9yi0pn/m2cfIBkR1Hs+Nn/qbUYPD2kbQ2VWJ1N11hlqjk1JdUnrEqMySSvRVw
4tfUR6TbN/dZ2XcUE+Y3gpVsbXYEmnh2tvakpSiT0C8WMkWH3RyVpq77KDrX1WCxRvG1S0QBXw12
YHTd3oOZzAe9kEe+A0I86u5QDMK7a/Pu2zLSfU2LSrOCzaCtHXZqkJYpFlICtcU4v2pMAUOSqPrQ
Ye8N2MXBi9ZNyYUZq3Y7+lFxHEh0Ovhkel8O0YCROb2dxqTddH0AY8FT6R5aJMUlmyODhVTM7Iwd
FGBIeDFHZKNiH8TYOr2OTwETDFdP07XT2qsUh5mV1TFXrfWgxZ11TRlsP9p9y23I4OJIjTysLaqa
k8w0EII20L+No+jaWfE0J/TqHAT8NCVIchY6xwLMeVIL0h7FZkwB63NS1v5wa4ymQctjwZSrJrUe
O0Nu2io1u00fl8GeUdGRzkRsySVjiMkXusFqJXapiRewB3LKnsJ3L00Yh5vBijbtqOsrp5/ImMa+
uDUJE1iSlsUpJyj54EgejDpFyTpwsuOYVfnesJnGMZS5ixBwfSmpGvLTFVXymFNxYkT59FHfnXD9
P2ACIqmnypmX5zXJ54tYQm8Z9xladSmYJa+pyBig5Xp+xW0T31qZtVWa7u0nfuVx0MROh+B37RLt
xBqZjgYLrI+LE8LZGtjFhUEg2HFklEot5tz0c5+vc82+KWudUobCE8i/PHaErldd9tZBkDS8kc2F
i3vFkVTwtNKjSj/ZfzqrNE9Otj4xnRtKix6M/cTOsYIPrzPVqu/zrR7z7PWQkwHQCuZ9HAfdAeZc
tslcbeASKNmgwG6TbzkI152y3IvKry9it3L3NDjVQ9GwVOWg+oAVpTazjwl4SAdxMQXlrR/xSC+H
/KaMi+SU0k9vk1EzD1LGa0PALmK2/6xKma1pp6YD8RrNDQNqeQnMvN2BmES6piERsZvOu+Ag497R
0mTdZ6T21OQ1hr3A+atZ8aIGGPtLny7pEg/+3uNVH1SUuYfapi5EuPodmYQNElxBaLgZJFTbinCD
vBt2CTFYhznCKEU8uPGRoatI1oTCEXw+R/tK6eKqsguCq3KrvTd7KrZEZQ9UJtZqUH59BdqYgVbH
rjKrZL5ialeutGBc+GOcbr0z1GsOfgKhRFCfNdubD5JTKMS/1q372St3Jbn0+1SRvRiWrWWcSXA2
Nj6ZSmc1t8Lcem7RspWu0mYtlS1YlkVDWq1xNzIqqFpn+ILnRPq8Y6bjWbS0x2GVW/0dshnggODr
SFAykXYYx0KfbG3TYsu5njOYettiEcKGjNDUXecV6V2msjqnblwmnI50CwYiWu7eZ0QWlQsfroVi
QzKFvoLfx7wrKkzIYK1id7Y8zavnuZHph65pwStSnuaJqL0an1CFTnaVgx7Gsa1KyikmDgEtrW49
UrWPz+2E8ibsjd5PCN8TDSmlgR6pi04RpQXEoPf8NQM6mX+2zCuGK8Gs+LOhr8CtNDRlsh18L9dP
rYQFSmCFRfmdTgyzGBJF7BMtPSpvPPQjiobJJK4dzpu+JSw0YCjVpqm/SlA5vTDNUcx9CNcin3HS
hlNBPESCEoacdkI8J/k4zi73CnGdSXwiuaFMmPzWSbUxk8G4Uqh+Xwn2I0bQGEsiTY1GTdkqNTXD
2moDM/YTxkrxYlFWVvuiafz3Ml9y0PU5rp56pWZMjgyPP2vR6x8xfMdkUwLfDLhJ3Cwgc44UZDlJ
Gv2pnT9tFl9cL6JovkojtW5YnOWvuZZwVXrYO42taMlqOmBm6CcYoQ1ZJNR79Ufc9RxcRYwfYOMA
By9COfiigtQiFikYLvqUPZfIvpU2ePnRbTo8WfHc+XudBsFujUtyTu78arJhiXqkkMbtcrTWBG8G
GYXremaA+GYgpgdBZvQEMvG1OAU8WobBkH6YpZ5yT4wOHqJpfk6TLCE9rW41/5CwxvOgu9njw5AM
wbRnWRFRMCYRih6ji3wAgGD02R7VPdcLn2lz5zR2B1PKBv6LNwFf2SEoc2Vs5hz5UJ2gDFkx9xxA
3aCfotFnIjFuOrfMHXZgaCvWthjNBx1aHanrshzqsCKxrTz09VK6eZBe5rAxiihapcUo8KW03kqi
vH9FouBnuAID5YfkOaJpiLOhfY/zrCeSlZR6pA6tzWgiJs6GEcnUtqvJNJzbMs1pleLUhSFj5q4E
DzvCgbxFUiZ4sborL1Uw2/5BMxnzWmbWjOEI4gU7TPED2EYWWb5JEuHeIkDn9tLzob0kGVNqq3Qw
shcxSPWUeCzFdeVYFMBxmnFCJ85IpSYNVlX44iEJ+DxEjzb6ZbEhJRiJQQSHOF5DR0xy/CJO8Fg3
jfFSEn4H1RMpUIwnXqDwBmsnEBIN84tjIXLk/i+sm8K3OHf4YRCmcyXvZcEmkJxQL4d4TDRKS+sc
LVcsAzkTx2WaPo2kQXbbXBKRus24Iu6NUSosKZpE7TU4BLDbSVPJtetBsV2ZMbCaMzvvlEUMcsL5
Al5UAajQSBFWOK007ko6pkuB6SYKswK00UrpVaBtiJL1P41uQTdbMdrdsO4yyXE59D92l1raIoRJ
WnsFs0o/qLpnklIzN2e7ngZtxdPDMd5lnw3DpqyslgEkUkq1GwXGULr/IcloBzvqYBIwFFeqTuLa
igCxJAoxeA4fqa+IgKllIB1w+4XhheSGsE7G+DkwGTbQ2q2DFjMHlyoDXK4Bw2d9kzMsC8UAe4GT
tzTvGZpoHlWpa11VfCwB86gF2Qu9ED5WOyqWT2oUTbTgOe3Pki7imLVRvlb9nIL46gLLXXV1bhwF
3ZUXJs7Apol/rSVTD+hlFA5WS9ynQXjzY6qUodM1B4CTx8aDAg0/3XxBQk4+5djq5byzvbq/te0s
e4dWMj41jCwAauP7nzex2+H092aKVPaLkMM2swFYEn4EQeZD1GXYjKocFVdXg6NnnFh4fI45E1IB
aMbnhsvcF4Kk7HRxg+rcBBKUuev37CuTUhjPDHAxhgd04+4mSww3DenO2a2wJMbMWnr9xDO35yRH
PtS4+F4imZFCzRY4rDKT7x51CdeixWF9lbQTjmjL8OU9RKdckHhd8Btco2dV19ZMMgkiNm60GE7Y
MSojbMha0lXZJiBOFoI/sCbjMGNaX6DGMIU3DMB0PJuCME62hCbTfcdMgJfkfuTMrNBFUK29oi9e
jSaIXQrMRlsSImO6TQvrNmm8qstR4BNbt8SpEk0c5nzr7br2Ow7CKA/Eu9/7EUveTE0hEqEJsCZy
HOcI7ZMJeG6WbP6DzrHknncH69atvczZC82Nb0g60Oa1Bhcz3bAn9Yr9yPd5l0l/iECwkXW3yhry
+sL/2cTmVAOvn1h7iejRnqCxbDvPHpMtNVI9s7jX1YvuF1WydQ30I3xyhvUx+CNv1jMsjS/ftJeM
PdVa9fY3QtHF0vJ3oSwfhQEzBwiQDk7BDH4xXwxlPeGkAcM5leaEoEGDRIpoz3YpSC3ScwOmFdQR
HTkoizJnaTdwcBAIXHu/SwX7VTnMS+FVoPaGfkmQi7/4j/6mWYUm7uVslOUmQiMRrHSrA/kUFY1n
rvSyWQSGcjaCsISV4rBKXZK3lRlbfymq/1sugav6q7zr5NdXd/FW/8vyVz+qGmhcnHT/+i8//eki
/ZBVW313v/7UT3+p/dcf/zv+qtZv3dtPf6D4SLvppv+S0+0XY6I/f8FfP/n/+j//8fXjX7mf6q//
9T8+qr7sln8tTqvy76L/Jbnjv3YJrN7qr388fsnPr1//zp9GAc00/6B/4ulAAAma6sDmC/rTKQD+
9A+UzjizHXfRVuj8or+cAob3B7p9kpXwGRmObi3m8L+cAob9BxYvYPOsjiBs6AAWf3y4vPfrPy9R
PjY+7H//89+F+fbP7h6Hv89VzANrQQlhSfg1oCXGEDg4RHIyRtGcgyCkIg4jJoMvmH/toxKz9Voj
bTRXubR4jCQNkXwBNv5tGfvFWwX3gdQ2t9loWuWuR8jSPF6X1tOtO/vN9ivzBJa+IJILq7tgZmk2
hEWXk49yztCusl4M6VpMVfHEedqftZHxXsXzoVGYxPfUC9pT31QwDLJq2kHUcN4z3dbe7GKyIpxX
pLPrgjWpy+qZR9Z0gFEwrIVrpg9/+1L/+tz+/jktGY5/u+P5nGiwfyj0YZeiErd+kcZXoHIbCvxv
bkGwBnqJRJZ8UsaYiFtx8OcFfAejSPYQdJs0TNz+w5kC4NY5Do0qhOY/3mlpxmMt80z1iPirIMVO
jRJpTXJRkfqZbzJNZ7XY0Z5GocGuc1MKe/5NrNh/+j4w19tYgMEa4A35+biwVBt7zlB9N1B3bqks
v1Cb4Puv8crnKPsRi1afsh7tlceiZxerhEJvkfF1E+rWyWNRHXWxscBF1DFy2A0GhX4mbMs8+HEi
T6JUNjF6CZQoo0p/Y0X72Wj44zvAVYpFAlQZdIBf8y+lpdMEB/F3WUTFudR9++zHlHlTp8yzgaf5
d3aAn0/55fcFWO9hO3BjOLhylqP3b0frPOQIpk3viz7iWRPOA4I1Y+PUWbfvKuLN0cSwCa5SRAB1
xbVPWO4/v+h+uGL+/THz5wvwXBaQ/hL4ibP15xdQZC282LH6SmkoDHpLNm5hD9z5s4pK83vGwqaT
xa4OuN2clGG8Pr0XtpnUGOic6W0wmoRxsGR1gP7ryik9VJr9nDevKlJwT8XkJWtb72r2/oWWnhSZ
XuWmMjzt0anq7ZAgLFqnpqpaGtXEewmymWdHpsAie5mo3oqka+41xJki7IFI/YY98IvHgDcPfpnE
KgdDiBFA0/3lzdvWAHk96T6sZRwWVqY7HSfNG57h1lNFz3pabStE0N+JPuIPsqMRVUNtRO0lMX3u
XeImi367b/ng8INPlz3xL34op7p/cjW9u0xce563o+PfuH7rPI7JOFzyn6jxElBMHEbVoawTeWE4
VXpP8vyNR/ji4Z9/wf/hgg4Mk+sYQMdi+8ET8fP3yy1SxQQBvNeNx8QjymcWlFoSGjGrjjqL7N+4
nn5JVV0+UgPEgGmwvDOWi/oXg02T6Z7J3v+974Lx2YnQeBIFL9Zl3tGsgw813wiL8PZKm09JF9XT
SkTtrYnBVIYme1BW0bE6wz2m0WaxF39I9pvPs7RomcSsB0dN9xtqeM/v+hWjqnQ1sz+8QVSh7k1W
XJhpunig0arJbEjmBoODx8iVjaG5kppF4IYTyGNgpf039z/JWK5inZBJthX//HP/2b7y43PA3IQI
hthA3cWs/vPnXtipjdly/hiCCPIKwKH1xKdFap9MTlCBw5bny29+5VKG/XQrA/LgVuZh7vssXn9l
X2Nz9jqnHj/0XPqHQHTz2sy9eO2IKPjdsfUfHuncLxyTfMV4ELlxfnl3PKwLzZTtxxSoZ1fSOdNy
tvmLgdo/m4OKVKcYTbCA2oDOjerxNZUZE1MbDc9vXoq5PBV/ftc/LjYgGzovCMPkzx80oh0PAW3w
jo1CfxETQU1hH9jy2syYdoQj4h21SsbJe8gi1ot4LGLtOWHm9WySjIeYZmiuRqsHG2Do/cwVOpZf
4PeQn+dOqqAwqajfq6ZeQsGlLE9mlFr0K9A4Mc9FkcuvBPr8m29yKdh+eVNko3DH4tYkU5Hr9uc3
paez31Byv+XCRNjjEq3wqRPvt5Lc5ldq6jrmDACAZx6oPlso7pwvWPKMfxCtIZeOTaa50mAGaRPF
cB8zhT3TRWKi7mjm33EWTN8Tkko7NLWZeVgym3d2m7eXIp6Qh42WemyqyLzScOSQ5WvsRdSkNyxB
Ki1kvakKRF4+H4AOTY68Knhg5Nv104sgvMcgsyV/0OvOObmo7092zZzXyD2ygw2VjViKibapQprf
7IZIya5ls62c3yEifrFGL/cfcRQeMi4+AHShvyJPLNRfQxubi6oQNaM1LpYUsnxDRq2zHWJZQHjb
MvMkojcYixPT/vHgMbuHwJblx4w0dNi2yuu+WY8AcpA8yMPMUdFFzIPxu7PQveuyEAVOnxgUFV7w
6ubHCfLfanf+yybmp1bnnzZF/x+2O0Dr/3aYLo3XX23S5VtBm3RXATX9x799M0l/+3vH8+Ov/eWN
JiudA86CKatD3QfC+H86HsP9w4YVzKmLn3HBwfzV7ixNkrE8ATgfAVj4BAT8335Hs90/Ap9mBy+8
7hF9zj/3S4PzzxoeDtxfzkeG1tTyEJUW9JZp4RX7+f4l0IwuWpkmOgCjMKG9Dw3bC2arjPa8rn9B
8EDEtNIA1J0TS58FENxm9FBcxE5bX1oGg/izW/RNQYiVBP1G7uGkZYtpb75kJtX7WJOsgPhZZ+7i
6FbYtlRn8j1ztDJ6DQliJvJxJ5bI6aM51EbH8q7sk2CduqgE7txZN6MCxTPZYisPWEDPzhTNCaon
wxvMMGfvQWzQiM78puzbeVzz2JzcV7aUXc2onncd70Q2UlvhnIim8coKLIK+whlUMotj7ozuYfBq
10MQYjOtGP1pzq8K0qXkTpSNn93pJkqyWzOd6+K91VoPkXTp6jdOz8P0SJIYM0NrrLxybRoIoreF
qkmgzynU/Pt+8iqnxUztV2IdQNXL34u4q7N95wcDgcX4DavikLmpCi5U1UlzbWE5QHNAjIGTgc8p
PAAn4ZjPQ3xpMFP30xVvr5peHAzt83EYm67+svwkwMvTUZymb1DLRLMOCDdniWUz7Yjq0JnKFulY
0hjiBiNDJl8TctLby9TVfC203HrQDkVtZf6337ddvwetPrdfLCJhwzDVEimGpFYNlmYiLAKahI7d
7UprCfoe0ZWtO3eu5j0KAcP7Rm7pOuu0nJEfRBXDRmJLCtvG+tcZdRBflQMrQHdFahzIl3WnIm1M
Qp8Xm/JBEMjRLz8v8/aKfJTKYgCPWOwZ3VaXEhQ7pv0YHVTuGu2rPRotphQzGZtH7IxVdQ2pcjPk
wMDmNr0HJ2afxGCJR+KfukM80H92wnu2J7f+NCqyudHLqmcCdcg0iW2As1y4N4lgAWO7jPiRHQ2k
rTexJtnRxCA4xnHMrzMit60nK7aj/qUxRT6cHFN22NKsdNBJkNc1xKV9bfc83HpEU4z7c9S6+cjG
H1lbVm0zNaOzRYuOMIa9dqhRs+swFJf0K3xUbGkcwcsZDab9qyBl/tpElpEdSMyQzHKLAPX1JXmU
Ur8eiDyMoxXOPk2udTdNybiJid8iu8dqUqf8oMzGybBxRuGYl4IUsvkqN0nDevIiH5ZlPpmbxtbS
nvX1BC68Almz5eaKXvhRc4ckkAqiQ9BChiea3eYiyBPpHnUjrRiu6VJ1t0D6gNuECSlGKDr1SnDP
MumztWdQNq16n8hWGj59uw38g+4WmrPX6nxIL5qprsxvqeuCXBmtT7FVESmZbRJ9YpTPg50x15Vs
66rbwz8tbhlCZILGu4kMrrpGWJTTLdP+vpX6hsffYk31cMiueuCIL5qCRrnOhFVnYdJzalzWEbcL
PvuURPqAzzMcfM1n2C+Ez4p6drwttECsOVWB8yDwugqMjV/BKwmgH4AL1LIzK4msQmDcCusUzV0x
7zujQgQVU1UAHq1RQW7MoSqeoWQPLfGTgTiholDX1VRo+drKFt6nU9ssYCDilM/odOcv/HbuibE5
42jkM5/VIkmKyQS6hYSF48rBN9vCiDukvGmaNziF28Fsxa5ghMyUc8bIjK8kPvJCNGyb3mLBaFJj
N1dq2KCw45URMtO+jMHoonintf2Io0F7KjEdX3X8mwyI2nSTTzh0HcCeu1p3rR1ezOlcItW4j7Ni
uGlLYZnHyGtpRdxOhki87W0DVOylpoZ+yLyBDY+OneubSRXhUNJB86xNvhfKOfWGTeF3xn1szej3
HLav33pnec9ebrL0GXsEQek0uhtJ35Ufe1d6SMh953EpwecdzLcGsGXOJtisTHHuSFBPkK1HzVUS
aN7GHSJfbAxd4n1kZT9+9VI9dNJViMkBmj3bpd7cc/ObEg0dy4dNUWjigP/B/iTjJ7gk0JO8E4fQ
ExY700Uu2+iVTdpsnPOqG7Da5+gwfXPIrrwm8274mEmUKALx2mI1pTsF/EjGH28qLGPdZpuIpyZF
c26Zq7IxjHpfm658GnjOs8kaTbfZecq2b4GIuxyIXvJc6p66iJWv7fQI87ebtPJF6gMhcb7rbgm1
S29rmwUc23l9rzztOPkYdhOrvtcR8F8ONnGsV8yjxF5mE7HydTEsjDlnOnVom/lzt0e6g6JPj2Sz
76dSP1qD7jxII323m7o8GmN8FkmAlT8fnO6R7bXNVa/bF57dX4nJz+8Bic3rySBItJdzwkySfalK
ozOJk0TI9J286fO+OgXzUgVYqBdf0qj1jnDYtNuhncS6K6vqisV+sjaFFr8EqZK7pvDUptEd7Tuf
TX3ZEmSIfGutsoEkYEM81GjgWazxKRCAqDCH6Fl6JtbvmyXqVeCloC6b6CUyTHSuor2z0QYD5Jf2
U6MxhSKy8NJDPS4NFtFEQ5ByolWF/o1Rnz07rS1yKbQTjZ08appu4uolWKss0H7HikqhbY8N7BM8
SoqDxWIZv4J2CIY6wL1yPwaVs+Wh92laUQpMxgMkgO10F4isOtUD0bwIaTBXtLmD5duULCGaWsfO
nuLuaO3xRH3j7zlQg3Mxky9cFLHzSAWkua+sE1X8OboTawodwOatyFkJ42WD4owotmQ3nEXdU56X
KPikmwbNGhRyi0WKBMe6pqMijCH0HQq1fRFTkNwasz54L3lgqHfgeiBb2ilhoZ8BRRhABmN6NYhX
7NNpyylXfAke95fwsJ/wlWQvhUw4nyv2tamnF+j12rhBArnI2JDNrhX9HwtoJ+GAwaXEvk9vLvJR
E0yh03rrBV2HInMU56Jmys2toRGaoFnOrrKs3kTMm8dbsh36RwxNqYYXcTm2eyP23FVvpH239eQ0
fYyJRnRcoNKqu8Ku0+xiWTcfzlhii0rltJqRF76i4CqcrdTMYJu1XrvJJpRJUV1fEUZI7gBzD0bT
ScXuvsnZ0knDLs5Rl/Ii4qxbVcN8dqKBxXpRl+V5ilhYEo1X7ipGfvXK1TxjC1aPfDyh4VWkVM4b
xPucoqE7xIi8ZthrrbKGs8X+b1WD5LKBt4nhM8DZdoeSlWBNga1u0pT9PEZJdzsGTmWEsTc3W2aV
/pOPx2WvlCi3Y1994hLX900GEZy1q38BV624qNyh3dIV5p8F6uBdL2yMzGIgEjNgY2lWVnEllZ6g
Lsn6dRu36a1awvwghxnbaCiKBxSD89ExHQNRQk3Enp5TE/v6rspm9WVipliNufdVcQnsVIDYLnCC
xajmoegT6pbioOURivR/1TSBA0Op8a/NMkoOzELjCxl4XKj+GPOE1aMLUbVfaU569oqrPliT5dnc
Sr5C69gij1u3fV882cTyrCsCuHeqypP3gdJxv6Ti4ogwDfHQOmWODrcoL6uht18BWeb3KLIQQtJ6
jGztR83bdfgvUWiWU3JlgxYHIM44FvV15zAz6fD/CLq1kmJsVIhWMvO7TJ3+kM9UFazqdW8zeIUp
VyJFbBg6AkORiR+t35gIkQ81Kx8jLGVJpcAG9SCtQmabElNdG+JhirSj788ZYSSj3+/aLjIfgPqL
gCuyRp3kx/2iOzDtZ0ZQzrcD6vvdbPrhIg1QvHuzLV8JNTCJ7G4jmNmZ7mKGaMv6zcLhcFTuwKxn
mm0dm0BUo/mWjbopEJAn68GdY2q49jo3B+izxSh3hi5QC+dFd+sZpnPZ6QaXNXMDJ4zzhVphRynz
crNfRjF9mR5dMA04THTJRWhJDwomgMFeXDSZybyyLpBajlCNmEUS7u0n8GjWNiiddeQl89kmrki/
QCSY5utyMiXvZmLQGuqNRdfHxTpcBr0n7rHLcExpE4Etp9HJvH3S+NZto0GgaCphZ0clUy9adyzd
HoYa/G44gMlDqGxPDsJ3I8EWTIT6+NST9yDNsmIZpAncgm2uJ/spKa0NNYtzbZFxu0Ph63445jI7
Q8HTX/ucu4cFMADkc47fvRYu/gFKoOkRh1bhrbIdaBlicjmkUJpDhAkyOA5VBv3g5FRoEUOrTdU2
8HrxomU+VR8ioft4bLkLEWdTl3iO/k2YWLFxsTQdNE41XCBO+o4bL8W+nqlnNr8oD23Q6gsYBWsK
yAF24Yl2hZg0vkJIUtq4zavgiQHbUrIOyKIneoErreqidZJ5sAccgiKoFiz9Er2PdxlU9vBmUENu
psa1P1RVoZMvMweHS55F8irXXXWQ5F2fgfuU9yXMzRfPj6mfa7sj33KsuxoiQ7Ao7/L8hFdCf4V8
3m4IuXQPeic15obNHH3addeskVwNd74lhxt9zm0UskEwYdUxnZjbkk1L3+n2rppZ63N6Bw9CVXT/
mgLjgYvqyRY+kR+1Ub86eq8fIKCKj6n0snOT+vif22rY1dpkYwwrnWPj+vO0dnT7KTGM6IBMcLqb
Ii37crssX+ED7U9NxeXY6130QaAzdhynTS5d9GC3BmciD5u0H3AhjeKGSWvORTYCPQ3q4CYFn7Y1
YXhtXMM/ODCBzkj+4mMZODhCfD6CVYnK/M63i+i165riwqwlDfbQp2cib3l4a4mYLh2uZFbZ+xz5
CedHaqHnSgvHeiXmgtmc1tbnzIqNTWNVdzjmETKPhlFtAytL3S3H94SkJpugNBFifzTiPl8ZfepI
yliZP9ozovpVPPNQ9krAK15BD8jxXRg3uF3bp7LxWpcIpGmgau9jeEFA8Gf+xuAGNzE64JqHa81e
ip0jzTTTEippNvzhCP1tT7o49I6OJXvAlHBUb/CL7Od+bIeH2pgJV7VHyMxYwwz/0ShnbC8lQ9BD
1zt1cJrmJs3e5wp83D5rKOyHAH79wbYFmBydxq7dUR9/knLorcltGa6BWKGZUo3/rfuZekHOo7cn
Mij77KpiHbO0/OPMgjefgENM0TuGb226L2DPrbLRTMtQNEP8hKm0xiLpuzCUumjXgM2AQWXGunNA
XoPATZfxtB/gUDMpLZxUw+thBcUayRipSNkky6PmoAIOhyYYzmVf6hm6aCcQOzmztg8iQs+R0zmf
bqw3u0hUxGBmJkN0NDvEQA0exneh5fqXO0+LeV838Yl7/J/WgMy+pScF2iILCvdD7Q6K28I3pzOD
nK5mzd0U9xVPS1D9DqET4aQbdqj0unkYpZ0ytu89tZ9HZ2I04ufGIyQv5wiICqUqveRa9oP2oSPp
pNPFW13M1njHLN8+U5Jaa4ZR3mosTP1SI/bpxsjncmcOlhX6svQueghCdwQ1iEveJq2XVogXl7Me
5VI8SdCx5Cws7kLzpFX4ayoFu4NnaoadxofjMDvTdNF0TUW+ADNF4rzxY2ydSma3bkU2T9qWebBJ
JpvED5qs/BqtFwQe4jYc/cLwIsaAApO0RSEwWt6xn0nKu5V5QAR403RTfmK0wTsUKeibFYFBTh9S
PGjWnazbKr7WohpjyIbLaijYXYjEdr/sYu7L9z4uMmcrHNl0+brzJVxA6TZz9chazcWiJUTC7t6P
xBg9d07vk8alGjfSdmahiFhY13Tq8S7PPOFct7Tf2JvY3narDIl0se4CdmAQOtQ0b3w95bcmneOd
nbH2v4esy4LX0cc3Dn2m42TaVHhV5VlFhXdNr2BnDwKcVAe1JUvbg83aAUBBX0X+xWIIj27gmEbV
NqdPGA7zwCm5nTvBb03jwvlEXzA369nPsrAyeDSHqVUWmWJ9SC/7v9k7k+24kTRLv0uvG3FgAMwA
LHrjDp/odHESxw2ORIqYZ8P49PUhI6ozpOzMqNxVndMbLSJEOd0dMJjd/97vTsw/iQwGs7RIKIVM
Ycgckam07+ICk/gxFYPR73htvVfu4otd1A/67IxgZvYkdpb+vhndYdknmVWEB5NbSV6GztPLuc2y
2Tkyd7PjI4pQ4Z7zyhH9wZ4W5MfNAnEmvDeIwEBeoBLQCzzeaHRAFpyHU0SyXd/OhmY+aHtZPB9S
j6n6nqqYsjhq8E3GbZrUfnGASEI9hZo7i457h8ad69yc4D20HJzMRwVGmzW3THubrRaMHsi0nAtv
/WXidResj9P2f3dMc5oVbL6Zl46kXgR09xTGtIhuM4JnN1gl3Xkbzioz6Bl3vKfRk7BbZGlO16hY
6Vtl4v3cJIJES8dmfW9MygmwRLr3fl9h5qy5Y1YQAQqs696HFc07kU1DJqy4bttb1pco7e6syn1C
oxxRNqP6HgUZdFYHIhJjJdu/uT643NQgtZelO/ZRKAKz8vR9nhTl6hJ4YaAzBnRGUCJiRsPRW2i3
LqXuT8jA6qnoKDLzOSVj/jZSVBAUlX3uYEaddPnRhNPj5BXQ/1r8QhIRyUsxdlsE8jaDylDt/aEC
82TlmyGGh9uYGVaGjPkazgQqdfP4uV3YgRArIAsILWx1Y7eEM5di18RRfIinzji6Q8tZ2GFLVmp/
k2XjobMhQGivKba1XHjjhTlvhK/7HaK4uJUdLleSEBRvF5SisWsmT3eSJNvhHVhmhrSS2ZziHX/n
YY7/1tmxt5d8ZkGWUZfoU7072OZlaZf0iMXibGDJOaZ2VeDdjOd9Y+X3nSe/JYoa3U3Bmn8XeaE4
DES8T2p0ABjOtfVVZ6oGG6BiwFpiJLdEx/ttvng8zBrJmsZg74KJqHl1TDotzc7KT+z5TfimvNzb
CFH6GMvSDkBPOGe4hdOnV1IfSicAN7tKsuEQ1kJ9j9OBHMiUP+WDjp6H2lABpw/33Q5T97sJ3hCu
RFq/uB0bkaGLkwe8YkQ3JzF8ESKfdy0zoi2qGSAWe0BwGgZ/6xnk47hKnL0J+wRE3ZwetGjwnrYN
lBlAo9G90YNYAYnxA5exOiXNfGMjK26ywX0k+VCT3zHqHZUB1C/1RGn8Kfx0hjE9gSWgKIq0HTWv
1W0Dq2aubYXI7NRUjsvnHjoQcWFHBDGlBIGhm/A8uG196xbTN/b5BkNnmt1XkWZTySy6TbzZC5RA
lA1ct79jU/a94EbGfurzRJpSsIuCaiWRjHuxxOULBku6i3NH6F2d1M1DpjH0E4ec8nuiZXeiX0IO
cb0Jq22sT0UfkS8CGkDS1BTBDIcR3kr2kMYFcVqg4cS1jRXUH3f1tyEz7xdt3896fpyz7KhKnGWO
hipNsfE5pcMhEWZ0bDKuq9QeX0sxLZekn69CYvQ7ZeOPceIaIrko9RnrWXUpaEG+EhLRZ2Sze2os
g8NQzc0oEnLR/gKsL6FnmRCB+NH4mv0dyOFVCAYyqhrVn7BvvCct86sGqevKbdxm603VkQAQJAjt
k+9a8Wmp4x8GpmogO8QUDGsZjdWpF9bV4bUnPOzksPCSrB22dp/SXNs3a/bcTbuj9qurmWhXIOMa
K+tEPB0pVshxq63BvsF2mTkBWUrJ2bEFScNxrowDwf0yHijxSM42LoAvtuKyrRfADBBH5gAIx3Nt
pjxnARo+YhuGDGHAUGS+VF5BM2PbUgBNbWT52EbqBXtIwmEJMmVuk/ChBvC5IAy45ctaj3HpxBKb
z2hiSUeqhRPts8jFe6XiJsgKxbnNUQUUeO7vISnlNRQR44MiDGMjrCrZ1uBFwSFXjzWAvePUM+/a
CtQ8wj2ddaUGPEtO10TPS5azGcTPtE9cm1EeNXHbJFbF68AAcUema+LTLUiapEzbOE2m8s7uuvEA
T6xd8LdThr4lFPHB6XSNBeF/nzIWSBbDmuuYpf1qRAHGyV1e9xgKnkQLCceNkK/TcOKm9JrySAFi
FG1s15h2EIYUyz1lHAl8Py/W2gmYEM6EFMbkui9Uf4VEeDNpoh5TmXd3c5rKM99h+cNZ0hDBAZgK
zWXxo9P33TUcq+xrXLEBAczKwWBrleP7qhB/GkTEgqrrq0drRXT2HK7QUBgdrRYi0vmm3fN2wRk5
l7bmij25jnybEJJPEAMraPFj3rU7PU3mhexws1fMDYNCTN9jy/AX+q/aEOjdMCZ2QJzPrDGnOqo6
jBiliGa2+jlEST1XdPVuEy+u7xhsg5ExIA5mq6gGy2n0NyB/jG9IGeyniVdy+hEXy9b540KRyN5e
YFrqJvkgJRMFyFN3FAbcaSPzWIhoB9hScbMEabOQSnRMhOzMwRqSxgTG2hEsGhIz/OPae08o9d0U
jCMImBJhJyzDcZ+wLFgwe2vVNWVVc4QgjLNjKxmi7RxSpbvQAT4/MHtFDwK7NkAu2ZaYSDa6UmQ2
57Ye9/NisQSlOeQCzL7zPjZz81g63sSEg74Gc04SpHdzPicdpl2WanWYZ57L7F2NQJUqvkKXMIKm
HuTvPot/6k/+xWujsF06vu0ol+YBB6/IL6DhpohGw6YpmdjkcOS0ts9mYGDs1d2/cvX8ZOrxhGeb
OAKw9WNKwUrv/uI2DEc5ZlTIpNuWePiaUadz8zzLhca3P9klbn83P/3ZSfyz98zjbSi8L4IwhDAl
XeG/MKZDD2hbXZTJzmaS6u4qbCzphvFK+DpUbCUDnw91oQTUj7+KSMnh8K9fXqyf2N8tWX97fZxL
K4LdXcHNarVs/cnUOjaez87LhzpSGrCXQxRZvIcJpgWH+F659wzXB9AJvmS4mGSybs2lRnVwGqLh
DNON+DoC++RfhO67P2o7/y1XzdeKI2Lxay7gJ0vNf814c/hRrZaV7td/6r+h50asXph/njH4kkQ/
2uQnu83ffuJ3uw2BAOWu5QE2tqo1koLJ7o8qAv4H1zWMe24fn3EWRpz/DBjYv+GtVQQLMEBSGrO6
b/8IGDi/kSqA0u+RMMClY/JT/4bfhij+TxccZg0aRx2J1cuTuIEIzfx8wbk8x/DEoNPBiaynw2yS
EtiA9jL9E7bm2ftSu1HJoWIAS3UhH691wNrZdqc0mjzE2JoFBnoyMqSLiMtxnrrE8YZxVLzyjpKG
kG7UN6Z3VWtRUo2JgcjKK34io9FHdPVCULYwjQRKr9umR3ema2rL879SFwerIdJjVMH5hbLMWMFT
3TztfBEz0ZgMoOEbZQvU9y6vMryLzMEvjoyNt8VImC0jbDNPIBY6X5j2R2+AXW2UwMKaUZJUUYtN
VTjhuHFGVONN5kVuDahjJQ5T0FDQxBpaabK1Sdm1wawmKPKIn6MG4hU3NpwBjG87ZSZk7o0mUzME
Mid/8d3M+uLEDh0AOsqjm3bR/reYGrkXmk29jzq0/HbbzRKAVNzSpkcVSy/US4jGD7BHcBJmQzZO
xWWmXhx4w5CBLi8rK3SDHh3SO7EfnasHmEAKAni9jNYu44iNFalmEIPxIA4Jm6M0PFXIAeJBVnG/
XCShxmsf1CvOIG1AJtgkXb9cUczZdDddF5r5ycIZpTe1srKzpewJujVoSSZknML3je/FGAiGqQyf
Kg4dzn6kVqs4Uuve2ptINam9a5Ku+d7CSiW7hx73HisGMVvTmp2nEcbUq5lQer+j30wf6HisserU
pffOnIEUZwoVgHbUJWPraIqCgHnpycJE+4nacyqlQWBWgZPZt6niUJ1hEkPzWG2Ym7IvAIlMcBLT
g+zUxGO5oakVu6XxEQ90YMKiSJIzzvP43tBJ90mLzqNOsOBs4k5QApZrD7JtnnrJQ89AJ+EDypo9
sNAJd/PSEtRTi2U/W9WELMuAC23BnaW8752B+eKQ9iaJcrIH0E9Woj35zZGUjZ6K6WUiQWnihujL
d0sbCUBAW7OdXZRc7oB3IkeixSbF3rIrD6RNSYHClpbt9keMLPLOgKy8cfGKf09MjJXAT1DESQ06
nseciHtm40KAHA71JMBDAi8AkZ42xVrL0YN4QZyGMjaVyzfHkDURdInXsmnWDDqKuKcDHAqSqlpi
tMsmtpK0urJ0a7NdNtedL2Y6kBBmiPq/wWkmlpc8i8L3YmQbcKiLyirPkopJ/Nh9UXcPZWQ5ceAC
Q4Tupq3sVqTSug9ncEPCWNa5QZuZHw3BoQV8MZxO7Fup95Kimd9pIqEvleuC9RlqxnknDii6OsVj
Xtw0SJzgEXIihNx3LpMtJlXRDwueEsOxllkh/3NcrC2jv5m2WLsCVhniiyImHsXs/YCr9I9APKLX
HuhrvQGOxDbWaM1WIVkvQxo0bSRf3XFe0g2ZjPAltj0weo5Y3UVeCrzN4hURudL5aZlHO74Ziq5V
XJCqz+7byaEL2DbJ6waht0D6sWKYsAS6pIaMr6Z8J+lPnrc9iVBO2AbzMHjECh2wTBzkEj+Emgr/
ck0+Gz7CUEBtuVMEZaVpG6UbJu43UZWt75BpexUYjJUb3vOQXDqDJMGqzhHbFguwoMBr7RBcm2sM
ryBFqtfCaax+M45GzbQAvNSIPJBQWpL33pzyZ6Th3yPh3+RdOX5HgANIM0VLvomApDGDmuGMBh2N
HPe0BZKugZDNMXWkHwbn9LQMbF2zuGyDmjsP2Jm96HFLIB9xeFYeyrXrgtm+CWMzPrVZn6HfkVG4
T5oCd/gULv2+tBoW58bhAeTNuVFgbGu64hIuqqzOushTuPdzGvU7h8cQxBtEwGIPuAGykQqL8g2V
lQsDQMhUson33XsabkMS37WKVZBrHnlc2lPymiQmnrKWIjMvoB8h+QrhSHcb+p6qq7CwRLfLIk+m
24iWSY1aA4OWARCWbMiYzKg32igAnE0iN5ogjyqIamSFi6ekA2IbuJoYIGdsKThwTGb9ZOFGM7Zt
j4llQ+dIGUORL+QrljQMdHnFjQokeol3jQBxyzHDdT4mPzGbDY/79JWyCWWW9GF3chyfAASaWIVU
3IqPEa7Ll35ZEohyYgFV02UFSlBiZZ+MKPIvEkfVo2Ukyytc0/Y9NlgUt3BY1IfoegOhsjLNp6lK
YVvYXVt9OpGMDxP0kDOVs8tbIqz+4mNvqmifrWx/UzPur4KGmGq2pZ9OoG0s4lnJNMLD5VZ45BmZ
uC9hQxiIKZy13GeJsXxSrDYwlmcp2LaJoxktpUu/jcEQ3zhWkcCcNXEabxD2GlxqTVxx2okHcZK9
yzUDxZODz8JNAySiH4mdlMmgvmaRYWYrhstd6cUOdeJOGtV94EztuLIjM/MS5038Tj0uR7epqW0H
JGQ+e3cI2SJf4W62/aXTuo62RuSNJPintCx8wcN+SOxvmU9Alx9ctOjPDHSK6XZhBjVx5FRj77Gt
ZsByTecAEasNi2hYflXMK7JgBFHGNZC5U4jcz8LCuC8qTHGCFpKbdwBePY7qTpsXgekqBv+ZsuuL
VzVefi51DNXWXVLxzjh0HD8EAl1zXeVhDp4XAyrT+twnVj+PKOLrT5K2z+fYhiVhUHRrU97SMYFW
MAYCUtshteSTNsNT18894t2iDWeHQ7hMv+oZcAvo8tRMjwzeI3LxipVebAuacuwvvraAiMZLN4Rv
veN09s4cS985Vn3luaAdsVpAuaxAPzblvpVyMH8ADuGXNzwbYuusUmNcAioyHD1upFc43rWf6HD+
JMtkZl86FgikXbvw2gujlqq9hCbuzxN9i2KRu4JNxgQeBHZ3vo/HunfPUcbYksN3VEXX1uDQSVO1
RusHdJCYfE2E7XDpOSG/qBX34XiEprBaetF8beejnyCZXEXZMGe31AWbpD/YURuHsmu0eUV0CoKT
OXPtgjY1GrVvsJGDmkwXoGv2ohLx1NGvnRwi6oRXvkUip0cPUCLdMBI0QrNJraYhcjcKgXXGgKJb
eH34afZEIw9llirgzFE2E7alGw6f4MLFHGAUxD9E2srVx5IWl/nEZ55R3mQOUCYU/ix9k7Lw5OcY
x8MP4O3jxZtC9w0rCRhy4ZEG24u266yD7Q1E78cyKS0IiCJctpVUEQSJxYVY47Aww83qDHvHcdys
t5UCenZt8MZyHOu2mDceu21QhLXbfGdNSPq9ZPzCpQ5iwNlG9jh4N8zKuc2Fl9vVDlEob9i2gVbh
GY9jZMfJ2fxsoGyxifcTTGAqWxp7p3qrwcBUxlmILEunKfsQiAXgmgpGJNCguN9CmiWokeC5+ej4
ydooYTvN18phW73Hno7fpR0R0rcMMTFh1m6S3qPhx5+lpTAM5INarVeTg52wDrE8dOytsbaUK/+x
apGiNl2jUH1aH5TqlYgpnobKYsbPhqjdeturCOisttuUWlfZg6ccmsyMb+2+jfpTSZxwYp8LAZ1x
VY5tGafIjAQ4GmAy/bGCE5VRcs3YtAeKf8GCh9eYMu7GOsNugJ8c2a0R49IErEYqWoxGgLcEUcSl
1F7i5l3gGAHWK/PA7Js43GqnzeCf1HPZMzbvqJYY0xgittn54ztRvxWF0cXVj6hOmHCCkmjS7zWI
/LkNcIJzygBMQa/KggG9WrYMSAevB2WiVYtxZND91KDZubUY9pw/fAmKmmmPDDeITOD+59km3VeA
hfIfFQ/RcJ9lpDbv4xbD2Z1sHTvX23qo+Ui3Dt0y3WM1jSngnqitC71s/3Zu/rcEhv+aevA/Lraz
Vsb9cwnha99mxQ+Ox/rbT3ADa/2x33UEpX4DTwAAkuHjmtpZ486/6wjS+s0hRsgD1SKMDJ+NRM0f
OoJj/Yb/QSEh0PFMrHz95/7QEWxJpocSb9+W6+kfiePfkRF+EREkaSJ6Rjlr4zyls4+X+bNqBcfT
hpqE3YtpW7cfKQ3YxqQgt/M4ysMILPMvcvI/Bxd5N7yeRz5IKcL+rKm/vJ6lOkIYhfR2RdY4KQmy
cAmYW8H7/dO38P9QA3/tef/9hZAffZMeQpsh789vzEobrzKQZ3aMh+cCo0nfgcJ0EvcLbWKuuKSV
QY5WuRHDOUHfiLjKQY2uCe+QatV//cv8LLbyph2h0ED5eEFS8FH/GozCoYGSg7wc87Q6eo2Ivipa
BM4Fwc3sL15r/QD/LkP+7bU8vkiX5igXhcj95QOeWrdv6K/3d/3EKAQynnlLhl2f9OAXz0LjVoZN
ntwC0+3e//W7/EUB/f2luWLBasFOIlr/y0cOfTqTQg0+K78Yr3PXie+0UO0F86FPH8BA1cHGE2q6
Iibf3cD/qg7Qc9KvHXY+tlg17cZpXRWPf/FrIcb9wyfCM811Jf4U9kW/CLOiLtPBgNuwk1VT7zEX
uEd64gDzz8DNGRhxzrcnf2+3UYKBuZ8OejFKjMmNon0HHsBffEE/Z9N//5To+GPSRrkz18Iq6/1J
J+Y4EY2SzBYtZfNMbyh7sXGbpO2ylrSM46mK1mPcv/4M/uGuc4TncUv4ZJe5F35l2eiimDGCQDGq
MGxc5zmbAWBpUfCvX+UfLj2FKOquSx1xdzTOXwTJwqeGxEjolAFU29pfejHo+K42M+DNLVT5d8DW
mX8arBK1rsqKrvkLsgFxx1++ahaVNTzM5QdNBCzMr1cgPimL2WO3ryeiJySDM+FZDNZoYtzysO6/
DZZnvmGwlm+NGJJHJzNFe+3PftMAZ6krWoDt/EceAc7aULQmyx2kqB68JaFwPwgTrGebcG2EJ1Vr
xNYNG5v8ZkzhJuyw0M1fYZ+azeNMF8ydNQKW3xROZH06pT/pG5JHvQl5vHWix7SdJuJE09SYDWYG
9LFHc5hbCRYRhXY54g/s2hPHLKqV3GagCNBpBbTyStj+dVK7jIiMPusRuORK5LPQYW7TLEn4iOfI
2TVKkvoqLXqoMJ1z0u0JLDRAobpGKnXDYKt+sis3odh54vvBd0I/0/eCzSZHZbMqbcrt2ho4+63G
/tHS05FRSN11QptBLaxhwO1QCueTk4AzP5BOlCSrTKLUt8QCl88CHwVyhyzi98aMJmNv0+9j7iit
87BHroIhlqNCA95A3gaPNgMBHx0YrJQ+xhxmLQ0SRS69ASVQjCEVVmOtX5ne+ZpVo0BWYeqYvo6L
wei7chh2bhraEKI1V4IWA8bN8M4q6Uy8enWz8uoaFkPyd3bin83EbvXZAi2toJD6c7tPkTYAcxlm
B6g3tiGpqnBwjGMtLWNfFFY/X7TLGNQqMHtgTK3Rr/oQfuW2DXFM5cyCYL8tElJNjW87Rk1poB+G
QxyHp3nVYrcMhobPtvJj875jWST2Vshqcg9tk8dPrZu19ivxDzZ8clFjfBtLszJ3dg78674TDEop
0xti8/vitz4lvyNlkQ9znYTiLF3qSC8VJCK6W/h6mCgDgM/GZzhp03SIpM6HA7UBFHluxoq1AfcF
1Rflmbyg3bFBpQNh7naz7UgqoTo9OKySdPyQUIFniXsHWCfmIFd3+0qyqwbN6oTvLupsdpXlpMUY
+lNoQmCQEStai59KQHIDGDwMDSTvw2X2U2K0BCd2VVfr+LBI8p6btstFeO4muwCDJyQO8dZJk6+C
UeqlmOeKyheAT1nQgDp0t1Xiq31eeIR7w2byROCtkNSdWSk6zRN/yuAY6LyhJmuguICcWn9iKeUA
jT+1KWlzzAF82oQdviXA8OaD32TQg3Hf5OZNKxiPE7dNrXNH/wZ3qKnnHyl/fOPgLkZUtkhYL1yu
Sl8zjS3FWZfgvpAgfeBwy+gu+YEFoxve8NlZXODUqUXfp5IjARmBKZRHMHmqPAzemL36rsjyHbug
yTjQDBKnO6eoaUEmYNIBSo9oyaVJYzSnQwXRY1rXsfEabucQHqIIlS4wi3FGWnCjyTriSVeQ7POU
yIFbxnaQ9rpWm0SXgFYw+PoDjvd0qKk1oWtpl4d8stsyy6yDW+Scl9XgMW5v8jEDly+rCCxvYpIU
jKCw51ZP6QhQSESRPPZwusFjDJGU5kZ8oOJYpzFZYo7TmSOuqyUmBkxE0j7glGqWg2RU8WlUQ1Rs
FKmb8UsTpUSJOqONxi9RJJgHcBYZrvOM/cGLjNzGPJKoDuMgIb6k0i35bgBsmzkpcBzxpUGiJVOS
PZTION86joc3CdoSsdtFMEnAgk/QgGKJVAcYkZMnD2mi24UM41jIwqyu6Acd0paPIwwxqS/e2mYn
KKC8RiXQxZU/jtXXJZetvLYWm7hNpI0hDMpRYI7BbkQOkdhEne+7CRvqgYye318PjvSmg6HcBMtp
ZrPvwcqaP0Pps+agmNsBPlo0ugfykMYPlmUmDG4YUfFWx5b94WMshBMPnqfbi0QLRtOmPbyw+W5a
GFGOXe5YhoU+J6Vdhkd0q9ag7YFcIhUJRVxdkaXBTAMBgOUGISp2ssNoSBKPSVK2gDV7i3ARZrZy
2fpOZcfXdm3oH5Epyvp+sfXoIqZl7h0lGkD/StgO/TUpHHWpvdFzwGuFjAFb/njwajTJQyEbehB8
q0w/GUpwtlzjW2TnakmfZui33gUBwl2MvaWAcNQbago1QQ1Cm91eJtNwHrOaapZCozgzQZjt98Jc
DAnhCEUbi2rI3AorDgbV1KtB5YzwSLHpd0whU0U+fJOFqE7lYnLuJwNoXUO0r8BYQhM3A3oMuvlm
1azN8xw2MnlmVNbS5+SQlv1SLVmcHaLcJ9k8IofhveFq70rrhhI+tC+nZp0090YiCsqItD36iFUt
iYtlY9gxDRIaCWQt8ptGKGuQvChkDWSje/HCk0LTgQvORJ2rtq2XghhMrqerdkzi/sWWFtEhZEpb
H5jRWt4hw8x8KuiHSGlQw7/8PrudW94IFeWUMtRGTxTMbSqgmS0O8+JqEnXS39TpCtkfuWyfsZUs
xrYZ8fSeEjfJra0xpeND2y7R/KixHk6XAVyocQtkubt1ByImONaFnVxVJKYv2HLyGbd0QtFyQxgh
evANI/rE2Vs01y3+BR1YE5Ug+2Wo8/QKaHHUvTMYa8Kdm09x94KLooRs4DvleKsap7sNXSjsr0Ts
wufEMfIUYY5UC/a6spfbuFHUN9hQP+fnKsqkfKszM0r2HmMptoaJutcCEx08KeThvQk8nE7crPRu
SDx7DE6WGgg48IXIRc7XVnoj2jl/iesQ5LwUHWtKGIZJvZVNBGY3Zk9kbUzlhdQXAXsY0VFAYm7B
q/nveHaGxykbSoWu6nu33PnWd9dM43NDfguhn6Dkh1UPy51fp5mimsBuH9KGQlXOhODsybO49TkC
R5b/cIYqutc+yakNcmVUXxPtQJY1Bx5IaIax8X2GJaBv+gyCdUksMBOvI9hnmJ1JoduHTsbmJVXe
yn8z6Hk+i9Zq9QbHHyE20u/KxxOX0dpTw2y5S8yhW4VyGu6cIe6ehmYO8dHmHuA/1yaOj1XJlw0o
UrNtTnLm2b4bZldWKy/XRCxMWAuYdLc0j0k/jFf/mVmntO9k2LAHlroxYMdil3CohpW77IGSPWap
Y9KBjhIxbEyrYODIAh8/5XQfUog8JeNXowe1uhOk1D6FFwncnXNRfaBALi9pr/xmCwiJ/BxXrVDc
LxG/UGSmmLQTt/1WVbNtAVCyBNZOaNG4d5f4O0e1Wl+ihd3ZQAx2dNs7oo10Pg0lRRqBaialn7ke
Ou8jc1pZv5oYIfsTe0dfYIoNh4iNajqBAgroXEnlSU2hPxKshINCUDUn/fSNrVH1BUODzd8Bzs9g
1slt/2GAvRyfbfqn8PXK2Tct4kplGB4WbwgdFrTcksCY6a5LfJ6RRLR/SKuGGxsVbshHrXOiv9Jd
suu4H8Y3Y8kQZyl76B+NpBmLLz7b1e9GAqd23xQ2iY94ZhQc4DDMHl2I2LQWkDmnypkCOG8r2b9W
O4WEEe9cQV3kpph1f5OaOPo3DNDwK+LnUxBU5gITdk1Ig7F43YY/aEKM8oDmaf+aUmaX6G8zmT05
etotNmYZFsdZZikdCw45vE1fFPbLQCGBGyxohm9R21GrOC00MZRTmGMojTmGbKm8Hd6oyKBd3JR0
tm28LvHnrZhXV3MRke6DeQGdMNC52xK1xZ8PY71K3X5DSm/6iBqjMLdRhVmRabhh3ZUad91hztOO
Oag9kwcH08ZTGZiwQBm1fE3G3Wzcd5PrpNsaNXf5IaG/wt4QxqK8II8WVyF7l/WHZGh37YSuH27L
Fnj1xiZCxr6yTixmoDWUFZdocX2cGUAnm9EV+tkv68Tba5/hO/VbSUu4veBqouYMR2/UV+IHJEIC
agRK+2pbTamfHpmxL/NGKr2YV9ownFfUPts5UkfgfWFA6H5KK+UdiKaeEZBTX9wSdyLl42UJ18fi
1Oq69+ps2lO0msanuRzmT3ouWWpom5l4WTLcycF2JutZ+y5DFep0+3FnIvCDC4QV4R0JmxTiCsdS
zwF+FKO6JBqr+6nQ3sRnnzmdNe0qkzDJ1mNlGKiJaWgLm/Qy0IgyxjNrnUmD9QQflUldYjKFHqRr
gAjhdQ+Uu2DnsRrGzjvS4I0JsCqLn1FBYm9nTJLza15FXEz0AQxOEFZd9M1O6VmGfmhl5GfLfngd
UvxB1EMMy/dySgc/4Cpl3jjPtJJums5avMAE8m8fZsZdS2DT/dgdia42RJEZhZSQ3LwpPynZmvII
MjA2cF0rK9zlERvrfSnt2LlhaVLDVvIf8M1rXBH/X89O9Hz6+D//Cxj9n1Sdf8RQ4Uv4Vlftj58Y
VOvP/GGKM53f4Bwh4qpV0sbk9p9itjDt3+Qa4VK+9Ex0oL+L2eI3h+Oeh54t4JJ5qF//V8wWv+G2
sFFt1j8Vm9V/i7prC17kz2IfZS3YbFYRCiggKsfqzPuzulZkCeGF1igPXnELdOhpoCLT78gT1YOx
q1xmhTaVWtd9kuYg23yCIF30aIEjCJcm/sD2cVRV/lkaE1T9Rm7NeLQIM6p9uhpYBpVfV3RxMZUm
hACkNKIUpCRsT9maxGNfbDspt17Ec7NiV4Tdwj0ZBlVHEmlhStCbY6A1cVHegviiQg0Ck+1FDExx
J2ey2NpltGzd1uXfsJ27NHf3ltvj61+LhYvbPDRI0+nLsObwPUrHZLFDEAgMoW5x/9R7lVcPEI6Q
qCKm62RlcBPdxpNLF6rcul3+hmZ7hMp+go9cgpoZLmomLFns7LS6NTznENn32tBBkta3NGStjJ1t
Fcvj5NyzXR42VhziVrbLAxt8EvOMdimMVCffxwJVG+VtSV3sphgj/4B+4ezTuPIPXc+Y8nvGWzFE
fm1mA6mCe9MvtqpQTNzuzawg5Wfg3iM7xq8R5bRPLe1B8cRd/7ZmBInpcCFZyCDlSoj5YYHxDtcM
FnrYvSBq0IWQLA+ZUbAL1JeY2h4jJXVZ8IECDyC6iafL8HDaGs8mXwa/kRzFE0r1lnFZ3t+X1b3J
Fxp741Mj7qihulpf2E/kQbXybMn6PtcEaJcPqK9vqIJUjzCusFvQ6x6vaSqeI+yLywIlq30w6J4S
UGAnN9+tVwW6wRdWOrI/2mDoIY9FHKsN+5wL5jKMjViFK6u4SivrVHGtscsF7kXYbFYUPkG0GPkO
3OmpgUwDofY7dRdfY20+/e26obu2iFfqRRXjEDGu4DTdlVLte1GbXG95fwRacJAtvyXvNi3NJ936
XynXPGRhtWvgPuSJOjSdwQN3uJTuePaqZ4sHrR+2V8O0G7gDBo/HSxIfDAI9HU+PTVs2h3SWh4x6
OK9ddiMDFNINDwOJT1lEYNDqS6zWTtrkwymBtQFw2tFg8VFbap/19zb1sEvFGCLtEGVb75Q6zT6c
E4eiRLcKSASMTJ/WCEHGELdI3bciduZ7R+bEtPziuugb92FB3oD85r75JElwO1XumUhIiQ8hkWRr
KVvuBhpk2tilSmKuSig/jg0oogn3jYpf64i/VrOtom73P7g7k93IsWzL/kqh5gyQl/2gJkZraOp7
l3xCSHJ39u1l//W1qIjKlMyVsudvVHjIRCIBj3AaycvbnLP32vxhY0AkiIv0ikN0tFPdJtrWNrW8
xXMa8SomLLNV9xiO7s+25yja28ZVwYdDB3uEDjKG0w3ZE4vn3f4+YSPYl9YyCnILgnFf/CKlnHlG
1a1ThWMTn3yO6kQbiN4xzcLDkZqdOm1b7IzcjfcIhUrfAoK/jXSh7BCT+yni3RxzEyqxYsnUTWLz
KjQ0+zaGhrmhFbN26F9UtbFOnXmnEo6SNTGHqfK75cpT9preXASPoC02dknE5ehuqP94Iakc0KyO
dBo+n4AFkmQDAjv89YMJWIkpzYfGUOLY4Jt3bpaKbGS92CXhGS5FWDW9ySbicZT5QUFS8G6t+qzr
99bMedf+epv/6behw9eEAed4WR/edVf0HGVpRsLUTnONXe5WJ1UAw6hbAr4jxmkJ2inaxWhPltl1
lPY2mklqQ+q77DFL7IVjfYLyGl1q2wkvVNNfadqRDOeqdySumkp9Z1tpv8pn+yLujN3ytyT4Ismw
VoLshNbOtTXGj2z7Fuo3qkjCmWeCXZZlSAWCBdqruAWsBeV9OlmmZU5x+zZGGMWeHWXb3mRdUnrr
Oc/kmd0L6v6YJflwZvLNCi08rQgcCjAMqy61stiiot97The9DjYyFy+kP+Fk5T4NCbobbxhj+DnB
djXdS6gbO23mLNrlV1ZCIrrFZwiBFGIJTla0VJa56+T4UA3ExDvpLzMxLoRuXoQjPq/QPoPoe+JS
zYFa1KvrOrY8JYcSNlCvdHW/bSnTiPGeaWvf44Qgg5dk+l+V5eyXQCMlzjfkjG0c6uJD9sKR5Xa5
IVRvW9s4aUYHIXienwEseSKazKdXV87mhZDNSaVffz1EDtpvbwMEVKZKq4gvg5HycYDIjJNsZ07l
LukIaO2Ztd1Fk07lA+uk9vL1xd62G4fDEemfy4UcUATmQkJ/NxxVmB8dXq9yZ5X2RRdLZr0U6NwQ
XUs15Busul2NikmhPVKQLVYb2zE4dsdvt/T7j6ABiPiA8KBD2rkrQ6NwSCbaDehv6iL29anhVBiw
q9jxB0xD1HV5octyVo8PfYbWCFl4ppSAIK3hBXrNtjJZLGA2Bjaqe7iEHOE5Uuo7VKu7oYKEgbpU
m5ivLGUfKeoFitqrSA7ULa09yvgEglr5LDhqjgHlSGrPVB5ED6s41u8CcaI0JoyYc0yXfhL9MIwX
RJVXKmmmkN3WiRKef/1e9I8EenavbBNdPFDsV202oG+t7HfvpYBDHPVqWe46RUOHq+510s9Gq2Nl
g56XNRThw22Yncrom9SAjoy5J+YrW5/Ww8hqGZ+OdPOXz2dMDN+u8zOpRehOMyBPIRPd8KNVhhv9
ataiU4M8zWruUWD2R/qt4rOx7JrL1tnUXB1xwcfRNbjMTwbS9x1icXzY5dk4GTth5E9KRJEr6+lz
9y/aQLCseTeY04VqKT55a0AlBJ1O6qpMEtmujITPIfmWCtTF2LPn1Hqiy+3zZe9ZDNCfyEX7+vG/
BQocjkgXBb3rLtITBDAffziV6LgYzLHclZ3+MinRqblkIDkkWGiEbYMbJK+dmbMFKBC56lob2su6
rjao6ebVUGhemM1vk1slITSwyTiyjLypXn7/fRa5Ojjk8K8d9JH1rAbHEMpyN8Y0wdgSawaTuZtU
3yPkypWdnpHvxBxsXxSGsU8UbReygGhsvbuY+XxGlTno95ZUt1V3hch0pcmbLsWITpsiKeprBbNy
0EQPGvmvqUpDSBN7K+xXk9XsIrtfF3q3Lkv92oANpSVUfmX6SqnKN6MfR97Eshz/dqc20DnbYMVG
pPLxTWQ0dVKdbtDOTPTrZTcm1N4XwVmfqdtchRmVWH4fD+fLijJNwp/D5vbIT/h0FNucPXSyyqER
HYxiE4NlM2n8hArPZqU6e2ZTrxlfll22Fkenmsw2HEV+SLypOk4IMZaPJnWkzsh/LbtsSuebIz/p
91MkPn0UI3iOTaC46sFTmQXBfsHM+DSJHbbrmyAxruzGAj4EGbYkg5O0h1XaQgWE/2RcHrn67++E
q/M20IPxI4Sx/Pm7yWmoRaAgBmD0sfG0ladS3pvoNHOYompiXHNOdQSsY34LZtVTZbAuvv4B+rEf
cCBRWdKs81pjwUiJbYAo5iFr2lWcXXgrhlDedjMFdUinZEefyH3ay00jnnKL49c8+Z054lm+nPme
+WR2TfO6zPqhnq+Wce1gva0ruavbCDu1fRE0OSUr/jJAc/1gAqUlIP7thv5InYj3kf8eehb/a/bH
/w+djYvb7z+rEnfPLx+zlpZ//F+uRnK12JKgHrRZBZdFZfgp2//zv52/sCcKOgXCgr7/QY0o/qJE
AzJNtVSVz3TJv/hHjKjof7HLN8g4cijxMGOy4/4DOeIysb6bjnSV+dYCq2QhIBImf9vHoU/l28ZF
QoxdUyfXBj64dRVb1WaUQj8yyD9eCTmYrvORLfUqmOnoI5ZZ6d1H1laQohaskEODzYP2TFO9n5cg
JmhB7x79J4cSilvv7umfKy0dQG7NwHV9sON08Bzmo0ndOqoJyk4M1A9wLI/sBT65HaSgzBiOLdBa
uAcbzdB0mrqh2G/Gdu2jaQwv5UQhHv5hmay+vh+inw/viORist8cNrWCQpt9sHwHBFZ29Oc3zNAO
Ca8lsI9zt85jcutHAmvWgZm4sIxnaVG07SGtuYYD4qyOZx1wKb6Ywpv7sRXrqghlvXKgsFOXG5qR
hMi0LedbjBOqvgkmPe+RYhcLMSeS6WU66KLZtaoevtZaAFzKNDtsHgoFkG+uGUw5Ouyx0C6Umq3R
RoS19Qt4eGKuJG20fqsTL/4rnmP2GvwVRnI95ThkPC1WtB+GMsbhxsA+m66UYaCMl1aZ65yAYyGl
shN6M1yoIFPuO4SUIbh5GgoArXIYKU3T2q9U1OzMgyWsIetK3cz10tSenkap0tOXhp14Ljg9TmK4
dWGqFgXt7tbWwWtEZg0Kx1blzwIjKWVu9KovPQ2hbyOczV85vZlzAIdDvDSju5txhBK5TUNSwrlx
quOeK2Pzkbw+A/FqUSovVDns+4Duzn3Qmk2zwmuhOSsBChWeipsn3SNoqEywrYry9jF3ho6puuRJ
F05afTdsUdyIBgMssrIhOcsVDbMw8iyOfi0N18eGQsxLQcDuC19N9xxNRFvQbS0tHZkT/dOVqgv5
bGtyzmBX8mZUJcR3gTQuh46sT+nAX1wPT0t0j4n7Av0RTgjdeUKJrHPklC77kLBPeJg6cjRR9+k3
OudTvdLT8XKuhohyYNeiBemwIaFnyY0HrR8VuB8dETwxKrFvS+fqoU7JUCKLYIpfTR2qrySsLduK
qR3Om3SAyTSOcMxwpoXjGaUJC0xEn+WSLtqo/lSHIXntwzJLPLTbAP/VvgmvRYiDYt2hwlA4/Th9
uguKRKPuhmZuBVZeOctEFqgQQAsoH6MLi2mNhba4blW367yMSJ9g3TWTsKE9hwU0aJxK8zVoy/CK
dPH+ezrY0UvYjKF945D/99jRK0Xdhgyv8LBM4kCY6AkRZd+pNDrpiJczVbrUgqraNvSLx0SrXsmK
JsRtiO3uUcPv2dHWHfTXtGzhZVD9ymYaiCMGrpZyEJz1REkvlFntacS1FqKvbJzzm4IggLMAeDz1
M6xBpGo6wFPRZqTTd/zmsGoz4H46RH8TInEVZHxlGVfMiJ9sgOJHkqwBTnVJhM8XiMg6WlAjDZqK
+5Rp3103qhX96IwMv0e0hGDleo1oskFb7JFTF8Auo12OMIV81Wu1C0yBsAM2MNx9LUWqNgK9opgC
cgIADUEnK9fApyelEr86MGGviKNKyvVUVowbDsAKaMVEtVPIVrjIPd3C/kwk/dg/Em5QLnGrqnwd
GUCkuovH0g14W2nbDRdU+KafDoRqZ0XxMMUkSYE5g/UeOBgPy4L9TKWShgnurwPUEYzGA8oF+zs8
V1KAzE4nC5YJp8nZ1QbFcwwqRllJSw8YUeDzkm1IE42ki0DHqh9FUGZWmJwaA2O8Pp2XOUHNK9VQ
hkv+vfye3gX/gKYmiwtXjcZ8HYaR/osSVvgIlR0Ek1si4qH2Gyi47zI3khsYOtm1QHbHMcMoh5uQ
G0i3MI9mz6msfm01mUjXRoBjaothdAhWwOqTcaubsVl5JAqmzq6XKNk8XNM0VwmYsE6J8hsIPjKR
+Gl5zG8icWwgJZ1+PpMZnv4rM9Ao6Qso/hs3ZlcPjWlEYaZSjT5pEd6VpOloTUURa9Fz1iPkvExn
fqYVvqbGup8g7umbXrOpESChVF3KC7V51fR5ibtwJkbFYLQimBWdG6+RqOHSS9JO770yXOocIPqi
p4xC73QyFmb4E1qbaVCESvorIwOHBws5q4TnqO1421kGRSrWwXra5Ilj0SUpXIqVRHHQs4n1ia1q
qiGYD8hFigCudTpwcgjT5KYrreYjBBTuCh4VWe6VDTac5GrSlSUe7zUEG/VnF5S1sZrQSKLjsC1f
dyaaAGyCcMobc6v7yizqfUqZxvXYeEdnPVqNVacHxunUmRldl8x9UWqz+a7RG11aGSCZ1wM6nXMT
Eu1FS/yJvnM18sU3JF3XukeaeRyvCb+I7xW7Ul8G3FE3BkCzHEejBUynlG18hb4B3KsxYTnFs6Z9
C6N+GlftoATEEfZkKEAYJdUd6xV2M5W5bYNaSy/WnQjKl2LIhuuyAQZh5I12xbJgX8gKFyWKJLEV
im2/Dvz9IN5kRLTAYLVdQ8tkQNwz0M+iS9WwyNSJSRTuYBfyLgBQeYM5ZAQfLnQbhUcAFF6riOiA
Mipmll2b+QuDd9WcKLFu2l7I8T2kXYDa22twe5P1pEXNHj6p8lLzNFqPniRlLGLcZ98Wi0gnD3H0
Fa40L0etiMtN1EnVNwuNL7KHYXQb9rb9HNc1keDB3A/nlWE1oMUM0ZobvU1yiqtC7pAgUuJX42T+
xtjUAMPWBrTAUWMBSboJVIKuodPZgC9EPOiQbfg0T2mYrqcpZgaIm14S75t04+VAsmB+VoLEYU0R
U2J4Ve3WhHCPfKakLWfXE7E7vyJVry6IfkQAoeh0KDy3D+PvVLvncW+E3fS96BI68/xt6jMCQf0p
c93gAtpSZ++CoM1OW6WMu7XS6IPhjTGivpUK5Y9/A0H/PWJVshPUAv3tKpuMFuV6Qzz51p46suST
BLMq/6DAFd1SATibGr0vCYPQ45KJCN/TYpJsWZQ3PYjFCBT5oPbXGIvK9FpDbt6fSq0maGOPCMi4
FjYKAzRFlECBJkRSso9D/uYxwdcvfRqiy54pyzlOg99xnOHGrdM+ikdvAK+Snhag0a19EzFtMW6Q
xG9aZBukqQhBJcyRunI6Tm6ErH2wldZz6nAGQmHbzV0Vs+1c4e3TUQCmVXvVAmqINg7eVr8qxJhu
xtySxG2YSYJnocPoyGBLx5dCGQRuEEeoJ4lS05YaojSPvXTEjLx1HInMtCZsb/pG3qO4FkD76Mr1
MGPBPdiJuGqFxcZI1hMLGPZU56ypiGrYxi2V+HUSEqV3EdkVwrxplOzuulGzsou8tsbnJimxZZos
jmh6FJ28ChD0/Y8GNz/byKgdwZi1OAFXkZEnGiv98su7KXTqVeH2UNLCGUu3MZbyB8iEiRhqqwT1
hidbyz0NtBuQF9nIwWvQeVWeIi2AXGPLRIzwRt0PWYZoEhlR5gAtNqv6mlh7Kc9pgyXuxpWB7oJQ
pWSU9YSMkN0CryBd4/REDa5plv5iD5q0N2JuUmNDxrUAwdSYMtEv4zYT2w4S+rzPpz7l68BmuTZm
1MsnOvBspdkgPmzzLdboGPFyh5XYD6yQ+ER49C6eSxT/c75G+dlZz4i48TozzuuAxVklVOlFVraO
izXC/9Z7fUiA/HntGCD5tCCrHlHVg1aeVJmoDwSOj9VzHCdufYWEpravKgHen+1FyELM5s5Kf/55
QeJ/qF1yKaX/58LEbfyzaZ7/19nPsuCR/R0T/bcqhX/t7wKFoqmAkijNUxumGAhPi+Pn3xUKRdP/
0lVB3B+9RSxdZOz8yzDp/oXzx2W/h5XunxC0f0oU1l/LSQJFiAkfzMUD9UeGyY8HbYKcXcQtqgnV
0UTtggzmY92gmVpScmdn35GC8TzlBnEdbBTbF40Rs3/3aI4WDt4upblshqmQC9pvb6mj70oUCOGS
uq7HPURqCKv4Qdk9tc6R0/zHs/z/uwhFAwgGqM0XPc/7OoioRN1CcNxXGhFapoiHDeqJPw3p5KEh
8UEKAfMGVIJxcJGxw3xR58Oef679YQFX8Eu2ktejUQdHyjqHt2PCfkP2w0xMjw9T1kEBySrUIeJ7
3idE0dF3DEHfeBX5Ees/ezV/XwYNFL56R8XH+vGp0RVzwZpU+zho9bsuIqpaVYvW//oiy1/y72IY
98G8D4KBUY09in7+QZklIQRnnAZ0MXg+dpz6KJ5gX4FWnfKr9hMOxSM50L8/PDL8oHgBL0OpZYmD
SpWQcFE7W/ctBKZeS7eFnnjjbP78rvi07SUWnRLfYUvUbsshkrlOV8FIPUwdwUodjKWpCIUS7uKx
N/XZQ/z35azDHhn54XPPbsJXctfcqomg5Y7//RK2kEGny6mPtJeXyenwpdFUFvTkeITU/A5bB5a0
unIs/Gwaiu8l8N2XqptD0sXSJUQj5RgSrNLcSa9GC2DrWqoTiKxIG9xnNXRCspEMswdJXWT2U5Vr
E4jdcATiMkIzuIrR26Nyn4b5CcceW7JKRsChS/Rjzyl1IuW6GYXg2lLW2pHXdjjv4VNnxtN17kwQ
9aYe9ARaNw+MuO7IVJHmznaH5jwXyMmIi4+PWMR/f2OcQKhRMx8xKdGE+fhtBRao9WySfhG26kZZ
/F9UTPqf0HBQI7VzNR6ZAT+7My6DM3jxLOuHoz6rJ2B2YeMXsS3X89BPO8cZB586XHr39dD/fWxw
ZxSCdUa+bWKR/nhnYyITK+xq3yIEizyVUllnuJj+bnb8R7LnJxdZpnG4ACwbLAoHLwq2hTUlATKh
0VZ2hg2BLx5ybfv1nXzyzEz2b1T8aQZQ1T6YmoROzbTDUNq3JBqlY+WskjAc6EGbx0y9n16JC9CE
o17P2fvjMwMX7+gK6OOEethZorXKtiwLCkBDpB/pu3324ARGRf7DQGfW/XilelLFqCnI44WCASwn
QZnaW3dkTf/sdoQDZRKnNIuieXA7sZnWqrRTfyDJeDWYltxFrcY6UnTG1dev6NPbYX8CURTWK4e4
j7cz5CEBh1PmgzmYduWgg64yyHn4+iLLe/64RC13QtKMw7oBA/VgHFjqXBocin3CPJ5xhU3nld1V
50MurJuC7IMfGhiy7/+NSwJXZxex5BI4S/Py3a4I2j25PFPiQ62JPHhWxZZSaO7jMyx8DPUQARUl
/0cP/h8/KvZbv90pG1LdYoHUWLa0Nxrnu8vCKG9DUFA7aWmhs+mtQX3FekY1QvKxDWuy4MiMbrEy
r9wOt7KuNskLpEUkIpNeQkpmO4sOpCyo5A0pPoLAKpsTa7SaR9VxkoJaHDzsVcTv53RpyGDbQ/Zy
NhjB8VmkjQuDsMZrZ1/LSBgXZmo3KAv6sgcslBWpvLFi0otWbU1HeU2dmaxsNxA55EuTs/OzmWiF
Su6soUweYTmW4Vl0mS9FoyW/UOzV8oS4A0KAKFuWd2RhVdW253xOokQ6+OrcwqLTRzxLquiIuZI1
D8OztXw40QX98ZVG3kO4kTkpuBqJOTGxqtK5KJEuPAG+ophLbVvsizENftUGYugd5b7pMesMu11D
qEa5Bogy/KkUSbEOJJ6zFQEsdrrFKspxMibI88wpW/iUwg76zCuLsbPWgL7q2ndxFWIVqqkTe2Fk
S16IjYXHC+uJSZzy1TSsU3JaTC/DYo49mtxO4ZWOiWc/IDfrkZQzjX9E9vkvTITpRcN0lnmB3ga3
NUYrXCtxUG2hexFXrBQjraKwp4KTSat/UkOtmjeaIcZzmbXwTAq3mH4oU9UAS8ol9bMuyjGjqUCY
TttJg4M2DSWVpoBygeWHwIqQirstZ/ZCMaNsPYMIhU9pdRCq0vYl4AOTWNypEKxQRfd3CSHAN9jf
Bqr3w0hYkF9j+af4IgYt6jmrms5Zb5Pi4k8yT69nWqj6+Rzh57Ai8Nm7hvKh5s2W7eyaqr6zkHgF
Pu5e9PGk/xLiZA7WsKp62e2iYLR7goyH6cbRtLDxdGJ6T1onTR8m05m/09DRzp1xDL+x9ad0gios
lRu2+eZE6aQg7hPFs46jvbYf88kpO4KIwjb2uqnlOEOZVAGfmbiuyoBs5csUhFRLxwjHLfGmVvzc
RYn5gyIlQZQk0yLLQnxR5eD4Uz7x3CRcc6UNY/YrrGgYE+KVCXudtHn0TNRHqe37ygzi+0ohZAWM
kkVY0oBRJKYM3SS35pDrradwoMR02uqQ4jumFIk9bShUz4lCZQJ5pc7noS2WGmU+cUAKi3pcd6Ct
CHAzGmXHfoiQga6PlAfdJh9xHXRoQzEL1ZmAstROM8znAMlQ78Z8SGo37dD6Er8Z2Rp6cAeztXZN
JqmiriPHar5Z4PuQ/o4lWMppypyHjL5xtSoictu2rkEq1sbqU/dh6lTYjnoNPBBnoUrbzyTCokVY
n+X3lc2/tWpdTdKUo5o3EsgR5a/pOMW3Wby4oim+IuusbDTAa9vKjV8ZEmj0moTF8b951YAYpBBX
rqnjce9W7gCD7fWUqYQY4OCVontI5jLxQXQm2jLLtpVFe35FdZiirm1FRBcZpRhfSTlrcbDHxMV4
tLwwRTWUfOGqRybdubGvDJMUnbwHSwAbrE2CMxq+GMamMBLWqtE0LTq3hGz/XoH/SAzyP7T2wlbv
P5deVs/0HJ5//JTRh8IL/87fdRdXQLVmgWO3sID/9EXL+o8whNx5QYqtZbPAC0QerI3/YKqE9RfH
RM6o6LY4qwKG+5cyRKh/LdUFMuE55IGr+jPa9YfVd9k1L2h1zsGoNfkhbzrbd6tvHorJitjJ+HOC
s0SOU7Kj8WV71kysY6inxvbdo/mk9PJxX2MD51HRfRE9iKqFarB7sMkodOx2fVGE/gR42UOGF9xh
vc33E9jZc1Jz1TPyC4M/Ooj8fVGNDSh9U6KxjENRqpC04nsme7+tTeVMZmTcanCIVwr/98j9LSf5
f+/b3i5lsG0zwcyqOi/94CRS9M0EfV7EPni/5MydDWzHKpAmiC7ptmHbCkXClru3/xc56nD/9eM9
uLzDTToqG1M29Bq1hjeBybvXaZLxM2RIVnxKZ3QgslzfIvtQrkQkl5m3JFkD17BxkUCJfaEVLXdf
X3/xr72/f34ATjM8CjyJN1HOgVwmHXoz6Jhw/aBbXnI6ivuO3vF3gKL5OppiOgaoNYxTqmPrMKtR
aeeEK3lQN6yYQ6jUbm2rAwShdcPjADPoGErp427Tfvt9ghoWiQmcSDn58PvfPaC4NFsK5Grt1w7t
0SwvSJpCLe+TMz1u2rBQjhwWfrNt8ECo/i0adT5Y1TAPBrzStE7bkzxAJ5LL0vXoQJlwZ5azUckV
v4nKOrlJmnQNcTHY5I4gKgr08XRGlyptN1+/HnHw+SEswmPxNuFoWPwop3y8/byzQYZ2QeqzCTXm
VdWgaKJxKuRJLTTwl3oTJWd95ZaPcVf9YOvb7iQ5pmiegdCjMHKiG30OVIJ8BSxafWzYvhR6bDyE
bVftQVKyroZQynpaHZpT0trig1uAcGd5USt7Whk0s0VIhyLoy+Ccna565BTzmwJ9uUXE+AjN377D
wy+waluaeUWc+2Y1OIB4CkQb9NCq8T5rll2EXY0PNBUT2DCd5l6oWZVu6ywPz5rOkPi3zHZf5oF8
6TXizeZ2zG4zs1O/j+5k+VOfZLcYDaonYueDvS275Ieuwewo2ck/d4DAICIXLYj+WvT6gyEl2AJZ
zJKTW99v6tDNbr9+ox8Po/bbC6XeRzkMm6eK/v7jC4UwEKSOEmU+MXDGyiJtZiHpK0dOo4dfDc9U
W8oEQtNpBLBofLwK+WA2erAy8yEqhY9KxMgJWrnvm9n86aSQEL6+qcNJ5O1yWIyWiWwxrx6U+uxR
1tHccDk9L0NCiuMTfhjp4/p4TOn/yffAwrCssAwZZAHLL3k3HeSjINRPyswf+jA8z9xivE8sNbud
FU5unR5nt7kWxTdf397hJL3c3nLK5qy9lLkP62JQKV1QJkv8ntGGL20yOM7GTmu+RAwjmr6Ci6o/
TO5YPaW4mEr6esqxF/rZE17qTAs1j5L0YQ0DabOd9CrW/aa0lXWMrZRxQ1jFROE4D46YQj4ZPbxJ
R1NxVCw18OXP3z1kOpoRJwQKgZDPslsjHphpY/g9xPclqyhr29evn+9vLggeMERCtP1MdQzbJSrk
/QVLomBgceWlr9Y1BUGjtyHPR3YJ3hwjTI99VUnnK40Uj3WkJEGI4d6JzxBrIAanH+4k+5Iy6jka
C/nSWXi8cuR3xioaAn07YMQ5A7ZdPX39oz99I6g/KYPwramHK7fIrdQSkQNMIQ7NFXmmKdrFrDh1
Q6O++/pSnw16ixbLEh+0lIMPSmU4k2pZc0tsh5rgXBNSO8egNpwoonZODD0tTiO9t/yvL/rJ/WFD
IKfIRSRt2ebyo94Ngnkw6lQUSuGPemFsbdBL59MgLb8wA+VInfuT70s3kFtbXAytymFnoozgks1T
VfpBO1DFyq0EtaVOzac3anndtdq0RwFJocXsSvNscPJjLqjP7pWr0x0h4kajVPzxXjt1tgeFZFcf
SmEHmYk71KbKvezgaRxpyy1D+d1+c5n/6YcYlCFhzGE1ObgUG3RkadGc+0QiSwRZujyBtsba7Kiz
/oCgxk7WTjnLE6U++ko/ec5UwjU6nFyckXswjnBOZzNljcqPa7XfkdYX30T1RJAe5pHgPJmpTVAi
F2gFpibi28sQZq6/HlWfDeUFR2lToKMsf/iqZ+kEfe+YhNREpCeH9Fj2QxuoG+Q81zlSDLSTIju2
p/vk9S7GQ/p5NMtVklw/vl7sgLpaSybPMDHci0Dp2dHZos4xjlpBsv36DpeHePCCKfMIW2X7SDPl
cPKsOCE56eCUPpkc7kWcN/e9PLpL/eQiYjmYaWyQ4UmIg11x7mK6n/OIGSEcKSpqFbxBerzyGEP3
kycnVNYdwYjlrg6fXCaBGlbKUPmjVRsPaSzRBIEWQwEJ/aA6MjY++TQEaylnKiQPHEkObqoph7Qf
x7bx2aGDWYvcWKBgYUc7W05+Gim1chV01Hm9QbGe//ilYXs3acxzszYzwMcRoiR8tu1YNH6WWsq6
6Y0XognGzdcX+WTs69YCBrE1Wl+/reGuotb2qNIrqhWTYTizaUBxLU9CVFtbSTR3vIrd8Njm5ZPF
nG/dpZHIAVPD6vHx1mYjGqMJ4qGvtIXxUKSTcuXMY33n6GXiJ1Z+7At/q/8ffADYVmB1G6wemBoP
dg+haWl5Nls0qnRM6P449QF0RCixv/gY7HsmBvh/nesO93PlBFduMbhIzeMSAwGi1PpXZWjZ7ZAI
TgFNMdk7pWp1h/SI6MU0Yvb+qdkS6M62gMovKTf6Ro/q3kccJu/YuFTfvn5pn3wBBr43x1zWXrxo
B1sT3VJlaxRq6YtKUSivZxbxAVDlvrWJ1h/pu31yrWViZGEgJhCX0fLn75ZcmpgVKOaUza2lhOtW
G+YtrEO5c5daxB/fFgJvViBa81zycBmaYB8VVCIz/63iIVWbIMbAISk2iJIjG4k3D+vHAWFwtKPM
wIyPlU89eISg9RQ4ngEf1xhyom4tYLyOZlU7rcnU76gFZ3MNwqycL9tsYvHpCB3+AUI7u5XKUBCX
wDi7mpx+PmvtKr830Jb2G14JEBli1V6+fjBiWQwOfi1zEDtt5FVMetbBS6gN2vpTREEkHwooA4Ne
PWd2ppxVEugfXoI4fOnUqLlr4bgRqq0Filciyb0O7agm+8IIwcar7XVTtqmX25xFyqxD/Gy18gTB
uHM9OMW4I9OzWzf4f04HC2jm17dwSHxnj8EBkxWeDQ1H69+2M3RiFDasDvgAAWgy60q38hI6aSv0
RhzsmX4uFOIt1mlLvimdmxfoY/P+yI/goX14khQt2M+9WUI43pu8+oNJ1SlK0LzQ8Hy7bZzMS5o6
jC6Hwmg0r0mqTQyf99JmdoKQMDyQ5G2bK7OBYWmOUfxLpOUDAcJk0FKOa2+7ER7X3IA1DdNypFHT
JBT7I+vUaLPLnvgmZY6rlQzNnTKYL0OEMj7qTynerBvZ3xDFjc07ureWNI9OH/dh7u6ApOK/VFIb
EwimEj09xb7gzSmeKLdbE+rh93W0MaLisgKNHYIIkNV0r2KA793vYlTXSoY0I02upwGmp+3O+3Km
bxUNTzSUiJGZL+nBAiMjXHAPOBg4q9pRSpn2BIY/OAqZIQMuX9pUkD290EWrTdY0potNSzAQ5Lo9
rEP08lhd82ZnyIRgj2hj2v2T3krPidkNU7yIkOuTA+e1ibJRHGKEsxQ46lCfjmbuq4PEyYV0V7p9
sVaTVicq2PzeaaSlVbN7Z4DSTIsrnSZeynFpziDnoSK9iFst9ItZOZvM6Mag44qBongqkmw1djiu
zOAF+fn1NJFOZLqPCzSxEurWNs/SNvgR5woPMbyrCbOPDEF/Zd5q9WUYitPeaZ7GRQpswUnDmLQi
fXanIJ+dkBBrirMJwmDTzdNpo4wpPOWaTpV5UhUL7+5mqE5x0jz21g9jxnSDrOTSKeJtM/0wSoXc
dkrTnlWJE6tSfzrdr5l03Q5lORMqzOhwlzV0vxxzbyfmxirkKbBkUph156HSNLJYKPEScHNOrKPN
4TI90WoNIlLr21lcb2Bc3gngFIxitL/GSicOa8FGAG/RZ4+IHp7r1F9mHfJxhnNmJ/ddI702r9ZW
kO7zecZPor2Spbg1ld5ZayN69IbcXWkRyix/iAgAR0KydaaExs42AWdbCQpsSQIaXXQY3+Tuqt/N
vLwAEMjpN0DPUl3I5nQIKdIqrueShgjNa0/Zx4t082yW+m4uWGYL6zRsrXN9dAlghL9taclJjc+F
zlayJTDFblUPT/etM0KgVbLi3C0lIvN0bL0cE40dkyKrN09GWr7SizjvK3BFlVy3GGpWlshPAa+e
m6VBxzkfNiMOmBXT5H0y17fqkF9rrnydtXqH+03z2uBnw8dFR3ijtXzbr5D8The0ddUnD4n6WKAd
T/lM4oQIz7h/cGWBZEO+6CwbWPdqIl6iX9KR+4D2t66URCNaZyJAlN3wEMZ4jTENYkxveHhgTgmP
WvCTfrhAiNKmQdCdNad9Em0J5js3LHGPT3E9luZdZpLP1RcmN8sM4tb8HQKcDQmiSn9TsCqSVwjd
tCKQAPOOGDBvG86eNHJf7aKbmQdI4/0Uz8eqc2LCCJN6WPd9Xz3pU9TmMLsi/f9SdyY7kiNrdn4X
7VngPADqBuR0+hge85SxISIyIziTRhrNODy9Pq++EnAvIEG96IWAQqGyMkZ30vgP53wHHNrM2JGq
Wah+Byz9UufeL7v1iT8sk5b0zwUWMTJA9KbkYWz75cqSdBLpixHTD7aNNKT2YE+xiSDKVKPvP9VB
AaRk6W6bQXxpc6pfQwkDicz73ow+g1bfuIN67GX3wDTTD0YjbrQ7HcoxE/x4wb4laapqx5uW6I34
uo7ODJXd4bx0IQy7f3A7PiO7vPVyfmCRHVbvoPoe02pbddtVEtJN7l4h8gez+mN1JaoN/S4j4yDV
/LCM4040wXvJsUpS0ob0od/dSgHQZWu6tQK89DYk/DeP3KfjgoBf7MPuLIahvqtnr91F/UhEEbEI
cuM0wHJMZHzPmR6QueCPsO/QuvAzY5mHQTysjG/3/TR2X8gGSmPbEcq+HdHlcesTp6TWMjilURW8
WCDcNyyCCRNyuygx+vmQ2qTmzThogTgjAHgq6sz4QwihQ5VS1vo7kOvjWhFPbXX2llyjNclnizio
KlKx8DOoralaP815MMAVmaQ7VsBtCJNfk27R4tlbB3LYuUMcEZkHZsvAa10WUS/cohC3nDr3j3Yk
NXJ8Y1X7q8zliI2yvsvyvj7YqCdqIB+p8dx3S/G+EEvlbUgw9w+5Nxs/ni1FEkYjhyEo6GW88UhX
esbylN4Rh15Turhtl9jhEIpYAJvejUJ6a2KspQsfXRT4joDcXrqaRotBdKo/o96pzJ3WpHvPYvqQ
3ex9LSvffDN6zQIM1S2OsuwNlTCQqvYqdXK294PvEckuy0cGKPXIfF7/ooxuflvzOB/Z7zg3Nc6f
1yjTbLQ9NV78FhkDcduV4D2a8k8CbJ9kwA3f1M3EzbVGCFJdkAqb0rDmOzlhgwfPEuFTXFalSemT
kbOti7ojRtzEpLEU1dZebTcOOxN+X9/Km4Jm7q3wq2VLRGhxCvGfHon5NnctsW6XJWpawPDdGP7y
XWM4rlffSmVgHs0n/R4Iv2Lbb+Sn0vH+lIP2duk4O4fGB5RLo/CEieQzGMfm0NIUPI26Gp69ErWw
XJlHKlJWHVK8Gn1LzAXk1Mx08kQSB9Nvht7+YnolH3Kn6jeLdqsTWx37mPV++WIZFlhDhpo3ZorA
oSmf15RoT1VM44nV3dCCCprqbVuCKvOtdUo6ZKNJIdM1j7tq7nmRCN0G9aaIhCcBERpcWIbZhvTN
poTjTtpXQi6CwAYa1AzTwsUcU1Bkso7pZ/YICsOvuS8qpl5uuAOWtaJnTAkybuEkizVsUA/V2Y1a
e3MbBLm+5LnjQIYraiyEfmQd19UiNH0hKPnsAMeICQdVhN144YeeyCDF0wdGRyglY65x69hQBJJu
oR3jFRPgZVzT9Q0egNjPc2F9F3CYf9LMy14M0+++1v4BjJpNy0cRvbcile1S4ZZ3hBiKm6BFGMWB
MRYBHmU0LJ7f8+dgKrboWzhcikncQkAyv8RQzIc2z+YT7HDzUZLJRzlk2Imup/ZIVOh6crUfbKLB
oyOahEXtOGr721dAe6lXU2TK87jzWvtNmkAqD0bbs5ce4MoSk4k661wF0GVRbgherq4TiprkakKf
DPXmVkz8MOR4OvEWr212TFL0Aff/8jsM5hbz90xjW01mXyeBAHYJ8++ad5stzh1CIxdvaePOD20a
rW+qsC28erO9nQOlxT2JCwalLRqoL2D+xR4Ec54gTGleRc7TkPzCNu4HrrWtq1egJE6KmRFrN0Rh
3eLRy9uiTFKK7INLXwtYN5XP6LC8a+AdfgwuYlvce62D0XPJtUWMKSroXWZiQk4wuAftxpt6JHi0
xtHNjLl+Z6qVKjoTzrMnIkol3mewhYW2+12nhN5nVdP88ZlbPWlGpl+y/ZmRA04czvU3ayonCYrg
XE03ICVhUJau9wAU2iLwIQ3ifDW6GOts8NRbTXTGcBdugsxHvONNmsM8d/r009cyuhtF2Z4m4mZP
o3CJD0Vdq979qZkvVjP6sachLmHxPzRzacat5VSkH/GgXqJgiq1+6PfctmoXGLZK1tXld/VstZ1r
beyAGrrHfhmvTxDayY8JQQnmNzY1T4VUUfVOuiXFcmCPB8udmoQLXwAdI1LDI1vpYsy1e1zqRfzy
6Er2LLfLB1t4w16GgXiCsD0lYG7yP4vbrqDogOH1fbsfCR5/UIH7KgcAciZ8BnTa1/owt+eF06sj
8idWVclvmjJp/eXWrntRoZedGkf58ZpVk9jM9pIDR3dM9G2s80qyI5zxLNyheIbPaFWbQRrVzbVa
uOvhMHUnNXqenfAJ3hYgjuZNyOsMSd01WXxQftIYHU+2a7YJP5JXPNuYyHfkqc3PA9juPcxknYQe
eoLAFreGq61oE5A0cD0hxvCJ7FayJtlvIQ+sfRE+58HcPHTY24jdsI282E+jxaBCBs53bg7ZDki5
NLft0hcPvuXlW6j7vUUcTZdRaUTi6HmUKLz69Y1rGoeFzfMXiW/RcW40yrYaWwG5NhNpPgC96xu9
rPJPniIOi1fh4TuoIUWzDp+Y1G2zoLCTmToobrK6/akNZd0KP/dedNRCmx8tnQGIKggTLIQNBTTq
NJgw5Qs/6VpfPehMQIoKu+5oNxlw/67AvY8rfpOh4rkVi3O9tNV6Hhp+TUN2TMpm4ZMw5FvDJnWd
T8lIKA4pzMEdSJCNIXGV28lHjoYHvHk0KWQT4uJxn7uiX88cWN+5E7XJSrVylm3WH7pSt596zrjg
A0jinaGP4xgRDh32+ia7Wk8cwhDvKLmyhJXgEoek626F63yVehrezMGjN1mV9V6QaXUY0+DVEhaO
+Qo3JgsFojByEDPHAtc96NWmitsWRLgP2DTJ9DRu09YzDsW0RFvLap0b2Oa3NiEj2L+ZIlJ42gvg
bZ77Bkv8eOHYf0JR0ezLbMgv61higtWebnd9oJ27qoKZ61TTemuIhdHFFAGoV0H0OIhUPg1IMzCW
2OSnd83VAWwu4ZFrv3vLCbTcjtOQvs5lLx+MqSuJy8EouWuuLxE62YVZCdiloPCHQzAQG+BU7zz9
OMVbO7Oe8b6uTIAWGld2gQwRiGcoLpn0jxYv8smU62eY2wOupDHc2bIyD1bb6TidiDX6O6j7kQLn
x0eO/aHXlj4kH95UOg+/giH6Yqyg4yXgDAQ6fpgq72pXtz5SkmjuAZ3QIGTN+hhU46sxpSmUTaN4
yOFuFRtRZgsBrw00UZt0E0v5xAUNCFKUzYx1iMbmYvoySlx/7JO0b4ZzGGXeLu/qaJelU4wwdzi6
NHkX5lH7hQdsBQR+sXZNv2ZvA3GExwUnuus0zyT20jfIUZzoK5d4Jg/uBoKEut4D5Pam7pcqqmtt
R95pZF9DTyVlYSOKX0Xr+yc6XHdrDX6KfYHIoH69ctRLaeyIPmas4JN+1BYgZO2mvRaaw2WBSrlp
h/EVNy6NiuOpkxmZglBRKw1j4q9LAsP9ImLuACcBObf/gjd7vfKXe1AbgSVcbjcrimWVRQnkDf9C
wE0Omq7Te90Yxn4tCDn0dBNcynBu7ubSE79F2/r7oAWEgDZ5ZxGdsctV0bypKdP7aUZEanfTM+nm
Nvt+4b3WRVFdBgwfiaym6pIhpN2axaFw2+VUm8I82vVk3g6gcvZ516mD1WfhZmzCYtsbQp5Wmrzf
U+GYO/zPEqU2CvJIhfOLC5GbvF9DxIFw8xN6H5WQa/RBbgPSYKdek3qcuMJBjDAd7g5DQzhHCf4/
ri3CSTYjWEHIe6NIqsFTCakl7l3YOcHRyuvflizG1zHt3QMnuj6lw8gGqbQQLisv+5rwfG/8nsDv
3naqV2Y16nMw/O4hghnwbms4Db3X7lUTOudxSuUW0eBAJlGkT4a22uhQtIyVO3cWySIcyXtXr6Td
5OB/8cIhaV4EYIB1nys2joV5MO0hv438vI9dsPaxaTDxMnLVn7AxtJuchESyzwim4i2r41xgwg69
0dpEU7h3eE0ZEcH0SU1NoSRRMhck1HrlQERHCDSPFNytsdTDriE6KoaoIx7nqs4OaHEzeDTVkGDV
cOMo4Ozx6WHQ4Dfdxa/mOalMUgfiqKjanTX2/c5Aa7YjtgmgjEthT3xCWenLUvfFfeADAmFcP+yw
Dqxcp/5pCJaw3UaEit9ZhWfdtVSAB/gT+hhWEFWW0Ul3ss+yx5qeacM3INYemz9MkRY2UjiHh9qQ
LGZNwaxD9uYmTNebuiu+TLDKt3Xv6odmLW91S4FPwu4ftx/LOGiqS1i00caebPunIyktVn27PKyB
B+6Haem7UyzGue661Ybvq0jZM331kmq7venZwm8xadyOWn+wHhYbV5pvZGTpO0PBeVG5bWxs4Y8x
sAI8YbAI6WXH6kHojuc2+1A00NYngXqQUYbUVSeMDgWNeZ/uTbvIuduRxuduGr1Oll0mdVn8rrxp
veklq6u4K9cgDgr24K4el7235s0fTW21I6ezPFq2KO+nsuu2ts2ZG5gUK9CmUKLEfdO7Hy4QF4AP
tZGklt28GFKm51D64a5K/SXOFstHR0I4gw2g+g714FeYiWWr1sKCQ5UHX1Uvupi+CYBJ7rrPyqPl
bRtfbC1m54xbmtIBn1QHPD7K9SNQvFuWGAmqQvj+0kXRjVUphtKQXfeTnMfbOlzbl6YdoVsXHRQX
4VQnAmAKBjoLKYO17T/7BJkt3SSPESl4+y7Sw+eosjExh/m2q3sCvVoubk9F4sHPGo8siP7Vdqf2
RhMaGRfLDI8wnIsTbsQrk18GJKsXIGdmX6qbgUCKJ9AbU6wa+sd4qmdGlwL75NlJlyqGlfOzmizb
VWNkCfRvM14X3ZzMlBUbszAx70bynnZmM6/bssHVZLU6ESErDRvmxiZTkilbqaqD7bnrz0xFemOk
gZVMa3qBRzI+OX7FpG1leNM4obmV4K/+OOmV79MbkuqAOy/KQw+ZPLvyeyJoZsSdnI5vQTFPe88V
J1XlPQm1E2Pjev6IquE7L8pgFwwsFCZvWHbmGpl78sqIhtKdD61D+PqbxYfVkufV6ZcyWvK3OiyH
P17/Uw4BvabXmSA92RYwegP/Yq/Nr6zriy22LnUa9OSeqn7W9yvwEVIC/XZM7DSSBJtYEB38MfP3
ZgOWab728iLPOkZ5fvqYTRxeKVmlB5AN5RNP1zm2RZvCs8BznRJ0AjQqcLtdjXPnCq+Af8L4WFIw
dnDG0maama2NKZOoKk9GVeS8rNZywsP/NWDxPw1TlO6rumdtgOjzbmnnCKxPad5g3stupiuaC+1a
F+2GghxwOvQhn3Y5HYYFOyo1eI56ops35G0ThOL3HXoLzyVcJ8bMYmb8QL2YttJemLfVqDHw2UzA
KWhBnhkZt7uOpeUxqIDCe4GTdBkleL6y0HEXQiRK3Gc7k2CxI/JRMgP7ULyuTQc8h2IWkDMNXuXE
eEeWnT/iKNp4lrIWhtW5laiieGRmxXK4ukZ+LZSDQUB61ZVBtnX8Fe8SK5kd32YCoyzTvVUW6hak
mUkYz+omNXYXC1EunqnqEqjiU7er2rhuQTg9E7OdFRlJv/q4slKT8UQfqfPkROmhntz7YeoGpjQD
5WduixdTu6Q2mbO9WVNVEJAxgZ1jT17EjUcn3Zl+/zOhefgET1M+lIZemLmXGYGMIt9bfuZcFIvM
99YPQHVlVNrOhsDM8ltg3NoHqfsRCdEkU0SIrsJDcMQAVR8DwzpnnffWyrA9Bo2EAdWrl85iLl67
jj5EDQFTXu+uSQMu4Jf2lR/ul3QaE+G6nL+ydYmmDlLvibEpsBFH9XuHjLrLjD4Z3nux7LDI5R/M
+jMIMUPOZFlqwZYjlUkALe/HDkk4NHQf7um0IGBR8Z2gGHZnKoPuQFJ8dJBuZsTD6LunpllNatjR
eWGkwIg57OzzkPvy4uk5uI+ijN09iXG7oQupwxUj7Z0vuWVpp2wQ0vOIx6fw7+fFwV6TM9HxskFd
azHvLGftUrRVjvoklwxE/BjNbriZeQ2fTBL5MI4tmf+nQOBTQFEqBkLdZh4Y2KGPI3XDKVWZvPCw
ZnkXpsG5H33B1soygoOyq+bYGrg2N0HPfKf3ZPq+BjlkhECbx7DLrFecR/Bb10pHVBK54mjVKy0y
okfwZYjNy0KMO8uM5qQIxgaagpxgxLVB+QYRYXiyBre/zdRAzV2X05rFMycZtsPVGMhVALgCArJs
i8+sW/jag6/h/y1hNl98BBFbh73b7zEvybDt83pfLdeFVNqt091qGMNDl1b2uU5b8VxaWUU10cIH
Mtgk4Gfy9bnCf1nGWTkqAnJXYAObtbKsP1NRDzdlNjVfZuN3UZz7c3mvr6mdsblCEr1pxpYiIOy7
8kaGI8Kvqldhvg3mwn5zC93/SFUNY0yQbHu2r5ZjiHpBaGyM1k7v26lQPHrpuG9MhVD8MgStYcfW
5PmHvjeDP8RVljcr5+JPtnRZeKYO8w+EgvNcnQ0rT2MVWdqMvWpoz8JvPSZFkkQBI8vd16huxt9m
KwTTwjQrQ84w5DITR9UHgCq9XRvNj6tKo7jJFNLfyg2c1zqq+h/Xdc0P3uRgw0o1GpLp6l/GPScE
PrUwC+MIZoTawEVCEYrOPNxJWjrm95V9SAmZeBL1IG8XAFMNT8aCcIbM7twLkAZkC5M5AlkzyVF1
tiDVcIhE2fzSriHa+Z5EwXvb/fvnclLtxVKUZrmjwOx/yWUmMa6oNP8WIyfe1M78JlYQ3RH9m148
oBmMR6I8PSxzML90qV2b+6lZohNR2Gu/sX1V9ZesDUwIo3Iu5FPJ5viQkc+S7YMGxUyhCcMjdkRU
1g74kbtrSvb7W9059RO7yqw6ki6eF/HIAtbZmmzDCmDGgBqXNHKZbNjc9akqnWErJdtWHgg5+vlm
sUA5hmlzDiZZP/VhOe6FAuCajIHiBZGL5CW1UJ7CpvSE5e64Sktrh3aCyqKRqHgqVldqIzKmGzEW
0/qJkUb2zhieDjoyhEs+y2R+dDKQJ+bn5Q4mZ/1qkpVVbUAtzuxDuxGw5DL+lpMab61lXk6+V6ri
HKH8uWUgy5evJJrN9SpeCceI65SOPr3MHRdmjFULTTY25F9+S2USlWV2CbBp7NJel4cw9VH0tMGS
fVlGVt54GB8JZMYeopPBZ/AUlzkNUlIxtNSxQIbQsWNcuqegYa8fF7Jamu1YKK7GLPWQrMiQ/wRs
WdwoRuOvTAQKrH6FgJ3U1XIGjeb1zyXxh7+JsbWJSg4d49MAMfrudU7/zFTToLlbOn9bhJUDeazV
0wtYueGtjxhYVFYbvtIz+LcAn+aVVT+Bx4NPfdDjweUh3xosFCXnFQoa6vHUvgroIP8pEohKhMPS
s2NzNqgrRw7SW+6DsYlnhrNVXELxoUqxFmh6tkhZHihwPNleBZNJYEpVhHE9IgZngsWVNejSfQ2Z
0BPu3Du8EbDrWEpAq+DNrEpx1gVODcIVZPqI2I7nLsPg5q7A6LDtdZhfojqq76OxTeudlTJXJdOF
m37l/WYAisc0Qcy25Ce0wt6r0zdcBKxCf9X26P/xnby8yUVmM4ZcJo4Hc0QAT3gkyTA1nTlr9aUo
ifctTW6eurtKFkuxumrr1R6RQbnBJR9EXIGGICwbKCebo510FcJbXXoOpE1Yvq+Zhml7YEY1vZBO
VR5MtG53DguDpwwDa1xPXLg8FtJLHvj10+IF/XMVhbk8FZ4M/tDsTBC59Mi9UYy4USgIVgO/gtFR
mY0oq/fU0Vm56yD7QXFljvheL6SxH4NO2PJIiHf+yKOoJ9FmIO/16C+qPAxhAHKO4E0U8RMrjo+8
5tKu2F7dokMZ9wuUuV0nak7dasne2U7xcgaWvbR3kwwXio48WxOTjRFktauGSaFF/iHFu7OTLtUc
975wuIT78np/A4ZW/W14dfy0i6x2V12jR5PdtnZiVRPnPd+ELxot0xuxkYyFp8genkZnmVhFpeW4
K68nc8sDYBcBS7sxvTSLo7YTj21xpf6u1jgnFPU8gSqfv2bibO7tsl0uvhkOvAZYQO4lkZLeR1XD
b6SFzH2GqMzVrxMq3qS5qcd91+Y0Q0MDiDBe7JIcemBwGqp63x1NomyOUWeQU7jmvBc85IQf8wYz
5A4G6ey8mX9v87XibJ/MIr2rPZ8zslgdzjkv7ThEzN5wXmkpzX1dIuzxMiN/HLi+70B1ppcJp2JC
2qw+GJnFsmy+GsSbbuVFWmwiTs+B7uSC45sQxbg1CGQ9LcQJLJsO5CzBH57jxnop9d622blu26qn
2DaZku5z1jUocNQKUsQhpzZugxCVL4YsnC6j6p9nYXEvtuQW32mhyUrIufXTPjJiggyGfks6+sBG
RHqnjn0CG3sS5ze2JbxnjPvRvpJGc4326LzPmgcKVbK19geCmi9lg2jqhlUoj6zRx28CxVNvKR7K
QzSXzkGVs4dCyeNS0WxoYxGy+UDYxfPChMnz4ppY+qU78JDyQgepu7PUTxRapKVQ9nDxjqRIUpsK
OIoxRD0emFSH9pk2Xt0tvYZCK3JEEQARcXSVs3XPjOpOQReAF21aGx/FRGwYM24YMRsnpSZ5YjTB
b+PlTiqJDmPkPNc9JWBDQru+Rv+sD4rmiGCJDhL1ucSnn95iOcdAY0zM2JJ5hn4Nu5sOjZ5FsGkv
e5J3/hbF/Rc4rvff3e1n8y3/+z8R9//myf8G1QvxOB//HYw///zrh/zTZ8h///uvs+/uGnD4T39I
WpyTy4P6HpbHb6nq8X/R6q8f+f/6l/8g1xHg/f1v/+13R5Nz/WoZmOd/8lYj+fy/+LG/ud//9cP/
w4rt/AWICNsjvgy4LQiKEcJPfzP6zb/wq6Jrjgicoha4Uu3+txfbgtIPNMmOsGmTLBf4aDxlp8b8
3/6b/xdeXwuVOREfqOexNf9nIP3OvzqXrt8CizTyxisM76p5/mfJrr1UqQ65rrlgvbnYa28ghWVj
Ob3VsiWuyJAJr9IlTbuDqMCayIRMNFi27wl7qbWpGBf9dhtrogudWNlsHTF0KvbmtCIbHDBCSg1U
tvV2avuIieyKBCQZiDu2mE9Zs8EgI7Sex9nzb687jjypJuYQsajDnt5sHqCyTAoQ0gVZD3ZDvrGg
Q5r4koc1R5YTe1MNxJP54NSdOw807sZVQ6aOgSzs/B6tByHjgi0MokefdEZCOLA8xTIw8zc7zyoV
y4hz9ySnCYWZGEBbM5AdOGzAX+5m8LT1diZ8i2zZ2V3OcwZchJQ/v6xievnipw+K8lGVhGUlfAlo
GKq3yQLLrBmhVu/gpHJbK4KUgIrxJc0lCi32UaSl9bXHCNAG2PmEClawlc5GRFOukKw+mXZMgGtp
7jd9agFPnmHSofVc15qj3ZXWj2Mjjkp0qDJn660wSfa50bhdMpe0ILwEag7vqL5A0FpeGkLlBeSv
dlIA/40qG98toBkmB0O1lBwXQonXscf7uJ+VZRI65+rMTbxVk67s0jyh7mSVvmXzaSAXRABsx0G9
pEtiD1LaeztcqmLnGK4V7KI5DT7KXk2XorTVt75GpbGhLvvxrqBXQ+xiDzXET8Orl2PU62A8KN2o
cecgX4Tmm5pmeeU3LzB4VB4sTDBDxyfcSqU/SwqOeD/ziqIlgoj/UGDk/+g8b4JKH+myDdkHY1F4
mWYJypzW3SnYOI+MOVb6XpT3iE1KZGTFAH3c1c29xza+TfIuKqGW2hJ5VQUji5aL+BIq0dH5QAIc
fMKaA3A/r05/71r0fRvqOESOZRSy7yeaM2MvHlZds20gat+EGn7S1pQ6G5mU8uSnTnZXAhF61FWx
hGTIoww4X3qXNSmbMyfYtcsMDtLHDvfbTNvmxSsn9aS0w0gMancWsA+sFOUhkQF/Si3dt3JixBXb
Q5AiFBZL/mVayrjtMw3lBm0JOlhH6xniOxuNd42W9J0IxhxpZ4/I9mII1EAjOe8/U1aTa6Xr7E/b
L/bjiIvgEyJsyrSlbdOv0Widn6IWwy9bIUFgbuG+pKnf/jKdRfbkF+qMxfWQMxzrvJ6p+ICh9cTK
zliQ9/peg/8cOHq4Hcny47rkfpxioC4F4XD+YuzsdLawbA02uznCVplM4KJQM7kNDTLBwCxJbEhl
yaeGRghqKfN7pa/LM/ZotBRiH2Dpj9F3OBBjPKu+LwaCsrYTxo18K8Bvf3Xs7t+dsBhfJo6WJxpf
1vh9Ptjc0eGivoGc8FaPVi9vUYDa97y7MOClNR5xJw1fQ+mNzdae3QFDTc8vNRQluP5AOoxahslA
uhrKwPtG4sKwPB8Yp11TBzCEwB+wPkanG8+jLftqm8OjNeM8zJB/eKDwoO1aXoUXKFDqubj2AMij
oP3ftDNzLgjDK4HLVln6KD/zkJWYa4zjchci5GpWsuXwHiRUFGWexVqyAb1vsQAhRu6qO2leNflB
LZd+B6Fx+DLdkIRtwxOE1xpdWQ27NcuaS6QM17+RV8nv4NLkUZO3VvmIk7WzyMq0tCDsLjfU0elX
TsemExCay6W3+zJWkOHnxJWt7rcj6SK7QdtlhQDa8l8aS3QRP1Zp+f1LuPZko4Mpyo8GhPj5wgQv
yveEdof5nut/sN6EYVvLb2QF9i+nH0yR2DWn2wFfeHcfdeIKOQ4bIN7daKRoumga7nLhr0SMS9xd
PBQMn3UHZlIYRZEePzPEPigIvN6hvZtSO9vw/M7NJJsq8VLYjvmRpWX6atd+es+lzs2CjrL5mYIl
v+WRWyCiJz3NurFz/V9XQN2J7/ZpHL6/x8un+P+gRLKoHP7PJdL/UHIcCkxt338XbVdQ8PUT/hFk
FBAdbV5da9gB3b8RJv9RI0V/cetSHvlAFq/wVBMHxj9wNW70l4m3BbEC2WxwbK5G+n+USK7/l4Ot
EBwKlGDbZKz0nymR0Nf9i6MGqgPcd4AH0G+uUJd/Jf2VWTHmjNLJBo10epK0VFG9JDDJ31M4ZTsn
6E/RIPcmGYrCPBSzOybu/EFloGLNRcZKu82fI29RCzdxXr2wCES92/PIn8GPPy92XhEY4e1Tp4uj
xsnIsfH8OKoo/2t73hXFs1wc1AfueNQ4hwbX2XBfZmxdcd1m+qgiQmGq91F63Y3DymVQp8UOwU1x
jLszpA9XFtsOYj1j0E02ixP7n3qD2/RCKxx7MnzoYXe17pth8VwEUlcbwbFnPRvX5nqXT5Pcpquz
t1NCWuB0IfVgwz1cJoMjcDW2TVWeaAh/USeNGwb3+94Su94o46FFLsywWi/GwcarwwQW5a2Xbofs
o2vxzE0nS3wg5tlwGrz77O/hVinnl2r/CNbG7fymDWVvl8p2DkHUoN5A3iF9eRqU+QJBY9/K6UVV
7m+G8WJTRdVLt55snjZFVEW7sBpvamlunLLtYsOZzxHOkkC3MICiHdiK7DTZw0qYT35wp0dnTk94
t+fXgMgFGT4z3Qz6gd/TC9lBkgDTzXdDmTto7Bq1r/BPoMvOH/oSV0VuHuC573vg/+YMJKyMHmrs
ca+dCPtnJDHqwo7ndQQoCJzlo4m6xJzCN2sUGwAtv2x2heiu2eU8lblE0lJkmzVDVNLkY7b1M2Kl
06E71Mw42KetoXGp5Hoea9AUAo2CXKeTh9p4Wy3OUaf5Rod98TogUu0JHVo3pTkQnJ0/tuvyNPEA
Romqpu9QvKUUFAQ0fA5Vuc3S8F6V9f1gT3HdP8DJ2Bhk0Bh1igRgzrZNw365gfRGqd2sNzaZeXJw
n4FGyddZtS9LTbk/NxAmim4pd32JXnI0QaOpztrjHICkgeuw1bHXvtDSECJ9KVayTHxx9rEzx83a
xWPoxnmJr9Ri8seCQari0JTeA+LL167jJSX/papOLt4PqjtzExFX2jXHFG2wn12Ef0x9FBLEcJi5
e2BIuMUPsBnYpof2HHvBn5I4z65D39rckU7BrJCSwzsjh9wtWp9tn31HJJ8JRkBF/3vNztlSvtji
zIdefKdCg6Ldra8/1uYrkg++W56QNm0JFmTDvc2teZNVZ+AbOIzYIqbWcp4MUOJpsDGJRInd/CG1
+f8M5ksYCPEgEYNnECUNxMR98QKy9H9SdybNjSNpmv4rY3NHmcOxH2YOIMB9E6XQdoEpQiHs+45f
Pw87qzuzoiuzu+Y0cwyTFCRBwN2/d702S/JC3P9ZEBK3UDBM0bc2MypEU72yaXu2i+zoxAsHn+qp
NsOHytoRi78jR1F6uaFu87aEgJzoC5BJXblyAFautGmrtMrXhM/lYNjJVU2bk1b3X/gA3/OGILpl
Tl6xNVibiB2yHui7lNRa9QoFKAVzzQ8wlfB1qSqMf1lZbIDIO49hRPokaz1F+jDsl8luL/ni9Gtm
JoiuSBl3YzMR6alg+iic5ipb47HRyhuVIafUaTCnJMUX0Znoj6yR41QfEs4vgyfKnfh9ZBpAMnF7
S8N4bbTRPhTtdoiUU58Kr6GKsLHa9wUUFoOSWbmG/K5meDOD7tDMymPQ2QhJkjc9H8kUhQGf7CFc
YyjoV4o9q37Y26NHRz3DaOiH9UcAcU/7D6eLQV447Y517o2JOb32+qEkyyOr+uGF/LuQpNAw+hyD
kdAiA8m1uzSzM2+nlGoQyF2O8Q31J1CM72OfWke1gSWKCrtE4d51xK0IZ9MW3Ka1bd0xf5Dktr7Q
uThDs3NIdoMuJOCofiWM+SlSG7FJHKVln1jED/hNbeWUmb5qF5pITMNCTPsirfo1sTLsKcErVTwK
bUW3Ov6s2oznOcOAwmA885Al24GHg7DlwvQU6xKLPSkwGJg3nfajbFZdyKNBX4RWH2YKp/NweDcT
js/ob7dZqO1Tuk9TbkOwWHfRPmJMpFFY+ChxoCp1EIDMC2ZBWKJ+ysDnpmAJUa9Rvj6/kmm9ktRe
ioXe7ToPqYbWU7QxpeVnNFYBpo031HB+MjZHaSNQzJNbZJiP5JWE8UpkJSaQ3D5bVfzeTjRDRf10
tPl4yF7doXmM5bE1vN7EHxjtpVi8xX6w9fAtpy8npJQ9iG2vb4+6/sjkxQ3G8VuE73oCQwCQpnTp
JiwRyTvOxTHBJctd23AafqV64l2By47q/QCJYWQ1ZFrjUmDk4/DwIquBYArPwHwbq1ROxpS9xda0
46ybZ82rXc0zhUjzwVYd3C+hNmP1pWLZDqjvq8xsHTmddTarMFphiUAf1uDnQXvltuNwVMb0QfLa
O32pMLCF4bJF0g/cfy5CGpQjZwWuds5glsuBb3l2PtFErMNaemivgFkNbBFRlm36IT6gFN31GA7C
imMGqSUrg9lq5xRYn+IsmVHIpm/Yj5+CsfiO6ukwNZRqUVvn5Ylc5dzBymKuodKHx76AFEvtT2pV
TATU+mdnOi/dHdYYw26P3YUnqMXUseQUq85SVQ6BQok0ds/WdQp7JayFreRtuteoz0zRPrJNVx+z
VzUkjXOq27tUz56Y8RbyZfkwYniqJzJxCPVcoQRcwzX6idW8Gug4FTV4UOtFXdddtaaHEdtCXM/4
O7J4o7NURR12TXb4FNKY+l7Y2WkdTJteS1bI9leJ2T935oBaAZgrqmqYt3iZXNJw/Xgp/dRWD6RS
X/pkh+waOfgoxaa2uDp3Z1uR7guLhhSscoE+HuJiw+mgJLVpd8/kWKVk/VIjv1lyx6M7/oKtGrGE
8nPQGrdyLM+Z4wc1rx8rLX+g/O0izemmRIA2WpC/aThtMGA+pnX3JsRXnmubvvxSZ20/tgc1/AiN
uzOy2I2QN5Mybq0aqr1rWBGOlbjHzJ+i6jTY74Hci+FZ5YkOCn1FW/tY7Y35hThbvxbzNgUCR85Y
IDLCB+EpzrOGnsoeP9rc9o1mWsv0HPOHCK5XfJ18d7o3CeMpyYxVgXF5VCO2ixyIhwNeB7rz0mSo
6rHZlFTxUAkFeDPNWzmi6+OofaBJeWUN8M5K/0juFH4f5IFlkHwJm0epTw+hPh7jEiTeaoZzEu1I
+jtM9OcgcBLnaaJzrdd/NH29ciahc5Ipt/fkcFofWXWrLc2OBVol5KhGQc9Q+WCmkuPb9L2o6u24
9HT/DAo0qtzL2NxlYYb/bJnWVOd8s5PWJ3/hprYn2XAbRBKE/ctCnr6oKaut2JPPvNeW4uqoMoa1
R0LVICAj2BQSEwGn2flBHCBvbAK/MEbyUZ1nfWh2MUens5LFFa7JQEW/y8KpRTO/qEcpmvJ8ojBs
rmEySzqRUpr4SnvdoffO271mnGCoBYuO9mUGy7dy5COgOyAQubduTqIFW5PYV7Rr8lrWVAYN+YMB
TgFY3HkOzNKK1NkDznR0mc77NHf+oir3cOhLN6e7sfw0yppSTwaHPNJLJL5UOLLbUgr32C/fCvyG
Dj4tWbY7LXWglSThYKV9wsC4V5vmudOXbezML0Y0PuMMOWWxemCfWI33aqlSHGpNeOCuJ0n8rVTk
5KpLf5jaWq4qfRhZs4F2TCtfFzCWUZRIFmJZ+VUSHWpTIArqY3dhlq9x2NN2+JS0y9ZRUo9B52nm
kgMLeS1lCU6y3HWE0vZaCuhcc+i+2Sj9QAxF5I9ocxP9LrQODa9Kuo82ZgoYe/GDo2sDkc76n06q
AO8B6hviodgsqcRAaSLY9dh0DS9IMPmvUJOj81LqgxVUMVE/86YGANnaQjN2WRJ6MbnStG6H12xS
CkCYpvrWLEBZuFioWboo85Ri70om11TJY9aHIvcco3KXRUDgVptAHfiJaeOvd9bULXL0r7kYUaG8
THYZXBXJqDdo0s3IBFzPgYbvXqu2Vm88UZF5thEQcMPfJY1o48BflFElUcDEWV4s2xLWFfq2920r
Ul4im3EgKazgXTGdayJQ1EmDE7sq08uc4G+XY9rushQMkoYVlgPd8quy3KdOcLMaTcD1VWcSTigR
LIprMwQppqvPGCd61tD9auqV5mO8U1ZJXnyopF9d4yRsP1Vjacm5RGknhboaY45utYbhfLQSBcOs
0pKHoeMKbAFEaSFd1XHvHBHZ2W4TKmiIhbI3Bv1JKlmEms5GG86kRX82Ih/5MUjYT1oba8TqUvHG
mvpJ/OgIModG23H+2ZB6wOJXJatZ4C5vncXmS1oDJ0HAEdVRp7vYah5a4YCUY8mKSaFOh08L0h2u
oUcNgFG9Vr9MOzsWi3mBTOasycMie1x6OafHTlWY/oiOXy1jEV0mYhc3pc6M23V8bQh07vEIebum
Yw1tkTGT5iza96qRr2Oj3jScNViAj2Vd+51WXCbu7EMKpaDbb43ot6NjfWFqI+Ag/dkMhgt2/UH0
zFbmP2znORzVZ01tH5tMfzKmPCL1PfqhWOaH0bTvJc57S+lvGAQwR+nykkeghc1iflQhj4KIfVrV
7nEm3a6VBFCXBELHn3dW9xCZJeUtgYoqe9DMO/lqEltJrEKacHk5SOD2eWmEQSuaEnNqnzNQBUxR
irK47fIgqynaatl7pWL8CwXVcrHRXUqrNn1qKzPP7NvTkrXR2UqQ7xizvcrtEjRycBchnlu2kDbL
n9r7SBj336OJykirWLCbx+aEPCbZyKnbl2H4khXRY1lk58BozxWtl0bGYapaPgeQT42NdxU1auCi
R/Xqju16Mjm0zaM/o+UVWbJhKr9lMDxdCqs9W/OHZpl7qwmGo2WHXzHHHDVMDlk9XAsxfDqdWZPd
jqZ2sei0W4pXe7HWwowqlPcah/bCLxr7tUkwsmjI7t2iguiWFsn6knZK9T1OumuMQMpYcE3fNxJp
1j7SXnyS+n1YDb1MLvtMdzZNa3Dnq3usfAeBQ0Jk/TdD5oob5bT/TdZ6sFUvVUfaNgHIY+ohOUq6
DitVas7bBk+7FYIP9Zp8WZDPubEOvKG2jNkwT2O3i7C7keXxocfllr7JPQlx3+yu2vUakMYU4MF0
UGu5s5MdEVmv5iFQr1qlnTsb1hunK8QpvZwoT9hxExvfHsfWbdhW/dEq54ij6ERjwNwytSZd98KJ
qD86tfyhs9d1yuKpeBQou2vB0obQOBPpP0GGIDrYRdocn+8pJLQ2axHR9YQrTQ8WBAVGB8McH5KW
wCTQjEetplghgYF47YjLGAkPgbtD2dENUbHqk/Z7jaHbmT4THDt4ap+ieDoPsUaRmU7RXjkiddQq
nCkQcPO3MDDHFEAqB2jCh8QRo5/F3LMBoxK2kpoUKKUVN7IyDrztbpWI9pEmVe4EHhK/G5XJnbTp
MpSdP+CANQauoGZWl4xvXnGQuZT1KRLxOkXFuBEdngpbUECokw+7wwLl2WNNLQFJ8ln0HBilb+vA
Mj2t1UcDMOc8LKVAlsjZIZmRMdm7ppr1daHTDEvarL6n5ffW9CmCLaRlOE6L9WirZI91037R2JRT
FHmuUSTpU91UJE3MkFcqlYeeUqX25AEFuXE+/chLmhvVqrsm/YwfCZSisHQmke3YEScyDJhFRbgW
Ac0Jfjxx23cDKi4W+fTFlgB7CbMA6/UbjQD5vTHSNToz3zRGHLnw9vO5N9rpGyEp84eSifArLQA7
+3OdY6yrwx+a7OINRltsX6lREtrPsAUosod3clPF3A/Zs6EyR5fBKqSU0LV747G3opXopm0Kyb4Z
tF076V8aGdMu+WB+bsQPU1mstWRZDzQOzHBvyynqqxdFE7tcaW4jD7FLPM4NQSY1uYHx1UWE1HBG
0czRD8QxSg7U23no8le60d6Tnggc+6F1sE9Z5Tt6f3OKYfbyWkO4PX5iUGIXRbBDxyqZIjnpB0tw
S/T6VEt1IyagKfwJGS073PrZ/bpEWXxrcnG6S7nWVCDrrlJr8UsWvLXJdJQd9am32iy25dLsoNzC
C8CUaYTgnNmmQr/iWlatvi+IGFctxav+IDA91tlZb6dTHHyvtMe519UVDEbcaK9z5TfGK9YBF0hv
InzCHpJzPJF0w66kdJHiKUXgk1aJWalfXsE89vQsbVHULCtLU/dWye6XqcwCav04BAgG9Ngg3QX/
XJHe0wY4oIPSY6i0b3GF9qQz39GNduzbjm82BASpXW4BrNSHxHhqQ4uQJAtvTOj1YAlFGGPqUfe2
CdgTAwC1ItmGWDkVDnsyH0ERpL4jhWs7O3IlKXZyu9mmGzxpXOhtd1R0/ARsNhVScLfo3lrl0gJK
4yi2K+mbbDyzQSjLFLgIuj2dptUSxaUTeiKcxleEP1+KFX7dnyqT6kxR1BulEa9dxgKMJP9WFXxe
LduPhdcUO3DQPZzfzowEnBoiS/x4zkvKvTMF4qHHIpmSyLYahsCXVbZzOpbjsXss70uF8lSajlcu
xmrkwidTdxoGfVOL++LsbIrpx6Rm760TeUvwagJK9MN6nO2fCROOAvgJCezlxCXgwtmYVr8n5mYd
5bgD/VQ+RtNPmX9k9uucDaRHfbJkHxykuWovV2b61sbfQDREHm+Ih/CFvnhgCuc2MxARMzKo6ll3
lHU6UHJrkC+Uh18VaudUzU9IyO/1FBu7R14+k38U1bpX0PVQxwb+BdxrVWKvleiF0ow1Qy4XUA/3
MnqPpLYrsnynDNcMTnCVmj1OP30bKym2fBM//qOtfWS95uLoJqVI3vKMgb7RlU0vUVHpDWQmnp+A
mc3lwOBTporAtPGQfqPkU/oHcxm/k3n6WarsglNbXTNbekkdPhiDvV9Y8eoiRjy8QEzkUbFvhHyp
8EyZ9Us9nAtYkGB8VrV4XYW497/1dbpq5AvNPmNnuE7+jA2Ei9uudHPJr4vSiz2ZJDtlutERRCtt
a27MqfOpvdkjOT+KpgQQDr1Be42XbhdX41Mm3zO0Mclg3aDtNwmSbHOKPDU4hMabHtvbgvAgOBfr
G54tWrfy4qinMXFR2aHsLoHTl09qHIE3KRTg3Kvmccq2jmcFj3ESHLD9rIpJ2WhyXidG6C+0mqdS
sunblP5d68gieJiIrPw26k/oRF1byvxkxn7YvfdyPwP2djulx7iAdDIdk9Ug9nA8pIUxR+nqIa9O
C/7oBHAy2qf2ro2XHVLru0klSpAVe3bsF8VztlwyM18b4l1hC0+OVbmn9n5Lys0qmp50ehbG2M8E
jqcg4N7ZOxVutDT07Lr2Mm6Z+1ioK+U2Xj4DjUqWZHrI8FfXGFh03G8STXOGOaJfl+Mddl7OqsEI
OWprpOFXcrb9TNU2yPoiPT439clIYbBgp4mM45gEshbbg0dO/s6qjUvNYSl4YfknPKbwRX0wioOR
Idh8bpVt2QEVrbUY21H1cyqetfZFBn4s2f8q60ZxwIF96BTEwCEyoyjXXCtLGrm58kz7kt/FEB0D
CVK1Ln172cyVti1H3EBovMvm3Eju23BTO+OblpBp5M3kWwGvoIqojkVByMc9k2fXaSwslNtYcq07
HJgQZa8i+nbcJr+i4boHKMF92IarOtZBkQqtBnkO/6fnpyFLHDdyrJd5HvE5Lf02Zfbi7OSn5bKT
mAihCbCykYHNN5jVVEYnOSVQthZY2xk2A5lxQAqILVnt0FkYETsPIi8CUfIdsYLMZtmxUsFrs/7Y
Ll25LZTq0kXBx2iW7xpU/NL1L4gB6pdkyIo9AjdOhGpakVfTvKXT60IHkiva9keZxccmX1Yapg9i
BlZk//uYNzphr3PlklKIfMfHnXneNFTfKbhQqvmCn9xV53eR3eJ2XulK5fd1GWM1FpcZ/x4dafl6
ajekQ8TuDGV7R3yfUniIesHKnSexn/ewahW/OX+MBZ6k51l9rpOzJgNCu9DzKjUy4oBUtWwdSBKc
h6va/hg1ZReXyHntD6eLbwkgrIyvgaCP2mp8a8HATtg35wQMkrsoo+7ej4JXOR4K4xGQ+9zkGsfv
DrWOgRKBgh+4s7p7XLIkWuFFenOM0cucN3uojhXZnE4FyVYj67Fqm9Uk3yXZchKz9lmE33WwY1yf
5d2gXrsRyUzEChRn4AINKIoMhVQfjoPgTbYCue1obHOjTfHuNumbueCzTGd55fHq/ASaxF+iDUnG
GBneGLN5oixIoLZHj12sonRZa5n2gPOhwmMb/wxaDBOZPNFVvuwJJ/LJV9/WrdaAyxXbEKc3ddbc
zLUKOA0aimvZ2g4W+hh0w3dlnfKdVoZzsUDjKkI/o/23D8hyhqdh0T+osmlhfqabCjg0Oc1X39U7
ug8Vl6b1DtYLwN8BncTHBSUyTQ+Ok4iPzlCQ6S69vTexYFsLjh7jY4Zndx1dnUCKQFjCwcx3ljOf
2l6rfRLYzbspZwISjOoHxQhuS8/w0RvRN0eGGm1igBxRUAmeqjbcJrmqPVC5GDhEIFnxBUMQ9xap
JW4eax9OtMSgqCE1S7Afl5olibKTeaQSV4dFD5FjvzAXOtxCznLA/dRt7NFR9nndq4T40UO2tkDe
PT0nqd6aXsKJb6MeMenrzcs42ltK5z4czVinuCNBD+VzKBYmMLluyR5M5XLBx7mDIF5TEr5u2mhH
jCF5M+JMuhFOLtwUtDdNe1IA3Kp3ouOUNoJKOQXbKXfS1TLng1qGg+1mRRjuihSXtaisuXJpnche
ZE9AkS8BSTZtq8vIEzKxeqYkjWwkwwyf4rSvMKW1EdhlGvG6XkKbD+Eefltp3V7RDJPos1I79Dqf
qYV0AKLt0iBYBXZMJlVQlZtWFDd6U4pbqcKPOnNgXbBGYAMsks6/O4K/WW2F+jPXEFgOOA2ssXHV
itFmqMTk5SVIxRKJ7rEGdPEB9NXrmGETIFTL7LZY06Cq+ylfkEzIeH6ohxqKXKd7Yl1JRmOhAznk
mvqYBtWP3u7V9FwEhDyvsrDU3gjuqr+GO8aLW2NcVfixvCytmy98/zh8wqX/yTM4sJdo/WUpG4vU
jQZwJU/ggslxOGFNUhEy0Mq2thaF/wIyhrgz+IkJFSxoRTVjWY0yeW1M63lAT4gClIgJlBvrqC+0
Nxh3eGlimC69XBRfFyqrRzGqHtkMhDEusfMaphHnXOIU3qng/hkVtY571BwNjOmj9tGEcN4hcoef
HGKJ/kOdvrcEGTk0yW2doMsLbH41QJsZ9Rw9lmI7Cr04mgqYUxmgppfdPdDQ2Bd187Mb1OpiOBGD
I2wkWy4WRrJUgPpDZdA52o1iFykczQR2p7OazcRdFk5drtS2db5EPGklekAFrwCJBqAeo0GIaolt
n4FmU0UKsG8Q1S3pMtBZjMHZTJSSbqWPPWE6t6GYWvgT0jficXnv0Eni716yn05Sxji/wIlgYodK
Y0OOi+Sh7dFNEkvXohe0UK/hhEEUaRPHW+YII+tRvqlFLy+1CORbx1yzq1IjP8lxqTeyMeQ5Z37g
kFNxqCrZYCRldiopkGmtu+DfAfRnhs+I51otj0nigA6OET7Ueop93b57QJ0GPiVIK+Sr4pTaswKR
iCv0syK0w4fQFo1nIm65iLJwvmeNom6SRbH8oWqMU0DQ01pwRNgDUHOOYj+9oHabXiysiAg/pXlt
1bldm9lQgFVWhnloGpxMd9+VN+Dt36NqqlzNIXXCneqxZqIwh+/ZGBLRFCsKY8vdhtxoTSH2TWuz
f5ITc1M7tKycz6zSDxzYXAaw2StjpQSYSzt4PrJbCeOkPxNMeA6vPfivz5w5XHHA8Pk6W4GUVq1x
7SBnPxkqZHCI+QN0KmaUA2ffpBqhaGiOxYsdBEuzrnMizfQ8I2Ut7cJhJdJ8IX5WxMpNpqh+LEv5
FEGOSDGZg88cQzm+MjgnQ1NVP0ZLRdHkEDhngmGMY5MRfdth9ORriXEpt8Z1IjeGXbNQYx8rO1pA
os2ZFEtLfdGzQLuC75D/gT0rU89mmvYK3p8gZ0So1FWKhsRXFDtReWZleQTaAP5OyDDB2OXZkt5f
bU7sB9Kg5s0UjMlBNMmA+RrFUGiZ1tYum+4WZFP8UDFiYNfKzwlnSTQfY/AVV82MfphIlVNVxtfJ
qegVJOdMLRqxRiAMjxssgMSVlKt4qMLXkXC2fTIaL2NZ1Be9K6arlMQ4DIkkbox8U651QAuk3neH
Og3U1/tSuDYcxij8/PO3UQx8CdwTtzCVxmZuKv4WQ+aadD6xQ245P2HRBnSZcpVTIRqaGHjiQTSy
fwCoqhSY9zkm9FAMjulFI6EERBzqRuVlXf4tgkgIbIzF9xjEQ5DO3d4e25ongnLFyVbtn3qcQNIY
dofJC9KXZwhOpWbgcTE6zp/JGM0n8LjvZQ9hTnLUxlkGiOQuBY3JpqU4W6XDBJVgXOQ5zPVd1JBU
ZE6SW3jUNjO5i0vr2DvLKgH8bQJpS1Hva0bth6rQ+xOcpb5W62k+IV+efYVerrVIGnJOMG/cpqAw
T9IesfAMxrTNyzp9tkmfSiFvpd6jUpj6M+2JgExBTPJwwo+uZETG6+gOxnYyus15Q9Qd3y2xQoai
+UoorW0WTc9xYmcPhun0x0G3gpdSmYkwUNNXFZxhlSut6mEwIwanzNcOuWVrdWgqL+DU+M0x+ldH
CtvHmg42Ws5Z/2yPWoQmvA7Nya3NDjRpsTrMRPVkYL1I5SlJcKOHYUkYJgH5fpPNEC5YEPwFfvRC
zDmqrBwUCCL5MKWjdm5rdMZNSjZICb/UEpvwPQg0sdKJrminkdioyZSqP1XNMrgdRHp2fxqlX+Fg
YxAXAWRxTswr4R6xb41Z4XFg6Ng0OIhgNaB1tR92OWAexbb05wC+vMswVXUWbMxQrDhT4IWlk34Q
O4VoV6Ir0Kh5F24a3+UX9UTsmxkiOenqPPhZhKp9nEH9SMzpvEVTEPIkSO4d9PVCjGLPDZpuHWLc
vuepgzITTvKChgM7cNVYmwwrHSSPKpUzKYN87jKluaWn0LIJJ3MnxgEOaEKjDTrWBRfuNkbzuK0z
pE5UjnToGjli2kPpJxXFezjzEJ3dJX0Z9uttjbCO2OZ44GsJ6Y+m762VkemCCk4XmfYdqBEitrMl
MvXaYKbeJTJI0Hv2Pc1BVpu8YGhE1Y6MT6JhD6evMa/ji04lwao0ySA10mhqAS4clPaWgNDBEUqW
loNfQz3adlVfU30OvreUotRuafaMR5lSf8708n2lWVbunUXMqW+FCkSBNtwJ2Cl8R4BhXLBwDGsJ
BrWXw0AY04jv40Ehx8hfQrU7YMWR3hh16haBdPvWhUvoYQ3hNK1l1c3p6/gEjFX6COk5RUfTW8b8
wJNYKgCGHRqPJzLDlq8sTRCfBwQjldni5K4kEIyBzxKrXiD8W8qp8ecZ1IJYdqSxGbWpXrPUiFjz
0W4uU+hsp7ujp2JL2pl2oe6lxQ6fkvWBurwqPOyz84X21WPbxNYtgJ5cT9iz3yJC38hMZHQ99IQC
eQoxX5iOlvc6mKqntnNQZyUljKs1dc+i5aZyp1g0YHSddaBCHX3i+KCZOFP1Fi2CmBuSjBJt0xWy
v0wigJ4mwcH51ph9tS3NbCQcQiWPuezbB025bwzTkLELWTkraUd1vNvYBeolimvOS4HmimdGOUaa
qn9vQi4mlv6Q/TOsYdmLu8keZsglqGV8WBKSALWBUmH0PSal05PFEpEaifrCYvK9h1TcwQqTkge6
4I+jMq+JJ0tOwZzwjJBKwLMwGsv4YTqz82DTRBbAfEQHx7gGeZTvw8ZpP+sJx1UdHOt02QBnu5ZJ
UCXZSAuBVvfdfFEOJOJ7WJML+JaDQeaSbDpXqDqK2vygk47odY1jME4Gy8RDjyG7gQYCbeCAYvyA
ktDf2DmCDVLFDCtEaRk/nFoJnslkiLYZcAbkOQz95GaNUDjYJ6ZnVVS9eFlWlK7Qa4KY7zYCtdmG
afwsQAD7lb2o4dXW9ralHPqAiPWKrBROfc2yowgBmCYEiInhPCXhlSSGuXRzHQO7f1aIhvG0iFeT
APnG/PPfFO93uyL2xOtvHQz4Ffn3f1gcf/nnnzge//gX//u/12i7+RN/5f+D5knVoCPqz60Bp4+5
7Dqu5R+sAfe/+M0boBt/k5TpQL8aNhm8uqCN5TdzAD8RCHe0+4gm8btJZPt/NwcoGChNDdcAPUZI
nzER/G6gvP+MKlsmZmEKnZ8K41+xB/xjO839hU1LY/91EHSrfNJfWsaUmpQwLUWIU2q4WvAgacfe
jNK1kWo/wFjy/6KL5G7H/O3Gulsm7i9nU4xhaZrNjGgL85dyD32KR+pOK2zNbXD3r6N/DYy4Wf3h
C/j7jfo/ij6/EnbQtVgx7p06/+llMKUyGNG+Yf5a5BJlCjNhhjBfrR3Tt4Y63KcBrUkCC88+68lP
C9oWBT/yNJVUC3Y6ABDp/fW70P/ztbVNioJVDq4mH1f/pfmnmWpBCSS6Dqqsy+8JzOHDkm4WrPlf
ZVlSKd7fWTOSKfa5KYlNUKNhTXBI08DGp9WVKCP5bsRw0QNtT0QzshQ+sqtF+zyc9Nd6yI1bNxCr
t1B1crznt4SuKDP1oCoC7bVFGZUdOYG97qcG9gk/nbZqsE+RG0N4vp+IvFjlHCE/7SZI0YbHFm9i
NNt1Gcr+nWyJ8R2J8FV3qgC9J2XtdhaVa8fOxyfyeDnmK03ikQUDDsrA1ES/fYn/0nLz31tL/n+z
GqEW+sOddHd7/33tuDvO/9f/vEYx4roqLn62f1xU/u2v/m44upddk3QjcKSyAOj3ZpffFhWCjv8G
LM1j5jBycORgIfr3gmzxNx4FliGbIGCWFn7y74ajv6HTwp9kawT0SEqmrX9lRbm3Cf3+7GF103lP
OJd+WUlG9sWqN3BXTOa408fph8xyhGJ4G4nXGEnczux1sIjvf7g0/+RR/8dOr99f7f7s/aGqyR6T
MIwDZz72svvUteJtiqdXXRRPiml8JGp/+OuXuZu7/umn+mXBEqwNYcDIdQxLfV78KXDUh6mxwnOW
JN2DOYqZgKjEPiDOsJ5JgOEZrIcoOvVjAquB40DcJrmQzpwZZGW4f/2u7i/+zy71/c3+4cOHBREf
6FDnY2E3H3ApSNj6fNnTclD/9hD+w5b/x5X0H5ew3y8vN8sfX4FUG4fiY0IoVCXY1tZ4pObB8rpw
fqs11O9//TH+7EXY5P74IgHm/RFqhnm3Q9pWlR6BLySP0P/xf/kC94KkP1wnophwlhrELCvEU32y
BU/bRiYKXe12/tCB4/8XV0v+477z++X6ZaW3wpxoGPjSo4ND/ZvO6r62SnLxsA7H2LNRJRAYB7zf
CHVb4ZX5MLOoX/OQGhz2kRYfFSeOXmo2XLkKCeu/oQiib7lFeEDyfIAab7DpKoiAfx/++tr/slX+
x1v+tRyq1HMt16JuOCYkC8MMmRJFTiieAC3RKdk4vfBC2GaOVb2yc7eB7sGGWtNJ89dv4M+u2a+1
0xiAl8BQyuGY3RMH7ehaaxBrYt52hFGToUMUgXEddQQ62KQt4U4Zxji6ioyh340G6fCqXGWt/rCE
ua8UySa2/otL8yePvPnLQgbimqS6yl1T5wet6fyeqLW//sx/csObvyxaEeXfSo0o7xhWzxWD4100
mgRnB+D9r1/gTxaGX49X1RBZtTLxpQ7z9S54sk94zP/6v/6zq/LLmiNFNJpYO+6tNs96ddLGf6nz
+Pf78P9wdl09buvc9hcJkETVVxXbklyml7wIySRR712//lsaXFw4PKYEGAEOcOZBNMveJDdXoTKN
1DfVRJRF7gb8uVgF1HMBakLXosw3Rp31y6k0I+BcXojRMurCI4+v9/6GfS5rtKn0onTdJMA/RfOq
iYttqUtOTSY7CSAbG7+c1QCVVjIdHDgAHqMjWLCNnfc5tJ8zpbaldnpYn1XGNipTFnFyGjVlRUrV
63gUUKFHhNKg/rvgcneWAwdqudlGuDOWvrycGq5SMV9ofN7XvuZFAYhb0MiAugbeYEPwqz7Xu8KY
ZtovuSuyiFdjUfPKrgM0ON9DFPDXfZ+m4pavpCic5FYDqKiDllvC/yF4wNgYGdbvXib/amQ4SA3w
bYmP+3if3Eeh1lgpzMbWfzljBdHU77QSIryAq+CxyMJxapMnpY4f/Kl6uu/zVPD2QyoAiQy9zwB1
qgZyp0SSH3lV2933efHfoQGHh4hyjaehYpgOMUBHeEACr1RqrPXvs4aeCmCRH5KRKwPFqyAJLiSv
dTVs/HLGYVimIjfmK3HIAaD3wlwRLBnGB5o0fEKO+AxSzvO0AMVDrb4viCUqiDl/avOh9GVvWswU
c3gwRkH51VbpU5zDQKHp541eMbIF7cXazL1ekQQNFUXmVUAF9wAGAn3qO1BAhJpxGW2dDpbIunHC
lag9uGniIe0g+uPFATj9KnwsvkVoLPD53DaC281dC+D7Bn8Ve9Byhfo1nAa8FuqChghbARh8zBvZ
m7G66CIEcE7A5OKNw8sqTnIhD12DydEMG19njdDS6tVPh3NjE1XR8tO1n3n6E69DQfnZTxvJlPV1
KrBTiKA2UQ4DIKF4zNsTtrndAL+6rhk3Qo+RmCQqtKE3Nog50BJeXgDG4PfFH5jmQJefBy57fW5Z
XaCCO4ey+pChuu8V0F8EPBvnLVybUHUtoCRYofq03gxrlqlI5/WB9BK0NDxwLBJDxJt9XFQ/17/N
GCRCBXYKgHcAWxnV631NOywqkbh36/sR1hr3NUDtyiKwuHUBNLPHc1AAhwEMbDHAb0ybzF1vgDE6
dHkxLHVuBnBA8UBQjY2UB6NBgT3XfR9fZv4qBFQRTlsi7AY9YSGYDDX0RrQgvu9cSqhtuY9JKSiD
DlhCAy5HyH0WFXAiai0AXQT+2XoPWBNMBfFEwOSQChXDE5HXoRM/ezD6RQEKTvd9nwrjqYiHAOoq
ihe1Rx+PAzFw5vAFO6x/nRFhRPx3/GHaGxUZ9HC8JnKK6BEIpksmqRbHhbv1BljDQ4dw68PFCJdQ
D85yXzmp9Y8sCerntC+bjehltUBFL0xKNKANMAFS2ECyg8A0oIDumAW7nGKjCcYoiVQQd/WEt64I
nej9nzIMd2pgv8A8MWc/tteHiRFkIhXF9Qj0hqSU5VGGEN0bCTSy1xUQIte/LiyjfWMvFqm9GJCZ
luskOT3OcB0zF0GxcOf3afpDUzj/DBKL+t6nCt5YoagIFxhe4yBpIqhN/xLGpN34FeKyZG/9CirY
G5/XBD9vCmgMNHAvCYb6lwDSsQNTi2wROIgJ1IZgrw0DEwnCPqUEJwVA4AmMeFNOlPZl0oIdKKnR
Y9KB7Z2ms+ppEBrB+180+Q+RKCkurCohcRQAcg6y2wicXqDCd7wHEG1jLTCOhYvo03XGyvV+hMqF
Vh/JWMOObAIdrzWAYoHOCFBSyJDqNAB+BsU60HCjhmRbt3fKC/7/r9kilWmSDK/O4JjDbg0P+oPf
f4yV4haQg8IDyqkHkwQYFSAeT3gTN+pCPY3gSjZ4vOYEZd9F4oMy92DHyPD1Xl9VjMD7nuar3I1C
DlDtbQSWXg+7w1aqAHaKZe4c6zDRXW9CYC0ZKj8RgNP4hCvToyCXWnPWIag7g36UwrqWhzZunkAi
x5Kw+kLg2Hp+30cc6GULu+kdJsrSKcrK6QhYZ/t74wfd7rSoU2s4U2NwRLh88mC0vsNmbkX20wNU
Bwx4KhtoeR9vrDNG2Rp1xH8XGhivPjTD0RLgLfpH+pm4MP7VHlS7+QIxPzKgsyFANunXRsdur2sI
fv7bnAB9zLAI0Jx2Ui/BeQSFxYKgBEi4xld8nizYT5jw8wTA9TBu3GxvJ73v54zrUIKAsdr3wPB5
eAt7loP+ZWqll43usOaJWjhCBPaFiOOpV9m4MZuZDdlPA+rRBjGJKdhQ8TG1jUV6e3cQdWqLU8oM
zzcwG/DiYYBZpvogRQnoaFppcwPwj+sdYvWH2uV0XNy6WU8wPRW/0Ocf60h2ZWgfbXz/dieISHUC
aF+IyRRlciwl6Arhxgu+uwwM4gwrBbsrINC93g+R1RDVkawFQY7AXvGIUmryA8k+d3m+Sd08UARz
nkU4nuKBZkFDAt0/IZ/sUP0A/zYZ62PRTxkoqtXo5tNU/u2TkQecmOeAl5D8RICOfdb3D5Kgwf0j
AIvag+bk8ABgLe8BTyF8ANAtgJ4L0LQJ8Pl01y0Fz3b/Rk7D1ZDcULTRi4H7LYsfVduB5jE7elBs
DBpj8jXqdNBIyHoTHH28tnbAbIZwBhiT4vP6jCw/87+7soiXw382tCGH5ifQoZPX9V372Sbw74Oe
SEIuAeQQj0h34w4KwLITE7C3IFIvbGSc250iAjVsY6QQ6CBgxaX6RUiSY1g8RGq1UddlrLJvzemr
vanTeNBPpCw5Djl02qDVWoAgghfyHPukV8MV/LI+eLdTGPneq6/aAQgQxqYQPD1C+V8yC2B7StJt
lRVZDzzC0rurr7ddqGvDnBfHUi/goDWY8G2wYRYmAxUGlCfoKx2vAHv3tt4Z1qAtM3XVXNcUcaWp
WQGSFVToAemQxGcYG6O++3hfA9QeAxMRAHSVEg3EbgiaSHQMITIHOcONJMbYMyG++W8P4Kkztm0r
5McSWl6/YHUOURK8kVngh4DGXIaCA8Ps/J0M8nQsY1BHU63P3SIU61f4TwlWCyrkATSDbGOHY42o
+O/vEaQAwDQZZIa4hhvhNFzKgv9KRvnYRRAUXh/U7xT93wAG5PzfRoC2rGQYLhVH6Bpb6a7ax1a+
k2x1J1hgsluj6RuDA4Lwvj7le84KrPV2yZKxb7VLZXK8/vl4jsVxvrUmW979EoxuDyUBuzD/9Mb7
8Xgm5s/XZ0im2bxRG6Lx/Pt3t3E4YuSORZT1eqXWVdESvYiLYzXE+8X4yijH4VEAS3K9b4yw5qmE
CygmkMfjGB8DeCj9FCMo0QNxLG0kDUYNlqcyblyJJOJhbHQMwMkIXmQVFBbpMZm/cJ5f//2Mdbcg
1q7HJ60JLwQdWug4iNDBPRjyYi3QlTx5BGNgKz+xZoHKF6Oe5LpQLUl2IZNEOB/quLZq96VwnkoW
IzdN8MlKE0h9AnXL/e5BQNUizio5575BopIFwLUi3yx7RDgCFwFb1ZwEVgHVJP1pvQHWKqKiX8ar
cw5KLUx+I/LY5IUjQ5Hjvk9TMT+Eeo+shWeVoVbaIycndgfT140DDWteqcBucJWDbnYUg4Jd/pn7
5h2MHMcXY3EjY93+PhCS/65OWBzV8K9K4+MYCCeYpf2JfcEFTurP+th8VzX+m5jExdXievWrE7jK
gY4DOYD5VmKnO9Bu7d5pzv0ltebDV2rwUBOx2p/QxDPbPzDiNTozNn07NclGF29PPSwu/v0JQhOk
XDbi+iEBYhTxMuhX9cayvTl6vEiXikgrgUcJpXpPGEGWGCpYdoNxPaNSMvbcx/oQ3sxQaIP6+RMP
2Q9NI6ILkTf1darV+ZKAPOAKIgj1PqBFe8hOpxthwuoQlaxCiL2ElcrP3kj+JABPhzI05fCEut6V
m6kQXVlavTrU1ED1QMojJ64yQ1MmVCCBkC4iLdD2+Bi6kL+zmWUhXDXTgLGvVn0nuMpAHD3tPEnm
C6jBJXYJL5B7VhX6QmWsCBwgcFNa3YU7E97Qogc96+/ZMfBp8d/frxZxB69LbkYhOH8OuOmgC4Mr
zyXMvgAdWp8K1kRTSQvKU7CMxgHMa3nBmpqZwNw9/CX65O2+71N5K5TSOg5SRXdz+G8ewOmbjmoJ
uSMu74aH9SZuxjUv0pcWwFy4UIE8tAvrJqh25cMXtNLuSbv4NpW2el/FNUvTRVfRG3AElCh9LaBm
CLG0YuuZmTED9HWlCtI06KoGVl4jMMh9B6Fx9GPnt6BFrw8QI3PQV5bB5zgwJnne1Unw6fccVIb8
9ne+KMQU8zuE6e85AWKwqLBuEGYNnhMar9KlB7j0wLuYlG7a4ii43pHbNXO0QEU0nyQF5NMmxVWS
3gI5GI7mSB+cqU26nSsKdOdTE2pt7jykJ5GPNt6sbt/50CwV42DHRfIEczsXk3KpyCC8jmPEuWVL
stcAGrogr/D6HzUZh/cGvoUVL2xVHFlrm0oBtaoLEXTuK6/hOkgMf47jVuCzvkwF/qKeCD0GqfI6
QgLo/MUvYHptzNMSHf/Z7DFeVNDzMlD/EHGoPQhfHscptofEU8rObfjU5qdnUryurwfGwqavHJMM
weVKjkQ3aLJoF3d4GsmghB6o9d8yzvBqtoU5YGxY9N1jLkBUapTId3HgNZPsHeplYH8C8t/dVUvk
Rfr+Af8svZs6kOng1jsiiUWpA6BGZfHz3GxccRiJhr6A4MNcTUD3dmMubs9CBsGXZJxQfymjr/X5
YLVAJQBIXgA7IXaSCzXuhRlpQ2sVtOUtTADr81T0kxBpC1js0ivjEtJVsVv2qlHr/OG+X09FOXjZ
ejbCJ9Hltc6GuzuUnILpjUBGYCM/MsKCp4K56odZGqJExglOfSz93BFUDkLjEM1PQyAocik6grO8
MdusJUvFd9okWq7CktebBtj78CL0LVKxms28b2w8Ze7Wx4yRRXgq0mcOIpSZpkBLAjYbfekfEzi3
r3/69mwL9I2khLiAr8EewFNC+PoW0uiJPJxDwgQWW+st3P7xIE79e77KgoKT4BA5A+DVOTIZ9tBl
3hgX1o+nDuv+DL0KaULeXoQ7dc6Sh9yQ5t/rv/t22hPo964eTscFhD4qz+8FmEmn/kdIkieSQEYD
bgXwP4Iu03pLrBGiAppP4YuLjZz3Asi1SWDmJmr7vP5p1ggtTV4dzvsEJtI1TAQ8Hi9aRMXRGVVT
fr/+cdYIUaFcNEUANXYoTw8FRASCH1oPJzztWYNValsLG8dzViNUOKtqKYoQhAOjNJQeuqg8D4u9
HFAPnQUVFjtIBX5jod6OZYF+zaqHVINgeuXDTbqH+3cB0xVZ480ZFF/IhG09/bFaoWK5myu+FmYE
nLSgQnUQgeFxAx5sFm8hKhgt0K8yEm6ROZxViMvJvXoOYBFtwWbI34eAcuz1KYzvyuQC/TbT6RDn
0+Rad1td+wG3uVcwzU9qJGykVkZU0K8zKl/XJThZlRfC0wVK0vCZ3LhusL68DNxVUOQ1CK9ly9Ue
GUkODfxeAHIsqDe+frsUD5YsFc4cxMj7UYUSfFGWD6UMnTAJOtxQkclGJ62yBheDYIJOAIli1CVT
39TkQN9FbRZAbSOHRG9Mmmkfl6O9Hqas9UDlgAzKxkSTIDOZwXIZZJhOg32UlrWuEHXEy8TYvy+A
NCofJAIsy1FcQCUg4DNLmOT+C0IvLQTTpPCkxFK+kXdu7/CgIf87f0IB9QwZj0NeBsX7TIBG4gjZ
fOhkg3OuQ5a6wB1lfehYK4Xa3qUZG2YPmT6vG35wiXgY0vTOSaHSgN4CBITFgIMDz8NrGbL6KuRO
oSwZTdb6b2ekfpWqNeIIlBIJJuBY5QmkWmsYddulvmjoQ4JtIwUwZkKmxkfLc2jn9kHmlSAEA/iH
S7ZRBVAiIv4u4Y+1Jm905vsS+N/LjkBj0qWYVAGBwrGX+3O054Io3QfDOP3RIs0OopJ4/VjCxR5A
skcCq4cHX9H6Pdx8xoOfQ882mcVu46cw1gQ8gP/JHnMnREOY+rVXqrHntz7oA+XGomAMJ81CFcR5
4LpxOXLw8kcwip8dDwXpsag+OrjpkA54mGzi7zv5qVQWTCEQF2tYIy4ES9yBW3zaWv8UcOXj+vpj
dWZZl1dZdgzhp6lEmeC2QwA2IFyxTLVsvxo5bPdprz3k0z6JXtbbYqQ4dZmrq7YkEb7c4HOIMEl1
FCmzI/+3Cu+HCh4q6w2wgolKbVEXJXy7FHfKRH3U+/oNzqWAl8Nt+L7vUykNVPdZ1bpigtZzvofE
DXaLN264i+sF42oqTIVRbgC59yPo4okOJ4CJBTU/SI0F6V3PhmiBSmcRPD3jOqpnV9HmsxQnwKfd
BUEF95/KY1UrdJ0MayA3S2QvGRJopJZOGX74ZCMQGIuH5nKGWosyo9w2HoxmD4WfKADC104whJ9Q
LdoiazCOsTQvM4TAJQ+nt8aDthw8Kd8FGMuLHIgh4a9Zu4ssiKGiQlpO5ixLK6zSOObfJrF7xtV9
41SzjPaN/EuTM1UC4Czu0FB3Ksv3qOCeJB5AVOwpZ0SBGZaCBxgInpdmOC6vh4SwrP1bTVJB7adT
p8NqSHS5CXqkyeD6MGfkOsiES88Rl5pFsogriTu+6lFDgElQ8Hu95aWBWw1TwT5kXIVzGcEwtuLD
3E5PxCfW+qe/HyxufZsKdD9oklKb9cqT4Guz1yC07RYAIUHAuBqzY4pXfSDPMrgrw7xTS2szJXH9
LIzz5Ahg7sMjey50XEzghL0jsjQH5qQVMNOqxuprAI4NpgNaKEPzWhbqh6wqW0htJX0Q78tuBgaw
hcnIekcYCVGhUkrUDrLQ5irvCkUO8TbwraGNBtHI+C70P9YylVFyXoabNaT8wD3KAf+as/pd1qbi
GAKh/7DeB0bg0/xRUYFte6NinkOMjVaf4SNgjuBkxxsx8/02cmOyad5oPyKbgF0zukNR+nB9iMgO
WnTtA6r30aHOhQJmjn73lnKcCt5wAr+YktfrneyLgJrGsm516pQ9CbUEyVG+je2eQDp7kPUBd6I4
P0B4Uvi4byiWtHW1gQKDW1YAFTZeH+lnLKknXkc5YtLdWSx2600wokqmkhPP62MGVX3BnYPmkMuw
kAB4dGv/ZH2cOmxoHGpwGqhFbgVjLNS0zhyJDvf97qXJq6HRIbGciQ3eBzN4gf4Qe6U8w/0BRlnr
n2ctQirZxBFeNZJpzLw08N0kLfaAOXnKMB5mvd84iTH2nkWP6boH4gg1D0FsBi+Y4XixgzXJPm+f
xAICZeGw0Q1GPqBpnM0szAmeOFtvkSe1fV9qHkQ+Fu2sl7eAuow5/g+BU6oqDSIBrSeKfndoMvAd
wb/XN4pwrA5QEUBCXoFmmdJ7ersvYB5EugA2m3fBtqDBRi3+MUxDWMLIiddrEzTIk8lv4K2XiOeo
z8oNyB1jmmnKJoCrUio3Q4tzqZrsuKmY3iDTWnZGpemx7Scp1PIrtYPHxvrKZbRH4wuKMkgL6MW2
MEvoXmC586OADq+ZzPoPX2gelKD/Wm/nNtyOF2j6x9yKcPBTONHNB+2pTCEfGccltPWJPxiK7I/w
GfUDCATDWwiVL0NR5X0iTHtsULBN6WCQyI38Hlo48w47aGNGtborIYPZ1Q0B1aaH3ZWYd7u0hkW1
judhs5+DzgKKobLDDqLTMmDXMBKMyTtXFVAO7fStJ+ObK1qAuti/gQmZRQK/GaCbMS3Fc8wBkdnx
0l0XVXydyonJNBNII6qjx+HAP4K4WM5bT8Q3gwWfpnLiCP87YOSV0ZukxxLWqouLtr+Rb28mRHyb
SohNIoMwLQqjpyFbJb8Tcpbqz3JrT765aPF1KhfOgBRAiCbVvVD+PZHF+QWup7Bq7zNYEIRv6yuW
1Qh1OAp6uGHp+jR6MxQnMxF2etpR1rPdBOXmMfyz3ghrnKgDUtrk8BmNwItQO/hh6l8QNz2K0lek
8hu9YDRAF5D6hpeneMb6EQA8HGc5M6uyOULc7TfPa1uvdYyVRFdTpgEvONB8GT1IwOc9/Mqgbz63
yW59jFhfXyboau8eYJQlia08eiminEt7KwSZ5/+03pgyU7drUoJIV1D6sM/LoMSTmbT3/+q9MZyK
U2P1tv63eYGo1nOxcda+fY5EQ0v3rrqRdHGolRgnL3Ra0Rjs+ajuYD5j5RZMPvfqyb/IbvZb21W7
fJ9tNMrITXRJpRLxrgbQOjqX9umuUWDVx+fy6/q8MIeOCvI0VDKeC9CjCr7WO2LFO0j/OhBtOdbG
5KWmtrFHsXpBhXsW+ssugQUQCdDzlT50lNfXu3D7JodJoYK8n+C5OzbD6DU6ic+QWdYfhBzEBNzY
fGfuZCUxx4jASgDe9ae0gnmSNvqCI4QT/1zycrfX6lY/Jn0VHXS9kt71pBycjPfz4yJ7bWaDAPH8
KSTnMh4iC+xVHWiISG23Lljf+/R/bifoAJVAoDsX5POMsZGN3NEexw//MTsrrrYHqtKszBAqHxf1
DHNIk7eSz7Yx4LjjNi+luQnqW4bqxi+gSzszH4otiJ2jBwFvC8FpcsZH6mRGYVxe7CcnMn6lO3hz
Gvvj58/JEkwsDt74+bDQ2RZsP6x07GjHWfDE2VgujHxBl4KUrBs0FONHj4dFbg+7n/5VELeOyAy6
ArRL/w3jDPL2WqOgu9yhsUeLM+QDVNYMzvzTGioyR2vDSshILGAIEAD8xi1UYo3ykt+vsgefdxPH
wQTEG8x5B7MygzvKS9Dh32RP5mBO+Bc7rQXTBEM1YEZowcYTkwCJUSMFzbMwy0Prdl/6j/isfMEj
DAUG2Qxtf2PUGWpqIl1cCqWgHsUFe1BjFQjHwMt3hamatT1gTKJjsC9toM6MFm0GFohA6xHMmmzq
ENPCMkGNxg7TgcgqgtICbU4RNjIcI/EoVILrO0mb/CW4OmkHYbC0/7X+oxksQlGhMlrs40g6J/hw
/xW8qZixZSERqztHB3//A16yRmCDkG121viXwHzckN3hGBvlqdk4n33DrW9FLZX4tFrNE1/DL5DR
tr8X7eQQgmYKS96Df/SPqllZta2f+B0IRXZsc5ZvazZx2l1nZu9bkUpYq5rKXoNawQ0eGvze8DjZ
w768ADZ2hGUXskiK1YN7nC0/iY7olIfc+AnzZDN021NxKd3mIh5yU37Yepti7QR0Hamq+jFuOAyI
WlkjEljwhEu2tRCC2kN5SBBWP7gfcCUIz4IJN0yr8biX6rDV/LdixY35oKtMNWT/uyJfVoQlmR+d
Abl8C4/K+/B3/BAccP2ezsTDDvjq77RLc+x/SrvMKnaQd8LsCHZviwZnbc3L7ddvQZSpJDfGc6pF
4XJWgYHJpX2B+/P8rjyorwEOSMfmAuHYX8JGAY91jKBrSpw+634DBRtvvqjP+QP3KzuBUWRPO9kV
j5jlLWjqzeo3OrWkkKsUih18SCFDi8Xmwi7uoToP+2IPcfud9qzuZxDDUQo3IOywl51pvx7ojARC
i5/psdbrQ41ZHULBLGrNFIJ0I98yEt+i933dm2muijDhMWrwpYKW9V6bQhN81K2DEevzVIbiVbja
KMsmWu+gE49vi4+yUx2Cc3YgXvVaWeIXfC+lS7PT7fZXcpIMuIoY+Sn8Qz7Xx+4bu38rJKgUpcBN
C46P6GG/m8zcKR1tHxy6fWolLhgx+8RsrMEasfg7By6QdrkfNk7NzOVPpSV+1mcRjiU42KYG91E+
DKfkVXSmS+KobvKZutEzrErXe8la/XTNrYPzjlwXZPSUfXToX/hT/KzgDK19aIfiksOj7r6lSBfe
NBEsKOKjT4E8wXiFWKTZgox8o+NvzBStlTZMMQdDZ3wbBmk7ZS9/JAdyCFztGDn8rnKAGDSTi26t
jxhjZdJVuKaGERFk+UZP9y+qBgddx6/e1z/N7AiVIkYNljnhOOPo+Jg9gbfn/00/pVfxsyoMH369
wPwYi3lPa3DOFo2P1R3qAAPyJ2yCMjRZ1bM5RZ4PwyY523gVZeQfiUoSkE+DcYWEGsZiGxPn+3lT
AJr1ZSo/NALY1kGIAk8NHw8u/JWB0rM+CRoS2K3FRIU9jGqGYGHmen0vG12ON6nwi49fy/FLgpe9
Vm8FOWM7oLXxYV8UlqHILydqyQWuGKzj2OKeSq+2iyNMIw+AyZ9Up8K5x7fXu8YYNFpNDd436FqF
jNbML0n+Ct2Zjc2AUeUhy1hebW1CODccCTAbKO4YPt+bgTSYLR48x6nYSlSMeaGF1Hgl4FplSSC1
NX9EP4Oz6EaHfCd43Fm1uVPhBA/hU33OXX/jzsOqmBDqzgMM/gCDUES6/6OGOw/gqS/ye/ZYvPqf
qO3i+mhXuwlcPk88Bl/dgWw8IrBO57TwmipBhkMJ0NPEyOCOfRl3rTXYtUOs5YCcmFAitMJz+Tdx
Mqf8Cb7Wkwg9luXksJWsGUmBUEkhA5ogVwrMZ9MOH7W2G0L51Ii9tb4Mvz9zI8QIlRZIGMxqUqKD
lV3Z8BrElb3ZD6cG18Xa+vES4ugNa8RfxT45aVbuNbi145pu1H9SO/ZyG/+19Yf0tMU2ZfWWyiVa
38/1LHQoFotjZIgyiQ0t503gHjYqiKy4o1LKPMQEmovIsbUawa7tGCZ/1keSdWv4fu24Cry0kJVc
hYujB7lom7tAaNUrd6Oj7+LLeFAs+NyfBHfC6shP0yG7KIcaKWW9bcao0apuTdNCUGzAJI6tYDTl
z0gWjUrfGDHWx6mEkrTzpNTwUfVQfbWDRXh9PnCybK//dNYBiyboRoMYxMWM304u8kf9Ir3xp/S5
9vxd+xb9Vt+m0BA2TpGMLP8d41cTFEizHiYJWlL1yOLHxGxhx1v67xpsqKK/KiTbZqHf2m2X8+GN
uKIf09RM9AeRx2r4EM0fghFbLz9OiYEL/ulX5O5+FcYuMp5CC5UiOEqa+l5BsZc3/oYoiMXGX+/t
MTXf1keYseLp17Z+GJOy77C5pTz5KyuVTRRh49OsCth3LFwNacTJKQTr8O3CLv6S1BwLA5ie6bV8
Vp/0H/m5capdDIkq+XF0e1s2YfB53xmWZvlOvAZz1gqTKZcF1DZhCj7MGzmRtdl89/aqVz4M5OC1
iZTrv8KX1O5OkRtffMeHMQLqlL3N7fmjaOW4HKYQDHlanyZWmFEXjTxR55jPcT4b+JMkvWThz0k/
rH/6m0p6YzF+d/SqQyWk5Lh0wmD1O+7SH2UvesxetePoVg+YHze6qFa10RZjtdHU3xL+aipciJAF
xw4G0JPRqhvFAfV2RNGM30wf+JEs4TvHrwVEl4VQtoBasmVtBspn48R5G6QmiDTrN43LvgbmBKn0
AvNJt3R0A1pRqL/xF8AgvtYnhJGJaMqvmDWcpI+Ya17wj317FiuU3njd8NvwWEjQdJtgNh5lGwPH
mpLl71ezD1+/QclitCaXLyX5WZGN77J6QR0dsp6fJkCc0Yu4NeXpHMOSZhpkK2ue07AxFTjNSeLG
smLOC3UwIANeL3t/xMEgFY0od+qiMiFVYKQSKtwRqqKwoRWlVzVUjlX10CVbpFxGWNKSRANIyUqf
IsN1PjDo57h4C7QNfIfCWNB0xGtwV9NVzEvdza+ln1qDqrrTkD02XLoxRYyp/w/Vl0xpORat6uhx
P1utmDdPMFXbWlisOzJN8E3m1M9mLlMdgZAWlCepC/e93BH4zQgKgMktv1PTPN2PRVo+TJzU7YED
aMwYtrKHUf1TiX5rkryoSgPcklGze01LNjZgRragmcG13+kFHBFVp+AGI64+YX5r6TOs7mHjHAUb
hxfG4qC5wUrigy+RwSO37gdyCWdRuZBYATwgLrZyN6uJ5e9XwavoWgKfSEF3II9a/xziCCwIKQou
BFZ+G1spqwkqPwjK3BQlDG2cFBVRw5+DU8HXv2GMuVFt/aY73Nh+Fhuw6z74GrAGPR4sHThwdh7I
Q7qRzm1szUoxGcIQab8jAXYNmjRqe72L/RexaIcDOAXkQIKigt91XU6oKMaN7IiQRrYbyW8uM0dg
IM5JIf5XSHZwQie7YBJQCwzL5i0T+eJFCIv8WRyVEDt3nB6iedYfRTGZrUZSSztVAAuHT3drRU0N
G85Gb80oziMbsorcizir8RESU8CSjB1kuuC3HY1OT3RQ5ee5wgsTH7jNWPLgKGiKk0UJ/y7Uxfhb
EZPil5pkogIH1hDmIiJUZZ1KKhoHjvPkbexa8pJNQ21nvCyXu1aBvEoTQJ7GTEE6tut8gLRZVUcO
LPBSA29OA79L6r6Ckl0Mz29r0lrY4GadcGryTAZUuFXL/SxleMILgs7Iw0q3ilGHI5EAYeHjpBbt
I6dP7WXOBtS2R77+WN/Gbi+c/xAsUz2NczmsNSfgFSetIdLWj6eKbLGBb4cwLCH/XTaw6A2qKtF0
Rx/JrBljPcynPlHgIM1DJSpXoPxqFUMeOuu9uZ0rBRq5Uk5RkyVtBUaS3C/y831sQuRjo4DBGCqa
CZQNqaqAxFl5MvfCZXB5fEmVjUx3+9MizY/POt9XAJjznYYTgY+bpWMbqsQYm+Cuaf52/rsO34af
ymjEw5AzclEG69eFiJOKgVlX+ZbmEKsP1FSrbaBGcxpwDslic0TMDNER1u7m+syyFtJygLnKoUQH
LiEiheZ0cfeCZSOYnK8cdKL+mEoNeECleFlviLGEaGp8rsmwGkx03VHy9KEE3iBNx42dnHGGF2gd
rp6Tc0kA9dPJSZM5QkV6M23bsDWGosV24CvcPlFVSyOgHuaZb9R5WhxQiA8I5MVxLIdTzQAvtalp
owW02m6wem8fYv7Dqs8LkfTNyKnosrCf0r2k1EavyVDa3Ng9WGO6LJmryWta6Dnpqao7SVs+FDxn
CsW0cahkfXr5+9Wne1VcDE1HzfFlpdyPQSlC4idVNr7OGhlq1xPVQeYDNUVcAv9jxnAsMwYNoBy+
uQSwNd+oxbL6QJ2LkyDNfWD8VSdplKdAmw58MWw9SDF6QBPP2yIA1oQrfAf7jnZSeEF7k7WqP9di
yT+pM791s7sd/f8hnpOijYCA0FSnVADpFXxDHLvD2N51zBZo3nnbEK7PYBLuVNh5zSlTqpdeIcQR
SRt/9jy3VZFg9WIZxavVxPviDBlRjJYwCe+5rL1ESeSqUf93PbewJoOKA+LPWaTNvObwIwAh4xG+
3JZWucm4sY2wvk8FQ51IcQzgrO/oErwiBzmVzDrwT1VSn+es3GiENUZUTKiSHxYAbvtOMSkO3IEh
76FBnaSuOvu+UaLCIU78ORFlpPokeY6D3oSdfZMBsSBvpGHGVqJR5eOSH4REr4GfraVJMyGQgbeG
vDm17Ri6PkHkwe1+I7JZE0LtiSlU1KKhGQVwsd/GqARPCK8eVWbEw0atgzEZNB64mGcpFUdQPARf
s4scp3KxDS/J2L+vzwWjIi7QeNpI0Yc2qHLBq4qYO/SiVLylhZ4d2l7TDypRk+ekFtKdonHT30nK
qosoTLAfUOcI1Z3hf5xdWXOcOrf9RVRJSAj0CnS33e15ip0XVXKSMAvEjH79XT73xR8nuKv8lnKq
gJa0t6S919CD9I0Vfy/TRnRRrXRwxSY9wHlw7KAfkU53tZDLECXy/cBAQL+X+xFmu5d9M3nn9L4C
BO9/ry50jdR1aC57GzTLqVC5Fw1VF8No5qJlzRjSytzDw+l1Ss76Yryvor+9bRWDxIHaAZg29DTW
gw8zCqWfcP8rpnjgTR8H6QiLwmWA7nyscgcosTKfZnDz/SGaJnYuj/nvwfi3r1gFaV+2CQ+4tqC2
TguMN7gwsIVQuFHHXGU4WiwBK37KGsJI4WRI/d2blvECJjVd2JmGHdw2wSWlREGA1JSHdtbtk/bt
GArmFFHRD8HNNIvsR1dU5feS9uXtO7Hxx2irJfRB3b1iQZa9zj4nO+E1rI1MR2sXtzCGw4417clb
Zn0HMA3UOGrw68IcfsAHmKdRmPXq5WUMentHZFfEwqu7HSH12MUyGFjcQrLoPp9aGbtN4x4SkvBv
CwC7eK2eL8Af8Q4ozZmLdnY6RPLkxqT3qlgb1j8voOIOoZcvy5WE3dkR6vl2PzkEgLREFwfsaiZy
+aJBDCj5Pa4u/Q4aiyyNugoCfGAMeKkbTTPJ6riqO9Qv/WLsjnbUIP+1TVWHQrseDfU8tv98Hn8b
RwN/lQuHIuvGbBz7kwDdNDbS9WLYXQVfzB6rTJigZ66yeoRaXZX8A9+CYy6kDgssg6/lvzWcWY5u
0CS4ep8MfWuRWWl1XasfiT7HedlI5WuwMpt5BykgYU66xCUA4Ky9wE06IpkPwSD2BiXopy/NwxqE
3NmEdzADDy5lgZZCSr4PtTqTYrd+w/vfP5w5Ko/1qe5retIJqhp9WcdJ1VxmfLxdelxiB5nvv/Yb
3jepDy/KalaOzntZHCoWzzmkCKvUxJ8/emMbWoOF50lPwMahsou0gpoQLemlJjCVK1vvXNN3Yytd
i43MUMDzSjnQU+lV9247OWE2kJfRNPeOH/z4/GdsRJt4//uHEeprkmmQa/qTEwT+rxz76UNZmnPl
zK2nr3JyUzkC/Ip+PlUeeWV+taMq/1ogrwHINcrQDD0UeloqecvG7C7xlzsxJmeuQVvTu8oTlcTp
Wy8t5FU6GhXFd44sLr/E+Kb/IZX3qNIULfSfTkrf5N1bAysC4v+Tn1Nm3Fo3q8IBrg2207brTz7v
nXBZ2oOmEKAXxkHFToqvrZw13he8soktkKE5Tcrfl2Wwz/i50uvWD1jlByYKVEAtFqVixo37YHR3
BmaXkScLuDjwttl/vvg38tAat9syGDVPVlJ4saaHpBjMbuJNGQYdKpXgwaP4YM6Vu7Z+0vs6+xBn
rUsLymGJDl5OBZXtdEIxuUG5WA4lOfAxP6e2vRFxa7xurSX3k6zH8Zv310I1FzZwXz4frY2QWON1
a2bgaO8j4mBEU18U1HqXDe5311JNMvr8FVujtNr767ZQCbUL1lRA9g63c5jM8z9wsn1yDQoRn79k
a4hWoT13KdZWBWEB1S7kxoOh5kUCSnf8paev0bASbMVxyPVwaoxQx44X3S5jyTmOysa3rzGwUz81
MEEehpP05NFw+Jik51CpG8GwhsDWpcnLyeCcOru4qPjtRaL9qBjc/cTB0qFnQIsbM7zGvuY9+k5j
W7angOa/Selkl049389KsrCHnsuZKd5YqmsOOs6QCnqoBdaRyfY0ETocqZ1jL+fnWJcbNyz+PkEf
4plB1KzuVEBPHRxTh+LOqEe3ZJd5A6BZ40Pn1TlTSNwasNUWCm5cZjVUYE6sf627AZ2kG+u9Qarv
TP9g64esQi7FeQW1DA/acgqmml7umHjo6YWXBLBUCsC5kuMUBfZrfE76Lzvsw7jlvVOXsIRtTzXN
rzgVIawi7j+PvK1JX1UeBujtQrd7oqceOjZ0uOFzGpfz25cevga+enrqqGZIfsl05fAsljA+g/7G
mby38elr9KsOppll2qMn69uLvi4eUZ9Owzz4GhgOBsf/u1rHZamQKFx64r0buYt57IsUlpTJmWr6
RlZaw1zrlOULqYf+1CvzNnjuw1gDCv75wG+kpTWUNdG9FXCtNacmyMJGvuGWf+Gnj7pbIsec023Z
Gv9VNAsu0goU8B7iwP6TLgQNaZM/9lioZxLS1gitotjjHRkK0y2nbKhumawOTeN97Ry2dhCu8mAp
q6RF9aWvXmaVX7lpeabuufXVq52S5AtzWg/bcZk7IUELU7T97vNp3Uhra9gpBFRU43cQUsyyeqJo
nM3skttyujAAf+wCXsgzG87G1K5BpoHvdjLH8jxVsNeNhrSDTicVUNwYyTnF3q1XvKfWDzlNeHYO
7KjMqQCRNaOoQkedX8efD9QGhAh4g/99OqqcJodALD1VLaqGjo6htz6FiTd8UzODQSP/wxxoGvbj
jvb2p4+06vXJwxdf/j59H35a5+RB1wUOdp9mgFKSAm4kNIogOfmgyob5wkkMjn65kySnWB9CynhG
+Wuvaj3eSU91L59/ycZSXANTFax3s3xB1VfVfagZv0If9EyTe+vR73//8BtH1hBo0SI5ToKNQGY1
5A4FQ/eLT19Ffq0hUKOHpj9x/9UbX9zl9+cDsrXoVvt2wxd0Fxs8V/jNVUAJlLoaqLllu88fv3Es
WINJk4KLTi049i3i1V1IaFBu1Em+J66JqSyioTt8/qKt37HatZtcTE1l3qXr3eBuqBgPUezNQwYx
8jM7yEaqWcNIaeHKMmUQCPIaEUROS5o9HIHy2CsnUIG7NvlaplljSAM6pomYgMTIA/Z9dqFCyKqX
tDyzjrZ+xSoNgEqCzRWGZqdOcRIpTzmPtWAgEvtZfpA0Sc6M1sZ8rJGktSg96EAg0FhuW4JD+eDE
FuI68CIqyJmT2saevgaSEkGAzLdYuyVNoyQoj/3wDLFplOX/qeUXL2L/Ivc/hLVv++4dUgVdKLpA
iZAUb7KX5xosW79gFdWyqOB1NHQM8unFD9LksAwCybuY90ni7xcgG74UHP/uCR9+w0hswVMl3RNI
V3+ErVsIBCzXcL8uzpxLNsibdA0UrUpvnm1XQrg4N8NvznUbS10UkE6j6mAM6y4rw/1YwtD9SQGQ
jz5WSX4ACum/YGuoTlLKL9lL4EtWmUAUvM44cg6qwu1zD4hGaP1zEJeNVb1GlMq0FcobR3YqHBfe
8F77ZmtQIUVbX3w+UxubyBpTKkVdsi6Z8PF2AMvSjt8W0v/5/Nkbi20NCvUKv4TEeOOdBvetacSu
SbyYkUuIjx/L6sz+ujVA72nnw0rzRgG/jWp0T07yUPhB5EIAdGBnBmcjd5H3l354ODEAv1CvxzIW
wa1fFQ+Jlj+EJE9W5GfGaOv7V5u4U/cBqT3FTrUCbIW7VXYLHmwLYdvJnslaW79iFfOp8GuvWgQ/
KaSqFo3MpRmjvpmh5Pa1HWSNiQskTweuKD/xxtDYdRv3eihVsvOcbP7iK1ZHekj+e7BGVPxkEoUg
T0J/8iPRf/HpqxB+F/gPyqyqTum7Y0ld5jYJ89KOT14NE68zOevvU03WXjGZQTMKvsz85OqbuXsi
/ZuQZ0A3f49iskbC2XYGbYym3cn3Ch0tNHCOLkQtzpRa/h7HZI2Fy7zMMfCOdE9I5FdZMv6uSffS
5+lr03m/amp3n6eLv69TsnaM4WAxtJThQjgJfcFx9nxXH0Qbe4DXnOHnNM223rKK6aBw/MyV7XJK
6vwxmfOHZRlvWNffL2V+ZjVtvWIV0ziIj14nKpxB+weCM2gz3xLxko2/Px+nrelYxXPAgT/Na0NP
2Hja3eJXRoWkQ/aG09ubIzL6rWND/vz5y96H5b/oBCJXx/XMHwQlDEHRCcA+lqZqLrpZPZmq7M40
xLbW7iqyE8IKCJ6g/FVO3gUcdQEP7M8sXLnx8auw1pOXt0nB7ImCHBE6HvpIyrjXWsPn24jvHoYx
lMClhUMAgvvnA7YxO2sUn7Y9UWIEnAM/Jb0PpJgPEPOg6eUQ+P13rfLKiSH2qv98/rq/33fI2kXG
g/i12/PFgqY1Zj88iGfsEzhu7OlMHRUJFM8im3sKJ+8Z3nBfOmuTNcYPGFSHBok7nlK+UxpGudWl
N5wL0I0Vt1b1dCz0Cx2mcO1JCAXPcJ5CJ02fmn45U5neesH73z/s6k4XyEy2ozoOY3c9E/LTBOV+
cJxzyusbC3qt7onacQJisg+xt4nc1wk693lCh8Pn87318avg99HdhWjeJI/U+TH3N7Z96bozaWvr
0atQhypJ1i6jdY68gksUEDJLFtbizCFk6+GrKAf+5123YlHHRd7VSxOl3UPXFmfW49aIr+J8cIsU
NSSYXeakeawqASpBYP0zD/9/K9u/5MA1cg9Xfa3QNAEBP4FaVFjB/eEPrDnkQwGnniKybQDZdj+v
+guA11g01Pk3Nub2nw5H9Yj2zAMTpZtiNYj+ssUB4wgKtrfLs6X+0cnKRbvW5u7Jd6ntoDHfBrHq
YF4RVWVmIysaCY5yOnQ3VWeKGM0t98f79hKpPp9O8NvqoqUYhlvuWIVKgRYyqoZZfh90A6KX5LkE
kcBxqmgMlIbSfzbAMQsMpFcjZ68Ntd/PT13ng91SdBXUfbu+y+JZps5v4RReFxtA4W9b5QBHULte
l+2k4P2TSwUwVWNQeP/kea4IMmgqXmzu22jq9Bx5M/EhnLuYbzxxhu9TLiDRPhZaxCwbQ8jupJe+
0ixMc+Uex36AsoUgwNX13fBEmvZPyZP6GlaKJApomi73ZVZoFROZND9ToCjDMiewyakqjlcVwXQB
Lcn+XmRJu3dVox/UMlv8d/+zE3MHXNoEVP4g+2NBoH/t5SO5CwLEZUCp9w/3BFy2kRVuMiG8vZtR
590WTcepV7iXPbCAUcPmJhrFbCJ/cf297Ri/XWB89Yc4aEhcly0yqx7B+w4r7Zl9pQj8B0Y9fHek
q7+1Dpt2OeXoYAxshkmgKOKZpFU8TxmLAmWya3dxU2Au5yl25qqbdoVKeXYZNMPIL6CV0lSR4yS0
jXO3K75D73x8qAGAeZt4RuYd7zy/3FPXkVU0aFVe4S5qL+1IhIkXWotvJpO2C33h5hd2TBmYWAiO
IMgYKMNe4ZUhT2gQz7yeXvUElcU48fx6B5zKWEZlx+hBdAG7zuB389DOmU+BDSy7cEDf8KIdZdWG
1ShKEFSEIxuww5wmJF5Z20sGTxm+86mXngxkKvd+nkfA+/GLPoNjk0UawDWBjM+lY9kU+6mr96VX
q3uYjELIYfAGaCSqFigQUbY7UJP0XhX1+I6CDGoStU2vjnDgEX9Q63feJNhYL3VeIHBSXbN+17G2
uWSKs0OdeeJurOvchEGl6+vcGurv0ja3r0EHcWffttMLerq8iGmb8Taa2lb3u5pxu+snx9vjzjEB
AuQ5lxrusC9wJQieoS82hy4d+b5XogkDUy/38GrsLtp3wzsLofDT4Pt6VzUke6lqtCcDgGpf1dA5
F4PWzi7IqycUL+jl0siuC0FmGb+bZMbnEKnjpeEkxGyTI7FVfpe9e+sdQFPxvmTJQ8kaLSzyjM1I
BeYkgVbAXBRx4EsSJfacRddGxl9jeUXAm0xkfX9KfP8tCUbIXAeLF3Jzrsvzb4Hyb3l5dc52eQJa
o+sHR3tL2jC9m16WHwDJmuvseb53vruvwev01N/31+qGP3y+/W4c7f8F8X44O6RG1DzNguBIja1C
tBgU8EmFdfKwFfCG16lN4s/ftDF863pmYbJu8eDZdaozCp1IH6ieyi1/aedcIX7joLom4Cm2FLmc
XDhES8gGiB6YbhEn6UMzAN7d2P2XfsaaiVeSoun7Car6VS/S/ahV95TP4wxlVOcc8HZrTlbnltYp
iemsCo5TMB6dIH9K4Ta55DCiTOtz6NWN2VirFfcNZSllbnDM8su8ftXlb+ucsx3aevbq9EKWJEBT
CtUTqPFcwlVlNwu1bwGS/XwGNoZnDbydjdGpL8bl5EzJz4bgDtT0hKEblr924zlJnI16LFmjbhmz
We/5QO7jqJvHaq5BSm+faV1/Y4M+FeV8K/LpibGlDR3iTaHW6V2OpQEBk3NF540FvdYHhvR5Z1jL
yxOaYtkhdYohLktf3/YeEPyp9OmB9sE5+eeNI+faK2rwM7O0Gof83AnGa+vhqPb+454+n7Otp78v
lQ9pphKp1sPAsIXQt7F71Ob31577/r4Pzx1sUjldX6pjz4V7YwRJdrPMpq/F+n9Ee6XKjbO0wymQ
fWdDhRti2A2OugZbenn82i9YBbsjIKUY8GQ+AeRaX/ZjMx4cK9pfX3v66pbiKOhcuBSrWAxefye7
cbgc56T/4tNXgd47y6Jd7aojTDOqMKvGGyAp0/jzT9/IImsV3aDEOTKQfnGq5iCNrVbi0iZkim3g
fcm0ipI1crbMJjXlTqOObppGMgP7FW6bSXOmDrQRvmvlW48bockgitNsXRkyjaNylaZ+aBv9M7E4
H7Ozdf2tsXpPlR/CYCoWBiPfGTtEcLBSICPZXSXHM1Wnrae///3D0+eSs5JWZQG7wCaalkPTMlyz
mi/1JMgaKEuKYCGC5sNpzr8HxEIn4efgmmiQZy7q76ngL4eqNVrWNjMFJwYeWdlcmNiTonxWjg9l
hM+X6cZutDZTYkvv86VGHSA3Osqhil+AhzZD4vNckG2N/iqEjZtJQZpBHaspf3O1vPRb/4mnye/P
v39reFYx3GBsks6R6sjaKbkaDEFd18gzvfKNb19jcAG4kG5L0KnRhhx94fzISn7UVXeua7ox+P9B
4QqnLuyMCk8mv/nDCZvlZZGemjE5U5zaCOE1FFekOOoXSSqPTVlCJmzObyjloexJ5Jps59TO05cm
YQ3GHfSMGr7PcPBfRBWp2nPvSe+ecyzbmoX3v3+IX+NAZUbraTjhCBHD+STOm9+iev3807em4H1d
fXg4amyF6+cdPznMDUn/a5Y1bg2vBZBdn79goyC8Fp7tE/jSSge5DXWGLBrrTj5okY3RqJlyUMRI
+jsUkro+5pU9p1C6ERR8tSmPtc+bwqCiarzlIHlzRxr1tXS0xt0OkITRKSA9AI0LG3UtFICn4Zzk
ydZ3r4IZMt553yic6h0Q7peheXWH9MxutvHoNe7WDKnm1jjFqQYT8Kp1Mgl+d/0lR1r0X94n/8Mq
KptpImMyBccEhRgodUW9TmFKe66CvRHHa9gtChKmgNZFcHSb+p9G/J6r64yijkYr4Mz8ryGoyBp9
6wiUdeC6FBxNS7EN54+6mQ7WiDPJdCPS1gDc3IUII0wTEQjOowt/0+G9HIqu93iO0L31glUoJ5Wn
qSGeOmbtTwdQvH3DnVM+OTddZc/1RDdy0VovNjFJl04eJpqM1W6y5KIj35qpOlPa3nr6Km5Re4Nn
b+Lg6Z4TwncwMBLQkjMP34qA1UZc0Q6FMbBKj2inG9ibdj9H1v/+PMltNPbWKFz4I+alnsbgiKKf
CSGTEgUG/WKULiAZpXaNDycNBqUDbb7YNFrDcScU74gfaA6DxiEOFpzfO4/FItBnEFN0I+b+tQv5
ENL+1BQ2H+DkldeOPbQ2wO0my8yzzi2NURcvItDVu33f4dgBuczyGdddYFplWh1Kl8q49SbAv/nS
0YucldNuKN02QtECglqfj/nGfK7xvPCCdxT1XX4Suv7lC1IVocpp8Ovzp28sxbVabGm6Qqm6lsd0
glfD/D0bXx17Zs/devb73z8MbTYrJmsCL64FEoDhrOVP0finGmP4tW9fJYJyZBlrOhxHfEDN++Wl
aJ6K/kyzcmtZsP/99nGcq6JecN507RCiM76fB5CDINuwNDtzrhS4NbWrPABAKZTuEoVDrRyeC0JO
pC7O7INb37/KAqzoQVifuTw6nfNtlMsf1618Ei4tHa7ooIodKIXn9AE3EvK//kgf5hndEtqUU8NP
kE2+c3sIRyTi5PjVbe5/Te6d/AeTizwwJznBzjgoCyXMVIWlhCocBSpGZV78+YLamI81IhedHC+F
3gI/UcH35VwdqD23K249+n2ePoxRS60PTPEcHNuhERB5s9lO0+7n59+9EWhrfKwMKFT9RuxWZkxi
FAiOfiUeZnsOZrYxv2tkLHT2VUsFsA5qKe+c1IlUi+uRqW/IuTdsrNZ/q5sfRqcmLms1A3FEBdkJ
XlFw1pt4bMH7CyummxieEfzM9kiDf2uFf7lqr1Gy2o4ea2xjTzpt3Z2bKe+JoZh9OSnTHNy6bP90
Y9K+In7S52HpgkPFshQ9LNHAqRD9u2+aQhi8RK9ThwFpne+zLrKDnOf0wXQ5exnRqgDYbOovskWl
d50IkiuhqiHy2zI4tTCwuzaci0sGcmZMamlvispb7iBSkx2wvWq4Zo80D4Wsk33dL9UuKCn9bQpZ
7Vx3QYO1aKGAIJvhbUBfZIlGJ8OVtRqKJ1eMoDuMuJ6dllyo0JvZcKecNPtHE3jw7d/bKHHK2+nY
tynfQ747+zNJr34xvcP2WmftN4mCzB0gCPOxM713WbDU3jvUB2W3J7O9nMbMycIMmlmXpFTTbZHb
+mSKTv2STpfsZZEmMWSo5ovEH4M6tE7XPgnp9UPUFFNe7IF6HdHXo+VpLgWLSSOBqnXIfA/hBfXN
1jP96eCyj05snz346L40IVw3qsgyr4IPcDbgSJNJALQbUjC0u8V0MkCz5/CAyBL0tad2GY741VZF
nqWkjnPog+yAc5rCXmkHKkPwMay8OsP4Bsq78rueHkdfwtzYh5jVwOuc7fymTkTUZabdZ1ng7xFe
pd4TEDXvaw6HyR2UB3sdcxfNa6o6N4jQmC1Cr7DjM2Qu7eME7nzs94piLSRm3/Jq2Oem0/umtvkR
frzjZe1lyXHOsnE3uVrveFVDTWbuW+jfuGiYw4v1wm2sORLYjV+6wQBP6rn37sHu6V9xOxvgqkgq
92LxA1hRond9gcOICPuadTrEapX3M+nmB8m4j0XjOt80NrODngN3D4qThvKm5odlTr3IqcYgzBY7
//KCtL2qAF94EWNQXpO2MjH2EHMLwZDlVdWjjsYWrQM6sXGfMkByRwEsgcTF/bo2+l3Y1gMBtDfV
bx9FyzsTzPDkU8Vw1eJ1ez5nKgZuQseMKdwJauh3AJs17KEkmkH9ZqwfqQB51E/MUoUcpf3rpKuD
b8lM673XFtldNTvtbZ26FJwmpiJdzCZmi1NGIAnDlInR/oXD4HKv1WR2mgTlLhkyDDoZxp2f4imT
gktIgpm4toTRK9HRaT9wGWDqFrHnqSh3jGg4WzSeujFoPoUp1AjDlqXuhayK5jtvuyDkZaOvsgwS
LT2wG1dey4N7O6nsmjYKlss89V/JQqeIUIfcT27VxmVFADdpIMh2PzeleyFqn16QGSuzoKO9qUZU
I+ZEpD8tIAIHKOuogwP/ol3LeP9C2fIGMiO79OAZceiWDtydfuGhS+x87QTo+YeMokmPtmJ54auZ
vwb9YHdQt81pWDutDqGowW8anJ6jfDFQrpeLJ2LI9fwhwoWDe9fKX67MRZgkMOviEmThfZXJ8aVM
+xdlwaP0ebL3vL648JaaAH/iTN5LnkzJL1skdZTpcl6OpRDdcRg8J+IOrcGbKexjABhjE0k5qf1U
sfLO5XnzUAzFL0e4456kfv1g6qE69tZn36ZCkCwqxwFku7Ssd6aS7Mb3SgAVmCE74DCSN4Z/HXHc
8JHq8tEPFw0iPrHUCUsoPsRJXb9NVeFcdiS3L5BRrJ6SeoQp41ymb4BvjCxCWyH9IWfX8osOhqU3
iQukgl6SqgybtqwfF5qXlzIAx7CiU/nEJ9RgdxP8ug/l7E0nVyzdDzbMfRll4CbfiKEE9YX78rfX
pg6EFXO4c2mN30sgQNBV1RxNY+FFM0za9xmMnC6mbIIVlSDuKWAt6t+Qo4NQS5+TPcyKc773lJ8c
sqps2rDrC7+NSj/NIs679FAqAYV+vwLnvmsxkFTRnduIBsgXCtONZM6ifmIGy1emtwn3gkdrneZx
GqrlmZo6OBAgza6CYJ5jCNLBAs708BsP5tJE0lFjmLEu+2bzlMQCuhAH28F5e+q68dQvtX62YwOB
rBZfXyqo7gokndAy6T2zhJmHaqlhemlI/zPRDuoKU1EmF2Wb3vca2MjWrYcDBOWwjaaWDHFrpx5i
5oOzY0HevYqJpXe06fkB+mZT3Pl8jAoHMloJGaprdGp7GMK06dVSjeMv09T6JnC6Zp/VAaS1bAL8
9ZDzPELjhV07nDqXI8R7LrAssEICr7qsErfcT8AE7ipDROS10xDaEnnbYJqg6j5VwZ6ygDzXVTWB
NtwE3v1QiAAGo7JxfnUoalwbqYpbbzLvsBxub7KpSl5K1w1eM1LmaOY3xXUqJnEI+oDF06zMcaB4
wGRNhfzdDnf52HbHlGYgCdfYeJ98ByKmg1D8vmo7E1adWz4uJLF5lMDIottJk6pvOpjpsUaBGjih
ojiwqsq/lRNceZPZA1RtEd1dOfgikhNjYHkNY2gC2xw6kzXPGvyvvQya4oUv+T8dBH9FPPr+csVr
zJVvxvEJJwmEvKJZdrlA1++SA7jEQ0O7QsK5bwBwzUNqtQ8M16w3MmvR7soyE1HqNg/Wb27KTIYa
IT6WSIsFa8J54Sq49FTK6K1XaWV27tjO+1wm+kX6pD26lYPQajVc9Xxl2tBvsxq0ujkTCQx/IKwV
DQ4bx32H9HhBDLRcItli97WDrlUIA8DqkVSUxsXMgWzLS/pYFy68+CCejHBDMYIZPYej9kpn5yxK
3Nuakh3SFokTOk1/SNA1O3CGZ3O7jDUa4pOwECVT6FB7sv0FEW9jw6Qq5jcaUBh9CJoyjp0tlyRu
cfh5NU7fPFPpVTI0hVvth2EcohGrpQpn4aoc7sc8eRMKGwBr6B9TEvu4jLBYPmZqCIawLQiDRNrk
AQvmt14TmrwO9o4q52gIvOmacWc4IBUC+VUH4+VYOyICIpE3YT1KnKNga568eY4sTtqFdlxFzDQC
cOzXoYdTmhNXgiElLr5/mfr+cABYx97iKCafuQ9WM+rU4ByVwxSBRUl+Ad1VQPHHQL9mhM5xCNFB
uoPGanGwc0ZMFGTKpjGcNVgSjhygyTBrnfnOS7JxPxvIcoAKhn4SXEp2hbDFfimy+jhUogBQjiXF
rQjS+pQBpPDER6AjQ1BsnBvmJDXMkE2OdM96x32u6sr/Mzhe/oPIAduvb3l3hFJycMorNLQpMeXF
2Puwwu4DfTf7U3lQnjs8taNo76scG0g5Fyx2Dbd+WBlRJLgdphDT7g2xT5OuAEYEsqwswxKkLnGs
EgCoDeLtuTNVHidt7ro7rZbqNhAEHmJaVC54R1wgFYlyYjuokjrfXG0VbI0gEvYn8QFuZ3NrbgDp
QCMtE3Y3+eUAXCfNYTgvyiAFJtGoP9wsXdS0yvs+9BXUvuZ52mnus8ce1k83Ra/cNEwWywH+Sxr1
qyO+412AwAUwB3cnOd0D/tLrCBzufu8Ic5E3hp+s6yeoGvIMJpgqKU6O0GKOxFyQvc2kBFDQdee7
rhq9OJlwlRX/x9mXLcmJc90+kSKYQbdMmZVTzXaVbwgPbRBCjBISevqz8rvqP4/LFdF33Q47kwQk
7b32GpLZ5npRIKrSdbNZq607Zb0vUMwYw/pnR9WsUJOd7q3RsUqlBSkwFWNgHrWQtoTrMfAs5Ja2
b6BaEfznDN0DscuMNeDwwl0WFE2w4ym7eQJK0mnjZQK25ocZZ6zI+KSwwzEj+ygLomp46hDZ1qez
xhUPqNPu+sBBe8l4fVfHUwWRv0KHs8rqDj7rZE1pR5zCuJ64W0yLELSw78/wRWIH3F43M5K65RqK
EfwXt73MZqh2aommdHEZBEVwWJxOswvLfEOl2Dd09s8hKtJvOoKx312ykbkkgg2PU0K9YqlVdGpD
nBcgPGwPMQwAHnp/VkhyHhWyrpxW3yeOsnNmlnbbs4lFDgbZoOKSqJleHTv6WeySuphw7L6STkbn
wB+7Op2GYdq1lIelz5TG2Y4SJIXxcJXNXtjuqr5xDgFC63c6oPOTU5Phm0WRvR9sPRxXpHPAbUXy
Lu/aqguhpOfTkPPBNlkIu9b3Opzjt2kEUxlE46FNEYfX9LBJQFs3+K5zpHUX/+S65wsEVnzJmg6M
RtR2zSlhc10QRIhfuUnuSDNmJf6AL/WrE1lxQvJF/Q84sk7JeDXtOivcXWA6L+exCvLQ4iEB92we
TCttW2iIDUvmEVBAo4Ht4PIZnugmOqybzoPSVdXoOjv3UDvhxDIoGobXZuHTD0Pa4F0kLPyO6zdt
1iWjB3cK0LyJSwhIo574OvPaWVMPaEE5DZPKPaen+4CH8i0a3eCOTKN9mR2DAAy76VTNi1Qx2jrX
wJy6Ef3T4KNOQqRAC+PVhTkrzTxSjXkTtVs5Nb4F0Zm714sa7JCjxUPyb0NHsVceU5ibO96bM0/0
CC6GTso6qYfTHOulkBscRLNZ1jNmr6Rl70OnEr6b1gFdDNMjui5/zptxmgvGfITPgdCL9p2uGY2Z
g8JViS8dW6bviUBFWngbD+N7NgoxP3sMlKT3BmMshB6jYWaZIyb7BTwB7yiG1tvHlk4pnbHP93Md
YisJDGCT52hIqsIoLyzGQIwsH2jv3lWeK+HVjpvAYVSmxx8YFfSp1yv5FsZtkIOCHNyhElvGDA60
00u7tjA3Dck2hWmMgcsr6Lthk9cq9AGGDNQ9gN8Nzm1jbbRfVoEdoUY7Wkpa/fSgtHlArTKnsNmL
vNyQGrrBiXUmyOtqr9Af9A+g1Osxs0ES96B6T5Mu6MDgT1WNnGUEkNY/lR4RPagGisJ2E/2OIqY5
haeVSBNfLq9xJRr8No/e+cTqH3WSrDuYPvBsxU188ujmvExdVOVSBj42ocjvjz2wn1QJKOlS+G0t
d6uU/WXjUVvMvOclWFrkTYnVHChqtEMH5vsJisegS3tncEqtkzZXQrK9TojYxVPIz8PqAmkBjm7B
ig6CXeBDv7FRe7CotlMAQJgS1oO9dOiNch+xyEjzgcJmH5BN4G1EX8TB1urFWVARFVHdzTtC9Jo2
MmJlFTFzNmrTe7zAcebadShoFYrz2PU1WoGY7pZgXtMYnez71LktarmNl55wx4dKxxLP17aiwJ79
PNRolTzK9XPMtxE9iwr2QaW2rOIyKXsxJPczrbw75VUV0uhsUOV+K00xilgeEixhiWpZ0u9biGWa
TqNKTiOp6L6flTrbBAyoSa7shZnefkf52L21ZF0z0eMIzxV8/1CfrJ25uB3pLSpwwBhMRdG94Ko9
EbXMJ5jcGpzQsmlKi8b0UfWL+odqSJ7gnAS/Q4bEEJWu6KxzMlBHZpBoY1ee0CItceIW2IjBRu/O
lbsC+epbJMx3AiAX8tOgZmCiqJwObOgINAYMdnhwhE2tn681XcuwTSKAjD57RTy7wrCv1WhUzFC/
OYlgj1hNdQqnKHaKeVDngw0D1JqbKrxrW5aCXNaZFKyFCtEgg3dY4DTZYCg2D2uGKK/6HTWUU4Az
Fx+WzUwH2prhPBN48U79PF7A2NaPMfHq3RR63nGOm/HEfS5+QHVBS4UMuJ3rR4FIdWuqHXBERFSY
3kt9p9Pv7uZvuziqNE+xb7UXRa1zbF13eYqaJXxFEqCbd7WAQa9CdvYBhaBzN5IV1x+v024VgFln
skUn4OreIeq2MEvQAeHAd9S+mmIYL7dtE2d9jdEeTgq4HYqRRL+oaXFyVr3AweYNswdV7eQmey2q
ZC9GZBzBCmylRSVHsNznOmmBgcR8SK5dnVwhl+hp0ShjTlePll3S6e1Mp6VDQJK2v5c5aHa2adxL
UsPqMI09bz0hPSp46mG8coROG5N3TirUpBXRSPxDj9RnC+Rk34D8Bf+4PSi3ANOgC6lCP7wnHiaW
RC9xnIZhDEbACjzjG6xe2fM6ujJ84CNSLPLQrecoGyOtfsdJ174AF4vPpl4CnSce6++5jE3JOtve
97ZxoZsYw4dr3g8OTD7+rhXlT8nUyByqGoxAXfAximRN5oIH3VQ4WvNsc6hz8r0RsVCDN5VDJ7xy
ZANaIdeAZx7RKflaLWyG1LMdHipspEUCtsheLWP9q2uD+DAsa3KxCAjbVZE/3fn91L94akpQT2Dg
8uY1wEsF+vYCaiB/LyM+78aVOSeVOAba3iba0oZi1JzgOP5NAq8K026bozEHf9t7qEwi9o5iqNi2
Hh186gQNBBNCgN1ft8Q9NDN4xFCmIAADN/VsYN+j0qZvoMMaxqS+zIQ24MyzpURFiBDpfqzWvF6o
jx5uAsmgHe2T9UUHTULoY5YLRy5v5zstq3bRvPKfCWqoQ9KJOAArPtlOowUoli06isprzATOQGG/
D2bmcM2T0bxb19D7UmkzFlZ5SuejWpIswqp/Wg3kpavune9O32z59XIyYrHVII3YQbKu5+0hoeHn
SkdrfvU//8Ul+e0481qujUS0I6x0S0Kh1+rXzXufp3C890ezfVN+C2Q2oUuxrM34OqDIKHpR89xp
hhyHWA73Aqr3yabJzkDjFOxXPXhfogn21HDEUSPkKtwBHiuhOEoRRQVEPsQ44BX+g0takxph6zCq
LQbdISqNUFXKUCEOJEJrtxk2IM61S+yLaiRNOQmdH85q6Z0HQ+HHXs3zCdAFLJ+2NSnRitG9qlCf
jQxgOsc5thuESgoXzg2HBl2ehs36GOzCRgy71bo/bFzFTwPpEpx++DW8BloHl0X7g8aqPsP7lxw5
tpYXZ2YkU7WIcOxV6jLA+jxfMAVMqZWoBIYx1xHaINsna9ZEgFzdNh7fMa9tz8THdu2b2mT+tMVH
D2ZexSQ5+953LrAFDDTOIxfY5zn4VHiCDNlZG+YpSwa8uC/WiqFQoZ3/hI2hKi2kxahd/f6cbFWI
qhd14LNHajDUUDjtBt7bu047YYZWDJ2HaReU2MDB/a3ydkzJ8BmG0m2OqgPHqtpY0VTE1KkkMc0w
/Zgu0EKJb5YviLeCLC3baCdgf25RENWaF76Be5c3XuH7yXylbgzeNXU4PnkTX83QLPebGN0XOJ9+
XWcC/4S5rr9q6f02DoHFzLSKMIfCaMrhZRLmmMD/9rde/5JeDUDOaIh2YOdccM2brQhi7DwpAHfI
Em3gAOml8VImHU3e7CDsy7g1os5ahcwoNfktTduImqLxI5bCQyAuRIPtMo4BQ0NvZu9WTsypBt/x
Kag3LH8p+RNfmwk6PoRvKFQpBY6x/uzIpLpn8zy8QyVnYXrr97sZpk5ZoFiXryNOwmkdbSpQlSCA
AsV7GSMioWw2QH8oOPnFoAykeRTXYAxWMSmC2aflyD0P/7upfRQYmqMSTYo4QiByK4IESRmb/xYy
bYrODvTEAyuKyFbqcdZzD+eZgQNkIfV+nCS9gBKxFMpHic1hApOjXFW7Sk44wNc6lmmFXLYvqAnD
S9Ry97dCcBHQViTAaRtuEKfXtM8cZ9qyOtQ/mhr9WzrILnx1G+cZSW3dUsw9V78pgWrPc7aphBBv
vEgPiH0btePXYGsQZ2jVVoRTIvJoWa6vF7oThFnUORM8yWbHga87wRkV9Ix96yL8vc3rgpI3DrId
9SzVHd2qYedXGD4R4EnvjAXOvibNWmIkjUapnsfmVOmwQerV3KRNAqlKnMh37EEACqoBt1CM8qXj
NCyRMED2dRCFj5Dn+PghMeYukHa70GptQEh3BlOA67Y9GuTgtY73E2w8940slXsPSZ27G4jnppVa
40NjMahhIvaPXgs8GtMj2P14sJMxG8acCPt566LR5qh08KnrwMueQDm3cD3eeV4cZwLY9g7mPzqn
K5OZIYPIK5GofePirTc9IIJ0Qx3+lJCR7xzVVEejBw0drO0PA0crGbaa3lWBRSUtW/4Cu6kfGMH0
hYZKt6AyqAHDAzElmjk7Y5HFCfYrn9MAldUFb6ibtyhE7pAPySHzibZDpa4e/pjR5ZtEfyqqVuEt
DtaHue7XHeqLJMbaDqYc2sOuzVFZwWZqnJt9NTN5WANMW/v7HtTyOK2nBEJXQP/Z1OvNTVXYxwcX
yVTIWFpZiJHlEj6ARcwaqHuHEARNvfwaAfTfI+97Xp8bAKx1yhLPuzfbioXpNONYBtztv7vBFhwR
iejee51khyWOkijTimNSxVoZI3s4IR2uQOLABgg8dSw17orZ2aiAZjZ1L7JQuMJPB9QnBR9D9y2h
K6yXhQ0kJHNTVPbaenncIYRPNNgR16oao5L04wIpH+lK8OjbnJm1y0eUh1/1YkOwnCbafmeIskQ4
sDMKvzDosX9CzTLYomuc9Uhbjx0iP4q+jZL3hzruzU+JEdeSRnUfneO5dh9og6ISSKV79pbhmuLW
tCka/TNjcX2m6zCd1wX/Ok0wOAvzHnvknAeYdh+h/6t3vXQ7Ufh1v+z9ZUG1gxlVezcT3hZs4c2d
GUf7bWk2ZbKun2HQPbj6+4qQi6+micxFT3VQki7ydphMRWkA287z1K3zRfhaHCPmBc9IHyNO3iut
iligicByl7upX+ipa8X2aKykRVhv284dmghSiUkAsFwaDnmyRH+O3QkQLTK2RtVBz091U8TdFqCf
dfw6a5RcvysCubZBQqMDYMxgXdCgr74Fy+gXMJOod7HfsrKNEvko3HAtBuAlWay2+gAAvX9EMJKb
KfhplDW8bp7jujYvMcxgd46btOfxZ+IS9QICvonSZvFmSBRGfxwuajFKpS1evyyAthbZc8Ai38Kt
wqujYn6KPR7jcreqdF1vO/GWo3tz1BxenGgdf2DsDfm353vROwodGaQQ3/trLr1YNllbc0AdC5m7
EyDxsD05shlANrIKA2TksT020wTMIAr9qNDc5V3BqhVbv/Rh3ekrve0Rilm/VVNIymqEsLxctSAn
42HdpG7v9t/gp6F+952DVErTh9VX9D4c6Y+1exfGUwM9zyyKDZQA9EM22DB0DqTJxiS5TuYhZ0ZU
M3wPqG/uK4qrh/CaTWm4tfacLKH9xRpCsoGvpFhdqPay3mnNPd88++Q6pvmWJL3d2cQaL0XwXZdt
EP5z7BJMXSao746b37wnFukohobdP0ot/ACISb1Cdh5m0oc1TCaH+NWXoX4bWY/3YxuW3xrr7nXE
jN/fTQ6Xe0j/K8ieeXxPoU8/i2AG7wWedL8d43Ao3bqxJAzXBx4KJylw+qv0TXdhnS6Tjn306Vvn
oksV9jLDvxCbDk7BXDGQdXYd8Rso0XmMoqxyHKcIQwG9ue+L8YUqlNOpgg2CUzA69YiabhxZNgsG
KNTGspDo+g5qg/or5S2hvxA+LJ47CZ1HKhc5PVlYdy5owZEymPWBIoisbra9dJ0kuwauPggeohEW
gAB+xoqP7kFuygGJblqKDR0EBr3INO1TGDAgLq7GfgrKh4sjcmwFBl6g59AMSFb9aAN0vmz1t5PE
KOKdI2vmJZ6C7oyiST518dbtp42LXPYYUySLjQHuzN5OJuinNZ7PQ9+7SJRonC5LQr9+nLZKP8Ra
n6Nx+KdZevcyheGUz3zFJLxz+W5Gp5I6iGwqzIC3NG0XzvPQZ+5vjSH/HXyl5nuLgzEPuRQ7wMED
7Pw0PW7MoslOorAgsDlBHlC4ANeJht9Ybe2Di4jvcqpC/eBpy+4A6cQPHoYf2azaJp+mAdiBN0tg
5MpUBSZG235jkCloNKVfgiTq7kGn1HD4C9kDxjwN3LhmTLQUbtu0Wo30H9AgFr9fTvPiBY++Xwe/
0VsP+1HMcgErRSNAQMFzJPW9ynvUrteW1xk0op40hwDWQw+CiWgM3Bacmsw1rCscgnezlUCg4Ms1
nt0BcLhqgOnkEAVWe7zT7XGI5rqcfGQMph1HcCb0AjNK+j6eK6+om3S5APVo5h5adIW++BBjoIf5
Ek5dJJT4WdD45oLxh0p1jcQ6B9WrztawEz96mPZsXTXu4FcUFQMs0z/hSH7Ea7vhSPKYT12cXP2i
BKgzonfCEiSDU0tMgtax+m8s1VubwkBUvmjA3DhGgA0F1EvoEQDad/zlP5H/bq0K58VFv0knWEXD
saRJiUgGsKe85HfDN1r8/Ts+YC/euhVuFtSvYYXx0MrRDT1ix/37534kX761KkRLwd3EwDZtauWh
lRxtaNtk1wEp68a8ZdPBtD4AoHXngyjmNtHdDEIdGT8hTn70u65vxr94h7ReLDa3EOxn8TrHzyOY
3H//YR8wMm8dDEWdoGuDOOcYdJiYTKkivyKQ/P/+4R+8t8711/zrqoGRIV2MQw8qN8jV3DkjIce6
fdbxJ+Tnj67+hvw8EhwMumb1cd04Wso9W0fAl8l/vHzv/16+cjHclhgeHy0mfUHtVTm60jKMMBt3
nP4zi/aPbtLN4t6oa0enbuojiI6odS6OP+6r5erlaT/ZPj56eW5UTDWdA4WHqo/cG7M6+AWXovzv
D/iPn4wi7iq/+NcDBu4KX6VV0oPTit3g88Ix8ye70R9lavjoGwXT4EnQoOrw2g1NF7AP/1nqIExn
I9AKezPNtmT9Smz92Tr441PA193Qnt1xwRyvsvIYucigePBceCC1T8NMPmHzfnSnbhawRFdCSTQH
R0w45LmeBnp0p4T9+G/P4bo+/vUc1KwHEAEnSGnW9sBVct8B0PpvH339Qf/6aAMqGsM0i8ImOanS
dixIH39my/XH5YubfrN8N7S4xvogyw8JSCaur/cwTlKFw8XD3y/+oy+4WcGdXAHqYSZ+hNnVBcZS
K3KQ/X+YE7z//fP/KDPCD7hZuzPtQ1MtRoBwvjW5rgb/vnauJUWUuP4u7kb1qDBHeBzsmJwtwtHl
f9ma8MU3Szqq3WW1ERQlyaYgE/XIRaPwyLi+9sHB7H7y8P939v9/DHTYht4s8KVGJRZQiKVBcN01
IKN43XQPQh1qSvPDiPHoBuFzNaj95Fr2yabyP4OZP33pzdKvfbf3iN/1Rxob/0JcikoSvD6bA/oH
LJPUY9GA+VJ2RIXIv6EsD724KRfZVqn2AgIPKRPs2xnGgF1YteU6MnUPMmO4w6Q7WNF/G1AKGiBI
KYn98TfA+zYN225u941cTAMC0WbPnhxh09YNcj9Sd74wm5gzsnb4w8IqfxdIdzktiTTPbGHoKmbZ
BQBOkIcqGV5i5Lda8cKUQpYA4NIEyMHYozAYMJg+OXG7PQZzR5H7ZeqyMlG0o1UStynGc+AeJTNj
Xyp/egX9muwEd/2fAujaHvPObjfOs7pTQXxlGife0YVC47hWkc0nX29wemu9y4bsraIli78Tde0X
3AYt6EEW43VKQkxVtTTnrQLfulmuVWTXRQ9tFKzlMIVolUwiY/RuGx923MRtGYebfwLh1Pns0Phg
Ud46/qzA6jyMYpIDWPlXeNCt1N2nRr0f7LO3rlXCX0ERgLr4EKNIh5izbj7TMH+w1m/tqsItJLZt
Azg7jfPDWC0qh1X9i13rJXNQyU5yKGTQ3rkgc/99c/nop9zsvCFvmbP4KM1iOCKURkBwDrmH90lR
8MFTuLXoTBBtg5EQoQcfA2qY3SHb9Qm78Cf70wfXfuvRuTr1mkzaYn8C2HxHBahb0xp8FuX+0bVf
//xfZ9Ksti6ZQ5xJyapgOYuZHmBxCpzx7zf+o4+/ufGEjCNyb117BO/3wVoDOrMj0837T1aX2FRv
jr3VrX0M/XH57tYjeqTKu+HC2jj/b1d/c+Y5C3D5VmEFVBiEu/uFxRhObZ/cGtf/6MneHHkVt07b
eUN1sCNSigDdqnu9biXFPP8Y92KF22UQgfND/FzS4CcTo/ihBf4+geN3OevNfw3mxs9Nc8X2KESW
Bfh+ddmzugNXYWSvncLY1iHdfMIQDazPvt6iR+qDVDtFLL7HNHDZBY10d5UrR/jFN9td7TSgJ7Yz
AwsNZ+CLU1dJiUbMPM6O/N64ginQl1b90MHGu0wG1b3TiOkDsOEK6PsQPBuK/W1I4PmPwRb6edDs
72NsVHW2SNMdg4QlIM85CI7TCrG6/tqkVcDtThGpjpVFpkBH6q2QrUsO0QpiAmBT5DNDlfIdEN76
PRRdf+g9czUGlQOIEDJ6a5gbvS5E6nvjSHuJRG2vA4CQAy/vbIlYq+7VnUd50RssE7tYKIiEXPNV
dbH/tlJ3uJBNYTwBvmx72igLD4otAeAY5n6v+m55T4LA9nk1O24WWK/fwX8rfIox8jwQLzCXtSLY
J7fuh7ARGPlb4sF5UA9sHy2r+TJFJDk5NEQovOWglnou+C1YZAwwXgCm+Bi2BW+3DhIXeAOy0TEp
A0fr5apvO0o1uaCwYyCYGmLCtGEe5BeRAcyiqv4X5ALk2W/d8bh4LPhGQjn9cJvKlPBsWk+s4uA4
Q099CtoFRCFIn+4gWwHU54LGNDfuK6sIIsXdJGhOXaywATfDlPpq4i9khLmrhCnlZxlIf+784W1+
s1qhuBKzu7gogEMTHutNyVew1JoXxHBY8NPmPtg7GGXfM4v2OegnmUN6BDgOMpMzrwLYb9bM/hcH
XuwcN2VftcoA3mww913Iad3UxaHkNLjrJzvHBz3QrY3tum6oKKlDD5H6DllCBgfTtIsuQn+6e1z3
oD9UdreWgl0EzjrAnuRgtDlE6C1SRDOAEej/hlRpTa2HzHLQ0pCSs8hnx6NfDW1lxuLPnFv+dIZj
7OzdHBxgbzfbBLb8wVF+aULL0oqar55xwrRn1fcOLgedsFsRraC8/n07/tNNvX7lzWHCwMDxJ+PB
pvEqXNGeZuB4gRwxdEAQtr66+/vX/K/Aub211++5eU0ZaTrqMdkcRbv2yOiGOiqLufVOka4BWlgd
5cioZFABBNhTA8PrYqgXMF19D7y/ZDSvW9dEB9eCvjFRqx/0SqKvbjCQIdNT0nwDyxin4QIqWoo0
E+975Y3seYOLCfQKIRnzjXGM8fpE5iMYUTmkEACyBwmW/kCnfeDTxU3ZJOuvUIusByr9pVzgZ5Ai
pTG6A4oKpYQFU5gBYgaBdwy+8Cjiv1Z/6Isk0ncWHN4kJvlSe+LSSZk8IO10yTGJ1gXohHqPgZwt
W2BZIB7PLKWRC3EYtDPgc5H13K6QkYINDGGsMe8LxvpZ0Hn0HMeJOSQqaXYtwrfuZjP3udC9wKR/
MPdqmhHk2Og520BqgEW6vz6TaGWpY3WX48H+1HU1lIqyz1LW/1R74DE6N8frMHQWcp7ewLgFvkL1
iS4qg+LtP6zw66ff7B+ynw3F8G06erHgF1CJE9gT8tK4IztCGrH+h3i9mIJb9X/rM+Zz040waD66
9CdtyhbGp39/y/+8mKJbUKgb2hX5LcgDM6otMazBED1JfbPtOMRRf/+KPz+A6BYIWqYqkaP2+qPT
wEV6kaCSgdCo5SdP4M8fD0Lg/701XYL3dxQGOxAN3yjbHkHz/QoR92fpAn++Q5iF/d/Pn6Ca4c5g
GphwgMpdt5m/wL13xhQQ/KW/36GPNtGblwjVk193dYwg4EbnjFwZkX7wO+DJl2nrz8M8exiLwTzb
7Zj3yVdeN8s/bG63rgqLH5Gm8jqI1cPlYhOOLI7PYgg/+ugbsMEYXvU1l/oYRTqlUNM1nxXiH33y
DaS4hRUXYNCw41UdExmYb0N2t3yyEj768Ovz/1cL1JAWTMxl0UeYN4KBl4O/9cm9/uANvfVokCil
CYm95thG0yNnbA8Jyoksw+Pf356PPv76g/514Y4TcAzZ8YKG/fZN+x1sl0DNjQcMbf/+BX8CjrHH
3Vo0SNJ4UU/oegS28ATu5iHSAOw3Qk8MXS6k3W4JHc5nz+Gjn3Oznp1NekjxDhq8meNXW9c45r39
BBX233/MR4/5Zjl7xFnQSs8NvHldVQqFUXs0TssnU60PNovbiR9x3dGFSxWehXgPwJSE4zNIuTRv
+Je/X/4Hd+d25MdGDpVcgyUwzD9doIfEOYfQlf39w/3/Lf8/bAu3076GD6A+LkF1cAIiUAEstNrz
UM0gejbRfDGJP/0GcUjBMcMq0CU9VoeHykzzDPGRQx6BmIFZMjgivpN1MD6rTbK3TSX6mx4C55jI
rn7tgzZ6a6da5AjsXRsYFfr9BtVBz3aI7/VOtZXmoW+H6MFMdDyAKBd9GXEAlgv36wdQhodyqeBe
AMFi9AOwbfKe1DC3Vz2jXYaMw/gJo3f/fRSqAlHPCzlokGIYLgZ0odxz23bPZjHktGlIGYQePzKX
te9d6EWFWzdzEfmmQ/LrtqwnmFh2e3gkVUcuqm2vXRyWCKOYmlNrNH1yAJAewLAcd9uivYIuAfnN
VwEuqB5H52e7edN9k6CNTec2lDsTh8sO9on93WxBXESEevwDoEV134G5W46hgriigb/5cXVl/zwI
PR/9QTdeGjMofqDuHcVjnJAJnvxV/dpJJRDuCvXXva2YX0TOFP4WdIAaQPfBI2BP/Pyob2gKEhJ4
pjOXJbq94QDtaw0KLlt/Dog1enZXBav9Jgnnb8Hm+RBH6mg7ATJI+pMDme5DMrJLGFSgYoFRlSUm
Gk5gMIIFAIV6Oa+AQoWc/BLmmeKMP+tB0uVBFkEeVyTSJaAIQWcMJQZAsT7sT+il0Y7YEcqfKJ7j
DEQyW3DlLl/8CEojCR7r3s4gbvcrFEZsVhKNKOgIO62sn0UE+tU5dPEkmxrC48qP7jYCaVUcamiE
mwgoDWvtaZjGCgr+rdqP4wR5Dhbjfl4MRNmwZtwt0eoD+4birYYM4Af6UHPG4DbIZkros502WsLR
w8Bwwvd+6H5NflLL9Jd4wOtBaof9JHHtZJsJ5QavEdhnjdbbfmGqkFWQEWXUC3tbTCygpyttMDQS
WeyQL3FNn8UGbZ5NvsHfhGV8rXuoj0IXSQ7hMeymJ68OrlYh/lAsEfo3/Fq/9AFCXAlp7nfZQSnV
CPgi6HhKzgAFcVNBdtsbRB1Bp+a2sE5Y4wJW2UPqhQO0QzGUqQF0sog7GFa+67jtztC0+GXVEF3W
VT2+tBTXzLq211fiImIeQAI9bSC+XBiB2QhFEth9D4vmkx+N/r2fVGtRG6lTAWI6OPMT9NWBIPEv
5FZBHo5VCUV7A1LJFGwafoab/VKveEwOIlkeQuS+7d2VVccWrOaMBFV8sW4cPwV2WHaLP/w/zs5j
N3Iki6JfRICMoN2mUxp5lUpSbYiy9N7z6+dkr6o4YhLIzQDdM5MUg2Ff3Huuui9NzIZU2PxhFXQV
njDNafZGgBx+4GprnZa0YK7mMVmj3M2YVsUJ11XNXZQn6vmUoqvEh1QBUh+bsK4Rv708Ek4D6yGX
ntg4kUDKU/F/9YlePik2nfocdYJNMYp3aiARCOJW3ZjmgHoqkO33wEJ2vCHSPf5WkfR0MqM0e/bt
pEK9lflv5uDkPxjWGU6Hs3pbryCwDphZS7TOOGZ2ZaohyBsi212rip49xIg2tY2DOZHri46qaJjT
NmvyxNRxbWopUq2kiNKnNjC1mCpyhDvGESaCVtPsv+JjTu5aR6XPl1IdnkldNm/CMFVeRqGTWDkI
FdV7aKJvxPOiVx+xX7rflD7uj27ujcU6ksX40JW+3a8KjWwghgZKMl0PsQhidwsPOWeAvUE4Zccd
y1B2RzetQg7ZRmvcY4NzyUcYR2tP+YxboFyFkkbGQKRtKyUNvvtx7a0LQnnY648KxoC6bPNsU4Z5
knIs0rgwbwpreBrSFskKWFlk9X4bLIVzza2Pky0iHiCs0UXWQwqRDy46PTghwUdvIim5vEZ+xqs6
H/gm28TEzt2gcuLiNDblrVNW68ghdMZNXjR2Xozba9h/5+ecX/CvXZ2CD7yqdQorfRs86bW186Iy
v25DN1WRUHtQixBR4zE0A3tXhPK2VaoAcbBJDdapDspoPOjuErTz809iTkMGtZpaTdYXOayoF/yF
W6E8xCiKL3+Ozzdc4KT+bSY/G2To53l2UjFF/6HeqgLaF8WLntWUwhplvPIQO9lkeyFmPAjjHMC9
lJU4+Wiib5hFv1x+i7kmmpSauNvmXtEb01OCb7foqm6nlSUcdqjvC+30H7Ht/3d2ZAz/21C11bZI
q3uQDD3UYF+UydrU/fxr54zqivt79RbfGPGJ1GQCr7hNY4nJYmzrbRJ13kM0RsF9Sl1/YRTNfbb/
34VbDTRd0j8L5aEg+qgikGsV2vUrkYGPlxtVGHPNOjlXKyXxXW2mlaeSBfBlaFBJdXUByQGtrcfK
0HbtSi0oqPnwG4Z1ygXDR9G74kVGloNb22ib77WZmVxPmEN6X6ac4Ty7Sp51n1PXRgNq/x3+FILV
TLpjByYA3BcOFgt1Yx6O68RAxJy6ggOr1O3X2Bwad60jceB6Ra/e8kofagyGVHZWjZPk7qrvaqSz
uYHFjJoMd/FEL6SPjaL1T6hdgrVfyEBZiVjzNmGFhhtqsK1ulTKx32TfDVswU+5WlT1CXLtUvsej
YX/TRq3RbxSIHV9tacOM06x6eMkz4wwdC0fKiirErDa09lUe6Hdti0wgSr38oYlLEGF9wqWUEA1y
+LCpDWc7+vhr0lI4/OnYwpqN35TKm6+eE3nyVKlvKiODkKR7UbbBs+FHKyDr7pOqGC5NbtavWjJo
X5SzcVEVWB+FHT7WVq7vhdo46zizxS+ZKA6C0pSYDEvR8pdeV4eHPFTLfSJSdk7BeOxGVsHkzNrQ
6qY+UiB1DoBfqGUEyFttDmKgvvN2F0Aiw2Q9QhDBApg8lrqB6csOLfyjAVKAM4SDSDXlrsaXvCnV
LvuI2hEb8hCUDwPyzV1jaQC2KuV7VPjZzjclxkm/7SPyh8YiXfmWwKCWxy25lg6qB7NP5SOJiump
AVH6Hmmo5depFliPWldFwaYoe/uhKQW+8txXvPvB7/CRZmenQcUm7kTdrbjHZ1NuCqVPbyu/SAkH
0pmg122VxecQ9E57hcwgQO14zG9U/y3vVxZUxhGITuOj+imohodWo68LJ3XfB6gFpHDV+lq39WKt
DGq8UVBgcEpxPPVeBRXK81Hiw4YmZg7Lzj7y8Y6IEBRL6WTaSYwDmVtJVGHEyOIXdTBD7h3VAO5C
jL3Byaq9L4t47QMJfsA47AEkacsjxzp0fbJAJW3k1p2uC3GTZ0q9HgJFf+iB8KW7gf/1CdfbCJDB
EHddLtnHpIhNzE4t160The9t22prNk8IEXuY27Lx5FPK90067DOgNiBF1kNFmmis5ubJY/2/JWgi
2paIw34meavfJSqqc2+klhZVpfkhDSPccy8WHh2XHRDqEGIdReUr986Ab3QHWyD4AQrLuonYe35V
rO4PxrnoJi8czjVla62F3mmg5vr8Lqib/utgI6jJNI4ga68bsxfuLR3IKDhScQ1Qtt8brt3eBzFp
76tcIs3aVrad7zNbq3fxIOsN5jJm4jh2X5vQBWQgY4Gtl8hPJhJHy39p0MGDde7o0d40hkJuGk5q
X7I045olFIBXVroTZl/YeY7ltjZbcmM7ZIS3AIiGd89R+WdH17W1Rg7nvZIY/HNMZEOwztCwYy10
O8AF7LUB8NRezPUF6F7tx+VpeGaqn96B2cTdtUPI1bBy/jO5sSEgDkpMvM6yBeHF3BMmBccA5mXo
woo5FmONiR1n41ok7bF1+lfbw+h2+T3OK/0nC+hUuMUtTlmVBRu/OOmejZqE26x+vvzT/11dffbb
kzfw4/bMyaS8bz4R97zHM7XeVasDqU4faOohHT6NR+uo3KTbF/+455Y/eusXKNhzrzXZMKckEnFD
bKZo1GPsiq+JvrSDnVl9p4qVISyhsvtcvAy1+uLX7hNBiHdxYv653GifVyVNe7LzY1yLc1EmPwkl
voHFB/5Cew5zyImxhDLWfThqc+WnP7fd33tx0DhsYWmjuuyqzVCSOKege9hdfpHPTxTmVLyCH1m1
8FvkMGnjo6ZBRnXkUy2GmzH7UST19vJT5ppL/PsOMcmXWhpl3cmClwMaBjTkWL+VYngowu4Zb+8j
wQbZdbtle7K9izjssbSPPkbGwv+oA1O8gciJN7hS/YVWm3ufyd4Odpvv4N1NT8xdz9yx36G8ektF
fZOU0RFW5Ivp5TeXm25ufpkMEb8tENF48XB0OIGBuVnnOSFezc+gdPfXPeH85L86mIYTTdU7F/Bu
yU2+B6mqj/eVEj5rcbqw457pZVOxnabGDuGgRnjCY7+GibgR3dHnRnuE3JeGXy+/x39XGp9MZNZk
pIRaosgiCdRT+S7fi/vxS3TsELVkq+a9/149HJ0PNsjqt8tP+/zazJzqSEpHhqLU1OpUjSCvYCFl
KZkKrWbDovPSoxZ5mEDDDiFLHLZKtjOVYIlaPTNrWpPRlIehYK0tLHYQ6RGL1h5t4c/LbzUzbU5z
D5GyCd13OvMY+O/SOQ/TN/ZfCzPZ3I9PRg0FadkVzWgeRTp8CYb0N3InxFGFe91qMk0+LNvWLUUb
QbvRrfoGR7S57wqZLdyCz/ThaeJhBz67Vfw6OEWWmd/YZRg9+oZCUQo1+AkOQPA7CaylQs9M75pm
G6ZsjBpuBM2jmbirrP2JcZNj0gDogFy0oEKFVcC+vHKJmYYbembv2xkm/1MQ9eWKSrX/IazR+n65
T83MYOZkrcycpA79UO+Pvv5r0MZVPhItDefWyfqFGX9mQJiTgR8Fdufkac+px47+JLr8rvft0+U/
fu5DTIoj9tBTq1QLrk+L8Ky6O1EPf0IcyeVN9AVFy8YC+tTZ8e/Lj5trq8nQri274OSl9keoQ1yd
YKLmusTJztX7a0KQUHOYk+WxI06uYfM+HE3VPBshgw2XTYsOg7n2mo5xGwUpMbbQMnSsH+44GOuq
LYkV90FBQ8ytNlUBj8ztw/RbqsFw3EChIjDPqBT/PrW48UpApcWcn7zyre5d/UBMSHqqUA6+N0aX
/oISkyzMRzPd5r/KzV8LnwlOTwVghiHMUQMER/1WiZ16d/lLzkwXxqRPqtQ5/VYouB48oPTcZGSJ
sioJUuwz7ZDl8cJjZnYi0/i+1nfdMB3U5pT42s400htKq+u+8e5tPzzqavtVhfd+ZXtNOqeRRrVK
VSc8VcZ7IU9DuqTFn1kYjEmXzNtS2oN1LtK24SHNitdeOPvW9n9d/hRz33nSJ0cV2lHYo6cF4oME
zv4i1OrP5Z/+1FHDaJpG+CGxr2xoyASEnO+tvAKEpGfQf1MlqPbUdoJ97kIV6hPqm3o6kFUU9cZ1
G7dpBKgqExvGMT+cdOfbDES5SHvhPWuDukrCcWGjM9fDzv/+r1FSasBKAyCnp4zaQ9rDRRLtISHQ
HALGPrWTY9Av6BfmusFkq8vNBkDoM3WUoAwYgM9gdXex/3L5S839+HnG/es17EaOiQxtxmMUNWsX
7fmq0cvnYYwXFqHzD013nzbC4sno4G7GLu3cco5d/6oBZc507gPz56Ze6GqffYfz708GiWmGfuQ2
qXM0kaFtLKeR2xiUMaCLUKxwt8c/lFKWh1HY7bgw4D9rs/MjJwMH4WWXhaVN7Jx9r4s7va7WWGav
a6/pbi0bql5Xegz5mlq+2WV+8HxkN0VIEaC7Tl893bIZZFPbXYxtJXLbdafrp9DIv1aJf6Vtb7pL
G0RiCGU02YhXEZC/XDWHN8MPyi9grAZ1XRPqcWVjTXovEKPcAZ0ATlCGq8zljtYqV4aebqzuy+Xx
8dl6xbee7tJCxc97I0FB2uvVykDckagt+Of3vFJW/JcLPWruKZNVkZmxj5JUY7rUsh+YN+4qJyl2
jtq9N1EDgEc2u8uvM9N1p9nUaPvzZvA9ebIBN6xKJQHeXCRrW1G/X/eAyXDXuVH3pRKNp8Em/gsw
eAEVxFiYCWfmkukeDemCaeUqn1tiIo9bwQ7zu2dwUbq0lM81z2RkN5pT92FcQcPwjIPqASQbcgp+
gft2uXVmXmC6NI2Kj+RbofnHJNDXTtEWd0RcAZfNEFokauVur3vOZHGyIhc1JlPe0ZbvMJDXVTYC
BApupPL78gNmGsqYrEkdgiS/QtNz6nzMaQDNfzqe8R6G1pUvMBnYbtGQneUJ58h/rDK2h0r7Jyn9
bTYuvMB/iYWfrEvTXS7UHOo70RCeTEyfz6Mpikf89zDhfCH3JcgoFJXAUkfd9MCqFEEENMIItkEj
3Q3oeeWmVGzjhuKzceNbkXkbu3Z+p2gVmgypDcmqxT60GkMPNlDqaXtXjPUa7X6wHUul2gQQCu+H
HuBe0njOGyvU2Z9Q+XLhzD/zfaYRxANKORxeI+ldfjTieSo/okCWW9J5rvtA0+xhbkwSUcK6PDV+
/Oa2/UPM7Q6kcjD06WK1emZa1M9v99fmRFG8KKJaPZ5M5z4UXIFZwypS77XmYQism8s9+bNdMBO8
Ppl6k9B2zKoxBTU4gl/qklSC3hNfL//4f4L0T3rZNIY4KwyMzAZ5jtK0in0pq2gT6Q1JXFVtDPtk
iNpnl1vN1xjELHEq2L3Gqsgfcbnnv7l/8nZAOQB5N3pA9olm4E3rtNxacSqE6qU13r7zNCvfFToJ
tX5tEVpx+Q+f6T/TYxoXxTU4IiLsoEP+yazW30gEAb1pHK77ffnvl5VV5jlj6/ZcDcriJrEI8VLh
ke6lVNyFNXXuFSYrEVC9sTc0wwayrOz8+py7FHjvJBA3m8vvMNM7p8ezaAi6KDV5AGEkzX4wUvfe
K/XXNg6bVeExOaQ4sa5bVo3JwoQUIG69kYWpG+98/UdGmMDAbfVVLzI9rFHBg0jr1pShSwQAYqBs
K4EPO6fY/eZ7S1dPcwNtsia1tJTdnmvpfHJ77drRqQ6NJZrCzMeeRm+7ahfaLeEk1FeA87ZENXNf
F3+53D4zR4xp+PZocOqAdBqearvWv6lZ3H5L7U55lW1pFDsA/nG6gopX/FSRli99lJmtwtTphtCY
SUBnE513xToepbdhGrmBUHAfRMHz5Reb+SRTm85oCCZsNRhOpbA0qCfoJaxoKfh45pNMPTpMS2Xl
CtPAhUhokG/nWyBewTbUuGq+/OfPPWEyKDSz0WReUg2unZbb9/xgRsMGbuV1a+jUjmOoqq2klZ6e
vFqiWCSYZ0y3RnPdr+uTPz7O60EIjsZHmwjJzv8Va6DWyperWmYaux5J9rEtsqWjtPDYudZ7HDUH
1fcXZr6ZvjnNXVdl1idWbFhHYb006RuXlFukwTAFl/xjMx1zmrwO2SSJ0lYbTrJr1FVOpItssele
1ziTvWVnO75lEBx69E3/0Bv2185Co5xq8RXSB3YU08T1NnfHEdsr2oAQKZv/ZDUu+Ow/cbYwauda
/9xof+2KzBCQKjlhiB2CW5egIRm/jOZDqlxzK3n++ydrc1DhhlAAWhyttAXp31v4omwfHUJ8D5r3
xU2Sa7hmPEj8+yLl4INYUDL7SOieujYi60ZqXYp4v1rYxcx1o0ltCGQhOlryFE5N4q2S6BGL9ZV9
aDJ6BfqesJIccz1hiHXljIecm3zQAFcx31QyU/5tG4wUAXYc6Bk+E8WXpNd8brjNYY8NJt9dNQ6m
UetGCNMsHM7Nj92QeMvveRh/R7u18PMz26NpUHra+ThGfBofF7OzHzuZbRolFivfr/pjLhoA00b5
4/KrzAyJ/4tND5xEEiQ5npz0QfNUUnRubfTzJZ6hyw+YW2rO//6vMUewaEUQ73nG0zOMFBlecptE
yqW90dzPT4a06yP5wepI/ae21hWol9pQ1/a4VF6a+flpkLZbt63lVi1kHWpzGBCMlBMGAUC+BXz0
cgPNDDXt3Av+aqCgaBxv1LX0VHLihaUewsS47pfP3/yvXx4cUY6QtvOT1xbuyq4lwZLK0lw992dP
vmsMw8QC4Y+KCGemV7wqzc/Lf/XMnnEa0h0FRkxUWsDeRK3PCT/3PTnOpJe1sGwH/PyJWGt+ur/8
sLnvO5mxXSvxMCEig/OCXqOYhCqZJFxlo1b6QuXtv23nJwdZTfz7FTTqPJqRmQMpPXW4M0FMrIKg
cgFKiOyldGpjD5c8PKWeLZ+83pfHrDPLXZN7zcYzPWdL2nO742LRJGfUy+2DSUF4g78Pqa/r+znB
RH76zswgiGslmoCdkbfBD+R8udxCM9956qFs3JDEAL0tTiHO1R2AW38b68mSm37u1yedH4B5QL80
ihOkJlTmxbdQ0d8v/+Ezn3Zqbekcu/XVUBpH8rZ3uiAzfOx+6URHXffzk/6vDUOu65VlHGXW1kxo
BCeRuL0Zq6UleGZm1iZLsBGXQ6+09nDy27eSmAe26StCvlY6ouirXmFq760tM6vJjgxPgyp/Krnm
Irk2FCT0+pJM79PbTHZEU4MvXskCjJPOUkbdcx2mIRFV3NPsigqJY1U4MNuVLt46XRIcPW3QyEAJ
rOt2k1NfkFsraVv0zXCCsRO7pO/ob1WWrwf343LzzXwgdTJ3lCQukT9WF6e2p9CJxSXbGGWe4jIr
7J2VR7vrHjOZPzDC4u+uFeMYkcxhxSs38oj3uw2yJUHg3ECZdDRcywHR4TVnWbdalek9O+4wWFr+
5wb4ZLtnOEpdxVHkHgOK6UNfrUO3WhiBny8U9pQiYndGT/xvlPF9BRSWc2h0o5kIwBXFHPd4mHEy
OG7/3NbRuCDZ+vxt7ClfpFBw7tql4xxDzXIfVRP/l4YNduGFPt/32VO0iGzcRhFV6B4dRFO5kBvX
eAGqCv6fOGJ8TZf709w7THYFLnQFdZSGfhwLAnkBPkIjrcTC2XzuxyezokQkHZLMqzOTPOmK83tU
7F+X/+y5xjk/8a/NjKPBrIuJWD4lhlTuqVHuOdeqa+iw5Jy41VNixgt7grl3mIxrJ0gC1ms0eKYD
F0g2h05ZEkfP/fRkLMcqziknxN8nAxIdqlK4xNdFm8st9Pk4xknxbws1CL2w1xDiQ4y0SUiCYwx3
ZpZWwypR4j+Xn/H5nIcQ+d9nVA5HK5h7LspudINRsSEHcEVu2cpbosDPPGFqTMCNDBQqV7STbyrr
MZTrOhBHm9gAK/xx+R0+U5TZKtEZ/76DT7FlxCJPKFDZAgCt9IRJqcOKPcASM2KNwFMVh3z9w63L
L5cfOfPdpzBNZcDFooVuclJG13fWfVBWcM67pF/49J83mpweU3ojC6RuDNhr0+FJOuo68Vs8U/4m
GRYa7fPOJaenFKF6OeQAHff0OKrHcBxJbB4VIs+yyFhYrz+fz6V2frm/RjhsfmHK0euIAx/+aJkR
bTq/AIRU11zuZK1BmhLFA/DeFQS2y99l7q3O//6vR9akXGi5yKoTxn0yU/zxI9DKbk3+1sKCMfdh
zh3irwcU0flW3+QtTMiLj6ORWA/EGFqb0JftNo+LYKEg9HkHk1OoDSZXJEWexBTvW/vOULbsxa78
LJM5K43JnUE5HJxU8WQbL0pe4Al9BsCHK/PRq9uFTzH3BpPZC4M7iAFMkgwR9VTlxhdd0a6a0AmJ
/vcjjGbYBYEhsO509a2ZqUd8f0+XO9Dnc4mc7jEBORbg1C15rIxejJiNcxKlygrOgSr9GyeviEGr
KQgGmkj/aGfZ/nXPnaxRURJoBBfn4ogP8LWrU1wPIgfZQqYehq6T0tcfaujA2yvUYOEDfb4AS3XS
D8Ii4JsPlQqYqR03WdfB/XQjFcdex0OdxtqVCaEnl99vpjdMMXey91uJrM4+1rH/0HnJNvWcBQ3X
f1PW/x/I5RRy1/SpHvuCFwli2H1ENW6bV2/rb/RNQo3hF9ia/D577O/jrfcwPl5+n8/nATHdq469
m4yq25cndZCHYLA0stRlv3X8Lt94olRuLj/m82YT0/2pCHK9KnMjO4W6oR56P0tflUi6C+fFuZc4
94y/JrMg5bJQUaV2jEPzIxzOeRqeemhzUse5cbAWPv3nc7KYAhaKXhljAC/qSSPl03so/MdC+XJd
80xGjRygmYx2oZ48J3qLZfBi+srm8k/P/dWT0UGKZny+HdGOgwkJhyTTPSUHKLVNvLCz/nz4ienu
rsVQj/BhHE9nLHIzfG+DfGW731TKSXIx7WWu/0xmyki1XFehDHzyCMcJq/TQBtjjL7fQzG9PN3ay
Gy1s91CgRTmsyuQ3gWQLvzzT9tMNXSR63yvaVD3VQdLftqTxAWXRrIPjCW1hff18nhfTDVyoQYSr
s9I5wvGXm7xtqL6NJLRtorQAUG1FYbouwu9eGaI7kfHb5Sab+eZTzyn1vNKP1Fg7ttwGr4mCB26k
ilVNCh5gLhzT0rhqchdT+6lvOk1ImXI8lfZrb/5pCVMo6GdG8T2oljapc5/p3DH+mj6gN7jBaAU2
00fT7pCYBKvAC7JdqS9fUP5X3fv/yV1M7aepnkUWslP1ZCGB2jlpTR1Zy4rfnIYa5XbMguBelKUO
TcX3SGUzAzXaVxpUnTW6tj5YWUkxJis5OgVrQ1UQs8kZwdYMnd+yyi1JfcMHCR7xKhg6axM38ahD
H7MLUnAzwz24hYrVjS+1Pge7b9rRlb/1RHUOMUEYw0rVAvteGqDMyIWjjINLeidqU9wGPmQsqPX+
jky5BmtHb705VWh/0bShRZDRBcZLYRXhrnecnADgqBjulC7xboktlDAfzLQhZi4jfRoS15ELnewH
Uut2F8dMQpWOSRJAkrqDUh4TjDuWxN61JL0FzXhDCF+x9Wx+nGjgwdrnmma9OjYZlrXVqE9+JLs7
JE3NsYQQsonPwcFtqACwrp1yFRe1u1eIx8SaoIHA8G0F56Ix/mFvYt4YjbRXpYMQhlAb40sbJcNJ
UU31ho0E9NpQtOSvpuqqoyi+q/UuvVXqDDOq8PqXJgIzVcJteyYGmQDlBurFsfIMsesLNUGwQFYc
SHNjm5lFt8k0PdoxPmFbGOZ4A8e3fCvOkCzIduFraUrryNVvstMjp27WYx04KzOz5Y/aMLuN7Mr8
paAueRz8DBAzSYiV0Ypt67TRoc86SMiEqdxg/C43eTF4W8Cl5b0TWtoTRCrrBxdowQNgN4tTStYd
TMLkN67qNSdyPPo7p9e83ZBbIz9lwaSy9Z8lqD1K+NLcBXDIjYqEzjyOrLUe4GbTHf9RSRRx6D1F
2VlO8surS+NglKn6oukV0mAyFk01FD9d6EYpZq6i/RBiQJDeALxaRQV9eEXkrCSXOEr+lANFzxTF
5CEq8E3ZeRxsuqGxHkOjaV+S2u7vyzpxtnbejx+poWWvRPdV915nercEA/wZdKpRbtTDwqgslwbo
/bvKql7NIg9wlYmWD5Ilp77P8ntfM4ud0jr5SvbZV8so/XunoIU1aGYHEsq9A8qc5oa8eCNZ5y2a
PtIF+zcYzd1xkCTfahxtNmL0hrWamcEOGJlBIHs1AnjISIAXo/whkiG5pRCkMnyG5CcxJjGhw33L
FtEvbyS7/W2gqQTByiB5KBg/5jpTxvy2NOIUhankJZPCXdOj841TAJrD4yk2XVIBIm6s5tGJtHMw
teeAFdFAF+mJvzf8lEhIphQC17NTb49i3Tv9OU+nTzeyNP1k5eYEWJu5GT/F4EufGqP2N+AtER/1
ZrE3e01tUIw7HVGS9bilzCBSYCyNdaoUJViXPWn1K8+Ox6fSlupjVIbumgC8/NiX9XCTyEo/FUH4
25WpTmZG6G48WZJ1I81gD8ha2CvfqUj4La08OwBRb++dNCW53O015x2QHJAXYemkTZOP6NNNHXvf
51H6TVMtDboK3+exx86SbqpG4KSEeKs92H1m38e6430zNeUr6delxdxRctbwmUK2KQHUu6QYqtux
MOObVOchChG+d3nuNjszSIa1mVKCSItu0FeVyMbH0acX+jFhNCoyP7i3RbN1HJ8o5twYV5JYxvtz
XNg9KbrlLuK0dOdrsTzVmlV8pVeHhN6o8pW+0z2bYB6ZT5WKJDSnG0pndXaSITRygD2XQnnu3Th/
N0WrrpXYJ7XTbfJb0cdS2SDOpKZay846AO8xSuqr5xDkMIcXZqOs2Guk1a/6vmFsJsIXX8qYhFLF
5y5Oicf+W9WVYmP6rAZIIoHeATNx/G0A8oKh4EL9AaMu9nGO29n0425dw1nYIxaRD2MJ/b+HNHcf
mHm8H1pjXAeac4a2CD3ZI2rWIcyQq9wBrHqEOghpbhwhBWY53TRjLMCZrHah2tU3HXvxYBW72A1X
bejUB4Iu8tfY9GCeq9F4F6NM3IAC1Xahk9r3glSA5z7p2wd/LBriODi5+bmqPUS+RwGYsMyfFeyW
XdaQiegx46xzfZQw+oxsHWVWsoK74h47qQK2ClR32AVepp4ix2EPxPYLY6kbkwTq9HX9nEYlWJ06
MjZZGqbbAt7gXRGI5Esa9S4AWSCNpPKa0aqj9xyKTFV3USfUXS7Bc1bENQW6Oh7koKvfpKWZeze0
yN4YciLSuetc2YberCjgDXe2PzjJiqCOaBsQJX9DVaUApuN5x5689TfDaZNtDP3qBnSffdMONhdB
5/xYXxv0QzYE1Rcy6Vi68sx9buNh+OH3TXBjeJH1JOtyuIn7ImScqA7B6oa+b5TCPPi2CB7cJqtu
mzhPTjqT9wf31d0X5CW/+lhoh1Ca1a+q7UAIYX2x75qq7+91R6m+t3qOXKr0GkLJPRLR9XEgpmGM
fJq4l2dAZMFiHqlGxAROL9pGSQEtu2mJ8dY1U3kvoy58aYrM/z6U5AaPTAsP4pwyWldcD59jk4h2
HwUtqVavRi5qd62YDrmEGsn2uhuWt7Xo5PdmHF0MGoPmrPXMVw4x7M9gVTdl81KDCVunCVgp6eaC
AHDpQLwS472bZ/lvtQkdFFm29YYnLNxEfVvtUtUP3j2Qire+ETbPzNvjLVMv4A93NJ6TeEhvC6a4
fawozh85qKLYZEUtjlbLpisNbchjVQ0BLFXjfdieCUloqHZqmsWHLNHafdP0xFhpub/pJTqJfVLI
cUOcQXkMybp1Vq7decXKKyHwOkVmHwwiVleKUUK0EOjHhiFMHwen0xcqPnO72MkRqdJrfaiciip7
IHxwEIhzRKE0a2l3+UK9auacPWUMlaRNm0aJ8Y9xeDTiAHch61KZZVsbntzCYf7zaquYRm0Y9mDq
RVupiExLUmJrcZuTVA0ZcMd9+UHRa4PChFw4oc290aRyIDAGMYlyQstqeUug+sHyomoVRMXBVZJv
lw9LM+fLabIXRBbHCpocYqIy5CTkGHtIigsijrnfPneGv44uqQxSKxhC9VhkxVtRWkwhuT1srvvD
J+cisHMisZsCwZrpp5shN4ZjkzfJzVW/bk8KEzqYR1yDcXPSS+UbUeA/W2EvlCTmhsKkZGt23H3m
samRNoPyHVjgIc+jezWsrvyik3KNYqqZZXYprY7cmsvjvlsVcbdwez/zx0/dtUU7ZFGcsP1jK5zu
9FBL94MYjLe2tNqFXjNzfJ8abBMIpJJqDUNM4f7KaLybsdNv2UN8ZHb6POZLjqy50TWZkqyEnPtU
tNaRw9QaIh+GcWfVQghIO3V3uRfNPGLqrZW5aulm3GpHC019r/2skh6Y3jZ3rguzE1Nnremp/NGV
HI9qzhapam4xwF7XTaem2qRrgzFLCu3kxW8Kq1FVPlXj0gXPzDeekk4KUunHJPHk0TKCEDwFy1So
lNHGzaObsALkTh6TWJhF5541mYWGJI58o6YI5XUuET6GfdPoCSj0NMXmpMpVE9pLFoSZ1WEKQHHU
imqNM2hH4IXOxuRGfB0L4G2cnA2A33C+RddlbHctdWEWnOthk8HO7inVMRGHLPUKpHeSdFZjX7wN
bu0Smx0t1OFn6njmZDaM0G+0VeqRTuc9Nxk22ErdJON74iWrXgbbsvnQ2oWS4dzXmsyOYF26Itdi
GBT5H9l/retHI9l2fKtAeb88KGemMHMy7g03Lq2uUpLTqBaHVC9+OG6zIdF+yUgzs+pNPbeD5Xqh
OhjaccRlDVpWvDVdvYQgnmke49zz/lpSDagcgSMo1IXsMVfCIvMOqUWoBaRk9q8QUxcm4ZlGmvpt
U2VsOk4D2hFQ1O9MKC9B3e/zKFt6j7lGOvfnv95D9H2R/I+zK1mSEweiX0QEkgDBFWrrolf3Yvdc
CLd7zC5WIeDr55VPbU1RRNTR5Q4EUmZKysz3nqMoOTotq25K5Gzv+wGJiMtLvOAVOta2zUG2buGE
cJwgFFurckOyH0yl28qwVvxuaX5O3/Xl/aE6a9ieAOAFsmt7r3Q/o6xMfGd2Vs7LS/Oj+bXHmsy2
XQUOjkYe1dDsE1nfXJ6cJRPSnLkjOSVyJjgfxC3M83ca/y7MeDMnqOusnBIW4qCOVMRlCmkECsIH
oAfkNvVI/+iyKA9BnfXA43rHWDxvjShe0wRaWm/NpbuxcZnERfUI4ehNr35Lu9mY6c8eaYzLc7aw
3DpisYb0jbIqFFYnibwBUhSAy9rVz8sPX3h7S/NpRg2LpsBm4U7RgEOufEW6pQAAvXlARsXaXh5k
waB0gHbeWrWrBoscK9rdG+P8WsSrHfNLs6M5M7JQvdvZsXusG/MtNsxvyjACudaQumCvOijbs92u
dofCDGVmBdC5yH2cayEbilJt1VqNT7Jhrdi2tBKaV7uZRSbZRYB1NAevNrZW+ZEWg4/03+byKizN
lObWcR6bTdpYWdigcOHxf+h4nwHnfPnhS2+vObbILciFEnSwFEn0VgkTMppIRpcDUjdeUq9F7qVP
0DZow4TsYhSPEwQrZLulNH2qJpsihTiufMaSpWrOXJoQUCy9mhwh/H6jzO7TyNyVJoaFGdJhikjN
QbFeopY22tatBWbuKa1uS5M8o6z2+/IiLFirDlWs0mGGUBxtwTI1B52DymZd289lzp+7GCwNo8jW
aBwX5knHLCLPnBGPl32IFndUDlr7BwUx+uWv+NM9dqYgyE4z+GV/a0EoXZ1U2k9ONwXFOFe+WaHB
fUq8A6+GGzB/77lRvSXz9A8l4oEn7B2SP4/9bD05qXiCYu+zR8zny6/z515w7nVOxvjldczWBPf3
SYo3H1x5cHhkI0efqb0N8rh7kD3HD1D4jfeRVdWhYVnCLyijIFRh8iePew+CZaMMIB1UQhMCdPHC
KLpXZTWo0ksh8e8JWsVWg86WXk5jkJuqfrDoQG8ZeLeZZapj7lRUQsjOKx84coq3Skyo0dUxcmax
KJ5mgobOStZY5Xam+yLLoh1mUEG7R0Z3EW4zIfIg5K5gtrrJcMvxaVmTHZklSwPTG8HIzlDwmd2+
PCLtV7wXNe82gs4ELLAQ9EHgnjdxht2gLogbZgboKEEcPmznCP+Ru5YbeB0i4+zV8X0+esn3SBF+
GJyx2iloFW2EhbCcqX64h1TVmu7lkgWefv+yKnU9ejXzkNB2aPnAWH1jWWvCqwtRRseExgU4yJSD
dhav2xvWbcafrHHlMkNPgeScMWlxUjU5AXMz0DPyaO3rW5CqN6BauuUHcOJuxYE+5DfRA1jDIHi2
gyTUg1yJPkvfpEVODzc1dDpAA7N2C1JvS1UOpS9bYm1p7qrWv+wrS4uihc8EZPfomUqgtDlPH1Y1
/Sjq5BrNGNeEEsbfC47ClOPlNqfHdjZAsJ9ZBrqYLehzV57aInmNxvKOuxsgzvqXy19zfs5cvZcj
SYqZchTKw3xCN1tz5BI9Z3zFEs5Plau3bxiQoIo7p2jDgea3GUUigpJfl9976dGn37+4hvQAqQBL
ESjJUJqg/A2yA9c9WDtBpCBmKLMGJAHEcXwUoZv49fKDz++Nrp7xHNVg5gDkghV4cN7KFrLxaP1A
eBTAlKt2DQu/NC+aD9hpydPKBbrIiIrASTPmK8bXUK1LD9dM3/JGFJv7pA07SJr5iUF+SxTSLk/P
+RSIq1cXKpu5hTQAggcyK5hz+97KoRwizFsh2T1wWRtJu10dOys32AW71+sMQ51bmdGA76quodRG
/Jj9zpNreD7Rys9PZ5cvxulFEBA0CeBloE73C4MHnFW+gX7Uy1O1sAx6ScGobZwOKrcMbYhR16Lw
fJalw8rDF8xUpzC3pohNogM+kcTbpiyCify2uzfSrxno0vM1x81MUyC90lbgk7uveAPG0DB3v5ny
upCj05VPk+XIFBz7oVNCbMuc+KfNhuDyvC+9uravlbbNwCCfASaTQVInszu5TajKfBcn3l0KtrDL
w/yBUv5//3T/l6BPU7AGm14ddqIBjK+Ug0INNo33VuqKPdqqQdzkTWinrijdORbJH2wCHlSfG2a2
ufwOSyamebqUVcV6uCSqVuW3jE67tlrbcRYerefs0fVA29wBORExR+EbqQqMuBIr1ns+MeLq+XoL
bXFeqlCjnMAGXBnod7Pmx3R8d6ZnG5r2JxK3lZEWAoievi+Qr+tt1wKkzEJpo0euKjDRcOLXXj+u
DLFgb3oSv4BYu2lO1Dp6NpgoTFxu3DFwuhcmvl1e5aVvOP3+JU6h2wOl6gpb0klpdIq/z226IWot
Ci6thebpjjBn0lg9oHEZrXbxRLpdIrh7KArcBPxRGmzTTDy9KbqCf173QdrmrWRiFqLHB9XWFhL3
/ozaAEQ5NpefvvRB9O/psts8msbIsY5GIe4m0wrzIn6bRvRzmrhBoBMH3YCSrAy2tDbaRp42sVFA
cNM+WsXowf1jJDLSW5Khjfvy1ywNoLk44M+ywFXFOkZRsccp7dbs2mPNrowgepYe0qVA51BA8qA2
ui08d+fR/HDVm+s5euXMiihcSsOmZ77Fp0BOz56tVrxuYV70zLwLsE8moWR69OZiS8GglYlhM+cr
ef8Fn7ZPv39xOd7PfV0WQKI25b6g36T3L1pYu2zt5Zcer3n05EYNt9H8dKTZTdkhVdAof3JuoBX9
ct3cW3+//0j61rEUH8PWlHvHcd6mDOeayuxWkuen55zZ+3Se9yqZAJ+tTILNTZS+4hbgBMnaGXNp
aTUHrqosiiaz5iFPiodyZpHfQFYYnTtrJ4SzApA4+emJ+clwO+iW4nLojHEbcBCO3jMXxalqxibR
Weha6lzHCx1ujZtmpvFrmbTuA7Bs4y3nZfng9F22bQnYvVasecEg9CTWhFvMGFvKCqupsn2HJb/Q
OPaYDfzeRBfolYNoRt2WRSkE9HXCBmkTJ34Yp29p6YK058d1RqeFqhiNrHGKDTA0jSGIkk+VdxsO
2ubLT1+YIr32wJMWcvVxZIFsxfFLAKDdsQ/q0fINCP1eHmLBqvUKhGuV1Iljzwr7P62VG1WvbRNL
L69dNezZSfK2wcs7zqa03pscDfYf1XXQKlcnhQWRwVDmZsVC4XxY7StKG/7cfFuF1i5NixatRCdc
qOJETuhO0Hsk5VCf2jBXdomlmdEilS26rkdHMGZGIQsU3RqgQZHuz8YeVkLVQjTRqWDhzMPAWIZj
gFMGucUCUt3H5ZrJnM9zuzoBJqbaRZFyQo9h1T2ADvajLPrc7z3i7UwHlEmR7Fe2pIVjjc6GabbK
MVra2iHEsv0OrbCsfbFp7g+0ROv/zw46hpe9YGnCNDdu2rQxFQJSaFfuoVGmuwNH6caSc7m9PMCC
PenlBzcvsrFJ8CUmJCz79hkdoJcfvLAYetGhnoo44Q51Qoh1dDeANpSAsJfTdobKOJLWUJ2PUjtf
+YqF9dDpBnPUx4Cpq9rQnWdvFzm5eodqPFpG62YICp7R1B9iNz8kc+I9XvN9XAfBmYQrMhUlCTu0
mUuBrnnoErcfZSmf87X20fOLw3U4XGzPKelr0oRtn5pov4/u2ll4KzF8wbSY5uySSsfEfZKHtdH7
XYXmbHD4WPbaWXmBMAhwjL+PPW7O0ONscCtEz4/fF5Xfmvuax76Ki2Cmhh9bD17W+hQy95dXZOkk
oXMpolvbiiwwQIc0ha4o/0jnjxoE+WNzZ2ZvrPtluo8i/W42DyPOX539rcdld2XohcjJtKtHAQgF
jQSI/tCpHSRt+eZACBZQGTSJT/GBlcx3jP4GglF7Kfp/ATtRm2RwXswkvkmJvZNtuyXARVwXNZgW
NaxeGlVkoU8OqjYpSJLFU55WN1xUK+HvvF26es59MMd0lLmww4SYYdSzQzw1r5dncunRJw//ctgv
gbWzk4g7oVm3QTZmPlSVV2ZlYY10MkaF2lAC3UoSFuC5y9w0MNpbe0CBapWv+E8p8sxRXOdgBGqV
AbPdlEBts/Euabt8D4YSyBP3EWAtUx4FU90ahxb1g8pvoJ9zMMCt/+AMEBZGbWncxO1QgB2dtklQ
ZN10YH2Mlu5uUr+9GUTRM/dSkLYl5rNwifk2J2X/AUhPzQJV9fGPtjmBcsc0eWfg5HxKiSxHv2+o
urVl5Oxi5Rr34Eo3tnYbpXd16WQvUeagTDgKl6/lk5ZWUPN7r0SP5pRNfWh4zUsC+n0vtv69bBx/
mPbOzS/92zp6iyNdICE4VAAq9xmhgriLo7Q6jBDr+hVjC7gfp8IWEHKukkfVkXHwkW+KHmdorO9V
J5M1W1oInvT0+xczJYPVZeh0g/V31ei7LH8re+fZJQAaXf7UpQG06FyY0rVE69qoqxZBXI+BQO2+
N75dfvrC5qzzUvd25wEoBI1aIgx210GQA9iUavIeQc4yvBZWW2yhTZ3wlfC4NJwWj4AlKzICYfYw
Qu/VDvnRm05AmWh0xkfhJveWalYYThYqIjpdNcRKPOV1NQ1zia5NQElkc28XOd0A69aB5qg7NWFZ
bR+gX2B0AiBkkrUt4Hx04TqqP2ozp5rtyAwtEFwGbU0PtAKlMpmqX2O3Ju+5NIg2kUVWNYbKWxLm
0XeZj35WPFklhBTor8t2sWB1OvvQnPPZKriJPDm33lKDQn1beLNZ+8Swr2OFcHX+IRCaiKLL8jqc
kuktjdVwnIckC1gSkxXfWYhAOv1Qg+22yUeLhgaz7wu7/gQR+Fop+/wKAC7+t+NHtteYeQpilqar
fpVtBQgmSLqDaqI/lFk/XV6GpQ/QnD9PWtTaeDKEHo0f0qnazdBXu/zoJQ/RojO6LA0FrCnooEW8
kyn6TBx+m6DBRKLpvVVpQFD/ZM7adC0ZlBaw52qIqoRlLGxFdcvE9NgL6yOOirWTztJyaOeupC5M
0cc1CyNI2/szwmYejGV1wkBjny3m1lqjYz9/xeA6b4QoRFK27eyEooRizUCjuz4GJtobgBeNHR9n
i38cVX9cXqXzn8X1UiuQ5SlFg5EIuXPDuhfXAg0UREGKsdhcN8ApUn/Zv9TY1ZVt46Zfo0+LduVe
DK8etPt4s3LTP/8FOIz8PUDpOEVnl6Djned7Ud1ZU/Utkc6BRGzlCxZ8ROcjBfdAXZtF2oRO9N3h
j2AxWoke5xcaGcm/33wyq9atrIqGU6V2xWR82IYxo6fEve1z+YvN9T+Oka+s89JHaMuAcpXVOTKx
QpnOdxYo/3wydofLS/yHw/zMYUmnzZ2yuaZZkiJJN9PmuaGj+8hY7j5mIAp4BTO5vfHk3P6O0Qy4
SR00EPdjI/0+L4BGTqEylgCUbZEN73m8VZBe2VWsrHc0px7IrUvk/LgUB0Ox6aatLfeJ2mqCAKEC
uRt4svbcboxdF3fyrqzQNzYOznXgGShr/r1AoplrMwdEOXRTpIPhfnnzCLEH+Q7uDHU/1hGqS71Y
Q92dj2AgF/l7NGJYbUlAxxjWXnwoVL+h6J7Bte3yIi09/WQYX/xwKiEIDkgitipVPtkNyFVj7y4v
2/frHq9F+zpvXKD6QGzbIKFX1+UmHn6U/XVsPdzTgjvI4EsFYuspjJsOHdBR9cBG6xcoPMuVzepc
EDkpqGquaPAIgtrKYMe0+XBk7gsoKUZJATjrWsPqufk/jaA54DwMqFBil4D8wuxtOqtuQZqbmjtR
8LVc+bnD72kIzVwBzB3MYojYUfR5mPJ717mhs7VNDDRrRiu+vjSGZqRRjJ7T0rTZcUhk1ftjnqsN
F0X+bXLKKqgGwOyHwaArVIhLk6YZbT+3ld27pArbujpKCeaHwQGHzVrgWlp1zWgLKkYnN6F757b0
REbgxbdz7JIt1mraT1VV7C87x9I4mvnmDvrhIGtDj7JB0hCcvS+Tazx2iZHemugauDzI0spoBxSn
RAq0GDt2VDFYg3AJuQEv+qfZ871UzXeetbvL4yytibbfOoWcBjkP7BjX8l9q0qDMs59q6H5e9Xg9
TTwZIHvhCe67NUtRXZyQWb1Lyeflh5/bBeEheqpYJGBebNHZEprjcMyrBDRE14AbTo8+LcuX+Nqg
/7uyTUy/mfTvRmxOAc/n96hTa8WkhXnXm9LBTN9EXY6mYDYgw1N/68GmmfGVPNvSw0+/f3l7x2OV
k9lsDEl8TxWoN4S1K1aTlgumqSeApwTXrmmuqrBOSnlANsD8Ns51dUvyztqw1Ct2bpWu6hgueJue
Ds7QZ5KP1HaPs6c+O0pvaZaDr8Zm7xxY25Wz29IgmkuDCSjtGg5yxigVu3oyPT9xinDwxl820sLX
Wavm0Z3bN303oF0OGhP3JB9eREquwDefrFVz4gKIJbvi0jumiePnkOrOSxAY2c+XX/xsRh6P19O2
EyW4LZHBDI0kfW0cmh8tUDjFrvkJ+Y+gBTsdn+UWYOGPqVjrH1hYEV1gx0vzLG5bPkNf+UOBnSkB
yXebFQdqv6581Wlb0I+5p6/SXJyixldYE8K4MQsQrhsDBCHzqnlxGk/eu9nQPkOplACNzti+8Rzz
ZRQzvR8rar6Zhige5WiuNUKfziXnXuU0CV/8VXlT24F7qQn7ZAxsq92mjoKgmQI6bL4j0b9yjV9+
aVa1wMCLFD37lSJHNswCtEXO1mH9azSp7xGv1wj/lwbRtnn0K9sJaG/IsZfpZOMy4HgPmWrtPe/G
ctOjoNFsLq/hQpz7I7jyZd6SpqBuiiaLkERU+T0ZNhOL36ndX3HKPpmIFhY6kJzRxiTkWFdmC962
KfoUwomDWLTlr8ufsLCH/S+jGvUV6P4EO7ZV89m6aQiuoW+XH+0tWJUWFcBBwGVSl9D0qMfCt9Sp
fGYGqMA88D56IpUbDvnwLxvWkPUL+4KeRHVKNlVgIJtPciUc9PNUgjfRfehYvSX8++VvWhpDO9nb
ojCIJLl3VHzaRNKGsGvqU+d3qjzfImvyWwt2pacaFbcrU0AO6JhZ880JFOXjdPfdi2Z35XT3x4LO
eLyeahwheDOWym5DMo4m2SQ1MmhZR8VrEiUzFEqEYfk9kyCoE8hJ4nItkgeQcLPH0UQ/vc+rNt9O
dmMfK9CVhV4k7GfPAWUQVCLA6ca5zB9iLyqywJmc5CBQ/jlB6wCEuLwMC1arK9MoKozShkgiVDCy
uyLpNyxvV3x66dGa1SoIU9qOOdCjNznyIc1JtuuS7BqWdHi0nv1xs54ob0zrcEw866aXHJA72kSP
l6dlIfLpSV6rrOu2M8c+hMbjrTtB8b4DiWackBdGmnrFdpYm6PT7l6AXDV6puh6aXgBx9PdTYjlo
VM7Wdogl0z/tll+enk8j6dyR1aGk3k3sRi8ouIBiXL5enqE/LnTO8LWQ2o4ZygPDaKKXuzIPTVEm
GxCzVzsi+G/SxunOyAEmzFtZQUypYDeJqK2DNUbGHsjCT8CCwXvo5dnBK4f2yQZm76WaomElYp7f
h229FmPmkDJIqnY8VvWAxkEIchdRAwFB6wm4lU2WZ+1GKJw+L8/FwlTrCUOvMlCV5FMVVh0osTLn
U5X1oeJrjFULxmhq55tmSgfAV6h5xKX4NhZvk/eG9qwDNdfKJUvvfxr4i6mQuGocTmZ2dMuh+Akl
KXHsRrDtMnUqlF+eo6WPOI39ZQzoEhWAZKguBDOZk1VPJrktimzP5Zo3LWwoOn1/3KWgci0cKL1O
00E6z0jgB6npoqxUbvgw7K/7DM2rwFwrcoPG9JgCxYXrHjniq0AlWgxH3k7fLw+ytB6aa9kpIDMq
Grtw7obHjnV7E2S4olxToVqIOzohP3WlQuJUTsdhsHEMz8OuareX33xpEbSYL6DWmHikEyGN802X
27+cDjLvrTH8W05OEUjLfb080MK+a+ss/JPhGCWQklVI/+l/jDvnuBtv5B4NLzg+fjgv1rPzED+a
t1FID8/FXfKaflwe+Pza2DotfzdLY5gExjXKl8ZrgtxtN266ksU7vzJQ1P7bSSCcOua86mQYy+w9
V/Y7McRVm42t58wBsI4FREUgTcmHh9lJv7lOeU2PIvLjeoYcrUVmRhI0E3SZLLcJIb+Lud7BAeWK
WZ0PHran7ZRZCzJqwMvV0QZO5T6L2PzNzMFgLaaZfY8nZ1qZpKVxNO8eholXRto2IWny0CvIbTbV
x8FiO5EYK8mDJfvRfNssWUlN8FiGbdsFVlm+tax+AX32GsRqYV+2dVknb/R4cWKUCF1r+BFZ2dHg
v22V7dJovm+gUmTQNsCB7Ki6pAkcwDdH1w64Mfi9WQNzqfw2zQOTs91lf1kwab1LEsrq5XjiVw7j
XB1B3r2PVjk5FqZSb44kRdezysMJZ0AHlbDLRzM2tjRlV2U8QYT6tzPGVozanJxlKHqRBZyw16kE
40RSrpnC+WBp6zDyXHgWhZgIvH1CA9gtkqqgFo52JEl8y4g3l+d/aZJOv3/Zd9FOFrlFhYapSchP
ACRDUK4+TD0IZC4/f2l9Ndccoiwi1DJwDs+aHSta386uaiBFXNEFACpkzedmbmWI1ppfiIth6Rmv
MWNt0Mt82/TQx4r7l1aQXVW2a91rSxOmOagdR6D2LYGbcOdqy0l8O3XlwbHWDnNL86UlD7MsLssI
F7qwFva+97gMDE/Klfi19O7a9juMjM1q6iV4Pb4LtO44/Bc43S8v9PkkhK1jzeM8T8FMjI0vrxUq
cKA2ST+w1ZuB480gkbT65MFUjnplzQC69YSOK+OebfmDFeitEAOxsxkq2iDfA89s0T6k/b3jKmSP
Y5+YZMes+T6ti2OFpEFfPZDoulyerQPSJ4P0hVB1AwWmLvOTyK+bYC6GbZnkPiiY40ytJKcW4oAO
TU+5y4pkFlXYjdx8jXkVbwbbYL9E2dnHOYuNgIhmTYp2wUR0qPocIQ/GJK/DWYENKA2cuPfdbl5Z
rKWna9GgociqgYS1Dvvxe2ZVQYxsm7d6xHcQs/5/5bR1nLpE/ZqKGFsbtmf7pzFw8wDuBue3h3Zv
KA2A6/iyqS99hRYCCmo6dCwRdxT1tiISIJ1IQfMfrRR1FkKADlVPh7rnkIsTIfhKbsx+3OXsGs3O
k69oAYDFrYOZZCUk4JOHQVTvA0+v6KzEo3UIep6SERT4iIsgw3R2anY30PjzcVUht/FsPDUDN/bj
7Nlbl7tXHix1ZLodoTivQBIQksJgvjnL312aFSBRZ2utJAsmpSPSo3LqBUXXC9is0R/RVLuC3/WQ
oI/A8nuVMemAdJYlqHdORAEY8K3xYj/yDg4UEi4/fCHP4Zws+Mvubs9gtMhZBzFK8c/YjT63ZWBZ
RpC1r5zae5eueMSCyeocsrIY3K4tPIxjkwB89Teuw1aYG/4Un854taMduo2UjWYvcHvwLNlvJDGz
wEsYCz2PAB1eNYT5UdaNd7zh7GB7fbQbi9j63nhtv89c5fgVZET8rItLX5CS/i4gS+xLBRS7Sq3p
GXqK7N2jhD1NouhvpdnKY96UYL1l3AyaNJfbSuGIr4YxCxovL16RhO1W8ohL66NFkq6yeYZklAyj
vJjQNJTsGrsLIku98w6QrpxwH9np6w6sjna0GGZQ9Y/TDG4QQITayN6W/aHMqs1lU1vYpXSGWrdB
PC+jRIYmOVLehgAV+KN14lW6qyu6coBZsDMdAD9Jw5GGwCB9994nuzpda/NZeHsd/s77VmbKrmVo
9AEz/7U9iVaMwqfI063trEvvfhr6iy8CqRr1s0pVmHmt9BvXfOu7eXvV5OsI+HQuST2CBjJsJbQl
1AgRJZKCCaRT8+BHlnWXi/Tl8lB/dEZ1f0Tzo6nFFFWZClKGsR1KleX7tAXtru9NffkdEIrptsZx
+GUWZbqBUpKxYVxEm8lgSTAO1ACtYJEEqpb52+WXWaBF4/odqZSjlCfcTigNd3gcpjI9JEYMGURo
scb7DIozrzXnA0RMiZO2uzY+iR0gnU5bZJ0qb0NTXuziws3MIIGaNdvOMRtuDHDRfEIGbpr9msz5
u2clXg+AlkjXEmHnjME1uX6m8ygkZyKAeqCwKe9F6YQUUjCX5+Tc6eT0aG19Is/rbAdYoRB0f2je
ToPRHXxxnXarq6dRh8GtbNWi85ye9EGyWYlAJvHKqy8B9Ewt1qdp3w8MeqChhzYTgFtmv0/mwJ2K
n3mU1zeV7D7mrngRMs92Kmq3HdTfZZWZqIaVOO57zfPlOTwXDk42rsXlpkhd3IcTFpZ19ctO+7Dn
5Yb2ygmgCvHR2BC0uTzQufPFaSAtJntopCdd27eh4dqjX0ITF7o3L8YElDxoXp4uD3Le2FxTO/VR
MGWhu8lrwoiWUI2JjAeSFSukm+efzfU8azxmeQzdHRL2JctxC1KP/bgKl1t6+Gnb/BIywdM69KcL
SRi5w651wrzJ95en5PwC8/9lUgv0LRVuz8IJPMBPXRWPTwbEvG4MRtmmrcvhvnZyZyVKLXikTtnn
xgqFjbwEUwEoKKwTLdBwP6qVLzl374a7u6e5+zJH1WB2Azl1iDtp5Ev5jc9og80tCIbGfg35TXRv
+ya0cy7P29KnaA5qppWXwOmtEGEeFHsM7d3kSOiK2533Bq7T+RVZXHMPNJeYqMpXbn0AcZoPzQ5f
SL69/AELC+9qDteLwVCZEQFvAkykK/uDB4Jsw1Ag+oJSo1xrUV0aRnO5MR94C7a0JhxJHtSTCiYm
bqQM2dSizfrn5W9ZmC495SJ4JF1lJCAZ6NEuDOQ0Lio7G5qWdWWsrDf5E9j/v91zrtkXtTzCoYZn
h3U2l8E4C/epr7LykDcjpPUKGUWPeQYKHt+SZvVT1C55jr3YucvMDus3QFMMatk06BX+1Pcaw9vP
lhoSCDPS8mD1hIAbQdJig/YI4OQn5R29JFG3rkETUFmXEKmMbHkLMTS+EQ7tDmk+u2Dusk+CmWYq
tkYluZ+VfbqNsv4Hjib0TkGebTNPFt+LdHY2tQXwtPAi3NVd9ALIpHeeCuhHQQa0Eg/VqPh9n4HM
QtFmwloBtA+RNKhPZVAmAOtBZO1bpz8hgpU3b+RYgx+pnqeXse7jPYeOvQ9+XHWDkxe7iYBeQksh
sp73eee5gcM8DxS+KfTCodph/QLBLVh+ptK5c+ZxehOMPFl9+hENfag66u7NsYCmG1TDHnOn2ySx
3MUGCuHDkKbHyczSjQ3l9Mn3wCt8w0a7vhU0zrqNBIcWyL9mtu0dZIIszqLNPNbZtwmFvKMJX83Q
XmLgkxOT9x8QmyMBiYX7UlL0ukALOyYHsymcLZaUWph2t9k0Cc82Q2+ZUKnMy8c+Bhhza3TVkG8S
aBVcUxs/nVa0gJJXIAQ2M1fiAGdPBzoYUWiPUbtzqJ1dtf1xqlkwgfJfY0YCTZOZgvoaWB+IWHWQ
hYCoawsZXSasrOZQimRA+ak+7tDXl3YBWD2vqVyfpkgLWWwQoNmrI3TTW/neHlsZ9Kbx08BagS50
uE1AXL/i7Usfo0WtmrsNOIEYBKRkM94kkHp66qaEgTzJnb9fFbP0NBHu8Fx5FVLQDTUmNBE7Jfo9
0u59LrPpjpo8X4mNC4SPXM8N9YPsiroD8M/hrL7NoBK7r9o6+fTKsbK2zAXzAukqqbaAQVhPECbM
f2edlX0/8ZPTlc1m4fyiZ48yITwbZL0obqk2C6pm2pXYpYPrZvK0K3zZ+F3H8CZk3ZCpzVpAtsrP
TuKgTy224SNUMC8PsmAReuOlKK2Us8QB+bz7OVDT78s3cGeumNvS9JwG/fIFDnrLHWNGgc4eIS/r
ZAc3yVZmfmFr1BNSYhx5181Q5BFSPjlZNPrOABHRBgR3xUTWhPWWRtGCFx+hySonC8WtWgRZ3v2A
Hvmu4tE9q+zdVQugqxilivSE2ehjc6gEk0OR+hGote5EV4wr6eY/fdBndng9L9RSgJ+9cqbhaGYt
KIryPnkrRlLgQpXw+qZXsXhEST3fjjIaDkOr+AHDx89xxFSQVKy+d4nr7L3cm59tOrWB7bXkIe5o
t/EG6e6tmsQvbjRB9oJ1hnlkAFf4xjyJm7h3M3DCg/JC+ACtg7WUM4hYX565hSPY/1I6ZkzMEnDD
MKGfg+v4g0p8EJ75qfGzk2vX4QUL0IkNKfbfeO7BG0vsPtuOYowf0OCSfZomxBmIsL0rEqzYA/Ts
2ji6LZZFdqGdDa9TMzzFYl5pKvmTSD2z/npSTUhvMEpz7lDIau4J6xNyotFL7hNKISCc5fN0gJQB
GzZJmfbf+4LIf2ocoW+h+FLu0WZObutOtq+MdvbN2CflXQO33roVgBV22TRmQOjcHmo3IUHe9tZP
e26SnVvH5Fcj+z6EmG+7jzLRgJHTgfIOcD6gG4o8cugGY94Bn+ju02qcDlaTZwAkJP9xdiXLkepK
9IuIQAwCtkBVuQrPbtvdd0N0X3cjMQmJma9/p3rlp2uKiNqykNCUSmWePKd59E2Wv5llZ70b0uH7
lHX+zRJkza4u6PBmLos4Zmzywr4ibuwpNkJvF0qUTifHuyKblpvMl04ENWl+ys/MuWCasptoMkY/
u/F9NuxcTyFmDKTNXEYts5r7qvQdaBaIqs+PAbQbP5gfgIIQ4usBIm3mG5nw+r28b7+KCWOpdSy6
aurZ6yvmn9RsJ6wVYUFjR0FYOwsOjczCtt7YU2u2XfMrOj5NqVNAbnhBwd4JgEsS+7RfYgHZ243g
/VoXmkNhzcs5OjNCdwWFF82xXu64uVFjuHJ56CHPLk0dtaRyTDLIOYe+25PXwZurDTdlZRF0MS46
j7PdFJ6ZKCB95tF8soryVBbj8+jxQ1f6f2Zz3liGNROiuaeykjnrYG/hJFQhO9f/IXBb+u8lmw+X
d9RaD9o1pdjiT1MOoi1j7O9RQlfhGh922eiK0AU+bWPfrqy1a/3/bU6GquReZg1Jl+YoCfhR8F3G
sg0/ZG0I2l41RQOAWtVAzE99a5wuFHYG4qw7yAxfnqK13aRt1M4wrLFm0FtkMq9iMSwRaVmz4Yz8
taRfWFidDXOyRW5Vip+j1AtC88IEffJgZS5iG9yLLdfJHqexg0RyUwS3IxNL2DeCNVHObXfXEF7s
AU8G3X365iKaDx+vD7nl16FVSDtKCxpEkhl93MwSmoOuz9nOAjVQBF1HfioH5e4sw2ue2JCPd47r
N7sp3Q3pNNyXbHT3jYD2DV7QE4S/7XmIKcjqXoglkLydZQ4x1pGnr4EYvB+tYZNHi6j+thjL6Ri4
pHuf8jS7zQ3hjIBxF38A5TRiyxftWVS95TDILVTiR3cC7aHDFjhfxnSsbUgNxl3TFDsKmdpDl/vG
wyLSxtyY8C8xIbChel04Kr6gj21R44S4wL5qihjp213KIfPND6bhvnrpu0H5rdN/axFCwAth4wys
+Bx6tTh8ZWDJhYJ6OjTqvEXGOQo7qFM/Q5AocbwtTsaV06BXjM9tkdPJwlFLp2KnSjsuCBhm6Ksn
6vjyeVjr4XzIP7nmbb2Y+VyCbsAx+3Dxl9D0f0KuPWLehvlemynN6hkZwUNTmcbJT02QB0HKAaq8
ELki9TeDb9VWr41CM3yAnXX2KDAKGbyMCCGmbAbL/23XmRtmacVs6ISiPXMrN8hmBF99AebKzn1M
WbCF1vpqioCo0O+ghZe0RE1in6DcFpUfdTggHVxUAZCYyOKr8YoxnLvRVmKsaRNURVMj6Kp+GF61
d81uI5/z1fScm9bmP+3LojZkDbyZguPYpvuciP3lDfrVbXNuWrttUDdVKjdAJtitl2YHyL15oDYZ
awhaifQK7+Xch3bpDJSaXmqcKZIdN2KIXPq1esyqLTrKtdnR7pzG8mbG7bRL2tk+LIEV93Sr+mal
af3CYSKVQVBlYEBRoo9YN9SvfiDzjRfjV8cK86Jb18aVSP61xZi4KoscaNX3wRzyEpfSQDcM6doA
zmfis/2BfpnrVgyAkrHeeR2i5kOxyZm71vh5XJ8ah6QdUASsqJJufoEUWBiIayIa55nRzGbPq6CT
jAPP4fW/wT6InJ7tsWlLvGJl0zvnAX368Xn0SNuafpfY4JC8G/Go+QZugTQZkKzaeA2udaEd2bbv
vMHuz0x8XfZuItg74qiFfVdsFROtTb52cAM3LfKZAOAKIOotS7tvvhg+LtuEtaa184pMwJgaHhuT
kTohEm6R2rI2ay1rR7XIusnIJVrOKgvieZDNo9fZGJ03Q02GBx3Sbkig952AyS0xVfDqAYhweUpW
llNnzuAKAAwonmDHdICymOlreS6xn4utEvCVO0qnzyBO3VIx5PBEhmpX0t/FZB4WkUGCJg9LT25Y
g7VRaAeWChAEgLoJ6Jyhv+8M56YT9o9CbbGarzV//v7pWJlmVVmzdIYkB1l3x62bojuB//G6E6Wz
aPR8KhZWAlqUNmKIS6KQ0izIrYF82MYNvvb/2pkVQ9vWtloykHXynywHA52Z/5ob8XJ5D62Ye501
WXVz6nUCA2hT/mCoMg9Bbn5nO/7Jy68RMILh1OmRsyKtSg8ZtYTZt45RH6yJ7i///doO1Y4u70kL
nWK0jHrXly4399IfnttsOaS4zId62pKY/SoPjxHo3Bme7TTpCHU+6PLZf9jMj3JSXWjZ/EG1HgSm
KqCxAjqFyt9kFF1Zd506Y2rc1g5SVCFDHraKRo7+0q4j4cjUFsL2b6Bff7qeh6VdxIUxgit9US1e
L6N4ylFxeMo6vBXjoFPps81bXA7902RyPLJ8gBmhMm2cvSTZQV/JxKudRCnStFOYUheaNeBjg6sv
e07BT1DWD7Or5K/MNPs5yu0FiSy/g3JoBf0IFfmVe6X91itwBXjsTBMvXvBljt9IFTyUc/Z8eX+t
LIJefQteisCXUKlOmGE9Oql/lJ33BGaM+HLzXwWiMP86R9/i5UFbQp03sczujdmoz0nT+0p5PbLO
Z6yik39YA8pqLve2MhidnrqdaUBnxFATYg9z6AvyCprwPDSnLaDiykWq0yIvJpmtQKED7jx5NUjV
flz34+f+PplwUCBxo4IMRbJYtzz/6PPbdv643PSK+dNTYMQzlV93SiVQCRAgum0LowlbE7wIIKJw
67u06syNxV6bHc03ymzTdmdvHlDx5Ydyul+MrWr/tZY118hHlUwmCVpu6n9c9a+9dXWutatZVyoN
Bt1h7P7FanZs4Hf2QK97ZegsI0ZwxkT7fEjKZWKAxRdv4Gg+uBwkFFx2112dOp8xcwevGXIoaikw
f1nEfAiybG9lW5UiK9Oj84uQGpX+Ds9yeKQ9v/HGWdxKlAxu/PyX6FcYB51chNtBTQfV47hWvXdj
QLwCWjumEylVwNOYqzbkS9oboeEbbK+mgkDwc6iikhZeCMnDApTey/hjRPlnLH3wq/ipjcI/wwRw
1ANTdez0tngInLLacIXWpuNsdj6dUsYb6QSLGhKzFeItL4L8ruty9f2qg/oXVPqp9ZpxVUiedacA
lM6gRM+yozEuXcw8aBy4RdPurutHc7fInPNKMVwm4wysneOhfJwHb3PR2LGBUtYre9FtgQSXL3zS
IUHktvN+VwgHc3m0nI13x9pSaAZhrI2+kwa2Ttv85vmvoNpKu641rFkEh5hjkNloGNT0cAIiaP9u
bPeVy0mndJkW/PHSLDAIfvUKYfI2ymn2nKfu2+V1XflzHdi+AMj+97mUOOYDGbKQ1ltv3rU/P/f4
aWeyZXFz2Xao8Wl3Ei+jHPApVV2D2jm7CNp+hNs39Y0pRgjp+Ds18dA2rRhhpetmRduHoGfPADjA
vxcldI+Nu2nYKg1euVj/g30WxDDmZQRVAiQsTGOOllHu+vx5qrbu07V51/ZiJwhc5LYdE9ra4cBu
yZlRad5wOb7eLo6OfJbgikwViP5Q8NKHbH4wu/fLM/71i8XRKSSUPcuGlnhJSGM4tUxERFnhUL9Y
JYsXgL4u97L2+5pjHyiEHmyKwIOXey9t3kaWqp4uN/331fbfR4Ojk0n4djc2+QxQY9qkuQNBQGJC
lJs78aRaGs89QQVr3XnxSGvECvwaJIOmY9G4yGQeI91OboIM5dwWVKBiYwjSXYO3VGKopn1BJawK
e1SbRWBZdyOI9/r3rjuLIpTCIuHAm2qflsyHpSTjvZc3wcGyJd95VebEZRXAk+Dk1+Vxfr2BHZ3e
2MxRf84orjPX9aqoZmzfdf43F5mnyMbz/sqF0iy1JxxZno3qSaQvKDTFbG5x7nxZyuMFjs4F4RW2
ESzgJT2NKmQfRQa92qj43f7gVljeFz9sEaVVuMWMsrLhdKYHRNIFRJ7QmYIgRUVe0mUjlbSyDDrP
Qw7QVduLErstPyH3GSq3ClOjDKtpiC8v9Ndve0enevBFbuS9ZZeJ12Yf7QDamD57Bs9PHvHW3GVZ
cWylcSfKdOMArU3VeaSf7gtVjs4gOM6mM/9w5PGsUnN5IF8bREevRBCzrfrRhc1q/CbYAbEzhI3d
TscKGrUbXaytxnlMn/5djqWSDvOLpCqX0+BWS9LJqf3jgsTsDhH9ZmNJ1qZIu/TSgS2mTyeBuhPg
robgmDvt8+VJWhmBTldTB2eR7rztEtev7bAM2pe2ab91Cwimp+Z4uY+V39cZa1TpA5Xtp8Bcufmj
26Y/wZW2cRz+5ge/sr7a1MwtrtWByiGZ/GCOABp2dijJNSLXGwcnBI1cCeBwnooIyMJ+1y3C2888
91HglhbTrmIjO+Rt279Sp61vvZwTCEhKPxSMmxAAGbKnCqSGr6ZruWCLR8UBZkXu+3n2YyQrQcMg
rGzPA65es7JvTzZA+4D7KT9nEZtI/cfpa+tlkWrYg6HMG8IBueyHOp3Fbugnaxfg8ohcPPKs6t30
jLQ6DCX1YlCrmPdDT9Sxge7Q3qnt4om0mfmnyrLufSy64cFCG4e2AVdwH1j+DfwWFBzktvvAWon0
BfQMNrGFX0dlHL1QpUGlWW4BuZ5wl3YHYM26V4gkzrHj4GUKiokyVGNHRWgFLbTsL2+ZlW2pV670
RkatNMBTe1JjcVbFQ15Y3VrL9DPrt+Q3V7alrzlMQzsUahBwyWaS/+KE/YtyyK3bZsWt0atVcDvP
VDRLmch56qPKEN/qpUhY7X0b++7ObocrL0ydEMRkgVF5LYphnSmLR8SEhG9e5/PpnB9dw0DlxwG8
KEcZd+SHmf66vLgrN4xeD3rm6l2gedglFZ3936Xd8v3AXTBTL6X32PQ2j1Q+GxCloyzuod22v9zt
yn2g14oODrdoUeJJZTTWDmUi+8yzwmxsN7bsmoOhFw8NoN6i3ET6Ke0GkUUNyNF2bUX9u8kJ8psu
rUXcmITvM7+v76Ed7T3UlKQQ8ebV08ya7B7k7Onr5bF+WVwKb0cnQ8hLBeor10O+3e7lbqhIcQdC
gCZyUC17M9cOjQ1Y410DfpJdU9rlbuQGuXFHYJds0qt/MgEATzWmxcY9s2JEXO2wlaojC+oCu0QV
fRs6HaIUlFo3NsSBI8LaIup9+T6I9mNj/H+Z1L+4GPRam0paGQGx5jkTpViCIjj3dvHtvgx9KZfv
JgoJjxLwlXezGfjrZHn0p196KD+yZ/BjxyNqAaC5XYEW0y5tb2fzrknMtJdHVHKlD31QmLFp2t6+
HEv502LecOc3zNvxxXHHkJoOe0gJiMYMK6h+lUNFm2h0ZvdYuED/ZN2SP+TdbNw6kpG9YXjTo9kL
73GuodM5gbPoAKrVuUUWx/BjF1zKPwC9VY9dw91dK8X4llLOX5k38g8yVeyuVoMfZa00D3xeMhmW
pMxvQSO6vDhNDdxZL5tX2iFPnGFX/PaFhSpDpkjxjDTHFI3VMoHEB8olpPTsh27hdpgjVhYSSvJ7
t89oxPoMirVNj1BaXaMQHtFnHvWiuZcDnd54PZLdaFLvx+DUyHs4otsLMGLHfTfQw1AxGXuSdN8X
7rphWfokcqXpRvPgiVNuokoXr8AuajkIwQkKFkIDPN53I/OM317qWgdGaRobgna3o+mmYTVi7qta
ujeM+WYEdirvYHSZ8ctsXRYB2ZLFVu6UHfx7Zr35fWvsxypvXj3Qhoaza7IoowD+YONbN5lJsqgr
QBQCwgv22hdLuaNjNT8iIugAG0Tqx8KGuHseDOJgC1vEajTTnWoyRMXBLMdC20jdqJyHJant4I9q
hvGQpoWMKW3UbS2C8eANHphWlSi/L1mffZSVJcMqH8Hswfpii7pl5S7TAcKjbdtKNgHCdMzkt5Yr
7Ts3vUYHD7ZEx2YRVGVYqsfTL7DEA161QdjUfG/XV6Fpzx2cR/XJjYbEXiuHakI1ZA0p+wcmfvvz
hoO44kjoqCyzprbo5rpL8kXEIJkEzv3M8lfH4xY13trUW///83KmDqidYdkgqwlkEM+DI06Uu2E3
Vy6t/8CyOPZWA+8r6V0z9h0XQsEoVZncjTDjVz9/xo5q722r9xuzKlAtX7W3Xu2GDKUCly3wVwb/
3LJm8FFEajBSLf6pRPQVJIujfSwtNyEsuEE5TAY4L3utl2ljmr5aZvT2H2SJj8pWougCaEYs1PgE
7/q2mvJkqtqNZ+pXHt25h/M4P+3RuUGW0DSmJQGT9y7AJrK9LqqLJWIlOwgw71yetpUF0TEmbun2
bEaoBYWz5c5z53jaEtdaa/k8dZ8GUEwEtPnEJomAvqHXdTys5uAKV/E8Oefd+6ltMtrAOge9THyQ
EVXcewdN5MflCfnqAJybPg/nU9NlO8zISDoEBEEOalCswDpB+tuFmVaP1/WgPSGthqF0yfBwBnKW
g+bfyJ+XppKRMYES+HIXa3Ov2QjXN+xWpCM0fVQOLh/EmxoWX9e0doJFPk10nD3jBKnliMk/dbol
aLb209oJzq08QB03SokNaB1A3roVW0pmK2uqw0c6t5/U0kLvANzyfbxQW1Wha9fFR9ZUbGPK1/rQ
zqvJe88lFg1OdS9D1yxQc/+PY2/pX67YGx0pkueQvwTsPj35ToJih5Au34X1RqotqNna32uHFdyS
tusuZnCy5ruzA0aKP2Ai3zDNKwur4xKgCTQOnbKgQsMGue9SYsQsaOhGDmXl1/VU9sK6igw1ak9Z
Mech5e2TH1T3vn+dqrH3nyx2XaUqA1PBqePCDgGESMrUistpTKbO/BiqRkEVRJ6Ys4US/ZJFGCbo
P4ltiqtF+DbQTt/7JVI/gne3Q8chvQX/FKgw76Gi889L8+Rn4fJy+VT/BaHoz5dzn9oGgEO0LJB9
UckkXBKnWeM7UTP69S9rXNLfrnABXaes/56DCrrZI2PgvsxFUeybOR13Q1Oidk62M5TPDC7lHznV
8wOIFvnvUtg07AlBVKKAFs+hkC5DBZMq1LuNuJi1L/1zxU1W+QiTL3PJP1C9UF1ZaaFDk0px3hkA
lSeyqcc7MUtMZwk+jEBAm7gwlq3wy8rx1HFKfPK7Lm0ViHq6EWmSX4aC7GcQ40l1eXlWTpAOVAJs
KxiLDO2DnCJEFWnc11se2crx0ROzgB9ShAVMgmARG/Y5HeiuzVN5CJxpi712xZXRaa1oWdbz5PTQ
WZWUH0if7qwJwdOW9XeS8MOo+AaqZW0s2s0KZiFjWJiPVLDRlm+G71vRgNByGZrAqG04+CtLoauT
kBFaeRaoMZOh46dhdG5Jbb9ftco6xgI5j1I5+QABK17ewgn5JmrycbnplQ36N4b0yasRrOycurZI
4pl/guBXVvwL7GZoF1c2r/kbyBMyYvUQNPay8sGS4+NUGx9AupxVGvj364agOR6pP/q2YcKfbGAp
fALCSWcBq+OTb2yxT69NkuaAtAsE4PgC3rh6cgAlWKJh/MfPKti4LUfk7y75wszqMAvWZQPqOlAt
SozeORIl+Z75KvtHERJ8uDJjD43jOLczItzRVCh/V5oyn0LTcThIbCqKbZEBhJCOzNmb4zRdAViB
9dcp2ahUTl0tCCoY5NbuptAC39HlVVs7ktqqNdAVc/GzyLfT5ByqkkYR2lslUCsLpnOvzbmpbO40
M0ArP3ua1RGUkEFYOvrfwaiwhRX6egRUhyIQdzChdACjojgIqPuh86KCDKAxYtPG5fu1SaE6JgEg
f5BjIoGUtAay7A4zQ1ArbRHcrP3+2Sh/OvmqFGqQ3DBOdTb3oUCamIVU0vy5YP28pWu/NoLzAn3q
xA98ZZbUyRPegkapnR+Hrn++vIFWvCGqZwx5WQ+UpTzHW0YsN+BLgabu0ECaET4LORjlCCgdkrFP
i0epcZC+sfxjgmcf6SkKelEox2c3ARAPP3PVBE/Ix+fPjoNvHZTqrrJMVIcqOKliRnd+qo8Bdrdf
gTCMyNE4KpnKG6dPt/Q1v5SQ9E2qJzZHV45jNpyfdVO2xNDbZKHXtKd5Tv94tvEd8mqPKfxTz51e
Jr/fVLU4n9X/Gi3onv7/6g62bZoBHf0TyL1Q6BvwsAWCK3NpHo2LzOKlRHAU1L55hDgUu8n71kfk
t9+4cL/K3pwHrVkQbuMb5KHnc9nX+xA0H9yhXtiVxv0CUoWgKdvQmNS9Q41rKsHOPWr3QF2kFiAJ
pn/iqOZ3JxoS57tKt/Bqa6uoYzWwgphH5np4y2VRydwoM9qdMq3QSt8AT9q1Yn6ZcpQ3bCFDvzaT
VMdwIDaCUiXAaE6OJXfE+CFMZ5+nt32xcXusta+ZGNIXQCKZ45KYzf1S1semx8OETagSm58uG4EV
I6Yz0RJSitKyIdwSNHfFXMZk+Bk4dnS58bXfP3f6yXjVOSk8FlQojwbRW7BIBO3BXev8Ess1BMjY
UDqNZI5a/trPizppQXTO1IPl8KNdvIAJIR6LK6dIO6Rz5uQOG3BMvPqBpgGoDD78dCvr+7UHT/WU
vK9Qbck9b07YmEWBB/KX6b53igjMRVHRv11eh7VOtIPeMrs1G0iNJ45h31QKbEy+Qpq/8lmIpxq0
N4ncMClrK64dcJcFIIkYjRoRuHdAJ0IesBiUOWFrbQF1Vzasno9HWBU0oZ4rE0HGPw5EkaMlH29G
157jy5O11oEWbkKaPxs95ALAm1JPERsmcQMjzR5tFAFtdEG+hMBj3+oZefAU0NbMmXeqZgZFOjAv
xpZEQQYoEbsuXCRRLDIoyPP8ObAPY9EM+1RkdR57aZ1BERh0jaiUgyrBkuVg/h7qm6byFsjoLShU
6n2X3UvPbBIbTFi3RPRDOLqzOg2LcsLFm9LbisNCqrZ3XkdI9Ty4fiAOUO7svvW9lz7PVtvEhWz9
Zztr6I2aSj+WhdWEdetYMfjnllgZ/BdA/EPcUj+DeImUoCgg4y7vRv5gdXPbhZMw54ephuR8MOUV
uGEU3/NpmN9mrx1jJ1D5sRz4cgPZEygaukZxoqlXHD17+NcVebq3JtBHwv/J7ucCDDl9GWS/usUH
fzOXmf+Hp8V8oHknDnIx5a1IlxJ8Ir081MTII0A42/s2BWcen8d+Pw22BIN3sLyD7kvsc9tQOypL
dud3JdKqnQXgHZJ95j2hwkDApfEBKLAsdVOOqn7vafCHimqIQCBFI9iYIFlINx4Gn9hIfqqzUm3Q
RuB38n/RkYp9bYrq3bOW7L2zMwZx6KyLgtl8YLC2YS5rEHYjh37s2/y39MFiCUaT6saVRCTOkL21
bWa9ltk47keXVOAhX+bI5t7PoTLZt2qh3p3vlOWt9Nr6mXu9G9Kx9/eBBUKhZll+X3UMdIowCEh4
bYp3EXjP2oM406r1rXrqp2JDeGPFUujQEaicLEA/wao6NkRoBB9gi7r8n0lZc8wVwAtXDeM/UBGA
xbphyMFULY0nVqSP2aDeSqADrmv+7LZ/uuEoyezKdLoZWNo8bL3Hus3CYTY3nnjnVr5wD3XkQ9D3
uRpZQ08q9x4FKb7BUPy6/ONrTVvajw8+45BxcE+yskPXuLfMKxvW7hq3Qb05KGibhE3uG+XzfU+c
4+V/XrPM2uXCq14MMyiu8JojYScPLSUxTTeeGiuN6wyfBiudxgHlfgLi0shHkZGENksDmoWr/v0/
vJ5LQfpFLCJZUHseM+b6UWXBr0693NjYiysnimrOYjW7hlE3NT0NaZWGJWXvjtHFhE0ipoa8uTyO
lX1Dz51/2vCSpnxyqV0nZfPDEq/9VvXAWrvnZfnUbiN9LqsKBhBE+u2DCWg0dLOhfbSxK1c8IB1V
AUaqyXAdrO6IOnCQUEakey75i1A0tK2NGOlKHzp5Z0YFg9CiC1pNagE+6fgl6Ivdttt3Z68U6uzz
PTEbdQ0oGi7EfwRm6jL1AERyTmCMOg2K7kmmQrls8eusjUYzEEQ1Vqq44eBpytWp7F25h2aNjPA4
bSK7KIOdlbf5y+VdtXb4NKNh1qYDlW57TqbgDnSJYWM+AfO0cfRWaLVAf/P/e4uzpu/SBa0vZemc
5OhNRyO1vNOADEuESg9I78xncVeDv0J+rT+AqKqKBjHZx4mlYnd5iCuPbZ2usnPzrqtKppK0TfOX
qRvdXQpS571wAzC5UO+opqAHFGfIb0TTkA1/fOVY6WyipmmMgz31c9JTH/frQ8urjVldWTIdSgQ1
KadeWiUSquy7Uhb/4ll/Y2bplQZTRxIVZKFOWgmoP2Tebd22UAqGNLFXm38ur8fazGivuoIKAAkN
QOUy33lkrvPuL97Gq31tarSjI4gqh9L1q0QRFXo2gIoWiIDo43U/rp2VYUCRhQPmj6Q05iPz7AMo
Bjcs2MoNokM7K7dyfEPxBUK9rx39Azo1FNP/oP1W+GdlznV+p4YgYS17xzsxz2rvBCj7jnU/scPl
iVmxWDq/04yyKwqvtUqsJm+iprKBtArux1zctcyMM9ls0aetrK9Ol4dqqRSSnVhfwkG/inLLAZHf
nl8ZNdFp8qbAUnVZlkvSmCw2wKyZ9iSSLeoD7PI6r1gnfEI5c0uLHrXALjfH4+z181O59GVUBp78
eXk1zs/lL3xXnfQpFS0BNxybIWMr9zVv8jiv6c9pBMl8vZTP4BTZ98N0nZlztMNcZYUJIXFSJ0ZR
h2l/NOnGKFZOhM6UN4vULQMHbOWQYPuXTUhrn9HPeMJZt0U7bYWf186FdqTbtJ7qcQickzmW35Q/
v8p63rAWf+luvloH7fIDk607p1WFFEhA7JdKOBDqQz0hCafAQFCROWMXjpnsp4gOrOdRMNLuWTVN
dsjkbB5GB5CGnQHAHD/0KOP4aAE/Q64/KHkZjhB9jmTh830P7aZbS7T8ZBBjfEIog7yRwcBLO1DB
H5ZmeD96Fgr0wBvb5eHicnFvdpDRBNR3+sXbFHhL1N58u7z3Vg6ojiEsXC59URZ4Wy7NycrqKfZV
+iLFlkz7WvtaiCjorGFSOYe0qdVE7ej+NOfmgEr958u/v7LpdOQg62aLNeA3T5y0PKKc4CZrxJ6Z
7b5Z+MaBWTmd9rnrT+62n2VW16fQr6bBzG6cxX6BgtCBpQjZGZ3/YqHMgXcocr1uQOd5/NQbM/tA
ID0JkV1ZRnODSG35W9I30W9s8rX1OJ+rT+2PqTPXPO2sxCZDC04Iu3zP7NI9DdK1NiZs5XL5W5zw
qYsyAGN6U024U5olgqZJVA3v9fTK6BC1agOLsrbumt9QD+XCM14TPCD8+/o8/Wbj3ixK3mZI+myY
/r/6IV8YhP9yVs2FPZeVSuoymvb83jqBUzwqYxOEG5ETKsBHYuNu2Jn7NDy9ZDF4e97pbqv7FVNn
a+bIYfNkAbUC1v5BVm9iZPa+lxnZolxbmUIdj+gFY+ObfSGTQnw0LpIl9sOUlrGzlQtY+X2du4qQ
jECFD0AGJv0o8L1bb6bXvax1IOI4cSu3u9xCYb56AY3JE0U5xFXnT+dHyiUn5VKiaYv2xwokyWBb
dkG6kgozBBe53NhaK2dERyM2cnZJ40+Iz2Qd6uO7YvrBKycD2bJJo8biqNR2SbGVfl9bau3QF1ba
q6KC6B5d8C6QD638x4aSSFNcdxp1AiUny2tVd8DtMWO/LLgvi+8O0t5Wt2G0/u7JLw6izpjfWIrU
qWE7iRk5kf823gGLWL124eNyUrsiUjfWDyS1nBdzX8XG0fjRv4v36pf5POWhF3tHeGsb67ZiPi3N
/fAHUSxZBi02SwUHZ/KXOGjrl9SV18lG0r9ZkE/Gc2n70p1maieSBMt9mzU5YuVk3liolTOpw1TL
2QETap9hHol9HGT5U3jXSRBSHaGKSueG1FnhJArMEHuZgc4CaQiEkC6fy5WJ1+Go2MKQIHFcO6km
4+CbQ46cOJdgw9tC8K5NjXbNw3ewjdHDylIUH4A647ZIgw2bsvbv5++f1rRyDTASLj30VIk4dPXd
4qcRwlsbW3Ltx7XDbRqZMQYp5JJF2X8okx4nI91fN+n2//+4tEfXHSzhJlB0D8v2vfKhNjhv1Y6u
TYt2h3NAVCanai3oGjZ3HfV2vQkG74K3y8a8r82MdlipYoxD/tWGchc7StnAYauCrWlfseB/gRWf
FjVvieWaKG9PpnPBSjmxRIj03ioqBkFGS0Xe5G2kf1aGocP1xhxZvyFVbuJKkJDwbmwhuexsOGsr
i6CDk4NpbAkyVWCntb65swwHicjofOX7XIckC2j8ZY7p9AlKBP/1zeU7Zc73PA3uU1JeB5ikOiw5
CzwVEDHidNn+8kS9hu1Qc1vEhC40UoUjd5cPw9fvAFe3QHlKBKzmCIyyJf/H2ZXtSKorwS9CwmBj
8wq1Vy8z3T1bv6BZ7gHMajYDX3+j5qmPT1FI9TSjasnGS6bTzsiI3xxQxdM8TSUgSLQpN4Nf2F/s
zgPdRtpM0Z/bXV4/t/9D5hGjOsQjmYRQDB22pUSpqGCT3Hh+8mBJuiZHc7WGG8/jJvo6bwo7ShKP
g39nRNBD82zXxkhQt1AI3I3Uok1QqHo4TWNd71iu9I67sj1YNe8PtZ05P0SKe+7tIS9t9svvH8zK
A5VuARFH99yWk4+iP9KTH5Ec+H1qhJ5JpVU1SRmpyzHFgVt13Z9UsmM3r2UhF5yCCWFFKf+EYmOQ
JZcs2/vT18SLtwh/d1L8w+Xv2zN0fVN4JqnWEFkleDsuIYjiAauPESsODskCgkqM2z0srYFx8chR
u4uniAtbdRn7YSyh9uLV5crD6dUifWiLm1DWMVF8ijv4BNvNurCPePKSdCCUbYbBeurSOWsDMJTM
D7Nvl8fULZsdMh71fh6s+k072m2CDmTCYZzP6q5CPmZCX3mWJRUcCD3HQ/44aOtFzPOdTV82yoft
PFGGd/mscc654vFjqYYED3xJetfJwEwWLiuSNRiqcFnJk2E69KAq2fVRxT7f3gbXjwb2H8wrzTnt
a2xm3f2crWdUrwTjGo5+qW3DzJ10imjOQP1pj82unJKAXMRb42+3v/y6iTATK5qXJd6FcphI06kg
sR+kLkA/lgdWfg8j32UTG7HLyD1QJOcWPedSoPIZxA6jpD8I6OhWbHDhtDEBp0VSSVDk+BfdETUE
dtH+sGi+QdkSjlKrDTI3YegyXTnblpbDsHjcpx2njNCb9CEZBd2ibZPwJPCteCXPs7AiJtwUpV6V
5DXmS+sMyCxdbR23bgOSj5/9MdMrk7YwDBNjCjpZWXWxR8/0EuxVUnym5YB6tWllFEvtG9ZcO0Or
WxejQCwAOQzwKckKxIBraerrfpeZANNRjRYUwrryXLblt3bq3srOXcsnLWR28Wjxb08EdWbdsxpO
bmTDdlIEDwEy+uolEAAUKLMDG9kuzQAzroT6qSf5ZKfjey6j+4J9ZqJPIWuJAmqIM58bPKp8t4ck
O1lAzG9JSdcArkt7zLitMO4qYLBxWxl975XnlyMRAtUpG7wQ6bmvt13L0hoZhl/2eVWBE5CdMx09
ECd+6Fm68sqx9P3GdYVAW62Ym5mcy5gGpX4aBQ9t959oWMMpLPgUk/up5BOTpYbQ9+x0r+UsQ+WC
qaQvnqsM5AEUYOw6XnloWLAUE3pqz6UzRYBknzMC94XHeKTnkFXcuVl939lnckCNPaqvfDl4Zw8x
eMG/uMlKwwvLwA0jb+Ko1BXLbOBfch40flm+xQAxh7No5E5kxRo8aGmKLv1/CA0I71w/B5UMmKYu
RXCPMf6Z3ZUoa2GpTSzf1IJEVuTaA4YKwdvwEPl5MM1DwCIVkOrVBrHNbXtYKCRgJgFUIts8SmOk
knsIEO6j1hWnyM2qN61t++CisiDZ2kVUyGDiYJxJVZvnG5GpZO0Ze+EDqOlZPI+mmWANMuVD0Pqh
PYGYAiDJAPVyQKC6EBxY82HXbR9VXP9esRZJ81R6EKSUAsVF8fQJ0por9nK9abiqfzfttUiNMR98
qk3r/BzH/GdTrQnLLu1nw2MVVLPCJtgKlS33U/Nkxy9cvVC5pk2y9OmG27KGfBwijfa5nYVFWQMN
uBI8L1mIEZWAj1PYaZY7F9WTIpyR6d+hMNwJIfVX725v3wU7MaGMeFXux3iKujNoZkFu+Clyqjeb
fGpad281J3FvZGJiGomqSDlwEGaXQoc5gbTl8IfreHt7FH9zKv99H2cmnnFU9YhwF6dSvXFfnZMX
Fqf2C//ln+tju2WfppBus23+mn4WP+xX/5Gc+gd5yD/n7+W752zXUJULO8EEPBZl3BdpA1Qfs8u3
gneP/XQP1RPibZPZDSjKiDcoTzrbTvvZVf1XodZE2v5mja5N3mU4HxxxX/R22YEd/wxx+CFkGa/D
KIm71wEyVqFHofMccqmm8MLg91xyVI7LVrvfE8drnicPwTjQwfEGxZL0ZFU5njFTUbxbMx42/SxP
xyCjEXi5vM79CZk2vWsb234uCsDch07le0vFPGQ6FhsCgbW7LkD/Ya8kpV87NqgQzlPxx/L63ezn
m9b6Naq1WpzrToWaVJV5QyDqNQigEKvHTvrbho3HHKwd1vfbO/p6+0DJ/ntN9GirYYgicp6bjWMF
uIoCQ/kDlPzh7faXtqrhFOtu7GZPIw1OEvpMSiBCh+L1vqYNf6iBChnwIIa07QwOvVJNYu/M5bzi
sJYmxvCJUAjXOim9BlqO9tcm4ocEEoNBJ8fPdcHeb4/g6l2B+77pFSNRgF2E2e3JafTOIv2+bMWB
ReVxKGjYt+Wb0v3GB3m0O6sDHgUhdZseb/d9ibJMY7x0fXHUH4yxsrjdO03TnUbrc+rop/qiNn5B
RLne09zpzX29GDHeoOK+b5GwPKUW5Ftl0fYhT5yTisr3LPPktu/HO3u6rOOH8bDaSQY7boZTVTTv
zuS8uRLUWV0Mwueinf6hw5is7Ixrp+Vl5i6/f+iJ11CjHVtboQIi88Mks0k4uBMPhmEN2LHUg+Eo
ia3Swu4xaziJ9XML3blPsQdiC0hClyvpiGt2eRmEYfeTA3n5bvLVCa/6v1hh7Th0HFdeB66ZzqVt
w+YvCn+DtPD5U9bsfevNme2tpf4BGeN9K2Ai5zutXK6dvDvpObazIGdxtq2IZMFUNWtl3gv2YWKJ
iW1xTp24OBU6z76ndUTCuqXZ0fFzwFxxvw94nw8rrmxhwU1g8VCTqRxmOz8BdaahyZPZQddR76iy
IltxxEtdGAueJUNcz6h9PfrkgbXeljuHaGjvXBBjxau89W2k7BVqjutiD6Yz9+jSNof2dleuPJJe
vX5gV5lchdqXaoayXXZSRKJWdwRA52cCBoIQqa8sJJR44VC6qGUrSK7CseVsCGYCFoDbnmzBYEw4
Z6OdKPZVlJ8sRR+n2nqN0ct9TRuz56de1cmhKU6szMVzb7N/+jibVg74pe82TkkosSQRONiHE5Et
Snva6B2UtGs6MgtGYtIwtgNoT2NIjp8QR+Q/83hKo0Bpmj2iKkM9DHNFvdBq/XtA7JctYJzJFGpL
EYerPTZa/4Ki1ZvnTe+1WsO6LZiICQXXQ+r41qyL08iKAeDpsTzavAHduY/49L6lNk5di7W816Ji
x9Im3TaOPL3HS6e840UF82OCwMdK9UnvSuBwSgEujGe/GoMiE+CPe7n9+Que3YSB59LjY1O49Ykm
vn6HKj0gtP3sjzvAEC9EX5FI97d7Wtq2lzX6cMhOtCeDOxCYW0a6fdv6/kPRp/nmvtYvvX5oXYPy
x0FapDo1fdtv3UizMHKaamUZLot5JbQyob5qLqnoe+RxuwtHXWlbdC+jFNV7omg2Pq4MIV5of3du
+fWu0ZjkoU2B+muHO+o0z+VLlWZvbZGthAkLBm7CfslUKKuyuTp5k0pCL8KrQzGwR9oVh4sKTVjI
ZkXgfGFrmejfYqSxVqJuTpkFPbOh3PspxBYy6wBN1m+352nBvk0eUdxoOwCDhuYE/vfXaGq/CD69
t5O1hlRZat/YVUNSpzbrL88ZiA6atNwWEgVOzXy4/fkLJmHCfaFEwWnj4/MnVz9VUMBF+XqxRvS5
NP3GGQQN8kJyv2nAexi5AS8yC5AA7wEl6s8WFStrvDQC4yzqi6iXHcUajwkfHzor0fu8Le6Mmk0Y
L2jKq3aGbATIGRuxiXXyuxoJD6f8zhDKBPJ64KsnoFptoPFDhosy4G+fF+lmbNfmZ2EDmUjeaWqQ
NpARNqj+prxv3fScRyuG/BceeMUpmVBeqM/mucWq4eQhx0k3RI7eRmGx4bVBPPyDu17zXl0efOpR
820keglSazpBaZGMOyIho61iVFl2nZMENLaiN5rbv3oPT8Cxzt2VzMxVzAJOsL+/f3DMwMDMSZtW
0bGARpoI8r5rPze+ZDyMFSDCbi2TAwSOW7w6Dz4DOnUut6CaR3JiBlFFJvxvEqRJX60ot7e3rW7B
mZs45aicy5jggeQkq+iMd50HlQjUvTcvwPqGnWKfrdleqwpd8LYmWFmKoc4qlzsnDQEFx9+BfjRw
antr1989/x4YF6b4Lwb/wxQPNEGChU7REev8p+3kFMzz/FRG5R+fra3j0kY2LhsjAbnGXE/iiII0
D7phrWOFiV7j+Vxq3fBVvaS2XStmHdOJ6x2ogqpnZ66T9wj6O5vbq77UheGpVI/MMBk968iwt1vl
zSHx4r2ywU5/u4MFf2vCj11g3OKZO9GxIZXaWF3xqEs43jHPD9oH1eHtXhYcrglD9jtRjkldRsfI
/8b7f5xmJcJZmB4Tg2yBRUkKV1rHjjyMXhXq4TVBDHX7o/+y0F5xVSYA0CuZZU/9HB3tqFFnC/ID
D1C/IAGY12K4m4QosKHl9R9wdXhbEY9+SMBOCzYNNe/1PCj4JwqRpQhFYlMS+9sJgMiV9NHSwC/L
+cF40siSLiEYeAXZPA3Kjnb+xMpie3vkS61ffv/Qegfh2Cq9tN5WT1mC3IU8Ovbv222Ty9a9NquG
Tao2dSOn7/HpA5hv2nQeQu7WgYSjL9p6l2ivDVqBu+1Ygm1vUvaWz9lKlnTBsf19//wwMGoNEEdo
SXR06v45ipNgZH2QpcVukqe2XkOlLPViGG1bZ3ZKlUpORQPq5tz2PzmJw3cxo89zNNQB2G5WHm6X
Fsq4iErft2XpV/EJ4Ux6iFBAuONT/T/pQrr59nItWK6JRfbAxtFMYkxO1P9Wa9Ah8nwljFz4dhOI
3JDYB0muiI5u5fz0uibfxYiwvahdy94udXBZng+LDXS8sKrRjo4aojRhaqXsuSZN/xJBTPLO2THM
kOPdf/YreIi6OUACM7TLtSz30rxfBvXh43ututHvMuuYZ3h6b/wx3dSF7le+279ugyY3cuSSRveg
2D5OUDwN6i76Dpnyn71Ofs2V8wlS5SSYLBb4Suxvb6OFY8ZE4Y49LavIssSRy7E9DoR892T+2vpN
D86++uV2J0sLbpzHc8k6FnM3OiY5OLTKl4x2YaXvAdMgXjFhuDJNGStrGh27Rj4lbvM7y7tnMbRv
/UXcKXW/5t6drzMmw6xnQeM0nzAQx/UeRxaByadYOTiu7ythgnEnIBrc2mlxplX557JM3rI4X9lU
S01fItcPWxY1ym1RpSo9uRC27lxgzObeX1N1v75jhW8Ys4WC7CohTXpyMr94xfuxZCEeLFFEUtV0
Ovu4wwE1Oerm+zhz/9j65XRfDCZM0G0KwmPHaqbk5Ph2wLz0ierzNNG325v2umUIE3SbFxNXVoeB
dXMXymzH7DzkHrRn79QdAuTOWJcI4iJYm/REsy4LivGgJhAIgUBuJbi7bnaA6v+7fVmrwo/tFMyz
KaS/kL8dY/+zn94DZ+G+MJG38LBO1VysuoaQXY3i/MZ+F/lnq7tzAYzTmts+wVUTdp1lAHc2iR0F
Eu48F/Vbmghyp3EYJ3VTDXTSLvw50dbBlmzX1/TrXTvIhNrGKVd+3IL6kNRqM3cHKCk/4WIYNJW9
u68Hw7I9vxUqbRBmZMU/LHu2CPtkRU89IyvX7esBkzDFeN2KWHQmCMtYXgL7E/8PdL+wZtUfSKm+
VZ27hiq5fokWJuD2oszA3CyCY+1Buoj4Erw2vttsphyWrV9Kma7cHRZswgTfxhMlEx+FONLxOcqb
sATno6jWLm1LrRsWzWI4KVQa4DQlw1fJUVCsM/LG2rX1vrTz3xBdmLg3zSvlR1MTHcvMPYjM2VRW
+3p7Ky19unFGq4ENkH2ANROoiA9uBgTfhArltYvmUvOGMSc56rYdsHEfQf71k/V4GlFFHoeQrFkr
nlrw1yamtp9dEH7bOEBxJDcpZA79r2OXg2iVr7jThck3kbR4RaCOT3EjF7V6Kzo8Ug58e3vyF77d
hNBmpEhwLCIiBi/nxpVvfkbB9y8h/vhyu4OF6TehtBT8YSioz2OEAJD1aOCUjlQ3fFtrK1q5NiyN
4fL7hyhjINkIuAN8kRCvpMfB7+1L79WN7oxiTCBtRtI5BYkuijyc7gGMvaEd6ZXXigU3ZyJnR15X
3lTCzXmFR7+zxGrDaUr+qePeDeyKtK+FKteEoZZ2kXkoy4zoYRqQQ9SV3hZWkW3pyNjKHl1aBMOK
R+lVOe36/FTaMZSR3bawd3YNpqd6rORj3vnFypQtdWTYcwo2egHETgyu20fSfRbpJwhrM/v77e36
N6N6xdFx41SeZSM8Bhbd0/fvz0dr+/yYvtA93Z91EIVFMIV2CPBpcI7CPyyoAsDSwnaP9FPobhBA
BYAfb9oNObHT/LU68r16mKoAPLPhK0RBgz74s/KVV72x+59qNRXbbsPn7lxm+lnQ6qEl5cr0Xt8l
rhlVj7z0RxtlR2fle4e0ZTuvIyulM0tNG3aaVJCItGzVnT3nLapeMv/37dm47mJcM16mYEvSoMPs
zlpOcTC5fuDG5JOXrOQnrkcIrhksO6yq8BCkqlNFk+SlKyyOWJ8PGz1nInQi1wvtoapOnjtXK29S
V7G83HfN+DlBzWoTN2V8bvMWyeuinua3vBjEbsbDy2amVdEHQ0nUmbTURQokSp5wADGAACEmu01o
np55EtG9q6hbhnOr9Q+LpLGD43WmB0dMcxqyKk7BCytqLw7kpO0jlJNjO/Ba2T4y1+9xwldWCA3g
4YsFPbzqxRuTtQqapRUzjMyHwF7JGPYsj1vxWTUO2YoksnY2E9XKZrtK3IM5NFFSdo+aywplnZB9
HCBiwi7ACS+yvumqyqqjF7PaD2mSW2dtJXGYgrFzI/JGnzonlhAUJHYX4+8glPasxP9KVEED4df9
9xgTNIUDb9UvH7xf4J13svxT1UHPwJ3ioduinkM/iXQcV7b3dYfnmredrOMeFL0c/2jPs72nXpW+
cRTlykCBKR1Cn/rOQMY1Cw6lHRPWDsQ/VqKM/gzIySEYG0RtBZC4lDKIIdC1YlQLvsC8oUAfqwId
ppAnH1JEdYCTCVddXos7ygaw+GYVYAcK62Qo2vhkt/QXF+CWuJTp5zIVK8fd0vcbjw8xJ6osRYp4
OyJPTeQ8s65+u+3OFtbbvJFEeiDj0AuONzErRFHLuZfzkwSAKdAl+Xm7j6XPvxjmh5DJFhlM3LE4
Pr97bZTYoLpiZWWXPv/S5YemgWj1aikSJNji+WSnr46SW1f54QQQ5O2Pv/7w4/7nLpL1UcELzY8O
8x+hALNj0j3J+lPq5aCiB0ixdP5Uqbe93dvSeIzApoLlNaVlc0iYjy8Oqb9NtNzn1E2D3F+r9F3q
w4hpqMUUtQSnR6kiMPyT5klNHSAs3J03SduurMyC1zXvKYOygatWeOIdvOxVdN4DI+MLwp2VfbvQ
vHlLgQoxaSJgiI7CS/3vyL21LyqPQOBQ2an+c3sxlvq4nNEfNtfouVYPeIA4xqTUp8afZB+0bW8F
jnTgpu7rxLBtYPfB39Dm4kiU9Uzm4VtiVcdU6RXbWxrDZRN8GENsJ2ScAWU5FiP73Kb2l0ghUCyH
7X1ff+n2Q/NZ0zUja333GAs7GIthm0b4r9jc17ph3YM3tJ3uhHtsxN7GHT0GAZ43rEmcXb8OuWYJ
nGrGgdRwTUdp7SI9P/rRD0/0+zG1Qkfsbo9gwda4Yc+AmbZWA8s6Rnn0py4hZ6o5IYHHcxmyclgJ
4S7z8d9rhMsNixYiLpM6oe6RtfoLYeBNsIR+uT2CpVkyoqd2rhI/ZY57JJW/Gdr6nXYQ8yglirw8
kKzWqVp5mVnoyKwBAZO5SFywJx2bxqm/z/nUHaO66je538S/K2h67IsqlytpiKXODNO2Jkih6LoQ
x86aw1EePOo/ZM2hmOdd6n65PXMLmWbXLJKTqTcBCEe8ozPyzAnkqL3fc+WhOKtr4njrZW4U2rUm
u2buu43bk/EVQCIgkVJu0bUa/4Xzy9QKiVtnBMqlS8513R+k9ndT4W00Sc62N+9l4eN0OUduvbIT
l3oz3A1K/aPSZ1NydmbvaFsiIJCko6J6gNk+2lG7azUuAKJ9uz3FC92ZBYCOaKtBtSMoyJgnDpam
8G21bx9j6neBC+sGY+qFKyNnjnfs0rpfiZIXQPiuWfuiOksKZVnuEYwFVsAIpCvPSesMEOnqy/jZ
L1oW8CwSF7r8aNqAZYZ9ddJoDSCxgA9zTT2D1BWtZCKjx6ke5zcnAYzmHPWTS/GU7GTQPCsyfYD0
oQvwbe0PUSBUhrIpWxEnIFLm25ROPepPvek76PX9+04Ds5gGFMNem5OEHV1/+hyNFZTkJQjKLTmu
PNQvODqzogZ8+aWIpUWP0GhuiqCDnOjOAWHcGrH9X1rFK57UMzxpyUAUk5COH8VfTEu6rRP9UgPj
MiJl5eLqVggBnFh1wWtuNETgETZvobihuy8S5LO2/cbGOaDsWSIBUrjFQdjRyuQuHCWmUoKyxxJS
qQD9Z6i9g8RTqLxDmU/Ppfh225gWJtdUQZiSphwmzTiufvGXCndZlA2vrNtVxq/L/djwt15v26nT
xOKIkpUSsSblqFcZwQauNbQzJ4cXp2mmPijVR7YtOFCWtVWwfaqB7i3npttQ4bl/bo/zmtNAae9/
xplPCoU/eX8mgkFiZPSHZz+W83amNt7VarqHJkWzdWLH3yC6+Xq702uTe+nUmADlKgiPCFqfdU3e
2yL+Q1K6ud30JdYy9+yl6csZ9yEGQ7NVQWeUKjt99ct2YjDc1FXxyeunan+7h6WPN7w6j3pe52ni
nBO/1EFv8efJnd9ut33tJL58/WVUH76+JDNpbAA+8DIyoPhZQhsQOk1Q+c03+lLvLNaSfEvTdBnc
h45QJuWC7oRA652QdON5PgrmvEKHJIag2u2xLM2T++8uOhRECuJZ+tyx9Aufol0TjXdOkxFI+lPa
RYzM45mWf+ZRBeDvBboItbGPMavC25+/NEOG80ONWp+VAJ6cwZzTbTxSt+HQFgoHp1pTCLzmxC6r
bUST3MK549foIrE8fhD1IKsNcifVgVTldPKrFm/4dw3GLGJCXWqF+KOg4G+N+FfN+3gf0TY6DSVb
Y/26GgVgNKaqBXOKusunipxTbcdHm8guLKD6/C1D2dpe+XjzA9uYc8waGh/HLAGlhNUWP26Pb2Em
zRqnCAjJHpDi+QxBr38yNpyh450HOH1f0oqsRHMLtmmWOUmSooC4ScnZ58zbN1U0bdumSzaDnsh2
4EnzjQgr+d/tAV0tAr/MpuEJYht6xcpX9NwJzV6Z19WnmUzxC9Cg7Ynh4PiCW/+PyW/Ssw8dtxKo
eA5B5Dzz+ec8qSBjevtDFszAVMcQeRZbchbqzKxhY/sWSNDKUK7BuJbm1PARWdcVjSIDOefuP5bV
h8OcBQ5Y43rvpxvJ7e0hLBxxpjRGLjs7691oBJhBfvIVYB/x7ISOw/bMoVuojO5pOvwYUTC1kshZ
mjPDdUivnRR48MlZwCttZSmiYAAcNJBgf76zC8N1FLoQhc+g1i6mgyw/D9GnOX69PV0La2IWqs1l
z/hcW+N56FEQnOnd2LQbp6t+tl65VeDzWtlZCzZrFqgRBmGmvE9tcI2e0goJvnbc21O5adaKXBeW
wSxT82xnwt6N7XOXWK/gWN0UVv6jzb2VA+JqGAcTNYvT4qzDy+E81+d+SNmGz/10cAsO1tsOIiGF
ndehHRcZZPoc98FChSdewT0mnxhYZdvAb2vogcqE3rchzDI2PWk6J6CrPfOsa4LWU1tXVg6kTdfe
xpe2hRExgEym8CzPzs4yH0Jn7LcVxQXW8b72RfmkrVWg8ELYYBa0oQAyj0sQZZ3ZACo+KAltQK9x
T0HbZcmMwEEPfSWYFUGxqI5BS4ccct0eIGUbVM7apX/p+w3j9zNQIuMCOiOBmG16gfMBOa37LNMw
euVQi4v0wo3W91smkUIcvuDU3aLWLEjlSicLVmPWs1FleWXlTvO5mSBE6+4g6x24a7t06Vgzi9lS
V2UtVRAiIXPcnHqgsJIwUY0V4ykTYrVWP6U73+34FgDxfF/OlG18UUH4p+NW2M/szmuCWfjm9oqB
Iz+xz1X91YdaVUP2lkdWPNvSFBo3BJtaMpEVopH28tAFig5C31i3Ui65YIdmOdiY5XOMCh58uc7m
LatRaDP2BariStaE/eiDic0byeb2jrvuo6mZt9ATFNzqAtpYyJBARQnVIkHZ9FXQJXboyWmt+uy6
zVAzf+GnaaaqLvJOsz9A6KOnUCnz6UrctrQal04/XHUaPPB0qWY4KkmGOO1H57Egb+6MrE3xjVaA
+YEKBBeyd7aox9v3vYP0QreyAH/BL1fus6b2BsiW64l1Hh7UOLP+p5s+ykPaIBYNYxcRqKJ6emcg
Acp37UzSXSIKQaFcHyfnFnKKWeD2DQQVWZewnSZRf6o7EOygYBUicBxYyGdaXGgzpFX2odA13VhI
gMahZG37qHDL3XRQgj463OsPU5p5u4JT8pCofvrZO3P0PWr1/MpL5H+gy22fhxxRzkUQ4ZBIPA0R
4YybjrdIRBFaTd/KMqcoZVD0MCvLD+eiVmmYpbx/G2ZfbSEO7fyqSiFf27quT5NV1S99182hGufk
6Lr9KICiGJpjnDO+HcpZPA5czhvH860D4RbjgVfk/qmqOQ97ZL6C3Mr7nR6ZBA1bkrn7MrXKfVsl
cChNlNSnOhvdn3PW83gDTp2s30t/GFZSftdNh/1Hq2QsIYY1dfN57lFXkXEoy6QZIJZzJmWId9rP
ty30uukws2SwmUiDHAcbz62XJiEYrqcAcJX3240vjMGsFCwgUl7JDo1nA9xy8T4lf3jcHcDBsb3d
wcLXmyWDuKDJSoFkHvSVzhcU7dWfUNM3rhj+UuOGG05cxom+kMV22WBvcwUJtNrK1mg1llq/uJsP
bkUCIphRPD6cGcQhgtm2vyfjeLw9LX+9xxWrNyueAUKK67xFnWOUcjzNpE0/fyKkmL8SinpH8M7P
VliqQnwGSIhtPbsdD7aQ5aGh/pwGquEsUEOH8C+V7iOSHm5QQR7+GfkdEYI/QxwGVjmPYpAaQH7f
2aQ+o2DSi0prZe4XTqm/MfOH2Zk8sHU2udef8zaGrEXlfYtJ9wBZ2yHgvD61cbIGo11w72YVIccj
mj26DgjtoXYXSL97ynwBsKAeN7cXY6kDI6BLICZoqXECv1M8zJsMIhSo8o+8H5J0ONrv6QOA1n9v
JmHVTowrfnSae4VY5yvKFPe+mu66G1ATCFzVIpUjvCeELJIgJclB2Q9z7N05P0ZUavnIs1o6Gc5Q
CKBuu2nGnyj2W5mYBQ9kVjzGFdIZzaCjU+J04QidtJg9DXiedqy12GNhec3KR9+JSneGBNi5R5Yx
7TokMl60XRzuWVhmSrDwGUKZyCOIE8XJyJoHK3+y9e/72jb8W6VdUlQCr6CsHnY5c6eNR6sudChf
+filyTdcXEZA/GnFLjnbGuwfc3aKc+RoC3lgen/fEC7O9YObiIsmaud0gv/X76T+DhFvWMHK1lla
WPffbZMuTTgcKd6WeHUAhYIOeA6IoLbXSlqXpsf5dwcdyG8mkROImXAgJdKOtDvcjctdE9cRYHs8
XYn4lwZiOCA9jRIRD6RvhvIHt38zG9mhtfB1wU+bxY0KURVeMxGlFGnyzrhzRr0DxJrwhoiHmaRa
S9FeHwI1Cx09XIlVWs/zmTiQCVY+ib/13Cv3RVFCZPX2Xrr4yv+emdREZs+aVF7d4mKEs+Uwzv0Z
j1hOMPcg9rac9oAM9bvVjytrsvDaTU2wdusQIBoEUWfbIvx9wjHsBx4QUsmW+K16BgSyD8mQdGEM
/XSa+9mW9ePa6Xp951FuWL4DdQCSIcQ+2dSOXrwL3E/xyH3oWmUfhNTRimu/mOGVKTURBUPOa2UD
w3u28AwcKJf8ypByvb1cC1vCBA1gQ3tpYyfzmVYEsmwogJyS7BLv0JX9sDBJZqWomsoConK4mVXz
Y9b9sYY2sKenLGpWJmep/cvAPvgut9JR5EpKzuDKffeGoniqi9zasnEUv9PaXzsBF+bJxMCjPkvp
dMR7WN7kYJEup/Y0gOfkTC1n7YF8qQvDU1at6vVkYSRV9SeVYqOcOEjSNXWTpXky3GSZdmVsVwWi
D1QjRwP/Vul4F5duui2mbk36aWkIpo/M+rIEwRM/NTwKNHnuIQVW8bXwbMEOfCPEmXOWeLh/+yfZ
DDtCk8/+VP66bQbXkxPURGP3aUsTAMnFqUqoCkmTOIeqKKH7xP3PsW75e54kxZEUst5llVL/5+zM
luTEuS38RIoQQky3QM41l+0q+4bwKEAMAiQhePp/5bnqk+GsjPBVR9vdkICGrb3X/ta/Tb5LkTYh
ztP9rJNjM9cPrB7eq2J9pNPw+eOHuvLJL1tIjZhEh119PZkQyv7ymbTq61zXMg1uzL0rn/tSqN2N
U9P1ISjPyKgvudMi2TGoLzOgn27h1K88w2XrWdcMVdKIIQaKxB5C0v8xMNJdomRHu/nW7nvlMS57
0MDYom7lsEjs2sDbtcVEs6pxMBhsxa25fe0xLuZ2Erm1pqwsjjDCSoulhUanTktkDjXaoz7+2n+P
IfilrLMf1GI8qBaOncc3AF/lNLwr1tfG9ihKfvr4Htfe1MX8XppJVYbhHsmqN21HD51onrr5FmPt
2iNcTPAYlmY9rHeWE60VfaGw7tj2o6xeptbIDOSlYU/aSL59/CxXApVLbacEFHccujk5lqp+YbGf
VaEv0kLBn9GaJKtN8Ef3t4xhrzzZJdF7dXVDXEKaU1J1xSmKIRyGaHvZ0NLVYyosI58b6Xn/dljm
lyrPVteNDPoa8WTnwy3TYw/Oss/c918+fnd/jbsAILh8eSomPrWqqI6qlAnIyJJB0OhEtAFncToS
eKEAVd+GVV7DPelXGEQILKK1Dm8snH+bTufbn7/pfzZ98NADRUr0KGIHTpAS5wpaBi81wb9YHJ9v
cP6O/7lBPE+guyehOIau383jVOeqij7zxd6qfPxtQJxvcH6y/9wgmSUPZkbqI0q7wXYAc+mLXoPq
EIBUOaEdze9Pjjf1rR7wv22d59udJ/R/blfMpCrgoSaOSCw/BgzV6lj8Q47pfOnzLf976RD8gLqO
qmPDq/lRoDGvKCK6Pat2Nn7sshr4nO3Hw+5vy8/5VherqGuEz2xPwAUBTUVNX1kTHFYIHj+++l+r
YufLs///JEYnMytXDOo1jjd6XT/rjsTHJgrvFa3/UNQtqhpLtyznb2iBG1GDwYLRFuP7x/f/v9rR
ZZx/vv/F6gr70YKXo0uOEze5Uq8+sisjN3vCf5FVpRJ2Zbz/Hs/lih22OlqKNhwcq9bOewA3Mmew
bjHwNRvm5U5UsJmK+vt6VA/lCjiM2dtkfY8qdqO78NqAuliqG0m6SQZedQzl+Keskqyiw4+P38OV
yX2phYQZRa1ieKUd4XZ99CrAhemUtzp8G9StlqYrs+9S+RjDh2/wBnzpiDRbKb+o2ByGYE+LJxr9
45S7lEBOpOmtAILsCLn5ic3zoVK3/NH/qnnASLmE7Cvw6Jk3xnhFI8visMuht9zNLcsVjGJ9+a3V
nxjRaecAHVrMhsBoNLyJWr32fS7WkoU2cayXWh5liR157IBXacO53Srh+mNRdbe8hq8MsUvw/rAU
FHMULYy9mZ/6xBxt2bkbc/3KSnKprgEaSYPX68tjBKZpWoJVnsHdpkgngEPyj4fxtVtc7FEC5fWy
C+rmCIquSnvf/RB2/AmR/O7j63so82Fh+suCEVysh5GH/l4YcvnHbvHKLTXT8qhjofYdTaY1Haba
NCkNZPtTxdMw7rHu24MpVvoFHX1gFSfEHyJ0TGv/SxCRbo8iM/nss7F8bTSJUsdidHWibRosQrgk
im5t8Kr8OribBJOHsQuLk+lo+SUIGhRCzNjHd368lEU6erN8g8ft6mekbKLdiOxlc4popzY8UeUE
fyEWZQrGqkk+dVXSw2uI0ayBXUcOt2foLWnIgOJS0bRFb7SfaRKgqhIUaG/0rNgXFJX2BJHTFiLj
qk8Br4Nrd7MEYgubAb3vQCM5wLKl2eM18lwE3ZTOheVYTpfRz/ppAaVB8eCVOYVKJFkm2K8W8RE0
Iv7ThSw6qdaQN7ZQmGRoT6ufeuFkv8zR8DNBXTwXCjrUahqmjYDMwGU6wHmX8TruUhtIkiP5VDx6
RRjN2dD10Zih8bb81cGnAOmpwI1V2laUv/YDGeDM5gBqFxrEHbHOCGeqMp1YUGQN3pfMKHjlv2Ze
ed+NMLpFP6xXfSLNoHK2Lr/ndUzwjdkUvJh5glv1qBRPVeiXMA2p6o1sQIGH/fDyYxorJNbVHBY5
sLX6Z+GEfUtqt3yL69J77VpPvvCg77aFJ6J3Nxvd5BGtZd4va7xTc+N+htUCzq/X6RCFrGUeHpNh
WCRMiOm8oVK73Fsg1kVgOyePq0THa4NKb4aWy95lq6MwNi6Y52cWg4akpgmjvOkF/VOJJvwc+FOf
j/7SHLzFzd8bT8V3ScOWLx6utPGWxP4mVZls+jC0OYeSMG8ihLR+MUYMyPY5Tgtg77/oKAlP+C78
pfENulMLlyw8ncZghbR/6iJoYdEq641SHPDug53XseTl3K3zx6FIPMNjqTwLBMPu5+p88gTrDPKj
oSZ5IomG3YcYiPjGOWt3U8HNlMak9bxUttOYd2auvqupRBVSqJj/aNA/P28TPXn3C4rkgIw1dRLl
tHDg/4u49tFJENgoI9JfTDqyyh7moItfNID3+J+DODMdOqqTwpqHRQcYHq3gasf5UgHdE5m0jOSQ
Cgr31Qxw0hHd8E2BaxZRsUGtuLqTLRtf2ySO7oRsxqc6TMIJcy6U3gYQCtekdiLTWyu1+ROMqNOn
Dj7HebS08R2SWsGGeUPTgJCP9rOy5ssxijDpKjFbKB29r/XUoZBpW7tnQTe/CyYmSNK4eUI717CV
tWqfJvRY4ZiOPcJ5A4Cp8VpshyRwR6mA8GM28Y/RwL0ssH64dYD9Pyjau4MKG5cqrzk3MmnrbTzg
ZH/0CLjShvX2xUYdMqykbVOYwtt7/NL4K2K2flstfHooxQB6Yhf3GTdlnmibxz4WOsP7o9drYlMO
/N5OqkruuPaNzsrJ2ST37Zzcq7Epcvzk4M1S73VQAtLlAvS5BnyKLRnhFmn8tb5PQH/tsmn2zcOo
FdnQGghK29MF89CNxd6rR2D3dGXn7mxXLzdwDAoPsZRsb1TZ/6Fty98mGL7s4TXRzOALOLapWacz
kCeiMS1rFXye4rDdh474aNmqCrNjclgPZjHtHUss20UBesoRrg550ETlAWehOQ8Dzd9cMyN9NZdR
VgEnAR+cBMqMWTTxFu1h3TGOZnPn84V+ggsq2c+Shl8bNYPQGSGKSLHyyl1cQz7DoWGMtkpO4GHQ
GI33aH1J1ajc1jeEfVlhe/9kk5J/52PU1ltvCSXyGomdvrraC5+7wKufyDB1Oxfb4k2rcnkryBJl
41zrtIDTY1b5tLlbYRR2sryR+9gsYqsFVZvCm6InFfXlltOleg8x7e+tLqJ8CiMFQ/SOogDmVSkM
4NljGbUNNo9S52zoRa7bkN6NA4kemLLLmCaJ9J415WKvIx2DSRG5tFrW8UA6dHWsc/SuAav4DnH3
NKf2DL5Jk5LI59jMzGUFd2MeWljN53g0nstp7g81oHXPgFlzfE3fbEfYg290V1Q5iQP7RVjevgyi
rZ7RNZTs1sSnPFOeh0ZkgEtB92o79gDcb/GiZDv+bNsIzrADr6Z9Ey3Dj24oCczXR3FgLU7MoT/P
EOizDug9JKjCM3BcnCoe9Q9R3wffOKuDk4fX96MVsjoSO2Mk+Y5gnQq8QwyrlA0VcHYKQTbB+I8E
JGM1zJIkFPMZhlC/RQxc/HKrHfkewZV5noo4uSsQaH9HzbfdN9IwnOGnyvsNP7L2k4Wd00PIUVmB
ptf/tjTKvBFoIT9NcFyHAtIsIQeN23ibQHe9SHXv0y8RYHxpCCfRbCBr8tYUdlzzipbz2U0pAmRY
+MlONVLeF0EJnTPMeQ9QurANJSQ4GOKXUIgP+tvZanyLNdJtGHzN00A0ZVb3XZsNw6hyUJfqDbbu
4YfBFplPetEuRTTn0hFSo51jEn1VxVDcD3wFtqj2hl9xspKtdn61W3XiUh1hPtmhL79GHi3zycjo
cwnmfw5rT5WvC60eFiRyctJzelpgAyBCZ35of6CAoTT2l2fXQW/LKZBPhd/S93kcpntusA551K4k
bXxb1Fknq1pkBRpZvvWs8/euZC3kSL233rlFgN6TtF3WjqS/0ytLHqEwp5gI49Cny9CxrDCJh4Mn
MnFpa1b6jB60KkOSR29kKes/fmiCU2sb+zBG1fDQLMTPVg2MYAruUDkfpJKBzBNQ+JaHtprWXRtU
/Dtx4fgUgwK4BaQZtud6jA7A9TWfOOSZe1g3Loi+Qls+1Qre0ulEkN6pRM1y6jlSpx5aW+t0QryV
pJMf4WUF/gj0RZGYXQ8Xg+cqXCXNbV83wJEPUQIzO+le5xDdbL7vySwaNdnjgIKzl1zbNp845FSZ
gLxuzXUwq3fLJcCEcopgadvZIXnsNMPaF4yDyQJVlkkq+4p+M21iPheeg+lbMvaPSK7xPldTQESa
VKVUm7jw2l2twWRNTQvaS9qy1bRbE8nwEMQt2SteZsSgjxHef/nq+XU2EwpiLvBHO4oHajILlXmX
667p3RYBUfCDjG741q8Vf1YqimW6dBq2PlPN+qcqRvnG0jB4FkOYfHdD0vx2RdnlJfa9MouRm9+u
CHreDYh/AszhSr0lEeVYauXoAZcl0a6Zam4CdFSCtJoFkNO9d/Ucv6J5kR9jL/BfxDQxPxfhxDZW
2DLHJAsfmziK78dFgOu/1JN9xEblIXiaI/rAofDVm3moLV7HmGzRimGf4mZVvzk8QJHe8JT3Wxsb
PiyF7YOsQaLyzmchP38XX9YQKMLFwXKf7mBapo7+quVbQsvuBGFOncsSgCbESuUxHpRu0wSKo3No
jCIBouZgP/HZtSmoK12f98LzHuHaIbo0aVCq60kMJDwnOMgyjhJ11pWQ2mEP8cmuH2u6nWfd6lSi
2rBBaz7/rDFMhs4coQCge+xwyXusMTywEUu+NXVrvjVDCFydF/m70TZd5tgw/hSloN1Gx7LMjSrW
rLB6/VGtkwKpw8xwKWsUST4lVkZLyuXcfa0ICYt0WSy7H2XQ3OtgqT83XbhsysBjL6vwm6NEMcTk
K8y4s8b4HrRodel+Q0FfP/g27jdqdHs/KHdJEMxoPljhAJXIaUdJv9TZkoRyU2sIIPuFeM8NM27X
QGcep2YhboOqsjkyEJdOyRLpjUHDzC5aEXZUQ0Ih2puKnLsFHWXWLE9NLOlTxbk9NMks8tGgK6Jr
x/jxvHTCjXZCZpEoWKNEorrrm6BD05In2pOnJT5XB7OR3YLASWK6mehEue2h2oTSc+XO/KlUy+Cn
2rW7SKjlJ3xWxDHCeNhDKce2VZN0aHtS895LwuakpzjZRhP8ZBnxlrxe1/B7JWj0POF016ZUEnsn
kkJlvS/MxjmNCUmmfkA7eBxok9ULhVu3L9Gd4UTfP0XAfv0GNRaHik6KBQ2Zdtg2oT9kxVgtIidd
Of3gM2hKa6TmKueN3+WJENPnrm68O6JiOmRCjpikXKzuC1/adSvbKvnZmfh8TuRKvtTw7X0I+rYY
7oDhj/csWdWzg6RnP2qtd8PKERM1sWuHXTHTBqIcAooYQU/RRg3TuucUptg5dbC27YYKJ07PxyYh
Y72Lobr4IshI8GCy/E1UAHKIofK+8yqE76boSrJxAV1+90rwZ952Tb2bl/BslOwQU2TgebV3xSJi
ka5V297hIb04g08wpmbT1BGmvoZ5toVZZNyV40Fj+sN8j057WzdBxoye63Ru6uW4YDU8oCO60+i8
1+KhgsNWDiRI2MMnvYY7uqoHmdewZv9Ea1rlwbBULzLyou/RIrss9ClNK/zglzCo2K8RdIUX3VCx
741fnuxYRlsXM+8hGafzpkv0tpFdZfKJVUiFKPzxl7WniIyjxjyRVZCvk8/FLwGfyE8RIUADwN8R
DPakn+HlA1Yb22Bx9v18iio4clR+C7cb6IXJD83oiCh36QqN3E1HN/2UVBiwib96GfHbfoWE3a3f
JETzgL/Vqtp4YeCfktq3ONxoCooRSuOhTu0Q6q0HD4QDspkUDBEP8UjShxvnFe3B4qBVpWgegpkz
HRGJrTMN0RPRivshavwfvvMjLOBz253axYe+qcIBXkAaliMZ7p18TPVtGU3L+9RzvuvmaHZpaMro
pE285gLpTh+pDb8dMllP06Na5ukJfy2f/D6a1KZZa1nCQzlU36vV51nYgFlHRg5bQiZB7dATTv2B
a+ypWZZlDw5BvymZCX4iPeAfVT/5zbb2xzEfocK6a5kuNsXaRHnhkJ0p2iREtsGFdosIJY6y2WP8
t4fOj6yxrNv6bumeYPnMtvDfk+/t7Im7OUbMRkPRfAk7HPmVMeJHv0i90RZdI3ael6PCGdMBO8Cr
fIo98r7OJZzckBXKC+E6WPjxZgDBjc+/OSNqC3SvDVKS9G/zstKjRVeuSwNWi9NgbLvhcFxA9Bwt
b/GEJF1WomP+a92P+r0opItSHGyCexXqLqc+7bCjI1+TYPs6Uigu72CwFCKnxEGw7JAZN0nS/+ha
MvdIzLSAI0RM119CXy8bNrdjyssQxtTN4HIcp/scQg/EkmKaUUoNBTG7FSKih85JrOoC8Zab1w5v
EQhE40X967A4+dV4sdendjUCqzeKseNZ3aV8BfNzcFeyuFmqN6WWIndwK3njK1ykhUPFFkd79RTi
Mt+ImL23NYjCvU4ku/MA4WtS9KyB7kjmyN9OIq42aNSAVHWlUf10Tm+cyFKeRxKXCFQiq6rMNWOw
W6alfIULr3hFbwmF/da4HuDJ3O4FDn+7Qbdthpkic9+x6rGYVQHTmNA9ovcaO46a6XZMhuYB3Trx
mrow6ffzWk/f/GVuHs9BXu6Fhd+nK9q0f02Biu+naQU7euE4LUKBs2G+U3mpEWjBerLCYa5heHHY
+r2pHnek7mm+wr3rXaEVYhv5yKCl3UD7Dav68jUqscUohYJPiCfMcIrpNnFUe/lCumTNuq4ITiuy
JFsbFnCcwQ60HWfjITpGO5Ye1XzvNywoNzJsAZrSISIuJ0Z0HsBPYGeN52+WArAWsuKrRLBgeaGI
d/p8mnX5gKHR02xQbfeKDkYgAJI5IC/MzdNjIpMFjujMfDaVJDspdXc30tZsFavUrh1wzEppwoMj
gCeASgJd4b51CIOzcLRdjRoSQuHVFuIBbBT+7k2e/dW7OHntXKuQ6Ynx5UbTHcoQMz+tiwK/WPKp
bvMSe6lMFeH6WVb9+IAZvJ6iZJi2XlgN91Bv+QcuxbztbFDsp3omh/OR8AHt0cgMWRcHWGJ6RFxm
gj07ROpLn7EQ3B2uSrGh00SQSWuSJw2+apQGoH7lOvT4Tx6G84iRFiaf5qoONxB+IM6bdPcU6Dq8
byhJ6n0yRmILKz+ALA0iJky98V6URd/kYA6NeRnX6mAbv3gOrKxAbsC72fqxwlPFrKP7hayc5TMs
bzbGBt19WAPzrOxc7lRfK8yawC65pOeIIVbqm580/obzZDJpj6rpXVhY77AMzbCpEbu91yFR98Ps
4TRQ+MXL2EzVJ2825h7QfLq3q0U3C1xQB5xShwFZiSVsdiBvxIcwEOqQqIVu0VYUwFSRdXdTAt9t
5+T4AwlrncVTdAb70v64OAMHKtd2PVIl8K5UaYOjvNotyhs/+6Madjph9dEUoR0ypFX6r1jnh8d2
tfxAJ2tOqJH2J1Y1/AE4sfYReaLiTVKt7sOYi1yMQI17qqjzhLQWW58OnsoYBytZdMFbOJc4j3ce
IHDIcqy7mPvkDwPOejMTH//eRlb+xqZWQc5OYV8FytGYtbDIftZBo7+wOdApnzHcl2bu7xcpxK5C
dm474D/OCwW06sKRrA4CdIMUyfg9wWHgtYqmKMc6FaUJrDO3IH2R+xjEgTsf7UT5wEX1RspQfUIy
h9+pkQcZplXL8wYcZLedE7SRRlJ2fh5gTb/ndYIMYUhB9kTaoYk31BH2EyIyw7I6UfwRcHTtPUGO
YUxGIWV4GWK/+FQMwj66wY2fCgua+aHxlyHc+miTea81tu0MANcVp825GH4aqaenyg9GCq92pLRT
h6T5JypmBp8Sw2iajEV9ZD4yNNtYlf6XJKmsw6mafilWixORCtPK+fI1pLC3S9WEhBxfSYgUbeVN
O+JYsQFSiei85eCnkpUNJVrCHM1KtATOKfXMlLkB6qt4ttMrfMQAKWsH2X2vnYATM6aW/xyHoCNp
ERUP80jcscBi+NuVvfwWNMohTO6mz65bp2iDBdl8rVAk3Se1sJDWhuutktW1suhFAVwrZu0YdBAl
LOq19eAtkWArQxWGpmWnELEH3o1a99/0ducC5kWp23gT1a4j5NCWyXQPjkKJ8Nw1TwmpDNz75ua5
J7I7tOEi78KgTfYf18yuVswuytaLDUYUzER7rEFwyM0q/cz3pcvpsuhcGstj6L9WpHLlWOHstASw
2nSM7Uw3mC0k/c2OBVLBKsuCSrwAHLITOBV+MkARPyxeN33t4dqUuWokOzbJP4YlDHFZ6d/1YRyd
hk4f9LBORYbdBmmFDkaKL0NSIxsnTN38aiKNPISsCpcOdbViPEy928CTC5l36Q9znSHm8+6RsULP
Z4WDNQyQpor8IbIVfyTCnSdRT/GWDMXIj1EtZrmb7LBiz0HSyM603IQtSkj9hDMd4pP4zlY+v28M
+816374Edo4xxZri2apJpmDe9V98f+Rb4lTzmdVe+7nvHcpLHOcakth25xtkLIaK1M+6CuY7NpF5
V/YjOgSBEAA9GL2MGSzLeMal/YqjHxyoYxak8cKK7MYX/XsJ9BKpYko4iImqRD2P9+RgY6/Mqx7b
pKPUbljSeTkqLd0N/ckVel58CVdZyFR42P2ao+9PjGc4OEy/RjfxTBelROfk8GvWyO6mKwtAsEsG
xCEW+ZdXE9Hx9eMHvia9uoSs1KsssEyy5ghLzS3h4ZrSfjz0Z1JgieS6F6GV2sybppY7f7qFNr1S
i7+krkxx04oicPURYuvxja4ozsANk994r1fq2JeUlTnwUAPhtDw2yVCfVquDbUyT+ZGjZIyKWV3c
0khesS+ML2EUa8hFoZD/OeoOWxDgnWcFQxKzMAcGw770EuOHYCPIVuzn+Ry44F6WwU98yhHGKMKL
9/1Mi7da1uYJdg4caajoX9/x+d3/R0hVTmj/hVCrP8KK6h055/YNmv/508fD5toHvJAKgIQSLAHM
7I9mBTHOm4fwhbLW3NCAXbv6xcYBPWMf+/rsuUealLE4G8QtG/trn4xfbBWjF6Gn2er+GBMdvsfO
xi8Uk+CHb+zcp46EWKPcgBi28vaz6es0sqgswSsMiYKaLYiDG/3UM1LtQlcDV01K9U/AzphfbCYG
YSQrI9MfFVL/WTlWb5WukzSQxWvgOM2EtfUNsceVF3wJOdFgzAh0muIFJ0VaDYje2c+PB8Y1mcqF
msdadIOOMxKYUyxBfwFV+Psae92ntelutYBc+/HnP//PwI5R9AKX1YYH7EBPHbrLhFxvNABdu/TF
sGZ1k4QAXvVHpwOoJtEy+Pbxa7kSCl0iSgyOnaVowMSZVjv/ZGHJ0Y/V8Od6hW8OVDBACMF0Zfz6
8d2ufYSLMQ4IT1SwClKnFecNYh84/rEmN1rgr+kaL8239VAxhMujOs4dAdjJJOw0yxJmCktHwx3K
LhV4w7QSCxjDQFnuEV4UpwqFGHbwUQsyae3Xt3xAz+qnv0iWLrkZQqkWbE+44VAk9bMIuWnt0Gjb
mp2NQmD3y63Don9D5XXlI15CVKKwsioI6+4o6LA3xHspYgXgQrP+CmJIYVERzz7+flc2sEueyrQo
Bh8hWLIsxXKkvdjBgjRtvR+svDHOr93g/IT/mUJEdbNpxkIc27aG9KHTrnhTzMU7OPMkJw8MlXnz
8aNcGYqXntpAK0cDCv3iyLonMd4xO2VNG914T97frh5TfikWXqNlHnU3uZOATfGx79z4MKx2+REz
MWa2XH9BcQVwhoAswOeh2BTdhDRauIJKzKSBrtUUsI+vcb4KheI3TgV/W0TOP+piEWm7cPBXHMNP
RTxvfLYeoef5h7d5vvTFxoh6M3IEkHAdg/UtFPY46/e54zcm9rWXebFqmDDC5ZmqT0uHI4nBWRy6
6M9FyPx/iMvOv/5ig1PCn7gkZDktIwIk9ztcp3yOfg7/2nlzKfUNDDE9FIX+ibDwaRmbU3juKGdE
3nj9f1tt8ACXOt8J7Y1jjNrQqQTK+7lnvljBQGFd6vlnnKvftK8NymDfq2aGo/3HE+hvi875nhdT
dRGR4N5kqxMV6jPwQzIfsbpNk36PelFA06F+/tuNzmvFf9aEBh2bSQVLmhNJ7t2MIjW8m0kBat8a
pjiP5B/f5dorPA++/9wFksfzjpfUJ4FOIiRmE6w8QMlAVggNgneHBXa+K6jvf0XzIn/++J5XBval
8ldElNZjUSyn1q+PjXQQVbwKdwvQfe3qF9O9XiHEkBDInkKX7K3TB78wOfP8G0v1tctfTHlSSxXY
CT2Q6I3KpdoltUYC7+XjN3NlqbrMm1jZJNbVIRosE/PcSfcQDtWNnpq/Hm7PA/ditvcOIkLLKlSw
fPcoZPmABqwHvyI7bwk2sU5eNdLNxBvKtBgI343mFkvrb5sbbnx5hu8qMbIpkitYWr3/AGMcfVhR
wMnHymfIYC/1LVfWv0ZC5zudB/l/BjM30erVC/rXPNv6uwLo0wPKpUizN+2XQsr2YSrgeD4vC9vH
pO2g2o6hWg0galrkvNxyM7z2pi+P8CzWfdePKPk4utz1g8iTTmF+FShG0+K9x7aZdfhxsL+V1bZg
dXGAonO6sQdfmdCXR/lFjsrzLRZ1Zf2sdl98mqAwOh/t9MPUj7q61a17ZR5cHuoF6TWUvg160Ka5
S+saBKnRoSoyVO2/LROXUFS/GyxfJwBVuPtmKeTVOPuRW37T137+xSoBXlcNNa+Kj9J+jsIkYx4q
AcUto/cr8/gShgosr5waYeKjLZYnXyeHAOSvj5eIa9/3IirQwMCgWBvNJ+QYIxii6XI5SqO8LJFo
l47Hgn5jHbHHkK3D8m973uVJmLcJaheCxcfVhxCMfquXL8n0h4w/o+r3x0915XNcNmxA692FVNjo
aIStHjoyZjWJZMYbVEI/vsOVT3IJQo0DyMvDBHAMOvqoBceZXm4BvK6ApPhl2glNRR5rB4xUiix3
bo2DIN4fRkBi7G8ZQTlAKjQdx44O0LajDGXc6D2D5bYeg4HYezcOb06H7jANAflqkoIC0zqD00tX
s2kVt2/jXCUbbSTdzxbmsQlw9f8GcOGXqQcG7T2EMBiqbbC+go9/QsVmX3rilpnVtS97/vP/rMl+
FAqtZtAtRgNNT1VOG0oTGOHJm77DV/YX/3+cndmOnLoahZ8ICWzGWyhqoLq6ekp3JzdWRsyMDZjh
6c+qnJsOuymk0paypSiCwhgPv9f61uWNf7hDU3eO42TFiCC8WoM3iv8azVQ9adRwfMCduz/VOBY7
O3NPxHThY8fp7d0AtyS8Frr3tRSuhnKgowcN0A8PEMiSbywfEHRJmTrBTyG/o7hvHoC70oB1Uhxc
Kkp9UuY/TValIQopedBmHfeNcTReSQcjltOO4x/AkHGM53rq0ZK8DuHrmA42Dr/hBu3hjvFauS/J
WB51w/4RCyPbWSWr9sxLoV8aRtUecfLAJVTZuDTBGfvkg9H5AKVSBCfEo9VX+kMB8QzyIPP0e6Xq
MfOhk6uRbTgaQY0ywC1mKsyqdDZUwqbRV64tqmOvfx102HCrZiOGP7d9lrPllMpGwQqtkkdaI4IP
TzsiSbeb5Mttl5+Nlr0H+5GKezuCP+hkI7LQ07Qbf/lsPQUtqMwUj8lRc6ELZpNNNrZM1gC3n8Y7
otXnxQ0bPi5D193qqLxi40AbwoWxaevnrNehk3L9tBeH3pwiz8BwkeWwbXRPzTgChD0FgHntRpxv
J7W755YIR8+8j7Vsl039ecBEJwboq/kNxeHLD50tuhKrNlwb3qlIKy2omO3poIn8tiXAHCAryjEe
NEXHYw+LVwthRNt9scSwMpUuDE3zWkjLzDSFutiJsFRKTp0J1QSD4AquywL6yOsdcOkes+GPMyht
S7iYoiyDrOYxN6KC/rh+6YWd6N+e82HcS7wOxuzLpUXTBaz/oSsgLyEct4xvpSdv/P2zjx+yq1YR
KJciIy3vnTZ/lcrY9ZCVXX+GhVl5Dl51iGP1wiyxFayqYKwl3GxT+3bbtWffvpI4M8Q6bzwa0FBx
/Xudr/T4pYafffk5cFDSAI4DGC99kyfFHhFaUANBWpRukPixcvyw0HPmWFBnAF2rL7FLBmnRd403
lf5BrPj1pjHchWeYM0Ex6I6W4Up1JKBBB7Vuy32vGb0BIYNxyR9IVettTGcaVAByKNnQJG/3ucrq
bwB18CNNDtMwkZ0AfvUg25Q8eBYB9L2jl3KS3VIdjkzt4neI4XdCwFkNiZ2dN1nte6WZDBi+PKhf
CQJRmS7fe56Vf5J+GGG4rORWl9kE9aXWbzF9umfbFnA42CZvUdmRef3uWawIHJPkzWaEtXS4K9XF
sA/MC5RFMFU9Z7FpbyC6Gfyxw2lRY6XJMU8c1L6t0gkFeL5/sthJvytgf+C2kmmobOi0nTYju2yQ
w7NjaFYfUMaQGC/iLnkcDXjgfKcqEkhOLeiplQZTQaVza0djFj/3zdgcUsB/o9xWzlZjfNiwrCgP
eZeX2zqxkr2OGOCgU20HD5mLrLAkk2EG4VPh52bT7dqiM3cwsTmlj8gpG45CRrz2InFp7tqq8JKg
typzU1GtOgKU0LyMyMUIula5PbwYqb3XrNF50zwo8ljfjk/w9oyhVyr33int9rkqebE1Y8cNBVUm
FLAovsDOOtTmQ9oa9ksmU+sE84CD9Pes2Geuol8YmXDC74wNHKGakQ8/ckjmGpg4qjYEofAEamcW
yr4pzgh9KLeNqetnKEycqFAMOgKMTnBKNKQ8skkOId62djeYLqEhbHzpvcOc7DQkSfW7y5sq2Vdy
ynDAzctRhI5jV/t8cLyIDDl5EK4AiD0Hzh8WP97EoeGMNAbaqpAB4q6aQMN2/k1AWoPfaeqdXwJR
V8E96FE7zKsi5bDXcBVwheDFctT4VpSwYGILUG+Grh+g0hr7nVELddEP1895SayfFiRiYc5YnwTK
diuIKLFU/iL5iPNqAYXsY+3BWxygwqB1fj5N/fPkjU3YVyNkpIXcdOilm9p51kzMtdTTzJ9KdOIp
b0GQ1nMg0SGveskYRCYEGDXrYHNVRjgiGYJ4mtqgiYtmD6Di20TsCYQnPPaZaTocY3CAQF0iJKPW
HYjP5rZpTUOHCCPuitumRmO2poa0XiFIEFymFIGkQQWLcE7JF0u31g6Klka32bzSmFPH4qY1jgQS
1W7A1iCWMmRgaq9MXAu7gr81og+zI3SCpDMTzYrquKl8bsIQn5Q5ThEdp9+7jLOVutrCDPa3CPTh
PsUw2gLG7vQ45BBJZ4TASSk4XMvXR+qly8/mmkQ3XDEkRnWE6JeEg5eWh6xryeb61RcaaQ5+1Sx3
HCflWFFh7JC7HcRYAkHYPyh95ecvvOY595WPFDnomWVGWflAUOgT3ild23YvXfsytX1o+akWeU/c
jEVUd7qHMauhqNMYjGget1bW+AvFFmN2CwSbDWmdSmQMjAakRoP7DhcRxjTQfaFoPss+3uV2c9uy
wri8pA/P4yHDwGxN5UaJ9W7HSDgZU99E4oQSje+UzcrUv9ShLq354S4FgN18GsWFHeVNYG+wLGyr
of1+vUMtNJg+ewZaxig+wQ55JNbUHzsD1r2UI6KyNLw+NPFx+PXUjvAtF3KFVLPUhWfPAwqO41gI
TYla0d2VxjD4ntH87N3mgBCalTZbuselLT+0GfyDLUOMFs6Z8r5+tUg/Ap4PPZrlpFZIOddWlnyf
ir+wl9LnoyLADjlyPJOj5bhsRyF9CCHTpgECsRK0ZN4nX7zU8Y4VK6H+rVgcKinXYncXeoZO/n3K
0ugH1rsdiwhUNnWPlmQezpuud4zPFKGXJ5stxkmcm4UckBtAmAuih5yAgNblL91jgXJxS6w2056c
0oT9vn7Dy/ufKxEuN5wNnBUvOzZQ6kbUceu9Yfd7DV4xH+HUawCbz+9A57hd0vae3sNOH/XE3AC5
CUwLTrRZunL8+3mno3PSriPF6PU1WmzQm/dWs7dOUt51TfxM3bV8q89fCp3jde3UqmIXbJNItQMU
GjTbCZIc7LpAao9ZbgzNkYBDDPA7r1Wvl9psNj5wWecp7SmLYoecjHSA75OHqdRXhtDPuzD1Lrf9
8KGixpEktsR5vISPspm0r5DGfr2lP9E5IdbM5KSazvAi130bJUS3rgrrfHfbxWffPeApAkw9HUXY
JN/CE/iVinjrqqRb+fo+JUq5OvVm37ZLGsMCbNqNIC4mgGc46bmphbkxmaHCDhadM4NdMERFswNn
oAbvpCk0LAl0yE49a9pM9qBvbnvW2UhQgenswDoAyKTgm7KsAVTh431ZFOONN5h9+UVzqcfX1ImU
wAxadyMLTKt4afS12tzCZzOnyfYg7yB9LgFN1uSZ3wGIELQ9ua8qtgXY+3GsnCIYy/G5LL1f19ts
YWKgc5RsRyxhgOF+eX8G2yZtE9YV3XJh/0xxRubjXOa1Y+2xSpKXoYJN4/ptzU/HUPq3ePDhc2KG
niaFwVH86XINGK1+OKhE5uH1q39egqBzvCxHyI2LPU51bHHulmr8FcSPdyPVd7D5A0mCGvhK718Y
Sd3ZqNBQo6K5yjHMWewP09k3byzOSBI6AnO5doyy9DCXJvzQVFnbO25VevWR2lkVoIuPP4lrYK9m
jsY3RH6oU1YV8u16y8HHvvBmZgNGKnTHKOBXRQK4lv9w+lgm+xo+EyvocbTfHVKgbYLepLUW9co0
v1C7aN60GsAN5L8kd1ZiFE/gNqWpH7d9/mwiPZyiyVWyh4e2/4FDiPQNZj63hg8B4aWuaso7gxcm
3PuGIJsWvubH0vWw8c4JOZkXXKffwSbah45ystwfstck/2mR6q7RJ3CWM2N6h8sJ79Vy5DdXoExJ
k6H+aUwIW/NRZ2Ao34ypfI2rzNunumWFMDWqu040TYXZSG9+JiNM1gqOgEDaurF1hA6lwgAWg01h
itDH2HgjZgNAggcqtU0SflFBGrtBG/oBa2mhvXHLrjaMjPXGcaAL4Zr1xAqUeXD+kO/hxir7g8W1
0vD1QrUgN+S/SqhJ/D7WtFPCLSOYYrcISricN6XXdmE6DF+bnlFwDHp7oym46LFFIFvUfOuXqbAL
FaLAQJ/QpNNvKOLMr5Q78rEf98pt4EwGbQV8LVo75i9Zpb+5TbD9mmBf21h1AVfhZFso1sMilqRw
t1qvpWqqrYVs6sgcy34LrAtOY3Rkon7RkfdU+6TQ8NZdBvGTXzXgprJMOX5itkOQ91YHWENumaEF
4soZxCqswjK9ce5krRRsDC2qW/zCv5TwBKIINDTJtnb7kuD54wFYSkTNbJPMZXuoGIrI1hXZmz3T
Uww+DPF+Xlp8MafCebM6JfYitxl2ewTx2wDfmns6uigdoMpXxKC5ohE0qjzkQU3N+DMe8jKqXY/v
cgt0Fprl8RcNSsBtDvNHF/BxxCKR9PGA5CWm9b7VWRrc+Bkcw5WhFy+mw2vdh46tOkknSwHLdOMw
y5I80JtcbVpPWD9wApKGgwuEhQ+kzyUTPEaNC8WWPKj6ZHpwvWLcyYo09yaqbOeKpOQJslhtL1vY
LkMOyocJeljM1abIq9YA4iHO2yClOnm+/k0vjbWzGdoraD3ioL05orJ1HMWTRawVxdLS8DebcAUY
FRPnsj16RHvT6+I3wXGmy6d9URjB9R//t2z839U2dWdzLkMW21jBP3WMUzSaQITzj7JSJnTshEek
68qHPOXVppdGywIHUSreFjbl/gexqhGyNukBUEY1Qf5wM45fkO+R1n6XNqQCBw52ad8tKiQcXf+x
Cy09z8GbPDmSvnQbqBHVGFRZpaCdWBP/fL4Bxt7i33mAu72H72dojjCAEfic2bFPijOfupfcAjCK
qT5QiO+5/iQLb9a5TEYfJp2yHzsAu6fmOCGzB0Qq3xX7hN+38VoW5sJyfR6BoRe0Qg+XXeTqai9Y
DOutbMI0ht/stieYTc0gKib2CE8VJKiOGyGguxYgvqQ2NDll9QfDdLa7fqOlJ5nNz4PmxJqTwBsy
ELAVgKv6zpz0vvLWQjyWXsVsQq4MmMW9QrQ4rm22w5QHo/1Lxg3GjJUHWOq1s/GhJTbAQaoC3YVk
ls+m9h0Eq5Wt5lLjzEYIR05OyTtTHPnYPpuMRV5sBrpSj9fbfqltZoODHD1PG3XPiJps7IIM01Ng
jSUWHfVJwUZ5W1eaM8sTtylyHRJDJJHYB0cnj3ESPxSq+Z2RcWUkXXgHcy45AAUjtc0a4TdOL+9G
N07O0xCLla95YVsxh5IP3C64gNcKLN8d3BK+ct47Lw/NzvSrEvCOnG9j/dbWuryrD0NHNmnQFSDX
6phPCKA1zqgBu7UKynyllPUp7Ro7zjmSvJiAchpAIj2aO7ZL9sNzFbXn/mTsQVgLnEAFU0C24529
zfcyEmd9j1DPvR2uleyWXtXl7z88H4Wix2MTurSyEh8eWtO7Ka2Rzt0ECouVFg5xRBIl3Qtw6MnG
GNiTQPah7Xhrs8jSr5997Eji7MpG5IA/wbKApOtHYa4lAi1MUHMK+dAlgFW4pgcdgh4wsM5QJvM5
OHqt+XVA/lAmb5MO0Lm9QO8A9ald1LMnz4s66gJvUjYvbIq/3zSszN0FotfqrHeBx6h4UI82znjO
Y1P7Ut12CAZe0r99KKNNrReOhYDsKg48hmNGocSXymErpeuFtzy3EmgQffW8oOB71N2JxFlIsRy/
3jaXFcAn67E5QdxMizamSV8eB0jSxF2d2Eemi8CbXiZrjVD9N2T1s5vMJu8RSCE4sjM3YsBBwGvO
0Hm4dQLhmv02vJK/IMExfzQY84KxQ/Rsl2p62KQ4gR9TOzsLM5VguwhxV5WQR8J77o4+5WW8mzrQ
NPxey2Af08o3hFGsqREXtNl0LiqGsXpKWYwU3bw0SrBpE4XlJ04tPF9qfYJEOQpor2XhZUjdHZ9N
TiFUrLuEDH5Tc7myXl54PfNzt0u5zy7LCazc4q0QdwWgP67xUE/RoPGVWyxMuvOTN1Ozkw5g4fro
iPcWuzQ9aUJFI/CHtte72MKiYe7i0HSERmqgRUWGiYLBNITaxY2r31j+nsPPx5QmTOhYUFVTDN2k
/QcZLhuvib8QTawMIEtPMBtlsxSWKADFpqO4nPHbdX4oJxoWsSw215toYayd2zlQnUhGfQC0bWrI
sya6doNo2He8fWujtPhpzKcNB+hx5ZtfuttsmeVauWkwAfNIlVrfm7iPJt07On0Nwg8tUL1hf2pD
X3n5C0PX3NMBlWpXW1XTHvO8fLXd9iQG9et6oy28lbmJIzOAO2dJ2h1LCeaOGMpfBEzbegC+//oN
Fj6+uT1Dd02UvBxJooy9ieKB28YBkEyAR7MtoGkrN1lqoNn6CoB32SZmVh9FktwbE4nGVKw00NLv
nw27F/i2oDXOWNNLgo2GHMg9PKnsDSXpajsMTgdRkM5/Xm+spUHenG1sWsdi3OoaEg2qeGwLvb/j
JAPwBBLrEDhe5FtRl6R7SbUpAq1DbRMhf5u9KUI46rVNF0ukLZEu7fZ1qROQgjtEFmWtovvUgvbd
Qrnum9cQeYID4zbtB53bLxTyRaBkwHcnoO9pGez0rgn/3CsZnq63ylIfnW2YtHSsUb20sfQYELMe
E7DN2h8AsK+5UxY+5bnhwhpYrjmi0aMEBzSb3AIsegDmPUyNGtRmzgCUYW4WFD3Iazc90dyAYbQl
j4uiB3zbtk4tQDitxl7ceG2f/1c49MlaYW6/KF1dtsBhGVFZqCf4o15IO4QTUglAuYU8G+4HAHNT
Kz0Ibrf7mNT5W2WDiINrd75Gexk2pbZmFFt4fXO/hpa1FSqLsRGhgPmL5Mm5A6otQIbbSmMufKFz
T0UDdoqGOhaExcUYlPLFFppPPRV0+R3DYv62NzYbBqo0LQAn4/rR4cCQ9g9wAPhE7m67+GVY+7B9
ymJ3mkYAUSJoREmIYCwGwD9B4d9DIML1WywsUOa2gjaXA5UZ3n1WeDD6/FLkMJVw097mpaRzxAOF
MFQp3sDu3RoqajOgvfK29VYaaOkVz0YAt20B+p08O6IuTpo9D6lYxMeJie8C1NqnN77j2ZSeIxbB
oJlGI5Zq2qtrSSCOwQY4dNyi++uvYeFbmPsMYmKlcEhYA/grd27BwcvaSbJ23P9Xu/TJZz83BzDS
52UnDChnpiRJAmDWyqdUg3s2s/kExWjpih8VmHGg/Zq5iQQOV9nEryTLEvzZV69V5pDfrAGNddK5
/OOUGdaydW6OK3WKpZNV/fKCP/T02u66XAefNsKRO9DOLvfh7Oh8zKNbqU/Qo3fjvhD5sAGI+g5S
ucNNzT4XSvVp45gyRWJkAYTmRie1F6FDFX6cDtlK51l8tNkIoVjGBcSCJqgyRD0PlhxOZuW4O3u0
alDp4iHI7I5tWilB8OclSvCo43y//nyXgeKzFz9rVpxiCTATC8BgSif1icDFp65dWX0u9dnZ4qpM
8jLrYQ6JPFU+0UaW2N2UJ+oYr9d//MLQNKeYDFPSaQCMpceyPpcp2UH8HYhOAqgeh7fdYTa+ltKE
hTyxk6OXZ+8TxF5BUnnbAdw8f4RYeqWd/uoUP3sLs8Xb1HaM1YQYUdrKSOXapkQoDpamOJfcI1Xg
zDqAJb6hdBMAwBuOOt202bfR5m9wF/mCfsMmb2VzsvTKyL+fWQp4A4EoY4jA4Mq+QklAQ6WYDDLX
5NH1Nl26xWxInogOEQGY+5FX55GjVahGVFvPXXmAhQGfzIZiUaQjaalJo6pufc3+zTLqJ+65sW0o
QNaMtguPMPd85FjZ13nv5UfkqAwlbIU4TDBtrxSbvoIx/5Z2InORFBkHqZmDOUH+cEnLclkVqrpm
Gxgxits6HpmrpSwbUqkLeOVYwqTBfcWL8UeV2uaXKq7MRxhkMeJryG6aAoMa3i8Tp8cZNPQKOOa0
rVCGdKcYJwMaw7kNQN+djcDWy25CBwM7E45Y+Z2fv1RjXg2ynAomkzFlkWmB0m8R8LxzedJH53c8
QidVlO6X622+gCYw5tuoKjVLQMsbdZTDNPigCeHhqukVvPOnuLNJaJvT17r3HouCRvFEToi5QFoG
N1aG4887Fhgo/35+rPaQZwCwbCQRAtW6SCsx4VQYppVi0+ejvTGHuJUEpB8CeO2RxfkTTeS3pF3t
rkvXnn14lu2ZlBgc5HvX3NGxPoFutwYx+HygN+a7nt6WOpLxcpQxqnJXAuTotX49wqZst5vrL/7z
Qx1jvu9pyODpFpw6xwYk53BKp9dCp2cYgrfccA6JFx/jqngotHLliGrpiWbzrsWFm2BvDvewi7Q9
ZUzOi2t4BKJC7auhN214/bEW+tN8h6OwapoMTWuOXb7pSRqkWMOTak1OsPDK6eWuH9ZksK+CEwvf
+FG4yExvEYewUs1YuvDl7z9cWAD/3hpO0h6JoF+RWvUq6np3vUUWhpL5dqZGRgGqHzDUeW26hXjj
HumHZ4P3xC90L92wrl9ZsC+94dmnDMNd4oykRo+ScUiTcmPHvxLraRJr8IqlG8zmUa3R3BpRZt2R
wF0OhHuQs4cY275OPl9vqgVvszEn1hEofAZ60Stqe7UdA7bTQx4UIdKS6k1/ArlnMwV3/V19397n
+/KRvGXneLuW/bywLDbmOx4Vc+RWeZe7Ayye+zGiUPoQMSzV1nZ9rIydX9cfc+Ebme99tBF5Y66N
+5jevejwmkIkjV2/9EI/nvuiwZG2EVSitccBEKLK1BAuk9146Uuv+PCJaJZDhUrxqycNfOxU+ci3
XBmbFopAxl9+xodre1bXFcTO2QFuGnPfp7wGTh3q+cr3bFIcC5d2pyoBrh+sqQsBRE5bgsHgHeZ9
pkLd7dRbonfTFzYNaw6ohc92bkDuS7jXtbhWUQUUgd8isgqav3tBs9emsrifFhZbGSD+LuL+uxg3
/lZYPzx9JjqmZWCRH1KQ/kOozswnJCcgMcW1XGCgoY17jKkw30sr/8N7bI4n+GnH6YGSId0brGl9
NIB6A0sX+E6UeH0MBDryrArGkLlnsC/X+9bCjDU3tBkiUS7VkzZykZh535Ypf5A9NwPIOvkdiPPx
gZoZgl+UGNIHZpprR3MLb+Lv5/qhefpOZEkz6l3UFu4hA3E29MSIcIP8gdkUcoFV18PCjeYrebTm
5DgMN8otJDVM2IOY90jO9m0BfeZtJ3zGfCU/5txBKC7CKXunOiJoC0LbESfg5lCGA7V0nLbzlQrG
wuP818ntFXxCzEik4HwNE7f4yovmqfXaJ0kyd5NMVruyylvg3Bh/t5kfXpEBZ12Fulp8ZAxRDbCp
ioaHvZWOf5DqVE/QPKXy12SOrA0RGJU9wNFsfB8H7pxbBPJhtkKgAfdtPVWIOu8tc+8h6utcx4U6
TCpVyD2KoV13XWH+7Gxn+glsZFZu0gwzKlUDvenY3ZgfvtYwu3cm4hsiJBtW9w1yhbcy1VR4/fNZ
ml7mB68dNMI42HdEhBBtgNRdd+ruM8RD5r7mAhgZIGVNe0gzBS10PXnOtqFtcklEKeWf679gYf6e
+wgbhCmPemN10ZQz/RmOdbrJHKndu7LX90XXtTftI42/ENAPvSFJa4Mrp1MRsTTtxUaMToD0QtPn
OdNWxqKFeW5uQ6Y8tpGCSGSExEv+3SoyVAgBsH+/3lBLV6f/TnUDRPHoCgIDwWTZ25aU3j2NhblS
jlh6DbN1Gtg8uZcxJiKEZXAEi1Hy3OvApIxkgLefDurrTU8xL2AWMsduGwyaiCJ8LNA9r4d1nDzc
dvHZasCxct7nqo2PLjThBcs2jvb7+pX/v8n+ZD7UrX+bP6456VML1z5+0/x3yweAzf/lbNygDyz/
dNp8S/yt8E/vx+PmtMV/58Nhe9ieNpvT6eX8VASxf3jyf+52v3dPvw+/lf+7De8edoeDvzu8HPzD
7zvXD8Jd7of3URSG4Zf9Hv/7Gj0H+2h3HwW4zmZz3Af4N2EQBfvjabPdvm8eL/8sCDbvm81+876H
rWHlc1kcGC7d8MP3Ag5YT4ce4w617PZbYnnmI0PYx6Z0aYKJvrTPBoA9oebkiABNkRUmdSperrf2
QlefG0vpGDOewDRykL2zs+MmyMZkpYssrermvtGxnyzeAFp5GGNvNySa3+baXlc/MpsGDAB+U3vq
E/UgsE3EzQGt+6JbNjgLa6dtl/7yWT+a7VdoOZmqH1Hg1EfdPAzaaLzXhlb81DjLbts3zs2kOvZb
ULg7DiJ9cC5BXi2AKq6/GOfyK//76/F5/tsrNIC5BZEmPB22Xu/dOvuWIUInDxxO4V7TU8P43Q0m
j/eamVWbTNX6S2eO+UvFEqSaO47aOWUFKVMC5KDukxgOkGIEKmqwJqQXZBusFvt9P5jAVVRpdid0
TX6XCuRJf5wQa+proJMR33SU2cMXSPCIHnz6vdf0uwnns0HlWJOfJ8gD9/nQJ2cEnVWA9BjlHglL
GeJ3e4ftqkLzfoNnh5y51AQ+GJlFGQAgcYu8AFgPED2GiLGj65XebqQmCHYdfMYloo9NG6dyPTRf
wLn0/dEQMgsTsMtGP7VJdyYM2ZfaSCckm8T2vR5X6sXF2dcG6gqGHRXwHxQp2+8Sadxnu7FVYA4u
DxFQ1iDwWdPjLwVLUaGgLQXgGNXOtGnlna05+srr+/y7gnTk37eHo7Mc4V66RMpxWyIxSc/NEKeY
cCVd7x4L15+bgBMAgAkHgSBKkT/wwNI4C5ISmaPXr/75FKX/x/+rGsQ04wUekDM7uE/TNAWuFpnp
moxhoeqpe7Ppw8LxZeqCIXwYPHHf9drOifNDU3kHxNXirK8MQH7bFBUFihyAZpIh9q1gK3WSpaab
Ty+2O5l2jiIbKjMwnJ+b+PV6q32+4EbK27/vfNSN3ixILRF0rzW7lHrjHqVtcXacltwrZGtFLbO8
8PrNll7RbI1SUA4oTpUVUU1yeRyrtD1VMXL79NhOYl8oeZtrFpi/f5+KA2poNVxB11zrv+uiQuQs
yXx9lQO58CDzvT9wVjxOUcwFKt0OqwJpn3YOZZR07u1WrGkSF24ytzlTnTsDNg7OoTY2Qv1Anpbf
dPfVj+vvYkE8CsfCv200JBngxbbIIsvrdBPuQ6tBFq6ALxJxwJiBAtm2EKkMNm0Nv1adRf00iSF6
Ii3YTmWSdVZw/acs9cFZUTxue0XLxs6jFOHDWy0ukx9Dp6gRUHuQYYxYs+NktP3u+t0+n2H1ueHZ
mty69RyME3rpRnZb3+mcPmqOtbIhW1AJ6HN3sxozfSrr1jkMFWBTfg4mUByMfJBvWDMNd1acIKrC
Ju2TUQzIq3OHgRzjwhwPgGEgzAeUtH5TlIO2QUgUfR1MpLvFcBqu/LyFTjV3QTuXmZaXZh2BhuHs
J8aMCNlA06mekBLlT43HVobjhZc6N0TDBxnnMFLk0ZAQRJgrhk2kNmTFwbadbGNwLBNrwAFWutDC
+Dh3RQ+6Qjh8bktgK7Jhz4yq2XWAqayMvktdZjacVK5ScanHMuqqC++jQeZvAzdxpdbOCJbeCvn3
WxzztpGtZQqknkyh6b0asgpofJ6819v6/Oxb51PVQayCAo5K7gq98ov0J3B4N7b97PMtBscQgPvJ
yEiK8r7VNLlNebxWwnXRBJ8sKecGR0u6U5b3vYoGlvkQJyaGhsnW8Ftna7JtPJkr/XWhB829jp7b
dU0xFKidemAI2qZqjmlaadvrL2Dp6pev5MN2idvg7HapJ6IOJq5zh+8dg12ypndc6D7/cTaqOo8J
FH9wNoKAr0lUs4Q4VQJuKDBRbjvP153ZGgQ8VsXzaayjNKb7yoItcEIILiCGw8/rjfR5sVZ3ZmsR
27mESw5tGlUkrsMxEQhuKKmThyUM5j9AN7UDV9Q/sMbjCOvlas3bs9TFZp83LW0EIRYxeHUVcnjT
vPvptbUTCOTL+JbN+cYTpRNxzV2rPS71htnn3jPAFBrEfx6QQsz8uILqru5JtTLEL1199rGbRYyY
LDWmkaKF8j0uqgMyid2VsXDp6rOvXSnd05oRa7jKSZAXDYLCGZv/YqX+u1BXQELvvx+K6bbKiVXq
IM1p+GVMyNV2S+shp8WTkQjl96k4sLY/qcn7lWpmv7IzWZis5l5IHJ3nmjckZYSAZhznBXaTbSU9
k2nYU8SyX+/eC7PI3BIJJVJb5K2VRlCN8/OQYjvke4lW3XO3SVbeztI9LiPEh3EmroWBsHc4tnny
ZWBb0eI0ShQ3PsBsAACW2x0Z1S6243ja1QRhIXFilidpZ2TlFgu9a565lJUVwpQbkEcMgWju2D54
Dl3RPJG/VYhPppK52xHpoAX2H4UXlZYEXBNkZHqmDHhWhLXn3QMib2RQpzioAqSy2sUmgnZ8s8NK
GGHD7Qb7L977spDNrkha8tXVBU74xqke4e7XpRR7otvFU99rrh6MJC1+ceRBSd+uKnFPSWbfAfBg
gWNRSHk07LxiPlJPO2SPU/3UWNwJJuHxYGQ61NvM855tJGchXJUT89wgXHZbIsj8QWddelSFnpxy
SzgRNbI6SA26y4W0HouMJUHRkeENJjNvO/YU83FCjZdWInVZn0DRZsCbuAHKE/wl5Yl5agZpIkmE
aBtqFPZzn1X/4+w6liTFtegXEQFCQrAlSV/etdkQ1Q6EJLwRfP07OatqXpNE1GwmomYCSJkr3XuP
AYopyN8DkcQ/WFNoWCQ4FbCUtr2fPMv5RY2yvhgogbx7Jct2wpJ02FnMSre2B7tDh9SsuMuZBARe
lKZ7kGXp3NlWUexyqLg7GyQVvr+BCshI4PzjK1yIbe5vkgL91C3cdL1XkVjOJuaWA5RlkBCwcdos
QmRuoGYLkbJQekq65xr2J6fEGd1tURfFHUuz+mniAT2xsq7v45H0t7Hb620M5ZXNUI7sFn7iwWNq
w7YWcFV9bqWb3cZdwl4q2+ZoWUoJW3vq7scAotN94MBp3lXI5EuZ6E3GKnUUqmh2sPjMf+p+sLeo
7KgDhxnD0RnLbN/DEmHPJ5IeXEhr/fCpVUENiiVb5VTusDUjLbdW7+nQhX3DFxa3xVeNnzJt7LqH
vj1ABMG5aQcomlstdHOJYT7+V9CF/Ek8+F5KoFs7uSj7eJWC9EyZe2Lf+mNwyIsciw8KyzuqGmsP
g6MB2sAQCi28OIa374Q7JevVEXIVzlZWw3iDAlZ3Lr0kvetzWKHDxSUIC1rSyC5cyFZbaTW8+Xmd
HAMU+B/hPOrvhtiDMLQhLqDEglXQcIWubOSqIj1LDbBz0cNkW0B2Zovanwd2nu3vYGeLWhirBlwS
+mk7QDaFbMcSMF3o0vKN1Unn3oL95raw6uQ2sFNI0ORAVmdJWt+YwAHnwI2dYyaKAemoA4GYdHK9
/oJnbnee15sd43L81mgdR2XlNuey4fWxigvU76Qs7+q6GFIYBcJhCqfs0IB9Ypq225iyKP0wL2QO
8f8pUSV8j6naEei6QOPZm76gv0G2MczQnvsmoXdoDslt5436LFM9DadgZLmFQ0K321ykNopARINX
mRH4bZfJnpRp8eyNSuy1zm34rYOMNVh99uw4vtoHsMQNVZo8JdiEKD76PPKkdM7w4bVCEyd/PGRI
G9fuLR4xQA0j5XfjHetifu7l5Gy4qbpQt1kewXij37TgzTw0Hvj7R8ft/N/CpYl9LksDy+8e1fg9
SHltGARjEpmpBXWoi4kD2ZLJ2JCPZdVPZxR15MvMCjuI8m2FbNmZ92m3u2wt8DzqwK2PcAKDWzzg
Oj9A/dIb0xtxrFyK7Nz2KpijF+nvmLfDt8wGKzedsuKgaTn8Nl5jwxtekR+6sTooTBf5xlPUO8Bs
fLqHYI6/Gd2qhHuSE9yKLM32SeA3uwmVdhcKPsytNlDEbm9TkG3CgTXkAGW3QN1LFfOdU5W2Cl3D
oD5Ei7L6QS4CHEcL/9KhHxjPBgC9z4BsHYi8bSFnXICyCMGzkDu8pWeXi6r73Lk75/n13egUFgeR
3htamKjnvomUHeiQapV+rm4xZ/oB104zgH2qsyyAHwJkquTjGeXIz2Uoc6sl7iY86OE5eQbM2g37
nO1pD63T61efhQRl7q/EXMkQxOPy7NsvAutqjC9emiKScNC7/oaFi8Mc/OrC4K3mKqnOwEp/b4Pg
NmD+CtJn6U5FZneqQMPiLRvjE2s8tjU95M6l7WEaVmVsF4ZnLmMwNiYGQjqPT2lt9rSKf/SQNYfj
evcTCN41+srCCM0VDLwqcCFIimorGcoH2IVv8tGsjNDC9XkuXkAdjWss1dW57jfjbU3Qv4lwdeZr
MISFT59rF7QahKGpZFAPLfVPQv5Q6T1fXzYLcztXLaC9DTW2HsoaOUMvrMs2KQxdHWst0VuY2Lly
QWJr4uNkwapU7qNspgMTehc347tbJivX2qWxmV3K63SwuoHG1dlqvzLxwvMf10dm6bmXv3/IJIoR
KnqgM1TnspoeTWDenDZ5uv7opVGZ5dv9kFbQK4jrcw1Be+LfqFQfA3WHcuD2+guWZnW2Y9FigGGY
xJjgmpz5L5rvDVtpEC8Nyyy5roElZdBIqaA/9ievnsma8vrSmMzS6gJnVJNY0JAY+DMKAju4rkVF
G+/BkguvD8rCl89Z7jjgLUsOTnXukLSHfaEJRMnWRJe8/8TR/pFczUH5dVcNSVeNsP+Le2sHieTk
zajCP3TukO0GBxoUDUyAt4ylQFZPLEsfs6KHQB/hMtmwmKTDrgpyc/aruH2wMtXs4A7l3Pdewr/B
aFe9X1QfYXDviJepTDVUXijuXL1Jb3VNhjthumILk4NpDwrVdOpJ7d4K3oDz5ta2QmUb4qzwTeh6
5/dYWHDWyKw/Wgzjj1L7oFXLSqjINv4AWTd4Maa4ZPvNCwA1AgWhisFfC0C+jiPfVflxEhBXbCuX
qE05OeYuTUnmb0xQl5g2z443AMRM23zi9T4wbrpD744+9aStwqaFzyCejf5zTt0eBg+2O0aWoWab
ADfVKNBC0EVE8dqz4JcJbN+PyVXmZoxNtuNeNW7g3t5XoQPIcRJZXpptpTfI2yArp281R2Yn/Lb0
0K7R+pD28F0D9Zm531XnTPAbKi2zU6JCChKIzA7jUjUwrkjiu3QUwT4bnexpSsYucvxWWmHAs/S2
wV5NwqbS3i3wM/V3eNQWG79V/JClrI4SVjk/Jj/tIY85OTsn5Q7qZka9QCZrjJwpCSJo1ronpNXu
T8e1sjMgPfDi8EwRVXXiQa89y+lOpZVCHtsOyQg3jEnsoH0PAiMvRygmFr8FcuD3ceiRuQc2fdIX
cAFLA8h6WUR8yzzYiZDa4m9Q6B+eKcQe20jhF0VMC9yreV8ePfw1zGFCes50x/aSJ/yZQR8YFx0B
oEJuIFY5OJYfRLqi6XsHW7fL+et/rUiT+mFaevCatPocdudxlsOHPGjCuh58mOHp8i4WRXzonAKt
uhEu0JGJGQqjKq7dMz4zc85ewpAv9tLSxaYs+JBveSJhyFH7Mj/j4KxPHmPm0Zik206OnHYyq6sq
9Elbt2ER0OYbcSgMeWVbB184tlQPa/RMvgUGQBse1DhuIYn8PYNIxp8W/ik/R1Qs71EGzHRIOClf
vSo3L462YSkOlfJJ7RgkbO+HnlMkPF0NnHgXN3eojjSnjl1WwASlIFK6wUNXeHbkN8bb9HAP2MGB
3dmyWkBYidcuSNrFYIH5OpYAycRVlNNMnVxNc4nk04AojqvfqfYtsqNOLXZ5XdsbhiwtwlWEoTZR
1Qd0mtubHvt66zmmQlbFDFh9U7bVQQVvkdq7JBlwl8nHFgk5jGBucgBYQpfbw742NRS3KkmjkdVt
ENqy/UoUTQukezkYI+OFaGY3pn/M4N2zEXxqHy9pxQMi1XSSozNGVZu5SQgrGLhOVoHUG1+1OQwY
4uzJ4wPr4RDnjXvfEXaxSRO/ggcOGXYmnprb3GnUERmh/5Ii999Bt9/8SihCDjKZLmwGz8JzTaui
vinL19Tn7LvKexoBQNvfAq3HoTmhL2KHbdIM8CqKMeXauNWj9kf4I0vXbZqQWPDWsxwPXn/daG1b
rx8PEqqfYUWpPslKTRsatNZj1fmKb5BI+3vZ8umd2IM6DBojH7uKfq31oH8kFgKGQsDby8CenmUa
x2/2xLNj78CcL08DVqLYQNWNgOzRIxmC8U5ABvUhLUQfSSAiDqaX5hTbmN4q85J7baf9wYOE6FaT
ETgpngdb1yTeD98yYLr0U/uuZDqFsXBtAGKryoPWQysOvCiz7djYxas1od1Zd26dbfICRvca0XpX
UpTEJMmxyu0B2Su1Rr0tTR7vssxNXzVYpbupYiZyuXFVONrVgKuhB/y9hEdch4ot9HQZ/MPK5EBL
FPBgCg3mEERjCwuOFxAchoERbeJjwWnw4EObAarTHipX0AVQ1a6Gk8jZodCKr/uLR6g3jneB8uRt
FthGA0vA6Q5yxDUqLV4KsRAb0zIk9AaCfeoljm310imF6GfnLPICIl6p3ao98xJ55r6V3zqtnTzq
QYidzuug2UMZVH+xGqeFiyM2H7znKOoSVNX7eNDm50X8CHU72mzcqiYHVVnxbiqwBYjO5Ubp2Dvk
TSoiW1j9HrNbQSJO2KHruGSjetxlFVCm4PND9fbYNY2FnasrubcH3aHSOfC3rEc8EWjub6v8gmfK
qAMZqyTovwylZ3CDiuGzVFjeBiJZyaaAL+OXktrD1ukaKPQmlrcfvCb5quNR3ji8S/dtXPRPpdBu
lJjJBWALDDS7BMg/4a1AN5s0J3h0qbNFicHXEH8EZVDSXayDaSMvZlaXiqqzq3TdbnoxqNOQGndT
jUBnDQGQHGOB2GIF0w+n8ZLv1K1AeCEW2+I/xiCyQqKtqYIa66r2I8a74EbiLnUPSy3UahuAxn6l
CkCyNqnZG84fco7z0oXbeo8oskOH48WxTLVNYruEOLLJzBBymaoH6GKbXVFk9Q2q7HnE454oFOuq
9h37g37NiGOd1KixrWlfPlVDQ46x0NMusAnDFga6JYjd8Qntk0Oap2qP21KPlVPRG+xd+gBHJu9n
izpfVCDh3HJZlAcUHPv7QLnVIYsv2sxuWu7N2PjHvoVAVa2ZdZeWFtnEsrXucDF1DrDDmiKvMc19
5ZfxA9TdredKkuq1FY567Uybn9qgfEiVQiUVokcRjgaxt2neXI717iYbs2lnsCQPFBZYqArHfeTE
ONZrKpobFVT+N5hr1SLyUqNvlJMHty0YdEicsm5nRqv9BUNxFuJsFw/Sge7vZNUoraF2/lYVhX6X
KPqFZYCCGoB9wQ7cUffRs5nzyDMJR1Dw735DG7vYcV/557bxnpissm2ZULEv/Lq4SUbiPLtOaf2K
3UI990azvS0BRt3ViDR3gSgA0FcOnFOo0713o0/+8M4nJ/xgs7XruDymWUyfUCwI9sE0jq8U1gp7
zxD6qwfW/JtmjQMH8TreoRWVwx2nBH91ar2fedzKW9bn02uCYmyCxlrePwPnL97LPm//4JiH5WeA
3tt7JprysRceR5d6qMiTJ6FrHQ66792wkQlKh1AYkzaiVancLRVaDmHSxzkKR0WZHnBgN6h7OTS/
A6gYvLFaBrAUsLqbUVKyLeCr+1oZOPYMygazHTLVKUqBg6cj7fLuBH+rDs684GyEABH6Q9RBNfwV
KjgF1npRgo2imyhtWP+ApkUa5iWuYHth2Sh6KvIGDWpUHgxUO3238PfgSED+v1HOYw6xyFt4r7n7
RrlY4lnh3sRaV5CS8JM7QUZ0SIBj2PPWZw+SxPI1MYrmwA/V/TYBQWIb1FYf4XB233u4DuME4fAC
NCgUH2pTBA9DC8a+JBZFud4U4xbjF/yK04w/o25tLu2Ydss84txknYSwhYfb8bnrA/urL9ouHBTs
/oKAkKPfQAOrVy2AoA1cbLckT5J7KWxdh6r2DXorUCGC4lEeWQ6jT2xgWBgE5fR70XHvLqhte8ey
YdjCmKDbFjFN7ouUiTvLs8Ruyjr+yxIuUKMDMV6I4EDv7RpgHVjKhRqufA9AbPV3PdLy340N1HwY
pyUgqSZpj2xErdhjFUSi4xL6FQmueo/KxA2UDCz52FgBvFeAXRsR49tyC9eyvctdb0/i3N+7dKwe
Ua6gLySrrY2SgMRmtOz2Y42mkqk06cMU3AU4BqXl76409EGo1IbUQ+c9jXA8hIovVBQZYEVBtsIK
WMiz50xpktco8MekhJUQXFbGr+gNhlhM1/PVpYfPMmJ3AMM3td3y7MXQwSxOef0LIhbXn72Qbc+p
0g0KwKNl8OwW6xChf+NClTuJOuCvrr9gIdmeM6WLAorZtAdMeGTWyU/Te2666HOPvhThPhRmqrq0
aVxbqAMHdzj2kYGs1MKWvvkyWB8ePE0NDYwFCzLPtk7dxF5LLVaKSQsFwjkHWlQVWgtwSzxJi55M
632RsbpBr0CFwei+VHG28hMW1ox7+WkffoIPHbcxVWl9RpEmApIACMK7rNhdH/ilRTMrW6E+GyA3
hIujwE1zIEA5Wd+Kwt9M9pqQytLnz+pWY9EXY5OSADozyB9dN922sr4f7H5NK2wJw+zOyled5Umr
7tGnaONQb5FAyU0a6VfvG9/AxBPX1XGlLLk0WLPdG9tNwCExXZ1VA72WMpRIkJiFcKTSlX2w8IY5
81lYavB9ntRnnyFM1x38zEnoEAhN+CsTvrBq55zntoFjhF+hYhZzGNgXbnLKRX2Av1AXgftkQi5Q
zLm+thZmfs6B1lq6HIoZ5TnrgXzq71VebKReUXleevhlBD/sCg16bTbaKM9X8XNO0SVmDYw41rQC
lp5++fuHp9uND5KKdVFHYZAEFV882oYjBGuuD8xCUPqPdf/h6UUKNqMq4FTV+N3WwiW94Wt6GQs+
D/acLp3bMe7oqDce4QOAEgqK3ZAwNbKHt4fTs+9+rby3KYjhGqtUre+mNhfIGNV4BLzcE9uYAh0B
x5gGd9rB+mU0mvgp8GshfNS6MIWZysoYLK302aaFx5RtpOrcUzvdOR1IEwgOI/AVHvlc93JOIq4I
FLtGOPycIPKqb+BvU4QlVHW+V8Iyn/sNcwqxTgjVsivYaSqgjjwcczjlNNxFCrJyF1kYpDlzOLYZ
aUrjkhN3ILgjf6ngIRmrEOytTy3EOV1YZdxPOmEo3NhQygCT+yAq/eP6sxe20JzkCiuHAqlIR0CM
eWqKbjMEEP/OV0LLwg6aM1v7pnG5NXgTglf/qHPrEXThTz56dtxqDVHFBKz+UzL4XyYY3yi5pja8
9NWzw9btXA490JackDfDBpujqFZ/Tj/I/u9w/BBTmsr3e45wcEo7EKuaGrbOWDXZyqAsLcTZbu3d
NkGWj4WCCn6geFSiVCH65xwUsc+tltnRCvdf0ZjOISeUCkLtYY0735o1qbuFM2/OJ3eDBIiauKMn
XOszNCngoTTp/iXw6Klg+Z9awiT6+s9YmOE5tTxBdWKk/kXhLH4HxmMT67XL98IMzEnEExeoF8LC
/QR0bbtDy0gfAqRH906PLFSLWGcrQW1h3851D6EqKmEGkjon4vvBJrBQwHOd9Cu3gt31MVp6wexs
FQPLdUkqcrrouxv/xZvuTLF2/i0N02z3dknJu9KDdHRTwoUM2LT8a1Z5YVV4nwvJc55ukijuo2Q3
AiqcB1EzyW0esx3utq81eiCfnAPy9/WjgNci6lTYzBc7szaYIID/KwB38/oELG2H2WZGLXfKKriF
n+z8baxQ0DrkF0EkyPEhIl1/xdI0zLYz+MUGru8Bgc+8ix5pEsFFdFd3P5GgfuJH8AD//D1EFOWK
yg8EOcUt7k/JS5Al96n6k2XwXed07Xz811q9vMX/+y2Nm3c9lCDRA7PApOUU+vwB7KNOqcurV+jB
kMdUw1EuHLkUO2CBIFOUpei35TmqOajDAxomJbyvpwyy3CDAOEd4e1BgEf1mU19aWSE2AwX0rVcT
sGG8QlmyrSIbyKUN3PrKG9XANCfshrK5ya28uMt6R278grEnlLG9LR+g8qFIm77hgtOhnjmWwI9X
Mm2P1EgZERK0LHQG0kFAr+wxQkV+6njqdwe0H1GP7TQ9wNOtffNIHK+kSf9aX5dBu/z9w1HkpD6p
0HaFfHslAZyUuy5vQzMNXwuAEuu+Xql3LM3NZe19fI3rt9QdnfJc14cK1dkMzAbASFdW8L8i+eVH
zKIUan3wHqum8swggVS7+c4Un9GGujx6FqPcyRgfJezqnCVPPmOQXf15fdctjYj794i0QkjIDAm4
RMnvdYL6HTqlLf3yuYfPYlKlhzTp4NR8jilY7EJsS/7isXj7uafPYlI/TQF66mo6tf3ZMkFkdW8Q
JF55+D8FEC4jPgtHI2g+QviTfxSuzNUmEx3debZGO5b38BiRbXkOdIDCsfRxs4FBY11ttQObGtI0
7R00B4MdtOiqqGGWWIlfC3M1Z2xWLjD3VQY59ymZviuZXazh7L2FHvHKAl56wSx0ESC83YIiBFvE
2zbiGcyfqGx+X5+uhd0xZ1w6zIZFy+W6pnl+qFz3nTXln889eratXVC9OBENgftwv4nTB6dbG5Gl
j76M1IeA4cNwgMJUC0eGDXHTguPylJtgZT7/deJhic11Brreb3pZXq5NvHgD2P/VbegeJq19mA3N
yjuWpnS2v7va9sByRWrSEQrdv1uwIODjukaFWwjb/myDx2CaclpQ+zRWP9REtyX5GddFOOKYscTK
5C6N0mybZ0CGpz6QRCefP9f+d9kE26muN0x0x+urZ+lHzHZ67OoLI4awy9lTvTOYgh5EbttxlGUl
ai2Z7Bz0erj5cf11CzMyJ3K2U9lAaD6zTy71zrZkW1mYgye/XX/6woKd0zcdC4h9XyskRbQPc/bd
oSsPXvrs2QlNASZvW79xTqNhfIeOy5k15iGtLXt//cuXXjDfxBaBibEuYI/h9weIdSdA5Pj3wnF2
15+/MM1z2ibLpoKAxGZOSV/c9rhNhZXjPhcNkjk3+8G9NVHspffMjuq89WSQptgT7WiabVqqW57x
/TTWbpgG1slTa82bpQGbbe2xg+KaZHBomdox2WqbxbvACviWKU0/OSez/Z1mBZFTDDWnQg0ni9Mv
qo+/C+8zTEAEwP/kcz5EVx0MjmYpTI2ggAMJLT8C8+wVQOSV2OdePnOOxbw8f7az0UUu7KyKEfwo
iDNJY8HIBnhFCGu2YHgMAAcW4aRM9s4b45yRFZevDm7HWyDWkj34d0KHqBh1UTnJoNykfYE6A8D1
B1PkQRBJmghgqcBuu7V0MgJ/aaXoVmirvZcutb/AWyN9myYGm2jRFTu364dHMIfJiTnAKWWk7KOB
/+cO3Y/Dr08t8jmCvh4UcKWxW518KJWFqW5vZeY/sKDdZUP/h7vpynsuN4J/jOwcRN8Sl6cAmVQn
GNN/izWgPX19TI160NAM9krzdaB8ZRYXItocVA8wJIA3ZQy5OIdEIEQloaOm39eHa+nZswuPM5gK
QYHVp2DqDlnnQ8LRmbzw+sMX9uccUz9qWLs6GcQGQO/bwk77u1HDzhYQRv3M8/15S2C0JyhKDBQ4
QwaUHIjUr7EZfo5KfWpw/Lm4ixgdRdu0UBB3IXvi8wePxitEiX+POzxm/r5WOX6irC41gLkZX95C
UWoCHaym288NzOzGUPsCdFxWJCc7TXYUPCzm7rTzuSuhP28S1GiV99mQJycjv9uwcUWLb2VCF0Zl
3hugSPEtz+DJteyBoUCivyrr+O9LlD/vCpQAKeZNUCUnDjn8gMPkPE52fCwfcvnwqUGf9wVwqIop
Mzo5+aPZMPLadyhByTVn238fqv68M0AcjopQ12enroRo6KYaAHUKE5aRm0G08qkdJwyXn9r9SqFg
aSoue/rDyQRSRoGiaZ+eRm762ynpQUCWzpqi0b8jgz9XwAQ5svDaDChPMBAAOQZCDE5resOL4HB9
MpY+f3Y1IBL4TVG54pQn4oZW+d5rrE9Vavx508A4YhRpW4nTBRPMgFmH2GNIJxYBTLIl3SdUSAB/
musVcw5FQUjrilM9TeS5GhUD+lVM9sqVf2k7zC4GvvAsBaC+gCuD88ebnL2KZR0KChfxhNX95/bz
vIcwycaQlI8CRmgibOsvPv9zfXqDf56+/v+1DJysQAOLiZMeCKDg9je/gVtOVpxZDTGSdvqtoZYl
1iyHFvbevI1QOxyOnfWAYJ25bzEHTMuMyU1qDbeA7fvRFExrqgcL0zLvI1huT9K+x4Bx8yVt5Im7
LwTd475dU97797XF/z91Upv0nZsRcbLL7hcvuxtjQx2+R0ENFrUkVKY94Aa9Jkq/sM3ty+78EEQy
IDmdzCuxC7PulrXANWbGux0qFG6ur4OlF8y2eepA2RY6FylaRzsxjhFlT2O/xtlbevjsjO6mANU0
UVtHk38bASupg4dArA3NQoCyZ0e028pSkg5fDkDiXSc7sAmalW7L0hzP9nY5Jswdhso6OhksGtzA
TU/0osJAOfw5xrRltxw4/sdk9OyVaPvvZYtE4+95hsiD1xe+sI5kGgSIFIOOfA7DEZIZE9XNKlrv
3zOCsPj3e0wyjq2XBQna4+kYOoaIOyBUp12hwZ65vqL+PS/wNv/7FaNndXnnBekpri++ZaqFR7ZH
PhV1+Vw4sqfoa1i8EBCjrF5GUECipPEPbUahLuvmj5/7BZfB+7Dp0qrhLVjKKcSTgFru2YatGjT8
e2VBQ+PvR095EJuUeuJklVU05Qi/etjA6mjnl+Ot9O1XsEw+lfTwYLaz6yCIaeziAHfB35Bd/stL
x5XDY2mKZ/s6qwenQGNbnFJpPdRBGYHwsbL1ljbCbFfrBsLhcKISp8aDVEL6G6ys3UV3yxvpyrj8
+yzi86p858LUD41gjIs7wEnr3kE9uQ2eBYQV/M/1Wvi8zA67Kp2XNsa+YjCZLd+zzy6guSSiD4iz
AH8BAYl4N6qeIG7SmW92w9+pLx4gK3OWTD9d3wcLwWJebuc+GDaBRISl8XacGHS+72E/tjIN/yVq
/5//c/+yAj7ssuKCMJ0m454GNdpqY8cgYhXMbs556li/sgJECCsV5iYGD/DY2ppBoxjaL2lHxu+Q
DBw2mjnyrODcHgJ6Zt+1enKiTjhfoHXc7dJidGD01hQ7YlfW3Ti0cnt9VBZW6FwfEQ2dhDHuxUfM
sn0G2S1/DEBi+D10F9ZU1bsroe7fNzQ+L+2PQQp1EqqQyjnqm9C+2vTEfbTH+sEm2bvU00MBGd1L
gF0RO1v6YbOAMSjcaIuCxUfmQc2SY91+z6w7IN+j6wO3tJxmUYMKmeI6xeMjd7PvWrm/msqch755
/tzjZ5FDNf04wnUkPgYJiuGiGzZTmp+4n79df/5C6P6Prf1hvYLvLTywcK0jB2uVjUyDp9P+4A49
iaKE2E3Z76d4bawWIuy8wq9LGHcPzmAdwSaB1HxgPdcGBqfXf8nCRMwL/FTCHbh1wC+fyBt4sgA9
5WD5rQSNpS+fHf9BhkJnBQ8wmPbWMPcE8ye7R79c7D737ZfF+2EWauIoY/SUnogXudrsHCDwMs9b
yRkXtsC8wN9SFHi5jZO/rI59328aXWwHcCcZtuH17/+nVjAuR3NlRqejtZc4+AHovhY7akBqSrK0
ugMjr0UiloD5rWGepmwuYO5TimfgDUeooJfuJ2d/ts29qUwu+j3WscmJa0PnHSXdMLvA6xwY8q7c
Z5eW2GyvF4pCC4RQbEaG+YFDuVZgpTbjyiguLbLZXuedVC3KrvGxrNnRU5BhJcDirwzQ0sNnt3/R
ExGknQU3qvEYB+PGBQ30+uQvPHmuyDi1LhTcLkdH6+X2OQ5iFJwKz9pff/p/dbJ/nKhz6UXI1yOd
K6V7qmjXPMS5dMFmre0dqLfWfSvz7A629NYGwkdtFPio88JT/Tckq1kaIdpAdgHMs7OtCxC/0G86
S1PCnCYLUm/lgFlYFHMJF8vPBz2RPD7myRNTL+CfOWsbd+nRl79/CAuK9pOmdhkfiYE9wsazigBl
GGW1YcZF8H59gBemj13+/uElVTDkmicoCg+XXpAKpvSnP6XO6/WnL8QeNtuXbdO6JEfn9TjqRkaV
pe9L1cP9JO5+B3StQ7rwE+bCmQ2tUujbYgV6RNzIZNiWolzZkwtT4M0ic1vStkJsi4+Q8chZubUh
sdECgf2p0fFmE+xbpQXqCE5foJg2XE2gjgchIK9b3b1df8PS989mt7VtXH6ay/dDYDEuoLsEQ4IX
S6JbdP0FCxeIuWZmZqNA1BSJOEGMQzaR7TnZo+XXEJftrOorxELgqtFR/J4JwnPb6+9cWlSzONz6
kNYkHrWOlFrnshaP+VDv66T7QWzn9/VXLIwbm8VikhHi2TB+O+rKOlWJ/csi9uPYJmtSqQtLls3C
sV/qxACjWJ6sBhT0MneOdpqvIcwXLtlzJZ+g012R5iw/6ZjznYuC0ndPd8G2IZApFYTCYKTqoD+S
2xW6t1m+tpyX1sJsXoCcNkpSZNAa5vF65xFY00jUv39KGzZNau3AWZibeS+3qFAYMQmK1BzCkVPq
RqySIa5QK5tyAeHG5z1cU7iqhBz6JUepw3Iw3dHX6QDJEMVVxDI7idCSz6MY0OUnqGECpuSxLgqc
OojoIKGMoD3/3m9xl76+FpeW+2WaP0RoKeHl0hlsMa/rmz11A/+1pVPGAWMZ0R0x0v0c4ofPddRS
b8g7Dbbykedg5MnfomYbD+qJrL/J/Cq6/nMWpm/e/oVRhOWD6YNrTpFFtZ+HMFwIi/zr9acvbKy5
0GLVuBMgvLE+ufDGuIWwJ4tq1qjd9acv7axZHiAKmLwIi+QnmpZ5AdUHp3iyPJidupM1RJNf/xwm
+JcTkCO+kGZMVtrCC9WdufZiW8OAA4pX3onT2v4fc1/WHDeuZP1XbvQ7eghiITkxfSM+1iqVNluL
3X5hyLYa4L4AXH/9dyh55kpsl2qun6ajo6tVC0kAicxELuccPBrbHXhLm4/AKpY7WfUILIFz6NfE
bYnFiCYI0K9LKs/hM53XQKtN2zp06vRCyxN+9LE1mt9/JdBJFRGbgkjx0JCpuGz7uA9jO+kTibgj
24Wzt1fP0A6RelHtAHZ253jjro+eTDNDiNETJu/Y4y/UnNvZtJSdmA45AL0AuzpD396+L1/HLr0w
Owax96bIcudgeueD60Y3CWhjTzz2sXlZmBwErwefBxSP3d/H0PmOt+tbhLHV9/ef/ci+XvbM01iV
6D3xisMADk7QVAGhedWRExc/MjHLfnkfuE6NDwiv8yZmHyK/v5Z+e2JPH7v0Yk9jgvvUzdEgMhA0
/gR1UIcdwLbfn5Sf4tXjZLzkDq+qNEgHQ3D1rO0v0yyuVkq7X1QFfwkcUL45qNptL1pN0jATKkXH
tRlPJC2OrPiyqz4tR0e5k6TnwyiHULDgzyDRGzkNW98Bzs77Izx2k3laX21mEKpFtrUoT2Qi/+rq
4pNx63XAmz2z9tP7tzi2QosdLYEZHk+5YucAqWtDRdMd8Dd+bcc9l8i9evwgbfqul9Xchy6b3TDp
HsDVXrR+/8mP7YnFfpa+HQSyw855m3pXjvYBW0/Onc7b/drlF1saiOCNyAMbH3LFV+AxBt9cepEk
3a/p6WUHfS+A3u0AKuc8QDFbWcOuVfqv95/8iCFdts6nQuYpgNZ65M7B2uFJ9dcEvt0wG+uPvhID
uFUBoZL3QDvU5MRuOOKdLlvoo2IafGjt4dxSCf4WEVpzo86mFrj60w6gbpv3R/Z88vlJwMKdN8or
iRorEJegS8LBscFrJFDCK/AHREG6qqKpv0ZUHayfJZLqBp2gHwJggODogvOLGqp8D7RIwJ327XCH
btk29MDQcejk5GFh/WwPCKDhsZqcCax7hJ6ZtgPieone7w0FHOJ5EKcozEQzhHpQnkD7t8odALLp
ZgepC9aSS+CQMSoB+APmQ15ou4+jWOwqL95YUXwbdQDA9MxXN8xmzjfaZR/Bel2RFeVTsGWkrz63
uo33ibHVyqmDEUWiDREAMmsSUC/Twuwl52wLlDOwP/gOOwCVe7xgvEZCs3LNOslB/QNszvaDGux0
U7QNl4AbpGTDbG8vCdAHLyOkTE6sxJHNt2wvdHXjV54X9+e1eWqyz55zDbLHE1rv2LUXPkAUtb6S
vAcGIqAMAcwZx3D4srrXaMqq4xMS+/ObcG9xk2TKOErq6u6gAbSEsHOn9Uqld+/L6c+VKl/WGAet
9oERhBah2CQheCDS/MSFf24Q+LK4GGzqVQ5OmQwpr2yyYWOVujFN5PxVTlR/QAlidkL7HRnBMvAY
d9oCvC8H0LlzA8zzda7ZidU9duVZhbzewgUaqG1nLeDI9wUDnDcCb+/P+uxU/F058GWoCryWI++D
zB5Uessr54xUtwp4EipNNl10KiZzRG6WQSvRyUQMkewOFljzRGVhOjZhR0/RgP5ckfIlB4sVk1eW
DrMH3Qah617S5I4ksD95G87VhmVy6qB/bLIWdr+noCrIHWMPrUU5VXRWK2BjtvFqguZJ+M37K3Js
NItNZivlRr5LQDLpK3qWV2O87zsVbB3Sledo7bWfagcgPrkO9ObX7rhwCpKuA58rKGIOfZNcNNS/
a1l8oQRiJKnKwAdDUVEmy/X7NzsmygsXoeRjF1RgRjqQegYlkmHKf+lQypf150BeGVlEsP1E4bSX
Dm2bFShLOlTQRs2q00669XlPvrw/jCOrtIxMgBYdWDpebQ9INKjVBJ7bsIm6GL1PfbaiBRgzAmGT
z3QoTgnfETW2DFOgIiePeEKRO9B9ceUCt/FGVWbadoVyAW56MvN+ZGTLYB2pm9ojg+4O0l/X6E7e
gI0FZMbXaX1C3I5IwDIiApbhvgJLiT1AtsOWAhw6+f7+ohzZn0vGCZB45z3MXQe+9PwsUeIsjut9
7NZ6B0IUAP9F7YkbHVFoy/iH4n5CAHJnD9xLUVd7g3KFtStOmJEj8T5k099q+wbIR4kFvdBBRaD2
AiwkSL2QrrxIUQd+lkygoBAWy536MyL6EMgb9ISDhhTw3uva0H5TgvHh3mPlqfDtkWwqX3JVeAJk
wTwKzCFCt0oIzqZdCwDTTGH9kC//syL1HcnzLfWBmQg/DNt6ak5YvmMzvVC5ruuOgAPApu7hazjs
phru/eLsfXE5JogLTcu0HlCLAUk35Vc/fmTxifz2sWde6FO3L/qEs6g9MBdebnmPLPOK9qcQHo49
9UKBmkijMBW4mYeuSTYOGfZoqV2/PyE/pYJF2dwyZOLKajSu57eHqcSZx0Xt9Qr5k/LA6hmWWnTV
doorswlKd3wE4jqHcYC/uWk7lZyNPOlXbpwD1Brt3hvwlrlA6VSn6B2OqD+2EATKGSnU2HRo5kYo
2HP2IktXNNtzh/6aOCxP3sZ1nKkZCDZ1dt704Dg6IcJHarD4EsOO25EGicWF25XZAM/0ozp0d3Rd
rLOt3nahXPfb8gyAYXf8wj80u2J1imbzuQPoJ94dW8hK7jZZNAwBPKMLdu3vgOi5rbb9ZaZDlBxd
Vgezzc/UTX+RHIqNe0Ax6Sa4K08cFujzsfwnd18e11NfTplGI91BaRSVAcc0nqkJ2vvBSxS4kkEu
daelX9y4QBI3wDUCm8LMjlRcjp2hfxJFhL+SHVoV/K7gF4UTxM6GwJEEdX2cz3TywGC+6oibo7gN
0I9AWM1VCHRikK0CvCgIOwDzr4yTVCFqWdiHIcuf4VynNXFaMOKKzgFkculAuXKkuwDPfa2AuvNQ
VqDKCGikLiuQY38OprpcC6RPtrIH8RSAP7xQBKq7IqXKtokCRm7nU+/OsapbgXQ6BiS6KQ6ZzYEl
K4ZsCzaeYRNPfbmPnHa4L4GqCwC3jm9icKt+E63ro4OWS3OZjJXcek06XlYgu9j4vFHfmjIGL1rX
Iz+H1E8K17+uiquKlvY2ZwlxwlQw8hihr/7CrTsUqokc6SDruyb0plZ/R2VmAJC3mtwzMJdfpRJp
GtKD5aytQJeXe/QT0y6ozCM93SB74OMkPyGJBQiUcKAdOLuibOxXEaH5ueW2WwPH214QPkXVBpSA
ZOc7nfk4OmO0qVJur3PZ95+UmAq9A40d+wwnD/TvjguZJml+aGqdrr2SToDRHYtPTQHU4rKM7ZXP
MwnOGXDLQScHZ9mg2KoLigpMDiij2oxpC+i1PI7HlZt5eYTGddaux8LNQR3RKHzNenW36ZKIXfiE
0duqYoC3RXgoOGem/qR6qA/oJQVGNFEnPtpJetJv39eaRxTyMhSsnYaDRqIC2U9yP2TNBlzCm/ev
fMSQsNnPeXXsQ4kl4iakDs5RTpSAMsxsyhQEG+bX8h58GQs21gGqMFDcD2PcF5dZLj6DTyE+Ualw
pFCGL6O9SarM6FocKyLJ+LpEROhxim20AWtAeg4k5mGrIqSYR9prAIgXoOmLHBABg7F3Veac3CDU
06yTAoYIhAigPxTWvR5Ufqp46phBmZfz1eTWbVeXJki6Q4/WFfiiya5IfH9tfWD06Cg5sYRHhGMZ
V+REGTM1EU7uQRX68VWU3/+SbCyjh0INQBfvS5QhJdgE2ZR+NcBLD2PgGb1/g2Nu6DJuWLIYzO6m
Yec8KLID0LWnPQgvivU084UWRXsoaQIsVlrYfSGStd+jecqhOcDM22HHRpbvCPhJ33+YIzvBnd9/
tVgodMgiOpawzdNZXDxkVRwqeeLceEQQlu25OZzAsQHU02GorhkQTQN/OOszukNI7YQQPFdR/MwS
LpwXTbwhLmcp6LG/7noA1lxUUU7Pqqgiex+VnCqMrMdB42yme1iPHAdHCu4SkTkherg8/KcxH0oE
gdbQkfE6H8GWmpdpvc8opSvD+3gfgMNgF4u6PI+qug65ViXOJf60Hw2INlEi6X6onbEP4bq3W+JV
zhrwV+pTIMh4XjdjvUu7rLj0US53lbmS7ePK1SvPT4pNxTTZVAIJZUC1B4eEdv7aazS9chWlG5Dw
ZSs54P86krh7BMAaAGdV3WYyA18FY3CqtfTIwXTZGtv48ChJCzcK1B7FJqvW3iVO3bZYnzzoHNms
y9ZY6yd1qQjCbDE1V+kgzyvjnRCBn2K3wrVeNsbWGsStTQApa9yuA+RqS0VxFqPb9xbYNTFIJUzF
i61SnH7OWXBum7oJJxt/yttkzwAn+TV2UgoviZjpPBZ+swUNprfLKAhywH50qlHt52kQtuyQ6kGv
0Vk+2AMD2tgadEv5Jh6ApdS4nO/TwW0/OWUQII2t712bmRMn3mO7e3EQA0CxY5GqBYz0FD0OZXwH
mrt7sNp+fV95HFlWd3Eey5qqKi14VA+x+uD5n6Lk7teuu/CusxRNkDpJk4MxxRbAEhuhTgHVH9FJ
yw5zNKW5NAfJ4kGCFLRClb1Tlxsn6XayPpUXOjLpS5hVnRtpW9LbQzFeoeMr5Jati9b5Nado2Tkd
lHC2wFaLM8/YAnx2b+vv70/6sZlZqNIx0rnnOdij1LbnrBLfLGiYfVetoWlOFGwcCSMtO6fbWtuh
VbAEsQmD4pJU6crJr0kzrJr8VL3dsWEsZDKKUxS6Ziw+2EneyjF+qvhwlkbtFUt+0bt7rgB4ZTNR
KCZ1b1hywH3GTZpNM3VHJ04otCMDWPZMDxTEJaQp6vM44AC1MRZsFn7P70uwRj1MHq1PuJFHxHTZ
Qp0QMwQjaWH582njq33mlhv3VJ/DsUEsHGzZ86JTqF460KhgM+EQcGPHTymY2NwByvZ9iT02gvnm
r9ahi3IoNwmJBQK/LfxQVmoVBR/ev/gR3bZslC79BG2Z1LEghgBCPq+aIIQFZvv3r37s0ee7vnp0
t0bldeU39hDIaW1QugT4gJafcDCPTf5iJ7sE/fwgf0K6bNx60xZsQ73e5Mn2/Uc/NjELmwI9oRSO
31jamWdG9uAV+cX1XGxdBX8RXC0IxJvkkwMaaWlCe6rC4YjqcRYmZWwNaNGHFHq/BWh/loJkrtUV
IEwQBV0Htoz3CrhH6+cp+o9vw3+qp/LmxQE1//wv/P2trMYmVtou/vznXZnj3/+af/M/33n7i3/u
nsqrx/zJLL/05je47o/7rh/t45s/NgUOe+OH9qkZPz6ZNrPP18cTzt/83374j6fnq9yN1dMfv30r
gS46X03FZfHbj4/Ovv/x26zr/uP15X98Nj//H7/9v/ypib89Fv+4fczLx+Xvnh6N/eM3ENT5vyOo
6PqO4wZuIOce0P7p5SOP/u74gQ+XWXrCe4bWKMrG6vln+Ih7PqjlHAcFLs7c9gUE9JfP+O+C+1IE
zEWSUgToq/7vZ3yzSP9atH+gvPWmjAtr/vjt7bYRnsfwdA6jAnfyGHCc3u5NsAfWHReddwseS+At
jVSC4me0UPSFcxYl1pzYps/Bwn8dXjBO+BouolsuyAJ4IJetzi5hQZ1PZXfngQMlWsedzeKwASLs
+RSYFuc/7l6g8lltnZqzPUgg1c6MoKBcgwlSnycRvN6hjQWS+37Hz1jMxqeiav/MfaHAV0YpOK5A
yPSFjcrsR9Fln0BfMmQbZvL4bAQv+uPAU+WAMykZzlFMDgachPtm59STu6nAJ/TnK5n4Md+v5/et
4ngZrnAcwQMuBIo+FtucuhH44fLO3mkOQj6XDPEuKkfvZe+92Xqv7/J2o8938SjzBRoYhec4fJmy
CqyTNczK/K7wEAaLM6R8vVrTNcjpQSrHQWB/aHvlnlCKi+q/l9sKFHA4AgBnzF92PiL1UQ4F+NDu
mhpt8S6IpNaZBQEdQHd1KISbAuGtT1fS6ovCG76N4Ge7e396F9Hwl0eQjFGHS18iE7JQ0I6DaD53
8/yO1YV7peom3g0+KDFRQXZVehiyYik6Z4ivttqZPjjatGegYo3WTpoi+WWEC7IZ0u9k1qR/prxs
QlK5ZBcjRXrudn/xJgeKBAAoL7Nm/Pd4J4QXIAkCuUDJkMdpgE34du+pqWUsC2JymzifpAuKQXLu
puKEaCw3+HwTAUYvGgjc7G8bvFOmJrFKya3U+U7GTzavdtj1uyF5+Pf1/2WMULIp/7JL7f7GIFxX
T8WtbZ6e7OVjtfzm/0E7gFPpK6mc7cwbQ3BfxPbp+z9u7aN9Mq/twPPvfhgCKX9HmSyTkFgmA8pn
sJsXQ0A993eBdAdsARMCYgxd/8MOwEIw7C8GwYZ5gDv1wwZQ/3dof0GDAISkFLrU+3dMwHPS618q
eb4jdWFqQIzpQR/7y+hiRpOmoH0qnnxAi6Ohxq14RdDlX3Xx9CBEW6WPnKDdYFvUqADka+sOQg8r
UkbOV1U0HMx+pTuk3nmgZxJdkAMU9b4P8sxcZiKvCJB000FUX4GinIAAGZ0FWcJWCsEk+uQN5dh+
zPTgZY++L6roG/BZa3kFHsUabbQ5jQ0ehVeiya81PFQQUKpMNCl6K3qR5yDeHGs8sspzOh7cnBXJ
X8R0JX7zakl/osffalgukeCA1RKzycLyuUtwH4/mcaul9p+iviySem9znvE9ehlN4+0n1CHE6GGP
qyz+K3Oi2I1OqdpZj71eI3Qfg/TO5cxnWCk8zFtdMSUMBH+OjL8nNGVpjG49cAzrENR/pE62zdCr
xq4bbRVHVo4TIB3cIFuBPOxc5ih7kOhIdLSBnrisWUOvoCxqfPb+HL1VNSiJY4zBMwmYpKi4h1i+
fcZBo4cEPH7ku0SDrwNvYgLfdL3NfAQFnLBorJRfUuBC2xM+xWJt5vtCjXquK+Bk+Wx5X6CCl15J
mP8diRnUO4edg5DTZ80jcCCGPaC84+si0tbaEAYLHXDh+8MO3i4Nbg/eYcp9FyYe2IbePC2vjjdK
dGj8HzT7TrzMq9lK9I4Uj9hIxJ6VU+xlVzGhJb1kaT22t6lBgliHoLDLMCnvP8nbAxYWQKA/EHjw
8A4lZmOZewbuGBiv0iL6FgVTIZpdWVfwPjYkyk0w7kYfuASnkvx/H7wP74NLAWfVYWhufTt47eko
A8tW853LHrt8CwcS9I5b0fStQW7Sj7j80rSYdbDAS8+TX0pn7Jpg08WlU/UnBIHOh71XuwQTACJ0
7BJsVAZ1usR9UMGUiKCy5KuOGy8n+8HqeUPkQ6lNuWpRUDHxVZwjo4RsLowlnkrEjm5v80om4wrl
x01xG+Q6b4p1LcrG/Zh3cWG+vr9MUOhvnpJSBh/N4YJ60OFwg9/OWdujAAb+5vB1aCxolEOnTR1M
ljP0TJAQbXEdua3ctJ43jUVyBi8x4BBPTNZbYRGYKgmnDa6bkIju+0uxTaWuochJdwXoNQJVMuU9
lqcyomg/jMRv+Yk42M/uJ3CqceZ/JE4Bb0ftDUNFcU5qr6a8EZj4Afn8JHTKNBZl2JhY4Yz1P6ex
n2js5f08CtxLgJRAY8IlpstZZn1EadHFyVWE7Dq5LVKIqbv20sxjm8LUM5LC+zf8m/RRKj0umSOB
7c44bMXbEfq1a+xoZPm1yASBUUxgDpAG70bHjuLAIgFDakA7nz7miShgopoqb6jY+yQhHYhhNczX
bEpHjV8V8ZR1B1B0IIt/Qk8/x31fbxM6S52HY6fvYsvIJfjAwPqiCoqJfTWRK0kOgGRTZe1NjUxB
Vaz6eqzxcMTLO3xWjnVejms/nUZy21do2zdBkyVqlU+TMx5QE10gZFQEjowsChcckn2UOfiAwYzA
AhAq48yTjLQ4d6Ygw1XTOOqRVzox87On/HpArqQ+zpLSoZBmgd3/duax1Yu6K7rqiyfQyyhWlePP
IoZ69iBoVnTyZgFHZ+uzOcpajs/aZ/1c0cjHR0Nvmay3LfiUT2rI5zK+tw+Hcwm2G8Cp2KyZF2KR
DqnJI11WX6oGaqnGUTT1+aVLNRsPzLQjpiOIwO7ykOthHIHlo5u+1itY0F5+VPUUkX2T82R6aEhr
5BXQLGePa+BdDi7ntBXz8pSGBRChsUM9yseqSdLpYQJ1e5+GDjjZsQoxZh8LVBaBxpsM4Z3pwc+H
AWvH0LOIFzM5CgXJlTDMbKXXzmuXoj8XHlv9fPsAnOfI/PnlkOASJbwxPHkMyhksq61Enj4ORhZ1
tQ26hna3HKlee9E0aQQG4ixv3HxFVJQPe8XhrfxZ+EXEHzqnoxAykMzBcevqovw3oVPgFUjmOR6U
AeOeFOgDeSsaLBoLRYMq+4IwIRomw8F1vMqEfZmU2RlrQYV4qjFjqd5dD8rdpXCEKPzGv90RKB5G
9znr/2RTOwtjD6AA2BPXeCm8IdnVQn6JEjT01ihxbK1Rlx4UC+T0/U3xnM1+LXfMk9L14AkIFxEX
HDvejnxiIDwlgcwfcg4wfxYC4EGQp7LWNbSRTk1BN00EfL4bMJejkiWsNECUN8q3bleGvocS5C60
rkIPWeTL24E1GbDdTE9l99H6xIlXNdqOygOECLBHCdh54yrkYJeZN7tGmd/HstNw1xBFAks7dj7i
TOwapZgeCj5Z2rCh270/4qVe8xksPvw3jBqjRb3VwsSkMtJFD0RAoBGjeDvYiKZxcSroplluObxW
vtczCDiMTxqgGjFU9vmoQGQ1izRrk96NbqNBziIN2DlYqjmBDbDeTVJPxqHbOusqE+8mMaINcR31
+XxIoaOfY3ciW4Ft9P6QnrOKrxbRh0sJKG4XWg0rSOkycVGzAsGypHDvfYv6q2qLwv75ASxh7bx1
n/cxSg5HPFuEoidscejKWaU0VQ1DQzTFuYgOYn6rrFOTPmZBAvaruM/meajHvpRXEXjVx0Os2TzE
UeXSbFPiNWxb+cCjMasR9gLDPTG0hduOoQVodXAptgriY3Cg38qnHVLqZW053jPVzZoKyWqI1pRN
cfnNOn4KQMcR+DfTg+cWs33MSUmxIIPMM2RJp1xSq7YBI21/D7cfzQdh7yUM0se6CdqkiEkAEeOo
6pu1Wwu1iSruqodas3DxcEOUETn4C4dWiqlAsyGmwlpPk7nRt02wJXTgJvjrZX5mVZj+W04K9+Eu
wF31XOHjHO/87exA+4nLUdbkrsu9Etrh5bzgan/oUoAZuVqdok98Lrh5I1Gok2I4KTmIKoDcZHmS
BW4wfPJq8O5MSyEhdrSoJtnB9mN+eFLxUmyinpSDCSUyfphwkEAUcFmg9DBLfTNk9saTxo+SbWS5
D2WADdl9bMAbBguQE2x8OxQwVD+WTdX9XAw4ZH6BvYJdNC+HSod5IUiCGgkX5R1J0H10yrzEk4g0
hW1KpZ0P/u+LHH+OLr8d/GwEoCQQCIYXtDwqwr82RIHb5w6QqjKLQtumrFpFvYN6FelOvBk3tQYr
oB8GIEZL0PfW1CBzc0BDO4hw7gAjh0blhF9GufYYkMnLQX1z4szZ90DZlOvUK8rsO2ANpuZjXsq8
eewnmvXXHI1Kw7RGIUwgqhVC29y0274XfneFcsZoKEOZOzm9YE5Dg3VRNAGwuAbbNlFYDn4Nzidd
gGduWCkw9WIzdFPTg/JhICLhyTZwgVV2KzM7crVyBtr27a4Kek0j+G+RsmdWe/DMVt6U9dOEOAFE
sToDMVDUhrUBXPy2CzwFyJGcDNNdL0s3fpjxDKM149alqK4DUR2APZU1wRqUegjqArFJ7RHlt+u6
dPoJCFkg0dnRnmrEXIkBODtqOVGBd48gPMKP98jlD8PdYAeGlkhjC/IRFsNrv4tGyuZ+8joF5Imq
LKk2H4JhytJdFCNctJ1K7oO3I0hLNlcSNRN4TL/SPPGL79qtym5YQ1TG+ilobd87qzTrDU32Nipq
4a9xsBKZ3EU5SeVVQD0g1O86iabNTD9pHz1wmOUBkfWGX06s7CDSE21MpT8w6VjpbAqQKVXeWRtE
sc4uUESY1mqTdMr23UUvIhXHW1LyMpYfhW2a8kwmKJjyt5AVydKw6iYHZj0zftwD4opwlF2gKLCZ
kvGsB3qdjnd9nMParNKg51CwXRW34nNJWinMGYSjJ9GqZ3Bb6FVbwesKQouO2UFeZ67n4cW+vEni
OMNnToAwSbOaSsPrr1NbB253nsgGnWB7OhDieasxESiB3Q1FQkEZKHg320UHjGUYjmICRuVxiADW
EKwSoQOhrse+6ivvJolI0mdbL2XEReV5OwZ+dy0TJuIgrANwp9YoOLZCpw+eiiIyHTjPDGaKjDVU
9iW0dq3FgbCo8bILsM+hxBAQEDPRx6ZPoAjUpowpw7NDZc2PNHYkc9yNo/QYg+qwShOgCRXWIaL4
7Cq3wP3yJAuC+1b5dQ0WTw89VGvXb2NYkBWVer4Inh8uS1jXwezTc20w+hXotwomt4nu5xljmU3x
UhptcUDMvVnl884q31sFvS0hABNQvuQOOY0c36tehqrRKojpqxMP/8CWmAh3yzSdD5k0npeHVly7
4hPgD+d5LniQIDiHorMGS0GK1Nf8qQY1JU4cDUjncJHep6NXr2Jfi5ZgBXlbtw8WEEZxgfkieip3
up3QwnPpJ978yDFWuppuJSQLd2D4qP4akWEWMNmQeeUBooP3siCfp6brkKiMYWL9GmmgfVcY3Hb1
YzwNeL3rr4hgarwnBpAV3KYCjTpshZ5ORNTCClh1mIsf0hNNYJaway9BNXeGgsPxeTJaSA3yWy8+
biAmMf/FjEgv0TnbkNsfU01evv7fk/zyPYRe3PTSc6scD0ALoruvaQwg9WYXF4CjHC5rdxpwL+Uy
FTu3OIArdK6Kl4Uqp85C1HDybht1VtBgjEBnmepulNcBEKMwS52bZ/gK2L4pngpxo6gLwtQZZ6dX
5cLFm5mnnPpr8DKDZYUdBL32MiaNvNZYr6qykD3dj60/n86dl6V9EQ8ZpRnmR/IYv9gIL5sHP8gR
ZJ1bRZv5NppriTfHsp6L3iYS89aeY6Rsnt4XQZpQ44SnxCDnq9C4MfgdEx6DdBmr50d/mVAy9RP+
KDOQ93kb4giENgAPKryh2qk5ROhsejAQYU+D8XQOJZke6xt3nlt/pSgVhPgYAY8Vg286OLvXBsmB
+YJuN7/wTvl4Qf533g75JObnB0q40v19m6lMxdtC+biuRtJPsX1qRg9lDOxFVuLEBNbb/ZhyFEY3
eJwBpIq4CCxAiZsnVZzCzne0nqRzD88t8bt1VRPwzK8coyLcXCS6xJHJZhWCxRkCBoiBYZl0e+aV
at7OLewr3kvHVib+NoWzOIznLDDZUO4tL508B+YfR6tGGBnUYp7RgLb4PpgsDF7gNIrsKq9b/Hd8
DnuhTZUi9lYjOZJddamNEBRAHyvuTlEB2z3IIgKOyiYap1n2+wCqPNkOrEZrTOg3OkORb5bDxOab
gRTocTsTAUwVwJ7lkEDfKID1pun+R3w+sZlukm2rM5x3v43ccMb2VaIxHTv2vGfq0s8wYSbq02h6
YNove3tfs173cm9fhj4EymCKWDVMKUYEfEAjAILiUGg52yCRiYw5Im6YTMSrZhF/CUj7Ju0xA7R1
5/GCD9TFSwMBx/frGLFlsHZnEwL1AQetCPKoOh5lfskq2uAbcqTzGbYTrYFcvQRZJioyNGC0Rd1E
7pmK6gnXmF5imRGO5QjD1oKnCEBHFAAZX/IcZ6diZTMEJsQhRxwSI7WoPUZWQ6W+hapkMhph88wI
TZNscdabJ68FlyHm1239FMmNJEMflziA9gqj/LOHexaR8z4yTRNfBSyZo75lC3N36aURk/YDRxgL
7SVDlIC5Gj04lcjMGqELxA1RNYAD7heuGMWRHMYQHALhhO4UjEoW+Ww2chHN4ta4DYXwvcwkmisR
2mexE7PuHCVNQKX7kE5tD/hfONOIKkxVHcgv0LcIqwJlYsIMJOgzm8WoKgiU/49AaBbDX4VnHeRl
X32Rwahr+pUPmcyupKyrMdpytzSW/NXHNBmiDSway0RoMiQUwESaUa95QEQSbT13jqoThbowMTI9
fOw9+Db196CLu9r900Q+QhMA4mk7kHYRdzLpw8TBE1mifVbiwAEyLFrCp/Q84IzSFlKeJ4G76vAm
8brQ65HqG9Y/RvKylnWVIOK+EoIBsm3zEmjNgIQJcQtGNWsTeP/z5o1NPn+jeE6HRIk7vyeoQ/CN
EdQMeIkYohP5Bif3OVkUZ1GFrazgLUZXkwWH7ybBRp13JTr38MkPkYVPCU0UzHUuyKk8JxhmdUrU
qkGxO4o7qNs4/k2rPQWou94pkI7g4wTe6bO+LuZdrsg0hwMNwsh4mUGF7Vk9OZBv7iChc4W45fzk
iFLjpz9uhBJsmDTk1bHYLye2Ik4mLw0TlKLwD+mLwkpfAo21T+foPsnqOQhpGtlwvs5VXpdRqGvZ
kluUs1QYs+2RFu3OY1fNbpzmA+7hdWDhRrDyecORmRkacUzRzpu8cue87broh1kmvWhyU0DaaZT9
5xudZNiN25cJQRx4VnpopJtdLG4oSQ7aZWAp37x/vFoc6BHLgX6ABLtQbkBSW4aV9f+n7sy640Sy
ff+JqMU8vAKZqSE1WZZL1gvL8sAMQUBAwKc/P6zqc8ruavue+3TvU6/udopMICL2/k97gpQBr7Yf
i773+dYB2jlWw9KzzQ7YPPkSzQzwUsRzOezf/deX33HUv/V2++X9nYkyI8+zuP5POKtUDKdbxgCo
6m1rrMCA+Rb0AaykX1/qJ9aL1WTuOhtAGY+xnYAzP0IXS1gPYUYp+a93xKx13ye41Fz3jris/e0m
EWd/qKqseMK9K10e2V+b46+/y888h8n7E1rQHD76At5z+8fvks0OUcAsvccImtJ/KT1rr8fHMYTn
2HpK59/d53+/oI3oDAVDGNmAiz/P9agLaVqEuWXE6HQcFDkjWqfLYK3Z5v5a2b/+gT/LjHYJ3M5t
BtBDNkKfn4FM3VQug3kbmqy3HWMpth20x723et5Ru2M4H0nf2+SDWkgUTlvV7fu5I9kaMDq4nEe/
+UY/vunouWilwojDK4g8nPU/84xrZBpLsDrDu+ZtUREtuK9xrZiuPRyZaFryCApX7YxT5HA4UFoY
xf5FKuEMakvmgc7+6LUOUxRizdayJmz1A/+c9ZFZt+Xq2M6QLG8EoXjbZn/9I35cLsCJEWyJywuD
HsUFgPsJflvWTZdy8+qLoDNk7SVB2wbOiy95vr97Y/79Ut/lYbYfujSmwc8rs83sdlW5n1+8nZyz
RzPPz7aHlv/49a/6KV2Av76LCiHjIf0oW9kIflwOnUlMZqVF9NmsQFX/egtsv94rG+m0e/ez4ARu
E7N1pR3EgWxoWrC+mdaYMJdGB0/VYrJmf/O93iQi/7M/of5jaCIrZ5dbshLDn7dH04TeCJgfepKb
jQ7tYHt6V0ko07VV/23cOoj2pB9zIMoobjPSqv148vLJaq859JAGoRCrBQDK2XZp4c37NvPyvL9Y
OWK9/jbTZW3pNclsmJuP4zC0dBOywlnPpPJGkR+amL3pj0wrkh6I1dnRVu/499EbLVb71PTOXda1
1qBv6ryYI6Q8avZLC2ihQkJyQb0elG3aGFgqsZ2/nfOBwccYi/52OlPohuy5/vfd4K1ir7/fzaVo
bXZAOqz9NF1m26Au7O2QcruzFbebSsVXwa0zMqmNKuytRBBwjDw3U5AeXcb1OLWYfslJj7oy9UXQ
VCr+F3IwcPqQLvBWD3zveyCoFu7vNoT7WYiz1xkuKdFrH6Fn2HPJtqY4n69MQP8yTxrdjrQlwOJN
1eBzVlXk3PrrFLnEZfimsffU4yyBK9e3diZa1tHB5VmrFvQSICMArI+rYgr7LDEU0kezjQcHVZN9
T/6iCJZDPqDoHd57azRv/Xtg+50YopQybf+2n0aw+PelALTN091p50bHQg6WVSWtRe32baWDG8Mr
z9eL/WJ5GoP2rdsumXhgPm1V24eqGw2ThhL+XU8JUmMo6UPXrzzbdNHEaawxUQ+AZgkVjoUvfnXX
bDnX0YhjMIbVJXK1MyISKRNdFiapvGYzLa++2dZrkTKiSHQdI3G7Vj53ABiGItXb35mrvyrZAVo5
989hy/ZXHQnK8m1FMfq9XAE/3suttZv2vfvt1Wi+F1Udjm06H0mMmRLxzAjz1kIQkPckbWq7ru14
qRnK/p69sA8fRRcZuOFLL/dixPnLo7eiBk7xHmen0p1xHJrOdtlKPV8ACPTvCKuzEx15xS3S2MYE
ep3l+4yX+sLNvX6MWX3FayVF85ybZb97l8wuzgrpHukZQWbszrsOhfnS1yzHbhH+GQM/rkG3KHi6
JtFvVaDdQ9WX6m6rmsk8UNxOh3A1HRKqRr/9XAj1aFtM0Jb4eK/beZwO3giSi0Amv5h7FaVFtIQP
gSgG6HFRfinHIUsbBPsY+rsu9VAwX4Wb3R6ZrgOZ2gnP5U+Ha5e4FYbnhT95GdLWvErdqxPygezL
ENXNqdaMzo3XqPKORWX2j8IF4o4bkI4xNjDyPy16Cz81RufREav2/RLa5cG0J/PKNaOijHvDcM4u
aNdRTmP3dayC7AEMrkRHNTnRFwvGhLbAEta72a6K8ijWzjhYYzu9G2eXvp2tALuHxmA1yrWOvZa5
BVkQZUX4zOCGaGXghK8+jzZ5RIdeCfTRedky6mx2vPBrOHlBmxpkEly1Eax+6lpT9aBnp6bdaJl9
iFdoSLKw6D+Z1SjOOnDJl/Wt/Q3NvJ2KzOflSlMV3piMcCXsGnltWZNTkIbsfl+sZXEIad5Cq6D7
FMbHRQzL18EwSCwpre3TOFbMf44ygaxx20be3KIRTYySS+4TopdaX/kqH/LYtER5u1oBGzGdSTIv
TuNcIfptxJXUgzzaQtnXDOnWGNi8D4jrP5Mbkd26FstnHtWUgtCRgpfrdg5Sb+3xVwUT4QyFKz+u
QlPamLDE+RgrIrPrOgnK3BOxoRz3EwRvHxPY0516+u3YNtvpQVtd/TAW61Qn9TTlT0OxDs+SFEbi
nbTSSWZJUgAqvh/EZQh0xcLTxZa4OlzuI3ssmqTbkMlXLQGPcCXth64vh1iI2XqIwOIvhS3DREkz
u3LLzv00hr4+V8DmM+i9q7hoNsWZMgYaO5Wf/dDoS6bW1NEncm5NMw0pcxh1W43Dvb/49ZGN3veT
qNyCi8nqi3vkLkgklkI+2X0nTrPSFrlLs/9JOtnTQrv5tOEfCE+DcFeCQNr868oNORVTgIOPampF
eRx5WSzdAeKzzqfYZMjkpR/V4jRQzhFuEYzRU9RN0aujhfO+kln/Om/z9lXxgqdMirJvXPj5k8lJ
kQ562DMyegNbRDefDTnWL5vZdyensTIUY6Cyt8Vqupxlmh3JrMoQWIURgRcB/EYixq461Z6ST2jO
HL7/bF9ZZuccK98ZPwJvDfdRV8gLa22ix7aV23U+VsNBB2y5dJMtI/9cc7qSTDS/78ZMvpdh6H52
6pnNwR7W+dZdWxYP0NCd5UzqWstguSwXTcxor8LulPmtm9JlovwEPYguN0NmZ0aSyYfNDounECnW
x2ELp/cc+PkFiy24YR7QhBTIL49NlHlniGLLSYjkbtJwW/G3mWjkjsxW6u9rkOx7EgTEkCCwYHbJ
Ug0fxaRcfOjetp1l5Kpr9D41TXbbv8+dLWrZs1t9cII6vLCgzpJZbO5dOOcOALc0vhiZjTbuvHru
VkbJ2mp6gjRQIMPhmYySOZgOZi+ZKBM3kcjOiyHye8CK5tZwVwz9k/zEZ4j7mErrw9hSwVQqqG51
VCEL9YRVkvkq7BcGxmCGbYrFJCQmUE+lPc/DqbAbB6t5YQXXbtbL8BiZbRddtUUoUuhQl7xTaOM0
jLYW08g2RUxtdrLutjegza9XYwi41765TPI8RDN8iaWltVx27tDeOQxzeQi6iJxkX8uiPxSRkO+q
vJzbA8zpWly3Zd2XqSFJvz+tWWYZp2Am9OHdGnZSFae99DBTrCx909fctX7J66ua1pYRsFZA5ZJ4
rcpmophVNSaOsvL3S7D1hGCYjX9GRphZ6WJRIl5P9LPTB6+kiZLsI1JMnk/hlHeocy7myQ+uPFub
XfV+c9bMnuNVD2akrmw2O/MydAHWT0OzdjIt5tFTj5FByiNClryJZCyJ5yBQyXAj/Vg6iE9iu3Cb
B+a7MfJ78WnOyOcebPO8YL/pElsCh98EDdtpis5sS3sAoquKuI/Et4L6ajJWPVZ3zWr40UZATtuZ
uk2BO9p6FzsJ2yMnYnKrcEpXv/IbG5x67FkPISxhQkqr3R5cSzXFuS4gOWMG/emNibl66AiUXeFP
AlXVF13J+PBDvngkWZegjWmlS8LSMNGHqR+aRQCyVEnrss6lgNVTXsCwzwUS2Z/s6dbwIh0kbZW5
hOW4tQOiBfT1wRKG/DJHlCaOFKt96vvMcg75XNjKTijhCqNPoLhRdGFbKvx3q+H2AYWZClfGrrKT
TvyD3jRKXX5mExpC/1CIRsQeM2B1dKgJ3QmKg7B173k3ljH76glOtM0uqiF0P+Xz/LJtRf6UF+IF
EzJ+KdqE9nFBInHIwkyeTA4Pk03Cl7BIwXbdrHZzK51SHYnWjRIxiG2fVe2YIm5br30kwN1PpfQJ
2wtLl/11ntrPU55tx6BvYMNynd1A1BHqYelxYWAmh417H42F8xigw5E4vYBMeB94YdB+lssXqxf1
gxi6MTyMQZCfx77rH9UwTvmBuRAzc2+6ltAKo9XRZUv8Zmp3Q3Osh8xDzGkSGcG0+us684wbu9bu
tS3g/vp8hAOOaItScubnT50K1GnTNoMHzYBDODWjeSA+y/L7W2R4y8RUKkYORwTTM2a8zquECKVZ
xJHVZkgx0RWqy9Hnxx1WsOLHLZPllwz6eDhV0FSpZFGSc7TW8pZTnsO/9OsmLSvqC75C9o5Tpzwq
RqMmqhPFh6rMrRcALH1E+xKdcLe3x0AE1b1RmYRLtn7xbHbtU1MhqMpp3I6BnVUf+8We+thz+v6j
Y2byStlOpuNM6ipMSjBGkjpsfnRuAhSXek5owp27irbkamYO3ue6cIKXOsut59pylvMMAZp6Yugv
scitH8CwsWmxp2kRO5U53PhZ5lC3sjnuL6H72a33Jn3tSBOMPW2Pr+QCGuWh8Uv4RDDZ3r/ERlf2
yShLgkVgJ3owt2CpyOZq2Edi3ygr76YRo/1aFMXETJOG7xBXTVCESc3fTUCReCeKVXiXra/sIKWF
n4kMNTi+rxivN/1J7JNfJLVwHPOFg3eRcWSEy3zBwAU/nURlXJQDQ+h3+v1obTNx6uVqiDvP09Wr
mkPB8UDneexVhqiozzznDAMmsQyjzYhJfrLlWY9KvNb2pAn7Aq2b43Ju9OdpWlkrLEr6NCUAA7/M
kD9zDLE1H7pqZiLmMOQoj0q9UcyjvvxKHt6cHdugwGy+0r/FBuUIiSvZYHgHY2iRzprb7H2Yxqb5
GAjG29ejMzJEzhiYjbwE1iMkVRghrqGGi/1pKZrTQlF1xe7XLQc9FEVFKRdReiKGMPpbp1gsI1HZ
LmhbW5NxTlIQ5xkj7OAlStyiLSoSl485yochamtmvFGkycPexs5Jtg6lTU3tdNn23I2qq+/s3lrG
lK4iq9nSIr/fRCItlTfryWCeZefe+crJwri2htL5RC5hYHTMRAh1RQ6X7Gpt3hAl6fdRQretXRGr
jZwIlQQcuORqF9BAYRMrRNHumnbzmrX19RpmQDrJSBKlJe6bGdTKiTVq6UgdpRJD+Zzn2PPydGGp
wEbgEnI64n/1gCn+mFOrdZfEeBvtt3EYNfkEBTKitjt4A5TVI9lhUBgngd6IpBe5uoZZ3VdK1DwH
10B1pCoEwUDpM/J7fv7XlrngJvdxrLo1jUShvWdPenbx+IZ5GmLH7acm2hFG28o0eT8RFiKYS/Zx
8AvW4RZ8yd3M1P4JeTLpb5eDNUblRyWWwijiLgSAM+hss2phOqJkO54+qAJAITxPFJT61qwik0G6
Kh/VUJ82SCKeFkde1VevTqi6uU29ZlJrd+0oft4W42627TFBO+K02aMzeaL0Dz56z9K5MpUa1h45
TzlR49A75MNRiLBiPzamPq0R89zYaKIo3UXEjrlGJUVU6J7KKWjXVQBmMtF0KElskqpZ3EPeabds
DmJBuBKBHXR9eN4o/cJDZjR+BplEOLxQseUOkXsI1s1xT9Bn7QcRqubJQKQyxXaPKS52FWvngGij
/WJ2NVUWIvJC1ofeH6MinSVyDx1v9gCHt/lq/S5WJxQ+n+/xOMwXwKnluTczJ6ltX91U1rq2B+G0
aJ7mCD5VGM1jFekluBwo4QIywcXqxrpb6u4kJxMxoA7F0mEamusvpNBnNVurSziczzmq0snZ1ncM
x1k0BYLRHKhA6RCzSnjeSfru1KZZG+pXY8v0KmIrXwbrXViX2DiXsus+SxMeOB4rhsOZ3WZgXjZl
ZRUHygk5XqjCq+cvuaF3xIWKmoC7rS7yI/6xOTOOrbJCNC72EHVJZrp9f3BXc7ywxj742MyNC2AZ
ZHbeJwCKpUeHGqzjLYOR8fxj2VXTMwoC1AdIQRGrJUgjhpkCybKR5wBu3eZ03m3sDtThNxreSseL
UweHoPabKwLHehThysOjgERNtCggbHIF0rDzmCQSGFNxQv7Pgwl0bsQOErWLQTRDlSgAs9cN3p93
g3wKZZg9v3MTR98S+n7lYadulIXRoUKi8NVAAwR4WIn8bLANjy80l0vxEFSt3KsuxyaqoBD+lXQD
r3xli3TWkzO71bseD+8NasP8Sy4t7ny4bBrVV8YAsHrbSh2L0lyeQu2p+0WSH3krsNdBsgZtz24a
tGj+ay96ZwEfBmlU9culBWhRpgsSkz8Xx8Xf6NWje9G5VYXKT3qPQ5b3x8nuzGdfjlYcBcj5Ctls
CN3HbY3xZa23eD3tMrXVOGM2azp05lE5R/Nl7ktEXiOzGsaY8Y2arxsRn7lIuuFEdMFqHyFaoCsx
CZdjms/OzNZLVDMozCQCVHoOPl6Kgm4dbxwl1Dm3LfKzTC8XwRE9gXi/6GBCvDt1/EpI9eDFlQWR
kC0F+N1g7BXvGLqMpaKmXgm5rLMIVUc9lKTmzWGFgAm45H5rQQDizRfCP9QzOrXUMdvysA2azzBK
ebxEfdGKdHbEt2UsiPvMRp0sk7d+DNgt5ms9dVKkzTCH70ZPTorLed5AQ1CCArV2f+M0mX0dFg0J
hJGBMz6WVhZdG0Zhv65NWTOtRoz3SN6qBCmV/Qlzieqw6xAWkJTeWMkkWNxyTdWyVmPckOaVEW1R
hg37r3QaUsXs1TtO/uJ9MLJC6FuQq9oBDOjbNSbe0/pYRggH4hY9w22PUMM8BIu30hRENuaAITO9
9tCSSPe+9rRcEs5Nqjrq87Rw5EDqCgTP3eIswNCO3We3YdM6zwNihTyeVfORlIH+WU59HxdlB/aI
MBG9UT7zyjfyY24sZk5tpY3EoPK4kQqXzAju8tLlyriUFYs6lWUd3E2MnrmavAHLhAzqM7hAcGFk
ZvgBxLgMeA1y/1XYRPFoZre+m7GmX9ZjP9lJNYfLXq2ZLQqUDognGMfwYmSaoZ9ukUHh1JaRPnWe
PTfvcPGWqQTcSiWvupsMjqcOlC8WYU59gcRusZ6LbNXPUTZZsRiViaXTqw/Mt86+oc41U9dzp6eQ
cv9kuZn12iPkfjb5iBcbmhuHcv4Z60p4o+HKT2KeWHWh+oTOd7oXirhPRg73psU62O6j3KipaCy3
PXEeSEaxh6OTEgN0DYpmnJfBln9WgB1pqGlUBuIuiP8srP6DETbuY1U4bpu4oPqXgrGDOMoQLNaO
83lVoP/yUAvwIPnKAVUT3wqVjBnomY62b8U76Y69691NTPZllx9DkvSw0g74suHa9Vq1A1wDvF1/
564oUsivsbE82KnTm3oqLk1F6t92iR56nZ6yUi/eZ69z+/qi6sN2cpOM4WaTkYazxyRSNq8aUQhc
GzKDKmJMtZmiX7M2ysbQXMtE1r409aVaNSgmucjaO7put4QvftdNbCoDc141U9SZhGJ6KXUedH9q
rH6eowtxkSqh6qWMR5y04tFm0aAGZyjMOhei/2oOxhqMKdwuerfDKJa1LpC6EA+A6Ebk2a7F5h0c
oEHyKt/M4WF2wokWpnS0L+WHPlyyuUrhM0P6Ppw3pa5uq6ofVZ+OCwEN1sEUjhqHV1Vvs7XG/BVB
2urSu5Rk8SYKdoaLDPtmFSUg1vsvcf3cjJpTkes5GP5URr7ZXlxmYc3/h6Q88PW1MY00zNfVOmaN
n2iTTJX5+Gt67kdOG9YwgFbGOxvBoyNa3j34f/fwlt6KkyYvgy91L3ZCo33TKbR11PDAjR5a6jdE
5Y8U8n5FbNx7zC/eYRyKP6ehA86Fk4m8/2v7dsX5TQTieJ2ESR6DwmXywDSb2sChUFaQgm8/+a/c
nL8Mkj8F9Pz0X/9jGM8PcQ3/B6E+/zH34f/FNIdfx/o8fu2+5p+aH3Ic9k/8K9CHSAaXrJzI3ol/
z9unkPx3oM8fHv5zHBW7Bd50PJQYfwU5WP4fJAi4Li5b3k7KFt4vCNs9z8ey/8CphAIv8pHchZDD
/5sshx/fKo+oCOQoZuATPRGY5EPyFf7+HvdZV+q1zR58LOfUKQ5EZgQiCSaDfC5xJ0rVXgfZ6der
5yd+//tV8Vs5ZIzgdMRw9+NVce+h0+6ih9l1/TjkiHoc1vx344L+8SK7nQ4pSGjhffnxIoOdDWE+
hQ917rrPayBHMGvqkt8sy10e8DeS/vtPgYbAyk5oT0jr+uNVVJgNgO3hQ4s6045JBHQfSLgpzv3Y
3ZIu/Ju5Hz9uO2+PK7BM3ihiWhwcJT9era4sQFoVPFi00temdh5zZKjnUYXLb37WP928v13oeyrT
3zIK/C6ylbkED0sjrbRAaEAfYvwumv6fXr4AcxH7r+taENQ//ho/HwHIC/+hpbx/t2/SAH3YTa6a
TRhHaMiGIA9kxOmvX76fslD/uomBbUUsSH93AP542abaSri58AEAN7xRtQ7SbMvOOXObr4cJrR3D
Uh1sJFH9qGSUHaCbgz890jSOHnKQ1zL3A4x0mWKUYLO515WtwiswFwsKtmu78jcP4h/vUUgtHzrY
/x3z5/dLSowZVfDQA3QenbomjyCsXPBjMyy/2TAk94KspYtf36J/ePp7ABmvGCEzkffzHVpVgW5w
sR90NTHWVy5RuhGI8ZuE/n+8CElMhJyxNQbRT2lG0pBzsSrzIeLsTBg+VMSlRBb961/i/cPTDjDy
hqj8cHkGSHJ/fNqiyCspRXnWG2jbQXre8hxVYdNfybAN+7QMo7qFb6wClc64oqqDBZ3Z0+Y6lrpY
EeF880KcO+nWdjMK68DF67V0PBJkOSOMc8Xkx7MPJxaleLuMKim3yH9XY7YC9Eebdb9V3YSci3TP
ifiVUjwFfiuegAwA8oGj5Dd4ERofpp2Yc+wZDr1iThifFduGcP7Us5xJ9Len6v0kzH281D41IPKR
DOSmssgILcvRTn3b3w7jNHQ0mrbSZ1oH50FoQDJEy2X9ybOqUidusAGz9lQap3BwnKeMJMowXo3I
eSedwdHHEctdTVEt24fKYCmeav4HO14XKZGiLt7yQle+VnEzYN6KvYE8ggTYMGyTfi35Jxhap69u
0aEzrq3J+JwDcn+TVeVehh3JYqm3eB6AszSKR+5jdGnrro0uLdpIN2GJ5df+0PftJfwW2mQmdldH
hHzZZWcGiwE3amP5Gr0CnVJW90tx6npr7tMctvJbmEPQwBtadn4oh2nrz/ZSOmNcspWt8VRQrMUI
4I2vCD3WOkVT611Efl0FV9jwlvCoUd28dJkPEtBiJ+tTF/mtH8uwqMn8mLro0SHl+j5v8+G2b7kC
qGjQvO8qPxrjPjTCJ86W/MRfB4sPhb98DI1FndErhU46YF++36C/rqHG8k9FFDBilZm2nXXypa6f
GbTWVUdAoNkHTNbqXIbjXB/sWcDWgYUgVSG4rBZQ/9FS7/IPkVaFCa4sgMKNYxAi+0k9vBqfSmsW
2ECMcjRia1vEaztmwJ/jiuLLAn+qEqfWuo1VVDgwEVXACMZ1q/PP3qzLMnY7EeDV6ySqg4WgpLgd
GYvo6Nr+MxCKTMutqHQFb0VBn/QDRpFU9lZ229fKbm4G6CLkFN7SQ3vCljxOZT2dB6d3vpm8oet9
7VnLtZ3Xy21fOQMDM5RNPhSg/jYw9HIX9oNhNW3cbVE9nYjFAOyJoCKNY+Vh8Ysjd3FN8ANU+7B7
a68h55T5brDajiVmEiKTWDPyrHSO+lnFa67DLc5h5L4tIQ7vGJzBP+70a52MA6I2zhfCysEfzAqa
y1H6c6kt98mum/FlmYbyMQAAgj6tMN0mxIA7n5ZhbZ7coPUeamcrXyPdYkbBXTUyNCDq68te8zZf
4hfWt0C/fYklye0vFWIS2tvVFa+YIXlAW8iYWNPM8o98g/HPDpiQaZzdFlzhhBkgWKw+eokaMkBo
xfCXJiIi4Tx1Mf18ZALUVhwgPel/pzyqmW1hmOZNU5vypXS3xUo6wrO/rjyGKs7INHlv2VX/2a+N
7CNdxLBHYdn5ixgt94N2XELt66jq7qoun8mWiUi3SzzsJ2Viu5yEycgTvw8NzzZig7jAj5lRFDf2
yIzbxDEyz0fovxX+MetxmB6XdnByaFlHdKmRB95T787ze7PZ30Ftqg/Qs2jtVxxEeEpKQQI95Opq
JvnmLh8s7WcPwyrwcg4llHy8WaouTy0ayTHplrm4MZ2S3NPAADsjwmJ2SQnIMBchj82t6lh7pfVt
kQpos2Bb1inx9TmhunLZJUi2vdzjhm8eln5dC9Ahwzr7VOxQpDMWgoNCR8hkKSPK8Ts1XY3/aJmb
h5r3PgSGEE13kJPr3Y9La5BGNuXbk5W7nXs1kwVwOW8kud0Q963ES6tkvxWJa5eAshEhQexAQ4/m
Lkj83mvLcygl+hx83ls3MV8FJh4UO5CL8+i1zHeGxh3t20m6E4ouxJI07DPa6iuIoWK8GZu6MnA3
dqxcT2BSS5D/dDgjWRUa+iUUvBCMj9kPuxycWNgLcSzLBvo+G4F9bTll8K1DRuYeGl1tp81ZiAZ2
S+ZSxI0LvrjMsGkXXjmb10ZX2RqQMfc/Sq9Zz64wwzk2N3/uIAV848tcG+MHDN+Rdxz1uk2HvjLL
F9W29b3ZNfNXo/Csr5ThwPQag32eCFkUy6XK8qJKIVIaDcUVug+k/oMOOr2NXeBDWI7me0JlqiZl
MlReXgyhzqfD5pW1mYCr1ESWMXZPxwU4c5NOmonRR8Sdzhf4O2tNiSKo9YWPGL9KmPpT28m2QKxc
OI2ojYMfyuC2GXWOgChskJKhy0bhaEZgTocZuIQZMK07/FlVU6BTG+//nyBpMB1zUBEInWFs5hJA
QjVOzf3NwtvlRcnQCj+IXafIfNQfsw1x0PmfwASZGpDZSyDABscZ5Uu+KAJM/Yn5BaQstDOC9Hbl
iJ9GQEHHr4VB5Dq24IOrlM+rCCME/ls0JN1p191dH5Ckuys4jy3JQXSk9Giyw2pn8HxUM4woCiLC
XRH7eQUDh9rdEOjh+xwTIFq/TSLVM7KnpL1gIEAJA5EsRB/kAPmZslP61NqNCzIThgTOmmPel9k4
3Jg2oTdHBr2F8ykbe04qn3yPitm5nW+czYbwjivNURAhqqorfYkA2fkTUCO89IsRDG0yfPmMMLfF
vIWVMgMuD0L4mrwcM4K0Mhm9b4GeOnG3WQMRr4ibvIettYIXe1hg2HG9LXegq8uWcDI3TGsNMENS
MS31gLByQDmZbA6tQzxaq3Fn+421JkCCjOEEyqFwcBZ8TFjkZtc85gqVdMJppADrVYdeTQYuAOHo
LKiB9kFRS4p+zPqmlaPUBah1Q2+Ctgi1JLbZe+T2WM3p3As0b71mnMZiVe2jT8pGeCHXBSUq5riA
D41Rb89XCKjN4ilbszqKXQ9Z0wm/fr4lpAls3REZkpp4xMXipsKcONXgxsPy8xyujClKiyWzxWGx
AJ9Pw5wPGLCiwQkYOrph6K6PCtyovlur+tzrurua894A1dtcqUitbds8wVLm7NrPXHwdudGE7nuF
9NBydF6flAh8cYq6XgMBr1brrIg2YzzYLuJhWpZSFmIukbc43AYasmna/LvK4nzdJefNU71FFaOe
9GawL6NaLU7aoM7WYWG8157ly+vWZ/LEpaiimjlOTVk9K6ylzVs42f8KnPqPoNIP6NT/b2GiEX3T
f8eY/VuW6OmrbD9169/Rp/0Db+CT5f1hEmYU7U4nvAsokf6FPXl/hKi2yJemwyPrzNtDPf6Cnjw+
5FsOqAnuf7JW9oj9v6AnN/gDVHPvojyaUT7v/d9DT4GJ7MonBpGL+AEtlLP3h3+DGLYga4UzMSuN
ZZEHrBS/WygHoMArCirtyRs/8vRnZv/8LlN6B2f/B7P5fmXuCtlx3/E4ImV+vHKwjJygeYFwY2wh
bgM2udeBDTk45I4gkDRafBxKCiT76/hflJ1Jc9tKukR/UUUAhXkLEJwpUaMtbxCWZGOepwJ+/Tt0
9OLa90U7etOL9rUpEUChKr/MkyVbt78c6f/IJ90+34C7aBkGR1Jkvj/FlcHsm56HrA6AeNYam/DC
NALX7usdXTveC+nF4ocp6RnbiHzVg3SgeG039Jq5+8et8h9B958U6N/VpF8/B4+kaxM9sQxujz9E
7Emri7ZdOLJm2WqdOG8lX01jnI8jYKC/6Ri/62S/PosxgSlJOlust7+4zP+42mAh5pUWmSzI6ZOd
nt1ocTcWZgZxGQwGxZuJ6sfrf//1fpdO/vPrIbsCYiW5ZDl/3GC9mhWHgywPBigmKfMoZeWHgil/
SY5ZKM5qqdbcORBm3v/7B/9/36sJsFCHlcfe1Lj9+T9+176yGdA2nDGIdnf2HZHuKDsaAPyxKMU4
a//7p/37bjaRHkHGERG60Sz/vIpLWo4q56CYF4V16sv+M8MMOG5XhWlxgq3J7LDDPjVXf2sw/X++
YFYQnly0O37RP9uIm3Ew3CU3eJEq2zpNmcrxK+rapoizT0CF3iG/3Vf//be9XbTfn13DA4TNURV8
+U20/v27Vas2ghli0NlolvZu6TV3asZK9ZeP+fclJLHJ2mk5wIgsaOm/f0xl9GQLG1UEs8Xy4Is8
6f0I8/YnHYNl95cr+EuD+v2X4uvjY25pWMiEfy4IDsa1qpWy5qBpZq8Oxj5wibo27nQ9HftQNbaZ
45RLEhx0owEfeWa0RxrHUSLkYEEksLyBzP7yY/37O3DQANFHwYjxAvmzTCd3tbgeogUOKuSG5aRF
Jf71wcvnS5om3v+8FvHCgdnCWnSbcf35YSuW+ESRBsMZPlungYTDDh4L00a2fc3b/3oP3V5uuqm5
rAym8Wdlt31rtOYZqdn3jt7OyGbuobIBlPYXfNS/n0yHnO0N361zVTXrjwVoiHRapaqb34YoAD2b
otit82xtirUd4TdR5/lBvKp8xjo6/a01+d/rLX5ePpLCCNZ2Jk+/38BDBWIak04dJOD43/E8YTmR
mPTjwJYZ9JSxkbx6/ufv1WGQJLH4wZD/10PT6m4M94J9eCJXdRVrUQCVnN3Nf/+Uf606tsZcjAHY
bdmDU3j783+srvjz12zlNwYQrYura2bRhUmPeczTMQqU6TZPjKXdv7T06Qb/6m+PKGurw5yDcjJ5
+9Tb9/2PT627W2xxUiP8BC/xTpERu3syOpQC9xjj94L+yHg35W4xE6AbuaGWwo4/UyYC+16bVu+Q
sUkHfjJm+vqX2+zXs/Hbz8aFtonQ35ADJvN5+fvPxoHYG0AgLcFqNfWOkSGNXZltxQk0g8n1ncrJ
TiDWkmtUxoQksrU64DCLeYzX/EfqYPMC40OFX+gaY/q35/pfD4GjQdVlxyNvaxzjxt9/OFTF1c2M
cg0GPXO/dMNUfls9YoChjX/nAXFcaJe0oHIADhOubkTLTslwWaXjV2wQv1hwJPZydAg7YYyRR8eJ
5jnkcOPEm76A2kC4Chnazy1pK/Kr4wT+ADwW7mO+LDSgpso/646bKZhwRK7bhb4HhKqqlKhq4ubc
M1EZCPZhVbrMtnJ/TLRLqn0f2Rm2iLot5m0jXf47uUjPCaWWF8d48cZ0G9+erU7L4gwYpuKHACr2
qDo9vWoEPbaSjAZJiVkVH45eLIE2A18KXFUm6C18JxE01Eld63wl2pUow0UaNTFeTc3EjmhYSzd/
y+xM3aWaof5WwPbndWFVZx/vOVwcgon87+/XRRW5SsoJsIq4K6ZtiZhXhPSl2n/rK7ol7vmn/nF/
mqbBvy8hq4JKYmT9p3UhUyMFErjLULxSO/kuJBgPX1dL3QdSSxm2rB15uQkYVrjSmzxsssG4Rin+
qkiLph5jaWecbeJSd3YVIyzGtpdc137dFjkN0wphksocm8TSnJkB77Tocc1RlPGiTQilSbkOwVqV
xU7OhNqciOD/dh7Sb6uchABYFDVBP2N9rZu5oHew0b7P/bKvVZt91ToyHL4b5fMTWVE80mx4XN/l
2+yDpCHs0i/6mm3stn24LYnpFkiHuY8ipyERJd3pjOk9C0gP290uGzRs+IObsPbHuK+PrAfOJqlM
VLvIcao1wM82a8AUXeauTWeRzUkCmQvNBv0jtG4TeaJtdiJv7B3WW7XF49jVoHn09QsuxENjNsb6
nYuuB2ZvW2TREkVZooCGb+LNnOduKyAcPWs62kG0jn3QNzn44GHJHpga4F4a+CmWUG9tYe+91RVH
DZjoJgN980BJbvOIxyl/kjIpf0Aj7EvfS4Cn+nph9XoQN5mivDS+H72mNXbAX0kLaX3v/ewaHTdj
I4T1NZoqPEY0MeM0xCMEDc3ojRHxRY1XLY3aB50GngNuhfRckds4isHY2p3nbjtDGSe+fO2uWswu
aEyR7VJ37I1A6KD0sBe35rAno/wDN9k3kSULR8lx9r523FGPiUDlrbE0gyFO4boUs268DVqr0zrB
gKAqolermuUVUAVdl6v81LO4ConmMVd3V6ETbVimZQvHGtk6Bs95WUo7O5FzsR6BhOGSW8EVoBBm
iIJ8WPdTLU7tBrVga7qbXOZ0dwBqPvAFPqVZ7/pjhyi7m24F4b4JwRQolKG/0rRdxbsolnKLf0x7
kHAsAOVaQHRiUJhxun5088R+zCIT0FO24Te5MT6ShxrCIvfaXeSVa77h+FbvzJq0h82NSNRJer0V
5CPfYCaEHfZCDEfdcwf4OlEeRUEK/P5Zj7PnREZDfOTQUhzyTjOo2WUytZO3OFAIVKf40qsBga3G
/s2KEce8RgQavCrq8VquQiMMP1PwSoPEJR5tdeSYbfNwp28ThkK/zrqnCK6bPxSz347GrWDntcus
VxrVNf8GPSUPVh0WFalw5j3uI3kxBU0YdgEdz7dFO+pWuJKR+pQZAneALVAvNj0MhvuGaUDkE2BC
wc8NwFDWvIYp2Xx/zVUXTia+jEnp6IJdcq2LAYanvJV9W8lLBR3m4HjxU9MO7QNkq/QzmezyAJfz
nA39s0d0fGOXktvU+k4e7HvukHz3+yqfbgPDT4+KwAAu/ju+Q/NrtuAZR0w0UeCISUxT+Qhe5l4s
dXXSWlN8yaL13lLOTAAnfdPXz65KX9zY+ySUwTTLXY6LFl9YpJAhxyl0hh7Uqt5ugP9VIaHCtzj2
pgDmwb0uemo9rGabVeuL4QwKT4A6xba6VDHaMomlF8ahxg708M9xwfvnyjfPat61JH3xGMT6tl3b
QTm2btDH6jvGc0INebN8sL97VMb67Gq5xrAM/UPqgjg2Rkl44GXrZ318hqm0K5CXp05/xOnsBgkv
3nNd4p3VG6z6k7KDrs7iTWLr94W5cIVWHJ5JFp/ZfsIBLGpknobELOMYcYfxkY7gci58uL8Gn6BZ
R4okNSCNBJXLskaSBmLexkZ9hzEd8beNEJKNxuEsZNwgicKvjOw5nqEvqmplg2ARi+U5GWGt4uSN
n6TBM+RW9X3OvMkb5pKdcPoD1dU8sHsD/tm1kkheplufORuPxs+Am34OhTV8tQYowRHP2dm8ZVvM
Kt8S4uZHZ1q0F810nwNJItEi1ZMpOtxTZfVCbcVpdbCSdt7tkBGnYyAtQNLNSiLavawMeJFxsYqt
OgZoQkJhIcvTpPdfqzw69l0BnkARThfmGBJZrAOkPo8ouzI2cZeS5Jvc/q5wiheHmjqsrLrGhSmd
53ZdmQ71pPuwdwsrfijYf5HXN5RfWPMDibuP2F4mFN8UD31rDWEjEkL1cYr/gRWxwl3uOzBrEeV7
a+PJPL5kTfNBU8uxTXL36A2EhVVR/YTngGeDYfhPjoeMu4pIA2NQJ59DtFanjiqfLQ1TxZNpDcXL
CuctBJ3gsbsRK7bPqmGB1pNNHudbiHTM8kHQznJhpC1/yJKMiNQRNcZ+SS8Ec9wDqcjHRDf3+jw9
Ecw8M2l7rHqVfVWqfUjj1ApE4iyBbNwP0tEgQpPCOKzkQdCzliy0U5IaetuFUaE6gATp3crq/Ni1
gISt+jZmVjsbrI5JuoFkFH1kDbWiOYcLDNm+28bXLE+OZLLOq5oeZNKy0I3TnTTzO0aEzxEZeB+W
v7vP5+knJHsC1c1yTmKddaOqzpMcLX+OE5wlQvtJVAWoOegX45QazCYsOZ/ymsxxXUoZyGI+Y4bY
UaRQ+ewynAOu+Qej4u4nrRYxKr9d8HJ4c+Kp30CT2AkWHIJjVZLfafFc+iAvMZ9U1QtT4w9ONolv
dv0s/FzWIyFEreZeXM2RaPty1/bLcei8NTRG740FHFJYun6LJnwl5FN4iRt2xj5FxJBFpXYBNNcQ
ybMCQrPjw4wjIUC6KP0lx/CSpFHtV8wPiZrhYU6ACQcVlNzJS8NWy3eJmwSGufDfDOljfqMMNrTf
kBkpv88kqIJ8rT61VJB6MRNv696mImZFH4uZEIqZjPuKfXQwz9EzvQFnWqEQZaTNJMJrvuOEO02x
p+7zKB/3Vmzqm8zoW7zO4svU2OmlKBcnGBu8CnUZhToCQ1HmB614jhyS7MxIl6kJSbecKHi5OEkW
am7H25jK+WCOhOa3eVtvAD2GGJ4/0yn5AG5ziG/fbWKvz5aGBX1ZTecw0zYV9GXH3yiR4TpZ6Bvi
xK5PRn7XwPAVcNu2VievN5SEpT1BO4y2qu13tiFeGYz6c4aNQZpXdhpbzVsn38T6gaLxSRLy2Kf1
adXErtMkY9CRgVJviW2cL9vJca+oyi9aGX0SuttagxWiHDFHTMO6dp6YM9+vvVXQ3JK/QZvEljJT
nJuydPOGveWgTQyZRFa6fGu4xRX9tNiqcaL5lnYC3P6FjQaWRuw4uRyQEZjzZz1+7pkNO2N5fI9B
YkTz3lPcBaBYd4k14cmZuyfGc2EnRLN10dOYt982PKJ+1QaMhY7SzoXQHmXsQKdBbrKVOOn1kIWF
lg9He4GLUk1w7OoiPhEMAV5hrXxBg4CeQ9D7W4ragyFo6W6vAmtDce91WbLT6lbn3FbT3VTVH85i
iYCQaXauXXbk7Ka/uGV7ddy5uh9XO9lbMuWpcXl1lwSgpEj3pNnFS8qp5Bm+6bs9MhhPncOktY+u
LZ4t4r5Dj0CobPNn6tyIpCt8kMlxvmnge/EdNaU/O3hcRmO9EE0hvc5LgC329Ia8/n0cXIfgmNOE
duU+27Mu/USX27oq1h1drNnRLQ0Mq+5TkggHWaN9YH7z4EBPuNOkdaM2r9/MWRy7ocHvbY/JpjCc
R1XgoXT6KArLuLmKnGR4H2GMz2wHvMq4g03Zbz3F8M9JrGKDaH6fRpMT9DUYMsYtD3WbvefdaOM7
SO7rpmC/xXid+XPf/jT14qHsdRZ/dCRfs5vXnmR9gGHjszbmB73xzEPjLsaL0IfSl6R8giKKF3L1
vSJavN4PjgXWWMbTlspyeBXtAhjBTVrYIeNZFs0l5QV2bFdB7pBTz4b3VQrmkIXjwn23nlQ6vQ3E
ygMgm6xzbEdWltAz026SiqVuV3tqUz7I+KrjMHgD+dH0HkfaPfTi4zyNo98AqNyRD+atszgiFDAw
A/Ams6+7iQSWpdMvJNcuBMEaYezDg+dl5StNDnvHVSxnrCy+1jrhQs77XFjZijUCYNRYvZD8/rFa
rXvV4h6bitsuR/D8Eu4Ql5mxuCAAPccXY2q3Wh4dMFfuGAyJt6nig+1C7OAu8wSRl8D1JK4k87du
v7zG0/Bae2kfzEt8cJxux2q20YZb2BKsFwQofKFE1WXTno01Cj1rGYJ8gc9jNWxy8jJ5HD3nuc4U
9rq1u7aa9XWpvHtvNPZjqemHzuVrEq6rNsU4h1ncv5ireIG4rZ1at36Y3RhvVf1YjsS58jV908Be
4GtgGGyZ56lgUl33kum2d1xXFWItuiit41jCCYZX9RbPI2tU7WzJJuxmpUJ0jEOxDjovFvzRrlVL
PbDdajnLzprCdvIOKWZ03awAfTgKc+McHbym3Brl/FoWpUuXnx7Skb0TKic5Ous/mYDfnt1G9xNs
7iFe3cbDzslgzQcvq3FmrSfD5Ywqc3ppsnnG/4WbEe6MNXsvHBiHJ0+LgNi0ZI8x2qgGTJPIsgh2
Dy2i651VsIF+tFMSq9RLeEW/J4OZXNpe5A8qrtufNy8E2buuZ8vYGqlxJ4uuRs1KB1McI4XmE8S1
JT9RcgiZTRTaCC2Z7wbDjoedrhz12hAPvW9SV4sCDXp3sU2tUV6jBurIptOnyD7URlGEgyVzvGps
tmGc9/MYNqP+jO1iZGZvDc6z3QzJlVhgvBnj5X6V0bPnLg+YFrR3pZS5ad3vrHdNkC3vRrfezxR2
+Gkrs6MdLwXv+iTLii1W9+FN8QVxh/UGPKPa5sSbTA+WLEeI7lzPnsNCllwiET8rU/fXip9bqeKR
OBBYvPEqY+8BIbgKlpsfDxjTvcK9ovylzi5SiTyCa9lH71aS5fdJ1mAZwnKY1VoQrZm7WVrzve1c
JyxlNB8KhsS/zJ4mf2m1CIhz7wZWx1umm+PjCrk3rGxV39dVd5rGiRb1WxC11cbnzpGUBjWvDgw9
KlfaZEMUcZdEuGUB6xG3Upbg8BHpRBmz9ZR6A1t+J/mS5BZReZ2E9Z6SSNsveuu1WNziCRfEV1ny
5HKT1Jaf88uRBTc2TjHQUzHR+OJHNbgyFASdE2jcJgbMk24G3lrtnX46CKN9TEfjHncqrg4loxNz
9neQm/UuThf1lDSinM6jGqvvHNDi97bq3CuepXarSCw+xo1E4sXGmy6kJBkqzI8olZsldo9wnter
muisgxm/7KB0sLARFvDHLMnOWhVbTzzp3/sO6wrb+vvK6zI6ezAswoBT4oUTMdJrxITnaRm69cD7
ETgLb9jnpuSwV6xrdnWccTk6q/dl1SpxdHXnGhvZF5MLcqrNCkINprNXcWOxreze+pAgIbTumqP9
mORJOCdD+eKtKAl2WlpPehzzK9g6BhpGmgc1tN5GWfZ8hXucfLgEY3CkWtPrWFiGXwzma6tr7ilJ
y+I+i6E/uFi9LoUbTewpGKf7aaZBd1KKnC2j7LkcA9VYFrnZPtQSnWl+rz4yp79wWRilzd13RtyE
J63mYW7r+XuTIEPx6GyBh5Bczs3kxJwExx8W58NEqPTg1kW5T6eo2deNNb0YaomyoPPsr1IfZNiy
mw7YU+lbd5nYJ0qVbbW69h4QktxAG0cXG00W5U8NJ4ldseQfbt1gfRBYHjJRx77t5C9NIjaEkZ2w
VTjy2pK9W5oYxgbeT5/t+Hft+inutFJsSml3l6FZ0acMY9JeTCviLSAbMGaxl70hiRBxnm0YJYzj
9ZNMlbbzYGAGQixjkAzjdQGSzYHQLg4TFsrNgH8eKAv25S1tmDRhN5azUeWsdyzmhcCRbWd3XWk3
xzQ2BdbIZKm3tW3g5XTj+MnRcutSZeNZlLLc2IZVvBX0A7xVfWYpX+/nW4LW0b7LJO+wTXnGjxtt
lJEApU7+GKfddwi5q7pnYE7MOet6/aO5ScocjNpsU0c44Ug3T7EJ4C/JuOEWy8O4zqaPfSFBepvq
oXWcUIpcZ6gL1i5TkJnQiNR7/mhyw+2XrkOSEMjTPL+zNeLgzLzvqwb3n1PImnhsrd24iY56ktLM
MUUDhsRVQ8Q96oOemj+GYZ54OoeRihW7XKvuW8a/OX8Fksyir+eDEb97kjzVWaMbJz1wD1JUoTE/
gCw1/Bo/AM4Jx57Hx8+k22gBbwOGjgvb+4FNtabv2jYyrAMvBbvmrGPH6RPUUfsd17l9bTnZ06Dy
a27Q0cyUHdiHLiY7hwoygJY27kMxsZs7mt7kGOBAILfv66EcvtR44cjz5zb/BzFbIxuANDHOR/Fw
RHZMJOjrgCyGYSRBL5WpjnO3FOWd0ZrqWixj1m2NUTP2cNFsL+hwFXKQQmBEuO7KRXsv21ILShIp
9Y9Bit68XybbpALLKk2LmZilxZsWGILadvAG2z36ezkFKoGRGTKlxJTHK0og6UyNlx+NNBrcMEM+
3XRCEs2ZdvoqHhZTIb267XvpODtDzjs88I9qzuevdYbO7OkfYoZ7Wff3dP1up663EYAblhNPb/cT
WvLDiq66cftEP3G13xK2r8k0gg3U1jDHwvzWF+kGDGvjL71bs9tBpONohbAQLjNHnEHB3VggZrJO
yDnZmsQwOVN+6xKYCTDzBfOhuKfVfMLYBJJwxUbffaaeu5/E/E2PB4idNgbr3FOQVeL2nr9iPqGN
58+GN1qvmt5k+9FS7+5g8o5OSHC3bKtDzkrJSOBCOsean9UnduByidEjw76j/zH388kjEAv2rbbJ
axWugxMdw2SsOnvZ9eZEsgaGheIRsQHonkdHq95jc8bfmWfpZB5bHM0GosJtrrrVZ5nN+6xPObmb
Vn7rUUkGDgC1Y3AO4YAINc+UFAnWtbuYZ7jcSx22DQmmICFmg4d3bm3nhNeXBCyAkarccsO4ZJem
SWknyGPCuo/GybH3sk6FE5oCL0FUkRO/6FOs2ae50YyaznVUiL0+SbluIjXwczsOXSQs7wwm9tg2
4nlbt4PMH9gaq/h5KJbCOIOSYSmwJ8H/LreCEl/Tao+CgKYnSU+I6dwBkxi2qgI0tU0ss9FYXdzY
9YHE1cYZXOxiPOXG3Oknb7D6Yg/6cZ33bmnlDVDDX8sE+IOx/DbB2k+vJgbT8pK3zG822jxSjeQb
TQwc1aOeSVw8u4FIwb8coVRQ+3DSB9dCtuza+9jsOEpJJ1+OVl3yysMefM89vA7bbjIGERo4EubX
0au80IDHmIIwSvp9Sd18UBToGNdca7o9hjFSSev82uIfdqGxULhEYAsrGxvMuzWu0gNDt5+es37h
lclpip32qe2M5Z51ezilpn2qJrfYl4ln7/Al3CweM6IN7T47+AtrmKwJrCbRmYFOQ9BO4Hk+JHQR
+d1tyr4oBljgyUbjc3QzAQIwib5GlSTEhH6WfC37NJm3Pe05Fcf5rsv2aM1sIqduWM6gHxJ2byn3
AgwaegMdA8UHCqx3V6pF7SUxGE5X8Eg5b+Bwj+ocWjf3Mlv0sq/659v8ZEtlp/1VdbnHbW641Ucr
8iUcO+scR3n+rmJ9ecCBLx+mPp0pUHJzmBBijQ+rpj2N4Dl8QRBkiw/DRrEpnBRxC0fy0nr9VsSj
PKYsES2ciUXs5Fj8KGKRAd2O2ifZSY4vKG8mv8lCdkXV3TePi/aUMCf5lqfVvNEKr98MlVnRGIPD
1tdqwXe6UM8bVgs61tqBglx7A44uVKCrw5H06nDfBZ40vuBIlmnASFa+F8gFTMicgWai2FxeCOB7
r0lu1A+57nw1ZhScWS/dsFRT9ADVpFEhwNdr2UUaK0NNk5esmgu5AwdVfnDvc49WYTQ7rpO2FESK
6PqeDp03FDvXzr33eSwGAAxzfdbnqr8zIsIzDlIkx2xL+hQmsdq1yasOR+dEQOK9y2VB24l7cNJI
nUEA2hveGMMd3S7AhOKa6BJX+7tDaUe00Vu5hHlX3cRQgMr1lrGhERZWG6Ub4pvm+yiSeAyEV7V6
2Ocld1g+28v31smz2adcSnK+z9IrAGD3a2Iuw9e5wJWuG9qD4F+6GDoe5dFgBMTeolqPGiNib7Mw
G7ub2YVse1FNn6bV9g/VmvRX0Y3HTHcQiHR7JhTg4Rf0rQ6WjE9vgglHrF6Nt4SIH3VaLrDReqnu
YPFq+85h4O+7uCjXACt5viszrQhtHDlgXmnt/kYYwN2KBNyQPzDAZtZKIW5guiOOrYaCuDnBgy9y
eVoTxEGikkSIAV/PwdxYmthkDXFUwj4eSdTR2MC8WnYMHT0Gd0kkdySOOZc7gDWCeK7W7Wpq7SUW
U/fuLJlxl+XTj1GrwO/07XrguBIHTh0N6YaKFe1QlbU6tDaqmZV71okwTslQWLN2ZkscwB/WyHxQ
0pnfmr6R3iaa2uVyq619rOKZTQcA5HBdK/cOkQayVw0K0lr3nNHSbU8/td9o6hHfh3he7Gp46Jh8
sWlN6y23PhYIT8uoxkyNL70OWNLXIKwdYoub0Feqdh5pBq02bp0VB6+bPKpuxmgPbBUVLvU2IAPr
I0/rIa+S9Q3HHMp1jL4Ic7x7EGbUwy+tZ06tfUaCF/TK19mS8Z2VpxOvZZmg1djyXiqPzsCbhqqX
ZbYbLT3daDX+ASx3SeDlXsmxrZd7ugWNXQQc77o2Y8EOo4i49RPvB33R/WeZVz+KrJqDrh3H71Mm
HUgjZtv7zYjL1OlHPoe5HQNtBUwd5487S8DYOH6PgDW2bqFPUOtAdrR0j0fVdCDDt6KIWkcp5zYw
HPif5E3eekk+DbPIC8GaD2vASlKLkkNtY/pWpZ1rGEsmOwU8gRGpUTQqko2Yf8phK8rb1kaIYlMt
VUN5Xa/OOSduqD0qeUTurk5KKx4nNs0THG6yKz2HCDEycjSw1h5rpXGfWgunYWoM4Y72FBzS2DvF
J7wcAxeC5dCjAuecl+hUxbQ+rdoMIYz1M5zmWA8o2MMupXlhPJrPjpa9l3jCtkT24w1Dv5Btl/4y
6PkeOT07lt5yC6b1IcFJ/YeoeRWlxpyaASzQl9VtZrgy6YwtsIShVIJNc5OjWEvvS1RGJaKks6T8
DT1jmZyAAm3ciDPBSAEE2VSrEqdCcGKup5lwQt8MRwkX6BTzZva7ZMz3RIEThHbV3/eti2jkFFAW
7TI5udQ0BglmTAA+DTo50vICsnmHbsj5g8NWULkG7j5v0gIYw81zCujbz1lPw6oorW3NC3BrrjIL
odk7mwZ95RLrNnqvViL7pZC59N7xTtCQeAGCKn/UImc5rzR8vVgR59MSNfKrsMVhWcSxXkZwMlNW
12eU6kAbyP2NVnkdR8s72VmZHiFH6Pu2E/1L5Jr6qWs191zHbfuJQKydUtHGp1vZuR/B78STnGn3
uLhEFLKUMVlgFMZghyZRa8jKfbNgFKTLme0i3TU8oEYeLkXlbaUUFumn3Bquo10JiqYZTcSc6Z8b
0bjXCFdpWOjoXZI8MxUWS1E/arL57hp9de4L3oTbfpnqvUODXJiasF4HtQzvHiQ4v8A4DbDVZmUu
5Qk6/dhdwLmox3hOmP6uxHB1YlqZd4SRhkzLbpEpTz2FUavnm0hz1A45RD86cyEIS/EbVB0mqwyG
d7Ul3dkfbaW8xu+WxT3WOVlDBtn1t4WVRu15qr2nrs6LmEr2UsE/6HsyxKMA2a1udP20GMIFS9q+
dJYhxH/A05ZaXfeFFBONuh1GqG4zAYjrfdQ5DcqyMI8xcokMjLF1XsxYaj8Td/H2ZPZwTi+Jqb00
lt0/zKYpXqp0lJeucrrjOqxf4LOWF8Xp6sHILODmkV0/inKBSEYqxzjYTjt2SOUSNtTMAGxjVBPn
eU0tF+T7IrQ4E2r+hFRfHwq7YpW3p1hHo6bMzdyIIaZF0R60MaitpvpYjCoZQ0+u0UvSDvlPA+4X
cxPBu8B1mSYMg8Zt03tTxi2fAiQF4p1mz7KBzejjfIO+nNYtfHhb709D3+c7FjS2a4V1C9VzZJyx
9Tr6th9WBxVhxaxpoyLTy1ZfyQom7nM5s/rZC+431BHDvW+bxMkwyeid/mrim2DflNnx0SXyGHAY
t429rJAXtKYkiqcSuoM2N3gQRK2pIQGmm2P8QxtINOXSwYrVJPmRNJT+bvRzexw8ItIby1BMKoz1
3HjM+eJiqi41VZpf5Lq+Jwr9xrKYb+cW69icpuc8d9SdobR86zRibhj/3Q7IZv1puvNh0JrIh9hw
qZ3xLeUmRyhUKX3qdTJhPrJcxB0z50zTNHTO4ayq7i1cUXGI0YxVj432Xo8EQEiZYn4ZjawNYhnV
Oz0uWzBsC+XtbFOEg83INf3Jdj5Q6NJt11a7HrZBmIxVfymyqQs6AsGMqIghYLuG36HjYMk6i46I
pSsPkvNCYCj3gx5XjAwYJndlqw9faGmMD14dxRBGh7bbj1K2PECYHTjnCqDAKr7yfeMVwnN3ohCD
yGk119N2JWyzzZMFgXjlIolkaDYwr1Nx8rS1fJ5qjp0bG6S/zh9WFxoo16vrNQbK+0Kn1pF1lTks
jNeEzRNSFzNQk4GPX3LzuTQCDtmhj8kf3/5MC3sWaYbEZasFxYgNhbNIvJ/s/+PuTJbrRtZr/So3
PDZOIIEEEoiwPdjYDTc7kZQokpog1FDom0QPPL0/VJWvxU1d0nU8u4MTp1RSCQSQyOb/1/qWbTdb
xxyHXYR4ZE9lz+gxDss7PJMZeMSJHpCSCK0m5wuhASSFCHZBgCAdcGlx2z0uZTKeCbvO2Th4JcC7
1qgfCRqjaQqsXj02joEeUDVzcdWFTnoxkh/SbtjvhfS1OCpHvTlg1jVveNpMzm2V8g7Lajkm1Fbf
UVufRH1zrrBR4rimiR/L49jrnUi8K3hBZFOQI/WHZB469wxar3DddEPxHeGOZIvAnLUeODsVHufR
677SkFc0e7u2wQTjcwA+G8OQXGO86ohYmQ2nG6IBPXZj8LazzdLZWELrvIuN56KbacBkfVWMf2qE
/5Z5738DjXrh7zs8V9dfi+f2316gpP7j5S/hWv31062Ouhe/2CE96Obb/rmZ755bjjn/8W/8/dFz
tf7J/+lv/p/nP/6WT3P9/O//8h0jZbf+bQhxyl+demuiz//b2ndsnvOv5Y/T/+AvrpTzD9/H/cLZ
FqU964nk7f8XV8r8B3YDha7XdgVZWD6X+W9z32oFtBWrPmMHGt7/Nfc54h/SWjVEyMiR7q+/9V93
jiBujqryTxgYT+KvX/9qLXtpP3CkS2gTjCIhcQu6RLqs6uNf5PJEirWsmQ3J1Zb15AoiQfy6InBm
KYyDU4JN+eXJ/OZy4qUp4M/r8ZM72B0QqrnqRAKfWR52JwpQAbK8KNoYIctHbUUWyhOrhO84dAc/
pN6COrbZkg2dPzbeTBmW7M9j3ZYoYMYJvmGdnUPIFlujt+iMMDmn73y06zf531LoP35OxxS8Mgcs
ogAH9vK5+H7FoSnN6yBRzReOKfF5bGufjo7W528/ktdvQDmMDq6mAAtgOHx5JdG3dC9brL0DKt21
+eoerJT685B61RdF+fedO3v9BpTrKAaOYHQJjCcvr5dYeVKAQsZKnI1EHqWAiuKMhFY7zuarnixI
BL/Ge16Q39yk6/IcpcBi41g2XtVfhxnBS0Wby6ShXoXlGnVzjc0PIEaDjPPMroyfbz9Tax1GL18f
YwtQGx8WKD6ssy+vx7QZ2ai0dSDxgdGET7LhHjw1wo/KLNvHFN9avGEAkV+sanLZKXW7H3XuOT+U
WeU+wNyanUgE/5NyWDVWSAmwEyQB97BM25Tm733ri+Z7PJbmF50gSqb9sngf06KijP32zfzu2TFA
MLmtFlBpniwfoAMQbse1DkDWeFSwGsoX7bRcFlFW7QCzuLu3r/d66EMSXm2KDJDV63XyicKhpvYS
gyam3KYvjCpURwtyPS02shfevtRLw8H6lXlYYqCkOa7J/06txT5B2h66VRQ71EE2WHrSM8/jPPP2
VU6i47gMU6xgzpSWhCVmrU7pX0ef43jG2uuv18TcaZfWHExEGnrfCB0SO9I51tJKOFFAd5adk1fd
oUcESwU2dN+Jl3z17WHSWy2RfHyoY/GCvvxBIkWGNwfAmoYSMH5vYICSvOVcoHSst22CZNSOfHF8
+/bXD/rFt8BFcfWgHLVtZUEJe3lRNTaDJqm7CsDGQhXi69+ArLeABkYZ+zEXOxT6rm1OQtU/8eAt
x1r9kgowmnmK9hNzYRNCz/3G0oaBDHQCC3NsbULaj5eNQdFh9C3rmoKQdYF+bdqSgk7LOLSmd9ad
3z14xhgyER66EPLEJir6ELURDSikNhQ/jKS6LFLqWXHbxggAfON8QUT4znf7+rnjPsMDx3SLrQpv
/8vnjlzMRAraUsxz8pqusKWDpUMuXaaYu0KFqcar7CWIh+g9v+9vBrzDrn7daq6uUHxDLy/dhQY9
mNglZ8TlLOUXTX2xaniRBEXJ56lrsi0q0BUZTb8/cdE+U/IptpgdosPbY+/VXOLxg+AVtUGVwdeV
Jz8ISRZZ0YBv4z3jEmoA8QcOOR1BOnrvbbNfzSVcyiaunqsgh3PM9XX8spPJRz1YRIuB4y697AwE
RrhzbHN+Z3J8fRVGEZ+TFDiyeMInNzQLZOj9NJbIkMzmYCVFcjcZFNH/7mNzmbGYq7DEszU83ZV1
Ypy8aGlLjsEKaFJcoMiVGYfnobTeuaHXXwZrCthCCdbRww968mWEqUaYRKEHQUps9ruxlsa+Swil
KVJiV/yF7KEgxwx/9fYdvv44WNB8ZyWZOsyF3smuJ1lrXqWFR6ZVRrZH9GlfTHmI/FqM82XbWdTd
OTZt3O692RCRAgPhxXwIotc02ex6wlxhvSd3vDhuZ2vUOjTLVHseRinibfIU+5skMWsUhwJKctWb
PWB14mqOLrFvj4Nb+ReVjnregSzslHguD/AxnVhAklQZa3T6hpucGyma/R2NMjYd0P3nZ7vQzqPu
OeIdIxnFV3FLtRrrCw4GNMYNUU9tlNq7ZhblZ76/bqSq6MUTAmwKq0GEX/iqzJqq3amys85ru4lu
0xDdwKZVbgIrxos92rckVTBtotu6m/oFiVo7mF81bV92JSJfqwFIHyaiU1r/rqNDZ+3srpyXnVWh
wQhAEVuAs2SnP684ogZ/HaHzGwj6w16znsSAhaCagb8ItXMm+9r4Dg3b+cyOvQbHbQn9SNBTe5P1
LZgarRJ1prQpsYyaY7qWls2zln0GiWNTkT9VFULYjZeY+lsI5v1eNrQ8tzgtwTLasBc2hQo7uZ3o
sJNUDg7qO+w660lSXshvtEXmzTae2wnNLk1GIxjLqbVWwg1o9qjA706VpzGdYPAkO7yG8uq4Qysr
9E4Qw4ievR4RjZfKum8Qusykwg8UpSo/RwnmlDYdyXke2yKYc5ijhpXCoSV2JlarqNlLznpMEWqb
0KNodhiaU7wBrervR4Sd9NXJfiITpUvkUzuaOOeG2pxbIGo1sSUzOV9fkHLGbZBEVcvxZfLTXTzQ
6dkvSqJOTyzBarTEur6uSwpMIP7L1SepR8jvtMeQfLc24hZiAVrIVHBYo3xn1bYTbw2BVivQ7FY/
jwnFRdbRNEXfQ+RHSGGmsvlnaZYPfr0mcjWEnD9RGMYVwgCnK2QDTBiBnGT2ZVf01F48M50e0NtK
H/eAr0kpmM3xaRzW/AXiPKevCtkRwqWy0zex084uwUpdjUOv95YIyYXUy/UcQ7/ckdrLYSLtJ0jg
vQuNMe6LgVDCGP/mlvRDMOvV3Lk3taMVJKykFTeIFtByZAOyH5RuGATXIIDxiry67Oew1DoKbDHk
D7nrjDcumImCjfFie8glswhNZ9lnwcyIHvcIDQiwwt41oqEU4h41vu53M7yIY1zY6JojOmCbYhj9
Ye+70wgAvVPuNxgASF4bqqibfkXOb2KOZ9YmanrMxzORSD/UgJUTqqYuQS7iRroRY0WRz/SwklOa
J5iRUrSBMLX1NMj3aNE+X+fklLsk9YwJenps/uTBs+HqutpZtsuMQnbO4gSLhT0Y3a7r8xmYq1qa
audktgshyhHGRdx5otyOMoyK7VSayxIUceKgyxno9jNzJBJSXjbQtu8JTNsa0kX43hXQ4oibMQ0i
KefOjILSQc5GdY+WIJ7dev6W0oPFEGYglOgMr8P92rdjt0nawhw3Lq7YR8sYMuAkWU5eUllZIwJe
rWWQDNr/0YueH5ZIC+NT2WXzbbE2bw9DDRKY/iiNCfiJd+tXLQ/uXGo3YH4angxZ+w8tchK6txRk
qL+5RjQEFL7jnI5C4T/jfIwXjojmeKEn4ZAk5c0W/rJY0/kax7WQ3pLG9THp+oFYp74izNGerfaS
GEG4g0ZPQh5h4o1725Yjc4JLpawNsDBX91aH8xjLpun8cLql+9JxIiY/ZGid7gh0gtY3MEoH1+vA
WaFTiHLAiFb9nVsmNOeirpz6/TikkP2Q8QyQu8bJHJBb6PBDJhPcaQMcLRGsTBJCkymX45eLx/QQ
q9DutlMe2Q8WISGf6jk0O5x/Vv/FX5TOj3Y36mwnqKU+znFluZs4K5wGja1Yyk0U9/qqmxuKq+XS
Zs+xiv0rvsf6SzzMgCNTqx23TltRQKZIO+bb3CqI7qCLNl9wFos/oHfPs53plo21YWJ2fhBg3kDC
Ravypc8a7O4xhqcPaadRWVLsnstAGMK8Er0HwS3mEJ/tBxcNSKDQeXk/eZ1jeTd2ANpIEXZlt80K
shQYVBE6aiIDsWgwbhCMFup+bW5+WWJlEq9iCETjUz72JvJ7T3YBlUs/23REUzxyAkR6rNXifEC8
F9vM2YS7nGF08sxNgl0vD/i3LSIQv5kua/ClRSDq0Pk+eKCoETfwMWwy7YLUTVBCeMHokQrEd07o
3JoWi6liSddMismcjaMeKgCFo8YrsUFCbwPiqA26zSH0hcvUHQkSoUhGR0VD7mdKVygA6NOXBioT
wiA+6GwK561uQCNsfPId72eqL20wlRqoJwXn/IGlizQhdyS/q6YQEtOrCpdvbla28Y4ROn8selPz
NNCAgJHE4B3tF7fCBqgrk8DonjSqht91K3zLRabJQ+oKV29nauzHImxd+tAFqSueCjOblWAkyjCU
I5O7iMkA2fBurcvKja0mIPyNW6Ay0nzWUlfxNslVlm2SOJwoThszHyVGBtQTbbU82i50740tc5Ms
oVnZP4shBE1oxbAZqaIsxVq0zssngLGQqbK8ws7nR3F8uYyq/jKIXgOhjWZ5JxduAZKTneKyNxvw
quEgviutzGfXILOOVvOCnwNf8M9o8CqFYJv6HnbypcLojYsd4bFdk7tUZCHAXRRM9jJipC6X6guG
B1RqMVpg/MN2c5NnhnUF6C9tWPBIYXNhAHqJAQLVQa64xneZ3c4f8IXSqGWRwTu9z1RUHZMqJRRY
VenqnyqJcwLO1z8j/V2eHCeWn4xKAsRVGvyFttoGOZTq2yf4A4UT6LjotwWCUPdK2qVsz6ApjQ/j
Ijhv8uDMK8j8KMLBavQPA1ulr1Pvt+KIUCX7hBDdYl61WG6C0cznXShp51xqR6WPiIWpWfgEKe4t
nQ08wzIDuBihASCsMUr4sEBc9OdNrZAhV5Bilq23/pmApXf+GUL3ZGtEl0QQH0O27obuGlGHtBYg
HZOS+aAr1yDgYyLgKK00vacmI5kt6BlCPiXXyW/uJjnipxjCCsPqWEO4JoTedRCzxHgxA0iYrY+v
OewIf0qW8CsRhs2PFm7bJ2A7JEzmoreQOZAkco9wjfJO2DbQBVpXfYpBjZ2zzkVqg6cG146YvILQ
9LxBYS7NxFWovEgo3ir6IWJj0giL9xgw6nCXijyidRnnSXxu5h4JbK054ddLDXtVhVnWI3EoLIgu
Ijw70MYCPWGurfjSik2btpCTWd8oE9SkmJlN4u8Sv0i/wS7FRktzBk6Wdh1B6ZdOHlF/5pQT5Zr7
d2avXf9MthYycHK42o8dPn6O13483gsE84h7hxnDuUyLpxknyR3nHv9HXZjzJ6G6eUEJkJjTpjTB
R2x5acvMEcQMn8J8GCQIjS7XGzvHd3WW+GN5i4HQTLa5KnARERxpf9BxKwXJ2CESenOMmN+9IRrv
k9KFVDHFM7u1Lu3xRFhsBDR9Yt+4adKIjZqrrfI4VBFTkm0Y2Q+ZmWz7IAXUt7MIkW/nAGjO6wYz
0upm98BX2U7iH4CyQlwdiKLXu8yGYbQt/Xq5SYFT5uwOVP0DTBbLdSWsEJF8suZl1aDFjgCG3DO3
gmqB/8faSVYSPPZidhE699gdXCy5N9Mcs0cHHFJTlsUyn21Nq50/GO44DMGMO8W4lY6wcWssMV7Z
BrvGMwFndFdi0pM2+ORBORB4R+2cUJ2i3CT4xFrY5VWMoDpbM39kl0w7N89pOKhe90/o6mY7MAeT
Z0o6oX4mekJtEcsKRKMprlZ06UVi7KqCBB/0qX2stlEZ0qlwshLxNTrWkrFEsjQioox+XAOYYVi9
ad4abIUUIcibWF2lmnSqvRqmiXnATQAmKBOghiGgiFNsXgtxBsz6W5msmUoKpq8NU6CnjZHPHaTt
UevuStkz/skImsUCvYjGuM16z96cP41I1UEXSON9eHYjaaccfhwBG0ag86a/vzRnaZaIDnxORVQR
Wi59PrjD9CmF6wrWuMoIYWTDf8zAxGcoimxi9MqB8Rbmtbzrwbee+zRGHgbs6hwT+DLxGHV6+hKu
HmKL2pbeL5rtIB2E2tq3ju4aTnGs1LvakNNtqAzSFzo3UwjLXAOodAUqm4pXj/1N0E9Zc42ZcgKD
bQGe+XSY7kh6ZmJbEiluompxnjvRscPXKy63sYvip293LamnkTddp+1SPzkYGdgOQoGlshUmxMxX
uqqLW4gn9mPfzIkiMjWWBv4Z0ZVBAsqV/RSOrHwbVWjfIM40YbwFR2DqbdjWywMAGzldWM1EQ6pN
J9wCeenkOPqpiSMMNfTZQuuV1Z1R7wKfVjIE5p/NguWtKPaj14CSgEpPs91Aq//ZAOlBmCyV/Q/k
c8ykcQ7NgIWvTZdtbbbOOUBPVwZWSsICqmc/vvTbqCLIo3JHNpUe8zFwjaoktCx2vW3RTdl3nQv/
aiKr4LIjLHrYaN24IN7TOn/CKYYgKAqNZ5aFMN3Eo2kaR5KpRkXDebAQdrBxvVqidUoZCagUO7ZJ
vrVpM0/mG06ecHO1ap98VeKfM2dEyYBfph++P9vzwZsxnG5bDwbUdqkFdQXfdqJvsrdNXliFkcxl
c2QHk/byLhhyMWY7FS48UC1WAXkKvR24clcimBsyPPIsiD7kCPyV6b7D53AWS40jGTBl9nXhI3a2
s9EXmI4jnnYcDwku/kH+TJtZPreJ1Vx4iULcw96Nw9w0+slna1HOvYXyEfUMSjNy2uMy/YAKaoGn
Nbc5eHJdxsemS7DLufBMfkp7qpat3UJo2Sx0VGyk2aM0DpgzJfVoC3/3dmgb85xiheNtcAwCaewF
0GOqOOl8rPQEhjlqXdPZYy2rcVombZoT9c3hc9uNGXIawGOJh3mhMS4I14Q4wMkoZRpKBg7OyEOS
hd1c/b3DMqO3ThWN15mdLV+mrusuEfgbXzTqvS85pWYPrUVlscDPfmmfIxSz2SCwiGIOhUSkAbn0
c7Tn8Fh/bQhkwNLaLLMV1F0VgWioi8i7lqI0P5ZJqubdgMuQugMW+B+EZZIZyUltAhAB2uujY1Sq
ODjdKB9bvmI40Z2Wz3MyLndaEp8T+LmMMVa1EdB75BMozConxJARaU4gm5ziDKSEjFNklVXevU3+
nn9IpBTV1sZcQp2Gz4AYXCFyBqech+w42oN36ZdZwmMe4vhoN5YLIknG5PN1ZW9/U2jmGtJFZVse
FTXgYavqJj1vsxLTd9lUiPeBwUDw1uFkKtDrvvD3aqTwRlJnSlsnR+0f9KnbF9umMPU1LbDYoKlX
zM6BLIr2c6ja5gPht5SozayOkZcjxZL7QlOnwc1sYRQhhIGRwmYv3RST2d8WS2TEWzfKskf6PpxM
k7Hz7WPD18waU1kmRZAeb+B5nCL8WQEPnC83kJiIT5xZbMYtv+t1H8a0cr4lgmbNpu5mg8Ww7NMH
KybSgna8bBSinBAgTxTNBp5ZVHnZgfSn5Se9MyJa2dq38BWS4htL3HTZisKNt2thErW9OTrYinQa
Olv6Xg6BJI5bbmVXYelhXsIllLgyvNEE1nM8wPKkz6mlpBccKGYcsz0HStJDpLtcGsky2sFMRDhx
nEPddmha/ITt/TT4xPFO3Fu5H3sDee6AdLXB28DhyPZ6bKH2EI/A5KzhG+tv3+19ZcVXEwHWpEMj
dC2PaYW0fEMroSLlN1rrOES/Rx8A0EyP/+oUpTAJaOHlUku8qQe93GF77q7/FTbSDC4dGa7MSyvf
ktunzsCyRMX+7Zr1bwrHDAjbVcqxXMty12bHLx0GVzdtuIyVpl9uSIoFfXlpGDYYYiRHl0kL/slp
0aKviPRDmOI1fvvyJzjitVuqPNuTjklX2yVh6KRmLnUx9mGB0MyXq9OHWMERBEXeHBqpoWAYeXgU
FqLfnNLwNikna9+Qavh3WxP8EHQvTVpakraBe9LVwpcHLz5y6mCZVs8FqCdq1baDvHwq32E5vuq1
rJciuc/HBU5D+rR5ZPWNi52FGU5S3ruQRE+TztPXx7cf62+v4qOCsQFxQgFeGyS/vFVialqhFdt9
OxLLLu8q4yOu4+Ydlcfrq7AbBXJAr4MXx9z08iqePYQq0+x0tCQlvrQhxQcyrDGNvn0369/zsrlB
G2x9YjaoX4ssnJfXKTFw2zh4q2DiD2FM40aqSFIn7ObknUu96hytfRR4zXQ34eFyay8vNcNvmUJg
KxB+0XmSNjoGRpSnF0IVFFiRFO56hY3l7ft71TfiomBSTUE/mfabPLk/+AJxDbxeU+zmJNcP7NLH
VLuHxim/6ZBMiZZuaxAS+fNOn+yE/fvH18dDpWFkQxQWSBZe3q5phGttka/PHizU7VE+4oCls9od
rWp+ELVpXxoT3B3h4nNs6gbzKz0aM8COgsASMNw7T+I0MGudDtQfoEZ2WcoDAPzyB3Iwq1YcNnSg
oqLlFK+S7RRNqHH7idz6aXnuh3G4JAMFfuCSohE0uuE4yCY/8yXhvlnMcQ4Okrowi0Z/M/US3rkh
UurKLt13Zs5Xo9/j61q/LWUharNWPd2v35jIRzP0OiC3ypqmT7k/xdvZNrOzt8fG767i0cdEaOAA
2H4lXAmxCkBzqUAuAe4qK/U4pUZ9+09cZMUF01931nC/l7cyIN0XZg//mFwRRJlEYNwMS/VeHJp4
9R3zxDykS2Srrpjl03He21MzFGVY0h/t5TWRGBRemWAu2Wwbm5aWwEb4jbl3WxnfYjJIg6XtM83J
H0cFfIjyrAC2ceG1KzPAGbyvbz+EE5LtqqhZAbsOyXPYvEwC214+BahxRJlzKgrqwvlpJpF+6mt9
545LdYHNOj3PW/hAi9NTDiGZqb/ywEPthOrHaxgWEILkRPlUpOPD2z/XetkXs98fPxaqC8RSaH7M
E6kLBLdZUnOvAmKgi31UJVS3BvwrfuFm54seniOi//Zi9n+8fd3fvC3CGdaJwYHYxbT78nFwFPEs
TzAoMpc96BB6bCJDaq+jWbwnDXi9C2BEkOmAgI80CEkP7eW1qPIOxqITVpKsoL1ak9Zc5LO9K8jV
2XUzWnKiWvxrci3VteMvSPr9xXjne7bWUX7yoCXKHhDLKAmZhk7mfrJz2XJ3tAcGaSHvtzILBwk+
H2WSr5Xz2o8C5/q5s4TFVz+V3T22Q4BHboFmParrn3m7iuhVbOF8zOk3kaXlfsTZzlnJ5nC9FbWg
r9dJ9TCZ0t+LJoRM6mrzPT3qbwYMRGYLCIFnohs5fXEFQqgxrPuSFxdNT2TPeXche+gdSK7yjuQL
40HQaLkyfDq4bw+Z9TWdPEFHiXVDgB7SsU8lOhhJutqkrBIUOB++jR7+TxMd7B3aHfNOz/57n8Zv
JscVkI+WxEFGiB7s5bAp6b1aZgwGKkdPeIe0rf8wl8RZvH1Xv/kQFM+TKAUHZrs4nReQdSSp8Hl1
Zaz1R5PMemasKPngZbV4Z3d4Qvr+Yw5iPbF5eQgI0VWfjMGpcyQzTFMETQc1QRAyxGFk7i/EQHxV
3CGT70ZTUNmHoqcTqz40Y/FZJOElO5Xwwhr0O5PP6ydME9lE5IYfjI2XPFkZKLFFWT9gFpGGSA8Y
zhcanUX0zqf3etwg1EG5yx6SaQCN0Mv36FswgGwD4GKUT8lD2XCmGzCCnZWodq+rkvLJ332jXI/8
nzWqEh26dTKlSiMzkXhxPQkyY99KmhGU48N9XLXm3x48XEr56ML5P4bqya0l1EVziCp4oPu+OTqr
KGnJvOnoJBRX376r37yrVZeGun5VRgrzZOz4GW0tlTNihhyvqwPB5RAPoEHfvspv3xVeYIYpyirp
ntwQ2EAzm0ZuKKTLyGtymouSSlDQ4SzahG42vLMBev318eR+ud7JMqQm0hhImOSumn75qF0i4BCX
p/t4Kt5T7v7uUjZrHQut7QhyqV8Ow8Zvw9EQ3FpUN95GSiWCtsubC3zd8p0D2u8uxULncOzEPSPW
YO5fN4+RNdaTGKisQxyXx6HLSPWdCnFdmZAr335h4vUbQxLPqcJzoKBzyj05DBbQCyhuICwohSXI
GqoQx8rUu4F1aqf7qmrcoC9kz3K20Otum3m/bvdv3FiHQerUBJyBw/a2RD7Srku6Wm8xV4h3PsnX
g3f9IRlUAh2b79gnE43ZsW+seyZZd4I3OYkw3EcUmvdvP4vXj92z2Ei7BJizqSYT4OVjp3SPXpsA
sMBCjAGOq8iPWrvLFh+pfudSr06SHuYXi/0u6/B6bD0ZTFVCVAxuBHL2kqXMtvRV1OfJowc5CxjB
GzNXAs6cN7+3i/3N25Y06lgXPYlM1j+5bujPyyzZTGN5Hd1wAygbY7QS3dkgwgsefHXHy2/PGerL
tTXI4WLOVAXSHVxQrdCJB6kakvtJZDemM6hPQgMy+LsvAf2z6/JTUp+g1nzyE0Y+2SBmh/qgsbz+
owGg4ao3qSLEkfGeSv71SyD1gcULCwoTMGfrl+9bF5nJgT7Jgtzw/S+WlcFHo3s9bUcTJkCoGgrt
c/xeOen1WPY5SDCeBbOkSVnp5VXTmoaNrhEpV1q29zCk5zuvWSA9vf0c1x/+5W6L3Z1NiBlhQbid
Tv0ntRM6lYcJMrApvJ4vU4Gkraf+ieLMA0XW1fQThxFbqEG9duPnNMvf/gF+c5+UZdguS+WYnILX
3/+lypRBj/atAk8ye2l/51fkV2fk6Hx8+yqvv9k1tosAg/UgAntt/f1frsJEiRqtJTsYPNVwR9bI
LZ6I4tHJWW/evtLv7sfHkCLw8rBSuycT5awjIxnXNJzM9MN9WBfDN2X69ae3r/KbYzCacawLKPcp
91inKVILZFNyhgl/nIB/7FKro3mSdWAwFVS3bZKRhum2+byVVkffCQTWbnLH7zC+QvBo4N5oliMi
TKFtChwm/8SgYlitpzD42K+SOZC1UOkdiUozkhgSAfop2F30Nzgy5PTqLLrGlku8SO3m6O8wSbxz
/VfvgOfCqGFqxuvEmziZHJghm7DH0kpC9ZDdx4afXYGULd65yuuzPvtrNkmUIlYPB7vOl4OKmOG8
ZVWOYVk4YL/dLo4P6Rii2CtzavxulnlnJLUjmRGI1XZFvHyVIh4OGbq8nZH0HUThXN3HdGO2fwyP
v+VH/f8zTFKs1b43LKfd13z+1XD6x5//K0zS+wcVI5+plPWZUvO6NfvTcOpiN6VwwOxOajPkrdWc
+ZfflMRIdhIWM5PAPcHZigmU3nMX//u/2M4/8CqxK8eitWbkceL4G37Tl6sM9WK8n2Q+rd8MoVCv
BlNF05/KsAdEOenGixTUoOuPsEc6yz4Du0FaiwPz4Jdnc/PnNP+rxxWv1+ll10IV5kOJIxAD1qta
qSWLrJGiMzc1uL3lvh69tDwWhlcTVhSmPrGGQ5u6l1U41zWgbFRoH4giRvubkXSrLwg/guhA0T4H
IDA0HhjrVhEDMZhLshxlODa7mmf7Q0Qo8bcpiIA8qJrYr/ZprmbzycsrsHy1D6Xy3GyTogJlkNbl
Tulh2mZZBpypzsADbNBS1A8RNoMfzK02hqEWSUbEHKuJnmmHxyFL42E/0jGGPo/uqLlJZ7P+SABS
Rpb6WC/uufBdqM6gqUIbhK8vHx2jX6KD4bks3innEdIj1h2fvWtJAZqCMk2EtdGZy2TOVp8Ya3SM
GYy+KZuTmcmsSdTFShRsaGcDWsk2VtPAFuvCYiruWj9BZ1lFg38oyKC9TWMhPjDzwY83KeM/QRv8
YOgpRoy8RONVnbTlPm7cge67ParHoixa0DhVK6ubcFRVsc+BFRsfW9umpNWNdp9DaQxNHAPkK6UH
gYnzaRSlS10IDAraOeQTTl3UT15N0c0EzPytb5GRbxwn88JtmCzcaDUmfh0INVtkuVdtQSyVZkOy
ycmtQ6RpWIIzGZY0cWZmBv++sWN/2xtF7cDdNRGPkRmGHiO07I8DrQVnb2OlI5kEMPAuqiWJ1/1I
1iGAKLTyZA7Pw/CxLYAm8EcK/bTGFlC8mimX2a3NUhxNajlPEQJcZ20LccQjm+GTkpVI9qCdIbBB
UEm/m3Tc8WUk2kGoaOSWe5hsNio0FOBHQT8sMIYcRgQSwD10ZNXhbZMaw/jDg0InbOQ7msAR9FGL
WZNVQjzqvpMtp4ZeE21zU5hVDSY65R/pZvLuB8kODOtPbiWrzDWpqg9cmnDvfROGZbYzlB82N4DI
7OwGeXCXHcKZXDVw6Ri600PX2Ywv4RRmezvh7omInyFLpR+3o2XZ441JfHN6X6DCyy8dhj2j0M3W
P42WtEVBgpz+j3/pweQdzibfSoGdmT5/MwoSpbAKZ56L8JiEEI/KqhhDZ1i2iQ/K4Yh7U7lfJLhZ
wgGiwm33NQ4c46HRMU9tiQdGs52gGBpQXNgEmY/ICOax564JkOQ3KUl6t2VdYh/ph1a3T7MzSbSI
LgVkvpQK8amnummHuMIvAyD3/PdG33TmoVJs/++HvOFTMesJNg55hXn6WXWYe25GV9bFJ8QmBVh9
EOMM6RZKxC71/STZAppuP6HUM5KjntOURvnMGek7Cz45DmRqNOYa4O3+6Foj+UmfHvOOBdP2KS5x
WqR9hbzLEeI8ywSBUdHifbZTmfn70Wnlp0gn6rqCaXOl5/wsjkjeNmECIacNYt2kW2uYJREq6oCK
75hb6KgIo6FxJVwCSSPn3p6pTjgR76qDI4NfKgq6oVc3flRhw4F5xjkYE8/GxRJyYWci/DygX2t2
GUR+deta5afSLn6SsrUKQHALHcwcK1e/DHBewebw+GGxxszGCKt9OX4sBTNhnljVD6uA9LzyIW9J
zzjjRNLsVeQ8DCmapbKM5bZfAIOAMC140VeKLKBtLMUZrNj2MOs6PKqy/1Z2xQckJ94ORxWkqND4
aKQo+cdWzVt/fTP+rDdYHfR5g3VBG9M9AfGHujPjfRvDFfOSUV0NbdgxHobDSpI15kTskO3Cdumr
awWvVqJUV/W0KnGv/TT+TBAAdCQ8GXlkdTu4qOEGbmf9KCKBZjv7XMr5ArSvG5giOu8X7+CaMWQb
t9k2biaPs6/3eUN10oJoJSWLgd0vF1iF8j2N6eIgQ/a52u4ubGKZdugg71i90JFWfK6RLM4xY90g
Wvf2TFPOw6LmT+RAeJvejPRPAGegOOeeFJjlMgyHL/XCIbIp8VTg4iAFiIihjchGL/D9piH1zD70
CYlQvreKdbbEkv/APHg0RE6d0bI31DXnpxC2YRxg+yBQAqHZZjDZ6grj0kojSKlUS5w1ocGnBbRM
TTdvQoIc5HZO0jgLxiXu9+Zge7fa9EHv2J2+kpF7HkF0uu6BwJowDYMY5fwm9FFND+oWlLmx6dvk
EqXY2eCBoAOAcm0lIVP15MNul+khqgmQsTNrPgpnfmTqHAPTyfYNkrPp1mlZlAxQB//J3Jn1xo1k
Ufq/zPOwEdwZD/OSC3OTlJIlWbZfCHkRdzKCO/nr56NdgymrGy405mUaaKOgcikzmWTEjXvP+c7J
UPJrNpA7vEEfmuGiGzyArYK1EMbWMj7IYFrJ9wFu8LF4MBsCaHYxcEn0LG0HETeYq9exW36K630o
z2oaCKRbVrYzdkpNmEcxHgazco9j5WXPs4hG3LVTjDrKbCATbRwv/kTzAbl/ytwOslyfql1i9fm5
iSaFi8Y3X6Uu4y/SUMrben4jMYXM6oZVYr42CGZ3aGWCT35QmWdnyatXcOmNGZYJKuO+zHKwV4j3
+6mJdzFy52Ps5XBtmsxW2b7XVvDUqh6Sb5IxTkde6wD4HWW9j9gbbpOYPDvu6iXeCdhcn6ekM4+N
SPwvdME0CSXEQeZUimwJ+TCE3jQDcTTlq3B1sQ9iw7E3jKcK1ElmXHtfoRZ25o1kVp1ugj6OcXZS
GKAzDgZ1UEhsN2PXe9t4IchCm/H0JmnW72RdoywgcSp9cQO1gP5BUcPQv85xRJgu7o880la6dyLb
G3atF8F3s9DP84VTvr2IrOjuyjQG/V5ZiQjCioyshxgB5bgzRMWHtsiK2cVZS6TVkniUV7QADv2A
zLUdmuRaGoQXRNbof5ViyI+g8sQ5ACiFSw4EZtN2HenJSVZsvakkywi8EmL3FAG3Fh5BXdyjD3jk
WqJm+sXeeYQQ6FvTkhAksPxpNHGtCsmf0SSuzMvR4qfTNuBMdRLpBMjHbHN2+DgevjEGnA92m5mf
tDLtgtWvKJZt5UyJ5vzVJ0dE3Uj0em/Y52XfWWE8GBIlmE7FR3+UBy1dmGel7o6RA05KkD2GnNZg
eanbyN268ejcmpn2z7FV1o/B5L+kbDy7lrlpsRFDSxKqqu5Shu7brvIOLUsgZDAGfrvGNswnJFHW
nu0UQ3SEM2rRE8Rn07QfUlAZR4e18tgRXXBK7boISU90WfmQQ5Oq3l58bTQHdH3ozO1iOHUNlls7
zb2Hgbr6oW96uE6x9i6d675BNyxOCm0ftphgiAAt91jjiCGp5UbWsXmb5XiJvLZf7hIrLQiIADoq
9nFUlt900LZQrtuhOgV4P+6WSYZ93UQHH7Zpvk2WvuXRtrvc/9AZzQIRwMuig2nQ4oVtaXwldCEh
YbKFve1KVZwY68no6A9wQ5hWBPB+GSQsjVdfWr8U8OzH5AfbJ8jWALvmwR+n5jwnHCAYXMutPY7O
BsHh+MDSg4+T/cY9JELNK1K06Y8L5sYDI94+YHyUNrvOBquWA4c4R7hbwozO83Nn28YAFdqYIUAL
QmPjrAvBkdqfJYea+odTRyhPrM6D+T94S0fumRw/KkGDLFSQp5pN4RCHtplx5T0Ggw5u7YYOvtMX
wwdOj5hRF8MfD2uo5zYJppikhqJnmZ6dBbN0IdrpidEaprugD5I3CMrc0lk5W19ilBPbtkENuRWz
xHvhNGoM8Qlhrx1GQahLFQf9xpuCYIclJcdsM8xf1WipLJR5MiQw+azp6o1GYJ/hW6XN0etcVI8k
xNX+BbvgQwFnddXeyhrh29D454TR35MN+WO7GtTOfW5PZ1JEMWLUAdlEfvaNwEAwmUtnDjduLQ0D
bGiiH1Boj+eMjv9GNmSqWmlXbXKRxwY5E6MJpLWNcsQ+LOq1gTNsY6VzRkhOBN1+T3RAFF8Tvv54
MyqPiG+opxxk4OZjmdJlerB6Hyg6d+bR9t3XFpfZh9Trijwk/BSfCWUXdtdOFbdjVBmnjpX6pk/6
ZIuk6WOEffzCqm5egnJx74a0MQG4M6OS+NRDJCjRrcMqfnXHiphb/E3s+XH67I662vqaKNV6Rlo5
cJzetZntfAswhb8wcGtvpqYYHoyIhK8KUW5mF/okZju/cZFXPjdkW4WLmtI9JlGiWwiLOCL3b+KQ
NUjtUNnqYlMKNMtYL8bbvIN/ixBZ1Psa2p6rF+7mnsDEytHTB0IEPQhSghIjrXXS7FCmtf3F5fC4
xyA77GxYQYhl2ewPk6WHE7xCu7sRSWSEa2cDcKDX5VseGeOI8LEO7aZC88hICprInFIMKnSXYIv6
2v3otYGzjSrO2FnMU9u7ncUmvrTrCdJk1AZV7pB3ZnwfTZ4XlrS7bgtd+R/jaF7eMmn4zaaDA3wt
RXPlsNgSlca73cticLYCITveC2jV26kzeiKlM8pCw+tqcQmCKmPDCRy+Lcy8TdosH7omcyFJU8Uf
itHI7z2/HuTGcGLirJj5s4DF5FfYEK7M5NwXI1w7YlUx4+usI8CsSL/rmnDXsndUOCepQwZuCaQv
xDhrD5h6rPWG5Eh5Gf3RN6CsdvWN0VX+aW4JKtZeMWyh13TXdabw1Zt793EeZ7B9LTLujehboiDT
3pn3Ys4sXM0cJtJN0uAk2hPtku8m0q9e7DjXn90i7qBxOvYHExjm3p3j6GQFPgRstG7ckG1RPvVj
a8qtV00OiSd5Ld9clqInIfwfZTyx6w4x9W5itQNZMFYjXUhMkfVCEkqDUStT9reGadbOxmRAcd4R
t9ZMCV16hnzqkixWfmobKASgKZis5UUQ77XGv2ykWYoQuu3qkFeG+Jia5c7qsE86Dfhlw+3bFza3
8tSOjX3XL1N3xNtcr/BJCZUdfEfxKLM4v8Ugnj6V3pzDcyCCdFDdwtUPLj5fyzkC5RpqG5Lonllt
T6eTNZ6NQuTZ9wIrQTgUfWp/m3s7fy1Ko+SLnf2vMOumsyKD85BVVX0SDbGkex9NlInLIk9n9uJ4
fOiayEeZk/gl/vDBdB+hbFrDUVld9dINfOnbmnXsZswFCeWcnImQZQGE4zhrUYRL0eGb6PM0PwD3
1ul27vL0IbM4/pDBY3lfCjMuSPSZSjC51qJATGzmrCuOvpWTfFJ0rf91VMGob3LY27hk5mWycS8n
1WtRzfpVGOXyjLZ9wVVRkwHNY0RdytXDd3U7OtXMNC7H6XvJ83nESRkQxuOhf6CMz8VybKg43yjO
1mABJD41kAUjvbUg+/c72+URm+zS/EwnCtR/R37OxU/t6EWXJCO1vVjDpNr6+0j8QQIdSWqXO2tu
X3MGBecxqVZ80c9ellsM/HNJQuU39oUhOY0GWSLk8w4Kdb/XPKeEuNOtSuwswb3r1EfYCgserlQN
ZyNY9D4xxfiUdnhToEXSDAAVGcubXgXFOQOIa25RV8Sv2GzoIrhGBAEVt5pBY4Ghvl2cVvTky+BZ
cIOTxaSVZnQ+bYB8ZrCD2K1tOyZLdkGeEalAyU6zqtOTSNAJ4Mk30y8TSZz5tunrlVohmThvgjKx
8Mc2rqlY/3JQvhqv/tcVKXAleItaw8wL9RmmQnSpWhWNnB2yXOV7jm38EoXmD997rMUQFsp3KO3x
vOydtnSeA7NdtmxN/DUeSpu7Vw6g8GO7zIih/Pnz7GeTiRms+mylEGsxYgPDxQW+kZlnFbAxXbHq
/seG7Xr11/RCkeQBC+FYtNYEHo0+oKqvZZxxMZD3LYKkycVbykshh9G3Nmoe6THZ4FiXEE/3aiSe
4KGAcQBUu53lpD5Xjsu1UlD5gGQGEX+akIVL4KRsNM+2VbVWwHnXLp4xVPH9k6sXdMcu6dmGjKyY
eYPTqO38tmUcRwpJhYJxX0brqOpX34ZmFRfJ6jL6Pn2Jb/smyYzU3VXaj+q9JEExO4rRIJLHc/ts
ekDjrD4brs0vQF3J5fvVyCE9gndlwMJtw7EVfAeeivlwnj3xd2S92vhbNza9w+wumv7WiP1sOeKy
5yN1rc3v7/ieaLMS11tfcdnz/dNVM0tSH3TZfmYQzU8IulnqZ0GgwfTAehlnhxYhG4o0p+GmhL7P
Jy3nyclcAn6yPr8zWXvKm6HP+xcq/7b7SOpW1DybrVhUCMiuXne0OMIMg51Ib5tA8duAdPNGmxEo
7x1zb94VuvzeO9HzMzS+F0Dm7OkkwWVNy5ICpFhOlwCIL5R3z6ZHh+IscrajoaoeoFTNR5wKBLob
C3A3FjZFQCfka2wrrVPeGFCDN00zOR/BglscU4MMuaoZYq1cyicnGkZv8z+FlVT01hx3U/NY+phY
5ojAOlqX6oon2awJemrdz3+eFPwuCEDcFABcCrAvoQXAEeCsE7e/zU+zMbakSG3uWsvW12qyU5x9
5eAxIhZ+k4Y2qsTuH+Zr1r+9KP/tOuV34e0xgnkvjqaaZhBD9US0lKE+06qDTR5xN/xoON/trH5x
z87car0JBoNk+6KHPRDOdFnQt+X6oRhLfOZyEC7z0arfVJMow9nW7heNcRoeRLJi2PUCBoBcPLDa
nFw6uDuYMh+JvUxCgnfMM7YHE+AmhOR/4nL9LrHkmvJkBkj2sXIIax2W/n5NF8NSJvvHuhLEyaUy
k+4UJznCGNud7pvRGW9tH55WBvb86b/8NiVuHWFjFHCwzDB3+v2VNY/akMI5Iu7dorLMC+9Eizj5
kbiKE4Rk3PRPsrJ3msT1w1K1AvnFE+HZplhhr3+/gRpi2JEA0kdqyB+4W5yh0hvXkOcJJACpg5EM
bnAd+1fDHdS5Chq5oVmP5V70AH9Co6txFiSJjd/qz5fid2HA+r5wLq3qPaZ/TNfeW4cqjTFVs6PD
a7cgIpTldJ8lDfViIzKKgz+/2PqN/l+xxa8XQ2hBL3N1JfA8/X4RoGB4dd2SpzwQeRVh9FM2/Jrp
vxSGMapED4AmAFY5d5bksv/+OvOwZBnPVM3D2dJah+aR4tSH302Cd1mzN/z5Y72/kXk5rKgIvRiH
0vSX7yQP1WymFetRvVE/N550Shk0zDNdoEMQ5Sz6iN7XLhQbA13khSJr9+c3gFfo3ZU1uaeY4AJs
Y36KPm39939bn9LRSqecIRBA9k73L0lbLMY+c5zOY9xoxFdqDmfYG22sGA0kbf4ZSWVt0OTRK+vJ
b0Cv0A+mZdIxQbxrSbnGQ175gdpjbCeIyw6yNNtGHZB0jKbRQJetY/0gzn1MOWQs1nIklWyEhmWQ
K0fvt/Jh9QhMjkcVE0++c/uOtf/XDMYdOjZahgZrEerYzJOsjnAZ2v8OzBky29svAXyQ9ILTL7WI
QHI9tTMAosy49zrR3RcjTBQAW5NZP3O4YENlTMMoUJMIyaRqEPziAJpCAqgtQtc/iZX/JceIP+sB
fyRsz4gQJWw9D7Gc+SlYDbIGm9H2+43DimceRuGuO3EGnGdrDSVvvsYcfOhsVA6MSe34NVaTikJk
zcG5bFo6wU7n9zeADeUb9BC2Sq5xSg2Amkyf+86LopdKQrHYNEmSfFyabnnwjbljMyXJnRzpImIE
ZdF6L27SRrGhF4jIipsOMNRyTNx57n+g16GMrmXSG49TZkfdaa5xfxxazCd0J5SdkY2Bp7gMazvg
99gpraS9tehq3jiSkmo7NwlVVI7gvQ1p1MDGmFbrLAA3fnHUxkZ36sqJDbqcUWwfftUjrs5lep5q
hwS41O7opbbVNIkjOEJRXkD6lx4+d03/upez0nsiUteaJXV4kZ5hDAGA7ajxHMdpKo8M8n5ehDXV
02fm3XDT4EK+WSjys9WOnrT3IEbUZ8xJBMlZaopoNY+SUFXpv1h2w12TAds7z8ao76Kuq8p9pBB/
qsgIXpGq3baY4NGjVNl8Z3oOJ8iizUjd+FWlgfOCLgjxxNkYeih3Dq3NN7POrYc5zk0c2ygR3R3U
iIWIF62Iyv3zw/pOcYAInKWCEgrNDFpm770ZSSKLUbYJICrFqT6R+xP4D3xG1qnAQeK/NXVyh/+d
C/jn132/+JoIjdlmfV4fEfW/Wa2skQNiRHrNBmIJ63sM+TbZ1Rxv7//8Ouvi+vdFHhkBHS3TxJbv
mziA3q2GNFYdCG11s3Fsw/+YSLP8kQm70cckk+5KiPA5uRYLevlLtJj1J2zM0duf38K/XWLI6h7q
as9ZJYSo+n5fDRc5W0SLwz8CZjLd1zNlPL0m/wHpLgoI252/l/HMNfjzq74v1/jESGFWW6rNtQ7e
f3CGbgm2MFpAlRNklzXCamHVWmfbRdV8xnsz/CVz+kWr/w/6lfebt8nnRCyBpW11XKG5+/1zEsiY
TWXOzHdJUnklz5QojHiyf8i5YSn586d7f/sgh2WPMX/qvFZg97uaqUKhguY008STchQBpgjt6QFk
41J9/fML/acvz+VKrnYU1OHvfXQJgV844f0FPl+df3XdKNUbJyn4gRxqRXRDMH3/pd748+vy5L+7
cy2xQlV9NL82tSng4d8vJ5te5bUREBp6T8VVCDJmZkc0CAvhRKg9VC/ve+rn05sLle67i2sSDXQW
tK9tYqfd3ghm/d0iIcXaI0xxL2TSMLpXkSwe/HKwn1Xllzdyor0Jj2bIPkoGz69laoluTTAMSE2l
vcdWS54piKFUjTuC1ofXIg1WfU4qpzPwfJdk2lHOr7Y7AN0GbKSzG1ZnZkxo0r+OmIT0YTGt6YQQ
owruJ9Nnu5rTJk4/1TIoOziLjkbPtyGBpLQPpAGzUaV9lZDlFCi06WKAs3nqaIr1P6TVsQy1UbCo
81gvjs88rRqMI+oaVu3Eybp+0/RAkxlLr/0DMsX4efWzu2TYnCtuEbYuwb0zzPyGuCBd8k50dfQB
spbJBBdalyjPvRdlwb4NOoVUCDQVZ14L9vfGIV7OYuOUy32MZwYNSeCgTFkUr1QwYLzVAwThMF0c
FrJqzIxrixbgkTzD9c3FpJjDB1m+Z121tthSKa6tW3Z8EDQ5NJ3J39mhTpwObr5iEO0KEQ+JSm9F
YbsVEpQhZuOfA4FJdg3xuGndjJa1m8Oyg4fUO6QIVzMtTsONXtKkqvxwLnt5nJbY/tQScfXRDags
doHhuepMyrR7qRqAE9s5yYJ0X8mgPTTZujJ1SO+OTKoDj4yZiC1wxhfnbINpHJpLmy8o0dToXn7t
CS7twYZ1LTLym19NocxJq/azSsb1q5IBNYGKU+qxX3+fUVAQX0SKNvgGEE7g3Pj0LD9N7hp7HXiT
OsKfkh7S+tb4bDCgeXLQ1NA9ckS0fEEDk3MyM2ryUJVBRFtHmQuVULrhiBOtIy1yQlcqlr6PboEe
RkXYlF2r9yg+yhIyJ/FQ22LCt7hzUfMYWzSG3My/tC4LbFsL5UYXq4NXBrSscSuSn+fbKhGbhmek
ZAS3frkQ2VbPlNfUsHbnaTr8fPL/K7Xo/0t6yW85Jf9/BJMga/zb6rcGn/wVaLImq/yv//GUvKbv
o0l+/id/KUWF+6/V1GUKmw3cxv74f5Si0v8XdAeP6mE9cOD25d/8pRS1xL+wIphkKrD3gbBfCQN/
KUX5bfjfEIr6AqG763Hw+y+Uoj8rpL9VGAE+QkzGeHF4f4Dr3x8jheqVXCajO6Kime9da+hvDUR9
yZZ8IGHvlLKN+NC5MYdLrLKTy+o0uOhkMMIBySMB0t6NTRc0/3AKe1f48LZoKvjorbE3spG83//J
l02Gqkh4W2Uf4SNM6f3uvD4xpp3FYnOjukrdGiQxIfmiD3lfWWLU/7BLv6sIqCgFR3ksj2vDCCTI
usX97RzIRIlQs76eDrFR2t4htuOWCG4P6M5mVuvI4G93zX8oQN55jvmi3dXcTESNyzfMOvXu3JnD
f7IqnfgHDoVtvx98+1NuTWaCYssUX8a0HK8FvtmNqkaKbgmC1gIhy7Dx+A9vZC3p/n5P8EYwUMDV
B4RCef3ejajyVQ5BDXNgNoUwKfMn694Rc/w96iLzThZAjLY2kx1Ij2KZvggako+FDaFnjzTCLIkq
pfe589A7/BMN411VQXoOTggaHgJrFlEu7x2FsUZ7jMVkOEDJG6PQSRLPOTZZQwPkz9fg/f3HC2EY
XmOBcC5jDXr33ZuAn1AV6v5gFrzgnma/Y4Y0wa2XRY/um5VPHPXZsuNdbThUv1FXRc0/3H/vamA+
LLUvvRegw9h3xPt2kqVR/eLMGg6cQudgkwHK3jPKmgkog8sR34gRCc+fP/a7evHnS0qOUYIqeO0o
vi+C3aSx+kT0CBaZgGRjUaY7sJH5ypRz3Av/Zwchk6yZvvz5hf/9s7KSUS8KFG4ske+f9zktF0W+
Y3Owu1KQAsrws9/mBqCJrU3GKMArjKvDP3zJ//5p+XLR6bmCwxxy+Xe2KNgVizPaJAzoYEyOrWyo
xTF5jN8riq/vlgeESOd4DP+hTbg+x789XpiHqHKY4vI/0ohY2/++rsRAO82+g5RFXwZDDROe5g24
7JQc5ixO+4PfKh+QWh8HFfimjpbEn681prvfn/DAwWWwbh0WRlaOzfK9gzwZdcSKVw8A2Gi+Qxb9
RNo42vuhFrdJ5z6pUYc+vqCdnUr7yEmFiMEkylDJz+50aZpYo2G1K3oHk/3gNLo9xZ0pj1pOxVOe
5Oa1mbGCU/B8KwEHkglpp8dkqca9hWx+G0UpbC7aTzuiMeprPM8RRSaQV0q7SBFT2i2ccGeAssgd
Fap8+NvG6yKRZA165GFc9Julawtq33JhfuCfQKTOZ18O7SbO4/RYAry6gNALdjUNjU+JmpKTNdlv
eqnNG98GhEsME7gzRGyPufCW0NNuci0mPriIk/vYdq89z+MpDWJ5TtuBAloYuvpi5vJTN5XODh6b
dZOriqil0av0jrEreht7IL2g744y6qsAXjAO+WAUwbz1ATPMG+Saj8OUoeKxUoLxrL4eP00LjHvB
MkpmZZ+GE8HUOjQQ8KaPVacYTQat6aTbxR8YOKFp8FwwxSsR3k/C2hyzfN7KqmYBGpzRlBdmDosM
iWVGYwc0Oy9GyTBTrVt1xpOV7SKiFBSHFEI6F2ffMymS94EBbhHWNxPmNaHGJZQdMaQmu3hCToAK
aJ3NYbqv1I1wRou88qCDsH4LqjFiYCIk2Pz7umQAtldgUPKXuUWSfSx+5sf+bIq05cDkS9UJf46+
ytIHx+34Z6uy4ukZ1GLgndME0HOYehMbvdUHaOa5oPWAaATZKOH1vOjM9daIQezdrx15YlBUHdwG
7+RbF5v8WobHzvAhMkx+ybIOOmOqYBONr+/0YmOWbhBd3EKwiJG2wTpDuIAwQWlI3nVMummya62K
P3817BOdrzk23EPgRMlXyUMJ4pw3RuiEngDPx01V3i3oL9Q2QOqNgsxLM1KHvcmvzpOpB+ez7ZUu
2hjLbuddOtT1EblU1984c6M1Zx9IX3dO3fOrUbGIOtSNaDioxOXUnitGiOlRlE0w3xTIUT/rPg/Q
Ljo2ilub540LRblAunBS3VSV6EO6dPG49YFitjvTnJv55JpZ8YHUWTSNEgmwD6nI6yPU63iBrmas
cYHE9FHTh9TpnS6cG/LFv6WG+WPhvI0aXS7OdzqbEzDM3CXzwnOZmoyOzx3nLVEnceAVPjkZ7Zr4
MzCu3WmnTd66luu08dQMxNKtHeUye2kW90MB77s+4iAImGnnwUBcEaqET6WFzB5SZHVpoAoNyD0L
Y49ksyE6WiO4Cv0EXdUrGnAlLmYNe+9YCDE94T+Aqzl5cojCRrjL1tCw+3cwODP/Hoqzu3OBocTX
qR5ShCCMhtOjn/WsY60bISXyB2RqPSoOHbrwv9st6QoTPQp8OuN0IAKEG6WTMDKZUqc01TuFTPYY
lYNzb4tKqzBHs6N2jDPnLwvMyorJszZizEZ4arYKaTm3WOqChnRGUecbzmuryKETEqYcp+hDVUL9
Dfvc9aNL7MM73Ep8IPGO59LaN35Z6EMd+CjZzIlo4mpZ2KHAw9+iXa6OgGS76gZjiheaRkAjQAoj
pKlRXU3T8M4D5HfUFq5ZvsEZRZwhZX61Wme8WdZRzhp2kXwfAiYgzzWNFfrKmR9tyS5C9CgGk8uT
dl17rJm4X4HMJzYyt1TCoQkSuffGdMX+w3XAo+FHIGbpStuhThz36zxW63OkyymEjDPvyYVyroBD
4wu9O1SZbnryldXciWwVparFRqVkxMZROVMfbcGd+fvSSezn3rbAPxLl+8Ae2h4DB7Q/0HAdDrOO
ipPIE5iGKoiZWi/ZURK6fAZlXSEe9mpkQ+N4anM9f02T2Q6dSqac+qv4ltzxF2HmSJ0k4lfytCuf
TkS7zIelVOMj8HeSs2bOTNukWmMDgoHGTAeRMQQ4QtUH2LZERdxqc8DOhNqVdS+v9vnoIToLOuH8
6DmsbIzW819z23oRrTfcOWrRJ4LPgp27xPI06T7YLwa8yl3bOJ3xWqAW3JgtZr22NOtkH8wydkIC
DGSEKtgIHitDu/d5vLCcO7naI851EAylvtdfIOqxexZ5cU8ATR1vyyyTn5qybpPzQp4KcKuZJ2tb
yTi7GUkp6W6Jg5Pf5tbtf0ByafZBFGPlKjs/2CujNcNIV/mJsGtYuG2m0BvJYgYeabbeFkHsSPs3
gLAZ1VC/sLlpotq1eTPb6hxJGFnkR4jsLp2G7kpQQLoRNWogUhzce64hCv+S9I6emPMj2WDVI67Y
ck+8iHemUSe+kpAhmTQmfHpIvaOxk35h3ttVV/8YlUVszKDRfjK2cIp9noIK3RZyzE55lpePaTIW
4Ziq5BZSFrw4J8u3GOwlNQSat01RtzcyB2i1Z5kKfmAGsU+YkDClRTA1Ns1UtNccNXTBfQGjRHkr
4htBKVznPlHPOTyYY9xJno3My+8bSy4p/kQn+Yho3Tu61dTsXZ3FB7elRoCluINg8H1c6DwuPJ1X
Qpen6xBYD66HnrKOqvEwlZO7Z/G1doJoHYxNcqn2XpYjBJ9N4+Q7VbHzxlJ8oxBEVErBw1yRFQ/2
nI9AZh7sqxk0Z/K4q7Np0ZqMLPQNXdCrDbztwN1UHV/3Vqsh/+jMq0weWiquGivPr2M9MjWpG5II
qCraMaxmoiH2s1PoVSCV4t+JzNNU2Qa2vHJg5Us5kVb9EOKT2hMticBpyK9OlJsvDtwB7F7Tk1Wo
56IYn7rAq0iCqGW1ZjchR8Q3cbfM1nIWk7bProg+cnR/ywa5b8z4O+xYokgT67bv/fzYsDDu02C+
nYbk1Y2XmjMP4inHiZ/xwrubYVE8r8Hy7On+GmRRuROa4WLQYCmtHOu2nbx0mzTTcXBlcWt5/ZND
kzOMkQxu627Y1XNQbcwpHkJr7Iu3Pme6RVW2xzGb7NGAtqTGZQzTGqvaOwaNyMTrTjJRyEX8yts6
WbPcpa1HQJAkbjlhPP7RKYO3rg/SEwB7REyucQaku6s8sPUpphKuVPJSiAqzicOkSgoo5MnY7jxZ
jh+nuvjKEow4KL8vbS12tBpzRn+9sU3lPHMLVm642MWPZB4wDQxZSAwmBrymvV2yBGC8hXMy8YZ5
U1JXhInrhFW+4C7q4kPTNGrDOpQe8Y99wwYG3YsWw6Zn/dvJucuAg0HJ5TvZRnPUwWemP8pIVh48
CqDNuLTxHS3J/lgLmI84Ex/LHqOMwdxxrM27wcDPUynKU2Tu5THqiYUPdJb/IOZabygpYVtg62N5
dpZPeStctDWtfzvRszjSgXhgxqIuLJ7AoAu33SxIcp5YE5+zGeB3Qn5fGDAs2Am5ovJZNqdnV69Y
5xYQc2R4EYTWghG3h8VkNldLQOe/klbi7ggeOQFtEZt6tCYgvrj9cuverYxHd6btXAd9xpevza3M
oo/JIMwNj0SDCtP17vERHG0lQqH88TjA397QEbYPi9GokHQh8kwYwZ8QwpxnipKjyejmZLiMOtvO
e25ncRxiNn1L6+Q4g+ck7iISclf3c7+DWiBPS6TufECNGEMg3etFlIxOmV1yyFHzsHrv5qO9+Fdo
k4/DbEd31jIsZ6VpYvcUojfZMmT7qbdV2HjuR1Nl8/fBHpuT0Qj7g88u8IGgGANEdWKGdFLy0MBZ
8JToqnqssmXZx4VF0JrKmm+pqIkBMZiJbdx4WF5wdYtDW6KYLZ3q6zzljWbrQJpZVt7Hkp3lOonF
2ZhWibmuDIZLWUzxbdaiyxeLZYV9Hee7uK81iPZIdxvdxJ9ml3BjGgjOVjVkITA4rneeV/pb5FLi
mJuDsY+t5pOFsfeuKk31oe1EgZhKHzCEtzv0JdmLPwgDtHQJ9HfEYn5H+6e6VmYfdtqw73JdxVur
77A6iER4JybS40wKOmmIWUPNL0z8k0tpPkQ9LtNC9lcZkFvSifyt4QBLSM9+TBihQET2iytHZgyM
KFR0iynZ5PyPtHrP0Zy5t7ZJWiLNk3x1e45xxkVdCmy/b3vrKUnbW2csddiqej53SIm3zAc4s5iy
uXRJ7N1NiJouNcK6x3hs2Y7UMrQkMxNhf07yGr57im2v6xkrbembTf3WqKp2T2Kuf8piWqDb2l1m
vC5z7W0x17NAk0DmrRUl46olJTHFyTNdcRNL51AMnL+GaSq/FCSSgNthP4l2Upt+tAMTgROf9Pq2
YwbmgxmqtLBucY5GZyNvRm7E1E4fBhfl+9ZzUguESl8/oQPJKszI9oCLKyGHq5wSn+Nv0I7ugZG7
e28gnNz5BBwfqR6hdCR1PTqIXYLqCixV3ecCty8TG1dyduCu3nOIAv7O9EXvkMrLJpwH7yP5Y9SY
mYrbs0AI/mnGMb2QPRbrUFKr2YeCJoW7jWzlC1SDtXUqzDYYV/+yhRK3USOvFsxhg9O52Pgy92/I
SItfA3NoXmU/9ecJz/hek3hEZo8mSQORziUavOAmwj92oqzjEqC73qeU6W8d86NdNOP1qoiwPXEI
5Lw2z+a48wp3MU6YEcDN8Ihl5JpFYgyVMQQ/QOunZ2tKy89B3HxXrd++8rGCEyXVNGwDkgEIs/CO
663KTR604mgklvu/mTuPXdmVM0s/EQUy6IFGDdK77f2ZENucQ2+CZASDfPr68qobratqoAYNNHoo
6UramUlG/Gatb615EO27kX3xfY3I+ZIzsH+PqgKM+/XquaN4yY605d7NVPqCv5R0JHS30UPv8zlx
8zIZXZXNEqldPVfolwI1cGH2tTUcyIIaXSKxkuo1J8x+12Km+1jsxGy5l81OpgsaUIY94r4gPPwm
QEa+ajudvjg1kNSVIqnvvS0G51InHZC1olOPlommn3JW3Scd5J3HTOtBDo0+4CgRkB6qnm/Y6TSP
oPdctm3xBOR/OZEs5L+UOcZZ20TNdlJlhSchzdcMWs26o8beDraonxDY2KcCyOpKNThcCwIlxBql
jY9OislRufXFkOCgavtl32mRH0s8eCeNC3GT9TZ2X2uh7sSxSINCv+9jBVmaTmw4sxA+T3HIzVqT
UdX735OOHiEXRoxp2KFV1tzRt8T3HVtNEPQtU08vJhaoD64bSE3iQ5qHT2aC/0u3Lr+6BP+nj90/
ODsIsB98K0DExBmymtLikz3hsnJrArJI5uhXQ4+ff2+kT7Med5naopwM7rKFKiFsoMinwUiuVi6E
/Sx9nyi5RZIPqkKLxHZ3SH7CbBjuki70ToCevsYebOhGBCbbEd3hbuPCnndlOuQHXQS1OcfBnO0c
txd8EbPeEh772g1sKZXPJtFp9qgw8BqPaFZdwDFvvlNu02K6nzhwb41x97anLtoK162p7nuKnyll
VUtewq+5JTPFNY04M7WFCU8GHnmbPr8WCRnDuoUZv1lsPAzrqPDVSxY5h0LaydfAGpfvpXCedeZh
LMwRnmNQmtZtZKfVXiL3myhD5nC47VM7wjpsM/A6sEqu6N8DDKG0ophOVh4uPXs99WiC1uXCk4BU
i2n5fT5QchNeMMbxaU5lTcZcZY/xjgVWme1be3L00TOUEHcZO9QSfWwZ1ucl61SJe7KI/qQjIINT
C92ZqBifMWciQVUReLP0PX1gE56Vb4bVlJdvU+NBgLf8Qx1P+dp4w9nr3K/SWbLxCpSw9Xqj3Brh
u7uZjTgZ0pe6HNGXH77iJziWy/Q+LDo4e4vnrUvlD5dNw5Z3bVpAAqP2glXu1HeErL+z7KhQZc/h
pcB/s3bJe9wkMS1xVMTbMJt/z2N844rkzKP/Cp18r6fsgosXTL7VAI4aWmBmfk0BbR4TkrfWYWXj
Zuuf3HroV2w1PqHc4t1zgvu65UfzjPc0LPHRyVC8uR1yuBwKESVOEqyXJADYwfVPnV7dZnXw1RJo
AjYEHUCMO9yWxaOU1vPoK06s8oYM4osg+IOpWEwYVjYfwzJN1nj8T/XQ/Mwsopm0ZOpCBuaOBokV
W+EISvUKgd01H3YcuNFkje+TA2dr9y6UBdWn9AgU8naaCMqK+Z3NPIZ+GXS7lDjIatcgP5lOLPu/
c0d25GwVhKvnjiGKI4qSC4iVAFsisz/M6as4Z9CT2HyhYixXYUgd3TlvAwKIFJ3pXiSpeE0Hb40e
N7jRiz8+qtYqztolaiWvOVsaPyg/AaRACVgyVAobH0iEWle+G1tbnTVmOTM8Kd4YbLfzH6e0ZfwC
Wyv5bhG7pBuK1SG7ZcGfBatSOTDweia0it455hufuQxBIIZ1+lNYZKXtcNm06t5r8hCCkauKZuMj
sLPOc+cxrVjpvjXjnshBvoAU0I+FQI+uaCVrG++FTcXdHUttXvphemwy696J1CsjfDSZhXPwYM9s
nCmDHU7RsNV+RIYYIBnI+uHOVkX3TvET7VJ7eqVELHdDz5RRt+FjaFnM7JD43FTWcMl06t8HExTV
PV5BJK6xLy3CoLjmVmOq6oc+pQg3xoPTpsRkvzG+5Y0T8USoRZIFxSGtk/5S+B5ARPCYPYOatHhM
Cejl82V4YPkqUeiW6JjWQRWOj2h42oQTyotPwh4sl5oeaImNezzjwKHaHCpmEngjcnnw6uBtFHMw
n1WZZOIUj3h37Dz5zcBZ3yahCU+kBvjeutK2kDsHVlCz7Wjo6ZPClDmuPb1HuFFWhsPwMXSV2qUI
ho+Q4Xx+oyrdMZ4pbhdEp49h06vHYpL+bvAF77nov+e6UMegsrKPhPOejaJFom2JaWVcDZ3NWNou
/Whv1zGxHN14khUETLYMjPSLcSiDNfSe+jZPc3c1oaPhRdD1QZHz8sFaedmHyhk32TI1G2eo2k2l
2w/OR3Oy6JEONTcWlI00LXjbx/RCSqAI1jpmuaDYkN1BZ4xxWDrOKc5I4Sa4hLS4Ws/5aYlVt9O1
6x8Tn18ZUdCUrOs5DF4aRt+vV/DMrouIMOszCl8Hk/Ahi4DLSochJtmVXIBthQNBtPlGo6kpN0U8
RDyg2XRyueE2wiUDJgsVc4suZCGE37shjVOQA7otclgRqdtN9Eo6uPiJrj9MvqgnKc2nNC2CsRSe
BS73mQpoTp/NBF+ER+yxagzS3aUxj0VVo12Ku9Ff9ygs9oOp3Z/JmOrkZrimNJP3m0XznxL9hYnH
xPpU2XmzU3ma/iEAMjtjIeo+Le6+VdZqc7EG9a0ZgD4ktXVThs0ZnQ8VWDyWFIMtwb+PHof0zmYR
sqlG1vRRTa9UBqPtruZWkBjnUCM7G+MUr6kjyQweBHTxgljVfcVdeivSJXwdSYteaQmDNJwzxVQs
IhInYgrPp87fyadFCU7Zw+gidrZOVf6us9rZ5n6QHb1hesZ0iGw86IOH3IrnPZGs8Q9YOfkm4s46
Wxiz90Au4nUdBxAUYoamXRcCrSBUy5zD3g2+LKDdD2E52es0sfIXtgo48TRgOtKoxnWUVddcLgHH
JFf9Y5xEhERmo/enFzLaRpmc1zixvY0rrOlIeUS+FqXKq7/o7lb5xK1GXWXWQLyubGCdb8aOGN7J
G8sXGehy5TS9fs+0u+x1bAg1qr1pHXVZfRPKTF9g8pSPcyWfhA6yPbLwgjDYItgGLpnRFgXeL/g4
xR2/9vQYBdJ9hiNY8tlEpF80SxxcWq2wwts+gv4EVZsBGFuoVddqGnRcFeT6Gm+h83AFwa+lol3u
u6pZSe3n4yaA4UD/R6O88Qry+cIW6Cdab683m8LVw7fN0sheW30S3E6dNMxpOqv7Mq5VvTVQKm65
ohrm8ln9PUsc4KwzY/HY6ZY80vjK1t80hSkZ1/hdgX+VkSmrvBSLMFqxpJQtqzed3FXMh7cJScwr
3xmsY1wGrYJ/mecfWnSxe7awFVirid1JvZlAVO4qI4OHriRzO3VDyRQyFDc5n7s+TjINzkFqqX25
tCE+/SZSexwZ6QvXlLXJcfSuape96+xL+cpGY350YFVvbCvmrqqj8aVop/JoB8q68V2v2BWB8nES
5CraueC2CRAcQm7T+WsWMx1yOBa86/Fy6Tr8a+40u3u/6pedGw0EeWJjXInJA66VL3ABkrY9lhV1
VAQChsEj29KmU87TwJe+LmsrvGOW7G3DQqOkI6Xs4MWTu/L8jKU1aKItb3C4QUn3ZrBffNs85Th6
WwZk2dR5nJLAryZ/WQh7rdJ70UKVC3SwdWShDyzoGDA2oN64hNSBaU1AMDSJWnTVTEV1nO9yqyIb
2yn0e9c36ibIPbLMltrsGShYSB8rfxNbZXnIY3o48Lv0cGnIgIsUgwdUUGR140+4sDnIbnzAg5sq
0fPbkNnt3kTBcB2hRu17qANovb76pq6CBI0F8L3wBwgYFclW8FucW9pL/0+RQeJs8oCcTScfD2gu
eAgDFX0qp505stUr5pJw20QZVltSSM0eih2ueC96riKbUWxUf7h16GC7MfU+n4MfFlkEYtPmrUyM
njaeWw99YY0kzMqePRICWTPJaN8TPPiuhpR+kqXwuRKUxcuV6MN2r3gmcyBmm1oxNasrsFUktRoC
32lih9yvjgPpm1hbzNTSmjjNDu0HQKeoFWvKnV4dzbIUL+BO5LKRTp3SZgby4IzJfD8rhDSrORu1
5EMUw9brGFBvncxn+bF0hFRhpG6aI7FOHXFveCvXI0qYfBuO9g3Yh6WgfCXyZn0dtV1qyFfIbiey
u6md3uFQD8dxGEiDjlWa3AF5oQ/t1fzgM/g52h3mzw4qCkt9FLgLjuQwH3H+EHRcw4uzySyjyf9T
FGmUHmIV+emeSHLs/ASp4ZpgooVPWbfTWbludh6j1PxU0xWNkMrSPUY8R+16wtxL4qeauZXIg7bt
dH5pySEHy+A7JydxMJdx5HrH3OJHWUmrsN9HBHHJdgQp9tmWNUP0NhV3jRfaD5lbJ9t+jMv2PAeA
fpCMLo8xqSLEfIZ8/yunQ5C+otHEuBJXIQfswBbezSdeFncAhmN4RN8DUh2/S29Cy81mnFg6/ZmF
2fccOsyir36t+9AnQnVwA65ukSqLM1GBqSgsc5p6QKYUAr7ci3kSZ2Ld4peGxDayayzX/2icLrrP
xnqYzl3WeSeNXvqcVBYdUVaHX27dMKStU/9grGKmnddqvJk4YUrM/p4iCbEXBztl1TpWKUsKVwK1
EksbvIUSnj7FBJxBXQ3JE5lU4zOQJesehny170VajqsZKy4QwTFcjkOWjgTEt2m2Kq1GOVcSB40u
vI+D01owE6IIMtoS8s9j4VfHlOT2mjFeFZ/7iLyEvpqcnmQtZ3zLiyTqWKaE9V0zgMDGgQWiKyjn
Pj3gvWpy3ux4Ojtds8CBjjaErDH1ZHK5j0BHenvPc2u83Wx13e1SWq63kmIoX8mOpaoCYJad6Guu
kWz8jjIAc0CdbhGwFwl+tmAOBPWQVljRnGCJsP+z6NzDN7uzs3wm5jnSmySNsLEnALOYkXRPmJOp
cC3gV9co7jp6WOJUpbdMwCwQPA4Rm4S3u09qSuGw1DVBlUluK9zeqn6GrMiYNCRVcMcY0mBZomPj
rEm7cMWNHC936AN40fMxwEwVxQtTilDKXZfb6MUxcpkXnYeuprHBq8WaQuYnUioqIE0sEdmMN2lz
GhO2jKsaIs56GKr4SWs2a5kUDKlxrbfeJlq41DoOm2GD/ddlzy5ZiqSiPbaNFwAZBcvhPGol1JfV
9LAdTAC5js4wvBaBYwiKZ3LzuzanHhrKdtlabA1QLlmaRXmfNJBZZgINcbzpLiM+EDEX4fDu3phh
ebTqwRyC2DIjbjTMims9NxPCG1vsZTEHR0HjNO0qN5jwKrhyg06It6wqrLFkbDCm9Ogqvx00UgFb
5sl+KEc+V2lXN8Qcv5XT5H/UsSHadw4n2jArSw+UKss5i+vUJqQPJMCmUCaHSxU3I28CU5PUXcT7
4oBvW4R7EwGgYGrI41NOfn4r6WjoRLlLGHqAz9qySsHQiLyFBOXAfQxqArAIak1fUb1Xu5LVwA7Z
AHqT1pkfanvJdsvk/tQAeJj9jhl7pXaA2jZkO8XT6WbRUxE5ycHMmvmNixKrW8adHPvv0IBEQX3z
5Adz/tJR7D4ULis523HVo/AidvVZGYRUgzUYx/1CKth8ouFlVWER7WpOdcoWaUsfwIRvpYm6ueab
ag8NRt9QFBxi4yNOqv7y4laRzp1NDodgepycHCGLH8nQO6qmtaYXg4e6BIZ2/XfgvDHuAhJmNy9p
bEt9j0XKa0EfUG4yP5QV2iFhl/xPW3pAgmpV+VW1WBLpvWWbFfx2CJ/jzIAFiH5pqRmbH7urSczJ
ZdGeZp/38cpYQgkFH4i/BKgq4b+82678sjKDKugvt3okSguej1Vn5sXiZRluLdZDkBuGpvPPnR44
6Ra3C8BV/KUnqUBbeodBURFsQkMU60bb1cBmwfGLRkMS5FDmsiACVD86RSmpPBuSw9ZQCPm/tE2g
m32ddhnCtas0b9s4pNGu6tACS+vEZlZHi8WyvKu5k8RdYoUZuzRViO5DWQGXlhz5GpAmAeJhl2x4
bBdxnYynDSpzMlxxSAJimkbf/24pyJl5OCY+pC60/RYYP9n0TkgaV1ezJunAW/egvmuiu11xm6je
fswCbkjUYdl0pElonFUXyvTbqcbpmW7yZmSrwiJIlcW07fuAUPg4Gwfwbo393uUifhymMb/NAQhv
EsqWZwKsyqPnU+HqaMluncHkayujvI66vPrdESNSUsM6o15NLeV4nTr2MdfdvEMN4H1Oyi+/cIMO
L6rOadEHgRdznTasR9iLLd7XVIjiPoFwdeeFHpQn0svPZSEI6dL1zLp+NG/pBNQxiTBztx6vB8RA
viqprMesLe8XK2DdH4KPI0e6X5jcpmP3KhznfawZDueekRc9MhE2s+feYVrifJwdJkNF/47vAACb
rqPnydXexgp1+TxPU/DKsltsaTo9FClhd8ipKn8pXA3bKqByGTsHbxQn53ARY4SGSQT5Kc+t9qY2
NO55Gz+WWWizO0B9Fpmx/2BC+1kpBVajrMpLxZv9kdXZQ0Rld3Fs0HkJpEPCiaHNDAvxodds9NVk
kMZBfw03y0KRZqvr9DruzkFVOBsw/94OGou4FKIGCmfHg72xWstc/lLD/j8zrGAw/G67uc/TbPyP
/e/2agoZ/sffbCz/8fd/+f+Hq4VC9F9kw//F1XLb9tPn/Df6+fW/8E9Pi+v8A7tkfM1FjPAVBlcD
4z/p594/8A2L0LYdzCvYBHxMFf/T0xI6/xCAwSMyBq5pNn8h0/+XpyX8BzrsGN+UoAINbdf5v/C0
IGcOvJCZYHTNb0NfHf+bwDovxrnjEc53cpYW/ePsB798pw0e+tkO7t3ecpBRTS7I3bCaEzaVNM53
Ue1593PlsBKsZVWH/43W3LlK5/+36pv4ADe42kmEb7u4KsiO+Lvqm3cLKt9gsds0VvyaSdt/a1Q0
phQwnsK+hzqxowDPnR+d8caiD7gO/UU9wEUpkrD9+Zdf8//kNvm74v6ff0/skQWDLxR/UfRvvl4W
aTrrBHsaR3G2oCSlWEJqOwK99kWXPWWszzm+Pa8bwd/29ben0wxz+5yC2QnmnilDVnEBrdusCeZ1
ihD1My8WBokm79rivzEm/NevDxsOPyuGKN8hvObfRfPX5ZnDmIZYYIiweuc0rX5VoyYDPpVz/oXV
Eft57Sb1wEZeI+xL6Z0+gxwI4WZk1fHffH1Yr/9uEeELZMOGMSRwoeERmxRc3QX/Yg8SoJ68wo1H
SLWSyREpfMJsutnOH7jzVLhmTub2e2hOo48g1E1ZksQGEjcwXZGvyXpdgl3EZPKP3+cw/cIpQ4PJ
/YbkpMwGX58Qmiw+LpPOh+tGD+FuHeTHnwp3wKPsy+o2hevFSGqAw7pWQmdMGJOrAJiWdQg2y9D4
73qIdXeDkJNdPf57RK8rqjcve7fAeDwFLHrqFUxkx95pJkLlbT/TpqMaXgJ318Z9+mmSBlwDzsQg
Q3OLCmCNJgd5vkl92hFgHAhnPL8bkyd/7P3uEPup9Zt6Kwc4Zw3zcOqgCyDcCfp4E3Uxk8SwIh+v
9HO3PJWyJK7UY/bxEyHw+K6VwlPPKIZZWYDC5yXJO+egKPdpLjC8e/idvATzaiIZT8WARUdo0RRu
J4Zz08FeaiQIDgrtZhMFLoAjJASuQ3+YKxRkaBnrPX1/DHDSHmb3RlqAVldFNqrnsOKD7tLJzCcR
9ZnZQjWOf1NxWBRH2ovSvUG41R+kIxCjxewl8FAKG+Lvyg2acmdaKa/p6DIFLR2rB3SS+r5JEIan
pfU5jDXCGy84CCu+Nxm91gLgd5e4jGale5bN8gN6gkkfO6PIIN5G0JWtacZLZjD9nlIQDPCk5EH0
EPtXVtPubAzPF9kM+hia+BQG37Fy7yJsvhTvCFQCZR+admhPJooJm40NBtk4OuEVB3bm/ML3vZo4
4Xei+27RVTLaXGfKzNuimUp6dC8/2dZ0jWJiSwMalKFuSllEBwGPd1Mw/X4kUAEwHtLKfRDM+msm
OfoTNOYGoe+vUIr6Vx0lfrXyTMOvgb+Oc6Etoy/wZtNOg8n4YHJ1lzOquVhlV73iXBV0Wkv4WFmu
YS5VuP6XgGGUHqNRJDdhO+ifEWDwuBFNJ6kldG/dT1ae3mPyDo+ur1CjtUHiAg8FvtvaUEBTWNgr
SHWs9pXB+BGJZx+B8xbY2UfTBZ/u5J6qXIn7Sg1vTeNc8Bj1e9Dy+a7ttWdWgWGCCrTOPZdIcgzg
yC8dp/VdoGJ7W0b99Do6lbOVhfq0sDTe907D5imyUBCw2Qk2WQJIf1N7VfsLakp76uGioV+2SSa6
zTJVTPueD/qbeqf+5SmLYXnA8rtd5UlhkrOXTyMb6NrX9iYnt3JYZaG04nU6Gq2P9OFVvB/YCA1r
hGlzfLBmg1zX2F1K41C0yj/gdUZG1xrmsAj+IrT8OJ1IzOmyvr2R3oxTve/HonkYpR3+SU3ft8cu
JwfMaUYNVzwy8j1y597bB21l6ovDLs7siW5Lo7Ni8i8OwSy5PdexrIrxbo6AeUGisHSylWgL2x+b
LUP9LvIp7cggyDqiqq3JciEHs3AmbTeIynDcB34fh19Bng7RV+rMI1KvMdH9HG3ZvIbhWzpOoj8I
3Xf+hSEtwJYkR+B6QE0AFGd2HMDeYevPYLXYFrszY48sMY618ufEd2PohK3r3Gsni/VbQqlevFtd
VHYzEhdahRfXijz1CpczKPdLGA7ZZzrz/KxGd4mWHwsEr8QFo4JOHtq5TJ1gx+IiarcMJ/zhmERx
i++/WDiz91JOk9mMRjnm1YkABK9jB5/OLXVP3x8SDQvvUCqRiTeLSWV1tmKiM/hrPfLRWoJKpsfe
bSew7azSOMb2vdfPxQMRdKBg+YmckbcFN8cXdgVYNisbPIB+HFsnCm8bjDHNlgxXq/2dw91ieeYV
7DAOY85DQmhSnbNDbxwfISYT7bjZF6McwXfGjDllw19zSToGIqeht5nzsLLsvINbKc0gp5et/RIV
FjKVFChec6unJRfP1hRHFWEQ6HJPHFm+9xZbwChPAU1OuyqMSe1mFcrGan61onQLmOXd7EZfjR8V
yx3igtrao4nN+D0NJrYNCVViuIuWekxhrioplz1s1fwq10rxRSWLl4JAxX8RJOWGpY6M0SKlKOMk
KSNeJbYF2SRztzZDTqQBU8hoSg5k7I3Z7VhzEf72SN2eb9Q06+o0YYiybj05sc9iBU6Dj1bW9EJs
eX/d4o+bRBh8Ntqd8/GYgUZJNwS61rdasPU99IbE01VYero7R62VogyNExPWL5buevEeyK5N7mbR
di1rgnCZvYhVx4RbpS0YUWLiZZAw3sTF0Mc3QNYRIDK6HcjRClzu4xKQIRu5Z7IxroxlHlO8gGll
TbSi4HxUt2dsUJirO9oThzbyB+9YtsafLwGaARaxgcPa26siXoXWchnxNGSqsIyVpW89R4t2kzsL
lX32E4WLTm87WwAL8GSbPoUqcF7DyL6x3fMSmm0CryDyLVLYE0KPwQf17fSD2Ai+vltAmtZb4wS4
NJVAH47hrdNbjRrNy8tjFzCOsexhg/h8ixPrxpbJQ5B+Od7VUdtvAzbJFNu3mm81925H7Tp7PE63
4eKLR58bYS2hjNlJcZwCorinRe0Zo2/klO2Hftkms30f194fkdXbykuiOxAb5GGb7IBGlknzyOSB
WJK7NpPPmEoOcT28d2X3PsZmeUhG8bhMITJ7B4yNZN1/gmq57G3OwJPblye7sI/TkryHsry4xfAG
C3AdEaQB7QF7nMsRVWXJmq3EMfCGU5JN78CwGMOP6b2PbHbtQ/wVDNmPJIc8hKxdz1Myjztv8Lqz
ABlPCCPnK8qA+pWBWH3QUiR/0Coz/ifwIbMqVJL5vE9Lb6huyFtPkbEhNtqFcSq3Rd8hvxU4V1tK
4jhvghfAsgmpgn1zjyulWqHos/lBeWJWyVQeQEY57Lfc7jwBe91WNf5a9JbDOUEzW5TVxtLtoRyc
BxuhsrO0p0mwIVfI6AqyWMzgTquq1v0RbMcdlMM1b+vdmOPMEl46/QISl2xTVkno4QsHWqlloYhL
TomuKmxX9XPuej/dFP4KlbzR4Z/I9uTZ5W3eBfVor/tB3pCuhrbLZVOxlOztUP66O4SAoP/xdmyJ
geE8iYzYOxJfhhsP9UFMKXd2Ip+sYDLHuXAwU1rJfYKHgT1JOaxQBr94nXdGHD4TQhDnWz02DwEw
UZ7jCex9xpczNJHAPRNGCKSY1xu9sfLhDclfspqt+AcMaQA8BQtQNDGk5ThlKOaxwGfJOW49W70h
CidQKKuvQnU7vZHUb+gLvI+kLbqL39eCEZx/kIhr3mI+fZ4v6yV2XxpRCH5g730M8o2C5L5MTBYR
DewG02Uga9zXochOkgxUHpWJdbQS1WHoS3lZEm2wvud35MNfHQ54Ghz3WnsVp9wg7vJ7Z3xGDdDe
W0zEWp02z1SC0HW8jSGbaWKbfpGYrHxmkwLb+qppGc8Joc4RSm1GqnK+YT9PHchfckFKHWFItGEq
I4pq1wDnU1DNPnNTQPdPmZB8jqq6GQXfZtZmL7mouw9iNEJM5Oo4VzxkS1nEEGeWM2JbUsAKsUVU
8GfMXMoplARkZLOQsbMp+IxE4NyqaEJNLNhLekH94mljraykH34TkIS8oyKQ1sUGiq66p/AVLiT5
0tlEnDysrpDslV5K3Qsf4QdcrdxnDplCfduMnzU0ljX+mHnTED/zYGq4nEwTniGi8G2gW3NAz+BF
Y8NgyeTerqo3jflOrVmnhPuiZgDv1ird2URQoSdggiWNYL6QdbeAv72zIgt5XUTYlKcGR3Q77suI
UaGB9N9GLuJ+BymLaii7ieC5H3p8LRs0WQN/MYHuXRLsUONkb1L6aEBLF6fxJulmyjsu0Hklw+k2
TAPrI/XBIjObd7cekVurdgT7KSagpO6Iq4TlkjpnJmqPi2+Iz83QO/mm1tuhGfJ1s3SvEhcpl5Ew
DxnI3g1ipBbxQCX7O5j/5buXgpygVPMf0Ovad7NtX9qw1rtcWg6yfJM/CZaAK4QW7ba33OnOMVnN
j1HMe+RdyLoBFxwGkYjXjMyqJ35C7kasd8NhoV5apbZyyFL00O4tzHM7Axgwap+QFIl6NfAnvy3O
oA3hFQSP5KPO9gzC9e+8RSzk5yW9Sjv351BpbJbJxLIoHhiYXn+bNsuSG1k2yYMXce46ndgyiv1A
pAE+UVTNDzFJXyhcCtYZqfzpqkDeGe7hdZgn5U4EuVn5EC5wMoY4X6OpeCbvhKKW5IWdHRX1BU4f
ePpBpW+iDV+9ISBVBpUIlI6xehzrivyx/KqEIUEDKJ+cp4LTT3HqP85Qynl4UgwrvzOer25Ve5SK
JE9ZWpnbdMrckkSoZVqQasTNRNXdQGcMd8vSWKxhWd70WzkEU0XRWRM/BD5/qI9o2u0Pjhd56HKp
unUnB1P9SL9Fs6D9c88pSIpaWBDrJYf3hd1us4SE6ExAmFdkj/g0R1i6EqPeJl9iUDayXHuxWrZa
IU64CkcqhMQPddLyTON8fGgRp+J3Dc/F7BAClQas9bys4RyVrcHC4eOK8yjioET727qFpd1XLvFO
A3OPcPR2etCttYogT+xQaafcl5ChqNKjleryd5cVB28Eq0T89QE9YOjtWoWBYZRT/0UCSHsx6LnW
TttGa2dmYgRBDbkF/O3bQeSoDmsG9NLrNeLddtp34QxUOAtwwXg0Na5Nc5akqKiyoL4KS8Nr+o5X
5ZsrpG2bVGa5R455MTiPV8r15pvMjBfRZJS+kOZNA1wsQyCqXD0COWGbjmrMhb0Vsjn18S9P4X4m
Qu7JWfCoyRgBg4OHE4xw09+UacxufmkK7yRga/EK2MVH4YtPz0r8k43h/ss0A+/9MPw4VzJoP78Y
lLIsb52rJQHv+nLsMAk+Z8nIMRW3DbY7l3JePZPG66sNZo6W7HPcgduionZGfp/xqFALKXs7BQwN
Ahg2CKJ9/LD0LPumQE40+X+NY8wH34azDmLS8OL4s60jgodm61ps87uU6Q3kULLDGsZVBX7Anl0w
z1fPlk9PK/LGoMiX+asfBV8sxud9hHiampxXGE8eMLNYcdQB+1nl1rDpw/hUl/oPusmrTii/GCgE
cTi/uy1/NT3DU5cx6knVfSanAyM2XKROR1hUyIY0wh5SJ/5Fe+k57+KP3iufsGh9Ax1+Rr0w7tH9
z8g80wMrSXbL7F8l2i9ySlp6/kLtPJ9tvWzcdVNZ3Liostu6/LAmF9GVBItv34UsIkg+wmtWiRSb
NWaBiBgqHan7JQDNntZ/pqq4zHO5w8i8HQQ62f9k7kyWIzfSLf1C9GoAjnEbiAjOM5kcNjAySWKe
HHA4gKfvD7rV1pLqWsvurjeyMmWJGYxAuP/DOd+Rw85a/CcbQiMSSoL6FLYkmsE43JyZMk1JGqOa
kYs5z1LnDA36hQ0Wakf1edYm8ycqpoukrO88Bi7ZzL5Hpz+VBRItSu9HX9w4w3yc8+Us9TAG2tO9
NvpWV+3vnDCYuGpdVtrFHvVfJfRTunQfnn7UU/SgSJ3xEhvb8piFKL3Li1nP11i7HtWSwkWjPsIL
TyYGUm/ycwt2rV2sajAk3CZa/CDj5TTYpDXNfVasCsEGpRF/6HcB9Pkwnwhw6pFdX9NrNpe5vUy3
PYA5m5ANkOy7JaQHQd2vSEpAI4Rm37G9ScUDZI1vNplYOFoY+y38igpxDfOHCpVwwtTe80VXXQRI
Ii8BQAzqxZrC/hej1n7e1WZQ99baL/PRw/Duvw6Lw2TTW1sp9qUecz6fFTzRPDF9OpUWMQmn0q39
J4KZpGLAqBh1te2Edcd00HAoVmFZxDBPidyr1iSn2g27uXiHQ2OQWzah/zai65T7PFnwzVZTVn7S
mA1bQ6tntmbV7D5jw5iJJ0848GYxODQfXZl6GKVL7zXM4bkcpx7z9h4AyZzd+pNlLhhr5w26iVp1
F0xBrceKycGEiHEarqFf1ffDmlCo04PMsDYXLFl7A879ZpY8dDu79az+ykfk81Ayic/2LEMd5yYc
iqC/CFulPExCdfUeQe1koLo27NbCdspqnOSTac5QbgTcfmqT6nJ3PgLM4JTNU/hK3WqNCPEw+U9X
VhONN4zbmtcuTSAfA7Yo3iSMsO4GwmNZXkOtyetnSJPFy7R4ortORtf7SelQx8MwpnQo5FQFDTmS
Mkv2IGd6AMDgcQFjT0RqkNezrperx+6WnooDnvK9Xu/D2WVqNQwiby78YrQR/HpJ/RPmWXTl1ZKw
Gqs0LpcJo4ySh7NBJN8Aa07P+tD4Gxw1F+TV4HmrgTRZ64fkg51wDCEu3U9zim7DMSG5jalnyu8J
MihbDPyt1EZM/J+tNhDsYwXSpaONxeeWyUH6ZcuFitRvBUWVsdAl6jzsOnpUux8vo4ZqeLeCDHLP
TVSKfM8JnONd9Vrat4Qm6ph6Vd3EtpxdwlPnCK8MMobgOXKVyI9o76XEkkQu0w4VXXuDTnDEtDai
Vq4K115oWaBOIBPocw7OsKrPKUTGdh+EOmNjVGtq1brM2PQTlt1/jL1CZIwsJfnNAB4rGHSbmeel
DF4dYhoeGN8kcc72AcEWbzuN6yjcMl5E4pClM6jpOyPv8D4k4fQZ+WgFl4mMoIxDTGxxZwioP5G/
5GQXGLtujqPByLXzGBc/58HMWTo5o4tXFBGTnIFGppu2NiSqLaEbC4rLedXtS+JiaToNVVF9YuMO
gx2eJfxARZp57wTRrVteiPQQxqDIBBujh84+OjBq1EU1Jbg9bEuYDlliP72Zht/xIIPMvKNQC367
o8FAnUjDvatRg9ARltG6n9difWqYuUTwP6yU6RnCLCjONRNK5GzeV8nh1CN9kObJrHKxL4VVd+T9
yBG9amqhHPkmtw91KgZI5KnRIr2KJ6dVF+OYbYFTbEhQrFRE4mHKnj0uPf51R5ZpKoeDTIPCob8b
9AvnXLrAt2rDO8b6qtlh/MFb0zAb3eu8Sux4bdwIK0vgpQAJ6s12Ytv3PYam25VUzOAHwIPy0UTp
7HPMkxRVfi2tVzvPeI7UgLXpUNg5zhzTretXPqecPqYevfx0ISZyuvIKn5MWunKRHAQ5Ty0qcpni
7BrIwmQohi9tG7vU2CYqHv4mEuqjxs1NAVVsWXyUswNzcOPUd+kMjCmeioEnDuOWfZ0yPbvPvB5P
KgyjAvkfLt9rieL9pc4tiXMqGpcVOeqWWCxaK3uGV9Q8ALOnyW8GD+qDXbyl2C4/g7nN7yp7MdNx
Aaua0JhKMhqmMsh1TCsPsXVp0/nFnyakslB2yEFTvNd8Ej3/LPIkK3AKYdVks8beDMkBNwSmNnJs
RiHj1JK9wtLiMqoqmmx6qarST878IrXfcWn1T10iQf/lnhdgkvcdFgMOcAbaGB7bXwQUOepqGBcs
JHDVX0GnbK8icghPXSfrq3PWmvp4dbrnQTTRG0Gt6XVZ+srCnTUkKyriiAyoLswQkuu85aMbyjxH
uxGV9GV9mD5O6Ma/V9iACqpUuM4gW2Vwh9JE3mfzhIK0SW1mbn5REEvWmZDaq0udingmm/7Uszs0
N67tOZ82Xt8KwdPEgrl0NJsGu8mYrelSOI+mbttnx7b8LzQ4yzdbCvpClulgrIY+TOjTLDtoTnOf
nmZfY1tF3exmlmJBlKwB+wzkZcdJOn13KTrj3mYCOdNpZ3eK/UvfBbehXRQv1dzWp/zV5H9MSSbZ
NneEKiMAH/ZmkG19CGUwfnslxOe4lVk/ALAidGVfuH0FhksD29nNYT68cumEHqQCFJ5VMpY/6NoI
SMy7WW+8V/J3YyHzhLUTIEmmfBHGEuFK2HZLWvg3nFAofJbNYY5zwSofWj8jOhpNlnePH5+fpJK2
ek1A8z8XXO/UNmEuUK3WjLjiKXCmDzBJfFYF9OV7iIfh91QwPkDHBox+z/aoFodqM1Ix1MEG5IM4
Nvtsdr2nGTjSu4xaJgL1QkY6TRgi72Objxyldph64b6YTPK8FlX6tBC5yEhD45CmWdIEezsDs6d9
xhCb380mxIzVMinnk+uYGueQ6bNjEGTkSjK2ijTxOL731oV4JuKkQO3MgNkvH2s2m/We7KOcxWGI
Snkx62udMbzfwSJEjOqVfnWHUQTJbltVeOsQ60z+tVgQ4HJn0LbihSo1IlBicYYH9NSZfTUoxwwH
BOsWTqbctDddmREoGsqi8E+rZW5vFUA9c5gZSvxOVm8CjgJ0wj8fHcGYezWQiJEN5n5+1oGmB4rm
1oggXOyDH9goIFaPU9Q+j0RVXddki/J/BuHHPJDNXL8n+CNTp3aYU5+ise7xpaiutQ5D6+ZvotOg
gYRVNk+Izwvnl/GD4SdiBfY42m762GDCSvadScOfqKjLW5x+0yUUUjc/Zhrvwg5nsfiYiJh/zSO/
1nsWOsld4dIgOAORQPsAJ+990LGJw7BRNJ+M8YMHFuv4ClCXR4TFQ9FDT1s0S3hbJxLRU4877aC0
04k7YpaJj9++QQtM/9X5TQBES3w5Pu7xsCwy/4aO6HwZ9KaQCTRgqh1KKfedB4d6qehKekErCDuy
v2qv+HRB1k37OXGYbdfoolN0nkH+VGi0/TsY0VQfi1HcT8INvZsikxPeeVMsN9FqU4GHa5ribFnR
IdAiWNYb24bAw1Jd4p7pMKBU+64y3bkkCplMeMwwO2Wl3NLRgodkhz916GIzrgzealAsLGSqGbt+
LTVKkamb6g8yohvmsVo3cq9xoLCGB4DHBGl2/TLOoVibeLUT+TAus8XtWmj5WtaTBgUwtIwmoy6q
842anbLsduahuWOxatI9nUGNh1dunvWWqGNKYe+edRbxr3OPhWQHG43aUDvI5HZE1CzYX3XUny+e
se2DU0G7OlhzU19j7Gse6xEh3g4vDr981Glb8vOn6dvnCKCM78P1kQBbYDGVuy40Mm45vFVBZBHl
zW3zQcpe/i54h2FGTx1HhfG85mpcwdxcDhFIdEYws000dzMyOorWdLy2cqgpR01T7xzGwe7bXYv5
9AtCL0P/lQDj307Xtc8mI45oz0ZKdgfbnTtJCEwangsrC/UZGyEFrKrCF8Ww1KUkC0Jst4eMbGfW
+CkjNb7S87TG3CTm2a62Q0F6SegAI8K9EhP2Ej6OZEpGXKus03ad6ZaKqpOYk7gkwPo+5Mh4ba0p
/6Dkcrp9ZDvVoxeye9vRIHghEiCTLZgbFqaSBjEiKeiuFC+NZaMpwoZhjoo0F263UDIdIByRNPJJ
5RDDxOjZzypqgI12M1ek7BPvXbsUdKeFP/S3RF+WT7mqM9wKFpzvmDU6u0Y/t6bnwhLTvuebQ8JJ
62wlKpP264UITcQURgjqoKZwUDpwOFyEHQMonM5QY5Akrv3X7MzzVZbWGhO8nPUvd14dUuVg8X4x
zvXuVJ+BRMwyk99ydEQ3Ndgiqoaorj6GcE3EhSRmlfEZVdf9hD73U9toTXZD6CRvohqo24PSI5PL
xxZ/k0weJN/aKsSDQyxpe9UxdeUysaS46OeZ+dAk++61XDP32m+C5s5pBrK/MD5v3wPf3HXuuECs
ZCoK2CBHOr3tEPdRxTqdTqPvftek2dpHgPLlrZ830ZZkqBhAjH2umiOOWRxvNQeNf41cGXNLWgyj
d0aqBV4SX/XLO9ta9UTsXZWcM3qS3r6Ppuo1pSmTccfJfdc0fCbRAoc5aV09Y6X94xTJfETNAzbP
jyWYcBVD+SiSfV4E0+NYhGXKtYH6AClrZ1UHEEClPkKYsoHxuM4XXVQhYjV5/p1Lz4tHTPp8umiS
Vhh40kPQTIZBZUD4Z+h+qfzmL5c9AAzNDof3sRbVijNlqa+N78scGW4ZBLErA8rAUoSmuWbSpx/4
fNnfLfj2m0OIW/NuRtkP98o4Ew+QzrI3B3dwt4uq3LqPhqTrLnqv5ionpHTEipxW60teCyc5zUHI
D/BnGpD6bT+I9JCS+EcFR8/8TLY4DKS0tWYq+VQDzMMcOF+Tbs6E01m0+spKTa+3hmE68EWmNmjK
scM9AW9qZ+rEIUcbKBjR1yvh6vgDbYgqoUbocKo4Ih+FjNLXPHNY6YZLWu0E0AAQICFP/I4nqfrF
kVkypkEb9jOyC77Cc84NS8+IHh1FLnXpWqPQ2IaR843dpoxjHBS+bC5NCJNUwYwS1zl4YmacJpDJ
kXOYjRbasW6/WJtSHh34vOfE6C5gcdblHluS1ri+ZvwWvaV63AvZ4FMWYTHObqch7B78ZOyxZ5t+
IfFA+KDtUzEnm6ur8G4smWBYtRQi8p3OpHiOGBf1WElwSJ5lZQSswU3VR7ekkNUQcm8dnlV0/kEB
1gafpt3NZGT5wHXAC9TtWYCAb7lDkSaKuAVpC97Ho9mmfc2Cr6ZOeF/xxqS/heUnp8WUgYDoPPPL
IFKFotWEkc0P4rInhwJV27kaZ947MKVAlfJleUcGIV9zr0sRcTMsQO9O2g2nlj0AE1rHl6L3sBQx
3fImRloJmrnay9BFLUmLeYWWYvxolKGX6kffcGl2DaPjChskEoC208kBalNDkbwEY0C0prdd5bUz
Pvr2dl1OBsjMkc0ei6UFXR6jKRgMr+HibGp1OjWMyLIlRAr5+kD2rL2u28ojhBpXz+JjVnK+nsCm
DWfYafNn3rX8A0eDvklcvbi4jYqxO5DAgs6C6zN/IoNJ3YXRBJCpmgU2YzsqXsKEgpZBmMB+w+yo
tK59F9DgOeMALEwO4yMHUwToTaRzut9LK2leE6rcn7JCS7VLoXJ29ALd+AYOeOJnBIHdcDlRMp96
uhyAYiKwlAf0duVrQH6SiTXYA6hYKa6GzetafJGcIa8VipUvu1nlK4smBIKj1c7vY4OeZtcumSId
R5gHLOsZigsrfxaDmQQin5HZZIFN5K0tIuu+80ZcS2XVwHxZ6DMfE9sCHlrazI135GEAxEVU1YPZ
SLI7BnDNm/RsweqKJss/OlZkfpIkU9UBmxPfL2KVgELw5S9citVJfA/IyW4iBUEv7uAA+a5ODCcg
c4W9qmwK6kXa9m+TChD8SHaeoBREGTqLNPH3yTRmn1SYyAZEyHvkd5H/kbO1eavAufGUKH5L4Iq8
RtwN1VXYRAghLG/sGkRgNYUYyC3WtNtkDULszCRRBxGY5WoZgQ/MYvZfXaNMdODiKZ4TpzXJFWGz
dAXkg1gXeEHbowiqFNU/KYbVbnUKizOE4EzOKxkkkrMl2Aob7WUvk+SySgFf5UdM08hIRFjzsJZR
+VUlbsnm0vXkVQCKmHkyhhs3XnnVPkpPsb5NWiVPOAuXdz8aZiI0Xc//VKwt6vPccD3UZRH4+wAF
rIkRX2AR6gccJ4elm/kM7THoz+vRZOI6Emn1q4MzdEvovbB2y+Qw7ehHm4xmokwZgC55t4zsvub8
ftaCzdjs0GSSbpfDp61co39Dy65WvvQ67A+WqWAMNUVCObEUK4IBWDHzs07Gpd7rwAt+CAGduW4q
+C59Y2ggCr9qf61ek8mDnm39ovKQc1EibAoIdPdGTHMyT39PwrFBAfl+yl1Y8iOcBYJW3JYldjOy
7BkbsQY3fKXarNDMrIvitgw9FRwhdNG7tnME8Xql1r4Xtt7aItFRGtoEHrH9HylfSURb8b05ZW3u
RlZJOYUAA72zmRSx6wHpWxsTFx8Nl/mi2BrO82JdZTqfpoOFonR41enk/S4GR75IbCucLdVcfOXo
1J6xndAcz2C8pr1vdTXD9MZhi21WkJM7pl3VNtquMBnm9fag6gbluOj8od1bvoG51rBMmmIYO8Tp
rE5e6F2C5skAYCoI3mSSPv5wMc2/FwIPiAjNx+6VB7BnjxapGSRGbuYnWlSm+4T7kA8BpPUWegoy
5Ma18zKeNqrDTnCwMnzLqIh3mQjC9wner0FQmbILXbVnvdne3OLAQUUSrNc9Hgi+7iVCtnjSnRXt
Srb0V8psr6+nsr91CcVia79IZ0dfXlcQcFmWXOpgrJCzuTobUMhU3k1jV8tX7U/FaTbO5Yebi/pl
wN8WMbpsmWWB49Lt0V5mFZ4m5FNCG6Byi0exCh1z+lWfUCE6MKWpW9yLxkITM1o5y6c2zAPmGE66
jcPD1ZzroO+tM9/Lildpyj+I1gK9Whc4fXAYOggTsOc67D2oi4Y/9v7RLmRaFYN7oepIVw6yfTJQ
utxYyPiuU7sY+UjggwGQgpCWHajckMKg33ZFzDRkfsX1Oubnsp6dFlueJL0v43HJaNU8HWH2Mkw5
6WZ5L3QxsUjzhAmquEam9L6sApbsULAtiosIRUhsd6V7awmC1WIE1zo64zu1vuIJsKxdRiPwkHYg
JovV7V8xQ6FrGd1y7YBMemV0VDCM0b35unmUweTyRK7zyGbWTPYNsw10TpgErV+Fh5chDnUfvNiK
JRsJ0bRkAXPUHX0Uco0KEVFzWAu3zg8DoNo17sH3VJcgo1BYJ9LFiiwnMRveV/JR48yMUoDvJ8WI
q5qubkeyLkVTzmjmM3cg1l9UtW6b2FJ81+i9a9vsgGOgRQDhLr/6mVyqMyTENvSJBmsaeoyVaykx
fHs5e0Xo7wrpOLcq83GATRjz3yiJu3dMsiE4J4ITzf3IOx3uwLc1G0ouylntZKQ+xuXQud+QZjz3
KneV/y41klb8kVP00xcUjtymLPifhbvg/SijuXhe3U7fp9PCapeuroTy4aTBT9l3DtQPr5EfgK6I
iKkGNLeIExs/wqAgeOwz0b+U/Vh9Fgkj+r3u2xp+LpEK9DoJk62dbDv72nQ0XGebgbPkQ08CtJ6T
8P0dTUlrxwFMjk9Ht5sgEf8stuGkgFhYRq6ZIXBxcmyyAVIyd7TQwS81auu7893Jh1BQ6Ft8LeZJ
1HKZrjJ6fQilqiYJDM06xNCqKFH0UVlgNNPgdbizIhmPzjJcklfM+HJh9M1w02o950BUKUShRS6Z
zZCeeW+slxz84QQ+jDEIF2XE22PW+TCSd+If57FlaoIWd9EXOGH09RaUXT8U/Pg79CerQC4/k/u0
UeLWvYdyoAJbyHEaU23x4OAArJi8Aews+wN7kUTvtZpgmsys/Co4X8C0d6nqlofSpPJ5VO3GbUGb
y5Q2a4EOoe3Ak4fC/bxEuZWxNM9Z53CGMDZwBb7eaW0d3ryqLSz88IrtvTS6zg75xJ7v0G99Hrt8
2bcxzzmdemsRDUDrUo7Wvpw6nuJJW+HLwrvvnjeod5MYI5Z86DmtWtyl7obYsCafg7zp+/ZswZvc
g3hX5pllWf/b0x6zhqIbNxlrHxUCgJKyf22jig8Wk7k+omfMur3r5hSGUTAyHVfcjd7pmhTEfVUI
LZibTSANmUFWIEycbBIfneNz/bGS5oQvUj+4KCQRlDe9JYLmDIiGfgeZyzxCYUkwpLoWJSq/2grv
fOgv1gfjSrxYlUIXPznTwkpBApFBstT1Zj/brsyuvABFRwz6AWdB5BQN5S6OETy9ssFJIdH7ZHfR
sma/FIX/cMooLPhkkmO5e+yUE1VeDrwVGW2KxokwiLk+y8l+4WGZHPnJ6IJeprVhdm+5FMPv1tIo
W/juNtRZdKMpYgedTftwG7lc9KuFnnfaVi372vMgfg9BsfCUpJNbIqct4c8Oy8q8uCxonvf5ENo4
Xhyv/0mVcN3rOZ3D5FgtzTKgImG5hc0hAyUccKRDUx5T90ISqt6hi/BSdzfN/POeNZ3+SOE4ss2f
At6kFKY5t1cnwRIb397mfRKS5xLVmHfKsfCyAyEJJDbMsk/RI9nKyS6dyeBfgGU/c2vC4Cfq3FZ3
AUEhsK1yK8owxCu+3/VG80MCBkOevXWAPLIoSsnPWmwJJGRa0p9lremL7NJLoe2ULhtLNZlcxZ6l
1uiqCSs7vaQr4CjFCJHW54u7iN/LPNo2uhiHEWIycOPt8fqDjcB8HXCXgn3ELMOCmVqVFkrvgtlH
HzlMuR88toE33o462gYns2O/tWqef+zeK75XkVrvrGig4DB7qy8rTNrJLmxnCaqxq3+xcR24NSzs
TQfQW6CVu7H14c3w360H10YSsSOoN1iBCQn326b7XY4UMHw/NPBYLq2kB9mQ8O/rA+O9nC+SyRk4
sQcuEPknbIaLJnDsh6VWnjwoJHxFnHZWgP0ojQgbRgeFkyTMUwhkbMsXH5VnNcJsIgDnF6MYRjah
THrns2Q35F0meeTWYDllZL8UiE/rs9ROWOwNDi7/OJ0ZFT+MfZ/U3zUCJROjbEL7K1YQJjt3GoOf
Iinxp0cqcnnmGAteLMiEEVtUlftE4jKJEUHTbSsKJGak+OWelR50OyXJPqQnEKheMPbEJwRPuGGm
Cm/bMNOzYzf10/0Atqc6nGBqYEc7r2OMRhJmtnFnlBdNiBk8PmG1nVuz7ujsoOe+hcoP+5gp8HI9
MR65n6ayErsTihHfMBjQsVv35jOlqv30JXC4xlfZ5YlAsePYkHqBhahmAMrjsH6BnTbgLlzKu5Og
CCOBfkzGlSmZPkSi4pgQQYGcPzdd9UpPAq+P3CjGvCdwXaxpDTouy74StIa+S9M15tL5zbSECRUa
5o62vZ8gboTeRJJWYzuEPjXK727GqrdZdMN1oP3N1CD3J4PGiSc4j5jNbeEuhK8rF9URUljOnTS6
r1m5V/ukdBXpqak2NoZ34G/71utqFrK1a39SpcMoW1AifyRu0oaXVTL4yf5kcYaKnw9osk4N8Qp2
6aCNqY1Cu1h5yyD2ygTR5Qlo97FExLTsnZqvBmpUbiIKnIohWFeH4fOJSvAreArCWyaikkn78pUB
DENiidajO5xMhqM90VN5aAD/jRgk2GZSgS4FP62doEkboCbxCbxO9soDzwjuheh9CIuAk95yi08d
jeojIyn22us5weMTpjM5nZJbHvIg3YqpuUHv3YoKTZCogDnRsa60vmV0sJdkvrKiHkLw1Gt/7yg9
vFdA0199djc2wcdSECBDgBEIYDPztGYg445oimlKhww9ZBy23YC8NsvTC1PJ6FNETDaRSte3Sm7Z
vaZx6g+k7GzCGfTTUEAnay4z/uI6jlgxDWc+82EvrrFHnAFUzn6YklVvtSMy9wgtazyHfUYexUnV
2XYXYnhEkCUWSrFe9G+4O6ILgIE0Zn0IVjaHV0dni8ijBl8I8+wEBSkcYPZHB9mmcksl7au7dcj1
a9Mn2WOHFiDfARESr2O2uq+Vq6o71snlc9i708+JHQUZBdiwHIIFXX3MzIzyIeAWmPYnKaqJsl9k
dJicZb5ekpzBqpUkNg+pJcfzVPTjpj5wy70bwmHjlY7DpUdGNUkfYYD22ts2fKnfboJgGpVid0L6
qdQhwZXHoYHUsAvYJquYqJX2+0TK1lptNEpHCR+X3bCrK9riJUirzSsGoXceag8ozchCRgPse2rN
qJp/cCM7/2HmRt3NADmwbd/2cbX/LTksKBcOgHQGFtNINcdlM3CYZrWAUay1JTrOExv2rOm76hLI
h/2QOnhNN0PSKmP4LORiycqqoZlW8moqFWKSqid6CtHjpmTOAYS+UjV5TyK0okfb0BzvprFyH//B
BL69zr+Y0kPs9gTdOr5nUwH4fzOld+04OrVhzAwvd/1DeQcrzHKH8DvHZwLuiU8XFBtNRrJjCqPu
sjyEQUb6SHT7Dy/lP9/SwCZn2vFxx2Mviv7mR6dV1R1H17xffLSBe9WvbI51huaEVbJLoMSCmS06
ELiAiAvc7BwdBYhXZuptZaWx31D5xP/wmrZf/29vjx3YMrQk5CuYKH9LZCRHKAoBgRlmFOi62XnW
XMNdHZh7zmHnWwdu/TiF4AUOSpkuO5v0Zt6kSHOvGZcjFa1omcJ/iAV0/sN4HgbEtkFGtSxpsRT4
24eW9clKDoswe5a00/xVRMZ5FExEv3jQ9LcZA/osTW+p9yPAZJaniFyqWNGuADQKFvXZdIvYB1m4
+Qlcx9pV64A+ra6CgRsHMgfvqesxf48ys3UYY17dLcxXA+RnNpg7k63LcsvVVjwsSQ1ds50HzCJr
qa4Sx8bOkIe2+vUPH8X28f/towgtyBCeZwVyW9jw539y29f5WJMZnbp7mzSU9SqaQBTGSz2Df61V
XW9WyLKvY58GooxTbKH494YAoVLPNAXrscTjDdbgKxOiffmH1/bfPCbYyYGPuwAsSIb/W2qitYK+
TYRk4KNIbDrmSqOZ9TurvQfoHvC1X0piNqygKphnNa5xaBWVtexhUhQ/ohPBE6PBut79w8v6z28U
QYJUU7ZHnQY7YXuO/vSWSQaGddivGub5jOfTqTIbWgIRqhPECxvMF9GI7ABA6Zcxe3JVUwYgJEMj
N1BHUcIt//WK/keoldvuu3kc1ff3eP3R/ZWL8v8lJsWxAWf8r/+TsPsfmJTHtiY0/OPPnJQ//ov/
4qR49r9ctpIeJ2xErHX0f7N/Xetf4FMQrPNIh17gOjxT/+ak2DZ/BCUkClB48b8kCJV/c1KE/S+O
SAv2hO1DErHJZ/ifgFLcv3ynAik53Mi8Z8poh3Bc/n76+21k6A3xv4EQV5+5QSFZaItonz+9I/8N
auSvpJF//zUSXRxeKs4ti1/1z88hw1yKtpXoG7g+w5VAF3iuzEhMm5V2hyxYgsf/99/nuH+91kKb
2NYocNm7cDV7jru97X/+GxFt0bQoPKsYhAsi4SkmweDurGazrWb1IkaxC6xep+xU6w5qfTh0WX9B
l5dwwLtj1PYZdY4/3iu3qcML18ahcCT5GD0Eni5C55x4pI8iYWAa+epDYcoLA+cjh7YwIvt1M7Zc
+zlYEnwGbGJYqUC/Exq6AKEhhctqadUuSm9FNCHb9wANTWAgDZSL+U2RN2G6nnlEzEhVyDebDsSS
80R8AVpu+kQTRrUv34ANLgDz+9xyU+iqliU0tjxYePgdAroshcEvysOaJPWmSpldZGVD3N5GkF1/
BZCZlWRIa4OhGBVqujpWI8EPpxYcdVnsIAAEdMJNKdsk3yEYR4oDLYrch03wXPiUmSTIlDMDXW/G
/xJaJijPKxYY7t5SYDGcQzZXAR4tJ6+9mRMo2ubMISo8QhTcTGkXMEqPiQCbBs7V+1DlVnZR60lE
KBz5xXE95qBnLmvPrl5czlb/HB9nmR8K0Gakk9ZeYKfvmBPr4RzSDRZdrOqECf4sxaiebDCOzrko
MGVh1FsdtV96mSHv9mzDSAYrq3hiKpsyVAMnqA8slNgktqgDCY5gdmSd8p5T/DMCChV8ri7KfpsS
ks53A4+yzZlyrLBRGAdJ/G+9ZJqwYuOQGL0adwo/Szr7EqThMmZH16k3UkrZtL2hva3Y1TCMNSAG
VVAScD2781Q/dNwk7YUP7oT1Lzm4HRoHQKCCO3ZutH7sUjQr11Wnm/5hwYGF2YGexrqpjGXkJdpg
0CYDIDOEExXBUA39PVb2A1JNySB0cSCZYK31rLw95gNo+Ut/THv/dsM9wrYcGKi0l6JoI6f6YzM9
nttLaSnsslXduofZaL9TBzfNJxTVFbw3ZLVVzwrtmCqQh28R4k9I5qp0tfWA/gQlFyk4bnmNEKKI
7nD3OBG5DiOCA0FWSf0oSJrRN5iGpP3kqsGvSWwLG3EukrU+W3wrZGVOu4yDs0wPKNZzgsJ8IBwk
pE00LcBblxTQjVy87hy+cp3iLk5Z2JVxxVgfBWhgcqs6DcO1W84Zb0qY//64LjeMx7DD6KDzcUUP
mt3OjqixNasQ5TGUt09zNeTBWYdyVr1F/TAYxuEWzo79GqlmelTlDGGRhqVv2QRluirfW3xR46WY
yjJ8xqW+Mdt6FGxjstcYUFjdkMLnwHdhh1H364NhrMYUnE3pTBX36NYuaOnHJRoJYbnhzGoViEnj
kE15n2A1m/UlCtpFhZ8r0AZvPW+cLFFPumtdsTzivXNZoRMYM+99mMY+TMmJzvfQ+6vFPBWSD3Nn
hpoUIAwLJxTzJvMzP0arbCCztByl0a0HLphI8YWHj4WcqKNgYA6MZWCHKrxjvKz6RJ0GwxhYt1FQ
iOJiFQ3QfzmMIblCoZeIs3lMKxbZhcgX3h1Ld+c+B4f9LEoCDE+bKg8QkoVB4l4gdMGslhKLuS9J
wMDxRPYLE3rXdZZwvyTryAZ8Xbsmcs9a0sanaCfVMKcBDo4Uq8lbKqZFEXnLyjGt7qMm/N/sncly
3EjWpV+lrPaQAQ443LGoTczBSZwkDhsYJZGY5xlP3x8opf0iSyl19q7b2irNqiozFRGIANyv33vO
d+rBPw/6zA+XmUFKv/IPx4G3+9iPXYUxtM1mvsCf3u0qKmZsqxYvlUHTxT1Cdz6tzOrY1LI+c0Kn
F7vf72Nvc6J5Pw1GTTDZ8mypBJ7Id7tYoYJxRpuywi+EczDKgRgtVpJNrqyGIMWAgDNmNk/J0oL7
/VtTYvxUbb++NZsoj53NqZBj2bvzbWFOC2KDHwVpd7qNhyQlbavABmvWwx/O0m+LkO9vJThfCUdz
zgID9/Yq2d1kBjkEblFbQ8wIRXJGgFPwhwv67+9yuRAYcw6nTNAwywX/VAt3iGOW+R7tyWFuKraD
JeLNz+S9g3SGDg7WgHyKOcHZafaHn/G/L9BWgtpPmR5fpX7fK8DG3LUcMfkZ6UPX24w54ESWzRz9
4Rjyy/fRqPhdSizgiO8ukcsHxuRwexYJfCRMyGV/Q/vJ+z8o4s+jrzXIgJf2fQH/9WcY4v9tpb6l
OUH9ptTvCF0B7vhzrf/6R77X+oa0qds5kitXe8LkceUHGp6b9j//NqT+QK/QkjAABThCz+Uo9qPa
dz+Y8C9JuHY4JoDjdMDI/aj2rQ/aZsbIYmObLADyH0ERud3ePNOSRhW3H/WHZdHJoEJ9dxwMSBhw
Y25QbImRhRdUzKrdabF0KNPU1eGOJnX50S0IiVln3TjcZUjLT2Xgo4xsEEn6Bye2gs9hohmBN1GT
Aw8mhkmsrdHKdllGcO7aEm5FWodsEb3gM5TA9VNjBxYNR04mh/gxNpbYFloNnb3XqqGV46jMHDf+
ILPTieP1EyHAgBmlt5DMbZRHHUaVGkQoZwiqbntKCgKxCAwSqzzqyo9QrSCkE5FDgRIXY73PO2Oo
V0XUIGSN0U1Wm9ZVPYZwA/zDOtW18wX7C2SERZGAQNZ1icMJaBUYq95kELnGXD0nV46PeJh2nJxw
pGhKakbXdFoYk7gzI6U0VF/x2YSfkZQN886sW0KBrXD0rhzGIy9O1wWffDk0n2q74HI8Hdh3dReE
1wKZMUVd2zHJsUXWrntt9CFeaz//GLOHwVqumW+udJuF6VqMka+PZaDGp9rDPAOXxIUkRvABVqtw
JIvTY+rJ7DCGq1F65NViZKPFaLGJn3vzIDi+Bf71IEZ1VyBCg9AB7OWWjknIpI8W8G1uNn5NOoet
L4As1Qbcc+3dR6D+rogIr+qNx5a6L0tmyQdORMGOY0SJBbEQ3UlNJgU+Sy836NcnVUeYnGm51bmj
DT0T2FOLct0Q5cuY17HrG22h0EI20+dPfqxFcybwFrkbkHK8YDAwK4pjoJRINHJtbyquVVOTO3O7
QVgLnUA1Rumsurl2xh3w6fzKtvzi0PNjgh9yTQkhpgdzs6rzhfNBAzl6NoMiuk9jRjb7aYqwNs/E
W7RrWiEtpCVigZEZIU1zV03T0wWZEXZUcHZy19+xLxH66NekV8PUMOEczO0sFRFbRYfAnQlb+EQK
pRGdBFExvmTaGY0jvRxMeDESjOwqSMvSgHCWeldThWyUdouwNh113v2Yoow8sZzUjI8MGP2bliax
32yc0RzFJ+0EsvrSeIUbnxKa299QpPX6LmcyNm5UtOjDLGmU46GqDf+my5KgXXdGvnT2HYrxVURN
Xl4bhAYoQlyNnMkX/ct5OIRSBBe9X7UDp0MLzxloIRXu8dnZREOLYTi3CqEIhzRNUpabAAD/BiEG
qXBeGcztpU9nmy6oFG27BPL1BrEVLofclVuECA2iBiUYdUI8V6SGxFZ3gnvcLg6mUTDWIVge31xk
yQAtFf7js4bsB5AVmCLIj7MCEpbGRiQmP1FDIwIjcX81+X53gygT0RHiB9UemQQ1t005SrVqs9b7
lg+uY6MthrGYDnnykaFfzAQp47fgy4wRqlDtPtKaDVG4jwENT9FLRuXkId0yvo6ytYlEBXOgr2ZU
KEHcG3i0Cg4o9KLLh9q25oojSeOC8xnDeM3MYXpKRerfm8IOnitADS/p6HbMumI5M3tzyynaMgMb
zH3lpovtlenJmUzLuj5lwpp8o/FDng9GPbgpIu467iQ3cy8qJ7Jgg+Wz5RKBMOsvMk9tZCeBQp+T
N2kaHwNtd1eV5ybz3oMXaK5tGVX5OotCWOtAYGDPGEVZ3pYjMOVt5sAsbAdr3vTwNGfC+YSUe4JD
U4fc8ICewxSq5sjEO+22VVFmF1IU2L8JDMWIOgWhcLYeaosWlysO6i3OdXUyJF2ttmFYkNvK4raO
WALdlYWS5HGwB/5d7dSVQWzbaERbLDXniesC7Yw5oR9Gqp+K8awfBoy5/fIx0U3/iCaKxow714ih
0wXk6vde123MWHrjqhhSZAmjBu3K1FrgFZxikL64hYG0r9B6VXcCrMNz7wLQzCfD/Gjja2PNiWuX
iORUONz5Y4PTpwuQeGEChpqCR0mNZNtYJdYe9MzWixzg3K+7jDuRVD0VXrXeJB/x305bDvsnqco1
CuSk9lk8MzI4ptFFYYE66pbsuCladY3r3AhesD+YIwCbRXfcfYk6SvclmMajs4YAF2dMCELMi+aZ
bCJ6gvjdXBzAqymq9FH0PhnC/ewmn5mfY+O2yfkMNqXS6pzUNDQAQ511N4KRtFotWphuTxclu3d9
rg+En/QOCeDEcG+goJbrxhhQUbSqj0G8wBK9NabevOtdg6eDON/YWkezG+orh34fJ72pvA7yzASB
QuSJswp6FzB3UWQl4h9vRqn7Wjf9oz7w/5slpObM+PcV5G34/K/9U/blbb94+TM/SkjL/kC553BK
sVk/XL30nn+UkJb7gbOSy98HRMB5aelp/tUwtj/AzaZlbCJRo+/pUsb+VULaFJ5wpzmuKg4Gy7nn
r1b2j8YtMHKK9uC5+EUj1xJvzxhyoWozEHJIIGIqJl39rpVbNiMS1TS9oi6hh2BMsX7MkZxcEReU
0mSTsZ+XRMFGrXereowzdBcr75YW0vBtJk+1wT6vaRuUOqMRker0zp5MRn5GGXtH1IT2Xc8A2dzb
FcopL4xmXLlzwiKN2A4WWm0o46yiXowPw9RFnwAjVI+1Neh+P4uRVCxZY306j4wQrWiQpbj4a6nR
veVUM27idwIXQ6UfaYkWOe2SYIBMofD146kBBkL5wBO5dqIBS4+LgnBYiX7ASELks7N1oewhhKwN
eqYTK0kM28RjoS3nvG7JJsYzuQLmC/CyrjQuHerorzjmFKBdkTAEQkwa4g7KrcJfknA81iFtAY1E
M52voKhC2Grc1k/XfjDAh5RJQ5wRtiQ0PC1ir5wScexvS7MFlNjhel1B+GEbLCAbeOvZ8UI8mGgK
6RtaFYNpqyUG6Gg7GP8MU2M7s1svu0viVhG5nDnVHbS+lELRq1iq3XHMARzUcWRt5xJU1sa2e86Q
StfqIkLXA4jcx0O8IlPIHA+Tiqn1pyFkKw00vbCDkRYhYM6e9m7vzOLbsowEO88px3QTRDUUpgpJ
Xgh5hX481fpgNFvJ2YF6OjOhbcGBjlKSBIz5tqWxaVqfGxGSb4isCLciiZtJe7BqB81nk04KkSKw
xJN0iMd2x+aEqSzBDzpshcgcVMtJc0KT00o3DIbZV7LQmzUu4MUG6IxJgyzX8MGD/v9FrZ2O3/7z
b2FxJv37Ve2mfIrynw/Fr//+9xXN+UBNa3EWprWzjLP+ZwBmWPqDRUsEDSSIJwyiFqvWjwXNYRlk
yIu+hnXG8qxloPpjQRPqgwuHwdWKAy3TYFbIdwvYbxe0t6N08gG00jbHdZZTmwHYcvj+uS0UKsk4
1KVfyMElDLeZmROcgnQ6mr76zMB53jQfcwmfIJ1lNEzzSwy6rtnVKiKRZag7+CSWYhIO4jQak6Pf
GVN6ivPYF3sZCkRWeIKr8bKYSUVYEbxjG9/jK/5+TX63JLt8R3xuphsMGfkv513/zAhdBMccJVaM
3hN3H9bhkkST5wg5ULlBZUWeZaV7NJQZeJBc6xoUOZOfVYx8/bPTJFm2n2uGwlDVJcE1NDdx/v90
Q/xq4/jFhyTq3mQQzeZl8Tnffs+2PXVS+VW6YoAQ93vfNtziNKNvu1fKAHCFqfbZS9q+RA4/8yXD
/+k2Hv6NeitIUXO3JKIA0hlVjYx3BCz1oyT5+69x+aX/R1/AVsaclq6Ipgkj6LguzZuf74QmncPS
r3A+LuFd/fVIWwLJC9b+cU8eWulecG6Tzc6NbNnDmq4nRlHMPNILoD8IwlbV1MKbbkbCqDcovZY/
PNrcKX7FlnmaRZWNcacdWlef//67XcbB7z654FeX1AtCLrvzu17tcvBIvRBkMEYT7l4b+ox+ZO8D
xIuI1faeiLNgLRxQkyXndIECKCiFCOOLADdXeMqmT5BampZ+skaiG4Glz/0mABbbALfBUTZztlFE
tniqhJyKsEp8ltJ3MfvXKR5ZTYKPs0OJ1o9AQXD1VKonC9DQRVbwgpnxIq06vrZNe2A+ir9XrMcZ
lEIZDnq4GprQvUXdhiPSbtuy+MPTISiY3n05juIBcGC00fp15bsHfA7oTTHoRNnNzxReGAxoKfXb
aAZ8BGGp2OaycOzzpiZXe8sMVEyns+cGyQnGPv63Uyr1cRZVE+29nPUKQaZ0SjylKolPTXfSzi6j
8wCEil+m2SzbGPj3LOCPChCcEWPY3PSGja67WD+B8EnmI2Cp+F6mypxuf38nvF3M6DG7r+Eqy4CC
Go2u4ttbOBysCQo/o9UMo/O2FTHbYjSmxwx80YkbMcdj2gKAoXVasQVumzXft8C/f4jefgKWU8Qv
tjRRbzlo95A2vP0EgyblLawgmsm0Z7XJA2OYD8rIXaD8ZUZIVZCQv+dBBABkg32m23CU4kkPkiVm
qu38ZVl6ffbF61rkpBnGaHKVWLQiGSrMcFPtM88yVQZ1gMxGff3779BiK3l3yyzyIosxj7LIZNHU
2m8vggQP6OFp/0K2ou6veFNWpYZJvLkZWw/HlMpmmuzE9xH2aIDS9SM577GO47FhcBo88PjQ3HRr
aBeA72ZM0oFiErhpRI4bK5nmZG31tt09dR6oTapFizkpuQ6Fu5alQk3YQ8Jwd1bExPqmNECCoxew
gfmqwCJbDiBxj43Qkc1+JlSKbWkman5F4xVORj5nVLAezhq5jd2s30TAQilyrbK6NES44BIEytEN
Ie011FSTAorC1GcQDwHb+BRShxImmCGe3bda5i923iw2JlfE1UVEatkDUWSuddqOk7fH5IpH0YUn
jaehTYt03fsx8epdF83dNmqWNaPEXiC2vMgZBDVHkDM4TNfD4g+E2VJOD4YoTOLPmx6k/1wFpI9h
zfLck2kcBlIJkzi6jSyQHIGLwW8f5sGEw1TTvdzUBk6sTdOOBKbxpxGHd+WI84ckYde48hjwdLva
Z9QNV7gwr+OssiTz4oADvN3iN9j08+Itqhq/emgZw3Xr7xlu4dTX36os9NUNNB9mo6aU5XzQ2FrG
dTyMw4PMozTdhWy6QLkYnc+XnW2RZaAr45XXRFo4wzo0qghJrPAEPxJGgo6e5EVggoi4VnNFzrEf
R1wFq2H5UHRV6B2TwRdXg6XxahI32Z6U7bwkZvV9SLfTI4KBSNB+rC7wyNEu9YfGmTYIJatsy47E
GDJ1XfAmtpnNJ1j9WIYyM9WYgXFG0AJy/HRjyy68C3PlL65WXHZbCT+3ORoke4DwBMZfPQxRFr8U
ZYiEm4jEwPpWyHq8VOiC43XXE74FGSB3nqwK+++JFnLwsXG0mV5DFyBGsmm6mOkvz1S4xUIVhJ9K
mQxfBENymluEhfAkpTNggYiZZbuWtPfEx7m2eDEWal7MAfOLsLmeiEraVtRYDAEqLoxvl7OZf1rg
nzLXFa5LawdHebwEZk4IH2jk3riBdULAnjYsHrbWAnJPIzDjRbsJGP7Gwq5xOWIhn5z190exbesl
lw/yOC9RyrwZH8cCJP0hNKYZUVABdgJ3TWsXYfbNSWwMvSuISiORMEYSFcWCwgk97/MYFu7obGAC
8MYzEMUHTVij+IiEpfd3329X9hBf3ncWbqtNZqBlXn+/6eohzCDtlr3Zb0Qz5/lZCP6cp8NNsd3F
jX4iM66XGwyjFTc9DdV7UevCPSIjjMUq4DAEjSNurvhO0DZF4eQ8GK2f0HJU7UfXGuhnpyQOfBmN
ATtk7hffGACYB3rR8WkYsOr2jZDHril4lPOy5bimyQ4NsvwlwGm7mXNBz981Mqj8qVAxeBMzCncM
jbqF39XSqZ1NOUAp8M27sSfBbjnWkYUZTw9jSSpFocz8E3QsxC9kyxePuKe903SCbw5nEAL7mswb
RNM5kMaaTJzPJjKbYyWH4hy+ASdwfKjxpU0DrcMeoW2MKKZWlIAKXtwob3Q4Mrotwgi7iGP2bXul
xUAD0eMVXNyyC2uvlBhFeIsugm8rQcSIAvAAAyWBrzPxEIsSvVpVm9JSWOsKdGMbAZL/0rXgDVu6
5Dewje62AzK4bnAtndBAJAugpmmAkYeqBrtXdA3VBNSGi9nl45x31Rk4iGSrpUX6YNp+Ssi6vpjE
9GLGQ30H9rOQOPWAEK1p2qB4gdfk341JfMN4Izi2cF7Ay4JZgjnbPYweEvmoj/xj4g0IkNOu2EPb
5WDclmSb4v7MT1DYO/j4Qnr7CLSsdVG+4oc9zZMbW301wNUno9yUafjCADq7YcXO6Fj4HtLquGyq
vekFwCVKBaZj8Cov2Q4VVDwZNBlqLMelER6yJ4h1XGXx2ew5i4M2bLqvJMDTDJlVVBobMIz+UwF1
5wAQUjySdlIwcjdU9YX0QNfc+r6JWmWoCLyM0DXhJCEiYaOmtqXF6sCFh9nkXszw945mk+k9K0l3
lg0JhVfjBCd0wapDmqv5kTDVFuai6DIc1yUEO1xVxRe2xhiRVdVGh7iI20NGR3sD6BOnUasBEZ9E
lC/qkGYxUQ2IfphyjG3SfzPQzyxUpxffnOvzIIVxDXzb+zQ5Ht4hM1GPmDKHaOM05Zc2H/CdxVOE
Psf0wWkFqidPlPuCtwKTdYpfPfZOTbwX144z4Wiy9Bhtam8onyfAWC86bqpLVvgKQxbP3gWqpBbN
X6tu8Ph12GossMQFRL2zLnfmEirEwg0m4f2qFJN6yuqpuooNN7pmwcy2YDXnu8Qa5GmrGWcWuvTP
NUDVr1AIrLuOimsnmqa9QoPqYZRi7JWbmAIztwz6BxJ00SeWyqubi0yE8+2clXYMyVkv5VhT09FO
kLfCLOSMjl44NWJybhML3rcV1bpemTEO8ZCYmwcAHzzsTKvodNkyH7YQt0W9BhOdvuh2cJgCYPv9
jBGLvZ/lQKdoJueZ/cSHohpGrQDeCuALUIHDZhwDDkCEjPtGwTonSWbHbpDcJW7bu7sWi+OpI/Ne
bfDkp/umbXAjc+6QQBCqojWv0Gk2h7bN5HMWEwYwhyzuK4k8ClKA5RLzESKNRV5EDH229SjGHAYx
/Ab6U+9ZtCk1WhtsekzTWOaCWOp7UfGhkVjKWCI7HF3n4AuHtrzR9GGzpQhKNuAsln3GyktvU/i5
8cwsLTR3g8aMxJQTndJaGqLa4OZpQdzC31mHZQ8iqp5K1m7LQOe5AA4z3KWN152VsugiIPd1022a
SrjG9UA8YLMpek8FW82+2awygl6sxyJyrMfOxuV32XmTCSzCccq9jCiF2ANIbcO61FchQap92V26
VErRmUXkTsLzj8/xJMCnz3yS5Tw582KvuY8mp7xiR9b9Ce3QAh4CVQeasNeA26kuy2/dBOd1z1nG
E/sEnkixU6PN9kGMoX2wSTUJ9iR6gJ0MOTeu+xlS5GoYpMsZ2YYytXIQkFpXaeWA0Yy8vr+Ug8oA
loVWue/sxDvN4LLpraDAazYduXcHOsUAGBwjck8nv5TmOkrG+GADrLoW3ci+6pRQhymOLtwsttD4
NKJSQLabkQAj4MdM4UtQItySwBd2dADj0yEp7NMMt5WzNzt/kQ0GTeKcFtnI/U/bdAHNoSZAM0yd
8aDAH+uVAxD0ImEPRRY5FugEwsV51+FdxS1jUnSMvY26AD8AxtocU7291snEw57SCdtynqFYnykD
nvC5tjdpPLMtg7dOzpk0u88B3aTdZCzNVEm1tR0htF4kKcH1nhV4nI5CJvMgFTrXWtFeHbIVEQk4
3JIp78CuFOUkVv4ckaodNpKblNyBDksh0kC0lBkj0h1U9AqKtwoE7dVZGuCdY02GeScN64SDT+tC
uu2izx4GY06M6Oruh6wONpF0gOUNGIA+0+UOkaI1rD3r1vXKI1oP+0SU+A6xgioe39ql5Q62qxCf
dRnnZwgY+f4nu8WcobpYnREWRa8pMDvnk90mxYODWmmftF786EQ2xbyFQvabaK3qSlcFRgS/ogd/
7JZ4YQaBzXA0UzNP1hK31SPdirRZDa+HgDC1RnE2JcnnGDcnOfcemdi7nnAVfWj1AA7FQZxtcFRB
cQJQy3+x5RCdmphFj+z/+sjcoz3DYlcw7MUqiMY4RFCx6TyDzj7VX0MAJaCAu5Ao3s+dNXXO1nK7
+Ub1tWq2OIft01Qm0Tdh+zi+Qbnpy0Fzh61ytFlrc1ks6IfYYl04fXOoRVDfUH5DVubxX+lpgHzp
LwfCEB3yii8+OadpVRBET7+RZkR4DDGxSBeGijlH45GHboD/roN+ldRmxo+MpOIQLoEWhi7DKyfC
n1yjLn3pemlcZ15UP8JH8W6CiYaHYn/dCGVgp5f5DInURDtxifZ7ePbxOoZMxE37vu2C15jPObQ3
eTSk1b6qJ/Vg1RBMN5jnGWcu5y/MmUTRuIWupo+9oM1C6hoCo0SBgfHSRWU09gZG9NzuDz383JOp
jcY9m+WANNY61alS7dq3AxTErjlewh9s9sBd7iKlgk+WIdxTUS8BAoQyHtBeHqjepo/oNcS9BFA4
43wfwlOraGZ7S3FSkxwmwOYZdl0TPUFps0dj3R1HhIC7cLL6T2NqKdqiFPCVSdglKXsfm1aQbOI3
tnfG5OZbMVrgkRM/BGfKHDQ71aA5DsjieUb8gHxpprlCnyD/EEd2n+dwCIJvLp2wA8gIewuYfMzp
YhrumYm9hnwBBObwSmTsWesWa+01q2R6nmm0QEMZeSwRJXcne73H8Naml8qsOXbviwhXeoeeaWOX
FqUtjpJ1xsEPJklfX2bIgbahPfTnw5w+S4x8u35qjWPt2umpExviACeb3Pkuc7YVoKpnsixsfLGw
FD18rjMVXlHLXVyjwtzjD2gvnKJprnLfT/aqtIyT2ggwVyIXp7LsVKjw2QfYieq2Wkhl3mzvUibI
pC42UCxjXcQnJuF9V6LJn+agHE8oL9oDlvOaKCFlIqDSzkeRNYCTgccs4/06Ym9mo79jnjPtQ+nj
JrPQmKxr7UXDzk7J0xbcn0folJGNlWHwvjh5VFwjy2n58W04sGUdpu2pNaQM1IeoMr2l/9W/pPBm
L5RFVcM6SRTsqi6jZD8QEP5FDU76sSnLsjuRruwvGxrRLFlgMUBwzHH9zRyheAHUbWeK2Rb5FoDB
lVN3Vr4HKjh+IU9NMzOk6uDpnYLCWGUGBxRuY1rAkMGR50Jn624cnRlHivEmZo4g/TVS6mJgR2Tc
Xtp56Gybzul3lS8enKqyTvMYjFpGVNBOokSHKmIYj+Zoqr3oFeR4uNunIdzwI6QgpHGtUW6pUdhb
6xjkm05IZakm0o2Q0+bToVa29WlsVQT40WCov3VbPvMIBPGu1LnfrgmTQ7dGYBsA76J6RFXlppzO
m+J2Gv1bUjRaIJOuqlHe4FHekXfXxbco4JH2Ka8zER6hKb+MnN5Auyt7ve7r3vucm2kNBtgc9lMT
JPMO5Y3jclrB81aNMVk5gzPvrMGGlq8sWUMdyOunLglqOmZV/5VR7oLCtuftFBnpvs9SZ0/lCSlR
ewM5531VQuXpCe8rh+pLZxnJZYi4BGJzX3AEQ/Z2Ljj6F3uDbuER6MBwLDgkXWV9Dxo51fNGBVP6
ZQYitcjtEu9okWCU2HpaWbUfHiwnY6Ho5vCgSLC5HyjWu3UO/eu5HkwS9SQSULmBkd1RA7hG3e5H
0wX+O/fdfSWn6VB0omkvpzqZdgTGPLIdZzexzkdgk1l6mU3hseNq953R8aBrsmufncEd5Mkct7N5
guanGaCxjMbjXEuigLL2osTLty0Yh4HTUNF9FOTmdV3H2VrOCVPtxowePDg/B1z+9AuVcVP4qK1i
WmXTgZrZo+trw4GBxIWFwhjc7AyWbnLkOJnv7dp3H40ssuBB2+F5zK/UQsuJN63rE8QUQpQ50utB
MdmI6diFjnGNXZBrQPDMo2BfW6qDeDN3eOPZpna1YTjnPnzSsyJSRrgVr/BKr7EVqDiNpWSNwCW6
MGvPevA7Kruhwe2whUFenBJLM9KbK/NHFdrUcOn0YmXjsKtEGn0WUP8orPxo03oyJuIrrInVmd0L
odJPgKSWlMP8G/Ra81Y2DU9QAwLyY4pqE3RQ87klHTfCf5a3nxtHwlnNdfugcxNzEwyQQlzG1BHj
I+GUAU1Y1ZkpydFdjLAy0S7triECVQjUgEnQjlZfXl1Gc0YzVaXsPJvQrJpbBcYZ+m/N8YVYZTpB
vhOZRJDZEMJWlR1QpXptYRpo9Azz01Q53aYihhsDfNg7p3C9+Bc42LuXkzNkt+Ec1v3OzQHEoIUq
sPWi5qQ90HMYyTZWWUNab4kvWOK6KKpWoQa0tJWjNZZnVCbESVf4TOX2+zCL31TTfApJ3vlD3/9X
HXP05sA3UJ5jG3g3ZEGpiUbY9p4xvUwnOutMeVgMNiRJFEgTnaLzC6Iz6+lCJUZ5//uG/X+NHJDJ
eMy+JJZIrOyLYubnuZ12+6ayihl8UJOfEzDS7YOJOPOZpusmsqoO70jaXRuYGbJ13Bnm7vdv/04R
w9CFuZKLds60PVe6sN7fvv8cErpJdioNkDBqloQly2HVmzVF8PceJJMl5Rw91F/3kVEgA03DmiPw
aAXiKyTQMl+nmP8cwBNgE1CmcrjekW4CsyhmBEm55PtH0qT9aostxdkDxIS9WlGdRRjZEDWjbwBm
vZWQvbL9Hy7u7ZcLMMbEI6rRHUnXVriwxNuLk6EbmL7bfmMrrc45GuQokhdY2IqS1jun7MFuGEEH
OPEV6c+lmXP+xXWY+FtTa9/eDl7e0p3D0EqKGqTvforjGwFyeaIJaskbr5tI9wGem16Yvsxj8i5E
Xi/JrtY5zCu1poexiG4mO042ZQ6Saj0xhd3CrK2vHZ/d+w82kUV08NO88PWKkSq4Anckc2pkC2+v
OCW+NpVF+o3MFBrBNm06Nr0CQBS6FtPFKcJZqd8xVivO0z4Yo70saBSwibAPYwEkOPz3P8G7adTy
gTRmf+AMi3FFYC54+4EyUFjc9QDM2oHC6Vh0pXETk8mpYIoSg74ZASR/6kHGgGprUz/aDnLS/pkH
w5+Q+a5tAHAzWSFkIJDeSx5qMnnizHQvlJ3YyN/LJHupI8i0p5J49POuz6v0xoRqSEGwdOSZrZYP
omzkrexoMK0m0+S4+fp3jV6WdJfM3lDrKeijfhMYGqdQ4xvcIkWLgMjsG+oN2RSJTc5DxuoG6nlh
wzN3gQQ921G0z4qx4Y7uc46XKbtIyEsOxPxmDE7bew9wqL8Cl0PLHHWPHRxyQkQPWBysHdhwEGaD
9MHkAipfdrYEne7WBgy5uKQyD0rZhBdt1RnYiib4KZ8a4lq6tSzYrOFj1djR+sw7T02cgOtcWKm3
tVucl7SxU5f2Lt8uCk2roz/6+sP+Iw3kbZHx1289NH8rk1ze6CvH+ZrYnBbNy483Xgzqb/7PNm+j
drrqnuvp+nkB9vwll1n+zf/df/iv59dXuZ3K5//8+2vR5e3yauja3+h+wLf8dHP/l1V+T8DC89PP
QqHXP/BD+oiuh/vX9OAVgCFBzcLY9S/po1zcM3hkqAVZjOwFw/GX9FF8ANDlInoAq++YUrD1/FAK
qQ8WLj0YGabpWZJ/Yv8jpdCy1P2kD6E7ygvhOMWR4+HxMN8pWOJ2DDo7C8+NeqifxnSJOuYEhIgX
sUAOICTKnEtpNaLYcO7HTCwGEENHF7fEs+SANx3h3gx/4tC823hfP9Ti5mFQzV+u+35xyIhzEWN6
Do+jvMlSg6CPYUq9jev4yaPnBcMnJgfevZQdfPWffrvL71f+Lw6FlwSQtc1//r289PvvA2mWzZeB
1kC+V/SkgzD8XsXneRkbQPBzgtkzCilDROZlO1nhl3/+dsJEMAYhBp2BvazbP/n3YIvaGn7GuSZy
iEKHLfRrjNDg0dcFDVWVqW+/f793oprXb/bn93u389k02GuYzefk54RU7SY+ViaPe2LLwz+s8Isq
4/0XyTUpuUhEpG2923HCiIwSNAHnRpq35zHp7seYGfQf6Dq/ulGEi6zJw0iKKf7dmxgNACe3ic4L
Zlb7qY+tl5ocgLOJ0PcjbV8OUZU7MGlwxR+u7m0FsQwVTFMQ/sKU/PXpffc9Nqi54HWG6I5Q4MEE
duydDb3yWs9SX+Nq7k9H5FbrDDTztR8XlVr9/nf85bfroYVBlyN5Tt49IZ7CKSBN3j8hCIb2wbBH
9Fv/82dhgfNLLpR30e9rQJh5bdwW4TkJQfJrZ07G3jLn+GpMkvBclHV7+ftrelekvH6pMPJsvFS8
3aL5efswoCxKqEiD85jgCEI4S4MWkYguC9j5jD+N8QHzXLOfFoaD2SUmFQyPDcUUBIfd7z/KLx4T
HsflP9zCttbvft4+7/n9/eAc0RwtrTJ1Nj4RRauOY9wfvuNfvNMrGIruFsdK1py319wteg8gjWe9
aIN7e4ziI61ddzcAwT78/ppeH4Z3TyS9NSJW2GqsRRP49q2IYmM2lsDlclqyhvgqHxUnwC+ll8zd
yUDm7WdFoFgJnCpLnkCZjeWmKzJ99fuP8Ysnh4qSq3U0ii7vfe1N1oDMKUrORNkRvvI6wi7Dzjkv
56REqDrP5whQss/zRAogDZLm9Pdv/4v13TFZbjGgcrZiNPH2S8jgvytUSmdFkOiDgEsAEj9UkDan
eudbIGZ//3a/+tIdTgoQjsn+xcnA9v/zAo8WKmTnFWeO5VZ6Rd9bZmvY9KQmJ5Xq7gktH89q4m3u
Isj3BwOuyh0dr+4Py8Uv1sk3n+LdXcZC76uuFIthi63dn8LqpcGfs+8kkW55PPX7qfDKPWDM8A93
3S8WKgfDPwctbjiMFe9WaDcnqHuYrTNCv2fYCEIerB6e3R+u7xdPEQpRCz6OUmym70lV7VD7Zlla
Z4Zvtph9erFvQ5xkzf+i7jyW7EaybPtFaIMWkzeAuCK0jiAnMEaQhHJIBxzi63shq61fMlgvaTV8
ZjVikXnvhXA/fs7ea3PKuvjDDf13H/UvVSrlGfiI/fn+247tZZvSYFgy+tlBbipfPVKGWiSfEuch
IHPhZtdI7eYzmksTSLtEs1JqPaPK2umfvLltbxy7t24WZP6kkjgwUf9wMf7dzQZ6BOQAEbiFc/vX
b+gjS9NsZ7mikbJezYNkkkPow50JzpaMuHx52Lwh+5G2Xvenh31fFn9dYdAd2hZuHjZFJO6fPhmv
hqaQWV9qK+k8KfIJTBL2lLjKlUcUGnMEFQkKoNsC7zT2mEJh04u07ObUsUWu8R9u1f5sff46HPLx
mdsWrILfFrxlYjzmO5dqaFH/AlO91ia7o0Me4EZplDoOnjedBpzXsRuQF94ww3/5w3f49eC972n4
BPZTLmUsbmOq9V8el6AcsmUU3mVTMChoDdQPZpamNw4n63ggzOMhKBYcyDhpLqwCqrA12O2dZxTt
ny7G78/tX1eCTg4XY+9o/fpFymmxkDHZl2kty++p63TIe5azUTVuPCmOkDt0bjxm48AhtNeLn4Ex
qDdQ0U1MgNN2zuFGhqBqhht/Xu0/vVT7Vfh0p0z2pf2IZFItfn6pjMLExO5al45ZZFoUTLkTo5Ky
zwzAJyg739CvCJQBToP7VWECnVIzpoCfLjmU5D2cF7VyQvtfr8fdvz777+cA4988yyZZOJgQ+Fr0
/j5dr8weF4LC9UukSC6+aLg4dxspMTFaMg8GcSce1kAOYDHlt9xc4Az7bXCmUb/e54iFrT8UJP9m
HzH4OgigWeUCys5PvUiMsjQoHItx4lzx3KbMyYfFwDa+DGOytWP3hCinfWAUOSAYaG62BZzWP1+S
37dOvsJOc3ACmGdokn59goyM3rEmuElkWxEVVAj8Zcakw3sOCLmsNGd5/+cP/Gu9+O2x4LN8wgYw
+33ePIsG4JLwjEsykPuTrY3FUWWtd/Acod8L2uxfDaZsP4I6Zw1Gv5eeSR4+eyU2NZPLgmw/GP/j
AwdeBH5/4CBfovD+dA1EQ6LTsJWXyCS3b/pg8IiScQO9qcpsCWPAZWTlUdGdsL9Pf3iFf99KQZ1g
lUTDSC3BZvfr9ddywL9WUF76RlcyaspXuENm9adr/vs6wafgGzLo0HHdPxdIZB5iEd/yy75ZtB9b
vz5W3fp9QNu5j8AKfqJnHwS4j2NJVw48wmJD3upQPTLYWGLBdOtLO9o2ySd+nyX//ED8vrPx3eAN
BpTKbPWfWaoi7YQ78N24QOZpaY36prYJe0kXqMt+gyVxRZ8UFdOfVvH9yv76HLr04ncTirtDCq1P
V74aLT8nFeCCkZYv4gXpK3DuWTUMqKe2K2IxpwDlzTlb/nTO++uB+vzR/l7XULWzrX7+yf5gANRV
+SWJB/WV1RP0U88FEuMSK2FbKXQqRk/g3QLHq3cvQUo7B1DY8qBxgAg7kFd3Q18X0Z70/ZgV/pHc
w+phYzh5TVCyinqVfQw6ItC5tC7WMgXK3REgPQxSSxYruDda/QomnvaHR/n3pQSLnGWzJVIrUK7t
j/rfi6ihEFMxeRcmjqKTK4aBfJ88tY6MBYM2scwt+8Op4/d3Z/9AhFSsnZy3Po9yeGxqc7PdiwX8
b5KRd3SA0Nf8xwskHQgWKliuzn62+fSY6AX4Pq10LpgBpHcKiG4a9k1WRitGNVIjt1x7/Of34fd3
1aPMg77Du7ovyfv//7fL2FTzsNMQL8a1L2I0YCqBheoemBiaf/hpHI4+vQN0pyh46RRy3/iBlvXr
Z/UNfPFSuEw9CW8/9BlYhQj+QfOqEyDPAKGgax4SBLe9mh2LGDQebTATb7ZUc3Zl6l6bM2gRMnKk
ddLnajNPcjUHtIpLn08JAarlrTHLoiap2idU1wsWAhrl2kL/3eof2qLL/nG1zQo2xwSzMJK9sF7g
ZlRXCgvwh+zlypDGyLtvBnNBYAWmO84JmH1U3DMJJB9DN3k1wsB8Ym7qGiWz524jooo2dHAwkSfi
VllqB5ENuQdRC5viY8zM7Qrf8Sxj0C0DUVmMTFL23IDAGDj41Z2nbz4B1SjLPlgEhp+92JbLqgXM
w9+dEYdPAqGo7Bqkc7m1uj8wSaHro7H0UzaLeW+hOyK5pBs80prwkr4zWBJZrFXbRq4mh4lvJYEx
KlSann4Fvo3juG0EvL501svLprKr+0mQFhd6nq09cfw382OK6Q0lb4E29BJ3NqIMHMZGgetvwZ6e
ga3H8pmWXLwWczsK9PZcTkED8LHXfgwY8p7H1s6hQiwucQ99h6go8RoxGkf69ig3GPS9miTcqjgw
xrk/lHnW94A0Uix1plUi9lzH0isi0x3Qa1CroV7M9eFCJ43lbSB2Z44t9kwf1EnDP0HZFNgRCbEr
TIcx63Ah+NZ82Wr2VsQTfV6Jp0AQ6ypAvMSe5nYTxyYk9qgXiZAjkpJdMZaWP5+krHG2jGRVaeQD
Fhj1nN5Jb+tBEeDg+m7RU6YU5p2d1lp+xLE5X4wYhjYcrGsPa9ssKPWqjniHqNelyJLUzfCtBEFh
pJeISUSbTDJvjrlW+R9giAsSypuRp0paBYbsQDTqhdcAEfaiOyuRKs4gx4SSfj1b0qq/UFOZRBFV
ffpOkNx+S7CSTcBA1+o8md7wwqK4LOQ5LNYTUpn8LcdkOyRkTljf3Yb9NnTy3n4Arm56cTq2wJHq
bV3IKkIVvfeoGvgWEz7SRzIStS9+DsIQ/UHeo30mEe1S+L1wjuTipjo6J9VXp0wNQXFBMgjYz5zo
ObSwcgLfmI4euj1CntePzi0kioVaNCbDthaGJNg8QDLehs6edJkiiLN263Ty3vPGCSUPz4RAiyz6
Y4acoidYpu2bI7n0Vhsy5pw5fA01NVNNPlqNStt3RSTAx6EZWMcUhEnXklHYELn47oJ7hG9LSMtX
b3NwbBkr2+EhQKp1Zc/6diT+rCEf1C7LFx7kyd2Rp+K2oy7Mo6KtDf7Az+0rsgTmPp4b1DRno3UQ
W2F0bcPdR+Un26oBqSYdeSCbt8IP0HKTVVL4evpuu1nZJVal+1WcDeRCxUTyaeMJpsz4JfWZOt56
YzY/OGTrkXicFgoiARcyO2jINF8a7AwzFIC2txl06p1P8nfBQpPOU1/FQ29RQonNX/yw6Hy9jsdC
TdV5IKcJFgBhDXXiDUXwgXfPsBOxpb4Hssir/atq7TQrXIGAE5HCbP0GaRdrjg3N4D3r7ZxSiHb4
x+ZV5gX5C/6TVe7JhAZPJHTFqtLqo5FixEuGHqUBMZYZ+cHG1MlH1y28IRagyUglN/zS2jMjWaFF
P8FHwytLrY2fdHoupgrVqzG3zLdJLaQyQUK23my1tj1bvmTZyZRJwkrZbpggpln76RW2Q2Ka7Rbk
TziLdl+mC5N2d6XajsqVhRcmmlTX06qZDQtP2967lkS35uEUedUNhUnNHMxrrpQDdZmZ7zM3QD1k
qac/mkhPkCTXjWLEioyoTTDq2mXiuyUKxNRayClYAiPfk04K7zHgQLsjN5kfRNIqzSuXFN4vSL9A
WozwL4C0IZknH9MxNsR9Q4efry1weIRK+VsdrzZ7SjTPqfWdrKzi2iob4lxWfmF3crQtf8Sb371K
zI7vSm+XDyiuk5u4uVY/e5xe7+xyCF5ISplvMislngpnkubiKNTdCV9khqRpE0tRxLqBYPEwFrN+
r6OqwPAhEJ6TIbU4bjR0NtrpIpPodyjMtbvW3xlWwPHnE5qR8tW0lfGDJmx6JxigAbTSF/cBL1iK
CniDgkzfI9CvwIUZnKyHrfCOlPdk+xLkxS6JGizN4k3X+5+zTpV4YtVVLdwPYyqTzhcuUpQRo32o
eCjbuJtopVxIx5nfAHC7TsLo3BMomovyrYdlRaKkzKeRpBTDHS5XP9ee1t3QqfWTlR8FotERZD86
fbx4jXgm0jPAQdGn7i08WiEgGXVZjY9WH/E71Z4/RbVflzz0GOGuKFpo1eP974ZoXjVWbcfJBycc
iZasQnuZ2x8Lw5qGETk7boSOB1GeNziBOndLhc+opJDACU2cJsL4+YfjqumERROSVaPrzXSxjJaJ
fLmA9hvZRuvf0qgp0FFaGUu6VXXWVxs3WR9TDEHw7xuIfjFBVepLNbjFeUY2qlBKWU0TYSfTHhpR
oyNYTbP6TjrauEYLkL3pQEfM80P0wGBycWlOD3I2Cbvlw4UWdZNTf0hXoRuzvUHJ63l1VuucwcU+
IW+QBvY66lIWNOF85Fua3Yyb233MxUA+jCIy796uPe29tWDf0U1p7DoGPYeOeJwCGkCGjdMwojfc
s+AE5SP+neWmZpVnjkW9zqYwjegShjSTWrj1gtCTgQzDizT1Zu21bp2lOuppHkzndO6IH24asDW7
jAHZnMH6Q024crC4s21DQfmCrYIvSw9IOY0XnigF3wo4WFJ1o26SBcqjSSxQ2RpwiOmYo0HfphcX
ZDf+sL7o6KMxiEqE6wxvSKXI4s4QVJcgLNz8tdAH97ubzsUunaPsoX9TmN/tyZvvHQaEPnpYcrRC
2xnce5WCnQVolVUgntcaOLNF6jWblE8dHTrbzHaO3bnTQ9DDBgWRbzlvuVbkV0Ca/UfcrOvjSsP1
yQIO45w1bDLsojzwXljj+isSIkUVjoNcoWrTy6GIPbTir/ZarT+cAQdgPCrLeVok7Ladp4h1yPRZ
/zYz9RQ49y69zfXCmA+kUY3pQ+8M2cyyBIuSCot49Gi2CL0JM8T4Kmo8RNiHvbC+JoCy76KlbPa9
px3UvUdY3Nd6D64Zg82+RvooifNBr32klmdNmaHmowQG1XSjBbPaYDwEcOsq/uSr2bbDAkJO95ek
ZPnFxajU0+bodX8udRuFZj+v9T0aI+/IIlM0x3Lt7C0hP5BWQGrmxODY6Ol+IDqHBw6eL+nspif3
MEPcF+vzxj5psXzOkcTGQoB9ufYbLA9ipQ5bDTP5YIvZMBKMroDiUjEFP8Eudj7MO0k8d90qbh8h
baNxHZCalh06xPJuhBTSdmN92rB2rVvqPDZCiecu518dKrZ8O1KaHL+ovMT9akuvRwyfkqcVkfy5
EoyoVud7ubblNzT9dUGqGvckBswg3yl0CdPFOJ/BBlxHuj+qs7gnYvVbxOyj7b21hH3ZxGFt9ZMO
pZsyTVGrJ46iF53obpq9dgWKMEbG29eFdMQXmL3WhS+IwYo6E0d5UA++IpdOTkd3qbw5JLSrp/xZ
1XokuaVOT5aSTwqA59HCUwz9rKLYQvhqaklD6WVdkxrECQHEc3nqCse/Yr+1c84mukdxnctxohYq
VU3kH0ONFlD7oJ4wSBOVwkEavbc/V+N7bbfqyyqa9aHmoRIxGfBlgx0TyB3OyGZ0TyyvKaXfaujA
JlEpXTJ+QbEOioEuRLp2eFlLbArfBzHyOOS2XK63jB+TdAAqv1iZyshqRzn4fVmziid6sbpD168p
F9ga00dtRbsWZXKtbphCi5/eVuoztgNSnVrT2TGjhA+YUWa0jUNE5bKQL9/htUcnXuEZzcyenLq2
H4IhoqONTlQTALNONoY1F/PBggldmxy3RoChr1e2bk88USp1qp0ZAv8K8GAdO32Z/aCp5amIvdcd
YzFqy5s7lJN99GY9/SkMZZ4diyz6EPRk+mWfSNzkJLkXZ+7CnLC+N1mSm+byEgy82lLI+taHhI7k
BlnpfGX5mnhMM86+J4/EoDy2AuVebxW0oYjaT6Ku71c7yqspeycpjXQgu2vJ7wlyRBwhRlJHRoFB
vCqcDAigrllrd5MJaHSH7eswLwt3/kmcjQZCAMg+osctn0FYNYH3peFPrlf0aw9SCeNOpFyasDEr
MIe9mwZvcmKROHRyJDsMf1gtws7N8dds2aS9IVJaCR7uGXIfZvxhPzHHaE+EsJLSvU2o9CmXEHmG
vSOwBSK/wXIYOFm5RBbucxF5JbVaUs8zQxitdpoLZ2AqexiciYq5bgn05YzkDXvNZ1NmyyZ31PWA
P3xO3HbZgmic8uCrbQ6NTOi6dBXbitbeoikOYLX0fgE3Xh+6G1yjIDAXkp+3qF209cs4WD0hdyNM
k8Pclv7TMObDcDByM3v+q1XzH+ni/p+it79r3v7P/294aXNPEfvf0cpv8rjH+cf3H7/o6f76B/+S
x5k2sCyGKwEDeUBPfyVR/UsdZxAkQ3OQpwIEFAqMvWP3P+I4N/gvfc+d2ee8OhLeve31P+I4x/kv
k661xd5FnBKjJPM/Esf9OkD0kPjQB/egT0HxCUxI0596XrUtxCKaDRIrRnqydkFThovZQfVhNSWJ
1kUv/0FsOT4UFx0FGSucil50N+dA87eL9m/mUZ8F2XwXupYOkmWDtinSv0/9N3RNok+zLk/UnM+3
nAW3LLa0Os8jQy9z96Zh4uNH7daS1YaWxH6vtQlKXRek3e0C75s25CpxKpgNcp5I5IT7xS3Bd21U
jqVrnpVYKIPUYngEmlTIQQ6NzKAsVKqlNrToNtwWvGCKrGF8fn/4db+KQrjQu45xN3gBHuVSfx5Z
03dTTWqtZVzkm37UBPtVkvdm8B37j2bv/nN+leUylwRsaEBzXoJuPP3zFf4kP+JLkD2EUhPID1on
FBufJvtDVdcL3YsxRi0r9HNvjm6Q4MiFPNP0g+/cWJLp5WFJQe9uhuRw6G299TT3ZmedraGVY/jP
3+gvmdH/bf7v38gH2GPYPqAWZsf2pzb54qRtm4LURnxuuvpjr03YN0lUd+rD2I0Km5OjDe7BpVQ0
L7SiXJ8b3Cj6xVg4I7b2Gc7YdVdsWIhGTdptvEK9sq4bGqwvWNvWIBGjDxrMWzP9nQ3AeQRfooY4
TWtI3fRlETjM3YwahcEvVs9sckabPdI3ngsCSNTJ10ezh0htbdrTrMPspkCBLnMlN9eykd3pi3NB
v3d8UtmWfROM41U8V3bmg6SCcBFuZNztLkmPsB/4Xo57YHuHF8TKQJjSbMGzSGCEZwibG3IZb/vc
6/qDowbtceGQrCWGjq4EC687T5dO7Svcu7nmBo9amlX49zjBgEzxIXt+cPyt6ldzhyOfMjb1Oma+
13qhwaCQxO1NAtEucq354iq7sWPZYcSKAzp6WSx2Tm3o2PP6WkPi8kMXczsSNFoRW2h7W+VEnW7U
c5w2AChC18qItfCmLFtPqaFTHqqg39yT8PONzmtaYm2Ye7bi0MJo7P5hssIwdl8J/v7UGIQx0KW1
+R/TFcQ3v65aBKcKGr1QllMFr+WVYUWuaI3muRu5wbJkDwCByY2BIKaZtzs9dLzqAoOSx7L62T9Y
kviTl075y3QaM7KDw4JnpT/Ns0EAO5YJrzwtHe2k0O2DRl44xaRm+qoDkANw7fga8rmmeWhb9HwO
ruIOveEaNPcgUBOGSs0pDBz7WgIeNsm2k5EJY4JEJ6aGU0Jy39YnJI5LGdcTcZ9Ho6ZjduTQ1n/x
nZkEutS0CvmwwrLy6ckxJI42ekXZCa9pPtIs5b98U6VzNjxrG348njQAWzmAnjmchrbO8Z7YEDoh
KgcNmHfTHF4bz3RgSdvO5l9u0h7maDFczAlKGhC3s8VmLqDJecKctZZbdXJtbBzUvlb20DVSE5w2
fI8eZ0FbPjLJTeBl8YXjXNVlLlew+JvxXlqrx/UDLDXeU/oiVGLNX3lWySKhr9ONjJxjcplMptxY
iLcDSQapSuiDwjbLMnd673wiN76l0DZUOEzIhh+GnPXyRghNXQCqxl1X7SV3LErURWSI10t3jTG4
+Ab5J3Ugw6i6SjQmK+tZFC4G8gXNah0y99yAV6wks2NqITWRN93rvdgXPmCAcWHuDLijlfXTQgeN
O2jZPVSXWeEUFtCt6J932IOibDAoveYu6DuCoQJ6qD0+clQCqJy62Ko7gSG220rAuMUwE5egBUQ9
LXYzvsNDzWTMqVOKCAE214DgGHqPYlbizRAb+an1XNfORd77cwsjlgh62p9QCA+ImQiZb0ZfPC8Y
NUjDqo1uoU2n8ofFIK/9wWhIUgQ0YzjYmZhMfOQtdPmIZmuzY6ppkMeI49I8glyrkrYPArIFh6B1
It8e+wEQuGeURyUIMQpdm1YM7K1+cOnrBlNPLNQ0AVUy6DyHBgm4+sEmPKFPqhHxQsQMpdKuNM1r
fwaQQhRYlTxwEl2bc3ESI4mvsdXX67ZTId071zGFHjpeRTsdk3WnJzpOOzcUqdDes0Az09jwqv4r
M1VwUoWxtiIplrmYQpmW20BvYtUZ95DXSpxlnU+sby2BKY9EUvhZuHS28YMemIbt2Ve+YlSQdWZi
CdmxoS1Z+ajRWd/NwYuhX02bpQEbaQdmclO+z+58+PP0IptS62KAXlkWuwS9EpEpjfVrXSxaHbUm
xlI6ME0ejVgb36vSdO+DNSi8ZNaJC+f613OGpCgHLCLQPr1yyCNUoaLFW0eKDMKcbCYvfSX0drge
8R5ah5w8PZkwv+ig//mLMUbCmZm6pTYclWiRzuhFzAbMO9NV6HPpoAQP1jhwUOCcb2p7Zm3XEoMj
UjvuMmlZxxIHMuhAb1tJSGDtcRKIDJp5tzHayuJ0yQac6KPJHISzYbN/ad24yduNORuRlwGNV30W
dL2tfMC6vM6bdsjJfxCHsia1wsDI+xYEK/pZ1XrkHDVrQ92E6nSqLxyJYTkkSJgRTEB1u0WoF3rz
liyAE0PRaQwdDuc0+J0+u+MUPZig8SQj+Qpv6BYPGfvxSVR0WF5nU+GrRhfv0kjMPYDCi1rJMUdg
Zqk7fbdFXtHHkzonHhA8UWl1zEWBXQ0FhtaqPfarSyKmGgBjmWtO8KrUPPycXYmWB3URJ3+9m2n7
EC1g7UBMR2NdxLN3DYZBFAf6QgrctKT3AmOqkl5YOk6zALFi6hGPs1uOxOrBFji0aBAeSpXKDxcG
+4+JUT8kzSDrr9wc+d6lyakL9NeMoTaqW7BCIRFsNW3VAmUfsdIN4X22Rss+rIgpgZDSCBDXDEab
r8JfPS3Mtrblg8EvJJvHXCNinCQYrNnF9pOcLs2GbmjsbTnR+GikmoJZptpfrFqI5mnV84X76Bgp
PEeO81jeMPh/p7/BP9yK1aX9ojFS4My40Ujo3LWwYniyxc96o7fH5XXWNtJLs6voYDtcv8hTXsrZ
V01WGhHT0pXHZWwhQNToD14HUdtgwxbTf7D0zHJCJ8UEFFZFyUiwX8hXOOvuYDIIRY1TxhUvbHbd
LR3t8KItszPCvSx4puxchws40u2HA+tlOucQG8UZbMJY3bVY2IpIznucNm0K610zOn9kdDcsJxMj
2zfp6nQ0C3/qb7da774bY1kPx3Tra/dyoZdmRpXDXCYiR2HTzsw7SS1fIQ7emR11Vjg2wfQFY7P1
lelC8H0BmEMITSeJfx+IOIb0MynDZi45AQ/bMigIF/VgFXRSs7ycD90kgEEVLpGEoTAIPE82WiDX
WjG5F4TgVHoywOmWIdnrVNWLGBWI63VKVyYxCytZTzYyyBplNm8WCbpny16GOaFVujwpQ/EftUcj
uLEKzTN4kaUrEpUOVnYgXlk9iELpqBrBiDynNa1WOllzWh58vVHGHvqGg65JyapgIrIu77lUYDJI
hrC+LUVAXQyOyJfYpTmFhtLXF+u0Lp4LGqnCEn2FxcwZD6ti1p/QCBRppEOdeaukMzuH0QvKj6JN
reqy8PDSJogM5yfdoGmXLC5eAFQLNfPMpXeMOtIA4zAtXteWhmfHnPqY1SUDb/Ll6WjXXqF/aMrt
xxMMM/HYIYeqwmayVkzVnAthCg5ud1CL3X3IcaiZMNcQ/0Kow/Z71S3Od9yP6mNYaU0y0AM9HPly
8peoJe7nDU66W0A/FK6GN1SWLzVkTRihfVcFTIQo1S7GObNnnv3MfJaU9rBiR6L+Ym/jpvM7qi6L
RGs132b0IcfFYvmOMId7xTWD81VFvmnKV848hIPXnekSG7RojLQ2El35h5SmZPqwKBXkOmCFpqGz
DespQ/pxbw8efTf+ynpAM1CyR5JdQx4mQlxoBmbxTWIrruOmdDsnpDDZGiR57qIntSvr7UqzA/uW
jCXMmURrd8QYp+VMaxVlJWoIW0gt8szeuUirjBrDz4iRZ7S9gnYFm0MdQt/JZXClFlamTFQ/zWGh
ee7oAez93ugzO+KQYL1Vugm/A7r+8pW9ibRvUpK8hTn8SJCqZxI7F6WVV3pHRzWUiKa26lftqtIt
tkfbeEaxgd8G6BewKKVpO/9eLCXBG5ol4BiAbCXelukOC44Nadbk09aY0KPlp1SNS9OYwYGMepz8
7+tq0QL0AvBpTGA27ZnBUke25g7TRGMxfOtIfg2ALLnWytub5hdGp+qSEEVnfQIk7j0DeCW6VCpP
wkMh15FXD9rRzzmrRhJstJ26vcqGA3GQBx2QR64qkJBUDffzJivzUBH0d+XXEgp/nptXpNH0bdg6
uXVCl9IedUOOcEtNwg0cjwjIKuiuMOBUoXLmLtbQptxuKVRSDrFNBMiQ+muk+WJCuDwsyu9uWy54
VKjy2ZoYciOPkE+zt4selF7dNlt6yss13+fY8AxsfBYfuLJzjo1FfyaXfj6mI7NzQJgFgmN5HazN
k2Z2u0u7eakDjeAgoF5nOBfYbqecMBQfDb+FQaeBZhRmdtZFvN3a0WzWLhEFM9PZboyYAB7vmqeU
+NSpwnMbrPIID2q46Zqqv4fZup7nZiiRAZhveeFCbtyLj2Jekj0Y4LKFqnDJ6OsoexbtseqaY7t4
87E2NZVI1X6knOboeZf9xWpY2WPnd6Sz+9c5zfQjEV7ym2KoYJNzKxZAzT4dlSwgasjq1tvK7eCP
TOKAVo7YsTH7btosyw6kF4gMC0Ak1youDdhJyAQYPa3oBWkn7E2B7Uy1d+svuJoJjrRjZJDa14mh
bOyU3n2AC4LZnd5fQNm+dir6q9GEuOq27YkXY1awT/ms7K5t6qPD7OBsdIV3tqn0W3ydDyRHiduN
Cuvk97oe09e+kZMUiKubFjAX5UFHAAWyY2t3z8tnSYrx5TTMzQPvIHworNvRZiDhSAeR/0Aeyxi+
INGibMWp68UFbUgrHpSyzqO1k+hkUF2mkKcwUg/lQRKpy+PmGMww7MTMAjhlfX5ySz2owtL04a1Z
enW0MVAl+gKwz9rs6mDIikCoJqBULswxoZlZJ4vynIPRIZUwF6RinFkeXH/rb+qsTqoC9bS5TuJZ
7BERHB6uKgbjibUMWMcXhicuI8t7x9GCRDKW6mHt5+MlUqI5XueqvGCWB5PN8e0XLNTWHRLBZ7vs
stinpFnQ9cgV9/yUU7HRrMcrD7JhliTLsduDIWJrDwseneMExqkLtyWXaDuKB59K4n5xYaKMCFsv
mMnIw9z4+TVTwIXZ3Z5BrDFV2CbKGL7rlxp/MDQnFDIxQ9yUQ2exXVc9x4chq05UMQBThvycMsH/
4vZmnAsz4CXz713OxJfuhrqYgcfN6PQAFNL0atbUXef3FwzHQPs0+qU1BIypbfBQ40iyZA+5xemx
3beIOy7XsuqugIJHA1tZlJbk6UnYijhMqAz1iRTcsqVZy97loBmQE+cpWOqJ4N4RniLmowCqBNYi
g+tCMha1Vo5flIYuK9faeEDb5OIn9mLdylTPniffYhZO7ZuHVWZw6DK0L40ILlIGtoyY9eFQMqMK
yaUCS8J6VfnaJWhU446j9ZLkzGmZHcr0ZQUHeBxXP8LGZEC+oGoyB4M4Nd303mZdGjGpRgzLUAPd
oP84eoyhEttW9BN4Qa4pX+tDBprj6CG1Ql30vWvrIOk142s/iyO5Z0FGp8p13hrXO1XK6S9yaczH
oeO1ZFGySPnmmG2JD2RR3EYY8dE2rjcFAIIQx8XzPI8BPRg3P+30kRAKEiowSgxv7yH1/uRejq54
bqaNv1V463UWrPlpIcn3qErVHnq6fVEzAtNiHya3ZHJdug5Cj/R6rN8ZMTHI6YMPON7Eh6eoEJha
y0gUY3bq7RmISAVJLHQlrRctUK/F7Ewv0+y+rKbnHeuGsqdQAyN2MMWRPhgFIPvZXaJC+C9kAaho
6ncNGGbx7ZzhbYwLXWZBzHPUJb30kmLNn1ay7hyPBkEV8O5kgqlx084v6cA7l1fVFfrAOQwItTmv
VvteKQ+btA2vRIp3raiLq9GebiqVZqfKxdVbbvsr7GomLM7stNIXpFc7tUiFMK7UkJciWA4Nwdhl
HjtNrxLWfhiGwX6kmE3rpjfrRxd+ytGCbRXvCvLjiHwlGqr5FpR2GeJ6+2KmFi+To2u8cx3f0LNP
WaURNt108wWi/JtxHCvgIaJ8BeXiX2aB13IsrX+khfdVETV5MubaP43lbKMQkLaMl2I8lNK8J2Lh
28hYBp0qHEYGuN4j6L7l2ZyF7QDlqgzOxxP9C3foj9JhBQt61piRFlTY5217FGNXXWibkrfOniAs
adxGazq3JztDpWZvHG46ELJoRtv5mgAeCN+FpkUcRkza7NN6OTF3CKvJi41Kt4nUI1CznHojgpX1
UNL7APqPJ3Gym+dBM9XBzuXUhHk9y9faKpHw6Z7zMKzyzCvSoyW0AcyN5lfLbJHBOJo7R5WikbsG
1WvKgQY5LjQlIe0xrhD3Hmu7JyKt2clx5IgwkrVobRS+mSdrt6Xf6iAYbuQIWIOAMcbmtb56d6an
DzFHPY5qXb0czRk9szau143bTmdnoPFem8PTsA36aQDF/FZAZ0LzU6WH3AVOb5KrdE71XB078d/M
ncmS3Ei2ZH+lPyCRgtmATS98nmIeyQ0kgoNhngEz2Ne/49VV0sysepVS3Zu3oaQIk3R6OBy4dlX1
6GA2bm5Np9QrIsTnQPtb25fxvcrrQyTxKs0Al8E1JrdQ7O5nKkfzIsaptWQDlqa225Z28YbUWq5I
a2VPTjacqYQEhhTypOTWjHdyDNr26DrtPUctdATGsTPRfL2aimv/GRUqXyxfHUww9RtWwMcijN7R
h+Mz4gR1Kz27wNxYRlJNGt7zNwInZooMsE+uqnGyYB2Kk6Vy9rkR1UQrWvLoqRMhVUQ8yXCR+sVB
TS3rYX+SJ7YNDIpVtm2FN250KboD7ml2Zw3VbnMdm13dWcfJH9xnEeTgWHQc1I/IuTfF2P60jNeh
ZxXevbETWlIBeu9wZouNrT+mjCXPKq/bg5LJxhM5BLAsRjUIgxcASw/DEHs7zjunSkxfi3by0Zzh
q/KEH7/OZT1cBuXxs8e2BwVcn9vc/kzG98ae/K+JtF46X/CVzIG3tUQwKlxgY/3spDaHm9DadoXd
AIEMy7uFIZY9+aDu4q6MbwJr3FheOnAYZtufImXukmqkFWbK15RwUp0MUAZfDD2smzoYk5+mbKyz
Y6uW1Yw4UayuP6wwlxu3hi6D501VFBuCF+SbL70PCzVyozJrXOEH+TFCeU9YhAXTd4yqr1Oj3jKX
ZsQ6ftE2PvcWnNNNhljBAtcG4Wh3K9b9S7DDPl9Zt0maTeWpISC53NCgNbY/WpTw9FbLSCWQzIDS
QsHoEela3v51j780rODHFaSKwjI3QFIib1n3qay7HQS5jKfSRJXXniG6lbg7Es8e7mIWi96m9V2i
ECQVC2uf4xo2dxlRbZLobuHl9Ix0tVV/LVAqQJNC5CdcxwY/4Fgy5Z7/BjcrDk7QG4niGGrM3Gcf
22t9GyUNpdD0x1f2C5BIjKUWtCD/gKVykLekD0Ln1LHPLS+gV9N3a4l6FgcNp4t9T/0J6MeqqLLm
3HLRD2tZiEgfQmeGXY8h3UTND8F8R5knH6O4Hbg3zo8jMPKIk11jAVulzkvZzgEXnKtuOnYH+YM7
tjNlE9Y8Ywn0rocx3Iro2Xzotehm9WhwjOEGjg3Pw8SHWnEe+Ao4b0mel/2hGmA6HICqO4r2L2jU
a91wlHpFj6GUBpKdP++rOSxmgJ2i8wcu+krge7WgCGPTL+emQ4Ga5w5rjmci893SrPdXixADHa92
EULCFIs7vapGq/BFdhFZL7YhSAjvykl5AHtp4zn3zhWqy81iSEbHWtGcYIAFeqU7sw2Be5O2m6In
uMi/dxLBYQ4YEZ9cbV/ZKVbh9IdJtYF4Q33ol2grWeqS/w5wrUafYeeF4nPiShDjXiQJhQhGZF61
odS3YzSiAagZVsikUfUOdT9vvsfGYiLiYMP5BH9sOd4FS+dwZh9B5LoHjtiJOOt+CvU+8+a5uthF
2/n7miPXe5v4uBhZbwD00z07A90X4mcdY+l/6FKPffZYpM2NHamUrouIFpzv1pAg2kmLHMk5yJsp
OCi7hT2esN3tcBXKJT4wcRcD20iniPf+VQ07OuOcMIraLisszHKzvSHnwXS5WNOcnLtOCkbFgF7Q
dRBV1Vd2mu4PIGRQPAQH0PzW6qK024U89U61XzZfy6mzMPzLELtSbLU72kYSj+P/4t23+fSRUhG6
Hfxkfg34XpMGdcs7x5/LT5I6JLxyIps69s51fz0fJAlPGRlqHn61c9FZ98aBxL0XiXOq2vCDRf+X
UYfpFqyR+xxO+kJzfQSSHiMQ+EveeQxAvCmovunnkA15n3XiKIEn3slK4jeq2lZuNaBYjvRxNH0v
miG5cWRawPfLveCTBQZf6Doz4rHiEXyXFG35mvqtdWEjcTexhfyS0jCNHaeIPit9hU1TGUzSEHXM
nYFzr+aiqb5KHPCILn72JQiX+RNBt9wXRZzvM0iLj5SycK/Ocxs8V2NEt8r8Ot8BOpvPZnJ5p4H8
AQd+2RYGj6BLIWr4OVNYvhsi/FDu8hVXyrqLo5Pyu2GPJUKuBSD+E5tMm6w6B0GYi3z8zp3Xfwt1
fKKBlI89j/NLT1dwgmUJS7cG6CXavsCQ2+8jbgw7QP7oGz39w2PBqaxjNdUp9Z0M+RkPysEK03K3
pNGMsyO+T2knOBBD2abUADd4P/Arlyz23Xh6MJ6Rl6XpcHgKjL27PnSgaRjb98Mvuqa+hzh3mVcs
V7XpD6rSQu4pjMXkiKwZ/6gckbzgOUhPLiUayAFUoTwkVtMT5kw8vBbXG0J1yPu2OnMbR/4OaTik
MCcOGDY8/LvqJENM3wfpMXduIhji3mYZSue7U812uEmVpHEraFi7bnNSNOgE6JwPktCW2lvGoCRM
FUURG1jn8VvJTwrgGUstZ8PMJv1Tiyuv2GpVBY8FVUHflkzlFT8IjgrbOr2WkldxXb6qoOgy/Lpw
L89z2XFMBJ5pcnzQ7JT3ohxGttbMgp8aTbffS+7EDYxgptFV0qaoP13S++8B/d0/UUSQmSmxxXQo
LSgOOwDSwTNDL0fLSTqjvSZmgHYZYrS3V06XpS2bvqyk5dL1p2/pktM9jl7k5EeA/4LiFL5PEDDD
Ds+CLWir2oFYtq9lDVVrH1gHxniWMe+8ulDO2WlFHuJJ5eBH2I1BNaNWUxL6dU4h7K9nVGriQtw4
QM1RyQXi14syfQJWzZWMzZHlalMWSF5WnZebUDZtsrGrpJ/XWQRBEuD/tR9tKPvl3M8Ms+taZc7J
kTl49cLAZHnTerbkIUrhxq4CJqTbqUrc63nfMKh0mTugniXwe09REVvRa00UA4CdohtzFajQuc3t
MCMKUEiu7Jz0OcTPOMxrggZT95JxYM62glLnfks8+JqRIN/P2iWxvlmVh+7Bxnmxj5gR4umV0w+r
fkgGCGaQjsOfIIP9YmMBXx22PKyzVyGCId0ow+z0Jsc8EJdiLNxXJSgctVe/RdieYRw686YRDiBx
T1oZcRbLQh9J8oCONz9U71FXOS+/pUijSlXuwEEvbY5+5WlEuWVJ7i2kKOI1oW7ef8Ncnrh5FYEX
EdVwh19Zr8VSAAVKvGH6/hsFhLI03jxuWfR446723Pnb2HjuHS5VwQ+Q74zZGTjzf6du/EfOwn/r
GfyDu/C/9SBeX+9/GHgPz9Mvhql/4SzMRvOjLz/q77/S9/72p/6PvRATIfwNPyT5S2r+WiH8D/he
8DsJcm7iuPqAKWDb4nf+0dIpfodXA40JPuU14n+N8f7dXugHNBJfj9ARHCpsauF/ZC8kOftPTh0v
xPsGzw9GDn/dn5w62FhkB/uCtINv0vfCj4u1Tb0dNio/5xZlY9pdQ2fq+fpzrJxTgbisLHFP82Fy
TLGCb9uUfRUdJsMtQln7RAT/azsQ6ATw69xVuonPBeLhhZX2fCOjEfAK1Y/NTZ2xxKMq27+ZqSsI
AuEeWxmHBqPXMJ90ZqJjVFBVFVotT3sXCuc5oCtoPyVhccr7cWTr2ZgvWuTOhnBDNBybuFnOkiDD
2cn1U80T+4YC0nbviZ7RsZ4Vz8NB9u9jEujtFc3HcawlL0DEAqNDD2yYXNUa3UruxaLybYlOfz01
ErHplxjYRZoF+47aHDYCWakf8tZG1AUNR5VD46LbMOR5rEFPYmShX6I47ipXzN8Uz5Zd7/k/+iHj
4NNkqLgxWy+XWeGEiEQu2yrHLTj9+cYZ5HxySkQhDNyOOKrZJYGneB63Kzbs41qXQ/pu08j+6VoG
nyCWzxUUb+xpTrac8NpjdhE4hr7QYeJ+VrCLKWvxUE4brFJfeIYUpz4DaThMnuQ2PpcHHFrlT4JJ
rJNqxIyEvTYZqeUwN3V9pIAmERva2vZjb7MRYLR6Uf1g1lMPJU16RpyHlITrijLW+dCkw0AANyuD
cyMasgscZI4l92p0UBvbdQg4PG5sKl0bdg4rpmwMK4baEWjU6ILNgiF0CoKfjQQkMPfkv0zSmAcz
+8GDWzOyhyi/gFq9eB91Vr+P42E4zzw6VvSahCeOIeWunHV9ECybGH7q/oViHVxxg8OS3HXcfVeD
SOVAyR43wo7UeZbz7Ph26W58KlTdKpPEAnEitVrssSo6BPNMfauqdj+MhfhUMM7RFshgLugEG6HF
W+xW3U6NYYOBhKyRndOM4kvl39RDEqxtym/pusG/IpISgacKxLEivMfzmZVmC2t7FaqYI9Rsv0JT
ip79MKHBhmkMBg1JJsJFZUR9I8WEaZOTNSCZwbRvyW4VSLc+02eQ4gMcFpJoNCI2a3/Infe0TM1+
IY35Tc7gXhN5xcHTo+hiKtTOERsFJwG7ztK9LPuEX4KRnh2RkazH8LjKBCz9eMERRt7M207NxH+S
oECVXkLX2aIYExEMSv3V7bFCDKjBnxx6g2eOn18Ly+lpAiq9W+g951LOFSOK45AOCZy72IdGPpTI
isx2+JxaSnxYLCAoz6Fz03Xs0eu6ag/Ms6hrXGiBZvuXssxtl3J67VSMhJO4dgRha3q3wtG8cARs
N8nsq93QVDtb6+ZQWyyxXau31xyI3ptosLfKx9DDV3W65HlUPlSphjQXi8MUWN6WDkauRoM74E77
OeI8+6Vl1NnOyoriPpmmBP1jjDAiKz3ddjGz1jZucips6qYrXkNX6wPZ7+lu9Gbxo9OpQ7Rw8tdk
f9lF5y6RHK9LFDZpNKpL5dva2ippuTd4ba6QaakGaMNhXN+mRUd3XFoFCe0I/Z60Uk/kzXzSlEMZ
VNuY7x3c/GzlVwjabTuka+2HmiODhXrMSfWHg0sLDxtMXchB44mInzq7BZbZ0ll20AJeCmJi7BcV
fF5ACFOlThFZhPgua5Bo1+Qgi7eOr/q1XA74cm7V5qGx6ptI9v7Gi6R75FFGMN/VHX3q0OW5QjmI
POsm9NujjdV0nyYFunbuguSPGdsyoCWUhBCwWzJyoQG3u7KbW4oKZxegUma9ltMYnumiz59Z1u+q
WEU0vGFEEH3jbkaXS7doUtwrYQIAluTfZsa3g98inS6SQX8lW9/fu+1Ir30xf/O6kScWh7ijNy3x
zqF/EjsQVxA4cVqIxMBODpTROutzc5OR7iYjWu2bash2sV9/C4v+C6GYI4VR76Isb307fQqtLCab
zqAKMZ5w8gpKwrSGUd1eNdGPmY3UjQWQ/RI414vE8/qDnZGymrzRa9dSS+fQEnU952a4XeLJe7eQ
kqmK9qtTGhFp93TSPhdoGV+zroq2+YKeQN8tYe5pxnvim+aLW+LnmpfbQsV30cgNqqdLE1BWvxvd
ibI8ijy5WyiWs0LfGsv3OS5n87EMhvOI/2u9+NGDR95w51rqs1ZW8jYOLemeos42sjaGxzb4hYE+
MHbP8cTNLJ38I3Mqmydavsk3u/KujLBUT3MRPZRlhvNkKi50LZTdOuABjK/GUtXBz2L7qZ1F8VGZ
huQV/TlizZYkOWKCYoGfBZq73VRiuiv0qY8cCl7DBb1soPWNcHnzPrX0Y25yZ3JXnO7Co4O3/TNx
2nbnwOtHLhw95JNlCL436Hk0rVT2Q08mHGsV/9Q7n2M5UYjh5Eb5ciJEkLxyHA+uvKSuvNdJ8s1R
qjyRCzVrkjsPUjjekwXNYK+0aXZyGINVJ1pxjMnNb6IxSL90C8tBVu2ehd9Itsc6SHS9Zbl0FB1P
F+7LEb8EYA2Q7jY5KdRz4OrwrljsBUtq6bQPUhvxUbvl/Qxrf94xVhlCpXQogAWnJ3U1iqW+V2aZ
Xgn6vw0N3ygdDRJHQYnVwWi5yidZ4mJjs+FUk/cCmJ6TbzcHHKMYPcWq8O1u0/UMEcj8VrmBsxi+
t1nEc7D1+nNid8lN6JbtbQp0gu3EoI/Ixt0mtbrrSR0oz7rxcp7esba+8W8s/ZWDzYDnykzXpOwS
5yzTyNrFchkJeo30xgBXoXchuZg09PYp2XeIJC7GQHQtLM5Tl5gdHLW9BXvk0MzVjYpyDoACgfA0
++hD1pzarMwXEyK/+MWWDQAu3/kKuVcU536lExGPpRtZGkCkU6wjJxTfa8wuh6iOl9uG8zO9x5E5
ceLtn3MKHXmEONR0zfQCrpVjd/dzZ5HSKGHNIDiFeYANI8QPkJWJ8zVyI8xyMnIUfmkaEZtMyp0g
c/tUUGiNzy2hUg0PYftq+rz70gNhI6jOLvpH6XWT85QmtQ4ApwizozwClx3h9a89wa4SS3/m07on
M2tNoLPeB2EevVD+87P3rJ/NGHpPBCOiTYQdiKU8wgWE+bb6iL2WLmS7zLt9EYzxbY/HhQmkil4N
YnW+4XctKmidvUMzJBNJ2jz5/tDvBUeGXTcX5jHIuVRImxn+4dgtSUuTZ+hz4A4Mj6umcqsNXMZx
R7Hscoc49eYzS+50YCe7Clvw1mio2lFlcF5HrnecFp6kIiyKA3p2u+WT6A56Nual1mbcztXXznep
q0noC8PU+QO3Un6pqZwNK7oxNaAPp/oikEpXIssuWNufZI8w08Jo/MjH4DYvxv5+KNnLMac89H63
o/b8lp3/D7eJt9FSP1I3hIfCPGba/+YV7t6in/qgGgNHlGFJRepYluI+AT/Pws85akPztkCUXg0d
ooSfhsdegl9mS6q33Ajh67DDK5QNBCPdu0tpPjW2BG6bRIc3tCnl+S5Jw+Fx0Z0THxIAOlSwgaC1
HhoxBuKBdtpvggn2gfar8Vk4JAxW6RgSt3QX+UDfb8eWDsokplukAe1VTwkiIRVX2mymboxO7D/k
Vhll7mLqbGzWWT1rFoMd4hyZEF8uXnK5CaSlHpQ9yWVHDsjChULPu5z4X6iKintnuUGhsQ5DnGeH
6IqtXdEUOiIOohlbsrTuscCFRLGm0dz65Zz9sP1ecuRqmnUW9M1tivC9pu0muCex2G9Fy9qk1mAm
uBl7Ib6M207TIEZUWPDzLC3q1yaam1fz1OMSwUHEtNTiFlZJvS0JI2VsU7MLZiZiWTzgunM+umrt
RFLfVKO/XlT2HiL059BmtEVxAC2FLqXlfTKRv5wqMmFoFc59u/BwxeXyiNu+3tTTe11RBA3z76nK
jL0VkwHV5SX9DtLhSuLUOtV4p9AuvXGvWEw+ENi6lH53H3aENIZQdm+21XuPHS2Bq8nN0bgWN70h
dpBufQV8S+RlBYRHyGMAdH3fYPHbLozgdwIF9iZ1NPpeFVINwvobC4+gHrTi8jauUsdpAGWkF30z
B9mDCOCx+qOyjvSllTcJO6AVzIY4h7exVFd6xlw94tT9PkETQI8kO7w4VHRT3Cfpjs0mq74EfO0U
FWl0A6IAZi/CVXxlpYwf8XcXb0TpkLzo/5L+VuHTeO7p8OL4QBXD9S+oxEVmPr8UmXzIErfWGP/r
drsAc94A+jFUb9FxJPFzr1O/fpeeH986ls/VhltrvtC9jQYoIV73DUatit0tjn4IC4g/5mRmw4G1
9A5F1Nb3HY18HCNzeW9Ugg0DhNpjEJhxl/a2WXdsZanZCvVnPzsEF0eLy26x2+5721bNW8ACnbZn
zX2Ibp4GX0/WpGsYDd6rxluzb/KweCJlbG+UCDCsmr48sssrbrLcf+ZiYPiZUP9Pxhpo6O5b2mcI
0nZHOu5Z79HAyvOZLlU/7TCBcv7wr+8FvTLR+q5axugJAzszoZsN0XvFhXEeVETQmAHjhp5PqBD9
sjwD+mStjR+Utf5Ck1U9ZD+dEWU6tJb8CPhbP//WBFVnMEdiZgqc9PrtosGwTbxDELPvy4T9AbtG
nX8j+25yFh0BpI54PthEllZswDX0r/CWuFKCWh1LpoXsgWNnfutoZ7n/21bqP1rQPf9/VGL8upj7
3/sfze1H9WP4c7vG/8T1nQ9T9b8PBr/U2fjj+/86Z7X83lR/2OBd/+DfN3i/8+OP2JA5HNYdl8aL
f2zwrOj3EIg5RD8RQkQlDkQM+R8JYfv3KITwHQUe9vMg8H9Z4cX8FldS5AMwgOQY/CcB4T9SBclj
AhSENcmre3bIGHPd7/3C36ucYrT9MXRWZb9pEEDDXv5FKPVfvgKzDWm+vyEFr7//yysMDIn9VPAK
xJB6Iw62/Css/F+9wpX798srxO2ksAPzChWTGe9BjMP/y3vwMbDZV3CJCP6ERXSMHMKcBcQKl49F
+xBO8r94hb9RxP9v5DGi0siHVhpzxOPTdoM/U8ZlSyDLy3k8l9DH9E06tfYTkc7oDQCH5ZztvmMK
BtTF4FxE9U3tZ8kWh2954wQy6EAJY/3cdXqq3hg9fLEGbLiY956dfXXo2GQ5+4RYjr7Ylp3TUFZe
8xG/XPv/It/9RyIm74CrhyYYQd9X5FNnwcX868dAGazuMJTRfgss3R6/R3Fx8ul2aJT/F690/UD/
8LPildz4uuEGJUSPxZ8+cPqrh9QuLQcPavucRH1+5rb+QEm12fz7t/SvX4j+MO6uMGv/XKViSnja
mJ/clT+FmyqDba2a1yxW7//+Zf75J0c4M4h9HJN89v/0JcR3Q0fS9eBhU/HoAdta45JEBA0Plir+
4rWul+off3akOgDMX3+hreHPEMxMsM2BOEfDcKSPKMpdDuqvNSRYz6nY/fv39ac8+vWSELwpHkuO
B9Xedq5v/JdvZhEia0IB8Ve6glERvuKckeIM2IIzxoe4HiMppbt4SFB/8cJxwP32z+8T9i/Ya98N
uUL+fDUqv+U5Xfd0+7nBxKQ958BAGAOyTe2K6UJTqfbWzUKXLCve8iTH2jx6Cm11HHTnE5xJs+ZQ
4lO7yxsML2v85iQC2WdfmQkYCt9bhV4/B61drV3Xqs9sHNqXBXolYuKUj8/JklGiaIaYJpyQBfoQ
VV0L9hHC3oaicwZCq6K+d5t5oVo2OPBhAuRwBS4wPcdjE9X8312o5s+yJX+yw8CiXsI20gIciBNu
Wc1EjwELuOFRQjyr17LzjYaUl9jemYid/en7IqbdpSTEhM+qQ6wPLXOyWzH4xNLi7NGb5A+6JiOz
ovOL7JsEScBxfxnZrgFrdZ6IqDL4BgplcD9FRFxOsZbdU2fU1XnSBv0Oht/wPVvkeA9YrTnSVF8f
KiypW3+sHHgqhBYalsaz2+PVD70bz1cDyF5a4mwU++hqhJ+JqNFnKYS9g4fcfuYUi4KOm0xLzeVS
VPquNRSNt4lLCVrVL/NHQlXOGR6MtwEAaDH1l82909Pv1CCfXTjjpKwGQsiWEv0C73VgN3cuvSfV
bqbodHqS+PY4J3TUkEO9Hhp9M1iDVGcZDujHgIYHyuhzFvYEF9x0urqqBGh/L2/UU1sLif8hi4ov
sYlPOXe9Q9BonJFR7z3M/hA/qZo7+d6RyY7YPRGMyVpx8Xni1Qqd5GL1cTeuq2SSFwpva3XiI3V3
Qyf0RkfJfJqaa2bH7ln7rXwKup8V3x0Ac8R/djXcef8ysaZsCH2nIrgAbiz3JgqtV6LWaDzxNA1b
bFVsj5sl7NN7dkhi3Q15F+2IqlEUP2ZNfzMh428Hy8KgOHo9mRGYss3jdSxuUXDYMZ4rfpR3cRp1
RyZ0HiF1vajlmS4g4+2x4ncENlPSWoQ9yy6I4ufRz8rt5Epz7kd4/PTGqeVAuxxX9Cpzm2gnl4Yl
qMAhtBtGW5SnToGs2gd4yEp3hS/Ndu8Ugl3+bbahBW8TnYzWYQniUj2hf+YfQ2PFzZldpzjCM6mL
jY6bMmT1FAfPYVH3+JpxUTSrOFsqlBlOvF8Zr/N23PgTFckb/Onu3kdd12s6gUooq04vOEz2NhDA
pnGI0Bdx7++wCYByQMba1f4SP6U+x68ApWsAPeiOHy4n/51vTepgLaq/1/SmfUl9v/3pOso/ABZz
d1luRRhP+umDCIjaBjIjHaV1iSkGQF3cb7KsQ5ticgdqsETWC8lnFNRaVTZ2bDml37H0RY+CIM1F
AulyyJK67gFuULTvPU+VK9GW5iNOcwDGBC/rnVBzcBpAQ5CQ5i68Yyc4vodeGn3wBXYIj+nJ2yN3
jPfzBHEoIJXJpo5I6ykL8e5/4KbznD2HFGs7SYtcc+1jft20LnH0LUUMKb0X3PSIFJhywBO9vDV1
m37A2KgvTp2bb3kWJtGeeDvsa4ZabGF+lVIyrC3cOQQckuxlyXrpraoB3S2ArEWXZOz72Za2+Oon
zrJoU7Seih9nBuRwb8ctIqA9kTC9SwXp7K3jtdmyKXAnm0vgZ/D1Oksu9rrCGNYdSOOT2AzZqOEB
4mh+g4cFwaeaAlYMm87mUE+eN2v9DbIVBMCJW/aOyIWN8167+pl/d71Jk16gJ45z4L2DxI3x9/hX
Pm6o0hDjS75YZy+nM52QDtPZqofcuK87sgluopwOIyLmPtYUQCpF7vanqiPFvoYEarbsLDN/NduD
9Zjio5E7mxLIF5NUAUEEHWwXfL+nuHVSCJ1QNzZdNC6vUYur7uIMmY06QPzsuevtwl2Tjq3vR0qX
95PnISlOTkSLYswlsgsLgw3cbtLIeykjZKOadPwZwG0vDlhWIufIGlZB46XWLA5Rz5dWPZHfys2p
tLOs2YnRuP69GP2hQubuICP7mTtlD6FNutGuJvuEMNI4uPlScJtRFnT+vWKgvHREFx5kjpvl4HTK
TQ7kANKNnF1565Bxf6xbKF5rwn6Lyxo2mQGMZaiQNXgFHcqPsOeDvRVgMOuVrRR4ApI4SXkXzyDc
oEhnur70odJnATb30AxtTEPNjKANO480xeJazVPVwvDkSzRm5VkGUzBvIruJ70up3Hir3aVqT4uu
AGfyWFwo3RwxBFKN3g+Ax+gSHgmzo4aGjxaJArJSWOQeMQb13WEuQjc88GzoccYiEt7CVRj2mS2D
t0ri1cVeA6iN6qV5PBjlVG8s38w7PeW92Ek/q3eDFcEF4m47H7sSl9uadAsh7MJNnb20++l+NGBG
L2zEtLP250U6O6I7fYegHXuP/mhqfpxa7Vsklw85ZvBvkyXJnrxisDkY0OYa5m6yNVOEOLYwW5C5
yZcMlINmKFn1AVsx+my5gwnjNPvU4PwBUyq8Y2/PjnPB5KTGAc5CUj9COBTttphm+6lKA6veDzEf
9mqw+1iQGFzkIwoGdxzWVP4LUchHbtOU+oYVOMJDIEUdvtmALVxSg4hkAi/wbdfiPb1gliWyTPKx
n86jr+tk21o5VwO8QP7Vxu4XHqZ2RJ6d2sL1gqC9d4aKP2EYsAjyl9VXCwoOX7Y5Uj5hTRDO29rL
kJYdGhy2rNSBcFhW52wrZfDvSa+1Dz6bt+JSJYrVfRZ5VrFx+hzgLzg5XKjYq7ulv8fWPrA4SxBY
GHeYl1T+qkYnw6lKaEwfppA14SOpbSQuM3ZY5TG6pZgCbf4K2NvBu4ltlRO0HZv9DF2/4A7bF85B
DnUWHCXZyfo0FEW+iTpF3NSrhkI+MrtM82aoG2iBKPr9psISv8PQY5igWlZILI3mJ9pM1k6W5adI
dv2GmC3JTOkdOog4t6lvin2i4nQnR1S0xMHxJ/nKV7j1sZbAcdcHbUNTLaOgNxiSQ6AMTmkPPztr
FnhikI2NFb+BscNfhsNy7+S2bRGVLDBK4kao5oe5Ul2xBWdSxIcpEONtGtf2l6rTbcFtZGq3JGeW
cweG7wAy3p12LC70slPh4Jfvqs2vvjFkA9h+DYhbdxzIg7uZP1/sZWzcmyvo8prAjsvPnIcsA8JV
m63xdV8duuoa5FfhfY439l4vook+FJQV+RrbdYsNyMQ5D7RQfEkkS93Ug8ZYNkoxVFj2F0vjrFuz
dBketOcCz6yqITy7lROxgojyZpvUMN73VjK4mABs1PgoAb+cLqnRxE3CqN+3I4HRo2+s5LNyCybD
yq2tL5ysJhD+WbtYT4LaXrGqDaD2FXUp+SdAeKU3UJ4oJHVFnXSf+BudbDeJihQuIOG+egrAmR/m
EeIPNpg4ZfzSlSB8HzkgGrM23rpesxAGnDX6vDt4zxO6CKah1l5Oy2JROk3kmGCgn1jRhScHQLM0
loQb/a77WfsFQ3UdEcHPi+NSFOdpYjm/1KRDkFbSYbOY3jqyuCyoTybxheM3udOZXT63w25kuocI
EK+yeOY7ARpgrO5MMA4z37J4MStGS2M2WHcJavSFEQ/KzTtvRUg6uo26vN5y/AhuaVrkcOVX088S
oMML38Jof23qOw9x6+6saLB+gspEtuUWTYSY8CVm3KEV6mgs8G1IjmQTSPPV8hu+gGkP6bm1XjDp
eJpQZJTg7s2dGi6E19s7B76FZh2eB/MryFSHQ1qMYlVQWrXtKWsA32loPeqDoH22vbzNtwKkB6WI
XePuk14n5phhmpXH0roaibnr2PsKsXleq3JW+RE7L+ayPu9kfYEmANec6qv2PetpFFhPpW7VdjSA
RMnAGqD/qestR+6X5Ea7CZMDNjA72zq5Wr7xmMBNWpgKQq7GW3+idYBjWTYQzx/IHO7CchaHXI4I
QHYbDoc2l6l6JAJNDLfHZnK/QCb97ASEcZrTgj3l3jGmhnjSK7ejYPkyWZl6t+dx7pGxtJqob5vC
0cLCM2qBboQ0eGngGonTCI+heh7rCK9xWjNqoMzzYa88Ds0QUJNqhjJSeg+0BQ3/RdqZ7UaOZFv2
Vxr93AQ4Dw/9QtJn1+AaI+KFkBQRnOeZX38XleguiS7IkfcWoiIzUVFpImk0mp2z99q/zJpe7oo0
hYkmrtgcOi1RX4ZU9ivHV1Mxu5r6HrO7HEJXvlO0kHcijAMls5VWGA9C54/9qkS3co1JIsNY19PF
74R0gCVU6hrk+K56KwAa3LQQa5qd1rbmT9VXy8buPLfRMqtYT6PkxVdaGUw/NYmduys3FQ0hABkc
Fsc6eo4aSaYpxQc5cTqoUolddhMN4aajcUZbRLYQZleVq6NkczsU8li1+yhel6IUhLY4+lm9iay5
11Jr7CasFuRnEvOPltWtw7gDiUF6yF0BZWgFT9xAnoHc2e4z0dxYXeD/iijEPaDaZz3Pq1p8qiRO
s9mEf1+jWLXCXgXHhqqC91OuCoMKnlQeTDmsroMJyoY7FH5Z0Hbou2dLL8K/iKF7NumDNWxIYByv
9W7k4N7o1bBRJT6XbqaHzc2YqzLNXl2qH3NVG/HKBqE7SaY8rXn1EP0n6OmdtNff9FoWruKuhPSU
Yks6sUXNf7adpNZsxWoOuVPNhkhVPB9Y3uhjo8GqwCG0EEArKpqqbfRuqI9xGCdH5rTk9rDp1/zo
5QmvovTQq5BfM8xumQpiQsp0NoBeBDfTRT4x/mDBkfaR1Vvq2tODfofhvyAoAW/Sc121dOL5t6nX
TJoYqEVF25BDrvJmgjNf9VWZ7/oJGbSTFXVPy7/icOIRXPcT/bOwJeaTIpYw1BghlVrgK5IoHp5l
A18Psscmr92SFeFJEGJiUjhk/tCDRqXPM0zhPaYx5UEsy24ThClwxs7X45MQmsNPofLTO72E2qAJ
/nBIhDEhi9DLmXSSIV3nJvaCblTiu8prjJVYmojPjCS/aerQ2uqxRVcT1C4CNE6CKZp7vf/Vwj10
6SPX+haYsEbZRyq1dj3FSlit+UixN+DrIuAj4AdwwjLzHkt9MDeTJAuuXnnSX29u8+iljMwrrKct
WYjErYLlJdUdzjBy8hYXf9vrT7SHo1MAUCTFpzN4+ipEzF8RdCVMbgdi/b5Nen0zdTXcoEHvUlTu
ZHhsc9mjlpGrJUkQba3beQs7AcUu3x+DaCocox4KHjcNkIyqFWZSUPVWxAG+fu/iYtY4CbKJMsgr
q6Pado1rFjgtvWAMN1rPwqZJYwF2RJ7/T7WVpk/JGMnxhp46rmJJS/y1Arrd7bkRWMx1uTtmklWB
9YRK88ev4xzhTJH9ajUyVUIzukObqXRXxdRq7rytfjTH2LhPabm3bGiNNn6bTKt4HitBBcw7mWJy
y+3g7RkKaHEILfIC9K4JH7Qh9uFGmnQ9cvq5duiU0WCKGxWw+LgNOR+Mx8yXtJc8BG1vV9RN3Urh
nLEOQ5LHbXa2iHNHSMdkypA+7gQVqQdl0PE9asrurfN0VH+qfqtKETTLuuBgZUtC3x3bjjcHQ4bs
dLxSt3WmmX/0kZoV2+hecRo5mH5Ymaf+8Oqxv6M8xtHSQllFkB4ITwd9YmvaWQm+0A1aWanciYbO
qg+Z3NjywMkroMssKfPCdUHHKQJGxCRYYTlucSoaQak5wKeNo9YZAJUJCfJPejWi3yloQ7EvZuZh
MAdNde9NlV08CUf2+VEK86QQd3VOh4skKpKF66OYwIq3UuF3M7YevirO5388rOXSSvBAe2dSH6w1
wucOfWWAmmkAPwZbACL1i6Gm6kY0ctUtW5xH27GRGLqvlZEXW4TCIguFdDPg/UCkJ7YzJLB3xTTE
s5hKjXdNE9gi4aWEA+iIWT1pQEPrh7xoXwwTWTSgIpb7zgqP0wjSXcUiZld7bROcYqbfdvSaBKYC
mRXthkCF9scUZoaxFzHpsNjmZX5FzX5cWVbOcYqktmAnmRxrOVmV+pOO2W7fmxmsAPSdHYCfpPld
sM2Eg2aZqdsVTA1bQo3hmtStXDgwqJ8CxMZPDTvj1yTXeQ7T0ENQEsU0zt3JMDGng/Drh6vMzOFy
VBV9XrA9wA6xPZfWMeihSqwLXfQcaq4AG8UGak00jdmjhR5WckOK5TdDMOdPVK3CEoJvFNILQSKd
cQ2yOl+bXWPg+SOCjZyDQutf5bYPww2SjXYnB0ltbTyOAS9xG+mboOhizLoQVF2jx3zmQUAU1xww
xn4TltYNL+gpBglgB6gCMEaCfd1ZVatqa6ue7UUZ22drbbA1wpnbyBBnvMJyo8KvkJh1qlPhbgZO
ZKXec8WxyHLk1gTrnfPwnnQKtQY9pahW7hQYXYh1I3Wng/Bq1mKP/dhFn8QOSulksCFh4PU1CSMq
xUOl16srUPjmb4qef3I5PXlBjNgbLIZ8M2phLq2hh3vJykdcfa+ARYDRKYd/lWR25nk1zAIkS7Nr
0ABBCKwROD/B7HGk8VIE/lw21zI6Gno+vviFSVovJ6LhSfUMoiM8bOEHSckAnUS4kdMd7BBf3LQT
Bkro5jjoVqhwW8KO1Bb0QeKn4FsiIYCrX0kpnUy0Wp33gF6fGEgj9KduHWgQkmxahx56WgvRSx0W
cb2JiZyA+dDICrR6HzdnkNIJuA4k3Rptv9KGkt7DGL5JFNA76EsQICKCCzTXU/3R2CrjGBGLLsn6
Sw/RvrcL9lAcfaG6b5BSTvHJl0jfKfRUhE7BHD+2xL9Q4yp8McavGwNDqDSqL1ADgkKPbrGjYPWk
rt/SHuCWIdqpy/4lDWpceaVSli8dBbzpd8MhDEEjW+Bdxmo4bEGYIrqqC1k+kdKkx0QzZtKDMG98
t76qSPXWAl/tNA2phaogpDeVp9f3rRRr1NbZxv2ZQiVYDxn2BXKrID459aAUrQPMOjom3Pf1oFQ6
VWpJXGMyD6/UrvGmTSL41QkTdoswTMNwaKJ4uWk8MbxlV9dfZ0qN4xFPBJiNWjT4U/rg/c7GVqxg
KmgxiT2A4Gu7Ij1n2Ih52qsHRctm0RW0FMSVolvFqhReGfxgqFwbKvV3LQK1xgmZxE/plAH99aH+
skmYc8OrllyNVVy2CXq6Dsom3j0qqzjN/OgprCgZsErrQmYnieeiC6mPfuOxRBsxSKosMekV5cNL
p+ToIEXBLO+FSagek7TQ6MHx7fqjplF0m6SR6c7a+WbT6aaJUUBvOCObdZAesGgX9w0BMz2WvFiR
j6FGWAXxaRWlD2w5CIKQGfUbRZxGZM+GPyciTIXJdp7goe2QxXWMqMYIdlkaqwK3pss3uOrKn0RI
aFdeK6D1tpr+XlQQiZcRgRa298cqCuGUCjUgGut3aBCFoVWSS0sU1MHAThRVLtgcgZaNJP6ppd4q
nW6ITOCUmYdBOA7S4BkxXlGt4ABwShMr5jPdZ+uRcuENJsQHT9JYXhU9QDHbc97kKebTqmmGdgdg
Mzqkwdhs61w3rlQ4Ye0BT6PIV81TLVDimllEVBCpne3aiMw0V+VRX+PGzyDcth3SV8uLO9muZML3
DqKh0ktMs6k5qp5HEZAnDvKCvnuc3IiZKdpFRvPIbYFdePyQs117GOls2QEi3S3UyvSunD+/PrxQ
UgmtIib5gbf7Fy1BSOg1OtbQZqaqq7BCLsqRf5If6jTKbjojY09IGszc3eIctx4omsabCM+o5Gal
yUGtD9HL7SWpM35IsRweUF7X402VN61ka4NSyk4WSHvfivrQTfu8lCE7huVrLJWgMKtqSvrnoqCv
YZcWdsBNVSh8dqsQ5z5yRINGEHkbL2XJGTiwoiE+ZbTwuDKz8ZNbqdHME/FbTbZPyCUR3DQzhMep
LsQb0fen0hZTKkq4YlNxlYmTyPFO1okAQ8OCGrCYjGdSk6mR+0KjIyDOEv3IXPLW7KjmXJGmzQg6
ktRX9p7cIU2TimpLP+wRpt9EzydRGsOu09qYNnJqmo0bwRuRSXrwQbbIiiQBtRunlvFaYbboavCt
S+z7s5lTYLlO9E54yj2ErJHBJ3W2co2vPDjpKjTqKAbN0UNISUNZuO+hNtJ26eJgorhnINptTGEu
THpkDUuI4xwtqvpo7k91uya1YE5NflFg8sWy+xBpiLfdpB+Gx2ZUQrcYfeU4Usc+0W+PfmUNYIUQ
CFm1M1IQNltArsqrNGjyKk4s6pipNxrVChhgdJ9JY2lCNY5zVKRTT1MrGmS2ubovSqAshrC7b3IP
DFBqopy0vc7E7YHkocAOVdUWJUci6URwwIb+V0Akk+yavmho5qSsko5iJfWOFNk6fy1o8oyPgk7w
313tkRjCxPWp5mOUpeKvmVX/2HURKTQe9NfHuieFciXWM9WPbjw4oCykwL6eOksITo3XFDTJwrj+
Cdcg3RWwTbYqNAckf1EyPYW1ov4d6iG+DwuzlXcz3O1aVnTcDNQ9YINEZThUDuWZQjxCepTC61gT
AvEuCEamecQEwwfAd3uXpqMU7iPa0ZxQAx6BPZpy+6LqZnMtxVjcOVVa+imUWYxxvDfpLaaE+l7h
6K+C2+qKcO81OiJ9XwISiE0qWydx7v/U2Q3VRI14FCMjEVRh2CvS7xZVo+y0fh0C+gU2MqvHw2Y4
gKgJW0dS/YFUg6ENb0EzklqekI+UP5dT1F8DvBY5m/tx8gxOtqFVItXNQ6Pp1QMAevBXql4IdAXC
fG9OvHzuBG4ZoiFIQY3oII4UDrhIhLXsi9MjZb7kxM8uSK6qSo36Fo9tdegyrbqVdHYnslpOT0U5
Ble5JpuuQm/exSPU7XWqKFgqNVoMOigNYfQ3o66ViBKVxKzAASSRMdxFUUOL1BAr+RRlLclVYmEF
LuFjHRTD2pR/hmwEqYiOyChsOpPGtual2VVa1B5pyRm/pKI1D4qpate6VOFNsLLSizd9JYYp58IQ
GI4aiacul7uNHOq478igVB+9OmGZ7VpWJaOBjDSb1AeammktbeVW5cwVkv1Trqbet1awGae/fLcg
7E8FAb6eFiUvdVtVV0lK7zwfYvx1vSdA7tOpB+ZuJkRIbAHdFO1dKZfybR224TpMu+GaVAb5B853
6ajDV1mVBf+qkjY/IWghALdVWNJhTOS+WI91PjJLVMjtXS/izFM6ITL39IiGZ+pG2ZrtszjZ6Vg0
h0oJ/CtDK4wnsQUeN1Rye130nPFDdLqjm9Cs5vgi+VT6k3EAqOahEPjNq+StuqK2bqOqpVqVePxA
vq6s/VQSb5SwJdSmIDjBTVlTnluRHb5o1eOq8jTgEY0XyOlfz2cDeAx7mDR7OEVY1b2ERRkKv5UQ
ItdH4o642PQ+kur+l5KF8BEolNZs7WG+KrdB6BU1gDEp20cNEAjY2P94/nJmtCikdyNCCJqdURn9
Afw5/ZRrjRaKiCK92lK+HB/LSWzEq4D+IPdCTQsP7mOrYu2wQuWPwmu4ATnsVa5C/mljZ0Kc3Pm+
SdGlKQrpDkdl5ILeFSa0BaR6rgOBpijhWgkhS6FiPqZYQ7WV3rVGCaMwRBPXQVx20wjD5s6zfAEG
VWsUYLHZ1eJIpIO4zRJ/Sh7GcILNLqT9UWZzB3w1ZpFb53zXDsgEW2mTTGl2q5nsdEYPcwaVWGy5
nHFE8qT0+cGtvZqd9Q1lT9P/1U2lzItSgfaaRDoMrp92PjCiWsjcVhxU5UkGazD7ZmrQJ6Wgsf+Q
J5UqtFkyey2h5EyJNts1WCXxi9S6bAc0fCeQwyt9LDasF7gQByMO97HfxHdBS74FlRZcRrBKH2nG
470OSWmMqCYq/pbuqP9QCCHvFXEB1770jkAwJB/pCZv1aA2uixMtZ/yZaMkNgy3GFtodJqEktHMI
qreqi3t8m3nT/dIijUXLK4P0tgYFO7gxjTCsf9ANICPGYnbXMuqdOmbpwWMZu+Yco9+0zVCdcCS/
4+My+hhdWq8tT+DQYjZkhk9tYc0b+0RdR3mtGmRSaek2DVQLprmm5Xd02KgD47YGsOZrqrcb+dZ0
+0bX25se/TlPCbOBD5POhDk8UGgAzIc1XEai0ea3ZP3JV1BIAuWAFC8fdooezqlUlZjfCk0W0/gh
XcJGBxBy4CgrgppUjXejJzWOTc5BIkn4hdjG/r7CLk5/ftL6Y2W1E3l1KfnFDrjXUl4DmcVgJRVJ
t6OQLT/pbL+fBTkEnwcshjaEWkovbe5hCeK18/LbYWaKAFzqTPZpo7rv47Ca4SNidcy0aYhRxJtq
DzIrpu2BzxfCD5hb2mJwb26irjW9NXsFKMO46WqdrB1Tz050JYLxHp1BUv1g71PVKNOAhmpVEP+t
RdEUNqmldMFtVWSijIfb9F/FTrUMu1JzSKFzpxfPm24OlOtR6sAkq2LETWLOl2MsMEhMjfxoSO1A
H7HPV9xr8ScawIL1Dzr4ILscZNjv882GJ2hPGtUI2qoJC3LaRR79opq2L75vc6UMjUBoQcOXP6bi
d4xCWT3GeKZ56ijoHpXCV59UQujd2JCD3yYA1GpbwZmr6URgS+CwCK11/omHAI9tPTxjCA71dWjp
FSZftHm+EyPJLp4sszJ/k6Inx0Ddc+pJyBirbMX+fYgdDVL11WhV7Gkksx9/NJkavaJRUF5Ks6sF
9GKZ+StA/NRg3C0wTEAYNX8H9DEsFnc6MdRSofs6AuJrFi2homEELf4magiVXknoNXDpGPD7tnFk
WidqmchDZN8M77u0EguiQRBJ8AJG5JWPal90N6kaTPtA6oY3kS/qHxI+g9HpYlx+1IXleYZH5vBD
BiV9P0LnSmjE46nczvsyY05SyiyIP+gYMOAR/HZEroav1EtNSXRD2WrwdMTeIRqCuNrlNXGTNIuw
OdgR1NjBhTwyr9F+R/EAIBIV/0ItfSxdqqJBDpo8iuCxL9RPSjuor0HG/h72Fj5fJ+Cj2uxDkpn0
He314dTEBARt/k8zTFkL7Al2YxgruWs0kvCg1ipl7oBS9F3cZmB9dbiz4+D3L3LUlBRjRfHn9zLS
c/mvQRQXehBJZ/8kqgtFc95L3YwyUGwZR1eIpoFXlsi+3fejfKHIpSspmjRGMSSq6gKhIRaRJ4xN
RMMeo60o3IUA0q38mt5uof7j48Be4f/Jb/+R+f6vrE1v85k/8X//92el/Lse11JlONmKqmmibC4u
COEWxMaU0u5EzRA84kOce6fvr+aLe2YZok6RR+F6RHOhzebdIVUxZgilOBXGQ4Yhyrqgyj6XS5uE
CYgKwjMNF8SMWPmkKg5y5DJBqdKk7t1SYF9Nait62ilQLuiIzTMRsSlqqsR33DJMSZutGx9Hykoi
vzDxITeZq6tU9fpQ5HAAX+AtNfchRpzvb540P+vP6mxumSyDZzGRm+uzIeTjgDlevEr0wQqR9eMQ
/8IWf59Vm9C6isIr3191NH71Cyrt8yc266NVjA0aDlhoo5/HlH1amhaiOayzd3LebrusWSvt6vsr
e9eVf76ymQ5jIsfGJAAtZhFNNhhC3pchu+fCJSB1pW86lxAdW7AJgVnlDttL13IoOzo0Z51mhf/W
Jf7JZktoF47g0odYGa7mthesBOdvBD+WRBUAmbihq8vpWhBVGlY6P5Zk3QztU2MeL1z3uQ6dAbiz
sgwfh6irxRMFXUOR2rR6u1zN1925nUu6nUMpyGZr+v+v23DIunAHB+mM+89VI8J0fBdzl2s6xYU3
SJrv9qenMavyMf8YuqiY/7iLPs4zqS8Sz0ylAUTgDj6N5EMYhjHt6Pf1Wrr2tkJ60O2WJ/AY2Pe/
L910+ewNXgw/v3cffAGdCGnZixheCGwP7cLJNJxs9+smdzBUU1DN7HDnrYvtG9IWO7ML+3q0//Y2
QIkLj/89c/DzjTAlFiqcKzihdFb6zz9JTdXdGCpdJzm3dUpJdLr8OSLEoRoRBcgqSvJCsJXuRa6f
asopVKR3IUz87yfJ2TKDiwXLD98YWTdh1i3tRQCwZbKhKXkq2k0OjLIVm7sxAkTcC9KtXEYurajr
78d8914srpx3XoQZKmomL/7ihdQTCy1vINFaiXCKl89Fz/axVvtTLeTHMZNXdJGvM1qMtLmAd+AS
ux1MxamV+JiV07b2CXTxh7sLP9W8dp//VArYcJGbgT/l8/Oo6pGuJzYxwLuveaEeRDbtWqQS/p1f
mXoLDcMEHds+khB3M4dbZ6nyKqvSBZPMlw/EEqnwWHyWZXPxQMi2QA8yoMYuUxS8GkgUKyHxDqur
KW1jCnfoyd6+v/KzXcA8Bz4MuXgl5GpE/5ExZMXE16iQwT7pada2VQ8X6cKSf7bqLQZbPPtBgziV
9AzWIa9in0cj3OD8+f0VnX1XGIQ3y9BklY8ZD/Pzo0RfO0ZtBlpCHLUVraZNESPaTpQLa9n5WoIH
0sAGyfptmZa+eIN9Q2gaoVE8jnnmLdllf3VTo5iW1o8wU/Knf3tNliqyV2NDoKskQC6uqUiBJ+Pj
B8wbok9lj+0r3ROz+MI+7Xz+MYylKKS3KjqusPmaP6yPOVTRrpksIJ3SUxOtU7QWAENK1O7tD6O4
FMx6PvXYf0qYtGZLGO6wxUX1cDQaq4RwnDGqTf7rriO1Lx7SU4yfvcumC4vuF0+MPRXJtiw9/HX5
doWhSWlYkj2s269wm0gJaO7w9Ntq5h++f1xnI7HlZU5wURY3ERzz5/sozL1NQnSA99TGiT8J8qSr
6NtGiukGoDK+H+3so8pHXlaMeV+KaRcL5OfRxApoL4JOXmGoG+q9pP3tcRhlIj1jY5V2P0DIrb4f
cX4yn1bLeUSV9GHJ4iOuLV8xmApp7BMKYcOQcbSwWrXaH8In/u2LbMqcSjTmO68yXsjFdVGXHGWU
8YpdDddD8VOrYJ7GFz6BXzwpxjB5ViqbX1FdrPu0PwtT9Q328sLRpOqjVnsDyE/79P0Nk862Y+xy
VTY99N8s2dS1xWGraxQSEhOZ40ktSEdFRDNVGuWwSwYlOoyt9hd27Bw2TnES8PU2HrHzVX1TrOTI
Gy7MzrP3DkKMpFNcB2TF66DPq/SHt7yvIawPhqSBrKBmYyAw35ipqjwoYPV21EyoXKltdmFDyvt1
Pmlw7802ZrTYzNPFrS4R+nVKiR3Sdd2D6165hyv+bj3/Wq/t9W5n2/zlar1e83f2zt409m6zse82
/Pb//qPjtHi17+wN//OOv97x5/izq/l/5zdn/uXwH3f+zXFs1zmd3C2/DlvGcuff+K/Dr/mPzH90
/gf39+Hp9HT4fSjcgn86HPj1+zD/X/g5Dxfe1vMZp6giLnrNsHAkUdT5fPfVljoojUI0Kw1g8OqN
mJO1Fx89/eH7KXf+lBVV0Xl3MMOiyV2alf1RK6eqkZHSMes64jObUDukCJeK0Cmsv98P9tVF8ZKq
oq4aKuMuLipVOpi4RFXacVLcYpLe4S1GQNsfO1nYfj/U+TRSwJLqssiF6bjW5+v+MHtjnGkdMGmD
VK/Yzb2nugQGVdNiAkObNW/01L8f73ytUzQ+3TAKdLqwvDifxwukWCmUCBAbOMfqIHpp4tJ0z/eD
AAnw+6HOF3KGAsEvYismr9RaLBIh5BdVI8OT+pYZ74grDQltAfAzjDqYSVp5+t43xu6AsOTJQFdy
Yb2d3/vPq7pCqOQ7D8CQ1bMZM3RjjManNTh3wLwUcIOW++8v8LzOAGXg4xCLm1lIZksIecfDC6UZ
riWMrjYS/lGhnnTKEemCImW/Y6ErnT5LbpRWLJ3vf4QvZur85nECMWV2Ae9HxA/TJ008L1A7fgKJ
BguQMOmYw8BUs/EHoRr//lXHg6rNpFo+YfLSC47efqQIznY3aQJXEvaidZWSGZzV/8Nx5o/Ph2uq
yO7KB4lx6Be7vXRFoK0NJsYpkwtfy69miCXNAF9ODHPt8PNAsBNjv5UQMpS5dCoL/y0yhAvX8sXr
hp+V773EsVhiffw8RB/ECEYTjocVqk67VjpHkwdoY1p5YbZL8wZ9Md0/jbSYiwPOcTOAy2W3Ksa2
8HZi4gV/GoJLJY0IyYo6X/tSo+EGp/b9HJS+WMMYWuMDQHGXv1lcJEy8sUGVxsFbegh9IJZ7VdyW
9W0vb0Ta0mp4zLu9OGwK/J/VXVAd0cq01lojhTB/ufCzfH3D//OzLG6DGjWhF86Th59lzDd+c52L
vzyAIIp2xN2ra5twuE+8A7gs5AUrPSY68sLe4ItpxdZIlxFpUrJSlp9EqdOVnNRWwy4qwHpKW/DB
QoL0/YV+8eKTqMEXA7wNZZdlsaNFbQ14gB4IzrK/cq6tEcL/wZC6KvXg3w81Q3IUlhmZzf/M5Pn4
PpZ+X6qk7eg27dXnLhxPRa0dkEu+kdjQXhjr/PGxRdbZ0amqRul22Ssgr7osAegwixVCL0tzxs1h
5rd+/tu7xzCcCGWROr6EKvPzJY0dOrtRYxij6Y7BAI5PRdqfjyuO4RcqRO8/8ucXc15aZiwhAg8D
N/bnsSwVQlbRBeTQiaP40odN/4SxWXAjsLB7tbLQUhZ00nZEqwj9M4E7ZbRWIjqSKzpO5rOqNENE
+3ziCwYJtx8dKtvhzhB89SbhwXjXXlX0fxIRlfoRXw9eE0PPa5JTUo0TQDPRpFvTm07+EscFDEIH
1PxE+IJ5qkwl3M95dg2b9L57IOcHk9igQFeFmZCRIqdEA1ovYqIeDX3yH2pCiDEUFc0uyob2j2dE
zQ5D0BBdWDTPXyA284qFxsIwcBaKi6cja1VXaxHpA1n+U1EPkf7f+PdzmJ1D9bS5YLjY3hUW5lQ/
x9w2Tvlrg9Zh6o2nfz3BgPj8Z4jFQydgo8P3whAi1it61HbUG47Rug2Giu9Het8hLuYXmTpMMc6u
ynxQ/zy/YI9m4pBA2tbs3P71Tz1cuUHtbI8rdlybbg1kwk2dP/0ap6Cy8u7xqW/6Axp4+6lwRfvv
b2Jd1oY77i99/b54kPQpKP0p86dPkRcfhgmTRWTUoFNbBXahDPhHuXT55+vg3Ar5zxCL9Z6M5r7H
ZmhiGwa3msZE+kS5SJAZ1IlVnYvDw/e3+71ZtbjdFJQkdrZMToPO2efbDY59ilvIpzgLdFtXin0R
g0sFNimAE8GkcUBl9QCb406NBscMMC7lGRGugWtgiZHk6PT9z3N+LtJpQgIdwM1A2Ulb1O2saoqS
0BA8rGLqnar6mJsr2AX1NiJIwJykC8eH80/9ex9PtqCpSWyqF7dbK5KR+CpkkGn5SsahE5m/y7B2
yAOMop0hX9ignV/cXOEy6abJBp+e9/33h50g500FcWBDrdqctorinRCp2FLbXalsPJXJ+9ebaRWk
E8+WDh61PHPx0oo6WAyptkzqXGCB25Wm9GtjgmSTXRhoeTKibMDiwG6J0i7dg+X5UiWDPuxFpXK0
UblpAe2Ear2KEpV4RX9vaSaSOtXNcWB8P1eWH9flsIvrQ8igDWrJsKTx2qQZ2oVERU2/MEUuXdzi
pSfbvfE7i1GIZyYWOB8elXCtKD9G7yUhZJf2yPdXtVwBlle1mJIiFgeM4vN46iogXRUUs/Usjnf/
jVEIAeFp0fLTl48sSwIRbCVK2Ew5spXVUPO2V8qljsnZ6vJ+MR+GWTyicTINKZ2HUa+mH0ZrK6+R
aAvX4b551nfNqbjTfVv6c2mdPjs8vA8LJ1dkHaGCZiyqECFCXF5B7mGYP1UqKM199dfQXUO+YVEz
cNV2L2O+/f6OLl/u5ZiLhdRvagVxDmNKwzqO/g5aa/fjsxVdN0FzYYosV615KDSEMl1amHrvFMiP
O9g8gENT1Srvm3lVZVdtcFWpN03xpEywptzvL+ur6fhxrMVltQSCjG3OWCq404C9HbEFOYyM/sJr
duma5tfww9oYkniW6wHjBG2yyunnlfnvUJfXUUY6V6Y4emuu/kdXtiz6ovVtyzlPDeHWDWFTRvcY
4npHp/T9MF/NC+pSKCjod83t3M8XVuEW6QVDYxi8WWZyrff7SevoZB7kYvP9UF8tiB+HWjyrQU2G
vGXVd+Jo5+UvorEjDu5/NsTiMWV0X0u6DhUg9MGRw1uheCvZon8/yJdz7j+3zFhU2qxajVP8kMy5
sFVXkUiMjlTD2Qxh5t1IFkFm34/35dyjGouiy2DzsWxl6E1hVuQpMd4gP01R5MMkGtyqHw8iNsWx
Vp51699yMd/fYbqG6HnUOcZpudHBbYqgz6tIWKlonPAhaZwxgCB+//21fXkv6bhC2IZVicjm8/Tz
QZhRiDYqx8r6HRptzDWOBc+uGC9Mvvlf9HEj+X5BKDjYR81dw2UTNOyJ+awnbmLZvdTFwRLxc+cb
hKkdamw0ksOF8eb35rvxFt/JtMhgOA2MJ0/bnHoIEunmpyFdZcWv7+/gmSzm/cre1X4y22RKpJ9v
IebPnpWdW9hfWdd95kjP8bbYhlfVPnkky0ewIc3feiu8au02fhXWF4afZ8LZhX4YfvFWK3VQAz5j
+G6dX7cALODCvyYHYRO69TbIL7wL5/NlPg7MsUWg+GHaLrY7cooOtAkR/eTShmTxvrnyJneUd99f
1JejcIqi2YaIEhXd51uaqrEmjyhNsPltB+2o+48Vui/r6ftR3jV/n2/drM8UVbb3s/jw/cl++KiM
xNYPaacQ3b0XEJTJ/E7q5UG5lvfWmuSxfFPjCFxHMCn3xi501do5hG75Lzt68x5r3vVbInJRNuTL
W4r8PJVa/t3QlDF9QahNC2gKt0V1Yaaer/+fB5rv+ofL7U0fwbvG5Q7KG4178sGN+vXCLb00xuJl
0DvRbISYixFPzbF09J25VjYEjG9Cp9m2a38TOJDCNrM8i5rQSttB/1+pV/KF/esXO0uFApTImY31
mr7t4udQR0ILSBIh0PiJpNIVFvzpRt/4tvDHWGXb6Fm7kvaXKqFnurD5SX4cdPEqhpo1YElm0OZt
RH5H12lbHQlO2tVr4Vd1PW6/v9lf3euPwy3WbsmMxUDoGC4aj7X0V+/eyLn7fohL93G5C2oLWS7r
iTGeip15Rf31hPiSivvx2dqH982VdHX6fsQLF7U84UMlweI1DyiPu0jb4WcQLu3szj9Fnx7TOwX4
w3swpjmRywlDGPfKM9tHl0zAh2xjXCiMy/M+ZLm8fHg+y8o48eNN1GIYcHDW5rZ07GJHWidr9YF3
YZXvxnW7fTRXme1vcDKHa/PCUi2f71s+X+fidOXrvqeCLUAQuPKc4KheN+voJ6ayfXMY7rotmSi2
wbso7sLd9d/hVr6R3WkVvnpM1IvizUv3Yn7sH+55LmaR4jX8LP5Tu1Lc4BitMwI81tYqPkav9Q8I
IZvo+j646p1oc+nsJZ1vBj7ficXKB9ZG0+L5SYx7feVt4JxZh3ElbSX7z1G2zbf4p3Ayt5ck5/P9
XT5/Q9Tmr4tGa2R5zCwE8iTAlVSOge4radJD9V+kndeO3ErSrZ+IAL25Jcu3UTu1WrohpNYWvfd8
+vNRM/+oik0UoX1mMJgLAR0VycjMyIhYa3nZSsloabecm5idOLTTRVTJMcE81iHPvUPAboHUcKX1
u7R+XE60DU2DPvo8kg0lruusJhsNleSfUZlmPhOjv8t87clXgNjQSclXkvylTco0woSloAnD7XwZ
MCroaLlwpwffJGbo3cM9um8RJByPPhP7NaRE0crJs5R0nFlUZs8Kt9DEoWmn51H26mXFti+Cb22K
0tQkXn39kFvamQa9euaipkGz+e0EUUkEbozklMLrDfi6Jz1hXEAo9Je+c58aEf1effh83ebiJjg3
OouVSgRbD1kw4eiND23ewb9pvpvh6FjGt8EwnMgLdkPJ3sgG4ZGeyj00XHvR+AwSFE7L9pRqxi6H
g/L6z1qM4LOlmH1nuAEql1lSlgL9Z7cp7/sOUTC/WPF+ccXJsfRJBYMa8jwfMAPo4Xo2StJ/02vV
VgfPgUZCFx/G/lAZa03ixQ1jTK83KPp5qs4S2FqEWTg08SpOvsIwvTOl4jEZf6WtcpNrawf9om9n
xuTLrVJYumcULcYg39yaaXSIKpgyHN2/qWpIh/yVnGDxi52ZUy7NATRDzqlkKUfXtTvGEwFrorYn
rKTFa17Nbq9G0CcuG/ZIz6iVoHyHok5A3Sb80po3hvDzehQu7v0znyafz66ntrdKK2BW38ngFSeJ
2xT1T6RcjzGSSv9/lmZXEQDdMhCnd7Ce/sqibSNAk1G9pOBCr9tZ/koIKdAvp38xH9ij0agaISRo
kOeo4ALF+7qPqfRHh+tmFu84DrD/MzP7SrCN8EjMuRnyOhJhlQykwwDX7Pa6leVY+GNl9nnSQIXw
ocEZvbqlMbRTjLe2O+b1Xhecwvx63dhyLMDFxdwdCjTzvav1KUPUAvEN8YbDoBatLJCgBfPA6VrH
Z9EvMGL0/wGS8NS9DLsC1L/i6qyeTO+61J+U4osBD9GYPUFi5Ehrd+rSqUSxlv4SYwAMNs2XURmZ
lfN5vKelxvTifQlJc5Y/Du1bqa7MASwtIm0lsOwSI7OGODvWU1i5TVr+1AmgvzvQHSa7lMNgD0wX
dm2ULq5/s6UwZMwPwAGwNBFlpMuFhP8d4tjaqxDSQkYMAnGQGLvrJhYWj8YrzsgavbIPhdpM80po
T+n+WcJj0N6FCvCHfKNTejaDlXBfaFDQ5AWrTXNiEkGZF8vKjJssy/lQfug6MOVbubCR2pzpzwHY
MRrQEGvYIsMRQTY+oTy2Yp+WMus1S10lRsB1EAWMpmvybD2hy00gdI4qB67RDixN6H81PFjGpLqD
ZSKWo+gldYVuKypedhTQ1H6vobZ0WsXNnnOtF1+CPBnvvSGttlEq1DszDDQqOaZw2ylle9/UUpcy
qZUREbkSFe+9mVRvEfPUjlZJ+RvzoyY0xlIOpB0g/Q9RELSnqjCN+zK2YK9DFvAgoYX7T9DoiXJv
wapzRMKjFeCvFvVfej/Rd4IWlo/5+Fv3eGQ2WoRfeVNbkebeqBHkXgXUiPRXraYQba2t5WEzMKtp
bERBTTs70sFA7xl5mrAuI1DpbSjlULdWolHxjuj8bhtPPBw8JdtfbdNbjLkZoR84VthYiuN2MEJA
V9oj8SLAm4Im8osJQ9ZrJRSfAXDATK23hz5L4boexHFkwtewmIOFRQPld1dWdgEaF98aozadEaz/
U0ODFG5wSwqcQQbjiXJipjtmFpTwv+oRwptDIup7WJMnZncxPEoxcCyQWMZWV3p4CQ1d2KZtWR2F
si1OWtuaR4Rn5JamQ+9v61Zo6vcIni7vpMZj7PCrc/NU1nqQwcJbGsqp83uY1yNwZ7bSWx0EsXGJ
CCTD8fmzijAfeStCOQJSlq+Qhg52LYBc71s3i+zCgMfDVCvxWw+sobGh2hr0DQxZfeVIoQs7xKRh
7zA45D1Dd4BeXox+PWB0LZW/wM6fHCAcyiVHH6Ha7SRp+CkaHoSipZTnAPOjFg0dPtcGvko924+F
ik251PwvqhAVJtLohfVC0p1AEdlUYEg82O0/570GVxCDprp5SKWmvu2RxoJzndaCuoHMByapQkQr
MLNQbbeVtB5aO0uBcttNkFPdQdap3UGLob4GiRe5ThWn6UlIRPGQu1F5QFFLg/sBRRq7jHOoN6oI
bm8w7e6L1sKE2/Zijfhf3e98zutT5afFwRVq6xatjkDGtgf3uyHW3qGGcvipNKGcVjqaqfbYB9I2
c+tgr/aId5Q5Is24pHXeJo+N9oiYrQA/a9BLm2JUpF9K0HroKrYBSVQr966te717C99L/Ax7ZveP
NTYBgGtI+4Yuqw+eV/YvEnLV7MDQHJl9C91N4mnKY1GhEB/A68By4PNOQ/5VtGEuK795iRXItpHk
3ld5Uju/zyFY6h7g9k2QPY4FeltiHT+qHVo3tVx4D4mSDl+7oRqMnRgp1n5EACI9jIZQ3fpSbHDN
a4G3TepIh28ohgezM4VYuq0ZLH3SYNO4kQU9/JVppIgQiVu0AFW16ramlzbMP0dm2z3XTCE7YVjU
J31EikdLknAbaZIxrByXH1CR1P2YqkN31bAoNjIvfHn7dJaRaLBJciw0qbgRxszpe/iGUJikrLvj
bv+sFf+oMTRHPgdnY0enH3A2bNLsThP7H9evqQ9glfmPmWVklSjmFewt3Lwx5E7tS5Imm9D41vfK
Zmy8X1nxXnjaLVx8L2ldM2m89rZdvLzOV2OWZcSSEJspFJRO0YUnaJw2DWQzaSU7JayYqJAfVLXe
6vFElQNVpmJ9WVmApbuLj0GlAtoCRtZnqQdqDiFsBtxdevkj8lXwBf4OkZ9vufRz9MbAtuhR13rm
beIczoR8bWRqIfORJOoVTNtNr795OR/glYJUVIH5uvikuc0PtsqpTU8p3eoVTxeKahempp9y9mrJ
hGY06gaeYyhbNoG1hdNkS22T6Wu0MF71YN/7p0ZeyfgXclZJ5raYxO0A5s87hhGyOC6tPJJIrkBt
7F41Gd6gUTRtKzWcvIyehOH7dUeXUi8wDSBUAMgBoJxlI74nCGPcYDKoAqcD14uCCvRBRzC1dbi/
bmshk5TgpKVuK/F2UeY4wzb1KzVXBlIv5R2hLEZmN9cNLMXHuYFpfc8+GsegXKDcVzlNXQSOJ6jJ
fdq5b3EYDbwJ4zUYw7Tb5pkcw2tIgJBJ0q+b7QZVC7m9tZHP1T6X3asffvH0lerg4pL9MaHPCmf+
IKDo1mGiV/qNDhMd6uDX12zFiXl6n7qwiuoyFpryh9keGuPzv+hPK9IE6bfobtKi/l09O/ssyiho
6F5IvCACHzpX8DkZGj+CJL2lcn4L2PUR4Ro7L7q1aYal/QTpCb1OZloZ/5t9oEiJBzEXZcjKGcNz
kx9isiVdE3y01uKXXlypqixeD9xTkLVPTxkAS5fhh37CIMg1DTr9W7qpZTv+VH6R7smijtnPoraH
FXtL0Q6wzFJgtwf+/Huc92xZ06ZoKmW6GiPppci2aJ8Lxg3addfjY8mKJvIBgd4zuT+vpzY+z1pR
IT5gMq1KZ4AeolBIIf5++E6Rzu3M9q6WW3UXIMTsROiSixn0g2N8m5Goxqm40qxd2lQgTRkkBvNA
yXL2nXro4VGUJixIN25jc7wF33W4vmpLu0qnLQGoi6IAz+bLUBhaUSVVIBSExvBA9afGBgV2uAch
j1gx9fvBOD+GmIJhXzGPpn4Y2+alAQkd1HpOtu3fePMgDXZT74st+l43+S6AQ8TdGVvjM713G/r2
8pT+facEuoo/P2C2nh30YnFsTD8gRruiP6XpP9Ga8utSif3MCHPqlytqdQW9kREjwoG0v9jeJdv6
R+W4+3inH7N39wWU0Jfy218Tkkw5n85cFfAbJjOgT7i0C1FPU6Yo5DhVaX8bDwa0dN98yfGOz7xt
5UMSOatjJ9Of/PhB/5icbQXFG8cucnEV9pMjqlXNRn9oIaDfSo7wVT+oT+FJvhcexMNa93Yx255I
G6hg/kZbzrJtWcsHX6ndylH3/a38mUJZuAn27oGZgj3Ig8IOnksG/l+vb5bF/Xhmdfr3s4NskBBf
tUKBT9s/RCKcmfKn6wamAPy4oH/cmqXNo9nyNobwzIGVz7fbm/BX+gpPNlokP68bWrwCzhdwOk3P
XElTvYoClQVMSju6r9/S22ArMFS50/bWqd5HX67bWzxmzlZuFpye7wVtPWDOY1APWiVbLRCs7l6u
W5HWPtAsIHkf54bUYqbeJPfI3jvF9g2OdPHoPou779UhWHHrAxz2P5vuzwebnSiqDgVyi+CZo7wz
zJvcjSgqgDJ5q148xK7W3FvK9Smj8q5QgU7D8XH50VQtk0KjIDwGsNlv1V7+yijLnflJO2lr8bF0
mxpQ/HBrk+DziLk0VYVVYY0JouH+0XtSntsNU471bfhmHn0wF9vmxtzV38O9tXJHLG7sc7uzuAxg
i4DvHbvSe7T1X9MNioMUFfonZrM1R75Xv4WCLe79u2QlSVmMHajngDBSeoPpYRaiOjzlfhZBndSE
Imy1aURJXquHYSP4oXD0sw73x4J2V65oaJJ46Gg8j4WIfFJnSBtkSvpDBgXsXV7mYra9HthLcX3+
22ZxXY/QIxvUNhwI8R3Z64+Z0O2um1gMZeq8gLt52TE8PgvlQgwDIHIoe0SjSvlPeZaKr53sHyK0
H/KUyYLknzyHN1nzV6oVy879z/AcNE+4m1UwsPAQe+06w9+lUrxfcW4xnP84N2fr8nUqf0h2MwZz
ym+ln4hEnbgmxc+IAHj/3Ap34/f4l2gray3gpfP8bE0t+XIX1WPmS7mO4tCYiq91Lh88t9qPBvNv
hurZUeE5ZqE/VLn69bq/S8ftud3ZQRErJVM/IkuaCA9F/KMQTkb++bqJxRVVAXpLUCrAhDbbLin6
q6bhsqKwlBrUL7VPOrPk4tt1K4uxcWZlFvhNIKhozk7fLfhp5sdmbRx+aVxPonUJZxLTrPTfZlGP
lEInBh5Zk/IJJ5wC2tt78aHY6O/Fzjo2ByQU/oVHPDHJ6yfawN+Vs7OLd9RT0vCMG6OVX4UODtqV
fbz46eFLBGsFfRn4yMuQK8ERGL2MQ02ZMXgMr3Lx2I7iihfLVpBWh9+SEV1jtmxd53MSdngxVE8Z
En3DQxmtHMiLJmh78S6hciHOA8yTzLqtOy67AoZl3uL3LrigsKv+TRyfmZlFGAKq/N3pBi/Co6Yi
ZOIeVP1VTFaeHovb5czMbMGsWKQ0P92nw3BI8tvIODbCJlp7BEw/dp4/Tq3C/66ZOnt7wHCejrGH
FdlwxvBWLL/FBqpiR7PfSmssbcsXJs9GFE1hHPvA/iXEWotgtl87yJU326Ld9if4F5V9fAo25rZF
1hbOytRRVs625S17Znda6rMdJKE7jc7AZPcE+dEn4Yn33F3WOPVdva2d+mtzuL5jFz8dICr+w6A4
wIVLeyoE+r0CENwJpdtg1NDeiI5hCcdJvtIvX0zK4b77P0vzz6fR3kH4HfJneXCafGfqN1r+RRq+
+OkxgjJdzI51+JhAqgG29rqPy3nXmelZeVUppc4QG5y03mmIWl/8Z+kpuYs8Oz3AqDqpPzn+nXiT
bWAQuG56MWbPLM/uSAQE2RZpVDuR72TdU1LfKs1r39wn4W1frCGtlmaZ4aqD001kqpBJh+nUOQse
MURMqizwszI21Z14Aujan6AafjD2+YGW452S28kn+em6j4v9EMOiPgrXIAiveQwpGTJ72kjM1pv2
C2e/7T57x6/+nXUYH1ZMLa7nH1PzIAo70/LcEQ/ztwa23OJe+xH9k90Nn/rSRpxlpz1EO/Gb99W3
V+sB093y4fg5Mz0PoqFTsmbyst1ItmUn+/jGuE8PXz+7Toaw0UrgLMfsmblZ5EjtWMfl70XdWbZ0
eGid4K61DUd5im3PMW7ju+TH2hDzlNZcc3F2vcYQdegp6EoQt59K4SYSH8oO/QqmnrbXv+Pi9TdV
MgGhwgFmzQKV93GYhC6fMbDiTaVKdmf9aP3jdSOL6dWZkdlRGull3VgIrjiCBpy+f6JLed3A0nJN
s02IwIkTbG4WEVGONobpsblHujX14DujF99lveV4ebVPjXKlC7F0VJ+bm0WEVyvA9BAK5A3n2rHq
7ZryTsh3yRo0erHId25oFgZy2YdeAHu80++UIxqyxUGz+01/g8ZsecMIofatuREOKL489mv7e21J
p296doLlvRVTUce0utfemRFASmMTba2t+qnMHetR3cV77zhu3W269ppZszwLSdEsa6VJWF3LRJTv
FBsvQ8zwwwFlj+tRsxT756s7C0v0K7WurjGkMYSJPlDmoygSrh0fS1agLoVce5rv+IgAr5LGrKcc
tki3noDAXnzjxV9K9Ri7dhPeiP4TTFJ9DlPBbSi/RKnj+ivlvqUFPf8F01F+9ilFt/ONbqpiopUe
D89MENjMstB0hVo5WHF30VtYRmVjavx8YC00xCgZzZ7UMBg+ycLPIoFxZ//3n41pof+ZmEWmUFaQ
BU4mBsjF0pACmI5qSJs7180sXqbndmZxGLVpkjcpdmprb8XfG2Fbylsv+6Vod8xZbyDXTeBkb1fS
wIV7lTBRZBFiDlKIOSgJndWYvBurUlnYkvSjbSp0zGxVeu5dhvCalT2wcJRdmJsdZW0WMH0j8fxR
vJJpyWIDQPDQApTlcbeyoAu3wIWp2WE28lo0O316abXJtqyjk1fp2+vfbM2bWWiULSp2Q42JNvk0
Sl8G6dkcn9N/8WTEESgzTRohfKpZpl50cHplU0LQd88M4WjBEUWC644slcnObcwRIpJQu2mdcy8P
ZrwBJY3eaWKDK/1aG5kte8W2DsYNWo8HVLEfV2wvf6j/+TcHhA8you4adFqOqL6F+baLTnF+yILX
ESUq/7OnHWoFlZZjl29U8RH2suvmF06rC89nERkpvqoWPaubeKrjiz9L5EYi37PdTHzN8jUqzTVr
86C0Yj+OpldXYz1Iyj9qG8Lu36LxeMMw53XHlt5d1DxJ3VQA/ipg48tzWAlzuTVdPNMG0uVCuBVp
7Xa191Aw/wbPwNcsZda0lp7odn0ykYk3o7frP2HhdL74BbObIEtMwZIivA17KDRNs5MYcCsl1GOR
271uanFhz5ydbRJdEZNGTHG2gU7WF7xdrmonxWrtSI4dP/l53dqyYwyfcMNCSz4vR4nwM8ephGNa
cVT7zZgxtLi/bmLZoT8mZmdLHLSFK/SYkJgLhR4wj0bqrbdRuw+j1+umlmoefKc/tiZ3z25sSfYh
FJBIvoYTjTP3TtpVd+ZPOjEPaWxrJ/UQP67dqvLirp/GsGHLhbBmvustqY+kFh15p35ptuEms+sD
Y7CCZwcObd6tsodfdpvscts/6ff8wy2xe6M8oKi34vwUGbO3D87/+SGzA6CICMsu5odon2LnNbqB
7SXRHbneIDiE1spw+B5t0A0TXtLPytFfSe0Xr98z47PzQGTiNyhR/aL3dSg7R1RuatdR5W2QPuX6
KrXoctj+cXUWU1lfRlY3yXDVu3wDucH+reqd9hBurCfpqd766HDt17i4loML2QjQBRaD9/MmBauL
jpmIoHyPrEgFqCrTp3no0Q6H9i7WKlsDkCfr3hYtQCeWZIiho02jvYNVWHkXLm6ps18y+9K+L/XV
2E7vKJBy3Z1qpfBagZIuN92aosQCdQY51Zmt2YcNzDzKpQGv1VN6e1eVdvsQPtQH/YWHVGTrtuIE
u+ansHkMwe1ej+g1N2dfWZQ7q9Z9TAsGUws6aJs62pRlA33zP36nru2fhfbthaezwyMP08CETo4Q
Fr70vmY3xRG5RVQUbUl9sfQHKDXsoFjxcTHzQnZCMrWp3TCHkQhoIDdZiVEXDeKBcr2J4CzMElK2
pkG1uGfOLE2/5Oxs1LQCvikVSx6NpwD6CqAYorFyDCwbMeDi18jyoNi+NBKYVR1pYlI7XU0qbOa7
sDJ3vvi3hMz09flU/zMzz/KiqhfGCHlkp493obBJ3Yeo2nTWSotj+dv8sTKrjphw0/l9nLJi0UEb
ftXIrqYbzxpXAm/NzGw3myAaBgnKFoc0pz6KVfAutGnxJY3Cf6RW8VcCbn5dwc/LfAIzZYwN8I3m
ADMvynVBbkTBLvTAvQ0r41c31uNKqXweBhKkcJMAFXD0CV42B82hNOZmUO4JDLd/DzLxMfKNnaBk
L393Pvy2omvoSkCCB2nu7GiK8lQJ+sCHCamS3us83bv58NILhmW35UTyU5krqcySWwoINgDh8Jsy
9HcZ3WOTDq0gRRQvs5c0r+/9wHAkfY2L8UPhdBIUM+iqTjJOKuXF6Wec7dRY7sskE2LfuXlLbKQ/
bfQY3r84W+dxJcA/XGlYAiWn0iHUYa7E1qUlHx5nF/VK35H35QZliP3+ttrENqIN17/U75U5z03m
hmZHeafIfTQE8ErSwfutFMdVheiXvoXycaPg5PS/hP/evL1t7qzt3aedfewnx/cP76p9q9rFRtvm
W237bj+oNmo2dmx/2W+fncPjz583fztEOv+5sy8gm37klR7rIhg8bIImBRUp5dlW9qInQ+ukFRqS
D3FlwSJG9g2xEHOXhjn7DH2nNnWoZ4FThnKx1bUsOkCYGmy9Dsrh61/iA+OJhC0od7BmQpWGRNrs
k4emJjHGDETN240SRLwpIKrx1Y3bQxW9NnG/Cb3b1hBu/LjdJCkIspeh3+tJCLGAeBSa+9L9x2CU
YI098EMe/fuHQSOhM9xDgjXfzWM5dFGh6mTNKRVBNCBCmj9WWqEL70k6za4hC3QHRoYIUkhBb+pD
lsnagx/LwlYMysY9JAH0SSd44IzBhptV2aBrLT92iGi3m7IdcnEnCb1wY4pBqvIaiWuBjlYH912R
FMpbYwTIPSNJFjab62u+8HlhGIF+Dkzv9HVnl6Ls+hZSM+jLdtWtVua2PDLsGaxssQ/n+qR3qMJO
LUF4z+T47GwqoiIXlbSL4HRuDpog2Jyah7/2Axd4gU4H+8TScBk6zeg1SlziBzDOV98XdxUiT2Js
rJxK83fMfzYfg+/w+SGuOJ8siF3SPbPgrPBN11bct2ZMtlEFgXLTHxQ2hK7Fkq37aw/vha/0W82F
bjmZhT4vIBZ9nTahYiBeW1sbqTmNNbzl5rASC/PLnii/sDK77IHwSWMbYqUdSrtEh7DpabxA2GT8
7QzIb0vsI8gJ+VaMtFx+rVxMpMHMg9gx9OgoINCtjuFuQiReD4r5w+8/ZiYJDqBcKpyAl2aUUnbV
uvZjByIYAJQNEthAJQcLiJ/GQuZFvWmaX9dtzh8G8wiZlWN6iRHrDiluJ2wYaijTnVgYJ7Mr7vq+
3kG+vRKQHyIDjREL5kUCnywd2cBLF/NGTtOgATdc982pKkQQokN3k8vCSu9owQ6M0oA+LCb+uYxn
W1h1taqA6xG3zMjWlBK5yNsofru+dh++1ySld2ZkFoAT7HeIkWQAfMphIXlMbVWxA+jTGRE4iN1f
fl8+XzcpTT98dvsjt0y+SaoBWn7OTdQGeRcNTR8QGsEjJZodvBdOX4rvkuQ99tF0z4hfJIk+HYX0
QI1WjsYP4TJdryJFXhU2cp4Os53QNFYct74KLk1sC7vujHdgcNr3Qml4UiI2uYmLdI3K58MyT/t8
ErucKElpucy+JURM7uAZbAsrgPS+vU3gwpAey4wTLWE4feVWXzhVQNbAksjchMIdMK3Aecboym0v
iGXo5Gji3KJSMW7yzs0dcWzFgxR4+uH6F120BzczcYSU0ofLJirHVqp01NktPz7J9VearTuPbaiu
jGV92BGcJ3w1EhUOF4RxZn4FcdTKXlDhF5VfAuW9dou9J5gvf+/OJNlGYi+Tgs3H5cgoRp+sLnTi
8Juk/Wzbna78zP2Vnbe0aDLZFbhXUFbm/KkfBKLkN3SlHU881uPPsUlsr38I2p/XnVlaMxV8FTOT
PL84Sy5jIYxrLlDXCgBaBc1eCLTklBRqAKg2CLOVd94HzBCn/29JCQ5GSOo/ZJMhImiZETAoR+VV
fO0Tg0J16ofSYz+ItL4HoUBvXhRk8UeVdsYOgH7zOQ68kf3AWN9D2cd54rQjj7g9aGGR8U6xcn9W
LvD20ffid8OotINhppUHXNY0vqphJn3/+/UCkCZyQogSeOCpLHS2d4qGjK8T3QAg+LBxaZioVnaw
XOvvL34GRf6YmR0IqexG8NJiJvaz3dAfvFp0oO/YjO7rdX+WwgxMAKqRE5DrA0rSUgs5H1XyyyYx
0JpNe1X9Ag9l8YQ8gfI+6j4p9nWLH893ZmInQSmJJOD37XK5hKXmitGQRlATl4cQ3gSJQRL9KKZ8
2Z0hp5uiyW2r3PrpypouhDp2VaRwOPZUuIcu7Y6FD8NJDiWyx32iRNomq4SNZ0jb6/4tRbmm8SKR
zP8Q6862lF7R10vKlKQt5jECJF0IHi3zs1puo3FbohpVB9vCPSnevs1ehdjpzWfw3X77Pc9vVPpF
6rZvPqHpc/1nqXh3cauy6rS0Eavl0cjw/Czz0qO20IIujyDD27sqI1bc4dctfOimsr0vTEw/4Wxv
NH3BoVxhIn8PVUTcILOx29Pw1v3ov65pny3c0tqURSIfBc81r5NLW9ZY9EWcYcvkYBya2676VMuq
DUtMtSZKuhQ3pPnwHk1FKsTbL015hq57gVXwkPHyQw07shdpRzNbIyVfNjOpoUzPezD2l2ZGcJuK
2WPGy0bY71tbi3TbVP5ySgUn2OU8lWCw5GaZJ+CVFSoco33oIAPTblOxBS7hez/6tKrtMBLTbYdc
1krBYuGMYSAHgjLID/n/3wfCWVwIrikU4KRDJ+mUW2b0nYSC4gB5i9slK0nxmqlZWJgjkk9FhLAL
lI85eJCKyp6evUEacT3WFz7WhUuz3RSIYq0pKXYybdh4VbU16uDQjOrKlloywzQtJTcqAiSjs5gQ
A7FUS8mdVs7cNFJ572a5kwbl7ro3C2cDlNlwV8JbxsPsQ8u8LbMwbKrIycIvnV7ymni+bmDBj0lG
c+IancAMcxnB3M0jX8+aCArD7ldQJ7tMCe3QXWNfWzoUON1Fig0KiIx5VUPUKtNHgoaqRpzdohMG
GYp4atKfqHjaQTCsfJwFa7DJTa+j6cXHJPDlhkUZStMzJYodehs3IuWupDU2eoN/6NQb7co3WlhC
rHFtAR+nnTj3rXDNLpG1JHa80TyJ04SnqW3laiVFW9g/kLPClwFF+/SonPnUaF0kWAIsO8jS7Kf3
csiEepf4lZ12f5+tX5iafsrZqRCoQsjxjimltF7iMldiO9fGYVPqwxpP+kJ8Ywqf4EngXp53MQLm
r3AaU4yDHM3B+ASP18qbas3EzJtB81svdzFRMtP5NHplyLPf856u76Plz/PHkdl54A+6KUGNhDBR
B6kgR7eKwNOTwijWdTuLoc2pQ3mZ0tYHgYyuNMQxHfLYCQr1GUys3VrugalfsEHRnSKYa2/upffv
dMr9195cAGQwFT/23Iz3b16hOFaicpC1ngEtTPHVdc2dF8Azn0W7614uWtUZ46d0yGt4nhJ1sadV
XlDEzpjFJ2Sz8vgfWertXIXLSnIac8XcUn5Ebe2PvSmGziJe7lIDsjjsea3sDBCqCZVGt1h0vOG5
0z4lFDC1YWutkf99mIjizr+wO9vUqpR7ouhjV3LHveLv1OJxUF46dV/jLSKjWTU4Y5Dumuqor2XD
i5F05vNsX+iukDRegm26ZESODo67Fx6G2LuTtM4etWQlv1k8Js/szXaICo9d4meTr/KtJyV2AVeU
vjpuvLgPz6xMkXX2JaGA85pyipzBsra9Vn/rqsYmYkMIHVc5KBaNUQ1DUYj0Gv7GS2NxHXttpVJ2
qzWBuaCmhLTGeE+nVkvgvoSHrIH8+BYWWlsRj6K298PvUFE7rffWZivnz+LqQtMwaecBFZ3f462M
2nCT17xZguqfxAxOZA2eHZveyt2w6PKZnVnUKGZBX8LCZUGWNt0oO0Itk7F+C/5VI2Ri7KZkSxkf
ZvfLxfUKMtO8b4hPYYAGMbMKO4G28fpBs7RsU20K8Wl66R8qmtTi+kT0u5jyPSodPFCkULtpavP1
upmlVaN+aFETRv0POZdLX4y8FXzUBWPkoPT0RReH+Fi6XnPry5byqiVrNBBLD3kIWJhGIRQmrpLZ
w8hvA+rDwRA7sAFuGEagWJW1X3WK+8OpERCuMe7iblO5u+tuTn929pLFR440ipgQKVqz/ZB1qd42
nsjlJAS3Zp2r+6gaRFvMtOrBrE9+DOAsK21jTZt5vrxAvSZoNGBFWMRUaoyXy1un6KL1dZw7wqg7
lCsMeZPXypYn+3X/5kfm3M4UTWeHyxCWglLlSc61AGX7RLaZ7pW8dAQzcbo1JYX5Yk7GoJeZaJF1
1KnmCZ9fj6UcU1dzYGNroZaWUTcR9f41S2uOajX9SVV12GdlG34Wyyb5y3Tzt3XK/LDrKWyPufgQ
Xc4gZU9kJLV5aYdjWT9odUVVX0vpMIwAB/9+aTm2IeJlv0/Tj5dLO9Zu66kR3hbJYLfNq1Wd6ARL
3h2jiNctfbjsJ9fOTM1TmjFLVI3mRI7G2JSsa9C5Zv6bVutOJLtfoqY8ioL+PuTycRBX0TAfhtMw
PrE0o0SN1BiqzZd+lkWdDcX0VkQM0j2ieZrs1MZ7MxLvGBbQhosKBZpR614zyzqJxZCvbNF5ZjV3
flZqSyvNa0WPdQb29tDSqvE06ZOQocTQkuWPBgmlttYPW9qexBHuTrcTEz6XPpthYeYdZKKAbZ1G
Fx3B/SwF0Wbwflz/sou+ndmRL+24TMa1oYId0+02d+kmSz3HKh6EaGfKKyfBoimFfhAYHxiq5y0+
Q2iiRtFS5BNIxb0g2ZMS0yGtS+mgqTdmvFKnWTRHK4AuOi8lWgJzz/JEk3qiphG94FCMzFBCvRnb
6OsM91ZiSZs4cO/yeJUxb34//g4XzVCmaQFExj9Q9RWyyz1S5E6efOKgsKX4IBb7f/HZzmxMzp+d
qmGUKq7YYaMPjR91iwBfQNHbdJ/J14+GX8IXYmz+3qRhgUejnjdNAc/u4xZpe3Ns/BztxBdBcCzv
qzEeq+4l6WRbUFaMLR3k58Zmt1PWMDhihEHuGPRX/PanGoZ2gtKKqHyPBd92u5tA+8tce/psjARy
HU6lbn0enrkftGI4mRSkcddLNUMQTPd2+sph8uH98tsOUnyTlDr99Dlb6NgUQ1Xo0EnLXWPryrMX
OC1zouCftY3svSuRDZ2NYMIH3K+c4kuLOql4ws7OdqDPPgsaMSQnz9nrYt9z/wbbJPgsGq+NfvKM
J+YJ7Sx8uR4zS6fYRHEL7zAFCwjRLi3qjeeFlcCaSr783GTSqUnkra/1kAWtIUAXr6gzW3MpMLP3
W5W5Ua6o6Kc/MLzlMkOlafrn0gsYxc+Oct0Xtphbn4DKvV73cynJobeO4juYSVres72RNn5bQS8O
yDVuOUmfLBKPVETGCanKNF852NaMzfYGZOxaH0oYa5V3y9vLdbyJwy8FikDKGthg+lPnyenvWD3z
a5a8lWMVRaUxmZJe5fg7ELLr67b49xn1ZAKTLF+f3+we9OFmbvH3Kyt5lvz2BwKOm39jgrFfkccm
zKmzEMzFUrF4QXNsRZtYTwmANUbpD2OFv1eJist/Tfz+97PDOGXcSIwjUlzjE3OM+W1/jPbDQ/Gm
7vRn/f+R9l1LduM6tF+kKuXwSoWdOyf3i8rudivnrK+/iz33jrW5dTdrfDweH0+5jiGAIAiCwFrk
Z/klYeS5cBvX3Aig+txdV3DtuEFrDp6ODBN1zovGXL/th7jFsQowdlujhK+WA0ys60LWDtOlECZN
qPtUMdFXjBTMeq6MXZY6IMGzsRFAWHSbfVwXtuoVC42Y3VRgaLXScgiTccGUUEdTeXWcVZuhWwSN
ieBEvSg/C+hpMuS6xGAQ2itBSYqn6QBsqHHD8e91ObjWISjgqYBdm2zAqIrWIQcxzXDYiLgHuEmP
p2BJQoXlutFWVwgdlngRxoUOWp2HWkGMAaquIfxZYu22+j6OHK39rZUJEfMnxX+4Lm1tiRDq8DwB
ZE9k5Iw0C2DDSg44fTSnvLZNSoSOUzNZs9wfASYLVTpVs5mlJgTow08DSqDJLeQdGTwZTI4d6mrR
5HgSsCfds+J7RbtBon3dTmsH4FINZt+UYieWXQMRQ38MY1ttdmXnqA1n7XmKMBtGy3El7RRIqZXG
y6rEm8BJlbW1e12ZtYPHAl+TgkZYPOyy91tDkIEvTIOAXHmtSULrORlKMJF85NbXdUmrCi0kUbMu
ImpsdRNSa0gqfYx2VaBU0Tdpw0n4LiYAaNxe6sPkQ5U8JVM5wGx9NN+D/IUMFY7tUHJ0NXnupdYJ
LQzz9Jigj8AGMrdo7ykiD7PvN3U18j6GZ1wmo0/FtMlVhV5X9sKt9TjdU6CaBAQwBrHAgelvJyd3
42fzlTdiv5o4Lc3A7OVJ1Rp5imHs0bRehjq7jebCQ1sgZYjYo4MG3dQh5b9wwow3QLoWtBaiTab/
KMQdt1NlKB1E6F/9hRK0MrhjiH4nZ5Yer/vUiizcXXB5wRGJ0RL2PkinqJWibiGrwHBo+zEUJhbX
1oYNyAOB3Hld2ppVIQ4t/XjiVGnb+LkLpwDJsfQYt3c84t7g0cJWtRaFGTTSCuih7YfPKdTdSWwI
Cpvb67JXds+ZaGb3pGrdNhirK+1MOmEWP61ecp8jYsVbIcLEczGK+CCcYbTL9dKPRqFBSaS6x8yA
AJ57y/P7Q6v816E6dEyj8Qgt3JjHQTmECW39lEhahCq93etbedqHxUvMg+Zd1WUhgp51i2CT0jd2
P4KIPHLj7lSBwEEYXfAuWj0nVVs5Dc6UYaw214M1JiUWpk28LNpP5fsY3Pfxr+vLT/crk7SjHwbp
NG4jeO9kL7JpJvSNDC4ne0iJ1BPLzn8qbgciWe5UMD29WEno40ADnCED+5edeEwiXU8pjKitnqZ9
8DDdRJvpQ9gFuwzSOk4n+lq4pl0j/08aO/hoFFYJQmmxtNNjuImP5TH0opN5FMHaPW+0Tb1pf1w3
5EqSgxq5hMZ+XF/xpsIERiPJ63A2oJ6lxaQH4Fw7cLbR2k79IwG9Hueul8iRNUodJIjCXT8ezWaX
+c51JdbqDQstLrg+TWE2Br+HjOke0+I3AEvWP2t38vzX8F3w/uK6JWPHYoKFjlrh+eZcIwm5cD8r
VWmjh99HYToG4s3QZJzouraRFlLYcrRRdopYDsjfO/WtVe1MPuTxaztvrptu7cRYSmHyQ9XPOiGM
oEtskTRHO954SGNPiF8t5Saf768LW3MFGWOPqLJjHPFietjsjDpLKuBkhVMto+SlN+CNKkPXmE2N
Y701v0YlXQRLHSqjmOY8XyMBEF0+iuo48AM8aM3tYRKtvzAdnpZwrTfQi4UtdC4C9Hh9Jvu4dYeV
giRutAu8zMuoaMUFcMDCX6aS7a7bby2KY9xWQ9MmhkjwjHcusUUCPAT0qlWNgAPHrIMsPGigmNIw
YBRpnNsJTxgNjIsjo1KqrkslmgnnbtF19jTuG0wYTZLbGd51vail2Bi71Is5AAuhNM3Eh6h+vBEn
AGzKBfFBIpnhKRIQ6PWdgFT8usg1V1yKZA7Eekj6qW+RF+d5sU9y663V5ZOihiFHztr+go+gOA+C
ZV1iSzP9jCtKIGAXj61E5OSlMl4slQzGToq2XECzdTv+K4wt0hRtNhWGDGFlEG6HND+GU7e1Wn8X
qTkRjPm3rI8gARTEgaPlWqxaaPndYL3wlVCMBz1OEEUKzQSuwvMYgCIvOuXAVri+bBLHnrJ87pWd
38ZpT1Uc5PJnKKlAEW80u0imo1EChkVUnFgMb0fzh6j7TmE+4yzdxI1MWn24lcunYFTx1BQREZyy
179s1aEoGDfQaWjHOv3zhQlyRUiV0sDeHPVg2zQI2FH7Vc08GqbVXYn6qwk0R/Tlsk2FUiOGrSIg
hOriU+M/tsptnW/mz2B6/Qt1gC4uA/EG6JdsVWewql6oZsTPBO+OE66FFlrwm+nXdSmr2iDpoMA6
KOuxaVyVNllYqZAi6sk9vsVO0vjBH0ErmRb7VuIdChf9D7gNY0LnjzzGe+ZinhHKkAbjciuTWvyc
w/cCPIFip3p4DTrN0vTki88GCIz0tLKvK7u6SRbCmSiXjEKfJgHw+AAyczC1x0z0H5MQExSw7HVJ
q764kMQEt1KRZvA0wawYNE/1zRSDxJRzlK8qA4I9JKuoj2EU7tzdy3Ho1SaHMlH4WSuOmXtRsxHC
lrff6ZF2cTT8kcNmQQG2uzykWDGM2Ule4DYxwYPOnea7qSscSx42w6rlFuKYE7ZMokyrE6glogF5
LsEiid533qgQTwjjhVZr9TIG2nH2DI/VsE2bhzjgZAo8EYyvCSCeNKMYeqBnz84wkAT8V52HALwm
BMMJuPsj9mPSgvGBIEs6XykgpKiOmeHW1TE03OuevFpiwMsaAh66gNEnRf1wEVajEq8OxigiyTI/
uukpCA0yanguVW86xKUxJnL8aGZ/8SaEe+UfqTRuLaTigjtZRgipeMUvWtHWAXVyXbGV/UMb0dH0
IGMG56Jtu0L3AGIB4rg6ys+YHINbK8GvbtTQU9MWHGErYRbsqCpgMxHQkbAyXj1M+qy3DeKBIH1K
IlreJ0yM55NjamBVjz+ua7biFWfCGO82xoDCtEFYlu47gF4PBhkGzvPgqvUWCjHunZYzSHV7lGZm
dCLN8rOcPgBBgITC53VdVhKqM12YQDo0gtiU+GlH8vjcVZpntOAPsCqnNq3T1CnPwZCD6pnnfjwT
0j9fuJ8+y1Y/ZHS98Maqo58jK24n3psa/XYmsp7pxuws0+wCqayhG8B3d5lZkaHlNW/x9GC2URep
xZgG0CMelUPfjmRsLCiSco67lZzwTBP65wtzhbmFtHeEmNnY6C0aDL2xlul+AkJBZhccn1i3G/jt
geuGaxh78rWZlGlWg+hdToWjNIcKdH3Xve77Kf1yaf4VwR56aSk0+ShAhOYp28GeXNUeSX4Qnm/E
2+FHcFRs+QntL6dy47sJCMR+ZV8gv77+EWu5Eqz65yOYoKE1tZkDKwWVoZB0A7Gk4wgy7cIGgXY5
JgSz9XgZ1Xli10PVH6lM9AitXmilAlLTSiONcp9lP8oR3J8jZqk5QYSzkOwwgTJGSYOuZaTSOiZm
po0p8LKX9fDxRxn6BQvHLIS+KBuLSsCF1hzIGLhDvMkSOmTqxNJmyLfXF41nPSZwRHhFHOcMAucK
g8fOPN9REIgucgbl/bqk9a39RzUmegy5ldWZCEmNuMEwpwni1FziVUNXmiLPXJCJH5WKGccuotnY
hBZeR49e6/y9lVTSi+957Ewy6cfNdb14TsHEEgyqyaqoQi9Feun8d26pkmc3JmeSqh4zfSP+/tYK
fwrTsBWz/LUtNe+6Gmt509J07KtTq5dhP1PnLgMwfpueGW8xY58qIh7/TjrIwOW9lvOEcozH5hlR
rY9ZpyMQw9HNXeSKYE7c5odoh/ihynZ1KzwhhuT/mc4ZEBW4HIoYcNDoXABjUyNB5uPLEGsOgRNl
4k5BPcwQPgxArF0366qC/0q6qGXXUgT03g6SphrYmHVByuZv9tVCAhN1CwNjFCI9y2pgxBj9hxZ4
AW9WbPW8XMhgY6xZNXGtUN/IflTW4xzcoDNgTFvHUNDmzDHZakiS0Q5roBUfWH5MSJKEwaj0asAe
lu8VCa81pjM2xy66LQXO1l3dWgtJTEgSrbjrEpVGi+ZB1BxNdK2SF5HWHeCPNkxEUgI5KuYB2gwC
EqbeFZTWzWVXKltSSXYBMpLMJIGCbseXJPtR9PbAA6bnfQEToCbQX7clRfVvik9d+ch5YGarZ9bC
isxmmlNr9rORapi/BMODJbmNcOd32LhO1sQunvb+Nwdh+Qe1OffVPIRCQbzFk7btz/YQfASASep5
T1EcX2SLZ/pQy3MnUV9EfVKg6/UWTW99std4z2o8ScwWU5ICMEQNlYSxT0U4REIIvEqijx8jr7eB
uvVFsojBGrQrg+cFdebzJKOap7byaYVENF8xdEUC/Ver3TW8buzV3bUQw+4uOUqbgBYEZ+OnbmFt
jrrP6Q9Zde2FCGZztWYvdSDkgOuZj2H7Nam769GbpwKzdbS40pXAh6XkPCZiEjhit1H8r/9NCLN/
JrUyBzAjQUivO7mS2UBkU4K3/0kIe7pndR23qBPgXopzKJbdWdAIYHrI/yaFOYvqHjMnDa2WSsZz
qL5jojcdOa0P3/X6K97LooIAi7VKE6qJAcqq7ZAR7fZdvotvzTvpBqQbr+IOgKWAA3Wa43PQkrwi
1YFHnLW6Wf/4HQvPWZloADZpzjcKQLfrX4Bob9fFMYmOkjVybLr2VA1R/25Xk26CxZ1AiOQwMQCY
Awqmn74MRKJ2cObyyx+fkrD2xFhxukF0W8sC9U7maXr24/qici3OxIvQL3IJJyUyUE86Sp6POqcn
u8NXZseDo+/mTXH0D7Wbv4jeffCr2b9cl7+afCz0Z+JI20p6OtPrczC8q+WzoMzbvta9VJLwpKmb
BDBDPO4d+lde8zEmrhRh7w8mzXfaklSYrLB8t8dmEXrOScaJLyYTX8BMVgO4HXLkCZSPTja8Cv8V
xQQPGGfew0SXtp5VEcc/XNXyjPEhT39xhwy+YWuumIs9kCfFKAtrhhrxEdSOG+khImhYu0M+WgNJ
56QBKtcuX2XPf4hf9VeRDFv5prMt55lSIWS8ggDHqOyZXeUY8+2C78V7Srs7q3lQI865sy4Csxv0
YR3XCMY/2lQZKpHuiGnuSBhvE/9Z5nVzrMeYPzIY3+h02R8lEzKidHqOspZEo+olI+isy+JHrvJa
VFZ3GXpTgIoIsCOUqs6jTFVrtZwpyD8MDBRVekGszuvryKnKfRjvRN6LxnqxCK0WKhqlMX7FDvxk
et5kYzah6PvQvKBXGi4SHTFip5HsTr3hcmGs7uiFOCa9qv05sSYD6kXiD3XamxUIwu2MR8Mg8cQo
51YEi1duDgW0Erbm/eSKp2ivFE76Wr7XRNrFm3if3Gm2716PkKvuuFCOOSG0JMWbG7A87BbYS6Ur
jq+hwMmEaJi42OLAiMfMOQW3YC9lQ53KehbgfSPFOC0QJBO3ASiXPDoNcPqMkcy8yfNVnRYCmahf
d7KQKAJ0Ss1JPurIjkGIoOFpUpx6zgm7kkV+My3gtgnkqguwR8nPhFqRmszu+hGERbHebNqyaDiJ
C08hJmbMoM2IxxkNiJ2V3M95aEeBcUhHzvTzqgMuzMZEDRkBogk6SNHTjansB+CciDcab/DlkpWV
nioLMeypovtFMlq0m3IOHMxxp2INAOabqnTH4qUvbDM6YIwu8g998zABiU/zrL+6vIOKwcKMN8Wc
Yuw5qHGoDjp9ccNTmDIeteld58XgVa9fyGCsqaAFR9Xw6EELBKHiZNkvo/3Zzq7kf1aqW/EG9VcX
byGOsWojAAKy9qGSqr5p04ckP+nWgVvpW3F3hfLpUpx/vPGxVAzmlGpFTteumUCRU/0KfY4Prnr6
QgBjtUEFsm5pQEDdbhJgjSq/Ax51ydpphXoUULfoAYmOk/M4i/F/ITQDhHNlKsAnFLZ7S0Of2dzF
2r7F2NxNIKrJRlabbHs91K4tERpHwS8BPhM07lDdF8m4POajZuUgmUz1B8O4R9vjKB8SXslmzYLg
MwESBXA7MT3JOMIgt0JZhQrdXrLjR+Iu0GZHyJXNdWVWPAGNlRQgHjAJJt6Uz5VpEA4FMNwACQzT
7rYY+iJJy4qXgV5wr6J3E4UGAIHKAKHAojE7tbJQcIiUTiNBYwH2c26NoxCOb0KjyG4CtH4CXs9X
Ie7n13YoJ6eNJ9VukughUJT3QQpeMGSX3Aj6NG8SDCOTIAAXwX8zBL4QSKXAD8NIAloTWFzGFI+2
GOMRwSmhPLXl65C/Xf/7WXdl/3765wuvybMmVDP0npFC2iTCiyE/jel9mm000ykDXv2UdR5WGOM8
apyrcwkgYOKnjhiEJFUCD61hnOPs4lpKxSBNpEMIeNW8CCNy0/bIJWWVoDRIVONFS94V5VnIR1Jp
x0R+roZD03uif5LBxHrdnBdN75CNSw3WCRiz30DQjD2NvkgrBeglsvRDwgSrDyCa3jXUL0Ozw86t
mwEzzoNrDc9+0ni+deJibH736i4Ton8+QQGrDW3nBV/K+ScIeqGbYw+nNqYS1Vwn8VFoiPat6oYy
xl2F2y5MSB+jH1W3R1R688IbUXbpXDxL4VSWEX7DbQUYuckHkd9gt/GmN57y8XGoHUUM0fue2JUW
eoOJrhXfxxT6o1pvpzwio1mTvPmp5oGTCKe2fM/U3039aJm3qrWJJ3ETgI4G0Mpp9tgZ+zznAT1e
vBSxqjPeHEWGP+cpVK+CxAn1lIyAYQwmEqq3Y+fg2uxM8YPW8e51K5sIi/7H4oxfx+MoCOkAsf0E
BAKgxcOOj+A5gLMFR9AYcLJC+tddWWB2sAI1+8REKqWRYkKdYZqImO6TcUQXtS3jiqRPn6JZOtcd
e2XrLlVkuxsjlOl1Ie81oo06yj0z2rUzEs28ntiLis4/K4gWSsrZoQML5Nx5/Wny9aSDnGke7dTK
SO0/5ulvS9tL3b1hCCSxnBncgNPrUCeOLnmy8om+PjJoOpEz8KcDXLhUTsO4aUSURYTSvW6Hi34G
9gPpybUImD4YS7VCgvE1pA6tuQdsEMnVDOKw5w0Qf/xOJzB3p7JrBHdz9F6UhyTPSCvinRJk5VOE
kXbrvlMwSFbdmn1AauNGbvSf1z/zIg3+/kwVEwPgEDDo8Of5ZwIBVARDG+wY4JwWDNtKnqNwV4E9
CSRBsRU4qvFgAuYaGOJW9dqVpBs/1cLkWGvVaxZfwexHufJHI/HxFWJrEBWpKX1a7zJe0KVX5IsN
sRDD7D/RLLo49QeNDLWlPOSzJFLWC+0wanNtl5bVkq6YAUzmywBnzbPQ7TofzHxdPLiNEpmcEszF
Vfvb9rQ/Hp1+mFxUWduLSGFzCe1vaXWfyV5Y7xQ1JWGUEcNyOuvNKH6IWH+gTeLfn9pYuKL1Y6jB
n/F03Qsuyl/slzD2L4AQqygNvqTpQf1YbbtGRVGyOpjy3vKBa1c7EjqYBPmWPjNiMGu+GadnVfAd
vF91AIOO44nI3b6m/dKmm2kglY0UMoK/MUvfDPSeT0W5uf7NF+WXf74Z03DoOwdD6ffpvthgQpIO
hjVMGgmbN1/eGMYPQQlJ3aibEVRIfj/bLSiSDDTt8FpcVr0VS2aIOjLPCwzswOz1AqPFYFNMh4J0
bVM4mM37VFvApF9Xks3V/9HxjyRmXQLT91WlhiRAvQH7L7OF0Gu1cad3PKZlniRma8gZFs1PIClQ
RMfHyY0nSqKkdyrvYvDNLHOxCf9Yjz2V1LwyjSlEFIwq3zFVMsv4bbovu9nJovtOiF0ZoTKQ0Od4
I4kbWdkH0UG1kBW9pNabUr4Y5oz/eB+mE5DASd3doi8H86puIb8g852s++trsB4iKSov5g+APv29
jReOpiupD8oGfLAu+Dcgo3aM2rgPJANQl6PiJbLqjeIMGDzDySzrPfE/6hrwMBik3cxW7xQtj6Z6
3fMXH8TEjTkEJzadpyS5Pnu0VCeJLab2j00o25aA18ro0Ih3Q6vjfey/H+9AfsfFkR4XmGBg3CQD
jssQZQgUeRsCA1Y4+X3qAm2Q06a2piLkGGB5QoqO6W7meBeaBKUbAwfCqAkxiIfDAYy0YelkUwte
Pb8RPPx//Y3vU6jpGidslqColvcgSOesPj2nGXdFgRzo5gA2pR3ZzJekij/FYYYwE9fNzzFQnMKS
XpRWd+SxsK1Ce/SDYWeKydESeztTw3t9kG4jVfW0PuFUJdasAiekmNe4NOAGTzfxwhOLGOjQZYpN
GidycyvHExLsov1QrLLDtTdFj12VRS/AZsoP4TRHtjCIt2bYpZy88tv6jE0MpKXid/KF9wPGAQ0g
PvlqKGmkHcvMDU00B8tKLR4lHyP4vRbQscphsFUrfgzTLAPWxwyWxEiTsXSouaJz6YGzSrS2z3zR
2SrRVVxYpkusFA8d8MuOQrBqmx7AhfqpmAGyENwqg12L2d7Qjl3GCQ4rR8GZXPrnC7l+pTRWDsYY
ErXxLjUGL5oxOdhmHC9cdUKZuiECJ4gxGIOnwKWXIqpeAkZiCUh+LacFa821NG0hgTlppF6dIjGH
Ipl1Exivo7JD4SkZXpXxPiv2oCpU5eNQcNRau4edSWXCCehjglA1oZdmPEvzqy/4m1TcC/ldHX2l
LYh+QL/EY3ZZXTKUpmSc3vBiFphVa1Fe0CdoquqIGL66zdADW+QWp7pADXbhkQsxjEFrsQ4ng4oZ
g8wuh02YuH7uKuNDoeigAuGUf9a2JLiK/mjFWBLXIVpxQ2hIwLOcYZj5BAq5KPidhhZKQm6WI2ew
i/wTAwYkGzi52HWTYvL4fBekcZZKbYoDSWlCd7DE214pTn1q/s1m+1dHIECei5nTBAC/NPyV2kPT
3sb628wLJKsbbSGC3iAW+7mIxFDsRqxaMoNJeqjsXuCEKp6tmPMETVKiBh41RKow3CgYtRrHYG8V
PIQqGhFY9wODENDDABlBWerOFQmqUcjopDhg6hU3qmLimyepasHycxB0HhrS2v3h7GBiwmCgmqXW
xFiZStr305cWytu83VbFaOsAeAytW3Huvge4awOYUsZGNJqNOT5a3bbTPi31RlQ+C+MTaJOqfGe1
udMUhaMOB8H4aeqAY0WH1/XzYsU6Z9/LWAelN9x7C3xvWKE0IuutiFtP1++SDIwIoJspCYbweATf
dAsyS3ImlIkIQSabUStAaDa7OUprQz6ROspdMGbZXawCA/PZxKDBdU3XAjuiHMXGQZVPxjjUuSNg
GkXJ9RGOoA01afZxasKnMd/gmDepcZtP9ZeqZw+1zntuXauuLgWz/VpBr6QprExvt0/d8EOSvwJL
dErzqah3bQy22Pm+NA5VN5JO48TelT12lp8wlg7lrkFhE6J1LbOz/scActo+52zk7wHvi/VcZEGs
ZXW96n3gWZEYEb1Pmk00vRTTjODuKObP2iRSmBPUTo0CPVyiPSehM6MJr5gey7h1ksgr2jfZQgU1
JfP89lfLTtkqAE8HXigmVjaA2cvKCSla0T2P0yFVdkrq9eDfHOdtMH02/iFT7STfXRe7VpaD5f+I
lc+9LcGMmmDluNENFoqMiZsgIYzSyG1B3ls3jimZduH/7OONBCzbIgXyugH0XoAbos9OeMhkRzZs
P7VjlCdb89Dwvo8u/MWSUbxDGXd3+up6/nkFuHCrUIBVdHVw4ikiCZ3y7u58Y9ckP6aZ4yIXk/u4
vxuUX/X/yWMcUSiCtIgamCOOxi2KKVKEgT3JK8tdKuyj8rk3HzXtBPiZcOxQkjxNBlobg9/x6ETS
vV7yZuzW9+TiexiXxUhkJvUxXR7tLe/mXZ3OnoSQ10XPsmAn3cukAuAnfaomfJF73TfWkr2lMdgJ
LzwTaqMEGFtUW1sc4cfULz3dP/l4EMtwXSo/rfAj5sFs/H+kWiKKbJSP6Ds+Lk50AYdQbbSKRub0
h5WKRMvfgiQlRvWsm7tqbGzDeBRUgaMs62h4YNVx7oLGDmRyOIKZU74XB1D3Cia4YcSdBqycATwf
2hHzNXX/UBSccHfxmETh7ihNIZqQ8CZ+QXhBaRN7TIWG9pv3y9v9vvtwbx4Dh/cqd+HN32jt9CwB
CQ26FdgGK0B6KF04Z5H9opGT5xFyBJU9sd0tJ5m12GIUFQQKJFzxgeSHh12apS3WTPbltJCDMrKd
k3Py3k7//PC8k3ciEIuf+OH+33/xmw3ZEfz0vv/95w9d4ubkeLSd7f399ut+6xzuX+5fPl+2HKem
O2YZUfCp4NxD+wb9aV6gz2VVq6l+0YGH125sz/Mi+/vHloep8o1jciFIAS0tWIBAJs8i74hDkSXZ
BOM7B8fxHA9Ku8TmaHPpttAGlOsiyNbRW8HejQCpm2VVVEV2Qg6Hl4Nzevc2rx8qeXU5S3yRlnzb
bSGJiYxiHki+FULS4XTCstkuT5W1hcEDK3ABweemojXg3IeiwiriJkIR5HBynLeT95ts4A72lnOF
/UbEY9dlKYdRROqzIkwKyDm9v/96enoKyEyeRvIwE0xp4/f4L4h2j669ffwq7cevx4HQf74mgvdG
+j+cW9I3OtvlFwHAzzIBGYuoeq55jdaSPGwkeArdLrvbHcxLbAe6b22bo/73X3ZNGFOSGoxcHLWK
CnPg/cR72GBnQpKzdTiivuFXLkSpaJgxwBgBkjkmpRHHJgD+aUNFnegO8HZ029NAAPWgn0N/Xt8Q
67ZcyGTymcBKxq6pgO7oZEQh+AUo7vj1BdomdmT/3rxu7o53x6PLWcSLojPdH2gK+ldZ5gDpql4O
xQSCEQEL4nlPmx/2DS+orEX0MynquasYgC0ANw5VzzmhVIYIereBpz7z3OQi8WDVYXxSj9JaEr8F
vTnebkNueBK+67AX3qFjSg2vwRhSZx/TlLjIhQRdOnSlDgZ5673OdbzN3UfpfnyHSntL9wDn6F3f
/guxzPZPFD/LZgliqX8k5K2z314ad8BxMNmt07i94xjYFQQnpUpa/JPit69oOLBbFw/XRCc5/oH9
t9c997tj/Zo9mFTPzEN0Xqn/LC09Rp3T9y/YOHTz0BMVxyjdrPQX/IofR/zv92bCdsIPh27j61+l
0/1y5atYMH+h8qtOPPuq72/znH9Ob/oV9FvwEycC/cH7AoW6NPsFALVE3w8I7JHHMHYpClSK1RoN
LlQwMorvHwiRD+QV2t/YexomnXuPl9Rc5DSozQE6Ab1+oNpAXxyzA5S6CZXehNy+m2rS6XgwtTpi
JZqrpAHn3vHNInOmJCOMicptnAtxaCo4/ApyG5CA4Bps9+Q3fjcTwArgH2RuLvQlUHtzvLMfdg+b
netC/a+v+0+YZefRjfRyf9jeO/cvL4f7bUe+Amcgn7yRK7YYQ/NjahSkHhrewVn6WC0ZshxPTQlG
1ES/BqJgUlQuwJzQlFuNfmdsZmOOdkGdp5wgu7IkOoaSwNUBoizjAo/G9IVqmlWABWBKQSW4xXUO
3v/Rt6qhyR1zLeS689NQwCwKehUxEiyj0wKsEsyiWImiJHUPPZUW9Re0uqubwbQNlCiM2jUszmPR
Rf6D+vZSGpP/FFaeaFotQrn5bsAounWj68cx30Ro9Gr3eF69rtxFiyRW8UweEwgrkCbGnQB5uUXm
N/8LKDvb+Vf6K9gVu/ihJPUmeZqc4ZfGCSl037BWVUTKYa6BIQ/EwPjzxV1BV6q09gsLdN7lfTT8
DGI8S/LKhRwZ33fMhYxOTqRs6CGjSny0qCToddgOeOi5bsI1d1xowt5UZTzsD3oFKVmqPMkDsH1b
R+yHhEgKJ/u+iIHoZjVNdIsa6GyklH/nNkNgSEtrynI6/GNPcXczBipnb62LAO8MWn/RNMs25soF
3j9UkD3Y1RTsygbclsC0+PiPBoMadADY0ChcNRDMztUIwg6EuT7w0GbtlzmimvijRqFbHDhiLlaf
igEAKQhmwbKDQ4MR08XJYOk1rKUeiso6ZarhAJOQEx14Upj9Yw39oEgRpNQlwA2j+hhr6meW/1fq
cfQFoAwMZgcRlSlsWGa7tJEWW0UPMYH+FuW/xtQH+ajDBTm8vN+dycGJd260Um8LLR4gJ80bR6g2
8/iuFPs5lEmoJ0SzbsB9mFd2yoPivgiyjFzGtWVUU4Pep3LV1gW6jZ33FkHR2+1H9PgqD2IucCLf
xbY1RTA+SRqgKQGCjPvmuab56Eft2KJDGG2+djAWeAoeiK+8+DzsHp4guuUWUUjHPL2kTBDUKGiM
NSJF3oFprjhMdfmegBuMo9eKJS20lCOqagY6PljO0U4A1J2kIEg0ZfIC9j2nDbqOALqFxGJ+UjKD
+MA3+c87GjsN5E0YS8CZ+53XLFRMDAn0VXGX2wq6R4e+J33oWHgm8StO3r6y22jJjBJ1YXQArGDn
toz6oUYbEkKHJlh7M8vRDQuW4UIxeFestUXD+xtw1DGuoqIseC7ImsQSIRwaTQkq4fJTb90rqRvV
Csdyqwot5DDOEYoCnrOjHrHQNzYRWgRkI3OSZvauL9DFOzPiBwDh/+hDv2OxQqOPTgQzgz5ooHaS
ZAaxg9cYrj7Zpb6XEjKChqkSnAa9KN18iBROY9Cqmmj2g4cY4LJnX7NyUD5RFLzcxiHvSkLiypPq
SnLBS6ChxVlSQbX8I4Z9u/LVTkqFFGKCMLRV/31QqkdVLJxWlrZFyXPGiwSYSqMHMZpAJSCLMjE5
GvFYO5gzlIJbiGVxENVfUfQbfMpOmPIehlcOZghDHxMurZqqsg4pCY0IakiopkT5nZApR6P6ed1H
VtdoIYFxxUqc6iCzIMGIezsPeoL78QP4TDmuuKoIukcANI1SyQUUeRvlU4Y6O+KTGdyLxvioRJw0
ad3ZLbzhoOAqg3WZ2bzoBtDkrNDg7KP/4BczeGKejGx21JKYj3nuyv29oZ6M3yKy+TxrN9ftuBY6
FPC/4gOQ4oAs+Xyr5WpT+doExrvYRK9DDeTUj6hzffQaXpezFugV2gAONUFuzw7G1lo2SHIkQY5i
nDDk6YyFTvwpIZaVbnpTImj442zj755JdoOhXg6UZRjWUNisPZ2HPB9UNQd7ivKqBuhojbLu3UiV
Q9lqp7xrdHtWwye9Nh6iYRyIloTSrlYHce9n1Q4XeMUr2ypDm6jyfN0aF/cmbEa8kCGlBP+Jhs7i
c6vXpSYN0eRndj1I6GexgdcfVB6oG30NbczWUxdy/HhtmTHDoKBHQwfFAnv9DTCGEuloYbRzOSB+
98swvLyc7SjhLPOqYgs5TIIJsvJQMAv0EPv9czve9fkODXNOpm1L6ySVXjn8xRGLMi3e3OjuQffd
uSHR3asJ/hDiBmCCIGtA7zJI8pqad/FcizZLMdS8iwNJbdGoIZkwn27dDUZBWozzmtbTdadY2yL0
qqHjnoGJMLb/zoyaLLO6KLel8cYPT1kN8iRja4lem7vh9DeGWwhjFioU66LJ0hhRRxVJVR3k/0Pa
lfVIijPbX2SJxWDzCuRWe3X1VvWCemU1YMxi+PX30A/fZFIoUfedkfphWppIm3A4HHHinPSgoLhw
fUVrd875ihZ3Tq5ipQhiKFjd9oR1QQkqkqS6a9EI7v/Fwf9bD108BXrQdwxFDFOx+Vrzo86fG+uj
rE/XF7R6jM6sLKKl6w25Vg6sePzkAQZeP/bE77eQbquHCC9N+AFSY9AILLwtLvosFcjBYzsOve6X
gYIerDEFWjygFdEoCvi4lR+sufjMzIwmNqYV2VKhN80qS2C0ogyQXO28QgKKDK5B9nx9A99XcBD5
AHJHPQAkGmB8XOxgXlToWUPIOZBS+U5i+4NLfbdvQGess5NVRXtnoI1PZOc7wO+Y5Q/hlPcYot/3
wKD3csDY5G9HbpFwrW053jHM8hxkK5aziCO4+KMhS1BJKFsWgtUAMf93XqtDZX4qp4BU9/UW2nZt
v5ljU7TvUVHCTXD5kWtGWsgAFDjt0Lk5SqMAUsZO9H1lF254fdNXTWHf8Wz0IKyz7OpSRJao9LC4
qpnuPQxSDtr46LLh5bqZ9wgB2GB/oAhIlVy8sC6XBMSjK4z5OT4BHM3y5FPfpveq/zVGP+0B+PWk
TXynMwKHDi9mqncOVDRDYhlAc3ebddC1aHruz4sEsTVBsUs8+DPBbM2nLnf6+hgpIKh3vcPGFwrW
mGiPSefS8VHE70RYm17/DZ45hKNnxiB44X0BuEpimtUHbpH2s+7MNPNJpDwWStIgpo3JUN16TcW+
i3HyPvRuU9QoOJj8JYsy71m7IPLtRaReJf4vmZ9hCOFrIbk+tEkV5/uY0L71LSjAdr4JloHkufSK
eeRhjBTEbjIJkTnLNvI9BeKp3nUuGL2OqmH1Ux3JCROPWdEUfle3LGDaqfcSpMwibkHEpGhVov2T
dLXnj3KQD17TmpPvurr8STqWfh3ntp+fMmmkPohM8ZbSdEIirSTmrGlWW+5N3jMbSKnYeBlkr7P7
jo7uk5kIT+/AkjjEO6at4hEqVF1o1XbsYq4VZBq0MME1JYkRfaY9z7sbq1Ui3mWDzR7NRjSnJG7Y
Xmc9coKIxzjvUnFhhN6YsU9DJmOMx3V9cTCbttoLQD7LfeZh+CmwUmA1+1jpb5GRZF0waIxTJo5V
bw1jrMX4c8dZeHEzDVPTQyMdwlCVr6KHLvrAUFHi+cZ1/w40NL9yMfIP+BZKpIDcLwypzJjHG3As
R/1YVkdQ/GfGfpSfINnj19kt4GI2OV4/omuR4NzkIo/RvFesJCi3NAnw4pbEIEVSP2OC9vW6ndU9
9KCHDjgUVJOXmben5NSXBey0ujkOCT1UMvsEBOOHuhs2gtv6Nv5na1k312M5pOZcZ57co8m/G+Nz
S9Ng5N9ovZumncqfs2ZLL3flaYGqFV644BSebwu+vMaMLm5SBZnLwruP5VM13Df6R5x8G6sgc/aj
2rP0I063DwIgqwby3wrT/GtbfL++ze9vrctfYV0G3MFseNQm+BV9DkKe6KUZ8xBQiSBKwqH+kqRB
qjZeq+8dCBbB58Hmdz1q+4t1lw7IedKkLQP0fYJakj1N+WmItsysVHZhB7cx8PczrnEpDhgNvYsZ
pAqJ1uC+UK9/TvukObaJd+PaaeULKx+CxMbTrk2bU1pBvxw4dL7hWu/TV7BwgF4ERTU+C9zMf3+W
9U889+p0LvOmSt0jX0kOkeBd2I6AFoKsA6VeYNA3osLaBjMQLgNNO0P7/kABzmzWvVd7qVFUKJ3r
wm9EoYJYDtGuq81f151n5eDMeww034yQwgDcIgOJTF0IM8fyhPycer/yZPTtBj5DXon41o8P4JMa
p78da0Up9MIovdxTQ0RF3FC4LMahj5npfm2Tbl81dKOssb64uZOCUj3DGONicYYtraiCkA7Gy6Hy
IB4a76NA2iweuQposxPqXkRbMPj3UQ9rA5gG2wn8Ikp7l2uDdnLndQ0OhxK/GoWB5eohika/JBtf
bs1Hzu0sjn3kedVYMKytUTdV8b0VO3N4vu4c82e4LJ1cLmWxfQ1ElB1TYClt8zwZla8hHnfdwtZm
LRyBW4o5SYlF5DWmIYg45Sl/ZtBvsrqt3v9qmDz7LvN+np0pUfMMnSIspuSPBBMgyvUnDS7zyI/M
u8GMfNVuNXPXVocThVMMwAGaoPNPOjPp2Rg5GDgq2FZLIX38OKYPZZ/u7S2a1zVXOLOzhDsPibJH
I4GdxCxvXbOEeHsRTkUcXv9YW2aWnq2LnnYGzHTg9vQGvktEE9Zii/ttpRY6z+EiKDloHIJhaGFn
AJ15anBUdet0mNALGiK6l32MwQKn4yZY9Jos3eVQa9zXXJKH1Ej7nd2M5RsfRH9rqdIGpWYzbnHL
rjkQw5ATBp2Af0ad9PJrkhISax4RGMXN7P6rMU6YcokGk4E2Q1H+rXJH9eik8dAGBP0EZHIIurt/
+AJnO7M488xuKB4p2Bke9S9VZP5UjIas2njCrS30fP8Xx94s1VSPEb4zG754IHU1KzOI5PNkPyTG
hBT4q57+ZV0c5S68uuckbmER+Ou8TiwU2NOUR/tMGs5NZfc5GrjFlkjdWkyDwJ8NAi9c6Ei6L79i
q4o2rmZTXWffAc7xlJZucP0rrV47aPnNXuxxy14WdpMoz9rJQJdFYtYibsC7drSMY9vvQWdvek+W
i5GTboPiYy3WYPsAL0JpBanoYgsJ8SDtqVFad3TsM7MNimk8CUp3btlufK33j2oQn6JJ4ADzDGvL
jIjlnmym1CrRNhX+RMKpj33TfW2s+3K4KZtP13dzdWFn1hY1SiaGdhIC1hIUrXl5sA0wEFTKr7Z4
at8jR5GV4L5GRu8h23SdRbgmU1Oocl7X6BgQ72r3wKiHaaf8VpEgY2Y4jF+8oQhGqe+jgu0jTFv8
/VrxA1DEBrR09p5L5xSiqmM94DpMKJi4xI+OJ6EwJBhl041vuHbGQSiCJAX9b2AKFu6STi4vRUpm
0Mxjz4e9Ufhe++TwOzs7DTr1GWs2rvo1r0HnByS2FHcVGjKXa+NurE1VpND8498m8NeSJ6GorzB+
xXQYqy0tkZW0HRuJx8n8QdG5W2ylJasaDA4SJYOOy1s5UvAikQbkDpri9rBRCjm0LVfRxipXwgto
t2zUEB2XosS52FdX95Wu5ieJkzkHMvF9nW6hJVZNzPQQqPqA1M1dbGTvgoCCjQzHb4pP0kJ1CN3b
v/ZDcybdcEHVhlv4Xd7cjeAh7BzcwEIcLRlDzf6uSS3fS7bYeFdON+bA0feE1ioY8N7tV5UVYCRz
EfmzAQzpMTgvbpzqObY2/H31LcnA34XhJQP8R8ukwkl7OGCOXatmthl7AHLhRXq+Lt+c8THNH2v6
6LqHSbb761s5f41lDo3pv9njEZSN5dcyOetoPGCBLflGKFTGUboq440H+UrRFUO3s2Q6+omYQVki
aNwmEpYjcLiYBWKi8VBVTzp7dgXKnIdBPSj31rL2U0qDAemn+YpS2/VVvvuMc1rkYihslqs0AT65
PNxNV7GmnzRmX8kbRUGJVDtqyMDcYu96X3KZDeHqRqEMkAxEsEtD8ZAadjQbMhuUbN2gs3SQAlMz
gdXO3ifkaxx9UuVel18sdgCyp8IQut5xd+tl+e4QLn7HvCFnqX2LXoTRQUoXU+eRz61oX4AxHmTc
Azr295L7UXnHgNQ3d7LsfZ7eeWQDdPsunC5+wCKPUROpi9HCD6BmEkPSA2p8BpjMHNRFSiPfiTja
NZazcYreBdWF0cVdHNl1B6gdjLY62WX1TaOFXyR70h+Jfr3uUaumMN87Vz8Q6pZtBBV5HRB2gDB7
0KAk8aG2dgUY1q0+jKK/7YLOqwKwzjUoMJcA111+S55XjMYNiNi09zi1J9F/mbZIT95FgT8m7PmE
IC1EanhpAkXevpQWZsOTUaLSG47m72JLteR9/rIwsngdJE0STQ3ER0HAzAwFcjtDQUEp7r6K3it2
Ls/oMc4n46XURbYv6nqAAMcoqh1DxnGTF6nz11Fp8YMWl6FMrKlOKYDaiRUyA+Vm0Kzy0IluWf8S
Jc9eepLePu280GX3qRM0mwp3s4GL4PvnB/yHg19su9XmdGICP4BlKmjNQJCdTU+uce9AegEgi4qE
XoNnDkhHf1DndN2D3z8DFtYX34OMdHRGCReujEPSPkws8q30Owc0ffhi8H3R7FWzseXrfvbfghc7
js607MsZim9Hb0X+YawBIf59fVmrB/NstmCOjGeRr5LGBGFTmACTpNH84OmN4I/9BELWv8YpL/Zv
EeupqAxeVPMUQzY+VN0bnjh7Kyk3rq61QIr6LjIdiscnCnaX6wFnJ228BDR0oMWMm70Apdb4tUs7
cEXcDtHh+uatfZ9zY4vNMwsHGSLAhMEQDTs3fs7oGDb99+tG1i7jcyOLfYvgd7iLYYQh2Fj9vYD+
C2iHjWjLwVdXgy6v7djA972jaONtGU+jQuCsHdevfuh+8EdHhI65a6S148kLBBFDs8IkEJ7bTTja
j4n+1nQbP2N1uf/9ij/jzGcOCd7fPiU1fkWZ3Ynhm3Zu7OIl2pL8WLOCuWuMDYEKHu+lhZt4HiKn
m1dg4pseaB56/IHokG/R26ztKJKamTACVJPvtBbduk/UIFQRqFj7vfeqSOEP2Uap4P0kLQ7WTMoO
4rpZK2k5IDYOZmZ4sxXTAOVdV8iCgoCx4sfckqCZxKnL0a2aimYX57y753yCTkY2jNW9dplCPYMX
XP4aCEaiwdpcxZ4VTFnShTwurF+GKqAx0EQxGJwBaDTkXo3g5NxRLtr2ru9tbRwK4WjcBw2taYjm
e/wv6SjkQ+hMCo+dXPZPitIySZe2RSBNKyyjnTDx7ON+N26AC9eyQGTcMyx0fkYv5zXq2rQlYdhI
2cTdvs7Y76J26N8+KeevNc8aAE7B7Xfo+KijCaEmR6pZqdsUHOVxmWxcG2vOzdESBkE3wIGgOL2M
gW6fdHKa0iJIWysPtX5rTEhUaGcMNdD416PT2p4BPIW3sQc5CmcJcItALyDHEdEpH4XPq+e+ePoH
AxjMBVwHmHtgXS4Xw73eIUWBxTgz53l3ytof/2JgBhp6aG0jZbw04MWZjj2aFME0sJ8g+gg4CNg2
Pvr79yq+uodCJf7FWwcN5ksjFQSGZJNlRaBVdDDTnWfhHSFC4oa28zmGlpgkdyU3fI9sWF79PmeG
578/C6d9HfdjU+RFwGT5re9ZQGNr49isudv52hYXFMpAAHskWFtsvaIUFtp6Rzga5s7Gbevhpy7T
P5Dto0+NdhzS+8WHAnEk49kE3s6GmVGQyB+6wVNp+AJkx5OnYzegZXFn5FtzgqvLQw3RNBB5ZiDd
5Q4KsIy0UQ+zY+9Cl1LaYZ6x70Vlfy7Jz+uuuHpf2ADz2s4sxrAMQDKhVjUqBDoivYchtQJzsO/a
ON9dN7O2Iky7/8/M4t1XKNpVrYs4N0Z279uDDgTwrykIL7OuOP7/bM0f9cz/aA42UtLDVl++8uK2
zO+L+qHbEplYTc7nyViMSqFE/46sLBbpqGzcVQGGSX91KgugUeZD0hjz0tQXSfOUl0VYye/znNz1
Ba4fbdztwL+7oFhZ8oUYmOMv3UpihfUs8X7HqsfRfUjSk2X/quTRcZ6J9ZFtyRCt5e1AkSJTA2aD
4qW72Ne0GpHIwSvdJnmy0MUqf0pQ0vP8QIf99RWuhhAXqB8UlykATosDUNE+YdKCKdliAFmZzTGK
sy1q2C0j1uV6MoOV8H0YgQb75yEyMC6xZWJ1y3BXUcue88slzoWMzNMTwU0yku6XjNNTPUApnXpH
PrzJZgu8vPYQ8c6sLRZkG3haDaiHBp05IZE2MIAxYYB++MYT8iXqvQfT+XL9O70vG86XDDDG+Erg
y0Jj8XIP0SMjaALAZAUA2DCJwKzTT4xXn0tj9AdIojilGbZlXWPK8KvtjaHV0bDj9Y5BnPv6b1nf
6/9+yiLERH02FoXEteM5A8a6EFweWrnrnHZXbDVyVzYa9V+MXMz0xib+vFy1gkyxFH/onDUkZdQh
Y2HiHF1MscX8jQwbx33L2uKzph1v+0mUOHeY6HanTzL+qmOU0nM8mQBkKo/X93ElVDO8HrAwkNcg
cViET1U3zmQNHa5vhx1QbenIT6f9wCcZXrezcrcyZHF4QLh4SNjLli3VDUkb0UPCAPxuzUd3ODrk
pqRHs1B+Y+H1XG9U6db20USFzprlczCHvVgYJgEhYhAhahbTk5ZBUupba3fqgORt1f31ta34Ipv9
w2bAblhY4qWDGARDMkaNW1V1/FYjr/B1B/EWR2BqJmdPLpCF1w2uXOMwyDCeZLuYUFo2q6a40lFO
cBllg3XoCPdbFJIHnLPrZtZ848zMUnq0UVbttLOZCM+iTN3XKohqC1I7G/F/7YZj0BoC24YBVjoI
p11uoPScrq0ntEqnugFRfEyK3G9LS96OBX0mWqXPPB3tH5F02/1YVvk+ydwu8WniYlD7+prXLnp0
stCHn6fRZ/q0y98C6TNLtNzEb8nuao5xAwA0pmjO3dEG2hMDAQ1VbG9rNHHVXc/MztfXWRoDKnSh
+8RC/q7JMzDcYZe4n6uEH4g3PUmWgZN1i+N67Uier3Sx6wYRJhsHmEz1W2q8Dda+mGbVghvHCGJP
+enWQNTWGhehbVKRTCsXBquRgMvxi5w+iSj2rSoLBvFmJhuh7T0wyMIL9WxP52N0tqcOZiNtoHuK
oLZ+aagn9hCtO8XeHfNOjD567adO7KVTYGYEaNSNJ/JqTADSF4wG0PCyl6RPHVAIVVzBjVoD7VB1
bJm97znE4GIfDbYNn519cvFwQTXNRguZcYS65Q2VxzrqIWVdBLZbG2BvScHzNIzgNhVU+J0Z/aAx
pEvzZLBuLMN8IZFphwNr3QAUJR4u8UScrv+itdUD0UJn7kHAUpfABG+oZeaUFDsf8R1z6lsKeVa1
5yQ/SDEdrht7R+2Kfj2m2P9nbVnRA3dq3NYppPbM8rHDtBiRjQTd/jOCV5BUNBxEFpaAm8hkX5uh
FTDMdH6sszsEaSI+GMzPnnRIQjPb+GErKSd+19x9RPmMgwT90v+IrQhKatgFjW5ULutHXA0bG70W
ooExxtw06gsYk124uJdHSUPaOVrlKcvDsYdsuQ8t3pPVTDLdp9prX67v9ppFYCTAXQhpNpRkFlGj
l+hT8BJMuGACyR67WKFOZkz5vezNNIziVm0kemv2MOsEOS3UN2bS4MtNxCS112mJy7Uuwd9jxuRt
Kqab1LQei2QLjbEa/M+3c/4xZxGDdm1uIa1GTu1lQSW/9d0nd9oNJjrFX7R1LxLk86/X93PVSRAf
4Ag4K9RbfEFhkDjPGnzBYvD8SKi7IdoinV7bQowd4B03owpAn3m5KjMy8wk0VkUwqDujuIVSObEO
3hb6d/XM4xvNdCNAZyzxjryyG0hbz2c+Lp9ym9zIRL6MPN2BnOMBAzwbCeXqvmFQBOrWNgbilvgg
AzjPVoB0P7A7qW6VW3l37sQ/X/848+YvAytO1/+MLPyhzlALSHoYcTCQ7OXSJ1keSuvbdSvrbgc8
44wBxFTP8rKA/LNZZrmLFz4Vz5juBv68PqVDciQRNHNyesRI1u3g/GLeP6U7qHrOtBlwPvsdoAaE
nF6Uesj/Ozts01eTYCarsfZ9EgW6EwfhvA2VPoATdSM4rm0t6ihgngMGEVJZi+CIsolDQESMYpsi
YdSdJtxEya+NjZ2D0fL7nRuZnej8POtJGUMCIz3xAN6ps0DHZFc4WGo2+FWvDxMqpOU8dse81J/S
n//PH7A43RX6bqQQ+AExEXtaHtj0GkcPdDy0Kt51zbNlfOT2bzQqr9tdOxzn6174rWpamwsbQdrJ
qj2xD9zV4XULa7mcDVYhhCwwluOVdbmzTWzGtlIjjh+wsba5M/tPGTlQcuzyLCggsXbd3PyDlx8S
hSiMGs9U2agTXZpzpggBLkEIM02gEAD9aiFjm71VZAvouLZz54YWOaqqnTIGHKIIaF2+dFP50S6n
jbWseT66nzPLFfICDDVfriWlUWHzHtla0n7l6DfIp/JfigjnJuZVnvm9Y7SFFH9S++ETbi8GyUa8
X4MuDlr5JM2N+LX6cc4WtHByL/cMmUb4OGN+YzZ9QFjtDzzz9VZCtWVo4daaZFbX59i5LLox+ae+
uG8U5iw3cqq174M2AnpkUCeZ1bUuN09nE5/ciOPMFrzye/Ja1/I4xOXzdZde8zQX4GvAJsHPBWrY
SzNRYjgTZQgNPM/orRGZwH63ZvbpupW1mh2mIoBUANbbcgFkvzRjtBkruwH1pLQjb520DxaxobVi
ALUMoQ+d3A3quz3wUGI02eviXYwjxes4KDq+4ferz3wOWcSZNgY0JkvohF27A+rrAiF/aqHimPba
zzV6v7SC9EQVDMQD/k5CUTL1IdkSVNOWlOAa5AkNeRPXDTJJbPpiM5KZdCvjKDQIrLSB5MUA0WxM
SPsd5I0LcqJ2bvlQIb+JIbkSWWbg8C1c8xwYl5HsfBMWR9P1ZCFYOdf3kEqU3T5nt2W/B9DDj4Wx
66oK78Pgug+sHZtzk4tVO2ApiOsYWASv0fu0/a7SQzXY4dR+v25nbXvha/994MX5dEpvTBmU4OBb
wISXuvTrgYUua27iNs580LqHrP1uT/lhGMpdZqXQz96ap9v0ssXxpXlvcXD4oBonIr+w0K4QPuW/
JueHdL+PyX2ruyCnB9X9Q8GRU7z1ATSdgQSLXeb2mOQAJyCsm9kxZp7vVdGdlb20PMzc71kfXt/s
tXT73Nxir2WFTI2gIQkisOlLOcpdT11IVaKaOtcdTe/3dXOrPoSx5RnlTZHcLy+tNs08rmrUbzse
jjKs6ofJgCL2lkrz6rLwkLXnMYOZVuMyXCXpVHU0hR0pXuZD0cuDNsGbI+/5Vtlk1dQfFg20XUGT
uAjAdSMSt8kkwpFhBkZ8tEkoqv0YfUvtDYjBWrI0t+9A0QNoN1tiGNKR6xbcyshe2l3rQPP5uc8f
DXcImHmn2o3TPvvZMsCcG1s8mE3MRsUJg7GyV+WhB3+ETzhtTxiAazd8cMvUIgkEyZ6kwoQpe3hg
44+CPKESsGFjzfHA04os0zKhRLysbZkz0UOVwSHqTvp5VwVoO/u1RTB/smFpdTVnlhapH4RwvMmr
YCluoUZmQw0yeuj71+vnaC38ny9n4d+Z7MHWV8KIQ1PI331QMvVN52CaH8UofaUfMZV+3eLqBp4V
UBbxEJdN3JUjCig6eaDVvjZOafHRyja8bsXFcbNCGBWEnChjLV1c1wDp1PPNyuhvi+16THo6px5U
qgb70W+i61aO7tx+BNIbBSEDxBuXUcJSulLTnKULp4cgOdmDLuMjdfUR6O9bEbtbxDD0/Zma8wWw
cc8dVyA/L+1NZqM728YeAtS3G1y+Q9n6+ldacb4ZYocaLh7heIkvvlKpVDE2NvpjCXmr4weBcdSs
2KhJb9lYRAZapAYTEjbmUdSSg5qV3Jlc76+vZMXfLlay+DZDmjt2XMMTmqzyQVNXyFNqv5iQT///
2AHp1eKbxD3qUBNWA7C8XxmPAER0WQ0qrw3PdtY+Pt7pqK7jD+/djJaFLqPEvDC2rQEYzu+ascao
KaaUQrAhpKCB5VVS7UQnPVAgGvSUgBbwpAFjgDy0XR4pEOsAr7kMKR+3EsirEXWYkiTbw1r3C9MX
oNNpQMjxxFsvEru8yVCkS/UUM1+MOYC/LU4dO3boZAA7Vil7lxe15Ttk0l+iYTJes1jFd15aj286
Llj0XA4gv/Fplk0fBoPFBw56nZ9Rmk9PrLCgZEYwLH2o67ocANqLhyyYdNNFhyZqWX/nNTmRe1vl
ZnJoOsY/e5AJ+0IaadtBWVXJaz1yM/VJHIE9hbdWf0RPsNwPGcb/NwLyWkwBkg3ITDyUAc9bXNBT
jRtBmKgoRmUbts6hQSZX06OWdzXdCf7huj+tnY5za4vwH2ddOmYWrDHwhXU1hpLAPMVRa7huZu14
nJtZhBKVT/CcEWZM+6cpnvPoQ9/9kFu9vbUsGDrIDKU9pGugjZxXe1YBaCIn8WzMQwdK/qhBySQO
Nn3Mkyyw61uSHYAh8uST6268aTfNzqs/Mzu0CebuGQqmvf2zh0h2JT4UKgdX285xwDZDHxXZQfmD
bIG6/wxyLbIe0DmiD+IhOsNdFuvloEUjwNGJAERVP2j1NvV6D2RU3IPFS9248bjjyI3j3DlpjFbk
zjMeh6cpqW5Gmx2uf+GVy+nipyz2oG14gZYMfgodTNe3KyckTg3cchsHXZWDrm6LFW4lp8DCcTnN
iF+DLamHIzcqUyrAY1lU7ktVVDvO6zxwBGioSPUb5fejGtVLTfnP6wt9L9IzA9tt4DowJgn0yJJz
kMUOU9rrIKM9fnJqY5+Y4rM3lAB5Fy+eAvIYgPcC5A+maiA5qZ9SdD9bJ31prRfaZfeR+VGzOiD2
1ijN+y+AVBEzf7YHsDVowhcXneOAEHNgBmjczPoA8i8QhmPkzd2nifBJoTdO9Ko1C6cNz5VZzXQR
ptCWy5K8wSh9q6twLBn0OoBHGqvQioHg3DrZf6okl56OVJgDPe6gAwewyeJ+nQQoangK7fJ99iLu
a/8hON4+34a/vfA4bFyxa8j/c89ask07oPoZCITEgr6aThGGvs2YC4bZVNreG24PjeC6zLPbbFKs
uskTEt0arEihJFOr5Hc02gYJ2tw10VwQ/ZNhjdkxE9ysfErywoIcadS+JrmjP/cxgAh+RhN5kwy9
czMaRvFkZEi2yrjaeIytxShk4Gh4AaTnQCtwESqyeFJt0mug10jfBxEmFgyuHIR9+grxuXzXNPlH
VMCenALzvbntm7r7ff3gvLsDZrE8gOfxDy43pM2XUTKa4kmwhBE/QWE2ivfeAI1NHUp6um7nXeby
xw5FQEQqAUDi7Lln0Rg9c5VYKew09cfCBnFw/XbdwPxDL3xxYWBx0Ny8HSdRzQb0C/zCNJ83xTm3
1rBw99YZ7SxvYYIn8d7pIh+krRtuvmFiiXOqzAzBc94mlbg+jT8b3sZ3WN8mYDPACwZ6Mrq4ESJt
uT0kMrGGTPls2DfNB8v9+/QF2DOgdWesIjBhi7wC2PWJ2Kkh8IAQX2w7OXiKfXbNLYzrO9eFGhL4
bFDARbUOPflFsJuGTLuOREQYB1BDok+I0cguOQjAsa671srlMhfHMRME/B4oQpdjE8oc0GXmowik
9apRoKFf+ypszFBMN73xiXb7qPOT5GhL7ReYfjLsxyIFUeTRsAML/+36r3n3BZHlg3oWKDUH5wi3
yuVJMopsIohJSOEhilQlx24Ei9/WRbISbvHlkHgAzAO9YTSCL62QwsO7L5mKWR/xEYqNHz/OooVQ
vnoZfeh2Hv9e+QsUAw5mmTGKhJC4jENd0jNbAwEVxAB+Ab6hnTfL+qy3ppnfnS+kCedmFu6PV5Ut
VQUzAvw2A30YvS2yrpUrGBZQDnBnlpl3LD1OMaamcGChsrvdaIB+NwQe/1BMu2hLqHltMeC+x9MD
uhnzcb78Rq47RXAF5Dy5l7VPbZkCsdEKseFvK5fUPCbposUK9YWZzubSDBA2Nm0MKYK49GIUilor
SNn0iKaKH1XJrp6gCz9+173YFwrASOflur+vQBIu7S++WRYTp3fbRqBhCBZl2ftyJKD6M5OHKfrd
qHQ/EopBTTzz9Vapee1jotWLVBb5FO7nxQ5XIKqyp1Ihq0SDJu3vLciF4OES6dsp3+rFvg9nWOZ/
tpbQsRQMszQBh3pgTy2A9NAA17dQa+BbRYTVNWHsFX1FTJBYy/J5nrhowbgz1S5qiya48Vix78aH
on0ryWHj080h+OJSxnHDWfifrUUU0T1VXc5gCzUlvJd/GSbey0c3qgLKvk/ow6R0XwGNqD9eN7yy
RlRIZgarefQHP+DSZcHWkoJfDPSbg/gdl8S3SiRVmCPObpiX7f7BFqp/cA+QR+OfS1tkaESZdVDJ
8SyF1vbBsg5G7QSJ6vz277EHmHcAthtWQLEPHNWlrbodpRWPYJ/01ME176fcQ53W9KduY/9WWrWX
hhZnrrbHxi00DHXiNk/up/qg7Z8W32nU8lnn9+UtWoOG9bmqTlztuvz5+p7O52rhNyAWR9sbt66B
wfb5+55li6UDgSo8FMHu7wwARoIBIYXU0QwdYC+lqsEq/TPfGrlbOX8XNhf3qo1oaomZcXOixd7L
9qaIjsy+cdqt5vPW4hZBpZatk9Uaw1m2nfncBZKQjX6X/zCdKGxpH6TGPuWv1zd0/vFXNnQpL4Bc
YuSgrASFJEMp/KZV4UTfJkVRgAt01pz+3tr5o3fx+UZt9BhUxDOUVyCswih/3twRFOBzqfeyA5FV
vUVoDOnOdyuc36J4SaEsCgEAe/H5prxNJrMzk4DUpTkc+qKOvk6x6vTerRrG98NYqN4va+KRw5gX
3m1DYlWFeZOYn03oeQMRXNNTYUQsfZiGmP8uK9P63jUkuiGpG5/GYgTvtwAvMo8HILhVVTQv0zTp
Aytl/WQQ7t66o0W/loNsDpVXUyi4tXUUBZUzGm+pbtM318xArTPUxP2CCn4ZhZyWluFbWss+BDl6
M/oy5b19cAdCX4Y867zH3CurLGynrC39iWkdhbHd1/3Ji4Vr7kWe8a/gCSNlWKEA2uy6AnKFezcS
3q+6ijDb0sZOXO2iiFAbxOyGqQ9NbmQsGBVK5yAuUWh/l72s5T6WQjsnwmjPP1heolI/Sk2tTzQS
jAVpr0R+YwAlgu3rYgkos60PWUK99jFKi7g9uYWMj63njjDhafGaYA7/cZjymgZppZizLznYgCeL
j1FYc4KWu6hHcDw4PALqfoqLPChEodlB2DTaRVYDWalyiNldVklWBah3oG4NeDlSfQcXC/h1Cjr+
BF2hg+Z67WIGt+5B5vSUDJHZnsbMaEFpVDKv8VMyFi8V9Akfrf/j7MqW48aV5RcxgiQILq8g2fsi
yZIs+4Uhyxb3neD29Tepc+NMN5qnGZ4IxzzMg6oBogqFqqxMtehDt8fgxlEdJK+HhEPSKyvw9Ugt
00Mt+9ESGoIeyCo6CuXHUVkBWkZ+oYamm4+J1QGa0gRgx7dpXTeuNgKPtooSKCyxJg6KszFqGX8e
waTG7dQqstK1jNSqt03RyL9khQ9r2QuykNEh8lHEriKj21dRZf4INN8A467nd2t5rAe0gDG49IJu
T1jaUZo3j21XkArSq8CLW40B3VVDlbKPrqDd7zbQy7d86OSjhpLHpqS+sedSnGKywW8Nw+ms1kxZ
IOvj1koK6Tm26vTJ6tuSgxcwNBySBuVe437kszAx1G9FklYrr1SH0W0GKBSyuvPj11ypyocqh7wD
86yu3phRiyHuGgPd4L8dW+8dLF79R15KtQl5kXpcA0Aig7DMwKyVE/WWjpm4yCihfJZipNmUhuw9
HaN4o0cSeS0VblEnMb38D+rFtWaDkUBvwZaYjmBb6Ix3H1T50FFTvPwxrGixrkyqlq4SGMa5tDJ1
YOhdjBFrQws1HS77hu9madKhzkm86N2UFJWjh4CjidONiB7rPOtWHQ0m0I8SZsckbbxJmyPpGjbK
PjqGOp4JR6mPB3mVwWV/6YMS+yxOW2VJZuYmOKN0AeJLglcWXrF41V3fdl6ndi3nigTokS3VthJA
ZUZX7Ug+mtEjyqX3g/PNq2GyBu1AgF0RJW/yvyCkWZ14sCZZ75A2sDttoRLzlaleXTaCBSHr8wIN
7IUR+uJgpfsIN8l2NW7+kLW0K15D+1fLwAfBZAdFylWwMP52c7V+FYH+qWZNl8RF3tAizIRlgvJJ
hlEX9Ejb5lTnr9EQAd3Vs7TeFN1SxWbJpPDxkrRDmVBFQcUffiZA28gZy+EQCeY73luT2tYSd82U
44m7e1mxE3ZX5WPTZuiXsr4/meqKQOVBCZcS9+lX3xiBtiSqjGB/vkk0Oz3QJb2FEf1FXb+1Tvya
bLturazjbbauN+Xm/pm8JcebPtyFPSHfLDPoqqjQlGHtSvmmvLVvqv0U217tqA+H7qAeDEdeG86C
0ZuUQTAqpClaM8YBgLGohfmx45eg8aqc0dq33I40g+nGOZAqVvKQxbUjLyn2zLnhRKwIEDEYiMDu
fX1UFT/WY6PCig3vWE607gsd9pt09mtx//x9IR/y27aNeIq/Lw1giyCtO5hMHo/JEmXE0jom/7hw
uVInPh2m45hDyyVVNp68hCL6H4fjv0sRScIrjUvg14QJFL0M3/kZPo6HdvOBadDgM9snTF+lq+Kl
XNjARbPCwy70rHDsO5gFSdDw9Jh+yjZSFqTn++7H98FJty8WlOGWqi2z8QTOMA2h4koQn5NgKZdk
9NslNlqs3NEPdT2szWP52TjPD2AiGM4BfMF3Kha9yHt94S17W2uZTs2FdSGAllYNHJUHlxgoGwM3
f21YU7Hec6W1+j1YijLTGb+JMhb9KsgB9SbiFPM0VJAjYq3RofwsX1UbfcO9vlXW/VP+1u8qBuzd
PpbZ0pmdXeY072FMNBbwQuEdDWqVfux6LLOHBKtOMUrP/OgEYVEybAvqRN6pXMKI3CqHYWsNoHo1
AKzRBhFrEnXstbyQsNg0dbkruxln5Trb0yfwZB2GlbmyHrsNMmp3CQ81FwkuDQuxVa/LpmyRuLMY
xAQyG5RnDXjrki7E8LlAcGlGCGj4lkg+VZiR1R8GBNn19s/9eD2bV1xaEEKaZHie6gGnzlCWLpm6
K1baQ8OYf6h9R2cme6k32foRXPsPS34xs4WYVwO6RkNLG1h8YW0qNOXoWGFUuKxfFDS1S2fQtr31
en+BMzc7rOAymOBkYFETAg6JpiGyakSc09wMTcigigHxWaKXnvlOqCBBEwYjeAoA6ELAlr3KIDzr
4XTWi2U8ysHCCLA2/cwrr0Y5mqIHDakAUPveMPq2SklrJO6BvQfNnO1vrDNh5jpyIJXFmlW4j91m
nz5CBtztbQy0vz50a3rSkRVmLH2oz4g1e8/VTqdxDcrjrcp85yWx/3KnhZ847dHFpRWYYSNhEAGy
xdIp7vax7hLvb90BJvAN0fKHfJRsiaJ1rY/JxKrLArxkMOn4pJGFv38TO6e/j5I8lKRBnAyo3vUS
pFb2w7TLA7shn0r1rWt2XYCHihOEC4Zuzr5gSNgr3/LgFz4Uq1Vo+3beLjR+aokrL3GDf03Pisfm
KxeaOMiBsRV8LBlRIyY5x4Ic/bVnhlscYpecfhYOwGe2v24O4a61023AohN9TJ6sbeogA1hLz7m7
hNq48RGM2kAfC8jvSebxhh0Pgu5yWmUdKLDUzyZ0eLuE4pzZ1CsDQihLG0gHDRirtKlxHr0Vpt4L
oNiXAF4zZwQtWJw9ih4RgBqCq8ceXtq0mayUx8SrWaZCyiG3zQTtNeevPerSlC5AIJXeyonSw1Q/
Pmj5mte71lxIyOZWg5crQVV44m0RL+0kD7SONwQfRfvQIC6d7b0aY7DA9MQLR37u819amr7eRXjI
VB1FJR2WcgoAUQY0yBIz4u18Ck7YpQnhtFsgwJPzQsN+rQyVhTVTXVTF3NpfDyqTEDfH3/c/0C0F
hWBROHK+BRxo0sNiJa3CV8liml3a2d4/lEi1tA9q2ksDFLddBMGkcP4aacQVocEk32USJEhh8I9l
97b8FqY2HZgCVkBnWN9f6M0tqoHcBxw4aD0hLKL7c/3xmq5rY62mgZ2imhK/aLobVQu4na/OqhCr
YAMTk+D3nrhOBRtE0qEP2IMiD2XbE0RLmLkzzulTz1DdXUWfuuOz3G5YfMhOn8Tt2AnQYGaeUvbe
Mf/X/fV+NSHv/RjhtJpVWtMmNwJ7sFGWhNKBow2sccaDZge/GtdbZQysQ7nj2SrTc+Yt3Pczoexq
L4STDCCxZzYe9iIhf0yNoXTGyugpr5dg6beQhK8P+8+mCwc4inO1rEcYGlzCUlafqhWY1Z9zO31q
NspmXL+0trZKGHE1pzlZa2vHN+iU/S0D5PQrQK4EOVpcu8jor4+XaXZWbhQW+gySExE7Quppnscl
qomZCAToAEgm0MpQCWabr63wkKihPvLQpg2wYc9h+rJwaGaC6ZWB6QdchLjKByIrbGCg+agR5CyW
bMM9BJO3wa/xJJ/p2rfTwHWt7RJNyBdcQDyul0u78Z2wVMsWlms3T1j7pn3y9XiuWYARx6P0szzU
Ie71pQx+aUMFJ2lVngWpAqtFvKrTh6b4vL+ht14ADB9wnjgdgH3cpHth0Fmkrnwg8yO12Vhec5qa
IqvWKyCyIDXm6r65aZOuNxEV4wlkjAMIFo2vHPzi87VpVFlmidkdL3sYgTApH/lSYXMmrsAGdD+Q
yYOjE+/z6yNiNKVUtF88kz/7MwYoynW7Qgrfbvy1YdnoILoutIZZZKfOUjtv3jbeQgCVahjtFx8p
pl71SmiightvIs76b9kKlAx259aYVLclu3SsP6Nuj0d/1Y+s3vOF98HMIcXa/7EvlpzkKCyI1sM+
t71HkPRUuC1NB4PA687djnYXOIr97f4nvS0QoB5/aVN4/oU9CnZQT0JOm7Noi6rjzniTcvYrtkH/
isU7gdu73vfiuFQgmElG0AZAQAM/lAZyPbEWWag5L8zBB5F8+N3wbBnqBu2m99cU2hy59NCCnahs
WKbLqIQu3Na3j3qsGrc1ZLeR8eDCFk6ZDKbZSBpBSRwdiBNtU7dzLRcXGArqjKyjT//ZOIKtamCG
039wmy8Jes7c5dc/QIgMoaWDnsLAD0gZSNU2I4bgDuZnc3j7ba6GHQSe9v0eg2Quxm0gULKPnzXA
g215d2pGu/QYsDoLJcDZUHKxI8KFijdfP1oRuDvLwdWhHG1UqxAZuy8tHPLbKwCQeXC8IGwhmUbv
/Nq/62TkHudeDNK1sxLUGM9YdcUDV+tV0b3fP9s3RU18ZMQpSOHiRUygYXdtKi4pANUaTJk5tx5j
aPw+dkm9H4e42uRtHdrq0P0ikBDfx+gh3rd9G/kRQ0AWCkpJqEKBNvfadueTXqpMbCe4tW3PyNx6
iXRiSjzEYAxlMBihmDrEGMK1BT8q9STTJy5Syl1DQgpmNPu4CL83xmC3QHMZ6Pj+i0WhfQf8FhJQ
LO3aZER4GIDmEVQK5UNkFqxZmhyZ9Ut8tf9aENwiScYihpA5ohFB3MUIKnavcbp3yCg6UGwFtdcq
Yq/xM2rSvv1bBqZjYYlzZwYgLiRB0w1woySsmdCBwPgOmnghstkpndbO/kPHFqvQswfkwpCw0lKL
kkQNYYh+Sw6AGIwMLAzFPtym9nf1Q12ZIMNacL3Z++VycYLvxWk20lqHTYyRPcs72dZ+cOznH/Mc
2hXrWPpribt5bjtRygCrJfC1QPsLJ6Y11BRCgBjSpyXFQJ6bBU5vPWAYSY4AHenQ03fuH9HbB6cJ
9De+Hm5vFNqpWH1ABxhMkil07LJh1WvnbkozUfMeW8h9M5kfLbDAmJ9mVTHcSY5Cy4UDNK3oyi0n
+6hDTkJM5qR8eu0jnpQRqZvqHam66zCJVT4G/u+FNap3bRBx8nMwqEf1CjZqS3tUQR6bcs3u5Y+I
xgcrUjckzH42/vAj4gAhcmVbxEvdsZvgc7VK6FperxKIakjmmvgF+cSq0UMMuD4VQbPXm96hgGYM
4RLgcfbDIvfEeDWoSVW8T65NlgmJ+ahoELcq/FFfS7Sr3vjoo8AkD13zFNC2eCxliaYrlU40EB41
fP+g+Fq8MYq8JSueaPIOJA7d0tz8zdWJzdCwByjS43kOAPv1L4O4h1ZDjwIahqm8V+QPuSw3dY9h
oYhK7r/49KisgWMEpG9Auwm2wF2D8o0R43iZJ697gR44kwOQCMd2mp+l/EXne053afsS6Asv7rlP
fmlZeAi3mVqFQQWNdXk4GuVRybYQDbEpORnBizJuFtZ5U87HnlJDA/YbvRdMsQkHDBe3nw5yntuF
pR20XH0a2merLVzfxwR/hP4g6Y6yHB9MydzVivfjvvm5tVI0XSa2CtCyf6WuFw+dkDeUl8BrQR7Q
eh1oAIpWAnSmaQeV/AZhx33ja0uBa3bFkDxEtgLwA7qw16dI6gcSeD5W3Mf0uVflnTQoTq80EP7Q
/YOugOI8tnYyKPCp9ztFgen+km/LZthxHXsN7Nh/AALX9okXKEbbQHgxrw/T3V5vTaBtSxNvrW5j
Wq6J2gZk+4iTgkSOruJ86ZNPxVoxck5YpKm5QChGTa5/QGWFXs1liGh20VZJgWOG4JgmfQYhCkjS
JhkACTxi4O7+sue+9BdFrQ5Gz+nSvzYKDk+/DKZAhhZqdIgB+Gc9AJRHK7W+oRJyMiLvvY2tZoEr
Zy5koD4Oe5hMRs1fWKtCqgxtywaI9JIwjWfM0KGq2XdMVvyF0tG0AmFbwWlrAL79RcwjPqi9AmMU
Ri7ndks/rJqvkSg7TV6DPqTaLtPS3za5celN4Gk0oGAUY1LXG8oTZPexBdVvXLHfepSwQScNQbfY
Vcxy3dUPrSXbLfdWvhIt3Lwze3plWfiUUq5HZTfpjdfeQwesZJNVSB/9FTEWk4yZCximAJ4DHQZA
E2JTQBpGIN1SxIdmJDstBLNTkR8CyXdIUblxCkGMIljl5hPqhvux09e1vDTwM7tYaOngiUEwjyZy
6GUj6llBhsWO0s+GHmupZkXzVEdLCdyMfyBJBXZABX4P819CAsfN1Kvhk0inFL6rTIyxY5pVL5UP
KWs2UtpvE69f33fJ25LEdIRMXKgAKKG4JSITtcIwMmCLczsOtzTfhHSn+Osq2UAePjM3weikxncK
NR9rpUYvUoayM8j0jTNfkjCbXTuGp8FejI4yxv2Eo0ysPgBgNLcjqEpD9oM8G/RoVp4dB3sroav7
y579ov9Yo0Ivq+2HMoxKxP8sb0Ga/b2skSv3GhjEFkLeXEBQMaSCjdWQRYgNfy/Bs5fzEYomAE0V
UgiyVf6UKcU+IPFTb1WP99d1W+fB50TwQU8EjDWAnAmxrpZ7OcTUBbDU1sB8pWBFvYpRONSKY5ba
4OX2wicvew3NEDWg5/vGtZngd2l7cuSLizxuO0WuUqi3KJkPFvvooATNwnGdSfhVqIJjfBVSpRqo
f65NtHVRBKZn5hj0N10z4jaVB2SB4fb+SubuZ9ALgep7YneYOgHXdijXgD8HMtquKytfQ9dMwyRw
6j+mpm85Le2TdcDzIwDMME58px60iAU+1E1Tn76AHL3BCEY6LGQtM2cJHxZTgPgPPq7oqklRa+mA
mSc7j2uu20i2vYMZxGPmWCqA+cyoSLynkhctdfmm1Qq3GshQkaJBLwpziGKpVA+Bpc4VjApVvqtW
p04vHRW1WQNjOon5ntZO0y59gJmgf2VS+NAhz6yunaaTDBOj6sWLVcm23KcuZvkfDFKxPJj4UgjF
OK4KyT7LgmilutCN/koMhHXDj/APSD3UfsQHdTogSYs4nKkiIWsThXWAh5f0d0uavYbhZy/Ghae9
W6HOClqtNV5hKD3bhOlDZeqbmDYYr0ChVw/3HkSeA8Cl+2KRgXDO61BxA44Xcuh4igupbFvzyB8s
eF2GGmoX7Xj8BtVngzhe7b9EWrHVwjelJkzVu2fIHq2iqGKVrC7EuTnHhDuinA/C3FucHxwAVHAj
Ep+QSI0dakq/ATUgBqDqauFpNG8J7SVg+kCPJKInFaMuEz49TSNN3ZjQcahb6AcnS9WxuRvCgLgd
ZkKhloaZ8OsI0MtEimiVFrYZgAGu3oTx7zDPV9ri7O3MSZ9wG0AIozJ/y2SeDSGNmqgswAAP8Jsb
YKp+ReWqQeImtS+tORjfMfSkbNLAKA61UaN0rUOMWMuK1i4Vy1+4QeZ8HeR3KApOOj03F0jeFIo+
xm1m68F3PXkwvU+130LiYUwegvTbIuJvZptR+/vHnHBnRE2oyuFkLvCOJhjVcnesXrXFYtzMcwc5
1YRVQ5UK2YWQWeWQYCXU4wXiOQZIDl7+m0ufauMa2htV12W2TpaC9W11dSpIXZicVn5xG4YRz1sj
hsnBVpzqO3Q5nn6B0x2vaMb3AcvYwy74Iz1w23DShcA1s6lXpqeL5ML0EBRVbUVtYUfZjxKkOGrC
quHckaXGysyFdGVnyuku7HipJ+c1hx1JTVZSKWFKvbehoLPlecGIFCzcf3Mp4uWOCi7ZkSDsww47
mjRvY9WzsfjWhU+y5OQeOH2t1UIOQOc8E+9GAtV1jMRj4PB6eWOEcmpGkCRC+dTAsFfV99W6LmuM
wyIG6buqUUvi+qjGroa0qV5l6Ak9SNQayK4xUtS0u0LBbGJMJpDnYAz+ShuH4VEdctnACDghyQPC
ebkuukwzNqEX9++x0uc6cDM+cYPRx73iY3BhX5cWBt0wLadhWEFvMZHfU6naJXIuueEUB0imepIN
ESrlt9XI9Uatu3hw5NSSQqcNosyw694zT1SCUAqDOmnxQHxNfi5VJXmjcgriJEkxgXCwatlHoTpU
PEBT8yba8rQjeHiBQ8FRjKDCbzD5qTU8QlkCLYl3DK+BbErVq2+kJF3hDLzsMAPWyD8hYIXgqcmh
nqOZ4Af6igaluvPB75+ypujQeE1rTGet61QCNA6BbGSakmhOXI/yxipVjPE0CVdHMDT3Fsp7fVYi
1qOZuOviwOJ26Ufm71wB6djADesz9gtlmxIrXKPMNThW4gX6Dg3RHCTAQ4t9y7HJzK8xKeSUBue2
HDe6Z3NZS/+UxcCPOug4MZkVRx5fhR4POKuqiH6maPS/K2EzmHbs19UHr5XsWx7mo8doOaBRYkrW
Z0KxvU9GbvinSunlyPYHKGqCfQIInWYEW24VR1vcnrikO8tct5mn9ja6O9u04dFuBD/xlg+lupWb
3nwv+6ILMc8egB+2qnHCpKon2Q7zvSQ9ZjQ3XUhQhpgPSHi2J3nrHTFXI1WbIVMwOhFDA+CYcpxd
NuRq/qZWgwfaH7BaanY1jCWmOg1q5Y9FHwV7vRoIMGLFWI4gUC7LmBkYsKJuH4P+JgqgHSTRUfmm
VX2IlkkJqTimklxVHgraZoXLO4X7R6mpyKHv1NolnFi/Wmso12gUZhR0AKqeLiQasy8cC6XASUQc
h+jrQXsRdKqqwelJC9z/sm576jooj2r3Iw5PJGZZtCH5ZzVCzfugm0v0DXOm8SxHkXJSBwasTYir
edtYZQ3NFsyq00Pdtifq/47VlNG4WKswN3TtKle7fZmCUzzJIZSWLwSlmRAIxKoCaDd6xKjOCyEw
w+AIeITBS8slhan2mh54p8ErZRvkTgu2ZqI7JlDRTTWoCtIUsUaqSAmtlUZCjZQzXT8VqW6H9Wbw
nj2yJDE3tyxU5wBYV9GnvuEfKYYOYbP0C4yDaajHllq+U+SeJywcSwpCbTnkzugrMeajud4tEY/N
XJeo7isTBgVFwpuyJMrPbRWNmNZPwuEtTCBnLFXHRpLBe7DECb9kSrgxQU+nAlkIU2VfbswSZH34
lk0f2/5fs0CjwIrGKnriEMTCy03IeEg/WJU5QC4jajPXS8EJqEr5N6nv3MhIXZAGun2fL6TmM0+R
K5vT6i9c0/AjPWgj2EzAAJBVBK+Qb/cv5Znk/zJdFEFDXmGF2hdrRIGJcPCRY+izYp65MN46cxwv
rYjv3SyIeDt2HDwR3ML9Lb2GmKsJMx1aE8nK8LV16y/xqMwsDAMboA+EX2sAMwifqyFDHYKTADcm
jexa5shpvG0SKn+fGWIyBLJJQBWgJCXWUhu0VcwiKJAZghy8ohsM9yN5ezaWyl5zT2cACybxFG1K
g8VANeh9QQo/LOwM/vpW9jEg0PowgqSlaRMJih26j18RRPEAYq8O82hsQL7zEwNUbQmGLR+4Wl8x
9kHdWpvA1wPXQmK0V6uOuOBobVGArSFZ6sRNlz/0iW5iWKhqg3jhspk90BevEyEDDClK3GQ6CJWB
cloXocoTB2Thm8zE2avTNv2IC6+BLtCgdBaMaGDrUfuNwn9X2iMNP3Tq3vee2eiDgUMUcVDUAu39
tSUe8cZQcjy2WlSqQJ7gkHAD9mrLe71vZ9Z/LuwIK4pqi6NDghWRyV/Ae2JCKLBTohVIOX5QT9sV
cbyA155rheBco0AF0pwp4Ak2rTbMqMyrwgZNBANRCAuSzE3GnwE0H5TgJ/hK1cRJNcW5v9Q5v700
K/htXGepCnaHwua0c4v0mQzDOuELRqbfLtShoKYGXTDg5yDaJb5emwS4qVZGiaBFd9QnwTn2+cL+
LZkQQreSV0gDfJhIU2j/Dl7wqDbhwvUws1cIbJPQDShvpr7n9fGrStlok7pBSUUunrJaeve9ZJV6
xb+oYFyaEUoKPEwqvTFhBtjZIjnn4KYKwmME/LPlkvZ7qq/vH4E5/5UxDffFUwiOVOEIpCV6VilF
LbQZAifPm3M0Gm7Tazu18RwjHVb/wpyJv2mgEou2mGAuGvVS5woe3R56fMqYuLTUHbWo0KUPjoW0
vW9tzpWBsPmvNeFclC0UYqMB1irpPHaYYVF/1/GxoRDFBVx06dqYKz6BJAByPfBgzP8IJ0SLQ3UM
uhHW9D+aAWKVdd99JtGz1XlOyX/32hKAaO7bAVsHISBAY1E9FQ2SHt1aPy7tMOxdmnsFBk+1HlRN
kT0EgPZxnf+6v6FzTgBgjTXxIE6PGOHzpUGfT9MF6PznEE7p9bPv07WKJy27b2duZXjTgW8Ogf4W
dGsOgxHC10AHVbvtuK+9ilm9G1R40S1Nus2b+m97QEzKiIf6+ZggqTWqt1yWWR6+DHrACm8zLHUJ
p+N2FQknNrsLGLOQPxcNMBohAYxZNfptr7jgvIbS7tO4hDK6BUAJhoSHFsqSipeNMFQcyO9qNb6l
O21LjhXGb1xtBZoyvrn/vW7rhdcWxaQzamqgFHEWbXmwtZ/5pnei83D0n9oNSBeOvY3ZCTt7BHHY
iwKk9K5Y37d/2wgW7AuukEWKh2IN7Adb6Wx980EHUr5GDuqVz4PvjhsDz2u7fFZPmF6+b/rGJQTL
QsBWkqbrGwXJ22iC6SH+HmTFqllKsG9Ci2BEyH0qL+yiieTIHhWIbgGyBr3xp9rqWd7Ir77SsLTq
WN1ZCxnkLcWEYHe6eC+yux7rir3pxMrr9iBHG1A+2OGfwWJ4Iqnnzul36h7EAA55/hebOg2GIq5B
RURsCxVdDbYkDZvqJRC9jtZV/ur9NZ/etDZQDAP8iQfmrTBK6bdSO9koLb3ddNT6A+nXcyMNxQag
34V7b/aU/GNM9I/WIjEmNmEsIH/GdCuB9lFb8oGbNsH1gsTuuRFQsEkQ2NCkg6c5rX6IjBYsU2RV
qUC+uWPxoUpv9z/UbEi7WJdw+oNotAbFg00rVDMU9aIjbQcNTA4o7kLRc0nJa2kbBT9IZS/DnRfh
PJLHwHsoW8gELOCtlkwIRz6womA0/BBfyvxlagz0qszwF8LlvF8BBCCDq3kSRZl+xIVfQc2Qah3F
Oqh1lBR7LI+5xhoMEpGNl2xp+GxIvu3LjPirkp61BLJoTG0WMtqvZuPNfXTxK4T0yMpIAf1r/Iq+
2srosQY93qGuEb8H/TnlFMP0zvR2bZcmt2YPzYXd6Uq+WH2A/rJS1LA7RN9U3VbjzViEDojj7p/N
21cVHAJmLNC7gh4Xww/XduqRQ1ndgx1JA0mShnUoerXxPMgNeBANCibCbFlxpJrsgmrhSXKTVnzZ
Bmfl1OrF3JJwBUPkkw6KCttxae7ACeIkgNB0Pfmp58bWX7p/Zz8lRvv+3xy6/ddL7Q2zzAc1BkMh
BmWMP0WvOD5qTPVTYYJALqucIF+lWbfFYNj9TZ77lpeGhYtXD+V6UH0YzqLaKYm+9cMKE+OQavGX
ksLbCva0p1Olc2pqIS0Uzk3C655nIWyZ4IVjLcGoB0fpnybOoLeMFr07/f+qJqdYmTBgijOaCwRu
8xt98RuEHA7soE2WdPgNEvCez+DH6vapnmHUdgQWK5MLxekkf1z7vTnsilCtzinabg2mchewmv9j
M6CB9R+2PDEVV4IkBTsEfoisg/C5cVq+iYwPqVnFdOVrLIeMcYdNQveuXwpfUwgU4waI1ww8dMAj
juLz9WErSRTqRM4RIv3hRKQSIktLPe/ZYwW4K8UQsGYCyXBtQh0sKwVSB9sc/jTjdUx+W5MY9UJ+
MxfrocFmgQcdmDMqapVFUk+kvKimNIPuuJ5vAg6d0+HXfReZTccBL0EQMkAVjCLI9WKMpAgVM0IW
pbYIsWi2vWaGhMZLg8JS0HD9dQDQGy/i7ldf5G91bTyC48qylZS8eI22VFufDYt4XKGCCtwtXnGC
G6GCiUupgs5LXKeuR7wnsKVv0OizMY3ixF74qPHUpYAr+clCtjCbpgOLhXkXHNuJ6f56J9Q47Voi
YQQhLh4qvV+HlfYrGWKWNk+j0jiKH/wxwXgF5p8WOh9t8aNBUd7tKnVb0xg5Gsqw1o/7X2dyWPEw
45uYqPfq+GcJH2cAIqcEVm6aMox2cfuYEtTAKKjjvf6UQ27Ww/v6vsW5s31pUciZitZKhmGExSIa
S0aQqtVy8iPEJD1dlMCZO+GXtoSESZGasVc72IqRSFvozBrFa9EtpDNzd92lESFlqqgU1IoFIwPC
bxSVLPTXkrXz0Olv3ft7N/cQujQlHKA8aXiQB5BsqsHyX2cueusGCu+x76h44g0+ZwVfCPnzJgFQ
g8YGIpEoIhR1BSA+OlYneyUsRXYVq9vBkhnXrZOn14ym51gaz/cXSuayeRBGYwAWs2kT7eq1qwAc
rwOYgtikrcPvGuaL8YI95EcCzrm95A62t7UOvaNh5hHKRs7IvOe30gbp1y589t7K39rCN56L+UAe
IZUCnmRqXV//HCmt6BAoCMgYO2fAd55CfzFfmz2s6PmBFIVgLEBkWMqzdIQwBYiTvUftSVnlO99t
Lae3wae89lexU3TMXmLamju700eF9Ns03y3CZPJiwnjUGJ3JdGMoHtKh7aChgKhJnTABoDryG/pU
1+BtZvc/8NxiMflHYRUAa0Dnrje0KlKkEnIL0O1wjsmqyQLk2/8i0mDyAHeopQFvLApwAJDRZWgD
xTbn79J48oOX0HrR/57rQcV8A0iP0MIwkRcIERSk30OCqxQOYobfOG9fowro1m5072/YbMYDTmAA
PEycELycrncMio+eL/do/iTWkQauHu+7bDVU64o/yNTNFZfgkaQflPb5vuHZL3VhV4jXQa/woAvG
KYaC5gFYGFI+5am0um9l7h66XJ3gYJEfjn7aYRcDQ0MJmRh/JqMbtIwzWy0yYxUWXHHKLPvbdjGS
avgzXkmgksWdLDxUaJeVpAbTrD2C8yhMzX1r6M4wSmfMp7JMkVa6/nl/pXOh5MKiyPXvNWnYEmh5
2iT3bTM6WXxJhmI2xbk0IRwVvO60UvdhwjQ9qCHDs9zAf/C774Vug2RMzWqkzAsOPXdPfMkDTbNh
9Oae8GhB6xFztXbcgoGR/ugwDtLHnUNA8hxW/a7R0oPcDdv7m7lgVdxMALT6GOqRWGl/HotzxB/U
4LWSHmptU5V2ucSdPecLF4sUWw6YMOIxRAihERhBPhFzIGCdCP6FJ1zaEPwt76tc91XY0OKaSRqj
WsAwOYVpl93QuGC8v7+DS0sSHG9IzXgoZZgzgvcEMjpZ71Z84SvNPQF0uNhEmon0F2W469hFYr8p
ayQSNh+SJFwpauv/AJ5I/wihkbKycsDy+tyMT0bfVKM9VL50BscfuKQA2u8OQZkk+4aa3bBwQcys
Hdc5tNbQnAWkQkRJmRmkcBs831GB2nr+rjZ6ZrbegmPMeSO4NsG1pgOMhQx7OsMX9Z4qGUHLP+Eb
uq6kB8ks1Qc/pfu4BM4+lvluaNXOQQ53BMPMwIIoH//FMinmxJC/KQhyYvW1MjDskSZ4K3vmN1N7
yM2NstT8u9VgAxzw0oYQcqB5MWYWyuWA10U25N5drclZnIAmRxs2HhSEVMg6B63OQgV6IwQ6xylU
XjOFxVEP9CMIVIjKAD01UA+8f8B1bK/wwrn6ZYI/mUZcevVUNMUAjEVeOw4f2vlLRDkzUR2HG21I
fWp94jV9/ZF1NMcxjYJXpVp9xtVzUP0faV/WJKeudPuLiGAU8AoUNXT1PPuFaNvbgBDzzK+/S75x
tmk1UYrt7+E8eZ/OkpSkUpkr13r+i1XwHAPaqZxzSciXWktto7lFPpy7uxpErWDznuvAKWSsM1uf
hIVBSXgsHywXxyVHneIzzfDCMKKTrvxTD9CElrwoZCb4Vq6+B9WaazpOMNE7j4B+gEM3UGdJfUhm
g//7ykaZNYNjOni1OOWvOttl5e1UPfzNifzZKe53KxONBpngasQyKiPBYNGrU36Lcn9sZJnypmet
TkQ4+VTTgaGyYKfoT5bxTAdJBrT194FLBXxSB4c7Koyf1wEdDZAo2PDcBV8gBx0ilby8U5sR0NBc
zmrMiUbEZD9e6qizYiwBMDC3O0ztjk8B2u9mokImETgB1AolwKyvU4AISGubPOFcH0+C+dvBLeDI
j67mzXtg5z3zvdy7NwsG9V/asxuYko7CltNhwM92IWoG6TYR3cGIkQM1zAsBypmBeAPlAMiRX97L
jYQH3AN/bHzxOhUM/h1fVh1ooPWJgyW/jtJn1fYy3etlj5vNuI42ISYpMaSO6TDh5qZRYmvthIdv
DzJN9XnCLJ2H5poPtYIwPTu3KijmlKsuZHsZsndzNw2w9gFSzGsPgt+3UNkhPcYv/FQ7mcmpmr45
qaTKsJmXYLL3XxuCk5RFBkqBGE9uyFd46QETku/RuQ/dfeKRhzjQJF2R7SVBepVXQ+0vc9J5baZJ
smBJjoZ848eYX8+dxMT/x9CL9x2v1HAQDgoJIg6no1MzZ6lCMWab1s8YG7e+W2o2vJhOXh36KtK/
sbZwj1FKlRu7oN2J5lq+owCjHKJSTY4xbbp3c4rUj5qW0QE8C0tIFeDLPJQKjH05xFE4xXp/gmDR
gNFau1jes7kzfRJPuO+HyVQrT6mdJshn2l93KYOPtKQCAL3Xr9vZVm6bOpo6T3XmZV9rdfyhU41d
k7yv7qOqnc4mTbs7pjQ96p0JUMNQ9XGnMO3BIx+r+ndnyXoQJJktBl10JHBPfZ+myDeG9KYE9DcP
piLmA9vgb2i8IrFbx1vKuX3pSGbusXHjA5KV+AhGI23nRnhlen3vmIekmvjk01I359Qw+C+L6HHA
NEGg131ReLOZ0KBwyzGsidWEKqZBcvxH+RQCqq2eoemVxr66JMZzzBbnNJIW8GZ1Kox0F5lsrjwz
V82zXqnRIR5dCBtVrdq2Xo9NDMccdCEWuOXfJ43kymHoWer3tjW4ISVDus8Xl7zlXQIgi6oqTxTJ
07clcqJb3EDmTtESo4fwhWkAdA9SMzMwWGxCUkTNtFdj0d2AWf18suvOeOtZo/9jlql6N9qM7kqo
K6FaAWk9FoBIgL0CQTjWfuyW7GcRWdOJGkr+QrVhOJaFtvjNOOfX+L/314kDHp+O2cZ1BP6Vf5BJ
JEdn0um1nlp10JRLWnkYiixfMQ5E7scidqnn9o2BqXbTYWMY5XHM9n2V6MdSb7v7jBp1CDSb2/nU
MOYTCODHb/aQqDtYgzKelUbFfoTWKrgeUwvDjZAgvGFRTSuMj/EE2p3ixxjMXQ9lsWBuiQIqjVm2
un6PTZK4XtNFyTstEzJ5Wg91uKtUq9xnCmmUkC6sOkW9ajwVfWVER3PM0kOf6cu9NhoFRNxmy1ci
xb637Do6dhqSsf1gAhiyq/s60jxSoOvnm8BDD3vWttM9q4Z58CbmRufRUnIoair9IUorzH3YU11+
7wpq36tR6jRw8Mh6jDWrLYICCMunkprTox532je3cjGLxMA94NGKFk+FMdQfFkNNG/NFAEl6SZbU
r8NYt49Wb6UuxPMMY98rZn7ljBNQP/0whaxsMTlcz3rjxUpT/pqGcdppgNE86SSFcCNzAFXwMPc/
Vbs8dZNHI8Psf55aCZiQURl50mddCcuoR46jliqD9FU0jS9GE4/HCDpksDoScjVWenQTGx0+4FLF
XLexQIAhyavhahwz9X0G+binZ7WJnw45uTyYoQR3kzcoqXqgQJ+OdZQqCB2kyeZ9Wi3NyWwwKz7T
BZyOLrTej5mNoSaoEIGG21qSBvVva4JmIc1+glp9fK5stz/mDnNBIYgW1G2BAlkBJc4kqJqy+Yid
KLlBNOwDpcnn73au1+FiGgqKE8WUeK1dgT8V433xVTqkqBu4M4n2IJ7LH6GxjE+dtvrgwVB8hHBg
HaIamF2bVUkflGhODiQxLHwOWYUPiSTdLjaK6Qo6f5gnWkj2Dn05xTPnpN/lEOI5jADSTh6JrSFo
mtlG20nTQe1o9wA7mLPt3A4mxvBSWpi7csiscV8R0ri+k5tgsIIMdut6Y5nWXaAnLUtQEWuAibLA
BKJ7g2kUu95OOwM6PHa2I1rGnhxqoEhftJOCGSfTamZ/aU2gNF21zX4lhGsGT2XdvdSlG+1mo6ne
bTPqDkPCsnA2WftuxEp3qEECBRhpj8EDu6kCg2+6q5nVg6MuGKIazczxbLBt3QMBaJ/jzm2vbMdZ
jho88bnPFXCmXs6Dtq7S9TtFuLmVGjE0MpFr1fmuBjtoa71ozsv/zYbwcKeZbkCnEmlr155o/9q4
j1l0f9nEVvK9WsbvzHmVpbpRAUqZBiagTJmwGm+h/47nQb7hcg5K1FNwSp/T4FntoZCXI3/LtRNg
sgqm29RIlmvzJFBMOdZGhMMYDDbaagcj5D7/AOP6zXJQfBL04Th4vV99qIfLu7aZ3K8NCieTMVDf
6nxVo68hBN0th7vhCrirO2MP1Sf1LMtF+S59WSBcF1pr4GkAMvfzLqqQw8QYLxK3GaOZzXjnKPe9
dR2DWZxIqhUyS9xhVg5RI3gkBZRl/Fndm8khbhzPJPdLBslSyUti81WG3hpoJ0zczmjCfDZFWW6R
IYep6J7e2trOAl7iBP4HfWf8jCSP5c3P9Y8t0c91rYrqgsLWoAWOebOY4TD+zacE5Rx0z1BqxPTc
5+U0E9GZFqG5DlIyDMl6XS5Zw2Yh6Y8BkXeIFV1JnISXeIZnqFOCsaqM9kQmHLO5U0BMQTje1PA/
/u8rB7DVtKjbnj/w7P0YYzI/A62cxMn0raWs3wj6ZyOGyaZmzPBGwJzvGQDJt+54O+5ixyd7ekcC
20+gevXWnYjn7qtfhY/r4tnUvMOI8t1O8i3z+oL4ba1/i/BtJVB/zQyuMTsYD0saqsA0afa77r6q
gKXi+8LAWTaH5hBetrsVecGnDU8BaRVAKYLZBoTzGEBHVVZp9zXG2lkjk8zhDvdlYSsLwqcc95Ue
uxyQ6vbzt0r7yYCldCG5Sgz0VdMfLgOFQDdJ7sXNrxqTOlBPA+bG0sRaS0tbo9Xo76PVfQZcGIoQ
BwckgX58m36/vIdSY0Lgr1ub9pMCYxkXrQEJ2RD2uGEcK0yTw5S+RuZPWv+SGOXOKe7reoXCh142
FC2mHEaT1DMOzc/8hOaFb/5QA7qb9sWzxBxfw1dzeHhYmKJCN1m4QU2QlMaRwuFL9w040Nnxe+rH
151n55AT0e+isD2i1eXcxLeynuiWAwFc+K9lYXfdZkliKHegcg250iP7FZ/VH80L3duSYunXgU/U
ytaGhB0t3CyNIOeMlhPIsR/Ll3DZQ0oRDO+mR37m19YDVCf85iYuPHLTPDuSaLQFiyK8DYviI3ik
UY7BCaxCXmsrjW5WONDr8qG7de5MqAfta1SgfdePffqtvJuvxiOBnOPr35ztyrIQBy03Kd2Eu1L3
5ljeLVJkbU8Cw/bKH04CCm1oUwftVfqdgvbBl0ptbDryyroQglLFUHDZw3r9MuJ9drjVbI+9jEF1
UvZpKBNN2MosOM8UtJmAH0BF7fMup23CdMKx6mV0k4LfhIRdBZ7J60jWwNy6wdaGhLg3zM3sDhxC
rjRPffNmxMdelbjMVvBemxAuSVrDXVMeWhf7OOWAx2jGX+TNAHOgawlmfAekEZ93qwTVralzsK07
Xo3z3nZ3riUpF29dwquWmTh6pbV5q2oDGlPK4pxHh526FEwtZeobVA8uO/qWKUIgjchhDu4X+FJZ
LU4Sj8COJBCvzgEmwpwtK3ealHt6y6XXhoSzVxXamHnHDWF+7Yy6XXYqUDfa2V3b3kFPN/KboYdI
CSHfJlVrA7JYISOp4fdmKrsKtxwe3TiuaYBpS+d31FuFFdYZS7noeCTYWaiCs0VLHmL1qoOCx6RJ
Cslb/rg2JcSRotJrxHGY4gM7qXE/JjIs07YFcJkB1cx5f4VbyGAstymvhnftvipvjEGSPW96CDrU
//v74l1TuI7WTPj7dfGT9jSICxSkXHtngCPosi9uDcuhnYCMCzARoFREiSY4IjAbDUw5AwkwtYNE
QQmtGFT7KAt2iw0st+3pcbqLs/KMgaSb2RmPS9uj+Dh4FFIHxqJ66egeeu2mjyDLWkj2YuveXf9A
wYnBSd8vPd+LXnl1yB24iKC1lJR+3Z3q6mDIEJabW7/aDyGYoayLeyhFEyID4KNNO49UM9QcDzFq
cJe3fisyrxfGf8nqiyhc8KyzGQujmIgwnjvlRlV3l01s+im4G21kSuiCiX46KoWFNhIAhVQ/J5mG
prsU3bS9X39MCK46k9JEnRn71WO6xE9yv78pwnhn7+qA3PZHJSh+pU/9oyMJ15tFB7CF/bs04UoY
FjtRKn5OkAtJb7o7Tgl5ot5P9axDJ0/DI0nGXbwZwf5YdIWxlrRgbgl4JiB/KZjg2qfWDgv2xtqz
kstGyzYbfavViTDGaIw6UHPBN9hxORtXRoAy6I3rV7v02P5Qf+iefZ4PFjKzh0XSspK4jCsET9Bb
NWOtw2WStDqUND0Tkx0ue+W24/97dGLu0xr6PNEIG+mSfl8aIwrEhcdsJnF+2XkJgaMessbUIuzh
DP1eFZNzxeDVWWAOjyNlwf9tSXzJq295rlQd2kzYNb0zA1I+5wSazo5k337DrMXHz9orhIiBqVuz
VVGW97MX92zeT4EbRhilHt+7K1Dcn4aH2ZO5w3b0/XNWwk0XqVpquy3OKqYHFfM7TXs9j9c1QeGN
BIW2d43w8k5uGwSsHokRJJfFkKX1JJ0s1iOZfBtvAE46Z3fLyfDT18tmtgC8SI0gUg0CH5AgixCh
is7ZaJqwY6fnND9F0y3DdJquvZLx0KObbnqm5gMq5wFg9DeBn+P30R8zoIInOEsxLRl6SDCdtKcC
Gr4qmnEJ3UsWuOn+KyuCswzUzizQL2E6AQrqyyMk6sP0VL2CbC4mfnM1H+tH0JCPHtDtx8umN7/v
lWXBZwazmBXCbx0Q9FF7D8lNzIv+TZha2RCunbpIF2uxYGPKY8DlEfz/M1UMnuGYxvr3lIQLJh6r
KlUUWMAxehHI2wbZxNfvyfEv3zOAAdAltFHJFscq8sjVl4JzloHTZ58+sMAKa385kJcQLOf+cE3e
0jDBpeaE7fl59tqD5OG2NfqLNf75AYKPTFbqAN6KHzAF11Hg/kivmuM/2Zkc6Y0BYV1SeKdSEpU3
v++VScE5SuC/SZljDKBw6BNFDuTl+dielwRsnbYxA0zH5gd0kz8wjiDxS+lyBaeBTOjUkRq2yXUy
YJI6cG9pSPbpffFqXUMTVgHjpaft0tCWXA+b0caG0g4kcLkCw5cJ3GxsqcNPOrU49bmBOf+nsa3R
WazOQ2v7xaTeN9P3pXvBjCyouZkk5PCDFD0NAzwoYkMSAZhTodwA8q1RbzSsPKfg5QxVe1YP5qBY
P11WgZfCKbXnyzFgK43ABDDomDHN4uDV9/lCJO5SkNrFgqFH4ynTeSh/XjawFWQ49RbaCwB44qH0
2UCmm/WkGnjb2tGy54C8SlHDGEXz/24GNgjgVhrBpSSYAUuu1iUD1uEmnpZVQBfcLvEsOZ2tUL02
InyGsD2llQkjifEjtQETODDkdn3z1PYvl5ez6Qer5Qhf3zTVczz02LVqghbjCAABXXwd0AOje79s
aet81msSvjWkdYShvY8nsvsRx+A8ebTt3WUTW/PPeOejrI6ZWZdP+3z2ARN9+1bh4au2uYLzjgT5
WfnHOo1P4IXeXza2FbcAJkafE5hfJGGCLV2v6zYdMZpSRB92GmY2IFQVQDWqN7ofhhLWMqnq7Q38
16A4TOGwHiOZLQxCxGlHJqALSRfmwPFcXtd2aPqzMBFxmk0g6JlrbufUDP5TSwP9Z+P4AyCEcedp
NGjCyxa3ffDPwvTPp1aVltboBffBLCTFzjSDgj0apiTkbgWg1XmJTWKr0Mu8r2HFaN5yVIwryQNU
9vf5v68yfhuK01OcqygyTT7tYlAaytLETY/j6SmAnhBBEjucA20ZWC41JHD2Y9NBr3x6aVQTCByA
h47pjI6cTChzMw5hQg9T6NDSdsUaXQxhdKA4YNHVzmkECgEaFvHojb2GSojECzb3b2VL8AIdvKmW
1WD/ErAFKYAqGC+X3WyzQsDn9f+3GuHOK5y5AN0yLIDVbaanqnks44fG9It63wNVhWoIhUJPOAIH
pmESSyZBtP1hoU2lOyAnAxObcHVEY060PoIHKokGbcHcHuZnM1WA0mqoU0JHMgJ9pDHVD8wm+S34
oiCPx4F71+AAAz05AE5/8+Wt70z+Za58VjWYg9lR7AgEmrxeB0I5D3v6aP4FD8dvWsz/3c3CLaOV
2jj0AIb6Efw1RTs3AxBFw0i5DJ+x9YmsFyRcMqkTkb6CMK5f6ioG9T/QqzLZY2fe9nZQlOmhdf6i
EQHwFmigOMWyJWYdth4D4RcZONPhkeq7djx1ruRW24z7KxPCIRk5WL9TZuJRQO2bDBprUUFvCgi8
Xf48trZuvRLhjHA9D066wAxEP7oryx5LPHK0E51SErQWPTkuw6Qbja/MupRVPjcT8bVx4dzGptJm
3cY2PjDXs26BI3xvva44qFfGfR40O/0B189BVsvYDG+rnRWu8LHrU6ht8iUbpafqYZM9lsm+TDBw
JskaN4PbH0u/i+6rD43SdnDiBpaSzvIaE/z7uiR8SrxEDNW2UdpQwYMFZuJ1XYU64M1mLpkNki1D
iNHupFUA6+KYBu3FdmDj8bIPbh6IA3pbAi4SjKIIEbKgtJismuJVhEaNavk5mPrYtRLdYQrtsqXN
2QI81FFxwY2ACXdhKRnTKDM4cQK0273IuBqGXyzySnqjNJBqLnejcbDz9zm6rqw7zMRJrG8tFC0v
PmiAUhoRk8fCzJIlLdGRGu/d0NyXD8uhzDzz2O3Oc2AD9uOdG79vfUWCJdi2iz6+Y4J+HpQCnwN+
RJSCKlGFA6TtR5Ngfnr6Bgz/7WQ9GVkrCVxbEYUz0iIRx5w/+kmfjZUlKl0On6cA374/LVc5/T4Z
jmeVflJcDVnQdv9c3tZNg6YDZh7QMOFvCwaVCklehUI58C7l1dy+t9D/dKabxBmhmRY/LZANi0GR
cdko/6PiSxppF6T1wArvErEVbaNyZxcaqBIyE1M32VEfruZBlvptGiEWx0JhTveLEpXrTD3ai6i6
NmYbttFyrBN138ZS8dQttBeAHtAKBPsOepkC1qMZ9YxkNi8LpOx6bm6XGS2cpr2BltsO01NhUid3
4Kl/mGnru+zjL3YSGGmIQEDk3hA77tXYu2oDpQw/zk7z8qaSg9ZIpum29hGc0hjR5JrauhglFYOi
Uq2gBupS6tsT+AcRkWUtsK0ouTYihBaSLZD9LWAkJ86dSvp7t3i4vFMyC8bnL8swoJg55/C52hrA
dHtrMUlas5mrAnxncW4ODR4nXI2ZOqfx2OAl3TqvagkWhKtZf1T6Z5rca1CUulauUQVfZG9PnsqI
39LKqvjCSZBhMYvXPcZswTj0S9fYXuUEhYyxlKcTl+wIbh436jgVKuxoNSn2qT7fD9Nrs7h3ZPmR
g6nEs7Pvl09s0/H+7OdvQaRVAkCKzCizEolpZmGoss19o3/I6t1lI7LtE9wi11s9biIsa3D3C2iP
F+LVtmckkpeuzAz3ztVaSrsdQe4MMxVeamyavZx8h3RppcqA67yBeumY+KauDJmzxmwdcAQIkoNw
cv5YIhzYdVQ9NNBNibPK1y0d9/dfgDnQbjI08EiD4xWS6J/NujTGRAkPgmxQT11h3wz90+WD2vq8
eEcL4sIohyLcifewVY4Thttgwq5vav6crhYvTXovpwamfGuUkU62UQSj9TbFb3olI8nbOEJgSUAH
jklYkO+I/Hxk6LUchOB4U6BbPpZ7ivkG9ZuV7i+vc8PrP5nhP2N1gOhwQEnThpmuw4RVN912Zv2r
K9TgspmNz/mTGWE3u36ph5SzxLCWXptgybMxlHg/2e51U0bQYJC95DfyDJsL6oDqB5T7X1AUVFPU
mkIL2aekfjH1cpf0v6B5vlfGR7gUBna+u+ko2crNNa5s8n9fbaViKqNVdzoPWUGzPDbZvecZVerR
TgKW2jwzZIfIZgikkl1hM6u2yeOUGxrnct87SQhpqlO9yOS8ZWaE9RhTE9ujCjNTt6/JHW1Dlhwu
uwX/pUL4gESPZaHLoeNjFpFMXVRXReYQhMMRUyjQHmpQ7cEELETSZM3VzdVgRh8sjSh0oDXw+XSg
a41PipuakjHoycGYep/JXsnbRixo5hqQkAQ772cjbW5gBtFyUGvgOkD68wxGACuW3PxbfqapAFai
R4NtE0lX4njSlbhXADam2j5K0BGgZhbUJnTfBhcTpRMKjmkpOamtlWkYYXeQPyMmiYk7HQmeQ1XM
kIxBMM9t8jqw3WEMU2ORLG8r8K0tCRFpWWyCqT8sL4FoW9Wb52Jwj3GRBLhpjpfdb2tROuBIIOpA
P+LL8wdMlhFzMxRPq4nsRhU84ZTs5saV3MZbXq4TvD7g6wS5u3BbQXDPZWWKh78LDa903pvYReeK
2N5Mw8sL2tq7tSXh3k+UfAF3FRZUKCGIGz1iQ5FuNxiPl83wPyN+tmszfF9XkU5TdCgl8jJ3YS23
9ujuy7LyL5vYXomNxxo+JevL0ADLmY2WKOoYefFrBvmV+2r3u9H6GwcAE/D/rAghLs00o054bbCv
7sr+OINxUqYxvzUqZIOpFO95rihrGcJmVdOQZyrn9coxysd+Vuf0YT49KT67mg5W2FylR/uEfu4t
iPlvMK50dc8ZIWRA/S1PX/8I4aNK89ztR/4juvlmsl6UHgroreTIZDaE4NdMY4MbFzYcMzTjt1ED
RbYM0LcV+9CQhwQiF30GT9pnz5uYnoGrGndSSpfvVZ6cByO/ygwaMsZ8q3Y8aCK33mVX3MolOIad
12RAQSRmYhbmZcYuxrrSoQJlyA3FtVHnpdc2sU+gA6mjkSTZyq2IsTYpHNdQ6SyuVESMOrdvgIjz
9TH/MVTaLnedcLBzSXCXrVA4ObMBMjoi2NW5hLRkZ04fUaW0RyiNvZWD+q66cbmLUvcmBx5Zsrnb
B/pnc4UvUMF47cQqbO5ia9NerVA0AeXlEOS28jGV0btaateJJSsrb0UX1Lt0juQCAYVI8REvuT5X
Co/I4xUeL8aUeUvqN9Gvy56z1e0Gjhc60oQPWwAe99ldTXAVTOAHwrevk2s1I/7MCPTq3X2t0Ks8
e++c/GiBasCK50Ns9T8um9/0Io6zQPUOlHGG8dk6GYahATENnhDljy7L4ThpqMcDLtYPjOxIDnJz
S1fGhKvHsNQ0AvU0SkMgb6/IS7ZkR7eNQ0v5m9wef+7fZQmbamHYnpIGy5qh34dr98oubGSn9qGf
yluo7wZN0nnOIh3NkK2Q//vq1oPCGqj6R9hNaHUAta5PrR4yuBjGcNn1NM8+4Np3MeacdKoeor57
zCtya6dj5ykd29dZ72mQEPiLIyYqyFk5UQ34dT//JhBmsGbs+eeDqilLQjcOiBmALMqbv1+2tPmh
riwJqx/tBiyDCVZvTt9Mw8vZgaEDAKxBxKfaBonr8t8tZhhgu/p3XUJEKmeQGhl8XSkYItX5LULn
U4tlPiuzIgSfZMwsxWLckyzMQ+xA7uAhJ5Qc0WZwXS2F//vKbYzO6hNt5kfUd2+G252TngRD9IIJ
rJ1J0l2afBSYFbl8WluddExa/7uBREC+Uwhf1xW3CmRuaKTpEZIIvgY11MHuDsjhUdqnAWjFHobB
CAHL3znxBzSt71hyvPxLJHtMhHdXVyskwoQZbyzrgZnoEF9I95XSSW7MrZTUIAaeJ2ClhyKPYMZm
bWW5GV5esW2FIyUHcNLs/2Ylf0zonw8SEzfpFCuIcO0Qn6idAGafvETLIjGzGWZWKxGidml0pQPB
bXxoc3xs2upaGx60Avz+k0yPd6vDBhirCfpOzPwDJSVsmul2rWIkLrJCEJ9P0JS3Hhj4yI0X23yb
lrCPbi1I2ZrgoOh3rWzKUWpd2M8E+XJrNliojgpXad6T5JQ4/lhB6HTH+u8gXcH3CBnDQQfmbdxd
PszNcLZaurDLrT3WfcNf6mUKBmjqL2QfQ2c5zp8L1zNlpJBbc96fdlq4HeM4qZIcb00/WW6sYVcB
jG8N+yVtkFc9GMoD04OJSlrBm47EQcr8g4DWHv8yV4FHcdmouiVsVlFyLJoB6mLtrnCUfY8lXt7N
zUyDEyaDw8dEzVRwpGG28jnS8Wa3kgEYO22n9Oae4YWxmG+4tiQhZWthfIjIVSFeCPZzwdpcxqal
mCUSfsNuvSZjP7vaHXw9Jqm36Nbz5bVtVoItQAjBAGNbuioWqeLSdVrVgjkg+cx9m1Xnrq3LwOri
6QjCWbLvifGjS+vWm5y+DIzJiSH/tzzmpJJpjm0FUwR19MSh2f1VcETPO2NClsV8ytyT2YOwv7av
mfSVteGu6L/xRzHvfINIQ7izOhoPkBYYUMpMH5zioxruS8jBzIMP1FVS7FpF4W2Ly/v89VRhEwU6
YK4NaHeLOB3F0ZO0jGCT5r7WPnJur5Icy1FGJyyzw/999VnYek9jcM/h0rf9rn+ci9Bebhvz9f+2
Gv7FrKxUdIRcm4PVWKCQSBwMDWuPpoqu7NNlO189gu8a3JOTS0LyQIhjdZpAwq/jq2GP43BfqLe1
TBju68f92YQQuxKrWlyXm5js77F91JogLtFK/7XIehFf73DMPKo6tDSh7ArKYWHPOnCSKTMHbk/V
fdy4D6rTSyrnmxYcvIdQ7cOHLII6DI0mURqhLdA3fkdfTeM/h1ysAPVRKALiZYkC8OdT75Nqbqff
LQD7uTVCIwKFc3RbYCT18qlv+fDajpC46lMBvNuIAhzJg5gxL7bBmYiWlClZz9Z+oQGGFhSqV+Cd
FSJt3yFxqwjqY417q5f/sFGXpG2/q1+fE3085VBcwUQ2iCsAu/y8Y0SxK3UakIJXZ8x1HL/psWcH
9S761u7nXe6p3su1fjJCa4epucV7zYF0Hk5xgAeehycsMJof0S5GtxuiO/vLe7zBqoGfhkPksku8
Sizcnw1mvIq5QObaW5XXTk9qH3kJSEsAYfea8tp1f5mE3ndGH2b0Xh3aAzpAT71uBKrWgMuzRPiq
ZS+WjW8R+uXQyDBwHSFWCtvV9CxqwW2NbJqwq2jpr5pU2xu1Fc74LOdF1t7dMgcZTXyVKJLCo4Ut
KEuQno82/Kxpl+p9tiOw1OWLY+t+yVjLPDqDx86nfW0dCiXH5J1pDra3TPZ4iqGPuXP7hTkeyBLK
AvKEDufzpEP7HKG+dWeVg2kFl89s6/eikUQI6q3AjojotGgZIhTasT0znjpelKmBskwnJy3Pk9L9
LFIZJcjWRWmhBQMhUBNfCTrSn913thN7ih2ewyoNJAJbNRiN/oyB3MBe5qCpXVSYcnBQjXtAC2Wn
86X5jpGG35e0hqokvEG4pVM1aZUe+mNIKtnkpayDBAyYk500/SdLAA6ykypAoCp2uO7ioLbH5tfl
7f5y+eAH4A9gOArUqPh8RfeYJ71iHX6AVg+xh/8YZcJ5/B4prUy36Uu6/tsSqufoxiPJFEmZeCGN
ojPd+K4ZvRZsGHwXxKW7DtWByQIsD6gkDyLu83/1J8GsEGcpyqGRocFsDZgLCGFTOzAz5iVF5MX/
mU9LsCWcZtE0wPAq2My0BYtNgQOtDn9zXP9uoghxrRoUdSns+KlzA55NbxyvGhmK5svN9HkVInzL
6VV3iTrsWAwSgUYBYkL3IDJ+29WDpKvG9+PTzcEtoSGJS0PTEaGFPE4laWJFZouzoacRFMkVOQOX
6s2aP3GKiypMujy8vIFfwotgkv/7KqlTE7A0oigOqtpBD6pSA5lb/5gVdaBaChCpshtocy9XKxS8
L+3Bwe+4MMesGTpvRzLc1+3sGzKs2qYdHZuI3AUzD6awLKAICm2ekRI5jF27SRJYQ75TKozDFzJY
7eYOrkwJS8KMvTtYQ4eI0WKa9INMhzSbUFIs/IbICgzbtvCeQNcVKYb4iOl1Z6zyAq5oGb3jzeWH
nbBTretJgIfcoTGlgGUe7L94JH/A/H+DvyXZVu5h2UpfDCq+YMCKj2plnkjaXrWxeiz6ty6pb4Ee
9VBCPUOtxYdvS5xzMxjzujjIloCLEkNkPbEyYihqgLa8CmgNBcLle2RFkoi46SsrK8IBlmA67jsK
KyNEAeyhPqsJDXtoLjJLpqT89XLln5uBsgJyT8v+8iJ0wM3dxDlsKd1OHxhk1QCmYYEeg5TY9Jw4
mMCNYsqmnTf3EYxH6NvwS128VfWe1DkbR8SVGTztZKw8zaABUToJ0Hszfv2xIyIp50QZo1wZGr/M
XJ8Z36BGOBYQrcQAPua4rOaH5Zq7y/GLH84XB12ZFLKVydELSzFgkuHAXHznmTfkflt/o1rhqUQC
5JBZE+p7i1NhXs3BRpoQe48eY+WBuNeJ+YgCQix7qMg2U8iLR1IQs1Bhiwz1blECvOq7BWnBSzFg
nFkLMrwULu+lzCJ/Oq0+9gxc5AB8wKIGFEcHMmrqxrtxgW5yz46oeD+zdLrFqNPPy2b5n710hELK
pRVaOjglzMYYgshrFiSgHLxs4iuTDf/ukNRxuWQ0LsW+oV4AymenM/IE5ZwML0391rVXBtQc9ANo
vpvikJvhsjAvoveOCqEHjA5YV3Z/NKA7F6eSF+Lm57j6McI+NyBZH2aGBQ/kIe/nXZVdoRYiMbK5
qysjwq4yA9iIscaKs+xkNNOunmWyI5txE3OFvD4KWlpxuN7GUbFuWBDLsIXa8LM1I05w49Syov7m
fq0M8R+y9kvTiCpaw9BYdV45gAHfeNGIJHZ9NQKZBABwMcUBFSBVzPIapukM8C8EEjz/FOgrlL0Z
gvLvPx/LZzNCBFHsNDYyA2cPpqwBpWsVBOtpJyMC+no0n60IsUPBOGg3dFiMs+hBTl8aiHDU0ffR
+nb5u9q2g/ImhkOQJYigZWeqLMoIch+zI/shsk4LXnCeMXb/j7Pv2pEcB5b9IgEylES9ypRt77tf
hJ7paXlDeenrb2juOTsqlk4RM1hgsdgGKkUymSQzIyO2vaF2gqk7D08Y1Ny6BGdT4NlcqFdpMpUD
GdCiBDcIx0ctdqjphrMcXuzhFYBdKwgb53vo1CK3WFmoGUmQyjjPjOnGrCu7sYL7yzO46nZzie//
JyMszrc7c0Av7IhBSVr6I8978poQ09/6CYQeLls6vzuiagLYNeC14MNAL8rpLkpL5A2UkaDGnxQH
Ndx1jXZDatVm70hQXTZ13lmJTi8QDc/gIrTUnHW8QEtDTWhm4No4OsrbRn4cbPW+cMojoCKJzdz+
LXDaH4qok+N3svP0KDm1yy2YUkcJHaHE4pj2Ez2kV9Nd7U233eZegUquabd2vm3xv00IP9tPujc4
3Wu9lTzq6l7lNbv4RXEMW3Ytp7gq3MbrX7WvyzOjzl9w6Qu5nUmLooKeyPyFt+E2fCpfTS90qGt5
+IJj6fVIA04HaqsPIL0Jt5otpPs5v8KcThF3+EwymMTbAR8ACaWqelWMJyXek+xu1HBSCJx75bp7
aow7hCJZDQppgjE1dRVyreleAE0PGYCvauOXj5XvTaUgJK26+cL1uA019l2cRxFcb65SaC3KZyZ0
cQu783em6ARcm0vNUCCrhLLcLGR5uqUAGPW7QjKxpQp7kDQb3RX22IE8KejctjqKEI/n2Ctsq6U9
zr3zCDq4MTpunTx5boidyjdZ+YHXn2MV19KIcveGtk4tEgVYi7vIygHli5cDqGK5wDGUgxQmqQ+P
GW4hfyRBViYNPAX6OQlAQ/IzFRVD12IimYugyAGibsaLY1oR+EZG0Pk6TbLpqw+zeBl8wT48r9Rj
Khc2+MQR09VSbSoJJ1dVPU755EIPukuiDwKBtmpU7pSSHEs9dWXao1Mg8JLpFeBdQUg+r8NyX8E5
UJxGIT4DI+370in1H8zP77Oh2CjoHonUl6kP8JS5kqRoW3UtktCpoHi0tlmWs8A5VFIoemblmAUD
mGoGIpmJvE7KlR7fmYOAKm3Ni5amuMBX5F3JzBpDlZF3rEpwW5uu1n5p9QaX7aTemSL22tXgs7TI
RbpC12KznmAxGZ9ith0yJygyG9UZt+meazPwoDRYyX+f8zx1LC7kDehvJtNsdTCfCxB5EdGdSzSR
XICjmaLXdQkDdT6FdoDGe6nv7DqPABwuPE3zX3LIVE+5/nD56FoLdsvp5MKAVPtlCVV1BDvDB1P4
kSTgu29Mpwx/xfE++vuszDyPyJGYgHqABJ7zl6lBs1MqwzWD7LtvOiRj7Bxs7yKGsPVY88cM5yQq
8zvFnHdAM8U7vx6vSUM8WWWC18XaRXk5Gs4r9KgJ5FqDGbl+yPv5UNI2eemYQHVdXqX/I6T8GRDn
HhrzxziQYKkKS2dIG0+PXo3JVc0tJCbArD0/4XVnCl1NF0FmVs+nuYmLgktQAackF87oUCvFRILa
6VO9/5UlZNjOfcn7vDShNtFmfvcglaR+hbwdc7uqLQ5EL3uvioXS8auBTVHRUQQEKSpJszMvnoxa
arSRWYW1k3XEDeOnEq29eCUQ4pmRIGn/GyzPX+nIwta8YRe2/EHvoqTGqM2qdUHOBZswNsXPDOjo
ynrPtNHFMI+NnmyZarybEAWTASTqhv5K7r4lmm3g/vtU/mkpoYPmuK02SNs48h9YFYObHLKo1l+3
CeHgMbDC8JP5ScAjU2AkQM9/g3565JMA2Ypkw9aCTuCMolXg9rAUlgnwi5gZSf415Pu+2pTSschk
Wxa9OESWuG1sQZ4pDjNYolbgFKaXl0+F/Baw0CvAO3F5i60G4MV6c3s5QJqMQKMQ2f5001ToT3fQ
qAb2z9LO9MiR2lclerlscf0oW5jkNjXuSJI5GdjUurmN9b3Ueuj4lGLD8Sswo99bI7JYrS0wOq/O
Jb/mAr4FAb62MTGnWnlvtvBZ/ZjWr+mkeDUIq/Kqsds5MXk/UruyDtDjEdhfDc2gO9RBrWfJZ8Qa
TBt9s26i2tGVKxyrTm+0NuSvpvgGwaSsPmhQo6/yQRkco3/qrYMho6FKpCmnrnvWn6/gpp4kY1v2
Kr7CvL013oGI31ZuvAdGT7aJ0+COaPeuvC+cn6Ud2t8oD8qbxJU2qWe50/vlGVk9gRcTwi2Iwqau
QlyrnUECsbPafyBVArmbfHRbme11UrtDq4swbKsvVrKwyoXSNAissFZgFQAAO9+Eof3rw7qJbP8r
xGMVOFZMAPjpbbQOoTViL+0G0bNe5AhcgI0goV6kYMN3kspGc5vTh25RipQhtPmue+7u/y20xcHL
C6TZ41SHFXCcZF67U6F3Y+x/QLL2h25rX6MTeOWrL9nUjfb5ofMae3D6d+3hp+JEm2KfOr2buOJN
KBg8n/Vq60aj3fxZZZsAGqqnbHTQlTft/CRUnKmEiiQEQ9XkTkHbbO+Yfdgc6jZCy1icRe0vosQE
Inj+aP0A70B87GrFupabjDZ2kFtkvJ8Gv3kvuoRdKV3to/PD1OsHKEm1mzGMgZBW+8TCdGeAyQRM
niADFjI/8CCsyQ5BrDc7MMppxwIqqLbMJOV+kFvjEUmOCDlhyB3v/LCkr1nd+4ekCsbABvqxdbGn
kFjX+ukmN610G1emvqVsijwmSeg9o21+laH9xUUOGxigrGqeK0nHg9OwguiQUmLdFujw+oSmDb3O
2qlsoddJVaD/www1p6Y02asWDslG903ZzYE2tKEnQZA/rrX3qEnauwIenbmQhy1R5J5yd2qy8EmK
O8NOw4zeNWk3QjwbSBWkY0Zf2zYl1dEF04zGTxkzdgxZkDdIP7ZygLJhKWs2s8JhBzCYv4eeggky
wRjSEK1lVS906sYncPmwOzoM4W0tg2kGMEplz2Qo7KV9J39HTAUetajk965RrX2Xh/hFn1bZphxN
LPg0Ks2+QqXrECREhkxsH2guSl/0uZO75jpko1G6jMn5lz9BvNYPjdaf2wa0nQKFZ2DOgrQihxbY
JsNWw8bKN8iTkdaufF/PUMlK2sFGrUkdbRqrINoZ6uCe+CpEVYsy9W9qqJvfIQsQarbBaPZhVoFf
g7YqABVAbVYS8FDMtHYyycmd7CfNIcw06doymhSSyzKohCvDH7+1kliOlIy9tr0cF3/n5i9tXe4Z
SyakIRMZe0S9jh5w0fyI3bvk4Ls/0Zu8VW+LfeS+9kdzP25CG9JxAuvnmCW8VP4ESB7vl4V1YXVz
gKTbHy0ydrvwEa3y031uq++TR734Hg1U5pV560NbG+FS1EC6eh+x0I8HUU9UePna1phiH5Mgweib
gtjNyK4NMlHPb/vPLKY/k6q9MnMsml6M+8tDP2/J4a6R3OE4NFbSG0WHoUs/mxYA6qsQT17qzwq2
kJnT7Mp8BHBMjj01/AjYABouU1CSnU3wa7+8yXKH4qCFaRqH+ASTZa4c6puEPIxkuKtaUTJzfr3w
lpAA0xXEFzTX83wBEdPMrBxmgWSl3vgaeLEKan1CcJlsKq3D6WdIuL5LSHDLKYtsSUFKrihyQcpm
bbzLr+Cm3GyqgsqzTDOqeze+NGyJtJ8gOh737uXFXb34LIbLTWwH+KSEMmXttKxtbW1MP8sh+dZl
6b2NqN0JaZhWL7lAp2oz8g589/zrUUoTSx8IOL6a/qjhUB2pC/dRTK9pArwR3W64jkXkzWuDRIfv
TDuB6zVyDVjzxduNNKPapjOvmFz9yE1cZfRXo9Jt2r7qIkjS+viQ0jRUqMwDfcy9hoIQerh1hQk1
5KdgQIfuUUeTpdS6FPg7k2wi5kaKSEpz7foAEl0FrcEa4CZ81aezoqDsmrx2cMrZehsfwybySuQ5
LjvLqhk0q4HXHRQGZ1RxQTtmrPPxViimXZXgoJau1eb7so35DcfvP31hg3vjIYkAhVQVNgITgttK
1XR7lgS+d9nK2v5aWplHuvAIfxy1limw0vVo1UqY3aPjoVfdaggE78h1h9CQ3QL2ADVUHtobGXkZ
SxJM6X3lTT1eEjgvcQ1yWF3swbtj2DkSlmFFXVJqomNrbcWAusY/BAGN8Lx3MbrUcn2uAxXSFeTp
E/86DwTHw9qCLUyY3I06aHNWtC1MsHwEzLx0ewD6L6/W2tmHiPHfFHLRcFKspGU93uKJdIXN7IKK
/w3g/OdYSj8UH0EkJXbZiEqp6ytHjLmyqc5FzvmzFk6iJ3hwoeENl/Jq52t2omw7MGqqzqQ6xjTY
DDiyTESVu7ZgADpBBBgtsCiqcvGYtKOEFgkM1dIedPhjNkI1VrBiqzaALATaHOhroCFOxzVkbLKK
EuNKjeDI1K3albuy/HV5zVbThJDf+88Kt5HjhlZp08NKhA40Be+XokgeGLRvakIdaCV1TlZVUEjq
3b7Sn6wql9zLX7Aa9RcfME/DYvn8UjGUIsONrUnGN2NAnnSKfkpauZOhQ1g1ohzCakhZmOOcVM+U
ru98jDcPt033Eg2vTfTStYJk2wrGCRlmdNmiN9JCndDknNLPwkwpWtwDpzb5mmT6BUYITzcTW6uD
q4787BikS0GZYrdadCBqZtMsiWwoS/e2ZYSxXQ5fJVWuIwiBkkZ0bVnLXSw+jnKxAJL2TRT4mPJ+
sll0nOi2hbqMXjuxDG5/EZ/Cuh+Dzhd9VyZFw9/pAqvoAvaDeSpAv26XueJWUrEneS7I6q9Gn5k1
+H/McI48EKWHkAzMxN1rU962U+yOZENTCtYRdGsjvS9itxUNjPPcsVF8FnawKGeT09AgtSnQ4UUz
iAKryBDns0FolESp5xk0nxP9ZgABfwmWwMv7cHX+gIKdOyAA0ubPIHS1lNEseQqJTDwkk9c+vgnG
2K39TzTi4QC0azxrL5tc3YugXqYK2F5RGOAufGnZtoavFog9+oYyCrFbqO1cj62yuWxndf4AW9bB
xAVZEJ7VJ8HFcgL3Js52wNsnsg+RNgXBmXfZymogW1jhVimjM8/NhAlkenmV12O6CRrp3WzoZKtq
e18EIP+6bHFtXMsznZu/TPF7KZ2vDXoso0+5cIPxGIa/LhtZPV9BBAeaw1mX+OyqLAdKGkkUVtIk
fMd/b5WK7iqz9GJ/us51DfCy+xyE3sjWFIJyzvnpBISZinY0QtH9A7A0N0LIoqEFaULj99BZbtXL
O0m2NqYMVQRd30it9jxFPRrCIY2gPnVlcHd56HPIOLnkztYBp5y/AMI1PDNTjnaGCYpcaLINfvQh
gEC1CE15tgNgAdCKmRwOzxBshNPYmHbBwLTOB6eV75Fwz5TjkHtt/nZ5HOdLyJnhcjIQVZRQvcU0
yi+l6gXP2g/5fXTBGUQCe9xeNnbmlJwtLtwPeag0egBbnbnHPd2O2K1FBY5/jhj5bWRWygZUDwji
+SMWl4a6mqKpqkEXiGvzJoEujo3MuOKYjTJukQdJ7FzvEzctEoD442a4gSYVsqk4IQ511t53zTQK
vuhs888fpIM1DM0E+DdPmqhFfk/AA546lfoNajk7oze+LN21Vg/yukEQN1e3BfYDkWeGCVx7uTnW
uho8pzO7RKngxguxpivL1wBeYwV77yIj3qBp+7YJJvNG1eTrmEqmG0+JYHes+S5Bax4aRg1QhfK0
5z2Ss2U0ACaetpbdkX1UfsT0zTAFwXttZudWCQqKKewVnuClLyqthWxP6hDae+qQQmc+ccMaiCvt
PRiI8/feu7TG7ZSpU7s4rmCtAdSeqaqXmndsEFxVfrsnH1jgunieK4Dqgu781H19nYZD54cQui6N
Hs/MLtNkpKwy8tQC7r+N2qH+hFJaHh7Bho7QEMUJspgA509704yrp0FL2sluJJN80g7Z50TSJmT8
SJYcZDbmIRBSEhQk68aon6pQqT20kFYMIJVm9ILJyJ5Vo9E90hTKk9wQ6duvCnOXtrr8rPs+26XN
mLlxSKarMCIZ2Px8H+AWVBnu2qD6+4oStg6uGxqKijOVLv/yVsNkCEwrwmRk/c9+MIY7anbP6Mf8
p9OEUMtCnR30kmdJrRgcxFU/E3sUfg8Bmh/1CGrg42TZyABR4qnmoYMwZSm6fpzdrOYBzk97dImB
iY6/WVHSmL4BgL5jNM9T+ziUqNVAN9tOpGe52ikimoNz1AnsAXQpI7mFYxuMoKfe1RZtmYEGHDum
eYYO8aA5cuL6kdckthm/aSl6O3aKcUPL7eW9s3ZcLu1yxclYDXOppxgnrZttZA67fhSpIKwFg5le
AZOJzpEzGqaq6Rs1zbGC0J4t6z3rdyPLZhEhgMIF9+G1c2xpiosESRHgNYMOdYcGjdMHxo7qqS1n
6T+Et6UZLpQHMYTWqhBmfAXZkeFuSN6srHD88SsU1s/P3n2zY4D6Ahc50GCgRHHqGDNRWJ33DXaa
tjOtByu2bEu/r/zHFrB6Q8QRpq75g4HOfly4NRRE+I5BhUl45WrzIQ0i+kaxrfJRnbBynsTua/8F
UrASuW6Dz7FwMrrTku+6vEFmCqRvW9odZfJVSczOysd02uWGG+XZw2V/XXOm5fdx/mqwWkv0AFEY
6GtcoLtxU5n3Wv2jiQQn5XlNDBMPrD+EVZFqRrWCu+ZpFa2VUMdMVGoIHuptOoIIzWYhmhiSe2aM
bqggcdXkXlpUdpt+lCji+k7KfuraIRlecjrYxuDIxr047zn7F38ULT+Nc/NWBQB+mCeBZcdRzjD5
HnKsyPBr1lOcbQyk+pNdIblpkLm5SLJozSHnFyfYhkDLgr6LU4dMBmCO1S7HHlOhgaqad7n+swEL
aqJgGqi2GUQSoas3J0LQ54+Kydx9wVlEUZn0rYnthlYvi96j6yxvX3PzKew+W+s+AoUcLsW1CBG1
FksAfUOv9W8oHs9z0afqqJspuMYACNgNig8mh+TWqIjgXrFmxrAwLPBnIx3Kv1cYA/0MitkpEIWy
AxYr20eZXRbExbXTbGlkvhYurt5JXVo5hOkwFuW9aWy92ZrZRgufen2X+beqKL27dstcmuMWjLFR
D6IR5gwdLUaGTbSbAVpdluglthYMwGyCpJ0BDi5UAU6HhYQudnCBw0tLOuis7avpIWSJR5TPVNQQ
tuL1uH381pUA2/lZqQGCikCDEJiK4kcjqCADCAB2cRsodqKhW1dwo11ZrxNr3Hr1sRqk0gBrSbyf
WAFt0hCsCcQ2VDsjHxrUDiFVeTmwrvjhiUluzWIIWOZ6B5NqpXly07p9cS2LHGNlwU6McNF76uPY
r+abetBnNksPoH7EtNoUIDwRYFhdXTHsJ1QrQLoEDPSpc2R5TFIyznOYPkbDvo9umlwDWMXVA4/k
T1FMnBA9l/lXZFz5087UKrcnAHHKcw8IyDGbYFP56LppPegrAQjc2mG3wQUtIXYR3vaiVv3VqVl8
Ljc1OG7aXI3w+xXADhawYEq1NdmPXqKe+XV5qc8T3dA7QJvmf1Mzu98iHFQUmk3TfOnz2Y9Cd2vp
NQIxldXYSbiXR6+KNqV2ZSmeWtw1xiEbc4epD5b+lmbhthSd6Gt5gcXXoGhy+jW1nPq9LONrLEwz
KC6Dax297ols193eyAPb79/aatjq+l2euf3wD9xvMA/xLHT3g82IL0VJeKnXqNvMk3E3WE+QcodU
72EIBfeJ1f31xwzfLyNNvmTVEczk9VtU9W5Q7nKW/8smXhjhAqJOpBANnvNUSh+1Fdht5KE55LL3
rMWmmSF71tkxoaLC7SulHXokFWfaSuNH6u+n1O3BSWqm7pAci+J1eLlsbm3eUCDAE/B3XZxfHrmR
ofcQjNh3oyfRnU4fJ9GNRmCCX5pS7cE7V8JExa7T4J0ZnpRv/mUUhgWJcxm5Jj7VNBba1GhSj+Nj
2o3kVY6vKhE8YnUUSEoac24e2HNuXcJOVarJxCi64RGqGGNyBf7Ly6NYy0lCqfuPDS5IjbrCghpZ
cgSot+mDgGIM0HT9lxp9tN19imNRbzOBzfVhzQUia36Q81lDVjYtKUBpDfaLfRB8R0iBaJ+Xh7V2
UoD47z8T3Gnro/6QgXksdWrf66Ud3jS6G+c3k+WptSA5LhoNt0jWGKQhaWHKomDoU3Z99AG5jMvD
WTtJlsPhFilpx75WZNhg0QgGMJuYLyPNbEs5aiKqvnlmuIcI/OHPzHEHiWKyyldKmOqLn4p0SOvv
EpjeYHt5QGvJEVz9FdQxTIJLMv8GnuIegKAWbjfidgf2enT/KLbfdkeTAcGvVngYlzdghdqOun8d
msF9yARNsWtBb/kFnIuU0COAFiy+QKP7bvxldE+qBrLQA+TiC7qJZNGI50DNTSyUxlBGAaMjRQpK
Oz0TO2sKh17R8eSpIgetA2n0bBZe6h8GMqFL9lVDBrnBU1xwfvyOpmd2IYqJPQ5gBpAZp3bNTBor
vzBAI2LXL+1n5mk/NDf8KoD8taN9ldjBF9AGr801PY4C2ytbA1o4UHABwAsKq7/f44tLSVI1zDdx
jswhklI3a7bd4F12pJVVRKeHgm442YQ2usy5a5mZ5cAiCe8SFqH4i8bJLRC5IDq09cjFJS8WZS9X
9sfS4O94uhiToeaVUg4+3IbEdhqjPTTaT+1VrAlo/9bmbjGw3y/ohZ1ODgJKMgtvcikAqBop4AEN
jf+wQEsjKucbZavnOa7ETghhLssHXdVrXwnAqCuxCwKmyCjPJMPwhPnvi4EkhjRlWgL/AwPlVV20
jsbQwdVHXjFrCXaxYN5WIv+JOS5UQsVdCyQZPpeqXwkgp5Gq2KnkMXqgmEuRQqHIGud+ld7iopPD
mmq4VfwJPn6bVLshcXX1Pmm/L/v6yvuHoEqJqId7LV5AfL3C1FOLAfiZOEfQqG67TfpUbMdDtUdh
YQ8Y+XPkkNvgCkJhN9IHaJW9chtfuQg4du0FgtrXuXuefgo3zbLsG3lrStBurRmSYoeGdEDmbS4P
+HyvwQg4VGQUJFZ6J/UpQ9V5wHhVkJCS1mUgSsjMB1PaX7ZzHkRgZ2YgA8cnoCv8uzKegkIuI9hR
lO/E9JCNmtirmsd2Z9xnZu+EuuDlcN5Yg+7FpUVu+pD/jRXfh0Xt9iNytLfae0S/8Lb1nn5a9vQW
PfzMai9ygLiMgNWziRtdlXZ6KB6DzeRpHjJ0W1Ex93yfnn4S58qp3BfKmM2T7Xsgf+qsQ928W7qb
ixgiVpJ/S0vA7p1GBLAql30+u7FeNWRvZLm8Q2kr2piNH1yDhS3eRFam41laFV8kNIKHUKHh1mit
5Onyup9zspwsAyQlTr9EHpWg7w18Se9USMmAdsTymh+pbN+NbglOlghb5yjtTMHmWZ1qQEyB6EZv
FbgYT836lVVpmRxBkIFd1xAFSdV7ar4PussqQTRc9eyFpXmHLYJvBkRKlZuwlPQgicXNHkRUMiQg
CrIL+9eO3JNGcB1e3bMLi1y4p8SHWqwGi5q5LXpvUk1wcNz65T8U3+FFSCGjcItXPi5Up0MjQ5gP
YwpDsulEBhoi0fkIelokWqv22ycPcvQ0WDdQrrnsM+tr959ZwjmvH8hxYOTz+BQX9Px2Jd0Zlpdb
ntz/dRr5ZIA86EYJKsgTF7AkEQ+o+H66U8a3y4NZef2d2uAuAIoklWhjDSF2MutXF16Gwmsz1Z7l
R1CueO5iWxr3nUhPePXw+LN0POpfjky5GxWMrFMnF/yI8JAPf4r++nJzOjZy6iC+lWd6OTtIpB3D
+LEFxUAyCp6yq96OY8OCABXy1TynalllhT9ZsMFAxTDFNoUoBESEQ2RBL6/UqtstDHEHRmLljQ+2
PiCwULoi0s+AXVuaN1U2E5F1rIQMA8hDADhVBc1TPPe45LepNZkBLu29p+e3XeQ25mNX3ADOAmib
mf29lxtgLgORNwpzqMtx8SIO0WJPkwhJtPjKVO5S/S37+xsoqp4LE9zcRUCOx/2I2lqS3zXqXdU9
swLtg7dqKzjWV0qtp5a4mDQwpHGKGUNRvSWfxKlyO7W7F7RDboIr7cZmvUPs8POAO/BtfdBi+/tb
/kgFnvKbp+D0wTcXeREWcW8ChoZPr4xgOqNDCwyUooDsySZbepA/WWonL8U2PeahMx2G76HeqIL9
tuKiJ3a5s4a1KK6aHexS/y6VH2PmUOoQLQB9/O7yZlgLWyemOKcB+zw1SwPzTNPvRnozfoU9ujJH
u26vFfaixNeBL+o6XtnpJyY5J0olQnIaY3So2/TK2yRvK+sqF2FU5l+5tHacA3VjUk8jxcAs5Wvs
PjXJ9a0HFj6k0c5XBTtvdUQUnNpIYM7FSi4hIbd9HfY9SnoEGfkOxVYg0YP0ShOB8FeiPWQf/tjh
4nDSd6qWNLATTLeq7vrlUye6u84/wU8bHB4RZK7v6/wFPm9oWKg+BHMAYwYP+bcmyievG6AyVKxl
ZK35NINGkS0yJ4iPBooG6jT1cRLyIK+aQBp5RtRA14DXGEDnut5j0HOU+irKBwNaXZd3zdp6z3nq
/zXAnfVho6jDlGdIu2b3Ms4pNbk104dQdL1fW+6lGc6tqph1uLVgHGG9n/IXk9mxL9j/a5FmaYLz
qDCoA3SyYyS0eJGid+gRUAmVrjGxUxGT+eqqgMWOUkCDgZ7mRkMT0iu1DKCCHqGZqnTqTNRVILLA
DSbBxbUoZjRcgyMBecFSF9zIVxdkMYT574s3QNWUKJZZQHdI4XNEnrRxcOJesCKrNgAcnCXmUF3j
07mBP+UsGYCsKIZbSXJpcaVl35fdd+1eAkDFfyZm914MI62COiElTJTjTUPt1nIJsMTlNZN2bclc
kCYI9staLFYp0O4ACaBaxJ+jAK0oqF6g8haOG2bUrlrgCT66knGF+MyETNOrTr0wx42v0a3Q7Oea
Ka2uemUXmS+m5o7VDkzIlydyfa3+jIs7PPuOsi6aYKgdPox4y1CvIAKXWx0LEDCzUNyMcOOOMcqs
DFJWqHxr5VNfPkfhngSAgT/GseDGJTDEt1Oytm+zjCHwy+Ouy57wgklLpwO61vjbZl60g6p/RsQ3
RQcqBagdeG/HCF+lFPTYVeRZot6f1QhtoSgGpXpoY/EeJ0MvJ4b6NFwchPeo9aLLVW6hICq4Ia5G
nIUZztOUJo6VMIAZVb6XpDcmaiVcvZ6hGwBLTFHgw8X+dKsWsRHn/gxwZFMG+pLwSOPE1SJ1Bz6W
o9zfDHkODKyaM9DX1YJS2Qr2AK2gOgp85nwHhrTdqfE41yKTNhNC0Y1yzLYoAbiyZAMhBQoxG+Sq
sT0ITP6uJvPXj6XJOZIsQhMiRQtmPphUt/k+enjK96BhUl4th7nlNzJJ2/BGuVc+NEdC050tfV3e
z2teAwZUzdINlNLwrD613miZpU05NttAbwu0zevxrpcA5dtfNrMWNoAfne8PyNSD7+HUTNh02lRT
7IBC2ar+r268HUHdcdnGWmoQr7H/jOhcdgUNvC200GGkLR1Af11w2fjmOzG3lu6Ak3fKH2JrW6eC
zb22IZZWuTRgMGpAR81W6/wYodW1JK+Xx7W6RCY2AvY2Gvv4XFWlghpiKrEhGtBUtQ5BE+QWVF4q
c5iZGI2jQ08ncy/bXAuNALrPPAc69iF/ZW0AdNUaY8BTArgbs7lB40FHn4B07/xKsGxrrvEb547C
sQIo3fz3hf8bIM6JtKwH4BGipwnYC1mL66X6cnlAa1a0P5PIZ96A/KoTOk8iKz4zc8/oe9tuLptY
j1wLG5wnMPQks3KCDcXYg+HLRrM1QLh3aXM3oQRR+24hgQnTu2x17WajIX2koL8O7TX8HXPQJtAp
gxjI8RsCVgA02MQgLy0l5phRQ7d6r0KGqC6ja6nxkZUfM2V7+QNWXQWhGrV4A69BHv+bphLV2hQf
QHA3TDWPIYr4VmpL6YuaC26Kq1thLoGjhIUylsz5ipxpbWdZLdJLVeROMURCpIbZYari4iskalt1
mYWx+WMWjjkVeeoPDGAGubwbidv0zwkVuMzq3FkgZp71HlCb48KiBAqTNE/h+wrLof4u2Sb9RKYA
zRAQhQx1wU5bdZU/1nhCNmawBuhZDGiMoLBC36fqLbCme5RQjnJOcflByx0RdXusn28Lq9yuqHLK
SDrN+/tWDp3gYVZbQT7pxvKmm8iJ9sGTtQV/ObgJ3NDzb4q96Om6GqAXH6CermMaMEkNFHxAhh6G
+R7eidL6KzAJXBsWJrhT1JTkTBpizOywUTb6Y/gEgazOJQe2LY/Qd5xCxzw4wbv8Vtlogf0nJ4Lu
MFoW8dzgU/1Zhj5yI4RxEn9rk2RPva3ptpU/6yKKk3V3/WOJm0nUxoewnndEK6MHswZ7nKNF910H
8MT75aCyAvGBrMzc/fQ/pwK3+aIQGihqhUWTdv518SlBOPmBVF5y1bs6aN/sTARFnn+Qv4aBwhUk
rkigzAnsUy8pZB3yQMqIt7r5GWvfAxpamH9biwSP1qYQzcjolEOHqXLWLNzWbR9UIQ7WQLpqg72s
3qT9US3uW0OAUFq9DS0tcYslA8LWhs18hCvldqqsY9wA0avlmmupZesqHbovC7ZV0Yk51PVXqb9d
XsLVCcUIgW9E5guB5XRC24pOU2PNE1qBD0MibsC8BqEt+L5sZy1Mk4Ud7v5MJSkFmkbGjNJjrB9J
vJFqwW3od0fJmXMsbHBxOlPGCRg63NHle+Ne2Ycd1DfqX8jmNDvjsTFd6dkP7MmJXGQv/uF8XwyP
F4xLBqPUwgjTOHSvo4WSzbCLh9EOtO8RVW91vJG1fzhk0Z0H6LMMGkIoVJ0unElHtVd8TGiGCjqI
eA3lOxzdQBWpNq1uBZRtKOD4wLbpnJ1sjFo11uGgCSiu4s8yepJ6ry5vdVFefNUT5yQMxoMrNB8g
0zaoQdygYiek0t6ovqnV/bTSCBRlTABXElni9lyV+tHoV7DUq/cW3ZDsVatNB602AqdYPXDIYkjc
gYNMD8D8voIhMXo9dYWtQaCjy+PnsiYPVdJeRTJIeMIntQQbdXin41iXosnr6TtB/mEsQY9lRGD4
g1JJF+4vb0jRJMzn8eLe1KY6MwjDtynMrS2vJNdyiKfrw2Ur87Y+25KQCpkRkQaeKZz3BMzqVaUD
IpIOH2n7DbVX8KLL7DCWTv912dRqUQxlsf9sccsaZni24O2MJ56Xv+GZfovOD1A0ukHj4vYCNkbH
j53ih0g5eO3iQtB6iXSEBoQ9X0wlY6z0NJk3yHBbKLeQPrcvD2x1pRYGuJVKNKkcE4hCOsxI3Vi7
gqJZyrRN9y9Z/eVA5hC+8AhTLbrMaGFHjz6ibLJ1JDREorKr0eT/kfZdvZHrXJC/SIAkKvFVoYPb
7ZxmXoSJyjnr12/Ju3esprkiZj7ghocGXGI6PDyhajWWZawrDOhqoylgwZi6zI6Tt7EMnAT073H3
YIkKY7jzhi5AzUBprIYas0usIegRZ5iAVYOjGlAN6OedUVTowN3hKxTmYgvrZkAyCZY/xJE1Yq/1
bdT8dvKd5e8062l7K/DeBmBr/DMk5oYDn+1AlKWkOpLPPlqMGnQ57ajyFEIwpT5U0ZdtOMEMsqGa
HB6zqk/vzsFbV+xHRLnIUyC72yj8extRjKVGfJHqYkallROZQ7Lc29nJ3PVvshdAXRxEu/Z0l9vN
nb43Hjv3G1h6nW1krlPyAcyGlpWySLq8AHAjWftZSdzKaM9+ax63YbgWYgXDGEE9QmbRjwETgmct
CkGQ+7oNwI1pgJ31vxk0GdNXEQLVCSi0g4nvt9bJdlUfBvqiaQ9q9RqiOlZSriyRuqpo2VjDN4a9
bGgJQPUStxkivfDG3SQKbcSqXGL+7MA1FeYPnYGAEf0yRuEiElDI+VMPYosK2lGxNjxvTwR3w67m
gTGVEnip9TLAJ/XxgFf6Y1mi9++hlvbbMLwFRaM9ap1Rq4vqNGbDZmWb9UVrINanutEE3r55FuxM
7stqBfHp6OlRYBWIOzjBTeKNEKmw/V30PO+7XfITrYaJ6GElBGQ2qVEEciAvZc7xdfc7P/pX/Qnd
qmNtz79lG1J50m57DnlLtR4gs2VpkBh1FlmYw/51lN3RvFfMN334h7tzjcJ4YH6M7UAqjGpKf42g
lQoSux2/tvT39mB4hgT5fH1pzwTrCWvBjKFoYlQGLTquDgRCbR2yqn9PGwfTuAJhrZWllnKo1gCp
0HybBY+0cil0W2u7iU9NEbsl2KC3h8W729aIzJ6AjB1FQz0QjWqnQbpQxRlX7Sm/Hn5CK10AJphD
1oZZtOvVaQCYVDwlnTv2z0RwnfFqgRcBTRTkIgmLFg9mN7StpNVThyCoXjdPJlgpDuOk7sxqfqOF
ktjJANWzsaknNwp69coy0rehqBDAjz0a/QBJ1LWeDTsyzq0gXcvzipB6RFjIgBoBks6XngpVOy2U
l1Y2q5cQ3ItAUOQjMvstNuxWRP3Mm+Y1FnPuatTBSxDiRQKyGiBVAPLW+ocmqmvlHe41CDPRcIkC
a1oa5nLQnA6B4hZpf5NJiT3/U9nOOy8snsLooWWDzXD7rLAJRlx9iquPiR3m37YPAXdxFuLZ/wew
jHXlssqxFVAzA0CgoH4cDWSLuqLfvxSap+QitlvezQKmMROyg6CtJu9vnBVYZ2mTHI3aUmTxtRx+
VMNuezC81V//fWYwVdhpZuATvEgR7QxI44bmUwuJuG0U3pStUZbfV6PIkTj2MzTyO0V87PW9L4Pc
oXdSCy/cx20k7njAMYL2QdzGSLxdIqVDVljW0vk2aTH4o3ek83eqKbAb3EX5AHn3vtbD0f1ebWSA
+Gj9tsx9CC3m7WHwzouJLgGiYisjq80MI6/RmTHGuKZIdZhBdZzb+fgQ/0uF2wrlMxmtjgC7inGo
wS5Tfo+gGtsexmdhBFxRJhj+DAvvcPRoMePowHodFBMQDKTScu2I2ILR3UbjPpFdyz+W9StOaNLu
yyBChaWr45W5/QX8ifzzAQaTXAavOBi+lxjAoilWW7ZvPBfN29gft2H42+4DhjHYgRwphdJgnIoS
2hbuhvSRilwX7iGCgJeKsAJFUeLyDatd50+kAUMeAjS5+qLXj3p0lPNj0XixKHbJu+XNFRBrE9Ri
CuIQ4TBEEdXhPAzPk3TQ2rc6O2ii1OBnWaVlh6zAGNOgFbSraQUw6GbMO/OR2pE9xZDyse+u7dfX
2bG9a88z7AMRpUW4p3iFzDzUhyLO08kEcoy05wzirzISXOPc2vD14JjtH2dDTIMREOS2y9zmQXKk
G8mp9sHZ9Cq3OpaOZ49e8Di4+bN2Hbii9yz3Sbb6AHb751ZthLOEPWN9VR6Dm+JFcdFaFj/+ArHE
nXJ/1bm1XZ9F5LiCDcTyRhbqqDWTBVQ1C8FnjBTptdVdV62rJV9TQ1AOxgOzFq49BHXQV85ytc8B
1dJuMcZjUuwiVXU6Uz92c32AwhPoxUa7rUtB8Q/XrFlkIb1HFbWKvPblUSStH0V+Cte0iByfyNBH
sAmJwAp560OAzLIj/xd8ZTuubhL12kzcdtxv2xvuA3/9BcvmXhkDyaohtdPjC4LiRh3dOXD1YVem
5zA419hf8YOPB++/YCJutiTAVFDLMaNGsWLbRh3FowbdgoOGxOxdVN5J9Sk0QF1tgAqoSBb5MwHs
8mfZkDHKynB7oJEdfFSMhUgtK89yA7A0J9JPKFg2SKXQ4dSNUnbMm6XnAGXa+wpd4WAajwkeJOqA
R6o1y/gyFFP03fAv9ZRLMlAmKjqcUe52Of1dDFLrWg0yCA8+NOQ1rQnW/K/58pfQ1wqE8czVfJ7a
zA8zR4M0e3hlWLdwl+JBML88M7hGYVY1nWazl2QMBe8M26yIbYpKt3l38BqB2au+rGRyrgBBT+6H
DFFDYEAeKRTl83kXJAUrLwS6l4PJOhuJJRdVCRFVRwrql9ikd7Ui3RBjPIF1Yt+o7WF7Y3In7gOO
ta1JFsX67EeZ0+vdflTG+xmGZxuC51bQhc0Iyo9okWXJFAzF1/sgA0RT/iCgiUhCbwi+bGPwKj3A
gI1ua2QNwfnHMgFlRlr3cgUuT+ji7ui15gRXwa/6EL4G9+V3hHzIg1Xa6k/Qyy3Z0twp8mPyuv0N
nB1y8QnMVdwZTaBXUplBFnjywY9WJuV9WEjku4o3eWcPoz6Iekm5U4teUtwZeH2Y7EOhQtA8pzNI
JCSf2JN/U1m/S9R8bI+Lu0U+QNiHwogEsDZQcC1YTefUmoxaD8Hp5ZCAwUgoFmTiwYaBvc9YoiIY
/CD3MY4wsqvMzn5Lt9FpPJW7/ISnaXRtegMu+tkzbsIr0fbkFiugqBzEwaDZRWcz498oCHNZVYOT
XYROT224F9fJuRoek2PixnsUBG5PJ/eAfxhENsyqJ+CmDVochwkUnkXwowNJaUJ/5uWdsImauz0+
oNhwq6JN1hBFGNkYpG4Uz9fRGLrqOAgyz7woq6VAHAMVoqCNRD3Z5UUik9QnUIGGjc9iO5Zwg+nX
PgqeOhNFlU45J9DgCg9Kekfqdhe3IkZJjvN0Ac9cMXKvxomR1DAw2k5CfgpkzL1L0VFD5FtZErjD
PKflAo25ahq0NidJBDRCHlrEHObWA5O8bYYvHcHtjijctd/+w/12AcrcPvoEVcBWxQyH5W0J+Y5Z
+MbkvWEuIJiXWUCsIpNSjEuS7n1911geCQNXk8+6/5ZIXpRLdv2TQNw7Dr0weg3jbulXQGjHMVG6
HZ0GqGkGX6bqyepFMl78OTd0FYdz2WNsaTy68rMKVPEZqqtfMnBi9d/0eTeU1j6rn7TZxeZD547I
uPJS7xDTMpEOWTLsUJC43NYk0qFUa2HSpyv5l/alQtfOoXJ1J3nSne4EyU9vkFGYv20eeK8dvOUh
C2WaqKlT2dBfGEttLqm4Rsbd5Knf/K+qN4NbIyt2wa/8xthltxQ7+xjfi6wwx1oAGM0PxATlkc4a
YXnS/EpB577jj3ZMXoziHLe77cFxbN87bxb6khDXNFkqqVSSyUhM8LI1Ktmb4w813U2QTBvz/Rjv
t6E4t/EFFHNiKhTmWkYBqFBxUwntKAea7yeRuADnbrxAYQ4NKJxaiss9c6xkP6q3jSVqLOAuCl6E
/83YMszVEwmauYVaRgCIoUYWPEf9LhRp3vMuQJT3L1mYpY70UxNqGNZSHfVofDQj2UMnr20pXpZ8
T3xIGF4TNCgnuzSCkq8sahvinesLZMZlkkgK9miytFxW9x1y4xD9jL8jQjgjWVG6NTJ1ohgXFxI0
AajuROkOIqzLFl1NqEJjPyU9siUI1aTNUwHilg5U+i20VjuoLHfgjcAjwt3ejJxVRAvWByg7Tsjm
TsnSAZDPd4VxJyu/jfHHNgTnEryAYLyY2g9mUo2ACCz0lEGrFXrXwbVlQ9B9G+i9eJJ5yq6R2Ixd
07f6oMhAIuXwpHfVVexPdoy2wgaN7ElL3Jb8rtM3Q3mUC7syrrMx9BQLxTeWLSdgmtDDY9QbOyhB
u4HxrPqyk6k/ItCtoJLS7vX8bhz02xiMSdvfzTEIF5/NOilRHyp6g8/uEdRQi92gvFAUTebeNgx3
HUBni8JCipJeNsAZaKEPRU605EzGrL1ElGZfA2xDsDRrJIQ3q8Oyt7kB1h4ZzKV/76tDdHVR0EWv
tCV/IpCFJmMGgqIIZVvpYyGf8lQwus8bGX/fXDQLdbB6YpiXpyfry6j2Y/z9BtlaWgVQfEt2VH7b
nkNOiSFgUL2LcAmSdcC6hFmqPvRCR+d9Gj3UUE9IdjLZj4FrBAF6WW712a1626TXrVM96ZBJdhzV
1svdLDKNvOFCugp9YxgymOCYPdOGpRJPKoZbFb+KxLhuJ2k/daqoXPrztbho4BgGeC+gugomgMvh
tmmuVGlbIRI32fqTvO9d+SW78q/Ns147rW2es5+5k53SKxGfE8fpA7IJKRMD3GwU6eNL5FmWO6mU
YYCRXQDlcZi19d1UqP0ie9yi9aqt5h7KjqS5L8YUbAtzptTEVaKouFMQmrpF7VYTgcGCNoZLBl/1
hqbuUSFvdFluS2oaFHZbJeGTb3bN0zAXWDYiJ9ZB9eO/v4qXmlTck2jPWc4duzX9Aoz24WJjTWNH
NR+cVIJuO94yrRGYu3iqkMcvEyCMxX0P3ZfhUY5PNGlsSh63D8BnI4Kx0EX9Ea9SBf+5XJbO72tw
NQyI6s83KLqWq4Mfevlg65YTCut5Fzf20p5fgH1qzcHVUedLj0pduZl6HqZ9VnlW4inBwdB2I3GL
5jaL3MI/WOSv5c7h6SI1iLsYrIBws5n9V3VZamhxjQCGFiCgVpqdl9IUQlySZdmVml1PdYonVQom
BvjFohpUjq4G4PFehaYJGlg+tRoqformgBrGOj6qX/1vxC6vJSQWqKMd0TH31iOvcBgGO7evslvt
Jvz19+VCF/jvzsrKGZGUkdYyBX6R/g6Mkx/te/9Vz/bbu4lrxT5G+e7/rVD0pOxjfWkBt5qHJHGV
GpyEyvM2BvdsgGYCnTNgLseridmxDTpDS9IvjU7lndrp55CSveHPcKkK25J8gUP12e/GnkXHn4VO
aQt6KMzTrKmIFCgdhoQWLxBAq7YaftseEIez8vJYMEbZlzILY8WxqG6ae3m0pWfqTN6w/5medffc
hnbomvtX5WAHR0jOoKGldCY7dyxn8KDzLDoovDVcWQTKxjg0NMVWi0WQq+saGU16CMLd9ogXo7Jl
B5g5LUPq+8rSLNelbjceQdeFexbqYjHdSZbTFIdtOE7+aZlgXO+ImsLMsVGjMU8SLUcVqROUu6a9
k+c3NT5Yze2EjrX2l0WOqfa1lAZUZiVOIX9rdEHYireHcO7hx6DCHW8B5sLwKyOIO4LxZuAXRBO1
3auCg8dFMJcCYBXsnOgzuTwU8lyWiWosJbIEbfXZWY6EJMnLurOLBgkQXOE4CWgSYG6KupLkyk/Q
MAPFcd84ZdODQg9Scg5arzDcgCZ2BY36Cv8I0oe8K2oFzN4aidkHbd8DGM1qVNor5Hvc3ijTc1Ne
KX9fw4+T/jFIyhzFeMIlWS6DLINi10zfylm9ksJIYFNEI2KPWJWnxrQ0c4VgtDbm2zQ/4RHiG9/l
9oBCZwEa70Cvx8Sctg5le00iL2NC7ZX5tWmv4uHL9gnj2WT07MsLBZCJInRmb5SlDn2TFh3Llq+h
ZKWOfkW9KtlDAfXKcAxmDzyNIro/3iQuETokWFH1brGk3aMUkoguhXhZ8ti20OVyJPm5UOyJXg0i
FlTOFCqLDtk768gilH15vMBdrxSSAayWIuarasZT2RrzLjXBNb89k8tfYk6ZAmor5P/wplvYcy6R
AtnHmxdUWk6UR7YyRTdBcYdmphtJKa9KchPKZGfpcI+3UTlpEfTBfcB+it+PHS4/HfYjGukBLeE2
HU03iF7IpB4kybhqyqc6CE992LhweMEhpuGKajQ7nnOUWD5rcXjQOs3RlB/bH/ZpYyHUj5zTHz1k
5rIviK+i2j2HYUFhWtF9qSCt1MjRMe+CK8Tij9ton7YUg7b8vnJf4ALERlcBra+OkvIc11f6EN7P
0C0p0ExBLJH+oWh0zGLn2dzHUQ28tBl3mUnuSqMBt0HqRW18MxZqKljmT4GJy/GxBWwWFAlNM4K6
dK+0iL0+1c3vyvw5iprWPof5GBzGiraWH8VlDpyWql+bJA7tOs6lE5iEr9UsA4vqOBoepOIKkA5k
mdeq/W+pLROB3RONlrGyTQSNc2UZbS3tVMstUavbocdoNKkAiLuMFIUt1ESIFqTVl9uGqkam0gnL
GJbnrNqNyT3uENuoX0NRaQB3g66QtEukQTJpPo9AouoLklvKuMtRBpZDgi6x7GAQGSPuDELyDiF6
SJ4iRHIJp0G6pY36ZR0rIEWKm8HytLN6NtDOvX30RFDL76ujF9dJKZcEUKWpPFrq8CXWER0djGOt
i0jLPhnzZXeuRsXYlCaW8lxtMYlaQO81aqAov/uuWY1gRPxTsMJhrEmsIdE8hGWDzliPzG4OXVw1
LN0ce6NKn9AknoEyBa3iIh9GNJWMVUnMcOyKGlNZEQSsVFrYad2hOL9whxzCoNvr9jl19T6bYOmG
7jjKSNgAWpUVpUwVoOnx+CstFQeVXLfWGBzbLHrz8wwR0Kb7HeuQjKP5dWjJKGRp3LjyXVRSvGpo
6N3+oGV0Fxfo5fewZSa9ZObl0L3Pem4rUAu1QLufhoanFzvJcFO06jaDwADwZhzqHchnILYAf4TZ
UVKR6mTMa6y0XAw2uoA8iPe4c1m7uFIEoaHPaQUMcA3GbKu0lwqrH+FrZ9WJQHzUcLToesjcwnyO
oGxPX0MkNLbn9HOUlMFktlRWzS16GYGpKVd5dJu1mMjSbePHBP5r52rFOZAPSew1te2358k6KMNV
2D6YERy/UxSISlF5J3g1BSzNkSRNJCQpPqfRg69D0vw01GQPxZG/fba9jxolkqgpX2hNGfOn4A1A
ogIwsYmKJSP/gkDk/fbM8q4OhBD/QDBmjwbE8NEWhImNG7vRTg0u/1m6U5IXX/72v0Exm9Sg7cLP
h4NRg7QpzO4bqdqV5kmXcry4BTPHX6CPYTF7tG1CP0tR6uLAEDny6AYSqgz/WkP0fXkWlWqE1JCG
YAaUjNSKGgmnLoEjCifDyQL/VJJcsES8OxfU5X9gmLHUUVr41dw0zpyfx/rJkJq3Jr8p0hZCOqMd
alT40l7cI9aErRGZ0zYTLZfjFohdPjphcaC/MDhyM5X2VSSBldvpepFSG3cfqqDGoyCFwUuAcWFa
+KFtN2Iu5aC9jlGJJJmDl7Y36I1uiYD58nM4Zlm4FRjjxZRpkAd6hPFFJfFGcM6HGaq8y9rxy10f
KLbSo9/lpaD3aMMFuSPI4lMRWQb3cl5/A3O2g3xOERHFgKGrRf2vo/YAhv+s9TQJN1jp+UNtW9pt
Y37ZPoRCXObAl6YJCtMGuDVqlZANkfv7AnQn6q6sErSsZXZpgLpJcxV4BtvQ3DO5mnXmuORZL8X5
BOQSkW+5v5qNcd+LXjTL0n3auurSbgHHCWmFZWuv3DhpmOVCCrrGUWfZBZUDXk1t97Y9kHd/eguE
cewHWrcmHdvGUShUM+DivFK6r6XrTLvpI6h2vlJ137Q3VvGjpYJJ5BqD1fiYcyJViSb1FNAkbZ1O
lyFt9YRARGnXsmPQQymZoswBz58xiApdA9QHoVCHMQZ6mcdyMANRKp+m/txS24x2fjnYKansrj2I
+9KXHp9P0/uByN6uvaWmzZQDsTf3reoZxd2UzOjYK9w8XKiV0DBbImn31200i1XQVOgYoTYEoneM
VZjrLJuRra+dVHkpx9CmaW8PUXfs/C9k+NpU82F7G3EndoXHWIAKOfp46JH21Om8J/O4VwfZKwto
DdP+NqiMvbywDaSKwJfi7qAVLGMAsrEfibzAqlR6kfzvfVqFdkumXUG+Kn3mDWopeohwTz6yyrgm
oSSusLVQXQiRtHbGzEbqtFPV8VmZy3MEvizLmm9i5TlSpkMx0F/JJJXw31DDTKVXOaG21fj7whD1
UHJthLYEklEFRNHtdmkjNJT5drFu1c5cjftU7R7GkBy315Z7nf2BMFj5pL7EQ2cOAQFxh0G/gVMc
J3tLQ++xwNHhev4rINbedbqZIVSGq8vwnQjlbB3SNei5OOTC7Cl/Ff+bNvCRX04b2siLSF5WsW8P
vXFvDa+tIjI2/MfFajyMfcuNdpanFuMxoTzXK8QeUHCapFeRj+xM7qGbWg3wrGpEvRtCYOb0oyS7
K0MFwL3cepD9QqczOJUOPdpV6tGejAOpbipT4NqJppQxAVZfJFYsATRXXRP9An6wN5te8ELmgqAV
GTIx+BfliJfrRvI0G61l3XJUI4xRudcmwwNHjeBm4m75FQxjVyrVmKzYAAziynZXfq/RXBQUqNCK
d74/CsC4234FxvgSCm3Nop4AVk25PaU3Za85U/CtKUS5CxHQYk1X/oQRKDV8bwBF+V087BUMyrTA
7ClIMYnWiDFJegn7n8TYCLKJd3WQPYbytANp+uO2WeLDoKgYTanog2LZvKqyCLNmhlmC+pc9kAnx
0ccR9DL/GwpjKPKkrAOE1GtnbPWDQsOnqYr2cU4F2ijciww91/8NhjEVXWSmQWdR2Fi8J+dwr/m5
p0eHFs+UCuqAoleRaO4YA2HV/qB1BeDQwQfpqFLt7TgS5b5FY2LOKoIAITVGTF2GCi23VmkY29Gc
fYtSa/Za1BQ2aBoZiEfSuXvaXjX+ywBXlYx4MXw9NoemdVLYDgOY7OvW0+vT3Hngp7ZJcVMWV7R1
Y9PuqtoO0AC+Dcy9jj9w3/udVkcsD+Zq6hOMeVZUO0VxpT+KHBCuR7mCYG7JqZfaNFUAYeWog8Qo
SvNgwNCiRyoZE3CZ7YxplwZ/XaK4eJQrWOYgmHmOgrMeW0aXzONYdi9zne63J4+7K1cQzCHQjahr
5AaLRotzneUoYHsyhcJmXE91BcJsfTA+WtIEVkwHoU0Imx2bpW9UJXaDBTPGhza5mqXD9rhEm4I5
COkgZ3mnAjL3UZ5kpld+kX/dhuCa9tWomAvLID5yURZsboUqobw+536x74xzBHaQfwGCACJCGwsL
BbNGsREOvkakGpzy6O3K4sBRwQPdj7ldWCIWe+4tDM7u/7CYpaqhs9EaFPsh0094O41K7ZLWJaEj
K/8S6AZpxx8oZomaFG1SeQkohXTXJJicWHsYM2SN5S743tfpkSDvPpS+SMOMv+U/cJl10+Rk7OME
06nCxncg10KzQDAOgjA31xKvRsd4GCShg0+W0VngJE8fSpD6KKj/aPVdWVNPWJHE34wfg1o+Z2UE
567vqJJhUGng9UgT9OWeNF81o/sf9yLjaCjpIi0jY1hq1drj8vSrIqQmkseuEKk8/38ulP/GpLCP
oNySMj+ygEUhajQcQ9CnJjk49JwZcpJp8jjT36P8VGiiRt/PfUXvdvcDmDH30G9IjTkDcNRAnSX+
3fg02FmjbLdwSMD/vs/Kx76fbNpb7hCVdtmDdAYqvioBc3lvPoxadTdlsijvt72lUM9xucZ5a2oo
F8Eat/Fz2590674twqs4fTGMr0ltCFaab7RBs6CoyH9BfPUSjShTWdYp7rwaWrkRFHeK0Y5IY+fK
ccy/QZXVpqHzD4buvYkMWnJogGYswpj4qhpBONdB+AZdgh7EiRvyqxKRe/PjbyscxgJI3RTHjY+h
maDkyI8ZRJilH2l9yPr7SdkrKu7an3X3XKX3aPRyt8fIXcQVNmMXNKtSW2O508H0kxoomkpeGmQ2
O2vXBWi9EnVDcu3CCo6xC0bZKLHSAi7IflXRjVY6lXWb64JBcW/bFQpjFRoaG2hPAkqfzEdd734q
3V8rGS5n8g8E0lmX2zGVY1rmESCiqnZD2DWJLLq8abXbXh/u7WAt4X1F1jSqMnsQpNNqG2fotFPH
4ixp5Gxk8otRmw/bMHzjtsJh9iD6JZLOJ7AxZHhFigSSg3G0I4rd6oEn167UHUABF4LKU4C7HNtP
wdEVLrP/1Elqmm4GLira7LqvrvyZ2Hg8un4+2nlSeyH91uThjzJu7bIy7bxrrk0TLG7b38Hdl6vP
YPYlgZgcGdrFlqXdVamVpwbFQhlUq1VJRAnFdWlWUMzmzKheDnh91U6X/dSxceoYjzvU0Q6v4Ck9
/E/D+kQD3yR+jspTHLd6F4QRdGVcOjmyJnA9uUZkORAg2QIrDCuoq2mjEZsDNmk17bXmFypASjQE
RrKrt8+13AhON/cmWKExa0U7M2nNEWslD1/V+tnoTyp9GfwQ7SOnvNxNrUiiRwTIrFjS+JJWFMvw
8tgODCeXzgoK1+viJiOebnhEFA7i2q+PEbIVunoYQmRJDXHoLQ1F1PR6jtun7Z3BL0FYYTBOhd+g
jCQfMSg5le9pNFC7SYsejZxq7yrpeAO1wVu5bX7UZJgdU5ufG38+SpaP+GF0G9ULnVmdxl6REt/J
e/CpDFMBCm3qS4Jb+DNHAb4S/VVQ9ltaaj4Vpqa+1MqZCaXYlCBd3AR7NDihsaQoD2qMDsQquQr7
dq+VCSgkYani4Ti29F+CQOuPYOyjhnggUqn4CKW4HyCTZCChmeWi8BzXDK9hGHOotZkE6mSsPC6u
2to1zfU8vBiS4UTpWxM/y8VBr47VLLD+/Evmz/llWxR89NDpYYW9EMvzlYQ8UVpqN0GViHRHRTiM
D2daclzGJk4uwrYH4hdeZaK6XhNF3fnmCBw+pow0n8Fyq6AvqUB9FIZjGs+9MdtN5nYtug4nDyw5
siFq9OYu2tKRDA0YMH6ibvvSFwgGc/QTDYuWJk5qTnbRXWdIJkJIYQzPQ36gKHaVoPGW64KjwbUT
K+Dl99UrK4godCGR+Xcms9pL47AfRLqK3HtxhcC4H2mY6fCdMJWjhaDCvCsN303MQ6GZgguYeyuC
DQ/9JJSiNJqZQxBn0bEYsDXy8EGvvAiZexluqOah+VcAxd2FKyhm1vxR7eU8X6Cqe00ZbKORQV8c
77YNrAiFmbksCKHPsjzrpeiaIsMcoWxQSM/KvZlQJQuWXpOgvJ0BCQcUHZEGy6OALjiIricISsig
TGpuaerFkFSriOCq/8xZ/G6N0bMioxRThybR5Z4r0z7JEhOQbW4nZ/1hujOemhv1zt/J7qJUhQb2
/hj8hhe3PZ+8Q/3eK/N/cVlXRq2TPFbeo07z0TI9HRWY8Z0anDrFnWJBHutzd+HlINnEQpQbSQ/P
F5fjntqBZwZ2YGvObBt32VUGdS4626+ynT5Xu8AFAQEq+CVBNoB3HtbDVS+nGVljEhkats887rr4
NE0IQz1ZtWso37bnlZspXCMxJ0/PaK4OAZDU+AST3E2dS+STrqNEgRxqY1dlhlOJOtY+N0gwM8wc
QsvqA7WXMMONXZxn+PXoyLXHACIzdvjaPvsPp5bYaJ9wv/leIEpnE9FmYs6NOieR3Mew2KCB2/lP
xl382rimF3lIu+0DLOh97Fqu5tRH/aFypa8tKBn2zVuJ3Q097gP8JAqyzPh4IF/qHRRtT5HoYcQz
7Uu3vmlQFfoabFcm+pnmJM5i3GHjjR+N4CQQXVs8A7V2NZh1r/OsTeUJl0fu2zqoQ6Rs7wsr3rmx
jTUKs851qkfavFxRGQw6FNjM9AwaBS38STrUTqQS1EK8Sn6e5f1Ad/oke9u7m3d/reGZt4JUjqit
zQCvVdJVMpunIf0NPtLXZhJJ4oqmk7GLdS8XeQ7qb8ec7nTleeofW//39mAEEOyzIO7SLjcDDEZN
ZkeNVHB/zrs5zd1tGK4/s5o0tmlvtmiod8MyaWDlwoscd3FnHWv1tte9QfkZK6dCcWUjO27jiobH
mLwgHHtFDgEb6G818ma9cq+rr9sY/IP/5y3Bumq6hV7nrMQqRQMK93rQMQ3Sm2UNp1pXv8fWY2NF
h21E/kH+QGQOwESTOtV8INbV2ZfhBWbQmRDcjVwMZSEoXZhxPhUk5dBIVoblkKldeFPQAeERqhXd
j+2RcOdO0agFJWbV0tm5k1EBBPWFBaUy3EmyJ2j+QJxelQh0am4DZOv+Nzxm5rJgnhKQ0+AtVD3U
2q2f7JLpOra+ZP79CFaWbTDu5lsNbvl95UqbchQnsgGwqZ9RhHyskwat4IJKXa41WoEsv69AkqAf
kPIGiD9UHgiOHDmieH9btyj0EGw70WIxD0kjyGM1kQEFakRCUbLitfP3aXwk6klqBbkl7txB8k8H
kzaaHtnQvNk2U5n6uMtN0ABPw5ViuVElajrn+2QrFGY75JpaSunyNLbO4W19mA/IXh2zcwn5othG
4rawI5ccc0c6Zzs5s9Oz5amC9VOXO5GNVpqrb2B2SdtpIJ1IcAT6H7eQwAleUNP38+1J1SHrVrm9
o+9NZ3amV8vrHHI160670wTfwG0QWn8Ds4kQGx2zJsA8dCAtcLPB0R/GU7PvD/H36kd4T0Dc6CEN
pnjbB4Tvsa3GzuyoNFcno6mAC6UkS7LR+HdqD+pP/2dHbOSW5J1qV9+RJb0tUaRsepmo6IF7eFb4
y45fHR5f05KERsDXH88UPA2v/vUQe1h7eQclrofu5D+oN6CtCL5vD1yEy1zssdGUupFjzcFoHSGE
oJ1nyRMqvApQ3r301ejMBLXfI8Hoovp77J+gGJBAkXuuBM+35WM3NvD71b+CUfXGJzFdJhHcomlo
/iJws6FNYMvk9xzK8PxlxG1FFbNcY/SxdO8RvhWqls912E9A7cqfkq+5aQJWnBQEZ08G4oZRs9te
sc/cSMvjYoXHuLZBmVGpW+KnkwP9I9CTOeYb/odmQfNGb+zW+yJ/bx35QbrO9y2arZ30Xrqe9ttf
IbCK710bq0G3BGTHpYR9U0GnZRyUXaE5BhHFTUQojEUqwA7fh8u+qeocjAeVI3e/OnSOb49FtIDL
7l2NJa3zpUwBKHL8o1G8pnOr8IeeeNCBtGMRj/bn1xlIE9GlDjJLkOqDfZoZUx3EfWHmIFiwCojy
Sl2ACK9eyKqT0ih+Ae3c/MWiKT1GpBsOsTYlbt2h1Msu1TZxgnb27WpOwte8LuW73Ffj/0Pal+02
jkPbfpEAiRr5qsl2YmdykkryIlSqKppFzdPXn6Xg3i6b1jHRfdAooJ+yTHJza3MPawWuPLR6tg2a
tNNsNoztTTGqY2xDGkR1TQyR/u6SPhwQyuTj76xItD9RUMd+o43TCPs0yKfZ1/quGKb0dgqtbgQV
dT0/dbRWQFwgp+9BU0GSvI4avJbjJt9LRUcPqdyzfy02AE4pXdOh7qmZaJnjdibsZK3PF50Pc5Li
jWTMGCeo6A6V8Xqnqqi5TJYV2BPT+pvrBnD5jsOZoNdn4QHHTObFIEqclyCOMMGCTx47fPVyTyWg
0ZF38w3z8RyWn5vtdcSLmJYD5F4DIJEDXfE37X7zqIIZ2xSpRFx4XA6AcxKtFraWBDtCv48H+kK2
9OrHMrp+3OsLubihCw4GBTDwbeB/+D5EqeqrLl7o5y2j8rouvSvQRN/1taDl9jIuAA7KbxBGBjEP
GP64gk6pBQmCfnw4QO87eCDg3rK9mjjlbbANiU03emkXG6hwCF5Ua9t4CsudU5a0ihaVgFWaGzDO
ServiR0yjBFd38XLJhgsTyEgSleWxVk8xy1mefq2ijTIMPR1ITtRFPUHXPPhK+6kZitrnRXaRlqO
n1ahdXfFOJQIS3rEQkEXSDcME1YPWcrQfd9Kc/5Sx1r6UGVS91lSaRbc0hXTBfEwOEcW9mE8x7hI
CZNhVTKkAziPrcGNJbgnUYFw+Qtnn3GQ8kPSCJyDEJlSqcn5gSFStKGvYVNkcmrFI4XXd8Ruit6u
hY3wKwcMxhDdALc7peCz5e5JL2vI+X4zvDO7Lz7q8b5lyC0L9mztfM9guPC+H4ZqTCZw1U8begwz
mzjsybzN7oOH2Gm/wJOQoqHJRyHFrQSR5WW4sOwmni5QFoGomsWraWhq2gZpCg575agftRvNk7zk
U3v81O/60O6ddAdu4G475bYT71Rn2iabQUQYs2IyZz+Bu0WpTmNiTQuNfvFuWIdE1HRwmdPh1sid
YiLHvb6Uixz916IUE0DmqLc1Nya2HHndpyF6pVxEDBwed5xRnEGVLIKFRrvuwAy8VIL9vNHArnGD
eZdHkHH+AGmv86o+t+8CTyHaS+5ySFKmZhrBUuu3ZFfsYsvtf2gQh7GVxZCc9in1//236uz0uPAo
Qs6gzxa2fgtNsLLkhaMoFyJaE+dSEjkx2nxZU0HSndEnW1S/r2/b+jX/ewmWAz0J8aoyyqp5whqq
IvSpijT3+MMAt7JoUngVB9kj8MNC7wNR3jmO3itl1GMkxMkhC6GPdmj9xEQ0xUT29fWsfHZ19Ar8
g8MZoAF2zwkPm9wJpQfMeaK9RupElrZ8Ui/c8AkGZ2mpEZBm7IExh09JACnX3CtMtIgM23Y+kPox
LnYy/YnxpOtLE20hZ24GmhWl2FqchYaZWeQxwTNVBQdVdFSiLeSNLmJTSzssL7COenlfh9D9FZEK
iTA4s5vYHOSkBUYdPs0WxiYdaI+KYofV2wOKXAuhK5RWeWqzziJxqDXYsIpCNVZ3abwF8fXCT2rK
LyitafFrnR2bAC8ovNW67FkSBYGXVbbFHy70asjPYobiO7N0cr1YU0HklMHsu8pXzcc+9yFJ5I+V
E+TInUCsTx73GfOvG8paTKhTsjCtwUrRQ8idYKtHRj3FiHFrd3Shd/g55zaebNTJ7PBed8qD/DRK
tpDeZLnD/L04heUONZHUBLsAdTBjA/307eiHtl3fjk73Vh2rW1NQKl27DqdoXILGNNJ5qhUTxcJ8
W2oHdNZZjVv3gku3/OYra+J5cGqaW1G7oOj1W1G62nyw+tJOUcAc/SB/u35wqyHJyZp4XmlFqsa5
IkBr7HADvg8cWXJv3iEESmzU6SCI9Ba6pRs9HdUbNNkn7oBmV9G8z2XKD0Z7+iu4qISNXdkGEcxn
vv+IUe2ft+DkOlLvD9k1fmDXmxIj87e3o8CvrvmERQ9ZA02MicZrzmrnUkmZJSMUzGq3rmsQ4oFV
+On6Dq89aLG2vyCcjQ6zYqX1hLW1fu/q2+4O8ik/8/3gBna/Gbag7BAArn0sTgE5M+1qhZJGASDZ
KJkfbMbn8JG9jbOjGDbESP7D549Ck0lB6P49f3z+mUUznkarJd6LCwTP+zbZDqIX5+oxqXgRgNAM
iRpeJJYNdTLEI1zaoh0ULQKIoHjvBetYc930LwhPsTdakZnMM0Da8jmAkE0sJLIWLIOn2BjwhpuS
HF8gqSptyGYY3U0gOo3FYi+chwbtVDDFf9P7n59GPpn4Lg2QhmuVPeh7uv69N3013U3Dq8DKVlej
gTQU7ARQB/x+Zp18Zzo1McMpwN3pnPFXCxeR26YPl2+TY7ybnfJxdITEbKtndILJXSUL7G+9EcLW
Rl/7Sm8Hz3LnDdtnd9WudUJf34lGLJercrmdfxfJXaVMb2sDqoFge9mET/lLvE93o1cioXt9M1dd
/t918ZOcehlHaPMETO+baMKxG1/HcnqBtxOhcHmbpIgmRa2W3fs1u+FjsCcMj1xRy4tgy74/OCd2
YYUkaLMBKMkeHBROhH6X3ot90bd4Nc5BY9j/tz8+zukUrQ2TETjao4JPf3tbe0hIvmWb4fH64QgM
/Vv79mRBMzFzDf1giDHk7Ry4Yb0LyMt1iLVHM4ImEDRD8nhhGuDsrGMt2BNmCL4p2Xsp3SDp67Le
m4ynwPQtuknJlyn7zBSUU1fiGaCqII9a7u/FyIcedYEBZR2E3bRHm0cLac9thewzE+Q9/pflmRiR
JhTSIzJneUrWZQ3JU2g6GZ3H0LEaWD+Y/Abpb4hwKh7UwCCfK0G7Emx44Zx+Xt/dFa+xRKT/oJNz
n9inqSxZkAeDiC0mPaw7RZTXWd1HA1kd+EKkinnHnpl900L3ActDeJ1KX+P4JEWHSBTarxgiAP7C
cOtoI7XFkBhg1HAfJvs+2uqB/x+26gRiibfPbF2yqjDNISxGwOuOdtUyfL6OIFrEclgnCFId1kj6
YxGou9iMfqGjHrIsguLjWsxlQODTALmlCv727+fKCcrcWKlUEqAkoWaXmFRcqoCFahfFHVK6wBt1
d25AGvQydi+BqKVuxQWeoS/2coKeSmqfSDIMLu+TTUPNo9xXt5NZ2CAN9CAl4SZjDkNsNte3duXb
fwbLRbNxloTIq2LRs/rUBPtMP4zKu1p/qLMgVLo8Q6SETU0my5wY5Bw4b5U3Q4VWZjPB0Lwc2WlX
3eWGZGdyJPBPl/u4sP6DPwvt7kgHX2Rw2q5qi8kAvVsBduXuUI7HoZqcQd3J7aY3HwqRSuXawqA+
C8ERXGMZcp/nBzeWYDYtSxPN9VAbUV7S6Elq3q8fkgCCb63TO6OgAQNECTHdWntTO8NtJvc6yCVR
n/atXKaCjgsxLZT6zhcSgOcFyS8rBTUElFKt0sm/qI1ZM9Vua9v8kA7GMXVFjTOXfvYclDN7cFCZ
wzACtAIFITqc3EEUo6+8VgFhaShKqgoUPfjSUwWKqyiGmIFTecVz74NC3k82xY7us11j2Mwptmrx
am5K53Gw6T7Z0L1ICvbS15//As4J55pkFHKMX2D2dintdOL1ao/XyOv1E1yBAevQUsXDmNtyq88P
ENcr72kXY4Hdi05v1dE35edOEVzky9kszQIx3UJuRGQwl3y/y088ldwQWuVZjlyDnT+lr0qPHvRE
cZCwt+ObeBO4ma1CwOvQe6GfH4VSZN9++Dy+PsfnLlyVzaShCEGc7mb2IcLoa+/KHdp10fFuHX6b
m5+/r2/ryofhDJCPtDsZbHWJBcDgA8TGg+ykr/2tYlNPP3Sjr3wl9mALIC/dMgql0M3CExlOU+cl
QhN5kmodcztIjUnH5KG664+J6Rr7hS7Snjf0Q3FStwocVRe+K9asCLrPFgTDoIEDQbZzK9KlyVDS
IIQVZUGGHp/gKZO7u2GWmp0iByLqkbWFnqItv+bEmFJTT2ZJlVKniEGJqZU/xyJ7JuG7NZPt1H5d
39YVP2qh8Qb9oYhbF1nKc7AkKaOgqnCQlIXOKP8cIc1olMfrICseDZKu8DQG5qIVna9+jsrYMpNC
HWOENLVuI0Y3HxECWgKrXINBQw6+qSbq9+rFMcVWjmG1AclTlHCh/1JaorTAypcUPLgEn1DMkl++
L6aI5kq1KFqagZ/Ob1E9gINpB5prpviQa0a5VdQpDGEZnAB3t+GpUTeGbhyBn+GC/miWchqFxaIB
aTWzLWvB5OSBHDxA3hX2YUaoLdiRXqJnyuo7lw7RgGZCC6kXFAMgeC2hDIXO8EFCDTSem2E3DJL2
mgcNongMVZTbpFTT2e1VBCJybrTRphsyVXF7BCX7ph66Pcr79V2lTGF3W5qx9mDMBjz2PM0+aafo
1iC5/EEmZt2OsdXsOhgwuEqUHDGNNmsKRi9RqwXFa0iNr1xmoz9r1vQZS5P+yJoAVGNQZ/lRplZ3
q9F09HVgPJYWNLpK0NRHbj7S/kbLDOOtr6JqQ9IpwsdYjzHL2fSVdGAxJKhnOWtCZ6rl/ifi1aTx
SaiwXWfMiHjqwcwfhqJu51soBw3BA4U27n0C9uTeGcDFCR6SImI7U4+m17KrI9+MexraTGmJi7YA
YxPF6gyiBYuVkxuC+wGa0CSS7jNSyG9pNQePrG1iaIKYGPVcSGZdLa8VSIYk0CZAgS4qMOWcshsc
owoifJpOf0hFMHs7D2n+HHekREFBl2W/aJr4q4E4IfHByVcgLW6aXYoCRNi9hUlSfRJzLr/6yEo+
lbBWvTrstNGGWIm6xzAjyoytEUgCt7vmH0w8N/GmVkGfyaenYhrDfhY9IOykS8xXmqPNWkT/sAqC
ZhiEisCCxsy5E9LMLMaIPVpSJOuxb/ysc3XVve6CVlw4Eqt/Ibh4g0Kr0wjAMoHs/0eqG27SQfS2
GND+8q8Hj9HUf4rEeVSZdawcJCymmbZKfdMg2BYp/6x8IUCfp+GLBK0hqGpx+xX3E+kRey/KP4Wf
g9c/3xjHaM49LVA21/ftMtmFmqwsKyjFQSIRTO3nRxMDJpIqhiR4PjvaiDqG1G7mRN7EbekEff4n
kUSJ9+9MEO/xdARTkBuCSDJWeI7Z51UVhYuYknRExabYvzHHnO38oD0/h3f9bewYR/0u9Sq3e8g/
Iw86Erjutmh+ce1rggqgDuoaTLiiWf78V+hBaGrLyJWjpr4BxcRuFJZr1ozyFIL70kPFc2RWCwga
+JiPJIfJ+URh1bTJAy1c9bHaxfvapjtRnlS0tMW+TiKMsshM1g7ADVWkLrPJHorddbMRIXAZ5nZS
Om36/lDCvTbx3UgerwOsRaCIxBCOKSZkJ8Cie76GFjPQrGgnhNyMSB9mb5rvRRSiqlZZIHG16dxk
fg7eJXyEcgMjIm0UxMRtU5L/rkM1gf3GzW0ZD30l8DRrSz+NQrj7n4XBOISLmOHQvUh4CRiRoHFw
zWpOAZYfcHJ6Vt2mjFRQyKoG8pqSYlNRtIdP5U1BBEgiP8M5zZHJOSiRUdQMyng7hLsiQ3GgdVv5
EEXb6+cpguJ2bVTMsE8DVKDZGLitEbsTus7ZqyZXbgE2hetga05tkdRCzgUywArfIVeFrO8aCv85
lKDoiu0SIzfaltaqrY+7IRF9EdYO7BSOO7BGSbWpkAA35Wjj6t1J/gp6u89er69qpfprWRbKSGgc
QN4Fwz3nhtFTvY6GEiJtndd55pYe/6A56BdcJ+bX0IynbuTtcAuO9reBuqIKz9onHDE+srZEI5dN
s0Y3dnqmAzuSWhut3RYaAJWZedeXKEDhn51TEcoGyLNRFIkK24oeDO3JEJHHrJ3WyUr43Eg+13OV
TliJjjGSzaCmNTo/lMOsLORKeZAcry9JBMfdsXjSqqzJAKeqvzLzV4FAvwSNdpT8uI6zliOAOuE/
J8QXepIqtxRpeYTFP+mzjFSjPe+RM8NHYG966FTobevO8uNPAezCq8V/zC18PvE5R9srxNrPjbKG
C6mDTkFNDl+CXHeo/tSRowKCtjB2I+a3k7hlbe1+L33VUDQHDyX49M8xaaREQ8g07CkrSnRbqbes
647dUOaeUt/16B6SqKAdds1/UYIRQB0RkYne23NIBPSDag4EMQtYej1JfdBBz2VbcSHvSqt6gzCz
qElqFRFl/KVHCjOeBrdIo2u1pkoRZ7IpM9HopcTzNh1i5YOkgRQ5lVYF2SYfu1xQFFj5voFBG+QV
GCvF64j/8OKIi9QYULAuIn3HuoMZVJvrNrNyy6kio4QHGmA0YGjcyiSUPS2tQxVPTtPc02c5gqJm
M6Lb3/xzHWml+rlMR1A0XGA6QdH4BG+c9xNkLSc0mbabwYPqy0/au4WdQF1Y9MhZuYDnWIsnOPlu
S+AHIFENLFCU5nf5wfod+Ybb+cQn9w40jg/ypyw4q5UE9jkmZ5YKqyYy4LI5zIugds9svN7c1Ikd
9RDdtfYNevAFO3p5eOeIXOQnyQrYUbsZnXpoHf4lv6ah09rTbrIhnOkFR8XJbrqd6V5HvbwL56Bc
MDg0hEFwbFkmPc7SLVgKB8NRW1SHQLByHWol8DzD4nlNWN7rRjsCSyrsxpOxMMd0tGNxm7gP5mNz
DAVrW91QExcOVXrURHntZqi3FSjvyIVTd5Mzw8Mk2nM1is7twmXiL4PIXFk04iHjaCy/4sQ4zWJA
1nHuCkgAZXYduFH01ExQQGBOqv+KepHcwcVX7xtumYkwDGJhDOYcbgqh80VMCAImISpe/V250AfE
j3r6r5/KC5BOTGNJXqBsxz2V5wBvZTkHUJNB7f0gZX6NPFdBvQqyS9ctY3ULT6C4L3lRjtQcVUBN
0l5OiU1y6AxlNyHBHqZ7/V93mHMr47ykGquRTOtlC+XKT6PgNhyG7fUVXUaUHAYXueYxzWOtA8ZI
f1YqyE0xnT7a1nTTJjf17KeDA5LJrNyiW02CXKURvwz0yWgfUGxEI8Kz4NcsG3gWSnC/hrPRhHSM
yRp+Td07XX2r6aAIo53dY0aoNG5BOm0T2a+a26jwOiH/zWIoF+DIK1sQUUeHCd/gKRlVGlrglUVv
NXlPEQuSariTusi2lHQzQWMSKqTuWH8UFMy2ZZCLjmIV3wJfGZpMCMq53HEj3zMNsQS/2ikGRgcx
OCShFN+9yAaqTLm6ldCF3efBTwhKvmmyILq5/I5g60GJgTQQ4g1CvjtTTtwDU7veyCysvh9+DIXh
BqTG6GKOqeTqNaBkZzLTK8HMb02jF+rp2zAUXmC0+zpnIhqcNddx+lO4a6YHkJrMWmxEgVJsGHky
/aPi21mF/2XHT4G4HW+tXEZ+AECVWYIp7lW1NkQu7YY9G8izS3h3942dlA8qRKEEln4RNH9v9xL/
LBSdyG+cu0cqt2lfQVH3O0GjluCs/K3Kj7niJaPupcl9NN3lxLsOur6vfzEX93ZyxLOGm9VBzsSp
YjZXHoknNXONJB82dRaP7z0th6friMtf5K8UFvrPKrmvdjTHZd4vwYmu/U6k27S0pYDZ0eio8iHJ
RBNVF9/Rsz0F7/75+gKlmhJSLoFJwW6girwtmwD+48/1NV1EIhwK973p57rLtGVN09g50E3cKp15
KOIjSLsclEwEscEK1eZyLzF0LcsqwnGN28IMbIqskxEc6JFlR7Mjy4+6lkFe4tkyPpPBydhkx9ob
C+67QnA/1u3lH2heMb0ZJT21JkC30EYeiJ93nZuDYyMWac9fBunLnqJ9xcKhoezM1yDMepTmmgAp
Z69R4NeTQ8IDKjm2ot6gk96cnbkXLO6y1Y7D5G6DOYOmSWHANFK05ph+JmuOFOytxJf0W6PazIFn
SG4sJHdbnMrFnThZK3egcW9JXaYAF0OpTk13dXunG3DuTjvs8w6zaq0bZD7ezRgfDUCVed16V88U
SQLUTlUU2/kKqtIkU0pzrYDd1C/dkDzGw+AM0Wsmib6nq7fxBGn5JSfeph37TB4HILEgc8soctU+
9kup+A9ObXlLgpIN1LtIQpzDMKUfpZgoWBA0ih2QVoa2FcKPFpr2kSqdYIhybfuQfFPBYIp/Gm+o
VlXniiRDT1YiCJkCEHW0EGWVqsdA65zrJ7W2f6dQnH2qqHKGagioSMprN1Vb3c4gf+WWhr65jnT5
bsVVOIXi9tDUi6jvc0CxAizbH4Q+GOVdV+2j8hfqxur8ISuvSrAl/Q+WPikjRgMFv2DNp578AD7r
V4xok8PoP0If9jvPb2Rrr4ACxCIPeSzqMlm2jb9+p1C8+64CraFhyJxmNr/S6DXFW50ZvVuiymWV
kd9r/15AB7tLF+tEZy0k5jlEKTGktOkDHGSh72jTvUAGzq364L9chBMYLmpSrSiLFShUOYgib1um
+TMg4lHf1jkRtBuu7CEmGTD9jwZUyC3yCVQpzv7fcWmSjvBsqpgHNR0QxofmQ9JKIBmvoW6JZt9a
EE8srxHu8HTQkOjIQQPf4OUfirIzojyPGEpCsfSkEkrdDrIa/vX7sJg7j6Ih04cOJBM5MF6PdK7A
g5yreBjn1Sukv2WQuIKxOPiw6AQ929xWRGM7l/VQ8IagWIEBPB3jKEhrnjuxikGQpa5k5sRWaasY
cc+63u5mE7pRyKcO+paS2YsJNKB1aadCLdg0Q09v4007J3YdDndxgSkpY/Bmw3yWmWJbVrbJaOon
NHXLgjopEU2JrnhC/GQKJwh6saXn5/wnT+OQVWOpoJOwadwyQDSS2FnyO28frx/Gmq2hEx7FDpBM
oOV/cR0nnxGzL6Q47TUGqbeNTpAijHbh8ExSvInarYl7/H+D47wuU+pZNucFLnxhNLIVepf091Hw
Ugy9nf+XZ4COMg4E0VBRURU+KZOXVTw2ssEcUN1kll0jg56kituQ19iyG303swML/n0IgB5/9Ndh
iEIzod5yvqMh6fQxygbm9LXbqsjyZn+K6XmQRepNK079DIdzSGFOB6NScI10a9vTG6hQ6xCgVGYn
K4U9VCtB1eJZQXQHCie8N3hrDMe61mJgmcrDqD1Io0PwgCaxs7CM69Q3FZeVfo12sUTdWP2f60az
Fr/COAFtYJ4YZNmckeaGmRj5NH4baSv/SqsPU4fez7YEl6CONqBuk42Ce7HmCk8hOUON2mAsGgOn
aDRgJJ7pMVdFA5mrB3iyKi4siAx1GvQeEFIV7Su99qWw8vs6Puhp9qOPJhGh0WJ4vN89WRLf8U2M
rCmtFrtoVsPvOro3ISuUReE9cmA3pdodpdDyKRKVrfbWWKLAeO2hdXqGPMUqZRS6jhSrjZpdWnlV
Ap6p8knqfgfhqxXtWXlULK9Wn8HDL7CeVeP9u8+UuyixREgxWUCuq8SVINM0t9FeN5L72mAvTZn5
0/A0qdFGCns3TY6T+qr0meidKdr85Uee+NlUNSY2lNj8tPqdBY9dNbiQFs+TezCyZv2umPEW+9GI
2i3XviIYTKPoTtXQg8R/aqcplMdCA2qkuEV7NJuHYPCTQhA2rH1DTlA0LjGQJkHHJB0ouoZveoev
qz8rW6J/kKV38Pn6ca5ED4aMJk9EHzqmkPgHe2xOhaaAZ8yh1otUpBujfJ2odKzlwpaYsU909Gzr
kWBwTADKP9U13VCkoQUoJMxZ/6IHtwkelBDXJPIe/MS2IWIkXhwqd1dBmbCwzVtIWIIH6txcUMag
IakRsYAzpGyJTerdJJQFWLGOMxDuYui5kQetCpB5fGjxSs8o5GwQg4lEG0SL4Ww/liyFmeWCY32i
4xd9fSjsNvZ1u1jxpoYMvrbljQrCC97UiwqT7amJgAkFXS17pcyD4OqkJ0gwig5ndd9UTcXnHckU
vIzPD4cSjF0wGVBlcD/3f6rhaIZHXcQxu3KrsKC/KMsX6sRjzCkqSpkEFMlEohTCBpZnBF7VvYdq
5QwiVbS1byyaExXMYBrwlZBXOIerLZSUyAJn5uA9+RwwHInuKEN/NOetMnhDt5FEdrF2ZCgumaDZ
Qsn/QgFDZ5alZUswiPFmNwYJPTU9Ft7V1r7SYoEDXrvBGNrHVUJ36TKFcL48q4kYCSxgsTyyWbqj
ykvE3izoXentLyiF1/DA1w1yzUpgHuhlRcCE/kduQ6fKgB7tAER0f0MMBYIJWrhXMLhLsn/dH4XB
gBMo/n2PmkOqV+kCJQ2LHu5WIj9UyBnMzBLVMdZXhScURVcnaoJcKNZgqrocQ505U1tnv4sgZJ9W
qUhvA2nKY2OSQPcmloW3gx5l+2yezb0xkbzdKJCR3kHm1kzB/dKb6iM6/ZXOi+eo6l1ZhfDf9d1f
uz0IdhS6jOuh3MTtfqmPY9NNJkOEmsGQfaN50MHamIGxQWWRPdTv1/HWbBmtK+jnIIj50XVxbl+h
0ZV92QAvais7ZehSfx8RjhvygxVHAlteXRvKvmChQNb6orgBQmbWqcva5qpWfowkmjxiloc6LDEr
O5d3acbiLRYv6oVYKapAKRhDfBQDWhTJlvM1BiUowYYUbcsleyfagdDM1Y3HkjwSMrrReNNoHup3
1/d1Za1nmIs9nnhBzZzrXrOa0oHujz1ns5tPP5eEnZ5ldovG2xa17+uIa6W6M0jOxMdpCEdTWyBr
TwbXp7bJ581SsFTMbalgOL3c0fCgUbet/KJ8LOnr9R+wvmSwPirQnkbMzJkuvvOgH8w6sDvIh5K5
TftkgURfhRQvktrhJHBTa8kRU1FRmEVdFh0MfC9nlKlVjLRuCZofI3i1Cnl6MkNNOc7xSBRH7bP2
fTDUdEu0XP+q9I7+pGPUe00P5g17RCVvpxWN/gY/jt8GzjbryUpSPd1ITBsG16j6KPLq3kh/6JE0
urmhNm4i1cpXOKvIYilKqPyX5ypO8J8d5MO1FGNfZaDAUBMZjalky+jd1O+6ypEwYdhh5jkwXkuQ
KKAgYvwea5HQ/Nq39Ayf+9iAehPcSSFOMJx3Sepo8Y8ycULZmeKXSN2O+lspVCpfibHOIDn/M8SI
/sliNIQ8Rv0feb7Tuq/rdrnYHReTnkFwYU/Z99k8ytjVKAKnMPozZMXX0f9O820+u/VirN51xBWn
Cm5KEHmpoJIFFSq3j9Kg0GFW59KZ6c0EIeDesmn9GQcbU3hma1DI2ihoaQZrDTLK536G1jnGwkK0
M4/SBytcfUaXRuqpJLfHWdRSs/INxRQaRmkQpSr0IkOktaDxA41e6bQ5Kn7FHpG+lyS/+mp7ffvW
7BATTnj/wV0vQzWcJ1N62Qj6TCkdrdPRhF6YWpfZWqZF7tC0bLanRiaRPVK52BuS1Q5unmB0za3C
Mf+3jfCosZ7+ksXnnbhxaJprcq/K6BaPxsdm/sXitxY1xylF1WUWsbGt7i+ooMxvNtoLXmD0rYd1
0mHZ2dwwOzDBbWcoxRuj5puUoRXh+i6v3TwFFEcEPS26djEh3YdRYKFLDteiKu5YCBYg8DsElimA
WTFQrEdZxJGWLwP/6JA12WqVOS1RT8WWBbZMjqif0vRTFfHMrN1zMHOp4LfCu5bwfc59gWE+DfTX
jgV+lOK1nCA40NyA0TeXxk3Ooh28//UtXCsWL1y74H6hMuaWeCIHS6rrEqTx+AbJX3K6QbRuK11s
g0KiHyGCQt8Zew3V16QQEOl9FxR5n3YCbHKpi7HsUrlVAaxJvVN14OKQ3IQ+6MFPAlHIavDj4IZW
G33eQrek0R5q8y0O32d214iMdjXsOP0pnLMb2ynvOwM/RYIymY57OSjokcpdXf6ZmI2j1luS78PZ
LSY7lNBb7yx6wdfPYc2UkVLRMBaE0ONiLM5UAzXU1Ap/2qJeot9HEYja2Pt1kDWvhJcYroyKBAem
4jhXS8yW5ODth6A5Ci2Dn5GfQb6xFkOu/WS6qZPeMdD7eh31Ymlo7ljkVJenGBraef8+l9QA+w5G
SBIGPghQuoOcgVQCO/7udj4zJ6CAwcAAtRBeR7hD524OQxxhlKsgJ8VE7eRph8glO9Utbic/g7ra
DM2UyB0dTJw6UBwvNu7PG8fyRHnei/vL/QgucRCbpV5rMga7pg2I0UEm8ElvA7c5xDu2owfLrn6n
f/bETu9L13q6vsvLn762/uUUTty8MltRndZYv25M9iirtirqqPzewmsQi/M/gVCr2uotBavD9B3k
HrWPj8Q33n/pN9Y9yBpt47Hdxx/5I3tu7+ZPyLuHmqN4wc/r67xwxtwWcx9Wc4Z0l6ziR9QYEEoe
EtlX1G2e7xl85XWkS7fAQXFfzjCTC9A9Acq0s3eMqxujXX7mL/v+VfqyttpTm3qm4JG/eooa4i1M
riLo4qs9aTEiXz5hZDlSQtvsqFNGv66viqxu4AkEf4pxLBcSZs4dlrnKfWXH+aZ1Jdu8f05M+5ds
R1/G84/alqhTe/mmcocS00p2h+ka4667TURD2hcRAzYZbSdIGJBF04HPDqVDYpZqiWKdptyQ4abQ
vMn6YigtCZZ9eTUXMlz0US8UHPiPc316lndTvMwdNxNjftWl87boaT3bZqEboWvSyDrEch7dhTTq
mFuzvLobhiw7xrMa32Q5ydkmqBUpsasKSrHECLIjAVXWniTjONlEG6vtiNdrhXpKSTeYXigbuxkG
NOolLJFiz4jjiYAIIdaPGZUSEKk2xNglTVNhszNFEqVKVxdsqhivkdHLgNbf89saTGkY1OAKwwyw
LnvTUASO1jTSbmgXwKpF5oIM2kafOnRJ9pUlCJouvT52Gv22EJ7FJw3EqufwOXiA4rQEl2ZMSOW3
Zhq+WROYvougLvzrZ7sKhbkedH1BHAJfgHOokSZKUiQg1URvwWSbShHvotJAzbkfRT02l9a6yFMv
6iPoYkYTBmdFSalKbMgaMM1PZXOrGnX8SFNqQbicTTfTMBoCf7DCdrSk+pBdx1aim/b7Np/43DFu
u6EpK3y1nOKZ3rPt6OqKi7dEbDeJne5bD2we+3BjubqXefBLP4qNaJp8ZX/PfgPnB5UUgjfhgN/Q
J3tdf43MdyTIBfdThMFt7JTKYccsYMzFfdDdg8kiiY/XzeTSt55tJT/8Uo9zAzkOQGjz5CtKtoVI
lPvvIdB5qFG0jlBd5rtdTDQFVloACCkx/dgwQd2RClbxP6Sd147cyNKtn4gAvbkly7fvltSSbghZ
eu/59OejzsZMFYsoQvPvwYYuBCgqmZGRkREr1lqa4dHPbczid0vxN60FbBTb2N+Gz8lH8148yt5W
Oll7kvfcHtc2Z+nLnZucneUqMHyYHDAZj4z0J6g5rJQarx8DoPTOLcxczEOclj4mFsp748135BIZ
Le2Vx6Od7LoN9KGO+WScUkdcqzhO//BlTnNpeOZ3PEoDampl6pgv8XO7YdbT/KLdyeiAmEdjG2Pe
+iR9ah/c1Zm6Rcv0e3QaqVxIc44GXWvrOkBIy9GzwFbTD+FnKOEY4t7oEOX032875sJloHPNWlwD
cFBZc3gZ4cWKm7IGByk9DW1rS723ESFN0jemux9cfb+KkVk60Hxak3c5Dw1qnJdBuQn9zMqzlrop
maDYn5LwW1M5t1e1EI1Z1b82Jr89C46lUgr0BLDBOFvwu63eRW8T+msH7qr2PlFaU8Ph3cTA/VXP
sdLqqVGMyob7UTzlb/rkFvKuMFGMHv622T0zNVuQ38luXwoUmxPtTgB2lvhvOpBx37IlHdVYpxhX
XuELX5CjxdyrNmHGqW1cfkGm3i2dcnLi5PlTocBcqjLLNuzVXPj7rYJdjpk5yt26Iouzc+bJemGk
UQt/N3zyQwDd2hg8+pAEVmrxetsrFqLVuak/j+Azr3BzNRPHGlODXth9lT4NTf7ltokF58YjZEr2
EFtZV0/aQk3I63JMdK23SVzlOWJ4wI/WVP2WYj3t4El2iQaxxqout6dBRKfz4gE6z27XjK9BfCeE
nzz5qKkbM0CeqLgbe6cLH/MYfakPt9f4B+s6C42USdkrenjaxEl8aVyvNYPRPBXdpxekupEVvDeP
22gf7ZnDHexhZ70IPGshlGrsj8J+DT+ztIsTcgZNcp70VyhMURCMNog06JATDwZEjsQaGHZpE8HA
AvQA8W6Cvb1cn9Zomavz0nCC/JOWnUb5ZTVdXHhCWiKsa5SAQfJfl3UA7g16Iuk8VbW7qNtYdrpr
7f4leBhfaI4Wwu6bfFirPctLhxriI0AStEOB+s4O9ZhrWa0VLCxhZLo5fa62NQjWwGaoubET+6nd
yHvrMT8oj+6hHLbmMXHgstRsD8LxtR9zPYap8gXOfox8+ZWjMSnzuOLHQBIkWXbYoj7gQeFRP4c7
XpfiZ+M1cDweSYHz+HPFg6d/+8qDz2zP7yAzDaQoxXb7Ofo9nDaSty1s9bn58sP8Oe57BCbqQ3ev
G3b4YuyzSbNptbS46GRnP2Fy87Ng1BRqmJfTXmRb6035TGGT8XVtj9M5/VZ4eJFf8hUI+3WRD25U
QhLPalx7KiXPTHLZd17JyIhU7wffGbbVA2Wwp6raRs/9irGF5U2PdpomEyOrMafnHbwoK8cyJxBG
BzER7JFqLWPet/dxIRTAhAG+aBpMoUIw20ZTy4ogNyVciCHehtaQugaH+VNXmXkKqGFEQDmoNCnm
tF2um/pVmhnQdz9We/9d7Wyo8RlZenuOPvtbLzxQn1iDTS0djQujs0xeFvwkNROMgsvaewew7eS/
h+pL/m48yAf5CQRVufMfkjuJ6LeSafypd1ytmNhOaQBWSPK/Sy8xrLFn0pcxWIay9sVDeDRP8GT3
3+Vn0sKX9FOw0Y7Bl+g9eAv39cr1uRCgdE1mGG5SosD0rPSfFFKp+K5Pbpg+uP5jUDwY1u9OPvy1
2yB+BKqKyEvNZz7LYUZBWkdpxNO5+CSpn/X4732fWsOENZ86pVdlh7Rq6iFS09TJGwBb0UZOn5Rm
JT+bdmG2S7wPgKJR3GBmY96dkWNX1aH54rEn7aXkQ2fuM+Nd1Y+i9upqsc1shX37o10daKZQMANy
ZwLysUOXbiGKCN6SmsG0U0e2NGxyKbWNYP9/MzJ77RU53NRujxHNRfSNuVkl3Vdr23MVNaZ5GpXM
hccHZHzz1FaUqMb0fUTbASysr2w6cBa3l3Hlxn8sYAPeCYZV56XLusnzoJXhn+0La5MWG9N6lQBy
it9vm1nYEuIec4CaLE0Uk9Pfn10hblbmZM85lcuithlNsbvh3fvrZAjyDBUkGPBeuGQALF8aEarM
10oDKqfUV16YmN9oqbSXvZV3/tJSzq3MkoEh7twmpC/upOjRMDG7l4LmSTHWWPAXzSh8LwrLKgXI
WWxre8qR+gjLXBtr93WvPBgwdUNp8fduzPAOkWzipxep+Fx+s2EUZL3UAL1WpWITxo1CsWHvvb37
V2UCNgaaEc4+ZEKAv+aXRFak1DJ1pEc0bddZwTYbByRBJ/arED21DraTtXrfVdCZmZzFgNDMC6Ov
QS1AoOFk4jbIv3luvYkQsVah5y73WrByG03/4kWYo1ZG6ZbLF5pqA8jJ5Zc0xkzPtYlM0jQrUgkS
sg7igCjf66P52v4HQorJ3kSiJ8kTD+P8avBdpXGbZOI5hACqibe5DsPtPgudzPgYwYEuvfj+Z8tb
aQ8urRJQqqrykOPKmNNwcJd0QVJSYlLKk+fDFjjRS95VvWVna0i6hdBEi2MahFJlpHutudekUTwW
Gaa4+o+J4t43cdTwXvzdWGtjbEumphkvETJ+roz5G1VNs4pZGrxF01vRrqS8eTD9ob7Pq0Kwa2/4
D5EKzWlGkQDxwMk9v6E62awkl4kap5T1LdS/tokKJtzpt4/d0l6hxjNpjVHGvUpsLZiO8R66J5kU
GZvI8AwgkOlLIMUAsNJsN6Tp5/9iEaUGBa11lVbV5RkojLKNywIWSbPVfsVDv5fVwh69Ep4OM9pV
+hoXyfIK/7U3e5lUPTgkw8dengS/Rb92qrQ/9XCjVULxopdr3FMLMdlAaOif5c2O+EB2XcQRH9RM
O4blP4Do2WXB9vY3XDRCzgezG7TPV0QzaTZYJiSc3MiRfIT0p261LfT3K76x6PFnVmZfzkuaMgon
QEPvyzuxdD83dfGgjD+8oFxp/yythzbTxN1PMkPX6dInlHEIwzEciMTta9xZyMsKtr8WfBduGGpy
NJv5H73C+dWvhupQusJEziVKG198F4N3l95S6lYvRfAtMV5u79GiOQMnhxWeKUpltqah9+HSnjTc
qzE/GdF9rPwsu2Kr/8phaW2Vt9vWFrJAg1lnkgASG77iLK8pxa4RK+CTTmRZP4TY3CppsPIOWHIH
0jOFQjdpmjHv2XOIRFWuiLU8Xo9ik26abvhKJRe0vbZyTy75A/kTs9uMbjC5Mf39WSoYSDDZpwa9
+xCKVEVBb+dQyfHKE+C6aMXteG5ldnnoINBSq2BBdawmP4VR009ur5TPmdwOHyVhNA7UlPM9rfuY
kqRR3YU5HUI7LUPrSba69k1PtnLXHv9+J/nEFi9W6AZQfLhcexPDfxP7EGNKlvusBPlzX3y8bWFx
I9FkVwgg8NXN4diyp6XWUE4WQDEHp1ZMpHDfK1LhM8kELq3227X60JJJyg2Av02KG7jQ5aKYAVPc
SiMIB3HyuRPfx0h5ySdqEYrLu9urW/IdmjEUR7jNII6c3S9G0TIygu4JY5BaZOea+tuqkxNF7mIl
PC4dOVrkfD+DhjXjMZdrCmolzcZJlQ/ExZesYNSciYmVxVwXuWY+OjNiBYPm+jonQSgObtztEZXT
R8fTfFsPN1mhOKq/X53pXApd4FTIOxiFZsJlFkwkwSuNUQOrkpf1MdCV4xg0927cHwbisls2p0gt
N7d3bc3kzEHaTB/c1MNkWRaMB+t2b/6o0eTx3C04ujT4D8GZxzKjD9OLmcr45d61w9Cq3iQAUKfB
vjHEz6mYn7KctpohP9RDsBESY3t7hUtHANjjpHJEs5AB00uTfjH2WohmmWPQQ1FHcTck6Z2aUSo3
tZVqyjXYdfIagwYoQ6yU++ZNSdlgPCJrOAPoUyIv3tkquYLh7cLoR2/YgvJYuG+GvFONlZC6dPao
XJKMT4QpVwNpPgDIMVInkFNl2FKaPMODvnOB2d7+lJPTz59RZ2bmw2gVg4RQIGBGLL2tV38SqDsX
2c6H5KMNV66ipW3TZDJwXjSMec3f2J4mSKEcTwlyDyF45Zo/raIzHKHufXuwov3tlS2e9/NAOfMS
z2pNcDfslt4oj0H5mplGxrBXt481byeP8Zd+1D6XyVOorynQLS5Ug2wdgmRL5Ddc+mfI0EoH4GLC
8CM2EMt2FiI2o8p2oq+8DxcXyVufEg8njwnrmSkzE4axGwEy6XVtSqdBjzs4iutCFm0Y7izUXNqw
Mm29k6NHRhn8V9mXmzsT3ZeVOs31mnnOcRj5JZNi0Dyl0ZRO63KyAIf67bbT7cHNNh40Tena/Pq1
x2II0lb6cNM7a25IaTutUSzqm251n+pf+wSCmPTAUxUczcrhuD6Dl6amNZ/lTppk5UqvYkoaSruy
tlZGGrWWQqwZmV1LraZVhTQBgBJ361XfLaGF2GYlEVqyAYKDQEK9RCeUXS4EyaBS7D1AAhHiTXrc
HhIj3inCGmvnghnwp1wCSIeRNcxLz4PEDZv/YXOrjG+g4vaGy5Hzcm8lkKzYmc8BKAIhrlMYCINn
xPZzYVcJ/dbV1sRgFs0wlzbFX26aOTeMYMGWXRU6X21wW0c0MwaadAg+68b9+2MsARVhgoPiCoOi
8xeOV5Sc4RjSxAB9t8TcMpAShQ9mFmzM8qsOE5eJsNS4BqS9zhSmJgcvOYq44N/nTC16UPmhG2AV
absPeVl+knMuNpHOvIiQlIYmW+JZ29theSFOTMpousUqdaqQ83RB8cK4GYMM/Shx1yrf46Hbj6Qn
g9btblua/qXLqw1H/NfS3EvcIPOqvsdSbX5EloZbZysw8Dz2XzWZ23xbrLUP1gzOLpy4zlzwsxj0
q2KalVCNx7Db6fJ7YJjbSvhsrAl7LH5LGUQJI2OgEuYXasOEmNZXUeZIAPgH/6WXh43o2u2aavaS
nwAD+5+dKy7RMsvF3NVZWCgp1HTfVWt03NARtM+J9W4Ka2zZ1+cOCAcgC1oXhnGNmNWCvDEtOp1O
VNYfKc2gwyuHm1TJu5VMefH2RDNhasZMuJE5+DLUJD82CxJJKionxYQuMfKKrVv5X922+zla8icG
RBw5S58lKmu33fP6zQN9A1UnDv50l80hF8bod74HEYpT6HfyANOZ561YuP6O0jSxQ7pFF2B6wV1G
/b6IKTQ0xK+ccTh7ELtwG9WJZUPwu0Y8ubQYascwQf6JJvOXNh21WIDhHLinl9ua9rz6evuTiM5O
M0ovQKiIkxPR3rTYs7u4KVFHKF1iVa9VKYzT2p2RaPVOGKAHFoWnpFK1kyt395IgnEyzPApy9rEo
xodc9jzYi4k1lf9MD0kl/WtPmVwfXIGMzBOVdiXuXJMnkZRAe8VFi2YZaeAsxHVlC3Qo8qEwEvRd
LiUH0Qf3p4ubvLWcoEesInQdsf/hjdomlDzHatfYxhZ2HglrmeoS7N083GeRqMpdOpDDxGEpnbzW
sL3yVZbklQR72QgKllB90WieRx8EYIskHzzCHYfHrcS9jiyZusa7+wdjPdt4KJPlacqWO+OqNlDF
6hjKFsEHrcSd8PidqfRvMBVtTKeo7P3wo3x/naC+6d199FTa8ac34YN/yr8am1Vo3RWqc2rA8Nzk
TWYArJ+n9U1YpJISseCsj7ZwkRvDNAtS9weYHTZl2WwGt3yV8tK0tWotVC1+bB5qk3VyuDmbA2l3
oQQattXQ+jb0tQPd4F3sr4E7F84xS/zXzHTjnJ0yLS3hdGswE2R0mmL9sfaDL7fj3sItOTUneb8z
vaPJc04Ss8jHKBHYT718Vd3HNv2sAO3qX83qs6oeGnclV1x4wEsX9qbL7WxJ9VCb7hCEE//GJisf
IxiiKcNLcG+cVOGrhbZ191FYJVRe+pD0E2AWnmAkKDFcWo3a3CryMob46oCCoPkibjNH/sJ7SN+o
m+TY7qMfP29/1yUPObc4WyeanVmSA66iOSM+DUp2kr3+QTL+Hu0xjURRRwb5O0GsZqFFLywQpnEy
MTcN27IejkVZbZifWau7yHyg+bFHoINzD9QSJoNpuefbZnVRb/YZ2/bk3/e79liBOJS+ZvfqDyac
1zD9a9Zmfg+FmUuZHGv1jsm2g74P9tJdeTc+Qi7eg4K8vVVLzgFb6IRxBGZ01WHoQtMvSOg5ZehC
KdUvHq+3DVyD0yY62jML03rPvp7BVGkjJliACCU+1p9lhwkBequ2Lm2i+/Y0Ot8oIP99ww5IC1cO
U+g80SmWXVqVQ0ZKW70iSIkfJO2kyNsuXvOLhVwUdBP9d2Z2p3mZ2cFytVJ2y76DavUYPpkPH/Sf
8tF6HE8i0vQONKEbxoEcYY2QaulwgamaFPQAVRG7LlfmosKbgQAgaMFmk5a67SmUOFZL1AsJ/QTd
+sfM5Dhn24bgm+GX+USX9wSTfbshJcwc8wOwwmhvPGT35Sf9UNxZx3Eldvwp0s5P27nh2WnTciYI
8oT1yfuvPYbHp/S+I2ztlDdqZr/y+wIhJah4azCGtM7fhdO2aZz427AZbO24igBeuiPOf87sOOrQ
RHuizs+pq612MN4qp72D7Hsrv00UO7t+a23UQ3EfPEXvTrTGQ7toHBQYnU28jCfk5SZ4uplZlAk5
nfpdg6ZYxdBr9xL5m9T9VcK6ka08/hc8GrjZJMwIVwQtuNm3j1vYWq2JqEkJRGSkelvuXursOTCh
VAgDEN8rN+KCLyOlO2E84G1nGmFa/5mTCUOrFZSDILdMW4RCzR+QYhAo5L8eAePqo3EECG16F1DC
vrSTKlLu+gFEgrVZCqexk2t60lq/0jq6RqViBlDHxBhM0APxe2km9A1PT7qBo/nR/Grc1xsDiSpU
rwMbubHegSXiJEu28GDuvDU8xFKYvbA9O69FWA4FIiIcG6f6nXwq7+Nn5S4pbBMntSDCceDlyz+K
77ej+8L1cWF15jBmVOAwMVar5K5vP2VrjDcLBwBVeUpRCFUxyzEHKcqNEWXgceAyLLe5SFMlAk/y
Qaru/Wgre/thbSZroXvMFp4ZnN1WeRRZdZ5PBu/0fX0v3Rt34521FX5VmwHRCVu8qw63P+HiEidk
CaUTlOrnKAlAhVpXi/imkfWnxur3dMxs3fqtGN95aNquZOxFY01fdnHf4OqATwM+tite5q5Niy7i
XUoOP7F1d48JXDe317XokSwLZiSQjJPYzOVpUBvFzzT+czzq4gjfx8ExEB9qijWNU7Yf5cE2x2eZ
F2HwLW72LcnVWuq7tMrzXzDbzEjr275IoTeU3VE4KUYjP6mF9uP2Oq9jpgz4jwANdx/daWX6EWcx
LBHQq+4rWN+a6A0uWT081f1drT4J4klVf922NWUUl3fjpa3ZcQOzIGTJFJ+H5puh7lMGT/p7KXiw
wpXNW1vU7NabSsCNmmGoZkLMfAzdj5bLqNZrlt738sqls1D6oilNs51ys0WRQJ1+zNkXtETGtCKA
oo4fmMfMf4e60AkTRM0MaFBSbT/0P0QvfnOtNRddun7O/WMWr0slkjgDeGgYiVuBP6u2PhrB2i2+
kEr9gbwwAwdIlGTxcn2DJQ5Bb023D4/lOjcdqY82UvBUQOVw2z+WFjSBa/5n6c+XPvuSWjkGgZ/A
xRor4wFiMhiQwu3Y6a+3zSwtCDIcwAR02ukrzr5bHElF2NBVczx6loblfe8hHxepMDHPtZIhSAu2
ACZZaBowb0FKP/t4EBonseJhSw7zu6bxnsdBh8YtsanS7KKoPojKs8TocVzIttU/ytKbrpf3XqXZ
hfK9jKKVpS+94c9/z/wT1wXF/Krh94ya+5610lYtpZOWp6cw8p8r+iUxcwcGVRlQClCkpX8dbciV
mAqhWCFPdHOzN0fXykPU1QwDpJVlJ9Kxlxy4emIY9ROB2sWX2xu94E8m+cwEOAeQyxTgpeeOulcO
SR5gDVq7mpMYfxvbFYa3NRuzIK25WRRbrp87ZZDao7tPB2+DYJh9eyWLbnS2kpnLekXei1LFSlRY
wuovAuO78cYPt/83K7O7wM8ttIEb1qIPMG4CDjxSZpXND7etLH8xKhFwDk64ytmRMKUxNHBDaOok
GBOQT2c6crBWQsnyB/vHyJwK0++bThzLaeuFh1R9SoxDODh9s4I+vL5ncGfq9MwHQ7QCdPjSwYrU
cMPe4IMJlUJeXh9zpbhv1DxGpF12Osndy91aC2np802NDkafeAzAcXhpMw6NqLQSrhvTDOmnWvdi
ku6tWvp4e5emvb68q3mvEbKmkI+hOUq/iIpQGnLYyshuH4aREU33+20L19nAVM0jb4SgDFKXec/U
76pGLhVeT4YZJJuuRZk98rtkm8XjmyQF+atkeMlK/Lt2i+muBsRIXwwu5zmji6ZXWjPyQHcgYjr2
gnVXWMpLWOoPsLWutaWu1yejukldD3QF8MI5VGAktaotlVy8Djat9UVVtm5z6tSvjej87YfEEDX9
aU6N4Dq/YwJXUpoqIxvOm8+9/sUtj17zqZRP4xrXz7VPXBiaXx5VFhla3HE/S+VnxtPtvt/fXsl0
9C+dDgEmdISnYt5ELTn5/lkCUKntmNW1TkbT3431s57uBf+99A5Fd5fLd161Uqxc2qFzc5O3nJnL
vDRsSrgHkY4ZnEE8jkO5d4OvQo8u7Rqwd9EW0/RMGABTBm1zaasdJ40mAPLOKH6qzfCgauNLppRb
oWxssDErecd1kJjY+CYQvmnJ/Dn9mrOVaUIdetl0K3VdgqrTrjM/uvn29mYtnaVpPhJiE/5Q53ru
WdiaaHvAzNlkv7ThtQjv/QGo4kqZcsnnmL6CuoIkdCLmvFyJJBVJqhiTFelFdwN6DC+3l3Edw3mU
EMB5Rf6JQrNP1YhFnuYFPKbQ3+r5R9n94alPSnhMhsiO1uq6S15wbmz2VqCO7DdNzLVkjiqCl0fN
eNG03DbEY7VWC1hyAYPaFLOrpJ9Xk+h1Z3ap5vPhigICgnJvRQBR/LXEZNGKMukmMCc73RiX2+OX
mUZLOM4dS3gZrNyWrVfBEP86+2GLzozMvppZdAKRFiMjhzM7VsGPUTqJUrRiZnFzwA+Qm1I3vmKx
THOI7KMAM2ak3SWQYByoYFS26vVfjUZ/kD03WTlCixaheAboBRaEuarZ19PQ7hNdriM3+Tld55Xh
FMJR6PJNne1vu/nSaaWI+D9TYDQuTbVqWldhBs1qMRyq6FjALGhppJArZhb94czM7LjqrlY0TYcZ
N97q7ZfGf82DT7dXsvjR6Mmg/EDT4gombYW+WoLY/0P53Ya7WjuJlgswFBXxldCwuBiCj8g4E9Fh
PvzrQ5fTKQmL6So0RgfFCRkU6NVh5f5e3JozM9PfnwXrOOlQuZvMRE1Codrpg+0g6Xad/YdQStrz
z3KmD3tmB0o0ZH8j7JSaj9yf+Skdvf+y/WcmZieVQrWX0tyB49Z71YKnwHoa+5V6y/L2/7uK2Zmp
VKsptMmRKyna+d5dE+0LD05ANbPb1ef75K7zhOTsk82fETA4dlWhYqxJffjBumkecEQR5qvemJva
SLbtqG4KvQnh120P0Wj9377nPGtAAM5tCw/7hNdG/tCqe7da6y6seLkmX7oFhM9BZObYiEtrY/hP
Ym3ZxhoAeMXH5+M9hZ51kihjRPI2Vr1tzZ0mn4y1AtKibzBcDBCNios5n35RxMH3pR4rXf7DTe1i
2LbxS+x6jgFl7u0otFAf5lI6szVzdV/qgt5osSXvpV1zCh6zR2TVdv3BGG24PEgenpuD8ddv58ko
k1h8LC6oOa+orxoVNcic8Cp+UOAgTH4ZaxF8+t1XLn9mYkrIzqJE6MW1YrqsS09RxfjeS98iy2nN
N7ND+UBd8e+FetTlgibnPLPm+nUsxQULymEACmz5S3pX2saDsA821l75eXvPlt3j3683C7RGi5hK
p/KmLQUomoMG8ZbeIf/utO+Z9um2rWsGL55+51s1/ZizlUV1X2mVjzFxOCRb0Qk+qY63NR7bU3lA
h+mjYFvbdlufhL2yL1+DTb6Wmq1t5MxBK89rxQI+XMcvtQMAhrZ/14AIS8oXOX9o5f/w4jhf7iws
gzWMSk/Fmpyq32NjQBxOVndDKR1vf9c1j/mDcjv7rgwq5aAX+a61ty3dD1q6MYA9jeGhbzaZfsgC
7lD/4IprY0TTAm6ciznKdJR6X8sn+na3jD61Vni0+g+aO9lktt8KIXwKnaJcyUBW9lCZxebMHSvf
izDaQBKfwFdVdA5kCXL1pUsyO+lWyrOLV8G/Z38OO2FOqojEKbykDYNEsGqUdf4aC8bKqtY+5SzE
yEKtjW2CGTH7oYVOXp+MxqUGePA7Z7Dsau39sLasWZDx4hwJHgV77sBEz2OWfZCLt9tuOf3kW94x
Cy1tEeeUkjAxdm/98F1ZVTG9hkxehJMrCLLpenrYYsDs60/jILxKVmjnkv8CReF20LW7IH3KY2YF
E33txK2ZngWS0pQLMQwwravZJyVp7kOEzgxjOMVqcCot0Rnz1M4kfav14sr9sOz/ZPlonDOy/icY
nB32FKKQRqm5jEJBdWLxhxj6ez8Zd5OeXFKGD3CXrNSEFn2FBIK5KB7N8JNchm2FUcE+DqcTp3Vb
vei2qaRCMPVfioNwrvxjZnaw1cYsrXDgm9ZBu0tM0ym74KkN5E2i/PKtNU6ehTYU3nPW5Z2tSufl
F6gJDVH3q+Dbk1CAfiweyoMHNc+RG+iELK30JTyuoQMW9+/M7myZelkrLfQWpH21ZNdJ5FjNvobg
XRxtOXtHbfv2KVy84M/MKZebp2rhiJgjzWw3+yQAHjbfqwxtkx2KXbcNLUWw8zry7EhAGJ9mYopf
9nK0971Nl70044FKy9YSbA+dqJ5Rwdsml9Z2bnL6SWdHQU28vIgDagVV/Dsx74Tmd19/hCPU8QVl
c9vU0q5ND95JeopZ8rn+VNm0dY+mFsEs2hkupBdfZfPeHbKdLG9MT1uxttxAPzM3c5IkM5S8qTBX
kKUY6jH2EY40X0xQRqN1b2bbPPnV6PqK2aUXyfki577ix7WRTxI4PYimft9mZOwAVvQ1JrylgHJu
Z7o5zvZNyZh7rqktOVn3NRId0X+O1piLp39ifvlMNXPZhEp4YsS7NEH7pPH0gpiVmdljm7uv3OEr
l8Caidn9lmZCbmZ1yZWdu/eAIbZFtfZ4W/xQ0ygqnLcTiczMwSn0FEE6SR4qUCRI/pdK7O1wjWxy
8eD+Y+RqAIviVGBWPQHJGIavY/0hQJ4zoAjbf6+EtzCQXkw4C2+fpsVPBxKVdqdhMcsy250UsIHp
VuxONHwtrWf172ks6Gmd/fuzrenFdGiFKWkLdP1gWsGTH9FL9zJh6w5r9YjFQ0Ojk+49WERlrjas
+23QQYTCHkH/YBty9Tx0zaFUg33hr7W1lv3hH1tzee3G6GMZfdfJ5cj08/f/PzO8ElVXFjS/7lFg
bYyAByggfAbpY9uEe6f5GKwJaS9gK9kk6IDZKVAnsCBcHlHawbLZgkh2hhdoMtyXTf8jO0Ey7u6S
Y/ru7ftTuh820dG149MaCHgxnJ/ZnsXXVKjqwVRY4zBN1Hix7/hJwHBZHyAwiKxOFB86HjG3vX7h
uoLRkAlpyM1B5l+BbFIt9JlxA3Qdb4N2o7bQd9llthHWZEOXHoSA2CEBAoE7UUvMzlcEG5ie6BZg
QK3ZqkOyF+Jx5yJ4G5fjoVZ/0TF/1KhrhcMkk74GAVhaJ1gi4MYTGwN/Xm6sPopd2oUAatQGHTUl
ltOt1EWW3URZ7XCO0o3oQxt5++MuHA2U6thSmU4FMX/mTSnSezVQY7zW8I+pBw9KSjGj+fvxUfnC
zMxxEA8cxswg5QBlWcqJrTae3a1N2F3LT8BTc76Y2UU8RtboedNFrD0lj/FTvbPsYPuc7mDoG9Fh
mgpp1ff2AQoWbY1scSE0M9zHoAUwByY7/9T4zu5mOW3SwZXo/cUuqi7W+L0bYMy5vVcLmFxkC5Bl
pQs7SeTMuwjtqFV60tCI0wf1OWnBfmGtvkM5Mj0Jw0D1oBeeKbsZdxKpnCOP4TfIPUCJ6W1kBx5q
TOHfkyFOP4m5AJiWIJqY99nzQRaTXmHdrfZDK94iL9ogF4T3DkjEWiv335Kznhub3U8NXW4x1zGG
QhP4KEEbHFkvNVvwh++3P/XC5c6yaBTzcOM7z2NOWlCLsSr8tRzayIl9XjdxEAgbaRCOxRBouzK2
JBvyvV91n324bXshyF548eRqZ66UtnqhB1OnQBueJdmR25e6epWje788pmuNnDVbs4gXt4U09hW2
vL67TxvdLsPKUdtq24b+c9haSPy1K5u4EObgNqDuDCYIkm5jtrzWgpW00eEmYvueczjH/SLeAdx5
q4A06MbaPMCCzwC6hpILNDtsCsYsJlAVjlWzn3iJGn+bldUPpe4dXRBXOmKLZhBl4SQQRa/wW1O3
lIMAJVEb5p/TVkB7sny2Vi//hTBDsXMCMEyCB5i69A0j0BNN9WGxQTFV25pFBHlsHH3u6g4leGir
Exfx8lB/z7ik7XbUH1wvUWyxHpHQcAvrGFXaWh68tJ9/ho35uBrstbNDmWi5FIwFzACtguImsIBo
fNRqR4rgYl05GQspFpkijdrpJSnSqL9cfUrpyK+iEJmTrpEewsZzkfCsO6hgIreDe0ao1xDL18Jd
06uVCTOg1hq6J3+0v88OI7C21A89JEKC0i62hk35xrDbL5+zfWIznfAz2xt02mMHd74fnZP2czis
1amX9tyAo2kCMzObO8/6YVrOJFXhJ5QjSKlGDu2wCd9vx5wl9z23MdtED2HaVtWw4ZpjuQcjJh3l
yv9uJNVaAWnJXdDZ0SdqT3C088jatnJRtZO7WPDidxYaymmtI2OalpLDAAgcffp/Mjk9aKn7cTzn
pT+/NzymxJPE6fud1ZwYV+T/XwcYR/K1ltdSBYLJ5n9tzRIdNdDbUFexNdArTHzECUPYgR3UxOtx
oygvA8WBUtje3r1rqZCJI/vM6izI6TACZlWP2G+XRNProzfCB1nKqq+uaw4PZh0oT5Kra7/crjfz
nVc30DXEuugePVFqkYWJ0804yhIDhUIvHi2pLVvYsCvki3OlkWCQECzph195+rYLPNT/6i4k3Y9l
JT+4UeB99FN1QPVaqH3kflvt6+3lXR0AilUk/vgM2CMYtSaXOjuDqBpDYuVlrE5U3o2heqkI539v
QoY7CuZPNHX1OcpN7LumhyuYyyhvdCbEmIsTvDWliCvXZx0quwQfMU9emFov11EGRpYD/0ULJxZt
s/ugpDVUh6+CqjijslJ8/vNWmVVyJsGdSbtcgR17zukD5WyrKQ1wBmVHwds9ShseFna//SFt0Jjb
NS/eVjlBhSaggmXa4Sk8MkO6TQ4kOsf+btim+8Zutm/yffGWOmtPuoW04/zHzWmAFCnrBGHCWowa
w5TKW2Md+ZG+uu+Mh7RdgVYvxbazLzGvQUKyrlnC9CXQB5NluxNK8ZfUFeZrIwTxl9t+dHVDscXM
VzIkDxkoL6qZqwZu0loDdKtOZ77p7m9B2iTjc9N/+nsrzOaRQclQnEJYc+lI0DIBI5okj0SvfwmV
72rWP+SpCXxkXHtyTJHjwo2mQjFyz4A/AZsCabs0VagMcqYGpsqq2PTNqVU48QcrOwjqnaQ5/bjV
dYavui+hcZes3b5LX5MqB9eEhg/D93Vp3GoQbYBBFb3AFEYTY2+Yx4kpPKAodfuDLr2sLhxyFrbz
ZDT0ZHJI/aX0t9KdvDURK4TZEYrwXfrobsXN79sm17xytraBRWRFNJ1P77VWj7m0d9cIrhf4eTj5
/8aAeaqtavDxVx02jLfPwXY8tpvoq+z4T/eS8zwenl2E6f4faVfW3LbOLH8Rq7gvr+AmyZIl7/Z5
YSWOw30Bd/LX36ar7okEsYQ6+Z6dygjgYDCY6ekm6j72FDf0bq+Ou6GMi2qzBYeRYbr7bTzP7/3x
J9pCPhopu1Puj+C843zB9e3EwwJjnDh2bGyVKwWFgQ5pRab9HosT+BS502urJsBnvjBTGcjwmbPd
WWUSDzVyb1GbwJosElQB3LTi8e6uUBXhq2GgAY6POhCIoi69Xs66VO6+PSMuyTSpP8PiM++yvdwg
Ik/Zr1oybElNbC1PNzMGRMI0PnG+3mLi4tQjnzjP6Zmvl2ZiK9XK4pwA/7oYE3kTIWHnaWCFRrKb
gIxOU5/E2syIKMZ3oxYLHwZYpHOp0108kf+z6uDyc1AQQ6yDcgYecpc7IoJrPlWWvD9RvlrJHcAw
S+eN3tm3l30VbhgzTBCApgkdpApm0vI+SJwqOHQJvoDGmfNa/8AYgQRhFuSGoBV5uZxuyNK4oWlu
h6mReD3wSomV7JNpera6t6jIDnXW2RT87Z0ueEU2bzX5/fZKrzWrlqWe/YTlgj5PqaQkCnMVP8EI
nejZrEgSkez35FL3KAvkbXDCJ2kizdba9gNJOBfyVR60GF9uL7AmQeiZHWfpwybHYwM5cqsCq/wK
ZyNj6dfxr3zgvMp5lpbM8myZ4E/ApNuSjdet5ljpu4ij0xjlLu6GbRUMnA97lacu61q0x1AHBHaO
XZcQTj2mkJCFY150JHk6Tk7dqTxJi7UwpC4XMrhkUJm6OgxTrGJKvsDuUSdJX0a0GsTZ4fjHClAD
gxgiRo5MkGCA4f9y4+jcGioVUJyBuuxQ7sbptTO9et6b6KQBHy0ZjhE8cmyuJYXnNpfjefaxwjjA
BIAFmzKeuSUGgxFmqh+9cq8EHpWdWT9G1J4QhYR3Ktvg1CWl6LT5Vi+3FhhAb/+a1bsTRc2l/rcU
AtlDahXNMvi1SOKVd6FFNPUrGB+ArBMCMsjI7VBRdiXMedRHLb1TSicwSUR3XedWw0cGeZ+Ec6Ou
BScVzwdke/jqV7VfayxR8sk6qOeJX3PzXukGmjCmrUo8dJq6agmaYerSa9GvWgKGFYRRrcNS42ZO
uVF9pA6e5GT7Xib9RvPeByJ5xjEm1r1AGr/rCTA79kfkKnYOtp/xTnLTbXFvAspANu37hASjf539
gDxUTnCI3NfbX2rtPOBFhbmRhR/m6unWpU0zauqA1A0vV3jOHJ/Mv2gg4t5HDrxwOCAjZS6gJjbL
LqZwhmIC9Y0GobtS2ghSwwmMK1VnyFDhvIGpF/NxLKPRkGZlmIHOH1MCBbhS5kESjz16QrtapLmj
1K340Hdyt8unVtTtKY+Kt9t7udZB0TUMYuG9jR+BCuPlGRTnJqjLCb+ginxZ3PW1G1mHQrBz6oeZ
Y9LMr8WdXoF5Wf0MTDdSP1CVDrpTzAParbU5L34JE4HSJIzDZIQXpq9gFpyd+id1QLdrf3V+ClDH
Ntprp8g13W6j3/NQEGsnACWqBStmLHK9zOfW6AxeGxO2BfQaJG0DgqM4fLVmTl1jzXOR0KB1t5T1
pKsQM2R0koAyBYGV5Nej5JlN5E6B4nI+6lowxwifBDZzTAddcZyEmt43w7e652RlvZsPkfZb6Osu
BSG4nASeFXcBCFZp+5ihsGog4gmxSgrJUHgAg9XyGGZLcYaW4dmr+jWSOKFGxRg7uwF+rINQJbTL
tdoTPGh/K5w0dm1/z2u3TD4nJW1nBItYNWSXLeWfIgfdGq+xuXZpndtgkvVU7CoazUtYDp0Z5WEI
fmZos5UeyMOhLHH7S64tSIPkzkIsDzkcFrmJ8cV41jucToFuw/5DDPycF/3X1nNugkkMaaVMaDvA
BMXbUAj2s+7GswP8NwZpTXTdOb65uqKzeMOcNIWmSmPWi7lettXcOkSj5k7xzMktVld1ZobxhI5S
nbYUXwkdUeD4jLomhfCmN8+WsK14Shir+f15EGV8Qg5jeVYHWEOZss3eZ4iORfkL0vuoemtNtyxR
/fsS6RZwAk7Wspbvnpfxl7+fpVBgkDCEsMBdmD035b3eHsf5ICbH+Om2H65t57kZxklyc6BNJWKB
QfoUNioBpWajOphynFUfiT1nUWu3IhqxAAnJwHKp1hKtzxal9mMhh/2IJP4dFJdmROSPZBc8TiEJ
/sIb0VlH4JeR/lyNv9daq2OIBJZE7c5M/EyGgNpfvDHPTLCD7/Kk1HSgyxca3ubhlwyeztrOa//2
B1p7iZxbYY6VHMup0g1YSAuyHblryNRzXghrBxeFQVDWgdhhqZlffhSIOqKRo0HMuVD22liQfHZ0
hbOKtQ//3SjGswwPKnZEyRqB1WlkHYnohG6NP2NQM486AkJ8MlZ+W6ROMnA8YPWCOrfJJEB6kUo6
LkyE2BDDV8W+DWvS9ndi7g2T3YT3AK3UA8fBl71iqi2g/QNPrAbVNpBZMl9LaMOkjgr0BWQZk4dA
w1n5VzKNZK5/KsHmtmd890ivjX3LZYJhCk+Jyw8XZ2nYxXWABpWt2v3ToJI8JxOUj1/ju3areDl4
SItHKyMjhO1P1tbyu4JYjk4SV21sXilgrU6Itf/7c/Qldzk73HoZpEUtYO3F3vR1u3gO3fQQbMAN
GN0pu/hJfLy9fq5BZrPDYaJVmWD9sU7MbQxawPABzG8wNb4Gdrat/F8ci0u4v7Hjuny5xHnIA6VP
YXEARJ8IJLXHXeKdZvRfCoz88ZRm116uF1vKXD9RNwxmTmGvddq9sp972yIpKUlxVG3xR3kfkje9
du7xiSPQMiKcepwFr0Sfix/AnKECo/wgnP3+Ac2hkT34mO59hrs3NJoCA2gEkPfyCDRX/BodF5TT
FlkohCQWGaGFWVcYPaCJnbbgVwNHN3sypW5v6Bjs/mUm6DZr7xWqWhZEW1XJQ7ePpGAXTOZDjkJr
12zUcW8ZT6241c3HsCtAqJE5RuPlPD6F6/O+/FQon4JSAR19NnaKsTVVc46fmjVuPDxK+QeqLL2I
YsL4dftTXH0J4JcWYg28L0DicVU4bSxh1psIIqtdCYo1OqstgaIsj77j6i5YrFja0mvEzXkVvyCs
XOlFDOwL2MjmXVM2L6MlY7a50F/++3LQVZMB7Aa1AgozlyepV9oAED88mMQo/JGj6DzLIed+vkpt
sJYFAA+UAMBJUDG+NAGFKCVDaRLNwupjUp7aGchLdC5A+lvEr5rOuW7Wdg59CVR1wGwrQ1fj0ppS
VFM6azXaznH9qknh3ozqVyusOGXQq/csGpLADMLQMsoMsOelmTxrTQsBqEW+9lufXCt+1ptdxuv5
XDsbrCB7wj2GwgHgKpdWNKMxrWhKWuhNRIqrVnroqFPM27LVtZxZYbJB8AdCvjFLW/B0m07emb68
qDQJSzeEE8euXWFZD2SlwR+E3JN1hTLLY0XqYQllQJR0F7bOIP/RomdvHYWIx2bNs7b8/ewinMGW
BsRnBhGBur0DQuYrM4BsrHqp9YBrmaAWpscktyzeA3Z9P/+sknHBLoWopRVilfX0VOUSiTtI9s3I
fRXOybrK5pau+EIQDoAsWjkGc7JUo++gRgjIQ2EGRG8NvIPA1iYLboqYjMIT6DUte1Cyze2Ysbav
qHwsCNXvk834Po3VMJVq+H473iPNiOqnUNqG+c+omgB2NDiLvM4fv1f5xxxz95VFK/diD3OQk3VT
7d4oEpSpN4Fy0oaXOPbyzkbe+r8tkTl4fYVGQZbBZth+Tz0VNbI37V4PXdF4MHlvi+9W6kU+871E
QBBFSMqBOJcxN46gWDI1YNKt+EUT0SL0G2Gbgqs3UfaSjMgJmInpGAiZt5d5XRJkDLNHf6CBDpmx
1u6DYi/W/yTmj7J6oUJjA6eP4iTOhyJspzYlHXRtLSQ5pQY+3Vzxm6gkltV5QZU4YqF4OtAmt3/c
dSRfvPvPpjDe3dIGdCUCvHvG80AOHgv9PeHRal/lDcv6wUcOFNsCImLrhXVd60E9wYYQtTWGnAuU
36OhJ72ede7UFfd4QvE6aNedQsYoE5f63JghU1e19mSUL8k4+JAvcqpiIHGMKT6gSXt0uBL6UaER
nGi/lXQ+qNJLJgpEMXqn0CZHVeZ9HRT+7Q1fd8Oz3WACl6iH3YikqbWVEeVo4U3uNn3vZ9OnCkxR
MbhhdTDyXd9tb9td/dCgG4UEL5BV6BBdxukioWOUSMt+jMVGM0C+b4YbIMV5y7sq2n7vO1AGiO6g
w2JpTizUFNFpxKHu68kOoHw9a+B4ANgUVIDgupSf1ah0eiN9mOaIY3vtIl9k2v7fNBPD1AHsadYS
wzq938WUbhWNdxms7+IfE0wMKSB92VUpPp7Vjt5YqwghEDNWpb8KGWdLYULGoBeinExYCsUz3kk3
aFf9jjfoZ+zrTbEpTPskP0FBcCBIkTcT563JWyTjKlXRhkMGgLIdp6PTgIA40xt3mHIOX8bqxXq2
RuaEGkHTGc1ysZrxVps9s3y0cPWk+6TDdPSmSx/+5gD8+XTsuWstBS0ibGkmOc1w0PW9Pv66bYLj
gGxRIEmCwaok5EJC+TwqR24Oufr/40m0ADGB12PfikoD8htzXpZQHNv6iVp/k3NAZQxNF9Amgob6
MkboeV8aWYMY0Yrpfkh1okjJk1Y962q1qfXsrh+bn7d3bPkfr+7kM4uMD9BcF6klw6I+oR9uT8KJ
Chut/BW0HGdb9ekzQ8zXHywRckYTDEXmsWs0zKqRePzvQNkFQAmQLAimAaRkL7p0mIVEVSgC0IDr
Lc/GrThlJYnEd3GidjuLnO+1lgMDZ7Wgi0RQXLK6RmpXBkGZ18uiNo36ZkqObnltz7k5lm9w9Y1M
aHvAIcBUe6XxgYpIaOrYulDPnLoFriajuLsbEFltUDMhAm8MetUp/hi0mNpaBLaLOB9gkJa+Kd/X
tduWXyJUI3i8HjxDbE1NMGk40mVlAkVq70CZN01/ypJtzRyIzfdTld1EUGmg0Q8mYdQAGP/LjSkM
p6hFyleQyEYveqdDhA5Sm/EmJlDp3WqHwbtPdh+nwLHs7v2pueuc7E7zqVcQbLmNGjLnSFzPiOCq
PvtN7HhxJQ51reig3ZyP74Ib7pRNe1c+ZG/KoYJaVfIWb2f3IRWJdqJ3oYO+xcibwbmuai4/YRm+
ASIWcisspVBaV4WSW11jT6ht7RR/dCIHvIy93boYyDkpRPZ5gtrXdUbGpnwZ5aYs6GvdhM2f4WxL
+/FNPE0n8Z06H4UNpT8bQ7pOtFPvsOsbnnjyNQ0JY5x51g2WklhW0WPBuwWiUmJC3U59wR684aT5
eMbus3vTMzlZ/uoT5HyfmdQoxPM2qFKYRa/Loa5Gyl2aEstuPvf0WT2aRHD0g+GIjuzzZq+/sRdX
rn/2jZmcqZ3oIE7gZ7YxzOHN5NU4jt7PR5100NQBielJPFq24qtQf0rfnjoPGTqPc3b1MXC+fCad
6ou2HvQAP0E+KBJcrHUfZzJ6gv199Aovf698Y6dACur29ba+76AKWAZsMfrFZsMYTpqasMe+GySB
azUuBqFI/65AGc7wYru6SyagkBJq516ANg0njVzLFyBM86919qs3GYYWTVgPZJWovStb019YgPwn
zjBGXDDhy7hzJWQx3Hls7AysnQD12gm3Kr9ERtZ9VOCXDBnbBxUaxn2kIhuSWISJpiaSQzcI0u1P
eM7dZ/Faka9wGz5DuHsLDYVXk7eBaxfsuW3Gb9RGUmYpgG0r7e1wsMPCiVA6EHidtFU/AeQNEvGA
T2FggNlHHbpdKcVEq610ZP4EAdgyCv4DEsK29pARrbZju7fLDxRIBjL53Ki0lh2dm2ccZaBxnOvj
sseQYPsc39NDUhPMS4U9Qc/fTn8oeGjkx1+c07H2VgQjL1YMahC0ZJl8M2n7JKCDgu2VXg0wT6Rf
urHv0+dUfk3AzJvueh4J5+qdd26SSTiNWBmiPoHJOibpQ7/BBN+xcIq7aptuBihqKkS6B/lKbydk
6awlLih4ohf0H24vfcWpNbyNMR+GEi3eq0zmEdRNHo2QvLVH/aWERF9+rFQfNUUTMIGOHk1eZrry
gVHY/qZfwYyfwUomyPJkFrpEaxuAvN4fLWB91CDp8RDKeIDPlaBjQnJbgZTaMnzKgn1A7R33qtjU
NhrHnllNP2ZV5GRTq6s5M8F8xCLukWprMCE1FCTBs9MOx54n0bty9kHDv7SFkF0vszyXaYJOu0SJ
KxiZwZ1VhqnbYTmplwcft11hrfQKQyiMgWoK9Wz2VRdKudIIXVtDLWM3Ij0E/wJYbpWAhALAbFsz
O1TR022ba9/IBDE+KB8wEoKpjcu1hSA+SNK+q+3GzL0iqLYo2nu3TazVubCsPzaYNGvWIr3IUthI
KyBFRBfPbxDMV6RVvLp15omEsxO14C/msCOvOQegrhCRBhQUDxYmlFZWUcWWCbyDMt0HwVc8PpXd
79trW3UNMNdJ+GYaRgIYE9A7nMA4BKXttnqm4FMIlU8jS3DDvt62s76UP3aYsBwVMVp6LeyA6CBV
7tXuXmrt2yauQV/4RibAuyiLQ3kbWryXriCA+2cMxMX78vJhToJlMrZ8rWelA2JbDTdTOM8Az1bF
vpSibW0pHxbmbh0QZ/OUSa4B3N8/BXQHMtosuOmZbZXUQgmkdKztPhvDjDSW0bwOZRSejGysPie1
GGU7GSojJ6CYSp2+Kcz7KI0w99oJKbUR0IoN/vPSL1IwJxGKvGQ/ms1gkNrSw5LE83wKLYzHxkI1
+lClpvsqCtsXCIroUPseKsxGiaEWn+gQNg+RoKdPpjW3bjvJ7VYcJ+M1tjBo40Rq3D3EQSrBi2sy
ymNiR62cHEsIy0N0uppMItM+9sp0Kn8PkYCXE5QtRTcEbv0kFRTPZyp18k7uOuhy3v6e35BuJl3C
2CEA90Dcq4bJ4mQGoZ0ns55qu9AF2yxfsM9uOebebM2bxpSIMik7JFQ/Q+23SNsnc5JJJCdvuDWc
XAO0AvDJov4nXeTXmwEIYgkttZ7T113xa0DSQYSAGvEi9874XAYkhEg1fGi5je8GwCxKKCeOxtvt
rVi5Yy+sLKf4rDMZz2bRaSKsWE013KvgzI9IZAK4SUQ9nrdi0aSPqWj5oQHIRzUOp9vmV4KEBbYb
XPKLvA/87tK8KkmJWAiIfW0iknLqbXV4Ukx3ajh2VooYF3aYUyMEpjKNOa52swa58uxBcBZD8Q4d
nvqex8C48uEQLCCmgWKQeJ2mYpihDEUTAQmojX0mgXFBKPZBGP7F/Q73xaAZRhdwKJi8UBvDXK+S
ubajzjhWYu8A/x1hlIVLS7KSgFrf08ggVzWNqynhmUpDb4CQyB6TPvQMiQZeP+kA7AOR81SHyIbn
EJKociYNRDebwpW7Inz+3/yECfIFUAF9m9bY0zwmkA8l0KzJcrALcso9q/4oAbOmIzqisczc+V1o
tYrcwE+UNnKg9FJrh0o1iSFxipJr/ggcBUhroFWzPCou/T4KxipLlmNXl6iBKk9JBclXy+uHlzGc
vP++d+e22DMWRHhgT7AlWDur9rWoPYhQbTOE7V/YQdMMrxTUQIEWulwTdH40fQ7hJ3Ekmw9AmrdE
Exrpt6WDJXrWteLltr2V/MyS8PCE8jkmLESWlasY03jGHB5CV445NmV4zAde9W/lKF+YYKJj36rU
mizcEwMoRxNF8izIHrZ98xehHhQYGJlEKoZRWGbnwtiUymk5ymr9s8ZE/Bg8JcLX7d2SlhB3deed
GWHcIA8jrQHwtLap8d1MElOoD7wX4laSXpTM10xQ/PX20N53lg/k/G3rK+VxbCQecuC6B56YPVcz
WI0KgNPwTtAbqEZshgaIyfA+RYU3cpqeR6a2dquBKRb4OxREcMMvfz+71fIebCVTvbh8NWyDRPWl
cfwHQJG7Muz3qgrOgVndasrwenuVax650FFBuBJwPITKS7NVEAqp3mCVydj4rVzeY0r3v0f9ZVDt
XxNMIMz6JFf0xVU0MX7oxfwxARl6iymO2ytZc3x8LQnRCUmmxvJQoiCXzkZX4PEIsY+5nD25mrdW
PnHMGGt+gWcdshsNOs0YA7/cMWqgzCyrZW13kURLkln4YKQGVZAj5mmteX2k6Z7Z0/HJ7Kr+vsqy
1MlkGuAfCfiRJBbjdoIuVtTIEAluqUHaEeyRolYLk11HSXrShEw5CKjqukOZBUe5TaKRBKI47oPe
mHcq0MJv4ywnmDq3AvrWBlbumpEEugvMC8T7oannB0sdqucmseZdDx4sp2+r2SQoBhkYZZ0hoYYq
UJUkIDtVco2EqNh8KloW9i7E9sClUUiWE45RcII0BsU9KRuDl6ljYWuV2vsKHcHQLmNQBn2i6FT3
SuyJuGO3QhFs01KQt4agubMhlaCnNgNnHioL0DtrOoLUY8ZEhqDuNYonJImyrszdTqLmTJqhMD/z
UVU209zMr1OtSzkZjKQ6KTOa/iQboxZU+kmRuaYW9c9jNkp+R/P0QwhjCcLLsQ4gFdKmgJN6rz3k
ARJDQoFAh1FX9lUtW0JTZAYyPhH8p/s4oNV9N9TtFowr6ivgekFC6qIbnUoYzXvJ7JKCjMnEk2Nd
v+dRU0LJAjGCnfmk/ZTQtloedCgs9d3vGsxNquaOwe/b54hnhwm6dVnklYKJJFuSM8/SKTiRg9ck
M3eDNUf2/2aLOUthTqcmM1CL0azgp453FAmBJGrqzCRDaTzeNrYW6s4/I7OwDF28atDwGbGQ/Zga
j2nR+bdNrAXxZQoFNSzIq4MB6zI2DHgzQukRe1eYkj13IJ8rMRwSgeMK+iw/Swy/BIm5rXRew3gt
NwPRCGpzeI9A8JxJrC1rEHplyQELaQ/F4VIIiYwCZ5Jt0AzkHIc1/zi3xRTp8i4Zc6PHNlYGBQFI
l+WeoIvPbUbrRwC8Fc7tsWYOw9//uj1ze0xgJqGYFl1SwdSBXn2tp24lPwcRb11r3+7cEPPtSug3
Z50KQynGh4xuBFK/JqL1Oivo78TpKa8rMjWUU9W6Xh64J5cekoxzDXYD5gSIsSEbZolG0Wjmb2bV
9hs5NmvXGHQNzD8BT3Xi+pKEObAIQIwUXStw+F06KHhDY5NaKKqICe6DjqaFG0gy0qpW/e9nG2R6
KjAnKIGiXsfClWPcJlYk1tSWlMqP6sIt+n47xsYGbG+cZPT6ZMOUpi/FpUVMkW0lAZVh9E0DUybo
fHNj9COj4Vz7axsH5Afg6nhRAmXK5LtBJIhUVwoKwuBMIqAM+WVEQufIs/F1O4Ss3DYokxgA4Bsg
f1teW5efCENsUlXVA2bL+8JWxe6uz1Bk7YNtJRo+Cnr3qUx3Ulp5UmD+4theVnGZcGPqG7fYMg2N
T8cCT6S+7JLImKktB5PbBrNbttlWyntPp/Vh0KPtUmXLocqQ5xr0wKOEs8vXcQz2weqFC05DAYkV
0K67olWoIlJodM8JHsygl1aG/j4cQYKlJgIGpo1Ocm8veu3LntnUllrCWeLdCT2cspeoHUWO1Rn/
iHpKigx1sttm1g46RFcwy4c6i4IRi0szCJlQGwpkCn1myxeH8ZNikF+b6w2q+N5tUyslegyLoDMN
gevlMcEyQ8W1lamzplAIM8h2UVioYKtOWKC5GgN0KEbE7KiT969pKNp9z1NKvA6kl9aZlZpjroQh
hfWmGw03z8uAqDFwEJVK91GMJFfsleMUVKo9t5LI8aDV42NKizAsWgR4YjMHNQY1umENGlwoSk66
lgxkqEGzGdAf0iTvkkDxO2ARu8gC4fdgcBgU1j7yIq+DdzHejSjKXH7kAgVaqN8YqFmr+mFoxscq
nB+FECCU2fq4/ZHX3PbM1Pc+nLntBLKVFENOMNVWkOqaivyY9Hpk67UacPZUXYkKJuYk0PTDvqJz
drkqeWpNJQT5pg0IuKvQ6mNQtc/bq/menWUjj4UxOQMvbh1AKuaz5a0Wz1MqQw7S3FLVEendPP3q
0k2WKaRo3qNWv9PDl6naBuMTlX4lFjRVsoNQefm8MQpfnWxtdqvQ1ypv4NEcXH9VjF+ju4qaFzoq
aGJcrh90LqFa9pA2lqgjSzPpULyZ5M/E4iSoq3YAqEGCDyw3buhLO6PVK339rdecBUSbFhrDjmTK
Ti30/5x3Y0VYEoI9Zm4lVlggQvk6GBY94GkuSDs/Gur7FBzH/Mftr3rtODJ2DEUUEx0LU2bNWAsP
jhmAH74dMh36v61uBwGXVnBt23ASwOEhoTUos+jWphPQMl6UmPpqzO4sFOcPZS3rjjxEr+E08Ehx
rg8eSP0xuYY7GpRXVzVDCU21ccYb0K4hIDS2na+BokQvDf+/750FMfWl1ICOD/uUiKpWSbMCmjGj
scmDX3L2fvv/X6Lw5YHDMsB2hrUscyIsggki96iI5z3gh5qjVCTA1DXq8Ghjk0Tdqt3XbWtrnnBu
bfn7WbSSpCBWshTW4gGVAdRy9cxwbpu4vnawIBM5Goo/YCRhTym1FLQ0yxGiKp1yL2SmK5Uf1vho
yK8yZheI1v3Ey51Hy3Xb6JXojpKZVNfaAbKswqbpvEjzJ8CIxtyP9diGIg+peJo7K+4nKxYQWQu1
GyZPmWBkYtrD6iH5Z1fASFizJ8yik3LFS1esgM4NLRRU+gFDZsu7wTiUE0aOKegrc0cvR9swBRs5
mS1PyduU6M99+YoylZMGD4DFfk5idQddWHSRHSpz9WiXhznjqhc/Zvn7mfM0A0RBgiX3tqwHYUaY
b90wjJ0UVyBpzbeiK+/6lLrWLLjZcBjHiRPGVjYDs3qoc+Pyw9wyizxAH1iNknIEmC80n/FeC0Fh
AfBd2mS8zO06/4XeCgieQKVjmeDUY26AEtT1saCGAAZMKpBhAubzq1k8USP81PTuCA1Lg9M9WgFO
4T0I3gUMc4KxDNMHl5srWXVhDgbKSsVe/mcG/UDsfn4kTgulktSOvNqVSQFSq5eBaOSBV/ReAXCi
Dwj9K3RNQWsPf7u0rppCpMnDAlgBu2NNwvviNMOso7nhobeVVwWTg350nz9vUiJ4twPGCkQCn1O2
4OO4NFCzYXY7HPRRUEpUn+RDtVeIuTO3qf1Wvpfb1ONRuawbg6zNIhOApx1LHjIqQafGLfZZeAIw
e2PZC+1sDiR2YZcbLo3FypHRoBj0rzUm3kaZEc66haVRV9+FO4FEx8yJoVx7/FDvCt6zbSXpxk6e
mWOcyLAyKkk9Fjc91E7VE6g7EANkBT5koDipy0pT6NLWkg6cRQNdSnBUv2FVu879Od6lfvdO33UA
GgVvPPJyv2sxbHTqzpfGeKikQhvEWJbWvmOo8Ydxh/nGXYmXOalI+NT69csDr4W3gmS/tMm8oApV
MQcJmnS2+ZBv0GwCcH2yo71FPCUnFChn1Rt9EByKXuG/cg7FUnBigi26yCIejqD8Va4aQgP6Gc1U
w7b0af1Kf3jBQbZBkOHhYp135Zb7OVdC3oU9xlO1uBPTavmc6gHv++MA5YoEe03t0J9RxTwODsai
DqbNm9dcubkv7DIu20IPKRco7HZ25UEb7eej5osi313X14euGSbUMEXERrhMkqtIstBibnay333l
BwU4dYFgLNmu3f5HvP0R7bo7cH9wvuOyb9ff8Y9dxoesQlESNVnogd7THyhpgJ1qj1atK9mjW2Tk
5YHHVrxqECNSYAxC+xINv8tzqbWKVsiL4wzCvNcN8a4tqHt7UcpqWDuzwThLPwNsXMS4LhayIGvf
uEdpO9nHx/fACbzRgabWvbw9xC9fOpk+BicioedHd7Gj3lvPL7zhi8VDrnYYjSETrcCFApXJxIZY
i81ElnFSyudqeswgc8c7HStPG5T7kO1hwBXtWTannTUzpUGq1Taabw7K0ss4uxocwp53Fa4agloW
arVL85StoAplIpVpoQLQGWGCJd5AxPZDJdqDjnbhQBoHXSBiOPOp4zGZrl4dSDHxvAZeEXMAzDmM
VNrRZhIB1fF6c1OdwLdku/pR8GORs8jVNZ5ZWv5+dnHEwOFI+QhL1O1VG8xtpOAJgq2aAIE0Cpgg
bdHZMxB3WY8RW3wv2r9EIM4KlA2NtyYvc1k1Y6D5jH4pkgk2l6gLFKr7CZ4XCnu9eJTpZo7tqdjc
Pm2r1xDKWDjNaGIuOP7LDUvNXG0CQ8fV9zk6A0ZdUt9wITK0NfdRRma33UXkfiDlJjgYW5nDPbt2
uvDuAGxaREkIbGSXxq0pqkZqwCMNsztNurnpWsuLBx5Pwvoi/9hRmPJvPks57UbYmXZy7vSKXYHN
1ZZ8xMjHwbfcWYMIjYtVuhH69bY1ubIDDR3OVi+pJhtL0F7WlwIGGnjsE6Mr4khKSziOfmh+gO0J
j659DM2H6dPw6k30Q5mJ8k/ths/iJrOrz9izeDJoqz6FFweGNiwNpPZM+E5DNZejCb8gn7fD+GAE
mJyEohe0EW8vlWeHCeFTTs2pjGAnyBUvAhUgPOylS3JwNk+cttDaFY+SwL9LYkJLnGqAH3QwNQn1
QZcCb9AspwQsSpb611r/zOrKqyTOg2o1Pz23ypwaoS2Uua9hde4hB45hPPlrkgileC+WwBFtywiA
B7dtZduUIWrl3t7elVsYTJEY2dIW4jFgFi6PTY2cv0iKAI5kJOAhaknDg0OsfECQEGOkCUA2VNxY
NHeOthPeTcLSa47IpJPZ+EiyJy6cZ20fUf7CbNhyMYjQybpcSSWHkiJ1cWPnGfi9q6O6DTztIP5q
3d6t7Oggc4f6rlGjaDudWWS+nCFPi8YiLH4TjdvyaThZDemwh5v6P+tzgl7r3BbzrOgXvolysRVT
cKCB4xjFxNuesBJALywwCaDcN3Obh7BQWVsNpPxC4xStc9vGSqfpchlMlM6rUe9qK2ps0dcfIqdz
E0fI3MF5mnzjF8fW6ueBlim0d5bmNTtLN+dNJtYl9CClT3wVgcw5wUU0ktrXD/MHx9hKpomsDgN7
MAVABdsJHWOdVqGWYbLUt46iO9+BltoGzzgUTEniI4m4bW/t2J6bY1yPKpUyaHmBectecZqktyWT
96mW781cMRcrYjwuDdRiVmSQBxrUGR5UHxREiVcbiwqOA46t1lUelidJRcp9/Ft7vr2+lYFwOMrZ
fjLeOIYDxKAKWO9sDGy46f3P3hNtAMwc8an8BUT4122DK8+uC3uMYwpjJ4IBABs6WKc4czF+JSsk
SQNS8JTN1izpKMmChloGxtFaPu1ZWqmMI6K9WGLyO7+rMVQSoAT6q4ydlkeVujJMulAa/rHERERZ
kOksyLCkHxIIeu50X3OPp6NYkWozktDPyO7/SPuu5ch1ZdkvYgS9eQVdW7W8e2GMpBka0Hvy629S
59w13RBPI9be86qIyS6wUADKZMpE7EBDDDXj68u5utHPsRkHnevakFsL2MVdTyRMmAcn6vfun84g
vMHyNUc9h2IcFSJUcjpEJXRf3/NDdGo3wlG4azbXDeJ9NcYf2y4DxWEBeyycYoME0llUNp2mdYZ5
5KzdyujONxUlqtHQl0clhzGoNVo5lmi1GDR7jd2GyFWphLrjtt68RV7xah3lx+h+2idIEtAPOnGC
y1oOC45j/PMDGGOjKm9qCxzZtoku1LB+rcDFLZCp+AQb1iLcMnyq6ufc3KByrGjov5OhrsJbhPWv
+vc3MBsSTJxQNBSXRTgm2+lO96W96Y97fSt+ZdueQNjB6yEHGHjSriaxZ/i5HfnjySLPxpbH2bgW
bc/Wg+XzqbK6E6cJv2W2WjCe3KkFp2ntO6vDBltInWEGE6kQaMUxn5zWcTXHYt3YPdISuMJAnbW7
iXCHCSNkRdVN7HSb+VbkkjKspZkxpPsXmPnUuQAK0WYE8AyGrq2It65oz9iu1RLj45LwuLnWboPn
eMxnFcQip3UGvFaClCEqF3VAZAl09pZ7fcMu/9GVFWUlGk1hajpq4puJk21IdhPs1Xi3FMhRHNdU
T4k+r+OtnlhnlrEdCWjxSpIeAs32e7hDqe03ThDs2tnGpdcRwfZg8uIEz8LlSnJ2kBSFIPWhDgu7
ZJOXTq2i7uNlmi0JpMz+gPX1uoFr98Nz+5gHn6mJVNPaxVM60orOWH+E7e11iLXkzrk3GszZqGEU
vtMkYCQH0e5+B4/pXnhPiH6j/Adl0Qsk5mxsWpBotRIWr8V86/icSTdQFuFYw/F1gzkDU11tw/9Z
MS/aRra8y53MRx9RC4+g28arybCRX9T767Df2Zyfnr/w+6FrCCOgzIfSKrDL6gZMsx70nbFXXixk
jxty2yMXoxLRK+0XRE47RWpX3IiO9PYfpJuwtn9/APMVhyqhcR7jK0oSBmAPXehGYPRJOMu7GpRR
AoRkOdoslW+GnTP3b9rCEGbkAjGzJxI8XQh4O6+v5OqT8psrAdZgxpvteYisMRU7E4boPupidvIV
RaCFiG8FJ3VTf9iGDgdwJa2D6iLEuv4XkFm5LjGTIILypK19s9oP5OVNJs3DtCk2vPbldTc5w2J3
QIVUXg0CCrtwxcDV3c6lRLRHom5bVOyJvohr3ga3n+V96LYoXtGDAjU1zhKvfESQRJjSQsUqYwiY
yaZRWgdpJYMUTUfxmqDs6vQa6EeuL+vKVQIiRaBFAxMbMhFsskw1KCZYLBUloqp2BN2v6Stacec+
I2V3inLOR1wzCR1ZKMhjlH6pFF+G5SpV9bmO0P2mp+L8oLfV04RP+u+znWhh+gvCHNtd2+dFkaJx
cIjBhqPKu1ZX8VzRN/965SwRKeOli3lpL2ZO6yoJpCTvI5zSSPZ5VW9APpNaJcnz4lTVlnkfqFX1
GKeVxgFeOdvQ0IZ7EBob0N3AcmG0fRR0ppBh0FLchhDJsm5r3ACTY0Xfm9am9O66nSu3+ws4JlKr
Icw3VMDVEzYC2CeF0k0wHkEhb4IveR1sxUEs0L+hHwxEemjKYTYeplbKLlsqfHO17TMKyiReB8zK
wXOBwJhjpKlWRpgSs+tSIlJO7Sa5V7MjJNY5vr62buemML4eDQibNAGQLt41kMvLw9Kdq71UZKQF
tcz1deNZxfh8qdfTWICrzu5moTplER3dDiLcd+Vs3YFHV+bYtnwG5hjFBls6r0ERvRwyl/t4yjq1
hFI1WCisuzzbQt6Tm0NfWz4kXxElVASmH4TIfUXHbJIx6dgUt7FGhm4zYGZleuhzzp1ghW4OPTNn
SMzajUEkQTcBSJMP0a0/s9fuP2bULQxXu1cfwtvSVzEq41//YMt/yq7gOSizgoEcYP6NAtRMNhnC
k3gLRmW1c6boPuJNu61tqr9YyMFdfi2z65M8KoDVjg/xsDN5peS1NzF6xJdbAJpToXbDJMrD3JhB
SqJg154K0xbd7Dj4I+5yGh4UOBsxzQmVGdzxK059YM0Nz3HlS8OmMBqRMwVuDCUf0XhJgtQRBQ7I
WrpmYXOAUKiB8h2oAS5RhjaqZuTHEDFCJxidtMmcUCeN+Cy3ry0GKMdDXt7N1p/rDrJu2z+o7Bst
m2kPUWjYZhZfZaq9yDV0y5v89b9DYb4cZmIhyjrANjw3fVriEp4WO8UUOPFizdvBX7n0pKMjHQM5
l0sYLGyOoQpjDPFPkW6G7H7GxGVfQwYTC/lx3aa11yYGl/+iMSFejlSppTHQMEGiv0d0mAww0OTp
14gNd9tKoWZreVMcjLGdtpgMalwRHH32mPbNNkoy3RlqSLm1tPy6/sPW6qPoywfdE4ZJRFAIM6sd
F0o+ZTr4BGYqu3370uHJ3UWyk4D7Yag+QUNFqr6zxxKDXmJ/bJVJJUOFPFf3Npu3KeQ4BUndoVZ0
0sTAKa2ac4qshsLzH8hsKMxOGyiE4Qfqx9FLbgc/3KR4l6lQF9moD9k230WIVT5agK+vzFqEOsdl
nmVDZGCoO0EloKAvrXrM/oM06MXCL/hn76FCTVSqqoiAMgKFgk7BtneMaJckt0EPRS5OrXRt655b
w3h7XvZCImMcya6gbVYv2fJnzXq+vmJrB/45BuPjemfOQ1VixYTUS+ijgqwNdWQey/la0gFzDaCb
wgSbhXkS5sOE5ZCN2Tdxg/w8hIZdV9taakmBPKLmQ2hGRRNBxUt1rNl2Dsp8rcZSKjPQFtqN/iml
j1qKN/JR571FVk8tnFYLcxVm0dHmfukUKjpY4mmWENcdbLzZOTV+bLj4Wm55DFxM0YM6Xr3nFSvX
nANsjgbKYJjMQ2/XJWpsdH0mm3COoaRuXKHu1kBBOddvrvvHWsQ9h2F2spmZgUgr+EfU+nPhYE+T
fp5B/gE9FlB/qLzR4nVPObOL8RSh1ptB/HbICTo3FHNyWnLA++iQKQnUokXDTpXoVIDq26p6zmWK
t6aMw8hRoISKiDUNxLu4e6OdX4+c2eK16+j5ejLOIshGMYsQm7HjMb3vTZmALNJvjPqxjnoX/UOc
z7d6hp3jMfsbbQGtGYA9ylYeHHWXesarYjnBQ+PN9rRFVdFreGQcazHYgEghkiwglfox+ItymBY3
ARD1VPg9JcNHnqrOdadcS+Vb5xiMVcUsidQS4JWi39yb9uD2ewlli5yom+DQ2x3IlcU9+p/ur+Ou
+oeCRzrkiVR0kzF7bgiDPhsU3HLiynyJg2wjFfrRjDSeeYuPs5d6vFr/wWE2naQVZlWnwImy+Kmp
nqC3tNVBBNjIE5gWwTMi+HLfPTQxFEyGhpRtbJtT+vTvjcUEwjKxiSsruo8uA4wSp2o7QCAHkru3
A71JjUdR5Kzn6nc8x1iiz9l5CmnfselzYBiyPe4xQn0v2LGrb4eEzHfdtt9lXuqPb9JXwNkXa18S
o3ZwU8ykypjtvgTuzTQ0aYarnTY3XtDTmBRNSbIg4OSQfm53NBljSBFzdou+lM4YSFHvjsQKckQp
eIb7DxE0QsWxkEcyiTya25XFXLDwfMLrAp0s7GQfnek4RwGwwhG6tN3XrOr7Vv6F/Litg+dd0gcb
zeUFkejvVo8dY+qPltY4c40u78QEG8btGNLH6060Es4vfxSzU9UGa9qD/NDGC8XtaOMK6LKetlPs
KPrrXG1M8UbpOKDqj+0DTJA8onNVxmKw4zNibU0F6NdaOzPFO5rpD3wR5Z/H4iUEY5YSUWGcKqhB
yLni1gnoZH2ROkIZbidhF+Udub6MP931Eo5x16azWiFqAKfEIhkwshelDZnVigOz6q1nC8d466CX
0tgFWDidSpuw8YoEpQtlGZ7DAMn2PzAJDBQgbQRho8V2DoVDHyV9CcdYeIW1Sidq62I0/TrIqvtB
CFAEuTACtsiyG+qQOWvHDBbV0p8IXTxIA+KKGwe2oIEwD1yiOpHlzXXQNfez0G2IMVRk3EEzfBlb
jHnUK1PDxyrBOd3Wyk061JzwtbjX5QEBaa8zCOaAECoQlFQxzBLA3y9gjihBWhASMiXnDFhziHMc
5jIWVxSrWgInNygumCc8cWe0vEeF2/Ko3XhQy6qeHQWVXEi0UQFFZRC/m6SsZbRS23V7SOPP6x9o
RSXhcvmW7XaGVedUnzIRKo3CpptIKxPzCOYo17LlE2Ym7cxJQQYvubO/M0/R/VNiP4UO75BfiyDn
S8tEELQ7DJ3YLp4JFdksd4e58Ab0A2jSXgihk/513Wbe8i5/PzO5AqHGVJiAw5DRoyBDsjTBNKOZ
4CKYUFczYv863qqHLl0WaA6Eo7KkNhLSDYrQda2tVt6sHEr1aIa/Zp7TrC7iGQoTsCwrTjPMfUI9
K/MHs98IgkbiYD82mVuat2HnXTdqpdsLjnOGx6Tw8qoqQTUHq4qJmH+MkGSviiPeKS8QtA97Uoa2
8IxOhI18U3ktxrTCh+s/YO0cQKhE9gvzDGhcYhy3VzRhjCbYKyTQsQljO1ZtnUdeuhq/zkAYzwwn
PRK+FzVAx5wov8Qd75yRlvj0I34tlD1IB+DpyvYrzxSMIGOAdcyFU1Xc5uFbHfrG+BmrX3V/0pOd
Xh5Dwafi43+wfme4TJAJwBRBo2XjN3PoSNC11gxcjHjk2osXXLOO+UpC3Wf9HAClym/U4rc6HWRk
ulA8DMucYELZLfR/zXECvzyzi/lkY1FWoGJf/KLZWclb3B/D5k3jHdkre3ppvF1E6DESAQ6EyxjS
41k+Q7oUBxu0dBND8VKUo6h56qWYczlYyakA4gyK+VAhTeXByAdkANDX+CD1ZN7ER8hFH9XbuibZ
FmQfe+tN4vTGrIQTVNqQmUSGCoWc716FsyBZQhpACQeoE7fl0QxGAnVQEMYRVSqQ13a7gpMLWNnN
F3CMka0ypMZAAVfKh0y4l5KNJNxfd/iVYe5FBuuvSYwvjno5mJUIjFq7HyBJVINj6NilTp/ndhC7
Uv+nVb3a3IvmXd3vtfy2iU9N6HQIbBFndVfG2pff8k2WjtEBgy04S42oCfMAGeHSCW+UU4cvW/xS
7fv40B/aTXTfeZlAgg095Dc62UVPDU+baOUQvPgBzDbJAwEVEIofMAZeMHpl5ETWW2/dlBFP45dr
K3Pe1pUYp7EGKCV0qmQjgtCTqF+R95sePhMveSkkJ96GtwPJD1DHeyz9X7zmE56xzNlomsVoVBa+
fJc5g+qoYAmrMzcO35Xk+bqT8ZCYUzE1iqnNddgKxp8+2Ffpbkrvm+khiHkHx7IjmMh6/gHZJlEV
bEhqUgOplg+1+t5Szr16pUaH2T0VPV0gXTAXuofLENeopRyoi8L2NJ604IRRkzH1KsWb8/00OjBO
CSN7VjXOw+ubaYwxDLPd2BTgrsWwLvtmiMKmKdMR9REQhzs14ts4gg7QT6DjKg9uCv7UhEJTXN9k
5T7sj0K0Bw3bpO115WbQXvXhDs1gRJ5AYB36NHCSonfnhgzins7eUDjGjAeQQiZ1C+7XfRdACs8E
mSK0GdtcsJvxuY9KjD/9kjs/zXTbyCZS0v1Un4xW9MbItvBuCmUS8yLgiueANBW9L+DsUUExxZwo
SJigw3LWcA9ABESjamEdKbUhTVpptXPdSVdi+wUUE2yLQZ3bVF6g4kOsO01kK8gyxYJjho5eciL7
KhiGBlHwwD8M7126UTgPoOBUAJb2Fhmz2RMFnbTSqzAciu4mKVvvunErJ/MC9A8eE9i6ZgLtmAQ8
KjyLmCVR5Mew0b25c6/j8OxiopoEypey0Re7tIBkTeaZ8meh+QrkhUvD3Jozr8tmBRBkopDMRs0c
+4NtKxPkyAygp9KBQNoVw3Ibz+9TexTy6hRL7r+f7EYuQsZgG5KCSF6zx3+WG6CEC63OlrXAnsqn
KUBnse4NOcc7Vs79CxzGFUtJidQGrIl2bp1Gekylx5inZrMSKC8gGAdUZsWKUf3q7DZQbVkZbF3l
XNFWjQDBJ/KMCFcoxl+6uDwrephHWCw16l7afHb6MrrPE86dYdWOM5TFP85uZL1kCnosAgW8ekRB
AyqYsK+7NM8OJuInQmSBlBwIVfa7rFxlQsoL2dL/CoQdaFa1QgmxQVCSh95Zq20HU0Xk5ZSLOWvF
VifMDL2DagFLxE47Rb3sYIzOuW7HWo4Zk37/fPVvMoiz77Eo57UaqF4w2T4fY/2gTRTc1+CrmxSn
jPND1qYkjwY8xkVw2BluJUGGIIIMZJ8TbRD9YHhoKa9GuXwi5vC8+FHMKZKjLam1BKxu1j2ZxUM1
3YThPm32fXiUqNt3d9cXYSXYXsAt3+FsDZJA7PNEXnwyHvw+togQv6SyH1DOwArvezJ7uOstsymt
ZQ/T5Larq32WP163hIfAHBtFFVrmKAJhUF+D3JdbieP3a/nXi7ViooQepzNmUbBWqSY+mkmSEPQb
gOTYmm7HXnAtanpjXJC2ubdC+t+CM8EjCmd07g8BNoT4mAVgtscm707ZfNvouzGxQIqyzwWZg7rq
jMh64ehH6eFH8aGpTXCmC1FvZ4hYQe7GaoLeG9sYQRv5S78X29/Xv+GaNyoQEIdGBRgZ0Nh+6Y3m
qDblaAGvs/o/WQ0xdOTCOil3RIW7oPLKRjvHYhZ0aEE9UNEYk7AHNK/VkMw8lL+MY/DwJN/XnwWv
YY5nGhOazUBNEwkChHb/Kd7Ez8YDvZl+VxYp9wbqoK6jbZ+1O+58wNLFyEaTMyNZ7uHSkNOwSYGK
16k7/EEHu3ZUtyDXiEjJI+niWKgxpQJTKgsxH4E11bGTg3F8zm2a3Js87sC1Q+7cpuXDnoWsSEsw
r5IAJ1NQSU7VfTTE9jDxEkQ8GCYQd1JUK1m7wGiibQ67BNk1XvJ+ZWAEY+Z/HV5jwu9kTsbULSAC
+OdMv35NHvODBFnR4lV9SHQSc8Lw6pl3DsjEYZDKiD1dPlKTP4e/DKK/t6D/EtzYh3S2RoTf5V5+
RA+idZc+X9/bvPVc3OfssyFupnVcA1lRPgfzWVYaUolP1zG45jEBpJ+oJIiLb+hHBf157xJp9/FO
y51ugEnF67wbb6mjlZAHN3nPbU5A0ZiAglNbhzQrsFEeRwuTdFJtTE7rmHcP3TeR5L7BuSOt9MPo
YFKXtYX+9psj6nJJgymLrbKVMPJaxnjbn7J0RxM3VRxM4Ttx8jBVxzzYdJ1fTY5Q3STU5yz3sqUv
w8vyA9Aojo501KfZF808zqGV5iomx4aa0B5tkaVmTyLBtwVVVYI53Eh358DNSpeDvKKScwnN7JzC
DM0YfQNgydT36MFr6wxEPhs6bGN6FKxTVhzq6rVQ/Np4tjTSyzERClcRf0vSLx1vFI2II72zFvqU
UHSV1o2Ho1kFm7mntgFxTsWThdesqB2rTEgDxsG2fh8j0W7bUwhKY7XcKDIED8Ntr2IuD+mL5tDM
EI4w302whAqtao+TJ8mbBGyi2VardoWQu9WwzQU/SLZ6PpMWHZemr09+3T/Q8RgoJw2KGmESOln+
Fcb7EKpuOm4VGRrV5ts0OeWyo8seOgBLTOPnpyTbJpMntriv5s8ZOsyDTWJsTOu5KO+g1GYr+T6d
7lIoAUnUgZKOUT2YrZdRBZJWB03fJeGdXhwE8EgZLxbq/vOB1vtCSTGwszWK+4z6efMrGB5RN8mt
B6PfFDoxJp8qpxz7R+zB0xR/Nip66U7D7PWG7MbgYc9exeatMGIbJRGCSxHVj5Fpq9JTnjwIxS9l
ahwLM+K4sLR6iOUCz1ql7hrBseJPudBsNXwTp5ssOQkl+G1RSJF7zAKYHtzPToqnoAJXsTe3f1oI
JVgHMTghjdU3Tyb9GOqBRNWhBwVvm+9B1p1bo017L1TdRmy2Qlcd2hAS2PIpVQYiFqZv0lfQ3HhZ
7GYWr+60Ul0D5RjaKDFEJn5LkF/uzUwLg1qLOtQoQeu9NbY1lNs7NybpocE0LBFvlaPxVLvwsAcM
yfHk1dfgMcopqWDoQU81moMu4atUg6ioDPjkkDqyPdjUzk816AfJy4N+CJ1894nC0Uvj8sYPVsYE
kaI/Q2Y2pl5MulHjUPvuEgpceVeR+SWsSIarq31vuMaxdJvDtIm2hlM6iS+MRHRCh3cSLNGWCU0X
P2M5js6Om6hvijYc8DPkhREE0IGj+wjGA+gQnnKCE84xDpS8Wl/XI9PPW9Cl+cwx15fUnEQD9bIx
dKLsvZTdpixJp/DsW37/NfuYk06k2VAZGupXGcluVFvZRx6FnZXT+60b7JtNZ/NSSiuFrEvbmBMu
i8Aq35pY0+y5ItE29yoVvArIPzq/2uMN9PLsgXNt5lnJ3JpTpQZF+eLGhrVTND8YbxRhc/2DrZ2i
Z56C8UXGU8DyrNMaGIkefojaZhbzbZk00Av7hYqTY6Xjr3aQCQjNKQlMTERB03OI+ztKeS/Mn4UW
CNog67+Mjy27VmR2rdEFqZ4J+WCb7+FEKjzIvdwTevDoQFoDBManCeQOwjYBrcMfUGa/lzvhwKP2
XfbnhWMtvwGDIuDfsvA72GaHOi0bs1AS9NelB1X6Y/KY2teNPANgvAgl9CEL2xgSfaOOrraCVGpi
J6J5D4mznHSlhcIeahZ1SpJJxVs7IsGIbP4QbcIygdiPRqCIBmby6jRAyZCaCpGG+sHUoJhYCjEv
kn6TEF6sBxp//8YzFFIv3cOyUrm0ljYJXNDvILGuePk2cehN4HxQf3Tme9w0CEpfpPFMArFIr7UH
Z6cl5OG6n/4ILPguqiyCRnphXdbZzvxBiKZUlANcbafakzFkWuHAa4wjd77hx55bHGBhJMZ0A45V
Nt9vpXNa6hBUQTIUTIV6jlV1Fdm7bs3PXcegMHFS7pU5HdH0a9cxMTHzhDszKRI/3wQPxVax85EU
KCjymI95tjFRM8fohhFWcG6huGuTx1LzBsm+btmPg4cxjHFvZJGFRuxgmJCI4jalVfZiaYl5krKS
6gQK8MXR6JL0jwCdM06Cec1FwB8PKh5dB18s+wKnUGOV+jkdUKf1RZABiphPqfey8nrdwp8TUd8m
/sVhXuCzKkOsBN3wtoULtyONnu6HO/lNsOzwYD7k9+VeO9KtZjcG4SAvAfBiMy7IYKhCiIQWHZSk
LjdjaMzWYMUUJM5bbL2tIZIXzHC4it9sExfXZx7n8M8HOgPIfM0urLq47gCoH9tDjJS9b9nanfE+
gCA72pk33DzRj4wNA8iceII25YOB8Ty70sDsAyFGsN2QGldoL7cbHpvCz46KS7TvlOfZLanL06Kf
RKCNjnQy/f6zSEkDBlJ7eTjPvn5qcGON7PYXvGna8C4Uq7sRjzSog4gLbcDy9zP0SSqKXJ6zAR1v
aDnuN8OSXtR0ntOsbgtIIkNO2ISIC1vd0VvTKC0sK27B3Z/OF23dFQ7VrvwIbg0Xom7zTXYbeu3A
CQTrvnN2mjMnB6bRulA3gYuK36d6JzmpFzjph/w425pdnboPzuZYtt2PzXGGt/z9bDk1QU7bKCpA
pCujxahtCfqD7dhvMEAygFAIz3LOyv686y/uc3aUM87aU9BHi/ISTvWt/j78mkmhe9FDubkvwWkJ
tVVvHpxkp+xGW9Kd0Z6ch3/dBnP5Eyzm9qYI6linGsItaGUr8V3o7swYGk8vUFjjWLt6MVo4/5ZU
B2TPmNiT9FoVJw32yoyCVz6XN+PIU09cj6yYU4HMsLQINS3x7+wTjrmBN+qy+8GZpIE07qa78bS9
koFtvCXho7aDHgAaJb2acxyvbpEzXObRlgQ1VeIWuFYsb9VyPqBUbYfF5EY82qv1VfxrIbPn+2TS
5jYEkmm9xPGzGrvXd8Ha8YtWF/S9oIMAtyRm0xlNGYVDWMElQ81vkPkIbiHSM+S+lKc3Ga/nY82a
czRmy2V6OUdNCrTJeulCr2h5jU88AMYhdCPWRmkB0M0HVfqCfOf15Vqclo0Z30ziuOOiW4dVBZfk
SVH0vh7s3vjAa0PpnSb2MNlihbxouGrJwln+P0gms1GLETy8BgVSrIg9xPMipJ1pcszCrzCgXigr
6DBNWyfvrZchzkEdlLfPYo/JBs0sboK04Xj8z7ZdBA5QxUAdZtHbRG/35VabQrVS+hy/h/4B54nl
tOgsakhxuEGnErIirch5yq5tMbAzYgAN9Ntoo2HChxorqhlBadYOAzBaGIdSgdy75BaNc/2LrrR9
QUxo0UXTDTS3qt858rMYgq7qOjMoeHmFHmlYw9baW9Fw4r5zusaJCqeDhJ3RPsegXrmOvGzdC18y
L4GZu5LcVaKgZeDqhWaZnOzH9PcY8Y6cH9ubwWBOHEz/F+BTB4YFNsD5dci22eybKE2CPtSbdU6G
ffnfrlj0zV1wvpSoZHX9CLTMdAVk7zCLmX8JSODOMspc1n4U/OtLuELlebGG7CR0aeIJiyoJeHoh
REjkHbipy0O7t9yUxMfGQy5ase8n7yn1+92imMQTOfuxSy/X9/vxfm6xNQdRSWGxQCGCZSCxnnM2
3o+I842gYQ9gqBbxgNl3PdT0cIcBy7JZPHdIAlr7tnqOUtdQOBuBB7SYem7KKFRFFgConLxo/FLH
mxwkdoPT6byJth9bmzGJOdP0fsiiUQWSWHxCzULHWHdloLuH02q1/m3ALrRIWeD+wUSQKcEEaKpT
kB02uBqY1DZ5fVDru+svArODJzGSZ1OH981SQiZ0vA4xFMUN9dAXAklDzWm4iqbfB/LPPfYXk9nR
phZFFhqMQVSeVy8UI+UkSyHsIlpptsFpriqo0GQyRmESOr3FnZqBZCur9tD3E5B1iQXlQ+7m5rMb
CwFttCCegfZt+a62EUbShUQ9xjF0wYhp9fEmm8G/m5TohK+61vyTDmLw3E3i9AFqwsiGGDBEbJUo
Dpx6rORtJJfpp1la9Gj0aFM1pincxqI+Pidte2zaWMO8ewHZFAgDxp+9CelQk1pIHxqN+htzspCy
G2gGVjdBcxNlfBBLI/NppT0oo2Bt1ELW3FqIbwsr5g0SrTo+JPywuaDqgvz/peMLuWzUnQxq6lB6
w1jlJMTEUIhKD//JSCLC1RkU45J6PVimIIB120rkrS5AUhkSK9abgIyeZOxphEKR6kKa83qUXAvL
UDmWMXGJ8qMoM25adUMi5Co2wjRmpG5SbwJl2VB021rL/ShMNhPqn00rvlyHXVtXc6H1hU6rgS3P
RC7IixvdZIKyPWiww427XkuQEyybjySwjqLE61BZO07P4Zj4FUSGJogj4Kh4N6SN25hPSct7gq/t
+HMQJnQZtWnNRQ+QsPidgzidOn16V9USSYu9HOickPzz0oVlA38j2MugXYMrCgOHDqoBDT6g3tZp
RNLgF9qnytpylIDQ4bETFNK0xMonYk0tCaSP699vdUHBuL+goyWerYmlglomZtGCoF7+glyQHc8v
bfV+HWN1Pc8wmI9WZZpS04UemSJ5Gs/+EMqOkeDa8CZ3XyqvyrhukW4sGq4gM2Nv76ZCi1AbsNMh
xkXEyHDVj1ErOJegtWMHcy7/H4S9uNNBFVWBgsm8KprnKNe8vOZxL3PsMJlHG15RQt4JsKMpYzcy
BVKBL0Xvv65/m9X9a4mYTcAA+qJEdRkXLaW14jjBt+ml55basp7ABRLHLHGNQu/CdbBVRzgDY4Kw
0iqzXFCAWf1DoN9KZukM2oeZFo5mbFEzv462toAI+BBLQVhaZK4uTQu6HLOcUtfYilz6oQEZiVFz
c8rZQGv3nHMU5rWbiIlWaA02UGHdBLTFRcen8m2ScmD+jxfMP1cC1uPQqm6AOQdXgjx0BTANjjPG
20G7rLxWIM0TDnPxZEyu1fOC4doqLrer/71gsW6YT5Ekd4sASB7MRBoxv4Wji/KS2DwUZhUFI81B
9IbTq5pcTUOZtvei4Pd1f1hfQvQ2o1KE4R8kWC8dIqwsleYTQLrkIZx9cXiaNZ9CiiAI/Sz2hOaj
jp5iXrZizenRQ/8PKuP06iIeUY9ADZpfcfUcS4mj9nuh3yr0gWKs+LqRqwt5hsZcPlLkRlRFAZog
vMXKpwp+JXRpX8fgLuRi8tkrAgyiSRhYAEnKu6A7ydbNKBYE45MTdDPDluTLOKVDS4Fzx1kLVuc3
K+YDlhHGlEBSjcOqDvwZE1RZHN10Q3hTGxAJxbTKdTvXrlTnW5u523TDOE8YKsI9YM43aav6Td+R
WjG9ksqkM3KSjydR4sn7rH3Bc1TmtLRoEFro0QCq/GZ1f+R2J1uP1w3jxSxmHWOwOzeyBIiuHVMy
QfaNlKb8NubqvpHur2OtmmOAF3OpM2CymHHI3Eiztleh3Dwg+oqSuRtU7a2GKu51mFWTQPPzfeQv
nX+XLlm2RTJJHWA0vNfs0bRuu1L9o4SFn42jfx1rxQ2RH0N2DIe8At50ZvnqJFYrNL2DW8jcnOQa
OuT9DdiUOBYt35l5A16gMHEjn9QikrQGMpT1ppxbUvOuZSvuDQAdnNTg8gJvOOPekz7FEw0AoIGh
OUsMMkuqV3SPc41GwED4jJqMNCaPMGklHEqgWID4NGQ6wNzCfCgriHQlXBRL0anj5WJARl29M8qI
JPmhPZRacnf9Y604xgUeG6tCDCcGAvCE3lM6kjTFJkWXYUM5RFA/i/emegHEvNnzSNfTJgKQVG1L
datBwVf3kTWm1rMxeDJa8FK6AXGTtkg/QOpFVGeOx6xstfNfwDLB4mGkDaWMXzBNx3SaiIzeT54+
5crAx4WZrEJHFnZ4HS3fjwqTG4yQRk2gcTKi1dNCFsJI3A7RJJKGhwJPHo6B/wc4iBCURTzSFJk9
QWdjnga5A9kdLiMamGEF00vjl1x9aIQCooZb6AETyDRdd6HVjWL9RWVcFjPl8iAa4Bo3Ok9Cm6Bs
43HoiZUfFhAJoR7l1e/WP+RfQMZnh0DJM8gygHCyOVbmCT2b1ch5wKwupQRFBogDodCssmMlk2oE
JVg74a5i3N5gwGR0xGoK3EBSMmcE2QRRdBkT/JGcEE2dddKrhcI5z1dC3PLwANEtOrvAa8YsbGMg
imIotLFrUfgyy8oJG9Q2rn+8NYxFSk4zZERshJ3Lg6GjfdNOlo6bZdmDCmTSPM2gnBiz9r0gy4gG
NXSYgIuBORAyvZ2E/8fcdy1XbizZ/soJvUMDVwVg4mgiLtw29E023QuCzSYBFLw3Xz8LlEbELmKA
q74vNxR6kNjNRLmsrMyVa0UdaCV9PNM9X7bk8TLIXtYHsnTrzI1we1+IUbIZW0Cd08IHb+YjOtLA
7WtAxXCLcnyhYwCSILPxcOtSi0YJSQmMh/aOT0EzfBOShyC/7eud0UdmlztxdBHEPxRxN4JuHaJH
ihmGtqw9rQ95yXfPv4M7B3WoizqIZOC7E9/KlftUHGzEnkBK/3NdHoyYACenEFmc2MpOd0mEpmES
FBD3pQrA+pk7yIKVZ+76cL5WsnFFzK1Me3UWNwdGHsRqDCuMJGCnsfvhhy4eW/EsKHYeOWu1xPXk
c4D1Jc3qmycSvXvjjyrY+IylG3j+FdxuHXJR7OpmYgwNHW3AcmZWUxCzDtD5UiL/Wm+c8sXTgRIn
BdYETEC8ZDfVNS8WNNgbRyMHKzpBcUqTXwj6TDfOurJw2IERQB4D7TwG9KC5OzhmRRDlASaYgKa3
cHqbmCj3AaUYXUYmKlRm4XROeGyYGb+X+8ENz9nDW+4kV/JlaEOT0RQfYis4F/e5vb70y3Pw94fx
/cHICRdN3+HDCv028gCYHA9oGli3seQgZOgfwJ+Dc4/wqZxR6YY4TkF5mZT3hQgfwfb1cAToX5L/
OU2HKs1Ncb4oHAyph64lhAJAiY6iSyRv1TSXVnJugXNBSVHHXTTCQgaqikoqzGirFLZ4A85NcN6F
9X0Sqi1MhOxAyrNAdbrkJRD3TIUkxtGrzqUtbuClXQASB1SiDbCMf2nlbMo0GZg07QLVFXWnCM+N
LRMf5Vf+2SBPbKQ6+Lg1NEKd+hhPDfACYtgFwBAfK7faGYZdvYa7h8FuXDCg2p7lATxsJhrQSBlA
X+ubcMllz81zO0PIEhIP0xDDHOS98NOI8DX1GI6/YgdvFiilS2AW5YlFdNqJrJqo+8HjArYPlf2g
2RWRb9dHs7hgMyucwxZloTMAvYTDhjwWFfbUz61qk3Ruulz4JVMMoojQjJABTuAun06OG63NUG8w
9ORSEHdl35v6veffNxAgJ9lZZFwnsK/qrhE7xtZJ+wrJA/wPxJk6agB4CkLm93THxAP1AykboLrb
X1VqZ/fajRY8kP5VTu8E9DSMNtqpdRwK5UrONjz2wl0kg8oSty7kx8gXAIjYSWgzaIPaImCEHENn
HNE9ob83oQM9RXDYbFx9C7vzxBx35GkAVshwhDmhY64n6BcKOm3KFjE96ffrW+fDpXOrKqNzFDga
0DDQL0xDga62pWeAaag7Zmbgdmi2yUwA9yO7OWa7lkEhMnN+6DbIUb+1EDjULGb69mtif2iEmdrT
Fp5taa5nH8TfQYIRq904UR+NIEAJ3wYtsOHqAvQUgEchL4dfeBBjAoBKBuUKMGd8TNX6JFM1wJcm
BTtwKFiJamPUr9VjsDci86kDcFgzN3VXP3hlv877p1nuzMpli5JABbP3idOLJrqsml1mGaZ3UK/D
83FvuO1ZbPam4RjPSP0m5otxeKn2ng8oqO9WPy6z0a7dwfKc9Q2xFP1hPjTwo+HpCh0B7pyhvQM0
bR4+zPsuuDn6zepXEC/qtnfuO1Jp5mh4w919YBtHbOEmPTErnx5vz48FaVRg1q/QFaK0pv6wPrCv
iFc4kPnAOP+liB1pCw0W+tfWVvaqE15ml+yx+h5a3i1B3cX0b9XHHGEYMAj2MYBG3vv/4ydwi442
AuLHfoIWGQsy5U79QzpX7ez7dXLx+pRfkF334KEp7AVkUCaxhzPd2rA/rd3XTfe5ttyta8i+j9oq
pkDYX/RXybtuZXtC9/rh9THbiQw8EabwrN7qt8ZOuxnMn+vmlx5sJyvA3bp9CfCQGmL45OpKh9Bi
+0Oy0Sxi+jevkgWOYkex0I+7Ad5baH3DumsSND/AmApuCi7aNqI8zCE/BAI6Dw19LkE/cYle2Z7a
KIyKYHHyjyhJiczS0fH5HAZOv1V8W7y7FA14a6ge4l/+5T3kWk61DvM+1niUKrUZiaoJp4wO2p2i
HDLjSq9MvwE0KL0c9ct86924dKGAA1rF+MnE58+daaGXx0xtYL8jZzqzfXZIgRLtttietsxwZ7ib
8JOViPX1BLiwIjsH5eqrUAbfpNrbAFR9IP+/bGXwmkBQclKP53u7gjSoJTLtJePKs2o72Hk3uoPW
kjv9Ttop+/as/yZcpO+35CfyNS6uEreyB0ihVg9bp2rZY84+hRt2ySqt8wXMbjTg2LZ4O+JJx9zE
KhgMQjFPNtud6I5H7bBxoL50nMClIVsE7nPJkFQ8+k+dZj9IYiCp4FY06sEatX4nyOjOLrG0IHsz
g3C4QoL1pa4VRwZ6dd34ksOeJO2xr/CC/VLKiIVSKYoBx0r2LzzxrfW+rf/+haBWpmSKSnBk8Ajh
nlbiQIwOBCj4/cEwQMI+zzTf7SU/hhJ64m9pvi28Sk+scSEX84tqKHpYi+v6kJbUrSvFGfQW5Eqq
OQQbGaPFucPQAAWcKOH5alOlSehv7iCRoNehjVLveS/GGy+PpUQ/GOkmTU10k00Z1NO94bNsEEUl
B0c0SKLDNjNHD3i8UnciLzsD7erR63xTUMO9VkK6ukKntRQjSaeAdY5sHdYlxwDgIyQw4YIgmMJd
vXKb+ErboDU0FXQn78HQaXhnyQBNDa/fS7HspikkYbpb6JhYiahANWI4pGieKvTcLKG7QxTdCoTs
0DToyPGeWfoSoahFmtxKo/hiCPXOFMD4BRHOjU2+9PoGJaSB+BjqkLhBuBMG3vlA8EV8uVQ8at25
BB7M+inXd01wDSqFPj2j4qaAxuQveNc2t8ldk9QjpShOKgt+FZkhECGpIlh+5ySK4IrZVW9cSODB
NBqg2NzmF9JuJwPmtk0Qe3LPBhhvOuF7XYECW7+rpNph0PjsvcJUhx/r53wxKpgPlz96qU6qvp6G
mwOThxxKkD5FSPhR1aYQE+hAI1nuRZ9BMQHPWrRGibtQsNL4rRvONONt42umrbg2+Vy0gPpJ7Is9
vkZj4Lvoz2sg2yJiyz3IUCJH866L9FEUEjONHor4TdBvN+wvuXQNyTEKhw6eST5jQKDJVART23wj
35WIhtTgHq9bWT6gua7UXCMCJm2rhrv05Jrb5MJSKIdJea+CkKCKb4PW1cPjAJ5QQ3HbfqLA2fBM
C67WmHjC0L0B0dUv3dBEE4NUEwHLSKrYrAXjtkCPZEhiUw+fwcGw8b6b1otbzxNr3GEqoQBF/XCC
uaY+Ns0FhH89T7Mz+i2CZFFUXajKxq28bBG5YWi+TXgazmUAHqmmUYXYUgtjpyqRylIfWJKYTaLc
ds177PlWG23hF5bcPeQNJg57YMkAreVcLFNZW1PIQFoSlpFcymg4lWWw3YCvtDvIsSOMsaUKwL28
kCYzy+hQKPv1rbtwqZ18AbeLgqFTBN/ATEPc5zEFdcbBqOVy4ypZ3DyzYXKTi952wc8m2GTY+gcf
ygOU3JQ0tFCBcWv1F0BRGBLKZRMJ++QWT+9QjdVa0o9YSiMUHW1SqwgfpDC8qzPdHRh2rZRvbJ7p
+79s10+LPOsbwjaJtc2E2ASeN5fjvVf5VhT/QmYcAwN+B+INeBrxwYEA2tkuYwDzCniSgSVgfBbF
l/XtsOBUTkxwbt2TlbyTJ+ypyNI9Eoom7d0JdpD6dh+EFjia1u0t7gwD6sqiQVEp5vM4Sh8CtJkV
GFIK9iLFrbyrMtzpMdiUtqTllg/bzBa31dsU+oNVB1vamInXA2j6jZDeNKOxy1ugoxVZuJXVsILW
lY8goYqHaw/5HrBJB0cQMrOrWk+S7+vDX3pjGuCv/nv83Mkw2rxrjRDf5CXsXsmq50TML+M4evW6
+wSFs8jz7E7wdhDxhmRTise+/ypTf+suWQj1Tj6D87dZRhqmTzDxKr1sDXKUKhV5/Hut2fA2y3YI
oDloBoQsHOfvxirNUN+BndC3dHGn+dEhQ7PVJrpuKTzBgD4NcWutEkjWKA3mtdVfxaDZ0aFGStTT
vvtBulfiJ2roewli0MpQ2wlomeT2uiHGQ44Zhhz7JQORb2gkG25i8XDNPopb7AyF715ES6IFQn9Z
O1cRJ1b6LtHuPdBtA1hurm+uRa80M8ctqiAIjVDKmOxmQO67tvvWzoCnWTeyvKJYTcDv0NfAQz06
sU/LngHuV0BXTMtdD3y+BOCrSNq4Q5Yn79PQ9PNZfTtj1GsHVgHon/5UyXithTeN7k5Mg8Or4nUb
S7U1LO4OKbugCgHvxoFQFLxcTdGodoJUXhpbpMjTL/pydUAm8a/546+OLNEAL0kAWw/CpwpZ81i0
kzoBNeRDEdiaHp313W59xZZSa7gaIfuqI/RQKX+NRNApzT7A/2PS73tIAUDLxk3D3IzV7DJSepAL
5K5OfjbNO0nf5Kgw8RI0xdSwaZNsfMzSHp1/C7eqI5GLKE1w31QdA0kY6u52VyiBrYZBtF8f99KS
zk1xS5qTLIZsFUxFnX+IW8n0w+bAxgTMebK1bmpjVHwb69DkvdwDmm0RSbjICmT8FXlPtZt1K4sX
2mxEfO8qdk2caR7MeEK8a0L1QcjQZUFqR/AVM65lK5KAZOvortdQy2yZo4Wot6mqGXa6s/4tS6cT
Xh1MDWiDRqqUy1XqYtcIkF3AOvrgislKk9aaVRnkvKt/hFJ/26Wb7P5LoYOBsAHVaGTSFL602CFK
KQMd3lQZlO9G2YRmlbEYRtPCLhR5sH1fstdHubyunyanHMDMB3m5B2x6DJMQ0NMgMDfqThl2vRm0
ZOMBtASDB5UgRX0L6gUAI3I3ZSJ1QqgpmNCkpheh/9OIm6MsgkwliBwWvWsE0n2qYWpyc8jELSre
6XbknRLkTcFqBNDzlHw+HacuMUXpChgH6ZAbMvItaseNBP/iVM5McAdfZj0TsxEOtqGRi1aavRjH
dgYhkfUVW0oFwbt+DoU79UqKVYonR87icyX43gUBQME3lWxHxZEGzIrFRwFdBetWF12Ngpw9KLXp
9Aw5nb+0MEBwWeFSpA3eOiDQTFmz0zKwe+nBBjBnyxS3JRtC0SarwlSgU6fvB3C4dag6G1egYrhe
H9XiGUdNRsE9D4g63+ISxb2BuiumUogtRKtoVE9BeICYqkx+EN3/pTn8tDYNfHbWSj+qwOCNgXnS
BQVhWc4ORhAiq7MRVyy6kdmouL1uAFOjxQNGNfjJrg86M8zfDbE69sFDK2xxlS2v1ueguF2fBVkh
x1NHpAAC3Bh6NdqP2uuuqq1tvxRVQI7376Xidr2cgltGDtGe1g6hYRcg/EAxur6pte7Rl7vLZgCD
t4/+k7OYMnVr5RaNAxWL0hmYitESfbpyLSA8opTAOAF/g5Dbff8qVAcD9LpZdRvn7z5z1zfm4qx+
GuSFnXJfQZNrAYOZtOuKl6a2jeghgcD8upkFjlfQu87scMcaVdjCEysIodU2joDvhHsP5AYW0n0m
2b0IF4NdXY1OYvu3wjndcGSL/nJmmzvnrQEiHy2bbMvRjsTMBQ7skChbD8Hl4HBmh7t3RiK1SdrA
TvSiOvQoO6rukG+5M7jptyI3A1x2O/FsS890qRp3MrXce83v8JjT88nsfebEgS3sPUe96O7VtwQU
hUNsDY1VvrPKJBtObXFe4aXhqQGf/QJQQoNnmHkeDOvyhSGhCboAV8yWfNRSGzZQeZ9WuNUT5DpU
pGnnsHJHKhBPD1YCcPUIqrDSzv3MAVFygbcZLiSjvVvftounY2abW9E00UAeKMC2X6tnA7jSwZVw
DtYTEFvR/bqpRV86M8WtIngkRJZDVB4Vo24ngChGHhio2QFYoLEJd/F93dzW2k0/n10Rfe7lTZzC
nGQ85dJNNuGNt5zZ1uxNP5/ZIDGSRkiSYvbAmxnmN0m997Wj/gvtNQCoofAnKsBzoeR1aqaqwSCu
RyJuIbCIC3aZvwbqFl/+QpECjSYE9TAAAfEPZ6Oo2zzRZUR1pH6Q9ObYdXlpd+PTKFQXIH9w2jF/
TKW7KM1u19dpMXCYGeZuvbBK8TunwCFEgs8orGyEI6k9swMuirLcYZT8QrViPlTuCkqIHg5Un0IV
Ec3mvay5TH/qvfZGKiasmLgxtYvx8ucA+QsoSMUgaKdYhdWA9jf+SzugEWt9ErdscJdPWpaxkUz5
DxWrhpeBZ4pgUtkwsrjbZwPh/NQQ10RtKhhpmhwMViKxPFl3Rk1C+JVtBUOLyU9km8F0ABQfQKLc
+S2qQhrkAdMGjcts3IXZNfOegI1W/btaQQJyeJDJoWHXeXCotor5yw+smXHuYHddnaXh1Aqrxk5E
zlT5wqcPBFQmvRmjoFacS8TU243bZjE0AskvCA2hTyvzVaaxyLUqC2E0FZIHSFvtdBbanSw7OVHN
qqJmrjFLTAR3fe8sD3ZmlxtsXwV6T6e4cwTEZwhRpqU+uLUHp8/u0dtsScN9CoGjTL8n0VaGa9M4
53eaKlY0EAEhdIlaYBcusvRSI68DY3aoHRttV3i2X+69rfTI4l6ejZnzOoIPrYyghVkBlPBMvyka
ahKvcCXtfn12F6+hmSHO2YhE7Mo6gKFACw4DHpO6kLpTc/y6mY3xfLx0ZzcRqwnrczKZ6Q3PLLr+
IVBGU0B1X2o2aXgnb/IlA/A5po81nRkLIhV1/QLGmPwu5U6vWJ5/8FDOL0A6PHSu2Lh9ZbY4I+uD
XA4E0dFN0DdMJza904swS0BVrvmI5WuwbftgnIjA668yYaeDlFMps70MhQ2/LQ+qyBwVEy2M2m2M
xrHYuB+UtzxpDhtftDwVn1/E+cS8RLvkUKL7u81vwPjStVdtjD654EiGHDxPOwG1ElqDwHEjmFoC
eRtQ//x7KrjArYpzlaQ6pmIsoHCu7Goqm31PryhY2pE3dnLBNyV2UyfDsdUnxVfxQILkoIi3Shwc
DeLdFfRHpz+B0B+qfjK2SXBsNRSSOjnY1Zn0VsWl40M5rcgk0Wwr1D4mlh7IHHxbn8LFsHA2EC4s
lKkRkYFgIHF73dYHn70WgAmpUKHoh43VWnawn3PGXSmll7eGN709C/mslm8rr9+J+Y1UX6l4Uwga
yi5362NbPvyfBjnP6pdiTNUOuyNXocYSGftKlNDa2DvrZv4XJ/pph3eiKTpk23Y6F8mVDmlEHQRS
iemLAH8doHqbNI3djmYnbVYLpl126gmICDgESE3Q/oXcLjejuQE0nywiAM7D88oLd556pNjxeL40
7EeEtFbPrDY97yHp1rQmypYbA/86wbAPDlNKAZcUNb7AJNBWqVCURgBegKqqQn7LjcQzNZRtr9Dt
hAyWll2XogXhCmusvhFBsePgShz+OY3i6Xdw14mMNv8mKPAdQT3mLpIrENWBQJGtpuWVl7HQBAvc
4K4PfnHskHVGrk4kCBo4D9CNcuRHREE4ZlzG6t4v7qItBdPps78sL2CwOoHwAFpeuX3VjhXKoANa
mD2ao0YAHnuSOY2uop05kCEddF6hr2XDyS8NC/BT8M/KOtL3vLKCMJE9dyqG1Q+XtEzNZHD9/m19
6r6Gy7hBZja4c9lTwwduXsWDKrB0AdtmE3+1NQpu5sKhiL1+WpwksFrk6IfLIn5cH8T0kfzizAfB
7bkGmQFDEGBCS68EDRqQnkP987r6xznk07niApgO6yFNx8zqiwul/5mhoSG50ZWNksbyigDrgCwL
gK2Us5IMtPOHGCvSyJ1Z+270C2KWWPK/DfAUFV4IdT8xgoF8uC3Lqa4eeLdy623s3q9XDGZLpoDf
gDRch3DHaYTiayEA1tNsea2vZKaCXqzRHHOP/KSsSR98IkQ/RzWv70aPBegRjiNv4xUhL04loIYA
WUOJDi25p58wMirrw+hDyd7NLtHeffCfiW9CkD05OPE9sVKLXp6NP5Vbze4edfT+MKs8B73W+u5c
qD9iJqBTOvFe4n7gm46UQhkBlQkBDIbk1bG3w2f6hD7QPdS9z6PMTB3jTtgSQ14e+qdN+XToutCq
QWGgyw7XEW3v5H9euj0dE7e6ZS0wiXn4/YFyXuZ7anw3tnQ7Fx3HbNqmIc5ia2gIdgKoqUG4p18K
5ODrkblJVLjoOQwdJ5cqU8KHO2ytHo4iZbCRFBNzxAuelxO5QfXPmx4JumMgDAKuH+RQ+XeCGDU9
dvnUptPSeKePUXsbe3rQWUGOd6bpBQM25vq2mzY37xSRqwViUpTwLy/hiSd9pNSlAHhfnCGmffep
aLIM214DdbnaP6xbW9pvAJCLqOOJBDwi3ESitlh0SgOnovage9Ipnj3prwwIbYwoqWnYFjyHgTaK
TEkormBJ7u2UOgNkvkt0FYFhrb5dH83HuvOThxYGZB4UdAl+Xa8qZ3FcQS0tOBj7+lG+UEB6YfaP
3WVkgTpAftUPnTteUvN7ekGvhuvh6gnQgb2x19DBiK4EZ/17lmZ3/jncaS66URyDHJ8zLWLvQUFn
uF+3sEDwDYWe2Yi5Ax1miSJ7NUwoLrn0LtAxd13b2l67TI7Nk2C3x/yCmmD3xiiT89Spvf36Byyd
xLl97rTXclWgHgb7KiiF4vhcDy+9TLAzvLTWDS0UGaaR6uCpRjZtWt9Tv8JiVKKrDoBwnJpHAeFw
NKQ27dEgT71dnNC92tTMlAGKBQYeKW1bzJqtyvfHc4DfYNhXqgQxDVCO8zm9gWj1QPsOSPxbussc
6VW4QvFRtfxLFG8HiBfZsR3uxIPemONgqo/+bjwCovca3OtuaK/PiDxtn68fM50rNMADD8ytfR1q
Ph0DdOyIO+JmO293SCwqmZorXRZWhdZRR7Wrc+VNOgBRme7Yjn7fkpdfcvZod/v7E7jl70cPnPYk
hYNkR+TYZXrQtyh1lnYY8MCgWYObAsM7Fw0klSoVYjaNMv/ZlO+G2oII95a27+uzuWRG+ui5httF
rzfnCVOmdmKmwhPKfgBSl0MiQg0tMpMtTvSlGQPmBBK3hoZCBU8C1mtFMlQg9Ubb/rPeoqXYA40g
vVkfzNIlMjfCOR4aaEJRT0ZU3Frh9djdxu09nrpm01Qb7n3Jx81NcZsw8z0pHlWY0r1zCpKFtEk2
Tv5iRDqbMW6PofeH5kILC536mIT7PrzCY0TKv1c48uwx29KIXHoyTlJguLEQx3/hM6r7qswYMZDO
ye5SBTxpsmKWwc8gf1W15zA9rK/U4vTNrPGDA81Bh6QjsDTDvoh/CPlGqWhx8sAhgBOK6pvGV8Ui
JYJ8TYtwgrQPtX+uiJdRjoSe8aSpj2ywiu51fTyL23sWu3NeOm3FIdGn2J21qlOgsoIrGU1iW+mK
LTPTaZ4FmaWWGEmXw0xMDqoB/gHIOALHuj6WpbWZR3/cKRoLxRf8BJ2saffQ5kfR+L7++5dczvz3
c0dnjKQ8aWX8fqna5+17p4QgKt+1yVZtbckbyMgvwRauri+w9EGSGNpZsQdEyLJ1gUnkfYsrCq1G
8VY4sLQuc1PcdhaCNFa9AuuSK8ifj5GtBA+FvnXzbVmZfj5bfaGltc9qWAEFWCK1FvAwFCSG66uz
bARkUHTiNgNQ8dTI2MgGrY1pKPJPr7A0FayUwRbDxOIWQI/0/xjhUiClDxSkH8BIiFbRUQltCiaA
SQk2aO7Wh7NoSUOfKxpsoWTF6wXJOcopTMJTRlNrU/WuWL/3RKdNN5z1AiIROQMkDiZVA4o2Hm5T
99EQyiEKYlCAUq2CaPdM1UxVGaGQTCtzRNw2JCCV8HyXVlvtNksHdm6b2336UCtZBwyTJaej1ZDy
ejSkjTTPkj8F5Q4Ex8BYiEti+vls6/nBGKTYLxOeDh0NVZO2tlqBlD8hAvSExdBz6tKLbFkvQa3Z
NRuV+KU9iXQENswUDOHxe2q91WRPG0PcFhpD5OCDKzrXzz293sjALO0VBSmsqTEa5DO8DkATC1DM
7PFkoxDcRluv32Z2DRpBo3DXN+XieD4N8czsxZB1QT69DRWxggyyVHr1bZrknYgsWoITsW5teW/O
zHHVN9SAsiHJEEnQsDejUDRjJu71Hpd8rBUmC1OrNtCW0F81+bgVJy2FFch0o28PmW4ojXBLp6SS
J/WhjrwaEv2q8S3PA5DqFudBJNuTEht4xdZHu+T154kEzqBmNL1ap5PXJ11pinXgWz4J071cgGO/
RXm+eFw3uDi9GhouEKqDrRDFtNPdGXvSWKgVEmYsao4eCQ8J1U1WNm4jg+Ui9s12uGYB6BuDn+uW
l7bR3DDnRQG0KJC+g+F+0mwN9ym6k+t+I1JbOhQa1k+iSO1/VRcVc6OMKMVtLWi70QMzzU6nP8i4
NYnTsvCPOiBGoLog6Sok16axzhxM1HSq2oDtyJL8axqNFhgTrDCK961UHdqo3odkuKX5E1qyrdFP
QQEgHeU02EANL47VwMUHJDR4zfhktiDIsgBgObhZ6tgC8pplvpmUTr51/S0dCu3TDp/T7lOx0oGe
wo5J2TclhFCelD+Pnmi3sm/mxc8h3IJiLvlvCKGLoooWIYDXOf+tjgl6Y3owUHihAjUBZUz2ZYYn
GOu9a0XJLvquDSw5EzxLluQtxa2lI4lmh0lkSMSbifcBkBeqWDngKauQH6y7bpO3EVK5ldt3G2d/
aV6hGgNNNA0Ib4V/zKIlRfAjGVkZqj/k0DJmT1X4GuVPjfi6RYmyULpFiwrkMRUCQDaiIM7PsC5t
BngYzCjKBU3rDqhXdq4UXEnE1SVXlyGFJT/IW6/CxfT83C532fdRpAgiGIotUXV/9taNsK9KV3/+
JtzrpRNWTnm/4WUWV4+Au2Tq5cU/nHujY4xK28SCoMdouibnKhRwpReRfQ+2mCiXjp8+s8T5s5h0
mR5OlhBimVAmzMWXLrLULT75BYQalm5mhzsMfq8pvT7ZSWugoKV9ayJPdFRualRb7OK68Cxyt+6p
N0b2cYXMvJvXsb/mMJx4FtANnT1kEURYkm/rdhY6ZDG0WaKOu+rHSsvAut0jL7mjlrSX7tzMgvYb
dNOf/dvRYrviGkQtnTk+rRteuormduVT913HIMzP9A67svrhtwfQA/qGu27if8n7fSYhuRPXirGS
RQJstC5UieX74ujZ/UE/VDbE7u+kzk4txRJB++S/xNYZekusX3lRzkfJnb2YaYIixJjdUZavo1F0
QWZmUYB1Rv26LcrDx4D/47X/T/8tu/7z9qv+69/479csR8LQB5zs9D//6yp/S/91Hb+8vlX/nv7i
33+Q+3O7t+zyJfn6h07+Dn75X8btl/rl5D+ctA7r4aZ5K4dvbxXoxz5+Pz5z+pP/tz/819vHb7kb
8rc/fnvNmrSefpsfZulvf/3o8POP36Y9+x/zX//Xz6bv/+M38yUoX8Ivf+Htpar/+I2IvwNUikgL
5SAD1VAD27t7++sngJrixgaVOl6VgP3/9q80A0Dvj99k+juatlCEkYB1QYfTVNqtkAOffkR+J4Bn
o5ULLY7IJFPpt//5sJPl+VyufyGPd52FaV1hIKcxDBJNCuiq8UqaZGklCWy9p4cATyGFoeuosGmg
Ny5jyXuWsPCFAZ8BCjYhthXWFFbEenWXer2/b7KCunJQ+q44eC2SOd1W1vWDFeMzrPrzkwDHAPcy
ktVo5OZcKsnTThD6sEDHzgg8Ycga44iuyrp34gzAHr8PvRdBLdoAknEtmmZz0FsUIOmzoLPBLhhp
gmcyKOq1XuQ/aGgMIFDplFtvGMEIGuWdei8lCNQEXxWemsjQBrPpZLTeDqbYaOGVNOb9YxmpMcpA
Rq7dy77aWJXWCrtBA7elNYRCaZiMUmC4augD2aGqaLfDCLBK5bHOquhE+RWnuIRxxUKEsQlSPOVL
TWvfYj2vVRMM+yWqH7Qb3nFL42maRkmvmK0x0GcwJxlmIgBBtxFmfCgj8rOKNyIiGgIDKJKeLrRe
jzETAiC2C61xpAQFAIx66I3Y7OoUPDreRZv8lHJp18ato1TPaaLvtOBb0UZmKkLfWrv1SlfT3DCH
Rh/rD0XcIEVNzBz/O6zwVopCW5cqs1B1SFwKG2/5aRt++Xq8btEzAFojhNynXz8WUZ35rCptNfJ9
W6d1ZklRmO5mx/av0zE/Daex2J87D+guA+GYBsEUdboSZ1eehAd7kJQxUO1DqjoCwZqm3k2TnMda
8jxq3WjGBWRR141ydUFY/WDBwzMFw0Nl94PqdWbVR28tlEnr0lbSInFyNRHPu2SoA7MNxf6FyEx5
wylmzDQkP7tRE0hdmCUTg9ccGNVzEg7ZeYyu/utGFVEJSYJAOBeZzB5YIUXfgyFW7KLsol1PByLb
TPe39Eq4Uu6fA4B7A7cxmHUm1tfTaYNnGcngR6UdxG1vlwquOxIhNgfVQ27KjGZu2SjUGltPc6nY
xG44KDiAkEVFn5zeH0iFMj0RoAQMaDieg2CK2I+KENlJR/TdEJdHQqubJK5bgAgyZkMTVruQMqG7
6qDxtKO5+K0eh/QqYj5IGEiwVUo8jSYxvg+83SS7BIwLCEC52IuADgafDSIxJMrLvVyWhyIEtZ8v
q++A59i6Nm414ZzGXn9alFXw+8EaJNxEbrvHkZB5bQKLeVneDQVLzAFOyo6EY5aAWHB9A3LPgj+t
qeDVA4wI1EG4Vk7XD4p0YlmpZWGjqgsCQ1K7uRhqVqqGgs0SKIEVSMWY2bW4p3qk2mH/vv4BHx79
5HQD6QK3hNGK2EZISp9+QOMJ5dCoPpg2AZbbxVmiHuMm8Q6xNoLHvSKeHQxy4TRpqZlNURhWphTw
NESbeMpLkCz2rXYQW3DAZ1rtGgoQT200OCoLjEnNWrRlcGrZNErBrZMkIMQDLgS/jSq2UaGH3o9F
cpf0N6qOVF3dScJ1koJrIqCEAGRt+N8qJuh3bdCku9jLweLGysQcDfhQ0k+YxLrWs+9SGItWD98R
dKSzSoHRQ1/H2X0YFM1RynKUQjUsXR+N/Z8N7P8o5roIX8usyt7r1Yhrisxu6/Ltrb54yfk/+f9h
2LUadf2fMnlLw5d5mIY//2fQpdLf4UcVPHZBSo4bb6Jk+DPoUpXfoQKE1B7UA6lu4Ed/B12q9DuA
PIg6wDSJ3YiC4t9Bl6L/DvlaFQcRdW2ooaGT+B8EXegnxYaebfiJkRSYORl1ZQACIJLAnThIXEJL
R2uYo5dp6PpVDp4RKrVOPgaaparUt0ih4GkXavV3pcNNLCf0WVVUm0E2JRAitPpq98nIDv6QPygD
PVaBf6Zlgx2V0r4ulX2WF/uum7hHlV51eyDCSz9N7iOhCs6i/2bvS5rjxtE2/8vc2UFw55VbLlKm
Fku25AtDsmWQAEkQJLHx139PTs9EdFXPTMd3n4qoU7msTAoEXjwrm08c+W7rmLdluCxJRfJ++BmO
+Xb16dqkw/4EDW5bBVMIMR0nF9/SDxy3WO+LKDxiVdHF0Ojb1H7SVsxFhFC10pMAgsJu/CYzfewR
4lTvav3uOQQsRbMxJxmz4LFbMCIM+/68bfGBasoufTRlzwkb1ZNhOyxHcsMxoFdytAvQVw9dLWvr
iQclIKEXr340IcfR85+gR0YDo2SqaJXVUOzkplj78bRxJhqGaqkCKaz56+rPD7Sd4yYf+XVW4XaE
snhudhsOn6v2G9S5sJNOUUHQ3bT6ZGqhYPf6k2HuXcK9WJIQjQWIp7nXASo0FVkbMDM56rjMdrBZ
ywq1U3W3wGMzt9nrGnm1SUcENK/s1bpgOY6hJk/BqhJUGtC80NKWgfOe1/ZdaKeLxfZjoaHZxlSS
Vv7mTtAC/Ji99SsMlIY5Kw9K3B6iSs5TZVJTCH87xCZ8m0YNz0W3/2zTmZbjMCBNYp6xtcXqW9Dj
tpxOK4q7rFheoehGEpIHv22WbtDjJOGGoB3/Nc8e/Ky7uk1ja1zfpjl/XpLknJPWHBF6eJ9s61xG
OBgKSlvkm0+s3Jy/lJFBPfyOS+13PWT5dV39qfH3+edINvOJdvMVoO7wqpf02QNGv5cx29Hs4Gwt
oMorxgTBF8QydHN4wX2wWleFKULkVIpynr1N74fRW4o20LAiT94jadnXlA8H7iwv5zE5hzgBi4wh
REsu/Nr6A8rWJ+Qlc/XJ/O9iYd+XjE8YO5T+7CYDH3XPt8IuJikiadqHALkpCImFsw338vWY2k5/
186FZ6S4ulpiSTYL58+zyTzU2Az0ES1lqBDQaVxKn8dICTHtVz9gxfStfcWcHdZoFg6vYTjYEjCm
LPfBw1Aw7cGRmqXDQNe6ZzgdJTwSo23owCcCjTvGsCDr2V0urfzFg5RfNIHHfe9DXBtgZGhPqXT5
ZViRThguw+sekqTE9oUDOjp0Kd2edqtgk7Uw3AyRP7ymt+i4ThAsTsJY6YYMCyUeURBNxyr21LNe
MnmJKWYkB2XLUxy4T1TFmksWifGsoSasfMJ61O5uSNCKh23YmgVIWnKbPQb0WKfy0sfSFWMbrK8I
+elQfxp0ZwDx0w+OvM7HYWtDgp+3bAf025Oip4P9EOnkH4c5ZKJcWDxcrND7E4BseO7I1qsySnf2
SryWPPBJproaXRtsxQhO19Zt7PizXjV/5Xjqx8Gk03MaUbS2pS6TUcFzuXTIEEKOI2yv4IX8ucUF
Zg/iOl/75CNCrdtYtKvHLzJiabXku2zULJe54HrC26TonlfxtOAoz8Ml/OhpRn8s6TyEDUEzZb3i
2lQTx8bSMd4dA49j6UeZHU9rggwSVMD6eU1gavw+KnyjHeKoQvs+QhcQnJ0UYYvn37M+vrBMmkcb
6P3XGqa27AerTnvcb59MCrDIE7I3Gqem/EQE3mQkGPHPSKWk3NJlvwIiVl2RUN4DINqT9rKEY9fs
scodJC+J/j4hKPB+jRc8ToqY2SqNdqgkxz1qyCwIPqbZ9yoMF3K3qHWsNL7vyZedfQp3mzxb6S93
rSHkqw1X3Op2TDCgZDt7BOEdfQxBG53SeEXCPRJe4H2DQh/J83P+Cw28w2FJiLwuwqhD3+bQL9rN
ayaY1U+APHi9uHm4BLGXvdEW8703bebQm4mCMjAxGCCPjaIMhrH9kJK6ABquQf9kJskegoBuR8nJ
+kRRTNh0sR4OLfY5FIX6EWQEPrqTk254RTeQV6udqFMSG3veZ942HIfrYYEEd4Kxg2jI/cYt/iLx
qO6nufV/xpDyqEJ2aVu1mN5fvAk8LddBVgRriykOpT7QHNlCtzq83zK7Xjbs8nOBQ13RYt+m6OTG
ZC9zAa4cabvrAZeO/dAFiSh53selRU2BDzcbvF7Ko0EtEDB0L3gHl2TEVBWMGusy6/r9CV2S3v04
RqJgBqtu7AxclEOG/jsrpsYqBl3g7JHacELe4q4bP53XsxcaZu4cqiC4u2Vh1SIykhfOmrlRSTyf
OqIotoAeJh3px3ODNNXh0UOpZSN2ba6xNK9x0m/HHGHdJfrDY+jaovHpFsFdbcwY5HRFWwVrX1wO
s5b3XLmhaDlJMd3u6dGfdlUtY+Ydsy4NGspF+NPtAquP4gXzwi1rQq+FmoS6P9FIxnvS7snRs6N+
jT3oa9cVREpoaiK299bDyT07kLnj0LR6sidlsqNI/RdsZTWP5rmGolJUqekOYY5ztguyrtzw+0PW
UAB5BKnmOUX1CSzpVUR7mHiQbFMgbzBrEhofOp28UR2iJyLR7QUfFXyAeludACxkVZWrxB4zJKV+
6XXnz1PQIk/IOtAjaCF/a5MUj8ebHuAZ8Q4bI+GFO+M3Qxr1PzKr82cHN2zh+3lci8TkJdLiDCo7
mX/G4PAc5SgNMxiy+hjXVDvVJPV0ZVn6MEZdMyK3eMfLV3HTB4XokmZIvOdkhKHeyui586J353vb
W0zZ++hZch8DfTji5nmc1TFsgyqL1ybaqDoNWVvNYbaXkzPIsUWXWAYx80lL+seTY9V1OIXlBImk
r2hYTF17i5qENSNixwgQWrOiZ6oQkZRlIuO+zkb5AlpsPqYe6p9j3tbQ75ZmnLNCOvmV4T3djHy2
4zeVmiNglPe8n+ouDK++HkhhE1qjwbRBauhB5b+tcM/LwsdaGuwPOXb6SiMRB5jEtcvmq8Kkpfps
rI2vH2+ZDJzpoaHTWuBAPWwyqcGe2TpRQQqoLUvv+mGE784pvKv5q7fvpITd7Y+/iq2G8n8opI5s
FQwUYTgePO3Qdb6jquaQ6aSeMDqfYxQhkX78IyEFiSPzbUbNKTJBglleIbJo5tj+AVTyqvx4r6KA
7BiI5kJSegBWut4n8dgij2AG2qhXdURwGRLmZJAf4j4AIBkr783fSH+IqMHxskJUPEF97OJqz11Y
RJTvR8/f4+esT+/mFXn0a9Q+iWDIRLGBCj1sJgYgGemntifigcbZdMbWCwxu7kXRu+hOLuAKxw4b
OF4DLzVV4DICebMcXnZPdGBqhPvmgk1jwStMbB0FegVBpsf2Q+73fzaLOHIa6OS0TeiQdYPIytRM
UVJYYnBUJPsPmtushNZEXWafKRwIuHyESXaXeyw7QmeV3sWI5pkKnnnih1m8DZjsaNAulw1nfPT9
aFKFVpIF1qdlmbwSa7d99Vsi0Cibpw+qgxuEZVyclwBV6nkAP1DWaw8sMoLq41lEBzpsKHYT3UPq
C6AO8H0+ktzTFyCE+mtRSj63U9y9RTjOmmDzkR41wmRfQP483gvPR1HBZN1Lmw1yrgNNx5seJi9T
vuwlmlR0acMWOGxn+yscs9l5dTwqowUT6ErcgEwCaHa+DBzPB/ioLJJ49kcJCNKvwmAiV5FvWZ3O
MzubrCV3ImzbcpaTKjfjBz9UsPP7AGlWjxMGq4pM23ad53iu4efxizl27CkVDP7fcPDesAVkPxVH
6oN1GOPzNFJ3GRz8pQlChYJj/tGGmHuT0ZuOUSo9GC8NL+Lt90inY5a0qlQz+Z7NUIx3qLkMDm7v
f4geRWb7n9bIMsyCP4Hfw+U2S1KoYK5ToJkLrAUBQ+1GgK2XW1My0cIxMxQcMMc26i+M2OtJkA4C
9ci8L1HbNwvbHjr+6Mh+JAnmJy3cYZTd7TV1nFVLy/RhMdCotdmenXC+LsW6KFx4DNcPSOvEzL/r
MtgkpkSNQhGa70OdLNQc49nSNzH029mMO601EyhisfEj2tNRFxahFMVHqEnFOuG96HZgbYHYGvrb
7/lcq3XbK55oITB68xnXFrjRYygVHnGAjXfSRwJXB0tr1Zotxa4FwOA4LY5UnrVBgxx5/rXtCmfx
Eua62hd/+dhDKFPKNgrMD6aT9qOdCSWoUBDRGRg/BBYYP/uzsfNe9UlHr2E8ToUxEz4nWWIOpYfo
nnpgUfW0d9FQ8m3vr8icDAoYUMPjMCAnMeI2ecw2P9kLpjr4kiLUSsMX5ebvoafZR6jotOMRe/QI
Z29SAQBUdY9GX4kdJoRQJ1y6sJDoMG6EzKZjiztdM85an/pBTveobu+P0dyaoOCCbV+T0UnJRmSb
SDuljRzyFSyg6k9zRrYvsnv0zswjRBXWnwqXKXWvB9ktZx2PwyHBNnEiKwuP3M3yJE3yFurgkPnQ
ZcEZtaZVbIa5WD1Ug8icmTctEvG8JWKv1RihKAnwNspjDFEebsV6/9hpBhx/4Wl47diI8TtMHTZi
rn+s2Bgab1lnzCC6bdoW6vti1JNu+mRThbdhVhzmPrsXGK9wK0dqUJl2ww+V5Pr2QpJ3LwssCtdo
0iOOoneoXA6iEBcvkNmvI060s4uQXtllo/87bdVIoLUCuYTGivRu3GPUZbQL9a7ab0XdLm3k6gVh
v+fRDpfEpfNXALsKQm8QgL3EYcPxH8twSKdLLxN9XpeJIZ4iSFClMyy66mOBqLJg8V5yxAf+6RlK
jP2U7uDRsvgdICf2frSOPE2DCu4Cf+1rRX31yoJIJ4WKE4CVHdN4q8c1xi0WkUyHXGoD4fGukvcR
Ai5seGZiT0mLKaLI4ekAOqQxQ5sMmBI3w5m3sbkDsx4fQx2an7NPsZsJ38Gmjwe1/eyC+YsjkOFR
mpAeQLzIS547XluKkYOhTm3HuRP1WAidQfRh7KocfUAB3d913D7SHg2OwGbutgHdSKNK/0lZ/X9c
83+Qm07g/84nnz/mj7+yybc//09kE1qkf+QZKEWoGf6JaOIv+0cOfge1XFAq/c9YhP/FIkegim8J
h+BmgIVCAQsU9H+zyP4/4MWEn98HI30TGUf/HUDzr0oKsNHwI8K1jzaAEC5c8BV/w++DaFv2ZFWP
2oGY81aaXQXeoRKMQ/ofZLV/Q07h8AVbjtkDFfeI1UJ6+19/FEO56K6oZk9Lz55s6H5M6fr8Lw/7
/8AC/tu3+euP+LvSLbaq9zbMTk+EkR+K5ae8d++7+k9my7//mCi9GWJvxfSQJ6Pu42+smct605lt
YY+ARgrivfodyD/vv2fxxS0VjC/ctzdVPPBhXFD/+rwcKHZLZNo/Gn4a4mMurqH4D8/r77+Sf/6I
G4wNmQO2fKzVf2VNB5GD8ksoBp772CsT/R/40b9pVW9fASwegb02RFgVKl/+9qCkH1F/i6l87NPg
kk75Wdm+jtV4BzDqIQqnV9DwPzEnFiBZ6v/3Uvj3r3ZLXYUK48ZKoQ7rbwt7gOrRKAAgDz6OAI4R
YfP0f5AIEQQ54gH9CxuALwj5NnT+IBegNv63YBGWhMynnkwfUh6ocpiADwIP7I8bsomPws5rNUSO
vwVsxcUX3RUHszLk5AQd8Ps0N2kxEcoveVhRLXVtcXYWO7ocmrnvfsVrmDzehozTAplc2yQmePd9
1pfKonG4kn0fnRah2/vUA6/ZGxNc/Z6h506NrlwyUJB0jbM7Klm6ge9fBZqE/MHU00DMVYttfOny
fj44A9EwnOr0D2LcR1x6ZmbOaTh39RLr6JizzDaLUcBWTMgr6i2vu0UjLjiIFSiQ7jHS3dAUc+bo
boUiMfcOkC/uGPXm99nm8UHPkCXOEMuUNrD5tcfbUnEkIZbCou+28GMka3CztT/AQEAimjs0I6ZR
d1kH4IRJqMVDZj35nHIfnP60Zj8TrlYktsxtd59ku3yNgMNeuggIc5rQBZMlUub5hOs07nXRZw9p
zzmLJ1UlRt9iT7P099puN0kopksKGTwOzQUwYUZojbsSPDvZEJ4Qf26aJXO/xh5pR+uk39NORBAx
KMQ0DQHYVtdJxF8qIE+0e/aD+Q21ELwIV5s0DB0QpcmYvaMr9aoNUgwUSYVWY+gb8KTaaL74qwen
cKJlaTONSB4qkmIbu/wihmi/yl5PzRajR1CNCz7m4uSxG4a4alMGQUDqUsRULuooAB3XZA5hlp+A
JxSE4zP4UM0ANuUDpB7BVOXZkD1ZKTz8qA3ey33avpMNdID0GG/WEMBo4PmYtWS2ncjI8jsyqOie
LMa/XxKDApEh3s+4weOq3HZ9k+hhBvzhoxp4wsWy8dY5i76Yii/5MjncOdEnOvhcPCcg5rBkVPSV
OhWgyjdb1Nc67m9TNrQnmy3m7OIwut/btUeuU74/izCXd2qczB8gXp96hP7a5+jkW/N8LMNuto2a
yPo+UQ6LncHMntGkO5Ip53UmbPiQJZbgd5qGD0hWSU4MvG3TCVhiWIqZK6EyRJMy/rd8pN9zS6Gj
XbHric3CJkDS8U+Ozj7c9AxDGFJq6q61yZ3F63bayYKhzO9gQh7dfJoEUlbBeuFqsEVxs7JInyYs
32erUNpedtEaPi0as7uvgO0QD2AyqifaUo4UNaA7eHrwi14x8DUtVhcr6NCDjyUiUz2FW19uEXQU
yncozaEeEnSAtR5GYK9fqcbtLBQh7GUZsKKUq7bae/kBU05WT7H/JJJ9qmJBt1NHlbh6VssTjzpd
A9CLjxx9J6ewX90lgVG+NEbiF55MFH848StgejtuUpjAh2m3fTEOZDlgojFgOtKlcESxhtAFu/UC
6ZGAtSKCjqVkyUhKOLb7s1yjpFKtO7deNbGPMXk1LT7DBh6xbXtxn7iM3vNwHgseTaIBYp+AD0I+
3PSSmbjKR1zRLOMQCpi+1iH/vdD22xYmCMRMcxH9DKiFwGfVryYBzDdNLTlFnRiabs3YAwRA7bEf
F7wDq1vPMU+9OjGsOy1awZYv2vkAsdx2UW7ey8GEojJDlvmA4emKC8qgn5ZZ/XIjQZhiu2WPC9Co
KouWCPjcBgBrTcKL8yw7hRsOrChU7Hiz8NRmAFnntykigibcHQZkWYPQ6+1cZyaltFw27Ftk8/wP
L4nXux2YNCT+mT0s3SZLGrbo1e4cO2Lf704igY5oGEaEQ41UNH6MoIhs5uKRGFwSxj4cjlMyJRet
473ppPy9szm/z5nnncPeF6Xfo7naijg+6kEEJRoTBGw4QP/I0PdNrAktJjv9CrSvoCqNdlgPMuyJ
fOCf1o3r0aJHA/mmRn/tKAnoSqRWIPctUfpFz5LdYfeTJwAw8R1WV3Kn3OojQiyOCsNZf9gIeRbK
wMGwg1BrnfctNkQfQRmkDUibBbT24BVrCERSdSw/dLuy4BVE36jQseu+9F5hPDxIBa/ue++mpRaM
jieXu/kYJZa+E7uldSK4AcuITE+ToFSyn+EbDJ0lxR5TdXUGwkKLq48rJBocUS3IZDF5c/piZpDz
g2jX4xrcjrwWe1sZZwB5B2/c3ogDE4ZGdw/dE7ezoHCb/RUmeGyDvyRHX4X8Wy5YNhTx4PqmJ61/
3qX1r9vwKPKCs8sIlvfXijKWF77nQNmZhCxaymcY6/cGZRIap2O0A7wyX5MITWEmTETLjUaxCfEv
kdIKexfQLqSd6nJj3decM6zpZEcpdAsuDsZPeOC8UcNt5PUASsJP0a/0d6CNV4VruyLVjYlPtu4x
gwbG6ysvsPM1ZWGArToeDqC015PrAlJ6xLA7m/l4dAozgxLsF5xMY1gvKzSn1Zis/KnLEodnZxg9
cGTAA5KgUBrh3t0fRoBQjy7XiAmYVn9vBOaJq8BYUKcTgIN1yyDszJf0MKBPo/HH7hf4BUQ1WBmc
mRcBehTkIgT99PElKvD3PnRSbEDvD2sXWHPzCTmm4CTFtyhqO1SiDTivp1nIMm6T7WlKwaotW+xf
4Uca7jKfdjU0+C4r1n3Mcf4BWytA5kdnD3xrtdrUexRtMhZY+OuTHRSI8VbO13XCGZ5lfK26CErJ
VcHVGIbtWEPX3r+BR2anMffSRiwd/uo4+Om7jd75CYBXOXle3beCNIQ5V2jdmUqi6bTWK/vDonb5
6GLyZW7/mnhBaVK2nXXHW1vGvkruY2o+WIL8N9LdMrky9L1BNTF84dZHMENkeGND/xdkUB8C5Xof
4LCDRkWZqj3uBy8uaTPwfBOg9IE5oJTc26up1aYaoFU46mhkRbplpuzzDul+/YzY5Mx5JWJEwIwC
6q+gXsFoscIrpgb/gwrBTNHR5ZOE+xcSI73TrMgCC51nXekjrurODlNfJ6NeSpPoT2An+M6+wQ6y
dd4IdFDhePRAUCUDjQEs4qB1gbYTlMAiO+Q6eUBw1zUco+PmR/USfV/oW0bzuicZ8lyxURYG4P9D
5ICZtWr+g+Dvr8XztjNiPNEbhEyJEq+zucOUIZoRFxoQIoiyhLVRVSsYxRs4DHFBAklZlG+yjkHO
XRju3hV4j+mIGZhfBHaeq483CXAdLrtRPPjNImdRQpyminDyfUxRMc48BXDzgAxIGIX9mFYja12j
UKF+gryIQCDp/5wIzGKOKV6qPpHnkIfq4M1jfpYbSDJHkM2O63tQhMgTawCJ7ocI7C7seSjZ7Ifk
V8g2BTvm1OP8w0YqWhMfSCy7Vy+fdDGHmNX5xtWJLz2shayTRbLn+X3npdclhzFGTLv3nQ4uqhUc
DN971MLiTYUqXeJoNeNN8YHCOZjUMRC6BB/N2jMdiSwlRL7PLotWoNievQyDpaWItl+gRNp7o/bo
0g/RR4JW0KYfiS2yccc80C9UgL666YZTI6p9jgD0qRRw06TiowM3/IJFwu9tkMFr6WZTBuNMnpcI
8ysRkBp7QXdiVjxhwUWVv0K/wjLNH4cVI2tixavtFqyadQkKw7wFNczhjznbonoLLKn9YfrjMBfV
SQ48vMux/0B+SZZiWTsFqjNC2bVMWJlGYIP8udd1Z1oHPt52yJfoZPDdoDGuyUVouyLvsYRXiDTv
uoCjiYCEICJ4qJFirpf2MRm0uaChhF6wz7mjlgNaBGK2NFCtD4CJBwFivldYvkOvsOm32wV1gMMt
2hqDlgOdBJH4NMGMveXyeV3D+BcUiQhnmEEo82lWL1CwRw9USI1wuTkDVUpdnRGNAymKZ4VfIvKq
xQqi3MPt6LwhUeqwQmpTShJtZ+Jnv6eAJrWcxrgUEHEcVnmD2HVIG4wIcT3Z2CtaZJ9BjIbaDgct
y36jUXYxh3W8ifnCegiW+eIYlGqyb6x0n9ztHdINZ3ekgn7FyJa45CvW+ya6/NT1MaRGFoFSuJOM
RbpgVAwj7TXdCKjb8oCWkP0iSnPPOgRCs2D/ZvtePrStRqXv7nJTaQicj0rm9Fe4260Jw20+SHi8
QRm17DiA6P/sp3C/JL6gdQBcEykdk3vMws59Z1MfnOWuXRV5O5TU1MmL1yLzbHGRvJudzt+GRLJX
z7vJBdLNmqrzPH7oE+rX/DaW9nn4HHdOoH4SqUJow475c0hAOWACnzlBUgPeWdyyxAGzGiJ5kRL8
nfkIiMO1r32Dwx6OCT1MB+Q0wvWztiGKJeFZCIwHPf2uIHvuXAvh7f4Nt60E6jUHPZToXI90v7w7
uhaypb0n5mNakcylQoqGj0lscCJAGW4Hi5l54EsZx92MutFYQNHBk+MQsvgCZQwDrzxHpwSBD4do
xXmFSZRdI0gkrnKPoRMJ7fsYpF0x533XdHABH3LQPGjrw11fk64rgSpjCuQKctd4SM4GnS4gQDCG
+i4NL8tG/iBAfzwZvLeHBH1UlenJ2CzYI6Hvip56VJafOkgekDxlFtReW95A5ScQkaqDeyhqkby1
0u4qpmR5moIhPJNpimuXqAkezwRhTeswHZcZvzzJcAFFOz3CDqcEOqwd8BYvdpG/z13/5Ql/BRKE
4XX0shaUVv5zG6UuBxL9SJw3HKWbSOHzfL0Lwr7DxTL/jqsU6EaNyUlvXY6yex3hdyJJBT2CKFF8
HtXBjrE8iXR8YoEHWVwAteCQQVZAejwXSKUJtMdRAKc/8UG4J7+AZrx4fYA5LMa5QJfdXBhKNsts
jfOzHuPkFWW0+hDTMD70+R6UkRTm2CqEnzK+5gebQxTX7h5uAMqLX+02BtXU7xT3LfK79UKo4aA7
vR/Z8OnQ+A3DsdNluLf2YZMUWcPcfKkUaa1u9iBcR6sCNkVhT3ScwqJbsLt3HptAXqb5cQwWg94P
jEgrWI4DVI24MHVRdtYK0TPGhWmFdtT4PchVdnK8HeH/7ZDWvFv+S1rvtizGnxE0FtigwitekuRe
DAFvfM/f6mCL42IIw7lQAoLrReDu2YHjLdUUjBWqardGZbipyXlocefsweJvvC2pVhBxqA6cIcJn
C6iKvJtUDMmgLTxAid6+WoFuZD6rpFp9rId9wljbcVzkW6PoMQfxWimasLOghqOTGg5iCb2RgDfb
l1NwxItR9jAvRYrHDyHn44uX7Uk5b/N3ni/ofJlmiJSgWylQ9sQaGUB1psigATUJU6fI2j7NjLxF
HQ0rM7YGCTqrj/RNDqff2EGgy31zmaHlxdEUvPFl8WqfjWsDx7MBtkWCBtGzHhhOEdiD7mD7icTU
4aHiOnwyPixDrvWmQ0i4LtTWohQjwFZHhttk2qGwkw1mrFJQPwUxfnzt1w07tgjwEfSEST+g3ikV
6k+4xmvhFsWrBTKAeiW7D95+TCquI/4MIpoWqVynQ2ecPHnGrYcV/cjHUQl6TKTOGh3lSz3mervg
K0y1tNFwiTpD7m1rtw/GyLue0Rmd2Y3VcYSuXGpGv2ERXGMQWEUHJiGgZS11RyBUuJ73CGbBMh7v
87WbX2DqEQ9QNf4RBJclIrkqE93Bb2oW9pBHqP7F58zLkUM+CbYWT8GI5RrMQONhp1kf+2XldyZS
nyn+wfYGdGQIev6Ae4uDQiOj197tHBOQ56KT5Fw0KITJj3xexR3dFtS0bFtfdC0e97BKdk6DMX3L
qR98bHsI+s9C67yvyI9cZZgeZ4YXk3UzlIYb2Pj7lqKMe7YxtGTYlYto1q9orAuQyc50tS4bFKCr
G08pntKDb2AIQ+/jgjgCSZ7mLeuaYF99DJTIsjYJE7UHMXtDW5U3esvWAtwBvo2M5gPblTomdNAN
jCfvMgq2wwTM61G63tYo7Q0bG2Dt2k11Dyzu9UG0lhwouZ1T/0XamS3HjSRZ9IvCDAjsr0jkQia3
JCmK0guMi4R93/H1c6CemSKTNKapuh/aus2qMgggNne/9zix3MaKanVdCNshujUxp1XmY18vBPse
sUlGrLLK8ik8BLpanGnCNi/hoeBQpfPeGS0pEbNGSHLsdgy2MkTl4pdRcuanCTkHZBy0PZU6LQ7p
4RPo9Kwosq5cMyfZFdtM3ZQTSYbcLuvXwa/CO2HVODGYqHS3JU3tR0uCmPBwWIla28whCY1hG9Kr
K6icaNU0HB9dprlD0+m7QkvlRUJtepVbKkF/uciS0bXn+ww26Cbo1MckrEgmxD6o2YqScTTMGFcS
4bth2JGflk7umkqdX9AUYzy3Qi3b+mIm12AV5YW028Z1Uj3fFg1qOkM3i8s5VQavRVuwqsxEvQkD
u9gNdHNA/5z/moMkO2Oj7TZFTjJuzrrpPKa2z8zyuUQELTDH1vZ3PR3kvNBoHK+cDfGopT24cEtw
C9XM8XwYmuI8aoS8R06h8cNBsgHKqmyGrHkmMa6QdpmFG1hotKasROYyyxi/PsmvVScSddvpSbwq
eyMHEURCpIrqBy67sTcRP62nEcGEUHTrLNAc9XaY0GWo+uBOokT7wfXJVfWSHlC2M60IG1vyd4Tr
KVHw92yW40WpiXvTIvXXWCgjaamkcD500gsUK3NHGtuQp6le9JRcAegymhIoCE3yeK5vJJvaymls
jmkEWr+Gptd+yl52d6PTTG7UJcEuybrUq/RKgHmezQtZk3YEoMGNgVjeRY6gb2pycbdxcqPk+BZ0
8WxndFgQ6CUAGEKVG1Q/uiFHGbqoBVmBmpguQzVJNqK3423jdNbZmFndvRH6mH0ipduPkaJvGy1o
N/6YYx2qwdI6yuLdke3kanZUeo4mq1XfWEwO2ibuh8KCzplpgRvrZv0YJaiwarKad12V2xnxLwrs
Mk26y8KQwpPADlZCFPKBCsti+uESiE64Cqgc5IaXa1m09rPiPHAKN2nT9GYUzfe6XxL8w4z6LSx6
PvBQX1gOeZLcHurXpHT6a1+Nq2tZEL1amRyQ60QP8ey3+94Pa7dIc5NORv6IfS6IUDpbVPTXOWol
F8Vq8U3Xc/lb9xW7RaQEg230RUdpwUKVZBTKVT46Tyh7TDp/DSp5qJRbIZYwzxgne68u4mHJfrfF
VNhvBuL4FWlVVJxiSjYaUJCLMZYvoZlq6SJPmdypD7N+Hc2LBg9DV3ldd3mA17YQV53BJasdZ0zv
fk0f7BwdgUaIuEmDTN4ZvopkqLZIj5EzCLwg7JFr6qOxbyMT2aqJ/QIb1Py9YeZet0qJrEhI276g
7d73qqc1vK3W5b1ekyRSuxekOyalCM4azYjSJztW5Jnqh8O1yX0LcXbS7/xwFp5Bh+WftpMpvwkL
f6B3RJnoIBN2xjl+iE1aFHNi9c65GdiRS1UdVyypt60YlHtdjQK30iJ6YFj2RnUa7YqJ96A1gAU8
deiye6UrMciEZbptunlGnFLO2TatLNPw4tqilZeD0PzXQDZp3WZRfS+F1l06uZl4o+q0W1lybECS
yvaNXy0B3NRmA4miIsVAUc8RHgXSZ1ND0atDwHZNPPrKTtpd+1qEFn9sbykshruUI4QcMPeNXuY6
0iLyaPhANHcyYtMLZ1JFqK9aNmo9PnSR8awMUbonBjXduPL761qJCFwrqDJhQ6rRD3EUldXwjLrS
XIdGFm47Te1Lt0xVcTFRjPDsthy9hul1g7B5ZjkZXHa15ZISgOJGe1OQvhLTs7pU1lOhyx8gUl8s
06eVlJX143VUm2JdaqFESmuRCUmFijWHzHZDArVGAsl5oU6O8nvOBnUVOjK9lUka39UYTK4RELAU
uIn0nto47Y/W1tbSitbpT+xLMzuyIfaOnSG9Gkbax0SAtjnRou65VVP9jDz0cJPS7Rch7aDhPm9s
hFxWHX53UJ2da3PX7gfOVNpFzQXKNJveylN3MzZqiyJ0xghN/WtN9FaTwBLEZ0aRT6uilNq+7Mtm
W+JfAbun0GfWSqxtltfxqgvkNHogJpGeqnYsKaSRxK0tdLyOdGa3tVt1i8vfdgtsTN5c1PYvMfXt
xiz85VwnTpPLf+VRIbZOVPC8GnW0Mil/+loLVkPGr+Cz5nMqho+jMz/YcfEaaxxFltI/lDHZT6zq
NrLDscJnT4xgFN/szrkrihHPERM93QpBS5FhbBt6vJBceKiEqr/GlZwimGMSvFkSatw9yHahQcy4
MSTYEtJCO0zpnFH4quhXh51k6C4jW5b0Q5nFJX8cVp4x1tKtzKoESauN0Dsp1F0zLwo24iU6ZMdx
gGtpTsYJFbYfbk0/6H+EsRZfTBXC3aShgJOreeVGmQmzgOLhFTmRuVwjDgxyJMTgBBKnyCjmOeJ7
AzdmHU04HGRQYF+nrLzpVSzfYagg+vXbcG2LMNyTX87PSevkZ3gMyn6rJ3l31nV2RTxkJatiUIVL
YoZ5Se3kUCX9uMMa2q0zPUtuCecC9mG934yOicxR5Q6uI7lcxxgUN1kLVq/I+pmiPVtIl86lpys2
VbupmHdZr/mePUhihgANYQ+ZHfWqhjUo8U2vH7R5Qz3lZxT3uOgKO113ekiaTqtiAnWn/h0Jh852
caBLcuFSoZK/3PRoQQzANp2f9KpWXkmHKy2/NdV3fZ3b664LxlVS4PqBoo52ucXBMCphfdn64M2V
Cf+xQG+2sRrL2Ft4/1a62UpujuTTxyZ6JUqXNPGLk3WyXO9QNNYeDiBCmA6frkID5x3+tidbDQnQ
s3m0ML05QWS7iVZDc+um50GVjVvXikmOKLjjyNQf/GnKeCIz+c4bV1+cCm9dVlfoGBItIsURJ5Q5
yVVxKrykppXcaBSl1gj2TIwYano7dY7xmLTZ+CBQ0VVeP6IQd3CUeE3flC6aSXzELclmKzEfjabQ
8M0RdztmEHoVt5X9nAuQc5Egz2Vb1CkJpXryQxiVMO2Dg1Ao/TyJqajCTVwIS3qtkuTemIw/B59l
7s5x0Z45jdlnXHITzR25v1xNgUofO6mSaFTNeiOB0OyEP7cM3vW7DAwsbjRVX5m5JR+nVDXgyoc6
dxzHGq67qjQ8zZzCvRloyk+R6tyzDMyRGyOnfzxzDZI67sEz5M7i3iLoWoVBZu+nzkCDgFb8u4MR
jJTANHm4PkBT+IrvEXo0rP8hPs+UUlKPxBYxY/xatUKzNi3anLUYihY3vjpuJ4GTxFR85XudVyTR
FVrxxJNe3qW2qt8HIAjI4EH0NgNKlzgln/2x6dzGzDMAHErpZU7X78OyyTFTtllMgi05WIENNj+W
3LUsatmI3bvagI9eTum9mNL4lSKi/Rz6Oh5Rf+x/lwjiN4T/wzYb1eQunnxnpypV9Axtilx/TRRE
jg5tM+2G1zO27Xv0uMMtW2uL41JUOG6cQpUJTjDlupN+5mJAQF2pzdF04A+igqs0nXQ7P4rIAwwE
E33NV+usjMvlhLnOKKuN02nK2iZjAlNDaNOebOLs9aFFaa/Tp42hpVdanPfXoyiNFcbc1ww7HBfM
3L8atLzdAzWLz2YSwBSrikWOI4wXpcvIiJaWQibReJ4SoawtbDd4vzLlV0i04A6TCFaaLKyNhTF/
RrUb9sOqjwzT7TMZEuOOpPJaQcoI6HN8FzJxbpN0iF/J53XdxijnCGel4gP4HMFOWxJjku0EXsr0
DleOCgSwQGN8lVL6I1s/K2dpSjYdc5qz4203h7zqJQ4mpKORolHGLM3rntvSwSDco63mmPZbv2OZ
Ah3Kl7uzspaKVp0VCY2+VBgKwtgH+MCQ7EwskjArJ88ELLkGZJeRT7XUiryprc6H1KeAhNA8w+3k
F6+6RbZ9nIS2Nwtp/gh7ej5NQdpw8VgufVxTNtQLKOtZ5G3VznLOW7XVCVHtJ10zRm5i3VStypqt
pHSwdcQQxPMOQ2fAMo/5B/A22UXqZkRrhlfPXPqbkbwL9RAkBakR6TWgtmF6KMu22YFSIFdhghLd
ZqFGar9WxVUSdWizrLBei5ZGKIPZVPdFYfAyfG3CvFu36e9e1f1Hv5HzIY4j88FJwNqJOEAhjfty
babW7aDFiGy4sp6CWx5J2rgrQLNYGLlIQ03dWDShb9V6xnJaY18Kv1li/11OJxjWR6iMD79+pAXs
KxmFWGLDb1RUb6eRxEKDmTdU1oVzmCB6/JU8D1WgBiDIRNq6NOTSjqkwYtBaBwRhdpspZ2JNbftv
f96U0Ac1C9WOqcEYP3pVxqiLiErIbT84bnRAKuL+7QA0SFA1epPbC4zgWMwaZXEmsZAYt8hjIG6u
BgR+X49wJDLlDb0b4VjLajddMbWCEdiRaPm+GvwfJpvcXw4ikUYCW3BUw1hIUkcqyZDLHqbWtj5Y
PIPZr3tUesAMvh7kCIlCzM2kVVU+N6UT2zCPkChjlfmRIofyACN13ZIv7hWUCA8Z9fivBzpeILQC
UxY5M2JWhRZO1tECiTuFajI1htsp8xyF/NIJweep3z9eIh1eYC3k96sZF+l5QmX06wf48KY0Hayz
DmCKqQv+4uhNibxsy9Cu4rtBmZ5qqpWJ+pKpFjjSUz133s8uJNhUSE1DWiAlAeVq1rIbvCEXKcJP
7HlEjlnluHopsW7a5K8++zIEE0suImAJoloew5FAm/kqhALnanbc8bWePb9ZQ678mzf2cZCjhQ5o
tNB9jUH0iYQrxnRPi8AWeP/dKMvbfPO2CAfSOMkG50paeFeufLmSqGG6/9Bg3gH43jKs3k8vnoU+
xrTw4Y1pvC6pHE9fTZ8nvQ+juyKKOrrZDdVVDPNi+3fP4tiqBHmr6SboRklXwPfP0uDLLhUFXxwV
h8Dr5inZ4k6HA0Gt7FxIPHRfj7fM2X8k0raKhJ22KWyTLD6AxebRu4uGSoW/3qo3mRNl2QaTSnBl
K2V+WUo7+NZZZv7cJ8O9ivPwlE5fPZ7ly9gW7Bd90bZjOjh6Vr9AoaabmnqTWzsccq6hEEsOT356
kwK2CCGlx98G1FULkaRMSNRwA6v1+ziJTqyFxdvw/iWQtljaXCxUcd7GkfdBHbCDkgHMDkX4XdXO
5uHRaQiobyRG5ShHABWeeOtH0vvltb8b8fj4oJIeh4PMs4Mjax+ranxR4+GtpvA1GTBfjyXhGLWc
c1E0+6zsDl9/9CMw1f8Njy7eZs+XcErez7JJi1pqg0F2iKv63B+rxw6En0YKuo+iyOt7H6NUj4hz
Ks1zDBv3gujpxJ/w2TvnbsE+xzXAwUvx/k+IklpTWyK1A3m5q1G0l30akz+V82+7mB/NknqVEz6N
Y31ZjIYHgiF2FzJgrMdPsTB3NU3l7U5djZm9UmW9p1b+LyaFo3L7geSN80Y9mp1dHyCXRlVzSDPt
YM4j6UjHcVudYkOOns8EClSb7QvSpRMbzaeTgyhU5eynKyNn8vtX05SNmuhxmh3oI7BpAATUOXs0
3ozM+FYauAR/2s2FOAXcVZfz8XgVvB12Of7ebKMTAUxYl0wK/PsAcnZV/zwOP6fgYITAGMdHHyhP
2lyTxUZ+feo+5XzciKiIv3noo9etFFGB2jPLDgLoASt/ujGsjMpShqjQzJ57E616u7jXhxAdESm4
F7IXv9LevDNSa8Vht6lm66JEz2iUBq2jyYKMaol2qHoZwlqgaVVuDDGhke7ydTkwRj1noCzhbpQ+
oZoTrriC2Zup734XGZpBIw9Wi8iCnQ+zMSo5AQM8x3hBXesqHHWQMvMjArC9nZCOt4cSPXPjZUW4
mdocKAgTJggTDMfjrvNLapda+i31g3szV278pOQCz7+GBo/U/uSpZX5uV+o6N6vvqul7TkHydMxt
+v1m0D7KHvEJfokNPbutFfATFRVb7FWFBBMif/WV/oTsEdn30K7rTFsB2N5HlGzJ7aJHCIL7Kmq6
VdzI72oDz8r+lZDFSnXnwdSb3lW7flvOLPeBmuQqGFRqEf3FVOj3oxgu8rhaF1QiaWbRrssmuD2x
Eby/Vf1nL4K2yj5vctPhcvh+2rEPzOTczfRAJ8wb8iSR2zpjSY5fnI+B3IYTcsEMrZ85b7V43quj
/y2MhpVK3q3x5VPeCUAm0akd8uNioAosF24rZyNZy6PtSSvIukR6UR6S6tXgJOA76WRnhfqtijcO
uUIxPbX9vdZBBznV7Uv9uBbI7uPHMrhrmMv/ev9KFCpNvTklXMl7ke9nCiVgPyRE71YHhiJG5XeN
zfR5dlpEUVZdXrfp/Ez2MDyfVUVZi1Qzz7vBaa/rChSWiIL2XA9tfaMMSff69edb9qL3mwbUU3Dg
/EfTgLof3Yoma+jUuG8bahssoLLZKFa+zuSJ0+LjCwEbpxrLHQwSvzxuGR86qKLacGwOpQG2LOue
LPTRGLYPWp+s47a5oCJ/4up6fN3jPsKQAJ4xjjEJjvHxYqqtdIRAdEjmQZ4hwxJ7pRLD969fn7aE
cO/fH59aJwQ2yRzoFNref2obpRe1X6M41M5Z1L9GxXdYXpiFY3KSNyAfvLi7DJSfVMXdoroiLHmu
Y8M1Zszo47U/oOjze0+zn/KE4mH+eyQTk4L5GlUcGCluPgxpgXYxKtFqVJIbJz7hGv34+fHYQfYD
bskyIYR8/+dHcVBiyprKw6y3e39KbuA4RXifRHIi3v7kUKR7JuxANgwsi0T370caokKtJeVIbN3I
PxIyV69k9dNdK6zXMR+z68jRx0ssf9MesQsCpgg+39cf6+Ms5E/A1suChICv/uHNvjkgTSvKBr9r
ykNUPUyDcZsD/M4ojSBgcdIXUGEnZv3HKxLjcf0gCjCIOY/77AglKBQDOMAhyB3zRR/mlJw8dIfA
asOdUYzyW5bQW1sbF0J+S/rzXzwu/RPokwQTGybf+zculI7aYpWXLDIFT0jPYRQU+W3UZuR5J+UM
XpjXOeb261E/rjse+o9dc1kRxAXvR22U0Ec5srzkMAVRmnrCGv/+gvVujD+L8s2HjCy/FHPflgdd
bh3Sre2kr0rjAYUE2tzR60FMqNEZ2LATE+iT1ULIrRHX6Rpm6+Nrd6mp+Dd8mzeqOve9rVKJ6uHP
pSde4SeBlUH0SN4VHzgO5eMgsooQbsjcqg+Nalw3fv5NFKBZMDEEYXOHgtBTLOe+XZiIOu2lh5kA
pIawgNbfycpbiFgnZtJyXr3f5N7/PcvCevO+UyAYE5XwmgvttUHeEhCIh5LDFXSrGJL7ryfQx/vE
MhhY+CWqRQF7NG1HsrRzBLPtkEfRmVKgnOnas9nOdi2G3r8eisOPXXv5mmRfjwzU0cT+N1Hp4vCL
70yDVCzt7JxNEMvfgT9ZJ97ix5XBiUTTKYImBUr88ezRnFFkyOebg1bmh7zX7zQtPLHjfBIYQgsm
w4VSXSOHfRySI7jQUUjOzcHOftcSFrj/4sjfo00EWGIsGD09P8yIKWOwYl+/y8+e7u3IR3NEQ8QW
2PZyxDflrlJpY2v36Oq+HuTjAkSPS0cYhw2VF3l8iOQlCkM0HMaN1fcVtmPNvMS4ke3nKJ1PnIwf
pyEXN8UgbuTaYn74WiLuUWOZcXToDGvmjoJ4IdTwCk9DWHhllcwnFv3RGqPKA0eT9gXMQyk/Tvsk
UE21A3166FU7X4k8K7dzp8h1kk7l2lGCDodFo/1VVYL0DZVzcoiOQW5XLkCE9wvbT2WKGrCzDrbf
dBtfBcs2hFOy743B2oy83/NkEMmpSXp0Li6jkqqxYXJgiFW0DwuhInOSjoo4SIQMZ0qtJpuWLl9n
XaHi8mgC9VpY0fCdeBK3MDflcztokmxV90nyOFtAlXQZQsR1uiE9RCWWsSxt5M0cRJy0YxGeF7Z6
4uMcTQb+YhpPAkXm2GFnYmK8f0+lApwoaAvB2nlKJq/DmlPfJNOJc+3UKEtM82ab1StjTpwxF4fB
se+UsizuzBAt4xAs4Hql0DZfL6ajFUvekMdBes8ZA+oEevP74RJFaItAqzp0E7Ard/q7Is6Sl3z/
+8v4bx6nalIsUYpTHaqfLcaA8L/884/OiXKcCysT/PnQiKwUdc2JDe2oA8jHv3/5XG/+fvCZloL4
vzo484394KgHgmpKRBnJAm3VI+AuMM67+vdZ3P53H2bZKt4M3GI+KcpOrw7YcNTRK7sTT3bqwx9t
1WWZDdQiDT4MGxuKwlPZ0VO/f7SrTPM0g/Ljy+Tzla7fKsGJU+DE7xtHZTW6ArZWge7ywDUJle5V
KU4s96Nj5n9nLvgzIiJ6cR7Hjk3QjtgnRHWw7buq2NLiRW1evv7GH7b7P4vj/4f4Ey69+cZK0vep
VQT1AV/mOl7kFB3sWPu7kCWi2FOluxMP9Ofa8GY0G2dTO80sRdLEDkLt5gzj/dcPdGqIo80LCbqj
Tctqx3Gf6yupXnTziSE+/+7/vLOjDUuN6wAWBUPgNEcM7Ih/Na/++f1l/DdvyVcDg440/P6Q7Ops
3d39d2/oaMNSBV6oZOaTEwdGnZf1eCz+yyc42rKGJEvNKLWrQ30vR3anEx9g+dffxAH/WRc04rYc
yQUTnf/7F1QSbILYaOoDTQC3eF5CcNp98dj40+HrV/Xpl34z0NEOaDcgA6RZ1weomMLMKaWcuIN8
OlvhT5CTInXj/Nn733xqxEZTDLuvPigZVOie2kR1nVknevOcGuRoPiF+Gk3wH/XBjIINDoe7pLcw
TOcnGl1+upU4ug1Dm2SDaRxdThBF9fqEiOhgbyGfDubqRptgaN98/Uk+/fYLoIXYAvXHcU7T6Bth
5yZTS1fPY3+v/Z5bz3z8eozPPjtiBm6/Dng2wzn67JmsWqgEfX0Q1iUOK7wD/2J9vB3g6ORD2N3C
Y2MAsNZd9TOq6hMDfPaWSKLSwoLkM49w/ARGHfAG5/KQPTXDuhi3mLzL4sSt/bN5RQ8crr+oe0gr
HQ3ig5PHdEz6w+wuRPo41leteuIquryI45WuSwBs9ECzqWEd7VW2k9pBn5HBxvB8L53qQij2lWEs
aKngPI3gdetLSv3vP//bQY+2l7DsADMLcvaG9eJK5/nrX//007x5pKO3NgUZDUNgKx0m2zODM/AD
CNna7vpfjKJzbdARX1F4PDqj8sCOuZkG1WFah9G1Hb7oxCzyxEny2TqhsE6azQaNSiT1fh8mlmwx
T6hMgOS83GjmiY//6fx68/Py/c/PNhwBLKp8/KBDeHrgsOqUzdfv6dMJZiLuYhYTyR9HnnNGpU/q
IxGbbbjjXG9t1Xfh9kDV3spkZ2j/6pX9/3jHd8amrOk8kDAeDSq8bL6bKnX19RMdZ7j/nI7E8JZG
IL3skUdrxmrxhbVoMQ+1tcOBj7cfXVED3gGfKk7RZ7X1vh7x0+/0ZsCj9RKFBSKvmgFbSauUa1gk
WbH7eohPF41jUT4xOF9gTL6fCoZRU5jPGULgthslDsnXyrBc6+zrYT6dDW+GOZpxLHtjtjKG8Re4
a7MN6m0Fs5nuxvBegGjLEzvNstaPtzdSOwqASb4TIob3j1VlZmHkaVgemvwm8V8zQO7WBVCV9JRM
4rOV+mag40y1ZYJ5DmwGsn9D6NL0E0mqz2aAQeclciloVpU/Rfk31xjFyDLsweyYtraxTczJbqCd
mAGfP8E/Qxy9qjGOnDowMhYqYDEz3PanNrPPptg/z0B98/230CES2L1JmSLAqSezxNXpJOjrNVao
Uw35Pn1dNI/jFED/Sfrp/VBkycOeKn1xKMD+xy/Evhkgtq+n8qeP888YxyrJvklgNGEmOGDl0/Xv
AFkqfe3jUDkxjP1ni/wwif8Z6bi8ZCmjOfmZVhwUNSuwUjj2VQoP2xsrVLkNVsOzgUzbVQIqYx/3
aMoB2+H6skbqj1UdeyWUPfQ4/BsAM+2zGgQKYL5mUfynIo12+tJoSy91IPRwJSB2BTmzWM3NXTFY
P4DAIAgs51+JENYhNgLTi6eqMrwOrvhrE2lGC3RIOrs8S7uboQ6SdYglEdglgDLSp4vhBo66OqqW
GxhEQjWuUYzI39IawDsgTw8ffrnFiPBitzX9tymJroIq+lng1wKaTd14rFqgbQ3kuwarXzQP5i/H
Ajpe0APLG3HgbbMElCW9JSX8rjikMdB0ntMtfWhaZWXDLBFYi8CJQEKwVk0Q6PBsBpBAaUzTiR2I
kgh2Xa2jWqftuWtFeutGEiqQTEyHppNV7lkGpBaS1Q5UKGBViRz9nWnE5Y0s0hctC/Q1/h7rh4VP
fatBmtvmVdhdB0JB6i+tin7YKhZapR28xqbXjgmA6Tyry34VRma8FmZr3DZa3+yVEl933lEpB5hF
l7IcS6GMKn2nqn7xw2oDOq0MXbW2JEGfU+CLsUPNOs+xjXpzmop1jT/dQylueX7d/2z0wFzREUv9
baThtAo70tmTMuhwHU2avRjT2IHSC2jqqtfUDebFOVLTQmgHGjVZR30XeVC26WihT7Rl6cSI24oG
lC+Ok7ffitbUvSTL/RJBSjRepEMoL2RAYwmVVBBqEfus7/rCxVNhbuo5Bp+aw7nAmibdemITGCJ7
/Bn1DhgxIAlrxfbN9ZRH2q7UMQpjL6kvo8S2z7OhbneGM+HyCGl3ZYemCjmvemZ2WHSVnrQfwWzi
dJPQzvousM4quiy6QTul67ieXuWwH/zA7fPpvgJ67tUhqqGSfklXvl/6WyP245XtzMZu7KZXjCIC
d73NR7FzmgLDcElp6wlisZS0P6SFMD3rmrw9a8y2XA+lf61GF31yHlWu6EtsYl1muTjl5RavRLDL
m0HfIaCE7QftBh9NquGzHPRkpSXd73oQP6vJoGhbW/7Wt2p51egZsif64bE9TtYjYKnJdMmwwgyI
lo4TYz1vm5Q2kIrWqHjqA5AtUShuctqw72VZtJvWiEc3l7iUui4a9wO0q41ZAsdswyq4bCz9l3AU
TC12S3O3Ch9mn+Kw1RPr56jGiPQQhqwIAIdNKnzF9Vt1PKNbyEjBQIsu6yTszxpf9W/9YI7OmrIo
3QIo6rUzYbN3Zqi4eJoBseZZ9CQk6A1dB8eUYGZeZyktsRrikKuoDUs3wjdHIGu8mBBzseHi8Esq
+xlmqrmpsAiu7ETiUst8KoRFWe9BUZD2V4LLAfzNGQx5BGfYxBExhDe2Qt/VsLDzhyAz6fzE/91o
emd4I8TKTR/PFgZRgPxlL/Dkxj42STHQ6qRY8E1lXnpVp6Ru5IBriOTiZR4xAALuBGKZocxJ1Ilu
cPxfeA90cJNqW6zDuS5fAoFNHwggWFWdXjE7p6umVWtYv0ISAm7QtM0Wd3ZIr+6APgCtTZ/hOBkx
+ZiDi4w5YM4EhRfSCAF3XbsAeTLukcbce0NQdXcBCqFNu9jyu3IuwPZzf+5zkDA0F6ATQjUjbUwq
3+Wf8G/UGayXEpY/4i7SVglxkEcLH30VNUvPQg2wHhybFqAkbfxoiIOZ3/H9dV1Uzhqul+bN0AY3
maDFAso7/TnzR2VV4ZBcRZX1s8YhTm+f5HXIm18lFj7ElfFrb4jvWtnBXR21l9zP/E1DzzZAPiUu
Z7t6MQxUF5b0y5XadaCatZgWYR3K1QyB/h11YfoNWOCm8lbc18nIn1mZ6Sqm74ZXZcrs0nFRZR3z
Tsqsxqpt53QRgjDjDhX3h17XA0SnANDyfgLYCeKk+cY/yEpMI0CWelQXIFjoDBdZDQ5Bo0of+qZ6
EdMMMch/Qi6Z33WdyPZDolTn9G8K9gHVIRqcqfDmuoiVby0sFsyn4kUPbMfLcizLWIsH8HiBdj44
AvMihXsPYLN5ngfWL91Goj9j9b9oLAca4dAIl3KgghiwGeFQoIsK6l5bRWYZb+Wg6/T7IEOosF42
0FTM27hThy0RZ3MJELGlc4oen9cZe/BS2rugZph4yRjilimM32xGpdebgcW2J2hrZrYVfRLseFPS
S3sL/mnchOTGmOIDPTcCPKFYRLFv69pitYnnc9l3gzc3jbyLEqH+NDU/qFeYHuNtJPCEDooTP+j0
n21dyUX6RZRwj1zYf7Re1GveqTIEh5jub6tW9thyHcS+TmE/OXHeulWpgglyZv0K+2wC9iy1TFfi
mIYMrCcX1Ksercb4YXTdw4QZhQ4kaXQL3zaBecWN0Oi5P5jm5LhguOp9ShuxGyMCS+Jg5V+1jYaM
baThXz34Y+qSfcvwHUaqru1okcI3mAKjPqd5AxpU2wA1QN+/a8lHQ3PphBsryUdqe4GxaVN8hvkC
+MpT9gAKzr6boq5dWVYHJCnMUzdt8/mcfirjRtZafNZgwr3qEx3JdaADpPb1X1mF6rfBfXyutG27
Hmhg9uhDowO5SaiWLkgyK4NSYwNl8SD4y8cGviIOPxwG+Otm436ebNgInR7jlQvU/jYbIWsErZJf
qjpwtUGkv0s4qXTEoDTVKGYNbllE13MBmicz+mSHQnS+LouOxdJoTXChmwMgrcIU+2nRP8GnC2gi
PPl3TZvSX8ho9G1LO8Z1CsQC62FXPuS0Ddt1WWXTZFpTNwL7w5ZOb+BBCtHWsNl75xpeBdN4qpwX
u7YK166F6sFudG7AaNtrXaHlDnsnizblIgWzfenQVD7IXLRPJjZjjJgJ/YINf87IBigze75MOign
+qAc1Kry7/0uAEfUVeOWLpG+Fzj5tDYDxMVOPrM5+7YDsVNk3XZup+BeAXV0q4echFPLZSqhI5lX
Br1P51WlvNcXG3aCmYrWQ+xBYNsQRo9avDHj3t5GthJ7cdVj6HfQqMWdfWfmNPyUPnfJcLCHwrXm
6pcGe387gSU4MLOZC6r5S9FRAVe0tKHDD0JnhVM4cNM+KZ6BNBsbxLyKizVI30TxnHnlNNfXStsL
SBIOz+qGtD7ZxzR/vK+c6clslIZLUPcKGzC4nEatvuxrSU80Rf0fjs5ryVVkiaJfRASFKeBVgLzU
3r4QfdrgXeH5+lma1xt3TnS3UFGZuXOtnxmreJDMZGRkY7AmO7mu3wPAAfezJPt5pjNHJldwjUf9
RkS5vyZkUjdaxZnq9um6bZRNyo9d+K21iPkpQrDjawlfRiDoL1MrMIzn6s81MmY5BNePrOHdQaZA
fLtLy+13oyfP7DazQj+TVUDku+ymtpP+BLJmo88oD4vYS/dztuQkWqXYtiqeQ8tci9OSRkXoWDyn
sothV7nch0+LLaglsqI/pnh6Hu22zPZsa5WBZlYr7oSu/+IPv+yMMWeFdVoW5pbO/6mBtuNPMBen
FigcSIM8egYose4m1pJ3Fc0z6KoujGpuIoKpbaJg5VTiZSxBjrIwkwdeU7kXDD3x1l65QZmN7O9h
6VEY6O0Uf3YZRQg+m2V6aODcKO6sY/vhFOo8z/Yna3cNu+luUi3y2Ddg3c+QC3XtYuuq/mSh/vY4
MujboCY3gVnYY9jKfmTg2uHtS9oa72RXZq6862CnXdg/ZK4sLWdTwvE42D074gbUIx8QEpeQVUIh
QEcWem5T7/M1lRtbaB9F17N/q9r64DaEz/NWUNC4ZUJudIBf4eZTDU0j4ZYdFW6qsKSa+YHUxBKO
ZZbci2bMyMlHynlKUg+6t7KexsnFXJaQYeWwd+9l6tzA+DQXWtWiF8Ic4PQfwjbIDZBadI8NN8CD
OWrptgU/c8gK9g80rtYBIs4hIHTMrX/WbX9J0BZ5XU6XwoJITOKihPfO5UeXucdCe2MessZ5wzfP
l8VV2HsnxTo959lNzfdRRH3lW7llQJDGKZpPt5OQ9fFNI7OE+olGIgVecmm7hX8Yal/1XAKyywIP
JCXXe1fjRxUFlxmwRhyYdrZc4ETZ8Fsye724ornP2+IDE2C0nySr15vBZKkaP7DaTeRVn5xZx2IO
eCQUpoVhSgcMeMNvs/7Mg8nWfPLKPYAMDbTiHxRY87ejRyPul8ze2aKuQGr1yRViK9ug8WqLEq8Z
Oie9EPV7X7KYblSuCRRtdvbGisdKi0ACcucYD0Y6OHd5pPiuVzcM6ygVJyS3nUB1C5QuN/LuiPAA
WLS7j9hxfjUExBuDUuQ4T5X25hmutlOLVn95SwTVhUAqn4vZ+EkP6kYrkx5/SKSRYDbZE+dc8G0N
qRpwDGJA5HY3OjaKoOUWcJYINX3ddM2NS2sQW+nIsl5Wc9kDcIqcYpo0VABwH+/1bnY3jL2MUESt
7mNrRFqVw0R1O4fEj+msPi0eI8h089eLwQ01Ne4AUcXWpuIKF8Ce/JlnYFNgYKBMe6sZ6IsFt1Q3
521JgQGRe8RZqNs8k7IJtLWcn3qD9kab9uNe2YQigb7GZ9XZwDZKG6skq393eWkPO9Zqh0+0Ce5J
zpl2hSwJyXnCG1ki/XhPOG5OIEnyIJtzMNI8W8Y9V11gJ3UCKdOrhydDTb/jhBsk6UePn6VYz0by
NODqdKHWUBDxuRi5+OBKO3LOcAVa1xV+o2kOV9U3TpiwjBgYsWFvRN9QCCrBHniaJDm/puu9W7UE
S6GWtfpnr/H3khrTS2xU9aG3NdQgernU6YGoYtGgLRUNeMqkl39Jbs9Q/WYziOasCAud5HjTRKyR
CFwxYbl09bXrjR8lUv3ZU9R63PIoyxKAc3k0cgCsDRAdPGyflXT6vVlgbVsdC31vpuBK1Cah4Soj
bwuQ4NXTlzcnxXk6YmDkq42T1NMKbecMVuTnJX3bqeLaymYa/LQcGZ1CWbKVNz24o/oOKsr6QENj
POkxyzORG893MIA72Ih4QzDFJvvUiuK921bqMTFc54lfxcRCyJOJ7Uybu+kTdKEWzBZgBp1b1IZE
G3CgfhwQw5bW25A2abj0hfmZiaE/mzfI1KbFw8T4EjlXzzF6Gi0WkIq+gzGmR28GOFVOaK2Clwiq
qodsGlSFMvadd/Nj2vq/VeVjCCMLfoNrcnau3rTFYRaFk2r+zaNSLzSbYF7FS7wlrgjV0eKDXZbF
eqyc5GXNpjmgAwTMzXRrOBSsU9OGxIEph9/JcAq/ERj7kkFZnD18ZjrU2QOmzO7RHivtBH7IOcFX
T66OVazbMnfzcIWKTgu34dcQt+pf+wDHXN/lzsxVta9wlFsWLYwYRWBlf/Ni+fVsDBUD8TCf2TEt
M1BN+1gaUShve1NxmuJkQ2F/1aQ73KUVZECn4l1XgQri55MJDh2jDWPd+yIGjtoWHSRFot19NVP7
TBo94dLVTVvDqssr18Lxba4g7JkqSjYUj7AHeaS2iFvwveSSqmBtZP6xgp3YVtXIRWOxy5ByBnGJ
vgCxaPoi2/d17R1jx/hrm4VVw2ZFWtnaAC8t969p9BYee5EfF22xLyxSVYHVT2yHxbGpHttymKnj
ix7EqrKAYbNzvHXHeEDKFd2kf120MbPyH5EgxJswGZMZwhRQE2EeZcWDj0j5+wby2LDNU2/dKJL5
psMB84tKrvbrzhZ3JTP4ELQ+nTlrNIOh955yOJBnPN7Jke6BOhrDPIH/dYd7p8gxiUpQNmTZx42p
Jdprge/hYTRF8qA6s7p4ueu8YzqgS+WQ2OeP29zFZN620KHsveV0SwCm2wwB/puhNDSqLiPrA2TG
BgC9uis/+l5GJ6ilap8kot1Hokvugbp2QSVWOLp8LP6QTcbJHPloYhlzjustvt4JAl8ZoUWtMw8D
H8ATeJ+i2aC1pj3hiXr3v09Ixd12rdYvLRkcWrDNjDl1IubHIi6hMu5rW9HBZMHSPO2JJAPgcxM+
jmIiOJBa8jDNFoLh9LmV4FmSuhvCwuqpyPQkOxByb68emoSjQbP2tAJI5q2ihPVHbKr5kG7/HjVF
chJgA3d5BwFtTrOfuJsZuk+0gK21NSuaVIO9ndMughYl54AVGNpVLQWB5eT6HUIKvt82fJMl9vSw
rM1+z5fT3CI8skKtMpqjpubqCfOx8z6v7j+nmnledM4bQJ/9tnZAv81a5R4su605S9rqmZBEFxiw
76ncvd4XuZZ+jIbTn9OsK3w71aCnD3Pro+edg6wpPKD/WvOypj3uFboTSCVkH0VPfBiCsq9oPL/q
4LE4IONDJdmDFJ20P5bVHo/kcwbYprNxS6Pq0wsvOOvW4jUOrGfod0lDY8JwonG/jM4N95qDjyoF
2W8L3lPZUAHYdN9/2ElPPOCIbfmdxPCWqqEo/+i+shznKstDcj/Li9k147YqrTSoW7P2E4j/RGcs
+KqWPT5mEIwCfYxQFnm5s4V+APLF4hG/A8ecHMkgox2Ie+W70TLj7+lH+zJIWnOrAQO17sR7htT0
oM/tr9Hm0x7pF4Alm4ziwcirknwnsJFQn5pqawozuRho1cH7OnDUsVtvVGtYb3Kx3skU61zamk87
TzrUZC0dANBV/cFqWX/Vpjk0omj4MUtPxLR2F0qRrG/6o+tBpatuBNhe79W7QRAlwAVP7WQXvlG9
3xigU/dkYIJGW1rZfy6n/9kppw/2WJsjYi88HTSe6Gd+pCUZuxnv744GQu/PinBR0WpAbDXBQcwd
+CNzwOQZJRw+gozZ0yhqxdAAzD0IWGcbZVWynxph+DWhvQO2pvLYSXLnfPfshJXQQdbAFgfv1CBg
/rDXBi+2Kztju1jpy+AlVCnm9JE0N0+ANeumz6vAenLpGUBcH4o0wFi0wsdHrg4svjSjjZ5FjzNl
xdV2VxBvNKfb7iVlv3zYZr3qX0giDL7epR4gtQ49SpuY+hHosXuYYUe/RUrvAr6/BLNlFx3ihVuF
4SWvuGJ1v3JjzEjCdneRoWl7ipzoALtcBHYWTy9ujSpsJVvta3FXYBWeaOd5Y33jZNtB6zb/Sr36
l9el8E02qqtwdpTWnkbqSRUW0XBfuOBrBxdKPlKnjMopMcIW2hu93vzfIDgfx6Ys6DlYjFe0sTX/
Qewu/zinhvXmvwm97JMmWh2dq2qA1w7xHtmzGPs03SmS8ddVkwt7TFa6Y1Mu9V2IW5sqV7S7SoEf
RGryZ82hhlcwd46aVX9HRXxrUb6qtzI7yXYrnm6/AHvgAS8OKU8W7ETkIOD1rLk8rDq42YxsWNta
/EDRUgTCbMVOCmDaPeMlyHMg/mMpuF/MFVRZI/N2Dgv+a4wZesnyFyEYzllKiW1WuPYjDrt/i3Gb
hEAcqy02ovEUIUGiQV8goKi98mJNi9ivqGX8Tk9/IbtXfumcnPG+JHFlQ8Sl42mUkut7WUTvxMu8
i1Ey9PGdRUv+GmsanjPpdp8CEiXm094UG89axTXPlGeGUdvXd9yWhrNrpJ+u2b3GjY5JooAO3IuR
Xpij4YeYa8UHXKW+ZzWcNbXH9pYFqPJuaPTpZNUgG+kTT5s61eCfa3Snq5QOxVDVMa3gXm2zW4UK
hY2ZiQn81xwxZsSJMeHXQi5WCNr8dI2KnV1b75RlrA4krR+tK9eJVGoUuPBa9Qn+nDVBuR0bY0Sn
MqRbcH0sdHclMqeFOEJp0svBWMRbzwKY283MXNo0cU64YT44742dw1jENxGX3OF2yIKIrVMflR7c
4a4gCKKzq3IrgC0gWybfck0Ztw4R76ZNUY7db+lQR5m5W4d1x10uEhJf3RT/zs6chFj71ipkFPLe
ciz5DGFsfkoDLKarc1OBK781NItiMW1m/UdoXXdqeh0uJIauTVmyMXN76/DcpuaPZa0uUw9dmI/g
vCvuyWvT+ks1fZocVUGBpsAHjfaFvZxxrCHbJbSWgsZhvEblnRG74sIkp77YnCfMiex/NbXxKYvl
Ap/ahjRve2yrdyJBliOY2JZRTqlefOhx3O4hB3lHmtD/+mSY6Abj9nSzqo34LMmPBjf59VPr6XRu
o1zBOASCi9A+9m0nTtBjxcNdVaov3BlGaLUea4UZL25udci5YWGP0L4dtTCWGd6sEnLQ5DrlRRtU
2ZxKIy8vOrMlh6X7fgYOPmYYs/g4UL/jdYv18mrOhXHX0NX3+ZJxc9SH/mUSHXf0TJvD1Gtushnj
la8Tc2tjGsPBtrPj6nj5Ueq3y7fiI2DOSjFtxO22jfMkUF7fb9XoqD0jHPx6bZUQ0piLg1Z7Bsdf
pW88Gu1BlNnvoipe2ZJ2j07UJeGaRsYe75+992aD21zUz+6W4eXyOJosSvfOZB7kDXE+dR1e91lB
De7cNWDBaAFuDMlxtiwtXNnFDbtulCAPPPfk4CUOXdv7rLubGSMXTAZ0Iw4J9CKR0hyG/wpetEm7
6SERKlGBHkkFdljP44tCzMC0xjE2jNkh+XfRPSeKhTcvEkcpinw/9la6v5HDKXVWBvuZR7mAryjM
Z7j3YAIaf1poaVmIYnixEkAAYqCYSDrlfrTRJ6UShMFMU3fbx7TIxwy7BFAbKs+8KblA93i1jTj3
0bZ2p5kc1km3U+NrKpErqTESu0lBNITlXO9dayweBDe1XZwNDzla3F0mWwQ5ViEufXZbxrbMMQDN
vJ5Yi7aOUtrNwdIAQNRuhN5QpeozSdMGqTlXAIs7qb96JQppDNs7bDk5+ix9fDJHxjPOhDIDKQoZ
tqjvQrtabyEmwbq2sGvmw2uvYBnjlvPydd17XizDcbSS3VRMDJ7Xt7Ud1R6VUR06ozU8slG+MDyC
E5a1Q7E3AXmfG0M1p0U0QGTNsX1o7AwscbsMXPdWZrRtnN11anqyuILutdmkQ9ZrFrLR28za0r9s
T3WXxYI4UTm9PHSLsTw140DriRuG73CrqSAiwt4q71Qi3VDzpp80l9N7PFUy2Sxy4QjKORSaKf4p
x0VuczeNqKOnnFG3zn8w3iCo1WQ9UFrEX71tVjt0l3jZ+pxRb9xmfp4547UysFIkxooCrYpadtti
74j5zjvqC06mOM8a9njLp2VocvQpvJfXLl92tFlVwG2/vVd5M10qUeZ7x3WH2z1RYxOAwaHRMZty
lry4zVC5KS81DP5pSTYys1+KZvB2THzUsZHdzTPZ6tTBuNoT2UMNjrxD59SRr6XTfG3muEYVcHMV
mF6NzMz70wrxrahOmFp/24QxDtLVirfJtPKHcVkmX1fxEJq8he8q2sVhPjLwNey4OmZebh+BTaa7
rMxfMsspKEmFfupsY+YP0GNyq3Jr4zDAYfrErp+cWDVkmLUcDDuK3/J4+an69gPSSOILznLyfR3t
s7HhLmBZFIEaXqeb5IS0i6PfxRGryJ6Td9vaXo0NxiwjSDmFLlXRATtbFsbmcn4BkU1630sK0PCJ
uE4yKuH3C+0V292BBdXrUot0y3TgimvX3a6j/TkafRLYC69aV/CIg7tMzh6f6o6KTVw9KKYP4B9y
35pp0rGf422joXB/6OcIYMZOzfgo98iJuOqwdMjUzMX+VNzu9iAaCJl4EVz6YTY3FVrEbeLZgq+C
+elmzPsaW7VArG9VWqu/r9aUnr0qwlXfuJAKGJGnGygbE/E0+gQpu/S+sCoelyYzHzBI5hfRAA9e
E7gpa5K0oUgbDLK03u9YjMu3XkWdyL5VsrEl3tVitErWS6QLsGt6m+ibbnnIkoDmF7o20dn7NfIY
ykvN+ot05/8vAv89NYcfeRncG0f7oW5xmLo0H948gPuYhuGSc2zvM41fJzbpBTWd9Uq8ILmxWtb9
CrTcl2v54E5r/yb50QIvY0ImdCM6aThhg7xPPkj3AJC3SGOPqROIOJmeo9px7tqEb6id02bK2Pw9
NL2zbju5EpoaX+uI2WI2YZATakg3I9unAX2wyHfVWIZeIvqDMRT9/aBH/a7L0+rZGxMzwMBl+CzD
IGGFGVr5UTvJT9vQu/3oLuZ7DHfuRWvc2OeoxbDK+MQFk1PQ2CM85HcUV6Gb0DFc2qHdZHJ0b3q1
/FExzHkcxxHuCm0pXC03lrbIL6Zsu6+2sqszHSqLyb8TPS90yjaynWDmxhWN2TRi1slo7IKDTv/O
O5eaB6LMv7WP2vdCuOt+TjJnayYUp4pJZK1Zfg2k0ADAx439t6+nt0SLn7EUovW5xXbmgs6gciOX
gJqcXhW7FQyznWrbdgwUKZCYXEAKvbOzSf3T+3Z8FTq1T0a9i09gGUJKFbIFM2OCvJPpHeVijFlk
cPwhn+J9AtAu8JxBhLFHJqF03R9vqrtnMZi/bD5krO33zm42zMwXoo3YMeR1yVhIPGTczDa9ZJqB
eQbvl8GNh51cwO7MLvbCbBjta8R9zWgafQSlEKVLlQ2bEUnEO+EoY5uOzovbSePRtBpjT+lFZkfm
LQd8w5vFtaNzlLUrdUGZYZmKnlKIxSfGh+VLbxO2qBa3OAt5JCulYkra7A2jkOM3/HGIllH+WC45
M6YV+qOZf7JBTGPnIervuAr4ii+rTvM5zY1LTgZges3KrSBkxEzx0lbfo8iu0bpAQL9PizNkTN04
0bDZ1DQM8vgHfwWvSpiiBTz+24jfRSj7Qspxa0u1t+QzTix8hiLI7adGnGybruRdnBzddA9CPmXs
owPX9ty93XLDOyPdwRvFLbmi/rE2Zfpu4YozNf68+7XYy/LHcx6ouzapTunQnW21Eyu1kH7qaYJW
Q5iqvdAuGj0t9GLOQ62/mPnzWt0l6a5z6PPZh6XuGKz9ltO+oB3Vab5B4ruqzwv9pZTtzfvb/Hlg
0liMPRMSOnO82lT/N+BfScRvpwXIAtRwnsufATSUEV3p9YtSYc5DweWRYUnUNq6fY+tda8+iyQ42
w2tpPTitt5WDdq6jW+amDhv+8mDhAxTFJ33Yzt3PQgPDzok4Uljp0+tCj6qLw2kkbUBlZHL1osdd
THuRHa3l5CbZvrWKwLb2evFQNc8V3xxFpX1xe7r9wIHHvgga88zEz3d7N6jHn9unJpO/lbWmKgP4
tuLsCW33rlZvOudl3OTH3NhN4oRH7FAWYJKpojkYBv07S7DRklAVHUWl54/TUxSDJBlosM4/HECb
Uhydga6c1RzVxHsHY0cOD16vXmt5kLQiEOxu0mhCMnFMyB/xxPAeCfip82TbinsNu7b1Edf3hTj0
yc9NRwE0xJ9s/oAXzcBDd/HK2yjsgybL5Dx4yBQ7wpfOtyWel/kVtMmGWUdnXSJ31zDTYu1fI5rT
7zLSNKUd9uKnYKpa8lZFc5CuGvLDSx1dUwvlHgmu/OLyHpco76xOb7c19S7KDhJhZa0phrij9ZLg
pjnQ5/0yciO/ui7fq5XKKr9M2ONd9J0c7b2aCUhZ966t+aWJy71A6E3IC5eCPEdGe0pGpLfFvnCq
zYS7MWnS/SgwgUGcJLjLcOm24TZfTAR1Fiee9zK2HLweQ7aClmq0scYX9AQB2Eq/5TaI/zxltDxB
iyHgul/iFDzR08zYrbxIZFxzZoV2955pb2zaK6a9rnnJwWh6+eJ3/Z09v+jeYxvtMmKZa/NHp3Kn
qVd9fTS8F2L9a/E3Ia1hgFXjw4HGt9fHjIza7mZDMmx8FctH2r6keGBHfR/F80FOup9DBm1rQGIe
dg7a91wWmCUcFkI4lj7iGyfvUz114rUzg1rX9txtD7VxU/CgG0p/LeQpBWOWmp+JRsOmGatNKf/N
ko8vO698WkN6aGJ6OkvksxhAca3dkzEKjOl1ZunJ837wefL2vXfkD5FAPyY0eyPUCWS2q7EbwKNm
HLcLY/nDLRtp4c1MLt4iuJFwIPIMUDAFWlGFaae9joTSsJNu3Oght+/nJN/n5qdB4n2pQJCTcIib
z3pkZXB8ntTd7U0400QknRUUGrGAZuOxep4V3EhLQVzlGXe1TpWI+KZaLhbmWRNkxBy92Yh/siQ6
RoDVnWjTpz+grePeDLXs1CIcdG3QOeO9QNQ8KsbijI64snLut8FUryeFe2/BnprYQWy+VvWHrvMX
mSl4iAfUEt/ElqEnH9izjDsaHFcA5RZEs9j97I1bOHW+5ksflFr0rxubgC4zaruLXA5a+TZM37a+
X8qd4NKUe8fK+6rte/hofgpOPDdrjuijokas7F2FW27C75cLoGgPvFbTfEeHsZg0f3a+V87cqf1W
+bNjnxNCL3bzEQ8fJMtClvG4+DBFE9c1I9++n7SLO+8B7vUu34f7AZtf+a7VHy1dm8aivnW+tO4p
5pvSp9uy3BnZazd+O1WzWwjekjzghvBkQbtuSR1W2oAGPePIrjaq/LLie6drfOazTGqAHD51zRuS
oBIDLA0HKPLk81ZsJRgZo/FfY9/fRKuetrflYzH/MQapux9St3t8BdTO5UY3fsoFq6y3W9pz1vLy
5BTvweE7hBfNbLeWz4NLWna9k/Y9b7ct92kf5GP019Iu+bMIb0t6e9quil+z8UFf3kuCIqI/adyx
Ysfr0QFaOWGNlBNJAmHPCDOFOPL6Y4Hrbcen3/t4z+qwMmVyas3ifoIawwefbLm/+HJ6GCdyhANN
wvIqPFqQGaSp13RCGWx/O/NvRwYlw95uz1Dg1/hmmQt5GPwl+9WYQLio4HoS11NiBeRKF1vb0V1E
bfRGwiyU0XrFVrYrdcoqdJXMtUORg+4j+VTI4WMR5raLD6X7zsCAUrrYlvZbEv3Ka+8hai/33Zd7
aPs72fA/nKiVN2O565nNsTl5mJKDxJ3S1PomWc+3XM+4vJicqnnJmXE7IKyfkvdUhDw0Su6dEu4H
gsr60UXa0+R8yB8cYh6CUojIVV4EEss7ZwuOO99bP2L7qRvOmfeLW6UYj/F8xnS6kf3l9k1jNs2X
6IDBqDOuafMYGQzkbSdE2si/9lsX4cItjz7J1P3z6IYxReHVo3wVA8FPv7L80pA9gAa5ynCAF2Bf
DeNuEQfVUcrqe2t2tiOvDdM9Co2BRLe1sqtkSDKtD0RVSatfF/W4TF+O4In5KNJPLbEJwxGzxzHW
aJehDYgAhIpUkD5+TM5pre+l9lMzImwS+Be4eb/o+2jVvK+LQ9k+6yYhzC/dOUnrMZpekJ7V8WG1
tyo5lQDo153nMmQurx6d2Xq6K7J7i/xt2n8Wac9DcLLdF2QtM2+xNGaL5cU2nuPsfhjPenxcbpGp
/j2TR0iZw+pyXwlTwFM8oZtcPnrGdTYeGtrqo8338X0Vd94QUsiRHfnmfcTUG2A1osnod5Youaqz
i0PdLhCs6AWgzZ1HnW/1D0kuwtTAg5ZZxCS2smV/hpRUxMtZvykMLyX6vrg+DM5jpk/n0fiMh2hX
GB69ajyH6kpB40tHUfZUm5ERxqzvgC3hdm1CrulcmGleV9wJpI6tnaokuWI22ji8gN3qEZIZWdQX
c7mddtlxRpRRdN8pWeqyQuJQHUrxm4zOpjXeMg4AQ89AKGY+3eeSC/zMXDGefoclCbR0Ac213GVd
CRyVFq7gNcevT/csr49F/M5kdDd492xacCuIt+vNpcmlY3ZCpyFLLZ8MWWzTqXscYpwhq8VBEwcq
+pht0vzTS9Rcisj2tZbxPd2q1f4buzJYk6ep+YoS2K2EPDOOhJoOptKCVGcKYN9T+p37Bn+yxUsr
LjeRRnKav/uErdwziCtKDr3BeGkLHui6QGcRf1smU6vstx0r5hFk+UnU8FJUgTMcR3g/zLk5djF9
0G+u+Ccr4i0RtnCH/lGmnsbx3Wp2sr/Di0ESg0M72qrqx2TarryU+edf7YZygOoRRS/EZKjF20Pi
DNtR/LSshEceStMbwXgo1aGhA6qztbMxbglf7V3L5kON7Yjcya2rH/+pCMf9XhB307CgLTPvsuR5
MVaEgSqk93fu+jYLZ07wKQp6ab4aefu16nJT6J1vmT9t+ZfYzsnGjhNDIy2L90mlFOcE3xgBMnFe
R4Sj943GSzd5Tb2XxBDhgB+tXP/NpEOi52r581qkhezfiI8Ba/TAj5rsrfVQsfmyUCEW8jPG/6yC
bNX3ozOeB/k8tVvJOJc7MFLwjWAwTLWjqx/kt0P7ZZsPbc0lzWRQc2rrbSHuBmc3yoPtsP+PIMd2
QzIUfs/9UFbpbsDgOxHvM/SHXp0G66QYjsvkpzRtf6Z13GsHgzFpQxM3Ey8O+/2a2BH+3OjUUVAj
/YzwI2XmLR/gp7dqjKbN8DqbyHKGfmMWD7P7g6Hw34pXxyotv7SutflMcHWT1jM9n1/Odyu6Ku0k
nEOZ7YYcwzA/G8Nze3307L8BJzzd/0Jty+RtciJQ85xELCYdNR4fJgWojs4Mn037t4ob0qLPzElS
Am8kzWDXZsWfPl/09tkmr1qdgZEwv+BJ1q+yIfK1VzdhkntqOuoe+zyWf6aUQYzYSNGrSp/lwEwJ
r0zT3kfyJZ9sf1yufRsx9OdK9iZIfS2wPh0a7BR8PABddHFSvnbVUzm+au2Tqx6nZTcCjKlcovjA
3NTRLvg/NPeq+zCoXizv1KX6oaZVki/cflhALItXXN53cwoj58Sq4KZbHwvnVMr3DD/MuvS+I5FF
Y/5LpqOO8myFN7SylmfSWC0ppxPudHr2N5JCbYZ9jN4czW5aU+Ly5q6qHw+9TsEILBU7JKwmsZ82
u5J8CtoMFWzc7If0dawXFhwUk+vvdPryWFZOyB5o5ntl/GvVuEvMJTD1A6IYkl08x6s7PAwaknIw
/bImtlEkYa+gjWjjdkUdJls2MSyUxfn0zyLUt+g50OnhzJ7XkVZDtGHF7xXVkL9ySpOtzo+RR19f
c68sEvprXp2LemFYzvYjrR4kUOkSGmN37KCZ8/dwFAVPzkqVpe5NAK6D0P4iqw3LCDBua/l5rP+5
imCSMYeapX94MetE9GErb/BHDljiFUenX/Y9XCX95lnDKkhMvu+6XW7oBKXXbxEZd0ws/IoorDV6
O7Prw1TcDEJj0FbWvl34sjvLdHDr+H2Y63emOXtvHUNX6ue6xtrcrD6dsI1cint6maE5zkf6+x82
l0PpjUckOQ/4VoNpWrZpk7Qbw6lhXcvQjfRD72rnMo9PialtK0b/GyYZv0qT26GcH+NFZ4rPoGoy
/NXuDh3fmtQDTVSaH+RfuEdguOJNrDZshvgAjJ8S0wyE0i+V2X7OuStDowa46xXeUfCyJfPt64O5
aTUzXD3N8+0pZ+Hvbykf+u5JWiPX47XaGN6tkiveGQvdT2m+FTNbA85yXCG/kIm7LzzmQ6a3q5Rg
RIkyS3SXqmSs9x9JZ7bkppKt4SciIiEhgVshIamkmkfvG6Jsl5mnZEp4+vOpz11Hh2NbliBzrX9s
YOgnfTJJ8uTkMzmqhNBP2/AwUQzZWPO+hM1LBP1rAMuUrF8CTuYbn/mErvDeEM7bpN6n0427mQtz
LB28f6hznPQi04p2pOLdJincONv7sA2HkD8jkEdOaxqFpji4HBw97a/buiHToZ8rDRFXbEfLs69D
W5/kwHuKppK4rUgHPlKt8ldvBaeyXe61baLWW94H6jRhMyl8X8PlA3X/SWnzQk/U5zJPd26Z7OVG
f4FNrTiZp6w8t50WJDEm0wmBNSzq2qLldR/F9HdKvGPoWBSa+JdMeAcPYrlmV1TEN6BqJ0+Mu1fx
9hIGdckqJvcSV9yo7Ccp5oP6X3cbLQbusEdjFmWZPvXDSFfdeJyEoa+MGkuYPRqxz77T7hWGQFne
3h8+OzcywuafkPrLxfbvBnvbE179oFqmtdlZXmcApNHv4tQCjxOgPsYz+woAHljqR6zhS04KceTN
Gf8oVf3olt87qA+dxxWFvLZ3kJ5Jxkd63z1gg2Q9UEKEsgbhxzIW53Kp9qGuzkI0+D2LY2+aX7DJ
1T7ZMhTCnRVrDQ1zUx46zXqFlwAUWQzlCEkMXeweJpIIsyIVYHfUJCbcBoqd1FH5pQwWisjSYzKb
de8SOjUARFSmu7QpZ3mwvbtIX+eRYbi3Qk3DJdTXfGtHD0EChdAXxEXncqWGCXNfEmYsI/q2X5+R
DU2sdLR2K/lKh+aemrpHKuKqXYEVodbpZ8/Du66kytvTcyN9mgvcuostu3iV40c5s+ENeOVthVeQ
r5Mjo+9evbH8Vazq4CJbQRx5MnVKlyEj1dQxz2ERRQbZID2r9wZCKbGrq4YJ60aOZMYeHo+C+6Of
uscV7eSQ8VLYTRSgdUDGipkbLfjGKZ/kFBzyJnQ9AwbLjaezuyYZd0XS7ZsWThubA1WUCCO7SLdc
RKS9I7kGl+8OmQ5ODuAqDRaHYjaU3Pk7p5RHP6j3jtc8MF/e4ftly2IgHq0oJQs7cPC0a4VtCO8l
3T5R3oCFuXQSww0gMijayKvwZo39XVjMu/a2r2UUp9f2cHIZd/VU//MGPHe13L7sBaptXu9ntsIN
SLbzkT0HNDShNw5GWlsaTkyFjaiZSlA9B7+fk6E6CwPUtj3ISnsZWAap1oxsa4k5Gc4Scd066L2D
Qi9cqo9uKu4mU4gI1ezjliX0OLr1S+shVkQ9wVaIia1wm68BYxq7GhyLRBlb2OIeTex9H/BBK8RT
3CVQs4xkHm9fdsShdVgKWN+NXxFQFKvSPklMRJx4LBN/N6kAFQGNrJXCTUZV+IIs3AeOLzsJXjLg
7xxpGcUrv8CZo/Lix7GQs2/JoSNyu9qWOlKWB6ZR1HuFV7nTgmsXi2gW7JFrRam57ep9JJvmKgJ8
xzYnSzs0KJWcXZipvxKTSbSWbpS5EP8iQD/NVSpoAq0UJv5h+GmZwDs+r7XB2qvuYpQ+JJs4SKC9
zpb3NrB/j3ljl84DXa/auTTu9iYLeULjfeyc4ZWKk2cY4fuOL2c26jhZBxO24KHFcspos09HdcQ4
tcdSdoCUexYjoyocZIBJkGDSZ1Ijf3ULStEA1s8WG5sGfgyVwRqH+2BgKGeGyybrJZSsbktzHpnY
acKlhdYz012lbxX2mJ8d/xia3y6319zxT1Mz36jPItLONXM+rgf+X5vYhXxkFHbTDfG7+2cleBvF
/TfPHgcsbmIXDfLoj1+V58WyKh4XwLnRZBDCDV6v9JLr/oi9H3pnjJQpH123PdsTzrh2PjqqeMEN
DhYKMwtpfxbKOdtu+K9XOTXhJTacrHltqVu50etSAMCp6ZtEtOvUUYuTuE8toTT46fmQQ01TMUpD
yXnk+V+rBQY/Dj4BjtavBRlhlJCHWE3GwAjx32scOKXws+yS6zZhVFtGFJVZ+hY25n6sJjyEiP+9
bmx2Ew4GxFntEXQZRiPHMEjddV7ALnA3uFgUUV/fuBSLYAHU+WZpaZ9efzlFSS/IjJbH80nEx8rt
RHk1MUGP4q7JBliApCOfwUPUreFWD9loaBJEtJawnNIMfLrJNld/uKfd/kj0/8Wf1ukEu/Y3MDL2
8uJqABhxoBy6VH2KdI6nRLsPy9KCHAZkW7QhKw01wNDJifLtaKYjxO+DfXpbGeuVNR53qmCbUHp4
EJ4XaS/YoTQ7yy7/18rgJwy2e03vSUchputia3Cbu0UThEGAqHGyOy+tTjchDGPvfg1Qnt0wICAl
BQ5jOxrIxGw76aU0FoO/txaXNlDYCD6Z3u5DC+dNzqrq6hXd0cj+UWZMczRyFooQjbpPD2gaYuOE
eEDom4W1j+cK2nXAYd4Y3Z7djKRGIhZ64zF3u6ArZChsEkh8nI9+1aCxnNCeF41LHCIBNC/WimGf
SuTgoe0UHStFydksxTPyv7euqjUF2MGNJZqdZztouyCm33g81nmGuXOugj/FEPwWWoR8XT0UhE2y
+McmYbEc78qJK5NPFTrlhcCo6rhg49oveMgOSiEUknS9nBK/qftd35bfBcXIj61CAYaEiA6e45wF
41k7NnSBu1osPN7XNLv9xejsz1YO0xGnYY6LvFEUZeqSWtMseQxsG7dnumU81zJzUN6B4znEV4jg
o+u084XDP3hy3LUu4cAgAvEdShZ9mpbtBrShnJPibna8uy4kIsPVOKvpqMd5STHuCa9Lfd+TEHIc
Nhe/W9fTN67K8dCXPqqmAZmeoZObq0FuaIcaf4dRbbivnR9qHVHZFnRjy8B3vmkbRrA1I45POyIG
uiJN7oacvb4uJ4MzNXRgnrBUvyBKy86FlsiVnISWA+rBijcc++i9AtpwyZ0MgY7tUJLs4mDXeS7I
5QgINUmXp6XL/T+q9sguWaf6WZsgeeczdFfbcxP3Nt96SJ3WV0j/OE2p2vVXn8yHIdS4vCU8Nhkz
9R+qSbeYJr96LyryPDAmfU/GWlJkUQOgzkz6AE7KfVF5qOCZqAZOzzV79rex/VduIytu3jYsoa6j
QkTYPskj0YiL77GtdHdaJvGqA7qNXWUDtHj2fe1VydENZuhxskg+ibnhvh0D/MYemStPYd75eO/G
MN70Yn9BPYdvU5NAfnhtiRYSP+dFD3qOU6dzLyJU0/s4OFDAYb2d2SFx9iizPheltf1rhqr6Eggk
j/1m5lMDW0rDgcp5P4oERofoPybzRVp/1YB4P7SmN5k60CwhrYx2iTN3ylkucBj878FviKngcCuL
HhNzL/iLu+VPKTBL3jKgT3KVr3nQO0dvQUHCANOV1h1qFQE6PYBYe2nNUWWDCgMIVh+YaRF8plvj
xWjm8iu6GGfvOHAUHe5UhrJmNGeqaZF9qGmCA2w9en6ZTrgS23fRCmbU2eKkLnG5iF1VuProFpjg
kTEOLpIQbzy2N56nW0L/d5hrqrWxgc07xK34E0tKTfhX5/uq8wxoRspYnWdBZNO6DGLLAdQQ5/3K
X8EB5UCBt6KeHpyJgOUdmTmQ0SrFZge6cBzm/IdSrhyB8wI21JQhvoUeAiwjtgu+o6NItmr5NLYc
AnpxqE2u6pV7dyAAYs0Q2AbgoUUxrY+WfoCkwxM05ctjbutbthQ9ZIXPeOGH3alryz8y2d7q0mBp
uZ9z9RRkpONj0CSlIzQrUj+kNadUtxzmTvdaMEwtuzHjMK1vnmgv8Zrn0siAa6np0NdTX3umM/kW
NWF775aZwDRpMo69BKy1TEJsIoNan0a/7s5DOwcIdcEZ9saxfs0he+zEEPxVrnaL7dKZz8s7aQLZ
HPPR9Tkftp4DAPSVsXBq93Xhd/RTV+lfGab/MaRs97Zp2q8KdMhd39OKaEBG84ysjYR8A+zmaYQB
lSOuTpJ/WvTVi5iC5GdclZ3Ciif52U+Cx4Sb8HVZXH1xLXSFtUW5M8n3ISfK7dSoNvtgvDwaEvLZ
mGvdAD9qpYf5TJYk1H7qgocw+hReJLIltOmhYug4DLoi1wDra3eSeIsiSm4AWNd0hSIpeqHx4wK0
FsZB7Ah6FTVbmsX8rOnZyntYITFjKm9KHH6bZXuXhXgHZE+sC9dKf9X6K8ZBsl+Ij7vvXYTEDkMa
YmcY2plCKksZsStHi8lZ9duXtcF3u4sleSa8/1bD0zI6+WEmXglZLJsLJVYJWL5l7xoNztXJ4b/l
llZCbNwQzVQwn8bQgoF0ij5esho3pMh68b3YNeM3sqsxtxea7SrGO0wUDOo4/ShdE+RZZYnCmIvi
hxdflDH6WF6hqcZXBNeN6DrnNqJZG1U0pfET/+xdWzMpp5b/vfks2pWYUiZbr9ylNmiDDBI8IdNY
NVGXryQXCTwWSYgbF61dHw2ZThEvqOcU6whlbB2aiUmPyQ6Aq2jpJU0SvZ+37r5bxh9B5c78ohjN
kCEkxZNeZHUeND49jW/JBUbPHsJ8MBTpWWHynlrO8q/mQicOTDq/m8D/C54VHrqlZs9i7C+jMIH+
C9P5bvZ/e4FCZFD35FsLy7GQ2NIxxL1efza95zzjdJi+CAjChXsTyi+B8984toU85NVic1qPpJKl
JJ6doQ3GM7RLyfdZ6If+pn4sHNAqnyXn4I9lHVcpdzFeLWzL7hA+9ZWDknGwL1VphpsjqUNjmfeg
N8rCbdNVX8FWEdkTdN+ssBPipLTseP2ZT2ZNF3UEPUBEU1Bk5T3BBUwiokLr4LnrY7epf8mU36Zc
z/xB5Pu3W1FBmd5/DJVl7pMswdlLKUgf+aKfxwNpdy4XWqcGHhCcV+BVIPzGqPbobPYSnDONwzkx
SXdHfgvNUGtYP2Gr9K71FJDusoRLBhGKyfmjRgx7IAEAEIEmdOveyRBABksubkFD8MT4JqJCkF9w
bZUqwuc8DSGtXcvw1inQfgumRJHTkprwVz+i2yS4QsWelz+mQNz9ZEep85WM7BQgLklLnediQuen
rLwX7S0vvTuBFHbzk1ysa6PL/iNJvALtQw86MM2Su6+Y4EGG+W/tDALy2H1fxgwizK8/aF/M7t0s
nd49E5J8IgyorcSyTln989q1L5is3qoAJ5WLjZK7nNN0t/X950ik8kNdMAO6yiLlKCdop3Tb5Zdw
glrgVsZTedzwDdaPoqs++vRmGVt9aK1msWwf+XuBxD/t66ifNniCgDsjAKjY1fP4r2rqH+EWDdgU
SiHlwUb3JFTxyhTpNEedtMhmEDyoydHOk+mgAt9F1y8ZupfRpQyQ2TTqe6s5qnz6z5lr2t2GMrhf
x/RWNhmiY3ALYt10Bo64si1FxHiRqTZI5zTJFhV/PoetvTdFLW3oVtemVLAY/lnSrw9VyYxTbWiv
q83/kwPMxU2b/+q6BhvJyiLUVda2K0htiabVR3eJxxMWgxCMQ7Nm9Z+uFvU3AWo3PXcJSHlwNcyZ
n/qo8ZXbcXI7K0SknPzuxXYKmyWfQ20jfa14A91gAeUeQ5kwqBQCIJv7082OU8ZJZgGvFoGxz23R
LLz/iY3gUK8JETspWvEP9hB11l1H4sRoIx80rWkOtpqzY4k9nazHzd2e7HSZ/lS83OXBCqzPZVW/
6xLSl1S5JqYwiywpf/Z+ZllNbdQ4y+MyD/OHZ4cIoNWAVOqWSVyXlNCwLg5vMLlvAuPkvkosf9cU
zhj3FYw+43eG10F8yIyy1hMaEvewusHPHHBNsPT4pGKwSCMC9VnjvA1bcBWs9eOwAsX1fjjwhzy2
KCKeIViS4j4rh+dNY/VjmnMYzcrefa6zBnqiXgV8KdPTrmzIf+3wZcBG8ZtkM1KkfBh94JT+fVVL
8GxR0BrP2VxfEjU5B0abHtiTdrjAo0Zw57tZGPdJqH/KW2obChRGxtm3niaCpv7qgj9obTzEFufC
Hq1qcBgCoAMz+cDESdD8Vu7m7q1ajCwmYrryprVR5fLAkZy1nBQipfs5VP05D/LgXGkNVu4W+FqX
Ea8nynaID9M86oUTpp4B3IAu5Q1ExnakySoB3rMQe97ODyKg5i+CblRU+pP30DZO/6sUw3DX67B8
HkyR3DtyLj6F74V4e60pWsp8jUPirMUhmdwME4pe71xP/NnQqVnEwu1ESzdaXYTWecZ/fnJTZzp4
YGRR4cvuBFCCZMERnOUBHyjJpHO3NLn6ngQZv6uXL7gDRjqzrOK9/H9xFyJB/At4+KgDnQ4mt0Da
QjuJ7dn+2abxS6248EUh1v8CAJyLNNi54eLbO/rrytdNoKoTlTFXtNxqjDClQDsP9dvm5aTBKJBK
10JIZqnid+dqRiSmrt0Qju4/f/R4HZmjo0zO6wv2LScy0FU7nGX2DjofpLW+y8P1FihkdZEpcxW7
tgim3Sac8TBMHLqZYTYbE+xDQ9rZcWBCey8EBOs0rB2BCSBZHsqW2hsPvPiEfySdf9G0wPxbHBzP
g5nYjsbc2uKcAfxvSTrT00rQOCkxPfM/QT7XydhPlXB/SC8bdjob4akYckPGhlKRwTY3SWx84jJN
11uvnV96+1IZjDKJbKidXxwVfKupyz4YNcKvxeECL0Tu6RMmyeVT125xbDHTYPnDXQwg1Lefm49Z
rEEosR8ILI2n2Vb/cvXituUpUd7y3FdEScZ1CknYhSkXhbPqu15aBVEBwsJ9ybhNxlr15S490REt
vglgxjX/pMB4ZQPBFRmhUe12sE16TyuAcxGrvV58Z2sPDNzs24Amd43V/CJ6r9wvzvBWDdanYB84
FMNqX4mu0u/on4cHCGmJDzEFwrLL5BJi4MMm2Kd/wG885hfsKUGX6D/9ms+xM5XJbgJl+NW2mwDB
WgBZNu1deb66uOjlT9VrD/fAVJ+y2t2ci+ek7fjX+JbKcagGA4lxqR2VnZNfNOKtu9xH8VTPakHP
VJBxM+Io9avVRLpYAZs4cbL13iyu/TIk3uKeMTMlUR84VRE7iVOYCDcKgo7C13MVF/lEgEyF8owY
VM+Wl97F7rgSkHTa0sR+deFNUd4PVUwRNG22+A6utFhAbRaqJYDAsmkyDIlEJRT+UG2dtd98f/GB
mEQJzLJ2cucHirymUngIbtfgc8zB40tHpuW+kduH3CQ0EmlSEtA0SVF+rgiSuqQrT6Ntf5cZ99Pa
rfAPQ79u0J9Fp7+2Mp9Scl5bBAS1ySiM7ybCnMBmngJbz0DvjvuQFQBTicjl3syIZMwEI0fM13ag
mlwfOTRvf0P47o/V+NvOqvzooaLcO6jO9tAGdTRObniot7L6u4WJvpZdkRAol1SLigYJG6h9ZT9u
bhfg79Ze3I1FcKjY3+7qLhvh/6ClBtUwIGS290CVcPjcC2/ah2qkz84CsluQ66155lzNVm3vZPK2
p61d7CdbWioKg2J8wq7dxJ2zEWc02OYEDwAMpdzkdzUzdABXMjJsUhyxwyLhGDjf8yInh6sZc5A4
UR2roLWjfgFfx0aOYisIbNqMPYGiU/11mW6uRVN7fwgVIM3NA9CvCX/c+MjwfZvprWM2+FmkmBr2
2kCnKmPX91u3Il+Q5YyeMONCg4nKOe6hR5rVzvGzpwhdfJW+ywJOjhvDkh9CW/XZC7vhMnq3J4p7
4QhqR7nOIOo4N439xLtw46AANusMUJQ4NJoG5zokSGj6z0/5qYetWW6obnWwRZ59Gn8Vd7WY9Fs9
8YSgu6gRWKqS5ceCKa1cYaHfzDqCUQlDDog8IX0WWqxs9H92lvd/l5XEIBD56YS1pLz0ad09NLP5
I5RKHxgmap4rNM2h7ntsUltzClW3PG1doy64gEnQg4jcq9EjdkamDf5BLHJzwOneaViPFrc52w8M
XZgDfeVjau8Jt8Ge05MOjKhvW1Akk6RMSvFu3Jp1txLzEKcDL5sNcH9j1Zksy/T2AHOcrStgxojL
Zvsq08l9HzLmtSXDmtHMoyL9MQjjynPrkwDC2uF5+1JVditp0Tk5HUoAXNB+uqcRrHs3puSCYlqB
EiIVJm+lObqkKP7LEJLtqnZJTqLGR+rVqPBmMj/gAlhs7HxZmbxLDOkmzGP4MXmcFkJbCUhqH2+n
187HdblruHUPVPXA2c0tyVWT/m8l5ooI0+QhUTjbk7Up9prcKfQr2T/OIMJxbfO1zsiLtU7kKVuq
d4alMQqE9VpJ5rZdvbj9Z6qEeQj7VFy3Jv/r0qHJhwzS9KENShEbs/B8h9nyxNboxpTqDl99VwFU
uxKZXGdDeGX5T70F0MT5OH103CN7h4LLM9FS1jlN3AHfcgYXJFzi9Hy/viPFDylJtqXO7Xrj2vJM
IH6zwwInSQu9CtPzBvlEgW+mmNt611bHoGUTXqQ9f6RFkzwEw6Svbd7MBzYjdH1Lnb/Cb+Aa1+iD
c8KMs92GLWq36fx3WOftZW51dUGcwUcnUQkAIEUo3U6jfa3KDpwlGD0mj5RQQ5SdbvVKIJk8TVtj
P8MHofAeGsRoM1YFdDu33yG1C4aQbSQraza9/M9bRPPAM0f6Qpb9EKcBnJrL9tFPJAKJvHW2f3k+
yv0gAVC1C9iyjFhrvM5ygJIbBnSCppOglgeDHfs495Rrp72GbfVb8HWn6SN+XXrUp4F0mtRxLptA
ZyNJJdih4EQQNraYLhAp7QxxWmy/40s1MV86dv1qJvepmtLuIEjmPpL6Kb79m6S8vTkLeXsYGl1P
I9H1xL2ard92teg4H1zTE/7a6UNR2PMdSSQLHYHFN3brJKprgZbXoSCHcg4R0yK1XrKN5JzUgSLs
RPkrrwYkwS6Juf6UfRN4U8cpGguiz0pzbZuW9WIMUTVZLAD7zO2Y5gVyilA59THfBv+QrpUeY7Rp
MNRbaCKpLFZHBxFXoA18phkvIRbZ9RqsDcleiRtmt5O/fMpA/X/TgPAOYGU/z9VW6ovELSeeymok
4xwOFXU/3NtwcsZR/9jDmD3nKgiekgwpsaYp+ZG2+FtaVaITrqOymHEPr22Lbh3RLvYjbDXZTVk+
FT2zJXtNd5c0Jnu0AyyBDYAyuSYkczld9SMyeFawbDx9sNsQ5SRHEkLgfvS03p8yQkyOWGPx+KtU
EEESgth0ZKOqdGOVYkA/Wg5+oMEGu0U9q/auTL8rZJXnTdn6SvRhuid928bD0efRwqkclSZUl7mh
79k3zWdaDTJOQ4y+5doueIWy4DDaq3zT7YYxbmHEsq2xip11uSkx+Vlrt/1VpAGy4MDieZ55paQ9
/GWphVrdHFw1pDPHFqElr848hrzb4mZLQInP+0GG0TLMuDgYezwX9LhKSD+tRzmS7uENlHgAqqN3
CwXe5DShnMYqFNqJ2sdb4ZZvEr/8fBi2fP3C5zFE4YDtOW/CeZeoW7a5vTL/6QCdhQS02i9ViQlk
XIq7UBoikZvpdfGb8iSJj4/8xYIdJlHq5PhzcF1cPAI7t+0h5/p24BkqUsdAemuh1kudsxAssyne
kq7+y3FM5nmjbjxRW7xMa2JevXpqOaMK3JyBj2JcZc7XSirb1TVrybSP/idkhJ9BzfP3pi/I7t/Q
dyS+yeJMgO27KhHoPjbZHtEnMO4H4U/q198jYc18RXZ+3GhTuHSmL/e08zL1dZrc2WzRuL/mHMEA
+KN4T8mm2Pkrel9BvDbOmy3dS6PsYFdAOezTfsuBmC05RreASTsSkq9s3HznFZ+n/SLrAjGI5L9T
5P8BIISs1vW8r5aE+cDgBgIwSk4bFgMEwKjqTAeQZyXQH8UMzysopNvg42jH0Nl/laUgEQDNTo5l
9F1ICd8eDQa66obExzsqK0cuWWs0/DQMuMvslFdjEemezYMX8yVl8eqFP5bKEIb3aXippJ4vkjeI
nPFuuxKCYAHohpVmCEhIEE8TfKsA2/N6qeae1P28TY8221i8rjPmQZPe0kCIn4BjLnoSvNPh4Mqh
PRZB4b0uUlWva54StOB3xS2/Qu68AeNlukD8TMwrvsOSn2nn1zz43uNK5Gw8SRsDcuJyi0k3ZgNI
nB8iROc9ILoikk+l9mtqsuHDDkpUmhh8gNIHFgBs4pDDFrIIMU76TrtW8eYGTMzOKBWwyTQddIPk
zCKL5yexivK5HVNyPbnNv4McA2s5sy+SKU5S6YJkoHQHh8jdleTrAOlfMyt5hBpgTNZETJL6YyAE
C/NMsrR9Zylv/E56D14KxlI/zTY5Idhmhsiuur+gDPJnnmwOd1i5g3IKFumAIIfNKpF04CWAzXLV
LunZmO0pq79VVcrDtJjxq5lYMQgnYeJegj8YfVF2Z4mMGShQvQSeBrIfzPSc9X5+aSfAUxv5mpHz
zeIil4wzyC5/BbD8bPEIGMa1t576LKgfq0D1zw6oFsDqDRi2XRw/akOZaVaFUr7M6WkgXx9bCG95
HEgWQpi4iZKLxd9nwtkeQo/BAvcgoA/sCjInWsOWgoGNBKzJAfIrzA9S8+YUWKOPO6z/T1qieZt7
CgcEgq3vylmWDS22O5xaDoy9u3GPWa4prysOZdSxdhINBeH1SU+ZdlWBZ0oUH/cs0KTKLhhySKzi
KGztH+YgJjavut3JWlNEofEnBTapAkPgmJckQIlL/Fr2ZOM3J7OfKLfzJIvgOPlLfdpm1R+TfhsJ
4vDXb01rRIxbnpOCrECuAUyt0AXjB40TpGq5tYIOuLlMGBNONnzTmxkRkotFbPempzE2rymnJwuW
kGDBPbzYjvXgBO4cs4I5p0WP2e+ms62zTCCEt9b8nj1b8TjX+b+GLD7Uj2aI7WLp4sUuXRzEuSTa
KpWxvSHdhS5md6QoIHYp7ECjikIta+3BPVYraGORO0dDVPdulfi059SD/SmS8bDJwUdtSqNGO87q
S3cLSN3tmF1x951naSV3gQEE3+VG/1dabvCfu2ooxVZ17ZlIYL1XjsdPQYZAmv6qJ3SIaOiaAzxE
cvIL3DcJJSqHRrQFORG+dSqztDjk6WRxrKbNQa6IlHsn+De6FtlQt1QwwB5SfLKSPBObVJ1x64EM
yd3gfwI0QHkO1ksqWvfSrHnw4vR1diCavYTbQivrTp59TkqIvEU5wbMcZ4p3AvWLEcO50hNgXRRx
g0wrxE1FkqjlPZbhH2i6m5iKruQoFz4xTENLq0dZTuRClmFxrjy03BVxaiokmhkkgOz16stvLOIZ
W+7QZsaDk4WbfbHKrvv0JsJnFNazw8Tj9CiZhe4KwgAirRCnVEWR3vvwUteFp57raVyQQOANaEqq
vOaWOMHM+w1BJJ+wn/9B+gc8t5n0OC9q3PdsuseQNfCOdgr7EjjrEHPzdsdq49grdBPi/KwXkqPc
PM7LIfwFJ0dp31qIHWWXyEoVhRbURQ5RroFNeAAjgszUge6llCQH0s7hYIrf0hlIRsIScM+syPMo
Bf4zC77QtC0KTItQS8Ky3WdGOv+NhAB8EqQHkUJHKiLeluxmT1+zY6aWmrmd2udCWX+43nOXpDGO
pKXY3LhI/PSK5hVV4AZUyjmMzNZu3dgR9SfwV3rowRWjdXYsJk8rvwDkZYfV8hmc6k7827LwXeN8
eVeVxSsV6MnHyeD4L7iMdRxWObMVpjcs9dKPEqRMBFqg7qOOPdjrLW2uWW28U+qgMklJVNBkfPgQ
sQ/QkMGnnZInzXYyI9/h6djardtnxUbAV4ZvsBHpC4kkp231saqoHsKuMTWz2FoBheFkdKymOpY1
HmuGAhwDgyXIzyIkOPPFErWiEWfwXtIpqry7CJ9zKApvZTxyWf1HSyAOGkGGyATDx1O2/nGQVf9c
dxVBQNUgrqRxb1FuAxOEKm9PIUTGCdEtCQc2g0xcO0QGmLz5GBr4co7a7CyJVvSR+69Mzx1hlzsT
jP5+obrmIJs+/3SblYIQoEPUmyD5d4HlyU+UTl483OYJki664+iAQYOIuZcNQ/mp0HMY1wZFbZ7P
5G4syIiNW7cfZe43L5aH85bVeUW6BQZeVt1buBon5pQgFQ7+5TSWwn/OxdDHOdnMH8g7CfSoAvgo
FApQnq2NgRWaxlQTUfOEMscUDQOZ0pU97IMbN6S2UG7ku5YImRu7R+oxhEDPwci1sFBzxJy2ZPdy
KTpirTP9btWGnCy4wgfio/mKx65+JtedcA6XZMlh64Y9IGNHPrgAhS91dU2qbntrGb2uXpY/raRW
7Itm+uFQWXYmpFEQv/96TCg8IViE+dZD9LNTjIgUaAA2E7sGNkGRxljN547MwGtSg97oHmySLxP5
sZE2muJRHAnc/soCroVdM2UkHyMFS6q5E3vfK/+RBdryuBJUgF20R6eElJd4DvvZpMs3FpP/BnIu
zsuWrR8jkPkeXnaOUaABUjRjyCyQqXt4tfY4JDMrCn5pohWo0Rn+j7Tz2I1cycL0qwxmT4AmyCC3
6ZXyynKqDVGW3ns+/Xy8PehOUUQmqm6hcTdqMDL8iXN+o+igRaMshyeNFptD7mKNuIyziiJKi0lu
ZWujsgrkh7mCyj6xf0SIQd4VdkAFsSWSVdXRv8908sVrygnJS25Hyd5uHbFxB9JEjh3hK1DgpIH0
WvwI6q9bd5xtxMpAf9rM7pHtJKdZpQHg8MyVd72eA5CI7sbiuVLRPkHbX30188b8HuiTopaEJWTx
nFyHSKHea24n11YTDbt0dK2drTrl57CryCtInsnWEKlkafz+Duy59oMTAOppGEu8aSJ8OXgV3KPn
yGWqexWkHWrRceokd0BJE2KqjMADj5cfHMPEWgiSwNdQnb2PRvottb5oq/dG9cP1G/+nkiFMGUZu
sNOKoF15xaR/GbVgo8HAoXFtkNZq8+ZToJYUiwjXQORCOZUtmauV42JUFOaN/5HCsEtAHkcvHVYj
zw4y9WDuhxrlqs7dZWZh/bYE0Bv+E37q0FE4mEAkboqGvOU6UjoLTHwcA4wNkNC/K6K0IHVSJDec
VuNH3ciVo04Nfx8XDUcMwYrWEDQBjuGVGEoYeK76Db2az5XqPTeouyNVTp4pdj7m3cdMkt/TSOY8
Fr20bz2Q5wA1Rp6potXhlgEVjFhH96ElJwZ5nQI4HjP1Rk8aPBVI1+4NPQo+6BMtTJWaf0fKLPqV
GFSiYeq3qHhP6TWt6bdO3ce3PDCyp7FPxE7BCW2HQAs+BVb0KVCMIltXhzDD5gXNOIdMrU2CHZOU
jemhqXxI7K0B4lHc+Mk9/FWESRqX8khe6/A8Qt26tRH8mSRS6k9BO8ls2Gidll0CsgSwJ4UA8Hy9
EYxrXZbZloMk2Na4RtAEphesAnUzKE2+S0ujBG+fueMPN4sFkz/hOtKgOHqVF4J1VVBqV6dSUWiL
Z3McDSqzfbZxRO3sbYOZskoUCVRUj6ieZZ/IMKvf8DoyD1aYvagFhyIZ3//A5yBro9O80noH66Oo
f7U7O7+H6+T/aDS/vddGUnMUZUDpFZZDNIHWKRJPTfJEWnj43GYcBZRgMUqP5cei6MtVKftXjVrQ
Tzd2VSpLDo8dnNfEbVKrXwbe3isjGYM9un32JNsGkQ7NVBZVzWphn92afoenQRER9sBIadgdAlXD
yXaFbFR+6wGsXwUWIZaD/mqDYHEKe7bTJ6eYGg1gh5TmupZPbeQXHzOBJs/K93zv1ukjcQTQl2+s
YaAAqhrDfREmNnd3bT9oKekyDP7ivdc4yLa20gEWRAWeqiAmHINT3hUkn5+oawSIxKbfwfV4W8Hz
/MnyC+3Qt4jIhdQRwRbpyZEsKwzcRM/2rYHEnNuU3mNfWD+QqU+PWtZC7zU6G7V9d1wNvNcecJ7i
aAZZznHBM13rM/fFsgBNejInuZKi7hhR0DylRUkBicfOUy8hGgQaSQejQ4moDnP7oWwrrlBHTCEa
BJCwVyOSh0zdoMJkiqIBr5Dp/YSHZHAIbOBVvNn0SQE6PTRsR0RvOau62gk2fgAlxazz6sUcUMLk
QEEKxsOOCTyjAidHIwHbDAG3qZ1/96bgOS2K9peNSuOPxGq8XexggjLGSLL4itvuyWGmJ7UdPGxi
RE2NCwXaMASmIw11IGuN/qALzOS2lrCuXQ2Om6ajMCBwIA70sr6tJKQB0xHDJ/yxdJKMrjgCyYEg
bmmvNqISYSh5Dht6baLhVvtIePsOZSo1e0DGK4CdBZoD27tug79XA/4iJ6MWgyhW4FNrLkwzO86x
WkjdHvEnpHxqJ1bxTdTEMQebv7OM1rkpkjHfKxpAmmZUygO7j4C6It9ehzLYeHpi38agYzdEdhxJ
dfMlB1l4qIDOvBT2iFdrg5liYEMOs2JCO1fgzkL2Sdkh/8nulRXB+6DaH11NfZGx2W3CbBB3ozS/
6K2J1HzMHVunVCyAX9ovDRy7u6jm5stqVkphgtaOlQbEncA0oAWHsB8cAUO2AJRF0ZXtQg6VCEwx
kLSlCHWPFZa/6SIDQg5i3DxwYGdXQzVw8lfZrebAHjCaggeaq1NVb9P0gMSWChK8CQ+paRbfiF6J
eYCmIg8TxQ0nolDrGyS3WMLIBSkAmHjIJt+FKFXUA/3iYIZKcM8KM25wcRsPPGeaR91Xod43WcqR
kUOalXX+ilUSZOJWaeRK45kKflGHfVICByGtxytdGhpHJ7CjPiqhKEVwaRTw6C8G24wTURMba4TI
0ooS5lXgVp/Lsqye1Qr3R6+wo7039NoG6TVzA1z3G2gAaoRIcN5l3EBbq/ZQZM8rxBggba/B+MhD
HKIrYDQOZ/+gf216WdxVlPPhHVEPqjRQzV5Bwr8DLLzptO4bpmrqHua9vbMT0fzCy8g6ak5IKclR
fyDZl+xKVFhfnM755ksbiFtJfYJq2k/QvtqWUg6vVfLspJJQfLPzDlSIaDDYai1Sf2q2NwXxmgY1
nNyq6e7kAElQ4Ou1EfiC76WDV1fW6xl7PzeSQ6MY3pNu1smL4PEIkLzu2x2RU3BkUf0oaooWeZLx
irB97iW3VbedroIvrTR1JaWSbnp4vSsxpMgVEsyt+xGeJvjAbNt4XIS1S/kJCz8fxlzQ73vF1+EF
kY8hmTPUGGmhiegAtTuGWGFsmAre4746bO04/a3jsbhB8in+Xg9592zKRvlWdOSJEt2oISWKl4Iw
84FqG5JUqtt/JfZ7BXFmkXOFJoMpar8pG/JGXQt8IQyzn3SOzU1uaEV+Lj5kIaUpO/erYx8LgZxw
UT77HEAHP0czE/Qf9QqKrHoKqx0wDo4rlDV0GHKRGT6YY8CDIoFTKwKeUbJ3Gpj77uDeAA/ABKqR
Axhj0pbqiBJNgxsIwCnQTZUsx6PjtAgd+3b0uXYBUNo6JYgq4pIw1Y4xJBG2rjNFIfVWlqjolxVY
ne4VQ0oyy1Es0RpR0fiHVdL32YGajbKOIhiRrWZgmR6n3J8qxAq1w4xoTCFTOr0FNKCtDXzBKwjr
5YBzAoXHW7goj2EUcbJY6bCrzIiUqs9OixH5gNPV+Gs7GlRKOtTVgqwhJgB/D5VGBYcslerOrK2C
WgTwG6oHgndHM+Te1m7lb89pWo/Cad9Pr38FfSuoVHBrzE3WDZQVCxcEM1q5iNGF1tAcLfDrHkGh
2dQlBlge590a3wyfV3elfQaM9Lm4w2WyAQuA1U+FcDhoBsdsqcCaaDMqU+ovcKrotWtqtEMtBSV0
hA1Bsnnmsco9EixgOH76g2L+DmuNarFAAViJ8182Kdo90Jx8j1HcMP285DfkA7FpDYr8vs5GR0IC
jcFJ0VTlLOakRt878VEDUj8USGqustKCTB6LblNYKuJfkHJvSSmRx++I51YVdzCMOBkdSiyhEDtF
+iywobM0jo5scGSVd1S3xk8W/gkn/r8YHNS+sk2aQNmKxh8g+YFPAqCo/lQagJkk6IqfkWUEvBwi
nTdrwdgYkzKCaClWW4bN5Z8a5q20QPRVUFtueKW28A7C6ibCqHaD0Ly91SnlISNiSDRDQvOoa1GA
fWi/MwpIyjlV0667b1tF/0RpG9Kk0ElSWtI6Cpcwk8sCupNmeNs8Gcp7tMXNbTkmBdIRmAfIMoDx
VkKQ6w30gkw+4pZEl3k2SYKQqgaVFgRrUTYI2lgmyE4P7SJba1GMb2PKCZDgoWKW3Yewc+tXHfEu
pFbJND0XBpizDCei9Zi7aDEbrL8yQOEFS8pPNgXynXQfHQgOxHqTc4k6AnstFJA1Ju/RO5KFCBJD
GgMHOlVQ00Z89YgZvhQphbKxjdW7zk/NJxDpUwbYM1/UPIe/1jsO3HvwgcAjSzLzJrVe6uEwskCC
S1PTbq0OLqXiNq9jMwEodURq1QCeOe/JZlvXwavgUlzFLYkLEuxiz4InOSc6gTwNEDYExsM9KncA
J1SE2iaxVkUhFglVhxIscTOJF9W5NyuEHFEAKT/xItb2LaRxaNJ4qRwLTWOvhNjTuVrYH3SuL7Cx
Sv8gSXKrh74Al4wbWSTz56yH3+sCsuI0Il+m66W9suMYWYjcZtoSCDeBYyKPb6bJZzDmn2RtceC0
CfbHAa7DlhOVv1DwBQDFI7hCWtaKNmMyoDOGZ/HKKaDMDj5nudIjXlbzQ9dhoZgvI5BUYHpB+RkH
GX1v53F3inzT4k5h2VU6xVXKaOO6KkJr6+O9dNR1EO7c3BoAFqOhykpWSwhZoAGXZvuxNuwfGbt5
bSLou/JcQFSXLcIXndsN2xYwUYXk3//9P/mZOTxgOByWA0SMkUxDvND6/KefNw3dcHTToASE+qv2
9vON8AQP7yF7hh/9wRvzdaYNXy838d5LnSZMh5jd0C1TqDO/dnJukoJ1mz1r491gf4I5Z0WQlyFE
Xm5nGom3Tup0QpOOzlAZKibYb7sS+OVoDomTPufhI+kLkWM+xsHcBK8FxMPLbU2/+VJb9tu2SshO
weSd+Dz0r6n320FE1qEQrpGBj5P7qroFLHa5xaVRtA2pabpj8B9jWidn60A0XF8FCKtncLww0ers
gdgY3MXlVqbfPeuXUKW0DHayA47ZeNtKo1H6NQMlfRbG0eRyR8GGh/Eh1g9F9/NyU9r0rUttzXrk
4djJgqetrEOKATJAMz7DrwXS+AvQ8LpRSDxT7uh+Os6pj0i4Vlc6+35rsRpt6RiOqmuchtOQnw0p
xliJA5yQrXWURJXp4XIHF2bszedn69GhnFwaQ5Q9q/ldUJBh2Sse2uVPl1sxl0bxrBOzlWg7tmbb
Ha0UydHzN6O4acS3f9fEbAPXbYLPREATur7Tvk60rnBzuYWFoeI6YnkLoRnU92YtxD2pPPAR6fP3
OPvawotMHWKxK41o+vuhgkumkx/UgAaj0vp2vkPPHEQF2+05+iZXv3gzBfLJjo889xvlKJoHkBy+
8+lyzxYOpfM2TfVtm6BHjAStp/RZIi8PbjbKHcBKYh1nJ9e5vdzWwlJ409bsLA9dRx8NbGCebbKw
HURSgVyLNny53MpijyjRCABnwlHN2YJLR0kq1mTb6s6nSTiu2ygtkgQm8JTx++Wm9MUesT8tk7Xh
cHu8HT2A0bJTa3pEQI1VyzPqfzvrt4nLyfpDIT6Yhrttm4++eYMvHbVaig4Cqtmjk90TSgQuKY/H
GCW9/ga/yss/7d3ZIXVVqhPC3NDM6X9vf1kfF7Wi+I7+YrbVl1L/CGT+979rYfoFZ6dT/d8WjOw5
dZ7+5ddnI0s+14GOzu8vNfBH0UYhurz8+y1+35vjfTZC09/Pfn/pWmS1VVqQVCUyrMlWsXkbXdvT
i62Ab9Ot6QDnXfG2lVaDloQpm/FC6gUkFFI5uosIUmvggNb9UHSQhl71rPfxV42SYm8WpwlX6oXx
3rJ5+be4U654B+4v9/396rBgdsJ+sblKHd2ZHf1R5vaaquYYiTqfLetjePx3n591WiD5GHXUi04l
EqvJrvnTe1EymNOFaKg6gZs+O0eKKMgB/5ikecdD0+/D/srKWBgdvm+D5HGkyqaejQ4+lJh4K5r7
QsI9XVn2X/x83bIkFwra/sKeroGzhQdoVculWskX7FJKhI+vnLJLv15oQsAL1FUCzdnOiYQR4p3Q
u8hrHodd2f/53OrmFJOYwhKcfLNLSsszMw+V2DtZCP3pbJw/3vhAU2zdBsVkcHgZs+8bvgCmpkjl
JUANEEn6Qrn/48V53oCY3XiQ5bUhxaYZETqQjvs0uxIIT+P79lyxSJyjnaFp0rJUbbZ6QNpBEKkz
7+Q0cNchuawG8y8WKJAkSyVW4IS3pyVwtoJyNQ+xZABwU3k/nXsdwvzlIXp/aKGyYlisTQJ6XZ0/
ukylrpWBwtqJEwh7WeB7BpZC+p8v1DetzPaBpgxlXRpGcApQdkJGLL3Si4WN8Ob7sysQeXx4EFhN
n+rypg5uyApfHqVr35/NAr+c4DkQwWn4JJEyLK6c0QuTwHXh2HDihEOgPjtEAxOfJ1AI8SlLN6DS
41vecFisXe7DtBhni5ULgEKaJXRqhfOQsyrKGDgAjagN1u0kOdM7wFglqvDhldFa2BbsCBRTpFQ1
8NqzYykJMJ4AeVadEvuBlyg4CeE8Xu7MdDTMOvOmiWlEz7ZFgf88p3pRnSLwrTtsDBNI9kOBK9uo
PjlRc6oqE41UxKBIQyfks/+8ed4HKmkKzRL2PBikUuxDyNFLSnJwOcoR/WkLa/uHXJf1Y5hjB66O
QQgmCMPRiqj77nLzC8vROW9+1vvUV0dVKFp52hX9l0j5cvnr02qbj63gHw98RyUjM9tMJtpNA/jc
8tRrn8rxVKDpjDElehyO3WwV7+Zya0uLRWCuhc6MTl7mn6f52UzaAKYAWtglRufAVanWFuYvI0+u
TNjC4neEbXLHT2GQNV/8cZ3CVMvM8gTvzkvF2m2fR2wsEPcmD325Q0uTY5pAHmy2mmPMs2TgD4rC
7vryBI3ppbS8Y2caV+61pTEzLUHRl0Scpc3HrEyDfrTDEldDtDBekIDUnyKtRkgyVNQrV9zSYpC6
TneAhGiqmAVgHqUTNTSy+gQSNaMM/QUc/KGzUFmqQSvGUnvskbG9PILa0hBKwmjivn8OxHlg4KUN
aFQaTUAckKi3dj5lwfg3QpE7j/bbpv3chc1TBzGiddDFCw6JI3ZFLV8u/5KlgT77IdosgKiLrvRJ
jdenGvE6q30eMuRTis+XG1k6y84bmQ0x0pgVVNCyPjX1ZlQeo+FoSurnMM/VE0bf1bX9vTi6xrTf
HN4qmpg6fbbjEFkwo3ygUyrYm7J+Dl33ylVzrYXZ+SRTt9UEfnQnQHYeiXPEZXr3yjb7Z+znxxSr
H6COTc6Jy+ZtNxzpqJ0wh+pUKU8AYjKgPIH25BSvmpEehHtAz2yF4eaVg2Rxss5anfbL2eC5skrS
dBirU9yDcG5vUvHJRel6RDCWYlwTrwqwIZfXhzYtgHc9NQ1JYGCYljF/4LtgnZF+9esTtnsbVbtJ
ulfffcrdPXp8iX/TBmDXlF8gpq/0dXEaz9qd/n7WVy9AKjb3Atr1xSO10s8uftOX+7a4wSwyN6q0
WZL2bKf7WV11Su5WJ4P3i3WfIEmq7y438T65Ky2HSAS3I6kKHEpn9xlyFdAmOFHwZmkpXjpIMzxb
1ZPe3GmOXGvV70x+17xHpf3o5w+Jf6X5pUG0VQ3UqOA2MOfBkIf6x4h1fH1C7VOFPlZcGcFr35/t
NTscOtg8fB+oJ7AV0Vx5BC5dAOe/f7bNAJhEcQTX89QM5MZhRmSbQnhIJkqtXicTeNKPB/+kjNTz
Lk/ctZ7Ntprw0RqMbXqWYXMz4pKXZDeXW5jGZr6xmBjePeTdkTqfrT5tgMWWoDp8wr7NsT7ZFSEO
Hhs/L7fyvh9SVXnBSWESfct5XoiapIMVh6hO2k7BIxZ6zeZyA+830dSAY2rqfy7p2YE+IpwBXLyl
gR4IxV5H/Iy49y/amJJaAOsI18TUybOzAEfrPtJ9rzp1qFFH23hyYbtya7yfDbrBO5qgk6yPM7+X
HK93WxTiqlNmb+BZqB634TaKrsROi7Nx1spsvyQghssGn9NTIr6ExqOTbC8P1PsLgl44BmfNf0Zq
NhlNbxA+5yYXRPGFOiDRC6aMgKbju6Q6DMWDrV0Ll5amf4rMpK0xePb8DKXgkoygF6rTAGxeMdDU
pJTdXpmcK404s0hIa42+GmJZnfz8EQc2B8li7eXyyL0/aXgusgA0UlqqTebp7RJzw7AA2cB+R2BH
qZHMXbcUyEOU9pHOvXKqLXfnf23Nzha1t31UiRIilHovdUpVu9C+siunn/v2cHnbndnhEoZqP8I2
4vbEFSPEZK2RFJJMfaVjeleW156kC1HCm/as2Qz1Qat7kI7rk++9uJyWgXJUc29VaZvaxka7REHy
tuiPvXZlQy1t27Nps2bha+gWPf8IJw3tro1wdd8IZ183V0bzWiv628XRmk0JwpNWiPb68NUL7/zy
hbvo8hK8siysWagAQj1oHMRyTj7SqJMYIsaUVw7SpfPnfLimv58dpL1VQMoZWBY2JCs00/UrXbj2
/amLZ98vm74e3aqgC/3n3oUc8nR5iBa/P0EbdNUiNzCf7iwTmYqsWn3Cd2TtZw9j9fMvGtCFJBFG
YUKdFyyUEFp9Vxhkj8LPyCPnn/7i8wYnJRem5PUwm+KyV8Om7bTqhL4eVor6lUNscXjOPj/9/Wz4
BWVPe+z5vKojP36jNMnu8u9f3AjgeKmlc1u+e5ADMjaGVnPLk0Q+LB0/leSeyDZsG+jCl1taPMCm
DL1DAkB/905sbLVQ4OgRVnSApixvp1mozJQ6rkt1A0w9Hg+XG1x40k0JQ7oFRkwnIpsdmVGNglVo
CQy3YoxwRbcOhxaF970hj5HEw3QSdFdWcFgvt7s4pJQ3yL1OT5F/Sr9ncyZBcSKRSjavi5BBRkVA
YCyfvNrmzeV2lk6XqTRIEtakljVf2R4qsAP6TSQtI176wt1ianwT9eJKM0tLUJf6BCgBWPCuZqbY
ZgOk3KhPFqohqFZ3+zgYnb9YHOeN6G/XeQ5ZuFYwaz8VJAUbgLLg+6viNWt3eXkl9Fh4wBFMnXVo
vmVlATUklLSVPvnuB5QHAH3vBgxPFfWkyjvSP9hrDrGKpKS7CZIrF9zyeDpAuaaM3rsaIeIjAOqo
TZ9McIdj1dxDVHy9vDKWmkBDQVdtUwhCx9mhjTqDFhlV0pxI662eUOC9MltLK/z8+9Pfz1a4j925
qATfl4a/jnHoUooH2WDEub/cj6UVDtqNRwIBsP0umRsX0gYTnjUnoWOIDb0twTMsbrrd5WYWu2Py
CJmKng4PuLfdUYcK2VUFpRPeESvPwsNzreNaTo7ucjsLESnnEHUZDGB0lD9nCw87UsPzUC47ZSJf
W7DER+2mK25k8KCXm+JaTLqwCJCK4H1IolonjJ+dfvgAQpJN6uFkeT/rdZl+u9yZhUHTgMropsXF
QRpp1pkSYHlr+rLn4N603W5MbuoRZvSVIfsn7TYLe2mGlIsOCRl63OxgQD1Nxko7MmZ4bBjexxAe
bmq+KNGzkA+6tzMzf9LQXOWhXGP6uIHQuRaAbVFBxFsT7O1f9FqIKVtOxCLnJeBMqJlV1MFwapI9
iHm04EAHh18vN7I4c2eNzNdjJFqtU8OBAypZfczGv3h8a8bZ92djihRTGJleOpxArHeIwSXYF17Z
uYur46yJ2eqAqFCb0G3oAqaPqIbeIUcewBn+dwM1DeTZORT2yjBiJTOc/OqAw2lQPV/+/rVezM5R
UfeaV1sxA4VHIszf9n507hy5/XetTL/irBdQmg0ZBtFwCsxby1fWZgt/yzmKa7WX5WXFbiVkMEG1
z3qT6a07qH42oFq00eRa/3PgGPAE8b/vz/oBpkGDZsey0sZdbxzC+MpTYeE2ePP9KcA8GyecmxJA
B+Vw8satq0GkgkixuzwVi02Y4EcsUh+A0mdDZNheEvsN0lR4xxj5tsOIV9tebmJxFs6amI0SFIs+
qRJvOCXlA3bLY/Hy774/GyW/xPLO7+gCdo8Y5rHvLn9/aYjAsRoWWFODK3n2fbWnVtjW+ngyLcyG
fwx5C6X0Cr5j+sb80DdZTIAYuCUBUr2d6QFaXdoHuXoC1Ipo9MlLUUIJD1Ieg7a/MuVL82FO/ANB
yE6PZieVVuV+knW1yrPktlKVddUOV06ppXcID0QJ7IkipDT02U1cIvaSebxRTp5A8Y5dnkaaujJr
BAYk6sIhhox69b0JzOMYXgPULcUc9AuSAjo35jvwBHrONcqkoXZyqgkHbodHDGVjsXNgmrlXOro0
lJDaiQxNAoJ3mNYE8c2RjKt+aoS6acAqopJ6efFNEz9fGOctzBZGNdYtYtG00KHw+RDu+t9e8hfr
m5q+NCmMqazz2XrohjSBmi+0k5psMOFF+i70rjwQl8bJ5kFKCY4iFU/it8tbuq7oEfcZTxnSIAlK
rEitXx6nxRZYy5S7TWHK+YpTQiX3xyQbTzUqm34drn5e/v7SIUD1ySRxQBhEL972AI0no4Z0PODm
GG5R3HVDZau0fzFM541MnTw77wMI2UKr8+E04sljrHT9L07i8+/PpqGOhzEsHDpheHso4kjTXx6k
pcV6/v3ZYo0HHcMJDFpODs8jDYlBbERqE89Q48pxuTTblAjI1fOosMlzvR0oQ8cTtova4RSFCFnr
FTv7z7tCcg7coKZR1nqXSSHG6iWqBR1pKLxvM/XewDom7s0t0JQrz+Ol5zkcICEMmDqgXua7I0l8
A3muojv1bpVuVKfXVlkGeVWkNirRehKscW+r1nju4Zkgcue5qfrig27hSdWTD0dcSu3bKyfbwlS+
+U2zqRxMFSxMzW8q0mBdJz9b5aXQH2z1yptq6aZ4087scg16JSlUrexOBlS/PnpWQ8Qpg1WfPxX2
c6tsu/qjQMD+8jp9zx6RUueVTRLWpqj8rqZsauReywhXpQjnL1xcY71EiXcDEzDv99KLV2MIsTb9
gA1GaeRXWl+463XKgGQgbR5UtpwdJYoTd45iy+akOd9CbF9A3cGxTrNb17xSpFmcRJgdlGaJKwgv
3m6TCtkm2A5pexr13zHKCxMmJkfYGQu5ywO6sB8BRKoTEpbLiif/24bCuBpRrWtwqSp3ODD745WD
a+H0BWDL9WSDGHyfFpFGodgZUtKnBhdFQub9qJXr0rhWzl5qxmQ1ED2QfnkXOqDVkmSFKPpTkGyS
ACr8i2acLo/UtSZm+wrP4wj2EE30DgI+mOce5bUMwrUmZlvKCBHU60eawE18CG6h2mnXlvDSfFOQ
Z1GR8DWoMbydb8SHMyTDqv6EGo2KjNn68iBd+fw/h8bZPejrMs1Vg893n2zxUEdXnlXzA3cqjpL+
10iKTrcH2am3P78FX1jrvYUAw1Dc2PUtWZXOuwsyDCmCA94mu6r8YpYfu/Aul+zS+M9ur6l5OK0m
dzk1Wq6wWfMZT8YeK93kyZVPDQr7kx7cHw3guxamGPlsAJuo990Rebqn2EAl8I8xM+++P5t/LJpd
tPb4vhri6jbidJDtL/dgdnTNW9DnxVgbsZnaUJMnTz9CzVoVPqIfqrHJEOu43NJsu7xraRZLVIPR
opXFbPjKuM10fLpNrHioLF5uZrlDNs8uWGZSs2eTHqp2YbaWkTw1FQ/5Z888hDgZWVd2zmIrwGSE
Q4URttKsM2qT1JHiyfgpxMhSzxBNf8nUn83wcrkzsw36nzEjjCekn0DBlv52fQ2IoWHr5sRPWPeF
yNdfGavFzzvAEsmBU1V6h5VxcVwYZc5YeacwfWA7XWlgac41k/tEJZ8LRXU2GarotNJxa6ohzr6z
t0O1VcsrC5jEM4Nw9nT7Z5A0WGMkDogh1TnGPR2qthnaKH1yuDFvbSVzsZZ0BcqKar/Lem1E5mXy
qau7j7bTPWB35SLz/iomT0HTugm67K5REU0uVqpsfuWYBGHojXiWdYySYLfDoeShN9KvFfLYbvDs
6O4B3U2sldQoxilEwda1Snp8Gk13HQf44bgJ1tfSDL9heUYRcFQCNIrxN+ZiR2Y/QQOjQpV7bTs+
JQcENIP4yzj44wavrp/eMCRr1y4trDwfK6++DcLsRz2WKo6QSO6PhvS2Xn5Ck6JCdRBB1rp0jI3T
6Z/tbPghdJTGUf/3H5TYj7fYbMaf4YMm90alNUhw1nskz56IYQ61492NyZ2HAyfuETfOeNtGqJTG
o72XXYH3aIl4Jfpxynb0vC9EjtiL5BhMJz+QnlzJ7kheV+qUPlFoM3ahX6BTtrIH8aOJ0nyX+Cba
rVXXb3sDu/fJXcV1t55306WKslEkelJdANSoszZZoawt/QdhYNiuLYgMiE71RggxFeX/gnLTIeVJ
iHRmbfzOlbJ89EY05pAxEV+UUvmWGAIVZxmJLSIc2jrxxnDvGPjGV/iXVUCwt9B50KcQowfcrNfW
lMRK5LhzJOPG7Efb9AjWeZmzLYKwOlZDEW8APhSrUiDXlWPcuEJ9NbhPuqrbdplIN45WIgDXVsWH
Oi7Dx8au5H7sRb+JlNa/C1rsszFU+eIVHX4jSvwdaZIEw8s425FgwJsYrT2kodv4C9B/bZui5vaQ
VSzbJi++xu2AGeDkD6LhGH5ndGhXJW72HRyStsYo5DWNkUj30Ptfm4Wjb0Mj7deyRnpYj80Tk8e9
Wnng+FMzXVPhMg/Skc+DWSGwkMfutgARsW7NARo1wdG+j5yPbN0I4wbMztxQ11Zek4qN3XXVcaQS
96TCD91VOMvjRN95r0ZnSlS6xn5TpBqgytJ0xg36VsG3xvIkFgjTIm8icSuL1MInLLbRs1FDNKWG
7BhWqbypEhcB7LZCbKqwDeqwCOE1CAvduUj3rdA+71e+ruarIG+Yvi7KV5mC3REnbbsNwgLDPwQ2
299ebiVrpBO1rTM6kyi/1CmYuNlWq/B6seUu0Ha7FneCFYZNLmbA+D0oTCZ17NInjFIQhAkwxIjG
DBctB2O5SpHsWQ0lhVhaKRavwGvxmTcOsTva2FQPGP7g9Pgl9rVi5WAwuG7wmtnrMi5vtQpUgxXa
+LEEQ6NvkOdGtTfDSo6xUFepNcbb1se9IDRjWsfJ/cbXeWeqCnjovnG9LS6Jxk3vYJimtDnObfjE
YlXJkylqQ28jvfZjirQ/ZQ7jEzpyv4Y0NvbofH8Tk3df2Vufo1rX9mjgIkotg99SAO2u2w6zEJMe
Kc3wmJY5kleKF2wdTMgefMmGFqlHrsvr0JobHZItsAfxYLfs/YDz1aYts+I+zmLjpnTCYWM2PZtS
Q7eYZD+CZg4Scj7qicc0QzW4nKB8pUf6fMD0ddWAI8a+mDz64A3eykqCb51iTkKxMjuCYGD4lRK3
UbWcqMeo3SbN+EoAiVCrcLyN2o7+Bo+CiEktvQ1Y82xbojd9aHV89opQv1Z1XrxBrCnQ1kk/2/NS
YDrEQTmGffpU5T8RMF6jPrB1R3QQH5TsGgNw8Uo8a2u6k89CRknSFH5mlz55zZ3eqNi5rQOkmf88
btDOGpl+xFkjvoJkIFZGdMj8LONTJV//3fdnrysV3Wi1Dfh+4iNBEnxz+g//roFZ4GD5SeXqHTPi
4wE5rvJrKL3lWZhojOQn3otnQPTVcUzW0qcOrbQMxaNVpm4ud2GxCclzGqEUBDrm5YxE5HYunZaJ
dh/G5Dk3Xss/ZKv+J/I5a2L2/OhrdVCiliaQaMY23NOuLKPlLpBp1Enzg2yZ5TVI8/o4wXnpUw5o
pnNz6JGIv2Z/WGz9TzdsqFsYKkCtm1O36oJLQyph+sSZTGLoxuAEvjwX/9R13sWIZ03obzdE1Xia
hghe+qQbEe4LpTXc2BVsy1IHAOp3OLISqHwkPAnxzZkMeKw+OZgDl7geolxmD6GNbJr/VUYpyvBm
3q6LylfXeYwkGR4u+Xoo0P1B09Dayq7BW8Z2h43EZQOVL7wGXE1eK7Uvxe7wrP87aLO56QWq/bSe
PnHRrLrqsamupEsXJ9+G2wZ91Jqg4m+HTLYRSHpM/Z5C81vN/WdlN6oeX5mY5V78t5F5BqItVIxm
RxoZtUhbWQoWOB5R7eXZX27EgfhOXouNODtM0rKp9T7zU/BK7epRJcF8+fuL14f9v+/PtiG0NOR6
Kx4gOXsw3ff2zkUs/6j9zaF71sxsQlTD7bJJnvOpSb674Z3p/L7cjXm29v/vw//2w57lAtIIUamh
UpKnyM1ug8RFGXvE9iN8SQptY/YIJ7v6MXIRutPHHsHCeuuIbHv5Ryyvuv/9htnDWhpN3bi5S0al
eLR8fH/cjx2iWpcbWVwQDogsUJQCAaXpR5xdj66njCUAx/TJRIVd4EJk/D/Srmy5cRvYfhGruIEk
XqnV69iWZM/MC2ucmYD7TnD5+nvg3BtLEK9QclJ5SJUrbAHobjR6OYeoelJn13EkQroh7TQBBh6v
8yddZNmHDuQdyECq7nmVFEmz3RhEiCUAYJ8oiG1rMG7yiG7YlYXsf/TiaC2SfptsJIEZltiuaYl0
Rx8r7HMumYJpt3+PQ1JsOtVtA27E/Ckf3hKKYBnI3sU+CRX2oxAjw0rlHuCeexfLSBDYDQX4FFjs
2+b7YClGkRXqRSQdRs4b5Ig21lNbAU4juq8m7a/LGqw4eCLdZ1Hg2KQBA/pTbZQrniDJVUcgivYU
9YZ5MQ6wCDGPLsKYU0PJIAZEQU3+ZBQP08T8FPD90fPlpcwfy6cMsZtHxghKzdYKAFn+xE0HtHQP
mgZ68HRc2aCfuixp/lw+JYnVHkmKWoeVY4jVBNOPWNfe2in8UigD6K3/2zDJ7JlLQRbSQUQxTsAr
rssXkD1uLy9DmMNZLHMkQzLH3BhpamOw/anK3AOrnyywgg32jzC/55G9oODisHpFgUt88pJIyUK1
HHypvQVvhmToHQAAlwQZAx0Iq1TLAEIMVp7CCG4uL3Ne94CoiL4vU8zDnp7W2E2l2TDcqk4g+rYj
vkn//DcJkhEBZDZqRgPes8lWw++wXoOV7bKEOd3GzCbKdYIo6Aw9D0STYNQ24QkSYwPqB9+MHmm+
YilRaPa8HAyJCHg5gDhJ90BJe0YdIOY9NU3rd0Bbbh3M/49oOFeUdOZMCPM0/wqSdK8CoXtHSgdX
gX5fu80iH5liy1QSJFUDexwSsAUkUHI7jMjcf8GlHa1ALngEtd6bOWr6T637l26+WdVdrWovmbOW
YxGS5pqRkZVx5sLPFGuecd+s6H2Di7PTMKoBlODu92Utm90yA+8zzGqgdcaTnM6EWUvudgE8KH8j
HUYRc0Xb8FyAi3cARl4wzINyraReFBMUoKTLiqfcqMGVvuHhr5Any46+50Ckv7yY2c2zbKT50QMN
wmDpyul7UDPGBC9z072LmyUasLVfbGP9Ms2vqPKRILGrR7eBFcUA1jYhyKt9BJqDqpY+uxAH8/So
fxhAJJFuGzMkSKsVDphVBLWPxZCDfcrzd5QOFlq/1cLXy/s2qwQOsCwNFDzpWYMppqMSowAj0ROK
nCU7uKlCyWZ14Oj7kpIlGYDLg1wE5pE/aQvEmgMFCte3MlldXsic30eH378LkZTN7noLbGxYSBGN
fsFedFBdFqEClkklRPJjZuRRDeiZ2VM91gfOm8d0BAGcoXp5zl3VeKKj11QMGJxNigdmoRsVOm6e
0jFeJ+FNX/zWp2xdgTovpEhhk3wFklyFB529DI6ESicVOgDcMUU9zKFPIRg2RpD1WfmSWCq8j9lN
FCM06NVFy64cHdbgQwi40PDWeCQNcqWbqFMY6exaMKEhACExGiFfbIPdFm2pG9lTboLijN7XFfiY
sm+et7+sdLPWcyRH0gfqxAg5izF7QpoceLPLr3wdyC8EQEsAJRAbeeRqdDYGncdAslRWxv1gj3vN
GxVvjtmzEOAy/ytCOvQ+ciejClskUr6bIZon7+MrQZM/XoHmkQTJLnU+VmQqISFhzxl54t29Fyga
NuYXARnAIEGTnjzGBC7MyC40nj1x+q6DtYxvovbtK0fxKUIowtFRYCC4AIxmnz31Bsq7v0quyJrN
WTz6GdGjRUUTq1xK0EI9dTyG4Hxs9Run6f1xoigavo7k76I/hNUjASfF5SXN2cixSOnGRAVfa2MT
wXnEqnveJqDKKcG4adzWQ3y4LGrugBDNerYJewTEjxScscJouetOCM5Qvh2rX5boolfl5udsEd1n
wFF1KcYM5cSjZzWj0xTYQi8QOODODfMwrXR5IbMy0JRkeAAjQQJIUmaHdV2SBlX6BNi9aUOs9fWf
t4FxgpZA9IZYcoIJ+D0mXpth9kTonoARSWHsc79epK7QAGhg/lwOLXjmcd7lsBMMmGaDn6jaNlTf
l5yJNpQgrWXwhiRde0CbVdXA5O9jQNVBnIpJRdEPb5jSwwtRpNGAu6t9CNHT4HrvBQ9Xlw9AtglZ
gmQTFkYUPTRGtw9Jv9XLRwfkr/cJ2VwWIsO/Yf+BZytCOxyCeT7iPmh0pFYftQ9Vb3wzS7YeAwZ+
w3yTJr8ytvPC+CkFmQ+i6ltNeyXWDz514NTOEoUHOMvcih9iI/7Hj0EXDwCIJa8WoVFiwEjrQ1DR
50ynv0B81qHGjS6YLok3mIO5GWx7C9LpjVvp71aYgPd8cjpFKkd2fh8/Ay91Cy8OzFTKzfteQytU
NvEzDNAIAvdswxs7XLZjfxhKdNTYiW6vPAJaKWvyVEj1H1m14xwFjAHov6Bf8AwbaIYy3gOzghRI
h139MAGRchPwDgwFTf5QT964cKNgoznaa8kK76Ecm9sgJj9ri/+xWf3bGLoDZyj0RjTY6V6U+YGZ
6Y+B0YJsDe1xq2DsX9LSMJepAZ6nqAXzcKTdhGTywwEdRu50a9HpEdfZwm2CZdpFKPgMOVh3WvEf
rW+P4IKegHoWle4fwMTdE27Eyy4S44ssWk8l2URutuEJanhNxdZ6jI4cE1eF3u0y0wWpnZu+g8FV
BQR+boYIRhBZAdxfDCjJ3cS0CwQGRFo/NK8Zu7WYImkkXRboucYo/Gfz6gcOzNFVazttNgRooUc0
soq1u9xd5P32sgVKZn4mQnIkOugqwSiCFlz2Wrcf/J0d+g6Wl4VI23QmRPIl09TmtAnrYdeBAzmO
0bP+578JED/gaKMiI2y4K9qh7eGn9g4OtS98Hl5Wx8Q2nqNymB62pe01oE/b4SGVduAKQf/Ff5Mg
LcC0K6Y3OSRE5cK8sVQvwtkDcMWYGXRUzJyf7k82mnY+hU2/K6dqoUfZQgVVIm77I9fxzwl/CnCl
sKbyUu7ZAYYjPPcR1IsDwM/YlKEFxS88xcNT7on+kAV2eAx5A+RVeOzTxYDEaQLR49jt0npnkBXj
N1Z8oOWGm/egvlq15oZFFUh4Vj3YXWL39fJJSUkJIV34ZfTeg7boPIArmZUXNSjsd2Y6+pRXfp92
C2jegLbfkmFoVHV2M1uLgXa8gD3AvllnmUkHTFf4Ay13RgZGtWBrhw8aurzqKgQVuipuke6fj9Ud
C5NecWgpC0A27JU7G2OdRX7Lu7XWPLP0dxIeXERJzmApbt65/TyWKGlOigmXDtyq5S7I0+9NCwLh
0Fy3zXgLlwv+shHRZb+7fIQz1oDsjgBzxpWPOUJJgSJcsnTQjXKXm/74u1B8fcajnnxdsjULxHF5
5+Lr/Fs6vI7ujZFsaH64vIQ5CLATKZJLbXoKskQLUsZx24Nk3o7eGhYhofh3DQhdsDtrwyZAP6ad
Xu+pTgRLnorUg5c5AwQLQjtMen9houLk+1IgpjVoaZzApbAD5lQLHjsV0MfMnWrj9WUBAxKDM5bc
6xyEGW8BqlTsiPcjqu5N77ZO3i8fzpx+gQQCoxs60gmAbj51UCleeJEVpuUuvdcmlP0VFqP6vKS+
uhsDo37Myh2ojjn/zrsrG2M+nADuCCRa0LMCygmh4Ue3adfrhq1pVrEb7UfaPAXopb68QXMuzRNN
/3j/EhtNS6cC0G9ucYJJtl1UFHdDFK/buPETAia7BuyMZa9IisxZpICawlsJmTYcyak4QBPkbRsC
ppt7L+htX2RFugR1tHtdXURsGwESpC0eMh+vp1MxaaSVrGzyahf9zWq/+QvI/pe3bcZVIhGOiwCl
aQzkyGEIBqwnrZ3SapeCutSvNfu26JNV3HXrHjSZNRhnE61RyJxRthOZkrknHqE08LJqV2V/ArSe
h+wLk+knEiSDzwxQ2Js9VlWid9vL1gney5f3bUbdTiRI+pz1XgEqQKwhqRs/jNYdeIXrDfCiXeft
sqQZ54LCtSMA4XFdmzL2fONp7tAHrNqRYefhUQsOZeWTWXgPKdQ6liE3YQwar/rYxoVZNzdtEy6I
dvh4IjtPdvAt409x9URM1S09qwYYr8A0qONh9le6pfWCOwl6xBEXYHTA2yhHmxTflzFHo9aEQ6vx
/dR7sK1lM/y5fDAzLgCjRv/+fip5nJBHteEwu9yFrcAnMb1lktxjs/6bFPPUA7CQFz2LLEhBZSK8
sc1l0C4CR/EqVO2VdPWjLapKOw9r4bz9XlnFfVDG28sLUYkQfz+6AQDeU/2zXWW4aoAO1CquMNVx
SDYfaU5jFxY2amoAG7LSqlum+ZPKGlWrkOw+QFehXumQglGNDFMTVxYlPhz+sVJJ90pXdKaeMxEK
4enp0w796ANustfLZzHrvY5UVwrJ66acHJ5hFUm14Pq9CQ4lfR3HT7EK0c2Y9V5HkiQjLwAnZlkZ
jJACHCRi8aaf0tT3jHZpWpG9SrygXE2JuQn05MbTOt+kzVsa6dtKK+57zswFD1Vt8pcVBSChkiKi
KSaIc2xxka3CfNE298kPsF9c3mE5+ScdpCGDNExVFulpAosKOsNYIvhJ/aBk3TJpot4Py3TyEe69
JDjsVRROte9F3uB3lFQ+AxXN5vKvmddaoN7Y6BtGwVPSKiN0aNVXeO8F9Top1sriwNz7Gb7wU4Ck
ULQsDfQLO+UutuoXF8S4kQ0KarCiVY2xss14q9l0zQdy22OVZkjXGGHf1JX+fHmd80f7+TMkbZv0
ZAKYEO6xort3eehnpeUD0BYPaFdxvvMW9K8kR1KiPLR6h9SQNNmvU3hX6E95uC3YnRKgf96APgVJ
twx1g7rrOHaWm0vQazVoZjYVnvOjn/vs+v88PXmgNQmSPg9yvNCrYgQC1sEpHqvsMdIf7PK+1jc9
ex/DcXX5qGYDzyOZ0o1jtE6mWQwqCQKYPaG9r4fJAmNlN02CiTHP2fdmqLAC1VZKNxAzvbZETgkB
B723msfMQz7gS7f152mJn3B0yblt5Zi1EKFZxsqou2fisJuxaNZ1764vb+D/42E+ZQljOJI1sRHg
XBVBZBA+tubvzD647msf1L7egsO5/IubBzr+TMkGzWkK7VfYmSP5E7dhPOUWlLIxNk271ukhD1ZJ
p1jh7HkRIHRiVgdQATIsmJZa5ZRj8GNno6ctesajZLG8vIfCH5wp/pEEaR1eQMw4Y7idSH1Du62N
Ec5yn2jrKlwx425UDW/MuuEjcZKXtHhNO8ftce06/lj6SPRdXo7q+5L7K9OElRHqzLsq2by1qktE
sVlyCgJwX4k+Gtis0Fgij1ajsv0niHy3uGeLr2CLAZHr37O3JLeXuhFHQQtLIZgrHMDtFSquCoVy
Weap9VQpxkqdboSlpmsM2hP928Bv/tNxyIW3JOVDGHfYsKIe/Rceq4AC5pdgI2mJ/j/njJmmNLN4
GClCDKveBpz7nbdhkwrNbl6nPoWIvx95GTIU1AIWBS66ejvGTz3ZfmWTPr8veUxuZE2XF/j+SNYk
usm+QAsCRfr8vuQlMa5cICzAJhnNc6LduuEPE+XWbFKYnuosJE/iUpQnvERsE1vFZINJa+YpRIhP
nDsrF44Q/ZeApJU0NkDpru8rVAm8YaX1fyf5hsRAoHd/FngpXD6UWf9OPkVJlzMHFlDUE+QcWLwd
7beWf+9QKG1cxatzftM+xUi6lbtG2LsZgqiGfXcw7+ncJYniDlFtmqReZpfHSe4gzOjb+8pbAUza
t8PboPEWDv2SR/lcjaRpI8brHf0jUUP9tEKlCB2lXzkXx3bQZIJ/ziDgs77UBryo4OCrZMmsey9/
wDy4013XyfLxdgHENkEdQ7QXy9Wwwc2KsosHON9wBdpkXXXuswHnsQBJlV0ABKRxgIuwQwNI9t4V
m9Tt/Ii/tO4zaf5yebosuGJRczp9LFPS6QrNzUPk8XLnkLWAvkjWJoAc6rfLljOnb8dSJJVGYSlM
jA4rM7W3atzEGVCEAXywnFS8ZKrlSIqdtWgobdIGiQL0R2Rtf1tV9To1QsAT5KMiqp2L1Y8XJWm2
63YkK1osiqBDNlkEyS0mDc1h2etPnnm4vIGqdYkNPrpvjIEBvotjXejsGCNA5m6n4SEZvpBXP16R
FInlnd5YYwoNR6+WWy6tEXlbxatqfiHofEHTC5Dm5fSmUekDTTzcCJ2D3pKyfDG8fhMhssTw8Bfw
Cgm6//5PlpzqLADeMBgiWqpv2FZH9x9GNBUFj7k44FiEFJBpALwysw5ZEy/bGO2jZ38hDjj+vuQS
OgDuTGMssjKgldSrX0195QzL/3q1z02SHMA0tEMXh5Dg7qzJv3IO+OzrkuF36DdEswXiyazYOM0q
/8qVfLw/kr13GUuYw4Q66VutewV8W12+R1d24J+tQrJ0EjpdbDp6uWPFU5a86tGLxleXDVylSJKB
R6PrAiQVpjeMa2YtVIX42Yzj8UZJpk30IOE0wDF3SbKs4mjJktcQ4755eYchanvI1pjWARzNuz3c
cvMhpH8sa50R1RNZtUzpLQb4IIBfMphkhyaOFu1j9e7yPl72LwDzOnWUrCw7i4kHjGk8D/Y2ytbA
0zHi18tSLi8DCMmnUgKEZ1ORQQqQ+lxra42KEFD1fcnsDSfq07rEG8msAMV9k6qwOYVZyEGzbaER
G73LgFOT+zIATOZ4aVnjmZdxwKtavjfU70FpKgKz2WUciZGWUUSGOToWbq2mfqqjt+Da4fh/DPNI
gOS8otGMK3DOIY4tcVe1f5zi+xcO+kiAWOHRvTt5bd/yASsAahpgiDpVD8asugoYH0yMCOxJyX+h
txL9V6AYRMvRIq4xQbgxtFXaK2JwlRTx96NVmJqH9HojLkIAYQ/Gqic/CoT8qasqXqoESV4MCDIR
DwNsF2MDIM32dr7nQC4Z+9cvHAvCBxvzavhXZnUZgTToTjHc/qQBudaG/qJj67KIWRP5VwT6M073
rEj0NAom+HydIrXjT8FbfeXwwD/aeyRC8iKZywNwfcPKyV8T6L/+XF7ArPEdfV0yvsDVvGEY8cRv
2Qu68xKFo1V9XjK9WqvtysxxBJq7yS1AYyn2f1aVjn6+ZHlBa5k1BoXQOuZsvHXx49lSFaNUJyzZ
Hit5VjmiEk7SxRg/ooBcqG6j+U1yAStrg+bKkJOD+tiiawmTSKIYnvSLRFmjmF0DDMCjtgVmMle6
1isEoFmaVMgTZbFfAaPN6e8i57EPjbURUd+K+NIoXtz2fSJAQ7kvMQMT03u0WypOS/U7pHvd6tsq
bXiJ3xFgmmjtNN/RYnK9PnsAwcKNJTB45Ds3j4HNSXifobfI2NI0X9rNn8sS5hZxLEGymCKYsoF2
PNtN1t+seLSrGwt0aFfK8JB0Q685BiAwMYy2uFO3QlJAhfGxKQ5JqUXbsGDOHbI97k05OnRxWZQh
Dv/klv+QRSjyYmgYPuu+BCKSrqfFVByyxlzEMWDkB8zCNssu23bNfZdaQCxMFs1YLoo2eUnHb1Fa
bo0ov7cBZhi45qKJEjTE64otOEsG4Gc5iDrQ0ISR5jOs8zrtplEreXVgjetbQObR4n2BXmIj/tOq
QEHOvIgkS/IiKTAuKzcbqoPnvYU08VOrWISx6UdTpFjVmfJIksTfj+7YUXeSqkI5+eCwYDViSBuq
uuqVMPWzm+dhXA/vYTQ9ng2cDUNGuqKqDnr+Rx/KRWZ8ixjD5J62zAvVnMqZ+8KaQAAENXXwX2f9
35UbxBGYMctD4hSvpI0AvBoqlFQlQrI5zNU5tobizyFoi/dE87ZdECjyNDMiBKq2BWxiywLMsnQy
9sgromV5eWgToKC9eXmjWMOMkp0IEH8/OnoUHExDi4vyYAK+OQHerJ6vh56uiOrOPS9ugp7veClS
fMVQdIgSN8GBTN+IEd4bwLjD+Jif1s1yKm5iZqzjtl1aabjpaOwntWJidGYrPcCSAcFY8GxgrvJ0
pRUpXF6EfXGwpvwmxGI7XfHymdFv0WPvga4aLasY+TmV4GalQcY6LA/DEGx4LCap+8nnmoa2hYYE
ftEkCokzaxL0Sh+DWGgukRHXPM1jYRxAYq6ZuKHfB1X0PSfAEaSK9gfdjTwB6XIUYmJCikPX/hzD
asWpigN1RgEFPBgmeTGJil57adPahLcF6HSKA8FzV3/2l0b0evkuEQcrXSWQAABxPEcAsCfDHqbE
5slQ6MUhItnCrnoAVv+Vk+auTYeF0TsLw1sNo+LtNb+qT5mSa0iG1gJ2EGQmA+hG7JdW30cGEJqH
zeW1zcoRXGfQOIyYyZAkGS87cHl1UGp0W/XDVK9YjG68vnT5IgN9+vUXBQWfi2iQBtPI2fxj2HRp
Cq7q5DABB80BhFiPJqhKv5oSGwg+iDkFxAboN1AIPTUkDeDWGg1ofAjB+rssVLQYc0p9/HnpcEwW
Th0GPeNDmdb5t5rY5S3AiK/fq48+b89CGddBJ7a0iHrMTA0DBuGh7cO1FuYrx7RXtRL64jxQAkGJ
g7lYAOy54EqWbojaGgrHNYf2gJGzZWxtx+SnG94ScqfTdZ6+X1a3852DMyDo7xVka5hnlHx44wBA
2GGIAEfgEQHQk0WK6+jchTqI9QA/DuY4NLDLcxfcLbqun7QSfS72mvSvRXof22C3nH66/Y+r13Ii
SpjW0c039FHZ1qVbHjLHp5lfqUZIZvbKQCukAdR/QVwgR8vMSsHgiwbcQ5wFAMvWHEDdA3n68iLO
7R9aAxI/kJZ4CBBkJAeoVQwAhLY7tOFSL9dODQalhaciXJ5ZCiYjRNQLLhlENdLV2aCb0Yj6KTwE
QW8+1kOerYgXlYqRvXMpLlJJaJVFsAOKKrkBj+ARNtVBFexZ3ZIlRbNVYy8vb5dKhGSTnh5qvQF6
yD0JX7Jh12z/2+clxxJoyVi1wN3elx9amyZXj1Xh/YgJFSoquKJiLBm7nZOMD23l7Y0OcIRPrLFX
V6/gRIBkFI4Vd7xmtbdvBhAEgIlhuLZmK61A8iC1BWJNvDa8/VA0S3Tr+KmfAMEPKWnFUYutOL31
RTyBx4bAUwcKgpQDi5JeH/PSyw75eDfmYeJbIxLe5vVKeypG0qhx6IsRsD3ZwdxU4bC0daJYx7nK
ok0Oo0LIsOLFiVTJqZuyRlOf6p4mBwwc+96WA3j/8pHPbBQEiFQkTByRnnzkJAgSq9OSA0m/YVAs
Nn5G3e6yiHMvhQsD7AkgSxeDIfJ9njdGkSUeT3AWLUZuF4W9aIFATVX4DDN7dSJHsr/YCNKRMsgJ
AIJf/opiFcm9SoB0GF7iNmUDDpRDOeChPNgLI7q2KAv2chtJD3SAgWcU5Y3T405YZY0Gd/o9yGvx
Vl56k4q+9uy8IYHoYj5d3BhAcjiVkHm0GLy0H/Z2t2zZEoQSvYor5mybTkXItoenVpw7MUQYqMx9
o4niUXymTtLnJZuL28BlIM8Y9oFx2/0NBH7fK2+Lq+c2hBS4WISiOpJN8jxgSgDFFo+QEt1qeur3
mOi/0iogQLxDUdqEpwJSy+lBDIDkbiJr4vvxmTs3PDgE41sXKvTpfAQYVwVcFGZZxZjp2UxWDvGB
4/UmQA+q1diTu4xXCztpn6auXTk2QPK0YG2P9t8FEFR0TXXjnhdvP+QTJMxAESaoTE9XmVdA//Wq
zARBXOqXxFhaIPsYxwVqeIvevi3DBz7eRy1bGOMmAArhEG2d9qVT+elznRHbINDNMK2K+TRps9Mq
xAsw5ubOLdiiHfmyCdOlixm/fLg2CBALNvDiBHITtlvuEa0wB6GH1WjuyJvOtzq5No0hfV7Y3lHY
OvWG3aclPg/amhVa+cO22lzWy3mVgb6AkFRHvldmkyKV1nhg98IKerzw+sIvMDoeRCubYh5ihV7h
0lnnveuXyhmMc9+EvTuSLB47R4sLpj6x0sk2d41+W08PPbvzVDDI574JIvBQxvKA6oQU4akIDHhW
XQFemF3U+NwFNc3y8u7NKBpQdGHVBtaBR7LkXgGUErASMTuqGqu22qZ3TbUFtMxlITP7ZAIdzMDh
oHMU1/fpImzwMoWRlds7re5vIo3fR9bwUFXT+rIY8VtPYiiK4XTMdnt4XLgAzJHWAhIfvTX02kaX
2I/OviHW3y1GcAL6rTHXaYWOJF01vDxzOmh6MjAbDTPFZJO0sKqd8pzmFtkVUbiozeehuvruwLHY
JlwBHpooYUgaNtVuPVRB6Oya8Lnnk1/8rNHTWZL95Z2bWQf8LcjY4PEAO2VL6yDW5LpFqpEdp2tT
W1iKVag+L60iMWmFrC0+3+jPBOmXZFJ0080JAC4nKtRAMAEwtHTF1hWNaj0IyM6pC/+3m6hw4WYU
WKT8gKAKxliEhNL+JBT0YHmXOrtkONRRAIwIY0ldxd03swggz0GFbRD7iZM4tRKaTShUFYOz09FK
T0GCyH5ffcqAzsPbG7VeAQssfsCRuxrNHExNfeXubGPdhUs73Vz9fSRBsPs64LkFxt3p93NT760Q
ubxdhmEc1BVX8epaARay8mDShTvE2KTsrJyOVukA0vmdFSzBXlalV19WJ98/CwQDXFQg+qI73bhr
/4Cc7fLPP/e1FhXdJ8KOTQu8y9L+0L5xW8cIdn0W+RWwwejQPLr8p2srQrVzdT0VJGmSXXshd0wI
itmquNWGlYpgYm4loP62TNMBtPRZFm8A+hhnVYquE5ovjPiHYx8YWNUaXXFxnJsEclGQgScGADXO
YIJaDGwbsV2y/WQv8uAutBUvvfnvo+RmWhhfQdR3eiJpOZhV07Vsj8xgwrexCohs7vuIqpAoQiIE
hi1ZhNdjkworYnutz19IO9wCjFlV41XIkJU2By4Pa3rIGDHD2+sA2FPp7bkEgbst0qgEVo2w+HSX
aBZTLaeGt2uXaL5uVdoqvP/ptX36eaFsR27JMiNQbonPj8mqN4eFlekLq3tsLXcRWMaCXf/cgzxE
I2DzQrx7Flu3LCorAHHSHcu9tdPStcKPn1vf6fel9Th0Spu8DLCeybeqZdA96Nffd6cipPuIjGlm
GQlEmM5aa/3SvLnsqcT/Lx8J0KkRRQEdzjm7T4NpaNjkJtoOjD6LYkTcWWw9tu2DRxqw58uy5rTr
WJaUBRmiJK2HEbK85gVpYZqr2gVmBKCFxUQdH49HFwd/ql+By11aaiTYea8xZxjzvZqOGzHnx2sN
vZwzjPKCmsolbhvsmtvCpqBG6leXt2jGQk4EiBUeWUiNroqmDppgZ8TJhnXubcHXJFvW5tIx221g
eevL8mY0+ESeZPCONqSpk2BBKdF/h0m3jcJsO6Yqoo25g7HRdABwUqDtApvpdFndUOV1BEa/XZw+
A/HDUeRuZz9P4bdQA0KxSa6gx5kdoVmgDHZh8yPHwH9+dd0P547uIoHibniIqiTF6iOjqRwvD3Y1
R6fUujKvjmptvGd19KwKroCz1Fdkd2PnNJTsrHrJjUWaLq8/ZryURMIZ/JZneU5eoPEAnKn2LmX5
Y2Kn96bVbVhFr636iyfZkRjZwMO66Ds8D4Hts9T/0j1FsCO0RPJVJ5+XkpyEhMDwwQN3lwMGsoqS
xeTGC0ZwUalAC+fMAgziAJNFpIDssGQWLRCq4iKOCYYSp3c9oQ8NJoPaOL46jMZ+OQLrHC9ZtGVI
zp2XbedWfeLsDN4ummLdp+5XDp4iwyUqM6I/7NTwgJURlYB0gmJN07IqK+CXrkaVE5kzPwA8/itE
WoatZ6ndcwgByqzfeM9ZdG0BTujVkQDpVVnGuZcwBgHdmGGcIva/ECicCJCiN70pML0htgnoZUv6
4IIN97IBzmwR9AhUo6I8jaytpFB6kcZ2GLjWziqmmz4Cq3apeHnPqOyJBOmkTZt3AWI7axdob6BZ
r9Pt9aoE5wpeK4w3oMgn51xgqaWpt5GzY8Fwo7nBohgq3+Tr6zcK6QlMUaCR0YXAU4U1mwiYe3rg
7Mrw3v5mqyYz584BGVAX1TfUlJByPf185jTBwM3c2fXxq/dNs96u//VwpUhqI5MnYoXTz4cFGFj6
DnqEdLH1MxrfL39+xgG6Bno7qegXAsK25ACZRbN0KjVt5/x0CF8YqbMoybgoqKqufj41iy6xDyxx
OEDgTcpPDRBJp9NEOm2nR9NK71d5fqdXj9GwiYxk4VpLHQlxr1BcHzMqjPZLQWhKwZaFmsDp7k1m
rWtVMtFdz94qh6zsstym7OqHIDrGjoRIR8QsfYqZEJKTb8U6vbo3FvjE2Di0RCJ5cU76O1q6Fk5A
+N25SfdgA4w8CfVVw7MHgMgurtYGwcWERIaDrDHIxU63K641SsopDXa0Wlqdr/0Z3U2kasMU9ibd
ueiwQMOQALjHMLhkj+DfTqaoC+hOwJe79N1xXoL0xnqNDVXb/czpC5sBZJRBUAKU6zG6E7U1bjC8
Dvi4qfFYM2oMyzXm5vKunXsAwC47At0U0J2Yi5M8sdUMYW0HY7sPncZ/6XUV7+fc98Fahfw3mjox
jStdJYNGyFTwrN3n1u9sQ8q/rv/5xETmE4ugKJZKV2FXMHcYcq/Z0+EJBPZG8R+/L/38oJwKq27w
feYt3EP5eu2vd0D4IPYdvx8PNOmS6uk0TENA2WHUb2qybq6OE8CFga1HCkO0u8p7T7MAfVNuVO/5
1nUyMN2rkKTOD/fjDYCngG0gdSv3C2jmGCCnnlV79PHTcKUHV6clT78vBdCtzpzAJmkFYKDkIfOj
vFIIODcy7DxgG5ATRArdlGuAoAhjk5e35b6g5a+2GxeUi4kE++flcz6/qHBrCC+IQjLqNPJFFWJW
Qc952uyb/kdiW4sRncYBuhKySlXVOj+Rj/vJcQF7R9FnJv5+9GCmdR32pGxhznxTUb9SQT2qvi+5
i6jhWmS1+L7FloPrR78vb5Tq85JBDMTr3LRv2r2GQjP5ORJVs+eMALRFCl4MEOpYltzs5/RNWQWe
3u4zIKLXNyA+UjzK5gQgQsD40IdFyAWZIud2NI1Nuo+z7+0q5z+u3iAX1oZ6LyYlULOW9n9yvNHJ
yjLed96yAY2E4jaYsYeTz0v7HzENYVaBzy9T8rO6ybv/+POl6zPNGivQenzfBNzMr9IL15e3Z+73
E4qQyYHfQwuk5DDG0TCnSUvifRqu7HFjBKvBVCQ5z1NS6IwDTRLsS8c8rZxc6WjmsUmPYzTG7b2o
WLR1uGhjADh7LjqNcr9Xje/OaBS6U9HMDS+ln7fa2rxIwdkSxnu91/08vKn5/vKmnQuggLRBeRrv
IVRA5d7UvgkwA6sRjNEmz4Fvt1e/xE4/L8QfuaQxSmJkk/D5KR7WBBSmIM3yI91RHL1qFZJlwOKb
AtmLfF/5Rbyc2uXlTRKafxr4na5CsowJQI14LeHzqT36xH7VVmP3HR3FV7sPpGpRxseDDCE/Cq6n
m4UGQwBlROmwr4vSd0EtWSuuopltEoVEDIoi7XjezFSkjks6c+j2zsLunlPz6ucESIdQoAQ+O+BO
z+pjjQYGHZ7pPWix74uMLkKWX3/O4sWCthAdP/WsTwklk3ocGzruo+iWbUJ6depRvFg+Py8FlGE8
sJBxfN503rps76wuq9G5g0IcBhgPTIIQPHHk66Eux0ojTqHvgcqv3YINM/ORT/PQ6tTWSgBT+axR
KQZrLCiwBHsoni1S8GqneNxllTXtK+PmKTW2l5ciW8TH1xHeERvJWvQ4W5KqGmM/xWU17b1s9L4B
kb98MbS02TiVzjU/TYJqcVng+XKwFJBpfRTx0Rsk2UbnuROmQaL+JfxeeCtWKZ7b5+s5/bx0d4To
z4/BGt+/WCP1o/a7aWOseR2qKkyqVUjbluhhbTACMdxelJ4/UYWGqb4v/n7kbvHgYLSJ8P2cotY+
3jWp4lUhqzAiS/QHw/bQ6jzD4W0EeMLzoecvRrU36NLTYeTPV5/0sQg53cKsUEtq5FBfDNOvq4UK
jXZmiwQdBoZ6qDBDOQiMqfU/pH3XjqRI1+0ThYQN4BZIV44uuruqum9CbYEITODN059Fzad/KkmU
KOfcjGZUGnaG32bttdpS6FkXtsrBzh+crbru2vcBlkBlZEYjADp6vgQtqdSiSeIuRBoVfHTcvX16
AANBjdJAsylKMItzrYGwydahfhDOrYsJOo6zX9fnf3bDPj52WGLUjmatRpxuoLwWe7RJuhqKw0Md
mvJEGHpNXWaf8NYJ8uW6oZWZ0hVg/pEgADk20pznMwX0cYoTzZowoS6LfHXD9dj6/Pz3D2dBWPbo
jBKf79NX0n83bqVeeJ+nDz9/Piofvz8mXd73+L6ifFOrkIfXZ2flRgKGAolfpNnnHumFt0yoWduj
yNsQ9DDfS1nvrZ5AXtTaQ1xhw+9YOdRnphbPXqZnOioWWRsm5V7tfqfprmijDRtbw1ls28KENjId
MBw19hn3SbpzSpckGyHM0j9/X5N/J215d0B+JKnQjt+GQ9W7SUFccAO5k1l7PPmrlqcGYoTXV2nt
sMDRmxcKrRMX/YMjlfXURhUPZWSx76o9jBZY5oVxilM23g+8HO+gk5hukTxcALYx0JmUA8i/f3ju
FtNJJAfIQ1o8rCphBGo1UobXJLdAz9FDsMZy/vZN3O5ZSssHiamP3Zw0Y+0ONu33pGohEMj4lEOh
pc72lWlFG+/EOzZwcYvAX1WQMYdLCOD84r120jJLeZyJsGxkebDQkZq4tFHpncx7fTdqYIJtbAPU
ieXQHkvoYHqpqkZ7KMh8A2BT+dOlE7S2iCSPOUJ2l6eOABQ0K/9cX7+VrX/2M7XzQ6yi94iV6HsJ
6zF+ao38D4HSh9ZZp+tmVu4iiEfh1gYTFoTf7IUZzpvBGTXcEtqzpe5uFtrCboCONsLSWRUJjQqL
yZ6SxqRDpVVhsyfsiyPD2389SrNoa0JzwmUFONbUrDTqsgrTzjNT3+y927+Piik8CjyaiHsWV13W
d5ZSdqIOjeSeH9vsP0z+x88vrjfGa7PQa3x+NL+Y2Wu5kRNYWduZ02WuCwANcdF3OWYJaRKi1GGl
+zbfRdZGmnLj+8tKUFmTPIkZvt8L32Buv+FPrJyAjz/fWuydvElk0YMwJjTq+pS2EGF0Gm+crJsD
BhUwe8VC3ImcNH0vsn14LXlZjU2hmFWYm8cpMd2pChOz8hz+8/pees/yLC4eVIKoAUoRij7FZdE0
1xktI7XJQ/wa3bMbW/fUnArPKVJtH5PE8SRIn3aQxzXuYyevfJoOHe4mMOP+BpS++mzFwzedjdnf
aUx4ABGN/ktRxslB7SI7KLk17GuOF0WJhkxzh0q3ti73lRVBNWPuq5/jXJSpz++knmSGApXvNOza
/mSko3Ys0wQyu0x/uz5Xa4bQeInyL1A8OoBv54aMrMgsJ6nTsJZ592mUTncP9THxPKlyq0lh5fnH
qgNMaQB2eknvoNtDmmSS5KEYjq04RfKhS55HuRHFrRyVGdmBdNnccQFd0fMBIZsP2c7MykOZPKj2
Xmy1Dq9N2MfvL26SEnqQ1C7wfV4+a85jyZ9ssXEct4aweNj1sh3QAgsTinoYA1r515f80l9BSwrC
BhA2wGUxlxgYJ2u1uKH6ECaGqxnfUFlUtF0U/5x+X7dzOYy59QVNXOiv0ufs4vlKNFOSWSaIY8KC
H5OdqDZuk5XPA7iFPncg6HQUcRYLUWtlYtdGPYVD+zc+Vre2DED5YnZZ8JACiI29tNhHQ2d2Qomc
LqyhgKC/5jeDM/8xgAAOOFPkZy78gQ6khdRM+7Cvf2vW7/TmBxUwe2ThECDCV0JK63z2q3FCXY6M
SJZEzBMHsNpvGLg8CDAwu7xAhaFmoC92aW+JCPjScghNYbpRFdrKZ5bd2seLSTJAXgeoEHDkeFcX
EIgUTVrcKhMzbCDsifuv2ciGXt5JUPUD5QzSYyBLQUHofJamNo3R/JPR0HyolRdbpjvhFDtTfb1+
FC7wI/M4EMDhNGDKZg9nYYcZrInLxAqrOFR/gceZGPvqbzf+BhfQMSo2PO+VowFrc3oAEfVlzb3P
YyQxR1hrYzCWhkX+H5YFg0HdGoU0PLLLBMQUOXahDHkTpip1HyFy716fr5UB4PuoeqCKA+TI0hvs
oDxSxXHThAA2e9oOSkwbm3e+HM49hLmIhk1la2hzB0T2fD3AMmQl6E1uQhr3gE4GTRLUxb39lbxI
Me3+w2A+2FrssTwjMZTlYYsUSGYlHilvBYJidyETDgQXAK0ICZcMNsZADDrWUxOaylNb60dbdO5g
qaAx2dIFWlsYJK/BkwOY9NzTuJi3Ks0QwlTIbP1o6CGyDrdPFcIjXFwOGqmQKD//fISAlURczBkC
t7V2tL7ZTwdo58P3F0tRqDFAXIy3YT7dE+6l1gbwem1bwb1F2w4igcvEopQ6xKc60YXc+FOM3+r4
t6x+psr3bPhrqluSQxfUi/OyA14P3A4cEnDxzDf0B3/a7Eg/gf2wDZ3BcXNjp/Bj/TyCTbJRXmnq
OekpT+/kz7L05Oj1zOfZZ/TqIn5Dy+b1dbvoRF7+lMW+KArHaTWit+FoSch8P3Xk+5h85+RJpLPi
g9mEUxxoyZfrZleeIBxgUFUARgq3cklMCkp2vcpEjGvorf4ONAIwA9cNrK0nSAlR38CmmQtO5zM8
SEUnBsjuQstqdmVyrJzq1E2VpxnHzEn2hf3tur3VAZkzLh3ED3MPyrk9xS6TtFadOmSmGVSE+YMc
v3Y302/Mq4XwAtkI0CbMN9O5mX7gealJhF9gEiDyQLbQvfP/v7xd0ccJzwweJpIdC9fAmEBPQCJW
hUr1UMfU78dPrf1AZdCUzf72GQNIzqFzLW2GGJ4PJZcGayNNQ2Afl/puMgrNjce+hLCltUV1Oi/2
YlSgJZybkpFqgcO5MGUys6DJ0LdhD8aot1wM9U6NXwvW675WRluk4CtzOIPCNDTBo+4Pp+F8YBQg
CSsDjVdISmAmE7CC39naMZ5AGXdzxIS5w3Z47xTBc7hwpGNuxUY3zQnTaJc2jdfZ5u3Puf1ebkYZ
EpHHktOhVlmSxaPVhKxgeJj8uNrqdJp31HJtgD/DPsCGvpQgd3jKh4LkfdhE2R68d67Fhyel48du
dAJhFY9UL0tXiZSN7bfyHmJANrBj74yFy5Gl6IOJOs1uQ2ENx2+E3spRgZOKEOqdo1JDO+gSBKr2
Q2VMxdCF4i+J98oWmnXlvkEkDpFzxFBA4yuLi0BTohHaHFMXDkx3rfYNcsdeNKq3L/8cQiHzCZz5
3JN0vpWroWGdLpGaTF7Un9OP6xfA5QoAVYxWXLwC6HO7gJjPnZu2RKkz7DpxD5/uHnm4jVf9cpbO
TSy8kraobVbjvgc5ZO9NhX2ELvgjdJQ2kAfafLufb+IZII1UDFYaQfMSTdmWgzHqaZ2EKasLiH8N
HRjhmeFZU/tkOcXJUN+isvZrLdrZFY0eSibGH1HC8582ZBb2jqC9O4B25MBa/QdYZMAHUuSG3+Z2
tHdSYwtrdfk4glMUqznjoVGhWrofkZb2xjhFSZjw7BAZlWerh3waT509nCicdmAcry/1SsUDFnHH
z+xzcxpxsZHarkwdEHbyUKSK6hmqcAvtwfUb6fhckf3OSqPe1Yij+9ymwBlF+q+qNAZ4IKLb9U3S
brgHl3tvpsCbuQMNZH8v7jXCSz7KTonDvD4VnhSn6+Nd+byNfQ06D2A64cgthpsbU6IqcSrDsv+R
otv15/XPX25rXFwfPr9wbkB+L+Na4vMi8Rh3PE57n27dMJePJgpUKIGjSYXOLaiLGwb7pmN23RWf
FcMvcumD4c03+bHRNs7o5Vyd21k8YsYgZEZa2LGqz72EGMTv65O18v35bAIwCo5nhCeLcTg0S5E3
E8nn5hel9wi1rn9+ZZpweSGYtgHcxTQt8gMtt3qlQ8kduTL7G1XGPf9E4uqAV+tmDxOdBEhCoO8f
OxaKTOd3cVQKe0yyloU1+ZS3+2jaU37zqQBFFlLKgDcBQoAm13MTWqE7g0Qc9zkadvJnsQXTWVmJ
s88vbmMjN8pCc/B5Ur7aP2WzkTtZCWVwyczcdxYgtvPhO//5U10CrYBOypDzr2OKUq6yK8V9we7s
/jFudDdVlV1T/XToVgn+0uMDwQDcl3d2WHpBmRBPWj+VlhChCQrqSQ6vINdt3Li3K1c0+nOu1/71
TbcSQM7JeKTjoTe4EkBqmpQZ5Nh5CPlMd6zvJym82Dl2sekbw2tr7w3yCE04X9fuUpDM5+qb44BO
2PRR3E5GT8verv+gy6Wd+1yglI6MDxo0l3UbkYGJZmKdgIz5vo6O0Vba6vLGO//+4pIowcHqKKIV
YVM+izp367Z0xSb38tYoFhtICtMR4KUQYZSYO1n+UDfFDTbGYSzCxCEbaWSOtQhH26uK06AdrC24
6+ogQAY5B6EIQ5aHONKRP8qqUYTdb27vHXUjEbM6gg+fXxziGuGvk4JELESWqgNmGiyQWwxVFzz2
4NqdIRmgZ8SWgqeyWIfepGlEiSHCZLzrHek25j7rHvBPyzjmmfBF7lntszG9DWyL33LlKIMPaG6W
hh+HjNM8/A+ZmdzUBrOypQg158EU+2TKPAvBmxKg12cjAlk1NXvVc4IC1bWFKUPrUJ40SiyU9CPm
t8Jl7CiYK7uba9A67vV/DS3chVYzy9yQMGSoz7Z8rE+3n306ewoznTjyWss93VddqTXp+9lvxb7f
2HCr00R1LAca3ZCSmP/+YUWqvkFLuFmJkOgedNnJk/4DSo35lvLk2r5GNgplFxVFF1TYzs3QxChl
auDxGAffcnytc0FYcX2iVkfyr4mLKnqhZlpHKQ+jfIfVLrRnO/E6tks3g+pLpwQr/sHS4iHnbGR9
TB0eOqrb8H3a7UeI0t6qeDsf049WFldBJevSzjubhyAx7nu32Cqlr44CiRukOAD5dKzFkgjF7olC
YxGyydOREx/cPDuZxYYDt7rwAOkh8QvQPhqMzhce3OIFEA8mVgVa4zR6sYYTGP+ur/zanQy6wpnU
H6AqmDq3gXin1UdT5iEk1dRk320hh9dm6uP3F2PIK7SITmqdh5Pz1QQBcIIyQoR+DeFsqWK9p+UW
oS64VJG6RqYcJJzL6ZJZxhLLjoqQp3HtWr3xLY1t6OdoniLRwdEWRwrkntDjQy4btykNt9b5rrZu
bTDE5kNjKlS9ceUgy7tM8CapIWzKUWrX2K6y9vaWL7yyLeAIg4EFaWr02S6JXoQY2rI0syzUUvkk
GfslnOaUDcnN0Q+gG0gXIrc2YziWXr2W1UCV8xpm4l8/zC08zcq+O/v6/PcPd2cyVRW6VKssjLVP
wgq3WiK2Pr/Y1voA8FSFRH7oTK/OjqZfr5+atSUASwDcAHiUoOde/Poe+m7R2NQ8NFu4Gl+I+eXW
Lt55E320sBjAhDY2rS5nC8YuM3b96/UBrBzLs88vjqXo9CRpSuBLnfJYD7ume6Qm96uCutftrORz
0BeEVCbqHEBjL/PbVTPZpqg5D2nzwIf4lBPp9xA6T6CalYVouf8v9iCHMuNQdHQoL57kuoOex6An
PCyz2AWx8Z0lXrXhE6E7Jk9av5U9WttmOOlQRYOCDeoei8iXjyIzhykGXJbvmQvIy/XZW9tmwEHM
ClaAHl08AJGqdNnQpXj5M+nn9n2dP0/a5+s21nYCHrA59zU7F0tAbV1Lo4pBnRJKq/EkVJpZ9wUg
cU8I4l+3dDmamfMTWIW5L33GlJ4f+c6oHIQxeM40UR20/GurqRAR+XvdyOWKnBtZbICRVg1km+HJ
ABXupfoXo9jKPG8NYxHwsYGR2hhgIe165IQCx/FoITfyHVtGFg4Greuc5hF8Pr06xvI0FffKFsX5
qgmAhEDU8M7zuvDE1DGaQMmD5bDIfppUtwfdiKPdHH1jOT4YWThiQ+RI1L1gpOevSfy7Yhv57fVB
IC6ajyCSaIt5mrhhlsqAeSKa8KqsBGEKABHNlr+3ksCZx/F/dpYNAIhTWkgxwG1t3njrGsLPy8PQ
7O19b3n1K+Sota0OgBV4z7nJxfqYWjcl4GHgYZLXLh9jNP2cuuyBIKsKjESh7lOQc4vm5uvg3Opi
wfShn5p+gNVu5lr05Xi0Ute4HfKBJB4anUGACTXJC+mysWqsqCkIprOP3IE9qfGv268BSJc6CC5n
CPWyhEuMqmjjhKQIzWJXZZ9YvHGZrd0zqDzhkQFiBcjQxepMrEeCnZdZSOQdc4hv5+3h+hDmm+rc
nTVwR8JJUkFHhNt5YWGwRm2CgHsato2fGqln8wfZ3E088Zzk9sHMZS7kiRGKo7i1iJOzDJ0kVPZR
GKnFTo/vrYluDGZlus4sLAbjRNOYNgQWiqdK30lrf32uFo8YKkZo4kStEc8LGkMuIHeOk9cTr9gU
DFWWeL00d1aePTiS/2qzLU2WxZVzYWse6gfP1SlyXWcO8i5EToGt14euGkJ6q1LH/8xQjGZOrKMh
79wMkVGlJ4JOATTXNMDaGy8d7Nwtq/7HzXOHSBY1J6B2AY9b7jPU9NRpZCMJdO1hkq+ietKbHzXf
OjDL1Nk8IBstyiYA1PDrjGXYopeNKNu+IYFSaIg2B3cCKs6Z7nOzcI2s8nin5n5VDeZDTFh9RF2u
3dkd2cqILzzSf34GghpU1wEJu6BpJMNYGGmWkWBqVRTvd1Gx6xLmEvYZBT1Xlhs7c2W3IIYCNn2G
d9jgszlfRmFSoqgaRp2kd9y+09jXdos4c8PEUqvZKRNiArFCAqk8EfGm0UNt3JYl+N+k/d8ollDT
tM1a06h6EqTpvkd311Zuc2sIi1cHlBc4sxVmqRMFdJ5b12lSV9sSX19beghBQmQK9Qnk0hZHylCK
jGTEZkGj/4rt1FOdT31zUsm9A25hO7oRofI+aWAyRSYK7xA87IUrmvNY0yNHY0E/fUuQ7iqrbsNL
fIdGfngjLkwsfNGRdLLVOExAWwVgqEx/EX1+13MzDkgqs2M9AsUnmqKqXKgSfNKcSLhDO/7QB9Mn
EozQTA+LBCRdk93e6F/+77ehLQf980B3LtMglc6lETHGgnS6L6yHacjAbbYVgK1c/MCyoPMNKVhU
H+3l8arAnFGPih2MUTCdvrB7vdpIgwB7jiO6nOQPNpavYxcXiVGjVTPQBlsNxnQUXt4poyd7J3Jr
W0vdbJC/AK1y9p2t928FLYtdPejWCSlV6YMw41uccM0DijZGC6Vp+WqtKmj0Kahnlg73u8zswHVc
63caz+SxVLT2FOUd8YD6rGK30azugEawAiEzjjgkrpTWtZWWukYaxSczQd9rqSNTO2YdynroFDw2
qSwBKEzQY20m362Oqruh7XIf5E7URzHSTane+3VrE9+YOzYir1TdgilhT6lrj10BnvAhduXkeJmS
Vk+CR8QdowJwyCrHCe2gBKgnBnWFptauVHXpZu1QPfRczR603uqPypAoB+7QAvI+TuYVrUMe0XD2
VuYWxLMLe8jeaqjZKZD8SQs/jdSxceuxIodyks2u07m5a0QsP0EZWD/qiWm9ZlGsHxzwbfljmzR3
fcWSu7yg6aPakuaO2Ei9K1kCbgJLqYM4tlRP7WTkja3JDwmxXsCAot+x3oJ2l2bld8ZU86NwzOrQ
ZorcOXFZP6FNS/VrPaH7IgPFwZg4zEuYmXplmWM+M9r4OcFLzJA/2VVUz/e9mSv7xiKDP9nZ5A9D
1D8UTWzcJTqVXtSq4jhoTO4G0WqnKaaKC71W55Slg+aPjhF7oxwGf6ha043h8T3IsWqxQG3/wGzo
bgxGTw/KpLRfbEKki6wiCyqLs32PRrKgBg+bC9aHxE2lLF2spOobCkGJ1WRPOmvSXc1E5VZgdvXU
WFG+XnccFg7qfMDRyTLLHc8dG3Agzp+2lDplnQA0FAyJ6cXM9gUbDyAtfegYGLBSoW493SuvBAzi
kCMbgpd0mZFU1SYCsKyhAU9sNyXTF4Moj1Cw+Ht9XKtmgI9Bzt2gOJ2LZ0KRIwcckNFAM0q0xqva
W6vpzaHQTHn8D5bQTYNSqAapFXPx7PVKKepi1GhQ88a1mL53Rmvfl1vztnpJwv9A3waevwsMGFBa
SddAByxAk6xnxSLyejXz1W544a32en1Ia2/sDP0DBgDgogtu2cQ2JTzKiAUOGBRdXNn3RioeiQZl
0twuDmIUvppuodxWb2hU+TGFM+HD0oWVadKKLm1YoH23pZvvrg9p6+uLVap0ZypIga/TIvU0zn2z
3SiDrpykuYER3XMzVuMC8wUYZepM5sACNUvvQFRyAL+HnzsmwlY4xyShG/tubUQggkLzE3iGHVQw
z0+ubfV86vIWizRlf1pIRlc8+Q9DQm4J1AWoj15qCI2Eam2n9yzIIfDTGMqDVQBAq/4uzWYXE2fj
kV45sjYog1DGgm+HosjC1RpYznhWqE4AqjafTM2TMFFbnLaoKbfMLNwtzvsuHbvJCSYrSDTwTPQg
MNlKYa9tho9jWbg0Tab3djvCiJoFRX/KpKsPD7L3ta3GlbWj+sHQsjFAtnwaOhuGwFPfW899EdIs
cotYB1Dob21uYKA25m55q060IVVSAzmtd85XnfBDQ8d7hjfz+mFdNQO4K2ALKDyAGuF8a9dRCncJ
skbBOHkF/5TpPiEbwdDadQoxw1lMAACnCzq1uG+lYU8aRoIuSDQTurK4swvuaWp4fSzzSi8dT3QQ
WtD8BdYZ0eP5WJhZdrm0Iicg2kPT/03gzunJXcV2TgKfU9kJ6G/8/1mch/4ht6GxkrcshkWnLvcS
WW1LPg/m99Zp3L44xhqKN+qwYXN1G34Y5eLs0h4+czXCZmlknsjBXZa9UPAPtTLb12np9eA0vT7K
1QWclblnmRFALxd7BNUBNMLHMQvg6E2q8CMzdnv2jSe//oMdlGrBpQLgIipS57M5dk0kMuI4gVZT
f5hMt5TfwaO1Z80GEGXtPp9fD+xGgD21ZYubSjpBdAXSfLJSXM3eJe0WTdoyAf4ezTl4moC3R6R1
sRdRdU/1qhtoUBl6kJfGIbPpl7IfsExmWPNxBxRO6uZ1XLplEh8crv++PpkrBxug8JlNjaIlA0Sl
55NJRB+ZapLRQB2t2s26qACbBO99uyRbzZUrNzBMoVNwFk2FX7vYkULUSlsg9xZQ8joNxwhql4Wg
x0T72WrTxl5cG5YOrcMZAwVzy/sKFcxaFnZMA6etg1oBuEfXI2PfGXF0uD6B/7RILe4TrCCQa/DM
kFNe3ie60wolMXt0gdmseB6J1XrawFQ3iSqvsp/MrvPkEJIu9eKy2pU02REKeguXVPJPpnTFawLs
AfQImko95k6tu0AhVNyrVOO5FFF/D29v2CuZFH6a1q0Xpb2cXDhtjWcahenjV/0Zhdo/siJpX9JU
lTsxxvmpL1t5SuKUurVT0QM1IuchLhmygmYHPgzTYbGbkLx8ApGs/kljcevlUTZ6NLEE8naTeWBa
EwesgETJ2DfRTpNxBSet6HZRNnVeBLKwMKsYPUEhh7qVYnS+LOLIpWaRe5PRTo8R73/mGX6BjW6P
ux6oOK/GWxWi6MOOPYDgdzqyfB6UPia3jyrnIEtFf2y62n6wMudt0ll/GAo8NpHJ7Xs7r+IDWuSL
mYt5uI9S0cArjXrtlUfHydjz3lUKtbw3kZ5B5chu812ikw7BqW3dSaFyAFUQ8nMF6uWgzFCC0TLG
5wxC4F/UqNDu68hUdoSgKZNrQnHjdtBPUkYc2DOGEYlKn+7ivMQyyDq9K3vMlSUc54uoGqR/RtAp
pjmTewjzAq3YSfWEf4O4lmgjr5VJ66c6Cmii1iMX0RyICuy6dK1Ipy5vytHrjEbzUwuOvMWm1kNk
A9G6gje+OpXd33awyCFnCfUUPbHvsliaj11pGndllfZPdBCxF5W69VBWVeoxg5Oj6Hr1BfR/YKrU
9AHcc52tfs3Tim1ckivvDGhEIUcxk7dAIGTxmvamLY2spmbA0PCWp19J+6cbpM+EcGX/UwK6u3He
Fq037/HxR4OLx1SPTYMQkLIGXRVU2bdB/5mzpyQ+mjrQdYVbK5PXjRt9d2vXyUebi6sL/lRkt6DH
D7LpGHV+ZbrmjZy478MC8tWEn41Gj4tGz4S3YIsymQWvpPE7RMhMbtxUa4NA3xUEOIBKm1fr/KoX
kaZPAx2soNN/q0zfWVPmjrTdWp+VVxMEDeBWQ3UFCJXlhhi0Fs8deoMCkZtkzzpZHEGlGoMMr/g5
tK1x7zBdf00NNDOM1NE8s1cqP614vkcjqISUvVU/86yxb3eUZ96IuRYDwPqFAInZCy0dGObXtN1C
6bwS1/RmE/LqFFvon0TuFGXtJaYUePI0H8Q89tL6i27lCGpVlO90UST/4YFDtzOAJSAlmUWlzxeT
tCnhEXA5QVT+7aA43/jOFtna2kJ+NLFwDaRMG31wYAKEG3bqJsMW7HvecBcPJwqxiCeAMMT5Oh9D
z1mbJjQ1AyUtvtEeoE9WAMPIEuXFrGp45Tzyr18extptBSLUWXseiQF01ZybjJBNFvE02UFk89KP
+6nfo1XtVWlTwBkT63c9FpnPtMza2WUPPqoSWnZNDmxCl2gFKPuM6Im2ZuaizsG9KSmSfTTWyiMe
Y4qqlzbsulE4+ywTyonYHI2aZYU0PacFcpgOVAqTTD0V0uAu0pX0PqI1PTgJmnkHvEovyRTLHSWk
3RvRUckac3IjpHnRFVjgvxELIS8qhueGD9kJ2dQBWcnB2OFVUfadYk2+EdsEz0CHx7geoLNZ6VuX
78b0LfEadND0MWWqHVi96fOevfbAMwBOEbnADR+qEcI+eXIjaOefmxFMGbP6GxSKlvQ+hV5Q4BkM
GIWq/SiLF1rSLxF3rI0jtbbf0WL/f3YWcYUTKeWQT6Yd9IjXR4BPjGmrq2UlRILy778mFttPc1I7
yZEFDWr5okHG3MTdYHyO4Y9d3+er99C/dt7bVz8EnFYzRrlRYShR+dJSFd7J16L7dN3Guw+9PL4f
BrMMHUpDHVM4n3YgQeJuJqBbpwQsVTV4TZLfAkJVGG3p8tI4Cj155FxxzaLxgYre8EDWB4t3AWgF
KPgt/W9S5yMiwdoOOpJ6RKpexmsfSOLdxnjXHA8TzbMzJBEYlSUq0RziXKSktwNFMJ/l5V1amG6n
Gke0An+rTON3w8djMfUna0o2ciNrQ4RXAO8A6V9ktRf7plFyvZNpOq+nRxTPwN4Mr49u3cLcCAN6
gZkA6fxi1KpiyiCsYgc0f1L6DHOITtkNBqe1AwbfA63lcEJmnbRzGwprlA7OrRVUzI27fRNtzNKy
6fj9pvhoYHGCTeLIym5GZBHLJ06+ZXaLHoKjaT0o4slmuxY5uN459m3ntuZjKx8H0bjtVvvpEmF2
8SsWi1VmhCTDhGEq2ZMycJfHtkeMnSh+0Nb28viPyg5d/Pf6+m3M7bLPTAxapVZ4BQIrK4I+pS91
uiXatT4w9H/MWCa0ZyyDamB/jU4DB0XABxGU4CtH25TwjEIGZsXezCT9gbj7c1OxX1yzf18f3/sW
X942c+kIshdzbn15ymNLYbWpFvCPW71UvMZKoeY2sfpkt0Z7pKVMPGpH+dc0GVlQxwha26nJd1Rp
kEJkUQ72FPKrBimkB0BK5ycRi49qp6GRYBp6Px2tbCcd7cc4VhSFZMfZtQ7lblwqyktHTQBaOEn3
YrQHt5LMRPY4s0b/+hjfG8AuxzjzbkJL3LigLYE2FlBLsWUFmsBF2f6lIBN96HqqHS1NqvuCZ8Jr
wQ7slVMB372p7L3MtALB9uhgP5Ps2ULK6pDFbffcl4yigjlZ5Jsi0N3I65bU3jjzvqGEwI4R3CNc
JFS5G9AwcFCRbvAgv0Q8IBrKO0TpxoOTgeqbo3HvE2NtsZOk1B9KE5XUlI7li7Mld/H+YCyHj4Zn
UOOCIQJlu8XBiZrGFG1aI02aIyFROj+rUX2bIOCRNUVoNQIFSvas2E0Ad+tZJRVgafqTo06Rq6UT
8iD6W6aIE0gHOrc0yofY/ht3yeASfeskrB02UJ1BrxX6GWh/XFxklDYtN01kw8m4V4xPo/18fSO8
NzosZwLoMdSSECihnKQvbkqpykaLMRN5hjyQ1wMrapyQJBDGZ0P3y29KsZe62yQesPHTVlv12ug+
Gp///sF5wAU6VlJvnIAXU/nTKZt0X3L7Rm2Ff25JJIsRYSCCueCtH3hTTxWcuCCZAI402x3Vj9dn
cfVJ+2BhMY6kMfLRVBHxKW3iZ6L2SZa6Vr4BlV6brZlzEhsXFE0XUBkzjglogTQrsGX5RcuKOwj9
bphYv3j/tbEM9mSvalXemlZQgFoobSkywnT6Y8sGDOGiCwyV74aB3OVdvpvi5Nv1aVzzWT8McCnl
YTSGk3FclMFgRG6kv1n0uUB6Mo82cixbdrTzbTeVQEuqKQZZ2l4Xu1bzVJS+tiX4uxZzziAE5D8Q
B6LB9NyKVcckJWVuB+1LMQFFhMp96epm7m8JAqzvi38NzcP9cIq4NGnX9pkdTIanz0zuu+vLsvX9
xR0UV7Tukgbff2vHYgYRbeRx1r6PLriZegy5jAtSK2ZPlkpFYYOtnrVu5jRPDRH/wXNHm8Is5gfy
iQsEhWoMsR4JnNAcottZGL01+YZbuzoKFXhy0JKiXL5MMRAZRzHtdAtQEM2lRZe5pNO2GK1WjaB6
886JDirERaIEuKIaDpMKI11+nPRm71D/9sUGbessXQAo9iVPB1jFtOz/kXZdu5HryvaLBEikAvWq
0MH22FbbE1+EiZKonMPX3yUfHEw3W7cJz8EGZj8YUDVTsVi1ai1oDz1VUbmj7fcwYpLl3joXa0y+
Yo/W9Ihw96q1CsXGMrafIvVgkx94i/g8vdOb5ZBGEne25ZfPTL15u7OTEc9USVHDQy05+qCBjrvt
nY6+/MOEoQYJLqv1prkKVW21ZEWZ2k+WOj+joPw8d5bkkt5cdRBgIJsJePcVOsZuzTnSjIE9xSqS
m42zSNUqZBYEj5jyxcqaCA/OKofQpfMPGGoQmKDyCOItQElFkGe89GOah8iFIVk1Db+b5EDq/e1l
2NxV4LZFWxq49q8QOGGljZqZhzBRq9xNMxv3xpipnpaXqts0PdgwSCoTu9rcX2AlQUUTxbgryaDB
6KKCgjD+KZ0HZzDuy+F+YpLn1lYi7DxGEq6RXGclsJQI0IxYd/rFcrT+2V4ORfaocdOxY8l23owA
VoYKC6cTbyDx9TPiYVWjRwHP85DUiPeB+F0dkRcboBNp0kZzWNa294W9tHuN1OyISLh5ff9inv8G
4UZDqrZlydCzJ6MbANhaYkTZNq5q4tQpCTKjlji9rXUE6xW2poZky1UX6ADiXyiKIOmh161f8NpJ
wtBrolni+bbnFtVb4C7R3Yos4+VN3UG7hQwh7ExR8QiyFnScNuV9Z9PMGWj83JfW97KcvnWh4ept
LpnUrTO+kqv817hwxtUOMhWlnQBEuLAPvOFHm+eSwGqrRQSlfRAoAzcITKQI8ExrXSnSxjKfDPXZ
LkpvCe/GKSDLU1qi7pr7pB/9kNiuZkb7TpMRs27FdXiwgx0TqStATIXptVnXIrEK64BR7+iS/7Hs
ZrcYoZdntSwluZWiO7clzGZqgjSoHGzAKcANhUK0uu8i/ZUUy2vX8RgMCSUquv3OmtT90iEqu31A
ttYSkoFof3kbqxgHAPoSdoQr5lM83bcfaSe5N2WfFwanhtAW5TE+DwoZZ2fgn9s///q8EZRFQEyN
qhsqZWJtBJUKZPSnEa+M6lfRje6UHwzl920b12OADTz30NqHK+EqBdjMBtJzAM4/pQ43juDmvf35
6712+XkhAWjOpIxSG5+HKt3XgnSPUV0+KID41WZ1vG1qcyQroShIZt9Akpdeg9OFgEp2Np8WoLhA
jeGkv24buL47MRaIniA6BloGD8xLAwpoqYxC7wGXAWVjDGe7fJvw6B+qe8pkrnZzMGe2hHmryyXh
QwQIOCmiFaTvGTLCkusL83I0QnwZt003xSZGw9sgtrwC5LUtclaoC5v9b2mufms8SNKjhwUpFPQk
CT5nyawutiZuPg1cA/emvV/G19urA9EVzP9ljgad/WDywPXwH7bUy/WJFOQCO32Ons1SrS1Ic9Hi
kJOq9zrc1q07Gb1xjChb/JyMzetoDbHHAeE+Vi2a9Aa0bj5PSm0c1TrLn4uiincRS/XPPOHTS1l0
8x4ebASxm2KcEM2kh0ELs0NFTRCNLuifqNUWxBIJejmcELk0P1W12k9R+HlpixZrGMbgFp3i8KHu
6mFfWtlwyAqSecwEfz5tY+YXrcV3dEhHZ1HT+C7NUqgjW1Of3nFr+No05h8L1u9bLVOfO7NJdzlJ
bR8o869LrXb7JuMD2IHT6kHp9WUHYi79vkfj++CE9YDc1FDOT9lkRk9G3qbuAmylW0OyamfE/McE
QjTHKmPNjSrae3odKo/2XIwPqZ2kPlL4AwA6KWhSR1BRLslYeiaodV8o1zOnztTSLac+dEgSx74d
crqbkR49hX2cu/GQWp9CxSx3Ie/ygz4Yyr4EevW+qrnpAplLjrWlf6lQzAF6iunOXC5RgNzy4CoR
EFVaCwwoa7T8XqnVH9EI+buiVVCh65ff4CW7vYe2Tjh4HVcoNwg34XYvd5DVgYNKH7XoORwMsL6m
92jyROuP/pHN7b7QBsn9seXfAYDADQXMAPJVQlKxs1rNGDUjerbieJcrxS5so/vMkgFPN82g/Rw9
oABOXnWCRh0YnNTFjJ71SevBERU/YPGfxv79gBkkJ0AUhZ5XjAjFzsvZGyBXR60SjXAlK3/qRpc7
nRZKQqctPwLyJliBoBrOurBCTUdytbdb5YnMKG1S7jSZJAUi7AGgE/H6wrMb5Ouo7l01TxZNW5CG
tNmLzT9S+hLnX+zsxUy8UNbLLQxlNYQ+Ybgq2FGheiBEDwZk1VC07/IXlAmAXlIcy/Jvb+ctCyAN
X2ujuBARuQsLogOT0OuseHkqMwUlZ1kgKfu+cCFC70pH92VYvOiLr4+HYpQghGTfFy5ByM6N6HDF
7yfTIZ12soSdcC7WBQDFPvYSRQgOmJewl2oNT+A6L7MXzr7XyBcYHCpnie69exHOrYjcfG0xFU2u
VdmLYjvlT/Pz//Z14cylesvK3Cyyl555y+S/tyH6P3O0thIDmA8ONjHmGeoR64ur4mVBuoN78zvb
GK6+Lywx1cIuzYw4e7F0vxnAz+KionZ7ijaX+WwIwjJPiwL2apDcvxB9Z8dewvaaDPslRLniKMQO
Ez5kEy50jCJl1vBr5jo96fU8u0ZbhT5QEsvh9pCE2O0/9vAyXgMp9bruO+mGoixQ9HwxgCMFC5QX
TfvS+N0aqVPQL80iuxevDyJAFirF8wwVtusETkrCnIegu35plO9JOzp6J3knygysfz/LQPZ9nFFS
1dhmTWDWx3rc3Z4w2ffXPXL2fZQGo3KecNTD5bAUR6n2zvUeu5wgwdOWEa+X3sYERblXUW+wH7Pe
e/cQ4MNXnmuDAu9CBGdbhMZI0QBunMDDCFWYMpcck40pglw13jeocoKvRkw+WnFU5lEemSfSPFYH
UyZ8fn2t2uefFytmS1U1epEidi6b6pHpym/b4ncIxDwwTO3ZwCWzdX0i1/a4NQuMDB30loRDn4FU
A8FOOJ8yL/6BUH4o3NmW2NiYMUhkrkKTa6cBstqXmypPkD5tjUE9pdXzNPlUppki+74QHtZNYpFM
wfdjeqq6Z0IlK77Owdl7Ca4DjS4oX0AbG+B15Bcuf7/BV4aczBxORRlQNWqOU9I8trbxGxm5P/XU
3PV6F99JU6dXS4OXG2gikH7CVkNFXViaWBuUeYlJfwIQxCl1x0Drv2p9ioZftw/Mph0I9KCOBUjA
1fAa2k8KU6GYnUApux28vPYqvXKC21auTj5GgbwJWQnbkRcQeUXDqbfqnJcQMSn2YBHGS5pWu9sm
rvYBTKwC5kgzox3vWmOGaH2sTXV7ShW2uOhbmGN7luyFTRtAYQNAAdwvaAUv9wIfWGayUYcaVLjP
u8Ond48AsscUqVyAAldGz8uvs7aquDLn8wlq3sMuqv3/6fMiMYwyDEObLfj8yB60fc/fG4ZqyB/+
/fUiKQwvQmo2Az7fKbvIN/T3Ly8+v6K4kFPHY0CY+iyrIHBnkvk0PGjlYZBh8DY26MXnhQgxI2Y4
hBY+P6c+Yx90/iFR3r95UHIDxB4Na+gyFGshppJA6bes1VPShk5+N9syibSNMayteOhEBcHMNQyr
KydSjXOsQvw4dCKFOlNeu8MoA+luHII1c4hYdxUkuapRGjZEMHCe1VNuetXkMZky49Ywzr+/2j+L
QqZBtSuwX6inVn3Kk+ei3C2JJDK010vnwqkjIAS0e10HsNleCdSWnDOoXdPlZJIi/mBoC0dDNdJM
IZB2MXwtkn0t2+us/4K7ZfxVk4UjmFgZGpwUJCenREkKV9dTTffLyIohP89Sx25bfuRxlLlQIioe
4zZOfuHVak9OqqujsiOjvXi9NZp3ACkMO1Sgij2o1iaXzmX2Dcrq2VNSjNUEeTH0rFuT3TqtokQu
ZO3Ll5SStrvLjcqzrdrr6FwbrqmOLPesYkYTaavOPp8jJcBbme76TIv3hlFmXqWOSMJSsNHv4iiJ
fpApHoMQXbxKO0yOAT0bh6tIE/lVa0H5C9wvqjZlh8VGWt2hBHlIiB0rTtcsXeU2im59TllT7LuY
N4cm5Z3bxFkbVOW8/Ip0OtyXMQTE0xytYCzRYpcprbpbBrtxoDpnfs4Zj9wmK1uH5dqw47neOh30
Hn+qo2Xt8tLUTxOtltHRIiN057lEGtletJ8pYxN3q2yuA/h+FY0jZjOj5SJq7deRT3xXW9GPTg+Z
DCOxuRkh1YH2T4obUmz+JKSKauCmF1CH+8mIxKhT5xJuhE0TwEigYRc1mCtUXmwUsa7VywJmxz2m
f0gPiay5aeOSJ2hVgV9QkUADLObySEVQ26xoaiwnQzddrdmlyqNBgmKScY9tuYZzO+vvODu6aKos
lxQsdScNgue/lncWquBrUI3H9YhqMjrNgFu7/HxScvAUKw3kZlFLzjzohbz7hrz4vhCq1hPr4Hpa
65TmPtA/zpTJes1Fiq51CKAjZqDXQ4p/ZVq9HMLUxSROTR6eJuA/v7dpGAY5s75nRKGf8yFO3ZSW
BIq6IMUFh5Ky7FbdPMfm5D5Eb+xAVBc9dr8bQ3khM3u9PfzrjYgAFz8QSV04dzycL39bs2R6Vw2J
fqJ6jN7RnZ74ofnzto3rHXJpQ3TuY49WT+SPT1ri2Y+xDBuy+flVFAgJPaaboqg9oxVFzduiJxO4
wtYtIavzD78fBEd40qycQ+IlruhlU3QR3FSEIJmRU88lcc71UcUEnRkQjtAApd1Imwz9tBi/M0ad
hkfAKUBwVZb23DQErSmCdj/0Dok+YdAhLJiFtX5K2cs47Wn4cZ6/MMIlZ2prU2GnAwK/hgxXvPHm
kJFxRK7nVIK3Nm7uOPSNePPx9qpcPZvx0oeIM1YdoFxc7MKpqtM47Ztmoqdlot5i5U45Pdb6Ues/
8vT3bVNbOwyUlaD6gHwQyL6FOLQt1bFT+1E70fp1Up6H/e3Pi2ByOAhgivFdgGUQneAdcHkIMzIl
mhYO2qnPJsee/6T1uAd9rRundzb7Rdo7Xj+MauQqreVX1f3UfYRWqFObjb8UJ614HLvHov5Jl30d
SwL8rZX8+8twk1z+sqXtGQgMMfKEP9cL6OXQLS55Jm5N7qoojgo7Qkv0DV2ayMyJ53xsyEnVDup8
v0jyZ2/5jMuwD0E+8FyrD15xJcIQVLVXCcI37HmqulbJHJQW3al+RY89OApcMmderXyw2C4mkTeM
u6xiOy35HSYgWS6/lcWBNAdF9vS4HjQE6CHAiQBgpU0T61uWuTCzReIhUHnjOoiuJO+O64N++f3V
/tmlXGlDwluO78/1n5Favk46f86OqFZKDMkGIq5eHVK9GmGIIgwbiJuCHuH26dgcyhooYXtABkVc
v3ilFo8gWB3oevnM6/mlqyoQRnTfmknWvbllatV7hneEYgHc1+Ws9Ug0hAmaVoJxAFFBF+3bZuVr
tMH5RaKPt4d1fbIIarZ/bQlxRxmmhsUz2Iq7LxSneYzuKxkUb2txEPmtPDerkISYgUntcdRDsBcG
tTWAT7VzVMnabA3CxqsTuBK0E0Di4XLCipjnGbTCjSDWJ0eFl6/C0cfhuT1Vm8OA0A4QEoiYIdB5
aUUBYe+SArgZ2Kj6qw4YSf5lGOs1ghIwwD5iBhZkQG1odAuG0YMwcVC9lLevvTJJzorIoAM/j27F
MzvC/rLIAF4QOKogYaGbr+pduebT+qWHBHjmD0PvzipYIfIvlH169xRi3oAxRfyJEElcKFvjsaEN
phrU6ItQHFvb3f7+xka4+L7gb+Kom8x6wveV3qW2p6du8vm2hY2zeWFh/QVnHs1KgLcA6kcNxman
sa8JNIR+cpl+3MZOe2MowG2hQk1AdAAD3jIq60c1QF9bFj/JZJ23ZgkvSmwCnEoL0erlGJTIrOOe
Dmpg09qtB5+HDD1r/u2JuqqAoQBybkTIKIZjpXRqiDEkCxoJwx/ZXLqW+azVO54c2lqyLJIhiUen
aaxBU8sJy5LUT1ZhfmdjfceaWDKo9ZK+vMQvBiU29qDREXpbMwa1DPc03CftSU0+ECCLWSlLdW2a
AvQTXOUgxL/Cyi9E0SLapWpgpn/m/PNCcm+chn0SnYoqk+SktjY1wvA3/bC1T3X9+9mmhiImOIbi
Qg3QeeYV6vdwDUtw42jfb++JbTtrKxHIP5ENEDaelbOiUs1ODbJor1kJaPH8WAdG6ddtM5ub4a1j
6T9mhK036zPpCSC0QR/Fbq4krQNaFQeoIclwtuysyggmLh0E5FflGaJzM6oTLbDYISJetTj26/tH
cm5h/QVnC2NAH1tDLk8LOvDr2sWhDaGDIRnFlrM5tyEsfgEAfJEvsJHqDvpzcxm54+Ys4WmPAgmy
nVevlmhGRhVAPC1Y9O969oAoxh4k+3dzCEDIrqkZvL3flGDPpimPxtIe4kILqgztCweGzN7tdZAZ
EHYUKdTUyLtWC0bjc7/rZF3+19rocJZgGPrvAETyCT0zm5r0Nda5Le5r1I+7Huk4ao1frHo4mAyy
tEsBcGL3Oe8tjyuxh3DIV5PYrczUT3WIC6aF7cZ88mKKFG2beBlghv8wCXgiGUjRYI7F+vM8Lklj
VLYWDLHPIg+yVv/T90UfHhVrPyNIw4NE2/PkWMs86uYiAiMDRD9S71c1LlQlsmgICX6/+ZF1rx9v
//ot37YyAiLKXRO24vvRXOxsboqIrJfqcZlsMDXt+zH2x3HwblvaulnR+Wfba7uKBYbjS6dA0DpH
o1aFt5750bJzXyuM46wzcCkrvTNP0OQFSvO2zc3RndkUQkYjZ20yp7CJApmj2MelAMceuNia37ft
bDqLMzvkcmw8NPM5qxc1mItPivpoGN+i6B9ectb5/AmvhUFrQR4XwgZe5B/6cf7QayiKVai5hIlk
qUTClzXUvrC17slzz5T2VjgPsxqAhd4rjKcyfbBqPzFtj82Vv5SVg2qCVzRfyulTpSIuerk9n1vr
BqI5xA94miKjI9y4YEFZaFxTzKeBnO4TyExV5gx8f9vK1o40QFCJDAfACqbof/WyNVCVwijH+EPK
n5rugzK8tvErn0pfbSWh3ht5kRiEnVsTnDGvaThNI6xBSPTOWGw/AZfvpNcuYhhfU6sjENWHMqk8
1jSuytADMGVeV4MPimpeny9fo4a5XV1L3KPYFPW21me/S3TicxV1MV3X2oJ0iG3/puExtZD56B01
O8Sp7ahoOg9l0r+bK/x37kVMb8xIkoQ1TibRZ6+K9U/mqHhV0oJ9Q8bhIDMlHM4OgFgzS3FwunlX
jM9ggi7rA5Wpp25ehufzKJzPsZiXmjI8T0Il/cC1aReie7/Kywe0VaNrGyK3EUQBk/lkFNmuy4rn
djLv5hqi6jzf8Qi1QShT8Tj1aJQ5nE+NW+eRJOLYekODLxRFIaCcQefB1rk6O9hjUtktt9ctn92V
5cEylZ2mH/vmYW5AfpmH4A1F7FnUzoQS6O3TtnWPnZteXw5nplnaJya2vxo0rY/OA8W//fnNwwxs
/VumEqgZwdVDSyJX8ByAy8r+2AjS87x3EvCyTd03On2PYxk2ZMMeML64khBJryw1wkym6QC0uM3x
UAxB+LNT/1TTfkbTg/YayUCGq2cQPAceUyCjstfueZOsP+Vs5uIsVW0zzjFz5vynYYvDzcYpWHJi
oQr60yH3ANXcTaAouT2lG7ca7GJ4uA022iXNaoybMI/VYIj2Joi/YpemklXb2BQXJoSziWTSYPQ6
hqaMIEGtPwNZ9/5td2FBOJaJOjRWmmOdLHN2bBXa3OXwP5oQbsusUMaRzDARpi9te5e8GyWrQQEI
4Ensahwg9NRdrj+JoijLeYY3NSfesPjAxHjvX+k3Km8EgSv7wLoTznZYNxhxn9p0CUBM/S0dMw/o
wN+FFKG3taEYOM2wqfC/q4Qnb2K06qTWEij2nW3uayVxFmgw3h7LhrsHdeBfI8JqgOeY4hGAsTCr
ciA7AZZJZ9Ie0kSydWWDEeYsK8aC26mOweh+3Lp2DklJiYmNZMpKBIE6IBDSay3wclmglqSXIGVZ
gkg7ztMdQq7h02i8G0xB8Ph8K6SsRWyR4ihuOjO2BnUJZm3fNHsgVSoZ0HArngTbBCR4rbXFEc0p
lwPhKm1xHc1zwAk5hGrkJGn/hHYbxHSWP5TAm2tkn7f9H7Tq3ltcd4cmdzsqW7INb4Ofgdot8lKQ
qRLL9ao9KEyv6RygQQykYug0c9+99y4MCHsv1vQBkGNrDnRgkDO/0n+0merkzfualdaQzQZ2cGUQ
RtngCpyCbq5qQHViDpbORWkilXiDrSjhTZAIqbWVFlYk/0RxrQPdhjIjlBnczOKHmkKByrpPqbKD
8qgza49mmDmN8axaP2/P4OZWAWUPFgkLtNanL7dKURWkTZeUBmbWUjch2l0D5gPHAGOYMzfpR9Vg
fqSZx8xARNWCx3WZHhd7/JTqsWSWNxwJxA10gBZQH8cVL5y+PgQ3eGqoNGjNXcd+WhU6c/MdlVRY
N844ihorVzGa3IClEcKiASDKpU41GvDsIe8ar5kTp53+FKXtoqh1e3I3RwROZLxUdRMJJ+EJQrIc
rK491QM2Pi0hSAqfMg1ANfCev98OAKeAZaDov5GyaIgeZ9kEO7z1deOuLR3aO+grkRy3rfN8ZkfE
57YzyawBvVzByB6tpHb6NLg9EJkB4eZFLQDwFQoDanoH7dVM1k0gEja8nWRI+1krgBnbXVz9ZAQx
cV2qelCSTN23Rt84ldYnEPph+QONkLIK0R28r83yO2lHzcErtnJblHrBPDLIMG/r0RLiTHgU0GUR
iisa2eHLo5cbIS1jZTSCsnuoyaEuHjQZs8G2CVz/a00Vor+Cg+y7LkJRuDICs62+Z3r0wGyQhtuG
/w/rBljvf80ITmRMo3jpVJhJ9NbX2OhN/5BaxVz9tbAetbOIKU9Yl5hmaQQZf538ibzcHsDG68JG
Ug48MKg7Xr/TEg3sbkWl6QEU84zwXk8QL+14es9UV4p22FyTM1uCB5rbCbcW7sug6IkDdmxWAXIr
y15tnqQzI8Le6vtm5u2bkc79rb4fKA6gJppODBPJkDX2u1wNk6P2OCQxHA7WmpbKA7Hm4+0V2fKd
5yaEAVgjZBqUOsFJjUt2jzbf1jUVCK22BXQFK72Ydu+3Z6H6YAJtjfyUKtw+gNO0Zq8WsNfpHmtz
h+o91H0gbvj+NgRMmAY+sLWuChJKwclZUFAEnW6lB0p9qPjhcHscWwuPqw03AZ5h2hV8M6UmxIK1
CC4UOijfcxlP+dbmPf+8cA6LsjfnZF2WQfeN1O2aB6ZLUFwbz2/ErX9HIGwuFuXhOOQYQVTsAd0v
CxQrDoXisx9V6Uym5O6UDUjYZ4qR51HVwBqtGJLxj6OmAXe1v70o60dET28BM2bZFqQSANi5PC8g
CdO7AiQLQZK+DErq5OhSjgxwwX2q2DOUNiVj2jo7KzJg5c+AcrCI0Cs5a2y1wl5Grwq6AT6Zg+Il
I5dTJa5LcT2uv4aEyQtBd5PVBIZmtAXetXx66mNbcdI4+5QjsQKtI3T2357Kzf2tg1QNB2f9Tzin
pd2OVQoliGCanlkM5ShJzLb9fTCBowkGPTwiqKIE3zOkuBc9MOJ9lTn26N/+/Vv7Dfxm8ABk3eNi
AQh1/JpB/ZQEFAIJxQ7VkTSTvDC3lv/chHBGs3gcM3QjkSAeXAMar+SujN1Uxmu4NVGQsIfeCToC
AGtdB3p2I/cQbmlMQkiQdhAATTS6uHZXyzBbWzuM4cUF5kTEbXilXFpRk4rSqU1IwDTqJ4t5tDPb
o7OC52oM0itLphu2OSpgO9ExqSHTKFI1jWEEihMN9TkDlCefB9lTb3NpKBgBdQABgBIUfBtpGnuZ
NZC6WXMUfrLyCbK8ZZNDFXfWFdeG1tU/XAfINiCRaRtMv2rpGhelBLd/S1BWf7CqR0N2HDe384pF
M+21RddY5/NsFzTohCq6XAVLHRRa6xgCoL9Xnr7bZ2Zz1uA18YhSgQsU8zKN1ROlAFl3YFWGAwYU
j4bqTk/BtiMpzmwZQvYV2XodqVCER5ejaQfTnlmC1e8HLXNTI/1IRtI6RAP0iaZa594e19bmPjcn
HKHOMEye96s542vMPmb5Lsx2xfCR2l9uG9paJTxDQcwLoCiiQiHk0PAISKmtoKbdf7HGb+GyaxKJ
oun21P01QS6nriZoRVkGmLCaY2L71XLU26OW7G8PZCs2OB+I4A60omXQTcWMAe+8TLvoHixNo7VP
Qof+AYfhPxjDpgZ5Egr1yARfDqmqIBgFRlUS5HU3H1Xo6bxwtbXwQIDWDEjKUbap69EEA7YFCY4w
nCzJD9icU/B1IHJAbRbcL5c/oGYsDWOWk0CL+g91k/6Y2hClIiQQnSGUbcbNPXJmbP0xZyc5qoGc
nZUMnq/xm18FP5Sy2HE9PWK0sPZx4+ZHPhpNjZcWciNbSnv1rYNxSpJHs5Q8GbZH8Pf7wgiyFCTh
ucpJgAyb05JfTXGY/wFqhbD9rw1hT+QzX1p7gI02XCZQkS2fsfOJk5TD59ubTzYYIbQa+qjnmonz
BDzQHhljR1egraBIdphsSYTAtI4nPlU6rMC/JxA3sg5hwf7FqVJ7TXHgnytIfD7MtBrQroKN5UUf
ILLSfJhkpBqbs3VmQ5gtK2wqRbGNFbTzLZ52nXbohz//sCAgTgE2bf1PZNvM7CJKtRJTRbK7Ivxa
QipGHUPJTbc5jjMjghetOpJpHQ0xDmh3NbbDJx9KEpJrZ3PRz4wITpT3dZJTA0aI8rySd7w/O0BX
LAk06tak1pWMLBp9Bz6NUA1socXZfB9VWdBxPQAK/nRgzIAvW3PX69/PXNWiEiAMFORwp/ulMp0C
QiS313rLAErMqAIBfQoKFeFYhNo8NUpq4BHAVZ9NqRsvkkfutWtHaRlNWiB6ARUMdH0vh1BP0wLe
RiQiaTVHD6DD+4i+fMDAsvJkgy/69nBWp3TpeJHyRKUe0r7I1oBM5dJYFI6pmfa5HtSdt6RfmwWO
xFWjb2BtuW1oa95wkmEDQE4k69btfbYwbQNGi6Tp9CD8ALBFWEgc/PbngQ+FkhK95i2eOgJdPo63
mZreg3A+aV/+4eevFUAkaLD6Yi2kKYbQgHi9HrSzmw37jkjS29enG/OC6iJqPGsPqy6EYTF0vhm3
YyOoLRTEDtCAQdvku4fwpiWO94VBr6lmoQNmVzU6kwMtn7TXKrHHb8oUy9hg355dwo5CdAwy27WZ
BoGJcEDsQmOs62YtUCYbKNTGAevU92myEJd8qg3dYVO+b5K7doKsOYrO1a+slxygjb2gAaO51ovQ
0cPEhxrIZ6oIeqVqsAt1dV8mZH97IjcO6Pn3xZrcAvbKXiXAO8/avIva1p+K2CGN4ocyndetkSBX
B7b7lUIS2YXLQ2NUS6OUBe4uvZ39x76e/Nsj2fg+AdE2rl9ohpoIZC+/r+kFL5MRFT6FfR2CXoYd
3Pw8Dj22NOr8V3hZ0Gzkmg4kTcAAMx4/6e+PuFA9/vv9q6JTlBWW2TAK1OCfuXwAWNCxJ8lib40B
FwroLvFKRtZMWILGKBJ0HI00SHEmk2+tLnvBXp98lBpRCQfwHH4Fx/9yDdRuol1X8SGA1FUOTEwC
DWvvvcsME8jHr5zukOQQXytRHGZDpYM6I+Mfw5i7bScJgK5PBAxghkCShTqtKnpHqwcjP8SSh4Bm
5Q6XlFuXXqvsMibJwMnsrH8/u0QqQOi1dIIdqEY7jeJREDGFxiGXdrhtLgr6MYBPQK7vqvG700gO
vj8yoJ+l8JpO/Tn0lkPN+OfthZGZWTff2XgIspWzwbUhKDp9R5v0mFXlD0az77fNbE0b+D9QPEf/
BMTghS2mFXj7L1XfB5wHFk2Au8rBBD57bfN+ZDmeggiOVlZ/5ErE6g96Dzuzs2gXGOa+MJ4H+2BG
ncPS1zH6PvN3py5WY2DZN5A5X/VyLmevNboUyUGlC+rlEFsB+JppK7lKthYIZx4YCBvgnyvgARoR
SdbXaR/EXHcq9bQW6Vnl316ebSPg1bBscKioIslc2ydlCg63LkBiSYfArOYYTOIBtkyYCIwQeuOJ
igzW5VSpsTLEio79nFWvHUplhfqky4pXW7uMAVWEB5BBV0q2Sxu86bUMHMgjvHF6Z1X6o10au2po
vMpgkmjvOmpFBAkBFRQxkC+4ypUm0KxGaiabArb0jpUfx8QHz69Hx1feyJLZW1N3bkt4P4aN3Y2A
fE6BPn5k7FNTgtIieb29A7anbt1kSPxes2s1cUqmsMbURdM3LdlN/K5aXCZLmMusrH8/8zaGFhUa
72BFV6a9Bkn1tdPHIo9qKwHSrG7rMgTE8mCfgSsPteArpoIx6u24oe0UIOvvLMhLZbPkVt5clDML
wqIYU2Wn3G6moKE/p/Iu5IDsy3AFG9grHQgdCh0UROUgNBTmqwih9ZjNxRSE/HOpfMrJ3ZKavm6v
Pe7cicrCVchdQx6aXibhs216xTTgLQ5mBbHUxCIW88EiIwBP1ZfBone80F7Sqn5aGPXpYrpzTe/R
d686JuDti9l8vb0h/58fAL5DEEiiI05MC1doLh9Ggr3CmlNB/mhQ72zyXa0c1f4z435fHTrtQafv
zgdhxtHi91+rQjxazN3c5iasQrDYqRES1d6c/IgMifvYOgjnZoSYruZZb/DZHIOafTGLrxWEHQEq
ejf5N2hQzq2Il/tcGrG6WgENqhNXiRN/u71IW14Q+m3gpwHLA2D269/PznOTLyClnUdskoZXrjq1
XrRke8VmfqJGXxUr+nzb3nqoxGMNpM3bDfLGN35pj8JDzXG4gIENTHKkPkJQyumnozYSDyoFTlb6
t+1tuRH0qMEjruSloOa6tGfnlIO0JZqC6gsPP+oyNqf1ProaztnnhV2QJSFhQ4nPq9Vz0ceeFYHa
kzgoJoEwDuJ7g6cq7y6/ri1UeGqtDDnX7y3axAkSt1EZ6OVHeySOzv0kom6VfHrvzK2JEAP9CaDm
QIlP2HrgOCx6cCQVQelAMM21pbTw11sPH0cVDEVcxBRXBCPgdi0mvsxFEO9szTf/2DMqYX62vz2M
ay+/Wnlr+oU+tipGFGi3jJdkgBWoZDgOrWNHVg+/3mIXFsSnfJkO0CxbLWhst5IJGu7tEWx+H0QJ
SISgQAnlmsstHLe07Su0RyN+POUujYLbn99cBtyw0DkE9RJw6ZefX3JjGWM64vPW7OSJ5qTDV0Xx
NNsr8Tq6bWtrMShE91aIOgAWYgJvGjNQzcRpgf6QFwvviMIHAue2iWsHAwkkFFAAp0ZBGq3Yl8Np
BsNK42EsAzVJPa2/a5cvBjoH0K/kJ8VOgQDvbXtb03dmT8wfcLOfqilry6AmgwORFac0khc9tzVH
rfJDVOSykGJrDkHHgTTc6gXABHE5wM7kNuSF1CLgavKZTBwBEnfnzJaMa2vXrbmvFTsKohlRdkLn
Bcv7xMLxB3PGEbwMknXaHAZeEoi/UQO90q1Uhjln+agUASMMMBjrt1aAYXQKR1nH0EYyEXlEwM8h
aoKbB7N2OWF0InABMS9xxWVOVx2V+lgss6Oa4OJWDqZ5hDbc0mv4EaVDpqes8N+/Q87ti3GmnvR9
sfwfZ9+15DiuRPlFjKA3ryRlyqqo6qruqRdGTxtakABJ0H39HlTfnZEgrriah75xIyqGKQCJRJqT
JyHfLuj3xtQeCUbc+AA9bJOmejErbwXovrSzqCkD5456vKbJrWx6HuduOyVgcC2DymngZE17tsbS
t6Qep0KkTZ15wdtshJBKDRXmx8fre7bweeiEBuCaBnuBjPb5mbWTgVHnHWkiy89Qo1qzQ4ufx8d1
kc5SLwoJqYeJbHE1UaAYE7/tv9Yrru/i90XvFYYfAlz0yb576lUpMShZG3w/pu9kp+Zv13dn4YSR
EMXzb6DpykQ30fnuxLHmJJzkNPJ4urXVZlNgYNaaYVtagxgEhNBFPNIyYrUcaMuQJqNRnnzv+szv
xhVHZk2A+PvJJql9a/Xwnmik21+Z+dvTXq/v0qWHLupR/y5A2qW87VPMzRloNJHY763dGIee9aDS
b9fFLDwAAAoCn4RmO2ReZfRQPZC+Bl1WHRG1QWtaYzIflMoRCotf4979piTdyt1YPH0XqEgVXYQY
+Se9cOgEqcvO1erIwqguJKtR5GGJ86B4zdpgwaUTQq0VKSsQi6PDSrJcU43hW9Wos0iQyX+phpUn
YOnz4BsBTlEwUV/0BnlxURLXxi1JqEbvx4mMx5qnt/ekogR6IkWoyYmaVenUgxUZalaryn0xmE+U
ryFDFhYCRD2KIPBigfCWiSFNO9bSPtG7SP0Y2/uxujkVgqrByeelY5gZDAzmSHcRt8P0ZVZ31xV4
8dejBgLSDIGAlMvdtmkgocPw+eTD5H8Zylqn+IK+4g2HK4ZmQWDsZGOYU1dh6VTySAUsWUW1vqxD
Zw25tbQIQWguIGiirVoqeDuZqvRsIDwCQXhQbOJsjbdlwZqgcossPjILIistHUJdZyTlVtxFk/0w
0vtsfJiAT1+bArW0V0DcII8rpiCibnCurF7XsiRXsFcTSI+T6ler/9IB6L79wE+EuJIH2QPKUts9
9qq1vrGAVyuP38Ia0HmAkBvAXXGvxVGdXLgRXUcNV7U2UuJdrgfNvBKwrH1f/P3k+xpVXVJb+D7t
7hWwnxvBTFdM7IJNR1CPOVbAxoHoWD4GPYX/PrpFF7U44UabQlP/1lbHsTom/OvNh+FhoAZmbcNf
W2BkbRuNjxVtom+aF5XTyl5dXgvADDDPDygZIAIuUnC89axOz1QzApi53cfdiqu58Hm4Z3iC0Bpo
CKSJdBSzbtG0Gg1Y8MRvwDlhb27dHWSyBRccBnMhyrpo2lQVTAO1JkBLkl/3ffrz9q+LdhyAV1Bf
Rnn5/OeXPes0Le+taHoq2+eYrjggC7sjEEroOEWoixhKUlTTKJ2BAVwceaW+Nar5HTxKK7WlS6tk
A/YGFYUniCSvnL7LK6vNzEoDXrDxUytovDBu9hZf8dQub5xoHUbNF8hEAEzktsYpSzuV8EGL3C7Z
lPYmd9RtZd9O7AIpeEAFdRXMk4z4ZyYb3VhhOuArg187d8q0oVOkmisZz6UtA/UCjDhGzMCzlaxf
ndjOhCGuelRr1V61EAnOSfmMHCs6u93bW9SRWcWgHIDgYdDRRnauYa6bpKUSt0rk+FXzNY3fryvw
wsGg1cPDaEJRNcdizj+PflOXaYy6UdZ3b7yIIcQAn6nydl3MgiKfidElMaVlTsRhbkT02tdmvx9X
zmRBgI36CHKAKFVctkVwu8PsQA0X0Wx+6F/0YuX3i10+z9IKtnpAYEQWDbGM2MaTFyM2ct2uat2K
SPkj6bb0m1o/jvpWnbfZ+PvmrcJ5Cz4MdK6Do1UShT7CNisYSIDZRk3u82F/++dBHwGbi+ZIZOwl
N2e2jHTuVcWOKt3PUT9Zy5YuHcTp9yWFcjM1n1QtcyLttYkL303WmpIXbh/cGiSvgB4DHsaQ9gcs
O17l1IkWVaCnGkDnUaS5zygJlDU60YWlALYFnxbM4ciTy0RYeaGQdqJMjcAY37/E00qZae3z0k71
OsszpQC9JwYixyD0D24+6LNfL105amSNSkZ8PrPCPA2y2/kw0SUEXxYtegJ2YwkP6ORKsJxbc57k
c0T4kdsvZvEx5rcbJzzdoocOlw72VjrqSaGY1FE3ABvnrt+ilcqZ7s1x5RjER6SrDS8T/gcecACg
ZE8tNdVitsscnJV64hdjNLaG7/Rfrh/GohAQneD9A0wERZHzzaKGy5W8idWIkgOmUsSYEmitAQ6X
ZXjAGgLMJsB65zJ43iJFaAEQaOv3SQGGjPkw6GvjaRZun8hTwKVCKQQXQ1oIxmHFeVyA2kitftf6
Y5zexQqwVm/Xt2vhapxJEb/iRLfUycG8BpaCGs/6VasvRby9/v0Fc445GhpmyGB+lUjyn38/LXPA
wksQBVv50czflfbOI3fGNPudxfxqrfNoaTXgJEYCRMAbL8roQ1J4TsFB14Rh3xtn8L5OfE2JFyrl
aKQVXUCgUhLcsZIjGvco7zLSqJGuTn83g77hxEqBeqD7EkXs1GJ7dzQ3dm1vdPSlNXjNVkLCBe1D
+wKQfQCMw5+UsQIMA0pURVATNcqbNT0Z6V3Z310/taV9RDUB6X60iImzOz+1LoupAmbSGbRXzqPR
d8+x16/EUkvqDfizyCfBk7wAWGuxZidNKUSwv3UCAn6v8gdwTv4HmJKNhaCYiOQIPG/Z6nQ4BYuy
AcZfrWefVo7pq9MY2pmRBZSO79d3bulwUJoXYQryAuAEOd85N6sQZTAbL1mdBVaPBEr2GmdpeF2K
2H/JkgJe+68U6cVx60yxGgwEiIhiPZGa+13FIe27knU7W10xEZdL+nS9gffEDCGkaYWynJiIrmmS
JhvTOco5RaVcCzSTbHTl2/UlLUrRASUVzj6G9cnXKrVRxCrB36TFSgKKlfllHiowx9bJyiu0wLqJ
9fwr6aIGrGYTRZ8eJGm6T8hr7Hz1yG8r+9KC6kHl6ORL/z/SFJf6jgYPA/BnmHRNjE4530VeKKpZ
gqsO9I8gy9mA4xPUqvNa/XlpF0XXgjC1iDHkID/W7RFdbyNuVYYhdtOEQP/Fy39cP6pL64ClnAiR
rIPFWUsbMoF+jav3czM8Wka7ouCL6xCPKxI6YqCBpA1gKOCz3VpT5Hg7Mh+U6cDXhhctrAK1ABV9
N4K65GKq4lygv6rN2/p4cBvTRyCyYqaXvo/AAlkpIL1hSKVdAkUlkMZeWh+tuPJdrfBv70xCURmD
pJDoRP4Rg33PNUpvrJwgCq4wfCmcqm36dtMpY/YxEBgQAKY70Wct10pQmUzayZqSF8dPxxj0R2vD
S6Qb8UcAZmeK0VHoeZCxw7yvYzVt2uQljzu/VmffcZOAOrVfWLvrS5Hf7D+iYLtgNJE5Ql7kfKu8
Oh4nwO6TF4yI3Hv5uBvT+IGCbQc5cF/J1bAlAyg+ze9FR57iUl3J/EjafCFeMtfo3+TZiArsiz25
f82W/m6l3W7o17g+ZMv2KQfBJpDf4JhFHUKKODX0dTWTxZVDb6MXLqFej5nixT7pvDed8chunJC3
0509akGiWLdh9f8IB7pGA2f0Aj1Dkc+ulTk0PoxOuc3L77QrNuX0PZ9X8phLaoNoGlgHDFASoIfz
s8zQP8FVMscHVk1+0b5h3rXPnaNZrTxI0v39sx5k9xH96sjK6tKh0amkrY2Zh4e43BjFU0FXTNzC
90EqIuZ0mGJip+zf40ZkgGx58YGTI2Z7kePtOo/vw0SIbJPwfaR9UmbPreJMOXR2pkMjeiOoFCOB
wa6SJ24UgLu1xPXTtGv3oLvUwmoY3T0aJNYozRcXiqKSg25DMTNEunzDjGFslV5AK9vQebLWhhN9
cvCeOEPioFBgF0UY9NQsJAnNZjBGw4gPU5fSjZ7Zc1BbHvhOAOTw81Irv01DVYV6xdwdAP4YDNvH
+Y5mquVPdZz+7NQi3Y5FQgOnZZjbqvFyh7Guf7lN4oaFFoNZuCgAt6oVJFQp/52hMp311i/AKsyn
udV52OcZRiJZ01rRdcFuYGUWqvpiArDpSipoMq3KctWND4pTgkvV2CSlg3Cwvi1R9b8NRJzpidEk
FxENWpX02emgKYYb+3WZB2xFgEzQLUuQXa4hoeVQKqlyiOMhrAoQF5h6HdSG80LgArld9cBbxW/0
KixmbWc6/KW33Idp8PaJXd3ZFg+UtNm54/CEpN2mINleI1lw/cIsbjayv4KRRaD3pOdUsxjLE82F
mtIn2w3B/OKztUSU5Lf/2Qc0vnsYWipaP6QDLRtrmKiqKYeJH2P1rSrLUFcBmfesLWaRX1+Pi/st
Xwvk7hD2ANWCko/kf9iFOaCXrUxeMopTZT8UFxXpYsez3aTogd3dXRe3dMtRu0LCEA4bQmPJ3OS8
Yi1AqsphnJ5z0Jb+vP75RRVCUUNwZxoI7OUnvHWzuu31QTkMo6U9KLGtBin8ziCngKLlM0qwpPPA
bVM3+WPsuN3OnJ0yTLr4G0rdSThzI94QzKt7BX1q/GMsHS2gxOxBGaJ0W4P1zoPZsOT1+q9e0imA
uj6zp58kvOc2mA3c1ocSm9K5b4mN+Sw6uuDjNf71hRdRQMf+rxRHevZB1VEUNLOUg6pBsYL8gw8P
ef5yfSmLQlAjNpBVw0BZ+Xw712L2WFUwEq3lhcqEWd5dNsSoYWEUnMuaNcLUpauCvBeMOmqtgoL5
fOvmMhmAda6Vg2LnPp1Tf/B+l8VzB1AwV1euyrIs5AgMF3UflJrOZRkGashtjbUpKaieeOJrhIc1
ui4o2r9A0Oxf38qlm4ki7D/ixN9PAurSrHVqlVjanFt+ou28qfMd7x095lmj+021YtgWxaGgJWIF
lCPkfJExaF7e0lY5YII7S2FBfYD3dyaSVuoamfnCRuIxRsEOFVqkeOVci8X7tGEafDOeDpg9mn30
sbEblGzTtBko1OaVUH7B5pyKkxW/GTJSp+6Il3/2MYSek2/XD2rt+5IOlk5LnMnG9+cafpJP1sgr
5BGv4j0QxU28B+CZF5HouSY4nWDnrjgW0Jo/dSdMan/eWT2ckw3MdFr42YCnb7A3KvFe9Zx9qKT3
LbQNwut7H4fhkVEKUu9s5a4vaAx+FqZViBqfo8r5bXsadTWr4VHN8bZXOr9k9woob4s03Y8JAQ3q
Wk/0ot6cCJT2QZvyvkD+KT64Sv9kFd59hXwWKD7DfprCWdFWboQMM/6z70BjIq8OFmk0Mp/vO/hE
46qYB+x7b2F+ecWfjLnaqu2HXb7WPguMacCM6X5PZ3MHKiE0f9E1tMTiHmM2M/IbGAAOo3P+Eyal
S11TEWEMGKtM5ZmPu55u7e7geV/LauUdEuuRfAGoGQb3IgLWXADHzoU1FITf6KHEvVSr0Cytjas9
JuNPQVwTww4QN4jtlTDNXDxTWG4Eoh7qxTLcQetddeJ1Ex9S+1iPhU9tLcwwaXVGv6vTRc74zZ12
Coa347/d9Nzz+7by6ZQFrVYHStUGBUn8OkWMNz8Vjhp6yeA3mvmcu/auHvdIS2ISqRG0lg4k+l4Z
9CA3Hxz2kKkT3orUV7pDXSKhF+9c6zmfFD8ZnrPsuxXvreLO1r8rqA5YdzO7S8chvG43PqEC8n5D
vWBydQ24Yrl3ok0HBBt9Fh/Q39n2GzIdMA/Od9IZFfkf9lT5XNvrdv+iWM8VyDjrIkUGYtro3ujT
AT1+AN51GBF4/VfpSycifhIoWTB1EoHnuRbEZjnZGtG8g508jXoXjvyrB4+/0DDvhhmbaVb8SdvS
+aGmHwbqWc7EfZP9pahzYFnzxsz/TloWmBkN5jHqOzc0Kztop+3U/Y7zR682w5it5TQ+0eMXW4ky
N6bMIxt44ZZ3aELjeW55hwK/psop5j+CDD75XQ1zCIZ6ZXivzA4B39eOPtXE2RTGpu+Ir6c7Q90S
M982qhpoVgVStgdNKXdl8zw7X2i/680DOkFa730w9/P40XflnV39JGwM58zd03TFP5b5xoXNQaCP
qY+Clh01FcnmuO5cdWkbmwer0/w+fVbae1I8TIDNQ99z+t6xX2Z2VyXbgo0rDsfCO2bCnoNiWDQ2
X2RTwcUzNH0Cdl47fuH0iUbXFWvBywU6H345oJDIy8jabrZFn3LKrAPmdj95Y7qzbKS35rWC6OIq
DLEAkce7GGHitKjxUNZYB1fPwy5+7DT2X/bpRIL4BSeO2ZjwuW9bDr4tMA6jvzg3vl7fqaUluKIY
ipgDjS4ybApkItU4dpZ1wOQg33fa8j8sABVjRK/ACANgK9l5o0IuukVS94BOpm5PfvyHX3/ydWl7
mqb1DN7h65R9qfRnt02C6wIW3kQBwRMjbDVxXyQ3wOOT0ScVsw+0N5/MkR/y0X0DK92XXI/DyUn2
o9WSFZlLyou8BwBAKBOi70jaMmfQB63Pobx93uJFbJ3mte7HZFP1prFyOheiRNMuyBjw3OPZv6Dl
yG1kQDLGy0g17pvq3e63843oP7R+novQzzVYt2ul7ykro7Sa+juuY2pUw9PyUOvuWm/bxWsCUchd
iuQCihsXTWEz+uHzJIUodUhCNnRonckd37PrFGMtjJ8clN3XteMiAhUC0RVsIj8DiL3sLGsDs4zY
owWYeb6m9r2Wfm9wgbK1ZNXSugR4/LP6hNGl4u8nRiAhiU4494rInrxm26VkS932waXDD8Rse6tz
fl9f1pJWGDoYgIGSWCBKY7MxJLFnF2AaszHoPi2+tIl5oPoa/HRRDkqPCMwwAAIcpufrKnWCUHue
iwjDQEDvCG/zB+u+Xl/LxQXGEYGN7R8ZkvrlCQYB5LFaoL1W+2maydfZsO8Lr0e/avdDT+pnQP/W
6mzLMoEeQwMRCh9y3m5G0WOqR7PAO4rxLemrPdCwMz5QBTH7B7ddmwi2vI3/iJNnzirl1GOIhlFE
Q4+JtggM1Z4FyX9RCgAg4a3DNmE7JSUEMXwCHEtTRqVeBNXoRNbkRfOwlvNculJghgMPHZ4jYDEk
n2Rwp1gzckqjonXSo5nM1tecpbuef0Gz/BqH7qIwR0OeCu4ckASSpZ2sKimRG6ijqWnC2kRdqs7u
vIH4k7IGkVkSJYbtCHIVRNZy7aM0gcnjpKURb2GNhveprv12/oE44XZ9F7MBBexdAxuWdEzEqnlh
GAoaistE2yqFmgTKbG3dXPtp6/krXNZHtTO78LrUCy8CtwxE6Hgn0e0A7iWhoicWKlXyVnVySO30
R0159Fai/7XPi809+TwtMl5lLKER84c8dNZ+/dIFOv310p7Zed0qeo1f737UDEFbPwb2Sr11bQXC
ZJysILeakttiBXO2UdrVuVFrn5dvTW42pMGoCIwD3ivPGJ92/XjFf34W8eB40cgNZBRCdnQLSBuk
DmhQA+6aRp0y72pyPw5bSr7l9bEa95a+Y9OawIXbggcP0YmAp4PAUaz3ZLt4MxoVz5sK/cGsfai6
RHl0igbtirWuhMmEyYfXF7goT8xdwkOBYrVsdcZmrmOGRpqo8rb5K2qfvyp3c13EZ+O0tIl4h+Cb
oNkTk1XkTbQmLbPBgVVFxMb8RpBQ5kow4E4FXhxgOuFLkyqbvB4AZfbeOqJsGis7lMWEQZtTWwzs
RbdQMqSZlvsw0/xLPc/jA3fTIsHQz4S+4giBrZ/c0riDnNG3KUi2aE/UR2pYWUiBANvQChgcG//J
XVyZg2+D9+shSfM4GJuheGmZjW9RJa8CqjQYZKMmLG/RFJDitOvATsywRNLUnudNhfRJ72OqV4kY
PPH2qarOjwjolLuRGmiUrfX8gDGVlbY1BgPJayA3fODg4hykLeRjcLl2UJn24dbxXzRTpnabk657
TrJC3QyKAyyu47Y9GFAcs/JBwfJbM0DdaSiqjobVxNY2iPq/2LQtjiU180jV0JId5naG3NGcNncm
OHHQ9d2oG0DJ4+9eoeu9z5PcC5Qi04PSrKx7ALuG0G61xteoQp7JOBnhUBfDc0OIg+0ZmhUVW7ii
Bu4IzKQgLACF67lK504/gpusLfFu8sdfpNVWMs8LKgyAFbhxULxH25knOVNW51YEpMAkSszaz+YP
rXjKhvseG3hdjxeMpeBzQe0ceULnou02H2bexF1WodtsBGDskTYuIBwryI2FzYIPgIgETyWCLkPy
2lLNiAcViK6IAGP8CuT39TUsfR7sFOgYAUczolLp3a8na241ppSRk7wN6HsxqLFy2xclICYAqA+d
bRf5DUxQUjMlraooY4HF3+21UurK9+XyNSUZ2tJ7fN/0Nt4G+cf/sEH//nyZeyvxithSJ3zeeTAQ
t69NuhPvhWQK0VSBfl60DiABJJvCdioTEM7RMpptHrSU3xnGAS46LN6dukqkubRVp8Kki+cOpUUK
ry7Blfvgwpzor9f3auniCTAa0gQCYmtI3zcLMtou4AQRutvqovV5XvtEC9cIFRbuHfDVKvDViDjR
4ybd7z7tDJR+CK7EnISGVh3MxtrHo77SS7UsBgAd0GSDq1M+GviJTLHMjESpwSMUGvxh0PfUWpsm
veBRIKsiAnUogYN/59Yw8eaWGGrSRJMy+LrHN/aQb0ztCVTmNuhN4n7w4xuZlkQmQhwRXH3kbDXM
LD2XmZsVdE6rmyh9UUiF0TY3soV9CkCOHVgzHBJww5ImEAfUj05ds8igyNf51lrNZOHaWGLQhhj/
jUsjj37Oas8oik6nkaWH5Hgc35sxXINwLmgzSEdEQwwamEF5Jq2BmaDQzMsY5CDl9NrTzZTlh4Er
rj/fyKzwZ7dQ/BW9JPhfOSJyAEtn+YjVjIQGHP9WcsAL9x4jagDAQlYTNJByuX5qcUSVmkPFwGQz
heO0tlWLAtASCHITOMbI153rk6rAwltj2kQoBrGwxL/rhmXp+3jPES/CfOFdl258qdWeM5AGG+To
e96lW0O7uy5h6bBPJUjPLHgbtMZNekQlSeknjh6mWrJR+r/rNQbTpaWgVRoTNkQ7+QVyN83mqZlG
k0XJd5buvbWR0oufh/uOegxgGXBLzk8CtM+JOtk2Q4vD+8QC3bmR8+BTV4Hw/EeAdNT5UFCeGhBg
kp2m7uKV8UQLvx81V6SLHNgoFEQka2hyRkybKTRqs+a30cK516vbXR4EAACWi2oI7IekTJjqNgOq
NNDI4EA0A+224hYuqNLZ9yVVajWVpx1Yf0C9294VyvCGHM7WjrM9snzb61q7sFtnoqTdwsQ15IhS
iJpACDL42tv1zy+8gGefF+JPYs+azzqo63ApQH4FuxejOrU2Zm9xBeDSB3cUcHB4Zc9FKFlD0i7x
QMJo1yi1A9ajeBMNrq9j8URE3zi69VzEHdJzRxyu1HZc40RMtpnbFsTx5pZ3ZBNTstLhv7geAfCG
ZqGaKCedtNFJgeh1QfZUPM57XqyENosncvJ56fbZKkt1btv4fFvcOeqm1TYDmMqvb9faGqTt0mzS
j+DMolFFtm65vbH1WlgQpMj+2SJ5pAqigYGVuUMjuwrQu6ysgTeWThspE7STwcURILVzldLjjhZp
DZViVZ89j2B+UbI4e+mKRL0zjWGNRUVsueTBw/9AWzQKIIDeyRpct1M/Gog00TtUaU9z56SBXvSe
TybuBBoeqzAuMvejNDJ9Dau2oA0G8kIovaMnH16WdFAtKaqcjKyKJpMEZbdvyn0CkNx1bVgSAoOM
vk0DIChg1M63syTgeAMpuuD9/EXoRzyA3+PrdRELWwjAw78ipHW4hVbijxBBs++2kd2V3s6NvWD0
NkRPtjy9uZQp4O7g4QAfnoF+Nhnpm5LZrXQFgXuvgMhwNgMTzWUKAatyf6DpDyW//UJBHfEk4+EX
EFxpfZM5KYaNygSYlH00LoTO9B/8bRT3BX0J6n1omZLeNCV2B9tIGajM4m2i/Bqc29/Ms+9Lb1pO
zaKrxhpmujDA7firmMPrKrBgc6DGovEcvhG6ZIQWnjw1vMv1mquKGIkQNNilNbdlSYtFQhMtI0jb
wrs4/z7SaRpgS3MeFV4Q93eKsmHG/voS1kRIZ9AkcaV6CXhEh4FtXD5EGmeHjDm728XAFcaUUJQk
kXySzFtG7Ux1UNoQQbYH69ztiPkfrvypCOnKp9zTRy8dUI3sZ7pz67YF0C6PN0VrqCvnvrRpp6Kk
q8HiMrdGNhURzu3FGdJne7yb++P1LVt4EQCtAqL/s+R0wa7Eetebmx5plbba5MZ+tn21CeK/rwtZ
0uBTIdK50BHhcOLpBXjNvJ+z0k5+rA0rZ78kA/QJGEkrMoHwwc+1GL2jGgYQ5WWEhkj045H/0nZ5
0rUok78VMcOr6qBrMdXfknlrp19u2iPRBgQfD+ltMFAh1JXNVDY2SNq7GjnOHXIdoIqtb8uWfgrA
xBNEciIBhZ5CaYMSUjZTQsix8Nv4W12vpISk/cfnwRuNwAo9W/h/F4Z8VivquKPKjpilHWDgrIq5
89d3SHoK/0hw4Kb+z5RLWlSZo9ZptcaOaKtJVb/2HnLNV8ljlWOuxm2VuD+yME5AMEbiYOR2eKPP
BlqrXYNBKo90emBz419fzNJ2ARMC1ktQrCOLJqtrigkC6WyxYzoVIWo9fro2EkZsx4nz9bkE0Ig4
GJqFDM3Fu8c7pZrRb8iOYes9e17IeWD72o0QvT9S0CgMDwtB6YVTT1Qna5PBo0eTqGE8ewHchf+w
UycSJIs7uiXII0dIKHkVDJkaDmtTLCQb+GcNaDf8BDgCZyrO6uSB9YhjFbWn0iMr7kkNpvt9y++7
G8M5IQVtRp+xHJwrDM87l5JMrU1nXPNj29Etmhkq+CM37xSEIH2JHlPB3y9dECfN09FLXHY0sreq
fmlvc9XEAlCmADoBCQLw8cmN4Upcz1qZZeQ4xS9jHlS3Gyh8H9Smos0MEamMk6IYL+Z4ZVweu5SF
sWX4nbLihiwcNHpykPrBeClxEtKl0yxMX586uzxyc0uVJ7u594qwXJu/viBFUGIDlIduOZgQyV+L
ba0s3aGvjoqPuOBX4f1YMx6LEoBGAesRZhDDsT1XJZvTmql0xEkY99T9nmZfMDTY7/jKdi0YXEGr
JEYbuABsyATZBcjtRgtFvKNiFY/5YIXKYIas87ajiqmuPmu/3ay/Z/KkjStTFvdNDnl9Om1ss9uo
N0aFQoUNsNlDAzDbEwAU6ab3aj6PxehUx5ht3RgQftdn5m2OyKcMAx0ooGwBtwFAk+eHYwAoabrg
/z3qH8MQ3M57hBw4oPkCjwSwxSda+8RWJbWGemGs1Uc+fej6L3QKXz8Dyen88+sBWocxRMcViKLO
fz2iTYeXrl4dnVej873mISuj/yABWY7PNASec6HcJysoURseW5PBkcKoMjfLAs9C91C+FtUs3RGB
N/qfGLk4zArAOBoLYmqyMasXJX9F/8ZaQ87CK44wA92FaDnCGE9bOmtkUKlLuqI6Mu8XeeVrg+MW
Pw9OTwTisCh4A8+3qil7B8TMKtTVg78zlBsUXVbOW+Ze+HPgGA+MiyG4huR2flVnitvmWnV0VcXX
+N5y4zChv/I83xBl8lO0dQxU9em4lnlc0jSkoQDwR6MJOhil2+6WadW0s0WOdP5leG8ae9en39dV
bcEFwmsion5AkjSQip7vn5lmPCEDfGqbeIFWGx9OUuxmq/rpot/DS24fPw+yANxLsBcALg03XhLX
gZWlbWNy7MHOYVDk75i2Mbzg+qKW9g36INoiMG8I1YZzKXWe9uXEIIX1j66z68dQXxvnunR3UD7E
XFpU+aAXkogxKZXcYXjBOHkAHfUmY8Rvh+d2WGPUXjgg5JlALIT2ErgUprRjg25WQGhP6bEj47e+
0kI4mgAUKb7d9ZtxcL5e37olcYBXiolGyILCvJ1vncc6Ayipqjx6JFKhb/kb1Q1/wj81/nJd1MLV
xeAUtJHBNggkp/j7iZUrRgL3u7fgajhfbb/Xb38qMd8KrAefLasol51/Pp7muOlwLMfyS8YDdP5e
//ULOoaBhXjykQFEwUm+OJWZKrHK6vrY6WEZh5YTTtrmugi5r0gYHnBqAOQmem5RuZTuf1LPOPwG
fn1u/504ARnznduRoOi3nborp73tvHvt33X1HOtrQcuCfp+JFn8/OZzGdtrZMWJ6HJXhqbOH0BmN
x5rEdxhbv3Jb/x/LRAejyOrDO5dskFqnJUODIz0aWhck+bOrP5n9U07/Itzb2O532/tiZDSM7S7g
a/d4wYEDlgxoELTpigYESUuAJEu0xnbpkZo/u+bBMx4xoGrjTLuY7ZNhXlvqgs7DKfnM9ANAcdFF
3TBvpMk4IFKbX0DPGFB3BGUdDZICKXjrl53sUWNqMQFKT6lP2YtnbGrvrxW1WrjjKMzhVRE0gwCH
Sg5MRplTmPrQHPtZOWgxrga4O8M4zbZ6YnwxiL7lrfENpKGYyQnuBUPd9IDaJohpyIT+uw7wSS0j
md8Y9ffrP+3ilyHKF/hxcRrIGMuNDAlx+3TGtXodxgMKsKJnsWk2ZrpTk7XegouTgAA8fB44KkXL
mSpZH2OkA28aTl8NQoIdTYqVo15aCsI0AcoAARbs3PkFsidl0lO3w/c1v9YBm6iasP3Rsu9p/ff1
TVtaCXihEC4LXwGLOpdUFnlnjJXZvNpo3tyQdHvz5wG2tUTTDOoeF/TpY2awkjZp+5pZZaiMLADU
YSXvdnEJEdSayOoJBn5AiuRMj1XpkzY3dv9qGb+L6jUbd2oDboFjbNl+ZX69eT0eSimYhQkqrUvy
FJ0rQ2PYdfNaoSyt3msvt38e6QWg8ZATA8eUZFBQVYt7s0yb18b4nWyM6vftnwfWB4T2ALGh+Vqy
y4I40S1svXnFjNwf3ZrjtKBKqHH8+3Wh1CdWn3JicyczmldGvge2sZL/vHgykXU5/brkq5t5l/Rg
QmpeP/LpqHwM/P32vUGWDTbNBEzpgnZLaYeyR8jJXsvqrw5d5lwzV+7CpaIKXgG8+kg/IxctI99q
i4KxIMPhpt7TOML9tx8H86fhPEzzXmlvjs/g7eHlBzEOYnEkk6R3UTHx9rp13rwOKdKSpAtItbWc
t3htlOXlqUMOUIRgoTaRXJJdGRCNe3Wf8OZVyzZ1thlWbvfa58XfT5RqVNWyrUp8nrePGX0rs/31
Y7+0tPj5NkYUY1q5h3shK63p5WkS4/sq+tbHOjkwRgJNI4HqAiJguF+ui7vUYmBA4KQgiQ+hF71O
pdd2TjKPw+vAHF8bfiXOuz3chmPC6wdMCyjwMD0OgRIGoJxv2TAnBdzjfHwdAK636ibUv15fxMKZ
GOAJ0LBl+D6QsOcCkrgtgTThAxQZjXVPqXL798FLZ/8Jv4BlkRaArWOTqxbWa7dtPQpqhJsJ7NFW
CTdB3HZUtC7Gfc2kKCfdSa1Xr/iw8teMbMEJsDZQauGocfdw0ZFbAMRIdg4xZ2iCC5WZr+3RMMaw
a8kmtVf8hIWTOJMh5Uf6zumgbZCRZXqYDe/MWKsOLBgtMQ8LNRQBibsIVc2ac8wThQSahsR4xsOy
Latf6nSnmJtCXeOXXtgzRI0YVyd6oUUK8VyzVHB/ghPc0F/dWd0XKhgXQNeR7K6rL8ozQoPOajdA
YKBVU8yyAowbd+RcDmv4HA+xbbxmvfOup7x6wvzUaj9m6KPBKAD9+H9I+9LeOHX+7U+EBBiDeQvM
lkzWmSRN36AmTcGYxYCxgU//v+acR7obEmWU8/RVpap4MF5+y7XA3bG5SQtTx24akE3nTn6zM8Cj
RaVloU/ipD7EMovQbzcjrcp9q9SLG4IFxKwSuiOelXUrldPidXZy/pCXqVVFXkrAA6kLl/HIM+TV
9+AyBjl3smtFHfAoDMciKUD5WZmhtjZh54/3+TiM99YU+r88pMJtNJSBtVaOdCLbzv7INl8PQcEj
zqEo3baWiNEZ6WKdQS11Dkdnx9PipbCgYyiV30WhJ0rgV/P2TYzOsB+7Kb+smUKRtnP5z7yG51OU
T5OLlapwIpaZt547eMvGbU5/dpWiaKMF/EfXKl9EsC8+OMw8lqZvkjmYxVMVBk0ycEevaRkS0JXq
MdZOOm95KewIdCOxkqmFy06JB7i2Z/t+suwVGayXefJYF2k1u3kUZKz6Y00j9Lx8zVeekP61nJwH
cFHEQyeltXVk58aMDkEZZ+UM+ZgcCnZkNUSAzT8NQoU/DDp+/YpVhb1x5PBLtPrJCesxcprJvWQh
Jj2qQ5AyOyXH50I2QRcFDZ3hgVlVD5NskFi5VpjuJgIlucotgA/gBowe1tVVmdQ1YXfe4Bp0UIB5
yjKlwfma5vYyIM30ym39JrusX7ey/1nPqOxFObEyB4I2UKaLSs0ejSwfx549ufM85RFc8+w7FQgs
rgIaTsKassSeayajSmdjGPnh2HTxYFn1b5+dcDxZmsW6T+t7jirT1gu7I+x9flJnvMvqIncT048r
3ttvyjFdlDb+eBP2s1FJzwbaXPVWM2xMV/8pjRek61Y5cFXuNT36XLdDnEqY7yaOIiaNMs16FrNx
4gfjTj9qX9W4USx/RFHH3IuO/3Ta4G4qlOwhl1v/MI58HfPWilqRe3EN9bnI0MzEqceDiMucrXvp
d7vQGnyy4lzWEM4s8iqxYe93qeact5Ek7YPnZwTEN57qle8XfNMUcxZpqmTiwH/1jxSj3AlRPYD8
lEV2IzxQ4bInSEWSR792m9009b9bX/Ua/LusvpDlZMWDoj+HjMxBYgWkZ9uKz87vUPpW5HaTWzzZ
SnDI3YCuV5nBRLMUDeIZzpMyQ36LrtYjxM5ttbFgfj5cQINr8G5SG/LNc9/NUUtVk4wpEfGoQz8J
Sv7HL9o6CfpiUKuG0TKiamjKNRv1jAUEcSLX2PtiInYdeZPXtrt+qrwoGKgT+4Vp4zprp6QvG28f
OKXY2nDnilEKU4kNxIqbw3ldeeMLr0i78csqi03q0ThvCDXrvu+oBwEe9psADFLtjeiuRNNVV7XB
6YMF0T24VbWfCuuuDBppbWYt6yruPVtHOuXHdCyfHVbguGlde6RJFQ5Nf9ExXuyp7mAAONRCO5Hl
NHVUFUUOqaAga68kseHjJkJhHmq7ysxOUSvbGiqzw5QHk5V0ziARY0FzR1gZ2bA5zXatqmq+Kqxg
SDdYnDeiszcqBYdwcMWPwIaTMO7YLvGNb+I+kE1M8i4DNUWkxXVbQRChG1ORGK11u5qouZwyqORo
bm8hBnzBcyzAUvuO3kJfhb26uC3XkHi2X9NuPZRrDX+clZ0aLH+oMN+MheemUEYHAbNWNrvuuFvx
RDS0e2IdmY7om74MhWNfVkrfQqNTbOu6mn60tMlxtPA+j2EA4fSr2ZRjXEJzfZ9RgFhLao+/BtWl
G6JZ9QBu1cNcF88wLZM75rZ075Y+2bMWqwNb2Io11WkECrCKCsvmCQq8KQx062k9Q5x+b4nUqi+J
r/UYldX8IqldWBunrKr0EKoKerRGTVFb6mz65SnPTYSBjtWAsz4qc89P0FP1ksFvW4jAKzrbcek3
IfhFXhgRVr7qlpi4tDSO1hoeW7uOCqneQjWngJXSHLqEfl+wjWdVxElUa4xYj/WcRgrKcBF3fYML
e7xrZy4hrNTjK0zPzVSyBMBeHkl3ri6zudv3JleR0iVsEJzyJWSoV+Uyv1HB7CagnJIVpTl7sA1E
96nRXtR70nrGtfFn8ji3Y9U0Q8LcqaujWSPSi+rBlnJDspQ7mwC3n0hm0GLFZprqCms2h36egNqh
EyNqpli/YADsA4ZaHVHpmABVsy0CK55LmIs6dR3xDL/MJhUWVmnIprGIu+K5y2I+sOKKjKKKSogB
S5oCaIUPozR+D+7n4QAHGPvW7bI6hisq9mg6Q95pBeBUuZaT7a4oFylWa9of/HGsky6V7V0KYEGM
AuMU0XLWEcnHYg9zimxTjpC3ZMr8mTCDMa5ZGTM08qAWTobNqTCJnUnMingGInzcTc1zWzp8bTvF
LWA86aq2CvWMw888g8E8JTiXm4uG5f09A5MYZ0PgtXEaGHHtltP8g+dlQ66swTE/IZ3hRnPXkRi2
FU2cKyd97rrq1el9uvY5hVPGicJrd2aKzVzYF+Awl5swGH57RN2DqP7oSq8FLsZiByYLsmZD7ncx
H4EFIGitoC7jp1uHdH2SyryJM2rz2EtDdz/lUPWEtm+/wyl8CpZYsxK8C464wNprQ8RwQQXMzIWL
7TG4TVDEFbKtjRHesEldYS7DMEUUlo/MRXyq5qhmdXsFc1fvmejiSbksfzQK5EA6svayzFweuUUB
K7we0ZIMWmyY0RbBLZvbUIKFM5IoK0j9u1d2kOC34hbve8jHzWF7qrNONPbdvBkjoaFAta2soY8t
Xwt1oz0nf4XMHYlwbzx1kKBVXsX3dJYhWrJtOIuN4826i6FMu7d5cC98I7CQnTLyafecMXUri7bZ
WiEUjV2RQ/bxktEx6dS4xpG76fpB74RveYljjf6unGoVw/+ljTpbu3rNG0ZWnTOfsFu4rslU9bFb
w6J3oNV1NpNslXp5txotR+N/9FDR+9X1QRXrsHRWKbNiW2mTcJ8kXMoiGkM2o2kw/iGT82KkWcO9
uoZlD/oKItx4BUvalP7OIDQFihpk+yl8E6Og4xC3KypU5ngehQVkSlxfqhjZ3XwlNT9Ik7/BcbJc
jxKUTe32T0S0PC5d/3meKL8Qit4Y4uYJGAF/qqZm10VmD79hCWbvOUuH48zSFGdfDfCxZYqHOlPN
qkrtaZtJ34SrySvt4iobihYQ6zC7tDHt65LB/ZUFpgkTtxuoikhjIfQqBA1Wxg5XNsPdRuuhQexm
SYrGXF38kBMuvshuSX7wbDVOMQSbyK8RuNvngDe/wH36ZTI/hfJg3iNqK55zZo4p9Gfu204h6Mtx
0OztXmmZlMIv7bgozNjFDDfS75HNbDOyQv9C7NAlqNvQqPI4ujKF6tpVnlntiqbltAKFvriEjXB3
41bGvu0h4L5ufUnxDXwhYvgyVGEk+ZQ+CCWBcEzdvgz2aggaN8o8Pc9JFlju2nLtP2mu9E3p1g+d
71crnLvIF2xIJjk1ZJABPQJ+SltV9ov3EKeDIbbfsRVs3/IN9FkQawDG8BPU/uYSOUOAo8KCVuK+
9qrWPVqV9JptLplXr30EtnEJVfW1KFuRCJ4f0SL83QiEeA0tYkKHCWfggGQinP+EoVY4wylOnQC/
HiRLuqoEE08AqLH9LN1iNRawm5mwrw/KnxG+N636yV2qjpZn3bSdBuorDBTyH8gd1z34XCtIPTZr
WefOEV12qD9DUpQX0L2uIZNw6U5VnUN5WUNSFJEpWhNqaFvEixD9zIwNF7LB8p81PtBzWoY0u6IK
ReUAgLytzcfG20ntXKP3qt2LTpMmrjwofwBVTIZVzjpUeLIJ3Rj45HjXrc8ZTODKV7egiGXrSV07
ITdRC//HCyhHNG2UjdXw4KWi36HqYtB2pi7WbQ1/DQXJeXMBYwDAUWQp8qfRz1gE8XfMA4BK6xL/
H2ZPDmlWoWv/8uksbNj+IP71RnYrFcSO+i4HJa+feSyy4mg70NOEssehstVDg2bHBST05oRmEOeb
QtbHaV5VN41d1fGITuhT7de3s8wRldlglviDje2cN/nOwc2x4Y5km8xVLvYyYUkvu/rCDrXd3cNC
zI2Yl7b1VWbytrqGNfi98u2f9owbY59mymN3qW13JVbfACn7tnyt6HC0Sfng4jzFevX0U25T+cDK
3pGR5U7zk/SG8RrH7Z5VmZ8ATwfZYhmyn5rPTx57qfMat6G0bGjEU+tnURd2VCJgLSLo9qOgkPe0
DpI0gAuwn+Hne00TvOh5YNHgkbs0L+hqmuRjUww8rgtsjIr1b70+YZ5F8+SZEdn/jFwwH9smCsDT
3rR+Wcc9gbXYMIb2EVHwAzRc+ZPt5sEvQvP8YqZOi7u0h1x/OabNdVh0Piw4qaouShherUpADvaD
W+b22pmz9L5hdVgnc6dquZ294b6vfWH2XBS1cyh9JHV5CHmOwaRvjp7ehBoudVs0Se9Xv6ZgPjg5
9I9WTUBme41o7YVAaCSqWuBLUVpA4Stq5xM/3mdABbGghnQ2IyO2V6MafPG5md1dqJoAJmVeu6ON
/YIs4MULhyJu6qmKaGW/uD34Uy7OomjmmAz0sir0lcccc9am6nEGqiaemAN/mKHUf1oPGqIlDbJ4
6oK5RL0hz/aq1sOFJNZAImHkPp0zKw510UANZRT0XmT+0yjhVuTw6XYs/SBBZo9Mz/ACB0t47Oz0
yYJuSRTQ0tvMvJTxNJNyOxuWr5siHfDLeHvnm1ojhZcOPJ3SovsJpoZK+IxgG+kpNFfUHO4rnmWx
bWBxKOZSHy0zl79EKOsfsFis9RbFoO6mAPo6cnHz6NgE3mFOC/bQgk2yDUzHi9jNbbGfcEg8SJFx
7HC/U0Dw2T6U6HKXPEvA/3azO5ohSRsraNd1U/kQ1GrXVNb2E/Jhk1RAbV3rohxWfdX0MDgizq+y
UcO01Rn0MZBIAfGYnU4KG7K4obLbuAe9YCNH9gMzn0aITJCzMYSs02wfm9IzW8GR/Ad6mzvOOuQq
vLC7wMTglvPhWinRedBnHebVQLl7wXvWxehbd4ln1CPqo2TrW+5zmCOlGpvwIdd4MSIoxGvoPi3s
g0kVInCRvQa9fEZwFqzmnIQ700GnLkTbfwyEOcgsV2rVdXYZd7bpytiyITbckpQnHUNqo6b0JRh0
GlOrrGLilduqdLdu628ba6q6GGFzC5ehedX24zb0yy3pfjCyVX4fORN9c8esW/etdC5JngOlibrr
G0Xh41ceKCTitZ0NiV+GZTSV9Q3yzke3z8RKaF0h9uyLtQmDPhJDX+49gzrq1NrPk8XlJQRogiox
qfzlWLPZ4Fzl2y6f/evU88ydSGWYFINHEyhuHSs1vxZZQzdg29XwknPdcl+2qoxBvAot6LNQdtTh
+ChbZWc4ilNU3EquE4FtEQvlhLu2tKqkoBp6ZCkullduavqMC9k027koXlGNDy5LwHyueOa3yWhG
DUVA5l3OTLo3yqk81Goqy460l0ImmFk/QtfcejNMMzpoDK2aQvG9cbMCibMNYZqh/sNy662jjReF
rDgEoswiiaA5gXvsS5rWYVSmQD6lMw92Ga18/2IELejRm1HvguyCZHFu4POrs46xmGaOghBGAbH1
jErEAaEFImJaBdHgaLklfSEfeJ1hqDx40qGrE10y594YIt/40ELyNMXBifNwnn9IXAcbRZDdrkfk
gHed7yJx9H0pX3si3Mj07X3nKHc9+zpwY1XkRiF5qo+18McL3LJo3U1hOe51yYP1qOULtC1AUfSG
YkKNrUufWjimRkx01SrrrPA6r1s7ERm8sgr4NwawYahGlAjDn6gAFHGmqv5pBhbtBj9JTkiFQBKM
rBkJF5IFtvLdltuRqNNgbdLJxPZQeGs0wh+nvuNvIUqet5NOnwZcRVsN4GoMtpyj4260yGpO/ScH
NbsSh3HsK185mCDxOnSuwisU0LCUHhxkEiOt6V6QXrwFJyQDTw1OwTAjPxXyzktrZu3vdDh9dtu7
xY/vk7FLJ0TZqJAlEPXQK6CZ2mMaIqd1dHjv6jyNtdcEkUsa7Ma6MlHpcS8eceqsi64ZUdeULv4K
OcM35lXBE4B3xRAZl58SC0t4WEZkHHG+IhEm0hRb3luAsAHCDLyCRE3qAvqO48azq+kWloTsyjPc
SqaK1pvTKXGvOhPOSWHXLIIJhkZhYQYUMiMmQF4hPD9uHSLOdF8/ay2A3+ecmhhgKi6xaVJ6TpqZ
iRwC/TQHK022jfl+3wo6RkAgwC0GWAdv0Y0RAUNUUQmCxlviFLDXOoMa+6TbA0FBSMQC0oU/S0QX
RbWK5H1NDtAl62nsnOOmfvL8U6cYcBCQG0K0D993RSphp6HoQ3ZQ9AXn51kV4k8+wd/PX+I3/T4w
KLHh+aXUqA5tvXoH85PvT9K7QRatHafLJpbXGMThe9wh1pnm0WdzBOAExOOADgRv+PTvf/WjXRR4
YDTmB0A7X7xlbPd1a+rj06lzAp8DzwKiHei675/OppBYUKgkB6DJrB2rzjS7T/iO922v949fzA1y
N8/tczzelvsw2Ol5Z6ZNIM5BD869xWIfoCqJ/oalyKGeX+fxyF/+/yZpgWxwZS8z9ITJQULK+qom
Z77wp5OELiT42eh4+nTxDXxd1T7H0Xeo7TUT0SQj760Jv0dqRo8eIofonwM/h/wwWDY6U+lABQkl
h0MFDZBwaqL6m5rl/44AV3B4NULZF8ZV75cSL/q64kVIDx7KkNxbVc13KXynV/hrgFOP9a+dAL3O
uZA9BhgI3JJYktrn8N6frSMA/wNwDEA6/WAdZbWaoMLkeodH1MwiH7qF319I0IOAiAH6zR8ZfCZk
ghM5+AeDexDhemCsMyOc5mCx4U4wDPx8oDYhrbyYo0F46Jd6Kjhocw3BMFhcm013H9bf3xHvhjk1
8f/6FFZViCxkGEaiXZBk5RmUwSc7Av1ym57ktQGPWmoItA1qHXneBIiO6ZUYE1ptPLSGO1Rgvv4g
Hy8ISJ0B8Ag4NwO1ZAnlUz4UJisZIrHwZr6HMPAB3QjIyg/6HM38k1cCFQ7cK5CKfe8DOirL0Zx2
BbMPjvM2QkrZjEgF0W1GAffMO30yEmBlgEMHJxA20N7vv43hcP3G4psOanKRC7Sm05fAFLg/heGo
QOYs/TaGEMYq0PMCRBjLDpIn7wdEV20CyE15h7xfwWNEndN3/4fZs1jUgKS6gNCCSH3Cz7wfoCMB
UpQGYYgTokIHw9AyrnjJAD7u+qsZwnhjVFXSqRK0dTKAPh2zQ2oVQO3CaS9nh4kduo383gGMAN4r
Hd+gwhRcI2Sd9qSabGsDEanhxkFD9pqMP6dmz7Xyt8Khal3amVnVHUhN3JYBvDto0d/Yc5CtRmpb
L30pnPuiQOj59br85BuCfXtSOjl52H0wsgiDKbf9uSMHhrM0LI+TC4zHvEEN7+txPoLZTzRfDIXu
HmIArJv3UzsKiOMO3CMHTXlEzO0Ay2uUtKYexSm0urNxPwwbt9ohB0SR+cxh9ZGqBGgaFqmPi+lk
R+Itlio5FZ1quC0dnJs+oJFbZ5jgV+k9hBzOOxKKMqiznVEV+njGY6kChAO+DQb+oI+UDn7DglGm
hzzLNqllre++ntJPng+OOXgQUDmE8M/yog0m25R+Kvmxbcx17VQXxPme7BIu2pPK9/9GOC2evw7f
BvaCvUsxwoCGqlpZ/rcRkHg+IGQnKJl/Ag++f76gfl7BlpUfiwJRQnyWkfjpDPkgImHFARa35NiF
gxzschD46i5QMNXGVf/lE/w1wOJA6tPRk1OLASSqkUfbPXPAfvz9SFggxAhYrf2JzautVUoalMYO
ICIK+XM8x/P/9Pn4ApAWPKWOS1qBcDJLNSa1DlVwWTsbc06V7+OlB9zpP9sO8T64C4vv61qKAX1H
xZHNuzo8Fv66/qbSLpbo+yEW8UE9ttQG/kUcqZWAjFVl397E4T+MWbDyENN+2GQZs1pBayaOnr2r
Lppzlo+ffAE4S0JXGSptNjCTiwtHm7w01WwVx/o1B45Zf38BgXMPfCMOCJx9S01o0VZu1U6hOBKY
SbpR8/TdE+hE6f/f4xdZtas7XwUaj6/qSzZcdcGZn39aH++v43fPX2qaeWghCu3h+c5JUxDIBDdC
aR5N85iz8kwC+claReUEMG9AJ0HvXoK9x8L38zKs6mPgPzSDjsZx45yjOX28bEHd+WuM02r46zxt
K1i61gjPjtZKGh7plXMqW66+/VHeDbK4aJlfQwghxSANgc1ucTnX398Sp5vBBbUY9DuEmou3aGk6
9kVdH+1ArDtpXaTlsPkP7/DXEItz1fSpX6dpWR8f++lqLL59rcF0xgc9FVsbl8/yWBKl7sYM3d1D
JV4UYFfumVjnk00NLhtQ2CE+Nxj3i89cNkD/jE3qH0Y7geC0+/0P/O7xiw8sLHBvAez3D5qP65If
GjGd2XefvgA5qdqedB0R37//wuXJUFzPBhPUAdsYRA01Z0Y4/cbFzgZoCPcawMooJy5pwkXaO6Cz
seBgujXgbb5Yp3r99Rr6ZLNBrwg5Nsp+/+zq9y/RAMvjwj+ZHWgYxF5x3ViXMuvi8pxj+SeTheQR
ZF2XgjYImub7caCUXnLCBnbICnmZXlRno6RPTsF3AyyuuNzN8w5qiOwg/gBVlIdrymP4PAfnUoFl
kAxmBcTFAwhIQRYEyc+Sz68dL+3lGFhHFSAecwEwcC+s4TEASWEYdnM4JQB7oSORnzl6/+EL/LUa
TpQR5JBIDlA7Qta6rP7WihMnS0dynEbgSoA9El6UAfzwEM4T2fAaDd0ubR65ouYtrdzhzTR+eFlL
k/6pQr+6qFP7EaiMZl25wPJZZIasONWAoxELqYVqe+h1TGXO7nPVZnE4uPkN63vY8PBQAQR9oUkM
PolpswpiBQ8WRNytWvarkHfhBggIuXEGAmgdIIe7HkCVNnLFCGh6FYpyD5Bpfm9CegRH9JyM22IJ
/zsvsOXCR8ESRpb9fmllbqirPNDkyOnlj01T78WPr/fIYu3+O4BHPPA8g0/Cj7LvFbQ+B3K04ewE
YH2nzxmfnBthcVn0lQKnJ8creMOztUn/wwtAQPNUrkP8iiB2EYHkNcpoTe/g8Z614UW+PZOhkE8+
Adh5oGB6oERCY3VRMiWGo47GWnLM6oquglSI6yxw5IOjmuzWppB9sujs/QmbtADwAmhHgErpFbrR
aGdpE/TrgAz0QrrCv6ddzbYDZc6rb8xVOpXV1nYNQ3HGKpK2sOQOovXOpqCWtZ1VBcFsbeerGX5e
a62AqNKgGQBYl4/xBLFXIDbnpo+kGOzfbYvVOKTgT8zTSC4BSxq/d+efFgqOB0yCg3IilsryzinA
GM390TsS90/4KyOPX6/DxXVwejw+oO144EZBYHZ5HUiVsrBiKTmiphh5wByM4wWw4F8PsrSo/XcU
vAAIZIyiU7Z4iWoO1CjCzDsGU5A05Sbtf4QbjeqN9xNAPIC/SZOItxPG3U+q6bfv3PnBT41CuaXP
TKdziusXJ95JHg66mfA7wy21iPthWZmW09R4R3dorrq2XBkvv3XkDHwXvbTz+ZqkgDlBn4E0zspt
zpmWf7Kq3w2/2JWAFQ1DwTG87gGiFBHYOpa8zLz5XN1l+Z4oPZ+Ik/BCQCHypDv0/gSb+yGkKXbv
NWqFNxa0TXyJw9xIsSZlW6xMIW5axn+M1srpxa3t8eTrb+6e9uffEx3CAPYfeRCUDFGpXB4QwhDk
6Kit3bjDrK6aIQRQGu6+sB2Xx6q1yyvCQH/KC+GdynnuDmtHAaUJJo5ARZva24GVWZzp8M+sCpoU
8MACWhAaun6nzRbw9nOx1z+H+vIXe2i2nhYHYYDAv58yu9Ni9DnJb3pl0RUfnfaed+OU6ALejBr1
w+tJOnXSd3UQFbmP7gSBWxYAr7bUv3k9iDNTuFwr8HjDVjnNHVIj+Mstdg0pbJjyVSW/M5lb76QR
6ipwOI3LAWjkmfvn+kefjofeDkZEERZGgO/fP7T7oeqyprjL8wRksM6/IwCrk++1I7Ht8FZ/jbLY
AYUrp7kZMIoDqswMuapz/MXlkbYcYPEZO12Ofc0xQJeC4xA8OPq+06uvV/eHY+Q0CBKMk0IHDk00
e97PFW6+vAP5K7vjZroUvLn2LLIJ4K0VyWG4GYm7dmiapDy9DRxQDWr28PUP+Owl0UyEnhCiN5xk
i5dUinGAjOzsrsyHJONk0wc3cjoTpHy2IP4e5BRi/JU1w/ZPEHh4Z3cuXMR7XoDHh7afdWfp4394
G6ADTlY72HlLcu5ATQh4bJjfAd/6kvPmt++D9AQrz6+HOcXr7zb46aMxeBmibuuAQruYNKceTcNr
kt8VUESMhlxDMxIAOu4cZGnQhCJ/WufcOfjZmB5F3R1SGAiXwsWY+DwNzICL/C70X0K6Lfix4hde
F0Zt2EcmOGe98tm6gKY5TP0cmFqA9fr+k/UNaGiZaXOYNeyc7lh0jwhLvp7F01dfziJEEdA6hcsW
2OaLtEvAGxfFP5bdge/EnENdfK/XdDogAiTAmK4Q4jvI796/Qu3k8xQCsHrbgjfrnC7q71UJ/hkA
lV0X2CWAUoC5eD9AWdeD5fZeeFuZlb0Ozp0Nn8wP9KrQbIQeH7L4pXmMw2QwORkNb0t9vdf0P/x4
iJIA0OHCoAYt7Pc/frRJ7dhNEN5aOaoDT6Y6s0c+2fMMqkNwOsIFgNB+sV4L3yrIlJvsrqdRWrwS
P3ZDgJy/B1U4fYJ3oyxOliwceW0yjeOrrDfgSvwKOvG9WtP/GwJaFSi/ohVvL+4ZbadI4QCNhLXy
tAEm9LID9/HrnfD5XP1viMVcVRlUYecRQ2TuBbESBq5kvVHnulmfbGlUN4AoQEEFq3Zp/xcSLVsN
9ZjbEkLyE4EM5q49fP0inyxZdDtw+iIZwI7wF1vOYamaOyjU3CoVe90WwMOvn//JRIWnKx9hKDBs
HyBIlc2ZmJSNHde82bAFs8MLqd0YMoVfj/NxqrCqIInoQOkGE8VOh/FfF9ZYMpqBKBfezq9K3JSP
g/727sMAFIb3uHrxTchi94F6WXc0Y+y2zvZ81/rfXrOnEtAJXwMwKAoyiwXlWD16fqXLbpFQTlf0
nG/Dh+mBbAvaWf/0nOHVtAzJR2qxtOStezs0l96bay6dc1aoHxYSRoB6B0SGoM90UkJ4/wE6a0w7
mH56t9BnSrwe+Ov5ewgheBzZ+MTQ2XCwnE6Kp+9HAA+O5V3heLdI03W1q9iZpfoxC8AXxjaDwD4K
YkgEFrcD1Znu61TOt3k5JGAiI9TfIHuNLH5Rg54n2DWfDsZ+zuiqS7dpe2YJfIwsT+NDNvTk0wd4
zzIK11AM6EDqm28deu91MO5KKVS0LmcQKlATu4GdNTKi7LtBOdYd2iNov6CYirB2Efobx0KVFZp9
tz6IpdalUGcOmE9WHp4KuA8W9Sco1qEsLK8a5HRrQ9ZtuPL6Cyv/btiAV8CliJzeQQD5oeUJX9eQ
pJ493pbub4dwMBjfvj5clkCK09LDCHBCwqvAOn4pfupmQINnrRmxuLuIKwOESowExqgba76F9MYz
LfwVHeEx3mfbr8f+dP5OaoTspPaKyOL9qkeLvbEbLsdbMoSPeqp/iMk/kO5c2fOT7UtcBF1Q60f2
jqvg/TDVBAQhpPWn2wG+uivT5M22FOU51PTpKe8CSMwjljaQAVgKADafXvavU5qHldXrwppuGQHJ
R+Esst/sYoqpXYHGef/1zH36Sn8Ntrja/AyMlVpm2M49WANVAkDyuRPjQ6Xj9D7o5J+uHvRtlu8D
9TnsZ4ticYcHVoKs5JeboX2Wjok6N4+rKYuqfm2fc9L9dBoRfEBQGovyQ+lOgzErUNqbbvOhLyJf
+8cRcBThN3FKh01f2mdOpk9nEtURB4ACSFstxb+E3VIjh3C6DcBWE3m1/z/Szms3ciXLol9EgN68
kkyjlMuUSirzQpSlZ9C7r5/F6h6MRCWUUA0auEDjdmcogmHPOXvtWWv+pQnYTzAKLeTy66t/OetK
aJbadBya8o9cBwcrt3fvz4c3V5HlY71oYjXFuX0kYVar0zFtvyuF4ubF/VhkbmRcmBVnR+tFO6ur
iBynNh7YtFPA0XBKlJGXfPnOtUCAbbFOAcnGjfr1MorYDBMUWrTQat4Y6rk7Wt0lav0SJlytVbIU
S5kE+ypIx9XGI08VGJFcHY51gzib6ycR02pEuFskToODeBRViFNFdu0knXbMovSSRQxp4Tebn7U8
F3gKUsrCFXJdfNiX6qQh0J+P0tzG2yZIJ5ANuRWi81BqdFYp5jc2KxsUwN2cFpUvJVnmC8NpvRRR
BSzRrvfGshnd1gzmTdlDRbBDVEpzAQ4AOVEeLTZW1b6nmMzN8Kd/DDsNDU2X1fs4V+1NODT6nT4N
ykkbO81vwe3citHu95kSPmtlM3zOdW38lRq5szfCWHpOJ/2XZAH/plIjecCXPd80Y6X7FncLTzEG
dgS7+FF2CjoZTZ7L3O9EV8QujLVgPztlvpWQnV9V8WjuQ73u3bYzZ781h/zaiadpU8mGeLIa6DI4
reqbLqqle/Khsq+p4FKGfkKJEpXlbTcLZzcTJN42WWcdgh65G4SVEowCNBc4dTIYP3nYzEllRy7J
tpg6UknxotS0H+w6706DXMf3jo5CU9fDP8KW0c0ZdXaf4TLgwbU2vQC7VDdMBWlLtLm3uQY6p0TB
749wY/wKVdymq9vviYY4WzfwT67tSfE5yYUrojy4sUJTvssxdH1ocv0mJOBYoh2cihH9cJBvYic1
XbDj4ZUZthNCvfSWuLeyDU2LYFti/zKMfPbjpI6xlreAHJlOCe7IqTbdkEgbp2vSLwWaXD/s0swb
jUImXkbq2NXN0VJu2jh+WMDTIEvG4JQkzg8Nr/h9kOlSdicjrMJJTe8isCbRV2eqOdyB5X5R5tge
QIboYefV9fx1qhOj8QrFzu8lWxp8zXbUH9gbNbo/sHa/xXYof1XbttnA+pQST5os60md1OJHYOXK
J9TR4kbOmY2V6vyu5aL9PGtwOhiaRybGtAny9ncujdLjLLikjTO4J9HjwHfVgoxaJNa16etGbLvM
RVXsiX7+6YvEfMonhiUC0eXn9hSCljF7r0e1tU/aTDnhoWuXroMg9dmRmuZHXMa9J0sR0b5aHb4H
DchtUmmSHxBRCr3EigDJjJl1q1XDoyWN0XUd93NxX+pduEMdDbBqbKAzhc7gCjOcff7a6RCXrb5R
Wg74aJkpkwHQaxymI5L+fj+l8c9Um5JvRWh395E2l27BiDwlZDXMqwCl/RZFn/k4BXwAFyxGeLIA
f9xJShF+yqrym2qV+eemVL+mgcnzeABd3GO7iWIXQjAS4C+zNBpbvtR4zwA7n7WpVT3KyhQfiXHr
UxwstlRr2b5I5a9IxgwDLlNDxVbclR7PMf5Rk68Os9Z51lHXs0jywpdDrdlYo9x8C1mepedYeXir
V21HR208+Gx0qtMPK/nRcwEA6OD22u8wM2b0tmnqK0Pe8aVL/ocGCnWzsZKdkieNZw9O789Ye/pG
6yTbFtaEV6Bt9HhBK1utr6srTTg60sLIemp0ICl9DLYrC6cQNIGmexMTzx3mAJlfOMpeGQjKoQW5
0robJBS6JuJsZPIoE2K48JjfVZ+bXpd+oBTs3VlHGJhbZe+pcSZdm1E87ObMzr0cvSf0rV72YiPJ
PbXpqBmtYr15tDJYZmoQ2zuMqoRXd9b4p+deel3zfv7RiTi7ArVhoCsWcOzUFGTohJhqz+4je8KI
Bj+Te+UZGEojvEm0zQ0crvSHIXHtcWNe8p6W1POCresPWlIZu3KQrE1SWM1PqZ2QOI52qfhSD+Qh
nAYbO/MItxORAO4FqwN/o04/qXkb7+qYLGOPaeF1T/nFaQy6kr1cQvyLOM5LlE6+69LE2ELiax6Q
pk6nJGs6v2ttBrCYTb+zU3HspdY8SPjY7dtOmjcAQdIvgBvyfTJNClpHKFRtJgNfjYU4qEnaMW/k
pHcjxc6u21zXwTJNNTnW8DtUpsJLAucUSkrgIwH7RekYtKOhaFw9yz6TXshdEUrUvYMZ93vgHVtZ
Ak0jOcV8lw4tilEbckxaVZwOMBhumwrGAk/y3lWzkdKhFj5erQfFBuAXvgYgCpID1t+zm+ro/vuk
7bZxm3a3s4osXBZ2vdEo9dtUWTt5ODwKPzImfR+GsrINitDZjGT8vSpUum8cwdlmipJ4M488wy2p
ROgZS8mmTJnTvdDNqxqCszeaOsUdEuaH0ag4t2alpNDUm2jTOPqfzDHnx9oO64cyKfNdo9Es9xcD
jxfwZU6Yjs9Fm1l+NQDcsSFW3sEXgSfVJfJV6gTtrpSachNZ3Xhw2njYZHlvbmtkwdAJZOOqTuXR
k+rUvNIpGXns8m7wpEaBtCGHlW+VXes1qaVurKg3/TknwS9N1IJ4CGMTTq4m9MMWTB7cGf0mm2xp
j7JD2huBBYIgghbgCEyz8oFNY5LS+gBOT9kAZ0sfmsQJdxri8YdaZOVVXs/dU1WPmq9Mtn6qIU5s
OM0yCOZ9+z3tFlSfPVWuo1B7nxjtAHHI6f50RfSzLtXimKDwdVUnLDYG0Fo3LZ3iKlMDzQcLWF2X
C2dBmxxk5ExmlnbcPuqjHv9MzC7x+xqRvhqzGwcqrMhk7n4JQ2tcqowSV1WYbmMqlGuWbuARs1a3
C6VvZ6FId6fWnveUM4CvCezQT/7eMfNqdrU506/aQurveEea+oE05DS4UQKPRWvMxzQJy8MIggDu
g8zcNecIMwIhNhSEm4cy1PptlRuWa/dqfougN/TMpgSfJ4ycsiKuWpFF/l0bgbIFYfE1LeTZDfRZ
hwqyYAXRpW0HW+8gVWa2OxVmA6S+KxHUGc6mHMGaFJX50577n7U1Wl/7Hm+AwIjZ+jpV3tW9ANhh
Ulo3xWWwb+tSv06mKIReGMU7OFDiOZ2lwFONrt2lWaF5eQM8pwrjxJepB9oasqh3BQUkNz23SAa+
F+7YAdioRe9sqC04dWHkGK5iqRCHqtrYxYGgGkqYkKum5dBJ2r72kwVESUxJfyhjg/06hmGAAh7d
vt7HsBqbxgKH07LumibeF6grjzN0hb1ouuYunymWkOrWvKt6bgZjEob3oknlu7oQkU/RlLRNFGnY
iYHU9UR1i+XmbEI+EbVym6Rt0PpdZ3WPkxr+zgzhZZpxXy2MI6WLhs+mHfeTJ2ap/qZZU3NUqi79
pZdt+sWZzXBjJGisBzn6mSopLCBp4K8NZg0+h6N5Tc+9VsUDZS+M3tkCp5M3VAlCBukbyzdme9y0
XTx6QQ5Cvy/1cJtIZuvO1aDvHQWkYSYpTDqiBmjKxddJOAobh5Pf2/qc+FoRUSSmz2i6zdJ2R0J4
m1AX0maEopl4XM5l46AX09xv6wH7hKIfMeCOws/hrEdu2LY1NIkyMjY6Se5jpCf9jUH5TnZIHAzN
udRSx0SKvfMTvdYORu00d05o/cKOenBLwXzXwYptQadyOR1Cex84AydPzkkYZ8LcTEnfXlG/0yH8
U6KtFYriq6aCSiKR1n6yWik7NI2Yj6YUxqabNnMjrutwNmSSw0HlJU0zc+2mNOO+GdkTInUevY6g
HKcK5RrZlEJ8zIz02FDQh/9gAVspKLNtRDj/phh7+wnIV1B6CU/0A+dLmrhtIA8gSZUg/p31RXfU
JSt/zODYXedAHHxdgH5w28gsvYpL3o6rgrR16olNwYhRy89gd2ZVGfaZqKK9cIbG11PrG6Gb9pCa
OknUIcifx8pMbvoIxESaL4HKqY+foqSbtuiZ4bbOtuZqVSV/stUyPqqhBCrIiCNeRFW3y/tJ2sAE
qj71WUX4Z4YT45Rc0gsHIFBIzuMQtZDuRFh+lpq64c1p5jdxZRaPXRl8ViRJOaGpre6NrB4fLbMK
r+Q6YX4AdbiqjOQP/6fEjwato6aSBWlEU79z0CNd8eCqjlVZOXupVmzKYvQh2ERp2B+zSUiuNFjJ
RlPbDGQWj4w8CocnLYBSbNaGfO+wmj+1sik2URTkfpEMkR/Lee+KseqvZUhy28nsp4dYz9sHPYUO
pBHXcIuha7Z1Gnh2Yl9BhntOA13yu4S6mFAdIG3lRX+njryWGvZAT9aLZgvzQ98uijhPa+RhFxm9
4oNH+R2kNcgXs68OAgfSO6FClcgAro2mDBpqHnoqmOz2Bipv+z0r0NxD/dBuYTLBRrBw7EmHCn8b
MaaHCNIpQIqo9NNZ3kWK5NpOARNpVufDQKJ50wZJdQBlFW41I6jdcA7bB1JSqoewDaxdW+fXGubW
W5irISTBwb5R0CD7ZeI4296MOdNr0XzSleJXErf2vaxBgOOFxp1lAOkaS1p2NYWx/V2tlZxCiqDz
1bZu78280K+VwmkPVif/Ni3BrtzVyiEZtdFtUPy7BIKz7WxQvRyR4fOcotVdoxaY0HVAloLINjfS
OCo7OICgmzI7+aOrHTknLYTqZabJIRZdvk1BcnnkobmTDCA82LfBINScBrHRAJaQMTTQHKpxUUfW
ABANQMNghV2E1rZPjAfSihNlVyjrjOtxIU4GQxm5RhyWX9sqmTbyEAQQevrcm+VsPjjqlH6nyMzc
2rUy3sw1GMYkzZ50TWIsjfR5cBppK7rgZ9c0+WOtJeWxzQIKc0dVPQrV6l3uouGmV81ixy0cwJCi
qD4RkgEOmNBche9z1cUQ+1Szkg5dGEOXJnYi32HdEHhdC7A3U4q7SBmUqwBY9iZ0JulebwlLmIku
rsl8iNteT4ZTHsMUBXrzSEUkVcmlnDuPgaPDLJGlJ8mJgXKkmYjdKnGiI3EfkD7ReCs0RxDqCv44
RdpdW4YxHtS+Kq50zikvhujmRlI6d56szsVzoQIQFAyORPOdbF2Z0DT8NElytyqS0iti2XaHpg69
IDbKa61S5F1fyLZXlXa/zaMg9SrNeCZIZu9hNRV/0h6S8TwBEOq1KNukRtjzDqurezgosG1VZzZc
USrzg0lt3JXZKYnHdVfeQeX5U2eps+9VkHJjaHIpixvtulJna5tLyk1UDrlnh6V8rLR+GUJrumod
yfFjLf2e52m8y3h5ATrJOiIKEHtBkC5MZ7B4lCDVxoFamvFJjOa4DWaZ5+SY5F9SSao/B2NsHuAR
Q6lL5NqdTLRmEpcoF6hn6NtVRYCrzxXAIsF810vW6EbCEA9VTN0cz9bgmjijusnLUdqjCQfVNEBj
cNmpo60c1oDGsqyFXJY7m4Kguxt21W8bPg7I8VmFA1kC6oNY41pjLW3msixP3JZnV6ISzq1kZlTo
GFgb16Nya3djdhPldfz8fkT2TRxzCe8hLiaFvViKrePK9TjAlgMFeeyUK1O9mcVHI7H8Pt4Yi0OC
wqVAW1VCFk3YmJRqzce2uxuTq0i9kNs69/e/+P03fmhU/9pKzO879xmC7w8KNqhj4D/kO/GbQrDx
RjMzWjZn3BjMR4ACxAoPuApMSXkhcX6uDy8bWUWrGyM3BrOnkTQiduZeUgFf+vnVJ3AoVmzGlp+3
CDqKUxV+/fgUcpbEIrJZPDDWRTGTVU0wvMnC5c23Y6N9//CvY8lE8BvznAV7sfTuRb4qqIdWqntT
Pkq1+k0lNkQM7KNZbcv5W0lIco/JSiuvm0AtM6RlUxrHQM7vST2Sz5m0P+9340wYnTaohSGvxwNk
XRFM5srRqFI1jopzrzTHuiBM8en9Jsx1tmDphrZ4JxlLWeKaD9LpQqdeXRjHjjOyUa1HI+uJ0mff
rEK9ZIK5TMlXmYmlLYqgaBDiCc29HrKJUGM1l4XBATnu07w/zEF3gozyCRbbT3nqCEh+tBafhUiT
pg6mYIGHmKsm5VKCqKpXxlGgHswOUfjr/eF7k2zh9ynLYI1TnkaZzGoWZGrKfQbs11Etfs3tLo8n
l+gtmDwucAohoOjCqn+jO1o6RCEFlV40i1R71aBROk5WgCE4Fr2lbCo1MEiR1AcjMHckf4Ekg0mb
ik+jJm2GArDh+909sytQwsaTnUGl7mhdLEJIt5XwzzGPlAbxfjsk5gcFe8ve+aqFVaa550yPhkQ1
jyHVcjlT0vqHCb+IiDlezMVia7WxCS7L2Aa3zAg0KmRZBp0cDmjjsJM+OlhL7Y7GcFFyjEOxtSy9
F5vQpHDvHyxybE3heNHkSgRx3/8c5ypfFhcptKULKcVZT79kVmu5rWr1OJM0C3mfFceiHlyrPMwl
SEmgdVKbf5EDfdc4xS7qMk8ff7//N5zJaSNEwQSIsKtMTn21wnIJrwngntQ58A61zMS1McRQYcNp
SuP16SWVxNnmaEXBznQBm6zmR9IQVVoomUcM3zaa+DJ2jZsRRW26z7q4UPL4ZnFT1YVgisIoC9ve
N6NrYfFmKXDwjuMoP6tGuK1N3FMMUgXs9VMCk74AjZ39VGb7woc927LDhq8tV4g3NcGDrpV1oCjD
sUNwMnQWNiT4QRRXgXaj9CdQ1F4ADfr9D/lmd6a3KCiWaiLMcN5oCaIek6ResYcjUlC8Kab8zsxL
rCQqX9it6U7MqE2uqpfAOOeahXSGvJWc+DKNXq8SvWk6yamd8WiwEGGhRhBtE0nlcaH4/FdRXvio
b7awpaqRqhw2baoO3xx4GSYqhBM15isKxpygzKWCumUGvjrl/jbwFz63IKvWC0LLcLbAwIgkPy8b
24kwkSBk1354K16aIdOxCM1UHXbQ63FjCZD1VpvxOOuWP87GvZLWV+/PiLNDRWXHUjHOPW0tbY4m
iehy3Y/HtBTdabKJ4XEpDB/fb+XcBABsQXZJpeqeUqnXHcmdoDYMSYxHpiRJqL0BkrPKDmWH4a6x
H/uv7zf35sLDuL1sbvlzXuzKYHT7KQ6q8ahEZNLH37b6CV+l7Zz8fL+dZfzX08DCR4LGlprH9WWn
k0snCo1iPBJfeDCC8hq9Lh5D+rPVKK66+LH31l1OQfWFrePtDWHpoI5gnwIQ/CnXC0oAkUa+m0zH
WFAfEEg8xwHHG1Cghl+V8yS4IITaD/2SSOjctEcGwHmHFuBtEaQkOUbbxAr1iPMTPHACO39K6df7
Y3ruvPurU1cos2TKr8thTTkmg4Sx/TGU7w12YLWJPSm77wITWDwg4PlkFntNvo3UP9Jw9XEhFFsx
uzL/xPiWPi4L5sXc0QdRZ1osq8eqwGCFyFsYX9R3v502r5pYnW92Wy3Bw1k92nnjjvlOUk/vj+GZ
A/RVA6tbSa1rWWdE9EFJCNpr26i7GvAUSpKvnfrj/abO7B9Lva/J6bkoppXVFiXPaKkTcjJHy/xp
Bt8vFSVe+Pm/csYXXwN56mxPRcbPg1pO3Bmw7ft//5kpbcncMfRl/+Mut7prx71OFiFWCBPU1A1X
U6c8VRRrHNJBMT5+KgET4DlMIS9Pvr+L+kVf6jSfq04MlBArf1pMMIpL5AVl+WNX+9GrFladmURT
zIqQZwQDDi5FX3XtZpbibSSe9egXNifkRKq9TQGTfuGhfGZ/f9Ww+nrRJEaqhaPRzcc6CR8pWt5E
2udgOLZqg6/fvssuFCSe2/9oD3EEM49687XOr5QKjZK3Zj6WavjDTOUfpVpuSFcQYI5CN06KHTYr
P+egutF6Sho+NGWodGMLXNzWl+sFcoPVKNfIZXGeicuT1HyRxhZOwEOL9PP9RlYT/00jqxEda7b3
UEnKk9NuMB9QP/hwefP72usvFklEuW2DTpha4hv9Q1qbF3qwWln/aWFxTEfOvAgPVmd+nOd9noe2
OOXkrb/iGpf+eH+IzjewCHCgGC/ChtddsDT8jvJ+FqeuN2+MqTzYrbipguLx/WZWc/u//fi/ZlYH
AvU1morLqjhRGev2/W42yf6NnTuFd7ryNY4u3F3OfnikuCp1thzsa5pQAXFayAq9GuLW44HL+fcv
HXrRwmrcAmHIVdPI4qTAX3Bmx1PM+yYsvdHiepa4cf7l/QE8+51gavA+1rkqr1nQTWhg5WOW4jSr
yd5S5z/TUAG3C6Sr99tZnXr/+VAv2lmtyxiTjtJghz1ZqsABTe3NjdJM2OtRHOr25HofoBXnF2SX
5zuHXNEgPrSQol9PQqgqVR+azI6BcrRq1wWHsLtwblxqYnWbjSuhlDitiZODA4Z5CD8l5T+t1eU5
QxADEvJaQ2GMZq+RcBCnxCBD/9up7uJy8w9f50UTqztJmc8AV8uoPAkxk20+xS0Ye/NXlP5SEv/j
TRG/+huuAPi67k0RQNegeKY4dZHjqSK7DXKBeYxCFGHWPyu5canm+9wX4pWm69SYoUFZnwhaIcmZ
PlnFSYVOEUeYHHItb9JLEYNLzazPBLZshSR0cZLUX4mgRLn6aajf/mHsXnRltTnks5gQOtm0oZDR
VUvfyE54hbpINjfm/PB+Y6t32t8V+3LcVlurFM65CDM65PBt9PrZmPCLUMUm+GBA4L8NkWsiIGgi
QFzfUtUczIwcipNaGNeSFt5gIPIPq5TSKnQz/Md+AzSmJnhKwpg5kDqCEqT7WXrunO3743XubHjZ
xmq8amWQAryHilM++iVZf+UfjuyXv79MwBc3VGMydeyz+H0phiwwYxXX9xgyXtinz3118h1/g1CG
iqDvdSs9Oq7KNMf8pIzqTsLWE7NXLf9Jpfo/jJahY/nMviyTyXzdToO1KIHEND8F0kNsXAWXwpRn
+2ECCuaN+nfffP37Wj40TowP00med21WQi4AGJXtfr3fi3PXD4RKRE7QlyGhWx0w4I3CETNUcZLm
wovKfTd/06pDH/WUGoa+3ly6eP6N+Lx4RPxdK0xjsjdImBaU9etuCc3K6trMxGlMjPnaAufkJVKt
+fKoSLvErvS92fdP0OqoHlSNaRNqZrLph46yVrw6XaUCAYOZck0ARBJerDriECCc998flnN7IXEk
oNcGQD7SJa//SquHGTW1Dltu8ZyqJTWWX9TuH872l22s9luzK2VJkaXiJKsnqbrHQseVygtL+uzn
fdGP1WgDkStC/ArFqXHKg6UODzh5LTZthyopfbBNlasn6QXa0qWxW20juaL22UCO5FR/ya27Ovf7
6l9aIF/KG2lJWqwV07BzZkupHK58guLk/irqfxRT/w+71ZL6/d9GVt0Yc3u2pikQp74oPR0NQ2XU
bpN8+oeJxu2O1CLMuTehNgvXTAxtTT4QFojDjGzH8hSeNO+3cu7uyuULTRcS2QV++3o6J2WldcNk
ccfrcVjHl1nscoe6k+pTlP16v6llWNbr+2VTy7b2YpNPyNoqZsddbxyfh/5Ou/Dz5yYXWzugK5iJ
lPisFo1VGJmVgmk+tWF2E9oQd4bwSorsj+mK/+5S1I/YDBWifPbf172wgiouTVQuJ1knsSdk6SjZ
9o/3R+rcR1mQNMsDlnfLeustqWnAECwVJ3avvN061O5EO62kCHjzfkNnxgxxPt+dsjBl2XVfd6YW
YRFImpWe0vZnlmwqZZtaFz7LcsNZfXWi/FyAFrzKwqx73YQjEsmwDCk9meWfgSJr0/EcCXvP4gqv
dp/ag2q6sAecOR5ftbh6tqQpj8GUScA8wzNXu61Ckr2z6S3FkB8fviVTqJNXpvZ2vdtEcY8QBzPy
U0s5/Zhsa7zlc/vC/e5sd0jWwa/AAI4F9HoAtTyPZmrws5MafjHycpea+6RpfUUM/zAZeLtQzbDA
8Mj6vG6oq6sCj2kmgy59xgvPVewvbXXhln9uwhE2QT1qgRd9ox8N8eYN54hvUyyOrj5wNXn4/f5H
OTdey4MfIfTiurKOzpiiim271jPCJoZnpy21EqMvp1yTpgvL1DyzoznEoG3k1kDSSG2+HjGsr/u5
7urs5Ohxc6zM7luVB4XwDC3J4Unn0pHyjXuwtFvplOBmImXGVnABIlpYSnu8KvIvliKnG6zPG7cq
E5P36Vx8yYMp3g+zmv7JtKjaOrPq3KYmVeg9prNY2kv1xiiNxsdot93DWBhP4GLR6A3DuEslPfGZ
SP2pzpLhth8kLBDlQf0lshYNV6lIVIo3mvNTLjt9xK7Z7nytQzQ4U3f/p9WT2tPKafhdY9X7FOZG
8jMUwtmLIFYOhsih2uC1uSPD+5T0BTXOFJjuY8mcUQxF+rY1MejppWjm9YsWQgn0FGJAXPzutCLG
tgBiawjLa6vq5iXTrDN7JouQ/BARbuQ/65RlpuZFg3lxepqmT0nvtaFbUPT+D1OLtW7wkONBt55a
TaKnWRy1rPdqJ0vu3bgoTnfvt3F2TtEB4mSAinR1tV+KObOIMNNGDvj2Ti7qC6v87fJYiCk6y9zA
gY0l8nrOmtQBF3rDKsc5+jeesdR7Zp+HSLnJVevCcL3tCilqKomgRy0Z+DV+xxC43fQIHE/BLuiu
pEthtzWAg6OY318IbgtzlofQqitCKDNm9B1D1cXCbSK0phU6BSyb++08tIdQjNdjLX+bAvsmS+cd
XoRf5CT98Kty+SugnxGHA4C2LpOR06KWcZBi25Sd0xgnewodGtcQzd42PljP8N8e/19b6uuPZwAz
1wzqiU/dXG+F0vrmfJXO7basUWfbt8mlI+HsFyS6RBEQiao3Qcahqy2dxwgj3AdbHNFuqDT/8Hxf
6hioOaNiAtb1Og9GYYHT2kQzT4tADw1SQ13IR1cULUB2402Jswa6pteD1kdSAZ1FS07z1jEP9SXj
i3MLilyjwrYAzpbk8eufD6kCRd80Jqc86u6zzNkoCUa6sZV8qm3rwuXzbFtwiOTleF6gKa/bGsCB
pU4VJKfAmIfruecBXFvN6PcwOACSV+Xp/aFbfu/15Y18P0EMXlPUz1Dm+Lo96ucDx4ENe9LVXWpv
pJ5Q3Pb9Js5NMZyIlnAMjxw8Vl43YXYohoQlaGIMrW1okU/r1GC48KJefuVNR7hnGgSCFQraVnNA
ZIqe4kibnjIqu+T82ah+2PNWIfcUIjl7v0dn28IQDyKYzM5krNpq2tpsjTZKiWnn/SeTuKZn8Nom
l6YFwU6eHAt/VD35l0/1otXV1uBw8VACTNpObTTulxuEZ2qd4uHqKy707+ykgNtMBTpooDdRbtgJ
adokYXoyxNdibLBkfVAvkc/OtMF0ozaI4lpGcT3xhtHWpjpy4lPMO27ufadQff1SZuDM1HvVyPLv
XzxIQ3sgB5nQSP5dtys/IfDx/kw42wugy3wWqoPfvBXlSchZ2VXJqRwqv23lz+WU3aphd+HBc64f
VB3B7DcJoFMD/bofkFK6Bkwc/cB4+kmKH9/vxdmfp3IAM9IFcWuu3lO22rdcqvn5QEo9E+Gzc2FC
nTvIeX3ypSloIkWyvpOMU97MqjzGJ820pxugz48YhuTbmvunV1Vc361R/KhhMdya/dBvCtEWB1tk
5k3ZJwh5/qG7lN3jsUttBveX16NZSBPu5mimT6Mq+f3Y30ZD8PR+E29jb+wOPIAWEzb8KtYB4mmo
lWpCM3XKtGfcboAe6LuouUE65SuR6pfahS94bh7yAKdsgepu8uKrLkWlieLTypNTEtQPuVHfOVW8
b4fwy/vdOnM6LRZE3HPIdJzJRgXj1LWlFkNarvcw879FIgClP57iTv/6flNne+Qsby42MKqDVz2y
m7gwRGzHJwvxvkwlxN3QeO83cXbav2hi+fcvdodquYdTZxeDPFGEP0mgT80kuzT3L7WydPRFK/VY
hwAILDa6dK9qd8aw///1YvlmL34/b3v0lja/P+M0r4HDM7BL+HgTfHUKX6lKUSkLfN1EY2h9wLuX
7afY5KjZLxxsZ45TBcUlwVY2N952q5+HrML+qtvE2dq9al6r9qMTf5bHa0v7+E2ETW4pq+eW8Dbg
SpA0acc2jU79LG17x9lo2gd1Pcv9nSaIuPGyIwayjuXgUtFiVRJHp+iTcNwPmha/+fXVt86cKTbD
mF+HdIVHSXMpWrgu83rTwOquVpfNlBnN8ucrFG7nDmgCxZPQtYpsvDcj/NXzbvw99e1tqI9PZXkp
LnruoKD0yYJ3/LfMeu0Sy54PjaSrIOym6r3RH8v2RyF1z2o2IOcElZBoxq5olY2mJFszVB5T5R/W
68u/YF1LNxpyUOkFf0Fj6kdZBE997Fy9v57O7G3UM5JfYo7gXqWvPmMIHGIYajU8yc7NKN3m9Wly
Lqyp800sCh9ifWzXq70NMXQFqscEV29sm/wwawfpkvvZ+W+lLj4iVN7AEl0wiS92HjM20g6j3/Ak
5U7xFa1yhfZW6feS3Uo3kIHDnW4QIxJWIHmDQ1gqqnSEp1MoXaUaRIh/GFRWH9nf5QWwfgQOpUDN
MhrRqVWOWf7FqH6HlxQd6+LAZXkAGybEvcDWOdVXy0Pkcs/NuIhP7Le/SFr+jELdS9vfbdVtFTO/
7or6SUvVzo1afJDe79+Zc4TgMHcWFI8qx+Kq7dbGOUNL7ehk97E3fp7j6MJxeHbKvGhgdQuU6mnW
J4x1TuV8o6Q3cUla8mM05f+MH6bCFq4bqH/Xu2OHOl6Rm5KL5lxthhYYY/XpH0YJaZaCQRg5gvVF
0067om2kPj6F0Cq8VBtlF6TYpaqcs9/iRSur1dUmuoYlFq0kverq1LB0lXrhc5+5QWJSiacKgUJS
5uv3rFPawrHqPCbIXQEyjCdu/cnc19fzHKX7qVSme0cOVV8De3Oh6WX7WT2lOeRhA/P0482+Tk5V
wFecQeeyLlXdwRzbQ2bPn9Shfwon/cKEODvnXjS1mnPBSL0raAyuYFYbuH0XlXfIhwbPlpNL0/vs
NyOft0hFQNr+D2lXthw3rmS/iBHcl1eyVslSVdmWtxeG222DIAHuG/j1c6B7Z1yFYpAhTXeE+8Ed
zMKWSGSePEd1upNTWFqaI+r3un3+KWtXwrC5SYN0gaRnRQhz1/8U04yUQTfRC2TUWDE+++i1Yl1U
Ne5ueYevGTJvvS7II0G66MNQzV7izn4EfVmbj0cWrME15iYM3K/gG3XBEI90wK2heEzbNC+05BKz
fW0exErCZvbzSJ4gRoJMNBIBt58XhAG1DkU3wBOeh5e4escFiOLqq9Ae+qsDZWehbFQaqSiTS+cY
EFybSPkyEmf44NbTmgz87EWIFiQomeOoIg+gDKUUJVjIRjO5iEZrozgHNnAESemzF7djGVopWI1o
sofU0AYpqn7jpOiYKDPd/W0NXbCSKpg7UUhMIahAtV8CWG6nNcvT3jHA4HVxR//RYDQEp9cmYft3
bEL08aK9UWZw1DAt4WWeTH2eXPSi/eWnxV5Mwe+sQskLjH7LpmYH5AM4aoOHGAQl8u+voowCd6Iz
+NBTMbIAFNWVKE+dU+UPQzV0K45vzufKLK/sIgb6Su1YE1rXV4JiHRO3G08NA0zGqc5O44JLFIpV
TzUBo6sFWYmVHofZDQQuaVMGa5DPNuWZvxpjoFG30sHtC2BUfi6TYCOVH1omQHNWbloUApnXs8hr
giCKzXYzoDYQC+vtUF0f3SrgYUbODNgEtfULfDJ+OZWM48ldoqwODq3v1dqbe857XdlQRf7KuPZi
04eNsQNhWR86bolu2KM1pCvRzJx7AUREqunBd92RH5h+NxgZSAguenYACQWYsJa35exA0Gwuxbow
ZYHiHdNUF7VwUw49pn7fVN9QNAyN9ovZvuOGtOCEPVRo4GNUcRliZproY8EvFkj6YhRfAZ9Gx+vK
zp8bDZ4J8GEGnsZ33AqORUD4CNqZSy12kwnN52ML2Cz/f1qRa3a1zaHUW6O7Bgo2Qw3WKqfesPFn
mqDFda3Tb3Y4yFYAluti5tTXTw8uLbBw6+ySgjaxjtCyFBc/RTuujGfONSFnIV9yyFHdJS5iYBBq
t2rYpTO6Lgxq/lxY7Y/OyVYAInN2YMN7ZaLAw0kJ/VMKJk5QfQNTARK5sLBIFYJ1aT/x5mV5U886
omtLyq0JwEJfB8bILoZV7XKIYKS6/2EAXVDGnCOl7sYl+m6a/E8TuHdLRl/swlg5WHMHVyYYcbRQ
MPTVChhp0KSvsYmB9rf9AXKOcwEd3pVhygtZjXBRckATKEBRQMYpl6RROmMuaM4vQeV8tqsJXGh0
M1QYXlZEuGwATbeb0BvGDxaAONkYPPAiPY7NmmTr7MIiukdRFE0C4Jy5PRA+GBg4pG/5pTCrdtNo
1Wbq/GTTAO67POJZQ1Bae4XOIUZRvFUGwioKHUqcvDFLP+fgK9v1ZScKrCF5R3odpWTJJ6HL0EC9
RbOpJq3bYnKNZh88t+wdceP155UtymMPagcjbpAe3K7gZQy7r8tzJU/T3eaAyKrswUNdWc3d12nn
9rlJ+IWU07/gwgBHLFgfH6zJ2Q5Nu102NrswPlpKkFkAm4iKLTACkM6CCDTHbj+htSTUmxPznJXV
N+atIFhDZANWLLV+1HQ0YBVv8ktr6ywMiunkxP7eB6utTfqdTbMtGFXDrtyA4c+ctKciMU5xkUAt
b2hX7mW5pdXZhXr3K6gOcaqlLN8I+smhazk6aBhaZwCRaSNJAr4z/NzfeB644XJSsbDLgxeQGq15
7Lm1RRnN9ADdR6lYTUDwOB5IblT5xWftIRDG96oA54jAY2E7Vt6fLmHaOxYYBRnvFU0KsI90Rdd3
nj5AHRvFjIvQPkjAT0C/2ebP5U00d92Bf8kA7NEFZkB1Z6ULjsZ+xJxa/t7MtmAjNYO91b8jawnN
EzAWIWkJM/JXXI3EI4EGulKbX1BA3FctB1mi8TyxN+onvuaIHKS4kB6S4bBn3pqhIC7J8IznF258
D9wErMC/9QaM2t63zoWGoyFWDsfcfXNtT1kg2+rTxPR9uCsGauE/prm25+YMyIIAesEhsAcAxO2A
ih6nv3IyGSUcKXl0zsuLP/t54DcgNokIBDfn7ec593upzJshagexDEjPy2paObMrJtSUOHLtU0Z8
IHzzpOVHMVbsGbz8a7x3s9lVqeWEQYD1Au/X25HA14har4Gzcij3vgsQJR40qnEQj0L/d8zibA9G
LONYgSATEBxq7/JOsDUs0ZyrRNocpVukkuEplR9B+qpjrdsj1tKmCKCbb9k0HnI2vmNKEc+BB0Lq
CCFvcDtWb0rADMBlB1wcRwL5gGEtKzG3aNcW5N9fHVdBmjxhKSwg+pUKBW/Uu3k9px7A+FgnAGRt
Xfm+Ezd+4hUau0z+E9t048q7Z+6eQEFb9imjRu+onppZRZ82JWLr3v7gp23oek7UA+mCmynRPgQp
+GiNlbBwzo1em1QcHEGgT4sAYN8W3D5+MUIG4Wiiimf1h+UjqxKR/GfurganbLLJbgG14y0ep9Q7
5HV2yG132/F011HnYXCLHKy95MFvRBho7VeIeGxyX/vcxelK4mF2jyAARhiNK/GOidMjXk+KAQ8L
e2xeAjY8AIm+MtY5E2ilQHkIYSf+UTa6U2luUXJAONH6lXz2Yx4/+l4/flmeURk1qFEFmABk0Abw
+R0LUF8AMyP8KbuM7rhJyIudIvv6VDgfWqeHXMHHZWtzUQTCNeSiJEHPHTkP0SfSjByINsvNQVHe
BwfOgmOSsSeSWY8B69ee53N1WSQz/lpUDhvEWlA/T4FuE2nz1Jc8iXK9fhD9hK4E3j2OFdlpPVi2
6p6EvmdDsqcdNsuDnl3Iq58gHeeVPzG5mCY68ezS1CHEDRK+8sid/z7iYIjQorKmRsJOL1mljQr3
GPlosl+TtkZ5OufZ0afyfwaUwMJps1ZLa6wa5SIGfDc/djr7ZdlrrA5zbgRdhwAAQaVLKqvfThQD
V7WVaMDpEfT4hc7UfTS4iKyM/bSps7Ios2MCEAeMdjjCd5kBP4ccBtoIswtSR0+esD+Dg3zjWfm/
y2s/u+GvzChBewbBCu42mDrHjcOEmBGRyn1E22ZZHvK15/naoJSIxtBzKPjYGFTpGpukTcIyqULq
vrlRRW6G/506R1eWqYOH5azAftb6R5/s9PpUeCtkMssDAY3D7U5AK85/TXj1wRz2zb/mWkZt1u9d
DULZ02XN69aTnohZ3YcxMb5zwBxr7qCvLD55ZPjUmGtt/PPbG/0LgBbggazmZ9yElX4ajNmlDrAw
+6wAHXvYvAM0jioawNyA2ILOW42PUGcZNL8CLj3QvmVnv/i6vKFnB4HuC+QIwToGkuXblYkbpwug
l5Zd+tJE3jbuj0QHW1yH5ps6X3k3rdlS1mjMW5+7ooFjsyJzPNhDODjbalopk8we0asRKfdslfiA
nnKMyIuDNKyScdPW9od+8o/QaXjsBWQ03jGFSKwD+wEIC8rEt1PI/bYUeo1Gr6R/YLKZRUQ1lMPY
+J57AQzI2HBIt98hqohVtK5ZcXbxx6NBD2skqLNnFJ0lsnERdOGevJaurjUvc9FikuD5VAc/de2j
Vf7q0y/vmCkPbzD8a0KlWlmauCybjlGMoIUqgHNMpY7xAS33y1Zm789AQgXQByFr3LcDKYjFeiLX
o+XkNy/0baE5v5ZNzO7kAA1rqHPjxjGVnazFNKCZl7JLBsUYJyJT6ErBlpWNNePTkPkF9QG421Gm
VfNvwO9DYBCx7sXoqiNGa0KbqK3DanA+NqP/5OXaF5FOa9XumffGjVU59qt9UAB45noEmHdglp7R
DPcA5xHZTvcJxGd/zFH7qZXdrkjW2hZmtp+NsqYko0Wuy1JXLS+doWc+Oqh8/7Eus7Ahjy6gbsvr
NmtEPqMA3kXJViV+IsA6O9zHw7qy9tP0rAXPlO6XTczsPrzaJQYeuw/vNWWPl23H8rJ2cRGxCMS9
4u2b++bzyin187zMzBifh7iKIA+V93YnY4MWG7hQAJsB21ScWdsnguU28NNQVq1FlK8EAnOzc/15
JX7qykZrRhefJ3zL0hewbqys8MzJtIFlx3McaCGkkpXDj2Z4iIilALfgnY6nKwG/TnIQFK8DKHgt
r/SsKWD5ZSrLxUtWWWnKx7IyPeBPPKgsVTnZNOYffSThaFYrluYcAYA0OBcIbQEwVOLAOEshjJl0
FBAONMoz96C34HcSASqTpbY1U7pPh+bL8ujmjgpONoaG2tN99WliVo8cOhBqZsrOY2A+Dk39Moi1
y3NuQ4B6F64ahkB5rkyiYRalb9MUoO3qQqZn6+3HBc3RaFdGBlUyjSrhTT9RswS973gx653/na4V
LeaeozffN2+dJfeHyqs04P4155g5zq60n0cTupmgBOUPffCZ1N8maKVb9mZ5dWaCHEm+a0qIJ9LQ
aiqV50GJXjULWjU9KGKHX8x65NpxyA8lWQnaZvYeKljI+MhMpCT6uR2hx3sr1wkZQDNy0bpHiPaE
5fTDrM+V+KoX1cp6zew6WAPIBR4a0ZRan7E4o6LXrP7Cg+RJS11wvjsvtO23y9M3s+uwpwE7xttU
EkIoyzZWzuRAhLCHk+5DkXwJ3tGndGNA2dZB0Jqi6ju0phdhV+zsaWX9Z+bp5vtygFeXdIO2aSSD
8X2f/0O0zahvvTVJhpmFvzEhf8KViRTC0sSbBjmEz/pANyVr4WqeXZ1t/Rzyi/rKkGa29I09Je6A
Ol8yOO7Y46EDlUITmT8peOdNu6w91/6KMTk/SpoMOD60ySLmQN+TmpqgQTcwUP71l7T+5OyN/vPy
/pqbu+vPK4em63Q7lnKyFwEhtWyftpuge26cqEn21dupHwEhRn0WEaJsKlafoVAp4o1fFf3FGp6N
lm+q6Qsx1wofM3cdOHWBBvOA8rkH05kctFl2bXaX2N30BaiAbCfs/DgU/prq+dzK4BEC8Ciu1vsK
reZnqamXpLskSR5S+9e0cq+tfF9d+RL6nWi/Zd2lPTeQgys2yys/dzCvfr6lrPxgQf+btPj5FmAi
6eM0PjTVSog2sxZo3QE2zgQltIFJuj2YTTPqrQdV5gt4KnC3MAieT8+QE1seyAxHGdRJgH4GJhW1
NMDhb82IjHHD4GZ78e0eja9jGFff8vif2PwysJesDr8kUI0PvXPyW/OjxN2hP8Yhh+UfoSwWdHRQ
AENLPnCVDthh1YaoLigdn3e6OJtOGAOK9/3/9XkVutbnGRWJic+jrzUsqm3r/3mHAcBqkB5CBztu
tts5JA1tUn/oxJkTUBWOOpQ9iL8GapAfufJl/5mkv0bUHd32eqoHQyXOSQwDhV58zDPnBRJt/44J
tO10/bsWTGmY++N+eXTKXv+PYUn1KF3DfT23rqEUZ8QpyLabby5KrhByW/PTyl6/MyE3yNUlZDcu
boSGT2fqbeyftYGuu0PjvO1R8l8jaF6GCwXOW0UNNNjlVjPBiDVtHLx51uZpfhB/v69EG7HQ9NIB
huY8lGi22xNjN6C/b02iaX41/lpRzmvT+qLLe1ixqq1uhfSbtTaOWQuvQhmSJAFJ9tvFKFyBykFi
inPW6v2G+ckPZjbPRu1s37Gv/tpRMVp+kjT2VAlxdkb9ywggKYFoaegkzQpgYH480IbB6827L7PH
eQMl986DneIp7yE3e0Zf3fJQZh2Y/9eEDBSu9m9Aag8gHpgg0LJusiJ01kh0ZjeXbLQESUaAHJBy
4WjQty2a1MWigA83H0yoMrsbkLsOZv2OscieV+hKgc8KDu12LFnrUyE0G0p5gGRDZH3l83Orcf15
5VpjEMcJeI/PJ523MX/3aEZeezXNzZWEPEmOF2C71VAJTQkWFWmhn5NqQ8uIHKE07K7p/8wtudSB
kywvuKDVx7rXa1NaNBBF9CeoUOttGaa+87K8rWYHAlwoHuiSw1xtv/NZHFNiEP3se8M2SOtDGhch
DYytn+6WLc2NBgIAkoYFSijIQ94uup1JoSNNQL+w9vu9Ae6pDQEKfCVnP2dFYocRzMjMjVqF0MGA
6mpUh4dsdpC1nlYcytx0yacrkEfQe7sDu7kcSrjx5ExnYfWhSaqIed62Kw5uuxKaze1hJM9AK4fn
sn/HzGXitWqDQ2E8Q7817LOfOdScc74SFK0YUd1j3XmNBRVoGCnQPVN97W2IL63JIs0aAdsUChoA
IgFyfbvu0ATJe4QqI1akjrj2B7bCqv309s0lk/Syswr4HzXENEFslwY+NKT8NA4emqk09zHp/iwb
kb9UDY+ujSg7OK68uKtdCOpw6IGw6ntOyrC0vmNlguI9ptARi5wggCR3QieD3fNg8gZxTkcgik29
fgwg1N0X0xMI715qI94sD2322CA3Iyk6AXxTXU3JarvOKlucdacMfQMCNGv5s9mT89eC2qWSAbDV
AG4pzoG3T7XNBGAH9N/XAjAVlvsagdnQEJMNBIi1VSxsDHbZsrUxcXki0OPjPw0u1AVY85XUrH2M
u8qKpqHsoFDH/W9aB/ZjjppJyMfR33dBFxagak493q0EuMoz/vVnAXAlxWfxEroja+nBpZRpHRXn
ktf/cIM+OWWXRJrX0qiF9mEYoA16X+X8n7cv67VZZccKUg7ofU7EuXaGCBL020p8XLbw2vehHgrA
fy0cOowO2/X2eHsB7YKEayNGFg9QVishry18vkOw7T7qwmge0TocPI+A84QDhRjymGt8m/KsOlbg
3toTE6k/rbPTlRfZnNuRIGFwgEq9ILXj1pkAtkZrKk7Q8Jh866qNnmyXhz5rAVlT1wE+SuZ+bkdO
E9b7lGKrGSIJM78OY+2laNYgnHPnBtkY8NTjkQ7uKMVK5U/M7gP4aDYam3xqHyAq17SXlL2xRfl1
i14bUvYKQUGo7VMYigVUevViAyHs08hHcMsH9tflqZs7DrLpBjkByFAhy3E7dQMlE/y1hVOqaU/m
AC6MQNsDKXipDOhTsiH9quv0x7LNuYmU6yRbNWQrovLmIFWfxH49TWcWnwobaHU9RIccWHWXzaj9
Pq/zeGVHvVT1QKRmLRC1ZaCXK6ixa6omDMB6qWdfPPZoFRBawoFPH3qmH8t2rf9lbmqvzStRPBdV
HEMxfTrnxqYBfmD6WjQPhrPhZqh7K/HD3K2BSxeTibsd4H9lb9JsrKjbmXgo1iaQK3Yb4uVIVyZ0
dkCgi0UHJVSd7zrC/JR6RUCwbnh79XtL06YPVkXiKLZaqEhlzNum9pB9angiNstLOWsZgQtCvQB/
qEG+xXICulFMZd0carONaugTTuZnatjgRDwb3kroOhNeINIHhT9Ql4hk1NC19ukQdDEEvh3tgsc9
F7uyfsS8unq4PK4Zx4XAGJEYqKBspMOU02e37thwdFueU82Lpvpfbdi3yZdlGzNbwwdjKjB7OtjY
wVJ5e8Ib3RCZAJDuXEyf42nnDMd3fB90CjLUx0tSRTSUBeFGP1bGuUFjuAgrf2WOZn//1feV36/X
E8k7ixln1ICjDOoq6N99xwiA35UgGReoDLkdrh70OvIfnAlLP+tJFoJK+K1kA9IRgWsCVF8QE8cL
T3V4pd8MnFuecfafRGqFmraGKpEeU7n6sVXlp3H3S2LD2xEgdcOa2O7Ns80yb9MF/BinzlYbukdr
dA410KFRPQRTWGXZt+W5m/HloOAB6bZU8kQxW/Hl4KQEoLHFUZmKcBgi94sWbPt8JbSZN4JaMtiR
oWyp9k5YWWyk3pjoZzalBG+w4KGL9ThKgunFtfhKgDhrDC1A6BXHsbx7JdlDYGqozOvnrnE/oq3w
EyG6EWo8PQl/LWab8WsQ2/1rS/791c7TmpS55pjhzd//YOyHUV9Ao2DSly74woEEWF6qOWcDRDd6
j9AbBk0G5Y6wvNz3AGKbzn1FIoRqIfrlwj55IxXJ62YHEgwISrTZS2Lh2zGZWWx78QSNwdxqoyBo
3oo3+a8B0DlKYQn4M2Wz18R2ch1tYWeqIYP4mEJTbnmi5jwOhMn/z4DicSx38gKvtaazXe3c4aH9
vfz5uXXAww6eRlb5wf18O0FjPXitiCGdmX4X+oNvneO1Os/sAGSPD/YwOs3U5HfgDQlYbjqkq/i/
YFZ32Bqe7P6CBJgL/KayfQX/VX2+YcYsTerUOzmUbXLyQIJvVJDIAjBzTM/L03U/GNgCvAvgHhBx
3XnnIhelY1DhngrjgT7S+M2FgtvPK0eQDplrTDk+n3/wiyhYi5leXwW3rln2LUpGPkBx8UJRLpeg
FC4z+tY5FWKb1Mamnk4dISHQf4ZzLE1947b/GjlQP9qjUXobY/y8PH33u+3WvjK+QIiCEW9wTlrw
Ujl+VNOHjr9RAAs7AEZAyiLrekDLqkmfPhjyasowSIN+rLpThRajzLssD+QVlaLOJFhH5f2G6ttd
N3ExobSZIgQ+ITdf7eqeu0M0Esv5BBRV+hWzbEW84B9zNFu8FAEzTuDipkmoMSOOJlb2D1YbNI+j
6dXPQ4p8eDjFKf3aaZ2/b+2xe7RpQs5t3vEjbhm+d0id7UtLEi4LKBtHI4VcAUKRRmycXIwPI2LH
A0GiIWygu3wEbSD72VeUXFB5GqEZ7Btf0V2nfSXC0XeeSMpzn7DhqasnFsYuS6KMTFmYgwEW/B3C
2wxZZ+R7XDx9iOxS+ZwWab8fCtt6GdPgU1u0f+igmaGW6CyN2ETbaYc8WHKshSDfC/QHPdbC747g
xqPQVO8r98+o98ZvZgpts7wSc1tK3sR4cSOXeHfne3lqFzp3sNrViSU7jx7qN4J5XjfUlQn16WY1
cZ0nJUwEuy7b8WS3PII5/4V8hCTeAfnqXUBRFJjJsSPuSdeHHdUOU/W75G1oQ4VSfyMa7r9D+WtL
OYBj1doM0GX3JHp/T/TfQAGsvMtmPCR6LYFLRZ4NQaBaLjIgg2NVuPlPRr8rt6sF+/uACFExvLw0
gfBBN2/vK4+USBcSAy3846cOT6DKkWriB3stizM3DCgtIIJFNxh8iDJRTUpJBdUo/0T1H/1j7n9b
XvO5YWAcELpBpHxP/Ib0vlYmJHBPhtX4l9GfjC8pGvg+AxU5PDu9vkbl8Ao4u/VX4N6Qy4+jAtiF
CnSIu470E6tzqLFX1WUoxdHwE3Pa1jSbImROdfR75999vcy2w5Q1z16b0zDN8ySM21rf6BTpgsZv
gk8FXJS/9V1W7URt55h834PMiZn9RP+teRGtP0WFVnRvvjmkR4c4DKAOssqihPaEGW2vQX70BJpL
XXYaNlZYv7m4AvgrnDryCZKUSY3sE8TadmIM6cnTX6Vt0WszhulaI9n9zpJWkItBPDQTruR1Uphp
56UndEMZQRIN0O5Z3lz3LhEWJMM4KJlAS6ZegAkhYrT1PDtZXA8dD32TehcO459lK3PjQD8UHkIg
8sKbUo0cC+GgeFewE+jxi4tYIye4f0XaOCB/Py/NX71GUqMdANfD52Pn+wS9m/bDdogvVQus295Y
wz/PjcVDPgK9HMhY3a08qime0EfsLjNnT5BrZsWw0mR9b0GS/EuVGCmggdTR7XAsBPEppK2bU2mC
fWZfFIfl1ZD+6PZ84/tS205H6BPcAZmorSc0sNLmZJhN+tTrfvJZ1/rkIXPc+oMd98PR0nQvHJOB
vfmBIi3Lcr1srECV7XZkiV2aDWur5tT+C6hw+rI8rtl5u/q64od1kTWZntbNqUqhwtAe+3fkQ1AK
Af8AwgcQwuHP298PDumqAutCcxpDbRBhaq3Fo3NDgMvCqiBbiJlSDopFDDs3bCy9qJ+1+INura6A
fMUqiw8mEPTvSX5HKd9zOwSjMxOwRhDz1MLWluSDE8W10emRzrgXHMjU0c945xWRG+R2VGp4ZURB
24NJtYW4hQnf4Gg/izgAf5ce1xFO9gt2jAFCQzDPhzk4+nYa6qiXrDf9TVIk/q4KmBbmpmAbVBzS
aLTMT2RonWc/drRDmuQJuhSGYnoZA1e4oVGY5NCQHKIQ3eA1O71Ip8fBrIYXDpWrcHDpAGhJo3ka
kO262OR1udYgen/hAt8HEiqka3XkAdR6SZ6KivRtYJ/AsC42LUKUZxNloD0OSv4hGVEAfPuxQALP
wI4CgAFcb8qqT9D5nirkWk8m27g6FDeyNb6bmX0FblXgyfD6gKSMunEzhPyETJV9KhPrYoj246St
dbqp7QcIGPATZZIdjDcArqnhVj+5bVy1jnVC/IsKjG6PvwqeO/shzbtIviQfnWyghySpzO+ZnSUb
Jx7iDer6b8Ttv/4QVKGRGMWwAHxR7v+4EY1Vx5Z1sp3dVD6IaSfo7s2uBtLSeMwhzsBDQr3+J2oE
Nmtc64SnTpFsUL1b/v5MCQglQSBQwLGPe+YuBqvYIOrS8PpTEsfNrrbi6sVibSJposrso5Ul5uep
dH9JOdRdz0djn5R9+5y6nGthEaBzduX3yDtHcRsyH4M0AOqh2EeK2wDIVxuaShtOqZ11mxI9+tvc
71GxrIvRx1MOJ9FoURlPjZyfddPTwqFtnJDECA5X5ub+DeQANgUPDIZH+WxXljfJbI+VoAU5iQJO
KAnroNsUZNsEG1vfLg975tjAFFw9VKxQBVbTRU1tA4sJ+OHJco/MvRjDylCMmasYLZVSbBQ+H4xD
yrSmvEW/c14bp1rP+IOeInHndH0PZDvY9HuXWeD/ajitQ0iQ6YemH9yHVPgoCBYEFNeacD44U9Du
6tSwUB8X9bZwEvKZuB7dlVUr1rrM5M9Z2gXSc14FWk5GuIn27/E01Uct2BHrg+W/fcqxsOCDkGSn
iK+U1U1Fk0CnBSZE/mwJGmr9P8trOuPdrw2opasMORJwGcCA8ymIkUo+eFMUvFH+Q26VGyNKCGc6
nQZOPxgBSWNah+hTWh7E3EJczZJKx+UKnC4zy8eTr//g9Owm+7z4uGxCTrS61q8EeB76u+Vwbtc6
idspMAa9PdVMDHaYlZwP0JnQ838rNyC/3IaSsC6DKRq9wpxCXJBrwdD9IEEBIIum4OSRfEzKVrCm
IUloa3WncTC7KCDkZNTecwxYxptn88aQCkABhcrkZLHZnTRjY5QbwXajGy3P5r3TwsXtAR2FR7zE
YSiRr2Pz0R6ginpC2NhnwOFFwF+39gXAnWVDM9fwrSUlCi6HqS0mi7anwPxiTFsneWzGFzPfOcne
z5pN5e4puOP5GufFvau8NasslibcjjcOzEILZDryxHUeBO+64/LoZqygWId3JGrbIIJUSyi6kVC7
N5CpjYEznNKvnGyWDdx7B0lQ+9eA4uE4qcepZk13EplWRVmp9RHtc/6i8WzYQea63y3buz9lMvmM
5i+0hKJ1Qa14+L5mZFnWYkAv8YvBI1/ss8jOIyvf18ObKwZIJoC5CxUutPHfUWjSsUac6UHBpWg/
pNUehNbLY5mZOyQrwECAGBDRixrGlkPGC88uzdPQfEjTXQDd9GYn/lk2MrMDYAQ+AVMmG8BUz4qH
KuidEvMEwS4E4t1a5LX2ffPW7dG6HJrGle8j8YnbX23n5/Lvn3EEN79fcattb6Q5tzXjNDCqn4e6
bZ4MwJnzsNN7qwqHxKTPuaFXKzmFGV+KlIUp8YPgM70DgmuFQaYckd1J6IcqfeTmxlurd62YUC/W
huhFAyYi45SBMJVEeCsaawofayaUxRcNb3MoLiIeGx+zH316rLOVPTxjAWgKyLVJmhvZ83e7/D7L
tcKq8umU6Y29yVl2zM2aha5Tvyzvg1lDYKJCjQ0l2zs5j8xkWpBmYjr5dXmcTPOxJxxZVOG+PVwG
TA6JY+SmkfDBqbkdUefgMR3XDUZEx60/vTQAIJg0f7KTMhyD7fKo7uNZBMrQT0K6HanRu6dXEifN
UIAF++ymaUisP058GdtvbnekRRx5qxCb+0m8MadWW/qOTgWvYK6bfrjsWBR9CJzN8pDWbCh7bhL5
yBxTKwA0fGI5iII+JdbXZRP3Pud2GIrPGaGPlCdJXJzRuD/4ImzGNzvNWwPKHkhdo2pNA5U80af7
pt3F+hvplBDwwvEjZYIaCFDTd9t5MqGJa/OCnr1x0EHdmxwIsYaQlN4uttnbg41ba0qMY7fx2PR1
Rc/UHbaenz4nzmqub2YrS/o2tE+8Muuoz0z0s1NKqJecBd8U/rlvLk4adagiNRdBXpY3wMweQzEP
mROoIkBOSmVt6vKm6arEo2eQoIQexJJLEnprrm1ml6ErCzlfBDjIYargQLtPusaue3pureMnJz68
YwhXX1f2sG40EKc18HXUSy4AHD0bhfYMsNNa+n1uWdBbBoIw3GWSwfnWneVUNMU4GPRsQLslfSTs
mOZpmGkoIm/qNTzlmjHl7CdVb3Veo+OBZX8HEkGftNBkFAVwPbKd33GzBkGa3QdXg1MmsSyCodBc
DC7r0TcXkxB9BBElKyjR+Y2Axwjwb4DZqLuNN15KECnSM3Pr7KVMq/rB0zpjZU/PWQEVXYCGHR3C
gWrGiJbINNtOTNE4+akbo8D7trzh1r6vROqTFYOvnNL0zE39YvLvLTO/LFuYW43rEShvNr2wRmAf
MQLCj3p6KPU9LVZC8vto0APfAyQ2EXRIfhvFMXs9rUbeY8Hr9nObP8ZZFnLbDF1ahnazhqObn7G/
xuTfX2VvfEdD4oNiN+vusBGFH4lfyxM2d1yuRyMn9MoAgF3eQKhJz7H2aXQ2JB1DCImFvEyhr0tD
qr1NdOD10kHbIUrjCKTuaYHMWBg5nu3JOX4Q39map5mbruuvKxvM1NuCZqxPzpZmh89ltRbMzq39
9feV7dVOXAxGgF9PO8RK3dYsfmT6z56c3p4sQjnjaprksl0ty2Tn3IcKWnI+Ddovf6exlSfN2kQp
T/9Uyz2a2vh+boVVH7nb5V01dwyRdEbRDdj9+wDWK3JHWD5LzlPjbSxA9PPGCydrrXd5bjnw9kd6
RnL1AbN/O0uDICiLAVV6Tv19EDwY+kfLGPaaaUVj+u/yiGbOCXK9PmJknHgAv5QJK9JxSGJLkDOI
5sIkHnaiNR/0sXkxyvwAYOqRZ3UaLtucmUXwp0MLDblsWZ9RhmfEuV5VQUDOGtlo//gNYGKHZQsz
2wCwJAwImBsZZCiXZQbuSY0ieXI2HPLCraOBtoc3W5DNWLi4UBRHCVM5kZalDRq1IaQMIkDyEIwr
zvh+ihAXoRkAiCH0gEIp/HYHmCP1NdfWunNpuKFGxiry/f4zMfmK25I/8zazCjsAoKJDA0J+dzRj
NgcAEGC+/lxkvvWM9qh+g8pLFcZj4UHTr19jM3zNX94bRD0JfcDgSvCVsMKZ9F6vR9KDuMIP41e6
9q3f/qLehxZyomQEYmKK2jXi9vv9gAegjq2GCgeqNCpZF+twgdogUjzn3nSoi/yUJHy7vCFmkp3S
hgvyMWQ10KWgnCTfFB4VdOzPLO9DooW0KSKjPBRFEbK8jbocnegQoxmpB90sLVqxfu8y0DyCLlHo
f722iis7PoBMSmUjRX0GXcDTSJNNBm4ow813tE8f3KQroD5VhJVlbUWujyGpke11uba1M3CvlOXv
ktr43/VNVfUrHmZuKwPYCs08WV66A1pojeDF5FTtmeiWFnEndR6TxAfiM66DlVn4H9KubEdSXNt+
ERLz8Aox5hRkVmVNLyirqwoMBsxgMP76uyidc0+EAwXKbPWglqrFDtvb23tca0mbUR5DJwmmp65b
FnLfoh1aiLsYrF415lC43FFjM0zfbm/2kjbBcmH6e64vo1p+eTkzH2CtWm52cemKI2ZhX0BHteIX
L20amqH8eSwf+DhqNiHzhlZ3s7JHGL41vDwcugLdPSsqu7SOcyHKOsDO0CKHRfs4oA+D+chXTuM6
nzwXvnEOaFHChVc7bDS9N1BQNHmcOOBgyn4LmoWSvNW2t290kKkAvWytp35xRWciFfeixNDBxHSD
xxYzMHRpfC4tvnv/4Z+vSrnmPcCSa0KxKl0+Gs5d9X40kYtdc5WgkoGxNXFzfD+tfpfWP8z8yO9H
1hW3EW2iV/QlABMxO1svhnjwxyinxaZ6f98xVnAmQTkEAOQAh6HNh7igB/li+JsPHADUaWaIBpiA
OoJDqe40Lobx4rx9BttlvcJ4Mf869YECY8M8UgQXAliLl5fb6FrAljYWR9qQHEpM9/QtR4A/PJQ0
ec2s/K0wrJUVLT6K8ITQDDVPt121/pPUdrOuDCCz2AfiG82eAA0RFqmNGfN0S/rvRdMe7Hb//o2c
sc3Nv3i2V1iZo+tlBiCyeOzQU/Ympud/9/n5rp65+tnkGDkPJK4/uq36NzTn3v7+komE62UDUwbp
5KvqSw+WIN+SuOtm+4VwFC0cEbJppbd28WjOpSj+CmjKuDEZ2KTEn+gb1Wz7WCap87lpWu2plgaA
xFyRhERm30nQZSfTmt7JewFdnEcfZz50xOVoa1Isjl25TPbS5XFhDyHdOdpa68fyTv6/gEAxOf7g
1cDNs3lcu5sc/G7+/kO6draGQHlqNC8luhC4VXZPtmanbdjv29qwZPnPBSjnhFwiyQD5wePe++n8
TKyPfN4ENjuCCgzpqtRmbU56TToCVvlggA+A+2tp5CXXZXaOZnxX9Pup4IWeUxBDCyZcxux7OqXb
0i/2rnm02hXcgMV9woQAmnnntiXVS3VHoAE1HNZTT57Inc4+YD3BdPrfz6uDi5Yp/2M9db+8A5bo
vjODk1tg/odNT6mDUilfc/qWV4SOJdD1wblTaToCWqFpqYLxDA6kA/+bXHMqFlxrdKdi4AFwC2ju
VsNVXdZJS92AxYWnR8B9zdsjb5qjzpNQVu9va0KO/28lDuEYlqMEfh2TozYkXRMHtb0d2bDXAYhX
sbWEz8KmIe5G5zDcSxQY1b5uvclMPvVTg2rV0cs/+2tYnGvfV65j47c8AX1oEw/lyTHQXy0Ot+/7
kmFGODdT2iB5cT0y32WpGMXAmtjIX4DJPXelAe73SadpRLXHJqOga/0+VeXmtlzTuvYPUB2ZMVgA
yjPHepfPWlL4k0WDFph4A9obAcfrAlOkSfJtJr62yb1M90bybXB/JCxH6fkArtjIyD/5w6tEf6CB
HDrtPHC5/RFUHMtxJuN7tIeV5MSCQT//japB7/x66F3edzHoJJm2qb1DX2xv78OaCMWgZ9Qq2QxB
GXP6FaU2q8nDTn/9dzIUJfIwqJO1FpbhVM/ISJZWHw7Viju84O5hqxwUpcGJASxSxVnVpikfeJN3
sV5m49NU6top58QKawfD+AOKbhsxaK9TSduPKPC5ZEWRTBYA3K0nXeyVedTYB5s9BVW/zagZ5nbs
9buCxTL7dntLl+7l3PWFLl6ElfiPS+0FPWdbGQ6E2hiRajEt++v29xeeMeMvUBVAaRHyO7P8M6dv
HOD0mdxkcU67iDQ/OnDQC203kH8pR1kHBgb8MTUsFtv2TnfD0n0gwd4gK9mxJSVHnhKAKZhyhH+u
KDmznKRsmpHFLY96dqRym6yhIi7pHxJwgJD+C/CndqprGAVuuwSPCwWyl2O8+PWpGDai/ZLVR7Km
7Eunfy5stm1np5PkOtWlD2H2FDIjKtaGKJdeyvPvK6dvT6RIAaDFYoM9B+X3qTmk3S8QTaBCuZIf
WdIzdHUBqmdmmECgdrmSoEVvVxLoXWxlbx4BPgIK4hh5s9p/buvz0o7B64YHPg8rXOmzyYCkNoqu
i5NeC0NerOErLXwflU8oGGCjUN1XeeiLUrdlHeRTPHwzjXtSH9/985Fmx3M1B/vgF1IsaAHFGyu3
nmL6kLk/PPvrBz7/t+aF3neMIynOCukRWTJQfcUp+doQ0CTLjwiAo4o5JDRCIeF+ecwCz69vSFPE
g00jDQiY3ZojZMxmVon3LR11YdQ9EQkj8r8U4RvUFWXnIgPOA2NH7PZTk3Rfrax5EoMXeWQIO94+
AKs4REfBvV75vyZkrn2B2LyWh7wIIpO6d6RsfzHbjTFv/v4w+vz32UpwlgE4BX2G1hDbSJbrjIVr
rZJLKoi2ktm1hY1DUv5yA+zec4Vg0xB74BeYgd/6YuUUZzVQtxg1kjnARLvnVb40b+py5K02xK6U
RjQ5zSefl4em6UMvK9Dj3InNbb1csA7ol8EkN6g5MLuoRiGgtKtoMJAxTlqA/nZc/hz9xotIWxxF
N/65LWxp//4WTzwHRQ1MlV7uX2qyrOAuSjVe2E4PQb1i6RbeIKwDH0b3AhIa6otqJQ7L7c7nsWTb
Kt+N2sZeS2kubZdp6i6qB2hxx0W7XIFlMRDQGXSIp8k4eVn5zHOgQkj6Iuq1KsmiKHBdY1oJQJRX
fLJ5p/mdK8shzu38WyPJps/pZ1/4h55bKw7W4rng3UaTKShh4K1fripF3QHYf3KIO0bDLcO/bp/7
UgQCKiVMRqHSiPyTmogMbBiAhI8jEKZtI9T5+Cj05tGw0gOiK3lEQLIbjOLJya09iPc+YBaAJIBZ
PRBTotw0+xVnT3lR0xHtHFzEtvnsOi95dHtxS1qHQh9K9YhBAaCqWHYMR+ptOU5j3IEvvM7edPuU
5Cs1zqUDgsuNgW9Y8Xl2/XIJQ9tVE7JoQ5z27uantsplsqRr599XHj8mkT0OME2MBGF+lH0ZV33x
NhbD5wDNILe3a3EpmBJCHIoxOUxWXC6lZpwC0y8fAXb3NhQHM9vf/v7icaDSNJeEMUuoPlKgvBc6
UAxwQ/mD2d5b5MS7DyjUXMz6jwj1ndGytg2mAiIqsEPaGfitV1Rq6TjQjQ94u3nuBDql7NGkGZro
AcjuJDu/fJrMp5Ef9JVLv7RRgGaeMUxnj+rq0hcuF6IHsQQ3n83muSP7dq27cOmsYeUBLjxzWqK5
4HIdRjs1NXG6KdbIqxZx8en2US/VkTFxBns8F/+ASTIv8exmC6vTAXnR6LH0wIkzosd8Q20v3aek
sUIQnFVbFLamu14W7mYEQPCmrNrmuRWBsbn9SxYWaoOeGKEiZsDRo6nYgIpZE5CrgIdpTMhyB31Y
ttvbEhZ8rwsJihETvBt9V0BC0+4Ap51qnxLjoYCLw8EO9DCuMSktjDiilf5sRYoKZkAS9QDqB/S2
tIt68HSV1s7D9HcBtudslwDGrZ5e0n7a8SqNGmtLsi5KQWisO/t0EPuKxrW+1lK0cC0QxcB/Bq31
PMWr7LLnV7VNdIYX0awfSq8+9O63JgFMraBfbu/20nnCS8cwP95e03YVSdAr3SntBCnydoiccmuT
NdC3hduHpRhIx83M51cthFlgYRrWg6+SgvqmMR+p9qS3a0xCC8sAEvJ8MxDRBEDHu7wfo9XBWepQ
wBT5Gw3r4du7d+ni84pO5qLyco+SAY2DadTtawBFvV8AnC1gHswu91VzVysG4ZA6AM3SFOU7Y/qX
n5/17cx8ePlkkYbh82k2hfppcNZodZb2//z3K/tPmUs8RpM+JtIPp+8yX6uAL2gROllQm0BvOB5T
9YB1GymqEYgfGCWNhA80n/t+jTJ4UYSBIUh3nt9C5Hq5SZOw6nEqEPS1jOwr2FU5busP1IzQjgP/
cGY+wGCN8lBMhHjEIamIGycCTsQayMHSOZx/XnGfUkBiTTLQxthIN3UVfeSaoTkEgFVzl9YVchEd
PK6PZgEHs2eYp2ebFX9j6QhQ6gK+ItCR0DWrHIGX1RKdoCBSAMNMDzpSMB+/H8tijjgRbQAddM7g
KCKGTCSFN0qkJxwj3KIW8n6vz0Xg7KFeNydXVBDKwU9tPri9iE0RcS3Ms5Xi82xqlLgZw8Co+IKN
EUAZKvM0QkI3FxQnnKSPEslvZrWRRR79+j7HsGkhVgrqCy/RhThlu5AvlqJLkhEXO/qpv3VDyNyP
7Bgg0vEIo8Z1NWJKh3bQgWU/xj3dyXKfvd42rQv+BCZ/cdswxBogLlLe936oAAhQNSJ2Gkn3gSTa
vsj87rcpmR0Bi0QDkuFUpveprN2tLJrs3REN0myIZyB9ZhBQY/Ui0KxEzLmakfwG3q1w3t8HfilA
OaKS970DPHQkg54n8z4Tx9v7d21S8HlQjALyYH6c1Cp9ZRjwPguEMd6I2qb91XRWNHr+fZcafSlA
iZP4UDpjAmTw2G5BqbBt85Mw9x9ZgwsPfW4AvspJjiRr/B6cPHHRPKXaaQ0GbWkFwDVHnARYODTO
KkZds51+LId6iEubPIgBaCtw1wnyZu+nLUNOYVZlGxNsMDOKeW9bdKA7bcfjUq+3Xkn2Ov4R01pC
ZuHIgT8JXlkEljA1nuIuBFNHKqDH9XF/cjGCaepryaU1AYq70IO1srKpBQEj8DlBjZlZK0r1N6hT
tAp+AhLcDgb+0MOsiBjSPmt5ABF5nW0n55k5n2n3xxm/ldNBt3mY9g0Y4ouIdTTkU7uZknZL399X
B48F/WIGsrVzP5J16VIgAVVpk8/8k9aMoe83keus9FYsqB4iWiCsu3/tm+q0mB7vBOe9dzKZFaLD
blvV5otDq827LxDSWhhugN+CwWN1IfrIA5vRxjsBnTQySpBCif7dz8AMHgnQN3RW4RFQG2jtxO+y
JMj9U+mysC6tiOorlbsFrYNrjawSxGD411Fuj0WCUdcMEswYF/Pc1/B+S3/xfcWQeVqdOMGQByd7
inq66b6+/wzOf76iTET3hnHq8fmRRaKsIuKv9ZksbhBAIzHAgMZsWPtLdW3SfmQUgD2ntiyjskSD
7tqw95oE5a1q26keGxMSsupZfkGYfXuLrp0jvLEAOEW3DMpnCBOUBZisq/wkw+fb/HGytSJsSDCE
rub+Q3x+aAPtCAC7DyjuuVBl1zBEAGCBtghOogF+sKZH1droz9IlP5eg7FpfmO0UOJAg6S7NI9Id
yfvdVtRgkDTGoBrQ3231bogsL7oOXFMn0DWEjo7JgHcnGnAuMMZAPTVAkOerb4pVwzviiXcCS5P4
3Kefbp/8tZ96+XnF3DNnlI454PMVMJnQWJSBXr45Fv77zxqjvYBCwWAq9kmtzJPUsuhol8lJrwFS
8ORUb7eXsXA/Lr6vKHAtKzSqI7t3klYUNDvr/fEhIhqMECDVg8TOVX+sXUm8RLJNTp54ycMyf3f8
dvl5xQLmKbIY1YDPA7mK89CXG+v93ujFApQNooNDbckhAcNPfEvfPxOEBcBtQK4ByoqB0EsDMiBT
llden+Cd08OjXazx0iyoKcqp8BLnmVqg5ylPkE80PalEq8H+VW1YpSAtqqu4660Q1aGVIuGiLPQQ
zK8papFqU5rhEgp4uBHubvCz498d69NgftfW2mGWNBaP9n+lqAkNEwQ7Y1dCivTLjTsEKEd/4Mjx
HuHSwbYjElHsq8BgFLH4mJw2bskjv1/jUl1ewf++r1jXiWWOnvlDAmSoLEzvLfmBB8LGNB1iKLTx
Q72UCBTNlloxYAzqVGlvfvZGNrdtxsLrcP55X4k+7M7ukrGA6TbEPXV+ps5PU1vxppe2CFUN5CUx
kYCWCGWLgInLOmtgCVDp650h9ce0Nj7fXsVsoBV/fQaRRs4HTze6heefcJaiNKnXmFUWBKemwNif
9NKodI2tUwd7z0x36K0so9sCl64HniHkFNEshH+UUxEOd9LBwJoMzY66sQh9qwCsVdxkK27n4sr+
J0itDclSUD4ICNLIizk+Z3W3sXoGgN7gpCVrBn55VYHzF7IHI6LKqkxXqyfbgDJb/dbdDgcq7yfv
1+2dW9QG9Ar+R4aqcGjATJ3Umy9M8j3h21S+H9l/7mpAzgTVU9gtNZ5uwGsKkFR4iZLmSAmFDA20
t5ewcCaA5oC/M+dhrweeeGLlukZr92T5r3lzaIBKmmXfco2ETr0iamG3IAqcNDMM68xUcqnYNS/8
tK0G98QfffOTw7/fXsnCgaM8i61C35sLFEL1aja+luZ/GWMsY0PKf8qqvvPHOBjWyLz+6qlyQ4HJ
Pb++BlpjIfFyISaYe6jPRvckhnoKK5nfF1l1x113kxXipxhH/Yh9fTWdcTO61fb9y8RYOJKE/kzH
p/ampxWdTNJn3mkQ1V1mH7KnoN6lZfB+QweqP+S3Z//uOgGNMQi75TXEcGOfbvkaR+riHp5/X1EG
ZxRI4STg92nNaluIvdMdR9CjTXd1w8K0ZOHAD8ka9tHCA3GxqPkynJlW2bl1nrRYlHZygy/oUxu/
3D6chdt0IUDxmpBwE9pgQYDgU6QX6ItF9itjJET/JP77821pCxcKuPDoy7NhvDHKr/hQudsmmeHi
Qmnk5Go/GrKWUF1aDtBnZjocYNlfMWBXlfBrTGRrQKh0Q5a8OukYOo7YGbTaFUWzu72cpdM5l6ao
RJEnfo+oVTulpgHS3hQAFWlxD9DglW1bkgOXc+ZRgNW7yh2WVZboFJDmJ9bKI2fdAwFURUHXyvdL
mwc0HQz44hHHGJ7ijTSBNcq0xXJMAjoeTJ6fkGcZQQHTk/fHYmgnRw4NHgkCftUeae5Y0M7WAIBl
N0jnRUWwYloXdgxQlAC9AqQDmrHt+c/P7g0PqEdquwxOKd04ATh/t8a0v334C7p8IUI5fK9qTIew
Cimj58wFEvmKbi18HpBXM4YHClHXSEq6bDSb175/AuTqsa3ZtiyzlQTk7FAorwLqgaikwXdDN7x6
ChK+rRgyREyBrUWB/crc59rdWQEmPH8k3VO3Onm1tKZzgfOfn50KqaUAvTcE9t+6lEZ4A1b0auHY
A0zzzRNQQIq7qgOnyCQwva8AtAKQI+0QFKFmfXr3saO1H6iHqN/5aKRTvLRhzMdqtCwAhdxJD40l
h9ufX7iDwNCEIw2PA/gWKmoTwspSpr2RxqKtrIj3fthk4sCGX5oF1jruyM+35S0dyVwmmOcHAX2i
liUaQ3QCPUlZPPr3YOgyjx/4POBU5mE+WEpPMfioOhNh8zaLPe+36PMwWPn5SweO7/7/95WsRUcm
5k8Jy2Kg00+RO7ENSYbtZAxr9IFrghQPqq6AQNOUWAgqjz2NShp1w0pUswDMjwlBpPHAuop5+6ty
pyldn3gdYIJqke46jz2AhvzAhbUpffOBVh4NUW/bYNqwCcEjGWdGgFTvBBiQ22f2N9Wq2oWz36FG
PXmacksOSRrbntadOqtw6i2zzOcgSIDPT51ii6oGu7cFnHC/d77R1O3vJWDDQ9ZO5i+9WQNuXzJU
5z9I0aJmZoXzamwMHq8dZh3Dnn4GX0CaxuYMl4dZglGuRH4LcwTzuCZq8gaI9dCVNF/UM1tVw5us
PBcXI8DJAz/nB/qXQs9oPgnAhYQ2G7q9N9YsMvwmBR9bwEKzJiAs5nwIm7YUG71jzYaknGwQMdub
PCf0HpWrdhfY754Cw7wDCtUAYUKVB+jVik1KR5uUEgNUcZJPr7S0P4FNYeU5utL/SxFqXJcjFne4
C7vkZA9B9UVzI0r+ua13V6ZPEaGcMkmaNh9rPQWSBaDqul884xsP8DvkG7G9FR1fXI6PShImgdHz
qD59HsYpE73v0rg2MM9Z3ZnTnz7584H1nMlQXjuGrj/Hqnka90LblBPwY8efdcvCbrgX1loX1+xt
XN1ZZGDm1nH/usrX5zmQUgBqH9f++OzQ8QVsiKfUKTZBwFaSk1d7588343+ilHUZQ+oWWp9nceNZ
cHjfMjRdJsWKMVx6l+Y6ENo+0HGFvtTL6+dNUk/HTianrjIjhx7qas1XWJMw7+jZBdcS4SRgk0lO
A4+HaZv7X24f/9r3FQPSt0WeURff13+X+cYZVhyFtc8rgdukuwCsbvH5KkFJJrLZSji9pFDnB6DY
FLfLdb30jeQ0uvcdnUAHmkRF/kztNWikq2sPdQJOChL26EtGHWte6Nk5VEnOStNPkpOTPGrBcTTy
jc8N0HIDiH8NwmhRFjQKs0tI5aN5+FIWsYSOGoetYVHZY5BhFow9s34C842xNd/P9TSPsaNkNrcC
g1VA2UHWUD3Aa6mdAMq3ZXm5ZXbyNau1X2Pa7G/r2uJhIaAGyn8AMAs1yUuGhlfgXkPtoyORlT6Y
3bQ10weKwed/J0i5NKMD4GJLQpBJ7wiG5Wl/rJ0ePB0rz++SjQnQ1Yz5CDTVXiUKmN2PdjCgcCC1
7MjK/BGMsYduSlfK/gvN+ehtPpOjKMTIEaUmAZ+LasHnrCBvI8HEHDeDrVXKR42YUQ2isLqzdr2u
73ur/HZ7P5cUEufmgbkQp3eF25A6Gq1QzUIIVgxhxcZQY0U4aq8U6d/q021Zf5O76htxLkxZbO2K
vjYnNzmlFajUqG2n8Oa8Xyz3+Z2VDGTfsN6NrIbokWYZGE2sAOB3CNrZfEGjQnPoQWiPNqqtN5n1
L5J5XzWjvPcTF06Z7B4S1yzDYKLmg2OgiQI8Wfmup5oTDjpwEmoMkUUaXMXQkX2wKeFCgvmlSl/c
okiOrGuD+3Kq3CgogbcHTyeIqqJLDq2ecPi9dvKUVTnwoSYjuA/S8o0Vor2XaKDbAEwn34/C9qNC
FOOxqez6aXKHbptUvRn5pZs8tgX9IzjZccJ5GTpj2UZ67g5PWt+xqC0mLwSuSRJOVdcfTY5CGMYH
7EmEJb3PZTBEWTBZUZ2gMp26ebqt7bQ8FAP5Nml9tgHHJn6wK3/CW27DkkzaKQEW7k5KOwiHbsz2
tiwxnm2J8Y9D/HFz+1ivVGh2mzBF5KIagpD075DEmf20hsqs2o7CbQqaf4B80G8bPj17mvEomzYi
FV95/q8eHkWeYtZcXSTSKEgaeyTb2n4WkfEjjuA8DA5PFr37KtmHyXLNZZmGlKf7dQr0qC/vHTRF
S/YCMK3bm7dkOAP4GMBNQ5LlCj2tAedQnms+nIAhtOXzLhrMH7clXFmyebuQTkNSAgA9V30tVgKd
5j10wtficfgBaMaSr1zsxRM5E6G8oJqPJpPOkNqJ0qiWISve62ooS1B8MXtC8ZY4+D6gl+/r+Pb+
LP54lAfm0cs5EFLUqc9BNWYFiXbSScZDSb1HzW9XNsi4OmZFZ+c7dHZHZNKZqIPmiGgFmKbAEF7t
UPVL7nxuo0qVjqjs+mAkRYGaRXWZT7tKN9s9GD/zyDEY+UdnvbGxSBlsHVkUU6g1wdow06KezGOn
CPyxEWoixsSMiu8BPT0G89omNX+Mpblr9GTl/V6SAhIdYFPMAI5XcK1gPfOBRAUHyDe0fSqODlCp
LG/FG1kTYim7nZLMns8VvWhpBJDVnx0Rb7rIjrc1Z02MqvZkkExv5qy4/zoVcS2fyrX+hWURASgN
ZpKLKzTlAaEOICNQThjYkEeTxg+GGPIQJOwr57J0C0DOqSMrPs+WqA6cbaH9xrPRXOLuhfOlMlaM
0JL+Gy5SS5hxNIAUqeg/GzUg03BY1GEKnqzAOKTEuiNTttFHO/rAqaBJE0YPrOVXqX3YdMAIJS7u
s/HdzX4l3iF7N5gybjPQhnWQPSNJdjUxlqFO3mdmi9tc7BOysc1tyrYfWAVy0QbG0jBap4IoNI1h
C2AVaaeO5dlxAnXX3h1Esq+6Zi3SnQO1C68M/ifgO2Fv8EggiaTcFuqDgq6vMalv8OlTEZROyOv0
m6zIJ6RcfrcSUYrwjTV8ukWpSPyix3lu3FWDkwrzqiCm640T49k21fd5JUKn+ZIn20beS2Dt3t7P
BScF1FQ+ihkAVYB2KAro+EmqDXWgn5L6T1oBWYEk4YixUMu7bwC3eFvY/GRc7SiQKeaO5/lKKU9K
ok9gjMsrsEVVY3LvWYiJJjLQXWsA1crWckAme87WLl0S2rm3RvO2YDNQgZ6jS+zrdVUfqLjtWKS5
cRqMPtLNb237kmTayhKvq9HQGsQMcPuQ8LmGMkpzlgWkM4yTbz5n0gz5eGfWepgOu9zbpMkWTkBQ
/Ly9r3+1XtlY9EJhhGkufbgYy7407H2CCIXSxjnZddFsQc4ILHNLy7ak6fVDqXfWhpfGayHLdgi9
Vnb7oe+rSMq+++23vti4pDaeApa1YcA8Hha62+/NNmu/D1bXf6raVoZWMxWPY4MJMrxS5ovZyGpn
pPAM9KmEojaCPLeT+11MTXkQnjAjXefDDrFFGXkAPaGbmpJ667Z6ttNkIbZdg/nJEOghaSRgSk6J
1NxPvAVZdGOwtUaohaNHj4ONJCxgKlCrVQqoWS+YTzClduq98pEb1s4o6JMrs93tc1iw5hfHMP/5
mTeT9paedXbvnEDNuumMXQZGbWCOIWK6LWdpObCx+AtQIjNez6Ucyu2gFq3hnxz/UBv3NZymDywF
7Zr/EzGbqbOlMAQAJa0hQjNCC+VzcZdNR+3X7XUs7Bd6xJD1AULiXBBWLGwuWQF26ME/+cUn2zjk
TVQX0MA1er8Fs3MhRvFH+iaTXKcQQ51ygwjXsH5n40Y0J8amsGy+Awrs9rquC0bgTT5fmHIfqalp
dVf3/imhQSR7P/Jy9N0lZNsHdZiU9+a0s5BXMI2fotxy9/3+FybP8ZePuBOtFop6iMZLmalR/9QQ
51407n1Cus+jv9YjuWTqcKUAQzcXKa+nS7J2sgtPwyRO0dRRIIDZ1oVahudKq0M3ezOLu8p2wlW6
ziXtPxdrXqpmCTbfthhb/+TVn4d2n2dRsDZfuCZCUUyCgUbCZYO5mbT+x5qKn4MgW1GuFTuW9P98
JYpigjy19owUG2iJrzU9NHOCQ9+P1va2Oi6tBjMCKEChlwAACMqz6xGMcLDJ9E4AwwiZ+TKQz9Rf
w/daWouF6riOUWAQpKt3Wcdr4WUC/Ur2YG2rKYgsaUasfOvIymrsRUkAHgGmI3xW4E5dnr9TW7zK
9RRTD6CG3Inc9yIm5fBqlQGm0lzSfvNsou0SQ5/CXpBxpxdVdtcWTnMEmWSWhlgAQCg0zbobSdUc
q5SxiFtevmVOVtzlLa3uXIJi5qjZZiQBNP3dcWsRuQ3TQ/TLjRsuOneXN74DvgB9rFKAWObtSz9I
93dO6+ZeONTfoZRU7DpmIx/jATGv44n/UGTuEE0BIBTz2hNPhszJcQpyPIEdJ0/9hK5cDCvUIetc
7TFv+Rqk+5ImeLiu2DTowhWke67nnQPYFqT0MfGk/R44JitXMrdrIhSdzrRu8Ep9biUJHi3jhfYv
tb9SAZk/oXg7GAIHOA+qqigCq0GTnRP0fzQkORHR/Mg1sE76HllJrSxlJmzA0gOsC8VmjLUrRU8g
GnSycgMkoHxpgEgkzIxDBIq2DDgJ+UFr67uOOsea5PvEwMTjFBxdrd9yL/lKqb2/fYEXF4y829/k
wDV30FhZ+mDVFOnLzADAQU6/dt1ak/PSuc2YZGBWQVndMBWrqvVtk9qViY5qZ0aiYs2u4bYIpWas
OC8LAc5f3KD/Xl/Fs7Blq0lNg6FoxlfAn9vdQ+uC07e7Y/J5LHe3d27RVgDOEIYP8IlI2F/airoQ
owsX1j0NOVhhykNZv+GShaPxclvO0gnBG5tHUHCrrpJEaLFp87yz3ZN06igzfgTv59qGSzE31c/9
RxgkVitkpcPzfOKpf8qiFgTIwWokuKQANliWQBMNNkKMKl9uVZlwVBLrDF4DuiiKTV4cdP8Dp3Eu
Yj6tM6fSCsCtbc8iOuO5ANulHiX5Q/rt/UcBYjjoMMCdrjM2Ds0nW+Y62oGdFy2J8+37P49Zzrku
ir+vfO/RJHhmhw7qC5hIt8Do+1qn/vx+qeYNWS00jcyQKVep76HtvRz12OQEJqqIDcMvuHjHuvND
K0PE1LJ+5VTW5CkXsh9KHSShKOlplD9Zrb2vUn5ITZRukuCu7vuVCuJ1FxM0+Xx9ijvSJkFqae2U
nJKetQAjMYznJPN+27VW7bupDXakpW2YGGm90b32z6BV34HTnh6kNzmn2srE6+0TNc0lK3EeHqq2
3taN9G9PQzBY5L5hubszfUL3dEy+Is0odzqqRLnWWo/C0pqdnKzk2POBbWXiuLsq69qt7zTdRhpD
E3JWIGSynX8sFML2dGrSu0p6fNMnKMJpZlJuMXtgbzNSGhiQDwaklVoNspgbfHfG2gOtVVBusq5G
FQ0O1556Otmyibdh29N205hA4aWNAYpFispcFQzDPSWCHIM+EHXY+mjc9RIQTKBTo40GMjm7itXV
XZ9awc4mctqJRlCMtTtVqAkM+3UYg98XNdQ4zbvxoGe5F6IwI1/9yYNnM4zFHiTyziE3jCRydZTk
xq7XX2wPiVeJjDwgokKP6dOTnqTgUXDka4n/66kbgmorPSn3XWl/91z6sytsfKWpukNK8wdbL/cw
N96eC6nfdbJhd+MoaGQ1YxUKZoEPRqbDA5lyDTAidIooUGBCn6fTC0jtspDRtI1alicb15P4A2RX
tyBU5htQkNavTpW1G27U+oa7Nd1j/sCOQPItIvSn90+YfXP3IH1zt9wHdDwAJMWGtGhHdgf2OSj8
0QglnsgtguzSjMaeuxGaoFAV7RgSzSlJH72CkU1DhAwFet5DasnfzeRJmGZD34612aDPve3DqoB/
if4K/jRUtb61xUQ3k5XRrVnaw303EgMTWXzAj0x+8NY1X5N8MO6C1hsDoAEY8kuDhtpiW2kWuqVB
ixP0RRUa8MB3ILH5Uw6DCIGYWf5JufZmjm31KCn82z6oyAufNCDF83GM0MLhRbXd6xE6Z4tvfrDL
jLsx+SQqP4g1wAjuK9MADAmVNfrgemuTpg16gMEo029qLp2HoiLlY5npMho4C8KpY/3GrEr2mple
E0ufQhmhStURMMIk1EehI8Yl8GINdPt6WmuiCDt4xk4nOrok2+K7Tfs/XtuWTz7nVoTcuPnHblJ/
Z/8faVfWGzfObH+RAO3Lq6Rebcey4yyeF2GSONpFLdT66+9hgDvpZhMi7G+AyTxkoGqSRbJYdeqc
KkkOaHae7it04IWKoRf72SRNWNJ68UHO1z+WLcCqip40+7rtx3MGtXaora19vbP7QQkdnJd3vTXZ
Z9RtMNC5ysJSLd+mLh4O45RmT0qeZQG0l5MvfaPqvW8sCoBMSTKqJ4cUy6FqutY3Ei09a7niHXWV
WoGzpinUaDT3QHptDok2jbu26Uzgbvo4WOspPWVG3xzG9fc46EEKv+1R6QkN8Dv424eV6LBGwcNi
2nPqLVuUOo3OZBMSPxKbMJXVofX7Ot3jf/5NYnpvdzJVOdHZyNA/jGoHWQX+tTUng9ElYE5/bGfv
aLTAupK5P5IuxqmgyxCuojAKxw0DAWHD3tBQk8VwCVrE48c0CVFfbmQIOeH3keW2LDCHgDmPu3qG
LtfrPAN2qjKhvdppTz2EKyQrJIijGNkDXlfIzN1qIDs1qJ29PrMfi/KggvQs3ynT+xM8Vya4OAqg
okKxFpgYyN6tdV+HCmL9bhwbEnMOHkC4LtGXiOvxOlgrcYloRgqtZQ/0VOcul4QBgqXAAjMAFmtw
gCtff37U8WRaCgtSzm5gh/a7QYT49ahgAuiF9hyAt/nnjKqtTeWueZRVvT85SGwvL9s7UTQA5JIB
gkQBD2Pg5qfSlNROF8g490nQpeic3/9v3+fi8VlraO/Y+L7zLTf3syLxIcFBgm4iC30moPUH8o5L
cTVJh4x5BkWRxvLOmfcV7Yb5OgfUQYWA/vzAUC5scVOFy86qvbXPonm/mJ9VVfL4Eg4FmSdI6+L1
clOjnV3Fde2F5NFYOk/APOFPMyN7BOhh3UhWRWaLc9usNuxmQvwSGWj7CeYk/76OKlDR1C4Dvagt
HyTi37ZnT3CgOAiZkWFlz/Kbwq2iLolBlzyP0hrkVPH9kpFzFr9uGxF5M3tygC8cxxac4no7xo6x
qOPs5ZHpfbIqv5ThBtm8cI8akEwCToqrC6gbPp2ie5mRI9LPwRTv+DMCLKr+1OJpF3vvr6hfGeI2
vjtmrls22PiG9st1v9fQ8Y67F0vGFi/wgysz3PYBFbBWZ7WK82X9hwC11vSOX4GkzEqeev3f7bUR
OMCVLW77KC6I7wtNz6OhiYz4MDZRNh0+YAJw+z/wW4buvF5+M02pqTdY/iL7Ts1dvuxsVeLGQg9A
JR1dzir46PkWU2up7DqFikU0FuUCbo4qT18g85g+t30GOVyjUSWZSIFLM31MXMV/1HD5zghndeJO
X/s86szd6k/m7gNTdvF57tGoDlCLUOMujyY9RutI/il31ZNuqJJkp3ja/o6C8+c4HXs6JTSP+tV3
43+abJ82+ziWJE1kVjh3zhYEtl7c5tGqnK3mpJgvpIcLBP/blHGOrJlYf+phRTIQQTctEIrmfe/t
t42Iim9YdwTJaNjCocnr1JEecFrVxFGzNFqJxwKURPQMxSiwcC0PA0E103DDAvwXlVkF+VCpoYmD
L6ySgkjGK/bAv7+EcxEIQSsJSfFLnDg0lp2iSoYq+z7nGzRNAZF0cAjp2K8hCPe2Z1J4xoFwFTcr
ypk3JDHTVCh6PmG55v6pKh704TkuIiM7QRTqIxN1YYmLdUChpCEDMOL2Ud7Qj7O+mwIKDHhMl+f/
R8Lc/yLx2FWKjQZqbCKvA0VQbJpFUJiy0IA9Hm6uOAYwYTLyyKJyq72MChg2Rqx2VeKlPwep8mMd
4h3rmeiT0R+qX/27e5HZuHCpgosIPZy4Wa/H1eiplSDVXETl6BvWU22+HwPKIAYWg5aAApxnQoSe
eFqvhVdE5qEdHtdCQi0nOnUAk0E3NeRjbiGmTZ+23pzoEKi2/jVJMO09fW/HL9tefNtKgEkCJgav
PhdFw5vKZFlMsd4usMJ62rvPcx7a+V2ZoA8wVIBumOjqL0pADZnaq2h3ItBBby3akm9rAqBL1qxi
WmEXCPyXqZME8KLPg68U9KusOfWGdDkuawgidlMZAZo65/ss+7E9b4LvMygTtj47wKD3ee1bS2LR
1TWyLIqHZ/O1bSUYCdnnud0CsG495R4+nzaQ4cvCdB7C7QEIwqbLAfAhJ6lqqk0luAzs2Dz3nfp5
nlAqtDrZKS+0Y7gIzoEtQ/cSd7jo4OLva7PKIrXvwt59o8hafgDvCrDrXxvsqL44wKp8dOq1xGuN
zp1vjhDDzBpUI9//JkctAfA8MHlDdJNXMWs6O5sQo2dR2yJgUl5UctxeEsGGx7ucBYAWM8RTtSVO
aiZlbIAn1FoBhvtd0HZvKncdmj3ebwg7D5RzgHDiiOHmK7doSwboL0ZV8pgav5XhN52dwFxktRrR
gC7tcHGz3jkAI6wYkKH9qMszyX52Y+hQWZO7aLMw0CQeZngA3jzW1aFLKnNFLmDSlzD2UnC5ylJv
wpHoAEeitxBc8Xx9cdXKTrWLJY1AnZH4ttoc3bz+YjjKUWlknKiiHQNRgP9sGdferC9tVnR4LeHa
0j3fa5MYBXQlDnUrXnfbjiCKBsERzPhvkcG0b8qaSpkn1EpHMJog6vOQKgXZxZvbK2e9JqGVpr/1
Xt3NOL792PF2Y6y+FWYseYkIx3vxG7gTooakNSiLMd5RG+2gq90dyKCfvNyQZYeFfnJhiHP7tV9z
NyYqjjzXvkeorQZG7yqSKRUaQTKCFYqBSeAJYeu+rOhKzTSCWCfUXWTyRbLPs7+/OOoce5mTJLbh
iG6oIa/2gWsNXFsAdYBYA4QenO+hxyKL+wR8EaPiTegny+61GT1M214n3EwXRrgxDBAK0qZpSCO1
jQzj39Q2DrpeBZr+eduO0LFQCmC1blb24eyQdKmsntnxnNNCDyg++B7Kd9tG2Ee4uBZZNcR/GoDT
APxxRpzMhVxuW+DuMX4D/JSokihQNAi8ixlvC97qN9qZE3RM+zJ3seD1jpShR3bQf/3AEC5McIue
1tVa0hImvHaXJKETbn9ePAIE/SzMw63GbbsctKRNsiBV3tgggIUGxkJ3FZE80QXPCw/wvf+McFcN
UUuoBdpIA+I1ZvWRmp0V5V5pjkX579D+oKMkPpONif2ci21Ii7ZP8gTmiPoSpxkYNg6WjFBe6Fl/
h8QnHWsyV4UK4Aw0eU+Fc1AkyyKZMT7aqJS1hkA3lmW2UGpX5uOSzcdWHXZuOTz0ZvXcTeYeBeVg
2xvYQtzsl4tRca/ypkVTSj8XMKv8kxiDn8eRp0d5PR3mvvXRarFtTrJQf3TULxbKm5bBVitMYrIo
B6KsKThQ9Bgx9SCJDmWGuHNgGuIZ9ycM2eRXnD7ZkBioZWrzooPzwsn5disn0bWu01Lk7JJdlh3b
5sFr/VaGQxL6HYIphuExbztB8iTLbGdGwUCB1ENc5CH9QPMk0175zwJ342uKgfo4YKqRQxp/ekW/
3UcO5QsD3JFjL13hugqcjBaP9XGUUX8L15qRX0JlAfcKL7DSOTVSjraCgNM0/Wx+apdvdSzpV2Y/
8WafXNhgv+HCcZOyqujsQjRA80hQj2+r9dIPe3XF2/z39haRWeJWw3D6ZLJIgrzjtKNr5zdofde1
McgBZOjTdb9tTexdf+eOWxovp7aR9Jg7xTnaEKfJJOcL+7Vb88ZdBOiPsEpNcVFN0+7z+IebfyXg
ZB+Ln9vD+EO1c2sHvP+sHRX5E+4cy9x8WVa23+cEHfd0HMlDZwDb1M1OE+jo/t+BFsAEaw6QLROE
0ILRVo1/9AFCIFQh33V1MgAfAh5Sb3Prqaqr8QRylLc5wbMMumzoC/KocwC21dlpo9UErpIvbDk0
Py/aKfHdDEqlq90VaJx2jV3vgY3BRe+WP5r9urer2DoSEKNKohHR6qEQBrIuAATwCOZChbpRcqta
kFKDcg5S7kUneQuIVu/y+9wpWoJUMDYsfL/3PgO8pKa/VfWnXUj2lmwU3N5Ce5ALsZa6iKb+cbm3
qGQQoivuchDchkqGIq9QAMUg6P0Egt82fyvBX5sMd3gzNorssJPNGbejlKUZHZ3C3DwEIJUm8bO1
HKS3gswKt68gf7FoMS2KyDJ7P+9fU9P1V3Jwiq/bG0u2NlxkZTtD2mU9RuM2vzsQo08yjs1bnR5w
x18sD88TV6sMnETKIioc70jHu8K7U+KTEn8h2a9cnYOxfqbdT8M7Ddre0JTzKKPglEzln5TsxdGu
OdlKyxw/IG6CZQ6T9Jis6BY8bU+kyAqg0OCiwvNBgzjz9QXSDgPExtcZ5Y/Ki6aU3JFM91tlDfLC
/PcDpqC0wXK2YC/l4SRJm7SWM3pZtFbo4EAzDb3P7HU4mEM9RS6o+iVnvPD+vbDHDa20MrTDlrBn
DZMfg0h79tPh3epAcBOAe6Dah77IWzRUQaiZq2iMjNx0hejsoky+WcsK/yJv15FORMIPPB6QCL9e
pLlEkho4nywy2x855Fbr8cf20gin6sIAt21Bv0HsvNNxpyTOkfGyFp792UqT3bYZ8TiQhAUtLqth
cyuSlWUHmiMEXDkaigCClBFKy77P/v5iy3TZapIlxm1bfIWMpSPjhxJ+Htc46CuZ3CdfnOpTh2bg
+0dRtPhm0gMeqB+Ynovvc8HCjGp7QRVU94s1SMYnjON/+z43/frcN7abokDtTqFX7WRJJ+FRAlZ8
xnWGrkk+X7xao0PA1IUC4fpLt5ZgroG0t7/VqyqZJ6G3ItWBdIqJfaeyH3KxzF5vJA12JR4Gmu1X
AGwDLR5Y0xRuT5doPECRg7YAUHsAEbk7phnmKS6qCeA0x2VQmwrcUKsVDr0ueYdoogEZ4G1TgYBD
pZBXGzfyptGTGSdVl46HNK5flB5t/aOSV4DwAx9NIOBUpGNYp4epXMPBW/y2ch6KeD6AyvPgfIBy
E0kqxjDuAZqHc+F6gpME8KzaRSl5mY6vdDpuz6toG11+nXNzo267cYxx5dDvxhIaMvYA0WRefp7z
cnNRmi4pFoCX0n3dh0sNyYnX7RGIPAN1cAvYVCC9wKx0PT+ru1TT1OLV5RWm37w4d0MVzJ2sLiIK
EJkKhIV8Fbru+VO/IOpMqYP9FCeFP1ifKNhGiuNEnhvPA9JchrkVLsuFOe4O6OxuXsDqmEda9gUp
OI0+b08amxT+KQQAHhg5bICgb+rgXmrbRRa7SbSqxqMxTEuYxqgl9cZ0bqgZegBmJfHwOowyfxO9
XMEciIMJmxhZXuYwF8fFpKhK7mmg9MTtuq+mOTSIvp9156jr9HM3ebvtccrMcafTqlez29Qwl6JJ
rpnmfWErIcCvUDFfHsGg8IFTChRf6DkD3TxQqGxZL0ZXjA1IodcMHNd6/toaBbpRC8A2Fd8aZGKL
op0FtK7pYC5hjadVyZRusujYp1Fhh2N7ADEdugW2J09igo+61cYzbeowJur6VSNf++Tn7P3aNsEm
hPdDBmJguidoTOUPW1pYleUlKAMv7V3Rf09lgnKiIeDZiyQ2I0RD7fR6QeYsrRLXyoqobpEhMec7
U3tuXFmrqWgUF88TXvANXoY8ucseWvGPOvk+y14fwu+7uMfRYuqg04pDLqSloyuTToBVsg4moP6n
7UUQbRKQef73ee6GqXqva3X0ikRoJs2tffHWFbtYO2Sp5KS+HQawayDZRa8HI6rj2/bTxSurcQWe
CIG6byJxPEru7turABwRAN1CQBB0nghtr1cbeYjZSV1aRiAI8KfsOxgKO/U8l7J3xq1XaaoOMj8Y
Agbr5sohS47ypwMgTNO8jstzZ5x1S5KQEJkwTbS2MyAUUrpsLi9OEhO4wkntxiyqFYrmZYidSrLs
osW4NMB+wIWByVxqg9QwQCrqA+tNpUVxgQW8wsDeg34CC4AebjVyzR3pmlZVdLc0X7rpZdtpBRME
NCQKUYD7I/TkebOQ8p68VlGw1mWP9FwN/svS92pZAfr23odDgZXNxlsPFFZ8JcxOWnstrLQEyPep
infoAnsqs6cZt3/Vn0367kfBtTXu2ldqu7M6F9aKo/Upk9HGCBbEgM4Hw92jAw1pyOsln3Wvmtsk
ayIld/352aWTZP/JDHA/H62V6OWiMODmIaBD87DbXnPB/r4aABfq1crsqGuD79fN99k6T1VA53Nu
fX6/FchHQdYHnVno7Od2RpbPtPVI3kbIZzbH0Th1ybFojttGRFOFWB6HIf7ADcWtRdNpseZlThNZ
P1vvq6l/2f68YHfg5//9PLcSw5SpZNbsJmrKMSB9UA2hG6/BB4zYuLqhgYKWIT4+cBxlzRozbyJn
OHep5w9o488WSeJXOBKw1ukqKxQjrLp2WuJkmZISnUROt8zHIivHVzPLhy/m1Hrh9nhEawLiQh3K
6Spa9nhuhappLSvPiiYixV2kK++uNgK1c/F1biCVvZa2VeDr1Dp3WeMbauN307vB9TACWB10mdGb
Aprz69kqNGgvVg2WhCQzutxOyxIRtM7KVEMFMwXcBOYIpy/6a3hxP0tZYscB2U9kqk9NHRXvX4ir
z3MBiYKLV+lLfD7G/mgi2TElcCkAM5CwAKeCjtCT/f3F1QfKNsdpZ4MAMYM24BbgbwtF2tBbNSqJ
rISWLEBmkYZhprgr0FLzyjLylUTwOb8AR7o2ZsEENqltx2Wreh1Fa+xM/88MW66LAcXITo+xATNF
87XtZnRxeb5uPcbqnaJEhkKDafm5bVE4MKgTqeikRVaCB9e1fV3TZDWx9HPlQzdmIY9KJTmHhU52
YYObPMjDqaRiNrLuF6jgQ+q+bQ9CcJ2wJzZwU9CPREco5weuYtdFCSGySG/u1/VZqYdDNpCjOvWS
9RGN5NIQt/WdKncVFCRBIxpkBZroZ1ngK1gOSBMxKkgbRCGIIa4dYHTKBkQ4jPpZf1WdPTVOpgxm
JpgsC1seoTuq57fEM6A5n1GyGiHZ5n02c1C02z+o0/rrtNteFMFcXdnh5gpEEF419LBj2pNPytdW
Rrh6+9pBRM2050C0xDRZuKuxTrIFCDMo+nh6i53iBk2i+32vBcBP+kb3fuDutTnuREZJIi7qBqzT
RfGtsx68eNenh9oMt2dNQF3H3glIhDOQBth0OA+gpDfVVk8hAaOB1r8LgKDZa1C1oM2X2fnuoDug
qF/iZn6/Z8MsgklcOgjGeehkAUAVckZNEoFRonqd8//x88xZLg62VR8qr/UKMM4XfZDpjCRDckKz
1eaOzqsBcGdAb6mF53Vg+EV3WBna5KBk39QUnCe7ONheIuEetdBOg+49JCp59D6imCIvUQV7LCv1
WVO89AQ+3v6k1R+ovMAXLizp17NmOATkFUx7xO3AyhiUjSSSEW5RHDQWyIjArMS/iQyQBA/WhC6N
7qc6H7JG4suiicKTEVktiEPeki4vU0dSswBof07GV0rJrjC8O3i+JLAUjeLSDHcO0Goy6Tqy3gBF
fx0z8/MyfGR3APyl4pZE8Aoq2+uFiB2r74aaZlFC7pbuOB+2PUp0kukegm8Ex0h28MFePxg5IYaV
RrXD2Ib1sMu9MCdnkmYnzZDcxsJV+WuM754xVdJ4NXGAAF6LHbSdv0HVwx8n8217TKJVQZ4OqtEa
gmWHP53BWqSR0oGZkZ7fclWy28Vfx3xBnRhQML79y00aA3wnQHovdtiPD8r7O3QYtfrf73OXlz7T
Gu8uwNVN+uw53QG8fgGojCSnomgpLq1wb0coN7qtqWIUFnnZK+k325EYEDkWuNmhnotkNppbuDsr
U7Nx7Am2hqODA6aDKEZcPVN1PuWesktRx5fYEy0LqMcsZHKQVkOkdL1PptprDCfGPkG45n8a8JTc
dirReCDshS8D/gR5bW48aqWWZoau7GimZ3t8cKGwgCZ6L8x+bdsRLQwORRaIs0uFLxJZw1qag97C
jlvlvj2kR11pHlxLRuQunC8LiU7kpJCj4IWsFPCmdXOL+Wrui9H1s8GWTJjYAMjawE2Eo4snUSfe
WKHXeAZao0t3LiTicxl5vyicRIKCNeewRwSPPlgBxnMWd8bZ1SlhPsX+YD4NUxqCmEgyFrElxHro
yURwzAMFkl5ze5cuiPcgjONU/ugXYHGabcn1LjOjX/vwapZF4jowk0zAIwFQ0QI2T/r+4M5ft72M
eSsfskCxFYUfxjt/U9pvwLSnzytlAaxPjaM17U3tHgQe9oAXfxB3ktte0G6KYOLCHneLkRgiCGCp
SqIFgXKN6rfR7UEGVPvZvgTNZZgBoEQ+kGG4MspvWbtN8xQw18gog6YMFZlQvWirOtBjZPzpNjK8
3JGjgbfR0AiELD3vIRuXsG7vUlemES4zwnzmInwd1cXOS5AdRGv7MjoddJ1OziJ7/Iv2KtKIQH6j
IxzdrdxMGZ4+T4WDxyWxX+n4vJjHbXcTDsJz0KOHHAOUczjHHjxDJx7Up6LByB6HeTkxhNgIdaFt
M4K+NqQwIEDNdEnwPLO5yVIWvXXBnwg7jdJDqjs+J228N5QiWq05WBaG8jMDMg4+hHKCIZ5Cu3w/
F+b1b+BuVlvPrJxYbRop3t5V75YxkRxGopvocpDcXkpNK/M6gzVrTXc5eVXMeu+sdgj9H99UJbZE
jgGwMx4b8G+EiNyTcJgbp5liB2E6Pa7FyTltL5jIL9BXCcVM8Nnd4mTYbesit5VEtVY9TbP9oOjT
U49GlG0zwlHgJQD6UxVZLp7FtV0RlmtAMqFReOn3Ra44v/XOymQvTdGhCpJlphluM6A0t/JQ/ZrB
GYdYujMRshHtUDcnr0z9BPzIqTWFFvk8WLI4S3RnXBrlvEGhekV1qqWRy+g06xSYotc2jYNUlfmC
aLGQ6WIDxDEB1OL1SdRXcQ3iDqAFJpc8pApKZh7Jgswbfr5/tS7seFylGr3S62CM6N+DUnCYzFqY
yhjvhNeRB7Y4pNI1KF/crpQyx3q/ptGs2nfN2nyOK/exHhRfHZMIxGgv4FYFAM2OimIIlbzdbY9Q
OJPIfCN4waYCEuh6JlV3XGK1iNmapZ9Qe4wgX32IXeMjFxRYlh0GbUKBhT8OQfo0A1g3QYm6WVDm
+j3TN6eRJSYFg4FXg+sNQBJGisENhuTJaOpdiY4VHUqllnJa++mgFPNpe84Efg4zNqTGEe6B7pnb
XAlYMStDx5xls4Ni9gyaHDtIlKdk+LVtSDgeEDwwjgpIzfMIg7FJp4xQMBfoXX5KRuNANSvQe1tS
ZRGcSQi6gQEA7yLTJ+amrdJMUNmBSjBS3GOSHmSleeEo/n6eF3fR0zmn+oLnV6OAiXahvuv8HHVN
cj3IrHDXQw3QXJIV4KvorR6RiecrSIAttSwGEmUmwbgCgmnoMQEqwdNkKR04VmdkXaN8+OYp5b4d
46A0mzC3Vn8EM7tWfNb01jezp21fEFy1V3a5uCUh3mRZFItkoUkxJSk4ab/E5FSvoLhNZdeHyCMM
DA6Ec/D0mxfmMs6r0o6T8ohyzz9lVQd9Nn15/3iAmkP3Gv5Ekzq3iQZqT7ptQhtRo9+7odupaITx
fgCsGiqlpGVIsF8dtPqxFzPycA6/X1unIwCctgmYWBDlu9DEjHfrgO7F9QMlZHaI2kCSgUANvYvX
p6mZmMjFE6QyqqXfFat2HACm8Vprtz13f/LQ3Jvpyg5309Y2HRqSGICyLcpDrFhB21X7We0PWfsM
Xs2DoZWBGQ/BiOY5lJ2OvdsEM5Fhi9m5sPUruHOD5hBqB0Ewbkdq+CYlQVWgYj7fFes3L578QgWx
0vq8PXQ2sg2bPHYs77UKkCsENo7dI1PwKXHzYB7ow9DpB4tMkU0liULBVnAQZYBnFYfjLQfSVOct
rRu0psPDwqLpw172AJZY4Ic0tLkxGtRDMJM9ABnp2/TtA3MGWANgalCQwMvn2iuXwmgmZHmSSKvB
zxwukAPTQq94aafD9AGgF4oBf22xwV68EZvJg/anoSZRvOwS484pP5uzJNMtOAlhAulUkCohmOBr
Q7OO0kPqWXiGTndavi+LB5ChmI/OR4pQV4a4I3c0uyQGXARPgnz01WHwFzXKvaesvK/V8Vw5QwCF
mSCPv24vl9AfLsbHLZcyaIkZs/Kq4T2tDTR6fmx/XzZ/3BJB25yAUgrf77Kdox87O4BYyfjmvZ/B
lgHY8S+DtKGYxt3IrdIpEGSsMH22kxzdJf7azOaXbDSpPy3UPOUg3/PfPzQ8rSDqjKsZa8eZnNTa
bZwZgbNn1cknd/GSMMVZyQj42yAfV2/vTQX5vW1UEHk4uMc8UH2BqvcmSut6U+8hYQajEG5tuh8o
af6IE8kdJjSCxBVKCHgr4I/rfdVrkCsDPX0CEqsf1FP8fP4CclvJ9Ik8DwywrMkGSTdcl9dGrHqm
dr/gWRXnvT9bjS97t4lcD7c9I360EZ7zwVPtOr0CYGMaEd+Z7zLvzmxR4fn2/ngW2R2AHCHFA5AK
/6ZxCDDmJK/xplFf8+6ctu/vnkAS4q8BnrkUh5w5rWqFtIf9K3N2SRUYBbiLfL0MZivc9i7hmuDQ
RoEfIwIHy/WaDEXZewNN8JJXzsrOdSVvGZFfoccf9wrqbrdFNwqiqqFuXeWxtcF2tDQA94ME9H6Y
YlkPiCgKu7DEV9xAVWjQhAA5wPqP1v5prGgACWu/tN6POoUwC2TU0M4ImAj/aqKLGtvjgivITSBX
CP0X9w5N67UkHhcFIhdW+Fu7skpvqFi+yHHLV90YP5HBOuqm9Tkp3CNi3sArfm17gmipbBSxWPLL
xVON252tTttusXEdOfRQpdRP9MAwJXMnWiS0BCFjaaAac0NaaK+kAMAMuAt9WH1N/VRpiOOc3ne1
3fZgRIZQvUA95o9SMB+TjEo55TOBodhqzjFJYj81lQOIYcOErB8oyCFcYCkWOAXUlbnDM/HsEWwW
6IEjGqQkMKD386Oy8u5fA2y0F1GPh3Zqa1TRqTtZapBAgWL8wDEAC6BJM4Fyh7Yal4lamyRWSGKi
jS+HmIda+xLnEqwH4AlAETLhPvQlciNIrJVSd2T4+XQpfYotSnQncJLxrev/3V560RMaYE72IoM7
o3LNvRuqNS+G2Eb9Mh7je7cjb1Y7BCk0d9C5dUySNRq7/Ow15o6SUZYmELxZLm3zp5BdzpmZENhe
UeYx5vsK+MJJvaPKtKut17bLAmOSnBSCExwmkbpmfTss83vtHCVyL15SIuXbZtDrWQ6zmgfbMyo4
GUCvD99Auh9zym+mvp682Ys7tB05FuQLE9+crLD0ZHVaoRk0iTApakQ7fO4atcg5U4sV6TXDPmuD
FrhufExNTxLfi+YLVRNk+pkSNeTjr+cLwBCbKExYwXCOfQKJG0mUIzi5cdcBe/0n4XXzHKrasenh
lSjEFFVgtYd4PIL7bbRdn4AMqLIcyeoIgh4XyUjkBfCORFcnt3WNqu3VvjYKPJNJsOQFKung09GP
TpocO2e37QrCzYUeFdZei3IgaGGuZ4/QuGtzry0ilSS+AuXMtPT8dNRwLE2+DtUfb4D041tlyZ5l
fzp3uac5w2uyJIuHWi6/rZEMddJeB6cJMG7OHcBWpZ92nXlHy3kGYaVahbbRuCiDERLEyGtCUmso
/NGalrNrVyATtOv7OOvyzqepkz+DxKFH56bt7VrivqXO0pyHyZx3DeJXScAocmwGMWcMejhl+Yih
1t3BcvumwK1XvBBzAYbKxDVBZAAqUd4GjWn/GeKDBrsgzQLmtiJqbW/2iZqd+ja7d/CCJY99Mx6R
ib3vpjqcoQ8GfbW9YpWnHqKj2z4i2mBAbyEZz+gC0Sd37SJ23SYjKJYqtGDTw5Qqx/QDhUcIr/y1
oF9bcOZmWAcHFkri9+rdIBPcFC0YIiCEky7+wavo+vtG1xoltlsVDdV67soXF73tif7zA9OE54MJ
NDuIAHius0bTi8pw4yqyRkZbEpYyfI3oIIKG0n8GuDs3a00jbQoYAPplP5TDblogB4bd8hv1ovPU
qZW/VEoabg9LVJlGdgHNl0xnFsVB7jyagX1u3dwrIfVBAiP3gsQGh1jxZmW1T51zHu+88dG2y73T
/soAMdo2L1q6S+uc8w3lWFtW7KDRrbmPO29XGcne7WUgD3bK8WcRlIUgwYXnJhh52a+4CMiAt3Sh
LZBUyKH0PkhgjpDcPsVpC9KDUj9NyAsUrOJuuudVH7/Vi37nzvkDGZK37dGKwirXZdhs1pCKo/H6
d1BDSYeqqOGoLUiLTK9rdkpCmx347QY/TQwi2dqC2QWbOpPvAGQL9xt3+it1ZdDeIzXKy3UAzGCQ
Oc/a+PLuQeF4R8YDrBL4L98f7Kl1NS8zLtA+B9AJ+ECf2pBPHxCZQhZ525bgrLqyxQ1oLWarimO3
iLRqb3p+oQfb3xfsQQwDlAEstwt9WC4WNQY0+FkzWhRz4znTrF3c3NPyd1s+DNU/0IWWWNME4eel
OT4WiIcO4OwY5lz9SQOxdnvSQNCblg+WOvjF/JAtkCr5t3GRa1w+0+R5meewhgr99O8Y/67tveL9
3h6/cH7/jp9P0hmDsY5oMS6jedyvT9p42v68ZHr/nEWX+9CA+mCnFCX4EZTAW5+oC3XIp5E8J/HX
Uv1n25iA6wQR48VgOGdxaq0fbS+DNbCvL+v3Lrlrln9U5a1x7/qY+kp8V5Lej6kekPyxpCeUhfza
lMT7oj14+SvYlF+MudUQvuBqLyOl/zw0fpn4q4wHQHCsYKAsJWSzUrfDpv3CxOLYUFTvsWqFNeys
VdlbanksPP0RqMHj9qSKR/PXFLdBBshtWmoFU2p5V+V9sEBfRMZ5IoiQkWwAPBN1MxS6+eQmoGtN
Vls4rRsXyqr2P97khst9GfTJ6/ZgRN6OOBwfNNHohxa263krZgcXmourr8z3DYQ6d9ufFy3L5ee5
sCc1Ke10A+No82NWhqoLFluAHQ7bVkQrApgSrm+VdXvxlVM4hUcNqhdRk4ZqeZq6Y/t+Kllkfy5M
cP5Vev3aEAITJDPDMnkgLJb/gGQ2rKAxAsh1dGKpfNed2tqLOWkOHgx+5twn5QeuDoblws2LxxBS
P9eLrbj5gPbXBcF2M/jzJ3BzSB6SwoXAmwGYS7wibxovzaHPrVad8GxIKggWqUE53pu25DQRhWuI
EdEOiWc3KpB8G6+q6eNSJ5ilpnHvBy07ERWYb2sNGii1IY8G+k4FKu0JaDnb+nNn14HuxRJ2BZFj
g5YAWkWga7Oxf66nsjUn0kxTVULiblD3EGu1dhCMq45FBUVWao/1520XF9pD1A0AKJ4noAi5tjea
Xm12TVlFGWZ0QWbmMKbfUajatqKJbicAHP4zw37GxTHK2kMMbwalA5g4zxV0jd2k+lQW6a42nbsU
9JJqWoQ10kOps56NRj+NNSQIzPFfi+avVC8/DVmzawz7wW7dF8lvY0cRF8GiYwhd4miAA6khn+1l
KTJdXeIyQtb3p91SisgVHbcDJCHPSQGukbEwC79VF0iYavm93bcHcJyPEu8TLsTFr+DuMk2NVx0a
zjgwF+jBf11V4q+As/bmlw8NF+7NGnCx6txmTXE9N0ZrlZGx5A8KlMbVUjsYKS7tvG4g9J1+smfz
uXOWx6Kqv9iLLFARD/Q/+zzSr0wXcMYksO/Nn435OTF8tYNgpMTjRCcGCmu45Ry2l/ijOyNV21Kz
qDHKNjDopxp91Gq2355LmRHu8O5NyEOrZVZHo/Wjpkdl/LnqkqNVdGEzQkrUiQGnuamztv3iOUli
V5GOMr/a3i+KF6j2fFTKc9vZkvGIIJKAsP4faVeyJKmuLL8IM+ZhC+RYVVlT19C9wXoEgRgESCB9
/XP6vntOJsVLrPvZWZxFWROpKRSK8HD/19rsWgUt1GizyisfvOwLSjto08oiJMlDYaHLPc+itAVl
dHm07Ts09a6s2JKLOLdtXbqIhtmNXpqwnXMnLO1nEWQR2DJDF4evy19Qm1u5VJYSeBejnR05DzkA
PWv98iExoK7dgYFQfzbGasP5oz+1prONYUP9h2cr07y0bRzXDCZKIx1t0bOcimjr1KOqR84GzSS+
dZT0q8HXIMJLGwcJf+wZZG4mppDL6Rwar2tkCo/LVPusnOCmrIxjr7uoZo3egSSrGI4lN3pucBr1
mYvvwMRdDyB7f+DtlrAQ7JfKijt/RybW6lCYj9Td93+BQ8XBgMQ0cK4Aqs/ZaCXoHgzpAyPo0TIy
6VeNPBdrLFfTTM3vhykcmEqq6PWfF7ktV/EBHAkAkmtRsavNzXUnsvh54BmmK9AwP7QZBdROO9NF
y1QNBuSyuWPd/rqBpe02oU5/p79QUJjtBOr2Qa8I8JrCeRL1Qeueknwlalkaw29PCwY8A0mYyeef
rX1f92PuWxBGMaubUrx5ZCXLtOQbEAxN99VvOctp7519PxmJWWcCQ6hAoFz7Ttxw7RFJIHRyqAer
FZtSlU/XZ+13e8p82c9tznxhTsG0zQggwRAA2NKqiMAwtEtrHdShxaYAZ2mKTDovaYzurW3Nsm3i
khhpZySb8Z7yqwdGVUTwN7+vb8s+uwW9yqFymhijibI++5HbxYaY/KYHNbRWstjn/aHughsr8Q7M
djd6qeLrY1rcCRY8jovXO3p+ZssEBLoCQenULikOvN549a78c/JesGIgg4unEbwOUEmXK4UoOXd8
0qBzmcfIImnuymlZvKLODMzLsya6ylIB+PGD6/ihYx0kGDudnm5d7ZF6m6577LXvLYjbdH9t9hY3
4b9Dm2cYLYh1oUEC6GquQTsBAorep3R8aLqHpO4jukbTuHikzqzNtl+ZDK4JQUjotvXiuc9kLIpi
7Vm1mMY5n8zZneuOAF0GJQqmiVvsq84NReuEhduGhNgHF3yBrFLvgFi82Cbb5qX/SB10UTlWlI3g
Sx/c1+v7c23M09/PjrkoUJPyp/qtR8DU36N2pVbu/MUTcDar09/PLNRjItBpgkNtdEMok73qn6w1
4PraPpmdMrfXiOlxrFxeiyixP0mQ8KX0IAuxLervRrASN61N2iya6IreabwEB0LjNxbUVXK2kuxb
KjfiTONlD66b35X1y0lLc/CgqgDLkprogm3fk/wTEhZ6chqNx0qcfOdJU13IihfRvJWUhbTe2F0S
2VYfUrGr6btRf+vHbcVWytfGNJMfXPTZD5s5GyK9MmUSP6xwT6LOYx/tAGn7oMuD2cm4sQDYrx+4
+U01P/Tqq2DbLPmVd4dKfL6+b/+Pc/TfGfogtAxWg8ogFF6PKiNimnsaASEMiVFtHcQ+qtfDDjxE
qd3G2tjvFFQRbfxcEPXujUQ/Ioj5cf0HLU4MhNAcAACBIJi/foSE/F0j0STdSR5a/QFtFPsBsoKd
s3LxL56nM0PTWTg7T2rgEGMc0Wxkm/JYofbdVe0NX+VUXzpSwGOiOx4EawAAzY7tmGtJllHc/9Jx
InQNdu4QNQ7EGSFjOpB0R5O15u/FvXVucnaKlczSVrXw9rQTEeHbwP8yItfdB48F0aNRRw9KkcVj
9z6SLTqhIlMbN+5w6mqE9MEaZ/3iUwWicA64aIHl+oDUMAIN2qpTv1Wl3mSzg0p3WA573tw7goSi
+Wr372OxglBbciznNmcz4JoZNcTkWJyA7JswU9n++i5dXNWzQc08V1V3iaEKDMoZmg1a2aKq+Ry4
Wqi6PjbsZ57urttbehIhhAQbt4WC5Qf21b7j+ehJ7KK2ITvBxnhIHBSBhjt3aokpzJXhLc/fP+bm
kYplipzbJnYQeNQa4ObFynCWzp4HJmycbyCSwH1yefaqAhTpng6nYwJD7Iidgw5nUm2vz9nyOTiz
MgsRsJdtzoGdeGgEKizyyXZvqrLYgV1nbJ8r8WTn94l5m1tG6DWfGvDzJt3T2G/L8nD9hyxulrPf
Mc32macBz4epJT1+h1C35WuQR6ILdWvT+reutzbmtZmduZuO6yYEkmEry75q9FE4P+A/CXkvZANV
yVfmPPRy5+ZffLYTXhNOTcXQ7r0+3sVAF4psWGEk1AHsn0286iul1SB+erCqR71/0WUX5f0+z50Q
NMlRkECI0LND133M187lEngGiYOpiQugFeg4z0z7qlEEJH1orqID2/S24T/1Qn7JnaYMQRvw03UZ
3eiZkWwdt88Bxs5/EWm2z5xU34a8W0vUfFx6EwV2zAXgPGConLOWQA1r6MpqckSODC3y5Ct/lwoW
1v2jkb/a41oANzm2y7Di0t5s+fPCU2lXY+aZ+Vgln7JBgzLRdl0x4qODgJ0A7abAcWGt5uigLBE9
aUYgQXMegdox8f/YQVx+f+YgNL3PJbiy8WDxo3R4AiPmGivBx5UxsFHQuuhBqQMYuNm73BtGr+ym
VsnWbjcs1R8ySNVqeB+TttjStoi5WHuXL0g6XdqcjQr3Yxs03pTy0Z0TYG4bUZgbWrUbX5dbrRex
Xeb3Xdl9HfNkr9ckxiUWNz25FZYZXz+ja8OfnRPXF2Y1TG80W3ohpJ4iMql3tpAkp5vB3+vN23V7
i37pbLpnPtDQRKUJExeY3uFGBqsBhGB+SY9+vW5mbViz/e+LbNBzPr0o2n1lBTHlr02PuyVhUaqj
zAovcN3gFKdfHrjLJZ1FGk7FeujM4aYkafWcsOpHOY6HLKnDSoJq2m7siFdig7LZ/i/sogSiW+gx
R2A5276+Zg0U2hzI7GX8zqAdus2az5DD25S0uNG16kAKFXviL7pkAyRfTAtZPyhazDF1tQfUrVGh
q90Mij1R9YEBsdkDKdU4zsrMLu6YM1PTUp/dmnVm1Imd4bBYVG6EoT0ZisciL1egZh89JhYQvUye
o6O/+EMVsRx7YjMdZoqqDztyYwJIU27aNYzXR4d5aWa2TyrJzUYLYMZM+q+FZv/Ka29lJItb8Wwk
Uwx5PmFWmpSDgkcDweddZmW3ZsNpqElHAF6JtlTavqlCbmoJIeDrm3FpcDCM1jZ4bczk7NSl4JQV
QwfFG6ctIuhPhAlbuQ+WLOC6QVIO0GjoWM/c1dDw3BA24N5edehPTf7//PzMOwWtliNthM9r5RdJ
viZrkK7Fnz9RvAKFg2fgvDTeDxp+vkJDAegHTiRtcTf/TWUGSI9/TMyGgK5GanED8H7bj4kTlSLK
1mZpaYOdm/iwzHVPuMMRT/fJTQAuOa8RYYJqayl5ZNjFT1yj91raRtd319IJhXjtVIIHwSeIJWf7
OlVpW2UKmT6CfKnqN5bFX4MBopV5s7IPPppCFQMBG3pnACjEf5emKihHgq4cAmvYgkC9ki8MMWKX
eI917bvx9WEtRMlTyQQPIMsCe7E5x2xopFRBPskCgeU9UuoHwC+hknmo1btueNONBscIWTiXbHJt
LUewOFCwdLoI0YNJiOZyoB7vlWknDTSC3AHdw0CxR/rQWDvEzq0RumBRWrP40Z1jtIBqQJoNcFBz
XjkcB6DlGxPpFjZoL6Aih7Z1gRTcSlJncVwTM7+P0BQdBjM/kQwqYRAqAcWehB4xd9oNNewj5cGt
Kdfo/D4eB4zozNbsxLmupgKnxV1YeDkUGbSbojRjIYNt0yYxKcuN3rPHthQrTb6LQ8TdO+0YKNzO
t40q3MYFvwjaY7kdt9WIbuV0CAPSHwsGKbrrm3Rp1SD95ToAgaMuMs/GqWRsnLoCW5PZ/AgkMLw4
6Z62Est89I6ofyIx9Jt6U//QmWS2icGyDik/R6oR6UaGsitbi/eXjJhTU8UkoII9OLsdPZPLwe4R
MNX+M/psQqdcY7pYmqtzC7OAZRicIvEmhhwFMqaqBnYD0R9JrM2fLwnUtgDddsF6/UFNLDUTNMNw
1HRVcmTaoXLDcVjxuIuu6dzGtAfPQglQwqV62yOqlXUejgGETV7LVsZuvksgZTqYj0l/kmMXGvan
64Ob5ugynEYEcTa42SqBTNSgysKzJLfaTVPaYaZ/ztBu3KgCBWYB2ou1fbG8av9O52zVtN5IW+HA
YkOcT7xsd0zQOAcx38pJWshGXQ5tdo1lXgeUv4Shstyx9JOeV1FQ7w3zV5Z9a2kRM3oz2K9oHw1t
61iCCN7mIrL4wcuer8/xkgM5m+M5iqmGuhlEs1FI8vQ2C/XBeTIrfixauuXMPFy3tbKeweyeISz1
AyArUH8JToa8ReEl0IswQTbaVZ+9tebntX0bmJf7lnQitWsHzz8V3Bfkp262aCfDhm2+c+hZJxWY
Z6qps+O7MTxeH+iq6dnNQyCqY5rDNKss1us3IOVJ83MIHoSPGz35bKk76L2E7kD/f+5gDpYx0ChW
ZBqGHPSbUjw2xmHkK2ObDt2VQznvtWTkv4cSUdFrYZuHtM32eWaEI6cx97SVk7Lsqf85kcHM+ahg
tBLbx0wK4xfY4kMp3q+v1dLFfX4AZk7GzzQnD1p4UM1yw0wDH1cPemRBepCQZDed5p+43T8M/C9Q
upMLwHMTCUGMbw7XHNs610qK6MTys11hZKEyyl0nRDRUdaSabWEeaUrivtzm1o0/rNQcF5cR/BAm
+EdQh5nj2pVhdM5YwgEF+mlMYjcpolo+u9onCVjw9RleNjUVXp2pg3YO1KzSvBGiwUthAF2hGfV1
XKe7zI2dterSon8Bb+r/Gpr7Mtsj+phPmI0ENELGa1OLcIKflumtaf/y6qfrw1qoZWEBz8zN3Blz
yrxwqkm6MXimFVCNZQ217Re3OerWj867K/P9wFae9Yvu+szmzKelNdgeamTNQH3s7Zh/azIn7Po7
J1iJKxeP3ZmdmQOTVqZnkMYFvsBBBvCVjT+uT97aUk32z2IKO8fbmJkYRzu2G96YocW8jSeCWIJU
qDXrOGuBNrhuc/FyPxvT9Pczm6kM/KqCaPaD4+4zSH7TqLTi6yZW98TMXVXM5jopMW+OUveVT+K0
ch47ixxBXRmXeEs2ur4DOGFvjHLF9qIjA2EXsA0TJGr+pqrQJK2D8ROOrOoir7pNgdiCPFH2nORi
6yff6j8XJsP+R2EVDNwozqNt8nI+hxKVVeDKIDafGtu6DL4OZR4jT/fz+pxOW+HDhXNWNZlteVBB
2sKv4Klo3kRD8LX5cz37aRz/lmVm42iMWig3xaXZa+XbOEDE202//fkY8LafrrGJc2HOMtVlYP8M
pIdIlribGml8vVtZ/aXNfW5hNktcajwrpA/fB2aMAIUS22p2KGteH8eSK0drrI7+Gx/tPnN8pOKN
l/eVBlcOPhGz5Rs5fNbSLlS2FRXdSri4tPDnxmY3c423YW52MIZW/21L7jV/TU5x0QIem2j3RX7g
Ayi9Z03QUt9FcJEHYcmB8mvD6xO2ZmG2LA2hfclGhzx8CtRL7r1e//rSbQAMAIhrUTwPQKRweQIT
D3yvKTCxD11Ya3s5RCiojmt9DkuuGhSYJt79yPJ/yLYqW7jQ4gY3Fil/NiWOICERqCTDAhXFKg2t
fAWusbjHfBQy8J5Fy9o8GxWwdCDeAHsSGythXxrDjnL/vTbsnXQ/X5/AxeVBEnaScJxy/rMrvAYg
2hkrJBuY8d4D7/Pj+ucX1wet3EjyQp8GohiX68MSS6O0wOfdwdlo/Rgr2wNxO4nYsGJpaZHAzIBI
0pwohufBJEPV2uQ67h1TOFE3gGNQu6vqm6YdplLXKcuKv9jYkL1Cy7huQ4NjTt3BpS8YyDyRQali
EVI9uj5z5uKAkAT6LVoxSQhdTl1Q0yQp67x4yCXX0cJAURtNFbKRloMK2jiouCFgs0OB780AqP2L
qMB9kDkJ21A1ID2QChVBH9zYDV0+bDQQvIXo9W3AbyKHe+I2Q6hS9NkmgfHDrmWNZrymiUH8jE4l
LRhRkLT0mGrc/yyaRK3s8KVdh+qbO+lXTADmWSDS5D13XFAPP2gZBFJ0qK5hf6yVYZYuhHMjs0ik
HqnGFMUEwjOwIg99JOwG6y9c9LmRmYuWXkvARgEjWlj523Gtb3VxohDPAyqHmP5DYtqqAnD4Z20B
0g63O+rMgWyJ0vIVhMrSKbV9EFlNomQesoGXW82WrZ0CWIiuTz0/6lQLS1Ft0KYUqsZeOTWLiwK6
LLRAoTYGFqdLU57fpYOTOfmDbjdyP7q0Bv9u4oW615D99RP0O70xj5sA/AO7OVinXfAlX9qyqOcW
VLPRgdmjCchROAHl6Fn3jl1BSSLzBz/0rWoE/i7hm04lSOCNnf+Oqf6sy76KdGHXcQfuo4OnCRt7
R6hQdxoLWbigPeE2amNL10C407fDOyWQjCVtK4/opG7DFNW774nURQJiqda+Z7T/rAuZ3QSjKGM8
rO2NTwm6JW3u3/koBEQq872HEvd95Mr6HWwV41OrV2rnWPwdCYCvUpfFk5Gi0zIHzOhG+m6x6dH8
A/IlBNey+KZLlu56lU+UOEB4VVIhwWKOzyJrc2gYc/N29Jwk7HXihFApOoH8290PteeE/VDTEH03
JOwF/awH8ksGmpUINXy1zYrXcvzkq8ca6EFwnexAeCa3Rcsh+FKpMEvyIR6AXoK4aSdAmiSjOnWi
pIYymGf4uyYoy5h16LS0agt90TaSTrVF66gze//oAwYWMdRBtnlTs79xAKjBAlSHtuyPjDe8pooX
Ak8OBZYNsy0jZb/VYsWVLV3W50YmN372pqo5NTuaZjkg1XoEheRXkwYbVUJOZki3WPGV87MAUJ6U
3qBbawL/iD6jmT3aY6w97fOH3OxFWJFkeAgyrT7UbpDc1NjUkZHJceNpZnBjcD177hhqGVGjj8Md
umHdrcVyehzxRNv1KbVWXudL/gowIuRUQEmAV9HseDfUL9DQ79IHQ76hxyp5uX6kl+7Es8/PgZjU
QKpWZfi8JEc2HgH69JytaDYW+V6RlaEseSofkGsHDZuI8+ehZTfWOoh30L9N3eQh9dI7FyTQnK7h
OpZ8L6pmQJAAxoqdOrtAeF6nBg96NPFOKOgK3ad2nNXOVuMr7vB3SWfuDs8tzXaOCyVi1Eo4LLnp
fc4HPeSaeUigFOpIEgHfGhcdDYNu2Fue2gxBf8pM683NxsiSzb6nZawNZjwMa7fP4kRD4AIuGgya
iKguT1Bm6l0yJAN9aL3vtv0l4D+dNWWhpUMKKoB/TMxCgcoyJGtyScEx/7XvntPg3my2SfGUguft
+g5dszRbztRKVD20sJQ1d5TeC771RrSnRN0ayc/arM1Wk4LXMjMZZs2xZRiUh36cGmtXgtDlzYlp
m8ICdI3MbtBOERCLVh2ITJDTS0YReQAeEu+AosmKpckxfNyc/1qaHMuZG9VcvSVJDUvoQ9AjcGm0
UU6UdTSTnGwTC86b1BB/TRtcHbpEKej6si3NJiAOLrCbyAh/CEtcC910MmD5wxioiOp1THS0CBYv
160sDfK3bwRp6KTUPNvptEqa3G6RoiC2S6cW0eFT0OrI0bY+Ddvedu/TkoudgdD41nUrZ2WQC3sT
MGCE3eBxQcpqvprghGpAxV2Cg8oBmsIU7q1K8kNSOXuWu2+VrW2uD3eBuQnEWsjHgSQKvBD+XH4q
sUDyGoh0BMYHsnHFeONmb5pnbPPuBDiClpSbLntnQRt67NdgDxHRj0373bee8WYIsVfQbkzuDX+N
UvDjLYJYEEI0eCZOL8V55h9yelqWpok8VcabKJqNy94lsQDd+ak6+9gET9en4eO0Y7rtKQrF3po4
li+39sjcQtNsXZ4a8jSU31j5mYL3ujSKWDe+Xjf1cYNdmHJmb0YQVre1K5U8FWUCDMQ2yDcFMJ6+
98LTByZjcOZdN/jxvsepQS81si/g3EDB63JsBtXMDMoS6lRa21zE2codvPh5hLpgaEXl5EPmpaHS
ktKh6tSmNK6NX1byfP33L9QpMQB/4lFCEQhP+dniUEi9IV+pyRMf7+0eWjvmQZNvrX8q+m1nP5T2
Tzo8SqdfuSYWB/av2d9Z9DN31yjUZZsiVycgjdzgKfsLRBMIqQGKAUYMcCqI9l0ujCAOzZoc+Omi
byOb3RAytfHttPZ1ZQJ/x0GXnvvS0uwicl3JM1LkaB6p0MBroQK7dQb9m5W2/ksJ5U/wB9Tue+t7
+aGkjX0obLeJOUj+vlSJar95HkMDroOfp49et+3RCIaeDEtuS717xVvROQEtAwYCUrgbAIu9lzRJ
fxTcc3hElJN8V4EuQYQ8dlufMv5uEe9Tzmszajq32il0msAM6uCbNA/IfVub5i8ypKLbu3gQ3JhC
lS8+xW3WcBd6f0Pi35KyGZ9YWbbIlGj9Y+Zrr5lXBI/Q0Cg3Aa31HZUjEidpVWSnIXXbHWpuThFC
08DaeCUYhyJBfHEQXQEyaDfT8MjkwI9RM01DATDkzhIF0OVcg5xDalvbpkv4TZmNzSE3HLwcmVBH
2x3Sg13jsstVn+00bBiQvqOVvAM9wFZQZsZpbyYPBuJ6tDSgR8e0Ja6Pvusi0yJpEHJH99+HqtTu
s7yVLHQGR3wb/IEedbX1W/4rCdqvNrCvA9H2KrdiD0wrT1nutjedLh4zrbd31cj4IXfrcZPVAJ+g
PUDHW47JSDR2H3mgNLpPRNOeOMoxnx2TaD9qNBJsyZiLZzvQtBsVMBVJq/e+MHdqjSB9ee+0st0V
rsyxwoaSkSGd7EvLDf+xRhAAyinyQ4Htctsp5NRAnku2ZcO6jRlk3lYRp44CLxmO6LiAIp9VJvsh
Cxo8Y6EpAMABkF+1OUaGUeQHNLO4+MogonY0v/Har9CQL1WsHD+LEeb2kVahXh+96MSICm0snvTe
K19U3fpPhVnndxk4pMIa3R43lZca9yKh4MBI2hKVeIgvNUbavLGS853EDoooeOB3Hk2cO8NK0T8A
IDrI4JFdkGYHrUpIZqOz3OtDw6HekTqV9VWXlvbL6BErBjkIAlw0gB7asuAbUevVjnAdkz2UkK3w
h3zDfR1KBrLut55miNh0On5wk9o4ahZvd14K0liS4D2uSYNFrEtEZOa5uXNthsip9J0Vv/8xXoLQ
Fdh4ELADwviBzrLgAJ4aws3up07KuuyOgdU8KWv848TUZAbZIhRcPLj/mReDxnzuicLJ7j3DiFwc
yc59YRKZy2Hljv4Y6F46sdk1YCda47Vtkd+jhWtrBu+M7AJw0ifB9+vu0lu4oZHQB7MGOkDtiTr+
0i8jXZiORTWS+9HK3K/M8fIS8k9Od0wsl+NMI/HG7cTfeHqv9rgYXYzVDOLGZe3RM4ogHMtCg3D5
F2RNIweqJndjm4MwhX9ubB3SvF6/4QTN9oPq1UNW6sM3v8MJMF2y7frBjCC8YkYgYLPvK7yjd1BF
Hjf5gCbcnJddzFpa3/VJbz2hJsR2mqmSrUggODKaanggXNPipqNvMujaPXGQ69Hs3IsFF+CFBe30
Li8b/o33tNqWbvBdVlArTBnK2J4iQVQHiXUnGdJsbeBvTYd3T7pUw8YPfAZ0YOGKZ2YVdN+1Zbbr
dJltO390tnYLlgJL6nwnsAMQ1mhtFpUUO3wExwtK5zoeqoklQq8j/a+eGHao52LYJR0kjrICArGM
duS+NHgTVV3GHodKriXrF67zi306uwNZwTQJScDsngdvOQglKAAl1zfOkgVnksSFhBO0JuYpWsmC
xq19jnDYGEPN0SH9sBKSLETFgD+j/RSC3HgGzBGhgQrqLtcJuVcavJSvwNxUha2mhciwxqA2jsw1
9vMli+BJAyAGeFp07czOQinxViJdg9NNfe8GwaV3qxxdbYyKBaescf0i1GmXPave/HNpCMyhOTkV
AOlRLJo7FlJTzRFGdo8bqAZlHfrNKrC1XV+z6SPzyAhNw/Db+Olg5rcuz7qZpECSS5Xdm0NsCfCO
blQeo/Ex53+xOc4NTZvnLJpMSK4p3GwwJO4Tm4RVufKuWAqTkUHFOqEcBTKC+cu1ygwJ7Vgtu2eW
OmUye6F8EOBAH34pMjwmmYN8unmHhofbLht+Nmx8+fOpnLKdABRPBEjzToSu9DsBUAm5p5Z3VycZ
9DwS81V67BhUdJdmyeN1e4sDPr/gZiWRYmRlVekeNkjj1bcu6cdbhgTeZnC4uVGVkx9TvHxFiFAz
uLd6N7jhKtOOqIEmqwpT06ttto+QSsUusqerA1Xoy+WFOFdug5YzOXmqliTM3DLYdSCMeHHM0goZ
FGFit+/oXuSOjDvusdu2pN1maAZI044s/wzKBeMOUujJhkJUNFJuk77UhlfGgcDubyF8vE0SPdi3
ia+2CFx+oa+G3bGAdoe0T5sWGB6DbguHiaeKKvcxQ8dLZHRU3g4ZmoVNtOTFLvHGGMUWFBFUUIyf
JXbkYyKF9wiC2vRX0vr1p1RHhP/nCwVKPR3vatBiTWmNy8mhUhS6nyjrZBpM7vLBMl9KECc9eaYq
DwFDK66L9DzUjNxmm+Y44xkjwdZURvrr+i9Z8NCo0AGSgVzub4q/yx9i+NIaUi6tU0PpkZT1cS2B
u2QALQdT3whYbJEpvTRgsqooUpl6p+rWcO6rtV7Gtc/Pdlk5aCPpLDCe9OJI6R4lsuvzM/372S6e
hIT++flTCHbmpGphUwPt2N4JqddK/AArd7cmzLyUcApAjTt1lk+sEHNoLnqkbUOWxD01Hi0SdO9q
HuhsCNS60NA7eGzjgT7+cUpWyR0jwGGifNcctQQt6F2bPkHvMURvkrUthFc/5pqhbwTqJl/91kVL
MGeB/Q4SjDUo/OLEn/3o2cSAnTGnBfpYTp73VBza9s+AjEg8QbQcewYwBejdoJZ8Oe9+hdpuYnPj
xAuILOXdLV5hb3+0tJMJB22IQEMggWJ9wF5IqzZkIEvv5GcmD4Ney171LBkQdQq+Ymo2WZMpND4C
rjYpR02awpejQRuuNsAHCbwT06AMaWbzb0TD6/iPRwSvgu4+B5zhiNJn8YEwUbdEQCxOHN03JXTS
uXjLjLWwcVrZsyPxezCIPUDO8JuXeg6DIAwvR6eSwykZrQ0FNxfPNq5+2/O1vqVFQ5D+wKtj6rGb
o9aMtk8GXfXDyTB4dWiggLvJWhCFdX722cCRiP989lAz+8fcbPZY7aGfzoU5xvIQz6B4VOnGdn5c
tzJ7Sv1n9hDFIbuFIt2HFiaTVx4HneRwEsOkHe3ufHmy7SHM868doGyB3QIAVGyvG515sd9Gp349
bA3LApv8LNL3QE0wVu0Io2MbjuaD27KQWCs15aVN7k0y6Qgdgcz7oABg6r3VAaFzsokXqtek+8Pe
rN+jODcwO0WuZNzGHh9O+iuUxkN7axtr+nHTGs/39rmJaYxn7h5qJZJSBRPpXgfFkfYjUgmyKd+u
L8fSxgb2CgysKAlAvWn2bq/03k9qDitKhFqwG6GqsXX/aramBzsgkkDJWbM1Tz2Pd0NWiFPWBVsk
pEOJ+NN2f14fyhw5/XtR4NWQG4BPAPXm7NS4vd+ywkCDZNXhYG4JOnUEslsZkBk3hQOmqFe5xqO0
tNHOTc5GRjTAGa20Fid5Z9WbodpfH9La52erMyBqZaaPievSx17dQ+n6+vc/HkZoDIFIbMpCeYCR
TbvjbI+xweoTreQDvDSJKv3U2l9sxVbilo9uxgDgAq84tIgAYzonXfXBlcNpXstT3moNCFj0MZKt
3gIw45nDMetr7a2w7fTJckt2Y0M9bA21/5/+kPlZ8n3bgkfF/z50hOpamjq9pvWn1O3gbwJQtWwL
vMgUlNnV8A1nA+ll20Z+I6cpEn8Z+HqDAlCFATWbCHL3dayaYPxU9aWzJwaYXUbLHF4TC6KOaD3o
Im5qWoTYPX/OfLvasqSA+o+VWWVo+7Q+IDPvbA1iqltJlEDaydQ20KXlsSqNb6QKugM1lBtXJiit
hT2+CvjmGCwdTYwGVC3q89bb15qswH3PjFBLneBYtdVLgs/GYtCNsE4z045so+UhL5IxHPOu2yGd
SbZuU+HVwrP+xkO8tiVeWZx6XKjPkvP25A2BiD0mP9VFNZyIoXc3ldWG0j8YTUK32ZgyABxzbd80
oxaPaHzTKLhMucm6V2/QxKFKxz5ufR2SunrhH0wf0rcZUm9hRurhiOfMTzh4/zGD3gtOvFB3nl+y
A/ze8E7yCfDEBUirpDSao0ibMZY26IZCkYM0B0f8l6QOBShI1+LBtOi2q8w+Zk7XPddEH7djL/IT
rVu0qTVp4WyR2lNgQZ2wWzW1gPF0y2MQyLQJrdYgn6StnI3NtTEaqfvddJl7UC4rNxIpvWOZGCCE
HiuPwc+OFnRxqHuXUakj/jVlERZIMmJuKT1omsyfurrh8eAZQJJCpQAs3V3y03dpthnae4MBm0bA
D4VnkyRmg0I8uHFHfagfZOUZP03wW3Dw5iH/DYZRPEgTxeyw61zvoAIub1MTFKO0QoEbFB9tFGiB
HVXaWLMJbZfeBC7/QUrLegxyrzl0nrJQNNLyk6FqelDge4vLPih3ANWh9V4WnQXGAQjhDIBZPQYF
BN9Gc2ygvy2cxN5KP2kIcurlRL6rqdgAIk4PmQtgYch9OSJnqL4LVF+RE2FGEWZD0dso8jX2lqva
zP+HtGtrblTHur+IKu6XV8B2nNiOnXSS7n6h0t1pLuIigRCCX/8tUvXN2JgylZ6Zc55OVbYlpK19
WWttP6EpZL/0BJ2jzmYBdQay6aEqcWcwu/Wb1ktf4B/ZJiOokSIwjQ+MqzLMsjrdM8cqV0wRaqgX
ZXHSrGj4Y2GQu+8CQXCiyo++eeNBquvDxs1dbSPrJHlxDQo1nmqXuiQQRVTs06GtUc7LQ8yfrF7L
pDF+1llMnmN0WjaDFydbqhXdfau1ycHrMM8CVfkq8VHEw5exEqn6NXRoHtIeI7IwppO9VRUfXkoj
6Iuhuettj0FTruDaKo17HJ3IkSfVAZwxLqMfdS9/R41Bfym1GwWZRgfM9skG96C4MdTpiWX43oDB
94zh2pcGJqegRdPdoy7SG2Hdlj1UItthg/TA3dSsjTQf8wczAJVBNM2E/uYKqYV4o4scsFUNrYLa
S9Gk8BRrQJUgMtadSvQ9QIPxfWwrf6inm5usKT9iHZsKWJ23wk+I/lqlQtdSiYXfKQAe6qANB6j9
/E1zyX3a6fZdlavOXU6pFwoLXlnXFRtfGVQTpdT0b67OSNDZ8t2OWvZHq2Md4yCcNPS00twriVc/
KHZfrgbDZLuo6sSKNp23AxrF9gEKafzOAqC61xUSuqnmBIVJgZ4G0jJeoCTOvZcglYwS5cg5AAi7
fM+oW+kaWNHtgcLdJGOX9Isq658xxjg9zwRMHpGGPkkGawhdxSBjtIcke9FjO8zFzyL/fvtVnl3F
iAkYcdF4eybB5UCc3rQs0h4aH3XdwKTKwot8/eyrHmRsXRWwAHTup2kT76IG4wVUcSh09AG3xFvz
cvMPazgzMYksWiT8WtZq4sCbe9Hf8S+vYIQaAIGD/48kj8kWUYHHJqvt9uDx6p7yZm83T4D6fnUN
mjrK3MMQMJNXOawsFcjWcikPlN8DRIXS3u2/fx3h4+9/jiRApcWEjsTladW6nrQtoNQHE7Jswv7b
onGbDPeRKVa5mS8gQWaNOag/wwU46DmO//0s1HMTU0nVuJAH3Nlt0e89kBd7NfVVbvlq8w87N47Q
QX4H6UQw1S+NUWDuPaQu/SF+p8ad6y5s3EykD8oDwslxeheuiTv5+/pglDmpFXlAk/5o6C2Utlwa
QC3mCYR96D7X3otJyLMi4ntudC+3P9v17UEnQhsHVqMrD9DOJCiXoo7N1mjbQ6vprzlVv4HR9mE0
0cIir73AhZkpVNe06wGEvK49dIXzV+0htoVq+e2VjJfwMiyGCcxAQyNnHNs7PRNEY4JjmlR7iIef
3HDXaJJBcKYJoa0T/oMl+BzUntCEg7TX5YGIG7dRNJe2B2L0Dw4TcSAsFiQ1Shu5bBZegSlQF04a
BSHbsQE8Uj28BRMnHXkRZYYjmwOtumoNS12gFqw+dVrsPHidLletrQYmeQQ1IfNrt4zvM9uigIDU
5LnHdO5VoqeeT6k9rKrWNv1ICL69vSMz9/HiN47f5uw+mkOl5aUQzaHO1RVJINCdd+X9AAklUyvf
+oKubtub+9aQ1kRHEPJQo+bvpT3ADVwB5EhziJle+Xqs3OlMrMBV3fN8UYpq9FzTgwXRKzRbxlna
UGq+NFa3VqmyijYHTf8Yuo9U+e4YL6I/alDELhFS3qtE2Vo1WifsjzQW6rVzO3tufLxYZztbIxXz
kpY1h6Zs0PjWu3fmdC+SqF4wlPadIZboxZ/lpOvlwhFB+xNDt6e9ZUnGgZNG0xxytWxGDIF2x4wU
09D1vgZjps0eaG5kj0gSAf6trTjwEEH5Vq21Ad4ea+FLz/knVMORQ6nIeK/KepzlRS6SgR/qDoSt
hiqPROQfMllCHM+dqHM7k9oHxrKjxaICPFCyvdZmoZIrQZYnAS+/OADi8z5jOXD30GwDY2Nyn904
p24U1fzQJkr8CxpCjU9Ilvy5fUNm9w3dUcDobZSup6hWWzSDtHuNH7jHkKj1dw6Vq7RJFiTFZs0A
h2Ci/A5E7/T5gBtu3KiLsRi7vGud/rn2nKDDyOd/cO6OBbq46QCbCTb/5TVQgClxvL7lB+YlFG3W
6gF44XWpsx5TxpyF2VwzNZ4xGIb4rT4OrZ6GrF5GvGIAz/7gFFYoLWWPgeLHWGpFELlAIYA2t1ZL
949eLYWyc6EAhJlBJEc0gGhwup1Eiyze615zML1nVbkDEBJXrAwj5Bp9GSbKW93F8DgLBebxbE9v
PIIbUJohwILHZuJNW8JyB/3r5lCgRgMsnwCwHsr3pQIOSm55m8oBBEdGS1JLczHBiPVA1Ouo0C6c
fFPiZUOnMJgVcCwJsZ9Rcft1+xZM+VGfl80dEWmISYE7n5brmpobSa4b2NBBDCuvK4dVpAG/G3HF
8EsUWcMYAMIgNmj+TZT5WD5xhlARtQYGHrVQLUGZgJaImYtW/SKfYvxxkFsDaBEtGIxSnUYsoC9J
3qekOZQQPwKMATWWe0W/F9bb7V2Y2Wigf1FIxpABQ0Xb7/LyNBZgVqmAHaG+yeJDq8uF2zl3bi8s
6JcWegh5Z11eAMgv12M27FStL1A08prnWgO7sntFq8S39SG4vbKZ1/HC7uRpLgqAwAobdhv6ysw4
cBso99w15CmLXr9uCWI9o2g6/M91xBGVKGyO77BF3jErKpEHUX40aJkMT7cNzX2sM0NTonerRyY0
fVuEUvouSndLow2X/vzkLHhqk2RmhHVIQA1NTwBvt9RenD0N50uYnAaAuIrCUMaYhR56hJ5OFYF7
TtYFfx30MsRJCYiWrXtnYetmHiM8RLhOHh7Wa7Vi3YqUFmjeBurhRb9qK5OvRk2dHWhYdOHgzZmC
RJU1PhEYjjdNASDvnnsVCswHzyM7JzHvkmhXWwux35KRyT6WRaeXUH9oDhFK0HHx1jjvKcjEt8/b
3BU6X8nkCtlO46nCReieuNt4RL/Zd6b+YhnfTC/83yyNR/MslGXQWuY0x3KGJEydAIWgxgriZp/x
haBk7oyfL2nysAhjAA9FHfCeRf2DGltPDjF+3V7LTLgI0c//fv/xv5+tReZWATEL7JqNVD0uf6WG
FugAsi9pCs0uxXFQngOiAgbHr3dmR+fMSViOq0Sy3kJV1FJDqQzV6vZq5s4AuqWg+4O9M6JiLq0U
BAGbnY7pVF54T6IGAbQmagXEr+GGLh+6nZka+cJtndvCc6OT0510WSKjEldIy3dADiYGAGE7pXz5
8tIc9MgQTQEvh1HIk9imTogbYyZxe0jRIDvpA5N3al65Wxcqd6Fwe37KvHaJWjeXQzkIu20MtkbV
E5CEyw0VKm5Sr+F4DMrJbt5rVOTrtFthqmAAnvaG2SK0kn2UZPsokmE9bG8vesZxYLwH0B3QwMdj
NT01VeuBTJPx+tAYpd/FqO7LV31J62Lm0MAI/sGraILgPVkjZvyorGBFfUg07z6NgcKm9a5FA0Lk
91QshhjjGZwEqRCm+SRmgTsH2NXllpppxwsSZ/WhLrKTlUeqr2c1hlqTd6sZ6WCEpH4szJdC1H5t
J4EsWLa+va0zl3EskYG3B6iReUULFXkS1X3hMWD6sp8e+5F27ZJIwUwofm5iStlD/gxJu8ZhB6Ld
oey/z3obg9+edXRiqM2fzKUZqPp4y662FWhkYJsAokKF6XJbSQtGHVhLDIDJWLt30CmJfRrx7iGv
ebsFuLQJyGAOq7jBvNcWYyr2kaqSkJZQv1CyJv9ohTv2l0WioufZYqq5lOmdNHnhM+FpT9wDqQji
6yLxa2FhjJBTlWRJUXHuvGOO1HgQIVuGcfKXizByqEnEpskOaUnf7Va+iLZ5Ro9xaWDNjMuCB8Hf
RzLhAR4/OYOttPR64DY7aJmJUsi+aL+1/GSnP75+zlDCRLAOCCsy0cnjIjyQn50Y3yQ6cWvv5gvp
7dwqUEgZg1ggiK8ubl+2Hc4Tw24pq449CPHeOCCErW4vYuabAJUKeDJqHagPTDN2aNVQtQfw+FDk
1n2jNMHQYkIekQtmZi7MqPQ1YsFBU7Cmnx4kKlKyPFaBwJIfNDF/RNz7w1t3VxRKhH5dRH0N/ym4
vbhrqyO2EUgj5OoO0svJg5k63Osl7dWDBU36cGgHN2S64tuxialJJA76CDIoWr9U4r52QKNZdLlQ
+NTAF5oQenM5dEwpc/VAtdB8Edrm9qo+N+vSGVz+/cmykB4jCqH4+5Bizn1IuNOgxwD5sJX5ARNy
V6QwN23Hf+tp9R152XtdD2uqoBKqDWWg5E0UDhqAC717GFrF9xIdUo/mMYuMu8yVJyo83BW92ecD
E6FqtC9Q1f8mY2BUYrqpXLHSdPZMSor+twDrP5arCMVuDgaf0dqv6Gvfo6CVAoDJX8vaviOdFSQQ
DjRIcU+E2OD9X2gz6ROsPTJ00EnHuQqov8PfX1WCStvNbNJhw2lCHgfitvdd1ej7UmriDigV7QkD
t1Phg1JYPXqm+huwnPq5j4ln+3a7iez98LNLWpqHCjr8ey+yy9Cm7u+a1mhM8LZfuA3XB+TzZyLe
gV4ounGTD6iYbeUAuGPvexcc2+9xePuAaPacgXFcFwJNPMboJF56WoeRPumrxtqXrl0ELHVXVtZ/
b9ohMLRuhcFmgF+wOGQRgHelsYa+wL1VG1DtZeUW5btfNo8Q+tTRSXHcrTSzu7Kst/hTYYUhTyqp
AsggIfjsOXRxoRBYuqQNe4kSQu3Gjyrn5B4iApiUlpsfeu8+xJUOSKReH1sa74rcO7Gqjh9kVe/b
pEJbJmUruwJbNEs3mdG3f2ODARYVZQ3gCinmwjsQiC+jbiOp+1ZmPAMuXB4SWXY+0ZqVouUP+hg+
pQYz/C7BwPrWG5otSzF9s+hM3Rdu3q2klxphSkioO8pfl2aBBCnXTUuQdSsMhFaY7wiIsUHbL/VJ
n/J1hIYMkEhJ/kO69k6U/C21vLAr3a1J2aOlNXsry0LDSJ44T7YyUrcm9x4iDC5Js+YeAvFv0KnZ
JqZ9B9YwpNGBvGqGkHT5GoPU94Vs7rKKfXOiejtY8W5I8nWF4u/Af1SVFnaNtRKOssdEL/jkzltZ
HcUo7P6u6p1vmh095YkA0BBKFCEZ7F1cqyjzs+7dLNW3yuhCNCQOdqGvWOeB1pofStIl20IR4DS5
cqUnOAWuvkpS6xeGQN6rMW+D0sti4M682Jd9nqwrLU4B+kgPg5GhpN9lT6nELebmL6W0nLWJaXwh
qq+QZ+vKn0bs1PcszTZ2izGnqMjZFJxfow9Jm5sbKy62plOAAglh4wDkbNRK3eg9S5P6Pq89DWgw
FZBjpwsBpDN9kM2ToI3pT8khoWlH1tcIqnAXqDVagOgacByI/8dn4yxbS6NEBThUk3vbpkEjDw0G
CNb02Y2ThXt+/bheGppEbWAZWQ43BkQgA6B0H+ilJl8vPpybAFD8ci2t1QkFWa3cp5i/kn2jbM34
l+sblyYm3oqWoM7TcbtIsRowUFj5qS7FOu61B7c1FU0WFTn0yO+b7BSYfTQC69Da27VTgoo51Bvd
bZ9LsE20xAg8MFENryXhoA7d2gOqca3TASBAVfmtN/2KGm0YkaRYIbT1ByGA8/Ts0dNvhUKeFLv8
3so6BNe62w4yz+Ey4mSXcQKeu+QMyCGQ9MnAXmQFrUFbyYI6Un6ojJ46RYWWSfdUDMYJWEiIe5q7
tOvIXuqiwMjN/sn2ypVozY0Oj9ZS83tE8p9ekbzlcWH5oNZqgVbXFvQi5HuZiZ+Wxne6Sve9qYWp
oHsnp9u4GwKSeIbvQqSt5+lPNHHwLlvWLkU7eN3HcQUhAn3HIVdPGvOb2ltwziwwhRGodb02E4Ha
E9DzidAeIlO/S7PhWcsNQEkzb4da6fPt9+U6pcTHAnQEQzHBmroqiCe5i05LKuy9xQXSEIdRn7b9
U6unT5Wq+JFt+7cNzjxnUO5F4wMCvugPTLOfoqy0riHC2puK91OrqrdELNzUz5bNZUyFNf3XxGex
9NwnIDrljWytveo16gGbGEMbutPfeqUCYA5SEggkLCPU1HWElm4fPopa36pppq7q4q+hupsSYwQU
jIWQH4yFHK/Avmob4IQASTwUag1aOrC2Ri9WVcGGECN1hleSac2OYPTeQoB4HfaOZGA0wS30wSGV
MynZkJ5UhSCDtveGEdCZJG5035eSP3fEw4RuqIrAESU935dNX305+R5HI6H1B34wYptpt0itGSUW
5Bz2BAH/ES1JssYom24h9bKv82G8BDYUelAIm6H6uDraPE4bdfsEEqk7ZtTsxSl4sW05MwKBKtwG
/PbkBdAEZRzWZP/KwQe4B04PI0Vj1bjHSJt6HPztvkIbxNrVKSdrF2VP07ecBERNyYAwBTs+fe7L
XK5IbP2qaj1+bvuKkkCnTXyUmSqeUAmxVlYeQ+UKrSr1VaeG+ruJoDdsCo7HHs7pqFkDiEJQ2/0R
qRZfe5XjvbiRjlehV0qUI1m3c4Ym2pkNFQ/MTdK9oqQMyFLC73oNAvOijTj0jrT0oW0ktER14hwb
EfXfosjuXkRJccwQaX9oegMtFriLIIUWR+SzxFYKDGix4yCLRA0Fb2lsoP2/VJsenfPl3cHnxqwq
ZNoIxK9I6CQzO+ThrtgbDf9e68mKWSJwmRGWcN2FxdZDFz0BPbwQ5s4cc4xuHVNjFQJ0V6mr2ziK
m+ppt6+AxWvTv1X6kvBtngANAPJ7Zb3fdkLX+ThagIA2IL/wUFCbUu0hqMI8JTfEvhtOqBJCVfOh
NN805c9tM3OrsmDBQBUUeMipr+szJXelE4m9XTlBFJuFX/TFd0eS3ypUGkfZmNcBYhMLHnZmcagw
4DKhrIx6wBTtgHTPFS6KTIhUVm37KIotpneYS5HEtR8HXGVUBYGSBt76KZCVOYLR2C37fcZOffn4
dcoPYHkW5iuamjpqwk3qPp1ICWcqApXC61DXIqbia238ptqY1Hb7I81tF4IiUHoBvAGmYhISQeC9
cGRsyL0mn119jRslnYduCWewZGXix3HkNdqNjsIxUh9jfTe58YOPvR/r5fZyZuJUYIv/u5zJxikM
GvyVCkNq9Rc5GBS4VfXtfzMxHo2z91XqUAUhOkwQL4jlvjEDpVsomF2HJfj8YwVgJJpey0NwYkYa
L8btauC7Mfw4eWc8aICGShce2JkPA8UNa8RhYO7ylcoo1WQ78EoTe2I5ArwIddgQzDh8TDNDX0G/
DhzX27s3bxBtH1QLxthrXPrZ7uVVVZsttcUe4t/QkSF3JpZVAl0VSW+hZjaziwC4Ak6joy9hae74
U85MqdZg9gWChb1obH07tOmwKSllf4rEk88GV7PAkR34I7cXOOMZADEZi52AUeIFmSzQiCRpmZKL
vWXWbFX3qroWTq8sfLeZc24BHw7szgjaQSH9cm2WUbcQN6dir0Ht88hkT1AOi7VV3xpL8LFPNM7k
UUTbGd26sb0ExOskoyFg2oCwTsQ+GUAYEoVZ+Ro0BR9bmzXQGR2M36TnoCY5Vnyoh0F5zxKS3mFq
QQdIbFH+4IOb3kcISVY0Soag5MDJKnmbPXnCQ0Wj0iLU4TCHzABTzLcLS2+DmBf5KsfoJl/mCcTF
JMfYdFaxtRS5G3b1EO8QzbQB9bjqIyro7hLZ/ObUFEBkK7gzbcVWvaw2UpVI2AXF1ASjhF42ghC/
t+WqTiCT3LkkRYglYx+Y5IBmVrw2pYUGVu5429QYOwpDooc6U6xtW2I6m52Z+RtELz40ya0PTw7g
AVHOV9zU2ntd66JVmnCQdUpGHtWyBSitRcPsA8xTZZ+7XM99Q8sg0GbXTXfiWdSVC0d+7ljgSGBK
hA2c+lU5jhaxPqhgdO9Nrkb7rqqanwS6eDuNV/1CqXImVEJXYnzecdZRBp+c86GOqJEI0u0bpS3X
g225jyQS0SNTMNUYEpfGKuJVvnP0PPpAYpD8w0pH9X7wLwGQQcvx8gKQhihgB9Td3tX633ULIRI7
w1jEOF8iec54kYsSy2SdrZYnBkQa5T6JfGiruHHoilOfPYpyfdtxzHhGGyRLNFA9eCtMv75cUZJ3
EBfIwPHjCdAr8eNg/Yw1EgzF0uSIK0PA3iOVcrB36GAg6700BM6HZ7OOZY+mt8O4rIh/LwGVcX58
cTmwYhvQXoF+GmZhTdMnLYIgA7Gt9FGI75J0QE1qfuQ6ALilC0dhbj2A4YB+bZvgFEzjzIxQE32Y
KH3MLOMen2tjispv8+o+t92724u6cu5YlGuhBTOqWQCxOflGrbAG0PTs7LEvHpw1HRbe/avriz/v
AWuKaAwcqavqQK9TPSoAv36sFbBgHfKtR93TboYFuMpn2/DCo492PPB5RwwmiCbj7zh7GaWnok4k
MdHHM4rQoGuzRKH6OSX7qH2CkEHGnymUA9H48TP5BEHDhSfy6kp9mgd1Z+QzXOPbXV6Rgqs8fWSd
M1bIn8GO/dmisZJF9H6AfsLtjza7q8ja/t/cJGADsJbmiQUNNqJbEEEkgWZ9T77MdpqsabKlqim7
wupF+lh2je8Y916zcJ9mVoFTZzjomnsG0rfJrY0T4DvMDqtgqRl4hQYa4GtRbW9v1cz5hhEMRgBI
1LkGvyvESSCN6kLmLf8R2a9LmIqZDw/8mok+EbQMQCyZXB+cO5XhZc8eqYpigIJu50MZm+Id4nJ2
mOUOQgJooIa31zS7cRjKo4K4NerETL5MV7jx0GlwD5DnCXSXBb23TZL8607IUQGrHfkyyKin+Dzb
YgqV8YDvbyR+a55K+Zo1ox7twhe6SqqRtcPKCODFv1dVKbNI9Dy1HPLIPxGNrlTXnGL4OyQVX1z4
dXDuwXc2M2ptbm/jVJIMKF5YBm7a1VFeHH/CpdNQGAP2FVpBjwZLVppibtAlX2Ouz0+pN1tR0Y/a
svbEHkKTlTu9/Xvb/PVXRLaNAVsAW0JTGAjIS+sQK81dTParHtVTI4Oc+/GXwTaAL51ZmPa6S10F
sdaGBbSNrSfOWPkuiS6WDsrsQj4LfnDxqNtPFgJudWQkWlw9Srku/8j2w3ZPt7fq+hKDczm+Tsh6
IBsxBY2I1svZUJf00cy8Jsg6sw5V2i0xombOA8yMs93tETZylYIYUs9IrdX0Uc3zQ6TqEOlMVpX3
amQvZWbu3EELE80GjQCdRl4sXOqrNQKoArwK/of8ZwZS0tnuwDJteGwa4W2bTGnWXokRRbd3cvwW
F+/kxMr4K87eSWUcjlG44yDJaJP2QFhAQLHo3RUrtlW+MQfu4/G8bfIqmIFJFGKAlEHdG2zTyfFg
Q9xgFnqpPjpCRrsSOdFjIaMs1IFjDT2jzhYOy5U9JJCIBcZ5Ljpu9uec7LMl0sYDmm5I+MlE7pRD
EjpB3/a9qhYim6vvBTOOOvLKcX1dVMwudxK/AYqXsdec+hwhILQY0i9KmpuQ3rqwMMmIpU4rTK6D
BdB1MtDyyVdP3Pj3ceRAlQEJ86pSokDaolIxHumUvqIBKquvBinjn8feYCQAgH5XCpM6yyG8oWb8
pGd3ZhpUmI0qFjz41TcY+R9AdwFgMiKJpwmGyHgfWahNHO2NJ4BqAULu9tmdNeCB9I0YAlUXe/LS
0ihW1dwk0THfAQuhL0UPV55z/P1nf348ymdHFQ656IWFPw/0pdY2fqb8ia3t/7aESYTStCl6FVEW
HaPWAMWQ+NAs/roF5KyI80dw8NVX8IwmVoy49Y5V/w6h5SJZUr6a26ZzA2MEcbZNdgV9Ht3j3jGq
K3VdN2i5IgswdxSdj4XdmjNl65iUDoYKMKrT4nFpKBIKS5V3NLW9BjwE0/Kg6xcwDnOnCk8+qlwI
4eGpJp+9R0pvxowqx9SBPh1EEaqHvFSWFBfmloKhcBgYYmElV6oRosDk3k6y+OS28mR68YPTGRto
jC54kTkzY/ETYRSM4c5ffpzUo3XRpVDOR2589ER3yFRoxi+OWrny6iMyBAU3C/XHsaIw/oyzM0B1
6ihgxERHA9Od3bKDZlJ6QBUewIovi2zBFBDnqAxilCLoi5Pjlte5GQnixacSgrXPuRqbL1bkuf9w
a86tTJ5FY9D6ohNJcgrN5rfR/P76nfQ+vS9AZqiLTP662bEeTck6PmW9dFeecOxwgD7N6raVuY+C
Oad4BT3QK66miQDr0ROOIunJ0//a4lfFf1D1pyx/fdkKxD0AGseVRP15Gv3lvdVm3M2Tk+ugThsF
nOu+aVUhz4YFd3+ViiAlOLc0XtyzQ4Z6OpGqmiWnBlwkpy5OAuq+Pjg3v0orXWe681xQ/c8/rE5H
+ghsJfKQaQbZpZmt9xFOW6+jN5zlPpTp1H6fQh/1tqFrRsW4ujNLk3NNEb82eu3EJ44sIDQ8KJBn
hk1XjalYz6mid37TA3oHjZMhyDCW8aGiA2TQcmZgSlsKfbbbv2fm8GC5SGORACELmnYEQREuC2BP
41PlWQErn5Sh9A3zh+H9vW1nxkFByA4Cv8jSkTFPgwQNbGBNWjw+AZkXB0ZaaBvda4Gmo8AR3jY1
3qqL6Hrc4TNTkx3mGPzsCdrHp6EXR6XvS4x0zAFn5pGf1xi5Unj+MHTQCFqSpJ09uBgCihwa7vGK
2VFktNc7U1EgiV7E/pDSv1CaOSEse4SS+CvGe/10o/rLkq7japHvYfY4MrMrLgd0sEGvM2l8ArZz
UyAdg6ZGGDnF150MzDgApmNII5gdkwCGVkZhMjuJT7nsMXGyb7QDAfRi1bK+D0iRugtB5dxHRI8a
YDc0KyFVM3nQPCZVhH1wao4DqGhhqMDhgot0EO1ewWgHtio1mvka4Gh3t0/P3EHFkzPigtAlR2Rw
6X1AByn1JNfik4HkLAGrGbJrwwpKiAsbOm8H47A/zYCdf2knckmHsBkeR7fWljjU7S8uFpYyd7cR
mP/HxPjfzxzpiEixTRInJ1aj5RT/bpy9Z+2I9+32jo3+eHrfzs1MjgZHG0WRVEGIkygNGmvkHe2b
Bbc5u1sAPX5+EcuYlsFyV+0Ay3XhNV2+Gpx9Dc3Aol1q/syu5MyKfrlhDAjkttfwTYwK3U8y1Pm2
dM0ll7u0lsnRBt9soKKPsJbYg/6aATXuCkkyBF8Wvv/8cjAAGd4d7bRpzm8KETNrGL+/9E6dam00
UIpvf/u5tWDeBCD0uo3kchp3MuJkAxjz0dFFbOhrTVmskq5/dCSmxt62NLcYFC5QFRrXclVutR0K
3JdTIgmMk+fCtAE01Rd8zuxi0HhU0SIZiZaTD5O0QJkrvIqORd17YWP2fzqjh7IjhP4WCkBzNxPp
wKj7g3wN67k8aCRiZqnTJDo2TY4ZMXptbQAmh7RhRwM7X1TmmlsYIglgI1yAMa5gP7XMBcYpwXnX
cs0L5ts2hiostf+WjIwf8MzbDKbCjZ6NL4QH/cwDqfdELLzscyYwl2okLaIMCRWNSxOGrCDMqaXw
mdHKfo/I2vq4fciWDIwv/NkaeuRW6H/H8aklpR4UEcDVprSlb7Wlu/rfTE3eGUA3iBVVWIsKZ+mg
6md9qEttl9nl4F6iqA7O9dUI2qIrLb1iCEgSvNaggDSn5h8KG2O88x8TkzeGCsMqBmorxwhdkKxF
hWlJPXLurpxbmHx0O641PZZYxEDWstMwHo+uyqgMDLngLudCjnNDk48/oCCr6wwfv8BQJwLq78HL
76HTarp+muOff3BoaJgjBISmCwanTnauNFwJBAjWVfgVg5iEXKoJzHnMEVeD9x8+DS3Ry8OsR0o9
sL6BgeqPRn8vjeyeO1zw+t4nORu3cvJdutYSJp5h1AKoEkaDfsj5S4UZ7Levybjp0+ACRBQgoFFK
RpoyWUSLL87TtERMXdJC+FGu2humGNyvuKLdyS7pN3kquhp6qW6x0M+e3UBj9JmIQ8cRUpcbaBE1
55qdK0cTNIhBq3wrWzhys3uIzB0NMB14l2mwSTK8dF1NlCN17OKE0dzRPTS5jTvoFucLvnPuGmF2
AQDImHg8ikFdLsbmKajOdFCOlrTCTv1ugrqfkh+4vwtfbHbXXNRsgJrwrvHtDa8Gl2U4dkaycjA7
9YszrpAuodB89vcn96YRQ1IXMVeOXrxz0BNnL7dP3NLvn5xrg1qIAZzx2nRgg0Pj3/1x28DnLPur
M322gomjqaPG481oIXUDrfC11M9eld+gz/zWPv8VCiYO+fVfg/qjDLVxtzQedvbYAZdpIBRAu/ez
BXf2zIHC2RugOMBptyt0rIGQ1JZQRzMmUO5EmxDuYeSkTNomGEQkwe9L3GPf6qGCeZiYZfRYdX9u
b+X4LSY7eWFlErB3ZSPV3lScY5UYr4VXrCsZH1MPXY646D4gtbBwtmftIe4wUGAYk+7JJWKqE/Ea
A+uOESZ5em11Zwnil6hVBbI2tjo3/+EyIQFGN3QEAaCOPDmMFvBuZZLU7tHJuvfeK0K1Z2+393Du
SwHCAIgYAms0BydejsGPc3eonKMT7fXk2egfBVtoQs1t20h9QFANDj1IUZe+p4k6sMvLzDvaSgUl
7lw7KEkjAWco3iwA+VFwyra3F/XZX5yejHOT4y0/O+KNbrAIg9W8Y9d2GzC6N7FVrZLCPXQDhiEl
8VrJ3E2S8ddWNI/qIDFWLH+ye3De9HxrJfW2p0vZ5bWcFLSk0JiBzifmdF/DsBqJAQZejPwCE7We
qZKeuoKsMlHc82gIgWP/A6BH7LMSY/USY+GmzLyjgJUhbgZGBsHz9KUBiohEmmN6R6PNORjmEQcf
PadAsmO4QdOl3TeaZL+y3Fui+l/388dV4y/r6Eu5QLFM7gyGQAEUFCneUStbczegiHknm0Ldp4C/
7gSzsk0lSbJra0mfClmrKw6E8lYr+MfCkZjdAqDscA7Bh8EbeHkkJIZd8bRGn89ODQu6QA3kZCCH
vAMXSrtLHQLNcJZDFVHr9F3cZqDaYg4vtFgxJaBktfkN82qqMK6yMoioZBvMS4uln9QK20Pciny/
/WuXfuzkyrQaNYwujbwj5CKSIMFsI79CnP3C+y4KKLeTTdeoVugl1dIHm/MHUPv5zzZNbo7GOpQN
2jQ6Ylx16CZAO/YhZBtvL28mGtHPjYw/4ux6yqSL7FzCCCT0HbCs3XUlgsFZkBwef+qVE8DpGvEB
iBqmBRDiWK3S/R9pV7Ykpw4sv4gIEALEK01vs5lZPfYLYfvYrAKxL19/E997j7tpRSs8xw9+mQiq
tZVKVVmZceQGtUl3bl/vxkSVF5XP1r8m1nzQg4i6AgEwC4Y5e+OF9gYI++MwKONgmR3oASEBAuUk
cPiuJqwYmGbbbewGffQUNalXjXQXdT+vr4psvnAJmEBwIuK+QPikpKM59AzcoEhRBUAfyug+Xbcg
W/dTC6vNZc+NTsIMFsoZtECHyv7Of5im4paWnR3bBEAYsEa0Sq+bGBy3KKw6d1mgo0GsLoHbQE9s
989MIHQelxsn2V4flHTa/hfChmZfPFXON3NogMmkTAw3qMybodi5RFGplq498lEAGQJfC+7m8++n
Lg3DdNDdIIc2wdbOe4GIqgba0ElVj9JLCC+8tX1ia+UkOVJgojYGNxgp+2nF6Bxt7HvqTvclh5B7
bD0CKvrNDok3lPqhAdvD1JNgBJHs9SmV7hOArxHoA7yOpNX5kHuIsk7NNGEnovGk9ihatX+UeB+h
Q6SYv83odlAEDCqDq0ALwid0dq0ZG/N1NnPIo39LILhyuD6q37HU2iHZgIyipmFjb665CIoIXbRp
krlB0znD0eiqt1kQAyw7Y37fZ3m51Zts8uvKtl7tMDePOZ+578y52PQjTYIk7gt/Thgkamfe7UGy
Ue8aUFJtrMIdNm5r0d2QxaEPZRcCxVoweaPIESsGIQvmEMMgB48XOdoJ1jPValNbz04YZGa6N+2D
ZR0sHR1J0BLJe//6hMlW5dTWctJPrgljSKoOUDJAc0pHPDEjDw/dFMX/sLhsN6KvVE2espPsIJO9
UGEiTFqDobWyN9KE8DAYh53xVWSKgyz9PNI9SCcA12CtgzBLE3kBNWpky7NbOzCy4PpsyWrLYAYG
MAMNGPjnrhwFa8DmIzgNAw2iOM922WZ3k8NSCL04dGPW8bd+BpOPNllOwJyCfZ80HaQoXDf6R4en
jsINS0cLQC8ooFEfwIPpfPHaCEpX1VIbMGNftzbQd78+XJmbx4sCtMugTIOG2SpEmlmZtlYVI7up
lV+rcHgrRLFty9FrHJJ5NRe/wGn0EZsoYKM9CGUtUB2fj8npSdGKFhty0O7i2u/oZ1Hxjdbj8fmt
0mNFmUDm+KGwvXTQIjnkrB/RAqWUyAlx1Mw5mMmPFNkIRlShmHSZToysPL5e2lrSWCwM9Dbzyph7
qsKAzAD4OHCkkHpaEF3nc1akQ2t2oFQIpq1hHlmpmCTV55e/n/iIzugEYi4cqng0f7HE+YSynX99
p8nW4XQEy99PTFTDkIY8gonJ+OSCvXTY005xdlWjWF14jpvFszAwSc2D3j/XseLzqhGsnHbUmUnq
OBEcm67fRE34dYauoKMzRcZUZWblr+OwaCywK4RBUuxD0w+hp6aSDZeagEdBGQj89BdpZ7cBdjnq
HTeYwOiqHXqGQp0iFpCuxYmJ1SiKtq3bpoGJGK8sE1AchWOU3WpLkxfaDkAtgzrW+XbimZ2OY9/D
iej7MEKJYVfPXysVY5DUChrloBULcA8iqXMrZsrdwtErXAbdJv7EIWX3zFWCT9LHPSCa/xpZ+cMO
vrAH+DAM6qJ4iKkAp4B5D5rCZ8TmrVcxvCG6mf/s5tGPumaTC+Pp+tGURSMnP2B9yYxLtrat8QN4
gcxSVN2OhXU3FOZzHo0+eu4+ULwnaDFHgAA6AIx75QogjjhmSxdVAP6+btpr4IvTFNtDuv1M9MDC
EFKM7vL3E28DzYaGlRGe/nXs7HKrR2OxSi9NdnWi1wZZKFwvwCqtduBMEiA28AIMcrCifI3iJn9Z
SDx3utMaN1EHWhWkJFO/r7Ls8fp6LRtiHQFj5nCnLQ2cSN6eD85EMxaPGfxc0afvKO090tT0xVgH
VVZuIbZNNpoze0WTKjyT9DSAgAXtj0t7yboLpwHJmOl0M+AD2dQfcs1EmIC4ej/amg4uq6beXR+n
1B60WxdROjTErlXtDVAlIZREri8BHXTyK3Yf8uilFq/Xrch2PxpVUGr5LR50GY4YaZ4PhAWA1m0N
hD5D+WkoX9MKVQVDEbwqbK0zHT1y/KmWmsh9d9/z6HUgoNfdCOj4DtWX66OSHYCTUa13J4n0we4H
WOqJb7CNSiFH9flVwJMNta21SBsEKfs2VO/m5iO/fulVwA2FCHHld7UsRyo0tJERyrwo83oVH638
5//5/srl9mBRmsFuzJBPfQ8L7iWpqsImu2JB0Px/I0C66fyMRgaLhkEwFtjlg2nvrXCrh8frkyS9
OE5trPxAPTom3pFLjkaPjmVm+CRpb/Bsem1K7Ym5w61B+ZOR9bZftuRdR9vw9R8g80On9leboG5M
1HZxcwZ9K6Dn+MrnvVs7Xt8/iCqGnurjMP1z3eLva33t+tBjCQQ9WFFQxVzFwSG8QdIWOQs0vUr6
vajBdxaVc/LU1SH9x8Wz85OR9shAC/Av3rfONO+bOkxRlMk6CNnE7/00ZAf0GVSfbCTLt71I0cQV
g3c9zuPPJdj09lpp18jUDKOizUrizdASCnX4hZUIN8ZqT3PWUXsKKZ6NAxJq/GFb4j9HBfKT7GxU
p5fGDyA/8Ypd7Ql9Sk2jjw0ngDBc9M7yr9cXQLKtkfpHwRMKPUDKrgELc21DS3ZCSVJE4tlKkm+T
BRnhRueH63YkwwDB0p91Xv5+cn/XTdk045yywALJLjSeVBKEUkeMdu1FtRtdBWvwWF+5dRVB5wjf
r3YogO6H0PTmck956Sdgw/rAaE6srZYeT2jgSPqMBSAnTrNjpuq+ks4WqBKNhYsc67IKqOLSrIw+
L1hQueYxrJvX3mQ/rg9BsntRh/5jYvn7yYI00HurKydhAQWJtp7/QGJrQ8Pbdny5bkeywUAojA2M
FDAY/tbVYdSMytiqMBRUpNNNblvavk6LcSvAiqbwn9I9gG4FCNthA1wwLaQmroE6hfsE0d696PgO
yZAb8Po/zVN+7Ed7f31k0kViID5ZgDAUArXnMxhpmpnH4A1CpvdYp0rdWGnWGcRqoHu2ARm4IFez
tFq3krZGyNtN2c8JNeFN6XAX8sr6oO2N1iU3M8osM1DM2IDoP8NWSXvb9tCrO3lxIzQvMnNdEfFI
1xOQ44UNZmGiXh3kXCsbu7dRtp4J3YXtuLOFX2tPH5hacIygdQ8u9kLfTnOitIH8gBs4rPMeWqGi
+pcsHW7wBYmDtBV6cVfhAqdtX+k1gin9awpg0exf//myixysImCtg1+1kBZebQ1RFqQxZhdXgzF+
siD/Z1Lu23kKTWntJYZirudwEFc7/VNVmHfl3ClqfLKqOvBhYBtD2Yo4oP0435sEREuVKG1gQGwG
hox7M083Tfucgd9mMvtdZbWbuHA2uvN4feQSr3JmdxVBzGSMBJgIYdeZvrvl9C4MBr2IaPbahQ76
A8ZQNzDQGYX7cf3MRYPFCFprAF1a2trHOIXQHESJQx+M0G/umNoK9/L74bCKVQAZhFTkIkyM87j4
nxOXGVUE5KEOhytDE/eLZcXRp5x0xpPDTeNXMrstWv/J9DDmofDdCRrMUJ0ntacjxLlH+R1z3zdG
fRRdwu5ZArbtNHGiYxVDek5ozeAJsLVtokofvbbOnE3c1MNdbM3G40jryOt522wcN3TfqwLvXySo
c9zTibG9PqkSJwogD6AJuEpNdKuvBjngXaW1CWVBN+An9Ld0HryRPur0l4gVV5DElUCQELKhOOYO
ij/L30/m0zXniNstbtGk97umwkRtM+fl+nDkNtAIjyEBcbU+iSVikrBiuH5Y52wiCNhxcLA3TLET
pZOGCBDOGmiSC2LHWg+7oaoQ3ZhzvVDJH8DA+YC+1B3I2cAm6WiKaErqYJa2QzQxIN1y0dgMkjfa
kKhbqrna1z4xn+1E3I4Zf5xmAil2HuP+C0EDpW2TlD7lbqGIfWUO9NT+KgDKijDTE2vA3dd2N30W
3baWo0hhy1wJeioRWgMg5YAL4Hx3QHZ0rg2cqiBsCnKjuaR+huYLg7xSxo5mPFLFnEp3CtgZF9ln
CCyswQSQ/ilJRSqUIc37tHlI6WPKv13fjNJZOzGxirlQEw/LyoGJXl/US37oKsFWqQFofJnofIWC
yTqaT0jfUwhPAlYE8RLgc9NIBSNQWVgtfC56ClVPAsjUuCP2VhVdSD8POBRyROBkddfRRTyOo1vE
JWYIuGYNQgy/rq+ALKjCbgLhB5glkE5cpyonTavLgY2AwBV7O7rpfjkFXtXbhHn1tB2+hyCFLze5
42tfrhteIor13UGgZIMmT3i6C8g2YTNpywpP60V/JXwj1stCnFaVpTeV78P8vVMdn2UhLgyCiBP9
4tjRFzjtWHNL0DEiTitSvkOZ5o5o/KbkbPTMGtI1bRZaWw2At+vDlK0fkJn/Wl3+furS6yLmDbhH
gpEbL3zq3juBgvt1G9KptCwwgyC4RhfkKrYpQpqCFRphPp27TRYOXsJTT5u/8Paxo09dk0JT5AM3
FQGXCoRcF7LAdUpxcJLeqWILt0hxS7O9XR+hBnB9VDL3c2JinUms2mZAB7fOgihNv7ud8Vzr7uzF
oaMoesmuKkSEqLfjgBF0r56vkMUTKjLA7oMhET9MKMkXPfgiQSH200iBcwwF1ffXRybdiQwt+HiR
gSd6fc0LJH6w/XvkSJ1wRMN/O/luyJKtGad8o7etvo0QrPoThEsVcyobKyrSSDdDyQ7bZbVTwrwK
JzLS+DGcjzXZjLHfWvs6Ozq54lEk2/a4oRYuIYQZF+/1ZEZJPgGU9bFOv3bGr+kD+QY04WMOlyr7
ZWvc3INhtBd1/EgYuFVvqaV4L8h+Pyi2we2ErhsX+aDzTVEwq6nzKYkfKaS3cx/6Rte3gOQud1CY
RKQC3BLSfKuFAO+GGfXIzwR9P+6jXvdGw9oWI9r9/z5oAGobfOQLwwQqDMspO/E/SwLAqPrBDkIR
eaWRHvVxPgJhm6uq35IZQ3cKQkr0KQK4vJ6xxKqoXuqtFXSp7YnWcycV44PEIaCU6+ARufB6Qtz5
fCg1sNmgwCJWQK0BILrsZdDqlzb/a7IokHDAY6OsRgBIudi6I826dga7SZAOtwtcn//9jbAEb+BF
gcopeKHJ+TCSyuBoSEisoDf9bNqX7fP1rSXxLmffX23dNMoEsWZ8Xx+25VfeZNumTreMgb/b7TzW
/P1Jd8DevTTbLLf4Gl/TEjubGcCHAUWV+lCoNDguJc2xHKhvosEKOM3L9wrUX7kQ0UADY+b6wxjO
7hdW5I3X0qq/iUq4MGew6ztW4Nlk8kJHId6Ahjsy5nvWMUQUtVnsK9ce7xa9N//6XMu2JLJr6MpC
/9fCEHO+lgBaVvrstDSIBvaMMPAAPcvSd7RQJbEqcdyAACzN03BJaHBfHWOe66mAmhoNzKz3YASS
YNWmxjPRSPYOSRXDknknC92AS0PgwrG38k5z7k6QlOY0gOoHqQvfLCOP0deZfGCr4mUBQkfgVRf8
/2r6WNHQKK6sgLjPscM9ot/P+mtG70rttlMFnLK1QoIOe5Whg+WCHACKdqVdubkVWNHQb7SFAMNK
Otu3K+cDXejIUf4xtTriLNRtUvIMLmR8puLJtVURn3Q7OIv4NyrzlzELErA9G2ocuiFnaD5mU+Ln
0J88po6Rbvvecu6WdqD99c0uNQpqRzzqQdd3Qf5p87xjI9J7AcDBfphH2wzPBMru2uIpTn9ctyVz
YjZGhusd2RD0Dp/vDAsJ6yJrmBUUpPhFY6jYOcWxr403ytpv01C8hBUoeK7blG0Q5A5A1QpqR2Sw
V7tRI+iacDl2YxkPm4oHBjmYjorPXnZNoquHYrvj2QV8z/nAipAX0VBZNGiKBwEePFsoLnzpKJCs
Qo8W4CcXXAsd+sPMMXJoIIivl7uKeIm7uz5RkvfGIvf8r4mV10uNpHZmYCiCDmT3E9c8LXH8vvnV
Ow99AfRotHfH9+smL6UpcQ0sJ2opiy7k8stvOoljRNI1HeRIaAC0VPtpHvv4Jokze0+NivqWAKjB
ttFoM6ezvpl7u7mtWdc81OVENnGW/hSOGIMMmg82BPkA9kciIHT2YdMhGxmbKZKJjLUqPR/ZgcFR
RM7Zxd1wUYKjVm/WzrD85nGr4YVpHlxkEFE+VuFNpZsK2bPftb7LaJv2aQFEN/x1VKXQSkN1D+zo
KoCmdDSIVpcSHB6T6wCP6CXRnKqjwax/ngi8juN6ffWd1OicMD7AFgkBgSVgdZdTso6PSY68sj7M
NNDnT8w5jqrCvmzGAN7AKwiNhgvn+fl2aqDrEGkEQZImktc6Gx5yXdUhJbtET02swtU4HiEG0YQ0
yGoye26v7WIbzhIh7DbqVYy0svoGulhMcO4R9AwATXQ+INPU8jBChj6ImsjelFPum1p7G6fFdujM
r9Bbuk94tSVF8tbNxd+jpkAeo+NOAIUrsJarkYqZaxAC0Z1As5Jww1qTbQGdgR+lxrCz8qlSXA4y
F4eUMjhX0eIEZ71aPGHRts3FDHu64XWRuR8mgu6dcX/d58j2CA4VZB5QTTGQ3D2f0qQsTKOxGyew
qyCEhMbjBz6P3ueleGLiLbC64sbKdOIc1JMBnfaVX0TH65+XdZEgOPjz/dUsGXPjZDTF93Nu5ZZH
65QH1TzZn1hqQLcZ8BETHAl6V24gfvvehHqKZy4PvcGJtU2l83yfEx7vnAwIjgx92j7Vh/7drkEC
PHUjymVlmN2UU+keogq5SdMV7EsJzXjFOJafuUrbOShLQoUcj75L8oPI4WUEoyi/uBza7KZX548C
tKUji25AMe1fnzXZoV00EPCYASDvEg5LUh2cpRPQH+WBum/TbZI/EvNw3Yhk/6JIh+c4kme4z9YZ
J7BwGoYgKMHw/DmH+C7psTwqKKPKyOpQ6lHW9XmKRxGJOcii91OPUo+rGInkiADxjs2LqBBF43Ua
kNsFI41AWdfV+9fJbXwrjyNFqkRhY50HDCOQBNQzKqhjET5H7XTHsvn1+oIsc7HeY/j9eGDhxXap
MUSihrhJXLGgGba88PUjf4eM8dBswlARY8r214ml9WAAjWSxkTcscCvtMQ7t59AShwikBylRIclU
plY3gmOGWpxxAVIADtnT3PJnJrwExctk+n59+iQrhDv63+kzV88doyAjOvZxRKGnCrlHTVVikY4E
T7alAguRuHW+dCr6Cn36OC9dat1UIBbVnW3XWvdjpCmCZ+lGOLG0/JKTKHNEz7c+Liezab8VheH1
7g9GRx/8aJ7Z/JOqUtzSiTsxt3LRLIzLpKDA+uU28XJniUoVB1TiBaAe+mfqlgGfDMjSQz65E7xA
mR0me0cG6OkqHLRqEKvIPEqntIaqLLzZ8OS03ylVXMOKIawx2XA7vQPFDLhk93W0vuoJ9ZxclU+W
NcWdTtQaH8KrmtVQcUUOqRnxQhCvlM7vKavvoBD2rLP2mbLqpwi1vWklWwqOxJKotHPlA10S82Bc
vORfy4eoaBkZHSAP3Ye0cvaRG30Rg67wpyozy3qebIkoi02KvlmARNwONI/kBzVcVC6J4ihJzUCY
6zcCwLxgNTbcURCmdU6QRJ/L5KuIfuWJIvUo9QuLHhJq/gaAYavjk8bQs497QBxj7d4Cq79tofMt
fSH5y3X/JgMXILX5x9DqFGWiawcqgKsJp9qvoADCWLhpeqiNJR6ZPkf8se0crymLIyRGr9uWTqOF
Vgj0YUBPY/3qsmMj60QCVGIR3s/8CPWdVMUNKz3AJyZWG4JkBnRHWphoavAn7+NKwf4o//6CIgDY
ERt7dRGZOWi/o8jBTgidLyLtPxNTRW4tXyGgdn9jFYB/Ms83tdXEwjBzYgeR/iWKYshHiUWzsgAl
m50020w3EaC2j7zUjv3c7kbQMFxfJ+leRFSH8S1hxFpiIicJYlgrdYKu8irLt99zVM1LRfSwuNKL
OOXEyGomQ6EXjkZhZID0Odple/G91WjxuWyd4Ulz9e5bMUfDNp2aFoD/UKncJd2MuE4WuQ6IuK0z
ZDlAWARS7E5gjPZNXGZ7pzeg0d1tDFK/oJ95P8XTDxGl/5hjcwSRymOa9zeM9+Dm7m94x359ZM7B
W7eAO5ZG2/NFH4Zo7voytJHR5XmAtxr7pKfN9NTELt1HRKiSBrKnCAOWZJERgVNcYzE00Pzqow7R
aJbfJOYtq3wUiik9zLni1patM9zZQsYIgNZFzzLYtoscP8IOIPSqeYkt0OBFOy8t+qe5n/XtRMpd
ZHSQnfxAoxwevGgnw4sXLdnrAnHkskSHviUuh+JrS38ANmwDPm67h8lS3A8yr3BqaRU0pnNY2dWk
2UCM780QrC7+9c0h43bCUABmxd2AVv3120QP83nOO8MOnFxw4XHwmfnGtKiiJo34NsfVG677zCOV
3myHWM9vBNQw7garEY/d0PfHNo2nQ5WYYjNpk72tcluRAJCdppMfuH4L2HEKDbIOqzyZ6U1b4h1e
NJ6wP+B9T62sfEacGZkG+hMUgDlqjb6pSgtKR4H7Hc4drY7AR54fwryhehibuOfTkH1taHgT2uV7
qJRckp09OHdg2V3ox4BafGUGaEVbsxEcuVAT4I0A2dH0UNvhD6MY3s1aqHofpdvzxN5qezqta7Xa
iC6TaNb9kJcPYfUBGIiDwSD5CLGMS+ZNlAdagny3DQwNdOX9ptoN9jYrPVLfmqonlHSVTmwt19dJ
0NeDyW+yCrhKkTHPLr/ZRrUhqkhddgdCXAJHDRnbS/1XmjH0vydImGniWIaxNxb1oUo1z+xVjQ3S
4QAVh7lDtuaCzp7P7TBxawCq2hx/iAkVytl5BmbgA08P2Ph/M+tLHXJJ6VjVMGNQyBzT5IBc8ta0
VfGldK+Baew3FA4MosvfTxYnKTKoYYK4PDDC8WeUl3ckpwp4qvT4nJhYJvTERNUWaA2tFhO9Bx1K
lm017a4eN0JV0pXsAWSEEOYtVA7Aha1CZTuxoo7WeA3m8Ssp3lrnuS3ekufrvl0yYUiboTgNuBuK
XOuEgGbXXQqyXKSEMBpzQ/7eZYJu20HFCREl2o9XviYC4nxmfQ3HPHrF5Je24uqTXO9n31/5lsoo
BwEQiB30otwVDr/tm+FpLLjfm+BdYfM30Hd8AaObwqxsaQBpATUY9HAt6q4aNvt4GgdUxezAThNv
wrFsdqgWV/T1+uJIthqO/9JkYSNyuWgKSAzwljcitZEP0I/I6VAPvH73xtTtzLg9mLNQ4PdkF/3i
bxwDrhRdzuuSahVneqexcrnhyBMlnwHLj+7sfPYrx46fQj2Kb1rIKHuz24F8mhsB59kutFMwPdJc
/9ZlOkS6qaXKW0p8FMq7OM7II2PC1w36pO4qQQAaCYh9q4VfRg2CJij+fWCy0Wy1IIMX7pTV7Run
JpRuWvDcG2hVXLqb9rOev86F84ZVuLFQcrxuT7p1/7WH3t9zPyIqVs6pwJ0VZQjsfdYtWneb1NlM
IBBK+k09H68blB31RXcG0GRQEFhr0BdH/jxpnRFhouObjVc8/bfPr+ZvbDOn0HV83urexxvd+cjn
QdgMKRvgTlD3P58uVpR9rWv4PHdu3fLhI22XSLz++f5yFk/c+oBIdmpCfD8/EmNXJbvrsyNbbZAh
AOux1H3ByHf++amyFklw3QqanLce3ld+Mjdf0HO6LYZ+C1LQnwbLLBAbqYJWmas6Nby6Ed0BQnUj
mQD/gMjRkHWb3hIbSn4MTKXPK9tfwKwARApEHrmIJLJioDZwLRaCsLdUf3QVEYTi8+sIYqh4MZAK
n0/1DHgt29P/HqgKoaIl/Q7HB9e+WiK7IW0/dYMZUKdmmwag0r0FoS+FFdl6wL8uTekLv+A6C9XG
ER6FQjMDwvf5vBuqA2kOU6pIb0itoCMAqG+AYy+2m8G6wcj7kgTCCr3RdI6Mk8gbNUhzZ0zlnpdA
ZJVLQTkB/fW4Cc0l9Drf2ymw1iO4BUjQTGaEnoMB8kHO56orv9SAg3u57UZejXTG358oFGXBdo2e
MuNS/CmjEQCmowlQu7itgNBkAs0IZvpt6rVh0yXlu+miftLlrooRSbYTgbNbegMdoD/WtyT6ADMw
xERmoHfdS8zd22zmiptYduMhTUpBcrmw4q2hoEUyVnnMYjMomgMUtbxQ87v4y/UJlC3bgjJF1dwF
RGv9qgeNEBABbgl4UxSViWcM/Ad3wfBHCrv4RaCWdsjB5eqHJQRzrluWjg5XOfYL7r2Lqi0o+SxT
6DgDRjP2XwWrxzcm7NwXZJgVB0Fq6jfECqVosG2vbqV8tifiaBUNwqy8Txg/ZEZ8E5apIn8u3RJ/
zKwrK6jdj7WIa5jh+6rYZEIRnMiHgX2ANh8XSLTVETNSpylHG9+f6/tquunCb8x4/cCiQL8XT2j0
MwAnfH6KmVYkTYm3QNCX9ZtFh4ObhP9UHftvZn6jb07u2RnVx3CobRP3uFn5JYnd3YQbH/mk2Fa8
1KST9mdEvzPdJ6ZiW+/muGBmIACxsGJk/xLPsRUbbJn5tfMDUO7/p+13NezESIOiQqJPEUDViV0R
D8kB7cCdkm6npss2Oh+REjOVoCvZ0JA+xYsdnfKQ5zHPF2uGXMWCTKeBzrcaPcTRfZopnm5SEwDr
wAIudMChzk2IbkroyHUgl+f8fQirBzPnWwtCcH+/7YB5/9fMcpOdzJ9tRDy2SpMGk8arlyyhiW9x
rn0ZZqNTmVpem+u1Qns1kmtwqWhNWL1GR0PnphlHVgD5WOr1Ce13TZo0m8qx8s5LorS84/M07cqi
Kn3WhPZGCG3cNNBFxcGeAHXO2uzQQpJ1O0aG1XkDdJL3TTeWG1LqzQ2DQJ+X2u3gzU6X3Nhl9Zii
Ux6p9DqDDpQVHiI0Mu10ELn6U9l5PEMnyWQbcO+1/cNO2BABUtDqT4hFcs8dhm4zxCT6qXEC7Gmp
f7U0XXvHY5FstXhq7pppRByMqi7YEii6tVHRMCCkqZvPVhgZXprEiU+Lvj3WVpns9D5UYeVkYQZ8
EpLCQOGiprbaI2WVjA1tAZ52ddc3TZBgaTVaK0EOkbkf8ICnplb7JI5iWrlDbAWRC6aP+xpPThUH
suwoIzEKGBmIDdDiuvKAeerOae7AyZZ9e7fkeUUZRtCKsz4VPaO7wlKxN8puDRxhlPN0kO9ckIp0
tI2aTqNmAIDTN8eZdoD8PH7geJ2YWE2bm0Rh3+cmAgnD8CfDenJH41AX4/G6GVkssXClM7DwQMnx
wh+V2agVnWOCx5e/tYa4met5b3MKVHYs/BYMd16eqfDZ0unDbkfmkroLB+C565i1iGR9ggjQ5k/Q
bbE6xdxJvu+iGvabBR5B5rooBgVeK+tsYQaTjdY4lnh1mCh2teQAIY4EWS/kQOCT1h6pHMNOK0dc
UdCp/xGRVn/uTC62XGh0SwfDVjw+pCNCxRFgAoTrF4J7Q9v0Y9ejycYx021ILL/qFYGrdEAnFpZf
cOLOBy2f3SGHhS4OnwrLPXRafFt388bpClVQJB0NtDVA5oJXDnqRz225WtnNS7AUOL1XOdo2tIzd
9W29+K/VhYGb4F8L67AO4nd4NRMEqlMafotsYD/HQXxmI7zcBwyhBxgoXMRfF02S0OIa6jwMzWBo
xU8tNGKPzWbscVKrLC2TcjGkE0urBRJoPJzJhB2nvbfplr4t0gbOpkt9cDnPkyJPKp0/bF34tgX4
u6Yuh3I1mihmBEe0ad9omm0ZLwAxZopU2u9H83pQi9wNUBGQl7/gyKBkrtvEHkjQjnruTToH2pRy
C616TRckrWX5RdnpntvM5hOaabsXSx8nz0SI1np2nY5eaDuV6Y08qv/hwMgB6RD2O2K143vORhuk
ug27M0XdHG2mlS8gocw2RhSKZ6xbdstn+FYKTufNZFbxoe1D0KeEE+c7EtLiNsxQbPMcAU4cJ6b2
gddt/QkMTPmtG4WxP2WHue2ONRrxWOSz3Efb+T6CON0I6T1tM0ahX9jsNo0qeo8rHClJLmpfBy/N
UwwNyk2p6fWtwXrr0WpY9AtRC9tabtrs6nSYd/XEkl3Rlw366fRhIwbEKp1dJRv0hTi/ptJJPLdM
iUdEp/mUNuPWDFm+M/OOviKvLm7ckNR+2+uzYs1kh3fhX0LZDt4b4Kbzw6uJcur7JsXRIjek/hkV
QhGYqwysgr184GabCRjQBz+8sSeFa5B+Hok8ZD0AcL5o0u1tKnhEShP4xupXZ/afulLVByyJRxYh
Qah3gxKLITN9PkVzxY3RFQZBuBoewL4sdOdQFq9T/ajpKiibrOvhNycP/CUWBPzu58bKfoLiRc7x
WCLtFoHQC2hQduDi2qMifjC6/lMKRWZq82gDxMrLde/3OzxYn19gYWwbspl44a6F/8a2yQCcQpRi
Vlm9aWp628ZsT+AGUwhsz01meUYm0CHFtC9ktGwvdqM94vXR4xE6vhW/Ztl6F78GgH9AykGQh+vl
fCpI3HXxDH8Q2NlNDehLaFWeiL67ZuuHEI4iRubH4j7Rv1+3K3OWaPAHaxAimuUNfm5WK7llVMZE
As5uyXyM2pumV/hj2aY9NbHc3ie3s+gNMVvDSEDt89re54ni8ld9fjVxM674ynThhuPu3XTe/z7H
gsrFn/lZYtCTH29VwujRkEcC8maNrW9Hpn99AVQ/fxVPmLTLp6mFAT4ebL3yEF8qfJIsOqIoVIF5
DxqbbI36MsrMpRoQyqgbdrY3JJzu28mAnIiuaV7F2g+QZy8wPpB8IkA20BZ8PmUVd+a6mAlBGtHy
43nCcdE3fba9Pm+yUaHUvogmQM4V/B7nVnhEzUQgrx4kBrgCjSfG7nnxNcte/puZ1fKEUzWP5gQz
vQF0JXkynYcR7wojihUOQOZ30aq9aHqgXxbp1/PxgP+2cOJEkCCF0OpUAezTGRBPAn9aOcMThNb+
+sBk+w7FcYT/aGNB49fKXhaV3HAF9t1INkOSehTu7j9Z+N0SenJ0eK053TTpJLD657F9Bbj3I99H
eQs8JS74C1b7jFk0qazCxMkpWn+0kocmTRXJPBl7AYJ5AjQEBe3KBbsS6CCbtqsaI5gS23oJRzfa
OmWpv+ZjPfilsLM3w3JsXxdUvPTaFB0LEOZtILEV+pwjOVLHSf1aVLp7D7K95PX6BMi2DPrOgKLA
O8TBg+58y9Rzb0ZDOhtBbGb7xOXM10l3T8J69FLBb9taWXSRbRpclrig0MsBjdbVpkFKKJsA+8Om
QSPHru0+EJ4tHK5oHMVVdEGswziaorU6xh1YAI7tfI8zlS+UTRmILPH77aUlcE1Mzx23pYkTkkAb
g7T8akRsIwC2nelNN3yA6BgYlz+2yPnyTNxphK1HGE28gWTGIeeZYr7k8dOJiVVGth6KcQKkmAQ1
mzlyYGV5/z+kXVmPpDiz/UVIYPZXyLW2zqylq7tfUG+DMWAwu/n191DSdyfTiRJljWZGGqkkIm2H
I8KxnKMJEmHvbAJgIqlv7IbzXcFkifIvBkgNs/gEtC8QNJDgRPM2RvzU7ictJXEauxjFLY21XMXl
J+w8wiHQ1aFMjkqEonIVGDsxBTvYB1E/6PRYFPd1tUty7xPGBGYQDxBwZyLrMinOibFKSwHOgti0
D5kZggq+1BeOarqLanhnI6uDhCXSfBfTop2oWSr62j7k5ZPbvI3AD00+YdHhPjAxOvWvg7nofAmi
QW9+XQMgI7deyEPHFuKs2RXAzCCSQCBxgdAo4zInQ5Tbh4b+Er0dgqhwZYwLa5jz6ohD0eKEcj4C
CMWrW2JkAjgAmD3GhOiziFecrVfXreasCAwF420z4R19tCOdnHQdVRShQ2QfnGjt5gK57yTI2e+u
/HldzqSYFyd+IkfRKLesYoohZ/tA2Rst17Reg9I+ZX2YDGVglA2ab5Zq4rNHdCJS2T10m5tFAbN6
8PsNxqyccRN3m+urmt89Twe8DDzORZgCh5sA0bCDFugoIyQCrSTU3I09+65ZS9w2c94GjuZ/stTm
C3SuM4mSg31IdQNceMm656/XVzO3YfDtAJNBBgc9WMoZEQMRRGGO2DBQ8lrF89TODqLuBSGTFVY1
YZr+QfUeoFRIWJ9fzHpwRZZ7AEMweu58abgLAFqgC9gB0ca2DOy+/R13Jd+NkT4GuXTiMOnZXWo/
9qYF0Pc+s6LQEbn9FPsawFBJF1khUp6VCAppMIRXufmlRnV7DThRVI8SiYEZQFc0QWQgC4YwxPkt
dZfuR9ohGpcyTTZycJxvpQ4Q5Tj3ZWhbslh3piDPZce6ICZl1QduET35iArLtgzjeKs128zV279U
luxIxuQPsav4K+UGX9vdwMOiNIvAy2R2j0AqDfqx6DdkGLvAh8Pd6RHLfl3f1zn1wOzyBB+HzkGk
EM63FdkitynK1Dmw5s7z75BVu/79OeXANB+Zat8+RjCV77PO6AduwRZFSINUtYbOYWfPzDq8LmZ2
GSdipr+f2KPMKMwmsaGDughba9WVCzd2aRnT30++P5IqjTnB9204he7JJsf2E0izPgox8P1A3rEu
MqFSAxlrVaIQU6Xsh5awbwLP2mBozAXvMF2U84tkoHMDA0MIxDFjqQ4RGNrQ9FkGnJTMjN2936LT
hqIvVY6APcgab7hPhr5dVWVvr28/I+TbEMsjMeah2nS+h0RHo9FYutbBsTaleImWOornrOrp98n5
992iH1LLBdYIlQ/4VwMQG9n4yeq/rUJRaGqNltlMq8idkD+3S72sc4qGJz/Q7dHPBhATZRED+jDR
a4hFjE2AbF3D36j4xJVE7wHwl/AmQweWoss5a/1ekAF1+zG2g4wMGebk5Eo36YKmzR4IMELRC4Xm
QqQzzg9EK/HqttHqdfCBH/psZnay6fqI/RzjOH4V1fgJWCk849DICNZ46Jjq6kBBMDS5rHBJo1f7
0ey/f+LkTz6v6K9pN3rnDfi8YQTGPVkqk8+ZMKSX0MWNS4mmFMXBWaP0C9sq7AM6xq1qx5ZmlOa/
j0kw8Ol6wMBUFJc4vET5CpZY3hUa2vriv5/YHmAn/+/7igkGdQjXtQbftzGa/ugXCwXQ2Ytx8nlF
mRq9IX01OZLu3ZOBrW+zJaibOQmA4YNxQlwGn6jEMfD4dTSOuHqlty+NrVmm27YsF+7E3CmcClFO
mUXSjm0TQhx+L8J0WMi0zq5hglqeaMmBCqt8HpWqiHpOaR9M7wspHmoSSmt9+zlPLzzABKO+Dlnn
t1qvSyB39p6N5/IegVLxmRVMyP9goUeRSX2qRoDsQY9m6Rx0vpLJW1I8jcMngoUJ5wBWdpomV0v3
4FywpWEh5gGHVLexGq9a931V7K7v05z1gx+f+msBWHnRWIGUU47hHR/oWjHg/zWLPgKvbavH7QPa
Q1efkIVWL+RyUYxBevr8TMxBghsQzWAHrfOqECi4+V1iRNV2zDq0NBGTmsfrAi/1DEEEEMmAdIVB
bxR+zgVm9uAZYNqwgYOGIgtduw5bIwV0XcjlXTkXoliUMcsxapZBCKu2eR7G3kJQt/T9aZEnQZ2X
lLkZTd/X/+mql7R+uf7zZ+bxp9+PFgdoso5dUrIutpMJbCCDwwCHWaFbYS+0IKpcFAzq5iHvzS28
sB6ArMcPjY7/0salvqhLHYRkaJnnoN/5clYd6GFay3rHOuhVuTdRwAhkkm8qnr9EornZLqCZGzQo
KPQQ8EZaivnskxR0MmNjHpp6n3i7pbhrTuPQKACTAy2/hMACfwG1clpYh8HsQ1B3rFhsbPxxqfZ8
mXCYWtL/X4w6H5bkOhA3xxJBpJY17lbYUX4we4N/HSgnhzghKfr+sibZj0UpQRMw0LfrWjOnlIC3
xYwBjDhuqnKV61yjAClD40qETDQfQl7L1X+ToISYndZR5Lzx0KCvMtllZP/fPq+Yhqj53wLYyIKh
DDO+hIE9aZL6gjndIsUuFCWaqvXRQcsaoWEmNkaNR/vO+gnK8Zs9BbQBcTIAD2zotdrqUMoipbzD
W8n2f3l7avy4vlUzlRF8H1k61BWBlXvZipAjUfcBxxuR17b5CthVgDYAOzRw4jzMpcRE2Rgk6EFh
SHd1xqZ1aPDEbq8x4Vd8dKgDWmpCeDm3g7m0pago0lHjb27hvfF8fZVzGo10KnKRQKjBjLfSLxL7
IsmjltuHQT9o7N24vZkM9dFp5AKNmIh71IAk7WuX1YgnDj0qRwCgWdDnKWRStA1gROjYtr0pbFaB
Fgthg4nXBR1uggxSZv4ad9oPzAcFmQWOtW6pgjlj5oCijYF3WGvkY9TYRKu4nZEUZDCxiFZltOVe
uekj7Xa9xlahQjqFWIh2FSOjy9LCiC2YK0ygl6Iw2t9ezwBWD3L0MNdI2sH5nKuUoIZZtoWWH3Px
9bcUr9c1amaTps5l+FTwwwLxU4lyG7TGmimX/Ghi5qVbcfOH3y2ImFHaMxGK7y7ynMV2DxH2RoMH
qBbQQmdMGJ7gU+srNBcPVuUAvIYD0N1r86OXdHvQeYSWcQDKIioHoT4uhDlLshR7nw0J+FT1Lj9q
dJ0QLCfUfrpgTTU/Ee+cLUqx/AZQfjWjafJjW/zGlQpqTOOa4jGR8Z2D+Z04Q19kJ8upJy+oO38J
D3zmyACFgEszJTMx26WasUFiECGu86NrfykDt104srlw7uz7itYNFsuLsqnyoy42dvRGvAdbAHJr
N5EvNnRfWms7ebTihXfv7KowpfLRBYKoQFFEvFfRxoi5iiPt78q1KxY+P6scU9s3QQ8m8g7TVTuJ
gX0jMVvCeH5k2mPnjKixvrIWGA/gbxzim3uYMCuCvAx6YlFaAwD9uayqMEQZZwAKy4dQR1OnTdsF
uzZjGOBFkWJE+IkqpzoHUFVo1U4GDxcJ6FdG81ghi6ZZ32+2Pg4yJVMZYuKKspRlZHrV9SBXy460
C5kRpslqXHJpc+s4FTEpxcmplIldSQbE2iPgS1esfwNhRYVSx/V1zDwOztahHH0qdJ6LHOuIspXt
BWgktusNguvrUuYU7HQp0684WYrw8iGNpJWBJboNi/RPPfgojfxO2NbxFg5m9oaeylIsgC59UWoJ
ZHmjwMCOvtbQ3guCmUB25V/ayk3jtT9JLFaxLw9ahkGb/7ZWxUK4AE/yLeZkR1knYYoMXtU8lNU2
FjuLLRj12cOzLM/1JnIK1MPOtzVLMGVKehzeYKH72Hyq3LA3NrazIGbO+gBI+39i1NgtR2HFQIUA
ikhJ4DMRNGShO2hW1W0EwQBM+ej0OF9IQjSaU0GwZ8OPBsBM0vtFlubDZzfrRMb09xMdNHO/SRu0
dh85XSVuyFC6A1zbkoOYWYmrgzIHzzYUdS8mf81aFMA0z7Jjh45oF7TGfHz16c3pMYTQJ0IUywCc
Hl3HgG+GHo6nNPkzkLtiaRBkpiHmXIZiGDiS3GjFQjhSNlvHfdD9AHFWbWwoes/9e8/9Xi/hNM/d
XCwLTcTgkQdOhAq5VmUmr1JRQs9QcQUMRRHdNfG9HNNwrB4c93uj7zR9pdP19Qs73RIltj8Tq4RG
LNOYG8UQW6OBc4SGo+Q6hEQGfbtuCEbzlsL7GU3EUwKR6/TChwdRfEdq+6mBpE96JNkKNgLzAmwM
nSW21pkny5kURUkar0zqSDrpESUdIveuta/7n5VfrhIAUdXjr+ubOKv3KB/rAOsDwIda1+tcpxIF
09IjJ/8Y+ptRPPXFQuSwJEI5J94XRmYXEFFUmzb5zfK1vkTmN6sKJ6tQTgbdhnWeubhYeHLsDP7D
Yl99MHuU3R+bv2fsjkcLkdfSmpRDGqTXYcSUZUe9cNdl+bOu91zvFzzSrBBwhaEPcKr2qZgVmtF1
MvIGWFf7nkfbDulG7n5mIScylIXkWV2nTTvCumYhJsWaYgUCqttVDE9VvC6AToKFKN6OG2niodkj
PQ70OeNA23npb+/JQY4eyQlM8qE2cDE6ACw1AlKyNj36GiAo9kTsiu5LNCx1F02boVoc9EwiGYI0
6TQ6fe6KtDTu0EvTpUe7C0W3y/XnT+zUyfcVV5f65TT6OH1/eO/od6346zU397Bhp05EKFFWQvLe
7plM8VpdsfYpT1afIAc4F6EEUk4Nbosi79PjWK9j3wjMdN8kS7Z45m5MWMKo0CBDflkuNh1p5Oha
EUfuAQRM6qvSuxdkqYgxJwWVOG+CHMF4jOrZcqd14siuxdFo7oSxs8Re0oULOONUEKB9VGNMdC2q
I7ydFpXgUqgrqG63Mq1d2mTA9/xD5fa6bs3K8VFcx6DR1O6lHDzVejEUHENMll8FjfQDL2nB2SGD
Wvt2XdLcpoHqDsUTIKh5oIg8vyUotecsavXqKHi6KtnPBINDDScLxnEu0AGR179iFJsvBk482vRY
kFGuKGNoxywAtdOFsblOZbvLqRf0wgykeP9v61NMpqy0fpTaWB0zRDi985RbJOBLifjZTQTUHfDV
4JUv2KJcYcdOMeK4qm6465J+Ow5vUXV7PIp3Nsq1E/8o0GgUy2w1TelZTlMdi6+6jqzLMUI36PXN
mjGZwFJEXndKGyC8UNQOrUSmP7hQ7z6Ve9/OVpjVXIgvlkQo9gbRktkmPkQYOaDg4+EPQY/f9VXM
nAYKwT66I+DC0Dav6NqYkDb3SiqOkmW7qs6fiBQby1tKF32koxUHcyZHUa0sI+hqxIvqmGWpvMOo
zJ+qcwEbV+TmQ+omxh79SyREt5y7lnYfBWnkeo+N5f41O90+ili3dyXtu7cxBgor0zhID4XF1r3j
/tVK1gJBHAQXlV5299aYZ/vKiv+yFkm90dJeHSGssDYZD+vB+5p0HWyqa72MOjO3mnD9Xelr0etY
6OTRi2n21TJ4Ejq1T4LelhjRkyQJzRYoPK6IosCo9AQJltYPuT8WO+rwaiMo7wHw5Vk7mYsR47H2
ECIwiHfEKc0VigwF6CoS+lqwtN6POdFD2hvWV9/KmjVQStxX9DvWeNTo7XsneBtGjtOuY1r5+Kuv
f6FATL/3jBLA9p4Rv/t67GC0VvZpYGFQFOMh0//GzMrWRbKmxR340tI7TATaQMny2y9VYfG7NBPA
BwE3UzC4DEmugWjbVrfrtVlpbSg5AURhJgCb01re+rqOzRho3EDfQ8kKpQOAQZ6bTUM0Q1EKWhzd
4nuXfqnHIRB4NS2FyktiFOs8lADjTvO4mLxzngc0faQY1yk21xfzkUdTNRnPGMRK6FScCLbPVyNp
HGvQkuKYW6O7i6wUhIToZAi54CywzUHbjnairYjgaALuRBJ4ZMiDIXGMu8apmiNr8mRnNm3ykAPL
NGypPt4PTpOuR1CpPDe5ycKhNK0wkTr6Hc22WpG4ycLCq4e3obH9LU/6MSBC4CRF+bNskr9dy9m2
H/x2relAfoyFF4eVb4uVboNyr5SoBqNK5AVZTnho4MkUGKQ/WlEjA84rL6jzji6kpadduNglhDEw
KoBjd9VO/KKVnof5X37M+x+s3YMKcN2KB4sWG0wBLYThM9O+EHEiTDkSz8914oNL9mjJH7V2HwGQ
MNW+8mFS+LfC/6Lbxaa2/ul0dwMUNxYvqMSc4p2KV8z0QApglUYQ36PHzNzhVZalq7FfcAazUgBJ
AAZPlPsummn6rIhE1nv8OGYYQguNcpu2ge0u3NU5fzCxUaPEB8rci4FSwMHGZGhtfqzzNWArfbEp
bmclxmmdiFC2axwLz2o9hx+p+5Z23313wffPbZQHjcO4tWViBkTx/TQtaxT66uJoJ1+sYWuG47Ct
2AKY1Zx+o/CKbi00++AVq9g0n2Yx2FWwiNL70o33ERhPWfE1i1+HbomUetoP9SrhAQj6brhFTHMq
2m21xORW6sN8TjnqIl4N+mvc39Xyd9HscvvHgn2bfvmFOOBeoBaCBO4F+KIYkxQAG9DmLGq6wOlL
gnoCt6sdflsZZAPmGKgNJLKRc7oZTK9eGZ7Xb/N+cAA7pWU7X/OMAAD6ycbrc3rnmG22SW0vC9F7
nYUaLZG+6l2nfBaikW+GM8Zrxnz3qbYFf9Zr8QpMsBQ8Ps0vW2bta54l7it3HLZCWDzsBwOp0sSu
Obg8Cq9YtbHf/64S1oRcF9FWOlGN7vSuCKpy5K856eult/Klfk1vcUR8E/o4kKyV82j62nOlKekx
HUNbbPPkKWkDbr4vnMPFMZxLUW7J0FO3J5UJKV5o57vIX13//uVFP/++cktqkBwVsYupu3rcdweW
74d+wZQs7JOnNFi0BcBK6h4r6PU7b0SRJeh60DR9u3kdU0iBwTJ9GhVXH7KiSYG/OsTxsQGfOEDT
y+3QLPiyyzCcTLzU8GS47dMYBI7qJE8vuyaxStpqB4rwz3f/CH3YXF/EzFah4I6hW3weOA3qOIpu
RXpKDDMC2pUJ/JZ7n724/S5vl94sl6YEKzmRo0Thhql5Hc+t6JBpP/CACTX/SPxi5fgJYokfpFjY
uEsjeS5u0sGTjSNePBA/hjjd/JazQ0S3Mv8OCnFmyoUQ4FKbMXqJB9+EFzaD1xMJAZy9NNIPtrPD
jJXLn5p24cJcasEkAo5xmha/dCtOTM2iN7kB2uvQja11Q9n2uhYsSFDbukYvY3X+ISH5Dhyefsnx
zm0SnsOYqEKX7+VQvdFUicb5gIH32Nm0qf0MIvmdVizxA1+euodhXgtHjxgCOUvFNZbM1scxbYxD
4fBdlDdbrSr/GJFY9yA4FXW7cHdmVwW2YDRCoT/7Ym5kLAeZyxqryrXuDiS3gcf1QNd/Xz+by5sz
9a6jXxVAZ4AkUIdGbFOAwYE6+qGiwz0T/XPtVhl84Pi7j5DDHscXjy4FMpcbOY1d//s2V66PE3M2
+hxvZsH+cjhJQDjq4AYp+z31l7KOl+uDLODNfqDUTLXC86sau7WhCxaVR4LmfEcehfZuolESQH97
5j8Yt8PbgqMJTbkYNTZnEJ5L3xoTbHhxZBWytUbyxJolHNDL2zSJQKc7IIGRGL6YJxozsI67aXns
xdhhZJZpm4Yz72arACkTJy06h/C+VYMzViVFgqHN4ljtWfyArbqudrOLOPm86npqGpdDouHz9s8H
n/+6/vVLt4Mf/xHrYwJySvyfHzpNDK3VW5AqxXUDelC3yAOwkVRBEWkPqOMvbNWcOoPRGwYaeJiI
mRV1tpCmSbSeQlrBUNXcpVUcNDoycyzU4LyvL21eGMCu0RvpwgopeS0r4WadVVl55GKfZW82Euix
DxgFUQW1t8hQOYUyaswM2/D/0qZjPHF0GgIQT3MgrQcQGo3GINZWjffdE8fYeRH591ivgy7/eX2J
c1cWGDxTDn86PLXAadAeaHM93gUWB/tqt6/aPIgsLWyGXTJsc2fpmX1paCdIxP9P46jvKhkRdzRk
hKchInZNPgwIV1Avvr6oBSGqD2ziqmm1AUJord9bMdv3mvEoonFpcPsDoUY9MoSMiBgAeozHjqKN
ZRrnsZG5/AhsRKDk5QndlhIsGUXiAG52iGT/ZKSFtxat/p11aR5akXPUKctWvdl5gcG5tgd4DF3l
3HtBdTBdmW3MVhr4j+67uH1zs2Kpj2eGCBUv55PfPN3nEzUzSF7bRo7HOfogtrzV3v2G3kfCePfx
2KrMLuSVDHxr2AFt5YFFAOYbl7L3cwbp9CdM9+7kJ0g/SuuEYdv08bum3ZlRvBDJLQlQLJ7dIW9K
pzW2X203EOnC5+f06zRXo9gFDJDlTYkE77EQfGWPj2X+3ELOdSWeXcNJPmr6+8kmVczDKIYOISwP
pRPSpVGJpUUoupsUZVFn0yIsL2TjSuYhuZ3vAQYFyC8YpIKDBrTr+RIw1OU0RGvFEe/pENRHkr/V
/ltkLdFmXm4V3jWA7Jl44/CAU+MqnTS00/B8PxZeiNFlQGJfP4rLrTr/vnJlMNjd0IHj+8QORm/j
D2uf3+yjIQINvvD/KD+Cs+J8qwab8VTzo+RIG3dVN35Abx8+RCSNpwc4FZCVwVP3XELulDq1BE+O
wrtHhyLnqzS/ud/tXIRy7bpYSzHOkCfHrgX0eJja6/j25vtzEUqIKcHm05gUq3BqYJcDknh1/ajn
VOlkl9R8Q5EgC184WXK0sn9iFAD8JTbtOV06FaCES4MrncqPsQCZvDvlP11VhfrSaM+SDKWI4YkS
Y+QZZLQi1OU2M++sJesxQ8o1HQSuHBi58KRV75xkkpaa0CjqMR1eFOh8T3fCeWR830ZvOcpwjbkn
/o+W/m2dP5r/lyc72m7Sqr755Xb+O5S76ZtdHXEjoseRrFqywfips9Q+M7edLpL/AJFD4HLB6aJF
XS/LhiVHr1+ZzraLXqqlV/uSCOX6u1XXuWlKE3iUUI/3bbNDf9Z1zZ424jxWQa7uZBXTTzjxJxG1
6grYackxcb8Z4GfgO1eEzu2ogedSlOOANzBiTCpgr6J13e+E/onjRjoZTzLMDVxS0AAHRbI4RT6w
0PeCrUu+rZc6DOdMwKkI5SxM5jVdnRFodhOgXuvx3fWDmP2+i7oCMv4ewn3FK9aakQrgQlOE9YGm
h/VSdDJ70CffV36/b2I6qaP4fus/xTlIhZ8AEi+XqMNmNfZEiqJOHPXopMJ49NHONoTdg8KLeMfr
G7W0EEWXeolSZ5W7OIhvHigtvdBHq2K/IGRyGBfX4mQdilvsPcxwNqCZP/aUb0SjB2mpBZ79s7XW
rXtEriYrnq8va+n8FS9pD9QARDZ2bpCbyAWZ9+q/fV9xkZ0JLEFnmL5vhp4JuOAFL7/w+1UoEi3h
IJF28f2qCOq/2dIE7NLnFQdpNsytKoYDQc+y+Ob8+k+bYyuukaSN6cHW0mPT3Nli0y29PC51Fhkn
4nykRifQUeVyU9r5QDjPdFDglDQY0/ynRLLfFP2uMtOl9+flVkEYagkuQt5pfEoRZmaNjGXV6gc+
fI3y7zkgb67v1uUlPxcw/YATn1EkhleOCQR4cts73QrI73qTrj4jBFV+oPqh/c5Rj8Rj+eg0vn6Q
Fl+JsQlH7dmqF4TMb9W/QpStSk2zsllBjYNf75vxC+749UUsfF9tT2Hc0doxQu2gdrqAr9xyqcdq
VgAIVwkynTPI9LbT2QbShMYhtV6S5HeGV9v1FcyeNUqSKEugI+2indp2iTBr4EYeaAIaQy+izhaE
hCDDAmnt5rqo2bVMhW9AEbr+RfFT9D1AszUchuXUqyYCvNwSHfaSBMXGoqGUxKPwkGnXyxfKihfb
yJZKuMasEKA/IS+M7u2L3lRT7/tUa1zsmMOADshQ/KL6gxD1mwY2WtcYrTCu6r+AZy4DSpNd5xQ7
tLMGNSYVHHE7DiogiKdcP6Z0JpAKxW6SpO30dujIwTZD8VUzDrVxQBvZ7SeHkX7UST3UGS8g9XQp
3a4Fo8mBmTTfeYOdr0Tp3s7NjqUALA8cwxgAw+TUudlJ/R74+bWOsWHMmcWvqDZ+4raeClD2yitB
P4RKjXFw2UMy3H/mrp5+XrFoFbiG00oCd3mMgp6uivdPHMLJ9ii2DJUIuyt0fF5zdx2Y2PWF78/5
MNR3dXC+AJzYVHPCbTnwNG8xtV1aYSO2tf/FNx7I7S8FHPKJFGWTIoGmRMJNWGTB0DCYrP65vksz
iU6MWxHUKfFkQ2O3mmqmms1Qbk30Q5K/28YLd9ItBdgqeSJJ8TBNz9pNtOqyISzGL11/c5A0zXqB
0c0EaJgJiI1zFS6asayo8MaD5/FVEvPVwiNiCkvPw1Z8H0YHOPouRmBUVCQ0sBZlZozjIR0K8D9h
ArEKbS1tvw6ozW46ovO9bcpuoRY/pxkw18ZUH9dRKFdCS46O1bo1EA/0HOyp4BYZH+0arT1FY7d3
6GRqFxqk5uShS01HoWeCjVQ1MZEpNau4hlc1nG3eeLua7zNnw6KF3Zyz5KdyFF0ECH1uF1JM64q+
jWm1qwr59bo6zh0YcLngRnFul4CBIo0c0ELJEWChxdam7NHWozywuuERnIn3YOy7/Rk4YVf9K3Da
25PYLaMGo54Ogbz+Znd3hSNWpXztrP4TthQlHRursuEDddUaES0SPSALDwQdk2ho1sdidX3r5k7H
R1kZc+8AQ9HN6e8nKzFHWSIQlXiKJQDDLbcU3BTXJczEPijeIEMN1wnMNHUGKymTJLbHSa/7MgTf
VQn2Q5b++k9CVK8GZKXKZRRCit4YwI9orcvcRfclWULGml8NXh8wDShdqzVS5gxRmk/PAr/Z1dqf
qLmv+tfra5k5EnhmpMMmWFewVirxVQp8tMTVUvClWt9i/2/2iWcU+ku8jz4T0AmoF78wmrHSNDIC
g/+xqr+B9DqlNlCDnq8vY2anEC5hYgEUIZO7U3S3E8IopKaNh6QO0uYLEI/tmwfKgLYIdk8CZnsM
q6hZ97qKbYk2ufFgDuU6yfvHZojWokq/3b4QIHvByaGPDR3ySsRUGpXlgVNLP4zaoz7WoTuysCoX
emJnDh2YqujGRhYPfRcqn0Yx8NFsRvi0qHjS5VP29xNrALfzBybVhA92fs0dzU9j6jFc85JutKoD
Er7/BsjrBVs/d+bTKK+Dg0EXk9qkInsXlfa2h2p1ZCu1bpOWzbeEpgsFnbnww7GA5o9pQnBZoxX6
fDlu5aWVw2PYX9+PgohoMjSzZI+W1E1am03QMLrjsbF3yvGBV8Xvivg1gCril+u7OuN38DOggdhR
vBxVlz04VKL/mI2HrBs2fUafNDv/2jLn3YwoMlxyQRFnpt3B6/kBnAisV3CuKKfYAfUvAjLjeMAc
JdmMwDP701Z+B0YGX19RMXRr6aP5fHC07FvVghqliKwe3SIuOLyur3wmeMALYhoQg1nXUfk6P4C4
8ipdm35JDMCUCnTlMvKBZp6G7hLzwcywHRYNBooPQEKMQU06d+KhpI2hJBArjAfiFO0jjdP3VBvi
Avmflm4zB3gGmWY6d3pl1WETOd6q1dxPPHlx8fGkRs86MM9VW+ZEWenmrTEehpquTa88NqZ78/TA
xNn6rwjFEfOecV6b5nhASiBwhkfL11ZVnIYsXmoTmTM10/MDc9FAw0O/wvmG0tEHB6mRjQffDOMh
yJaGrue+PzG6fVyMSyiytAfvggtS5UMfdvGTqy/EyZP7U6LzCRMTxASYHgAIluJXfIY3ckcSeTCy
Ei3vP5JMXwvjJY9jMCc+G93xdk2fQH2xTx+WTblzZHSpz6NKHu6J+74Jtfj99u9PU8QwIChbGB9Q
fyfq3QoLKfK0kYdmF4PijD6N5Cmhm+tCZo4E2kXgYSyA6SGBen7keMQNruikffBBZvXKqrfPfB53
c3L1CPbUPbLi1gFRtn3g+Q9u7xN0K18XMHPm+P3/Cpj+frJJaBUDeSaHAJiCbUUqrKJb+d4rsTvw
couwI/HqusTZHbMxPTDFFpgkIOcSaer1Uk/A51IB/Cze5gvufsZRIkcH6EZjuvV4Z55/vum7itdV
4x4K8Hjgnhw5+8QCTiUoW5Z2ZefUdu0e+PgnRZ96Yi410SytQXmwtklMaizCPbTR2jDWerWqF+7G
vASM1gBZAf+oaIBmZNoFGordA63vkJot0gcS3e7IcBD/iph+wolmaaAHkzUyb0jz+0GuTdbQSn/w
t9u16VSK8l60Mw98tSMWkug7N9uSpYLhpC6KTQQcAQE0I7p1UcBVvu87BcdITeYebPrTwXjpsC2T
n9b3ary9hQON3GikRqJi6rRWp5EN3oLpjBfuYcy+19pfv7w9KXH2/elanhxHKVrDgb11gWLbhb2+
rtFvFFl/yiWa4vkN+3cdyrE39UAwZox19AbATXYg5bXSTfQLA5rXD34mTsJ6Jpw8EFthpl4xvOBb
0yQSPs5Bs39lGqaDv6RWyD6jXSdCFFslopZwy4sAfd547zQnOzdqf15fx7Qflwr27zoUp8sk0ROz
B0MPnmHfRZduYt5JNGEOu+ty5swuvCFwVDC9i9YXRc5QxJmHM/cOWgH0hBWYkK9/f2YdYK9Fzguw
Bogo1QeKGP3EGGQHCHd/a+f79o8b374ClCYxIoT5DURB6tOEWDWg003HPrTZXf07SRYUam4BBGlj
D/+BME1tZ3fAZsjrzoYnLDH1x0RIqwfzdhBTUNSjhDTlCHxEPYrWOj2eeNbAyKEeQmkGfre/9RSQ
fgZznoNec7xi1NfD6Nhx4SRITwOBF+PO0bog6TamS8Qul5ccYsCIgcZ/4KXDk58bEw9DiEVlgKBP
Dhg90zaOe8yNhybdEv3t+oIur/m5JMVs0cbR06KCJG148cVdjl5GA/1G2e3jYedyJu04NY8O0/Ii
88nBcPrQMr+0IgvKBtDmfFVVD83tA4IYnsWoEMJsILdczJx4PlAastQlB9eNoQU0sOPHzjUCMi7k
ii6v/ZkgNcVSyDLz9ElQ5JH10P6o0Cty/YTmdAHl/ImBdxpGVFW6BwoE2I0AlF3mYjVaKQsI63+V
TbpJuvQXGftv1+XNrGiaa/iYoYE1U1VcE3HUtcYwHNze/ZM5MDXuEj/qrAh4fYwYoNnp4mEMNkmr
ZpkFLk37mW4sunAml5YGJgy0xdPDB0GqymjYlHVJaIzPu+9p+1DRx+x2ZplzCUrUYrttPuSRORyi
NA3a5kUuBXdzO+RMJArgQtbRL6LEwDr13MQkXB5YIsOycYIuNm83ZajY/CtCCYLz2HMGdKrLg4nI
sRlXPfKDWb8QpM4kfpB6AKa/g/ygjhNX7n1cSJN0LbSpq/dmFHIz4GLrxNtYC3EdbblunZWzVOSY
2T3U13RkbhFQOoiVzo1N3FV5WjUNUt0EzAl1i7mK2zcPEpBIR9kbKR71kkSWrI3WLNBjE//yKMeI
66pLt9cv4kz+CLhvSN56iCaQ//SU6CjLwNXRdqjVlOUjEOs3KebPde4Eerb/P9KubDluHMv+Ske9
owfcyYnpfiBz0ZKSUpJtleuFYbts7gAXECDx9XNge7qUzAxx3F0PpZAzRRDbxcW9556TjXcZv6ll
c93yX3Zk0SryHQjfAxZ+po+MQC+I52wE2YcqSnItv6jO3VLm/gHRl18Og6MpYJXgkSNDhGj46TzZ
hddYdOQIukZXTH5V1j3JP7w9iJeWwusmFju1rFrAz8cO8VZBNpWa70Ddt7IWLjaBHBeiFKC4RKDt
tBcdaayuIgVim6XMYsnFvU3VShtmv596sRgpzwXxOxAlYP5fbFZwADl6GtANoqId6Lcfmi5M/Eb+
UYM0HzyvMi6GX1cxQJtIHiAsAkT32datSIlrPsPsOCKLPUQo/3x7ai6YaSwmBI4ceOe4SixsHPdD
CVqddD7y4o52VTyhdk8Wv5xxh7cM3AvusBDkxlX8dHJUOoXVkCGkV2uyKXudNGsXpQvTf9LCYmrm
QZNSWmgBMxJ+HNcoOsyfL2beyKwD2my08RADO+1AC+y23XtEHHOvu+EN9FlLi8dMzPddad+HWefH
leXG0PFeCfRc6hcKdBALBZjfx+X8tOFuynuej2yECwUCqjxN1K9jk4CDwIUCvAGGHnYZSnJSf3bH
OR+PBJJN3nCYyX5SoNvavr3OLp1BaAdUbaB1BvfdMgbOKQEogqAdB/XNI9/Rwb+j5KoXIOnXV5bI
NxVj+yzUqOFZoTwxs3M2e/DbcNAa4bCl84Z8lSaZU41HVrwnYL6rx5t5BLKt/nVwFMbyVUOLs2J2
QGgWBfV4hEpMmRgis7pbS51cWhEoB8V/4Ko4h84gPVQEZVurY1O/kApQtpW9emmwQMUGVj24PKh4
WhjS2h6nrK2Q4uuacCdgS63Rv3aycKPrFQ/xgk8NLgwkgdwQqTjUcZ+u7Qycb6ppmDyq4Ulnalu1
nzKC5EWa7Yr249vL75KZwyUEWFzcfs+111y38V0msPrsPLiCXiNPmpL/SShdcRcuHBFIXfzVzmIF
6EFaanTL8Vh887Phrv/i/CEUv+u+rLh0l1YBAnXgSIeoN5z3hUUVvGxqp53EsZIbEbtrtfWXhgsV
b6iexWkHVcJFjkdVRSPZMIzHca6PE0pG0q5/CsI1Vo9LvQCqA8vMUFMjbnO6AnwAFWwFqtKjrvLN
18xagy9fMtsIakIdGosZCdbFWnZ5UVuqSEeI+h15+c2VL3DgrfHQomSh/CNgu7cX2aWtg6WMPDnC
myi4X3QnJE7PQH84HtOhjFn+sW+/NBqJ47VwwQU+tAh36r8aMuP66h4fKeS27cE01Nw7Q7lx2XSA
hOSV47fvO2eMaSYe3IrvGhTyJm79Zwk+QUzyyhq8kEbHa/iIq+OiaipJF4fTQNtQC4rDidlQJBHi
ThUMWVya9J4PMLrYiKZ5obQ6DJJFMWCjV0XovPs3xhy2CskQuDBnF/NWWVHPR2w4e3Tjpr4K5WMQ
gMd9jQfi+yGxPETABwpcAqBbiMcu1pL0IT5IUlgQTwXQKGG3fJ7etUqiSAh623T2N03pbgr2Eors
8wRBa+41AUIdLOlp+AVEqRubT/djiJSmVe1bp34IGms70LWC20tbF7gfMKW4UPrBDeJ0bYwsQ8q9
wIDU/hXvDhUKJcPq14FlUCCBipNJPsFxWEJnEMWNPIA256NL75i1tz69PakX7ALCRkjbAFQGtcyl
v8hzOxvd1p6OBR/i9sWbfx1kjAsjzBsOUUA0/cAM4qsNpFVupx7D+/OqSDrEwwCZfLsLF0yP65ic
r+ERPq97hp5f1tJOTdD7cJIAjBRz9yjmL473Lqef0/k27J7fbvDimL1q0BinV13KWh5VYYo7fkcO
ZLDjsPn932kAQV0YHsz70rohxwnto4xOR8/d9tFm+jcWLm6hQDXD0wWCKVh0oHN7b54iXx6zIIrv
Q/t9bq040xccDrSAlQuCANyr6WJrZLYIedBReXT68neio53QoogjACMrPkAjysuv3h6yCwfC6wa/
xxZezYnrFpUoeksegxrCbdMObKFJWzxT8etX+JN2FrZp4lUw9DXaqcLojs7hTZ+P7/Ko3/1n3Vk4
N72lbMaUxgyBjna07/3+HZMfpzWKyksrGcSrQESB2RkIocXmtH2wO44DPFBZxNo7pMPKkXHBQqKG
xkda3sAXQR90ulO4ViXYasfp6M4yHmxAWAD9GD6+PVaXOgEYm1EkhR8FPdbTRnx3/rkdGahNhuqJ
r2lTXGoAIT3Eo+HfgNZp0Ysob3taq14dxxzu5bAmor72+IWD2YfOWHI9qGM3bXSQVGse5qW9+Pr1
F3uRFsDZaYXnh+5OiThle8u6adutWks5rzS0lBKCwLJvleApPDrDpq/jOnyM5qT2EAFduWVebgi1
NxEut+cpAhYKj4Q5V0ffk3HkFknmz3EVPFFdx9O4srwureHAKCkaFs/o7O6kOMG/FxNmX3+ELEVI
D9COfXsFmxlYODy4X/yrieXAoWoBmlmhVEc9FHvwuE4CnGhJz2/r9uD7BRjqt283eMlavm5wYcV6
5lpDpdGgLz819a0qDrz7WK8dApdHDoBL0F2ApH4JNiJz4AIrS9WRgC5qRvmSmxtxmjX9hYv7x2iG
/GxmsX+Q405rYIGx7PhGD+4+ImvRyIvzgzoPxKPATnLGgNUAeD/1GQxA11N1W0nZ3UVC1Ulq9+w2
mCDp2IxUXgXDHF3l1eytnG2XxhHOP0KTQGef8yt5c4X4/oSqSp4+W/TGmTZyrXBzrYmFRzBwI5gS
oQmLf5yrbGNFzxFKJd5edZcm6juaEYBG+xxn7k8d85vBRhIBAlObka64spfyB0YSEPqAhsHwDMIR
pmpOWz2CVhIIPa+LB/GBjYe5/jJ7Zcz9T27I4qBYA1eZ5bXcvMj1Qt4XGctzPHjnutMYOpN1HK2P
0GbftpbatfZtxDZpbyWGPvftUbw0VVCEo1Cdx//P4pTcyWe/tjU9CtD1Jjj96vvJd+WDbglZmbDv
KhxnfUOIBcc3oNPBsn4LJA3ICk1I+4Ry3g3DQ0EfkV7YIZSdeP1GWDoBMVzsqCHuEcwmdBfQG59c
abVlTRq71udWHQT7QkdUK1XXXSe3b4+FdWlnougG4wHqMZNWOT37wzaaWe+gNEq7+1QECU+tB2f0
E1zTweB1cIs9amvhCYNO+ZPnXlfdI4xF4k5wQ5xHKa/hAG3aei1Ebptmz8bNh8lDkBIc48tL2xCw
tAprVAMhauA2h6gIY+ibUaIeG/6ZsPIRmgQdlAya4DBBPpV/1nkDKLGMW93vUye6Gcc2Jn22DcsH
NZaP4WAl2aBWnPTL04vhM7ALlMouo7VDxVLJLExvV36Iwjye9T0VT7qD4DYu022I0F26jaZvjbdz
2aFxblp2zKccl3+2sa1+29d+4gUT6LrTGFmBR798fHt+L6x1U2Jh8gCGfPB77fErrz7tQzWlDWot
5DDMTzO3s0PGnG7rs3kNQXFhGyO+gjIj4wpfYJ/MJPH6AVPWkqE9VEMz76ZSzjfeLIcEevHDu7Aa
26eeROT67U5ebPk7HzmKruDNmDX+qpOeXXlWiZzOUYUg7/Hpxprvh/me9dlOgVdY9yu7+swMIy6P
aCPAVagLgNUyg/6qPUhtlSCQbMSxCG/t+fbb2705cy3wdCjumXWPDBS21unTZ01cRSsL+RvuQddj
rPIYeOAx8XRaXIF8fU0O5WyJLNpbnlyqI4OKlDgq0DJMoNqMGQUCAtHAlWE7czpNQyYzhegXUApL
GjcDDK2Emsaj1Uk/GfwsvEU20YlDUry3JaSYMN5ruKiLg2mopVBCg4zRMifFo3psHN8VR2s6DK4V
k/JW8/fDL19wTNdeNWNW6KsVAQ9GSHtCMw7zNtSt4nz6+PaquDBLSBpid5kwEBbHYo0PvlNDwUr3
x0DnH0bd1U+s1VbiRKn1+9stXRgylIDZQCLjyolwvZnGV30JGx/YyoKhpdT/BAqYB8i+XKeq3sp6
XKNhu9ArFyVUQPfBPQLofdErVmgryDqvQ/3fIx+hx3NNg3dvd2eliWVcA/WrAUSp0YRFboYsizvr
Xq3VF19sw0aCyMfGNfGm0yFrkE/Niy5tj0MRKMRmGgknpq7vm1QHK5vowuzAJIAZGblJFDIv1wGU
eedI8LZH8nirw2tPXw3yaqo/vz1oF7YqwAmoljZQdDjOizXQpC0Cgn7ZHyPZeE3MhTVdjaSzITiE
Sw4XeX3lj7pYAZKc2XHPZI5RY47ehRjNRatWRWtCbZsDF9EkkMGOA36k/q5V6cYmt9kv1z2Y5pAB
A2AqRLp/GSX3sC5coVJ+nLRz6w4f62YtMHGedfh+6BraSqTiEWheeFfp3IyFk2G2anmDupc2vW2D
h8CCAXpwkbASv1fFQ9pdN2syzxdOKFSIw+nEAsEmXoaN9Firmdi8P0LLp7ouSaATyOOt3XnO7wsg
CoFNQkLelHLCTTtd913QTJPyNT9mo3hXW/aLtK1EOtkmhegM8ELVJh/bjdV5cxLldOXOf77pbKDd
QPaDqJuH+/HCdlgpqO4mqppjVspNRTOQpND415n2Uc79qpWl+XCdhkPwSzfHiNH3CoHEVK9JUpkX
PfF1F00srEfu+eALU1Zz9JtvM38akeoHYc7eHe/G7I82Pwa/DHFaNLiI9+WtY4Mg2m6OUIqKrCAm
1hp493z9YdRgP7AsULNMlwZRR203hAIt8G/9bb1iJtYevnj9UoQsrGY8vLJvZ2sj06e3jd+5iT19
+cWmhXzSBF5hzAcJb7p3s3/VlFdue/V2IxdXr48IXIjqd0AdFx5D5kck8wanOZbBTdYf5vzW91bQ
ERfGyQSmUbxCDSQ8NP18dZAPLGKVX+bNkYIdLpbl9u0eXH48EuLASgEstYSc9yV3fYdUzXGyNr0d
xDpfi0udn0KwK8FfLZg3eNWBxpYSkMmmOda2v5tqmJYmv2rLYG/56WGem5V5v9QhoKaRzQN+Hh7+
wprlxejzAfm7o+DQtHSqpLKSt4fsPBkOI4k4uLloQ/bizAWmKQ9VOU3oUZXeTlHxe6abQ+qN4NCl
t0SAL92v96413uQW2Vp6SqaO3xW+WLkVXjhoT15jMbBOwIaIV7Q5ak9WSVFMD4Ddbgcu9gFUWFCz
8LXo9ceVvl/YVmgUtbJwksDFcsbFAOLQkAyyOXoyOE5RfZUPxQEyUrsevI+zbrag276b8jm2oMLt
DDqpphJJ+BKKgzShfbXtUPAdv/1SF3ahBRcAetUekP9nZ8g4RoOvbVofrbkHMuUImaZN3a5lcC8Y
eLRiFGE9y3AzLxaWCDhRcxDUwHQd5hD6XA95+ZQzP2n7Khbqqa8+vN2tiw3iigXqK1NlvcSSoH6J
6EaWzbFnD4Ec4nzedUhUFvld7wbx0FKERqpfN2ggz3YQQnbB7XBWbkQI17IUMAdOdzXW29nKUCi/
Em+5OF1/tbGsncg4bnPCR79yxCPDHC0UfxR6TX7kQitGvgfQWRRRmAjUqdkJNcLYfhOwY8Zepu6l
at5X9vu3J+iCqTlpYrEBC+0GlaU8aCXQq692tH/76WsdMJ+/spsCmymlPTqQ2wcfSGnX+0TKccWW
XdjOJ11YnC5c2qXldGhEWC+CNnunqUBSNifZGk/oWkOL3dP1fT/hjGNHb4xzZ5MBh1ldN87a8jWz
uvDCTvqzOJDdwnd0xdCMr8ekqv4M6iZuvTxO8x3yB9ug/hx0CIYyNwlVt2d+HfvNnqk00fwhGklS
w/ulB9ro2CeHTtebkn/EbS1RMoijqLqaK7UN7S6ewHXKru1mZxfiHTQsdjraQmwujuyvYF6JWfVS
DzPk5RhidJsusDYZZLdLKEKE3p9UfqigNluVTzP9PCFSI7gNSMj7KL+j1trpe2GNYqshVGMwCICG
LFZRISc7rRvWGpCGb/Pt4JUrY365BaPMZCMIgPvK6Trl3sxa36vao21NiQpRZLmG5L2wE9CHv1pY
uIoZCuZnHhTtkVvvZLovphePbN/ebGudWFiLUUjIc/d1e7TCz7Z96Nnm7edfWP4nXTDtv9rMUvS0
pRWer+hdrQA6vp71LhMru9ms7sXqP2llMdnU98bJtTEVgePfIlIXZ+kevlDstztC1DYaP7/dq4uj
BqwBSEIdCDsuiTlm28GtLWtb3IEPZRCLNQjc2vMXS0vMVKDqlmPxer+79WderfiKF2fFUGQaThhc
PxfWz6lHPXW9jfEC0Swfnwr7Q90h2bAG5l9rZ2H8XAV/sUgttAODUATjvhtv0/Ber0mIXpx/H6QZ
2OfwhJZpIFIOFQh3/PZY+TGyP4O+Ylbcli+EJ3qtbPjipnzV1mJFW03hRBnH2KVzuGsbvRlldS2H
8Nd9O0Oe+a8uLZY0020TFja6RNJ92HrxxDaiXGOZvtQXjJe5MfyovDvdnYZakQ5u1B5D1m9kBOFP
ISDw+sukBwhVAbQKnluT9gVN3mkzsmzT0K2K7ogpiqvxIcwf3eimn4PEXYuXXlpxJrkMwCQyOWd0
l4GfOlXq1d1xDp0stp3qmgF0UMroGjKzv34PAYIOKoZQLzX5m8Xqxr/nbdExdAtFxO1GNVsQzTug
09YPYbHCpXPJIqAsEpcvD9y2Z7xGs1920s2q7hiK9xTnrefs3jZp5mWXJvR1A4tlrfPSJjotOxAn
kU0ob63yo0t3Xve1dfb/WUuLlQ3hd05TimHzniu1QXF8xnfpeK2nd/9GO1AyNFXRhvlrYUS7VM5N
NufdMXOQpBaKXhV1uoEUIJLFyM/rfKW9i0svQN0VItzwvZf+APHzmnKJfuXOF0a/WJQjnvfZyr68
3a0zWwcGPfAZwt8ADBzkAsvhEyj08Lq2PmorPASwcxRB9LR+Vum4z2tyWzprnNjW95vJyeJAm7hP
ICSL4lZk2xdeQh2Os27Rv6NdglfV6n0r4YPjXnE/aPadzPwtqVmW5GPKrtM5gMT63POXsEnlrSoV
pLxGHd2A7r/YuU2mNxLuasIq0IA5UV3ubD0LQLclPo1k4k8s2LhD/VJlSmyj3Cdg1gplXBbE2VCn
tJ9lG2TbQQ8C/Ny92kpXdTdhh2t2kBI7HqfZgnax9GMtcnZAQpJs7aIY70XZBB9rBOm3JfceZiHs
JMdCb6vdADFlBPzivn7m08FS1VPPg+uXfKtz/zqEQEj9RK5JrR59Yl8X0q63Th7obaslEN8WbeMA
1TXJaHtNUtC2jjV23qbK8b5RSaGSZwfgBO2HJ9pOX0vZj3HaDF1StjONbRuBobwB+BqEfM6+hABn
IrV67xAiNqRzgHWPhnY3SD2iZ5mdFKL3kg7plb1dZu8qpv1dQXQI8tkh3LRjqhJqZV8DUU+bbmb1
lnDB4rZxCDBKeRqLIu13RBZFbE/4wBtJuRnyGRweTu/EbQtRv8kHuJ/T6Cv021jcNbO7A21jCrE/
N79WJXyqPkvdjVM5kCZIxzFG6ce8b1Xd76g753FuF3YC5YUioVLme9IVHoREdX3Vghs+djz0sPTh
+Vd+XW8YXvl3sKrmN2MDEGo/RuOucBzygCoT3JDTUKOsoSjzmBT+tB8i0W/p5MvbaMhbbDHfictS
u1fl3A9bJLcALud1WRyHzvkyTx79CKiggERKqZJcsTaeEOlYuwacWU7DFm8Yok1JrylfPj3dNCjn
UmlJ3FeH/uBNXWzn0WMrPw6efwAEOy45eWx95zYo79tgX+tmL1LxNHd7SvXGRmYSHkXc+CVWQHrX
AO9dDirpcHdjucJSAjJ3rjYK3OqVT+NwQsnln8qisXKnRMPMsJtWZtsxrBEIv8uq+0x5MHR17Kbv
MgBu0u7Bzr3YHfYFRE9b13uypmFlCM4snxkBg70NUTiJqPBiBDy3crNAKnacehwdT9zbAK88/DIM
btHKwouo2eT344xxHoMUHAFtDJ6IzUBWXPszl+i0lWXGpGVa+Q1BX6ouQYmx7D6k7spZvjJc3+s3
X92JHOEpP9BoovtmhXHFD2Tc2OHKeb7WiH26KsOg4l49T+xYp2AU21nFQ90nPv0PR2txMOiGDXmk
RnYkQHiUictjskqpsDYji3nvomYEUzTqysqeutvKJSzBedfGZRs629AfZIwIwAQsFW0QdCVAMAiY
ZI76sC0K6z51VfPFysPfoykof/jo//Vl+u/sKz/+OAGHf/4Pfv/C27kvslwsfv3nH19ZX7D/MX/z
r++c/sU/74ovPR/4N7H81skf4cE/G958Ep9OftkyUYj5cfzaz09fh7EW3xvAK5pv/n8//NvX7095
N7df//HbFz4yYZ6WFZz99vOj6z//8ZuD0f2v14//+dn9pwZ/lnxin/78tPz+10+D+MdvxLP/jpSA
wV0iJI3qbRtmQH39/hFcld/+xngv8n/8Fjp/B/QIHDUo2DEgJEPYN/DRfORaf0e1AGqwUS9kPvB+
+783OZmLv+bmb2xEEq5gYsAfm8rJv5wW+HuoIQMChCLBA5cF9+XFDmg1JTxQ2TOok7SePw95znJ3
IwcmO/G+Cb3Rz+KgmyBfEdd8tABuA1V+1IlNXWbtoHYSV+eZxcKWZTkkjW4G5V67GckCuhe+dspP
tUA5S7HXhRIt4mjS7TP7yqGtBX0V1RcAAtw5GaCA0M/SAantR9/WIapSZstFM15F5lY/p2x0h13a
j3Zv3ZcqCp08LgGGw28ZJDxRNvXztYZ5gErAzi2t3qk3NSFR3z+HyJTbFTItYwenw2JDSee4ZxHg
QixOrTQskT4DXTFq5qFZRPt0JU33HWfwapjhFkKyESLuhhIVLFfOwtA02DYtSM2yFwuutQJtJSpz
fbpFaXCIksiKdRnkD8mo0u4zmTw9uUmR2zDmYBxux+IDOBEUt2PlFSGGRDRWyprNKOyU8W2GySnn
a0kAde3j3tFe48ahGEF3lKACy8Fg+001YAZwZ+oCHG91o5w2ybKAU1NsMnYdxL5zVeO9UAMNMOs2
Iwrn837ISsfncdQ1qS1vmiltK7414OXg0VHgikEdxmzJ4M+eVxZ/72Ic8XaMUPNAv+cUTU95Jps6
nn1R4+ue12TCviJDlQbPxEGZ0LAJulRQ61Y7mo3BvkoJd70dMqpe29xlrC3bP3vqWKPaaVQuT1Dv
dsc0CJIOlHp4ftcVRMpDONUMg1AJAbmOg1vyEq11nsvQ7a61KF6h77rJJft6ggo11OxGat6/GMcC
3ca9zutWrL6xuKdTjps1VB0giwSQBrAhpzurB4GoX5eq/6CdfsqCaxRyplrd0FJJ39t0OfdFvoX0
TDWraw6+EyxyIiolyiurST1/LXdj3IuT14F/aEhCTIYKZMvR4nUKLxd2NE3p+wH8fVgaU0mzKd+A
eWsmzbbFhQJDJVUOLapHYtetLw9TgerNYiUK+R0wcvoisH6oQAR0ABDB0BjA18FOHSpUg7ZD8D7g
OH2be9nD1pT7vq8K332MMCGpH2cj1iP0wuxKd7yHjLa0sLSKOXQVlND0aH5AajGCZEoztp6wHgLg
UOERN1Mtw8/cESOSFNC7cKq7ENgtfyWqceo4oLwJODZIJGI7U9hiMLycdsKI63TCa+f3k92V8Bx9
qR0MozsqHs373IFrLW8iwgYOrrZXh8lPE/7aZAO+vpzKACE8iF9haVkQIlja7Ka33DHXTvbeR636
nL4bZVMF3U4Mfoc5TJ3aNB4U0uwBl/dNaScUWdmou2PaG5hz39p6wo7Ii8zsVCmtXKt4HDhql0E6
TPJebHqDqYse+Nggr7r3R2bMiZI5xzP9vpsDO7YtHcAKc6ll9DFtqnJqn1oGQuNg7+bgt4UiKm5O
brSD+FiFTTa0Zep3u9nmntm4w1DjNedpDvBko0QIuzPj3oc3aobQ7EpSFMYmpWQCemaDCncX3+zl
VIkhKYIw74OkhVw2euLYwYzPwh9PkZ1vHk2hw4l+Te5gDMvU5g3+MWQMkt+bfmKmz2URYd9PfOjQ
uMtBu5d/SYt6VPPt4EypgocEorXuM4wowwizQcNSbzUdcrsFAAqFthurLWiOA7CPmtJBqhfAgLa4
njOFIMFj2RaAmewZ7uIyfWyrEdpfn1ArZYa9BioSkzd1uIW2H6UlwM2xdWaG8X6hVShK61CXNq+q
qzK1eTn1QI9jN8DAainwVdXW5q1DN23Rr6gENvvZlcJYtebHe3akUOSZtYM5RzmKZfMysWe7b6zd
XCs6WDHgELUX4Y6QjgPd4jh3us9+KQim6eejMuN0+Q8QRDOraRIZn56ahg5q22XVILO9V9STsN+N
vDOTWwCCV9YvQqowrFBtpqwyvalyZjqsxBj5460NhlrYGJbaGYb07b3hnRldKBpg7+EIMhBN0Dqe
7svcT+mgdSg+8NEtQK2Sah1BmPOnzSNdP2HIfFlpLBoFjRr84KxTeLufX3EKcCZ1GwfQb/II7iBz
WDvc7jGLQgW9epZ9ShsU5tR9hVUV5bYZlxbBHh8MnGU2IPtXOb3nPpfW5BVZEVOEJrj3LLhnC/1E
p3LIntRUepN/6MArTi0NXY+2C8Zb58cBajuDV91xGmRo4McvyMab9c1/rHZLzsbvKcPS2GzPlWQG
VQ4oMrAO+tnrBnJsLV7T1o9Brgkk58vP086a7Bk9Jllbosi4IxFVXUJapOig0Nh1cKviPiiyVCSZ
W2aU7hhESOzgkI0ovvtCPaKwcS1kXXDGOpYeW7IhtegG/8bD5TaNtk2Dmohp33gWgxJcZaVmU3st
0fbPW8XJpeLUCp4aQYCWUTIPkVoU9zhAm7iLmW4b14FN8qrnwNcupzuE0WZ4gTbD4rSTn65hCqKV
skgEoCgd0ASQubG8W2d2FKyy5h0t3F883SAeEOFQg9oxkP32uaOni9b2irno33vCVui8ltz8qIcu
HaI70UqvfYLxDTnstaDDpL5EdRS0836yQ5WTL0hqUTjEkTWN0A+2FZdgkGKQScDp0kxMlFPc9Wnp
BnckLH33us9KONcrGIzTYA0uBTaoGlBGh3IhiOkA6HG6iyZPkbG1O/sZkJkOpHzIE+usKOMKvi18
a5aWXgfJZqKEavf9DLiI/e7tjbzwVvAG2MeIlhiYidnMSyeh7y1P6U49Z5xVgfei6DSB7I5EVoMl
XwVOBb7e3O8F5toKXTO7QdA487T91fcAQxNiNigFMcXZy5GoOhtMPV3XPv+wjbY3GIOMnY9jfydS
OmFaVG1HZkNg18MdEXlj/N63X2PhbuCyiLAZlAiBwvVMldliQspqFH3uOwMmZCC8gQaGFREQq0y4
wdrhNx9R26G6Ld0JzKYrV5ezmUDD8HSAMcRSwCgs/EY9877ilYY0IoKLuP3BWAQ4TmQaEfz4aXwc
NvYzv3ZyKecPaWp5NV8ZAbjOiw0P9k7E3IGwBmAQnuxyDFQd8qFqovYZBGQTzJ/zY4PlJcPsXdVC
wJzvQ/DWYrv9dGKaZmZKHnKelgpqvczDdXRnVbkx2RWh8A0LYLe7z7nwzIHgtt73Pv14sANHMscN
tZ7TIUtUPnl9GOddS8T0rgAUaiwfRNoITrY0qEBIc43Ir1v5tzaTxtFQqet3n1GCbRyHPpg56Te1
7WZF/5RFoVnFLe3Hcr7BDalGULclKZzOXZlTG69S/LiOiahvjCPkK2VOqh/mv5RYfZ+HXhsnZ4hU
Vw4H6U1Oke4ri5pDw7KLzPFjgFKRlNvZckA9DJt0jzPGYtrFGf/jBOS0n0UAoayuEvisYnWDl3W5
h6vWrdbmmrijVkpS64V4Xl3ds9SUCdylNQq0+kSUGfq486DDi1Hukebti1jMkDYtdmmYpjJC/LVq
ZbdBUSnqxOKwHn1kMXTpk/Y9xoXjpNWFmewd7pMVXkF7Xo5X4D98FtWDepjEhRYBUEcw+AU+07Yw
4QTFXXNetVJTvEoxahcvVoeexjXQD/scD/OmOcdXQOlknCJiMpR98vMPLGxrLBSICprLJHw2M8Cp
M2d4NLz/Aj5iA/Ew8iyFawIJtJTu1FzhoDceIFNwF+CLtlOEH/aPFTUw3zhaYvKhSvRYtzjh6dby
UpjQLRwCc1ZbEyFozgWup+93usBY5TunYXPmVTFr3KqWv0+BXc3Z7TjyAhVhdl0GabctRg5/hIrI
08jESCbUty4NvnvvlpgxRqTkvFRxWFYphQ4KkwKXKYI6wOrOd4oyBI/rj62hEZSBfRK6clrQEqd5
I0NyaHTWFz4UNIe5o0a8twzzbw3uAzYChwC5RsOjWws9BTd9FBm/rWSuBtk42PNrjhxTJAvYjg/E
pVp2NyCJzEoLJW20hJPdT4NDx106IKt16/OsKlpUzYBbZX7GjtHQPN00qZtG+Z7WfoGZamy308WG
pLjKNtfWj/1EAwFa6m2TtY0nN6UEz6qTwE0DTeFmLpwKDQVZby4KP283P+cbBPzGPWI/3CkUpJin
/DyVyUiM5Y6CmWBIfrjQbxvuM+sJwCmIPaDqCFcFGNSF4e7qzlIu4/nTj/MDEQO4dg56ND16apI4
vVxf5Xh3l1Q57pE8kNjbb7/D2eFhKjZRUmaI7TBVoXnHV5H0rgg48mlEPlJ7rKfHnHLofM8Ml4kP
hDm46+xYlNc41t5u9nvfXl30EaIBMAO1k/DTUOSIarPTdku/QbwKuaj/5ezMmutGkiz9i2CGfXm9
G0lRlERJyczKF5hUkx2BPbAEtl/fX1wge5KXY1TX1ItKSlHYIjzczzl+/KvM0iQWd06VZEkO5OGq
2TrDzEyyf3Ja2Sf20XFkGzVn9iLOAI9JkQ7riuTN6rS4n6AQveZctWUUq4sjaGZM7nv6fvjWcs0d
sj6iWjrkR8sp2/GrWIIO0LLNbZlPd67yu8K5CBkpTflDqeeUdxmhS3knvHQ9af+iBvFfQ/Ec04Cp
IfgAqiGgAYxwXj+3EzK0WISl/prAOzrdj3z2O/K8rOs139trHC56cOJJExDqbHENdtn4q9OdMvZb
/H2YBTqQIyiOqVQdGxOKF0XNxV9o1DxF+cle0nZA1B1pAzrk2z/sWzLPuw+DdmYfNZfVAbAewsJm
fz1GKIir7CwHQf7yEKbJQvpSjX3Lyx5qy5xGDjr/zP+rjaxwDh6dNeNOEG9h+HnqMyCW6cOspqUo
z7ZVdH58cCZOISgmibAPNXWb2onOnmeFKZq6p8JPRusScfo68J99op0Yu1jOG13gi7ws5iurIV2v
zz5kjn1h71Ywqe+vwdtElgKQBnO6o5yrtcYt7Jr3c5aki06ePZ/5GOoPKvpifl6lJ9hrJmchest8
DHgbs+sbFPn9699uPZBQmyVALWrS6DfpY9MSa5eiip8BmMv1Jdj2+uKVEUvAleXIFUngiQn/8XXN
rIYENzEMEHBrfb0EAzWF2eSv/rPtW1zXV73BcSeXyZ7DqZ89oPSoRMbwS2zqBppChQnMnZgnxiUN
mO8m1pQyq+duWtfnEUvkjmcc2srLjnu6SoCSboNhLZ6l1nmhGmeIYltSs0Fq53KpekpcP4+6h0bO
rbMc3J486A8ghniafuU/cDOTm31qvFD4LNQaWMITpl+/pGS26dzzPfk8p7GmSoyZG8lC8Luwj/8k
B8hFcnLzKu1+y8cezOZYi2XO/039p8l191IkVVOyqqPMhjKvT56nrHY6dSoyL/r9b3oDbXC71EEB
Dm4YR6JKvE3E+9bO47mugi/BsswEkjCTZhXNvrfwO3U9OLKpTfJT4Gq3Wu5sqDpOlsL1UuqS92/m
zcJ26Y7Hd5jhJvwPz7rX786kCUMD1v5chzpjL9maESLd0WNCE9fq45UDrq+nbH15/7o3Xhbmo5l2
QDYV43ps4xT9+sIJct+163wiTdRaw0PdjQZ+reu5TYujOwQGPlybRo+09/iFbIrnPecSTKPjmwxJ
n5IOoEQ2iXXgZCu3vSNylWrDRQMTzAYIdcdF6OyTI+SKEX40Vw2Jg99MRZD91/sPFZib/udJ6eJi
x0HJt0XHbICDm4dCEEKXTj4+74hsgnle+Fk77RIzritaQ6XuR8BMOldo92oLcZ/Vbj8oqOrSUHG4
XrQ8zdChTbIOI3VL2bCOgau+rspH8HMElaWR62gPPaXrwfPnxC0ubTgj9DlElQwK/RANflh4d/5g
kfz+NnoMCbDOW7LgTriLkGT70jAHHaDO9ReK4f5fcsWWAmwy6nMxn6MFaY93F1qZHyy4aIX2WJ/L
Qroxdh3tOFjf1mYo/eHn/jnWBf0ZWiC9mA/X93XjUb74TiN4OFE6yGXGDZcGYatYzTuWXM6SI/Ck
IYlo5FKW4kz5WHqNub82CYNluqPOiyt8lFQR+7X1ICpbNQ5Z8Ew2fIxGJ5Pdf3raQMcipQfYpYf/
7doMAylM08fwPNae2aFrA/L6s5Rpwj4FCjbvMHLKdHjosyL4ZfB9c9jhjQvjifeoKZWp1V+vInKt
LAfmV887lOm7tc35Uug45PrZleLyg8LjLkqR89F/8fjXCQqvljHDqlHj0rmOPYjzZm/Kwc9zZ23x
4wuFqarykvwNjNQTGKIegyld5+TE7azUZi2QAx/QXX3WyNlKWpwQL3ttZrmTwQ01AZk/TBU2+iTw
Gyewp/NLk7CW0j7obJTltRg1zjrB9ar7yqr80nAcHW3LVXC/RGNdYYNmDxhWnwZniSyFbiolamSH
Mqtl9StboDfhGolPwqgJ+FJoetwcXn+NuQwLt4e8/bKHKMoRn0++k9Ue5Wr7s1gkMSwMGQjoHpdQ
1vPzVHW/LABuE1LcBU23PZQRHjHYmdwcyqkzl4FYyvl7xbwDERyIZVxjKnRJqE5i1uP78eymJR61
L3mH0S6AfyLy5Ix4/ewWIr1urmqG1k6Liv0H6dVDKD4kIAnJdOpphoziu9X1O1RW7H3Zl9gCZwtA
7yEcqrFzPxZXXIaeo7guPqul15P68v5N3vj6YEKAvAIZKiMRE/7vG2Br0SV9qWr07vbtsiQWgM28
kwIdarjkYMezKq0L4IKSCGOYGxDF3xhNp5S6a0qgfBSCjM+2vnVNZjXiaDeSw/JQ0W/jwQZubEwr
q9JIzbLSqsuDDrpyBkjq0tGT54qincC3ofxIkfin3n/Mm/59RvkyjwRXFATRMJZmSNjrbzFZQSia
VIvv0k/RDB7xzKJ4PjCboLdI3xuZjD8mP8KJauiHtEUQwLlTzsfCBi/qDlJBnv0qUL5RnUCgshxN
bm58tt+kD/1cDkvTVPK7SISJ6gs6SVKvAj6TUmRLlicIu/lZWZr1Wc3IFoHsr2c+KYZfPAVymUwW
BF7Ekg7XAKSjR/3Kn22HViW8an2J8t7N1d0asS++tlOKFODYl5WhvrdioKWOISL24UJlsHOMmdeb
kBNWFduzxMQ/rw6yHxGAJlUIaXpQkZ1GH9ukHmy64axIBaeeRgXCbBtlGiyh1llFRT1O7RVz6hJT
Wzh+5XB7sbZM4T9vQOr7n/s2LyMAs+UQR+Bfz7SmW5GhHpzMTuBsvu1VftVFw3hpMntML8AES54f
AkWo/VVy+jqDCQzlhjMKUlIjtmbJ3UQ7Vy1ZnEbN/GWx7GRWf9UpTFj5AlFVFUil/kdM9f/ivz2z
ZP/vOYOxgdH2X+cHma6vN+SAP69u3JDe4J7UIGk5FKDQnn2QgVK0ZgXSH+fmvnIHgx0Wgc36EYLh
0sGRwGN+UWXa8BdTOGa+mGd3s/VtA39Gx1vM37uSqUGKsCY40hyPhoivzFShP0NXe/xZTsSn8gYa
NrW8HvwklY+4L+rc+8C4vNnGo2pMzD9FmrJyGzFUhfXN6SHJuqOTaz2+TE6Wr/N5zFeVD8fKAmZE
hLjdKHMpzINFs2t+OBV2VH6SJTCK+1BNHSj5Sa0rfNyhADua7cM8e33CNTcStoZk6tJL0IkkKX+r
txcxUaHOy+8VHpqRf3SdQdveZ1j0MVs+VHkfhvoyJHPgt4/h3EMgPwugZx6g9tu295HzFJJ3lmH5
xYPLhOK1PjjtuGbz/WLnJqkYqaXC6j6Ye+VLWL8QpvPIACi7zM5eMI/cNTbXrS4+ChhXPthqgFb7
QZKSremXEgNRJ780o1+m63GghADeluUEQPucwkyHf6ZlbG4lw4AJLq0AsiI92L9BsRagjCiB/bZO
v+77GHeSEIC6LiaE0OeWcdSe90ljfaTmY1K5AgGaVzgrig1s5Mz9MZejRhPlJOVUpRQXg/nk1mwe
GQh1yrFLtAGcvZPsC4svz7FrkromaCDatyVkkbXyYdzaoWP0nA6Lv1SnBqKSybuq8Vteou+onhWK
htGrrPsiXQR/uJNJc2c7dvohQ0cdzfeIKmDXToIZ4L14skf8jsWhSwX4+12xZKOOPim7nWf5XaZu
1XcvblgEXF0BmfM2VKSDaXmA0WVlPmSqNeu9jH3z30ZvSfzjkKnB+fj3CTjSOo5qZsjb4N7Kk1mc
hev3YfY5b2XBPeosUPzoL/bz9Qh6tZ8xroCrJ3dmKAI15U3w4OoYVc5l82UkK/O704qKyfIOXRUI
mnjauplJ470hhOk4boqNXdoRbyKuRWoHc/tj1bhGfOKGSrTRi4WEJRZ/TClLpzngoG+Re+zoNQoS
+Hpm5ZZVeuwSBIENXRO2VUeHEpunUj/Mqrd5u4ymDA3X1LfmQNhFcoktQVDnIOUYygjIxPt1k/UF
/BP8PTn2cegfnDSbnfYs/c6yaDSGNWfE2WQVMKqwPQllKDWcB18Rp0vJj1XWaKD1cugNx7Cz/G1e
lzDyh6YDYwV3z2qVRmeY7EkNjyW9vZUZ9Hv9wcUtWys+pgMrtjq27RgxczQeVp9fAs8fcH3Hi2uq
f99TauGpsVKXmW6DcT40Fqsetc2Wbku3MODBRhft6hw3To0CJ1i7tMNJs0DRRnNJoVCx1HnSSu7S
26gQ7MuzpnrsTCSWZLaLSeT3fL5fRWplw9GqtME3iZ1VIz6HJH4dq1Ml4wCRs+fyu3IkD3p/bb/k
/ho47X2x9IbJctvFsHUUnF6XnoIRdDG7A65Z+PFdAJNuhURbzx4fcWf5dhmSq0iXOPdteBR19GSK
gg//SRyx/tU7oMP12e2DtWwe6oIEJjru5ELCkmOGqFotxA0f3t8Jrws48Dq0DMY8F9sQuvIYgvQ6
VetMll6IZP0kysbQzBumY5eazCTm4VnGO2YZSfvXYOXrioXLG3s7lmsEXUF34O0ZPo7W3FR+PH9i
/K5BFXSL2R49JVvhQjjP5meRVTa3kdS0OHA3VWQInv8N0HObngMkUjfRSkVjGpAIni2vXwaweFSA
0uZ8Nl8v1VNJYTBP7SkjGtjWUVe9l9PWpBq8m85YG1LRyIw5RLClm0h4X63QcWmUfwErg/I7SH6O
7ZqkheEJ8ysHLKIru6otluUP3cSiGr8WRW2OtJ2GzTiAQxoXCdzLr4olwOjbdAaolFOQCUcoHew3
1ZLPuFUS7kF8rkUDv3wmHWEm9YVUhGV/7oED+QrQzeakWUvYxU97CE8aSf/rgWFjyVI9uHFbYJmh
bK31xyENrPqShkHOz7JdZuTN3shMQk92cn3p0emQb8OIAD3rMjOK1GnpzBUMrzw/Rz7SMJRSSWX+
LPFTw1E5KW1E00E1Q1b5x96idFjOowbyR3qnO/OPhFqBEh2KXjrtT98dyMArv6In59xyeAAN1nFk
oJEc4AkxAXJTo+tEM+eRH7dTbtBDC2tMwIldlgjSwT3mNiH+M1EOBcahBqhaPrpRglT6MbasjgO8
HMur+HEW3qKPvZjTTB+KeaTGvWhXGaDdDnrEfvYkQduemaM5Ft/UhGz6Ycv956owoo7MSJfM0kbF
tV50J6qmOu+i9WJAfJgdqdJ69AQzn0E9bsWK8m3z+IxkMQKZuOrCrPkwTpx3zakbKwr7xipiOc00
IgIo6kdMgUxF0+fMG6HlpAg5S3xbLfxZWNrkjkgZrnD0ThZ0OHgTEmjCE2H0kIetqWCG2bVJTSI8
oyVeFH7JxETMIpPlQ+50V+x3u+GodWJua+hiI9DuUdFyTQbh9ObFuX0aMaqGTpCOukU2S+ofA1lo
ugSb3BNCfw7sGhX3XTzZeele3Fb6sDdT4RvyKYtmwX0t28vTdTKSrhVZMQt9jFCnZhYmGOViqK4m
WsDNB6IZOzAXekrEczZOSnQPbt6E8kGiWSexw51acwEW5cwrtS2fMvuOE9+oWrcifVTsZSbVZLaw
uu6lC0EIXEL5Vdgce7SXFo9LlNbcmNNwNrr3+8tEsuSv3TnWjlqHCyE9JsB3K7M3lr9hANfWfdcc
PP4jnvkVVHzzOY06RB9J6RquEfNzxX3NMTY19nmYDcmDMDKM1Nclq+YwPG2VK/bGRh3EIckS23/T
lGvPz4I3ma8++DMhdRd37Uxm4VixsO8ZsrUO80EvjlLyMmJRYH9ToNkFOXTgdqYhInSNtqWxGNfq
PQbCqeVwJGKayL1vRjurI5xJVCscS52axTb7RWwfbMYNm4feoKBEQcwW950uDXFw6Le1psfVf5iW
vK+wwOX0GcVyagpxzUb2LKEcJ0PhOQO64stIZ69UF5iWLKAtTOZe+g0G0ZnsDy0Uz0L/q0LI0pz2
Jw6mTtUDswhmdLGfmqY2IQkEoKDntAm1rn+W1zAysS2JB5z9yoyTydYo0uWBM3pN48dSkbXMd7RB
0uNxyOxKFh+Ua/mtOpU0IIzJp4EilDU5jIH5Xnkctqgzpg2htZbWCOuSgLUILhbTSoHIbOIzvdjD
6hShPO5k6TjahvXZdYU04wYEVg4uw/M4BBR43jppTaReIHb5xrs6vehwPsiOVkGTDWp7npGb2N/e
Olg9jyxUa9PZrfoYl8ouEEeaBM3tMCbCUCvTNc/ErtP8pBVN2iHBjOrWtc+NU6L+RbkNliTIAunB
Kg49k5Jy9S0SfDL7XJBnLPW50FpEGp/mjToCnue+09gyO7JIO2U29MYOtqk0gcmr6Ve9ZFU4Jz/8
onOJTm7BbJHDEC6toNG47yPeqjPLMRyZer5ts8maUssLDtnUreC9hznvMqf8ovhr4BAHZ9vLY5xh
8ISjd2FWsAfdFkQP2RybB0RYbSOH7lxKN/tvUW60oq5wi0NQyo4/VWOSmaWf25xElygD4xDJgfRP
6oc20Oi1Y1wj2WDF0laEAsHTEkI2OKfLxkQVjyF5eFt/SZPVBKzWUSl3NFMw89/2dHxnTS2GoY/V
0ZghlfHLAvI5PEjyd77Qfj/Vdqa5V6Z+Ti1feV/37wXIaLAeR+c+dTEwgGUCtkQSYBpqchoZhstU
SYDZp11GWAoPP5uHvRwclTQLdKo70tyvTdK2VnDBhnZd/xKTTc6TZoY9lqNHjjhfsWPZCaMkmTbo
qUc1z5omPF9fMqGf38W5aMbpY1Xptcvv1Uyda5/HKAQBPAY9TSvTXSgrs+nUiL0GqLXpxfpZgge0
P5dkbeIUFfF1m+wPOMQQvqwau7qKcMvahIUe5LX9uYcYGCQ2gJfkBoHej8u0nMyVEZP5vP09Yld6
CnnkTaxSbKxJq2Kzi9zMsrn9EfsmkofRr3MOwbGpzLZzNraT+cjmOmquTdGutwOyqxvzFZDBXdPV
TTqSdakhBMUqjWB4RwzaQhlgJ6hHwxIKGkv4XROSOLDN88qc/hqfeX7Zufxii4DrFbzvriDisskL
Vl9fV10ULWj3W+3BlF1cKx4IDoGejHJ1z+ZzV+CTd1fMPoCnu8mCcF01V8nbwWzRspSKYz8Ky5Gd
WvmB+ekQec36ks0pgPpDT9S05w8u+i8UTftz74tofxn7zg78xkhO+o2jjueoZmXtj78H4SRiG3rG
DQJzyZOYINJIYxzk7NFRukgMH9yx5P1dpi35q3WwcnAvAUBp8zgPyorKjwHzOCZND0ibTn9BhxAs
T2WaDuS0bt9G4Z8+f0guu2Fo7Zh6Xn8uaJtKIybZMn/YOggyf34q4PAAicJS2OAXiJhifizV5tO4
Atbjz97wq+1hrbqAX8Y4mrgIq7oDrPCbtB4SRgG2ucGvag8/uFMXlOYXpuIgbwT49tP5hzcib/7T
iI55MC+ezUbtcNwsP0EVc7uDpymwTwipSkySwxwnpd9KnRmczutig9P162xW7gYbkUD0/GYHisQG
A6pOmYNfZ5nBJgc/NZDx+0XkbTWBpgEazni7uKaau1Yb/1B7ybLr6npovE8MmlRWcyjLaM4HjAh4
NT/pTzIrp3entcnQYY65lz9u6+79u3hTSyK5wXER7gsmEFLwhouMbGmFPmPfnmKvYrnsW6eQrAbK
jqtWIZ9Hk4HU24atNpWC3DKj92/mNShOYYtgAq7BDrFDIPu45b9yRKttH6TjkwywMkYdPJJlEWGu
9cA6ZdetWE+mU+f9C7/5FphG4W5Plg8s7oBxva5h3SGmjy3x9VOwHbhRB5xWPO50uvZbtCV7LjBm
OpE+M0evefv7t3H7/EbnQnRnMgSW2/Yb5YienLEX1VQ+0aK0oZYy5DMAYWecjpT9dB6c9lr+/Stf
u/T/Ce0BKqCwcX1ocViB6JZ9asdMIPxNrY+y6k0JWUYpdQ8mWq3qhsPQEoJ/Igg1tMi81Z86bk08
BoowUd1PI5F+d1SeI3p//95ulyjdGbyLAKAiMf6gt3BH2K9IMqLU/rhX2MGmwBx0Qr6+LdGpFhyr
OxtUhaE5RIL/DfRyy5giRUqYzEbHCP5PlClvoJ/QtG36bvexGAt/RcC7vRN0maP9dRFD6+uTdobI
/lEWoTnZHGa7Oj9aTXuEOCYt3TLA0AJbqfw+GEvpub9ohLhp24TFTjw2NA2PIbIyOIIbcAozInpQ
2tX/OFVxvMrfvaAbFONqUrwGvsXEcwJaRNd39YfLGwKTmcc8IckZxDxZyac58quJiTeAK5E+7M1G
U4lpP53khi38k1zN6x9WvhaJBL1dqTVc3v/it9sRq2ozcJlRBGwHRnneUKFEzZHOhCR6+rv7b9ts
yiITAGGJc9L+OGPUyBPduEjknLUKeNXv38TVBuifWyJ04cftOCIcobB7I5HjZBsNIr085V1TctSM
LYOluqdkTMr0RcwzFkmHwVroV3xet5bHvYs7CxHJl4cCFtP/NETBopjburZ2818qHUTxQ1oObVve
IeydEelOrMk4afpeLKOwaESMmH1yXAFCBjwLG+UjAWTV7MloW4Gu0YBoR0ZdvyO+jZjHgQaBGpy6
/YmuBuL/b/3PjraxJBr+ST3RkjodrHgMpoKjuqFZ+9TGrSsnqGQ6z1fWdByTVO0BL7yS3YIWrkwe
6WCMuvEMTu71zJ+C9jA9qGOxmB47e2wtJXgCqXV1V3iNkc6IuDe7sXSllPY5CkjN1MkOvH4YPnSt
RP14pqiX9sv7X+/q2f3q69ETRdyw0VNfTazMGvvH8cpQLelPsJ1PO9Kttscnk6G++wBMaKcxDa9T
yWiroIPYojNv05zvkGK79d4WuTawmc2kad7e6g9GirrJAPbHrqDWmt/s2RX2dGrbOEx/RaTe8qjY
SCAXIgLSaoXo7HY/ePTWA2Lb3UdqGxXU/8aEAKXGxcwmb3/uzab7Tl1ry+gh6FmlutrCthwjo4h7
//2+lqqAOqMaCs1UCjrJIgDgm7xhXNCSRVBtH6PVGjqEAX1aMWvAmoFAME36/8kOGNgVYWqMN09k
erqdm8AGZ9JSngXVx51Q3JO5dkvVMBvIyBvbENG5+wudzC3eTwjAeTiJMcwGen+TqhUjDlVRMKmP
mcwjAk1FHRb++ff1y6j3wi9RwjxnuGpnpJP8/v2X/eb6yPMZn3sF2X0zf/j1Wq7LRQ5L7MjHvX9i
IiCY8upVa1flBAgfHlqX9uFfKcbe3ACfGfEZ7SO0e9mE59c3wFwxP8T3oP+AqvEaPfxrvbUffsIa
DMjCEVHhyht0WR/9/v4LMA/4z82MU6CZWG80WpSYbw6EYp58+lXF8pgTXNbvcaz7+CL7MKXe56Y7
q7+ELh3Fv1jkV5O719eF0GBIOGJpo5S7TT2KwBu9tWq6R9qPZKs/Rb5qlpek6vL1YSfTaxw1vN8H
pzOsNvvGVD70LhhCJkvd3EChba6pYfoI0eR6pJ8G9Aef9coAHztbD79xRZdFXbGG6NaySbhHfMqQ
PjKDlK4wWFWjiHj/td5mVoh0WdgIftFBkv3fUjdpkKq5cZ38cUhG73piuVkRHfAO6JjbqutiDPK/
G8SCBcT8p6bTbrRNuYW49Bcf+TakYFVF3o8ZIHcFtXVbikzlkAhvWPLH6CrnyQTCQPA/k9ltiND7
D//2ckQuiBy6JREok9K9XtN5FgRwmGvwAe+SCMwkdw3w55cjCezgt7+m7fCXv1nGHLoUNwQx/D1s
DH1uLtn36dwm5IgfdjF2fhXPzaJS64vuJ0O7mGb7sXyUy0C73bGrw95Xn1w9rKq80Emd2t2jr9BJ
jB934GrvugoEHQSU2QkTnB/mMgVw2JVFTToxuNZvaP/6Eqx6wEEr5F81uduCLoP2uXQxbIaaelNz
cMqbtVuGleFJZIrWjk4tZB0ARNfeiHKTeAV6NMxGlFWGSB+k6Pjr8aaYaurJsFE56k1QugbnapLz
LYeri7aB1hor0+tVYT6I8svJTFrHgjI7QnZjttrHMm1he470WqEKyjYOZqwt08W3RrW5UbqMDELV
0UDHRfaioBF1AEI1Km0eyVhJ/N1H1efY6YEEbqBKGqxmwzU48pGcdGlpUKStoihNCfhzEVXYX+LO
8sVwmDqrW8K7vqI7KnnI25Wu9K1Ot+1p4rlz4PLVuwSCPvwv28vai5U9HOdbI/KOoey4cTN79fqy
c8hAXKa6c6/l/wYTgrMYyPCqB7brwF7yu5QWwoUBrVfJ3F4Jxm5iXmbUjqafeafFGtyKecDsijf+
U2e3p9R+7Wf+cxmzkug3AezyyWpAtNR/kV3G+aFbsQn5MfhTTvNZIMpsOAheN01eleQpgcmy63Kt
HZcXaGnXdE2iD+jqi2JbJeGHylVT8pjpqNffc4wk6BcEag7W5LSlJbRm1SQxNu6RFdQY+k/hHfPO
98GMGENa/UD4lEXHAew9bM+jrQxYKjKaV1/0MkjISwBwS9DYgEh2PIROAMZ1bsqC9qgDfwSYNRS5
Hdx1ojYUWw2kkJQH9CRz8Adz/QxZVYbW4H0WRUjz8GnHY3cC39041B2RTDWyxJ9V6Y+megKC8D91
djsV8tiuulh/m7qF+/Jay5n+qlBx4qkh81UGL/i28wahWbX+N2CG47/Aj476Mx46lXLx81bW8hL5
62wNjPq8mtIEq28YxIK++h45Y746fXnqN0pwB4uxIDD6S9q7rsRDnJlKMwK6ZLFSK4cOlZvKG4D9
CApqvey8MNGQWHC3VknYjc9RXAwWNMQGthJ5DdbSbVFgT+CSJfSz36vYd/LnbVnrcGbLFteNO9rA
reK0jrHbN+dxsM0y3Hjr1AL6vleWazHTZNyUPVupXtA5ysLcNJ256+aBjRYT84v1pNo0AC7G1ctA
2Xt3XZgXk8Ams60CDZpXSiHpJkWU+ykqPDEh9Nr1nPUsOWz3J92WWLyEtOTZJbQm/Zuzt2IQswFr
21Zn6n1s/T4G3ejhqn4Ve+40EFOuahP+ri2Yw1XHal+bMvfXtBsLdHlpWnYKjiquvQHooH7gEjuG
W8Y2kXiXrvoouQF08bwR9ss8kF1Ao+zWCEK0wzdVuZE8N14wVqC5G969kRVhPBtEXE9ryQcErTFv
aJ3peYGo5s0k4rQRKgxQaUCe/a2BrWq10SslYNn8fSMTbH/ubkDDBMkXnDp0TgT45bpMI1BXiHfp
GLy9dWQgn4KsCVdMabZAmdVpTBCt5iZgMxaIqIv8WCcW/hyHxPIRLLTbZpu2f+8KfHfessS/YSTG
1z2k+ZI2+H/TjWizCjYN0/Zp/l7b16jX8xYI8hF9CryyLVLSNMPtOTHDq8FJA8ecAvkgDf2xMbk7
v7ypJfy6MwCFmA1JOOrwerht0NFOu3rX+mkPDxvIqHPH+EL5+EnwXcNNJdChaGFd1i1GjaU4KpXx
TZPWinAxhdDv6P6urc70Jzlw/7zvLYjTMO2TpWOHYMovudXBf/fBXonY/1ls12asaVl79v1YF+bv
e1vRj7eceQH1llGK0mZt7R/ItmcDGLhrKdfsa94vObKR/Zjzo4GcZopXc67tuEnRYLmOCGhTCy2r
Z5YGNtxwAU8eaQa8RbH5GA1bXGFsIkq+izZkpHVGkxjYDYT3YGgv8nS4nT9Uqg2PjUJ/MWnC9jtn
kyXN29W33A1piSkcdllSgXsE66ggoPJwqa6JkfQHG21JtHVKUXFWzlNuxYv9sQ2vrIsaVPxnR6eb
/F3AM9YHDcRg/VXmYby3Y5flaE71nZ9SKLE4EHdIe/IF6aTxfIDJz7WxDxgZdErQ3lrhEsga3IMD
miIB6lLBvC7vYoVoAJujv0nYex+fMIAaNZnzBMzYL+MjbVGpqE/YSY+6P2vbxrHnPGzC9W3ZJptZ
wZ4J7Mc9rkpEgIesdTVKQMzk1jo5irahBR32DIPj9VJ2jfm+fCFufA/Ie+K4L3TwOoPZM3/NgPWb
sqXuOLif9wqxxJ7Y0IibQiWxcD6gNU7Rk+YiarjmuHpLqna5D+1SRnmSTMKETPo/zYqBPGHfBbUb
kGhh9GfirJcPmgWDSkLO3waoyKE5ZVsDVbfJO1KXaq455A4cGB4anqjkaZchoAcyWaW//4vkh/yL
nOgGG63kYOR+u0xItSNVR7wJOmyOAu6qh65k52/nUeImaHYsNMHIyrbotCVP3ZYeIhQw0WInAcVG
ueLvhAxiIwH35blmV41jy6ixp3BLSDeQp98yW3THIRZ7o3QqF4EV4hTeJEEezOghr3guOHgrNtZB
22rWAlkoMoRtz+VG4NweoDY8tJ1dj4woeoiHum2yS8aoB/9ntX3sJkRr/jLkWCdgdyCRmz17jIDl
Wt4oRD9+T8VYBw09CcYVAKdGowyiBDDc8ybusPIrSB9s7CQITVWiKeOdujiR+GTTx52OXfqgHJFR
pfTiyaPufcP47I1H+SZHckgv+P5tXwYt0z+nzHMQIGVQCYifChS1kHzXaL3vMWTza6dPcZytZfiw
gxWWmAaGtwncK2R4aPPxCjZzShY18+QJRtNxseH0IGw3fZtXBqxXcx3cIg7RIspyIE5dOeQ9ezXG
uKxFhyOZlbO/5L0dlBOa3uSjUR7J+VO/qUloDq6H+EwRMjfqRIeP6PN/vV9P3mIUOCRGxsAByJqW
Kv8WpFuDcG4yUZcfqlIhzkaIveXzq6EOl43J2ttM/qML0ylECQ88A2ROR9cbv52y8IY2blb5IS9l
G/9cqBQiRP4KmxbsKlqLBq9zzVFBmH//wvg8vS5o4S2dkM55x8Y4k3bG25LdRlnA+xjdyxDI1Yo5
rgVDsY9pkjgt/moDlgYtFkgZ+eZxnZI5FWfMdmXz2d0MzkKPLI+aJeoc66ejWcg4Jl0B8N2vbdcA
g6mhAMQUGe2xPNl431rDUcq16Z46VKGLfawiKf2cvlnb9BrUU6kjfHCxYaGamLDrxTuPbHlh87VX
+zTUG0aC6o9qpMEwQTXvcqCYuPRzN6xpSlW31hGJz+qMdwqvlz4Dg+8D9dSQehTVHUBj7/7A+RIV
8HkJKi96KdY0oMk28i3dF+d0XBEkPrZuSi53t2o8Dj4hBmGQw4lDW+GtXwdF1uR35ZLU6ZNjKj1k
f0FiTd0JfYBKlk9Ywceeoh06M5VqYMWrQMU34sS5PNg9/VbzyZvSzCrO+/ke9H08W78vC742zbH3
OixDDw2NxtZ3f7LtAD+9JumW8lJgzOJGd1kclMSXaUGATqP1OiylOGdj38MWXdW61YaAp3TXRP/G
B0bmd4K0twUoKmoawk5dyyTxmHT06hC5sx8TEsucTm9rQUh7Guc+asVx8BaqxyO7EdHZQ4Wfju6+
I1tYacex2wQzi2eqkTxrsfFpIrvHh1ar4oeW82T/JONy4wetOscRWGOnpYaPQDwM07HbSm6JehZL
zQfpilQvxccxVsbXZ9PH716b+/lj8Uk5mrZaYVwb0+A8FMpkcCPNJ7onc5oCXR1csorx/2yhTuQ1
/IyMwglpe7hgx9WdJq8Z8VfLYyt/+cUWwwbi9R4DdwR4JJxgQ+1DU9+S4rSJ1XDXKngYG5l54wEh
nWjy7w6qLgwbad5M7yM8oQPYqBKb8KRT+Ha4aXTPCAPdnmZnzsBgmK3snBS+PR+naVDgQdoR38tS
YwWdMMVienKjqu+Pcmbqu8070GxmYrQomEVBBt0UxzIZevukO/6bvKvcwmo+5wVW0h8shR3TnUaK
n51kk40/0r5Y8osXZMyQ4eTuvqJly5pzqwa7/G/GzrQ3biTr0n/lRX1nD/cFeLuBYTIzpdRmWbLK
9hdCtlXcGdy3Xz9PZNCNqcZgZoAGGi7LqUwmGXHj3nOec+g231mRJrvmfOsiIStPwooJmWzjxBvI
g1jQw0XGUCzGXRDUzaPmrd4U6jhMvHCs0jmaOYFspAn4TURHQASXxMHFAUe69u6BBtTBcUbMSHoE
K8FLWY/Gw9jZ04wbwjK/G26QXcrF6d2QzkT+2FXBGHVDZrwt1UImwdC9u2navmmGWTyWtrYY4TbY
CA9CpjsxUeK1lULMvKdFwuwyWhx7y4JDbnVVr9/j+9B+BVNinQHvVdGKFvuIrDI5eE7v3/BZjaOu
paxBgjP3qwtUJewRHUCQCrb7YYvtJAxKb/2il/Z2YpJsi8NklP3TlLXkM1lNRyBCsp2KdXA+D75m
neNAF0eRNxKxx4H1jhlvfdapViODfqFEy3gP0LaTmwbS5qveOM631fTTL3E/dM8r09T7BC7Wbdl3
QxEigrIjkQmDPXreju6Sw78Ptny51a1hvBO4Cp6E2RvHbe7yY5HbJjytqUlCLBLrr8afi5d2tOdP
la0PF+hZ6eMMw75A5Z+3x7LqtjtcPMELOKjyYiSx88lHnGmHOZjRELGqf6ejvftSOmP3JYC3dkbl
oR04m8c3Tjc27CY0eg60KDSbRp1v39iTW780w1yLg5QAn6x10t4TMxP3gWg4ZXNQeUEYaqLy7azz
7AnzgaAzLZq3afsoulj8SNwMNs8aa5GYCoJNttj4YYD2uvHEWtxYmbM+baY2PLhJ35yNdJpu0znH
OhNvK3JW0lAPWSfsTyB0/eUIgLfmtxjxUeO8dNc09hrmvt95J5982b8QOr4FrpAJOv50RiYVEIBh
IUUaHNbDrNBfbRbgo7YU/pOTeN6NtWUCblbPB6AV6bz6FJBY52e8nZHwRf0+VrmTEdCUi3tuTUrT
oJl5TswaQxG0LCzRhXGfAJh5XzJbQ9nb4TiixL51WE6ehciwLcKQf4Mxs4UyL/Q9rYusPMxmjXjX
mWtO57GBkRZGGSLFycL7OJf1DxbUygpN/i8P2XgK+hnYwMLV1Nqvq+aNJwef5G0xNiNrRroVz7Dz
hueZzYbpaV+fR9DuBH9Y9YuL1sskPUYYRXHQsinlVEbPdplOZVL13wxvqB9Tzh5HbUaMEJExrmdh
QjvoiOfwbc4B1S2j+DPdzOEW1PrPqbfeXHrNQKmL5aSNXnHYArM9UWw32q0xtEVwT3+ouuGDldYB
R3fzSEWRBifGafHE7NZkS041egrYpRqW15pucciARH9n4k0sYuAQEWA32jctGUyOIF1m1yHvqvzl
brVzk6eafSe2tf2OVUq7FJTRPFz28pDY1nwZsz5nQu86VQTZov02s3fcGavjfoGf1j5XcavbUZ0W
w8ldZ/fNNPqqi+JY6y7e4Hhg5JGefGhpRSpvPTYDfA8TeP4xdfrsoV2sEahN3DdRUzgeCZYeTlf/
K1oO/2D23Qq1jit8GafKjHQxo4zd3P6zgC52HM08zU6cnPXPCd3nKayJOuIDCdYStISfsYBrzwZw
sg9hEXdYBJl1D+c0J8rFHPTLTAbA0bfG6hVLIJ2dZfPfY0skXwpG0H0opKQg5Co0L0aQOycil8CF
k9tTnhPhZ99td+xvPG1Nf9g9shI7HjyIKDMnEsKAy3CJ65hHE5vnCfJce8nMrI6AbNF5sYuYLM4m
++U3KaFGi+8/d3RviESwk5vSJ7C5nPoBXb+Z3FXb1Ny12frIG/+Z9271s92MGnIJ+DpRWKzdrTUc
UQdm/CvmQpfCHoJHPBP2cc2c7mS1c1KFzpw1Ue5ozr3dLG7oNfp32Dr23VIs3iFIWYQqGgDkA/Ds
RlnXlF/J5kqBUjskIlXFENw09tS9ujCIIKkVRfaoJZp5YBMWn+tumW4IIt9udVaz87yu8Y3N784j
b7K1z2Q7TVDn6LWVpyUvsvpcJH6afyhxL50pKWjcMh9SRLEZkhmSba1s/ijHSrNRqGWHDPQ1VaQZ
JBl2kf2IosgS6qS9Y0d2JVU/Sz3J511IW7CgcIZQrTZ/KFKaVdiCIHceB7B0ZXBYymTesjfSWiXz
JSecgB9xFNOK4koehNQMaYMXM9ah3oz4NkIOrsyElmxI2j9jJ6iW6ffhfquRE1D2Y4q5DciDtX/u
/T7a5TAqD30FbjVax2naHlBDJN1NF9NSh06VNGsT8tS59WNekQs6hkngDPlxJMAiPWp9Z3WRptUc
orW4Xv0PHRZoTNK3Z1R4KApKPA3w/nxqGfnWz/bcxvnXwUnE0IAv6UX2GcpkbBg0A4vS1O8YNC6O
e8Zyn7RZOMI6hcI7Q3Zfj7Fbp+79Mnp057Y1BtR/iuecjSsE+CDdGP3ClGefquVBiUNoNKh0ItWl
CK4ktHbbmjVAZZFVwwck3GJElIce2vn1G0JnNj7AQot21GWyXUos3xPNOS5iBrv0eorNfZ8xpseR
Zm96QRyDURCvq3Dx1cY4VvB1JMyjVGc+QLDkcwZJuYxeOhn9X8hKpLRDX2d5XFicSh7/kX3jd31U
pXGma7J1s7e0ERXjRgsxybT9846Q2w0lQWyXrnuMyQ6qu0dqKTq08+6lUM16azS3Kj9svtavyRnC
V8PvVMMsbQMheKt6UrLxDr/q2p/f9amo06RmkvtcSnogx0lnm2qDp+q/7SOA3fchZlPCslN9lkNI
5eFU54hdja18dpPyobRZLds6nIJku1Sfr7glT0nw97mFejeF5fPd1kosu3es9mnCZMhpDX61uC7l
4uMvxm3qTc6k3TJfsjLoNx6XRpw5fa+d+RRPoiOOJ3C9Lr/jXIwTJpyYOurNZUvIhpgOJj60BhE9
gHQechWmUMMQ71GEpcqu4QtGsbisdFu2y2MP1QON0tjQ4FR35oQKABR3gSPtvIvWRetLM1ibzrQY
97Gb6hG5us9F3x1Mg1mljIETk9PBcPQzEI4fkMUTwZgs9mvH4+5xZUvrqtaU0+/Uv+WwDgMzFERZ
YIXf5g3Yx9kQ3bhCgFfdvdY2lwWhgadNJli8a8dyUvkHk2luKHA1UdAyDGuLmgi7kNLf741LS/X+
a9HIucdv3aj6mn63AhmQ0rSrYrExBpnSQH6hMQVL6dznhd3Qc9o7Xd5VGb07+ThZyFaVu6TGkp+r
GbsntU9cdCvVIFhI3gqBiiXX2KgZPzFb7TWGLljb5O3Yyon7j1URDMeNJr3A0DCnSSUhJ639BRSg
5EYOaDb09JDlnBwwuziLPwJuvPp99tnn7jly22nijLLYQUpKVAlXbXlb4IL1P3YXmQgyDIv7NL/H
TJzxLua+XXsgG9cZeErqRn5urc7VvuQsC/qrDlq2YXUO0rw64Wybpu+c2rL3WuJvZ2a0gVF81tNy
hIW7WB294b5rc/st3ZK8vM9cqOOnjvOY+6zWksFlmswQ59rLHZIK967m4FlLQ2aG/+7eqoduH23t
luZJuXLI0pNX1CwHFordZ7lbPKerMpmEJm5J0vfkjBh0AJYaBvSVCwhG6UQ7nlrn++wtRvBTpJTS
PwpnkAf9Tsml9of2ajNWXaA+1qWSAMevHD4MDR7Zz9Uq4uq9MUGUjSGyyIXIw9WG9Jsd1Hq042+U
rgO2rnw7+Gen7bxWPiqM2KvthvPglevUBDNCA3WJuqJoKtkg9teYe4Hj4/JVTeOMXiRcKVtBy7cr
JlL1rNWOXSDuYeGqF1vu9sQ7y33eoqHCf5xjXU4qlIZGrdH7Nr96DAmaoFitj95BK1DhMgVZ/7xb
JzEmSG2FGj2YqydJ9yVkVnOJEsSwzqtayiDmSmPPPoFVs85eNVB08IiMtGelFa+GXv7geG2vx6TJ
oCRSXl/6XvItGssqn9Rmgi43Pu3Al67Cei6AOV01hTR+pGVJ3Sa0zeT2I9pGfnjFyAXFL7ef3Scg
anMRNOAns1qI4lALscuImqcdh6KUmqDxlh7zbAL/kEYBKlS+LnW/DGrUk2ezHJhbpEJtb+60Alm/
XVZGLNBAC5hVFfW8KHLXO+6TlnbJEfjfTm4pVwJag7LmUVO7tQmkI79mAC3a0ChFxkq/a9UVh/E3
Z3WN5SxxwsTHRjar4b763nacwP5lK1+RgMLO67ZdIpcbd47l9pwpFb8nvGsT+jr1wrw9suLVQP40
OOn46QKK36uzvLt6ye2tmMbuJs7q3hqPgEpEWV5of/ptdzZ6YpiYgQbuskCsdCtu/jPEqELHNIe+
FAF5UaXS9DSBFkUSPTIFB2ETFlaJifBmn8PsqnHL7uQMAR2rvFtxCFtpcyjrshl+9qUhRvPF6uzK
ziJHn1ZvPhnGKrFTOmhIroya24opkP6D37otCng5sS0pH5/d65ajlb3caJVpPOEAKh1ZV13sbqmi
JJavCo1QXkC82bICaK4TmBjpG9dKV7RMtXkxmXFxb1rSzsfwSkH7JrHVHuwFuAGiuUFDAEzuIiD7
8ta2qwzLHvRNWi0rhp1lNGkcKSNG3YQDPRLWwNE0Sqx08YpoB/bvVITAxzZvfsnh65QBUs/rk7zf
xuqBrtNpsOKHJNOWDR0KSE7Rfu8N9DtHQUrJtEaMbG0+xV7pkDQuv/+s0jxr+EEUx/X2ukqkkkQI
bu0iQN5SHV2vz7hWut3JVXe3UO4+ZEWXyNTUHSSHFAHtF7DocinPcigz+Wdi7OQTmsepHOZkiye3
2aa7UkB7gG9cwk7LwbNAouxzNGlwd7hd0itkd7SDGbfnPprfZ5+7NIVhmxzymmrIvJvPd8iY1sMd
xSKjWKe7FqRB6c3XbNk6R5fnogCTZD0Kij5S2+ocJTueRLZg/l0iqg3EU5GXIy36BVi+LA30OGHI
NCDS4xLVLhAgkjUGqiMIYQtOR+2wFQiJ6DijhKvIP7qW0bucDY8ZMTe3k2ZlXh/9pqhRdvNNGCr3
qKVo4Y0pW4PaEacAs49zpyGT5x3snk2nr+SAdCWkhtlXvtqF2b0XhXO1O6vSliZMxxeoVICiW3tu
sv2e6RpTDn8RkEjEyhB3YN3PfhAzYzhnWIKu3tSacoyqTD42Srjkl7p8yPbrCvpbPikMtOVjuMSD
fHr1meXECYMeioAeLV0zkx6s9jZa6XK+T9pyOR89S99qgVTOyuGi7vfMfvKAQn89gPRQIG/3ZT9T
OMxd2EfggfT57cekFYxvb0Q13kbmH+pEmoheaqKGPB24ZmqT359pgsrUZ+dMnJ9aBXlbDY9cFPa4
GOjESZmS9wWbcGQ5cuXDS/vyHmtVqcH3rhDx1EjdXy256u5zPXslb6bDtccryk1YoiOx+MktZ1+y
Ub/ItX3U4YYhG1Se1DKHquBEiivJEN1uzgh9rNm4ba7V965I0xqLSJ+7NDNY+Y4jlCw+jLrQ6pYL
UMVxjdR/MpUURSEnTGX3/f1tKrVe0vXyy9fthX5TiOiYEmrrMa7j/h0l0oXgRbbqlS7eqLnhugWo
BUMddhjRwwmTLdr4tJx0QFdKuqm+B2vw5Zeu9DSdn0gajlL0Jqrk3jfygLMTvypQDvD9T7QP5Fe0
64IQbMoN2uid1CcLwLcTB2e9eijaHqdLfvqNCFeqATgi8natlSc3VZLTDpo6FRRaQY3f91u5pd7y
0Cy0AHaRn5KupXA5+Ip2fZGSjYDfl7e62gdc1dCgR3kNm9o2KZLprVZee31dpFtdXkwpklDmVLRr
cqkNkNZzvRNTyJPYnq42EQzNn2BMSWv/1uHpBq9KewOE8DQu8stYWaJ5MUEHm1fZYeS7lX0/9G4O
E3rehDJMj8rsO5KAwWvK45p8L9caZq8Wp2BGIBZJqC9irCGekx6ZhxL2cv5CS0HSiVz8h2vFppo2
ieXTwTw4dAc9okbZbvhuOIxK+/Purq40bltM3VcW5LyYUj2iit196yY0kirTVn6bNiXYiDJMiRnR
L1Pdt3Q1uGHca2tEad92hoOqovqrIrVSlX5iN1J+l6uVosjHqaE3SnkTaxdD5UsBW+P8s6sx9n2B
Udu1W6bu9f3aaam1yLXt2m7ZnzhVay7IEPgcu1t8VyCgMpBySVU+xVCKeNKLliO/x0Imv17V7tKz
5tomUxiCPQdAb4qppsArem3rgVymY/EIKUPfCMrWl8Cg6pHHGZF3UiSlSm1mClLqsTuVrM1vVkkF
0iGgIDeVuylwJFnGGkiq5c6k+nOOlcuauIgNbnOli2MjXyXXOSEs6G23+e+ucrSIcn1XRwFfrfL7
pUa7L7fztC3kt+65VwG5t8SpuTz4tBNd++CqaEXDpJZ3op3RsavwdlnivgARdSDrEtX/UgcgbUE4
8ED4CtnkJwbOs/D3TaTqTel+/W2K/9/DFhBKXR86JYRD2yIvUW8VGOZq5ntIJesjGHFpG/7tDVXi
Fc5istbfD/jSicuP/NaWKA0cjymnRHU77C1McgZXKDbEBOA5rK46q73l0iT54JmnxVz0U+pqcj/c
NWPqRlYwaRLGBi4e/Bf5nSj3FnWig0zb0vp+Z7x0uHz7h4rlW+B7mKr1qWwhu/uhUkluXScFm7vF
ZN8dVVDJHpCwM6OylmOKcUQ7t3XTxWgqapUTDqtuIqpFS6TUcF/3vFlIXdsOymmVjuy3lvJaoyX4
43jK936K4FAny8puko/qflSy3FmWDUIllOyL1U7T2fX1tarchONLIFEKj5eCytQHab8nMMryezZS
PE3NGcmCfEdwnqSk3XD8dFgAOcQFPab93fZBhv/3aZdoMlmWHyhx10XvzrD9fWON6NFJrnZpeBbP
pVKSuvLwz+VTfB/yoLjr6I3xVVuQ4vhUPMQYdk5K0K3aArtCUD1EXk7rn0Npa8syo9NdyRfB1y1f
1atqxjvRLq1tW5YyNur+auzYvVL0Szc+rrN18lbYC5NJkSo2VUkh/JTCVUknkK+p+yP/oFdlzS75
14i09JiIDTmc3IOyIsQb4B/zZnYGj9JxP0vuOmZVHxjXI/44ImFLjmlr2EPxwnInC3M4v/KC+7ot
v1JjZTBCM5R0Sz9G5eHhatzX8bTEEMIPDtjF6Eoou/zuxbVtWUQ3BfFoIkRiJRf3Xfq8PxReAkbs
R0BPl6dvF9nCnpe1X6/kiF2drh5PZmH1BXWVEm0qiM+uaQ6WPhmPlT/gM2PudC1F95bzrvSWZkq+
wlRVfb4CZ8yqeVgrod/uWp9RzNv6Qcx1v05vWkqTlxOlXxvGctkMYl0Im3CrctweGqTmi/OIRQny
leyVbnFTph8LuJdgPXlFbeafhwJ1jXtOTXdyfGw1RjLq58ED4xs6dJHH8ZC7w9p+JGYjpiXCNbcV
jxy1jTJyG7pw45894D/bj0xMFiBMnW2zvGMT0xw6b5PXuJHsRhkPfQ5V6G5qEUWl56DkJP5pTafR
uq3XWpRvNbfRX47GWPetdMdgOsF33Zhr5tXq0o5HOnURczt+1Zu2E484seLqHE+8P1RUFipiwXMH
cMg5Yry3z/T80vHT0nFvnSozXvVzI/R5uzOBUkSFyE1U3ML0qAsSll/kJnYg1nDAlTtG+ryg/7L6
dL50zuQKOjWc74z7eqvrGVNRk7sn2BoB8BFzm8Wdn5Wb3p3sPhgGEY4+wVzZyS5njXS3TGjjg+YV
S7ke0IOiIg8zRoCLFjp1PBcWAVx6bXlMazUQZYdx6+YVqZOf9xNpWQjL7OUgMpJ+8jAjSx3NcMr6
4EY6j4GFAdrWnfsYaaspQi0tJi+4AKrJBje0JkNftmhiZjU/lcKtunfh1Khagil15juci6M4AY81
ayLSSv0mA4EATRiHxVNDnFlz29LxtB+CshfanSPA8P30WZSbn43uujk9UA1P8fdqQ+9UHNNxmewp
7JE2N3SGcaf/cMuZmRPQ6z+xPjC+Cp2d+HNV1HKLSBm3w8adDvQa3S0L59GzxHdno7yStqqFbtse
mqMah56RJNo9yhjT/YRIhisTdnawCot8ioJZFKh/hlDZWjn2TSIJm2vIXFO67dWyrCFiYV3dBcd7
oaxKfKV8z7ALTH/6dNo5HKgSSSTShnZWIEdTRSspFrhS8C5ADYoHJWFVL5Kr+SWr38TmrF7FMDaP
z0SmElOdfZaRV9bs84TxHMRrpISx+4ajWp5qRBoDnrmuzeB9uFk91Nv6YRS0stGcg9sgKMbcNudL
PLWd7j8t9lZr/rEYDIYXWebJI9JmoPT76EmJEkhXr4Xov89ssjhajJbVrUfvL16Hxo/rH9lQuPGv
mehyTHn6pFfPQznYcAB66adTn3bd+07X/6QU3dk6Z3SYnVIfTIZBffnmsZOtR0F3cfShzGnJYkWg
UGV/olBcluxalSR8SBMNB6HJWX3vjHnjn9dlQJoZ6yZRcE+tMSYl3lKm0aThjA7HiZ7cXGPuKSlw
fD65Vh1vX0cKDxNpB0LK6YAbiX7B0RoK3AjvZmnmhnYWfZkBp/rs9by8194g9TGC6S7tRpY/Df/e
mooAAHOWJaQpHtpmgoi8VLrTHMeu7doQ0ZSpYZ8iJ/OxWYIW8dM6JzklgOMXJ7g73ckZ5rQ8B8OK
PAkPuhcglk7Nl0LXWv2xx9UTTU67MDIqy28Fhsk3gNHFjTD98Sebz9BE3qYzgA2cGL/ImvJLSy8d
7mgiQlnvpmb+mDJ6cDec68TnlC7mY5VP1sXPp+k4zgEP4kB/2f7VEKtbRz2Jid05ncrlZ2cjKQv9
zZyzw9yPzY82aWCCrGiAIpzE3kuHQfYODKN9D3TBYvA75+l6Mp2qfXSdJf+BRLl9YnUr+ZZzO6Up
V1lf0qbTbryYdR6X4jrdmKUx4//lkK1/J8mBVa1sxPAntXxy6fnyyy6MxWh5UYLW89ak+/0Ltf9y
gQWZovroAqQIjCC4eEXTmz8YQRTOg8kxrwY4PefGIWWg3YZdl9EhN9zJPScelV6YMdZybx1nywqM
FX6SIwYz+x9bXaFASkzXAtbE/A4dRQk0YjUx/5i53j6A62daXHulWUQ5ByTmdq249arMinLDmu/z
ODG++rrwvkO6yX5maTFeUD5aT/NicJcFbnwKGlNHv1TaF3PuC/8w0LdfQlOPuwtoBPGNvY2dYcIo
800z7PqUJjx3HPW+jKi9v8ach4hJnvNPtR5Up8EcgrPj6MvJgvT+3azM9C3OHPfgBEV2mrUt/pzm
aHe82SyZxI7mcgDB0T7WtsWSmmnpFKGwq9qzVXnZr0Voxkvv9+lyLCa9+4n2dfEilI00AO1Um5qw
KRJWlhiI3qHt8N6RvQSFttSK5tEflq4/6qNZVdEU1BZCUz2bzliT5/c84CwW1UmvH0w7nhCGLPZd
Dhf2wWGPv9uSEd1gujovRt2WpzGPSTSHDn8LbStBEznMc3yLdnNMjqxL4sUf1+Qe1mTvHxsquOc5
yeZfZjMknN4mn4m8lTd9F/FBrBdLxnF+0hdiiZhE575+aACyPvBrMUom8XZqp6H6WWoQbl9zfyKK
mn9x8uV84K+MPfO91vQ6vtG1yR2/BCtiJufBnxcPFxvH7y1wXx2fb2gpyLWfCGQ4A+1G0EvGBgNU
jDXamJoj/RoRG9ZxW2kF4+0bquUJD04xPJgztoVb5DmNcUsfrTB+rCvs+/zgB7PvvCVo+/Mx9Aye
NtYWk5bxEC3kOldPum5WEHpQjIKJr6Ji1dxgs7CdEaGXP2VA6FESDZxoqAcvwFrY38tunaOqjkfv
YdFznUm00HX9fl4TRrv1hHfybK7Z9kmAu/BCvXD6T1ke4KsGnW+mQYdAEUlamOsM2G9WLFyC/AJm
RRH5GgMmjTFp9Vtug9L6lI+ls/0/4wz/rhMGtAMZwqK94CFSIYv5P4gcgC9Ww0HJdWNdbXL7AXFg
h9tzKv/H3zK9+3/9N3/+KRr6Qkk6/Mcf/3X+EI/v1Uf/3/Jf/fun/v5v/vUqKv73f/2Rh+xnJ3rk
C//5U397XX77/u6i9+H9b3841jLY/nn86NbPH5D4h+t7SD6E/Mn/37/8r4/rq7yuzcc///hJFvMg
Xy3JRP3H/le3v/75B1f03/kX8tX3v5LX4Z9//M8y+egyyC7qpfaf/3jvh3/+YRj/IOGPbYXi3QVg
JQOZEAryN5r/D9clx4GE3wAWAzIb/qoW3ZD+8w/L+wdxN8CmyAphgI0C/I//6gVeBV7Q/wdADkpp
QAKGT51o//H7Y+/BHOr74jL8H4I6HP/vPg7PBDcFroma3ASzgX/lP8AE3ABxVxUZ5wKtTYrXTu9t
+2HSESZNiAtWjOFZ5KMG7Sr6v3Hd4gAItmI5JPLjaoT7BjNG6kczWPVvOM4SBMOMNpuxR7zWU6d+
FQnDQO8Ix2/V25AYCpqn72TWG/ozSdi6kVJhrtlsfneoBKb6G5paPBnhopkLKOYNJ6r9xcvK2YtK
IxuXF6uvkVHO1UjE7LLNzoQkNPCWsPE5GQ2pGdPQNsopPa1C317Woi+ol4I0eXSLAXEwKt8KarJl
QwSexJT+ordZtmesB3p6i0JGa+4NEi/cw2SbAqNtnztaZCyblt14PuLuEK/CNMhsVq1k9bdruq/f
7AHtanpI0m5zbzxzdPM3Zn1A0o7l5M3Gi9asi3/uwTEnD+1Yza9l0AT9DXPSIoCWO9PUT4d6qUK+
dQKmZwx2Nbm9jX4osmkoTsyreC8cAJ2R1IpmQwI5VCW6UKyytuw3NTdLgxsu9MtqY4sXXWucjdX2
k6jx6BCdbaZJ7kGjXnOrk+8v7jidhq5gSIQplCeLUzWZLsl2aZGKgqvNUT3ol9LJllvf1TCOdKbR
/SgKg12/rby+OrZZlY46yc0cGMyE3YK2GmZizQCHckmQp5b0uRK7Xl7WhlzfT1XH351iIlqW0KPz
X5scco2amwsUdPWoB5lIqLk6cz5VWgC+v7ATra7CPq71+mYrHHgomjA2pMimRggp4AK/uanwK1cH
09XbAq0vk8ZjQJAu0u6+DSaa3H07XxhD9I+t4/faWR8XuzjjoKmWG+Y8jv9M4O22Hsl+Mtjxk6kF
ioyn3TkwpQXCEZhr/cV1V/cZHWf+rSmCwUfk5ptf3A3q0yEvvObTppF5ElYIBO+1uOse6Bb79Ewg
W3iMxuw1D0enccdog6kUMP0vaorVKbUx8zbJX1IjVZ+ZSGGjITXE1jmKmkXPcHtZCLwgd8u9cf11
LQFyVEEQ9cLVnhg5InOZ8zkzDojsg/ri0JL4uuTNbB4hv3fgtizXHw+dLTKDY/Lcxye9WvqfxQaG
+rBNSKi4XSvtE/aSoT4kJvlvMgw66NGYYoE4DEbjUnpWWGFaNyH+N3DnmqKSgkCyw2K4C07u8J15
STbqoV+lFKmC6QfvK/U00gYJ4XvHpdR/nZZK+6vwc3mizo0ki9jCSgDJwObKQzIMVLo4nTRuIvAS
nwNRjWNU+Gjg7wWxKd/KrvUQo7fbMB/0hUPF0WrG4F2j1mijok6t9qR1rJh0w0V3BoQei6MHVP7N
EYVnHIq6r4E7M2G4A6nSvqO/NhPsV+hA0Mh1XN9kpsjabGQMTKDAMde2QX7UuiHCgC205CP+LQxs
qKKawX9HjlsFF63fqom4d10Y/J/NszYf567s3ddxAnr8FMNUKZ99qiKYygWc8wqVCRUVo2LUq/H7
PM3TEh9IDdHGIswIu01/LS2rBA/W1m4HugS1k0TYSoLNefLTjMowcspOt26SMTGLPynA/foGnUBr
M0DPy/Vztk1GResLTcudt42i+J5S11mM6pZmaF+KFF95xBS+lEuuPbVVcsvzyerNeuFvq38kcFJU
lLXGus6Xil9Sishj0IXZCrOpnR3j2ta8S0O13rzF+eTaNAONFLG0UQ8Ut0jQkPRmKaCkr9XsWPUz
DGLsCMYQFFBmtRgW/+1iGoP3p0cJZt7IpbeKj6OvZfjp84kDx6+KPobehfO2anm4VhPjR41Jg3Ui
2ojAj4wJI6mFTd4VEag9YNf63Irmdqhr/52huvltogdGJPzkbAvL6Wg/Q3Ad50/rUhnvOBULn4Fs
vjbntmdvoYFKBffVqAy9P61zTEWKKBSVeqrpYxqlI5KGRx9Qx3weXWu0XwMAAv7RFi7OutmekxfS
pozXUjfWJRxMjEWHVKvtkgNBRmNMTkI6me6aYNMZvPi+JK+KMMNcQ2RAUkXFdtKY2BthvDQtD6Ro
tKiz2+IZ0Vlana1um79MEBe6U7DYbYZLv8TPuM0TD9jot1l8NHHI9UhS6FsVh67zcAuQZ99aCBpF
YHMj0abkMMvR5JuDqB3iHedmebE1RzvjrPLQz2clMh86szqi+6GAG12OdAIQKdvbBl8BoeRpjLE8
AndDXB+mqSg/E3WVA0m2s+6k2/OSnGFj68mhrbskYc5ht+0tafbGq0NSKK6uVrPcB6O3RyJ3psa3
zhbNq78qf2xdpG+d8Z27OQO+3WdmAucU59LTOBkzdgFi7/ILsr7mYTbK9YtWLqI4lVzN4nGdgAAS
SA7wbwhBixv9ESsoV1zHlxFcYA37p6TFWX82s7xbWQexXh6GwuuRbdG9LSxolwWSaq5HqndPtTvQ
GXIr4oVCAh6ml9zNh4G9wDb+GpEqV5wMy9mKYCX26xEnxoKJCRfqpzKfAOc0FRFSJ67u9LoSYWLh
cs/qlynv3O+03Ls4bOnULYchZ1JMC7LmC/MW8H6ElriWKUsdNz0WFISfG3RmtPQ4MrLY+d3yYzPj
WpKpY+uZKO/RugDX9sURaKzlHifUvv0dRdbSPQUVIVsdmZ2TYV/aoF2y9zJoexypg28QphnmOZnv
XxC4dPisDBH/3ISGq1zP+uSV4dRqkD5AAwkkf9OOPwVj6L9sJg0Q72lul4cSyA6yHyQMUzjaLZp4
naoGH5xDHhWhtE4DK4nxRdTkKHEPyFuN8jm214IQLYdm2smfBGXghrFRPBmwjKYTDo/Fg4hZt3R9
tLYn9A2nCg90VxysuSY6bczWjMRGbLmgNat5bA/Cd5N3o5p0Ts9F13U3aBM173YI7OJbw9R4eDKw
YjefzWoduhctRfV/NizR/UUvdmuP4Adigtxm0NWXApldeYK/UvPsZt3sHjkcwJ9aA9AGF6xea/BO
YnZQhYO1GuIT+srCPHL075yvtVX05SfTh/zw4mC3izNasFUHHVI7alVDXZCeU79rxDKecYBlqHJO
gWaN6DjoAtCBcEDkbInV30tb7F+J5uCIS3LdSzlwGnnJRt1hodFaMTw2nc4xti2hSIRa7nkx+fTw
eMMhEPzIXLI/XlIaaxblOq2NG1AD9gPbbbodKINAf2kA0P/cSGR7ptQiB8pLmD8QXBf7+q3FnYVD
v8c6fJhc0/7mM/9B5+MIM4YN+r/YO5Meu5GzS/8Vo/cskMF52STvkHOmctaGSKUyOZPBYHD89f3c
slGfVGWr4F030IYXBiTrTiQj4rznPAfMVrSEbKVjFK/gTaa5rSP4ocQUrayDnbGtjTFFrHbzlT9N
6mZsSeJEKUjEN7Yw67Iv8rx2Y1J//Vefc+eD32+VCf6jz+6qesZc2nlpu4FyarYhUWW3vfJ47PHo
4G6m2M0HwppOBstyY/O97m1QZS/FXCOVztJxSjZas+FGo22Wn/ZCtPtAbRYIpa501BPNe5WOl6Jb
0EFqMPv7gPHOZ05IMtiPPZJg5IXgbZk2+pJ8Nuf9bxYKtoyCMV37GC/aet81VCHw5B7t76hcPqch
4P6S/hSSYHHdZeSdTL9gsc9U3TEFyL3tmDVTBuivdab6gHJpEZIdK/WydmyaY5Mp80BEsm3reMx7
500Xi/lRpsSUoq7wR7Ur65I9q2NMI5bjDpGOTicE+Oj3s+p/daT/j0fxn074N/Kjvdfq40Nfvcn/
Bw7tMA9/cWinqan+6czOX//nmV04nL59j106aAPmnh5/8s8zO6d5jyMzrZ0OIYuAheWPI7vh/EaR
MIltIK2hY1uWy0n6X2d2g0O7Sf2LCS6Bszt/ZP83h3bvZ35hYOKNCUPY8bxHGu/Qf9GDfgDcwl7S
tuP4DLaFNg+q3kLi67g18D0cArs2b5t0cu/JcLBClxTznS1G6Bqx6MP1e2Z4PtAi6gLe+pWisQha
wfKitny+WcmhfNUF517GkPn8rEofmsagy/maiXdOkcuoVRM7ITu/yGqU8U48jWNZeOohPOltbRmD
RnLDSJVrjau3GsP70l1GqAg8I5c4OGnbuwmeMAFmwtzhs1mc+vw2tmkPdGScBoBVnn5mlUksosqa
Zd1ZNXJ8bDJyeFrXsu948ha8gl/I8sHnYEP6znDdjrF+XdP3lI5jmUxYA0sS2rSKx3Bduz4OZG9O
cdFa+smZ4Z2fy7lqGa0PPkJ3n3VuyPNwmefsyqiIJ4IYgjuRAEaQW8NRU5TFrqEGsP384ZL7N/LL
zwF/fkgXgzYfHZ3Hc21S/j//kLOUm1g976wwW/+GDrv5OU2XUP4N6/PPl0sY0DUgfi9SRmYyQy7a
Hy8XcmV6nIR1M0+VbScGBZfNUXXjkB8nQpDF7a8/k+dY/Hv/g04NLNPl2uSqxAV/IjDbpz//4fJs
2YKkVHt9Q3hSddLbVf3Shn7zVoTh0B03Wpjz8xCTfr9jI0ZoWXh5SMh7ZW67y5dCXoC0Pg1OdD6/
lipw2Ifzo/XDBzpFYHUvWQYz4yBrK7tdqrEbI53pwOQsslI2xBpNvs4bWHQi4aVcewTdlU1a2q45
nKiFIQl2Hxa+ps5LOsQyeRVaTMZvbW11zwHBSzsKsFfPyeb4wW7bMseKa6OnF31EbmqijFN38JDO
tqSJUjmUSG/+ZrMNDqRKHKK+G0lmreSxVva8nvuFN8nEIDlt7d2yG7/Tf+S/MK0JqthVQQnQYHWm
/DggOh2ZXaPl9AWwD8YXtfuhg9w9n12J1+2EkNuiskKhCfWuHxaoG4noOd1NY9yJtWzjEoXoRvmr
UUBxFAsUi2prvlVECJ0IylyBnLJ4xpQ4tlwofQcfd7u07RCeF15hA/Db+ArYClfVN51NWbtnzSmC
eBN4/RPftdI+ZjxFWCUFH/Jm5dk6x2PVQKX06DVyoiE30oa2VywRX7YNDZNxfe7PfB3diNuhGdxL
D6DaEINXT8+pe8hCFuSxCi+UqANc86EzPud2CDoAn5Fs2ebxPs/p6jnNbbn7Lzemgs1ZqYzxgSrG
IouMLHTEnl2N/byxD2bYqUZjjQUdUhqf0UDKqnKa/PSpAoL+C4KQPmcoylfhueFyL7NUwHbJpF1E
5qhNJ1rtNlgOmBkKlIypTIcYRPrM1l+tmX9ut5V/2QH5apOc0ZJxxoytxD6+yUIeyt7jfOG3uUkr
zNyb7W4kQM4ZDxHmqUJd+gCuVX3kTjBuDP/Re7kbN68/p1+tOWMmOrpxFQxMAXn0bUcNFfsyCIuJ
+bOCnzFs7rUo2Tucy0KV1j7ATn2+9QtnlmHd3Geb4PMjupg8b8xZ7+SiKXVBjXwu+BYF00lVSqxU
DgnlbGYTG9VbM2LYdh0HoVJM6tYLqhUkWY1Jgz6jtRSRNSJVJVq4wY22Nufd4zt+ZoPafXGhY21H
niuqZOBoMbFb13UyDlumcpwZ/agpaS4yfpJaFIGfmMRF0VtEO99j+2/GvQSIhY+Ijtwxhp4EQNsc
Z/BfwVpUez37wZn2tv6z5inTRiVgWSvptaseSYaC02htoR6svFo+3HHm9DTTUXXmLtjbDhiKlcv+
vak/+CkrzFJrNg9RyMlF7oJ16pykX730rqODoTzS7TzlsA42g+zwWi9bBBxCK+SMLvgWgJm6ooEL
JMm4yeAzZ+J5Q4J1/oBAJNXO6G23TUxV1zTh9KoAxAIoYYNMbVePdAiqK19uy+fY8ORD0m7SF9lM
jFK5RoogyaxTFnizZnEfOoP8ssqVv8adRNZEjGGxJmsh/ZvMrDgUE7CGKFFrn9LIYJXZe4sH9tnO
q5UuAn/TnP4NUYfJFtgIZS6xEdpjgqY4DjaHQVzuXfiFWKbZMKYtTL6waRl5u6tj9rS9mT0tJ70J
s6Ny0g/sGV4ZecIWXtSFNQXqwJGDS0ayHQN2iFLspw1oSk2Ucs3yd2YK6C45IHZ35rDIArPo0qtj
WJOWs6MsA8B/sKnBENtFKraThjrqk7huusZ03oNFRdxGyTISVzCoiHhG+H7kNKF/UdXrZqAlKnkn
VgmZwuZZMCVBK4qbzQfMHnudkV0tJb1H2N9d7yvsgSY4GmvdfhReZrt7L8vXR9UbqceJyWhFzIms
OGJ6G6jaRDprky4rRaAOzDbldbhOo59wGi1QQ9S6Woe6ymSDCNB5kgMWG4KEYEuXJRAwEOJH/OlP
86CtD5X2wXcXIie/B86pG+gDxgsNG9AiHGpLP0tKabco9ep+PC+GwvFiYsYIZj2gNnqz6IIYY8ue
FL89mxuHZ4A7dTsObVkQZWbIRqSyczPb1U4/jITVCoqXpy3dhgiv1VKiLHuOiKbUS1eOTSFrQLFu
7QMis/GORuy8hpvWN/x7/nOnlPnepmnaw78aJHsfbMUrNyoiTFIP1qxjS5kTqR0i3OTJ+eKHmDNY
+QwE38Dviz2/SJxpmruYI1dqRiiHbr8rHMf+lnuNQNwX68xGDj5h1Bumvkl5CKMzw+XSDCwoZ79w
m45BrqmLe80Fj5dsdas7VTG9jWRtpjfCyYI6Kn3HTRNSH/xOOUfFV8nslxOTseVdgmK3Ae5uZHPu
Ltxe0an6IUtYCqvbuRyAoC1r2LlxUeX6Fpwou8rQs+r3xm6liiw2S5/9NLYv1ZSl34MKJymlUVnw
Ekwjv77FiNs7ye6gdQUWke/Y4gf2kotcnQiTSSt2dbV4D1j3vTeNLPva0OZVRO2gUZSo7uz13mWe
DCoPT+USoxlAQoGBy45mYgjxwsjZe2Eeubl7Rl6kJqFlVP1SX1TzLGdcbths2CSgcnwCWzhp2XiG
rxdus68dc51315/1SY4z0inyvS3PEhxRfZU0deVPlzLwa8XKPufqdgjCEh1+0wyHiqo8MrTJ80sD
UNYa+3TOVvHSTzVW2XSsoAdVwbTFQ1r5LVnAoJIEhnv8KoLOcuvStZfNP/i6NvRFuA1SPq+ZTSEp
4WNj+rLk9IvGGZn+e9ewU3GNhW/pj8rYNFdkS7ZbceboQB4tIH4cjf1Desq1vrUpnYVlZIpshYsD
cg59JGKy3brjoepLsfbRyDTTkbwNJlXPFd78+rx3ZbNSYjgEWUUUNsNwux/biUMDRlK1Fd8KF0nw
CEnQxgTYpal7WUsLAhU7P6yLjJyyKW1uDUxeoLEMNhMihkLoQmxA6qrKOW7Yuxo2qJtCGLfrNm7V
ZUCiPc3ixURC/i4oKjOgJzqlf0uQzfW+M2Lm82ACKwpnh1WpCc7MYALmFVn4IcyRnGobnlAcAQxI
mQpF8We/8CncgvIV/zTzW/3D4I998TiEyIJ1UkJKGJ+2tacPAD2+EXtMz2b6MIKLtC0eDFvh7dmQ
CJSwcCh7vEWIn+KuyG2qdiLLd5XHgIAjSEZh8sIOnOkRkeidQd5XJSRhqhyrYep1w+MK1TY8lYN6
uIXAJm1UmZuZM1wZeZe3l22vpvkKppuPHUcaQeWXkAY4/p6ljurNm7GHJBI3OBHmOymnVNyLQQbe
VaOyWsSEpqYnUCdI/FaVIt9Xa8MmJ5g3CE9p6djPc76snwNTRILJlZpOk7Re1Mc2s+eXwZJjumNQ
PF303loE0VClM5sUW7Ectkz4Hgx22EvUlubm7Yq0KS22eVpklwR1B5MH5QpgvmMccWgsYdsx7Crx
AkVI9okaRsc6UndRbzuYiq48C908FOfWjJk7pq5GMVbCA0NXMbctzyjtDxxdnRXb5QYWGaiKru18
p5mMVLtVsTFPCFw68ryEIlDsypBpX0cVAzJ60IYlRJdBfTHdptiOADkbsXNSkw3+atX6dgls3ll3
UU5N5rB2++CY2LgXHBZox+WYnRIMStzAqb/MDIXfRRna3zdOv9mLYfbFSy1Vdpd1bYoBFsKVjjx7
UAty4oIhyKQm8zbtoH5S65j7aGptOK589I4xMLw5blMu7Q/FJXHKTi3FMVDbxhhLAbaI5InlRQaI
PMrZlPvj4+LY+ukU02Jes/Ut0vlUeD4a1jDfYYgcSuILnikO+WADzTU48yKSMvC4sUqfaYyJB+rB
VF7zurFfQuNihTBIYEq73ve5kXML5dn2baNyJmOUldd91JHQ5+nBMNA5E24ZvNMPn92lXrGABZIb
ayrlGg2ns9A2WZTKBrG0sq3lX2VV/186+1+WjYjwn8UzpkbFoJu34R9nQ/3Wfv/R+vL7//Vf5hfT
/Y3qHptoqG/ZAdLZH0Iaf+LiijlJBbh8vYCOpn95X8hL/4ZtyqYJkNI3h2pA3sofQpr52+nfohEJ
4kzw+7/4X7hfxM/ml8DzhOsGvD9qvtDL/NMr/ahUhDZETVAi3PYE+85FXVFn1BswShIpCZIWDJ2j
Nm2YcVklY2aHEgH2RdVbM+FpbJQKCEwM5reSZMhZ7iFHZPYah5P4EtaOUcaTLmHc5CJ8YH+xvU/9
YsWutNbTOri2AK+GKzpeq+vff4r/6qr83+MAr7AGzPEPQDcfb+M/us9/3Gs05EEX73+xbp3+7T+c
XP93OK7ESVb6z1fgY6WYunz8eOH9/v/454XnmL/htEJXg6sA1zRw/1BwhfjN4vdGYgxNx3VI5/xx
4bniN/7EIq6PwGs6cMj/uO4cxN0Azi6MX4QtmgjD/0a//Vn144YQAsdqyMPHDix8nn/S4/DNsJ0Z
1ZyUwNDPM790zqts+LvuxH/7KgAY+YgupVnun5r0EEg5/MltToyUjgiMV5U+LrpZv/3wtf8bCfPn
wr7Th6EZyvYDDxMbZI+TIv7jLaRddFHbwy/r+ShxLJVdzIbZOIbKL8595kCPkNO3Cxyc+DV//dK/
357/IzT+87UDOjtDQdvbSY7/+bXbWXY9zMIpcXNiBV/rHh9DQXA1QJReN5vWtGZtxQk06dYLscQw
e9KWsl5b0fRpgjqki8gY7Ro3m+ETjMI307XXBB4Ap/7Ne/3rr+GYTgh+meofJFHzT08aB4Zb5Y3m
lFiMzr4MQQH3wHF0v+x+/Z2cpP+fvxLXdBwX7YphFS/zp5+jHOgHmb1tSXRdgS4l1LK4N0I3/UzW
bfbUGEk648uXnOAmfpxfv/hfPiTP0uDU4HT6L8/10+P2B+F31LqExVEGiT8YXrIR57qwe632v36V
01f100ckPWKJgJ/d4p4Mwz+9Sm+vJzd5byU8dofXycN8Nbm2fKJp+eXXr/Tz8sD1BbDF9xzbOVW/
UZP6px/NXUFrMQy0kqKnHR1+Y+pGlCD7ScBh86KuXOJOv37Ff/MNkuxBPTV9ixif+6fJTjGODiGK
kq0d5r1j7gGvJXJoXP76Vf5ykfBAZIjEsnwyoHq/Fyj+8Du5rUuIoeRVbFOmX0ovw1CBJsSsqLBJ
ZfZPNkLY34wF/u41/3RhNgVLHjtXOxFBn0aiSbfEqvp3CQbnWQcVmnvm++f/7efkkcRnDU2fHj8i
Jz9fjyQaFPShSfCaRno+lRsigL0t5wCMsei45czGmJLsOf2bm/Cv143H1PDU80V5KOHVP33WDFMV
7blaJKhg9RdAtvlbvSE/8filWHXymurm1x/0L7cET0D+g4eY0aCgXeHnD9pV1A/Uvesmlg7kjRXK
Xiaj2ZQe6bbSOPv1i2EO/nnCg8Gc6uhTG2XomCTm2cj9/HoW8KXV76spoYevng7jsJWI0iXogudS
g445ZHzIdJ81m8B7o2nejMgPkkSsQy88uhb21LeFNIprAnWtJnU+4JXIzhH9V2Mv1db7cWevsgEp
KluCbDVA4h1e/9TbMZjDz8pjzSKXTwLJPo6j31nxpAq8+ahoBUUSam3kDSfIzblYJ99qIZVyOH5G
H8cyqLOTlG6fhViprJ3d0K9Jl0u2CSCu4QIep0CCiVaO4t0laZjeO07mGFrnpZca7/igZ5NkkyFf
mGD57plXTpuOOCqiWLrTOMHORdpE6TI710qA/3O1TyqcDgUpA+S/RhLKsWsQuVelGeKutAM7Ewes
H+XtDA9mijaGpdOtUc25vac5hKYV3DPGvtxKV+4XDe3n0vENwTmLtJqM2ZDmN0yxLfvoZebwlJrw
g+LAyhAj0Jnlmr3zdHTAmUIvE2sep+nQ89ViFa1QxdXmO4/aXKDZ4tvb+Ao1lSwRcFMhdiaNfVm8
YZp/wj/XIq3XlcAWjhOHeh2BvnSxmSI4imUcjR3OvBQWvO2kdzglZ/Ngrlb4NQ18PcqIyW/vXdCZ
pnwVwRsJrHuqTyzrzundcgCLvDbisPWOljTUbl2X7Yyw0vNx2cJN7PNlmoxLpAFkacNoJvHgd83S
Ai/ObFxjXoCHs9PaM3Y2tpkxSoX2qlthDe12NvXaQVww0eXPUuU5ZTLOmb9QcN1azyU9MxUEvsq9
GAZ+dzIyGxRRTLhF+JCturPw46SI2LWc+qcgVcLEBachfy9oXtW1S0ErLStklZA/WADRU/NTokhL
716plI6m1Kb37oLnOpuNBoD7mrRqEJRXqtZ9U+3AhqkPAkTPStoyeOm1dj5SxgNr3Kwn4d406pM8
3Ji9ES3l0j9N2jYehKDChXCT0c5RV6eWjFYM+9Ahs3Kj7glUchmfLptPrnxq5L1Ogo60hzR9qsap
hxPvjZR7C49xK2F5wW1RpBkpAHra8niZtLwjJJq1O2Okji8xuIlsbqtwtA9+22XPXd0yzFmYqBAL
G4Q9kOdZCdJnk4UdtOwQ8hoBIj9emCiBggI+7ETbxjAwJrNkfQ+N8eQkkMGKKDHaKDG8jn5HBUGf
QbdkMRocyNPRaKi1S5rZBqrKb1etR2x+oQN0pTXkfrUDGTKTFNt4I9lYzYmf19LZmSv3zUNjzFn2
hUWwLPajB2MaD5DdX68p8d3IKnTzOuLheTEYyNycXBvOYSwWvO5ZOVTFGRM38gfo6CJ4RCoyz7l1
zVc9TytpK+rN7lsqT8KvlVgDnMs5FUI5wztLhV8x8zb5rT2YqUumkfoB/p0GObgBbouQmlPi5TQ6
as1ZPQOSU8Otjd1nuChqa7yfQAbnZ2bHRHQm4QWFlQRVxaLM0KcW2ZlN2HnB1Axo9hJSZV3tlYBH
ddtnhT98ObHOHSRqrYzp2GxktjA9FpX6XuLdXx6MHhn9yL3Z1rvZGZzgIyM1nO4pLB+Z4o1pjtlu
NYgyGLQaEuXE/Vbf6mocr0Uz5fV+6hF2KerZpkPmFPZXX7HMAFz3tuyMmUV1Z5JPVQlcz+0Opc9+
WQKNJhaWU40cl04FHDBDvxY1xQRaNvOHVVnbZ054zz1oQ5aYPqtN3c5ZbbylvQi+hp7vP/hM8SyG
idRUgA/Ph48wSOdb08EhmqSeqz7KDGZVVPO/rUjauuz3m9uG6qzutupQstBoYgahVURYmn0Mpye7
gLs5WXO0MLVfI3xtiZEF9oQ5s8nG/SQKMSa59mYPl2/XnQYwGgQ1JfeQ2XH1dg/QREAiNVB0sMYV
tbdD9J+DiD6r7tV3t5KbvbTH/NhwAOkZJrrE4QPLNt4HnMXkC2q/eSZ4rR422/sdXbOYJVV/tvhY
qtJt96LvbH1ermI6EtwfGTRlHXd5Cvz42FVAtM+GUQP2rejWiUS+jIijpC9xdgMxx325LtejI7e7
mpQi1Kk8AyOSYTA1IpmB49o1gOMtRhy16OKON/3R1G75Zlcl6kSBhDwkfS7hltUuKXxMikKZB+x2
drbH7xfc2Rae4YeZbyWLrdGe3gLo9O81+xM2Vnr2zAg4a1hEZGnm4sBkZ7yafXMh1lkvzqGZWpjb
XTlk/IoNi07ZrvnLCioB9yK5/ZYx7QwFlWFBLxj7YKTAKs9QZzO2XiWaPG5wpEiUh3EaOj0rN6ZC
2Kl4S74pmAAyng3Sb7Bd59zbgbpsv2rhp+H1umBKSnqHtePBXLEvRU041VftPFrg1NtA7loSStRq
MP/7yGtPkv8z/CGLbQza716Lg2VfjaURHga+0c8ywIrAeHnlUljw+T1lvU1HuuvpLD0sNfYFFt31
Jg2oRDn0frghb64rAIyu8epnogUFoGBCypxg05kLKajaYotLzVY5KqFQ5HuLEWcTgycheeSHXQGO
QdrUIFLW8DZg2EZGNwtzidyKJstI0MTzVtdt+tKZOhBRNXeC4Q34mMdttgz8L3h2Rpw1Y/cGAtur
E/Q5hwsYDjDkhmIRGdLpsHwNRJ1mexUW6ktW+szYOLPIMQ6qsJsP7RwQWJVS+gtuclLFO4xW5t4Y
BHV4hN/7cw+zx7pTFtUzkcNW51vBw/BLwKLcJo2TKtwPwUzJKpSxfMDBumi907SDMMTMu04xI1O+
vR/AVeuzydB+E1Or6bzWAX5nMF4bwWDoYOW4G9I1DKN0mwYWbjmaW+RDYTwutHk8rEDSzTNIy2MQ
LwNPzYQiHWlez1nfGklBZBf3v9b5F1KkjJ7nFHxpvAi1TglWOrkDlud6WEvc6RsB2IqtKiVPzL29
0gsjj36hkkeSZ7REgDHgxWszTmynVJVdl0iX81FTWU57p+vYp/oDaZ0BxxTsHWWV4zhJ2+W1zk+4
lLxp8uk4e77+Qv6n1ecOQApWntnJn+RksxkLFmhXkSFy+6aXY+sczNnLCJrZTQnkvgS0EtH8VTzP
Wzq9kaAqg11rnTwXzlT4n0xBpBcNdprn8WTM4nPi2Xjv1WN4bs5AHUl8SPU02Wb1xKTEZr6Wp1zP
Oc27B1pV3NPAxE/xPRF6kLTHrOpp7luSDotP/H3p8u6+LabpcaBvlFI8JSUtGpoPreQpcV25VEpH
/pyFZbLit0y2xqlYiiuvvWsZj+OvsSX+/R4+zPNArQizY3Lq5x1BEKavo8WoiIi1D6OlIslgr1mg
drW1hfOONYl3xILDntRF1sC7P2CI2jkKRYo7LbQIsLQe2ZPMCfwL0XAwinLPsq+2CtN7gq7FMHJb
LEh3k88ROFJs39JIa3OY48Clhel8TVeQAFbqefctnQDVQVpue+UGkBIUO7tyZy8N20NzoJCF+j4G
29D/+vnM13n7nNIwwk6oa5rrE/GX6XwZYIsRfi7uPD2sX0kBgBdgXtnc66k078UpcDaUsCSxvuv0
BCnABJ0V63gbpgsWgB4Xk8G1tgbXAXSrJQ7Vkj2FW18QH+mJfJzaEJb3iXaga8cmzRGxdanIam3F
MOymxSDDHmQLOUIyFgFPLTDMZzIoNBt/zN6EGGjLJPzkL+LZcEaXoaurSHnhuuDLn7DhnLmgO6lJ
ZKN6R9ebJOZ3ijztw7BI71dnZBGpaQOI1tXB4VdYo/wkHTUCgc6W/huVEBN2a4zqN3OZchRY/LAJ
cJ6DSeB7D6mKEI3c+13qmMRQNoMx3jJA7M8zYvNxsXjza5a5csML3btXxsyzndqHubun2JEueKj0
DucLeH8KbDYr/Dn0jzkj/l13jxMcx29B2MrlSO7IuWknurgueEQ2r8NqN91BU2Z1X4PRDSKDid5X
rcgI4jGbaZEZ4N4n7AXSp4ALoTrDJssKjpPNJl1TWuz8R+xayAlIkCrQxSOI4ZPptrAp0wG2HsIA
2rD6YQNyTNjosodHk5Ilk2y8HOezGaYW8g3gwnNA6exVcqk6HWNU4Cxkw2vkFpknHqim4MS6AwQZ
djtzq0OfLgQYEhFmm4COJDCgNEcaHGKjiYruBS8k2Qb2u65Z4FQ0/YNT89SNuyFYQFjwpvODyowp
jVph2Q+W0/F4dgnZvzIgdwRpolLekNIn2KcmrbHz+FQcRIK9wEU/SZP1akhLoGuzNaR3I9YNzDIk
rl4nO2wfKo5JNc/Wsr0eKWXtrxEEQx4xymT3QRHHaZNrKZsGYEbgDojkCvy4KNb+dgnLUu8zIyQw
lTd6XHdTOVN9gklDgNHxgte52Lqntio3c7ey9OMbArj9kUP26qFU1Ntbs4UcwALgFybuGIPuKGXM
phGNqSg/6YLOv3C0YqCbTln1tXeL6UOKcWn3S45XDdVBGe4BykOJn8bFhRJhUSaZPGvT+/RKc+1u
6ECj66eftjWk7WSssZpxLPUT3Aqi2XPcLj/olJlyyuOgmWBzwvlKDYS5G9CI7LjmBEFWlYjoRwGq
BtZOS4lExGh6w5aROZUXw+PFtigAGl3axC1eRmoPL7PB9I24MSVHyjzwKKKzGuNyUot+nTIs1ZFP
kzrNbwAVvvQalzsOHtwUbGuxIybVyVgaBSvj4b2nZfqNjcDYxoUPwRI/l8f7KDt8ipGpuPKJZPjB
NZBY/95wW+Nx9Ov+jZDCxhpuF9kDuFzOKyU0kpkoaurdL2yX8jhsij69aiglsw/hFPLvsA1Al1g5
dnwXg5O/SFoMHlNfEJnRtFPoYwZ7yoz0sFmE8yZnsPcioID4jGMoG0klVMXnqNhfHOSsm4eKH7qJ
8T+4xyrD03w+QcInyIQZ+EJBzkhy2IAXjB3AzogVnOuRZ+eJs+ibpkHgVdpfZq/qrR2VLBO2T4Lc
X6pqbjB+AAHh6eE2JVtm/L9b4o9Ox3S7z9hqGlWl7ojHhWHMsQzMfKp54u4MzBwyIgXjZofRHeSN
YxjiFZqVmGNBDa8BImrwMiIlIwKSRCW5HIHKGwdK7Dh9jE5uVWwTWoqdGoVV85iGHHjeWiZZAuNx
A29+oZ7weVJdJ8mrzKR7Z4s+YJyPbnmzjAHjfGSqrd71oQbG1jdNeFYAzfAS1WJqS/x6mZ60XyLG
OHqy3kZ2okYcYB3No1FybZ63nMay40QUm9Kzyaj248KFRz/TGno0fjVaXjRwEPkbkFU4ptvmy7zI
zI1dujHsM1f5vAdaGfI30j28TFvxeLtQQ9gZGM6XnDxO6HFhOdPIK8yrDLgzqEhxjxRr8dWO+Lqb
yFahLvYCcM1VAR6gOZtDLIzRMDasZrrUMiQnnq9GPPT9vO1VAehiBx82EAkkwSzJ+PmmfUn9JXC1
gWtlZzroBC8mctSp5jT3W7xKiw5gEhHMjm1GiWPs99ZwsOgH8jAdlUxnFM4ceGzNvDxyB2PRsgdU
EY6KbnlUHJa8fUuZYRgpV5pzrFxv+SBPZ79wrFhXHhV6e3e0554Ly6OmoR8y78V1Vp9UhVDvWeOE
RL+cnImyuczuB/owES3tZIVK0Fp8wHKzGL/P/uL+viXvX+kCtG4CDaWFNSULHlmfoMtB0nObwzRN
3R1TDNO/CpQjH7XdEPAa6FW8rf22ekG5SKvEN3KC/gNpwDEZrCHHmeefVnhjCWCJ2kQU8e3KgpR3
wDniHcwdokuZM6gE11Z4cbp0q5sQOckkIKrM+WaXZno/BKPKYywWpnu1BUNX7yETrl99e8WybOka
PcmgZX0+Vqqqi9uhQA1MyJuoLrFx0EBC1D09nLDXV/CJNrHnZEspF0gQJdtbsQnuiLHy5GcLpWo6
2p7NfoFBe03vGbWIeYzXZ2oejarsHteeaU1UbHp5kEo7sOCgprSJdjluHidf43Xhy3Zh9+AvIV0+
8Dh3ZpC4cT8xQ0DZk7TaeW5PFRbUO/9ydGqjZn3OZZrQaM5fMcKcXPPoL0T5Ma0QPrDS6i2vU4Fs
wE247smndFO8SC94NptwyWJDnBbvsctoMlu6cmW3Ds/7Zt0okz3WDiQILqI8e6b7E7s6ZExAdKh2
iGpD4TvfmSYoKwEof3JDKpq2ElB/5WuBJYmt5FAGkF8XC/4MOcAqOPJonl6CpvWyvYmTjp22ibgU
4SbFQ1Qv7YjPLO3lc9d33QeWI+u+bAOd7rwxn/kxEajiUQz94wmAfS0m39Wc2WtwDSUP6E8b39k3
sWLmBfO4YLY+oeLsnbNO1kvqZgB6xlEFQzzNxXjl9gHB0aIKe283V8vm7IzO/T/snclu48q6pd+l
5rxgE+ymokR1liW3aeck4Exnsm+Cwf7p69M5pwr3XqAKONNCTTawd8Jpb0sKxr/+tb6V8fexllz4
uYSURxeRFz2L0rTkkC1Fm0aL4SQfjlOrW1gaFV1nlJw+kSkgyZ7SvHKDAsRONwxrmwB5MYaxsMbq
kUbPSsegCyRdSUIGb34+YanroDMHEa3LzJlmX9pBTNBQpzvE+ZWbiz8sQcz8JB9Ss8YL7yagDE95
1TYQpdZG7aS0079YlOySRh8jhfQWlu0rLkacUB1okJ+yd2UdrfwSmrhF3Et2/lRa+cZpwvrGFS/4
PYVwBDEdJ9UP0zMWuW1Hq3jLqPahuJnU6bDR81j5UZ8Z/tsIRJqnPufDTDuBVfxmnaytiB1KXn+J
Tq7cirUvP320PzpSMxOY3NiKVe565SMic0aGya0ZXbM8gnSZ/jju0H9bShA55hnTYT3u2bhstDEZ
YUw3rHUVjg8xo7Ambe5csAHzVqmQSLCNMnHpOCEMTkT8Yb4YnP5B8GT+YVq2MYGxteyjMw1jz7HR
id+lkwQKhBdgeabkoCYnkAUSW/8SXHOvdZ8xxdm/zYHXN7Jm3/iV6oZpiFRdFuzJ3PXIGJbf/lXU
PRo8IhfjQpST4crVjn1gYV22JyB3wTlZBuKWVdtyD+2RZf+E4WpwMg1G9UAHmC+jit5qUNL9WvzC
Np8DigP4g3KP8bTfNORrfAy8WeHjgnQ4YBd38cdo6vsSu2GKF5wbvNX0hwZoz8nAsf2dY0fNOEHZ
C3BeThg7K9jaVkyyGbdqjRyuuNRKKzsvaGQ2zEg/+7QCsNBEdhts0pWn+fz6UvdXPE/LT1jMRIoJ
n/LB5RKKsw+FXqu9wSLWQNQhI5u2tvhjg6kacbXp+bFUDrlhUzqkJCi7dMKNKgzr2QEoT9ZWQEbb
UqY3ImskvC2wscqMtB2rymUDBGvNj2zQ3Ovk9KNmHHVGFI0J9XDndQEqgIMsY++4NbS0v9g8MflR
YNBH5rCGrxNJdBnZElEeHN9Qe2dMu5m7pb40sY69DtzHqWnNm3V/V3O54lFLWKMFquLjieQbsfCl
kbps3YcJ4CzroNpdjSswYDvd4R+RAF2Khc9y2TW2ubOMgM+r04GM2KcpK8g4HDCrR0M9F9OuBfpX
xGGD7rKhD5Mgu8zRLR48PqxcIG0ejJcC7ZNyTxS2dVt5Y/1ZwbEx4EoXpHAlA+UTNxGKG7hocu/y
l7F8K6G8prt8cTFN8iP52Y6evrHZ63X1y9tkw+nZoYB4iLfpYq2bYk5Ce9MqDDKUEyjKe9YCAYBM
v7sSS/cn74/FTMZILaExRwZtWewzJlStiNr78C+tM16w733+YNM1HRVUzn0YHxk/L1aT2fZWYh/i
2CIvraHejE65pyeF838M5XhmUvKGI8Aj44o8UiGapUGeRBBCZBOFKkv/iJVu2m3Gtq+MiTzMXqxT
7QWRmc6dFVkgj0A4d93yyse2MnaWAGRNAo1DIW59DPhZ6YhHClqaX2MWGGs0I8v4kciL1gJVM8Ny
IyhUycgqc6/Zunzk0OBxkWYx3RIG0U1Qrc9uKcNuH1I4eD++kc/vuXNmU3rLTMppndmPmYQRasbA
pquU+69v7esR2uOriWbd/85M7mGEhZaUt3clAwMJh+9aXJu29ro9t3w2hlj1aO+bUpPFpguKi85L
u2zEpl2Yx2KHAeK8qFb84GEJd8RpFQ/aOvOAfrCoL/OD05TD1fJcFh2WpefuOYUzwC2OY8sjv+KP
H2z7EYpXNlwDw28ZWAswmyKDhcDjWcSZS1Xhbm0GJ+aej8/PM0s4U21t9M8YkrKfFAdmKK8liuxG
KT09IOJzTR0oPXyp+jC84GZZkgvIpLa932NTI8bTnqZxZdUeHakKj+5mIVWzbhx3HYrtzOzWR5ra
QMlZZP8DLTSO88FJK+nFs7NWnxaHPKNFgIcFBX/0PjuigiXLgczsI/JNSA/UO/Xdke9cfoajYYIW
pnRq1xbk6NlOFB9zhmVu067l8Busb9t9M77gs4qJuLnis+GwqhTXVrY6PwNE1+ovTFLWWiv+x4RK
ntlqozCnjuSE+oW9uPMGVoN0Yd2TFiFeAVK3LecDzmDeH52TBeNfVaUwTpTukFadok7kK8uGtGeW
mrqvSficHgau5QTypARBQ38LCQtmzACkaChXF0ZFLg6JAfkfrTjMgp3ZYUva5TwnX+og596LrjQc
AWbUekNAo3xfOTXVLmf/3p7L3uNcD1dLZZHi8QBDLLOceS/SgIdvTkaKXRE0e9ICltemp6Zjy7jt
ufykqLNeCmMHRik4qnJwjGM7ueEt4JJX7XxDWx6xwxTA4wHdZaQVHRIRXNUw7AcY/YmVdUcIxjiY
sQwgjXI/t1vGdhlU10zl1JGbPh+NuxBdJtkm7CSa6rhWaF2dJhDHx3ZoekxfHg8Vt26MNbaAXKQR
UoY3naZpmPFPVEVIywaPMjZBogclVngMC3OfaiijRtg0lL5M63DkHzWbYvoI/K7euIgh/OIWy+G+
klIhxCE9ruspcFPagMni9kwyDevwiD1NwCev9fR3z0PqxVgniGI14CgAl+nciojQmYv7der9ndGr
AQWxlqAaLdRc4rrCtKlw01ZPOTSNGggdDQTNM32RwXQ2CLY10QThdYWrCIXxRN+1fYH4YW/83C+t
GEQdJCqvqFS4t/OKkiqhICZxPJYLzZmISicxdHa2x//l8ZeLolnfWhjt+SFtIJtTwaloUo8S3pfz
UdHv8xukffjbUj04mgk3whSirIGaBpPH75syzhnBKWxNv3rDvNyntwRUdfs3qEVHlfWUV49Tich/
HFFES/qQUP13vfDTK9ISVHv0EyNBIUSPSzZYZYb6fWFsbZDBV+0DEU0y80lyhXWPUMp6sb8Tkrw4
6zAG7GYrQNbvB5edrcgIFzwAVeEKv6JrmXuHnWF6nUkUhrtU+Kr9sHkk1jfHCJURuTOmjgjJApXP
yTz1T8fXv+VD/n8TLGFh6Po/W5Pxxujpq/76z97k+1f8Cy4R4jJm/wMngii+699Naf+CS4SgInHE
31faED3J0P9va7Jh+f/hk+EXoS/+6WjGcva/PPG29x8Y3Ew8vrbw7372f8ucjMX+v5oQeYvimPMt
YbuOh/fLdu5//p/sgVPQJ2ZH6RWf+XUet53TMfOxffEZluESm5FgAQDfUeIGvRqL2bAPC110gNvE
o4XmNmVw/WssKiG37JpD80IOBsoZKmAi4xGHtUs02y6HBzJzBVuoXnPvDuZR92/M1R44mrVLfmSD
NeuDx0dbXkIcAV+w54H91SMGkLvQFnw5TgVBKw2Hm5wh0vo5VoNC6uKDxmpynxNLIIVi+ylGCoRZ
sVa/6IckFTuTvcVkktPBHGYfkjZfSLK9CV8tdH4YtVv+zHRZ7zg3yltXZnWEy7rfCXNmwBJLV3Iz
zdMbSWK619k/Evlb7pdL4JsFPCQ8bBvsUOLVnlt17Soy8VsemcnTMCfBuQozd7/i0H3ESDNiRMs5
OPNBE7JKR+eR6KUeo0DN3rep9GdoJ1YEjaLfyKmzbjpBIWCXBpCrgVK+W2ROjFYMat4TAK6wLyhp
nUxGPqwmXhNcGRWzX1aNKCL98tXFTHes0zl5DZMWlhJdGQmCyhTsFsJUjKQmX8edMd+x3/rbBe0n
VSdFtMA92PDSDiceYCKCM80aLg3do0GWcg9AoXjznClGwd6mFEpycWcowCZQGlsKo9yYlhrInG0G
z8xhsFsdrd+KXllX+pYuWcMs7FAnykq/C7f2nCXk3Dp5JnVJnLVhQ/LdUSy4NeCcHCynwpptAL+7
eJMxE0n0uia6H/xcLj1sXibP5KvW43zS93F4RqcGDNiG6XGQyFuhsI2XEC9QFOo7lozL7I5rZLNn
7wfyGGc++ovpnijZ6DdsfZf4Dnsi0BTy/fSjlxAPHxzwYJg09onPUlc7C37g0bnUHQOHV4TLA3LH
o6tq52wC49uA5jPA+XX2HvkhuUh7al/r3K8eZdPn36tYvX6zIG4eyx4s9OwscPZEqt69ujSf709g
bjVB+lvrSm2xLeb7um4oGsGn8Kg8izegYYNPmLNb5gT6yK7njqBb1akG1B93VfWwFlVLfM5iKRJQ
G8TQR6wLxiSwtsJueREqZDFs3XqTu8vANLjUfKZS/SrcwHpWbIz3eZ4oGGrLm52FyUZwcJCTbdJl
S2HGaYCUeV7J1m9ZIP2cHJEf+8pJnmUecoWmDsuNKOMttlPZztegnhn4yN1vTaTyqAzN/bqa1bVn
uYC7KHcuFBOHV/Yj62MNkTbiaabPa2YiUsNXE99UojrRwn72iF0vo9g99WOmpA98/Qnlh0XA7nKp
7+CrPoKB+Z6wRJjPSRKWFF9y4wzimZf+lJjU8gGVXNrjkohXwqcsqelx92MydPMHteRys2bLrloU
L3mayfInjX9lJHO+rO9gO1ti7iP8h3y2ZgsLoXnHNIJwJWs8YfHDNykTSNwQnrr87jtUW/piyh+s
xpyTmixxpsCiiCzwtJRGyp3pd98Ut/3KrNa/qYWtVGW4WaTbBX1Co32+z1W+LnuqFdcupHewOhiU
QSb1pi+MafilrSLFF+tUbt9sO24sAXFSOHxbnbjWIRzN+qsQSxJRQgDLOxfeRY5jiee7NOGopzjc
n4E8+qDM+a11BaBz33oAFsp5g71P3AVEXrqnWSeASq2EBa8zMbWxuo6dZrjMd4JJY7YHu2uPjOdX
Yx3KjeQNdyDQC4yWuGKRLVxyCfyDF/X4Hg9w0Heh9H+Je0gSFH7rizjvubEpsRzMMn28ywaovOVL
7yAOzXKNmlJtTcVVE5Oxtsy4miT/3hxKeIyBv/wW2YsJwNBgfclUGc2JGVvduG9G+xLYHaWPawRz
EtdvxnAXnNscHUmUZyrgz8jb+waQkly7/Zqq45K3ZBbrx6Djagnkoh3DXZU4GHbWKzHWHaahKAzR
mJeRGzOGcquH3tDOLVOV1ieoRHS9OqQpC0M+O/nMcWAfCh495EcfJtiahlhuPSBHdvDilSMttCgT
ZQ/Lcwv7z2SjbSPez27kD97y5GCC3MihdbA9pE8K3xokpfqqHDCpSf5SVDgBy25Ps2bH7se0D0iA
4rEs3fTbsAE5nrJisp7QrM1jahR6WwfSewOF2oW7Aj3Sh9wOsWbi2PMdC/qOtzAjcnzG3ZRVsYsW
u+vvDhl4h+7O7cO/Ntxe2iRAw641xS4i+U2pCmNdwzV5pMowojR3OIbz9EvOeX/BW6ijeeicY6FS
SXtTU2+V73RR7TSnma18NN/XEwCTUHuIRHEQphtvwjSRtXramqSkrSY9JG14bfxuiYYeQGfB2g3C
UNLuGumrHUwpPrv9+C3X5mIBL/aDYqC9wOETEV4rB483XSRdnIjmxWV34cKEj7iuQA5FQgPcR/NO
ybQdeg6SdBsTNo2n3Hi0ZnO9lL6/RHk5PY08CUNWChF1mbzZ5+RHPo7Jdh7907AAP5b6yUycB6JJ
HItjeQgGR26Czqx+TFUD8HgZMQepor6oevGZaEP3BKOx3stekgILwzmLnXvcfuoH6zMFbodJx9xo
tq3DzocBjOsQFAlZaPvBY/O/c1VWfKSDaXxO/nrh2VGyMSFiTEVEKP4AHTx5tWkfmbTw8zrZFNWu
BbfXEz/laAe7xKRlwJ2wu25Y7tYM1MGnRfN4ZPjyZSrRuPKc8w4WGU4xzDCk1Tud3H2R1Q36KYaE
oY9zh0cRcbMfMqwmTCnltWBD3FIq+7NfNaeeA7C0cx6ovcxPpe6O42R8WlkWB6YaEMc1Fm9VYiVw
nty1smnjcB6qIRPYiGkcMfKVk4JuI+YicaE1+nk1i2e0k5Z7icX7tz0TMoiNodnOaVj8zdn4RQbm
kS2aGhHobN3nY9gcipEVTMrFFL2ARiSn69klKnN505lqMIdy9WoXY2Kn43wGVvXXhcUcK/bAh6Vt
z56PsD1V6geGYjdKRvawINLQ9GTVxSASnWw7CtLXMfmz9tLKuTytKCBUkUyvts2lCbLoF5reTH2R
Xo8FAWYg6SoyRus51WjkueuQ7FbW8tClvr5p3+/iok+tHXdgQFrs5vdFUDTfiQ1yAkc7XBMLB+aE
l1wmX66uO3x1JbvSLKm0w8i93AnK/VPDb2wTZkKZIMDNdxvG2MYNAJnmq70eF2Pk34dJrcbBKsIK
vCTWg4PEvbLFKOi3u4zXlL0DjG+Y4CAZIlTiFNU8VdjX8rpxnkCnlD+RfPiG9hpcZV50l94VLZaV
WT4m3rze+rZcHeywih18W3r1RcMG+cnyk6UKt9xj4ZsDT6N5PBIi5I1mE7biLhCg6PtYT2wgWxff
KJw9XHTM0F7hn2Y//0C/QhGxrdXaa7Tcs7YS8UH9BlecsvQ2We+qeM4q+sLS7Lam8K0ghfyaMXwe
ChDb9S3pe7MlQdgF47s1B0a+p0DN59A2kEzWDjfk3sT39Ngtw3LGJmrAu6Gz3ERn103t630+N6v1
jeirD0YIXIEqIwtuSNUEz1Jk1XQIs3LBOjTM3RspeT4wbl9bXyOa6HvJ4nuMYNq6D62fsv9jN94D
J/CTpPt2jIJt9FQYvPgLmOJyh30od07mUGXehaqhuj5zVnfGnmM8M7ZGBpcHfBB4KuIror/jQ3v4
KhtzMWW/v0cfzNj2NejwhnE//FHPsGeeS6j1U4QmPBvPs2bDeBA47AtNqwVAYz7snqd2c0Jl5mnF
F2l/FEBrxYH9Zmaw95Y+a4C01j/J6gT63vfKCrsYoaEefR479m0UKypTBYy9HhifmMgw/niYN1eS
aS0f2AS+gsSV8kuYsnpVNuvio+dx0ryosYIgwmjJY9pXXjE91Kx+qAvyl0KNPGa78asemhoLtBxE
9pRWYdWe0E7d5rh2kHMPdJlaG8pOM1JfY9EO50lywXa6iv8vB2Y4vDWF5SDpE1wSBqNL3mR/lnrE
aN9bxa8SmskWPsT4JI3ePQZL7d3SirIUHONZzOtjsEPUQUQdE04jPMch2UAjvc32WL6ypd/SOhTx
tjwGLkpska7eJjc0HhzfeKtLFiDwb+3C8tD+tX9QsKqcXDdXHhstBjfm1yrtPvISH7E3KMq9K949
RTjEvrbU80BJWROJJnwsppGihSb4kloHB+GN7/XMBoi67w5nSWPdbKnSF2l6LyVbCKwN1ds6pM0O
lwAFoeoUVgkI32G6QX/cQiW0Yqc0zlYBszg3nFdtU3uHhLmxdPk+eS3Bi2wudmuorMhsxNPSOJ9d
FZ6YCyQFLSxhjLbZ20X/p2+8Ha6B92kKH6cl/yGHRYiNGuZ7ZCp/56X+7FV6S1kLbw1DfZWUWvQF
/Tb979xsDpW3PKxr5R6wiX56OS/AHEZVv25F6sOpnQjntOqYK9JINDe808v+rDQ9nKN1HcLO2vRV
fZLh9Adyu4faGTaPtqFfIHxg8jGrWyKmZ+pbL5ai/0eP+OTXdrzMUp/xJd161tsbfNR/QxspRBWn
Qs7Lg0OJWNSMXN+bGRalzcVYjU9rU34sYfCTeXw6OIU8egoSgO8xE/Ex9Mx2f38I1tmhUn9zvLSe
J29lwKPMcXZQDWMOX/aPpvez7NdzOpTzRtFfANtJxKwc9ysDRlIGv/qF34e7HMkbfS4hiVTW7J9L
ig1UTtlxWSUW6fy3IJl2tsz6J4rHkZ0rgRa6yaslWXd4Ft9n1nO7QRDbM/0vQyJYg2NhBYVTPx7N
6U7Aa+D14NhK+ke/FSOoDXv96gVvx6zO+blHHH71II7DDNtK0ZUxeKtDiRg/ss3fZOv60zKdBk8V
jsYgKL+7zIgb6n03Dgd6hAvtPJfmQ+AbLDbZlRug1WpsbyPUJFxZfv5WF+4Tyc09mcbuKWNVQeiC
33LgHf0wI6JqH4IVjg7/vWiFvw/68qU19AH8AfNLvYfn9WJydTdnzNjF/D6rSb6VAyXimdz69vro
hMWbQxq77YNTOprHpjX22dodfPo7uk6h4YPYmv1yBziu3pv2dB57eejkcgqGnmm+eIN2HnlBydYs
OdZh/WIHrUakKe/dgSjZInsITevECnRvQilxtPGGRa6OcJb/mUne7IAyOntT9CdJU21ih8/OIvUh
XfiA85xXrKHFTlmFu+GDj2De3e6enOvoqSvKyRGR5iPX2Te1VxvqA9ttALf9Eavp8GBOFLfwFP/s
0sU506pVH0zb33YpJ0Y+1sSmU9qOyC2EN7I8LZ5e2tlaU3s75ihYyQS9BFWU+DlnEPuyr57gr9gI
BO0563j8dj0cTVBZV3abLxQqkKMzNrmnL0EmX93CjdcpDJ+HJEWpMHAaLLSYUI+HshGS+yA9g65z
WltxsvwkckHliKI3Dkg6JkE2e2cL96Vfed+KNuLZlmyVoc4rhVMxoMBqj9DxJJ3hhJzF3I0meaCZ
hcnQAPMyHty6qvfK9GN7qnBTNe6vFaehNsKTX7Q7FCY+KOwXI1HUj07usCwNjyrhuKJdFuyff/Lv
8J8q5FLTHvMg3EEgO4jZNC5G99g16qGaFAZQIjLFHfElrGBb4AOshfyuM8WmNiCFMAfcJvptjnH8
vUvabaiSH7pxeMfqveaRTU9u5Lvixnm9Aaa0ndx86/fc4yvfMS62WzxLySK89nC1PkMxP3YqeDPt
ew9l9YwzZydINg0201rNHd3iSmoXMVDfYWOuJurg3RgwSlcwm69TzAjecIdQX0G67pIlee0mRvGM
lW1ssSPbUCPcRjjFDmNj/6kr40DV4V+2xRFczgy/ERkROtju3+AOWp3H18wfL4nFj65B9zul95yy
n94EZA50DXwL1psC2q++R0Xstph+gse8lJOMe2tmIbj+6Nry08L8Rlsal5XWQ4qpcT0Z0y1InF3t
9uelVpeJO4fPwqttxPu8sp9ib/8jJzg9WnfDuT7XShA0NPyLW3F2uBIRoyNSgMMi2XmL+7l04lq4
3WO92PPGAvbBiV/2UddbRy4S720TxGbDVXxoPlHQjrNHE+qQwZeXCd0JcnqgCgXsk4e4S98MwZDB
fktks+2rBMwcfw2tG/MlXwd/AzTvJTArmOki3ALxjvWkFwzXGKELxz3hPrNii2QFfNDqq7SqhKCw
3gzzMARHi+ZmTkXxKWYulIqu2bgUiNqUIcCwGNvu1Fb4q2pskuQ5s18DL8E2Cyd/P3n6wH3wsyBQ
xl6t22FTkdTD1BDcdfhU5eUbjWbh9BEyRnGVxWYMAJA8C4RKiKMVTZ0e0Q8WqVZwCEB2lOZLpdOq
BAoWtPMyGJGfdfdk5p0PF69BZbdbuwWqFk+4rJ51GixOnGF7bc4ihx+2L+F3va0E+pkupOf6OzF5
1iu49rSKRpUqcoB203523NVL1ld60Ixck/xufDmNMU2T7t+s7v3nZh2nZ2UGBS0JoYF5cub25G90
gLd8k5RiQNNs6U/feUnXfk5OYhVRS70QpXIoIjzpKpg6az4Zz2py2w93dYmdQmWn3If88/IRSj0y
Z+t0yeKCdiB8YCnnBEbsIHuz5zvcS2MRaQH+T75HvqRe5aFQipcR71nNO6IVbqf2NG36+piHDRty
XnZn3g2FxkAw1YGxn3Ee/LRz0T9N0LOu1lzgiq4t7rzRP5ZL/3/N9j9I3P7f9myX5o5w/6+9a//4
kn/Bpyz2aXh3IdRARgApDsTgn4u2gGWacCyfP4UjAiIIXMK/4FMwgMASu6y/wPIAxwC0oP/Zuyas
/3ADkzD7HVsF80D4/w4CCODPfwNi8N1BUlAzhp7FT2Gb/w31IXujsSnzqy6pSO0o8QWh1IgoU1VG
2Ac0iL2iyunP9FpVTcP7DI9hxkNepA3ht8A22re8CSfzj5daQXDFpzKiiYEx/GUrq/K/ilA2JiMu
FTlfWKm5KjfKGdc4T/AznTTK1UBtiVvUcRFiKdJ2lyKb9qXcmyo3p3tfM0cda/zOsm5L4eA1gTLo
IeGRLXktNVIFnR9T9aqxRU83r7drzHchQLqxx3N29NO1zHZJXegnqsrEe1HTenNauPU3P+4cEApw
gnlgZDZ4VOW7wqhYHMHJZaCFcQcR9WIlnXvwvEL0MYLFAqShnL3Z3HTzkCcvXI19ei0nzDXfHhjC
B6ppualOpYNhUI7DeC5lOlU7OUKQ39Cy0KM4lMxP53l0G9QoAAVLcVgnmFDnKrWIxFI7UfU0FxW2
/5ikjPJHu3MbfUhQ2vR3ETptgnSakxAwMMH8hPnMuqzIjOmK7zsjt96kfva2+orAuum65HqCdvnt
sRHbkwiY0cAJXkcr7tV7cNZHxODU3ZqiLJE88K9HQYL9OtkAiYRSm8uJppUCSLbxJ8ta8pllLeqZ
vpPe5bJSaYaYbJ1s8jJAuokp6aBTYUxh3fqY9AP9PRW7V+fBG6d8zBBXeSBhnXMXFmjF4uGni7LF
w+hurN3YxU3NyoPnAT/pU0UkWZ4ICZT0fDOPH3zah3fO1PjPvJNxlRQlNPFXmxiUULultozhpSJl
s+zxGmUhjb0TyeabG7RJ89i7FQsjQq1jS6FV6lRgFlkFV2tC83ugp/6xDCqr+KEcwg8RcJiQsDYx
MR5KVIphEpNiCIJvCGqFIAqQz4sbE8ckMz0S/iohsxGHij2jwtY9hks/PVd90D+s1jiJT4t3AkjJ
1izS3Vh31WDHYI+r+82FQFSNG4ZypjcxDWZxanRfeVv2EVyi3BHs2zGZjSm9+ewuqJ0j9mEAmRgr
F1MM67T5p3DSIN2sLWLSSz9UzKtLHYx6F3qJTLaSdDH5KhPmyIEoR8EzfRZLuZtdmykFp1+WHeSA
oBmNc04Aia1pZ1gfXQAzCzWjCRNFsjoIlu1c/iP9hQdZ5Bf2ROtc7Qx2yYhKNrjG9OSZPOw8UhG5
KMHhulQg0QxctziY7yUMWlBF5M0cBZu00W74g21QCJNgntjI/PHTmXty7wsWzJvm3sJgce0r8sTd
mGp0ey7WTeu+t8EK/SsymHKBVBJNkv6FmJrPPFeG0sb8zB6l70/ZYBdESQbD99ixMMlW7guMgTtS
fZk65ydGvrk7OKGGAu2b2vFeJcFPbloWtO+ov8ex30ZmOBf9w9HZrqRspo+CtZfPrNiSYCNsKapD
FphkdKQjquZMfTge3HRxs+KkHMMPb0mzaH73edB+JzNtuGa/CAqIdGqQJIZTQ6tFvRYU30ohXiuj
pq+PwHdex1l2j97ClcmcDy9oFg5GN+NRj03c9D8m6tgatC1TqA2epuXDy4wh27OHNNWrahY2wQWM
ZhiCQyM+qmZEtJ2t+UipRdidZVENDxqF7bI4ulgfcIZxAc7VRBldkiUuDUGjhVoNtA6PI7SC8Rnr
b/Oh4Gc/Ok1Ghi9U4dktxXglUkNkI6ND5yoAiCaMpHNDvwUmz2ggPkJ4sG3itcmMz2QFuACL2Dlm
+NjIqZVkqw/T5AU0ERRc3Ru+FokwyLci1PUJVWU8Bm1NybXVyqtaw8DdwK5I3oPFT7YUHlneQS7M
IRRoF0+TNVV/4A+tH5if8YYRB1jaeDCa2T3SZjAnO8mb2LlqZbMYE5gPEBgI9wdRNXTuhcbN5ldh
FCaqoqzcaNAqudioS8uLbQzVxbOSu3H/H3vaOlch1kthLhepB3rK7qTcoD8Gk07rU9EyN18kdIXm
6vXZ8NLAjbub4LXJX+U6z4ujiPrZ07Ib0qIjBlu3TItc0+x8B2TFuxGmfC0K8s3YpX3cpz1TTiEr
vJJBmlCumdPmgVDaGfotQbmyscVnef9jUVPxnrhjN+z4f0DKDMvMjxKMnBfVWstnVS/qOPmFAuRO
IaeEUUz41kqfZ/KKpzIbkgfV2Jw/YmzOStSdfBFiNM7oNXwiPZbgl8SFboTqPpZH6Ck2c6SRF2pT
YKI+m4tjfJpF3T0ADwtv0hq8ky774DJhUz6RuWGbT5PVtbJ4TwaU0FUbltrdmQw/fUuEgd7GZSAl
ygX6gsYAdGFy7bMn+hctOpIoGdVyiEcBMKOSgvsNNjhq+IbO5L2cUNRnV9m3Z7QHhrF2s+qkeOp8
zT5yys1D0+b9UeA24yTo0HAbUwYfyTCXn+CcERwCwXsHZywiSJt8mitmCryZ06M9l8uZoaBFwpzK
IxYCJ5oomjwhGbFhZ16Ck2ub5db0S3Y+Swa3M8hG/9mDIUvjvKfGLbswUu/dYMbSHzg3CjHnXyIP
WEqIBgS/WSGBsFukPFuWZvhiNmt+NWfMjGp2gvOUr+ow0IGwR2/EomKMd7Ahzlp4x+GjN2FgNQfb
+iIQwGEQ2upFhp45bVCZww87yX1YiIn16Nt5gYmQ25Po0chChvNHtNjgK/GWP0VZprtW9v5Tnwjo
M/TbnlsWXofUN8MnxAmkAPjV0SrY5W5G23Cuo9NUj2WmIJTW5U0x1P1P9s6jN3Yl3K7/xXM+MBSL
5MCTDuwsqVvpSBNC0jliMadi/PVe/Z4BGx4Y8Ny4o5twpG6ywv72XnvFSdZhPhDha+cwtcJ0jyej
9IL9kCkCkFVlbOgfVDt6D8xwnuOa242aT6nlUrKSFo1/CshR7Sdv8F6YnnBpRQw6T6LwrgZa5bud
ReUx4LFkuSR+C1LlSZQWZIvCXUJZCfEewxW/f6AxIxFk6jUJ5ZeqWqBtAHoCZOEARCr98iIDjqRY
XXepVecbpxEftGP+qGg2d7F0ohBLVrpH2UYhbnuo1mb8o2GovvitNYQJ2+o+5VrLejvb2652eMlU
c8Q2Y57pWwn7wCkAdCOEdh44CMJrDxAS9J7qQY9WhIhmOg+kl+jpGeMDRDayGqg5TzwTZHfcxAko
/oks6TxVjK8eRB/F/4QXpJ/4G6qbh0tmS16l2iP1zxTaTzVpOXaLicXOp+uxqFTxt1ys9q0RFAqb
rgj48M2nklJ2fuOpe/ZtBiYlKw3uHRFKf1F7ICz1KitysBgL5G9AzMWnszij3FRGRKI20SJ9iqlu
t3EJcJesOROeHS7Xp2rp55DNOg7TdmmZAed0XhBQGvx1rdrg5ORqQZjERjqW8pVzb/qkqZhh9+pz
tXemiGNgh8/iRG8Uqpseqgsoa7LrKU/s2jEwQa+iZnAetKb6dJiSCNsxycl4VL+MxvRucSz2nXik
nV6nnaJZZDCMr16Y1inKuQa3DiaUdbPUfcj+uiCGZ9UP+ma2Fj7KCPiY5pXH2l+3k3/HgCcQkeCF
bQqt6EX1Ory2k2c/dDLttsuUUqowxdWlcjm7ueTpaGwW8T+b4RGOmwCQe0vbz5qUgN4pcqXMzAdO
hS7591hhVmkVjppRJf6po5rzHWLAyAk7iIiDOeWFUtJ9O9kCWoToDtQFRiGgLtrZOifFdL2406bT
IwWOORcLQBzS/YyHJgpR3voTcAMzhE9mf/iUqBzQndk7JIWvBAjLX6XNhywVcyjZWO6BaL1R2BdO
NjJG6NPic7IWNF1hWbfaxS1DON87FMHi/5Gqey1V44c+Mg4epJzJzeKbEYpoea44eh1ip8xDjKHl
rgraci2NSDyrxVe7QHbDsyWaP7TzuCtk8mjTd20aGkXPgjOVKe8j3IlOTc6Ku1Z7i/Fq7kmv4caA
fbWeaJ57aJrC50NiYLZp73mwcQpKcNvS3NpxMBy7ujDu6avpTz/qzyZQ+cnNEnmk8lHykpcfekqw
9BSLCTWuggDoOyM0WgIf5kY7Sx2m8l4pMhXWSSXJjUQyrpMaUepgZTzENhJ+Fvh45RLQdHEtsj8s
v58lEeNdDNYAEypnG5rXNk3TMgHXvgPkq/viAcM7xOkQFVBUt5miBLrB+Kxb2svDSUbZE63GuHaG
sriIHoMUh4GWuXj9jLuWThYS/UeXBpK12d7vvwVoBoJtyOwgQEMAebQXzSW+hKGzVr3BNu5Nxh/g
rhEkPxYwxkFueiophNlrwgP7mZambTfXTI0dwsTMK4roAeF9YIBfpFHoL25/pK98gW/G9IlCFqQJ
jBgM+F0df5nkIy4+bWWHspPj1sEo8swt3wKHhKONx3osuBoxa5kUFqG0vlPffeMZ473YLUYQnECZ
ULIcOcxeDdbSdR61r52hgq+gH2uaILknckPlikzBSLX2Z9f40AZeojT38J2ZWj2Tp0P+LPL+WXTz
TyfuYX50QCLWcYMmzCi52LgxXrRVDRv7kQRXduU/mm75Unt7Ftf0sIAjeeWyO3yAVTSfiHK5p0xg
ZSqNuHikaSA9znduP5EJZAGzKBDKp/7BG8vq5KTTu+Be8A79SN3BRBnjd8vb8moyA2SL2cayw2nh
LOJaVf1LZWlcTpm4lzdNp8Ccmq9MDsuRbabfW2YtPpIe71SeBPUjHo7pjaDC8A5oJ+DK0XKqU6rv
TxwO3prKgg5ArulSpCy7LffoL9IbGBBgTUEoay6DxxitmmV8wtBb7UuTi3bpq+zo4BXaEo29FlMq
cBzS4T4V9hzGUe6GnVPJP9xQJlxzFg4KhzjaDr91f6xNf75oBRQs0HAXXTLFZYwMnUwpmS6tTrR3
ibOO2vhA/Au1o+r9DcHxnqIWJ9oEpfUwQOHYKo9IAwnarS5jm1UKOYFu1kcW7PHf0kpaQKy4LndJ
TGsDDjWoTXe0uRCudfAm/STy3tpBAR3eEpUQUq3vm4oMJmYauqOCuW92UVFWL6T5rylzckL8kOns
mTOyapmGg7QsQpwCAUEiLL6BxQyyIrOxMUyzf2o90KF4ityEK9oMOUlhSiNEFDftwe/zfDcHzgMG
7vsrW/MaW+ZXY0bxPvaTeRXxTRD8GeQ+bZN2v3iZs8kbWLnUIJcH9vP+RKx7vi6Bx6DIz9pTYyzc
PS2n5aBBlxq/fHksOiY1UDEbDp42tujO2QYm0ViLRCguxv6Fcpd87Y+J8bJgvL2Z5tRvfKoJV27c
iE+iigtgFqyISRkZJ0PYNEH4pkz2GKrjxy6Phl3r1X/bxVKnyCiJwrk1gB2uu/8yjw6+yKqyaCUR
CI950eK5oxCWGiKP9DCiZRBC+kFUX7qR02Yv/tj+UkOQbbwA0qQFjniW3W5OZfPUtnX6wLILU4c6
YVhDrJbx3ospcYkRPr9N756HmgyXwUopOd5oQN3JCGWhmdvhCCfRJI1d4cadZbDm6loec7Pr3wts
IGuHc8gTmAAqkKyy3ZmeG72xJUeYyGT2BSat20YLzWiV55mc5av0ZPqTtR9M2L4GsL5V4zsMgCnS
VsAtNRdGCpjPKjGHE5MBc4eaRRU9WazjaKUXSnWGball9BjgRyG/By6LktV8+efK7I7+od9h3y3U
oBPn+UBLiUPM8wMoKBQ72jiC4imZEqbJverdbdq1M5Y1CJuqts4+KLqwoZjqTgx1/C3+FoCsaVP+
mVNrvpiwSTCuggUZwPY+uVOZXGaAIGE3lSPuxrkMRY0ns4vc4XMWCtqLVXk+qFR/fpy8xX7X2OoI
iKvqRVC6aa+AR7YYBmH+RHniPtK0OTPEn6gqgYT5V+YOuEINtGeDESz7YF4w3Qjy/8V2sJypfhsP
tkKWWdX0j+28IvZDLERgTHw66e7X+4tkJrghejCERlkQS40NMsvTCJeLrqnS36aOYVzRTNHBbDle
Xah+z2pA80F1dnemFssDfCpJTV1hwt6ReMZw9prXsV30Cayef1P9Mp0DuAvr3HPoOm88dudgEBx/
4swLNWZgbJr3/i3u7SEdhBgzJKZp8szys9WT3nQp9jWbZpl1HzUA/FDa6LaSQEa4nw7RBnWeZh9f
j69WQsxvhRfCsO+W4WjT9iq6SuBO5MMUabgKC0a5ygAVsyc5hv+3Ik9S37VdtAkEHXkw8f9QkRih
ujJCJ1IGfN/cDK7lbuXE1oUMTwvRHXlErWeGDOenZr6zY661i13oQ5yqmMsRYzQb2+ESkgfvvmUh
7+fnqbe+jE6rF9gluDHZacZX1XGdFVTE7SRMwVNjmZz83BpKjGgnTtGNRPyJJpdCQRLVKWyu+YsM
i/1AWV15sWfBidLwp2e/N/NtIZb8X2XgW4WKJPgxPOsTPLtxf2uGq5B1AFdqMiwu7q2186Vy3+KK
m3qqhPNoNgxkAcPGeKZw96164Ff/LLMzcPZgMUh7yuPjTrYrPORXH/5lKHg6uae608qRFAHJyP4s
JFEWWgXzNQCh8p38BCbFrie23tyZjc1yzoTJ/cRhQqpr52+WpuOeo+0/P+nPRtoBXLSGH7/tHxK+
8Hy1eK31tDg1PmZJ8ABU5hKqFAyTQnfboDrbx0wuuCZ5HlecC/pVOvcQRvgwkt5/ExML+sTmeie/
XSkspPHwvlHkxtWuyXpweH0ZYAmW8/Qdx8YH43VOTssCsypt/sYUWCJWEF7IoZaFtrCLx9kiJTwK
PnGOESQhEDNJ7Tj62eiCiPho5edrCID2ZTTSODQqzZVXZtyrZFH/6tzK30F67m2XRVM6yOIK3O1h
KCD5GQR7ufaXDii52bW+ZiqrQi7m7o5l+3kS6BEY6tMNYtpl0Q3nQLMzjcPUZRhbGDVms/Z5ks0/
bRlPbw0U201rSnkXzIkxtigdrbEkT+2o6nPsutFF+nS+N5a4oaG/Mr21wtowXl3Ktx8iv7kAjMRp
hqII7nDynwxc7pU0pwdkG58njbvo1A+XzOvyHy1YEHuvnrZeiqLgxiXXIKbghzrmRmrPhkl1zzhs
9ZQXNz/N/E/LmjhY2QEnN5p9DlM2dZ/OYOeASW2bqzZ5Abwu5bOTtfK0zFl3MNtmDAWXvT2ebAMJ
ZbZDRibBk4ytHEstPg1aHL3H0g2Al6VDdyO+ZKyiOh1vleClHBffWtHqpt9wlQKxCBZCFCBSbUTo
8V40NaKuuQW2FdomsSwkVBJvGxsKpDkzSJ/qaNyBT4C93ccYjBIlPn0LgRWWDX+gzhEbrNL4xgGs
rtIz8GMUPMB9gIxGnqHDJFYsuy6e0wtslPEltgJj15uOfOgiJ0FFm6UTkrf5z/Uce3oTwPH2FU1K
um73MEjcFwZR1a5GsDtqx0v2EJlGIB6ueygsxOCoys7M8uMdqOQGwNy9CMssonObj8uR2Xt2LPm1
/i2+98vw5m5rjTyKHTzc8b4VB9vJMNIbFEbWtbTHAw3O/pXaC5TatCE5MytcD9bSji+ePXvNWhhu
cOpy8Ks8xrwJw2zhfast1uNIuJchdyFNddHYwyFbQPJkk3XHKg7SWQk4kpztSCzYDGsuDMEQXYrS
f6AJgfaMGr7VOq66D0871ZWNJMYh7+PB9dlVtmJCRTKHCZm7670nEyKTWEmfux0tsOmmLGsSVB1a
nNk/CDt7jtwqenK7yDohSFC5EFS62GdZlTyg62KgafrkRdezJvQAnxSZNMm2jt8MuEZQ11dOmbwk
g37uQS08QgfQD/winI86K+Ksjct4ncUu6mYx5xW7/lzthqSHKqPz6jLUNUwxu+AGz5zqgt2tfAo0
AUOboC4BZQJwt1RA7Bg03RNeOQ57o4+8M1OXghNgDz8xC9S3MfdfZdZgybUd1b4hTIFnCCBTPmoJ
0sO1u+FYw7IYyA7DOMqqudxT19uykNXUeJIP3bTAX1Y54i8B6zG9ttEAJDbmJLT3G/ta1db40xTl
+AA5w0A9a/8E1EljonPxijJb+r4Dtw9c72DUKQ5JXpBfG8nct3YrjEac9pfMG5541HPghM4yT1ub
InASDvxBiDdtW7QwA9NxCTYIGrYBocyJ6vrKULm4pU3M+T/IhPPCxV6Kc1lU8n1OvQj3EF1+uHo6
tk1r3UDVhmBuUz/5U2gq61BQRmYw8F69IVy8QLt/SsIJzGRx7TT7FNALFyzRWh1AmsT+sYisM6TV
djQ8CYDa9UpF9q0VJHo2fQFaNJwqawSO7w4EmglYahN7RzmmISFTxKTRdm6dhsMSdoauXquWHR6l
smrgQM3lE5O4MqwmGR9BzWLno1gTSJGaOkkBq1L+Zy8MPGHM1vn7sgfmwt4jd/cv+r3XsXsh+ecf
Ucf6K0sm+oLl23IF2qSZ1mSVno25Uz+eG1yHevG+Z4ZDW1uN1rot/aeWBwkKM2wnuhSs+JYURCl5
CaL5bFVLzSzc6pwXw7bLLlwihh01ldP9GapG9a8qxXg1B5e3fuDGNh4MvNhXALTiT6JGxzz0aZ1e
Uy6whByBx+UrmfsKSkVQDQ9gr9RyNBGYgpdMkE7hZ2Jt+HKEQbnr2OMk3oqgxGUpU8YKrL9cX/PJ
4UPsUdAUW7fI6odOaQNFKi36Z69ZXBnS12kOryroWoNEo4jVj4YjyiXN4Olxq2K+W5uqX3uIRbqX
gs91cezhcZjjZEeZH+KNNeAfndm8QkkBI7do7eY7F0Y1tVljn2CATpIB5dTAiyYNcr4OQRttmLjO
1Yjml9t/xciCfl8S3TYYQ+59zR5uiPvgclU4THrsvznyZmtau+9T5i7fCKpANgSuBJfurMXAhVpc
LaO5x2a2XCqwruvWvsdLB2f+DdgIngs7aO01tgL56rueuGYcqn9MuYiXZRwhfzVRtaWDFdr4mDHJ
jUqhzlS7FNRkWNEPoAQdUlM6sHL1zribKXZcM3qnXpwBW3OWlDigejUovysfqfniwRn9O3Q0tw8N
wymaG95BI7GYOs3RrUBmMKLrmhdN+ozQaz39onrC0O/ux6vRtj+qavqK6646JdKyfo3U1QdFy+fT
HCl0niTmtMsKba7p/AuwUmgk4XaURzMa/F1T8sqOmAlfC56itd8Cm6MS2d4rYJGXJp54hI2JyHeB
yWIjLWwLNieDS8JbeSg86z2flP3ZSNv6TiXPD/Ur6mUigPMQtCLY1wGzlIZORdIzM+jtJc1evGxY
Dsxmnjl2w6Sec2/c4UngK04W/yKMgClWP8zUvZN63fP0e899qc1XCVCT0sFevlflzDabEC7b9AYW
tBXlov6WmA891alnPuCagVDMjPYd4272ErdqupiEdDbYHqqLI51XViT7RTelOvb0N8brWXNntbPG
Y2ZIDTg3HaJRg02Ds7rL04t0q1e8+Udz9LxnIwfyPg/LLWrMv9NM8h28NqKDhdp6LM2l54rmBowX
E7JXFVCw5W685d2l3LlAiGuYuq1MyyTPYpUbyJn+vjOlOmS5a3LjdhrI1CxeRNCK6i2jBjfUXvWz
xDZLBosjnMlB2reEPve1FEg1s+d4YTwNS38/2txfuix/aCrMABLgyIG8Gq9X7HDYj0fSvU2r1KXF
F79FWPpuHWoCGFVTs5L71EjGemC4OwvGOoXb7Xm97D2jandd3A/xOQ/iY08M6Db7EdyJurvGQjrX
zOn7N8oxkl9dTZYP9nlo/wbDZF903VTfE4bo55ElYGXQOPYylHr4xacw/TZB5e0LgzJyRnw34RAm
B2c4nSlmeL+T2W6xbT2lXu++JkG0ZVcwOf45+SGLgu+4UvHatxu8y/wMCY7ktn5kFEWlhYv/xDGc
DNP2Yt/SFIs1lTQ/c6a+Bs9BdMvtoNzTLP8ioXSHg9M1T+iWwxjWLYeLqLPOsb8w9BW1jE7BNAG8
bETlhHcVdmV4jFgT9s89jef0XQ9exzR4YhYwTSPGB0HXQOZU6pTF6R8QHsqCk5fqt6zKUZ5F5r7w
aMCRbEQWrHwpYZyyYjSYavcLbLFzj38M0c+1Q7+8c/UKN9ia5gK2liirxfsUZPHW5lZ+CUTgPJFh
wyTftZvZMccvnnpi+JzQnlPKQbc6wHGiRv5fX0Xj3q04fli9Fl8TM4O9dGi5ZQBkkYJlZP4cG5l6
ZlQ0vrho9IcEBPut1QMnhAYE48qFlDquhqS03ytGCfs0D/6YXSSP4PfFqSU5gds6Vv9QP9BjVWHQ
7MAmVDJcqUayqpUoYBxHSbGUZ38Q0U5nQHEs3tnzwofxSChj6c64cGQYJ9WchV0yQHsC3wIjKas3
PGWMq7qleeZpiT60rkj1KIiDj20vNXKesBncG46S3Hzyfg/PxTtYTQzPyxByf+ekrWsn1WcpobK9
FXpWR3OJc+rj6KjI6rjbdjD5Lo7W7aW0Bjciki27mY4ws7SOQDKUuMe2ocyv0kwQ52VgSpv3YJvG
dFwanBv0IslyL6W3nHM7Ne/sl6kdQr1IJ/lITdRsIDTUro47XSaW/i38nhxYZOFuWsFjbdKrBE6p
L5jvXXpwcOWRh1l6i2+JS435JkY/8q+WRy3zGeuy4qbOcHdItgEtJPyitg7m6QiO2zVeKFZx/Qto
3r48icKJho1jQEncUv5a6G8928J4xEuWx1dGueMIZVAI/TOLgJ6OEO+bUfxZjCZK6SEgwovhCY0z
pTd4ABnkqS+oOFb2S7DNiLYMfZnD5tmydznBHnu3gWc+18gaYmiKjTQ6Iv/2tKxNH2Bfgrj8jB5D
LgZIYnHKgdg+mLzze8KirTrMURHQ5WThnpmCOt5aTXHP7rvZBnZYsOmBSz5r296Df0dTxIfjWtk5
ZVR+j/O0n56cnS/XcHMP8cyGTlDSmPEPhWL+u9QjwQ0zkF+D5WjvSGi3zp+qmctWWBoD0eSpanjm
5s61/9YJDN26CsythzOKkU2kMXNGmWHuCnecfyncQJgTImK5novWWXUigbeBiQZ+aWM3mBV7B82E
xDrBs3udkThkusSeQk/P/Ovg+wfEFNX7QGj+W8AtUb6rvOa+sQcTxq+N7dnBtPM97nyh9O7l7/5s
xyDbuctGau+CJhwewZh2Jc3uA7Ul4YTWS33UkMe5+44PexER7gS3zv7iBCUdy5VGEL97NwAMgDAS
JV5OcO2DSjklugRfgHVMgQ0RpZmN7FvrousJ2kFVTEPf1/1N2LXppJgNTTefoVz7MQMA1Ud45LYe
bO3dHE/5u9fanb/RdT/BksEC/oDAPXbAq8uinm8Q4vUaYsInY4Xho6wWL92Aj8FnADJRWvPG8iLG
zttqFgWsmHnOs/eu4ypmmqLL98E0k/HTXCKrPYBXC5WBIg8aEc28itlBDYfMHwH6ig8nHfM2e8FR
5Gh4t3U0GP+fhJTo+fD3v/83h8rN/wsJqW/78m/yv4OQ7v/Df/mzHfM/fOoeQBoxobY9744Z+i9/
th38h2mavgw81ww8lNn/5c826Gjln/GvLRvLtOlY/Lv/6dA2xH8IHNVWgJla8Jdr/z9ZtDGhwTn6
X0WTLvZvfjA4SCQW+dMs6//gIKVcEw3Tqd9mV5hX1tptEZCKy4zEPE7ELNWci6OSPDOAMFbN+AEy
s4DYTzdd2OtsK13KnJ4BugCSyTaa1myonfN6ofp7hBjhGze9PNfzFDJoPlbFqdHRueqRQuUUW+9O
fHTsm2V8waPb2/B5HeZ2m74fjLfK+lvTfERSkHNX6Tlrt/s2OG70S8GYuOVYdm80WVepiTqSFSsF
vMjzAbOxDtIg+C9ibS4tHFM9JskM8wuNaMzV1i2JwiZ+THOAlqLrD9hNCZK5XAAfIETf3OWWOMDl
axk/44fjQD0em8E4CtwWhkEN19Aw38gqOnW0ZkhDAt20oO+0ZNQUaJsIDdDQ/a61iw3q40655qlB
qomGz8Eb2g1Ru2VtBHdoUPy3Knyik+mFuH8FEKRsD/SXrNqY9vT8jnJZyIB1Az9/x0lauWsLwQvl
YlUzFFa05Y13zgaTb9Oet6P+5cax8YvfXoEqXsB8tK9+8Fdx0F04tazQN26DsB40RlQ44xq0CMHY
NOsvmStfl4njl8OwfjXh3wtxsGNNdTnoJCunV/9UB9jUIu/tju0Kc9gbGEH0325Vlunen/16Zc11
huThNRcTI/cKGegIqNYWX7A9/mBw71aBbXwsxXfKiNXwLmNQgUfInC2m+3vBj/0d9UtJ+xL2MOmI
7gFGJwKX+9aDg8ULBK6CL9n9T2T9GiO5+dJgIPLi6I16pw0+Z3ur3HcJBKHqRuptByQi4XXH2V3Q
tRa1wxVTVvAbjOCQ40h389g9TWKig6LJnYsziC3IilCMYoObdauW5lRZdKqk/b8mYoHn1Hmk/Whr
VvXB4SHFRvJrpVyQ/GIH5HaNohxaTXWPzRDeMrBMgdXvV07kX2SeEhLjmAtfG5uBwNJJnN2Ax14I
PFWBGe8scg3GzFZf+nuvN7d8y2ushluqIzZTy8S5p7sH8yoXvz4oJJGhecX8dI1zemfUPoHC5DHy
0i1XyrAYrCtoW04Yz2zDFByMbNZQpwzSi8I5mNjz6biHWNOg6xnHZBDIYkgXSVh2P131AqVLmW/3
Vj9bTBxB8m0logBDSUctCvc3EhLreTZONZJ1nxIM7D8ZOjLzuvZuzUwPJbY0t/MIo8op2mJVqnk/
meOtRxa1luqRlqC1a7YrRySU3txR3b55G6v3KDGOFnCZNHc56g0o+7Cu0fTvAE2IAiuXV6lLkfHH
X2N5T8w/NnkPnNPNFTGbag2lmcKOoW2cy+mg3Vt2r2goCtGHur/ei5lNk7oKfZzE+Ew59WHprhUv
fzK0mmFNeU4nHNeK6bv3iHCzTXBa9QCOmoVx68wJwIu4P8gBQjxUTqqTWlBEEVM5p25XdWY8VdmH
VPYvDYPrXNA2MLxMEeA1l7fBX0qeqm9wuWuPpo+a+zrTQ0in37oG9hZl24IDNWBoLowwgSP7tWBe
3vCac7SkkoGC3OVfZPyWWcWJxl3X7o2b704jfKURS8TD4CbBCbPaHzeh7iov14MVf1tz1qPBv1Zc
2qHQcKwxsjPopBV0EtB066mhrKDl6O+LkSF7xmyBsjfNNNBQJeUtKt0PQoT5PA4b3zEnNCYWwCVa
9XC29T3Jl10pQw38L5oOVyMNRKZCY7TMLc8dsVKTaHNTRfzwwhL3i0u09orh12uX4+Ib52V6NtUB
K5vZC/8qnPqFqmoqcNqPe9pZUa+dkWxYVVDe6bhrWOMBXC1n32rFxhbqoYWyTvBi4dTVJPl356on
w3Y5kQfNEwSZz4G3lqjd1SS9zBDQ/OjYayjjmj6B/XCRKgMut1m3bQYqPx3OkpIuH/K06rHA02K3
clWSkOI2MianNs0eWsY6n0FqIndah6joLiN3ktptZUhFyfBAY8XAxHxMjxmOlmbR5r4RVr/F046i
HHc39CtrPbf3fgccvYdmNB14BN3gnqmGmt5BTXc7CF7tq1Na9+4zvYak3v0b8N2+M+rMMO9BHhpk
J9YuVmpGaTDMBCiIiKIKkhARfNZcbIeui3bdWPQrfsFQVMNeNP5PUVvxyejw1EjfrDG8UWQEka8/
5oPXv0auTx6lJXiFpDKvq4SytkRrHvjBf1c4aJFavVUcJG/dCEvIYvMPvPEKSpA3Ul3w/79GXH5o
zIA6U8VM0X3rjRK41diKW5fIeEei8mlY/PGQL/YmNcV7qUx42A34QOpeQZfVv6AHAZNXZvltNbV3
jLsI77Yve2vdgYCFR0B8iQECxQxc4a1X242gXdydiWo/Bcs7kGdYAtMP6Hd/w28gQhz269mVB4Bf
B0v7yaYr+YIJ3G7QvreCTWntuAYHcKpZQuoHN1Aa3s1y/FO59ntt11vaZSFolcNBFc1TUbeMTLv3
FpVOta3aSJsSSNJtfhiXzb6KH2k+3sA5wIG73LeXVc2VeiXJj0EtNYx9wVhZpdiSKNbV+4UrMULV
SU/S5/JLdCKvy25jMpR9w+TvMyCPgNS7uHas3uigcOXBzL6qE0fvhOz0VRsOEGVi9o9Am9DG0KsB
TJg66l9KUamtSJP4U4pGuayyLTBs3B00uXSSuH3FqYGmXHoMQa/Vhzrxxo1L3fFa9rX9VDIkW9NV
0dEZmHm7lqa+K/1mCUnlSfVvUS2FOiCN11fomNWMWyFl85+pyiF+wlQhG8tdtjT3Tp889oj6Yddk
np3cG5Qi+CFHz6g5UXr9iCGrJwJ4pOCD961Qhnfire4eMUV6H2K+R0S6Qp+B8ONNarzO/SxNVXkg
+ZYEzqXPcL0x+j8VD8N26DV4SwUcMsYmXQ+E6Nhfj/6gc/zQgrblNNMH1kR3K4Z4DjPqkgtI6vQI
31NdiDTLSTtxfKVKC9qsNZcXg8YlPPU/LeMDbzy5HC/e+jKbD1owiZkpkiFYIp0zTuORIbuaPgQ/
/YNUbEg0f2GFTwNv63edvFbL7F8CAixXfpTokKTTzcNCtSlSl1Uqbd8yfMHkbIGEuqTHCE9Z8/LT
A0jDmOQd6FTNN5SIRU9sxoSvldPRZI4dTo3miVJd46G3qvK7TMzyTXlVdXZRBHj1EBSJ9fDnlcsc
Q6+o6X8AIAq/UL12XjKek7rZBVa9gQpKPjEvgFx5lOi6fsPcBCKW4Wavcd6+z5YR7YIoZtIpjXid
ttvOTa1Pr16qI5aPZNuW7vxiLFn1xdTAfUsEFr2qykYkXU7KuaW6DWCUKLRnX756ZaDuLE0aD2TE
8KwZGZwgVAMqBNYfoutdA7z7WIH76CLaBsObM6Q3AacYN+exLfX7OCQEs6+ITR8qJpi0jFuE/OyC
uH8Y06TiCGd5e6bZhyiOGEdGARSGkXGKH4GDJpjNOxqoM53RL4bWOKDM5mJEIxegyE/WFph3KNTJ
P+jY+NkT5sVO5p2Zdj23Fb7c+4GEs+HeIxV0qK22OycEA0iD/sQJWBvcOn+s3ntLB9Ndt5MOh9R9
ighJHuUgzmn2m/NdYt9IAEh2+slM2YkJWZSbNjGybRov765hv5fuxNE2jdOTVjTf2Rr1eghutIiv
WQZPRN1BvDjjVbrmeznoJw109KiZPK8V9MDYKm2Y9N3rPAAxv99b0OEoNsuOlt1A0ofYKeWYXQYJ
zAG6BxemQEwTzm0eFEx7fufBJMx8DsWk2UGdMtYqpt4NW8N+i5MJo3ciIK5phRvACzo6lnlu/6Wu
ajaOovWkBWq1HYGhQJuZS0hCzHAY1N67boB6Y/tjdbtAEO8fGHalO0xjSKtFU2W8GcUdMtCUm7j1
+g5vcwHaoInxKks1DMBCBwvvQQKMVBHZP8+LBuhdmV37F/8XrR1Ud5ubgud78z/YO5PlupWrS7+K
w3PcABKJrqKqBgenYU+JjUhpgqA69E0mejx9fdB1hckjmgz9Y4c98LUulQSQSGTuvda3Rl0nX+mL
crft5AzwWdte4PlMNwswP4S9oz5pqCH1e3DwTnruYhOTFO8QZT4a5pLvlDEckCL/yMDb6F5hfkug
jzeW+5lD8Up1oeW0lrNHMLt/Z9D/1/T+T4lN/T9XVMLk6fvzcsr6b/9dThH2So8OfN9xnMCkBPJv
rrT9l/RcyiUWpRNKI/zIv9zu/AzOIY8fk/yp65r/LqZ4f0l8hi6WJRG4oP1890/s7nItyzyrpXjY
5lfLfMBfGvAf3zJfMqXrxe2lsqj6GrnCJ+ZbUTnyFiRBc0qP0yJZVpTIjQq/K/M7G0PSxzTiA7P4
AeJR9IM5/ficIBIUgI6kdt42ENBLe87PSaefzHPaw+pGeAskMzfOgmCfSbXGUSy4H+eNmZdps291
JUCwWX3QhbFBJZRz6LBa7GMaKaxMIATnfOY7D9HCyfTYtqfOmONVQRpBfhvVVjaMaRxJgXsl7/jk
yzWb0K+rD0na6ENV4j2k2GsesI/ayWE0BFmGMVWGXlaoUXNIY1bJ8nQ1kW1gXhF8Y9Hu4rcyLyrX
yB+XoQ4QuRSd5T76VZE8xWDut0SVDQte3Ep8cIXEXjxr3J9XDSnTW11E9z2nSDqLZeTplv3M4ljG
g81fsQUyNts3Y18u+oozQm08au1GoC2RtdxgY8cwHvKLNlMeVl2viguz9krsZlFc2teVxtx8YyJi
gfFEolfVfJ8o8P5QyjD5LuPARsIIVVbGt3jlOVM6xGBUn5tY1zM2icSmizKN39kDWqQ75rr+mihv
Rko3S7WsQn8ooqBg3Gs5F+ZJi96LVrgdlem+bZ3+kgAr7HiOK6fVhSPEtWrTCDgN9fRkmyFUm+/9
2hx/ZMLKm48kfyfwe+NuJIRDsGO+U/QCz7SBIxdnq3tiyiH9SBB7fjLOFE2cjv71BgknCC8Cnuzb
eSxbs9l4HsnQmIC9mGShogncANw12K+a+4cc+aeGh0i8KGC8NuJshbkZ1F6MW0/yEQ7GfkCwl8Y1
rWKhZgvHi685+QToeSgZQBzulg6LUdRwe+OSpPnekTQgJlkL/7zDWWVtbWlP82mMxrfdNfXoGuc9
/oriAJXEh+LWuf0ZZqgsOXOjBs2Zirp+wMfT43+LfK8vTjxNZsIpQK/xibyCnxxmR/iH9OUL0+tv
g7noP5CM1W/TErNnaDZuczFDc7wySkoKnbMGEoNOK69wYnCGArlrQG6FI4fExJ5vZz2zvamdWZ9M
Vj18jIH/kO0EAlDk82Rc+a3qP451ZZEO3Ioq35aQgj9ZZE2fII52uGcVbwZ+mNI4oF9AAkYadHEr
aiA1a5dOnTZKyI+T8JqnuIrdzxEzTBM1aNCWa4sR0NtsovMMiyomznopars5xcfIptIHjcHujNBR
9AxtnhsXWZ93D27kIDaYoQX5OXdcD0KRwXQ6i6Qt1X3Xsx+avidiyiJ0xhGZcR62JtUZvFRjyOup
cCiyONB23kWzQoK/mTKbLWa8bfjiM003o5kHBdsJXU2+dbBN1U2UiawxXr4IvLqIU5JWmt0toerk
gHXsrFzSs2Ma2ssumvRSl6c5BaS+/tloUpky4k3yiArDtkWJDIcIuxZbXKxRPk21XRV0YwvxCmxz
UJ6jllZEz/qumkpsqBYmwT1walOReGuPct8EYxUU4eRx8zecu/O7KOYsaV3aY+uM46cySqD4sGfT
Hv1dp0E0ckir1hBUFBqySEN3EBFNK2JHkvs6LjqYpxWK8uQJh09bfSK4pHI/k/ZS53dYc0Yq31Zf
68sg71J9SdLaQtcxT7RVsJ3oq/4DMot+hC+Q0W3uSNvcVtri/ByRn/jUK4ddjInC4gRKvjxw4gAA
X5vll4SHu3GCyUCMTUEucUgCs4fCuAXIONE+JsYVuGoGpQr44nam1JFvaFOpy8VR+szPXfTslYq3
CDLcnU5tEP6T7/fGIejNCrrF2H7G7CDCUqPqoTe09NthZMOf9sTKoNetrMNUBsUnGAPeddzNFbXD
2gzA6cFytLvY43zmyVNYf3RLXZAOoxYQVFeV2NzE/qnZjHA91Dw5XzBbE/U2lsm27MdlC2WqPKFc
Vl8ErOrGBhXEfJcTB0iycwF8gTMQdpGhBM4LQlYc0IF55BvPmESkTfJVKjjvO3kJELcjDSsuMRH1
5k9XGtad19ieTfOBihuHXPs0SJrqUzFnbklImXIOke19BXKp9JckZkE+68EYq+9RYbf1ZZOi0djl
mccDJ6+i/QTRMsnCvOab+zktYSOkaDYh9CScyWR0OelCxt/ztM2eHNcVxqM79Xl8QU2p8vdRliES
4wUhZwQbEAEyWCOHkES30Q9l2lYfJ29uDim6dDKXere6cvNlMreykqt43PeqeZ9K0sw2lhn7l0Qs
08yEdw4lsZy7QyZakLQaJBeJXBxJVFAC1nZA6++wvdEMRmudBSAZAcJCrZxxChpkcgPbpnGwBIM6
FHbjf3H6xdyqURKCbfJ2fkTG4l2gOXZvOr14TtiSrKdpaQj2tqlfGSem4Thf2FOTO95TWtlHGBaa
3eLMOV0f7EBhD7riacAVnsYn1S/HQEYdafnWJk6SXEU5aQ575G3KP0RpOmPZdcUF8WuOR9Yi8t7Z
M5Kf8yLjmQwyxLHrCtn35X+bk/9qTkJyemsvffn0/Sl+ar896ec76l8/9PeW2jHZOFuC6U27MXB+
9Rr/7lBK+y/Lp2PpsdG1gOisnKh/7akNy/qLf1fSiQ+kadKPoeP5/zuUwvnLNWkE+J7nu77rCPuP
dtUv9tTsm9i5i/VXcH0hVkXgyz2130DWsJKEHFl2IqeLv0aBxHzpn92UD3/3O/9BtuUHqq1d+3/+
+ZJT5Vv8/VyM5Jd2oeRxzUejSNe0gJZQN3fUeWKqeyzQD70z7eoA2b/GE/o30Ozb9L/iH+BbizVY
+vmAa1v1323XdUDbXY8k3G8LDbJH1M3z+JnJLok1iScVIpQ3r9nbUlzxRmPz9mX9NgrfXo9rIkyK
p8su9OUoWR6XAGlnDWyL8guBEuJA5LT8++X6j9eyPoIX1yKsFfRFTYhUHyLi1hbzsyidzMj9wtJV
G+blhLZU89Er430OHTT12zs2ct+AYeh3Lm29QS8HFRzomLkeBQNp/8r3eTbovBBiipCixSLNNw8e
SLf3ON3T4xDwuU1ooW/fSib70XjsqqAK2ahROHmuL8Pzi/Rm8NLsQLoQ0MKjF1GDZDjAxDGa2rdH
+v2h2fT1HduXqDNd01v//NmVRbOuWX3J3aj4QJ6xNOZka5No9+ejCCr1NnICYaPWfjnKALoEotbK
eQVamJ9lM+R1JiNe/XcG+u3VErYjeIdNl4eFXOFopqOrHuKFwxOJdX0c9mOeH4Kh5nAVpTamnlr8
bBHXnLx9da88LQeJRODSFGQxso+elulFLjGFCP47Iasd4tBpr6U0yE0jWPvtoY4fF3UIXjDftxxh
Iec4nv3EX7lg5UFIZmOcHeCdQtYcUe6+PcrRdBc2CwXTncU2ANDnWUdvslKFSRAnNsPZa3J0klTZ
RXFRPpSR9S/W4n98nV8ZSvJCe9RTEErYwdFa6Cxm1YA5R1YAC36NQOJ5Bd5Z0YgayEtSvPOoXhtO
oH9hHvJauccvsmoxrKneIoDadZ0Wi23FsXSggHkOmc2wwp7TY/XO3Tx6ZtxNgaOaNR2SG8m/8mhO
2hW8DT9Pc7qxLvGFMrhda5F/fGGCG0jGGDdxhS0ePTI0Zqp12ppB2HqfoseCJV102S4h/GA3jbZ+
50V77aLWhcnFXM00OX5uEu9aXCIhDnnd033vNcWuCOii/ulE5Eu8DoI20GbSs/t4vjpVRJLPjYXQ
ZkLFu4kgvQCZJ+ga5xLQiC63dm+P98pV8QVjKvK8oMkcX5UnjX7hZcbHEJUZxiyZY4aGCvCno/CI
2F7w33Uf4B/NeVJAi8GZaQiqJoVcMyAiBilX798e5WhVYtox19hqkH9nWQFhMy/vXecGbeovM6Z7
TbIEzkmgGTFMjM62o3cu6LWhHI+Fl02axVw/HkpYsQdsh1PxUrhh0svptrUCAjLEnD39+VVx5zx/
fZvIR1mf4LPvVb8MfdEsHMAjN75r+mg6H1LR01gc+z+eCzZBrNRp+Zow9453acS4gzyLExQTWDCJ
D3XB905p7f0PLohV3eH74djrZb28oASmz9iB0UQThmZmoQ1gXYleRfGVWQXN2dt37/f5zQ53/czz
oZfAV46WojGrFHWJHNdN0a4Rselwadacpv94FN+F6gTU1UWnZR69tVSdR2fmFeXM3mi4AQvN1cJ7
Z3q/cim+a9sO+2dmunSOFrx0sDLC7hjE6Csszoj0KCOo8fLtS3llZr8Y5ejpiDXFtEJXBCthTE7A
JdvUfFS/K8To3f7pUHQOaCr4Ji47k13Zy4ngEL43qwEPlTPy6UV0hfA6F072UFBWeecJ/X5Z0gXs
y8y28AhR13o5VpDnuRilma+GQXIXPK+66MY4feIUId9ZG35/TpIuG98mweaEsY7u4BgJo55rhqpZ
V3cOTLxNLqz2nVHWiftsg85iB/YXC5FlC4cz3Eomfr4skP43Epzn0dOg8zBcir6uH4sYFML5AAO9
gZRgFP47M/D3MTl+uJwVHTZ+nB2PHtjIsUqMVPDCxrIB5ObY5QwyV9CEE6IgbUiDb0+QNeH06CKd
dSWCVhT4FieRowFpkwZWUpPpFPcAt0PPboL44AYN0VH4D/xPxugG+cFlPVxB510LLydrzM+ibdrH
zsK+RNYeub1hUxE7v3GDpL+WCPyMjeUSr3uQ2I2NPc5MfObSjr+8/dv/PuVAt7FNXg+9BKuaR788
rMKYGjyfo3EpIU8UywDiIFFL9NUoQPi8Mx9eG42iWGB566mGW/ZyPrQaw55u2OeNmdfN+xI79T1G
2E6jRgxoyLx9ba/MBAt5tO8Buvbp/h19/0SUZimu2YKnvob8SOhLcHAL8iCJQ5qHzdDU+uPbQ65/
5csJ71gmgzksFh5z3n55geDQFjLn3CJsA5OiqvtjXlY4vpngmkEeI+V4+/aAr10jb68nBBsWup5H
A+L+wPqIhi8kxYI01th+IFXtkmC0KMRBl74z1195ftxMakTeLzn7qmR//j5jpEcYorGHQvGGDm90
bXOHZDU/xdxrX799Za+NtX4OyeilTsLp/uVYPqq6cR6RMTo+3avErY1z2KxkqgGE3r091CtPzcOp
zN2jfctm/WjdJXMgdv2oBVkdkEmvSCe6F35ronn1LWS1VbYrwEm+8w37/cn51NNcSia8gOu79/L6
aog3CxRe3gW3bS/bpYx2jjlap0GagY22EF3+6UX6wbq34EoDV6LVfDmeIYwYHCdbtH6cxoM/4PXd
9KnuLwrkQ2dZlE9IJ5WzfXvU35+ij4uBLBN4efwP5+gdbJGNYRdnVD0uxWFRfMgU7WHSOZFfvD2U
zwW8fPdYv+zAxGIZ4GI4vqE2MqtiAHUbZqLqB7KwZPmBgHM8Wna10A8A13ILHhiPXzr3EF/eHv33
OUShgfkKOf9XfejoQgv6yzJtciKUte4uEas4oZLULGmKjuQvO0V2Fzml894e/7fvOPHZpus7vP8m
R0z/6Knmg4LfVGd87YIyOJ38uLgIoHW/c2tfG4U1VNqc93CjHC9rGDHFTN4f5/PSabbeyhEMYr9/
Z4b+NldWKwsp2dzBAJnzryCBZ4cI+Jt6sBz2jhaC5N26IcNR0PG4EqA6bz+tV4eimsJZ0Q2gtK4v
57OhiqXXXemgg4NUiOvE7aYttOVyZ2bGdHh7qFfuHRssh6+QxGGDOOTlUKWVgooXUxnCUaV9Boig
2tIKrv+wmkwRj7snKA8x/al2HW9DRtECnKjwA1TtiC/XJO/qi+sb/bx9+3p+m+i/xnFBO6yrMrus
l9cTY+FsndgBP6FQwG9aHxtZ6DeBDlfwyOlUExW2h6HQvPOCvXofWfdc0sU96kBHi3RuZ07mVnMZ
aidQZzoyaMDltkj/R8P4nNI5XGIZXmfOs5kR6yXTnjtiq3Dt3qHAC5k8NCiHvTMtfpV+XixX3Efb
tHiZPJ82yW/X4wEs7sl8C9FZgLjfuSgYSShE/eYA8zbtkyaleFONuMFBrRy8oBLvvASv3dFnv4F3
tHYEBaE4vWtxIOwNPA2Yb6uHXi7OzdsT5r1hjj50bptOc8vLFQ72NF2WgX9v48t+pyT1+iDr8oEC
bN39v3xsYhgW3KPrXmtGsU3YatyERmkE5juP7bXZv4rEkCwx/amrvByn0piweyXK0Mng8454h24w
Wo9UpdjxEcDuqejCSqr3DhmvXp5F08Hy2O1Ra3457Nw7OG9rhpVLWhEju2TLQxH39jvb19eWRdum
vEK5nn2QLV4O4w6zQcWS/R0JBAFCjBlGm9dRZpGjjd/2T+cFLzNiPKR87ILkquN7/qYRuSmH0eGa
jAajy1InTYrlQdd//kYzDptIDvE29fPfTvB2YxENyYJlLz7hFO0g44Mz6fSd/dzv946Tu2sFELGY
hvTaXl6OV0+yETIemAlEuGQLTvkhQUXjW3X5zhq1TuaXSwdbKsHso3dIFVEe3bliJpoG3zJ9G9Lf
9lltqEOj5/I6cS2if6uyfac+9Uu0+GJAj9M7ZgiLHdxa4jtaezOncWZSCqYwy0SeXTeEbddPBcd/
IsrsQHcfE6dBfux1Qb3L4daJTx6YO++UPYPR3L49bX67z55vsk+nlUmphDbI0X1GW5ElTU0CTu4p
Y596ZnkwKWZ8TECOvTdDfy3Czy/c53VDzckajSCMktbRYJGqKsKqSTko6spgpZzxxQfX3ixl+1jZ
jZkVIEtG1eOvlIbE5sTJd1mu9ZD4ODT4dMAhpgx7p/IpT5+yGWUmgjTYYZt2qZ2rgpPWjUNP0TnL
JxMFoG6QNu1m7dmPEqeCez6pMsBzq213CoWeVHxP7Ln3qzuSjtiIhoXtHknpnRzInpVTLWwUksRg
82iCSfTjVVpT7ruJgkkCRe76KYo+lWYRnLTYzfBwxVmeRl+h4vZuueMr5Y/ASBcvxesq6tleJSAW
+pqvkZhLYsEJ0imrj3OSw/0I69iwQNpYvi6pwAXEIZTndR4zCXpkmaASxgLW5SUOBBwfOFCR7+2U
TebERTkQP1fsAgR44Nkzx6lArPuEzGXkCxvRdAahuojCrCJE5Zvtx2VKhS9RBEpk1YS3fxO344Qw
x1zK7MGe7ISgkimdI/fGQ1oanGqsv86HGnOJt1eA61rMgNIVYTfXgbVzGznj7Y9lZYPSrINMHeTc
u8TLLsVMzCBUyOYiypWar0cCqI174M2iPY+GTg93PlAcB7OpZZ4NcYI/1piWpfqhRDT/yOreEBeL
bvI2LCNzlmcscIV56co806dCg3U6jWPSBXbtSOrtY0amlROyDLpkxJCl812yqfJRA8dQKDcZGRnx
uT1OQHkAB1RJ+mBImDebmEUZE6CUev5WzVCV5ca2oiT7wtuWR1vgLVV0G0WF757B4/W9fZsjqfpc
YnTNUApV2n2adGISmDE0aZlgbUTGGe9yhLJgmRI9mTcxCpxoIw3dutdVLtS4KxdlemcKmd1PxGPi
h64LDMGm55bxid2bScGGkGjnHW6hSO6tpjGuA5va34ZMrnS6s3uNyaNopUOYzzw4+odKIxM1WtIi
63f53cC3Nx0fApVWCjt3hSJwdst8QznPJE3RGFS38XTao1qKRg+HacnmZQMBO30UWhRraG/twK51
ol5tAX10PVlQ8CF2haxM5jYIOBR15mR/s4YSOaMTLEYVBrTHkI2Rd+czD+vsuu0y65spQLps62EG
LEou9XQXAJvVpw7m0naXCM+cwkS2tQzztnKwRBeNcvZVY4ofMZzobOuvuq/DwkGcSBlrmYinBLz1
2ctKW17G+FuqcF4AEgESQu9KLI4x16BIauuuGVffa03Y8XjmNVg5Q53kTX7mEx4xY02u4m9jzTEF
fKuwq7Cy3O4LJCmnu0/ZDPehjoFZ4FOB6bmnAKxu26omR8bLsY6E2NCmhNrr0sEA14Py8itMElG7
r8gzJXer9BNYsgZh1JdJE/kIqKPOb88yQMQyjNPMvltyY0keltSteBgZMKFNmVZ01rPOkvcs/MlD
E0zRDWu3yHeQ3N3s3qiaiuXGV+ZyMrJm/tSm7D47Q6kn3FRB9jnA3o5Szxx7hKmtckl/y9jfb02g
/j9MEVn3yUCjGgO0hEHlxGJAU0sQSRySuV67X4YaEsrHqYYy+QBRw7wxtbEywC2KRyNJbcs561B1
PSxOX5waZRPUJ06k8yWkFqRum27Ii7AuDf/nMEc40udugvsdZL1IL5rEMj8bCXlMh2bOCuOAJij+
YY+W1Wx6vw1GEgyUg2sQ6aqxSdgx+nsrVVl2EVdjYJ3J0cSQnpgtmLxeisfM5MDus99PDMXLPvnp
2UxYzrk1z+Vy0RAvTliBU+fGzh+B3cMFSUb0g9GcwPga69b+UEYG6ulcEVSEgnSRoE79cey/RrTz
1WVb1l63uvUH/P8BmBGczOUM99LIlo/FQknti4bK+sUHOJLfI3bKrfOiNVx5goWSJV/Fjt2GQW8B
d7F64ooOrCWD2Jd+i1VwM0eLa22xFMyoBO2pjB8L8h6/NoMSDwDP/GgvLaNEBmGDcdyYKd8AvUMH
OyjqMXasbiKjaMu7Ird18BDnZMAdMMBB4JxqjiKbsrbFjS0WU5KKEMns3IoCGJOcikryWMwxIj9W
OdgutZ8DT650nVXXcTU0xYNbgZo+oE/2lwsvRjB2n3RkLGzGpuErmSdDUYJUg2XNRMwArgQJnFkM
zBn8Gj0zyz8DMkt+wWj7M2nE03gqFx7eLvBTE/z3rOGYBwEcppMKbnX9U9PtnzkzDeXTmHjeDxW4
vv425aOF9GlASrBLjTq3Ng3UIDYJTek6n1g2Clvj8iCG5yOrVdueIDONp7OGd9Qmpa7LIopyU2fi
u8dwFz0I5ar01vB702Ky+3AaU1TN+rD2+Yeb3ILWfVsSrCNPrdpqmNIglGS58wfYMndkQxDBu2kT
v2eWgPWtL4lRGKFSNzooTghuIp0WQy4wug2OB6UfKqPLuhwA/0I82SbHTD586QK6+k9ENLTxDba2
sv0GPI0MANhGiXOlYHb/kHU08LE3cUeAEsCJvamgjS+ns0uE4i4ia00eIrcDchjidO2GPqzqKVWf
2BkR9bRpjGrwTia3sOSdzGfTuiZj3TMfXFJG49uJO90f5oH4sGsgwYqI2a7Edp/FmLlC3+6h5GIX
mW/wnlbGlsvP1Fe6reQKBDmRJadOKpR5aho+lpm66j1ScmfPPnPadG4fm2ShJkdQNzhSh278eWYu
ow9sBGr/ZrKCSoXYs61ywyKBK0bPA7RSy0+t5rqd9cgSRGQFiMtWdryYm8TsK+NLWebGeLASRcit
YTLChRQpEljOlYV1ScAvWu6JQBDwc4OZQTYD6kUseLyI6UPcGrn4BIXWuCIbqPYuBtq53bcmMIfx
CoVsTbXFy6XV3iYC/cimbEfR7TvDa6wPXpVl/sHsZPBkdKbZfgI2BOlh5WoLhOC9sfLibRL5wJhk
tVzB2e5MCGA3Jr751MTzaDyqmtAR7lA53//at//XyfbP9fz1n51sNz+a/iuez3/UP//RJT/+wRyL
6+dC3PXH/9bhWv5fa0mNLhx6WmrZDufvv3W4aG2ROnhWQKKEQI61qpX+pcO1//KYN0jCYPlD7yES
7N8yXOcv+l+Uwmm3rWV/hDr/93+/0IC1R//8XK6KGvjluZMwGV47LG5rdd3FLLcezZ7VxoTBcT7T
zd4FBb+1yR6ML9GS2PYFYn5VXQwaKCyci5ZQhjFYEC5O2OMfE9mnbUhhuVZ8WQwfeSiAWSBXUd9D
v10cwo6roXbhV2Yz2+88qMtbIkWoQExzpjhRtnP6SRRs5sMiLkmZqcWYlFubmIqfbFxMvZ854d+1
5FkSKJN4/SVc5qjGzWsv9klPZ9E+eLKeB9jMnSc2mUc8yHYiueWTSr2gPO2H1poffE+r+YyKM2js
wahjd6tSS54IqwbDMzgTIQIkKloYLhYdfZE4T5vtmPSY/LOm1ETCLWyJ+ejV8bCZnBI3L6eD9DIw
ZoAUruhBhCysisZmwBv4tfSE98XEdUIWru3g6s9ogX5aaFk+8t7jA4gJU7nKARHCRgkK62cNiwEO
iKfrMQxk7Z7SxuHIRyp18SGpLb+GogOmPyS8FSc2x9F63sWj1ZmbtE6jCWgHGUNYzrXmktJZbiGq
GqRMdvlyO6YpVp2qcqC3jU5d70bNxWwtqzDcnT1Bqj8QHaFxzNjdFziEbLYDt/I+YLIjeLx3Rbrm
O5BYN/U6aOCNjHkfSrORxiaFfPOkyZu5qd04hROQdi7A5WIc5q23ePZFRVhvfzAXOLkkOoJT3Fp8
sKbQrgJt7bXpqfLAZxB/hPLdLLuhSYCrfSnVmJ6kgzm0pyR4Q3eg/K1SaDqCBNS4XwI+ldZcYxEO
NGZv0QwQNWi55xrrmuHocBjgThyw88t558TdAo3HSc3uIi8C0iTYuhjlPnHdZtparjb9LfXwSp1x
kmKNLDwj++rP+DF2HEpTjhtGQJ4efQZkfYpYJ/joma2yLWLo2A8rZS/1ruhwMJEsYJv9xZwlgQjb
1CboUZEB2OxUo4kLJRwYV6E3ZOwchoaDrr8KW2KDlLnRdfYx3/hiBe+0GYGHo/GQlpiw9klK+WKj
XcwUePlty7tJe9X29yDssmQ7Nd08fi7TrKSzXwwdocZGMmaXeRW1Z9PoDeV5mnZiuIJVF4zXmg/+
CJkE8te+Waoe2CLAuOixExCwf/J7G/UhmFPyJFomENEh82ylW68m8fyjMw4VyWmkraT7BBdQuiML
le1xk8RdemoRUwpspiZxY1u6syquHF16/jXgvoXYr2oy7DObtFwwReBMrAOAI+en51TduJXoffKd
6VC5CM08A4ihU/CZezVwgt7lDjajk4kvWwbFpUhA9y4l3vSYtIGKIKi+KUlajFm5opid7Xe2jVND
Kybquw/EjzrYWlAEJHtHmVm866KZw4aCn0fWaluY3SmJFW6ya6r1T4VdA/tEi67KS3xgbXYymrqt
r8j4SNjEsFgkp+D5iuakAGrpsJE1SgyaONb9Q7VQ3mE/4SgZer1F0GCeWiUcKhssKmAGOcFEJwlc
3kosfcSQpHJytu2EiIStGr8OT58fqrzWP4umalA43+vscy48/VPNkfNzpgXTbKt2rh9APDF62dr8
H0Yy6BmoV8Qms7dKDZFcRoCoVGryp1CEWG4SjD08CamCnYr8othL7LjXwumsX75O7yoZFvM7efC1
OinnvCE+IMoSQlVHL/0BTMC7ymfu66ZA5PNAt17/7MzFjE5aqhQ/cUw6P3GwVoCAVZ05K+wbeGiZ
FPWDb7W+gGbT1t+jWjB9CgCNxLNVaz2sjxoNCHFxyINplvlzMJrktSbkPMwh7y8ZDeSBUIRLnYWc
ZNMmgfVU9OYoN6TR6PRU+37W75cqmj6NpkzUhVWm+V0D4Cc/jJyGjNNBQ28O+WAYzRoMYD/Srs9t
4yQWNcLAjU6B6RNX2NcX/ZwDZSMPpl9CuW6jwsQsh/sSBf+PdJS5uXWDfr4ZvBayQjSZ8cjxuTfv
ksRxTskecdSeMJMoOGHzFl0ONCe/674A60kQ2kwomtW1FTlz2TRvI4lSalPbRXchIDdVoRXMZbVP
iCW96sdeWBvHme07VE4Q6AdbdAFmRdqPoUQVh7MqSoFsYy/5qIVP3maXriRkWhM5a9E8kRJpTbZd
nRNBTYO6mExxpxieOOsSv8GewEVxHsFQJpxolauGPTFLKbbecrlrrLQlXGVyHzIDS95G0t48jwIw
GXBbG/MLh6alQS4xLF/XIYgSBayab9Ky7ueQEyokVNfuirvF1Dnwb+WT1acz/bmjyAcPbrSqvV1E
+ZWaVfXQdOX4UBWGAMNAJt8GQ3r5oXdVG4cudTw+N4o4gt0QxYPaiVSX91anMptiGMRhJEWl125z
tuWnOstqRdEAaj04fjkQibMBU+eytjViJtFhKR0O1W4mXFiltvddRJzI9tPoDh85SrV3TeYA42cD
lK/0iSYrcRuO/jWbgE6fmG0C5hAAEJ830qPzZFOYFohxS/TeVT8R7gEzI9U3YP2JAO7JioL8N/l8
mG0bvz++PKqsTVlHGfPKm8guorr4QKlHfyuq9VFKLdMPiOc5jsdd3dJJq1PQMfRUvop4Tu+JeEsp
hvqpwow+EaG+86H92gfw0vVVTajf5dgqzD+NyEvIYhyhv3CqDb4uvVPcgVB1zi0CEj/hc+rzrZyK
+rvjidLclEWarG2giUO44C9We5eEQ2NDAqd8UKzDauuTu8ZL7VrWSa2pu4S9L1oqfOuHI8ysof2W
Yqoka3eqA5i5FdWhTZHRXzuRvlTzrnMlFGTP7KZbgzQEEdpFmQ1bQ2bDByUoce4sNjQ/HKeP5zOm
VfK5ijH6g502xRA27KTYCM4zYCeno9O46U0/+dYOJRC+RBvyQzdOJlMfpxa6Z/Bj+X7h+JptrEFm
wLXios128BbgDFIcgU5JwgxmcJJl/K1l1jm03SaSJ1EB3qRuOizmheKVDc31c7oxKwcV+uJW4+fU
KdzzPhM2mANo+FOol5mzmB6VpBHp1dm0z8uBgFE7ipW3d3Qh8q3tNMWlEVd1vrdkPd4QQ+AVuznP
ow8l7mkICJTF5cavASCzC0kh1fGtjR8NI7apoiVTuTVNkHVMzIxfZ4qN8p6N33hdsS0YNm3ezZdB
Q9QEeRM2pzocznQO5kTZZaiGhUzNtklxXCflHIO71GP1lBa9Kk9lb49qOwC0JeIbDNOXJprkp6zO
QBCaSVYV+DY5Sm8ndIW7IKnqYvW/52PYdi0+Ym1N1MKxnF+V4MWisHDT+aZ2CkoHRUDhcK6n4dGr
Wz4fMLuh0BGCQKGYTTP71NQVEwWhps9q6Jlu+UG3RvqNAGXnM5aDaYT/jzqNuBZz3WfHZtbsJqzv
LdB09f/YO6/lyJE0Sz8R2qDFLYCIoE6KJJPkDSypoAF3CHcAT78fWN07XbU9U7b30xfZZqUYjEC4
/+Kc77j2ZU+teYcHAtKwbuE1xzMOVTdpHOnf5WMRvDB8VhRdMOY/zILdD5kOanu0QEo9EuoM+hGL
NogGzHImwfDZIDD7whs4UERxCWFbIjRnaXKg+qy4SGMqAUe9VsgMiZ8OgW5xt4ENPLDSaO/zmWst
zk0TGDjtSX2zMJggd9nEcEW9VjTAzdaWgj5jGPMuFo+Yydzr1fMkRyeLyWwT73pimRFrWQOzHCa7
3w4DFxzTcmJpJpJtw7BI1oWE7yQbVk600DONXz3jCP8e60nxNkSteoVint+G01pvd56/jw5BRGgm
qhkLCxDS0Uy57k0sdqIp69MGBARZh+YQmVAaXSJ6yr5zYnv2zYvRg4hxyrplQG4ILoS4QDJx7pB7
el6sweBUiaV19V6KxfwsbKK0GZsROZI2W75cTQZoZB5MvcBYXB19PaFLbY5kVIwPlb+W72UHK4g5
Y6OffDHMvxaLaY6tFsOAzeFyRs2DTe4y2NmHsW+yLWFCs8rYgVP9q9o6GiKj4tFJZgrVO7eL7Btm
PeFLW/vLmKAbs0irmkL1EkBU0YwdZZOnm5Hv+UCSwkXKDUgI+67iLerpGWKjnInkztcIGKry3Ol3
O5blm1E41ds4RtMzYgPoLQ3xrHUyB151ZQ05HSF/ubtvw1q80t5ABupCPf/w8JA+ExsHWBrWEl+N
51mVOZmIDu1bjDoM16ThtvVjvUT+o9n1xpsZKWTS4Vh6z5sd5gYNsM1jvy7hVh1zt5jvCSGFzdJR
7lzD9mi/Nr0svxbsdm/BQj7jgY5+/JwLj3AqHqz2ImBaD1ayURU0hSobClZpO4GU9Hj13BBB8Io+
ywuSgMpv3/0VM7m8Vkvu4uA1+GDbhev2sNVkLU+2M+ibqArIzqtEE4XkR0wlHlPS6b7QzRPyaJaG
9UEfhpOM+a9b3RVbaQSJ3StvP8BadSQnjXqwLX3+QqfDnNbTbqybpdilPiTm9L9cb6ZaJ7gpyg+j
6eTvY60saN1jUf+gKLbtmxnoIUzOuTSdQ1ZP/fbgarqpOMJ60HD6TANPiL2OdmpzbIM+LTe+uAU5
GyO3W2BBFhtb/5DtjLq4ZOgm0lBSKB5ae+uzaxBboxMDwnHDe2Rr4/4PLYX5stgE3wYwVUnHVWRF
NM2GtyLsQRhvBFT8Kr2lvM0FlHKWLR4cnav/naj9Qdve/UP//UQt/Wz79+H3xEzt74dr/Jf+GK45
FkRt5K+RgyE6JBP0v4Zr9j+s3cW+O312ddku6vnncM37B4Mz5mZYCXAdBVaI6PRfHndrh0oh92Cw
j/r/e1r3l2na/zRdw5jAC/h3Wcdub9+duNb+P8za+yDv38drKuwIFl+Y2JfrosFI5Cu803HGa9d/
wTWjEydemWumd9pGxivFcpaag22/CBihhAX7Os+p2SK+2TgW9kUwV8y5+k69aKO2gY3ZEnxOaLYZ
kHNUyt/+PIO4rg3DPDhkHEBqy+huGEU1xc5nw+Ydc/6Y554HICMp8T6PcYXZwQeFjBw1zX1dXrl5
NXF8RmzG4pm0HJbUHfx/hmHN40jllR96h1HQzriHcOOoZTOOq7ERbcBiiIXvDLpnS1DO++9FkYFP
9MggQ0fg11BCKC0+MrxR0PP6vrieTYCW8FR8cm4ishcveqfaMOev/saiNGR4cugQmymgozJjI1p2
757rbVD7vRC980rYggXmhAZk7HVmcNwy2+LsMzqyr7bVh6Bh2UzQbRgjyyq6I9w+MCSRN8F2rBd6
zGmKAhlD8ZW/JNIXcQDeDUzbolrgz8np9gGCpVe24d66nvp2Y2RhE1c0x5L+5ll39q6nqqtFMSot
m9fQZXGZKnvg5yBgdr+QJmw/WnvdBwC1m98vjbG5Z/Rw4iswQoOynBjc5VyyWerOjMwkxDNaZY56
3ZzJokWG2i8xwGQiU3CONLwjdjU/QNeB+2T6hkkzU3uvZaA4zdGYhE+eKkZ1svuK65U0rPfaDX04
ygG0MdQP1SdppuoJ8R6LS/ayG5UWWqu7onfdj2BW0gJmmoNCXCKAkhx0ygLfLpy1OoD5onu355nc
e0thB7krpkyOVH2da2TnrQ5p9ZO61OV0TRqUSUBGm1ORtb00Q9q60Dz6rSmcEykoxiuTLoIxYDBt
2ckSyGjP/IGdRdxkE9Mwh4w2OM7mak7XXJSkZ43zBrydiOcMzAi3JokxgJch4lC8jOFdNgZyoYGt
oQhdyXaZOsK/JQrtG6osCUrUdPkzjCTD546i0jliD61JmbPLXZwhMqZTr8SG8HuSJmGVh77mYbzc
YLKpK7OA6naeQboxj8IGT8orlnN9iJquD0Bd1jZJn6GhxqRi1UPwKHqaMfWzpjaviVH27GencyGO
bRTsHqbKGRjrOLDBAmAPuuhRQXjZEkUQb/ZKfE/ZPs3St/WNWay+uGRxW5E0Rxpgc9lp2hs7FjOu
97ctJyjtHi+1Ksjq5gS6N1uqbXRkILRPJok9+kaIOVCXKNltUuPqmSi9OIsMg5NgDrVz0OOqzQdX
UtYw26qqjV1fNvyo+BD5MVYwE6+UTY730hh6yw9zK62RiVTpv7VwiouUmTwgpZzOkkE8gRRPwON8
DZF9QAiU74PZbWjX8Gr1UZfgEmI41+rGms6tbpw+XVW34bUOapBdwNtcBBigOFGaGEgn44xjZjoS
BuLMv9fC3R7AaSIU4dytypThpiivSU9xs4NPDgv5m51Py8La2r0LdB/WxyLK1J2/2DapuVHBoQTX
RFf8Oh6M1MzX+iu3t+lIOh/f5rKp6ClLh4+UNEVN5Z7BnXhg+VO1D15VlvdlPdjI1OjhgLHhacfl
pHJFeg3InuzI3sa7Y7Uxvm8wGJ5dmKX0ypU5H7W36Lc6hwGALVgPLcC+qoQry2RinOJ8GdvqDIGH
PaZY7gYdz37JK6H+CIwDWOtmvIu6koUEvMAa0uDcTRnCp5I3y6BzYAq1GzT5DiJv4hkY3RNKTPBG
NcLP68JmtpsafrEFCa190KXR3PQ/ptDDnejEQkbrly1g254qZm10a3lGlJYKm5Zmsi9DcVLKbC5q
QeY0ZsnMzW7qbqofqfI7pAC+zaEbZaZ/29R+QK9E0B7xMJHhmElelCWNj3JemmAlsbLzLfHi+pXv
HfTaIWnv/WaU9zRP4srbADYnltUii2uYGu47pa2I0oav85MlmcMdLMUAIEbEoRkZVMEDM9xhTCnc
ycG2MJDelKLNvnpK6yDuwnxjmjaN+iQtHrwz30GeQkRzkZuxZ80tNLGAfrdcZsrKgTsnYhNjLUHi
Woq8XYr8/uRIeIuIYvaXWjcjsTeQnkum+bPhkfWlEUcxtiPgMCky0ahDnTlNc1BtuN5Zg2e+MPiV
1QHYCTMFDylKUpLQ8l66hplfyGV1/HhYomhMCC/zxqQo5uAR4dssEpsMZyIaoO6Ro7vYzhlJUBFX
9MKZFmfOrNtDUa0Tfxq9yXTQnAIiTqMObL+9R5lOLLTI3dKLIOddmAS0t5uGuuCq0RcpwKvgtHjY
7NKpEuFPm0R33le9AqF1IU0zzimrt4bbGbUNOeW78m3rb0fbyjIS6CznkTRIRIm1bmA6i8p8reAs
jGkoSqJqR96RN6oajySLYFpeELy3byCJgoJb2da8zaxI9kfZMX5Clyuet1pGHwxPEDlRBtQ+C5Wc
F+FJrM30C63J1VmE55U/8HrqBjjmlTlIPkZ4bSTNBaZPhCAqx41nf2lhI6Jl6w4tY17vgWAnaLGk
WxXEFOUCocm4ILS5orfP8R20lvFZ5yMZaWLSlXvMJ0Ocb3mIRL93rdxPQm1Fzyqq+h/Q8REch5Cw
OeGBWP5AzsHwteLKLg8w+ObbLMjkdFqIASjRAlBg0d/mHaS1smlJJ8w5n4apz+TBKXrykGrUp6yZ
VGdCLRcO/3hGQCCNZT8TQFFKQa1C4lqRHXPwHFca0bU4G/dhY6qZvmynLd+y7obua31Rg9Oqk4dk
/stBacrDAJJgOdAiZu3ViMpkSem7tit/cMQHPYzxqyZo72e+5gLy86SjN/QqtRtzTq6fLZyVOd1G
IV+yxYhaYowN5wqY7qiYOjG5jPmL5Zlaxu23M8yhF9uN4U7JkDkGz2hosjMYV1M8zRbBFfFqj8FN
AzBxTsqFAyXRDQskZnlDdekskrhGWcrswvSUdA6SVSCwy6380Dlw+3grx/YBk6l8jdRSfeSEN9Wp
qQgciBfA5K9S54zb23LoHlFarZ+9WMVtpUsyUMLNjH4OQVSjcNTzb0rYjM/P0sM7N/NAAq2/sDLs
rUBRA4nqqfRK68se1u0h6iW6NjhrvGJp2K+KOfk9HSEpryyDyA4gmLh8d8cJZLA75tEbvXf+aw0a
73cwg9NPlnns3gTIJKx59RpdTY5PjZUR5gmbPhoYXvCkXC8sjNykL6qG6CZH45ICwreB6DTZjO/k
zfBKB4jI4jWvFkmKsIGHxWwD8eZD1h4SVjaBE0/DLH5i4dFnbbGg/iWJO7wd2ByQ3WAPCLHcbYse
1g7raBKM23puceyz4A5rBvEiNw2un4ZdUsfhnSfG5uDtXpxR9YfKJb73wJDY+EWi4y4l80viWIN2
8EtMQoOnj8Mqpk9hj8OrS5J6l5A5n1UHXbARil17Mn5lS6vffZY7PytODLaV02SQc02h/7hW9cC0
a6vm/hhN/na2baRSx3nTR3niIJrJkgyMPqtcb1IBefKAauMsM4f+TADIi2Jbr8C5S+SioCVJfo3O
pmpAQLmxMCDTMqCmTkh48Dnve5cc+2x1EcNSIxskIGawwS3DFRf8Kxmigcpgf0CtZTD/7uDpWzV2
9gPThtW9Xpqsg3QYbTD2pdGgMnN95f/yLXe0YKqjuCVfgao9UVMr7JgNPxf8jr3+XBblR4dMU/Om
dji4lK1rxO1i+E71e+IpAcTrLFxASBbNVxDXdIGK1Emf06GFiBtmwRQmwuSHHkp88M98zuLWqkvv
ZQgNB/DSzLyGBKPmmfC2mZjDLSKSnbFG8VS0uQyPwWYU2yX9Zd+mdGHulnTkVH5uJrM3XpJlEhk4
yik/8nWZzzJgpt4hYwsKoJRReI9oDeEs96Mp+jTEcE3MSeatXdI2FimvjM794kjQeos1AgAOuE27
ZZdjTI0tzkKzHYqk9yZziv26A0Dvzpw1xxHrJOuHMl/4aEgEKdLGs1pxGtcFL79lTeGxqlwot8ik
FjoPZnWIUFxDEqBk4/PDezmNkA/hT14HS4WYscrxZCRyMbLdbMVRlk7ziiysIfsRaE4HECIJFMr2
Q+1nQFaB95b+Q+MwuEsdI6ctDfQG6bAHElIkAGsngTbTV9Wp3QizZKqIFi9VDjL88ykEgMBuqKZN
qBQTT8T1rOVZZmYR9HluFif2nKXrThQ0408WTH19kflm2MABETVHRm0JP20EksZU5Z53E22tA6s9
18b90lLensaBUXm8opaLrue1R+1p5SG/Wq2j6KMaDAErPdh7YpxFIjsKOo4mKRgDrxd1ZsnyrHEn
9SibejZOAqkYcSsRIOILuyB09NGM5GQSeV5rGftr01DEFjCjSaplE8jKzGRDtI1rKNNgGcCURTnX
EGPpMupPsuHROg6+IkyrUWFF6ek0PL/u9757JBrQSGkLZZYqL2NCMMwKcCyQP/QmiHmb7KJwQEgm
Y9vU7NNlUBXndlDkwVnOxdzfZLoZqrMtzAW7+Ba05Bn3f5nz/d739fDIVmKkv/f4ZHey05/k/nen
711/+L33tz2Cu28ptXE9YBCX9gesUCGOwje79oah/NYlppE3koEklsHYatBRnqpvvYH41h7wAmuS
fod8cCBi7vqEafamAdESqGdy1ZEwVKberFOwX+8pKZ2Rc4H4g9pnwgIS/pjp15sbIyinLV02iUIC
ZjOr68hDvJjm3yoKY9sVFe63ukLZPP13I8KhMq2bOvOOIqwCK8XrlvUn18yyYE4jhDrMkWw5hEfl
zKM+1wtEmx8r8mh1A912bi8tzojmLurFQMhrIBuRTGWm9Ivycp5HRr/bFtyjzckKLMUNApNV1+Ny
VCtH/CrU8B1ohfNY28Lzjg5hMtnP+Q/NShfOmNi3WSIskLS5A60605MDDxSCF0KEEb+0K1GeV/X0
LYr5QyDzLZahjycUXbb+VJzZlStw4DcT4pqowQACAbokLN33u6h6qwWk7zBoW3kh+nHf2Nlhv6Qr
b3F7DIFATleDM64TNypBB6eJmND1sMlZi5PvtHSaoYvQHMHULg2y0U9Drq10Z5GaYoUrO0zUMwc2
WvjSwA774rys23k854KfedK8YfDvpeMW1f0cdMiTHDQI7SmoHSSqni6RMKk/5Ezf0iayK5A5OdHi
XBnhgiuX1TFCKDLm2BojKh3uq10phb7fYxU3Crh167eYavgWVgGLRWTli2a8CXfllbmw44pXAqFf
w4lp+LaMCEzsb8EWqGXEWx2vuD/0u6YrB4psJmRcrg/YVjJ2DVu1uOCDG8kns+vCfLOPsDRoC7kY
I8huPVQMBQn0qANCfctveZlbbs0tIwJ2LB4CgHPGb2yuEH34REaPVfsSLguKawPw7U0J7Hk9GjS7
z+WAri1S3YpC7lvuljFgf7VKt35bv+VwsgphJGffMrlGleoCcCapYLXN+8xpuYvqkE/Tz5I7w2rF
HZBLpXYbRa+NAdUXUZ1PtWJ9y/SMilVpPLBb/ODLj5AvCnZRn/oW+A3fYr911/3Nc6uQ8/kDWhgq
+IVStFZ6hgFc5fVcXfNl2rMwVrVM+qYRczk3J4xUI4VUD4EKiTswehSCvkGizxIbwmfIdspmCw3X
xFOib5hwVflPFpqUFreD5ffOzWhYkTLydG4JlD/WUUvQsenPHvNaQppH8QBfe2tirHauf/AA8ur3
OdxssNdNMA/Op2EQr4oCXnbGZTGYhFJ4WUk2SdzNi9n9xGfoyUPoLD4xOT7ozZQlZUccQL8OJu7N
0Z3l2iAHtwUURNcHqkpcc0GEChoYY+YyiBr/rAmcrEmV7H1xQVuotoNb08sVmAoYkpORannoz6sp
2KzfpGtF6r4BaxeeYUzyXD53Pw/uu9okYxajZUaxOjQzDealRqPWn5gTmHQzLT4DLiH65YKToxY6
nN+LqFD62hQDTd7gBKayCILCnYdGI2hz2yGDy8Z8GLOfXuUbQbxr9joRaDsTIA2dnlgkjCys/efe
Z04Wdz1GnjUOushziQNoivGnl28w6zZYT8WHXRqaUCR0Y4v/QDBKO6dFHbnEurlTVNqMNFGJ/Mh5
SnoMelQxMm6HCjoIN+Z0cLdGXlSA4x+JkV2qkyJbkjCjEL2HCduZwViARgdH4EbIwShRkuKe9PDL
De15RkSEvECLPRXpVBBUHuulaD7NNZOfoi+tJ/ZuDH5KTczywZFwVugr0Jxwzi6VQABSo+mLrG4z
zndVHHExxhRcBWIaLPiM0dLHWgAzSbTlsq9enC4kNNdByUp0mqBktmjJOdAMsT6MRogqAG2InhDe
zfBZWZUXlLOyDimQZGe1aRhFtU2HZo0QiiKGS0yLTPlMXFDxYRDTFzFaqo0HUfT4FNlXt/ZhZeDE
YhadO6TwpS9ulc1/Kcm0MV0zNcpxskhNwKjup/LAfHPxbju7x17CNiBkyZ072YJlQzcffdgtT+MW
aSMtm5DsB2WAVeeIGQUx7UFWflkMRfkVAqg7fECIdBMGmiz6WGbk5CeBkn+XzuRystsOAJ4wmyzr
UK16eGajjSI3bJR9X+lpUak1rdY7HVuOqbSp7+tuKeCb49RBgulLUhjQWCTz5gUqnSZ7pI2w91WL
pXQVpqYgMVOPE9mdPM005otjSbQhYgte+0V7RC7k9vCpMNyTG2mq+m5F9JIfQuJ+f+TK3MQZJhV9
n3VBOGIAxd1BhmTdp/R7ZIhTLd4zGeHdUdOgH+BKYYPjfMtwgBqjd2uUueh4cbg7WYDzTU4oJKry
KIZwXollLHedl9HrXy2wM9oN4W7XUVCS0zEsG7WmITKK0k1VNJC6YBJIqFhp1oeyRnGdYF4Mfxtl
pBdOP9F+7Xz8T+XkZZoxL0pXyUFxhWYTeSsirIx2nbk0t1qJXTZuWYO/uBTGa4q3gOG/Nlb9E1lT
VJxHjYESmywM0odsi8s3cY1AXy+RQTrDVLnVJy1V6fHu9uFVW1faOHRY09NKIRtIhk4Yy7ldwg5N
yEotv7zORKRNvBrbGyzLe8Ab1AjvptLExqWVMAPOlKZ2q7R0fUmYPAMT6zBw+hUXw5z3VMuIrOMe
GxG9plmjb5OcjSaeRCjzed6QJ9ZXiISPJDeN+IE4llzsKzlFP6sxFKoMa9gO4QSi+xSDwQyE/td/
yLRjPoXET23HdnOKO2cwJU9RtSH8QhFTftSc80xGdDgJRjqKzpyJhmteDELI92iRy6PFN8mNVWaN
N+R3oYEIICJh6cpL/LNBj+U8HyeWYHNjZz8H18ow2eQOFiVnMOjrZcRO5IbqMLwTSz8TcMq4cZ/U
j5Ek1A9Oxdnmt76Zzo0sniOJlihpleOfbSRWCdKuGRQnpi0lUx1/besE69TcEr8x2w80ccEFCpbc
PYxu5S2pmQmymoaFNV1sq8raEsgdm5840hmqF5zP01clFdZOs23UR+AS53vvT+MUpTb2TGY+ZcZe
KAz7+Z5cmMi49IPOucGzuASxxMb8TFCIeUfaUo3JWrhDeTXy+q4QE0ZBrElxf3LZQomEq84xGf0Q
aOKKfpsTE4afEY+GOSyxE1jFvWrH/jdGB1lDxpbjE/qHnAAT0fTv/7ur/+euHhjAf7+rT363OIH7
7k+GF/6NfxpefPDyIWv1IPJAoEDK/ZfhJfwHkdmwIXxksPAuLAeTzD938uzd2S07zGVx/7suOLn/
u5O3/sH+focjW5hhMNHY7v+P4eXPpIEAmrlte3R1AG6hErnWX+wufT1amSMohjB1ne0RH5fS0YrK
eFv/hsTyZ6DDv34SP4h3AzreX6Gmk8UVkhFh3HShXYDf81DzcfHXxzYw33aAUf03ZIM/s7L++IG7
1cjf/TweBqI/Sw1o6nThRlUKoKo8EUPLyV2xXv1aQ8REzbhvSanVXcwDqBmf/u0BuP2DnvDvPqL/
9LZChcTExHqKt/cvb2umrZLAxN28D/0sHfn+rick0fD8EVzmzd+8tf/pp4WwBh3HtYFlRLvo4t88
S0zEp44vfwqvuEOaABeAuljvtYRmJ6pu/+ff7T+9r5yF/Go2pOr/h2mC0qnQfUOyL07vk8thk051
wG6v8qj7AibKonJua5s//uef+2cszffn6fJhuh6ZI4Ao/8qpUL6HRzzs0fJbJBBKmSA3wszqO++g
psYEuUX+N0/Qf/qJ0OvIY4hY0YA8+fP7anch++ihTXPCUvetAJJMQqnVpSfs4oHrdktthLp/w1jx
v2Et/wXk4BcDBMhlhAmOP/HC/eXhCRyms0ttH9VkoJZnBAg6mU+esf68C+p1YGNd/1bZB9+Ke2sq
/PNil+Eb34p8HezqfOn5+EUN0Axpt8v3rWlTj963pl+Ug9r2mhatf7PL/slTzBEpWHP3piFDRTHC
QPfWiPxhOS32aLWPLn7mPg47PaLQGZe8P5CciWjfXzIVpCtmrh+urtR9wQpgSXEkkJLNE8FKamjI
LG1yIS4Muyefra4aPF5mGTAnbCAxrQdgW5lN5Hcw2wmiBjEmCC76/jLMyVepjsvAXu9osz8q8OC0
GF6tpF+rShHH4/rozJ3WpBZl7Ml+iQQjFmBKtx+krS/PjAZL/1RaZU3ivTv6dyoS3lG7A5GLoqCB
JFd02xPgukim7HcVvirWD4wkyZ7XtAERKYyV03YyDlFWI+Rvgg0zvlcWSQD5h46tEg6pk2PVExtt
NEyoUSu+5j6qoXhwebjSiB7jUQvL7U7ROEJCkItl1Ud0z4FzGG1GUaha8unGQ1eEiHcM3XOT1e8n
gpUJ8XgYVR+IJxGAknVVbQcb7vGF71UqO8Pfqtwnp8i73VGd1x1O/VEw6ad5WF+qvmRsr+FQWM8A
VGhw6RXGoL3xWPCtMcYQvGOHahm74gnNPFF2bLu8LEuXSeTijoLFNC5XSf/D1GRm+JHFtXJr+Wx8
Z93Q1pJ7o3rbyAi56mZZMxAgskr+qG3W0nHr9m51LKaW2rYBB45XoF98zTn4HeODhiWs74miLIuL
1tQsFQqCk1iWOiHeSLza7KRcVMRVm2NoEZ7xjJKSsKbYXIxp37v/EVsUrpa3vth52axXmBtt1oLS
YcU9fccfkVOPdW1PGzRzmil/wj7NB8TncmMRQZS/m7PRWw9uuGTOMaRYZJUlpEECGt7GRT9vJtaU
GF/yIFMbaWv2whcMBWs9mzYBVMFETl079cHX3Li2RJBU11GyWpvm+xiFxECwhq6RTfpa/WwDSclu
5g7DGwdJLGIE312fCxXpn+uyeESisawnOF1ssA1LiPMPrF31M/2svJ9dbunE2sbCQnuvBPokxqLX
TTD4L2yGMqbyllejGe4ZQa1GRTNIxpV7Y4pxRh7RLwBQ3I0uGm5O7xdXjIN6vn7Vaj0UvrU9tk6z
vhvWYv2Ohrp5cTD2vEs7og+VvKbp0OMmuc3Jsn4bxjD6qNdM/NZ25ilw3sM8HZdQspFqyL3F59r6
xp0vC6LG+sBz3vMg8Gx0+Z37gGFCSGTnEe8nFAf5s7TY+bA02RwbLEZdfzk2mCVy5UM2h+z+8oRR
YU/4CaKn9lWWDpYgZLssD7pzBbT0xSJ3i/9iELgfjhx31zcr9osRDQ0D4sKFgwsrynvZItkXiZxr
JvmtB6oH5QD7WGF6dA/+xP/FxVhkXapRTDzVeV+OsWbQiEFAQuLGuOd3IC3ybdrly9nGBNEBSRCH
ds0HF7U2A9s1c/oLkDfTLh6zyp8GwJ8QmxMjYNS4ynsWYW2ZcUTurJ/C/sh42CVspIm1D3qJUGY8
767bvo6qGqODyWyhPbpVn8+xT+8/HTxnY5TRsiPrLzOCTNprLDAZkwGjgGMzWPl6naHxxSNmB/k9
i3H8AS2/1nnIuL/4gbSxBHEzIEuDMcFZkxHdhQbvFg06s3jHwr17sbSzvQF6WgJ9sYv2/NOuUPCP
MA36DFiMYPE0GHtLaAPgvXammon4MHb9dvQ7ywFAAc9IPfikTFdxW23+FpcDF1Lc6tHJU7fSw5oY
8E8ApxdozQ+6MUIUPyNDmfwzEiqPHnMR5PmVUXRhdoZTxwbysouzLqeqQQeJSacpPtg0quFqkFgL
YkBOLltciforXZxVy9taTMK95MwNSr6IvaDzBlzdni11YdUEK7UgfwDniEUeVm/Ohg+0VWZ3ubqi
da/5xbbteZxDlnETwCIoyhQl5XRfV9ls/1ABc8wDFHa/ehuWlnVxNpQh82Z+dHAljaic0a9oR+Zv
DEzJ7+UkcEcgkvNKRrPSysEErsa2TAV6soceggUcRM4+QvGU/ZhjJP8qRFHcaxzLlygzS9RPvWF8
kMY4nlkh4nQcMizJT9WCtyOxIFAEsQ3pE2N21zCQsX1+1LH2POZPUZgPl33I0iam3+SjDYTBNctq
chlP+CD6IR0xa74TOLBi5AxkwBNiG4r4n6m4MRjSjLhVuqxIDGTf7yMgVk6gcpRvuuA2PxB2KB2S
qqy8PQPyQmKhXrrsyW/WTI1E2JFpeCQhfHl2fAdNvoW/69JhQLZ/4tByWV2x3P2xbs12QQFQgufO
/CxcUjz481WEtWS7JjrAsh6cpQifxnyXDocCANkBn0s4Jng8lM2ssmLkpL1S9w8KN0d4vrnkX6Wk
N6O3kLUVtBcqcFV7TZolW2QC86b2Vznkm//M8Q2TpzZ6QistgEBDopco+Mit0HuW2xSBBfGNG1zm
LE2KybduUC2yXMarsp55Zinw4LNj9w9sG3vnOOU9jpXFX5ALb+j4hrTLjLJMyA5BOe8YUwF9yoRY
deZyzpM3yhdIE32Ji5vvVbioZPSlXSV5r/JXAI3rNYt4BuZKUf+wfimMV1v49jWLReZy0itcrHSo
MsEhkR7ywZhhvOpr1MbXsiNwMqnJwDSOvgeJA1ZkHg6/NFNZ44hox/HflnCNulNg4EU5Y1nts0AC
1xmxjWcDfkF0zFJfLEbI0UmJIbNjUa9jfjQI1kTvQIKmdyn5JvU/Sw87+xXrL1Vcmgy6kEMYBtdm
WiBQReJYUEwkOTnUY8JykMaIMRBih5TNrPtMHFCe4bmYqihxandsGFPgR0SF2WQFtdqYX3zj65KJ
zMO3wNrWADa3vVKTRuv1tqpwOAwZlxG1TltHR4TJK4GMU81BXC0lcggs+xDZUjFls/+BVMiSbI7J
frUTyKV59lU5vRpOts+uOTXLoqx+tRGTVDRUvH3he4RRHkwpj9gTeOT+zcAow69jr8htbTMg+QbT
jfm7xxO+XaDgDMq0Kgr7Sy1NeTMBu3sZJUaprfAiR9+XaHP61GZ/FyVjV9I9TXrav665e+lshQ5O
rH2yGwC4zotiPvZ7cG2Ux04+r6+lkNZyHqq8hIeFJTMRFDsO5itH3JCBGX6RBsW608BCf0SRNSCn
XCuoVrNAyUJMMaopqoLlRzEoKkAOYCxx61rnxD2IZXoZR5cdg23BbzpwHjB5UkPfjZDDJJSDph/t
38Abtl8NGXZdQh5v+RHiLMO/2IGGw2zu6etCyjFI+lqGv+cikg+Ri4E+5pM3zyarr/rDhKPptmwZ
Y3LjD+bZZiImRQCT6ykZ/w97Z7IcuZFm3Vdp6z1kjsExLDsCiJHB4MxkbmBkMhOjY56f/j+g6ldL
su5qq30tpTSSMQBw9/vde26oax/xKOvjAE8LgMxIJ99W43DP+G3O8ve+7b07a2SkbW3J/g4EXlnM
46PZZm6LvLpmYsVXPpbxGkFBvG51gAkO27/N8YK581eylsY1dReKNW+bhq35rVxDuNUax7XWYC5b
MjK67ESjS9gQ3J2he6c75gvZjVyDvQzREeTrse+wwH9lfz0L6/5WMhP4ML/SwcwOxPd+oqmYpC7x
4eQrSdwaof2qp317347L8tR9ZY5hlHQJnoKJLPK8xpLlV0K5ata0cpzG5hM+bLTtCp9fcU7jyXJ8
+yvn3H5lnuuv/HNYzPN9/pWKtiyWRmXgeNr2v+emvzLU1hqn7sY1WU2uuLoVX3lr/St7Td0RMWzb
LbCUf6Wzv47u/+bi/KeEH/NPlMFSlU3Z/lkYXH/gd2HQsn4jjGOyN+XxIEExIy/80UhprFVyGDUN
TIyYjv4QBjUoOUhaOrBXWDcoBR7qwB9pHeM3ngUe4yrkMkieyE7/Qlpn7bb8S1aHJdmGBKA7Fuc+
Tv288j/LSk3d4r/IbBzRUd/YZOPlzD3sLg9A/cUDTbkS4l8v8RLo9fBDFIBxQqbYj9TaUnabNmI5
lkXxlucF8V0ravBfe1YfozUW4CvixeZQMhJjvuM5oOIt5RjOpcBRy4pKOAOzUxv1T6OU4QuktYQZ
Kffe96op1E0JFq33GT9DnFPN4keONV0YgnrrBCSsLkQMlm8zLb6PPaMQh7FBCZI0fsYjW75qo1mC
WssrPJeCRW8vuOKjbTm6QeaOIZG2svgxeY2tbf/03f8PoqCxgpP/W9ihpwVJEDYp3x82Ms80Vr3p
Tzpd7Cl9ztUsOd3m+hPFfc2Jkg3SpJyd3ftybvVPapTzwKbtluFmR657y6G/fljIzIQbx+xLcvcW
pqpOX6yc+amVPrfGtJzyLlGsf7Wj/1yYNOnsBC0ypm6qp//Hm/irjPv1HixJDl8azipA/12cIqeD
U2gGCWrCFwGBJMN9YcxTYGuJG9QMjvx//qF9EfH/9qH95Q+uL+hPH5oZijimYof8JNKJluJ9RogA
LMew3rqfrWzXOEwerck9MXXfcWq4yZf8Ns8N+OnzKzmGAGcmLW7j4Z+/sDWp9vfXReDXXRsDaMVZ
xfs/vy6jaaeRCx9a6zqQ5BxWnkhPhf+HGvg//hX88BIyL2U/f69Sq7SW5RRG5ibB4nfTNHoDXZZq
+n/+Xsy/Kp1f3yrS6joBQGBdme1/fTOmmS0k7z0ba7+rsRoDToNZp4fRGedj+BL3sY5fwKjnV2E3
4qWRNggBotJgj8yl/gU8MgwS/oKJTxW3KkrIwgCfhPpP3cjZoVhLqAdLP2FZ68FC+usIfjgID4hW
aF56L+rvdFiL+AdRCh8J5RffavS500xguN3KMA+ixMBBw6Z2bDcLk2m2/np+nMQA9U1Pp+VoFibJ
8K/P5d/r1n9+FRr+7wvXhWXrx4+/INy+fuL3lUvTf1vpbRJetgGJnkwpT7rfly5Nd37DY7ny/ulD
0QFccEX/f4qb/I25j+WuaLd/9Cz/Y+UyxG/sckgPcjRblzueKv/KwmX/9SEFuANI+XoZ2yxeDtWo
f2N5uwuT4GKO3pve0pYzKB9D3VZWOmcr5aauj1FS0ObD4UtZld9NJsWqm2qCA6NhEHBTmSf7PDEK
eGG9GRX9fDdOXVOFN/i17NrbisZk3Gxh5v0Fqm3JJrIbkds9paOpcT6tMM1a4RGC/4R0pAAE99Y6
O/fq18igTdKEv6DTedtgmeGAGm2hmwMCQqSg/Kd3n0BzIuySLIpFV1zYrxvdsMOUkfePTZz2+d0c
9b38xgMjN4KVXFLe2U6CEMS2XHjviSJ3f7JYTect6v5kB57CGAlLnO3mDjK3EKfIwE3O1LgTNfgq
6EVhrLXNHnzr0DxKyKXVg9ePortWjKHftLrUnKND/QYgGDUIjHeuHb2nauxrLC9GReDApggN/8cq
mpD8ajL+f2P4VqfVrS9baMcuMU1nI3sSwDsC7W55BWMtajRlpPadZ+GwOXQNQuQ9IU1yZC6wAtuP
m05SJi9rCWWJueIWgRkrchz16PxYQ7FKT67MvnFWnS9mSKU862Yz/aqYZfY/OHFmxS1gD6FjBW2j
J41Tb7nNXDP8Qdq5TfeA36rxueIg74Xsc6CXYwgRhFbflYhN62SqJnd/1tUcp9/Aiy/N1akirz2L
gd8UUJ0JCDwenME84diy7gegWO7OcpvpQxlKYcQtCOsTZrDEg1ZK0NGEqSxjo+WAcoJkWXvjqgh9
mkypHRM1qyFmgZF15XesHcUjx/nI9JspGp6YPrHYAY6B7IIV17ljDDRZG3oB1rY1juqmzz9BrYtK
uoYHw+06SrmG4RH0Ai6IxSnwR2YAL66NM7oEHjI6Rswx4IROgRCnu1GOKFY5LqwwM8k/cJIri32R
zOB+RZJ7JyKjM9q3SEDCtS0q2aUrXK0JUMldqH2TpssgTgovu0379QSKvXx+rnpRXWJHhelJQZIh
eJ24SXR12gQFPXILhNausvXvVA3WEOaFvvwSQ+Wae9Fa3Dai1kz7kjNAx8vZifxBVaPuHsdRw6g3
QJlAY4+smTI6K2l2SZ6k0k/iMicAOjoLXhLNgyWeNFoJ0ZHgB9KMg/A6I7sgl3kTkCTZdk2zL+WC
xQaHv6Pt89DGJOfBzyjIolb6W9KICk4GQQziAsxIavPYNo5DgIAcCF+h4YVT6/ewHsNAjIMG4izN
kZr5gurkOJYyRsNslvEZekus9hoNA/dxXFZkK5aJSWbNJzOQBbBVuokdu4h8TJXrlFrl2g0dBCSA
XbfGVV7DaUFvng1zHQYmvcPcq1qmTQ3h4YlHb/TIdAWbP7Jb4wZGGI7WU5aXYh1lyTG/TTTBBjwK
MzxQC3BKY2soXbS7VGOa8w0bLk70ckpnbrlFy1x/mZT+zmc9jndTaVv3adfB7cWlqGmPXj0MB964
FvRF4b7rY11WR2tUls3HrnCbpK6VkajHwlSsy/dk7gbW6NW9UiSM6io9WzqceVPRHOCTDS2etE7P
mfTBHiRVgTWCqaByjeq7ocriLEh9m3dGNdJX2wJvlWz6OmhrhByS96WR8l6h8SEtYQ519iUcOvYd
aVT/clrLOAw88atXXKt6HOCLr909KB2p35h5auF7jOI53fe94X2bOYA8WRF4OzxVWjXdWEhOC/LB
MEAMSYWW7uqME3agR43nbZMhjTSc22iu8e2I6cy4wNB26Jps0ele+spx3tF/s/61Za7U7Uw+GhyW
U5xljzKElYPsJ8zksMpS8mihHA47qoe0kmFaKR7hudftRhapnZ5iqxM07rmO8THEpuQKzUanDLDQ
ZeZVKJzNgdAqjjqNmanYt2ZHM3hELYvhA5OZ523jJZ35s0DPg7wGmM6jVj6eyN9w1oo8d6XL4Yub
7+LU6lNnG8KB6bOtvSQk3XDykx9hjpPA0zE2Tdxrw8nNnSg+W2we6eleMhuTJrYOrflwI4RzE6g3
rlQeDXkzrjKOiqpP+kUirt22TZYfBEHEM7vzec12yAGZeOtpKuTxMjhG7VwbNC/rUI6cmXZOVnfC
J5IIdzKdi5bx2/pwJ1ueqv4O9IEzg+5khNr5VjP0abTJdWZOPrsUMilbw8yMB04QFMFXxkgd6DQx
hQXzPcnlNmWsNh2tFGsDkVerj/ZkB8Z+SwG1cW+5iTPi1VQo+kcRacQcpB7jVslnhPMb03TjnuRh
5GbfsnLAT4+9Ok2ApeVeaboGRPcYsPjWS1Xc/UxWCP65zQQ7/aAMGWUUOyLVbveOxbOYGDFxhxW+
PmD4IzNYz0bxgjtyMg3yqq4dU4LAl1sdcwyuIg+qEA7NFHhdF8+XYiJvGTCUVcPZanv4iS0uRBuL
BidC9jXYqS34dIp8L/FKKVqY0GHoWgFco7WVE9N3BRst8bAC5Rw29YkD8tQXOoN2g4ZYVow+50zP
pRvxbDJmz4kvuSLi+L3u5NxeBl1U/RWk22gz4tSSsHmtcKTKG0QDw6AZtaHfM9aYkt65HZI1k/HR
cXDhNOUy3GEv1+anOmzE8IaiLSii1RoE+C17pDk5zkZUOyxuCQQh3MqOzQzUkXr5nbB7kwB4H7Ui
sGCOhW+hB8AxULHrPOlQfi98cM7iL45FBNHpQ8CUS41b4Pso2xyoYMyI5+xVTGNPCTuD7GmOQVm+
Z0OnPmpsvqRySvhGN5PNbXwMBWHKoPBsa7zLVDVIguGeQ7S4L4v4TPzCUqdQc8fi4JCK774p0fJO
MTpFzSsHHPnYqL54sw1TN55tpZMtKVzoZftqEVVyiDI5Dwwg4F7ySFm9G8YwNv1Rx7OkPeU5q/TD
6JVSaSv5K2kOrhWzFAxdDJyh6OrxISYcMwb/Pgb9buyTqGf/+ylo+7Pomvf8P/7rV5P8eC/+IPH8
Rc/jN/x+KjKc3/AnIdh4kKMpPTc5+fyDbG39Zq1HIY99kPmF0fnjTISct3r4nPUkJR0Lq9ofcp7x
m4EKiA4oeUZhuHLtf+VQZIgvReK/FQsHGXjVnEDL4H+WrrRXeepPSgoWDiwIzRryYGeKx5XrHwho
VzFr0dZ6BKsR3+3WrOAgez2US9H69WhzBsCR8ao7w8QDecVC4swoVsCC90IA48OsS3itSzXA9hgw
2zg2QS1MA0nB0i/kT8dM55Nkkux//capTiZf6/MPDmW6P7cdVpHGceGpToC1jrNVVEfRV9NLJKvu
ppZm9gDoSt7Y+sxE2S1hFWspuNKlbtJrWS32cxjH88s0sGDhJfi0Zp3f2EoDRK1MnQM5UvMy2jHV
Azo/S2ijCLwwLy550fptmHfXOFHZNZH9Z0ri49bJFdNHihaOeKnFwczbTxWFUIgL1V2ZEzgQHx1E
xIkcBPOTYo+eMRzVnIDB7Kr2F0L/x6DWkQQ/qY38RpGZ8knrx88aQerMBD3HfsFLHkf++LRSY2st
cQ5JkjkHkGcfTsQHiDcou+L7X8zt19uIC54xFSjc169X6ZJTu2JVdm7HufocE34qW1qf8IPuJzz7
/XKS9qEQ3rrEdfKXlSJ8ej170C1I/e7a60ocIOdlV+mFBA5hY/rEXVp/cuQvvlXohHrDmxAa2UHW
IV3f52htz6bgY2YlA1rTDSOHSd42Li3n0LHAXuewCQMCONl1tJh9b0quuNvFNngnGi9fOpU490yC
MiqW8gxgGJiXA1HIKSg4xhRkMpwRQG1sfKqe3zmCZDY3tgT0QlKPL6/mBABzycn264ebxi7W7UmB
balWMHDq5Dyvc/6iOX4SZMGqorG/rWV5XD9W0oLOwbN4ywVYC9+sFagY0MkDbnyfQ539y+VB/EsC
jTpyYnIOOQLyITXbT5P4660ls/l21hrrOzEOPkV3uM1gptwVsxi3A7tFDnntC/jhOz0PywELW2kc
HTfRAEaNdf7Y1J0TpIz3rlpSZ2edxq09PrV1nN3r7gtuj8bPWPyuspvdoGL4xKhOiCCyvRI6sTmW
O92xNV/jtqWRQvSBqKbwjIBvQrn2lO+wvr4l2TRubWsiWgk6fiulOfix03G+1MBUfS7ER+h9YKfA
yaUMDw7shE9TrPTWbi5JauPlKQMFHdI3y6W9dFEFma90u5/pKHMCw16Uko73gAM3xMMRgdrryAXv
lg7gKQ8w8wbvv9w7Vmbf12I0XyuAOg+pxTa1iYyYnhNzjt+jgRthWezm7JJzxjcwjw9z5KS3XPX9
axNrelBwchq2Ge5VH1BSdNsCSjk5tJXsdIUhwqZYhLmnbtcBoHzjloLm8MEjqsyl1Xl3PXMLmJeZ
3ILfNS4QB5bbqOL8RCe8CWibWjkiDwKm5JDG26ah/jLqvOEQC9gxsJMiTgfmkgbOmNq3nd2zvS7C
8VGUDKQpqhRbEjIRSSRF9ouhvX0ZwYd/KP7sbp5yeeyBu/WO3T7oPCqZ6g2TpNNZ0rRSeLd2Ympk
m1d4bt0+wYvmED5CaApMEZqBGUIoWYFNO3PgljCptveNxLCOGnkTEnlqPA2a9VLi4r+Le12/Te0y
ec6AeJ6MQrM+WszG7NQMEuYawWWdHFqXnVRr2FVAn6151Cv9uSVD8urljnztK5tYFMHXhYKMJycp
SpT8zuWCQ6VddDUfkoUig81YxN3JKtrwRRpavE3Arh5CvJ53vR33h0YRDtuESpKsMbOO6vMqO5Px
0i42CaYHYF+IZmE11NtGcKiX9kiWtMXYsKvWguht5Sb5J/Hvn+BAyk2sTQcz1rGVcvR47JlyHnqi
XGKLtdLpWH5SyEIT030jbuxXCn6Mo94VVHySxjg0U+ygaYjmls+/3/T4CahUUOk1npNiR81o/RyN
9bKxJ12eYkyPd1E0aeBqOtcH+Tu9gY5OzvESsrFj2By02YrHmcCfYcnNg9ioseM0WE1FaTRMlpzo
fcGWu6GyB93cqDtfLNq3bAkXczM1pcatMhF3X9jfX5DwIp8eL+MItggPWAKiqCkKuHajPsAkV5MX
yB6uvlVxe4fd8GOw+kuTutOGZgRsZZo85xOpVq/Nh6OwZ+9ApmmC7FHK8pwrBTK+n5sL/HG+Dii6
iHHVYOrnmHHWeUZ6AN/WGFxQuqzZKVbxgU3JuFViovXOC8cjm2/7tRmoEtNGd/yhzZHLHqB6aoci
OTZlpZ7bylteAAa65xkw7XpLmLfE1ckuVtZsnDqsAHJjR3ZHXAjh4D5JWnwyiyaPE0nhm3Aul4NJ
viwwDDKYNkFfv9cAXBtUWd1ClYg2btzWeyy9dqDBsNkiN3JDYJM+NoNzapfaPNlD6F0N6XUBZYEr
1JeVivUuPRqxld5rUfSQ9/18G8nROxM5zz459YMaB9OAzFU8hfh8yS0b47YyDfUz0ufiYiugzaAH
uYpTq9w1PXgflbePCva0tynt0NmpFRMBJ07Rd0lpB9AbbNMIIMo4uwWWR6HsNNxwpTonmz/I0HGo
r5wrxGfKAeSMfBm/4DF50+bWOgtsuYxLrb7YeTJR9zk2mps54qFml/Vq9QWD1kiCmSAWLbwbOv0a
BiDja1fW9xP28T2Eqouwrfo+cXD/1CGIzk3TGQfJ799JDYi4NlHEOBTDI67t1ZhHX08Yq2sVy5eM
s/ydJsLBb7oB+FlNp2dMsAibKbMaU124V+dthC8Trol1Gh2mMKqq1JWo8V1rsgAkyniCkuzbavlg
BwvPfUriXenJ7x7i9jnvXDOoCPBy0xLRRAn0tpRmPpqJQ+FFA+a0lJNANMUcwjZN2wqva19IbDhn
njRFoI+mviPDBfa1yoaPZZjK72TjyL6GbtJcF8mBHanAuraFhiPUmryHpPK8PchDSDFevFBe1Zya
UQyPumzDK0q7disLl36U2oh2AzF5X9Wsc/aI1pjWVIvIhKS4USJoDlpuBvFozruUXsVdNfbWDzNx
iyBHU8cyCJxqk3fts83idlHpVINhmemFtowe+y1MW2PkrjHk1lV27VNeLp7dSdk/Zn3KdwUbX1rZ
WmL3UAD8GW1l389dvQo7084sp27nDq6zenmVP2QTIAXZoZhwS59M2V3iBS1l6HM7aBlPntK0UPuy
VGikWDNrPM57b2gLECg8J1zQV88mVre0McZgocIg6BxLO9qqoxZEogokMY3gbm5b25TaLuJwMtzY
2ngPegLHC8h1mOHWSttwMl+recRFCKUHikLn3WIpQBZzR9MC7MBzQsr6DLGIPKE19gdX79w9fXLJ
XrNq8TnHmb3H1orE1EIo4D2FuPP65Ux35HI3sSkosrr+EdkKok/SfG89YrwW4MF7NPJiD1PAuiln
i93w4N5WMr5qC3s3nfjqBsyOeJxp1AKIQcshOsEWEL+7Z2HArTs7xhAMKF1EDBfrLWd1+xHGs3cs
qoGrqxSLfiyA8uo78uMVz/FMMy+ow0B5dCldaChDP5494vtHx8rNO+7Y6sj0XV7cqiHCANoh+Sac
FmsQeO3bcAgh0c2znJ6Ib9TvCQRLvzLK+OABYL/rW13HBz+kF5WPy9l11YJzt0pszKBkBjf9oNcP
0mqKe4Xl9U03EW22QtrhfjRXAhGrCnKzRZnF3RDV2kPPLUoHT2mGHzTqhQf2hO2LDMWK8F/RRlrS
Ws+AreU18exuF6ay3sOPTXOSpzkWi7Ry3bvRq8TB0UQO1x0N4X6IYbRvTDucaBIuhv64rIgl01bO
JwvFQtnYMBh+Z0fxHQGqZd+VXHmxToF3jqDzMk7puMpQY7kRQ6lfIi9XxyKELp+YBegPY2iplkxc
M73EmbzoGgwyGxDTKVZ1HHPccUzG0MZa6uLlDxqkTb1jYwUf0t3ElXrP0gp9vG2HszsRf3XijvG+
7UEHHBJ44pH8NlF7Riui/qxW7mThDJ8N/yuIlGDPWNIE17NO3/RhZgWTxulELVUb1I77DoNjWYlb
/SFCAoL6KvKbIeres17pfNO9tpsoYgThyGY95KL9HDpwMCToH5yl2rsZuQRe68tMg9HWoISOKdUY
DD1OPzemyNdTfcnQTV6mtE0uRKdAIAINuc3j2fqle5V+D902ufEMUI59QfxhmWG5TKZQB7Y/904x
f5/1tCE+MEQwmMyGEsl+DNAA7ZOjy+hU1J0WZKZFNryvb6YVmCQ4lPpNZJX7Cu7RLV7v7ABLT39B
dmwwls9EqDRQKNLoboZs/uTZCW6iiN2DcqxdSTEnRBO1yzXvJWzUUzbNj6qTakcTQbZNk/mpQN4S
Tbv2W43PE9x6Kn9S660aV8qSSp07cw6LZ22qQ+oozJelH95A9BZ3PdMwzoE6KiS3wqWqKCmo+8+k
krRhKf1jUkAxJgI4PiNDtluN3W9Hlea7FCL7s9BKdZPy3o4l+91dvaSPSAxHJ8bLa2Vj9o1J0HbA
F3BFQTD9KWk+5kR8FOteKtHMp4a+9p0XYnxkZ3tKVVZvJ5l917KCAmFdkmbWflGXA62mvJZieivH
ctjZ03inJCEV2mnmmzC0tZPdUQi52Kafm/CQljDm7RfkwntdeyU1zwNGW27Gfp3ZDZnD4wb8oddm
xsVMqbCoF6s80XKYbTpRSfwjLoKFVeV7N0qpKtL0TSosPIpYTAIRizkApQKOz1i5i11/A2mr/MFo
d8a/3AuobVJfwOK4xK69aXrSIsc9u8vgfccw1jIdlFEw5IAWhcFp3zN/CFau05i7G0MK4i/lBaCf
vJJXonmQvfAWGejX3Dn9cYRQSBQf1gRkB2MXUiG6KsPn1Pa+M6p+XBoLoJVnXJLEO4M3+QXP7ocZ
2buizk6YW+AysadIOulh3QrPScm6iZJzCzxzT3e0rwGVTWuo9MzUVcAovNwl3fxCLcpZ87A4MaO9
WNWsPVRh6m51o/xlk8XqG+NTasuR0UXsZzonuU5mt31fjT7ISHBwbTwEna6/1sJ7TdjfQoGsGQRJ
yK8scy62k01J9SvlSZs2h0OdjJr9OLBIZlwQ9IRqb5kLlr3BBryPiANRzOMrMPibgWMhoR6yIKBU
8KCV+9ByriWEkw3gDbxRzCT8vKOP0zUACtRu0nGkX35xgUNdZLzGGiD2oZpeqkiqexNb3F7zihOt
4BUCQP4s9GjP7C8F2miB/KlftM67qfp8Ohmi/4k+B/S3miFJWi2VrK35RArrFSl+uQc++Va2DY+r
sf2ma/V9KfWfYGlfa8/7GOfoV2q5NwPR9cjsOY17v6JcP7oV+24jNxiVghnZQjV7WPruPS7r8YxR
lautMvsdaNJj1NnNNwpEgIASYrt2qJDsFUV446gyDaQGKz6PKB4KaZUC3WQz6m5q78CKV22gk5H+
yjEGgcoUNS6mXNI2W6nT1Jr7prROqog41Wn2oY6WzwK455aX00JtpbMyrN/4MB+7IqZQlOmYG09B
nGOMMHOW1f6IwA4YA3MRkOImP6wkpR0kYqqd+7VSwMGUNOqPZFojdKZhh3O/YNwsQMckHn7y6iFj
bx5hN0bz5NiUO3c4lfelp07uYB9ph9jYnCo2HjgVpHmSMnHysuZRtJleDtVH73YKrdGhfspV4x6x
KXx2OmpUyLNik8R6zPywOrCPv9cW7cL9AKO8ebCX9EqrTxssi7y1wvTYTQ3AITd/TaP2YQCTyrzt
jHFG23p175fp8lwtjIPnGOd4lKFmAAy9V6xbmySbX4wpPok8vGKzpG/DFPsc4gaYEu8YR1m4dZP+
YNtV9ETxHM0wdv+GTeLMeRjIXqHAl5d6fKh4lJH6xJNftUy+oLAiCZeVwJew5M570xicwTPM+h2o
7nZLlWf10FbDMyKhvm+piTjFUS62nSusvUXuOg1cyGrGVelNw4G8BC0xMLlGUqgd30An5olM3oVG
5ELnI+xAGdD/lln5Kzae5sjge0keSNoUj04Txz+IOOlvKGPWAXOLcecZmuqvLCayP7lAqrAGRmDx
1j7xhWII/hXd0QrrLYyNMOOK4fFNxWQ/7AydKr6NWaXtW9rEsOinlP/GbiNwEnbjvilsBbiuq3b4
3zl8d9BbepW449lpqX06ztIN82MqUxoZJayyaV/EOuCXjqYXZnemy4wSxpKZB4rJdXM7GnVk3GKr
bM+Z4oIJ0rFP8IYUhhlfK1EhrFYyo9MHF3a86Ttm0hgAoCi38GY6cPPKp14E5H3DjNJj01fG8yGb
GuceSXARlxlmE5prQ7RwG0EInXy6hJ6qPI9Q7jyjuR1iV5s3WQQQc1+VFRITPOWV2uJyx7xbPTuW
s5e7jfBhviw9YCxR2/uOUPGt4zly3s/DWOxjS2BbJWj+qLseSugonVAe+qyf66M7Ei5o6LzA9cQb
eDStMfLOWAItH/xqFf/kCGf3+0KYK2ErZv7VYsUQANRlQif7c+U2kX2uqI4MDf7xe7GsoPG4HW33
RI4ugzWSj8joa8C4FVRy2sOb4Ux1fDOXsvnk6m28APnCqePACelUPjqTiMd7i4avFmEmt+jWhp/t
BFkzhuDnaHoGqpzSw6RsMndNbOm+YaBVT8kC5Zc8yTIfJrwBXJxlKX4YRYaOtkxSbw89BQIkTELT
HJ6mCiFciHb29phNTHUwOttp9rOszO4TW0ddafeKg+2ZFCnFuBEWoxcMj7ZforoT7jAXIIf5MnwW
aRHhh0Zg8CvFvyeDydG0y+eF2IOLqGh+1LRv0UmHC5zK4Ey0cgttwDpwWAE6ZWKbxLXh6gH5lmXL
1fdhgA03F782p5H2OSRxr8hh1pE/0Ys35gSNfEhEFU2XJi+ciucNeH419OB15i6uodd1AIP5MPmj
oQ5V6NabqvQnPTRq2skUitsVKqrmjy4elHM6J4sVLCyF8YORO8a1opCvxbgrmLYzaSmx40JebXd1
ueQs+BqWjWW3YA19oQ9nCR8bUuS9r7nRA0YhQIgb5F9qU9WoIdoYc/Np6HqFpNwyEGAPopbmlh6c
TN8Ybdt8E1C06vXonr8sPLb91IMs90rr8Oi8FraVqh2Gimz0qRjOzkC1Cd3NCvuRbwBcpaDMSb1v
o8yM5oLO9Nwb6/UxEnB+V1FbLLfWoEt3P5Uuz5qkJJ5BpEjoL7hXQElTZiDqI+iLaPbHHOie5Gt5
hn/Imq9j3wscSnu+CdnK90EO3a2GUcg8qCQyKvRkeERkZKPc2SQDJRBJUhf3uCjEFrFMJyI2R+T2
Dg5X1DlizkiBaIuY6Lrotv56KNnB8zm0tXZehE0lOIP6Zhf3PNjRUCHwxERa95jP3TtO55hrmNcr
WilGmrBnMsPcXhZmhNexDadsb42ZUFuvjVPQteg3eb9n71ag6JZdfQMgp+G0BcqPLtIMPECD9Khb
uR8PKfl+l7HLuCnphiUAX/QDue6+pq89AjeMl0l3u62MbftniMsX/WEsWYlyDq8YueDwf+QShN+2
NIz6MyaUYF5xTNL7YBtx9UsukX7VatqaNg5/7MGjC6remc5C63VFQO0B5wKFDqky5+yM/FvZbFWr
5FpZFtyeftS84URCEkGPioZsW4gOwSANKTeyvDK+twbD8THZMF+AekqnqYpMLSeiH6cahU4NTVGD
s1DDSjo6H4+q9pSG3JMtmGTANHlwXCe0ml/UwKXbouFB4cBI9Ln/MMKAhtJCXR3NZQatpAn7ypau
3WtlV9zoAK535OmjLbub/RJX3RPPfZMPrUt/0qRJBGtqw57lbA7CvrKBquU5CPj8srDxwRDCuTex
56Ol4ynVoMds4a8N27Keins+TYyu7fyNrlzXd8L53ikHsYXsj+xXGd1W680fCKq4icrulaW2uKFy
6RDPsbVLbe17Xy6S4YB+T297/dn0PCyIzW46z1J7fWyZvNBhBuRmPE/s4vxhtMObyjYfsWmoLS6W
oxUBd8gwyuFiKthYlfCAcabGgBb7uITR5OB6EZMf19125izQZOamj8BMRFm9W6reI35VEAnXhbdd
gLHv+P7Mp0XSS46f54nyuJphG5JAGRGb13iMIbAFDt7WQESF+4pzn8JNfJVwD/GBbtMe2m05G0Hb
ZABKS8UTsaCl8IILpbhNkiZ5/X/sncdy40rapm9lYvaYgM/ELOkpkZRUOqUyG0QZFbz3uPp5UD3z
/yLEIENnPb05HV19KgkgzZfv9xqU3X/jdKv4kBdp8Y/VWqQGDN7npDCDjRjyF5hXUeciWekU/PH/
+inkIWT1E/7EktwW3cKBTC1c4qUA3PNFVGHhPEaZtTYzrX/McQW4GzOw1BokYFvXECcJGcCGP74X
TfdkJcmKOMZHE8s0rrx71MnZujCR8lWq8kh1j0g1y5CyJ+WT66KrlpFQySuuiflEuEfgQ4mXWgwc
TbrdpkZWuADxPagSK27F1x4alQupk9o4NJpo7FMMGEHtop9jWIlNinfsM+5txSLPe33ZuYO+Ba9U
l1xl73FhjLZEsE/ePeQZL2zCDRdFNRnD+yPZfQFKyJU3+Drf0AsfC4c7Gxzerafm4VNCfqBXaJQn
+rD3tHiNs6S5z4LwC7L3VUcI8I57DCU52QHxnRNKrihak70A9nY/9CDjFlDjZ6fL4IuS+9F9akTf
oVj5xMfo33pEQcu6spS106EUIMGj2tqltzacdpMXo74foEQs9IzTSXU/lVrXr1V0N9CK23GLZU3z
6gj3txb5lNQp7s1FArIZG/lLBAK+78iEO0Gr4BaBbPcQp5EyIabkqVbePlaMfmOqwC66Re3jaPr4
m52JZGCarj/sItMOWLGqm7gSq5JaZOEVgb2G7/uVeISXpvezg6nEOJt6P4ZJW4yr47LR6KNZZvfZ
sjTCS2pcQZG6wipUSRM2AxDz2hx+yH6MDqiPw6URmq+GnlCjGln6ILUR5F36pAfTil27FZ2xFsbb
xG7/IRK8F8GTAe30hhajNdS8UwfrCWnCMG9/x0pJUdH3kltSWK/EMJKZkcp9PojPiil6Dnx4EDQR
qdxVkueySBdb0wCGGawdmLECh9T8TkyCv4V5+9xGf0haOZSp80s29NpsHR4ufiKUK15a/hM2oGIY
JuwcTYHM6G0atebartwNif2oO3z1SpfxfsgM/TT47lOitz/D8Dmzw4cIbfK6cMwVt4h7okROplG3
qyFUHnUvV3ZJjWUcGbE/RYmoOPdolIf9lzpI25NVWPBwBbkCXi9+6m29Io9hZ6gNpirZ5zYzdni/
bZK41n65av3VC/z6c6zaK/AtitXI+WXZbb9O2ITK2v5WEhS6DlJvgyYBZ0C331Bf3w2xYS3Zjf0d
VP0HL7fjh4T4atoa6IRrvVNoi/QPnk+P0G2TYtE4sLGFBvYymQwihYb+HJpEcJr9oS/h3Rats7GR
IiwroXtoWXXraAXOY9L03YNuBw+2FX+WntzD3yTfJMe6brLUacx25/btTyfEGsZJfGedKeEJx3Gu
2qL8nNX+HT4mK6R7PwyqwKhQIHtW6a/K0rYtLoiLGGkqyFXqP7g1tEY9fPFEsTW8HD5E/eSoEBq1
9EEE3W6UzioI450R1Kcwy+37Sq0IUaBZRgnUEi4SavHKS4M7M4FygDslRtgEfIoSdRH19Wdf1lvk
9e5TGRPokQ3KZqzMu7qJXsNWP0VZce+0pjb5yYerUEEBoKZM/9gHyZAqHb6w/6n1EeUDF/M1dhzW
d4MMTQzk/WBJsC4NslDGS4JyySdKyMEFedQ3JRbyCxocHZIHz9i3ncYtX6shbhCkQ/uzJZ57Vejm
wW5q7VSZHGA6wTku1iQuESFLDWU+zkQYW2BTJP7jWdT8NTDSE1ac45t09dTBMbkHp3vNdx+4WSoP
XRyhjKDV5UT8sLgDocs5a8bW+hRb0Yuk7l/Cpk92EnMPhfQXjid6qmyj5ljgfGEuaQ7zGzEWUJYa
pkVLkbrbHjbqHiS2fTBLw1waQiiPDc4QRpV2YJRRvhSNVRzSRMoDnvPwf6PuKTDd7Qioz6UCUb4a
Nea2cVuiDrF73ELQvq+N8gQ9+YUz7p5AWOwmpkTIIFZJZM80yI9ZzSTozOSpNjrjsWgTAp0Q1S9l
5B5Cj7x43KS5pQCytsU2cvOtXxDq0+c/deIFkQ3W2lLN5NIcJS6oVrmvRXdQ6vIAFeOIP8Y+q+MX
jiQ67/0K5/7POankq77pMiALCm7CNF35G49MHKkwH9WbNU0/67UzjeBICEx4AGd1jh7A7p0fFAYx
lxSHK7e1zN82Xuh7TEL/RA7nJj20ZJWkASW8qOQT3kLoMAfu3DCMnBWnj4TjHdqHRGbJfzR4/19r
9j+RiV5jWT7+yJsf/+P02v2PbROkrz/esiv//qv/oVeiP8MvUePwlCY+5fYUU/j/6JXq/5KmLXHa
01SL/8Kf/F/JmcKfIABDLY1emn9LChWt2H/ppfFSNCFqOqamUq4QFf0RhuVMqknoojCkxFGRvxA1
91wu3Rm9qvRkMGLUqUOHqo1a+QOvTb+hO520a//N4sRFElm3gYEQzGUCHtG6nbM4p+AhJa5yyfrI
44mQN0J4r7NTmafpFzpT5pesVvS9AcPvS8FF6+7Nt7kgYn7/lARFOlK30Z5TFIiZ7FXJnLKyUss7
pupYb7VIsl767tPHB7H5LHwzQCQcv86f0Vfxfso0zz+igXeXkLtKjp3ylpQZpu7sTcLTxcZFc5AJ
8s/pUd/wYZVx8Ai4C6BR9BD8aYIl64mmA/hAOMnHH2hSParCoD7DvPN8KHhsTOuy8Y/hEDa/nEwq
GzUpYW5/fJhJ/o/60VLhDs8+Tu1La3AanqhvkxoYBL4PZ0n9n0zWX/3/9l6zC1NAm+nYmYKOgHZi
TF9H2rAMzp8maCvwjlb1ae1m+bGCKrjIkCNsMld/5biIV5jCyLVBJuKmG7jjEYcJ/y+xnY/PRaHR
zRS6YWnYHbDu337AFrWpq+BeffQr0dz5MrFWzSji79df6rmYdFpwzHLT4EHZSSAazQTozpAixsKX
7FhA5ekEpx+8jScLzhpJTkB010e7sL6EYTFP2KoMDWeT82dqeOclvXoQoIamUAPHCMevvtheH+XC
1BcTRu4gcRKs5Nmbw7GqtXU4skcDO+1t78QF953htVPd7oa0/N3zmKqUE5AKemMC+c+mZBKVWkzR
kqAVjFwClpk8O9eptBs7xruPZDIRILVLc1IR41hx/tpg7yU0T6FE6fgfrGwviX7TKqUp2SQ4K4Dw
fvQzMZ4EeeMD4WiLlcr5eIOGyWBJUMcR9Cha+SHBV4ohk/X1z/T+5WGxKlW+uYEsX05n19sJXsRQ
hyVXgGOvW9p+DA1AnTwybozyfj0jPrCZb5PjsIbVwGzOZVwxTXiasL5sus0l9LJVqBf9b9igzsav
PR2DrvbJkEX1h0yU7MHV25RyNLtlEfz+cS0L1xMdFTUSbv2vgOHNhowrBjZYfuofTd+EI9Qov6Hh
9B/+cjzgpEjVVda1oc++HKBj1nD99o+OWzdrNy0DjByhaX30y52PMpv2WeW51cR1PtY6lpC+jk0X
jrzljVHez3obzAZvCNT2KOqt2SiDopqi9SF/ic4qyMlFQ2krCuTvTBlWKNbaG24U77YNjjCOF9aX
1Cic5uYflOgTyq8mxwGyxbNh+C2kDpIVXgi6BAf66CvkKGMbNDXN1hw5SXXeTn6F1PkRgDU72pXP
FaTG4EslE/bhX4yC8RYLedo5rJknixHBAa+9PjtKDSqpkQClVkMU3fhQ718cz0L69iTCYT3Pizbp
p2GOPDo7Fo5G6Fur41tzX4yVi68V/RVvf/2hpu37rEbEdppEGEuzTMPSNWP26gQUmaodo/xIp1KT
U+h7/BL7duNuEjnKkydG+XtQGvvY5zDEbny395OSAoQ6WzXANnSO5vPv5pXCzIxeFEc4y1q6inpE
otgMl+E334+N72g+Qu3GIfPu9VLt4JLOFmaicYKVdz6kHo19VRAnefR6CztRNfYeRycMMQ7RrBvz
5dJQ9qTWgnXHEp/XHAYXfAvL5JraR+teLUtXj0VvdNu+VaKPrja0GxbbFO+QZYDp0/lTdZiBjVoa
t8exF+bepBm/JZvJ23uK6369PmHefTMqDm4lPBTLWqAgPh8KAh+2oFYJ2Vwm1YpeX3zX9QUuqVKp
dyZUzhuV24W3KCS3NZNCVbP1SSr3dm17WQ2H06mao6LzQFXu1CuyiLpln/did/3R3q2F6dFISRYU
BVwO1dlQTL8SzLppjlRBaNlV7JYUr00OPcz3U0r0EhwtB7I5ATzWjQ84/dVny3AamoIQmZWm8TFn
HxDhdeTXldYckXeoILEGHW0DEt71B5x59wjkfGejzL6dTVgo5qZ6c8QH+1tjpv1aN5FMJErm/hOG
cbcc3bD7aP34d0zqa0uVFrNzdvDgtZOPusuYHZ2HlRkoX4vQL9eKO3ib6093caZI3cIxy3IoTmZX
QbBiD98v0RydPBmXmRHASLfIpooQBP6bodijMafRKfPV2edKu6xvB2k3x7Frsz0MLfUreq7xDg5t
euObTd5u86kBmUtwh5cS93VtNiuR47QdngjtEVtxklVyW6J+IhnxDhMxIK+m19NdnwsrWEQ4kxDA
glPvqyjK9KEoI+2JfMJYv7GJXpitkvVvTFwOjap29pNy2ICoI9v2ONA/YdJ05h32he6No+nSKGib
cb3jHizefc8RX4l6rBllbGNwzaLpsb7UzPX1WXNhP+M+DzgCrMNhJGcVLUnixF3q2FHqHcdtwDG4
hWVS7IUWF18xHwg/vJ9pvDUu9zawBRyAaRa/qVwJivYrpVYns1pLX4Z8qKWolGIJ5T5fffTRmDQm
lYSGMZ/KP86HGiqB2TKp1MdQLdm2IELTvMsNcIyVAv3aXWIXgNvq9UHfb6K4nOF0xjIkrcQic+Ts
+Tz8WwraU87RbHpMV0PgVYj9dRqXe8xq3HxdtXXaPsaoDrNjDOAibvyA95sctzt9Qp2oaxBRTx/8
zQtufF2Ffx0gKJOlvOtErj0MiVJtk0prEyQAk9ohrNzAvDHu++lKKcXVVQhKQxXt8vm4lm+5oFSZ
exyZZes0Kol+RQV444x6P8p0OoBkoBwHW5vvBtgvDL2dSfeIWdC4GTCJWYsguwVCARPya88OJEEZ
PcVKTIsC/4DZUWHliomVjqM/FC0v7KkXvUKekews+eQ5adlvJpAU8lwxauPBc0odSmY5EZ8QCjh9
sglJ3GqXiZZUqElwQbdpHOKPlKnkoUNuOVXNxGmC9aUqewqa0lhZZUjYGvnlfbiymtZ9UbB5AKYZ
DDPeRXg16quyxeGdLFSPMEK3yPGLavpA6/FM6CS+qE4WWt/LcEyGZQ5x/EtMoHv0GDWodbCGyCv7
PnVhnGOl3BOW+ayR2QBbHNmbtSnbpAl/BKQe4rtC1IuLYrL2nQeCKao/Fm30yWQrVvxDmsnc3Oup
09RPDQ50SB8tmLALs7BRKCOgUXGzMZvqq5eMQqwSxPreQUL/I+izNzDtQTZP49fHGLc9BFqcH1S1
j1/qWpCYGoJQBf/YgxVwplA1/8AoPNZPfkTo5gMsnh6zXZzikbzY+RdFB8Dajk5U+5uK8GhvO0I0
aL7EUREphz7sQ7Hvpesp2Xqg6aE9QWq1ClgMkrbwaLZKt1HZqn4Y6ODlyk9SGWHCWSGhc3uCFneF
yLtxgXV75tGpg/CyaDE1qvct7ifJAuuOUG5cXemfFYKC41UOX/1rSYgzncMGiu+6MjmqlkaDzQXB
r27wI/fVBi9c1UqhX4Pk7hVcbcOVVtH6W+R9gjcOwrnqJxRY+xOOlgCDlJNtcFBrM/PXeW46r20d
y5F4cpIxl0HNrQH6sDtAdyTBzzwqaUuwdjQKrHvgEFMnrn2ACvEA39mul+RPN+In5yHsA4UMERTK
EMwKNNRiJGeLoNTsJ/mf1U9sRnICRuoobjZm1XnRU1TiSkQXPFH17z1wnP86CqfTd0pgyQwXKJV4
ZCytcwF9CpnrZuzNyNoIK4zVvQuTaQpujjptKZ1IWFA2Q2wU11L1C2jall7Z+6g2oEQTJSpRvQZO
C1cLgY2hkphDgvWqGjtUdlWEVfW9HQunJosbjuz3YUAZvHG6zgg2AV5cwdrAR6W7qxylqGBMGlaf
3kurs3nxisV0p9WeBPfY8MfR0ULhpP3uiHJK83UoQz8/NmiSu2VWYRzNeVG4+r7GIiLYEoSQKz9s
LFhTqG9OjNZaV7N42yK5rZfCi+0nugi+RO8L4KsubHSC1t52fBR0Is4zIlkbt54yY/mX6fKi4l2P
ZU3uRY6aWL3jpDTJD22JWyOUQg3cddeo+aPtTXE6oqO58VCVJTQ6u5dp/h0hHdSnBW2HMn0ZtdZ2
f48Ie72vA7ckyPY9jeicSCWsjpp9jt2QAWove6P6kceFhT8/q304kFOqWttIJODeNfRLwu7wTHZz
nNjHovrdEJ3ItEjDTGXP2qjIb23/brSMYQcx8A9WDz97H5wt0rBoW9RNflemuvbqa9a3uhQPnuOj
Ws2t5wGZ04I8QG9ZlZYK06tK/lRNn27qVCd6AhweQYxxShQPU6HAKJttVVcngjm/pBibbcjWRvYc
6g91AKMCy7wo/DxMRNgATP0ODcM2sf0KpwpQZrVB42W49NvdQus2zggxICyGbBNmZrPQscJaIIQr
nnDCrlf5OMpFHBQPATzXZdMJhQZylp4IIySslqTm3qPzagX2McReadkgA/qUFJm5j3XnwUjddN12
vbcbNePn4LfdKhIKOpO6WpMCn28skCw84jVvZQy0nFBCEnkO7vTVNuod1AhS9OrA+IfG7MFp0VL1
6PL3ARGAOwraFstO/XEkTXjV1KkGnTi6xzhUTP9zukirsdzKaqge4hR+CkoXzPLsND+aWvLdSCxt
iTvfEwR7wtRbCKR94Bb3AB3eVxcveaKAh68VjosLT1cx1OdWfWf7cboti3AzyuTVNq0NVqYkStS2
O/ioUYnhqehKGIaz0xqjsJalnQzcBmncESOQ1+jrVk1YN9kjsiNn3NVYCcdPpl1azlIpAggq7JNO
c2fHCM92pZfA9rBLLDoekJh1WAiPKBgehzIlTkZVykz2y1AN0u51KKGf/omCQW8/ObAb4UqE5gj6
DlJibCc1s/6a6GoCLQdVED7hQzq6ZKiqCpLiu0JTZfmLSBe1fFQzetUreGZ6uK6QhzgIahsUmJCw
UM4xz8UWUq0xbPEcT5Idsahc2VpgI2tTQx/N/iTEuzTaEk43G/8qGRzLaZZmR4Cz6wnzlzaKwPnh
skl7a7tSi2aNzSOKlyyVxLktygg/MSwyhA3ayIoiuQVxsY6AxBUtXCucEb62MdYnB04vgeIGN3Nk
pLoXnTKokuUaoEqadNpb5wW+KKEQplJlSNBSrChkrYz9vZNUo03avJ3AKe07aSESUxJz5yOYJ57D
GnNn6fiJ4LPpKqkEXLTNP5g2lTgREBWsQf/BcZOUkTD4zpFulIiDIVQuc6Xx7/xSFSrqEiOApYnm
ItkUEGcf+6Y2UOwVjcmTEr1h/mNCFP1VJF0Eo7rlVDkUGjKrpSE5qFeyqxv1BD82jlHCBtjK8F4o
3gbZm9AtKkzPani12ipLGvQivTfQF+sV37QfMcYeSxhTQ6Cly56AKSSa+AYO29IdHf+Al4HaoVEq
NaNH7CY8QHES1mAh6SVyY9mjQVqqpWFghtsiJISnWcS1uUjiHjYJAJhG0GNThBxgNu4TT0XZhyTq
EPP1Ca10REZTpEbDg59QtmGzYVXmpyYlMOSxLOAvr8ZAt8UqNDoYpGzrVXZycqNDq1Z2ZGuYVmEX
u0DrNMSpIuv0O+QZLTR3AyIxrhNq/p2qwH70Y/qsyHK7ysEZrW+CNbQR7TtVvprcFSxJLvS6EUKT
99XiQDpxKwpkyTHCUg4L0nWg/0QtWZZRgHmbizFDuu0L+PXLrPVdcxu1lKDLFi9RHQsWLMrYETlN
FgaUWX+nSLQdGyz8OnsVizZOiS8ralu9pzXWDQtHAenblOxcf4YW2eWe/3vw7JlV/VKVeV+2C6w7
qCX8sp/SOvNIcSc/hx5Ga0B01QqpbqJ8So2icNZiGDgXCg9is1xUxIyQ72CTbnLfp3H+25oKzX3b
ombGAhOGVspMyK1upbNMuy0cQWM4akSeZ5t8TI1x69K9bbZYwpLzQdJRnSwTVGnJCne1PNo7teK/
BII0H/h+mXhORzUgWQzvAAKoG9f5Te4FVnRVicCGaQHPEJnx6P0ANinSHSkuWbqJw0ivIGbXSEqv
Xxff3dYA3LTJhZerIi2lyfP+7W0NvD7AY7H1T6lvexMTDAL/AEeMg8xdJzpehAuz6Ywbo76Div6O
ihU3xR9Nx3nrlKI+KgmJ9U8QodJ9OWXjhkEviORF6Xr9Ad/hC9NQeE4AMIAsgiuePyAAuqbleFyf
HBbN5OAYHQdJSBD2Ny6hvQTd3V8f8N0NkQEBTbA5RXPALXwGgwlPA4vLdP/UJ4b46kFq+EaUd3YD
Nrk4Cp1aDP8Miwec3XbVosd5yxD+SRv1otopVm67D84wqv4NqO3SQBP8qxom90BaI+fvr7Ux0CSk
KThh8IVmIq7GtTGE5fb6S7s0IbhWS5gk5BhgpnY+Sl5XPnaLVXCCs+LtHGgIVJphehSxfQsguTQh
mA5obKY2NH2I86HicqBYJ7HpZKnlpzpGa2qmUbSg1PtGe/frv3gu5p39d22Bv54PFma+KGF6BKe0
is0H1AjFr7Hqy6Ux6LeA+osfCjxLFfjWAabNgC2UQnFG7ALgpEYWNlt/61YvCs6P7T/Xn+niQICv
dDrYNoDqz58pNoMAhy4zOLluisuXjWHYi6F2eLx8fJyJKwCDCThZTtS0t1tTzKlgpkoYnpIsar4g
f+/rFV6xcfpRSEdCkwLNYRnxDyho5+OMRerqY8OEEL7VrDz88zeDkP7zR5+GxqoQrH14D3yl2Si4
5w2cpkV0wnG6P8RFqx4SO4pvEH7eryPdMUGL8NfFj9A2Z5Bj3NKWUZ1WHJsMYacLUWZJEYQIJMWA
/KMPdD7UDKFSMTbCh3YQdLQb7VioqXygOZXe2L4vTLapfQeZECgV2Ha2gKSXo+RIO+eYhxibo0T2
Fi5X3htQ9/vXBr2AHihzgNlGhMr5FGid2DS1uPROeeuj6c0SnSs/cUg9gYdO+PLRF2cY5HKAVHKp
Br6fzQSBYy4uFY53UmJPLR9SOILJkRavubk+zvSjzyBEdri348weikC/xPGVxD/VeosQPoWyX70q
ImsWyEDHTSW9+uO7uAEtZLKvZM9j+p2/xqivZTAV4CeJOKJZ6lGX3BkwPGAUW4P/6/rjXZgZJlQ8
Zrm0jffBzYPehcSbqv4pSIR2EkQwCarkPv9zfZj3UwO4GEqZYWPap8m/oSdv4GzAT9UpqVZPlReH
3+BeFxurybjrk69yK9zj1lgTKPxmLBjvUpH2SKxVoI/Q9W1zlVVqt47jyLvxqd6/vQlWRpYnJlEp
BcT5UA1on+v1PalniUFqD4K3Df1V8dFmC3ZZU5eONhXf6V0zIrFzA8vfJDy1UVCJtWZ3TvOphM02
Kd1HLO6uf6uLD8WngtprQUWZbxaqizbAagyqCFznwaZ7Quy0xr6xJU21yPm6gujFEcvJNDG+Jh/Y
t19Jn/B+q+GgdduAONAeGglOhIHV7kpVZgecpsIDLu3KyTSzHvRDS6R74ydcmCiSlwoV1pha1s7s
61lVCA5E4O8JNyOyyFI0DsGyIbPti+YR3LG6/lqnv+3dAzu8TroeFGjqbKdHkYlFjFKi2WmMasMt
iCannddLUg7COzts6nsvrfQdnuW37gkXPqhUKTWg7tGB5D/nrzpocSmJEz88hUMcY0KNdXLT6cON
WXppFDIk4LJBXyIJenrbb5adJQkdxnsxPKEobL8QleMTFyD7wFtef4/Txj5/jxp9x+k10vKcTxwX
qMO1et6jYnTjs12b+XNIoOLSdqdEePBf58aAl6YJBRRrD7MMqI+zkyYRQzd6uH6e8grC7SCVFmGb
QjyEcLTn6882fYl3zwbfHbtiCPzvbj1pOoZFSFDzCYVls2FNeHBH8RvR1ZcsFO0qHNtbDb+LTzd9
MKoqe2KTnn+2DjQ+xsMXgVSrmZuEm+SdUHplURqiurFbXloBdDPRhJGtRh03WwHYP8Lb6NnHsIGI
nxEMxvf4NyV3XZ2qK5Tm2N6Wbu7cVRF2iddf7MWnREcwPShwiJhVdD2wuInzb3jqNbv6bjh1iGKg
GklWGQy3vtUdvzhFscVWLaanxQ53/k5xpC8GyRgn2Uht6ebIJjFziNZpq6X3toot2/Wnuzht3ow3
7bVvll6SlwBb4F6nhFxxuvHxq9coJHX3YXhH4yo5aFGc3GB0XHqjOl8Ti206uKj8z8c0CE7pHGVC
NpF6E8/syw7dWZN+c30sHG/sndoEoMwXxtvRZlMH2InuVqiHJ62scnPVp0WzoPnnPoZNiA9JmPr0
FAGChxpPlEUljPQLspFblYVmXPoZKF4mIgsMyjnOg3X06HQkkpzargPxxHw5/V1EPnhSLQwQ2zbz
WgzubZqGtLCy7qm0dPexCXJvl+RGuEfVOK59m9SVG0fZpRmgG1QhUJQ0nUyJ86+BLzE69BBB6KA1
/jrKwq7apGh7sY8s9AZRWyp+ctjnN1Cai5PApILi352YUbOJBzXBdRtSYE6NRa8HfePLGLrqusB1
8Mbecel04T5GlTXR62EInj9gQe6OK2v2DqOnOdS6CCLtoVU31xfSpR0KcIu27d/SZM4XqLMqSsmt
Dk9Ye8Qn1ber59hvq4NOzMunUdR4u7hmvdMK1/sozZIqiBuT5NtJIC9n9iZNvGfyCj+gU+RE2CZj
+7r2dFKW4JwUN+bK9FfN1xKEEt2wrUly9I5ELRUit704Oo19+Zo4TNW6KsbXqjD0b2B/w9b35fAt
Q/H3Ss+zusERvLiGDMofpGMQuS19mspvNqtY9Qr+hNTZkjvBVlGSGinLGDr+Uu/z8jnKg/qLSKyY
rn2n/e4Jsx/S1tzksjGe8Vel++tb3fjt4x8eFYoFRwSeFtmD5z8qGoYS6JgSSc0MwNNS00ZE+WP9
Q++GFqguTr/TVahwZ9TtGy/k0pxDyqNy9tqwVebVGf7RrZOp0OFE5nZi6YeCLJcspE+2KhO1SzGL
s2j8amokslVMVnJzY2ld2juIVdVhciGPBb45f3YFA3ouA1V40sdIeyigVnxGXxQetV7xVpXqW1vH
b43hRlV16YyEw492hQv2tKbPR3UKzClUKw9PeLqRGmdlGEXQvPKVhxaknHRDTbmxuC9tViZYMncp
yn5bn53KmDQQihmN4ak0tILYNMwpnVVMHgHuKkEc36p2Lr1WE+8kBEdc5ak8zh+wHV01kbHDkeWX
knG64ife2vB2HB/j4K7rnD/YZ4mX6xP54mtFLQlUSl/A1medCNQyDX7rHARN29NPJbw0oWVOz3U7
CSSbjdFo1efrQ156rxNte0KBKVnn75Uc82wIUYCemt5AFu97k5dT6bXY8btm9PQvBrNQpk0tD7qV
s2kTeBgADWnN5Z7omxergR24yfog/lmKiAb69cHes1bZlRlMtYGzHPh4s7dJXnZVOJK3WWXcY5Qw
6ujFdx4+HuSi2Zq3bGNTewrUKl39dXAdRkH7x6tEtlB6/KOu/5zp2eYbN6Q8TghYU4ANsxk1wVSN
ILyD3msTYSpa11gE+ICT1DvyhPK/eGiayLUXBn3Xg4UxkXfjF7xXTk0vhL0KIS4nFXv4+aQukA8V
eG2zeUeVuXS0Su0PKPiHVVgE4xScogRLMt0fa602D6R8aCRsaQ3ChA7niOtv49K+CUOaPhBXMoDa
aSW8OUdaL/QLw8NNNiSzfgNwlfno6b3ivsnlsGka3/ll9kl8zLPMvjUvLpWjkyoYroRuQNKezYuq
bAYvVqL4lCawUxfsWubXWobNV7JHMMKyh6raGi1BWITO5TVmPmmBhbZSoKS+sald2mW4TYFioAZh
os7mRNglcTQZMp20ZoDeF5T0l5YmHvSTfQqI/6aOPPePouCPdaP2uzSyoEGnc81hR503FmqeK1XY
zyaOj4a9Zp6qhN0qtYkZPdQEwk5wK2hI97gFmV/ab1AUTy1PAsH/Bq6+/fBm72CM3WHpgYtWfND6
AhsDNS0+tXogbtw7Lj0jGk6mGIUZj6qfzzHFHv0AKgftBsjtG7ev0yWglr2H96vcV4n/EqateuO9
Xn68/x5zVulWloQWmKfRCbf64B4H009wCdJ7lzCC/fUVdOmsALWkZ01IEpz86Ze8WUEZFL9ChW1w
crOCDMVOxx9qS+Jw4yyFnnoNwYVKeaPauTgmYkQHAAdC93wDcR0yS60hj04ddk1YF+O7qCxY4ain
IgOnllbcOvYv7RMUlFNxJZkxc4yWsMSmiAw9OvUBvDU3yc1gqadusdP1yL7vBE43uOHiX6s45a3m
28X5Q0UFrDJV239jqN+8YYJSVa/VmT+KV95lqnuycWheZnbzRFpctcJ28N/sTPhF/NeIsw06dUSs
yT6MTqkOf9ak9FpVeUFKka+Xd6LCLWgU6bdE752tXmMEFfiNfmNLunRVk7R/qO7R6rA3n08rMFvI
sCTrnfQktbaBo+YLabvtDbjx4medhGl/WQmgjuejYHdrjEVSRSeSoqKNBba/qCJbEv/U+od2Cq5p
CRaa7Grh3l5fNxdX6Juhp6/+5qvavuQC5Wo0M+gOKwvHjv3PWB7DtVLFRCK+PtrF1zm5DkyLBgLB
7It6QdWWhLrEmA+NrljItqWyyouuv4VuXHosiHITUx6Wgpj3aPQaQF4LpouZzIkPCW2LaAbK2wRA
oVThxF9/rovDUY3TEzJtwOnpz9+8xVzPMWr0JDPVpuOwCDAq/AIJtvqj2G4T/4s5yd1uak1PnRpj
VjbGfegr6aiw1TVxvqrg6y/HDO/gf/FIU543s572yVwkjzKgyjwniE81PQ11afpwY/F38uvnrhJY
B18f7dJWSimIEh4NE8YesyJEqeiSO00ZnyZrs+farIdvpeH4X7FlMXFlB0L4FygTFza8ITSEP9xV
Z8WGm2opzhZjfLKEIqjxk3zbOjVcxCkVc4k9r/lYuMTfXH/OCxPFQefKZQYAXnJwnE+U2nJjaaQU
WwS1YAwqhRHTPISfRj5Qpd+4X1yqcB2oBdNlnGh25LXno7Fju3apg/7gDotuA+Oku8CM430xpMPW
9kp9Q5I1Vvwwz/KFVarFSkGp+jXWqvTGbLrwfR3aNswkDJt17iHnv8SuXCVmByWWtzX7fN+ULoxC
N1Gn2LJgNP7BIrn6fv1VXziv8Bua4HlUXUyr2ZokDYNtZSQJeARn/allHpoVgsPWpBMZD0i+sP5v
oLre2Aku7HDAlpNelbWpImA7f9DKz52sIZn6ZKbjoKxKAtzgSHa6jNbXH+8S9sQOh+U0IM9kszOr
rRAhCgXbxOTUl6T7rTVy32vs+bL481hnXJeh9Ie7kNiusLXCNWVDgk0nFu0xritHN66KnZ32yuP1
X3XpO09dM4tVTI05l1yNpeMW3KCTE8RCbV0XbRAvFC0rtghp1D1i1Pzb9QEvoekO9Szgn8lF+p0Y
U3e7uk1G9ikqIEIC0hqn0RyLSuZFN6kqyE2nAYwrXAMrluSJ9B9VidIbj31prrFVUnrSj+EQmJ1r
9JegBzksa2DV8Z+gGH9IJR52itmK5xy+/obpdstiYZpJsxs0pllTt17wLLo5O7n7KDaVjq7zSWKZ
+6nxVHu8z4HvSzyi62iFQdGXiJbUANOnwXS+dxxjfLn+8i99bcpBoGx0hTT1Z3to3iEssXpWdTSE
nljZfWqZa4vr4f/h7Lx25DaiNPxEBJjDLTvNjDUcBUu2fEM4yMw5Fp9+v5oFdtVko4k2fCEbBlRd
xQon/OGH05Zj/4u3DFa181LciJX40tS+YFGStq81rNrWiO3MtPOgQ1T6q54uynOYGy5KpMkHR4w1
8rqq8hRDCTzfn+ytb0xNCK4fRRSEd1b50zxbwmj7qAgcHTMfSFzKRRUJXONcbaCfKOl3fWmLnY31
zh5cf2XQjxQ0KYlAG10HoHmPzamCOK2RJtVvFHwTQOPO9K1dqumiGvgluYk4Ad/Hm8IMo6ONqtOB
to70OepxS8eZAf1/CHz3F+Pm7WOhhMuuAa+DcMP1PYcWecK9rRZ4OUAjGNFDPgLNmxKkZJX2oGhw
v0IDptCYiOho6h2N0FL4sEBDpI1FSwk4Tnfe1lu7kdSEbJowAjGa1U8SWHNM2FQWAa1mB4HCETqq
dE2QRMREbXlpRlFqOwtx6xTK1oPMqPlzXbPQ+ioOMU8p0FKutbPVNvqzB2zmGRp/c55RlD16rmIf
xmJGlRj+ntjbILe2pcWTSoOekGKTluXJFJclnefANhGcOE4DvTp/NAyoBGDal4snYuuVzXVoYHmi
Y0Px24aA6XOxtIdWyZqXtGvFvzGGgDGmh271T4hzKMQlfcr/ub9p5F693sucOpnlyI6jTtPxes8g
DtSaaQhMdKhVHNphTGhfjbxFQ/7+ONsgC7av7GlyO1LoXHchsnRGV0X21/qGyp3gPy0ewnqoXrQc
94Uf90e7MSvYggAF5bZjsNW2a5bBg7JgA+jNTTs6NhivLBeMaPGafHwgDzEp1PZlALnGbhg1Lh9l
QmfczcBvGiEWcwgs7MnQbe9XXhQNZA+dQwKLTZlIR/GfjUYu6uLYBwTMrd0jUJJk8FHajr8VSlnA
ousArPiN6mXjn/dnuT1QjG9TwZEAXB1Rg+tN4hJbAA9LMuSATeejB3tpOZX6qEY417QYA9nQj//u
FCfhecFXsztNiKM/zFhHRYU6pMSYahIGLH/kT/lcE9OVSJQpC5xE5Kc8s/uJRnxSZZwYTYB6alwO
S4Ny9f3Jb68wHjUACBJIzRlZh0/o00QV4QqpXTvr4QFNtAUPsc7Fe8cqGB6ZfrN+HBXKoKBdTfIu
Pvsa/VAiCVnrM1+8NfPlH0qCy8EZrRG3H6NBQ31Kfm+80dv5zDdmCgCeJh3NFilMtQodFCWy62Gg
8DlMJernyeQa4SHD28KD/OMl0KFypPfvr+6Ne0HGpESLGk8qLerrr4pgJDZ+0rMNyipO4tT/c/fi
eeR+vpbp007+cWuGNDYkopILzzTU69FQ40+r0C1IMO0JWfKlhOO0uLPy1e36KaDi3is7F8SN+dGF
ROfQtLheAXhdj1gBp7Br/NEDTe9V+3np1WY69bRg6m9oPrQPP7cOSRV4ccQ6KLmuu/wIxg+W0I0y
MPKlOqroLARj0UJRo5x1MelUfL3/9W6sJ4V5lZwCuBw16lW8K2Y3K103hw2Le8XT0htIkHu6+FHa
XTcfevise1fh9mlFZ1EKgkiEl06Mfb2eSh5rabIMZQC5QscJcg7fQsQ7/MIW+ZM1Dh6OO5q2B9G7
8Z5QIuACpiqB6O26H0O9AjNXW9oZKJP+VYE091fTxOL5/mreHAXlLURAQdNvlJWQajeHFIh+UM1V
dYqNDr1nZdoLE298M9YO+g7rJyF5qx2JcmvZmM1cAc8gJz6bCZgjf0qsVD8vmK3p504XWrZzDLaD
goGFFYi2EskJfJTrz2bEUZsMnVcGcZ9Ynx2sDb4YCA/8WOLQ+pJXg20dH11LWEpkfQBFJdR9TVVK
S6lFqxpVMNi2chpqKOIhBqI7vZRb00K6lco7nTp0A1e7sYxMM41tl1EKB3Yi8ue+VVQhDNyWcvGi
G+f/MCsJ5QAGIgOO1bdLRej0LkoBga1MxmvcQ8g0KrHzDGyPGH+/KV8f8irg56tLslcUOm1t1gRT
XqYvZbjkpzAaR97ZQgdy2yXYLERuqO1ske1NKYelfII8LOyYdb+1DsFrzoZXB4iojG9WlGovtMcR
BcAMJVMe3x5AjdCKMkDEAA5ZLWQykMPpUdwErT3+PdQFzk/R41o3qEiy8+RJQz5wszsa6OHCGzF4
SoemNFD8t5rfRUf173R/V9zYhYTWHnKjYE+3imzYgZoRTsp9oOtQysbaiV40V/9Xz+symJV6D+69
HY4bmDq+DtQWQNn6AhGVifBGtkxBXEXf5wZrZUXtPtnW6B7w1dojAm5j3/f7/j0Goza81nwr+qbE
dmaaA61SbDBr2JkcQjXtsxPPt/ehHDFgQM2rKZrTVHrTXit+exi4LKFQ0d/jYaWqc31xuYjzazgp
C0444s+l2/7Wa8u3CEzVobGmt7JWm/ODX5NHDbijxLpQYCAxux5xsAwoF/i8vMatA/V9Nk+KjrRF
XLq8b4v2aMTwPhp2dWQwGuu7usE0tYOHVmvKa5Lr6hMJWg8NDY/3Jx58LHdC7oedETfnnKIzAd97
IqjTcFqtaDIPapXj+xMg57bY+BVJ80s8jZx/WjWerZ2zsXlTGY13WyZNTI5Y+no1acQaICkkg2YU
lW/Og/LJHMQe6PDWnKROPsLnHAhz3XWepzYyuAWSYJrxmc9coR3dwlVelLycHg0SmJCkv3HepSj+
+snJYyst0UlOg6aa6xfQPPlJaJO+00aXH+GqLMAoSG3KfI7AZ0NT5bbHzAE9pmCgvPJrBWgULdck
bW0fG8Ww/Gsqk0zN/Q41luiXwQjnyneyVvf21O1uLSxxLA0vlg+pPnk7/JT0xYoaRtkMrp6yY1id
Br2puiNSD9aID4U9/IfNAkSTeJZ7lLKi/DU/jeZ1ozVgrks2XwK21jGJSo59Vfb9zutza1a8CBJE
RyRGW+J6HJxNCgHWBlBN7mA0SrvX/Sdx8X7UQtRr/tNg4EcowJHarTHUWG9psDoYDCDoSNXAS6MT
igHt56UoxMNate+z4lEFrCdv61XsMKG209tYC0JYazz4VlbbJwhEGOnfEMcTTHWK9OHzwDryENHF
ojahrUOiokbQhMpVgWthK1k6k1Mq576oUOh69F4GT0LxCooHlx5UluuPNqZlGFstVcU278cGJRmt
wHBotCusTcY6ifymkRWI+4Nunh/Wk90PgJUUkmmu9r+9kD9iphIFWH4qQaIq6llBAQtdlrZ4wmX9
u97Fxk78t3nfadGRjMsLhhrypomV0sBIE3C5gZnOyalva/N75TXTZ+70FM89dBl3Jrk9DiafDzog
7VDwyWtDgNqtcNeeaB9kM1WJo1c53d+KGolfW0Wg3XJ/Rbezo1NBf8QFWAc43Vk9P02lmrENqi0o
ZkWpDrreqvVxwgu7QSHHiRGMsopmzxlj+xkRFwCvIkHYZEBreYvUM3Pbxno58BYrfEFdGQGvXJj9
Z53Azu/TOUKqbEi0nVv8xlxBUoIfJGyi27VWlbVLYGyLQ+cvc5YfvREn/+ZlOXxzzbIBxEnr+cv9
tV19SHqrpEGoIUr0LEzt9VlcQBF2il7Nr9xD4UGTfS8XRaJj3Dt7CtXytP30QMmh2Cs6LR/gog7M
lOvTqAI6UmvXFq+l5dpfcJO2qUIuyU6scmsUmhd4z/CLKVGtjl+/oK9U9mJ+Vc2OGgN39ik1jXxn
S5ryVlxNRh41KqtgOiBRrt4dK5zmtoot8Sp5MNnB0NJGP5VeiwRi0rCLj97YOfPBaRzxb9TrdeUD
EbE/RCRURiCNE79rUeV8xgm6mU+Y7Rn4gBp5iJRS0uUsPyJOih+BpBr9rgBG+jypSHO9mFWq9K/d
yN49VFPR5Ge6tuZ00YVRxWdsrwv7bWinZjzqZuz9mEoyUppHZYwqmDCdKPqQ2k4Xv2a122G7VQuc
tiO1VVkpk4TnSQWuIp4xey6+ZlnsLH7Y1hj73d9zqz0uN4KEwBMpUxVC3H71iXBarBE3ctXXZig7
2o61d9KKHI0yL21QI2v0x4g0cjwKzcBiaGOQH68rGVqRKaZSTNqrMWEZphm1dZKgQH9YjHRvX2y3
Ba4KhAi8pzRX12EC1fzRFuGivapZ3+P/KA2rMePeedfkAq02nwvYmg4dWxBR1tUCmg6qblk7G69Y
figoE7ZzeJ6cTjtFGp6Muhj+7VPNrs5ihHp2/9vdOF4spAxKHEA/m3a5oUxjkcz5/IrPWHEslTL6
pGJyvLNDVpcvX4xSIFglil00ECjfXV8VHATVnhEMeUWh6lc7QXxqdlW/KeMfEXIsWJ3tZQPbaZk6
J4+2mgQe0Pa8HlAph8luS0V7TZHbe+rS8qsw6z0q2c1B3oUwKCzIgOt6EK/qhj61Gx0XNqDvQ6TF
Z+6LZWdzbG906sk6VU+qMh7dp1U81+d1b2DEa7wCHgir81gvneUDSqamjIrrLgvvxqei8ASZHNVe
AK3rSTlO34QiHM3XOfa07wOKf88GdPIXuvzRawOl/YwbYbrzSt6YIzhShoXyAThpLXOlWFonELgz
X0kkFUzv2vDrMiUQo/AbaR7DXLEXAUNz2kzpckN3Z9VisSahJXgmmq+Ia6EJrljZ0axjWFlI5x1D
Glk7J2x7OzKebFpJDQJqCXIX/ZTRZIU9RSFFjNc0xKV7Dq3i4Mwd2ovVOPhIMs6f7p/o7QeUseq7
VwbtOpp11+MlVQLhDo2JV6JUZzyEwqj7Z0dxy/ZZ8zqn+aWD3wLIPS8yayeK3N5jloGvD1wAnGFl
MeN66F4l+JoWzXpNkPI8hLMa/gWAGJAR+KLL3EbiswkL8DBr45741o1FlmhMIK1kzbArjeuRU7rA
kXDR2KEHOeEzHPYIMYrQB6Xp+mU52w9/VCoN3NQWxXv5Oqw2EXrXTQ2BlAqRE5U+1Ovski1JfDCS
PBsxNRXjv/e/6vauYTy0wkkeAZ4SpF9PUHhLbOZJr7yy+qbf9/g/z3hD7tw1a2gkh4NhoB7JidEr
2Oj7zIuZOZmtvFqKFZRmthy7sf5zstR/rd6IfDfpvySx2x0dVbxNmvXkpvO8s4lWdY///QlQPjik
zJZ773qm4K0BShLZBINpDzHoqdCevmQVZwzJRc/t0VGFj19c0MSOwx+DpqG26KiIEO6sxfYckXfR
vCAbIuGk83z9OxZTb+IsyaLAa0LPF+1Qa/S2u/pPu4a4Wqcw/sx4bvYKE9vpS4dA0iKqe6Qra1n6
0fFmmotFElS2sJ8A1XfiZNZFjVt7rNsCVUjV/tPQhWX59WL0X0utMX88utco/1OMNGTzhsd6dYwd
p1VxvgXSFSPO9NplWnqyymba2dHbI0v9RZbLsShiw61xSenshFkOzjYoFV31p3R6od/i+t6ovNB7
38vit+dH2gdRfSQeMMklVgeWy6pv0qgvAixoyu8Zjrwn10unp/sr956NXEdychgWD3E5uN7rWnWM
Bre56EoVJKm72LrfsHqZ37YUEy/DoCU/qtJUl6NXTjWynQpi4tNLhJLEdHRLVB7tWh2dg13gNvQF
XWwl9i0xUQ7WPHC7h7RTm+ooNA9LX64cJ90hPdxaI0q0PL/U2mW9/XrHF+ngVOXgFUGqDfaBjrly
cCqkce+v0fatBxUkrQdh6gDU3VT4ZqxdhBeWgaPoJkaYrn2cwtw+1OCHz/eH2kyIcjqQJ/CvxJzk
dqsAbQgXuy6dsAp6DZf4aYwxEEdhdacDubkoGIXDwqYiCaJptrqwqjAdSi2fak5skZyb1iCWaIWt
+GGIS40Pinw8D7Ye7+y1G5OTQhAETPCcmeZqRxvGlNtIgDRBb/fLoVMG6KqmNp8eXkISLBJiDGUp
KK6riXkxJ5nAPSCYQm089F2PMbFZJ8f7o2z2BOpu8pqlfcaDiuHI9c5DFt1KmmRiLmjnPi3CTl9z
YpsjRZm9Tt12KJSF3oNNCK7wxVbLNi94qIzeUgfL1NmXbjCd4xjZ8P2U+OEXhAgIzga8BgprEjZ2
PStKMZmBLG4TDNqs/8a3yZAPwavvhNL5nPjNNIToxSz6owGuHBbjKwwQ3+F3qxmqfVrqcd02Qaob
MNF6kaJ/Hi7fwywuzl6RKw/SfKBDMiCdfmJpki0iiOt5Jn0jSxFlE6huXj+5wJsvcZb1pyFzHuyV
vQ/FYkrAJG1WCnrXQ82WNph5qzFUotVPaorGZZeYwymjOPRLigbqp/sbc3vIECMhGqJ0R4qHb8r1
eKZTp54SGk0Aptc+VYVVngtNeRCZ+b+zokTIEQArTw3lehQLWe4kH70mQLtTPUauVmCebi9nSxf1
TuB6c0LUIekt4fsKC+x6KEfL7Klf3CZYLC38E3jS9LHrxbJzx2+vRJbtp1FWn4k+EaYDaBYF8Cus
Q2I7/XwwUr3FUAIw6D+KNf092GP69T98LOTc5V3FJ1tndo1TWhqM6DZYIjd6maRUuYETxOMryHan
zkYiiTjB2vfYMvtQiVu7DQY0cTnKKT4kcSIevhEJSSQeWGp2wddbvcUhKvZN67LRuzDNDia6q4Hb
RPOLg67/x/vLduNGxHqbrpMk7PJErPb4iKoCjK+lCaLRi77k7aI+Cy3+JRLJuPNk3RyJogIYUglY
XddyE+p2Vtk7DbKX6nB0O8QhtTh1DyKh9H9/Ujf2uTST4t4FYiIxz9f7nDCmN8YibYN+jpRDUevl
WY+Mz/9hEEqRspxAy3IdwhaqPWDkWbaBJlP7vlgmvxfa3mHaBMrvO4HYV1IsqEKu7vN2RKC+HkY2
HCf1uakRyG8E3h8Ea81zVJR7ds23vpIu0SUyjJV+kNdL5ySUtbxBMKsknFPiQDEo51JJ+rdhtKph
Z0/c+lDA7YBwSfUNKnbXoxlwNMNCLC28aaO+JJGKW6+Fac79L3V7Tv83yhpQFXpwuhAnbYMuSdoj
df7y0KSYulRx9OP+SLfmQwuBIIbAzKBxfj0fyHv9QmWyDVolGZ/TaTEPUTeHp/8wCikiH4ntt8EJ
R3pZoeDntUGNJtyx1cTfWoEdw38YRKrM0A4hYl9H6knbTEo0ZV0Q6rF5jKZ+usTCejxIJ3jm5ePj
AKvbAGaR7HO9wa26AJSB+4dmjJb3bOJwqV/+w2xgjkpyGG/5OqvFw6m3l7DokFjFhdf3slm1/bYs
mz3N0Zs7ACzqOxmLbojciz8V/HrP6mFBJSxbIcSR1MDxcfZ6OKHlzoZHKemrEFl5865HyQdrTkYT
TTZMooxTWHe4LjngFx5eNHI0qUaDhhPgf301ygig2GptlN/yUTukaaIcjXp4/IYjGAGEIW3p5J+r
UaIxtfHetIDa4+HwUU8S9W/oY8anaOmz55lL6M/7s5Lx1FWWTl2J+dDoo95FWX31uLrlWDmzC4J5
cWp1eEqKYco+F1gtFW/hJKrmtZzD0D4nDvbWT/SI++jhEJ3SIaVgRMFIQcAbXy/rVLDksznWQdZ2
1GjjKNJ+1Dl2jAcoVcrvKPMMezfg9hUh62FEKTTMnlkHFKaXYjIlTI4ZEcxwKEvFLM5ADJaLYeEi
4jt6UezVg7djSsEoiXSmdEOktDoJ6gDDMgVbFkRCneKjp+aN/Vu+GGP0VTFbxfizztJop4gh/87r
b3s9pvxNP52+qJvGmaJvH/SDqn/Q8LI/WhQU/xAZMej9bbQ96PI64aqn5a6hdrf6iq67dKaCOGIA
zUk5zi3Q47yJ6p0H8tYislURQadYhib+akLJqPWj2jVDIIzsW2F2g4/31Idh0Z+HtNoLbm+tnrSJ
pckNbxdbxevVqyptyajpDgEObd0LSlx/AQcWF3fB1fv+4m1GkrcXOxrgPn0tnpjrkRSD0l/dz33g
VrVyTJHZhMVjdH6yiHZnqM134t7iRQZibBLObAgLhWiqxMYgOQhL5LKy1BuOaV/vHbAbEyIKBDUN
AkpCjlcXctfMo5bgCIZkSNLoftQn/8xZWOAWbuHd/fDiUR63QSxwlul0rvaEidV0M7n6CD7IrqB3
1xA88Q7ytPrQYPm4N7XNffkOQ9e5p2QeTG34+lsRN1ltV5hToLsTz8AAPq88YDNht0/YeFn0jUWH
ARW9uvFbQ8o37AQi26UlEJUylrxDFLs2gEuB7QWfWA3sPE9OI6WWQ6eFw2VarD2hgk3mSomYjQm7
jbNN43UVbIM7WuJmKgygsbhzYuJWkZ246RlPYzPQ89b5KzfC5NH2Jx0z7mbeJKmZTOp8vb5uNDe0
clsnGFwIBRdaQJF1Qcxcw/92VMSeZNH2PFB1RbeYvUO7jCbo9XDzNIxZ1FcujOBRPfSxZvuqvns7
bj+adAuhCw+xjLO3TlsUA2Ewz0iXII/hYx9bt2d3On3nllgmori1c8jl8bq691FUpXFFNw4cvmS4
Xk+q1lLpbCCMAA9v8xhXYJ5s4bZn3ZpV7Jgb/dANCQ1lisBPXaPvvQWbfYNa37vwNN1Abpm1Lowd
A+IoBmcJUEdro7M7tQzRGV2f/0Kfq7Vw5CS+OC4xRi3n+5fB5nQyNKgRwCnUnkmjjOuZm1qMMWVY
ach7u3V9Tkcj1s5eHcf6iZM6zkeeXcs9WPGcL6da6cwHVWokZMqEE0tBhC+N+sAqYWxsoqhKG80g
XbBtszLP/ajFw/IaT532BRPTvS7L5lODOwOUQ67AP7RCVzdtPxResiy2BbFIaZ90JczsZ6uycvqU
vJGnrExwvJsaB2yE2etYhplkysbp/qpvDpH8EdKNW1KcHELj61VXgEkUIs8sCgwo1nAl5S9Laek7
vYXNIQI3j+4y+Qo1Vh3E5PUoRVcv7uiiKjbFWvUyCSc71tT9j4O1699+cyjZbwVvziXrrQ4QnRKS
Fs0NA8vrTXHuMV8pDhGefcvBHBBS9R9dP+lfBZqXV+ydvH09M8donGIeeyeYvTry7QiN4iZJ6p2k
bxM8SVU4kj1An1RRNprSte7RbMpcJxip0705bqv/7YBkea4nTL29olR32K3bRWRTkC0DvGQh+XDX
s8pHxVj6wfWCWLgZ3A00BA50dPNPNnplj954vE4U3WW7HoAyee31WK1u5fhjdmEAAb1EnlwR7VGp
2/qkdqaFzybeuGAlFbfQT5oS2zmq8eays7435kvziZan1EuXzZvr35DWlks/hU1TIZb+VGnDcEyK
yj2NziB2SvHvhOurGx4vCIrxADyoU9KVX41lG7mkKEzZWxtqTe/HNEjrS8qHN94ytRnak51w4R7x
IcRspCVS6M9q27bmpR6FUJ64EXPzaFtRB31hksaaqRGn4ivCKGV7VtJkCn297O3sl3Yx2hHgpmf9
23aNVfkVxgkCB9a8GEffbmrUm+PMM4ZvrUhMRkFJvD2mQz70R5GnFcpGgtNk+lnUwkWEGlWGv2am
GU5Pala5kd9yoSj+pNndRVCgDg/o8ZjGJTP7+U0rQO9/Cj07DJ/TAbzcB21SmvZVi5q2PXZejQjF
XCam8VzqVpViz2n2BQi63Cx+gxQmlnNrtuF8EOkyF78ODozWSxupUXRK9b5bjqpFXuS7uT3/iShK
mR5UgwNxSooCZb06he16cotodv3JXYzmU9bpI/7IrW0pT8jxhuOBczZFZ9ZVNU9Lhs7Np6Gkddf5
mhCTd1YTp2t/i4cMvWs/Jxsz0N1omt58a5Wp+T7wvcav6di6xR+zPgzFRyVpqQNHdZSFv84N1mK4
sYdzHL64RlIOH8NZV8Vnz6g6ASgl0aLnZWq12q/RdaovIJws4l8iT/sTyFm3erp/S23vD2q71PIA
btOYJJa53t+ATzss9orsjXDT+GNqmuVbbOBOYNRucVbUutyJBLdvOdkrDS7MCunNIJ55PV45awsK
RmP9Vk259YvGiz0eQ3TBf6P4HL9MdGpfwV6NP7pZm3cS51tDy4oiT5XEoK4TsiyPCsxBzeathJE2
PtVljrAkpPwF4w5hONVFQNzvXyZtXrzLQuF7B9W7jaBofpES4vvNT4BxcT310DA7MSry/bFz/YhF
UfVrq6KqeyoHBb8csys9i5p3Ov5+/xNvrzBK9yw3UllsXWNNhkPXIWkxMErflCad5oOGD9NBRxU2
OrgYP+/cl9v9RPcDLVb05+km0oa+nmRTZaY68LK+TVnPRTBWev5vDtP3GycUsFOba1Z9enh+QEep
FJLNu2jBrp4JI9axZ2uM7E3Jlko/65il56cSru/4YVHzxX26P9w2LiIVQ+9RqpxJUPHqBUwqCkmu
iupBgTb1KR+Fdg6LR8nshJxgEYDyyLCXf/FW57Kcp2iBxhgGmWH2lxoA5+dqWMYnFUG7UwZOY3g4
XGFAPpiUApHdCrl7fyor6WZqpli+hAF8OP3ipZhTYPX0oMOinBY8SZAkvKjvmlrXoxSUyUrbTtI3
j6P+ZiyxfXCUyHn4E7m0R3m1yTZpuaxlnUcnIWqqjPotxiLi1GEq6dd61O3su+1GQHMD3i4FTvYC
+eZqLlZX1PmQT29UF4dPdWGOpzTW91rnN0aRk6AYAugP4JX8/z99lzzSF0oH9vRm6qV4QSk69Auq
Mw+vGOZ5Mmkmu3lHd12PEmZU8m0rn9/eQZ5NoSQ/5rpe9pQ15JJcRzgUHjirxI3sMcS+r4cpAY7B
Cxrnt7Qtf4lDxTlkfZRiPAO15v4pXQuoyao3TQPScvIXMMLrkk5tWzPXYirePEsBLNuTzLiXUZ8W
92PdRa16IvKwmo9zZveaP8FSmf6MCoXKWTMtZeSn1qC4J4zupw/WFCnWPwsWNMXODrqxHJJeRLQH
y5YfubpKFCePNOId8UboI2uQufo0a/3w5jrEMffX48Y2QpidS1LCuGQL4nrlI0MdhwWu2xv8C6f1
w8h0ypNiT213vj/QrTkR4pDPIbTDhbyqLxlh1k6ZlS5vYzaML1AHi4OgoHh0F0fbWb4bc/JIGyWD
HTEaIDPXcwrbTInMPiveVKFqT320xIcoy7Odlds+2zzZ3FdoxFP6JNe6HsVJVGNRorl4G5pxeNJT
s/4Ge9E6KRQCfQ/dx2M+DGKnf3JraoCupbg4oj6bXFVqp0ez1zNoDV29TsrioFMU3TskNz4W0AtK
WMiL8HCuQ4OoHYdUScvyLampH3h0Li6Aj8rDpBrZR1Ms9R8DdPnChyY2XcJ2eplVc/rDTKP8JcfR
8Bfa5e0pqsC12WaxpwGxWQOqk1KGWIJEoN+9SxH+dPMhQix04Qza21iUVAUst/NVxdGf7+/X7Siy
Zg4WFDgPRcr1waANB6UswrI2FqB0lyTTTi5I+52tur2OwMjJuE8ykCT0dLWLUpLcKtP7Icj1Qti+
ZxIK/kAIYeg+RIvVqK/lQA77RA9aQMJbHLe+5Iq7uC9NVEb6IRzStD/hWb7M/mxPI/WSRRR78meb
7SC1hwi02eVUGYF7Xm91W6MrOLTtEOiK3uB4bwCsQ/rGV/RM39l622WXxAJqaqD9KQ6vi6fABsi4
4FQHtE7aw+jE1cVIM+/46MeVR5YR5CBS8uV6QmMxVq6zNCOaCaI8Fik5DerP+qOhk2T7SiAO0GLq
g2sbX9XMOg30vBosiq29VGNWHNVBKDtbaBNZv48C/4PCID6Oa/ByA4sNZHzLKGQN/pBafw3G8lQ1
WLTYYbRnbbrdClSt2Ag0JGRXbl2Xs6aUbDM3NIrbXpj4RgYBxOqaiNJ2bvx2/yvdHEs2x6WDEwYg
q7NRhR2kTUQhA6VM0eFuY/NQKbwbnk2F9/5Q223HtKT5DNpe4FbXwTvOcvmAVIEWTH1kHzQ1Co/J
0uy1hTdPBp8KsC+UYXQ6uMRXj+2S5VOvLywe7mvVcRpKQUFmUL70BmSd1qjqs2Yne7Svm1OjVKvK
rGubXs62G3fUCrVgEaI7GyVFwDgb9mpyN0chkoA1AqCZd/76RGlDH3VxZWpBbNjFYejK5hdjiPYs
IG6PAmYGGW9J01gVwO1+FnMDgBMHqN46hGnaPCtKt8epujkKzG5uISgTGzhlZsUIWQqXfdc6KN2n
3MtNr+xhP25uBhhbkuxCerpGHxYiK+2RckSA39Jy0IvkzVbDX/PK+DWt6texDB8ztSS2Y/P9/3jr
un2sphZOMnyhtO7/KCNMQQYvqo9WOezBvzdtCjkSSRZNbkpHGxObDpHhwRSKFhgTtpWj7j4lUfnk
xIhyGM3ytVmqP8Ih/IQzwoNqDu9zZDXhvpKL08aUX/an0KDLW6tPE/YH2uDhRR9GAajYK59yikqP
xrNMUuKpQNOQSlDxvh4q69kWy8ImiQdPP2Ap7fqVZ1B+nPq9nOXWfuTCBfnNM0JEsroHVSrMHf1Z
HQNMD/8+r1BebHjTl/tX4K3b1qb2JnFv1PvWWKRkNgdLtI0etKHjnjCs+RGChzi6UbbXVV9bj/GZ
gABRyaaRC4aELsX12sHe6OpwqJagNLIYlc8ZsJGo9UNeOeVlwvjhbVji+XUYtfFca314psBZP5V9
NFH3dPb0hrbLCyqcOBJpDKRHoWVd/5qiNIRlLuYSzFYkDmXuIUm9lMbDgQ1JJ6ArCdKhYbu2y6HZ
00aIcepBybIeo378w5qbPUGC7VS4FtmPCODQMdhoRdLjzSjbGiKIlFo5a9GIY5jbmzs7ZRNxICMC
+IL+tqSY8zhfL1gYxoMWe7ETJI39QbjW6wh5048RuaLfvLdZNlOyaK8g3gwnEhAQGIzrwbwZ0c0x
7awA4SnzOBUmBjGFsSdMeWsUiJQSU0g7h290PQpI3zH15tEKrNZqfFsfvbOZDXuM6JujUAGFqQr+
AEjH9Siu24K+gRgQQGxPoAkrBl7wUfjl/kG+MYpUo5CPJEIAdMiuR6nBWZgLtNAgMqrliGW6dhp7
ZT7eH2VzXdCDg/yCmK0EaG9C6Fl4fTcrqYuOVNd/aXLaRImR9X+jhDLsHJ1bQ6GzBCWTzyMxmdcT
chNkj1t+SFAMY+lXiz5eHJOuYuKl7aNtZ2YFgkl6hRITkf1eD0UNMkfVqaC1qGTxEafSwRcqKt5d
sezhwG58JqyBJA+UhjrbbjVUUlV9oXR0MSMVa9Qh1IZXze3Fo6++nBB0IQrSJDq0Zq8n1MbU9hIj
YUKe+T3BQPnZGDyEBtz50UqhlGoAioTZGrEmkgbXA5U9yi1JVERvhqINJ7fW/66QbtvJqGDe8ddc
VQrJBKh6k7tRu9tSrtSSWEq3BzeY2lZUx1p3o48Njm7zYaA5ZoJr1ivnjce0yY+xyKboWyKq2f3k
4Kaov0SU7aff8kTNypMoGyTIbMLH+kBXUQ/qNhvD37Rpqhc/Nno6npWmjJavp6NtPNeW4rY+cvpw
U/ze7mashVHmLS9YhGbdsfCEyP3KVSPlqOMmMx8ym4j4HPZ5Z/uank7mqVLnyTgXHsTWs6d1U3GJ
8BGcX4bRtZuL54TFOUHayxE+vYpZ/yyKapl+B91GR9VuZvclymKzeUKq1IufJy+r/s05gz8IYA3t
vEypG33wythMzlKGfej92VzU5DjVAFg+zzNx+6cwM+P4IiatpUajJKL9oE+uhSkAFVgay2WXCUjm
VfJHVQxseAJUT4Xkj0+Cn1Rlga89iM/DXJt65ldI6pYfeMrn9tyY6fJZzTvne6ZNecWvzev4OC+K
+YdrUjw4uaJc9C/2aFg9qGM31w9wvRTdRw+iQQLYCWtbP9lAFup/umLIPgEN0TSEPwi9zmVvYSpb
tHhNvaUammMvoq2n6TJ3GBOdsxQi+FNIdojkAyJl46cp0cbvihh6wDG8hVZ+8GIlNH9QfozUg73M
ufgXSzNHP6QYdvSHci7q7pDbaeh8XgixvHMzmvV4KItxGS+WVlrpU287MwT8ohKT8sqTCIHRbM3o
Y8USJX95zhRmJ5WqWXxu3Mz4PbZK0zjA5svrkzdlxf9Qd17LcSNp2r6ViT5HL7zZ2JkDAFVFiiJR
pFxLJwgZCt6bBHD1/wN2z7YKxZ+13LONmZiYDjWVzESaz7zGupezOYffPYbxQyQkJ/dqs6slhJbk
pvFHKxUyG2MYVV9McYzrJmxt/SbLxkx5U4hwTkgUZyc99tCS5yu9LbPF5WNI9N07q7G9Akr/7NHd
T+Ofyxz1tudEbfE9jLrywYzw53INYq3OqyORPgyzNsnv82XQbmd5yvEIZqcpDtpgppx6c2lIlY/x
aLVc971c9Ij7O2p8byx6nvp9rEtJoOi5lB5ScsvoACzEjHeLVNnqbo77ARjG+hk+NbXSqXsKBKrh
yWkq6v1UpbV8ABQyqJ6SWXHj0uF2pgNd13R24yRfviCoZ46rMQbnydWbUM/9BGWZL6OCr4/fAYKo
XWj6k+rbWqMYfo15urFr+042HxWlKWQv1lo1A5DhqMdGkxPzqMhVV2UuFKzuj4xzq3imkUUqcLFc
6fdVp8vfX34Zzy92rhegYfRyocud1SeHJkooriq0zkX5gC9q/EFCn/LhlYPwilNEVygwWbSYthgY
GrpDMmZLGYwyvdu2Q4/cUiXhvTzK2ctrUlFatePhJgMO3RYsFCELkUtVG0SUsPa9UydXRiKpH9se
4duXhzpbtTVYwegB1BJhMvnj6fuBP4cRq13XBkbdm1fxKApPGxXNf3mUs9B1HWXtZ0Hs5gXZds3K
HuYXVtFt0JAHvQHC3kIxJMsBa75HHvzHy6OdzwmUEjVMVo54nIjvdE6N5IRyLtIhcCoxo0BmVq4c
yc3ulaPQbKR5CjGTdHQFgp6OgnZBSItj7IPMGW3DL4SQb4zJmV5p+g0NCjo3lXc2HtgQysCn46id
Ns01ZDVEKOFj1lk8Fi4oy/QDvRF9NwEp2kfmUEYXPtmaDJ6++PTrkBAC87ia+GwpI3kST2EvyDYa
awyvLetbqgj8w6IOFm9W0tGPe9NV2wHNiNeu62r6QWOMRBX5om1EE8kIPy21ad6VtTId9NUwDfWk
dy8Pcj47Ik2S7ae0wwDqeLqorbZoxao7dqfZobQ3JV27SWkr+kZt6/s8U2/yBPkZpxPaq+M1YlzS
XVQtCXqI3U4H1oaG11LrnTvRsH4RsLGbDju0C/H02XlD042iAlnIagB35vNHXtU0wpScu3YI03sn
s9K9otfSpz6m7Y7QwfLh5eU876eslU60X6HarnInW0guDEpriLi2glkqSuEqUonNVFNHMMvDVFEH
N7M1O951WTEUPxRnXjVVMykEQ5eJqntb5lk17fMGpvhtZuXG4OJ9Hl7q4p1fq/ySlNF5GVds1ZaU
qdT8xXHoiIDbVyZqaVM/JRR242G65LD6zFAkeHSXiP65h7Zt1yji68aTPASFMY8+SnTZB3QytZu6
koYLvclnh6LCDEyRjiHc/tMdJcXN7IhYH4I2iSbL41KgpGNE0UCsKLeNub/wqdf75uRioIiyNudW
OxWSD339fX4p9s113svqbImg5ytCYFNjCROpJTfQgLQxQPO6gR+7Lo3WUt1KG+Xmg63jbgucsU4t
RLKVJLrCO5yOiVDi5FIt5ixT4dcDpc2dyTZcjVlPfz1bSH0PEH8MLElJPE2kxK200d4mqgOP2Wjg
Y07SpQ7DMy8OBUloP3DMKayp6y/1y5rEGrIeM43XgMt0QEQHpdRjyJpcWPvzT72+a+yolbd4npHP
OUqbWbFMgTrQEvY0qVoCDEudxB/mRY8uXMTPjPYnzcVa8cVn5cK5SBaF2tkSwIicr5JkALUaYu8H
+efby3vq/Jut1EjKrGu2jAzV5jZ2KixgizmcAl5u6R51xsi4pmau+mVha8Ue/Zdm9vJMtPGFQOuZ
gWm2U0Xm6npSsD39brkVgTQBmhpQfqh9SuqSGyuS8AfZqQKlafIrscbzL8/27HLGC2UNuiiWry+d
tf75L5vFWhDIrsZoDsp8dh6ScYluSslwEOhLxrddkaG7/vKAz3xIipMk6FwROKJu9VIVfejIDEsG
ZPFvIytFxAR97g9heBFveH4QeNyoU/IhqfU72z6lWYaKtljFHHSyHd+oaYbuYJFc8hN4bgV5PSEI
o196XmqrdC1SyM7mQA/j+aNlJJ0fKUZ+kIc09AfUqi9ARZ+Z1SoWCSGCJiKIqc0X65wWG8yklIMM
GOo77rXCjayk+fjyZ3p2lFXSaZU1X5F5p/uCAtFchnMjB/lQILmnJfXe6dVLcu3PjLKC56lS0i7k
mtwGIEWexyW604Ehev06E858SxnnkqbDc6NwCVPLo3JILrZZMVF2HZ3pVgk6C6BElvcTLNKp8F9e
sSersNO3iBlQ2EXtlTufvuHpkgkriSTbCuVgpF2o+WGtgZGrqLmgGFhN8jdpsoGv9yB87+c2bpw9
MP8uiigY1ZJzNbeymnlq6EwfZ2ual6+qKHNrV8rWYHj4Zwo7aNVSzj3ZBEn4Jgvb9rsVJmb/pmqS
0f5AGlrL6IglNCk1I47T/RyP0is91MnMaFysXsaA5ljOLWiiR4ktH8tGCfQise5Ia5DXz+pkBR8q
yqeXF3Rdr816rsRGTu/qVX0WnU5twf2RykqQVzIcbcUAfOrCo9OO1IjbbtfmqWpeiFXPtwrPIaeK
Qthq0rZtkNo9UmXTVGKsImXqQbUTIEyL3l3YKmcB/1rIhjLNMq7UXHWz7TNVGcsMQYbAMavxW250
456Nqz2UCyWteWrNTzrm19fKLOsXcO7nty8JHHhRcmw0J3j5T/foEGqghWL2KIIZ9du8nZWPQwby
RczUL1/+fM8sJUPRAqY8AdVpC2DkremlrmKoUMvFrcZWeZOog3X98ijnjybBAEUJ2KNcIGh+nU7I
6hGoxitdC6j5tn5pCGNfTKV9O6lt9C5LzPyHg8H6/uVBz6eG/DYKakBVYXmC8D0dFFnlvK1KVQto
wDge7oHJR9uJjVfH0isIiq+E/jsd9K2F2Fyn+lzhrRTgepi8xbqWo24L89ZsrEsQ3/NtQcUFmCmX
JPE0//90QsVkObVE/zNw5Phbuzj9tTzU817E3aVW3jO3JMpz4KJpTSFNyIV5OlRsatheN5oRgALP
JEx/IfOluyxF5Ola0TFE9BNd1DCNcB1S3pjxsnR+YzZVIDuN3e7UZKrnT0kyOciSjvra3Jp0Ob2K
rDE5NnMWzf7cSs0PTJGj5N4CIhJdqchpFDuzlJMYOpKNI7IyFInjAldpQqhOeTdfinLWBTu9uzjg
cO7Qg2MPUGc6nSVi7GUo7EoL2i75WfWN5ln6cF2HkH3UpPs6j/H1nLWYfkkXotdntubK2CHXJhpZ
sWCnA5t5twgK3mqgOZX5dtEl6WtutMqFA/AEwdvMjyY7jwD6K4yzrdSNqK+0i90aAfQn26P0b9zl
tjn4Udr394rVdYGMZO9hNobKm2ZRH/EYSPzK7C8ZqZ3v3NXXlzedeJJOpLLeD7/Er+RvQ4LkgB1Y
eEy4FColr52aisL9ku1ee+pXlt96GHkAV2Wt06F6s4qKkDZaoEt2stNwsqAhQlfk5VGemRBoYnAr
VNhWdMma8f4yoTmSezs2C4P0I+69JS9ltyoSmUaT6VxIOM6fIWtt4BOzroXDs1Y0Qm6ZM9SdESiR
JflzNPQfTCUbvai1KXoodgz7b1Lm1J+0vL7A9Trfp4xNfZyLm91KRfZ0mk7REvIhdRvUUpX6eJRG
B1vM84VP9uxiYl4AyZZqOMLUp6PYkKewoBiNQNRA+tLeCoPBTJt9Uznphdv6/MQzIWvFgK++DIDG
TodqWmnCc1Q2ghk0JjqhvBEPTlJ0n2K2rZ9pWvEjb9Phj5BSYORGkelcUit9brKrgy0+l3Qczt4L
PdHjsa4llhTj7neTFI+36CpGn9hMl0p6z5x/nlyE+UCZAMI+MyapWh1ZilA1A8R7RuuqbYYscusQ
kxlXsdLU8ionFh+rLmkLgtcpHw+y0yXNrdkq9uI3YLHKw8vn5rn1J2DmFSN5J07dbCg9my3UPlsz
0KNupsSe85uo8/u6a3Z6ZRpuFyrfOifaK1X+alFfYPJwJEGMKFSgAOWffvoFfxOx2tEEhM62NyZy
CBg9ag9J2w8XZvncN141VnhDWX4IAKdDdfRMqKLGVjCWk+oCZzIDqTfRI8lC/eHlBT1HaDEtRGrY
UEQgFHo2Y/UC0/ImEhb7qR8lf1hG8ZjmDYqMhVQs90Lp5tm1liEPZpElkw+jNsz2fdUPD11amNNB
y9T4UpHkmXuDvU3gRQGB6uEWQjWWUd81VWwHQm71uwoU9+0EkOz9y3N/ZhRyHMQa0T5dnZo2X9RM
ohr6yOAElhgm4CZlV30ZDXN+/V2/UhjgO5Fl87E2iCOziq1hkQqbF6XIQBzN84MwFLFXYlO/MKM1
4Dh9sCkpkZmC7VtFurdFQSvVF2sYZTvI7X78MBpxeAOyjs6tlcuurIfDx1evIKI1IIFhjtDo1Dc3
bylVjUo5yw5MK8zdus9h8dr9JcfwZ44DjU/O+yqpybu8WcBh7LTIsTMnyIpy2IX2MHhKZRWI78rt
hZDnmS3xREwDD7TKiG31VWFcDuC0cicwc2X0R51WU4gX0YUn+blRKBVDT0Tuknt1c4tFstRKEB/Z
eJnZeEaSOJ4m68Ors1zyMY4RYQxPI5H46S0yKXFJ/JFFx6UejENZicGVtfASr+WZuYCjYhew31YX
uU1oZqIdjKQG8k+10HJvSKzsOuOGvFAOe/JkOdnZnNMnQV86xgRnWwdROxWKVeA5e9QLe1j8mUtr
+aBkXZm7pkF7/HqFujS+HpbG97FQFvMojEKevLRSy/oewXJ1esBUEtgFEVabe8TmuFOvihJS6hrc
cp8TGX0Vt8Hj1fGxdnL4/9lQSld5SK3q1rZFBZRDtko6KolhFB9aNEuOPVdLgiGt2cuuMwgUtxBS
mPNvFY6W7W1loZ7gKlGUP5RDNszvRYkefuaqZqrrHjPQupu6DUEDaZGUIKaA36XjZqqRfhcZ/psP
SWr01VWrVqqx0xExEjcT8lWWKyvUiD+LVk4W5KmU2byR9ESxgsTJq+Y6wTQhhIAiEJEq1dmhtbh0
y+zifDHWroQaadb6EUhB/ZvS47vz+MpLwQJU/FRa5847l9IaiQAQBpntYOD9902tiPy+QDH+5VHO
rrp1FCg9cOPW+GQbiXWSpKiQoezArob0aGJN5BZjpN/k2jTtQpF3f7w83tk+X+X1qbla1FVg+mxv
cUdvnIo/VYJ0SKp9o6JOG7e68epZrUxDYkzKDhS1zc1pMqBryGhMqEEbWa1fWWm9h4sm3Rj1JF0b
anOJW3y+iqSQK4cZXLRCDW6T7RSpLA1m22kBXkv6Ea87J3ZjUNofo1CTIlceMDx+eR3XGZweZMoc
zAxxgBWCu61NzZ3T15k2EsG1RWH5hlU3jwCcpeygFr2hHiJVrcoro6MxcvXyyE/KfpuhIeSAZQXR
DM9o27YER7j6zzlOUHTTMN/Vk5N/z6wy+6O1RBbtrUwdvmAtRA8vz6ZoQszRQUhlcMLhse6LTrp2
cmyiXM3MJcdnT9ogBjX6zh9i0+7UA/liu/hJAq/WE83U1581q4jQjBvS2fDqrB2SXUWxp/WHxKj6
dw6B9M9QHa1P0Eq10U1mxAhdGQzi17GjaXvhaXt6JjfTB65Erwumxkq93+wtRVLmwYQqH6D2UbsN
nbYgdYShu+nsGN+0cf5Y2qM/I6H/va3G7rPemvWla3z78df6HSEd5R4g3gR2p09SGwPlQr/ACaQ0
Sw6ib5WWjrEaZd7cZ9mFKuhZ4kv3RKNstyrBU5/ZoqNDoZF6tp0TOBEgRkHO5MJb/WJOtDpKqTmU
pXof2TwCL2+zs4uCxBCCNQgWMB5QwNYj90tqP2otFBSqU4HKht73HSlpEUEXee0oVENAPlAOJbc3
z1aytQrZyJL0KJJq+ENIVe4iXKx+fHmUs8jLZhTYEgpAC2ayre4azYKFV1amx27kgFqFIr+FPZnt
qXBdSq/ObiLydgaiUkDFgGra9iZyRFegqEbdJXcwjjCnz1MWWV4IB78fxvjCLXQ+Mfita22Ld0pF
WmEzWhSXUxXVdXRsxVh7I0O+rfNau1OK4dX2g1Q/QGZTH2dSFJXU0/1QTBOCeNhVHNOposfTtMV+
zIX+6l3HLNBLpDZBMZKk8XQUiVodkU7DS9iGuUfcEV9XaeQcXrsf6GbQxluBDrR39U3dsYmtyspE
nLFsmRb5deXUX+wFIq+bdmUs+y+PdvZU0DPhpWVGFnLANDRO52SEiTALwesuG9HiGgUiak4jfW/r
8UZKx+oAlvSSxOIz+4KXELw56i7rC7wZcuBGMpesz44A3Ovr0OjpfM29lHO6+nD8/PL8zm8K5Axp
nvDcrxzEJwT8LzdFbE2RLkc1+lBVF9066FC/T/Wi2r1+FHqvKq/8qvC0XcVRnalI5XZxRBUWFa2u
d3ajM1/6Vs/NZe2+IlHJsaIkffqt4ihVSiQLiqM62OEeZor5NcJE/str54JulA5AatUcpxK8GcXs
8L/QRFgczXDK8A7BLy3r0aJ8eZTzh4NRDD4KNDGUK7cndrHkRa26sjxWubYcCvhcO2fOlj3iTf21
LuFL2yAVftM3hXkJAHO+5Un0nswjyEhWKsfpMoZCqUFOx8WxUqxRPKhtYaZ3sGLU6dhix1W+n9V6
+GbWoZG+WtP9yXwBzRREC6lubXdjV+edkoquOuaxKWyvqh1M5zDUff0Ro3lOT4jQiC+ISMvpFPNk
Dq3FjqpjOC4l6gKYRRoFOmdOblqvvhRXsQXeL14uJFq3saaWFhXY8746lvUy7CmOmMcq7asLNeHz
Mumq6QA5CkEbohcQNqczSrpUGyQpr45jmokrM9OzfWxJ4YFcLNmpojb9ogA3S3nc9iY8pnajLfS7
kjvvwvV8/obC1+eo09ZeGxjb3cPZzilTWtWxxlXnIJrSdAsRlztNakNfyWijvXxQzg8948HWp2pI
5f2sjlE1s9EYUVofwypJIWk1M/7B5aXA9blZkdTyYK9iIGd92FLNda6voT7C64m8RXNSr3RC2KRq
WO+KRe6uXp7VM2cQgiDAZ9IU4I3bnIjUZWnn1qqPHBXN43nSdgnd7b2Tg2+0FxkFhKaPvr486DNL
SXywljxXxhNFvNM9xL0dIqi4yhGFquOFCF8ankoEa1/4ZM8sJpUtKtjwt3Bj2oKBFXDNkzHLzbHq
S/lnYpbVQ5GZ5ccON7+dWievRqVCEoOoxVuKAyIidJu4xFZbwY1t10fQudqbVT57r046XRpN/+Pl
FTxrDTAS9wrlSK4vItZNLbJtGyCfETOjDKPtuihvRo9sB45Vo2ZImCR5IX8wZzjbzhj3121aVxd+
g2c2DsVkqGqg0LhBnfXPf3nPu0FtxmVJuyN3XKXtuK9bdacpYijeOJVSN9eoGkgPZSUb1YVs4Im5
fJLbrdAZGqQ8HmsIuFVLj+MkBRM0GMe8wTPD4oEyagRT0T2oozdofTbJtVMDjHobI2be/qytabEO
sijS7l1pLZDn3KwyF/OnYnZVcyNNmjMf+kltupWZJJfXL3+q7SaEu8BW4But+Io1RTtdqEGAtB4X
JT+OVtn545K9iaTwWOrRJ3rHr82U1sEA4FArWrPBM01VVakGxVrS8hhXnYK9az5iuCq/Nn1hFGSa
uaRWKBO50mZKXV6rfVH27RGnQtMzDMk5sNU+GE5deSAl+gtvznazr8OB2COPJ7OgR7eu8C9brdYB
bdr23B2TWrIOvc4bkzujsoMXNnrCnvJDNwt717Zm5KlzE1+4Rba3FcPDyiNIIjziHd/q3eR93fUE
Xv1Rk/CZ0XIl2ksmBLuXt8n5KJzjJ5EHbkWu5M3dYXZI/WpLNBwRqLFvGyhvxdVUNOJShPzUFvn1
9Kiw3BUqIsghUC83t3GC2eVS6QyDOFIewjFH1dLJPnTOIr9BW3Yp97m9pJ91Q2qU+7hFa2LxYS4h
FQsyoEcmyZaHrqGCocLuzesoeZ+OmrwcYOelk2ePAnWZeURoBqKok6bukJn2cojCwvyWWXLxPgmp
TbhFG6fYKtuR88eM7iusBln6oJmdmb4yKGKylA3Ie1e5orVIcbp1tAzC4tSU07FypC/qqMeHuErN
Cyf8jJ2xjmJzC6IewFAc880oTaTaRVLPVGZHRdm1k9HrbgPobfYXqUTwyZkmqmLS1Dso80ZTVB5z
jdN/SI3I7vaYWqdosbRA69wJWRvJp9GkiVemRqvPAjuZY0tjlyrKJturG1tQ9Fvq4+jYBNuFYt1J
xUDj/mkf/8f36T+jx4osAJx92f3rv/jn71U9Q3qI+80//iuoH8t3ffv42N9+rf9r/dH//ldPf/Bf
twnlta762W//rZMf4u//a3z/a//15B92ZZ/08/3w2M4Pj92Q908D8Juu/+b/9A//8fj0t7yf68d/
/va9Gri6+NsiuL+//fVH1z/++Rvo5F+O9Pr3//WHd18Lfu5DO0TD1/nsJx6/dv0/f5MM7XfyKwCY
1HxW/cyVzyYe//wj+3eQTURhTw8FnR/uhrKCbMiPafLvPLGo2dLfBLiMmPtv/+iq4c8/03/nZ1aV
j7/+UvO3f8/+5Dv9/d3+USLAXCVl3/3zt/X7/30vUPhie1H6oiOInAep7eYCYjuOui4kdbcgo/65
A8K5hyzdvO/lKb7k4LL+XWdjAaOEFrDiKLdSG7MsQ97HWGRnlVbnZ6GZHEeKZdBq9eEwRNLwLkur
wTPa+JI80ek1+9csGVNZxdiIIzaBkz1pTTGqibbLomYVAi/Az12U8nt2KcFVwQlYOQjbB6vQh17L
KgZJDPtdZ09uGY63eK//sr3++oC/frBNKvbXXH4ZZvPFlBEN7dphGNGOyR0URUS+Ae28r3UpS4Cu
dMMBrLYOBzlH7t+gX40Zz308DdGFSvdTYHv2PYkJkCgiMDgLCESuiNimSrYTnuxpfudVt5KXHEYP
2xP+V2k9EACe6rZe7vW+fS88uN3fUq97Q9p9bb/qKf33uvz926x74Jd4oQQVaepSrmGTG1V+Yxhv
pWm6VIPcfuMVx035B2G1FVICK/p0EF2fhQiHUtuZam3sJTXP72r06pFYmC6Jlm/37CpHQ7MZLW+s
CHjMNuGWDqS+UPt0gYFuKDRqVb5o31+St6JqvzmVjEPBk9YYFxWl8C3wWB6kpZZSxsnaiYqLLs3x
cqVWA3oS6CuE5UFHCSA+1Immf9NU4Sz0dkOt/tJHhkPTgR5RP16DZQonmswo8q+PWVgf5LCYsvsM
0fhId+Ep6YGRS1nkJRrQfq914nIErtEpBsqpqtXdtHkydanbVbmZuGVtVveDlqKLps8zSoAIhmfU
fKVctW+LmZW5TrPa8DJwi3d2bN0XjvEW5C0yu3kjJ4mLozbuQk40KXtRWiNaO/Ywf7BEjwZvOza6
7U+61OdXyfq/hzpLOucqbqc6fafRTPfKlvxXd+0GfB1uDKXzMWyGEMwdMnDOYSA/U9dexCi5qpRI
6feiXHTZJStTPi8FzrKcvVrOdlFoKL2Lha70EVIwKnmx001+G5VdSkCrJy3oTjvq9ssCXdyTC1wO
lsYpUoR5u7x0o9DsvFTMKX36ONT+QD0I7KlmJ/31VOTFcAWRXbrNF6vKvKzq7R96NdVK4OTR0HgO
TolIUozh2jbJQZfujEGWbhOixOYg7G6cd8LM7R+OnE6afcDewr6JpJn5OtbchXtJsxt5l019/lVL
NWPYtShIzPsymdQalauuWdy6bcpdIbpS8uowUo7kgknomvAEj03ZlcdeaNZ9i1fxN7hEWuXleQ+U
cIyV0RUxaHYX+SDgBCHaY6OvSXP3M560dvAReXEGt52KonBrPRbvM0M3JpCIOEW5RUxQBp+saRV3
rNX8+0r8yV2hjM3nRC/7wutiNX5fQGEpXV5R/bsURsldpBdSiMZnHjVuXMeztQNpEeUuroD5Z90p
c8UdtEmKPCHZ9c/MbOdbOMXh9yiquyOiDUvjimSKWk8FfRQIChmfIA5ywWJ5EAWJpgGjoc9q33cg
BsgXyo6mi5VI47tp7JsfoquT+noOBb24rpFa3c1NKf60NFOY+oXcVSNpG0w8V1fa/A5hpT5zp8bu
39I1TXJvNLvxXh20nF6iNos7jW5b4uljMrxDIKJP/EiVuw92njnXLc3uwoWETeFWkN7wLsgwaZK5
0DMPM1P5fsbiyIA41NaoDlHLit1lkTTFy9jogSq1yUJubUlXspS3jUvFQRvcLlO0H6CjRvmmcgr5
VtLt5Yta0+s8sM0AsTVjicR134veG0BifTGd0sporidWDeqs1h8cQEaJG9Z69bOaJPNrv8xIbjpt
lcouq58GZVjPH9hS+Y8YZm/ui2gWk1uL2eCSQdX/IY0UlinVQ+Wh4w5RXH3hM3iNM3Ool6ozbzEx
03OP5k7/xzzaxW3dz72B5oZlPxTlhArKkrXFY6nFdu3iI5uxb2dYtCyOXPNulY1qXulNWtwYir60
nq2nuXGVqRxu16jqJvMpTwPA10Fo6zsUdTvEIdVhIEnqcxJQbKuzwcO1vfqiCQNvkFgxxiMgJX3y
c9sGBAAUYXBhXq24WgnvB2Moc+NtkjV95+axSOa9lVCr2KNB6ug7YTjgpRszpIFdjoZauVLNQbin
fl5mbjJUc3cVFzXQf2r5hv0m7Oq2dRHabUc3pACgH/SlaZe3SitZH52FsN9bomR8FyMTEh/KTpNj
+Nqj1ngNzMp8R5LULrd1lI7HRYpVYJmzkmvYqXSBEQ1pvTOUzpquijCk6LOAt26geeFcewWeoxGe
1uaTdqVXwB3cVO5LQPSmjhgNuoI2u9mJnXcGtsQRqNmef72US9k8mK1IuQZbU5KAhyvTeKDjsViu
3muh8KK5SgpXRGrc7yZ7QC+lQGFncTu8qmQXkCygckRaCiAkmWWJXZbIQ3OFKYN4r2eGRSsozsWD
2dYJWiohbMSbRWWdfTOfp46HIM7tq1IfCNK0ZTKOkyra2qNypBm7GE6w8JYyQdKGdn7s7EEfq9KN
MqhG6xZpRYrcWNyoqdLWHwgwI31nx+N4R/lcMndRRkNqJ8usgF+trOodBG9kjDIlcVDw7nul8RCo
MdW3BmYy7a6KjLz0KjnW8l1dYfLy3swUWfg8nNqnVVzPutInMTkPkhmyYCgBoLcXq3I7eWNc413F
+aLmxskZFg/XsHC8HpJEk3ZDRbbhGoNS4u3i9Okt12rquHZbm9f6rFZXch0t7xSrhlPijKHxLk9x
sHHbUC0JGuem9Y2hdky3n2LD4K/APS99a5Py/6w7RAX8tkib2it4z6k8LWXXHyycOLo3ueJgN7xe
O7UrM7fGnUtL/RQzz2DOVPOPvi/r+a0Uw63iJpNqBU0DXXvbaF3MNZhYfbZvkXj6s732qkT1/5t+
nqSswfgIrLl9/AfZbPeP/VD++AqDuPy/kLKu1oP/8e+k8Cxlffc4f48f8/yxO8la1x/6M2s1zN9h
6a1v41Olnuj+30mrzp9QU0H7kc4WAmlrWfO/c9bf0WSgYLdCX2icI2v2d86qyPwcDRSIWRQhaKco
//ucleyNrsXqbLoatumAujaFl3IeWuilaugOuS7tZ44PoZLQfFTFLzFLToPwv4aiNU8flv8CRTmN
90tdFIWu2qFrh3PsW5KDZZGFFfQv6/9MTnc+CkUA4DuQrAAfUKU7HaWhyzQmTS65KcR8H7Caviul
yD68ehSkFNHNAMsKoGYrPjnIzAFpschjnRZucZ78ru+S/cujPPWO/s4K1yWDfE9pgsIbZHVqcKeT
AbptCNg+sWdb849meNtQpJ9KHTHvwUtV3eV2f1MXsIXnnPcPZnkh+wYZG7IartyM7lId1RqDpCV+
9/JvtuZmp78YpQ44v3TXqYrBiT39xXqUo/G0ob+WFkroNX3xjku3dx2bB4GdNPshtvIXvuy2SMhq
ULymCQyel5YliLDTQce4FH2Y4rvrlKl9PVVSdd3LaufNk9UdDLuofWE2mHVlqbgeHYw8QWfclTGk
A1Mr4+sYko8bUS/cvbwWT/XezWLQeieRhRNgcF43X6kVgGb7rgQHWEr4m1fOvNdb4Ka+lQ6V6Q7K
KIjOMoVmThEeh7hJXVlLzU92Ks0eb5J4a6dhe1isOHJD24oepSSKLD/XokR1h7qKvgyLId3ABl0e
RnWcSl8KQeamYIB3YSephddqCYz/l6d1fpBQBSf+51rQKdrLm1kJ0+oF3KXYm61l8jQtyQ+8y8J/
eZT1fjlbO+p59Puo3QNJOv2mS6bNJjqUsScZ8rLLK3Pyl6gwwQoRSqkZpKGXxzvN0NcThY8tlXsw
XPwHafzT8UgUG2ISgxMV5xa4S9JOGX8FHxRt/b9YQIzLCJFBUHJZaKdDtfmcyXWjxJ5lLqULTH3k
3Krlpd236e2sM8L8DxAX3TE+1RZkpQx1H6cyK7iQet0lQp5wdexb4jdbP/S1Je9lJdH2wwA0I89t
K1jljvaLKWJX3I7hLh4tcV1n7/q4rUnE+4IUzZm8pJOMq0ZNvxBwQdKkorjX8Q7fQTbrboxyIghL
QaGOERGLCs3z2nbCS2oyp0XOp48FY5ZnCewiG2Tb5ZZHNJfwE4lBzGuZl6BW6Klo5fuWg04kgpum
L+nDbZZdJCQ/s/dX2jiMKmB4q1vv6adTWzopEQJ9Xjxr8ZWDw48r4S1+Ye8/c4ny7BorwpaaMZIX
p6OIycpRJQWaMMI24r2ap8MyaaFfjo7pQXxEJJQL7cKgz60pQqky/fW1J7clYNRGL488j7FXxHrh
LVOavZVgy7zLR7W5ahMl+TRoc763rTK50OR5ZlF5lwkxgL1zHLYgShqQ9iLmJPHmYR6IuqWJ3KMZ
LpyHZw44fuZAP9ZHgiBqc8DtHkAoDSYuY3BTgD7U6cpq5BkjR+kS8OspOPr18iJ+W2H3tBBWhBKw
w9MPqM5kw0qPuGzWKl9WMAQ6XT7Z1/9j7jx25EbWPf8q8wJs0JvNLGjSlS+VVJI2hFzRexNBPv38
qD49o8rSKNEXuMAFzu5UK5JhP/M3+V4gy+HbzfAuccZhRxkku1/6+imtSuHTpdD3MKSplXXGdJR6
6QWNW+f/crr//nEYStD72KjQZ7vLg1APhIsft05W+iDWtbqJh0W9cJ/q56t6Psy2334pFTfwzu11
VMmqU2+JwIxrAYxTWnXrsn4t1Dg9DlY8XKvNvDx1ZZL6zYQ9ejal00NGSy8c+/gbvH3DBwlvHHtP
m3bKUn3iyXAjxxXJw+zlwtedvIoMGIW7Kq+qSJsusVC2iPrVQ0RMvZGBt7uao09d+vV3cDEDfOyo
ToyuG7le1n2Xdul94OBmapg509cxrjPiHb1Q6Xo4uRXg5bxQqASj4rfkxp/aUUk00i+KVn6iObju
oe8KnKQxtHdlPSgk2Y1Fqjp5o4kKcCYExDTqThB/qUuZoW4OMcllMieIlRWX+rg/n5vXm5Xg6afA
EvQNzuF2cH5ZqG6NK+EMi+V3k4bsWdaIT3xWGcks9U5EHU1IHjMH0PsRVFBpcGZW5mdebUdxpQTV
YJkXbqLfzDigRXRx4JmDRvbO3sdBpzBTmItDzNPID6VlvCidpfhwtZLINsvlwnBnzR42DFkTiuRA
q2nfYi9wdlqrscAxk8PsC4RR5axdF7Y9BZOkdIXrar8vCCj9dYipartdETUFwH/DkxeO5U+1mNfr
wJHg0id+5fale/d6HXBB7reMwvUNvWojAePuaZzsMSDcnq6ntF5Dqa3WjV4OzZWyjmUgvK4Pxs1D
uJUDuk5trn1p9Yrro62KU9Z3o18qpvc00yAIR8v8gUzBBW7E+aVKGoqiA8JcYDc48OfQCs3CG3GN
R8WnlmvvvFr5hhGdgIDWXDJP++1IFnBdnApAlp53UMaua+kpCMVXlPqlWPJ5n7f9ilCzekkkYpvn
V+sAeG5LFQH1b6jPcxTH0pqLZvUeXRT0gg+fjxL83q5BJDWUmXZJwOHNXof0SreU7bdF0jATXy+6
tqZT54mGSGZY9T2c/DTwSnPftJFbghn/c4z79stccrKNHuGyXuCYXg/mtUiCF4LLKrbX2PDdGc81
rYk7X0X146Fwy/VKS4v8wktwThiiJ7/Fn8QzQJo2uMjZS7CJio+jUheBBKUFyOVpruRNM0MY6r0r
zKRPhWPu81RcE9ddOFRvdg3HCbM01FWof4IQOMtVSiRFkJjEzs9IZyMyYqrx+eAWRN7i0kq+mVyG
QhcDHAFDUjo5a3/ncTt2jk4UUya1Hs69V/ipbNHkakGdFDm9FdF24+7PK3pOu2duN9+BjQSsE9yg
I/Z6SWeQ3VY8jQTBJGX7bkJwGwR9cuqESPb4xFFc9QInx8G0TUbzuuvjEQGPiRZGUry/8Fu2L3x1
cLbfgqYFjcaNBHh+cNxs7lbJGgYSfGJIv1EOEC0m1bdp2gVl7LT7Np7Vu9beVTWBplpLn3rtBa2Q
t+8ZmsMbaR2lCdDErMjrKVEFmNUBVcRAIbq+5yppb2gkN7uedCs0vOR7YfXxPu1p8+m51O7suB32
o9CWkMqB9U1Wxv7nxPx3lEPbP6B7tvH+L9jnfwZuZ+OV/v9roFGytOOv5c/tz/+ufhr2X5ThqJOR
y0GR5+n4p/qpm3/BAwf0hTjFdidu1Jn/VD8N7a/t9sIvAvofMNWNif4fwI6u/QVSYPNh2aTYiGqd
f1P7fJ0KUe/k3/hpQ0U+wjZ2tqP+S0Tk0qHVehPIo3DpT9NvqZry1HapTxXeN8th12VPv0zM/d+H
5FfAifnq6PxnRBKTjQy1aQ6eXR5tlbppvzpJUDjulaE2+yq+pKX1s2Ly/47nP2NwQaEsSxj7RuxJ
X8c59twkaMP8iOUK1uHwRk/ZIfPvpP+DL/Un+1vvn9rAu3ANnz0BP8d2AfdvDH949yzQ6xldShSM
+5oKXdx/S4e7ktcntdur1m4Rt1FCU72t9Caolpc/T+vbcQnr2GXwhBl8M4x+PS4qDEtKroExxWgA
hmr2Sq/dNol7BRjfMpJI5u2DXlp7177AMNq2yKvJhsRE6k4CuOluvlHWGl2lSZYFjcYG3xkQAn3t
G06Lyff81BiGCB0tvsT5frNrGRLAOHSfrUDC9Xf2rTOVzmRiyKFdvg5Szicnd/HomJT7WXXe97i6
Pw5Vfgmx/JthPcZE2Y6nDxGzs2FVOXcOtI0UCyzIW2AE9K9FPA0RzKqjKAQ37skUjvLtzyv75sBA
GoRGv3U6aBq8WdhOc5WuABgbEOEORjBpYwlWwK0uaTK/js/YuIwDC40ejfEzLDy7CuykpFPQ1XkQ
DwBEGm0ngeM0an0llkucrdexyjYUHRdAglD4kAYgFn+9fnYyU0qmsBbUzuhnmIvpXDb/DqT3zyDE
C8iwUVg9z2Yx4i7xqFFg2fTZLkPiKhiEvGS6+Nsv2bDWG9IJwZCzSatklffTbORBnzaAXGbZohnR
AnFRLwHIfzcSaDReEuJLuFNnIyW5l4MNWNgGqRpwbwcj6hocvujf7jboe1TwLVId9sH28Pz6IDgN
dBdCiDygSf7kWD3uVe2FIc6aGH+vDOonnF11Kw6fT5oiKNiq+GMF8wCor4gN/b6Mu+Yw9827Va3C
pMbAJ1y0aYPxeMWh9xaAMvWkPur9rOkEXRb9+3i5hGr/zRTr4OOgvTk/jZrOznelaEYyJG4erKT9
OnWaQSl9EwzEn6f47fMEFpcHnHcXFUsKLWfjjGqr0SgjkjWk+Np7jtwlY/6keqUVqoWlUHpofnjY
u3+yqg1e1NhZ7+u4Hp8ySy2u0VvJDmYurWNntqBjJuNlnAzsl0ojDVd1Ur//+ee+vd/hx8EDoVEA
LYTj+npH2E5COdF0mJXlXSm/O/FtGegPi/H+z8OcBbM/dwV1ZmhPpob2Hefp9Tiat85eISlyW7N9
mtpZ7ERXyVu3iXMFRMcwd1i5kGP6iy6F7RsYI07oT2DwnCT7RYGNE6lldyHreHvlE7PRbtuiMagw
51c+5kfY8EwDjxtYLrdfknvpzV+K8TBZx7ESygHNXyX480z8ZhsaYLXZgzSEmPazibAxZ+C61wrk
I52oES6Au6w+xc0lRszbh4VDTvy5tYFAap/fKDJrh1VVO8B+a+0k/ljFYkeJJX788+ecD4PhGW80
VyQvJ93i84Ao1xRdmyr2T4uq552XUt2fhD5coPecv17no2y/4pdAdi2a2KjqdEMudnqYGgghlM1q
X+ngkaKy6i9RLM8X6Xy87f//ZbxU9bJkxpsKePmNqV2t3Qft0sT9dgjA7dQpifZx7Hg9hN2oUz96
DOGV13a9YtyQ+Y15qcd5VhMEWI5SoakizAj/lcT+3ItBL4oJnzCVc2cl4nowFHtfxq38hL846CO1
H74Mw6DusHz2ZSXvgdhmNNWn9ZLm+fk98/N3UBmiSkQb9M3n4jwGpshFnwBrOMBzoKJc0GB+qlrR
qKtzlHsXaci/H5ImkEE3iErG2ZvqWgLVopo03nQmXGzaKn6oNl272DZKbO3n/F08eBYCL7EZdgYs
OEPRd7JI7ws8FzDuul3r7gAoldy8exq7f+dK/J+V2SpmXK8aGPGzPYapGLmRKfh5sRi+Ka5R7Bpv
4CmMY/nvvMvfjrWdr1/2M32SxtLBMAZLR3dKNb7bi7eTWXPBcnHbs78mCz8X+ZdPOptxFXWKVKxE
7gJ9uuukbk9FFgfCNu8WL3tc9BQl82b64vTNJVrtb64hGsNb5kysRux+NvKaFaOlGD3b3FYmH1pV
cdWjvHfhGnp7mni9No0UkqHtM8/7YbzB6ghmgbCmSqWfVdVhIe0D76kGFtWgPk/eNyI5eHF9Age/
L730wov1JhEkC+NMoysBTGQDL5zdhIlS9XJ1zT6QSfLdGc3b0ijfqY2a+VOV3mn9+KROejhkIDH7
+Pjnu/7NlXU29tmORfrGU4th7kFjfBNzucHZwe+7lwIo/XwXnQ1ztlm1FglOQRkh6MQSOc50cJTs
y0iJxaf8dbIr+k7zcuzK6Wg4iunPdQ2adpj3f/7Ybce82svbr6C7SSeDovYb8nLhdIOaDSz1WOT3
XTqfMkWJFA3MfxlHcVP96wuS8bZ7AHEmjhEN89dHdOO7F4a0+iC1C58rY48gf2izpyjay/mSKNNZ
vZUbYRuOFuNmZ0ZT0DsrKKfKPA9Dwlp2AjJDm51SawaOnp1qs3vQcu+mBQjra6tz3Wax7gN91oHQ
XrqjzwOwn7/CpFMPko0OxXkAVmSOmMSGbl1TkLVP46BzR63K4NzByTD7D7VBxfVdaRpNt0NOt7Uu
RC/nOxpqsoHRPKu7GeyS9r+e9BHnZqMRzEJd3SnLlTeYgZ1eciY6D162QVhSwEbcGFtJ4/Ugswnh
w8JxNNCzY1VkoaVG3gypSV5qUPxuIHTcaGBuPXH6gK8HakvdrPTtCTFlF8Eg3+d10d8i2tg9ZvGl
7vtvBrO4ah16fBpJ43lAn0sFqGM5Mtis7qiBBY6xG5o+qAzj0oWwrcKvR5EJRKxns2zbVJ4JnV9/
l+rkKMFpah/MHz2Q/zu7fx9XUZtOft1flTLbudbR1i5pCLx5UkC8Qc7jMaHUx4E7y4zqQdKcHMlL
ilXgQ9Ak/myn/7K6xv7foCpwPil2USo+239NnlWNLvmyVpafLGsKkja9RzD20Vabj2O8XMg9fvtJ
vwy33by/hAGiSI0VZaI+AFk3+WvRneQ8vfvzvXm+L84/6WzapGumFKIgRBB1Wb4t+hBOVTTH3NS8
Fxc+6HwwdgagGrYhgTQ15/NNmNHdTNSYMkM5pHWYDp36jF4IdIGibMIYJd4LL+D5BG7jeVspfdMN
3Mr0rycwNYQO6o2j7BWwx9A+GfzJ1KI/z+DvBwGjsSlugR84ywwstXIGAb8ncLQG55yusEIjhaL5
51F+M3XwEgkkyESBnp33BibWCGtFpq5276r5sRbfzfSxLz/8eZQzgC9y6dxDCIiZyBbgjAfz8/WM
qXZcFW0ugTqWQPTyAmEV8aV0RqLC8mTk+T0h485QcU4up9h3evdQ5PY1vKnAE+57vWaalcFcAsRG
7x0xXNg/cCTP5wEsEs87eEk2LhX98x8YWwpAySpV/N7u1EAOi66FECCU/mVabYyttVJxlXCwlSKO
vDFu3qGa0Vv4YE+W4YMZaJfVL4fcAtDm5u0dpvZTCnHBtcpbNEhq4MvLnOco6y7W+k5fHXlbCk35
uGBxdGWs6lp8HvDjSEN7NJu7qrVWMkKUD156ofUv2uBOh6Lv+nvw0RVNNzfT72J17ov3nrYm6FvA
4LjemB7Iz7vR4CjOe8DW1YPQU+FiuDcI97AIT/mkednQ7Af0rB56tTECTRts6HfrLD+oQp9JdlYX
My+1qo4SGGukdnr8khGyf0zKpL3R0d+6zR0LudxibA9mUbxA8FjN41BIT/gtmgYLfBLI4DQfbVAA
PUrL0VKi+L+HN4J1dk2loNvHtUGJh57yl7Jw+13mafqppo8lotlSU9oqQzp/VFtPH5Gur68RJ82z
AKGKKT7OY2bcF2O+K/UxvRJWHJ86fBuwCjUHCmi9/awqxdofrAVVRlWrzQePFmi45Os7G8LjbQfn
/UgLfdDDond3A47VcZfX8VEbPHQV9SaNhMBS9aA0cSO+Dla5VME4NWI3T+YYVkbm3PXzqN+PcdFO
UWVVbGjWM9QWZZ3eJXGtv7dGOQiK3VlrhRJ0bnWc3RowQtFiJt7pFRNXRSNappBO+076xqCmiGws
J2Hm2F7grdG5arev2sL5aDfl8NKroxEtc3+jDYkeOO0apurS3VeyrXz2ZenLUr64dkXtIC1QU1fR
Voz9rtq31nLSVWAma2na39tqSfPArpG1ydcyVBASjJzVgW+lm4lx21V6ca85ivrAeo13MstU7cbr
1q9AllFgZdESP0tK5tmscfItyNUNr34xZgm8O3fvm61i3ShjkOQpDKzG1IO6U83nYli/OkZmf8pL
o77WBtFGcb39wKxoj3Njt8escVZsqRPlqLf6S2uYPTxdgT82gVLUJtKfHM9XyuJ9LuFf2m1zdGcF
bvNkPsbpD28Z4G2qCAJ/lFZzt6AvVvOsQYBejCdUfppAwPo74amNvceiKAfgauLUb6mEssbuVcuf
WnE76QhFY5+wNs0SrFPaRKB/tV2uzei463ow2It2EBXFyVIQb3TRWmIibnTz4HPqEpw+t4L6jFoJ
RMvPAOEyf7CqCW2z7puh9nnUZTiJIH6+nkjKiruSE/ZdyEldoR+m5inuP69lfkXJXxNQcWskT/BC
89H1uyvH9X1lfWzjSEyaeN+wPeoH3U1lE7liqnd1mU2HFJfymoNZF++EQivYV7VOfzepLyYEtlB1
p9BOvdAt00+rrn9JFLaZJJyCKDmoIUs/wpl1rashH8r32BRlodbldkT3LS1OIxdbN0P3mpRuNym2
/m3IMMTOusE7Vgm3QpTIylcL7aZvzSgpR39JReknnvUDb6IrNCJOdZrgtNVG6zhwgAozSl00Z6O5
tEYUlfUVWSqtqQJ3bD4kc9mGgGA2NuHoa7D9IsxEKmpkLv+9WAEWpQfTHaJ69Y4p8DVT9T5bk76D
9hyOhBflmu1msw7mfHqWThGqecZweVhq5fh9qhLoY4t6GDQ7QiMosuV0aKdDbkgfBBgMWOEPM0rh
gfTnphHjYW5t47kTmgzrevjIPRZ6dqnOJ3VJTpTReupX64vtjoGZtZB9SufD2Mr5Nre5FhLbylEV
LmS728wQvkLQE4SQ+p3CvjiZvbneqIVhd7ssJ6wgmKAkMyfT8G3Iu29uYj2salke3NxOKn+Mq+6u
Ncc4mhUohLg6ue8wYHTZZ2aKAjce9L4LAnY39XH3KItxZb2NFir8oqv3ulaWgbmYxdd1dbhIl/i7
i7ahj/y7/UGtk/KwGumNWcfXY6p8qC3zI4TFoHWxpk9c9x5uiYycwTgky9rdW4DwHjvFMXzPk1yv
tSKyIOlkx34Cj6MdrU7rq1O/SBOiPR0OTcZQlVOvM/3F4X1Yy/h5rBs9wLggL6Oq7oQ8xZRM9h7O
DLHkeMerMr2YVTupUb5kS/pUj/Vyb6iF3CtKpVwndhnb+3WonKuxLlJcfNzVBdBfmTelqZ84cgms
w0YJewhM7UAnLc2BLY1u5a+a9m2Y5LM6S7s90ao0o2kW8Td47LLzY7npFFnIhhnQRCU3Koyb5kYV
hXYgYQ4RiQipRIRusZzIwfyyb6OxrsnsKjOYlzTAWEgeMjxHoQr18UaEn9wmsIk8nvOybsyTWta9
+TgkhvGj1xBCslsxRWTHkdrbN3Bsbyi+7od4iFYHQil0me42m2+zgZ4ExMogL9PmWJZmPwSCiq7u
53b3iDrfdCoBAlm+akCB1YSbf3STdClPA6xMuM9Wl/hpJXO/XzxZcqA5olbc6f2xt455YvQfPFlY
p42M509qrXeBW9eldyUTzIQ7ap8+m1nNAfchFFYv1Ihp9Nh+ivhDKpL1yZ2nhg8EF/a+NObZIhbq
XFjqdZrtvMRZD3EywfcR2rdENepvQ7POCIBo7Uduqi900Vr6EyOGg570lodEV8RhtavutlRm7IqH
WIW/PsSLcasYZdVgICAXWHxeIWCUQg/1Ze42rb9oMZomUmlupIOea2Phr6oUaJz71ZzLQ+lNGPRQ
ooRerFp9dtA7Z4LXm3jJbb527ueub8Veetbq8aRYMgn1wRUDQIBam8IZNUcLyH3z7NW4KOT2x8FB
ZMwoFQfw9iyvRx1B+rZ7J12t+Zw51rgvIVSj/KpoDrMnRDQCiL6t7Gq5T2un8jPVe0a0ortpoc9L
7CjSENZstXda0G78VXKnyabJAoebWjFwZdDmuEJPo1nbnVpX7wcrp4/aiVbF/cHLbzB5bfw8SZKP
id4QoMSZyx1adYd2rNPcx3H8E/IYt7Uc3PxgJ8YBYntgZ4hr7avFqEO1JuKm+iwfYjPeO3NzpVlj
99ikSRYu1P3CMTWLQ4W8x3XtiuOYwh2ga5FEAO8/4fF0xLmzT6OueKhi9wnx2+HOi53nCq6Xn9TG
brVwJfKltMDO0OdQzGKuPmIwonpX5TAX+5YHAVLIGt8OhQmBeZ3vvCp95xZWE1YLbGj+aFb9trar
R0ObZyw4OTwg1RXI82BNH/NOL33FVtTTJip/5erp8BHq9mNSag9GLJ+VxdgLpxyxvi65Y8oxsoya
DKutE/tLIVZjjuIexyq/ULX83sh4Xcb42GMScZ+NDdD13FJi7Cjcuv+Kimj3PMZu/9gS6d51Q01G
M6zt07S2V4syV5gViPYRJ5M51McRUyDEWJqmLV7WVN1PcS8/tq1Tlb6DVRcKCuYHxIElpSH9izNl
Pyocpq8RuU3ayMus+NQ7002W62KvST4CE0ZKLtgvGkbThH0xVaGQSoEzS5mgK1JeJVZj3SUYhe4V
g0Z3mWBQNUwcyxEufi4UEkrugXfdmnZhnkkcOJTWCfMm+2Lj72zPrfMCyJCi49gmd9XknuysiFrX
3lHICGwwMSZE8f2Y8/qXndFcC82oD3PjzTsbbbIDzj81r67bh57i5ChLcOgRRlm30xc0qX0P9daf
C727cUq7pPNcQBi0ZDXuPRxsAoHybhPoQEjmK8OawRRLcI62tPWg1MYXiexT56tL3w34zKrVvjDG
JQkcUpBvU+LEvrCEHphdKj73MXGPlSVfbV3CTYs329l0ePS85nPdLWmECN1agSXt4aws6jKy+9MC
UQxtuulaQiokdOSd19dJ6FqtbHa5Z0tAoEBDw6xQE/r59B0g06dz1Gr2rjPpWpsZt6cjkd8M5BrX
L7qRKkfEYlCZzrvc5JF00CdAJCXzK6+nwN1lTaQXlQq0ZMwjLRu+1gtp+RhnzwU8fT8XxE9L1nFl
FxBPdmU/mQfdSYqQhmg2+00hP9QmKF2zUW4TWbw0+tQ/5PZYlztDeOVdBvdCP4xcmmmQTYKoUxsp
54a26Jok5NTUX1bhed2JDDlOruZVb+triVHKiqFgZ9TVoUBjBU2ODepFQokTxKS5cxlk8VgVB09M
6AoYTld3ju/xQo43RTU6dNVj6Y2h1xb8tkXzCvuxpwps7Ojczhpkf9U7WkWFU5ou1m7yDTWfuhB1
VMfbUzPFTKLPMU5MEeqKpnIx8L/sKcoEiSX4AbniDT59YPzXRgxgirFGzFut0fR9JrSS+d4gl5N7
zMvlizE57ReUMfrEz4uiJhay1PL9MsxOGQm5LO9pExbGvmsX7wfWCPMYzqbTXs+5kd47Qzm+8+xk
+oSUQ1zji7uk8rrNZ3HiLzXls0jcpAL13bsfUH6Zl2BpULb4mmWtd0+O0XAFt7lh3BF9OOJDOsGP
RGIG/dU4Uxb3w6wkdXyXtvPgQnyQTnadT4Od3KLcolohV1PLdYQ9Be/PeN02qXaQvXgUdbMelbqz
+JYeZYJCBqmFpBtCZWRVPhCa3jhVRd15z009T9MVXS0UI5TW8PZFYXn7jOBrPMg1G0NqgbWvt1aC
BJGzxjab0btdzFHcAOX5IrQca3RtDGMET1B0UBDGgzQzF99En/TvM1S9rtt+KcmvNGw+hslMaYfB
/3mfIWUtZpDST4r3Lsv6U2Y3ZN0Iv3ATtHZM4UnseOXaOb1tUHHIzR9Z0r3r850Rn6ja6Nfk4cmJ
p3MOE5OUVd1r6oNVkAPLRC1lVPX4iRzSNbSsIMkE2ZkyaGGc6j3v7aSGg5651/Gyut2uHrVodo21
Dpno2zKLr4zMilp1uTL6Z9P5vKxesPZatouNpblNst4oH/oe6apDXgWwmNaVbXc7Yg35gChx6Kz3
DNh8FLrW7sScf4aQLeCqa+RVN2v83LuhQkXclFfLAGk9zS2KuXnf7dLc/Ep1QwnEvJgoV/X1dTtk
12mnjjcjKZzt+jhD7gZbjFhRxn22CUJCQ8nU/SxX9cdA8xEFGmuNHQjLbv9UEvhbBecOR8547q8o
xRmPCGJ3H4TevW+vqP31187UlLyULf96nwdwxCsFCL1ujG2pBig5hkmFeJOu3dpdntTc5phY7ZAJ
SbVdqRbxXYZKEwauUxqSnqPXSeMiVb7qdurbtRx9FF4DlTu2Xic/Rw9rKWp/RONSzDVSO0vZBtmc
BaqoI48ZcgzUk1qQDkfLW7syynq7UujOY9XkF0nWUZC004dFrQxlZ/ZNOt5UlnJKdf2zty7ym5OU
RYi0Slv4iTBcaNX1SCbj1PaXuoApfqgbKjA9bb362i2ysd/hw5hGOmcunD1UcRq1XIbbpOhiqjdG
DG4Q8RamHku4aOoc8wnBg6tiSlIXiaYW0w316PSxIF4zJymQXmHH3yqLBu9tSp+6jZUfCcf8MZjG
nsLt89iRch2qakwd6lOpHTqgHm61ujb8mnc5KjgnTwSgyePotTurtM0kipGbOeoa9aZVqMYdOrZD
vyuVpINDhRahfDLtBg6miaoq3mKxCAdniNRkfJI24mdfJ02Nr/MCdyuxZlZg8DBDI0bAxvSrgfuu
Rn69jpXjZCkbl1jbNWl/Es18O/fLVmbzTpPStreTipJEo2rhMrlDEVrjOrdJOCmWlgAVFQb9lkqx
imtKvusYjonCllpr66bt+omu5dx+0WKBwutCWH1y6kqneFAA3KVyIBU4k6XEv7HgVnSzlaTLaV7K
Mi3zh5o6OuY/tJcDbViHDBaP8twUeXotFUet74paxanYG2V8nNwONQ+/16dO8Z24n9bTbA3qtQFS
043iGJcCgoWUXVYma1jMhcx3BaWKxvfWAnZq4YkjRnPpc5MaeX2N+FejBG5RdnqU2Hoh7pZ4TvL9
qi8O5u5t8mTO9qJEniLW0TelNF/UYqlENBQkg7Oi52hBJO3Rq/XxW2za4mngzf9eqn2hoHYfF77l
dZT6IGKF3HrjXZnn9bFW2/E2V0ZtV/Arr+NOcekIanlyiNeZynhcjI1h+yWIvSPdDy1aYEFZ7i5H
T6mrdxSo28p6bEcnjSXR0ornaAfptCXp/CQQ3iPBUkzsIUmUULimGKVOaCu52i6NV/4JgB+Fokz7
1Y6BxaRtS/5v1Vl6T/BkvqfwfW8Ma30oaORdLSpetbIi/9EmQwl5PUV+SsayRNKXPUX5QWuGoFJn
1yQNq3Ir0ruFUvtBlmor+H6ogGunfBEClJ+C4SL+pLMU6Ez6nP3l8Odmw3kpn433E3kJYxnnDaiH
r3sNmP6uadrQOBnGPsyoci3c3rb3FMsLbeOtzXPWkATM6GLaAU90a268HkiX3eiZMz0uWgcjrCRE
7iotfy5S+5ncVIR0s0eAjua/bUluHwjz29taT6h4nxPMUxgliVLSfpor2JEq1KfbamnaCyiXc+TD
NgreKBDrNm+3N9OYjMqYooQFEgFdeqPWAqQlu92K9mpd2fNxRP/8v9KLcgGf0gdFBeYcpJZiJtah
jdaRGWrVoa2pns2otUGWVrXAAEx0YaOc45S2To/+k6avgYqnxfZ6/TThGA2yMawf2opesgQIrt1C
4vONaTmIZdwtaf91LMqP/3Z/wswFGbxxGmiOW2eNvYwT2hVOT4+8rfasbijHNLAG+zEeL0m2vD0K
DGVaMBlojnrwC15/oayRAJ23NKKiQlMQGQMq0XqC4At75e1JADsB/JPN6Fkaq/d6nJrKsze0QA6M
Lg/pmIQIrNHqWdGbTcNl1Lb368JmeQMlxh9cNaB+brpE4HPOubqusA006jh9k2Ya/iK1/ZhqmEii
Wql26vtBKz4NzXBIKDF2KtFkQT5tjI95Tlvhzwv65utxpsDqFdYXLIfNKu71188KZsDF1r63Mr7W
eGiEGlC1942eIKo81JeYMW/27TaeRbMWrshPCurr8SxKzmrf6BTwovJ+vEJ6MQTS9zz+S+gTE8xN
ooNLBae5CVq8Hqa2Ce9tXnXE7ZTah8vhBKCTHltLeeKhyAJXn8M/T+SbK+dsRP31iF5tuBXuJX1g
l9/7EuoA8laqQT1QGXf5Re3lcxAdGEFzw3aAu+USp82+resvOAjwSBiWuIBV2mY6aXZ8awxV2BJB
krw0yUFfvV3SKrsUbYmf3/mvGJRPTcX/zpXhfuVE/u/9j2YTDB/O/+h/InOSPfoH5mQ3fRmbPvtS
/q/9lNU/vrxiUfKf/s2i1LS/YFxtIDuWw4WzDkrgb+Fz6y+KRYCL0HXYnEz0DZH5D4vyr59/zf9F
8oqO2GZw8o/sOf+ejRs6HrxAjmEjokb9j8Ld/d8P+d969L+XPTfOYGK8tRDvtlsOJzR+4fnFjcwF
BdV6oUmcdnGEeVBn7JPekT9WNSW2LBWtjEMDAcynlsTF8eWEn8C+qrWxv8EAwRFhZcOJogYrVuo8
jpU6UTzbxUdUOKzk/3B3Xsux41i6fpXzAqygJ3jLNEppy6e2vWFsS+89n/58UNXMKKk84qjmak50
RUdXd9dGAgQWsNb6zWZUhzL3OlfpfkaFqny3KuoTH5DdbEpvhkTZbGfdUiQXwhRPaj4h4GAKnhj7
aBJIIxodPVnoediS++RgOwWSIr1tMxwvzRKF4uvOUYzKQ/qzXtN6WARA7FWA3iC/gscLPQwI06cH
KTARwiwtQdk5ooetR8onDTbA5Yjt0nUaK9oFvCYLy+isCD6/2Ef/fKM3iKbPIyMsaKNlIkPhUtYv
1DqTsg5iGnSsN53Ni5qLoFyhYC/krvlzVbnpLHYmyHkB/fJ0ftNQ0VqxYSJ2sRbIGhdpfjQn1oOK
eWhiXFrY/PUfnNai6q30av8QK7Q8NC9EujXZNcNs19F27MqkwGmO9gJ6vnNQX5tKE1FIjidQpEoa
UHLuUp3SXkbZxfEAjXSmFw6NSV+R4PtRc/ui87AXqcCtS51yKgtWn247BHStfRsY3dahnnBMSKt/
TWVaFVs1RI5keExmJ33s6F9+rRF7uk3CUP9TF6MdbctAneYruInqdyQk0IQOdWAGHkmov60Q68k9
ZFrLH+7cpL/LvKdkg+iDUV1lRmDGW2WC4LWr01lFIpSLcd6aCEsUm6bGqn5XmWr1lZKISae8EfVv
YffUVsdkFvoumf2oQqG7cah9B6nfbgpcWNWDWaXN9OCz2+/dIA15kulFH+/MUte+6DRlfZwvOy0E
htAXvxGnncdDP1Tjcc5bpGszECPVBs8meoEWzj/uNlBLP/kgbQNGUqS0L8jDa5J2JIXpmmFa5Y2+
Vf0wrSCdNrobNs0KimvxTMFxQQfvxMaUyi9ofSwV/pW5iFC+/lWIsLiy0Nx/6CnLIUAm6CYPKdKF
FdK3HRP+ioHk6KXCuM3yVN0OFcq1qRYGh/ffPf9NMdP/Zex9+UB54w6qqfKc3jzyH/j75jGNvyDF
WhLKj/a8BKj9x80Dsx/vCRlgAIgR5aShwT83jyb+wk6OC0Z6/UDul/fBPzePpv8FuQVAsaSHPwOK
33HvyOfjizSTIVHf4JLDnpmnChjp0+gTWYoEpkHdhwiq74cA1EIyKmuvvUWqIF+u8i/JyiOVhShz
OkrYJIXeSttjWQf50ropemJ50V8h/B32HhqJ2cpjb3mb/v1UhpoG9QWUoyWn/eL1hdNWlaFbbaFZ
zgXnjk55SWu0vUpyO14Z6tUKylc5B5HLmwV8xZaYppauu1JYXlcl+bcmn8pNoJTh04v9dOYuWoLp
5RKS0cHMhyiPRuYSxq7ZE1LKI3BXI3FxdnOw//P0QamPuqJUmzAtit+0SnqUijvd2I+a0+1Trcm/
NOg/7E1tTldgxWdWWPqm8C8WmJ7IYuM0BsVp/JssauqW3qMt5iubommb79Dq10DnZ8cizaT1R84A
yP30awZ4nGZ5DPSggaR9V1ZD91Q6QFYjh2fRSr610KPjCLDQqBYiDgBqWurgnA42RPU00VcFedDE
xpVWu/6TLfVOa5Stbqy+L+4TFM2vYOkQ9WvND71K1dpNBKLBAzmD87Ta+51X6HH/IW5TZExLv/3w
9m44s+dgILHZSIrJLZYYYfQlsXJLMtyaMoVejwEEpsQh4/07G1ExrI15glGLWoKE1TzqnFAktudU
9hh4aMw/JY6N+cPbk1k+8FhwdhDRzDZ4ASMserrgkZvVQ5YENtSbud3bcxdcxsgM/CymuL40skmR
7gqmu4OWoK8Ayc+dKlSl0TJFxYS99ezx9yJO6GY5xG0Qmp4K/R412NZ2Dm7A+3rfO752ZyHxP6Ms
p1u8/0QIVsmtm0MO1xdQtj0Uv6kMrwlanvm27Dqp8MjaI222ALcHIq/sIkmIlagVPSRlMm7LRmQr
8eRMRIa0C9WB+g11qqUqqALMnIYuveJWUzKAhzN4OJXmp+NltjXvTc7zz7c/87l5wUyRxDmkhrgG
Tj+zX6VqVUSB5QU1HSLWMdj0VJe27x/FReVA40qlhrk0oCc/0Jw5cE2kgm11h4RDjWCgIvb/YhTK
Toh1yYttKZUy492k4YqHYUhT9vdakUY7Uc3Vip/RmbAniEQUSqmw4cYqD86Lzano2DXSbCWn401x
oYUDsJZJKbaDojjvnxD8VTzZJImVEuki6Dm5BoiozXAzcXicizFBQNWf1xhhi9qSDK3kUzxd2HCI
py7DljrW9KxUfFayBtHATMW7L9ISpMbsbVHrx1DqmqaGuO9DdyVgnllKSR2nkGZRmEXA8XQpBcaB
lVJGlmcOMVZbVpPRmevtjV7jFfP23pCX0cmLiklS7qWmIKtosixw8tWcLHHakavc6+Nin3Z2jyRk
vgnVoPOwpL+qmm6NZnHmZD2r41MnhDICCeJ0RMstRNum2AMZIBiwmMiabWPQn3t7XueWEHq3VJ4g
XFP5PR1FByw363QhPSvvjUNB7r/v2qy+HbrOWDnE5/YJ+i4mVA6uYIorp0NhjTP09gCbZ1Tt4NIN
hH6Zqd1wIYs317GBkqauJOlTPQf9Xi3NNV/1czOFreFK0Qo2qr2YaQG0ILdbnRgizcbhf6Y3tlu3
N1huliuLem6zoGqAiA3MIh7zi3OXg5ShtI68n1EPd6OfP06RX8MdAPHr42oRdGtO4K/3Cr6QUj/Y
oCyJGvRiabucCImWoSmR38Y+Tnz9Q0SBaPf2Xjk3Ch5hMBFl1QZMz+kHHGkj406Fxn5EH3HrNK2+
L9C0e5egpnypkU+h0UXVTIXgKRajWPCxZuyQTK8uKvuIYI77EypF+yv15/ni7Qk9Jwynp9pBOZAa
vHRAk0KCpzPSk7CWJsTgi4vBUQHWiLLbGpExG9tI6607d+g7ADJiANGWWb3R7MCUQEHXqkFtUdju
o2+zz5/i2W4BFCCix3sZBGRlW+wI6k8l+pnhbhwqB4Mtylu6B0gw+wpNIaC3aqdtvy/cOrqZwF4k
oP36Aa3fWKl+YXOSGpsoVNGyxwXBRCWw0K0nf2pNOqN5lxReHplZum+jyPrh24DbDG7GO8vK488F
fQ7TK0t+Oj9atwd8hnLzKcwt3vVt6ubNPuBXfw0hn2Q7PY+sa9dRAuZpV8GV74gw2bK3KbMMboOn
UxJQ69h0hjVGWzXNTLHSCTqzrWDgQfiC6oqNqJS7e3khpmPsRCFAP69vLP0Ge/JvAkDu5cqn5g9Z
fGkqKoQeCnKoSy2viqTEsxg6L1rifTJ9iCluHkSJRU6Vpc3arjozlEH+BF0SYViS8NP5xFVEq8UC
BDpjn3aR2IkNPHyygm3WT+kaRfjMWxc/LIPWLmk4WcPSByNPdRrXKVlU7pTOz6GzNOCtKRAykINg
T3igAZh23MzfaLXqAgoU+vTLCJvoAsRf/FBZbruy1AsL7ecTzEqi4mRxT8KQk+HxxQunKw2zLXjn
ArDT06u2tJtm4wObOigxdl1g7VI8iC12m2dYsSM2QxOMt01vo3RdgHXQvSCynNEbjZxkLAWs8FCN
Ql2jtL4O0nxvypRQdKWSylLzuBC4WQFCsliiTP/RVBTXklKx/pD567+HCX+MIIy73+/fhmQApCRU
7RGdXlzqTphGaligNF0CMr/O4s7Eli3SDnObKCuSGufmJ6gqqLbsPehLuaBEi2OSrNzyrJBsVhWz
7SEp9VBHxe/Jim+doZhXrr3XNywUIVRaDAQuOMnLaGr4MNviQNZMuqE6NKWlf0r5LyFGjeOakO+5
sag50VThRUEDebGQed5R5MWOTN5F3aU2KFiFD0Z5rVRgyd7/zRgBryKXCh1n7XQ7C668uS94t8yt
NhycTGV3pKRv7Sqz9uyk2ItoXHN+kPY7HWmYsymeepIpc1KNfcHlCpVJE/G+IENdUy08F3ZdxOnY
/HTAmNjpYCGGBFbuE5AGeAM3kG7mPVmz/ePtxTszCuIMJFVImvFIX2Y7WpBpPfQ9ywsrLbtL6qQ4
wH2Gb/gvhmEeroV4IG22Rchx1SFulIHtMFLbuMxD3bimfq8e3j8KTxNeJsg+YBCxSAIIZJTBaPl5
Vtv0D6OrT9ugcvWVgytfh4urChdtHb9vQR5KYfD0w1iDWlhtqlge6TyXopn98bXuXouca8TG3qnv
I19bRCGJCCLfpU25OEfx3E3+aDAYF4zxRSvA6rhqOFzUof7+8hZDkcFLCwqJv1hkazihCjsebAsv
10BcN/Mo9mD++5Wc98zqGWhLkKXxoJMnabF6jRYU8UxCI1LVOQilxkYiG81jBYdrE8CXW6mYvoYE
sDC49aKXKxs32GqcDji6jTOxWhSbyhzJWtw59c84IbVXClXph7nU5l9RMmtH2n44HsHT6w8Dv+/i
7a15btqGPF/sS3oSy/x0NuzR93nieVVUzocKYNkOBJ/+qYXAtpn8dlg5CufGI3KgAMNxADu32DcZ
Z8RPZ2Yd1CpwKzrxe3cIw4/t7M8eAVt5eHt+Z0IjbRHatlLACATWIgjX/UhF/LlYrDTdXkAX3Gp9
YO+ot335FyNRQkMyxEYDz9BPv2cUm6rvpCNPZTXU4cphHezGff4hhe337voF0jWOI+U79ec4fDpU
4BaKFpicaSjP942RO59A7s43thjXWjUyMi1iCheXRDVYUiRoGezx/UUm1GekWu+Te26Fo3CUaQsd
kE5N6NjZtodGeAB4/T7TuefHIHUuCl0GpX4AGotTX7fjAL6YmNmHo/jIXeTjGhvOK9vjzHZEz5Ur
i5IJialYnHrqGq5QDGKLcMbUE8r8hY47hhBa+Lvxh/cHaIoYBEuqCHhXLQsZFVIoaq8TM+0gLrkL
XDS8Qjynp1gddiUllZVtcuYOJXGhEcW1QN1i2SRK8c2VKZ0FJrYaH9PASS+GLlw70edGcSRehUhP
SW15ufHYSmEuse+BYHyk/d3thng1Nzg7iK7Sh+GNSLBcvHDwdC3QrCAPLejU39hlZ93W6LPs3n+E
Kf1TYmU2KHEt9lyOQZqmVMLyJrLZCzOyzauxAnxQaLHy/oeHSUEEQSNir7xzTo9waLY2bzMe9HPp
x6TKowsNR7FWasbyBy+PL694Cjy05Ci0LqJtXYuEdy07AOW96BDUVrATjVPse2OeLyFjQSxRyuta
HdiEhb1aJjkzOq83ngfcW8SPxRyDSJuCTu05wlmifkrLJvgeda5+l7uG/+4UAkUoKXAqQz0KCYsv
B5ELPFBj8VzsxbRBDwEb4aJLL0YDhvfbm+R1SGQoevAou6BzytxOv9xQ6SGcB2n1rfRVuEHyMd90
VWV9j5TRaT247luBRoTsG+7fPbIEg3HOuAhZ00W1Diul2VZEg/2IsHxIiFZ8TApLfCQHFfDdCyOC
zOdE23nSaeW8Pfbre5SEkAcYvRpQpzSKTmeNAznYIbILr430aCMTswMydcHlhJzGylCvzzr6PTxG
pMcWuvfPMJcXZQAfjqtVmJS0HKVz7hMcKi/9tn///UJyQd+Jdumz8YH8zC9GodKKSFDKhMwpcDfW
ZCkA97U15MGZuQDKoV/Ko0CKly2OgCjCicDMc1xPlfZgV9CpjRbu07s/DlufKELvlLR92Umx7CIz
tFIYwN5mdWe0vQs9CyGCpjHny7eHkhfiaUQBegeanJ4NPqqvykYT1MlsoFgOXsjKv6ddThUybLvv
ph9Nd0NSpvs+1LV3X2QMSmeSy4xuDcH59Fv5geOmQT1S5Az84Ns4zRDZoDH+eHtqZ76VFKSmnvjs
r+EsvhWiOtg66zM7gjR638yTuaUztOaZdX4UQjLpEznfcpSysBMlbhmlzmN/x2cDx5Cl8/btuZw5
rhKiSGom26s0aE5XDIygEiatbnj0Tma4vzrCL66AhyuMYSX0ninbEQ1JBB2eNLywl/5SA62zaaJQ
5uFmUFHMRuN/pzhJh4UND8vLkRvgazSY6LtA9dkOg579IlV1Xa8azfoC38R0Z9fW8AiyUYeNO5nv
rhPLaI3gCYgAIueS61HbxWSOvJc9Y+jQQyoclV8SrUWt1y9JRuE8UPChZ/rKzyuofT9yE84gDGH7
s+E4+RViRAgCpWqYbbggo5VPfGYjIUBLpVQOyrWw+MQTon1BWfGJy8BWb1Brn/cw+qeVrsq5UXgM
yYICWRvWB6cbSVfatpsj2/ASJzM+8jO+dH63dvLOFKNlIIY0QoObGtZSTHdky0xWK7sYRWnewKyz
LzF4LY9NjdoKigVB/jlLknJTZ3lxAw8+/TUnYYdUSh83N5YTZitR7szxodIg4WLUnijxLm7aqRZW
gjAvH5Pk8tHMnOiisKv2aLazvnKpnxkK/hG1OxkOsHxYfEYzdQK11gF4xBA47zIUka4RgWv2yFLU
Kwfh3FCUocCjABUkpVoMZRRO/ncfDrht9UPYeXMxxX617fs0WvNGPHMcLPlOpxjIo4wyx+m+6QZl
8kHDUN2AVHyo5jG+DRXH3Ua9reybCQPItwPemX1K45RCKzFPpoWLL+aaZCBCy0yq8r61Q1giOtgo
NqzEuuUKsmZgz+mZotTLM8hYzArwc9U6NaNMsOoPVQvZVhVB9BSnynuBhMhLgm+WkByEQFW83U8X
0J5o+zVJStebrt1GSdR4NzbtmqGytlw3OQylYKmjr0nq3eLhDIN/RuSEYUQSeFZmXSTw5TGm3s4j
3jC1s5tdDDIQVPRAOe9d0/8okcxAypHxWiMbvl5dfovkWNEB4lwtKyh6OvWz6tDBtfK02AD71rnm
W3FRuEb7zu0igXKsL1UUoBlwj5Yf0s7bJIuAZUCmjq9cO2w+NDq88fdtSjkKvQYarc9tdnPxojDS
tMoijr5XNfb4TbOm5nNl5it1p9dfUNbiET+SxvbY3ywGmSCFl12jwrx2HRRJE9zbTcR/37tgcn+w
PWC/USVlsMV2LIc2HwcWLDFEtbN51+JYjRrQyoKZy7hBSVADiYA/CJALUhw52xfPcoD32UBT2/Bs
EM8/C2CN3/rMSb/NdoGC0aw75Z+2dMePSem7340BMScjKmL6YkOMxGEIhq33fC3LayyHnOmegGdV
B3VInau+UGvnacBzOkGXsHRqJCky5TKYizI4OFHZ3nda70iXbvpBl7yB8+s8jzN69GNv/JzSRJl3
EZp+h7zHfnaLGa/RbXKOSkNxTNWb3ZghmrOt9aG6Dq0Bv7PKDtuvRu3zzsvSsQsO5dDDOOMOEYe0
bpTvTefCS+77LDY3o25H1j5X00Tq54hpCg7CV1R7U/AoDe5Gt0tu08mZPvWmVnSbVgruwHA3G+Qo
81jf40kxI58Nx6K+VM0UAa2xyLLPRduhaDRFJYKm9hzdZHVlPKmixe90wB0X2no1okGXall2MfJ0
8XfCQk+FB0HybRBthZdMOJravnZHzb2pYp+4F0Z6EV/GSYhleM3LDg01EZvl3hCjqyAaoCPhqGhl
nm1b5AIEPtFW2F/oYK6Cj2E1jO2mtktIS4Hbpx8y9CTjbd6iS0zs7ooYPQqlRifKrobvpVpqnwxI
Mf0mCX238uY8d59Ma7SbyxBNr58hcnY8oN2x0zeEt/rBCtPk3uxrlOgaf8y+8GyJEg9Zv8LfTLWF
hFiblE4Ff7IeVMTm0upGVwzzk44qReGNlp18UvnP7PO2tw+NkqDt4Y6i6vZo5fT1tnd9wn8MtBn5
v2xOeBjMYLE91LSGBiBHiUxAVOn2Dz/O9U+9H9XFIehy/h/IDyCxWDlW9SsP6tC/AV41J6hXK8ZT
oCbquNOz2P/sVFPvHxwIVY9O34l7SCXGZTzhOxmFZo0OINrhBtg5bwCQ/W1SfPsTJfzG9sChQrtV
jBYetT8bMS0gJHyqjRH3SHaATcvGi4bKxi8VmULoONkwstmFiBSCYK38kJSiLzi+ueUGWZy02wgg
HyPmxeHwWFv9XG6rkhenNBivsiuqZ8Hk2Zosj5H9JjgxB73zqW+KWMMeu0p/9v2YZhcI0ozXuSvq
xoPCHh9g6acIJukmArUIlGiul4tq/NWOqfNjaIH37OJR9eu9Ucbh55FiQ77Fsb24x//XFNtULWoI
uNoo/NxL89KEjhWXXbijXTFf1yLKxjtwFPb3sI6sdDu4uVXt28Ru213RYjvtmVUu7OtYF/FwZzW1
YTxZKU6yG1tMAYehQqtrk5sQQLep7Q7IoNmJkz+Ak2i+hrJFdQF/ItLB41i9/zVGTDW7ieZw6De9
UidfalMIbPnGCg27vIqmzzCMqiL1EAmKxbdqVmaEGaOxuEZRLBkOJfBDdEDoZX2twzks2BwYZm/a
Nu+1TWKVYeM1+N996XCKewzQixw9l7W4zI0YCS8kO0R0VaJFOW9bLXBsZH9Sc/BUk+czeJ105PEF
42PYijqIhKfndQuIYu79/toK1Uw7xFGXXxdVndVe38Z8PJRbv2WZrR6J/823ss3olgijslBr6EuJ
YSrLr2U/Ne4eV5fK3RkhagWkVXVSbwJ3aO/iKUYaZ1QbdF/Bj/I/WrA7PoVREtz3kx2h1dnqc+cF
tKhT6t5SL04ZautP6hb7wHTS71pkBveJX1k6ZhdqMSHPmLImgRrnrjeRHqSb0g/NcVvNogg2mTvC
j8Qhw7hrs0rXt206wwpzJz2Hc4XU3LBtQfwG6LA26YRrYYv26iV10RQF1dnNh6ep9vuHQOsSmCdI
KpmfKrOf4BdarfbN10ztW90RCq46zRqN77adkwpf9r5Bq7MUrn8zcX6HzZDX+lcFibic+B/pzgbY
Z2LtsAZP7qmnsTcro26iPW5cNoutiQzJXDdtHiInjBtAFkknLvSG7AZlNtdNdoggTbc1FlZoDfU8
R5EuVKtxV425eatEfvkUzQ7CiKDhHOvKDrv+NxCuudqokTEck2kErfG5y9MqvKza2vyYQTYua2yw
VCP7MwV1iRpdaM1XSdIPs5e7PpwN2WhCq00XDQ7e5PO5V2oK+azrqyLa9IaWXBlw/MZNlevi0moV
dFty6O/fhpkogKjTJH4oIfB95jdC4TN9vfVQNdTHfUOxeybKmMB7I1zrvytuEX5E2rBFu9cQKTKu
HChq4Wka1UgflTEbOEsjJIOpxD/OEV1zp8NNbQsu378yFDXBzUpFus8zg3hyd5Ztlz+ioUPJUoDF
wcbCrMg95qyLLqNWSMHvKmsozmITTWkWVaAQ2UY3Q6Jz9JOLakiih1aLhnnHFVbDfBSTdejdyj0K
NcH+o5nsEX44/SdrqwWEjJ1JyHsosbUuNmHSlWhxFobC2Xcd1GVxMFA+IMPaK+jV4Cx8sOLQfZj9
HiKlmlTVbZeO9W3XOma4McPZ36mA4d1NVTT2PRt9Hjd5zgX/UzPC0EdvSyQ9ZFNQfjfNiDHV3exr
wzh7bec7f8zUUpR9N5ZCxZ5Y6PGugWdifhtTu00v2NZOe6d2ZkTs0NilN4goxTpQeDu0HyOzIfZF
tt1N+zBCTuZLoyfjhNie0lUXCM+DqYqa2YpvlFSfNGTsBguFvwTFq0tSnqK7DKF7ojYbRoO19+Mm
GDaKmw7f67Idursp7oxHBMt9f8LqKTTFAaGyXtv5js9WJSO28q8dol1/3n5EvkojNJmigRWgiU+6
tmx7GQgOEc4nyAzTUOxCPUPg2QySO8cegvu3h5LZ0ctqKK9V2VyRSYvki0uX3pevVcXQwI0YMxp7
QE25l2x7a9cGe91s3REjFb+7ioJGv0TZeN41TZfv3h7/7FQBLUiXQYCQSwzBkKhhEmYNaUyEgkDV
WsbHyjdGlJfraqXt8SrNYKp040npJXmRB+3pVEOM6fVJgE0ufBrAimZOyNe14ztLFCyooNqkwgCi
vQLY7XQUxVZz3xm4ufSmSHaxw+ur69BCL1t1TUrjzLcDzynrBcCY6DYsqiGziml7O4PhRc5d9fTM
ABxrRdHkidA2bglk0T6ey/Cmi53yCvF38fPtb3duQZ+bOUAekGZZjl/FipPzhANXLvzqYpp8VL0s
2qhvj3Juh8B9oWoBfwgI0iK/L7tsJpMaTNTfi3JnjgpSmg4Pi2nw3XfvEIrzNDPoQAClepUi1q3Z
JXUugHZEbryb6Qrc2I0lfr89odfLJkeB3MDNRnVpScPXHI0XDBUn1FcAV+u9gNs8xu3Ksr2ui6CX
I83hQcXAxKWIfroRo0iAPggYRmnS4Y7829kZaZDtuQ4QWK2bUtyOzYhnxNSPt3amKbtiShKMuQCb
XIqm7yk0IwDnKG6+0gyRR+A05tDJtyk+8cSWcNDFEcmmqjELHtCI/tvq96C3lD2axua+83miC4hq
6ON14RoQ5Nyya8CDJFSISq25yP99d+oKrlQZ6VBdbDKsmYcxNFbi2dlRIN7RkqPXj4PH6aqPSTe0
RE7T6/IMw4Rs+Kyq41rD4nWJAYKqVLSi2kpV+1mC4UWJgQstEoHN/QCI30VxVeu+IOGnelqTOA9F
po1/T+pdEiz/f9Lgn5W6/t88+Nvfw//ZfE9//yry6PtLHZbnf+4fIRZH/wvkiAn2Dso0cYqD9rcQ
CwJzf2GtJ0tBKggJdvt/0uEV+PCUYiEbA5yjf4um5H/y4RVd/4uWF3hiWTYFYAdy6B2M+NP4CdoE
9AS0Pmh3mHSDj5M79sVmKYTTgrQq/ces/DHEW1v9HBYrLZbTA/3PEMyTX0zziEbV6RAgDdOJjMZ/
NCLU50sI8dHOdL9rwVPLdft29HzGCPxX9Ph7MAzBpPs3DVyURk4Ho0c1YDekKY8Dnhab6datdmN1
IdAvjDaZecgv9LVG+7npYdbKtSBRC+CuT0dU41ZDAsNUHrs/xbfio3kMA291kNMz/fe0UMVDNgGP
W6qGi0GsMh6EkVv+YxkLKi0BTgP4QVnxfoYx8/YSnpkPLTfuIMkptV713XxiMqQT239sVfRtzY9l
+sXGigFVMs9GiOXtwU4D4vO8wF3wTBDgd+inLAKiU49FWVRtdAxFT5f0TjqMvD3CcoPTnmF3wylF
nYp/W96nQ5uE+RhOwbH01Wuh3yJEv1W64e8YiIbUeUEj+TtfbrvlKItLy6x00U/BHBx9JM8VD48L
/87e9wILh3xlQsslk0PJNi8e9+C6+UKn+w3bms4XbhAeIeNim5nsqSWs8eaeV2U5H3hHNHppsfOK
1E8HGQfDyOMSsfj6l8BaHAnScl/nl+OP4lL/gepbSFo4evrnAQZFCB9q//ZHW2735zki+GIS5GSO
v4hKemmQIOpFeOxRlTarYzgUB2rlP6k6r3y4BUwZJJFczhdDLQJG00axow1VeIQDNIee86jus7tq
r1+PN+/DK74eavHlkPKxqNYylIboIxWxTUD++fbCLQ8vsyEntCTIQ6pULPE4qt1p1NxrZkMXiyT/
Azp6uxiEN/LBB0wSVoZ7fbjk90E5Qko6QTVevL6bxjLKydCD4xgiROQSXJEnX+PHnhuEcwtKl9uQ
GLt4qnbk4K5aEyMwZPqj6Afy9Y8YP7z7WFGoknQMFg7rwyWVPhY5wgGhHgKIt+InU8MaO0TlI1xZ
sdenV+LLwGpzQwHZWF6GKj4bRiksehY4TE1zJTYadfOVuZxbMTIU+bQAQkE//PT0Nm4a970dEFWH
GqX3W9hVsMzji7f32pmpoMYkm/rkELxDFncSBGkbY5chOmrpRusTbVObmFa9PYb+OhIAuX0xyGIq
bZWVoysYZHtz92QcSAvcz/2dsUW1/vDj8X7eTFuMSbbllfmhHr3iqH+YvIe3f8PZefLSol0tCS5L
WGICwCYM0RfDH0ih7JsgZ563u//ZGIt4GzZpRB2y4ouZOBRN464eVioPa7MwTvcEBCpEaNsyOg6t
qHeh1W1blCm2/2YakAPgJNItWAorDE1fDIKi5BGbVMrv0oT28D8bYXHRtnhVZOPUMwIBrlGDTZiv
LNTzE/H07mPLAQX9j0ks3yRO58ZDNEbHeq9fjHtskbaR94Sd1jb67cM7fow+3v90LobtLfIDP+iy
+Y9iY65g6c9+LhJzVSLCkWxZRFaLnktbq3N07JKOHm6yDWhy/Yul/K8hllRBlOELJYym6Oje0SW7
aHJl5RZ/Jte8WkkTCAZ7QZIsZJx6kVyYVenE/mBweH+grXeBEPG+uQDgdGPd+k/O7ufXq4Oz5Tva
j+lNstcPxb6+CHeT9+tfTPTFz1jcuyGgoyBKtOgo7GMObI9G9Mq+f665vjXTxbZMcaIb8sSJjkha
XvhX0+8m2VVo9dMh2GHw4k3bfJfuyou028KHz4RX3AX7NeGos3sG+BOEq+eX22KeNHCVCCnw6BjY
FUyIKvuOQaT/++3FPBuQEYgEiyE5n0thG/pLoSR7RUe87n0j3qTKh6mjfzMG/2Z7vhhosXm0XHFR
1GdJ6e5vDPqO2eoQZzeojsgmrBVZ2Xul3ICcwGxwMx5vfmRX6V77oH3GIbE/ODtc1TbGJtvmm3Qj
dt2HYJtuOq/zHoZDeKV+OPyLO4YHPZhwKn78msVkgRnzJpiz+GgWza0RZ7ejVuze/nDPegGnexTS
lqxys6jgMZdUOLvoojl2kuYY5L3zu5mV/qjFI+YjhWE0w8Yyh/FrT2v3TzkO6ZdpttrvTWKkH0uz
j29sY9QfoyCJrmoDhVDg/wodtCLu/Z9ipGG+EXMBcCCLsd/q/Fj9Mwba9LO3YXF7dpmGN4Nq+ejH
z5oxb2pBXKA81SsZovyN+YRdQJF4aarkD3ZuqTRxfP7eqmfDpRY3FpWk7osEPhhQV1r2zQj4NtLy
WwRYEcBvaVE8zlUW3ohGsenPj2I06IValLxpFcBa0AesvrwI8Eq0NZMQ2U+3Gy3fa01/zlCR1Yov
k1BHCq6cLxWsojLhRjw24s/bH+F1uiHZZnQzpB4JOodLdkXf+Gk5jrH7lNioojdV1eyqTk0NT6lc
5QZAmnnHmVU+ZGE83zQGv6hsMvfz279CRqOTnSCBi1QGKUJCtgdSfxqXs9wsUZ2O+yMGPLdT+ViY
1h8cGra5eeRGeu9NRhWXlESzpN6SA4rrdLA5ipJwwF+GwVTP0WiI1ysh6RlndjIfWTAWEp1NfmCy
uqdDqKWpB1lhRk8CPSWskdq0/GqLwfhVwPBsNsLM1UcFifMeTyyj1jw7tZyrOg7jP4BngvvOBbnj
6a3EwuQKEIWPXdA38SYaTeeT3/rku6ouil++0LN71GKBaCGw+ktv5u7blOmD6/l+b2AsbVEy3+Du
VVY7de7y0stjK3kESWBh2gioCm8QbQwwE9OzB5GA8hKhMELsDqTLqhUaebpTML2lg5uU+U1Q523q
pZmWWBdjRDLudTwT1ZUwu8Amk5US/6S8CKwwKkvUFU8Xz1GqJmwxJH1SRDndqAJ8oqp1aMEHqCx6
0ZC232ynUa6EX6h4aAXGY5AHP4OhGnahaxcXb2/N54bN6bckozBlAQ9ssgZpffFzSnQWq6pInhI1
KfdVpgVbGLzioExqCchFCz7gkJ1sJI/nWJel43WTUXzE6qrCK8jESa3BJ/G2tnwsMJtS3cxFqhzd
Mgj3rkhyioGDc/T9dK8MU3Fj+Hq3V8cKW54Je1/iYrFtAPzf9ClY3nAAbIeN8FoX4BnzfDpHBxwj
T0wXPWSJbTyd49CqQe22mvrkAk8jFBVm+6cXPaYwZaEhUYSowtes7OdLQ6vxhClQu3oYjCnuD7Xa
5ncBKff/Ze88lutG1jz/KhN3MytUwJuI7l4AODx0oj2kzCaDlEiYhEl481zzBvNi/QOrZqZ0qBan
9r24FVdVIuEyv/zM3xwqf2mfBnddbvBhSR853YxDtyiUj5fEcDfTrEnd9GXJ2byQmFjYj461cVjy
qbl1Mkk26ZWD/OTqmDShnCuEHg1oT73AWZq/pG3XeiFNmOwFtzh0oJADHHQ8ipqmuAYzNGKbo2MD
xBhzTV6UqIPPmsyDm7RD2znU8xFoBLBG+cUEo/UdaWMxhYZS+mNDHxVL3bz/ZEoGn+GIMVIsCunh
3fT7hfSuE8yChsNPKg/UkmndcWd78dysEeMUHIYuSIK4d5HF+NQFQuElDGf5MCxyyeIGSfAcQBdd
QlhunW/vV+A+A9JzYnj8/R29S88QhAP8yUyGjhNo06NAqOELyYx9lAe7gFjGceXEjpklH2QSR5O9
bT8HSAmQ0NDY4p/HNZieGJnmZGV1EELh2zwN7qXItXHTpz6VHDVginZ4Ybp7YWY9xzaGfFMpKnCh
iwBhOjk3GN181ND7xbMzkfIYfMOy2Or5n1d8jeok7t5Tdagm3z9p+9rZTC4/4qi8z+eYmgDeJZLR
WuHYOeoWlLLDH8pQ9QG0aHeRurq48tGGOPW3ol0t8r6vm/ISMJm9m4C0o/2dWbsyccposGfc1Yd+
DqExY3lUoG86Cb08NXTNitdS3vmdiVPXNJenriuc06Gr0tNRG9UFwELcXXPZRatnbiZdqB10wio+
aIVsKeBPQWN7Nk5sgzY2zZZjKQ9M8VAu75r6MDVJEneup0WdrdNglk76QRDeYuzxpXh5tPRYRcw0
jmJwD6V2tJu1Pvhun18EAu9qT+kBrrAWTe2iAv81FvIQGCKIlFras3+4UXjSTQoPqQFwGAxVfl4s
rovR0+L26kBiqkUz8M8rPc2GD8ZSpvmLp2S8sWUmIFyYzv18GaUyvVNB3xwUDuXR1KcBClFAJnYS
YPPeLLP+BD0f/S4phcsJjx/3JjM4GrZ2auJ3el4OSxmqWRrnRT+DxpOZ95ppQR7JFSP6iiwaoHNZ
4u6hJ+bJrKo5/v172gLG0WeC+4YJE1QdVpZ5HFC0stKqbGwOwIOhvjktOBk9wD29c+57hUsA7KYP
Xtq7OQfFPNX8n5eFQn70aVILbCJ+vs1Bag6kz8wQpz5kP/B8M+8IPmtIfKXclcVHgoy/elgISyAv
IOPThjv6Wr0ZjCYiEO0hkKUR+hj8CKT/12Jnt5WKpW4P90hX/TOGA8GU5wXtwWzK3qQajtN1HS6M
3hlWe8i7uo+WOQOutqT/DMSyXYVymvIT9TjYWO+4MMaQ2L1icR2SOc9jb06fwftyHk0Ik/7TJYMG
BM+ENC37yztWCh+SDgP21AGRXbG1ggDoPmf9ul+00gWS7pmxg8HtB4vmWLifp2KJbmpscDYBnBwv
VDPxBx39YO2ANW69szXnDBpEDvKyi91+Ou8D/8JIh0OLKRYOwFgaj85dL2wVCpl+UAW/O4i4la0p
br6t43ccnNbq7AxNGO2Q9gy2jNx7nbPhI1HjbS3+vDEBQkPJhOmzKVMcj68KSweMmebJQ+uBInbN
ehPIBi1jof6Gaa34iLL/Pocn13mDBFDXIcxobU/9t0abv9i+pju9d+gy91u9eakIdLFyO72dxb2D
PzemhWE1YXRZSbw0HPNEyuaD8+n9Q8NYYYPC6MKIyz5OamlLUXICITxYVeBEm9nt+UJ6wlQAlHMO
K/WDU+KXCR6M8K3i2xT+jjlOZcXxxWnpH9JMxw4wXU3zawWW4qYz13zEmNOv7mx8SIewsGYQ65qJ
I/iJwLv3R8+5/4/bqZzKELvQr7N4BQha//wNygbsp+eo4ODOWJHoiaZFa2G8/n7/Ou8PLYbZpIm0
35gAczb/fJWl1VvMVu3yAZD0uITTWLKu/Lw/Ve1qrJFTjP2ZvqSGvQeuZk+RBHMvUSCuamapGbjj
tvTHZ12hiAM0N8WT3bexNI5UZjLronS91ovaOaFall/W0vPADA6KHndqOIkWJq7wbyjOqs8qbacZ
4RW3DeLJnLt4cWZ5A+C9vTbXqtUBqi8DBTBKFWfmkIPIK6TQHimhzSrKsy74WhrtOG3GPsAMagfC
TKzJRruz29V8qIO1pMcUVLoWdqmouDOhhgQ8du50J12eofyLC3JwvZgN/pjsQXTuUlXfobqt//j9
K//FOkN9B8VApIgwdaRq+/mVp9bodmPTq4ckcIaTJtBVFKyWVoSbSGtk5wH0Z1HUp16enzvjMp6g
fiPBqSLS+Ps7eR+7fNovbHHmlOA5veMkuoFUpJB1eNAx47xYXMgqoDja/e+v8osWFZehRgFxa2wC
iUcnre50utFKkT9MiZefotrpX8C+KOnd5JIuoZCnws+6XTZo6Z0xTB4eDHYX//4m3gcT5IoQJIb2
R1cCF5Gf33ktcHFdazd70IM2+MQwe36Y5la/KuvgYAH/bz+oFn9xPXrmAOZ8DipqtKO8RsFCx+h6
zh5KaWixlibjKSw2TiJHn0+cJP1oGvceYME5rKPrT6LLNJjS6OcHpMTX5i7jW8Ji60+Xrh+jocO4
FpENN+qqpqFVirkRatduOLtBcVILH8t3MZqhjepGhK91dQ/VDJ5YkqRxTtHwwRzsfaq33SFxnEqK
uu34lVTAaAc6Y/mDb/AJnBZRWLxcUf4yZhttFED88zg0D1X2YVv+F+ucKSuS6VuxDHLueAE2TpNb
q58/0LJKTyeSzBM6ix8N/H9xaPobUxxsskEgpSD/+RO4qT7bI9J7D5lHG8vVsY9lSrqcOLQK9smQ
WSdqhCIvJYbPizPIcyfJPSzidSueQG58sOLf57fUOx7gDdr/m6zFUZRpjLlptaqSD1kZXM9yeXX9
+uCK5Kvw8quuHp9/v8HeV5PkgcCMsVKipf1ueI/PxeJldS0fptVRF66WOHeav36hhWl88GDvi0ng
j5Sum8UIVfmxxFqfCKcsO7N6cNbgm0z0/iaYvOIKM6slao1u2hnCms7K3ujizIcS84+fk4qBXgC8
XvSMjnn6/uBjGsWk88GDUHRetrQAle42O68EGf/7S2EGw4r5Oe9D5ADwMDCSDS9wrH3i4kqSr4Fo
HxRbVJ3qY2bBn29Q5sCeq9xB50Pjoa6s6dvqLJa+FxotybCBsvtU1UWOqbwo4BRO2WhCaFoVcqAm
grj3ht8kN4uhrcnOtVBosNy6YFSRTe1hMrV6N+oDUGXNroorN+NLxGYLdNoYJ/s1L+hVjIZq7XM3
GdInvA4g2We6R03rlcwg0EceKsFeJiOIEyiGX4N6WIa9N4H9m6iKn31zsBmGDJl9Mw+L/VwlMsgi
XODzHSZ8mK/2hTddWqoKpi3RWO5Eyt8LR0r8u6DKrUNBmTGEQSGahy7Rl7BiO8bphmM7RxtS60OH
R4M/aTvjAPNQ9W40wmi+72qn+eShzu1j894hyAcLVlif3KYqAaLTgjhdFJ8BHhyfOEyZm5x5w2Ce
J3Q6D3WjiVcKYDnRxx90LyS5GL+sxsDMaXUk1uT1oK/g57y5xM6m5t8gv5/hwK1v0AJ9QMxuLw01
YXBU9+kQ6ctEQrP2S0qCiSz6PtAYNvEVGA/khlzWa9yDta+N3+s9HEtjxMLba0BgM2ha/Hiq0Z68
Q924cWLmbSnmzk2BmD8tKLlzK6E+r45wzd0yUmBGM9/NvdGamnmJ6nIYmVWgDyNqpEpW+B2krogx
Ry7mzaO++kyk7ut4MGGZhv5oaNBB6UX5YY/d3oWokuA5o6H7LBBN/QTzOtX5RW3t7hwtqZpQxxAF
QnBliixGTA1KWTBgQzOWdvawebbgMF34EJcDb7SuApJLLEyLmtqUhVF9LdYhP8FqfD3T57nbEQKc
86TVssMaYBSUONkcm+umlD7jlr3E5jRfsfl0de12ErIrJhZ2FWe1B8dyLdvsLmCkd2/qad7Hlbsm
5+lalZ+AOi1P+SrxT8aorvRPc2fA+LHTPCsPk2ExTjqjKl98p0Rtbqa/fsDJKOAz+kl627Pxvg5S
eF/V4Dc3Wr8UL8NQFJet7cKHSRO7vpj1xgxiDSXb56bvks+MLDU39lWl32AWY2Az2GUP9mTLvYEb
YBG3FlC+iLqrfPRqe7ho3CXd+43C0t02J6zuu1XPygg/ruWxXqjmeUVydaM2tTsZJmblni/Bwkxn
Jq/5nHequaulqX9rujbAxGXN2rumbT249x1Jegi3zvkU9FnbR7m/pifKdrFCynt71y69fFhMe7xS
EPw0XDeSXl1nxmogaQG0jCu4U/atQmT2Olmr5LnK3IG9r7lWcV7IbPvQATbyvvtFMA1vSXk0gyaE
ts7fmKJSs6/+rMLJTaw8bgtow7SyjLqJhSZHFzJwvfxo/KC/GOfcPPW7idewoBsnO5nE05jpl3LS
3R9QT3FARLPO+qxb63TN52DlJTTdnN2sjd1mE1tbj1gMTJjUIp/kR1nhDod1Js0/SDiYU9T1wfpj
NqRxPfhB8SMxg1oLC1epewwOvYMuuvXZc2abiZuJOik042K/wPnfJTi406Jt1Po6Om7YldrVmAdn
gV4up9IW3Q+XuUVsY8sE4SbNPye2dJuIhW3WyJn51ictobIBPy6wa5R2r1PeZS0DP99YINUno9VH
pr/or+bYiBuytek+gUX2WBrNco60e5HAAhbouiPXHtBGSpvlJfeDldfXDDZKBg5RX9XmrEWIUJl8
MlFk8IzqpoG55ePLFNsra48Yl5lJSJzMbytfZpfIO9ewVJG68cPM7+3PreGIjySS3ieCaNyQKgS0
3d4YCT/nSX3ea0Yjl+ZBuF15nmBGENW+X8R8OhFCkwziYRqX0yFxPsrK37Q9jg7UjaNEscPJDRn5
qOJpZ9eSyVIMD5LiOo8Ex+5pamOIKQfTmWIdWWak/EWPysQMw8zdZDIWOJpWqaKi6rrrTujyE2R8
E9MGBJjOdemtT5x13dnidd54Uk2bcBa91bbeF6XTXweEaS/mhQzACqY2eyiSHp9alLdYf4aXFSFN
7yLdp/7saqzvrpCROdNFDnthJLeDW7jjB2Xfewwkb33z24N3tslhHQ+ObFvmZjAY7YNpKhEO+eLe
Tr39VAZWe+UEjb6r27qKrKbK9rk19TG+Q5i1oSqyIx9hH7genqDCFJeiE+Mnt1iKU/59gyQyhfWa
iPmUnkK9V6Dn9+MAe3ayV/9s0cb5rmwt98ymyfxBUvg+/dwaNiBhA7QQ8Z44mjDkHHXzEjjtw7jy
SuUCOzjD4jUa8OP64PW9ryb+fql3mW5g1jrATa99WIY02WHk58TBugYfJH+/eCCLoTXzijd5n2Nd
l1m306XSnepBaOppGoPhOvF9SMAazgm/TzN/8TyghKAyMOjb5DKPKkcFNh4xULd+aPsZY2R6vCFi
XsUHXYBfXIU0dquKyGg3meKfN30mcr9xx0Q9pDPnXI+dTShdmHH/7FkQrWZYp+MFBHsTxOXR/l50
TTCyHptHOM0yqqFxR6oHhfH7qxwp+PlAbSgkeWV0zRgrMTz4+WHWunf6xRTjYx1+i5uwC9ewjrxI
ha/proo+RFQcr4Xjyx29O7j6mZhdLof+cWhG5GtRttN2BHSule/O9TA7+f0THrcvtivS1Qc5AaeQ
YH009yQbAFxjJ9Ojq4Lr3iI9R1/kuZDDi9bVH/Rdj1fG8bXMn1+myNF1MG1tfBzLS9v5nuWH3z/L
22D+70H/+AJblfW3ZrZpQBOWM6/vAgnFMAj7eNiN8dmzHaFgHRrRXRrtiW+xeZKGMtbDD/inx32B
TaeOeQ9kuO19QtM8Wi3wQWq3Mi00mJpKNyIh64Ve3+L7RqRQnzo3cCkEllXlvb6TdWYqEGWLl4It
0lF6oHBwrgu9Wz/iwr8JTf/tvbzdF/GFhJhppUdv7Of3ordZKrS6WR5Emc1fBqMfQulQz3paup4N
jS0iBJ7FnVdnFqMcJKrxRhJhonXT9VIp92QI2va6acbbyUCEr1/aPl4aPYkzW8q733/DozXydqsW
KhCMmQxoE8bRK1wpMknt3PkhWD0tHpYGiMlMffn7qxyterayQXdyg0widkYkPFqJnT1aWjkO3sNC
wn2blZoeSYW6BxJe3qlwp7/E5P6b6PqvbcL/X/Nc9+lT9fR3fuv21/+it/5hbJ6N+DYDoEXQbJNN
+JPeqll/0CpHYxz66sZBeQtK/8fu2fgDkTXC8oZRAYu4TTn+snu2/3iT/Wc6x6QXjbzA+SfsVkZ7
bIr/t2mY7IOw4n8wch3ulNHUz5vGkWos0uCJ2YCfh6nS8aZxa9fEdszKtIe2MbXLmnwuj+DLTEZU
dfq4hkvQOAl27bU6K1OLRBN446hHY9aZT73Rl+a+2potzP1Nvz1rGnYmjdsyG68FNpnjOe5gATAj
4gE1KiJm63SJIoivnVtIraGl1aBLc0EvtUCmyh36OEtrEqAhUOjjwLvL9bPFCLpxU2UYIwcltP7Q
G6K/fYNFxKhjUT3YIrjI/FlTcVBbVOAe4lBfAWJC9EZ7wusvTCxe5emaq855KpZ10a9WLA3VqR+M
Ghj4RJUqng1rqKPcNMZXv9W9Zhfk2aif1QxorNOBPo6KvZq5dZgPo6+dugIoYh2kxRh7QWvvlTeO
w85fvX7T9akwi6VNQ3buFEjmI68zYExvJqN7OWeT1YVoSjkvFcDuC8R8XDPUCmtxIyvImyn09NV5
8LvSBkjRGeocOdI8CH01BvWpI5tZ341D2iCTl5VPem6OoLJJUJhzasz3nGQp74J1onrNiiBFNCu1
5QMD9fzFTsqkjrVaZZ+U7pe3nqfo4ugrEnJ0wZy0vZzXRGtOkmoRL0MjGi0qOld70ESfJvw2X++i
YNJbVoxZeM4+rZvMiXSafHuQxtI4qUQgEAzs7f7Zzm1QdKrOvXsdZDXdh8wUwNuSuXKjoDbHcrd6
pSdOxwXkWmiVfh87docYm53Y7XNfWsDm6PopqslAk18XINXfFOF9BJTUMwpDcstCiWtG0a7S07Tf
WMDIaqEZRyWjGdOZmPNpiSEK20OcyUq7NsFQA6HJsMwLDVbWxSSTjGIIPE16JhWz8NAdB2411zre
npFqmklDsh6L0O07yQhTVuR/DPDTG5Lm/Nkas6w7S0CkvIz0feFfOWb/7Iql+kKpAPxSC7S0jCc9
FXI3o4Z3obq1fi69Ord2fZXVt3rm516kLU72MrjKvbKQ7yp2Evk2FZmlPa/xAm92jO02KX9ovZcu
0bh4JuJzRTnLyLIm78ETtpzBi9M34Hz2+/oCrSXjM7De4qq2Laxce8Oeq6hN8ARE0WWQ96rtnDHM
UrdWe2sQF+7odM/WVMs0SugBfNHzZKLh07vLCs5JZQmIoNZ61fUODTNfTz1O29WmKp9xZsbRwM2H
dD9hIvwjC0bJ3QXtOIfdUog2GmXfe9EoOiZ0hjskr60utSJKRjPvw2Et+aBgj5pLIZxV3ydWsKZn
UyaFjMB3CT4JyoFLHEiwUfu6Hdv7ta6HHuGWzvRPaOKBqW96t5c7W65oD9GO/VHkaK6FrS0nSDS9
8otItva0a5saqDyQNO3csKfqVSQZIUWj1/dD0DqT91nqTa+el02vaaN3XpiCDCXeIYSKCn7lG198
aXtfHCr8Omql4T+2WTs6u4kR5Df45wjX1S09phVBr9cM5aXsRKxm8AR8i9rSKyv6YZvc/ycXZfMX
wBdqvhPK5L24LMmCSt0pz8tGX9fdkCBBJTQ+yxnYUHmGbJuiPT05gfZt1TDOUWT2y2OC0eKXdin0
MV7HFv/xyiZ6d6twI49ez2ShLxek2b4IZqB6Vanc9q4Hc7N8LUYhm/NtsHpG1ADr6NQeprhOXVvw
cdba++wJ0y+uLI928YlWCP9Vdj0PVw29w7wZnNMng4bZuKf1Ejwb5uRXJ4mbLmkYtFN7bSAfmDG0
zqsTkSq0Crk/nPtsVOTQdeRiYbbWdsq5ovU3/gqSOvKcdesGUp30kRzmpYp1R/rzadeOaoq72XMP
qOKJOhr7JrnORjH5kTWL9q7S0MoM1xa6xi5vtBozuaKwb1VezUE4ZmC+o7TnyEHnras8BivoztIR
wRQxEgiUl1GOWt4h9z0ZRD6NWBR/MYi6KhwxvX33+hIHcATdWlTnfnAYoLyagQBg0l3nciHgtsAd
TQLNegLVZBl2yiWohb3ykj6s8X1y40CrBTvaygxm/0aXe19MX2uIkp6t9ejK4fZ5lrA+J9Sj6pXt
Vpe5teEV3CJmAGo/QoPArWnIJ1NeMCwaP3vmjCRpOuqFfyINIwUcr6v8O+3NpDZCYbLdLkcxd8bj
LMscWd+yzjZnTxSsbhUypRBFOWCauMjG/vOaL/O0L4N6nSCgYcw00xOd4PdZejJeJuT+jG2sJP2G
ROpQ8wTKvE36aXmdfVmivZCWjSvCERjvtyQvzFPDaLPhqjI0Q36ZuS3GHkw1JKsCzEhcOYxEdnXi
Wy+NQgTJmxx3n7lzfuuuOM2H/uQMXcxeuyw/V70F9MmrjOHQecjvhBZLIqNZbXgc9mjeVeGGfgvC
2ljnV1FY3LqdTyidmRZqguGwDRjR6MmRIDQqkX6uERR/7tJ8E3jTvnn+Ut20fesp7LCK9h56g9Iu
NbrHfAPhV1+aBPG1OsJwj5ZgbIhumF5zc12+BswufpQwLar91NjuZYLPpx6WVQB7YbBb8Rfk77/z
7X8x3f5dwh397//Vv/yPH//zbKyzjQzzgjxsv5z9+Pc/f/DP1Fsz/wD6BCASGjl0P74Fv/Ov3Nv/
AyySjVUBiAYUZOie/l9tGUMnw6bEZSKLA/qGnPpb7g20CKs7fpTp+1Zi/pPc+09zwZ9ybwBKePUh
q49KBWDeo0I+B3YlimahqSeS/jCLhAFGNADrYGH3nr4R4JWrtV9dNAGzb0NWSvNucxIEUKwn2CL2
CJwmfe7/mBs0+cRJqpRT/5hKKxiGT/O2VNGQz5MoeFvBWTW396hBsq7JyaqbEe2sZ/COxTOaa+ln
HzZ/EY1ve2PIJkp6523PiKJF6BU3uvk1eNtV3DI7rHvbbfbbzpM4dM+hv23IcVjzhsmdMTjxOuGf
h2JpLW91K23P1La710QfFzCVoCFjXoohr+GtEAzqt8BgvgWJpA6MU/p25TfnzyjCiUVISbfoklaG
eWsxeqjDlaTrm91oW364xST/LTxR2HO/QkqTuMUI0Bkvp5VubgxsV+oxoBJnvV3+jHxdIs3I6/3B
eDSHLFOXGShTQiXZuZXuMDVEhMp9C6p2kUyfBzze5MUiU1vtdILQY/EWjGsjkVbU/hmkE0dNZ8Dh
Cd5omBHIrbegXr4FeOst2Ksm1VSk3g4Bp0aqK6STyOFAg5+DAmERDg337QAxlMVhkr8dLEup+1U8
WkZDZgL64mSwCnVZvh1IVATJVfB2TFmFVQSRZlj9QXs7yKzVbSRdQ71erzQ7Xw4eUkNlLGZast85
MRI7stKx9pk/G0lykQYpSYNTmlCqhzanQPFMOCD7HDy/DFe7ypfQ64ecd+4w9Yh0Rr/XfPSp3NVS
xy1Yziu6uY0+wM2q7MpwdzhYV19RXAXY5q0KbVqvMxUDQF0Gj1Ul+iw0DCHOpiRYQdBpqK5BIxh8
ETGlcv0QFUqmiowYAwO7tA4mGtB+/8dUBCy6AjEPj/F0Oixxaw9eFhZpL7wLZgJVcmJ7a3Ajkml9
AmyOmfCCurERTnWKFCgOAS4ZgrLnb75mzncG9d1Tp2bG7T5z7iwcJcZ3J9NA0zpcLEs60ZiM4ik3
AgoBFNaCx6zpLcZm5lw5kZ3wOxo1dl9yYOe3IzOtBOJSJ1/yBuXruC6n7DmZM/t+mfxpIuVs51Py
cw2/8i7I2T7Y4O27zEvWU96OekWyGh5BhrDfg5bm5SN/07tR5NPpzhuH/l6mmXVZkkxNLBBSqMhE
cLoPu6YooWfYdjKgux2MiBSTgYWr0aqZ11pQ3E2pMl8NGKV3lcXmjlpUoadQB5W/AdOn/nOyuDlQ
yQ6hj5PC2DwI6FAVV9rcQngb8r77LgGLXBdd4nq0yGzkdajh3St0+JLppG2krp91IB3saNAYyIrW
E08lDhDars2HFg1sG9aEaZTo7QPyEkW4oCLOt4DUISITQddz16uWr/rU9c/W7HVZaBmDfbXa/QgB
0V+bFhVVJNbDsdLLBwa5UPI6PAN8PNTb/lJqmv6MdvVoAYjwvCbW9bq85aI2bOy2gtnl1IZ3bepz
9tkUvsOiM/rmolOe+1wvDeXM0PBzKFmky2M3BOkV1nPqvgngxZK7edVDMur9HTWWdQH1tqBQNyl0
ay+j4+iRDX3JsEhCVjdZquYcJmnTnZRIwXwt8t7LzyihxRwlmihvB1lqM09cMiW1Gh/NdtXoQDoC
V9VgOQvtqrE8WcdJUA73pQV5PTY5Ee+hTrY+MOW+vOC56zbOaHH6EZcKChJsQ8vh26DrjDVKKb8O
jJYfG61sjajsxkmPEZHGcHBMCiiKjpFnl6TuJaL4klgUJW5tFQBygGiHEA2SZ80qKFXsLvW8GMGX
9rtsS2xmvIF0kMQ+L17QdnXm0EXo9arUG2IpwstjlOHmfGMlys3CoeauQ9MF/RPOaZp+N70ZBPIk
R9jVqVqqIXKHxgA9kgyuGZuB8pBbrMSmiSxaRKOnvKnDEpuUV5OG0Fcr15IixF8E/fQk0YMmqun/
H0BKoIJNXwKahaZG81NXWijHg81YzDAnFXjopbDuWCkUN7pIrR+BqFGAMfUq/ZIkhXUoZ32aIwHJ
/LHIFnkmvQ5kDpq4VJS5bMRzif0bWl+dVX6dCmfx9gbobWhPjmJZzSAHHls+E27p64YI7Wl7I8Si
Sf97T+NnPwSyqHc+zGxxUWq2U0ck/8gL56oN7O3/Owhm+57CuStv6bNVKCCe14sWpHukC8wb8FsZ
wAJbo0lmN464xn6grCmK0V+JW562DKWmT6eY5lgBQkME83Ao9WRCFr5S9IEU5+DstLBheuJnF0E2
g+MHcpI2hNvXbegDZsASvlu5H+SoU0SGMUnzwq6v3YmCsnC/eF3bnhf4KrwaLo29sDIKkZ8i98xf
tmxRNzvfAFdzUgKbGWO019d571dFb+x7wPHdp4EaTwDXUdaDQWn20lVrfpgYZNMDDwqerDfnEksC
VDDZ+Laopsjorcq6MHCwrGjeBWa6r6pOO5TlyDaYl9LhVVVFAe5QpQthTtPFN80sEbWu0KZ/EhJJ
6RAEXZHEqHSaz4lqGVeDDwN4wDs3b4XdGK8VAOU7o8+8lxYuUh+XnZCvaT3JNgSeP46hKtb5QhlD
++opa/ju6ytk6km5+c0404HnXDJWEa5r3q689n7sAHF162WCqPJ33161BBXtztkZg8luE3nZBidB
Mi1DhAFRftXTwqBvRSMfPJHwi++2p1nTbjChgOxMqNYcTEaqnroO4c14svrgO0WRvOybwnrk1PPy
C1Y+RNKkXPtPkFJ75DRqJygvgsG3hz3QvvkW67b1R2C03WFUKNzGWVW415apyJVq+pNVlLRdk1N3
d/aLooUJHt5K52vDVt0cO8Q9MFOLSsrQzSvAOamxoCM4uLl+3w++U58PKVX+vsY16iLTNyk5B7r4
ddG2C6A61hCTF5kYV3nF7lTZ6hJrUWYnY3SNFa3p0Tc4DdIJwiCqVv1Xk4bDRYuKwkOmPGp7JHPz
fVWuE84brBjS0NFTN60kdYgJeLQR+fN00Q3m8FUjRjbEy2SCEZ3YHllWBXTIRf+wjhDxz6t9wszk
czktbI0BSNdlPpvaCoFpqZ/agIc6bytDnc1St5481IAgds/CjMfezjZtnc6/b5yFlkZamx0qEbaW
uuyrlgZZMiv7ZPI0x7ngW08PRmsHr8FStRWyDK6NR9+8yGFv28OI34Dwxm9OPmBZsUK84BAQvXkO
NHf6mixLS1sTFOChIc7cO32/QmeobD+arAKl7mJSeCpoOkMucIrhAs7/TO/N4sVSSX4ARKRBarV6
7fPsmGjugeG6AKy/mZBQfauQs5z+n564k04fYJ3OExBrPMqQlBfGnHtkkomvveTKJTdQtLCDWOLO
KJDKL9IUxf4MQRpXLrRQqy5NsHI2HHQpam+4K5PUk2GlueulP7XJHI+r6PQ4hfssEZdY9RFokhAl
Kq8Ndg8pDbsTDKMUVi65KW9acwDJY0xQzkNYwKT7QZPNfSgxb9aisvE5M95KyH9UTV+rl+q+b19e
+k9P6t+2H/1ek4hnSdr/x89/7P78M+qH8VP/9NMfdm/V6O3w0i53L91Q8KN/6iRuf/P/9z/+VdMe
FvXy7//6Xg9Vv/22JKurn8rdzT/nvx5MXb7Aukvrdz/xZ4H8n+ydSY/cyLmu/8qB9xRIBsfF3SRz
zsoapZo2RJVU4hwkgzN//XlYal9L5bYafe/u4MBoA3Z3i5lMMuKLdzT9TxZReJgwHATAiyT3n+dj
0/0EwURlK3Vki1lpcdH8QU1ppveJ3AGTujLoxaU2HC79D25KE/qnJSuQ46y95LWS0vLPr37949zL
XfuPkZGG+S4+/tcBGWLMZnkmxh31uUMgwEdDB+iOV9NWEq68FPmD40THrJTdJgsH7dGw1AbQK7/I
dbPdsHgedVE/10V/CJ1+XzcNdVZ63O3srN+aihBGYRUzf0aO874Z72rRMRNU2YUyvVvGENoOrPay
15PP6L7bK62pt25LfI/vfvNq8bUvTH2lhnwbFu21SvIDhRnPkcWy09GdcECa2h1kS0UFddb0swh1
T2vJOnZVvEpCH7drP1wJGZ84MVjr2KIBJE92jtZc0y8yBE5s9BSGzAcJTc6AEZ+kBVlB7fAq7po3
W8zP4FybLKXmtUmGLUrd7zWyxS08UlBE82ua5VdONlL/UuX50arhTdz0GZK7W6NA3rqx/K7NaRkA
kz8qVVzjzJWBrzfMUP5XO0GnEFEvcz9qdf+c6na9HIprppqZNp4hMgPA1AGMdUoB6aNK+yxTDncg
b2MLNTUY7i16eaQpTVoHFb19gV3Pj9xpTE6jtdMBR3MhirUY45NogDtF11zJZLixevNKsJbNZot4
jOAr301XwGdPs2If8Kvx6GeRGxC0erZLLPiGUglqSILMPbSgRFSE6Q7G6CZOq02e5Tt4kXEVzTdW
mJ+FKi41XxwbBcROy/Gd6tLbiEM3S5pWbmEHgsHS3K/aGF5rrnMcXQ+TVs0/TEiKQtY41Tsttyg4
B1iSVEk02omXYdVRpraijWpPa+dljrnKEFV3LZW406jSucsUqloZRtBJtM/szG6+16zoZGXlXa3m
moie+jXJR5QvozC+a2D9HK6cYd9jsg0aMYX3Cc06aylYTTmiioM5DccuTedNjj44KPIaVS1UTZDa
Y73OImvnOM21UuH32kD63VUPMpNqrSjQRTaZXSVJbV4IK96avetu/amZtlpoj0Fa++dETfsp8Ys1
zshjXCiw4Km7nFy9Baju9W0ZGdqNnPtbK2nnbZ272sooUz5XHT9mDIvC9IBassQaV1psX2SdelS5
/0XX8rNLTfcWxkQFeWKOl5YsDvlMpt7UpU9DZ2TrUNX9RhfVPVRGwTNfXg7VAO1lhcUmypNXkXZn
ABiIN9dJN4nQ9356zq2+XoUJ70abRuwCHbqJwhoMPD9jedJSYpaaxpl2VlwW4PE+nqwxp6eeYWow
kmIlaWNa5a1mr1vMBGBNXxw/6tftUOwRm/N+x/Ga9k7+tXT86svsom+JQ4tDW99WjRaYit6jsV5h
TaqXCeKVKYYTSkIXSZfLdZEwf8eevafiR60zJP4txF2cX0Eo1hAACQjWjQy1re8/pwYW+LpOyYm5
6DuGdZGoa0rBuyCHvF1ZmLYvun4iMYr6gehOmH21F5lRX7DBN4HtV8VGzUOzNfUoPoD0H2ix6Z/R
+g7byQiNx8FXd3Y3XUzRhCN77OoVqlD7smqxnk6jLdlxGFw6iawXvDA9WNoIVQnCM/pDv/EKX66l
W16JeTxnaMxrA9IFZVV3wUNQXQ8+oWZVf2py/9vs9p/TdLhHHUo9Z1yui1F7S5ze3ySFTrNJFF5F
ThVYs3m0+unUYDeh242h13HSoJw8wUVKbd+0S4WUPQy7phTF2YTIBeXpgiQil7oc9qXWX8ded0l7
G+sAgP2+Gzh8REx3+B+OULHmuvKls599/aIrtMfaac2VWfc6WgD4K89j7cLGlr7C7RVHXZb9yhhp
ypjVeKHnksNZATXTuHJYp81oUxjjbqde3kGZPmXqtpzEXg6Qv1G6sB1Wvml7zlVzlk+fw/wwl4ql
mwK59n5yzAZBtHmU1MmQcnSMpwHRAWhys9JsalsG2xq2XWLabA2Fi19srr7qGUvnlDnZOXPiK60a
OSvkLSfwLo43FfkJW92NyCF5MTOpr0ENmdGziUI4y3npu+pbErXNThkxfsvW3gMB7ONS2xKksy7D
cl5VzcC52DkO0YyCOqFCKLmfbcxEcV8cMy07JDYLr62qNdoHfp8wJhy3fZtc2hXqKD9haw0PpoMi
fYzmNKANKsh6uZE6+0vdnZPW+6IcdoKFN86Gb/QRBDOt2plN1VvoxWeyVd5Uk38xaH7ZlJaytyDA
clOi69468WjAO0sYeQjI7dSGW18uITSNIJ5lrLt9TPLEVqiuD9puuLV6/WlMZvAWGaMaUC+ZrmEo
MXj5B5E520bLs7Pvs/v08/CUuCHh3G5jGLsa8/dKx9aOzJyGsUnN9jbVoJ1k4+h7U2rz4zjPD57T
gX8MLfNDBQYiAAcZ6uxqP9plT5zmmB7zMk5fkzTqt5zqqLqigdYmliCMVjVquCB2ku5Vj0VxmKch
2zd6CyS8WAISy5zubY4XT5Mvixudiij6I9y1sq/saDvZaI6XgiXW3juhWQ+FzJrPqd4PBKc8yMpu
D2VI0UPcErsUDTm2YGoYt1rmtihKgFubIXz2G9dbuRWIWMT5e23V8bbxy+MIBoau5m1oHHERcrTA
VwMW0E/2S5r6u1669qEwNP2ujtoHc3LYzNzb0O127dCLBysqk8BW2llgzMCcUcvjYLSLpNogN6dh
u8yzqj0IT99OGg4JNANhGV21Mj3Gvn7oRnNFr0JQmgaHA1nvk9BeK7dZuxUGI7e8KFJATM5UdBnd
u8nC+1NnZ5LEUxMdNlA3NoUGPYc9wr3Gq/ZTZnwufAssshiYl+aIE9M4oOs0d3G7vJRORL0dgtyJ
QqwaADol3H4qL/RO24xRzNGRN8IPr8hsuotM8TwB+ftkeBe5QmagbxPL+tLkYyCMuQvmVFv7QDxO
CkjncxohP3qTx8alkXVs9OQC5to6dRTuB/PNbPJdaV5InSxUn/RTHEl2Fu0t+zqSydfcrE5z4yya
piLoRwamiLfBLTCTRLsi7PZhgrCnNne51wTMXdvOcY4cpb2dgXhiFUkt2yYYNkCA5ttMIg0pqUDJ
wKR20Th/KSnW5JMMNoB+1+3rbrgnNtpcW9M7FOVcdZLvbeuvuJVPhs6G1kwYPvrhjP8v3dq0aYWy
2UMDHERiXvFkM/MlZTADyzu1vx0wROV0BJDRd0469aqaW8CmO8S166wJ15W4K8v8qa+iB1kau6r1
tr2vDrOWXxSRdnBr/bK2i/WopWpdwgivcfb4uMmS7djUFJWr6XuZeY92zl7FAoHD5Kl01Zulhyeb
ZIYuLC+aJN8NZrfTEmtH0Sl1PdUus4dvPexD4gzH3uqf5nqPHXpX1hHTPAfLwr8Q2SXip+d+Mi+a
6IJC58iZb8rRP3U5wD0Nmh7cr0Lq5OiI/sMeH4nBalaO6qQshpsp6s5dlrzQSLnKoM4D5XsMTZV8
NWtz7zTausrO7VyFAbQc6nmi65C/8sdMuvNdZjzYjNPWxQRa3s7+mfS2q1Kom16ztywiZ841hBR5
1/aI/kndiga+Wi/GPjDzK1BIAgFr86zT6NoqE4hLY0ep9TLAkRIf/OlpZFILnfwhSfKzxaRqN8YJ
J+19YsVfKkluGBUI0WbCa5Zj08qT7pouuaeEFrM1nWV0ncXdnoTSK5c4ShGTlUDs09gQduhpKzX6
h076963D9FK33ZF8he1oCrXrhHYDGfWlrh7dEQGb43/lSUrWRZvdmlEpSS4D5eM0Em2GeHgFSfQ3
XkWIbW5ZZzlVYierYj+P5iVyvuvBmTdFg1BENYgGQoJdVoX75iQ2epFuuic1aDlSxIHHXhYtj2Xv
P40MSyn7mS61iyVyaR6/oG/fVVqG1NhPmsCx+tvFmTHpzVU9GkFkdqeMjTDWRm+FszlbnIeHEMjO
cJynvr/y8+qScryz0Lw7v8NAqMSjRZ0OxXMmGwdOzs6svnTza+a8pLb2NosTUWLXurNx6gj4N4tv
JnrjiD08l3UnbgCuvo1lci51G6sTxYi2NW2wRwUDnw6t8iXh4BvUWUfcaRsqWr/7RnmDW2pTVo9m
6r7FotkXqTxFiT5eRoZN+Fh4VdXAKk0vjuzcHNfmldkm8TpL+WsMt4nRHYxkUdI43yRBFAEtqQet
FNjSc9cMtKE555W2S8x5E9XxXin1nHnag6qcIJtSrPw6qilPmckiQHvJi+GgDdGlrZhJyUOFpejA
QWnINYI0zrwAcHaj6XBI2dADXcfVd6LrVpUZKn4m/TbTPG/jGqzmidu3a7cdxMEYKH1IXPqdc+9z
WMVPuHiZuPruIjLMy6qulxrKIhiFHI5V4YQkzdn3HN2hyTPaEIVIX/Er3pWaKHeUOL9g+cpWwivr
XW/ILz1SuJUZ1getmBqAYPXYh/VTkcmcGQgAFrNgEbhD+rXg1BqoedSPYVm627nzCH/xnNdoKG+p
r6Tmj+5VlUJmm2FWraaygTDqznPkXFIXJldpajiLvog3ioK8TRgKh1ZYOkCyOnrSHJYBrbGKvevF
wy6lwA1pzTjvdG/Kt/RWITmrCloifMqNABrlMW/0lFuehA8GvS9xDdDNAZkAkTrqrjJW4ogNjFwt
FW/5cQhv0QDhdBM5jtfhyhM4LPOQEV5T0Q00UzAO5q30qlXs+JswaapVbg8bv6zfhGtc52reEshh
BNPip17lEUGSagjl2U1MThOEC6xdr9bWY08EK4JAP3AoIb5LaE/ccEtH1ofDZOKhSiOmlbEcr9sQ
9D5y+vAiKYumWIlKM09WJ+UWtSb2X38gP49sDpRrKeMSKYnP9MIWB0dLaF0dv0Ya77aebieLZyNz
H0vNuxioNfQb8+jYxXePvVZMxXNMF+W+nMqMdTqFMhzN/rlIhnvKdg+a5XB2j8RxbtjaIDBQP4kL
s+cxH6V5Yj5Fs8lahf0rQQcPnK9ZF47NCuca5ecOHZK/meikZPbTIO+TqtDgXyMjZPOjjdSbSm+L
6Ch5MfLR2IyUpu98Dte7iDRVvLsdNEWlJv8wCCY/8k2R4CrSA1c6bx+rR3hKI+pCGyFWimaAIMo1
DL2ueY+M+BViaG2Mxql35aXFk+g18UvEoyZd7XPiNe7aqLJNmCJRU3IbSxWtMHxubKQDiiBGYBi2
5ZSE1xUaSUXaSreRFrwVldOOMZwi1S1hMdO2MrRx3cHFESgjT4YhLilxDgpTHtWQvFn0jiZWf/QT
se+L+GTVryC0Xwj5ve5puCWUedt5ANOqW/VdHjSL6z3pm+cQO02TF68qGy7rPD7l01Pkdvj4pxth
0Vw9ZY+arC6qrN7bDG1OaROxmBxtT7/BNR0ILMaN0uK11IYLq0yvBewINoXrqH/QyyYMytw5pc0M
h81phNzZYUVBhcXtHMIN8u2IY5dxDck5Bx2ZWGt0bMuYNB/nfpmOBz0wnGkDtZmuJKcMHpFZ2+aE
HQb0nb02hbGuU+Oy1qxt7jnnHqzfa4tNI0hBwiHRQUVoJngHiZFbI59XqvQ4ozPzzfRUBKMXc8zo
5GWCyA6i0K23VsjLjqYQ4gNmR/D+gaL5nX9Rp/VNXKW7cuj8lS2yDVqHYJiSzz4m9Bl2FJZNrEKA
V+Rqxr7Su5PX+3tpsXTGfbTDxr9NoBc3Tu6vSL3dhlV21K3wRk3J2zwVdwaJemtM+9/9hMj9OHnx
paIA+5gJLGMUk251tnRTc29NNVk3LBf6FerSpOkMHd5JfMP7iUemkHe+kzj3g6xpap6ovwWEsUsO
IkcV7e3xYRoutLaY1sigAeTF4FmstHph7zAIhzeIFc1Ng2aEzvPM2tqoDy9iN6H/2Zwy5oa+shg3
yDmgN9WNDk1ETOQ4V+1uHob4/wHS/x/avLbkAv9n4P/0JqdfHCnG8s//gP0t49MiXrOQ0JPEhY0E
89EPWZwQ/B2SkxbDCmi8vwjS/oD9bQgB4v10YjWXtCGsqf9C/RdLCmlItC3pBqFIeFb/Huz/iyNl
CV0h+ALWATc16XC0c/7qSAljLQGdNl7tUYaG+TjiFEBCAOUgtQfO06q+9cN20A5MNpy6rMyUEuMH
QrvA0Iqo+tZ5olD6sZekgz/9dBP/oCj+S3bFdZnItvk///jVuPjjo1GiiauUIBpMmR9shGbkltSx
d99GQlTLjdDIGUMqlcs+MMaucne/v9qv1hwPT46Dq1kIj4Sfxc/6wZrTz8Q4UanJIhuBCFPVm9+T
plnd/P2rIIDUbR15OM65D7c7jqcM9ZAkJWKqmePogjgwTfd/EXK+fNafmZzluwiDWEEifIgi/5j8
4hFYECEkg04winSLeFu/9Nkz99Kxo1MWa/5Gj6s3q4mmv/h6v/5kP24isZRL8dyi6fSWm/yTWbKu
/b4Z2FXQkESkHcBXH1TDOdqY1N8M+Hv/vXh6iYSyLYNk1g93cpYj8opZESthpIRTtuz98Vy/DNr8
XRdkcv7+d/u3L8Yex1vtC4sG26UF8dcvBnmfG6lOj3U2RQ+thcuddfhtgkf/sYj+Rx5u+di//HTw
cFzC4sUnXOHfIj7ZTXFK1HGyCg2iv8w0KRguBov6Dg5itj7Ik88QcvX7b/dvzz7GOJ1UfA8rJ65x
n+Xm558ttPokHXNUeNmgXI7FQ9V9N4jJy/7iLv7pdRwu5EJ3Eur2wWDdI9tg/uY6M5zBox2SehiR
Ovb6+2/znsj14R76BsGEy3+gTT/mNNhpOpl44VDtpGjE0N/lzMS9taMw4jPRQ+ccD1aeWrtGoXqs
1Z7HZZ858Ip6eZ58ohYMVV4KZ77+/ef6s2+/JHwtEfe48z+a2PsE8ViMHwm5ki0Pho22M+vDv3qA
/uRJ9Ul9gmPmm9PY++G31OeUSEWLe1wMavBWulEiC7YbBoUAgxuT/e+/1AfXq8FVfJPWBkeQ3YV3
4MPlLD/k2JmCYGtwRNvB8p6N3js1Hqk7dvlXyaJ/fjFE4hTxmURofXgLUToYrlVzscEq5L6Y9fbG
SEpkM5kmzE1owvb9/tu9W4N/fZToKBEGFSXksnlc9MObYY+pGihcX/X+UF+msffYGN7RLweyLDmD
6vNOax8X8HFszPUcVvO60LN90fjOwnw1WOn4tJNM72MNCu/3H+7fnydT8EuTWcDPjUZ++fs/LbY/
EjpobFh1qNRXfCQdy0UxHX5/lX9/nrgK6i/qaNi1/PeUsZ+uYoRJTKTBwpQ3ujOdxipe1CUEQg3Y
HRNckb+/3CJo+LAAcj3iVfh5WQ248b9+K0HMeS1t6LJKVwS89D0igsB2JnURWTHZcFXbvqZk33GA
V03kbWok3w/kM5EzpsKhPP/+4/zZPV6KPJi0SLok//HXT9N2MvKKhWwqMr9r9gOnj3E/TgtE9f93
oQ/bWYl/zx5iLiSxwexLpoQNHp6/Whzel74PzzMjjoOvwKRGk/ThX79PPg51Wafc3QjV3m2b5DCu
uM/i70oKfSQ1RnAUGdMu2bcI9qYD2mEQCL/LCCH7/Rf+s+dK+IKMEpLdWaY+/M6lkbtT0rIaZoQ7
rSdWxm0RLYWNVa/tf38psfi+f32olv2Anw8lDdfkf/z6tfVGaES/gTvLaGhqQPceoamlfMCTYpCR
vu4Sz/9sWmNBbnjZuKDB42RE7FP4uL9B8XoEIYakVnEAk31LaDH+A7SP8KRe+cqMX8uvalHCXvqq
6hYzXxwLqpugFeDuUgotntpq6owjHsTUWI2SfNugGcwxu9EGAwCuU/mk38ZjwhYkh7pRBWlUcyh3
uqpI+FtF3pBpa2Oy53ZN88l8GUNaovhO+UyBhrWv3fpmV7ebfnTafj2oUewKzyf1t+rS5BtVgT4B
ZmByzkkQZ0vOLoaWmI/QZtmu8SuBCKGQJQFyYqKcQ0/KUK1bHahjB/yu6iNvvP3MaCSKi0zlytwV
jpsAE9Eb4U4rSxCRRzRoTkonlriCY0VEklliDuFZIfWO8ptY6yfln/QSc3H6lFaS3oPVkMdZj0Uw
Lnqfg6pvjEBTsVIeEXVUJaju4JZh+2JhOL6uijy5cb2K+KCGRvR+nSoOUEGdWNW0JuF9vst8ALyd
nlbkPHeVzJ57Gke+KYU6Gdca6XnrZnJTyKAh9K8R1YdPSZEazAFdCZnY8eIlRzOuHO9g5MoDmR1V
4qyTUcTUNA1+Hx+dUCRPvebo6oSHEoFoMLWTwGLLRKge9cGqm1UK1vTUgLfOLgXxab4ITDH0cYNj
qz6GA8QSve6hZl1HWNXcY10oqPAcP0+67qoxddapF+a7ecpLJIMSASiCfBG91BmY/SpEspGvykwz
4g05Y0l1intC3Sy78LotfCUi4G4MrX1UJ4q4DVEW6MuNcqiNtSKqXl9VojIQ7XoO7oI07sbbWEmi
4TRj8q5I2fFvCt+FkJ8zfc7wu1oRacpqMCsiHt2hSsYzgSSa7SO8BZsEmfW9qOHCuDl54txBPUQd
UpBAtm11o5V5rwWTILK0aSw/WTMZGe5nidBBvx2KFJiiEHg7dpVlzMAsmIl6eU9uH24KI2r1OwxP
jtp4sMXGzh9zx42OllVq0jvJHiYoOaRsWsmBsw1ahEJDHh8McUd82Zh6+rWr6ekrVuA2PpekYKs1
EWxLvpOWe5cxqSP4/DkuRCSbIUYO2AVqcDZS6aqVPQ30JidTE78hqaWrK4ub0d/kktPWahxtpJWp
maKasm2L8KbS7wVECvJLaIy+wqDim63eIcnBTrlypBypHYu85Y+kCQ32tUy5dV1ttCEv3GiN6wr3
VrZ3vNa01mbjzRcpXg1iDGhcBvKyfFuRwOk3V5zqSn9TudCwQVpigV7VLtYO9LFRfuEUEnqlldGC
y1V5leFcFSjssyIxaAKM5WQGxIEDS9EmMb9grbEf8snAmD0SC3FIImGit5VVCjyqa9VTPAyD/4RT
ZW4erDDN43ULPP+1zj2Dt2BWjrlzIkv6JxK/bHH0MLu5G8N1C7VV2KNg+fJCPPcEohlb0u7YdYSP
eW4dYrH7GhOa1++KKUYMwPmDINRURSlfJ3PsFXcJtrJRaV1vmQdc4rQBV/Ay8UJPAccTyCtUioUI
EPrUl6jZrMfc79LvZYt4IhiaDi45qmtXrOLCKB4zX5+L1VAg9gsK0veiHbBxA74+9D3u+TDEyq+1
ZB/vaPW1b6MOoXaQo3m2A2euUlhJou0IOyCsMj+hrq+nu5a8BdMIvKKtrZ1pxrLCX9MitNg2GbHo
m67P03I1DGNypc2uEaH1lsmc3Q+IoLxsz/jPOLupoXYrfkXliq5t3yiis9VTEVc2EW5Gj8QEd/Ok
eMM6pvrueuwj80A2Qvk8RKnRBGNoS9IRbSI8jnFpE13p9YtQmWQDPakCRV4XlhclisGxiVZ3BxRs
vjnpWf1jSvxbct7/odifzmTyn7G//duL+vZfhyZ/kd/+a/nr/BW8+SX/5//X/CIHXv6sH7igKz5h
LCKVyLcIFgdCZ2T5gQu65idMEITUcBTX+a+lD++fcmDb/LTAAiZpyQz9S03Mv4BBW5B+g1AYpIIK
NWBD6+8AgwCWP09M6IA51DF+E1cMROh9LDiZraZtQpJtD0IPva0ko+4I1rT341ntJPUYBA9mybY3
1BMJLJ9/uoPXP8bRn4E/azk0/jSl2mihl2IhhjVSm0iG/TAb+u3sUfoUpsc+axQ2PDQ19EWE5YPt
+MULBinttqRXadO7YUuwlDVigOJ+GjjjnGwTozaj16MyTmkH4BWALBonJE+sQirXy0emTuYG1Byw
yPYUel/znv6cyHfmW5yV82eRNubXXvrxl2mOazhWrAN4UWjhMpAvEa6LVnIuhhcrcz/TzBQ1QTF7
jIYzQ93jRAfOde4neGY6uWIJKeBvzKElVlivMR7GWqhfuXQffHm/Z//7Av4DpO+nx2dR9f+h1r98
KVDrHxr18pb/8pYt/8KPt0zYnxwQFwIKF9iOXnBOm3+g79Ync4HlPVD05fi8yPH/eMsA5k0fPzpo
hkmi188v2SLiBwNc6lTAWJcihr/zjv3oV//Xg04hCE4AnvXlj+Kj4A749VxCbAMeVMwuFNYuXTuz
nc+PKizUjTea82NYdqHYirAHaXQR70qTOshtNJiDe+PGMZCqKB3mwCkrxqUVzEm2mJ0X7X5Y2JdG
y8CF67f43KeJXq2ixp6rzUg0y70ONeSSoSvXbQ/ysaZGQc9XvWgbUJSSnOdtoZFntLLcqRvWrShH
/SIizHNeRzU85Hokd8TYJsSuniyjBMJ2U/NMz0Yn93ahI+ECn0ljImemOtwoUuLAmkXDK0Cqjjy1
Ft6dVWHi0gE9IRZujbveoiyd/sPogF+4yjdT47dn5JhheQgbXxp7w2w79EXsklMQkQi9KFMMryVW
FzkXwxXZjUzFjtHthVaS1zJ2qeetC6yMryMSw3GV4BtGqlLmBpK/yEPX2du5cwT3axOEPQ0NNAnq
J7Koq6Qpg5B5utgYhZ0J+PW8v6kVwFOApxiFAZVg03rG198FY9c1SYCqBt8u6KxxrsNG3jeVdMnQ
nfzpWZcSNT/sSIe8a9ZRkHiFfSHacZBbXx9EeQ5F95LGyDX2epgi4xmRhnorjbCFeA1a6ldBo0uK
vFIlmKkGV3AOahHsffM1d75lvofxBEUN91FUI3NNReJdsDzm6cYqS/J1urGt4NlZ6U6cEyWezSIi
M6gKl5G4jheyV0scTJtluZTiwrUX89oceO4C01V8L0NX08Tl+aoorboSvl8l/ttcemWFPD4y56BI
o/Jb35e2t2mnjFgPA/phnbuU7biK8qFV7nrZmYzYPg4EsSRf/TZuKH5vOl3tfb+wOIXNtvdY9VZ1
HNIevypC3kggSE+lvO6iitqBVCdOiD73NiTJNF2iwkND+z5NGDy6djRQoteLITHzyC/fWYqoYIF6
phYWgWFljJlulEb7VToIgc+O6Q+nxGoj3HUyVARGZXrdcersRR0ecR8TAe/YxJzvKg6Kzk5mQzei
94sjUvDREHeLE2Q89naip7cpzbgdtPNEaXnBEDgdO13m8d40SxdhTFRh5N8bWobDBUwW/GzMyJvD
VJD4t0UtZLEfloaikjgKs5Io6DhTfWvoW19jfrL36B7kiw1yE631dvLMtVPVEA8ZsvbPJU/CJa0X
yUVNagceQY5gu6yr/O1co0Pye7/4C7Jg2Xx/XbNwCZGbzuIJb6lbH9YsOk+EofViDEq/aTaQ4IiH
fVx4vIHGj/DL/93U/sGM9rtN7SJ5fVPJyy+72vJv/NjVNPcTJjLwdmIM7WXSW+ioH9uaZhjsUEyU
OlfgxOov0b9/7GtYybDrQvHq+oJoM3T+3+HR+gRpB8cKJWNzZMWe9nf2NTbEX54Rcg71JS8RTpum
NT7qxz4ZdFcWiaBUa5PVVG5dzcH9nCH40ILw3VfYou6iMuLdb6iRc4WUe7EhslfiSLTe3Ym4pNUW
RRqexfDdv8i5VmAAfvc1ZnMVj2sXkOJCvjsfncUEGZsFfa/TD29kh/CEQC8sk31YJuiyaQIMV7mW
lf6adlsF0LeYLWnzxXdZLRbMMlZg9N1izNR52fWVqN0W2eK7d9N993EWpuafhsXcmS82T85+sbG3
FvMnkE3x5sjSPXjv3lDiPzfFYhcd352j/mIidd79pFMVpndqMZkOCSo5bMZYT9ssN5l2iepF+rx4
U8vFpholVhdhKIG22YXvTlaS7RbzXFP638NG9F/Gd9drWQ/Wtnv3wpZkEjpB8u6RVe9+2VbHOuvi
BAGRe3fUaoVQt1OG9EaC/B3gKhCbLDr5l+zdkVtkuXYh3326CNrMhzHvErlLGpz9wZQYCArFu8O3
S0V/iurF99t2ZveUmthDsndfMOiUNzNcYBeGTMypZn93Ec9ul+7Sd29x1RhrkdrDbTi3NDot9uMa
b1cdpO+u5MZLEnMVeosxrn53LovKNs/IuxEP+YkrApvNtVpZi+GZFhIcAUMq2hOunezRNaXK14j0
3fLYv7ulrWIkCKMVmKi7d0M1Jh7DW5nvRut+aMarnD/CIRYEJ7Yz+i9yIq9xFWUpunvKzzBsp4t3
e3i3cYeLo3tcvN29Po034bvhuygX83fybgQ3B2IGHC9iQKtUYqws6GNxG9qJfJPNVH6LtXYID72j
I6ANAT+pA55SmozLqNuoCdkhiQTWaO5x2Yk9PQgp4XVN6JwF+448TJWmzE2XR46AZ7enBz/pbaSJ
VTIRH20U8mHyIrMMzFoz260Zm9EX+v+U2iL5dD8X7eiV28oeFeDJqE1PxlySUKAjS9RWGXDzpSD1
Aj12wfaO3NcokS2hfWLeqosGFdzsPaPx5QTFc54NmwzTa3+ejJ6KWZm4CoddZrDp9XVXe2tHZXm8
dedBYtAZun7rpfzBG4oI55yKNAdH3yJMyYKEqgN/NaVzyBxFsky+rpfOBqTZbvh5pMLwu0HQJtOw
KyY2/qjTHltyirRgoLIqh5xq/5u989iNHU2z7bvcORP0ZkofThEhL00ImSN67/n0d0VWdXZm3a4G
ctZoXKAGhZSOQhEi+X9m77UNyR5GTa4xRczWay3n2LmgoJMuIUqzxHXY9vd1txKcWlnGWyQPOCor
ywLDRDksMDyNmuWni1uxd8utQE6gyaVw6VuRMXckFaMzqLGGU6CqGPLWAvp/9OUSczhpEAQKOEXF
VCoPMz8O2Y9DLa+fzNaEHqBzMftGBFnN78VVLIlcAN5pt+oYbsm8lbB04EAiniPj1lppV7xV7Zt+
r3RgDHW21Axm2elg0IiilZhMGBH3lhwnH2Yk8wiytU1jVphASDBcncYF9e2Upz1G2xxy0VCbWCaH
RFbvWkaxxtXUczSJVrcSIgGeaDW9Se0jf9huwo3c6FqSTBLaBKc1++61hOq51/t55QaqK+DNROTd
pV3VMZfFh4hX0zLTz2hshje4DD037cg1wJ8OcGOuL9Tcoz6LX+a0CoY3g9lv71NZzjs3S8TtGWim
+Foi8GugMIwWtk0pb9OBuy1vsvM8D8p6pqIqVr+YWwC1sUxOOH5CQ9r8vthKNIFDYZ27SDAynBh1
3PQeK7sqvdIG0N9T2KPX3nqDyXDRT5BUMA8TQbj0XXNq+ko3nZg77R1ndz66wsBQbs/YuHlu1oSQ
DgwGzeQrgtLzydQtCCxHYf0DjRfPbOnImlAKkCsMsJcSfERxB/JxVP26K3oXP/WQ7xorr99IKxOv
UbGm4oFSrSIdsk877ljyB4lAn/QyzHh4kYXD9PlSbTj4A6uecnwmMVEa7Eo4+MQy72K/q/PlXl8Y
kcNcneBJ8UwHk4e6VJeXszEMkbgTDYbdtwC3qjlr29bNflJUZPuMZt5fBP6QhUPTUzlrk2WRm6BI
xOMh1dM/tm7/v3j7PxYl77+fCAbpZ/dRDB/dn6u32z/5Z/Gm/Qb5n7INGR/hnLdC7I/ijS/dhFsW
MweFsGtWzn8Ub4r+G54FcKAI1BAG4vf/o3i7fUnkAYAgECQNFZ/0d4o3aH1/XXprOtI7hZ/Ib4i2
StZ/36b+aeUfbXGSaU39g/862W275rG8l16BKhMWYy524+red74v94mzHaUQs2sdzEEeGgfrsP7S
jtP3sGsu/V31WOyEc/GdfUuuFhaPGyitr/mZlUf70Xuiw0HmgHgOZafZYdryrMO2m74TljIwf514
zwlwbff6R3JRf9KwPmlH+cNCcVuE0mTLz93jcOz3gt97ZAy4hV+5iVPs8mf52hxnL7pmO8Wv7wF1
ecVl9dorbIB6dM1HvEuhCqXPr871dSbHkRAku7/CzQiW4/g87Np74ax84Z91En8OhqMe5Hea3waR
O4S5J+4NP3H0n+xS7/kt75QDcPfn8l5ge/Vl/sAlik30w04ccvBAdWaKwrPA3LP540VRkJ8tXwvF
p3g5Q6uyLp/4OfcI2PfxXXIhnueMZfE4HXkPP7IHunW32eled0RPO1Rnwzbsxi8eokd5Vwf8gk7v
POKw8EhzO4p75ciuyBH95A6vx77ycw/fkguXOZh/VZHfjV7yqoX1XvItX/CGcDyhZmZJIRyidyPM
A/VhK9zlCsl00GzcLbbAcTc47EBzEVNmOCYnfNvxZyEdlMqZD9oOX7FT+ctB4fdajmTdlI75NjxA
juU0nHVbe92OZZhem0MbYDzPdojSXd3JeF+sPPlYsl2yM/wyrIP4gIf3sX8X7sqTeeEVXiwfN4Do
JSTI2iYfex4AcXCNewXehJ1943gVXvLDdJ4D82c9Aa6aXqz72F5elMPw0J1B30lJsGHvxs3OL6rZ
QsjJ5Uue6DbB6Ej++GHu1z1PQtfSPRAsZ+GB6xOWVlKdU9wkvmTXJ/69mzps4H39UJS2SDFjw/N1
m7feZvt2nS5Q+7AGKHd8aHAedHcJGY+TOSsBmcQ+4AulL+I+PE7+DHzSLj81F59vwDYtc+LTpXRs
1anvM3+zC98Ii29/eIRmpz/LlRtnp5mZxP69pvCyTS9yRqf3ZE+AvMNv0b6Xp+1AmNe5ZovJlpIf
8Z1xGYnOsluIQpXOeKXsvDrmDkdFN/qS/joayNOHH0E2IMv/FPj94AtpWIBoVU6DffnqfcNZcOGG
rau6hGIPoqM8Tdf1QXsiJtuk/SgP/DfQM8WKXcDpv0Y3sZenAhSVE3a1RxjnbdPIpYgZsWXrylCJ
ZD8NI5U9W/sC+s0ail+Leksi4dr3IqY19vrR7reXikwSax97ECSZqu2jL8wilwWPYOXpE+9i3+4q
Lzc+in161h7bn1TWw9V4iO4ofbzBX/fVkbBhXxF/aU+tJ3MMn8eHBns95Ai/P1Opghq0txMuJ19y
UqdwdSZGPI38Gno61KcMey3A21R1BSKuMsNWkl3MWnngDZ/07VFtDHcKlMduzx1s60+i7EiM+Ovr
BIZ+ALNDLIhhZ6f6on6bsq17iw8LUd63qZ8sO6M4FR/pg7DT2cP5FWbDYPkR3BXnrPdS1w4OXCqN
q+BxT+8S5pW9NygffL7ia9+5svoCyRguxa+mexEwt7k5Q0aaYkyEoap7snlSCq/6nFk06yF9LeHM
dneAVNK/YR2yS2++B6HoxpKrAweRQmvzYK1xQQx8fJOdSy/gvZy8fkf6SbxOPrtF9EVGtU/h/TBu
YZlcsI8P01728md6belNxf14qp7acle+jC/pBlAots2woQzu7DkQT52pO+84BQ3GRM954uv685Az
+XwBGVOHc4JZB7mJ1xeuWLnb62i52hbUGOR2q/XBZ70+UPyY4fwwPxjPXFNOxcV9N9yLk9M3NpGH
3X645u6DgaLSGUFbEwfmr/N3Yh5j6xozi37pX8SrqNmTL9I2CX5mD8EoOKEyutWTcDHv+/DbctvK
LkWXTXpzEtQP4yTe8p9e2/NIukrvA/48SfF95StnOvIbtO3dGJ9GyGlpawTyDa6A0mH5ypw1IDYB
psUudQuHMIX72Vs9iPSOccroaezkkZ/zSvNzTegBatgENiGnQrJnZdycZNjkn2yq7dTNvAm+YLLj
sYEWCBv1i4KqUwlaffKk1qtX3KW2eZpL1eXxhr/NmFzhGRVO+YYbSx9suTylr2L1Kp274R2bMcKZ
MT72P8ye7bb50ron66zlh3GPaVcVA7f1MOWdwYZMi/M0ed78Rb9H+2xzJ9oLPuGXmI73JMH0aRrZ
jXlOes1pMh2e7Q6X/WLwXM35wnX0h0y21ynHipiKFw6syta/elZksBGh1vt6Xr4IbjKf4BDkDxFa
vga3t1cFQA6z/bib3cZpP8178w5ETeoOJ9infWVjIKrs4VTs12N0xtfktp+zre14Kf6ojYNh+ojP
tO940jc7ncNFfU924yeeOLgVn8plDtWDpkIDtRc0o5f6yOiifZ21ixTq7kiEz40jgxHdN5aA/5PQ
ioYk18NPt4HYYJ3hWm1SWIsIR0JG3UYetM0uS/cRZKI6HLSXWXbi73GHeAp7oCF4VbmHYZYv8BOC
fbLnIuNqnk5qCe/XHsPU/TDDZEGg4+umP+v7aLiI9b6YaWvcb3guohr8Xov+rar8sS75318JW7+j
ov4TvxX8qm/rtf5fv+n2On981/8UKhcF9L8vxxml/os55zat/EctLmu/SYyyEQTeQMuUu3+sB63f
+I8MMckOImWdUGL+zX+uB3EoE42IhYNBqsx8/J9ELum2HWTCajJD/cdX/04h/lexM3HjiAKQLFLt
43FAyf4vUs1+Vco+6TZ61Ymb2xr6hXATEuwviEm6B6PTl8ufPpf/Yu3+/wz2b+P8m92Gt6DAv719
/U9lP2h+jW0YF33MktCFGS24vSx8TlUX+f/9K7Ew+MuA2MCcIiJauomKeXMWBPC/vhbpPUVmDsCI
t2aVY8krGigo4kNj0WuvJaiLqaoIrL2NuD1sr2K24ZVHWt2xxC87HbtnCsVkyFMSsaSMYjtNNysg
WxbrdN1ihr+yem/uDCGSnQhTder2tZY/jAMAWpyHizK4AumIytFa0qLdJeCNeSRLzWh5tVBK9dci
dRUGbZJ140A3Np2/gyzCnw2rtIcegoqTE6vMiZZyC9VcKctKs1TvgHiU/aXGwC97g8DZfMIyuXyN
7BQPXbo1xkeZLbV6MrfYuJBGG50aCGhfBeCk1Kk0iQNFk/tmXVzG0pvKMZjFPYXldmOZnotMjE4E
w+fk+KZGzgM1YaSM/FGPOhJ/7FnCNnvUSoPZnoAEcXaJUNFpqbaFOhB5mWh9xfEkFW+VkAxQtGeh
zNrDso4wkxeSi5gaWtFaSgczaZcG7dFSm9B01FzadCp/We+11RUziBiKh0G0Uhegl2WeNfaQEkPB
ATc29fzKUnFuT1pMgvijOdcrnUBVaxpKz6wVJ/HZmJe8XwEEKUtfOEYakarlmTNMDGSsolZDNdEX
obqxaCPoqxRuTLgtxcvFvtvUfVYKSWOch6HVy/6aCmVrUI+z4OBoFmc2t8QAqOpK61InmrFdjKGV
qtxNh4yY3PM2GqN4z5a2LV/izMq23lsbhqQI7DDsoy5hX32TIprreuUNMJ4E7dyPGuVQqfYs3bUm
qRkHtmJCkiTLQG1t75Fv9eWlTAX1HA2a0BMAnE7gN9Ste2njlYuonfq19JtOrgXMJ6JOi5SOFuta
GNOTqzMgzt1t0LMynHJGc84CvQcgNmK6r1tq0uYNKHmnYBMbJX4eu7IGIMZPEyEErICz4rMANheO
kRyVlJV81rWLzwyWcGtgWud4sgzK1Wqmj1fBTHKzWFoaKnPP/FFs4wmOWgkeysgnyipYfHxgbEpH
5XuWtJmdbF9q9Z2kF6ZyLKalLQ5QhxMFX7fIYI9zakuWB4ZYfR9GbXv71mIhDFnmrpDvdCEn0AYY
MTI0TzW125Go57kYZnCtahx3ht78EutCzUNgS2t86FF6sjSXpe6T6ZSGZpPg5l0KikDcNwLkopvF
HhrXtu+AgQ2j15MA0klM1KyNIXO0DIJe+rW2aDBC2WdPAZY1I3YHjnIp6JnCUkcgESbNIlmbUF57
ncwRnZgUN0rZmhBtm2hQUBqBYk7U2j73iXYTnbnLtCq8WbhEnyRWCusmnS0AoyR7Iym2GqsPG6rC
x1yK5fgUcSObgdbKo/QQLyqXrycQjJI9s5df9JBCrFmYKKqV1mZvSyUIBXptC6zVSWeHTULGsglp
uPbgL9xRlVHsinoqElKVwbQ/3qK5kh0IyaINAAok35Wi6hsoV3jytl4wR2W2nsQ3yAaw3gXV+EMq
FVOCS7ihzgLq2R7ybWGkM2+zNnlTOWoT6tMKbkwupePywFU5U4EnWqI+QeMCIWNLQxGDgFAXi0f0
m4weu8yDrrHUbAOzJKsSeevSZmIvN5eVPqKaVll+k+A2WVyX7GjQXcZu2aQVU2KVuD4wNzV6r3H+
jls4w62JmDpCg/+5SXIyybHD/TqUy/ciJ33ZPv39auh/qWxRo57491XR6aP4mNM/TygRE/5HWYRq
ip0Lc0AdYZTxjzHkP1VTMshRmRBKDV219Lv+6T/KIoGSScfUSgjIzeJm/Z5r+s/CSJCM33BP3moL
/pEG9eJvjSgJHvhrraLpN9MnA1QGlSo205sO6y+1CrnqQBrlDWvKYqLdjqy63Y69LALnyaP6OanE
eSY7BwxHYqqdvxSmtksqjmakQzqwHRmWu9wVjzrnlr/kQrdvJXFzq7iRjr0lsVMhgM+Jt55BOxjE
YU9NVO+aZuCsRYqDReOGuDhoegmGCiwQbGyn3XDUELTJL9cAC5vYfs23cLOleVYHkRgOkyZKbtV9
was3owS9eD4r3aK5a1PBULHApsQ8zGwhR74xr9NBRLJPUIXAsMZ6GevcjzcedUIikcjX03DNoABI
kwfSqTf7hv2anWQp8xcLZMXUmy4IgOixbT/WVQGlhJJklKHOxKrO67c8kkoacaW+G1RwDJtYPi56
EcQNk9RlC5uoDVHQuOyJQnZduTOiJfPYlfY2APQz+AhoGP3msldyxlQ/qUJO2rCHNYN1JysZqUhf
EhFYI0qRuUjJq1DdWG/eI31lIjno2CAV+ZfY98kbRGSipki1ClcN02tJ/IkzwtlGkQ5ebYksZ7Fo
tua4DNcyR9NTJfl91cHMqNOvDrfvIbdMwRNG8teIamoYdIlfyqAyYdO+WTLuE5G8rvJRA9ujlf6E
gNMaQCcW8/zRQbvicFDje1Pq7tg57psBqOc+WoGEwMGlolBo1eS53s2D9MoVxeLEnA6yNdxXcnVs
ZnY/yiSDERv1y1atvzrDylylr3bWtEycZwuUG4Ldh7wF6J/v5zFBF7GV32k6fsWqdiYx5IDjBQaT
yBM7SwXmO+v8w1qVXCy12hE6AldrBtshboy01RFNQVG4gqFlJDyw184nAjERZnXZORNjfAXxRBgk
KHS5MtSAtWvqI+a67/TC7yviVjIFrGeU5qHY9Hf9TDerFu1XNEpfVa2647rulHzcQwIl2cmizu4w
opHx1JTo5rLLmOe/SHW5Yk77wd5DKxwPi1dLEE06BRMSNK1tBSDVYIqs+vTJVIenPOvv4kZ8AKXv
W1QE6PhXyZXllhHwonhGlOzqrd0nesVxn26eAfjnY1K7T3WaXiHC5gz+MsYYEK+Aij8SMekqJkEm
QoFVgDCOLBq+44GcQkPgptcfUpwplzZOMzKzKpaa4iiFWSx/5Yki7xOh43haLCYGdYPZRij2ba59
IHjzuhLiyCjZ27qzttae0ssWH/AiOkbfu1Vq2qsURrl1C3341ldtT2RJ0Ix7Ko4NT820aLE7ch5z
8wO/IYNBL8td1QWKAT11g8NGI7Uu3bukcM3MJtjGknthJr+SBTeM4helf6iZonTY1zNGBHLK784t
7+T42hHIFdTKzctk6t8JKGKSBCdD5JsgI6GbUGNRwahXG837PMySxe1Z1YKEuQFNma3nRBO1NoT6
kdHeStVzb1K4rfup2woMRsqaal9ahtMk9VWeOtkNJp6a6s6KFjF5JxJJn5ntr0ZeXUW9V9lFSDCV
3kiyxDydpAT07a0OHSfDMqNs2ImsMprBcVCi/LAVsDZt7G6xTDqIKjNKmhJmKvoQK59dU5pnkYy8
zpUEYboCSFOBv2oqKPishvGsbOVEbHy2JAwWyV8i7b5VEeDkBaDDmTyjLkDjp3/FYsyYvasyepM+
A4920DDeIQHUWeqzK+gyJqTYlFpYZbGSTW7PSrr0hlEomL3fIAO0uyP7rbaJiTMj94wJpqoU9WWT
NcOL+s4MkkKN39Ds2tFacMObZG9KyW1Yr07VKepQwnKXa+x9X+HvFh/9Jt0Bbz6rZiacasw4j+Qp
xk5TR4zHVJ3RpgQ6UlMRv9TEhriIkZ4Vq8ycdB6/LVVtwqFZyrM0TNw6SJE6rXFMawkrudsLZWLt
241RZ+8MS34YtPmkwqqyaAJKELA6oo5x6sMpy7w4n26xLJdZQZdhWUEOz6wTJKZu8H950q4hlbQ0
V6TH0NoaQnmarCVz82Z4TNMU2NQU4WhLPStqjOOMtsCGk72pBcCtUrRnPQnL1AhnUEUIUE13yVIk
zUbuYz0kK1TFeS7Mg4dtJ9oLSQGNeA6UcdIIf0PhSeIT4bSaPvgbd9FOj8dnPSHecZoIB0j3/da4
M2EgjEG4JSHd3KPfPJlN7DMEeIjwLNuNYSqP8ZqUx2VdFEcWISjGy7Wgk9+pRXEoO5xscJMjlkDR
ZGP/C/hrBmM9Nnaz9r/AcsG8Qu+D4CINk2ltXIl+O1RiVuU94ShdoS02/bDXLNx728ymI0rKy1yu
vjSVPx1hBmo8BJHeQ7ET78zkTVHX3ofjeSj75jJgCFOUBMc4mQFpFtCsISai4DYtfOHLsWm2eyTF
APwavJtdV3LoMOkemjwomi00xO5HXIeLoZTFmfCw39vKoJc608MveZy08Q6NLdLS3Fo11BY1jCN1
+YjmM7lcrBAywQrmUvITbH7Wduz00h2ryZ0olzhKzembRN9nNcvYURk8/FHSJp5QIh1KFuUGM8ea
tbZPg7Hst2Ta7iKhDDFAxkddWX2NnJRBi7EtW+VkCws9sIajdFIz9r0fWGW9Mh190LA7I5ol4IBo
aZpmTzLsG/Z9rIG4V4nCsKN2tHYSQUVmDbXP4BNojPSeuB2ex8xfeC4vYhn2Zs3UudGtA9jBH0MB
060Kn0VXh2bNhdRICEyYBNSrM1gAajtieHbjOuZBnq7Pjdz6KxLaWJTC2Cjf4qg7NXUSthE3CKEr
ODd+ZQREzGXpFRO1GBg8O63zF0UbQh0i7RBV57zouQ3F2PRNiDk7RVsCpa1p0RZ/TqzPITdcNb30
0TFJubZa6NW39YzJw9h67JfmiPGR+uaJFseLUH8N80ur9KG46sXz2BB1vJ2tTbSCcqh3BE4iIBbs
BRwjo0AH1eWL2H5MJeLpPOHoPyLuFn8RSXOQCVZDwsO4hmlUZAUjYdLY3iIvzgzSoXOzfG5m60Wa
xeKBe9K0IYZJdh1Pp1oj8bXQf/RM8cSBkqa1Zp6+sJ45KhenSrr7NOnb1e01on215kVozRvyTPLM
da4CrVYjamgWlR2PQnO1qfgiu2eHmwFes9712CMus0+vZap52USMdZ8ClqzTLb7MDX4eM70bYZ7A
RFcDLjXDjhNZdNJoPEwDR4ZYfyxqc4BuemflkrBr0wbgbdaFuWHS6saoWcEr8ATzio7YJ6Tsr3M6
VZy0703BBCRupdi7MbZHI4h7DvJJvFMHAU0fEtoQYET0lM0RCPGQWcDrVurXAh0PAc3qm9V+TkzF
RjkJp3odvDXCdEG374rQ0RWS/GxgYMTn5GPvZ3pksM2YCRBbHTXj+kFNT7D3HYPngLSU3k1x/1AT
ld1TTXaOQR+vbl+NWUMQ5aabjkRx4/5tl83HAsrYThbyU1/NaCAa9bHrOGKkRrvU5bq8bXK//aQp
P3MkR0xSklPGNeR148Ua5qdtbamsrb2xtTvyU6EByp3T4YxaW1ZKa3xUCgMikO53oLc1DOOaWgyO
UBrCdVtZGlnEAZNvsz2WMhWWsB7aYUZSFUFXq5PCiVLpRYj0Q0dutEL6A8mdbmEKBQBR64jW7Yhf
AdBidodH92Usly9SCu6S6mqN2meECo7D5RU6qJuULLPH0csAoHpz1JEsK1VCuOkwSHsV4UjchUQk
HaRsO8lZjGV+mnkfTHPTsfImTXxA8HSGxesvEWtD9Sbup3FlRgvPpTFBr/b0d058s2BqJLmZQpCo
LMrW4Wsqaz2ke0A8MbBl0uOw7zOnUWtApw0fXq/BhounfA0lE8ipONLMlSaroCF/tDhkk9vAQ452
yjw+UQjuRwSNftSD52vbdU/KETXBC1Ixy2FAKJ+rXiXzQdjPPL8w1H1apE4g3owweKfeoF05Vh41
/lGnjogpFRmJCBjc2wSPPVU07ptlfMkVwWEWd7c1UgYZWvqZu/RXvIj+GGfPZOkcxwRIJrTEV7Vf
TuR0cG9b4cqfRY9CxHNUHO+RAc6OnkClvK0znfNV9IZCZrdHc+cVRfXS1qP1nK3jQIKBGaqlsTht
MfoMac4bmfAgJVuiKTN6wliZX/RGea8KVXINK72DdfLRbqnXVeVT0i6YRUoLZr/0PQ4sodFR7/vp
3MqYkI0ubFEYOqLQunOjXjC5dA+tWvlZhx97k6lOG6O5Fi3rsI2JpUIWdLx1vMVIrnlEMIcf4LzY
osUTyxonr13kDxFMmF2uyneU6OTpaAlwfOKWhXyp/E7LXSUafLTZUABMmg/FmG55Oz1VovqhGhXP
EQssbKytD+amfMZd/Uh7L6mISw1WoZHlD+PokwWBnzo3fLWO7+exYSUs389Z7E2y4Wlz5tXMSqu+
C82ZwVnUvDYU7gUW8bGnR6oK1JQHq1D9biiegCsTNnZFQ9+iCiYQeZrCTh1uJY7dwKfciiCdX8Yx
Mk4dw1R72PTsPScLyFOlaEGwk7RQlaeRTuEyGlbyFScp+3A5LZJfsTJup0zNIBqIdSXtuKKE2iOB
gT8wBQnxSWBhkykCv5kiP+wlubmI0iYeyfAkGxOEgFMgeQWHzoxbU00Rd5dO3ONK8xxt26ktKXER
QehOT1a1Tz2f0FFzAafscVzdmPtg2zAKaY3oMxr9jNRbJDXpVNIO/gC8Bq1dwhaBb9BNt9ywpHqS
hE6goYvlT/Yg7UsP5SdIunIir8vASBk1AIRVs9+p+VhfaGGla6QIcwi3XGPYPCV89rho/CQxlScl
qbTZERKRVbsQr/K9tkWZxuvXtDkCg6bHiKNsjz8LhAFhpqQjQVhHVTZB7YhybeXQ0PP6yNGSt4GR
oYiab2OOPh/GU9Ik0rnSo3lfVmaKrGfO12/WW7Bt1/amuJHrXdwnK0m6sbDfBrbe3YC4p+9QN1mp
7K+iNcJeM5aX3NrKnZbLy2vfGGhztqnmAODXvKk755+IegqouWYElTJFoQid9kyQ6PqdaxZNr1iu
3lpXoFB71K6WY2R0QTXvrD6yMLqFqTZbQDTf4hhdbAYC18NHPPaITrQ1/+RBjtegSLx2m8TQFM1h
cTmpll+4TZrXYZo0y5FzXSEnDrfdMlbqUVEWLIQ19IkQ4kkaiq0quyWtOtF5qEu0SckdwAn0v235
aHIeks2RZpE/8uGfyoqoMzEmhnWURrivkzGBeL3NFxseJbrywBCGtPl80+50eTA+F7nMHtG78nmx
ksoCS2wEv5HF6HGak/pQZ41yLNMpd+FZHHIhhU+76WLFFF7lx8xiPVwNtRHfYy0Z31gikrDSsSe7
ArunITHnsviMU2x5qIBZxshUt6HRDshZMmInWiAwCDi0VPsmE3JaEXgooDKjCDFvq6XdgU1DvteE
OjuyXeleh3xed9moaAdiHuIOsoeFzaWW5Wiv8KpIHgAE+AXrGsr1ulVe6J9qaLgcMpGISgTywRBt
O1yiV4k4c7fqrPtlrD+gOgdtF+1nZL9BIrHX1E0JfdLA2q/cDRifS1LSRyYAtVGbUFJLbT00KcBr
O5o4/W2wJeSKJpUVmOk8IRtapkedlFq3Q2WK6Ie+vnL1wdDoPVAHWriiCWMTcc4xwFWwuhnRfT1X
SSDyqazaSvYA90DAxjMu3DEfaXbiWYgCFnSZ35mNhBA6KXrUT/OHOdQv02RJF0FcVOqA6lAo86kh
UA5qK1kRuWVlV2nbDLQ2xn2tln5pVtd16adgULZhDOu2hcHazaNxWljfIZEveuIDquY9r0BSkVOQ
DLsyzXrVUeS1uSVQdumhFWWNqJCcRyr4lS5oFvVTi4Z1ZkpkLqcYP99ir0WpH6mQJa9aBaatpSKT
xJJOQ7vHU04OUz1Egd5ZICGUpmq+C3lj5rkZesxfdBEXZ6y66yxSassyvRTFyDi9JU3JSmnDPMTT
D0MIIaVLG5GKI6rO1lbdExFX7FMNfi5C0I6MHcEojpuhTiG2md1gkYDaxuJ4muXG9BRpkh8VdbuV
Hps57WZVYiOvIDPfDwwqOF7zpidzGpj+CGnvKDcRzNltkiwfPhFVqSZtEkOVYdgxlPHSkjawGkVv
ikcx6Ai0/ZTakZX4TDec6Tr7vrb2LH3yhUQJxnY+1qM838vANkR7VMTlyyhq0dYK6hAa5pwASGgm
iZNxiO9or9pfWton/kbIO6F6U3yLIdKSE0Gly2HTe8Yl8DEmwqrGOt7ra33RTK2h+MFZcC0sRX6P
6cEsG8NIxepyUbnbshh5Gk/sLO+ms2zEz+rYPuV1z2BxiK/SBF+/EmTdbTFNKjUNPeMOqDo6uOKa
pCHbUB4GOdgggr1ZkVAfQd8hODWK/e+SeUVO3zExJuFckPddZhdpGR6nSPrhMeLMfJSUpfThwt0E
0oTComZao84u1pBXRmB8yxq9DnhCYAObJFtCJ/eq2nRFZGuCSiYAJZtWxAQ8sIw+tsabXKsPTJKk
gBwmMroLlEgL1CTsrAH4JKfPgY2ns/bcA3R2400drsyZLkSI+ymz1Ux8VDbJOCJg+Fx4/gEnYt4r
aGp7HCuhvQqs+HkEC6m3rfwhb4tNf+JOMgUSpAzmdThp/YRwx/cIzBagPmQF8zYZT2mneyb07nwU
H6F8q/ZimmcigmGGW+VXocp3oorDlwp7xDxwy0DIoFprYv1/2TuzHcuRs7u+iuB7tklGMEhe+sxj
zienGyIzq4rzPPPKr+HX85N4saolVSWk7r8NGLCNXxcNSKrqM5GMiG/vvfYHkZ9NwVN5JdrkWkcy
XgckvZ2UwgS7v0+UBDCsZ8UdmqmzNuVwKmPzKZvER92otya61B6SsZevw6kT28R+yhMUCLhFzJya
lNazGE+DYb1NMBlooLIvve6ex7mnlFAHay3OUmlOi1I3GKZEhJKbfpUzG7P8/KZjyoeEvRuKYs1H
3Vg8ETzUl7TRN5ybH4fRZl1PZUcUMTqASk8XwC/xJkt5Z5cZfsmseujb9pp0N41HEQOvSWxDnfNC
mJj6OhyTr0HdUd7a2HcdTIddzD7txLxhlzt+eI4NNnkABEiNZN4NRphoQZ/IV6HYkE55nt0wIL4b
ZnOF6jgre711ryzrMBYMt8vQdteNbsy1czs0Hfnc5h2nggJbHwlGxvSrxkm/9mHUb5OgaFasTJF+
HUIBu2Anyva966l0K5T2wuTg2GbMqkkXPjomzSr2MOz0rr4tCaAVbRsuJ69ni5an32ofMMWgfyOZ
8uSUYKhyNFqueELYIR6VbeUE8YaJyqUPmZrTunHr68CwGT9PZxo0KZ/tIdTIJC3IytntqqzFKR+H
V5Uke9c3+OaYhkHfyR+YxmuLOqUGQIXNthokvbdo72eJmLG3MP7ksi7nSgErP+etEis3VqR3nK0u
PH2lGyXfHIjyzgQbZyQWs5zheSQUiMfYpRFtMs8aaH8IT05/O7SGRpkdp9gAGDvpakkDUgCpsW1i
PuHksOZOJ2o2b70idKiqMR+gKzkLI4rM19YKiOP3Oq0vmQ+4yKWU5lpFWgQlQcEIQFnDovfFqWqL
zpW4vh+nLn5hIR+O1AS9T5oXvsjJd6682ttlLZeLrymOJ+Usj0TAgIrywKnIK2NvHXpOiIeYdlwR
C+4Jpx5Pyo01aAfUyST5yWvpy4LdADPxbSgZ2DH20BhJIYy5Yjw3Fi3rQ//V5LlcJvFzgA6TIw9R
ehPvJqY4PNG8ZWLmeOmD1jqbivu0gKpfy/iLGQWbbORTs81b2L23wYdyKatG7RODHjGDQbURizX1
APxIdIlqnOM8cQlpZVtAea+ZRzfforp8nmI3ONEouBp9kngp8aaGHcZC0GC1NclA0gd+yEqqyg2L
qTaP6IATbmhMlLGWWrXuPLpCvMy5TD39j3Z41HB/G5G9i5J468bsq2IC+Xm9C3q8k7FXnkLNL696
3fCWsQs4qjB5VLs6TkwkjRG/uE96McQJO0R8yLmFvDiV7bSHrpWwa22tneGeMrhpO1kk8YHuVjgS
hQT4VMQPo5c+aWL4horFx52ulZnlPNrnHULw7DJgakFKrCBfs9Xv9fswCi9DpRGozIK9pFlyHLyj
lxlnq1L0UWDRQfWDNtAfWBhrZsCwhGddc9NYolhFkqOIjboRxYKJo+4eE4NEtAmdq56o7PZ7OK4U
RRsH5JAHDbha1xb1stTKFw91e9XRjX6O+SSbHGPHkhoPXPoW+zbxmEcvdf+trBE7NC59nBn0rU+h
9bXx1WuFD7iy5Q5EnIGAlTHwhZ54AeWVHqyCG9Yk3tJNDxQjvuV69aIPyApEQdct3i16Ssou4Wct
1biYkkBuIh/ghssJ0zXg3otWw8peS7YN2PtyXtaqjduujAhA8D1E9Gp6fouLBwSvrh8bn/qOouHp
MDmMGmIK0UHlSHr0SL4YOGNLIrHTzsVrhkM7B2ev47zj2H+VDnQKJBZZpTgcDoMQlBWl0rnYMfNl
ehuCFZVd9bVU4qNF7ehqbTtLnJ0WwEkxvWBFhDtb1cX0akX5bRSd+nhYpzAEV1MiOcAk+UPJt3Ca
YoMHuKEeDDrHaG9hyZt0igcNTGp80Vx3Vqd/U/pH1FX9e4N+uLHsmBe/0ZVmL+rcc69s27mtIBLF
trgmBh0giaSPsemJxdxtGqnuXmOvsZtoD3Pd9q3i+oKc4faPgoFsVJIrGBt1q5v+bmrsBX9sy0wV
UYPa88FlaR94juvGHSYhnD/crOCxL5DicFj14puaNlSvmR5d5jnersB/Nqto0ycOyqLp304pYuMw
GIfSn+48tiBSD9CdkUj89JsPg5WJNhQ7feq3Vsu2laXmuuQhbxfZlq5CnH8ARFya9LLIO/p9ehQl
nSU4J9uVHRNwzMTexUdH1qJOPlhQsKq5sthkWr3NQ6brdZ5XK9csmc8g4+m42K65tWbj2nTHWYgC
Q0Q52vUINFUyX+UkRxem3T8wAWbc1RY7L0AMNr6w8SemoJ2z4nt8I/ni1/1ZJdUTqGJuPeEuu+AG
RQg6TbGm4xGIZy1W4NhPGZvC9Cnp6fShBYdZETM11YaUCZF/mEYfA6FB00NcfNAGfVcTunB0pe+l
ahg+hkcX3l5k+M/wTL1lYRTf0hw7wkjZGOQCUsJ6OEtlI0N/yx8XZhee08B4b2OVn80WVqNRyyO5
5naVCLwMHXhHMvivSk8rYhVNt+01hn82Q6EVe8ZdM2ovOMrWWVAyorMwzEutX1bRhP4aH2T6JYm8
qwZWvjvS9dEND4EE+qn39zks/cpsvjHrRM/UPW4sb7z0ThS+tl12M3JYBQK+0ItuHXcaxyGnPOLU
PZqEiLPpxdenZeGkeAeMBQjXW8Z2sPTkFujpenbGmFyLnqi22BdLTqb0YXJe3WBF3ScNzyQxkq7u
wquGAqO0o7M9dZqrumBpxtyGXeEaeWBfRMZmyMWHVvLc96vmnHX6aYYDuqXGOO22I9bTM7AuMup6
REaxnnhMKV0BArRw5T1Vmodm1A9BMG8FZO8tWbM5AepUebMiOtqzVqboygaVmnaP+2fcGgLcoFGf
otzbsMpCgWnrvWFS4dTtdCdlE8m1FzrbZgw+KHVdNKA59RyKOF8fhBRKfewHMEVkhCF3ttLaSGIC
aIh3Zl0+BRTjNbG/DiJn0VlBuWKBDL4Jn6csfM7loOI9Z/xFlar1NGFp8ht/X6nxjIWUO8vEqRf7
T7rWHSjic6L0lu1mv4lQiQdy04s0erNAQvhSe2jIa+idvy48pN2Jc4PgbFEZyAbmsa3kvlDQYycM
1iS4KN/kbQJhSulK0oOl1YW7bMIJMEj6cKat4dWHFMiyNwHKSNI3K5FPnT1eM3MjI8hsX2XQhLBD
Y4GdrDK41WrKVtF/xmFt68S/wqgYv5oeRydvlN+GIFsmE1+UVdzpbnw/WQc3a2htMe/DrLvqEU14
sFecqAhwD27YrKM4xhaRb5EaaXXuNM7RDlc2GWp3nZXxlUjK6VKzPeUBGTBwZZwifQnHIls7LWkU
ovkfNRunsIrv3WS6d+p+F7YOOnnqnqPJKU+l3kZXWJKm67wbjgC32Op4X35y1f0LT/0n4PJ3oxrs
7HlOKlxzxvL9alQrXIrY44xLw8tt63qMPVVuZdbGXzLQSk/l0DNIDbPRPg1dgQcXY0ZjrvsEqXf9
J++ELEORJyPw0v0XyjUUwBhAyw4zPLC48P4/2ftDaKYqbYxsgX2vfnMpsILsxEyQSiqqL+/KVNO+
MLZ3HpI2r++dRvQbhMsao/yk4q/f38xfSqH8/+m7dP+Q67Olpj6D1vaz8XL+G79Hw00y3i5EaaIn
ACGFbUNl/J3rg/FSseLwH4OwCthI/tbvgRTp/kagAkK5ZEiLy302Q/5uvOT/QvrS8T3CmfueVflU
Cf+HFfGfriBewLYlzRSmpFZBURfz67Vs2kYzTLaPCbgK3KPSvPhR47h4ZedacGwFp4omZJzhwUA5
uzj7DpXlsjZbof0n+REDa+rP1/L3d+IYvB2+Etd0xKf4SMPuIIIKPLApimOsWZDRtkU6WUgnvf7Y
tu3Shcx9lnHgN0ywbGvLiNl/aWoNL7k/IrvJqZY7Rt0pDhVlhHdaMU5/Asqake0/3XDzm6RXx7WV
NB1nbib49evqVC28XvB1lV0bbbRIE1tA2rj6sRgEeL8cr/jBy/q35SHGJ1vs95dUgABMEANQ0I2Z
6vlThId1zek8kzJyGmTbdAp2tp4H9xo0XxTnMd/4ahQrzWufw5jW1tzEfoMJXSzA7eDpdgDqUAYZ
bvsY3vB/3vHNOD9ZuQv+vc/6v2Vf8qp6+/l+58//uN2N32xWBbiURKFmIMRchfDjbofhZZq0XKAc
4aNmjf8nB0LyIADHytyYKim0kZ8hXuZvhLZYYwzD4H83SKb9hbt9fqD8dPmiiihuaFMKWwFj1c3P
VQGmm2kNVsAIr2iuv4ddZN9I2geJSTBznXSS7KzX4Bkb27l0dtLsvLbULl7JMVtQCesm2tqd5SP+
TJSO3bUtOcZKingfh4rpW8iaufYndF6gttkyGrqPVK9eJx87ZKeNDGXAQ8+Wp/XQuqAmzDzeJwpN
lb7IfNH5snrFrfVaDs5L0U/oJrk4cuy+6Iq8ENT0YOuV1dFwUHHLIbsUykA/76OvWFoB2UCDBkS/
0pM+fSrHrlvjcbEP8PqaLYLpuDZSw15HGgmrhtnwh9T0O94Kvjj60Pu8rzCVzAgWOWCPLUbz2p+c
cJMaHNeyegLNR1fhkthTt2L4DD6hb45NZWgbum2z9YR1ZdP0FRu1XHzJ5YROwP6bjEu6bZ2Agvek
uBN0a1Gt8iS5n/mmQ+ubxtnMGcLggdJBiQGm37m5mSByu0zW02Ju4HOy/w0A338gLfofW8r/X8qU
Wn/InCU98Sk78Q/i7IyVVTaAJ9B8ggXZ/MdNrRnmbyZJR9B8FsFO+/v6+fsSThB1XtqpbFE/VnD+
1t9DpToZVR4UhDJN0hUO+7a/cFc79ie2Mgs374xnDq1zdDCRCPp1iXAMrfHbmHFtPejAQKKozlYJ
0bHmWfTsLWgExR+doRm5k7MM3cHomWH4ZXl0Xa11t5Yqi+5ODIzbzmnU2NFe972m+xaUZl4fGSB2
aze1ixZithnXexNlNNv4pUqGvXT8IlhgNQg8VIQkax/tGFkM8sTUG7tyqnJjxRgycJ+xB+SoWN4Y
Zv29UxpW/AVXxYyyEIMdKEgBaVp/oZ8qvE4FJKcVgbw+/EIHz2yDVFXl7qNR9vIaVzGqSBDDMmj1
SNq3YTANzEmyCT0NH4DhPeh27373gg6rcOQM1bsfudufGaqlK1HFt57UTtRAipk5mhB0dCxJRXja
NsSTlljmEOKwcTmPOg+v1qW2YD9IT1DFoxDdJt2+yDB4kmXjHqbSrfFSWsPEV8oJhLsdpXBcToXo
EJB8myqWgE3go6SHE0ukQAqjOrNo/GPvxuwcHKx4j5KNxLRVdVAvpxBX1OMUY+GmviJvq2wfc26+
ZvjrnVrHtusNRRHDHiMsM6AMw/a+NlVCG3JZGQ81jQzDMgi6LF46reeAmsk1F/JtKQ0edjKfHTzk
P6OlkQfDe8Szhxg7qHx9O4xS+DeTxiR4mfhu/W7WhnclvGiyb6t+CvwU2j1nsDQezRezbMc3hgCI
piAMF9QInHuPit4aNdGhBbhUd2zWLlPWmHsmo+JrUhvBtI3w2ULdwnEbMKGmBVt+yKFleCYDqgW2
lhyH9lxEAwNFrXG751A5DofysU63cZBUyWsUDuXIImAwKIyaihnD2PSldxekESpXA05OrIzOj+2v
IQlD4yuFIGq4j5HQ+v1Y1W51lQypnpmLrkgEOTTdQJtieZhsUQqGRsYUi11t40aYQBZFsb4v9CE0
P9DNbbr9tFHHFKS3TRo8FY012S8ci/WQ0ROQ3a/MzyMMjo4g4b3oqi7Pum3tuLQjg+ctHQZcZiL8
M4oGjqmNXnFTrkeyqNEaEbTO312vb/29RRDTvi+GpgovWBJrHW5ERJ4ZVMyUM09vzLKpb2D1hclV
4yB/loBE9IQQg1E5xprdtSWodaewozOWwmaCC1gmEKlt7lXe58c4Ug6V7121Nfs6u6IdJF0i7pwZ
3U8MO9povG8IMr9SNusfvcgwN75tdUj0qgZTZ8fvxFYgL5fwbBf0YRRLJP8eO0wPnTYOMtauON1G
LoTDJcgrxXgOhw97Aa0gtd0P09HsHNDN9pjFDw7mGrgqY8vlG7ft49i21ZFnXIRPcFKHLGKo6bn9
tyiS/tVQeA9JZTh3eTz5Bz2x+d5zH2xQ3LqKX7TnfqjY91ynxSAenASqHFboSm51noSH3rFiYjRe
1MMS7Ea4iYO66FY13brYxQ8J0OpTNVbdcqwrtcI8pm2bRAQDWojonmQqmZ11peDsw6dpYB4mibcv
zT5cNLVwjlYtTERgYIaqbYBuxFXz3lnxB8kSA1BNjjECT6OZFcwozVCunY45qc2kHxQRiHkaXDxn
ZeBqwCHOmFw3a21vJqF2brv6xmiYtERtTT4169mnlRM6kBcrynkqYHcmYuwDvpt25UZNexyqudWk
j3HeGam+VN2IzKoN71aHv8qyyuquqYdwp+mhswT1qjMPM4eNKWMPNUQzjjLEODcGffDsj7GNlZu4
KL7mCoBG6+3DtLyHJ+jBfCFP0juKVl1rYKSXcGgMyRPTclJhMNaKcN9BoH6hSZQCeCU07aEMinfT
cqtNOPTts+/Y7W3ZVGhOPk5vo4SDbtP1bcYyOOpZZKI9Q6TEmt7tVZS8+VMX5kw3+Jm5B4yzP6X8
EQfN2FJ1uBqG1tykBTKGBKi31qiM2gWm6vctFq7zgPBAI7ypjtLpin1XhcWh8ZJjZ1b1agLiOq9h
1jqfceeSEvJVaXX9uSVUchg6yzv7eeBthWaZaNB59TZ6XbU2alHuFZBuMiZpC3eneec0Pa7xz5t3
Zd9t0jQJTrEfZTuDM9qRTaHzkuhoUXi9XEyH2JzSpfQaAvrMdm4KoKDYs0z5YobhwAjHodOE03e2
z+1G3NAbgl7le7j3iFjg9R79HvJKYt3m6GrLStPNO006nAXroNwoHbldM9PktrP1+65ivCzSCIGI
WcSSwm+xCXWo8mMsnEMvM8hco22tMBaPC98aPjRKxHjwiMrk39d4ETELV2Pimoxs84Hdins9RjM1
CQRX/FNv7xpu5XXQVxUuXQqeK7qP1qUHLlXLC+3c+A5Bkoq0G8PfvKGqZ17WpW5lwVKLvKTa4CSw
b0tflSczHqJv/eSL+tRSAhdaMReBaEMQcXbeMvKqCMgURoBxCak8EcRtlMM65D+3jl8ZmCzwGHUF
/FD4qto68LWoxJ5NND6u+mjZJZWX0BDkBLYNhRhNAM6nPv/gFbQKDuBmrQ/7vlUedPdYD9orGMd1
+pXwqvLeTNWC2aUC22peGzpq9uUEW9MoM5dAat7AE2hekzIFDeT20S6qrfAGOwZ0ORUkD7GVJTj3
wknoG52TYLx2OwCQWdbTYNU6aX7XoPGustgzzpGrmnVVWYVisjuQymjqaRfjRlr1Yk402MW4JLpF
pKGrQVg2jqj2BLy7vaaN4QnybfqYtUMK0Kuw84/e9NhpWTm6/RAy5Pawym1EmVwyS8GdkJp9EBTP
L3HWRmfN9qO3okzFRWuLHqpcY7UbuskbIDZIwkuyLQ63vjs+1bR47NI8TjdDP1lfI7jtS2WG2hb4
71vvEcXTGYzfOl3iHpxUNXd2m/PY4F/IZRMBbdi7URhojCls5PDclEBG1X1RozrS+Albwho158Mc
whp4Q29fSit9hpfa3OPAdv1FGET2bW12YlPODy1dM8t+QSIp2SRNbzXHApemuxr8yrzv6dgqWYWS
LNpOIhPntpyC12Fw7400cG4KtsMbFbQoBmMQ3ZSR1ltYd2uvWKGOJniWMzwUCm/Y69DJ9BxGCk0P
f8pZcP5b2lYJPy6wafkj325C33LaBydUw4m4a7MMNOJmCwP/994BW4/YUyqs0NO75iJwNZ2BczKT
2XNDfd7S9jqXmX2cDyBCzHzoF1kIj2LX1CH1pyXmqls1OfpzC1AFZcgoWtYkv1NPvVPKjynV6wtL
ZZeRIJsos8LLhVk/4Bk+CGMfqch4CEbHPFsQVB5TUmvvcTWCr/fbfLh0eO139pDOa3vaB7ObzjyP
flKfAzXo5zl/QrtChOVXaoV+mtJJPcDfL49yFLRwuXWMId+gRYwt8RhcKDT1z7IOiUBM4BTuO6M3
kcqQS8HaDQOUKTf16ldsz2G5inFU9V8HXLh3vNOnSmP8j3bTxzBNitAw352ybCzM03U1Xo+ePvhP
ZcwB7Tpqjc5BrlMOQgtll337QGYxhPml5R4uL+ib9YoiP7IX7Ft4FZfMZBx1BzctWeDbatCss9Hp
QEP8VBBvThOcFAfp93a2sTs3RuIxndjfOVaHmIFzGNMxuc2hDr0dyNi9I0oWZA4KS0wTT3yuYu33
Xc3b5o4imqp7CzZwxT4VfXnSegIYPdGJ2IuH8zhZ7m1dyuiYxjUFGqmL/N735ChbyyaAIYfZb84m
w9D8lVVEx4Aas4UdJESXyH7tYWqovWWlL3h/b1uzKyHXsOgTP4GGzJa94K6mmSDRtprVq53G5/7G
DSrufR7dS9n05kvTD8HFKN0Y45ThbUkEqDMPUyruNCyHGw3p9q1WwEEGrxNvekGyEYtGPnwMNRCd
naw05jJpO/TGHi4Ek1sjUVV0xbZevSLh69Oh7wwmNjKiY4vcYxslT2k4Dl99Q7L0hYPuJLvUUN2M
7PF4Z1lhm7uy6+3X1g9TLMDSc72NJHQGBxfyerAaXWnt+4ICCQy6uCmXU2oU1Vrvxy5aJnGkYXH0
FGAfRnWFWDt2HrYcxgIuYTvVnXbfQqaX+Aatvr4GmVwOb+hMnrkOkGI/QlUJfPtl3pPPFiw9YLjt
1MGYN9rBG+AKqZ0xadjprWZ3fHWOD8rNjVvB49xSAZE618X0wABuIBYF/p382FAQ0LZE69u3iYfL
cBn1dYHp0Ups7yy7qiCo2nmkyNMJ0+Ba40N97eiqyK8czoJq6cTaZG3absJ6FEfo+2h+Gr+2Zgfy
FOR8fQuDbhzWgalM8t2EaET4nJzcjqqjR6ycycGT0l2LsQUCGrn6NcAbqmVAc+9ML6o+9KkJEItp
nrWnRD1BTZ7WBQaSradRvEFfBwumDZZkUZo2yleQDsn72HkIuJkQyU7qiXl0hsxdl7p6Tiqr48rX
bYCyVa0dqLcZ1lZM9i7GuLGKMv4a6PH8vTNTOFgJ24IPzN+KLKiZuOt0TGkmjPOk2mlW1XwZkykH
32957wUjFZ6BViFc+KWwt0cDO++CUUs5Uk84BdPal5wKI10UW43Q+oboacyg3M+NLVHl5jb1DO84
Gj5zSM01b0Y9m9Z9PoGH85tHqk3GjZ0ocKIM5I5djs0V+oN5whtmniHH27NTpXKe3RBZdsKE/i5y
rT0m6JmbwbR5dMSO+UUrmuoYMLS5I6xgkDIqHZwx1FRmmBlmXL3VJii9kPuXzGo50HPDb6zZ4uNP
hJ5K07sVY8VRexDesZcj9YEl9Tc2mJVm7cXSPTXNGK08y7Pu89GPLzSexPsMloBcgVZv92TERvwT
JkyJca5swYV5DBhx4m424l1jwJ63/KZYF11II0/iOB7Bi7J4IeMbx4D7uqx1r/F0ZM0BDrplsZG0
/OGg4Wyyr8lTudY2Nqj64ZCc5G7zQ2P5TyHxv9hM6r5P5/69uDBDXMa3v6Hdh8n//O//o47n/7at
xrcvb3/7r3/bvb3n6Vv4ezdd/bME8Y9/9+9ChFSzTGhRJo38aOviHzNL9MTfIMtDpLbR2tACEJz+
rjoKhAjd4g7Gcc5I86cqOilAwWB7cGwH6MtcUPJXRpazZvVPGW0WQJQBgg8dzaRtwvhcGg+Ho0rM
TK8uyiu3VqkfU6lWRa1WuQ6y0VWbOOWhk49/ot6hmfyLF0aKVabD0w4R5pPcCWmb8UkjmksRjOu5
A7qR8hK6nBcTBlO6ka7hhZWg4Ltz6ZeYGalAYC7UV4tUWEvwd9seiFYt64McFD0M6Ws0QYEJC/L7
3V1U6eskarGwFvu+LG76/J22qe04I4R96zZN4oe8eA+ceqPK9CRzojapeojG7uyqEiuMNa0Z9u1V
NtcQkEKO1AvLDTerdB/0hjyzKOEXeH30Hshiyw165U5kZWX4Jnyr5VTrPPiIK35VvJi6uKD77kVJ
fDgMvwS4oFFOb1U13HWqBQXRFS79T85Vn9gPYTXezf/KuqkwP/JWaq3HwOJc05DrLTIsdRug4qiM
cjU0fFnMmlvaJ4dWO0S0mzamkmtweqdM9z7Af1X7rM92mRZ9wZwabeIY0oXdF8+u560LMb0OqLX0
EWjBRh+0jTl1a1OJC8b0m0FSAWWLCpevVFctu4BFVlFd6sUreg0N9m9qZSf1oeBokcn0ZMCIUeyy
ZDiuE2xpP+l6Nz8uyJ9LC91ftdfv1+mMbMesTZEm9VHz5fST9lrWJRsbQ6suulOv9MFi+1Vv3BL2
OLSU0aMfSqj+2ozCh075x8BN1rKCKZfYV8T/Vk1Q3BeNvcFS5+HQrJ/9ZHhMGr6vvNgGmsXKyxhz
8taB0a2sUO7s1LydmmIbeu5+LIH/pXlylanyBrTYY0oYHMIGXcjqJKzq2fBavOIee//hSMhiqfU8
1udfh7EP1ivCDrBmQc61dwAi+c0csQ59nNMJJPMk4QnO0F0GCcAGjNeJdSrrvlt2Wvras3aDDUsJ
GpARGIuXxKoQouIr24Q2JPxbV4EEMO1TlAzXvhhYEcp71/dWSaIdy1hegjDf4Zy5zGdb2GJLnLc3
NrfJEMir2GSQJIdz53+gfK+gqdywjVtVs5cIOg+T3XVhwHpO2FZnEGsq5xRM3uGPf1djhu5/fgBh
4XF5+AmWWGV9+mHB8VVp1qv6UunuA/CBB8re1k4CZbitnitiDsveGK7DwVoXTXRu2JAXVX7nddtc
ZkvPGq6jEUBbGZ3oGF/Tf70psCObhXlGBFn0WXGjPO1Bju0qTOxTQW67FZyFE5KumjEcq7Lcw7Hb
Srs7pyAHRgsyhN2vazhFHk/C2mP3hOk1436L7PEYxgxdVL5lTjJjFtAwoncvSMB2MHxnRALouH+s
yLcUreAdge4J07WicTlugC+O+Vb4PKzwcY66uenablk2tEMDdvCL4qbrMqJgzN3plxgKxT0cr22e
QrSQMYysz77oUGRawEkdB5LhaFbTWgsIyBs95W+gCAq2rQ3NGWWFL2xOGuTuVVA+StVde31B7/0X
F5frBPdBGzAhOh+VyUcwtQM/wqEl1kHE8SYKiPI2udoX7NwiT/sTDqr41V3y406mlJ72LBwUaODz
nf7TnQz5KCWHXtQXvuvznBYwfGvrj9YS7s2OkPe121s7x/Nv2ZDfFEQ2tKjYNhr9IQNfIxdHkeUv
MwbAlWGxCNhjF5PiVEstspQ7jyaXuo+vHIpMqI17qslt4Oe4lF74Md8lNJBvfR77FQgQKFRM4p2r
CpfdH1/W/+ozCv27gUaagNs+mVNkYpa2iqfmwliEmiJeszfb1Vj18GaJ4fzxi33ypfz4RgXK5tx8
MauOn28hrRJa0bOUyrw5WOTlaTJYCeL3tn9sSuuCo/E4dtapqvBDcnzAXdAtDA45xCmz9R+/GfX5
fp7Ztnxgh3I0S+dE/8kkI8iL2KLv+ktPBnOKZvKaSVMrK1mZqRN4JYZW7DISSVRO7rqi2PWNtSws
7JLcTzo9MTPagXLBqyZhRR28Q9CSzgrK54GqQg4sx5Inqtkxi3Xbs9mRdzPdm9DCggxOquP8n4Xm
JdW6O9XwMbORsDUDceS+xwoibcW8x4/8L5x2tp1vrYDLsu+2ViIOv8IgejDVcF2TjyvZApGaRLGq
OrKDDMlINpHH8MZHjne4jrzihRnFreQPLLSE57ypPdS6OhEMPRZJ2v/JjzxfMT/v0wRbQEbGujAZ
C1v2d8/WT3dNYXgonQFfq9LErmIVF4n346f7P7Db/7eOhPm1/m8DWM+1r3+0y2d/34Rt/fMO3pj/
zo/duxK/WTAQv9/KkBUplP67jchSNElbOImEYLMqMfT8Y/eO5WuuocFhiKWAf/5CazT13yzT4qLE
5Cet2Tr4V/bvs43ppwtjdi1wTqCwxpQcFsDhfrrfuMOSLI6hSWSxbRy00h4u3GwVtnRmzsup6dtN
XbNXi9htpzzXp+it13v7W0mb5/6nb+5fbNLmLfs/r9HvbwXzxfypcGBIjK6/Ptkz6qA0xw7HpZn7
9c4y1bSytbDd2UVig82SAVUCju99lIB7/9ID15l3DsJm7DH/ENwc8tMjEPMCpwUx5StXCx6dxiDY
mA1fo8HZgCcTf/Jiv96L31/su5GUzT4vzOnl189ZjJWytNgpVuQqRwCu7ZsotPgHSv7fug3/9Yug
msED5RpzPr0IxoHKTyytWJlpaOwJxHcrtHFx/8c/mfmrjZLPMgNH+amwgZmUJH9+XKsAA2iKjr5q
3Gu/uM/o4nPLWwJHk/+IdZMjDjWnLR1DeYu8aM2gP+ZSVGPknBtQsgtjXLXCWE2OwOfgHvlaaPjo
lsZQrL3pPdfjQzNde5pc/fEbn/s5f7nYeOPYdnDiwTc3OLrO//9PD8RcuZXmNxw0EojWLkRLfN6b
mMn7k+cQ09948EthHeX6m5jBGoOWu6Q0PACXZZfjPmnxxMPEq6ZhNY5olMsidYenUPwv9s5kOW4k
3dKvcu3ukQa4Y1x0L2LiHJwlShsYqQGjY3DMeKN+jn6x/sDMyiJDLNJUZr0os7tJU0qiEAE4fPj/
c77TIziw08J/sGk0XoPVXaI0Q22rTd+YCVqySV63iAnuYh0nOM969Hoa3nJ4EltNu++JpJInAsiI
oITWiHJV6iUMpu8gSZwEjSbgRkKjcdYBPOtPRSo/6TECHy51t0R+tJ1nbZ3UoS0mSVAjtM91cJJ9
cPN+uXcSuTIkesvkpICg8eDeOVVpZNjVN7AjsgvDDAlGTALvg6u83gQtQ0vymiCvlMwHqC0PRnCb
jI2yWqvdDGZbb4KWTelshtS6x94EWiaK9fvf6tehLAnOZWdJkQWGrrf8+YsR4RqqcrpYtxtrOUgZ
XSFxBNVwUSv8gDUDdmNNOFDfv+gbX5JCkmT2Jz6MJAMWjpcXpQiKUNnl9Ohl3RViKYp6MVncgwyu
iinJP/iKywz6coblliJRMz2bLDKLpWf5NC++YoSjJtedj+mrJ6tDF0G5Ncfhe2eE/gf7uIP6DE8v
cM2A58c8TmXKet7nvbhUa1WC3rQdbAbkGl99nxsA2bfC81yXiX9H7/7c6DQ65zkSGaGLtad2RWJD
KRSe8O5cNpyXCYIM/89b8P9hl3JZ/ShuW/3jR3vxWP0nRG0sO4iPdiqPxUFw8fJDfxkc7D98iWt5
KScyPFgO/640GiCi0T+aHpU+23NMgBd/b1YEeccWixgrgB9ANHP5o3+oI+0/WHv4bcEzW1YI8Ttb
ldcrGucSioDwq31gK7yoQhwMXuG2xC52ydfEH+g0eFRiupEp+sU9eWMP8voN+esiiLf9BV0Nx/qg
rGgr5UU0JL8OfhYfF1MboO41jFOzGtwP3vw3v06AjEkyk/pyiQx89S46c5AHU/DFmvKsItkm6G/a
qUAn9f4X+vUyNCYkVS+XCi1P7uAy3YB3jHSNh8GsLXLiTNXdjU4O+OT9y7yuAy/3jctQBQ6YWpxf
zxci8RPfr+XDjIBvlTqh/Bz5KQAFWhebgERdInYw2vUK6ICc8uqDL/l65/jn1an/mA7nRcbIoXsq
YxRioTMfEMaEG2kpoksMwDgb2zGIbM6UACEVWbjLnOzm97+3szjI2I6zYfcPFo0yKQ2hrfmhFhHk
jBH3dLimGkWLj66NYR63soDF5I6hl+9KB37SlsBXilDvf4pfR+1CYRc8BEbuYi95PZbcKanyuRIP
XRpTvq2ju7oyMDKD9PrtCxF/yRJpIoXG8nSoTwY0ENM6lQ/wbmuSv516C4qP6MQxij44DLD9frVY
8VDB0fv8NoYKj0gf72BpLFzDYNDG+3mSEaVHzq94ysORl8UvKwVGesislY6zwF4LGpinXoB3CCeN
ojTa4IOQ0HMWFkXTDsSRF4tAIvSgSaxYduSjGlq6eJHVUuadC9AiG5folnLbP4sx+mkWJFDrBIiw
YcLgxDBdULb3nyUdelZkCkIes77RmLCBwPQz+cg2aiqxklaGrcmwo16tihq69JHhStmchdKaL3xn
7s6TeZ7GHShWXAlD3VWPZNNI+6Ix0Fpe+5xAPiMomj3QfKNZHgNYDGAyP4toMosSXlW7XQ0HeiAb
YgZFwVjHjXXr9gWWbiSESztwgoi1Vs8aHzNX5Xf2PKmzzc00709CW+i7Cft2sHIrDYYwz5ThHVdJ
1JxUYRWb6xn+FXjBZ8mSMwMUi6LI9tishvhHe2ec+jvPzGZ5NhcupgqVJf3X2Cji79RbHX8V6kSg
rAIhhswKLasZPXUYxG/m3jHY4T7rscaR6Ll4bZEkw409Mo00hrnRColyCyDzouNyWWyMa0AjDf1U
yHrkoXMs83Q9Z1ekdT9LwBSJHQGSMBiCCCuIiqk0ejG7GgowpzTaUTB+qaoySeW1mO1na/TgqOYm
NTXuSmjrObzM26EMynY8gsakgdPKLmtBA1s6q80dhJhesJnOnLhyfBiFiLWReqrJIxn9TuVsvWMI
nWxMLUSdXsLDXxuWE496Y8AiyCWVcRF5nCr6XnY2Ai2vI4MvrzG4EDJeuT5t8I7zfnuXj9OckXmC
p/znrCXRrSk7uBpLPBLiKjzvZVR0E+UqJEsmuOKK4vGRm07OwtxQJmk490RSpSWM6zDA9UrUEiXY
jU3usp2sFOHn9UlQN5CzELaaah8HZGGf9X3omkfwo/XPYSoHNJhS+xdB7EbVSWkp/7PUfVQtTZz8
R5pjSvtZjbqz9w29/HilqWN5lyLqjUskzEl4hHaTE/Tkx6JeE0FkiiNPj2q+Ckunv2ZtcKLLsYqM
eRHakapStql31Gvan+ih7dniZohhLD/HAjXUUTy7BNq0hE+5EJgCKmmDs5z9qeJZ6ZmFu/7BzRA6
rdTcFMmWGKQFKmMFhSCqbvSqpyjORuCStDZmbNHoOHiRRnNEXMTpJXoYQnAQuzbAG30/DW0v7yCe
hOFl0nZQBfyJiIqHFKKWvJtcZcbfA/K8ScqDOYdBPleTZUFS7JQooXNaAfiZkdcd/7JZuxnG7DYN
WljdMJPkujdbkqBRMuo+vc/mRMNvJFsIRMIkS6K9VmW5sOQNk4L3uUHSNM8yjggtt1L3avKrHOO0
a4AuK4Y+v24cF1WwBfcowLQu0AhYRm+DP0obtwK5W4nzATh1DOlA59cWUparTsMGRWbcRMGmzatk
ZHEM4fOmTmL97Gpu6K5J0thfF01v58DVPLiS1BLRfauhjy8UM0uznqwOByJ5WaywCXCP7EiMbngd
Ieb51KDoJ/2xWM6eCYIt/OTKZRmC7EvXoAC0cheiQL8vDZhrGztSMA+CciYBu0/dhLaGgfFgJYou
WRozOkaq6yVfmmmAa6bjdLyy7NiRaxQ5WQK3gOAwvNlRj4SzcNQlZw2mdmtKnE8FbJSvfttBuXEy
I/xiQpj51uVmz85ngKPhxSL9Edv4WtZEfTdfXcM0L6oaghrC7YRY+65rTfAfIJO/IIpQGklp6lU0
cnCorjyrDL46QZGA6aBHeAZ7onXX6Lmbz81AXsbkO+opFkM1sH4U9VOrSmMEEEtGRTUWZXIUu2LY
F6MFYjIzbLPb+cj0+k0q5+TJ8ZQDh2XKwW528pEsrdFd9z4S+zUIvOTWAnH9NR4t+74zjeEbMxSE
XqS0gb9hmbNIqPC0yNYVdfId9P2ZuJI59n6O0ejPKwLZe/Isa/ImNpWpB0Zgjo8QbEln3szCRsXS
txr4T+XWDrUPZ84J9xxCrHF8acr9iqCzFrK+RdRu5S3kvrRQwAxVJ5C2UIuoLZBC2bBHgTcAlxPu
dDURYv2zSzLyoI0e+hhPYEB+mZBUW2SdyC94dcJ9SV5MvXFtP5zXRTCPtGMpRaqN72viemdWyWBV
YnL5JtGUZevFqAiWfs6ib1Pq4QJpg1iippsM5kJa2IvRaCLmKgdlBgp6HqonPTgNBASr57m0elKP
rq9ra0MYnAHLaSrgHdF0KRADmQDO4LxVcOv42xq2it/02TZTZXce47dwUV03RbqrsVg/8MoU1tEQ
FviNRNgoZ6VRrGZrT1TOjXwWTD5v9f7n/PrfYtGv/OvzK6iJ9r+2XdM+Hpbbn3/wrzOsK/5AMhiY
nhMIiu40kP5Rb2eXhY1Pmli9WU6fa/F/n2E53h7W1P8+w3p/ELSO/c/ib6CZ4QD1Gw6/50PqPysw
qA/YOHMeBu4BZY5C03Jce1EWoWY3ZSmQ3E1VQ9mbvJBy1mM0Ri2sDtq5jZNuktNJ6gTUDWG/ueHe
otjaCJv42xQS3roe7AcLQ+ounL2nKI/UEfDNK2swV20HL7UsPZv30Yu2XlRes56TzZFO/0YN5T+u
OhJQL/jXowvqfvHjkeTlpnnsXvVylp/7a3BZqKpoFLiBZ5Jf99x6+QcBwnL/ACIgXBNtFb9g6P1z
cGEK5xCDNuof5u9/FkjMP/6ujVjUHH9naC1nvBcji+MSKAlgC0thm+OSOBhZAE2n3grTSzg77rR2
m3ZZNpFmHYX80LYaF+0LrivjgxPhIUPl+bqI4QL6AK6zaM0ORnTRl3VfJZdxtLUtEtlBqMUKuLIe
zt0Es0Uutg0h1SuCgh5ePKE3ajUHvavlhMhhlw6HAKdgBsSOvb400P86H2p92WNvOYMKVvfbNCjm
nUeY5P1cY/ZYpWroytPJGkh/GSUgJ062SxSA1CLaffBxeMSHT4DSwyJGc5Y62rO598W7PVhN5NpT
fMmuJCb8pvRwZxI3BsMFDwwx5GkFd4MNzkyC8FDqBsOcAukNiogK0DqSfnwmUuxrK9dtqvqD5/TG
8LAp0TBqFx0hVZLX96oAWeiOM3oORPYDmVJ+oTfIldX9NLbjBOV/ruqzSNTlR7WZXypD9Idsy10y
GxZqirUc81/cFWfybRWX0aXJSHgi4ah8GsvA3YR4QU5znPyfe4hZV0ZQl59MF/ji+w9lGQIHb8UC
RaFXsWiEKF2+vroy7cZ1mmCfRjr+hI2jfSLaNyYeUkRH71/pl0Lb8j19WCK8CfDbgoMajIzjsYYs
uQ85u977VlMfW6qzPrjIW1/HwUO2qNjAUzwn9764mX0JRDUK5T4KbdqHdjTej5FJVADN2fvf/zqL
Gd4Bj4Jy7rl/9uJKWRd7KWvV5chbc4Oaob70VW2fv3+Rt74ODTgmLctzcOYf3LMug7He5MllYQVT
vaqdWJ2Ydm3fpGU7fUBfeevxBAhiWXTJbIbO8XogoMxGL55kl7Ympa+Hvq7XCp7b+MF4e/MycFSZ
zAHgYLl6fZk2GCaP4ONLL8jmu1RVRLoDM//gXX5r4qNRTqGPt3lRvx6UwglniSrO2JdlYgpjU3uk
fe6KEP4ysAL9UEjV3g4QKs1NMbaC+Tf1FUa+SoDud0MLpMz7j/GNL41qh9eLegRohcMvjc2gdFTu
75u20KiliFmIo7Tevn+R5TsdvMnMrRY9ZrFwjuyDQnbFKVrjF98LQYUnxZy/+Hc/xznY5UB/ICt8
4wshLBaIoVzEEWilXz9Fb8GQBc64B3wfnXiUvciViZyP1ovlXzn4Ri4Fc4+v47ooHw5GP4B6Ysxz
sQ+mXpyqhkQ/wKwxKQ3QnGvbBCIKLWgrSnxstJBT5yFO8mKfSgtqAi27ExIlQgIk2/SWGmFPMcbU
IxyENL1xuqD4YOZZPszhh6XZS6tC0K1EKfL6ltidqGohSAsW2ricy756QghNmOOECUtNkXlsDqZz
8/4jf2PpYN345zXF62u2sTl2aWvvU8FnWidDChFhHInH9PHLxZJU8lWRtx5qASeHytu4xvX7H+Ct
ceBJwT59KUVzXn39AQC5BsQ8iL0XQvruDQ3WPY6TDwbbW28zr42P8sU1BaXu5VO8mGqb0iIBuzX3
bCyk3HZjidZPxJaNcGCGnUC9Mv5SIez9ks9Gi14dsjshvTJ34S0aysg+eJsP+V3LtsrlTSNj1nWX
PevB6J8twU6ltvcMXp84uDK+oSySE0yBkxsPU/KJzIViYzWNBPWjnBFlnWMhne8TfhUEV71tFEe6
jChWdc58nqt2+GCWPZAsPu/83IB9jMk6yPvjH4yMfnaCoQnMfZek1qkXl2Jxi/X9adMDDiudMbnt
dFN+cYuxPNMkUxLe2HqUpepmImOTjfzWxUt6MlaEiRbKqO5+f9zQ05PgCpZdwSEBza2w+HNW2Bva
KY5QYWCRzfzu4v2LvDEhevTw2QiAx+X0cDB9RHifKFb1exJZSduoSVS9V0jKV8kctvau4LB48v4F
3xqoHoq15/2cSWdjWc5fDNRq7gfLtpr9iODnzGrJNQP2YX/V7iCuBk1q54p0OiqfwDUs4g6t8RgB
W38bztL6N5Yc3kiYjRYYV0seNoeyMi1l7EMBgdy9nZPupynG/IMtw4GG4XmUceDnaBMsGhQ6X6+/
b1sIAjLjZq+0cNacuSkF6UYfheSUbwBceid2gZ1Bl5jpxDBVBJNEIYjlbiKuYw3uH9ut1uYHT+GN
VYMPxUtKyjMe2MN1ULfa0wBH9kPMoUEJ60s1dz8GnywfmDDuPB81nvxopXpjHsRJBMWF6cDkGHEw
+WeV7yLtrvYSFOiKMA8ialNg3FiT2lVpW9wHqmrdJM7HfP4MW2Hvye6apM1ta5Vfo2Xz8f5IfPPz
LJMTgx+hzqH5Z5Z+TV29wDQT6RMGekF2mPMRx/DXi6AGtFmAnrcCyB5eP31C0fWgyxqGtYjvEzNp
7qyYDInf/SbP6EcGF5pn8J/y9UVKuv+qdoa96mz9TQ5udjo7WfXB81s+6eu1m4v4qABQe9KgP2xS
F4CDDMcd9q05CHwsc3uCpK2I1vCplfpo9fh1o8DpRHoB5Q5opt4iInk5SUyumQ52rPdejqIOHoAd
Xcejk3ySzTji0BxxK4sqxSQUqg4aUzQ+TsCaTm0zO7fENNcb+nyLWr+Iy5M2JUpnNbRTlm0b2VQf
qaJ/KV5wz2GvomehZsKE/cs04jjhJENB/XmE843Y1Zo3ZtAnZ47j0obwoT6oNeI0RVDt0GAgdtuJ
PFYEFR9Jsw5H2/JJODXwmkERE78AYDM55n5cT3s38+Y1m9JsMy9M6vdH2+FAWM6nlkU4vM2URhXr
4HQy+X60AMb2A1asNQgN2NvmuLKnIt2/f6HDndvzhZZDMNsZl0PBwYWoQ0EtCuq9q7SdH/Uq6+g9
sYs40kN8rQsg3wSBGT+IrQhOReuaX96//C8z98H1g4Njf+JFkQsucJ/YTXPBIlJc1WLorkxzuKgN
MkhQ5Mf3OST2vJvm0yoq+93kj9YxOUIiX6PFz/6qmf5LPe4Hd+RQh0NvN0l1qKEcGnQhmWK/h3mT
Xw+IRUg2w47cooveEglLX6+qf3cuW+4HSk3kMRiDF6H365eyIx67S5xm7ylrWPv02ddJQyTB+3f9
cEPyfBEmGCS/SJuB2L2+SAiQXOeZZkPSipuSti3qhulC6JEcnb55ev9ibz5iwLrMz95SPvAPHnFu
kCUdtPW+aXwixMZBiHPVTPMtNBgcZ4lHG1UbsLfRfI8t+X6qSMh2kNEPB2m0t3ZjkmMQa9C4/eAl
s5ab+XK6Xe6Ds7CCqfNDEjxU48i0aB0rbzi2RMHZ3CsqeklvE88QpgaB6aG1QtrgnQSFTbsUC96m
S3xzx+mgAAZe1Y8f3KjDCfnPj8P77rBXQpx1sI61vfJLV7ZQ3SeDQLUybr5YSePBWmBvma67AqBe
WU9NvR2pB9HXxS9mbWwcm7dkh6psHXewBFfKzCp7DZ62O0qTSY64VkyrB2Zf/8Wf/pevyi/7zOUT
MyszHzITstE5mD1YN6BSlGrfe0U0b2VmoxTxzdm3kE+j3UOw0hrUMwjzq9dBY7ZXICq8H3KmT03A
VKDczfu38I252V9OaEgPIbj+IvKiVz9CNqn2lkGM5rrqzOHItfKu/3cGTuAFPn5tj42He/ACZfCU
yDFV+64TAYc/pvIUWKnM2VZlhb8OaUGeAFsghwTj71yvF3ai2uRaEc2Xe6UAEkICzQef6o01A0Ud
50HwmHhEDj+U3+pIzH5w0fhTcB4VNhwqQoO+JjRIb3/7NgfY3UysSgEnp8NJ24tD0GU5WeyTB49S
Qdwfs9r4oOT4xiRFwRHPjc1MSPXsYMOFe7VFlOhfVIhYYCXgCSyoHF9nWQXJnvCY/Pj9L/XrvI/+
FaU8lkUKVyD7Xk+KxRz2Sg/9RZOI5sHUFYmTM57qajX4HWlkwHi1fUYlEt6RtIbpe9GHbbJ+/zMw
7RxOSWzHwA4vIkXaj3RLXn8KjlDx2HUwjpA9EHU+9HW0lfQaHkY9Bw+ObDGGBQ4diZgAwPGbbSMP
WxvUlpqrkfIVrK8I8cVFqkJiOkCe4e2ewzjoTlQQzYhArHI2SEFovPl0qnPzFPEC3faga7mpnXaA
c+WzighBddtxb81VdlunTv2NnoDdrjE5EU7VzD7IMW/GDA5lxYj7rUPu8VMHjv+6Jyegpnlf1d/a
xoz25TBOxJw1EdEUNUTK1YA793icnEmeRCobm4vW7cdhV2N+/ja1MkcWREF0yc5S3U1jW0QuEffq
kazUibAD4RV1oD6FyL6jJoCvBejGuKmJ/SzW5FkUaAgQx5xkaTl8qQo5ZRtQfxg3yiyD2uj1Un61
ZCSqVW84tLqiefYvk0SWYIZbiR6jNE0s0GMadN0qGGV33Bb0raxVnMYknU61C9CT/RFz2VFQBVa1
HfypLBPCVNDVfmszE2kGMpre3sTaZjnhtDkVO5n5xrQuAw2sVPUl0vq071EorPgpD+howdGZlFyI
a/6xthHgX4Ro7ubVFCyw0LAzgvEqKHr/SIYNfz2wNdmOcHKsn0WamMOmlQPZp/2cFfOqDSNU1ySg
EnCLgFVFq9DX817JGuYyOzgCXdvSEv5GA5PlAWY5Bp+QyMb8vk2HHNOxbWd3onc0cMO+SVziSolI
3YQDZ85VTbR0vZVthJqwb3g6mzmI9LWhJKsmUFRx7Q6kIe/B4uJ/6cPexdhOZFG+nRtIk8fQqOYv
WdpE/roVMfwHI1ZFuE5FSyMSAl7crAhCtn40wHI5+xjjV9S5+XxamOUE4swO9bfSzZp5XydToQBh
epjdkXGWt20elc1mQpJor1qZgtxzYXhdTa3IbqK5ZgSZUw66sqsrFC1hMHrButQBSfY0RRnVQVg1
5lo2/rBkXcsUSOtUWBGVXtmLVVxRTkXfNwGG6gZrCrZRECq9jZVhy3MBibHbVGUaPdptTEJeJAvv
tnSn8U5O5ITtbNQn/Y6m1wgvIB2zO3MEuLbWZpZAv02a/qoPh/7aKmnOITIsY7VNxkB8d7Oxsna6
D8QWSlF/hre+whBa8pYOfXNcRjKWJ6HDPwPXK3RXUG3Se9ebLIWgW8d3SV1Y54gvgAS4UUwyGbhV
1EF+1bknpVG0d20XJFBcQ0wmSZwwtdVUjD61pl/ItRgXukI3DzZzSFQ30aZCztP9uWr9j0zmv+mA
vJj9N4/t43/9KNqknfaP6sf/+u+b//t/2M2XxWsNAz/yp4bBARlDTZLWFBtCagFL+ehPrD1/Qv+H
DTVLBcru54X+L5qMgecUN8ji/pACj9Kz/eMvj4chrD84ViCRkbQ/bZQA8ndUDIs+58XmmZ6LRX6F
jRGLYhPdukMZg/Dn1k0hLMNazWJj74E/Ldc+4l9j049st9FqGbw/bA9AWdp90JOoK9B9nVnatiPg
0e7MTBIG6Xxk9OVYrcK5CIgLGgV6wZ5mSX7aWQmAqsxrgl2NaFCt/Brp3Aovbu5tGrof6AZ1LK44
JhiEycVBAZsRmmCzspSnv0d2it1P1Z28gSCXEmBuj45eN3mA5zsZuuYY4JwEOSmrh6Zzy2+RkXhP
dqHL788P9rfG+H+aDId69bujd3gsvnPA+XNELwEOzz/w59iVjMIXeQzWAir4c+wKHxASAoNFwouN
jgL13+obw/rDZFxyHmULSxmXX/0tvzEEjqeAV4FXgjIF2+7fMygtCTAvBq/De+VS86JzgkwXedDh
4C37GKRl4N22GXiZVRLkLA8RCJi6GvQnIVp72wRuvo9dv7wu5sm/GCxnfDI5L677NJQbL1YZ/EbZ
7HXbj1/EGA63kzDFnVPKatcNzXTi5Hn6aZ6sO96C+d4aIjigcRNdh3k3n9kt6Nt4MkaE6n0EM63m
/4s0a0/Qnntrr2/zc9Lq/FPVhghn25zz8A7Mb2duKuGE2zpu+4fMrydI4BBqvE1SeM5XR1lskyN7
Fu46d2VzKSh5n6W1oxE5o3k8dbuB3AbQCC2p3QtTdKewW4ONBgSjVzaFM3InDXLJbZJJgSPJclo5
rV1dK1m48Ulrdt2nhpwXtaphpF2rIfOO+CjNhQqpMtdlaF3Z1eStWxvefTk51Yk7Jkhxs6K1NGvL
mKyKNNq0lXXa0BQ+CmWy58xonqU2uddmNV4N3kMgu6s2SVdTSjimW9c/a/nViY3hmgTH077xn3Q2
nUsEoKE6w/NwOvTtPYzBtZN1mrIlvBNT30LH/26EQX9a6+Ghwgd80lW9uNQ2BGbmq5WWjbcRqfsk
zNE/b0it5lZd+rF9OwZ1tbX7bhfXA/HwYRw9pSlpXXHlf3NEqtex442Ppmq/o/5BwQs/8svoNF+S
OjgZQKwoHWWrOArzG/YJENbrsSQC3b11C/0T4TyKE/uWJfsYEdgWHMuuwcZMCjO/qkVjU2KQ2Bbs
hH96Dku9Syu/Op4UpERt2Ddupe60surzVAyPjpwmWmUh5MaJe0rm3aCzmSIefa4z2UF9HcvkrkkH
9L/0TiOAhYMptuGgzZ/lwPOCgs3pNs3WRjwihHJzWSz+2SPHUJuk705q2aafwLhOpyP5WlmsV3n/
0OdQn75j97/VkbeJii+10+JybmnokUk7cbCf/EZs6wqJ+mjYAArCeDFDO45GV+8YkuysJJy60yIw
BCpnWav+3KrT5tEwveKq6SPilME2njh4C7KVxnjOlnWkKERA7wZ2v/pEZCmVOdQF6FBaoB3dHjU5
/+cFV15aB6thao4Hu/mMEn6rpbqRw7RRkbhNZzY48JShZ1XXXZQnO2dszBWspuaskyMUfjv5Yk7p
ji14h3kpBgvuBqdNzvfpqu68QOp/XHXJOc4TFqN2noAd+OcZfYlV0w94fQpzFzeU71SmzdOZff86
E1G5QYSGy6MHksm2mP/Ys7eys8o7UqK5rK2sEai9QzhAI1AblZ8blP5XqtBq3cDi3rK6BZsYtiR0
1uhWxYl/UkyjuDOUE10jdCMoMeNW0i6edgHOYc7Hbfc9TyKon/rEyH9Sl7fuiHSstwqx3afCtVlo
a2jdVf25wve2wwDA9CSt40x5m8714TyjJ1rTIXAQpVTozV09bMIGcTpo5QU3YcJsa/zOXc/SPrbH
0N9ZxWAdycb2nizsA7suBm6lq1l8mcbgJsqK49AgChKi6jEYxidOf9dlPACSNt0NPCVoRO1t00/B
elJZT2cSIK6DKI8cwIjyfvot5NZtGuU1myp0vsV9Bq8r2+Rx/Cmqmm+An7KnrGiOU812VQMzGOtu
HSo74YxKBL3ApGx3+8JybgyjqdYEAbLDtbvjEa6vqXkdTbjKSdatSsEzSIZxk/XgcAudHxdF6OxT
L6+u+DoEFpdzsleQRbeplYbHht0NeAXladROEaza4diLLO/YjhNkcvOmRNfzJUjEwBOncHLXFqD0
8cvHO5UI+rAuhPWeQ9t9Huaf09o+wtEgNxIMne+r1WD5wJJwaMtwy2Rrf45ZP68klqL7Cl42Z7vo
yUoE7y5x75OawIXXab0qZ68/skmdBqzb29+oImyYejDLi9YxTqpgCUmGz34mzd7sHqnSqTPb6tqn
cnSHcTUiy/5WCKOwN2TiDuQ7JDgrV35m1htcBN5RYiX9vuSo71+IsrTuuwz40WinhnGkTGefBymB
shRv45WrQ3k1anLmW62tDTN3sIuMSZ8M2knPPIBqnCllxKQRgNbTxRDvhoIzo5ENOS9mg5baIDd6
7ANgzk6SHM+ZMx2NtBs/VxE6VqX20NyPdRcRXHZcjn1+jCiiOJZzjoOiZwqk9tCf9OVwjAzjJ/21
+gyznrmJxtztV83od7ukto1jvx3SHRCLcOfxXRryBs+0qq2rBktI5A7cAr5DP7qf2nEggWBMqpu5
ccxV2Dz2c5rswr7yYHdP4W70VLOhPNhugKMMx6ndhNuQeI5PkZmVj4bM57sIeMoWtq+64FSefjKS
IT6ZssI4smUSnQ5pGZ9mIsAXl+vp2kj86ksyuRGmCLYirJ4TISOZreAsD61702qjOFeJWXyih1s8
xZY73yZgTDemO5LpZofmjr5ueEU3K9+44ALJjp7mb7+/w/2XsKCXrKD//R+3D17S3/61HP22+/74
6ggH6+wfRzjpAw7C7osuDc2zh4X8722w9Ye/9B1MKpaUj3Hx/70NFsQbwWRgr0irk+iwxdj+1wmO
FELq7RzhKL7SIaKh8jsHOOhBrzbBHNkoqnoU7W0qxrjbD8u4tl9nrDPuQ4PS0r2L654qyTqqUzyX
536hqNRH5qDTeMOc1VT6K+xqQ0zbKCzUdAx9nCALPRP1SmsywIlTK+VbMWtoEM/BUWPPebIOKylb
safaTezKjuzXDiNb7KQY1xSb/Ib1hjTxdYlkrIB12bpNetGVdrQA+UYp9umYuPzTnZEUINWm0iy9
bEcVzoqPIkoo7lMUxhj/dj7FmqbdDVg5Mu/YyyjabOomp+rDPjh2t+wYcB8X45zU7PargMxnei3l
wAqHvDnadc6UIzSdo3HIAAaCHQa6bkRdvm3DSegNcKGaxIt8eZawlyrH+Z7ioDUvSkdD6p8mInc4
wcZ2kew80eAusqiSQiPpxrRal4W2iHVOi6pfzXanyrVXMiduKkZIu478qsVcRZEKA1Rp6x+lOQy3
qkmz6qcsS8X2YXZQZq+QNnr1U9rNMf3aKCrpmdFEgkM5T5piYj0y52kCihwJiLr2l0Ade/T9kxZZ
afZzgqMo2HrR6+rOzEZ1ACoH9N6rSaDIWvl02D6HVkuFytdGfxKHBXsQRMuczAkhqq+6Gq/aagzs
7pZH5nT3Dep9eUaXNsvYmBSdvBgVzctNnWHTxqMFATntosZd1x0ZeLssmgc+HtW83oPvas76KC8K
8d1pPaCZFTXlfJs5pkCx08Xs0OmCtcUpbP2ohNbJX0ROXXhILUvpr70pZd0sMhl1pwgmzM8+Kxm5
eEDGibl1rKolbWNWHluMEAe4HgKVrwpKh2O/Nluy0bFnjlPBPmkJsrLAhYK07os5+IxlzvYI9Gi9
autnsncoiMNixpceWXFHrtNYx4Qu5+RsAEix855ydyU6/5KQkcQhudkn8X5DAyj5PoSScBXPBddt
nvQcIOVjNGSwF0xkwaTw9LVRRek6mO1enBRlM8v0qM+GcID4qkn87fKZksoYVRIsQpTIyyJgl7jV
s18ShJ1GfKg5KSva4LYDQEgkwCrZBJCuc0TB2WFPSdn6qrOc5rvdadb8OfUx3pO0E2LTl5XZsVN2
E4JYoj664q0dPzFyuY2D2UAPTKbUwVTvD+0l5n3+aREj86J0/f/YO5Pluo0tXb/KiZrDgb4Z3BoA
uyU3e1IUNUGQEoUeSCCBRPM6NapBPcV5sftBsq9F2scqT28chyMcDooCNnYic631d3EXbBs1M5UJ
Bks8BXjsS7SNZrwfNZqPTZJ3/ae6cvU7L17sTwsuZB9E21VdqCarPpUd1uCHdfA9ngbcakl1p8Ch
gmaeNW7SwZ1s3pKcxVaKkhBOpwPsCpH0WsumhfeUnXkMKDMEj25ztJ2SMMVen9StXwXdR5KRGf8I
wnSMSHgzdw3zi6VC3pl6am22mZAAqXI8CN2em1O3aKhQRqf0P02p3jdlKG0rnq56FDw99JckpXcy
R1ILwnLyZX3WI4ClZBhzTCvyxnT6u8bwEUfWzKDnsBiXpgqiRNSOhkzRze18wFW9wno+wqzBWx77
AtuAW6K2+ikDtxnxFuUFnBfmqt0Eox7vT15TI5QmHOoNjJc2i9QinGRvBjL1DFZpoetqY4+60R0n
Hke1GVVjZUTNGa17riWa3R/xQGrlxTykvnbOe5t6Z6Pd1H67GYN26iLNa3Q3YpjY+cjOfFXjQU85
1CSfAf1S9WkKIJOGzhiTNUXciKE91r7KTSLQS9FhGh+a2jSPyIdsTxgvq+BowQydSs2s3DCxOj0/
BGPuJg+LLqm7k6qTYZ949sOoE3F5SoCDrL3pqq7bCyBbnCA+mjDj6yhQGqANTqzGMuMv4CacFb59
bg4ZctMCuf9jLotCOylIzsNtnbmGOKYpyesUmo2Z0hopq+NQKuuK1GuSy0IL88iMb59B965MUJRs
zR6y3m1SSd2LiArrb5CAOFnUQVSHHVhpOf4Cs4jjTZuP1WWsWrASCADmM/VT2u2qeJjgKuhpdSkd
G+tL0jRJ90xgwNKhMgSl6+gsPY+4zFBdOu2Ya2EOrxyridbCQIlYteJS4THBgSodJJQhgJ551csy
nvctOP64l3MaI8TP0jjMAzIRjpwKehPpbt++StcVH90aZ4pdEOTeBRpkcZFwPq1LQ9fPqqRa/XDJ
984pluOlC9NRLvoxc3FLDRvOXnODsiAhC4tMzWSXDqVbwjATak53YK7qWYPb8CUJJh/HsM7ERjMf
alROMfE4MmIKaBig2uPIkkkkXCwztvUzHAnybkOcjY+LWoFvMs2hpdVF2Lak+qH6rdwsTEbfyTY+
7dF5ZrUzg1zPGT/B0MBmc+qCtNzFtehIoCm8nl1VlYmOpFdkZCaZcXFme4lNbuqytNgosFwPflOP
AlPrnD6Z8JFm2jH6TfMDDYZ+bkv62m3jWeiCpwb7twPm3f1y67YydSN4pNYejyK3OWNtMTRrg8ld
IhjI7p2vtyLb5hM+Am5ctn6kDf18ZpZx7W9EZ/rNzhJCdZdDHXdniRXfwjCFbhhUI+bgARrwELSv
fq7w2b0fNen620lhuk4rYmak4LQOaetRltTG/DC7OHJvBKkm2iGWpnllu/YkQ9nSWV6VabEQ+op6
u4moRdIbNhXryWoQ9h9s28leHb5wnm2FmclH1dPMPtSMZQdsTHLg0I6kG/OM1DOl72tPtYTM9x46
8yKoVpTNbqGC926FAc3N5Air/5LVBoL3iNkgJG1MR5aL1R/kJW2n5K61sE4HrDN0+vAUr+SsHAYO
nga37i2+SN4tkUCMDJktwVQx/bS7d0dD/4IBHuyLLk08vmLdWj6j7SPhxIPOmNPVl2Yfpl7tPRcT
oHxIWWcwu4Cvfa73DhYbs5yBdAlBKMat6enm0al4EKFb24wg88xWF2liyJTvTegPHUNGpOVNQH2R
5D1lo7YI4IIRDlmyrcEy2Zn7kpvPjaV9YU7nAUnoaf8cGPjpup2VPpLD0NwaqTubW28ubIIcRKMu
sgbhATgEFjQhIUguuZ49Sq5NzWF7lLlefVWOk56k18dfJaZ3HwcqQbGfleXs3VIfoPBlC6hsQ1iW
eew1pb/iJ+ga4eS08Qc9G+XX1Ama+LHtcguGuE78FDlVRWo+TaVZqXvE74VXR0k61N7ezDpD32gl
rYP1E/7BW/bB2hHgO4cGD44rZFooaHQMP/DGA9U66J6rIEwJ7an4JkRZbhtDlzeZx5CAhak64+9e
E8IuTQhqPghpOhSFt9c0aaCULzOsjI2CMYQl/P1C3CaTV1ioRank9of+7Po7veuNw/z7rofreTYU
Ozi2tD3vr+doU875YIBrz3jzc/SSrWwOWwOS2hbSJWj6hDe8CdsKQtOkfpKH8JahtMJkMEeB7YAy
sPqE4vn20y5FC9vcgHo/Na6+JXCsjyaz/o43/Ute1h8aOwy+oAHRd8LoRMr+jtmb96KGRVK6IV4j
2DDPbsto1mL0mxSq+Qlr7c+vhQMUYKC5xrS//UCxAZjfZY0bEqaGYUmikQQ9BvoJG5NB/oTh9E7w
sj69AL4VMBEtMAjRe/swzWjHpcQxnfaG3cedvZoSttKXA/bu2Cj15bgVFOCbdsoJeq0s/wWfWneb
Wi21p0jYF0bfJi6q7Z8xapnPFijy809u8o/fMPf4jU6LjBa8/p3aQyWJ1TC9cpnV+s12UBlRPeTt
7f49cPkeBM9G8MML/QfY/J7W6A3suP7x77Cj8QszFuYYyG6h3OkMvn+bt2g66c9I3sEW1+xnKlKH
d+JX0NwwfjFWziWwIpJ8hiH8SDZDn/6f/3B/MZBCuzr/uAYqXhbk3/KUWPey3wmnWCuuGw/gPQt4
lYS850sK4pHw9/rqZTAl9/VYaicSiuz5YhgaaqvOC7rlmezA+dKqgZVOqZyQsoxZkF6C7ldf8cOZ
ipBBZnydVFP8Iadc/5SOhXhoMjSKW9MkKyLUnRYcJ010s966wO7PON+1VkgKmjuHupnSuAZGqxNB
4ajhSvQatbUM0t6j2PJqwk5sUkGsEofPg9l2utjOFK5PCPPt+XMdz53xaAx5nO47qQLGMKQJTheu
X2THgMpM34y54bYPxCQ3AQ5bieE+WJqJLEAYmr+z52JsN4owOGR6HmykPKobYVhbskrmgMM71Yaj
OxuKRIKWzmM3uRgrQQQTnR31Cb06bCjbPelJUl3g91oAkHkN+R6FmtfpRCq7Fyr4pd35bk/vlRRN
cdWgid2PjCuya4VNWEooA8m95ZYezKqW3Zh1ar7qBqpuPLU8t4t6CGXBZhkAWuB8FU58wrcPmpLd
esN9SY52FgUmtdZuwUgJ6gxnpZJfABkxUTI0Vzw4cnIus3oiEnkn05XEsJB9PNx42PV+CZIsZgph
j/VXu8fmXhHxgP9BZ4/bthd+iaQUKsVOMDEAZKqSL3YcB3Q4niPX9EpbzwgzLQ2CMxpWMdEXeXfn
My929k4SgAR24LBWqDLS7ujxiKs5BrGz6Ps5z9tTjyOeChMlCoAzvdDKyJnj5OsQy0SENFisgm4u
4y5y6WCBX/Mgl2HTLu0XySmd7kd6FbJqeoovGunUw/NHlzTVspXBQw7DNVTNnGmhn1czRkZ5MhLt
i4XKR1kSfRWZZW4/Mw49JxK9FnveSMDOOh6gGaqGD0aaYdFGI0Ny2gjHo6B2NP2RmlsSo0wtkEbY
VpBlbFpEU7rWgIEPOm4TZn7vpXNkdUn1xW1dyQG+cLRvZBBPENN8LLYpdoV7yQAwe10yP/cinMia
GzOrMmvL7KV5Kf1kPE/SlOSWmCad3PKKBNAtNMn644Qj5EueFDazyrTyXk2VZfI4L0H+kgQMWZje
VxT1Hs1e1BbW2kmmmraGXrvEBngKXjKuEnZmkQjkJkdVJJlZhkTu5udjlqXEmTqMIohkrrUrs3Zs
uHcTuC1eU/14xHJJ0bx2TK0wN2OcNWgTGZUCcjdE4l7XcJSRfKtt75afrEArnvCmIBh1ygrqayux
u5dytiobLo5P+g0zVJOQA2LL6KBMRb5GAhkn8oGjtM1i5Nxqr5nunZWDHSBUE/0LI6eg3Xq2yo3d
wnBgH0wqdSI+g+fs/VHvzGjGclZGuBmmcHv6XnvocczQolFl8Wupe0G7my28HU4LZHZGcYbVizCo
p+oGhXR6YZcCBg+FWf5KZE3xkJZ4kYaCdd+FvagqYt1kMDAomt39kpuqjPCiK5+HIW0/sWImfasX
hd8cSO7JAz5yLM48WdmYPEIIfyDwG2rb0vh4dDEqI7q6Mmrt3Fax8zpifgxfKFHuqTEGxsN2WQoT
+5m0TrYUCZ08eLAMsff2lBrYUDtCYuhViQ+KC2dPImSgHdwGndX3OuJvkYb+P4VUVj7QX0Aq//yv
5h/3TfXP//4HHKN/XHf//J/6cyZe3576/BXfT/3V9okjlZOfVeSRNsPx/Z1s5PITbI458g2KW5oL
KoXfzvxf1gqSegACHc4Z+vqjX898agUdvjnWK5QK33hC2Av8nWN/BYB+PPXJ8giQJ2KQDuHIRND1
ruZXWLxSnw6hMxPkGY1JFUDezZt99i39HHvTheFzSdI3kZeOHVpLap2pVFPlpiq86gGX4/baiRmb
cALOy6e5Vdoal97cQ7SajnFM8jcMIXPzw0P/kz7JXm/rh2KF0HfDoIwijoQ2xYVz9bayL+yG8an3
pBzIBWGsDOM6zeD9Rn0hc4wEGXqljA5vmJeC+lRdnFyVvtt+JT7CurDw0zyzpDl9GDu0t9uk9Y3z
ifEoszjc5Z5UJWpun3vYUr7P217PXFSFPq5HflZqn7vYGV/1TInbsZ6mnTNY6iW3VXZBGre3VSl9
Tdh1dX6aG8gLipEI2AlAaOQtsINDP1nkV6eI/UjQu5+glTvRIKTWRH/9jN4qdrDZhvjImnNshxkd
ypO1OfqhX+7h8Zfe+oi8foMI+DIlnSBCHYIZhNfj9Whghf/tiv/eFf7D5uH+600hesbpr/6zFMb1
977vBJoXYGOOTMxxbUBNm6X721aAse4vNpgqaxruDl3qupp/2wv4LXQ8ZLusKiaUH7/vBUbwi4kN
HDF3NHL4f9NJ/536/22vDBZHl+xhJWciEUPk996ao57UWJPdZewozvp9zbj8qhAfCiZTIdqdFMNJ
uHg9tiFPKHy++LhjXnv6NO+7hSi81lig+ah4EyRNcND7uSHXfc4t6gDf3Kpqia+LRCcFXbUH3o/P
5eDJ1yw27F2xVD/rxL/d6u+bw/ePglCRSA5UJbRTaxf8w8pP27LIOib95HGRE0QgqidmAeg3gr+5
EwnuQKL7lGGHCWxEkBfVD3wiejt1SHGmuGrMRexLY3JPrTZZZ7pOoC/E/AnglNf5rvMLcTst4lEn
tvWHdfMn+5q17ltvbp0xBQo7vm1rVcQE715acqWzNoEevZPIc9KtYXf3vkympwYlHToAhmuRO4nm
uZnt+la040PaZjoAjzFcko1cWZFt1fm10ivxIW+Xcg5NqszVC2zQgQGq8TU1VXCs0/5pbjrrSMnG
TB0bMxn6xFLe9IzIsY8Fr95MundEgmB6YZCmMamXPYwju6wFg+zsUXcBGbHaNGJGoLODg6yFXdrL
v/eT73MEzqwfFsYf5giHpv4ydM/yx6ri26/8upf4FlMBO0CDTcLAGpHBCv9eVmh+8Iu1Gk1+HwlA
U2AF/baXUI2sbwT7DK8FVPzfZwkGhpfsJFBB4AzCb+Yv/Bt7ybtRGC8gNQ/Uf5JIuL/V9/LtC8im
NQAQuO4OJG7eWrx8VLbOea/nN5YGFbN0pw2J3JCowKVqbK3H1j1bkso8KhwGt1D0NguLeVcZ2e0P
z/FPXrBvpg5vXjDLQZZAF7faJa0H5Ntbyzw5wqBWyX4h3fwJ3IQ2QquKpKZbsYq9GHnbtnSz1dFr
Fr08iSkAKSIrMD3qsTbfLdkstq01yHvEZZL4oQZerK0ZBAAa43KNVsg4EUWeZtd5Q3ZnKLuYICKQ
V/Mlc3O93wxNHL9C1Am6bZ52FekGRWycNNvujn/9Ub85P737qC4F0qp9hUluvy8AsPG2qjSZ4l2K
meP9VA89sdMgJBEGWN7BzYbsLjO05ehrhbbvtCF7qhwBNMyswR9geHpUNL2ZX2WxY+z9OPC/cDwZ
0ZCI7U/u9A9nD35qJACxOr/9x2Jhvtmw/dZUepCl+3xcpuu8orD0nWDbpSwLx7XGK9XN/sOEH/pu
6ZR9tQTCp/P0GhKgcCKI4sGcjuxP2bm7zOPuJ3f3ttZkNVOMf/MsQUwM9+n9YNeFeFj6U+7shJBA
6n07bVadL5GgZXWoCOP8oGNxZ5dtfCbZ2k+OHI2f6E2RErw/GJCbIgWgXMeWdg3gefuIatkEttsl
1s7DoApIn6wEWJ2opba5XXxMcpz8ZqucEZCAdaIbsCNfb4rQA+cme25TdLVxXrQLNm7eqJ80Z9jr
LRaWFslRISzE5naUtYAHrM00jGWxc2vHvLYyZ9xPNo7QIv80y86IukbPPzQQkmh36+KDnLssquBz
liPM1E4b71M3FRftWBUYQpiLCl361ntslemYcUVQ9V413jMG7gZ4fWGCqsJfAUIkdXTjxsNqPtSW
ezivJ9z/F9geyl52aNzhZVszZElUcYUWEtGgR7l0/MeBBgMyftyjpcFMjzhbJaB+KOALI7/3vGLa
YLgBZwGT7M+jW5WffKNoDxlJnKE0ehcya6LDyV0mj3cZI9DtWDqyCUU6Vq8aOFYEA5phQsnzHXuc
Pz2Ra1mIKwUMWuDPMIaAeVimqv0UuJ19qVXlfJ4If9735kB2LSjlMXWmBiZuK59jX0Z5ldUnH4HS
rp1VdTYUpHPlFmpD3EC6YyWby6kuqg0+6M6p7lW+b9zSvTWcvNoIpTHwdBXF2GzUJ+wW09egL4ut
iZPN0dDEneX0NGad+ojpULfzvXjc63hTfCSXXWwr4squyjYAC2fykYaLDIJPGMo/+f54vcy6Ilpl
wKa+GYkf8H11D9FYoC1Asn2fj5r/NSlFnp5PWuBeWhYxEYEEbvdMZhFKW6o6nAue/Syz6ZKCUZYR
CH115xIAvUGt6O6dDt/yaerv5ko0O2i5cYjZaRtSMZcr82e4T9M82CSlMQ/R7DPhI3RC2wYZX+KE
7nDXGpNxjEeZvRqSqNZArwEAR/9pXvBjL1HVlmmgvRJGO0bVJNNrJCIwZwzSthse8lLo49bN3XiP
uuezhq9QG0/BcSrH7grBzYuBMx1OCsKJfM/SokaZEaJJBMRaSugF9IbtklMXZSykSk7muVq0m7TN
b8rYkdeF9Dd25w7HkkSLiLcx3tlD3H/BcO3aMeJlP5JBgpHjuEvLzH/VFu+zppBoqzGpiaXwnV2e
YZKA4pFvDBCV9ELM8eOU9pUSzjyfCEr9anWzvGSvIXNDG8Bfx6VPwgbAbmfE1K4ZpMY+wgvf2KR2
Mh8xHnK2mgheOarB7R2qWNbkeCXmYtkVedbf00MHYdK09nVrIfGZF2MbEO4Bk4AA1zAzZuvktB1y
AqfO9C2nxvSpwqDrxcLE85ir1P2IX7b9CTGzjR7Yzk4xzBUrGsgCGcMsCdKDI5fbhjnv5WSgLy4d
y73y25pQ8PkxkZKRPyXwSQojOZieE+800dgfOmuRd9ScZ0uMurapqvimgF9/6quRKj1wD8bCtDaP
Zzxx4S7mhyLI8a9zcj8LQtGkw9eCd/QTBbRGjAgY9VWJN/YBfwJvh616EllzfiSlotwgfsr3fWcF
cSjzSTwOuM8fMfvldSvts6GccQRzlvESiku3dZauXrZNXCIvTtwivw6kRBjtmh9zMZ+6ePSOqWQb
8y0IJthStGepiz6iKqzinEzK4tJfEvcxw+2oxn97qs+b2Ld3PqoOGeDQ0K3UK+G3l3aSlIdFQTQk
M6E+MzzS4zx/DO7HGlcn9l3jVpp9s9FNSXC8m1JC6VNMerAx4SjmJNkVULxFVFL22DCDyjakOkix
qdSw3ED4Jn6ToA342bXR7fOldfcN3IEzHZv5jY6hfsSaqCLMX2BfamTWhHlf3rSZrDZY6adHiFz5
R2CU7EEvav2rgDh5EZjVS7EEGRLgQBztWHPuwYZKWImBeTTG/GvgtndDGWBKEwwfl28VVQoPbZcS
gHvB2KY+FrUL8ZK8iIvWMwaUDSq+yt3qplr6D7nd+NgauHccU+mZZU3GduyG6VgGwU43GwE7Yjzl
rrzyZsfaEo14KTKy4TX8lSIawe7oiTWH2W5RkGSLd24nyxnCtZt6KIeQHDARNu5IvGHX9dqNIlAn
LNw5jiz07Ru9y9JdnMcvNT7RG9hcHHetWx5gbSTRoMRj1ybNs9G24iEz83KLjqPBpFp1m2KwnX3m
mbBqSzs/R9aCraadWge3CBJeUAhAU6DSo5223o0N7XOTLm25q4B+YXoNVVj6nX2FaUq7gi6sb04+
ddBqVZw3VHwPc1Df5Yz7v6BJvej67GHIjSky5vi6VUpsu6LMv852NVzUtltd5LGXHfzJYQjVx8Rr
En3gvNYyK79iWjBeQq9ONthK5CH06SlURq1fYzQg5LbQNEi+ZqsnMHY1kXtHqYhPCvOkZ/uCCY62
x08m5Z9U0gzdjsRD6Z9DxKu1be1DRwlbNTNJKzD2MfboERu9Cgc5ldbdnHmQb9BblXW8X4iC3YxQ
qc3QwfCBcBsHR+v9IKzqM8oCnYgHlY/euYtZgBkRCrPIL5Xl5WKTOa2uRzoLiBF7ABa3F1PVF3ei
9qqTgaKR/SnAKkORYYl/jWc17gHFuDYzaDf15KjrEzwyc7S68Wao51aEWjbx2YQnySbCk+PCsEdQ
qG4OgNbSdLwzG+qrS5Y5Y1O/E3s5pfXJCeSEM9LE8zDnmSc0D/GaJpHk6uShO602gD7y0TZKNClE
NO6JMikvRe2z6c6OtvEY1j/rRU+wstdY6C19DxKjWrDT6BORFtvaGQa+OIYRoVdgOmUNxHQNy0zG
p5LJLKLO8qZ9bFSASpquJmvTmc0CP3mGBAHA4I1V1Pd4mnuFXWrXlU2QENz65Boosdipeay27DL6
+TLozEgxizyVYxM/eVlHq9KbHpwl5QGgbTEvZW8KulxeJJMAMIl7EZ9plR6jDPFaMpfgtx1F7Y53
lrLbMxNzBQdWItSnNDNMXCSG+YUnsFJ061hQg+bubQMweJZmzIegRo9UT5NBOEGtXoQ0s7Nh0Qy4
kzEoqWkSC9cIHbMMH2yWP7K8aJa3bBlCQzRutAYTn7pPEapm0r7zqvGuiwNJ31V/qNqu2cRB9pjx
3KKY6CvXzC8LzXmUC4rAxbYoWHG/wDrNnLZmIW9Vq6xTQ4TfaRmxVAODIfij1pkvm25b38bssvkh
x9pG0MQicTmIWMWR0SYl4qBSwfB14gwBYuPkZ8R9xfmW6CZVnUha60MHD8j+YBSDoV2kcS/Nm2wJ
sOkl2Kf4MkJmD3XKyy9dorXnOqkrm9owq2MnzPIjcvIIWF4jvsQD23NccQ9jkmQCsqTOBJ4MCLr0
4EpTeXakbvWifBYjmUfLPEyh0U1q71rEs6y4H5gdhM3aDk2zfh7HUb74gZw/pnbpHm2vlSdZdPOX
MidoiWngWWMsJgTIRjS4f3XpJzRiNMBLVyQbfenN5zwuq+NstgnuKXzZwMkPSds5Dxg6A2cPyYWs
J/HRAJ4/1AgcrQ0+p0iP+tSN6aNLHZ4g21oksdbqCTdy8yVE3rtmuYDPfqlEda2XWn7J+1tdiMnM
8Z7i9pNQMNfYaEZl8fwSh9rG9b9WBR7x1difKaH2VVHoZzrMyXwbdJN1UVAib1On7RE5VtWWJ4GQ
1mZYgStJvcZSoeEQXzJyHEIBcbxZjWori5jfsPDr8VNQwifQ/f7GihN+pS5I39HzOn4soCjkkVb7
/d5BR7nxpqG6mhtxqE2Sx0qPIzX14Pw0eRmHvlJalGRBdfJb1HvByg+yAFOMLkD/KrRXBo7TFaAG
ksicXS6u+6/ZhBdZKDzlB4fBtXtv02mQJQlN6ptDb8sk35blGBgRLMF2nxj9QiSbLSQpUunXWsec
JMLo8mChc4hqS1u1u9ixVJA5pJUeNSfobwK9uhmx690AXD4iL1kiW7YUk1b3DEF6DAla8yJHifg+
nsqbIi8M9BVe/eCbKwHWdor5Y5LxVoZlYJOw2QbVzi3L6YUdBQ2wLDbDPOoh/SLXKw0Bw3d0wgA6
xbkc/PSYsAGjzKX+2liJz+DILnIWv+VQeGmcr0HKDIlqJ8pyL/9QjmkeOS0lJ8W3OqFKSQ+UdMW5
3SWoXBDF3TMjJrmhP3VGW97NrsFiJ3lrGwuXZi7vmvpBLM20SSdwVDRAJGORH61Zd/1UZI8jyUSk
8NlEqkEFNrvzFEEn42R282A2nMspt80ogTy6laaVPHHipJuAwLd9J8gNazKlb+zG9Z71ofsgStfD
nZEUwQom8nk1BuPWaYuUklUekzK/szW/eIpTyI57xsvJMeis/HNPrfyYTv64y9wxQbqpaedwx42T
qNT4PCyyu1rmljm8lXHgcmdFehQ9Yu2trC3Kh6UxP+vj6u5tzAJdfedid40KsD/apWecXBDKjQfR
9DzLCbX6Nj75W6AQgCn/vk+/fSO9+9+hyfvXZjUoke//qvVuGOUzbSAoT/7ntx8nr806WH3zP9tv
Hic3w2s3377Koex/m3Kuf/J/+8NffSXuZ4FTyudmqPv1b0ve2aUgYPthzvSHEe89/irybYrut9/4
lS1m/LJivCjwVlfmdWD524B3zRgyVns3jOR0D0rs/xvvWvxoJYitqIeD4/yKPf0KG+N5AfS0Tq9w
RCFdBhTptw/+68yUZ/YvGZzvIGPkfRYdMDNmSM2mxzzq7SgqRyE+6aAF4SLs+As0aaZydoYIPB7U
3UiW4mZmnnLt1Tp+Ktid7394Tn8ywn07LPS4/MpPw9ZvZd8iHFy9X35AdwZXkLMFhTkkG12/bupl
eMkQ5N3xpvwsdeQPl4KqvqojnTWOAMD33Vyy0mIY76PH7KnOy/upz92oAQvftEYZ/ORT/eGh2vib
6uhsVuhndVh8+6ksjK+7bsIAQ3dA3HpDY65VBBijh+niNJC5jPLeVX5l7OYkDV7lKHEp++sH+84P
nSfLp6ThZtrpfZvbv/u4MhsS6DK0+9jN5c2BvSlFGlSXg7PxlwyLfmvQ9DuJcunJSUA0Q2UBEWJH
BmturNe22KqHDwDSyIHdscWYoB478TNv4BW9+32svd7ltzks+FjgAFm+t5/NZr8koxE+f+0t8kJo
uaL2bKuf+OmvOMn7y0Cch3mJfAYA/f0ya4fVvh4jciaHdUb+r48xXLiOS3kknak/eROddjVoeGG4
AUqtvZlkY8mQ02DQWMVdetMixLnOvEFigAWDjIO2HjVcAeJSv+8ZrgxREvuw8pTo030RkMqAJ15v
AbdaTFT7QDkzWBvVcdhSnHz+6y/77TwZJBr2NRk+UCcwx6TZZB/58S2CC1LNvGoE3Q0F095C93fY
vBDPOlfjVvbpeP3X13uHCX27YABDEbd9Lojn+rsLwkQbRr9ZqtBI9T2lVgFPzt2omJSCuPjkx91d
4zsQK2UYNPbTqLtnuh8T9g4W7dYXiSoiejb1kyXPlvjmS+YpBDwDbByhkWBp/W4v8SDwQSWcqzDt
nOxOGHq1reL5dZGFfz6hfIxwZft7Hs08COB8B+SeR8AmDvPs7ZNfFA4TiR3kYQAp7IhssdjVpVQ/
8fV//5asV/F0ABkoRrYJgvH2Kvj04ktB3keI7rWKELf229iV7k+e359dhbMAx3EgCUZ1746CebLd
WNVcpUUQdTQcBupNADPyr9fOn1yFkw56kYHzMFO6d0unDQhXmDrQDMDxZwxkxk9G29lffnKRdxAL
X4yH9sFDYmIQ/IfT5XobPxwsk+HKxlDO5y4Y2PL1dHQKUDKwpld8WvFWEnryCDpY6ofEtjUT/GLx
nG1iqISifRTleDn0VmNeYgWBwf2gF15z+Y2meSB7mHzraemb9tjbPQaD+cTIBhc7CYsXG93SuanU
1Jbn2BQSVpsQ9ttc2gPyubM0dsQKfuhQLJSM89VcMa+JDe1S4EUvrYHDWjSyjJmEXm3AUBCZFV0Q
7Ns6Yxil+ELacMY8mZCBJJ9eesegmu566B6EeXaEZbVSjMmVUImF+2U3lZjvW6tRUuNp8lTi7bLc
Dla76A9xkybmHiF3jwd7YHSfg0nTkl3XVYtPPenm1cHLSlRCjN1ShQRJx0Ol9cyq3fSNKbRNp+Rc
7ZCo+8l+pml81AEcsS6mz+1RLwrnqmberG/nzveHM9LE1LIpaqcxSJtFSXlBF7OOicypmTdOZuO3
YjMhv/ddhhZhDw3B2GkzCqLQsOd4jNocZGRv9iiTNvgVrQ211Woc4oZEYAZ+NxAsqwzrAD1U73bJ
UjbWEQ8knk8hHZDRwtP4HZnon5q5auCJM9+LQ1E4WrujCYOHm4j1CTplVfZAM1je9NPEkZdxcl/O
DPInwKruG8G29+XKP2aSt+SLeppmUbx2o4WGiBlRgWqZu3/oVMciKG371uhnQyM4C0fZCITYrRjp
qWram2IS8xYC9fJYmNmsX0xNnvZbY6p1BirzVO+Y+tXk+kg24TMTUfWIaN4qymvGwG23MwqzyDZO
nuKF2huD9pFWk6GOJtqqDQUk6SffUtVLnKFxDKlMs+xiRmUHSGX0SK7ZuU0GhF5HC0QZWL/+X/bO
YzlyJM3Wr9J29yiDFlsgBINaJ8kNLBWhAXc49NPfDyzRSWY2OXnNZtFmdzG9mLIqMBABh/v5z/mO
JgxamkgMlydZ0jZgdTAwmxulV/KbuVIKQjAN9hGd1uW8SaQL8HQEWnRolrTO+SYcqKT8uGZjGzNG
x0Pt4/6NBkmsn/1F1XbsJh3Limq4IV+cpvG1LXE0G+8Au7Zul3qTUZ4IoxjQ2vIxP451nzqCaejT
eadXCXLe5MmuiBKUISuKa8ULO2u85PPsgV04ciVhgm01a+YXN8fMG5GerngHV+ChNgkkrfNKTrV3
IPrT7DraoqutURTWaR4zvrt0ysDh+dHHGitRYcacA2VLNwEV6QYgtiHwYpS11M22Gm3z1vqakc8i
mINzLEbUmK+FC9O+nvvFu+wHZT668BvEZazmJL4zOrK/x7IHI7bokrA/lLBMRhVDhpTOlAmQGnAW
V4QJIJhHYtyaiophGpC4Js8YdipQ9ROi5XhlpWVqJqRhPb9D5JNOh5k9dvKdrTrX3YpBGJAQGuZC
e/pA7DbKiqUr9yYY2GaTkWJkQop8Zx35dY9uxTY1vdHkjHbnebU9RgvUMbZIrKkBg8MUh0fTJxaR
hyXw+q1Vt/6JFApUKaduhKuqy+Q1uaNVs2QTX8Jdr2y8E37vUxVsSvubnmPc3NvTjPquL2byaWLC
aUTsMeW3zOo80D5W1mzBBPCe7qcg3xrwGbUI1VScuIZ0b/mT4rM4Vz40haY24xBBXFmbqSRrmpUt
AB49b0EyDliubyhytA+a3xLxd/XSPoN+VUPjihEPyXMKpK2szAcaFTIRHJtp2bRnuF/YLVExj4vK
1EV8Y3sLn3iorIQQRW+ca3C05AFq+jxGtl9CC8Kq0S/7ogwWsbEcMUrAqt3iHhDvwEhRZRC4kesS
cAgrV8nPrePPJ3pl4N23m8IzIoTJ8t6YqqBhrty0+4VQLDpITYJsR3ez6iOGxBUVkMBWSdMaFwv9
xvjENQwJUbrw3gsT06mgGNjGsc9Exzp1A5SEWgK+5UYE4ooaEbPYibolFZJU41hGi2eWUAZyaoI2
uZ93WFsZODzzfKiHGUPjZ4RAraWbkgliyIAIVBdN8x2hgRSQROj5saRwfUpmCPCFxqFRuMTRIz0g
ggzmDzBgYBeGGaUpEQ6GVgMzCEelXU08p9Iu50FrikgfNU2PFq751aYiO95Ju8mY8CDa9vCwqlbf
jkhI5razrOQh5+VVH9vMoI3I0RoJyhhp9CKJqWPbVP3c3MRuZsJ6MTK0QF4C2W3RTf5dMIn4ueoJ
lQA/YPN+yplrYvJUzFm9X1KRPCt/SO2DU1jV/cwOD6xFopwe2Wg9/LhZjOAltcRn6hi3LcGpWJ1q
PNpgXQpPXBLxAP1VxoMJTyvtwNnolf+4dFJcOVpZ3zUFTGmYbCk9QdhFhYycpgan4MTuPG+xdVn+
FfaDcjoy+sku9nirWrBM3BAiWV4zHqdKBgPz+pZQr+PI8Ws12DXfhKvLgrerJoAXFJISbJE7i4XD
Zwhjt0MxihF1u4iOeih6bVzrNWSoRKsZ1PDztcJY84oeJvL6WAXZ+q0OtQRutRh1tnGDYmJo02ct
AXiYUBq5KAEK+5JsRz3daISaAF0Yrtd5xw3/P4gHdE7NsDpqb+YpE6yPabcx6polatdQlsSaOyvr
mfEGXPoJO2RdbVWRuXQcvGz5fkua+p/pTv91YKh1J/6fDcuwuztCIv+6z9ok+6VxGT7vP85l1/6D
rTEOKHTAl8ZrNsZ/uQ35RyQHAryEpkGGQF+PGX+7Df0/1hP6qmagnOjsq/+Rowz/D0uHHrVGGOj3
Cdzfci6/PslyMH+pwyZ5i88d4eRtrdS8tOisyg02ym5FZI+TimrFSrzsGeA//3CbPtSe/ryWT0IS
PhZhST7E6yMClAbYbSqPoU4x/FsSpHZXkkIMUnX//pVe4uz/ljn+uhRlEYSxebQx8r2+1ARwOIiZ
PmyWMUWmD04G/76uJmhvs83T3LYreW44oCVr8M/Fw+xB3In1NQfRPFXW85Bcr88e9hXmFEBI2D4j
4FjUrQ22VW2hGr7/B78+Sv/595JYp4FydaXDcH799+Y+BRLjaARI+1aGt0gCLB8bTigjPElh0H6p
ITps37+ovd6FV3fJJUbKJom4NY5TlMnXVy3LzKF8h3C3yH2MO7K5SuTwXJpBeeVO7dkYAxavtLE5
SzNgefAdtvbsBmcDE49at52NFFSlZ/5VarNF5LccWWrAuy7PxHA/AfrbZYZBDzaQAOAeXhY6VS0j
Pwme5nVEUIjmZmzdq2lQ07ZjYBDO6WJHMCrTreNle5BREEYJs4WGiGdIEMwhK+yTCjDSJ9VqeAyG
7AOroPGLW4KcwxcR2N5KJF6flx+OsS0v2xELP3qs30+b1qMAnq6Bb3VZwYBBXNv0Knmous6NDBWf
6nFwXLZdGgqRuB9omm/bdXgwiRTxnKw6NmHzt5WuM9sWu8KQt8HcyUl0BD44iwkg16pJLDLvwrLU
g21mboqUrYyhIA7MbD9HR34aoXp+UMX300rx+s9529PFQBVCG+fhTaAhHyYWngeQPAGT9Pt2XD7y
8q9ywZufps3vEnLSKnkBBnj9PWRTglQxUH4pJfb5YOyGbSLc4YMngLXy58sAn2JlRk7iVf5GOK5g
GpdGRiRYK9Fh2Hs9WdNUMvzuz1BNiNPmy2aeQICK1NIoU3COZ+IQmyV0vdRBmSjh2DSe2rtTdS0s
s44wgEEV9b6h5XJgDc760ojPllEnMG31UHDMYSsw8mm2xiATYxN9J+cWBQCRTIO71jEu2PbYJ8Kl
0wIdTYQyYaQdgMDZihGelMvr3Zg3vpHB8E0qFIu0aTeV5u1rn8MVgnsbeWUMcDf/VtTjY5Lo8tQv
q1CjJGTjT3oLE5clpcjuhgzuC7EuqpAIyUIgydMtFTcKVFPdfHCff/lbxgm8RqoQCrndr7/OlJMD
xXplsPHKEvTytJoDFwYDDjNXR7tNh7Q5MfTU3bkzXlcv2czDzOFpKI7Nrvzy/rK3rqVvf1qsdySD
fOzP5ltxzwtE3/lx7G+8Fm6qpUagE3qjh/pXPFaC2QD+VRyy/w8X9ckwmj7zQCYVr2+AvowVawQX
rZPLoetgpbpDF9qtPMOv4EFgXSPt+eP7F/3lakaIASYBGUlW5DerWT3SKj6Qm92w0T4oZhdbH3MN
KDoSKYMWRJrqn3Dqa0gr3tNM2cRJNThHPiDgDz7+m+kILzhWD4gsbITIRzgMvl5//rhzlkb0CQbV
drSjudKHKNaBk6WrsUaXTKMXyuMjmUztcdzmE4zHzidrp50LNiXHvrvRGvS4aWrzo/dvkvPTu5c/
jZ/lyqCnLVZfJ48/LvkFro8End/fBNWj5cnyopzPZ0L0zujukKA5KQW62De2dUBIWdxVSOuxsAxO
BieYIPmmSHhFGTpoY5P6nEYEj5wOnahUODFy6zozWxWlKg/2U7DwXzNdPfKIZVvkBBgVnUl/9Lei
0h6nDI0naEXoFp9dfcCnOvPrmMrTYlyxa3EcWhpRCyQNquqQOsLRTT9DttCZcs075Nfl1EsupIcm
pFVAZOtEnWi6BB4O+ywqudFJMuUbd5ZQ5ZekwGlTXgGs+ACE86sXhQdIeF1U2eW9TWE5qRR1j1gC
L4IDFVMvOJjd1sRkB864/XNl+d84hQzf265vv//r7LNQ/9r1lBx0TJ3/K4bhPC3/+Txy+7lePtdv
p+H8K39Ow239DwaxxJpcBpTsadZF4M8DiEnaiZ5A2kwY4CC5BGyG/jp/EJWmqApeFGN036PpnR/6
PycQDa4K20UUF4cGL8xs5ITeTMDfm4i/ftWzJuKgJm1LSpMXMSeDN2MQEpNm0mllDrFrKmAWBLKB
3MyY54MN1evf5XodDloIS5Rucmpy3raixrhn8HD2DBc8hQVT1u09tQXtvb0szadC+sXuh2/hF8ed
nz+XR/HgOkpiT8/q8mZ3XZhIw7LhrR20o9rB8SM0AInwgx3rrz4VVgIWKG9tI355BfywYU2VFVRg
cfIwQ4W9cpQEnBSYWXpR+KguoY+UvHn/c617on+/P1/eYUTx+Xnwg2GjvAbsX62Xpq2wW7EHxA+N
/a3McPqmICVWjH8yfbQ6f3CxNzdR6vOCJ5nvSxq8uvYl0uVdkVg6MFrC87/7jcFFw+nBvFoPXoZ/
rz8Zb306whj1hJaQ2lWOjrlJRqf94Cq/uH+QkNZ56aoJcAJ/fRUDljsNWT1irZjzkwJFdt+ujbPK
IQX0/lf100+QD8S42IAoTRMwVow3l2Kc1M+Aj0OmXcbB4cNEPNTjBw/Wr67CdBGJg+Wen/qbB7is
eqckFLw2OtjGvugB3Rjo4x94Clb609vfnYlKAXMUBw++kjdbCFNjtKHrbF2KBHbkplVrsoybyG5t
z4AOYI63dAOmhsGRn5MWhfy06Gtp7Ccp2ERXjOvaW3PiaUfiCGS9gw5JbwVm6/KMiI0/hAa9hCAw
gfklUTd1rgNpH0f2UezpjRa2o5E8k58BwA6wtoGvM+TBZ1of5RwutZUtqNCVug5yXcpDllFAt6k5
Mz0miCF/dWv9D11EL88gOxKevdWmC9XvzX6adYDmTfjMYTAXKKbOzCYg8Jryqmm74todPC0su97Y
qUlffdZaFnzwkv/Fd05V8xrtY369/rRe/7I6Nbi+wYwX9iM5EXNkVKdbo/bB7/cXj8qqmRHAxPaA
SvZmqaHETxs83SswQVIOaA6mc2J1iLpIsu7X9x+Vn9bRdThO1JNZ+XrgfAsPzPG3Z6AeqZki7ffN
mwZ2gLVjAfBwWyu7wYlsOr81mX/5EtEFeTdjIeGY/7Ix/WHp1sSUNZnPJSkZ5SPa07BDTZk/eEG8
/aZM9vhYVNDdHOKPGABef1MZA6TMMuL16dQMvKNOpkhreOPgb96/gz9fCCwe74P1VYSYCVrl1Xuh
LXAApFoOvtNw02NjcYi30RZ48/tX+XO74AMNhMP7+irNVMs01fDJ+rQ4hhRq5hvLJ9H021cxocmt
fWrrCfFtBrsaDQBeJjmSmdjjSQNONyRUpF2+f5X11v/4JsVuSFOWg8jjvNQVv7ljeZD1MsmwSwRq
EVcZRuqN1pvzN6P6Zq4DHkT97ftXJP339pq8EZA6eMmtl6W/5vX9qyc34WCjJHTFlmG+0mvAcFQ1
av3Wh6laH/w+cD8Rr4CTbMayYij7MlDClSP3SyXIPRh6aZZHKS+ufjsw/EekcRMfFnIre+oNsZj4
WzXmHdPsvpq/qMAYvcioTGC+RdMWz4scS3szuF1rbnzSYbTyWEs+kfzpVMsMsU7KY6ewyWNZImcy
bViLD1E1NyFolUstonrx6CydLWu8cYLJfkrUyjvu5xRvfZnEoMom0OVHrVm7FuiFthrXGqa43Zb4
6r7PBmb+SBtNlxTDODZtOAsPo29gDGv/B69LOqFjgJRQqsr0ofQZu2+NQGCWp1hBNJtSGm2/VQgu
EzNMo5k5+FECxj7PMorjBR9gEJU1b7CnElsM1aODL/QdFhVHAt1K0x1g4lY/8xebTjoBg+8OoLTP
PLQb7YSBUcM8qolao6ZMgRomt1+O9QAkXEjmoPE+mek6J5ziiTWXrtYMIzdGarFPGUWivpY4tmkV
UFVkV+6YkQ6eRyQ0NaLtbMzexyQfC0DeeI2GyTtKsK1jaSeF+NXiR1AiNA/uF8wZ6XgPLzr+7DUD
U+tO49EOLaaq10Hpat+mgjxj2BNBux363Na+CFdfblGAzCzqFFXfR41rjDf4z4fkIPIR5ix8vmrB
Lx9I7U6+AEF8LTMeOlelT9oswGCLwBSPMsExSI6+8+ilzMeRWgjbLEQaydpTxIvMCgGBMGvi79yc
0XwambKX1jGcwIGZfK8NT1096OLJKyra3rTBjtNdXnIw2PeLsOad5pZ2Gko1WNpOUwnNCZVa0Pg1
DBDmnkQZo/ZA17wnDacLaTpCFAP8wYTfeVBY1nWpw/1jWO7K7pud0ZtxoqrY0g6+IzNQbXpJVBTJ
oCt3BYUJl9x3I/9EMh7Ccot9sbub20apo54BKUBl6GjGZo5n7wFWWwxSbxD5TaVRk04TlODG1kFJ
Prma44JGuGpI9J2jj4UV4VOvGMOqTHjPbqWv1UrKsvOv+KEm7RzmXu6FZsak/xjCW5efSgJQRmRD
yxdfMDtUObGLlgrrgGxXuhw5PPHiG+OYjO6JBF1+g69iWhIy6Jm4mnGz1lvqQXD8jzCUHeSPlOFt
YZQu7v7ebmnSlb2tNnKu5J1hJrbcOKWo6hOAcj6uH1THZOtYme2H7ZCw+23W3sczPGWmYr6QFVW9
RZMfE3uvrGp0nQ1TKY+xQ5OBD4TeMpQTzh2Ij4REMf0Xx4EdVPkm4aCnoD8vzdM8JOahyomMXLLk
pGpnDq2RzmGdCqeTgAtjp31UntV33fc2W2NkRmg6udN428kNEr84Sts6W4p7SjUMHGfjlF0QM8sb
BhC5vSARenQzJMF2AfY7juFgtqnRnSxulcDAZrj1mSa+3CflTsByK4QZ3AbJWqyQZD3ldePcyfvJ
JyzI2jslDqkyq6x3RGkH2pNttwUmXdlaGzFk6YKQgQi5ffulWy146VlThqaPkY+5yjyiZ8BpN/1L
Y9u4AHYkCCZ7ddIV63CebKIFFnIakvjMTtinbqmwIPQtgINSALesrQdw/3X7aHI1PdvqjOXOtanh
le1YozNu8y6h4i/z1Rq3bXxm3+ZoBZcl6U/qYDqDv54iXtZsofKKoIfjj9c6iAKezCaW09514rWR
17TXmYQA4xe5QuhXJJSW+FjUY4yyrYvkMnfL6iLLeQjYTcfZDf8NkPEjzQFY11qq8k4aLH2cJ2bV
kPex3BFyRO6nxmFROm4tWKQ+qQ+LiImljdUD5GePBBmp/++dlIyc6tHEr1Mu5NYiFp06O7YaP17h
wcRjBGcIK7Ryj47mFQ/wRTN7D20Ne9etZeRdv5vI1OmHzjBkE8aYXc+0EQ1/36ksGTiH+PH6sFRB
CXLfLe87r9PFBmuMeTthe6o3wgBoFpJynXBaVMz/tsu8uJ8Fr06B6GxmjA80k4ljQ8MTJFFDHmAj
NHSsKM5AIf45Vmu0y+Vegz5l7cyOBGWUud14wsPhyDDXa3Fm5/jMQhoke327mLFyolSXCRhs4VtF
NLWV4kN2TkLIVWFCq/CVy0ifGjv9noGJbO/4M53m0FZUOPAD0nLnYUlnV5x0le71J5nqaFGuiFLT
Gdz2NQpkbabxk82/1m+wN3niYChqMBnR+cu4CVzCu9GQdnAkc6mbyQ2GCyfdWhVmhMhrTaj3TlwW
+pkqNEyI1E7Q+4I1bVD8QCE6HPtl3XiRLiRNNo0ptX4foKVApEppizjMOSz+07porPzEZ+GhcMu0
55xwOcGsJ8dE0QTpThR5PFQt7+QdiMo5u+91m4oViRGDwjVZOfE5LPaupkGuqCFmBMqTQGgBVyr/
ysH51n5htuK2z2Me99iorcKpsK6mcgpJNAr6ypSBDwNEr2mGGmuLcYRyld4R5Ysl36o70mau/LjZ
llmu2cQVA5CsYPYyltQxpa2FSgYiqdJ2KbDRstZRxzl8SlpMgM9hOeozZGX8VTUvVPZO1m2mW/3a
3VwD+K1LTv1HtW0HxB20AWpCZTq9echH3efuMnulJSkdR7qQLNbQTHIa3Nb0a1N0wHfNHgYnynCM
F5DlPpvYlDF3cZYorYORviHUv/M2cwhcDmxbCG4BE+j2fdHkoAMmr3meWWZ9wKJpcueRUuE3yUoR
n/iW17o7nn30cU2HE0zwTwX4z10Tox8SEQRYg0ZRxvBufpfqBhV0i6UcSkSgHmRbMffr/S2ldl8R
Xke+KksYDpR0vpS5JHT0lbSO7u22k6dWosXIhSkwfkAW01r3i/P2vleDdqGkZGRgBq377POl4XeE
59Vs8evF+naIzZhQQoxcMD2vPLdH+gvd4RZEzqTtSQkm0DcAd8zhkDiwC0a2fp8sLH9fM0cX9Wkh
elb5Ra/xKrqWNc3H1lj3ZmTXWrEnDd/A/3GymkkasDLMRGXqjBGQQjC6bclIHQIq+RQ1ZfpD3nuM
YZglAj0PiMdVO63usTzFdCHd0IFntYeEqi/4qC3FxxuojRzqvaoEBq2GxXHCTpF2Irfb86Q7dIDc
llREfLFhl+R7mcQL2hIrqh41eBLt0Hc019uiLEyYoeimZwuVDMo7d+qcd6BRTOXW6rMCy0RpymNm
DymtiVZj3LodKDjGDEX9eei8mvvTASJYX8TM4Qtg0iafx0ama9u2ICOrfFo90WGsb71sgdLWMGBA
daSVYYX0w4qHdiwmpqjlss7V6yKYo8xvYUUZ7uJknDBSXkUc/wtvW3u+uuotfuQbc+hnPfLr1KC+
QRkBHld+k2TeXWXfi15PgojdWnnCrLz1d44SehmCq5pWhkk2X71/lLLeKgYcpECIczjEJYDn/S1U
SHfYnOL8Yrbasek5Jre6Vr53cTyfNkkbu7ss7bRgT+OMvWy8bJQUzBfLfLkY3cReHphksZuZUMyb
lMQstN2poj3bdkXXXJZYdepre1CDH4EVdpadn2i5eUgo63nsKHgftsvEanjFUTuBqjDXlD2RzXcf
Xd1PvVtj8ayD0xHr3/i9SO5tM5/u84VS7guK7g19D18bx4IWxyRyEZJcesXasR8e379HP98ix/Sp
gOBlhazCROj1YTNlrhcntVOHfm0Yd5q7xEfUgpvgRqpcvytJgt6+f8G3ghHV6Kbv4xrwfB1zy9uB
5zDnnl7MmPIIGpRfF63FsInwRwvl0n1Ub/GLa5ENwT9DKQAXfHHX/CDfxEkr5GqkDZGKrN3S8xwC
LR73IKiC35VWIFv64FVxyjA/p0Dw9X0M6jhTDt4XWkHFA0if+Wz2s/aDe/ezMuDC0n2ZEq0zH2/9
5z98HqjswDkG6tKqtM+fq9xML9tKjIf3v6FfXQW4KuMonhnXe6vfVH7L0YZDTpgGWCWMDOK6odfV
/v2rvJk3I0QxRQWH5pB0DLDjeW9kIiKeReAoZqkWhdvNlnZZfWKLaLjgslTraJHf60pewuFavDt3
ck39Jucot2w5soOEBkJhm6e8maR7mHtjhk5jJIUXYWqefv/L5Zk0KGYxyADxP2/uuxUIDbbbet+9
7toShnYAZ+t9MEf51W1/KZ1ER0VDf6sCGkMwmN0K8nQVxxD2taL1sRPB2grfv/M/PRUWevSKo0OU
NiiaeaMvFWshUdslMtTcrtuRUe+KMJO+Bh9ilB9Ren++GKPNdci2Dh9gwL7Rh9OlR7gCLRQiILXb
pcTDX/b+PegOffP+x/pJqmP9whG2JhrxzP3kpDDt1ssYRoG8oZgwpGBuPPA2A+9Hz+IZjugg7PpA
375/0Z++tHXRJGWHyr4Ob96mKBO8yKbyGR5klYDvkFXNzrT5Nb9c5X9jhC6+1zdd+/17xwz9v2Fw
vpKv//Pg/C6BQv75R0woy/nfY3PL+UPXWWkR6JmdM6Vj3PTP2NwhtWf57upQgy38z9Qcq6+FwI6P
hCoglvk1F/o3exxKsc+GIeDZwG1pYzH8nZk5gxZW4x+1YwbyiPkAqi3ed0xG3hiKRkBaimn3Nafc
pT5gWUaA5feZjvSDTNrZnLQ30h0RS7WG0gcMio555jR0CIRz2aSP2ughHyIQ6jkYMDfLVuQeOT3Y
eB5eNS+gHbHMOdSFqkoW+oYcihpo817GB70EYXgY/XzGt/Sib3RBFt8OHXyirSl99sbs36rPmNXQ
RZLEXuSptPH4xHsr1TuEkwIGWXwVLAtLCGa7sVbGjgK/WoiIxnUYRGmMemIQF2dndTOS2S5PEkeh
eQ1uhVHeGWf+1BH9yI28Ps9uWnpl2z1lBQQlhnEg9DsqmHfbqViwESRZJ9mZDYhkPElG9TD2mmdR
lVHrpIhN2kuilLDns45e8SDdTJ4XU1Vb/KOY4pCBQrcZTbM3aUdcAKFHetO0csdCMQXh3Lq4W1kL
E6A2OiWU24pt51FAwn/Yx25efEWPasnuiSVBOou7Ekb0CH/Hyk15J3CT0s1C4evOX2LpbZvEBLc4
2iLfl7rN/ZC+EsFJnoGx3rclvr9H2jiLrxzNShiQi1zUpwzsTPBo6pp4zKeyKDZ5YpnmZiaChmwI
fmk7dZXziR3i8tmbMn4nWlrPZCkqYtQRbSUTfiFRimIzOjluaLPLN15VLzF1f1Zx2noGB9RVuDc4
GMoFuqEpm2Arl0BdjIyT6dDlV59uqPaC/VjZMzYkvzNtYp3VVBxxQLKnzSAZrqLEkbTjFaRe2E5+
TNLdgxRGaw0kp5Bfl9HvioqOSwgwGkgbEQwW0SjHXnBf08hShvO0VodXNW72sJiaMSC7ROghzGeV
fjd4GzCnTZgRhLACYH+N8eBSRzdqCJlBgiSADj76561pZkTrAg2c44TQk57VVl58MURtXHLmKYHt
TVr2zVfdCB8qqNNsOyhOiFnlmddjx+mKIveiak2xRW/TMU368KrIBNIAKePHuUiC8jmpZOlozEbd
pQfKkvDrgKs/FU209HgTUTyCoDjTysL/mvg9LfK9zhFqn/Jz6yLfoLmmtEhFbRNKgB1gsiwHmE37
4aFFBztbQNCW11mJxnAdeEOM2AtKcRUkivqrxn673bV2PFWnCZAlYx94IqXvHoqsc1go39szWum+
0Onh3aZLBixoUVV5hX+TeQtSVkei0iedf9KhQWXbudemI1OYEGFaKItAgpzp3J9ocN5VhciP7LJo
x30FnP8WBJLtMVExg2cEvuI8iIknnnmaD2GltUz3pjOz8VEf0pb1Sgb9vG0ZaNyPBH7jTWp6lR15
ttz2SjYEX1L4eZHQUwFGKpfyuhktEjQWIEpnm/u1eHScBDqlkoP1mHL2+yQrHO9RBU8GXH8B1Sz0
Y929HF2THxunVc7QE52r1Mc4xV0SxHZ8ngu8QCFKUXkMY9MX+4XJ0rQrfY9molJjtx0ZIq2KvdF1
87NoLCSiU6eHROXuPKtAxwZ5NFbXdOZQMtKLYvyMzae5IJfsYiDx0oU0MIIaBZldD0yut5kVTfQZ
2XurlvNF0hUcIuNeH+XOCaBBoo61Ko5ix8+poa8zdrG1nebqysYhCwghWwk6i0/OERHWN9RGG9Gd
j9i68N8huZXf1YuJmVFh/uwhfcTZ+CXwc/KebpdOXyVr+wMuTe8L+27j2q1Tf2cpzktbFIhFXTaO
sOs2UlTuHBH7jDk9l1nwlalD7WwaahjGY79bRY45USV1VGVOEMmKB9GHpXSWIyMY4mDrxIK7MU05
NLqiHQhK5kW/PHWkAvPQo8ASHlhSNvXGdBc1QiUyCTtOMw7HnansNNlAApJMKZ2AEqva0NDZ+8Iw
IkWH9r2g4MlfYR/+sbXeAeKsLW5mLGbK+HM/+/93R/+H6fl7u6Owb4us/vyv3Wf1upZt/df+tBaa
f+BfCFhqwRtxuKf98O89kub8wb7cxEa14nbYxq7Wjb+zTeyscNquDS0AA/iX+Ed/7ZICGOtss9l4
MQ/X9cDzfmeThHdj9QT9e5cEZ8dGqrT4vwDsDtbjdRf1w5m2LFCcepCH3ohfx+gGuQAVCKzvnebx
ZgccEdpLvdaOBu6+GgrzsU7yHbXKR2B69cjksGeGknQ1gLlt4BFdGjUkMUBjPTOhwDtZYuZLCRBh
th425vUgOwJOV60NlHbYMeXdUNGO38i+g495PI9SRKXJ24TFRR71KnBPGpXfpABQSF4NYhMn8UXW
UOTcBZiPWxW2dHiBaTHl1mdsfeEPdg/FlbccjBsevr7trlvy2Bsxx1d4sD7F9QA7jwVHersqjced
Cw/+E/uzOjK8+nSmAZXumYUytwX26gr63Qum+sxQ7YzEgTVFsUvmNNbVXTXkzsXYmdahtNg5eW71
XJVesI3lqC51pqLP+IqeyMiXVHIZ5UY1RX4wM0ttKy56kQe9fVL7Y3EFkcg4VIR9I2LGw13mVc0Y
9vFkHDtxojNbhyJ+bRNYxf7tXIls5GDqPjHwM75BQvWIW+dTNYIwY4JERH9IMIfb8alvTsLgqvZy
JrvFOsP3SXBhTHJ3l1Sx/yxTwwG3aDFEoIneb8NAVMlj4yvC3NZkqssE4OInwOMWwk2GMNfIsjq3
eCrSEOFjZrKDiAYnm6yxWqb6DKP+M8Ro+tFibuGApXmcDzML6Z7CeZfWY9Wh7O7dxEtg7eY1W0XE
6CyPrHrE7g1idNisHUEPZm770xelkpg6eqlfEG4HOd4NpWncwgrVz4fWu6pdjQqdxUAzh/6GG0nL
6aSmKU/j3snitMk48jY5tMawLafqeDJL92II+DbSIhPbpMuWi7gV56BU0L8oDpzOGaXRFigr6jET
7559t1kcZ6Zd7xvDPhoaQfM6g/BdUptPFdtLekz1qJuW7FMWm5QKNBAic5RnoTt7uTjWJja9A0Xb
ywW74PR4ho++QiSt5EroNoDQvj6PR/vULvTTvPDYSEOH6+YHT+ZnyVJtEz87QTYnh+GzyUmTbc8M
mwkJOk2tHXEQ4bghQuF70ULyn5pPR57BJL+wBm9fVgOD0HgzVerWWxESulnuJ91sGfxM58CFos49
dNb10NxIhy7yYWY3/7WwFl4xJNJK/QH5Vl33RX8BcjIEb7tnOep3NAWDjTRPytbmNBXT2V5vpoZa
OkFdmcjNbVdDJQ4W/yjL8vio1LNoaSlfT7TgxKdJ8MBXtWNSfVKKKcKVCe+jcKD+T7MRjS545CxV
x4PtLJdOynXTHLFcqxJvK71S3PDYnBr55ZyYoa8/ZYXPiKSOLLRh5L6I7PGBVsMw4Lw3d/kF3XnU
xngRvLATTqqbNHu2WVVAOqQHRUX63diSqTeqLgSDu7cbj50VHpg49e6ICLE9UpXDOqeeYmyGp2k+
DxHAvuemLC/LXChAG4x4el0+0JTyTYsDhmc8jQfT7k+mCezIVJ7XYNnx/+4NbVqOqLf5MtfFlJwx
brU2Y6b6PXTiGFNiocccDxoswvpKsAjk3tORAcEViHOMlqSBmiw5qHr5v+ydx47kSNplX2XQexZI
ozBy0Rt30mW4h8xQGyJUUmujfPo5rOoedDfwL3o5wI/aJCojMsLdSeMn7j2XbV1a48lMiUhGVhHP
2qaAyR9Rqg0m+1B8M022VXHmk7MSzF3+GGVsMTUdxDBvlRG7GdRjmAoDuJFwWNh5WQiTZK89wDTp
vhkTPeiaHj6QHZEIHP3aNY0HiLFh7g2sE3RvuNjhnPnoMtrDWFfS2cg+P0ZRbTwjviYxEcj8q1aV
w5aZUBho5eI9EPYHdoyu9iNrWXdZZrKLQqGgBQsELzU1iVs56YZm/rIOGuOwZd2duK+5hgVkytPp
OHowFfJBv2mTNDnFJqQEl6Zgy9y+vgnF7FJmeVA23W1XF09GPt4hCvFR9aIZADZx04RlegvekrM/
/gW5MvQrXVEMVzsr+0AEsrXj6FEmsyCIU/9xEyC+TngiF+GA/J7CNuGpYjrTORqaOtCy5ov01Iub
9V/FlJD911kV0q3svjWMr0Yjd33El74B3tOy0qhPVUq/ANfYgIVqEfCRMQkrcrYhNJoWEtXS3eQm
jE2zJ4U8Dkvc80v9FRrAm3JVniYS7b+HMXf3WPa/vbY6jRn5QxKHSmFbWzCN/ZalZ5CGxXUuktsG
FQNiMyA7sDyCTCLjamqfBCXKZBAPz8vy1tkMC4gOI+fzFXDYZr3YOlm9eMN4k7c8zRTmXtVPB1t7
S7Ryb2aStaxYXqSb7VPtzSEcsG/Gi7Smp0gbW6QyTYkREx41CFhCw/e9Xt63+bCzqukImpzbAKKI
JYe7SNW3zAjPCfgdFPHlp5RIPJFSXMSiH/uuPY6lBdM/v3iN9Sts4lfQLScSCE8ZF28VI+FSK/Ha
Y81uDFsTfA48tKtTAAcn0rqQl0X2L6j9T0IznzTisjay1a7SK3+W4bHpZLwzBuSejEcAHs/Wbye0
AzO196H4wLjku6lmbEhZ3YaT/cjs63XufhcyPwxFdHEUxwswvY2pp9cqNwDytkw9XPJY0P2JPr5D
RUs4Rozw2p5RmKS0x7JTO7gll9g8jyYr4yL/avTkGNV2IECnp0wx+tlYeMvHnTe9J667NfnYN/EE
cByM2sULh31TaCio9O6YQzHR8GKmBnx7LrJ4ZXdGZ3N+mcd4T2jqbprmLaG5OeKHsT7p4Iyg5Q/A
hr3DsEz3KC5KzGRl0IfeNzcr3HFzH+Yd8bkynI/sJHXIL9o3gpRjDASdN2zLpbGd8/hYFTOPQHdf
tnOQksWnO0+21n60QNfMlAhNjotITxpuvPYa6lBQSvUgkDWu8sFSa44o0Lay8LYh6iejoQWtdGMr
0uyyCmlgTBVvWffj5g4pFd2rMOYdkKqDldk7u178JYYYgvLB1/M90YHHSCLRzRcdIV/cekx/TD5e
3UGE1vsolTmirDXF4mbWPYBbRnRPS/qLBlnzi/FtAdpeOHl1AEckz1OnpbxQbz6p4puP8pgJ3pMK
QAQN6aonmLrUHzLr5HQh06whu7aNjsl7lPfOUGAp7ceUzbB9qWUDgSmRQReLh6gOmRyJ7qGhwBjU
cKfFPA4nw7fj8dgubN09Hcnh2O2NyfadkURvs3ucTEEbCUCLe6Ko/a7EoGahfUZQYb2i7CifhtIq
A9PuvLOncfk5g65vqgkuPt74V6N68pbpqmrzsQI6aw9i12vqPnabsyPEjQTYxOyPStPyyJToToCg
wAo291YrHtxkOEwieUckcUcrvtO8GzFqoOP1vUAQ0PPe51Z3U4wuSkZr2C26+l4P8l2BlJKTk6QW
G7x/q341pTjqCxRFatJdVqPV0Xlae3EYtK6FQq7wYbHs5PyC6HHDZiHflQmpMfSrtLwbt0kOIJbi
QJfJyi+3udRrF6xUEWie+Iraz5JxwZ4SnbghyzKDQvTPpVm8oTh5F/kUngjQDVh8cQSgG6LjfzHL
Mkg854jZis8NIFbKuTCAQdjCMOSJkWTwF2X4oexh24NONxFkUpVsJfISs+gCaOu7LgM6VFwKMyRG
4Rom7yW7dde6zbNuD5H+iLnobeUQFTkyL8FkudbfzQiZIzNkFcabMVqCTK8Cm8SBeik1JF7tripc
X4WsfDljPhrH3KfI+NyEDwTfL3iD4ypgrZ1kT7t6QMThR8Lj4hlRHNViX5ZauE8qnhqpFTBOc4Ks
kuFeMXNprPBBNu+44edt6ZYSjOqD6RZmYDc4EsbM3YUMeZto3g6JbRxTGOAAl25o7HahDTg/g/Pi
5tlzMyg/meXB66rnGA7URss/mSNsLeODAcrdjEjXiL5y3UHVFjfMQNNTb7yAqvuws4VrBmFOm8W7
gikPKvxwk2oz62eIz+iEGvOdEBIyYiJWX5ir00bbjGLeE2jJUkeskt62fWwnGT7HFXQ6/l80Xzom
VDuV1NQO6C6OqIR4YHaII4RFXWWiBljlxWfTyj5hzb2OnM+M2UMEE9p6SeKS7yJQ77P5WUwy8aek
eTQmuauqcTl5Y/cimvhhtK32JdWz73R9lobZDUkFG2GMJBIm9zYJQYGokytDqe+u0U5tQjieUzob
O5N+GrbfDdyqmUvIm9yLcMQV5lrQ5ZlGqk0lN7peoUa2Ath+Nwzmu7vUo81j0J5dSuzI1xo512FG
xkhVSmAGw9U87THapmnRXulwtd1QeuaRDGj7MVei23loPhAKy+w9BFsEtWlBSmWJ7sbBeLRVtba8
a5FCXAQQPMCY4l7Il/EOaO8RUhuiHkhwCbHzqnzRbrAz5qNvar2OGZfggMo3isX6PdRxPUBBK8dr
lpr9LdIfDU3N4rrcUBUacEhhPXvNyGhjYkHIgmGtnIjagJmdMbvbl5nWk9+YVlPv+qHKIvuZjQOh
46sGut1rKL3ZFEbJPpm8YhOVq6oYBDfOAkrvu3ocYMfC9JFIv8Lk6iXmSNOtqaNqof6gBIE4mOUx
8CnRMoRXeRSv0UsZwg9yXwyfN8sgTnCQUUWMasGfLQqLl55zFPJGxhh6S3KBc1iwS3RbEGnjtGV6
jPMkRPQG3DqyZqQoueXsxoxiYzQ4vClO1cFJk9q6yqYmLGFKnQTtJfIogq/m6DC3sj17xJOAsOZJ
0JmOVlKSgSrdokHkis4KixDxcqrkFUi/hniRBO5Nzl8eeqrezdDG5aWPFl48ALP6ntFRPrvB2Glj
ektqrO3sWoJflyfbQiQMjMHW6ByBmJOZYyTHgqXsir4P5+emrGJz51jcS202r2VnRLZ6qtfdOVoY
vgdShrKJtqhVNOPL5bGMslNWab1sKmm3mXlISTlqzI1tNEZ90QaTZEg/cXmjjiEhGPlNOk76BP+e
9RWQugVxJxuRSbbXnJ36eMwX6UyPKW4444fGLZY/SYmwaSAczDrFgKim1yJZxhulrOUAjaIgew27
AQpNNzmIBcH8Q2P1LZPftDfOIXIBTqZkauZ9qcDd723lwq0ZLSpr5EPlep6RgHFJHddlr8/+zvYH
Bq4jcHzHpSTwooJscsvhs3CWtLs4HZxRwKkaMrohy+zPirQ/2GnKU+AiJ3Q64OLm8AgxMCbBpZkG
e19EIbXerOzUAEuny9t6cu0abpWhPThdbv6Utdd/IpUS97MxdT+VokLJvcz2VVvHe9he3anWh+qt
NuBdbabMFstx1GddENdErAoPkxnSMZRONJbw7x9i1MCnIQ2j+zQk4cF3GzYdBI9G7c5JJoEoPoch
3MTJK1S57jxM+Xzfd3oL4muUM8tPxfgKoRH9QxYZP8oJvSOWTu+xVrb70CRudRGqt+91NiH0bOVo
nNqu7tvAKWzvRY2pfd8gGl7b7TQbt+SZtSSANh1qwGJO55NTFPX66Y/o5+vE9u7WPJntpKXpsTOi
YtPEslrVnsBbdhPb5ZfJjtVvvXW51seQFNcEv8VjKU3zlsm+tmuyWZwRftEvGDeJjqG2kxk1RGHU
xZFAPk66qdXJZbDzSDxmHJev+LnrU2pU0WOo1rgha+xW7dHAlM2mGL8W5L2/dqDaeFQnIfSHOZxY
hZd5vEfOuQRp1xlfmcwJH1GDUTyn2WwzXowg8KR1XF3RIbc/RlTech1BsVR1+ltLcfuhiF+Gai8U
qzDmS+S+OG5y1XOd4WjJ+ULRHtX9Q9oUBguBLrLeSElg95w7BCzfqNp1XoypppqJZMeGyBwMRj4G
7dtioU3h8sIkjsdlQkNMBMn4i1nrSJzPqKMT8tY1AlkZS2zdmg5RtAY51PtaN1l8mX2f7/oJTwXj
N2RvaOvvWsPFRLKY1dFc3uP2YYTeSmaJqd8w8ZylnB7lgDWi4S48mc5i7hKS4IFEAroEp2IQkpYt
lDgT6KWTyNvoLopc63E0yRdyraXbCAD1T8RhQD9m9Nztot6eLhBRLdrW+mHJrPlq2E3IzWW6Zxth
9YH3W92bnDCUHW0ZjNOTmTEZEIwWDrnXkDmCrg8MC2JYp2UUyWehT+cM617QuO2wy8003DZmwdU9
ljpa15BJqrr2Y3zRcx6ndrrntsoJXcpem9l+bHUq4WqvTd55KqLv0sr3XW5tNEob2bEZ9uZDDz2Q
tSFlxxIGerj0N6PbhRv4Esa2tsjf5pRBgysZNBtVO1ysagxPVjvbND+Z+Q2MRnth2RwXO70anecs
53SCMTKIu7BRyavTpecZq/jnhALvQjSS+XukcABjY+kDTEuRvebVPP/klpm/YbizTuGsAamJW2Df
IbtaJjGyPQy4fb2jQtyTUhNm5bTn+iRMa0Dn9JrLMv1G3I7fPSOw2FqcBp6y1JJgDer5BbPYeHMq
r76apKVEeAc6DW9wI3sfb8kxjrMerSROq42recPtLKLlfiTkiXG7rpzPtLUg0CSUsXzRvrdH/cCO
1vmujVzexFRIcHBFNny0ymI8Marm1oQUdXAbW98niybpueSyLzV9o5nl/TQxF+rDM9qyBXtuDEws
nuLXuS2M/RjjtMMGBt+zuo14BGLSwmWELYVAFSJOyE8l1pjDtNFZZfMgZ+XtrbfklIBxXZrLAB+K
mXOD22SIzoyzWHubkRNYOUuzIWK2i0LReSYiNJhK81ALLf5W0k4JAsA1MiVZEPa9OlShY/nZYlv+
pMkb6TGpj2wPQxIc9grX72ENraRWiHmwD0S9WoLswPAXiJV0j7QwvamMQgdNqZzAqeblTnYVXJP2
Jx0mPyWsOhIN2l2rLE89I3gsvRMxpEZ0GlTxrOVaQPyb+YE3QwR4trWdgwUT7+8e50B4rN2UQczo
/DLgIV4JOZO3ZM4xadGKdscsizW1oqRztWbLYLe9dWr7kYhASAX6UrMkluGncMszSwiUDmrZY+p+
a2oml9U0bayCy9irCR3S2Aqp3pSBO3ynKLdLGq1DXWKom9VwT6ZQQ/wb78uQFzLo3eFlghjNfWxf
Gdqkz5SfqMDtYQg43vcIN/FIR2BzS6xzrpn67IN2UR5Xu2GARWphHzxU5mAfV3s97o+eW5kAt7cZ
2iuldcuwAqH7XW6/2m617/r2FDHSDQhUw9ThzPdG5qndEKVnyHHRQS2TCdUpW5aN3iq5nQjn9bMc
eHJniVuzdRgPJ8bGIBMH/QFqepvkUDKQ3PEL64bNwEPf0V5j6BAWPBvmhfjvjIccRrLSZRGICI2P
ZjQBW5j3Gb4lU7aaiqlXL1bGyLzxmh0KEnZolj3eAYXl8qAO2yoNH6ROyBT6/+nYTeqQY63fpnHS
3o8jV0yWIyggbJuzzkl3IAXym6LN6kcv1C+e1xnHXiuecFzciGj6niZ5aurm7C7yhu39s/fnqG9U
j1Tw+qaoUDLUKCq/sbEBX43bKzJq7T2FI3qLLhQs69T2B87dPrDzPD+7RZlSfPBixr5a7h2Rfao/
RfjcaTFbRX9VYkHSINiz76Jr0ca/LIb3eloVzO0FlX1/xJ2DhCK7ZzV4KFx5IIwz3w4uti/KeFwC
xSHr2qDT+tvSVkE9pa9qWOT93PRbs53L+5SEoI8Kq9wDOSQ5UUecdFRLen72VERZgcWFCI223+Yg
FINxsTatU5U7rOUM3Niu7JG5qptRmifBEG876OO1C7v+GYlJfBtq3c4GwPNglAsjN4Vvoa8njLzD
jOrGcz+ahnUi1q1ZXNC0M9Uhpu6oVxYDsRUerr/PS4PdxIg2pEQKBoHjfiRoaVf15lPPUeJPK7ep
Lwv1Oa2yMEeBLrP78sFMIsLllhv0rw9aZ3wS8bPPORJdhoB8oidTDRvhPRJgeFQkQGzQ2xznUDtH
mXUUJfW5V73XM/aScjiPWqEoxGFaWzU08W5hnFjXOSN1DnYvnzJm4/qXSYhkjWpjm0I7xnX/ULdr
5l9ym8etP6fJtGG07+zplsjqjfV4N4j8eWb4OMTC/NUX3qlnkFdmpFH0xZ9jQW6EKRbd84Ti7mUq
tCBr2La4cQeAeZzFziBj5Czb5i2N4jMuAJYEbLaXLdlJ/U6CYA14LidbXR9fZSdfuqJ6pJ3Nf/Fy
ik1nj822do8Q8DeZxcR4imq/T6Mb0z6NcX1OGSDdjb2eYG+2b9PkG6BwSupSx1wGhvZOYseaaAjf
kkFMn2072bcDcp7vJBp7J+hSk/TXqV8n6UnjhVuNWxC+tLba0lApevfAzolKzdzJe45oQbQzm3Ht
1pzd8q2KbPtDX2duOb+lwxet9xNWZiwf1G1th5FEND7kqrzwBaKlNRYzxzGLJ3xvi5Gpc9gNt/A8
XN+tY/1iOE62+K1kEWVhBPySMSUG85jih2I0Yn+YDlsl854DLDei6ByZLC0ZBv/oJJR11EGJqsY9
ycYAj8Hlv5n9OI+X0CKRdNd1KYIivt7Y5pWa/8IB/K8I5G9ilUT8zxJZ8qKSz/9AS63f8Q/9h/2H
cFBdQCZfhbDSQzX9l0Z2JUSZrDcRctgGKtkVp/FPtJTh/AFfQzd0QATQYkhR/X/6D024/J2HptXG
xwG8AK3Jf0GWQpjyL+oP14B6xX/wYoi+8HRUKv+u/qjRpxizIObXwQh8z1PnvTPsKnAyV+z+5V25
+0tR8n/KvrjDD6e6v//N+Y+EFn6Wg+YXfCvyd4S+2Cj+/WcRDmDM8IKbjZ63LgnDiLlGnR+d5sWk
bVXJtoUWbuyII+2dqz7kcVA70/goi7D8qJVZXhE2YQfs4+LoFoRnDBbck1SwkQA//+NpjnWo6+kl
qTzz1PWddpf0gqOQIvguy0N6rTlyHyu3usYGnh57IgK+s4efuQXJOpaR+ZXA9dq6YfQaegu0Ladm
le9YFAgblYQzRY3GXnCLYHK47Qp1N4hG/YRmSG1j2PLTteNun3hWR+KG1m2sKT3lw0wmQEU6z3ZZ
tx5t31p4xCGvzS7zcuBHKPGGtjb9eWYGSdU9p36NZzEOeuoX+pxCRT+A6JbJN9nZ7zhlqQZNW+kC
oS5lT6uoPD0tMwJZRJiHH73YMWPDPVRFQqXqs5Kw8gY6giaIBKeWnOV4kpOrja/UTy16S9r0AXyo
NO3b1sPBPGRG/5VPkez5jAor2eZ6aX6QF25MQaSzGdFdTlyY8WrGQNsp7c0jKvl+KcLqu8dF9mD0
s+du6zAZQFgY3aC26YjtVC2N4x0xvNveBnEb77kxVl50smNTvs4oJwibVCtIACbjxCOmBVhhtE54
IC2q+9VVo8HGrnUS50R32WRsj/R03rD4AUAze8pF+WroyYtALqROCDNnHdkRgQbQdgvpnYj0tNhQ
uF6GBS/ve5JViox1u8cPrkg7sZHSKaCE1a6GKHqSPSPTrUb0O2JskpmfbYp1RU6Wo55S3R5xn3tz
p28SvcdAOVHn+aCbyZSIFL69reHGJtxzq2BajtPMCTeW3glrzVmJI6yG0nzpUpCeIDUSCW8NWe7P
EHZwOdokF99uzQgKRWrHvMWUGo298LBFmikB5NuBCmrYVGy8TsuYsFUopEWHajLEx9yhrVduZYrq
Ky2M/NbSw6b1eRhOzU6OkgyOdqzwS5iDar6XzME7Osgwq1jTy8ZhRJr3rY/AvBl2Q+vNKrrv0PBw
LnAozXX3k7WuFfs6w4c3Wiy8uGt2zqkWhNUEphN7QAQ6B8prTO4iNbDWl/GpseE5HKRSxYeTmhnt
XNzmfm6ScLKbjYE3B8GZTkOZdZGHGpVZMQrbZAr9lofxvUny9hfXRGId6w4C3tbIB4TEukzdiANj
Iuw11siqVSRk5LsUZWYSgNjiNOHyYZ+46NqjSBkZ+aNFTbAYFkKkpDNzd2ul0yL2XsU1A3wgGknJ
SRy5SRIH06ViDb524iYR0VXf/+rKEjWPqjJlA6J3mUJ0UpspfUY7OZBGW+Ghm/Tup3QMesk5AX5Z
lsh3D6oY6IgQd9hNYOqDSO+Izx2/JZGlE3rllaMUV7Tz2Aw17S4ymuSVxO0+ejVTz/yeDLv/MnKV
P7RhXJh+NVqwhKU2JAs6I8lSI2Mxbe3ICNPRlzM2smajSINmdrq7EJCLs2F6FzeIyJitHkjOaB9W
CGu6qQ2PYyTzSB4gciBKYHVqVn1CrlNPfh+iMAlalZss4Yqp6m9RLC3cL1jCUSoB4gDPZpLUu2PY
31aBIIEe9XU4SHHyqgU2QgPrZWHQDlvp4Cm7YuGbpuK1z11hbkfhDftosnCrak253kg4T6KbGR86
23pvnB2id3VSsxehN9qTQGr7pTIapw3FEqN1Z/IGyHCFCnEEmOMr+zKRk3XbDu5mQqNFCAvpMCtH
oujcl45alnE7UzZkyaSWQ+KI9ZabNx+eyzbKQfjoxqwuxK0U0XvFeEz9uOBlit/NUC7TZxWKtPBx
8TY27ZphjC0Qs8ly78kA1xbiFEixY/wZDy459zNBSeOjp41RcsV1aqxeCxnSKZVFJ9I1ljcuhxrt
k0nOMpSVSjP3fTun4y3vM962wtUq5tf4rWt6I/79EJKQlvXnKJ4Jb2dzRocjNwjOQvM3yfR1gbCI
whELtBo0djHM6meWWQ28hxLZP0iHbaH1xtL4UCRDTiRdNt2v0dNnRhaM2wr3Wc6U7hzOUdo81Eyg
TN+dhVgO5WxX1j7sTLapo9mQO56yquTwazCjn6LEqJ0DiT2WvNMYwBOFMYqKZygP2v61IN2u2uul
sNikMyo2yKNbk6uAq+oefuOUCEtCIhh4PWT4+axDmbW9JLC1ICqUUXJmMLcajcZ7mTuHdVvZekAR
/BprSfq1DEqop7p3BnGZC8lS1rZro0HuZs0gZqexkvFN3fGB7tFdFyFx8mIZfE+3hngvIJoU/PZE
BhNAXoy3IwRFJ4hd9gYXzt9x/FGoCtaFf1TY9+COzJsp5nw9k0MCN6DLYhMw0+xM5UPmeZo6xXHo
fNWGFYGhr4iiCxKE39JXSxf3d8wdxKeNU6j/3c5NGH8AOyt6GLl5E90ge5LimCE0R8pe6Z6KtyPH
qI5DgLBwZ8+lMqUgsdt1qriNwYtYJ3YQ35NdWIjH6YG9NCmujgYogqzzuRB+O9fEvxXeYh/6vI4Z
IhTMNf1qRmjZdF23aUiOZuRtRwcb9U4qnPJtzJqVupKSNTbAHgmUNzZXaobpt12he2euA0CTq7Pb
EfmxcCdjiyzaqbwlzzHeCRTE7KgHmzNXq1lrDmNzJHQg3yPb1KHWd+mN0IgAHoZqeS4zmFCb3kDl
4K6+I9HhgJyhy5UbSIDapTQmd9+CcdjgGoSW4dpXmbb3yrTRyKV282AY3bgbOvldz2TWxwrWvKSD
3AKWqHegjqJdqqbvBdXD3hGs5PowQ2CEIP+lSafyzptYW6QyNg6tY6Wv5RiHZE8zTNnwWlH/Dm4J
lreD8t9uwoXY6o2YKTK13GbUJ2UDVck+WCwbArTVavY7Any5oBm1r+aPyPFDC96JLhftywudTy6T
7m6yDHD8CnABE9P+0tKZ0ZUiDeG0ysmJNvvlbq5yHEazU58ah3xe4u60L6LgbtyYuOJGywq/WEzt
NnREDAakyU6pnNvHwemraJsg4NM5xdp073bx7760ep9qDlCKXlowgLzERkdIX4o98jmDsrQZp1UE
0I36A3LCwQeRJ49NuwZxxWXxiHBlvoSG21yIdG+PZW5T/BRsrkia03exDn8D0CUPySqsT6gME55s
VmvCK9CTG0OJx0l5UWBUK6KMif2WjzPZUYA3r21Sn1pdPWUI8tg0Wt1n3qOSZ2Y/KpOaEOAki7aH
TJb9tbMz+2oN+UqSRA9AHexrNUshEseqfi8TfX7Ow2lpdrFnvdsUtOAOnOlYliZraEvP1UiyKLew
rzTX+VjXaXfmxENcep19cRZR7GtjfMZ+VrzNA5KHMevNUz5JdHFFU303nkBe1qnqhK0tPzKSeCSz
c97GY0m9h6CD3PtiLIMUxbwkKMjSxi22619ewnB/Y7Ep+iGz3UEYlIJJESTNHytLQI3rbcAfDAv0
kqAsbz3SzcTH5ax6nxQUAjOtMlU/S+GSyV52WtAMFKNMP1/TzJZ0NLnta6wn4Rd4JJcrc0SMoOb+
d9rEQ/S/nX2i5uP33/+GAf5felifiOZ/RC+vGdB//1vQjfCvy+Tf7K/rt/zV2pviD8O0PEiYazCM
gPP8z9aeOGTsHvTuIGUlVPnVc/HP1l7Yf0jAthDeaf4tnOZ0wf+wdmhC/mEaEjszHjMH4yq2j/+i
tYdySkP9VyO+vjpICKs/xDH5HdCiAu3lV/9XawcMAVPUE66uSI/25L49WZOGzLtEqTTvW5sJuGu7
MvAiJKh9n5a3dVcm5zFt2DoBB3ifcC58aXG7soXhJ6NCzxpxRAR/O/Sas5krhK9ZqTR2RvGL6ySA
c5JPMPfmzk6tU6n0BNOTG9DgUjXYT/wse49J7Sjmdtc7JLP2JcZN0b/2bXO3BrptZzeOfWsSuGSH
4snsQ0JeptZ6LjSnCWL6PWh/tBF6EFJ493tKeBU/pYUIv9uE3TqKF1AGjxO0EAZgBrUBrNKcnh+t
PoPsJd3omo3cqRj15hqVkkz7pFV3mo2xhTN+KsQeLQNSGPb6TfQsMLKx/NI6VIdJA5UhEEXvJt+V
6VYVip8ILKBJ8004ADRESK9s8GMiSNRoXKrYaG5YrWu8ytzJhpeeIZwX8LB39uC8yT4k7EAvA0Hc
Gdqkuo/IiLHHS0xtQcqvi0aIscDIWcGksSBkLYyeFngu/dWcyn5P1B5neaW70bpynJ5FOOBHZFB4
GXNjz8++54hZEOSh1o9m3dyMutYd4EpFN1w0wZiR4Tbj6qMrab2jpuPNhKgVHhpU9OOIDTVN/KiP
D1aCaSeWq/O1kdYZEyuctBzZWnpWbfaE23VFbrRUu6reJcOy3EviC7e6lrwsthdfMC6m+zahRqII
oS/0FZtNPLtz3BovLqTDAgF/IbCeqAJOgC8jjweqVlomIvY/b97/akL5/13OlsNU8H+ePb5/FP85
ely/4R/nk/kH4gnuYIvRHo3cSs34hz1frMZ9c/XH4/5i/MjB8c/zySWLy6Lb/vMLbE4jvPv/PJ/I
1dKlIwwdt4MnBefef3U+2Ssg/98OKLohyMjrFBRTG0fffxxQCr1Xr6G4ZvEKIce3TUYiJ484100u
uoT0RNwKNo0T9Dn9Wxj1UOHH6sv5OiZGhCw1GeX4PZnprPZYXaPmBOhdZ76thsT9sWEuJsQJFlER
XxVKX2tbtlno/kq80O1yMik8dOlp6hjvgoowvytsjah5I4UhCLdr1u/pIs3o6GkluvkwJE/0EiWa
2fo0P0sfFP34atVlOdN597MLfoh0w4Uk3KwgikmkRssoS00mwMra01tSV8Hb+dQb3VRsigio6X24
ahYRWtL2F4G+ImKDvqp6VpCxLLO9s+jU08QIvVcLh0QFzOCSqCF+WjRjOMe2jlS4ddUWTOT0SpA0
hZhXct72Xf/YwsvdJWH1ZtWrvYWJYy6pLsVsjOeRN3fDjah8XP7Nh1z35eBolmPoFfkhacZ2b5P6
etH1/lZLoFLlop83ElnP1iCJLMjiiWZtGPszYaelD3XtbVYE9IQ1cZk0ufJOFHqIvhbPiZP3fqg3
/aGcCDOeY/OFxc9whks0nGJLL3+jcVcn3Anmnt5dB3BK79l0LKMrnr306VK92sWKx1Tko6dVODbN
Fp0I2piNPVaWulUcr2uskKqblTTlMmH6NTn4mXaZ7PigOEf1qr3XUMh5byP2l+7sZR3fsinLVFD0
0XR6cAp48a0lt4JBc7quHKPhNh0ScKppdLawaELLzfCrX+25uisbEoUD1+nrcGXGIRarepa7PPUz
sWEVYC/IXxoqQVEzn2Os/pQ5DjqRVB82OsceaihrRvZM/5kWSHXCllkZ9hqFPggYK1siC5kmmhbX
e0gSbGs7R/P6S5dSqE+hGO8X9AH4mga3MR/juBWIm+x+eBva0P2/7J3JbuRMlqVfpV+ACRpnbnrh
Tp9dcrnm0IaQFCHOpJFGGoen788DiarKBrqBXBZQSCA3PyJC8oFm99xzvuPsbYlcfVzy1M7vFL7a
7MgbXvhnLBlf7PNMukjteCiO7i02jh+l+6Awd3hqvNr1twk0fDaQCQ6qfUwIZV8G9dVCE1p1qeRO
6vbuoWAv8Vo4mHxyOYsHIOBYw+d6H9pEBtZhLaoTIkZAy2QHvRCmRt1G5Zhh5k+oesRzhLn/W2E1
4oJQMBuuMWzvxOjnKK7aX8g0l3N3czIWKMZBTFT+wUtl0NMvZqF8koc+O/TPcbu5b4el3Dlclm0l
cYvgjVxZKB9vBn9d866CpW1OUhW5HxmEaY7GPMf1V9Ky8l4NpSPHyJ+d0osmWqDbU+lDPooyvzSm
FX08Y/6toUWEa3Pw742mwezajdolTT8MYw3MTqckD13nY85dDK9I69/QIg+FVvLMA0r4hHgU7ynO
e7IqMmkzRYe56b45hBHpcwWwz8Bhfum5tj2s/7rLDL6X9vSbZwHaT7f4JYvBvmO5l5dOcEttThnG
WG2N+OAXup2PGbNGzmdCLRFTSdp96RJK6ComINgyhsdUJYd4nl32GCZlu5wYcbg3yO/mm64zyHPd
cNUJd9xzD4Dsypd32qCVNXfUvw87mWTs/ZNy+UVtGn773gNg72v4EliFfpNwIoKDt2ytoJccUtYF
5GnG5QWT1YWLBXqELRXrSLFs56HECOnPp4aH/hbUgH8K8t4GoJk6R6fNjO9gyFwenElDStT1YIoK
Z5jbLVZSB0Blq1wolcOfIinCSIBq/Wj7+k0Z2t2CnJiPZds02xYm6ElA656Xht+7cHuaDd3fTLrZ
Hdt/iIRj3WLOGJ23EfPHqp6z5ehluKnGvxBHjfKHyu7o4gybeqEZdVD7sjb/UC+XPvK8jc9hsHB9
IZlLqGAmsNVRGbnzvco7uCBKV730lg/QsM3WYP7/cHCOlNjB4/ycl3V5cFyvuAadUx/J617IHfxM
bYX8S41tcPRAYZ6rvl2O4zT02yZ2rcdiQUhrPZa6PGmDQ1bo5BhoGb/YU5kQ2pV2i5/SAbU0q/GS
ccR01KAJtk615X6C+AzZetXhJgQp8aDbPL/OBDmdIK62PvGb/VRm9R5Lr3GWDJTUet3SqaPHi4iD
U/GT+N550v0py0r/3h/Vcx1XhhvZbaicjbO4P2gTj65bOwe8eHrX5fEZ2iTiMdVdfdPsG2l9SjGs
BVq0UQ3Y4zkvq7Y2nywcfigA12pqT0lgr31fTdsF8MKJgPRCxlE269Tu93k3AH1gEQHRkxykmWH8
tyBcDLxt8DvmR5BkgBYKL2JpMcB19Q+OWNSG1995DZ2Rv2rs5XoenXCXZn5yN8WBueXUv3nLyvjo
TVW/Thwj+XLEMByXhYWAO8OISbXf3AkSXn5DxWEVQj4v3fkb79h4DUhldFn63KnZWdWGdXElRm/Z
jM8DLgOybH/hpkm67GJ7+Gl0cy0k92RFIKq3P1TXRUmeHqlpXBUpabl8CqJpSd+Sdoz0YF6yThx9
CxND7wGeoGT5LmdbQhIif0z99hzmdPEGS74xu0Tg7WxesRLsU8BtrqIWGohHfvT84pTDsThMf/Gr
marnndUsLzkmWrKWc7V1ffPBGwN+l2kbNrYZUZHBydt1vzxb4Z2btBe5PSXAq2Xm2p95acFzyTEf
0yIOn4uwdcmQZjMRTUaloK0z9C1HzQvE4QSFuNaU30QS77eNCSXr0wMdfgamzTIlCtZRDPhp2ctF
YmzeeHDiI9vrUJ019Xz9sPA1rPMu/YYaXx6gKZPVvBOFPbD9xU2z0jaSUIpEvM2YfXlYF+YpXeLq
LRiDGZEXMs/cEfBaLa1fZd6Ob5DcCorXD/TV4/DMh+qiliElrOrI4WixsPjV1Rbg8G4Oy6iD1Ups
MTSuRs3TBWfFSC2Z0zPC7OCsTZ96Zii7BVUMLpJLLqx2jc6OgErYwCYSbWn/TWODg73Ta4hHmVbJ
g2n1/WVRlrfHyGNfhs4l+UT6Bs/QOFPXsUqlzsm53gJRTuk3RJTF8hDms3MvgeoiRtsFTMuixayI
2D8NvOlWJUKCEh4iZFyyAhszsvJJbzJ4OfaqrPKOpZceXlnal9dxJp+KF+lSwBSgHIDP7sJtf6ct
OePAdbu72R0eKTL91dLGcA24grPmLS5cAaezM7S01tgJvvWJbOKWRe5TonI+0L1gmZF3ryaNqBFU
i7NlLvjaHdoWQQ+YEYGN5MKtxSReVd+PyhxJjgDwaRq8ohl2LPLxfxLP+Cx9kR5TXycbODHkJsD8
efn4CeQFUjo62WY0l/4wNS3WT4uDEwlzrJ95W/UvgIx0YSfh9+SgBhLRLfaNct+kobp7RiD7MDIP
s1Ssn9gRc4TN/kwuVmI4cxqergS1oBasFicjdJ8u6RlsK7kY7ULuKSdtP3RtuTyN7lIc7dRmW28F
d6WY3Z2L7f6gbc4SN5vn5wrp4U3EMt6NHuqCkwsZaZmFWzxf7ibUBodr2P8eB/sKw0K+VzevnV8R
EutFsPZGs7rCG5UbAf38O8yt8NwEi/mOPx7oUcPdz2ubd3pzUHrrJHgEufBkZnX1Tjr5tzGZREPZ
zIddPv8yld7SDJHty6Ryvqj+bo4uLrzHfhAdm5Q4+ZK97381tjtcutRxXkKC2WDJYj/nphK7T/XI
Vyzxmv5pMJfyZGCjxQmrw+HHnY156xqV3hXCVDuj9znTLGWgtbf+x2xlw4UuS7R8z6RtoclaPKtO
+Ty7/NhB2UxPpiYJgjdjZ9KGRG6MmIYVWAYL5an+UEWbbpo5EJtiGvKLluyK2JxXlzKYzV8ZrX1b
0yvZUQf1m7YnsZtsTagH52czpiwm4Udv6DLoDoMTDmtJvfwaJHa8BsuzHEvTb3aLEtmu1RlULXhm
Pk+ksItPKDh6J8k8XsOhj4KOaDn+iApwYmMuDwXbf1bBQ3Y0WMW9LEV64zDc6o9K/zGVhTrOJgth
SLbXFLklatJeRFNOfG2w4T510xTvG4IFOsM6Z/rFJh9y+Z51prj2XfMMPaQ9TXZyl8CbWxXeAHye
WXNv90FxYT/osv8Bl2DYSfjpKqogg2D4FThT+lCJxDvJRVhPgpqKs8PRsS4ctlNelgC/iOeXuAmP
ePVGYlep/ZhzRdomhgmnQkxl5NWgk6ayg/CSuGFG6Dqen6HDsU4vBrwbpPcQgITDwDdz0PzOa3yF
XG2zhwZC/iNjOtNljJx+7xGJh9VAaCW34Ry5QZqc2ob8aA06+pixd6IlEq9ySP6d550heYI4y0NG
J8XJcMfsPIj2UdukXpDPmH0SFxnAqNz7oi2TuyBHzUoYsjgfxS3y2TYrfHfhvp0xGQZkF6LM6tU2
L6T7WN/uP9lI6tmx5Dcrcr6hLTmlIiTtGJsAlkm6+Ydx5Ey1ZGtu7U695qSIVqCCmUP7UTJ7y2Y/
Y8HlICKNtnYn5w+9G++EAa2XJe1ovcCmBNFgnr54v9yj0f8dlLN3xdD/zsf5EDdANvylpFujciAJ
ay1bfn2vOgCvKzcVQgHCaDgnFEeT5wZdHWKCtE0QcW4KZzqMJ/vosPDiGp3AcsI6nugg2MUulQWW
+WhZYD1ypLb7IQ1emkxHwmzCgwyDOxt1dD215D6BnfFK1eE1jF2SroOON0ubfaKT4OWGHrjz5sI5
kdPaYxRf6PxbDmZSfujqlkJoe6Uu2gzxnWfWehGpDxu5Lk+QLiTIr4WUYPmdWnWyT91+uEW4vT37
tuEDcDiO1BJjzVQtO2MOT+SH5JNBTu5L307n3p42gyGLJyJy59LzQTiQfdwmjl8hKhbPCEfqVQ3h
eBk4B6J50HCyM/czkMZ9I+rvWqX1J0Cg7lzORUMEB6z7vkkkpdNm7a4Mo1CRbS3B0ZfQGgjUvbHv
z3Z+YHmfufDc92l0zB3QoHNJwmDNQ4aoj7VgkwV2A9aC1M+eIfwDsvdA71T/7jnTbz4iMV8Lu0Eo
t4zdFI/mOasbIuZ2sgECnm/dvnR+CBWOzx6iDptZ4NRDyLIe2hG7IpqLaboopn1v2N+6KttpFVQq
i6zWdIH36OrlVqrFczvtHnIl+wMjmxdx8BoRQPUbotKink4kZKRRUUhCzxiI3BJqWQVChYZeI3Id
lvALsP+VDEX7QlNLvQY94pAIHZer5TjlURYWE7D5s0yAEEJhJlt8dWCwZW6oJzkvv/PYYsM2E7FS
tdnd1UbFWRlQKDU1Vr3pDJdWHdtWu8bEWhTMejpZS2juEtBRghjTOPtvXI+4lDuVupcNKS2sNM4Z
tk6zbjBKjAD8Y/+jzhiAQ5n+TDNn+Y33FCnt1ec+n+TGj0P/3PDLrQM5b4Cdv5ZpDDuO0PxKVij5
4RD6HLp2tStUPX2WvZjuIeKVe5d8RdRWyzvNLQsrx8E/Z0te8U9bzh8jiY21ic3lCjtt4ttDVZ1I
+gq9XmGWY/xlb5FZT1ltNltlmT2Swm2usxeyoEPATNhKo9sRknOYq3nG+8wZGyfwr60c4QF1GGp8
i26fOV7aQ4ut6yD6UKy7zPpBgYLy4eZPCoPuqiRfTBrAild+WsNkKDpBbUj8Y1GZd6q17e0ry+/3
lsAW0NKPsanC7sHDx4TSYpnr0ctczkBVHXHSxPchOEkYHgraROUhd+CWFmPEMp2JidANgXbbXSs2
B1diBg3pgbBGrutC5NFSAfwLuB3FYxjTNTD7kVYTyUmXcBAZp7VhAH3GBO0Tl5Ug+z2yVTiuaEMm
aGrJ0TwFJGoPiTXa2wog1lxXB5kG+Ukkk9x1DfyvOPa5O/J8uBGggjyaHbamQUGoM59QlmCoiZ3d
qgmLjRQbwkVqU7nqpUmm1zlBWURetD6SsvsqG+9iVTGF3os7vtISrW6fLXWwqPveIYJfpgWiWOE5
f0xO2XXfpMUG02CxlQaUrKGkV7vzxvZou/wSqTKKyCYWVhGuyJFeE71TyTRCKyH3r/sZCdFJPyeK
vuwjQ3sfn6wZduxKtyptdoUHjels9SRa27R23S15ebb4cYIUD1AoNuvI11YCVsUS7nxRNHidM9vk
pfVim5hjkbeKxmKeD+lr65NfLEhzJngZ87x+n0ANMEKbkw1ZyauC93FRDT54VNy3UozyOdN84FZt
LQlpATzly9MlEuRgHk4MhUEqTLxgylaa07I0EgbLYLy54SvJM0+ZJWPKOOdP0lRkQI0eve7qs4I3
jnnXWAannn0jKfHP99a11yYTd95iUohEGA/yzh47yzq2mHOYG8NepCc5u7beuKIrmoinpliO0Lis
G85rLrsjAUzu/0vqVdO58szBXi1GbF16HAw/kA/Blo7ahB8zqRsmIUNbfkD6D/e+yggh1MlztQz5
Vs8e97TqLh78F1rjKQQtUeCSsewe68Q9to74irHZ826KfqOrAqfT5P/WvVhe+SSMLwi4ZLDMidCO
xyL1TaiZTEGO1oGHdtoqzIDOxioqd0VqWN6FuTJpkwYjVt/u5UHbR0ap89cJS2V/tdRQ83kATbAP
icdYhHd0/ZihIOWbhMbM6qnuRnkyUYQASaFbqi6p3jAmJuOqGuVwN8rlnnIusQdR0a5VCtqrtBZj
w9nZvE5av5VN9Vy1ICm6oHAeB2o9HqWY67WVzucJ1AyhW5w7cHq4XPTuE7kI5gKekilPJawN7SDr
h6pP5aEIDR+9E838dVGxf7Bl4G7bPOveLaibP3Zcg5uyMuy0tvQALzXxO6n2mQQrqXdbJwKGW+qS
dwcBHHaDgQOCRwY1TiCPxV0wAXDCTj0Co7M87A3LIt35s/LwIu2rDGbbhrt46+7tAWrljg99mL9m
mSLiT1xhUocsJSsBbVi2nX2aMGdlG88VdMTQhtIxQVgdXWarEceYH9WOxY+70mG+CTOeCOTmtWq2
MC8qbK9DM9TPBY1QE6JakXGsgsAqKjAeEZzkZWn3CUV+intR4o/jOWgBkZLnhOvAe7PtlzBdE/Rc
NsuwvE1p84A2fWR9SsQWk/LKn5tuLxak2srMA+wgFZZNSf5zGWfzyJIic1bglLh2uvW4Awbhbu0E
HdvlcUdIt7jxPIO7UEMOYuGxGplXfiVddykJCQJunqqdRb3dtiiVtzebybh0mBVZqjfTWucBFAoe
78Jde0K3B/DPgVpJVVkn/Fjyg/yo/54Q+Du3wsk2YrHHj7QN0uOERgpEI0WWdVlMnPtqIV1HFQMZ
zCk5DqldDdtRkkXn/ckUvA6L416mSWFEJR+ZddE5drXxU9Oii62GCEFy+xEf9ccCUOOJzcC5EuIw
zqkctu6Ujj8LGZsd4RfJN6Is1tzB6422vJi69175xGwgK3OAyguOGzJES0D3j0Sq2gKEsRHkseci
4qP5vC0waCXMDnTcifvtL0Lmf1SDyFx2vXeWNmwvPk0EBmsuMbm0mjtYfP2XlsGlH4Mwyoes33JF
D2GbTNORMh4yREllXdPGvvdCwoddP+8Cnd23hdp30gtPAl9Cx4GUt5cw0GzXWQ+sSY+P664Aa0B5
ooS6rRV7nx4bMZ6O/tnw43vWHZyKTNNXOHXdykQFfCR5due12ZYamiMNLrtO2HzmRVr/ag2MWfXs
f7oSodpxWDOlYZ48ijn19sgA6bX082YTasfaeZOFfJvyQ4ekIWcrLL7kQpQ+1J+1xA4K5GFP0gRe
NHJAjGG7kub0zfO2egOSOPJtbOOtZ84Xx1AusN0+qNYGEgGs4QIZiejKuB9k5z7RWuAI2H4VDo1R
2Hs7n+BMLoX1jCz7Z/SSl8o12X/xvTu7ZJX3QByXaA6WHlNweO/h1X5IJO8hNkQuC6U7dETGquDQ
TiybOnLuUQmGchVrzHRNbxv3gwCNLYSsTpPRjpvU4fnMFzownsqgaZ+0Lh6hkbeMsKCGApabq1QU
AgsYhISkBHgoAGUeqAN6q3O8d+YcgNwhLHlXGRZTYNzRho2/LKHxdyOG5N6/vaid6PwNE1wemZU9
RxnXOQJa7x2+lb2OB+5vOZibgqxwQS0hY/L4OeYC+5XB1R1mOPB2j0fIqbbr6g6UmReBVv+u8dyy
RbXNZxg2Fo1Z+s5zgR0tkFMOdhJv+QXRo738r1Z2X5sF4nE9bwi4GB8+vUgryUPriPGkisSwVHXU
Fmn6rEmfqBNdVbq7n7FS3hzvKvZOFXJ//NGR8HU3XYgJ/FT0xLq1Fg7nrg2QbhyTiWi7fQIBxuwR
Sq67GHu9oxdXVvbC5iPN10XIJLwv5rHpI0bCtP2KfdM7Wf1S9c//vv3iLvumuLH56f/vZgRanb9Z
/NwsM/3//u9n0sBZ8f8xaWTV1+fX+OdfbWT8kf+waeA7v5m06KY3cfdh4PinTcOlLMEnNuaGAq8Y
i6T/tGkI9x+eSeQCmBx13z4dLv9p07Csfzg3QwV8YJf/jPPj37FpBPa/FnvcUlu4PciB8UynQSS4
tTn8VxsZnYB89fRoQjjw3GE/N0Pc10+JrHkK3lEWnhu7FCijuMtj5W1bYTcn4Cfd81Q34UrFfCxt
8MNb9pTNGqbk2BzCCT9EJqGx1L2chnVmisfZD97Yn598ZU07BeJ21waA1vwYzSgIWsAGBhTPOk00
0Em0oCF0v5nQWWlK9ew3Y7AdhumVCKm/7mIzNa5BnjQULNJZp1fSmetv2wRTif3oZvsdJMg4KKE5
P/6er4Z+kk6QDHjcm+BkNcRfrZiHYR03gNIShiMPOD1MHsGM58h3R/Rfg5ueQDYifQJf0wMWJsB8
MXcQ/PiBE+sT/+gDRNstmJ2r3wX3rU0/rp2lw8mfE64y9MFz71ooVsh+7MmEiVXBeC1W9DgKsE/I
uSiPqj92ZuGdM56Vny2gnNuyqFlPpvNUE0nm3C3GHc2FJBg48TZ1VZfbtDT3pIoEYAB38NmgzvW2
G9nEj3+lUivLttOivysY5VdpzZKYbAKpr8p5iPOEiAjHDxuTBO6qUPHLwEGHuVlCmoX/Qc9FA/qm
TNXDEvbygJIxHSizUBdiKxjnlG5OBkgigK4sKoTdJ4f8ZmttIQU9U3NaNyup6/67oxhsCwBVvC+V
dk6zl9ofCGDGjpVFtU95/Q43FjxvYIb138ssjGyyr2XUO1jXoNJbkem75wGtbsXDeplAx3Sc9ekt
XziO8x7PjUwpqpROx2OOQd6FNvk8ZrD6gr5Br81991oFqbH3ZQcCjKActx5ZnIJbrMvsXWeXlAOv
oWdhLHRV6X83wdS8B3lFUj0gTrJIYDsO9qPnXPsTeDPO9MIj7UGwrDmmidWdsH+LA4c+FzB+6/sA
siPAS4faQm5cYXUrlDO2Qyqc84h4c/IAVqioShRZ4nJ2xS7uyuZzHke9m13D5Ea/cB+2Fp7ZdhuY
eJNzDtoxvFH4w5hEdNcvBysFtJQvAZluBXqZGylHLqkHup20/Z1q44sL0c6vZ2bPXI3Ga1iKGtxg
OJHSaMLPplbti+GkzhMfnIVPil9E+LCnKyAGd0uBhblK/V59E0QwjibhwceuWIy122VvdeX4O7d2
qcQzaXwwUTFXAHHS80h4cM0922YOX8QmDO1u6yamsZlQa/qVaaqUGdxO/Z8Wf88uDGvn5OfzFTxT
gpOmzq61O+307Uo8pIAeq2avcG3eT513lH3VnUnf7vuxrZ/8xZLsJdJ7qrWe8rD+ZHrAh9Ci6Xm0
dnR4EHjBNGuK0LhbmuTR0c7X4tLWOuROt0tbul/WoV08ERGlGsHOxH3QiXcfpgmkAJFvbSpR9gTk
9tqvPgu2WlurbsT9VJYArY3l2+4M/TXq8nLbkjZNs8MhU0XEfCOCpZd0WV6qUJGoKa7VMH+OVvI+
a/8lRgpWCG3boEe+9BtACJ7aeL7Jhqn7IQScnBrTfSf59u1bMbvwdow3WACYd9tLwL7tI3MB8TZL
6bPTm9I/sScfw9S/57qMr2Uy3ppMbBdFhTSQo0h52QkrycFLjXdDjxi2HIPq4Kxla8keijlG2ipd
NzJ9YOF8tKVvbOvaPBLnk3RNi7MXuDuAa7RS2nJrZMktbmbzuPB9buTSefJ6S+3KfObR6Isle55a
1/2RTltuDT95sp2YxK03n4KS1y+lMJaBO7xPekjEc00Zob/goCKp6kL/mDy0iHBiJgs2QfXbsQu5
tdusW/PMuAvmAeHKCMvj7DXWsXKs+zBhDSQNLGOaSuV9V7pnQDbAVZfyG3HkD9SZnUuRGY6YlBG/
PWboLTjwDck8m36Dlj0ubfIc6HrvmYylqTNtQJzd2Q1qZzpypvSd/yeOkWfK2rtSIfpclSHAZ3R7
9B4CbgbfpyHLL7TFqv2U4jTwub6Plr0hNvFQCi/8KRISMG7Re9u0D2l6Bk+bZ5yeuQdCw+cvIGla
3bozG1IOIUnWpUcXc4i6Om5GhTbFPCDl/RNbejrk0+XFrHy56nJkYiL+gHLIaD+lLTSMGbrToITe
xHlQQlZV5WNo8KbZHX92bTXwAwjM9juB7fI76MJplXWAL5jcut+LolKSFHG/Cy2j3TV0lPjUb49p
fhr9tg/hqXp8wJelR0xziAxtLR8xEqoNukFMXkqsW1YEXwOGzCfZ8v9RZ9blAB530EwdM5J563vX
IaUE1hhCZr1bJe6AWECTplnDlaLlI6S7BBN5jrvbKjDIZAiRCwTsIiSc7LmIyLzZ7n0etDsLl9bO
qNtlzUq+oG2Aqz5dktNnC2Yww4Vum5gmyNpBKmwl+SKsZdMRKL1P7ClTenquPI7BI9WvRYvb2+vh
7HoTm4qHKc/wHRBoRECTeKRFtc1rm6BXnO0T7OPZ0Hy6Q7ohQkOragP9gjWzLH6ZLWbLVJvJmkXL
25QP/YEX5sFU7tqH60ppL6YVgqHjX74QUFGniEKA3jy3OQHWcsIU6WTiZJbzl9Tz2UNui+LJvMoc
9T+V3oMQ2YgVnJO1j5Mb2Lvld6RKs4mL6icw4ar7TVasPFFPEW+hSYx6CQl4zuMUtWX5mXsYAYaY
vh1Yk0zi0wZRlibO2noGDM1307MNnipNuXVH42tupvziNarbEdp9b/DGrAYVJmsikLRigXIhF+C9
ZO18h7um34etjYLjA1MuDeTm2KwkJHE+pQ7+29VYzEsUu7M+oAXbiEWmptUYqFVUOMl4VxhJehIU
JID/6oodrgv+q6p/2TekPo0V2IJXcZPRijv28bnB1nTvdGVJ6aqRv47sAE4QhPon7bsfftq227YO
jPOs+x9MV9u25Ucx+UgSANQHrmHeR64EcQhqYEC7d0B5mzQkgg5TiGWL6AOCN9NbMcftthyLZNMl
ZNeyuYfB67277Do2ZjLnz1XFF75r4LkHKZhXrJIcghTffw1tnB3pfqeBy/NRR+g31Z8tDo0erzWX
G4ZUDjZ5GwrZqeFW07Az4RQwZlMmu1Cvo5ubObhIeD82+V/TsDVOBQ5iOI5GexUtt2lqvv8ajR1H
Lt2p6W8GZBvwIG7kbG5LZGd0C3zK1PJMwXaccNFsrWR4T+ZsHjZGamBwrtLAqO6Cv8ZnjXE7OQBG
N6/mX2s0u0zVbStzycoHI5lt8aEQtQ+tG1KRE3WV7wcvk2kUDnE3vK33QpomPmyivv4fWScj/mw8
FKTGwtIf+x3Ky/i76RMfmHS1LOV8D1xYNe/ezfM9icTGnExKg/Ag3yICC3Si9enRsHCbR/bfOdW4
jaz13+lV9sEwRoCQiRwvfydcVtBL9iJvg6/0hmldGDzJkLXBI+7j26C8mMo50qKWr9iMM0ervzM1
UEbma1jP3inD8MPYXf6dwce/8zg02/RZZVJFLAWyjWKbMcAsw1JwHLJS4D2yg25v0RfNWqQKK35X
vOgc+E0N2XPhn/gMQNC36M7UOcOYaL1iPItF5kh6uoqte9ebNTOJZXT6YCPJPGNmdL/CvEpMzj0R
AHNfvHzY2BiHYIXSV1Xf9pTLjeThYGF7yDWsnQOb/JsDaLpphX1aq496NjzY0l6ACYY1G6UW85BJ
631MlMHqq/PI2Yw1Fo7IxsaMgD5CjZH7ZOom47GAtTCuMewF6rHOcDe9CR8oE+PdnJlbEHvkLfl2
mWTfvGGkr5mi9h5KH4caBFYLQ0NU6641dnXT1DWHf594d76o8ABNwkrLDb6CnqoUA7P0quSZ0f0G
UzBy7qSU8XEkTe65sGPQol0cJq8OjtXPPuDBC0c47l6CrJyriEOhGvdxFz+avSCvuMx+Nt1h3VH7
bGoW8TuwdaB2LAFMonK9uPFTV+08zKdF58290XP8wbc3vPHYsKVkgxAY+Q7MRKBfDdXTXp/nVNc/
mO2I4biuZgZjO8+4DPQSdROR7baHo1eFVfs7aGfvMTOL6oA10133t9OmU1nFHKuzdaenAgdGDoo6
R05TxIrWk2UNh2CxzQe/NYsHHNRsBcaQ97WTMVY0wB/tr3CMBSlWx/kVp+kLExOfTzGY+CXSOiZP
y9duPYiweh/pdruIDJL22uwNCBmwoXQUIHLiSp4n8zMsPWeOzICEkJJ+j5+CW/gbs15PIV87+eoo
WcyaAMDn4dRO8I0TS7VbrAm9tfZaEQNtjrs+PAKlqMlme7p4xhL12ReWdweIpdu2scAkHDj3i6WH
TckbUCfDHXvMkaBpfoWBuWZXKPNj5dOXwRQLtAIS5c/c5oo4UFOE2xk1ej3anti0Ld2GmigypWV2
MHwaDmU//6NT/TPueKv4/X/rVE/N0Kf/62n4/Vn/i1R1+1P/lKrcf4S3MBEBIZ+qVdYF/yFV2f9w
XDqeaee1HYyjNsCifyaKhIWK5dF8JYSNo9/1+Ov+GSjiDwVBSBkoKUhCQPzv3xGqRBDw7/+XPJFv
WfwM4HzCILglMwXC178oVbUI8HlOw6u2YRNaixN0Z4P9zsnEvXfhxgnuNB1C7h7hyFGbsnmKA2s3
p43LEc9agI7H/hjaDU06dKWwXaGTodXlvk1dmNT0hFRDRQNI6xxoBgLZTa1uOtJBlOvY2tNT7u0H
362opTP+JD72BCISJhDo6dJX1ZUL86HIDMqoCkiSxVJx8eh/WDy9lZm8kBa4Z2fgsOsnoimMGARw
6+LUcosHm4Tjc19j9VnF0p5OsFHoKwycYi5pB1GAOExcdjg+cNehjOX5RyJYv0N4AXCfzRkwG+KX
fMehC1fuL4BA3OdQGprvmuY7f+OFqT4nvSX2lYEis5bDwBCtAnjqgUfJUJvgvBjHTu+DousOxE3q
a9F57qcNfWa/uF2/r0Kdv1iDuklAJLgB7EpLRbxL6cbCNr+vSvcnr2bvWC2m9atx2FYAB0kgQI31
5f+wd2ZLkiJpln6VeYAmBZT9sg3DVjfft4gbxGNxVmVHAX36+Syyuiszp7tG8rJHpq5KJDLcwzBQ
/uWc77jXEcM0+u/4QRfAZ3V+k3f5baOzk3aS+2QpbgOScrLUPfr99EjK+5PVANF31X1SWDdF0z4E
vnqqw+xpqXG4d/lKoBT9kC/nZ1Oho87nkphJTBbubkY184PJ5IVJ5AKKKh9xCEGSYdBhw/JH3v5U
TNPPNsuxG83hSTRUddTXRtu6hHEq16g+x5zP9GWplV/jpiW6wNAhC0PDKnIAdOI6+5CaVUcL3803
pwYOTO7nxwEV4OAcDFUuWz377vKloU1ZfVYelbSaQ43iP4jmJC+7d3TY5lulGjdH4STl/OjMwZy+
zlaxAHteglAbO9Lt3XI3FFaVRL2sHRnN66AhQmSKBi/MnN6D9TApnxuHFK1yiEkVtOWGQO+AfQ6s
pSixJfv2Hvjks9Uv0/PAS+hZ4WojGSFYDqt0ggzVGC8eH6F0pHoxPQXLFBK5OabnwK2bO1jZZUvX
Ufl7bK0KFS0cg1scccaJJXr7Sp6R816VNYspn5CRLaZP7hpHW+6M2p6dKoGqK9BBXypgLtL/pTRx
r/reCLPAVSwuTYo/q23UxWi7zODob8t+6xJuC0KxtrnnHG76PQDq5hAA50PyzCt6g0lVMU8A4I1v
KLcQDc4hUqtEopn3M32iX5guOYnu9+Sysqic/bl6ShAuxaVtATkXrSzfIWtZuxkNzzGwOqheAZaa
EiKUhdHLgxv0FTVbQlZmKr5OTuWeF+oBqhkAXklelceAxmsy8e2NwmXRH07usbFl/4A42vrJer17
4Do7u3RRPZOACRG4OfPQbEa+tnvmzkTwmCaCKZFJ1DFEKtR75a/tLfmpxTFkfHNaPLN5R+gLUTVP
w09W8hCixrb5nnUkPkC6aON15guCPlJs+Reu55lB9xZjZrPDi57ta00dg7nO3me+Xg5MzZlBT1U2
bVm4O/cSCEkEDREfV6XGm3aeum2SVeoW5AKxYFmrn4YuVTTUuf+Q5oAeibplxUgHo2JCvZAKI1qM
VkmPOMvVOZhTaSIzQgSIwF5vawmAMffJqQsxeG8rcncxEQV0xbJZaWkhjW/NASzaMCOwFZi2v3Ws
jO9ajqctzRhDapVmBKFyV0aDEzAQ1bOkl8hS3zt1xWwjoefUms2k3hOpF0ZoR9HIjte4FlQZOmn0
HSyZ1yQ04atYybFw8WIZVhrrwPpOoBQ6cAE6GuvQngMPvmRZ/lw7IzvUBhloLawgFPEcoG11xquE
agwX3Ww0ZjyuEC7anOX/4FKcTSqsL6Dx9vNYix0eRKYsjYtysCnFCW+Oh6i7HuCdLFCLnTzhCoDT
mmB8RauxIAArKtzy+pBP/icxQmzX0wJ6UisBOlpOe+gIFJ6R/T9Ok2XFjlt8BgzhSKS9R+SPPY3l
7ZkpTbs1E/5c9vBOhiaEMEFq214TmqdntyR30X0O6ynRG8BDrPDV8DCGirF/YdHYYBd64elid006
qdUNl6Y0rkmF8sEcOXAzG60ZcbYfRgBkNyGaccveC+Lp/EbsGYxU79lLsqNfAtJdwdTgmLzKWGxr
OTFic86IMdcYsNEUF2n3g3fyPaBlgWeMsBPRi/tct9PBFb+yUgL8U0m1C3wmum7QzrE32BvVwBRK
VxKYZE1AYGlceuF8b3p36+YDupx6MXZpQShXKZpj5iDESGUdsXp7SQCabpBPf5/n8We6Ds0Z+i9P
Om1pWJk7Y2Ynr+XFJLuAlz4Hv+zbEbKNyuNk5Y0buBd6hK2lXDNCGvx9CHmxIdDGa/GVzdTJRHOw
XRR3XFtNj9rA74UYIR9xXSUekowkWa5pSf1hIffLHn44oNEBun1tF0KI1hAWHgEAEQFpDpta416l
45M94sZjdT8DwkKjiIJ92vhJzbCalKGxIi+iwXfY4V9ij1Y/D3w7xF1npHRlVTSS7guZztkUOsXh
jySqyxlhjDo12PakMLADti1eYTQws9nBQVS3W96XHiHBQ1GflNczWK04XjoxVXRgiFRSMqvQFj0v
bchboiLwLuQwlbxnUte/8/3yB/PpI8SEva28FWEeBplwyvGi9eKVML97voxvbGOyjeF4h9DoQAjb
IlZefpl7ZghzXv8oc+9LhWKkzIMnMTms5oYiDKOQCTMzpfU9LcY7b2z57HP/xUUT/4aMHwHu4naH
Dj8GD9U47Ouqmt80q57LzGF/a9MhAXlD8OYpg04kXz4ZARIf13aCWLfUjoa13WGoFbxCyTht9ByA
yk3LZwvTWcyDDXd/6p9J8bupB17vaNjbnZePAX/7Onlx++nI58e1E7gBBqfqBGZ5N7F0ASep7ciG
I37pQ9QR2CEwD1tNubMmThaI3nTEIrmaIJL6q0X6RIyRjnAD8UEcZr4HllsfB7J8GFh52AbWkjm8
3SM6T6yfrOmYRLK2We1kjdbQ/1QgErGVM1Qxh44PkgDbh5NhPdeApigcfNLHLLBHVRjcBGgQt32I
pVYhRo7bLki2bjoZt7gV6gvQHvLv8gk3WXevLLFcEuIdzsCNaed9694iUCNeclV8MXGI76y5Q1dS
ldUdKcf1Lb35TLTS8obymvFWgLJ/4DyGDtbP4ScrE6xytW8yTpR9Orwba+5GZph1j8RqPIWgcnAf
ClLsuGZPzEc4qdZp8bdTVhZbCybgM5yma8a5L8b7KZsyEIqObVzBYKS3xjXvy2gcQc0FkuDmYbQn
SE8W4XMTNPBE5N+BG5lPuJsZblXdLeJ0/153HcdgAl5cJmATy8qIKq9Ko2V1zmhDKvRhYJ7b7GVi
oUBc3VKdqxplVJkd85rjEBYXQbZsb5+03X6p6kKdF2mBEJldUmU6az37QPVwrXvzEbDTN8ZtDB6g
4x1yyL5AmSI1eM1NM3YjdapFZFjH0ZnUu7FoamQd40RFoF7D/sOc1JOblV9X3APgRG3ONbGB+4/n
z7gMRB/mOgyOZkbOg9EinVSl2ibWeFuxPsX2oomRQ1THM4+IdKsMxG9IdxK3MEmYMkXefvLzLL2X
o/aXdxWUwo9KRrdMwZ0G2ekTNMY632mYphYjfbl4Ezrv1Dcvad+67g9JK+iecKYzGqeMm68/XWuA
UwxQFwwLqPH4z3tmIWbqogRWg7PDDVKcE9EvH4n2fXov9rvNXhK92jGrVYETlXBPvXhZvPlSS4D3
G87XnHK6cK3Sx8S51qTwGWyylpLTfAi8b95EVNLeg/XolzvCBMoZNCh1Bc0erHpsrv5qd9K9mGnf
yWMD/ib3t37fs5N0cIvwEjda2x7FbenwR9wHHGohYiIZYFHxgF1ZIm4RAzsHTUhdBVlFDMN0i1fN
J6W7RG/lcyRNDajDQIZZGGUYdM2ehDYycC7rEOJy3JhkkXjPqbQcTLJ8Xd5Pa3aXb9KX5aWo8zqN
W9h/vI/WSkj1PPOuWXbYJ+AV+kEVvI5TnrCNT8puz5tkeYdIGHxYY9cnb4DIVLz6kAwGoopzHaRb
pSmEx8F6mRyMR7Z+X5wFsjSsgcmcpkOGxnij/b47dTMcKpfdrdfxVqT+IYE98E/2XIL2lSyku3p8
nwT7877kvbFcORXtoLagIq2NHP032A8sOnp3vl2UbvZVXV5V5X0Qm8JM9mvpk5+qIBeOZM74uDGy
0rJjdFI/tTcOR1KDBCuFaZSHxuouCB8xUWmSU1369cjveQAdEqrKSjcHw9Lpvgj9V77ie6RYvLCy
gz2aQDQL7yVrMmcnk/kDj9YZHymUO99Cw+68I2Bt91k2d9sAxMhWFBO/EZhkabFEyum6VzIMUEJo
ELZod4lF9mLDpmtRzgMDyVNld+/akGdLDu+2XzwGlb7pbO/emfQVTYoSTTArDHT+WjUti70gSU6N
GsGUtIzpXV9+EjPzUBiUDGROYVO7EgVcQrcLo3VRE6uXJa+mk8pJksVEzTqIXRUpE1Em1ut2J9xI
bJkROqHigOFLHsjvmrZqHckSWMc7UfpqY0te8khuWaAPyweNphnjt/k0K7mDzWtA/cCYPpkBVek0
9ldT7kQcHS0h8MIoTBGWMA46Ip79qrr6Ro+EGNd58oRdK4+ARHXn2S6PedH1TFeze7ft9b7yBFGS
M+HS/DvZumOsa7PwMa/6Xein2ZZ57td+dD8ys1sOqU2fdd0G0wfhmbK9gYanvGQM27dlRgYRyouv
ps8bazVLjtKSVKeKdJaHNhl46ZctmSQ9aeKAU7+FdffoEERjm4zM+XfVscM1i9lMI+Ix3OyI3Q+n
BEqQyKyXb2a7fvg2aObaRzhgSF/EnRaxrXFxFTK5LXR/8JR31jY2slT6/d4nouRmbfyr/H51KTkG
EkilessMgTzn2jdmGPujcM3pawIvj4ws/XRoCnf20rzZAq7NxA/vNWh8wmiyc2FD3stYCkz5spcu
ASGVj1+P4RQVAgB/oLmfSnXsqptmyz8QLqc1/GCqjpmPRBp75T4h992l6lAfhZG/Ty1hSLLwzyAq
NbN9JBAGKqs8Ky58R+/m1YWM1TXYTr1H3KaaiOfpZLqf+7nGHUMuBP/k2CV+Iao6gwaowCS2BASy
ZQIgtWGP8YL2i2GRWR7gfOLcyDNgvktByG0v2wOzoeFoC+uu6elyW13lwBIheajubRhT2g0TXO00
Ivq3WtKS4HldHCiGiJLZrhdl6DLFUV8Erh/hY2+cbR21BKNFddJND54N5quqSRadrPxUTQshosjl
ldIfDmfStknXEaLtpOMkqWiL/Qpp5rpQ7ZSeeRIjAieJKFKxV9z7DeLdOrjSNhaSc3BJg8SOM1e/
GbYgs6eiKw2MNqp9j5wQtCgb2yUPlKsITNtZL6q1d0FI0CzDoGstsAkFZr+FjFVjTe4S4hyiOchu
TGP+UnTTm8EUKAlwnbDzJdjOxTKjSWvwsj3jQJw5xoXkv+zObDL0H8NpVNhJr82fGA/JahI6Ybi7
XpQ2yt5pReqQolcdBG3o8K2gcHYYDF4TX+9Iez3yOMUls4NtmJdkOtZ3ONqgz6Rbk2iXVkiQHsTO
MJD64S6kF6wVMvbis6RWnyZWL6ioSXBkleOMe19SzgctSApAhkv7HjQAyFrjUM7NmYTYlwDEaOKP
T25YYm9J5y+lmzwBbOeWYDu2WVGwsJPQFa7qgvJx2SFdRhjd5jFDE2urKi+5VLbEb0cgW6pReSWE
1yE9PGqHMAWsSGjMsJlEyN0f2Phruqcku8ONSHL1MN11CxU6eohtkIbMQ+snWHYxv/DJdECPELLD
DGK5hMt8ac31oJFzNCw+IEwSGBRqNnUYajqHaRVE3yjRw91ITUzA5nhNTOW4qTI01i7IKrWtF46B
YQguwA+YPgw2aHpHp0eRWz8kuGVAv3WsYTTU6chFpMzy5SVEah+mLu2+Ll45RYl2MtHXzD8yhRk3
wRa6X1R65yT9d9V7cWBNuOOqH3CRn9fRE1u2njjJhUq3Fj2x4cw3aLHUKffNN35syhF0BbG324zM
UXor4hiB43y303bPBv2USTBLQdDv7YaZc+HMMb6QbUGACSpGhjJgjj+mETQ2KIWzqvqvdqnnM2rQ
u4b82o1DXtc+dLHULEixfXuloHJ3sq8/wrp/Dkr/3Ioslh29JFnrkpCmbsdW8wXlttxhjQPWBCMw
mgBD50F9h98wDrFK0Q6jC/XHn+1AbIqeMHD7XkpTptD+5TfaalCSIQgZZ0YXKrgVo2JP5hfTIzF+
qp+jKVu9ft8UqZAHtruUZKM3+Ld2u1jqGdcO1Ic6m8zhwMMOfMLQa2V+nzNGTGQB6fWAeZwQAiwe
VGcZsZEtjroQvKmZqfuJHJh97cpx57TOiI5cV4x3nO66rPIWM5sfYPDn/bFTMJYzrnnShvHSuP2P
SQQNQjgHvXhGuTrflzM12NbOdInNurKRBjIcJ933JhSetL5CG/rGBAJ3t5OzeH1ZRtiueOqlNWA/
sWc2ggHI1gm6HtEhP3vw6FvhzNznydT18sleEopHe2T5UMLROSrXT9wDTDgGN05QiyeyAXv05nO9
pw511707BiY+CBPmMGQeFKBUj3jpaMrm8gyQsOw/4K9i3m7QKPS7AgLBssd5TJFAwkJPGHaVVlG5
quemHWmB4WrDMoYaCICX2Z02L4QQeA9pgyEQ2zZLpk3tzhXD07q3JTMJcn4Z2O/GERks8kcb/Sn6
XlCsjdn6DPRh1d+hVcuAZEk5pQTyDsNZiS79Fa7q9Ld9bYoqLmdnTLd87Vi3Cxo/ZLuTtFAPplPt
E9jUpaQGDgSnHEeZB/PZHxk4ApsF1A9uyICOiUtc2wWgS6s+BkthAX4pm5AYno7YO+yagyfZFqwX
1B79phOuUcbspfArBb4w5AHuNzG/bm2RWOdPfr0ZXd+dCCWlb78r6+k6xgrIUyuApw/XsPcgeVnc
IfhKgGlbRWttFXactVmGRgfNMxGn9ehvPUy9Uag0gfBWj/3cp10RgDgt1g/jgi0U9EMGakisexOY
0UYqQ26RWZToRXS9TeQo73OEAwdhB5fMHfjaLJ7GkyVWhdtkKPdTodm1qrQ5dY59ydOkJG2OBZan
q48+wZ8IZGo8EDrqnq2qMbdkKr118/VxNEArqBJtciVbtWO31YNbmDlls2Uflo2996YSlRZg0c3U
LAlsg4k2Fx0vOVDrQdnouJKUcKlJdg9wKlmqhIEZW/bgbJE+EX7pB0Vcd/XEAZqOLFUIM5sGFV2p
Gj96Q0+v1qBTpK5uYZwgyHE39X71ULGFjpLe7A/2PLwwGh6Oi0n0cXTdcBJzrtjcd3hcksJwn4Rn
DWeJ1T+e/f46mqnVKXF0fggF1htjPogewhvLbqgR1vTYpMGNmMaT6idzOxsVaDwXdjIh2ZSV9vKa
KeenLbL5dsxSyPB2Pl8qw3oFJLXGjgLay+gA5pnH/ropoB83dkdoAtnQXD42OG3f7Ump2mBpn6Jw
rqGeLXMXT/BUIgZzTGuIhSJCJTgIuoEIvWm4y0tZP6K2HB8gdpy9afI3y0gBQ3Qsgal67WKvNap9
bc/pgbXT8DqAFNilIs2eiRW74Kj9HswJ6GFnPlXMGHeQT5w9kijne8K2IC5yhJVIZQMIYC7fesG0
GAuAjYpFrUcb6sJRKlzbXu3k94jdMKOv6XjEAPg2kYB5yLnhWQwOXP8OKK05tbw+CruNPEGscOuH
xDqhgooMgvxQnxm8wzPIElsEn6hXKoZnOV/6LQs180F2pCj2JXxkxk3GDhLZvHcs34iR091Jzhho
dQkWtRKgbVviQJ5GdimlwZbVUCyh1Fr55CLhCwyR49A7Y5cchjitBroRvXiRW86cHIHs+lM3cMKo
hJhicCF306ArQp0zigKmODA44t4jzkamLOSY5JBXFfQ5pZ8J9UNUGXFNGlSYFjgcVo/Mr0qZtMOL
GexdNjlbi/6WEMnSJusF8xd7tFCSDFG/ZvZSUJ0aGWsz/9HsJme3gPrEZ5l+7dBGnYOytfOru+6L
6OQag88yd02WvSZluuLUtxxSP1igZImP+IfWT173Gew/2XXeAwYFMotN8Zny3H6uq9mLaRbTF+XZ
D0uZf8d2hb1T1S/SKl+QUdaHpqq/luSIPdhYkG8wh8/XHlpD8RDTmZaFGIox0ZfMJIq5ZKpIyBxJ
2GGZz5urt4Q+t2oflRcWW2IYe5I9Qjiy7rwmbzqlZwWG4Z9QiPQP9YIJkbi+8qNmoYz7swyvgDSt
2FNLsRkXt9yjhImsGVCgZ7bLLujIFnAIpqWQp9ogIDX9ICvhsapGhkim4QInc5NdUzQ/ZGVONy2Q
hnJmBZEYSXNPkFsZpXm2WxgLSMfqX9N+kFuNa2xT+m1Pes0wcILUuAjrjIKJ1AxkfzPmD4/4DjT5
6LUtL05GytYZcfdxcKzY9dVdlS7Dg9WHN6olr+Y6MqNBLd8YJKVnt59LhD2j/QSfio1C0+WRWNQj
AJhTzYt061J6HFwokdtO9DL2Jo1FzDQ/q5StPjHaL/2qL22QH0lY+Wl7QMcAYGIeJTzxPUejt1m9
ZN403ST3XhF4t9243g9ERrdRWtrkWivvGVDFeHTgAt43U1dtqeBQwYaouTehOyEdqGf7SLwRymFR
xEO2XkgY8o+Vy8NPsKf3ziKRX2MW4pwZ8qY3OP8IVRtvElUiqG4y1sseMGN8QB9IFcjY9r3FPoyd
oW+Yfob3BkjGCJE2dEvLsC5Dh/kV4XhxBPwDFaAMvOAhSJkdw1SbX3nwxquRer4+xu9tO9+bTf3K
3fCSDZgugtX/VjBG36IgQnzc25S1PfbVKZUfUE+NR+bz8paKactu8XoROP1JYwCnMrfJYeS1HFsJ
eXqGg76WwGf5bVyzV5xJP4nvsanW1zfTLsEaeZYtQKl5yyELBgyhAcwVv0xeyIS+VkXqkHO990Sd
eEc8RdjvuxB6ix4mAHCZ+oHVZiRsmhHNwr/0IvJMM01csMcixnjl/CRGOscb9eDrIgUclC+EJBtf
ck+nca7cnAwc1txuVtfsB+EH7Ckl/COPjx1ZuXAPWnjdTW2XH/BF0qNZB92LMRLJm2TrtiX18lB4
dPV6qNv9Alxiqx3p7GZ2ExidPZvjDfpYEfLBStde4wYJM6ngeYO90zj7S7HNAv+8TM3zEEwvUjhl
HLhlcEG3W1zcDEH6POQnBMk2dViQU5RM350JlF9RIFMdFhZheiQDqxtYd6LpTc+C7Dv8AB89Wa1A
p8KbOWdvE5pxdcUh2fVIYDueT1ynAZK12T0nCaNWYdDG8sRYE7q5xHUvZMhAY8QgxBqrKOP/rwn7
XRPm2v9SE4bW/389f8x59UdF2K+/8w9FmAMROgw806O0/SUJ+w9FmG3/Znn8j/UucT6/0/H/oQjD
n2jyP45J3wZaaot/eheF9Rs/hz+0Awshly/8v6UIQ3X2Jz2YTWEtGECGJiF3geVfnY3fPx4ZihNQ
Z/2bw60pAo0xpQrVABuC/4YiVWPk/kRIlXWY6bKwJ3LVKsqR1aCbMu1ONwhBPRanGOdLbOWyd93H
v38//U9zubrAu/978WC0tv00/Oku4b//z5sEXKBrXwV5ru2Sa/CfNwnaQHpDZmDsrQlSCLgT/nGT
2BhcQyd0Tcu0fZcYgz/IBp3fXObYJn/LD3yLBeHfuUnEX28Sl5s3cLjjHEsIEw/Xn2+SJnSUNSS5
porVJAdVBN9YbF3KBrlTUE1PvavUg1H21k3YOsk3Zrw9QV/UCcgaOBSBOA/i4EunfYGoRlTpaATj
B0bJ9h3UBhSkbrL8Me6KkVLCV3lW72r4P87uD5f7/v+MV7yacP+Z9XB9aHxT8KxxvdxA8Eb686fo
Wx8HYW9YkWthTezznlUlFXpUaMah+C/iQRZRWkxf/v6vZfLhYWw3kVz6f7l44dIiwKoAHK0UnbND
XAFoI2HKO73oU6sUe3s0aP/6d/45s/L3j/rH30nuxh+f6gXHvN1eoUortgNgiy7zUWw6XSe+/utf
JK4/6a8XlavpCJI2uUWv2R9//E1mj2rPQB0T5ZbNqkc2TPO3uSozNgC1Mp7HNXTOMlt9eAYTm7yN
YSLD0CDLWHwzuTGMxj1g00Z4qkrh5iw6rsPsOZ/Ko9UI68N0pcF03tYT++cqbO6x3VHJtZYqq+2/
/jC/HrO/fhrLs68i3ICH0BU8UX/8NBaZQFgVr4ztYaDAZGaQo69Ay0JQkEW4o0NRAWQ2WFtok/qq
sTAA2r+HuvXzPeVyddazsi5JUpMr3PPmlZsx7dTPzFl5YsoVVmds+AbjxmpyGJxaVYs2iNQ5PqK4
flqnFOWR3GPMf3qquBxBS54z9j2u0ny9XiFAiT5OuIgOsr5pU/26tIxynDPxxsZzVxIgxH7n+jXM
Bv0wQITE2qKpSmnlW8axW4ATzs+1aMhgZJ8fQr1EVa+ihsqDPd7UGFuLMfKns7S4ajJ+iRVnM5Tg
jR5D+7NscQduZmmNwWYUBsGLCh842CVbJct2cZE+3QwZm8JIywU5Dp0MEEUb7da6cdktERR6bfVi
33IyvtfVHkmsElZaPK3hdOrSAm+VVQt1musiAYqsFzdmaCXajcTu9wZ/nb1ZKQTzxTCdHqt+0o84
mN3nDHgjjioLDva9mYYzmdNJJR9lNSJjWhRgJwwOs/7hail1PGNWC64d9cIKpGQCS6Nl5F0MXXd9
JABVp1HGqpr7GtxSuveqkh1R5RR9CWnLQewZMLJCWjT1Fm6BdKiOk4u+lCY3xxJSmkLvhhyK0g7W
oYjdzJvXDe45Jjhk4rgoKQE6Potk7U/ChNi5529xh1RJz+wRSL/GIaHd4QmLD+zDAWDWZ4Ywb2Zx
ouyfTe66aI4LYRPIWarpw3GD+bW1yD2Mppwvmg5IBqh+GvDxCwyEIjIsO0Rbpbr+LPnWlsiWskJI
lrVzsi87qIpu0HtdBB8IZe31fFZ5t8Buv57a3vX8nn8d5fX1VG8GwQEfXM96kl2tm+F6/pOOOj79
m1zdDs5Gz74hNMK4TVsEB6mJjAQJNc4ex1yMYOsNCFU2tleGz3khQe/93x7kv55K2H593n2kFToO
T/RfqprZCQTkIBz/Wvh3tS1/BAXbUNz817F9frNMxDyjlf9sp2SbIHba6t67gYkUMmRTjysT7q6q
f6+Q4XKkP5v/4vXz5yQPzmT+TYHJ6NChouN9+peT8p8XBnIyn1j8+vDgELKN++uakAXD9alGA9sr
kTFevF4v4K8L87cCXv7fJIzwbeFooNAhoNmzrvXSvyzG/v3b+jP/Yy32X/7934szwU/6B27E/y2w
BXYMwYHjm675z2LMMn8v5sPAocinwuCV/A8PR/ibTRa1b1oe9ZsdEOXyd4ox6y/vdhsxjGWZgoLP
Daj//L/cR0vqsutsx6+4wLlJHBaAXR8BTjPRTy0lpBI8ql7dHufaCJ6BujqoakrZ9sEjEZ8pqXZ2
r6q2/wqFpm+gLORl72/7yicffduZmeN///v33P+4St7kzf/fl/L/Xo8f/fcx//7xx1uIKvk/6nnr
+nT/fs8Yv/7/P0p2wzN/c7lJQ5xBnhVahKL8522CiuA30yWGjG5M+PQC/NnfyTYz4Yb/6Rj0SNTG
gQgEh9mWw4kT/uVWaRF8iLYIrlCoaa2GXshTWVqMCSyiPe0+EaRIIrFuSYDFWfDZghIczfvEcS3j
wTM6thfdppG9ZGOYkGbqiLjBWYskws7Slk18FYQTdAB/pYRObs0cJRSU7zTJWHYyghntfV8p7SxP
A9aowoi10U2LOhHlURM4lGK8ZoBMGPEabBBaYRXuZ2N07nDkWsulxbgCfT1k63Ugi2Ttf5jDqGS8
SmKlv4+OQgSapuMq8Rbpvo1J1ujFvkVTKxtsmmMKR2pMBoPQ4KTlOD6srsOSa7M6zFURnVOL4VJf
Mka0zLoZ4u7g5TB2S1VX3kK5Zkgz5BVaN5joedd8HxZbjm+a5cwjX164beZq8lknWbPIWMw34fxW
DsD0rCBNt042hyQtpmtIKJuPMeYhVG77wm9g9Rt27e1iZOBw+sLOJMP9xGNelfjrCTsVgep1SH4l
ZJNR/ahCuxvPq8y8+0EnZLLinGzIynC0ke/RxwXqfQyr7gjdw4r14Dkf5dhjI8hBP4gr/xlngoR5
vF8gWoMNsKxXBSkLkoXvmHjFe4b4xC8jCY7KZWTTUJvVnEWl4g2ZzMpBSJH1zdtMCb8dpxUaaKIl
461wWtzIQIYz7OZBJszNmnqXNIRPw77GnX4o3GHU+8UA3ySe2DR05SvxQkbxOYB3hCeMN9tm8Jnm
/p1RZcv17CFpCT4cJ/UR99ZU8E0D8z73AaqFb+bkyH0wWmhKKJfAToP7UIK6M1288IlEiApcd7ZC
FswwEm1xCxt30P/z7QBqFmmyT8W2EmmfhXN5r1fUOhs0TvJr0CnG2o0onMhKM/ibDvukiIE4LMEF
1Sa7laVHcswcnH3cah8X0r/fMHg2daSZ+oP25tB8kcEw33P6Y6RyW2Aeul/ASxttPy6ftdUiDXbt
ZlYwWkCuatHMA0QhktTJqBFr1ySxDUYgi+tsWA/DmopgO9qLxLRgj9aN1UsjzrTsiWiRFTM8j+GL
ea5LfsQ5731kD9hc0msiTzaEuOJLg9S/NpboxGoaXdW8eo2s1Qdp5/aOdCN9wE/kZqeJWgMdlZgT
8ZMnGLB/vSQnALWDcQNvwhkO5Fkr1HZ4uYgcFUX/iqjSy+6XjO01u3k7Hojo3g3V1cjVtY76ORNl
9BbqXB6EOxrvCrVwEolE86Yh2LbC5KNJCG0dHSWAKC2qL+KxGzQI3JwTTj/MEGhI0K05fPMZe7ZI
TAkilJS917IxOt9lOzI77lUVP+OzQcyPkEenRUOUGInlCHB0cNAzonu1XBWIyYTi7eK0Voo735yI
KBldjNPfaQP7t8ouqvaMOhsjV2qoodyttGdlPJHIneHozfRhvrJrIiIiRXKzOHl1UUGQP1qg0986
FsEv4yrmt7Vcw20pMTYgARtThI6i9JCxEHFYRCsuKhnXKBxiC/X7SavF2WsoJvcYwoS1T6fBg1Ie
pKAljPbqVyiM4AaXZnERlJLwlYuwvwwqVG/BDC6H7hj1wLj1M1WykZAIvDwk5bc+0CS16RNv2TU4
2i5DNgTd1pFB3ewVrQLud5SsaA41m4Ng6gMkYVV6G+C9JuqtccRubI1afO0dTVKii3+HlIWGswNR
tQGKUmmEl+hcoWojKvauYiVM6y6vRWRSqvAvc6fc1yTg+MaEpNVAEO6KWGXpxAAh20IegLtvcb+I
vinudZtirEFWRlis2ywWHvkKzRZu1EWSs7UON0WfLE+NH7LOH6D0bf83R+e1HLeORdEvYhUJgiD5
2rlbrRws+YUl+doEcwITvn5Wz8tUzcz1ldxNAifsvbZbBt6LRm/yWMOo/iBmp3P+QeGLih37E1gz
Kzo8VXPeAmNGOIluAg5nIjAarlDHucmyZUwRxDQ2+RgqP4OeusZu99QpjpgNmAkoqfMsQH6FAZKp
k6ihSg1ZFvy2+OvbLT9jdrcu7KoYnHjenWq9tDuvTvn62O1qoBqTI2vCBRw/Jq196pcVAUeYvSiz
OKgg27rAjl6TkADMCIZS0oQ3sHrSPKugZSYV+wTOTS4ciSZis4N4N5DPgFc4yUF8p18h0NR36OsC
SHSNYffvMHjBp+Zc6jaDWG4xJWV5dG8vExlQUXUYeD0JUog04qrA8JBscsRKj21QtgSELrm+T0cU
ztxw0xxDIA2xPqFDqX2gJOgXTkMTGla8Wa+RahlSfn86Ndx+hKluFowiZ01e9K13GiaXrIgGJQyb
X/6/lgVcHWgkXSxQuN6HQA5QH/KUcK74jYxOCeQznbDs96hfEAUYdscgI0Gx86v1SXWcfbexlzAM
5scoayLkGaUDWWlRwU0RPHLGU+QaDUK9dquZk89H2+Fp4yNeZeeKnTfeM1n1Dswdu2ok/TpvvIMs
vOkSDcMi+KwclZ7TEdcRgwxTuT9zQ/5Zh92OCxoitE7WA3e897Sw6QcMMKTh/EjNtHL85eVxtoZP
Ky0zap6coS7bJJZZR92MmLasV8VOw14v905+3ZMSM8UFn03BRVhvMzxW5XsMYnzZd447DlvDeI4s
FGAmGBD84sGZqxKLbIuzkL9UDZGtx/Nanz2d095TPg7zkSt3PjvAYyrM0FLuuZP4muIyhZ1GNBum
vEJoBEydosU9t4H1MDAR0vCn9myfnrBf97et02qml7Go5vLedePiCYsw/Hhf1O1yws/UINJFyfks
NObebTDGnNwecdm/0GoZJPqSm/Y9KVb3zW0tvxqIsPjd7S1Pb1iW9YvWWfQb7YXzlZNF0d4nEyE6
j5qjaktE4TxDqs/BhRpLLNBeCDE9dbOtuIyL2Q9RCxVh9gsSVPpTZYlUWxwcNVqEIknldXQEeOnI
Okjsp74HEEzmIORhRNn+f/ybYpQYS1a/YO7pluMSplQlgu78E9uTS8pg4YI02SFbrEv0uq5ddpHx
V3B9bkAc0WCB0OjA99WGhHVwik5scx81TCt/t2PIxLPHtu4cZtdZKlI5TIpcoIqW+dWKfv7PZuQ+
rV7NCVlPi0HM43W3DMkbKmLTs9B9nsCdYqrXXru8r7khUH4IbMzjC7o2PiR+qspDPrMa5yvGgD2D
/Dj1vFTPFrjrN/GNBCuy9WU/XIxNT8RlVODI9Z2RuWgwg/HZ9COpcTz4IUd4JuWEOlKziaLOzUMC
xon1qrGeRXFz17udD70Ke4BVULCBZ2A3aMUMXiJX89uK1QGrIbvxbbiUzm4YhglnT03C1jZCXkEJ
PpvodRLG8S71IotsV7jQlg5TnQMgvi0V/IfVJpQm5aDhLsUoQO6bEqINte6UDPfGk833iD2AGoS/
vt6unkh/IP6n5imotU4uhijG41qa5KXn6SElOQDn9c2oLLPpjszh+pZh4XYvOGlshw9RWQ5JoqCY
908i6mKF8sEP3js7DzcSU6/vhiANo+2kMI8foactgJL6Cq+MDqP5J6mdwLsssfDrbduRgocsa4rf
DYRh5zAxoLwGlFww2hH5sfC2DtoZb755gJ28Y442m5mVtuJKIrIjDVgCwxIhsQkV0nIh2Wcm9ixo
8RaGSYUqH7ymfTHLgOqpdmx07mrPRRAtscTc/AywYzrJic/XMQXXpMy9gMcC1eGhI3/zHzZqcAXz
qoI3iFbK2+D+Sh/ycfSzLwVNEKO2rEmMjoJWi6eixdN4SKO505ewFtFPRSI0wJ8Ac0VIHtYNsGBa
NOwNPvqtdHL926/r2bnj2sWnUqR9ODxFGNb+9rSI6IOxfdx3C33CGYBDON651km/F8h4OBp69Vwh
hc4OdSP1hJR2zu5pO5kX8283CCUHwWsBMSvNzqXNYnkVc1R7d2te4SsYh8b5D4ns6F+iMXWLH0kO
z/SfmyZsjfIWBQNgGzbpv+JZVT9rPq/gCafybur97KIgx1OopelPWAQdk9KhCn75S2SgUbiO/nBC
qyb+LU31rKYs/ODv7JJl1HIebLI2JuumrYaJ6IWqQLrTJY15n1wjkFsH0ND2nEo4wVKnr/x7L3YC
4NzZUnYfUFiG7I0MlEnvFEOr4mVx16q/VK7KQJU3KT3ftgY+WZ6RN7ju/UzC4LhvEb5DTU8I1SJj
x9efft4M6VEqub7J2rruvvWcGTNRH+XTg0AN8XsUfMj7adLC5OTX2jU9WvQNy85pwnz5O7umDch5
LbA4Q//0bgnj0xHCVfoy2tD9gB4i3qtJjefKxTX8IVGd7GA8my+f+yl6zvvajpspCmaeaRW5uzEv
LAW1F4GaBRCaoSCeSVo5p6HfOXibWrkFxls9LiotTmFfR8cscKDqSR1CES+Se29BmOAmhffhuFXF
U4kuAQRF3Q0cOiOoxHyihNvh64nHjaJ9e1IWJtu+z6yPoY/1gSVXJIMwV6AkJmO7IH3gFhgeEwpO
3BNlKC7GUZXNye3W9QovLI7IsK0CnPUBQVYHqmcwBx2j7nCbAHvpUFi0vNF1HDTlL82zUN+3gUdL
sQy0vMQWWIqLSAVAy4giXtFygVU146xwM0mZH5N6WM6VExU4qAXNMWbp18WtE/chX8BTQiZUj2D/
u3vpmZoGYkGW5VQrMCHGxVXyHaETRTbLOv6xUbO31aSn15egkcsDutFl/Gr8Nb0EkPsg/a2hvoui
Yboby8H+Z5GZhXuDEfShTOV0XOK0JScWrNWwxZicRzugIfalFlDa8UdlMYzaeDGvxZLDTBMAhaD1
1cSAbo3Ww382QEKd+OGkLgOJJHLbInSG6Z6F8bvCcP564+CjzqJ72VgrcVQkOCnS4yjr9TtwVu/V
maX3ka1Ouk1769h9ScTXsYkEwItl1jOlbScoykRuH8hZ4Ru1Edxcol4GMKtGkSuBV5QqmPiRESXx
kk+ACvWM7N2LjjHRr/EuzAxSRtBj0dnoxd/HZEct11GMAVbwXkL4iuBikOeBbXSb5f2EusnLyq3b
DiBrB504xScKWL44N2IkusMqHQmocFSxTzTVUfKXUMb0M50Des6Fp/QSK9m85CIBmma4/OsddaCp
HxsvvUXOLmUs9sK47sVWvtsfqQXaP0hWZfhpnEkp+PqsKIjdK9tbqyruC7rW5YUbLfgN7NglbHGC
OSMRoX7WcROtl97rEe1kQfzM1rWvt2PRF6+RFZ3aFysy+RMYMgDONpvHuwC2Ax/23Ch5TsK6+bQy
DDqUsVnylFrMvpusHOh4Yi4SKmRu/JONJ9hzMS/XfpjlWt4VOjTTGdC+E+5y4UzfwRL4977CV+GR
Evwgs3n6Y6Vsy2PDTInAizgFuDmlv9IWVCG2o5mwAgB4C9FbXnAiqw0jDfbi4LWaMfRkIRI/oohA
wT1QEocH7vvYOzYqtRsOVjIlMrzJKZWpXPpnF6p1t0OH5mSo72ueHM84c8A2jHgG7uZOBeNZs1N7
1CPThFHB4nrNvBhtMY+Yj6bRgM0m21xsgjwIw4tXr9Gr71L78LbkR8Ksi7NMw+Q5cKLoCWEFsS9L
M1YK/x+Jpibw4ksc5Iik4Nw3h2VtincssNWpqkZgyTal6T2MM0JA7uWw+10lUel9GBXO4q4dGANz
WEjyeVN/NueRo6oi5Os2jti2aJj5UX2MYYUy4lXnFrM1lr2GOLuxtM+J0flvB6UWvxHjhvs+KWn+
Y4iTmHINhI6Nq5zp5BDEw8c1R84XJRVBQghx6v9aLjPIIGN728f2dOuO05MeLhZE7CtTSCqHuEku
xMqGAtKI9u51nkwB1j7IESWmuLLu30NTtujvLSzYf00zL08Rt9KKjW9lGqZqxnNz5dcPkEX19Asf
LglnLathBMYuUcp9UGaYqW2l5n5P/Fs5PIS5D60OD3N53xr2o+++zuTNkk1EPbvtumUpHCIoxoKT
OYqZr1A9BETSHhEdRfrQ9m61HLQcvJsBpChE/GwHIlbwmLMZeWowmJhdtSbmkBY0uUBPdfCxZgor
CzEg/gZhClJigsZqCBYAAK+qam+0nhl9n8+U8r+cKUuxi0L638M8WqytSM3jK0V+e1IiJYk3Y0r9
yKu8vldJMr+wDGYS0GdQROjJMdxkroYxBXpHHtc6IhSQEFgU5YlDRif0U/m5hKq4AgG4nYJqgK/o
rTwg+znWRXRCozkCb2QOtWCD4lXboTYuPzFsEJwysYZ9wvNo3nWJW3Abw8GBl4NnEWQFWKq3Sk+Q
m8kGm+Jdb8nZ2/V9paYrChpogpPr/i6HIiPzlBh3qPTDOs3vqxeNv6c2gnzXgPyu9G0lL0EqUFn4
68Vxl4B5UjeP73o1nJkw89x1D0s7QrUpybJvkiFejxyndfOcFE5MXtuqybeUZcz4jYBRDu8l7qLv
HCsn/qrUZCQPhmWLnbadj5Vq69/keqdXR1XrLicSew8lnRAVBS5nO0xqBqbgrsEp02TabFdm4TfP
OWSMsSPZkmGaBpsMIjHyjXOtR7OcphpokOq94HFqYvd30c/Tlb9X+6h94ZwmDXEH/78Ij7X2nPGo
Vif4W0fItZGamxXIrmqP4B/Svyjv5XvR2Vrf18tNeDHc1Nd5VdbPKU7OU2JMTXMd98PFG/ybKFo4
BHi6MRLRTTNgi6B8zxgo+KWAkNovOvrjl1b+dIWDqZPx7LlTIcU2yDE42cVKyk8nbS0wMEwmPyB3
aH4LhvG8Riimn/uE1PQLI81GXjIfl/IGcwzx43GNT2VXmXw4mWjyul0M1MIl9Si2/sGIVpTHUk5w
mBMjBn9XQhvg8m8aKLYsBDUGqNVXv2q0WXJLHOzM6A+TxJVcyi78y6CRZI9kiWLstzjNp0NVjIye
e04zVNhzfJwXal7fWdqHtCsDuWEcm86HblWGeYLjow+hVye5b4XMcFWjSp8noL54iFQ9zRjCWoUA
PjWCcXskyqdmHcfPBLf6W9ZplXFsaRYRQT9HxCt7qxifpIbMFE0UfchKWlkxXSt1lj1NRNg/B5r7
4kG2VRVs+mHV7j/OveTTBqNqLirMo3ugqOKJCTtfgV85JwLUUXwJzwcG0iRSXIIMnONXqMvoewzC
8j4pm3AfFEX3GbcElyJliKhQrTNFJ8+vZhjpFJ7VYZpvY0t3ANB24qCBm1sMVY2oJ0FNPBhdPCob
4bFZ9FpfnC6q5CZTbfTt83p7+zLAesRqCn5E1ibFAflftGPRhGS/JaM63E5ZjZHNmk4tm6IoIu4W
zF7RtsEZDpeIf3x5NWFaHCu0WRfAtcO3tSsvryxgdaRCIbRAU+CfAoQEiFSUk4E5T2DlsMMYfmto
vQ2RMiCD08OEosODKGzycxRbSDec4euhjXzn7+ivjFOmmoPUZj1DGdrsEQcqbqkGy65cf1AwR9fM
HRxmvU67PHpTKf+kYmxOtnPwHPbgq2ZZVskhmZzkGggHn3rI8kYfh7zDtm9xlOX7ADL3tijXNn+x
iH/C/YQnSRy63mVMYMslx9bjlu89EZE382j8z82N+5I2QfOrTC00l3yK21+ZgS/ErNepir0Ly+95
iByB16X13H+9VOs9o3O/ufiToO5W9WoWTsNSNqcuTnFJ0+jYFv85k7dnRiM4n4mgTp/CVhMyU67x
sNxpAuP0mVrGPPqxI6K3Wvh+9xR4rUm493HwPd2gjkfGHX50XLOwo7VvgvnOyABQQRqRAnSMyD/D
T0q0zmYZyQOACgxUi7aK3OGjiXhZOIQT1l2qIDbPncbI/9IQfMI9DAssdjms0HbXeI6P46r0cg86
IAGjhNpz/d31mVtZArzioURSohNwsxKnu0RrKOs/iY1gB5b9RM6IbNEt7uiHI2JCah5EjrxC/4pl
N7CAcabx1W/ziZiP0lE7Gkq6rkw6AAm4TCRYnAJeS6ERW3VO4VHz5tG0UygM9vSEhkSFgJmc3UVV
EzCTdvw8wOk4lokkTkKtebwJHFLj8cCXTHe3ilyG48zb/2qR0sBf5edPm3Wqe3Shxkl5kgvxE5M4
gOFWd+Enf3YkbN1vzzfjz5Hd0vhthREgc4b1DbsfaypchwKbip8aDMWtb2HdTdBpLzlYjvIDcOzs
XKOw1t1zIFO2npB9hWJRp5o3p2jVs+qbqb4UuSRwyNohhI7dYUmjhgSqiAvPCU9tIsh2TnD23fQU
bTh+JUMimt8yHWz11xKat3IQYRHYSS/La8xMbVE++/EcwSLXsZdx6xdm/q+v43ba2mSUEQK1Ef0/
NoKabSZoF2e7kin7hzkV4zIKlvm7NT50lIaPc+PJcL6HdGj0w4o1HxIsawY6aI2RovKH2ttHRHGX
X2ro1LcwK80ZCDUCwGH1/JB0j5ZP5mM73PJLCpKzesbk6Zk+3L+MuRgRhynBkqMWREKRGxfel6pe
9A3NHAx001PzyL7BJaCyZSryxkUT9kx5FImW/JIZJQpTjfEd5UFiL+7UVEd45osizaCNWVPmgP+A
A1jTTvdCZCo+e0wYh0NUDLfZOnOP96wQPKU2ncZ/C9FW4oIRtNEXvlR5x7LBg/df9c64GwpjiR3F
Pu29LYpYuMvcdN3tVl6br4TNPHPS/w/cb78pYASFQfGwzPOIsaKp8LfE3voJ1JDGaM3Id7iUnBbT
eemy2TtjCdNn1TmrYlvHnMKPqrn4Ybju7AHziwVSfSskTs6muLcBhm6ao3beFXA7b98CvXzP0PbO
QQz8sirYSFGheavRA05kAncSRz9y3YyqE2LXQouQtF04vOFKXqP9CPMTVJvjzeXZUwj4gmXy9nPp
uXdsZNtfK2AR3t5lWmMsc0Xn3eNN914KSRbeLbqEbBq1roHaOXoZMH9KzFXuUpfvBvuXi7izSYId
qNQbuhGd0OfSFN0dpTiLs0X2+VpS7qryXUSrBZ4E0SVXKBY+uPdQsMVsKCp0dXgvrXeiuHFnTLGS
WfRnWlY6O1SQXtSjpbuisw+HZj3kTT9mr3SqoUCGSel3SlJmOjCJYlTmv4fB+jCfWBe12TVFSDvu
qSPyWO2HRNPFXatRRHO+l307OcPBeoC542MOzS35CkMs2zs8x4ORP0tPOPiGgoUZDFDBaHrGpB63
dpeOQ5Wel6LBs8m00rT2IntPDpz+qQzGOz2VJmr2TeqhCT5r3sz5swiyVDw1zRRmnypLSHrGJkQL
Csuxz4mFbKxwnQch6KwJEOkmYN/gC9dNheHGPaK27Rh4s6eJv8Qwxg0up4wuCnihcKHzEe8woGBB
H0jobMJg+jDLG+2kyZd+eO1YwBTsd0luyd88v0gJpyH5jJn9pdGtg5q3CQJp1h2ppw0MdDhFmaN3
AopITF4MQ2l9w/F484l0eiq8BwLhwuYHCGxClb8uttlnlAiGojgUzJJ4XGQwX8uEaoEFE8syWgRm
2N1TtRC+/YTGOwcG03VlkhL6gSwn3C3SlROBeUMJbXSztIzZTg69a4OR2i3H4ggDzKNIJjGHMVxU
rQZgEiNrgoPlVGR3IAc7/cjJgcR2w2qXdWBlihuSjrC5ZkarX7hDQNyh1zViI+a5HKC41mZuMGKX
SwvYM8vMFP5tZNiH715ELPiVRrarQLaTXL4r8jCUxNL3ob3rkrHkenSTyCNEuGS+/NE4eWX2EUCz
es+yn8OtDpCOnLENesUDgzR/OcSmn8m/1ZFJjk2ZxPHfHtFOBeh+pJluTnGswBjKNVhjYJlLcJMD
Nammrd+zvJrDi0JvHMBwAIvM5ioTaUwhAfSMTn1Zyzz3TzrM9HCHgMyQMq1oiimd0Y9k//U5u7Fb
sV4PwF4sKF4RQF0h+3lG3demnn2N3d4Pjkhp2MVTKRnpHjXTGDJyVyQm/SYlbiKoAQahdtk2IYi1
rYmkGe/IF9T5XifIt8Iz2wvTnMKYlF/QEI3r4yQuJ7Ik+7RgHAWzfo2OiP9Vnxw5G2ZQEb3LS7Qb
nI51cFmszvyXFUzZpwco5A7sYPgrgJEtWpLnec4W918eJQ6zbd6K9qdLHRYr/4KsM2yAZQ3bBxyl
am28TX2RNTkW/9ZNuYncgBvU2S7MNxyQDt2N3jf7REeW6Ev6g6NXF85lziiYpRxzvU2bruX44IN1
ZTmLbnm5TNGqCJMZiEXfLmBq46fYj2uuUbKtnKDdDu2cN68dIYfxP2dQkHZ037rNtcwqKtQgMUBW
DK5E8Z2rymXZpZhmeXdpMTiCVWrQh/+GKlyhX2VuXe0Fw+UBEKsVAqtLuRTj/dTI+s0VNMvEYHhx
+ZMvrmkOq1nxY8HeQPvPLAl0bJF6zdkuKBHeRt9UidkXRCbk4NQ6RxymjkXBfgwJBTkS6wJHA23Y
mH42JUXQWWpncX7fdgTqPHBhh18cj63ZRnPZFh+JA0DvYeigvQEQBEs4baOyTe1dXC0DHk5Ri6Y9
jBlnHbfFSBLOrZmIxCGyadY2IEgjbQ/xkLpyV/bl6nBVWr18R2pIxZdhGBpcGURRPG9ilyvgtZTq
Zq2neXCWo+fBqyGn1YJVKzmxQhbJbAXjmC2qi96nHJmJuS2gI4VOvUdM4BL7dAitl5Z4/Cl74wuz
nMacLfWx/SQ3iVjHzklGx0VL1Xfxrp3Wdjmj0xHd/QQFM/rHf640Wq6cG/OAbYpj4cxohOYMLzjO
jEqsPJG0PklEOnhOMvkBr8OSHBAnFuUL4fHpthprugTOREfhc+Yenugq/HLGvlonfDQPNeur+Jeq
m24F6q+mdbjMYepXlwHpQnIUHmf106L4L6fQxTAE5AIACwArmLsRNVasURA8mY4Lc2tln/YMdVbR
J2c1p011KIH/V68k6tb+C+cHoooje3ZbveRFpcsdARuG43woq2q9pk40udTeU1bBSwcbPX5I9OXN
36nSbvpXtd1YvHAiN2yiWjkku56zRuBSNp08MKgsDJh4HMwnmzJh+g77hFLlcPNeFI885HP3bsGY
lgfg37JfXkatDRH23mzMnhKT/dmqbObdYnXCtfoE6cUWdW3yNbUXO7ZZcABQVHj/ZLiQ/LZxTfRM
cCfnHTuWxzCdBCZ3kQf8ko/5WiWSXPXFI2DhDOdmXLBBG7ev94wDu+l7aj2DxIwaZkx4nkavBYoS
rESR3jEG0VOHgotYoMfVRnxPWI0j3t8/JOrYaYIQ0izlHwLCaQoZQ2WNUTfzd9/4Vy8qAnLriItp
t1nXjf1WwL/DskOsk7MHqwwpqxAkrjr7Mq+keZG6tK04zrf1/KsoGmgieuQmRYtD/pmA1xL3df6l
JsjB7T7KZtSakHb1ZJdDgVEjWrZ8vJ1/nwbeKB/ooqqyQyuDcOMJkDBfd1sg3SpOyE+A41bc4eln
IgQA631rqjVlpT8NROrF0xRGBHbLkR8aI6h7zqdRK6AoeM9IqEdZt5Dv8x5Ib/XAFw3+f3rW/RcZ
T/K5cjCsbHztmOvYtQSzBSTawBzpXQIQHV/7CHYrRO/YuQCyVscEc5jd91Hl02pXTADNnmAwt4EV
V0z6JRF+T8hjYorqr5kY+z2i5RLzlxhnEXP/dKkMsT6H9HmE1ySqOiKZHHloLWjxjJbWlevVW3r5
sFRNduiTDjxWbhxEnSBenK3rJRN9pZM5TIY92T/VBGifkqhjh96bToOtsv3Dgi4MsrsHP4PxYbMz
JBQRWpPP9kXmqXzUA2srVjFd/tUXBIZnk6/wRt2i3pa4989e4DhfSkn+eHLziyubpB/tGIe7TGn3
m3ITFEgReHfwYmao0G2wbhduosPYsPRTdSDJqQzKnWNzy15nyPyneqqmR60dRxBQAy124xSQKH2K
hwfyZOqd8K1/H6+py+KYGfS5iabqlZxmgkWWOnwRN0LYZOMGVvHgio6me0XgxwnxAb513Ie5HT9D
ZMQEtGc1KLI23YGohbKZzMPFib3AIGfr21eaJjL1aC40S9m4Tq6V1zkxpDOoQgwcy09wrayVgdH+
c8NUrY+sdlIqtL6UUCcT/d8wzCX5kTzjt9NSiz+ltD0wnsgjzVytpj/wzyPuJHiOtyLIHqLRz39X
GP0xwfVD8I5gFl2GXBXVwTT6517V0RbwfnIVymfE6KQIUwTZlHzDvfS2nK8tYstmREJDonOPaLIf
gBHn1R78tDjl/9fmMlaPGfwv8JW4FNwHf6Ht3MxFEj5BRmSN1hRz/+aaAN0uv7C+94tlBpqW8SCm
fVndFwVzmTOB5ghd4Mj6LEVDEuaIPxXzNup7u4uddX1Q5LZt2b3B3EtdvfdqgxSHS0XwaHQLAXkJ
mHOEPpE81TP0qGIFJJqL/2OnB+aJbIUZdecle3kcd0VGp74ghw9A5KC7ZWhy7JWWX4yyioM/5MvR
jyxprnB9oJ9jgNouc56dFzQZj2tY15c11lTr+aTAaJJ8aM1VWF5TmrvqtXRY2jMxiCz01g7LImFX
dLsEf20gefbedma5y6BSV2i8VDFC37EFy1mSjRaEBERe2UMimBvhBRfDnk1hUD8wkfTvZiHZUhQQ
I3aOaCNnRzNf7lAT+ufML4bT5BY9rAeGs+eEs+cMLrM9hbYwZ90xlSzrarzL+B8/Ec/Wr9lIcxpZ
6e8mw1SYniHSp6zy58duLrJrEun4nmQBLG/sN4sHb4JGc3CVCl90FSMp8wNHnpqpcS5JuMgflwlP
wfGiwlaeVwEa8OAjcHhvEqd8cwvTvIt6Jcti6cW+HDwWo0R7pieqVrYayaQDfTVj9AHOmyLTEpCS
Gs9eW0Yn13HOYQZCsfMgM+j2PkPO8hl1HTjMvip8EmdVhCsHg0N0kiYGma7LoIC+GPIWkhxRPfal
QVAUccloyeO+qRZPX3vkLNnBlOSdLlM0jheJ4mVL4Qe1K+oX81Cw0fusfcT8C5kGQB4wToM8ARZn
YwGVG5rfF89zcZclQwq9jmpj3ztxcd+WSehsWB+oB8PlhLaTPSe3BDupk4rwajAYNckbo2h7hY3L
LtuV4LilhCeJmDTd+A3TwVSgJtZJOT3FbWR3Ze4H24Ex7SHw8/BBUqJe49KanQTtSzIhKHrzNMx4
A7EQdPkrjJf5KbwhGrm1RXrwOHP+ArVdW3Jp6K1gbIbf1F/xeqoFWY7Q6pyXGmPHKSLKBMIQzLl8
a7sl+4UTPfoi2grq6ljAeuIBZtuGj2umqS7Vku2m2Uys8lXwp+2T5FW3/S2ZgcKFScvQxeLks/UA
LNYOEzGaLAXqXchu64nGaaYfCKr3Aa3wnd/68dsYCROcB2ZZxzG0c/NokbkA9Izl8p7CR3lIsbmw
oGjjZ48Z0tld+hlSWgvZiMl95B3WxCU5l3nzXwSYQfC0LIN5ZQI5AN7PujHejdSuM+9oyvjSroTh
7pKhnEibquq/gWens1aBc+H+z/u3Pq9wdk6Z2zVncHWaMiCELx+iwxSbplw82ohMa37qFAAgZZ2n
Hm6R7z66LW/4mQgJer8pIiKMMVafmwQKUpYWdXV0u1ivx1Qkrv2sTBvmzCQX/vyJD770d8zP5Pgf
6E/BWq3M2AOy2Uft4y4CZ0geutnZrGil9+BiymFm3wERgEc/Bo3/SGjkNDOgjPPiOXHZPdw6fC9R
0HuJvCS9EQevT7zANENFzcIKoUGyjjPFkYNeZUDcDRbVlS3sik1ls3QUW2C8cOI3YjHMzPyVVJiI
Xw4pAntCYJp85u0vhOR4bZNi7MY7KrA42bSj8p+ChVjfZyJSJSkGYdRHZxhZWtJAchZeuAWX7RKM
KECSEBsBYT9RTPXkzHCfUcAw2XbSoC8/tOMlGmEd8vkDuWiLhfc0wnoK6f/QIsbx8CWzkEYxavwA
1lvWmv9IQx23Jdxdc+Hscr5dSg2AosHI395pKH4GhJ+8XB2HyIY4vALoILi0EJ6XDPUpWWZ7Ydif
kQN8M4zY3DXyqzVd1/2KdIaiwZLmU2117wiGo07EQpZ7ihI4ZEib3Y3oM2FC5fKmPFxE0nV38ImG
8E2TDAV/S9i4+1eBLXeQDvD5U6uCjhInPLNd+JtZ7XxgmIHotQrDWHOVtGXxMawlgtt4Zku7M2lN
RBMa3+4PnprWcFuvyntpe4aEV5YvY82UYRlCb1ctTdicV6MxNe3dkXyWchuskEXOTCH7N5pSUJkx
lLyLF6tCo013veFJ4zGHptsmc4OkquP+/zB5Ffq7dsWp8CfwesaVkLL5QqDFxisTtFQacmBFFp+o
QZyWCgpemd25MwlRQDpxs7cbJ2QeWeOvSPC7tfti8efkke2ocwhMX/zpfTiO9eD+j6PzWm4cyYLo
FyGiAFTBvNJbSZSXXhBq9TS8KRT81+/hvs5uzFAkTN2bmSdF+RMvAzPrkrJDoWVbRVRpTzDmBsoe
ZkCkMGzzyoSHxE7rXd+LfLpYLF8j9Iu8SLeEzcz4GypFr1uUReW5mWTm3yLsN/9hQB6zo9eVmlx9
wQv6Ho8jfFHH8W9ppOGPA4z5UE3CO0jlZf9lFOudENc879CFYr7g/v1PGD/gQZX5qVt9LVNLho71
lwIi6eFTBfIkF5/PDDys4cFHZYt4wGJVJ9SmzlX8qxepzL63fJoHNmOGMouLcC6Bfc1J5FFfWCsL
/zkjXSgOvWSUXXtkG8SuLGVkYYNxhok5mAgV1qw8CIv0qRrRm/dluHTlp9U1MyqcbkOgjcPkp/N3
KoT0VznHdnooSgdwKd4n4vm5X3f/LX6oabghaA8lYBgx5LA7XzDsJLPF48ft2cXAiTRMe21b/TaU
0U9Q4HgTs12IO2W9kfUInZLDzDiEfxvERwhh+Z2J1I4pHpYZC1h+TaokpQJkiPOMleXSmXovJFuY
LZwUkIwWcf8QHRrn/XRI2zIMu/VsVEXrTscy7zSSs0+izeg5pTkpq7w3sZpM1D70Y3fJZaleinju
5/ns+RbNxNQ7QzFwNvQuDbjr2WpW00NiSGvVawRCqe9Mzk5KAjzswYFaKRs3MJtOUWy8dJk/PGMa
8+L2cZFtPdLJXMacXrwU4Lw1tMUxzzv5u/BNUXyP4xTarNKB1X5VLbaDlVqQ6Fss/y6mptYPZoxL
ie827c6MFKpsEzCZI7dEKefq0a7lyH+2p+7HvnZ9M1k3iMuZJ99YVmXeVgQt7eOpZLnOhCQBoler
WdUt5M+EQNklxqUM8aEgQVr+6/LEdn5pgkLHBF6J4VcMCl0FP/tNF2Xsnhh8bQVZjMXOzTENftTa
ccV4nlK+nhf6ee5QDpyvsEGiXB5VjgVqJer7fkqP0P7slgUp7nhAHDyVmvoI2tA/80yK18GANnXC
p4+LsImH3xxVcZPjRXI3ICoNmaYxO/lJNIpdS3nJztW+famxtQ8/1NrwDNoaNwOzqZJ+tMPdJKXh
JUoqDTL17M3JeGyaRFlrh88H1DOzvL9LVhPHWVSbffsWhdLDuMwUKbilT6OzxyKDi3RGWy/axLsn
VS3bXsdzQDlKNvY7mvfo3fSh6Yqtkn13bQtijzwU6uqGBTY6OY2qX2assRHTZDs9eGRHPzuDNLCp
nVquhj4myYtQ24yPrtXikp1bz8b+hAO2P+K3WM656xIqwYsLlnHoeU2yImZDAJylDOtsr2mG5h/l
S3dsiyR7zEPDENZNTvrEdt+rz7KOBq58MaY3BdCA9iJy5VdH40lhiEY2dZFEhzXLPyMeqx4h9S59
4linLtZ6BuoSEHYtWne94MkDUF0EFI9DpsrF0U1qJ9iWBGP0rvLQ59c+9IpN4zvph2tnxXoM+8Bm
hslR0grM5tYDWFYq1ntcbFvKouCxhhMOeCwwYbFOA3YtKxOYuNkBtUj662IkUxxRN7NgV8iRoggS
Tfy5nN3Crymxmlc/KYN43ZPO4Tmogb0eS6g39p6Xyfgz12QNyODg0mloaXpzwpkueUpFAdliOCnb
84CDiyDoEm50PqTDpikmeWTZ6ya7yIBhd60EuS1DBn/3Rkp1CRf383+JIrF71n44PJfJqMzRV8vw
ao8etYTC6rO9Auhd70TIPLkr/U4eTJo5YK1Lu5SPhk3KU5Wn9FHIUasH7XftKStICsKyEZuubKej
WIrwOFKTeFReoX790AcRbRLW41LmzRPTMT/Xmrqtst16JDt+/T7ODiVpzAO3SrJlWhk5gBmWbqd0
ZrY72sRCCGrm7RJemxaT4EHTDJvshDtzfivB/cs9wChwrOggCOt0e6g9OOiW2gjOqbw0B/1fF0+M
tszwcPCmZVw2tk6bc8ZenruZ+tWvMEG2ebFLvE6baDAsPCSRNvIbCbIx72mHoaHq9k3np+NmHCg3
mSDoc2oCNZRtHYWFgG1B2B/r3lZUbXAceGnDjK2OqyFDcl9CriybUnNyd0T4WI8m4nhN0HJFpYR3
m+2MGN80zRVM/VjcEUdW/xSB/N8tuVWe5iFqt6Mc8B313XwrCT+uLUgNhDyGtnuYi5xcC7edZuKk
6XljD1QRK83BA73YBwWunPJRc82tXRacmwBUTH5qCyeiv8fEFj5/C++mx9I8QTDu3LeeB5Nhk+rL
fRJY2JvSdAAuNem4ZwPsFriKWPTU4kjXSGZtPEuH2Ar6qNkvyF8nC2sOZ++eADBwHUhCq8XPuH3T
vK7XJZFEokuZgykwER16stN7aj6kGMTJW499wCnDkeGGVt3p0InR3uVuzp6MwjjrL0HxZE+VbvKt
Wjy5dMoJ9wi8FENMZfzaXwFOwf7iutG3JFf0LvOyt9YtrqkTCbN6l6ieznZZhdlXJ2z3RcGKWnAI
oFK8a8uejkZL291VqEVMhqkDEJWrAyyASpPir9X33pOOFqs4lESAqR9zaSx2mnz8LTW5QUno8VbN
Tb4pcTNDGTYTvobGKqkgR6E9asTcpyyf26euc4voOUUVfWx69BfsDJCyVzmGIxb5lZusnMHEIIsY
/2B92thnjagZAEda/H69sZqjn6qqowtqAndZVbm+yxASe4SxWXEdugzXGtQobKePfVl3GaF3rBDW
PCEZ8jTIXhMtquzQR8Lb2mhCHH56Z4OYPLEuwxydCT96kcpmAO6IZmEEK6f039gaOk2shF0/IPWY
hyrhFQvaEyHDRLuz2Dn4Bl7maMZcy0JN7FtDZTKPzbpkyCFo8RtYC3EwMQRrbWvzSPVS6m3jmsfG
WmdWxRaEI8eVhHHTQquco4eJs8v7qEEcrrxOJXxBER30QcGGy6k4b7Rdodajlw/PDL1JcPW7Lj6W
deteAqedslNIlgLwb412v/KGhnSSkKWjP5BJQD3dVbr2OLntVO0IDpXYeJFXA+ibqGgF16YS14jr
Qx9wHvQ/+AiKs/Fndc+DDD3Z7lD5Gyca6mHnaRperSKTD3g9qFtIpGabFk+1OYxdVv3UbknxHWvz
+cj/7D64dYVnll/Rck4+C2j72hBXexhDm9Z115QHi6K/T2bXqrvMOpzm49gMdNRjyWU3vgp8SVX3
6Gs43R58hxPNkumlrDVZr9pQxno009ixeRb5v9RUTBfNpNp/QBojucIpowm90kDM+8kqBucU0SJW
v45+JzgoyDCmK6lsopRcQI6yVQ4aLwTWyewAqz5/smQt431Z3tOWoz0SowKv3Og32LVLKlZzV3q4
y8rZVs1fQlP6DOHDzGtimFgmDThsWAhYVostHm5OI8KhQndPgo2GQZADOYfBsjcH9LuQTA2wkA1v
7fGRw2vbfpIZIXmOQc2tj/QFRcFhkUN8WmZr+vYM6+K5ESUuoTD6LGYSP7f7Enn81L43k0ZD5a0p
aXLyr2xmf7FifF3ebBw1XNFovLgXI+axBycpbbHJiTNgkvPc9NDS+hLsZN0NZ/5E6AtMCO2/IAAp
7yw21Q2WxvGXFalDyVFhwyTAhJnTAJA7nX8vrMGHD1qgiclpYJ2JiSHiLxqiu10tGZcvHo4pGg5T
uRsjTZCeRXBH8aQRnsQ07Q/RmGxcOnCvY7AIaBOmkC7Ydk37ebhfnLT943h9c+vwJCzUR0qWjlwK
KP8FJtNbHtjec1UY+OTYcDddNdtbqxmaLc+XbDM7AV7dDifZ9KoG7Bhqybo9XrpQPweViJNz4idJ
s3d5AWRsXfN5OY4KhMc2nsn8bpCXnIspUakssjHH2k0EgTcfTBn9fag3Ietf1/CHQZfoHyOsdic6
54tfC4TMZ5sAIuClNUQElQNcNiVZo50YxP2xmcByYOCQNYpPau08o4x3oOSGWgqSFwYAGszmzTwv
xElAwJCPMSLt8f32fHc1cQnI+4iBg+KPrpEXNn3cB5TcUgHjl6wqYOxYZOc5Me3xa9BDFJnx0OoB
qADHWfg28p6DotJs/I8bsUpI78fdA2OlAzk9kMVziC/y72hPiuuJReuqpY11v9AudcXRgrhrxmjZ
kghoHsHGWUc1O8NeT7QzcjCGGc1oi3i55XuxXrpOkZlOFtyqWYDiz2qnq7dD5/G9FkwCW0E64VPE
3Jv/ZtEY8W3NWCadbsHobc8pp3JyyeVm8Af9SOgoOBpbsETKhy5kioqFQuiKQ4M7dpnY2VTjusPL
/dIy0xyMTgammaTK9ikbYcz8asYU2rStZR0K3+ZcoRV5/Z1FDK7bLJqdOPFqj19WmUBxfMoXrjL+
MekWQ2NIU4TlQztUBo5hkl/wDREwKyJbcd21BIqTuSScBqKMOHPQlSfGTbklEhL8NT1ly7o10l3j
wmmj7WgEKinAjZAUoAGqT7G2eFWlcpv3rEkkklLgj6uczUpxUH5DEDdPTMFzISAoj1hceTR6+G4a
7xpbAhBgrKGBzkcAKF7ttlMBgiq/HlI8KsNhcH0TbG2/sot137lJeChZJdfbAjwL1hcfVZ0s7OCF
2sbODSEOnjokFcRmVcT7xtLCfiJn2g/XnjzJY5lQDbwKRpb8T8I3OPgxSUpcDehqe5s+Q5Z9/PK0
LRNf1fA/ugmIc7Y8xtNo+Fd4BHkIVH9MiGWvnDMxM0qZeOUZW3M6XkQ/5xj0xt7J9mXTBcGuDpRl
LqndhPalXYQnUSvvtNCoq/VBsbz5wKyafU9hPjR4CwPMsbyLmrfWYo4SvLtTfHz48gxNvFYC+cBW
ezKyLB8VCinZ12bCmOhk55yyu690LPy/biC9WxGHyrkudjmmZ+YBjIy83adyk7BLYPHK7vmhgjXz
G7hF+mj4OW9Y2DtC3n6RUbmH9XEe1l4vaQYG/eK4Nx8vsrt1na6Fz8BOvIMyQ4hh7Y14XhAvCmQh
wUSmaaPtbYdGtC4acBjGHE2nNqKeeginXcS/8L+ihF+Dam6F8daP0/7OxLaJMmZJFwa7GZCxS+oF
i8m7P2FX3wcRhpetD8X2OPdQxqmKbh5Bj8LKXDLgIhs+TUekCHPe0VTj3K7Heek/xnxp/nmBnupN
MXtEmSuPE9qKPtL5Ma4xFawnsYBLqHFAXXyPtdPDFC90b0ZujePUr1sU5SDxWWRHERb26xLExc3y
m8K/WouLk0Vx0fp7SnLNyVksuOGz7VGAF0S/YsLswFOYCp6zqrGsXWFelctmFkL7G+y7RX1Kik48
Ui1MRVc+Rrea5rTXHEuxWSlamdtzzfkigJi0SCS6HKufR+c43R5hafUVPOeSvVnMTnv8pv2wpkOF
IGeExV1pQR2LE46PcRZFPUmgst7Ocd4cVF9l15qCyQPUpdn5RKwP8FXnnBySDF8yhzpqNp8tJnpJ
Q2sUBMc5U8sBVWsmBacH+TLLPgppBmOuIO9NzPcakr9YWPVb7ob2lfRsphAt3LFx1p1GS8hdZjmY
qtZWFDjeV2FPbvbaVqaa0EUrAETEsUKH83HN34tabktKnl2d2K+keXgwYHFwnLPdh8FDHtEFZ1JD
L2/LboWPCxbvBYt/2N9w5/sM6XbCYyBgi4dSAf9M30KpFn0mL5oPkhmHcAC/Spv/Exzt5JtbNlaI
H89TY7jqBhGcxzGG71MnNY4KIvlwJLWionCLt2Ws/tpyMDsKJoW6WrrDpUIWyigyAn25IGOt2BGB
oV1BknKwW4UurE7t9/OVG0VvlTIwioop3BROiP09FX2/Xyw2inBQJRShyg3zaIdbQ52ymfO4QyfS
pSTYQahipoOC3G6Dv8DmkOAxd16LyPF+xiDTleS8QE7lybEIlRwARpEYAH1AEJgSOWz996KWsi6G
a+6HFW2+5KDazcCeHeSDPY/ppWeCSPal27HyzgbWX7QIuumwd2uLPHDWaf+St7UYv4nJKPdNk7/6
0YoPmrRlle2anocgIWgDYY1ynPsLx/e2uN17f8ceVyxHyb5oNdtd0Z1sT5B2HGHSXXqX0hJoKrZE
56imWX330+jZh7jzGbjxOqFwUDzEe0NQxzz/nan/eGkRuGbwUaPBTLiuipzF/Vzluf+v6CD9fiBA
iPiAsyEr/y984xXR3kSpjq2ydhcAG6YKUjVUShs6kgLkdV8fJScKFGmnMeWyazF0cetLki2BGMvw
zBBMwVjSBsuPxyh7gTjafkSoUumTPyr/geXQkm/aoQ0oXc5Qv5o1eQzrv3JsWxt/jt+eEDF5kqEN
WpeCxvktFs+CwKiPw9nOugMVbR4VbHkN+wMDe4aLtJbOm9WXeL8G6LQ/AArug9uYZXH2ZUJ7QpSc
8bb1oKE/tcetEUc1Og58GR4hjkOO+R1PLc4vMF08mndwn3CJata3/jYU49IfJuXAkSpYLH9QDMla
hcVizoJIjREWp3K50DQ/gfXSuKg2/PE1OdwoZC/TZ4jfbcvNR+TiOQ+zdG+GuKQpm3cfCVKbJvjj
ABR1WikdD7TPZ0RSH3sK1LsbdTQRJknPS3GNGv4vXmrfjS+duXErTzdYTPYpG8riSY2jTxuQiNQv
G/7gile82xQTcHtSKJwsQbdh776jvIz36ej+vhFJ7zposhBZO7EXTr/cJvTViki9+9DQ5euyOqHw
TP1B4MckFaGtrbKa2le3rO/FjY6cvqGQhNc4xz+5XYibCFKaYt5PklPDfiqtSAJpabTaFnMm3g1+
ehaKUkLsi/EBdwduNNDnbCXTEm8SponytKjRXHRWDK9tgH2YREk8FnsYOGO+obO2pIxxyqrnhXl5
rcakeGgRvqdVaAdqDb9/AReBN83HNLjvMOtsLUb9/7j9SUVZxuH0ZZMGBVjVB9GxAfocHPpco7IT
/FremmUYpz3UX0s+522GdhdjXi3WMOphFuDm8ljHB2AUvoiXL9ywJvbCm8nYYq0ZzJsPyriHCdiF
4AlXcqQ4eV4SkY2l/6Q9y8nYw3oIzPKFqb77YUjIV0J3M3S4aIIgBRo5PcXY1XYLA+CLneQL+wKE
BbHrCJhl23v/251shJ082rm2wBwHLjqEbb0keMZ5caod3eFuc6NNOcV5di9wqoJKXyeb19+NCNPg
XEO7kCdZylIwjaOVHbG6t+7Zsj14S/e6hu8MSkVgk9euGiIJliqbXeLrIHko8Elnn6Fbe0etMH5C
sOqpzitiugCfh84u34BHex9FGPdgs9u8OedVvWQb34NjMwOXkuJjTOrpT1TW1mEytZOsl3GmisdS
fofYbOp/6m67XY9F2zpPBAvcYseh1MITWPgQnmSSJvM2jqyGjpiuu0JOQDMIXWk0e0Iskseg7KOt
T5sqyWRmUI5cXTCWzb7tGCYx5C+Sba0VilthL/d07uwWDT6qcZIHm6jnqcRlTxnP0KQMH9NypNnJ
c3cRjkRsUiXXOh7dsK+PcTWFB7cO0yel8B6B5bKr1xpL9m/oRsHawft0SRvT/kcFjWvjtaXnKomF
uPIiHZAvdfghiFpOq0RjR+LqkuN1wLh+qtlYrkGOGAKcNRvnJ7QaEoL2iCZ3ChP2k68z/dm4mxy4
J+X3vFhiF00kIjmiR4L/tACptE2cBnmDeQhDJ4f2urmAooZbmo7kezQ7DmcbeOHyQXFW+TefR+sk
KoHAobVUOMzg5K5CK6YcAzd7+JIiTlyausnf0qHHQMyXD+VMcUMMXiTaTQmLyX/NjIUI2oyeS15R
YWW85y8wDnSdf6xQo/VN45bHJ+u3xV/YCMQlEjmxDHUFvTZrOaOOQatr/ixhW9+WdF7+UDkv36zQ
svwLrMaKRlqECm4W1ECXtQdtZVsl8Ni8jakMeDmxW7lj0YbpjHDvU5WW81I8UuE9HGM2gN5uzvRi
bQoSGXterNTVct7vH3kVa5TsOCx3QVHa8ypvaFf3+6LPdpnOxEUNOe8Hi3MQSEeuKAvEYlj9YUUM
cTQkeIERwtx3YElnDssSskoUA/QI8pbFkRuzwzfmaqqQJdyjIpwjZxtVGJJAV7W8CuGbEZWJ4bV7
GwNpI0GXcbNfIcZki+XeP9NSSmeDkjRmod/H+OHaztvUpSYcx8UA+TiOQkLdAaDUU1OFPjgbYEcV
gVtCNRzc0NKQiWySUjvSIhN1QgHby3FKh5es0gkptoZ0zq1IOo7m0TxnO9GTcvf6e6sZGIbF2dtt
aZLjYhPOgKPlJa8N22jQOHarkytnjfg6JIRawJFyiOBxTzmgbMKwekIyXtpH+Io4ryDimeAytT76
XjWX2j3VqOpcu6AXsXBZsaYBrxtqfaYgvkzx41gV2TY3JDAfoXXN69hzSVJ3GvAteSqchRu8w527
BpmBQzIUsVP900tQPXi8vr7dzATPkyWHg7RGnkt5gpHZFs5UIf7WyPQSY/9DVhe62WGWCR47ZVfv
i8py+k4HPb6wT/ST55Asi5+uy4oi+694scMauFgAyB2/sWaz0fVE1gfJ3uFfkMal/JaMGv/GYiaW
2maT/+XX1FHHGEgCIumtj7xU9O7NrVRLNS92muWVc7J7f2OxsSk2sWcW/1AwYDVvHvXl7d9iCOL0
DxNGSryBPsP8FCwtoXOEId68PnrfglG2COSuCOIKXIhfBv+aUYXvKk4AaKB089rHbcF1gcpqhleW
gdyZ244UxIOyBjt6xHKIEZEC0RnReE4D9eEFhbxNlp3Xh0EX89GVFQYIZ65fZDpgrBIyJL5oRuhR
OoyabkW96XyiUC34bjQAqt+KJMafquUxipjpVe3vqMqweaDVIXGPsAxVhbMsYBYwhEHZclD0njXf
jHV6/kuEqs43xJKd/7TtqPLJv1M+BFqAix+yirpq3+IWIiIeMFCu3HsbecaT96rG2XhwQHznZ3AG
7+CGLiYTv6mCrRt5XOXUbVVr4fujjXPDbbcABhjA6ikkNAMEYzlmuKKmT91LT3/B23AyzjlzPHwb
R480Q8DO+cBrMJpnrhS7fQciqGFHTGHXBeuJLSAB7jp/4hkBAKYdE6wfhpW99lqqVvwwPGvO4fTW
RTZALOJuvTyU+VQmxyRz4n9Y2v1qw5PaeeLg2p/CevHve++w+5PrsvlssonQRRbH+kDCo3s2gAL2
TdA2PwPQpweNb8K8BCJOca9YTnj1OofeZD6FQGzGDwmsilNP9odd/GhHuz7DqEKQ1qX3lQjerLao
oyoC24rlj1/NLdX4N1pSF2hxjU2w34QZeO0vntz8JxcOTBG7n0g+6ITJaebk5JxaiaiC+WkRqC6j
sFOxUfCm33MYHznLtwx0BWET31/zNdpfHPZ8SCxJoTNYYkSKuaInq082Pkjhkd40fCqfhBgyTIDW
IIebKFuu/pVDsqa59IQAm01lZpg0qkvMPsz8gYVZjWdoQ/wwTaF1GYJYMhgq+0mlQ8GBvGMjWLeK
sWFJi8AiY2taBbjVNE59hChfKbyvzfSX8rdqvmRJwAJ4aLP4MpGD+ElDtPZ4GyPd4VETDhqqC850
Aj4RAU4zxZLcmNNxQpk2Rw0z03SLXODZ45pckziwQEVBqYgC/Nx7fJeXtJIl3Fd8HXtXIz2h4fHg
geQW0SDq6FkfEl66GJe5osvuu6Ij/JoRRakQDSnF+G/QWSl4oUY5YxumUq6ZOxRSRzdCWHXxVqZQ
HLctp7RsNzt5vC0c+MS7OGpm2lPbLKTtUedR+SsI79kfrrfYWBgkhMK3ntxC/hHgQUAWxTMbJSeY
lc4Loh91cIRBcYkJCjpXNY+urZQRuoTdJPW+cnnYNsz05cUfJyLWKU7XGx3Fvln71IA8sf2O0m1u
w7D97Zyk5wKBJOp1e4425E0gLjL0Ds4x4mBDn3VV49gLpjaxNm7YE1PAbUTwUqX+SpDy3FcF8H9O
ldZC0V1gWa9VB8Z7H9Dzm941ezu+LK4FYs8tJ6nPZmS/f+24evQ+NybkHChZz27iOO0uXL/LO6At
U/AOajAj6w7HSe0JG0nETvWfZGr7fKXdKsuJcSQZt0Ug3WEvFPCq7dzbIwy0bCZc4TKpQy6q5mM9
iYx2xYwi4hDjN8szQh1H6oMgpvtBj5ZSOkQoV4Ud1dvWreMLokj2UqoGR0jmyvI9LICYMOHUyQ9q
VvwHqqeAQjIOWLPxcPLbwiJZ44p0gUxZKi5LPGyLKsx33szecMgmpv2crga59cHt7GI0CzKwdCBw
4FPg/d7vmLOMszN387blrBOuXCp4a66p2mm32EKHDZkvKGTkLOAusWC6i/EQI4F81dWysgePvm4W
8QT806JiHR3g/MIXpGhaKWz63S8VuwJF8BO25orWcE3GwQxsVCJvFma7OOwtua7a2Y42QbaMwVfD
AwlsK6085gWioJU+eynLixeERE4EoQ2e/cCpY07eFp6D8ZbWWoJRDE3HEj0R+kw07FVSo6Xncj5h
xQf8BmX0MJP5pRNQZogahT34BGfud7IQ0Or3vAxTJVYx/gOqif0WJgvGkWn8Q+szfwRL2AVkG91I
LE0O6KKorB1Xw8vCZUuTEX4EUnAdaVn8sl7wFhTp+AMfxW0+LAIVhBkqPgYdhnBDPd+/ZGxo/jFZ
RrgUW1Ogx3eV+05lc+Qe2G5nl4RRmfk0d9v4CXOKg1NiHhGn4zG+si9CL8tihF1FDoyu40Cy4Buk
vHWVBSpS2RNpI8lefMsTS33imLGe69zBGSqNhLQLduQ69ZBPEnCuaORjU//UILrOpmrNjrGLtJIU
pXMY8De8Jglo/GtAvnkDOsIS0MlkKtd4XIrHhAqchQw2+eF1bo9I/2hf7haVd663/IHDy8xw+4oR
3hN7j8gjX9OYN6zFpxz0v/Lzk1Hat3Z1E/mP3tD5iJpzjAcRe4HTvSdhWf+ONhtoMsZtjT1PeNE5
9WdwKsgPzpuLkF4dJ5qE2jvFx6QHiAfRNTa8/EjD3fdnqy4kRXS/24z9SY2ldH44hcrwscMy2r5M
cU9BfQCvcnkNwjY1Xy3I0F3VhEBpQ7vOaVNfOFc9Lmx8N4Hdzp+OQ7bzLn79g3GIMUlowLSVh8Uq
6tvmW5Yz54yGYmq1Tpssv0BJ9vqbO7lsTGoONyCvlMBTKVR7IFgbO8e25ajRBwrdXNf8H1eFNbff
jbVMn5ZF8ByklSaN1A17oCLK42rQ1XGwnIp1nuIjosLNgX7wgwG/zaKL7GoHUGieIWE4EU4wzznw
zlhK6p4aPCxbFg7elwBpcSOvSf1uWoeskhbjMC9isd6UnBfg5lhpvwdXwFwP7jn/LwmtCUmZMsSH
savK6UdnASa7yfNmH9JNb/bS7othNxQggdc9pnx3zXm3/NKeA2O1qUmMj4UK3BW7OvnIG8J/KZhe
MZ64CZmPKsj/AKjVV4DekyG9bdwnKMbZpkx5Tm85SSwv0g/zzdz6VrV3SfNv6UolVBrZc07GBBIL
DyaxFxy235KRuPoq9gb51c3kvxmE+Zkm5vqNbTHvMTta6bugmeCFZEPzRBrmB0/q+AeafXKYoM2w
vM+LU4FV5uACE2QFL5uM5fGojr7vA/pJ7xHmVSA60a7hrY9n26Shu+0sOs3xEsbiJmXg/RjNwxrn
T9IeirLygV/0zofDMoElUa8dHg9d5B08RyFsyzvGB5sCn5JVcfJvSWX+Skp1/gNm0oJuoSIXjY/w
iiOwU+OZTMPHaRTVi+Fjf8GubZ84oXIUk+CCSKWJ9FYMo/rJMqchIOAP4TUUgzefYzfx/D1BW2Ir
kzV5e9o/KRp3XDhZPqmcB2lXDF+cFLYywUu/pjHdx4+Q4RwdqBx2sNxz0oT4jJSOxWwIkxLZSsTL
Rgp38DZ4itKPOtHJe8HUz0PehA9JU5iXpknBZnGeyT96v/tM20LxdeUYGoxxq6sdRfKrBuTylrgT
CUi/y9KDN6HpL3L+2yTBuM/iRd2o98nyQ8CNt3V563WrVjn+o65abDceobtLT0+V3o6d15Pc8vRx
1i7fqt90n5w/5m1LMmbn1HE4/VFtKbydBXNlV8MMyFaxTpFHsX3jkrUwyRl+LYpMwiE6WFMVOhur
Ey9BKMcHcR+y8I1w/SYjGEoMxuHZKbPoWbBJWPGSKjYS1QttgwaTk6Gr+8iWfjvLfNyVic85i4h5
myH1NcFpGHQP0kTeBorFOWDO9cnq0/h9HrwXolbWzoHPdxW4ng9VZQdPPmHy/VLU80CPIJAAnkUN
8wJW6Wpju65zSvl9IBihHtgr6Y4SJaa3OWbIonqfeQyfwN3x26I0JWg8bRp81OiYy0Fi07hJXlaH
LInEB/YHqiswPSOq+mA/vHbp883oykAyPXY/WDPNa5jVWIEKL/vAiOkcKwWDuOidwcWFDxoSi3fy
i1KUbNOqa1cpmMyVZ/hc1QTLKuttfNMMVZvadaFg5f7oAeAdWQfTeZk/EmzoN0MShM8JYhMj/ZDG
2MIsD8U+kxQEEmauBIaKUhzwZI1/h6mZftzMLjnOdt/4DaetU4wTXtUyCt+tIMKtFlu35f6XYoKs
KdhmJOM8G+CdNKXvISyA4AbUywTb4wfo2uGQU7GzBlfnnLFTMIgG/tTfNc+MNrqpTk8+QRs+6gIt
t0yxcfyPpPNajhRpt+gTEYE3t1WUl0qm5G8ISdPCQyYkiXn6s/jPbcdMt1QFmZ/Ze23TptQBe7rt
NRNtFzD1xiJB45EFFbBo5j7FRMHU2aXDcZh2JCL04gT6oCfnZVD9Y5QuRz5rIubkghwwMFj/Yan9
tpEGxJ2ljfOUj2cs1Uwrha+Kv9DK+o2hbC6/nk91ga5c3pY5Ilx58EdyTyAe9FiZ5Jb2s+JCA8j1
kdLvrgXb0HXrSojyEJXUIzka4afRe/eZJ/UFXEBqn6PU4lC1QFhfzQEZv4L6tMUdD8EUVc09xVJ1
702r+dxHavGTkNYHy4I4LhGR4k0svdWRs4hu682wjH+FBA9m5zOgRXwGe+YumpUjUrBKOkGzBSDK
RRwG9a1sgxLOZVnZp5Bp82cYyPYyBQMWdMrhHyr35reu24dqdVjy6iYB/zNhRxvTMqyvUVQPbS/T
jxCO+UaxEX1IQr/eQ0YnIXxMwbpuCy/SJgablks9d38aw6qeuLCms0elJTYjWJ7N0JHtc5QO9TPF
LSQ5JwAXQuzOeoVW3FhvTmoC0GWWyycYqSNTCpMBJD/mIpldyDmfzyh7UFtnBe4FRCEyzqqA6QG1
7YaSPnqXU4qVYGiDIzIgABxFhcW2qORLX/U0mwQC9YiPvBWZuoz5rvW9nEPm/9+IWlf/sZyKmp07
p9ZV6iW1MTQwM1KpgjYvHdhcY978QFxRzobHbxW8SpW9lkliX8lxKZ5d1uZx1U8h5HHq/2krUYcE
O6dfsiKu6iGjZU0F61mYDRs2/N1aWWS/U2KrG73+pyAn/tAXYI9x1FMhsCIlgqCWXyzix5zCT8iL
7ovQ3WZssWEDMKD7mqHsZFvfE42+mD0tvxy6/5gOJ3EfOiMwq2kQz7lvhlCnonwVntcogIJiRYsO
IN9xh9svnjMSsuN1ovqShZUdFtT326JzGWzDNmsPMySzx7TT4pkuhbPE10L/R6KH3ohhQUqgm5pR
i/C8bMu5EBC3A+Bn1y9+pvarXGFLVzlutQEsqJ1lEhu1gb5jSrEi2iW9D1rWhm2Gb57thNluh1kr
Rkzc71qdSwwNNVZVs9Dd1p8GEiGKNpRqly+CUrZFXUUil4gHgJUcJ/MbsDn0j85oqG0/Rlhbx3eR
pR57/BXUgdoJ9k36oUd8pVD0Iky+KJWzadLwzNmz+xxneCos48WeWds4ji7vzMCxP5jRZJ86MMUp
UpGvD1ZVHiBErvKjku8He7idPSYNw7B9YMNf7CTOnS1pY0hjko4cnhEDdpHLE1g345SzeGwPhmI8
6OrAv1W4sm+B42VxhP+NXK4IBlrQ2++V7M0PA1ybcahys/gZtIvkhlur/i29frzPUWNFwN2J6dra
zPuBpKxeHBI4ak6OIb82yq8u7hh2W6lDRv1wHzB0AN9JlE+73GIXytHGk0wq4DUisRPHvAgxCuSs
uuogdVH6Tf/SCWEUbslzYWIsb6mOUVQVHwxe+MeG6KlWbE6jsj5jEog2Ihz79wIaPR6VaWa0vpRp
/6rL+SVN1hqh4E07jGi5EQK7XjzDFNr5KqxOGM/SR8nK4bNInDV1ow4Ya6+7BnvKOD7xOFFyAV0/
sGRgqhGaNfk6prh2IeTPYi7lywifYluW2ulIrNXWqlPMXlat3xuWh7k+Jww9qKbSrCUQCMTr3QJG
fUcQSv+DATvSLLPShgMuylGCeYEz07vZhrMTapp+W1mwuxz4LX69MefJyutkawgL0L+FV+dL6HK8
1ExnnAMlUAiem004XjQecAS3eU2acYauBC73L/SJ6Z35iXkIq8iTBF31ztMQtl12Ki3W2ft+cV2M
PBjh9MbCpvVnWy5X0YSYNB4yU/3H42s1h5qN/atd5GPzZWrdPCzdIh4DmA+PI7ITejsZWTj7w7Fc
Mf0gbE6o2VxSpSITWG8Bi3OMe2jsWHl8u/PrZxpHt2PaIbjBEbkWJHM7zUrRS+rxoqdxir4G+rwA
oVSPewPVknFbkN3O/8mcV2AJAkizTJuQiQxLBtiQLPjmks8hNy9fYFHUT8E4aCAciyjPuR1kMPPa
/Ge2M4tbFW21twdI41WPeADscTeCE3snjY5aS2OA22d+0xzpDtFIF0MTPFgj6L1QuQWNbbWEtywt
PYByGrHfzWT0m3NswLOhmhgcPeyQPTS7RFlGdIcCxva3qqq9XV545m6U9N3oBeEXljmRf3sa14xR
HRIZJxJQNj2fCDWX6xAVfhvdLVnTmAelJ/cfe9P2XDoqpwMk2MNCQW2Pd7yFK/KYEII91JL+N0eu
+cAUhyyfOnJd9MKJgzYTogMLyBBjkY51p5kAmbAKGOtg898OLkP1vRcGyyeaG09vAnfxX3VfzU2c
mo0vH0aFeZSQug41riIg1gMX6HV5sZLhbDq9LMbqKkkrnPGg3juA8ZoXFlnGjDpndf9+mTSx7Ufm
oi5AYiBYpuCroO/nPxc2tlNvMmpKLhKc+q3dM5WSKHnTfj7RK/BjYo4qbtBMmEeRJ+5a/HTsQ3F5
ZW7pw5ECtbrF79MkT05aZmkRI67KJklpywA6P3I0GCnxv1wUznOEpgLLMPrI7BWOYpG8JfWgo88R
k7w66xE5P/6V1tAItTU0unbkNiKn0D6gDlDjMeNdLWp2PJk2gHO0iZnf20nimMCp4TpBcwvJgChP
ZZoHE4lWy2IqMpZkN9VEZqm8ooTjjwpU576FnZ1yI02wgdGG6PyPbaTp/xsrOCgjoIW8cAV6jsof
5XNWJTJBX0F/XHrg8GC/dHtGy2DAuXiIoG7daPWvkIT5HBWm0R9lAjqIEBWukw1NmIXlTphRXPuS
VKQUncMGoyxzsWxKGSAjku4/y3Ra91KVre/pcBOQ6pAvqMBwmLgb1ZGsfBzqcVF7Hbn1J2EaZn0y
SpIKLPxAQ2wXZlkc6abJTvTncSmucO6K4DDLwAlPE5y1BElnQ80JUMY+a2egR4HSw+LJo3u9geaB
/LgxXKHUpVYJExy0+W0DYyvMp2d8TSiHG+3TQtvc7MO1VFPgHeuuicZ9aOSLxGDX6k/bHuDzbiiY
JveO7mU89rgjkeNXXdDdupXW0VprVCOaV4vGeVUCE7yY5JjkUTX0W3weqdpbsLy+2nxAHOKCt+au
qT37Mci8eWVmKeRNvU9yyglxWDifOuH42d6yx6q+45/0JZGiEkEux4FPpKmh3jpjDp4QQOnxhYyi
/sEPtMsvRQwNoBLHkYemrx2gdhETGcuWNPwe8jIK2socOduz9pVioRl+B5g/vwTU4YayWY6H2Mkw
8N8jUejeRZUJ0LYM258aY1B/kYs/5IjnFUlrhaT0yhzRKR5caVP4OOG047HLvnFXBP3JYLq68UVa
PBQcB9VBj1VW7hui7358n5ycOMeDSMwFo8v0WMJ1y7CB5vyc8IfrC8Awn6gqw87deCmFPf8xjx+e
u1S2wyGau/AHYpyJp5oERcaMjqKG9oFrmHGW+u2pdYv2vx64CHMl0yCbrl9G82KyZfvCTzo9z5Mw
3nhtSX9CLUTCWTgUQ3DqvcS6jnQt7r6xdHnJFOxfqjPBUc83X7h7V5ZsiDsGBlg2sP2zwJBFdF9B
YjPiFFsGrSInkHUZq6V9w6HjM/SnUUJVbdk5jpYpsOjbbN+hSSKhrbuShFAERDgJhCOVb8vvhBCO
O8/zk/PgYSXnwh5LuDdWi53Q79lbxkFj+C9Liq2DvwMXCFGhaQteabCCO/IU8Er5BuTA1aGTaUZ4
lV/HqNu88q2Giz4e62Gof4xqQpw2MJvlmc0nC/sQgKIft8Cjio/eSoIXGObljW+0YSfQVf2Z2I/g
w/Lo4Y4MAW00SL1GfJw34bDvGuEZ+5AeuD0sDkP2GGcK3adjuu6075DAaXyuJga/Hs/3Z76MibhU
HnTgMyLYLP2v67K62BlqVOnOGKWsTglwxhxSLCFsWC0m6wboHPa2z65vzfOkUBswAT4F3SAZiFiJ
VW6ripJwM/JhggoVYMa55Ub1VKDfupgQN/ODxa34TYQiPTP7W/+ZqgSgqa7Wn1gNJvOKxmiIw/GK
Clf8OERsL0KTysGpigltcW1xbutF2MEBnwvkZk5K3MU9J+8TToL6w2o9Mm95ejEUpBpGUkxSGCQ2
rkTiISQH0UmneZ6+dDOj590APmvYMj5wHnPAYW0s+R1eUg2dK54cN92CjrXuDZWbeFPSpbxrVUPp
1TN0rT87z+i6V8apzZ2hljHFvzWK/Ezb5+4kTg11YLLGs8c6rJlAgMKJdJHj3zGRM89WyqlhZYn+
tuqwwkhTLcw+LTx0bINm+JfrM5c2J8m+EPUM8WYWEkrcvUXcjHb3CjDMn/+zk5pAkE1tMcL7LhyN
TIHS0/GPFITa3/SdaaGZhsWcPauy4dMoZ2sk/cj1pwgaT8QkaZraqN/NI47+jQX1dNxWRq3ngzka
SXHQeRg6B2UwDrMlz85GjFL9hBb77b1fifHOQpQjvgXz5BJBQ9qpE9NxI70TBIr6B0cXvk8FVQGR
GRkuPFeTE6Ju6ii5sZYWUPl8XEMEm7B1g3XCTNbio/Z1OppH1gIq/2LDO8h718dvfrRtt/WeC4bN
5sbsBrEcq7YnY8xpx8Y7zmZXhCdui5GBeL5CTVVKPwyLxmZf6pgg1bemEMFLgy2SvCmgUOm30kMj
zim3/x9BLexp+LK7m9Gh3ox7KCHL1U0b8w9l8vQwpCNQaZFDdsH4YJmPs4RmEE8j1Jhz19rBHzoG
tnS+a+bBNkD2GJ5JG1mCLwk9NB5CJFAKiiHVQ13l16BztbnT3MQGfRFmOAtZ73ausuC8hBFZyJRW
TOCKLgPqB/M9romX5DAgItnaFyb7zpsDcO1UgcShfBib3ylAFL3RnUJDoj14zjsrbRgNKHcAkNhU
Uj10cEOoKGtNSZzL3Hvhd0puk2eChePOjkwwcwlhTkUYtsNTjlTwVCxs+VeImnnF/p7dtdL6MCWr
3ljBb3xYxgnuCll4cuMBcdnJ1lyw4xvOOQQymHJQ+yjdmzCx3vGjquJpHkwPQBVz8K3NucsaxLAf
AuhCJs7n2mcQ1hqPFhr0u4J5armtGfTthVEQSLjmPnQNoq1dxZj8hFwigzQy1dEB2Rh7fScq6o+l
1vhba4fIqMOoJ6O862YHoZK2IIYpGfFZ6CRZrB20NCnYcyVLVaKMXbAjtYX9r5R4orJ64kZq22at
psLPlRVz5WeQVxBt7FIdNq0CqVNV2pt8bGGZNfX85Tt1B3h3waliYk45u7bzkjLq3iV1uFKrtHVG
OQW1oa2jD/gx/8E6csGw6vERvSHvfzEsvATMbb2HiSbqGWzwxIHHRHWP6DF9U4ZyD2XIY1iOc0bO
RZ1bMPQz2gBPONU9FAO0TnOk/glPledGmD5r1xKp5i7Ky/ouspPy2FeF/9aGFXcgi2x8Rx2k4M0o
cYyjFgyzYsOdEOxyD1ky4KEk2kgV2UDTMBAdsoFEapTg+ObU0hEDXo5tcJ9beJxBaiBe05hl2KRA
KXHcZeclLjcpMINrXmb+Q4bw7S60iBpiOg29KGBkitZSyJ+BamOIqdvmF704YJCoxCP3u2W86lDy
8ottJ8dmNNVyWTAoE4eKR8Dco1xPWj49yd0x9xICTyPKqdspe8inE+tcM4l1VSvAs1QW+GB4N268
1sQtMlouxV4H2WDGgStF+V3Omj2CZ0wcuQXgLYACNRGFLznKKPQ2QsMmQxvtZ8A7CHwDQYB67ASk
12NIPZmtK/eWxesX03zU80dviqzZWksfdg+TkarxjlkLxg4fx57Lsx+hbNikCZbUQ2qsnEtOAqhV
gkGKs63sEUUAQ58IGaXpRgdX6Gpl2JLyw/WSelfoFOsaTWX/ohRHGewAMa8BQJwgpCAimgf7YSek
kexZnxN0i16iBlQWkYNGzz1wJDuNqUnLY2hGml1fo5HRsx/wy1t0n+scGbnSNs9qOXMb1dbA+Ari
GQpzBNNxY6fBDZoWmzT++eJdNi3H2RxG4stJWPNt4R5F3CB4eMVzj8+Wr3cimnM3od3F74UdGVsq
flnQIWHQD3vklu4NGlnEag7lRorOrxD5ISspeXac2awoC5VFIcTcBGV9wH3Ea04eM1TPTI+wGDPQ
QbHb2O58xBs06m3XTMo54FG1o4MD4ujURgBeEHZkWjM6kbK4wx0h5UGV7Fh2Vi9Io4j8XoBJCY3+
wR3WfIyQ9Pm32hAo+RS2kWfplrBlQQoiCy50mM+cJMI0D8TIMEnkSSJzNieR2Ll0ZCvaWLmaLvsF
1QGGuQnn5MsEY4bcRMlcxkVUVWyfnKR7MQkl/F3mHoA2uU7c9wh2Wxr8wLXWn02HwduSKrw/VJ0V
jroOCu5Zzn1OiiABfM6+nRfygmhFXDomm8qN15U8uj2gSbXEKGJpEZEnUwaS7quXGG63DZ/PKcbp
KABb/Nl8sV8NY9/wvpkLY7pwaGKPJhXOxXBHg/XE642fNZi6kJ1VRNwLFUGUGwTV+CsfAOXCU4TW
Gfpcwl6H58ksT6MEh7XV/Rx9Golt2NugWD1DKFkbD7bp3NmsGnrxibwUUBsVgrkfaCkIwrFRIxBt
3UVq76JxQvDphHOLAmPoQ+ZN9DM71brwmuwKVNRmCCsYGlraWXnpGY54DL5bLz+ycTPMk2f7KPh0
ImqghlqH4W4SikcIHok/bFlxtQ57m7p/9gok8qt7dDSB5XH4caY4iIqboqG9tajxw5h1FidOZVmE
6KT4HH340+Th7vgc2hIyTSLcE+IVJ725IdK6B1btPQEbXutNn57ltHIP7NMeDmUV2tEW8YjvsZdF
jkX4Vth/Z1wkfQwqIFhHrgTtbTN0x7cprwiGxMOnvEPqG6O3owjvnNccPL/5YtFyGRCigzzCvMDz
GSNEqcq7ARkgOCQK4XPpG93v5KgVZV5PzYFCML0NAYaRnWgtfOWQaabwzvStPKxhUusKToOnm3nn
Ty282QA9IMt5tapUqUj9P5jDLPOoHLzwPNd28jd5Q0EmVeXkv3Nmibua8GpGKVBe+N4Xt0rID0VO
iSQoQgvUsVVlyQJn7BMZXtszxrVhHmF1Ra6WpYYBKSPIv5kZaM2kVqBTSqR/rlOkWRgqxHzjz4Kn
COGt2C0OSrp9xiDa3mKq739YxE5GTKkivXgwsn54YGxbZmzSVQOE1Ro9uskeVdK9nYa192EkmHhO
c1kw4HE7TcA7NMih3E5JMdzpEYd/PCM7aXaMmITcpjj9ntFE0P0WHYQ+I/Pct2r25kuHRr8HIyuC
R0jNRNOQvSHVaaY25aDtWLaA0kJWCHVyyI6kFfR/5tAWP0afUwuPPTLKk43B2Dp63NYvM+jKPzBF
iXxsbIyyG2HXy3WgiHno+sK7NqlgHZFwmAKzGVvjKZ1Fa9zVvay+M5Lh/7kqJQBMCsSxDAYEsQzk
f7ox/H4fSZ7uCZSMOgOqmjadn1U8yOtq5MXVZ6H4H1wj6xeNevMYpjPitAKz3wG1E9RaM3VIEGNh
BQmuI2sE71++grWiwB9Yozkl9ZprWRSzuECdd4JbVLGldHafKgngfFc2Poo1YbisNjsB4usGO9MW
cYfY8EeY9OUEUZjizSJ0LNgSjpH3+8yWbyVH/H92yDwOGFoWfGHFJrDLs4oUtziWVUAkOfI6/MLa
DOJgzjI2qxgSlKij70TmHWMU0EqLM1PVSX5IybZmnwvfv/pG776CyXwu2/kFFuNjlRfTozHN5Dd0
k3WHvAzcT5elD1hm52vHU5VDt57KU4UW9+TbGtUFguXs1Ove33PRlEf02PJGyM/8zEJ/2dHkkVQ5
BcYXGkbzQk4vR7Q9+DvRE9tVwJ7aW2E/v6e+ehkbd0S6UBRbJ3OCy4R76N5veqTPZWicm3AyY7P3
PheelV3iqZuEWRM3sPeQJxBuh5inYT/L8JGVrMRHEwWZ/sCr8M7OPvytcDs9GQpYASV+fswQUxL9
XEVfwoeWlFqa3ZlgfrtJ2qriYB36/Ry5/pcHV+ndyJoVYDXY9WNjBea9M2bJFkXXVxKSTwMxMhCo
VgUQCKYh8g7H08vCpb9RGAQAbBldjF+jINhwyn9bE8DcPA/GuSQx5akugDSYVTc/oh8kIKMzCBUK
w+6CFLu+lOVQ/AiRwv8o6uLYEQv4YOhhefd5L2M62QCTkLd80bXPJ65Q3A0Z5NH3Kce8yGjf+xcI
U13AKq28yy75LSjm4zRcukskQ3lnY0jCM983R3Rcw9uASozdbi8fIhnQYHcAIw0zUC8daXGQNDCd
QNeZ+b2aHx7GaKu62n410U1uQ8+3T2C4naOrlfOWFKn/b8DmduhsAoJQIViPttWXr55XyA/HC2nx
7dZ6YaTenP3CKw5EhcnDIk08DRildwZUFF/I4mDV4h/5K80OkgRzvIqpxEVr0OBJizja047LwBcV
1yEBnYADxu1J6CHh6DBX6GOpVpCHOSjRYl2W1n0ldf4GFqhCL03tiKxk2A+Wr46e34z3UF3B+g4+
MwDiiJglRgwYMfixvmBycgKAMKN9KcaQLc8UbqiYo0cuF78GbT0H19ENbwPmkvsyW6TPlrnzzwS1
p59Icp+xkIhPZ8CKE2UDStl2OhHRlLy1ZbQ3mKN9enREl7mv7UOLJgKPKQNbLHT9kQfoEcPwR95z
P1uVMfzhBMS2SttYuVP/yDH3GTRL/l567hjDp2UaZYOBakhZBNTcM2BnzPU25cDrswYDEA2Ad7Bd
ybkAZBDDqtMHzjYhQOm5giSlYWnUO6uNqiP0YPlI/Bhm0HoMTgv2oH1lqRN+OxPhiIiKmOBv+jbV
e68zspBPvoqR0AXjJnDnfRolXQP6ieaObDiCalxkNXD8BvxEDWnPR2Fn7tGDxkbCN7BC9syNGzdR
FZxKKcFhWtmMBUDp/WJJ7FTj8G4ZJupxUmV9trIphIRkHJhX0hBwzY35fPOJCCcK10jf/U4m25no
vpdSZwSDLp4MfqChjA+lwzZy03QLVgW8cUzm0YvaP2nfe7EP18naeEIVUP9TR3wton7KhAdeoPfv
JNBRJDc1SRn8HSXeMWluCWpV70XW6BtfjL/h3g4OFu53Bs2e/s90zegjGBFEZhPUeym92t0tKaL+
FJoY/F/EM3GzpNaLM0vMHJ6N2dNuiD8lEPvZKlrU2AUsuQVBZ1C80ouIQ2jXU1wtFYw8BOfi5KeA
yyuBasFtmcT6qBkkkMyHyjNZi/bt8mlO5IFMCcJ8lob2hTWt2rkj6YSWjfAigLp+kkn0MXrA/RVd
1HOehvkfw090FCJnDmCWbbEPcj+IcRrg+aA2TJi9CvVjBwyvqXzJuWFCT5KPDED+tQ6So56CFZOA
hWGUnCHEEGKB4yvlOczQ35R+RA/IBHzbJZE8pmP9v8YUbwa90Xs+mPoDux81PIur9syRnH1VqW9f
uk7/MzUqBThpX7lrORdpE5E9EhCwT4DPbS1la0gfTXpllYUl1GF3HqPawt9fmfPeVKq54lkBQ1F2
LFT6DN9oW/iNxDLNig7MnvxWReHeF6FOHixvKpAKGtnWHLw3kLDpG4MYVtEo3x4Mo8o/R0YMT5PV
4SisYcVLmJT3xA88kF7gPFY6sA7dPOWPjmHpd7tClKtKSwXUC265XyO97yaj04coAt5LQejg+wIt
ccVgggPYH/SWWU/70romqthylLs2SuwtfCe9Z+7mP+a8E1TNGXGISLdx0S1B/1cmwMCQ+4zOM1ua
BEO5to6SAWFsVyp5XqoQZENKSh56xeReB8QM01aTkoTgy/nGC4a9Zpp6ykV34MjCpXmBtgL9BrXG
9AZSrU1jP6Lz3HgmKzeVOu7dPOfiHhcjO30rteOF4fvVSIV1B22yv0xTKM94KuR70NFI+lYgd0yE
568uzZ6ARaKoTcNHMLlfpusJ9KgM7Ta1jVXHzxr7OQF/sVfe3F8cW3AFcRfufX9wTtZcPa8m4R2B
VpDqS9tgh6LGwxzxgYxBNcitGFM6tNDro41GCfaQY6s8a3QOt8BT1qtSnQ893tS92iW4PtWm8WmE
L9xL/jHsG/NECW8dp7mT5GXQ5p/onUxqj9b+9Bcn4bDqmrNcaIEi1g1xl/h6NyDssJArd93T3Nbq
2OTT9I5zvzmGqgHuxgcbQBpkMXqbpFjuo47VujkZ2aWLWuelsEN+2rAvIsZLfMErWGN4MLrS2JZG
9jLlMA+JDwAQ6sNNcrejSVCE1rBmJ4xbyF/DlOW+y0gSRKubfcs+aWNrTJIPbaorGDHvyc5Xnlkd
JMnF6f3soWqH+rVZPOc8TUSQY0Oxr1a7YEyllSETsY0J1Km/0QS4MQ09Hp0FgzcrSJ1zvLcEXxhD
8kzGBytGMMg/5HC73yBeDiOd7CpD6MsvTmNwH6ge93AKoglvvdVvw1RRLBVjTYxOpVl5NnXCzh95
4anItfGKJkNePWkUHaV322HUTrp6M7q+A9Q8t3Fi8hwV26awnBk1JhdNIikVnMVvf7NMq4M3qeBN
TTr/RTSM6gLQV+xhL/+bGwtxACdIt1GECB/ywHlXI5bXTTR74xjjQa+eGZ6UUMQ907jZ+FM+h0Zr
dBOekez91kuu+ehnqL9pHnZEHr9lSiqCNHz3EdUTPDLO85IicGrIDnBxaBQEb2DWYW/zkRCv8EKj
ikLOUWmMZjHcd7VnHNLasv6iYgT+sWLYyQfIKNcT78Ul9B1rkC1viJo7mIPJvGN+wOyqnhQZwST3
sEysBorZsXvGQrM8gVgz6PnngHlfVelTDo+IIm8OSHgQYUzeYIKuMx2+Pac2960jmuc296Oc+8TM
4tSyaD3SkBCENmmpGLo8g9Uc+SfCr6OrLFT3rbiY7sYqCF4xZg3xnCpWBbTjHrlPDk+D7JYy2jBi
brcJM+3vUpApz4JqurMYMR9zXCfPRUZyYlwqAtsQpUXjI2bLbE8uJtu30lSPvYDOYJdZ/itsB3GU
MayZWol7QcVXXJdoIstyNty3Bkls3Kp62KeRFayqQBG+D60IX7OMVnszy+Hatos6qwKuf0MOzk9K
L73D/MEJMvf2JoOjsbJTLOg7IcHQVmmoM2rJ/l/Q62HP/5e8GKFJhyw9kugGcPtnmyoCvTsZEnka
zHd+Yk2nJuUKX59pl6mkra45dZIgT3YFdOn6v3FuhmsD1O/e8zCUof8EtG5OuA6ruvhFBMBBn2fG
itbV8nuYyJVlxnee4GdtoECn/xhulQ+0BeJznjRhNVJbzeui7Tf8dQw0euIIt0JRfEciGB4iAMjl
ahZvLrrLYdQT0P5Y1El98yo9vEooZ0d+8+WM8yl5cgNjvNlCyyvP6hR7ZchfY3dUiV1JGKbvZcE9
K7Cmj1Ovtd5Q5NKCKrzqt+Z/XjdpL/3zFKb6rMCR9GcSFIcj2TP1fQcjdOOP9F8boLkKQlnVGJzF
efpZegOnCSY1f1OlU7XPx5TWk3Hxm9d3nA9RwQ4XgutzCdbzQBxZCDXKJJsUyq3IYhpGu4ZtR8nm
J5Wat65skScPNZxxK2DaXKYy+BQ9Y+5NAQzoifDI5GmB9nwiiGh6btHTb/SU++ccxWCG0n40Txk7
8H+OLIo7eNTtlenrvEc5Hj2RTpHcoHVQKi78s3lvzlvFJJpFdBvuUrdDJ2iWDsjWuWYYShfwDlHM
pFjKmwvcEioongI/RLSY6KeJMeeH8PT8QqB3HbeVvfyl63JFkJX1jzUjqHQxezewC4An+gyuTwgx
NV5XDY9FNo770V5ojlzEaTKdnAMctP6ipQHBQc6aZS4Eh00XaGLchQQaHyTjiz8WyWUJOh9jpDO1
LzV5JjAqWKcho03B2W1Bipig4pIGJnDatyOS8C5jH81DxADPI7fFtg8h0zEME9Z4pQulamH7+WTY
Duwo3OTRtpSJD6Kvdv/ERFuOL1RUdxx3EaPMNqR+HyaH1hVByR7a9FczsVfCtAoGRVZjtscV0h5r
7YT5fpCW2GN9AnJEHfDqFhEOUdvE+INn6THpA5QlqOJPeK6ck8nh9o4T0QApFCARJzcA8AnA952x
BOkj9lOst6UZviPCdb+UyN7GMLNPNnzO7RgChFCjLP+IQW8esi5j+5JiFtmEZY3YUC/Rj+1V/slQ
a2XV2uI1xRqNIEDXag9KkpUBGRDnhfEyvLOouhYehcCWIFbMbYM1nCPZe8+ST5etiDTghFMaHkJo
IEdMU8WyUhXF0Vmz2QASmQeBKelNDbZ1Bf9pndNxNnaiRpzTQIdndtw3e3PGPZOxtvuIGLx/lLKw
d7Wax/+oPQAcVFNFXrsdYIpM2FQGZB2mMbPidjei5wqYu3TqRlopHt7AaT/NpjfWStQ7zeBM3qcB
Kg4KSmRppEq8LrQ+nJD0C08yVOXDLBaPI5Gkj1Ca1oPV+yRn67p5J6WyiVXi/gfxqyepA8hrX/fG
tzESBzQ5Oj8G0NVWG0Pz2U82G401tSOpM59hnpf9lEhh2I009sUn4pKP18mhE+DBg2CSBkDeAHo8
Jhkasg0gTf+Uat8BcNQUTyuSbKMzgrb8kXe0sATAEYxnPaEAdhU+4ihXLxi4u/uGlpeE03IvRoTN
g3MkLCHYR5jBdmiQ0+cWs9mrrccEmsbC/qOINCaUVYHbhO2HWQNMnZVjHEu3nx7qQvwfR+e15CiS
QNEvIoIEkoRXScirjMr3C9FVPYX3kJiv38O+7GzExs70VEmQec257Abw2TtS2mvPfFtiFmOwTzYg
D8VvQVFr1yhUJit1THBcPtcUkpFfftkKzlC4v1PPmlpRZ/7CHz9jVMYne090OHzX3EH9DZC6D6om
dNQNOjxfYVjrB1rg4/MSR/2p5GhQ0jFmisVx6erbEErITQPLwMoavYDVi2U/FG5+SPxwfANN01+Y
Ei/uYl11AXDiECTGMne3i5iB5th0C9KAN5BDEysT4XOL9XaN4ft8ebmsn4zKpO2mm67dmqbsArOG
G7tzFxywbqDWXFaAyy8ucXqxtwzSDBtoT8tRNEt8HGog1Bx+nE/tWrO9lVZbvIKe49Oo49R4aBme
o7wzJRJzo0uGH/gkwiJ558b8Eok6Bm2VEJLyJ5d9kbWis3cIoX2U65jAM3q+cAPoe9aZOB8WGyp/
IVlVlNL0g2TuhlesXFS9vlCYq0nKFt43ndDxGYMhEvu4Gpt6OxLumS523BGZZhEwSp8INlkMVHFt
/LFdYdrbIsenAo1kYtSx7kEEch4HRereVNojmxCTHhDZJIttURN+R8108yedtFRa5rSwKQVmI7xJ
jAcqDglz8XPIhBM5cJ9Ld79Mxk3nK77HWp/ThPHZwcKwz14y3+mRCkVS4H1lOo3ZPIrJiRR+Gz2P
pL3uMKoIoMSZQdV8LI0AMiOXKWXb5bEmOsNZLy+9jvyjaLFPfTBUp8IQK59U+ct/FEPoZXlLP55b
vYjlDCu0fgV0DXCvJQwAnKJaz7SpEqH3BESXDzktNY4eTgzLCQhcZsCrkSP9VJ9bK8JiSVf0YlEk
ppWT9AUTUZz886PmGce8wAR0jYZtDVYPAr55GN2OAlBaZp8jIWAO2JQS3TXzzeaermr/siQtv5bE
5Ek7GutzG9KhhS5JOoKEMtKCKnw8Ze3EkFQaA3ZIMM2e+V/WGUzN0EUzLwnIBe7wVQ38k39Jmkxd
Mgv4g4WU55Hfo3qgCVXzFKkFQ9WmoYzLLHQRBpYrymLXgp6pL4Xw1ZHJO7M5jVkOZVBNifi70mO5
R+i2+rXlqPaFy9TIJsW/ecXa7hamfqBS7Bsm6sZLIkzn19QDV8I89uobkA3nkQ0c9RGxlYU0gMj8
2oVcPgNBtJvZZGBwB1lUwIL8HN5BMhpfwGTNE/xfjYptFZW3J9QqvEAVGNY7NEUSL+xIHUZerC8W
YvaP0WdvzDCDx4l8hGpYATRGHMg0ev4LuvlMqJnMe5hZM7HlZnqBZONduCpyeIuQPD4oJzCQ4cMi
JpnKjGimAx/Y6Sa37A9u5Ag3ujAO3Fn896Sdfmc7TfZs03CJdgeMC6fwjw01BpYNqJFgLfTxM7kW
pm1JeMT/2QO5Gb4MgMHd75mH/wfQrLPkybyZmDKv7PGJxYxtKWngA997ooR699Y6qM+JnF7zh9tJ
sqHT2LIZD3c4KMix7cTgUouEKcmcZWTtSahRInbr9Gh1Xc6L1xsOFqOTYD9dTr8kEZ/qHn9jG7J6
BhpiHvf0eD4JkI43TAHzkka1OpnSE59O34dnOIQsiHmGX30tdePfMr1m0ULnNR84mw2mn/ybEUwO
Jh12esugXCoeErmP4e/ojZV5V2+yppuA6LjNK9OFzEpDkMxI/NpgSMqN05O/hTF5R7sX76it3g0d
tPqJQqGfvKr7CdvwBtYJQCgJGe+iclE/Gi7YxA1Zr+XI+6Wm0RvdJ0t4zzF0XTBccCkKoYgGtXUB
tmBxoIHkwMSAcH8UXvvrk1vYAw4K/8xgqv4L2TpHcdDOkwQauc/CetrYnnHEbcRTKDxe/yblp+vg
Cip9bscrKCmrt8iQzwMokZOAXbNv2eF8AJqRYVfziMJHPEYZrZ3OD419abGCkuIGtLsJaP+t1LK4
sM+Htund8WATsiuNe4HCHFI2js146yzji1jy2dl4LXzofGQotuSJEyDXY+iQhDwQ4OHijTeIjjSQ
+JzlV0vrZNMP9ruHd8eZCrMXPMCjqv3wwZisW8phbzPQad8DouJH1eX9bl6U3tu572AquW+D7Opv
4Ij9nqBwv+8c5yOeKZoyd7/lFgSyk5P0jpbSygdW3pXUrnuWq8rRCsbJ2pAko27pk1vaf80jaHwM
NMPacb8XiqXgMnVpXxQR9VMZx+4HYYOLXIjgizZJ2J6WqNSD+Jpn/c9qslsHXaJrtGUjjJjNxQ6L
9GAr90QO2Nm5nqxQycL4SOg7DyLOtRuvkvO+6lvrCSfFu8hkvoArRMLnggCqyOFMtQQ6duYLCdY/
sRgUB4EW7Dg58D1psr/gNbEuI5Y6CcgC4mA+bQ1uRlRuFysanwYTdSqPfWoXoXlm54S81FSrXTs5
gvaiPTvNRsVl8yVIc+/HpoK73IzksS8MoCp3qxVvBb4T4G6F2Ewe4Wh8M3mANmU9N2tqpIjcIvDn
3Ak6DdJjXAmEPJjIp7eV+9CQqiXpL+KdydIwQiUL8EA1doJ+OT0Dqz9yAyD0Nwq9iXX+X2HzweEm
Z9xbTpNnz2y7I5iccdt6SXUN7f7Nx9V9iVob8S4lPKpZdO1C+1Are/oWpizQir2rQlPkBguMCXhI
u4dmB66MGuQRnlT20MHjOdS98a3BQm+yMe2JX9Ni8Vy3Y4OEh9BRJa36ZriR/E2Wj9WFhzD/Chpb
L/eFfpjr+EYVnAV3aXL/8uayCmxnDk+5MhANOIEn57gckIickdOEMgXOEPWQgnkFmJxpwzIwGxAO
DWZGyVPBkKThftGX73sif7mEVKLEsLd8gq4bqGk91VyRPDSwnPYgu5pd49fJWyyMbzD4w3j2EgMo
Kb3zX4Lc5nMhIIIfaFNUJNIT5tONcpL7pWUWGCkaYY/zOW/Ayh4ucIKMY6qG+omVm/QLXYTkWdI4
/CxRMJN6rp4Y2VBXy9Z7f/5xqsRBZ2u52q/oNhAfy67zKgqgrmu5J+0j/aTmkD15uS03vmcZd140
RILGvw2RpvQwIbl+OXbv/tODRypJRPO81WnUWSdcddI0ydfQOeGjy/voglK7J6bh3eiPXKWtWLFN
SycadrgwH6Wm4sC7FfBXz3UjYU2pmHIC7tVAOZfPPt7jv6TjMOj5Tbbjv/hnM17q+SKWMvpIDBbB
vdBSW6LzHotL7t/Znv9rRq2fmxiR1QHzsmGu7Nv0uFFU8XL1ssh+bGpSdGZUXJuiaTGbrYxYeGYG
BUNI22XxeI1J6dV7zqHeG247PZl8cGas28E4pFbL+6hR/tVb4wtDwmg2u1Xr7TQyxaWeWl59tSxe
caxY8+VrPTlmBRElzt64pvFAwsikJMiD30HWUKnEunOoOxTqkXTEY7QeGAHv5bdsGZqzXfbWnrpD
9cLoeciEOINXO8uc9M6NqK4WHNT+kFRjB37o31qDuGFRei6riRUkqlpxijIx7xt/5bigHtwnoc/m
MH14TbT3e8JrJbWlZbInZIqyxty3in+RPdc1qykGLBvFYRBf4NYnqXrPFiZxpjl9NKXLy6pp5bkc
w33eZt+dkQMPYj/BB9Lozvwy6e9JqaN/nbEMF7pSEK1GntcQc/SD4/s2xkfSHua4X/8MXfToWvH6
2nNteTW8qDtEIuleeYnOgTlWIFacos8/leu6P+Yk0h9iHbBq4qQKUnidv6EKn5KEmlEwDP1nZy+P
2k27az7hC257Jhfixe3urlUfmHj846j2OyLlvcX8S6miTeZxlKW+Yjeu09wrKifjZjnGOpCERLe8
Qr45u52BvU6nauFB41B4P1ntTBtn6qNk07XM2w26LgJk7PIgB9OjoTesDlL9hq/24rZZSNcm6i6Z
WWZvHTbB06A006gozRovtsreKpvnqjIiSsQwlY+D5x8A3f9Xpu4CJLwL8pFPWJKRXE3App/4mji3
yogP00yvbrTLMN11rWp2bWnBCk+G0cBdxymS9VtLymlDHAFgjeC4O5kF+FPJIlLmrCv1+SIf6C6O
5oYM1jYPuy+/1kcAJwV+VVEB8fGfspSimwoJtlCTYvFMzcmJTcL0wsErOkxkUa66/CQkRcB9eDUY
gXPhttT0uUh+2FyvoMYcIlV5HLnLTrOBB7vVgGV4GEaCnOWYHc2uEftGOcWzpokZVMkquaYF21pd
zjG4cB8jJz0KqpGUdqfuL82I5mA7xrxnR5Fjt6WgIA5DfdNLfPeQEDiMwMouIGXXq5VgCVl90/5O
frqse+ELJNhDzafX0qFKgG8tf2QL2mWDYCnuWZ23N4uWJ/utyO+WN/xppaRGtNEiucejRT7d9aNV
JOb4lIEyhVuebEM3qa9+rx9JZz7Xgjj5zB7kBhrMt6/L6gLgpwr6OeacqNc99wwr/tIadXPq3cTf
TRHdTlVyYkui77nAp1mcydmTf3mNRflY1y2v0qHgH+vEkTqOHIfuA/4wDayJfDfOXj4iT3daGS8U
SVcNHOffIvq8fvfFu72C/1KfYw7h1/xoyPh5wTAj4JRVu4hU+rMR9k95Br+YQ4UZoPmYQe016T+T
eAaPGb64vfSzwyQKM+AJ0sLCIvwVMCAqt1NjDM/JMGgGlLqFFhtrz+hkJPUoUbgJEi1tIMbR1rn0
5hLNmMMAFvaaP2ddO2pPVYc7XgTgmKsvWHMkNqc8tmkMGyuE3uN6v2EXXx1S6jBlcQsy7y8XAfe0
wHU5WKMtb4pH+8FI6VZPfC7KkJcjbBgRkIbmMosk2I/7OvTGV09G1S6RXvrKqsS5aZriZqvG/o/G
EubnkIafqDfjCjGErlcPXoBL+R555kB/meuQtxnEPBGCqhaMCX+cRwxFctY7cz107IyQUyvIA0bK
Iz86A3d+8A1nxKyAspPZjFCcFxrnt5xlgrNagFLyya3VH79Q3b017IcaTgS6Ig7HiS4Fyc/Y75NL
7LF1YHHg2NAWSB+XDO9pGNhrSPl2vGHrJdupFt3ngumJ8MG0Obyf5JwMUeSeChTMXYUSwineZMOE
JanxL1QkLppWHtsHOmv5ju9adQAh0dIVgpjoMOIH+FoRA+fcyRYVeFd+KNNkPEIH5Ccjc+OTUygz
A5TytgRQH1YeJ962VZxr0qb0dmZejRdLTcWLM0X9m25k81Blkbnv4mV8FewsRLh81LY7F4VCFvMl
10wVVVbB2ZDl5V/w4D7HyXFtqykms3YELkGLFVEy5HsWrOqHpu7s/dCJv5lfnqXXjz+a29uFaqXg
2UutaMIxtLvfmB90fsgKxyWx2TQQF5J0CfsDuxkjfnUYPhGMHy6Rjtz0niPTOPtRogOdXNHx2K+5
LFOdRX/YxHXXCRyuSr039FIChyHuJ5UYhDuXngw9UdLS4R2Qdc9KeT9iSGJUqtY+5JDKgsmdSXtn
li8hXrtIpVy69gsHiQOaPln1QcGmmqhnRawq0QxoVs/TnMAM0WdG9Hay5Z/uk+bvXKh/c9m5h1y3
WUCiIM5IaBZ8lxHajgtQnudUFsYfr65CxrlWMgDBbMq7nsXSMRzphitpPmzA9v6Dikxz1eJts3Lr
thnbpgcuTv226Znp4Q8PZyReb/Tc4qtzV0U11AIq+07E+h3h9N7aLn56kmVCBrFpNWHjubnyyITy
QA6fkLs5zB/dYFWgm+in8bBkQDR/HWzs3rMax5QgTFvyMYUbRgy0x0SKkBZY3kn4iezJQbnq4JlT
d8pLkldbl1zegUBgizWcFO07ezuUpqH1OPJcwJSoxgdF6g3z3Bh0vJ7HiKJoysRVQr7RHK4LwXCQ
Nq6SwVKEX5y2l7tDQ93cUP+3johT+jQArnilDq7AtpC1fG+UZgGBhGdxN/U4HrLYJ8za8383zS76
hew5BD4jo2dgA3/oxJTHhWrAmlFEuy7WxXtjTiWUschsMH5U5dw5vfeXbILpRqYN6c7XInoM3dZF
vuZzSYmAyEs9ItNa6ScLPN05xik5csFtAcKq6P/4guFsQnIlnoACSZSiME+hMcSkOxk6ZIeEKs83
7TxayHbsWRvVE4VifGPr0Q9CVkMr2aA2ZAfTEHYa5IIoDDWJWLxZmX5P5xIBcp6hBwFUsMlCyua3
iwsAquBf0wl7c1TzY8aC8WaICW7x/dlNsP4fSC+5t5YMNHho8JeNg3k+S9aqeB/8S+xB7MNijq/c
BN4jTK9NBsEPRg93uFOzLAOhmjoL0eO0Gs9xmC+bZNH5ylES4jKY2KgdB+EjpRub1SOYrwwBMFLU
gFYjEzieJ5HQgFNQ3HMm7xe7WlARjmaDE1D6cXzsvYYeewI73ck7f9eiwJDe5cn7h9MVNYGwd97C
2Prgp7qK36SeN5GRXpdQLR+lAxmy6kaSgq3FUOmSlE8iM3Xg6ZmketrcWXgl+BACzF63RASWpNJQ
FnM++Ch7AuQAjA/+IavJgF7OmwpcKrQbxdOXT8/c7ryWUFRtVpyUUpbg2NLz2T1sygv7LgNzn6G3
66cuC9L1JBrCgWR0ZPLQWCgw7Ogcbyo75RTpj+xxwWB/rFP1iy3wXw8igaoSzJfeYE2MzFdOiLV3
yNYuDN8HvVQWdydJpBbyI5TTJK32lleuWaSl5G+4yDfafSYrBcpNvniRPFOfZblCgAcAA8+Bn7m0
pW+Y5DLC+wxthS7I3E8PvH+b54nO63yizG9TUuMvMzmNmacG6l/PGI/zlFri3BMoPiKnFsc07Rlf
sZg/TCaSg31Od4XRPBLQVpRepj5P754/7WKIzQdl2gDNcvN7iYyDblr2QXP4lc2Yo2zFlv88jyxW
qIk5l3yuT17NyhexOuMzYiYZmGZrhsBA3AUmYyP+lN0Q13t2WwGyjDBYS1f2Bw6h7blYCM8xOlo/
eu1sHdtkXPkYzPD5lqagYft3yf78pWSG/Sn1jftoW9XOgS9M7NhAvc1Ha2JaqaFA0I4dYJ6erVJv
BdnOf2oW7RgzMHywpgUcm7Vs4v2pbC3nYErnpbiY0ORfFCJtdSZzgV6h2+6ki2oEE9t64YPu+do+
QkCr8mCqMhga8VwM4166C4XjHf5h2VFoKqzL1K4P70Y3L1M23VPLlDur0d/UtaZ6O2tCrOhDnPzq
hYVNcPLUjQkRzSSJ4ohooATqsJu4GR6LxOcXOJny39T79TlEpyMoiujXevmbYdDpjGYUdJOAXQyU
ftOCEogoO0/ZNpumCFUyL7dhZmYkVswc6lNI0Rq1phX5xVtYzpVzPl4zJ4enJ1TUbPPaK3jbpqNp
bcl8MHM+j9Y7j/XqP04By0fN5XIK2kVNL6is+sVZ4LqnFNyPAi3ynBvm+8oeDxju6ILItPxXUuU9
Jap4JHNv9x1Wp1mfXbPxThwmgIlkkwpI8SPYWczfPMGqmHPa3k1K0zwKr5K3UvZo2FqMFzaT5jPM
GpcwnFf3R9Iqo4/J0ZTblHvqUeGI3oRY4HX3Kvuci9z9WzPTdHeW3H63IQ1uYDfjgFmYh3yLNKNM
W2yqiPZNyMJ4gSTgg44A41k77VvK3/ijyat6P2gnQK3AVl2oQO/5I1ocy/Q6GMdTPFzOrgqTewLm
7jZ64OHQxGCUAd9Mp30yT1SBilFm21np7p9Xzca2Uw3yE0+qvedyya747BpFMscBIA+Q+g1NvyNw
wIbPIFc8FoEJijPYmyY7sFwkzBNv3pkUcI5J4auHasm+4LZHwUJRm9Khas6x2z4U3fJaAQGzNGYR
uCuGf4yl/a+PUA99VW3q1h3hqLuOwloscmPjukUDbCOWw/rPeg3LJP8pqK8GfjM0ZNkSf6EebGT7
oQ2dowk5mxRsXn0sbnpwkuLJjZPfzOUhANqAnnuf0vnAgOD9VY/NOjgiFePriZFuoxgaVToANI4g
rQZlh4BGdbIr3nXvZrhkgM3RYXnAtuTB9gbX/pOp7ey2aDgGHeozyg0WUR36R7IJ2THjlqDoDs4v
g5ssTwxSV3xoZlTgodH7xO/lBfmGq7MqhkNFT/wagW76L4HWAKYZnBZyss/1g8zQo5pn/4gzbZFi
o96/THjvnfL+U0ypX5hX4sgBu/7AIwf2rUz5IfA13quJMwIZ4YV+nVt91ngIHgOvC8M+vZZb2Q7i
WHnWm/CnvKItlDdfUxRKmtEVpuI+T5T1TGD/mXkM+9ytIIrQ8h682pAPpC7xMfGUWQAWGXMAcfgc
40/umAwlPkFBoWdjZbD9AMrm/NYMvfiOXGLVlkfzbEgr8VgPgvNNAy/bPJZ+6+5kWxWPhZ9OO5vO
2B1UpPT3M/9zuelsW0MgJyt2wd6s322pmnavdTy+ZDq3HpY05ONqJ+mRzml+5iyIN+JaVO/Bgq6W
OodbTCOWs0eDbIPb5L2+j0rWf/s2cr44x/TnLJqNQ61FevHjvnfROwznAL5M/CDix/+Zs6BHgEie
z115U1N+Gx39WGEhASnwKeOPeZLfl3LI9iylrCs21Mm2/ujaUI4NZsGZATsV3Hj5D6cE6M1GN64C
kydV81+SAFqyWh7rCLG88AAR4A+WyDmbpSzB747i3jYTfxO+s5nf5Z8i7Zr9yG0lJVIwwh9wVLin
eM9AG9soUE98YoJ4nidZN/IAZtHACnGrPUfdfz4/qQN1J4rdI39gWl9hRk9xSS4J+bbAnOKUa+i0
PDX9WJ0gKkdg+ubYghPBWfNzwX8njeLq8UMZUp+mqhnvyvC7FwO2EIUQuD9y9r9bHw3VSoFVU8r1
4ACksyJpHHLJmLr5Fnnp8F74tiT4WjY/bpQ6ZyuJq980Inu0IyiK89eLEUyHC7+XAu5oh/QGxXxQ
xvLKJBOzqBqayo512eRIBRjP34EXRGhPTQfRhQSyF8nzqRm7/28bUyzkc4+zQnRV/MT4po8gMJhz
r/mV/MZqyU9DPioDj4nHbmmyABOMEiyaRyjwAo/M3/NNyJ/mQv7T9DqDUEC7jiWgSkojLT/MjBcP
9fjZ1TE/anfO//MldUEqQQQBerSs37SOEOZ7kY+HThpHSxY5Bc3y2eaOQ8eBxgrCEpMcUR2T4QEG
hzUhMGOEa1gHu27CK/vIyQsw/W7esAqFSltPwMawVvckMEGlTCXZfVe7022hkY0m1cgQIRnpkYAp
yq3t+bDQSrc6RhU2Bol4219eZd/FbtC2qvuja7PIWeMo5mQXToPRbOk88uUnnjHod3BZhIecajCv
ip30s59mhv/C3p4bKNEA3C0B5AQsglu/grr3s+tEIb9wgeapiTZ8xh1UxU0WO/atCeeebT3i/PvU
T5bwQHehbNGiCr2uSpITyKYeHWeyuj554SI62QHgU2T1svGKXWdM6aeMrWxvc5tx/6ALjMPJ0PWY
7h2zY2wWYhpFJZe3x8Wak+a5agGQwbcO1R8WDlTxFCOkOi+ddPC3wHhU8bPmpVQFfujX5SM4dcn1
k6XwoT5r6r3TXsvUkKuYF1+7hLHOekxS+wVnleaSbUZet4F1w8rklvtQtE9CKunIRUyFI9BZTIDX
S36lCWwzV14aHneNSc56RFRhwhnHDCHlVDgqQ3kh5EpUu9Jw0hJWt73a0ZTuc+6CG1UvU3uZXUvk
LxNwHuPQJ2o0w43QTYUuE83fLKEtf9uC/cGL4xj9X0rI1j4vZbQ8EqNN26ANu2h+48gIogG9Pyl/
PKeTzxw+C3XIHS+kvDogZHWF7B6M3MzEFqjS6H7SXK/qR7sWcjlgS5Cv2SwCjXI7x9B06g2i1wDb
MgPuGhohXb/EcnjzVuy81VtjcvKJr1+PZM61z+QMSPjaZ7++sk+UUeVfx0kZrvc7zqe8qlj2DVMx
PCQYmvk1AkhMloeg22lJ28Ihdg9w+cYaRnnnEprJIxexkcd/NtEMDwUg2U0c82ffZB5kMthAA3TP
kdfWjKzBW9v3i5xvq2MxJDGoqhY7UjrJJ8dUm9FMsy7e5jYbmg8QhirlN0jxAfCEPrRhivXfKE+F
Z1biTHEq4j6arlj9s2TRmWvflvmE+KMq2opnXjhQTtL84K9FIp3xTIau7GAF2t6ROFpnvVPgZrXW
YRz24HJG/yEIqd8xZRr5k0xOch1lz0lZ4uUG4HmyM5Si/jEfRXk015pQZbI3tjFqpH6EFXctbYBB
ekfZy5gaLVUU/qk4OY/PLklynmHsh4NDcBjrqbpyvXYXAxU1twuT8Xei0l4RzIxVsycCNPXfuaH9
6Dtlx348m9ZoZde8V8NJuyi3bEW1+UobGFvi5UYUnmsyT+admP10p28K7rHtNAvobrEwW8DUUcwt
7IH4lEUUL+FxMdkJCbRFOkNyLevWSB/MwmKhM5qt9GwT/6/hD8UObh13dp0jZLLScSzNlNy2aKKM
nI4d3SPtsz0h85YQ8VDk7ID26Xw1COT3GN8y+TBIEc4bp2T/+rGxQyMD5wQmzWXPXd3SaSH9PhAF
3xhT4bPf1WXvTV3LXTmF5t2r6vIkE7f/G1m+qyDYWFKcuejhg/oLHOEkgWAM13DW5cBmL8oLunVa
JQfEOQYYRx2Z5IFtqis82CmS8MRhu6dvQ+L3xNOrP7YbDTYnllTT6ZzIDJzqyBx/fDfmdZuhrMY0
GvNhCmDDo8u2EWSjNfghwvoUdo1FqCzvFsL9ZmNW5xTwCgjdLBoQ/Rz9XEzYP1DDgUIBQ7AXa/kW
g+zHd/ZFom6fTlW6Bk3ihJWWZkq89NCOpnNrkQSWuy0I4mUwrFS5oVElITuwvMR4la6bp3hmbYMk
G7OMGzEYbDuVJWJUoPGM0YLxGPpLZ/SDg7AaKe/BZHeBd7hIrK+KSxUsTYiF4hCznXZu0NanL/Yn
jDdSztAmmGMZPIi+KzE73rYC25zrZGeBCT57GYWLBikrZTI9TyPiDWZYrfPlooR0aEOFJi7Bq5ug
aPOaNRA0ZBf2/ns9tLb/q+l+D4/UiSsWA6SmxmRgshLGeRBzZyKrVqbK5dljrXdfhdRRt+0An+ya
jIOlWc2wy/hUe5wQjgN5g4DQZP9mtwnouzqquESvUZ+TcmByGC4UoZmpMvXDNaQLWPcj1hSBT33y
LSzUSy0ID957d8049sRAIc+2WKykC9l6ehhE7tGqT+j4s4fW94qViKmw7IpepfZPij2e5qTFGk00
1yzPPq39+JcNFOE9IJu6xQOJTwdOii+8hq63wAFAEk2loqaXjrx6VGz2Ym/jvapH249iHB5sk51N
aSnacVjO5uvU84J9MqsW9Y2oU3NRxVi909WZOCqVRveRm1YTZElRi89YieKUcDrBAZeRC9bHaNru
rQYeEGMA2cT9W5zRgxWFcNbc2DulRRv+U4wxoOUP9QUQenhmlnu8qkQUsJD4EzhsVnd2S8K0p8KT
4jPCgpXEGjouhJhu/AXsoR3nECGUngiWuXAfqER0086JJehHUlwOATbbwQimhxoHkaAHfikLP143
Tfph8S6uY5H+Hwd6SD2fBWqNlRzyQxc2FJ3oAJpvXrmiucGcIXFaS1IEGW5psfWbmUEEurTcJ3Oe
KttUNypnj7C1tzFn+PdkUP4j/5r4i6SIhzXoOsePCpPN2liD3ccHLgAds3DMqsjHdvTtk+FhEMMR
mEg9ArUlbRc10sQ6sed3WzjuuxVr8ZwNGfb9uG5O3LzWbvubyZpNeeuRgsKfAqeRJ4eleJ5CHGS6
7MhVF+UTzYsdrkgluZHsfAqyUc5rgs/v0RgTm1cO4ZjXaCrUVal+NNIN80RGfptN7l7wx2LQ/xPP
/XrTFYb65GQqjGfTxK79NGHGHohc5e8DVcnxh1wwbDve53b8qXqOJ1CL2nq8l+kcM/AzKTJFLp2N
XcsIxLrhrBz6Vqp6tkERUxVpuUPvXKunt9ZVlGQuS5FqEmgrlfdjMNo04HJe3/lMhPpKB9N6ZV2G
jXkz7f1Tgsur8NZl9JmDYp93ZPR8vlr8ysNLCCmUjm7dBIBeyJuXo6G2djeVDm6XJWP3QWouamdA
m4VcNgBzZnJZTZSsiBAbtMMbAktEdNzGF5hDn2qzGRf/XOHxt7WIYQb4aqNN9owj9JG+in9i3KAn
asDXJDDnoYku9sS9fpvVoVM8po0L3QNJjbNvPjYuQMvewk60zAySS6XcziBpJqWiLelZEmm/IxUM
39R3A5Y63OmPD4D2wRD89qwdCvb4PpS9YZc7aiLdJzR0VuEb+hlA0/hNXaK+UWeEivWu1yeraOE6
fOCc1Gnpmgqoot5GeI6VnKQD6+NUponKtrQIo26DFkwgMlbuGFDVW65I0ctn1AmzPQxz4yIBtTNz
T8PCWBk9w3FLfNC5liARITnKuExpsK3srXwJO+OdvGl48hRB9ksNmMy+V1bZTM8JTd4q3ebwp+j8
ZU3kyb3oRd0+F/E8YqHAuuUaKgnB8iFoNKAZW5/QhfWVYJjFKPYMPcaQ8qog/Pg7wtISBkladeJP
w3iAuxtaTs3bFPrMTGxGJH4OZEyV41n4q1dWxRaX510FP8bnOq9GOQ+7dOQziQvHsnjOzjpfB+5f
e2udOImmQX6nQBVuHp/SI9Prqme6cammu2OY3IqbMQR131PqARmdpw70hBZjwLX9qd3JGXJg3jak
esl1j9+YVXH849UsSt/ov+dUii32H/cWgmpIDjTtsv45dgZMfbv3yvwA3UnIO1o9+wSjsstD3IR0
ZrompB6Bs3yrNSyEo2vSGw7SKq0uBBnyQDemOkYTwdf/cXZezXFj57r+Ky5fb9TGCgAWTp19Ltjd
ZLOZJAZR0g1KI3GQc8avPw9m34hNVrNke8p2ecJqrPiFN2zzkjpYP0HZOfOKyFtVRUOmeWlusJom
lg6dsW13APzUOSX9EewXHcka5aOkzx+7yaTpNVShsQRiv9i//KgWvygYodlcWsoX/O3IS36vOTDO
dmmQKgqnDkH4s9jNaXF3mX6Co6u30Dd6BOMK68qGyk5QR42ytLZVZkSB6l+WZfiao6gBnkgWwY9l
asfdgAhLrxGcCxe0WbvCkoc61PbKOaXP3sMufHIzq3J/2G3U3ABJX5DVqsoLYBL429DOShT4o7k/
R0duAnRQ9tSP0IPUEfORyH6HiGRDVlO13blTA5KnemrGeyK4pHxCnQ/0A6/s4MED7YhqKmfmFagH
45pNocGQzuUEsh1Ph3BT4o8Kirqy5vQz1uCLuRh6QrXLttOBszdlKKpHGF3cEVOCSNCPaZgnVB8L
tMSSFbtdVYcFETqI/p4te3KCJYw/g0tv9Gck0ka8b/DoJRn3Iws1orMS+t54QDkzavBfLAh7HlEH
JI/aSneVOi19y9k5btzT8114HVvSmiqJPpkOm8mzfgDTmALyTssR1BatMMxgMB1td5U3di86W/vx
CSW7Q+MZlIxISTE2k139VMahfxE7QtXnoRSRAVDm6Md8av2Hrk+7R9H40cuEZob93UF7YxXzN+IX
8McRnHvqDJ8I2iMUZyJob4hi1yMPeYSAU8M/pfVLCrhWF0aPVj9b3wrZz/c+9aMAKxGDgjHCjGi7
XQcoBn4OSNZfatunWMRd4D4ieG7Sv7J07Oe7DOn7m8rv+HjkMBSeunrIw52uai1xu61x+OrdqGx2
uYDku9Eim6+gV9MxCWsxPE5Q3n74IMHEOSj7KP9kKhuZ5MA3drGjhs2tZk/EEaHsi0cESC3nMGvT
T8Q9GdLrKJc5ZYGYe4oFDh0YeoZ27/s30G2qCuveGluo3MX36CoHCgwvr8NIFd5LpMWux5nlSlY0
wpHow0WdniLv3g5YYjB9gqDkf4WLkj3RGh+HXUMX/dLLXVwckHy6XyQtoAMpqZsfQjqwf0V2M3wx
9oD0BsXdmRKGmXE7l8jA+qEYu+/4ltZjdbXU1IRKwFy8VbfxQAcSP2irGr5hYwRQBjDRQusOIckA
Bq1vA2JDyHihQMa1joa9AZijS6u+mvBHLjcABGhJRX070p+sW4Vhs2PcBj1pcILT7SD84W6oO+9W
xmX+4KJWGdxZU4oDsQyGCV/syut8sS1E1RL3BZVf7mRHho+ZQh3v475yvkQaN8JLwAJe+9gSvSAn
kMlIbH1cgjxS6Qp95DMYqiMKQhZmDGKyk33Q6PgvJxL1k6Mb9IuSwf6ZJZl/AI5T/93FdnedxEZf
VVkYZhfSH7DA8qFnUK4b8/hXPrerMK9awgFLJcu99QKabLctnCef3JCQ+Gp27EZeg71u670a+GKQ
Yzre+FGRkltOJq7Ru5au+q6HzrpEPqEdv0CJ9m3K/ySkyPQ3MMhfSsPjf5frnJoz3ZGl9H85utXJ
TTb2CRUmiYAbVhE8KQD+AjXxvgje/m2BQbQ485GW2w/DEg83pB2gulE+IEWYkgSRSqxqqwVr6IVI
89J1E7C541z5ONnPQ3jfVDgz7fpZpIjFL5FSd4BurB5oLCH/YcIUhTHmBLpOoMx4O/A8fJbeMt9h
EO1Wn3CUyr4VRUhJdfRDFy2PuIo3S72uHRLEIKYKSOnbdqwz615LpEyKvQixhkG8f2786jNiiQhd
W4mDNOIZrDghy9X4OcFgwIl8xFq8wClBx3ojWcIZDdzRQpelcibU2/i9hwAtWww6nKrPh2eLzmQE
ra6rYKhRjoqncL/Ar3exjlvWDrTGxvbarrl9gFJSkKOMNEdfQmQDK5QCyqXZ0t+Hz08pZfKeNKZ3
aL4DYYEL7bdeF6MIiaZQdcaT5TfXDq2vZzeYEGnpUP/IqJSUIUl+PmOEm6DWgSDIpEso60j8k1k6
ToofTAdDUjznedOhJDEPUWjfkEZ2QAgzhINp5qtSp7A0oK4A2TN6segKJHhqou1OGZV4d2Ly2tLd
56KAKxI2k4XloXEuleulLcIwRCXo/SJp4z6s5PHqBTHk/CIcnepC1aTcLx4MdsCyWLBcer6kQwrj
Nf85JUomJPdi2Q6Y2XtbnNrZjWNfU2hFDGPlZ4yZDcqpJP24jS2vKu+ktPr6vAGiFm7EUOjs0mon
272XlS6cmzRMAW7itwj1BVem/cT+R/hUja79AnnUZBdw6bg2E1L7K3cM0UmO06y+Q5icpzxIq+mm
7HzkkM+aLqzdxwzyp36ARZFnEErdydoBsQPOWCFUBvDQH5/pSKotFoI2cH0qRiGYksqSNxmh95Mg
Bsk/L0kRP7hUbMndqBv/xIqF0M7osPks2iYpt7hnmKuCc/0NxuWCKvYMVoyEjGIRPVUxpWcOqceE
Vn6Zu1dxGfIn8DFAPRJfDYMUa2s11S1tvhh122hRtfvFFd68R2ZCw/4tsKGkmKfOei9Bw7lI68tW
Val115IDASURypnuSu5TOrO0FPJlO7Ve6IK+8dVjjNgjyKzYLzI4++mygRte9dV2zBPZ3IDqjfNv
RQSK97t23aHHphLw/cYN2m7cpLFtBZ8iC4oSHX5NhAC/t5Tu1xLCtGdBy1ZSPkNDolkHuMxPLwFB
VTdy0sgV0Wtwfvh4AAaQovC2xsaJ28i9sBaKFzlZDsX7G0sEafDil9StkKLjUkY4+XvFirp7jlXT
4U2R26K+US1e118GhwL4edLLSkADtT1vR1sM7l7YjcsONgTu0h79MOjmnV68azMjZIHUyOLdFLjo
eLSBZkof/i6jnkP/BunSR+pdETg6+rEEIQZhBbhYiiSqhIzhpf0hMUCXLrnQFvcew/Y6RPbGClpi
5op+ZoYxo7rLFlVsqkAArSRgjArz1FKlIlOvcm/6RfkcOC2Z5wx6gnJjlVKGxPRsGl6UzxduhI6p
UfhT3z6mWVToTU416OvMXUxb1nKjnAhsnh5bgutP2TJYnKyofkYhSe/rSvTLde3AoAVDXdD5QUUj
fNLCnihmLCJ1f5FjaOhztLfkQxbV5nnBBCQMz6VcEGSZuP2RcPFEiuyZDpLHoizD4K63gAZjioIk
fpsuD71IWP2tLRFaeNJTJqKdP8yo42JKVxfdZ56dBOB1jojDs6xDjidsnOgbV4z52s6jR8ElWzAb
xmlefxKW49uQIuphoKKWLQA3cq0/z+QH9mWH+cn30vQmfgbohEDd5DQpHuEmUPdDGUj4SnVKShSN
+qu0Q3jLZobVS7zqhI8dcmzmM/azZFucHP/HPEwoRilhrvGYyK8asUL/KZJmzwSw857yLzxOo9xu
hx03YphYN3QIvQFfmG9yZ26eIWzE00NqsnFukKKQ/JVrhZSiI6Htz46e+sogcPE1Q30ITay+gtpX
5I23W8iYId6E5IKbpfNV/BIgKXo9zXhxHkTil/Tq0s6tLmS/EIAiulhdRHGf0JRpau9SSIJWiLx0
vXBqnly9KcbW3GIATsgNE4UOc1rm5hut7+pzr+WAYIqTD+2wY/ot+7rwvbH5JlBusp5GCOvWZoF5
tqm4pPWl8ESDslvpWQOOG2qIfnnEp9llM+AoJLWBR0Qxe2j2Cor0gHZDmoPR8tu0ujO+GWHlkWlZ
zt/Unxy45RbiFdV9Bna73AnPgxGJ8Cka6BCcR9qrjpWFn5SFeJ8dT7h5oC3R1uY+TBpIrcQwwYYW
JzouiLIhSBbD3bN2/D6vuqlGuwQHbbiZccxAfLIMSOu3weKYnwstJcy4OQVPoexa8B4pytrwOiys
UYkKZbZpl3z0t+REUv3lF1CIN6hj0yVG0QkdEqCrcU2vCUWGs8iGkUi5gBbZg+osjEhquqA72OS0
KUeZ7xwE2Hp6Sh55ADJrYF9ktKoQe3YHJYbKbng+KmjiAxK1aqPoxj2C1bfT84ToZO3U27P5USAp
jPQHgqXFOU3pAAotZr+HaSyLp7xrGhoeST+HIDxXYVayW5CF5xEBKhzjHo0cFBPD7HvPDTbdmdSX
6ZVI+rhrkbWoPOu5QlDN+1b1PrKbXci7c0BPDZRgLfjfFPEonz4uLlWiLxHB852cejtdzrQCTvZi
227CvHGx+EhOo7i37KEVdAZdHZb4a4XE+fIMa8ENUUVK8qh/KPGFfKB3O4WYZJjwbyTU+/RzXRuN
gDuIiYvMYg6Jij1wV3bDP+U7jl4ClwkVzz/mDgfrKAvpskJMVWdmDsGCe3ZICkGDAiyvCMPkpurD
8iULjE8BQABigLAau+euGag1re3v+QDM3Gmem3gKXmjhmfLHyEOBLSj4csIjK2iaxyKIFN4A1ADv
A6emNJAi9sT7Ic3yA5WwCnIegR0EQ1zncSWquHScHnjsjTvZ4z5b7OqqicagewR0NKn7Vaaguehk
h2rCturrGb+YPuAe0RGc/QcMqfLogRaTZEw7deRGWfgRXcwoYL7gPUUimpguorWU9Oe1b7y7Wg/p
pfTSeleLxP7Lg14Imx+GALA4nIvqa3eROJFRFgMotnAkz+FL2DZgrni5EGVBEtRzNsyEvgZGVajH
xBScEAixneVzYwH32urcGb8WYT75FynWpDM6XIGPK4ZKqEZsEN0vMJvk8kAhAp+GQE7L14ImGIBV
USzJDB2Dt31DT8pdtU2JMM4G6ZjqkQadWS5DiKgpSc9sENPjXqz3kTM0tI7m6oZ2ZNFADXIK9bOP
3OrJWL3Q6DDNo7MAALL4G7tiHj65RdNfAyby9ngiWXCIUgngohgRQ5h9z19L/gXySX4xLM+qq2IE
yexpfLZhZDtUmKCp2kPOFo6ZV70nWAqxnSz8BxpMzHFumcTiIvMdaKY4rzlwg/NElA+hj0TMZcwV
B2SzL4mvA5dXHyQs1cUQDfRsR7i1gMPwdaU2KWjg4qLs6YKGYKE1CvjgHPe5Ozkp535onG+gPMuk
o9qQ1NQFlgUAp9praA+MkMx2ZD6DxI1vljbPSqQVzGB9GhYzYllX+659N9Wisw/cZZAZycKa7w3u
Rp9S26qCL17VW+BlFOWeyyiQ8ryGEHLIbXe+1XqmJ2vF7s1MatWiFkIPdkMlTv6iylLGT/htLE+1
5RG1kQt6m9IwrZ/xv4yfWro4G/C4lfOL3sNSHXBH9a/yHuekDZK2Pn2oBKspKM14V1xhqpB+4l2A
IkVKoKxd7NU+3eskh1953ubeApVmjDmi06FGDBGZZ03lF29DXG/xChcuAi5tRXk82YiM6EECdBki
W+/Tzna9ZBtyPgl1c6f3HpKRzBKVlGUku1ez9akyswXfOV8L2tcLsHYUxRIYQxhl+c7wXSComT7O
7ZSGiAvaLWUJZ/Sh60D4opqMvhODWwNuqvZGYViRW2e9rujD1Aa3F+wKKhnMwz2khHCp//bsph+g
Tw7VDJ0TelY3Ubcswc8V83aoowI7auSQExzeA4vWfvsYK0QQv3SmHKYbgDpWFf7yCbaT4Jz+GQcM
7DmCQeGF6cE946GXQy2+JddbMFrRnu2HGVIaSFHscYyBguHMZJ+31PTNsu1LWX6PG1EOF4m2ahpI
ola6v0h4yHpogxNEpWLj5UBJ1Z52URR9iwbNjbWfcYedq3NRgNNzur///a///n//9+f0f8KX8lOZ
zZhV/avo80+AQLr2f/4txL//xbW+/t+Xv/7n36Qh6I86HqIyRG2+Q4WLP//zx32Mix9/9X+pNMw7
WGDVj8Dt6npL5jNeZHYmnl1JPgHrEL44BH5s11vbn8leGkPnfkrpa8XAk07/Gu/1j5EeRW7cQHy4
pa6/dlBf/xi6d7M78u5/SwVwj63Qlf9VwK3pdnLI5/wCqxxoyXUaEVL84ciIAziOtD3lKnwZlH49
stT0gKzIGp+JFdOLJp8x3nEB6XmeG173o/VTBEV1cXpM4b/+XIV4oDJCUzNHzs/zxdGgwKYoJXng
zrF4Gdsbo3oXSdBOO/kZ/VhaT4iE4TpwBnHKEZ8cCf8VqwPHz3idFUpguIH0dDLysrT3LmXahCJW
0xMUYKG64iQtDM3TKamGh1H0gTmEOYnN9emPOFoyZftK0352fC01SCvfHE0cE7Q44WDfz54YgCdV
03eUEIddK23UzxRBzddZyvDy9KjrP/W3XauEtIU01MzWjeIIve7q33ZtubRp5ARu+ZDhtwz3sTD5
9ZDCcITOvHQbysEe/WU8hS8jg//KB9vUeWd0pT3NbpX8ly1fj96D2W3a1i4fgnLs7tNcOQ9hu8KF
0br8YKh1xx9/qDKOVADzXF/rdQv99qGtVBYNAV0+tB2ZZQHwYwOpqTnvU386bzzbPJ2e2OPlFFKz
IcEbGod9Ke2j5XSQDKonaBj3+IrCn4j8tc1CHWMDwLTYU/Cnb+QSHp8e9e2EMqpDAV8LSRDu2K+/
khoHH0rz7b5MCdHPFsv9K2qpYNM1s5affzwW25TKmHEEirbHd4yNvaEDfy64d6MR0QyVoJwCLS6+
ygpV2392rbBPtVZaeEYKTaPVO9opGjK6S+l6tX5aZQUQBPwxr6wgxIgkPDqSdYxDs1jMu9MfKd6Z
UQY2LqvIPeqrdZ1/2zeOBXhU+llwD/rqUFmqyc4bhcpySK0FE/UWB4J4XJofuSue9erCtEnbDieJ
AOWMhtvWhYAxks+5BSoKSsvo5vQPfLuvedV9Lj/XpeBo20e/r46qcGwR0LifkTicz6LcpSQHZ1tf
FS2unnFW1s+nRzy+bFkKT3JHsceYDq6P1zMSkSkvJrL0PUsmAAXCYegoCIDRdn0q+WhY7bVr0bmH
AtOdx9gfb07/gHeWhLtS8DuobAlXHW3ydBBQVfrQu3f7SV5muqWKVGUBQNyh/2Co41d93XcrHIg7
FjAbkh3q9ceGyRQgAl+591ER+dsKbu85iGzyQVr5F0VSXVVEfWdwcNVWiAAQeVkCDGiWfH/6m9/e
044vfIcfY/PltnP0wnVY9cAlmJx7a/QlusWTEZdVln2F0U+UXyKpO2T2vIWnG/8HI2PyJIQxPOdM
w+sZ8Jex8Z1K63vgHnQ/LWfythO1p3OzIOpJQ+quySfnJa5NdXX6m9+us8OrxIsoBJEEIIvXI/Mw
GSgLrbiXCQGsSMZyQm0qWrYqboe/To/19hi5nmfjQKglp50O2+uxcBIvHcLk4N4GxXhut/6ax0XO
BcjoblPYU3JxejyxnstX75EHpFJ53C0Qom00rF4PmAO0GIyd09wLLVFd4VqZqD0arxYV4ThwmnO3
Q1E2x78I9ao5xL8Qq060T3ErXD61KGf+VYKxVyCyyuiAICjMgChuoLxXVZTc+pHj353+xUcz5LrA
2DkGnmvzn0r4RztwaOe+WQJRXMmlWPYIlTX70srFlh5cdh9G9kdH7+14ypYuSyLwQ6NQezSeDdII
n/u0pinpYz1cjPDmg5pWpBnpUyAXb85Pf+A/F9dvS8IXAlOyjYeMmOHg+0dX6QBMogS3VF/RPu6e
fG3lF1rLYuNG9nQZq0V9tUadYvA3gQKp8i69WGhYb23Slp0j5fT4we85yij+9/d4BApsSAQV/aOT
BxUlBJKFmhMwmSKPMGtt1K8xqYLo76Ci83bZRNMqMWRnyUUBTgap6Dm1HjTOU+agsLF9+g9+EMgj
oxQ3Ic2UowNJh06AkuxYkjDPhg2a3mATNAZcbE4nse/wBQU7TD0WLSUsOGd17vSW/XdWQWjZDrmm
wXj6F72zR4Tn+z7609Ks2+X1IfJtayTWnzowAG52jtTW/IC01XxBuUG92II60enxjm7hdUV4CoTv
ugCcpS2P9mTaY2rUU924qlG/zjclIlLjjUxdetq1Aoq/N3XjTrcNBe1HbFOH5oMtKtdb4WiLEr7y
4DP/gtDrKFxv+wwfoDZqr6Ipmy87vAeRJLWnL37c3BLja1S8orsSQ+Jf+dqiIetVPEk1VXIXR9w9
Hljow9POmRD1pauClZb5OxyITEL0nc+CyI0fZuV5+1hlAEByCosgZX+cnsTjRTNkyiwYKpSaZIeK
6utFa3VqK5L17LLip+Nh5Dpo53jxHS+ftxH4T9yfHu/oGXGNcbXvwMy2JT1w/5+b+LcILpJN5KVZ
YF0a4w82HFNqzhPtxTqEaneW5TPv9gf78uhyZ0iSUF5rxXcKW7hHJ9eFkkCJ33QH3dnV3qPQjYfL
jFxSp9uN69TTDpHH8oPNcRSXMajxHMJ/4UpnlZA82pzYIM45KE8MJoxnaBjmkOOcOzejS7Kv7aqZ
z9Ebs6zLqRVVR58eOMMm6Wn4fPDx6u0P8W0UTyRvqWMIGI4WuLBB9DRQvQ4Y/9njNe21qLvPQZHn
vNxu337VvXBhFffU+bYqRCMoR+atm+ZHb4id9rqjz2p/oaDrUBdByNiOv41q9UACw4vU520Cti+9
rxEECbY27TT/Z6tR/NwJkPpcPFHf2PcVarERiWsNQg49DXwIQEN3EcFZNSMSRMxeCfuyRZkIu6Zc
T7RK56S01tQztuPD2Of9gDFnDKh+Az3KCh/ViL70UwKkPvtEVI0a4oQYdi/Puq4x+eXpPfvmjJCS
+45SKOWQxUl3neLf9qwEpRcHMcgkty3oiabB6J7RVESMRy7VL0op5oNFWzfH7xcLe58+mi0FfxhW
br14fhswbWGO4zGXH+xx6j4j0ls9GN8LPxjlOJxmj67DkE1LDgUv7dF3VYjHJMDM8wMQDfy5qRVe
NlrhvKMHhY13JS+tHIlHjN0j2E74z2RV3m68aE4/iC2Pb3J+CJmkAypGUHTx9dFbP6UKuU2lgH75
enzSdRafF/iNHwpsH4YzC1si/OfL6pAOdf3BJLxzPCTFKJcCgUdKcTzVAl3AsooFHjAQCjfI48d3
OSpKu3HdhRNUjktQPt7GHjCWzijCfDq9td5ZaVIZxb4imNfqnyfmt5WO8lbiMgB+MiwEQFdQoPkv
K87jP9/BEiibzTMJctd2j2KFYSx7D4d5VnqBkIik6uTeKBPMznmYjOEzAH6cG05/2TuHhhX1UGkk
ZkK25mhzJW00VVEeRYdWY3Gkh/YKziBA+h48mSNxNDk93HubGd1nYYP75g+28+sz09jp3NEEiw6j
m/GMTmnD/RZweUxTeo7IRL+FHIDCx5xU12FAU2A2nbizm/rn6R/yJipgM1MUp9KEMcU/pbTXP2TQ
E5iBJswPCLjK5XKcvMkcoOdM6VeNCe1yVuNBpr5PLVi9DcmTjLduSY34bDGOFf5Kvcmu7oJeIvaK
UEyzuNYZDQ1HbRvhhxJNemLJ5JDEOGfcLgCRhrtaeAgN+DYSS+0mD3pf7ctCN+BuANIiDXr6A9+8
4DymiuI6oSehsNJHCT8alRiDS+ovBoz6y6pVe9ENA+KywIXgYJ8eTLy3jTwm1AE5TD3lOPEAy1CY
mEcCzb5MFecRqkY/YXYiz52a2d1zqXlkoxirLucStEC9Oq0Nj1iFyOyav7V4kEBggo1n2vgGJ3Rs
KDBnlj8TYljxwRZ856eSk1Fp9zhhLoW/1wsPccuGytvGB5Q4FwU8Gw9iHXrtk7NIU9509DL+Pj07
79ybLrPCtJACKnm85yc3kVTYrfQwzv6wxSfKAQjrxYeEa+y8UrK9blWIeWUVJk+nR36zCTB6V6i4
cm3zQNFref2tbSZw2apj9qGLfTDkHRnm4D37+CoH3P1BVe2dS5IA3yH5gtinKKi+Hkw5cAAE3ieH
VJnpsoNWuRFz+h88QtxTNIw8LV0Sq6NofsSnYojhOR/aJaWICa4ZyKgtLJxZkXRCx6HHM2oG/hZk
+e70bL63joRmtmtzX6416tcfuADH8TtdJgf8oDIqd7K86FA83kaG4fMWriqsKL0J5TJenB75bWxM
p2G9p9mwvA/i6DADXVdj76fpoTO69O4ii/LPbgTe9SBDSS93wn8Th45yCj7Yuu8MvMZS63tPlg9d
5/UnV2D4oYMFycGeKfFA9BK305S4LxN2gnh5hCX2ht6KQTr9vW/27Voapxxv0xqkjKbWlfjtvQUs
HsamX+TBhTa3KfmrPi8yQIQwsfMPMqs3X0hyQ/9R0Pjj+zidr4dyQHEUlIbkAYtuCecORy4PkPlZ
6LbTbkb0jyavnf/pHcR8rqPyAIHoJ2R9PWiTAdCfbeUdMlRDrsiw0M/Cy+msWLr4oqPb8UH49PbZ
5TUgx3FxEaNix6vwekDp5d1ahnF47SALwIXEED5J/q5drA/SGeB+Eed8fVUgGB/B7YDbKM/LCbWc
0wv7zmxTB/MoO9AWYEcd7SftJqkOwkAf2q72L9oOLCdCFMVWN546A5trPxYw0j74+jfndn0KCaPX
o8OQ/tFsxwFinJMdqEPWJm4EXLdfgMeMhOpnPlH7AWlFdLA9J/f2DWDVPw3qGJ3mJEGGJPLhGn49
9doWDRd74qD1ROv9ufEwLEDvoyxvQWGlqGKELeyCP59mOj4u1yNtO0pzr8dcLOw483AgjsPzDQpK
newCq/TvDA4rF+EqMgcENk8+2NXvnFp/DSLpbWkpWN2jUQVtjTHs9GG2c2Wjg9XicZSEAXVYEYGc
Pf2N61Z5lX2t84oQJUeId5yX5/Voeeb1iWUV+qArboYOH7ENbXpxHkfzD4WM4uH0cO99HCkATVdi
Dt7yo53bw12LkZ1SSETM+aaTmIwhT2ztCvQIPsg23tuva1lVSSJlguSjmLwW9bho2iqHrMeZwla9
v7fQCT8vvEJddoDcn7pYiC2VSyQZT3/lceuOKtkalXM7kW6Rax53LhrEDlCujfyDQvI9N+CZl6rc
oIUzNWc1RJJg58cAz3bYe9iYJWPGrHGmCP3Zp/TVKRd3gACO/hl/b4I6JwJ/s32+FKhMPIGnCOQH
AID3NoGHcgK3G+VVrvHXmyDogiBsYui/iwF2OAD3RBvDy/dFQjaDv5L1wfy8iXGYnhUrwYYjY/K9
9X777WFagN1X9Rwia5533S8sOXHtcoL89vQqvLfXjGsL4wJMZCccbW3dmam27UYfurLuHnB1yq+6
Dl2puF30B3fj26EoXAhFfZLondjm6IPwRHCQTEo9YtPB3gRRJ3d9rVGZjgf1wUW4btvXB3atkdjw
jI1w36Jc0tBpG/h/HmB9A8AqRIDZk3H3BUj4gOWfNDuw88F2VhWMGBsZltOT+vbpYXiPbjhAI3DI
/+z835ZOIa+EykThH+bILNdZpW/SColdqmvBGTkLDj8RmgGnx3x7khkTLJHHHiUoNkcRIzKQRTjM
q0IFVbp7e5kQUPNGhbmmV9w6JZbZ7ThAuS6tn6cHfrtP19iJnbO2IFdk0et92pqxqmvwPzi/566+
qXSLNDtCzXX65fRA7+2fNZFf8ykqCMfgiQEVr3pW3BcRihAHCdTwOnajp8Zmak+P9N72YRr1WrBl
AY9TzDTq7HiWoTlUUWOBWXM77ETjJrkS44hYXVrUw+c08/JvY28nLw5v4+fTP+C9OV2DCGozriT+
P3oBSFsry8pn94BW1HIXIEyIeRKp/p/fMaRqhIeGk0Kj5hheNCSetjxUEg5OlCQDmqpdbS5SKot/
fMswDu8nADzqzdz8r/cIldvFLJXnHoh5zXdPL8UV5KGG9M3+dXrm3jkGBLvGlUD91n+tm+i3o+fp
CNtyzuVhqvBVDGyRn1PenjbDUGOUDtqMGBufR4cu6Qdr9t7IhH5cOa6nWLz1z/82Mi2eFRDOnQNJ
PP+GSFKy9YsOXgfvKWK5iZdfICjYb0GRfdR3eudkUJak80UvEsjF8ckoY9wFMUbzDpFfQLyyaGzN
XZZu+9HEF6fn9+0rSLjlQ+vksrGppRy9F1FiDf8wLQ+whelgBXM87nNNPYUSMeoqFj6Fpwd85y7l
swy9Id5d/n08rRYyVFWVcL2IEBXnwbnsHdxM/VjhATmWzdZD6OP0kO99o8clI9iq7CJHvV5J8oax
RolNHfwBde8QyOwVwKAAMdZSoyqT+h9cN+8tH+gGKpQuOSigmdfjocW92LOq1QH8EcACfhGyYwtW
KKP587uahizJrqIY9baiEXfzVFf2oA5L6fjPYoiGrXGm8oPT/t5JQNzDoR7EleIdt9dkK5D9Q2/l
UNXoNtd+bn3BhaDYhkMJnN1pZbtBA/J77AV/CNLkYqEEoTxjQPZpsH1HMRrC+SmmgATqAqRvcQbx
1f3Slv6zFKCq9QQTolnTsj/eLpJwEKHONUlQ7nqZ/37wy86LqiGl/Emt6qIL03Cr/TJ47JEh2daw
MeMPIsN39qdE/5Civc9CgjZ6PSB6BFC2R5LMoWs17uTxcCkLGVxiiUSX3WmfTn/fG+DFOqtIzJJQ
IkEMvu/oPNhJMzux36sDMj7dxgkTRG0GIITxOEJEmIgNzoZYIbExaBQxy6G5KVdaz0jbFzGHqB0/
mPB3nmdJgYH+EI8Xx/NolSfMHefSHdWhwy2XhrkZEcUFjgIp1cWLct+MfnXewlzY1+Cv7o2bZOen
p+SdE0vOuYJQUMoBRreu0G9LroPFBHHfSEx4xuAippF+mOqm3UV1GX7wse/cf0oAVaXbaMC8yKOn
E8FA5SCRKA9JbuwraCVosfa9+6VMlvhl9pL5plOD/cEt/84MAxOn909GsN66R5du5zve4E2OPhQ2
EsJomfv9giMFqi1nWe3ThhgQEbwNO4RuNqjCe1eeHqP+gy9fz81REM97CoTHoRXGWT5aZsQmE2T6
SIBmHB6/xe1q8D1Ecvnz0wRkxqHSunbokZV5vZZlNqK5Vwp1EIFHy6VHwbSsWgkXHw6eKmjy/vne
8bl9AamwmlxVr8fDY3nEsZbGV2OJ/NdkafcQ6Ma6LSEbfPB2vrNN1x6/XLN7QsljKCh6faHV6Ewf
bIq2G+RdJ8wyO5SbQxmhmn76u965lQg+QN+sKQhw+XU5fzsTfposg6p4NXOg6Y/+QFZ3BuMPfyeF
ewTWsr4JPhjyne9jc5JjcQh50463KRyYhOfMyANsLfu6KZ2KYl+LXp+LoOnpr3vnRFDKdChM/2/X
4WiXtDF2ckESYDAlVniOg9bGeBb6Ai5lvEDqVsP0zVKjez6iYkCKOTv3p3/AO/cArDhDn43TAPDy
6BKe48wr4qCCTAmc24IQr1bUGzI3CG3ISaBIBGgn3UDFMvUHJ+Sdki63LaQmYNYkRWS0r5cW1nLd
1mWUEQY53gwxMEBaznbxfVpw/8Y2zDIo8sVRejtKkWwGg1+5WSLzojvP3Z2eh3duBbqopLhgm9nY
/3BNfttm6WTZZNV2erVYqXhhZ+SbKkucPw/mfx/luJI6oD3Uo8ufXjl2EmylP2kMR8LgrDN5+cVz
/PslrppDHxcfobffW2YeFo+TRHML4sfrqdYFGE4fmvrVCAlMX80Nwg2PfuiIB/qV2fdushH+80Tm
TR8Ebe+cpbXvQ7mERB51raN3Juks6SJFmVwh+tDsTdHKiyQRuGWE8Ufv9z89pKOb3Zh/Il3jQQg6
DmC6kT+n8Ni48ppMY+MCoBW/oDjPcdboq76rLvEN7IPzEINKvISnAnD3vq6hGC/YVcMh+uA5f3t1
AZmk+/P/OTuvHbeVLUw/EQHmcKtEhe52O2/7hrB3YCaLOTz9fNVngLEoQUTPlQ0YcKnI4qoV/iB7
9jphcnGdk/SkczDl+SUh768wJ62neKuS832chDV86Npijddz+7QlVptgCTVDAtgX4QQeVGipSoIN
bjTmfpGp8b6y8mbn6OZarnJ7ogzLoz0jmVegp73Fi8UctsXfCCJbYlfNr0iLC7Q7+UTR8ClaWOaR
nu/UyUMn8fGHemeLEkPIDQ6UB67MImj0tugSHGyD84gEXc1NWufPXRwV5VakKdP6x6vd1hx0apgE
c3Y1qLTL1QxYqhieAKxFytZ9yRA/2weiw6UGY3H0cqeua7e6kBB12t3B348Xvz0/jPMkBYH9OnQX
FrG5hM/hDDhfnq04p8OXdRPa8qKHVW97myyMq5UU4jYGyuqGIT8tRm6DGy6jkSNYhx3QuQ0qmqhW
pvsDAJb9413dvkCuVpvGsMwDoSstvorB0RHtxTf9PJFUv5aNO78osMbPWVt4ayXNvbW41lTaNrS6
yeyvw54TO5kA6jSdURWSmI4c4Wn0vmEmp2vN2TtLUThJtDwfEzCvRf6VDIWCYYDRn6fOiX/h8pW9
FomS7ZR5TlYO5f2l0M9jEgjkdBnn8AIRKvJWPYqc5fiKhkhx1Euz2CMkvgZ9vnMEYUdItAlJrBx6
Xj9At+lxCfTy4dyj7+W7NXrZeTwA9yiRBJyHtlvZ2hsB4jqGW4zNJbLJYV6PzuP1gnCH1Wiwg/6M
k2GOzadrxacpGoPPpVlZP9Q60PwwmvpkU+e0TuyQe2wncn046hk2N4RygQkudr+Pz+xtsLMIOFQu
4JDowS07YXmNK52e4LWFugE6GvoU7p0uSM8R6jFIb4w+aqDm6fGadx490yu6KkDaCOfLhL7LzaHI
kOI8G0j2/qUAZv42VhFameg/HLQGm7zH6905VTI1AEAAucsm7CyevDcippPH3bkBYHQuUEA+0eOf
j47TaP7/x1LQYAAuUGszpbteKta6sY8yrT2jzJVRbofByVBC8xBRmK2M1+7tijBjyjaK7C0uzhPe
3x1SV0l7Hvu4eXUVzfNJeLUvNDrclQd455A4NKJpnFATOdZy6BkjqyHUymnPajWiMa/U3nFw8HJ1
omR4rqsJdaq5fH9JTcONt0UODcCFivP6UYZeU7tOrtbncpiBm+wQOAlAoWUYRuYYY0fIK2O9NkY+
o3vUr0rPyIJ/kGIRzcrI985xJffiXtbAI9KZWOQDXZdhsFyXwL+R9J0+thgcRKeirpCfo8hRUD3t
zCDbvvsguQaBSeKZWHd5PTvNRKNhNpuzY+SjP2H4dYiRfTmaClJJj5e6tz/5iClDPbJLT/77HwUC
fmBjimMV2bmU2AlU759ijoM9kLsJ0QKlPzxe7jbxsJh6cTsylGKCvgTS6l1P2RhZ9dnjy0d/H077
hEPGURTlR5yN4mMjTcIQ9GlWvs27+yQNoACmiXADvECesJgUbIHPY2PFX9DyyP4abCvcobcghRRF
vX+80TtVIB1q+dWQ+QIJWF4xCWmGqFrRny0IWGDPkhSL9Awfs+00tAjLNDWeJOEUu4hJ5vNIwZSH
v9NaSX+OWtqsBN3bcMG3BKtI9lsBqS3DRTQhYY4AzUzfrRrCHfZv84vXp9Xkq41Wrp2p25csv1wk
GySfVp6t6zPVR3UymVmlnrWqxEQtSVF+3+GRZ3ydUA3/4tmIbON3laS7ukvFCtjxNlwxFnibZhMX
uW8XHyxQI03KwalnZiTV1mkS8VMb6vjfslDQkfGkSbHVJu6vx6/7zgMGhU5CTWsFKtUSYpmgzmpa
A37AoYaMnJm07oci15udGzb5ykm+txRDVpnTshLDs+un6zZWFZkWzamhTI2fhTNOJ2RSkBtUkdt7
vCv5rK6zFsjpkp5l0j9XeZnXS4XckVJFfzqHgKUPjFUtxJoL65iB/jvitgswoFHAwCRiRFdCFCvf
0J2dOiDfeZ3cBVQLi0vARYA3l3zSMylT6TeUIpsBJ5INOnJrCdqdpUAPMQ0BIAUDbzlUalTFIPdM
q7MAB7/XvCn7nGOIhEtVHa+EwDsHlKYQc0GaU5QMy3lZTfsHT+qRXaGFCrJ/VJozcPe88UN0ob/n
gg/5UvO5lO++ypi3oqOgUV/CZnflM/gj1AONjacownbSwBAE+FLoTA7JtTPPuxZ1vL+FVw/ZO3m2
wJzBy9iGSUovOVSLNVvcEFW8uItz7g0i9+dK9Rgxp33vPUXmlE67kq7vSrC794DBZ8mhqxRzWGI4
6QuKPnPpRM8pRq1BZf2KEYjeuB1UQN0W/xSKtwaBuL1d2CbSEcAf5E26nKRpo/Qb8oL8XFdG82zP
jTi0o57Dv6pyf1CaNdGA5XogjWVXTxKqaOq5y6xE6xDQtUfXPE1aVobo0Rv4Z+KsG4XdS9KqWVds
5IhKXTlBy3ggl2W0IMfmUh1oWeOqZVlEUKWNE85WTX8UE9K029yobeSvO4Rii1CDA5db7i5igL8f
3HHYP45IN9cqhx9lRxpQYE0ICUtUcF3h/zvnoX7CLailmVuNxfCltsAvHbw5rtTXEa9Q+xAoXhAc
BEIhmGVlIg2fB0GPfR8hRx+v5OI3DTp+Ew0bQ8JnoUHBlLz+sKLQDgGxiumUicralGFYX0Ymq1sL
xgxQighrG8itWxcTKXp4aegLTNXeW9LKH8FVK1M4SEpgVK5/hMYNr8QQSU4DMJ2947IgNubj2XHa
v1VslFdS1OUdL5ejsU7pIan0pKnXy/Hx4miU6/0psoexfk1zL4OYFE1oqBwajkniYAjopFhG4/MW
T4w88UFYOY5yS39eT/wGYGO0JvjIVZB/i+sJjfoY2wyzP2GKp/9nz1P2Lauj7KVuon5lu8seEkvR
gOTkgXKgwbmko854+6nNYHXI4hUO9hJVs7cpwFauhtvPmlYL80OZRxDAljmjl1sFk/ihP/W9mJ7r
DEYvAhX40GSjunHRs9s8/pruvEQptsIlK0tx+p7XL9FLoGYW2tydDN7e8KVPS/LxLjemMcffMLez
M+w2PcATEcvkTZi1proyOVjGakbyZEukMnCaAcOpi2Nki9RBZzxsThyyBFeCxCym7ACzDh5JWjlo
XRVK3GF+mRu4h6/JKN1wzeTybJ0rivYMic4il+oKr3ewg59PWG+Funfsawr7dOPi+JQdENCu3YvL
7E/9WpiI49FOd1vhDdt6Vnv3R4e3ivYyzK5r+Jmtx8oPBUk9cTB6BM/3iopygd/ALQvrbTjSLvg7
Cuoke9W6xMGNo5QcqJ+uhwf0pwbTdJQz4wjdzfe+YVAlXBMa8xk+k2UKZcZeDN43ZPYVV1+KqMOE
usXGplEy2BR9X1w6R28PhhYrK1nq7QdjgMeVcDwihKzir49WamCXPdpTcFJVkKQJtdc2sqf827u3
xypMhk2KOk7P4v3V+BWXutkFJ1zq9GQTNp1UhzL7ga5hZwnXd23A4XtnTHUTLGkefn7v+gBK4G+Q
ZoCbxfDkepeRUxYj7CrvNDsBtFAiVb3pemZOc5QGvzAEDHdpmHUe6lx2u0ZNv40W6NhQztC6g0VI
Onm9OBp8Aj2b2TuNvYYjkGrlT0nl5q+9hsRj5bLq483eWY9GDAp8kvcDe0H++x/5o4esbR8lo3Nq
0go35dIweuxNa3hljVAoAJqwWske79ysSOWQcFCGSEzD8lKz7YAEvCqcUzi3kgqCz/pcUn6oEzNy
pwoM9CqrqGSQAZgmjkmepxii6qBF+XPaeFmx8jndewRgy2lQ83VKMaXrR1BnSAEwpOcRYDpxVsLx
C/rg1T7o1fQ5F0q8ku3cWY4JiQ1nDGCrpBxcLzcUidPi92SdwjHJN1ELMaQMJ3uvhdq4mVSmC4/f
8G1+B9CNpgXluy67i4v7YDR5lvjQhOeuxLxgMwsdA1IY8NovuwyKp6q3bFy9JrP/iuY7PkQeBiXF
8fFvuL0RuA1YH64iAhc3gSO3GSQHRgM+a9TKY9fgE5/GUYYtA02SIkTTMCPcvXOcSw+VcS5Sj/wp
y00Zzf442jlDLpoEQ3hGP8/b5cxMfa90igOc/jVhi9ukhaVkeSLrE2Zgi3dqqPSdcYkJz9iYK/oB
2cmw3FsqFM19nzXee8Gu7Iy+pSzgERuRc5zrnWkiFbgX6QpNb6U54W6pbIrcTn9gZLzWmLj3tQIK
or1Ev4sTay2+DhEYOIZqHSZtljUfjBTLzsIO543QEAyvh8HcJiNaqAjI4aQOEwnPXS86PD4+dx4v
Nw5lNQWChMEu9htkSqiK3vNObdeVh2GwPrrTnDwFIFDeHwvIGEheCPw83WXLJ848a7ZQsDn1PA/f
zQtVbGoDN4Rt0Wf1Ngvz+J0Kk0QdJHu4VOn+UsRTbV6/zHg2UeMfFMTSRk1/BvFgQcrXqiOMsnZF
UuLOy5QNPNpMzMDlx7g4p3o45FqIc8JpFg19gqpq1H8DUWl/2X2KGUoFZfpsTu2Iq/PUqc+zqSTf
8f4zV0LSbQh8o5BxiIFmUd7IkPXHlynKuTVgLFenUSgujdoWyaw6TZ/dsq5PGhW+//j8vEm6XhcV
UNZIWSikGBVTZV8vmOTMawdkkzFYiSGySZ9ypTyjQu7YX2YMKNiwEeRIkktZGr/1zEr5NGKBUj1Z
g5pW/wWVMllnO54U+9OAHSpuNXWTG7+cpLNDvHgGI4q3ZtDF+WnUJ9EdPG0okGSOa5yLNomu49yJ
1SBWvhvMeOL5BzZCkfo18hzcenytrproYJlpD1wfKoX+Q8Ui7m/UtfBUdNEFd/bZkITpq1uUOXZ9
iG+8U7ySQ4hkMYeCmwK+Bdnl9QMqjFLnOfDz40YEPpbynxiYjkfmIvmhmYDzqmMwrqQet181mbrU
7KPlKYdQizUVxcTZ2k7RbcW5cRfX+DWrhWXjZ0UP8vEBuL1/QEuRVcG7oNBj9r3YXjLlRaTk2Wms
Jv2biV1FuGtTtxm3gaN3oy/6EYjyXBNOV1a+rcYY6cPXYVDJpw189Xrl3AvzusYl42Sj/TPCVg9V
wCdKiGMLvZD04JoxRpFVj1nrTIhbCZx39m1JpgJ9HfpmNEGvV4f0VdXcWuPJ6nMDKW6ohDQSxn1P
Y+e5yNz5YyF52I8f9p336jGRYLBG7xXC6OLG6EBKM3LHeNrRx6g69gWswaOqlxFq2M37r0LE1RwD
tU059Gbcdb3DOMTuYdKa/qRWqrW3GwzCyW+8zZwYa22qm4f5hgnTUQVwqAqYdV0v5aDSPI1l1J4E
UEusM7Nqj7Hf8DKGqnYukizFPjVdg5TePEwJPaH1w3ALkBhT/cWilJXmUMbNqQ1CdO7phlkvTjV5
AuU0EX59/ObkcbgKk2grkZADVgJPyutb7DCeEjw2cWI5dc3g7UfGWy/5ILxNiDjZfoK4uJtSkke3
K6Qrd2WuXL6315OsuySQQnbscQpYXE9pDCoKf6PqVBrw1ZHA93yzGDIUpuc6+oCCcbadGDuZ/AIc
xHeYD1c6PiLvxraTmwP/o5nP+ICTfCOi55VYJrtafcpnA/2JtrOwOsD5e5MhYfvl8TO/uQvlWlI3
xGAwTMttEQU7S0dYs2zrkzUZAFkLXDKTTdGiXHogolgHM6oCbeULvbcmkHISHWZqCE0vw4KJtkZt
B9WpaiwRHUWuReNXu1ZwsC7pCn1yYM2/d+4jn6nJpJJIJCfFS6nUwMlGJe2sir5eV/5rQ6Ha2nNo
f5061D0eP9LbfjJrkVtwkEmtSLwXz1QkcWBbeVefFN5w0jGcFUUWbrO6bejYKsGkHY1I9/K9K4T3
lTxdWPsojfXmk4JjaZBsGqMq25VYfOehk1eCuAL0Lpusix+FnkjbYmOdnxKM3L6DSOx/Ut5HygbU
Xu/Tlgqb979metjUmVKRSH7X17FDFLPlKKWRn7osrxqG06MW7yLc2OafgZma34wWm8iVFFOX3+h1
DIHsQvcRzoTBkV7WJmo6GLFFl+w0g+vInc3MhxOLrYVD4YSGieyS6VEmJiRhDbyJPtp2kQyHCkc2
62WqdGRsWmsayr81XHWMrbC0NnxzVkxw8+lsmiBeHKpetx8iz0NtDs+vwdpEAouyL6ozjvWxmm3R
+o9P1J13J1VwySFcG8zRckARlUbjFGOVAcot42OhWPoxVepxrwvrq3CjZGX4ICvTxTOkW0zFKnW9
qScXcVDkeamJOGlOKuO9czq2zaVwprU24psY6mIZ2H1gJ7jSuKmXrfY68tDWmqvhhM1K75wocAuU
WFTsRA6V6zDjDhSg/PZuVHBF+FKhlKqdQ3I15KONrEh/pDPWIq+4Qg/BN7ozXvQhMfF7m3aWVxj6
HvPAEG+/lERZerSOAhM2jDLtkzWMxHTooC4q8FOVGXsrToPWB2QfK0cYozTcirqoIAKCONCPsTB7
DeNn4VibdM4m5yOCtqqCmXfmzT/bEldaXC+x8fpdKJoa7fNAN8VL5GlxvM/Q6xi2cYML0C5zq3n8
lpkmii+xrvf/4TeRTy9zobXdJZsixUCg1ohmLd5MUVEo59qrEBraaDqqGukGWIflvSB2GLi0Iyds
hx4fsturnrkHuaIUXIYvvcRzAGXhN1AEnFpkdMdjI/QRV+4wirMtjJnm38er3SSmYIRBHJALo0DB
MVgkFhDIw8ljZn0a7cypoh0a4mb1ije94/jFNMbpv20VJp22czEpc/bxiJnKp8c/4c6GQWXD94So
TGNhGZ+Uoc5AI08VrYWx+G7AqPheYzKDzSlWKv8fS8kviYEPRI7ljecVuTPZcVGfWgShte8zfInh
h5KSof43otBlfny83G2qyKOFmkhH8U1ZcNHCHroqEeAA7BP2b81zXuP+BsH1lGl194zJarYBPGit
RN47a8q+MVU9cRcu1yJomAkQVVyosIGtp6Lb6V2r11tbMfOvfdgoW7Rpus+Rh83N463evETJHAP6
IBk52MQsa3nSGpu5sWODYyvMZweD63PMsBoDS0zvHy91E4XflkJBEF6tpOYtjmydREGDfoZ9bCKl
+mU23lzv8dVMX3W0UE65MfcrX+TdBQn6Ut2dXvwSJWmUUUObXrGPtjn/DtC5fh6w59pp7vxPrqvx
18fbu01/EQ8k4EMI4R2CBJDXwh9tEZxoZvwkHfNYqkr6Uess9YfZkUzsk7SwI4STixJj5GRog5Ou
OK22UQM0o3Z4zer7xz/lphAwmO7QaQMdCgeHq/z6l6hu0IRu4+jHocdZ919liqbG2eeuOyTtkxit
JJRyZJn6MidgXLZ2BebvkKRGPnx//ENuT5dH0Yyohhx1OdB+rn+I1zXML2P8VYe5CTehEam+bjWF
3wOlOb17KcpH6dLDcVYBx14vhdctvvUC608cbt2Srk2UGfZnvQ7t8Ttpmut9ebzeTQBGREkq/wDQ
ZPzCGbteL2FkPI2q0vl2Yg/7Jrej31OLexStn9qPTAFb223Di2mKePd45dsJKZ8QJgIgLRAS0W4m
HlkxuzUKN60fOQ1GbWiKfIqx970oRiD2PCKxg+KKwI/mtOCcNQexxHJ+aho1PtldiXOciXIouIR8
hzwdWl65KE8Zms4UZl6FvWnfWR8tMYQndcDVMAtq/cXUEmcl4N18nXIXWFnB/4bsziT0+gHGoFVC
E4NDn+dkX6Kqqk5ZqSbbBNuHAxZma3qxN3h/EiAgIcipUouDTFiGOpIBuxhEAqbLNCNxQMc9YoJu
BF2G0OQ8V3r4eURjtDvXTpCGHzqA9hmZAmieJxdbDvWLN0au4mOkSatto6ClZK5Vdm+Z6FVOx28k
fKCkQJkF0ngRIxXUga127Gq/wZjhrDWTvqnrqN40VVxuo0GJf9u5buzVeTCexzKgyETmYddWCV62
Ikl8rVPdnWaGuE9FUfIRy23z0FhWtWvmMj2h458+4TeI7ScqyV+9VugHr46tbUZwPImosTcWRqoH
ECPKEYPgaeXk3sQluTuubxfIEnprSxUydP7QDyqV2s9Dp9jBrsqe3hzCS1HruyDt2ucRyaid2nbt
E7Ow6L0hQi5PuwntHTl/X15Aaa0hSDxGjZ+XE4jTKnb9qK7mbW8ba3XUbXQAW8pQwCBloRRY8k01
KH6jsI3kVOWqV/c7LU2c4DBY9ZgcjLkMyhdXtxPjZxBGxfxrrmn/vbsnDAmJr8tg9EMiA0Rr8X1Z
6aBmdcFPSLPxEoVls8UptHm2hrw6NzYfutLO8/FxbLrJYuSibBhOlwz4S1nxAenW2rXD9OTVetvH
27pFYxxNcbt0jirGIvPfqa7nSbotUrNu1jTGb64bdIA4XXI6AuiXXPF6y9NQC73U1OCoDEiBdZYD
vLt30j19pnTlKN8uRSeRER5NHJuAslQIiShm7DifvGPZ2NmRFqL+EQENZztjvbtym98ESi4ZGt8U
erK/Ty/6elfhhOOx6gTecUzj8KDmaMS5vW5foAN8q1M9fe90h+XoNTNCIzmS49Dr5dKxxFwpglGS
wZPfq+iobzO01I5KhC2WIpAmfnxkjMWjZIQOoICM9218QX2yyLbpY6qBaQzKkwlKJAccWlbDU47V
THqIut6taB/mDlK8tNPCelM7qij+wt93UP0UR0j74g6miq4sziRIzEJYVA/k0d38Q1CU/kdJiS1r
MltAlmfK12Rv2qk9+RbIgLnZYTSVPo1DqtoHbRRptPHQ/K+2QTuOEy5XczAqLx7k5VdESczumEzQ
FbdIcDPxMAOADUcnEda4m0UVhH7cBk5OCZ5rs7EG9FgEFAi2wDuk2YEE7shy//qt9BY283R+wic1
MwK/rutvfWvZX4xgdLaO2dm7pHeA80z9Wt9r8UWzMAUm+RusVDIN01wsrFHFvvWVUSoL0dFQtV9Q
bJR9lbb6SYvM4Si1PA6Pj8SdNdHjJEYb8uCj3XK9WcyRY2HNbvU0hq59DGPkCopOuJc6MSfkxcN0
B/pujWX8lhX/cfci/o3OKktKvCbalcsCPuy53q3ami80cEx13/furGPI02YlMzRtiv4p62D4q0oV
AwPlssnMrYsS+acQO2P0GxJo9tuqsptmMyEX+mJWVVEfgjxynOdQhO43a6718HuZ5ErWEonB8iHs
nUUGluR5NFWvZcujEBsvxEr5BZmsNtn1U+u4X9RKc4tdpZat+Gi4Yta+1UPZ508ONmEpLZVgSstt
kQGhztHE9TpOopSKD1EHrPGrwNJhAHT6ic4ech1btbIFCB1HeGO108KmqHcdTkOXpoG6duAeSb/3
ApW6DWPz4YQA/azuY67NDyNMun9SjOz+9eAnupsG++v3RTreAJwuec7AgzNQX6rWeQxLmhEe6kV0
9fTJEnP5V6t39cU2GGZ6Usju8Tm7iTzo40n/ADDU2JpQqlyfs9xA+UcfRfJSNmp4KM0ku8xzBK2h
RnntnUtxGfIV4fKHV4xkilwvNadBVUCcDZ4qitHPaj1OG1x92h/ZOK6RGd60e/48yEA9aMygtPEm
fgMQ7XqtNHcrjbqruRBISgoUw2zzs6UPyk9DSUwpQh2CER8Sw/sE9mjotgpCNR5Wqs7wNZEmvyiS
jXF0aF3avLCDEMSopk773k6ttoZZXtqUQc2E/i3BglxtKg9J3n5/VM0tSaeKZIS4qGbVeuA0iiDz
g2jUPnVmK9RPSL44f3UWou8nV08NeycSpVB3aH3m5S6eTJFu6rl0jZckGpyDUKHjbUjoHf3Q2rmb
Ho2prNKV+HQTjCXiA+QbqBYAjqQb1795Dkta1VVvXKrSnH6APxDnvjfwoFeNDJAjjPZJL34pSS1W
+mDyzf35ZukNwRIhibXgr9H3XQTGIm3sfCjM+QLSpr+ouRj8qUcm7/FZXaTpfIayBKEbJD0pIfnI
8PzHKyk7gd9kKoZLO+f1LnWrfp+b5bxzZuV3JbL8qAmrfQ27OD6Yw+isPFz5whd7BE6A+hpQVZKr
pfp2MvWgQGa9v5jDPKEUIjRv26eu5SOMGx6KurTXdHzv7ZfIL3k4FAZAWq73O07FXCoFSTK29Lik
6+4AmsdA1rz0EOYMq0xtNmPeTh/UEIehfvLWztNNHMLFWObMtPjkZPoGSqGhSw8pTbs01tzvlNS2
N1RR/7Wzt6YDfWerTEBkAGLqDi1uERpaiJZpkXXtJVLCCjMJZjSqqQy7qYd/k4IkPWhqX78Uo/PD
G+218vbNOHPxbmWQZ2TJ+2UsvnjSTakFBJGkvVReXXyrwlGp9sDqo+CzYQxetgGwYv52tLlONn1r
9uWm9TrTQ5dVD4yNzBa0LyHDsP5YdW1f7czOSrHs0JXv3IVeuc9bqzvPXotpma3FIZpqda2ZTw5W
6YytGAokeyfvu99mYavpFhWe8iMaqHp6UM1pEoghd3Xu22Ok2duuHYN3ggHYOXR+qhNsGUH2Q/W5
PmeQ+UZLq2r1YuHf5ucoim56J+hfmGIMK0n17UdE5JZUROnrB7t3cbPVTa9ZE3OAS+n0/xUVZX8w
hOYbyz7ZWEIt/34cMm4yNsp6sCKIGUkBGkLi9dYC8H0DLr2IS2a6+d+I/9C+cwcvPFix8ex0YfFV
F3O80t99Y3hcHydWBfoM+Qhfshu0tTMZQVyXnnmx0H7eicIMT16a/4PxD3isMnS2Vlvlz5rQlGHr
SNXieZ6cDdh08bNwB/djrWezb4hoTd1k2QqWZxziEfB3qc/BlS8/+D8iaM4Au5zw8r2YoTueE+qR
TalP9Wmw0/jLoFXDd/oDr65dWx8i8tmnILasr4/fyG1M4YZiKAPOFNFDqBTXP4HnkGTYwNuXoOrm
fYSFzinsBncfjvG8ErHvvHwgJ28gZdxjEf29Xiq0etcMNSoxI0i1vYrc6LEzR5IGgWKGioXOT1fB
vvbx/m5PODieN8Vf4FnkDotQUnrR4M1EuUvuaTWStNqvaQriFxMi93GKE2OlW3lnj9xHsnGEaCUX
42K5GspEMMJ+QVvcSi5N0JubGGAUwndZdZg765/C4/t63xZlagSFDUdUQBcSZnr9XPUcpQN7grkW
858nH4sudbVdA03tt4giIV6HcLDeOaSRhrF0HuERUv1LnPsiRs3uaPW9PVWXOO2z3+SPbr5T6lY8
e0nSNQcv6Kef790lN59EetC0hzWyRC05cG2zaQyaS91X5bPezOqRbnv9PQnVDqFIY02mY5m8sUPw
JYREJHlhDCyVqUkbe73MsfQMwdOHlPpa3O5C18iDU1ljtoWRth58tWehbAe9m78/3u3yHL2tjsIK
qgeApAD2Xb9T1ypogxEBLlmijBZwDnR03DlBgsDrhBc9437V7Z0ecYDj44WX3wsLSzoVIDsGQ3Ru
5A/7IyRJS+08cCwsy6as/BaPeoUAeOuqG0tr8o+xqzSfHi+4DEDcxnLiIxu+VBg3RXxj2lzAujJd
JP/2mDHrP9QewM0ua2b/8VK3e6OyAnxF7KFDcYMiFIGnNwiTjJdBaMa+Ms1yW06e6odF+PdMD3Ql
FtzbGdkTqwHpkxzj60cp0SSDARH+UqCwGW1r+PfdbojM9qcl4veqe+K5LhMbifqW8zwcP69X670p
Nl1Q3n42zsPe0fPvAzS2XY9+31Pad+bKpfomFffnpcp6EKhIpZjSSo7PItK5pCQDANfKL7UhgrNM
mZi/tJ3rtRuwXhmcLT0W/ihwrsQbujAYtSloBx1zWEefse30IrQlRZFuKpG7UGIaffjoaqn7vVLq
Rt8E6Kx+VhtPKbZFrozMuCFSult8qbN9byZ1eeiB2320JwQdNlOIgN82ckT+9fGJWebBb5uUfXn2
Sfd2OQogecQbtq9qf+iU+iVskgiwtFodGLcVTKDw+Blt+shaYWa+4wXTSnp2vTzSNVKEEnluGnmM
e4ju1++00LJWd5l2HabRTo+BnuvnSRmSvUFnp90NiiIQfIsLkByW+BGm6pok+QJi978fAEQFZgjx
Hq7l4gg7VuWFKejCg0Gv41DoMKMTbVY/ReCLd9gtz8+j7lofWj3vT7XWhPsKTOkusRWxco1fR+P/
/RCcfui6Sb4ev+b6SeRV1Cne7Kq4kQcgDmiPoVMZotLbVU13DmBlv1adEx6gkJgrUUP+1//voBMq
ZCuVhEWSeqVg2+IZzLh8A+uIdD917PBLGszBU0OlsPKqr2PT2yqMHbnh3saON2Ewi8tZ7czZ8F2T
hgG1u7vT7SDYa5Ne77wkWOv+3F2PmT/ZP6NpSr3rBxqA3SqdyDT82On0D7HSco3V2vgjCEf3MM/B
Wh52HQzZH0MCKhr0tZjnoeq1eIqu0rdeTVvPj4seyo0KwQazU+Uw0MnYPv5oF6HpbS2ufjnd55XB
6V98NlbIfY4boe7XVtu+zl0X7DTFdTdwWjVfbZN/0jwSJ+rz8Ssmi/MmtCL3WXXj9ItdYO2kQJvx
OYxgMYzS3U0kXufJxltdd5L4JY5y5dNsp4ClBnSja/iMfh+6OXxraWSJcMK+sLvq4+M9LabS/3dP
UouDaCSL8sWeNKuZaGt3ul+hzPqZKzpBlMCZj0Zq1DS8wWurZtEf9b5WtlE2O8essGvGvkq9d40J
9QQXGdfHv+nmCCHfKvGSDNFk6bB8zKqINKNnouW7Rmp9QOr5Yzs107Eu0JAty/m/x6stIwAHiARB
3mwk1jyERQQo7XlkWGsYPvwf70vqoZjGGaA3rjaqL2ZT21TQ1H4kgvj47pUZdZEKIn1HKbGsx9MI
zgkUFsMXfJ/nSAOekxhRsHEcMX1WjVi5RM2snwKlWZt53e4ZegWNGEiVBD0GLNcfqWEFNTjYKTxm
VBs7re36g5EIsMRmRiLo1uU+y3K8gTtjTQX69t2SZbNdqdttUV4snnYvrKIGS5ceZw/bZ1E65b60
jOg5dUnSUAFb63sv1mN4J40aZPJCQUEIXKyXjSbyNqGAi2QIiPqHIVVIzHLqQddDYXmc0VWlX90f
H7/a22VpqEGV43LnUEE7vH7AtRMj42zX2jEPDAWnSazBMGj/x6yG8RDP4RrSbHGfs0s5P3B5qRYM
WUr+6+WgVXShiYb1Ed+zetd4TrdPy974bhRx9NNSvPaYjq6940mrm5y3vVIoLo7T2/KI07n/M0Xn
L9fL27hRdROqEMeMS/3cgYvctLEy+JVIPsR5q+6zOP0BX9I4PH7K18UMbSV6C1LMx5EENG6Cxbph
ocZeE5raMauC+LuLD+XWTIfwFZE13Z8NkjsGzflKgnp3UZq0wLykr9AyOukx0nuul+vHsbaMg5Lb
LtoPBEyziaD7U9LtqlZbczO984LRuOFzoVKFd3GjugW62J5zUz9GANl8fBCDTaJplW8kCGDY1FZb
L+iaY1CW1g4ukP7f4wd9e5zp92sGRTIsNDSxFpfEgLisHs+OdURtetxnnZVvdWdIfDeyks2sRu8z
J5Qvlh8JU5HsnzblDWB+inUjHarUPibu6G7t0nVfImAj8EorFC5XrvV7m0MuiVsdd0JZkl+fXoQ2
CmXuO/uYcoaPeEfXL/ogcZqDOXzL+XBW8r4Fx+F/u4NMCJ2DyEvDffG1VuU8Ir4SO8eZ1vOmSoz5
SQxD/lkvg3qj15rh15Fd+HpmYiUHPNOfuAM3CYWr3+ft/JQEev+pSXBwp1AoXw1R5K+tAytFaFq0
BX2UA3xRSYmGIBzylXxykW/JV0N5Rl3Gn8BBlpBKuri9UQYJNtHakL9aXW5tDQ0F4Kru1gR2bsMK
YVvapaioK5Cq69cvZu4DrWic3j7+H8q+tDlOXV33r6xa39mHeTh19q66QHe7227PGb9QTuJICBAg
IQn49ffB2ffsNHa5b9aHVKW8YgGa3uEZ+jZmF4kLDo4D4MutkSHADuDgZm1dxtuyhzzk++v9rZcE
bQ5XFPJFAJNXQWwocUPSGJghWLUEn+cED5D2Xg+VH+44j++P9cby838fa7W3OsjDwtp8iC4i4sCW
PAIvfopUeAjBWsiEr6OL98dbmdFg+S1ceKDPAEbD/kK94vSzlnOnwgLN/gtcTere6vQtd1SVu5IO
j0Yk9EefsEtXdcFeQ6YkhRYcujJL5WSorD5//2FefWhA3AE7R9yO2xIaCKu9F2m4T9tgcV+MkRVm
kJIODmCGHmkivYc/HQlB7qJVC+Q3HPDWmr8Au/mRhegW4TkEFSw2WxvTRe6+rNzwDw8UtPAwBNgc
+LjoNK1fSsXD3PY8cfZu2DeXfKBPVtz9KOuxuXcae9r82YstDUOEsAvvEXXTV2oOcBTqI1J7PmhO
oZ8JmbCrhMMestbNOeuy9dWHoZAk4MpbcGfoV67uWy0moaMRC6O05ZR20xAua2LOmqFwNnTyvonG
j84kKOvt8TImMqHFrhAcNHu1QoKJoTfqy2BPofi/ddHCy+FiyrMyFOVmmFFqe/9zrg+dZbyFPIXC
CDBHOCxPd4esYSrAkZXsgWDvc+V06FCOgCvmkxnD79qC/r09NskMOqDGVn1/8OWX/1YSgLrCMjjG
BrwaV8C6820XPFJ6DALANnv7i9d1dq4KAR+u94d5ax5RekDSAT4h/lsdOW3TBSqJTbCHNZy1Dafp
g2eBLMQiCGFDxYUcexL1Z269t+YROAtUfKA79ZqtE0JrtxuqMtwzLyaXkKvXdyxMKhzhU5u5jbG/
vf+O65Nl+ZS/jbeuQ/i8c8MK5aR9O7YfbGH0FXQRp2ddRvE5DMlbQyHNwMstJxiWzemSQWEJ3D5h
QJ3pUa6qh7a5jnBR5Qv/48wp9tZXBDse0DQAJBfNmNOhmG14EQOMsI8LXbG0CEmc9WVdIW6AnFaq
Q87PhLtvvRzuevD7UK1a5NhOR2yI9L3apuEe/Uuxw0FjHZVbBPsKUNg/HgoKUksHJsYh7SArPh1q
mjwVMEGjvVM2P+ram65tBrOurujGM5/x9UuhMbDEFWiQIl166Z/+1oxQ2sSyjVS0RwuB3oCZ78Ec
xSxSkP05cMfrvYahUH9abt0Xy5bTl6oUa6eCeNHec9UhrBd/5tgMwMTFwMdFUALwaDh/eH/tv14l
6PCAlQnmzYIoWTv8TGqGDWI8F/uBCDcNwaA92MJZ9AakvwNe9M+E3ZDHo8u/ZCUooi6iiOuGRFPo
cZSIEA64S8N84oLcRn7lnSkLvej0nJ6OGAZFKoiNIjADVu/0U3oOqYPJHwm8CZNmF9W1zORc6/vS
mqbUsEZfdz36BhEr6H3vlyxDiGpoBr30csPwRyqldi/A/VHoYro6OnOqvrR8Xz0fAmR0LhcE0xq5
7OsRWmC1Y+1ZqEkqgUT4AcMpfSWU+Vi3kFqy6tDbgsft5d7QAR3Q8GQXBFzmU0HdgzbjcMHHyr9w
mfQWIZvbfpwBQu1rAjn/2MvQpRSfA/gjZrDtw8FdQ7bPskKyCQMW/qiYCY+Q56o2ne+bo+WbaM/H
ZrzQnUzyQAC3bVhEztyXb2wl9PiBfV4qSti2q03bho1EoK6sPcCp46GmkGecGA8OA7LEMx/47aEW
YD06A+h/ra7mthLSD9rJ2ge4oK9BeYfANbBEB6K5ODPUq10bLugJdCrRFgAWPVkttRrSchVkV8pD
pCXNS2a5+4RKO42otPZeDOag70Ox6v1t++r9MChAUei4YcDF3Oh0fYOKiGPEG9kBWmdyVwJ0uPPi
Uu+4z87dxm8NhZLnok6Mzh5K2qdDRRYoNjQs2MEaWljfjOF4NO44ZKNs+Bk2+qvDCG/1+1Cr21HV
OpiCMWbQUYtVKqjDNxP1aI7v/40QdDHf/4gr9CkOo2W8eAF44RpBvLhakMkEhm7UQ4FQqzbIuNW2
Oalot3HHGaZCESdXJgA4JOBRtJ0sT4FnYM2AKkOxwWUOv0kg7/M4Ed1BegaJSdvV5E9DWjxhBLM9
KDlgdWESTj9+EfHOYR4EX3D8NzdMBZ9G1yFfaoy5Tfy6/TPFxF9fBN0KoDbRWcUC807Hg6UMMRDf
r2DpovmW8VlcM64gi8IjK4VkQm+lxqV9NiN04+noS3YZwnvuTAC4AiW9PAb4QECDgR0DvOEawuLG
vc25tKtD4s2QirRsKPKO3Tj717NblbB5qkXyFEpdDqj4NPN36RZosCSg+/d/emYtMMcX6XFUv8Fq
WS1JIJ6gLNvF1UHZwDvOxC5T6AU02wC7+8xQ68IdViMMFhBGgEWC7HONtxBDq1kL479DV9XuNWnq
KA2AdN9QJzLHsejDLIb/wi0NqX1ZEDiLvb8b3th8L/yvAHi/F1Pt06kfIWHYDqavD9zR4zaWNj20
zJabbmqnhwCdzTPjvTnJKBDhSvCAGXglGTWauZi7RtcHHY4eFnhlgGKZhz41SUhr/EmDbAbtgGRz
rdysHaHUg015znDxrc8OdPnS40AIFKxD8qITiYb6YX2Ixmh8GIEd2xL4tB38Wn3ET8wnz0rqLJxk
mYVAGf+ZGdevpY6oEgAGJMzId5Zp+S2+HOaeTEU31wdf1QWKRjK+lmFXHoCgOGcF+HqGsYSR+aNS
ChQv6iinQ3UaWgF6TJqD1dMpbU1kUB5OrCeogz66qqzO6UO/Kh8tqH5gv4F7RDAGmujq9AK/DWBd
J5GHsY3izGaQdZSQLQZLirapxTk0WxoQD22VAFDheWoHNZz4Du3H4FOk/XM92VcLDqEH6pFYcthk
uMnWn7rnQ1hP1jheVFE9JGkPnMhFjc56hqXWQY5kbq5LfIf91Gn/C3r9/a4sre9/tstQCl3qlJCh
wOcARco9nYNYsKA1LThqykvGawdWA2kQtfQS6h/j5Rj158rj6+gEpXFcHqgQ4PJAWrYOFGCdjGCL
B84h8XmQ+wDl554rVAonJBfyH26dVYSHZ87vVWEEOJVFZBJgUkRfuEjWCkx+XwztFFTWVTy13gEI
bXprDbaGqYBCW3bQwQWwZNOh4fxcgf7NkRfpjYWaDHHB1XE9jgTloQkEPacK7ENLkngHT0K51y3E
qoXb+elgOxSJDbwC35/YVT0G7wwNKBTwUMVbTtB1sZtBwoRqdHOOEuCovNJOsWVG/GGPchkFmwqI
QKSjSBPXQvKBjOSQ8Lk5jqOjLqg9eCkZRnoU0p6zypmt/ftvtQr+XsZDvcJDerjgZtfBbQPQjyHB
1BzrOGJ5GAhyIcYBxuOze67d+8ZQEEBDTQT0QaDx1kAjUN5L3dRxc0SWi3nq2iKK0sZAITXpWXwu
QVyi1t8SsOXFTkZb7UMAsGdLNnDJRCPEi7JSgHarTFijjd8+IJD3bnFD94+dL5IjNMy8FN7Rzpn4
c3Ue/3oGHMdI/6BjBYTe6VlgYBFT1TRqjq3wG5I30MjKQA31HoTnX/pWAwXO92dzfSD/GnEBcqA2
u5QzVrnKNOCVownfOCDzdFkF0xHOVslPrqz+oODYB/QbotyOJZ+GJCrsjASodEB6l+PhunN0zRWf
CifTMgdI0ZEPQmIFV8Tp+ysqpYTJMj9Wc2Ch8yvqMNO99EH5roBqGxhmo3HJzjVRk1lFPZDUAav1
CHCx3ATUh5y1hyoh6eLwo2qhaxlBj8DLi2ZyNmc+3FvLxUGdCbsOmwHFoNNHHYyDtrll86PWsMys
wN2F1wAJs6jw7avSQqQyACT3tY+l/0G2zNuQWMf6zPStzvKX77WkmNCBX0pe9ipdqZdoOWYhP8Kh
awYiwgQazfOw2wW9rtKCDVYaudUf9pN/jQrieLSodyFVWq3SwmoiHTeYJVJ50TXQq5/56LYAuUzz
RgNOmrU+fW57O/4wCz2f2advHQq4Kv938FV0ZIp+hKCF5McOjbzrAZqBuajm8FC63Zf3p/itzYjw
y8XmAG8NKimnMxx3VkHbbuLHqS/4V6CSq01UKYMaEC7qtEEmtH1/wNdXFXQHALdDTwuqIq+6FSJk
nULhhx9F2Xc3gsJYrShDtTPTcAtl9BL6qfH4qDHTZ870t5YRsC7o6dlIrtChOX1T2zOTtFnCjxbM
bHal3Zd5YMDLdZqIXtoRtPlnAlTI+2/75qBAIUfQgkQve82BgOYyeiATaY+0VPMDC6PuyiNwPoxE
E2wLn4i7sgvPqTGvsaMvaxf5xaLMCHAY7s3TV21ruyDV2GH50Np/mqD8f4Gba9rInsl76QQ/4eMa
XsfS+tSDNX+EVYhAETn0zhG233p7SImAqoDAaOnBnT5HMToMyjE9PzZ14mz9KVQ/bJqgM23q8uuY
BMXVpJQ5M88rztHL+bqUpIDnRJEI4seriQYoIa6mCWV+V0AwHg7u1kOvAkgJxGz84E22PWSkt+en
xq+DLYBHdBeVyYQpadt9UbTdFs1eeoWJO1fneeNzQB0b5V9c9MhE1oF4F6KxqsKGHtHLgaaTiqc8
CoS3iQRIfpMTF7tpqs3uD1fgcskgHMV2A1LkVfOzsDrSVPD8OUpNCay1gKtObdXCFgLBQHOtjYJi
TSDCM7Pw6l0xLMJu/AHkEWL+1SR0xLcCcNDpsR4c52cNz+o94CrVoebmc7kcat44nYtFV2MChgBK
NaonWGxorUAd43S5daOsPFP3/KaDmUy5EwUYZHUKVG0btBnaedFwaxeDqreJO0zhn5WsMPhS24Wo
CXBPUB1Z+7uzmTYoWEXqpu3n9hJ53EdUuFjej9JJIacynrkUV+c2oJBILtEEAu5joZC98Dh/y59V
p8Og9YMB/PBhJ9REv5iggsA8LHUugF30bt9fReskEuMBkA8k5kLJQaSfrK5D0UY+Tzzj39twaMtG
FylMwyA8EEIVDpHiNG7ASodQj4rBWxdIsavWWA/vP8Trd16eAQsL+fxyWa3WFJAE4Ml7pX8vvZlt
Ej3qfYt++M1gA50/ouScvz/e8vt+C5b//c7/GW/1zp4k3kBJ59/HrGpzCamtOyjNx4/vj7Jetb++
LFgx2CUQi1zXHgk8Jfy+k/49Syrrs9DgSVpIM7dTHJGLtq+TywYGCWde7c1PCZ0llCcgtgSI7elW
EYmsiE1m/34eWrOFO12YhwPgzDXcelJlgnNFvvWV9PItX3TEoduBbbru/MAVoOThHPr3ve5Uxp2w
z2C2Btl7r51yEIbINmSCbWuIiDy2UNDNXGqLux68zDP1t1VotTwIAgAchggnF5eGZdJ/2ziVjBeD
ABbc05DwTaD68uBKMMnntj2nCPPGR4ZPFxgs4D0BN74W0/K04ws/VsG9Xw6orqupfEpKD0pP6F0Z
HQ5/GCj/erVF6B8pK+Cua9ACoOidM0Nc9l5NjOx5o5KfbkNYzg1Y+oU/JVkIiuuZg2gVz70MCskb
sCAXSzkcfKffEx55HqtcFd4HY/MTNIPoKhkVZLbbwT/OBQgVVdve+/YInv77+2adRy0jo1KPEHIp
KC1Iu9ORCwOjMcWd4L6bwJqtwx7tWx8S7gXQktupsE3eVqTcBBHMjdAmV1tDG51FcPGFLHVZb9rZ
5Zni2G/oYECZh3f2hSTiHIb9dH8DQoI7H1HYgl5Hsocc5fQxHVZRirJN+GPhTCSXqHvW7mVR2qJP
8sLzgP3VfGD6Y6NaEvyZVcDL4BgWBGxAoMA4WSPZqPFQaIV12o+xi8ptBQ+IA74pzaswOkepTvAe
/zktfw2FlgUYqTB0jACfO31PnyF4ib0x/jEBsbarI0dsjVtPF0mooAdhRWS4TCrb/hDDfixlME39
owsY1VEMDuTaUncDzASMqdPxg9oZFSrd7LkdwR25SKDtaN/KnurwU9VTxxSpBb2C+dwqXNb376+N
siq6n5CtfsFfQcL6dFi37Pk0+L37PMvGAlcuoWG1gQxW2O+jWnRa5sAS2erBA/0wvgUi1GbXk2yo
TH23APodqhbFZiiQTJ+JwE5PHzzRYqoMjXBUvtHsgzrV6YMh+AJ6LyztZwAmwbTxq8rZsoIPOg9k
03+OeaetM2fB6dmKkjbo9CCTAi6yQLBf4SZjC9qBOgroT1Q+JGy6x0Wthoyp0zT0x/u7f72rXoZa
woHFbwdx7eoYp4PChuun8ifIe6V3xRIF2BuYTnH96Lgsup00hf8h9loUnJnx9XfFSgeeHnwJ1Oqg
B7I2kEOZG0ZXychIWulIXZYx93YTPAW8tIxC6wLyJ/yczvyr7wqEL8SWUAKB7yTO2dVU6gJWVE1C
4VlrRei4W2QIso7UBIzIluze/7Cn5znmEMI5y0GOsgcagNhUp8vGwhkWWUMvSMqCsLhoeYMWf92a
dOqc8sbMkX8DwbYqpdHcXLw/9KsvC7TtUqHDol3UN9ZDi1mjZAhVStic+/F03SJ/zOAs1qHmBIkp
t0dT8P0BX33XBa6fgNgFNhWQOetGuCwtBZALL/CuqmBfobjYhSnQY+qqmWUi/3R3QF0K1VMQpVD+
w5+rA7JyGIroc2UoGsiAHQJ1VDWpZHWSpAYX15nRXs0jsiH0euB7hfMJIper0ezZJzNx65CmNvFt
g9EgWJqKgBY++iF1UC3gXrAUkmBqj97kx5/f/7arjAELCV/2l3IUqofo8a52qEElt/a0V9AUXRHX
hp6xx6a8M01cH9oxgbOYaAmDbbgt4h80hs9AWg2J/XkY5PBnrmN4lsVpeLEXQMtx8WJePQtFAD1H
iYloqiKv3Cm3Hi6HttOY8ojDFGk+J9Lw6uuj24jqFqzjQOTCIbHaRa5WZEShEuQFbgZ5j86q2kLC
y0r9ui72tGrVHQk9kwcITM7solcnIzYREODYwnht1EuXe/q3ABfOKpGIG42hR481X6amu4f9s/eh
5Ta6yZE77Sso3p85NVaKx+g8IQ5DAAglU5RLgeNbXYO6KHETtZ5NUx9hvXyweyPHXIzNxDP83X/0
QigpXIz16H4Jh6a88xpX8aewdvSVhCSkSYO2mj7gQRngaoz7nwHfC45OJMdboSg47CUJjLWToF6O
X3EYmqvBBgM5GwawyG4jl1TqV6bwX9/H/ybP7e2vS1z+63/w9+8ocYqS0GH1138dy++ile3P4X+W
f/a//9vpP/rXjX4WgxLPfx2fOvnXVvEfT0PZ8vW/OfkVGOnfT5I/DU8nf9nwoRymO/UMCb1nqerh
ZTg88/J//v/+8K/nl9/yOHXP//z7e6v4sPw2gsf6+98/2v/459+Ypv/6/bf/+0fXTw3+1f/5SegT
h3XD0/rfPD/J4Z9/R/4/IHiI2Ba9AWh6o6j691/meflJaP8DjWaQZRdCFrBNS/DBWzFQjBj/Azcn
CsAv8P8F7SFbtfzATf6BLYobHUYqgEui9v33/3uyk7n6z9z9xVVz25Z8kP/8G8Hf6XUSLvgm1IrR
acG+B318jXBQHbGhZm+ByM0Nu4JTzfNEiZdDmfkK5nBhVgfm0A+MHhC0oE6o6ZfKZ4tya5DZ7uRu
HPiKHdtwhJuAhN3NFqbPSqWKgL2XtcVyYqtYJLcqgJ7jBqCcqEzNQEx9W7FA6k1P/aC38Vt6FNVF
ykaY7n4PJFprP4IAShjzqFCA7RK3JZ86NjSf9RDp4+BH3yLlqLuaN7adAkVQ8zSmjWkyKGJtiAqT
fR8mufaHospti8R3cBW3QidtR5t3R4PmbyFT0wrAhQbgaK+SuIzni9JvMoU8J4c+pTp0MXooEkjM
AxD6Kgt6M2aDVd5G82jnQSF1apf9dYMTPLV675IW6uskwhY6lL4LdcKxFAcIwV7JgJd1OhMnyuux
RaLpinAX8rlKHWDYkOZeOlSxXV3ZvdzqfuBBmtiFajMr4SAA6iJoP8pZQtbLzaV0UIsni9Wm9iH1
Zc9ec+WEgDr10ILZiCYBJJXU4U0DYk5qN85PZU1H1kjzQPrmGiUwSa67xkAUFlUz8VEIPw0g0XmU
+JUqRe2hcva42zHuZFOYXVVuicOqps2znLQfZADEdWYrXNiapCMdqJsvrVmVURl8tISIZWYImQGW
tc2cjZAShX26ibetgpvOx2ly6INKvOESHY2PfWkgehgqv9k6nc22yva7ywCf7dZm3V71cw4g223L
1bCZnN7NazTgcqQMW0fLJ9BSIQDmSHsX4FpCxaiSW1pDcBygnIGltZOkEH5wbkCEUMGmclsTph2W
jD6YIaC3JCYU6RYqoQZ64fX0Ac6pDiDHZXctg+iiGBjwAWam24gQH12sue6KDRUwE4KxKLJnBWWm
lLHYHIui3ouhGmRK/dZ0d3VDZ3oA9RwSeyj2G7ENahOJPABfQWS+ZadQs0Zaw+og7QGPCzJXRuVO
WmSvRlOguaRJVlKpMy2UDqEINW6wrRkU3O35AcjgRqTWaEDoqNWjU8wRgH+aVCB7uy3y17AEiiYG
bxaSHzdIMVNVcNwtXXhpZqLyoYNEBffHPhXl9BU99Z8cN33ntAfSDVfzzNDLTb6FlTduqy4a0kIk
V5FTFh99A0I5GiLd1u6IwT3E4QWDfVTCFoDBwXfYtXq0mmeIDkKsX8LmHfxd1o2QKqsOYcD5llac
P/hQLitTeK8rKATBYjqlOHqqQ6v78RZQRwZlZqbjKfUY13NWklalIwKzfJyZPFiu3dyD9h09EG1f
hW7n8rTorOmghAbozbDL1uOyT9s+qduUookwpmWowa41LSStJwCI6i0qWHIXwzUA1J/IpvVuhNnc
k91bcNxEc0o22SxH2Ab55RgclKuqOxuEScCwpeiOpG1LN5X2xG9d1as27caOWrsBxaZvmjik2kbC
jE1aR20UIMudMp/48ZZZDfk5s8VdWUxDDncNVNJMFd5ZE6Fe2lv1z8T47HOdQApip0uqU0WVw9Na
NHaUUq6njRhrcSH6kG8sY4U3RVUBIYSs+wooAXOILC13tnS9XVMSkTMnNmA19iWvNtYEV7e5bhP7
ohKxSHtNPiAgqglamGQwqT/WbDd0RTCmvui9xQSrTnDYDWJMXehQ4BNDsqE25mkALCjzJOhT+JRY
WEt1qNUinSD2pC+tTigQ4iqH89SERMyQz3HmQ6ui5ppFfveZRdKAiZjIXaWoyA0pxQUouY9eLBXN
x+ARifHSiZAE8XYxig+got/UHZjBlo4v4McX85SCRYug8jNOVHGQIP9cAdeZ+bau5AWZumPUoP/Q
pzUqIIsdlz1CAUcMpIjzpocssBghCZbKwM2HMFBXdI7EpWWZmyChvUhjVsNFZPLdsswatNrDi64s
w7vKgoSBJ0v+BVQZ+mFWoLikvet+8ZL+DrI7dcph/JU2ovuAdQ0tRB3dASiAzNfx78Ddn+x0pv2x
SIJnNlU/3Ag9iCxCCpnDSca+hnFgGEIumY84Gpp27sBiEirITO9x8Jb9e1xK8aHkdZQL4o/H3u6a
R964wKr7cbPxLLu/6hzAlYGEhIfdXAgE8Ey58xPsCHINhe9WOiqHCjFLB8FxyZaNPJg2gUJo2U8b
0Kcb2GNpnXdCeH1mwXVBpx0MbmCZMfubJmEiLaS5al0PvsDdPZTG5mFrJDwRQ+yvovjUc2TlQLdD
gjLlYbItLL6rIWqX9a4FbYiyrKADVDrq6+xo/jhApGtfDi6/gVdFa2UM4OkpBQ1PwA8LaL85CwV/
LKKSYSLpjHMygWBse2c585hCmrbysoL0kh2gVMWepgEy12AOelTsYGI6PbisdJq0ZCAUpK6rvusI
W3Xro4fLsxi8nI+zisuDx7GTJjTfPnXa8frDMJTX6CThKpllYdJI1mCmJ/bVWBLIGRl6NcaRlaQB
BVePsYBbaQi01ZcKdRwH0qPAXmxlUjS34aQ8f1PUdn0cqiYcLm1HjmMqx+4qAVfkS0Qq4V6N0r12
RMVuZd3u2OJjyWr+nTM7L7X26qygVV9lLu+Hx7ms7DFFOekKZaMGKioICqsN+oJzGjaM7GDIwFCb
h+SIp8YxyGLSQHXVrQHQxuWI8tVYXvXUuy8LF7B5LBPab6DRmtxSG5OzLaGllqRFbepvxBkqlaJz
zNwU5F4xZPA2Kbos7gB+yMukwXtUri+qHIwhr9sNY6gUoC22P2TwO+PkkQxT9FxzfVcwewC13wOb
fO93iKVyzODgpjPkSduPfhd1BH7dshXbpImjJ7c09rFTY9SkPsLQ4poibRSgZrJSpR3gmCOsNhdb
NOMmBcj8orRmtGchDbEdRSj7nYb260/mRFDrsoT1sYTFbD5hKV1Y0na3QKmhvGYNXHtbGbThjXax
aSEKA9k6Rq6mto0PkgHCVLb6k6BUbDvHhXAVzlGqMifpgR4vuZ+OWGl5BaUrmH3CF8fyQ6YwVW33
aYQfKcmm0B6dHC2sW+kUVxxKmduuDYrLonH11ipii+Y8VtW4mztl2TmhjQ2YfEOHDJYEE6TQxoDU
aS/meQ/rn/JgGHUtWAv2F4NyzTawseWdsn6uSz9MYXPkXqM+Hh2LSRuA7icCEx0LdEWw3bj+hsqR
2HhzLY9200P7IJQ5izp2R8cmkNgIaPoDBHwZVNDHwSwjTPca/zh5Ad0lynoQo12SXEelPJTgqm4Y
Ex9cEsKAfK7o95lOF3bVcPgxS/kxMnykqWax9w2UPnOh4tb5iYntLkjNwh0sr++QZIxJWvKSx4i6
i0+gLY0boNmSr30Ppd4tHWUJ/o2JzQec3LE6DLSAllggzKZtTPyB4mauU20D6ZOziphv2oLxlVfU
zVczGw2gvzfsCl0HcGfqPGuftF79RL2qygZ7EjR1pdN9n1vuwDcByI7AQ9yy4aw/VJbyW+izCWjB
zWMw1VfKi3BSArIZznliWP15HjVohB7EDA96ZhBS40bNyT62OvjPFJYDxdZZlQN6Y6p6dMJZJyDe
Azaxi6F8yTNjIEyYwnc0JMfYnYPgSANfgbhQ8dK7EAz9NZ14o8km3vv82hekHzM24bhKadi2aQGO
4ZDj/9PeA2BBODQip+HPqMYEDoLtxHhuimZJP6deMrjTDgzMLhuaHhrk4KxoYOMMy914DL8x3ejb
GkAbf0sNQjyzIdhifIKxbinmh0TDhvWrqCME1H4v9jgITMPTpO/U0ww3ROdCQeunupJz2aaqYVZm
Kwu2SyKo+rsafiE/qoi6ZQrTpkUvr/CDx8EPSkSSKgq6TdfXuHencTo2ve/LR1wji4u4TUSxsdr6
AdMatYeKa3fejM1cjyJFLxAt80IM8kdP4ba5Naa7SUy3izzagIw7yc9h4LR1ZkkafwpcjYOdCehS
4pqQ4qaL2uqygCbttwaWZVGqYXj0Rfs1HzYUvoPBtoIUyLBtJK2yRohbtO+xiT2aPJU18qEMEfAd
iHNA803hMGwkwYmSaxXATtLj1QgpjaBwEWgmlg42DTyJKICpXWltbdxdNHVsTP3ONhXEOXGpwpBq
qBia1dAuCzNwGcJo2xvGDDwhkjAjlqn87YA0Mfw6atn7mwrOpTAR6gb/I3B2oQYse5LVIsneTClE
D4O7BhWyfkshhauuSgo6X6gHEqZUgNQOVcIGrUYYudfbNmHOBwQwQmTS10uURKoLrjW/LhrSfhun
KO5TxyrtTyGsNpFYacqTK9uv2tsq6YJ6V6IlgiDOa4H6sT29LQBUZ8cAqVmyZ8A74t6XXWh/TpKa
AiPldNaxLkl4AWR1cS1sqyRgvJXtB07oVG4nMui7unCGbwKVyKybveKn5L3eVs4UplFCbY7VMiKO
RWvIu6ltA0LT6PQtwZ9RR9OQEnZtj15v7gPj1xlxgtlLuzmwdV4AtBNvhrLg7KigOdkjJI0QQ/ZU
gnJfqBjpEHrOkw/FsSImm6AY/GKrYAzwCdag4j6ZCxXCMcWUF57GGfC5TQq7OIApaCQCeQA5cwr6
q8hY4B4jC+AAeGUeamJXO6dDUJOG/eje6qQDdXMqJiV3NEBQkKLvV41HnqCMDluVwc4dyctPbB7G
5pDo0qr2Eg7NiHnpNOdVPRNyBbEZZD1GjB5q0gYyyVM+i5I+xKC6T/nYo9974/nl1Ka9Y0Kzt7Qd
wV/CbbvhSGdkZbeSsITlVsJcAY6Sx74TDmXGbUXtYoswFzeZNN3wJfGLykoHZYWXI4tdgFQIohoB
ade7idYSlxSaVrgIp/tw0SpSUMfLC99Dg5KV/jVU58I9Si/yVtTVoiXD27S2Qv45gjnfFSKQeJ9Y
xHuAIA39WhOIr6H/FDuph6wcV+liuIkFp3uSwu8OXkuxO5q8gpbkle4cG1FO025Cl8sDZKDnm9LH
PMDW4Xqg6F0nFkypChwH+ciLiV5HHvOHC9dB8+Wh7mr/JwUPEt31XkPuP2FWBReWPqKoTGkNCAeW
uch5+H+pO6/eyJEtW/8iHtCbV5p0siVTJemFUMnQk0EXJOPXz5d9eu7tUs903fswDwM0cIBGH2Um
yQju2Ptba2Vue+tPhcJGoO5chLHh5K1t8FOzGERW7Kt99SKXRlwOPevuxhOa0xyWQgNUC/V2Ptip
n0BOpjFtq3tC6u7x6vtRBs67Nqf6j6X2WJNG/7B2go6NNty2Dn9Kr78tenZofCY5flpuNzPl3r2g
0mZ+5Vylojk4vq8R4pN9nypee4hhe9n8pGYlkqH/FozibjCNj8YoL81Z96KqbJJuXF/NXCuARaZj
lqo7JghBOI31a3+OQdM954eGbC2UTnc7+B1Id/PsDPZ9oWs3CyG1l12W5vTQIO3cvLtp1vEMn14s
AQ/ZYKhXp+ueUaHpse8Vzq4RgkSB1ZjCvHHeercy32sSytnoAuYZQ/a6mlXStdWlFgh6MgGNk9pb
I2fOinAKxp4ukXl+YCZCRDhDh8aIygnRz6ERxYOOESuNF4pOnvaPhS59aEjzLi+778PIgcgZVbi5
YuY4TlR2VlQjQduCY85BL/XOKXia6sV5DFqh+qQV28xX8NzBzh4rZQFBqOGS9/N1ug2846xtCgO1
3jh9gDWWe0cX56oz2uPSuiQE0+ioHfYtgyMFg6A4VdVB9Pp4XDQJUm6WO09fL7SxvbYo4dOqdEPl
MjcGRsYWNr9cXK25akWpUxh0NzpJF9HknjNTLLWrhmLeVX0RHM1y5Zus4oZ6ayRmWoa50y5JM/tu
ok/TY7B5t4MRdIB72SWSlQed/SlcPQJwHvvJ+WSMZV2ysfmnRXLKpUvTX2hVr64Nd72m1DLDzvMO
/mDQOJv0qHTTj6y1Hfy/1Svz6mcDn4tkqatjV2jF5dhlt3Lt0PSa13La7DurZvygO6AxAk0Wwp1O
HEc8VQ6kEMjQFbSkvNm3Qo494sIk6O8I7PAU5NpOCL4gb/+QuvVEtNMSpQone6P39mtdXw+Gsx7d
vLzrULDEnCFTHr6+uOw0Z7QS63zPcZZFDSZ/EjRqhyZBJaQgczW7WokYf/g0NOt1OgLf3Rhaea+a
mr6RFNtNUMnt52j7RzycvyPmeim6+dSgONxb1XZDM6EPMUC+MyjedSWKwyaBnhviFSxhOIeS4dFl
btgkITUO9i2jmnnOpLpxVlMcFk/si66RIa8hHid276g2m/GejxE4ArI8zufpgzcYr31N8QtfvoSV
EF7Yao1+cEeDOMTBvGrNZb7xaaGFs6geBre5c8r0efYx/gh4g1Nt0BfQ04+aLkwV6FduQ2GaFsXE
dS14Dc3Bt9Ef2lOX2y3VSE3kWc05ekyWc1Y3YhXnKdv0dUcD5GbK/Rcr7S86w3khUQEbZmSt57po
juogW0Km9M+j1gxRVqhr30OovhnjZeZW00uQywqxenHsa/ukT70fklQ2BTdEIC4cI0vXTJOit3Pt
MBLJ6hxo7NMZbR34sTerNfv6fQiMZa/yKrgsILDux67Tw17k5rch960HF/PwS9lmJj7U+g9CO6ok
d2qIVHx74mzTyjxaxm05LNg1/CD6VQ/pinmJVwzeboZUvRvTXJ0skTYsz1XbMc12Qtnp6c+5oZ8x
jiWFJMxBXgreNHLt78vUaHYDPhAwdvmFtyzVMWt7Y+eVZRtOorhLy+LUVd2D36hvqCYfMsr8sJ97
70ISkkuIGppvClLTxiRwcq/as1GgzrKK86KQoUNoAbhevvCK8x6Mauoj2kxt2BamcdFTpBz8hphT
Pb9g4bphFbBm4ZB+DLoqj9VYNIdmyhQnl1LFUnhNYhS4qTbTlWfRnGiq4mYu9cetdw/6KERs0z27
QJ/ef2jM/g7ZvCpGys0S+4N9WbQjJtT5emyD+bh462lsmvQ+E/N2mWFNPcReZR0zlwNkalXjE+aa
OgH25TXez4cyb6orq16mZDBldVkQnf6MVdqb7SsnxLEcMwN/elSYbD8w+9HjvBfVbvGH01quGL3k
48PgNW2UD+aJ4MpQFASe+FbT/jALbw3XufuZadlPMbbxQtD7rnHWKQ7q5bNikXQVM7VQq7tmV9js
tIpDI6dJi/YGJ1L+amVKltI8Zrs6s4dwWQh/5VD8XhIS5aGVqAdj77CPHAu7fueAwwteI7u3bw6T
nz+tfho5xvaYNT0H6Gx+dG3hPkMEWDuePb68P2ZtFMjq6mwyoHA6el8ctc9X7yUt2h8zFxSbIr5z
35v7dRNHu3KPa5VeyVR9mLrMo6Znkh8vhUVOqLnO2ZEJWBONc8DsiC65jelc1e36lfBTp2u7LGac
lp5mtqnvlj4/lZMzJX7vf/fS8pnTyael5pvqnHzRm9M1deEWScuhoTNbEbB/Grc5DRv+5r3vThx4
yIu/Ggb1attsQHPZe7e9V+1Ie7qSlj/RTTBs87UuCTmFB7TWdJf5E4kQXY+qhj5m0YbN7I2xPXC8
LVZ3YmOpuuDcbvNulnzibvqcFnB8cy5BO/1knbQ9DRgvyfKge6r9zr0KuMvvjp6Or4bmPOlqXMYA
+4TNZ1XX5XhDiLOmMWF00iJmmBdcU3G11gEvkBTLWpvZeCIWLkGUVunwfUVJ+S0vyx3Jp8tJZq1w
QuV76hF3560MF4LOJw7FmlvM0VoLHN81q5bdjaSpkHGNHdWkfmh33VTeSdWvTjIbw1zuOEkt+V2j
mU4dORPzmc2R/mlg6/is6Nlf6fNSfpjulM0hcq9ifXSqWursCF578HtrPFWDWsj9MZbVqa74dV5+
k+Md45wwOtJ3Da2tLMyrydrTNIMzrStyYzMSa9PCf9ma5qrCD7PBsYkXaU16ozC3CIF9DYrS7cy2
8ncLXmlWiAJOXGu+c9WkrfZW8KzdGlioEaE2xoO5yV2wpHSaiQPGrvvETDjdGZn2znZz3Sorqb3J
iUc/Q1ud92ssuzxq07S0aSAEVVLKyXx3zCWPWTp2vHZ994RnDC+Bebnp0xJddpfhYKgQzgqrEdTf
PGGY4cJrZw4zksHRaC995q6utPIS9bphuhw2rW6hprCyXVWmtVeFQirQmrAdrUqyuE09crxK7Wa6
otlO2DJ9EqqqfpKPZsuQQfNqMALp3GR268i303+Tav8TAIP4aO+n4eNjgmD4X4AtnP0o/ntuAUe0
rvlZvP4VdDj/P/5NLWiu+y+YBYdcWIjbM2rwf7AFzTf+hSU73M7ZYYb27pkI+5NbMBxgB5yVANOg
t5iwAoL+SS5o9r8YK/3B+QJ6A6/Bnv5/oAu/UmnYL8JNAN/pHnVTAE7zBaUBOhSelp9fDHWw36zd
YGEsqf9OFPsrHfHHp2D/hvoWPuJMMnJ9/ooJFf661P48NjvAnl1LxuqyensjX69radz95er/yWb8
wmL8iiTxWUxaaJyfaXts2SALf/0sfy6JYx2Gamd3Zd7/2EbpEv7X4gjww2cG1V8jIuucnaOptP9s
BB29e3d0AkGxUI/rd1Evveths9ltI9Gf2iQP3Tp7XmSzmAGnMdS3ElsO6Xz7z1/8b3fi7CLALB1a
5Q9m5Ux5/QWlUggnem1typ0IHuv6RmN8UFUP//wZXzi5Py4OT6FrIm49s8tf7aGWtu1TXP85hGnF
u+luBxLGrx2Urdu67gbVxm0qw2ExAFd+d1/+9gwQ/IKNkgtu6ODk9FWd6IxjW3ZmUOys8IXm1qUV
6hEOzXEXBYnaZw8Yj0S/81v5Isb+8/d6KBQIMDxb5X5B47BZw7smqHnRJWon4iVJYyLiYgCJkxm3
j/98db84Cf/709BdYoYFgQiV8GUxuaLMdTDFYtcnztsaF3fZQcV32KzExdENx3iJ1yQPPzn6hfff
/vmz/+BV/y8a/p+fjW8y5k6Aq19JPIvJpz+NfLaHxtUJGSccikSexPf+2Bydb+NuPeXJ737xHzft
v/9UwLxfH1q7NGZ9Ls1it0RdaMTGoehDWvhhGnt3WVI89uQlhkEXy1BF0xUd6jgA+IiKMNuNBz/y
btur5aL8xtR55yf/fEX+QFz/9t3QBlB8sfVwfPj1u3ltR88qXYpdE2YHaxfE2s4/mdFy8JPqWnvS
noqL6YZQQP6xb9Mbe2deaEc9ZkL7QFfnRG5Y+Lt98O9rHDPF8wLHXYLt6SsDzF2T41LP+c5XUu8u
dccf7qYMKO5idi3j32/kX4jCv+6EvFn+IhY4PxH4O51tUIjPPAu+vvz+TquxsXOrknncvNYxw40Z
TojH83eJ5H//VYisnLNFOL5KMK9fdvdl5CBAl4QPyuw3l0YL1TStr1kRY/XP9/RvewjwCuofnA3x
n0WF8eVxcwK6or4gjTfrtX3QuIlJB6WoIqv93WvkD43YL0/P+aPQ+J1TCqi5v7oGqynH33Cc+ahX
+7Qe61hLyljsRi5hlF2gHI/G2NsTlnMtro1X9Zgn20W5p1W0++ef/Cvcy11EfMlmicsvGgPo3i8/
WbPEopq11pJ1h0PE3g2HsIrr31zXr48K4ln8t0w4fB3WBXnVr0sF8g2g6LxU2mJI4AfwivjNw/j1
zvEJiCPO5Q7gLkXL+Rn6y9uNDG+znf+YWkRd5N/Wh+43JPLffgIDR1IsMKThUeeufXnaM9T4vbdp
UIsrpl65o4LQnhbxm03l66eQD3VWOLOdsMe7zPR//RkcqEe6eF3D0BOp7SKGJer94c9a+v955Z4/
hWKfG0J9Z2Le8euniF7JdZjaJllTT+viYWRFROaEh/hv7vvXlXv+IB86FiWdwx36KhKXOpMW1xk4
G7qAEGnHWLjJjTGcXRyW//k5/q+uHN5n4LEIBnG7/1LeyBoj3kHjyuWm0z9qsy6u6zZTv/lBf/8U
9JZnzS6JJucIii9bUc+52wjmqU6w/E6f2C+8a3zGf7cmvz7MZ+82lyIGDNjkf7+GaZYjVmuGcsrE
mWr1oC+DvKKz5B392jQTQth/Z6L491/F553LJ6QF7AZfTbA9crfMtHHLRFgDx/uNkyZV8O/8PP/L
X8WgF/sRFEc8gL8+dfQ1LDZ5uwQK1zVYT00c0HuXB1sbrYMYrd9FRX0t1HnwkMZimOVzzkG5+OVe
bRiycWC1YMoYrCBTsa/1xe1CdwJnNV3tps3rLPznh5Dfct4v/7qvc794zSL5QbN6jrL4sra8ShZj
HRRVTFxnfW1lrWfmN+7YTptfxH0jhiaEFscMB3j67A5YZZg5rI7WaKAv5fLASLFScd0Mur7D/0p5
YU1zTgLkWdkWCW9xP6eNcSvnLePotPVE7qAcjZ9WTg5Xom/oBEvXEow/vYye1kaDekdbTMFD2Q7D
Trs3hy2sO7vLIngVn3l3bqFxpeHvPLj4dc7oGX3jkDV0Si56RZpMTOMZvJWOCMOdaprHNAT50dUF
PQOdMjcvMxWbtd6v37nHqUvXE7+Ve8vNFHxvDjY9RSQdWWXo11N+NsJtsI21+0p+G3PNMGNV9uVt
XbnzujeUHdzQwF0e8L3giwpUqA08oc1XXOXAgGzOBj0cfRy4oypNxzt3zpyrPtWnkb4JhvQRXVhD
xi44qLHnYuZQZm6d3sxzA9/N3WtFjJbHEPGkSSa+ji7kuwWO4sFzL941syoJ6wHoySCqBSyUokS4
Td9bP1tGEn4R5kp21y1fSkTnw/ePtLeGiuuIxJ5NDjOWsBgm+OtiHRhFMahyvciYHHhF5RUYMcly
qS47pZxbX/gLTdeNJgz9GgvgdLJNDbAD5EGctvrsLQcRnE10+HS86V3htkboAle89NbWFObB2Dx9
wPiu9j5NDC1FBBajA354M8MjWY7dFGZBqZaoMWxtY/o4gJO1hZbeVooMvCTHsKMojrUnCX3dD4vo
X0uTVlcI1D5Rhmg0vKPNtASjEbWtV8HY+Zw0+gCUeqatSMImlIGXjHYZUH0Pcn1GoQl4V64Q1HEZ
WM09cdmMkDNrhlDKRQV2YuqaXROhvExbVBbtxmioaUBJhSwEkyOGM5dys0vYf9KTi4PnrsxuMbLC
tj5veQLDM+C+Ayox91vTLoSajthIh7XdziJagpZTgTYp64cH5vrdsJv63fQb59XrdA+j9mlurGhy
OkZsHi/Aw2IVxj1rWpF441qlkZT8168N4N4QaZyb3+Yi8DqQV9KtebZUH6s2JSlMkdhehE01LUwu
zFEfmQs6GJpPre3Xu8yyNCcu1zpocCFgyoYB+IhLwLzo/XPgdCuPdyACrYlyf/Qfe0xKm5AOa5MR
ZVzp7cHsBYqBZeYVG+pbCiyXmzK4EHW6MRpxSWECRhKDurJkK25KpKVoCZapXvcZSZf5cc1oCIQt
B8q3sQQ4TnSS8u51C7I+HHNmybEJ/wy1qGj4MVdlvhP1bl/LaGIeDU6CGF5EabdVZ8xOGthql77+
DA9gmlyX1Xs0l0I+g/6KLM40W8eduqlk1GQW9BUhncymNp2zIpf+0mkcMLyOJL3H2SLQxofzI9sB
DhUjwwZAbd/bJLWPmqhVyKtX/6AR32Mn6o3edSloacSYeI4zBE6/rvcYT2uZGzMSdPJjn5t+AYxV
lLSBDU9PzMpmzM/zRunUm4HcYkMazZA46BvMuFuzxoCsT0cRYgSMB1mgz73AdKw5rZO53jutoX0z
R1iCGHtazUwkQ86PjEZncBSVnQ8HbCddbPuykTBfsuvsNiFis15jFwWSDY7fMG+hzDLw2ipEHgUt
GR3h2o7oJSurZ8CeTytDeQ47ODrO9cCTDnmYDrusG3ok/Z1osv0Gqg4CXUIHRSOSnhY7Zay3EzsX
5Xz08jTdj5mojHgyi3qLIKKKl0EVtIgDW8MIM/Oq5r5mRSFwXfpNRcgc5iUqEa+wmXYNY0kfdoNd
CZYe0jPrxtdsnm0HsMuurQuMWDrzYPfGmke5yP2PBZcillo5DnNclr1LduCG+iFyLCS2O1m46ge4
Q2BE2hb0RBMxRr2EDTKNaEYoySf7mP6GmiHT5WpBZVcl/WqI/HrOfENGdjNLLWY2LZAwEMw38tNN
+ylrZ5PQIax9PvtSy92Elc5wYJ7g+I9kFfpZXPoDW/uiZq0mzdOnAU9E2fghtp7pWq+pToMHWC2g
upLUhCW1WZH4eRXgmRxL3me/KVzoYEcOUW4vjh9DLiHOMFfwVgaBc8ZrD+tNxWL2ZvanTdfysBtr
YUf0UPsuAtTtnl2vxMoxt4xVghRlZ5HE7KAwkihiLthQmNhAi0w2/x7lTl9lvCUC+cxQaO0wrPcR
F5KvNc2xwCe4isBui6duqth40iXr3tNZZS2vtUYYp3x1fRWZfal7B3SzZGSZYCHfulnODyqQE7oF
zu3vGITNF3gH4FGglTxRlD2WZvImaBZGLaLJI2Eu1rsSlRL7hcZCH5XpFsjYwFsByWUzFw+91HvQ
/gEhMPPAcYGzIRTqtcFQ+2Mjq3blo3OMhUeRrVYYyIECwsvXbd+Rteqxezndz8BTProe/VyWjID2
QEXTsrF7uSRiRXkzGkZSdyzdw9oq7nFkgWU8T56h0lCMRsWcLxDti0aGQw8N35gi4okrnyZ7YOfV
3Z6aw16H8gUSgv2n7xWVFb9EfEhXiLOIQ5/UYartbo162UPLO5whPl0J/xB6iz2Y0YhSPIvQ7kzP
Q2M1c6xhLWmF9Djn77WpijVqfEvZ6IMM2CFetEbi6qW8T9c50JOUyR08vGKf86gWX+0iPS8Obyxs
FkNdbO+lvuqoUzRduBhX+XUrrodCIpPg7duNu7kwi1eGaIaKLJbUcR7wCY/YWJ0fdWUzJaunKb/q
pwbfE28I1N3mZS3Oa4vhvpM4tLwVzmIOEa5JQxtNAI93HVYMPN/p4j0UrgNTlGEuvyvwVJ12NpCh
eUCCIJlcY+ZWwp4H+fwiey4Iwe+696k4ouTJaLkNiq5lavD1BcUywi5drHGv2CuspFssG1y+px40
Bx35tcidQiU63aDHYPKF2lta5jxV8wQdpHdjnu+6waV5yIRoW0IrU0iI7NFbb2tpE9NSNXb/lm2j
mmKhrcj7HBQ+n/gcA2WuA0qIxF1SZwj1spSXs+GUQShAPk4O2A9bXA9Ye1HzwRc87LKIDbQoA4ig
CFAWZUAQiVNb5WdKgqm7y+c2TTqsbLZdbVMM6TKliNmMrfnuWv5s3BYbGFp2SLdl6D+nntCJR3r1
1lbi99Mws9NL7U01xtQx2bQmucQMy4IFs8vNJmqiBC1wr7smr5Yr2eq+uLaaLK2+yWl2p8OYTyam
Uu4irXDs0+UpL5g2JCPoOXxfN7Tbvh98a4KhZtlFZd3rFAkLqsuoKiqv+OZrAwXjVreoKoPawHys
bNKqiU0ry98whfE/1hU0N87WLjf2Wo9L6fcJbwARNZ6tP9t8Uzx1jFbpV1Y/KuPEZAIVQbQFWQ2+
Yo4cCGNMhafxYgyUwEyo4U19qUyWDbIpsjeCxIOGtOHdDNh0RtRQmkFSucX2U5prYCVqmtULcJn9
3cKrXuwrTjcSLr7qtStoWgdTk2lJh4hd2wGt6wxe8WsMo2A6YYWXQbHXy9qYfkwOnoORWdjpiCIt
H4ynyp/9MnRrVWMrKlST3UjUGMtBsxUbNeU9EAbKHFftnLWQy8kNOrZxY/Pd5WSP/dDuPZFm7Dt2
CijszmnwMPmzKp7arN2eNLyWgj1+y546ra2mvwVbSdO5IYtnObiptLOIqeggQczyfHH25dlPHhUr
lsS7uVFGl4zTuhnf6FBKrDYJAg4SaWpsIPo02Lh7+jKrY6+tDUyyGl10oRzTBklF0NjjB8rvdt0P
AyXOqU3NtD6Rk21wJm95L9/g7toQ31CN1je3pw659tyt1H9INYx2HIyaUy2hqKrKOfoUh/AfOvcm
VguH/zClDp2uRn1m951maxxeg36ZzIReVFCFldv27g4nSzsDDwVB4cyk5iWpS73yw2Cu1yo5hxH1
canQoyR6UxkZ5Lo7snSsEbYbt4Jh5Goy6+aYJ9o0GjDRkQn7iF88I5irm6jFPGG+W1dtwfyY9/98
EzQwoLCjWmfHrtV6960+qDsZzP4timKr2zeuPrw55GTPJ0daVf0NY9blh77VGB/NZIQFB/xnJuMK
8xCpJ723otfVQEOXZ5MQhOxQSTSlCfZR0ESZnRrGHalU7UvTmYWxN/00+ITXETi3K05G1yNimyL2
uJv6yYNtdXfLMGTGjfRwLD3KZmCszmoeKy8sAg2IMiZMvqc+xF6+4SCwNjL2oXZRBniV/W5ZROid
eoQ5dhbOahHLRae0QounwoaPznXJCxZnmWG6dq2BPHJLG88Dji7PssRYiNu8IfLQyC4IjAemq0GS
/Miei8Lww5TxA8WNDh0l0QE1c3qCt/Ht750NiB0ihJU/7dSl/CgsHzJ9K6y46F35aDlDP987QlRN
RKJM/iFSzso7Ug/HN1PzNU7b7aZOtQ/svLcynD7xlhB9ZJd59jHp9jIAMeGG8d6MYOPfB5J4nrY+
z4tYqUIAkigzi/A/8MqwGhbOKDaNg3d/m9byiJKm+DRH1WsRYjynezI7ncxhoA+vveiaQXvWqKKC
49p3rQidc7QAp5Bidi/aec1Y0CQXPtrtFPhRtZjLcEvjMX+snTrrTgaO8BVGYRPGFI0ufeRuYFpS
pJPccTjt03BCc5jGWA0VFWStZmocm+0VNxG5UHK6LsTZ4bxBNTcTyVooywaBErIZJOeHbTXXy7ph
9whzNMFWBNMY8NvGShKh3HbGI2xtnqM2Kqr7Ss94y+eVM05XtrG67f06Ti2C6WBozVOp1DRenqPl
MtKI3T7ILoVmdz8d7Hnoo0y4ISZNy2EhzhqcrMPJ9FS760w3/9ZwUsCOzOuYpNuFKtGR8QYsI+kM
mpaQaeX3NHvkxmul623zqmrzzbgoMo6pb1RmFaul9/0sGqSQEwlpTntLOIMvMeCpXM5wCpl3hZ5j
aN/GIXNvXdds0n05QWBSdpjGJx0X+DcskidkfH6ZI2F0cfuJ1Yx7SGLxgp3YAywEjlT5nKx5E4PI
aBIVQ5yDNGoHum8KvhhWka7FtsgSRjklkcPlzHm7md2gLhlg6QNUIGqK/NnDtPBhyy2tPMhM41i1
sVSh5DZHH0/4cKECJAoNKLI2kX9E1OkSGgVDoRVjx1T0sVdmC10/RvAv44RfVzhoVBThWs3W9yUv
1bNLV/VpkXWfHTFIN+h96hsLTMtKbTmUWU7MMFF2qr7d1tZmBVjjHGPpix6ptgnzwoyqzIKIi77V
caq5pgoxY5D6MeP8hOc4DOZbRwbKGiLtz67MYobIH9PW2JK5N+l/brJyblNwrJdU5emdW6ZpegGh
Wa1xytQLFlNbGCGSrTHElVX5fsgpZmz3A6d2IgHMdTqN1ZTfQuzlVejIVp3yLBBaTKosN4jjBQdl
wbW2w6YeaeStsxoeCll1VF9oQtmIzEW+GHNr31O7qHtwNHQaq7FiE2AGo4Gsr1zkq7DF+tOqGmeI
c7qTMiRxcjwagKY1WTIsImRWXf8I76E/W7STKR9Nh3mWgOLkP/Y0/lCxwSUCgXCBLv2hBqJfRY9w
1cTI8Bb6rvdjoHleiuPWi/uFINZvAwK8m7Vl7BIOk149BZuF0hKVSNszucjHEUQv9W4FWnQ4RcvL
7obew+i+y7Xtva1der/tkrm4pOvU+Z6jaOZ5reteF3U6OXuJh622G8tZG8OxUYMTBe4w3OLLzat8
7fUyHOFUPwuMZyu8K6xMS8g9MM2YfAoQMKPSfVqrPsMnshSZS2FqPrWc7HNaA9QrGT2ZURgo7DlB
BcuJ5aOQBUmDnWVsbQ8Js9vYl848Mlev9Fo0IYIpgcrZLTyTnJoAiYcGTufvTYoG6h5M2QBN8uXF
aCzyf3twxIOtOjePwJTt+y51vRccCbwuXkubm0vZ0396mcamRxZQi67dTGk3mNOUfZTSHt+CoR8E
/HpefLoYWNKfxtjtcRLB+oycq7kJ4KLFTluc6QarVHm2QMrHj3awtGc544MbV1251bSpkToR3Ww8
OmJqOTIajUcAlDkrEU4B5lSJ5S6OjkvFkm8Xbrp1TxO9VrS0Rq2fiirti0jWKaWamab+W7/Ykj5q
UagLzBD9KgwKEYDp4YIS9hQETTi1CnkQL2zqDmXNwRM9Onq2PhLEF3ckEI5Ta2usVCaDH5AUPldG
VGdD9zZuVbtFlF4GOwWhPFtYODS5Qo+pFCoyf5MC7wPZ/qyRXx9x+ZJlhNKTFolVr3WaKPyYv20F
ygdWd0elPHDGLmKZLZTQ+mzNMNAG++op6CQxz7icfWJRzQu/13Pvoczs5WGeTdRhA3HDCRI93cA5
weJ8aE1NoNFCruV7ju4p1npvofbrste8MOkCUuOV90aTmklt9fbJHbJsh/48n8NCooIJM1RQVlin
7vKDCO825XBbljeN7wfPE72HT5Eu48E0UXIn9JSnKWJmp6FC3ILEzHeZi7thZAViuek4iz2oXNY3
dNjSy8nZsDvp81q+gPWrcefxljypbPVgRovaS3S43+7CLgWbjOpK9TD4k34BMmJcaQvauEjTavWu
5T6LiObs+JThGPPczYtPW0wrt9egWjF5MmGQNfQHTnnJQb4GNqG3nIUOXLMflYGCTgVFYNF61voZ
0LDgr5Xz+rjKyrJDDBmtGYWAHvy0J8nCY90NAkcOssBiJcbuxdYKdOvYJ1oSejbPDTbAxbu3Zo6v
vNXEfNVouWp5RikmQl16bk0pjaMs7aauP9br2FJJg5W/+3rvfdfB8oE45NY8gH22j+ZEJyM27LVh
dr+t3kbxVZrEXqV4JMatPeHWXVZFej1tA6S3LQoLXWLdBmD7OUk6mp/SybCU0d9ZXi5+ZtRPAqVx
eW5QkFP7oaxhffS2YHhylpXsMkB+Ik7P462UyTgYTGAPl6Wu2jfsXvgdDlJ0/CJawzqWhiz7JOjb
4rHMx1mP9M707uyMDIBdoQh74eGzWI2Z7tfGzsGpAimRu5Df0fqLddaFYstJM4waIZpJHHzfMnNS
kQe8+65odLBWF0+ZqDFLZEOun/8He2fWHSeyZeH/0u/cBUEwPXaOpGbJlmX7hSVPzPPMr++Pqu4q
CSuVy/ncj1e3DCQQQcQ5e38bqHJVBTpDyYvr75Y0B8H1dfm1hSNWXQkK+MpmitFzryahhcirIVVE
2AC5OVjbnIwVDriDlWJGeBYmU3R3fUlC+CbG48roB6Jzb6FyfpzUopRYSTXv29DS1kZmK5KWhpYF
9Y4IDfV21DPji8QXTekFyAJSqUjrjVWP/rEWw6oP0OXlg2I3a9TWEpwBcQg+FoJ5zOqSKt5W01pv
2vYij9LN0CLyXeVUEPjN2FbTDT5zjElh1kbj2olroa90QjLNDRgLVL9eVwThNkyBBbnN5Als3ZLt
yDWzvylONCB/6+QiGrBQKSBJA1xJV3fRY8V2SSxAkWyVKRm3FtUbdzDDT+93OX87CW12tI+wUTX6
0+wPX59Eic0qacnd24zK5O/0sgwuY1Atfyi4QPyAJgXpKKo+sNViIUwBN9Gjn4mTrSiV4jqyNO+B
PLX8BOttqVCgSYxAFj0HEVesVJcipigUSdDStdmAjAEQqeB1tpra2OiE123ev22/nwrlANpRlRkK
jNhS8aPU02iaQ2tsFOFka1kWNHV9+mIDfvg/fA2QpzjoOoSJDhLtr7XQqPLemqR1S7khEIOqS1DZ
5qYqNdbHf/qT4KugEEawwD7eFIvzJKM+E7pCuYl7XXcNiy+KRq94VZLwd+JUv3fzCRF05hCEOcoP
xuXrl64YcS5naICAQYz6A8Pa4uOtiHSXNX55r/c5sSKgNU7l+S7f9VmeReAYcFbErBYg6tenjXDA
ev1IdSIzCVNgj64dSqMIdu/fx7fOYgJ+tujEM7KWzyuMmGqsKZabwK66i9hidRNVWn4iq+itsxDW
MKu7GcCGvbiFCo4CCh6R3PTTZAPIKsA4Vn11YkS9cZY5FViqM6dTMkW8vmNGXxo9dSceFE2YnZJH
1UcrH4af79+x+SgvZRY8lzld8i/NLYN3KcQJGxbobVPoG7OaBirvnrYj9wJWju4bmxTg29375/v9
9WMOggBKquZMPv1LHvtCXzbldcpCg1/F1kHchqSE7FujBI9AqObdFNNkgPrJ4uD9s/4+ZXAbNeYL
sGCI25YvvQPAwu+SQEfCok3Ah6jLebIJ8dQV49+n+n9/xX9xU4/bK/57+ll9ew6j11RI/snf/gpD
xSiBJmoOdqSWJIX4PyqklP+xTARLjFdmwHlG+sddIbX/oL4lRU4lH94CmI4W7X/dFQAjeYfmjzTz
JRs+8lz+wFzxeqhh7oDPjBUBrT0BRMj5Fp/IKVAD3I2BusVNELpK6VE/g9N38+KG3P09qF7qfLXX
7/5fpyHf00GHxkcf9Oxi3sgcGj8T7LRtzNt+GIGEbU1mXfBFY/806vIHpTjicyuBzq/Oxjsz8gt3
iLX42RyS5hrUCtx+6l+AJgwqp1PSdLTIvVPM9lnh9++U8NdlMuNwHTpTG7Tw+We8GKIh9pBaxJnY
IjKr93Q+2IanDKBL+k8//SDxrkObMlRjwBw7cYfmO/DbqdEMo+fFA2AsMdoZy8lwtGOxxTebPPRJ
Td+CXJxtyM5iN7UWtsW88Z5TusI4f9XmCetI/SRbLOupWW21pBsP71/SG6+GIcCXscwgbRB06eub
EQWarakECmxHduAGeyw13iGPSr//+WnYZ6F44/2b3/nXpylrraFt0QzbPEgrGCMQjgwDmOIZZ2G8
EA6Du0csAcS5WcDcscthy+7NWSdBgdIex/D7J3njLTeRwhDywytkSnPxpffKmPVmHI7bJPT0a2mq
FH27LH8QBPxsdHZIeK9lsn3/pPP9efXiMINAddVZFZpo9pcsZ6FTCGw69vNYIr8WcR7eTVS0VzTu
/a8inzfwY5zu6ESjNOty49P7Z//tJZnPzgziIMvmiy0Xn+ppwgdYl47Yml1yZzi5dUeDq314/yR/
RxW9+pF0yWcYug5CF4i3upg//AK7JSWjaFvmyrjpjaC/jkyfhPBJR+szYm3+4jkjtnVgeddVr/v7
SaSSOWZKNklb/3QocX4t1BFMVKkC4FtJ2n1ffTrAbuIhhqXJmlxAi4vIhKDfM7udtxYmZCCg9hjd
Z9pE88ebaIh5Zdcjv4hV2JJpbbBnizpcLAaF0pmZ1kGU8dX2sa3GcFs1urisKyO5H0AHrKOgMr/E
cT7to8ixSCBJol9WKZWPVCjGHYWwbjPymFHYMSlvEcd0pA9b2TUVe7b0IwV7o6giKATJTxBgxc/W
iLBrD7iIAXKN21718i2+G+8mHXKKpvBQrEu1T5wLvYQrvaL1PP2YZAIXgX99EUCLeqwZ/wAklHCs
KeCbmF64UynF70L70poRba8me+os8mdynOD8N6DarxCC5evAbID/0iiGd0a/fVX4AlNxXRcbmwrh
zknG7omUz3GGBeJrmRK0s+hqIP3U3fTsayPs76qusVelEg5eQS9iW/Vt/kDOfPe51hMiTMpZyRdZ
hrEJzcG1kWmu0jyBJDMW5QG7PMwFyoQHS9JmqnKDRhmNQgpt4fA5yCsah3ol90Yx+G7BJL7iK60d
EHibB0CMc1PT7g6tbIFMcaEPxah+BUQ+3eG12E2T7mxyU2nuoqh1IGw05rahP+jmMlY3Aiyq13kf
xlZ58NtmPJSz0harMxv+fDeFdXZFR/qZol+w9tQUso1XSLdSOgHiBZp+M8gQoU7ZQX4y3GaMh4so
AsyslHn91WobVzc9bV20vEF0ldIMfuXcxKdo8JRg4a9j9RK1x7cW7QAdSeMujOuHyIwmEvvCAiKa
79xRsEwPuSLFIcuTyyCPb7SMSiGb5c7FOvDVjtw8yr83enJVK+2nzG/mXkpz4anZZ6PQu4Ptc8cS
04B8lhrdRoAfo8rhjWtU+qC/4lnE6ldGuw2rOQFyqIHXgngxKNXm9OlWuRQfckM6rlJFquu0DrVp
SeiMiT7BG5t7ezQ8ykqSYkyg36p2dBNOPXVQVaZbQnSiuQutzqqQqL6h6QqLVXMOtU0Lss3E9FAr
gzgEZefR9oi/DbZZ78Ox7a5FEHTbLPaHi0m2ymqGdm66zKJ2ko7XLHmTFXg1bMhF3bl1rl+OZe+W
cvhSq2ru2mH2OesoouaDcRtN2b0CDOrRga12hzbZoVZdTge82rfAxJy7LDXGddiX2UZDS7EVVffD
KJXVqFtctlHcmf6wz+JwVl15yHYqeh5eUW86xajW0L8ecyGvcmNILj20UytH+4rMriO6c3zGMz5u
sBEBIihcrdYoYbFacWyES6L50MAExtg+VdvO7hlaUqbffWPcA5+49MtChR2Sf9bAiz4hGfih0KxD
ZhMgCE8UV1Jgu6kH5btCK21N2ZCEdT3Sx9uRRd+q6Ec8UWCGVgismlXTeMpuMOtv3oi8gm7MvneC
r9AZb/O8erLDoLw2idDeKdQqQ3OeBEfjIAzoZJRio/0YAtksLWcfa8iIChPV4TDea1NCw2cydrlC
6nQ3/jWckrtBze21iHSD+QAQZeAwgdfWvq6aCxpY36II9q/V6hcG3WSaUONzVyrZCokaLwqPOC9a
eI40Q+N6/NI61g1S7Wxb9k64oQ/obaWeyW9mqtZch6MdQjV4zOroMxHRp5IO+NAvP8gEr7HOZ7HB
CoB9/+JbldSJCuXHKraOokxog9q+yHYCPB6DwvAcGHH6QHGRtNiqvIGeDueyr8iCPDhmV4VbmuoA
sbtclN5uQLL1YMNSlEyW5jSukzTPv/VQJZ69hPX0Dix2tu27hnZAn9e/fAnxYa0pikJ0U1Ki9Crr
dvw6hk7wTQknFeFJPM54ksz30p3fGjTbQa0/UzdR2u2A0eZ7NrL8DosEqV+f0m/bTJad/rISJX5u
YWaQRZLbDSeOJhqjqhrlEBR8q1bQbg7pN14/cdsoanWnGn7B7E3IorEb4VTd5XmbTwh7kQJ2Ho5M
UnBEnV6EaGSN9TgFRb2y7aFON6C04htfDvYDVf8p2tu16IrDQHDOM21MgAdWa07PPYISFBEWcrH7
QNW9FmlyVaibnMA8e+PIvrRgMPWwTX2WZXNjLrOsXW97+Xe0MmWxczra95ue9hhkZK9Jb20ZDRFY
sNR4JBFoVpmKJr4DQ6DzdTG6mpup2IO98hPhXClxUBNZIgbghZSyNcwYnmr0m7Lp0SmS2ts96GZu
pRvwxZSDe2EhoWUPhpg/pdkIXTQmdToUETVyxawgnjZCpw2LDb53tpXem8gF1RD+RVFkOpzlLIqf
BksRwSZsOyfeKA09xI0lCFpceX4KmYrwr3S8dKzBAXZjNB6Sdx9wpFBjC3JLKwcT6X7pjITdt9hW
TMS3P1R/FA7KJJ85y7Q8/4dh0Z4DB+yXcIm7MXc2QFXCn7JOmO/TLgFuUoDbQJ+TULumryqtGbKi
QqRX+wL9nuzkuGoi2LT4P8zuKwwMYV6G6UAcWSv4dtyYExLvK8uobBoLqcxqtGN2l2XhOlOHyjvw
buTxpquHsdsovggPUSe66ZNjd8qMgSu9J6UGMgGPFQvNlpgBeRGZpaw2Q6LpAxghsqZpQbGy2Ta4
RB6rTGWOzi1v+NB3ZG5uAj4P9ESMXtBe5WW4LwnXSzZ+7CPXHOKAEmRhxMCHpxGNJup41ChC9VV0
qrpZMcOTWaatxtT2EX+TZfDBRAX4OdBQfJuQiz9zSL9dx0EUf2/ZvT2XYwKrbSxp0astqLNOCY3W
HYU15Ggqo47mQpkJ1D0pqQZaWzlz+Ky0vvjo+YFMRw7OkK63upkzTVDaOmrAt/MwYA6HbT/wuOK6
/16HBrOd4rXQd2s96INtamiVxkvbGQ+hb1UmrD4o7vT5yDTaMadbJqxoP3pSYB2CxwmrFh13PtFW
h7D+rNSoyug/UDuH1TuEIwOpVj5pns2NGAskyttEKzt7hUSxAd3j5+ICA2QT31paK9YDSgsYxqy1
r7LYKtD10jPL1wjGgmmV0mFtVgrRv9eVo44AtPpGggj1a/trr2cl77uwamRMeKFucx/ZwopM2tjY
13Q347X0WsTaFRahz5NqRcklLFbRXsDwRR3XTiaSBcfOZzpBqw4HVir2syFpe6HUF4QK0Cyu+XBn
OjJW2u2fUhRw3a7L0yLeg5+amMXaJqW9TUgC7JLR+pGMQKoGpRrLywEp+E0/qt7T5CTCvHB4O8Kt
xgPr+eqDmb8YJG3G1TT4KI3jcGA2GnkPezfTKsfYGFMFYIms2fF26EUNpmqMvfvSakhBbtQOJ0GX
MWaozxEotR6rpKICGivTRIRgWPxgkpViVRTsIzeNRtz2qnZC+UHHl4W9F2DU3dRrU3hLQIlW7mMi
q246Y5A2feeYllMtIvSeasaCFCrjDI0vKHV8dIxQfkx6XaF/npe4zAJ7iFFPWWV/a5Zj9Q2xZwiK
zcfagY+kme7ZdkSfkUAWySrvDP1WSk9UG4SG/jeTV+SQQqUEoWVH8HwckuPJQXBqhMUWHV82C3hq
0PuJqvoEP9+iUWbIIVsPbL4qiFk9kgkV2P23IC9mMVmlSGNjFaLeOCYKy5WpDM5Dlk+6vi7MUvBN
ckxx1SdFeW87SvC9kErxoRvZyaw9O6ufPamohzS2JfRXNavt9ZAZXbOu+GVflCGg5Wg1UVluoBIW
j6MIm2DbaUlCkbTnMg5j0VuAYJFTG3utbrzvohzkT1WYpIBh0OnuGjtXfjqG0iZsAQ1HRzbh93s7
9/l8ZoVufFWBrzbbEkrmU8r0j9JYLbt8W1U21PrM9qb8KtUq8+vU+sVD2zdhhQAo99k4jDaNSRNQ
e7HyLWeCV47k6pFZOkQ03GssJZPRYx5DUj11exBn8WPCLqKHTDYU/sGiWnZLuE50X6lByccAKDYM
i0yFj1XErQbMeRbtrHzWM9Mhll3yrPv1sPN7NWQE+DZfJ8cCB5haYfAIowrhaW7GSbNlDskTxoiu
pYcAa4m5oRtgF+t4soFHTRjoCFyZnGlbjkH/UYQKKKK8nvIHeLzzizVvbmiZfAQj3T80CL4GPBhp
etc3Ts+ig6+rtcIXi0WsN9lHbcIwSb4FnYMDLiczsEW4U9Wf4tq0b/Uokvq6sujfwLULZs2H0wf+
euqC5F5UsVWv4mHmCeKYQgqQ+B5pbvEQjN+KTkBCQxoaPzVdw+ZmoHNHE11Bo0sWAYKufQa9Mvho
pglA4TYKviipZqLDipTuEnFKYlz2yDdvYqoXD9WQEckmhGe37IEkGo6klYm3SzvLANQ8JHm5ptdl
f+BzAVY2tv1axwRFVWwXmj2OC0XBlmapluetNFFEz8PQz9IjbIj2Ezsl7CyePUzTY+3pIjsYYe1f
IN/3viBQjSAM8EEa1gEfyBFJbg1hNDLg1LVt1JhPtt1KG7vjlE09nMtuRJOk9tQkBquqd40msCI3
UCouU4QS90lrxPbWYhXRruA+NflGlAjU9zYrub3eOaWyDfOx/KKj4HZ2Iypd57ro60mhn4a3egVe
i/686Vnium6NyUAWCMiVab9Wk53OH/ZTSrFnlwnofACv8Y6RERP8tELBh7BPwQ7RHQ8mg1VKVYBe
Vyo42k4tk5/w8iNYeTHU7pUjErIBfMBUt5KQknYFaPuk0/0v2/fr2hNByrR2CXq2bUHf63WBkjy5
gTgtHyy0NLKPQvpYf0IjjMeVRYDQDpWk9rEwUu0qIqeHAJamQpBTtCVU/1mnnTi1fShJZz5UBSBx
5AQZGmvuhKZvI2XAYgN7aPNXwez/OzH/NfeHj7dirsfnLH2uXoKu5n/wdyNGU7X/zE4mun7aXM+e
eyp/x3M5gv/DoJ/O00UiC6Dmn0aMsP9jSEAeNj2av9s3/zRinP9QcYVFQaAsy1bKoH9EuXpdSGU8
yNmRyBW8frumKRsqvWwLbKNJfuXZjXMlG7s8hXV53dn49/Dz3190NDJ8lWWsxoVrMdMdvGi4otsS
u2PfEy+V1xZeavIuwNGWWXb14ta/0fR5XQ3/95SL8RLgCO2K2ipcQyAnXjN5NZ8Hhi3rTzMvdbct
mQDuGr4I8fr9Mx67h4sitBgooJrEzLuB4nhy3QutuAySNjsZbjsX8P+dCv79SXOT9cVdLDFQBhIW
tyvrtmsPohC+tu8r239KfGH2l1UVym9GLm7ZJpVXrCftu0LplO8NX0b1RC9tPtdb1zD/+BfXoOAx
4g1tS9eUA1+PXpW+uo1A9TxS20h279/JYydZ1C6CrjGqpLFyV/f17gOuaO0X1iFbrk0fsfmJntex
xyVe/5KhiDIzMIPCJbXIkCxd2vwjUFQi0N//EceOv2jDNE1r46HOuVMMrpt8MPt7Y8rECSnEsVu0
6JiyCGepQBXZxTEqH+MxndJ9lKENYi84EbFx1m9YNt9U3wmESbHCpfiXbxVMYjsT4PaJd+nIHVqS
Tig2Z1poRYWbM/Xcdx0uhU2alka1ff/qF8ivfwbM8puJg2oghS8vXDMm9fgW/uWo0tszbZwaZmfY
2NNbKpU+JfWHGB1feIBrnxQXLL+KEqM32tttj6KwWjWhYyrsys2B722cYfM8cYlHxvRSZDKG4PaQ
0RSuN8ElX7e5WgfbmBSvdIcALlK/EOIw/dSKLtYw53TBBQ189JGZhQF3X5eZ1Z35MOYX7cXANiQR
FXbsl26NqSlatbK0HhSSIr69/0OPPev57y8O3+IyiaM+Kl0/97MHXY19G8u6xJB33vEXUwYdhynW
cqdw8dCwG/S0LH200sD+dN7hF5NF0+MH06EkuqmaRI9KUEXf+7FMT8x3x27OYqpoNb9KVJTILoyK
WuIvpuBMn86yzhzGi8kimSoLFj5VfFtt6GY4ml8+iYhIkBM3/8hktNRR8oGdPAz9pTtWDdXe3uqx
JpDoac8wAF/59f4zMHlV3vj0qItFBJAaOQeHk/LTl8NNq4b1z15pNfuy5tVNboaahLgT34Yjiwd1
sXggx6OxvAZyhbT6gQABTcbNB0sbBgtbGEEym5bfqxDbIMqgPzEVHHkJ5tXfyxHSsRnXIAYUrpOY
kbOzmqGkJopUKjrxo47dv8UIR3HN7g59oevHBS6UFSyUXNn2ipUCtU+0ED8Uwsrx6/tP69jPWQz4
jrgi4VFuddu6sLMtPSeJ+JkEjMfzjr8Y8ENhqbrM4eJXMQTPTYQq/ock3cc+cbeOXf9ixCvRUCgZ
rV8XR3NIIQ/OF9+GU7KJBWf0n0+TuhjyJC6QukffwnXQS+71vrGT74EP6XmrUtQXX6iGknwSWEFP
8Q/3Nf13A/2msioa1Tox5R8btotpIRN+JzWNR6QUnUO9WBc/epWKIbhtW7k/5zEZS9qmqSgWm+eR
ZXiV96A5pl5e9J5lnZgTXstP/u82skF6PWiypItVS09LmqZjXGMpraWzxfqNk9/PQ2xN5CiWkCu9
OfWkjcf4i+WZ+vf3f9vbAwo+8OuTU0uIx1KyvMC7KlLCWHwzOowiaJTbsCA184MVNHn+8P7J3n4f
EcW/PlmhCN/DN8UWqraNQxibtEbVapi8E3P4seMvZgcKmEpY4vGDLjEqGz2lJVs0Zee+f/VvT6h/
wZ1fTm6pUwQtbZzCDUyZYRt2WtgCrd9lF/BqzH7d6KH1izy66M+Ajf++GIvpYTTS0pS4Q138LCEN
uvKxammPvf9rjj34xdygJ/jOynJeV/Zd3u4CzwcS5nRpsJ+UiWCWPLI275/p2Pu9mCZIWTNyqKSk
fxhJmj1qk61+EEYaGCuQCeFncEn2Y6OkngUw2vTSNQpjOkbvn/vYG7GYHlI7FLmusTwnREoeINzb
0VrtdCJL3z/+29OPYS9qDk7RRFatsoUpiMOjtxRrFkXBgk7hCowPgpL3T3PkZ8z1lpevnp/ohWg8
rXD1jua+U5vkcfHSnfgRx46+mAOweqeFMw/LQfe8D5NXaB+UdioP5137YtB7ZkMaJ+A7t8BBdWE0
/Qd89c3uvIMvRnygoUSkuczBB6IMKngau6r0tTOPPt+wFwv+rsxF2vkVtx0g4iXIbmet58l5K+bf
HACBIkonxZPthnEA580P4N91mlmfed8XA9ymd0FjeSjcKB3zWzRd4xZ14cmV2LGXZjGqaT1rhZhS
rn7sf8Em09Yx+qTteY91MWzHLE7wj2bshKo03xOISQtCbeL9WUe3FoMW+o9H3cTJ3YGwGjKzSZcr
zMfzjr0YqQ3dAuAeTAiBJfF1Ogg1GpPks/OOvhipLe4kT2gtVn5iT3eNXpuHDtHOt/OOvhipTa7g
8sS56GZKQLOI8NcVYU1/xob952tmLYaqRWBfBd+Y1SLZc/eTql3SA62uz7v0xUgljq7rBsokBFpP
wM7qtqIkSrIOEOzzTqC/ngro/EOwHA2qSHa1FT0ZpSbL9/MmYGsxVEu9IPukFrnbVOWdxP8d0aA9
77oXwxQ+o+wcs2dHhvIf8GrD23+VpWbVn/lKLoaqbZT4jMsqd2MgfBO4NCWCe9DWw9NZP2ApajeG
Ee1Fludu3RQjE3FeP7SjGpyosB+ZxczFcNWsoe2IvMtdct/r5Lo3Uw/2DcG3pxYIx06wGLEjfsZJ
D1BEilgrx3WDlAyRFGpp87yp0lwMWqOyALvOU0KqEwFEP1S7MiK7P2+qXMKpcW2EeDXoBwBNl7B4
cjDIKJrOvPbFqG2MIq4iIprnlzP6QPjtlZYZye15L85ixIKas9QefZMrgpEMtahJvpsFrIYTE8L8
hvxeyUGq+3pCyKUaAAgfuDPCEwzcao7ezT9nMmCN49xP5di4MQDRE8NgniXfOt1iHKc1cKDOK/iu
hEVkrcdBi9A7DHb/qJSNV5/5uBeDeVK6GIgs92xQBnutFr482Ia0zpsqljz1ppYQLGJeJga0hRov
R6jZePF5izVjMZTVyut0hzQ/t7DNaj+AG72w7OHMxdrSzySU3GhBceTuKEPtykzL4M7j7ucn3qYj
04SxGMUC1Yymj4Sv1zXYYV9TyXO2svrUrTl2+MW3t8A+TnBUnQEonrPV+J/lZ3hxTbvtSrUEu1gM
XXsx5J6V30SpX2HTqB8UI4ovCi8hj1bzA2OdYyyIN6PEWLGaGiXMoGLmczWndqKfMRKR+0ZUXnRN
lZxCE6HBpKJOxHABaWpjYyaieDL8WqqGGaLg0ob4Me6n5BEmb4mXpNZtDA9yootB1gUJeoWh7Kwu
D9Vr3dK6bD/4SdXtzaEBTaFEMja+kwus64faasxfXTHUNsHTIwxFaVYEpo4zaSsIBMK1E8/oLxv6
G2NQLtaNmYN4rEd34ZZYrWGb6BApdjBvZurgZKFwIRp0NEDLSb8gXlZW0JrAyPobOGP94MJA01DU
0L/OqhMLh/nMb1yRsZhAi3ogEDhNM/ZWU/OxyUR4Q6Hq2esrRG6TTs5cVMc64W1F6dx4VWGe0mgf
e6EWk+s4BuTSh37ummDz9l7Tb4kXTE7MQvNL/9avWkytBLhiwIrD3J3qprTWli9GknzJ8Fz1eQKN
c+o/nvWJmJO8Xu7vahBBpq/HmZsQO/+oQb+9nBzFPlWBP3aTFrPpUCODmGRBbqIhJ1wIltyoiaOf
t7+Ti/kuAR6KDUYmbiC7QVmDMaMRZbV28eWsmyOt1zenyacQ7daYYHKx4z2s4WbdBM2pz+eRe7N0
u41e15O1KmI3SiqsYL7q3JZaZV2cd+2L+Q6VIp70Ok7cgrzfHRqtam9kjnlqOn37/ZTzb3pRFmj7
SYFN1NZuDCmv3Y91KX7AxdRPJU8c+dbLxeBSvHJIdDHVrhxiFR19MWuD4a8ATmrzNPl03j1ajDLN
CPtY4gR0Y3T6l4lajISkh9OJox8Zw0tUQ5DIgWpZ0LiF4QPn7rQK604S67OSGFPSOi+iqj0xCx57
lxbjjLxcA2leouxVu42volr5ETpTfN4OQV9M+pOGLzjIB2+foT3fo7upDl0VdCe+KUcetb4YxEAJ
6cVlonJVoOszdtT2ja3tpY5ckzaLyvv9Z63NM9obU6q+HMxEKJODUVRu7UF9O8Tg8MReTUT8pY/1
gIQ0WdfhhUO6Ar9ROCRtSkiPxsVgGFp2Q2hr9WfhLf+UAcTi5YYbkrb0ZnLXGALiNEkQzJ/4givy
xMfjyMswMwJeDk5DhpapOkRs20Py1HX8ntzsTwmyjhx8SfSBmqsBKq8D1y9L+VEr8w1R8WcOyKWx
2sOJwU6l5OCZPbijrSOGF0QyvP8KHLv0+e8vJi2j5nFaBD66EB8TudaZy78kcWml5933ZaqUDWlG
sMN19jY4wi0KeSCVqcw351394qnCwBvTspGwgENTfu4HzdkPtjI9vX/0I5PVTI94eW8GGG6z85Xl
GkbVK3+Iy2GF6aGJN32el91O19CbnvlLFpOVgxc5thXV3gP/AkrVjTxvR+927/+SeTy/Mc6XGkhN
pwlO2InvDqqH2cjq4rK40HKyPfaKmhXNlvpen11YqqKdN9GLxQxWp/5sheq8faigiiczWxorvQhL
iaJOgxRISGTnb9//dUfe4SXhCEJ7kEDlV/a9FwHNCZy+ItVbV0nnOu8E8wvyYpAE1eCpQ6woe5xO
NsB5C1r/BsNVOp15gsXCBL0KHFsMypAuvfBzn2bjvVqpzpn3ZzHGSwP1+jCmCqKqnN1ZN2o4AcSp
fv+xu78YJcSUhb2QY+Yq6tjeGmPv7IhasM68M4txgVUzNmOPLaqhGd6hYi1+3cCWO+/OLEWAkNRT
8rThdWsIJQc2LGFWYWUt5VlSRmMpA9RLxNBM26nbT71jrArL67+x4plycINI+M6bO5ZaQBtQf+1U
fgIIPyKHh6iTg+qF3pm/YfHyZ77iKMgaYjedIzmkqjRXSa+Kj74/1b/OGl9LcFMxWQEg9i7GPR0W
F41lZru0avzn846+eP09gYFE2Gbk9hnljF2WDDixWaL7fwb2+2ftsiRApRWUqWLgBGpttZ9ECpCk
m+A2nzcEfsffTWQ9KR5ed5mPN2IYh3qboamLdufdn8UAzoU3tiboD5f4rJ5Y8DGbLm0j/UNQ1r+3
ZzGEu2EqTMK9wvn1zHatKrGCKv2Itz/PTfPEQ55nyje+cEudnlX5FqASj2eg5QG9cNmm3lokpRGu
dZ+SzHlDbSnUQzkKfl4dIldvC4nrvxRrQfjJeYulpTYvNiWQdDJS3MzGJrkyvLT4kIAp+XzWg17K
8ETnDHGfcfihEs9lQEHDL+V5nTZ18QVLZoCHsFIGWR0Ud6B4YGaX4akRduzpLoZwP0xyqisKhH5Q
WsBhs7Ed1lnstB+dCLj1eQNtycAB+juVRaGErqkGgP6hePtzfoJOltp5D0C8XkcoQ28FkWEHLglC
9bYEm0NamjhvJb+U3RUWcLsR1b+rgRnZ66UH+dgazyx0LyNoi7jrEQHpoQu2GhEyXAbjklBBisTn
3BoAD69vDaxUkVSKEWC+UD6OEJavtMqezqqJwad8ffABQfCgYbB1Ra4prpax3aF9qH98/9KPCB7l
UiznK5bmmyRAutZUOsnWL+wgJ1iLHWxXFsQghNimv9WY38OPcJSVZ7Csc17TaFOjdt+/hnkg/D79
yaWEronBz3cmC/wpbstno2/im8yPrMfzjr4Y3JpeAYWj++8mPbwbqy7rjQS0f+ajXwxuE4bUYFDh
cPEpOpd6jwkY0tRJwfOxW7OoLOSJAvIh4ZEr2MYvDZ9uNDSv/Kx2onQWQxoyueHDwieUwvF+GfXY
raiZBNvz7vviy1zQ1ZBNwNa/bCmlqx5b/6EPTg25tydVwvlej4q0HZsQYpO396CXk77gpN5NUJL5
CNy8JZ/trN+wlMJVUgIXqWrezB6eyD4C0FGv2zGpT3z4jzzepQYO16EZkVKl7C2fwOrW1tYEjkWb
8y5+3k+/2PhhlqFulLUK+Q6AtJIUeEA0eueNKtyNrw5edkylkc3BMQ4Gmyov4st8JNjvvEufn/qL
S6+Sou+0SHH2QViGV/owqQeAPufpFySIzFdHT+m6TTm5r3s4DubOMkZz50H7PvO2L4ZsmJpzSEnm
u3qT/7LzhLRwuB9nfScBhr6+dIAwWFGUmtsOnOkqT3ubnMUsPLGEOzKolsxbIu+0DAw59a7CwlAl
ReU3m7xLmn1BmkJ/5g1aDF2abAQV2Rk7elMXbtf1EKjqvj1rLSeXQjjoMMS0Rbmzt6Io2nqN4+/7
VGQnmjBH7pC1+Bhr9tAQaksuphPSwF3XIBAwntklUMAg0/rzqv9yiWv2JwEaCUvQ3oROtk6GYA9o
68xJbZmZbrUDn/MynD9ZhCVoTZ8AM7TPE3jLpSQuzEj/VAp6C5Wp9Z8rIjrdKdCbu7Mmht+CxCf8
GGGke3uiruQKJ/FTPTbaeYNriaHNC2PIqomDD8r/cHZmTXLqXNb+RUSgARB9CZlJ1myX7bLLN4qy
jw9iEIMQk359rzzf1x2neF2uaG4dYYoUGrb2Xns9ioKQLJ946f3Y9+KbhSvHFiKUuL54DcrqigGj
dwvapH2vh+iydf0mhIo2h228ttZFDZUZ95uf/gqSRIdq/r5X36xXK0wVsqKIs3guq1vYtMBazS8I
tMm7nr9Vw/UsB0W6X72sr5bgCWbvMSzuqvecrt8Yma0aruF8jhcVwjEOcv3bGpmysxrpzjM23Jyx
YKrO6wJScDbDYgomMnAYAshreGe3uRymv/mqWx0c3C74TIpOZmzR7LBCGYJNmQwwRKr0fKhVFe67
Y2wlcbRSzQWPfTlW0GwLbu7d7IpiV4oGEITXZ1axYLipxH5fd3TJwJt91OO7t9K3hmhz2tJOlF4J
4TYmj2+fhV1JdaRAZdmUd+jRuA36Re1rxYHlx+sfUtZwvgQlWGZ1DzYh5+DYRtC/7PwGmyUcAiLN
0QSBXwIQGjDtsDL62YN6uS/WDzerOIAxVLwCxZ41JfOvwqAsfiIpke+7wm1lcGuD/Y1boNx4ED6W
xm9TOS37UsTgCrwe94vjbxVrlLIA4e6PxQhcZR2M677puVXBsaIJ6xI0tGyyKzuUQxwdWG3ZrlI7
fv3rd29n2bMJyjLkP1n/IMNJJgY2Q7vS2zAGf/10WBOZTgBancFZSwJXMTcgfYAK3qBzK5JRuW9q
biVZORruVQRD9YxMVAIDns9XC1yu35mZl73yN7tcsFnCPSBsQMNLLyssMJO4JGpqbyz89oZDqRVX
MFmrPT9twEcr3xm3Nw6FYLOSQQsLYBc/exl49/ZDHE/zGVqv+fHPB9pbP2izkpktAHJGa3fmFaL8
u3Vr8LkbQvLRRzDnp/AO6578ul6+/fmvbZxF/ydFzYPNyu6FxAbrcPa3fh+qR6lYKw8QCTXyQ+f3
+gMJNZJRJh4CcgurTaiF7exofBItc1/rRcdFmmtXx0dQy2BMmY8Ft4c6VIUPGqCCu9ef3/ONMd8q
Dc2wIsWXcy/TNuffja2gkPQj2z7te/xmk4gJ/NRIuyBKAYg6WW0dn6MYnov7nr4553lXIyDnvcTL
T3/HvPw1gy61c2A2WwSD35aGawQuu/6iz/5s8iua1zsTVHyzRcB8Uww5ZLgZDMsewtr7KAvAM/eN
yuZkH+B7NK/RFGf1TH7mdfglkP3f+x692RTmwgrNRIWIRAKnBR+BFczWbl/RHVmc1/sm2kMLgPXw
4oIMP2Gz+rkMzTsx21vTfLP4Vxh9TxVa7LPetsU1q/z5QBvm77vd8s1ab6dIhDDhxjlbtPwri7z4
AxIwYbZr0Le6MGlXO7fAZmX/GH5rAvdaZdy+vkagPl4P+rJaE6AaHmddaH7Zbvi+Tvm+YdlKwbDh
1UPTQYBCcMn6Cu54eKb5uPP42yqkhFIS0X3nZcSK4kuh5PC1L2S0L0LYSqRKOaCYRWNElSK0d8jX
tZkLa3bc90k3SzSO8gbSYyky3zTBJ2dN+wADkG7nhNmsUrDbmrmBk2tmbAtDQw+G4Xe285t9ZSGo
8F9PGRgFjpWesAuAHLlmZumW+7Dm7Ttj8w/G5jeRx1YjVUyoiM55Dd3VYvXPCFqE+s6NLfsOsuvQ
ZWW+fqB+d4QOQr9IoAVPYMIXDUiWcvXSJYalQIYun58FfIHMMQRAF4ZGOGFP0Ok3GtxVPlowq03w
uRgGwd956zc2GLbZAsp6CcZu0SJbWYC8buuB+ZyEw9Kcd82YrdwK8PRRV0WEo67g4wm16CAZ2rna
t1K30ipQRfNydpPI8hlenaAI3MtR7cw9bbVUsHDFnW8lMovWi/NsB4mTBnLgtG9gNud0NREnRYlM
gl3hRpwTKUElDfbZknG6OacnCzI0WAoyQz6huwdgT3xSzK2P+959uw2UpIlkN+LdyUqTIg+jZADw
c+fIbLaBSOQMFt7YfsE1Ey9+kdsT7ZT8tO/dN5vAyNvZC8WFFJCDM0/7GZ06IGHve/jmuO4mEDs0
QSQA52N9IXJ+miXfp4zjW3zWEHqtBy49Yi+0BZwiOO7cLW4Mvux69a3+i00KHMMSkR2gUVWm0V2U
dJ18T3d3mXe/2Ru36q/FgUTBuxEaSDnZrwyedi/Ujd5Nb7x+X8MEYJyvt3evaF04zLHIltrUV13Q
DEBewAx33/hs16uWa9M2gciKMfzOSf0c6X1NnvAtf/3iM/4FnuQdAl8XAqtR2/pKdpW/77q9ZTYJ
NBb0YYUgr9Ozd3ILham1z3y2r4eHbyVfcxkwG3kaYR463g6e79+iXeI9uelbgoKt4musoTEKSYXY
2jf1MZ7FggUbLLJJwEkK56xmHh9T46lqvIpagAKOAVBrMyxGO9z19336zaqG5QruxGYW2ezF/hFF
myYBcWlnAeWfX/6v6qQ3hoZIz4kM2RfzMtvVnX03rfsuEFsxmF7gph8JTFvu1VdhDAJlH847S59b
CdgKqoXmFXL5rWIDGtvp57Eey30LbqsA81Q4xdQgP8p1DJwDAAZgA3fyHVesN+KerQAMAHpHjBwQ
4/f5guKqpkf1fyQP/28OZasAQ/8D2uSpjbJp1jA/XzVI0VAS6MHsm5H+5gDOQcvQEx9F1lowWKAz
049KV/bzrvm+FX91HtpIHe1FFgijzpC4qGxcmdl3Q/E3BzAycTCOBzovm1VbnMpiqo/zAPf8fe++
WatOGgBrQnzXwJgqC4cOTTxoh3wnufjWrNlEy0NzsbQXOcY9Eh+WGJi7JvT3Wbqwre4LYEIcwXUf
Zb0cyq+Qd7OP89h1uwJx4DFfHzKGwZqgK8MQ+m5XfIxEK59j1tpdVzeQ814/nfojiCy+wukI2kYL
E41leg410D67Jjw6Il4/3x8YLlechZmYF7izF7iD5imMRfPHPdMG1NzXz2dSAUGcIyPXiDF4rjkx
n7vF5R/3PX2zXG1ue25pgWsKTqVPNKrFBzV1btdyBa/19bu3EY8LwRAvS9r2STkPQ5JP3b48C1A2
r58eSscDsqgoa+FDfYz16t3qTpoP+0Zms1x7CWR6qXiUXRT1hz732MF5Fdk55zfLdWqw/Q6X8wng
kQOYYuWFmvL/ScQ/l//Kf7Uf/l/w+m/e7O/3ArZVc3G2LjWIBhAPaAtYIAAT6kqbofX2TfmtmmsC
rcv53eVwLbsnQAifY81+/HnUfx+NA+D9+ptWctE1DIdlZk3RfoXLMMhXceXXJIuN2hfVwv3k9R8Z
XFPPXolc0VwhHrMdIF+8hM/ln3/CW6O/WbDIzBkIJcMoy31W4aoVAzOSqKmU066DBFT1168fgTRZ
6Ba3iX4hfTIpnQ3xzqsc26LN+cKaeVwjkVkuyuoA7+2Qwab6Ao3ZNzybVTtWRtTWCIR90QS//c6P
UhWPeufgb1ZtxSAPETl2nA4upukoqm8UcLtd138mNot2YGPZ9Qui7XUmBvb3UOzBQnVXwoht9Vx9
ZeEKYJEwsgCDgXbphcCFmHebiC+H6X9ecwEAfj1pYN0a1lrOcVZUscrPQ1lrez3QcHnwRFfJa0HA
XYC7f/+Ur5Mb03IdyiaRnva/xR2qTWRk1n6BIyf5ls9wLT9LLrqrEvq5n4ts4wCC9nr5+ecp8sYm
sFVp6Ln0HIBxODbmevoSTB4B7LToY5OAK+Z9+/MfeWOZbqVnvR7ZpN0isqZFi+ABpYxVpbmRku2b
6Fv5WdDhZemMWHVppuELXYPmhdtpn9qbbeVnwiA1mucUy6hX932wDOigcS/7hmazwQzr6oXgj4uM
glpzCqIi+jrAoGfXve8/IOiC4LT2oWXJFFr4YMrYrECZ27iDymTf6292GGRBaN3BNCVz8MF4DngY
fBMNm77se/pmh6lLmIvDSw7X/sUVP6ZSV1eDFPsESizabDESfikQwCvkumSVA2tbQhKcAAwAAt6u
19+K0IDbM0vc4nTyNNr2C2Yo7J0BMt739M0uk4NzWskRes62smmF+nQHJ4x9j95EBjEMD8bIb4JM
9p0+Raa/Brsh3DdltgI0ppoln6QXZGhRnlFwIP3nIXD9O1Mm/v3euxWG1YOLmFIzEJFdE1yBLst/
UWsGP2VBe2rQp9G6+ZMaiYRHjt6Xq2Yhe73hoy8ent6uDzLhze461lwsybzM876SFaBBr5+/Vjx0
hpUBcuEgGoMqvQbPY020f9z3vTfrDM7tUGYIDJqP/ErKWG9T5nX7qtdsqxLrOWjH9CK1Yn4bJmpu
fxqyvGc29cbRshWJ1SvF6dni4Rws1S5ZxmoBrLeP+NOuodnqxNxoAMpY0DVQRqJ7gGGgS4KOzt/3
PX2z0ATKqHwSIswAhr6DX747EDWofSHUViamHW6DcxmFWbuuJIO/Yp1ZeIvtfPoloPhXwjJci7oz
gocZvLBBCuTsL1nF7/l1vfVVL//+r4cXlvUts4Rno677o65zaN3YtO+2udWGdUvLVwsznCxYx3vJ
/C4ZOvWeIumfOsNvgr+tDKzpEXErI8Ns6njdnlH0tNc2BJAjoeAXP8LPydokUByo4oJWnkxECAzq
4VIB4TD67qo+icuq7ZIoWtwdQA2Nl7jOkw9aNP6cVJMo1a48FtvaetXIGGivd0hQhpCtlSUMYXEf
3NcgybYSsgD6f2i/VJj1sznh2Huq+LDvxbeyL/SlxpMLkFmdnaRZrPox003wXlr1H4ud33zCrWNY
6Df9yh1isokBH3QUa6XzZ5i4DXkqYBzaJ2PhkQ8FmNug9NZBrq6nosHtdrjAxhILYLh/DMm4hAcP
eurlMAFq+olS69tjNQMCDGRkvsxH49blh497+cGj4YdlRNiXkMbTL1GjfbNLlci25WviRUjPgwKX
AaSu+lQTmBUmDTP81593sBAr8jdjRS///q+V6k19o7oZCUUH80QvUVSJKOXOxX+FUcs/r6hpPP35
L72xJ2yL2Xws4cmoTJBNVVOeQjWa77ElZl8Bi9HNlgMzxQjRDkVu0QMYPYDNPvJ0OxvZ2dbNqRHd
sGqf4gSfMVHTypL2Xow+bp+7BmdrQmcKaP2gDEVQ1YJtWyyLSloa7My7bk3oihYTKC55kLVm/Emw
qBOkpPb1JbGtmLC65HRzFwZZmMs80S7/FBPxzu32jTmzdaCrI8v82CDDMolguGlgrI8l6Yt9EfjW
fw65YkoiY0L4qSn7QK0X/L2AIvO875Nugj6wVsvIBRE+6cTpj7nCex9yCMXea5F5c5vbRH1oQx01
8g8hCs5RfcuqeXquasBrj42SKk4I5LSfIQEX93qpV36DJEZjv+qggfHqgt73T7WjzX0Zis4ckLuY
P2iTK//g1gq4ZZWvwktRcxxQqPXH+R7IycClk5za8oDCQdscrIFt0DvT/58y6e+2oc1gQV1chKBe
Bdjmyghi5DB3f6uWcp5Aq7NGV7nLa3mnYBb2hMqQu4UMpkWfWkH0Pk0s26oo0d2VF1yiVZv6HnC0
mMYWe+G+mbYVUS65dBCJ0SirmPFcQmo9kpSoYif/g211lC0Iu1D0orIyWM6zFhYxx1KYaF+suJVS
xtWUg/Hhg8ErYOGnYT98DYhlua8yj7d8fQatsAFE0HXJcvhl/nPuDFKcqH/4+1wq2FZNGeWjAYp4
CRAi8SjBCY5sjVb9zsHZHDwdtOXFGtowkwpBL9iUefOsOlntKnGzrd/cGo0oPg/2wj/O+yumAptG
oW32hRdbMWUH7I6/2AGbN4D1GUHJ7LrtdzZPsq2WEoSyGqGQ4Lg5Wsg74CeagPCSH/68wV5uKr/Z
M7aiRzGAW2IbTBs++Iani2rgmEzR+ZxfV8EY/v3nv/LGEfQf0keg6/thRj13pP30aZmUYnCIJuq9
evEbCY+t+BEukYGrKxwTxkQvpl1qOIf6rb+mDp2D6SpV8Cvy2/ZHFSCDibZxhGf7ftjm+KhFyRBL
rkHWlcOPUsYvRu80YWRbkdvokVqIbg4yqGDlA0ybmwwlfX/fituK3GLONWJWhDNuJOpW8JycRxVU
+5IpW5GbGvQyNQ1hmRjj6X5WpfkUC1k+/XnU35i0W3kb42G5NnnBICrp6jVVqmiXA/pG7HMPI+9l
XwJwSyqFGdWo4jbHb0Bgmci++MRdF+ybOFuhW83zwJX5xDJZtvKYl8V6Jh3fedZshW6ylgsZScMz
GZbkpCe/RUOlv3Oz3srcOjhUt15d88xOg+6TxXnmPJFqbzl5K3QLkS22Xo7nd7Fn7tbAhxocpLl3
wqQ39qJ/XG//fVkL1EBUXvLMM1MIQRL/NVwYpH+emW89fJNOx5vDWcbgoJkLV96QqigSZtrwnZLd
JSP2m816q2Cb2mUhzYSUtD+02qWmrYYwhY/RCm8wKjp+GuhovqmJ2h9//jlvJXK2sjYpQUFzRDBI
9gmyAMU6BEOyogPk70tq6m5sha4u9xVbjyeyyLAr4YOJBOGBSZ8NiUOOiRyHoKFT4pq2ah9H0eub
SpZ+nSBajOZrdNOhHP7n131jX9jq5FSp3IV2yLK5IXZJQshuvviQJPzo+nyfWzjbquWGOnKx9mfs
CqCTH3oy8NRrmuWd4/iN+bOVy9GSe60LHMvcTKezYaP+GKA9c9+ev9XK1bOI4Bzk0wxeJ/0BPvP2
uulNsS8M2mrl5o7lpm85nj7VLmE1Le6Yt1Noz7ZaOTZCORRGDcvgpcKuWBXTj8LF7/XbhG+srM05
PpWolxh4a2dNF2vkbpqq+9o4U1cJWmPG9sD9cNjHtmJb07QBzinDqBnJetdi6gMFrn+Iia27phDd
aufC3MpykRHNhIKv2JGrACS6ztbDezbkv5+jdCufq3SLff8yi+Y4Ls+ACsiDgrRi5+tvqgF69Pso
H5iPeqEQqeJhdMDH2KekpVvxnFeYBvlM4OJnFdnjKv3gUOt+XwWebqVz9bDkQ4gifBbgeE9RAoMl
p+a7ytg0vnyOf51btVdHgwOyNmNt1TyXwPUlkWTtlz9vnW99VPb66atQFdetT7LQlNMXZO3Lu2rR
75Ghfh+f061ybmoE8iHtQLK866FXX/qh+RLlXH6HO0bvJXbw5Jh4Q+5/9lU/TVkOZ9NdGlsab1Z2
wWiwltNMIJecUe2AA2iKorG92jdsm/N+Drjmc2lJxm1bZn0dnND2ti/OoltZ3WpzIeqlI1llxvkz
L8rgNNHA7grR6VZUZ9qIxpHGq9d5VPzlt2TV6O6GScOukdkK61zAmwUEEJwGSPk/2XIY0Z5K6cu+
p1/28X8tBjWKqUME4megIdcnjZwBiobVPgN5Ki7xxb+eznC8kygUfjYUEGMmwPgO4Eq6YOcOuhXU
1auAoxUZ/WyuiTxEi5rhshLvk3TQraIuCkw+QL1EMsgAih+dCgPUbfYmmujWKQ0Yq6CdWklgrbf0
1zOYSdlASn9XpoZundKioMQttJnxYb0u+mIMq3+6qpjUO7Py9+c83SrqIq/Ou0Jjmys0TCsT34vr
JZk8KJsSUw7lMzK04bJvgW0FdooPXg7HKJxkK1uv4Iex3uf99J5m6qJw+c+7AN3q61xREvCjPD9D
fL7Mt4yW0UPo+ApbfRZMeSrHqOmPPppQ6KH/J1bdtfK2MrZq0tXUNY2fFUDl3fvM5bd2VGZXhEq3
GjYXRZPwc1ivw0stf2gHkAfqdZ33Ta6thm0sdA63sALG7tFojn2gfgC8596ZWm+coFsHtaDv4fns
sC4kn6afw+r058DW77Ea3nr65nzuG8EGqnOaGc39BMDANo3D5j0ZFfBhlxPrd/OJvt7zPBTWNdxb
aabA4zRQA0ztGiTwfSrrMYHKau6PSw4ey5W/wko3DZZqWi4aE68+rI6G7tMIP2ZIa2E49peoHbNJ
wVckH4I5imm6mkZPR9k3oUxAoi2g8gtcWNy6uB2LBJr6KDjEtpd+OkTodEqRrRvjNOxFNAIc1xdl
KmxF1zRfSn/OhrJsbVq2Q7tmAZvYeI5zRGPHcQ5GkQQA5I2wIR6b9rQyDbHKujrfXKMldTI3ph66
Ma1KVHM+mBwg7nNQICNwVKMD+6yiYRAmhVdSejM6BTdblU9OoWLZV+OHAmCRrz6iPPu9GwGmxoOD
SaV0nL0l1aXzq59s4m5JBz0VU6LhL1g8xsXgF4m/kpBnFa6/czJD7PIMNSt8nELb1yyRfmXX62h1
mKDA1aE95ZNsCJzIKuuK/hxEni9vWOc5mmoUcdxdAJ5aeVh9t8qXpukuqgls8QtNlioWMahJlale
4Alf/cKHE/IYM2rID0KllfdM1CHOtKBcqqT3rEcS7fsc93M59PX1aJEJTBcYOftn2O+z/orAMrTF
K/pGpCSyukGYE5IXwBj5mnqgHEZpmXvkkQYejz9ooKeuAIQ0wXmFKXp+EJQt8slR7k93htISRVlk
A4vgmnnDKNOizX1+AG6o+avo5rI55l5XxvAYK4i9HyrIf1N/jafqaBFLPORzBfYXsY6tZ+ecmJJq
ltIe4VZm3MnmPf1GKhX21/nMYbVGh17fL51UT3jDAnouuErWzx1f1qdC2ZcAQelL5cH/6NB3K1ZU
t1LzuWnH9VHbmj/N62DLI105xCojK3WbdHXpwcqZwCUuqXVID2MUeh9j2M2ea4vbBJIccW/S3tL1
kUJLQs+ysMiYDEE4B+daNQ09EBMgKwRHsmJICrUWqCOvbdidQ2LUHWDQdfOZw645Psa9sl+hldTF
YV3D0n4rWSeLE5ujZj31ggj6WEo90dPSlbI8VahjYtIO/tw8CpoH5IqBbLWAnlib4bAI4UNXH3hL
ceDonfYSPSxDeYwFM+u5NXapr1gYYEpi7uYFfKgtkXEqsL+jlO5Va5fUKkKWsi8HkKYWG5d9WvCO
cAhB6pkePNz875UbB/E4N3153QsRV3+tZqLRqY20X95wBeAIwkE1oPBlwr9LJBJ/0D4MHkjH9HKM
HL7uWYx6vMv5GuJ7uqXsj2bl3fRxcpyOz0GAoUkrAwkv0IhmXG+blXrPY1Q5GELAWT58ANG50EkL
S6s20XPX+nh7OFvcKwti5iGYsc5PsRib+a42NvYP+JhSHMmgor9k29Tj84obrzxA6SaiE4lNdxvF
I3KRUEZ4L2iAIGGq8qVGVqsouvhAOxJXR99T0y1oTyj9ehr+/ze6NVX8cOH5apOYjl3gmXmP7omV
m+FTgCFUBy782oPTKVSmN+vo1jqdwmWBzRTx2I/RYImjR6e/7CYtCdXx4ubYn2aFkf8oXTHzMwMS
d7gJefekKu+oi2l98fMe36WBMeh8EDnIAWUSBu3FdbOdIyqOfPQ48IvNEuprGDDnFT6ZQEfQCHuN
5VaMhKD6I+nk7nrwsH+IRYz2poCsfPpajrQZ70pdlMtV7ZFgHi6nQ1SQhLeNQRpYKAhKfSdrnS6R
nXQaWhl+FQGSlkfP1+YvX1bzYfSQ+cD3v0hj7LGpZXxYCmuziHbgtlv404eu/X6RECTlyPpUmepv
5UMhmACzANW/CL5JeOyd2IKezwb9WIdimnCFFF2c+nos0rWaTILbWPARaQrv0MyQNS9xOP5YbdDA
72T+aoAvo0mExXw/E9GncKBqDjmqsmmtZoSDwguOmDIqx1BwhWu2jvKbUnnTnI4m9B5AKYU8ehAO
wzq36PpOBp8rOAdBQpBAwj6eDZnTHEBcHAEmP0ZmZAdw277gBFPXi2lp6sNVMU/yPL5zS2PzBMgL
cghQrZ3gMud9mkf1QjmRL6AJ0Y9hHYKwPnld0vo4btRMsaP7qki5HtbHfrDDM6BN401XUv9b3anh
mUWdTE1RuNTnUftojMYPrL34zMjyrVmixxHU0URHRqc8VOEBTjA0waSk1zW0UZDhLxFMhMvyC8wb
ogcytd89XSBlu2oQHMp5flw0GgDC2BsOSsKLpe8kilM2PlcTUqFBDckBY/JjW9YfWV0tqci5zbzW
PvWF+x4Ynx4XdAFmDfwlE6+yw3VYepjhnS5+eVYGSdXkH8uQvxgbPgBEdRPHoT2ZpXlwbolt4ia/
+AkzHOqOwVjFX8qY58gSwUfGTdMx0L041wNAy2WHeg3r+zp1s9O/sLJDkrrK/GxbB480X+hrBCfm
WCtz668ChxUwFc8cwNjvcuyuGF0eam2WlNQ+vw/nOuu5+1ihw+AKB4V/G4XKnaaAmsQfxfw4Luv0
bKpqTUrPihRrbLyTDOOkEH0kTVHJUxviJuOrMUoRbKivUq/rY4My93XkYfoW8Ig+9LKtEz+H4/c0
mTWzHf3u8hCDNqskiOshaZk+rS2cgBjMFTPWsfWeeDFDa5Mc8gRyPJvmlNDvsFQaf6iR/YBnFksh
Vhkyv4u+QutYngfiwWgFYPqzAj01YRF353DtuiqJOFyjsdAwPJY+qyIGcATIBUy6oXiIZLlGiYhF
/lzlONBsONhEdY2Jj5gjR5G35qC0ovfWV+UL74f+zoUePUzaP/Eo7+85RTBpbX0dIFBLSVh1Rz8s
fWC5NEIkOvGvA4rcZ9OoJal7fYWbcXAr5/m+UN7nSlF+xuI5kjyIjutsi0RL4pIl8Gla9eraWPlZ
5tWUMmDa04osQ1KDUYgqRVlcz76PnXtk33gzvjBY2KQdZId1MpOlP6JmYF/Qy6kPrfCKPBnnYjhH
FXZabxX+PczGogdGFMdB4eavDkr3w6TaAWwcFie2yE2XunWcy3SldPhVQHdRHPxxaIt0riN1AGii
SSysALG3NMH3nC8izxZUzGooc3LGs2D0bJ8a4tVnasSUrkouCSNBkCwIC1Lqpu+4S1oOjRERYdKi
Gb2G9IUKA2rLchOUA28Ouhobl8ZTVKbUYEskC8mvR/CYlnu0CxcJRInhwQck9DBe9JuwJKNoFmTX
hSQqm1tpUtUU3+G5VCXwPMlhYxiRwxKN7HMP77K0WIEYwh+hkTt3TNIRtvqcn2JT9TeBHu+nNf5S
uPq+1/p6BO3oHMaFLZ/QaxrfIh7k7ccG/hg45MRsvwHBPK+pvzA9YrV0EIZO88cur9byQGSPwyFg
XQxLXlGSo0ZKrbid3BCfGmvIXV02gUrAJgpFyuaFtwn3mhg3jZghvtDYa5LCwubYYChuJYha33Kz
kLRH5P8YxKJM2Ox7t40TR1VENwiA+juP6UElfBrmo/LFtzEfrtvaAmpRI0irEPs9wHOeH3tvzbpB
6wdYPTxbBt1y3Ok4GSYX9QnaPkU6+RUuL03B0yiIBkyNYECU5PvXcR715Oy49qKkX/z2GrcTqiGl
Dda/C5jNZIvUTX+ozJofgcnpE482KztNFSsQvKKnMxUir04F5106Vvy+Rwkt8XJVJxHtq5OJ+uiJ
oigInBWYoz1MtZJacvwv3HSTem0wdrqz/pUqiuEgcYKOqR9U7mwo5ilMKVmADjzd/KpZYWhakLx9
lK5EhiTAHSzppljHB7nASODKBFH1wVXLeIzHRR7qBj52/Vq0zy3X4203ixGwqCoHzcF1h4ZMw8nU
JYIgdBGcCJJ2XxraDWfsGs0xHrrmWOG8PnpqKR4rEpOPBDEFQsXVa1IviuKrYmn1F7DGIVQDOxfU
07orrkZuzQfc0aY7TgjOReFEYwFBbVjKqwlDPBWCf5qM7X/NFp6tfdXSM61Y7Sey6aKrAoH4LQxk
WVosvf846LnKWEXQIDNi4hNoMWFT3vV9MiwBSQi8GE1SNF37l09wpY3d9DlY4uBQmrJDTqepr6Hd
LNG12uRPtYS1J7r7WuUfx4h4YRKWVflzyOf2E8qQ+tbME6LjaBiuadS0mGK5skksiHcVO6YOc7l4
10za8qohbXREhlZUH8zcj+WxaqIwwo4dLdABwT5NrjxXB3jTyqc5KFuRYFna53hVAMJyQdo7SFOK
L7O0/reA5Rg7ZermibGB4CLtGQ/Bf0hQJaX117BpzGGKL9H1oOvQJVFjwys/H8Kbfsr/m7wz25Eb
ydL0qxTqntk0I40L0FUXJN093GNfFCHphpBCIe7GfX2jeY55sfk8Uz2TGd05OaWrBgZVKEAV4Qx3
Os3snP/8S/NZJQz66XOom+gqvV3s48/VV3jQG7jrXTWrVsNF3I86kDqvhuvFwiE1wF7KCAdvmIow
HYyN0ymvYvodR7jMAGL6J2vx6V/mfjotq/ZuQAPEl3MkTkDwZcvDnBQzsUJdcpoWUaug0073zKHj
NaHj9FAs8clM3ED76BKreagPC8rQI1uc95inbvEiSjkT5mBcxz0k/KCzN9LoF8EOGDezGxW9z45p
t4vecxTPTZhn440BbzKiCPffUN229Y6nss9vis5CN3XWM4VzC2AASd3lyJX+Dc/JVySdM1Hy/l2z
jjy3a77slDP6dZCvDTtc6m75E2GCl1tFgGcy1C+jBYgQLJNpavzC8sbaCbuQ98K1munTVCq97Mk/
tpGzFYJ4oHoL5zkz75ayYid2ZJuNUTGbCp3SPMjPjd+tH2cjmYpgrWvfYGOLyVqcs4TOJDaSp1Rl
KzCIZcDDn5rE2HuW429Bv6n+JpV9OkazZ9MNgocoM3ATjImDCQBob68GufBQ0JrnuN36yM1jQmEU
lIPLVZaUMdJS32oKkbApY71L2VluikkWfD+9RcpaLBL3wrPj9RQjMHyemC7tUsueLlWXPsNA8i6b
FMCoYE8IkI8VG+ZyADl43bRRjVH30XbngluUyeSiqovkwDmSX09bNUSOXHXU24m9z83KQatl2kkQ
z8a4G6pO37QMmUKK5OK5c2Sz7/h3CPySRzNxvOfDsANlMGX1GZh0+gzhsDs4bZVEVj9Xu5UNM7Sa
ITmCsdHereCoQC8Qgpv17CGnuvscJ4jITZ3iMYubtgigzqdNmJrN80SSQmBN01YHWLc6e2L6tn1b
sCNPom+iUTjWrsKr9ziNowwGdpRb5Y1pAHOYJ7wv5zzADdEqIsEmG/UyFsfY7tR3uKPqgkLJPxYN
jSMXvLcL3hI+9l1EBah2Ysye6VvlvitG995xvVtXN8mLsemPo50zfymLSFVOj3lUGT+RNpYf8Ykq
h6BcCEkNcuyLKfvsLESGQbNjm8K7TAcrD3OX5LNazuyCM96lIHf6GveXKpBuPoXDCNlxKbIVFflY
fJ2UqMOebIBLQw5yXxh2vHdyFB/tEDefkj6noF5Ib8mMREWbSMcd5o79va56dddwBn8gZhDbr9aa
L1oJULHN8YXbpdlN3qUVGnWMm5ZyetpsYQY2TDP2cLs8ZQTbvzRtttMUn+dqrAi2rHd2QtOxD8wS
2P2LiLZJ0Wxl92XjdiHRyeluScU3x0mcw6B5RDLZXuSL9ANpUYKJrZx22Kt+3zCf/eLRVJwcm/Q0
uyjKoFGm3jFN6G5F5x7yQi1h51af1taYztzrdq+EtMKyVllgjOu8K3NriuKBj2Xm1noAmRfHwl/v
VkquQ9enbLpWfena9utazeOhzrxb0535BElzN2bqxrVpFGc1ARs5xqfEV+bB9nNQVSwCb6bWqQBG
gLiDoksOsSER4Xgjehw0rE+ztm6EdS6gVC5C3JurHSylj46RUVJ6xWdr8oZQDO7XLK+nSBImfmOb
xcwq6fsg77fxY4mV2M5dUWBlhQzntVbhjALpsGpdhEk9YGi7eDiJWlt5TX3Cd8rhQBD9ZlY7YACq
rlrRS2AJyJczGBj8m8k+XhcvrDp0Zw2u1WdcVAR11cmX3DDbkzl7WTQ4UgfUDyuclfxT1yYgTUuh
dr22b5upoCzN9ZNYmhe/dmsqhjYPp0SWcAITvZ+6stvpIv5cmgWkYsfeTThN3iSSqEZjEvcdsTP3
se2Mu3SaqODSIg90SUyb1Xl7I1n8iEB67yJrSxGkIv+Ux43au868WKHyY+PF4UsAqp7SJ8yDjyNf
d+AbUIB55J29sGP2g6auwl5m7R538gePsXefJ1WwpdOqOcNL7zSSmXZn+oUfltpkS1ITCqglrdtj
T378Zeu3apeqhPao7jBam3vGhrGQfaiKdrzKjWJsAgf3n49UO5+pWYtTb+XrTWONRugY63qJ2im9
E23bc/4NGx8OpLjuAmNW1g0ga3E9JtZLN3vl7WAl7nLGivXysYUPEM5Sx7zxwrrB820OJpgwAUyP
6fOSZ+hf3LzlVg1IeeYZsLqv8tk6VbHPuTxBVjaAvFL3TiVkDBwW/CZQUQ9jnoOCx9O9lW59vV/y
opffkmzrQqP2LHnSah5lmMdge0EsqXUCJxN+fVPN2Zxe2UYvA7q/KuKb7ViCnLnF53MKSXocLJeQ
YYzKtXicTD//usZ6cl9s/1xeBHOpvJtai/W45m4yUaZwAH4eqnKSJ3D0yQ2RJJ0XMKTPvUGa6oZ4
eXRtatnabCJbTLSjZzju2alHt4s4v2wYeMpQV6kwu/wxdt1SP1gYRS77JUma+I4I4eYwGjk9stUX
tJpjNbXWdbap7hR7kK5ZCOrONEdzDHxGRen9ghRRg9TN1XVr2914WKUYuqhvuzo5mdk2NI/aHDln
y2Idu0OPACMPikUu8ac+tkW3AwJlvlIO7QeILpKO5lxlBUsuSFprqQTqe7OXCoUjurxbTJ6w6AyY
6cx71wVs/dYP5L5fLpnRb1GyknscpMY2Tt9FsXEIs0acee9lWfeh9/3kYozL+qGw6q2+9Nw+v004
lVgYjkrb42B02dNYJzT/tr/aT15VOY+dnOvtkEzn6iLJXKx9WY1goq3TzuTiYi1v09Etvn1XOYO4
zc/W8/vOiWvg92GpV/z64Nkf3dTOi2vO7ra4kA0uxsdKZuKC54vTS08wkfKsmm5L8ILXWgz5FbLE
holWKRAukNDueUS0rgXBB/RLaTA6WuYkPJR5HlW1ivWFxW4BSApX/II/qx5nOhnrOOLrah0Mx6nv
pOqxkqnHeEXofnYuZoeK2284wQ5POfKwh26p5BIlDd8QM/6u+zao0TQi2m5p3BG77l5UhXDBiGpb
PXZ2ovPvs67xP6F0JEcnxhGtD2JufRnG7mwRXLswg2jzKpmp1Jr4YzbWOr0uyAC2I7/LWpZJanT6
UhtFfvLbtrgq8YE0d6SoNGNACljs3LlOP4WlOTTWTWPY3RCtqfabsDHSbxZDjyK0RJw3O1LZ0wdf
ORZq6bZYL2hkpQhGJQF8xs7HQ7/kcAuY1RTfEyGZiqR+M0fg2tscxXOxfB/Xzn1EBCnXfc4w7qRE
WhrfKwF+vEv9vkMkneXZwUWIfSroctszkcl7NjWzxqs1G9Y5bKxFDK/1mjkyCbw8n7sbY9xq4+hs
jmndF2pT6W7WuOXtq6qRJ/Zqdzo1CR50gS/mTocrXpUqXBzLvePLUAWzFrOlECk9lLiYaHhdVOXq
gdyZrmCjSwUIg9hs4DU51Bej0046LKjFICa1c5zll4MdO+Y3E0zZ2dfrmHhn301MVl8VQ4/ikuFJ
a90bBghQlA6yLO90uTEiXDh7Do52hvX8OdK92rSLzZ9tsnfmXWHp0CHN/BlK6fqCT3x17U2ztx+r
bfoAIQEAu+fwvlxd1dchMr5sDgwda6J+7El+1ZSMDw2zsqdmGiv/WGbNRHsvTNd86FTXXxuraqqI
NZu+8R1sH+fcU+6FcgwDp0e96FAahX07Lvl6Xy7M2dOK7jIwqpxWQlaWlR2NIgZrAttPKypUAJuo
Ern77It+vKX4t+4YC8VFkGb5mOMFOvnti9UsmRd2/qbj0AHCPRcbydS/CbFMxt4SGTGn/iD9+zQf
t4NLZ0DwdopeqSrn4sbxFQMEsbV7c1arxa65eED7qRBNaOaqNI6DcEXG2LbtZQHE0hTGi3YmyXdX
Y4dKNu/oxVdMk6vxbu2EC2q/jY75mqk6++wD+F4N8eQaoY/5hX3ZaLnA7ge3zsMFCImRYu7JZ/q4
vtutZa6eBsPpjysd8Hpwndx/tuqZthbvpOa4JltVveXYcmL7rLvzsJepwIW5mBs91roVFMKeSp6y
1uqCWBhmutucsw1yMzGZD6Y57h+x19q++PxvHGyJGq3AQtf9bS1SUx+Ggad2N1GmPjSgEPRqRdYF
q1Gg817V0opTwh7GFrB6QGIN+3S+w+q6NMMyX5FhQxqssws9qfVxnhP/a5UXlO9azsMjdWj6KOKS
GxGPi0aQyCD2tYI1kgUFx0HPPN70/B0ugHR3ymbkUiZxfYxnNP2BXa71HR39dtmpzb2cSwuvOuJP
CiWjsrXiLaybUryhhVLJXs5NWpDYsJY6VBDJv6WVHl5l3cj2PF7X43EDTX1rdZzHO1EBSe97QQcL
0lxx9tZ9YXLU2ot4KHULcC3cpmsi5ul1EWrfYbuoLIOjaWNiH4NUZ/4UJEbsvwDMJcllUrB/AEfV
RnIBn66F95nNgsa+Tcrvo5O3X4t64whgGrh8m1pGlqEym/leZuvsXXF4Ms0QQ8U00MqERR07zEfD
qNR1N9fpeOo6kdthalRE7PTDyuxI5E7+oWFCJ3miYT4esPgU2642y/6bAvl8NSrXqi59/J/jaO1T
cGMj0+zhAKxJejAtjIlDv2SoHbJmhR0lmnEYZeSWfahKu/oy6KkxT1sVF94+Lr36G5P6yQ220S9D
q/Dkt3P74YdQ8KspbOp4vjWHIS7CXqEMDRmks9eb8fDsVPAv9m3pjdUhHg2OZVvFDZ7ImwMIbDDs
ptpy0ZJGiTlXxa7DCM7aLRoAbEd1Xn1aGDMH7C42U+2+avaeKmZ22nzRN2zCxqU5G0x0vWn5Cm7s
16Gwxw1g0oybR2JHeWLa3jS4pfPkmIdO9OipZ2W4CWBc2XtPGdYD6sgma6lAOMYAG1tk+Qd3Hs3n
zjDG8tVtYXIgSNi2HtiiiHW0LT3i77FqvOutT6Y5Em083KjUn75uYAdbuGZ6Ffu6m+kQ9VIODIhn
hf/5RphPiIZMGFfLaC60v+BI+0GP6+Xc8dJbsCtge2RruXeh87LWVwVvf2VXzFkRfX6Ws3lGnFHQ
aJ4M+vJlIXJiNkivnKgzNX02NkVvuWfQhLW9vVSBsfhC7bXn629jrIADTDxu7MjequmJ4fFs7c20
mKb92VsniYzNHWHIWLp5xso42Q4xktXXZDL1GBSO38ndNFC8hRhV6vK+FFnPXKLIQP6MHFCCx7rQ
YDJlC7mXr+K6L0R21dgVNHezcOI16AUys2O/Nf3AeKSlbt+m2Wp3XqrLZ9aHaT5N3ipr7pPXedFC
+y1DJWUNoYQ248XTm/AvhtnERCrzqGiCGFle97Csmz1QjRZz81001erv+RPdRzY3krHTvGRm1Vat
DS3DTWZ3hyt9XQW4BGQuDB6V23vBBHoMwS/q196a5bLreRKmACyXdAxzZpK1s5PBqaPUcLitg7uV
FO3utr4mIrHUddnStNF+NsN2hqacZbxxgd0vfc0ULFwsWQy7MmHgcTDXuLmd0WZ/8OL07AUyDPan
gva03/ewQqaoLRtVRyNdiPmCU93Q34t6nd3LtJ1tZMmAtLbaG0Oy0nvr1q4+MB7X/D+N41XfDDet
zRumAN68Xw10qDUVKfqpAFyAgwlXJe29ZAVlBIwTjFFP5crpEhHSZtPoe/A9QifhoLmpGIQbzEMy
YwgVNMDkes0NNk6rNNpHu9T2p1ou42eIoPOFX9Spy8fbargEUlbTcRaVXYbrWrnnwdzqydc0ryaL
E36gotuo9rhDBysrRLcFg7l51U5vhfQizsnzPKJs78jFbJ8ynTLyNizZ3nRGxpt26ixNwYSn8bk1
EvwK26V7Xh1pZRFxJt129JKq+bgkrl2HibmkW8gXzlZKELuzUKJXcg6xMoFUZk5jQrk327Z97wrX
bG4zpb3pYmUH93fGkNUi5ARorj2de17gIO38BhYzx6FLSQ4AkHdtf84KsvtIjkszXI06z27zzVVG
MHeS5ndmu43YovR2ybnP86xoFocgdwCMofP5DzPs9CIcG9fMwqxE6RDUywZ8VVvUqidf5ybA9DpV
7Un2I+0grSfbrrc1SxmAIWFXWDc82pUwbPSJZV9e29NarocEv1T9cciZ5R2ZHnKouPCR1gAkVuid
58WTeU7amMpos0shbibuBfbcscz9wPTaYfowjngO6CDz8ari2Mid9I4okQQuXjIMTzhNifvGs4q7
wkvnL9wqymKFbGA8euOaFlQKjfMFEqEFTcFRw4ouum+cHbNQnxix1Yrfys5ZzXBe0lSFgAbuZ+En
K+PRQi8su8LYrnp7aq9WlTM+ccYp29WykJ87Wa6Pplvl+ll0jO0uej/mkmCMbncxm0SIf/fGvERo
HPO17Xpz1M5lYmqx3HqZ2X0fVbe+ekU9xTCczn26wV6Q7MdaygW6nVmU0eBaMorNKtE7A7OZ756w
mXs7vd0YAQet+Qnq4MZ7rHKH+PIxHpOQEEX7Ys1j8rkctzh4lvqul5kkmckxzIY4ZoNDz+rxIwks
bB6sqIDr0dzFQ+/l15Ll7exKXyYvZNLU7ZM3xiDomlBGFRWmbV1SgbXmA1QZqtwgXlX6fY6b+iZx
EXFEW5dwzumtfDEn26rDdF0qY6e7dH104Q5MfIiE7iRJ6rza2URhJpG0NuWGjZNt7AitldbE9Snd
BbN2gDwF51QaCOajCkjaqePjMBjFJ5Oh5RKMfVsI4Kt5xCJmyNtl16UmQ52Z1XiZmaa/7PLBs66d
tC1fukZS1Js9Y3ppuvEG4W9lKjRvaJFDRcvyGOf9ah1zo09jpjttHF9AdNmo2lwhGUMnzCRf0VfU
4Mg+j3Nod5uyTkV9/hS0+eVDtRjOfesXYI7K4vsx4zyqc5kxYe8n79jkkMZwfRpabgPo6o5A9X7m
DLfcDpRrsYqLwhiLa0quYd5POHV7vElfvFqxyp6aro7BLxajA9gze2PPuZPpfenbJYSFBgHRjjm1
95JOSceY3nVbSjF8PlsGoqr8bDTm+Fw2Z0gJ2nelL3S66ZQwlAZoMu+9rNv7Yuq6fToabhZZzBIS
eCtWycE3ON0T+gO4pWned+f7Tpv/VHpp+7iOhNnfx8piWXsO4VlBbqO6C1LoJDpy/DZ7o24byF6z
Wm7/oFLKdc9JabVBDOW6Y48A1U+9IgcR7g37M5WrzRgrzhS2d14pnmPKrgz4UAwWCGsjy/02uMuN
JnA9D/tJ9l9m+JAv8WiJCnzDGiKboEk7bKeWhIhaxsUQFZmmRlmXemT4RQvJTjQL64NrDIDGSdGM
1+eI7PxAr5T0xH0zb94zmdvqU6q7cYmY8dgMH8vGNi8EtWMeqdU4u8BvZfs9HVP3YXJoRqEieLig
V3rjsobVcfM3WaZ+qOLcPhqkA7SXfrE6oZ+gmdoNbQ0KNyO4rqLeS+SbUZTL49anPXymTtRbNMI+
fSvtqarD1lGkHloqBUAbtyUmoNY3xh4S7NYDpYgyu00hEp9vvVO+FkbRf44bl4VkTgryFZYol5Dc
dLnrPWf5nvVdP1F5NRiy9GtcXxdxacnQGFtDRD5hStPekm7d7pLJqCnUKFqcPQDX0u+zyS81Tf7m
NofZXNqF8arV+cj1a+3exF4fZ1dpNrArSV2phbGh3STMqIuqILR03h5qbJCym9HTjWSQZMtlbxa5
P3BCn0vtSo2JHQ4YfNTPFezR5S/ksn/GKX8njYpHJfhE/lkM0SxU2HDWv9qe7t9+TinwThu1Gtuy
LCZTikFs1dmOabqqltr6C+XVr2rz/4Kw/t5YFMU8gZprZh6cmIL1aCSs0sPgQwUIiDZL26iybOpS
WuD1K8108yra0u6irCKUdJ/SYlU7znftHhdlOD8nNnufic0UMatdWLdsItCis7RcI5H/VU7Hn2hX
nHfKSIp/WXgKxKTVdvUxr+b26wJkvgX20Db44YgWuOmnvrr39qRJ2rqF9q3tIOYluVyNknVnd/Lx
567+Tl4lTGvG4q/bDnJFhKmsyTyaZp39nA7jvfmprzMzkSRXH9a8MXfmIPSeADDxc6Ke9y6nZefX
plfy3mvhV1g+OrYrSeHJ07+Q+P/JmnzvcmqcIxY7d14PDOy/muUUjK2+/7nb/m6502dYNXmo24Gl
+Cn3/R1J0vVPPjDv1nrTjiPU2PMAsHBKcjml2PEx6p9y4pDv/U0XWBWqMfPtQPpfflknbbdvNzt7
/qn78t7dtNiaMqPAWA9t32XfnKYrbzurTn+EI/zbH9IR+n/+O/9+rZu1y+DtvPvnP5/qiv/++/k1
//t3/viKfx7e6psv1Vv//pf+8Bqu++PvRl+GL3/4B/NtEPL78a1bH976sRx+vT75Deff/H/94d/e
fr3K09q8/ePvr5QAw/lqbF767z9+dPz2j79bPLT/9vvL//jZ+f3/4+9BOg5f/tPvv33ph3/83Ze/
CElgvW/aJC4JdX7M57fzTzzvF1d5pnQYlpo2RjxsDhr5QfqPv0vvF0siZyTmyhQ+9RMv6uvx1x85
vzgIW/iP44H7mVzvP97X3W9nxW/fxH8dY2H914nPpLu925mSWMdMWpQ8I+TzqVZAMZnlM/DOjLa6
IE60O8nWdL9BUAWcgzjvFUBmRGgGmVWJ4UMG3PdsmOoltQE6ac+agRNoWPpi75JGCpFCuen9gBaq
RB7uTmdykyHuPTC7JkrN0v+0EHbzeUYe8eAZPptLYNvCN0NhEc4O0b7xHrcZGA/aCDDZVdXl6tRP
S/KQNK5oKEqQbQQA4A4KJ3PwggQqohvBkm9OapLJc+vJeAX5h51EYZjGNtxUVpOwm/XB6dSa3cE7
zKh6rLZkRty5frPDwyHXYe/An4/Gsi86GI2efiqYA9yjQNjubF3PJwtuMoOrsoNy3paBtTn6OoXn
8XlykvWkbNu/krPMLgAW5rBsZgO2aU/cgMic+ms89npPsMcUtiQUHQqR1tckOS2X9BDpDkwCKxhw
gMRV6XXrVoDpYkANB8l8Gw+qXeQF9KhgxCggIoH8ubOdJGg9ZgEFfMSLVSm0zaWTOZ/KzKgviiSx
rxZ3QabRUqoPrnps25mEgTgZQ3s0N8JH1y7sPB+StK2utWMtr/F5wFDKdb2xC+hqbjmsjGEN+6nx
XHjpqqUXgLAwHSzH8KPKm9qXoTTVqYW8AHdxHtzjGYHugoYS9Aies7BTTOIWG1T5wWQqs3e3kTFe
XWz3G6k8BZBG2e9sg3oPpVfePzRU+lCIJrxL296ve4gQKVuiURAyhMSF58dsL9t8uKiMJAkNki7o
r7whqqfCvkxB919c8KVoss0XyMTT5SoK+3pG7fMST6OOzA1PfKx1cUPomhaGIKSZcEqJvbK5ARTV
KXYMlfOS15kT+HNqX7gOMAQPpe/acFrdKQ1om2fwKEiuwMeKcgjbJC+eoXLxYajRa/vbkGravzlZ
KdnmOgOL985ZKzbNTgO35hqKuXFpQSEpwbPHDvrt2lV9lLWzKS+IfIBJneRMdpjBxA/M0nWz35SI
eb8xA16wita6HdeF4TLkWOYVQyldNIEqB4LCLGpGGFiJ6wRT/WeQIBdSQFlNzcWYJOKq7JT5lPmO
wRmpvXnnDEyHAoA+Wzx0MB7dKUBDIIe90eZiCA1aLYNXtsnJKQoH2nSq6tMM7LvXiXfmkgnbuJcJ
dAEp8S00rV+X3dya14wJhpfEz5vrTPaewYesxzZUgqwPl7Tig4WVTnUB+0/vxGzn18Y4pzBNZn1Z
TqbtRzXjBqYwfEX46JLIsMdr0QMgWNOBIURqfDCFpa+B4boBXp35YKtasim1pPOk2qYVs7Q/Hx01
qaMVN+K7u/rxPcmrVRetzSCf0GgOCBXhk4goFavn7mKkY0BNcdzd4v0nkKzA7VOMnRtZEMM5Lq/U
3+TqeUBWQT8Y5V2aI2oc0c1PQZ7NyF2WvndHiFWqvt0kCfK1gzYM9O3MnksT5AnzWB8bp3JUMOYz
trBNXromU6B8mdmHE/F58M7Cz9af9QlV8HYyLQ8WyJAtrNQcCuMdD9d6JVu3hQZRb00eFQ7wQgBB
w49aThcm9YjJL/opSy8tRr13A4Oy69hpoQyVurZEEI+TvFqnwhQwV4t8pxvPmw9+X7nH2CDCNOhx
Ib1RsXCvTIZFVVhWwjn2kByiKlH1Dt4bzaXE1OWexpmpvQ8T5iiMCQgi11526WFqelV5RvfSEg22
sh6hLARZvD7UvfxA9kX26PjV8qnxnBZfmDlBfKkMeTHFy/z264H8/3FJogSV55/XJI9fMj38LUA3
lP7P/1G+Vevvy5lfX/tbfWI48hcXAp3nw21wXN85u2P8VqCcf+S5gDeeLV3Xsq3fVSjC/cWXhHD6
AMXKMZVNi/ajQuFHnuux1YBO4snj4ez0r1Qof2wPlPIcxxSCSphL4rD73rYxHpA0eAWyS7kpGU75
Cpn4nDk65R+sVh/ogIC+3Tc/j5+crCqDikHBruuWkzsOfkgA21N8xQTHh+DrQwqQmOz41hEChkB1
NzwPJmK8sk5u1RDUuYBfUfdoHdvEDRCpTAd3QfCg8wV2nao/rSapD53pnpxJ/Qgv/Jce0dvmTT8O
3dvbcP2leV8X/6GUvp3eumHs3v7GL/Z/24/62xcGAfr9a/4b1tICMiiN/p8/utD93v5Wf+eT/aGm
/vG6H4+t/QtHimv7DERAYKFAYRPw47G1f6FyVrgKm3jD+rAL+Gs/Cmtl/2IL1z8/n5btOdbZPvPH
Y8uPQLCpPhS8U0cyp/5XHts/2v+wHBgQ+g6LCaURQdzv/ceAumq5DQnaY3jkFwPyxo5YxPM6ZLfO
1L2b5KTc+OmuRrj3F52pojv4nbHBr3+cFeMRdEXZ7sj31mqmNHymSxZZA3ZdRXHdLvsC1u0Zh5P+
PjOFpOxdCMZr+iY+9q2JMB8dtjoPtRwgUdjQUWJo76pnsJKGdVVAPVY2NgU9xc0l3Acmkcr8SB5p
EqVp2pqX3GkZNZYrxtAt4juMlpfXeTYwq4zNGnFob2L92FEJoIiEPe2hnLio1kx+ywRWu2HdW1MK
uDgRF2dkEoFduTbyrBFC1pT697gRZJ+HDV01dIeiSQNEJsuzY9l7xyjVF8PUWRnk1oAotoR0lgY+
+sWwA8T8Tpugrj3oAD+MD/+l9XqdvXZ4L3wf3q+7P67V/9uq/m+4QqUCMPnz9fmcvQ36S/X7A+XX
V/y2MoXp/wIXVSjbUiCq5rnj/G1hCpNemLVFm+ibPsuQM+M/Gl7rF7IU6XV59kiWFO7/aXg9Vqy0
ff98BnHacJF/ZV3+8TQxcAFxabU95x1qg+pxrbeyXk6xdqLV/YJRzU8gNlz5PyE2mSO6sinnUzrM
r1ZRvBpt8hNxMedLs1n93pwJQacR14ZeTgPW8AE+R3BQobn87rv7AQn8VZLl+eLvMFZ0xn5JluV8
otOsIqRn0Ehja/9zF+cZ+P0794kI9GAazifljle+KItwK6Eq/dzF30EXntOXME95517txHsLW4td
7fs/48p3vi/nJ+h3jlho1C2zlfS99Vq6Qe75aJSJ9vrJ9/7O3AZD//NQsppObdJOOxC4+DwTmqOf
uzPng+F3732FtER0qzOeCq85MT+Dg/pXPrvnZ+79DOJ8W95BqjPOVIyd1ulUypr2FHJE3x/gkhXt
l2FCqw7rjKF9YMSTcWlrGxfUn/pI9ruP5I1Tl1c+5DOrNYeDP9TtQYwcAz939XefSiJ4kUNHZA8u
LiAO/4uzK1mOG1eCX8QI7iSu3S2p2bL85EUe2xfGzNgmCa5YCC5f/7Ln5K6xRxF18MUHNAXUhkJW
ZghMZDdz6CmxZf/wD/10GmlXBt1WxhbFYtM8932vnnQSMyhIr+dBAtqaA50xbOt8GZrlO3jETsFo
vvE25Vrb/PTdgM1Mnemj+YIOHe7KgPF2RRPuFUdPG59O1Q0mzKZhunKYL30mnkqNCeEWmlsM4qvr
4iRm5knnz+ns24vXr+K97Or5IxCMvFhPlYIETCWTdsKmW+/JBCmwWe4jb9NJOAaH9Tyg1p0xL5tt
6aF3engGa61jSChdbZEEZOMlfjYrNWNKfpLvMY0DlEiQvVZ5XmPjL4LDv5rJHV79fW/Exyvc/c2A
sdKu3N/xdub6oz+Z4zSBFGKv8OlaREKdtjKY/hJR0P7538tfd+BX304ico1RmnQCRPQSVh4Aml63
lJc56vv3ahcbEOZJ47/yjvubXaKyGEBKRxlIpREPZA3GbNCQ3fcbWpz//Xf8bnVywk1u97RaIvAc
gzqpeVCyaf4H6OTOzItUFWPZ0N00PhwLvezwbpboEFo1/837eHLG4GvJ2hn81ZcJN7ovnhdsn6c9
CO95q5MjtgJMeFuLI57qGQAhoRcQkKjn/1786qC/sJ+IJKiwU9uEyWxzkTpZfoAXNXwcpj179jYV
ymOPyZn2XoCokLdTIfk5vw711murL8oTT1GHiatZdy///af8xoRCkg3jqqpAK77pSwf6pbREM15x
2L4Rf6jCA0hRw7gFN8ZlH8wfuLgC1mgYbMFYmso74AI9LlGDr7Z18ATc6oPUMS/eU22HpJ7arUwC
e4mm8NvSot+KtzLWXlOtkyWdlMljpBLfVUW91j8AtxTMUEBqA40R8sEuKDwwAfQYifxjHE4fWJ9N
5U0WML/oacrtRbj6jfRdgRbAA29pkrnRThmwdoXiNR33Qz97X4CQfE2n8XemTdJrnYkRgwSIjnb2
26cd8+YP4xJOf/A+ncReyMt2q5WgUhH6YYOqWYhxDd7K5K4D+oG19W2oL2BqOrQADJYNh7b46pIk
5g5gYAjrwdOXocswF9W8jHie4n01CbgrmgOenHZ8tfWAiPPTj/WqmDeCgBzlnlkAJTu8TwfXmeiq
PgCAdGJ9N9VBaYRf7kE66EuVjX+KwL5XwEvwnDIgJznpDeQWFVR21zrO7paxVQ9zPXNUaK5BkBzm
FIbAua7YlAhsJXHQn0CGywyC5DBdDu6lfmj1JZmG7JRm3jeR7T94G06yGZgkOgv9Y5xlFH2tt/Ed
Zkp5SZ+Kn4xLOaZtXoEMNQwPZfUd7WLmSZLwOqGJbPLrXmNkGEOUf6NZcMfaDqp6kmOeZ6gmJPds
qL4BWZqAwMn8xVubhNcNbBZyjkbAOlZg9m0/fy/xiMxbm7gkJJUyMAdIA2LX8MFmwV3bOV4ooSIk
qQHvJsgd9WVc/Gen089l/6oU5TU8/6J0o33yKfeAFsmQ3jHtr3zgzzqQOQmoJHzvMUfbn2Jo4rGu
pdm1v/nzJSZvMW4oK4zDi6yy7Qn4F3FvQX2WMk+A+P8GnOTqB1jfbetTYsKvWZi85x0u8X9RgREV
/KnmgrmJDTRgI4h7vTjgORO6uzcbU5nRt6sNkCrEgCd187/NGV771Cfl7LKLWIoeCW6H5sMhB/PV
wfTzxNxxEgVA8Lr3a+mpyxZsAGDMh6jsWGEgo7omvUiCCvB+hK4MvHlgCQA+aQw/cY4Tb2G3G45C
aMYUC+Ii3q6OZv2AIouVPf9p7/9s40ZgMFZorKwn8O/iWWvMGFBRAOWolgkgPF6+gi3vsqVAc9k0
+zh24Nj67w25JuB/RwG8MdxuiA8CDxBKL+ZSBmDuAFlqhHmoIcVz7yfgxrOX//6VqyP+4lcyaoyY
wiwxQacuOSZRD32D+J46jhbXdX+I9wuNF/BUYuflWp3bFLgR8PqyvlsQ7w8B7O6rTKiLdOrk1uHs
UITyliau3xoEXRvmoL8x3wx4Q6VkmjjZa8z0Gn/c8c2x6d+ouD03mPp4xVp+c46CuH08S5cMY4at
xkDgYXGljyl6Xv2JEa5bUxziZRlNgxoxc6AuVVtmTpg4ClmpFOxYt6vPohElCO1hgkN27DB+D64T
3lFSCRQvdOtSj9jxNZf3GCM5NWvJ6poBEnb71dhc62fQ6r5YqMHZLnoT4J7FMsCceH5rIhAcTeBQ
z6HdLs0H4afM/bhaz089y2AB1XWtsNUGwBXAqu4H6bHyTkY1T8IsqiIfpHGXqN+O4AA6oLHLXJo4
pD8j3E24QADK1p7WELEQBPm8rSYuqTClDeJ/GEiE3DCHID9xNdNAiEc2clFQdY3UxQOL5/s4Ap2S
jmTIW51KmJUr6OsxcTZdMo3pKc89b5W45+xJStP8EEsV2xhp3unQOwATDZzllrBSJiDjtxa4Z856
+YhnQL+Tb/Jdv+1qydqS9PqM/7Nx11J5yQC2LlQQcsOgv3nEzCrvgTT9V6pPQfc0TRts0M7ylGH8
ek8Er0oGeO32y7W/Jx0AxmhwZqDvUuP70Pf+5B0m8fhoA9u7SmfknHhcD5nXBEezZCHLfVKahTuQ
d7q2bmDjgLzo1r64LGEVJikVLAPHQBSFqTddVCM+ODDGqkWx8jAwIWS7AQUGdSjKkhKc3eB4BZFj
fsfbbuL0Mg8yzMW06tJByuUpX/zgflhqzUryKc3DAhTli98t02UOPehu2e/Wy/5gfThNwqvuU7C0
Ip5ASg0vZc3RA4Mqb2nil+BCw0stlEEumwVBIARZggOUJHlmQtNw4I/takPYt/O7LxHoj0FHyrqn
geeEmMnm5+XmjeoiQLkEmun3oC5kZfiUyo+FkIgIUbCiLsnq7q+o7pO7cGxa5urR7YcHpVkEHrKR
1PId2sOZertBEJeXHaj4GFAoYYzhGQi8hO9ECM0F0zFXJm6ZAcgXSLBXXVo1LWcQoCzA/YHNiGeF
xDNFFWytnmAoEKJ4GNz+uAaKVcACrHy732W3KIlRO3XBFOJ9EvrvwCX5mfXV/9IYGzaIAuBLL0KO
P9a1vR9E9Z63NHFLEO1hegqSFpcMIg1QejGYmdW9O/NWT2/3pErCaRRDrS56Td4Ek3eZuuojb2ni
l42ocUkAWc0FQ22HNG4etpT3sJZmJFuWvgM1JThjLuCWPHSQlYF78lJlRpwSOXgI9xVGUqXpOfC9
x9LnhUDaw0NLsBomDwcJ4r4vvQimU9fEFfOziVOKIB8xggN332sfrCvdm9h/7QZ1NbR/tx7SjHjk
mjQdnnk0+mAKc3ZfMYy3f+3GYGrOdi79FBpBxn/eAI7Wr/wt1xrzFz9IsWJmAfGf6VR7GfFH1Mem
qao3GFMSj5B6BstM48CmiTZrCdLNdOx4wZgCokLIxwRbo1HHjFZ+jtN9Gw57qyTPz+gMPtRNyrxs
cPi5iJ/Bzfs0BiPvy+kofS2ARo9LMV0GaIwfcYn52iWT4YVjOkpfxhhs2oMS0Sct77qhextlG6un
ndLReaS/ucSwxHQxRp98gzkJaLNMvBIsJcEnAz9rl2jsNzDdP6Bk/GLBRf/K2tc1fmGfdG6+qmux
YKpvvEzgz+4whf7eRTL9o9xeEwG+hrFf/QCJQehn96FYswnl+gDeEjv+KZ187f3zN+5M5+bDNIU+
SYCuRZ9hyGuPOvt9asZwwFhgbutj1SrvGdT1zKiXksDUlFqDKXubLpE0fwRb+IS5GhYoDXM+2L6f
uiR2BmW7wLz7BermeFToMeA2NI73spBSYPbYgFofY3jqMixpBGEtf750YAviNQJTCs4OIr3qTOJZ
dEvm7cUvV/kl0v1r6q2/sSCKzo46BVKBYMDWLOlYYIQQrOIgnX5mZfaEFA2rB9qu3YF4HBTrYHPB
uMgRVDoLrz+QENfFJGfc2xi3p9qteNZJnr3I8UIOBWcLNDOWNECHqlwCcAjbWEEBDdpUr2T48DeR
ISGOO0A8RA6NwGgriP4xlwyqore2B1nCCZwuoKOHxsz4ES1g9V6DC/tlkHb1UBr12bc87turgkAm
74fWikdQHXsveQRWOEzkVsM76PSMX0CNrfVBNWDftF7iTfdI9KZ8E6Acf3SewlpucuVHI6D180qs
+50hhbc+NigD1sNgHy57pB61mp7kKHgtppiU4826uHjpnChQF34HM/JxHL2/WQZKgbadgM6egOxD
EYdPkIvTOy/VXqcWf444QK1b12isC11DMP3CgsAVyftk4lOuxHi/wYWw8GWdv7tmqw+4XvVfeasT
n7oqdQoI+olCK3lat+o0Nd94K18N56cgHFSt7qB7g60GQ/paPuY9D/GSxsSZSrlMYKYeRTEYqCJ2
RzB68oyaDgWEdeqDjAorQzvrbjP5m8UqpoWQdLeAMELNI5YOhLyPwA7f5RMv3dF5gHpqYnTYYXwD
WK6OVQVygHzvlzvWOVJUfbKZpgpDBcmUag/AKTk8Oygp84yboupBDb4PaYbFYxB4Zsl9KgbeUVJQ
NJgLIgMNCFFkQ3RK8ivb+kfehhCHTHYdJl0w4CRbeQTaDUwOX3grE2eUGNLPnRnTAvynEFy0Rh6D
AczgvNWJQ8a29DrQSmYFqBbNCXI5NUQ0oFnLW504ZTM7UDoKnRYySZrHLAG5PGgJmhfe6iTbrNBv
TrtsSgtho/YpHKG9o9TKNXHim0J5YWzWNCnypT9Ae+deyZDpPaQUlbqDprcDR0TgQxVm/NronXdx
pIjZRoBUwQSQGLMaqqblN7UzK9DrLPPPkTsuZx86Bh1WBp3JqYqD9zKY8nvWSYYkUwLo37W6jJNC
Lu5/5b4+ga7yA29p4phbtEsFQo2k8BVmkiGF3kNbNmWW/f+Udj/lM+giNHGyL0nRJ9GHzcpnbXhI
qJQiZgMQ7oFXGkujNik0JCd1zKtrr8PsPx8ldPKm3I0DBN2qrTlDcGA+lx0UD3kbTrwSY9AyGGbI
xSGu1PeQWLcnO/Y1axItpVMDZpORcT1cx0H1CDNFl8S2zG0hXrksCzixhzkppgWajB50Y2NeoKJD
A1UMWpu92ZJiC8D4nMvZvwOTgOVtOJ0bmDIPEnAzVs+XZLqDMEF09FFlMVcnrumheWrCBWYI/pU3
4yz/GPeYlx0oANqCOhUyY/B6A/24P3G9gqTEYsCKy4sqPrHzrZ7AA7zuawFuwfOVUd12Pa9wo0DC
vYS8hy7XtUgVxgeWTXwEPTovhlMk4bBDPqsK5hUEmlN9N7VQPLNlNj5w3BNT7rfOH2D+F4LlMZ6O
IwkP0tn1AvjKrlxt4t+dqIy+a2QrxNaqGYNVmetSdR/PGLncVlAqg6I+E9/cDqnb4+pDXptlnFlG
jFPvZQ1xXjwaWNzbltj8VQYQ1ONtFEkcbak2BQJ6SOloqH9AUUkcdi15QwvZlezm5xisZiiY6hxv
7Mu6XfpcFZ3mXcJBY3O7NLhmfPDrYOlxXt9BzfuDaDg8rID+0eeOXjcimFs8XIGk/pJ2w6HsPZaz
ZvTdoNGxn3gCb+zBDtkP0bQQxeyj5MQ6TNpQh1qNKqN+Qg9qL7PjmoF9xJe8WaKMttShvbHixRdW
OJr8AqkbCMetfc8zQ9pSxzxBG7odKD3RzTY8QfJcg9etG4H74G0NsfO538JY9sCKAh19VJDCg5Yw
c2li5F5psnSXsMQMSrUYiny2yrFyB2hvbo0cMvKy2oTEE2qnHkGYdMLMMas6zygVrfFDsUgIU1yM
559EWt1XQ/+Ot9fh7VevXqDDyu/1ZUlMd4Sw2zQepi4c/uYtT64sEnwPEClC9zzvm+A9EvZ6Nqgi
v/NWJ/URGC5FDzgW4A0y/A7N0M8eFGh4lkLb59tu03AO8CDZmvLP1NNvIVnDXZvcXMAW7Y0LVK3Q
kBffg1Ydp3DmPRyBzen2QH03p2Oc4kBHzy9DkNSJaTutU5I7nsXQ5rmykKGG4gU2phHhIXD9gzOS
Zy60dd54UbcFI3woNctbqB6hB5CyyvSMts5H0JxWdQB0UOyFf+gEcpzuNfTvtVD5RZFBu+Z11IKh
csIDs+42k7wLIHIgobvswV76OXCQ86v35JN0NoNsUDJZEHhGxjjmH0Y8GIQG0Cno8ODfLOpHm0Hm
OoJEPNMLiP96UmrrzHX+0ormOExBUe+gmWW5L32yzoW3iFCjddmr7dMAXUCUZ59ZS9PevIQCA7g+
MZ0ixt3/4RpIgO8apKy8baH9ebdDLMMogHww1XS0PqrHHtLnzMWJB5cgJVPtgG2BYNizK6cvNdS9
mGuT1OqDEKSGuv0Vu5pC1nN42W3Ieg5B6+828KRgDlIWU5iXNRogtVw92ty8550mSa3W2yH9twMu
M0eyxjCj6w5uZo5h0Db94Jou8vS1eoRC+4QiBu9dzN0Ob7fETFUnoTMG1/STz6HL7ttu5nl9TBxT
QMxi9wIg+6DNfHbJ0h+3oebd3zPaqYfw3AqeFzwdj2H1rPsS8mE5q6WR0TZ9FxszugaeA92zEhSs
Kj00gf8Xy05omx51TDzsV5S9EOPXTkAW8ggE1LgdecsTx4zXLYFSGaYa7Fq+ayC3i1dYXvEYEb9s
VBhAXBAVQRxEMaTho+4A8keeGVLqkjgo09hFyNgAO5dQHUm+9+nOHJq4MsXfXBu9ys6R9iGMlbXv
ARN6guAD01ZIt2TeoehQZVh61c1lKlGsGx4oEZP+t1/d5dqlGBKbLsKWnyAS/j500XuelRDP9NCz
W2wJp4f81RvQnX8CvzSzA0DJYFfTtS6a4fWJ098QA96ofuDV0rRPD4HVNhAaPm/XBpCI6rHPJ95F
mjbqx8bk2WqB2El3IB27/u28jB9Ym03b9OturJRBizEPab8BkPK22mNmrryStv5s2TYHclDs+OxY
uMteeW9BXMfzSNqk96yFqkAOjwwG9y6boMIsPFavLqNN+nzaIBQTIcBGs/9Sx/6bPWX6I+3Sj8L5
0e56YOmU/6J8zx6qcGJWPZTYx67hIttrQgNB5j3EySw0ZvFCzDMT4pNJMioI4mrcWcbcu5shXfnZ
yxbDKzYpuU9QgpI21sgLSVw+rIv4HwS6X+lfXqPoL64WtE/fRwocaJWaLqtXfXG5/2HwOtZzfEab
9C5ZXSR2pBxonDcgLPfWQwU9Mp7PU5aSeFpT6+oQ9YkHqdoZzy9g2015Nk7b9KgfINArAZwD2PlD
bsVHW69fWJZCaUpqhKa6AXj3AqFac5T5cNpSXfLMkLKUZHMo82qBGU67g8aHaOdD2ltekygg2TKD
FOcI1nnMSK31nWlDKFMEzMMMbyOhBFXq5mk05BKzQK5UuurQ+iBa4W05cc6lhORfm2wAtUEG45Cs
4lkpw2y1XEnjfw7ig5kTA7EPXB3mCPSTrTw0jc/j/cgoX0nahNPuzzjPFer0VSxfdMV7JM78/Pa7
XdsOTjSoItK4ng5hln4IKveVteE+qWMr8JOnUBfDTPsilkO39Ptd7FvFM3LKWNJ0Xl260UyXBn6z
+PXfCTRoX1n7mnp/EQ4pYwlkRWW316Cemdel+YQINr9fg7HCgN2k+jtbldNrPZ3fBF5KYC7WMC7r
KZ4uZamg0Oo+ykAypOPwZEEfAZe+tml/bW97/6hC1jPknldosfAOl/hq3SXZXiJvXGqVvEn8qEA7
mbk0cVSwLEReBzzYBdp+8qCm+lvj+poVvgBivTX41i4KbKIBXnWnqYYgsW3PkCh+4WxKSgPvXudp
49deUjQgtYI6rD1C6YZXlKc08Oadw8aEWBxyZVf9+BqylrFLXzH5XxsixLJu90WoFLIMkIAulkqC
xiVWJeRSICUseb2slBJF4akIGg+1jot+n05u10eoWrAMBpK1t9+OIZtc+WPnF6Ysj0FQFhD0ZhVG
KQ29G66FC7pCftE4vBGt8liHgmeJNPROIMfrBlP5hYLANiRXP6reY7l+SiNvP9Qd2PvdXoR9+An0
H+CeaxeeodC4m0Zughh6vhWg63aHvRF/LNn6juU/NO62vXa76uu9KPGaEwIG3riPpu15JAMpDbZD
K9cwkhmwC3P6lA79nYG4M+/LiQnisUKApkyuxexnh9l2d0NdsqqihPIXpGKBjmqQL8UA9dsD5g8h
8brFrDsF1F9uXWdMMTTmN1BuwmsluACSp3HmvWsnlL+gDCdb78abC4y2nCBWV7RZ/MDZbRAT3H71
PHWzgeqSKxqzQc8uhDTYM29lkh5GkM6tWVDOhUwhbJ2X9678zluZNLBkvE31OMczLGRZ3qcQSDnn
U8TrveGp/XZHujHq1wiyxYULVHaqASW4ixbeM39CuQvw/B6FjXRz0S3JqU8gdsZsSCaUuyCV8drk
Y+WKKZrfmnk8gY+CFQQTSiHkIlXFiRpdAUk+yAe2beF1+Q/WYVLmArWsqttAgF7USVYs2jtVOmXF
wIQyF+TC5WCWhgWuMeAI3bAN9/VV8Iv34aQmT1bIzEHmewb9RASleCGSQyVscOKtTvyyVxIUwf46
F83gvd/lct+06V+8pYljQrbcXxNfzkXgtUUZDu/yvfvEW5p45hajKQm91rkA1dRzGYpP4cC7LCeU
RQhUnm4GkHAuprZ76JbtnDERSQklLjCy3tYF2upFF0IJb8jCx6rL/ubtCKnAg06WaNNOcxGmnyt/
uQuGhlX0QJf1Nk4NtrOQIhNYGe/Vez8/qOQ1DN7VyP59aYMozu3S4dDF0ORY5iKDmK64y3qdNXeu
1OGXCqOhKZTvIQnJ6gwlFO+32gX60mJGMI+axxC0mXbyWPVVQpF9co5FDUiCLUQ7HUtc+H0dMpcm
7lnu0bSFY2yLTS7li/Gn5k3ZZzw4FfLX7f6nqcqQhDxbRH3tH8AdnD1G67jxUj7F9mW1k7NMGkTc
4YpuEKe2angRl2L7oBqcLxF4vIvFpg+RMG/A3HjPciTKZTBiWhFs7J4pdiMOmS7PU5uxLj0JZTrc
W4zCRUtti/Rr7u6ikbkscdAsXaWAfLUtAucdk0wW61y+sDaDQhFFJhH9AHIuoOsJKJWEMln42qz5
r6+vCUUiRvHq/LrDbjSZLR8XeNHZS6XhZU0KRezXdFogU2QKqCO/RFveHwZhZp5X0vl+iFopH3xZ
tqg8sDTMunmZam1Z91e8ud46JaaNIwFcrCly0d/LLDvLNWFBAxIKRKzrTDau6m2xB90HGepT0q28
ZkFCkYjeGkHqARpORe/CH4EMvo5zwEMd/KMU/nOrNrWQqZSdNUU4fk/W9tSKhlf+0Bn+pJtVWFps
djnuRww13wN4xMubdIZ/2bZw0leDrnqznNO51XdJbs0rwfVa/f0idVIQovCGYM4AmUDqlNFlAW/R
n2rqoTq7t42K76xnquAQKdAf82yeUpcsZl3kBBbbovc8fdKj9k9px6P3hrTprc37GyQHnJlMAYlq
aEDn0EGGRhQLfpRQ3GNvVezlrjPF4O3T/ZTK6ZQN/cC7s1DQY+vZtU81bBPiW/6bLshQAmgmc3BC
YY81noLr0GhdiADyfHXff06gKM6zUAp8TAbITq+Qfi+g3v12kO+aKv3AyhsU91itysag/NNF1LrD
IqJvbT3y2h//SHz+NMVm62bVg8TSegQLIiLxIV3m114RfpOTKO5w6YKx2adYF0EAlFrnv7Fm5CUk
ijuMIMi1uHnURb7lJz8rD0PPeyBPKOZwET4AjXGvi2Ys7/fpewhJUdY5UlYAf83Bh+1j4iMIoxOe
9Y+5Zd6zqO5Wujdh7QEoWeh2OMxiPeTTwCuIKN5w68cWJIW7Kvqxqj7ny9o871BD/ou3J+TuKcY6
LyGMpYoKSKmkKw/9yiyJKOAwt1s9zC2WXvLantptlsdsmlamBYa3QXacRw+EsFhdBfKhHeczyJR4
lyuKOQTAvqpE1fXIdaE9QS1pONcziHd4O04K3OnKOhntQ1UE4ARAKfcun3hjfZBGvt2TZumTpvRX
iYH1APw65dAtn3qz9zxO4oTiDhFOytLUWN/ZJTipvf06ex2zg0gZAuI6j8CF7yVnZ8TFbtEhA6yf
teUUdVg3/a5d3GTn0ZtPS7hC3qAD8pC3eHK76RuQQrM3xek5NtFhB/9AGvB8k0IOfdvESjWNO6vG
xfd5Xe0Pdssdr1iMotvvBkWKzqqkcufWS994dX0n3MRrYlPU4ZibILFoYp8hJ7kcfC2ewrLhPRQm
VFGrWxYTguDFnRu9fdSQIzlMnmDW/RR4KDwoWE/muilzBQm5LC/A7s38cgo9jCB7FS+rmM+iwthU
Hi7pEd/PayJQ8GFf1s7r1gyLl+UHAMz+KBdeTUixh7qfBrMNkTt73XQMZH3KXMZzTAo9DGq1efUS
zrgV1icXQjRd/cnySoo8nHXQuzjd3NlP5JfO6++XVjP3g6RMJMlN1+PizolaHyfX3Iudh9FPKPJw
wjNeCJ11d3ayL+9F5QUHF48h78JMoYfQFwkknjjcWa/ZSfnypdzVC2+7ScPW9S36Kmp2Z2uDp7Cq
MGIXBrzndRC+3kYqlMeuG2YHA0zUWyGyEd1mzQtVFHiYDX4zqrp158XsR/zQQ5Q5np1Q4KHRfps0
LQ5z733vkEHt3kt2ZiuV4g49J8tJ+Z07jwbPHFu7p3cY9/7GOk2KO4TMg0tmsBKfx1U97H16wCbx
sg6Fv/i5HdEnx9JZ0h470xyniidhklDwS6mDTWUtll7X/V64K9W+YB4lyZV6Vj7Gf+E5UHS1h3GQ
L7mvJa+AoMgXBXLERK+DOw/SPybRfDekzJqKYl5k4lcuwL+zWMofeLw61ir9zrMR4pRNLOQ+WDhO
tMf3oz+6Q45uO29LKOpl6DejpazduR/lh7D9a/QyFho4oaAXNYwiNCM2O/JX5ITkoVKWV9hT0IuP
oa1RLtjsxgCN1tUPYPfjXXYo5mWMAdUN8JQMPfbhkEJaIwXLPuscKeRFB/CUtpfuXDX7qc0KO428
5E7RLl3oxtB53nxea8iWz/UBisW8Zw0KLfSV3pQ/IPpVV+naJgfn8c7UMEkow4ioZNoGFb5bCP1X
tycfXLdJ5m6TPJl1vge2LKxdR2/mID/6+85cmfhjF9R76uOicJ6n7bCV36f8D46BxBT+Y6s6TewK
AwGe5gQ+p8PSKVYygCbRbWL3p7TWZsjns1qTFJIAAOTZ1njM1a/N5p96a3XeptV8LbdNEMwngFP+
iF23srY7pgig6wU7WzQ+3UTbw7RuD8vIw4nHVL0kyMJwzSCAdsYLrzqMVwEJUfGcMqYSYqbJSjQ3
ovms41Yc535X71axmFeqqX9y7b8b+TGFAQm747o0+ubso2nqn/2t1t7behJzeUwC15UfOuCLc7xC
6qV+AHO7BitNsjj9oMU6yofO75v44G9ibd/W+6qWBsqYXcxrLcZUgSLpkK/c0pnzFJQAhAfBD+iS
sS7rMZWgcK2XlD1UCM/71H+Jk0qiU8yTmYopisONUVxnYWvOuWnOTZc3h0DxYGExhXHse6/aHGxQ
59VN4UEptx0wcpLz3CQn8W70q2bdg+a64217AK3NlSZ352kAxBTMMTs1Gquw5zN88VAF5Xi0efKD
FfconGOWpcMYKT69TOrPvl2KSHuvPHfFiEC/8BKK3nBhs9cuLvHdYXWK1+gsMh7vY0zRG7a3/ZIa
mEoYjPERzDvBcYfaIWtLKA6vdEmKAmQ156CLHhO5nqAPxSoWYorDy52faykMlhZLeFgSr2hB2M7M
BCQ3Nn2VuMZbzLn157tV4gcwTskTm4opFC+tornuS23O1TD0p8Rt/d0idMSqV2OKxivLzO+Bmbte
IjOFq0cfLxWYpW3JutnEVNFPyr5uA3/A1+Nki0aq+o2wS8q728RUTmgWSwXRXTiRci9QQ3pqZ8lq
ZsQZwRL5y9QlDUzkXNrxy7hWzziDV0J58hv3vP7/T4WDW9KwyvMOXSkRD4/QGBkus4g2H+yyJmPN
JmFu8vY3AtBh+tZPENKHLD8sg/m7dBOvJR3/C1DUQPi1m0LYeyIfQvNlHXKeJ1E8EbK7BxpZrOyL
rTrKyD/64B/hJQuKKKrsFEzDjsXrTD2VqsPTi2K9mseU4yxd23FMwJ18TuPJO/Vp+z+vKnmNh5ji
ivo0DrW/RObcXTEEYH/+2jcts4qlwCIbLbtupticN9k8xbo/atvxXIiiikoFhYksCmCDVdOgUVqX
Rwg68RgCYworqnU07mOAXcknex7q6IQ7PeuBLqagonT0ZO8BVHQWTfdQpsMx71MWXgmS47d+6Y9r
k24QbwJ9l4c5CneoG97bQkwxRclq8g4U/TCTNTgAsZGnrF53nIa33xymWrXaw8IO/ExPXiWag5Ep
T+QkpqAiKebcj8LZnLOyX6qTndRQHaZ6Avsmq6qg0KIQGn851Mmupzkdp2R+iSIek2/8L1xRMqmt
UShYurUPT2G9npdZ1LxwRWE+SmcTNJhRsvRd/LBYcaiFzzNwCvLxgg4jTh2WjrrsghbKqZ54RJIx
RfiUkBjYXeRg4J6on9qyx553eBplnSVF+Fxh2xD584dzHFXBpfbm+r7Pbc5zTgrx2ftY6EAprN7U
jX8YOzP2x7WvFI+lPqZIn8TbBpl003Auh747KNwnpq3iZXwK9eltqFXZKnOe9X4AduuxbeoX3q6T
W1YtjTAq6NUZFJXz/VIn+9HzMdbPW51Uzxv6g1Z3Yj03Ag3wZHxOpeWlZQoj2iMv0e20r2e3es0J
+jT6bh19ZtlPkUTA+po61dt6Hrv8U4W272FIVl7upFiisgXrQBCq7Qy6PQMpGBc+GNHyJpBjCifS
Yazx4lqu5z7bbH8ApiPqj0Jty3fWkVJMUT2MEGdbcaQePnle5F2qXsOI/BrKGcckgY5tMDerw5Hi
4dX9EDje+K4aFv33qOIO+jrgsZSfvD3rzR3vb4lus9+++tOWCX89p/a9ZzzIvXBPgeTVfeirGFDO
9ZyAwMLO3cEmPPKAmEKMvC2GRnGOXaoX8z+ZBQ8Bk70mpqRm2bZ7vW2C9YwrBmTPxr07NJrZFKEI
oyouoQFt9Hou46Z9Qe/Imw+bDqPXOgyB/8/N9hfNEQoykr0CvXcrpvOAOd/44/85+7ImS3ksyb/S
9r1TLQmxaKyrHgTcLfY9Ml+wyE0CAWITIH79eFTVTFfltHWNtVk+ZGZE3LgXkHSOux93GAjryxIv
QXStZ7hzPyLgiPbPkzIVHHP9bib7scVr6BFAWPbN0soKrFc3SCCJdr/AUwbBGtuu9PhE2zgarujY
uOoyLoOfbyevKlEYgnHf84xAnzHvGha5s5/jNb3hcFugRVeGqs2XSMHrXZaRUO88iFiaNTu2gLwp
BzvmUxTDBDMUQbOe5gpg1D1nLogOZiZcHeMNuqn7tU95tkd+2wowlZelZfwVRZT7xomdb6LX/qEr
9CPgJj2p9DBB7fzd4bf5LIKlR3yCBxsyTsKUpL8C8JEIxsC2oTDfXyXqEHrL7ROt2fJr3xCqhMDF
dghhXgJvh7Pdwqj9QbsdrFcUNK096Tqp99e61812mNM48IcEY6fjGSNMTXoVTGIZbqI26sKvCEf2
7hTCB6HK0niuXyblI5WVESSJmaO2b86tWtV42yJnzz/H8AWtcmMx4JcZJbo4Qz55VB5mupfT5dMz
XOekM57fgWGuVilKFohvHhd9PEdscjCubERYv1X1VpJzsEZpkm+xnttDGrdMZSIEP1DEyRbcrdGu
eQErAp9mnLsyvvNV1T2urK5tobTr+IOFuwLezdx1n6FENiXZoKYmldtcd+ZAkHsR3hnNxiYbkC4N
fmpfkGuouxbjN4lZIfhfuVNBJrrEzvm+QYWekXWmyFseyjg5c8qtPaYCAjs5cLG/rhPkWrIO0z7I
VmIUl7t3iTnsnSeiaCen6izdRvfmmoYiCU+T1R3DKA6SnztybMJTWPZUHUMKg3Lp+hCuPAFCXFxW
DsF6SUiZIMIXkhmV7UPPPvBrJrg7J81yQaPfxxKJaf307up0MhKwbiJOVTSRBXEkDEj6xrGK5NyF
sbt3gvtSy4mpZZd1a0OfR1sZdAdnUl9lk4InGCxq9r3MbGcxN72GSToVY88gm+UNKauMpdqoQ1NO
fMspxPQfa622RQbEWphmdLUr85QYsTwPjidvAA5KnfdrJEbZlmu5Hif8d3NyaTjvsmoGnt6BOogn
iXDU1R7LNsXfBw3DcC2DeGjgLm8Q87Hlo3Pav1MvNHR8SMCu7c+kEqPISdW68LpBeNxPtlcbOQZp
sH0f4W/y1SvDnmnamRiYRRWMj6UyO0HMRLzuV5FekVSa1XzsaTGXLOb3a+sjcnCqbbqzdyWzR70m
ZpBT5Ja7YXFNd8DaCl1mo7H/sVYcyF+JIF13gstPUB8Dv6g3EWOEu3eEDwh9G9vkZY1scDEL/kdW
yHZI3uY+bZu+QLpcY02xTgtvHqq4bLpfYPNoXCBcgqUOWuIyjC/bHCJbVXaLinSXGdBCfShjElY+
w4f1420Pw4HlOAScpdf92n8+A0GisC2pXuF2oS8snzDGVtEn44Kqg7XoVNJB9oMCihbXbf/SUUKq
H+kQturHhCz6ISdjiRK7qpq4vaoQ4rudu5juzR38+OPXZjNBmBmyrNFhtNpNt9hNgy3jlbPxAcxp
wiRC2Ez7gvGRULwoS8tL2oPXx0h0OalLH2/xr8axFupdnnTrTdd1KBdYu0xvCHp08EbTrv41N8t8
b/VWJrLtsaKCbNqZaZ9qtwdlTnfUGBI5TWuYV6iXhiPp8UyQINbp7SZKRY4mcIMqapRqQTakiQqL
BFNmKp/SKrBSJ1MUFHUQrB9xl3bD2Zo9D3fsHXIF3/l5eR+ZWHDWpCggdcmlLj0COce7XU1FX00P
JhjFXmBLSPAOFfILMJ+Vlpwc5qYk9BwAdrU0DzHh8jr4CHgZjSfxMdIwuUpDu97EY1Dbi0iqNjxG
SLpnB45FMN/gALy0vs8GBMK5rboRa1xhqqTm+00ad8M1YC2c7iF0IyzzSVfWB2uSVUvPgRhLLFDx
Fbl9/lZo3iQZwlC/sHoQPyIxqG+sJ3330CfVjiehoppmManSfBuowYGIyDwEMPkSyWUMXlWmqb7x
JT0s3LhL15GhAICuc/jYdIWdy2O1bSdOaptHGtTRlITHMaRECurvynYbZVjurRSIiJIaQS94LusH
lBFONpjEzdwWrHKHJ4ERyZ6XSexkaRN7XTN2s1GTR8n4Xq7BcmCkrnIHt6IcXuLXezJ6QHkmDfIZ
3mt52S4i0zZYhKRI0zpuCik42J2b5EakzbPzo8N+vn1LynI+ILWY5/Fi1udkUTYfaoTcwllgHDIB
hz6HxzZV2H6ibbsg14pJOCQ9G44OIsAOj6Ote/FpgP1QDUJy3NwMGgoqOfU31JdHWm83YhlJgfDr
DS6nrc7mxFSZn8htE7svuIxxMSC/7QQg65vm5V6E4ZpD1lrmra9/iZVUReDAKKewI0MBsDUHvemj
b8shU4LMGekdjhVH70mb3jmfXMIeWsEqgsQHw8KdTJQ7tnwQ1z1vbpTe1jyO/UPTjb05VFvwhcNX
ShplruZlv6GqtLKk04tdTXqZ4nQs1Br/MtVyWxrQxVmHaxg1dsZKsFs2kPQaLef+eQIgyHhbLLag
LphpJVk5otoKo3A66DA2Mt30krFGBxnvh0eVlMmJzSVShC154BgiQcZKk4Wa9dK4UdY9wc8kHaYQ
Fuh+iybi5gywIlaSrpgxMQCd5dg10T1c5ROcNCrHByq7fIfzppZ9sk/3rKTxrzVWs8rFUrHnyobO
58PSgHSkrDb1NY1oBOxgcdTf7nANyVfSlfpYpo02GT4fZVkUtIoeENZCtwuxIb2JSaCt5CVmUeU2
2vS79VGX93UYpOe0UfFb37bRJkM/b+9wc4zJQYyDelubZp1Q82Eu9CIYTzc8meMyyrKv9hfBwYQW
KeIBs9Z37G3qKjvKsa7Gt6Qfyl9jCebnqm0dro4zWFNYTkMCW+iq3nGAACi7jYOt8Y9jJ8rukpQk
ZYeRlQSK6zaYedHTseV52nQl1E7dqm6nSE3u2ITcfG332Xwq1jXvIETWeKxYP/kV/JIXLi/nBu+V
Y1ymeQhFRb9PCSzgXrQljZOsB9gKjHQd3knTDg5FVVo1p0r13audPe+/2DlZf82w56/kGIdQ8o+o
iMFdrR3lOWJ0WXq/6NbagrkGaVWm8405Je1gnwjlyhS91XggB5dinLOsZhidapeMd/O6ljtKk3E2
srGb6+77oS/rrHVdSLGx1GSWQFij6SCmbqdyNKUfMgw907sB4djmaYDdxHQ3ToQMh564SR9qqlAb
ihBTx9m6MUwD41N082HpwzrnlpATimYmfI5W8BphTxP0z5ReYOsxJVfINGaox6J9H4sG+8wbYeG+
/Yi8gtzTLkMwH8ceSbY55oLr8sHAQzQ8D2HKFS5FHYdyWajWGUlYi30lLje54n42pwjJtEgs3QyG
76KyrvuHoNu6+o7SuKvyCCUvlbOFA9I9+hZ4efNp52mB2voeiWsVpppIiqN0X7zfc5foGCEdPNKX
lJYz9DVx4jRkgFOq5FLvw9Pm0vGDD4jGOjbQ0QdZXMPcPONGr79skGomNWaDXzofIIyvG+KmPCH1
GlVJvGGIIl9m1O4ysOl4Ndc2KAwO8g/uwuh5GgJziROBhqLutgu2Qqpvo3DmizRm2fhF6LLmaAEW
hOjyff9llmh6RVeXJrLpRxVmIyMnpkpdBGZt53wJ0oEfQx5sW2YXTreHmdazz0LbLDn2uvR9d0Yh
WxfewcjH6fvuPSBJuhVtg1rgesDOu98ZlKvSwRrxoOLOkm9knsI9Q7NTd8c58MYWu6DlI/Qdoir2
IFjoJdk4F1dl7/wz/CH1L+g8ljKbBttVxwHlVg0+aR1ovvPmel7ald015rMw6hBZsJ6QmGZ/CFbz
+D4p+V70vpuSDOzfaUOw3yYnOGNaqQJ+E427QIeY1MAfIdr0E4A2HvLcxbwkma6MQT2WhNHDUPXB
oxkXjZNoNslDuiba3e3R1I/3K/Xtt27tNoa5YqsD6TXD8TRN4YjczX5nt1Gnl/tqMj1c2tfqXdd+
G94Vje2ShQpjZqFIgyDHAoBTQNlMnzu8H0aB3T6dx2zb17E6rmZnlyWdqxpGbTvfssmiFybwbmre
UdQ1sew4q2F5jjfytAtR/4y0Xh8Al4cvVRKtttD7rM8TbGpRJM2xb7Ag44BcKih/8nqjS6GSWZ80
mDqpt53VB9K5TV2ZZdrK22ok5cuwRHdwtObSMgzvMj3rIoFTfJitFSR8RRxulbma+nCFSVgTzrCU
Kz2mXMpe6GLeeFnfujrcgyNZDLlm6bi+qTUMbrog4XMexkiakC1GkpLTPqKvKOgQhuONmpj+ttWd
NpKgkl2LMaIuvYppm5y8MA3UVGwZoLmgse6LPhqCV28olwARkqxLo+bownb4lNl87xdyy13fX+Yg
jXfUFE0S5F1Cw/JYqmGq5VLu4kGszf5hI1te6Fout0ajE5Ria2l9k+IM99/gEeuXYvc4A49zt/Sn
je7qa985b4thTTqcNnrrl0OnKOnvgMmhKV8YykN4hJY/0EM3T2aaobSt9vg0pMvyNGKzPDMfqviK
bHNl7gHjtz/LtBUIcNF+ztmwtZcwUqhvzDjezqJEuluUBNjGesHD9wG6LS4ZDAL3Yth2ezv39VwW
KlqTOwrv0/mkyhltaetJ9B0r+xOsIYkPHsdhaxwaWtFfd83WnyLm+PsEPWaL+kosa9FSO+KpwqFY
SzNV4hwjTJFLXyc2yDYxLOyqNFEp8iHpPo+Epnqilb01Cw9zY/ZLvftBwlCXPPJ62K97AmfNGxam
2/OOs2IomnLFiPkII4RioDaJz73bNnbpSpc868kHFhddtyYTMadfcdV4eKlC0+0E0v6BdRN2nclv
uVqH5T7mCfbRigbTg9apgi+wbsWVbdafEH3G+8eE+fafHVuQ6QkQz0ijvc+2AHGQx7X0nkhPMH3Y
JfMV2bci4g2tirbV241i9WlT7b1vJ74CnGDJGYc/JGcwwyNdlAWYh/rhy5SeFr9PTxVlzmSYOBob
SRs6DWeO1LM6Tye+PwZ756h0DWcf0M6bLwtzIT+RFmdStoTRNhxqj0Eo0yAlvfRsvZncMqL8MjY4
ugh4R7aO664vBAmz7spPIGUzPjLWXweGpLj4qybPRpFluhURF8mBQQU6PEEmbaesXX3rnufKVr9A
Msw2xxG8AIaxqser7Jjegduhi+rrYMP1Z+EW30e2tc3BDjtcebkbfXSKoCBlshTILpZrRfldnTIb
ZQs29htiy/VDV02bHBPTQ4CGXahG1i68CWleq8r2B/gWTV+43sDyEmuw28zw2TCZ5RQn3wjAl4IT
1yw+9Um3mDOitJrhjFmU/ikxgkZX/Vg1eKi5rfKl410tWxxoWqKU78XFh45ZCZ4HqUeGtE6/pZ+e
sTnOjF7JCCla9sBNy6d8HFvRHJKwm6pbq2yJroctcV+4WS/fZthxkYwuDDzjolOXZnSo0ieYodVl
NgRxVF2TEIjGM5oA4c+hCz19Zgruwj8SDZX+7Zqa2SEfbVXsOCyqGe/Ttu3Dn7vqjD7C4K/8tcyO
VlcU3fqOlWvG6I5WAAhyPVZVcK/YDosQSTWICKz0KR1xiFKM9+bOt2inN42Q9de9ZgmcYGYW3YZA
N1krA+w6/J5FHbmQrk6WfE2GNpSO4GJc1RiOCY81E4M58BZX8HVtzcSKTW2e50tSdzjf1rnt3t3s
sbuB4hq2u34DSCldFHaNLFNDVIYM5bnM4Xi6PLVhFbHcll0Myc6KflriFNFvsaun8eDKANCBm12P
ajeeaH9rOqFYXq5JUj1tHQn6DPOVZM36cd/m+8TVQ9F2Dn0jepDWHMq0ouIXYKRoLbqkiQbQVqi0
5QRAqn+EvHXpYRmJHzg3KYmZkco6vRzKBEDm+0CV5lQCv8B0B1ZZGNwNNsBO2046hYlO0InKIwyj
nZZrgypLbzJeGCs/VCiEloJwM8q5FP2HNvg7SqQ6WmXb7vgcSNceP4B6x3CUBxk6Z6oecYfaLtnH
04pf0OR2I5jaq1FMxx/ELlN3avpoih7F2q5lESs85JL5xN6ThszmezoGcH3qm1rVee2JTiApYJj5
mHJEj2z86xTtgfgeLrYH8rAMri4g/Q3QP7Vm5lliJyLkhlrc/89kcL8PB8+hNnVV2v40xbY9dWJM
7wCW8f8hHfP7gPBIe2oRDtef0plsedMZK/dOR38TOPz79+1/qZ/2/m/kxfSX/8C/v8Pia6yUnn/7
51+ebYs///H5M//3e/75J/5y/GlvP9qf0+/f9E8/g9f9++/NP+aPf/pH0c3V7B/cz9E//pxcM//1
9fEOP7/z//eL//bzr6/y7Puff/7ju3Xd/Plq2BK7P/7+pfOPP//xeR/+/R9f/u9f+3z/f/5Djq77
Wf3+/T8/pvnPf1Aa/SmMUA0AoUTDHTOI7Naff/sK/xOOizSOYyEYTT99vDo7zvrPf0R/IhyKBSFi
QRNEPnxqUSaLPfDPf+BnSEiEEDQNY+QQQNv9f97XP92Y/7xR/9a59t5W3Tzh3XyShv9JPiWChiRk
LAxDLhi8LH5nMfc+IFita3sGkBwDQX0JRuMLVXZYlcK/rhwWTKK+NvCNJK05J26pTvve32JL/xdy
gU8d4//zTkQqWBxGLBG/M4XoUk1bllULB7/1XHqU5JLx6kskevov9Df/5YfGNWQhZwmH6xgu/D/q
HlFzhkS3rgUVVr4BGSjYxq63MgYvMWp66Eu0qEatzW1A1ZjtlfVFPDb1YWcMYdZu+ldeQ5/jH799
dLSHAvc15oSw36VviUCkkSCkgZ0RfIxUJN5XxCuChOBnHSPpDM4YOp9J/PIPD+nfH4Z/vPmfH/O/
+7W/uSgEsQkxSeib8wpqL+uiaJTUTGFG0/Thv/9N/8W9/ccP+LsqEZU7fJJH2pzRHH0LVHUs62WR
bk9+NNW//FR/TS/+z8+Fp5ixBOfOXy8mbu/vQ3XlKEYyRfbThrQkskwMoC9eNjl2b9mP0Svz/tgK
CuDpDKKiUObSa86KmafvDBFtx3Y7YtniFARN4nguYEh/ntdjM1cehWmHiQ277ZJ3LO/VkNPSo6BD
KtUjjRi9dx2EhVPAv0W1vht2lEiw+34vcfNxB62SjJ60Xl7MzofDFE8vdZBW2bI4dO96XHIapWh7
qvILNojlIUbQEJC7NEO495BvLL0ta8+KNSzt6zjzvpJu6b6wKbiF6YhFGaafiXfjAd3PW7DwjPsq
KVClPtGdwQsiVfrGbuJGbPw4obdAx+SB4+N4pZu5UBgSp3RNT0B+UMTDHykbFRbipN1L3OgSWAyM
PGxb0icE0F5x1FR3GCwsxnBOD4BOJun0IPkIbqyJusNUzT/TTv0YKOirYWqOn4AI1teeuUB/Sffk
sC/uYFciY63WfAy3Iq36F7K277SbuETnIUFp2Ol7zNZA7kFVnurR2LOzfZ8rMqEDnMRpsuyEfeJ9
8fNdZdhPU/s1G6MYfKX/hNUQFrYO3EnUKVxy5ND3XZVK2Ke+KLod8aB8A18XSKAceGPN19TaFKwn
lMozJoKnXeTAJTUuErajMVbtdeQUhiRKgpBMrBdAdDVwb3gzAEh5GmFwL7tquAWx3ciUIC92MbMq
yFSiNtxH8BX4Bhu/JhTPhfCuLcDlpa+zi6eC+fors4SBNYxRRXf+iPYQe84ezjkuupF+SRopIEu4
bGkUZ1gHryirvkGLLt5Mvb5EO91kF8SYimujJkeKfQZT1AI+t4jBS7bTHqJ+jfmDAg0nB7IVYIDq
ZPi+1YUXoGENcHOKBk8rMEW6BiUFLWsARPcTJAZ7Vl1pxHfBrYTke7o+lgF72D4Lfjcld+2UPqRD
TyRvgpwsSBEWtC32uYI5Lc38Vq052ZqTaNhrrMgzZrov2J2zcCE98E+MKryl3Xg10ScmurPafijN
rhu2Zf0GN9cF5GKUI4YCnO43wvccYVnntBzR0G7SN197BXKYzXIhwUnRJ4UN3a4c08W7jIJIpjWR
W/K+0c8dAFjsUF5aRzLfuAKpJLDSkiLq3zZsryDOXY/lp+x91R1iKkkUX9rJHMMtZ8FNGtUyBo/N
zS2I0evepEWsb0FAqPRRVQZzM3tB9pwAPSLbVzUd3YxPZ9y1G+4MkAmLUnUfvkap/+D6o3c/Aj9B
lAQNWy2T+scckKKh94q+AKyAPRFCXvHYsvuOTPjrlsFP5xTrfFU/6m7MRv1r2xOpqkM//6jWLdcu
Bz9/NbPl8Jno0D524ZSXghbAhRakOq1tlFWL5PF8241REQZQHGC0OzAs03o8sDCGS/G7dl+bLU9C
Kz1CQkuTZtUbLq+YtseNgysD41ett71Fl9zwgsKPRJtitCynujnv/ikYcsBUVxxNASgVUGEcWYki
h6PGpQ5XnKp4hJf2YKclc1Zn4fA9QlqJD+HlPh2DneWpggNMq+8wmp/VHa7wKvJ5dGgQe9naLq/W
+DDOWwbUBU0BgR4BbRaWqYA20tQH9GOP0RAB2njqE1ssaZrHfX9cCcth230AHnXo0W5PDZx8y3eo
lBEeBSS0Lni8H6huL15MklYAFccYKb7+KmUf1XjlKp3XFYTSAuZimp4GMr6Cv87Sjt8w3XwZPTDj
mBQRufbteIxgh4fwddkmVRYAjuhI4YzNpzE4waMHrew9bMMjHj9yKxCpYtDasYLt7sBXtPvRx74+
xajKsafcdNAnxGj22VdKQaC0FK9yw6x5RBTzrRg/1u4OqjO5q++RTQ8Co0R8nrPaJrLbRB4RtOtr
mSXl7dy4I2tJJKMxCrEhC7TUn297iBpxRIGLG1bD7TUcmxOtyRnDVcPB0uprN0LeUZV1L/0n3dU3
UwdIIX0nSsVZO1MvQ+0PmDe8Qe7MmDlsGrun9LC19rUd1a+hnW9WpfdL1axPG1dAmOkcQtNq2kuP
CM1keQaG8ytky/1IcwygHgOu0hzihSsLfmGb02O/tnBNCZqfJeykZD2iEYzWK143P+wy0lNVuwc2
mOsxbK4B+zTFTP6lIftfh6H/uagQcN4UYYyJVyro77MPFZ2iuYqQ6oY5vBx45IDYkVMKf78neIIs
hdH7lXFzncPzWxhEbiCwOAfoS64EMPMj5VV7Bfx5teA7urvUQ07WDmfYGx7oNOGsXAogOx9+ZrTB
AaGnH7As4XGeYveBw+9ruyThMxCQt7msYWCEdUv7H32THqyvURfMsqmft5lD4IPYr1vAlOOeWXbD
67PwQfWLsjW5ByvQfuDqJMOXvb8bA0xwzDaDowHeCkQQoFcClju1X+/g7Sv1hn58zJRbIfe+DQDz
w2DheuUJ6Es6FP0u3naAKpIpHKfhJ8mzvpp9AmHhzjFwim+fejwPqOCJ0m2+4jYYAMZ88j2exvd6
GOsbD+fOjICAlnrvAfnr0X/TvrZvlbeHtRtu5mm+ZWFiHuYY5Lf37fsalQwPdFpLgt0EIGEr7S6Q
H4CtVaU9VEuQ+bjdfmNpXNC6cfdl0r+sIRRUkR99k9UJYI/aV0Znok2wwzN/B95rha8fMD4M68Lu
U28pOA1RXiUjENsIscaV7IEXZa0dcO4uDTmAZv1alyqa5DKU3WldA8CRK/hzmC5cOkf8g53pm/0E
6NxILiPvgxtk0uJ5TdVtUsJ6QGnxIxmVl0HU1uCb+jrbGFqw2qMsaUGRHsXq0wsKL55Dn43RjzFQ
OUQXKRgSlGa9GNjZwikBmqbxbgIkk8Pz4YjQ3u/wFf7Epa63PXrxO710hJ9DVpnCt+3XMCGvo57f
Fay8IC/xXqY+ns7hjGVtGBuOigwuR2Y3vSFx3cj2k9EEBDB+LVkELZcAb5wvWw8r9BkKzIdGrO77
bOzy1IXijbcMlCDHQdnzdyWYkO2s7s1Mr7eoCSF5Wj72uIaAYOprDJxtI3RzJeQl0Fq1KEP2EA8U
vCrAWfZA5JoFsDIGjGemhzyYu3yGlmhrQKtD2P8Ob9mh+2rLNPbQrNlBAWc34jLhIycSCaGLKdKA
IFmYQ4FRaBaBTkWWrJgeoPOeBxAR63czxTjRWNKuPxsW3iB+Tj/tPQ3wKMBhFohQk5HooyaX2hzp
oL/DSRU6yqRWz5/w2kdH5o9o6+80MLoZdnfnODLqVIMRlUO7gKLkjp+j6Wu3Yn/IPPBKuUazvR2p
296SjV7mhSX3hnon9UD3HDFybeacyoLmygwFFGnKyN6fe/iAAZy/dj49bQ1aBbBoNIjeuQpMJX0F
kcDEEwM0dh3ylH9lcz2Cy49RNTlfBMhLKxo+Z82Awaquyz4PtF0c3YaqYNrTnGEZYWGfp1Y2pb1M
or8BqC8tzssmaQoRXrVY+yKCQfBhq/Bw4Jp+C90xWE0HtfbbQr/ZCf+/HahoF0m6I9ts0WH6Jxqe
uVkxmUvfeqiWQFcCSXuyUQKkXZ9FdT/sXloVXk37cM/G9oYm12v/NixXMUgCgyoCgH263pN9ODTp
chBwP5VT9YF0KTxZUx65727tElCh83EfgucBC7Zz07VKy1Ky0OSKfYPw5wLRFmbJNccon006yeI+
PgFmhe4uzOptbjNSi/1kq0/Bj+EHIlqI0UghKkg7kJDXNu9u/dlOV6DX6qKCkBJuKjL4pJaJu1Ip
iIMOQpd4vbhmBFJvxfGzpkIZnYeo6PvgPMTYK+f/zd6ZLMeNZGv6VfoFkIbB4Q5sAzFHcCZFUhsY
SUmYZ8f49PcLVXZVJitvqbOtF91mvVSmSREB+HDOPx0Q3LVRFCeNjkCIL4WlUNOJrbCd1YjcymDc
VKxyOL0FGnhZdvn8qDgi+vQmrcUp5/LOh8c8Tt4d73s/ndMynVcoCvMd6Vz1OozT63a6MkLKsKlR
G4lMN1CWcUsW7XqpF+9q6rhQoVUQShbfa9U6HJjjuHJH57otrZNof7cM/Z9GAq+Sj7bqqh/6MxT4
J/Tw/yG8UOAd+e/xwuCteK++Jbje/gE+XhDGy9/4HTE01W+SAYAuiSyckPIiGP8dMTTt3xxQcF86
qFB9WtZ/IoaW+E16kv+H94vOz7t4HH9HDC3zN2H6pvJdl7Llos37O4jhz3mz/yqElOdZAne27zuO
qUwHDBJU6Q+mYZv1yfilQe+zNo0OqNjgguKuC1SxuKemHsbbcnSjA7rifK9d/ptKK+8OGZ33MIUp
jXw/5reNEdkUy273YTS5sW8UhWjGNOgRhWyXbhq/de8Garo1StvHRQmx7Vvxq+iAn4F+n36KuuCy
vmdzi/uf3Wf94PdF0hAJ0SCh+ua0yKFnq6qYagbOP+aj3uTwYJvKnN2Tw69+qdxQbsxcqjsX3eRu
mk3rGtCluvYKZy+ittljRq5fyc6yNkloLKgDk2T/88wVTtW+jp05flzGEO+qVFYHf4qnOxPb+C88
7p8Bzss7UoBNvCaWkGN/tmD1LaPI0ki1+1alCHbJun4z5wyRLsMV9/M0Vwx2MdudGRYJ7dxFHzRI
UDDEEUcpx2TXp1Ff/8JJ/WefzGXdEHHMemHguSvAwj/52HOzT+0pxsuqLp/QopVYM96xu2Jkpb1l
nogRZEkZ7/6wr/4C4vyLD3WZUeA7PrysZX2GArXd91oZ+HILXvRromsDk8hCRRpgTJe32Vz2+5/q
+19AzH/1uRI1FSOcHMv7N6d0SPh/VC58blPlrGx3qZibWz2lU8vqMKvua2L8Kg/TcuyL/e1f6xnw
3rXoLmDIHAUoaP0Mq/nD1pR1Lkp/wZqh0CFVIuvawGPq2HFOYv2N5sT5uIjEXsewqra6NMNdPNj1
Y9uK+GyCCcp1oU3aOWsU/W7sO/lkeMJeVUl/kQGnaM93dc0rXi/GknhPQ1ylgUvuyUPiMdOd6/ij
k/F0KmPprCmkoXYXBNfNpMJ823Vm99wjLtbj0BymNp93SRqXj6Hw0ISmevyaQ8rtSDJSb3mmVug3
0W0WAnGqg3j/i1ZlB7iIyOhsl7X3aOom5sSoPRdIDMX+xWhYbzrDdY5xsVz+7EQVQsUKlf86SpMe
LMyddhXn2clz3fyNXSc2Tu3rddO2gz5oGc/GPp+H8atBAo2Lpl+0dMekUdyXVlG+WTG5DpfRIpMI
yGMAJavKKbnxB9C0tp/0jd9H+tGoHcTqLOST4Y8gvCnsBaL8dIU82N4QdqmOcxrmJzNe+jko4EKm
INHS/lapxtwSZNzuO2T66aa2630Yhu1zZrYvopG2RLLXoGYPk7q4a7w5fg7Blh5z0uBPFR50UvWc
nDzujp3rxKhHSoDLu6HHeEXjMqsuMHkKnWVdANFsKINZl987O6+vRNzku3lUTrDQuaxwrKEEEaW+
6ZIy1IiD0BAB/qY6Q+JZhcGUWe4xQur3ja5FPDK/0j35BXx0N03zWpGEtOKMzM6pEtHIEFfQ0T62
sscqYrLMyu8kUtnQg+tVGG8sndi0lQAuSC83vhupzdIat4M09V4b/XKVTNGuHJR7W7paI7ca5qMt
mhHOubtMRn6fM3le8uabL42YJNH8BsZ52S2pyjaD0aH5GIfq3kRPsY1c/dFVi+BXK2+NpvHBceMm
2taAtYoroMV4kZWPnu1HDyn/6xZTf7OfWm+4Kvsa30ydxHbgL9pb85rjrYLLpzeKQ8SyyKy77UWI
eSdSWwDT99NtRVO15R3pRxkbytsoXka/8gus97xL9uAi/As87c/hIeqlBnpdvKDpahvEK0ujwLUb
scecYjyoxXSQYwE/GOqCEXbGeNMKByi/nnry9GmGEeHNO6dNK7nzDSu9LcMaFYrVJTdybMUOL8W3
cDDitZ3F4SbjhLhBwmp8RZhjbIdsGcCy4PYQcl7gxnn+rjrC4HSffU38JoTtuNWMSkIZbgaQas+N
2dx0iL7syZvXkz+gpaWdfyxyhienZaMf/HYGyYrLj4amDKENF9K+zRUlMzOj4u9DHjU3fa9MGmx0
0VeAVQBuloKadnpIeOzbOBhSjAhdcpzLsMUmlG1xLN+mlnIOlmc4GfqoZXqQtYeUounYPd0g18a8
uFvbTvOXhnnLcyDZm92qlkVOjzRhLVu1hWdiE4m0sSb4yMnXrU3XvLrcTRtOveqiUo73ZZVN93FY
0pD2nr9iA9Grmn2+7gWNWJp4hA+0wj+2OLKcs+WI5XmyyNrpRPI+TK15O7iENZDx7Zj8q9o96jE+
wcTOGaIWRNxGEpmrbsn96wFx512X5OXa9MLopuxhUoZoOk6l+1Ta0YTa1TjbRiu2nTDmm9FspiMm
knc9vAgj9HCniVM2J4DIHtqSH1FmPHaF4+yoDeTOS9FeKxTYQcFlu8YleFOPYDpLU7nIaKZwI/rS
Duxyuca7wRtAHb61B6vYWdxaH3NVFTfS6cuV54s4GMIwK4tV0ecIji3TLdNHFq5C+VEse68lDGwz
W42+zrwFWXobESRVKwe1o4NNPhBUYcXKqhr6MlgqvTJ9md5P/MQnsw6rsymrbC/QhwSoty6uDnXi
XCOUFfSVZrS0WrAKCAMy1SBjGH614VVWz0hM5V3od8UG+x9gLjox9NHYye5Fa6q1m+FzjAc2fR9u
vHSqj2M1d2drEAhhcdpfL1U47zrbOlZ6eS7m/tHXA0zwXB51xliWy/C0GgqjIBoWGu6Ayyjdpm6T
bNIuMQNZjprXYbQ4RarxlbvEWEusawcf3GGlrXK+MkqwF6e1b2sa67BLvyR9fFdoQ+mN1xbxtZeV
0a6wbHePmy/oU9+6TzuzCUJD59u54d4Kcm5P5LQ6WvUGb2mqR8TDrjF0m8gIrY88u8gJnaS790yj
uKdgfQIjd9dGkoW7aIncO3vxs62lOlgS3Xqb0mtgZNoB06Rd++d0aIpdXMDcKS8ExY6l5p4xA+U4
yXHK7C9RUR5GIwOdevXTERqj5Nh0mh/J6LlruYRRubIEgHWtT9E8/ejD5C4rjKu+gbLC/SZWXuh5
ZL4a/XsxshR0LvVu9qzsdrkcR3P/PtahcaBjHTZ9dxREMwVN7r3b1RCtnaEhlMxI5DGWjXviuB1P
dW/1m4ZARfdHWEh5W8lmeCy4TdephpTAzxQCAoAJLWWZrBp7BAzqnDtzNORLOo1I01JJfxK7ZhDV
Or3Os4ZY5Mxb4b81g2waHEwO8bKa58jYlZ5V7pPYB3oz/NvaM16qFrdrvLwxKzo9NeiCCa7Pd10O
tuB7yrtLmFC0jSZfBXGKuFH6BMSAPcbjV92P9qYO63G9OOopydpHjeeSmUNvyh6oSJblWz22D+Xi
RXce8dK+st2rhvy3zeDaQVhZ4Hxe1VwVbSvXAwB70BCiwam+gFkh29ovkdr7SyhXYoDaiVyr2Me1
VocihXQyczxBuOy7IMQrtG5G+cWxslceblCpi9PNdHrQXPfUegQHZkVuB6qZU47WUV+JMHmLqK6C
rqjdIErM+0y6T3YxmZvQyrsb6RrVdjanZy2xEIZ2fNNZY45wUra7RNY/Brwmft0Kkn3ioxHWJ9NM
AZixUkqKrNzjFrUPHdLEznSPqZe8mGZ51+LgAW0G8VVqFKtojoqtM/qvGgDGMmKPZxC5wSKrdVLP
77OstjG22a0yqTlH/ewN8xU+waNgp+9A99Q5xMaytwup14k/3yqtszN5BkMWyMr/SsDEwyVj4mXK
w3VdqdfWqJ/TrlR7Ajz9O9uvd7DABgS39eWifA4IdgjaIRFPlYkSPR70sl38eGQL4V0UCNjWTVe0
cGLzcPAxKZzyUMpN5UXTF4KfTlkNJGW56eNihasFMoOFrbAFXBiSsfa/ochkEo/Z4v+1323fME+G
42fXoVfaO5/5yqYXLVcpyop1lhPOCf07RccWpGwv5+ymoh0/DfMk7phScBO2Ot3Fc/LgU9GvFjzn
9zUv/9AnRrOz9XKQxXibhO8YuMY1O2CbVVm4jqyYMbdmGK09Ak9Aw0uW2JLMd0ZbY7jFPgHhySQf
XGjBSMfsmwYAuKMPtlluuViv8qmbA8Nyjr2XeDur/hAgrY9RSEE0pkV6mw1iCOquuo2nCgaeohiD
0FvDg1lHgl3YzP5DT8OxKYc22VdumnyVaPANlH9r9ItdGZStFe6a+cfkx6c2/qLpGbCO4vKYdBd0
XuNvsNVfLzF60rpuKQtRw47197K8tcblCsgk2cITt8c+jfOgijWK9GmS50qeJ5Syu9GgALOx27Ew
rf46a/2NP03IaAW+VG0wUWJHNpgVuLEVbSs/H99E2gm+lXYCVjaxoBKe0pitg5zmTUe9ssK34D9Q
UYygjXLdW21yj9QPTmiss+qVAU/Fri4geey5MNPVUlXLIUXJucqhtzM1YxNyHLzHk/UF9CGYlLm1
0Y9u8EADhzoYOZL8BVPUiXnTcp84bPeOGqbE1fStZSSoQltQPllejD793cU2hrfBDLh5xdrELFZH
U3Ep6NF/OC2ChlkcmowSztilFZMR4rS+xYe/Ghinc2yXkxy6J7xiu5HB9oExPM0wJ+hNjoMruSNV
/GikCERqRpAyJHgtULjsUHGTVTAyMyN1YsNGcAHSi0vD2OZViQDGHhn+HjkS4UvaVvQJTXEzFNBb
czxcd+l9OHLsIRoZ4mltwEXbPqaE/KMyx/U44LsMnYfRb74s0Nhk8qR5mUJBJjexvrcZI9ZPb7gF
2bs2CgN7ijCnWQ9dPlGtzafaaoBH0cVYMDIhNSfy/y+cnW0wWscsJTBwcffaLw40s2tXPDWqwLYl
I0pf7zZMnoasrdnJ4iD79t6pOXmY8GT4A17JRzaZvW6K56VV1SGZnbdIxNdSHKvGzjde/VVOprX3
nFcUr+5qaLOdFLeTWe1tVue3ru+656Eo5XUYhQeMr16gl2ztMd/twRjzB44/qOIyXgQq+cjLNqaP
kjlMvJlmQ2MxjnpVMOrdzjgYfDCrBealj7P6B2ZiIOY5vFJ+R+PTmltXqekp7wqsPlWFFydFvTEy
wbj30HsYdoN02o7pv2fDObt+qO4MjjawcBn7wdygBtAkJpzHOYq/eaJEizJbxiEOdXSey3IdLrI4
FkM14W+WyDliIOm10l69yW1q36mYdFAVF5WOMu9MU4w3pTC9m6jJxnUCNeqOhhWEEa+C8ULjLlVO
uNb9U7d0pEcUNs1Ka2SA2bl6HcllZTvPHoLl0Rpe8twx9lZo+A/F9NIo4b+aVTw+NpJKIewtMCjR
6rvaGWrq4lhvTSKyA6O7ePLTyfQClQnncPFVnsbSmAO8/zdOPFIkkpGj7tu4cJle1Z0hlMQdW79d
O3aGCto00mB2GZo5VkZ01Sx1vnVU/DW1i+Wh8Mf0gKtluSu8i9Qodl37zQ1nD2nuwMQGWq9x3rit
YX8kABAuSVxXo06w3kNEh7EPOy/c0a/wK5bjAeNs+WCavTzaBsaYSGYzVwaseafGaM/2idACdFfF
NEdIrqz2Vi1yDqwMsZBlO5wYnpnibscHZod2trfkdBjDxjoLV9X7Xi31XWLwJYUx4KtFkoh3XBGD
86ZNy90lpaC7kalLg9yU2aGh/95mXfMVeRn2pSFuTqEzR2csNXKTuHX/ffY6/8OuB1yJcMXUfHDY
IkBnJM6NR3TByhpKTMrGDAUUWenTJDCdBrY1Uwpg9/JekgpNEt/fzW5TBwM2rUv9bFeL+TgXFrNW
0jbOrx3bKG4TWxZvflki0EmwTi+OIW6TzMyPUUWx5xYKjURWOobDmJMi4TYOyVGtEuOhLrPxpDrf
pvFAPbcPZxxNWDNczAsk/1F4VDM9U1/Yhz4MvXVeJO+q1WrNehyuU8d+Vk6r3gr6/JXnZOI7poAa
eW2cD9fApjgeemMoD5dkq+GCgY7ce7nLeWOK4i0HWOqSZUQmoftV7WSVHZg8jq92YZAijmc3AtCk
TSjq8aGtxhe3QL+i3TKInVJFKw9VPyatDJazqqfnBEXeleOlztbo7cc4np1tBc/6HDr6mINLbnj8
XyLyFzaMYkXqJXwi1of+VJhLipCe7p163T30cxMSiDLoZqvEmOLlJ2dN2sudnDoTZVth3S1p96W3
ff+aina+ay0/hYM1svuB/m87KN7Kkjr+rvFjdZVH8ykrWwGtOJaHSzu+dudF3LBI500sEwM7vbFE
t36c+dcW97M5qxmLlnDfeYtVMKjsKx041v4GznhYTZbKrtH1OzurjdJr1VChgnTOLvbquLHXEawf
+c/ZVax1t3cSHLZMXjHuDSMXz9wDzcNY2mHAlQFIPXdOFO2G0a7ilTRT4tJIZYy/IdjtvJWFM+lc
+352Q++eBTQ54vs0muODaJ3uGAlLr4RvwHZeItZE0nh7xnCaZ9PwwntcvupMWrSzNZkgSaMcoqjn
lMXVANq3zbvsqlgWq1iZE/Va6SlASW6bvNl1XTofCEeYvi3C1Rv6hoySJx2Lr0lIpT9gRjkaS5x9
yYZIP/1E9Id50E/NMhqHMfbbZ8LuayhjZiVXVtVfu5PZx+uyIdgATMA9GcI0tuY8D68kFCUnIeZl
S790pb2ifu0XbV3LeiiSIB/c8JIP5D57FbS8GA3jNpwMZI3RUL9KFXpXNNR1urZaX58tI5/bDS+6
ghIt9EJkSQYeH9r9DBIyeSdc+e5tM83Dyu+TEmdaDfajmSjaJFF5ij1LgjelmDL8Ob8a4rREWemI
i2CvHD+YzBNuLQRJiFXH+jWbI+8uNLx5z3x1+7xMZYelPNTDtb8o8ATMjkCzix3mnGNLpZ98nRU7
ona7bqVTc0SDgZgBVV3sfzcMWgiKr5zKM0b73ovxY75kCYxyLhf2mLqPoxnaxJD17eyRIoMM532C
Jyb7pnLcE/irc93MVruNnIrJAjaxIpvFjdUPbILTJrXqsSSbwaxuEXhlV/VMKUytkL1PLTs56Qrv
ru4s+zB20n63GjMiMshyN7Owl+3klhZeVy7h2Z/qV6PgjyZOaNgd3V/P2hPrqKj1k+6T8NxVLilc
On9y8kKfC1PPeF+ZsH4xGuXeXR7bySFs+nLnqpKHBJBXHTLpFxtBUOA2qUeUiflcAwTT6j8xJzxv
V2azII5NehFdjY4gtxV1wgPDc61hp/tuWUUl0i3qjnzZuYnDtIkuX4IhHdWHnjkXVr3S9Ws9hxfV
pU61uzJUobbmUKq7UPkIZgk2ql+jufY2U+t4b5ga7GY10TLswrhEueoWg9wK2JHrEnvHk5hAyNdR
ZzkrA73tAdNSFRi2cDexsOa9lKAj3OuU8w4Sm5WMUvMfKX//n/X+hUtGwEf/96z3Q5v8j/Nbmf2Z
9uav/IP29qzfPEUKr6XQpQh4b+wI/6C9lf+bazsekhMhTTIKYJx/98n4v3mOywx6G1DFlCZ2mH+y
3u5vvm06NG+2a+JPxFLyd1jvT1YJ4bl4MxhwLCUuGZTin0jvugylzT04bax2cO98OTUnLRlUs+rS
Ytz+4an8BWf5ySzxj8+CwMfxwZQC9/PEjWTKM7LOygnTcR6jmTHKK7itYk9uNlKq1LZ+EXf5V78N
ppL0WUEMsPk5m1JNbIVS1dOmq7poPYzEUBRFVtAUqvEXH/XJ6PLzpyklgTLRUfri8xg8JlManY2c
fyP80L+1jK59h1vsH9VoEzbW5GF41aZehSgubbtfzd77qw/3XEtZfLQNKf7pHRK86XfUzNMmc8ty
72DuXEhCM0u0tUl1ZbpWd2vaqXdI8zD9+M+v9JIF+S9iVv383TiaTDh5yzb54Z80E5EFTqTsaROS
g3NFIZrtnbpPfsGw/5xy9eljaDPQeriStQOc/uePUfmcu3OlJ2Tk+DkqKsazNzJtpC4a+wHgzdtk
2iM0T+Zzdis7ekLEuTNa5AEQ7m//YsuG+GbwCroKz/qUpRpqQYRZgcmgMVBxgFkTFBdX1S/iVC8O
pc8/2DHZ+5Zj4RvzP31KZEOlpYSfbUAdly9gWzNiqs6x4lXrArESttSV8VZDQ8uVdLzoEXpDW794
7J+4/svLRW4B8W6bUIPe5+E+yD5Qj2i+hN/TgHrgkV+cuZ9P9hilAOQDhZWy/fu//3yF4ijCRcJ6
/mwZ88DvjXrJ542J1mDDFN/v1uz/UvX8F4+XV0eMEe7Af/8QX9cq83J32Iw1DVF2ketyEv1vLBX4
Vsm5f/HgcMT/edW2vahpoS9LxQHA6wuyA3Uo878VpfxzCyKFITXE9tmD3uf5D7YcQzngq95MGahm
Rx0XtHbh/+Ls/ou1AGrE8eYpJCfW55FGLRGFrmDmzkZ3hD5ZVjSgLO6T6mmWjrl2J23s5CV24z8v
hr84wR1bKdcSDgeM+VnH5GSUtUnb8QQJGtiKHO40GjhtcGz+KiL2s7TostpZCcLy2G+8q88p6TnA
LFLpBZomMdCI+mXivHleRTiMt7Sms7IwtpW7yRoyIIp8IHWoUnP63erq7ia20rBZl1kTTQevsrDk
/+3ngEgfdb4pEMNZnzfFks5OEpHRumnBu4803OWW7sY/Ii+If/Gifx5gfz56eJGCu8wXJumcn8fJ
6cEkiW8CmfGkGRhOveNmeUyM4UiizdkdcZm7qdoUdXzKjPDv2bdZzJKPRutnc7Zi4P08LGXoQ2uG
AoevVoSU0sQUUAoA5v/5cf5bISItF50W68lxhOtdFIp/VPoNUPJKJ7UmHshJg6puCCUzLXOVL9G4
czxj858/zv6pT/rTM6X2BpX0lC0RvrBT//yBUYj7VJMQuClmERdBTkhKE5hUE8Oqi3XoBKQv2N9q
owIqQM5GyrKVKwR2JlJWrFmjGTurqGM1bm2K/Ohom3DbeJZkf87hV+s9zG710ellsNZR35TJNgca
poGwkQKCvadwiqS4IswJp0vPkiRksqxUFVrJNhnrQZ6V2w3fQIXTCVAlkXfLRETieVn8wr/YGBO8
QqiH1n3BEOst4WIUa/QhvbUBE+vsp7Y1JlL7yA5M14psamdN9EEa35ZZXc2npaykR/8rQwdHHvmJ
xPil8YeFYIL+aSaXlS5rRugjBicJUEz0Dyga0geS6KcIUGxCHzMayi8eyiFNUP3kll3gzyuJTIE0
HDgWaq+pIOIjC0RTdzKCbnbH/MZrE2YnLVVW4za7kIFeL5u3PMxtFZhYy82gVnxQFV+SlkNXpW+h
xnKwasNk/t5FRUqqqJl330PLtHFUcdCaewNwOz6EfpOc057Jwati7Ct3Yzj2sr6Q2uCimUeeSJD1
WF2u7X6JqlODxag6gzWijlpJb/aJPo4aw8kJC2mFue4Ht4V08Qd7COAEaxZJz2WxVm5Nuzey27PD
YISdebAJef0qyVwt8cgRABjUZeu/Ixqy4gOAQKY2FTDftnVCE/7es2ycJhNJpRopNdWDCtONmbE4
7ge/GdKj0rZx5xmZtEjdwKm/cqaSCeVeR79+ESRAQ2WWJt1mQoA1bHXbgNlA8/lvNdGP+a6dNK5O
Iyd+aTWAmhrHIWuE4uvPvQ5KbYVXohzm8ITL0/SDZsmNY8NDrgMi1ES69YUOq5MzXLIAbY6aHo1O
KG6zKHLaI4i8W68cnubjnGOFOHqISGa45KzVJ0Jt+5sCKc4FB8DXs54QRGIYnWY7INIvNjdlNNk3
yRAm5ylvug7PZ1/+4N6fnzng4nKXuHFH/10KJgXUoWrwY/SO3Mbkf0Y7JBhpgQWsSj60p1JI43LW
b9ArLuFQl1J6FS5F+yNn1/vrLq8hKuTEvzHVDZ63OI0BFlUMkAh51ciHyblYjRrPS+e1TeKm3LRC
q+l2IaK3AOkG9MUK7/QCK0BN+nBdux1cqTa7rg9MrzNczCGiKAIbGoIwc2Hm3qHycNHjyWzkiMkm
b4xrwm/q/kNFTVw8dZPvGytf9vVTLSs5vcRR2d1NA+Yt6D2H86GIHTKcizpcwq3hstLZfDFUBwMg
WPmQ4CZZNL27kAsJyXFGvRA+O50jCQCNUkxajSmmh5+H5d+CGP7XVPM3MJkPuv3+XV+91Z/19ZfP
+2c8x/8dURu2RXf0H1CEvBq+QwD/UTv/86/8Lp6Xv3FToXdXhMqih7Wo0H4Xzzu/AR0wtgxjMRmU
zmXY8+8wgpBAD1Iq+pWftfQFYfifcRvub4KLilmUeNjIwaSn+jtxG/Rif66piUY0qdltgA5fAkoI
58933MI3GGTvkpFam8UXJ+y9dwdr17Ci+mXB+ATkjcEcQVltktKHrcwtp6gCdxFo/CLYgY9uaMAs
yZcm33zubWsD0G9fm4KYrLV2RfTRRSVxi4ZajOvaiod5j+oDhq2vu8beeY4NQzBbCcoRodtkVThR
fOzIhV31AOai9jt7R+xb8hR5sHibGo1jvB2LJsQ0Kurwza5TpJsDZktS0BahiCRehqlaL+U0YfGR
SsKbNpUgLih3WtqGqRi7deaE2U2PbjFfdZzxhCDIENuqUzp89RJye02mN6G0NOX50SFt+pRFlwC5
kUjgr21GcByR9GlSBkOV+8thyibuLvyV87fW6iYoorCz3tKqSq7SUI9kIE7DWVkV9jY99Azf7GaS
LQF6KUFXrWUZinxCIs9PjkG/viPWpADI5CxBStiW+iWNIsugLpBDhDmgJtCpwfTwYlPc3jsMBuQk
JNsJ9/mcDS8hUWLFBoa9fUGLIl4VYcpfVDSNX7PGb25CmQwMlJ3kWATcXrGxRfuJOqSZ0msEyEiH
etRuzJUOsSBBTK907Xvgv5X3xY+6U4UVH1YKfzFVCAoQzmDjRuFdnm6xRBDXiCoIMi/2xZ5vQXBl
0Ijk0KVtsvFJIU3sbZJPb8RW3ZnWmbTO1eAtz5ADiGCqRcPCJGs/ala2awTaLtTGdIr3xbCfvDAh
ILboAxjxG3fGtTz3V5ard7JYbqa+fzRDn8E31hfu/bQeb5voSy6T74Ix02lkvkCqnLHAgbCQ24sj
GTUGgs3wYHGFBaNwwG67lyajiCjTa/qWXSuaO7YfZRzqbccvd2TVw0lW1LjHakJQFPXTapL2tmgh
ID2SbHVWnxcPu/XF6JWq4qxNDzOcejA1KE7oJ8Uq0vYjLYPzIPOl+khNjI4kz8EFTxjmVY5mEgbt
MSRZYV0KazOMpnpgmH2NIkXHl/E1nis2gzUbL6CTyUo0/Q87w1rnpbeu59Wn0u3SYBi78bEjnr8l
Ar8P+2McDe21gogSEQ599O7aP7d2gjOvB3Yxt4mzwKz7z76FLeN6Fl6Q+WtL1FB+z5IIBiJFnvNM
bIqWd6qgC8Lb2c5JdzS55AngJuzgQRZdQFwheVn1CuKApf1VkhgSLvrBUeMWeVtQRy2LhQwHsgRG
JG6kZnlEG5oquul8I7g4lIU/bTMu38STJy82t9OIxNBIT9FFIVQa2yZ1z16Xrv2OCRtmuXedrN8I
vouo232lK5Q5T3H+gbTy5CjEXPOLLdMF2/+HSkl8TU4J2n+2bHCZqmNFH2iz+FoEWM7aKFdJN7zG
wI0ywqEeI9mwHpsJE2ss/HfmAbyx6k5DMbM5YmIcG7tYG9nd6Au0jm3zqBr8oSZReivkrgGjte6K
CSmqRLLLRQ+lW75Irc+QYxeLq4+oL90WuraR+tdk2C07YehpHQ7NeuCXSZTISEyRX9qBDMfvyGIu
Sci9bd8xVYTMagfJK3bM2+SSQftf7J3HciPJtmX/pccd10KLKRRBgkSQTDLVJIypQmsdX98L+e6r
Ir0ShJWPe5pV5gy4+3FxfJ+1x+x2woboNKfdbARkCTkc9Fia77TYSg9cXOAl8GfGevjiKKUGhGK4
mxOb19D0k25bV7w592tHV67atL+2FvdDvszroR13lIStlsVX4/jGy5YdHtow+pjJQ5sdVejkXuQi
Q1p4C05j9B5GneGUziLv7WrHBrrf2LslIIrbz8agfa3ziWKQPPlQUIRuzt7GzI0TC91XIZnE6m2Y
Ul0/ZE9T6RxBaCLhTGcHbntVNx+cZHjUlfHadLstuVFgFcs6Dh9He7ht6vSm6F6GAd201/bNh8xZ
7gbllwv8fjaaR3288cZmNzTOc1elmyqH0RasC727msbUgOk8TgcKzfE0WDXQRVZaEvtLAuo8UW85
d+5Nk8AcW8SvDxFP5WQPb0/SXi87Zvo+N5rbMXJ5VEUksm7RI5tD6GycRF+pSce53lEXKn1HD5ID
on59l9SVy7smz4oFr16cSo1drwe/2sm6Ttx0H4PcPhTor16QPKUcH929U9U+23S6otIlXcM2eDZH
bnhRzXME+h/QzQjD8nU7Xk1Jc7V01W0HstBCasI+uwCi6azbNvjeZOqtNlKEU1BvM+TbNGUHIF3X
9FgNRPrVkvbf6ti6VWf7XoOJDVZ5Z47TzsIgU7e+Lfq1txS+M/kufiEL6WkeJEfgGu5ANrPdaFW0
936jYWwFbaexdGjilbFBRpe2fgrEqs8Qrc/q+BJX7S0U+W/wGH/lsXboqZpYoVnfzDZX6S7e1R2A
YW1qKGq4rsdi24f204hS7xOyGe6Wzq1CJidOKz/vT8tvaeTPfWOB8YGeV9vfa5CuYKm/LSdbrlYp
v6VzEN9YJsJfXVu1vItvW3KzRoY2N2jKz5HSjBvk0/fzEtqbebn3tOu891atmhBcqHNhg0CcBAwy
7Q205Sy+L7HdvOgBomq19RdXv9O7aV+zmGtauWw62wSBHd6GngLDYPT2oQPKBlA+BIzPjeIwSOkt
uFLtQclofv6oqh0eShNVk0ceY0+vmFayVbqdBQGYvXTaA7ElOq2U4022n43PLaKqA7zEa3u07ian
+WWxw6UaEqypRuhtxmtrHvflaVtNeQVyfa2hHB4wo1s9L5N+CMt8Bcvae+iCezekjj1BION5u5zH
02n65mIevTLL6VCrGGVY/VoJo6sa+TX+DU8Jb+grfRrW+ZLserOLwWzAWpoLuLyJ+olize95U7KO
zfumaY89j6axQviU3XU6u0xjw9oZXv8jtJHUWVZ817o9cvfwPqks7mLIBzYjKE0bwDlpjMG4HuN6
XOcw/93Wug2N4NpwDm1sXbF8rPGhUO4Sfp+tbrqUMnJtUO+Bla8TtMOxtl2SH2WQUUrAoS60kT0k
Oevu9IJMm/JlfuSMOXpIYYyF4Por96ty4xZfqlBHUTg/una9NuavBsKieEElswwPMRWhCYmCIv1i
Fag7Fn2VTPGxdjkNRrdZx3aANabq7m1L+9Hb4V5nkU8H7TYrOdnm4SZOEnY7a+3iZuS0xg4/3Z2V
a1sNK5lEme4VjbKlId4apxpt1z6p3j4C3F0lMaSMT5BUgek2ce7H6M6cCNdmG6r2qT4dfGKWzS3L
RHkc8x5Q12B2oEcN+4YEEDKpvA33sQ5nCXTzDBDVnVFYOZ+b2vow6sDnrIo9OUr2nEz2EJbRQmjr
zFagRp8gfN97s503eQGzJvwx6CZglZNjQ7ch17I+bbCTMe+wHAFWTbl9QOW9bTNFqX6Y1eWZu9F2
MU44neZh5Cj+ECczkvGYq8ZSWaS7AOl2tXFXoe8f6p9QV67m0h/UA2qBLaT9jZe1K5IPVN18czFz
Ai3uDC8U9kOL2gStxRTTrnKb68fPwBqu09xvq+gGvMGhVbPwMw9x4cM8GstP0D2bOuu2aHcNRi+z
qN0Kt0bINSLtCwrVhpjanOyzQUE+r533MVmEota7j/FY19cWsjuw4htyuliYzCiqC61HE9oZH4rc
5lB0SijvR6db5wgKo5oa0jKxXpz2ylI8LN65q89Ygjg/Wtg4s6I+WWRvvKWCFFBHHZsySlAqRqp1
T157tTjtN1T0pAmMH10/jA9Fjk6gZj8JTJijAaUeP013/lo3NwYJlCBVV/lwSNzobtasfTz31kMx
kYlYDujkfoIXXrWlAmiJUgJkm+sCKUWr4oTQExhBsIAuWygrqrfwULano4xuY1YEigjh926sk6d4
ov+t/Dqavo3ZtM8S4w73riun8qg2sK6G5meoFlt0FRs7+B5Eo98ZIyITGCfo6JIeUEFZHEIn29lY
6lBwudOGx9ahHPaRb/VWnIDXeWTBMkrZLBwE7vlG7zXYMcVdglq0dx3qmnHgGH4ZMVcHfX6iSvpu
CFVcXUfraJ5UvQZ3y7G5105ZwDypEbkl2yyiTrTVlAeqwl4gy61qFdsaq9FSfWWcyBiID6FxKA06
O+WDsVggyqxbZ7K+Iv/J92Hi7CeSTYhPQiDli+J7Ts9JRl2Rh/ycOVQLDJssAhacWhtHUeoV2N7m
xcDWqnbc+wIfoByiXdLcB4HqbIeFNPoqy8PihgpLGFPFnVE1yHxBbWj2vON//LUAOVMoQ9cN/FFm
atpTFaXtRyj24H62sZEhmKqTu3BR1saUb+vabIEUI8+OdTgyST9+jVyWar1o9gsnv5wLcKi+pGlC
dBuZCoYPvxeFOkIuvU86AZxztTgJYDajxr0lioebTOeux8XlVm8IrY7MdmzhR+uRdCYlmX3IKR2t
t7ZCXLpcRdfmBIw/b2DKN3D+nRRWUFkFzQ2y9u6gO72xzsJS+al4GJ3A574FrP+9boMr9JCQJJQJ
xIwRbdE0YRxSh4fEgEFhmmim1hX5UTywp1usCLZOkxVXsPo0G5RYPxkHa1Gvzd7bpK1715vNp2Ke
93larNCsUi5VR/BL8FfQvfYlD4crp9bB7M+Uv47JsKao0Bi9hTM7mvbQGB5rI7GRE29gxFHigcgw
3xSNTXHQbRdADHTsfq1z7DQL1b6OK3RQVzjj2NsB+ZVXXttz/2uJr09j1+8Wt6KRxIw5lOhNMoMC
Cu3pY+SdDC3IxrdfYgBgMAb6oPsV6Gag7+dxTID3eWoT7JCRUJ+WpEsPEiWoVHtFnlXhNLWAZOdA
iRfKClaL6fclVJsVYuWcPqA4eOOZ8RIcUSmrWADV2nTXzTaBrBhqS1U91icgwD3vcxBoU7gPMSBT
r8g0wvPqagryhnzCqxteknYbFDX7S0fgxmSztUrZTtrs3Huey4nfTHrElXrf6V8pggztazKfuIxR
Ymhi61LiC7WiLEB74CzE9XZGhF5xsVyiz0ke054blss2tSuv+R/cwP/PRf6fk87nfCoS0FLxJg95
+t//m4Y0zP84J/HR/+T6sPj53zSkY/zHQq4AC5gs5X9lTv9L/eU/QQrGe8xDKGKSxvwrDam5/9Es
WMA89JOc/BcZSJp4pZhQaNYxyWWKChSPW43iUrFzyA33U1gh3qY6M/5Xoo+/Gz9xCb6/PMZFeEIO
/98oIIGuTlZ7qA3rpzGy8BbZr1c9y3F4Zh96zao9993CG2SZmMMYdfFwqGs3Llk6h+xb3VbYOki1
L/p8pnYcaZXnjAc90zMfD5b2zhpKCe9cOl10+CySivU7aNuDi+XNUsQ/GoC0/0pa9FefGyclwqs+
dyIvGrgxNYdcKT/levyAW5OMUfnpu08Pw6/aNtolzHV3LsEecrhtQ4v6H/34foe/VWP9/d2EzOu2
IzgCY1Jb5SEEA4gl1oE6sfgEqETnaY1+7ATLzsJ96f2/dmb6GKd/f/VL4OOrVmpG7SE3l3iNMIj8
opvFe7nWhVy+ByYqS625P/TAJr46eaPuB80IL4iczn07zyKvv92YvYHiBkahdfTGD2ZKebWBkob3
v/3tI//f4yDE7KSa/aB4Wn/ozJkyqXJ0yaHh0XeyINOLNSdXRXIMhBA2rdYdIXW2h6EbXfTmSkVC
cy7W7/+O07z5Wzvw1+8QNQO2nStDWi7NQbXn4AMVKO4BSoCG3evsThf+xlu52d9/4zSXX80ipVSK
nnrc8eBNGTRbhyf0WS+Uu1HvE9yHeOovR8c4VRjhk4WPXCvXc0hY3/zdyQmxKMDA4YYTQ4X1TdFs
lSm58KPOTC9Ri9kM8JUmlBA3JBoMHmkpm+soNnh/VM41LkT5mJkRwlwax+Wl4Ih/W1qu3I7wm0/1
ajDsxrArQ6Npzy7VlduR/+tqyZ1MFyK64NA0lBRiHxAsxDzyO7FywF92ugBoOjdZhZDGuBe+jWnX
h2yITtCQtoxuw8IxDvnkGg9yXS8EdqrolTrlxnCY7PiX6eDM02XRhWEVlKZ/R4IQy1HeUJoVtg0o
aOpI6HgT2rSSKC9RbqZbuK1Aa8K0uR7nJF93YZWj48+DrVHm+U+pn6cJGiE00TnI5GE4WLgwoRN4
sYP6Ra5pIcxTfZq6Ym6Hg8IJ3vUeEyf8VyLEv7rt9Cj9egHBgilxE7PjFJOn95NzNCipkvtmYase
rabgmRheomVx1/awpAuNCzvEmRjWhBjOiyjIUN0QC2r8y3a42rVu+k3us09/81UQF9zeWoKtPjjL
+NJOD7gtS4bwbwHjq6ZxokT84kbo/7ycA920NXLvWu6rhfANNGPKipniKtCxIIOqcU292ie5tsWw
9Vqo3wFth33Mi0dbtOvoX4pg/5p/IgYNJERiaCU2cX1RfDHANcUGUiWpD1eFqDF6VUEU5Kk3UT9/
8Ezl2enTC2fFM2cUVQibuLRHTCpxywsNUB+U4Ve8O1buEXw7pXCGsTzJ/QQhiIxOLcoFrv0NAMwT
tvyo6MGzXNNCELUAZhOtY1gDr/gJMGbTG+A35doWgojM9WzxWq5CaJl/qo7zeW6CQrJtYSOEzoE4
MKRLwqI61rlOls3Q7a3chwtxRHgyD7k539R5dR+7J2K319obucaFQGqCoExq/EJPL5B+SL1ZP3tX
ck0Lux/2f17upjTtTkgkDesltEn4yLRNYezbFRFJ61CZrclnG7jreeV3hWuSZNtCiKZgCKB0w2Gy
3fSpyKqPFIFcONGc5to/j9+6J4boiAGchTLzxli06yGGJN9aUvcfCsLe9kgzYFEQ16ceiV7KZkbU
aEttx4io37as5kDPkFWpNzzVbd1uDdtpJzeKQkgaAE5rTr6nlST9qFK/PlfzhcXwXE8LEamjvwQ+
TXeAXfWLDDGNke3lvlqIx3DuIwtBR87DzcnZLZ+Qp0SoPuRaFwISiZg99tSt3aR6+BRRu84L4ix3
udTFCqAo0kdDbWL9xuuDL8ngfXHTSWpH1l0hIntKbCZjOEVNTW53jEF9/bdQFFHln+23zoylqN/P
y8hrqShXb4Ke+1yHrA8TVEeuv8VKF57YqX2GKnto4ireh25hbDCAvXQXPvfpQlRm4URteK4R8B7+
7lmzxaVkklunsDZ7cyp03SVOSphrB68xMBXIzW8IRaTObpSmvW07Af8QKAigb+ZBOWkCrxZMz6Qm
uCtEZpFMUFYGVFN6i1VHspraL3INC3Hp6CUmmxMNj1XLAguZsHef5ZoWgpJK1zxw636B0gP9IrGb
6RCpYSu3K7jCRjlRAxFYIB8OQ5/cYcPwHcBKvZb6ckcIy85cIIUGSXEggJCgqvA2DYxxvU5uNB1h
s8zUcaAarc0OA8z+vY0KlSINyZQORVtvp+EUpi3PeWl5wO78a2NU37GMD+TCxxFDUwnyLJ+K5Sar
LRv/nkFd6UBu5bpdiE14kVSqgHm8yQ18fPPg2TAgAMm1LcRm7eZqM2MMCqkm/RIsDaCt3JK7xiK8
ftvj6qkeqCx7/abvpilDgZvwKK8mw6XKuDMLoiMEaUDlneFqDUpcxfqqTMVtovKiKNcxQpROmaI2
WugUp6fZ6nqp2mlnQK3bvN/6aej+cHZzhCgFRt6mteWVh7mqypcxNdXHpuzjD+HgGVInZl10zXHB
RQN4NorDMs5fs1Ptc6xKOKU6ui4W+zV6rfKc2hcHJHDxnVk56nVq4SX2ft/op+H7Q+fYQqA6HUK9
acyKQxb3+cZB7bkzSnPehdmsrXULZl1Yl2qAV1TXPS+2u1yNzOGXURm7zzwLhJ9hmKkB7nFZcJUO
kf0yNaQ4bK2hoCaFN4sgOtGCra5azSaMIc8vrVVcGNgzU9IWFgIj6pXOo99veHxC8oIxSAPEU25O
ivx/Sixnyxyt6OD2yyrJqyvcXS4s7ca5Tj/9oFe5m2Qx5w67xRLxDEvwOsZMfqOEZe/gSehQCwUz
1bXWalI3/ji18d4JDLyMFSWY1gMgrJN3B1lBq0uUjZ65SP37KWifDGztDkE4xFcIs9VNmhj2laNF
9ue+dp2jZiQGWjPPazZUVTIw+Bs328IwtY9jH0Q7S7eau0bHIiyP2+nayVi8g7q+9H5xbqxOXfHq
JwdtnCZ1S3fa+Y9m9A5q30vGnrDwwery+gJKCscSU32oT5xyvfMcmcQj1cfCNkkNZe4C3g/v1WIc
d0aROvty7GaZSUbrQvRpjhVQMaeE94EHvGU0sblDpJnJ3NJoXYiPdLCmPBg0108b5L3YX6OUDcxK
5jZF68JOGTo6FWGVZ/pVAN2mU+K7um+cCyHyx+lC40KE4FrbstJNlm+13jNslGeqtB3JThcmjJs0
Nvdt3fRzkJaTUcJjusRKOPfZwixfGlQBqP9MX1ER4AVUBab51G7eX6uFmuz/pjfpFGGbHEvbw3Nd
Mf0ZY8JPQML6m0btiq+eSkFASaJmm5WlscuLVt/H4Gw3TmknMlkK/rawiTZpaGu15Zg+BjfxOkis
/TLo39//YWd6Tdw9c0zQ22BiQKxp9EPPG1elCmdRrnEhgNVUUSrbGg2f7Ge6iZffSQWp9CGJQSF+
HUXn9VXLdAqH7O9VvcDkMn7KfbcQvJ3W4HATFDquYYzkYo131ajrciuDuLmVFCHPcRDpfofhEvaH
irrXXYS2cp8uBK9q91kIF0X3sTzZa2P4EDWu5GgKsVvNJSK9ys0BiEGdnAJkv/rUSyU+GU4hfC0j
s9XOULL7ecyoRdetsr3vKVAPJb9eCGDLqIfBGZroPpm7CLnf7OD6UT2/3+sCuuKv5UEEjCh9UFho
GEMcJJInnZo8TERztLNlgimypiCvHgFV/qROm9rsBPKi53b2lhfM6UNH3c7GUirq0t7/mDMhbQm3
V6pWzWxSOqoCteSqiUx3j52JVCICwpEQ0v0wq/HiRLXfZcGHYEAyD5pdctMUISOhHi5YgFSub9We
SjVW9Q3HBLnDhOgNVHRNV5eVW/loadVnM43X8ZRKPcH8k/vUL7FmUQJX+UVsQ2o1l8DbJLaBE4Tc
kApRXRsjCKQ8r3wn7SnXyPtobQ+R8STXuhDY4BNsEmxB6RcUNuM/a453FrL/z++3fjqT/OOWQ98I
gW2M07C4HgbO4wCRHiM+ZKd9Yd1Y+BJs3v8T52a8ENtGUA8wMiYXGxJrG8CEWHmG7NAKm68xRkFT
4ZPq97YXXUFGr9Ytwhy55VoEo8Fs1GtDg41QO/odbr+3dZh+leoUU4jU4oQoW4AH+HpS28DBqTb8
1ARVLXP0N/QTFu/1pcIds6xuas3xDS24dpWnibK49z/8zIQxhd03MOOiVrFq8mMTT9Ug9UByDhlm
qnGvXVivfyuQ/jApRdierbhVgBmb6+cOksbM09qbOuw+VB01HoaLhmYzKWHxMS7H9bDUvxZk5Ff1
ZC2UHrakduYK7XxYwXRIBp6MNJDRbIgAcKNoSh/Ctv2mWirV1lX5iAnUtRtP3lqrzO664Z3Tu5li
/eP7fXVm5ovSNDOtUiMGjOyPDlckK8nsXVxS5yHV+kks/HqMVWcIm1oJCr/TKR3NU2wmChVrGrnW
hWVnLOOhqvUFLkiffB/G8TYd9Ae5poU1Z8ByJwqV2vMdZfxk2LA9luKHXNPCWkMpbI6qpPT8XtWp
5FArH2WC5J1UxCHhCmRGyUTjoeUc7MOo5Rd2v1PQ/2G+ixpkEBC629Go7ziZeqT4E1cXVQOcigft
thvLmup9DDdcRTMv5M7ORLEoTDY6jA/DtHJ8MBnzLSzn9AZbKzw9TqYxUkMh6pNdUxssPJ88vySs
sE/O7pwhk7tzifpkraAsM8oaz4fOlVC7XNef+6AZ5O4AxqnTXmVkAMhzRDfYE920vqn18mulRxdG
+ly/CzFrzA0mBmHu+jh2xEfLoPxJwf/gELj9cGHT+i3P+tNsEiI3jareLRbD9YcUAH46U1VY2Yh5
I2hWT11hlQ+O22AbnfeBu0X8vlylWFVux7LQ9gt2dff53NWbvHRsnvaS4rvcdBCC3oIqlYeVavmT
EakUGWGnbFef5NoWoj6NbRtLeypSAZnuXRUefJXEUroMA3rL29lAHtA1AqfliJFSSm6WarKLBu/C
8es07n8YK104BiyIKOdRHTSumy2W2Y3qfcIgPJBbaEX5MPX/FUKmWPd7ki9bHoVx2ilVqSIBoIfC
SaCIJt0ZtMD2wzTrrvOoec68upfbfqDuvIlB7EfNFISn7RvB8GjnOpD7xpKbLqKAGIpwMmYJuYmp
mg54pW+KpN6/PxMFkt1fV01RPzxAf/TKsLb9xBwzTJTG8JuJNcYHO8BABPdDVOJ49HaPJkSeFdVy
zgeEZ9/hl+dPRYxDt2ZP7qeonmtb7nLy+3nj1WLmpj1UntzKfF3VK7A9MI4e8KqyJcdJCD01nD38
DLPc58Xxik33G0aumuSnC5Gn4cYFfNGmKqdwEqgCaPOgeUlpDcBmChfxwAsiRXGdjKJux75zXapB
Q7OV26A0Ia61RIOtx03fByL/wXNsHh5yuX1VlBJDmIdNh0uGz0H4Fps8GI4yqih6RAjo1KztcLG1
zPfU7Bt+JLtWS+WmyT+kxEuet50zL76iqN+KRl9WTQez6P2gO7OI/o7FV1M8dUEgNPBx/MksYAAm
ens1urUpNwtFOXGbuWlGZVfgB1MVbIBT1mteAC89wZ77dmFbdHobkGccL75WOd4e8jcOZwki+vd7
5nTd+8P28lvF/6pn1MhWddwRXT8w1Z9LkXfbEX+lx9oxS1w2R2ONs8giI5tg9gjROlKSZ06O4/pz
X4SHUg/z7WRkrVzrooAZHpaSUQaf+oXOeV4Juic1aS/00pkxEAXMfQgAtWhJUPRJ5Vzr+Fzu+skZ
5JYCUcMcDX2aLiPwMyXI2qtcH3YY2agXuuXMAKtCyC6YLNhJhQkRdAu4RfGc9XdWT/XNquxGFSxj
FbungxZl5e/PqHN9JezLqrWMvUEpmq/YXAohxmndJporvbtwej3X/unfX81YD1+ZCrB54ne9Em8q
s4a5oGhbuY8XTsaK5qaAx/rUn8MK29kugrjUWdOFaXTuFUoVYlmNzDYxSoWkC+zPLQT/eI19S3qV
t2qwy6O2u8GRFj8bzShWZeOZP7tS49Qn99uEjRjVM5IrU0v8HJWB28OX9xoZ4amhq0Jkp3Wt1urU
pX6IY2QfYXATtFJHMazL3w53rmC/PGrt4ptAOVc9wLm+h/Ip0yWayGWPFmUytbxNfHxjAmhgAANH
/ULg/XmeaqLsWWfoEJ4GwVFXzR9Kxu0NPyi5KwecyLe9MjnTULGXTb4zgsvhDHm0p9yVirB/EMpZ
8Ass5ZKEt2+quVZUi1tfutm65PRwrmOEAAZ10FYz78icfKIrBAjrBVd3ufEUwhfaPeBw14RdBtJK
h1sJGRv5jSLZvBC+zjKA8slDMl5ThfVah+vkVMo9cEEofzukWpOkUbiok1+l1sfOztJ1oU1yiSlN
1EBXeGNxgw8nf2nddqtDPlsVyBk2Ut0uyqAjbLPGRdM0P3MS88fkpEAFs8H9KNe6cFL2FGs261Zd
/Cxqfmp67XvzpXXrz8kWTdRB62YBmKoaOj+a2/g+aEaYeVacPaO4bJ/kvl6IVC+ze5cSy8537DR5
UOrQXkd5bsqtjqIcuplKPZ8tB24+N8V9k1fuHbdK98ISdvrGfx4ONVEQjRSqVSAPtb4TFeYL5hrY
NOIleQXkqL+q+xDi5vud5Jz5Q0Lc2mNsBV1TNn6NX+AqrfDCc/Ky+ji5c/jYmXUVrsreDC9sw2cW
IFcIY1BoVVjPrXuEib2LwVxitC4ZCUIQw6mxlwiKtK/2M+RFl/ry2hqkdHWGJmqmk3R0E/Tp7jEt
69tS+4APqdTFDojI28XHLk20BrXpwnrt+3U7TlcLdYsXRvdMf4s6sLhwvWGJCj7bwMp4Tp0cg7Cg
kVuURR2YWQSZVRmGclSsaF227ZospdxoiiKwwvAmZVR15Zg4OKwuyv2oLnJ7rKgAAy8UTiUZz6MN
+LLE2cgLE8kOOQ3DqwOy4urO2DeQne0en0/c0VdQQKTOx9o/lNIJz9ZlpGJYrFh4LUQOhRJ5eWkZ
ODdRhMDE9BmAY2opx7j0TpQlBUZhf6mw/lzjQmhaPZYlTtsrR9D+8J3K+iowIeC+v4Cda1w4AA+D
F4flbCrHUhmfFTVeh2l44UHgTNOiwksPk2DAZl4BZlhuVRMgaV58kfpqUR9t961mFy5f3RbpTus+
AuWT6w9R3DVovWcN7qwcVSiyw9LsKqwV5T5a2FAH12rmBVHvUe/MB1i2G9eBtCXXtnB31dQ+7YeW
z57C+m7Cyy2r7F9yTZ+G91VUhrrRzaXXKTzeueE6t/ovFtQOubaF7dPy6jmHs8vsMy0XR6vp3tT7
Z7m2xZicZiUbW6YfkrrHPgeyHg5OJ9nfQkzalhGmtjoxAWv8pS0VOqJUzQUkfyEi7aBpUj3BXHYa
Zh0IO3eN3hyWnVSviBqtNDfquo9HJko5wRRVNuS05UJHVGi1aWNgm6QGx84ptg1KFVQ9Utd0TdRn
sYPpreXx1dFQHDk/KFN14aR4ZpES1VljOoZ9EwzKcU5KCzRBu8a3UAofYGDU+DZ08gHjDqV1vKNZ
z89aYy4ItPpKsruFuKxDE2NskJT+ooOg1HrjWVPsS8Km0xf+4QBtCYHpddgshMBw/XQpP8ZYoe5m
Z3n0TOuSMdK5fheis2261qumnD9QgYSIdQtCuc35Sm6WC+GJYQ4nE9NGcxdF4SoptFVBkkeycSFA
rXjUFqiulZ+4UCiLsMlWczbKbZqiLguTYARwxsKXW322xc7YhVGuXnpgOXMvEqVZGQ4e45IjotSS
qf9qeZm+Lpeq3+tpCjQTuLh6YXKemT+iSKsqnYlcJ/xHx0gHTkRkcrf4zXhPtm0TY++P8rk/Imyo
wZAtszrMld8Cb7k3F8c5uHHyrYgX68KJ9HRT/0MYiGqtvEoVno0spDamibEIPiruZgnN5JhUi/aI
IbeyqfH82k2FikHO+7/qTGSI2qfYxSVJaZTTnmg88ZSHG5bSfJdrWwjr2Enq0Q3qwtcxEd33tZ3u
utQ05HZzkcPoJJaCIXrArSOcvIPZLNd1Mss9s+Fa83YtrUgucdUOT0r+KLqrzEB9XLRkkXrJ0ET9
k45Lg4JFyUCyI3kCy/hl7K38wjQ9M6CiBCpEW54DRmmR/KX3dRLeD3YlJ43XRLHTWGDnXeRN61tq
jfF4Wu3UZPkqNVlElVPX6KNZJ3nrq2H/PVD1ey3LJJsWIrfvyWMMcIL9ti/DW1Ov6w0KsP5CmuTM
uiCKnMp28KxIcQcfF7MipN6W+0esDqDDh46HI7neEbbfstIwfD8lsisXdI9dmAet7R/l2hbCFAsf
vdPnevZVzblRAudLb/c/5JrW34aRwo5ijV3uHqdWsVdtr93aLe6dco0LMYrJUWRrQxzxyg5k2izS
R0p8JKeMsOt2yFeHYQxG1Cf9fboEX51Or+TGUhSzTnXvhMmkeMem7rAw1NsHy5XNxYg6qC5e+riv
cu8YxUyUuSuaTexlhuSnnxKTr25nHBaStsPVyadM91Z159sgaZ6kRvMfIqiTzWphKKXvlKwtkDRX
BplOuUVRFEHVQ6CATfAaP7K8L6FphGvwnLXcJUdUQWH4yRHNxl4Egf59TK40iS6F5pkTlCiCKhnN
VEvYQdXR/gmLM1z3gf2lx29yXzqy+VJR2WR5k2UHs8JfwSBlSTp75/TmKLdN60KUFpo9UpMSJL5d
DN3eg9Q95Hlx4cR0Wv7+cGLShTBNMMFAN1XxBOfYxlWMxxQOg5acnEEThU15a0QJptOJr0cO1Y+8
dWPhKVmppYnKprwscRIru5gHeu9JCU9OXKqchEQTpU2VhUe9q6uxPy3x1WIF3xelHuXWAFHcRHlO
1iyDG/t6ET3EVvILo3TJh2ZR3aSnGo9i+If4bdA7d17cFV/MyFAu7NRnZosob/LyOFdUk16xE+VR
zccfXTFI0a8NTRQ3ORSfK0Zcxn6JqRw7nXoy7YtNuXl+8nV8ve62WCzgnKlGfuaqnzBS+9hnbSm3
NorSpt7uHKrP69BPZ+TlYxjvzToIJRsXAlRtNdMZgGD7hRIHa3fCycUuvY9SW4YoZUK7pyeFxZer
8VSuXSsfcLOxU7lPF8VM2dJF7eAOwdHrh3jdYFeP4fksmU8RxUwOrPFZyVvybon3VcdDqNbye7lu
EY67StguWZmU5IFiGwOd5snJ5GjEBgbpbyfiMNjzULWxe1QSS90mUxduyqaQAinT+ilwXx0vTNzZ
cIXAQA0I0SdycBuMop/lOsV423TVtzgu66FzTPMRq6EQbFqcyva4EJ5oBjz8ppTgWBYKJiOedqXM
meQzrCpsoJjEI95qU/toOpP7dcJ56Ndkk2WWW85FTVJZqVo1Rol5nKva3TU93o196v2S6XVVVCXh
AZBAcZmMI2+yz85cHZZqkDqhq6ImSV8o+rNHWz+GjVetyrWe4Aot99XCKbfHOk1BBDYelcwstoOG
d1Yf5Tu5xoXoXJY0UHGzHo/m6B4U87QRGVLZPKwv3s7x2kvwMw+18WjNquc3i6HWuyzsHDnVn+oJ
4TnDiC6RxnXHeElT3mbicZ117Ue5fhEClCoqNVtqozsaSlvgvrL89GZVchoK8VmnQYf2WO+OSokr
bRTifZTiTyP34UJ81vCvBtXQOmzLuv3SK4/4lj7KNS3snhYymGoil3wE/hSt/h9n17Ict61Ev4hV
IPgAsCVnNJKsoWVbcpxsWLZzwxcAvgmSX3/PZGUjGk0VtokLA4HoRj9On+NDgiwBROnFafH/oJEC
Hq6DkFNWaH0XK/FNlJ5b85HYrIzVCIoczAuOWVyHEBCPoVxaBm6hFrHRSMIP5r0p2JhNQfjazM0z
W5SbU+GWcTZmGDrV5mMW1SH0FX0++w/bFEVOASixYUh1NcdADPLL8uXfiqDYGhvh9ngSG4W0A/1p
lioasz4o1zTikqX9Pn5xuyyWdfp8aWoUFNtshapqysFymtKhcDQhG2kURuMO+6/bLBdLss0SCr7E
KXIm3LJOyMlNUAOsWmAl6KGbv1Nkt25HYhnnLJSKpgkrj/Fa3Kli7Q4FC9wWt4FGUDWC+nO96mwV
uXpSjaE1pEhlqY5Om7exRrOYy3nZqc4otD76Q00hj3jCuPfuBtyBWqL1FklQ3xECVWwNFfJonwPI
ahvH07G5ZTbiTUZSv8vInkdQoW0+eYX4+/2TuTyW/y0pkNh65MAVvQ1InbF2FPDHfAqCn5cQDIJJ
pnV8SG0s1s5HsgV9oLNpLEHsOWaaO3H5BcTGYqGXMy5RHOlMBuBIT3zAV1kC1o7WzRHYgCy6FoH0
ol5l0BkCjWowrPofn7DA7cWzSbmgxpxjQsi0WSSX9ivo8ONk8RR1C5BsWFag+lGUfqEyocYXUBz+
PYf9H+9fm8v1eOPa2NyVey9Zt3X1nPXbX3okP8OQub1JNiUXyAxzTzZYeTJ+Gu17ojfiFrrYjFvo
I87hYKo5W8jQJxDdg9784JZYEBuQVcesMFTnU5bPkf6JgtH+iizJLXixIVm8wJQ/CB91VnHQExTB
9iXeIyeQBrFBWfF0oXjPQ511Wy+OaoRYKJoWtwaNrlyU2HpJu2DnTRWaIfOHuKuSfDHt/rFqx+gW
Ec21H6C/e95cYTJ1HPYh44UXdUmHYzpuXhj87XTRY+tB3QLAqE1humyPi49y6fRhVbUbHo7YaKR2
LjfO6n3M6qo/09X7CHpip8FJYkORuIrUXO8KsddSv0DM/BRFg5tbsaFIkWx3dBcbuPHaYykSxxcV
ez+cjtvGIpX1tPSaVn22hFAur/fgYR17t3YOseFI+1zspRcUfdb0wfqJ53RPt7orboRel3T5DZdo
45FYtE9g4/C6bNJEtAfRLvyvtirXMlETm0EfDE3dWsXSMeSILgbxS/VoH9c+r3rVZ97qh2ku0aw6
cgBjh8P7n+IKmw7e/99/YKgXTsJ8HDJous7s++73ZDnzKddgqA35/KrifoFEuKnBM3wC/x0IX8A8
QrqvhkB3DnrH0HpPoR47do+octc6QXFu3pKpa2pEF36wp5OoMdrIm8V7yfumkNk8kJd1HIR5MPnG
FNhcp2A+LbrckqIqoHLcewFr3Z4Dm8JqpqzdupV2Wcm6EzDd34b1VnZ/ZaSPRJbb4DlfgtLr+kyD
Kj1+XEVL+J+RVyH94e00XHjEtvG1bbfGPHSz7uXdkI9gkTPtGLjFvDb/xFg0azACl501+XCHouUP
jJG6vdF2S7doS76MYK/Mdui/c9He+aW5kTNeiUcjK82ouTb5wPc+Y9UwiyMEX1aIxYPev0c640Fl
/v3LfeXVsJFgpG39bmyCPuN7eBC+ZocmBr2f2+L8d8PpPQq6/Yb22Ua6+bMvWX+EXvTo9l1t9BeN
fbARNlOfzXXZv2ilgrvKmxu3wM6m6YqZ2SXo0MYs2KCTDGJ/qEZDntvtYC4f/ReXZTiG8KYZ9wbk
4VCzzvmjZJ7bnbSRXfvibTudNhy6BKlzLxaZYIrcjcOQhJYvJHE0QyB+7VHhicaEQtiUQT31/VO5
cuVtZBckpdWSL3mf5VC4TwnKUg+sYmClU2t+40b+22V943GyAV5UypCANw6PBcTNvjd6/Afqevoe
Lh5Dv3ux/gnK1fwD+LDbw7qSLRkbBf0jQcY7v5/LT1AFLA+T7ND5XGs2PpQ55Y8lJuqHxMf/unEQ
V4wysJymFpBnHDvYTVE2/wxSLuDxXtfT+6d8ZXEbhBazSTUkYE22BNWnPejLQ7QAXu60uI1CU0x4
tWGwSbbK/5XF9tD1bkw/xAahBcGi9nKTQxZG4jjHzQcQMfzttmv2uzkyD3zK0dj2GW15/4SLJ+7n
UU037tyVA7e5tuLdb1FbhCcfa3Mm7DmPvBskZNdWttxIs8Zt3s6iz0Tvv7C5jD96rN6+uB3K5Ud/
8VEY9lyB4y1QQQtW5Csb1ynYNV7cFrfcSD6XmKBuUEQTum1SXnKZzBxG9P7ql+/2hpH/S47/y9bL
aJ0GryiGDFTw/oOnouVcb0Q/jlEkH1UYtF8RWc03pgaueC0beVUU4FlqowGJkfTytJ1VAz3PFjhe
QIXdngubhqpn3GfD2nVZ6HuPyEtPw7C7pUc2/Coole4EQXBUsSX62qDm8GmNu8nN19j4qzBqy7KR
+Mzg6vXStkLle2kda5k2/koOTbUaD1ZbLV57Jw0oj1nBf7x/ha6Ylo3AQpk0rMpctUjX2d9hYaBJ
1Knq6LY4/d20TFvkG2mQf8WDtx5ABlIl/RI55kM28gpTPV5Pm7nNiFd92DHZjrFPpOtuW7fC0p0o
ORuo72TtXn7rEEyPcnHzZjbsKkdMJJp1kVnce9Pj2IoU7fXB7Z7bqKuiy1eotcg2g5zKATTffzRa
fnU6Eht0tZctukYcS8eAix0qWfxsd+HYUbNRV72Z+nxuOiQvBPSka1z8Ne7UMT63YVcBuPA9U8F1
tdPY3NPQe+Z5a9xaGTbqahxMLlRAdLbMrD1uwF8dqoo7fk7r/Shqv+ui5lIH9KYfrCw+6J7dSLyu
WL6NuVJRvch13bpMlGVwMnMRJJR37NHtslihXeUZkNetaMD4Dd6IqvAedN/deImu7dyyza1vTFAX
Rmded5BhGGHAPnBSxkLV05qAD1vORx7jnSCL/inL8aHa3PSGsbaVJo7lANodgdJiHWwJeHjSoXCM
R224VVkte+xB5zqbR/Y1osk+5t+cPqRNHNUAAbn4esE1ialI+hSi5OJG+HLlO9pgq7wzkIytKplx
jjW7KZfQb7mRHV6JVmyoFZ8oNCR1jDtSCEQqrJ7Xf4YZOqlm2s2L29FYxilWBj6wgUkA0SZ59Hj9
cY1M7/Z22hxRqKMLI0QoM42KmRfmD3Nu/nDbt2WbQ7nrjRK8bYw3j8EW3uWs//v9pa8du2Waw1Rg
2BESE1mHbPNhCnWf1ijrPIRsd9k8xG8tA61bMq+9yRGwmJEe/YiH57rrnGhasLplou02EIU6cZsN
fL4L1VACOSIrF4+LxS9h/C/hur95PupoRZfpIjo18UGXTnO3WNnqRs+D1xReU5UZYEAkkXr8MjWV
i7fF2pdP/cuuZx1HCyZmuszrtznhPfs4+p7L84a1L57hl7WraalDf4BHRA3nG4iJztUwuEQrWNoy
zrGBVFS0yS7jcv46b/xzNFQuMTOWtsLaYOHB1A7tpUU0LYkQHSrd0Y0TuVy0/6R0WNuyzaBrTKM6
BSVtn3RpHJTBZ+aT+sTjSRx4lBsQ1BMv7Yv+Vhvj3yLuWz9p2Wy07JArY7zNZD9t37bRYLa3VHl9
nAWrPqgK8iN88Yek86ZdJoMSzWexE4SvLev+qAe+fo71NKeoJswfGz9Xp0bW2wtR4QS5OvY5gBpX
2jbdno5CNE8T5tmTpunmwzB2/FR1A9RNjOF39Zb/1Y7KO5FtJYXLE0OFLbi6EIiLbtOmsiiOP0kh
fvq57zLkiKUtR8SjuQg9As3zgEwqwQzSnAx6cKpXY3XLEYmuKoYqxh2bRiSTZGdQ0BucuHKwuOWI
FgH4NAGrexYXBahEoUa1RU1zeP8JuNjuG9fJxpjJWhc0Z43Ots0/sg0a9rlgTnh77NxyRm27QA6j
WmXmKzBVehF/FkH1P7eNW86I1b7B/GSkssLvv8WRuN9o50SujH1bLoP3g2o4h9GwuvhZeOoHNfzo
tm3LY2yY9xQQh5ZZ7UfTXcOOK0oPLrkNtm25hopNfr6MrADTFG0fKGnlk7+I8YZxXvF1NggsZt4C
+ZFWZTX15Wkzm7zfARboIEyUNiz0Dl6oo8QskRNxHxToLaPyWt2UC/od2bDQpTzOMwblIuXDFzl9
Chv3NJdMdaTTGi6BngKGGRmva51godi89cZvG4unXCEVXKrq1QvNeOjL3Um2C4tbdrXlnaZgRq6z
kAwBpK1ImVSR03QPFrcMa9/RaiC0bLIeJeckb6gEPTf75Hbm1jsfh8EwSYWqROv136o1pImYtFNV
Aju3zBakx14APHWblfWSI61/2sNuvXFZLs72DT9p455GgDUoLQsNcFy+hQcyzlWKaYI+7YeYPoSQ
b/zQFtoxHLKhUBUUp7YQczKA5VdfSvUQxsQtILdxUA3a3YBvTirbjG6SQMcGwjrq8/tf93K53zgk
GwcFWQK9KUaBaNvEXSnEIar5iQj5p7/fQgX8WwV66zes11BXURVMe4g/YOJkPZq4+ltHunr2JAYv
vaX0X3ZTxB8Kn09h0iykeQrA8jAnag765zBn2Ennm2pL/bxcfy6jL2/hhq9uzbJ5UCf4MwHKLKv8
feyTpcNrKou8e6o0OEdSFaiW3A0hre475Cmnkg3BUwhJxW96q4JH1jfbvWdkeW4Ziw8Afrkpqwsb
oCpoUaml91S2sy06SCIxbDQ6lV4p6NhwF35JCiayx2Ed4h2eAyHuImi3p5sAFvP9G3VZ5a2vbfkL
sHzG3tSOLXjUlhJzTEYfctC2Oa5uOYx+oHEAKV2UHXxMeU97MSdQH/7htnXrpQ9R5oLWNGpTPjEs
iSEeAX5VN/FzYUPTdF7OW8yIyoLdpK0k/+TUcxIAocLGpvmiRlFAoSogR4arosMa+sLhjYzp8kS9
8UFtdBpZusGLW43eSwH5zb2ka6q3gH9YpXKCv2D/loeQGtR7YRs3mZo4PwyTely26taVubZ/y8bB
xQWxwXVRmNzj5oGDOTRtej+AMffMLVWxkWpVFSAEb2uV9XE0vkpTPQfepL863UobltaAskkREBVn
6Eb6gL6Jr8UEJInb4pa1GnTCV60Ndn6ZnGDtk+Tes9vSlqmWa7gMPFfeGVXwOKlJnSeMjzdM9crj
Hlg+jO7a0NHXTSanVYdp0TXkLoZ++Ne2B0nIzOLtaZ0D6ZYC2J2wXI2spAttsnybVdqT4WWUzO2Y
bAqCrS1rXmOqL5u3sk3x8Il0iiZHz2D3woAY0PFWG1hWSIIvRqCiALr0W+pfV76CDcqTCjUgPcC0
oPR2zOXwgY/6vg34scKsHI1LtxDUhrBt3SAiksMCmiL/JgrxJPTkhBiGooRVZYCwMzWQ6Lqsvfwv
JOV9IaKX9w3gSmxl05ctC1rWEZCIKOz1KO2XQacfCCBAJ93M4o8i5M2X93/ostc3PLQNYNPgjoYQ
uZCZKCKo58gYyihQa9enaSfmQW/9Cmz+2g4Jz0kDDNC43BpE+beZ9cZP2+1QEWld4rlXqKJ3y3k1
G/nMphAERkuh76bJmxPAP0Ra6Qo8sFHhpVTX1UusWfWkds+pRYiPaLt4Au9iYnxE7dNvlWz+ajon
mkgsbSVuq57BldmgTRAyddcozPLqIfz+/ne7EirZCDux0b5td6y9e9unOpiCpDOtkwwFNm559t7f
1wpCc/ArrP2QF1F94FU83bnt3PLtKFm3C/p2CCFnRdJmnr6j/etYy7GhdRwseYMaeJ1VJQViMl6m
JKi6G9HMtTO3Ki6zX5dNWxQNGr7bT+MPU7qbxnHnNmoN6G3q+RP8YT3Ru2XyfkzV4sTuTYUNW4vK
sjfxiu8pMLoJBq/221hEbi0ImzttWVrTyX5rsmIlwV2ex1EKNtfq5HRZbNyaJ6gfsBo+YhsH7wsU
Cx5bf9lv+L4r39NmT+tWf9tUiAcu3PbyvhVcPqDEf6tbfSV2DCwjkqIte6QAdVaSsDpGMRiW/Tgq
jlvTOtaKbYxZwFixL2xusqAHx+UqP2O+xM2/2PDPLtLzyNelQq+je1mH5sc2t/du39QyI1krQ3sz
NNm4svK4jO2cYoqncIy3rEfZ6KqFqhFujFnnOKlC8SgJZiGctm7j7KAdK6AugvSXhu0HwUiJux45
ERBhlNnKZAiqubSD3lMWVUAJCFInZMbb77Zz65mDxF+79CsKKQAhRE+cSpGQ1rsFg7sSrtgYu95v
emREUQMmZz/xluiPKR8PZFCvtaiN419wseJfSg9bGUoU/cMm2zEVO1SgzG+qP90OxzJVDNTQqe8E
7KjWr+At1ukiya3RnSte5j8MZxGw8KKYEEb3dZcAl7wmeT45lrVt4JcvQ28dZyCplR8eoJ/6utHQ
7VR868osYUvpyOEe4335NvZ3yjA352JjvoyPgrMCEWFWr/2DNPVLI82tudIrAa0N+RpWPk4LHWpw
z6tBfeg7xl6LQJeHVmsQk5K6BBdUHIxRwnRJf6zznLtl8jYNFw+8lY71qsCUHgJKPILoGTqa/zhd
URsR1ocBaMlEgCsaU3ZCvSM8Te0yu9mWzcOleiGhUbM2mefR+2XIdbII18jG1hSMJ2BCwpkgbGqW
4KWhbXig47LciBCuPLM2KCwuhiiK4hJJWL+K+7jcimcBtPU/o4RTSp0O3waH8XBcydwu+AsGOSZ6
lqjw6dXt7G14GFSwwyEcEA93Ufk/lfPMgHjRceO2CRs0qqthbNDvRXtz7U51EzuRg1NhI8SWlu/x
UM0qGwqvO9KY3vksdHzFbYiYWfaOVgoxwsAv6tq0eO717hZ/kP94+0UaU8CUTDSA1QZkCPX3fgbU
we2y0N/fqTbcqiGskbpTTGqmYzyLNqkpK1zvi//7+lG8+aMKO5VVcfiFVEYiaRdODM74qFZsxvDK
Vn2F2ljR+U0aUk8nUdHfaiq/bav8P/gwyed+vkR+FLwZD+U+7fdeo2gaNdS7czl9boPEgolG9SYn
mZGw7JMJUkPEvyWFcW37VoBWUIB80QlsUOMfpE4gXz8c+2bVn6qyW25gcy9r/bcowm20WElyCRj+
gFI/2bsj3xuTztqfEazhAhnGvs1F76RJQrmNHos2Ay3rAGB3URD2cSu5euBV6JaccBs/NoCVVkqF
VHyR3amtv8fD6hTicxs+tuyNV8YmqkHCFM3HJfSjk9fnr24XyDLfYDAR1FSQtuUTa9OYFvyw+qvL
tD5O3LJdjBKYXq3wDTmlKiVs0gcvmL+57dyyXa02KXi+19kaxj9VtxmwdgknXTPKbUQV6aepUfGE
wgoGye9lmE+PodROhRVuA6oGwKNDDTn3rBtzkyyT+FEGo9v3tPFUADpxQxmps5lP4mGFxsFhI+Xq
5m5sQFUtB8aGCDBjGq2fe2rqI5Sr3Nqh3AZUsYHsAydIS0C+VDyW8aCex1KMjlu38ykoVnUjQePM
jO3fnK4fWn5LHuESXrzhxGxk32zamNRBjWve031Cq1WgE777UGaDtPR4r1s/vhFz/9tJfOunLHOt
9nUnXgyE1SalTOKqyJOGEX6/jNP8EA0gOZ+K9X9BJ0aVhtILE0XYmGBae7xXkAd6GhiN7yAlRU/5
UPPUj0j5HMRzeNhmMn8SIEkCLUXu34PGP75rJ1Lf5TPyojQaQUV+oNtujkWeB3dGdPKoxZKTpOqn
8J7NBuPPE1i0j+G+vZaeVndDvbbhnb+23ZqifZ73ybwasAIWsqMvTUWhDrtOnloOQHh6Z5rv4PSD
oMKRkMvsVAWyv5Oaaogem3JnPOFlJB+quPM1tJP6OP8Wzr76At0dNDh81D+/cjpuz5iGpQ+MI9Ah
hHXPoHzVN56qtxNbbtOblXvcbqrBUwvyhozS/aAHfSNEu/LS2tg2A56X2PMHtD+WaryLMbQHqTnJ
jpG3FA9O3tIGuNFgHNamwh2lfMfER0/+aLvpFn7oytH8B8zGwprhSyHuZkyk+xq0x8aozmVIjXIb
yqZ6EFr0SDUzBTbc5JWE1GlUBStfDPqXGsvCd3CmbCgojs0W3Kt2g5QYbqdTNsJtIBsUxnkLDVRU
cJZRpxwEkEfDx9YtKrCRbMWw1F3QdYDJ0VanwRx9HDFh7pSkcZu9K/IYq1FkRejnFfex0GWKeotb
RM9tJJtPJWpzqsU0/DbeBfXyBACPG8ia20g2sgCzHgFAnG3FBmFPjxSvYinCl/eN6N/axhvu14au
AV0doTWJ7nYVFuxDgLj4f2hDB4cVWLxk33LytVHjlk4daU8BnOGdNiQo097f4odam7XCv8S/crtg
dt8qkl5NYq4qwN/b+inM6Y9xaJYbDuPKo2Zj6WI/D5YQ08OZ8jyIkFO+UXCjouN06KdL65T2EEBz
u242tI4HysRIL+qMl/lTG5XPfCW+49pWFiMCaehFFCEzxd4g2FJIT1sduVmhzb2oUechSMBqzNGM
a4KBvRCYotWp18RtaFvZrXNUMFaByCcgoIsv8PKp0C0esqFtVWnMJBm8UytaP801wyu6mlu51jVL
sbnXGPSihBx6lMjDbfxS1Wt02gAlOgKJPPJkQDHvaYM201mtChIESspnzYcxwSxyPqRdJOeP62CC
G3f5yvsaW1GTCRUv9vmSmwn+11iCnrTotIcS6TreeKOuWYuV6Sxo8niijCoQTqgtJZjBBYih0BjJ
4dHSpGXbuYHjuA2OK1Y/X/dIoOAb708L/rSkksGNv+LKO26B4973kdfW4L+/qaxr4wHSlrDl2KCU
ZWpEbs3sVGziNvotmtEkFjOw4RAMio+ij7Yja7zX93f+NnEW5TZHW73HZgUks8780Tcp4k/wZJTL
Ahoi6OQAMS7H+0H0sk52Fm4JdBqHs9eAufT9n792cJfL+0swQiF9oOaugiuJ6Pe6aE5wXDfShmtL
X/77L0vrYONTHCPJl+H8iW0QN4R4n5NEMk7Nqi/Kvkes2uOb6HEFudo0va7tzWL6v+irN15cmyit
NMu25R7CnHYjEqKMfR5/GVdMgyU13/WeGB21PyVrxjzNDcrJhyqo8y5tdjLd+90enqIp974WSwM7
GWR+oHlAHzfAmID7n3gCobz+x5BT4lbxsPmUQMZmGAg9qgxseHd8aiX4MYpnpwtigz3YDuGgbtsL
sAgFLBHhxhNvdyum2AxFAXAMexnEJY55TuXWvoaz57a0jfToAH6dZOWXGUiQ9sM09fUTKk5O1AGU
21gPPpreYxL5Yyl08Dyt0fRDNqxx9DeWWze0o4M3b3UWL/MLrzVYeFcZuoVvNlZPFUFUIvIF5qBK
qxVTjVFEb5Wer1i8jdVjmwhNjew5mw3djiulC0ggixuO8trilovn/tA1fYip3kipvzf0/HKMM7qF
azZAD1HnOnOQFWah1/lJzIuPEyGf3AzISvdmEwLo1SKk3Wr1kOORQqPC1Tgt7x1RMez1KqssZ12R
islPWW+M202x0W8MsgdrMYsqW4rx+0jrJQmKYDk6nYqNaAI8OBrxOQE+juIvBVfPreg/uy1tHXjT
aKrjcMXSUnepCFp+GAPu6FesE+eY5Ue5OvbOolZduqpTt46T24HbmOmgi2gNxlDvvGDSPPW9vErC
rtvc7rgNlSoZaVbESNi5nPynCFb0Us/L5PbY2ygpcL0GebSsJQqdzbHsDmJ04lCCr7W8YbMHeC3L
ocxC3p/61txvofnhdlOsYn6o+qBYqCnBYb+xQxhPGybM+eoW19qcoa3qd0V8bLzZkWOEPnKdoQqd
qMIot1FS4T6goCnxOefSkCcT1iTlNM7dwkIbJlUPmL6vl9o7D6rKTxCC3Q4zoMNOx25TkRWMswmq
Nfm5KbpnT88flj52vOU2SKrcMa0IPh/YUKPxtklMqXjd4HbJbSKydd5pjOHiMvNieh/5bXHfraK8
dzsVK6LlXYGXvuqqjG27PNak4mmkt1t8mFdeTxsgJQIFVTmD1UfzcRPfp/wft11b1gmV3aocfIQT
QbHex/F87qtb877XMiN78qJbmPJj30N42Izhpwgs2UlDRXHo24Z/MEv8T9Fofe7zcsm8eV7Seekd
+6r2WMaEl64EyqXM1jbewYm4L8di1fXB6dBsUP4Wa3/dxrjIIhzaWG5N0syFm9exsWqej6/chxxM
KKTq0sDbH9eAFI4bt57WWBfSFF5YZHyoDl04p6GbTjnlNlxNzIahEORj6Tyuk1rvfwZl79b6tOFq
pAd3ptdg7WaIn0TV/9NqUD64fUvLbGcTlw24wYuM9kWVaLLW9wZRmVsqYCPSaqO8tQkHrD6ZJfFF
fNT5vDlu3bLdpollQWddZKoeSVLWXpzOE2RK3Q7GelwhOg1NyxUHsw/qK0TFXsVUOjEfUrRnfy8t
FK1QgP9JhHhAqt+HuX4tQybdHPF/gGi+HowiC24LDdBi9B4NcGNOZ2LD0FoESLQjHM/qiuZDTnaa
GD47tn5sprKo0H0M3YwiY94WpZ0JEESWQ3TD9i8R7hs1ERuKBkWOBvwdwjvXnp8naBkOSc/lethB
X+R48pfH65eKEUgMhGl86p0nyHQBelyAI9445ng2Io17rYgnKYusXSKd7kH1ZfR7t0DS5iqjs4/+
taTiXCKQ2erlnvvCzUhtdcgmKLq6Rfv9zED5h/kpMd9PzIRulSMbiqYqvpim3MTZWzuZqsFnhz7f
Xl1uO7ORaGyqwh6NTnTZ+XjMq/XDwPSNU7k8OP+9jMxGoCnagKisM94ZqAJ9F46teajzYHpY4in6
hkpVfef0J9jtdxDBq7xYBgECgeLgrdsGNhZHcCez6dC2yjC+I807Q1tsfqwhS3eP8TKnBJvZGDde
CK68DkF2vilynHqQ6C3aC26c/79pxlsfwMqD550VlZxhqijw1gdCSPvYbHWcmmb5vpoB7ofQ9Qzu
ziox+fzMwuGj1CQ/bOKizS6Kz6WJ49O6qSVFWxZ4jnb/0gaRTPs+IqdZln/IWRZfoqq/96fh41iD
RgaaL20SsaV88n1VA9nFvzp9ZRtFZ9atQB9lz88l/iC69pB2jvsXt7WD331aTCmAXr7Hz1tF+0OZ
l88A0tziv744xre+Av198b2WulrnDZlUqJ74Co4sjet54xtfW9wKD1rdQ62EBOKcd+xpCvkFHezo
GazYYNJe6am4Fmc5BGZM5Eq8Lu3CUbnNEDEbSSeEqYeS+uIMitcpNbP4C+1+J2fPbCBd4M+DP7OF
n8OCFPFhWipTpb722I0I/mJCb3xUG0znDyGahQY+uWmKIc1BznJvork++lOxuzkHG1FHy5VWwxSL
8xCTs+w1cLZcuSUJzEbUbVG1b4vExAcIY2KVYIAe9Cyr6IrQqTjBbCHMWnTgu8hXcd6nuAfxnNR3
2tP8Rtv2yrW3cXWM5rMMweV3Lub18+CRb1sYOW7cMlezL/CReweLottB6SPpSsd3yjKofQdlZ9C1
MKgwvIuALMWgg3+rQXulrQ401e9uBmAG3Sx1jS+6zPVhrWZ+N9J9TFW+do+0LZsD3kj5Ha0iQhM5
xPmDYZ137JmQp1rivVygJXzj6r4t7AH+Av77ZvLYZ3PcBfmZdWR87HijH4VBsS2pdlIcFZdhj1ym
GL4OZshVChh5sCSRARrqQP24ekS/rjo0AevnBMPG26Mq9unu0oKtElJWzclvwAH/vu+/Ysk2mgVJ
sj+XQ8/Pegr0MadT8LTrNX6BUBJze15sEIsKwbofm4CfqyL8WdDue9/HTnoWlNk6eXmtwHI5KDxd
ZRumpB2iZFljp1if2RiWcd2BJxgbfi5a+hphKDOdSffn++d+xYRtCEssACkFaoidAe6Ij6XcTxj/
GQ9Oi9vAwBWsWEExc3EmofdBjPPJj+Rnt6Uv0e4v+Q9CNo+FDNFmv9NXPUxQpVkGt/l0cL/+vnip
YAm7HMU5mMPPTWceFIzVbd+X7/DLvpc4oEPYTnCZOX/OFf2+COrmjW1MYFzTMRh9LD3S7bHO+T9e
zRyXtrzxOpUReKRgOkGkmzRiE9gKQYvldiRW8FRW/dgukvOziE1zyGfgpNe+ueEDr9xvGxAYBrla
W5TRzysHOos0agfBDnO7hDZES0D7MSBAkZ79PZ9POcjtMPIafnn/WC43+Y3YxgZohcv/OTuTZTlx
bgu/0CUCgSRgSubpfMBN2a4qe6Lw7wYEAglE//R3ZY1s+aQzQhMPPNBRCjVbW99eK9o2PEGnuG/y
5WHtmjCniTjOaj2wwzQku3GvvXB2L/0d59tChRJltXROEc3PSCWssNqroZJPzJnzsH0MswX0ag3n
iT//rCsfxPXM3IJsOPbWJOVgws9Z37zhhHhlABOXvEqh3xPVwZiUPR4cc8bnNwdr33p12yGv/o9D
73TqYDlTjmx7b2z1Bba5fqGOK0rGk3riVRPhXLJafJp5LT/C6NbL1zJKXCKLRzQ7thYdT3exnCE6
98/AEj92M3GBrKNZIiMEGm+HI82LjAIm+/N4X0KUF2alK0O2xrSOavjmlkMT0+e4oc0r2TTLQwzL
z1zFg7xvyRzc92Flbqy3K+vAFd5pxVRv6TokpewZ8piDzGVX/Ui2uEzwcnOO1PLhzz/tygpwRdCU
zFLcQ+ek3E3LXpvAkpMKEj9KLXFpr/iiNV3zJSmPJAH3PFxUVLfA7xxwYa+jHWYgXA1Hhk2pczUr
e2eXW/qd18bFOQcaXY8jTwwvAVIUamsf+lF88xtyJ+Znsl5aCO7yMk5ldj6a7K2+uEd7Ne6iPO1s
h4POnCGzgN0aN8T6Pfib6saDzJWnvcSV3mIQ3YimVmO6ZDTUeV8z+0+dsfh1ttlPmgz7nW6P6Q6L
Zc6HbZmeEWz5KYohoPo1WpnT0G6QFGMlSpWq89TH7T2NFPU7m109qnnRUbUfCSvJLmIc+iF9c4Q6
vnWluHKAulCOiuoRFrUJL7OxhsTIzpszNKpxYxFjuL078FTkGS+6nD+KZI+IpSErOaH2L8btdtqY
MjcO6CvrwkUWZUXCrmkoL1mdpXcjdBO30PMy/BuyOFVkX46JlUs/vqpM/K2ab9ViXOu2s+ZUKFEZ
jPLnMrT7fMeiPX6ybDVnr0XnQostpvwMsP8y5Nt80rSjZwZnYL/GnXvzEsR8aDuKUVnXNkdmL3iK
u+TwbN1ZVNXYm3EhmC0J0bD2bTfygAT0V7+uO/ciuUgUyTcZNqMAvsk6KvHq51e7k7j6VHN2qKqt
sdFZ3oa5Oeb7sas9d1GX6BqHCUXr+mBlZYPwLJRADQAcpD2nS/zrRsaGTe+SbxjzVf5IFr6eTIVK
Gb8xdyJoLVBioniHuaj6xp7CCZQoF5T5Vd8kLtalkJzF5qgw7sv+V4j8XT5R6hkfuk7Qe7+MmrQ9
K2UYiKdpNN8O6B777fAu11UdDC9PwOXLbNrtk1hSfQ/5j1tVmVd2GJfrSqJWThEq13GXJp9DSopt
sJ/+/EkvN/0Xws/foC47oY41PaKStm30rt/C/smMYnystrbx29ZdtAshwjqEsLnBu5wJoDiW5LCf
5363LJftoqh6IqwLaBkTyP5UTN+zJr4lNX5t3C///1MOIx6PtAvXAY3Ldcoh/fiK94ffPcv1mAwi
5F0CVl/megjXghX5dnj9eqZIXLQL/JUgUMVmZZ1CtKhTJxCpnh13oteZMUwZrlkJy53vY9N8aiN2
42Zybbydk1TUFYlHhV7Hbfrm2JqHhdzyor/S9G/w1iHq3tQyKmOl2XlbB5MPOvDjCBIX3lKiXpOG
mqiEX9snIoOzDemPPy/Qax13DtFo6xkbJAx65gzuHPDP6nNd0ePs17pzii5LdIAA1rScSP9PxhRm
OSA3v/uCi2+ZGQWwC663JZ4DtrxtqiqXKfVc+S7AxdLJQDFkoSUUsE0O+93/HVv3r9+wOKfoMSTV
aLOVlrpLfkRj+CMd2Ee/pp0zdJQ6zeTCSWlGOJLm0KhUf/c0XbxyjPw3fiAc9VKFQ1TaSrOc6vC5
zSa/5emKlY1RykfERRFO0PDM+zY8qbr2Y+Zg3/XrXqunVYai6uOSCfWN4slFKb8V9BsYBqFLQmGq
XoYHfQvx2OeMZJ6RosuFRcvaiGpYSTlRCFIki0Jet0qF33uIi4b1QyaznY6kbJU60R2qjo2flEHi
cmEawEEbkwFNU/Y9q+q/OihkeM1wFwrrIzz0Ac6PSg5DAAhiBN/N7Jn5dOXJ0nFcZLzuUUmaKbzr
dHq/ZLVv486qD7qsaoa2isu67z/GRwely2b6x29QnGVvYmjtLBPqKLXdVL6N/K1BGvrk17hzJO96
g6ZDqqIy0bz/X9yG9fuK1N/9GncW5jGoZG/0HJVjsG+P8dq+09Pm92qBR7hfV70QIQ2rhZByH4L9
PrZDcE5Xv/oTZK5/bZzGezw0kHEvJ9N/WJIBNj+Tn+cad1Gq2sgOOZaJlEvVjqcKTpP5QYBm+Iw5
dwXCqkN0zWRwqVWt/rFVK1aQ9lO75S7YBJGnjh9NFJay6dhDEnTTKU5R4ebXc2cNVbaSVU1MWHZH
f55UVAS0+Z9f084SqqFNY6JehdgNj7Jm6d9Lt3oVcXBXHmwdo2HYmDjKdoMn7gmVsvTjNG/iw597
/vIli2fOEuomCn/zNQzLeZ3q7pw0o0YKU8TB56oe+hvZliuy/tzlmwDKLqo/qrCMO8nEicZG/aXC
DsaSh1anFPK6+UZ7qJMlLCURfAXgRbkF2EaPoNq/MlPXd3/+uS+HrNyVVQm71mQD7Y4SSjT7Qxrw
T8Oc+smOcpe0gvR+Hc+Z2EvTDNtwsiM0eHPSkxQWHCLt/fTFuAtcmS3miQ2zo+z3foNgxMpPnW/Y
zV3WqjdiMtZivnX7+iMDgXKibX3jpLmE7r/f6LmLWvVLlu3JRo4yyYDx0yZSn+q5iu72sGOv5lE3
zG+pu8hViPGoZJQcyJKx/VMi2XgikI2/9RxwObxe+h3OTmKOZZBpI48yi7PlDgUszXc5pPxrAIrv
iSdrjc8eDuOdXg5y5gwWLDQhAfzAjib2imS4a1BZRWNtIaIYlgf9lmArzsdQ+uUWuEsRV2SbNB5P
whKyZOzUwQc+lu14o+P/lUO9NHjOjrMGJDEo1j3K3YYVxMwggLFB3byY6l2fRZPKB2ZQGLhuXX8S
9CC5ypr+1BINky6ZtTm3QuOJP7J1no5BfAcZW7yl1gt8mGi97w+NCePuLPqx87qIclcuaV06HVnV
buUW2/nOZnjXPsLdL0yHY9evkYCRhl+q0NF6X9U5XuaXe7w/rX59d5GuMBg7EW5qu1A0qOfcVV6n
ledx7cJcKgKGbI90LdcWL1O9grgkDCX8eu5CfCBus9bu2IcCAhNi0Txq/OO3PbhMXrYfUy0zfZQL
3T8PSirwpOyt3wnjJEV6ytO1Iv1RwlXry/L2aJuvfg1fNtWfMn4Tik3G9LDYmPtugBcARzo6n+F3
6Tnglwjhp/ZVeChUdNdHSSE6+JyuxpzoON9yraYvb5muEtsslt4YYY6S0ynK4VzX3+2RvkUqXGvd
2ZDbaYj0MKD1MGIi5/UQ5gtr/SIwlysMUAew14rv5TBV7ENjyf6WWxv4zUUXLNQspV0UpHvZ11rd
qR31qBmd/GrmuIsWBo2iuifDUo6U/C8iY3PWkvhpkXIXvaraBhjdsKFuoluak12VeAC3WN04KC5X
oRfOCZe9QkQTR309bSXhbXK/CRWrcybDpFAta76wJBpfbUkFkiCbJt9f5MTxIo1XA0G3udxqbDbD
iFrvcPfKmHAXukIyQw7UVnMJVmF+EjEh9wyFwn6BrctdxXRVXEBltIxGAptJmSQPBG/Ufq275NVq
yA58g9uy7emjmt4Dj/cCr7gLXtk4i6ZDU1vaVnwL5Q8JWzy/leVSV7TbkkXgZlb27LiHd9qYT2v4
w2szdqGrYDlQbRJNFlTtc9JuJgd8JW/0+3JSvDDxXexq78eGoUTPlpkZx3tm9ukOwEf8GMPc+1W/
iOhLUi23qtav7Jy/gVALwaW4xg+Jj5TkrMuWd5u1zWe/YXL2ZZVNZjumeERNznw8gW9fcthZ+cFK
3CWhdq4r1GF1YwmX8O+rCEuGemm/jjtpq7hvidUJHUpUy/zNgu2zzALPw8qVNJraJVtIjynfW6vL
JuLmfNl2/JaqS0JpFsQiCJaxzDRq1VgY5tkm/eQquMtB9U09jxsKn0rsZc1zcgAlUYHxMzXnLukU
2zbYqmmFYFxzNFDknlEIsU3vvL6oixYCltNHBt/00rTTfRB2Kod5pV/tGXcpqgRXfW4XPpRbkwSP
tsm6h11ZzzXqQlRxQCrBIzmUfR+9RxHCqdu2L38elWuZGReb2lDmhE85DGUcWf4otuRxWBccHfok
Yv02IOxuzJJPvFrrV2qqmmfaA37at+7WO8KVU94Fq/Z6Q8pn3YYyJWo3KGlR9MEOafS1r+utgCtr
RfJVxesXOdSN51RwFjfMqWHulmam7Im1hdajuet7On7485Be2VFdlbgZ49amCHXLEBT3eQmmf4zy
vAO4xFW4zg2xajKl7f/ekODIte3XG8fOlX67InGJZtGQ9VSXMP88j2RCZcStvM+1pp070b5tO/Qs
WgzJmr6/J/jHa6hdJ8DRJOneqBXtouAHDvNtTgPqV6zKXdLKxDbIGN9MiW1uuE+gVnoXEypOfl2/
DNVPt62WafFfcF7OiSC5qbp8RI2pZ+POsdtCY21WAdHlemr7MMnt3nseXq5wFliFCfFJrMuxDvuC
D+NSRNqvzpa7kFUXDbZOJetKK8nTsUwfu+2WUvO1KeikWSCn3TUiOfqy4elnlKFV+bDKv7y+pUtY
tbwToEF2XdI0+rAEW9EwxOB+bTsPRRpUayjxLlcGlDcq70xTFRASkH5boctYZdtMQxVxVabbPJyk
avbTFu6ex6KLV9Wp3kUfZX1JM/ElkOLI58n6rX2XroqaqJZ1GivMFUvujjiw55ZIvySOq5ylxURR
9HgZ9TF8xBXl77GOH/78QS/plBeiexeukjGVDWG7KlHpwP/VacDO7MA7gYVN6o2K7Ctz3SWsoO+z
x0Jo7OQ0+AAzCwjOZoHffc21Lg+SOGo2fqiSbkt6DpKxAiLa+0kKcldCK+z4TCpS9WXaL/sp6YZX
B0zZbyylKyPvclZsqvnWB9qUkHKw7yYaredEpMOzEqD2vT6uC1tdnNdRUyh1GR1YToedmhMfdH0n
t/DwQhZRPfzrwWGq5VjTqcGa4rqEafLjfPAbGZcr88Y1d6x1eOCG3HblFnWyhDmouGu2eLsxNtda
v3yWn068pp02IzZryg5ixK0RWR6w9W+/cb/8zZ/aTmUMDaFAd2UddsdTtbK0MGYTZ/g+33oUuXIr
/6/Y/Kc/sUIEJFyY6EoSmPB9sK5K5nG72mfZpOCNg4bf7XXEb+wSLw8Wc1/CbWPsOEBQrtz7/Q2X
/7OHH37JXKMsqDLwqtpMV44H+zsL9Lu4vaUg/3Knuav+FY5VBDYt1aVNrLqbxuIYIj9Fd9Qj/vqF
AwWTXeSlEXdoneRds7wiRHhesFzAa5LhMmRr3JWTrqEAESxtXg2BXyrBZbxSOA+RHlIwJSM/9hS0
4SK5Z/LYZbzacTE2WqUp210gvZVF7ZOdF3aj5xxj+8JR5TJeU5TEVgaDKicgMOkrGrG6OYGaXGGx
kLDqu2LGTyODu8zXCFBt2U2vIIIbPiTT8t4sfuZt3GW+VptGbazXvmy79guyaf+aABJAXvuOy3zp
FYC00QhC6qxWw0nxZv/Q2grlkQ1UMf2ieVcJrJtVKwhBjLbZdTml6oDHnbiljHRlzbpSYIhEUAaz
R6okMc1OhM/dnUlHfmN8rmyarhoYlQHLusniPM+G4XldRQ+LXQ1PK7zGN8uJRIl52DtFbnAmV054
Vx6MWR2ux7D0eHsjGqYHawRMDkWMRMnvf/7gLw8Xc6EwWjGiUKOKIzJo8zSCd0XEKj9dAuZCYdoK
C+dhNL5qSouOzA8Db27pxLw8Nsylb/vVZtsUGiwDqLncZfXwraOTfNVGkbrxsa+NzWUb+emE7LIE
FjWWdKWK1pMVcB+gW/fBb9yd4GHK1l0GnVXlwqvvdWA+2mC4EVC9PEdZFv3a7RkWPUe1r105sHX6
iwOz/GdAtWeVty0bcy2HHr6hqR9LzFyca+kWMeLhHJ+BSfLAt0GeM0Frr62CuTTXkvYHR8IdW0Vj
v8vIPhKoRHvFb8xluBa+NebYjULGuu7PWx2/4e3U33l9Xxed2nqFqjn4xpUqidJzxk1y10Jt5cZB
dmVmusTULGFIEmWzKtnWvI5xZ8mzcfri13Nn1s81JTUgFlXqjT9py+u8grO73/d0gSnZH2GihWnL
labPW7i+6qbZ6+aPV2Zn2u9zg9CENGU/1JA0G/SWEzvd+w1K/GvjQZTRuU3WpoSlT3cC7ROcKnJ4
XUGZiz4hHbdN80FkOfbi7xb3xENNN5q+she45FMwCWksyhNLGJSHyEZLI56oGadXa6jJ2yoICNy4
VXujwO3atHRyUhlUEHuxz7LU6Zw9wjeyOiGfKW6s1ysbvgvQ1LZSnLWHLOdJ6M/rPo33VUT2VxN8
J29snVd+gMvRMNHsldwmWfZSoDzHNsdJDYSevSaRq1w0CZVC2bZC62x/WvRW320Dt34XLNfVcLfr
ZmzHK9R0LG8Mmx+FPfzMfpgrXUT4Ngmq4qpsQDyeVMXjPICHst+e4JI0LSpn+yXZq3LN5n/bGhai
Sf3eb8SdZZvMak4ikH9gu9lHYcfXXdz/69e0c8oKWpkplQpNr+njrPQ/kQq++jXtXA1hKi0WWw1V
KWfoQlN64ArH/fA89hueF2+DEToIikTZ89rZp4WYf7z67bJ5UbCGyKGhaUGij9HBTd4EsETza9zJ
Gw84qxfeyKoMkLK72wAkQ3JB+mFF7DckKlhmLaMsKFjYv5V0K8Wc+kUCLg9V9agOq7YoKFJpkjfT
rpM31Sz8Dj0Xh4rmteomU1flrOPlTVrT9W7IUuqVd2UuD7UHyUp2zSrwUORSfS6hExuSG3HGlaPJ
xaFqifXTxei6nGVQ51lAhzcMOs495P6j6WHGi/aZZMGtm+3L77LMdQMEermkZF6Doh0CyU5boOVZ
V3z6kaqJ3yPZ1t/vZghOB2W135bsAlIkgG2dTGRQ7MesfwRpMJ1xoRBe1YfMBaTItpBqszN+EDFf
bF29TSBy5rXWXDqqFpp1kA7GWcJ/QF5fn2XEohuH4JXv4PJRNLYIRfqgKvsUQkwdN+b+IFP7Sim8
Bqk4m/MOZf2v8Fbrl2BmLjbFxZz102SDot8wi9MGlp2t8SvqZS43VdNswexFbo1s5g4SnW/NWN2I
3a4EIy42JbIpbsAhZsW87B+7tXl9NLtfnONCUvWyyqBHyUJJxZ7kZt3/mQTznDzOmRuuO6Tlepy5
NNxfxQn/0WWjH84IZ7Rfw/Ao2qzkUJ8q5t4+qV10eURI6HfCMOfYnSm0kFm1iqJtuydl6acd9at+
C8oJjG2dxNNSxUEBZvIbMat5iMjkpxTCXEAKdnLdMB5bVkxh96Mm4IVH5NNOXj13ASmqMLcjMeII
MJBlSNXyOQlnv7dg9hsflZlBjmufFXuzf4LRzLvFrH7hmUtH0WmSYguZKOQBmdAjXr7sI6tubL3/
zbffE8nMxaPUwCivcJAUENvpy50k0/0ypfPrqpnD+ZXEJeJhQMl8DoNd8ZBULHiLLa5/2mFNCW/I
cV7/JdlUvY0ITIxyCBrR07RNWZqbpZ2+UZTBfEh03H5t+EGrPKpb/m5u+qTK+44jj1Nl8fxDgg/8
Nw4p2KZgaBVIxzW6U1WqTlMazl/q1Bz3eGBAUfDadW/qmgRzvjXTCmNWBMK5CbJpzmtMmVJzesA0
O4pOvEp76CmpcM1pXeNxfh2TZ4AXzactDWrIc6YLu4/Woy2qLlAPAcR0n/i6GnRpzfygOebCYYbW
8IWIY1hCt1bmR2PxlO/n7MhcOGxnFpz+mImCwcRFr1znc4RN5M9L5eXXBeaSXybp63a+dNyg5v3H
iMveE2xJv8ukq15XkZ4e//xnrhwLrrqW3czIBspFQYbwQaTq/YqQ/sZPuNa2s09JriB/s4xpIUK8
6wRqv2N08DONQZHYr5u36lJ+AJkQBZ/jQgr2EfqEfoGqi3qJBfkZldm0UCQVeRy8Dwi5VXp3Je3g
OiWmOtEhFk9WiBYl8FO8Vw+dncmpt4efwTFzsS/eLXbuBrigT9z2Oad72cD/1u+butjXegDObQOe
FkjKPJGjISe9kMbveHAFtqIFHHTSHmkxsWU/X6yvTkOrB7+rU+yEEpWWU1BDr70YrPgmNfkKp9e/
/ryKrtw+XOyLHRMEqsJJFPVCu7OsouUuieGv3aSw7sn64Hg6IJ5/449dWVYuBqaQltmgli6KzTQR
knD9W9YlfqlgV2oLxeV0rCV2nX3K7GnItrtqTfyQQdiZ/rpkF0Zt2jOLjotQ3ZvQvK6s8FPbY67S
FkpTIhgx4+sufUohRZA2d4x36fnPH/jKmLsgGOs2DtUAREXWcnEKyNDk2REZv0XlgmDWJLB9TFhW
UINnP3iALPlBm49+Xb/sRD+9O1UNkRf766zg/QwblvCbpMJvo3Q5sLnexnbvMCpQM35Mh0edDH63
FRcDMxXc44KDZAWMnkqU2ELQg41+WQ6X/0qCsZ/peuk1R4F1KNpTkgZ+JQDMBcDSlhz90BxZoeE7
U5tgyyk8DTzniXOgYtpVsehpVmw6e91383iuw0b6TXGX/5J7bKEpUCXFJvuHvomXU5PWnkvfJb9s
2tSqlRUv5Caf4048pZtn2O8SX1stueas5kW8VmPek/UhGrPPXmvHRb4MqQmcDRpetPbvifZvWr34
beKuwlYHHe0waSQvlMRqzyL+FNL+rV+vL5vYTyu+w85E0t3AHHEKimD5HLfHe7+WnSN0E6TrQ3IZ
64CHBQma4HEbkW7zaz36td+qg3fZuHe8QC6PQRhg3U5tSm4Euv/N4xduWS4iNXdqg9UD0DeIFWO5
7/0cnraGV0+wcUH4zrJvWZDU+Z5u7DlkHf+Ctdw97hZ7Ty2GWOZVG653PJ4YnhmDKMkrHGhvNhPV
BG/USpz2ZiB+G6sLhsRJGvM1U6zYSH6Z1Nbv4dElQHg1a9YotBtyvkLHRId539y4xl45Il1KTEQW
F7woTrAO22fUWsY57F783MuZS4mtps9YTXZeIN3xlYfdpxmr0WvWuZBYD6tysHoZK/Y+XM8yHNf7
mB23EpRXRsWFxNq60ZZUFSuGhb5nrWlyQD9+eSCXCtsyArMeHrFCdtkJ8eXXbDv8Eh4uFRbMsNBm
AWVFhsszZGgWZGva1POQdLmwLKsQmVmIWkBO7/uSQtONxn5ev8zFwQ7VQm98AeQnqQkgmDNoqEbc
pDyuFIQxFwhTUTxqtWC2XCCkfLkYUSQctkU5wfl26qs0fluJaPwQChimnsSUjTKHr1X20O/TeiLT
sHtNW+qiVsIOSxhkIroYxb0ODlOgssqrop+6oJWUSC+M+0wLW8dFZ3RBROXZ9OUC9dPRlMp95r1J
4yJcwLoFMHyOp+YWTvfyWqOushf2NBnOfRwVRs7nmKsHcixeN1PqynpNhhkLODIq8JB6J1n9XG/s
RtMvZwTobywzlXhQyDDSXJseNqn7j9iy4Xy0kfK6+FKXaR4i2auJBlGBQPrpIPaV72qjLh2mm7UJ
IZIVFVOHMeHhO6Myz6niJNAJAoFsW3ZSxKmY8ySQz+SovLY36oJgIZPGGEJ2bG9Dc87qOcmhYNN7
vdRRFwULYhOhHKkOC7NF3/ZxwLuIvNHxK5PFBcGiOaF7Mh9HIetsfzbdZZJPS5MvGfWLwqhLgzG1
HfVsoqPQfOjyTIhPpslu3aNfzmpSVz5rHMdeVulw4PXMLB96WjXv1DrUn9gmq0c6NKPfrYC6aNiB
5CNW8b7hMSB7j/pKsKKTV6BDXTRMRB14yJWtRbqo/TGotD4lc+JXB0Jdw8IwwyMG0Wg9i5PzlNrh
XsmQes5MJ8Kekv1oq8ViVOZuzYMpezMgnXcjfL82N50Fe6i5HQ9cIguJzebUkV49WplWD0vdRjf2
yis7fOpegGO8vqY9Kp8rDZYFwl6nUUe3btdX+u8SYUEYqMjs4VokewLXbWK6Aqoq8s0iqPGKv6lL
hIm6HWDCYdcirofh0QaQsW6QyT77RLLUJcIgLqMhkY3RiYEj5CqKPsXJ7BVrUhcIG5RuYPWlNhSt
NBA1yJJ8hG3TjZlz5bO6RFgTzcMI256tCJle7mM44DyEHeqW/Ybl8ld/ijm6MCOpadOl4Gl/HuX4
Zu3tje34Wsed+/AyxJkw3bwUfbC/TVWdnqJqtn6T3RVjRLrOTtSEY6Gm4Dz3X+EL4/WoDnG9X0ck
oowv6thsQTMCt89e361L6/eATF0kbBnotEV7MBY00NWJVum7oKn9rG6pC4UNCe3SJtS2qLOPbdjN
uPa0nuPt6rUF2RKigAFtz1R/kpX9C9WtfivTBcJUa9pB1Y0F1xHIHHKeQzwpv8XjEmF1FyP9xSqL
GyboiDoKTwEfUr8DwyXC9q3vqnG5dLxejpPR4hWf4sgvLnWBsK3V0AWBq08Bk7GyDZMve9a891rz
Lg52DJBL3VBuVwjIu+RNPL2Vmef577Jf8zDjGE27sZi78LtY+IdQrZ/8uu0sTGSOx3ad0LSw6rXY
H8LJ+l0XXb5rZqI2GWyii5rM1VkZSU7wbLj1WH1lH3QRLwVT5cHASrWweAUr457w+0sK328jdCEv
JOm0YlVgij3bPkQ9KWvTfvAacJfmomEDiw1dmYLv/LhXXfgtOBK/YhZsqr9us8dhhrZBFWAxVdv/
IoAp83Qz2Lo24pcg5qdDLRFZ1h+71MWWrCUfzWlfN6+kN3VxrobVLXT3t76YYXH4nPFseQpJx7yS
09Q1/zPgPWYKZqlAaCtPqD480w1GfX6f04lvYyUliZCoL3ooI98Zque7JB2IZ9ed1SlWBYeGLRqK
fc+eGCvihd8IUS7pj99z09TVvOoXGjV4w+iLTLTBdDcsGmSPDWf9NYGx7Tuy1OljsqrD+K0oF/JK
2gyWnmTCOFEe3olkzk6tHb94fQQX8opYBx1fnqgiGYOvQ590eTqIzu/McCEvgbpRcgRZV1Sj/khg
UCwz4hfMuZAXr8JjkJPuiiCZ48fZsrMSR+YX+buMF9tlFolp6grLwCRPAYqE0xAZQ78hv+wSP+0G
2B9To+emK1gXmrNeRlRfQp7fs/X419aXzdQdNLX74qiSL53eCzFDLfDPPf/vRfeFqe9yTuCP0gxF
qH2B0ZkfuTB1nw/9uJ9n2nWvoewl79lAjrfjmszl1Nj9riOaPLE+aLD3JRP8wKTqzpfNMMtXqoQ9
QYpxeBbNvJA7NoL6ioZux2hDjfqkKMIB3VRLCcdZP9yfugxVOMOwaZBYvfGefFsoeRjm3S/X4Kpl
1VHS7ATubYUdRK4NzDXZTP3S8NRFqDp6bANpkEdSkYAD1/BGtJ7+5HAV/XXOyDhdYuxl+/Oiu0cF
H9wf9arrb3+eNFcOPxeiyo52XWbSHM+BXL51NjuvUebHYlCXnpqpGJClbo/nOowhO0UsNK1QneRn
OUldEQi9temWSsGfASG8Bke55o1u/vYbFicmCPUGAHvvjmcI1A+nDVWXDzahfrJw1IWz+CqCNBPT
/pzMW/QsaNfkUPSYvYAP6sJZSCKnqekYe97m/ngicSNPSh67X1zg8llNJvBoXbXJc8CWDwmSOnmd
icBve3R5rATmRKZmFYfUSczyFZFk3lTMT3eOukTW1OFFcuDz/gyefLhfbd3er8LPt5W6RNbIILJm
ExI/ryz5VPXynlrjVxBNXSCrCWds5ayNnzVkWvfsYy+031nqwlh4Bkg579PoOc6w9pN6jE9IK/td
lFwWa4ktAgwYBj4HzfwsZnhsh7C8unHaXdm4XFWupueix3U9ekbl7H62WULPTeyZonNprDRNMl0P
Nno+BjKeNo0Mg4AormfXnSAg7VHHTRaxPWtaq3+7KF3tY32EdeiXaXDxjAD1YNDYUPFzUqO2LZV5
F7Z+IDJ10YT6/zm7kiU5dWj5RYoQEkiwhZqrR7en9obw9QASIJAQ49e/7Ld6l2ffjqiNF7aLojSc
MU+mbAlygRXLLjqXBhOYEN+ING+yultoAgTgarGYbr7SaZzTtuzlzsFB3WZctmC1eWRQeoAk17UK
CpWCMvNSx++hVv92Gjf5TDFBUmStCYx5q7p06vqTpeOnm1ZlS1WWjAtca8zZ1fIyPBiCIYAxQdHh
pqdvsWrxxCtw5/n5qv3Csor5c07621DI4RarZtQq1qGQ7CqyeuFdKgp360F8y//+T5zeDFxGa56w
azGHJ/BlQS6zea/98pfd3GLVksXKuLJCXOsh+Tj5/ICRvveI2/727E1kMTadrAozyWtQ8idMFL9E
i7zN8W/FIDtuaqdNMl8dKeoic5q9UfxHC/Q4bjsrG8MlgiUInAxxg0DLiUb+Fz3UX2569BY6RGtT
CJXDEaEcA3ES3wqoWQp1W6q7hQ6BiROQNSjEXSOGJKhA2+hJzfNwuu3dN8Up3THOTYtIriWuT2UX
H0DO/OG2Z2+OS1GDLZ30A7sO83gN/HRa1vVGa/t2Qv/PDbJrJJZkGdkVhKLzgYQDWpjxRG8sZG7R
Q4mfAYINsObdAoBHm3P9MZac3LjmbPvyCUi8hZmvtZf8ECPk3VfNXN92k7agwaBXDeiF7HL1ZRCm
6LNPqaGY5bptTzetV1AqaojBqvnaiEkD6sHcyaA5cFPNiG/RTD6Uvp7Kll8pLR+Gabwso7ztzfkW
zpQ42rJFkOkajTS5JOUynkQwhzeV7PmWOKoZoVAEvbnpqleodPmqrD/J0EW7W1adbyFNQRJ2wDlp
DocR70RO91AFu2nUg28hTf0kVaj6ZrnqTtiUoK6TQfzoNll1vkU1IWsRtl/w4omz7JzES7PPwRRx
00XiW0QTt1GiixCLTqNKnQM1uGverO9REr6Zqf9fkgJ/7b+vqRynktfI4GAECn8IqOQ/60Q0L3wZ
3Ds/4M3K/ukrNqEX9a4moBQPrk6a+LGIldvVwon93MQEPoTfBm7lW6BTYiFWbicZXGVbvobSPuU5
/3TT0dyinGoykt6aMAAUrqKPPOYmLbwQNxW++BboNLIQaZ16e/okn2lCmnRw9J/b3nwThTkVdSC4
muYrVEurT01dTo+T5OAZ/+/Hx3/e2y3GSS4DlcBCT9eGdMtLF0DUJoWwc7evK0Z2K2/ck3IF5h+a
smzeKf28vfofztO231nOcFUg7hqubR1Ex4UgdVWEHChAbl+g6Ls8+cCiEvrfP/DP0SDfYqsWz9ul
ciEMajR+wAzAd5mom3wY32KrrCinqDPwMmaKs6Ht/ym69UY/sEVWaaiCW6gmjSgb1GU2diN6B/Ft
uiJ8y7oVyZqCxt+OV1aJ4Qzpt3GPXNPeFMPyLfFWEIbdAA6Z8eodSCfeGlGQZLv1Im88O68lygTA
21zrqOVpHOCPYn7nXP7lqGwxVRHLu5nYAC8eTGQ3vyFZnGxu43rCVMS/DbWmEmgwilPfFODBmciY
DnSan2865Vs0lZshu1FDPvmKBFaflCR5Oiw2fqfj9xcHsMVTzX2NIZeunq4jONU+ega2ubTW6OMG
vgSXndc3Uh0hwfz3IhFPlhyTkNNVrezVRz7NR9S1b1ujTTTeAy1XGSPG66j6KAUrSgUcrf1628M3
iVvXRjVQv9MIF1AYCOAm9/Mw31Tl41ts1Yi71FSTHa6JnOs91E1alCjlz9tefOPcm6EFkGAcpqsr
wv7Yd3MMDg1Ixdz29M11hSDBJCS309UWhcjoOjYpjSN329O3AKs2h3A6GnHjdVV2SKse3O9N0r5H
of525v7kpjYXduiHpK3BkH9FATc8UFjkuyJs49Mi8uo2D7KFWgEbXU5jUfTXifAHDAP8ngJxm6In
30KtTFBoYSscd9Zpv48GuqTg8Lmtzcq3WCvfJD73ee6vJFzaB9aZ8VT5SJ5uOjZbsFWSlBROap2u
i+vadGbJi1bRy23PZv82MW8OW+Rej9cppGfdfBuL26Zc+Jb0Kg4rJjCEM13baWmzxa8sXfnQ3ma+
tqAokFbyJpiwJpzW454uXu0AWLmNpJ5vQVFBNTJiExheyhZ9NUMJMnwIB9327ltQ1DTwQPZjhaeD
ffyg1t5lNu5vS8e3sKikSqqZUDVebRx8Asnkg1zpbedwC4rCER9MpbHmLWvMXpv8yVCyHG46iFuS
q9AoMFtR7q8KQ/RZQZ3JrHnn2X+xXVtYVBMNFVAbyXCFtOGcNZ2rj7Pvq52a9G01Ob7FRoG9plSF
V/6qeUwPPaquR1VHN4btW7orUxg62zX21xi4ljtC1i/BaNp3IMV/W52Nz1tHjpRW0vmKimhVnUDz
Vz9X1OpzXzDx3pf8JZrcwqTk0BrIQQf+yrQ/mSD8ssjytmhvi4galias3wQ+rm3geOodcWlFl3ce
/ube/uD2togoBfJmCu1g2EcVYb7ejcl+mgeotgLN/BJ4ZjLWFTSzOcZ9b7oIW5gUJrIY2KjH8eo6
x7JB0HpPi/U2qgC+RUqxKVoCUIW4q1b93RzFT1ybd8ppfzlHW5yUCuuOUY+ysTAsPJPJAvo+sG5n
QST0ToTwt6/YBK00BtiglmjYxSWbf7U00ftpwK1LnUneC6P+ko9vqaFi0GG1zCOPTawefgy6pPuh
5+1OqyU4F6Lnp2ih9debNnvb3iQD9rhei+q6rO1Po63eC4pE65aHs60HVn4cfVJg4hFcPw9i+lrd
mHeyrfdNQDOzLgTF5FwUO/SqXiH2dFuuz7a+t63A/ZlHpLra2b0kZQ4atHx/04JsHW8lCavR8ymv
nZ6q1MdOH0G2dBu2gW09b8Nmabq6q68rsfx+lu0MvNuNJDls63zhVaIkLxN1FVo+CEphGep3Lu6f
bTPbut6czrypgZ2+Ioz9Jyfu0xqEN80esa3n7Uaw9RKl1BVL/yQJrVLZzLcxGLOtz220akPQTqlr
oXSbLk1kIDeo3zE1f1uUTWCMwkEgSTORS6jJt8rzHkx47jY9DLZlmCx8Q5Zi9eTCF/WFFe01rG8L
RNjW0aq6hARgq9nFu17fz0adbcPFTTBqTIn9O1voyVKLMh5LZGj9AzUQPdZ919/k+NjW1UIfBMSQ
YVdcDSvn3dAZMFwU600tE7b1qtwUYQG6ueBSByrfo2W1ZE1j3qkI/eWsbJ2q4SAQJJ0ork1N5n3L
8jhF8f6mDA0DXv9e89V38TrjFl1sKfw5itd11zh2G2KCbUkWlzae6qEM4otfoQndTGY40Sa5Ldpg
W1/alAsGg8EKd3EQ1ctaHfF0KEfyTlj/t2XfXFHTuqCaMM9z6YOkyvpg3c22vC0MY1tk8FLIPpBi
iS+kbeNUh/Jb1Pnb1C/YFhvcO8AvQdocXxTh5UNO+DcivL3tNG6xwbEPahtToDxEqV/ylk/7Olrf
K5b/OQJjW3BwXNYOk8K5uKAHFh4kxCQvnQLnAeQwxtu2dQsRtl1Aqrmk4uLnIdgFli0fk9kln/87
BvhfTN3/j+gZF/++T3xdLYcYs7w42TP5LQykfJnqhKblqgJoSOg2ExwY/9Hm1RNEocGm1QfLy1KG
47MHL/BPD/6O+hBGGMbK65ofIt1PHyTL6WNoY3kARxv9FDRJdRzFmmQDBnrPqOCAzXwFlfB//4i/
nPwtsjQqxyAcbRVdIt50D8CW8/u+FUDe3fb4jcnBODUzJBfRJZzyr5a0L5CMvy0g2EKRA4Ij8xbL
XEgNxY41tnNWiMS802z52+nc1J1NnGCuwM7RBWCqBl06K9aMCRd8CNRobgsMtoBkzyIQoc1DdBl8
sbzGQ7zsZV327/ipP2cfbItIbimoKA1owC6KN8mHyhbzWcN4Fpkdkp5nFJItNYhB2XvjRG+n/g+3
YQsj7iuo6rWrjS5TEic7tCCXY8lJtQMCTR0MwpQf7xyptxr3n77oLcH+P+gfGqyV15MRF1YPwfjS
hrF2WedMsItr12QthsbThUftS9FENNyB4JOhIxG0A3awdyCXSN7SJOai8CwqHX5R0Vx8rKoleW6J
6ds0tCPHfWzoA4eO6CWeIRjwFtQ+x7QuH7UnxRGA6eljDfzbeTAO0kC0MOIq5+bTqsNi35ZtdWxQ
/3R1GvMxOCZQqDxaTsynmrfkrq2Fn9JIcp22teq/FAwMqu8szl/WZtPVNqCErpXN14sZDAZfAjPv
pXpPu/JvO7y1d250qheVuGjc6iNwI/oQNWG7byrXfejVot+pDv6vXuifdnhjNcql19YkHVwDxknp
uWsmC36W/E3mHoxRe+Vr8wXIEvsDtaxoX7HyV8CqMA2apU6VU92xL5f4JgwC2zIL6tAGVaHK4NK3
688eIMI0b7C0N23XFq5JbItRjdCxSziIb3OT1r1/x67/Za+21IKcFJUWNYJ3SgzkNI1yGaUTlAXX
MM4cTW5jYGZb5CZ47YUKcsuwVRXPSO6PRga3aY6yLZhdQLEGk6IyuOAuyd9Qss8PDsPF//z34v+5
IMe29KLDsABNPQThJaqT5LNEwenCtWjuQi3bfV8U7WHq4uUiw3g6/vc3/sXZbnHcjo6LGCsbXnQV
0kuIo7oDBWZ+W0q1ZR0NSruUq2/Ci01Cd1HGBKlTQfJy27tvOo5LKzhdIs4vZp2NSV2LiKSYYvbp
vx8PJN5fXO4Wz712fVcrpuilpaIswqzUGOdzWUs5CVmaAJdGP6zTKPqfClKxiUn1qmcAQ5ieCLCf
KmYRBF5XSHvrLgUTodHiqUgQddWZ64NhLEFjL2LWp2vbL0GVQfSnDj/7/72CqZ+Xgv4uBpsUc0r7
eFgftKii4gewJxVKU3MBno8g7dZGmwempnrvloQdCwy9k31PWziLeRzUqUFfNt6XHAOpPrfuGCbu
jlWLBnOkAf/22JmIZmFTRjtM2wDHH5RwwIlHx+IE/djorsYoyHOgaB7u6KrKKR3yqjxgvvV3ocj6
M39DRNaD16mlif+Syzl/aCFi9tpApv7RloYeSokh9mnNG/176RfXpvUs6vzRAe30tYljSo4lmur1
oxx6HI+0R/TX4JArTdKKB/YxUZXb9Q3VKcB02OOlgoi5G6IGuS63dypQJYizbZdWon7pqjW8S/Ab
MN9b+jmr+yDfCVLprNJD8yzdDDZN5qw8dNjOJwpE4PiQ1PncZnlkokeM9OePBDqYp3poApIOGN3O
qhUDnKe1mln3QloCSv2ySb4SDQR+LAvBIHnDPoWFoj/ykP0WS9VeOq3cZ6iFFm2K6jFVGVkReiRz
He2aru93LvTDQcdFX+1jRXJ1khLzH27su89dXzNQttQlSGldmbDhNJUro48Jmav8CF0TO520y2f+
ybadlXvSGnx+WKJ5zsC4ZapslKI5WSWCMzagxVsaLXl77qYCOL5uQvXHpwpMivpzXsQTgOJ9lSzl
Hmaz1T4jpo7NXRDjoylX7ZitrqBPqiloCLFcww550TagPh6mcCA7309tcfZVrcpHMw/uoHDe7+oF
hJUD73owEspO7kyveBohKTE7Uzeue5ZVXNND1FtJDyZBKnPQ0Zy4fNc1K2oCqdcQfX80kgzxfWRz
W3421gr62MbB6kWaI3KkmSlNZSu8ia3JEcVDtppMmakKLyI0Q31gUIxzB/Q7C/599KNan0huQOOj
BEBwX9m4VBOI3FrOJpuiaLOOEM0ZR3PHGK353bx0nfqh1iJQd4Hq8V8brEn0DNIhStIFmxEdShUZ
ceC9S+LTZHIXZ4bmUMlIOwrSo2zslyS+h0JGUrzKsODukK8RYJRxiw/s1qYlwJBMc+jzZ1B2AH1d
yVlMh9J2ofoFTHavdYrkbCweO46DeIyHcRSXtu00SPm6RqHe0BXDoO89+IDHpyoeir12JJ/y1BZ2
lGmfTJP4UnPOu1e7gOnzOQ6bCBELjXE9wyHo+Gk1oZx/QyCUjGiOTcpi/n4mxZk3QM7sglLr8uxF
2flfPHGa38cUsvCvlUvm+MR5pMinogk7BJBtL+d4D/53HmaxnLr8Mz5lhqfORpDETCdOYvOgJO2H
IyZkxLAPm56aj7UM5+FeBjjXmOJsiNxbJpbuC+DQQ4RMsy5xjsFqkhy7akjs/coLX54SrRv7la4x
g9562PVFkI3O0qFIwanGxVkCMWJ+ulxPaGS1wcSOOgCU7FTPzVJcO9OuwUmUCSL31MZzvZ7npBmn
IquiCKpZns7hm3UdIHD1BfqsrT90g+34HYM1WqJ9q9pcXyrl6vzLGAoBwKYwiWCpMRNk81J0Pmz+
UMNWNOcZv0k/u9K37T5P8j46o78c1a+QkezlpQQr6EG5MqqP9YT/j5nxtc33GN6K7XPOwChWpzqo
WHtCGAPF211kRlqf0B9SszmsSYwJ+KXGxjwQESrvQQg8NOIIRyTnuyBRyp+ndpjMLwlSVnFiLTpZ
qQLOqEh7J5zbdX1VBz9XN5Lh2ECyZdapc3JcUlFGZFf0ATR8M9q0dvjeMjnTJ1ObyoBpHn3tArDg
gNoCZSqBMlJfJ5qu6Rq0cFBJ1Kj8HzReJ/JB2iAYLgZAyvkYNrWM74IqGOMfuoW20ScPBKo5aJAY
51954CZ238jQ+g+hxiH9PTIyynNZY7spJF0Q8f0TUubdiUP1hl57M84mjRb88y85juNSpnwEH+oX
yVQfHFrM7833ladivpssR3KU1mMRV98HP+TJQxzUffk64yKMZRrKqc8/xYvKyUHnExMHJpe5uFO8
bUhm+RJE5a5BKRCTEmQix8oNNrpOYE9T31E7YrXFFB90J/pdDp091FkonAn9AeJCqnb4oqaqdm+X
o1+yPEQraEqZYY7KPfpbUXWnGFjaVbYCQDX+XBvbV9+1ibT/7ldFJNIzKAh9itu4Kj/ydpyqX0Ot
+NLuXEzEEB2E4qgn7b3vgvgOgP/GPTNoE/blqcH4QjxlaP15expKO/Pi1CW5Wn419WTgHlTEw3yP
Pl3SKOgfiS6aU7E2KhKYY0WTOEw968h4x2Kr8tRA+1jC2+Z5j7lF4byLgr1KFhH3u5KbqA2Pchj9
8Nor4B6jI9S90WtOl5A69U0PkfVLJobRDvtmyWk4pPFiilGkwgQQ30l9oOYjZETbvjrmQDsVwU6J
JCbmgvL8wJ/ZiFmPKeNzIux33Zih61JeBaW6tOUbBjgLVVA3a1rHk6wu0Tx2q9jFozeyzJJkMPSo
DQH1FYYLuI7OmAlaqpMkJhh/R7QT8jgxRbpjidJTvItW4aCLLRuNgGlWfRmpQ9DKvKjRlIGm517o
cV2OtZgq9kry0vT7eYjD33qVJvglm5FXp24Gv45nIctqD1kMRuaIpqIKdHgE6XURX5OC0Rm8e1E8
L6doDfglxpDyAn89NdUhd2SknwyvinUvEpJH+liwuYLiXk/G4EfcMHoC+0OojzFohfUeA9N9NGbJ
CFLFe1XSgEHleAG0M0OVju3EaKf8qWgKgyZ/M472ez/z5UwGZ6CqMWC6sBswkDIC8nFMEEa5b4OB
NOIFP5n38dlVyWSTtDRzIvcxj3Xi0xUsFuY8IbKE1VBaDWmCgaXnOAoSY1NEVVNojkvlGfsQQOq6
IAcuqZ0vjWiVfiZBj4mDMIJ895zh6kKNMZPcJOU/BeHWnWIlL0EctueSAQ8MC5u0r1OXAExu+7VS
Oy0XFp+joHcx/q03pIeGE7hU/6mWPJ/361iS8oLIWvCv3sFzPeq2atiHvFtpdYaiFQ6gmKu3xobX
kW+OoI63eJO4CtfhhP2bq+dVRKCn7Rv1E00nOEOdr6cCbJi/pezLoU+n0YzdE8cY9XAnu3LRj3wh
OnpcZhR3Xxa+dMupG+ZGlelYlxGmiWu+LAcwaPTtryQISHSoC0/j13CQw/QSDQkQGHnRuPyHxrsi
3qmkXMtvuZdguM/mZi3F49okum1RsKk9xS+jwqQlrdVV8T5ccH9dP85BhoqtWtKWhrI4x6hvH/Tc
2rgB3LZTR1aNsoetmCv9mIuhIIgoawpSUtJlKmmcV/sxjsEbDWVGUHJmVDWOvAytVd20R2Mij7rT
m6bhMZExXLWXeZyUmYO0DEdwtkbyZw7EPLeZgOgZfRDjFKkzm9eoTRnGko9rE+oXqZsCnNiVRB53
aHUbqjidKKQx78PYma5MKx039oHlVd0G6SDA1Qz/TBzrsXGk0Os9BszKoc10tywp/p6MPKujcnju
4SBg/uw0525Oi16ZHV/c3P2M8oU8Q3cM2XuDqYirQZjuV1g05lbU60JSfMSpxbiaxBTSdIY+TOtS
OjYLfQBXdoxmbJ5ESXEnwN0YImQYITu0x4PrUwXcyfyxlF0yzfc2CTr7NLXQH9zVQ13TZwQKiu7X
pVp8cSANFfLDAAlEcTBODPGzS7pyOvaDzO/C2PdoWkfFESFXUXVpSKukOTqFsORxRRjY7DuGc9Xu
HaaNenseozbqLCLqt/peGYwEmqPajr/7SXv5zwRkzOdJsPgXklMYs0OyNJgLHVk+D7sOk2E/FzBq
ZQqtxIPvAQ3MMxfnRWgyGB8+Lns9taqyx3BARdSeC/Bv2z0S/KSKd+EAxc+PJRRaJ79DR9bbYkfC
NeYgbhgcG56ipJ/YE7iHyauyU5yjLo7MIM74YlQVf0ZmDPjXUHWgfARhGKiEZaaJExBza1BaDaNd
GRoPrLVP/H05c/q95xBI7KCTQDTLd2zsSCDTRkcu/AolazLtCJ/NUIEhfsrHeztPGvw6PkckO6Dd
RWu27+ci775BrTae9hVuRPQhxo8YLomVU1RnaPn4nbbdMqRQB2qhEkfEG9OgwRAjQ7rb1eP3lkdB
cFziNwKlTM7Ekc8wso1wyF1JtezXEiw2E0Tr2RxGqYVm5nAUVRmV98vsOD9NII0dwDMPBFyZ+qJB
u6Vf0ZmIXkDGVLm7BlNMLMHQxgBPmlMOTT0IfaQeNYKLqN9IZkMM0uzjaYh2hhec7VxF51c1xeQo
Ubp6NMNCyI5A1u6I2jv/ZRvoRB88kDj3OCviCgmYBE0ov5DMjx0/N3wZP+pZtC+DjCpIxDjUNHYG
hUyfBugWLSkFurNNPoownNGGMN0vrns+obQOyIl185rORSKe4xEpFkISTA0ESAuPCpY23zVrqNJ+
qp567mDh53zlF9U27orb1UOvC8xHKHQn67kCEioTfvWIvqfxFFGPAGV24GVf4ibLSeGOuhuLXRCt
/ann0Zv4YD5dtIKBioOxzbqmje6DAAWboOw0ArYFqhlh7kBWsNK97F2QYoSiymLGpwwUle1xHMPu
tR97GC0AwXc6l8Ee0GGBEMHIlMfTF+eTCmlZiMDJI+Ve657uSw2bMTC5ZpWHbkXcgnl24Sh4gDv+
My9HjyPH5wyGIt8T1E8Y1oDkB19Rh4yp9eeFzD/ApSoQNRZI2BqJ91FtNWfB3OdY/4IFfdZU3l4h
RsCQBYTDb2tF8KmrYT5CRcbXuu2nzIZOPIFtT3/SXOdncGPmFx1bA3tieyjFWZE1Oij2i+IA2wWi
KfZGzwibysSS06T8sFusRkgH/hL/bVg0RBrzRF81cCIfNdRI00bw4hCDY/pUdQgCU93Ma5hFpMkx
Y4G0eQH26GhHL64MdB9dGsE0HIt2FKBD5txDBD4P4wZo42j+J7QOATCS2/AJMmoK6b+cu19VZOmp
D8nyISzz+tgWcqwyYaB4ATH5aFdoS/c1t90PM07xdRCifymgcoKTzxSaKQKV5BKH4WCjAmPSugtP
kS6a/ZpwHHTXmFOt3AIJyMRPhwZikmVKbV7+KupGPeqEF1/bqRIpG0nT7HkZtJ9rk8/LoWp0Ly6K
ttVBNV4MuyCszUtUFN1zF9bR9zzo1G/Q7xEwgQkEZkkcf1qhPM7vwTNRPo7O5OeJlQlJZ7DS72pA
aSHmUg3tUaEJ9N3DDtqTWFHm2umyyI86ykFQGXY1LTMICS6nPAmKct9SQqZU0koHu66FcnEa9+Pi
UDrSg9lVcF97iA4uwWvfzPDLqaoXeg1CufrPLPJgSEiikah9jTym3yNbD8O0X5Pyga+yuOeBqAZw
7coaRaRm+UHp0rwK4A3uBQE2H3uHFBFp5Yh6Avwk2XsZuxeA3jGS5QYw0/zOla66jCKGgjoom8Wu
ANk2JCiqtX8qAoSYftXDZRkYCNpMENviAd2wrnpYEf4W+8qHxSNYgEyyWwtQLuPtEV9kMVz9dyFm
eQbOrz0wQdzv3FO3ouY55RfINZQyhVxOEmU4HbrIagqyuYwxFT5yOeEaTeMb75wMotqktSMTdD3n
CLpxTiYJ5vh62TU7yzW351rC++2bhtu3GfJOIYJsoueS2V7cE+fjn1QqU2YCTGTI8cA5/Uq7UOIU
owNA9wDEIEyR2NV2X8eL/4YYr/8Clr78V2sdj9IgJgWUR6cQoXE5mJFdhhlZZraMyTjgsvT0q2qn
4QFGIfjubDn9cmjLPU3xsCQppRXOJJlWfz9NibhMZVH+ELWP/kHIJr8Y2kjkZIUZyXXBsPpvyAIJ
krIuXPSuQJz0MK59uWbhzJNrUPQMxtz37EMFNeQupTj/ZbqOdXFliEDKzGrD+kM+96s5FH04tmcR
tM3FBm8lEIkvS1I8wnjEnQ2KGrUt64yzupVfQKoe1rsiAmg1ZVFfRdkwgTLywUe0wmgXtAGr9amf
JSxbHML+Pa3rkJOvM6K6S+Rmv68wiyB2K51RcQVUtUr2AHj4F0y1gPSAhnMcgTkoL5LnFb3WEyoe
yM1gFGmOwlBct3fWU2ozaRZykrmFvShbK9iXsuiSx5XN7cc2AAh8t0qfuywEQZPbeZtD4RLuYO7t
Sw2N2B/eAzc/07gP92RpzAcO1vhvpG3ksXWxV9fBcoR/ECet+tMyKfUZep983FHks88TZp9+6bWq
qxMgduuQuRmlvYNoGiixLKxuXmvIzT8m/WgeOpmreJ9Hben2qFmIMTPIQYpLgar8cMInkgsDxMgc
uQyE3oXCtdgnqmyRzTF13V4IVsdZSWWJnAOYD7/zLuTPybRgQ/Hs0qayNOsjbTCRkbZwFuBe4fP/
cHQey5HjShT9IkbQgWZLU0ZSyY/abBhqB9CCHiS//h293UT0tFEVgMy8LilZGm9Td29kZT5LMU1j
MuwNfEYw+NHZ9scZAGXfacL9yfjOx1rWJgSclSpTBGgfeeltUt+VR8NNrZFquFc+Nxnkgp0p1zKG
4TPd7NhXl4/u01oM0HtDY3KLPZu+s7D7ab+Gda39axf74fdx0Wv9HAYliflLfXRcCCpbMFwBD1Sd
jyEA2eWwtjVI/aWN7gu17XbiEisDrB2sq/NE77XPTAnrrNJo3eySEa5aTcZ6rK/66xY6ji9ylvU3
v7RV/xLPjrJewt1x95QGXW9ni3Va86neQ+d5Wbvqs54PBmlR7sCZHW0S3IrjO78bFdKB4DyeZO7M
/dCl9jh6C0vAfTEz0672lpVDGT71lbX+GuelRFBd6zhnwgNYIYmpb8jtUs2nWCsvC4+lYiFxtK8q
6wI6g5HBTJ+i2KjzyD69MKlLYf0+1jC8gUhEwXn3hv36lTNa/fb60X5dR9kyC41F+9DbbFd9DpVn
X4Egn1VjvCeH7NA7hPx8snrXa5+MbhECNnat8s7dtCFZ7cpF/ujjZq8S2/HWK7uXKz91y02eD5fA
ge8z+RG5PUwjDb42D71f+UzpZuuGTGxC2mcrdPpvQz+5cUbXO+qcKLGlP7PtqKYkLwxmSV+7Ua4B
KuOk1Q55Lquv+hvb4Ko5megsWxYttfOr6sg85nUx7Vk7zfFHeQuscKPw4z327jrOeRyzn+dODDz9
oLwR3YUou0nSP1k0a7Y7kCWQzKL0VbYFh15zZJ5xdakDOwpS0FGvPdW+ak3W2UEZp0baLHSbTADn
sQe7TgL2GK+JYxteVM/v4kcRWVtq+VH5e/PqemXGKO31VNmjDgnx3Oh57F2eAreLK/Y5EV3D5IBn
IpFKt/P16Pp9yDq9qyhpGiIns3ZAwobjvq+v4eIFT+DWIqsaTz5Ghc85ccvwI5hd8KqIMTeJ7bJo
P6Q1Y2Ott7ih1avi/6eo+VWdCejGrx8FEUhi4kUOiXG8+ex13WEn7eQ1+SZE+6NY1MxC64WhX00t
PMsaj6/LqPefwl6EyMIWAiE1Iy13vpQlL4EbsQ7iWREG8N4cRz0l7EOtX62a9KzHISL9h2HdSC/T
UBNsTy6sDXQUiXJ/1qRieykXL+ySqcfsn0Cl7a9aDvuSgelTB9wF/C+Z2bM6X23ZhJ8yVnX37/B6
UyWMl6AFdq/5kDpije+L0avctOv8Dj1uoazjeQhkUZ9Hba0DHfIcP6DVn5+LRRYqD7oyirIS0dqc
bWFcH+lYDPJ1qw5/TfcjLN5h1sa/vRPuZNxUTnURjVOdqfNUJjm0dy242HbymBq/mIVVPZWGM5WM
cm/EvRqMmu72ks1aEGrgDJdFxu2WN9XefA6A3bnUrNQxfrD+wMG3/9kZbO4A4Dl13r69b43jerSq
0RGd6mLwnxZGmytXqzTZ7vlDk3Zj5PlMN03o3TVolaZ3R/tzcA5a3fTXL4n8nkIOmMfORxdwD4HV
xT/37XBg40a6bx6Msf3b9+P+ezyUK0/GXp33SsKOyXJwrigXgvvFOAV5sL2YzttRlHTokDF/52Dk
FMhoc5DPeH0IMRwMzL0FwboiAPhbi6l8j4x5cgvhZ63w6/VCg6CTyt1Zm+4M859Yb9N6Ixy3c/Mu
kMd97QfuNRq88WE2rTgrOyIrGlhOCTBfwq8yEpi3q+aLBiDF9nhtw4kCRzdXTkm7+SOwA3ApmZsY
Jc7I690/ip0fVrJakDNzWa3/WCbvlDz1a51oWRYfezNsIcdrCnUmrXHl4THDfBPWVv5r/ZgmWGDQ
F0Rf+LAsoSzNrZ+7QV/0HNVvm6UgOT0/+m+jtFGMp6MEwNx8iOAh6u6KNnZed8vD0KIsO197V+eO
DVdW8cbw0Hl0hl6kwtxzbXl39Et3Mh5/vWPP6jSVGswvrikyLSRP0oWROgELs8rRhGs5YCnSw2td
x0xiuKKg3ke7uPWlpuVd623+XKt6yIpRCKqK1bRJH7nHqSinicgLLQt2XsfuxYTd+hFuy9KkM4sM
Ehwn4c20YX/xdra0wu2UwRMTGHw3pFnaNWIEBCik92NqyvU0t1K+oByIsjkITbb1wnxbrGnPXCjn
1yG0mqeWdJsUmFNfVFhYH9x25KI2kQcJaJhzXorRzs0EgEAtlOfGW2puUFkwlkTk16VtW3Iv26Oj
hdvxewRGfTrO0JGCGmlGt3J5HFv0nlFB35s6UFsXdwIDsEdZ3havcxMg0Y2Rc55uYhv9MSGQDIts
7HvZ3g6vK6qQzPW6ORVbKC6tLraLz+4iXpF9f2DY2E8bN+J5FVZ5QZIkrk3ztfTcao9zILvmYW5E
nLP04HfnqSXlt860CWPBhgxdk4y763LPdLzFz3Ul7A9TajeDmLSfAHWbx75snd8cdi87fKVTz1uL
Itu0DcshXZloT9lJ0R1FXtRr9elJMEOvtSU7iRyVhfKYeMUt6xO5WQGgWX6yXbI9k3IbndYIPRbn
wv8T2oWzqPwgPUlmFZnmLyos5xOINLRosW2ZN4bLOZz30ErKYv21rBbQTLUc10H7f2i4/w7SBK+D
CMizDjr7cavgrAw4/bst7fAM7etmpbXF1ygercfJDJ9Br/u8HhTsiixiAlmh9hhBKqplFfrvIAvT
GdCqvrNZ6XBCdDhQyPfqr+vP+gIOGbw04/w+hU350dgBKXoLPQAOpalIjqKu7zG6Ra9OU4bZMYJH
nKwgbpNajbGbaL23yT6HdlZ0zu8QVQ6f5yqyIx5b9CtqD8K8O8Z6TFGydElsxGpShXpCUeyxLmRD
jaxp2Gb5zJqTH27Vjs6nMp231XdOaHeBn0uiONNFHWwtOZt5oRDWgQUf8zzslS0f2mVyPeu0B1ir
QKXmWR6CC9CK9dt6xFt3oW3btzeg1EpDVu2jH/+nptX/LepdqydbbeGQa5bfjv/YZ3zMdbKZWvSZ
mtTg3o4Y9+tnVA62vuPjrprfwkVJAM099urJxdnvPRxjW2e+XFv32+45x3DnsgUWutGbjRpeYyxl
I2VvdaiSdjM45r94GdXwN7JMMOxJx16NETkvv0C3YXelSTALLypd/EqC6e5O/HOZG3poP4zkI/Rn
7eTj2hUc/LWpcjec53dllrJNzBSNVl6sQ7WngLohraU/Ix2nIpIJjIa016763Ifah/Mq2DfXPJay
GD4YKHt6pIbnpk3L5tg/bKzc40tcRkadPEqjncbN0N8AVVzkDHVR9/9W1Hvde1+JvXt1yGcY07ik
8G+EtZiRlaVc1upBT/3QprHjHyVzJzSWn1CWu+6pm+eDT1oeoLVJvQNYp41xRqgGjx1A3V0cez6r
9sgxl99nS+/RE92WXX7sRhx9ciysg/gou4HD5LpQT07u7cb9AfEaOc81IIv8p6K5+7eEKLFzTyNU
L7NV2BHTrAZhuLJGxvFSkKbDeqb1mWU+Rcp6jw2npExGv1aDjTChDOuClHMhyDq3lrIjgG8uwY1n
sWLETSMVLdvbrCBnsnJC9cT2UPaO7Ghp9by10L52YS//HNOj4Mvh8zTrUbdGke7ETnikD9T9ecyJ
mraW77WwOvM3BlKK3IRlSBvB6u6iYrWlA2UdTJnyVEL+TVsvv3mVBSOeztKLrGvbqylqs6pHbnbX
uEiOash4siFu8S5a54LeZ9yv02hNrc7CqY2ax2kbt/gcqirqhytpX5K2iIzk46e/Lq1Mje21GhHa
AtOUtW0cmv8U0Jb3spFg0Q/ZNoVLUCQzK9ZpfwPnEI/krsQLpLWLQsP2+YTWRBQIBvrEsuT2MDle
6LX3zKRMu0nndrv8I3YhxHTy1qA8kP8oDWRxTyqV1ONpK1cwsMWWQXMb4MOa3xBY3fFt4sES/ypn
tiEmg7IxpX2xsYH6Lb1CiFYObqvmZ89mty0jJz+coOuYndRszUYif7BAG84tX6ZsrrwnDHCkEmr3
+G7LNewzb5qjsn6FLNiNfoxsN2ztLCLa5PgVODLYPptwUTUM9x40vzYQgWU4lZ4n1amPym3o08kV
x3CTBwQ29uBgtbMNeKA9H3KNvdf+IBoSAn6dhxQ+VDIZHfwImEIr/AmJQVL2D7y/DnNuXxOtWTTv
4w1VetPdHMFopk/U0jAiqHkRzCe7xzvBJ902/S8uc+Xf7Nkth2QwnvFPTjUrbn9Nom66OlOUbNMc
/5PKLj9X+p9thudSIppSgk7jVp57Xx7NaxFMlOvDJnWMxySorpBbrXiro3IpnozdrPPN6lGn3lVV
T9hdMY1thmZd5CwGEPQm6xD9UXFVx8nmVQNXVNJW0DIOs/XR8mbrnJ+/WfISaXSTIUvyciewj+Wx
8AF0PoU8gv4nii/3z+BtRwS0AIEKrG0i/0FAUjNzQG145yIYEVw5Om5eo76MCXzbAja6Zmtju+MN
qLH5rhDZLE8x48WeQoyGw01pkqJPu8f9zfsYEjjxlu3o3XRgc4L4MHo2Xh479jYlzA/H0661OXSy
YvA40qoCf322UL2IExQzOTqVt4udhmQb7gd3WLa0YK+3uugDCCux1U68EZcHN6d2t9dBWsb/ZpvA
3j5t0sidbF8YyAFH1/1jc511pDkWY/djdWJ9ng2KNU8G4TX2ZmA/gbY0deuGPKbItblKABkVF70M
QbBZBy/SmDp2ZFqjAkjEoUISDzgA7ntRC1CivrEaAgOq5nnyoyF4muh2aVrUvGywhVV7V9dleFzZ
8zZeka8Hv0W82SpHsGF/d4NwfZN8s6zKMMP+AModoAYN7fF1RCMQ/gnA5n8VBbflwmYO02V4ckEG
Q5tW8BrCvvt3iBLWF7/0d0D+tovIxhL2+mhqq6rvq1ppug2vXT79Pva2R3uL+59weduftgjbOo37
QvmJXnwfVk/iE7FQr6YmLtYordZKtRQOgm+AGfnPhU4YqokvSyblYTW3vomCvJPtehZRuFVEAxhg
CPvrIms3hg3Z+/GnMjPLfyfodGrF2ssQKNStP9xp1X8biMI/2kh9vB0srvq5W9gOXiqSq4r7cayt
kUwVa41PBQz5mCOcPPos7qaWxsR4qntkmYvh2JaAKCc8X5X1GqDvwOx11OMvKLkvnfEXXD8l26YX
EP1N9VB2tbTHAiZGVl5qygUFnNi9WJO4Fnk1BVXYxRMALl6vBL1rPf0jCkw6uULKQrNlx0tcZ53Y
W+ds9aPlfrd1oYcPblVovvwPAFxmIO/1KQbGHhO+uDb8O8V9/at09OBwho5FncLD9ME9GjJKdUnC
yGMQ10OYHpbjXhAoVRPeSoCFedL9yxq4A+DmiFShfJau9uUrQFXwCgRbyz/BxExhL9X6XXez9YLF
dOtSJ+B9wDK1TLz91tJYr5K368UvNhmmYbiKKA82VSM7DQfLL+9N03vNt9rvO55LqSxxYRPhFl7i
CMjoFAbAIycUXuxzlrZBotLuEd4dIQc0PmFT2fvbwK9uY0I8kM+7FPpdtE85YRFizDwpB/e93QB3
t3PjtoeX1Rj3nuVM6EPuo0riXB2taVNFpjDwLGtEEK4kYtWhflJ7rYqfjWgqtqA3Zi2iNOiLyE8A
kY4h94YgFLdI0ho/ESU2Xltdej4k9DjwLi1VPN3N0W7e++kYyIYW7qSSeGhhHTQU57ndF3kNW176
y7ovkyE7EwEfBAfv0H2/T4TVIx+16zdNVULU3vk7P57sASq/i2PRfm7i3uefsZp1zMxR8lMEZRtf
g6Xo3uLNhO82q7u+uQMnOSV9z7b+7Vuv+G/RFX/d2Rt/RvYa6tMGg7UmiqA+mTcH0HFq0ZYFv13e
PkslC9uRrdfIBOLI11ZNw4ePs986NVs3F39YeB6E345erC+jdJt7i1bndeqjAQ1KPfJ9NYXY4RiW
JUxsy68mgONwnzj1S9MN6tkfusZ+Wh10qA9NMVsPfYuihcrZ7Y89OwFc1NlVXT8Os4JTQfmJ4apV
TZOL0FLkADTzIWDLHem9d+jmrtqZA/nctaNKDVNC0jNMr4kRQXwZO/Sda2cN30l7muKkka566p3G
sp8Fr6LKjmrWP5hMJAKAwafr0oA43a1um5GIOAKoGnRLdaVSO/I3HrHOjYsEzaPLGxWp40fApp4U
2fLE0jGWJD4302TLl3atRv0Wkb9aXUfVDF+9P1clOXYPeGlfPfG6BXOJ9tpF4HdWdP/tnIQsukL7
Alb5xkQS63wY3fXRdztxk30xXGP6BYQWseV6ryhaNvZItOM0fRyNi7wyNEHbvLNjwu7yUm4odhw4
GBBBU0zy0SYm9ql27E7AMNRTfZKmaKNL16+ifEDEVwEQr8Nc/INSqOYfQ9z0+r0g0lskNFIz38DR
TrcCQNY/oYGfI6DHdeEXp1kP5xGhvKIQwTFdYj2v5tqg7H2tFrd2T73bF00GNbzLZ+cooLqVhRjz
sYUM68916zCbJ552bfN6WAvHvq/lPOOSoPKJGwQ3P0RXuggVK24VTnkxBUlXHPNw89ZNtRe/PtQB
wTKj5QQjP86TttpTg8bnOhieiqTCb7GmNKrz40RE+d0YTWiCtJYvcTjpu3l1CUOOrQA1kLWjnhrh
WkQuCKO9SfivVC8WwafDWHjedzqKPUhDy9fe1T/E8a/quUXv5mjKW7O5w88Jy4lkwQ+BdCnjutlv
8xwH6CsoHXMKEYvyj43DTnW/wA6ZvB2s6WrGEgXCPOjwWRSHRce9eMvjzsrGX2Mc9Gc2wtn4k2Zv
sy9I+MV4is0RVik6DrdNuy+U5w4sk41OdqGOs0/+7Po3ioUIU381Tpcu5dxdkSGMr4O2fEW/uft7
nAlN6UqRgRn1vC4HKgRu4syoFtr/kE60aTtrt875ywcfumEIvHtvsPr4OrXD2GTYwYgjLGpm8N+c
6uWnPPY5R+eFHcEPCj3mvdMy2/tN664nV049DaG1PYlhjU6VrNjGtS4Li8tmh8cq04M9n4dj0n/o
sOp8FbV5EL7TnnBMLtlGe/ewSHBNjefgp4l1xYHs67ulOHqd+dPcPjsVq3nPTbnXT1Aj7UU5W/s0
WKWX85a5cI7bvp5GeqGkio/4Ivpqf+ZTnpeclrDpUZME9pwy4aIu9Xp5WiR8wUtPsRn5AknmfrM3
Ip38uF8yJBXEsm5yQazqjzGKbl2HI7DgYagX0+TDiejx5otD/hC9v7n/VaMzO/7Z4CJyv49jVZr7
uDLNgzvZ4s1VQfStQPnG/lzB5UoiC5I4xLw6JWNbuX9ZCugciR2v5qaENpfGqxHBtKyWOHfjF2xQ
N+190y6R5LMfvd+ergN9glzFOwC93bTp2jWrusoD/UTruLK/2IWIPVoCd6aDlf4D3xhtwDYWCKtq
Z7grYtt/LAiq5nr1vjWfBO6cp03t840/5DuyLYJNCCI43vAeYmqto7F20kIt9uUQqI1y2dSWTkf0
csc5dKgV0THJqzTWlvSMXxfk49ObrkevAFMK1v01jDqAhiOQnk7qMbT2RwSz6MJp+qz/gtWDDjfj
+lXrD312XBHNZ4iufcs7SqL917YX1yQFSqc6BZhAY2g8rzmymTl3fwIXRqzGwzKIPrcOpzWP7eJQ
Kw6MPfq82Z1vZQPsqHqFXCLmarFiBosEcm+gsazs2IrvikoVI2KfhukoRnEk7sN5gSHdKdAXnkGE
WXPXFwyYRq/PzPP+Z9xPAZYjf1UbOd++/AgQt93ZoTU8i8Wa/dw/Ru080m4uReZoJPLf7LK2gAVt
K8pDs9Etc2ijy8CZoG+jwVapYHyEFnOId8swdS170oaBHp+PzqgCMG9zBpDvSRYoOtDWvtGprAu/
t5RYMhrdvat4Cq070zPx5VPsDP/5vt4yHhT5Pq74dIAGl5L2uzzigEQ9KCmVoNPmIQBO5BW3IQEe
iS2m6YKVX3O+Y+fTZjDJ1eILcaJUolWQyIbgvGo66WQ0NcoTs6Owva00rEFKNWUjdYeoojo5iED2
Z2cZJgfSpF3i09c7HB0JtKQdJaJBxZDiJXFULo8qCJ7Nhjc86YN+C57iVoTHE0I+Za7oIliXt9vc
qlvFVW3v1lBM/mWXfcnsZ2/GP8ea7WB/XSwHLj1KCdShIFxNYtdF9CPWkR88E4o8+VxqS7k4jXQj
s0DZJAwuW1EH6cyj0KVjP2MzSQa0b8PLPlN7efplgwgrbVrOUzpRQCAjlmJGzZnuHmLbh3gZRoGI
FjDb+o//d/WvG7Zjcoy96KEdtS5u5NE1RW66TX54S6c+sYcBd/tKGBYNjbsAvo19P1o+YGP97r41
IaQPMCWyTeSsA7psb5hOvc0EnaxYplxwVTQAWY06HrBomv5zMe30p3YKS/vcReH6V6o+PqngmPrL
7DEvJOTY7qcQ1aeEnVmWx0HPS3s61j0aX7tjqS1EL6VUccKW4VHla9zVvy1I/OmxUzKact+P93MQ
WmZPjG6UlVRfLgP65Vae9qIsMY9gVk6DLYj+oDPzX4eiLx+UDmFASWljso1MidjkOOb9NNJKbCku
Gbt/h7flo7dkaIPCt51bJbJh8eBl0X1bPHrWYX+5PefOQ1Buoxa7+YfZux/aTOVT13XhTqZzIN5F
T1osM7odVQ+uwDV5MxPkxF9WxuHzOjoVvo1fMi4IOjjkOx9Euz25lTigo6ztuHGQHDrp2hyXaRLF
c3MgrXxrGdiffYouGgJ8dVkhpu14cKuyDk8RNPdPmq3ZSd2OV7RM0Dkf3+xZxCNewBHldbR7K1D/
UvpJ7R6Cg6OHH1M8sMQe5ucv+0p3WpUY1sZajfqmzNS9c5shLkXhXhZY3t9DKY63bRPBg9tNx6+9
rJoTmUjVQ2iHwWdQoGmAfUBgWI7Vb4Iu+i5tXLFjuhbbg4Uwb0qXcdhg/eT4vcXQwGjaL+FjizOU
CkHtdKyuxZlYA5GH7tz/iMvAgk5rjg9EjNvTAft4ZdUB3sG2iMu82nZxb226fHSalcn4YKlgQ7tN
NA6jmBuiMJfLaXDc9Yx0ZP6Jrsx6MqqEYUeJeY+xdIhzDG3dH6RRdopjBrR+MtZ7pMz4qvd++wyw
eDw4mFWet3C7qzlIZ3ql4c1eB2qXHY7LGfG5vIvWcbxqy0VdbdX0mMR/2bkj1t/gErhxJlU9oArD
BeZuzoPsYvED4XBPis8WfxXGFlEOYb36ekhhX1zT7beQVxjBSau/aYmo1uIb+a3WUv/rGhb4ONts
vW+ohl7JMzAP9botVx8RyIPnVeOfevesK2CfufJHMdnQVqsby+3jB7l+KfqmwmEj8OFg8xzpi5u1
HzNesgjg0ekkZJi953CmsJAIsgXw2IbmJq7gJnHR44KRS9C/ksm0rUjAImtIGD3bF9dF4CiM1eXu
XJrv7doCuQJuqTjb11FdJrXNjMUjpP5YMfStnl9mfdi6lFQb0Sk5whOZNwKEO5UNsfpAXuOCBjAc
5G2yBqQIY6Gb1K6dz6kOrasMq+KuiLbwx2b5HqBcJG5wIPOvvbIWRBt29WGcENZlMe4DBIu5Wuux
3GOE6bIiHqNcunF11y9WmVkVKfXQot1DFdlbMtP5frkPnbPH8Bod3nbCIPUZoq+9zEe8Xhhmvc9o
6Of76RD6BdAQ9NWb6LVJrkutPlwb6Bbb58krrTPa2Bprgh2fNkyYZRIUx+/DwWlWYQb/Fszd+Evi
oHmBGsfwbCAq2X++nltLz1RIjhHq43HJALDcKd278Pjg/CJaGXT0XwG/VWfuast/e91ZOUQAMyuc
9aPDnYO8XQp7piu1u9u018JJhec7b9ISwwY1b7d3u6x7Bulqc29MYfZdD+FJsdksOF/eo6zr0DOj
KyjFh9rHOa2HheVxHegnVnlDB+EeU1a7CyIgUJX9bbYW9j/59d58iwIfFBYILmceQisXrlP1jCYM
VAegwLrufdxetAcHGJUa4xBvdJfQ+dcZnrvld9AF5Xf8GROkR2gIGvPrWy9V+xpPe6BfWh8XgVJ9
+33qiBVO4p20lkTNfsSAgy8aR12Dosid68e+9pBwISw7N6Kq7pa2APZmUcEGB7jtd2Xv2/c4tMez
BffS5vS+9ftGU4j+D5cbZgyrgWE0NAtu731rdf2zi4IB3/G8UAiXoLLvXEJSICYDz00dg7j6Uu0j
Il21uDDQuLYzuoo1C8AUkA8t7dmvdvHpIsp7nPCSZG7UUWn5WgOqiGEEUnATKV1xnXLKtg8bkdmS
QI3hvwsqn9g1e0NMPkxM6Mpi2aZBDYGvHb4hvMMP6b1oE4wv8jj2y+C09Qq7rBZUTYPzj8Tk9g6L
uo2ev7XQHcY+AxiirCH+O4CsymT/sv6ljkd6sOsv9Y0EnDm8h9ytBNZ8RsMLEvUddRPaoiqh2emK
xGBKu9AKRrdBjUUOGIycZOy9tO3H9he+NohklGBzbk/D/F+BB9P5RpRB/LI5O0INOZRLUyWBZ/AA
YkZZTmE7O9d2RKqD5XM57avE86WGtljS1Z7Du6GRpPLpWHfbnUM2Aa3Z7HTnedqcEYSvP55FQNNe
x/26ZmHQHN+KQBXp1wLE+FwTx/NT6mD6S1MhyIz39ekQjZ1jn9Hv7hE574e3On97jXtFLFFBXTqg
/AzLfH6qcXUV8h7Xf1BtN+dsmEVmDJ4j6sTDuQcAZxrYu9Jy7lBcGHDI2fo5x5jxAJjD+r/BtP61
nUvrE4jB7y47Duh7zGX6HvVEeTX2MN6EtDpEnrEeHmpr5Wzs0nlUOz9bLOhtuVFAUh5dKx6mycQJ
6Nf2zw/KKcdxIPg32eLdNBILDZQ3vBzq3TcywIqbjXjlUXp9dwZu6/EjDftpBj7wE0uuvcqJ39Nv
qx4Y1qoGKEZVnn7cy07/6kqre7biwLqIcDjeB9Rf+D8Bo450jpe+wutSgVQGQXxyl7p5OQ7jnchE
F4APOv4b4E8iwOCwv8TY5DrPpBiRZDvHz94YlQ91sZuPL0nMowuz/18Y+uv3RtF94Kc6/ozOhFh8
XpkdEgbY5g4IbU+9cZnuLPT/L18mQ2wvFociHWJ7vW1Ti5lmdo/fyva81xCp9bXwova5co/llzd6
xsO8EdSa1x6qAaUvKCsxazUkAEMda+w8h4fQD5fi5G/F+oiSj5BDYtW6KvWnCjAbcUSAMkpG+r9o
xTObU2n2/3F2pr1xY2mW/iuF/M5uXu4cdDUwwdhD+2rrC6G0Ze7b5c5fPw+zamZspiU1ApUowJDN
CJG82/ue85zroGnjfFOXubi3VJaJBH/rn0NrIC0aXBrRVyperPg18gV9JjGiEnepnfxQURpuDNmm
01sEimxbN0brXDudQFfUKGl7IQN8F8dWVdQnMpmnZhOaMLG9vint+BAGaEwKisJBk6z9OkaDE8Wg
8XY4r53sHtSKKzb1GBaXKIWVR420kG7r5kYVbgubDraXoHcMtpiJzO9l6FvFbqxwyqxCh/UbGJKW
qU+JsCyxk11GJXVMeQgANbpuImkqzXNc2UOr+Md67Aa38kqWAbh1oyn80ePA11cXqOxG0updiZ2K
clLcmXh+wnbkDIpJemu0ih5TD0BmM2xl05gHxR4r7SWjIe81qS+6OxZBu3noeycID1Oh9cYtaLVp
WCWVwsjlMKef7PEveXntj9dIv5z0IvOVFJobG+m4vjLrKh5gMyPG2ELqQBI+yMhw1kpZdUqx1U2r
WiNC12IaFbZaEl8sg4IIpvUY2mr/FXH+3C7kpKtgOSoLB6wJkJiLFP6e/pTTT3If6M0mBTNjmozP
ZUgFNrosrVpH05BXvdioGSjBcVdPI+dd2rKJeQktRes9qjsV2kgXUX53NzQJx6DEQvyS+apRDl5s
GrW8pI3mOLhNMlMG6Mhs1HcrM8jldCpbV8/vJony7lq1VMTfHnbDSd7oDud2VM6m6T6ouSqb1dAZ
7XBBtW18NQsXMcgKn0y7Je43pKYpfeRsbKht0yIBB5lQsTcs0a+1WqFhn021uHdxzV9ag4M/gwLh
oGORKOxHipHOM4Hh1o5mYXXUOTzcykG/DbUh3ts5lbOW5Eyvsk3jz4rm90uAg+XYVoaxGQ2bskCJ
qopW+yi+ss9TWDug1kRYL29EJthImqgNTUciR+kbK9uYWcL+WYv9FhmRm16OYek8sES4O6NsWKWi
hIVYc+pdhFXgC/QZZo/KZNuzykwqSjYwjqOhDcMPpA3Ci+Usk6n9XKP9baU3eeeEN1Op2KcuKfKt
laJvr+s4NSmm+qmxRpak3YyTMl5SCUyQ6M5+wxX0/vqr9G2kQmFphq96XWIHJ9BiOw3NuA4yq3wa
KhX9v9ENzyhk5KOlKfRyUjMXL26l93tX79HjsPFpHyAe1njkIzl4tFMG3o2i7680Zyy+FDrOQo8D
pbvVE2c8Ea+SPhlp2b8k4IqkFzIqdHrsfNQEy+BisiUSRJFlTw0jbm2GVgoFPWntW1yq4psSDdMa
t6XxMGlRdpmodhyssnJon7MR3TdmnWJncsq+cDi37usKsfRqxOPzpdS1+K7qR4n6n3Pz1mA64FSH
QXyVmGH4oCpF8JKHvWDXXrfGOhFDuE5dXdyXat0pm8GBWykDBQNOrlfXSZQw2YzQDb4aQ4z3JrKm
4J4kiuqIMHxad/lgfdcUlcoBpTPHY/1Arl3V+rGnsXZZC037QuzzcJPbKJRVbEMXUjM1gX698RGt
4M+4DSQGVfyQ8aa1ZAx2RQtuXL7iVW1P9Q+8lzgudTgYcsTQiu3UQcfQBMHJKkHGrfRQGb5QapBX
DaUuysB5u4Z3ET81GCYeg05Ya+iF49YKggyDOUpbdSUdU8pNqmhWtsYKWl9F8G+sK/wIMcV5RVCW
v9P6RnuJe9UsUBsgG1pjnZfqdlSKyRPJIB6yhH5gz3sybFVbL7uvdFAtsdcQJJVb4BLNF8p7XzDe
ofnUsR1WK4ul7Aozd+isk7ywiCThaBhfqU1pBpfhfETx/Liq1gQr5pPX+SUloDzMym2uozDftZPs
dwChqUK38BFnkYTrvlhOoIRbxe0xbRCE2c19X8Kw90LtauR+0E+uSnCFeyMPnW2hIlU8+kqD9RmZ
1R0YHiw8pCCzAXDtqJuOTZHrW7fmkNdFiqQ9Ro2LA0bTMkW37KtaB/JR1mTJXvazjnLGb2xlllpU
vlwjaT3mtXbd0X/Yl3Xf/RmN+E0Gs0EnRUdOF7zULqW2CrTG0CPlX4EOrdCb6nH/J4oWsFUa9SA2
FKiNZqRuXHmCvRkiczsZMbL6oQR5ImNBFTZH/ZixJ1I6CYYVUNC0r8oONTFHpSPfCx1oN84mCxUL
M1XScuPbfnqwkBMfQSeRCxPiix1C1Ja1OrAeaBwQeMPKAp4/OiA0zr47mN8QBPY1HtSmeuwob35P
WY7+DPXI3WSanl3Lya2eJcffzTD2o0eZOd/lqo2bM4lLJV+PaaDcx6Zbvo2Zlm2Q2tOB7BRZeJpN
Ed6eHCS2SGWlgRPWr2g3Kvn3DC7K4+TbdMPNxqrYlkwIn30TKXkSCrkJnQ6xl0/ioDNZX+qO7M0s
dcQVTMMEOXps7moaJFvWI/+mtsfx0S2MnH5NHD9SjnUe2gxnGdKRKMu2Xc39QyBCay1CGXBXwlZj
pOPaeus5vGyV2kDBh1P322QmEwo1pyg9G8EkJ0NBHRlROZ2pXAax18WdclRpPK9lr7IFRoshTgH0
HaKfA3xijobmdqcSTawdaEtiftEGXYmooxd0t+g2SHXd2UjZDp2Q2R4SbHpLTqTNcVSJPU4C+FLc
EunhoATsblsgVq/tpKGecpGORLmt7+NGg00z0Q25ZnEen6PRlHdKBcIBvyGHt1yU2MpcPR52cDtd
seVYNAWHJM7NkDdbiksqsrM6hK7Nhcm69wS7opHbsq3Dhp6nlX1Re2ea95oTxMUpkFpxi+DFuTDd
qImfgrLR4eTosSfTQt9L3Sjtr0ZRTxnzDkY6L4qKcj9ZuNY5hkI06E2dyXkq2uEuRsxsr8NM1aa1
Pqmy3ps5skhUecKhTBuqjUHXIq0f0rGNs20zQ3x2TTXByoNiZwc7S827iTOIlWaPJAx0sVdHAbFz
uIri4Fva+xFvcl5J+pM2JCz/vhtBp6jeOJYRBwM9zzhDj+6QGZCZKLl+66K4yn40mY1Uhg5Zkh7G
+erHyhlVZU/5QsnW2CQGKqOOI7FGkSSsyAvLtYT2AgLAthl6dm6Wd26uhkboGdQhumNq9L29CxzK
DZ6B+4/OOsus5YWNsPGNRL0t9zA88jvak+6dLEX30PTloG2kPaJgY5M7ZJdKk7X9iUJkfJu7vXye
OmtMPctBZ7jVraz3tyn0p31RGuUpyhOaGtTS6GLCdRHHgaHphUnlPEWNxMZlcAr8Fmn+6B/1gi37
1xjKFoHfFEwB1gTj+Ep+FEJAU/b1Kw4KuIRdy7ntZErXt3d0cUx/U6H/vgwSEb0OOPzudWU0nhsO
FKhO0JDhTDDDyDi2kErGlQQPA1eM46NzT0uur+5jv/BQWFHDzZiMSsc9+QA7Nk7cYhl18DoNG8CF
WGTQbDV3BT2RrdZM6tUI6eOS7ryJvArpULPDkegGq5T65SOqoJhlIAl89iVh/6Ok6byj5mFGXtaa
7SH2hdmu+h5QHsSG6HtrUe+kS+b0r7R24nswDf21S9k/WVcm1Td+WaNcj1ph7n2hJ/mKXnn51EL3
23V2aJ0yHx5L6ujmj7aki7MLRN8zTSv0tDOud+U2jq3t0qmprwRq+WEzWEjPYler403oc0Sjbx5j
DHfxUeRuRow2WnLziMSLv8tsVKhraKF2ic4E8cfKmZQY1RsF6p3e5Oa6rTBGAHli88rQ1kHqlBlT
lFsNmF0aGm5/hhMGtBV4gmEnK1ul6zyNhyGhpUevIKB6ydF9Bbe7e63ssgdVkTRuf2jd0d5Kjm9b
kzj7a/SEgKyQiaXHIh7yCzrk/VWaJdXR8v3wKi9iH0Faoz/amSKSY5xmsBFaenxXTlO5Oz12AYIp
5oNQi/Fg+IZJe9tP3GPCzgQU09jv7XiorZu88t36kmY/Gxk4IbGtFetqHGCzuUpoe6hXMSxVpX+D
0266HGsGZtM6xbauRQZqD+EPKKPsiO/b4HyX49AIoTRdRnRT6YA3lngBvM/e2I/C7M0PZ/9bOMiX
wGhSz52JUF5epfZXzgFiQxtoWkPiqK+pJo0o0ISvBp5QmlZsAj2mpKnrYXLRI8XdFRo4RrUy6y9z
yCahcSym7CXbct2WwtwbfStL7Blp46wLO1GgGaXWBvvTM3FYvmeJ6jnTSnElIKfB/pn6Xe5O5kMb
qfW3bHDkjbTgJDE2intjmvT7MAStx7KpUqpLR7qLq4pi6c7WkpjvmSJroVHpSBMBevYNJshINPDQ
b0zBUWfFYBLMqqOuUV9TfZB7I5SbK9Swne0hwnaOWVcNdDFgi7L1cwb54GpDtmU7RKmhTPr6T4LT
1YvRmkFOTT/emwIOtFeXrGid3XS7OpnKQz0Y7v2k5NY11BjzngO9ckFP0TgJbD8U0nnQ+VFtKO9W
FIISQn4VW4XwmaSnHBeK8IbctqMLI03L10pKsTcQjnHkDAa6SPC8dhhXWflHifNb16d2NUVNvw+D
xj85ud+vHSa9byaBAg8OEfWURHLwHzr9wrUDZMALs44VuR+xL8exu9dihGIqah4cU9Duv9ZmhcWl
wm23MhHe72gyMPp81S7HjUFtJ9g7RVI92FJLHlVIBitcn8pWU0o8rzWwhrVEVFauurqLDkWNrX7K
1foOpqh54Yi/FEW9VuFzV5gpETZonGsbNb+KHb1BoWlSMvMnPBdh3AGlIogGEbZBlOIQIz/JS909
prCLHiVVdrnSaF9fB6UlLobW7r/Ulfp9nPToi7BEeGc3YXJtWWG1JrisfFKTNt0j47EuERvUW8cp
LLjijl/uSxoiO1po7FsBFs7zFn1NlMLBix9Czds0nKvBu8a4kJChzn1TBiU6ja+qGM3nvm6VrTIY
8SXlBagCok03to5OOSicDqohOLHvLLz2N0vBdTPypl5T1BD4ocy2vwoVOb62yhCc2qmJN1BVBEax
gqJGtYdtnLDLzOZMRuOQavDaxq1LnkgMkSQiSODPOC608iJmsQqx7vVmVRPshB8lXUHYy3ptJRXb
9K/UMCmoH6SNa7d3KJIjI/ZgB2U0CTj2MB0ynF2H9NEQtB6jC/lcdsMpajKBHvlhg8uU0/NUX9Ej
SlJmAo1TwTXrKyiAVWGlCJIv0aL4sbKd4PEE7H6hs2+dCWnonYIes3j7GDD8DntZLKjxTdCjWLMD
cdR87cpFf1wBfzjv0ousAKAnmd2PpXbk5nyt6uGYS/Vw3qUXwSQc0oSdprk44ifGP7mr0+bMCCux
COtTBFKuJJHmkRLHbW1M1qpW+/JMsPmCFh0oPoVCmWjHoG6vOes+s859Qod/50Gqi+Sg0UdFiIZV
O3L2gWwQ3CsJ7oizbre6eEmsXkVYpeEpKjL/T6MZX2xe9TOvvUDz05JDFKbbLSURCFd6IQ6RcmZQ
i7ok8+t4mDVaRMcQA8pajzQdXpPzWY7de3d8Bnb/FLiA18SJTRVuCFtFHIHJFqXgeREY6vyRP106
q0ooJpFZcrSGrfdFj8dP7vY7MHF1MSalKNRQje3yaCFUUqg4yQytGYq1CNrymaFE6mJ0GjZ1SSR9
fIhIfuhldo1xfn3em7gYnUPSOnEt8vKYus5LIosbBJE/zrv0cmxWepNk1EmOrKnXKke4ovskcuT3
L4pwF0NzqFpJ9zUajyqpDc5wY47JWSkMwl0MzBZSKliBYDwGLlwHQ8xRRG7QnzVbCXcxNO1SqBV1
8oFh7+jXSIuqA/Lk9qxHKdzF4AxrhPi10/ZHixjzWgQ7tYg/yRR974YvRiZPcqokCtBjzl6DrLOv
td2cecfnj/xpZDo6tMxG1N3Rr5NqgyrN3NjVqJ15xxfDM+oEaAiUbkcxxv6VHDi6kvEQnbVqCncx
LhNIJ5WpI+yuZ6hC2Vpvvn9e8rpwFwMzpuohewle2QyRybhKwdkgM5JPpq33HuhibEolK9lMTg0I
VrvBvUC51g/FeY/UWQxPx63DBMRvRliSjbMluJBG8XrOnCKcxfhUgtpJukBWRzRH+FHSxF5V4syo
WX71X99FIxhMeO1g/pnAIaoowWM8xP1ZSxAVsl8vHmFq0MykLY++ELN302Yzm8AdO+/GLEaoI9Bd
TXZRHIN8cqDKdFc0rArvvIsvxmgOMCwWnJePOKeSFRidrcARfubFF0O0TesoazsWt0hNH0AhcYrM
2/iT22L+FTD294wf4SzGKH5HVR9jkxuDofxBU+JdYbRPtNzBC5aEkgqhFLO63z6U9nQcChoQdT5d
mI6bTVvgK8ET7t/kEJu0zWy/djnrzLVyDjpoGurv5oAcDL1jO8czSA9dyK0v+9ADaIL0SsGILUcE
vC2SXHPUzGM1koXQd9/sgVoCVt8VZ3/nhqjv5DpVkfoi8xyusC5FRxvy2ioMlUPaGveRdK9j4tza
vnsexpBC1ZQgQuWoN+V8bGnnSv/g5HmybSw12KBBc7eJdOeycHmb4MXapEErEM+H3UGgpjXR8xA0
MJ6GwQ62E+e8+pG0jL2eyr5Y4YFUvsPLtokwMTvkQqCrOwhCKN70XYkg5QLbdkHFKYa6HEbXbuX7
18BjiX2uu6/xqGEHbqz1aPv6BvPLSTjyy4S24WC06bWSd/WWcr3C+bwYXgeXnYGlnjKqDJXql/Ze
KNCrMCBTH3KiGYttiw4KytChVlbqAdFhjloLY3uOm81YZaF/EQUt6ubiJMr0wME1vx8c39+ZCqR4
C8/HFZw/fKAjetgOfKah3XSmftM5Zr/lEJjhsLYHrI8NUes57agN7Z/Ws2I3fY4jNIhRo+wEeqqb
BBocwMKr0oU5nBXx45RmjsfuLB+3NIP3wH0eSmXsqY7gN2a/uXZTJxnXwMhvDCxrHgpqyGByGPdA
Nsh9SELnAoRpjyRnvFAwJmMUNT0R+L7n8PQrRTdt+rDWsPPB8O4tXeDIye0tYsX6iZIi2p2OjigB
Ga3A4Eed+wFwc4TZF1KdBwVI3Vo9jUUPGzrGTUuTJ0ev7YFOtlGBI6en3egkF5TV2Fz4bnNV8DLO
JOeN48K03DmSXRbQqd70sm7cU2O66IP8sW/GnUicNt8U9Fosw7XSuxpZy8Voqpcx2NZNDVrbC20X
f5+AM9sBZT5hBWy8plIfBfKprQoynhctpuRuOllypPHk7GxMKJaDLd4IdqRL7OjdziIIhxtatj9c
WtnrzAZeYFODOrT4B9cVXc5VYDkZ8S8TEO1WfZuM6bZpyGi7cQO7hvlfS0BcYrig3zsCP88ZwrRX
NSRnKzEOlyPJgYCDxmrCTEyrjGZj0+nHYEjNL0bbYhmWjnoPw8W6MPuCfieg5+y5B43ETTB6j+6n
O95Dero0qWtoj37RkgpSHBLdUi8i+McUfWp122ruTaXENFv6+AL+3Rrm18HSEcG4Q7etZ2EGXlCx
qUy5ao0k5hGM486JAmBSwD2Ai/BOe7MPDsPYcJuAzdpmfXRsEv1Eif1PO+icKxFroM4aycgep3L6
MkVpCkMkiswdORmaV/QqcJUqPGaqbv0gCmSExwIPmkgWF7eFZdrRtK26SL8wNZr8a60d1C1w80sz
cjVnDagfFefU2RskSL6yzsdy3lm9hCEJMCCBUs+kuf8m/FyJgRtVT1GkJntR57QIMUdfdJP/lEbW
bKacuuzaoPSz1bLiiGCFsQGp2m3nOlZhILHFYbICMsU04xt7LDmvuInFk6twiMPfQXwyTfJqrUD3
QzCL1pw/d+q1CRVmM/SjgmilnJWAtlSUjYN17DHEWrhxammvnUQClrIDybMIcaKOkZpf1GN6jQrN
vyTj5FphCi9zioC6ruBkQHBG8E4Pj4/pQMDb/yqscp8ncs8LplwH+Nu2vh1CCPfpBQyIGguZIaUx
K5BzuGIZzn41fS9zVIRJrSf3qB01pLd98IX6FPgwa4gUT+atcqkW6IQ9MuLppqdu0X5TkI5IGFR5
9eDL9g2Zp3KCFImyeORZ0h9pj4ECwHHkka6rxp7u2FVMW4Qc5bRGMI/CkVbYt86QHKg7i/RCBbsW
sfQbfzTSFzE2IwHAXYLVtNQ27oQSJHRlTr6BvGl6bKtJQzClbjQBqiw58GiMwnIB6bsv1BWDvdpU
0XOq6k1x7BSjG70GvepF3Heu7elu81XWqKZ1sPvHLusRnya1M9KnsZrXFlyPl7vNhIjJMB8w76On
arDr0ljO1sCA8F9C9MYrBbBJCAc2DRC0vYu0YzclRXDRpf2hM4U84poPIRFUxk1iq9latygfK656
qEmM2ugm6HVvzIIbCo/EeU1G26NXivVwa5GQ0xWuZZ8UGPvVi02Oj5cMMtiZpQ38zpUPXZiKZ5Vn
igo2w5sIvKUwSrN8hHQ2tWuH7qW+dmLN/pJ2Li20SlWdqyqb9tDLx71hopQbCEvZVTG9AQDqyWuQ
hCg9oKLmtEb1H0BonLtC0hZt0ui7rtKDQ4Mqii/tmKunsnODL51ssk2FG36dMiNDZSlCO16xqUm9
MGobTFIRlJg4Fd210qIZaP0MlpvdODq9JO0BP6M4BGhrf4zEZD3aVTleK3FGrzY3M/TzxiA2roZl
U88aekqgMa/jpptuDHXi5EG/ixktADCaIjrZlnVqx2S+oHaiaasNlZepqWTNKnScC67AUZKVeX0K
wgG4GzFm7W2PRfihoFh+gd8nf8Ra2G4aUw+eEHGX7BDasm+2ZGiNe9RFQ3FMBJlZqtBDk2y2mn5c
G+ZMQnFarPqS07MyGdidjFBBcuBuIr8iecIa9XVfGJc9WGna7Zh4kj59NGq/J9jDv6WhogisfjLd
aSylbOwgO+ktn4AOCYFbVD367MQ8lJf5zRjEPLnMVv6VIPuf34b/FbwVN//abdb//V/8+VuBjAUT
UrP443/v3oqr1+yt/q/5X/2/v/Xrv/nvhyLjv+Vf+eVfcN1/f+76tXn95Q+bnNbveNu+yfHurW7T
5q+r8w3nv/k//eE/3v66ysNYvv3zD1woeTNfLYiK/I9//+jw/Z9/iLmQ9p8/X//fP5x/x3/+sS/y
4B+n+f/u//fd3/7d22vdcAlh/IdhWPzPBLEKHZANev/2r5/o/+EYqjCc+eVzMFX+8Q8SGZrwn39o
2n+gR1TZWKgI5nUa23/8oy7af/9ImMJiuXKx087/7o//+/1+eUL//4n9I2+zmyLKm/qff8zHpr+d
GlQ+/tfDmoqLoEfFrZ4C9jHJdHRR96Bu+elm/PvD/icXX5wEu7FGaqL16qkncs5q66cyCg5A/s6p
efDdF0dBmnwjIN5aPbl44yuFvthnKcvzKft3d2VxDnTUMoYr1aqnitCaFFpfRw8pxhDLLkozaUF3
bx/fofmCv/ugxZkwB5yu+RMfJB0siRfERq0+vvB7z5X35udqU9FqKBg13BythmpHg4lL9GDhTOec
8bn1i6JNpDud0lfzDRrWVvlol5+UPebB8NsbsqjXKDHQePTG4gQQbWvowdElgbADEtOjvzWT7roF
zDgnBWIY2WMzu7Fl5TkNTmGzvBhc8zoQpBWkzskBWxmHHEvVo4V5hF1luf/41s5D4zfPzFhUfYrS
dCB8qOppMOMvJECtyhjMRfKDZfOIRWn38ae882YYiwIQRj6BVJM7LPIXnfbsEH8yat55M4zFiA/Q
CdVpzYi31acRTYY1bDPnk3z7d8aNsRjwwVAMHMv50lmrb1jx7IlYG6CHQASltveLT34F+523xJh/
t59qqQHMBPqyk3oy9TdrqE9VSkAlQcYoZn2QagAKFAc9kY3XG6mIam4D0T5mSb4Zk1mpXm/6UUUJ
0q8lp+c2L7cK3mbS3dYyStahifw/UDaRkV8SowbLmKw5v5f7QXU9IAZgU+mxY7CcaFXLwPUIRF2H
8mkYn8u22YaDefLLS+BtKwVHn9mFV6OaX88AIoftaqEh7GyHKzznfBNzxa6jKLRtWiUbETQbO5E7
Jp51pFkHWjhenfRXSvsCaB/T33cYHghE6f1LIiTt7wgOUenH3lxic4y7eNI55crbj1/A996TxRyY
97EZOlOsnsb8vpIvRnwhEPN8fG1tnt9+N4YW814cdzJrU8aQNXtYqQ4hfYF/Nov163g/jIexIejB
uAGF7bUa4DiwKvrorPsoPJUD+ncdC3OqPOgSCUTTHhM3x78XZmsClbyx7T550eYh/buvuZhFYXNX
6Kl4n7uu3PTalwR0jxxfBBzjgkrPXIAEr/zxPflr7vzdhy3mVIYlJGSlUU+64z+PMcYX58aqpeeT
nTO5mATTN1wIDC3zurEaChqqWIM+O2FOW/sYdLqGDIlWfQ7SlHoauP2AF14K81QCX3F0iRWjJFkg
8zTX8Ig9QbeMci0+ujouY+OrybsFlOhC1Jpnlj8EF5HAI4WFHjgBlY/IOEdPRdHEa4AtBOo9p9Si
uMRBiFflwUneCuyRsDC8j+/HexPgYiXAwtwC7eHea1COYnXgePzJlf+Ku/7NndaXMzh0dvx+gsdK
ESokAaKFyqtSGZsjAcRmUBQPrW9KAUUVL86IQz7xRtRKWjt62AXJFnweKLSRp8jyItB83IKLRoEM
QE0jfuCs319fLABWEesVsR54GppxjzTsMla+fXzldxYwfbECuISu+Jz5WVqw3rv6RsGprn/Pqj3+
kk/2B+9MHvpiISCpNwYCyiLTKKzYT13/qitvH3/7d94Lff7In+Z+9ANdUqPaObnuqur2o/nJgvve
XVnMd2WKg78UXNdiGvFbvBGUYCt5cAhrNeT9x1/+vfui//rlrTSvgUzyIWQYFtZVXH2z4uuPL/3e
fVnMVYXVExkQkJsTSlKFqLuuP7nuPP/8brQs5qXKrRxbJZfiVOI+ymK5o7y5QfILut9d4YY52BG1
j5IGwGMUH8ir9gjBe+ibZm2XAarQei0AJiskb/Yy2XddhNHBRNozQwDkNvD1bTdVOyUjHSARq1Ba
h6i9qaPhtrOvNMThdfZaI6JXxgN2prIpD1GwcdUthFcjiD/Z07138xaTjdLZxOr6NpsiyRm72kpX
Oe/K2mKusUokV1GUzYeUu3gkrTn9ZH54533VFvMD3sQ0M4Q1nbK6QUmcbNUupPh4O5AEaafqZ0//
9w9fW8wVFcHMCtGFTJUhDsqDND4ZCO99+8UE0WYRsE3aUqcE688UXEzx8zT+GIMWOrr45A6981Dn
Y/XPMwW0HbI0yLo8pcG3Vpx8Ak8+GRLv3JT5A3+agsoYF4uGUpJ48w2yQqLbP77uO7PDX7uln67b
D6GwbV+bTlZdbmev4ZiH10rwyZz83u1YTBC6acoa7wEvTEPoSreFZ/vJ/Xjvey9miCBR/YJ4x+lU
+Pd1rawMn1047bWP78p7r8pibKq43AyUz2z2XeTA8AjI9jAij6An0HvfP/6Md34DsRilYM2z1h7m
z5D7xni0E9oxjfXJL/DOjV8qJaMilS1xKNyefF0xRj8747933cXYDOksNE7GddvXFCf2Z9uj9y67
GJpl4ygAEMzp1Kv7EP7JtP74Hr933cVwHFwZDBLH2mnOVuvFfW19svK99/DmD/xp2ChaWZrtfOEg
uO7UW8EZTD9H4aFqYrFepy1Q2g6g+ikvYaasw+LuvHuxGIs47Mn+nB+dy7lm2pvmJyPxvXu8HInZ
BP2wnL9vuLPvinZz3tddDEHN5RxS0adktr6MdK+bdmdddyk9TbBSov/mullwO+gvVf923nUXa2OT
lJFvuUxIuF+H5DJE0nDehRdDTh36ykgL5lBnIM9gHSZn3ojFmIPVMPlpZ0wnw7rXpvvmswPs/L1+
s3dTF2MujOBy2Q03Ii5vraS5bTGnDj1xJ9I50F8/864sBmDQhCQoFnxKiGJ9VI7FEJw3dS5Vp2UH
UABgmnqi7dVgGBrOWwuXQtMsxGAdJTovdLonWiV2zxso6mL8tUoZY+TnuiOHhpbsgfN2kepiAOqT
QCKRMF/02TE3tv55h4a/CUz7JhPtVLkDgLs1MhOidD8eJ78vnPxNXorBuXCqgvswua+9/IEcZgeP
2dP9ek2r0QhQPjQ3H3/U76e8v2lNEyGF30l74pxMKal9EPmfH194HiN/Hzt/k5lmVV/aTcmYVAnU
RF2100aWAXP78dXf+9qLkZnQ0cN+yF5vQLUiUsMLX8678GIwxrqKkcnm1ndyY9l7vz3zC+u/rrKQ
wMj0GRw2p7azmrTr6NwvvFgLcYABem+4sEEGfXZo2391I39pRv7cfXrvDi/GIsb5LLZDnl8entIW
OtQYf/J2v/dmLEYjwMZad+fZwyW9yeZg22o3OSj2jx/gX/vC37x4S1mpamt9AFp4Oon4BVLNTejS
/p65T/lKCFIvzMdCEF+R1B5kpNWI7y4QdylZ3sZWJ/lejOo+ioLPvs38S/3u2yzW0qiNCkWXfJsa
Y56fkXJdtrgQj20Dl52R0cSR19p3RG6dNef/TZzaFdHMBUvHk5+GN1VZXMtPJv13HttSmDqArw/L
lN+EdKmYfJ/Cvw4h+3z81N67+GI8NzWtq3Z+2xpdeFWK40q9j0DHfXx1bX5pf/cUFqOagF9d1iQs
nDRJLaUbcL4F29xqvbB4IdluraD3CDTlqI3tCQ/4zHZZ4zRf9yBCmtJemZq2JaznqsiVdRqTtGer
x2bsPvl67ww1R/91bpgsUWP8ZgiHEC3M+DCMnx3+3rvyYnIYsK2lbFaYdQg7LQ5IAj++oe89rsXk
YBBDiJSV60Z40uHFGXhYySL55H78VR753eNazBDIpMbcmue0HlPmzAcFxK3iuE5mNpg27YZY/+HG
z2rnbuLuz9x+MLQd6Fmy+qx1Xn1Pe+PUGduxfDambFPXydrKkl1JsGaMbsdN9UNZP5nK3cf3Yt5k
/ubL2ovDr1Tj2q37bDyVhIEk0W09840EKHWhfzI43nmK9mIOod0DdFhXxxPZvbDUfozNeXO8vdiP
p6ZZYgLOxxNM/pGDyXlHa2iFixcaYQ6BJ1TtIBh6ShZD+ZFnbfWRq/966Sgt/w9nZ7LcuJJs2y+C
GfpmCoC9SFF9M4EplRL6vsfXv8W8d5AHNyna4+CUncrKgqBAhIeHx/a9BlrwGW1M7jR8MboLX/Hc
GJ/+/K9TsCJpU4VDGAHI0LlZBECeXFdIk4zZ8i4R/0pqmY87nUtPRJsvP8+7c288W9tWh8oZfuG4
wzdTPvpXddeJkjFb2gJ3viMCrnEHYkc7XP3Y2ZIG1tQg9PSGXfc4hd2vIqk/fx6GM6FIny0/JHZ+
U9HRTMK2joS3wcT/RkmuOjhwWfffWQHtIdSCfhh3gI24M6yuSzL12brrRlJj7CaR1Yc2Bdzyyred
LbvBa3w+H49FlnsfDddFH3224oC0hEWlMiGy4IgzynsiZJcu6bQz2ZE+W3WVrvzvqvNqeCDdm8XW
rCFUzL2lPm2EacSf3b8TMUQQKs3WaG4aGwsboS8s1pzmBKX0HgQB56p8Z5l3TFxn5IJDfoyrF1zy
+cudXdPDOeYZmKZyM2DHkUWffSVscFpam95aa+8bOuHMNcwILzKxyW+xIZRQcVZYKpSKLeqLE15k
onk/FSvbCiRHCJ4q8fXn2XtmEeuz2NBoRlrh+TjucAuqQVVU7s/P/VNi+8eupM+ig2GFYTn64rDz
0dXoxoMf+A58FaTgr55wJ4Y08n8J6UPZv2jdO8TEKyfLLHoEg9h4GUjEnYnzXrYGsfjz73NunGbh
Iw574AeWQMXho8sxc7puN9FmwcOwBjxmtNNjv2n9absL6dGZlECbhQ12PGlMTl/Vi15OZPFkutf1
T6+/7nJfmssOFTwJdBMjeW4MnhXdDtULpeBT/PnHpNFmAUQHeUXvxzRwtU13w6kFAPGEGt1rAOPS
S8n4mU851x1aSaOQgVMElLqV39lecWHKn9kItNPP+2sHxxan7ir19C1B5oqiHWUWuNpLl0vn3nq2
UOPRbDF55a1x0sNgvS82P09s5fSAf435bKF6SYGmDEIH3/IGZNSdTFNxr7re+CgGTwFirEntXbHT
lkkeHUNJwunvgG/YMgwCO6rLNRigtaaO24yLS9gKixL0i5gbd5KguYLAKaWw8+yrLdZV+ChCGc4k
2ga4AMICzE1gFvz8a0h/aqL/+j1mK1/tpM6U8XDhQhUzF3qh20KFLak5ffkbvyYnp77k+wrXw1im
ieYCM2F7wsYxHjZdgiN2a2wGsv26OnSY3JVJ5prqiQSc0NSxjjCHlcUJMQ9dGPhmKki3Cjm70bOb
QVMxhiVgxwlUxadB/Y2ZJJqbV6MQHlSpW2pyepvHv8Tm2WjlRT3gNutDFBX0pUK/SdaF4HE+T2SH
QEDRoi+b/Bjg6RMtaQjeS93kDjgGmtomAy/cTXddwks2uAPgIFppkm2aT7TauxXczuTkKP2WZLJT
YywUVDjcy5WDnZY9GDWdWrhTp0+4GBu5DJTIWGlxZIMpdPtkMYm0AZpO6quLWNQOuvlsKjdxjosl
FCRrtKCsYCqO42ckHs0Ic0JdWOBSZ+fpt6hrWPC900V/rBWsDMv6upirzBYUvVh+DiWaOg0wEFzy
LnVy/rH0+MdU+bMU/lqpXCqbidGTaxfFY27emL9zTIltQE80FRXS2o83Xn5heZ0JCspsdYWaH6Ao
5CTpJduu9ewav22s6X6e9H9En//6RWZzvpOENrdw89uJgmTr1Qc9YeH4nSg3RfKY5ADRcIq+a7CZ
sYzP2n/Ii36b1BiELFOtt0u8sDq9crQSd0B1P0n52kxAQrQtfqCUHgzc9IsC3to95sHPQbVMEnzi
IIOlMnwOFNUCVo5FvEKDhk9K3y7krESc1ruqvA2i59C4y/xVYwBmvKQ7PBMD//TO/vXdGtUY6FUV
mRDiCe/MLfjdhYH8dwycqzy8pAqrHgfTXWrh4Hisusefn3vm6/9JO/964SnQpbA8FVbM+iaqthgI
C8MFre4pQ/jHp5/LmJGHlxreQJxnYhWp4G8Ms52skewsiJYdEXvUy21vXnL2OJNQzOXMnoKtdu+N
wy72jlr9WMV7Vcfcs7vwy5x7/Ow8YkphMeGITr4SDhgthYtifK+tEEPmSw3WZzKLubS5buEptaeM
Rcx2agYdyNx4NXjfrR5f+B3OTM65qFmG90mPCxs0RzWlXSZXmXHQZTKLglDpAZkVPDfWlkDl0+bC
jnnufWcJRa/IraboVDz1eDOIDvCAn+f8uW85i3gZrW8SrqbjjoKqa1QZ8unUqdVje+p9/PlHnJv7
s7CH83Gn0uhNea58Tsp3VThUcQ+xoOaeh77P8SQ4vpRYnBumWeKf6zHGshElqqHJHLk1VwjNros6
cx1rO5Z5pgb1uKNj0A930aXbxjNzfS49lWIIDNC0Bq7U6r3Uj5s8D52yxSRYTLYAR92fv8KfPewf
IWguRMUdG8i1THQzlJtMoE9FgeZQOpN4nHBKHZN8VVi/mvEooKU3w7VCS6ZY0zwMbq+coF1hoj8u
vUqiU7d0eyFcVaHlDMX0WJRPmdqsphCryuwrxrMUOwchrJZgw0zdXP78/ueqvHOVKx6amWJWrKys
eU1OlLIBhl3LGTvtFlnwK8IUbdBxE+CSoSzuCu820e8M81dVVHQylk6Ey504wayJy91EXU2wLLeL
lg3+7nVwJ8XP6akL/FIEPrOVzHWzwyDgGQ8FYqfGbt+4HXaY1xVh50pEM5DADJ02Kb/61Q6ti4f8
hXV6Zu3M1YceVvpiUJ4miPmZ5Uehf/v5y0lnJOCSfAo+f2+sjRi0k8UBt+KyRK7wRK/u4/49lW6r
jDrZ6L/7J1fL4v1Os6tWcw11mxTPkv+ulHhNg78oKXZA8Fipcuj44zfMPVuMXpO+dOgaQKb2JvW5
C1K3LleRn+EKj10/TuNyoy06AytuX8LelsaSYfzyTmyvHWQsMb2Xir0Gqjjbi9M+0XbN+NVU6wKj
ZeFNjx/C6SjUdbhMQMiIqM9FXEVNyb83KpOZXkkwn2POd9tKfxv7Wx+Ch2a+N9UN7pR+95IlZYj7
jbWYihq0z7fR3KuAqJpgP+k9zv0cUFQU73CuFMNVVMsOlHofNCJSuEdjhHx7lPvHsr+fMM5s/aOY
PUx4sHob/FXjbO3TNF7ejvjpqjtd2U6h6QaT7xrBLioj2+pvY9mnevwUq7tC+V2DC9KlbTh6K3y+
XRN776ZfiKpxa5b1y0jTU6ADXwM2Ltzx6mr7++cvf25GnVbHX9+985W+zKEa7mgsiZpD+L+tr/+/
l81/5tlfz1WxpEjzgef2Ms0o++lSKP6ziP4RI+eaUKziaOMFY4Aaz8OhOAFca7mBd+eDewy0p0Ry
lfg1ennzltp0IxhvgvbpxZM9mRvLfNHDL21I74squdNg1XTxGuaeRA+/xukUzrqqXCeMgi/w33EF
rdUXoYQKAzysrRk70b+wVE8Vp3/9/rOtupxCBXdnfv8J5gTBMChX3fCkDNtOdAfi+3XTYrZJh6US
t1XdkL9jfD+6nE+ueu5cV4rna6bi+M2BI76JDDfpLmyd5+rOc01pnOjZ/whsOrpT8UYGLPYRQABm
S8mE2G2l+8H/VIzPctwWIbc2dUvX+DbFvwV+uDHQL1u3joG9TNiB255+VeOBkkZi4kdRinQ1uWp2
EOqDotNBtGjkE6cmWYTyN4bm6yz9Esxi02bZoag8O5G28SA4njkt/RDUa/FUV7fANZt2b/i3mnIA
VQoo+bovJc0yfUsXRin1ONOX5X0s3RgUMK77VLMdIeoGTE58ZrAkL/TPNryQJJwJONIs4EDSUYT0
VIMQhcoO9FePytV1L3z6iX+FnNFMCgHQEJclnwJErMGoLohez2QKc9Fr1g6+2OO6vDuhXDJOyoH+
2A3dhXH+86X+saIl+b/vHWSBIgaaylEQYGIVGDu1p5kqEWWqUs3SV75MLjDB69aYvit2GiekK2Jq
h2V0aGAFj77wbmThlyWI1+Uvf6o8fw3khHQ9pclh3KV681t5CRT193VfaBZVIMDHgDr6CeU67HlX
vpTKnZlTc9msb8phoVQ8tyWdDdzg66rXnZu1hpirjKDbpp2sv1Ti9kpRsiTOlmyupDq4EV4Xe5XB
XLYX7z5O4/iPmTR3ae3EqC2ClhduPGQVBiBj/clMMfzKbmKjg83wnY0cLBo3KmHpBncUMp0IcrE5
3GfmZxBptPWO9PvKt3lEF0ryWozdQ08bJf7JLruMl9LRJ60GU7LFJl/XiN6610k+TPnRL1dJsm6l
1dRxWm9u+/pV8a8yKRb/p0L914SMZFxmSlzwd+q7UmzL/rpQNPeGrUccP8OJ4RIwjO5WYn1h/Zw5
Ls5FukGnRFIjKdzjq7c9FqV2nFMfCSKudcyA9PK61TTX7Pq9MrY04xGW4Nt1RrOsjcfrJv4sxwAS
oomFcVpPw7qtXePKW665alfIPX/KTZ4riTfta3+p3+Hf4y3+H1dYRcGlxuhQt1ePOr29Wc4d6RNI
5bx+uGZAxLk7rIKTOe56LbXBJt23NSXY9kI69++9RZw7w+JnL1mazLvryluZTbas3FSmdWFr+Xdc
FOfGsIqGo099eji+bu24rMULzz330qc//2s9yhCS8H4iB9WiN936TrhOwddscd1Yn36Zvx4eerk2
9DKTpKQb23PgZF333Fl5zoByBbMO1UMDtXGdFavrHjvbvQdrTES95XUN78OXblT/qrsacW4DOwkV
Lo5yS8zDy1tctOWV7zvbg80Ji8JGjAl6Eug+IPcXxKRn5tpcpDuCYKgVI6LivPKO3dNVgzt3fQ1b
rRInnYd2N9XikuHHuTc9hZG/JlhvqdaUQNk9vSlln5/f1Dz31Fm67NUZZwBpGHa9VjhRbKIwSfVf
vdTiGlafuBA4TO5AnSxBuzsxJjRhyu1n5nOLeCwwQ7JrDMNyThjRnYBYLcv2ZfacFq+J6q97PNdD
bXJDv/9ELLcoMYkwoKSAZASfUk+4j8vbGssDLXwyw2NEx0m10bqDAt2aq1Iw522h4Z34knTlJlUo
T0dvKEScTJyUTRxoyF/1RHJEWmOcASszoFYbeLObLq+3AZ592jAWkH0OvZxtzWbVePfDQEFlF/jr
OpFXct3WtjTISF01H9Kq4BZeeJz6fBcKYNT7tcyOAmKot9V02gAr3FhWtlJ9aWXSt5z11iM8d80u
Al8H+pxcdRwQ9dkHAY4eGl6fc1UE9zS3C/VCHDkT/ObqqVJklg/QRHdhc1PLrzpkqUa8TpQgzuVT
lt+GRaawOgvtdys/jOnjz9Pz3EvPgl9dxGLUJBPdFeOyM6WF2r5WTKqfH35m6s+VSTV+1dib+mwz
9DFGbqheuPg499KzNKRKx6roJEY66FZk4sDkl6cs6ueXlk7z4P8my6I+C4RVmFQNBkrsMwNEFZCA
TWYRaZ+rIMdbFxR9i1uq5LtpKrut+S3orwW617j2VsAs71T1ks/JmdGbK5Yi05eaSCfQi+arkD+n
V+Ysc8lSKIaS5aN22MnFc23eKle5zeNpePpaf4VPqa2HNOoJn8rSfxp//fw1zgzCn6j610Nz0RLB
vIRIrjfecrwwf8584bkKX60Lq2y7YNwZk+Wq1LSnBoWMgHXypX7N05bxjzk095jWGk8p+5LWDMXT
lxk2SKI2uAnZfnhi471eNzazZRAiKwV6yoAnm3J/3R2FaM5mfyx5uhqfNKAYPTyV/ONflyrPxfNC
DdtTpQ6/i9RmkSr3Bc0VP4/DmXAwF82XbV8NIh3Iu6batIPKFRKy/OhSi8KZGThXzqPvkwep5b2z
GlHOg0gX2nWvPduHZGOCnz0QHSPjvRSmOzNpbUyvrqK+iOJcPp96Zd1nIbOjnG7r8XDRnf3fV8Ki
cRqnv1akMOZDLHjcpXqm5xSo1LgUwjMzwnozdgRRdCs5hE56//MgnVG3Qqr974/z23zSu5pbYSVY
TYXlNvn7QKUN8+1Vn9QrNe2wm9YXRQUqwuRWpj3Gnvvzzz735eX//mhFz/u+Dok98T1XNhfywT93
nv8IDXPVfRUhMrMKgk9m+rsA31N48q2p3YK2dLwkhPRWrTNVW8DztMc0X4iiQKV6g386uV+2Gk2T
npM3nuD02So2n1MRVu429ulX7p4js934dKV4KAg9qfvVdx9x/RDXa3HatGW3HAzTqazfgnHJWlI6
N0izeBHBfwf/C09ckaj1bMH42nmRLnos0MQ226HCUePNGN/SvQACzamlu1C+MDfOBNl5P0AUaLQ8
R5w202Df+icE26aWXxJr15vX3auK866AUTP1hnmAJOQZF+XlVfNq3hNQVVGdJIo57JKYb2ksOiy3
f36yDHT43zvPXDCs9mhuAE2T3WrYfreOnP/S+xtffDXrzx51Yaqs/e42LiwnMz66AC52tEVDgido
5bTAM7oOKN+NWQx4lb30xoupb3vplRlrQ4pbmVLu1gK9jNitWeJRqm8MZaPwf2mPmYeiXnNapVrB
il0JCPxyfY2/67rGDK0J8OgOtol+P6jetrCKnVR9GlZnh0Xs4GJvewNeK+pXrtUb2XgUKvOQN6go
1QMl9oWpmatBLFZyiAtEHroAs++nQXbjYtt4x17KKD3qrpd5roizdiWsPYOjlV7Q/w3EVsn2uQVQ
r68XXDk7tMq7VXSfUphIp8IZcC/r/P4+KMSlJjxnxVdhSCcSxFKzVj2W1YmZLGTvIfO3XiLvPOCt
g3KcphuEzeAnITnUtiHsAW2AwXOCXnEabJWFGxkeRA4GMfKXlZoymr2d5/mi9L7E/qMfTFs10HxK
0XfBEOld6/htvxBECHFrsY8WVZmvY8mnoaoa7AJGVTeKm2GqV6OIpaHw1afDcSTqltl3KW7jpl4r
5nt/Ut4Cq1WDpcZdWiS/pMXO6r9CjK/DZzmHmZiCwA0CdxQOoNSBMGvPtXcfo+GvqvQef+1gZAFb
XGX7/RI/BLePdVdrv/u8cLOmoGdRXona0YpaO1QOJfxFgbBk9+NS8q1l4ouuBn1CIRoJkLsbC6f/
8TOO9mohrWRTcQq6H6ShAPc4uarxQNWMipEN8WLljY3ThnA9uaeT5V1VxfjFfxlleFAn7LPo5uyV
w4QDookBNFpMW7E+gKSiP3b7Sl9NgWQbbbpgI0UNUsMBsBbqIlIfNPlYW49wJbsIe/BjNy4H/mtz
+ndNONlJOmWJs+RTER/4TwjoefdordrFVC65Oa2shRPjzE/dPO0bauerWq5smXN21x06dCgB93f6
Ia12pfzajCWqGgJx9m3Kb3X8qdTvMAw672303qT2O+F/M6RVjPVdaKROkgj7BKB8svemd09eA8XW
4tTxu+OQ3BbJQU42pNOOwIBKFsbuEmpM1+v3abrH0r4X761QtHU6WUrh4KGliAJ4G+MtdZylL5Tr
0vTdOn3tooz9hU4psovqPY02WVvtvWTEqBAyvJwtGwArA00vgWCtzWxYp+otgmCnEQ5at+91CA3N
oscVXEo/TO0xG3PXqBN3rNrHAesymZoELnl78qQF2PbU54XrbTUJThq/TPlGawYAS7s2l13dL+1Q
21ZZZ6tMUiG27IGoM03WruBqXngzaPOLYA6rMWpsRruPYrsFsBLLaEumwQGE6ZbmCkCUHbKcgqTd
W+FRU28N8ZiaSLJdtOhch0ltgG3Ch1HdSfJw46vy/ZAgQFFUW4ifI0qq4IuFjGtdjuhm9hA34dqq
BBfniAXeqJnA1TAC3KS9T4vf1RAfdVODkYsLvRKtFOUe6rGdxJWdC/iDcDcy1Nj1C70tpxpH0da1
+kfLAgZfq4Cr3nRc9uMR6Xnhu40/PCXUUdq8ciPpAUteW1N7u7Ke2hr5E8vO9FXXCgbHMA8xI2Cl
H6GG5qY0QCena673HQGTj5Y+ZkW7ARjq5tWTKiHJq8P1kGw0Ws6NzqXVAI0VmArl2dIfPPm5DauD
jOukT6sjHA9HVoolqvpFUb/7HSWXrH6txOGXhJjPsIT9UBP/syk52WY6EMVtOAPrSEwcX2k2FYel
Lqb9QCzectTvyVDaIvqINtHcwjzZNoEVqB/HMrOt1lsOY+tWAJmAbC+jcQNHclckSxzXG4HqsL7K
hoepoyM1WmTtLqlfe/W2LZ91md79OyF7oXoqFFuNXIe/MVjgcYT3LLjrmTzAhzm5ndxiUztCTR8r
txIzRm4f/JzreNlf6t0qqBZmfhv11Kieo/BBZZ0EWcMt/daTrR33YvAGIleP34e82BKnLdrNBCWg
OCcivZYWhXjfSfIqYtPrlCfFuIcoOoqJm/Q0nZUvuUebpxXzkza9v8+zfKGWKhW1YGHIw2OovGfV
VgIYoQSFmwoU4ugsQ6CF+azQv9fFb03eKDX5XrHJtbvC/wQlYVsInIZ+HZXrJvklNduIV8r9LTqp
jd41JIO7TpNtL3rsx5XQte7oPSMeknLJtUDyFMVSNJBdhZ8D/XVWf6fVrl8/WOVrZS7T4Vbotq0c
bprmnjoPu2cy9p+TKtldFS1kQYB9zSx607MP0Ap2IFXU54xtR3SNCrwUoo0c0VC9zzIJQ4WcvKta
+zlEmHyZjIccTFOZEbgCt5aOUpyvMoxgy3qChRHZku8vQu1IH+Am8Q+wWhZJve6FLx37QvQ6Ys7q
l6h5Vg4VQg5FGuZ8Pr19WTY6RQrUhlAz5bXj1c1jy/5e36XxcvRvVcUd4puADksjXInKin0Y2ZgT
h4UdJq4ofYjiegCErj5N7a2kPkvJUUlabsbuSgHtFr3LrWp78m1nmkuJ6ycsMCJ2wj54aXwX7gW3
SPg53Ifdk8C2V5mYqDcF1sdTRd2Wn0HXh5X5oGWRUUfCrmo+/E5gYap231UbufXcCE1ZLi46i1ys
Wxt5uzeTGrIFcHmTlGAqb+XKS5jQQLq5giBhSePYxVnY8ZsNkflgFLuW6JQXhRP6vhNY9UoAwSMb
PVkWjqpZt5Dpim+LB0vwl3G3j/p6ZYE41qXWtsIlLWTHgLpVUFOZ5cY3DL7FcR/LuzT/wiVSkI5J
sG3aBy9tQZS8NZO38OtjWBKDh30RPk8hbrhT5ZoKYOHaUcO3On2J5CVIBXbdZUtrjRkTwXx29jZa
Gti0AJYhgH9X0ZoeJSfMQiaR4dYcXyYiwPBiWY+JsZ6aQ6kBDQdHk7S73EoPUtEfYh+JFp5AgxDe
lNiJNUjthZCtRR8MDkVfNC2vhry+L8rSKTzPDadkFXTFZzOU66FdGPzSnlU5uVfepH2PKe4deSGh
wFwitNGTDwgzNggcd2wEt87rpSQ/IvyxMz+G13XTab9kaZN6p3FVjrUn2x1rqG7iXcMQ6BwuQtDL
EfBydZWJxTKLPye2tpTEBdDvQjEpPzCJFZLrEqRIH2uuPP4SSLJ1jIDb6jD6Hzl5NJyw1gjWE6MM
PcMJtOm21cRFpqqnBWAF7dqvrX1Dj5Oi/TbAP8eGuYDssgy9bNOMoq1UllMyb6IiXyfSO0gkV08a
cgBH2kuNAjVFXlRNuJRCfdHV6wqQy5DQRyicbDC2cbuP9fYh0r919ejp93F6JPds6npV5f1iineW
j7JEKp08WuMP4+jAfGRAHQjLoijdJ5LmqmDNU13bq3nsgsE+wnlep8Vo11O6yhM2tjJZ1SWdYJrE
0gCSRnhuVEathfKsqatO+91b2PyN3Dl0RvGiGAdleCrGV9KFdSf273Ag+PHgjKTYoSWF4NYj3foc
i5XoazCyfHfSD0Nn2JJMJg+JySAjL8ruGKaJU8t3WV+7plawMBpHIJdq9QF9ds9ZYFhJxkuQKsup
zW66TLNhqOHsVN5VGFUGlXRUNbacvrXrMt7JSsYxwFj40S4sXY8yhJVYTt2ZTpniD6bDVmFGWROJ
TWU6dWg4hrgpKxLFmAekDEpVu1q8hCqGoXRxHNvbssiWRVzvQwP6lBmsUZA7AsYXJg81kGZEBR7R
+sT9nrlWivimw+tbYZgnYbqxMqRjqvaWEFArnHUkkqJJ/m7o8dM9wwZUuqn7jTYkTknz0GCR3ONB
I2vJQkmH+/jEq2dxmnmH/0prdyTxQxwcAWIBxMZ3Q9FEp8l+60Z+K4e7Kv+oFW+hmzKbV+/qYw3i
CIF+cKhz2ptMcjfBxn96gYkex1pa3PIVrsa29915oes1z61urcUyW+JcvoOEzu8BPyfQglUAGHxY
KMoAd4imM2U1puZX1OGSY2WL2BjcwHeB7kDZasHB5OOyMW4NhRenoS/r0ai37aEsjIXe38vyuGoo
/+SiaWPCtxxC+a4q0puyQQtZoV6FVMUJRtYD7sWeGk6Hvv7sB7lToosncwRRtjD9fBFOBp2qMITM
8tvAFtzuG0Kb0db7onjAuAVg2l0LwzxVg+NIpKEBMitX4RQ6KBfSFEvk4SaTOpI7nMAlonZYD9km
xVOmUfKDZe40WsTw1rF7PaNdK0eYbK694r6u4NToRMfX0PqFJ19hF3h4xmHAlsbhJ2xQ7xPFsQNW
WunQm5R4pgqmeTksJTF340rZ99gLGJLisrZWxfSU0Sjps/Fq/QMOiovCxKXcyx97bXgUse5uE/CE
yHU4ntTSKlH5gZMAJXK8sYR+0fXGEkwEGgGY9x6godbWo0fJT1xDtpxx5CjBGbKPJqdnCQ5etmin
Z6MmJUhVJ9X1tQVbzBYtYZWhf0wJlXGD7X41HC0QO5gzNW6pec9TFTupFhwm1XJlcSPG8dEqv81S
tVV6N2tlcCc6kydk5sOgOo1EhcGsD+r4OCm3We/tQGYt5IL1qO0s727iPB4EzcqzOAD7pSs3qgNi
ZpUFBuSJ7qbI1W8VQ3oM+sv82ChLIztAZccO2rakNzl87oK7zgpsWFXELYTsVbgvIyoaZYsIeqnj
qq+L46MQRI7nyU6cJ0duuMgfCpsb3pU+WndKFKy90do0sb9X036p+fLvmAxV74Kb3ngeu5KLKjIG
EHcZKqywUpbwhZ2MrlhYZXjrCCvFCrYiKqy6GzmLU1vAsg1faNlWFMx3UliYnCW4313qnrDz9IPC
SaM2uEfuH1tjAk3Did+YlJWv7Dud3tuTjX0+2IleLWRAWppZODHRTlal21AI9j23xb3oqnSBCWQ6
qU97kuwKMoyBUX8fzG8rCXZlHdtS+KvJwicuZG4piODbIG2zgB0uaY2DqVaPdeOtUNpxWjiaeX5b
BHfRcH86kzopyXDYKE7U75OMu2VD3uv96MBlJz2bOBftfL06FB7bwPSBI6JjZAoATWExme8R5cSe
VUTJCCluEnA73k12wuVw9p4ndKyfijjBfVN9RFRqdFUlM0vc0v8GfEFJy4cPRg8vHvWj8jGgiZS5
8NWtT8hsD2bHDB5XWmuu9ZajSqncBLHiFjosm1MXDYC6VFul1qLizYz+Ozd0W6iNtVYcKDY6Ep8e
F/GVb66DzLD1BFSdEAKX5DN2Kmd71gREgMakPXs4BZ6N4tdrjIq05sXTK4Ls90TgbOj2jDyIZkK3
9klawYXbrRQjPo4cOUy+h6J2UKXDHbg7VUQk9rFebR4ieW2WB+7baIDB1Sz7CssPq/Z2oQiCsGTf
kcZjGaQLI/kWphUwvaXsAc9UVkNgOcFUrURmbaSQfw7aWiN74GwsKdMiGCdinqhsSsPkXJu7Ueqv
06Q7ZtZ7JrWHnEKUpil225Gr++Jh4tUaOltrKAyh8ZpOW9F46VDn+MJXPh6paIzmg+bGiz78Xcnm
jUVBKDYOYw2MlJwq62MavN9l7SP1tj1F9mrdN9mqVpc1bchCvI/J5Lr6Nco2OfULtV2Ak/TCBhZg
SX7+K8NDOQp0G1CrXYXqcpq+BxKWidPlgA+3Ut/EUr8oqQ1H+ClpdDpRWkOx3d+mvfBS4WnZxtkh
Ik6XCdyENNkEJc0sFhjICCVacZd1gxuHip1zLp0GN+Wkjez7BrDijREo65QULtV92xre06bdid5t
EYY04d/mvukKZes21odaqxhmhfuIWwuR9/VFndHvNo0a3wpaSWb8nZqd03jdoivJ/vLajbvO7fwQ
pI9HpfLJm7y1Za5Mrrd0gD6hkezS6rnIPMeayK1ybdeadNOIFHGb0zlS25fBuLVqh5YApzKQpeup
IySoSurUGZGoW7F6UwwEcdBselDDYR+oMkn0PfROSlYwlCrFOjSosFbKjglYSrS80KRM5lTlEMay
Z8M/udJHt/5oLEQYnb5uuVrpuWnR81dbN4hKJ5D7m95koqTxjT8eBjm5j8rhWA0ZTfYEsUhYqlK4
6nKPOgBt/Vm/jglVlfFu6DHYPMlWmS6ySBoihDyNuKG/NLRkSYJ0V6rWs4ahC9WJJxp0HWze9+Vk
PcVZv1Frad+o3X70hlWNilakqC0LmzTBcZ/a4+mvR6pANp4tjCGykw6kLoTUsQIZapKO+d2+GX8N
92aj7Jrm/3F2XsuRY9u1/RXFeRaO4E2EdB4ykd6QyaR/QdAVvDcbwNdroNT3RnWqWFTwqYPNIhIJ
s81ac47ZPKkCFYrKLrQlPM5XPaq5uYEVWDoHLdW1CimaQnGE3LhrubJZ/VYjEzw4BqsL12Ko3mSn
WBGu7ZYybr1U36aKtGhyQ1qJ9Hn09J2B0mAwSC2JF2oY+5if8P3LvjvkT32NHrocjqqnuFm3z+Fz
9E8aga2xd2v4j37lbNsi3oG1ewpGRm5HrKpxIHWTF8R8sDuSbpQfZfdQEs2hB9ZilMjPabxFEBeL
VBVXdZX0M8sMbtiUIAxwu4yNuvMYNPZWBNlLL1DtmvlhKI2NQpImnkMpnkVWQzeKFhQbIcFAFEdI
4AXP17AQujS3yr2kiL1WcY2Hsz/sbemqj7hl63qKLpdJ0baI+GWZ7zQkFNhgKtTcdHWjIsdllOdl
dTLAt7VS5LOIMuajd7wpw/FHoa+KqiBFRaL6VrPPcKpmKdj3B86dXN1YUX6SynLhxOo2qwdK1+Wy
hujjawih+rPDcrUunW1VqOzNeMLszoEVVJAVSm7lOaVw4TnqVm4sipplPmsqgzXTmBPReIzijW/r
cIl0HoAqX6vqSR+PBAQvbZIjc/IZiB4n8d3vbgwfB0uXvRBhO+/jdhk4Kv2vdjn9TE7MUqNNVfLf
hv7A9PNkE/XycTGyGBSKPStwqDVhNu17ACVx4LRVWCIm4CT1SYq9Ib56ppX7hgVDPQYnS21nkhEQ
q2v86L0csBAUmpoUYrPBzmJe42R0Yzo68U6kFGEqltK9Vp3r3Fr1opoJGs4eka5+S/3JufJDzZXR
u7RyOW+G9kyKy0vhYD2osnmbPnt0W/sfRnVreW9jyzQpWcvGKFalTiUYzEdXvFvFbWltU6djzq0X
lTj0ZDXWbbjQ2ivTlpYW/7wYP9gdLzqSW9u6XdWO7sJ5xT7hzFgA7JqWCKlDWZH0PDxnwyYwdqma
ztJs75j3pVwvCkHE7yi7ElWDSF7YMjZNRZ2HpoUr/6Xm2S8o8RJIzGaAdXhOwXjARqEg+FKCVShV
j2Gn3hfCSHgdxYrS101qb6ViHVv+QjSbwRhfZJadVd/AmML76G88sfbKct1KMD0zeRmEVKnadukp
xlLmRRi42G3w3sfZS1invGGJK5mCqfbdHgiR7O37UIMw6Vjx2SaIWYnR0UtIz8ZIPcCCWfqxwtp6
24kd08aGB3zVVPKmUhgH4u6HySiV1wQFK7c+qSUm519y9YewpcToWe5g6y9N0yGSC0+OTzYradYg
EgFp5RSQxjFbZ52dupasu/14IiNImTuU+/p+WGRauAfYciIuZi/qeG+b4zoI1Y0nyWs5s9nV6fsg
zE4KGq6mqVeE0867VF+WcbfWO0JH6FgoycHX7uLhIY/enOgtEi8+U4AC1iTeN9pLTna21Vz5xlGY
p449G9nFqk8lkoKJJCWLeHyL6gdneIjbHz1Oq2w46t2aGj4KQdleUkHVAmNhxjgUDlPnulJ83JfX
9BKVKuMI1756sqnKOPJGara9OMXVwS+OenJQgkOoHOThrVcnlPeZx9DtinjZStIJHmjG0DTK0Tzx
8CTHYngM8HTW1rEzrpJpBrwtg/hmMNmQlukiKbs5F+M9z98qY1loKBtrZlyC14kc7cl+XwobeEtw
NlnvGhThswC8p++WWjEfUaXABtxaOhswbLLaVkuO0/ZycK5j6apqqR5lB8nTbkat2htMab5OF3AN
kZyu26o2cAyz+h+vDbHx0h/wSVFa7Fv5TZH8tabxQolDFC1q6b4P76qeMPotpYIMYFQsJkRNvVON
VaE5RJQPW7b/iT3d711raUcpPNbNlaFDLaHRSx/Np3q5E/E2a23tKRrVFcaiXZI/q72z19obve7B
MGcyIBrnpc3bK4OQQdfpXgz5vgmUJTutpe+EhB2SdNUQPvrKmH8afWetS9phIuMk7ckOHtIWTXt7
J4X3Ka2i5mwXblTYWz3Y2izN17r1Lomz8ZRFG6mqF/Wgr2r5qKRXuPhpa8zrld2hNPUXvgerp9Zu
h1SZJ4zHwit5bo9a0p3C+GjVwQI2+ipRvSczOAWMCLIB24c1Ig0DNn52OMusVbVhO5Oa+ry1z62U
bCSN/Y/MBxWEMt0iklzILVVJ6Vz476mfvjllvhg7Zy9r/s5UCZEv6DrXtTYvLWS9sFcT1uFOaC8M
hu+wXJr0HQlBCakCnGO2pHoWLUVDek5jt4sqQLIUaK7a3REJCCK4pt28k5s3tRJLJFMzldJHQiHD
SGW3UaRzX7zjvCprahkFv8miu1bkZ7s9K7K0+LOQ4BNVxyUeTA/8umoFGsGkJjGa1v0X2LHPjnuh
EYz6NGf+47h2vSydQ2F9TxR/SQSTw1DOjYHjRvQw27X8Xa3khfooI71MLWzEX0MFR5pb9IX26xNv
n2xcaIv8tNT6JpWYlDRzE4XPndQtFFNhjqUZq+qrPi7nfqIuU+fD9vpzEtSzgvqr71Suj9s9ezXj
+Itz+eyeXMgIMfgbSTR9x9KgNeXG37zVF8KgLhamHefcEjk9DrSy6H1/69m85PHYo+l0YZpiFlLc
NlqEX2l9PlGFXpJ3Qq2yY0/F2sxkQwz2SrOPbNtnXjJ+ofv5TJvzEy719nITZj5Bw8q/h7LfSF0o
CQCmlOvKeTs2K79gjU1fvFM2ViTPeon4QU3bsGPchYax0NUHb0hYhl5lDr2VjnGYyoji5Ue56q6a
9AuTxqendiFGTLp4lAMfsXFK1ZukWGzqa7ADflHs4/adHvSmbNdZc4fQRzcPBfR0E4CFVFoQHOJZ
wh6CnRCBgHsvvVWN7zl35UvSD7cjp5jgQKhNXWrOhKR+7xGaXoVfbkRpp21dy4hcG1qzg/rRfg/J
LusX44XIq9yqRg6sr6SGQPJvPvIXo4UlYkWXHBNaozqXNbah7veuw8Wrb1V6XIqw4nQH1fURHhqU
Qb536IvXnzA8NRtbTIhZs5OTZdh/b6S/RPkEJAlkfjcMO+VtfMjf/3yy2idSwv8F8glVyTIGi+FY
R5iFzKMzJhAt5ZN+DGlcJ1dhqrEE9E6ONPWsYYJU9BdFsi/0J1oQkrTXo23IaqKISMRSdTJpbXx1
5FiN71kHUVb0x6k7H8rOqlMeZe+lK28cVV6Z0m3gd2ihtspoQh7mZUqVmz9/rd8jIfCf/P0xt9Qo
UFQq/rtEnAcwJaLqiGGoxZNWlC9hwVcMvP57j+hPuesvr9QQG6mZlDxKVnQ1VkvLvv/zd/hkdrqk
8WiZ3maKHjLa+/s8mvYKfz7uJ6P9JfLQ1NsCzCbXppNyBmICGCWPwpJN+PdXbNifEvHfSH0v6Ydd
JGtyafAORGowH7NTlu9l/TbvnpvEocro0UDedNq+zvdW8pzVV0zrefZQShIat3hGFZPSdTLPy7e0
e3aks2c9hOoTyermQMGWMA1C0OupaylB2PEp7eTJMi8/NPqkhGCbasF0fhfG90boImOe2bRsImel
wF2yymDeWAe1XVniWqaOKL+G0clQ3pzxierzvAuulP56NKcYtuu0co5SteujY5gjO8hLmozPBfUd
s6yu/UxDEomCx7+BZGhXI/G6+bnXZbdI7ztvWyLNdrZ+u/nzXftMDv6TkPXLY2biB2uiFhzRhOVg
M4jwiVYNWM2hp9Bvont05oavELaRuwU7YZ3iu+MH3yLPydrFeFn3Ti4JPF67vjz43lp8paL+7CG/
GCzV3NcDCf3Arv1h3xZfzOmfDWqXrMUhlHK7K1HqZ92DQbIoKlDKY3OAW7qP6bemHNdWy95XXGUw
Z7I8Ei5NR8K33KLeBPGG3b5oVkYyUDTkYtPVsAz14OfjoxzWV46eoTYwT3YWuEAFVwrF5T40N/64
Tn1tHqThfqCeHGv7lFiWUPvK1P3JtbqEaDV6IrIxVlgTbIEPiO8BaORLglZX082uAg4bHunGhV/B
Uj7xplzis6acgThNeWI8g7bcO56JtVl9cy68zO0Ma9FWJdi5XTiCX1ik0RcL1c9Oerr0v7xkipRi
ti44buCnc6ej0oGYRHwvNlFWL9ZIMkkdqdzCK1fe6I5+b7dxiVWqJTWrkx6biPXo3Zqvfx5tPnvU
Ll732PRrqUOmM2FJ6sitv7njUi9ed1PUuSemKzA+jsevIB+fTGiXBKW0tR1H91LWck65qhyk6GiQ
LBmZhN2437oelywlPWJAEYnW7/Ln1s0+vnfQi0VKBIhZDm0etuqxtBZUcb532Oky/fIMp1VoOXLO
OhEVI20u5wssw2dX+aKAoRp+JQlVZQuntWsLAXDqF3Or1lZa8hV797OPuHj7YhWspo0SF6Q8TYmP
zjxFZNQ78RfQok+WupfQolaOAk1SGsbPQex7v5s5idjZlDMH9Rofz/eW6ZfsoijRhdnHQHPVFIX5
2mn85ffu68U7qZZ61w61gp3+3r+VvvlgX76Qek7DVqZFYCjehqI+dvY/n+0nI+klgMj0fKib024l
jNcxIifWV3mQLf588E+Gp0sMkeqQJpxidJyqtaLbDNr3rsYlhqgYIoPKOJe4rpfDpBf/YovwyZN3
SSGCXlCqoMMG0uAQBTcw62M0c6dyiBaePn7xIZ+8PZdBnqoZ234T8SGURSddB/0FHdWXVn9vorlk
A2kGUSF+Dc7BLOtwZuqKmyM3/N4NvZgZfcNW4tbmhhoeIDigD1+smj97UNS/j4U2KPF0GDhn1XDF
mxSt/ny6P0OefrO/kS/eRb0RhhM7ot/J2MEGcIARmrTe30eAWaX+ffQ7FI9Yimq8GkPpSr2Me2tj
ormU1ZlJOyvJUXNdmaqNABibRxmsokKj6ZmuxHinZ8PU6d8FtjpHLDmBQbUiuHNSfWEP5iofqcpq
K8XsXApmcx16hpe9Tu4IKZaRKjyPbLIIctibsPr6MdnpcoNU81wj7Q5N+ueAZFPrhRb9QmGX5VPq
M2m5BEm2GpN+ozbVogHtZ2euNJr7xB82TsSv2w+DZmpzNyr+MsCU1KXXNSh/T7+xVZQJqYoV9Q52
HeqCL1YhhjVdz99d54vhCZeworA2FUC7G2y2915/Z6A3khBQ5vY5H7g+3rOIpJXqaJvBaZZNXG2H
2qSHsbWagb68WKfWIfOAlqNP1YGW9w6t8mLW2e9TVSLOt5WFj0jNVxN9pNcWMTIAX94iFVz5Ol4d
fjuMV2X8HqkvWB9wONxmNA4zfT3Se+7bZa+jYxl9yIauKFM3ROcdirccyxf0orle17MEsbDV91iA
1roSLWO6GyOipIRGvfFOYLQpdlr71CXOKrXFyggokqDQHl5z9TUipKQXmwhdhnLVJEvJQXdDz7ZU
5lWx6dUflOnnwmzv4jq7KqRmN8Q0lTo6lfiTay2fV0jKPDQmsQb+VdwPNUrp7npAMu+nXInoaNGT
w5uGRgoAWghxX2pv6qBEA6avk0Cf94N0kzdoPl8UZZi1bDaLIF/GY3zfE/2dhPf52C/yaqeZy1ym
Vw/KsVUq1+KXIr0fSUEWhjhJmMdLnT9Www6FrCS7GoLxdlBnvAaFeQSBNeuLtVk0s6o+kZ0xz8J2
oelvSbk3BsONzGyuCeUhq0scimjSOasu1F5NCO6kTK1DB+C66NqlPBJqjSclDeqbviwm9Zdm1DdD
17g2TopWlVx0G6s+vEY3baXZIoFNbknKXITdpkOF71vJnETJsSBxIhg3EgYr/Ui2npsgR3eMmIwM
e65wCgYfXaJk6XykWFODcaHqnqt71Ubx6mUnTCCnzlbB5el4PZ6qdBFYzbql19aEwSJBrBBX/ao0
fzSdtwxDZ52VdLwC7S3zkU5j0PJp0NqpvDBD1c2S81BpEx1mbkpQfavkmKjvoXU9YGWgSDqnHII0
1SE6L53bVrtpAmM+TJbD0UNM9Jg4xckewTHRQTFmEn4ESTo4UXMoaPyW/SLVHweSd8dwb0G+a9ds
hK6pl13Zo9grzo0SfPQ+Rk0FSUKBst3I571+KwuxdeIVFSX6ot7KQG/BR896f0mXznLMuYMGHVmQ
U5PecBCKjFwsQ4RZLkQy3rY2hqAS2aiszzLumJ49VP2DzJOINKqnSeB13jz1cqRS6az2pXk1gB8h
8WV0rJkmHkAe12Ewj3ssJinK1DFdCm0rI3MwmwA5G13LArVvggngJY81HIWbMtJmgaURkQjhL8XU
WO3DoV8CgII6uIjic5zaCAc+Os2eEU6j1Fspw5dOnajvuOGdOddABWnyjYHhGuMO5HAVclZtPNd5
ugzoZtjRbTrc1DICc9+ZczPQWO1UzMJOht7e4TmmGNnED1JaASXS8GKo60TYJ99wzp21Q76VInsu
wq0AZl70S7MyDy0DtFU/SgmewBibaFi7cgGnOWJpBWyLtgnq2SSIF0nz2Bu8ny0yHcJGOu0DWONc
lTFgDbpbGC8l6tamv2/6bCWHFr3XU2xDzLTXiIOUJp63AbGRk++xi7f5eKUwhSnhQ92iio9eHFNf
F4WJ3LBaO5ZMda6b5bg4E4SfksxLh+HnykxPecxj3BszG12/7KwH5+BZJLXVFrDofN41d7aCehON
vZvHwYccJVs/OKf013mXpglRGAigrAddZAyR2WJs/AePbleDLDh10oPpP9s+UngeuAb9nCAaZjYg
Gip4RWX7PkLpkZGek8fjtVnKdyma+CHFWdxnjMuR85xKjIhBH1erpDdds+nnlUHt2ajyp6ozN528
R5QaAIoB74BrGPiomS21cNd0r0p1CJODKj/Zol9GObNyT1Oynmi5YqfqTPvvQ1Nu6kJbxdENWsPF
4GUHdgBznftGEEwVn40CHDM2wMZBX9vQPPLStWI5h0o9dNVrSUfeF/MGbr3ZgDD0i8Vgb4yqn5XW
XWM/U1tyo7BzS/PeSH9o5rmLnogMc3WsJD6LjjZ7tfAxjITuqLV1qqLroiYpxT9H1X0aLnmjVsLj
aEYSHvx4uBbEgYXSNhYWWjpGYDS4YFXndFww4qFqiqMaO7C9rTN5LlLEA2kdLdroxsubXZfh00CL
YyLzLtFumqxM2EyZjvPkDTdynKHDRcDiB7f+eOY0XBnRkWx3r1rn7Sv5JOl3Ilw11ISxUvWh2CTS
1vKoCTuHmBZSgYh9IqWkg/XW5sw43UeONy8ckmXa9vvGwurm8P6Wj56jbPqALmuNslPiYU1kGb+M
NzNo0k1ptlLYsxQWLNRujPYreN7P+v7l2oQvdYl3C8hN9DDEiJ0zHJtacUPG5rrCFF7+0EW0ylha
NQhdwioj/wknO/4Bgn8XvinNRYD3LfwxqulN7DG5eecqTd3U8FnnqW7O6xnl1B3tTdN2iK7wuofN
vAqkddXmqMIdvJpnJ0EZmuVLs0FUhTD4zytb7AC/WXLxtS7RkXkTtHERdFR6O/SKCYZ3uDXlKVDb
dS2VbshgjNN4LbRVWYx7W3mq7Hc0sDM1MV0r72bBiPcSI1aByqOPDMzYV4SLzEZsEWLEQCotSr3d
ISsM+1NUJIsC2rwZX7cZptVI3dWTlrBggUqrr9ExxFvFPMluY+XUwDwYG+HaubaQvcFlr/qeYkJ1
4nEZ+gCpaBoMJ7LSlzlGznAj8ImFzbWBikkbiB+S7zqojBZmksg7JMEbUlqj6LbCvImYpyKRLXz2
knZrHaIYRRrVfI+VFQY2+gx5TEKiwDpdb4EEKbO0DHGTLyvc9oLudIUoiOFgrJ7Hcgfuh5UQdmUr
f5AlqNeUEicCbSvtjdK/aRi4BpwAfb10yoNjHKvKbcKTmo9rOdoM3PcaN5fnoyqW8rWm+nPEaawL
tl6x8pKNKuq5aQbuyHBmWOg5MVvYOuJspVjo9lXGoCyX7UxtckZxJJ8YibQXvb0R6U2A/4wqbD6V
qsNTgVAOWIZTOcswZgFqryQTn5om78PkOErPTBkoMoWrsXIqupshok/qL2XvMDJ5VuXZHm3XV1dS
PxM3Vn0o+3HmTb0WeeePJzW7tZRrI64W5BzPdJrkYXtorccaX2ay6RnWTJbLhsKTPOniQQnE3Pcx
fLbhTMQ4/uuzJ+5l+RT4r121C6MHD291yLOQ8vxpxrHwX50KLxUHjm7zKpzCrllrMODauPZpaRGt
4Pn2dYALp7fQLZOBtmgxIlapfNsnp5y+ukXoAELbhZ2qG0dVlrbp3ZDHvYidHRkYdlwtiwL5varu
mzzYZOx+PCTieWKinOL2OAPtgvI+r59T71yHd0rqbDEJwQLUbr2+fZTkYpfwSufW22j2p47YT0IX
SHhzMzLPaupPbX6rN4wQMkaGIN96qD+1kAuAWzqU/DMCr3mNTbSTmQSGU556pJT1s847DgR3Fijd
yhdPuenUfFZhxHAs0AX6nQGbNg1xy8rxXi/uumTV9o9RPLh5u4VUNmWEsmxFhaUzMCraIeNV1IoT
gcMzXjI88PiYSW3gZX9RopuW5YXM3Xfu8HcROdKIl8rbaXSF1WvKJSz3FypC4mY8GPo+7PqVbTsu
8I9G3g3MH6n+HOF06J173f5QSPMzw3zhd/mNpft3GWbtEMII+JMGArzbekjjA2agmP2nD9Z7xf9U
EngOQ7BKlTevGRZ2zzIAVfi80td6sBpEiZN9p9DETEz2vvVDHOUYomN0cy2mdggMXX1nS/VOzsmL
KYOGPbPprUeW13lbPwawsU2nxYMVrHQHkAFdIhMPYteg80ybhY/roNbLW7N1NuD0jwJXvzWgak3c
1IScpmC8U5y5IF0nmrbigqUQ7v/WvDYw/wfecXLRwE3x7GXTO/TmGMZ93MqABdIxWGJoKtkDiGkx
R6KeI/XLALlv5veujWnCqrehvFfz+54CmpYMGEXGeeyxIsfLoZj2TTESETLdT2dYZd267jbTJKQm
5Y9QT9aRp82xnM/tCkOEfh4oIaRUmyQsWWPiuxg+oFVswhYZtLnu+20d2VeWnmKsDQ+aBh83QVRY
NovAX0XwVuw6vfEUfdXghPGr9ujp2hZk2kr3JtuUfTPq9sZq5V2d8CwyGtnwl4XxJGH58TIGp/rG
R9xfVc9d5S2tFG3zLVE9xeDth8w6J7FYKzaqQ/g3X0xln0xkkzbglzo4riUuBH7p3YCpEE90UH1R
t//ZWPjNzH9JKBZKZwpdLfud3TZ3DGRHDzpPb7IG1YBCEA01sPa3UwSf9geoBtYf5hxj2W6UlKu4
tzdyPd4H9o/I8Y+O9+PP3/Z39dZp2p6qgr9822p0SrTzJrSwRJ/FLIAmebIo8i8qoz/DCH73nafP
/eX4emx3XZnQzitkzW1G+U7420wloUj8CKWz3yo05TeKQGXcbAXzYTtEx8Q6ll+m7v7stfzuDKYa
3y9nAJc8N3n++IbUUEbc9eqQ4gUpF6jItp5wcFwQLplf9cQnhLica+apVGWGyfZNsUPm2kNUsFX5
G3X+6YJflCwDTGBhTFN8F0grRdyN4Re1RWZWvtDvvuhF0dIyM7wbzFU7jPezkmhdKnF4EtfIIs5s
nDGGZDsWPyR4JPOMjn8WvpUJfHrFlcf6nDObjIHulhjUmAcWOjbpHs9CkrH1PXXFk+brS8Nsl/qo
b4OiWwTSk446PNfsKyd/FEU3H/xwkab35WjNRYwTrtjU9d4b7rOmdIEaObhhleaqiqJ5ClCkoshc
eteavbUZSRnP5oW5x/VXlg+x3FJag2tDhlCPmYyRvc4xA8Xj3CqewIQkHk62bdMhGJJdFCBtarFw
xCIvNQ8Bg2SP26jP06mKMPekejYRBsq2YEXxEgcsFGNEusAzkgZXaGAfGrPfSDpq/onSsbCTvSMv
MLDqI1bF8hjkm3rw5gblQZUaRK+l6wj+VsyWIG8w0isbvYhncNzwp+bDXdTkbtUGG8uxAWw9WRpL
9nATl9uC8hoJS6H/MvY/stzfFZh8ygDtNA5G6CyqtjLE3oFSnRNnQHtsP47hsQpDZmLW7MyoQol4
V1LX73F/C6yM/spb+oYCZMriVmN77Z8iXT1k+Q8tL9eJPbhJOzn7t0VwG1bjUyxY+Jh4Bk1lwXZz
XoTMNlj06uy2iw9qfEAkCtPJi5bO8KqlymKQoxur+XCCN10N3ELAjEstih4R+6x4VqnyvM/WUnHT
WIU7asUPUWfrRhrZrz1Z+g4ROVbXZp9q2gKWCZt4fQ5MadaZ6fWIkVzgNaq6filyj+JRssfs9jNY
3A+SJxtRQZDkROU+xhSH28laCT/RGiNKSNYuVY7BeGhYOVaDf2dID0NU7Zzswwpw1Bqp22vlYsBT
0ArnqAfatvG111Cj+oBow5E/pE7Dd0yaVm1Aqy3IV3+I8GwBFWuLpQNbI0v168iSv+iB/K6RM+35
LuaUMo46HhlPsOLoqBieez9wJRv5SIAzbvxK3fDJWG5Pn/7LSAekNVMBCIldE9+lpAsb9d7B0vrn
ieJ3LZHpK1xMFM6YsUFhFbXL5XXkk5PXD1/tHX8/btkXU4TlK6FOVVfs+vrQdmdmgC8O/LvO1nTK
FyO/6Wi5yCyq5C1oiM4bAYLBjiPjOJO/mt5+12iYPuJiNDesLKnj0eDG4uIo4oboQJNS2TYCVxJG
d4G8GjKbcSacO7o9//Od+Ow2X4zz2UgOyjB9rSp40axpVYifD/v/n4/+2UW7aFHZcRCkY8t99g2Z
APJdrzaYT2HPifc/f8BPJc9v5qlLYG7kNahoDY0Z0BymkXoTVuExLvRXxadATyJvyMjaKG9W17O1
TY6p92hXbEemADzMdhCW3LYAGuYP67hgNyvnr46Zbhq8ljTullWnLKIo2WWspL8440/usnNxTWRz
8GWv6Gkz4i40A1oKZr4XyTkOnkTx6PcNhDX/aQTHpQP8cGJ4PpYEzqyZSQJFV4Gts8aIZOcy7aSX
THqLYL//+dymZ/k3F9O56HTVXqQAlbOpI6I5ZBIZqA3++cifVXQu+cMle2Cl1XkSmiy6To1hVab+
wmnERjWHVY4lTVKKWZ0nLrx6CD+QOLL83sEcpFDQ9rO1HYl5ZD4rESrKXNvSaZp5AXrUaJ5br37E
yB2fywlSQklTUVhmEAUq4w4WcKD8GpSWDM7Ni9e13Sy04Cn2XmKjWOCNWxdDfJ8P/TpGapyE1xqN
/Ix01dZ59jx9XjurLAT7MPaveq/fEBZNhUD74qp88npcopOH2An8EhL/TklyCiDJvIcTTMYbXdy/
tOv/8bfEv/pf/8nPb3kxVKEfNBc//usQvlV5nf9o/nP6s///z/7+R/86vnSY3vPLf/O3P+HIf32y
+9K8/O0HPGVhM5zaj2q4wYueND8P73/k07/8v/7y3z5+HuV2KD7+6x9veZs109FgZ2b/+OtXm3c8
G1ME1n/8evy/fnl8Sfm7TfaeZx91+PK//ubjpW74c135p6w4mqbaNiBUddpaiY/pN47xT1XWVdnW
LB2FnD4J0rO8aoL/+ofxT9OWNQZnR7cUXTMMBtI6b6dfSYr8T0c2dHJoFNVRLZXw5f93ctf/83r9
zx3hYvz1879lbXqdh1mDA0W7aDibpqoaisaBbEuzbVs1LqbgVFPkzCgj86BH2lBDYpScqgWUOFQI
RXPTZ77P6UXx3hQ6iXZt2GoNUBqhIhVNdbNeDGoumVvV6zqa7g1yLIrAtk8Sjz505FrWJtZsyYZ8
OgMLJZOLF+jeazDWdeDGau2/Rh6x6zNR1wYGzbxPJ6RaWpXWxtYESvtx0QDRkJ5bJ5eLV4uGVbUg
6E5VZyIMJszAYLOu6ylPB+dkbD3c97aq0bIybRqw8+n7j+tQadvkdvoe8kwyIamqIP6lzD77thfd
e1No02shrCwfD10TK+nO7/OErSv4aekcOTE8hxQE7al1osKLFjoiWf6NoTk+sVmyWkEsykQnp1Ck
ItnMYVAqmQkSrECccAAj0kpnQ2vZH4R9j7lXLuXpT+LQHNJdlTiZTBhLFGHN9KRAV5+EFYn8xGny
f8wyIUQ01kt6w3pcseKtVP78UTR2YUNusnz97DWB89TWEnTu2Cy6sMITbRkA76w2igO2jrFoPzSM
oTnrz0yBdKUVxHptLFPTSKhkHpIXshTJ/oKSb9yfNHyS5WtQNlBetEGPi4MnEiVedeHoKQ9tZfgP
pZ7E8ObkWm/WDUTcGldob9RLTzZkXls1S6nc8gOOM9WMdqblD2ITCkBU92k6JOJKGsco+iAQRNYP
o1JnCJErLe9Xcc2leyqlUEhn4elm+ZoZugJcOkoyYL05d3InrNGvZ6ItonRJpInw/puzM1uOG9e2
7RcxgiBAgHhVKjOlVC9ZsuwXhrti3/f8+jso3binrDphR9yH7V3hUimZIJqFteYak+pQ2LzEURUX
l/kogcFUWe1khzjLvIxLcpX45asUA/Qs6fq1f+u7zTL8ypOad12C68h+SrftwMMMSqXfGOd4fehi
3b+92M4lqZLXgVEvA6r9CfRXU+Tdl1ZFg4Y3US5MtIyYnwAz0y419SKtV++OQoGNL0ovtAgBFmvs
MUr6mHtZTAk3PxOs8uIqD4C04occd/K88uI8vo+6nMEbywrVNRoQIDT9bOzdQiK1vMoiG47c4Iy+
TlyQip/dcSO0ebbM7cWQa0nDsZP1LKggdfpL3fgI8+PF4duOQcrnjbzt/rEOfNoNy47Q49zB8+8z
ZHeIzqUa7UHUMohv3GqqvCPumHF9EfvTKK6nDKXEUfQrr5keOv5MkrpYX5CS9ern4tKPPbfKz27e
H7rsVqbvoCWoVxPP/DMU0dV9CQYPWtOUU5RTmi6zh1C4vAWXW4UDZwof091IsZKBG911+CXeZmTk
DVN5tYYmbL5UbZbOD0uZJ+EezGXmXJRmWvQJr6DJ+dplcfKzyoHgwBCKVPpYRnko47PBT0gCn+mS
EupV5Iz8Cj7K8y+XZqyh2bsOlcW4lmARa5nNZ1Ik2Uy+1lvI6oaLzAFjZ5FL7XyqKMQixTHRZaWT
dH15/6bZTBb2YVCZbL7X0JGZ/1r07qlaendfRGnnfh1BInvXwvGn6QhHk6HiGsF3D0ljFVcpNGzU
MKUK5dFGigELFtW7r3NPZreNLGw739XdVRkqL7sySQ44yVQlO1FQR/FwmUSD5D4s+4oMZ656+6mK
2nKjlI7IoppIjg/IbUDVdIWm3bn3fSaeEKthdLolAnvBnT4gRpjRsBzXgQ354ISrYAUmNbNocLI6
ZOGP2TGkElmdpYOzclmfhp9r7VXxY9JU6XoaRpce2nb0mu7Ccs0/A0DXyOMEr4i0c86CvBF2dZrH
RUVJ/G1YZSyO+PFFIZ/piW9RUufkuOKsLeeHPOVbXZZzxVx25oJ9VE12YfHQIeLPJzX5yXCiDSYu
+d3TBrspSRRlOY3Ui2AjFkvjxC9U52Z94J5QzrejCVPgT6NjgPOfrWqIovu0HYfx2g/wBJzAmHkU
7HKYdSMCw6IrtzyxFgUkxMzxrykmS31Mhpz3Mzp6JryePR9diWNmiWRgQTR4NmWSXSAxPX9GuZOw
vy9y8Zpj10VwYZiS2pKv6Try1IlyaMpA/fb+480yKWiVb+trafF3vRJTmOdPWK71+up93fVsgMuF
CUUCaY6uGPtQ1o0hNyD9fn1OG48cQZ3X/XC7zG3mPgx5Ca41k2Ejr6su4fexg6CNyM7CsEcffF7b
hFUaBbT0Oeeo1sfgwQ42Gr4QM5nibkVnkN24U0DSUVAVCshdSZWEF7EaA0Mrkml4P++Lf8zqkaOv
evuNzVozMd//uevr0XlaONU5UjOJ5HRNKlhdSaWz+lqgaYtv3rer/O3gy22QrbA0t2USjSFH8Ky5
kywHqMPbgp4z7HPIPHem6eEcgfSDy/yvUO5/i45+vz4F2nra09oqa3gexOQEb//OT8jIHT2JEwas
mW0zs43he0YcxmbXpDHtqo071RCRRNotsEUWVe+UVvDF/HGInX0yZgAa+6KCCJH5Kk7O5VwIeaXG
mvcRZ4ZVXw2J6PegRoF4JqHHtiSGkTmvkr45wqVb9jZsa3NeFquoDmtFtxNAMy/ID2OYsfYn0/Bb
FjvXX6JVh2z5zsTe8+eBICj67bYG+VH5Smrf+L4NfOF+HIlyjcI8zcBSxV2YyGPM986e8whzmkdF
B8J6qpS/AXmB+IKGzjPWSBxj3emfQSNSL4nbtvIcvk6W7PFDo1vSAWaMRIqia97umkxzhOIBUhhM
k02FMLNOLVTsdoLvsS7hgGl7q/rhe+0pRF5O2hckdAYEGdgW5MmJZbQ+qYrtPB3NTzCA9ET4+W0i
bbFfbNUAB8se52R99ceNy8SRs2Mf6Kkp+buy929FVX3O100hrx2YquLgZfGhQhrGlrKbTYYf75be
C5r+Nm+ch6EmSMooU3V04PX94u+KyD64cxrcyAG+a2Eh9tRajXCNluzEImm7x9QV3bynX/AxDA0t
2JBGqITC3vLLOdyV3lSis8rGB3KOl2sxXpal/qrr6QXF1QyEBJALdlGPAuiV4wfmDBEat3WtSapq
lHyugv8ZC9398oXBi3WK/ESfT94a3edhOfY/XFP56W1M9rjbvUdsIgqC/qmom9u2BG+9aP+inPOb
2Zh7g+ozks4NOeK7yEUwmUinOdb18n1osys9I5BMLCTP2X7rSt0+NHTmHP1WMcPTSZ35A0yeSFKE
jRfwgHxcfSYQRLnNhEeS556PMruPx/bJWROwxNVPuZDvjhrTnfW5/NTGqMoE9w89xVSCoxOy8nsn
RF2n8+HkCfjv85j+iCXyxgYLgjxFuGRbst1dc8u5DAwUi64lM/fRvHzVjn6ixbe7qs2IzV60Bjti
cfmSDd2vAF39qlWwX6KNr5z7L4Ht/nG7HDVQPPyMovbZkwM5VunUECqnf7xwfdAGfV4IYEWuBYhd
uyfrGz7VCfGws7yanhJ1XaNnIft/mvzVO0+bZuz3joX2d+xGDu7d1AjnjP3sVoTB0U3Rw/nuT6m9
8ZoQDOpwmsIX7Kcb2vUPhUpvYhDQZ2kXruemh5lZ+LhldMZ8S5X4teb1Q5PJJz8LX5eJUQI0GYKi
xoJ+j2sfjjCFv3MdbKQocgxsPJNqku/Uk7yEqd1WeNN0cu2ODRULAhuliWlxqenD66pxZmiuYDfM
Xd6GIJZwcEiu0WF1EMAFx955EgoBnoaTau8UWfqTmgaSpjby+2Qiwt0YrtQK+68mLdKbIlrBLwdh
r8O/JDc+QDYMV1flKi520mrXN67dsk3/yiQrkNkV6Ob0oteRrR9VhBnCdbu6VM5Kug8yeoS0DSkF
d7L/GnY2AWUmFxwYFjnp/NPcekv6rWmHAnUkgbahjKPMxqvCpOPFicKZULYY8uYvTSNbMuFfWbCA
HVVxxHgcMa6yXMQ/Xr8B1mnHuusxgBHDXYQG62yfNCKPLwPjN8lX7prEA9Q7g2onfanMY68qnFfc
WCEEMVGfkZr4f/mL/+XQ078n5rZHotDj+dyqVGBc940f8a+hbIH+13GXGjQHKSdJMpVOu3cpHEX3
oVPr7LnKixTd3TjhXbkfa8hNJ7SBaPMTRJID3ZvyopmHEWh5FTh5CLIwQPg71gKjGX9sgpFyfo/G
kqbRFbpTEw3J/Oz63OMOc4lb1kTxMuMzo9mRiM/XifeAYBn3GdvOUwq8bsj5K7MAiAUv7IftXi0x
YcL7B0UxLoo3/ZDwES2vmstgMfMzZm64UWnU4PrUF4HB9aZvWA6zt/QoWLPYBcMXVP74SIVn8TX6
swozB//tPzCcfVzKugEFlx92obwmpEQfWHlpACc4jUO28Lpr6ps1TzAScNeAsXNCwUNQhOi9uzkc
edzYKeL5ecG0mBCcvvEwukLqlobXNcs9PGjJCj7kNg7132aa+9bU8z8Z10AHCjGDla72pBXBf9z7
un5e+mFwostIlUG+ALYW1ShwgXNzgISYCpnxEZEdH11IO7EEQhHN4WFKzTbOJvA5E7CoAPwvc/y/
J0/yVcbUC6fnthwG786J0hazm7VlhAu/aL9DeE7q28DWwZOSomkuo7mRXzI2EFoUyozXlK1yzC4J
shC+KjvwEVnoivBpTse2v60ywchViqDqwo6q/ppoIfB9iOtsOH9/FoBy21SpYjIF/I8fXH0Hu52G
1I3/qu2sbjt3jQxzbnusJLB6fMy8vqjRNBE27IOYa9n56lsEORNc1P7BCasIHpWZCHqVm6nxMXyb
ZO4a8zTG+GQETail80+KRAyAC38mTwPttGb3/jhZppfwWfe43h/yrGD2h1ZvI7omPU/7PpkXRMjM
WUfCas2UmS/WSDVIc8LF9asXXXdz9micmWuIW5JXM3tfkxD7R3lkr7+vqmQyG2rO0x4nFoNE3O0d
qBNDQJdGFkte0/srW1vFzEX6W4gbg8rao5g89/ZkU8Svp3F0wulT0czhc1M3PBtpc3685MLn3cWN
YPV0yzrTI1YmszYvxKzBepOPbpJ/BZ/nNt9btUIxpJL+q45KU96LPtLU3V3nleuktZfvC7tRNZPF
tTEfYURg+ysf3h+oRNmxcN/X+/K20v24ZtJ1CUaCN+HQhMBM+yTlaQYx8KUAc7CWJ1is8VW8RuJn
n7ljcbRyokCq0cfXFH+2XuEzaQCwU5UeA3xnm6753ntMj0fyRXa5KGRsuFdQBearBW87SVHGS3Gx
Zr07AizT+JqMLAxqvshUO267JgJ5nrJB+QeTDEHyFMH2Wg6xywXmplFN5WAoU8epfvXSiS2gi7hp
HWRqEXI52MMARQ/7Ld2Cdkqi2fmcV4G+FGWKRnD1vCe87Roik1Vxn4JfGYXKoL2Oz0GeKfxxQtxi
CFvbwspfkefEcI9lvJ9qLHcRC5jdWqNkKjMnviqSpb72Voxkei/i1WSKBB7FIGIrvycKByJ/z1UD
konyuwjg7BLtc9uGt35ifq2c3SDf234/CkDy46S+V6mzXOdNFzyt0TxctJOdT42vQ3rHYTg6SRDt
bE5vg6Y3bE9MtN7irhIfms4MDzXWvzvXfeOJOxWaz2CR5kb4CSWxENXnVA/7mV92ykvU3r0dXK7N
KyIbtBfx1y4FN2wShKNS5N6+XFQL8G8FB0zqSL16Y+J+V+mMDtA1dufS9XDAgji+qacNRNrAdl3k
rI6pYCmfYTZQvgxqWS79pvmUEdkDt2zjErh4k14NgL+vKseX3Ku68LYlV00lNCzOmXUK6lHkHdo5
jTa8y/B14nSBubcED2HjpK9qjenq8LTYZM3NsAsXyluDHHCoEtUCf9UBoNTZKTx2znzKRDrv4zWP
6XcpJ3QkEifkVmpgjK0IDyuu4vJcehIdeUlfEJsweomWyOvkeOlwIGrpHpzeiy/RSMIZzmcEJaP3
uSmq6C6Ia+9gJaUuttvryknuKY2izhxLCPzpwn3JJGp9AqNWHtxlHYmIKppIzshLQKkbQoLGRD67
WeDulhgFsYQ++H2dqBo5k8ifh2r+5Yb5TJSvLpI0KL+JZACiNxmO3icqRrG3W0L/c2bG6MIXtEEg
SmK3YZw7+jLmAoZzN92vqeB6QM7yjKuJR12U6uI+nuV6HJaq1/uhGNP2fJlp/kK5C4q8VW34icY7
bhZettoDJiTycuBfkYmiqzD20T8OG3FlStjf1k5z85GkTsY1bi8EuZ6vPuak5z7K1Qv4Hr/Ivkeo
AH29C02z3JQOYmLPUc7XKlPpswqB59Zj00PNTNPPqTOY+mzJvfIKBSCK23n4VvSlxCmpCo4lzvLn
XJWChovgQNnDsEmVoKyLs9pLgGqsVeiem6A1DxWZhuk8nofhMR2AoDcYY5xhom33kQkAXpbIIX6J
YYp+Tol6SPFp/VmkZr73a1raqkHMr2QGSoda7mT3lfCn+vPgZtDDVhvs7WQHTdfQnCJIhltYycm7
AvbxGKYALMO4RQyTkSgZYnMHVKWkc2aAJUA10nF3TlsjcWqdxj9EJMCPCwrpyyB3sltZc+/rjbO+
Uq/yd5Ss3H07mvXZH6hYawg3rG70OYCVFNROB1qSDik5OLW9MHqdMMbxIXHR4OBDpsVzi38JWbj5
p4jwaemt0udCNO2piPSLShp5L4lIclQQZwrHqn2UtxONnsiocoMSvpHLE2T28IvivORl4+OxZAIp
GBe2+5ASDKnuJbqPF/deNdnmVzW0l+lU95dF1wuy++U2RNG468rVjrvcy7rjGOA2WC/j05Ll8YPs
9a9gXGb2o9Fe+qG/XMhlthfhsDk1cIqZXZbm89fMQLwlR3o9JYna8Pvim27E6uHHOI27MotQrOkx
+iTlym7vb8Ltfiq8l8ZfxW3UuOMznlTts+WkfixktHHu5VTdxiPQYgXo4kcLSP9IxS0hlUkP5JSZ
7FgLO92Umht14Fdy5yfj8nnOfOT686Dpu1n84JMX6+gQhjjbrGwnRFlR+tVG/fp5rWk8kDT05nvb
CJ8ZZW3yWipK4M5mOhD0pOWr1akuVTe5h6Cspyfw9jdBIrEloR3x3s4ZGFEkXUdkkTjyOIO882dL
H9wY18fRS1D5rq0Zr9PEty9Zwk3Uth3OZGkbH9zUlz+GPChxlq+qnzCBgyvTtBVWXN7cHlqDb0Dt
DsktvHBF698SoGh2+l3ujM2ZTOKxP1unvN9FqvhWtG6B9CpdoCiF1rl2kImfZSNXDajI6dGLp+Lo
2pmb71yPtwNpJeqWsb0pozj6rHoaAWaXERmg8X3Bh2iTFccr8t5i+YruKRtpN8nMPiO5h2BODphm
FLn5MeXebTIgkCsXV15CQUfWodvK9jvCSzwxhiE+ByCNqYfJxvQg0kJ886OIuC509D6fPAccagRx
DH+poXPP8M+QE60NzpasiYe7TNLW1ixN9ZDnxi570TdJdEQ50B+yOQqejIlh9dYw+sJKHUOimc9A
evY+if19vqAnnIJ5ve7F5vspoM57JRs7x2T9wOnYXVAQWM510VfXGbHo2SAj+iVFVhw4dIBKyfxg
CwSOKk7NbvZX4uheQKjVXXpknG4dGoE/iawmaRamXnfr1AlFz5W2KsdxaT9Km2I+FkP/xe+G4TgY
1V16tHvtS4uWTRck8LK4/jKzxQDoX9bzxNf04ene706imL/6s9E3xBS3NOxGd0s0OYdGe5f1pvUr
GkPoTPi5mxsMFnoyvd+4yVjitvQ2JDijM3yqqHO4uM10bgYvPKBdpVHmXMJ3+dJUYX5LUo+OUk/n
N9XYObfMyw2139NI1WsILSCSsA+avKQ8S6up+4cSa3kMzLJSk47CLX07zq+LFD/8KHU/68LBvi77
ChxXXgwzuQ06odv6ecjTCRDyOMawz/3yW5YN5QWxa/Cgskp/yixMfEGzyKFs8ugsMjM3gria7goF
mLOZg+RHWEf+0YZiOEdqTRkkXcj0ggoJLzkYy9uM1lCchiIyo7LgfIqHW1J2Lg4bBUlnmXW3OXnm
qyCPaMvrR3HQZshp/p5b+zTarl0u0nFMblwVqXt+V3aSKUhbnegvDgW2XUk9gGBC+yenn8CBN24J
w9e3M+ElDeqXrRrFcUmKcJ8OKgEHppvbWnX07jXNl0QZduiG3F0PKA5HAeveI7xxH7oKZbzTtMVd
m4kR0nOG2wZR0FFyU39ms1lvkFixM4/RFzEGEDI7eGbYpn3VAYp2xMERRf0aa6qSNuqOa2TXhMXB
GzdHVX+kewfFDIpnisYHzI2Qo5Ktp0MgrYk902B9QttW/BC6db6UhcsXKAt7FYow+SRtQxvAJh/b
pYIbQjnCAB+oOL6GeLAcB38sv1osEm4mvxmvVxCC51ziy4PpcCdrcvyc6cikeWuHE4y7x4xNY4kT
RC3Qf5J8tM3d1EVN7MdN+bnxwvymmMmd8DocrC+Corv1M1RKOkx9zuHpNCqygE5TMU9Ncjf5S43h
FxKDPNLFa+nFPsE2cQNAR7KnCfZvcCruFkNPBt2xiFvt6F3pJaZ7bEXRl/f5jc9d6oVScHdyHVme
E6Wb740T4LOSh/7tGKdU752ko+U1yL84KvZClgPirzJ2LRlQ2ohWnwduZgnIoy4SspqYWwLM9oJb
KAvzsQxp3tNTEFy3Q7KyW3rhISvwivaCrqW9lxYJ18j2ysuplHm5Ik2YCk29orTnS1f+cEMpH3Wp
3O4QbDZ6fgT82U5VRLl4DeJnUQT5KXUdcR62q38IVjPij1Zn1MqR509r9goFKD5Y0OlXEZtYSU9d
2Z/3Xs87lKN9LryREl2yYUJYfv0JLLvYG+NSjFzxG75foXF8yjzjPFnqSTsKYCj08iFW9PQNy93o
V+O1G7dbQ1lWD1/WTK005DUcoibN6ZUj2qul259UXDXxYzbgwwIUAyviontZEjc46sR451Mf/6yb
qH/OMXT5pofRnoOUiHdpAfnCZDq5NFPh7B2u3diIhnS2jmYYQEbWlB/WXMNno65zilWwZPsoo0/Q
z2pLIknjTrnvpMvZ5yWa9EkxMmsfbWeo2w5j3Hp3rZPT7e/UDv3w7iwlVfaobLYM51t+z0+yBF8f
KB/l7fSW83SjVhT3U7Y27qEeocofqjhAJjjETYSKPjR4HE9rKu1FRhLCcuehkf28V4nsdgOXpPzT
QConhFCw5cDWacbGKJFeR/CfpWlwQEmzzfguXoT7yYlE9Sy8LkWx47RO+dzMUJ4R0Su4guXsBvVL
MeG13I2KO3Vjac94bG1FSqUleTY/kz1hBCT42uboDqu9hB1MH08i+1jfOU1s6d3JSLpcGiSWPz0G
ad925CIxb/QT9yqSM4Nmy4bnjZgq3tFDclHevicIkyDTeLXUDYVgvAZ6UkdumZNj6lMR9qdKlro6
TnESlU/93CXBndMNPM17TrJ8zzpGs+aGEaezczd0fU52c5YRcHVcWCQbelOWWAOIhbwIx3f/xa4B
fWfJUmzv8i0LkwcdhnFzIJqaQS7z+bWtiNf/md/yR+t73jRHVvF/MySzHxPJOS0JSizlDE8LGoZ5
QF13kScbNKO+k2NFcstmEXm8vPEAou8K81bF6FPtXOmJsu9TvbpwAwJRbwD8KfGwQQidoXz2mzpZ
L9G2S4BpJiF5S4cE6dT+7RW9v/VeG0YIV2uaGzYVAammHOHDlvRNyc4lqbt8G+e5Sm8hyQDCSghs
8EWdu4Gf9EZM1uDGL13zq4hJHNWE0HN3PRMMOhcysvBIKGisHPdpzG+rEpf5UKFO8l/FMmwp4rx0
+Ks/Z8Y/tEFtCVTjcw83mrqlIGX/QTvdirpyBrKGl+y7zGw34hS7ifK8HY92rCesqNoxrHdNsBZY
TCoSDjec6d2PxDTNepGlCSSQjo+oT2HpZ4gCiJldxAyWvCP1hZyE8x2iy9C9aNmF4uOEAKr7y5fY
Stb/TgJjp6igLLM7ulop7yMxcop9roL1Up0i5FbrbebNa3o54bJC9bARP21EVnAXFdlEYENGiZRv
Tfr+8c8j6X2sMVhNnUZvpRqPa6P/saU8JbGxqMrPr6J4zlFbxB5ZwHdxg45Ki43K4IgkP8Ox3eAf
HNbo0UZbi+HXpCL+g2q1YEUUMdaPqSm0OM4dexYUTIVcKusFqpwxFZvOr39L47relmxWtSWEtnXr
hvgrV3ivFpBPNtXeloT881f8HciLdMAwyJ5wrXXdIBAfCzsxuixNp9GIFlnEWMV6Kn+IxzTpjhh4
Rfo1KuNWXJhikOoSO1BW6Z8/X2yT8bcXbXyP64bvKYvEznwcYuHrImSQIfk1ijykiUP2T38OqZzU
XPhCcIfF4O/rIWbxzwvtTOzIvr3DJDDOHgKjqdbUIkSuM7xVbv7yeP+ZhwYoDPoKQarT9dw3Dfe/
qkxh2JIkJL10Gt9exLuYgVZkhAOber166jkML1nE6XTe6QX/qcJ309v3ynXsi5HUz6qKU1GS27qW
PjXp/bIkq7gI3DIlokfq6p6WrKKe9v6u//wFPjStbS9YC88VgZDk4ozRH5pA5mUOJscjCy0jP8/P
O88B1tG9CR+L3BXToa1zzDfqiVvspU87X49tnJqoMgRV3v0sEOhwlOfZuBnF5eGpyDiR7iGobX+t
87K6cxyikaf3tHfSD5BkwqKnRJ44+IQdVZ8ygTMlZHHlVNK/6mSygtwp1iS9Q0CLbc/7917R9rE5
d7P5/uch2GqTv80w6+rAUrP0LZoC85EN5hVJMKig9WEfc4H57pY1FBPhxRYF1Hu1axidQj1E9Sy6
v3QP/Gf6WOEpir2MPP+vP06fAQVEQ67BQTVXqemfPmnz/i63kcveL5nY3a7LZhZVEiVAbOOcPzuk
KGvi/6Ur8g07+j+jQOXZ9TwQP8JHQi220gWj9K+JjLRC1EPfz4csGTmLUkEn0glsOLZIeH4v8UXj
RhLM8nuoZl1nq96g1Imwd04872ICTcLhRU8OjQB6js2jo8rhlQa+nva/0ZHgZFWKr50TbXXNcZ3x
i6MCKuhos7WebqH1gk7586t9Q+z+/q2MK5EBoXraquofZ7cL+6Y3QTQdQHsxIdfUh5BQtGHqnpMu
SJsvU+xsCtAlmePHMc1JGvgR28W3NF/TiN79LHcEJvRaWH1RLInQGFXNKJXe9+P4TeNqoGr+Wqgd
EJ2bEZDx9ZK0yNGCdKvmsveX9nGE+dRciHVdW2plg4g+13B8uztkhiMIMeWwuv783cXv7ai8UcHC
9gJJ/5WQVME/vNF+DSpB0hhc0luRLctca7DUWUDHKZ+S8RkpSHbU8K0iKogBIOd2owdRaakMcPk/
P87vBwlPo9E2SDYaqzguOU5+n18Y09oGToiHGnRwqxcpJVgfJ1dbgP0W+8V5n8aXWZE65DUTjT/Y
nx/gQyc0n88hjR4AGzYXtQLa4t+fQIydqZ2pxCNGQ+OrhczyEyrq9FPHNpc/G4VEVk3VFO9XWybJ
BXrbSNyy4AZuvnWalI/vu0EtKBY/IoKY7t5LvX9+zt8HantMKQPJOHnMWwKbD9GZ9m3hyTwuTwqy
KtuA/1ZOFmlrk33iSezNJeS/5a5vG+J47NeIgP/8BOr3mcOZQH8FWg46OjwjZKA3tce/9oLWm+Rg
slCcJgf15OUKyaU6IhrEbbLJq+zzHGQT5kQut/IebEvRkhv2vPWmraeBi1+1tsFEagTyyo1Zx+G6
GGnPgCZVYi4HCC4CG5QH6772AxpLOfeTrzbcKr0Ejkh2x7cCKRVedphOcWNbDn6wTBhHj514FUOA
xg6TsC3wR+6b3axunyhAVmP6Ca9YWaGLW2o8hUWPQhZczdyRbkUx8NXJ4yX8mXW9WVEYTX13R899
5fxtnn3UwjB6fuBa9nPeoeUTfx8911nWRjqjOWVtwC2KNixOlYI6BnuBrrgX+HKmpj9TYuVvRh1V
z5GTJuK74YKb/vN+3/rzG/2gz9lWn0UGQ7P8dtizBj6sPurDXYYgG1LnYojaFrCETC2Q3Ji4BG6M
k/UcNvWX1aOWC+vfL/qb940+SWPXOa1AVqvpLzvCfx/K0PgTsBh9Dh1lP27OaUHfiRFtcnxvFQDE
wCZIKoHLQpxWbJ2BX7I5i7roox9huUzFWbP2a/MPoUy3Xnv0mnD5+MtIbW/ntxODAMAy65lelrai
N4eEf8393lmSVIgsObZ0nPU/uFKW7c8mnlgHA0qf6Bi1aJjRMIWee09qxqQXIGFleV2UpKWOXe1h
62nVwIO3WUX485fn+31t8iaN5xOzwn/ikCYy/zC7xCgwhp2j7OgWVnWfelOuHc0iVUkqzkQ+rCmk
IV73yV+knwhEEn1gHhoN4enKkJ1mL/vLA3m/DRgTy2XHsi4KIBfqq/jIjR9qj3umDkE6vMlstkO+
AOCAyBkWgp6DQ+U0YX+gotGzNcxUls+mcu7jQ4Akqz9WAaWH83d1x5+fzPtPYEetmifzhDKKSpr6
sI3JKcYCjtsD2eGR8DlED47gOum9uvti0zSMr1Jq/ckDml+0IplEcIHOgbze8b1Xql5JCh/cucE3
rVZVf48dYR89xo7soquqX2L5KcLjqSIFVeEqP4R6GQ68ia7+omYBAK4q0nV8HU0mq/PYnZzoGp2+
yfeTmSKsLbbEwV/iyd/1zbwMRUuU3fRuyLw5Zj+cccQdBHho9E52QbABQcDbNkivsNPzu+Dmz0P8
3xjDSBaxD01DbVfFj6slyZTjhRmtFNwRtXdrXBNPl/005NVdMy1esVeubOAuvCnvG35EH72KwvQl
ZhjF/8/i5eiUb72I3MfeGWn/WrxtRVuaV5GSTwJJuLdE5AgO9VTKG/TgLXw0WoC6GnVKHhq0729H
jF4pONw0JNL7yyGSrPN3mf4aKPbnP4/Xhyh7O9zpkjTbQgmItjkcfj8b2lS45DGr8pJiogmeOSvK
npazdSEH+iYbovLHeysVpTfy1W9SpgQltbqI11oAEE0i+dK9paly0dD6i6fzhFw/nQQNPVdUNaeF
7GKyusds6trupssXIzHi3kSg7+meBr3Nov5y6P3elbt9r4BpJWnmVCSU/P/o6mmH0ZJq5GWDeI/W
qaTn/NPF1OpT15LyfQ5Hi+jsz6P5QS3LpwYkJv4PZWe2HLeRbdEvygggASSA1xpZxUkkNdEvCMuW
Mc9ITF9/FwB1tEXdEO99cdtqiarCkHnynL3Xtkx0slS3JtvSz1czJMTedtAFoKEQJHMPwgmqVyH7
RaBpmVHB2K8kTFmXqjxO0bzkHHWMGvOhHZxLH+Vlh5xlSs4RRg5GrVoCakTzMNyWFlQeUi4L8z2F
71J0/3d7WT4ymx3NIvpvlLje276Vq3LJmTgNcftM+Ej8QmN+ADJaa/hLkRGd8LHmhzrrqJTzOY0+
xFgh23fuFgbdXz4Gr63rSz6BaTq/XLnUpS1tjaZxcRJkercmamP/EE3Epl7KiYn/c1MyrfnaFmR1
mzuzZk+5bkriTfO6SScTxFnIY6M2ZbOu4p5VZtOubp1MEQcz+lOiCTEA/VCnlUVRx/dO4UU+roFF
UJusTWPm75R7haFVfcJLzMTVEAHN2K1t0DQVLbzGT/gbECUo48IKA7bL8yeLPkTdVR8sXyj5wvV3
xTmJZFr+VZfF8IGLoOUHtIgNQdLr5+QYz98aeh1ddxPXECI9Kx/DF0xeTru3rMr4MtpKL6TPuiqJ
841t/WkaHdEeN4EdzWZ6xaYRFMk/yCrR1oDUsXPnatm2N6CxN9IAQmLYOh8aexQZFGrkRftER210
L1qM9pukLnSwizxXKgIgOvbKDj5gTzLPVYzIaNoXZLGUJyPt5/S+xZYg9k6G3hU0BMaT8twph4J5
q9EkeTDysdIUc8cE3EZz9lMnMvFREpf8gcdKNnheF+1ho2K+dRjGM0azoSkpSbeDrDkK3/m6SY5p
1/RGxFDd8e78XiUjzAHRgzVCUzXxZWMn5s9tx5KpHehOiCIUznEAuqy+8s4jd7Kk4nXftIad7fGz
t9nEJhxlBkUTT6xLgqcJHjh2hhNPp7YNCSff6ohimHiNaSDzc7Y/u4mat5Y/zgda/pS63D4CR3lQ
tltpKZO1cjunje7I4+J7CC2/+qUvjVOOFkFBdg/CrrykWWBWN+iRFrXoqpM0vZh5xDDqUJxTb47k
0WwVFXkXVkbCs8m3P2wjobpGpw+kDYdlViEEsOtnI8qy+OiSRxrfR2FWBNhcJCFWMxR49xzjXUlv
Ga0U+kqxrtsXM2d499EbVTG+DmRAO1AzM/woeQ10pzBgwb0EWTuS9x5GtFbb2n9Ct0d/EFzw8pHD
EUPdiemrcG8ssG75olHjjHvXNG5b31uJ21ifrbRJXe/IDdPRfeS3lr6kUCZ9xlnVVCf/qDpm1lCY
oxwu6dyr4j4yFAZ+Dm+LTnwuEt57Apx79zGMYmhQTHmIdjXdijh0WTiZvOEJGBsCp11dnzHpcpDZ
xQV4O6azRXpsxhH6MH2ssH/Zxj3K7fn0SrSLjriMUvTOToZ3BeDv8i5uA480gnmjAFE4DAFnPhPs
Z8ev6Xv/0NRHEbXjrsXn230pvIZXwbK9pHsPYLP2SH5ertmwHWmu5gZlvc0tYkRTUaba1mXOEv8b
fULomF7iduRXd+4e3TUWEEv1/LOtndq4FBR1XxOraDIcUgV48yA0BvOMfz1ebMKoTsqQx+tTQc97
PIz1CDNgcf3m18nivXkuRBekz6I1CVWdkU5n51qUU/9oLaaNA15SRvxub/p/2XXRuWer6drolQF3
FY/MgQW6sHLo+nmX1TkEQFUoezoY2jeDvUgz7FmUsqMCl+jkZBRHUayiYxXUXvqcFXIkx5XHubhU
VT6ilB3lSOt8CsZqv3QqYAiGQL5x+/RkcnulesiapFLvFLC/9vttKgQ2pLVnJalof97Ts5yvJPGa
40giHo5Qp7Ht/Q+ZFVZPZIR1AKSBILnEfZZ/RtJLgc1miezZS8hI/zb0FfakfepDDzjDFAB78PuS
Y418+vcD4VNUcuLhYM/oiRPPm+PX0JnZkHqef7Xy2DrmXmcUt94gwVO6om2b01QG1D+ddJkC8roN
Dw2+eHeXKajLx6kJHP8utENf3hG2XI0XjAFBdGkL1wSjgirLUkc0ogMQ6qLK+aEZIebq7A7xPN/N
0hrsU9gFmftxSgNUrr//bm+Kec6UVPAegxa1+HjoAb85PPDXMtHPGUdGqwGBNilktKINmvhZ02Il
tTrWS0tHRQSsZUljtre9yuJL5bKuxe+cK98WSotZVdqupyxTwfRQy7HzX6W8ChxNKp4/njbjDjV6
L9uD1XryJFvLfBB5hrsNxbs13cT0Z4tnmkFay3c+xi8jPscwLI4tLh0xRo2U7T9/Dl1xwstDFKVD
Xoh/jMAdASI7Vf4oh7AExT8JjfRFO1HxuKgSGT/JiCMg6jh/zObbjog/eBhGy+liO2e6q7HVHStm
pQltH3zz7Ww9aFVN+j4Atd4+NJOji5fclVZtHegfOdODP1V19Q0jfVG9U0Uvd/XfT7Tnm0zYfBPu
OnXiL6fkPMSVSsXnXMpRjK+xMafD3kdGhh6JyThpeeztiypj7No/f//AOb+0On3Td1hUrYUfQ7/z
zWnIkzOcWzqRl20hZbetJU2D4K9Rs47uOugX3+o0gzWXCk5LeHbC58BC07ZLzH428RYkJK5XiHvP
QF8I2Cv7khq+XH6BzIbS/kCqs6uh06IR3akc4jWrOQkdDVbH5M4aIwtz15Rb8bW13YwwYM2Aytzn
Qz+U92HUR8NzIjDOqNK1SB/ojarhIK+6lxA9CdoH1MPT3qXVwjnL1k99UPt/dmlrxBfZT85pbJC+
A+rjEA7nnNUc8WDZ5PvEGILuyA6df1RFhNKMQzsZL82kc/JOIqe+HwJeqSvLG/1REz7HxZ5V3JCZ
MAb6gLXBLtEhpP03L/P1xW2q5o/f3xpzjaf8+bHglGIqnoil3OaQ9ea574NQhF0WXcHXU90byzhs
CY03sIlZ+ULwG0MJQbUAy3C0ldstvEa7yyFgU60SZVFbj1UWMvAsI3M2CD8YQdMqHKG4ic08cG6k
Xznmgc7vUGLGmB/tpdK5JmwzyRnXFWiUoh6N8gtgHP8BAVMgdgOnEdRmHGk4zQ6+0WOnNpsv6NuU
KGEVD1F6zuws+zS11AxXWfi6urNk/wnDVviKY5A0Erzp2fyF8RXPy4q/u+tURBZdn7OL+1ggzD3l
b9shA8/c/qbw53HYAY9JXrqB4DpUhnXjHaRj8HUiA6TE2Yn4gEnXqPzg2x5oSw+JVrADPyELrKv4
h4hSMWqgbkjLslBEwym0AteiEWa3yvkc6mEOHtjbMkqrhBXlEpmMgx/onXrFXuvckKdwQRgHaTx3
xyEEAXLb4E3U4H6NujzInPfjUsaguae5LJNDJrLE2UddxKuiRd0lL5E0eIqGoY+gRkwC7XVW9+C7
ytGL/vJknjwUUzBlHxrMjJKuTUavf8amfFFxkD2ZfsQhtLYam1MAqhCajJnp/p2qZjFZTXhCCCDx
/PlgGN1i/cd4AfJHhTTUZDV78dE3EhgyWHvd5pJbYxbeM+xh7lvUaq7vlOU0uO0XRsw2Mp5U5tTf
2CI0o2GJ9NwI/OofS6ahOGaaKhfoXCJuOC+p7rF183ZfuFoNp7IN7HBni6KcLqrPhg8CJ1+/j3tF
2itZIf1wCrpCDyAoWRLvyzFeXEejytHh1NOnrhD05RKpp+mdE/f/0uu2HZddFXusw4r2ttct4WXw
yBTZOdVdgagZzwpyNESjjwViCuBU3uC1V08PXNB6ZWdw9JLQ3/w+eDZLkihvf/+Gv+mOLo1kD4gR
6z0ix/9l9OwGOpoGtHDnqXHd9IhsEJ5GarczMWeGJk2+nnnjISiGd/BMbUYHKz7F4j5lZ7s0Sj8E
MZBnpyz3pmhndZ0IzqzH1OKL7GbftUksjqPXme5lLLqKxkJiGOeiom+1D73RMm4qe1T1IkgD2pca
edmcW8qhU4Nd4r3kuTc3ADsw821qSuzc9EdZT98UbrpCPNePCXo7ptjxc1WDzgESBvrwU9UbTn3a
HKDbIXM7QKZZG3cfk7Zq6semU9P4ziL7SzfQMflQnuOhITI8Gz7Qz2tsL7xeT51KzsyuMAtuepY8
b8Vw9PO0eXLLrHD3xjyO3xUoCimB3uHkPJWAZ+TX0IXP84/fpl1+v6nVwrXBMbltuogmaMDuSytN
oZ3hIvV32+DdtCXn7YG5GgesXvgJSr7fP1m/DFodLjZqGH4A41YG0G+2jq5pWksYRnneulvKFdVr
u9ZBtVdRQHZ9VbXX0k1j+WOcl1Bst6dN/MRBx3tMMNtO1ynC5X2exkTW9HoWENQ7n/RtkcknZcrq
ouCnZ+xQcf58AxrMWkbAqPmcl3OeH7tIgNkqPZAsr4KtI9rHiWqRkptz6Z45vfcZeIDeaJ8CPwsg
Hfa2edviMoYF6nWZdW4zfFtumsny1CWgrx5BYQEfwybF/EGmDi2u338DtXzCf2/T6Edwn7ITWIsM
zX/LvdPY7vJ8zK0rmn9cWZM/QLlAOcohZHWZ70PNynKjLVdHe5rgHa3wQFZ/whHgRaWog0W0LdcW
cxFz4cPZ9WcbHad3MoxC7EJnGWWN67EmR8vtc/QKQa/pGJ8VvD4a0sg7FhAMZg9jvPUjbU5fcBTj
eErR3DBxqdJE9S/SE/HHANOutcuiiHIYiho/OXF7+gQ9qlCyZbio+V1q4IVFHrRSZGhiUyFDx182
C7cB9YQXm3/yiC+K6zxu/o5aiEd4vwojexTcqhfWb/+1VtrsDi1K+OsEtvDB9AvozKaNMwF50zz+
1XtiDo95PXMdopXopqA9TZeK3hlZQ3HQ3DnpEqfgTaBpboDf+NMfHuyHr7+/hWwBv9xDpiC0hRna
OHRk37axO6uu2rmpoGxIwWjKzXOedJrmfLBNtpKuq2qXNnPxFw3NKjyZmkb1Y1K2oIzCiTnYGadK
kV8cqDP/iLQPHZAtfjAfceuX04c4CRAcM7AnYnasZNZ+yZJ8dCBSKSs52XDRfdDbqnCPSUXy1U7k
TtvvWm0DeNmmIaVInOGYDHyPHcoZO3j0KwTALwhdDXI2QhCLe5+Rv9zTwm3Lm34sCTyJ1jEMhjYU
Mz8IEKJrqm8MyPPpSnFIhooVUCMHyArQlWVz1x8bZ07sByOzDcXGkZgoSzc3tz14DHXivjZjyDLM
Sz52BSfjz7qILGauYJ8e0XRPSEzSzkda79H43G1VyIA1MSKcLM7/5vHCc+OsxDJmpyMmFEfM0T6I
bCoywQtrA8dutDp2PoyPC0L7+U+eJmiqNlsi+EJPNfmhl7g/v7l4yvX3GA0qO+iqYQjbgX8PBSs6
yVo1T3jbBPU/iTVkzoPqR3VxA5GGB0Lxoie3sXVx3g75poMTIeKDhXNJGEAEMdyZ6+XOgiMLACQZ
7UC0+Yi/xcgb2D4cwA+mzAwGjGEdYP/wZXtiGqkuYm5kcvbQyFKam+EUAYPH1/T0+wd3IXu+WXsc
ZmxKUUM4VBFvYSVRZpZzXdne1ZAaMWuxftuZgQOYybVvEawqwKHLCwo7J0C3Yaejb/9RdkWZf9OF
863xaPgQprJIwqaAK7vXwQK+iYLpLmGmS0IKZ2TrME59ehfHbfqS6Hwm5ydKzfEwIE1FcFwoPP6U
9RDkc+0T9oc0FitwTtJiUgfcjdZt+Vty7DTqXJuOcQHSX00PVeA6f5gOcru7rA/N6EpdbOImF/Xs
H35/rX69VC5DcsdmNGsyn3wL8c75UgFQUHHl/Ib2Y0MzUH5OI5PHIXloVMeAbqoSTYMdC+y7G8Wb
cm/RfzD2xcPq+MpDO/BLAdpUE0zHNrutQ5mPl8n1669t6EXgWCZajI9JmFG0mZ5lc3Y2gxzEJJqw
/mabnWs3Wq40cERS69yY9JU2d0fMt9ge0qPKbDNAoFtJ89CZDUX7D/1nNpv6Xk40y3ddo9Pwhgfa
lrs8c4bPNOrM7Jyt+lEKGRa7/+cld5hHohhGQmLQU3y7M1oqN+LEZZi3Cfa3ntZYDQQOqVl74hHh
DW3nbC5G51jCXNTvSCrX5K2f9maIt8yjHZsOsoNCcHko/tXCqoHkdrMV1eRXN/nf9IGS8SXGc0MW
zDzXX7d+v+fVqj6rFTVWDB0Briipwv5+XNl7gyFsRmdBVicXY/R6DOHrPdjeL84FLFAWSnjojV7J
Q8MRSaS3Y1UZNu5P+o2XLvYbeQFNWWefBH/23EyGnB6Cvkcenxhf58oZODtXAubsJRiWxBuk+2TK
USqwqTc1MeIv7Et21e6kiZwk3rOSM7RsK134xHGPNEykNYXWyeQ4le66KiS2C1eIg4StyQmsCcLa
OzvplCnNMHCIhoMTxDxIbUKkw204JbycgGd4ArrO5twXB1Ph74MEZea9N0/W9zwgZPFoWZr4tDib
6/KY+GAjUestG4IRpND5NvjkwBeN8MQo3vRyLXGsiuf9toEAWrwm+HjpKmznGCNZxAgsmkAinbmY
4fEgW9O3tYQrCdK6j+YbsjmiL25vN4SVzCFDPGsyUlA7SdJP32jINBWYSfI0yMEosq89EQDliX40
i37jiUjsKdGN+laFnU9ElDckRnq0u1lHz9vnDNqKt2e2VJacRyFQhlT91BKOOia1hQp7oo9QQG4Y
S4Iam0m273R83+Dw1jMgWDtUvxxDFC3ON08oBthhHECmnou0z8n1WDe8XFL0nqhbx/KSFAImgY9p
lq3F8BbLwrrK9wxrGvKkdQnAmJ0sPmCIkfrIVBR/aymH+aYda1UeKneiFeDnpU8Qa67wbgumFDzS
q0Q+rDuXeSjNCZ6TKkXP/3eJPLh/BxrES/dmq/J8z1oOvGxTwEVZE35+FVsodf1YxNhPcdhxyU0z
Ke5q0jCTOz2mOXqgzMvxqW5npI322qANnT9D9Vg4ntbQLBBMqyjL+3GShv5c430BpRTKmBOUSjyK
0sKlPqx39OrG6YFolIXwKTILXxsQhZkKdl5JmI7bVuqSDaFpP2x6o3ZVim2zbpEr0JJ+yMGdiCvY
sZTC6Odie2f1Wdh/ryKs5c/QlC39Wva27q95n9fJ0ZjpJ+z6tag2PLQ3t2U7WPW3MAgHTjVqrSod
cJnAL61ZTHxZBy/tj0Izq/Ll02oYQPYHE/Ja/VdjR4a+N9C/QtAOrIwG5Xp8UwHJ6OHOmeKu/SNl
3l4+4hGJ89uKbiKQoaaxvT/SsVx6OjMqhPP2mm4P0RTmPFxVMaiFL11oniu9pFDcbq9N3fMoIFRb
dH+R65Xta+gvTgIP4rT+LrxSVB/Z4TpxyHkIsLzgYBMXMMUR0VlZQDHIEY7xpiJaODlu+sEpwEZ8
SNt2Sq6b3Fv0tPrPRTRwtCAQfGmvbnKk7QXYVEDbp2bWx30vU6Ym5PpMpBXS7its+SArIJpHP+uo
1bebZTnIDuJ9tS4+tGhbYni0S4bmPPVyvEE+od16t1FrU5VQ6cODzfJpBx2VPhXJlyPfN43h6J2T
AToNI/oVdDcmuNA+xOxj3slczYg/4LLbOY+xE/hi3No+kcJYA0T83aoC8NXFPLGR7z1Lwq/IXBKF
xp3hDHM87osmgUrK/2+mPFB6aCH3LYOKTbiYuy5XMnUDrrxvJTg8d9qAd/DY2W7kP1rR4DOeWInP
qsHccTXgiZfHir6AOgPxTttXHTt6KdyLDA/xDhY27tKdxhDPf01ribj1+6YmobW1nUCr9eYvI0p+
0w8nFDQve99kQ+tdwjBHz8Bos2GOv5+dqCtOXUlvKiWQsPVH0ttF2kY7pu/I+OWK6GVlX1ZSgX+P
ArNTZf7qQUORT1uBEm2QXkGDgd+VlcSivupF0Ui9Uo1cIUnxbFxH9MvOPZAd0HZ25i4qQkNPbno/
yoAlAlvp8icmGHheTwdX2vO+YXSTXO1aA72IRAXHIldS1Ke8SiRBDRpy180Ydp7YdcKts/vt8d8c
A8rP3QXVHVci/Fvm2p6feWG67EwvYnJ3No04/9jGYmqfBqZGgBoStAmX0uwytjeBnqT8VoZ5k5xF
2fTY6qXUJXssxho+7ZRWC7abWbLdvPhGPjynVhjn9xFt0932enaINMvHtNXm59QQsfstiGqW/iFH
gvbM5N1FIRBCcNVntHWj2E1xVVi3dcr7uZ8sMVvMit2pP3JmINqRixvPNxTm3Oium0rvwNBAx5et
s0C8rSxv6yid9JMGdL1DxEcaKVpNNR/zRXBycpF5ytP2LrTsiItlPWV9sBR7jXZpuO4KqwbBwmqw
LLILRFatnVSbTM9lg8Vt+gSKT9d7v6FH+LD9Onx0hCwu5zteW2yNJsdZT/f6hqhYO652SUWdsy9Q
Fs0f4PXDGWYWMEJlRoFUfVWOl5gfcW4yHdl+Xrn2J0AmB95rY019dFsJQMlPALLM+bydgrcZ4Gbw
y7OejvHyqHTjJcJLQy3nMdi+JEnS5QQHZpIgvFka0yv6NyDifqfn4BP1XNjtzD4M72sG0AcVxwko
fNMnM3KDsVfKAifQZrBtgBPYSqDkWNDHyxedP/uI18ubApmaeTXiAIQklYzs7sg5YNUts4bTKfzw
ZMk7n/ovLBGef/nxzq7Xc/t36KEshlHamvLkdXLMP3Fv6uDE8H6Mj2E1+OK6LbRZl87/jAiNKsK/
kEgdSUUW+hZ5It7wtMg4F0LIy+RtiY3c2/Wr/j8zppQBCUhOpFibctHjgMN7hgpqAScng0HvKusl
LH4vdHtWunI1qZHQw0+cS7nA4kMcBXh/+6C/daqW+JgdTgKaJr1bckHdxOVPJ/bMpsiEm6XcQXoA
G9mYE5p6JuZGBmDC4HSqvIE/NnHx81vLoPn14hUA9+/rdbmH086P2F7irhyER7yB26mbqZrZN/2M
lfHaV7VFWpAvKU9ryAWYbL9gG2eL3rjBwIxmvoQ28rY+wtMj1dEpHU9/6FbEeTCDpLxXCD6t7uis
tVjuxYor4WQTV4IA5dQ4J5UY62q3LW+eM/i86rXXdmxba829XZyBDn2yJ2aLDwcVmLVhmFJ63X0A
zXiXiIw7+/vT2C+6DkZji86fhrfPich52+vuSvgqZlJmCF0oPlBcBSwQdp7mEaQgs2F9pxFEIDkY
+1H/QxmCMageyXaDLVPlFPUpM2FS7Cevbe+UU3PZfv8J3V/acDw+jAiYdRqKo/pbaabRlGhYldVc
N3L8CK9DXwCcWJr837RS18R0mqcytKh2QR9rREFoa4EeIhu48XQyN4etHMhavSyfuE+aA6LEPDy5
qT8nh6UnFB3FSslHFxUN504Y2XQKZ9nJm5K2OcI5o7OKM6OCBbmnjPQMcX/CGVOGhnctcZL5vMuS
24MvmONZqYwyGEjt0WV9MtoiRTioFbtGNibgBFJq809JXgU8zHVmJ/4BclF/bitPF89JSM0MI9Nm
7hmb7Twesz71eZ4m8oSQbhmlR+qPcNHiaMXM9PMmql5Glu3J3sIftoJ2QgwIE31dP6ouWJbTrWM3
5pqKYIOfF6YnbDIQYdYeSVmY2wME+ro+S4Mgr8+Q3Cg2RnchsP/QYm8th9VWW6+VhUfNh0bbLihU
GGjwBMc2Xch9BtBjeqd7YC+6jp8O71xERkUE1CBPpCnxZjYzznLAwyfj6+bUrkyHg3WeD5E+1TSO
vScntuWTBDfgELWX6vGItFCNX40cQtg9mhYfoPxibOkO7OO4vCUHS/tMP4BJ8Jzqcn7afjJABJXf
h0NNZoHWPt8/dJyMBjhyja719s3IJPPz3OM628+rD3iyY0lI6VRNh7B35Ot2trCotPQp9U14RFnh
NO7FNnrr3tBZaN5Ln6ZWi67Dwopbx2Ic+C4xdMkwFFzNdj34WVlpmAgVRue9l/9n0wrNJ2ThFqJd
XG2GRxPqjaiLI6hnlkYDvsVfyJmijvF17zYs6qZhTXRoGocUFVewxzGwAHW3ppAR0xV85zz4q8GN
3hL6ayztEn8IDpGfj4NJZRZl1+DHEGD5mocicovwDuximZ4gwhuwfnPH6/9wbEzZT30SLQWpwTYr
/q6LmjJpATgQZ6ea1HkSWDvHp63q36qBLKvQ4+1llMTTXo5AbW4Kg3nYkm0Pi6wsndegAyNiSEeA
tqKfiY6ox4t3jDOb9lveV5G8InCBSVa6wk2BVHh+cmrtcvrKINHgEC1RvB+GRn/oTQivl84RRnEQ
I8aBe1SSvI3OlNAh2eaCv18ozV9ejWXetICe0bJz5946FCtPtbPqZv9W1T47ox1nOr8jlqlJL+ao
YpI+tP/cmsozD5IG7Me6I1NqX4wImu/63C6g7KHgULt3PtYv3hdEefAsUIzRkl6eqJ9vajo5SMYs
l7Rr4aLjbRm3lHvO6wQ9TSwRbGxZortvEkBe+FSIShEsklTWR0uPbC926Gq07G6Qut09dya3T8gy
qA+92umQqv7+w/46t+OjGiYuBLwzhsl78fOH7eOxp7pK67uB6PHkMwy+3uWc1Bc0ZNE3pupum9Bt
ITSbN2ktbKkxOPeqNRBnaxhwDmaj+lFHrb2tbSJk/ujNMjk+CzJ4pzPAZLdBKhWl2QMpS0RN91Bt
ghsdxQPB8X5YzwuDLKhRtoLSOIeOL8W+bM3r1vmNatooF4dPV921llWCw1sWxMU120/fB6NOsX1i
Ovhe0HXSh1l682fepia4s+Cv1QcQDexcFFhk2ZVlCBaPGUDcXaZ0JtluHv0lCpdJWLQPDXsYoNQO
Y7aTwo1SqNx5m52UQDS/t/wC7xYoinjfJ7yEOzuMhHEv0XqQxi2NutV3zgCkbj/HHrskTQ8WzziB
ivLeyrY0jv69TTC9x31Cg3nBkNABe2NB0bWgmFVTD9esTKMbgzjs51GNVXsLEUeOJB/ptCRH18gv
ZpSP38VoI7NoOsRQew+1OxEjPAdLcePMrDpVl9zkyEb1aZ4B2RwmYYlSvPPwWW8qHdZhHjsGEvDl
sWyxBv788LVxVCDqFvJ2e7qSUqvkGppVpR9trw/VwRXglPaMzpb+LBSz8kowWfbHDASaObafmx6B
gUDh9hxFefaIYSIuUsWtUz0BSWheNmEQGS0sD25qgCreJX6LNYl+Y/XN0jROr9vUK1+NvFYbhyR4
0YofcUM5xp9bd2fL4lJDWMyPcz5S4jScV+RLl6lA3eaW0U/viCHXr/6v+8mlwdDGqBOPLHodx3qj
CIDahI4ljdxbLLwiP5tqtM7z1Hq0VjhWW+aNSRqK+ShHk3IlHwLTfWjdqA8PCX1187Q18sDKEnUC
taYiZ9fyBCFbqEQ9dYeFmmnZaEFu27P2RDZuJbuHvtaPNde+8Gbz0GQmv1L0mJYOeWBysEYq1Yd3
k1vLq2EaHTzUMB8EF9PRRNj8fmF6U6fzdoJJoE3D8ISxBcvo8sD/a2gRNjWLRC71lc/HsogSs1VP
fhiyfQHWgaO9OUk2h49v5ml1qbmWzwQ+Wa/US/Gyi4PD3v9fnOm/yhKJ+OPjIXmwcQzDEnjz6KLn
GH1YasNVM8O7G3zG6R+quXYBU4hhAjAr+8xDqx5NBef4HjknKKUmpH/gk40lX/hqlbzZctmICqwA
7uWJ/+o7BIZ+JmrZVp8owe3xhKbfeIRlVMQwA4e5vQFGn5q3qPyJVQLYjcPRwP3UvlKYNfoOQJXf
HoahwNMMnLZezI1T2bPc2UMdWPu6CTL/VhMu87VDOWkcWyGBctOUSIw9I5C6/wuxj6qvyhN9gRxs
YUbQBiLAmxu2A/bvhSevdMLiU1CSHs0Pn/JiF0dGMf3dVcYogYkHkyCWtUqZZodNJqwL1gjqbzLq
aL24tYPGhlM4JUI7WjRet6NrmwdIBrBWJX96sTv9Z8qHw58qQjlVPTNDdpoY/1dc1nsDt0h+UCxP
0zkiAYrvmemyAJhcMJi5EbYTF8c0rOkK9HwuA1Z+AjGUjSS9emM1iRPVAUUuYvPev41dAAEIMtYo
L0Gd5Z5LkQdM4zeyFLL/DtRia9fqs7TmIXxYMCrxnnm0IHWWOLZq1xvwrG8DDMcL9BI435HgAOJI
vRAE/F6UCpMD5IDavosdWoeEacVTQ9iYyG76xG6bm86vGCnnbtFJ8nyMwr1g9kKxSuRddkpd6GsX
NgHBMGMdU/ISFPNhJrnsCb9+3p3jWVmskGFXLyyneHqCQlQkNzjlCnQjUxshkEhEkpLE2vnWeWvO
Sxq5ZAqAb2QGyaTy0zSYc3b4cT539EyiXDOMIHODFj9AKcci+yOeHR2/0JfKrV2Rl6X3iMmpf28N
/GVYjWaLmCTGp8sCyNv28xKAAjrj7OFjqggLTohZ2dZPDpSwjwJBIV34yh7imzHtMvHaeQX60wDX
6cg9oew9qmFijpxU5IUdYoSqBL27EBBpvoY8nLja2upA5zHNPxjjVH7ADuT1l22MXEkW9L1XBc4h
SAr1ZA/COSH4L/NzyV/3CYw+MqrGK3kwf7/qrQX/f5f9ZdWjGrVNE+u/ZPF7u+w7s1WxV/by6q3N
o94s8/yK4nkGNE5MLGfu2e+uG5sAETFHzx/9ujzx3EuR1eWnBj7BePa9WIrbHJyLc8HsRbNo9qbM
PYyO1TU3Qzb36RMN0Sp9yTLIoEUYxOE7p5tfkE6YJSiuYTHxPw7W2DeFcOMzeKJhqH7YmWcDxMwX
WzXyhMSy0qj+Qqe4R2NRhrcJxibvGtXuONz3hq/dvYcnbOEGZLNz1KXzsSIKqgh3fo1p7+SGvOSP
dk3U/OcMWBy4y3VWY4gq+8R4wyj+SCe0AzKa2cQGsmzK2zjG1vmdQ1gTLQsZwq2/qmyyqu+hZ4j+
ss0B/l/3E7Wnh9dyNf2jeVgYXz8/wkFoNzYwJQF3GGj8x7IaZ+vFTg26GMqYqErEKojZ6FVb91bV
Vuyb+LjQ9By7euA3zRRvSM0wrNHKxTaX7Tc5Wt6goTyNaWj3h7QfcQLwdqfNxyh1mV41ARLp99S6
P5+gl6LZtWgGOybhOLhR3tpQsIjNJhM3k4iaJVYzXXuSuTHkzT3GfiJPoeDV8RXGNyVH1Wjt7VSQ
md6l6poBQ+E665ol4UYPDI+wkRZm49xW5FI4yCGaBo52FhI5tGNSKsp/CCpMAZ2m9qK++v29Wd+l
/75r3BsagJx5FtElWzghwD/fm4qFP0feClHKpG37PJiQBfY0m0LrGFusaTsVGkTR7UISobqdEYpC
njfrblJ5Vv+M35dsl4TKJESsGTcuEbQrk9FpzQV/SRYCSOi1QxiiEyBhx4HEdqcjFqhD0IVttUOv
hNymUUzsT3bH0rTzSJAixmOwsuC4EViaIhPi4qZtmD7856BlJO1RL9bWlxAxhvNOzwmgBF/935dG
EUlH4SWRiC/nQkKRfyq+5tYVNlzh4Dx1FZoO+T+cnVmP3Ea2rf9Kw+/sy3m4OO6HnFhVksoqjZZf
CEmWOM8MTr/+fsz0cVeFVcqLABoN2JKDzGCMe6+9vqawotBohPbxkqZsz3KpdrIT+8Zs0iy+v0Rv
9UVwHHXPjjtiwtgY8hmOla+rlovXASLb8Aof+CZtd3ReXO7tOQEDl26VP3tt9tfiLytIh2IM50ZE
M35WvRn3X8ZV2NaxdiL/4cKtrM+eGJc5m6IVZZKcr1izvTjLG2LU/QLFCPvbo9Po9adNQEF29azT
yEXEbLqcnGstIGd5OQlcLrcoxAnposDkbIBIs5y/mL0+kcbYjDU3o+g0F/bpr/zwGYF0Ea+iYd8C
Y1k85J8MKvtbYm8zbTRTjzMfRdwjcJcWDxPoU+dJcNEMRj662BelHvX+PaUMm/r4LB25nNnwmmHl
vpCWhhS8CHLerVwhw6sdx92L+iapPQ72l0PgJWN2yZ5dEt2XW/lFfVjhTpiAWD7n9AMqafLjRdjJ
+riltYkUlC9Ya9v+U2QOXKimhrviQ3amc17EstTpBCBkoFmU1YvLk9eGXKJ2SOxl5pbcnrnFF4Tq
ZbgKLeBnYbWEbXKJA3Wb7xfNTnVOT/FgGuE4eNyHL+DFSwiR4gNezbDGhBR9ni7DqZg3GmxQtBWw
db+akgcf8wnA7n4w9UwzEgk5eip74BRScABqHkaz4qZfDViVHJtp8ajYRB25DWazwSLt4BATgd+B
Dng1v5cGO8H7guysd0i8WLi37iVLcfHkcHw+p55jw90fZsTw3sfGiSgDqiHWk+7VtJFoQkMCaYPB
CPelpVkuttnce/3+iGllYY47Ly6N9stFtZKf1YBwnwl5+oCOSPaec03jOaQcJflK+qUcNwIxVO1P
qWZZw5cEgNnvtugzgRU14j5S7CuZutZcCJJXZznJJXzqGumWl7qE57kjVwzwqU/Qb/gzZ9c3ret1
vYtDdjkdkSwSBuAwEmBSUYoY3yNt6EEiU+xL9gf8BTkZ/CKZMF5TNp/ieWpuMBGk+uoyWlBoef49
7nHNV53gVvfb0ALeCjNzica3W9K9/2Rr/ha3LM8BIxOD6uHFSsKa+rPLhjeSkNH+rLLJocamy9MP
KL10LJYaHWxFoKGLv5kiN4v30TR5+q0B3Kq680aCfwfS+B2emz6FqWHFmSbb/7VCclnJj4gP+wLT
0zohyd2YsWe+m9GMMKbOFNS56nJmQ98m3I708+rhRd02QS5jGMI3Pz6etrBqklFA3VPAkKX2h9LA
oIGsmfEaD6btaEa6fHk3VYylh5g8DTlzx7cW90DmpnjvIruIH4xpGl24O+Qwpy8eAfplzyhx7O8X
H7FoAIm186vlroaf51O0AtMJKMJmannRpoKRLxz6dYtgnm9Tl86zSd/E+zSJjZm1oYX6i2wYp8AA
6B6DgItMQo3smmg30dimC1EQh1NrtzRWdI/AYfYephnG8ovEtUHOzRG7JTbaVlDPf6yO7dVi12Me
1X0sz2uW1zluR3QQnuaEFMnl2uli077eW7Rrvcoaqqw+XG4n+RkGngph+K+g/9Zfl9Y161e6bsMH
tTwfR/7ImMcbbHK20TqZHTWzjQ0UQ+xzIg/Jjct0cDaljGU7u8bIe/TQBuqZFDzSpnbhaumUqGA6
ob/08g4G2jyKdg5ZKdyeqq90qV4Qhy3rm2AZ1oKFw0tahwLAOsFxzBzhWXi21R0ua05BXSRLoGMx
iC4JeWw/Iv2VQ5ldc8TKeKlDh63gDw7vC0VEhQjWP1M08gZGr0Cm5xuCIIO+81ljC9yA17K96QhF
Y78/YGcf5iOCjBC6Eum52tdre08xR9AdoIAtFle/TZVAJgeHi13eVOX40iZHmIaWzVx4sTgRO9wl
022YWSZuTRti7mFJ26ygFC6jIBQvg3nRQx1LtcQmOa2xiERWZ1Ufx569kVxX3X0qARQkZOcxUb3J
JgbPCTTyOIaRRr3cHl2Mw4jPxmZEvYKYYkecYFM3ZQtQgrHlpuZzWtlWA1hLbJOM4/M2yf/53Grq
I4rJ0vyCHco2jbY1fn4AMGvVH7mCOSJcNWwb4Dl7wjGRnlP64D2QpbSj6p7SLDD2epms9WsUYK33
hpLd7VtEK0KtIDew3tthpRLPywnoFdmaHUmv3P/u6dO0FntrKNrl7UVnnRiUL+8TT5ScKqnUXB32
JUaCRf3IFgr5Sy18PqZcjhCXpPQFjj7pRGNAVICwuo/WZRgfYoAl2alsndx+M7Jt2mHrd93Fk+n/
fJ3/b/ytfn05XvX/+R/++Suqboynk0H6x/+8q0v+9z/bf/P333n6X/znVfq146b3ffjp3wq/1fef
y2+9/JeetMzT/3q7w+fh85N/OFZDOiwP4lu3vPnWi2I4vwW/Y/ub/79/+K9v51beLc23X3/5Wgvo
1rQWp3X1y19/dPvnr78YW+jvb6Lm1v5ff7j9gF9/ua3+TD//4+9/+9wPv/4SeP8m5EOYFOkYGRd2
7F/+NX3b/sT1/80/k4ShFonkmr79CcvUkPz6i+X8m6w/ftmQPsFQn/+jvhbbH7n/plyMf4m3HbUE
LvVMv/zv737y/f77Pf9ViZLiomrof/3laXRbO9u9eWzEkschWFr2pmL2joOTFOzD67J8ZIuZ7x91
w1+Pu948VVdPz+aZB/xumimRSbq2695M7qrH72JCgN9/3v5TK63/fX1TVotzHs4hREXuERNTijAb
IF+bZ2aGugnhQmnubHRC17zgf9xXeMY9/TE9qeqMsLp7nHt0lDvKyyh8rRfXv1Li+DQ98t8fI11k
iFvqkK8X9yiMxn5lAK4r3056prsvF3+o5lDzVja0cmmbNz/vved+kJSH4UbbjBSgucexCLz5DqJM
JPZ2T2br+PMHbJ/5v1e0//6i7cGP4uI+Kl8Kh2ATTjkJ1zt3sSJz3+S9mVAmlmTmK0PkIt8DaKzQ
6FG9ZCDIqJKxu/n585/5ga70xfwqc5p6Su2w8aKNdbMG3xpIzu21+P/TQMN/fx+Lw+Pf11BEnTs9
GFARx2O7R4gVopT53uQWmBbgttMIfWrxtJc1umW8yE1u6hSKxdSOX6mbeOYXsgg8eYMiXkoUJBM9
7LN9WF393XMINCp1XyDFxGoWgslfBgdz9d77Xa+xs4qQCF8JnT736tLSU/hZ6vYWR+LcStNvOvvI
y0rjwnrl4zzTvJwsrrWJMHziOMdi8MYPxtTC1oxWT21h86UiAMS1WdOYrXNEo7WuR33WkPa7TV1f
yy099/rS0DWBUhEDzVhsapvaoMV1Z3vXtszUw88/7jNL51nZ9Whu4pg4OQhIvLAsQCq94XDYig8W
VVz63aAlgfeAEb/l3v78Yc/9Gmlp40ymbbc+LcRkwHNf92mfDB9Ksobf1dqXVrLe14U+zYDR19oo
sbC0NfxF07zvrgymp7Gmvye6v/2uR50VwIYsBNdEEi2cfU9TZzSA16YF9k2bJnag+BhpPbFsVLBT
o3khOElzuIEwAyxmrYxiPjbpMM1q81qOi7b1SHZtLv2wgaj5jlR68ltFKu7dz7/Fc30lrRrcQH0D
p+sgNDU0rUXfeRb2TUvdfswdCj6udNVzI0paPRI0v5RRNH7YAZa61cpV/w0Dnu5a4PWZ5j3p4FJH
KRVfKCxC4vMmFQDZbH9y17q5sjE+17y0fKBbqSm8cVEkFnyBoYgxfRUocK6EjZ9rXlo8RGpVS7Fk
fmj3Y843WHwE5zBrsVL5+Td+7gHSfM4DzWlRjPshyey2ukXoV8Gizrx1eq32AGlCe+Zi9YYG4zag
TuqDh3719ZzG7aL4/tJE85YNvIsXcNjgP5XeUHE4B7skh+SmNsU8aV+mSLUl4t15IaHwxr7tQZH5
O8B53bW9eRspPzhaedIsW+KMgP/EJ24xbu8OWUyg63Wp4Ud4h9sZihOchpbqd3xGrD9EFU/VlZVc
Mj77eyn0pIlXzDEQMOCuIVUkRXOXaH1EaHOlgAie+jBBq9hVAxbOxHncpgRfCSHz4NqTVb8d9cEV
ah0sqyOXyMXdKsc9pfQ0cbDSyQt9D5Tqz4ef5IDy9690pQnqjMOctmYbhJa+djW1b9GIgDxa1+Km
wct++S3GReA75iNTeWOvfuXcQ1czq1cm9YPZ736OyceVV3lmqrnSVCs67Dlx8/BCbD2nMB4MgrUx
JQ9//vyXPte8NNGE0blEp2M7jJvZ/+Sw/dz3ulaqrXPu9tRH+yYlCFVGjWYQUg+obwFPHww0LhhL
f2UYPDMNzpLBRw/o03ZB3dL54bBMkUlgp+v0L3NjbJ5jJnh2CldFg7xtdZv4a1OuUKHU+k2a4Bb5
Ib5yh2OTH5Vi17QmhkSLsJFtqD1AmuCrveatcDvvKJAKHVHLxQds07WDWuvSLHajAFJSO69hTxw9
XCsAzS5guSuLxDODypF2TzJ2iTZzliQEDHrDhMl1iJbaVBtUZ4e8R9+cawm1QWm9hib3xp2eGB8r
Utdq31UuekUbU9lYba1h7C3DK7FUOvtnmxiZYvvSdE5Q0zZWt6yhFpXBrTnO+SFCUxIqfVZHms1W
MzrNkNP6EJn2frIgRvWlkSq+uzSb/Qr9zQh7KdRA0O9zCyKom3u22oCXXUIzXeuw+OtX3CbS4tQH
VbwfHXs9/bxnth74wX7pSPO1ipxkXQ1tCtHHfONemI8ksQleh8PkXVNVPzfspSlrjdjyZHk0hRYT
FwZvnR0Nu87V7suONGUxsbTsaXUnkiaOe4s9tDhk6MfUel/WCBpDWUT+momNK2K/SIvSe9XMhdqr
29Juyk4a5aCShrCts4jiPXITey+ZKQX/+cd9puNt6bzrRJh4aStxmKZK57t8iIeXIooKtUklCwyI
j2qU12XDqRPx1L+1JurIfnM6300U+16atTnyWOiqJqjNWKz7vHE+LcFSXRn4z/XN9u8frZZOpuVA
bqLx2BYJpVI9mas2oEhCreetp61bIJcp5/VHel771JkcwKpgjhQ/qzRnqbntNK13/3p128To1Bnx
w1B7dXm2On4k/MQYjwGmmJT70nqv3jHSbM31scGKnNZnTBz3ws8FrkrmVa/tH69mlrTBJrbj19To
0Lptfmtx+jrFaawYejpbGD0aMTkJcD+NaZzy2TKER4/TSO7OamcD2ehuHqg2KZZ8PDoDRXizMZo7
o4kGtS3KkrbXMgElVFu6OFYUx+3A836jxtBQGzGWNE/xG8PXIJnEESGWvcPm6ZM29tfMk5+Zp+f6
g0e9rkcO5c8J9gibIPDQz+nnfqPiKo11WarZUumfcRIWR6gZVE9l4FUFxbaKrZtPFwHPyrQ41XC3
hxthoJPurdd4NxVXJJrPdYw0T2dBohkhDwlZg2QjUhHUcgdt0PxrhI/nHiBNVbNFHY9v9hgu9ma6
pVmNQ42+OXxV6nu5cASBi0l5fsnOGvXFXZD1xqHPs+Wo1rq0tYouQsKwkK5GJf0HWfuH3rYe1JqW
dtUZ749yWTS02ol2z/L4aTEpt1JrW5qnQZqWnoEnAqYdiX9AZviuzq/SC5/5oDKAAJ8DrQt8IUIt
xXkJY4uXntnqim++PfTRPCV9S33w7GtH/BH+TBfjI2VvV4Srz723tJlisx1r7NdLSLP9sFvNPnF3
S2/Fakvv2Vr10atjcCiS3KZGjVIR/XcbE9V014PNVTtpyAWiGKaasOhrgTFot2KS7H3BKuQaC+i5
vpEmaeSnrTemnQidpVv2Zdnw6vm1zOszjZ/h3486JgD5QL0xVQlk5YNXPv4Trwotaj4qjXXZMIo6
9aEbupThmER4/pbT7zgTqX1S2XF8tesAJlsuws4ZrZ3hz59wgn2t9t7SHLUne54oRuO9s/6dLZZX
2PNcYXs91+HSTlpPETgZKx7wIdO0vZZFL6FvKcYHjO2hj76mQUmFh9evdnT14Ldy8T753VKonS82
OcjjtvGJGVnN6RNgo9ga1Ccc2NRW8nMF8aPXthF+WjNB72O9jni7U7HmqO2g5yDno5abxcHEB5vE
ECjDS7+ew6qL1PKg5yjxo6bTYpgTZHPasSnfryPAJu+D0uCT62mKIMPcNecj2kn+pZuDB3911dYp
Xd4y2zGfl8kdwqXHjAbRlBlmwuoPai8u7ZpWFeG/iqt82Gvk+s0qvwmi4He1tqUZCdWh35wbNeBE
nG413f2MXk1xY9OlOcnAbttCZ0uGcIONam9rhyDwRrWJc/bzfTRQ/H708Ckc4YC4QI0OPlFstT6R
ZmQSJ63dQmELhY/aYrJ6ILat+06tcelkO5EgX5Yq6o9G0lCIRPIdh6pBcaRIB1vqTfRco6L36BfO
a0s0X1Mb52S1F5e2S6Rki976QX/sSuu1Q9uzGNXaNmRRlzGl2EjPBmFj09JfCj/O7lp7dpV65R8G
oElvjwXn2Q0YswIO17P3hZsoHbCoW3u6esPLs6c8YObP1jJke92OqBfGi9BIlZYWhHtPH9BMJeJa
7O9wDWg+Ux37keTDe5UvimDwadMjzhyda9EvQsTOoRV5SpW06SmdI4zAftp6l4we8eiZF5/n16Le
7NuAnau9uTRDM6BtWOBZPRbT1qsCwSHURs9U7HFphgpYJm4gxiHUm+LB1op91iVKhxRDlj91jlbh
0Fr24Uby2k+l0e0NO/uu1inSBF3IKPR+OfQoANxPcT/fpZ7zVqlpWfk0d+DQfFPrwgXuFgZ9Xnuq
ykxNumDIyqfaoVx7RF+DJYW+Hqq1vqcQSC0vb/jSBMVFEBNvY+rCGn1KsetFp73QRn15o9Yz0vSc
NKxoW8pSQnNc/uw5wc29/0WtaWl6Dmw8SUONQZi78Zu5aW71slQbh7L4aIx8nC8Lu4Pl3lKVPcXm
AcD2V7X3liZnutpR3815H0Kr2eNRel/6146d20//Z8rlHxSwSSMePDaYpyTl6Ihd57nZq9ZtZmh0
prgGi9kWqB89RNpEnbyaqxzbVOAD1h9FYn/UmvydWtdIUxSMEmgKqmyY/2N/MwJVoJrEVkvVGbLC
KDYTBwt8kxe3jY/liEGSrTUflN7ck064CW52eQePiSIQABd4OYrF3lW4uuRqm7SMsAbYGVMLWDAk
Z+0hLc13aat2Fzc8aY4WqdNyYabpaAkeBj39LbJcpTSU4UlzFNfTqATghJtPVJrANs3hwYinVEmK
a8iCStODiDPilgC4bsWftmuph1FUdFFb+XR/LmeKXuYexkY1NvpOH71TOwH7Uhsu0h46AFQQdkCX
szy+GBfzReHManNIlikFU4yhJnbooYcvws5blxdBl6rlzSiNftopAaMED4+8C416fG0Z7ctOH9Te
W5YXdSnZCSyl27B3/Y+p0T0Ueat0icN04OlbR1SH5nGTdQAQsxaLgJhSoaX090rfUpa8D1bWalkd
tORtknaPV+sDJa3v1dqWpqauc8+qYLiFcWqVIBcIVByFrrmKHSNNzww3FaoiF+ZNsODALFz3TZHq
q+IXtZ92+5g5boQYrgUu3Jl7o7fv2UnVsueGLEMSVL7WzlwzXOoA2BRr7bK5KvvBmCvFcAw5+98S
x/I1UTbgazP/D1zpqeHLy/FG6cvK2f9BpxxvtZw6hMWEbT/56J22aN5RqXUZS4r2Vw/iuWLcxMlE
SSiBvzCK7FYtB2K40hlgyXFu6MqoCX2thwE8Tk35XQTepHjhdaV1xihhgOLMCwYiWfpDGbvZjq/r
nJR6RxZLed6MGQY1yaGg8/e6i2jd4uautrbLYilcvwwyCFUTAuvcHJBx5/ucLzPmJGpvL53YIVW7
OO7QN3WC+XE6lO/nwlDbrx1pvYEINkHqFvR75TdAs/X+NBV1ojbmZa3UaI3W0hRTE2aRs37EEja+
Aa3b5IodI603Fmu8Yy581qCKWiwFBJSYnRPVbqv4AOlIQCIRAEIz0vNWP912nf8ew3G1vAJ1i09X
Sy8vTQTMXQMia3ibxpim58NbtREjzdY4wuuoKOI29Krgj6qejF0CikatU2SlUQeDbWgKFjJnXMQO
85I7PB6vDMfzueIHdw1ZZoSJGfI6rJXC0c1j7FLKKmPCeumcg4UJ4vymbJbprcBz8RZ+hbbZ+lPE
/Y4SN699DeOyxzveK92bnLxkfZPlle3uvCIlGA9q1den3Wpnbfd+ak1N7PWlrfLPdZJo7d7lYGlS
CU2s/eg1YhYH/O6KZe+SpZ5v8VP0s9CE1mLfRnUGwdDQiSb8rqHsXU4GVdTewQLBLPZTkQ7rKW4D
oBd6Ya7iVJrmvB76sbSqP6gwt6PXA9bn2ZfecLAZ9lczGMNu5vcemgFvo0wfHR+mnGngdLhgPnGD
X2YcvHT9isItvV1NkHXBtKNwubtt0r5bQ5iX/gIIGt/2w9jZsXMcsVMjhF1sROwYhkbNeTYIMLHq
UsvblbjTAAhs474/Fcbg6S9WenvaO8Csb9dVK++7atTtA0a9MNszjDLXtwUm2Z7aKUSW1nQlmGJq
yusw92PxofOxcuvKyh/UBqgsrmmrdEA+H8B5JJaHXXH2MlljtaIYQ9bW4LCOl73f1CGorqg81PoE
I6fFLkLtcCmra4wqNaiKz5rQjUtnPpp9JXCUwF60PSitDbLCZijbKdKSoQ7JD3yfGvvO0fpr1Zrb
wvuD2SsLbBoxdWO7eHWYYKhs74bem6nEh8DzXe3dpfV4dNrVGoXZhEUbrP7Oq3HDhOmFtb/i0JHW
5AnTFkOfoVFZumHvhDdlxzRNVY+A0mZbzrZwc2HVoetgp8vGuzNxB1F7dZnWaNlgkvO2aEIMlr5h
D/E28lK1+WpL++xIBnIuTN7bERGe3MVd5BhqQXFb+qLOiCILc4YmpLB93kVaAMwCfp9in0ifs9Nj
y81JVocxJhm7OW+/u1n3Tmksym52GWXdY+VBkxWYXN1TOZjeYOlcqp2czk7hj3J5iZvqojLxLYm7
3H6JQ35GWbUYPim9++aG8DjF3ngTfJiYLZwcTbdHUebuG23SQ7XWpbM8MPQFb94KelddFHeuNTrD
zsXUU03fD2j26dv3Gc46UV0zHCvh3cFo1P/gTruohYJN/2nr3ryhV3vOfISy5tvIjkTo6YOntvqe
cYiPvqtp4ROTbrM0S8t4309tvBNDWaqNd1NaYIzOmMXMPTnUlsr6lqA2/7aWolRTfuIF97RrHNOq
siTLm9DBHlO7zYPK2Ou4MDlXcofPFL4ZprTQUA8aRdgdVeFaGFb3Dq8v0BqRV5nNYepr7R0VYfea
FkAq5BQHvj4OuNCdEs1xarWvf2ZIP/o+E7aaVVV2VZh2s/alBCz7tdPYBZRmhiyb6TO7qvH0KkOO
QPfeuL4o2viKs8XWRT/YemXVTDyTdXG7ugr72UzujKLzdzivTGpTWhbOTLkLZDq3yhDDqjre4fvf
3uGnUyVqpx5T2gaoX3Z1kXHsn5Y28fdameH7USZVU5yUel7W5bm6tXLd2k4mERTRF2UaU+63tMug
K/4CaUldcVinEtisQssy0nw3T9gp7bLcHhX3d1NaVbE3Y1iaPGAR4IOTVXykaOKrUu/I4rxiKJch
EGsVNl3V7+fY+r4OjuKLy9o8zPtx6cq9MuRKcSrM/M40+yvXxecGvRQZwc5WjyeMW8LBHvs9nEYy
PNP6Rq1TpMV0SIouNqaxCiPR+UeRmDG851TxqCwLxjA2qy230ssQqGC2bwP/BlPTRW0fkCVjXVPF
cRSkFdy8ZHrZd6W99wC/P/y8Y7bl/gdLjawbC6Z8GSdIJWGx2i1HH72Pg2OhG3V9dDndVt9//phn
Pq6sIfMXN4KpEdehLqyh2SXOkG3fGEjYQe0B/xg9ad+OQcpq7JhvxaC/iY1IbaHXpbGD+8Pg6x3v
ToTKOaQdofxVQPpQe3FpH65YfrUcVeDR8LrozbhozdsqcdSqmS5Y+EdbYJFWhtDNvtgWA/+hKS0n
HFLHV+x0aaVviC7oEfhFkuFEJeoWA1c7ThU7xnx6QBHLUC1iSQsUAlg47Sk+bD+tRVCPiu1LizyO
MVGEcXERrp33hdjRK+wUP6p9U2l5t0edbDUVghSt1lG2AxUyfpusVs2uAlDB055JiSNUSbR1e+NH
5DbgmpWuI5SGOzamT1uvzUzgY8jLRwBPjrgIN4B0Z7Wl8h/oh8DF09/pib8Z02AshypFj4ALfpWN
SpdQuMNPX98fJ9xas6QIjcRdDuBP9Nc19XxvVL6sLqvKFjflpj+12iE24rm+y2Bl3GM664grb3+O
3PxzPQae8vT1XdsyZ9cVDB1XOOVvrWHAmEjzse1OXMSEeXICG6dagMFz/VJbuBW8bLysLT+ZhgVN
yDXXW8/WFgemYySw8Fq0PP+trJzZ3Jdti7/mGkNV+1JHSypOVcMpcy+cbP5qlbb9Ymyy4W5Jk/Fk
RWKiCUwqwJCWqb2+SwzqWx7yzUjiXZX6TX/gwmYDmCq7aZ/oKD/vgY1o64G/3aevLDOqR6UTjS6z
oNA1tuZWkHyMIyO7H4M8eGmmUFOVFgJd9gSrtdypiY7mIR7n31yzfQiM+LXacJHWGO6aS6m5Ux5a
KzrbwrRvzbq/5nSxjegfDRVplRFCK+O1n/OwbTDTuO36tZgOASiI7jBxVI1v3cAtkk9Kv0QWyRlt
4Lj26OSh1mju0c6n4rQ2RfxerXVpzUmWSHBHtPJwrO3koEXrR/i51/pp20l/0E+ySM7Q41TknchD
twBsgara/s1P4vnznBnalQjPc4+QFh0d9mFsYn59BHqSu4dkaLs23Y0dwfbbdKKi7cql+sfHKF1W
cMyZ3oreqoPDUNrpDAZ1et90eX7tYvXMiJJBU6gfYjG6RXyM0yHPT8KZDcRnWnFMy9U39wjG1aKn
8OSeLnNxQmgm6gq+SQX9K7fdj6xzivvjGdT+6NCj4WdCnKHKQ4OM2WBNp8Eyrqz/z31o8+l7exZS
0ZUS3wP0GQ8od9E7p9oPSM27MRRkJfGCLlPmHNoGuOtpuIBgJEgpffx70HpqlbO6L60b/RK0KXSa
LPQ8Zzgh6fZ3UYKttNJUlnV6Y0rI3RJGEsJUtE/NuJQHP0iVAiO6LNTT3cYoCq+IDsaY3umRBaf6
Krfxx6uELNFbLL3o64Gm19U+RgEU7dRUCriACnk6aMBq1Gkf5NEhT80XnqO9AMaptnfJEj1Ui4A8
3DQ6NNnU3mV9P4TYXL9V+5TSJI0coGOLpTHYDVgLTdPZuyUo7JNa69LlQQ/yLnIgf4de2jeAmueP
bbyoec/qsp9Y7HqxNgIAD4vFLE4iGLDAbws1pasuq/S0ZSZvWHZpmGZwCJrEf6l5XX9U6hdZSpfU
wQBGtwoO1dje50UdZl2ttonLUrolmee4jDlIFYOA1yIqfb8WzpWl8Zm9SVbSjajzVyr8GOX9WO9Q
je0bF0dhtU6RptCKSU8P6iulaqkEPwzAvN1FXRWoCdKgMz2dokG5UHOROwGFVvVq7vwi6l7Ag0rV
6iDhOD5tHwZKVHmtFRzKaSV39YAK4ErPnOPNPzjeyFo6G2gP5lRxEhqAHMcXelo6FBjFmG2+wymp
DlMnWK2d146lc3SJJ0/7dsidEQvLxl1OrQj09rg2Rmx+Lj3HxC7et1JPKQKvy0q2WWtB8prDdl3q
hvg2tXRfHOHs9NVBbVxIB+wqTQegWwnsqy5xWUGWDGBk4riGpXb3kLVsHcyPdYwaAaYqaY6lb08H
KF5KIU88Pp+OCs5UjtVYpTgam+/X5LRUatuekr5al5VsjTfafTTQ+CgwVy7A24FfMtV0clg/Pn11
OwHnmYpKHM3MaPZWDkuJiMQXpa8qC9nq3AfwbEXDcTSTcudrGgVcs62rbTyykC1Ga6rbGoD7GmUN
gOguvi88a/ig9u7STLenprEMtx2OWkD43c7X+JgujmLHSHtm2k0GxI5iOGIiab6GIZV/cfXVUzun
yCK21UmmdhBjf6wqt9hjLY0jjB2puZ7ojjRVi2CwVmhV/TH15u7kRAMG4FquJvaAEfh0PFoT9Jsi
H0DyTGWC4mp4R3n1fGWNfWZrk+W+YmqxzPKW/ghUet3Bmu32Xq54mJAleA4sCs1q6fW1xK5lGpbv
epeo1RKyhz3tFm1tyjYqLHGMqZ45BFOS7FmP1ZL3/0SJUQYRpSMnH68xv/Sl9bZMTLXyal2WwCQl
IeW6scUx1Ts4K40ZHYHK5Pufz9Jn7nGyCqYw8tbMa8s/AbBzxteJKNPytLhm0Z3srmEX/Pljnhs4
0nyNRiuyjYwf4Zi+dhhNJwZRLtQUMbptPv24TRJ5w+DSehxX6cFHDrMP6uVPtVeXpmuesRygZ+yO
DUDVfVq22QGKq9rGJytigsbWh9JxAP3mYjyVCTRdHIZXtZ1PliQuJfD2tZu645Csxcno8/erkTlq
n1QWJK5Jaa81sR7IVIm3L4s52yNJVZPO67IisfKAmXlw1I5aqXX7bAXTYzWLmnOTLusRI9suOiNz
m2M6tMl+dcpi72Mtf1AaMbIYURgLIecu9k9ZVq3vVr2ZP2R6dc3r/ZmpJMsRgQZOhkCsfHQ6g3qU
7cDRmMa1GOFzrUsTFb4R4eolCE62Ruh81DZQ8ju1bpFmaQ6kMgJw4Z3w+YLHNq7IZIdk7n9Xa16a
pzCioXLqXXBymhKA3pTNbvLSNYrKV5urZxLso2ha0/uCU3wTnILegLBu3hW64klMFn9hxNUOC8i+
U2mz/W2J+UpNGavLyi8ACmmUeG1wWjfroxyK5N5O/EntQCArvzK9SIZ1qe0DLlw3Vde81l01N0Fd
ln1xsuGYVJb2wUXwk1XaS7tKH5SGyj8kX9gIJTDD7IPpitIIbQh0zW0yleK9Wvvb5Ho0UqrGgFgm
au9k18aMx7nd23dbqd41P8Ht0PKDm64sLEq1vLF9cIGnstH6myEax/K+9/Q4PlKn6kW3cblOyath
hTl85Tsb9vl4+qOHStPXW8yoGrO24No6T9W8N4q0MJtjnjPrilMSzTn8sbqEJ7ODmsbePmdLB967
Lho3KU9crLO83BVrPi63CfD06LNlTcjuKh1tdb6zsmWdph2HnKZ9mbuG37wa+whe7e2s2V6b77q1
iLV0p1tBasW7bvAaDkK1y6fbOUFbx5+bLimFsbNzLy1vrTXH7vmwcKH34sPSjlO3z0HWz2+xkJvG
dOfkMHiw+V7Sua92RiA0194FC97t+Y3R5C7e9CVBxaHcUVcAmhgHVK+u3jdmyUUm8zL/e9mU/OtO
tICJXXTnFvzTasz34ziZabguYoa6lOtWX32uiap6Yjd3wEenneO7cfKpSu08+FrGAhIPhZxr3ZU7
3L6y5fdNLQbQvFzmXYVpVL+fprQ38oNH4WR0XEnZmEfNjOZ+H/mMtGA/utPilAdzXB39heGPbnBK
gZpD8k7aernBxr/ae24zuq8yXaT+QU8tsOGJ57acwvzSP0BHr9Ld3MZuW6HfzOrk/3H2bc1x41jS
f2Wi3zlLggQIbGzPA8m6SipJlizbemHYskwSvIEgQBD89V/W7Oy3097t6Y2O7he7rFJdcDknM09m
VRiBfj/NgZCsSIQ1ehp0mnHCUsyNLM2hRG5izHGWsN6e8W2NdZNpjsouE1HQ9YXtB/I6mZ4Vzm9r
+mabzcd7pUfaXjZNOHupJ5Kml9ggLPN2K2tuEZa3YUYl2QtnIzgibCy13R0mNDi+L9U0Ci+uCjdR
2X0IV2NUY304bu3Rs3h13ybeN2OVjwvQ2lOKYUfxHCGwffZ5NyRIEqt4cLWB7Gw3uABTLBtkinDQ
Se1idx7f5TieCAWQRk6sHXidtawVe9bWQz6yFRGcQFN8MC/XynKZb0I7tzuncUZd2FhZ+byupBoQ
1VANIzktyDhP8rGqEwKX2Np3Bfqamn/hJh7GG7FuaPxqGtpVZ04ZoO2Z4DQlqKCMieM4RwpcLB+j
lmu2h8FKu94MxEWAnUMDb7UNNLNZKsw/hX5mBpJCBpO1sLPfSBdgZkYvaaKeUtpHvKjLmcpv6H14
h03TJ+NSzJKO86W1YcWeIc+a+r30KcaExBiO9LzRgLS3Ue1aJD8O3WgxMaODMblM2LT1blC1JyeF
yOjpUx30PCQ43tqK0SztE6EuoTFt9C2RZck9MnhFXx0QCrrQc6ibZPwsHfM0h+d9iGn0ysWRgLUz
Zd1baVzVVlk7tfwbjdmkPmG6fKtz0D+4u6B3H/0ddKwzxw+PQfI2Sr1sp54o75/bLYyiXNXYSW8y
wTI/Vi3ZLkaE1T4kE5f3XNuU7ULeqPrD1Nbr9uAgdCcBmGj4BvDi6kTMTrMzw/CjBbVS30gklPvD
OMquPExERPrGTkiQzWWCROkvCIVPxPfIteUFI+TBGTzP9gaJf58h4LUqKhgEBcXabNydEfKwbEeY
B8WfO9EkolAdpgUfU193wyVCIn10cmNj/S6YarkehdchO6RsbcNPISvb8kM9iUrlypsAnogyFDOG
CZDRu5yXbab6bg43E55ixVT3Ecka5XhvqUjrfVi3Y1qYVS44Ox3lut5DPx3pu0ks7K2DJ8CQl4AM
3X29hhpHST2ubsfoaHRVhKCTlptWwuB4X1ZWYcwgSJfqueazSJDYqhTLTBlo9q2uhVR5NcytkYh2
jcoQ4UBJvJ6QnD6bwjgSBoWZBxJlyK516ktsBF5BQcMqgp3hilfRBNWsM7kG87AbrpY8GQzttvYy
OQymIdlau1cSeseQf1YhizFHFAS7Q7lUvZfYwmkuu5r0OesdHT/5KaYUBkd9D8uzLG63rTk5g0nT
Z498Ol1m9WTSFef9ptw4ZtLgmnYZEO9lfmsjYypEX27iBmFvGrdCC8sa8aHDU12/TWWs3lHBwEfu
BkRWI691UQM9dCIS7W5ZqrjzWRUZvt24da4AXazIfxLHsPQoFDHOVtenGVloQbZpJIU+MdpqgkRp
ZoNiDpdIFKnfNvmiwy2Wx8VsThxsPwZlMTlS+tsYEVsPYTTL5gnwEfFt1nSdEXtYx1fmLFq0MRcP
XIzvk7bBpWfKkk5QHSf1ettXoWzzcdORyROl0wDDC3ouG4cRum2OPpiw7TEaNCTGPDQraKTjCGJX
XhDUaxBkvvgEMTcwF88mp0WEeGIxm3s6T8HwlTQr725ZF89YaEPdd/X3uOMblkMP37Z5N1a8WfZ4
Z6vc0R7JxB9Zu9Tlea4aGZ8wjcq6O6sJkrF2OJM6ViDQKC7fN/glw9h8riU9zmNTVVDaYhwFC4XD
TOlcS+PVUck+hoKVQNEa7maF6MNsMX4gT0Mg+HnpO/HCSQvAFzbptHxOoroLfkBq/3SVeR9hpUL8
3nidPkH+uf4Y5yl0RRTgAswXObQ/FKa8XnqMYdAjw/EcZQvSxP0xcsOnVieygB1y8wFdDTyStjBA
IGGHRNw0FyvB0u9DBDZcFrUuuZpRrD20BLzevjIBKZxsCgJXz0eWDou76zbik6Jp5EyfejHxYF+P
gcrrdSQZ0iRCLIPedXlo6Ta/aknQlnEJI5XcoBe8kwZznw91AjfFAjKn8sbhL+42hDQXDWonYAuk
jddCJtp/brWuTN5jxMffwhIw/lprvWaJZHd134anZUaO+wEj/So+TVBgHUXKk6ct6mEGUwvs+ucw
wl7MBEGCL641mhOCez8UshkKnDrzdNkCy3cLF0Nuw/JWyaD/CM/e5T61OOIL2vVx0Uzj2xbWU+b7
snlFtoq8TZyH2zkCvOf22DLtE1QcZh19EWoam09TVGF8FIXWRmFfaOA4CK++FusgG12QPBNkxZCi
cSoa3vgS47wPMMN0o+QM7bSEaLi6ETFS039AX2OaTIAG3YowIAu9QZzxtn5Ph97tq8VAupzVMOi/
55NhdT6tQa0e6w6H4Ws89ghXnwMV13nfegtHFUTMI5e41amqzhuJjC6gOTL24GbW37kexeCPwaQP
sdn6qBhkVPX4qGqMpXcimMoHolS57iGMHIYP0KwZ+QQDAnZbh025HPrJe39BHnOoCr2COT8lsMpZ
st4SR7J4nab6sx10Fb42dbzcy5hMD0rrDSHTsGCfF5AQ28rexqiZoieDxMTgcwwqLPiUMJyksG0y
hmKKNukY9Xna6IXklUIC7bluNp1Pk02BdzNryzzd6LLnxkp5QHOyqTsH0cqDwGWb6mxxPaRWFb0Q
0Q+5TxFpqEvI8nB+2yyQtoT8uLY50Vu6W5loTr5vEHE+fOkR+ZWla+NODjo6OQ6foMbzuY+RGU3q
pGUwN3GIS9Cj6HB9YaCLyzKESZv1RdUlCpX9rJDVt4joFsm1gS9qXYdH6qC/9SVI0WRgZhdh7jfv
Oj1lTUxhvqDZ8BFV7ytr6b2NEMwQGWzRxF+V2D1ZUX+yz1Uj7pZY5OOE0GvgIeGhbrtlyDcpwR4F
YfIU9W46gQlqkRIuu/jQJkrkFqN+D3PY8XMg00HnYTVe0GeY5UC6lLIF31nYTxdVI4ldZBGsYPdK
INf6Lu6VC3BXwKXgRiCJupDjZNY9jZpkuY+GUMPQGcy6eE744Or90iF66WEidfyZz4gNKmYESwvA
V4FhFz+oMt2HWjpyD0IzHj7Mhm33NOm66KC6cQyQ432FL4YEJy6k/9BA8sMSKfQm21CJmxJHplpz
niTVg4f0KchXht37Yd7cBG+PLo6Iy2GTWbZ5KqJG3bczMEx8eFU37WKPue0OEdIu2vEyHoZChyVR
edTUXXSXWHVNCmbztbjmkO7WVS74QknR2ymMLJ4EM+NDb9Kd5B2subKtx4jgs8Iob/xSzWy81YNF
WZ/XlQzySMJ6EEuXr0uWOoZDglj4Uxwr5hSKynQN0QtWBkwuLEm0Q8ZSnCDBu8GLCR/tiI2ZE8qm
ovW1HQ7tivvkCw21W/YkbbsIGTga5npR0sS88GlXv4mFVtkcR9vecrt+HoayJmh5aCnni4VaDyee
RknfnONGOXD/pb/n/hq8u+ktvpk5b8MdR3LSivINpW6htySmL65bgurUsoGaZ9uV0fJh0DbKwc1N
5NV3pVtyujZBodr6o1itzRYVvPsW40QjmJ5Mr7I+1kbBHCXBXD+KvTjfNiNUlqIhnyD7bZ+MDsmR
tMQd1tGKnevT+KaNhfjUoaDKVy+/VTCyvo8AaT3UEWEVYgrME3XLeRxxM5y5q/z3SMnoZRoor4+k
qTFesMl5E3dTQPRD6OA/DPt7egfnUJtx5uFEYsPtgLJleqkAOemHJVAQmJs1zW0AyUUZ0BfOhznz
I78DDQmPAYTixjqbw+oGR9xy8pqTjzjdq11LJGuzvl8NxDEIOyHUBXnlkABRtNg6+Hysw5lRNsfG
ptUOCwOBYazy543x75xX5hEp88mZhS0WXNzpvAnZY0d1/zHauvWeMyUfq1DNUDrZrm2nbA0b4eas
Qv/m9x6Bhf7IFlK9sGhVZyM9F4UcJpb3m93W/aAlPXsIcpOPLuDpU9W5GEEDxAxpcCz7dHFdVmKv
cBg/+Dr83pjSm4+UMuazpelXDnFytDhfNFcznVPn1w1GQFxHXiEreppmrLK1iUdZVGyJgvMSJZiz
xsS+C8+6jkpxmYN1NvsFzhXhy8Y6wnLhk8Xc2ETR6hW9WD8hNIME5Kga1SS3cl065AtXw4KjNVKa
v8S2U+H9FNtY7WDe4Qf4+cysPo3BIrovAXYmQtiob2hTOO5Gm3kA5+VOGJs2ue5QdbusjIM47jJP
vW3eVk7j6XZBEv32DTFrDgV+bTjF7d1hI1OVScxiyR18oUpy0Lxr5OMaAc3ajUMS93uT4uAr0KNX
6Wm6Ckp3U9qT+B7zSpLeQBEeR0UkVipOESbS1h8NbtH+3s6GqzD3olrq8zzNccgy2Mxw1H+bJJ1/
BNiTEuA6ECFvN/PczTiJ6iFFDaV6bP2nFvCL+9LSVpwSJL0D8uld+iWa4zZ47SEZAPCzjhS5m6BV
6hyrA5V/VtqlRQKMtmux9JXmnxhcKswLd3XIP8/zJIgsaDoFKFbKgQbLE3ObXKssICSNUeWUus9F
GXfkMm989T+SUoruu24wKLjjEuGVH3xXrwIWGnTUD0gtp+26Gxb4FR9EE5DxgWF/4gwOY30tEBCP
lAL+rgc4RhxlHNbuGLd1G/ZFsulVj1nHGKsQbDCio0b7Iqfco0hFYY26x7hHaVAiuoNoq1a/dHMw
LvtRBkac5llYim9sE04XE+nW5bUVFPOkrG7F/GpcOy17VYV9kIvWRjfNVJUsnyDtMLdeyqTCV5I2
GG+dwRvlWi0TOqyJwWToxW6J4PCemMrbsSLTwZUr/zDFxJs5M3Tb1L3vui7TSIjNMG9X2RiJeVyO
e+84yheOjsUdZbiyHWFbEmS1sGk2G4ciOjPWuPkxjVxa/1iQ2MN3WxuGdcEcPL3GrJoRnXLcWE+/
eQQ0NjKLx0CUZ6SMJyzJ526TATosHwaHdcMyPqSERunZ4HqRX8XW1IUf4H5yP5JZ75pg2iykAkEZ
nNCxxSYPAY/jaOTYLTlcw+KP8WKge1xcXamTqK93FD4yE8G0eBybHBeh6l8omKlwL+t6MIUKaON2
y4r5HGAZAeYXt7SOmguXLgQO1Pj2gvEGe+rKhg2ZpaU9jyHwuztBKkNOKLq7Vy7r0V2G1s1nM6VD
Vxfc+zWnFKcHEMaqfIWbCzqSqseR2kjd3hkTCkxIwMnLnbqU17naPOJ2MNQUHptUx93dZOK5u9Ol
nW+sUqP8SvTK293IW/0MLCXe9UGMUgyvh/GT39JE592auBcKj513TVgYZjVcZRqsZFQ7WefSfh8j
7dzmExrWMefg6xckPvIVpAUOzxk1qV7zzgIIyeG/JNYcg1y+yqIaK3jyLelyBf0XlOewzSF3oxgM
UEMTbKI/p26h9efVLdN2uyW48T7CvWYktz1rbDPnJl5UczNyqMPgDLiuRcgkzrhySe4J4t+LZUxX
CV+OEqnNAyqL9DGqY2Ay5YxmP2NIdDxvsgxWyFqnbitaMOkoFUqD2bi3ckDizIm0wBGzEt4n/H00
wNZwn6F7QeLkGkJIsRmccXcBF6N5AudG9K2DmwGKX4eo0ktiYdSUc66Vu+9BiX5LNrS3r0NFTf2p
HiuMzLVGqQ5qwD557olAi4PgXnQCLZJSAAQhERIH4KI+1Q2gDwDN876drY8yHBRr2WQbAGlatCmr
6+7GuxToSYYps+hVz2qI8xH4ynLvVbW5x1BNQfrZldNg7+3SiObMa4G+Ztfbsm1OS1WvUY1Dl9Af
rUNh+9r6yvXLbhMKXtntOG0fQR/0kMAtwJn6NVtxz+vjKmeH7U2mFxLX8R5MT3QDiwXcJpzC6Dwb
HLPpR+wH1+1EbWp0Ljwa1lvH7dB+cT0gmQyNrE3uooCw4V1JIdqiHUtNngOy9cvFh1wul3JEztsj
B65K/o4m2Yua43j4QYdZpMc1qrowTxLYZd/iNqtwY1crJa4oWbpylSMpC+rcfIsggXla4G0Unhl8
msIbCvuQ7oyKaVUI7gvX4U4ooKwZU7GD27mq9XtI46a+kK0coCoqw3Y4wnY+IA+YekzZmCPDaXNg
bwav9khfdHoPnZrqc3Ai1H4bXD8HiDfcDD8FHXCQz2HXT+giGMrHItJCSTQwKGr7iwX61+YYXzCz
zWDpE5EbqBEpSndqguEYIAu2/jaoVqx4V6w0B1c13BWaKtXuujjmU0GQJ2PabNK9r/eopjq0BQkM
yCCd7K7hXsg6GwtZN2I9lwbS9BxTHpWgBXwUwhmu6GUPNhpE5lid2bLGWw5MTCVHnJMjuPYJ91gG
FDVqM4x7brKY+sF2+2S10fSeNrTtAtRJUWJipNXCC+eHavsO01gt+C0z50uPOzHJg06LAyOK+PXU
RjzmL1Yjh+X2uuZWhTfeJDLJZbTG4z1Nm279FODdCFwN6PhGu796UaPIX/i2JBd77U9uymBsV1w0
ULvCHsqXVXXv+2hGYaYtBvkXEEsAm9IcTAl1JgvnXgxvjceRDWWeT/vwXZslmPYW/rEoDrHNAQAg
a2bU51mMlt/TWi4VrkUut+9tDS7hVUo3tvukSoYAzfCk4gFRx0w3jwlKG1wNRKQJ3Ssc7dN7rRLq
eGZgwe4vLk0sf44ArDUIbwF6b74JmLG2LyqwY/AwVqBrHhchpxmD7553JE+XCa7EGHpTujvVPVgr
LJJExXudoshjO6Qg2ukG83sVdfkGBmjsYeeo0yYtQsoMv3EKPNAtKgnOblubJPPT0MlWn9MqduMp
sIgif43DED06G1aGmZmxD2zWpcQFt2MIj53HwM62+RxsSBXMBaqAYedtz/WlmQ3mSHoapsvz1kGQ
mPNwBkXTxN0ApyJdBeaNs1mVzzEAopwMSCeQy3YONqRj6yKGs193cqqKfYZaQ255lK7GHv04iPio
gZG7Q9eyLXyJakPpuWnB4+Uq7EHf7zANHGo0eANgeoD380qD/aQJsXnMehlk2HN3TM1XPGqgcFnY
hxGE0dO+CSKwNWwAQeOzDgFpPPPTqmih65QmR7NasR1VsgbhAEM24qzI2rhC0hk6sEje0kjP8wud
4Yn+nlaJ7W9DINvpvqO1FU/OgVgpugoYH2YLISd7aIahYzdl1Q3tk+P4YG484e18Di0CcYBWQF+O
wHC/0Qdp0746r1KL9iOKWkBJgA2ZbybACrwH3pzAYa0Jc4vNrIIcFhLMqwIsXsrFvoWY72pAnH6B
h184R7kQsIDsdz2InNme0t5pfLAmlUo/rBofGhhPrARkhpNU+KcYHztmlwSt2+0juA+gWwt28l5s
W3pL0XUFNyQoASNmLIT3HLmScJwcQsmYOrQynejt1o2Ym46IH80X11gB/K61cKDYG8RM+zqLHIBY
MJQEkqlwmvkCizvdz6/9knDyMMImZCb7q1FrhP5tpchO53oTi8xF71xb+F5f8+DMzC5Ul8lwSjCH
647ToGxcVItXwy2Z4TKTrWUbRqdkUzS+DeYoCvbgFk1TdLwSKK7VNCvAY3HfxF/XFPHsN+VWyfUD
UOXEAC6vS719jwcaV99UO4bdKYwxongKG+enO0z7a/PcwUq6/jgONFlvoySY/Q8/Ualum8X26W6z
lAMAEeCoMxB1FpxIA187Vk4mubNhP7vceAR+njRegizsRkibQ9POwHUnyVUWu/C9gCL50i1I9P0Y
uraa77TZouGcIq4OFQFg7xIzCsJ4RK7PaSK/ATkJAD9RHqgZECFKsHwesM77HcikFmgDjtBrM+Ou
lYgI9BLnPggijW3CJ40xB0Wvn51Q6NWrDMituJ/TpQtgE9CkzXd7vRm/pxZgG2bAaXWaRoEiJMRJ
1z3FWhNj86QCfK8z2yUwYnAx8p1S4KFhERMaQBUTV1N5IXVq3B7nJywMl25olncjV7Xejlva00+o
AliyZnKS9uwBSK6feNqr5R7XdRUfZ9QpWQ+zlClDhk+1FkMMgB6XLXjHB1TFIj3PNQYELqA2esyp
I7VgQ/8+tWjNKfImE2q+WhtMPMPADnHANFUL1EJP9QeoG6KqWBZkKX+QECTiQkQ0BiwXxcJL8ZKq
UEAgPoSgoQBzlXoaTdZgji7JRg76P85BWWv7jm65AiaGrjQ0X9GSbU2QMQMBhMwojlezZVU3Ykgj
g7e8ctV+xVQnMn2GNWH1FwxGA5nOrEP2zHTo0Ws0MncTbL/dGd3wSqNCxzUUGMWfE7r8pLliPhn6
cZi7XSg+y+SZLX9Omf6zLQzt4mWd0aDv4uYDR8/T0D85f/KzKcwIyzdRNmm6xy0Vol8VS3g347D8
o1z533F7wnXwW+0Pum5iIOdC3R1gE0z12Jib3gUjjNRmSFuAiS0SnvqpmMjDOgMlypGFG4Q5oFn0
HP/6a7kOA/0vUp2fw92qFUBbE+h0PyIKtCsaTITcQXk35SiXQNuBcuN/MKb/O0qk6PoK/knppKfZ
z0kcsz2m6af0yfixtIWqGpZg9BqdGGDwOuhQFK5++IMR499RKP5sZiUhrsJhTuiecQRaGHi27CbA
Wn/whn7v2X+SbinE4c1pLShkF/23VkcvjqvyD7TWv/fcP2krUSVPvapKugfXhXpd+1Nju/hPPvlP
8iwTRWYYLaN7wF07qB6BsUbAN/71gvq9V/7TPi9XEBlUNGxfhcGMK3Up0Xfj8v1zz/7TyAJpVQxp
DT4XdGowtjUCEY3b+PSvn/x3VujPvj5Mg61Rq8RyqVNBvs9D07s8ZJ4glIeTXmXKQsp8xIQQVX8q
2y782eOn5pVLYXhC98gSpZ+SSc8XGQGd+ddv6O8L/X/Z3eH1nf7Tnkulj9niq2Tfc1ED5xKDd8Bx
8d+7jwx7SVD44m+GJBrYoVHyWW7Nc4SVRo/l3NgarUJV7xBt+H1d4lqRzKSoiP7z1f3b2/rv1fv4
8J+vY/7bf+DPb6Pyuqlq89Mf//Y89vj/P64/8///zW9/4m+H9/HytX+ff/5Hv/kZPO8/fm/x1Xz9
zR92KIuNf7Tv2n94n21n/v78eIXXf/l/ffAv739/lmev3n/95Q3Arrk+G4zkhl/+8dDp+6+/RFfB
77/98/P/48HrG/j1lxuvK3CO5uv//KH3r7P59Rce/pUQQVMGypDHAhTaL39x79dHmPgrYQmi1QQa
Vc7S66U0IDG0/vWXJMZDjAuBn/mvh+bRXh+KxV+jFBBxCt005SSE3+V/vbjffD3//XX9ZbD9wwg2
dMbv/M1VwQRPY56GOKkZ5xGBbOu3i6pqog7cZTUdlwlxVa2uaYGsVLEDXFZCKSj/yFQnjsLrtv7v
9Xv9lUzEUZLQNBUxDOR+Og59MLRQFCT1cdZ6WLO0AXnclF0AazJCjrGawRYw9IOX1Wz2iDLLnVIA
BDvwo8ERFY66gTFv971TJLjvqrl5gLz8idUR+GuVBNPOyCk6mY64OEP4u7kDf6t/gICLOhDBUVnQ
oUvel6Wbe6TD98HeWsBn7eBTlUN2slR5v0760K/xy8Q95GqwRm4eIB4akC+FuspkohySz1Uiyjdc
ScFZLoDosmZOQCHRJSjvhz6KsplRkPJLCOe/sTpCvsP3tusu6Vhjj46Gkk+qkcl71DTVYXb1AJS3
hxJxFetpWlPd5QyeMrttTtljX4MwEA25GkunM9C8ZT6hreKfOXPAtpW2WbN06hhSkpgC/SbywJEV
WD9TgL7nEPHmUFW46W3uocrUcA8AJ13f+3qDZCXxBADwNhyhAPoG/E6izFRbgQVfo2SUzR5qzyyZ
mdzbVN6GsfeYDV52YAIXKCzYJxO8zVN/z/mKboB29jWAyKGAGQ7L0EeY3LrqdYbBzKXZ7qLkWGn2
7oAy55OMPvhSvcK757My0JsGpAdJ3M8ZqwlqXdsABhlSma+c7bYBzqKw8FkBgutvTkAiY1kGXd6U
KTl2Xxr0MaBbeXDgdXNHVQy9FriGduhvNAO2mraTf0mMhckn3Q3kKlDcjqyP8Sm6XRL6YwehYQ6Z
4BmNVHIehuq7c6ZYJMDw1pYUzkGIypa72reHuePB7QRHijzwDrf5uA15B3TX9wAu9KMl83gE4/XV
QhsQTQlw4llQmATBtS6OS5HZ3h9bV38WafiCOV0Eq08BliFYcH4sw3jH6jLKpezdCTZHyOyLImKP
iGYKdpBQptmqkYmTt+C13hQPwWOhsfZZz0IsgUdIAeAl4uKDJGjbhWgg6MPAa2LRwY6dtkXvI70D
JYYFkaCpO5S0588QLzS7bSFobJP2w0Yg2o7mBR/Y5ORbV4NMoxCrwqxdBgjjIXYfUKS1Y/q8iW+A
Un5o4GuXhT7mO8RQLHuQRrhb2r5edgOoYacTMF/Ef4ZAbz2sbj01YsioH+d9CR7+RMvGXDjBFgOs
U77YKu4/GfqBgiE8pNrIQ9Ux8bRAIZwxaGV90fNGQ/Ji5E610GPESYucBAAnYHmDRX/ckEUq0UvD
730Y8qiPur1hyp61jKIfablUJxmW0Cil9jgiuPk+rMO1AGgHuYJBqw0AXD6qcFJngkH4nDsRfw1S
ORSBWm9WEt0SS4djO/cfXBV1+QT841TOE7sTYVlhqFMduwFHCCY87+jYCbiLmvAjqP0gk/00f6WV
zCTkU5jUhJRJpAWJbb5ZcdGhN0e6pMcAzTmUn5fWBxV2yTDueKtEtnb33dD/mIN6zNANb1j9FKcN
bOar0H2Ufg1zNRU4cvwJr3S9c2L81JgO8kXIYDs5fakwJZP3ejnPrnmKLD7IaiGFVAtk0uu59vwE
O4Rd191uafkIw88LCOnzbNNdXNUvQEdpNvWuvPhozRtZvzZrJXJEsY9Z36mXRi5FzLqzAQYfABqX
GTJh2zsInrcjWOJD0+FwRrYNXnX4hbGpupG2kR/iJk9gvojtnhooO7QsECxzV/Yyul3EQG6uwu3C
JHwHWcih3IDV9OE259itWPE9REBVj2kHtRuDpvAEyjlQGf0hSCKw1S0ATPhBZYQPx76jQ25ClYXb
Wh/D8Dn4fySdV2/cSrpFfxEBFslieGXo3JK6Fa0XwraOmcliDr/+rp47wABzDgZ2q0VWfWHtvYc+
O2AMuHEaAG5025fStTasEbvvW5xJ/X6VX3o2ftqY6ECBqNC2mBMKmCS3ZImoQVqetdre4LL6X0Xb
/yL2vmVqYqxhKTECc43ZN9dpCczM6g/znNzNaoXIt7r2eXOSc1MUUZp2cO2e674RfPBZYUV8cWR3
W/QvrXkciHg194OafN1dT6CZewRaEfGKVy2vArPTuGY8+5n1jgwY0uAVCoC88pfsFDlRT9Y0DqeK
zAx63G+jnDPeuTZi+7qyp1LD92oQl2i54h/wqvm9aML2ocCPdiuLAIzsyxMxtnSF/HbJq3a1WGeh
Wutfyj7jDKs9L3a18gCn6i7Ffvbqkz38672l/+Dt4CDM7PVpYdUcQiQB2eT90ellspf9vE90L+Zu
a58Aql+2NQ/rSsXvjWe+O16RH3sll9CQRR/mk+l8xvp83vpi9UWWfKazdraXOootsIMJbUcYt+N0
KkY173rVGgG8qHyvusWCvbOqF6hXcgHYx8QaobnWQKrEyrisK4avVo9Z3nPnWXjoOsfJtqPUKofH
L++axA7IrEcsBkmvMysnsF1U8v0hax2BFV067CEIgiLDoiTN4oL5TD4GUH6F3zfO3lXqs/SM+VLn
5d2c2Sx3q3m2DZxp+rX5U6j2e/TmkFy5hIEh8TELY9NdmnRPtVP6JrQDNhZAH0UJoxqn+9zpkRRI
8W8o3KPZMAxNFUC+Y08Wf5cb5pjlAWWDGsaFuLVIcYJagGm2efuuRH4QyTD6NTv4a6Mc49Vmyr1r
liQL0q4cw6ab9IvgtA3sXATaUhv3RG/rSwxzC0Y1IHqN7fqwLbr6aM1226dEithq9YeEZQgKs4NR
dT6WIWukptEDec135mxFSeNmGKhmVqjszXsm5DJEI4ThnjedbKuKPL1vfE8rtkODg7Sh4alWznK3
peDeHSKiEqW2b7eAvQWc3r5P4v3S1bsiAdtmUdOH1qB/srbIQwE4YGDhhMpH7BZ8b3jl1ZNlZW8x
fAErGjasBJCiymD3YVrwpDroVag3SClRzHCEL13Qb/FwqIEGB9d2mY4Pt8duyB8USIVoy9AqsKB2
a/ROVlxGjXiOIayiMad+cLz4WBZZHJg9pzFZDnCIWxFYvf7aacsF2tvxNSGeDLgiX9Std2EWQJkF
6I9KrGSC5yw+AqHyMJtrHSXUI9fEpmoanacM90E38w5uvCRHZ6ZYmMfV9RUbk7jmyqrm6nuiuzj2
2sTubUrv7GwjZ2Mwjd4d0lZzEDIZaaIfEUt3gaXDMNVlLz6TpO2Cpek+eGcOQrDsBnRhpTjn/7Go
G3awXs5BwhCBFo88cpnxZ3Sa5r6l7a0nQRdjh9mJeiosEplz7l8OXwedkPZKQToHD0DA38yM5Zm9
x5vlX6ON4qaxpObUrq9D2R63+n/uCswrVP+/sgfQGZ5zx4Km24nFnVjWLUcYpP/sbRywLPYOBNB8
V4PhnmMZd9FCv7AzvSX9PTs21o+TLXYIV4D9DWVPB9to9MRX+vYNSUWSUrrE+ywxh3M2AEGz92LZ
PfNYbagX3r3W/mvGRr9v5aD75Ds7VJB1BneqLzwiWjK86l1spr5J1/3cTt0v2VbLDJ5Xim9LNo4v
szjxXatQL9kjay23tz0F2HEQ7avjrBcMx4imR0f3ij3kFJHHJn9G+Iyga2R90QpvC1D25GGB6Aqi
PQFdL/vtIFfBkBeum1k3gWXYT3X9SdrNaZ3Ev941/4qtGcNWJee+LMI4br9l1sQvDcrGCLWPs688
szmU8p85c2uklvniuuvnkOguG9nKOkCffLDsxAagtpE+9TXQ6TgwGLeMP2lfHYhh264UiXuHmtrJ
Gewl+Gb6cWGfa00XUS+9KmrLNvcNR5+CKXsCi+C4qTDs72yK9qE/LFbWHXVXs160Ufpp+TJ5ZnrV
VAVz5pT5LS+GB/vL8y/XO0uut5Gv+yo9nf+qb1f/7WUDUo3xR8RKvJSjbJjLrx+AiH86N7/3ifkk
WsIiNUcsL7HT1r5nG1xeqstCOHuKDmtG87ImZJjNhbGcVyEZi1PFvGzuuD3Dw22RGJL0LBM2h7lD
ba/YQIedW+lP4yx27dz+AyYPSlFfqy3DDxYrHDgpKjXu82Tc5tDqwJ35O8woKdPmOo/x/GXGLhRy
qk1v9I2AWg0UFI3s+C8Din9DpCnucqrnH8DRkpWbOz8ZSjcIvhV2+SfpYuOSxsS8R7U9xtHaZiOV
16S+Uja2ZJAZ5t+MxJFzbxsGxTgUM4joTZXQP1tW7Jqu9HYI1HzYvn+20vyejR2Xgs06x3U/0ofx
WDExcqsm9csSG3xmvIUS1sVvOnARYkzicAL9QiyVb0dpydDOjbB8fKsl9WHQ4rv02DHQK+re3h2N
6VLk6jhOeR7w5o1Pk56onTXbKkxaqIOcE7TG5vKAmuvvYG25jzVzaHjm5o820Hibv2+ZYL9lmqr1
x37Wr9sknsoGeByEaY/swDkb4x+z/mXnySU1a3oH1TEwoAyTXdpflTdejXLbubMB8DmvUZtsv+qt
71mhaHb77MWFd4KDj9RsWp/unL9Ky6uO7M9Nmr8ZQVa1/qlSXkbwsPqniLtX2S47bKu4sXPHBzGO
vAQsU9MK6wl0ke7gmI8HzViDpjjaWnnNanVcpW38nj1DRoBWn2nnHsx0eqJP3TAb6/7rKg8lPMfl
YNBdbh2dm1XigFTp6zkxtOFSDABkhd0H2wR9kAtz3m8aQjsNAutiVekS9HoNeGvo7k6OVVCu6rkZ
6l3J1/iqbKYnlWGDmVgoGLfqWNvVWZeUMPMmITfIlwg6TY8/l42l+rKpXg+cthJRY8oCFc1gvkAO
mIGYEveEaIvOUgf4zUfazKIhDhOM9ZbRk/xhr7bsWgktN1hz8QZLTFWA69YS2Am+1bvZaLooUdD0
AlHEq+cp7NZi3AsjRmXTZWkN9VaB6V30tUshh5MZUggP6jv0sB0VCIF2tJKkKHhFfXRLaz54bLJC
6RYaqV+GgBdyufuReaBtW8dLqeFSE/aJxZsrQL8gsaZX1W3uORGki0l9oEQxy52Rpk2UjJJl+lp8
mrifDArjqRIy6goJ1722jrowIaXk5Q32vQ5kpVr0wo3A4ryznNrTNBIwJsgcP/bxZhFQ0kwB07t8
py9ui75RZB/xSr8NbKntRyCSHyunoolUSc7TYn5jEJlywPOFUwLQt4rU+LTLkmKztQuFVNDD8SUj
YS1O9h6bQuIMF0rQ8eTY0PtyzgQN+whyAacJeIJao7W05FQtixei7SCreKvcj7VdP9OFMq0s7eYw
U4eF0uTVRvP8vSjumUoZb806nAejqPd4S8DQojW10VFcjY13Uhf2SXeY59QLiUNxx0aXFlXbrcrO
3nuONLdrDS7VGiVX8gP9x1WUTDWwg1sf9bxNQnA25YvCeNdHhVlAYpR+4soFwkWuR11417nnGkjN
xQg0ZZT8f226+SH39iJmBe6yaLw0ovnq0wQtWZrr9Byj7juiNVFaq4vBZWPk3sTUG6u90faeGltn
fZ1Vf5ZSr3YgRkPEpjT1c6c4ab1n+kAbwHAyu8KQ/03i+hZr/X8A4Ds48TdH5elH58kiFK0mAom6
0I+3zLhh6vlSYmD2AeTIZT+XCKMyeLlVM2TYLKn20wgt37uufCegU/hN5ZhRozu7JHfPZsWibEXo
Rz2/sqgvzsgtoH9hLnciSV7FZDxXzXLNyjSNxl7cqVJTXwkQM2W7H23PlHLJaIrN5BIDbFaJlYWZ
cl+wvvxq++WeA5Bz7z9BfyGds3eybULkmAcWfibLPxAu1wjAAQ+OPb/FZZenPlLTdicM/Q5+8Xik
mH/Zdd77E9cE7zhZwCAg/pwA/xA5nP6OrYXB4cBKZYf6LfmVILslxyZdOaFEsutNONhlIJZ4sxFi
lttd9In2Oy7z9LqtdZjyP07trDsok7UPwXT0P9Vw6wxjdZKsq/1OIQltTTPdxcVPtdSIsgsRJsi4
k23a2ehro24sP8Z8OjCOqf+z0oGPFyctG9Qy2aH13iEHqt/ghqZgyV3nUXpmUeaN3B+GOTwtEhFC
m5liXznLmyKVla6omz75EZtjY1pfTHj5dDVKHHwAy0CbyZ+JHc/eGZ2b/sey5V4zggiKhauLxKDd
4xsJW8YFfm8wThi26W1WjKlQPMeMDZ0pbMYFZ4OJwabK+I4IQ342+X0zn1rvBmIBVGH9tDcRQxd1
98MchhCEciV8UQ7wdjQ2gawFQ+C5mL5bzkO/WJo32VlHxDT33FG3EnTlsK1OezMKfsvg/5+4B7xo
MZOaKUNfms5mvO/ApMNxtqo7Lk/GPZsBHN0621tz/KtRyXXk+UXio91HpC1np9/SG5uhExoaDy3X
epy3egrI2UNe0ODJkyz+2mcaE6+qjlIxnbppiCSv9buGQuyPmiUK3KRkymcyarVG0h71uXueYR+Y
5HYHpak/4xYHrC33ohmd3RZzcRreaS63zVdV9s30+L02l3/5jNEC/VX71NRT6DoImpXVXdi1OCFR
ncutNkoggSRuA3KCkaFSAbUBUZZd1OXecsBabDhoTIIzrxvoL9f5pa2a89TnQ7jAp9JHzHgYV6o5
zvOpKrKTTCXAX6OtPraQpS8QtoWwcbOfxIyaiviSuiaGDBJVhNZv4STab62t2wjC90hBqwWIsqwT
PyHMKb0zgKgiUzt+NEJAfPyACX1Kcy+HbfBx09Coz9v5XcNf8ew12ymZ4gIgmTwlysSe4XLxns4M
EVN8KUOEZs5b3z0qgUK7FMXQ7VAOHLLJ+4ZVSV4Msi3iVj61njUFEOln4OjfMDMvxrr+86hx42x0
Qyj4k11mzNzWRQY2w+d/dSxuPRmaAwNNT1dpQJb5rq0SEyHEP2sE0os1vle6dQR+vX4fLFRm7Ta8
ZSMRo+gyRxWKcuxCfRF8N+z9+9asfyrXvrnImyS1im0/eEoDO0bflQ+1gqMVYaMNV3tGOT4YNZUC
8gTe2dqNmra7IK609rIYONdmjYOhb7APiI1DklCuxM32XNR829yl2a6Z9WBwfhGTqS41eZBB3sxB
vCy7EjMp36bwfLVBm14gEsyojelaqiodn8suO+uWeky3aF/y+jHqInoxqcbX0nCeYm+KlobJOPXT
yOKlJD6blDYV96ca726uccZ1BQeSPt4c+zkV6KdEj/MANqektDc5IsLEfNHAac8eVODOzhh7tBhS
ZBTChtYjaJqN7WTheEFijmPvNP78cADStszx2nvakcaU0Ypc/6vN/D8TQQu2BcWNa7JEip+gyuzC
rHTagzsNyNY+3NTQMSeJC3oFkHw6vuw/d9R+xVQ/kErCOmIRqgd9LMagnygUimw/l9pNk4+IyLw9
4uCw+mqbyv2knOOSP+eOczDH5gKFaYeSwfow6AKA2qFrEATyqBRScRDZFflfjYyItx7jE5Ricoov
UI7JQdRJpu8xN+iZNH0Rf5ucRiY3iAAW813RtvupmZ/txt6Cst12uYsrBXL89kI/8Rdt+SuQU/oQ
h71Otksc7KuoU6zHwZ7ZSw93qF4gtizJog6aMXaB0dI07cOZegbtA5XUmMe/q2G1oxWONUKU00aG
MIaD8DIOt3npPsYFoT/nh9W+6us4vrGnRb48PhuAmf/RU97bahPXcZiz6km2Q08FB9H7OzPksaFi
Wh4rzLVJLnVix/dVNYhR+AgMgeTG2bQAxm3Z2u3jx36grUrtPiXti9PrfxHuldGSVxUT/unAeqDx
p9Z6VTjvMpPcODXHvfQGztHGkb81S39yYuKDxcVFI2VVrnZc2pJupKvZ+kyF7vl4w/zBp4M3fdm+
jK1e90NX3ZnIcgSMDG6ziQFY2t6FYfY7VVUvXtmgEmJAOptO4JLyE8FkHEBIs1yFjMPuHIVa0Leg
gn2SvOHmEFVLTgxqIaYpMtzhB3nbQHNnFh80AnSpU76bxiLUB+T5vVHd6POCmCQ/2rSEFYKWvxS5
BBVCDzU9BPrmmEREz+6WqTloSniB7qE5GFqsezIDCUIBlUzeti+T7a9LtXZKyr8orpMdx59UaEtm
Nia6elr7QttrmMY9rQMQz5Zd23rxDtbMBsHSsGX2mZCNfj5O7rHowB3teHvK9KnbN4vFv0+H2M9i
z4OX5/dQzfquku1T7PafwHc5rLWUgda7b7g7oV+37NJ38oxGqLeLfVbFMzhGJ0/phjxFWN6HbmIy
k3KPBYWJkMp5UWN3mhrjNrDm9blpDFBNODGxTW6wjo6g6a+uBaI+5RrPxcgwO53ycKMRUlMS4mER
h7NJnmiqb/gQmEMI4l8TsBDTJqKd8Ld0Y3ygmZrPvsR8jXXDDpfBO6XJysvuVEi+9SzE9uVKS+93
GCgd7KVRnDdoS91kFRezNv9VvcGcYqEwKWsWIfgJxWMTW6HnbukRFrOk8hkJJ5/mMd2jQEksUMbZ
2HVuYR28bhFHxPGJz84pXv2VWj4JRVUWL0OutNBtc+OdresZl5advYigd/IXbspD7yImQA4Hyjkm
KwrjzGlKP4NBfk1WTd/TgvDjwo1Xta5+GXI0XmVSfU1qm1+kjkFHWFluH0Hc50kwJELuM29CRz4p
N4/cFbFT7llEM+XZc2qQIlBbxhCiJjBe4lmt351Nvw5mrp9drfpgTKtCKlMtSDUnO6PeSFk4zWk4
bem9sJY8XOz4t6FZT4KaZK6/+M0GHhLxWdZplM9TxUdgLZuN7wjXwf7ySHdWxjCVPFBgXrb2sQcY
T3T0LH+QSsV9zVB0Xp5VXN7XflH3lsQqwGW6pGHZNwVDh1JCGaBO0PNfNveSXk4v5bY8e2tRFME4
EE60zsnf0fw92i27ZOJyEiaVOSvNv9J6WqiiJunsoE1vrmIqkOfmCSJ6O3iiz/y0na6u/XBaejDy
u9TsrwDJ52UEAF+dIcwYa92zxvjBdGq+aktehP/7yMX640EZ4rIclmgHHwIjTqRxfonjMuUox/9i
U/6kpX/xXPlM7EO9Tnucb3rQqziohPGLlIEUN+n5iJUcVmCOmL1dydfAzoHUTKAm3/ImthK6xkDE
0o4eQqJ9bXKMJWbBSrb0fhFGdO9a7CJb66lclm9SfBheg+t0qjhlQx3NW3PP59g9kX3q+dZmnqTi
+5jX2DzjBXfYmvZZbewX/zdfrRT4NRjgi9VKdkwjDHStSy10UK6FHnnlJCMgvagyd/xY69kL7dmz
+Oe4/pj1bAhiqaFUEM45k8N1wWvExeNoluZNW8GlB26oq2nqR7z5wRMWW2BSoHa22TLPaDjJIZZD
V8s+0MHSsxlTcW178+QAWcOTaAq9ksPKcvKwccF1Qzw0i1+DgUemU8SVj3UEIWQm/h8OWhXN18rt
py5Iw+m7pNuZ8Apv+MNV0DW4Kxz7tjFz31tm95h1rflpGRDU/mpPyT4Rhnad/reYKGVJ1G2HQ43y
kV5Wv3IBurKMW8IN3NhPnQXvsc8E4GtbaR9WmTm3lfCRa94zXdzlNn024Tw8y40xPKF2Ty8Jfr8v
uDD1v8rckTg9LN5PPOXK9bdlLi5MHjAf2tyHT0g7FrUPSc/natPqyB4yjrD5Ms99hks7q5PYeusn
on/FtDisgZ0ichCsBZUsiYGaV3u/6rL4wSJ+DswYpNzHgqreN7np0qN66bwfs2l+Gs1y2es8jDth
ZvZzifrtKzEeK1x9Vk8IO6h3nE7+XZbssphi+sv8tgjWON2VbIoqXR3aRTzJps0vfFvqApFpfuti
1V+2aRh3gzCbqMkmip0yoX/SqiCejASD6WLbr+sw+LJd5d10R/FT2VKPiCPE3HONV0rAfu/a0Iro
ktpLXNqfnhw+gAcMNqrxzsrmdoc9ivVHWc3R0a+6t1xXi2eBJyj/zuVKbeG8yKXCGWf5nCpGxYtM
nf2iHN33LPXYtdr3uBRrlPOfwh8IcflXJ3PyXOctP+S0xBevm4qHkC5ySs9jVLoA3uxiJJmXWn/v
Fdhj2C9alvkt1Dn8FsZ1GgmWa95OLExSFhAtZqVWZdOWlNVyzsV61g03CVgSeYiW+lA2XGimlkaE
vD5etp71LxjXj2W0ZcAgAFTGgDngekCA1pXfmUFvOy3TTFPXD5FR5ObNxWgRefxWBdmQH8YsmRjV
IQRmf2gfmdy7EdSDoCFwHfGWNuWEEgJzOZ9TmsWAkeFGoxI3+y9tsTha0X4Mh1k1Gyu7LmeK8//F
tgz7MrV+TXKZAEQUawRp/Z3w/kGCUB3cx9wl3SYEcI5Wh+zZaI51tzzNAzsxp3OSS4UK9ASlph2n
YnU/2w4Xulq2bKydVTsVhVPddBMXpcCqtPWpW5AOsRjAhaTsVn/rqaOTzcaOeKXz8cehq1ffHo36
b1KoKkKgMJ2dud92yiA3sKxN6yzUlEVuv+qf2yZ/uKy+HdM7ttksL4wiuPxJnbd/r1ninrsS646J
ac2VSR9JxLzMF2B2eR2ndnltCifm1+tpjB0s8a7NRhuHjGqnyzSq5ofM6v4gHLd6aNuxYKnq7pxs
I6dNreXNVZlO5U9xPP7kQ1q8SnscvxajlWloqXHdAiadTO2NeYunMMHM5G0x7Bljhy47MLvKQycZ
7nU5dzdhW+Lc8uIfF7E2x4HD+oxoortgsgZ3JGVc7My+AnzXa+0n7cG2umJM/uiZi4bZUDPrPX0x
uZQHkm1XxEr3OjVarJmQi0Zlv8TPqVUbu0pDeVEXbon3Xs/lBjnycI17Fhm/+UFdDUrqiE7b+Zgw
KaI2dLIjwts8quxY3TqFXfRgg75YTiteSYVPj3KoBrZVdD3+YqNtr5miHMZy3UDEptn0DTP5XUK5
B5moAeeKWR1lbpWfoHhtYA2dx2eWP72WdYFUrbrqAnc6oZnpO/uD2cHzA5tMZ0yfYbT0R0WIP6sv
nWQ61skw/3HGWr0JiMsrDgBzkDRX+DV+30LXgngzy5fNy6Zf3bCW/w2N52B6RA7GACrIc+Nrejp9
4cJXb4FNrH0gRMpsuR7/pdg+PMXlpkdMc5co7+DmZGXnd8My8b4pK1iRZcpvUylpLoeiyg/5KNAZ
JZjo3YyZY6jXea31vBYX3q0+3Fzd8YuN4dfq2dbRHAfzIcEt+W31i8un95Jf2uCs19pzoMMYlvid
3WVHPe22XTaYXbAt9bgzpDWe3bnTKBHTNEynmJ+57NGdas5yUwjkPrQ2q278ScWZXs/+I218HdkU
ISH1y64S78ACOeNH7MyeU9d+SZ3+08I5LkiBfMPSxgBrI/rqkI7CveuMzbq9phvFM04J07XC1vSb
8Ak2v8VW/ZJu/G/ZSvsmTRvvt7TWnmUCFSliLT+aRVc9qaaxGYl1SYAU9BGGOjSXikaDC70iQSFv
Yni5In0x3RJBkqfSwxYbyFmysbrFiND3c1Llu1zUbBK2xnkSZZ+dEf9i/NISJJH3JopQC/JtXNNL
L1weqWViAMTmjHOryIK6t4wvr7CSZ2QV83ciFyaEa4sav+sH788UL/FrlRjd+0zQV9i0rfc3ySR6
77Kcbou5xs+9XNo5Yv1VHtgu4EXDw44NXt4+KiTXLW8IllN82gnC/qm2KfvQ2NJFqfbgCr2ueNLS
/iP3dC/QitL5nY/Lww4AmQeaKTcJY9EsF1O0FePvjWmpLLGHMJsi6KuOf6crezdrHPXYkBpveFdl
up/jPYkqijoLow4b5opGV7nXbGusQ2OYc5iY0/APYN7arTo+oEPDvI4TkI/gYNRwqIhXQe6+2CHq
gT6MjZJhKX62NImZ/kxHm2YHjdEUflDG6DwSd3HZrIxhlw+e40X12kk/a5guTmlTq9Nkk+gKTAsS
zZMz/Azu1Jo+lpLirCw2nxMT8SOrPqRjCaDe5hGz4E2tTpM8OiflSLUbUIkdV28bL9YU5zCwo5zY
3A1WpM1K/4qVt0as0NjD9TezSxjq09fiyIA3JQL41n0Vq5k8S8zt31Zb9pceM4Y0wBLsQeTV1W0t
LQjOqRZnNMRVNCi4PEtjTg8nru2aZO7PAhOLlzozzRD3ksWfdIx/7bhuD0XZqcEXi0zOJPBMBxbL
WggW9xCzNvNnRq6nr3CWfGz6YJ8yvf4xc9u9odar/i4Pb8nAwayU+DGmK32l/+RyNli/Wtu8lzDE
O1Z1VG0lyx+KIzTQfkelwysk4j3WANoSOJq0j7IeflbduU2x5X0xEWDj1NWfrknZZ4JFrUuR/8tb
o9qPXc/T2tpt7ze2194YfRT7jhN3V7dSfYhysp82ZWpMZU316uFqQvutFfo77u79Bp2cr78XbWFW
ic1fgKhe6j53ZPYfcnF8b0oht1ccJFP8h6vlR5kwCcLB+4Hhb3pn98NkeGtqIKtG+8xGDtkSo1XY
knICNO2pL13TfiqqxAlHTxv/W2VsPDZbi2EFCkX+Qe97tmZNB7ujs8jhaU8diAQ4XRgqR99O9rYO
f4TmbvdEc+3diBPZg+niS/Q6Gg1DS2SYuGRjlCuhTKKKl2gGTbPZsaHCR8NvcWlopGbo+W1ZzFAz
9fZOILH9wDtzfjgYunDLsJ6aFuTE5znN6azaeUuaMGlwMcbBYk59pn7jq5Ex/sS1r5c3TPrMqO/W
8V0zBvvdImpxP224+qKCHhgbLKrc/LVeDpDq/clCqv13tKgn7XWoaA/7cV8bW8F533rvXTXaP1pM
aRu3615rUhGV/IFhMi79maINfB8Zb+LbGhOgh/fYXS+kFuFAwVDdyXDU81aez8qVX7BJyYUOo7mL
cquYcuaPKnKpNmxcFu+WsHa+NRh4RjMerlAeTXnXh/bb7UFp141ajcS1MuKVxkIubhaWJUN2yTfh
vDbWY3nZ6Y9dfa9sMCwYdxokxElmOedfeJydxNzQGmY2GnHyRX9NSuXhVAzZfwBciwXxlQzHdcF/
Iu8ExjVyECRTJAw7X/IapgkWQLuUZVwyEzf7/EAsVPOEIcj2u63S7F0OSjxzDtYbj7ot/gjP8P7K
0u3/gHOsx21y7P3Irugv71n3VeDbuif8Jn61h21Lz3GHwrQp0TXpyrg6E7Jy1FrD+FJxlX9WhRzu
C0awEJ9ENrCsl8/QPBuy4BQptZbrHHTiz2KO1VuPIn4OHex2V3/hmwuU65oSpjaVz9hLTGcMDmCi
Me3jEXXtt83q7HuFD3Lnmw/TkkgoBktaJnjp0ByjB/C88jmPMc3w645ticuo+s0uOLzCkaklLYnx
AL2wdWXXUBddr++KeEjOwgGTBBzR4qtRaWhlHwFih7Vbeu2pTjmycD7VMUBqnCsa6HHcWV1SfGlW
XFxiSOFbhVHiy5KVYG+eRufoa00l3mxvw8/EZqvg6yomGpiOOTJHJ3nVY9wxB6OzTviH9O8x4M0Z
3QtWHW05fDE+LoC4RkAWExQTsxnMQ3tkKa9mVgif9OY6WEYsSByclPbtXL26xvBsSDw/xzkzo8WN
t7Pj6NWn2iSynaF5aHcYDfa54YRzQktJI1pAq9Xq95hj0h4Mq/tY1hv5odOJJBL/R92ZLMeNpNn6
VdruulCGwTFt7gIxBydQJEVKGxglUZjnGU9/PyizqyiUgmEdq76bzBSTQiAc8N+nc74zhNE2zxBh
xez0PCa6CIhF1idgIUGxHjDp3SmNFB6wMXdXY8ilR3jQ23ZCdB3UpreCTsS6b0KrmrKRJA2PPpPk
q0KRJCetNfVJ2IXAJyGlrm+Be2oLO3/A+J7+yDtMTk4qd+GN0PEyOjUioQ3MQ2M+axKmE0zALjWU
SHdp5SGRUaxxZ8i6fh8pomX/JJS/RnXfXQuRMsKNrXxn+cTM1JWU3ml2k7nwg6JnLfKbbZ23wbWd
peFdz8ThyDk9+8xqBXlEYzW2YhytwYXL4YbFv7XJYt28s3sThCrQ4ceSmdNzUbBnjQ/Pu+78YtxG
Jag5SNLRF4G0+K3PONry0dqsjEnLWByJdGsnWIscKBnGLZxE86sBNs0ZRBzjgRlDG3gy1Ka9FZnB
Uwi/H56Nx06w1CPEHfUaSrKqawf2gL0v0FaTe1+zhl1RReHLZMTpOsvN6ZtfajnqBdFcRVJv7uts
1lOJyR/ZTO5kp5XYOpRDblzSpeh7iir1UbeS9rorlOo45lpxDLOJIR7bvSsNiGsmUxFr7BrY5OGt
r1jaNW99MERXvWij731HQO4AU5O5jK7bK2YjIaW9toN4A8GYxXRLVfmWVrg7HaEqyP9t9ggLP+1f
FVjYMM7iT8zuhn3d61DMOYT4jva8vorbKD5g0jZqFHz0P0ZTSy6dxu6CV6vMu10AeMuxayvfsinX
HC22ilZUVY6i6ZQ3Ne6WVdagXoyNQTv0mFG+MlUP3mzEi08qItdgJ6U2SHLLN0cHpG+/mq1HNrq9
1H/0I4KznEaR7L1mDgL4I5+omcLiKLAfdizA85tBxVMzVHBS1mZr4J8xzJzljn6QRpjODFpTs2Gh
YT6A5+fUDkcZlBTltVZt8blQjGY/tIq28o0weFTCnKX9UOtsTMZsvJR5gKas8DsatBWDa+am8WMQ
5VitM17ZXT+MPasC70iRVzklV727EGHjT8kq2fZoIBxzqNhjIirLkBdawQsOJ9/qgh+hnom9lgOG
UJE5c+xiZ3sl8osVhvCe6TOqKuISLY7PgzaND9W8cGKnZDzqVdl992zVe/IDPdPZjOVgbjCt8geI
dnOrA7rbqqDl1ro8Kp9gKrL5oc7bvtVQ3f1DSwMFt6pq74TvJ5tIN8brXCBq5KRK/SYbpfwF4MK4
7+CP302tGj0XwB1f8ibGJ1LJ6DOuB7UtDv04Rpu+CYeNYacaTgFY6maJ+BgPzehw4Js7SNzzjc44
CZQwK7RvpIkl1xk2h0PEhpLv/COKS7vK5cDft55d7dNCa35GE0IbBMyUyjSHN5IWEqoSpSfRT1bQ
ZLXetGnLAWRMW0k7qKX1oUaPvS5qNWfnanqrOMm/NewMXWYPL1ABo20w77MUjaNUkSaPLWefySbm
BAI7YMapcNqIgsNejnpQbDItupb1NtmPsSSuq35eKcdxf0x8LPNRo4Uspn0OXCxouc+TWXBeyXvI
KRXzo3umFDdWE7ZA+GT9QYfl8VjXcYE1QvgVqqsgXg8aksVIK9vrtERVb6EXW3cZXaRu/PAhHaQX
I2ECCWBOPZq2HBzJu6ifhikYsGak4h7MoXXMKpGvTRkubRSNwf0/tKZj1S3McF9PZJFppWRvC920
tprBflRYIOaNlCdGKE7gAWHOxoQQvValTywmpLL57kO+X5M+hi1CK9IJcHrG62aaavWV+pBtWJlM
W4zH2hrQsFo4/whRzgy53Bu7iInNDjoeSo6a1ew/mjowrEBLgv0cuOxGHtJhyRhjUFxRv4OLW+5a
TEEXGJxvwu84j/KfzdK+/Jvj+a54y4Csvr01N6/F8jf/FxqdbbzBp33Ou/b1xxuxD8Xbe3P0/Hf+
sjlLhvJPmXWGbdhYF01syViJ//I5z//LgjZGnZVVVRiyjQX6b6OzYvxTly2hycKSbX3+a//nvxiG
Z6Ozov8T8DT8IcYIIsB1oV1udGYcUthxMkxDs1U+CAPy70ZnoxCGPWpdux5S5dmr8JjmAltkP9SD
E6jSX2/Jby7497ZqMV/u3ybnvz5O2IqmUeBUhT3l3z+uEpmXpzHnjOCGYBvYusU2tbDZV0k5/IMo
WaIMswCVcbJtBj/yFgbRvqg05SDHExYEQwnZw0Morn6pEHzsw8yTQM1wzM/MGOVrCzSkScvwq8lO
FiczXbeKDGBRO6TJyUEfNYiVzPu2iVcyvQrL8DghgD8miao+BjpJDitOh9FFdSpCpFQ+jIS1sMQi
lbJdj2BLt74xBoCiEVnOhpYuvseQY5GGA1Tp/t179Lcl/be2+t0Q/ldbGaYmhGzLhmEbC5gIhzqD
kk1zW9lJ+TVjbfoErFxXNoYkI18s2TByjKEzIXxn0lf+S/hbVSRe40hZY4MsigLIuVOkQc8Z5Pkw
zMCwade5/xQVHArYMQbhVUNKHaM+LmFoj7KM9hohygNVLtwquaH8qDuU69u2tY1jX6J6w9QAPq/J
jP0gNzqCHwMlp0xUNx50DbZZl7bbyZwwfYdanb/JU/XYGey0rjoJ9rMXytX643b6hZBZvFOmoQNl
NAAAcEy4aKdpqtgeNuwandUEEBWQnaODOZ7XqhYTz1Hh6EkvIQYqrOEbhXP+oUGEClQbgVQv6+iU
Z89ZjfZY5kgFlReEYgPvSloPyebMzf6hA5CLIrPgEsLU0NT83gESH+UvcM5mDTCbGJHJ8vbdYL+E
lYdeRiAR1Imwn+HoAZtrU7NNJ5tIjbjqziQv//qgRauhntJ1XShwQLVl8jQB5SUtgOIvZhqCg78a
1tZQKXDWBAukRiN7RdONDa+p5WiTDwKWVdNKzw2fqCsvP9Muv5NUfr3rZCeAb9BsxLlCLJ5hk+iY
M3S/WU8o7Tes4DTcerV57lXR/6P8UFH5EENwpGVoSxKQzoH0TPrlZJ4t3GuVLK4DBmAY7oFO2JYX
9POmsYjVXWnG2hGmgdp4+TeZXShEVoCet5GwMAT1XebhZWEeeAb5Mn/N3x+KxkCgmnPTUh+VuZne
sUzaTI11awAb6XnyC76K68YAaw0sseeg/S9g0N9okL8LzIJBsvjj//3/bSxW5vHp9GB8O1NC/usq
r95e34/Gv/7WX8Mx1JJ/UkpB2xgyK0QK63+PxoyDM0DEshimbYFwgf/z92AMdUSWGaUtW+WZ2Mo8
qv09GGvmPxk8lXkw5oom//yfDMa/9wJJVQTrJk1fhhKSi8DRArKhT7bJQVDp+8qOjFX5Av7OfPXF
mGsanizXXindZ5H+JWV66Iy4gd61858Gq99e3H/f+fxCv3tha6WFncI++ifm7Xcohq11rZv6hRef
e/O7i2tss5ep2nn3oDW/Fvi5OLHD7H3ZnS+6mtbVnFZ43HndMxOgNl1h9tbOzHd+rzf/bpYFy8XW
J8ERQeJ/4pDA27Twzl6TTEZbitTgAjLX/FQXA0nPJ0gTGYCflLEdrvI+3pqJ7J0ZJU69kPMo9q7l
rcLGcBlZ3j1ncxwxCfF5aGT63L+65h9emVNts8BbgWKMpjEM7Xuzy9nLqBiFCfcIVlZwLj50Zsv9
u5r+q/WXULsmH0jvMJC2+WYx3SR9UewrHXznoIcNi8nZOKS03yTZjHcff6UTzbWE3CUWSp4mSa37
qG1vSRpCLumJ8cy7dOrii+7LnD3LMt0w7wmoAyPTJau80p8/vvFfTfKnplr0X8jPRWvWbXdfl8pG
LdnFn3LH8g5q89manvIKoAYbXfFdXEYbwA4YGPZJ+93zDmaz5Z+5/R0B75kvqs4f+qebWfT3Mldg
4XPof9/Co+yhF0z+lQRRJLox2AjWtW8g1Z1BmpyOSEHrxewJ2KLLJmV59OTrFMT13/8qO33+HVL5
HFJR0CwQJ5f/nDEzZ5rt1J0uiodsVaAsg667R5xz0LRvI+fGBi2iDVe48ZUe9AzYAwmU7lRupbZY
QSByzGRYkXuMmqU8M2341dn/1GKLOoNbKpIqdUQck84mQxvnT+lYabNTDFoI77TKfh/Hn/eIrDkn
dmifnJAYBf8kmnBPeEyFEX0bhzje4px12JP4uIXME718Oc9FIRljtCnC+5LAMEetzEMPwcMqBcrf
iBgCyOJ9RZ5XUBQPBGSCRq47PGd69Bls1HUtlz/Dwr4Oi/SFFIJP6ijdtHb4Qo7ck1SDPwNkg6Py
2LNTUwXjlaVINyYZ00Aj6gMJmiyUqm9xKq8JGguYSQ5f0X9ugqRckzp31UoohTxvj00aaTKJlc3w
wLzgiKR5x5HylUQUTyDJx7nFQshY7Onf1h2gXKHcR3Cqw6y8IdSWA2i13NtopYMwuQ8NG9GQhPc0
gbqSJJ97qd8mQ7yp9IijZARpZEQc9bA4MgPd1V15BTDqVlOyT7PW0e9i8qJaz+Xg9czoeaoKLmq4
0qc+rv24dNWOAS4YwETNzIJdm6jpjVxnAkWGVpPXEZ155qcK1bKwDxND/8hmOQKyrRpWHAOkm49f
pxOXXlILyW8KsSSrhSt6XoipMWAZFF8uu/bcfu/GOsF+hAWZvnRLnLdOYHi3lhV++vjaJ3rBkk3Y
STV+cVMvXXZygChhLQruI3yGd5yQ2Oll7b5c/yJQH03hj7U79vZ9K5JjJMfux/d/qt0XFdmsasUG
kVLi14FeDo36U4tmfP3xxU81zvyh7xpeIv1BijS/Bnxg9StJj9mer2N5F2MGuPC9WdTHQbfsojSU
yoWg4U6ShN7WgKf88f2fahz19/tnR0SHaTVVbm8y3ti6X+37Kg4um1PIi+6LpCuqLZHUbjIkX0wO
ePCBvV1244uOmtps7hC8V7kK9jdOeSZXyIjJLrm4sIE3vn+qpiUlTddTdkjvEiubO19lqXlRXyUF
5/eLR5qU5fNxixsP9vcpYe8/D+Uzc6E/P05hL+ZZiVqNkQBP7Ka1tcsqXFI1qqozxfjUxeeJxLt3
XUPUCFKbi4Nb3nJUMmEcrcf1ZU2+6KWePlSwGiyqTIlqDb+5vo48UIkfX31+cP85x4DL+futpx1K
Bmjrjcv5W+sAENx2SfwAgPsKQcjPXoTHrMF4oXPCeffxJ55qrEWvrQ1jJPNrbqwi/sn7tNIy3BGX
XXvRae3c9OMe1airVgXVnt0oNrzF/uOLn5iPsdH9e1uBrrD8sMBU2TVm9pqluvSFvVBStjuPoKVy
QGbBawZarlRvLdOGyVNCFVjFuvKJKUN5lxHLyu4pGqBhMrTbhP1/h3QSc81Zgg4GfuyvEQj9gIIB
j6BTjAtfoEVBQH5qDmQzNC66kzd/wMxI7PCZa/95GiKsRT3w2tSrbCS+LjmC0j7VSU1vNfOzDO2H
uJbqusV0ukkKuT58/AxOvDzWokRMTU8QCUdq7pBARajYAVcamFmXXXxRI0wVH3PVSgy1o+GtpMps
nNqiNn989T8PiOwk/v72KBruZHAbjQvmIETQrqdXom/Sdd0qykUDurAWpaKN9JrPjSs3kHJWDIMh
IKahXv74C5xq+/nn76qcV2oFB9JW7ZoN+Vi+Xv8wRkgEH19cmTvRHwqRtSgLoFRJS8WT4xIzJw5y
k2PN7sPvpgoVRCuLiTS6DnewFcQ3I9ICVD5auUkChAwf38Cpb7coHbmZUGWNqnKntP6UF9VVm9k/
L7v0om7kEmnEVUrYdG6K74UsfqAn+vHxpY359v7UbIvOjZJfa70ZDhrlQ3tQytHg+JuIVKORcMn6
cCHWBa6/NYkjz0ReQaovUZLGFKujBGkYKCGmR3vCPw3mpX0w00y6wejlbXtseqxuRgkmo4dsLG0Y
jr242k2qkWyyAvwRArbHsvPStTL15RoaqbrppKl0AivQHao6qm6lSfcNJ9drLFfa1gKJCY6tLPGt
6MUhwAvsNPDybqU5+wSBUb1O1cl6iW0JRliA1UjDzv+AqrJ58eJ+PCpoVNecs4+b0ZK/t2MdreTe
jNZjXBfO1CsY7U0D/6Fhv5hdirITty6M3A5S8dB9IyaA9LSUrPSPG//EK2MuOkRNki3RcnnpolYk
bmUkSklq0jOV7sTAbC76Awo0S3RxV7hQC4nGCm1zFg+/QYFgzwEoH0CNwiMjJmLlMeWBf2ZieqJK
mYuC3lWBqH3ZKFxKeQDoJ8NDbKflYVC7M59wqtUWJVwFCB0blly4XuVdS6liOblaKWceyVxM/9Ad
zEUJJ/c19zqkiC5b8S2ehQqBuU1e2hBI40EZpfjM0zn1JRbFfJjitJBNpXbrorxrK++rnOWPH79V
p57AoogPYZySh9uXLq5F7YtVaemnTJ7g4xHBtv74I07d/aLWjVMZZ2Y4Fi4c4GvcwD+i2Hr++NKn
7n5R66piVKPeZ45UJaF6BSQDgRgsqBudxfGZZ3zqIxYlr9XUmET3xnDVUIYrCQUS7VpVrJDHDxft
kCOS+H2oI7XXHKtRNVyDs2eEi+NTZPfXH7fQicY3Fu//RCR32BVcm1i31mmj6qaoL9vZF8by9R97
3PecfrlRQj7zLrhsMSzm07P3Q78ZW9KogxZyk645pHb/6mv2ZXMWY/G6q8NgkBkhG64Z2ui4PT92
oh4K1mWNPT+Ed3OWypYmjwhj3S0DBS8z2IPVqATHyy6+KNFaP3TQ31PD1SUCi6ukufVG6VwKyfzI
/lDJfg347+98KBu1RTjvEmhU3PZEdOGcxxjY2grYOFtg9TexjX78TU50KWPRazFfVmbdabprDSUi
/ghbNhGc0i12iGz78Ueceu0XvVYioxJ3mqK7fRGueqP8LKn220WX1he91Q+RIRfVyEMupRg0eA0S
V0flfNnVF/3VMrBuwlbnxlEEOYqVPXRI/C+79rK/Brjr8T9UbhYh6FTwMAWFePn42r/yo/7wBumL
TmugUAwihDXuEF2TAL+TrRh0yFbNHr0AZGBxM4T6WlZ2Q/qmat8S7VkW05Vm4LHG68WfymM4xXCq
ztS9haLnvw/uUEn/3hdFMORjHKWma0EOMYZhZYESU1DgjrZ6kL1rDipEe2eW0SHubrOswlFCfSzF
DmZbVM6HGOXZXJkTb6M+//xd7+qjKJ8MI8ldJgdbXB5kLFfRuUSqUxdf1AVS8cKCpWTuepZ+A1P1
2Kuoo8481fnp/empLsbuAAot0AUrdS3oPN+B8rQzF+mVzflwW0wzc6CEMggf5FvgdY9CKT5DoLQ+
DXPoWqGjgkJjjHosBh/UGZxb5R1Bv1qh9ndkrfv3ec3v1Y1l7vO8+BLWwDjTQf3KYcONVpbJmW9x
qoUW9Wbg8J+QzCpzsdj+VFWoB7aFXv/jJjrVQotKM6U5MmtFSd1ySG4gPaKIYGEHJy59Vf3+sp4r
FjWn5wQJiEKfuKY/EJLnkyf4+ePbP9E2YlFvcJMAHJW61PXIQU/tCI1vca7d1ROFXiwKTtgEE6Hm
Q+K2nFkeAvJhHgotj25UCTZbAeIQMFyNTtK2ymrd+NJwi9Eq+TS1OIzrvki2PfasNRRZ41sQ5t01
DkN564dsHTasBNFCKI+6Oqhbr+nfhkoDadTnvUHeKauWNLzsRP4/9GR+Ari8zToav4EhpAZz5On6
stZfFCnsSZmWYHty6UU7QMoIBpMzBfnUg51//q7mmJbOyjVpYje2sje7sF8U40xpPXXlRcGR+0Ex
5TaPXL/S/Y2ojQqDcb27rEUWBUc3K0uYUx+6adunG8UvlTUs5nOddaEd/teo8Ovn71pFyyS9mHBi
uam57UBuMathc+w+aw8cuaezuzSC/ZO/avPQHmJrAWUp8HfDAmFrLlYmKJv6GsAE+wefLRFssUQ4
vh3geg5WufJAP11NweOMirGKZ4QNzJGdWFMfvK7c1OxO8kmN9dLzUwjwf30smderyxpvUYt6WVJx
bCWJO0zyN0jCq1qWznXmE09dW5QgTqOVSIvz2K26nLPyYZuH6mXPXFvUoNCOfUOKs9j1Sv86V+u7
or2sbmqLAoQLOiL5IZ3rJls+FgkI/pA8XdTY2mLCk1BgAoz4qYsh2hNueeF4ri1qQp4mGeLiIXYJ
aVcxgKf+AXuMub3srhdlIfZIbGLBydXzkhiO9oV9uefLLr2oC1lepnFaEQoiTzHgrTYudhLOvPVl
V18UhkDPLWTpagxDAztUnce3GJ3sCy++mCEUuWpAL28jd0z8Z8UIUC3PRK/L7nzRK72pt7QeYIaL
/yDe+tiXCF+/7HGqi14ZCxn9G7NaV4mI7u56mMapDcPzojtfakkndp18XBIpqC5Bek5Guj1L/Y+v
jVHjz3PLpZbU84s4bo0sdGVVQiTdX9PtdeMztVYvrYOcVE6YHmqy2qjRWO02QfMM4nSjjupq9CcY
zyyxU+neB7uqtdquAhXd1z+0+JErJGwMa4l+rXIVo4GSYhCuPVs20/GgKdfYQAlx4yXNn3NWnyQB
Oxq2j6aB4jm5FPAi0/d5e+jk7Vyqa7N3Cjna8ZOJ10Lq5QPjR6kFkN+/Dnlurqrmhv+pxoIJAnQe
a/xmeT9k6wlygiPEHYvdawYDbbJ+VMOBCKU11V/iYVkQScoomIeFvJ3TfsSOTy/NBvxe6Qx8kbD4
FKWHmO8jBW/eWPB8v9ctfEE+h0sq7AVjHXa66IZfs2Sx4T50PC9WyhZu+lcz1hB2Km3XCOYvQHRx
Eacd2QHbyHtru2JLgzCadXJx9BKxbsmETmHTZFV5bOSt7fn8cTuPcSMGvLRL7nIF0uVQPns2Ssvi
WdUPce9ftyxrlHQ29hrP3IPP/oqfpHtVealq8BWZ/gU8wZWXwS0qM/Jfgs3kY9prblTj2uQAKYBq
aLCD2tbJyocgO0zqnFOzn5tQIXuLRVkrb9vKgMWwbZov4GQduR+v8EuvkwD5YLGOC1yBhNq1L1Zs
EEljw9WX1+WFmwq/tIbvJg9Bz3GvDZjYraM5Sd3Tv4IVONMd5hHpDwutX1Pod9f2oVTDV2EZYTb9
I7kFPSdQRLJowOudsAoacFSgZD7ueieGcnUxBlg5MJ8OTYgbB/41aLcn4RtXl116MQaUcYkBvq1j
12gDcbAI2XLEYPYX3vhiDCjawTYAlLKOlvKXtAdA1aRn9mB/RWP+6QEshoCSQ2td77XQzXj3gyFY
EdRzpIMFrQ7uZTvPeGocWrx6XbAPJuVWac4swU49+sX4kAxNlgyRF7mWlvzkzEtyPbsuHlPDin9q
oW7fWvg0z4xFp77mUs9cjXjliskIXUvY5VVvY/LPag/OHyZSp22l4SazonDlQzAAtA1UmT6p2IeC
5CXQSUp7CE1fOTO8nPjiS6kzppokqZI0c2UoIjf4IZJb2L/JSygLMJJi9El/SurL3p2lXQe0CIjC
Mcog9fWvZWK9pKP/+vFLf2IgWyZ1J402pRUiFleBN0V9Nn3HjjGZzw5jvIaVvZfsZFxj4MovW4L9
yi9+Vy2gKoyeNcSJCyGnWyFw4bQxufCgcWkcskxdBe44Jm7c518ycBaprH79uKVOVJ5fb+W7+9aC
qpYs0SbunC6kGN1X9jvPvEynLr2oDWMrxU0k1MhtTPmzV0dw//Rz22Cnrr2oDXlUV42cKwlITfmZ
hJttUjZnJnDqXBn/UHeURe9XPCtvE1uEbmWq6XEYZcAmOmm5NcymTRCpoY8F0+J0OZdKdQbs38Nv
gWlh62m0Dshw3eV5oBIgJKVraSy7TT/kZDL4drlmU0HZVyRZOKLzjW3Ml1j3qpLFBESU3pkvcGpJ
vdTTVvXY9UphB25L7kmsx1vc+g7knRVkP2fI7pnPjAgq+JdMHHDccZ7AVKs3nnUYRZHuzjMqcnKg
XMHad9WY3IhjRNRtEsEsAhCjPDRGuonNlMA7on7EZp46dJa3mmdbofY1jT+1dbfWIMJMtdg33Q+5
fenaM+PCiUe/DBw3UlMu9Ihvx8Q3HHfKuU42m63//OSXgt7Kzque3dHITZQieBjDot2yeTo9CaO3
9h0MqA3h1dUmVlJwpaQP7DJJJbAU3oa2UywZ+z/kdWY4RFzaGE3VFTKL9HOsBuxXSLUgGaxW0nVY
99VtX4VsesMlcjozArnRBsRq2n13O+R6DPENaVhZ6MTzdWoOXMZolC04zfiqb7J6VfmpepSrgplI
HWXdNkBzyBMS0pOV25/kRF7rg3IXNOQfaQOcbBhTutNMYwJrrKgcMyhmQHmGtzjLOpjnYahdS4Gt
MZMfgaq0ECdEL6btqGYg9RMp/Cm1ffRqgcl66/KueAuKqL6bwMlAXbbjjU1WxhYJN6xzcnkwmof+
hh5iOoQ6Z2wuk8MSRoN87SHi3xrFkBy0SLLWuQbAVNG/RYE2bjyoOSsoehUYiGA4orMzy1WmRoTI
2f4uLsvX0Ko6WGqduLFE+iY01f8cTMEXm9y3Z2Ld9Ctif71dT5TLVpeLdCWnEcKPTOu7u0xOml3f
DO1+NFpjnSBQWc15d0cBVGGNtoKZag/9Os3Dzzimi9tIAkUl4SP/zJrIJD3IKoxXUSriLmqqe4br
VSMFYj+Wwt9w7cxRZJI247FV+AVOpSGw94Sx5fEmMU3/zovr8C4kiIlFeCM5xMB+7QfYpWNMGRlT
oNRdOqrrSlK6VQzi7EGKTPppIX4iHCLxUvWzOy6L0qOSntoEQXXsD6gEO5Bfx7CDZjVOoQf1JjKk
b3D41LWWkU9BTniz15RScvxJa7dhaqrr2g+6vR9nyiESCk8HlAkg2Gb0D3KWmDtDS4cvMvDmtV0K
gr6ygaQKGw0WiamwTElz28ikcbiS1Wbf5twY0BoIgrYwFKKjR0aZg76bWZk5jo9JlpBjIEsB+/sg
x2DxJIZVOxW1FfkY5Lu2sVEgAVqEu6TAlnEg7fbJCuL6dG0zht5XjfDfGgNDcucl2jfhiyplXYhr
NwZTvbUlQk9ItJV3uada69GWCE2xBmi9k6w9p3qtQXqRvOY1SjTzkPWFv6nHZFxhnSd8R227+qcs
dN7QXI6PFn67V2IqupUYWV22MxxpVKR4B1NL3XaGHwELAnbGDi5gEb0gFrdrh2Y/gTc7VOS6vHo6
NPyiN4EB4T0e6BGNOPYmJMSqY8HbsqTSSvI11RcdfJytBoeqgrGeDkBfy9CcsMrYNjTCIDtm9qR9
qeVQu1Gmdg7hHe3w2NIxmXomwBClsbkPaiLrfUaTndxbdbmJGjP9rHSZdq1LAsQ/7GVOzIjWAZud
aG96bKXGKtLkdovApL6qWrZr2DgNldsgsGOc6socZlbIQ3w1aTpQJrw8yoFMiuzOKuXY3szQB6fV
9fRzn+nRLsVR89TUMwpd18ocUktgDRtbSePAyctQgTmbY6CaApW1GYkg0wMMR2M1wMr7UesTjhUr
KUZj3eiDPM7YMUwIlpUqiF8tieFHFTk8R6PwW3TgQ/M9kuAMciG9/dzaMZtacdX/LIg1AOPczoli
naq199ZUG5tOVdNpk9gJRDRR9sAPSiIpBkKWiW+esA56bXELDrHbTU2OI71ocVcJs07Xk69mx4jY
ec4s+DZZoCSgQDUyukhX3lRjoF2n5MRflbUibdIc5IWTW4SsTYRGELw4+Bs769t7mQ3C9RAZ8qZu
ULXFXQ93ItPIzfWJfYPxlL9FTTO91mjjHH2cPNIXwlVblisvhykzZdcFSXI58XWIyjJe+IEUR8nc
R3Wrrk0J+PRo2BB5Qr0XjtcR/QjZUA6+QeLDyQT2wNV8xZgcSoVY4y3AS1c0BIfqIBaB4xLBoZJt
2eotDE2D0L5ECaYV6XfMX2uQxEXQEPoc2mDURVQ3xq1S5+AB+M+vTd+0zz3pj9c+Utx9abYDkZae
FT8AAfTugybs2DWpSDvRCX5bt6odQEPzcGU5IpMHIhY5syGxCLyunUDODA3lVRv15tsIwnNF+kt5
2wBLY6rup0cxkImlBQM7CEpGkFVOP6r1soCHpRl3IPngmMRGzvRm5Fw+80haCaoOjp/aiY1sp9kT
UTTZPhB6eFvAI/4ZBQY2vWG4s2qPeUtYa3d8Kw0a0tC/ed443neInFcNib3fUnAA22nspGcBIOvQ
t4X2pSVanbcLdi8oamobEAbHj+SvShh9l1PzLoiIvI9qRbtPcjE5YuyIs1Lanvgw76FXGQBSAYTb
qjNylGw9WhuWVfDmDe26bfXXSYzCUWHHrSx1SMj34gzDCqSJbCH4aMjkmrs67WunnphWdp0GM1gj
7jdUyFNJNIAuGtYJpwgCcsPgQRMZKoGZS5BoEvWhr1qThG1mrc6Y8nNfey2yCOZTuiKUPV2RYVrc
M5/5LmcGYE1gEPyeLd3gnK8OKepYcjB1i0nrgNZF3dplchiDKtyl1fyN/MbfVoFC+LRPtqYsWxkx
1I15W0let7XjQv7UG4my4eAu3sTC01D1yrG2C3sIrKzswdRmBF08kpWsadu8VhLmWa0ECFsz1WBd
tp188CY4J+EwVgBLjH5FBJ6xHTXrCzjx7zn5qWDlVW+TwOzeGczdN1oaSusEwjwv/5AeY9mmR9BH
vY2qDs3WjFsiazyIOJtc1e1tl/lv5PgCPzbDRABNybpwFabQ23FOhtWjMVpEh7ASWAcKcd6wd+Nd
befjjmLEHh7Zx7sKnvAqmr2ZoSJNR03pCPkoelyjReXbhy4ptWu0a59ESCaiCEGtTELyHA0DM0qH
8m2e2d5i1G0dUm+AdhNk5UOKFKwkchV+Rh1UxA7LJNKGegHaRIMIXmQBmPWcPp22EUQvRpJjmqtk
bBCRc5VI9kswRcYhC4V0nRb9ky93BOqg9j10paJ9MWzijCIR/6zGztzHTf7ZLDQyqZjIsXUaow+p
Jl16AmkpvbIDKq+qQs+2GdO553SEn6hXNnj6cRvoVvul5gZXtVCy21DSlb2Vl96T0cIpnxg+17O/
kyThB4pJv26koXsqJzn4bhEJQH7oMB3U0i+3sJ7rNT02d6CuDXSO2g53WlLbuwxA7gqTvUTSyKCp
11nf5dsyMwHzaR1OYbtqiEBVHkBMMlG08cYWtWlck0roXxWREbP/mMH9YG5CunCVWaABq+HNJgPa
XPX1GMxNBjTAkQTEMYUC4RQi+X/MnUmP48iWpf9Ko/cskMbBSKCrFyI1ueTyedwQHh4RNM6jcfr1
/Slfd1VmooBE7RrIReaL4cklyuzec8893ySpaAJ6KMNfQj25xaWFfHf22pnqN7FGDU939p/rriNW
PiHF8xsilbXzxi45EfB6R80onrNxfAXAFocTtn+CUxMzgqFYkm1UU2ngF4GhYgd3XdzpXyaQ6Zsk
SH97QWNu7SYVL6tXE+LLajtAy0RYB0WSOs7+TN4WNdHp4L1Q3ol5XM5xS0sRVoVqr3d2u6n1uGw4
K2PeGML5TdC1BqQFWX3kFey+0IOlEplOmnMWEv2ussDf6bS/LG0iTwBK0k/Hq7M9S87eZi3LIpKp
Wg6zX/5Gw6e/0b065Zy7J82GyW4eAIbEcfWrcOUQYsOYI94wdVmIyqHAp+JrxNjhOrWWXZe5K+BP
O2ABIu82DvjfA8lSHIuOcpjaTgDetV6/VbwupFT62RwuRhqkW5JXOUZVILpd0JnOECpnTlcG3qQq
qua9NGP/TK461SFFDKu5+XfdjsABlhoKFih1niiTwP3N6Kxsllcm1UUXCHJ8k3KT+YA5k+tuby2X
eWuk+S+HFLYH2+6WrUag3c2QzgZAvUb5HDROyQpEibLO6/6pm3I8wsM2NpnI5G7uGm9PUkR5bAsZ
UO/qiijZKx9wmJqP1gOW0aRw2W25AohFHScDM50P7Nb1kTFOeg/UrD9PBMEdoOBUt3q26kM3jMTQ
xwvESjzxhF/p4KJH23npALuf3aEjQRUrwCYYeKQSFiqANnO8Edlb0AzA2axrrpsMLgunVJ1cciAg
3POxHzJ1kEfPbqpXH54jdYNnnk1eArFzqYf9nIrYWzrYuVXRXSyVDHSwzM5aBxKFM9fkGXUOdFep
86ds4RWgnMsjKzQq5bMzAvL8CYvdgEH/KPvBsbd+nfiv7SAHYpIW0Bi+aw63XTytdwXFR1g00vm9
oisQOa2I76ePjfvncYER5Juz9zOJc4s0c9nBDDYdnGSS9PhEzbvU9d5rPfnhaJI/4QTGb2LYzB2B
MDaxjbHDmRpIQmDZmn4OEm496CTlKXG0d1pq04qaOiDxs4CRw4+37siXvw6JBu/GrCxsLU0lftQk
q3YVK18dHQPtTWbdTSvouo3rVIQUp/1vLAZfbu6OZHeRNL5t1+DnFKt0W1qq2RTC0oe+58YeGpKa
Td2bFzphotlIkAnzrnV3S84J5et+uRvJ0YXiRij8lCXLI61U8LgIA3RbpuatNqY0qkw+ILYeyGsn
ZJsp1AqaKpZsYDh+fVtdexJX6GAL39o8GqbvbW1oCje1L9dNAOLrqfBp6TmFaPIWY6xCn6fvselr
tY1ZcMDxM0q+CZ79VBExaW5oOUkz72o21kgRDn1MebuBsKPdCP03BG3dvmbzjG+Dg3wzqvR3kizk
gw0NUZuTb0VsKRU7spirfVbpcV+PnrWdMjaDKzFnm2Scm8soOrLLpr75reo4fS/yNDlxUcqXuh3y
o+GKa7veOhvi/qngkzgmrr2je1x1fSSMc7nUQRGHdgGl2A7c5RLzt+5nc1wP1AZtZPnYIONrVGij
gQexajQ9MKPlza+VcehHsf5cWtuLyDhmeNsE6326MP4Zq/K7LFLjwStGY9t0tffir2V8aCi/Ty3q
78ZfaSbmkrRmf16pOmw/3TkZO1Isy7rPZUOS/lo48cPYVV00uuw/lJQnVPmFSgGSWvYjlD4AN/ib
jkm7kve8uOMLO810FXQax9EZu63XTu+T47FWR2gwU0TpM6iU/WHgggKSmepTzEhhky5SwqVnwqrb
yr/tTV2dhxm+00AkIPzgMhkPi4XloCqdnueiqvYW9HUw1mP6Lkrepkq6INxy6ZBtoD/jlFhiroHy
A9p2vyOw7rEbnTsxLsF+XlQRkcyZXXrW8TaynsS9p9p7oJ6mB1xidm7MWume7GUTkhyR2Wo3tP4r
MWwW8cnpu084szCJKzOH9Rcd2Huh4o+8L8rfkC7IN9UySuVsRnrWAvYLsbHgyeZPM67do88a+DYn
Vji0Bbl3A/fcM9NoGI0IObs+bfJtreaRpaAxPS+uwRqSwVc58YZ2y5f9axEq36BZuHyngl8xqZxI
ZZCOrYE+Vts9IYJ2/ZDjwruG4FZbcGEAKsUAGbKgKtpqRZRFoQv3uROduKkrTiunmg7L3OpHa52N
XZH+aEz6UR9L5T53lnvaI3mg8R5DeY0n0kX9lqnkzilHnuSOgH44MPPb0JvyZ96jgfGda/zHnMnz
SWSGeFROyn6lrctXEGTOfTx00KHtFi4BIclblXS43HMw1ggnFlBVGuTaJK66N4P3Xq8XWzmn2GGO
78dFHeWzACxYE2Ufq5xsSGJaXkrkhluT0vRnpoEiAm/KDuOwBJsB4nxeZy+8ZySaOs3PYrBa5KRA
b6eS7LSlHl6XwX+iILsnS4C22RJfaVA8D2WVHTHzyhB4WQWm3AVGtcZcNfOECrHYF3qVYcOX5Rbs
eBhPWQUCeC2OcDhqa0P4ZnarU6M/G+z0oDdU8/1Q+MsnMNRrkdFZ4QCaEAJqF7W1CwwtOAc6czZ5
ZUgwcrHmz5DMvOoFxo8HuQWMBWJ3oNWrFShILP55KIS9BePzTq7ei+O486vN43pIrbo7e6XynpH6
051RqWHvDanYdGXs83G6Uaz1vu798qdOtHUFmk1EjdtmfaO8Aj5HNZgHp7a9kGYATvriEcM/VdhP
Nm6JJXtqAKWBMDQr39/aVQpQhYCUGwO29GGin4/qMgX1TK5yZKrAOZRgdsAOlu6OvPAmBGOvtgV1
UOQZhiS72llCq53Lt1YR6qgF816tIDhlVXZZRb9sJFG2R2wkN2Zz5ZP2invUmnbEoC9nsqiNByg0
2Yud8a7zSQcnX4D61cFAFWCIO+lbdIquy9fLL8kDq+ggqQa+3aFG2a5JF6TCv+Pc8qKWy/O2XZ2T
juuztFIL1FSLuaIaO2IbSf6N7eVrXHIVlg1FCjmp8OTnstgbTj5SAazf3lWFwu33JDsdhM1Atq/0
QT8wV0qJ2+i+ra59N8j121pmehnna76li2CydtbDXJQnYcfkEyT261pKYlsI9WyFPLcTy0Ki1+eu
66C88ZhsgEqc+xoETh6MMBVH69vmamvnBkpICcXLHA16A/05oqbY1KDWHD84bkDTvpbLwSy79A34
lYEjolJ3DQ0FAc61OBEq50Lp9b2Q/Ngr6kTdyFXceD0zXWHtW9jFFqqntNoX1Qr/HvAZLDvyJW/a
YCCNWdDnzfDnmTKMXMu+GeWep3emFxxTBRhAAQgj+PPKIXJhn2Awzb4tDUCwMV94IrgCjTQFzzfI
jSXMwzSQkkVmDbXewSMsejWTr96Ob9qivsC9zDalMRPQ/9CvHvHH8z5Vact4YsLt4RpJ5Ltet3Mc
cQAvUIIdCTZrW13rvnfswYT2V0EEQODGXMrHcY1vfN8Ava6CBhVCo4fk67a1g9PABTcM/m7BG5xU
60h6egWOsezussY+d0ZFMHOpXxie3pOtc7Li+aHv+fQrB0SilbtOWBbrdBjH6T7BCrWps/Qa3ppW
93ke1LtpXscnnxzX45Ku70klml1qfHVN9rXa6PoOaQcEvjIYIQidvdFFpjtfdnCQyvWmXsbxoBTJ
nWnGo6Io08CiBkXzqnX2XDDz6gb5UjhV1PbwcGaj+pB5+yvpC5zUXBZxRTgpW5nnlIsejqZ1a1TJ
IyOWcC3XB0G891EIsD2DYJi2tsSS+qV6nQ39OxvtAzARUsSDmQaoe0QuyPeZN/mRv1Zqk8zjmZ7u
XEwm2aKrdZjxwYZ5HqtQ9kF+q2bTuEjFy7emdetk5qnFyczRU+bQ1FXwtA5EjuqU9wyiAUIouR3r
4BRh27okjOsnVy9VqNOY2KigjAKwjfakmkOaJ7hjRQk1Pq+KTVXo4a2Fq7Z1VEy6Qa/OeWsewK68
s1VlbieLMokaTxNO3QfhWMSoT8t82zSYd635R+cMBwpJAyhJCdwt+/a6AOTPoDQ6WHfw52pfNelH
1qZn+vOTu3D3x4NqnmPLPrXyp+uKt9rsbmwzibr5jtIgylPEEI+w21OWDbiCkebpayZzgtlV9elb
5VXfPVBoSt1819np+xQP8uTM/njjD2h+ImntWziUj2i5RMd29nOOwr7ppvWmH7oBhypr0IY1GaGQ
00cqOF1ae7jNG8ah7nDvLPUNkbsfaJ818NavoKoRwMBDYJtvN2Sen82WlrpLLeuoOnFFVgO87UBt
pCy3jFrcEdZNYH5nddezKTu2ml2NYH0rA7MHn97sF4wtFblWoWaWFkqnaXnOhHOzQlVPkidCTcCh
3VsTfe3sf3Lc38b2r6kvGqDWFtWeXofbWYJfcIr5V+IEGkY0R8TiGL9z2zhYwmuP7KgcaXmqI06v
jFGLLn5McV0YN6O1+ATUunaGkL0msovwhRVMtAs3p5C39YY2/aUxgoV7xbcTjkw5B3jZZPfZi+nK
bVuuU077QYnxJb5+VT3IBwwRJO2b1TgUK8aIs6cJEGhHMEI5C+xGqy9LR4tetlQQtPv5M/r+L6Mw
moPBVmkLSSYq8uYBKONFA+jd5Clrmso03a09eh9I414kGut3XwSPHvZBqyIcLlHFcE24bbc2KdX7
Nv6RjjMdj64jeEY98mP+tlipHzpFCWbtjH/cDE2Iz3nPdxa2Y7KRACsNRlxj0fzS1H+mIONMxlZL
JVvhkVtMJj+mszOwrENrgwPreqdCm2Gd0FyBIS1Y0SlPI2/RuOhQmin4BxN4Ib+V7V542IX5dL3O
RDuftNlVd7M3P7Iqs1X2sJeOfpNBKjeVHIKfJH3uTY8LL6YRYib+nZQW2JNp+ZXl/cYERvVt+oDC
up6FtYUoNKO497vk0WxpuRu7kgwloVJ68W7062y7xNkBGEBMnE+lbt1UZPtADK9T38lw8apbZpww
pWbGJPZIsElMQY0686MuMMNp7tb1SmZMgLynVvaB1IU25qmcZDwGbVq3UW8AV6rHaut5auHsKZ+M
OX82XZv3p7/YLgaJuPkceD7Dvh2efThBW1XplW3T9bO1gh+g8D5F0P9gxrhuDV80oVXNVcQF44Ww
Fp/0Ks5Qdyynk8ikbnZwcFWf9ZQXmzUZYBVWgfMyU6xv7V7dWKTjRZXPUCMz7PYRKIsbNUN9KNOB
1kkB260EungMZ2hjWG3xM507N2wK860ZjSGC7+NAMinL0F0xp7U2F5QUVfOoFY1TAl+DXnLp3ugC
H2NSpPZgtrB4yjnnVFqcgx8bXZjKsQlNx8oPnh5f3droL2acxtvVt7CiQvTapXM+PxVOm7/CxUYY
dlT/5EukOKWS6ZbJn7c1Zt97knqUD02tP1rlLNQfvkXggarX+7keYP1waT6VRmo+cxPYjzKpKdLA
AcIvJ4h97eBZCE2J4in5bq5ju5dlX/Fec5bH5mQ/tk01AZqgVIUektgRmz763HAFnq20wk3YL/Wz
vdTO1nWzx9oHc2wQSLuhK6mi1dLBw+St/km0FScJSVSb1Em/WGWt9iVFMtCYiSgDizEWDgSxZ7Kw
MHp2k8Pals/w0IH+Wvb4UHRuS3VY5ZtAk9enasRvkq2NwehvR0qDk9fINDTYWzjURpxHuaVhBw7N
fFinerdaPL2Lyoyt19nJOyc2qGjdf04r2ZubGnAc62EGTA+3FlvTS9qTlTfO0ZiF2MIaXEKCGE5F
KfoQgEVwKZJAoATGmqUTVueeleVUZyHWlHwSUillvjyAxsMFkJss3NlWRkqjm3FRxmTmFZl9hzFh
flCtcXXfmL/tgc8LgpT97NhVEbnGwOCx0yup/cZbOzMbmIaio5tgSD8F8RMR28h2IwdnE/L1sAlj
19kSoS8YL6RmICzN7DjzAGVUh71bHLTQ7cEa0QxQFz03Sn1/Pc2KN3Fc3O6YxBNPMjaZRERQNRkz
9E76XOX9clO7RhMVkzvdT/IqOTiTDPu4qCikIDZPmmTMdekDmJbTM+oC0AvG6A7neawPwA6Dy7z6
yVkMQMziucBPME3dfkxbmNwCliqFGzlZjZ3Gt/MwZ0dvTu2vNnXWaAXBck4zgTl/cJhkgSDiUnCV
2g8prUjOjG3P1NfmM2tK55Q6cYoMG/uQ2LzyZ9w7RAONpUWBiI9E4BBfzfgHUMj86AWuOA5tvx4n
oZ0zcdJQ6JSXld+E/Sd3/ObGCVVrrq/eOJDeVAxAQ73efJT1UHwSH27fzFNFd6ri5s3xJ/sHQzIP
D0xcEiAu5xB7F3cFiqkTpeuiblE+k3BOEnGp/C7YuLZZoiB7iKkpG7BnUc1wLDUc9SaVrM/lfX/s
dIGct4z+nim0/daVpnU/8qEcxVANp47q5jmnkn8M2qz7mYxigcULCSQyS3O4Dtvw41tYXNIB64w1
tUa0Glrdz4hmvx1DlXtrRW4FP1tPYzjGOcJ3EQdVVGd5QVxMa6DkDzqmn+OYwV4NYlNjS9hYupY3
65hnF1DK6097rQa+Ix1pnmOjvzqzpb+oq+CQLyYnI1CtPeQT5xdPPdylBC4U/kX/cR2HPvRhmQPX
IR9qQY923Y9EKHXbdX61y8eVFt+qidvdMKF1WNOqh1ntF6l4DZPy+giIbHee7FndD1VinWWfGFGZ
ynqbAUIHGM/IDjHU37f8nHhzbIn/rZ39L+145cHqEa5TmAfEDZSrZSBQC/HpeTMgR7+ql19xgTeU
aSHD0qRKvkZDTkfTtOWzbIusJ2LGmSIh+pl5DQcvA2k0PtQAz4Qi6QTIgLXf/s54cq2s6i+Z5MPE
Fuf4Xy6z1geGotWXSL3pdx2M/ibLYgQ24bv3Qyc56Ns5+T17Tv6YDqWMpLYZ+8XxdAO3W4bgmJjk
WHa2Kx3K3ITr/lw4PRs4y3QqPLs7Fp6DdWLOvfZtrbl8guKHSmTSX5Wb4mCIdgqntiOeNXDiQw46
fMLlvo3npUZVMtgbqCefTXdfXZiLveYNNyd4VJ4SM34qgqx5WbsF8m+CqlFvy770vp0EEGRv8Lcn
01zcBIJzOMuHbies3DoDPzdDiLcD1jNsPDFq95dpBMmlkSNjphyuL2Nfeadth4iTtoNy27UdfOo1
5UxUq/sLqNDIehs6S5aB1g58YOuTRY2WTMmQbxqmJvc1tryd7oV66vsGi0BqYBaAoIVCV3HUX43b
ux6q4c4eeTmGTupjw75qpHxXbI28pVWXtX2q/Fh9ZTlDSFMVb0ldGRu4eKCCCQVz06i1qvZTJl79
NvGebKU7czuwX0ywGhagZcRWs0mNKt+3qv+acqi2vdN9pr6c9+xO9/d5O/UhJbg4CJIrL4Xj2a8y
H/qDky4lUzgbaWpuqPR7d6G/6aydWUOxlWOB08MtprBcG9xqCWTf1qKYbevlU7h/8N6neMcUx6d1
9uVWZpCEqszKceMzL14hKO0C32BePAXDbb/mHgMTZkNJTASzNdnDpmVw87OJ8ddNBShHjfFnkxbs
tKygxPZ2PCN0mUl+m0h3BLNu28le2A4PZVq5kdcHr27q803gfi4+lN11d/Xsf3uD2Z3FlHAo9JXJ
zSKKF878cas8NM/h2SQE6slZGqSCrraPsYac5CiZnxY0snMlmJoP1WiECD2/y9IrCaIayvM0ZS3l
bUYm5zQNTxP+TObq7vTqznHGgNNkvkFEOAvJOUKNXdX97SryJbJigOHkGeU7ryCGT5BMdec6HTgu
Ux4Bcc4RHVt5mMve/Mj9eLxZ1MQ4WeJdgh1lvmSdgZMzbx4px5pwmUTJ+6eMu8nt4clLX0Y41Cwa
vyJnzIgZNo2HdEOgJX110vPjZ1g6QYh96mRaMQR5QF4YoW2lquvt4Hf0a00TXDD9Z7tBUk0bTLfD
2Ct+Kr/x92OAaKWUWR5sqIEHLuP+5HEN1UzaJnEa6wmS++yIx1QsUMLrOd7bRvwex4PYzyo3zrPS
4ituO/6zHZZzLkf3qFjT3jtmqo55V3f7ph6Tx3xGF9iMk2tc0nacQme0x+8BsnPNz+Y8BfDLyRse
V/w1Km32Ml4Z43fjt29rTMR0+/fwu5aGybJvncH8ZOHiMpFqbcu5cTD7NFHZ6+4rr+OZj1DTRxRB
8J1rqzoBtPTuyenEmJ8b7zpZivPQMpYUjii3bYzgZMhxgGRnT3tUv+WyZoaOkrKqwmEd1nc7UTJS
pbRD21n6p7ILuud2Krvd1NnOkUhOEU3cDR/pVO1wvG3Grh6RTlTopLgsDFM/IqQjg/e2swEB296B
6Mm3qfBEsmGgzd9d1104lIrj0BJ3DIB+Jszrts6YjrsGgCY2oiOD8GjyFwWLsK9umpUAJDWZ4/NY
LO3WGJf0OV0xjclE6G8fjQrRbe1u2qVxt3IBn4mowQSCGqLeuLPzyh/tb1zuXKDp4lvhouT9HMa9
F6fF10ou3svk5MOOgyE+d3pUpwr7J4ETdrD1VtYeFisfvix8FZ+G0/se35w+jsrRfNX8VHveXecx
TuruKfD8Vm2aTqfbtl7bKJ77KJmNdrsAiztZI1FjYhDLE4uSCxlyjh3JpageOqvBCpU3eOJBFmV3
SeC7B+LQqL07C+STV8+Pq9vWUTYvQzSKNrjtGUq90SrTYSqYa9/GrFi5ixv6oCaTSNtaDOfMGpc7
OugXaZfLnjBVl/jgRLfnxJpempW+VrRrG462/zWmrjh15GHjgkFYZvCYM4rEFcm24SMZOp9uVn/7
cZIhBaToq4Q1IFt4zfTbFCujnxxeOYdqNUT0qhUHPj0GaX3mDyFje1/WbnZ0mqBhtY2RYbwRSWJD
q+8FeNay5H8uito4LIDNDz4oLnje1acxLXhAVzLqDl6QgjRPF3xRPpuOsoFT21VNxfzVfbBzL723
4poJl0y7h6Vf5+dUElLXMK1j5Y6JuSrzaZ9nxmcx+1mIE8s9uA2jk/yaHbknNTE5Fb6rIoaidmQn
HA6Ejo7tBf/yy2K49b5zmuJYkZsZjhCc72ClfrhYV05pOdrvro8dJVOj2gVz/OoV84+U8L4oL0tn
iyGCZcCaR6qL7fixzv2D6V6mFcOFlzafhleml9bvqke387go/S7CvGKtqcHeoFrJqMf1njC72HiF
cbcWTYqSb/9oOJBDbvffGXDmwd0n7YNp98NFgCG/eGwnrtpLtjHwyq2fqODWLJYfvWVVkdWMiL19
5nN36YrbFt2uKCUtTlXa/nfQksS2GSRuKrU63naxzX43py25fOgU28HFBNoHuPHYtHofAfuGVP+E
7pixNCJMv96TxxF4B4Ja3bc4ID6AKK6/xVJXz8LEiCEHbT1i7Mg5iHSF3m5ICFRj9uYaPWuf+P6A
SWNyjDDd49I0xCHWRnNjBHSA28oVxcNQzHiJ0Gxbxn6xbH8Egv1Y7DrNtsGEdbAYweLTTgnLBnSI
PbiwQnywXB9T7ewXdlMZcRnNvUKaO86BSA8LyGWGO1Z/JheckhIgQdxP5akoJgElWMeM3ZNketIY
7/aYvbixpiLeBrgSn1uzLiKq+uXQxBnQJ7T2s0rNJMQ2geIz0uB4zFM2f4TUxgayRBLkARKt/cMf
YoQ2aRnIiPlqBHfTTCE+JVmwDzDb/WyZsdKOrxidxJhv+zGtXlvPqfEfdmghoYbpGrleK/ZsEZj+
CcIa47uC3uI2X3oAECxcprhtPPchlQN3JRkPA93E7x4Z/6KdLM2ixBv937LysahpfDsxE9F9XK7e
xWQTh3oqrZ6mUgCc1AGq5JAtPwKcqTe1wTphkyMfji7rOHE2Zi8jxikEqXE6DV2DESIOam8HtHja
WMCB+EFwABtL0N32OFeR4jPsBkkhH6VZYikxRrHJZtx8VCrmvhHtO+IjjNQawvyaYCFf1fiTTJHy
R2DOw4UePH4p0bX2QbvWN/Waz9xnKU1JwwPapd5yoCMSoWWX3U2gqzTSNEava7qCb+jHgXvIIkxT
ecmNV+f9zdhNLAPIDC/HLNxx74NOv1RxFXyNI6pe5/XxVpZzd1A51Uw91jPwCiYcwPhGcWBlY6R4
9ahnAlo0teChnPNkzZCH/fajc511O3MWbrwsnc8yZVGRishTB5fyAWAC003bAg4OKXX4NQhjTkOn
r+t35Oryce6xfdQpuOaW+KOttJn1rhYUzqHS03nWmCkJFWVnpqQnuSI2mYEV3qO01JMy23hvVhnz
uNL6wEijszDnMvTtLj7gmK331RRbx6GROLicxM42deI5TzY81/OCY45nv8vDlu8R2g6w3glmLhtW
Hkq+MXubiQjhN77k2SV2MJ/SJJevQ0DiwEZM3oJ+4/dqG2h7uhNtnHwm/HqY+SNdccblWTfgy/ol
1TdWCem6JyJ42wQJaPmJPr9wUTUSktlItOLMRa9/crG2R+RnMkdM0vZHDzKDfiCbDgnG7dAyFn0a
LdCybTrlxyrw+126BvNv6cZ8FwJu0D3XTxPWXOUMVydoGkY/spPSZ2uyZR2Hc7lPC6SaZHkDEyxD
9OHv1dR6O9o4K007WVRIbrtxcLz2U4mWsSUGoy3GHZAImFImdkTgb6CTsuIh2/nn5K7NJskZf2o5
qiibUrVv+QZezGxl20ibwzsj42Jb52yErjSrR3PxvZui8TOcBHH1mefFx2iZCJ2KM8SRLHXE9fJh
GPXKaozj4g3vjbDBz/uYs8HACn3BVxkEo5vjHgFW4yWar4MD5fePNcf/FhbtuS755+9s0r9QTPe/
6stX+av/+2/6/xBgatksxv0HmSn6Gr7+x68KDWy5/gD//j+frljR/wqaxp/6T2haIEw4Z2Aq7MB3
+JV/IUwtoGlMqB3fwa6N/HdlT/xfaJrt/5tnCRutzJY2zonrhu3/g6bZ/yZQQ5BHXJsNooDwzP/9
v/7CEP0Xpy75Vd//a93yz5zMv6XFMTTipQW8OsB+AZsI5t+2MV18LAlsh+QeNstyr9y5CEe37Dau
nowLROKaWSPnYucP9iZN+FJvjGYoDlCBhrPXFwq+VeH4G7a4p9uGhz+iXAbhFAcSMLYgZ/qf9riv
L+g/10b/eMFQ0RxHmq7pSeCw/PqfNmq7RgGoG7rkniUS4wELCUKbyPWu6EQSerp8b2cHpbcK2Hoy
EBP2LVk7/7Ds/9f97etrwLEveMf4h4/vj0jAP72GAYPU4Ehih4zMc+7iVYqvcrTaI0Zf5pS9mfeR
0w7q7U9P1n/1Wf01Vez6f8sHJAKLn/z6L9cn6c8/ukrnvk1EX9+rvkq9u4FVqA+39MRlEXW6J0VK
ntemSZ6JuL0uT4y1JTZBs/o+Rvc4T3flXPkPYphAdE55Um3xd1r/gMn760b4Hy8xMC1YlKbnBC5a
y19fYhnb/aKbqrgfgqU6Tw7LKiroIVh7ONnag9lK68iioHuxRzX/U1LTH5/9X58NEfhSCs/huyad
4Lpy/KfPpTe7zJZBX92rtLtkZqOenRw1VRNXd2sw9r4hkxBZFJYAgG7H6o49lokoKNLsJl+UFf3D
53X9PP7ycmxTOiZBkFJ6wmbV7a8vZ80kfc1Qp/f0CHylxsaevlec/xczmPtyp4yElRRq0Jc6aAUT
LbbzNsJtlnNi1FVym1eixFUwLsOL+c+f1B971n99dRYKWAA+mStdev7fnibXyNyUxA3/rm3MmtFA
vV78SfQfFgzV/R9Suq/R0liAGU5Flhk3tVXn//AW/fHI/vVFwIbyPMiR109N/D0ZVWUDi7AIi/cz
loy95+rmxaKwOE6YrR76CrTdxg0GNspyNbRhqdwc1W9U+PGCob5flKLqNrJCErmYFK+L4zxRhsyb
xlU9aHTN1qrRD+6Jrmj6jidLPswOTDY4Hay25PNzO+sJyzjB8Thr8VXEGRERptWs/4e6M+mNW0m3
7X95cxYYZASbwZtkq8yUMtVYsuUJYcs2+77nr7+L6aoHK60n4VzcyQUKhTr2KZEigxFfs/f6Vi0m
5HDR+1n6hD8sAbMsJuNR16cGV8U4HQgemoXfoEEMJjd/Rn7MrUYMXE8WRTSK1RSHxlWVh+PJ9bP+
5f2V9dpAzVeGJ4ht27LBi7Ku9ItXl3YMIZBDE93KsLeuVabHeLCG7ksgDYF+B75nkAcCc1WR0j+s
sw+IA29dXik2QMswLFMpDqc/PzPfTSaqk314W2uBtqctEa8EZLADq7S6KvocNRdqgHID2O6lgAV3
+/5vf4Y/vl40ro4Ii/PRNBzdvJxSMXaeS0HOT271sWJVdAFixtJV826npv5FOBIHwLyogQuIIyL5
7JeoHLTuWZkwkDcH7HxX0IXE1oqma9Ugia8WRVsL8gfAFouRiWnUSr0AJSEBd7nTwkEcm1IPtz4i
yWQh8H20S+q2+bRQyq0ePG0YP0/whLFY4h8WiLmYE7QK1cBNaWkmjlGOjX3Rh4PfL7KpIX5Oq04c
YZvrwzJrs+ZRufyzJtz+BZ+zOlDvSr8Eelc+NvS+9hZFj0Nw3titSrfvoMYVz2lY8PPff7pvvVzH
4BlZBkRc53IP7VRtZn2l4luNIx4hM3vcbSFMf2eoUMAmmsbvAE+pNphjsNZGX36wuObF8/rlzgPd
HVMwG9liIPVFQJIieqcc5dUn+g/F8+gm8xc1v0xaSsWzzGr1wWEuZpjFxRXnLZAIiKG28jeu4I9T
o7FF2iaa6k/EN3zEMVj7fcLgGExmTMjLmdy4UmGI50y3mYpO5rYaMNhoOAR+R8+vgrNXwdjfB4bJ
GS+ZLCIYc02M8frD8uihwXZ3hlOgAypqnNrdFC2esM7zA3NRKT28oUPmrfs4ja+bjNW0wL4PHyq3
6XvjYZqmqPvihB/NEvrrVDcJNS3FnF4iT17P/Pd/PCEGQvgFQY9+sq0+3Iqhq/bSMAMK8bn1LHKE
n9IdxcLPp/CD1XAGu1y8HGkpE38KZ4QwLk8poVrfwUIocZQW9mPBgHJyzizPFhXI+BcqnuIoSddu
TRRhSx+c12JiGFpPDkc/Lw70YjVmfX81BGN+5fh2M/zjz4Ulw0YkTMvS5y/m9aMp9ZrOYWnIk272
zWPbmOSHZdt+pZZRXQfzzFTGuQcdZgWhkPEk1vf3P9e/Yx7TnJ+NaQsaWCapxOsb0C3grOiqCENz
V/tcjynVU8blrYThg6ysmnBrlyK88SstQJUZjf5T53sR/CN2mkeIHP9s6MF8Nr2+nwt0DJKFtIv7
QJ7oKX1BBb4XbvTrg9/5r0B4vgZXIgkQhHuXi8IRXVQ5voNcuhpDfelMTctA1SHfZZi8rls/8a+j
GPJ0pgNZpnyurnyENzu7y+JdgFKrXQopmh85jse1cFv3g0X79+fiMluKINix+JitS+iPTwqeSAn9
2h8841rGsmFYVog7iRRcDxOKfi6tTDuTzp7JJuYH+9nfG6grLN1BrIkpyTXURQhuNQmDkIh2b6ue
iTSLJLCaRydx9KONuX1pNyZJ2/vv4wLlwztHrm+aFqAkIn7CuYv9IYghWaVOG92pMKmWbeBLk/JJ
jhUkz3F0zNso+VABv0U0N4ndVMuE6Zq3VdZqa7tIi+cpc1HlVTYjvmoXgfWAvjKwp/ymYcbYHbHf
cOgxiHh+OD2ds5Y4b/VP7/8W5/FNf241UknbJp2zlCAa/SsWtRF3ogUc2xNcj+LarYzyoGSJJruW
D2OTcAz5Isbu2mEDo9kdv7Rx+ViJiVPKL328GESaOyuU0YoGOR1GWnDBqust+v1uepNH2ZcINJaz
6EQ8fdWHNt9S/KvwiTvlJycw+58xfrHbcwSQR1a+c61wuh+IQ39gt4LvrM+Gz3hQw9d0MozPMcUj
9AQe0W2Is1F3Ku7QKc0rYywRnlIJ35R9Bxy6px+HZNQ9echYkWgCjG5G5aw7SysEC9NNt3kPM9Bx
x/AbnmBZQSNJGmx/uFC24RBxhUjvbx0b2eE0FU8au9x11FB17FTbPqSSwGtSJ0NOEa2hyV2gHNS+
pWj37mpkKWsrndTBaRrRbuNKD1C/B8hRjSb+Fbha9mhLM9/5TWHQAB+6/BGhn36IaDFdN200vTiB
IZ7D1LN3jlQleEaCtaxURvjBKr78bqQiBBAkrbSRBEOwLjZS5fbZGGEdOqGkIxAbWpIFNUduUqVr
t4uGD4L4tzYxDjSdLIz8UL/8aBiwNbmdhVqNo7R5rPqq3I7AC9JFWg2Aot5f3Bczqn9vy5SfWNX8
x0EX+vqY0FQzGJmDowzLGxFVWNTdE8X74OCk9fCSkmRBisEqvjA1Wm0knd1aMrPimjj60aFrBb7Z
5+n7oBVWSISYICL8CkKB7tfb2bl8pY9Bl31wuJ5Bcn9+khwm1M2kMNnS3shRJ+WqXhm1OJVtMesY
aRsvKyL3ayQI3FLmWngai8psDjbi50+2lD/cOSRuka79anqr3xtsFFBT42xh1VryqeMjffzg0c5V
hcubNFg8FM/wmXC3rx/t5EyC8go3WZd6BwEFdccxs+NsI0XSbv2kcHej63qfmD4ujig2e7R/4SrN
If2pLvypmOb3EWTrzQfHfkb4rDiFxPnv/4jYuCaGzpIuej0pdahr0TwCMWcHDXP7geEM4YHRicMu
MaIJq0mSf+2ajthXQxLn6JH5oDWteR3lDWkJHZAXGQT/rcd2Ln+a0uATvwSNQaVhAjSWDupYvTjS
ak9uVeR9dvsCcXZdI/SLiuQKaEx+0F0dy0ZBvDdZzo70vDlpfvAB8Oyvoh5rjUiO4pqco/DL0pWP
GwTSXS9ObtGrg8zC4rnzCjboJEDsONpGRQeEh/nB6pm3lcvVYztMZqFSZLnysqjntqJNZlvOyc9c
/7vR4lRXLXPqCTbrtWZM/V2EivZQuYV9ZxoTDtxzEvjfuAvHVJbLM5CS4buv17Ab94OvDVitY6Tf
CUgDp0aVZQXryBL+gubhd72cvG/4AgFwzH+etc1HBPw3KlIUtAUV97ko7orLugIzyFvbHIzpROUh
OOQ557+YHPkSh1Icba/PkeAkx6lnRjgWOWpnjGPcvv8gzqnM69fBPUhOf0lIT/A2p8d/fDh2LwoE
hFI/DSQeuI0tnTR7/nB9OpDJwkPBDiEsjq1NNk7BUQaleBiyMv+Zt2EwrSypimeGLFGWAEPXPMbI
oHdaJ407G97cQc3pqx92+a4SVk2nskcpl4w0QzHjJOEG+59ukOCEhAmOTdJ7rtMyHuDDNJ/Henng
ET/za/LGBUvPtC6r2EnWoTdv+3/vEQkNsKO0i3CLKtC+w94sDhXTA1a5X36LEI/dc6o7d4z+VQd4
6iTGvpLbUDfG6yozHvzQkutBA36Tu0DXEqUmkAiy/4nf1jzSJvxSmR1VjWHqscEwpQazaf3EwThD
Mmiq/S6RDoNpnsoJgc+qc/GoIlAt6YQGEo6SMYz3kC5KmFoG7IpogjYj5mrqECsq2lpuqgMRTIy9
vaP5NmmHronKfVvjCnXjRq1jvc++lKlPPcMJsjXu7ByIchXfKTn4LHzB2opRNzfCFajyefoar2pn
4TTbw60pP41u0f6aGqiUSGQQY3WGfxNw7mzdxJgQQGrAXTpN+07fVWfU0Bz2mvwzGSu2NCpMueoA
fGTmNsLGcOMlzrAlZ2OpkJU5d12f5TuHvsJd6YL9SAsgHlPs7aVvf9axxYOHkFtf9+GiaEUbvuQW
ptpz4NxNDWGKKJw9nLBoz6ypcKuoKA9pFGxilFV7TNgDPAWj3BpeNxym3kC0MpfBorbrEX2W48/M
DuJjGFH7TTOPODNN+kNpljWzbqT22cn6n9kUu0dmQUUFDXsPupoHeDAw029p3Lp7cjJt0zYxrKJI
BCfHxR6SIulB8tOGIw5ddSuSqFuhXLgOYw3YXt+KfIfkvHlMS7O7h1zFCUQ36skWSYnsphYDUyoh
oizO/5LUE7BdQaUeKhFDFmnxC9oRI4tkD7+gGtzk91kFANHAIkHVt2owd2noX5+DqFS7lKD6lsE8
+tZU6HsWpcKlQUW5TRfunDyGgZEDYqJmXLYlj+H80lCWGkuPDt33KI7lDdUYe5vVtPnbzs3QJhD6
X409Nvu+PjSFn381ve4m6YSNzNLBEKUyb8kBZ5FFKIQU4H1Xie75WyXH5lMBpQ0tvFLXoaqdfRUn
w7KBfLCIjbJGrSLT+HA+jTD2hoj0y4kappaZn0gvixsxxuDZpaPtiyRP1gji5TE0wnw5Ugv+3udl
fpvBjd75SutW4YDYocsE1MmwL1Z25zdbRLk2+B0X3IKZ1u5Nmbn3HXSl68wth6sK5dsq1Bi77LGS
MWP5CCYLGYhndNU4PPURlEqbIsFbNRg4l1LqAXoym9rCGGrBSqDFWBpFJT/XZUi/nZ69xtwm+MAu
ohSrAMSAbGWJH+tJ1LbBVup9S/0kvm8G2/7Wt8EXr/bF2slkuvVhJ94m6BeWRYX3/7wrBnxmjxxD
G9oo3FiYtSsE0umSj/HbxOZ8LHX20rruvppVgPhgyPLupXJqLApzwhE1+IoxxXQYnpvO/IYJo34k
7G0e5Vxf/V3KH8qERahLiVFqzINvccXup0XoTvg9adZgOd+KEiPW5JFAjWPlX3sYxrYWadBjCel5
7aK23QwzeaBu9fo26mE5jbLxT1ra+Dt0BuA4VJYeNEGrE328BjHDkQg5FracxjVClYgJCk752Yl0
7+gVVkDRxmZ7CSM1rO1mvGcoBCOwdKt4RiPJRtgMtCWYRRW3OPwtGnCm4pSpq6h8Dkp0L4tzpeT8
9JLRssDR4n2JpvTFK8Mc0R0zr7Z4gKHykv/dgMxMXnAlqy+mqvsfqT/kN4MWOicrzbUHjC/jvu4N
tamG2tzpdt3vhJzQX3pNvZ7CtNgAz4DhxmhQKHVRAaikKpdWlDSPtjNSCk8mQuYpoE5z3srGwWge
EeriWQbiZVwFzJO/MyLsdGU7qD1HjvFkpezqrpl/MkL9Zho4ZaeMYVeLQmvUwggxCbc5jFdNTPt0
LPMt8Ir4unYgMYX+yNXGURRPUsM1NyDZ6/k9c7idbQOGYHC/pI0sfhaNRy/OLlAh4y/Wn3MrvM96
Y0TijdMGRd/B8U3/yooTuamSyblpTMfcSWGoKwcY4dLokILOHNE8LJqH0cAL7VaOWhtoWm7SIL21
rD46dG2j7pw52nRbmzd3rnCD2hfFkojQ3mKF6vu0ezB0k2LC5K4JSqef4FSnm25M8t8lx2gOjqJQ
k2h2I3sZ8qq2SWdS4DN9rV8i+Mac62ORsLRAv6YEliBPcWtIwzmm2zLyOdu04AucvGtLUxFIHr8/
6D0izrTP9U8pfdqt05TjS0bct6Iy49uraAK3tpicpn7EG0jruXXLcFV44ofUh/qzzAsNx0aE2Nf0
hLGEG0ppro7GveFKxsZWdoozqqKn5pXxTRVCepzwigIujY9iaE0cuDGzD2iVbCHioPdN+585E+1u
BAK4fUxLam2W5OiJLcMHI9YtrOXtjNPtvA1eE+8+0YbmYNhNfkqykRKf9MoZ88ZXj/xXf6RGk5yA
jTBwIhhF9xU2Vg1hjFLpOdwDHhXelWac/pw8k3b+PCsvq2N/UWuWtcqV9BZOTI4nem5nYUQoVeVY
2ieb/vMik+gKG7cfn5JR0/ZTkdWzPrE6Mj0o3JLW5Dtbz+TS1EuH/86tFp3VkGOoNWtKPnzgn70W
jiVdU/emO5+QZTQxFUSWMOnNrKIDYWD6r9uIr3xqXU6zfAIAbBY9vrf5WzYI2vwyN+/buXiWuTi6
wb2tqSl1/ipOeFKt41Aij0gBTT4zx30Yzd46tPjIt4RB4lHXANrFyJRYdsqhvRDaqD+6yLnL/HyO
imf1QO9b1lc9GTR+/Thw7gZD8M24iW48F4QVJBFVxdldYoKKoDTU7DwggviTvi/JKOc4Ej5B8Yzy
nr/CMx/xBVhOex/V/OmECPLg22P9xa99VqDr4MAGMCj3VHCCfRgJ68UFM3is3BietoNMbIcGqz6g
QTaQcE11+V3Kkssl9GYpuU446JDYfPILRzs5eWhtSnMa4D6IKdvl3sjua2g2VN8Ozg3eos4a5a3E
SKCtxxKIwDHykPiFYTzc91l4ij2znJZdN0ueQ2V3DzSY6h96q3VfGjpl15B84XdYJdGEow+TvTtX
eUDhGT8YP6B90Yl6kceWZn1ntkX5M68MOtEwxBLAwQX5OH74FiNA3YQwg4wQjbGxwQ4yAS0qh2d2
HtzznaUoaIM4ggPiMGanKvSvqO99E5tx0B8GOta1U8h75MG3Y6Qe7cRyH0dzcHbsox32gJ6bF7pG
1JXxleX0Rj166waBxnq0Im3FWkchS7zia0srZTJqkRtYwXCwL0y7uFeeHu/o24zrssben2iWeg7s
or8WsSM3gdn1G9P2rAMDtPcyUhlBRAiNyA6+od8gcgugOp1GrEFLA3k7gnjEPHEzllsZwNVLmABi
Yzkzq5fBKWbsj29NKIAzrfqOzrtEKZ003jFjiEW2agZT/mDtee4OQlQb3eRB7FRLi+HmV3aKKTWz
CnXE21P8ytzC6jfaGAZwrV0ZfU5GfT4BqHziwRvM6ovTBbV2DbK6g30YGWl5beMV/Ypv2V4Vonb9
xTCM26ROnKWH+3CBA+yUOuZ+7NN2bzj9cOwtCHlGlJQ3kaf/LEOAvPirwuQuyRwOb86B+Bs7ojni
rR/cdGmFbGZrq1XG9Qij1130hWt/qztieVBMdVDv4yyTT4nPhAWA2u1w6urabW9xPwelizQ6KeOt
VIb+JPAN8POcgaq/jZIKQ+QUbsEkZ+sEPtAdRBhviTlL0i1MyAAm3czU8tx8/h0/JFZZOwsGvXin
IjTb07lPfa7RlhrmVzrf+a60yGONcSCKTj2N79tIOz4dI835dM7/WqSLcFwBFMt3uh+RA5mBQIh0
jj2KeauNUrKU879ae8Rbydzz9qmWOysXUNNGVjB3A8tsbpkE5KwqPRVHDk26jxZFqTQNy+cwqvoX
9vMebQapHMcwV/TmrNlPC4ICYO2fdRzazACw8N0umTxYPCPNZEKSO4TWL3gdDM0+x5JJNicEmd9G
B9PK1cGy2niVAKiJkL+H+VMzJ7x+2lOXRYOClCR02OvkKMjTQQbQZmmBNrI3z7W/JpZsO0NhNQUf
VeE2iHybGLOhM9xhpa5PmrSbR1NhTLRcn88w8Izft5EXNT9Q84vzLil5av2sbcA+Ba4Tgbizh3SC
bQ1DyBF/Ru6hyM+oiwotmCto/OaBj9M7cMpyU7vTcDWmwa+2cxA3l8O44zi47UvIO52osl0auN4V
u4P96PdMIQrClkOKX3FBuOtfaYhe9lrnRoBRiK00J/Ef6jw1bvhmGW/jut2wjGQj7vOmbR557Tw/
ok0YzkPgr5sYbBy4zvQuld40Lc3J1PdFoG36VkGgamown5nG//CTb+dKiOgVyXiNvcLQY2/lTmQR
joj9H67mTDejUwpIMb4efM9C/FSLGiM/jZT54djOvMSyurulFmweBs0E7Duimv79YvGPPYpBUDq0
Y+sq5UQnO0m6FTUodR8XKVw3Xu0U6ToZTKx7yTqT5PZ93aTfbQLvB4Df+Trs089aEpCuovgH0BSJ
dC1FZH1K9VjsyP/AVU06xY8YQnWOLPIIAx2LChHCgxY2HLbsg6wP3wtxtsdkDWlPD+S8gqOYop4P
FgX+BRj/xfmg+H2imnC6liWd9105VywC6B87KuUjDun8MdDC77Yp1SkqQbxwAspx5Rik5EjP2+u+
hkwl6KHetWNVvWBHde7roIxNtgYemCxd7WdtU2FdJj1qHtgTiKN6GRdHf8QUqVlTMC6mCN4qsAod
Y0LdQJSeu5dFWg7fBSRK6lo6YeLYeskGcxIsGSaTXckg0XeOZifr3hni01RFlQ/FMfx6LtD4CYzF
BVO94IRMpT0+/RZO2Rb+Q69LzEdhqs8ymdGaMZLor1odQ8FqTMQ0Z4lR4jvZj2TwvNvzci99mNg5
sYVPuMvXHSexu6QaYt41Q/IpnuvXupUz0MsQJa5IRFvsIj7VkrLX2I2YDV0/lpaGL0kzQTH/3o6E
gYvcxlm25Hts7EXfhFO+SFB+WXPdeKtHRjWbu5mMBMaACkhW3YVyJIBXWl8BoE8S2hQTaXeK6bGB
PFr5uDMGryTY0cHMbRrG27LSPSP9Cnezgw9tBqfz7iZRU1wZSj2EVegcu5qQb3OuEp5TJCodZYj1
PRG3nlmox2oOJ8/pHecRxULEdCSl6GbuQJOAguCU9K6B7zt3PUqEx+m8EVc6v3TmBYeoySF6BQMq
pxY1wF6CDD7AtSqOgwHvDAM8fwTEtQTw+l1Vlrc2w1K/1fUqYKazFj+rcKx24SDXTCxQR4pj2j2j
sEhe5kpfYSLFakQGVIy1lt70qqieE1khyUfqh9W6He7PlW0XgNbBSnuSmiHd9KWSuwa20Ck766Pm
0ta5IIlOMv+cMOV6b9U+eIp+1JZV4flrLZ9LRHWX1/cxGLZjgq7mrnM7uP1D2x1b1CJbB4yTsyhs
9c007OSgzwcfNqr2GLjYXSc9wq3WRTplEVxQejXIjTLxXy4w73vwGYigh1QHiQ/K6yptxoAehOm+
2NNIzQZtaZfZLYB1nUF0Y34U5iRwljeMyHB1j6hIOButRs9oR4pFp0qi8s4ZCwBEUgVHFdJBlkPN
Eml8iCk17Aey+CYJ14pNalxRIYMYHbtJ+0NghZf7doQjzIkT9S+torUan2WH53Me+DxnlD3NhQC7
1Flrlp3wHuYGUO6G3rKIqP5wAN8pz++PcNiHLRUkmwIG3OzzekJBLDa5KykcAJTZw16pthl12F2b
Fc6VU6piV0L637llvy4yT78Wehd86uLiG6aN4JqghsBMRfE1sMkrvO3G97qQzWMyazGcwpY4N8B7
QNgLbgQZApTRYfwUG+7wCXxsfHRdggMLtudWRcx3SLvO2OTSOdok1tdurhk/WFPhMyRxdTiv+vcb
AG8IjuhF2Y6jHLYaJPEXbWDwPU4OZpGWo90knyig/3CmEApVj2+xEyrbV7nubPsUQGcYdJ+7rqMV
amiOuQzdzPv5W8VbotXaJlbv3b5/d38rS2gQOTqegFlWYl+2adoBbElSxNOJCRx4dlDYxGepgZSB
gQMxj6NDC+oCEnVReu4Hs7fekBqhttQlQY3loMgyL5QlXqIyq7dLpjv6IcZAXDTF83lXplLFxJ4w
Lm/0QH/qsyQik2gK89Ys8uBnrCc5qo803Lz/MP7uX+BccKg92dDY/lYqhhXzfFpPc06FTUwGSZbe
hT6njbpNZTCWbODvX/CNB2C7jrAMVzeZyWLYF2IvQu4uKlJfO40a51dCXTFeDKHu/hDGqJ/GIpf3
Wj5brn3HvQFAOiOsuLlFXzbV3got9+n9GzovxtfdKm6IzuHc4sUvcjnY0AglcUEzYQDFfXxne4H7
Uk3UeHVQz5umrn8lXedufdPBGjsNjOzo/buxcYpfrmRwOGJzvQU/VQCj1fRoPdSVd9CzgKg3DJ1H
yQd/1fZt+EGP7Q0tAmM5hW4LE52N/ZfSQu8wXzaOYZ6wqsXrqS6aK60MqB3FcAzK3vuK9rm59bMI
0i9EkW7tZZl2bUdesmxz+r7z9JYJeibwHx/y222lN9VV74M2OJ8ZDm6nu/cftPhbmckto8vUXRr9
rnseafVHWzCXcYbpLlAnO7YTZgzU5qYLZLwNsTVsKCqrQ9MTYTv+qJ4HcGeb2O+fmTJFZvzvuhKT
HcYx+OiT/LtpzX1xaggbNwx3d/FJYlQpcAdX8tQHdfTEYFZvG8mwfaxtUDNwEo27dIhWUcU0mNyz
3L1Nq4c5QYh3bkQ7WXtnDoZMVKMrz7Tqlxb/xopZQNlH8pO/NbaOTvZpcY8Ixu1LPcIssO194HKn
+NzlOdfBwjEunkNC/QV3BoiCgSw7s0q+ZWEUr/AUUm2de3rvv8m/Nw2HBzV/KyxB076USxJ3cejo
ND3PTV0d0sIPFwM9Kiw/PXpz1+j9670hp0bagwgcoSJ2IedCHAKQA5tSlxgnM/cinWLiCy2ZbJsX
kUSg56hDz1yFHcjUjkYMgcH7V3/jNHN0WumsDkN3cTVcnGYhZvUpyfjUBk/AlG8sqtqj5RxbN6GQ
3XR7ugzxtZPKEHQpCr1YleWdClyc01mqvQx58cnB+3+HIumjJ/PGmxDIU3gJJpI7MPKvO+1VHuRK
72vrFCYoZ88iwbPWjKZx8Qw3tf5Ap/PGm2DPsRF2zOcFEo/X1xsJfiVyS3Vi9FV0pRhKxXke5g9p
ktPKSU0MkxXzehIMK3sllf2RlulvmRClU4Fudd5FcHBcvAqtEgxIKRx1ijXV7nCp+FeZk2Qv5Txv
QERqJcZZRkyb96mbnOzGGJ1PtctU0ijurSufGVcfeLXeWhzcEIVWSyAUFdbFGzBxLBZmYVkn6nbW
YxXlPkI+M/I3BaIiihmW/UtKegpBxQfijdpVW8bNVgRBxqgBA2O9YLzV9173+5dhmiUP7y/eN14Y
T4lHjbCaTePycCugV2i+aTsnKeK57l1J2lht2r9Ec6M2FvHwcg6Yz/vVMEy0J96/gTcEKRyuOAKU
QJBPSfRCDNIMuXRD5uGenC4a72t/nh4UxViFx/iQq6Y5pD7QI8HwhKtwGJJtbFG6/WDdvHHGO2gt
2EGkIZl0eKmTwvWQWxOb+q2r2j2y8oye3NBsYQDTEtWm6Ysz9HDZKko/NCTlsDHCu9iK24OZB0yF
SaoYwpdRf2t9MA+wHUKg46I9WRollZJZ7cwYtCkTvv/o3jiXiMhmfQmfCzqai6UFMIhsEqL0bT3v
cVSt7LsWd+NBFtacmcytv1b955j+n7Yf34QvVV7nv5pL//H/XpMyz///b1I+fJu+xUHdfMswJZ/N
y7sf//f/sPH+x6Ps2P/CfoALj+2YqQP4LP7jUZbWv1AIGUiiLAfhKPrY/+dRVupfxN5YDwhArPnj
4Mf926Ms9X8piySBqjB9KiTV8p94lC/W0mwEMhQaJcrVLCXC7tcbdxaAGm0aZszkDHcDQDx48U9R
wKiHWqgZBxDi6ogRLgw/WMOz5u2P4Pr3deebt7F32DhaX183xNfh9Z6OsscClqujXdgAmKI80yfW
/o/3cfv7h/7p/Lk4C8+XYjoN3h/aREiCL6KEdKIB3zaM6euK3t4nZvvkglzaGNOEc8TQ/lkW+ftq
eARc0jj8W5dBY1+S3ETNgIfJ7ghLbQEvmZLICip6uCn6vl8CUsBIaOUP//jXJALk1Cd/wk+pLlSG
YS/MeQ4hb9JhOGpQW/qv1krHdRhNYl0ndf6BEeONxwoOhNNjdgkamLZfv8EKfUPgxTQ80yBJB9gi
zP1c+dXU3VkwadwN7Lvmo0Hj887256qxiGl0iX0LASGr9lINTCwOXrCy+41y5oG2RRNclVFkfXA2
Xq5NrmIbyiWQkRah06XFJJC1lpGMDzOKKaO+ngzh56iA0brAT6vv3n9tb10MrzspG7n/30lGE1Dt
8izsRLpHim0Fw6NvANQwQ+P5/Qu98ewwTEuK1MhQyY4u1kdhRlkWwlPZaK59wrZTgfpzhw8WxZsX
kWreUShhsKG8XhSsNao/dcOIGlO+mBJKsz95zgcf9FuPjHyRp8V+hbry4iJm4CWWzxDrjXCsbltM
E+A4N79OkElu3n9m8xr+Y72h/ZhDN5JTCxoCB+3F7mgZYw97MKGouaa/+sEWePHDcVnNe75OLYwo
iHd/8cN70iNGSaTxBjNOjbUu1L3q3rQi0dzlKaOrroaGAscym7xI4W9n0NETlWFvuH//d7w4Aebb
IDiY04Q5lEAJ9fqVaTCgnAlY3KbR+5iAJ/dKmAYhKAQGOMROcWVngfl16GBD/LOlf74yG7IBHEMA
ybhMGtQ0mkk1tcmGjl+yHWnAb8aISXUVi+vTP/8l2TY4f2ffmDi7nv8oMdDyzkzEGgz9ChjFpPl1
9UJY2O5o1U7byUjb+7h02g9ygLee7PxJW+yQmKnlhXPLiwwdTnbFgOFQwKRq7ab53EG43WVWw6yX
wTdaBkx0ufnzH/6yBj4UPOxUWnmfHO+v36hn6HkW60W6gf7TPGiWTXk5yLLnOunLbV+3SBeNRH5+
/6IXX76pUKCQB5PumCbJ1kx2+VPbLXtD2pkr0k05CloijdMnK7MPze6Dr+bi4/99HeIfxNV8+QRB
r68ThJ7b14ywY9S3792ouJO3hWErOg6M/37/V7p8fwBiLOoq2LV5lqzQ+QR8tWiY04SIm+kHzbL5
Gp7e/+kEAxdHKPO7COLZjNGuWSjj3Yst2WwlI2QpPG67JlD2Wh+nbN8FsY4EH2c2ZOO4g+tLNR/e
l51HBm3zzEG5wgYrskUvfKYWJdDpoSxI5lzaxRi6iyHy3S+yUZJWdFBPIOxzO5/H27mMQEgVQ5eY
bVzaz/go230C6t1fms4wgL8zayacmV34VOD3tZeFlqVXUc+MymUdV+a+napa3aDG1kBGoNtArxrS
SUg1q/9s+zaw/LAwgvssdqmc10p79oZRHkXUqBeGD9g/9E7P7jBPtvAXaf09h7HyG8RDJtRWwF0K
NoCyOW/7OmSwIaOKmLTpyba+sod2xqjlg+Uudd9o+D/VmnsMgG/YyLvj/jQFlTQ3NjNEC/BW8wCt
eAjzK9Onx7o2RRPCjBHMDLiC/gceVotdG8cQls314JSDtVTC5/kTvg/yKjszqG1XG7/TGTW+BIkJ
c2fMRJos8DoxqEn6RrmP2Nvnye+NwtzVtnnBdCUfaqoN1uKLH3p1ygg6PbkrbatA2lQyBQSPF3qC
hOGR3pXXWL65KJ2ZSVgxkJlqK5Ws9ooaEfhFAp2cKWu9XX/yYryuWUhDZeWOKPwXScXsWQjVVjRc
efwFdS+3cbeJCXSeACVNdravQYkrrUb7L47OrLltHI2iv4hV4AIuryIpybIcO3YSO35hpb2AOwmC
+6+fo6l5mOked9q2SOBb7j23Oi512H9m2AUfWYUJUpQ3DF13VtXXDz18M/cJ1O/yhKwFmvaiWOpe
p2JvV45+1ASHZRva9uyFk/25F35nYNJCyV03x3137GKBOZ0zwQIpxwYOoW+bwwjGutgnsMfIWgKb
Duu4koRAIaaYFxKkQpfcU5+l2/NcVQMRc2RJfWMA7EO0ZCE01Hyuxr9ZUHTOXdCpvnxC6rjea6+O
rBP7RYo9R67NX6o+2z11ZBebI2JZy5xr5QFj25a8QbXuG77D1V2GdHPJFr2BSrPg1LgjSjY1aSJi
xp2g4a7ya50MnbYEMYHSQXbR6OkD+qwNZpr5Xhuv7uzc976TB8feniobnsQkfvLtlOyehZkw3mYT
863FaBuSub+TljFo9nxwpnsGFmvg83y2TFlieB/bO6D6nkmHClaTelk7mmuVbWN/sgpNbIRFFOkJ
20dgksaWpksVO5Hm6KJNyu5giPPsO/Zu1E+iPzIv2ZgSXPhNbGVaUabeEyF2S9buJpJVw1zWv+0s
kqCaWiPaS2ZvPHI3VaOM944pNVy7aOFMcfMATimpOyA7iS2bDxZrScyro9GosZC8ZZT3notT0zPs
QJHA98TE7GJU/w0DtN2k0bX0iK8kciDWNek7J3Lhx/ZX5HUTCse+GsPU22fEQmIM7SXJB6jwh7wO
ljd8ocEeSzefXm1SA+VvVtnBn6LAi3Gs3Gr7tKJROkQNi9G7M8BhDD7ctTMHQjvMZdWBlGRWQ0rI
ALeOd0rU7L+7wB9eCbGuq2SGVfBZZLJ1k03WPpFclYsw0WJjBkJdT96OGsyuH/O6Bw4b1vv+6lH/
X1stiE2VrZOHEPJQZsLEFco7LqLpxrj1dX0ats3KUzl3G+o83/LUMerz6XuZV8uOQQtWPzJHItKW
pt6/et3yZZ4zyT+93dhTHHYtz0FvXCI5gmDM/81R3j3PQQFz2oZojzWuA3NzX/k3IENHCNiG/tUf
iMXpMWieEKtDQVZZZM1IRouGXpZIz+jg2wTxHvYe6/fFwO09N+FqZymzLFSjLIdFHVeO396Ny/+f
N9NoNsA7qhVVTbOTOCDdQTiCwp+SOm8yJ3VyL3vyPVN/zNVKIsAW8GValCwV9F7hs0QePbrcVaP8
moRvBVeMfDz+sL6jKCUs3Y9Ame/9nPKB5Pz9rS1IBh9mUuXqZfJBMBYzPGWb28A/2zqq5Al9pM0D
oiLrl7B5uhKvn+wXvy6dd+Cpf5vAsl96ZeaLD68XOge6+lhOowUUJmKEN4/FfwBbP+kUFqJKMvHY
YME7tJgzTu5eE3fVUV8A6tPPrOEJCexqQY4ThQs719vwgxTiDBprUIaExvjY5h8MhUJ3aAlGvEcA
NfenCBT0zao+XzJ0adeJYoxToUsnGf1rCZvDkRKlbdN84inBttOhZOSj/pST2V8Wp/p2wuDIDXZ2
i/Cl1lPHBku84XFIMES+waw+s2J9lqrrYqGNISO+LB/I20VVvZPwF9a4xdEIcrDpq86H7X67JSJ1
Be/VxhUXB9IC47GMF+9ml/KJFWcd38VYoIfrQMTRH8QzeeJVzRNGHZWiMMoOlRnweswFa0uyROD6
Eh9HioC5lBufz9Sqo9Xv252NuuARVPV8XbZ+N6nJOfViU96CQYXkhSebRn+52u4/fdNMa1rCSP81
QNu5NMEWHkxDb4fYtd5OxrdRoGNE/jB75+z87DxjB4jPzssOg/zZa1yq2CLafhUEfEJ57BlElfwg
J6xV4mRHbfnoaVxNnrHfoyoLrmyC5kcYwYWKmXsUb6pXqO5slgGPGpCyRTW1NEW8jKP3qf2GwQWA
mkz8GrCFARfwKkS8y7z9yyRU900++xNAggrjCuQTQ3aN8zKGgmQNszrPYGwkkJhs03f+7AbPQbG4
KAKNn7Dw2lIBiRPEqEj2lSsJW3IH1sgmSzBlSTb8l1HIljHD42yLw+qmzt3nQaSycnE1tfyXlSBR
c95d44orymACIVk0NGcdGJje3WKeWFw7oKxH/QNFmftfiQJr+TM22+KmWPoJXs2mri7jXuBA2x2z
XrZ1/+pkMKXdYo0PGf0/8vNGvs5KFJ8oguWXmcOREMqKqmLKuz8re42fa8gw5PaK8LiVAtv3TKRn
y1DcRYwu5ukuWjzxHarifSWj/KdDKB5Ih+1MbVSntmVb3xac6msXZfoW7fmWh3p4xfBNYuI0XmzN
iuNQ4YngeFL78GOp2ruS4LEYfbr+qccFzng4gaJfVNTAqQ6/55X1kt5IO88QEKfVGOwpcjuTIJLC
WoPrEs1L5BG0i00jdT2Q6wXSk1igp/iCOEBYYU84oy20w7/Ybp/9YjlHYn8MLYLdDqj0g4uWHUhi
lfn+l8m3ljsUVhE2Q/gm/2D81fMtRnhJFcyYgw9m9rj5c5Qui2Az7LjHJWPH5TmFQzh6U5NQNZDB
EEKruQNu4hJFLdf+ku0Nr6zdr0dNVEYyT36UVFMmUYIb4aCwz/w4ytc/2eRXL31nsBupPtouWqBD
jTKBfnrJ2r8uAPpfI9qKa1gScwp6zX8qJ4xsLbkqzwjqiIWkkYeCXow2GdyUto/FDoEVGQkPVRMu
1dXjLjsEQz9deoBxJ5jzS+LvhJism8uRIkdeOQAO8mzBxK2IAknDed5ifub8uJILTOKCMRQrI5hX
EzQxGtiNzqOZ2gsQA/NIBTjEsmkMsHTp88E1cCOprC0Tb8TPPpXIkv94vVndg1sVmtRhv4ZE3KPG
Rx+IX3ebtz5tam7z47476pEp604Smbs1wSEqZwTyTrdxalDgXRY+pWMe2bkVUwH2vEdbcBxnhqaH
oa3hxC67k9ex9K1shzC85DQUZNP/LCXV+BnPqfxo7G4u7htSUt071+cafcDOMY7Ep+l5ubpN6CM5
hzJCuWK3bspYVps01B3FR1hx1RWdZf/ycougqJCqlu4rVypGu7wvmCLE3hz3QuNUwxHmbDfoL9RL
foap9MvxkYiPjsK18Qm9XlhS3hTh5F5E4ZD/8hGsTj+18HqgTdZX3wvIRxvUWddEIjaTtI6u2zV8
G2r8HVHgfOkumoiMwx3xrCjp0q4w4nHxyr+Ta3tEdVSPBXYtRPK5zeVMTRYHKiQ5bSHmZToMYU8C
CFLZCYk9FzJxvlRbh01F69+9mpAyItdoT+uyVceVS7aOUcS2hzkkHrzRdK9tYVl4I28Hrc+4I1d2
cNfm9kO7l6/KQnCXKyTzrVumPkXPpc774CEQWl1nq51e8FWF7cnb9wn0XpODHUazOVdDS26U3xcx
Qr7CPOHy7q/F5FUpL4/zhB+YpHC/xyByHIRCEstu+Fp4xv8hV0IcLDmcZ4uSbi+VgOldKPVEOwU2
mEjZA8MZfSY9a8Okt9TlY0mQ1dCb7uQGm/0BiXz7I90qpyVxaI0kCuQbSx83FudTkDAF6o/8Bv6w
AxAaqj04HPjagPuOe1Q13mGBFOAeVA3UK+VdaO8oCYOTO2gSXDvZwWks8+tQhh/OriLyK6MHr90a
57DWs6rI5Cjmc1BYr+2GCr+wrflHmIXiCStfmxp0qUhp1//8VTePvS2bR5bL6ydP1h/mbJgHSFbq
cN4F+XVeSNjFGgyRIp+f2VrcBUtBNvvWKX635HyIO7tVW1y03V+Wn7d7k1RVuw4xbeW2vf/MAoZL
EOx2cDIosui1Jz/GTtLFbds4rxQPxa+xnqDrD4hv10NujapPyyGrl1NkVvUrbAjvvL3YikyyDPTk
rax/52YkW6pF3R9yllJJNRQYAWjz2laPq2izu3Dw9dvSa5HH5Tq2vwFsCH6tJDzEkP6yF1KbZhyJ
foZCNGgCP+1tAOC5SxIhEnrrt91uYj2gRg+LeG6aIVkm8XZTp7/UnT+s8VLP/zaDT2ui3FcVsRZY
uUqcHhjMixZ7NKDBpT+GSJWKmaw4mEUZtWUXrPpmS+T+8RvxC+f58lXMRXHGL/FqbsRfiPgZgbii
n7lIqwDZaUvN8dVHw81HmsOPfxiatV9/i2EgOUVi4mUK3P4lutJ7HVWEOcXFoYLoKQ//C9YtI2jN
JxLusI/CHiG1yO2oZoGcIGgbQUIxZ3ISFt2XXxIE09vKeiDoN2wuWNWsn7q+9Qyo2be/BAk1VOEU
ET8ysuTnE1O1tkmbZZO/i9wytBNUd+8iVF5SNlv95RishaTGb38WOYsX1+5v8eoWUXss7qOasETU
Uejlu/kkLBt75F62IcHKJXGw/egS1u2ScJfnO5FiQevAA59C9GZ9uVtJ31pYm6M9Dyg++XUgLDfj
hpl4NU6EQYRPP24K0PtIYZ316MnddZJqnkHPbpM//plCRamPtsa/GBP4r15eEeqUT9qfObHDaUjx
Cks+T7W2bTLvwAICLCTqyANSL/Bqm+bBIdDSOgBRasmghD3xb3KpKOOiH7qnDFr4yk7IsQXFk22X
SbNv25ws9i4+CsOhniDd9JHeLsxQ8FlNza8yEjVFaC+cCVssCWiJj8JapZwemLADUmmfl7WE7uXg
jCAotZ8RnEJ1tb+tUICw382IZ1maQPsH8Lo54btVLbDPrHNpqO+ovxKtve7EPKG6hUSWvkjrIOi/
M/a3TNHmpiaolWHTA2rf8Fpum4/0pQw41UNs2U+Ru1d2glbGfrKwpRCtSLg4gUp6oJWgllvHa7Qq
UPwE/TGhY9JLN+iUNCd5Nnvkw1S0KGjwdzcekHqTjedN+xvTmplAvsWM+FzciYy2TK7zMajgAvB1
ksA6LvD91K0Ic+hk1pzKfYgCcsWWPWfxgXL+FldQF/hLt2yKPfjHcHRG7d4A65tq7/CEQXLZyTWY
qB5tee0QD0cMoYLpp+KqspjCrDR4HkftSvhoUFfUoHVg3et6C8o0GMa+Pwx5N/yqa0Msqr9ajKkC
8v7+m2/wpMPkFTQezP1m5tluXcgk6vz+UZSCSxOlGSeS70akneiCUUVSIXEk2Diam3f8XZoDdJ2b
OV7nSX67vZJvOvLIfjR9RKCjXcs5wDvcTTJ2XbE9ePg1bbCoroZsGJBUTRSk+o8/0f/ucodSM5uN
+iudMfw27rrfInHa9ehahM3GJQCc7bRFVU7jtxnfg0LIOhBHjqP7tPMXJraYfEYCAEDxFEds0e4b
SA8Mjb1vCXn2dTtQIyK/xVAtPOYNlZi2qxy1Pd4mYEw1yLxXc8pYa35U27aGsRVGK9npkWWFiUYX
wrRaNiuWMqoiXvsWc/IJ9muk79pJK2LfqRV/5kTHuHfopur9oOa8PUnUexjVV91P4F+tKngKZOkO
scVkq06xUrCRwgR9C3Nwcl8catff3oOgkL/5maOXItxAUGnHVX68FtEwXNpp5sdCMLpxcQZ95d2T
pVSBZKpG703onK4eaZ/zT0gQ0Ukd+DNGGDxGL/aKe/fQEfKG/5RA1PFxIAKhjW1O+Rdj665NjOMJ
9QH0Q4EMQOK+POi5osVnGD0RndjuJBYwwh58hvJrJK+g+2w3LkUOtBYzWU3UeGW7xE/lXV88TLIR
PzDdkmu/9yMMh2/KVMuEsYBBYAiCztbA1k+q8kHY3EdYDRouTeSQS5eKGasWeVeSLSLh1BW/Vz+G
L9NZ6tx1skbwO0Ov2OKlQg/4FHIbo2Ji6k473Vf07I4A2pvUNwlbukV7hbdoIj4Muw/FfdIKYi+w
MwgXx2BnmuYVNyPG2O4WyXRSlZ6DeIrWOkvYGBo79pnq9YSwiXBOqkpPlNyc1tjgRwypONbrIrgY
VIF2zO9L3QbhO7Lj+wbprk4zXav1be61vRMUWYUlc0d6zQRbFvNpx1rKPGWIO8MTGbJ+iBLPm/1T
7i5u9zp65UIBglq54PkvWwfbruhyMkCWfMd0g4Ez1b3dd/+4SCb3HrJq9znbSpMVEhY0attisXNh
ICyHo2sU/f3aU9YiOTMhiMWhctUrw4Mh+1FNYUO1220RMaeuIJ1S0viQSl6xxmdOMCv9VXkGr3dA
HKRM+7Vxo7+ASdijVto2FFjSa0kp4ifKL35bTq9lyXwkxrbowc7mXiwSyypHoBXbtruXuck8cC7B
rd1izXHDAYYqC0eGV9L75coeux2JFevXOEvx3GMB6g5zscGHyepsfXWAOHv3SPlFccrslWhor2Ry
w6mWBxdLumuQFvMczLGZQU8+TVWnnpn64j065KuxrKPoM4c0LxWqiGcKoDeBKV3koO5Ey/KWIW1X
V0/O3vTkMVSoTn6QWQA8LI80jL71t3+QLQAa8ygJn5kZAoHUU2XwXS7sdJoDw40IBkrIfXHAUOR7
ycxzIi6gmzWsHj+oCOM1FTX2Yvssw8VYAr3p3DbEOa7coo3rTK3NuR9b0jOztenbMy6K9Zu6u/C4
ZAjR+Vksq7u+F63qSQLqbbEmyDraLq0gGbhsxnBjggQje63+dKDcblQ6GxlkDDGtWxr1zS6NDXdp
obAQ8BLuN6s/6nPs0oCNhwGTmu7zL4Q/t+S7zjUvYBRRM3pbYL/sHgAmckHgeewKK+2pa33cnSPp
cubk7E1AFGIAbTyxO6y8B/LGyuLOX8YqISk90vfGJpP2YMTuPjVe772QkRlUsS2a6TNSqIvudxZn
xWEj+PSpd+eFCxg27ItHN/xPOnlXPmz5rr5dAWHrAOC9t57JWvSfiXq0+cdGE0V/Nxfa9lPLDuhl
ixztX/rQ1/t9BLBKneeNJvI6WblXHetRdNHJdYOp416p94WUHuwo8lFXRf2yqmC2j8bdBOZ5B6Vt
dJsJ0U1DDonKbPpkSEYLvg/5Hp7WgQkJ8Buy835k+aTo5XnS5ljWO1mrebtLLzY83Y+7yYYfFGK4
EMGVkLxMpHOIN0Bs/nKdSGGyYqRC8m/hFlZP60ovm9q4AcUhpJflndRl9kHtMt038Kh6wBq12i7h
MOTzcVVe/qJ0xNUctYIC0hobxuPa8jquA8rTtNWq+q1NSYgM7LSBKmUSJNusbV4zzrEZPleIzj57
tZotVjkZ2DFqdVl0iednVnvPmVo5P2iL2YkIZrUjL7rtHgFGNt+CYPU8CcdI1jyW5CwdB0fMTQJK
sbHvqq2s66OcILjGPlbIXh348mY+w/LjW/V7Fezy6rYlVX85zsGK9BmvWLx2GjBVUBS6e2knu17S
AVAU248tc6e4i5Zhj7XTqremDW+J1A07agKkA3u+R5VOnx0wgvCAJMmqpi+fTE1gnCzfo3Xv7WQA
Y/TeNBPFiyCLJE8hzgiePxCrTc1LlxXLD4WJliIY26W4H1Eu45L3dv9L7kKSBMRfl0kmhmkk4XNa
gwP2ZS0IZAyay7ixMU1c4a7/ec1e3rPGq9igmUrcN4AbeOWXVf/FdBrQQc8MrqkLl/y3jcWw/RHl
rK1Ba1XbiY+EtU3GQ+unNqPDIIkss5+LsfbZ5Ged3ABD7ZGVTk0TqOvAD0J57XqmPFAND4QbyLzP
L8RXu81pJxSohOeBN/60QgSAS7XbjP0X0dNCG+5E5LaACt6dpWH/y9KDOTvjHgYpLDgthPBTvf/u
YPaLS1R64XLxMjrQuz0MKA8VVq4hxc46hakJcQddcqNuasyS+ajnd4z7VhFg/RUGblCajwRvpNJb
jH2YsWufl3ppv4RxkBnm6CwJXdJ5ie2974nhgEDTnRepKJEHUkKvGQ00Jco28YnNkCW6MykVHrNU
SZV97NjckiXO7DUAEuNtVVoTb2nFHHLiLdPZjcdftbu6NCy6/9sitVZpF4G8jVF83QowxjBNCjXf
tx8KLsf+iLQUXNHA3fvs+EsbQr2hdEusTbc+tlE3jw5FxGHO7d+7y1M99zyReEW1/ddQuv0acCQ9
u4L0zLO/S0LcDdEHFjfWLrtkLKtmfB6ocFiYZY31tW9+653xCMq7utXOH4qSSiY113qTwNnNfnud
s1UJv+tbR7pXHA43tvcUj27mbWlYOVt2ntYZq3dNJkFzx5i+Y1oYEpRhzhXP22vA7p3MZ8MUKUXT
AVdnFDUm5Ka28+qlwCDBgp9oqgWOhC/34QgkStb/sIZk409JxsE1I+27v054WVSMb1/S0FlOsd6I
dPK9rVZ7TMbK1dmd7j12CHoR0Xx0ALz5L7IcoseJpLQlrR3PPMPJ2fC193WPubXuAYiwaOxd9tb+
8quyxbaccjFKeRksL8zOFuLACJfBwrdIebMB0XOBcBxxubo42Ox96R8rjWv+uCta+R9zTSBqArwS
AysbErckFRYiWTpZq83MdZNhhw+7BVZcZ0NwCqbM6PdeV6gy4qZlJAFdhInOG4IA877mczDF/B5Z
15dBdzOoT5rMvKz0PuA7l792Pj0ya6rNsbyr9HlnU8BlwY+tVvjDI3/rGOlSSqOVkVkznQpA6+4d
MXKBTySYZASUutsCgpnNcvCfDr2qZFEKTwmaSAPtQtZl90+RI9qdWwQ/UbzV/VSeZm5SfXFqi7n4
TjiuvOwq98R7ZufGvlq5nOTGyC6DPO/1MNn+BLvDlPiK2Gdd2UoCUv4T5A2VCJG+ah3rA2FrxouX
oKEBs52iWe7zfWuiwww+bTrC64L6B5PImS9rRZ+XBtOeL2efO21u0Nl4zleGMxm4Re5W/UFCxyzv
CPFdSKIOw/LDrRc2o5i8JRri1R/8+4Vi7bOSSz0khYY7eagxyAY/J3L35AvMsKU+bKSHkr2w+tXX
jEDCZR9BI3aBued8jYPlfrLhZAgzwA7SZzQqE9m4qx4mWGJ74MeFlMtlWAdnel6cef3L7i+vU5BP
RDiaedbM8EXufZuqsqwfvFL1b7PO4ncu/eU9GAvSwWm+KGuhmPyHlgkU0eIGUDEWKZufM0bPG9pT
LywIAAPkSUDGywbMhN3ZoXDs9dsfyhvUj3BHc1cq6Sxpu7IQfyhp2PnCrsa7yGrDe6cMY+DQgXxr
rsw6KZwQ22Dq52Vu3sgd4X9abC/RRA8hQaiALNacXcSgJxFX4HqL1OYX7l+3wCrDIyQ4m+REN8xh
mkgXpBbmd4aj7lpgm46iyKiYdHjD+aerHXyzM5UTtjrp1WnP2J+wLNcxiQEyPsbhghgp9i3Hbamp
A45h8nVUcBZKET1MC8ZFV+R6ja7IqX07URX03jNFc/bGpMFQFVQw11IfPeGnL3GPGY4WMuNHMk5S
cFoGMzqqrn+msTVRY5ho9MECzzgAWFyk3s412bT7vcm7ilTucKScsEgNZUu6zcDAN4c4JNb0AXnM
e515jOyXvrtXzNhv6d6z9xxZeOHixovaez79MoqtXHFvV4CbPovKgPHqbGraw6rbvY/rIgL/ETCu
tuK2YD4YFzNVeLzXuuG7pppjhrXzOd2Xnk3d2zpFhkZ+4p++y6HWkffdss2Ma2fqH/1R7H4cID8M
+eOr2k7sEu7VwVsqTc79ELLQx8ysrwvIc52IsM4/woDMdMrpqXoNzEaVP9SGTFFTstaMy6F0HmD7
WB9kmOnfiCKgcWVeVX/bHlqZ46hDJnXLKvnIjNy2H7iyIucRBS6DaL4twO0wZ6oDkgBTYPS1/Kd1
pgJMyLRe3ifmEU4cUjk9j/1Sy0MXhOQrb53r9BDiGwmvh4bnaVat/2NkefmHxxhVzFIuRDRbatWK
UPOcJotZFls8b1EiRiowEgbJOpQW2+/aJzcaVyZXdXgraWo0gwfti/kto/vvgImgjrgtTM1jDghv
RR1W8YA5xBccC9/bPvCTyp+BW7l/tazZ15RWRvETMWR9rPa191Kl2n+MNIO7apnW7XXOQ/lv8T31
FTAEbQ+yG71rNolJJH1dO89iDer8se21xexw4uVKSiZuH5gCKzcZMPnTcqrG/5CQHq2nIXJH+1DZ
aKHOXpn53yH4UDLSAWUesdX2SKD2uaMM25ziwV8LJvWGo4GM1says8tUEA7w7huXgHiRlRjmVF9h
eio7w+q8qTKzHGwN6uqn3i0RPK7wxPgaw/d4yGSG/7KB1+Zc2ZwEe2JXBoRnjwuOd9UD20sd38uH
sJKeQJoCA+iAqJgiY9jH4tvhFZ5JNg7w8iKPGfsjqq7QuhuI4OQzNgXjGQKwmScBWhHnkvZ7jvuG
0daDBCyDpaAtotgpA+eal6SsHLcod566xhbfkV2NEQfqRrSvo0z3gH0O2IXCW/4tm6r6DZyU4x3Q
lfnkOpuQU1g4GA6jtyy3lODdbtEbjOXwCzadh+TTSOV+Dl5d6ut+G0F/F0Upig8d6qJKmyavCAT3
urWK6yYq/mM/SqbvtEygyztFBXwI6hnpVR6tG+G2mx6TZlrKB43qqURlKrritzP5OdWByeV+Cvpc
OR/IC+YpLRjQ7a/8iRsoZ7HS5mRdwNiTzQj07X1p0eV0XdggWAHlcYS8GMrEqutxI9K0MZt35udg
GDiTFw1XMApWRv8Gft+lkYpWAxLloF2oURH/ORiPGODUGnJeCAZ8LOBY2+RTLAXDe3QKmf+KM64h
PFp4Orxabc0uVuiKShLYTXRwnEHucWNvDcA1hYjxV8ge8WHNx4HwU/KW87g2HIRno+uQCmoenOOo
VNQlJMegSaiY9HQ/ZFuPA89RwLjX8+FlHco+ywmXdlqkWA7p6fo1H5wM8dOyMZ/uGfkySYNhoqj3
3nUd7Pt5jpQY/swCFNwjBQ7+qJKLrPkodyiDl2aw+b4swpjz4mGrCwaIsV11a5/RmHXhnkg1K/ab
Vd07aUjLHl4boMXqjEqva68W0FwmKdIQvowR3RpBgE8jmkEqpRArTe8LC55XFAoFvoe6D3gT+V6K
O5IcW469I3u60ovncdkKSRFhtR0iCzRY5iP3dDle4NIYAz9xXaAyqWFtPyhF5uE4rLL8q0GgV8cJ
Lu9wXnk+wF8iFUlGVlBM7K11+Cf2VtWEihNwmS6IdZr7iGCdBiXcsjD9970VwkK3DMtbAVlvetha
p5vOiP3AubTLniEzRfYrnNNWCflWknb+bXiIm1gDBFsT1Tn1bSk5E5zJZ2bY8Qiuw4GzytL1c8+b
CGwNSe2SrDum2Svxs+UrT+86nDKWLF81ueHZPSkHM8LMzbTbQ1nT791lpQ+2h5/RD3mjkNTEJbxg
uPYeTea/ZlWhl0BVCMI4R/6cC+4QwdLfanquj2ImgP2HB8OqpKnNxleEbAMC1bJiHU7mXKHOsIxC
prJkdiMiC8tm+k9O4KeRLu29j5YiB/fHnKOdL4D4/FDFOM4Cc96d/hb1vRJiHfxEldIwldg99yNj
7FumovQ8wXin5RfMJEMRW91zr2p2Dq0O15ipOPRhOKP9fvSCOXjLCxeJQtkgBjjqCo4Pc2i/ny9k
tJk+zfJ8GpO8N35935eFFZ7ZJpgVSZcW+r/G7Z0alsMmx7uRzx1EgKrmEhi96+3/sdzUwx+ct9Qm
dDbbcAZjKJZHCngdHj1TEBYs5nEOobLMwPPdjSnmoclpvh8nMfoukTe9EMno+sF4aTKclK+GZwBV
dTCrzXqz982w2tA5Dw9bLdSMY5yRfhWcfbbHlYe9pqJgSHZgq9aP3Q3DnOq486uHjlaSaYturOpn
72RbQdvlMrDpnN5qXo3ZGarHvVbmn1Wy03uq+qwzf8gmVPY1csoNC2DUr5DA7A4Y6GcBQYQtQZkz
vbYpnhpmys7ikVaslrZtf5qls6fXSbmB02LV8AApHlAujyAjlYLxNHbhXDXUGRARY7ylNRj3nYpE
Xq15KZo3yxnzsU44PzKTQGvtp188rWKGHybqaJwhHa1O88PDaVCDia2R71j5tCkkPswK5yQqrGG4
K2G3qctWB2gvtr4fGCiwdQ8/uwK25ysEcWHdEcxuzT/3cdgQm+isyu3HfSF/Az2H2ae/3VjZzkMv
ipBg970I4Hmi7EbQTsGp2NjWVbmP2z3Z16qq7r1OGVIa5qjGnY+I3cqGBCJ6Xp16j9THH4zEhu7K
glEWr36A6OW+6HKzPS6mQ1/XNlEX3e4p59rsAiSvAd94V8A50gefiSYncVSWMIQgJJ3pVlnzFZRc
6DYGpIU4END2HQQtzEc99qj8wC1pJmMMamEHe3Ss48z/cT+RIB1YwZk6TgXojSSL/Ow0guTz1lO2
UFr2L1FZMCe6K3EiyPbM1sJphn+hKDren6pGY7jdh72Nin+X8zD9nIWYHAY/sqmD8c/MYMRln9NU
Zb99NKajVTtyEPlivEAdz3kXlv9Rd147kiNZtv2V+QEWqMXLBS6Vaw8PLV6IkNTCqMmvv8uram5X
J3p6pudpBkgkkBGe4R7upJmdc/Zee+7pac0SeuvY15QV2G4IACNRECmkS1cEY7mYyDabJnI4cybC
YHpPzHcsWOtUpndsnXELdrXIknLp/HqG/79skn6MnTSYZK0z76IoSrLWZSBpa90OOZcxXwpNlVnY
R16bc6+ZaTRtW6YgxBBYIqaJCRaTG2vq7E1fa9mTyAeGtqkcy7eTtpY/KQ4WQm6yyfhmExp1zo/C
frZAS785SGoHt0H8+5ANtrOZZWVtt6Uq5W9KK4xnUhKcFzJ5kxHzSknwVdgS9kj/qidOOcD1o+A4
SWtwvRWz6D+coP+S5/2/Zmi/ab6r+779/u5P782v1vfr833WzdKiee5JkP7z+a+B13/3j+B3//jt
8N0ud9/dUPT/Hj59feR/9Zt/utAfloYI7c8azcv1p8Vp/XcGdZ2aBkPif+xr39Soa/7tfvj4Sru+
TT/7v9rb//zff4Rwa8ZvVy8mDkZNUbEw/RHAzVd/t4I5uPvIczYNzE//HsCt/UbGHI54A+IPZjwb
r9if5nZN/Q0vPMlNjkxg9r9ibFdlFXvWX82bnOZsg/GRwd+mrv9Kh0kpRujpooqD1rW6goaMh2uD
LtmE788uwkwl4sFSno2+vLT6d9XHQ7DU1snkpwV13x2If96Wde5Na3kjSYCwR+xMhnVAMPmUNslZ
TtbHcWY16QW+8mHajG23VQhpILzgg/CmPUbGO+hGSBZyh+lRaXyxVRNtkTP4Un7YqFMFNfS0KYqi
2dRZ9mGRffLdjCO1mLqqyiMDu2FjYAk6G/QV9qPNuAg+prajbxGhNjKHpz5nf2IjmN/kJVL9WWNe
gObWvk0q8yPv3uO8qW9ispvdpDE/WZDZkjND8Ze2K/cxlK+wMqzkRlOshFqsA0HZEHDlFn1sI2zI
Cq/tW/NuXvL7WDbqTyvB/qAANvIJINfPfTYY8Ao13AKtsETCisP8OK9sYytXFghgnBrLgJjXjOGl
N4QVMAClJ0F3+NLG1k7LqNLpmw+AeCXQdm1R+608KK9GEQVtzYM6a9rT3ohvnbLZIX6kKiwGN21H
bC75Bp1FYNbDISup6ktzl0z4VfNDN+UHO6t2NiKCtnzq+n4HWtvl4BNKJEDYxnpmQOI2SxJ5WZQ8
LfHIA+ozJ2YmF22fuUXTfTCjCyt1uPDZv87NGky4GhT7palztHwIEPVqtxabTmjYSe6tkpZI5Xgm
ak80Ea7es9U55hEV6ggAdLhUYqmAd5Pr7mqj1YOlieLms9NWw8+MZA0U5K87Ra1ypPlqj9MvOpdN
vmvXog0RDb3NeOIfo6W5B5Uib+coyxi7nTSp3iOf+NZHejtQkRU9tDLyAAg3yt0+Nu5Hwhq5gj/b
vCsu7FnGthvSfTYaXk6MgFeKEQX+MOWeBmwL7ovOpVl9cSFI3mrNtFr0Jg9VzOmHsihuisgqT4T5
0UkRxpGWYLnT9EUnvlUn60p0lmsTv4Bek4CNqxBFdxgSJ7b131iX/7etuADZ/tl6e3yvu78usb8/
/I8FFrLSbyZpbRj30bOwdLJw/7HIKrL8G5Q+9B4k3SmmrPxtkVXV3wxQECykxKYhRnP+tsgq2m8O
2iVMujCqr1AS+19ZaBXzd1jQ31ZaiYsKhInDWv73Btk8iUkzHqRiJ1ace6aWxJTEyEPeKj1ZN+mK
uc+laJN26SQNJ43WfuFn1SrG3coAdPaMGUkkOeBL9mN0eqoipG0F8QsOSnu9WMvEKynbb2dm3D6R
wPoumdEluWPc9i/NUiiEDaQ1MiUowiO6caEublzOReXBhC0ArbbWs9y0017OM9PXOFyeRSbMLXEP
Cl0aaigcnY2DMDaqTVt4irMqT00t0YQyViwbsz5nBHfge0EHRVxarEzqj8wsNsfxNiE0WJnxoYbo
T4VU2nfrjNXJE042nXCio6xIqqm6lUpJ7eiJMbt38pwwknIsDMnNVKj9LlC+7qhkSbtDHYUKOMWT
4dsZdZlZ0gpmEGo/L/Y0c7q1Tcl0JyrVC96o4b7QuvQJLaB4ows6HQpHdIeRoAT6qevwPP/OdB61
kmanLQYqDgky7476ZyQlRKrNgDdDFdiX1uSEL6X+0HJTJfvYbPuNzsypYDXtzJDGMVthjvRktJXy
ziInY8NRoAmLa648bpDMFNu8g/WashbcVYhHKbniBr1sWmboMGXkZZCgWc/mdeb1W+mhIeuAiTaz
P87n8oE+79CG4zg290zgQK8q2P7exLCWJ7JmpU0SpeYbfYYsdJI+o5rpMg80teTpRfFGcTZB0Hca
eBlxdaT5BoYJ5htdFTJ9KH2dSPUQODe+Mebp3UBJk3t2r5g59c58daXaihIOMqBWTgV2FQ76g205
JzUh0AeFdY5xYnEuZYrWI3YSoh8qc3DNye5kLzZF/0A8BO6dYnKOmAnsLWot/QkuXIw3p5vfMyzV
J4eK7qISudPBwZP37NfZ0e7aHT0X+2BW+XoStMOfyJDJPgVneeQtjRL5WifKI6MN6Qu4pAgkXZ8W
hLUkGyLwn81LLEvOfunREmUitT+KhO6nO7SkJzRJSZZ6b81+TUtpROfZRDj6BkTSVlyezIE6gng1
1EYFASSu6khORimEIncVRrLr01n6YedyvowOAvJg6fAgR+M6iZ/moX9GzSGc56Q7QjXBhc4Ubb3N
iFfnakbUVGxQGuKPcoCGcn9lxDKn09tCBf8iD010xN0m3zBJkO7p5WroYLT0EheGCAhqyJ8jRRMP
a25RJoJMt+VtFauaP9dOdUdAV3+7WpV9Ly2N/G5zJZNJLctEPrUCaUpTOPsI3cqxLMsYhCz247KW
zRuWP2OAXD7029KZp/3KINpbGbU/1lNj+jm07DMO0/nabMTDy1CtuOr08FqDWVWqyU/7yYIX102n
RVYJf+gRZ15hGLeLXeBMSSeneVdK66rYrfWaklR1uMS6HDsMI4gdz84xqdDVd2WszaeBYBD07/p6
F+WKFBg4bH1VRlNEK2qtAttJ4i0mHcTisdJeRGSNwXWWf9XTG6/Mgife32sYbYZ6au+gSg0nHTnS
aJWkc8SyfQ90TYScqJwArLD91DUd8W4zpGP8zbaJeHbMD6uaTd/LTAzsPSojTmGltj7YQ2k/ovF+
FJYVOFkPWOwoxjU+rXJrNX4yzZwIKp6ln5mxDWgJCG+EKoWS0povfc+YZBlt1Oim9IVw8hKVS3KP
x3TK3U6FVDuRv7H6+FDo9EdEYwa5NSl3HITQk1caPZZJPzRjrJ7Vodd9S15EOMZZd5Mhh7ytVMye
XWNZG3w56XcyifGCnbc5MUhSt7OiLi9Zj043NUe1eUCy6GAZLpM0yDQkC3Ig5lYhw2blxGPj6vcS
5I6120xCQdiSlLnXiyrZFSno/rRlv0W7JppvtFev62xZD8Baex2rRDXuMsWOAkZkCFbR88gPgHrb
3WgpfdjFUh0kkZxuyTCUjq1cLBcY3yuqVfgqoGDj7ogCc36Qiygl9Tce3ruiacKKHetMdFocqKLj
Jp/GmJQw+IF3msAZgO1uX4y65pM+dk5RIN8zPlTcKsvaG00dINCmFkYiq57Wn6pRxyMIFVZeQpaa
QFxhCSphpSdhcGBlACV5zkBnAkqj8o67wNlVxO1t1GbUXxPaQY/qZHb7uOBCQ+Ag2w9Jnk+XRCTd
jiZCj2p6kDasvHJI6oJ8bsw83ijIAjFtMuXU0IB38UFBgrEZ86LfDo1BOh0GTTydcwuX2k6fFR0d
/yhacc+AxPjUh0QZud9S9aHUc9VXhMSw79oPOmrrqJ9kUa7fo95ZDmx2pz7T0O596ImSL0/R+FrP
mrTB8ae+WUW/glKYUt3t1VJ/4SElygF41gQa5sZyU8vQHfIcGhgqvaLbLrWuh1HJILzXDa9ecQbJ
bTEE2UpI7zQ3yUXppeK7r7FRMSS2mDhiurbcnkVKeBMnIpvGUpnfkXHlHBhm84qzYd1Ny9pelESR
9/bUqjtNaov7qZm1k6nX+h7lh4UTbhGNq2sZAVpOv4C1J8Fj01BQEkhD0+ZOxjj/0Y1U9tpEVDf6
voH4MM7qyi2aNcNwm9ROnjJkLnuwX3TOyURjAoNB2Jv1kuUeUQBBdJUaX6edrQaqUETqXkokcc4w
zR+GzKYhXkaMvOdC433pzPZiZYsYXcuooxuj6pN91rX9R62lpP8MHGLoLBXflS4zEe4z6TnuJh1h
ux6dxZC3PnnC6R3coPwHX0+GcwyU3OKprTTsB3WHFAprEukCmR8fVgYONeELC7Es6ehEiO2wOiqJ
Lj3FZWZ9JoKphtvKTvlO/TcGlrSAMItqJDlI2gi1kaV93+fm7Yz3HJkVCcQ7PSZkS2CZ3CIRQuc3
oJ5Vgto25YMyCGdXcHrDOgiAn4TVcYPHTQvGXLN3UqsmH12zSFg25BLHjF3Kh6ZcMtJ2sEAxsyq1
pwRV1gZBHklP8RKfisKKtlaBUoiJqXaaFafb9clIaUegZOYBgKagUuktc+GYDfevYUg+RCVmiWWS
LQ9DVIk9ucX2UWuV+a4pOGk0bMY4NbByG0Tq3WjdMt+ytVW7hR3nlsqUtTWC4wezvoSCkOWDsif5
BrlbpbfTpmlt614xpuypdIo8zPuaixonZLefVFtKg7mY2bkrIyv8qNF7AREVkTUkBsrRvHtLimj0
+zWP9/PAec1VCTANaa/aOx2XGc2mwXpLYNg8rHXf31PzFlvNrPpPfQa6heJh3jVLJnGLF9r7aogi
tA2LFEh7ClamYG7OXM6XhJZAa5jb8p7qeNrKKJL3CegYZpiWNoe9Q4/AYn6zQ/I3nWamBcLDTjxu
waJCywBHFWCh64l7SOTsq1iU8TaXouh1KUvHr1XdPqGSE4gXifY81uyGtG3oVOh5pF9Ss8Uxk2bk
w7oo75FyWqod3ecqqBRSqprc44iobcCQMu4Sq0Wg0iilGY0YMVgbRLe0P6sRYgmdfRmV28jRuhdD
tEuyZDozZa8vNG6QuBnMxGdTKCcHnTOKXn2eSQNC80f9YKrn0YrVUJCeQAQ8CSLgPLD8+vVEyKMD
KmCLosqA+n9VklaVhk8+zuOgQ6ryIuVTEmrDYl4geUT+rBbjdl2GlJBXDO8BXTjsMqWmLU+jkVsH
yWGJoNFaTNghFscnFzDGMZbVByi0BcJdldW+GJfFaxh8Pq2NKsIkJ8sMAyT7Sc8ZVQqSXFFuS2eC
0goi1qsIqdlmaB9u5VaPU4Ih0RMrdgxcRBuTQ1HYxhu+x9rT1zQLHMfMTvipnLBT9HQ3lGoWZpFd
39AOLnZ1JfMTUvj/29EyuNPFMAVTinmBFVaav4ycUAyucob56B+zQB0G52gXnbyxsRLuzXZ1dK/W
TSL/zMmTVmMmR6OJEO2rhH9G8rZOpvFCm9g6k0xC5qGN6CmIc8MMWzguDfGbZb6/QpI/NHrtKOnU
Wtoa3FwPfZ9NX7PNrPTq477VYPB4RaY739aQdpt+GMynGZ33Uctn8jkRJX8SQ5bfRYhWb7AN8nnL
enE0W0wCqAALEhvZ8sMyUuLHQor77zGu41v2AbTU09qd5rHqPvCC6XvuCuOnmAE92Zzdb4Vii88C
/Sc+O3hDvmxdAa/w6qwnp5NQUMUoYKBUML2+Sjs6hoa8xcVkVGcItjgDY2nVD1LXVTfIy6huJon7
D61q5XWrE4cDpzMUn9dcFQbq5udopNWrocUtFALTCMYOKd9S2tJpUfrxnMEYf7K6AmERbmnFVXSM
wIOJA8aTB25AGXwLk8frUYFa9SLsmh9etbN6EA7ZXr0lSYi3DZusVULSHyU20DxIicLbkmmYfNkG
F7jLh5a6qJodpgMNzgP6W31Y1H35iEKFdGMnch6jWrWQVWX9wlQN6wdEmMX0yDdKKPt6Y/ihbJ17
FxLNcKPnafXFYwlwK1BOu2jIokNkKVgwlbiWj+pqXCtGHOj4nrAzKZ3p4inmBGjPZf+kldRW8SBl
LXkYCVpoY5kPSb3SJssbeqpNq5ElK4l4ukPex1iilaUmcCqL1kI8YyrR+kQ9439RTmpObV3LkvWz
6IN5QuA17/Hx2IdeSPm+SdbSpxqaLgUqrHcR25iHkdzHjd0eVDPTAygOgnUT5BVqiELzjbWr93Wj
jzd9WortoJriXTUGK8S7PhgM+ljt88oJ1rU23nhujcQ7YDvIsdSImNNYnAj8s05IlznHMXUJO/oZ
N4iZenLiiIu8gZyEoqWF7EQgs/IINrvdkHrM+Alt0z0JdvIRo8OM/abOhCcRtXaa1LbaqxZ+DBLQ
1IKjP7wv+HdcLUW2MyhsXaOduY8Qdr9BLMEBsnZrjPB91B4ip+vIMyvze5hSui8MB5efoYzhypT+
SYM98tM4M/dfbCXnhSAeD7Idt6htlG8TYS+w9PBTulLXlAdTKTPfZvDo4Vctjkz7Mxgw12vLWR1C
LMZyhTlGCtwsr/boDc3CIBCTZX5QeSkbfZaH0Ekd7YnSn7zCNJa2szw/MOFd7+1K6PC7hi6sxkqc
qhx1mWlMA7bvDAXNtVrajQ75snEMX4BjyOjFKEHPeFoGAlHbBUdf1r5aBmicQEdV+Zow82I6Lckv
atFhda16o3dnewZJI6zqZeiie5JeOQcJZTkRmYaOIO1Udm9cLFtuNrzFRJp2uWf2S4LwQpHWD8vK
Hzs5rwNJm5Uk7M1BuoVfJZ3qumueR03pvjOp0r+S/PqixdjhPq3lKJSraQkWzLyejJGLaQCo3KVZ
VresnP2sdAmC+HJBMfb77w22gcawuVTbmTV9i69UOgFxg08R0wxiI0YLv6i1+cbcO0KIhUeaMAXi
ase23NRoPsKYZO9zL8xik2XDcOpoj51HpoWzr00ybvWIupjGhNA7WkoTmh9bFs2lQwyCgLO0O1Zs
U9mPhkbiI8yI8r7X8vg1yet+P4t+9LkjqrtitJwvC5sb+g6U/UdshEgp2gbCupUChMIoVNj8f6Fy
LIhG6wathLrJSwpMtlIRyI3yHF8l05FeFR+2Om1xQ0a8CTVO9nBexgi0RCJrx2ZhPWD0wbk/g2k3
efN1mQs5odq7npz3KVBnTXwNSdlbPi77iXmsPpHuR5Mh265zF/uSosQp4tNWgpYQyc62pCBEBCrN
d6nAlYIATOOjjiTsehnIX7fNsxleRo2LjBzINkFSrKB8oEPCTtvG7YvF+8LApxkQBkRDotEB1ErT
tZsU9qZWzWa5X+dS+WnSvHie5MjyalSZdpDGudS7LSy7b9NCxOJSrooTOdD2RRu6VPFzKR3I0M41
9YXWILJT0wbjvGTqxG+Rm4RT0b7lBc6JRoS66DDQixRTCIDb3UIIF9oF1lfOLwyNLlhWuRDaUXnQ
KGjDrhrNxzhC56EwdD8YSl7uGw6QZOgmHFwb9pRzIzCPOqnOhKVfU4NRFu4e1dXrenpWaTevLoaj
pcB0YqWbSkQGm9akZQ/FXEVojum4jcFgdgAmclU9qrFSQJDCXkdkbj7d5iM8uMGcuq+qpIBaMnvF
+4HQ/gchthmQ920+wC5ivtgmw81oOGz0I8OOLeRK5WjSgUIB1I/Dw8RUfaOObXIuJ6cA9GWmvDW5
k3jOUq63jaKPt3MiRj7pWlQe2tMqzMYODpMY5/62j1ezcJn1ryhxicEgFLGdN0gaZL+WwEntDXsF
NN/Tu+wk3KroD7GpuIbNDozTrcbaHnFtxIq13qPP6VFjpeTEFZUk/XRt7dzI/SD/yBEPLFS5/ypz
+s+RJi1YpQfudF4OnRm5sc84srUduJQaHXsHSGyJjfXNnpPmUuJwcMGoSl8T/d2gk4ckpahtZhb9
qbhDAm++rqmEOZIQ1FcAJQkyihxaPoiuk8Zn9CpoXS4uC7ziwiVE66pMi32Im4buIUHhF1iZV6/8
UGr7tUiGp8zqtQ2fAeEqCSNP5poTAlaIcWivzJZzONFknQuI+7oVMvXSErBobBLLB0Uf7ZikKcoL
/t38k+mlzmKAIu1t1SyK2wgQoruOqR7qA+ycZcrnR1OngcK8drqJDeL3Yp2uTK6lPxg8w9XsH4aj
LRGg41BWmRttVPbMO7dymb2pfZp+ORGuPnil9ikzo5i+AImIbj6IkvDICCxnRoF7dbpnV9kSJIOC
ogtv9ICMmwslN55Eaxr0ePqmeuzUcd6Ti4mvf5ZECdSw1K9SrE7slljwVijtbL62qNBYA6KC6KQp
zqAoAFQ9ckxDGo1QZHIru9N8Quum3Yxj+jgodrKjglNzZEco8vhsBeGYGT8B4R1EBsPSMNZLMlw1
l450AY2HsKODFBec8mAR9WGjq8VLlhjpW2vF670VV/H9QAo1Gl3YRIswJZy9cDKXQQYmmqmEzsrO
DBItV1PkmAucuCGZk4IOojU8IE+zgAYW5YHgJBpEQ6uQbZCv5FzbbQ/PBJ92ZfQ9EBWVHhQSBIgv
JSCXqJEuGJqqrZPmzlemFM1ZSxHIcpwjxS+GE4qMEkJWNA57Ggf1uUby/6TYuaNcQzedrdGZGAmr
sXhqUrV6TPBj3DD+ZUcES+KEJgJZOu2DpLzbmG+2uuZE4ciE9mUxKFN6Nevwxv1ucK4IlHCVxFRR
YWf3JruCb1h6d1+S4XymJEDzHQ/IB1QdMs1UGhRCWR4kgN1OYHPK98KQUeWttLNctc30kIFOuR9N
Ud9yIsb7leTx0bRTKtjOqnFWAmC4a2TsXh4hHjWoMDxEYA8bYHECucU5Js4w8Vd8gpNvO131znkB
CEg/SSx8hTLaD4WM83Jrmw3901aSsEtktbLF8mvKjDmMVHha73RPi2VNR+aLDCukTmdUrBuIdl+6
asL51E56TVwHRXi2SRQW3F3D+spJr9Ew5ZSzzCZukswY9kqC4QxpgvIOdWB4mmkN+BppOIdkqOpP
JOBDqGIuwskzlILTOf4WFPT6yPHC0mws5wup7HbY28SHYmtre6pc9BQeHh2OQQkK0sHHp5PfOz1i
A09X+ojfs66gZKWdFL0bsynz1vSrTKEm9MnxM6wynGJa1l48IPG51qgVITapPOIaY9vv0HgQqSwZ
Tf5Q622keLrkOJ99tIwyq40JGKgdiRvcopiFIKRVLGBXYCy+dQdwROnN5nVyFi2a/TxmGOyDohPV
vGWOGiHJyZ34gAMxMl6cPmFRblYbvVUmg1Prrk0AlIPSWkPWwqVHtmWKvzQBCwlwKFC4/KSgyuzy
O2+TJLtj5lHf9G1JRKGOtwrAgxxXDIGKbP6W57olq97pUW4WeYsqMrtq+5jLtrzqpFasz1mWJpy4
M612v0/tUvNEjfUmJ2GpwCs/WXeSNMjwrTjVBr2l1AKxnqVjI7LjVtmQm54xWYOw7GGG0be8vYwu
ZQZpldM1MQoWKUJHag7qcSVJ/HPql073q2lUd9A1230rlvKWmokeuon61eOYXj9Xlp2tB6YbzV3b
FNnXikNwA0egvdgr5jQ3XrecEdrZXVqqQ1ePtH43wXMK6UmwndlM8yDhLPNw1hq9eNHlNeu3na1N
pQ89krkPbnJQ7J1dNlgFmKOtoVSi33SxRVNB5uZIEx2CpMswk54aOsPsOGlmN7oRpoQD4YDZHXW9
QPXakvLeQiQM9UjF5Krp2juNCs0fSGQMNMFLiDFxHSwZBABKSDTSrUkjXMzSuEdy4fxUA3kKfTyn
p765EiAtW802kK2s55j2BCtCbhc/g1yWr2QIWHBas4GvFvqsBUPudIJlRagnubapn0lhIvWy1ohT
1PKCjZJWhXpAFK7dMSq27q/zr8tEuxPnPkHvQDiW+dkuU/08m/bKjRdXt7Tfsv1UN+omStRhnxaJ
ujVsqWH+psyPC+1YfFNLu1dzi6mtVcmhbtL1mOOcU5dm59Q1sVrcOHG1+E63arPL4cayA2Eszj30
vJwZrqAhU5ES6jSc7rF3NJT5GrgZUgEdKddgXFQQDtPS7pFNi2xn9p3qScLoH20Tugo6K9Hv6BEp
oUO3wPSwJV+Z76qDhkiSgVgWcjGETLqmAIU3ehcUw4/Raiy1n8t9eS6w+j0OpU67hxfEIEGasxGf
SAFhKlWQV/VY/vAITPpJbUBXVthbuCSQZV2SftYW35oH4xMvEsS7aOK4qMSdvVdEEnODkdMGE62c
q+ZmIA7dCFQFLDDj8mKUgt+lI/+SbvGhLvnzqxTxr0rE/7P5rs/v5Xf364P+B+oVFQOK/X+sVjy9
f77X/3b/f8k+QKiX9svvITzX//OnhAbNiwmFHxi/pmi6dWW5/ymh4TuGplkmGpo/NIz/X6eIhAZp
i8wMU9bI5VR19C1/6hT5liKbti4rGqIctC/qvyShuULrfxXQWI5m/ALNj/PZppAR48Ea9SByznmt
PTIomuJr6/EScYlM0fPAjPfQV8fc0V7/8h5d/niCvybj/J6w8I+e9/p6/kK2R+rc9YwjRiQj4QoF
XrmXp/pcxY8K5QtYTO/G6Nv3qGh8MzY5XMxbq97DyB70O9FvCx4A6cwz1+/rOXYg0dBZsPabN1OB
O023twzqNnZOHrzHQehwhSwv88c/f+2qfY35+Ecv/hfVkeUMY5nFyXjI090sf2fGR5G+caLTqfQy
+pfgNJvPSvmx5vP4qTAPiv11usjZgi7v7CyXyWk9qzhLr+kH/7r2MuoVr8RRUY+nXtqL8p7WSe6M
bluGKgSWq0LJqzpom/v6TfzkTH0yfP47Wi/b6lS94SzAixiC4ArbDdjTwPBZt4IhwE/gA9040ttx
4wDIrp96kpf5eVDdSO6H5ZZuF0S5mxyzo7rgHAnq6JmoMs9SOfc8qNN5TraZ2EXKq9mci+KRjmEp
B5b2mAuw1XIwFc/OTJg3Gm+7wuaL232A5HKDQMeOOS36S7F/o6FZ72kTGynKEFfcobrAG2LS7qr5
Exod/JXo3DMhAL2LHkRot/lyAxeojjzL3BbtA084Vm7fIgbsTA8sXYYxBbclPoL+SVT7fNlqxlZp
tmayVfTtPF7EcGPHrHsbedxp45cJWluV3IEKF87xFXWMs3m5S6YI3IBX0w7a4t9uPhJ/eAS7Y+QU
jCeiBuBFuSWpgY5v3GGzhdjYBFgl+idJP1033X7x9fbGuQ6WQ2VfJwyPsUHSY0pfJ9N01ckd3/VP
+XPQXPCvFRZn057dLmODg9HLVBVbxt1sQXAHnwcC85PBp/1ByPprtel4YztzJ3E0u09fZrUPhaM8
TyaapvjcRZule2DW5DFZgCErCCpIvJyPXTqlAyyXAy5E/MXv5KJj9G83heHzPiXBbMGMgWBMZL2f
MEKzDkDotKeVv5yAA1PJcX2XLk8D5xQtP5vmvneeOCqLUA0pq3daUOyLR2er7o3QCY1QDjjyQjrU
N/lHlf4n+SVX9eA/vMN+CRCZ6Z4mve0MB+m+uER7sVe2KITPxknbV+f5XO2rk3Ip/5MwT+Uah/KP
7udf4nw49JMjlPNs1XF4Euf2Mt/Xb3BZNkaQndtz+brcV0F7ss/1f/MZf02DAa8PuwaawEG5kffR
3nxad2KT3OQn82jfGPviLB/Nrfpsn7WHf75o0dhHq/mPfstfw2BGUOfKrCBF0m5QDwAKARnAqU55
ds7pft6Z++JhZjI5uuXTsld2YmsGa5hvuQX2bTjs+VpIcbTr9tXR+YSBemwv/U0TIiS5pEBnCliR
W3opOEjpoEjQrMCZ+gKY3BSqWFpVJl80iRHqwljwkJGLMqBuZGJSF656chiYf3D8m27Rh9NCg8wp
Fp+ZZBYoAbQMi8GOdzzX4S3YohkX37Ij98J4aY7qBvOQmI/9yEyQMj5s+o0Bxx0VydmZDlF3xAlC
04qx0fKzVMiQ3O4JiMbyM5feOtBCdc0fE5Bg4tLLuJVPVGTMXu13cSfOzuGh22D3pIyGd0AvOT9x
XodwhaTjpcVDfwFbzGRNclMDG+o+3vEEN+glOEIGDCVsvzE2YL1B19EjKQvfQpMSh7a6EeV+EN8O
q2/d/DgvefdZNK+99qRWP7G8a62tnW3nT/U0HaRX1FgGgCbgl5sSOFK8HYh4+JY/ALLv0p8OrH/h
t5/xx/oKanzMaMu45cd8kW+RArJoHeb8bRy8uPRbCkcTIChFABQzNyq2MiESEUzMgAui+7EgbX6m
Z/gE23grnhj7O/p1H9E8PiRn2x2WA5yV6dm8k+/k22KXPGgvQ5C7aZhwSxanejt4tHKeev+Lbr5v
htBObpwL774ysTyGDoo54Y1cK6rfsPbSottpfhHmm2prnNpgdXVvDdXbqwjJswPySYL8jLVG9poj
tKSQVuFPcjnEPj1dL/X5oFwKQjfzrF3xIgLoJE90Kq9CCp/ZmB5MJza9nRVEIdPXPb9is0PJikua
i99n5wb5+bzcKOf/R915LTduZeH6hQ5cyOGWAJNI5awblKTuRs4ZT38+yJ6xCKnF06o6F1M15bLH
bm4S2GHtf/3Be6qidW1depjLDnewDhfeTepjch5nC5EWZPoi/rR2xVX+WD4yCQr+Fy3VcF2ODooL
bAnUJdNTW5bJQrO9X+KKtKXgNt7pGJiZ7RYVW31D8I3tn2OOsMhusXzjj/IBemrTkpGuxOEaQYhy
KV6YHUfplWaulCtxK1yWz+GZdlk8SJfDOcrhJTv0UtnLS1SS9uDUi9AZFze6jd/elfBgrLT99DAF
27fdk6d6a/Ffc8e1Uydd+avolEydxSNGeavmRl/Va385bIrVY2+/9ksomfsI2j1HV/0cXMRn7nXz
0JZ2z0+Cg3IRneAKMH0ariIn4wlnljPZDC7UZ0gLdQCtGumFA2BdQdx6wQ6WmPplpC9UfUfkFHde
WIAKy5POPOUFsrgr5l3PGYxyVqWaW1gLa5Wu2h2rTf1BuzR7ECdz1p1Jc51K0Zbw/eRSrK+q6/xU
Rz88rBG2JI6wzvasxHGd4FyxzH2sbffkmJx5l4Fwlz1hvL1vceDAvzlxul/IS3NrOzDxZWIa1iR9
i2TNKKveWqGD0yo7esJ7YANNahVSLelb6V66Vzbqst4iSjHXMRKJVXM2bpuz4gw1+J2wGy+6y/ZV
1hbIiisfBpjDiqwGmmMrmbYkgvlX7pFgCfoC0wnMEVJ/XWDtHm8D0QYTDuhKQCyIdg29qcap+ktN
2ZTVbqwvZOJSgPehPkGdMWJHHrF/PeP+Pq57adn1J/l9eh3tvF29ryJ6sXey9JgbL1b0pAv3xoM3
Ro+VaGxoUroBdsUESFQ33vALE+A0XIa38SWcnJuKjhJGGcua3BITS4lpp+w24WkPW+XF8hfcwJcD
yAR2rPHC/yE8tDcYtt63cZ7YWVE8ZXK1N4AlcxnhtzyZcfLiQbV+Jj/NR+NKvhAvhvMEJn5DvQeq
8Vo/e4/1VXvpPRR0m7t6LeotbakC00M8pKgJ5WVTFJsYiWzw5MVrDbYhkAHm3bVvI/pXy60fYbHk
BJRQ5RWyZLu+Nn/WP/AioGoOSjtq981Zfa4+6tcUOc3woAr6lowThOHyVoIJNpGtenwXn4PgvG3X
qG8smQCflXqV/cASsk03Oi2ea/NObF+i6scgbYWH5K5+UC8hnwktDORJVxSfoLe2XrDqUIwFCoBu
in5J7NwnxOJubFZuugryBbfvRU/1iUjeaPt9Tins6d6pVf2AXaNFmPg4eYe7gF0oW/82j8kpgUJU
38NBPQVjHwcgHxtFDSdMQUCjdZVIq9TdKfVFIa1yBMjCmptRuaN6prGp7+HSnRfX7grWk39HLklT
wr2zk8ZOJ6aN0yaQ3yj1aCvAgwAOdDyMgNsdOAWey5267NvbMWGGgYk/crrx09y96liX7qv3Aw45
MVk+AV0XQ/IInrfwm1U82MKwbdUVtmZYnVFldt5aBDaRFgobhLJIftKJ8qu1Jl2N1qVW76BXs8/x
TsNfeBtGF/K+hs28kPONXz4ryi5294n6YqkLlwugBvPzhLudVN5CjwXMw+O120S1HfeLBIE4vcfM
0SRYRbs+fpHwhtBljmdM/lPd9qO7BLRc78ngueHYNChg6pVwPtyxN14aNVDbUhN2SnOmNWfRJXTA
q+hZO88flOwpxg50kd0H19m5AkjjLaT6jnZgtq2c/kp6umBPWtZ2fhs4WbFE7Ed3J7b9nmW2SaHT
cTp5qLEWqFzxvTK72s5QgEHoHqR75Lk7T5LwGmttcYt+iRDAZYTYbBEPm+HFyy7law3LCVyhMMzB
ivSmuSa6Rifw6l46FW+KC5nDbLRp8nPr6HEiHxb9ZfeqDGwTCyZdESzbeAv9oLSbFRMyes2W2j7E
xODeuDFX1UUMEWeNDYPLNaFeRNf1k+kimF0J8trKd4Z6U+a7QLWJATKSZeNE1SbcJE7xogLx3SI7
MXfNdXoZ/xTwKj1lhtOdnUIxSLZ5CX6Fe0yaaI+QGHLr76HVn2HZIsDO1ZDubWD7jz+Ke4uaDH5H
PhU2skysCLa6pDctBLxyVuIVr9nEc0q0/08wmPjIuVG7C9ywW+BLuhAbZaOb4aXwgOf7LUx5ToDo
5+Qb3OBNeRZWp5AsF+5JyXWpqu7k3tGoclad0KICT5eTSY84URaFhSo8SsVzE8fLrklOYVQuuU5b
0gO+mss++/VWfv8RLPb/Juc9e8YU4Vf2vwCM6UhuvwLG4h9B+/NQWjb9kb9xMQNYjExqQxN1SVTw
yfwvLmagxIWgR8Tq1DtDvgvM8o9+1/iL1g7KWf6CFkzWDf7QP7iYIP4FjIau19I1lT9IIo31J8jY
4Z3QUCFAIXiDSY1Xv0nmOV/8PVAVDP0Q6FUtOkF7ZelXWQR1TayZpVLMbDXKMthJ1v7dA7r4iIpN
oNu/91DGJIEFBbIiS0Ri8wNn91EXQUCa4cPioAmIHAnjLCpQuf4bogVf9X5mn4xifDqMqiGcNnQZ
T8QZBie5OZ3bzhedSZaBD8ZScTeQf4iFa+hcBI9ZdB/FEKnsKj4pxiUhiQFt7sjBUXLwtsUtdxrB
ONHjMwJOXLio2EBxeLOnebaJ97ds495RUA9iZJUhhbFxMIolPJQX5l46A/QwsmXX7vJh0ZaEhhFA
wA3FDp+jH8oz6B2UQgGPTzqLWNCASrwOr0VHp9AJOaW5peqyE4w7w9rT5B1hXfXdcjpIo6XRbqLR
ce2v38mHecA7kQ0dyBWgVtXkCal4B1h2ZVCIUss8KGS4DmKEE2ZHqwwCx1WEF5KtjV5vD6N++fWw
n70j1ZAsyWJwEmpnw8Yp+oXMY1iYSCQ0jw26C7pXR3AW5RAT+HvGGbLMDwNMZurNEE14lpggqFBS
fIP+olMYjpqu/eq0szLqGrp3ZBFwrJbPSXpXxWjQz5NsYlGuTKb/YI+UEfjhb6UbbkZmf1Fa92hr
7FQ8N5AHGLugPCdhjdQbd9t3uP3e6gms0fbRa8766KVNj6yfT38O9ulo7g2JYPA3COTdyyoH3+gT
A3qKZ9qSfp4BShpxuPI9AsNEKkiu8eEEEsQ2Bdmk7lpo3UWo8Y/MZHi75hrTt0Rc+WStjc9a8Evw
t22h4tMOUau61b19XFbLvNtGxdJvHCM8s1RHQ0KEKY3TRZd6s8KRfmE0269nwywP9m1jMAmCZi9k
EkpvgPS734WviYuxEck/+GLBTC3GVQBJzyFaiYZa07JasOH/ekhpgtrmm5ElmUSgsUnDA5imzrsx
FYSofiprGG2ooDTBcxxE7pmvqftOyxOIp4B/QdRsMhihsBgVf22OhvP1d5gm+ewr0Lely6GhX+V3
zzaqTHFzo0z13oFJR6Uk75WqXNLGesXGSlz/+VimQVdY1Kflbs1+rornlJhWbCAmsWoOojwED8bK
dDOulp3Yrr4e7ZN1xynG0YdSkZxfcVr+7x7ukCPflDUGkmtlD4mVW2+oEhYqw/UZ4vIOIaIdIuQz
Q/PIkv9kY2FkQ7UkXeOQ1WbnWt/jY1jUqPL6EGyrU+twPbS6d+SM+WQUDnZLZx1KoqTNJ6zaiHKq
8hsdv6YB2WBmvXRVupRfP0XpsBHztn1pooH+W6NPRur07DFGgZKlSiOOjtViCzpEVNEN0XeNBIDQ
1gS7huepEGk2dE8u4HV3ZJP+5GwgX8tQVTZOlXJl+vfv3uJodXGt6u3oBMnIqxKfi9rqHXFoQVWw
ET7xiF5jBh8Z9ZPNQEOvwTagiow6r0ysuFINDXNaJ0v7aO2TympXFq5aYP5uC8aD/+Hi6+f86Yjs
qoYoy6JJs/Lwd0ZSERFmQiRDmKHlVaWOTdx3uR6OiWTnAr5HuPx5R17uJ4v/rTuqkV6N5lefvtS7
h4vBbYaBVD84iXSulSCrnk6bqbWyXwMCqq9/4KdjqQbrAcsCkR3ncCwXL28hihjLRRWJxZywzHqa
VJjQ5iAG0pEl+NlojIQFDTUuu83scbo1GUUxE4TIvdt2oFekQqyxZfKoFiNXoq9/2rQEZnuopmt0
mcn7ppieyuz3j1ERvZ6ug8ROE3SdLRMyA2Tvq0dmyMefJIuKIdFHNlRYVNZsp24gHHsijFeHy5q6
1OKnto1eBkRUqqwER06mD3snnXQMKC08duBaczod/iKo1G7OqhRxiAtuSxx619gMAElG4t1QWQhn
2gjyRoeaQmuPvDlpqocOniZj66opygacbTbu2e6Ju23eKJ08FRjB61jCiQzx7e9VIucxzbIjAoiw
Dl02/kRgUn1/JWID0OJKd2TCfliRfA/8hQxZQ6dBZTp7q27v6WnVlXgmjvUPmdWxzOnEDW60jmQc
xAJhbI489U9/OuUohQBWIJqmzl5xWJhj0rdIzEh9dMnFdJ2usC5DkrVsguROoWudyLKn2Rb84kVj
qb9SYinrAvLT1xP67dSfvQPYDxqXP9jMcEdntyQRqYxEBA83s2jE8DOp64UnCyciQRR3BZEQg4ed
N3Fx5grn0Zu+7wQwehOzQP9MUFv/SM354QzgvskdUdbYp7AtlGdnAM19YsulcHQGnG/tyPenzdgm
c9nBV5q4Qtk/SXL/19fPQP2wqi0DxjW6QoO7AZfd2TyUPR0RHm6/jihluB38arkfeN5Dlv9kyYCS
YcwEDgje4S8x07DGu0Q/U6MzsXqK27um2crCk0/7b5IC54vLYGo9dhsPGiKCdCNdNzgpaT9l1QGb
VemjxNeuD3q1zGUMWu/C4bH1fyXmZRedYtv79U8jrP7DGqPQneo+RZapnbXZRBvJXgp7EtmcsNyo
4onA5dPQfgzmRdKh16kei5SeoH7uDjdZvHNNLq03YOgE4xHRhnbnrOzuJA8tSnGpAqwH9YPerGvj
gRyclFtttsZfZbBWRbHWtgn4EQ68sS0A3pLYtSywtyC3AtOmaqV1Kzfcxso+kC/T5lLwfsjxKZHs
Sv6cpad0Nx/7aKPAitBRhV8qEmicozz0j7G8wqyi9a/j+EyuN1qzB/fSMWN+0fyHPnhoyVYSfnk+
CS24UK3UAGE84k02ruVwNbGxx4XYbVKyTAbtokaDBQe5uM2gB9N9Sm+61xADgOAqdZFJrNEHuqEj
3xrBIhUv/PGMapxwjIJuyYh/gwM+zy1bU3a5d2lqdpXSoQLP7G4N97ogC9zYG+2a6kVAJUIlCkJe
YDMG4xCDzseqWGKdMnlc15AWHDgte8219eZclFc41pI0k2ukp52E1lk4vOrShe9Gq6Deju1L4r/0
6XIggTI/FceNWq4MIpoykF8JtrWpPIv6abGNgH6J222Xbr+D3iNpsBm2PfpT84/3S+aUwZoHWRJF
bryHZ4bJ4ZSkcMMdP1MwepFAjEsvJHkwgQsbI+1hWz9yJH62RHXKX80E0cEDbnahiFwpK1Gic/Dy
N3bStlDlYzE5thu+gUKH2yGFr0hdhuuZyVVithUUQY/oUECc3bXnkKBE2FEywtEJgx1foeCY4lNe
3gzNVa/+UNSfFdlTLa3LHH2xuPUrBxoJ4Yg6+TStQxSIkG/qYKlZ605aG7JvS5Wjmw9hI6/SZtm2
D/6lEi3cK2GXVDQ2FvhOEC+xIMmloQqkHeWdGKeEhvr6yt/Vp7VGqASNbmJmbWtNp/esuIaUWsa2
TssgcBADZZcgChn2RdLaI/phnzebRFlhlY05yAJLM/L+6hszuE6BjYdf48oTycZxaL0ImcOiz7nE
DwVWbgFJStp9Pr7WhIu4uwrEuXXM4SyotvgqWd5DWZ7l/kaWlhbGLu01gICJpUK0xKS8GZ22O0Vq
M6JPTRd+sVLNk6p61IDIL93xPotvE7VfqKyyVnoyCVOtk+6kRinRwvvRhWeYZ+TiKhVomJ46ZXHR
JieTQfDEaPrx9Qb5odTiyihy1IBQqghu346Gd3VxndWxgSiN962HhaMF7atW0qgVNHU3uqiz/3w0
HLsUCyqiyZVjNrtkgk3aSu3gThPwFKqAeF1BkwUtq+SkZnhktI8XOhBfoCgT43tYkQQWHa7TEkd0
hQTzwRkxHUBl16YkmhvlCkr/qdow88iT71ekHthuJV1bpaodOX4+WbVUyZSymmTyfN9QkXdPNzTy
zG8ifm+PTJlohiB0SMOqjqzaT96hjF5K1kUDsBqXyMOfKeNyQuaPx93G0HC0IvO4QdAJhkqeq4HY
68hj/VijTGMB46garmuUDofDhUVmJU0LraYk/2QTCieWCMDFPYTuckrcF+lIhunnR/bc+Y9Em6CC
ZQPIg8dL/N3hqGbu4urUt61DTtFjjv+xLZqn8vhSVIFw5AfOrwQMxTAyFbFCQaxYs1kaIoLxMH8C
cJYslJwjPThTQVRp3So+ELd70galYyjBsPp6dczL8AmvN/lpoPZTBsRbzfxutqB2VWQ80Ct8vNkE
ieRAZYL8EPaChp9EhzBdMI4M+WGJmBh94nrKPYQKmEv5bImQbSU1ZosvUq7l+kkjlKdiGzhGh3Cq
EaIlRkmLKJRlLkUFJNVR+sOpy/AWlx8cVBUKT65gh281wEaAnEwc6K24AABF5NZkVDTlAApQj9bV
1w/44xzSaPZwfgIjUebOz21Z0XRMVWBRYB3QLEU0HvjLTfZv9CbJNhqPnNkf3icfyBpBwgN8TC9p
9uNyva1HyksYLGZfQr+A+WK4JD4VAgSEMm9+RUkWHJm7b3jN+wPclBUKEpAASnMDVG62TgKtEiRc
rRInMy9G0lEjaym6e7O8NQp6/HQqxZw6juykMl2ZFq38fCsme/6hFS7G7inCE1SgfQ5h5Mlvb0Mp
XwnZCgfkhUbcE1kO+X7IwmVn3RYBFjvwTvhvrfyikW75DJipfIAmcARjPhhNf1RAlS25+zG7/cN3
ye/E9lGhHAIuoz93OHNQ0ajaYEYpeuDy2u1KwUYl1thEErULTSc+6uvhPuwJACtMmqm3YVnABTOY
oO9ycp0Q0jgc087QkOLnF9bkfC+TLhb/GhVsVCoxuGhT9eIbI0sMT8mpTBjW4Q8dpUCX6qzAxy+M
fvq91C0NPJqQ1PrCGsL/Cg0KWvKlPFpHBv6wWqafDEoHjM2RjUP/4cCNTByOQowjrUNxjQ0wGcv4
n6NPQ9SKQvHI/v6hQ2DybHmukjoBIgChs9USk/yUa/WI2x/kqJYQE4RE+BZXSG87fThDob5KrTY9
o3vlOXpcYdHpHUMJ3/Dqw9UDDEyTEgiY70KH5PA3Kzkm4UlJJJZCUHWCIagoEGZwK7XUiDLMbzVY
it0tNG/Ju2kFWpq0PYOtCikljUnlXY1I/Vwx2tVk/EXPSbYXiL8hzQI2AvRprkvXPu0ipEyifkGY
MNdtbocJPFTJtfOsIAxu5RbPdETgarGY+CuLEMM9Gw+bFrXZGN8RX1GTpQbQtFByBtuTo237NRXi
HzdteCXa9PbZR+gcAvAfPo0WjzistciLz9KzQOqJOtKSehdzPYD7I9kk2y7w3NSc0tMuMZouFugV
/SMb2rzamO471FB09kWFCsqcIyKuFtTFSIEutbGwGAMR2w5IUO2dQaKuHZSQ2Dxh9fWS+zjzOYSx
25bfmrXso4e/OzbjIqzx8XHGenSaBsLZGAae7amAFap45JSgs8DHHUw6BQAKBBfewmSKO/nrvgdV
u7Qpx07oake8VF6zK/YW8U5TuNMsI+/SNcgzX/KPwmuaYO0KcQrXwn0LFENIFe5c2BKqC/F23KFF
TB0pcRL3vMCh2z1v+vvGOodWFRZrU4KSU7NhI9NVnlHtGUwhwZaJAVe36CkCNGXEhMpX2fDYQ/1C
Q+hZ4NZMPDsRba4r/BXbE5KZ9WKBLRrCNtK8Qt+xCmASMIGlRspK4ZipYzQbrBUrhBjKRgjWGJ0m
/ioWNoW2dkNbKRZTLeziW7Ig/ul8vKhRuuJUfWPcw/eEFuDDSRU2UoqP99pS16r3IzVXfb4GEB7P
8ClARUlTAqhJvtY9J9M3JUFd1lmurUrkh6FdI1ITtzl5B9I6FTfDeAbFCRllYa1xP+P/VIeVla5H
eT3U2yhdTfyqbhU+VeG54p1AfSTnFwfwPYGnD90vTFie5LWwT38WoB+RRsjlOSylbthnSo0WZBXB
6hpey+I2j16D5DIRbC7n0kWOVEY6ES2Y4g6qY+uHfzoe2aE/HErTxMET2bBEKlZaY4cTR4ilAZO8
kYmD3H4RKo0J1hFs8yIm6SbwgpMxifG0NmTPEWmxbr9eJR9rx7fhIX1MnQcYLtO8flevBlrW4/FA
0qMmpssMefMAhNgN7VqoQpO3pdFgaSOI+i6+il2bJEeOjA/LlPF1+vMgMYZqgqAfji9VFjbkpcdU
wx0u8f3a0QschUdoj2PaHxnswz5ESQ78onE2idN2NNsTUKcbtVEptROqpbepBvcU2HxF2iWUkyF+
9momw5vt4NcPWZ4ub7PNgXFh8GCPTZPYmm0OBA4WZYn210mI/lxLLZZRairLixQjrzW7drILNAJx
DWgxNPX7c7JhoS23gWTTuBwxeMbGguSnHUKRykkb+WcypuYJdZuMbEFrcdQJBFC/oHZJlIVV+PXX
//jUJoNuOjgU96oI8+nwFY20AFvBQlfUCsWu1Bp8K+FJd9SMxMpBEuqy+y48cume3sThE2NMmeC3
id+gWebs1NKT3KysCmfAoSngQ2r9Wtebk7aQcddH4q8PyTEO1MeJCLEBhNmSJUPmgjr7lYQdWQAb
8JSAI+qTWHiJ8bwxu0Y464bi5k+f6NSggds1TUPJEmfzMMiytjICAr0EzqJ1IYKRGT39ClKAQ6Nx
Us+yTiiL09XXw358qMw9zNknWo8OAKkdvkgrqC0Mh7OUMqgtFhVJvHBgxHXsysMylsSHKES2/vWQ
HytC8onAiWiMYb6Gx/sM10i1StIKHJAcqW9h/+KUyS4C0qiP2BWmshAAj+EKSMgPEroG27/U7Hy7
laI/3maRtE7UqSnoA1fXWWXaYAykR4WCo0okL3CfxN/ditGYBBgAF0hlCqZwr8Of1cbLrx/Bx4l1
OPLsqYfd2Bi1OY1sIMnGsLfFzMvWK81YeuGRx/3xMDkca7ZsclBhg+2MhM5CeBpMrvp+o8BNJKqr
PhvrvSqHxUrSVP/IuNPTO1yujMu2ylZAtxca5uHMSoJUs/LGB5rzpNxuhqrB2i/1jtzfPnuSlPVc
MTgooCrOlqg3atj++VOAboI8LBB1Z1C6RVVi3Whq/jEGwCdT11Kh/jBxFYOG+fxoCodKw5gZbUHY
x6+BHv3Cjd8eWsk97Tg5MrdYZtTUfmwYW/qBWGVrx05n+WNVOX0FjQ1QUS0NuuHhc/VKWogcjqmT
tU+5P4HcqeHTTA/TvYtxIQZubbDLcDpf1Kr0rA4CCjTg+dgf8TurpW5fAmzYBCZlS2LCf45ca1bm
ZFHkC+SIV376xwcs39eQJ1oINy+e2uH3bRQNAxWoqsS6COd5S4yBp+YrvYycWB9WAFUd0l+0u3+4
wlSavoBBEGTBwTV9VkKR25DADAkjp9bxIMee/0noeoxvjXsFr7PvDKZQ5xNaRAyGPttIMtdU67by
I+LJysnrJ6LREEmPTZ6vK5qpf/rL4CxagN466LP8gf4Ll0jsSp8uRO+VL2WBnVtOLFWTGE4qFfqR
l/dheanT6qUEBS+d4PbZL3Orxsdj2sT4Vyuw3dHXmqvinEh5SpKh/uvrX/bhLJoGA9qnHOO4VeeL
axB6iGY4oToFiD4xMUg0Cst8ThF9Y2DfbhMfusbXQ0rHxpydRQLeVEaL6y5mjIW5aPVoneXIKKK0
EfE1RMAx9vSWUdJEkt5jAV1iNiRbJxGVu53G9+PI3UzHRG9nuGZMYoRx8vUX/FBo8Uzo4APT0MXR
xTl5rB/w3wKNDBwrNwV0mUp8LtcvReauiRXCqCTyL4h3yLffGBVQXoLCwfhzbErPjB6jHhMJZY3M
Io4cUJpoTalc2H7cbsWhvJOE66/HfGPF/HtgmGBDxB9Cpge4nub1nPAkxrlVWwWDurqL3C7e1dUY
boqwxe7fUG6tyJM2gzCETmNJP6qoeSC+cuf7A0zwbsy3su8/V1rgHnkUh8fn39/KZEnzMESY7vON
pMFEqXNJlAWP1E8VK8ELEmPFpvLCbc7tFs8LP/D2gT6oR968NK2tg+chg5sDo9P4UcyPGDrBpmpD
D4jlENSbsNeRE/fDpizieDVkpbwWISlXGgRffHuD5dD7y2DYJdk21cryyevGuyPv5/Dg4UlQIVog
J9OBDpVxSvl5fy3sQ6EzRMwcnUDViKshVko1HcEzyqVVgbN7WbYea+sBJgw2MhHI8tfjH67Uf4YH
LlIRW1AfzwmNgdughgoZvq1gGQxDf4O3Odx+8aKokCFWLdHOX494uPb+MyL3M40mKkm5syta3jf6
QDMhRGghe3aeWv05UruRXGBH8wdlU7REU7iG9vee+/9BBfQ/FzGlMae+0gKVdZAGRfPz0CWHP/S3
GkjQxb/MibRngNizOt7JgaD7/MVOBWvDkCnmUQRxlP2jB5LUv1g/cDq46k87DAvtHzkQ/0aBITjp
d1TaDYqs/okY6HDBUpGBWsDXlPkC3Bk5Ng8XCFE5kso9jVpUByQLgGDZKYVjxcYbMvrvvvDPMKwD
VCYai2G+I8VVI2ZhRmFN8dfDujHw+g+HFDK6PrylFhNEpTSRserJtnR8r0GQP1bqz0T33edcMDaN
OtAxl3PCIRZqLxf3EhkVaZlnF23UC5P3PcGDYWndBKFS0KAM43Ujw/rqozwl+agSb7IuaH5WuXbp
ka8JfU0RW6fHkX8XtrJ/XiWae+ILaEv1jGKTcqFSz8wyc9EKWjW5VYQ1/dCTRnvgQCgvhlZBN4q3
7LWXy0QU9PUU7j0GSn3NhUEmsD2Pfw15RaSdOuZoh0SwhztJLpQfY0hdsOgsLbwse5LNPSVHQiz3
qprZcqwo7SKb/LzjGkHESmkrcxtn0rDEenx80HXyWEQyck6zQmyf3ASFoVV2mHCJlm+smsHw0J7W
FUY6ViT/iLPWW0NaXIWNeJG7nXQLtzL/QfgELtxCRsmneKK4IRfXsvsxx0oxJgcFDzEMcvRSV2BD
4Kb6YLZ+jDFpj6zf96Pg9W29/NHW8T+3KUw3mK82hfiZWPrngy1h+iP/Mc6y/qKfhWUWC8K0zIno
8rdxlmX9xQ0AOQx9aObRW4fhvwLBN+oG6CYRBkTNTeTRf3YENhhKHmlSFhLzOd1X/sg5iw3k/SH+
n+i5D7yutDX8mJQHZUuKebAZMDYnakMQyCgbGtyyrEGDiqfKwr3ek/6VlGTMMc+LaDt6pkSiHLGJ
ilGXeyEkAiTuCg2wXUl6d+HXtXwKtdl8zoke2PpigqmnayapPUglRlZqF9TBtjP83nn32C/+3mDe
m3G9cVT/3Xf+/SmzY9BKKguidUM7Ieb6S9SLmf+sDAnTU1cT1J7+wMTe1gMdN8tIqbS9V+Y4cGGq
yo2o95v8Z4Zh/d2YgOIuGlLWiaUhDIkugQVVEgdm+bETTPPM6gfziXcdr0nyRput4F37bI5jgJ66
TYrHoavNVUO2yn3Tmup+9KNjxfZhrffvL5xKj3eAd9fVlQiQoG0j34qNhWqO9auspnRGwlAWXnCx
ju+1cTTo6nmWiQAHxVF3pNjQfjNRphvYu7F7gmyKzszGLb6NwgVXaekR60z3oe0LJONfv8Lpsz57
g9PY78ZwhZzoP+zzmVxK/2ooGJYEpSBeG4Pm76ws6GP764HeesifjTQth3cjpSH0mbBV8Z3h6f0y
FN/Ex6MUb+tSJhd9aI1hg7cswJcudgL2EpZxTuK3m9H98sRb0ypEuqJEC3Wt324gcNHBMmsVqnSZ
TxalAg2RpZpxfEhC0O3dPiaH5+uv/rsFy5bw/ptnou+TGNLWa4y616k1nqiSeMTP6XcfLR9+dIN9
KcnsY70eABU9PyWDNz9yWfjdR89gjqguU7XrmnrtysW5JPpXYnOs7v7dR0/XgXev0vILJfSVgm9d
kSc5EPeQsUn/dyP/ZEf5zSeLszrJUAev8nU+GeLcyh8x30vLv2vo36qXf/fR871Kj6FCJlm9lvG8
IK/UjsXG+d63nm0SkdzLo4FNA/ZvIg5xIVKu4ciy+d23nu0BSZqQOKNo1doqlEtfDn+WrvrNBzJb
+lVu1oQw+CR7mNZLRt6hpxenXz+Q6SM+WetzbCjtO1MNlWlaCxgW6+loYGFFQMRNTyTpr6/H+N2T
ma3KvqGJQARavSa9imgBsgOtZ8XCDvd7Hz9bmXHYSnpnMROTwcLpqi8pJgsp++ZrnS3O1DJjVSJZ
ap2HHv7AuBCXxfp7X3y2OKtYTao2zwEAelRG3uQHrxbX3/lsdJOHC7/SO6zMe8AFQ56swIl/Pips
/fx1frhRmzSaujYN6jUu2k6GEwApQUce9rQMP85GYMTDbz0KQatUdcKmAi/33k0iaeOWkXUXty12
VJ4WXnlW1h6R9fzud8wWbBkOWeSPrKouKbFY9JwAj5bvPf3ZglUbifAiz+MRgaAQVLKW/KNcwt88
ounXvNvRWxaonFtltfZxaTNxMMIe53tfWjn85CR3VQKaqmpNu++uFlsuV/KR7u/ntYsx5wMOvuoa
Zp1Xa4NY+JWiasSGZy4xmBbmdYTICJvv/YTZYg3lNmjNzGUPHrDd1F0tWTSG0H/zrc7WK0nLeqJa
vFW58G9092eXChff+t7zTrxreeY4wD1fkw0zLFy3v0/aoflWUYTDyeF7zdMgToqah0Iqqp2H+Zrs
p9X3vvdsvfpWkPoSxuHrUhNLLIlUEBPSXL/3vOdcAYkUmQGmcLXWR3MX5f06FqxvPpPZAiVYjUkY
TxNFw6ZS17OTMquP3QZ+s7GYsyXqd008ZFDu1kTp2qZOwJLXfKsK/dB1rzzf69q2mWy2kjurUF9y
95jo8nffenaMFpUmp2PfV2sZ34nINO2ShJ3vTZPZsiyaLFPdlBcZYfeSy48kqX1zAs6WZBZrqe9X
7FlmqmyhIy2r4erId56Wxydn0bwpTdi60qcZc7tVDAXCtkthRJ1rd50fX4qDYu0rHZqxjUc8bXgS
X9VzCcXVhpxcMV9UQxs1i1TytAd82M1HP9Ex3Uvw5icCxLjIjMTFsCvIjWffHYQrUkT0jdDr4a1Y
ZbVtBdgbaFHh9JJFjr1SC46HHmJVFhEwXlv4G1KlOhEvLyn5UcpqsqqiYdh0MtqwXhgTW6DdZC6U
LsPcsAqbn0GsmVhAmBWyhTCXjZtexw3QtWLxShj0rAZDE+oruW5C3NII1/5WhQMl/HDrEdtoKC3o
wsSpabZLx70q9e9tDsZs66lIPioVl5WQW+aVm+FVivz6yKv/zZufFQYKfE/oNExXN9hGcuzoWfy9
hWDMth099tw6F/nkMcduQAuaF9845m7ym/U7N8iQ8ixBMRVX65BAvoVURYQuus319x6JcvgijTrt
x0rkcqNk7i5Tg5NMdr93ZhuzfWfMG7dK0pQ5QsKzXakozSKJONLvffHZ1kN4nZk2PqvYGOVlqA+7
sTpmG/W7Bz7beypOJQvcj5fZwAfGKUv2+u9ta3NDHp/MzyiL5WrdeOayx76xi48dTjOC6H9wMuQ9
h69SaK22UEQRh2Xi55/d8f9ydmY7bvPAtn4iApqHW3m2e0ynO/lzI2ToSBwkiqQkknr6sxzg7J14
p2Ogb4PAbUtksVi1an1iqsrEJ2tIS8qPArEAE4/goNyFgkG4yXCbioNavW9rXepenNFsmWaGeN2G
9hTEC6ZQfSzedzpeWiUwM/RJjvom0m64ubsbO7xz414O4ePMbb0cQ7wQI/YSo6NlE7/zXZ+X128J
PZ0sT/sOywj42o9BDwAVpfadD+Ri29ZdwIGJx5keJuSeUoB0MJnxro11du77/WtzMIwcqyVmKyL9
gL7KhmicLe/77ItNi7ESHabnr+0gZ1RQfavX933wxZYt8hBwbuBoIe9x6zPxarlaAn4jGlw21oe5
7yG0wUcbdqsaDSW9uRLCzsfOXxKR9GLDhiEhFgsbLto1xufHDBKS1BuYjgBnfT/EonnfffhSRA3d
ypK28LzF3jQxdOHzIzhI117pL/3P337FxaEakR5oSNVgby5LtsFo77JBbaVGfY8CZzqM3SoafHDU
vc6PbgazcwLwG7YIWfAzKVX2vsPm0hJrcHHSeZCYzxvitg3As6jp1d/41hK43MnxMFgJZ7HdIrIH
kOAehrC9coH+NQX5t8d3sZMbPmmIrXCOjZaDuYcioLiTrgWYKONwPkf3LADSboBHbXbuHNmZb5Qb
yKGgpnxS2az/g8dlf1RDadYwK4NfO/FAt1s8CtXA+iOIgZ1fwBC7kSS1py6Hc/e79tyv5tpv8W3p
iWX9NOtdOHTBMQWidZ2WJn9fGPql0P/t07UH5JfrSe0yUKdhB7RKbXAlMJ+Tsr888suB1NBOEYgz
BfgiRBZPiTPjse2zGNjk+dpQ81sr5iKI+oJFKu/wVjFov0aqX03vXowXMfQM45rQCMN+G2HtXX5B
G+B9L/QsB/k98nva8jFLcWB145mv5eGwH43jlXr0G0/kUn4RNgSPIee4KpoMbiL9U1JM77z0X9Ix
YOkj4BqC/am9YGhJ9bvMZD/etcr/z1RaoyK4+mE34QgAzQdG0B0wk+974slF7AR2GhhnN8wHraT8
OLo5WlH03q7ExL+yUc7mi+cN8NseUr7sGPpx00GVU7KBUhB2rRP5z8MLaQtMJz2GDjW0mvHgNHWR
gX4K9jSBxLDXFPX+hP7SdBiB9tuHLghPM0yz1n2dsb2HZvh9eeOlEwbuybYAw206YKA43gVYgiuP
A+vK8z3fGf+y0y/9rmqIA7NsOI+cLbk7zjrtDoyMw/2YQsgIoJxc4BY9RlfO87f+2sWm76KBG8+C
aKdLM93ZMspuAFhKbn1YmNs2i88tUguu1PsW5kUc8C0diGboXyS5LI7RNJfrqcYb+venvxEj/4+N
MRqu2QxN6EGUYjgPvASHZg702s+t/fbvP/FGRPhlBPvb6gTkkADTXIQAccB4Yew4rKj790Wby+FO
zC5PgrS41kIK+LOhw+da8nc1dfNL9S0Z5nKgPa5wRGyL4DXy73wcF7EgLb1EbxRwGd93X5AB8ruC
DsU7n8dFJBiX0fWY8Yh3PXbuOPYW5o9ACLzvRZ5f8G8vEmD1FA063M46OZxQ8gYjq3hfnSm+yI7Y
AuHbjEmRA6j2AJ8GKPo/zTR9X6MOBit/fvMycjUgtguWSRPdWVyq1gqOA1e20IVU+H8u5PHFDtVi
BE04YPEuFiU75Bku20UxNZtJRuGRi0Sh7jjS7wxZ8ZNSGSDjuiCnsh8IxIFwvDM2r484KmEQ/L4X
dXHAxybo4Q8nYiBfIBXKZsMgeBgP//7wNyIGnNv/WAVNF+HkAL740GqpQa9o5ukxn5bgpUioeP73
33gjwl4a9cVNJ2dHSo05tEDsVKrEh3N++yGJPRzEzxa4iYz007//2BvxKTp/id+WdRr6Pi7HJt55
3Tyzxe7qkV/56POe/su5dDl91cPuC43cLNphh5e7IWNJFQXsDpT2ZtMXiOTv+wUXuz6OllTDaTba
iTj5GaTdHq3F90XBS5uKOhoXr8ZW70p4ghwCB495G+b8ykL9tb//9oAuVipYyWKJ+KJ20mEk4YbN
GXnuJLSZBcC/AJ2xSL+UNY0fcOWjN2ReiqZikMdXCxDdD3rJBZhfYvG3MJ81P8N66re+bvTd1HbB
Pc7gfovaYXcokA2xtmy3HZyOVmhNq5VgY9tsp6RvQWb38Q04uuBpZ6XcJp2Tn0zqweuA8uFTwMNg
m5ccg/nveluXZnND2hHlWaN3qjd0F5X8BFTu+5Qm+eWkSq9TurStUzvITVhlW3q2VMqvtfcvBnb+
J9T9+vff9spky7bwupUH9IKzI4cidMMSxU9ei3Yn4IYNJXQLCBRcOZZ6qcBbjmDG2C8b0ytzqmVD
lnWE1LK/gRy0rqI2Boa8XDBQy7I+eJ+SB2LzP3c0Syh1cRqMQO7k803ZnrWLxi9Xzqq/B8Dsst6d
2MVYEnC7UyEJd5MGqkT0kdzKGf4/71siFznCYkXk2ULVTuFPbYzAMGVqBv3OT78IFyNlg23HNtqd
/Wc+tARQxZAAEv/v7/5G7P51Sv62RNoiNCPpmmiX09JtFzPED61BKM9UXT5CT5k/x870n/79x/7+
LqBA/vNNJ6iDl7Mtl4PAovo0l7E9Ca9A1YPG8srrPlfp/hKiLufhAknbgYpwOTCOAbPR5slLFzn2
0QSJOAzW4XI+R3rVhg1b/ftHvfUEL/KJnHXRPNIwOBi9cFYpbg3sctwQb86a1KPv5PIRNlXA+Pz7
713YU/7vrr6IwgzDBMDlZsshTWcJ+UKv4X9pA3pQdi4ZPEBgdxqKqDnSGC3AaQ6AqJtmeOpAq7Dr
kgVzd3yUG1rW4MFaAchcyF6tGkBrFHTuNgEHf7yxIIRJsox3MERTdhskxtw42rqXpLbZfYTBezDk
OqEfSl0396OEHlbXotgiueK3fmxglrZokJAaD9hcNhK4fsA+eNNS+mWcYDAZW1gbM4GptX8/lreu
1ZcKSUnaOkggXDqIArtvtWD27acmCwarkq4lX7CLQJLUIYydKZwfkpjT2wwez0/tUPIXYrPhoUW9
qcrqZFxZZwFsTJqSrGoYD/8cp+7aoNQb+UtwUV5mg8T1KsPVOjtfftH8vO27sLmS7b2RwVwaIrQB
OgMFxMCHSTX+NnZFfNvEyfhlSOBpG0U8fV8KE1xEPO3ngLDaTQfrNACcqnZrj3rPlVf51iO6iHjp
yKSZnJgOTZh4XdXxQgXEzp69L0ZcijBtxKNSTmY6yJBEgHyZJLgbB80fMRfpVkLGEiR52MF1beSv
pRHnfPsvcSm4CH2DHWPV9PCH7knOv8Vh28OyRxZ85WQDb+hOlN+5sQF4rqqrT74fmmuogbeeZvRn
0K0hL60lTuvDEJRfnMpuyQRg5pVNdw5yf/tZF8Gv7DrlXNNOsLvt6mlVBmw+jbUS35Nh6rZN10xA
jARlDds/dN55l6W3yzjYr+NYQ2Tx7y/x1g+8iIcl0tKkoEEPdmX7eUaIWqOtN177hefH9H9/IQbi
/nx8ZV3McaPy8WBVjMJuzE8sbzCpNBQhOinaJGKfaapP9cz0Gr0uTLLFEqKvvgdkblbwc/r3r3wj
mcP43Z9fBBlv204i7HddB0c1zB+E+0Irj7QbWhJM2iq+7yUbNgF65DcuBQV4jr3cmlZGO4wHiDVM
vruqIfiaaPrDQ8e0thK5b640P/9+uKOw+ef3iyE67Adq+11TAAnSxCNf9wRYWBuJa+SFC6P6/3/0
waX+z78xmnGIfE/ng62R6xe1ica16MFzAl5YpWiozMUx9tB5MNgvuY2dGa4Y7dwuG2lavJRpjp+0
g0Lo2gTEhcnF/36ji1gl+GBT06JbCLvi5VVnZfuCOaoQaE3t7Dpp5IcWlaM1F9gdfcQGOIjYDrxH
AnrotQmSv+c8YAj8+VTA1kE1Rrf+oMfPoTVbXvtVAixlkX+Lxnxnx2s0qL+nOtkli8LMtXEejqKg
gZFdsEzgVA48OIRtBkjnAuxsLmGc/u/1/tZyughbzZK3GcyLwn3EPTjtxWKPAoPLawxuzFcCx99P
S8xp//nclqVD/S3Rwd4BCbNqaphOj1Hx0qVQYqBDWm/+/Uv+Hp+yS2uwJUflZVxkt2MeFjKg5g4Y
knzXR18KWXOhXUZmfPQM498yPLjinZeySxVrMU0eRnyJ2CWF1AcFKwMAYpZrTqJvLKRL0AiUwrCr
oF7s4Gow2Ipn5xEyqnVyh4K83zcCI8ObLh9+/PsxvRU3LqWtbaKHuGNK7NB9znaGz/kPYL/0C+ZZ
AStjvIZ7qBEw46LQg+B/6oNwMVDSMjXrGU6ncIEp1bWY8cbKvrSPWhJdNGmm7Y4koKjDVTFpxNrV
1/odbyiOsks9rDW+W9raiF0QxGTb2nPaHRd6LivXNZrCFpYOu2Dq6weCWzwH3F3PP1uV2mvdozcG
ObNLsyrhIaJAwdTuhJUw+RZhNfm5MnmA7NpvyuwelJ6NVv19bP0BIskNWldw510gtKjXUd78RDl0
pRk5jWBAAHAleox/1uYWtuLriGXHVPErFfi3FuJFlIEJciOyUIrdDI+xNU9hQuoZTXv0tUF8XYLF
3xVZc7U5/9ZxUVyEHBrEMx8WLeDlCE7Rekqn4HtkY/mdLM2IGySGDVZwUEu/w+Ni+RHaMARjtWXO
HMPZ6Ct3/l+10r/kNJcMMVEkbceCdN75DA4WVVo07CgETBvqOWXfcO1pdhln4QF6u/VSwkgtX3a2
RPcZ0/PNPufT0K9HYVxFYIS1UdaCNjlR31RJA1+sPh7i5zwtzxNwuIpyNwGbrMpBvYzE1U/MB6gF
Bi58TeXo1JVY/sYZeGmEorGeC1e3KPM0prtn3ZBv40lB12uWZbmZpyk9BkndrURm7ZVW3xv7+NL7
nRCDyfmMYKBlKUAHbrLQVDMmU08N/Bo+/DtyvfU3LrLPQcISXA5+2qkEV5McCd+GgWe3Dr0Z9//+
E2+cgpeiYUXgKK3HYNplCm7nbRpNhyUV/CZ3bXBHioFeCcJvHIOXCmLwFYOe1+204036dfRJ8x91
qnh+34+4SAz5MrIh1gCuBF1Mj3D6WlSV5nLaYXBKPCTGj1de+lu/4vyifquXua42cYvu667MzRZe
7mvD2ebfv+Gtjz7/+28fXfadXmrWdLuzIxufcQqmV+4Ob7ziS30rojB4dqQed2KB78UiRHoLw9Im
qAKXkj3vQOS6kpC8dfhcyl1N2NSNmTASrGcjo1VMpmUz9tSdEtxLNr7W+Xrq5R49imMxfGoX9b6S
BFwh/3x6NZxG6jLXHdQKLjhQ35s9TBOX972bS6krMHZGoV7T47Wru0WJryzwX9/12i+1rj1JaZb1
c7+zjYlxYrrgODF97YW8sagubdYaNchMlgSX4xSOglrQBOLm9tO/v/p50f/lHMkuihqSBbWlLa58
tJnz2yWhwaoxSfqkeBx++fefyH4t0r/9kYsjOocZdFdnuPeysEN/ZInZ1AI4G/otHG/5oS3D5qUW
nMOMPOnvhnBgJ95Mqprgl9WtQzvaT3COmCr6HB9ZjqJkTO4lB1NH1q38EhR83Oa8BFin5zDVjCkp
tsIG4ytbwHzqYFpycPlEvwbDGW2VBSClmLBcXjFsgZYXZVgQmxjX8B7Y8/OMSCwmslYpmX8wz9w2
idP5E29j9xg1hKCMGrG1aZnZj7r2bNVIpaqWtPGumSL+NJkcR4kRy96gcmfUJ2BnAni/2PYe2IQJ
td4epHY+pnSvEjWHFcqWy12/wLSQBR/nxQegaHcRWtNBUepPtJzoBOKA5yfQDvRQ2ZQFAS45DbAG
KP/e4erQr+op489CyvqOLMI99UFPKjonIEJMgU82LYS7cOG2c/AUGdetC2gan9Gybndzh7bHatB2
ui2LVm+yKMrsRrYJu+/aht2mcMHY18bUcUVM2a/O9+ICDUl4XsDaw0SnRafaVKkk8b78RTKeinxd
9pzuG9Y6YIwa418Fb6MjhXmzXJUtmWA1w6gtVrPvyuwxVfDjsXC/Qd9l6dWD8D75Xk+gUHXBOaHs
MO9wC4s8CZdtUAKe07gDtRgRz4FF1EQZzlWYHMNCnxAGX/quHFZFCMcQZlT5meQiO00saVcwCjr7
g6d2qDhsvqLKdPm4KVMeryfbyj3qTXxdqNh+ZCB69luXDqjBdxiSAkUIw9KY1evVKdEiHnZAm7oZ
jcRh6Cva10sMq8kRpovpNNFuy1op7cdpDBNbkSJBHDChg3AajsJyBc8f//HcJfwQoViYn6yZQv+Y
44e81sNcfO2aEVlrn5P0gIvhfCfyoMVfhcHIjrQzSOEpRCaAVOW47k6ONGrVtKkOVyrnYbguUNH6
IngjYLuTi+GZKJLeFuGS7HufDR9hNhSsZlicrWBBK1dDMQdthWp2toWeHhpZGAuPyc7i1vg1jGqj
qpl5GI13MGxeywVmljBVz8986KUP0lVKYUpktIG/+IyN0aFv0KX7wimzwjU/PI1LrGF0Gw1NCpPk
UXc3FsNSKzk4XBX0gPLXmrqyyH8OUde3KEYMsHJy3LX7dvF8XZtk2g9jXNsVa3q9LUnYzGg+w1oI
HLYJ9pZeBCBSsTPnKivcHZsE3WelasE7n8ptlwG6OE6xLw4wMy6KtVAkBPFrZnAzDkVB7ylgJ7dl
ouJqKDNTxSUxwCpJeh40AjN379JSnKYWtkbbmoeGrrSGdRENxlrf9QPGqu9hDjd/o41b+l3OTD9u
bMG/C0zsHoXKInor4TgFRl0WquDFjOXPoGNtt+5xVMAcZ67BxANkI7t30rM9sT56VXC7uddJxu7T
KGIrm2Yd6Me+WbpqjogPYVVPAXxPMU7+wkau71ETU4/4+vrH3BQjvMrRt3+ypBQfUy/g6JEVwMyP
2OUbkD5gX1mGPjxIloEFYWd1TCenwTmwMaC1SYJPXmgIU/4ZmeNNQ2DhEykffkQPv7iXw2w2Tefd
hznBnQelSZ4/QmepVw1tIrIWMGVcS5mV9+nUok1r1ADvXaePIqR6ldNJIYnL1S3mpcW6d4CMwf4U
ZNJkCR5Rzcw3FAUw2OCTfqrITLI18XgHGVS5ewwgqPuSuPY1UIJsi0JnryJJ8+8QjiDXatruWyhz
xICAJnDeB5drNbcxLp1wer1XvUy2ddbIbg20LA6AnBcY12yWedOTQR91KGH3Thd3Ku3AH4PE9pus
0MNWwx0UJvBgVLmKd/ouRs0nT9VZ2pjz4cZCW5KJfgNrwEPBcP/C2Hofb/oFLuHVxOf6RifF/KOc
AV6cJOBzVqXN2jZ1sFYsybtqjBlwiq6QLWJrmq2awM33JtDTPpJD/yRZHCEDRvgfq9Yl8RbuZ51b
DZir2QXZKEAoGBf+qZDT+BFWiWhzlLkMVrEs2rRqlrZ/boexR98QEbGiTd0+jAIzUhUE2WD79Rp4
TOP1ZjELvTuDr5sKlb/8ObW5/jkD9bNGqxd6UbKAOjhmQwoaBsVJB1U9vNKUwEWjTkX+NZpMDGak
Ifwgeb+sloyUt/AvBS9xHOjLWHQOJxf80lcTIFTPga6HY+GLdFgH0WIQFifA41ZSRkpU0wT5EaKl
AL4B1Nr2IY14JtcThQfjKm2Je0haiz4VTNBFhfnNbps3PFn1NjJ3emny20DjGwMq00WrRiT97cIH
nOosNd2DXGIMUdRh+eBCMh9aOEWBB5gWDGkAjTcE7sK3BsWEKsG8lQP5cuj7Va8CviMZK75AwgLZ
SJ7q775I+C3MCtxn2rDpSCbefC3rOt6VJQs/qsXPG5s2tsAsIcNAQ65GkIuZjV4DnTdHIE+j1zZx
cp8gufgw2oyuE6ESEKMiiVr+HO9clg/jVhSyf0YfTe+yeoz3NSfg7smw2PWwKD3pEgX6IjfIUxzM
GUdkcCgyiKAKIyHtnVS9Kh7LEo7460QmWBtZy0sBK9uUw7OKF5b8yKCiW7uyceOOncVfVZLqYk2R
kD26puTPcVEPXx0En6emnccnhULKM0IqqBt1GPZuPZRlpyrERYRfQflDK195Gqt9N+P0mQMzAowZ
sRsGksA6Jg0DSKNsshsO5myM8ZXaPWW81XDTNAjuQifqSJWwjz5yYhuxtqk3feOK1ynk8WYKsro4
Wma7Uy+RmAFSWSoQaKic0PHWSTysSth2PI7Uhxz9+yy45yyQ38hgyGeQXPIPo8nlNnRRdtCGYEq4
J9FpqjEsDzaiR88O+kf9ksDkq0ChrUSeFYfOf4EdExoTS+lyvtJpP39hUdlsXN5ymN5ydvYAzOMB
9EaJFUv7RD00wo/1Rs5TutND6TEKrdUpsLXfU835vUPZtN82SULA6yDaVhY9bXhQyxqcxTzjx0zP
L5Ms4vW5ZTqj0JfLmz7NWQxWa59+C0II8jBeKJMfY6MaUAdrA2RDmgLUA4gP5ptDW9wSpPRgMmKu
6oyaf1YJ6aatThoybLmCq1RTg9VIJw9zANVirrly9UDhJTpAxFENxYCZa2NgNAZ2M5XRup1qVhwd
yIDsx4SUe4v8CpUmKSQ52YyAzgozA+YrieluUbFk2UWwBgSdBLsLhoQxY91uJDGc3pMk7DbwsUXO
KRhtb/NSux1D7wULlLX9DF/ZOT1Cxdd/JykwKHU2kG80dqRdN+By9xUh9XwL7yeyJm3O5xUST0qr
mIRq1cH3ZN2lhTAbAd2aqWgtcJvBVJyyON1SA4/0pJ03GPiFPHNsRfjcLEn6oxngzFaOxXjWbCr7
AKxy+cyUj7r16CRyG4d8fZEJkLMGJdZj4hHLlzGBLtJB+ZeLHJXQcc76m4iE8afAj9M6R6yDJH0M
bmFZ7IoqGNsS9m88FsMKvU5MiPYQMIFryOFX2UQeIru46Jp92dnwvhctB3Sz2DaF4a9CW7Wz3tV3
yD+xkzSbNin3r7D+c+UHqLCzZB8PRsf7oTHZV19Pw7Tygwuj3cgSIFX1QFSxWhYGlikJKL9jdBgw
oopOtcWWhF3ntu0xWi9x/96XDnNkcERvIDOhg5krXAaXCNlaG5I7N41dc9cAzdGnsLLaeORPdlOW
KoWkDyPO49ZM4ynqcqV3GLxbvgNpsajtv2+RISBhb9xVLyqvhRsjhU3S7r0i+GEejvSnHi3cO6rp
tKVh7jfTGE3HNGqLL5NlJl4pOc0H9CNGOK5TXHwMtn2eLy5YKWUGkF3O4/1hOqFRINpOVoqFyBN8
7mbcNnzDsFq5B2IzXIi4xQOxwT4iddat4rpBIxDG8jOYrGIkVS5Eh8ZDDEeFqIaXxRYqefZAuRy+
cRLXt+VgE1IRKZEotCYhAL/WEcRG8bhMHyPZ85cWBBa4w5MCRCScAF8G48A+RgHEHnquOsgki+Rz
3SXBIzbedNMb3A0qWkAHNIYOUGs9R8XN5DK+wBMRtaJViigKIzmfeXZs7UIQ3EOOgzFDPZizWDxC
RVA+C53ZjwQR5qPN6nafk3yxG1Uk0ISCtgnf6bBOsbjyTB26SLe36PqfM9ChU9nKLi2eMT//X4mK
/mcFUl2/kq5zP7VIy5+we7R1heG+7CaiYLbe1hisOEkbmi+Ykon8ipYyOfg08h+mNkLwaRQS2qos
U1dv4kXOX2O2RHshafCfRmPnc5lCVq0t2LvbgfL+2WkTfonmCHdWmtNtnNbqPkGgo+uZYw7qHBks
h0ISIFoom44aCPSmUjDY1uhYjfalL2T5OKaxf8E9+aW2GFZeNznn30s1pwdVjPFzV0zJHTNerOHN
6vEKBYhuyMmTDH17PdQfrc+AXCoQj2+dYAFaIWkdYg5ABhrJrk0OqiljsYog4BCVXAaUZLtgPBUy
dE9BFuu1w0DbrcAdBXi0NGTpalS4669lEp9LHHPgKIylmyzYWgDjTtCJocuCpOC/dGzZJ190LKyC
Osu/1CIe4xUoguMPVAYkbsMUFbsDKvqQw4DxQV5yMqaiwkvLIdsdgvOVLykSdoqSme9iVF89+GBB
/UzGCDkS3PumuxkdNAuIMCiCqx7GIbguyyD0iIWsm6AKi93nOkjFo6I8PEnR6aPj+G+VK1N1D1wc
rt9FiLt7RA2wlHk3JV8UAG0c0pl8iKq8Ic0dzPY53j1z9SkFYvJQg9f7ECeOpyvNZwtFHsw976Hk
0U+jIOFeh5G7acI4v4dpF4VFelZMOFAkNthAQn+wDGRRAyDxo6bIDdczbrcgozfiLs9g6MmR+6Fw
YYpvMPmVTwGz9SqavfiS9/F0hm3N/UfMXQwbWKzqM0khnsC1w8BB1aFBAGPywbC66qxMmnVImuGx
gBTxO2Z66hO60YDi6ro3NzBtDo8z6MtITQex1yb3oJv54ntZl/XHVA0jqgHDUm4mmGofOC3CcAX2
S/jRTcl0P4Z0eUFI1VUOJ9DPcB7IP+N0Ni9RnCxqfW4qPJQ9qQ0aNja6IyUDp3pog8HAJxgIrTkv
kz3BbS7aTDh2S8y/9u23LpjU1oep2iKShxZ4tQQYwK7po59xY+YXCA3TeK1UWLy4BCqmlRkwdQwc
/fwtZSIllUbHfdMZ5oHEzJX/5HJCGqisUKIhbVJ+KhflXkEhxQV/RtK2WnwT3o3RGP1wwWwqP7YY
HxdZAdDBiBZjjAMbV/3c1eUzTWj6vZxGcYJvSwbuOwXPXUY8eZbxJJAzOX2XD1P5lAyzxTextPyW
GvBHtS7oUS9jvsWEH1JgViSodule1K9pwNUClzI7biVk5eIwM5ypmyHtQYBDSzL7gGFMpArww3M/
XUuy/RCaCXcFnmwU6uC3hGvxzBzN9TryI31JUG5nG4RBDxSi9zVyzRjFkZoJzN2PMVW4U5DJkErJ
yOEUDAY34uLXBRgP52iybSF6L25ZG1C6G3D1MpsZlYJnXbpoz9pzDsI1KDVF1OOqldY+pkgjKLuJ
mnB5HVWSvnCjUhR6+pJWJWfmKTEdIly7hB7/Nazdc9uR5taocbl1SY1J09wJf5jjDp6iaKJ4TJ4i
91jjEQ33KNjQm8hmKatgpANqbjZnItvACCX+2AmHA8521OGkSscuXDMLzCwKCMBvVQl0YLdRNi9b
Ktv6iBml/ls+8WwVBn2gTwiGHhC+MYvDdY3yxc7zXsoVN028L3oyPvWKS1lBplHsbVa6BZJ0GT/w
JFm2kNUk932fdwcxGNSnpGyDrAJ7IfwsIwhhKlifoJ7FS195zKKtMJxQ73NMyh/iNo4+zAPnNz2V
BiZ7QXfgne/R5GnpzeJttvdtDQhLzwXE4wE/+DkJTnoKhns9B+G+HYeBo5iZ5F+FQu8be0D4DaoA
HqqDEWrasVC43LtFLMgfpES4KaBDpxNyhoaW+XFJomJlSaLX2vaohqh+eQpB8Hp24YJDk6dFXfmM
tl9YBh4pLvdYyNMUNfKeyh7lhXbqAkyWZyHdmhhMiAPcUvo7HGqYcAyR36AAh/Ys26Stg/d/rUX0
NSvBylRBkRxhqjQd8wnDUC5ZGrFCHT3+3Bf4AFmTBdcYZLLrVAGEvcJLc90WNgnIo7vYrpt56e76
DplDDiTYM4V/CQqkQxQOayzF8qCwNj93aYksQ6LpfUe4Ikk1S8W3HDrbV1Hr7AOYWs0GTOXl0bRR
fsCljGI5h97hHaWLP0AS6s7i6hkCDW6THKo3zPjh2qbu9BD2m8kuzVYRE/6YlaUPjBT26DOBevUw
NvP9mUTyn0bJeLU0UPfk0GBtl3jqD0knJo9IhYFHIJ3h9qQL3N8xXgwSsIgreKIF+xEuy7jsBuNm
VGOKDHfGtF6c2u3kFd3BN6H8BLB58qRlYZ7KqIdnO4AQn3s0X/ZwflGbzCFuFFx/LRgvnoUKYOve
ikGtIYlI6hUL2uCD0Sq4k+UZNTUU+ogTG6eaKSMkH0okk1wnQ2S/LmlIHjQdPN0IjPhsZNnUa7RH
KF21jpb/j7zz2o0c2dL1qwzmng16A8zMBcn0SnmVzA2hklRBFzRBz6c/X/buGexd09V9zvUBGg2U
lzKZEWv99nX0kLREqy5snxHXTjYuIKCMvXFqzfvMzfvhcRnVwPqR6Ku3WRZKlxInpxZea5zUDFO9
FzbNzP7IyFjbbb7zndnw6F8d5sOgKGwPDVkb1tGeevVee7bWPFA+mu3SQckP+ftbLycqw+O5bEvu
uSqdxzClqV1gXR+1h0HofRfBPdb2U0Aj/bCZB3jnjVXarFt6n+07px82vpHYD3UK+mWsabuGuh1k
V4UfUM3sQ2qELl1BPvOHA5awog0LweLrV6s2xm1C0v2ZScB4mCvfiRYgtk3nt/OG8YzaXrCAs/RS
/WppMjtiOQxeBk94ocGXt88kuLWn8nlvA0YCEWTyA6e1F6VVJe/LofVvSr9vd8Yqi+eFPbFjXlPN
0zIU3W2RVf2zZ4L3aIRC7KTpqmfqxh805vit2aXOoTEyBCYGd8nRntvxvW2Zo702v07TwHwze44c
0Cotyo0xfRvmGmqnnZatto7Li3Jht+0GlDEUnJo3XuavZkjtABTLMJoHW5niCYImeDL6ptp2uKR2
uMxwgNFkZp9hDdAyucTAZqENcXNXOMr+FL3dvtDgouqQHu6V25t05I008+xpnbDx5bOovwDeuato
1XHqjTVAFGRqcG7c6vJcUKzlaXQoZG0d9+SL3NB4n5w7Q2XOpu6D5m5Rve+D/mnt0UtNHQQH5QmH
oDDm46qZ5pG1erjGHpheBR3qGDRKcwXEE2iKYJSpuDUy3b+HJkhOEj8TW5Mw/Pt6noKD7ZACXxpF
+lzN5vy6rkm36axVAc8Zw3bMTUtGBMfNT5g4uxDUIf1Wa6ql2N0YN1xByPybzj5KIJ5Pfq6LwUHk
benK4Oy2FETaKm1jEunzTyGcBHDEzWNP+LjtByEOKc/trrcKvCQwrEXoZo1ztMYhPbW6DBjzEq8M
yzlbz43kAIlSKsiuPQDpNeSaK8BWeUs2Dbya3MwEI+D1Xy1qeUaAiU5v5HuWpPqxUf28r1TgXlVL
Y1zlKsOzofzx4JON/ZA5GZEqHmU6M/elKl6bRtCfYBdJcxg6F+MfdMMEOcFAcQfXRjxn5VHe26nJ
DhuZdywyEAlboATv3VHasFmn2rud0f4F6LYou7/k66uJRMW8+sw6zYMP4lhP06R6nWBK9xrq2zgF
OVvD1WjJGlm8MiP5Lh81A9efGbyBv7hn4VEI2Y8znHwyw9TkU1sjBuv0ZQc0UjzXQZDydfutiifP
zYmIld5OKwrrhTg9Hoq1zBG+8AgbW57FDMmaBAaxUW+WVKPl87dWXDjEVKzaMUh1hid7Wro7n1fv
pmm0bNNqy7Kb7CF9Z+nOnwYrLV78ecg+DCfhaAIon+IqhWIE5J6rs52bLQ9PuY5xsCTO2TWrfLNW
mUlSbp88LOOMN7hh7A4FCOSuXxp7Yy8LHzAEDzEXUrYPCs39wSNYHSgZRT41BLgHeR5OAlh0M1l+
q0VTUZmRnSzLYxuY/VWXGl3NxQxnEGVroHaMoW9sneMlsWdNmRw9/biamcfGBpwl/Hph2NPyqAOM
PMu856PZG0m9Tw1ZFOyohn+t+slow1oOxpmVq6RtSAZbFI7Gkaia5Y2WkeDNM+eeT5IrMyKp27Qx
qCRY5lcrWAN3o/HN3WQeIUIsTtXGyqzpWk0mbkyrM8tDwX3hb6SQ/R0V5EuoG8OwSYUT3Of4JA+T
bXFXUIZwtslHORGfqc7T3M1HmDr51Dozu0WBtRCO192axuXGIKooVGlqRPqckmFfZDVneAvbb67L
zlwmsTP9Uv8muHYh9R0DrwHJPEHYG8D5IdTC9BaAvnwWJGYQvtjkUIBeJfb+YswHCardhhV9obvB
z40tULxxO6ZVFjI80RjN9XTEX5zuZ76Z26CsGgbFsch2dIpZp5z9ESlbyYok5zI4OoqzDEZeHBYA
sFsNDZwZau3avFVFod+JPjGOhB4bh1I3+nNCF96N4+Tqs6zqKb/qmmVEmuD29r63lPutGGT/ahuG
+X1SOYXNjsBI6/fLc5VD4Z4GI8iMrVw6XYSoncYzhzvIiW1zMeeoEmbej9fZJGBh1yWOwfvBV6u2
Dor5r3HpSJgbsgpJX8snpwycS3Z3GUyPUgbUXFZzUO018jaBeeR4v6aeb4RAcypO7ZFYRtfxT30x
GAdl19omIfr7CAs1vVpeUm4bDR9ur+czOIGtbZMeuWJCGNwHXQmQ58oI1AY6rI7dxkx+zE4SbMiY
yL7q1QdEtnOtBmUb/e1YF4YZzd04bBdrtD9sa6z2Vl8OZ7saBbN1U1tvde6Ymwqa9daY3AqXllLm
dQVQs9c9U7tKh3G+ZitoSO6yQbtTFfQ36CepzvAXrf02EKXDU7742l5lmrsbDDFd6WLMy3AyKpqq
srq4wfcmhk1G+SuPFQ0qDVA6BHFIPWLdhLPej0PYZwpqTDZW/czxh32ZK+wg3XJVFHIDYRAoWD8g
vTBiZzUbyhwyjZW59a2Ie959ClDxuaEgQxJEa4GOWPjqH5LAlvcOeOx1Kxt9U6yrc2cFeQ7vUIoj
A2B2hJKjuTJAsoERAGiSUuz7xS46HoBSLvccft2BOTQAnjSKz3XoaQdHZxENcI94ndbSuNewG90X
Tp19ikrapxbnwkcxXFBvZ16dh74i5LYGotz69uKHQHrJJ0kV34Wn+g21P8y9coDAY4zY9GmXgK5L
6/LhHXY6xmIoOPh9lY3FlqcaBDCXXZwZjbllR2Zvy/NqYZSrxDe8uIEfzX4Pl5/k0yPByfMt6bX4
j0sH3YsaSn1PDJcZmz6xHhofIlQbsPe7wqMhnsrI8lpprrjKPb+4n4koBYV37RzecB5PY9obDxmp
4EmUStuJWgP8Psv97DGTcroudfeiv23A42eOj3vXnMFsKrFu0rmQ/l7pALj0xzQcnARqfxmu7x1G
o9LURlsJZTotQZGENef/ivO8oU+6APaKpwL8xTAWkmwI4Or3HHapztqmS3I8E208y8olxbabXKHj
9TK9Jxe28AlpSXLNXmCOUZtqz4nWT1srqbQ9YN+0t5LUssJxbfNjDhzJxVEH87c5mIrnFGHCoW4M
dS7Jr7gylOdc+xXusqg0+3IjXJFoIRw7ssKq6LIibNyseONQdbt7c0hkFk9uHuwoAev0mLzcyvpe
KaHiUq8hSCvCcfvV7ADERqKcIlk2kx6rvv7u5+1oU/mIkdyx1uTRndBH3fQaDg1jnLLu0SIcINim
jG95hAMsr3Yjjbr8GdryXPHAvzH/8MD9Y9oQqhFZA99d3PuB4MZds2eTU1hsGZX7DwNBzo2huaAu
NR9PUh+8icJL+Oky/dYTnHcmRTMPla2NUYX5McSx6oU1l2uEkro9zEg2Ty4sGe+04VhQ/PZ01hRV
W5SYUxDemm4g92tSJMWJYXUupojIDC8Rh8sbVlIFywc2hiVjg2anIZGgaH2wd9sQ59bxkuresLL6
KWmbMo09lVJmhtMDD05a56oMAzINPpm1Bp0JQy3qYA4ABfCVBRDz6CUsr5b0LH67mhiCltRdtGhl
ph+oA8LKZeYyeZqqJZvQ6bjOtHP1uZqOoi1EHQoi5bS3Gnxmr0wobe7h8RMdj+29VjnsQJgGjcbY
JzMn58YTQx/xOtn2DgrC+2gX3dc3hOQWwAtmXa47w0Trvqp0sONsVebNCi0EilKk+hK6jbA3vW2r
0+wU7rtJJXXFVepXZmittFkkKIruiiVxHztZozBJETVZjjHH3jQsR+njMraDi/ajBj2MfI4wpn27
o7dMgd5VLJZEhJVCN3a675aQTGleSUDtZNzqucCngA8PnU01vfKG+Vs1KOsoL4ajFu3192npMbVZ
QGbXiTfZyZ5xd9Y30h7bV9DT/guct3rNhOs8OLqlzDBHV3WC0kEbV3Sc2o3mrLEaBAM6InGnvC6z
ef7R2nOwrwFlwMYJvfie6SvDfmeKdKc6Uz9jgOriDpCOS9kXwS7nwX4LiL1sozHQ7DhPmuEN31px
kyLpeuBRTq+7stBfzbH2w9qa57OZOMuNYc0uHQPTomKKqdhF2sV98LVOi7g53B9lL9atndctd2+t
P671Omz5/M+R5ebmlc14+2X3F2TJ83X53PjLwEMFa81LC7rqCWruafYaP7Qig4zu0h6WGYjA6wsY
5aRu6j2imfZ9RIZz0rq8P9l++gMOKrlaiH8wQmhO8YJJh8brQuZ+GfVZQSGCnnvOe+Pc2sVeq4gP
MB3qRiBPVUjtLI2PrdGcwAiCozJ9/KBynBheUr/OUQk5Qpzwf6yfk58usJAGXhUg9YeO5q4riQ79
0xk0+WpDNZLOnTVqjEa08KEBQ3NSPCJbhuhsM2pacMcHMLivmzK5aQe7iwYGvO28GFVcqgX4mnDu
MkDzIdi+CWbwHoO8yW8bra7eJ60EAV2TGv4n6eu7kv3EjiZMZtY/9PX/Tz1zj7Xkv/+4/JkPZPsK
dVH/X//xLz/afdXX7/Kr+/k3/cuf6f7r918WX3X83r//yw82VY9e5274Usv9Vwd7+Pvf/8fv/L/9
xX/7+v1veVyar//89496qPrL3ybAEf+lUu7iFfif8qLLV/LHn7t8A//579dfzXv5v37/PyrofP83
IDDL8ywjsCyHouT/rqDz9d/grSwrMC//8+3Lr/xRQWfpv7EuoKBwKacLXPNid/ujgs50f7NsH37U
ca1LJSXpkf/9fd/+Q0TMS8brzOvwx4//ubaNzt4/Y4kRZ/3kt8g1uYh+yhXMvKPuOtkONyy78qAC
Y904vqbd6ZyToOf9KI0w05wg2JmIQna58Ib7utCCiFucT6mSyT5LgekCyxx+SJTLuIuW4vtkDZR0
FTS2QVnl41fJUrvRe8kkPw0m+EI9bSWNHqi07PShTfLuOq3HIrSx3hSRbVhoIgjuPvsyEQ9rSVaL
WA39q2AiiElEVCpUeuHtrTor7gJdkhzOZ+5xpeQc+V+W+PfMNsYB3Nd/GXXHPOSyLL8jicpfaQdG
VNlqbbt1a4sM7F76Jw3Jrh4KvfDPZpv0kdNVCF2VVh2nGegQlozYCZl694kUy7WVTu1za9ZkyfQT
+QsRko3Ki40eAdoM5v2V5dV815qXRXsYUu3Vmy41tCOyrus2W9qzq4/OJs+kc9sDuvm03ZyYWSCB
pDPv22Ra7se8KV+k6YinrGhddGV5MO3bQEdLbafW+jbWfX+S8rKnwalnL4lXAP1RE+3TnGX3VxDH
zRsbOCQ0WaY/rKHVrnNbDp9YSPSrvAvmLsqEw9iL/QVRGYAzAPbqP0ONG7HqVuu4wG1koTmkgsBc
LzftuMVg+JzYSC4QCfvGR9Mu8qNGmHpYe/ouBYvdGjYF4TZZ0dyPqGZu1wZlWGgxnsNYl5T6EYyk
wEQq3xyuXVl6XjgXSEjC0S+0Hx2MXgyNI4jqUdJ4b31zpLPTG3Rs3fmoXkzkMgc5r/13maXa91qj
uGA1nK6IxnkIboZU765Wq7qt3CQ/+zqwa6101OpN1/5Qqa+j1ZhMHxKosaxPVTjE2Qpr2XSy+Zwa
s32s5KyysKCd8aNPGO1R3q2YnJfVxOQxzU15W2Ki5bYrgaKKvAZ9RmJ9cPwGTf3qKu0SLC25OYt6
qamz18fktUWH/jTSa4YzmsfzMTP9/tHQvApqCSWssAJ3lxiWdZP3HYpxt0XRiGy8P6yAVmCIQe1v
eQWQyGIlRZhdZhralcn7jufBfvEKKR7mWiY/aAFQz44u6jPZOUmzSf2iPrTWxF1m2QrpopdcImEc
Nr8X6GpRRcWsd8fa0jT4otRrnhvaTQ8M0XUbTkpLNmLky9o4dpORAjxbKbqc0XUonLBaxP6CNWfb
Wj1ajUwXADGr64rPbiqhyBx+r2GiYDL6Ja23uck3FGnKBPz26U1+9gjJWkJY6/WpueQkFCKHOmfS
QZapTH2p9kDzw6upZmKMvIb22FWbm7vaRuXMaqSaU2B0hrwazaW+x4PZhx4uqxs1Oc4jHDeV6Oh5
shN66uCajM1525U8vJHWzfNuxUQ+xElP1InsFqePWzft5q3XrfrOqQgnTGhA2ah6cq4UE6KHunWQ
QMCrXs5xsdgvGiRvvDbPRiD41SbXxQ86KetD3izFbT6M4z2dsu4Ja8GcXQ+WYQ5AeGAa/AqlML2t
jm2lFbHbsXrMXtVFYrVac9OQj/9ZFUpECevYY0kQ10E2PTB+kjftUcGnDNSCOMEdilz/vULVtLMd
S3ylsuz5AGVNffBYA91YV7ZEOttY7j4ra7awfnXO5FMbZ2ZP7VUVoBSh5QycGHKsPQwBokKFN6fD
lw2p9ZYTcoDnoyqmp6oY1GsNtwICpndxnrdVvLKPvxmIJyv0CRh8Ge800cW9EeQ3Ii3GrfLXEjDO
0ZqbFOk50znq42PZqMyMQMc5CqUD/IByPHAIeJ/NY2/nlR/hvm73yaoHHSE+rfPEcTPeySGfNmPq
3TidtkZmmmd9nJqO+8gZLW6N0VDPAHb116iUup8QorzRGdlEnId5nKPR+rBLKb/1jqw+LM+oaSat
BpcHs/D6nu/RLS9kJux+nJGsuW5nVPCH2er9Kxzn7RHQbv1RWb7+OSEc2XBMOhTfz8tVQ/MMsN0I
1t/adnNOBQJuvDL5HKLlCOwoN0e+887v7I1sA/cUCBb3fTrV9SknsOGMpMQ4UWtkhiVRfzmO+SU5
uOTaxJqyipeclueHdpn7B0ndy6ZyxvHaREdwWzDVipCj1zsDNuD/SwerAGkSCaErrZmxxmRa9oCZ
dnLBwUWboHc1LJ87DUY9rmHCH/rFXV/o0BanBMO34JPZGdcESY1vvH3ruqvXbjz5nL5dVMgqS2Mp
MNfguGgD2vaC9TNLuH6gGFuQiDLBhuHNvkCoBFff60o8ZH5ZwUOysByTxNB3yTrDc9aacDdjNTpr
6Aq0gCLleQoTr0nY4G1WnJC0IjegXItgJRa4Qr3kqJUiPvo6jJbGpls7FDZpmUp4WiYT8YQnOr+I
TSC2IUQRLr8r3/eeW7XmxxoM9CXpRB+VcEUUOtNDeGDqb96pJFuPyu31cHApQYzEHFivc7VM0UQN
HWh30huPWHPMTZd7yDQArDFVWPn40Flde2RLHI/E3zpx4BfmFOZe19jo8fO0DTt45SXMCi6DEDmP
86qAMjrsIdRDohTotAadUJZ853KhSjvLqvGaLtvlZdXV/DkOVNJdnAj+GI7myvSqXKSgLcJlo7dE
jPy5aIko1vTz6DjdXtp5exzz1X2s2gCpTIZD93a2auewJP4F8DaWMzqb+t3p7HUMezTLEtwK2mhw
JXrSgEgPnJ2IL606P822uJuWKdDBizx3Dtm73Mey0cc+1hLZnCHILho2PRn7bWXY7WGdsq1dmMPW
zLLvcoGVD5zuNhjqNIZE+kDKdVUbdI3nnEZzsZ4NjaVpJI6r893mes3bhjssqW5RhInYKXP/Ttgj
yPKwgE2UfosVYxRlvqO4209DYSrcX7hCeDFTCAVdyW6bGJkZ12T7HSXyPI6ygvbAsnHb3Sjs9KZa
Bv0hTS175wICbKu1NsiGya3gszFybedNOBpUj1a8tgRUs2mlm8RD/jNDDcYar99m7QcY2QCKIdXx
xzSsTAkq8HaJiIFRX0vGpAo32m+8ga+xqChgB32c+j3yHPM4laK49rxMv/dy8sejyXfWQ7LyeQce
aJIsKobOBB/Fv3AYV3f4Lty2PMBo0awYtGuki26TOIindY1RrmnXLKpxm1/xivYXi4djbjViaudo
5r3d96VoKFc21cjHkjxfNlXPFSKqyM/Y6U4mb6AJ/atEozUvEoBpP2bRpjL0GijOYPLyp3XsZBbZ
A7oPKA7Nex7ydkLrwuIM7qLV0VoE1oHzbDx1SjrWNk+0so0dmIUqpEjeuGrFtG7VKPuIyEtE6oOf
vRWr1D7RnDXcBGpwwUtJAksM2Wwd/rkqrHnEQ4sn9l3gsYidIl+vnSZdtwzU8HxVX4D4S2O+s9fG
xLwfqC2+KdSheULXGsxCcxIX+Rik66vfTusjuQz1ji7Q7qpFZ4iqpZ2v/ckpbguQajQW6DosQwni
4+xly5FiA8wPKbdHat+kw4zHsrD03Yi9wAmrtLanG8MZ/fYS7g7SNXSZWg/G0AtMJ0HWfFdp7l13
yzDfIrUO7n1rcv1Ir1ztTCiZsyGIglgILQ+y1z5I1dlO/fJmMmr7ZEyBeg2CRC3HokMeTgdMI6/0
teiSUPcyrXv1uKYiRCn+uq9hS38gT7d2jdBgM0XV4pCCjYJGS5qcgyMRSx2b1amskMKk5YjCUxY9
tqh1GhqWGnN2bjlAXHHRpvjXpttm6b6UfSNir2HpmMbaNbcUBtJ0bGvJvd5o9wlrFppoX9P3QHjy
uELyflu1sXsGzwYnLw1Uhd4oDvCE81n5tbUz/Tfptw4x+AZ81chc8JCt9DrPptVsVlP3mo3TZ+kd
+SQIuIK6t5uwVhI991iyYU2pdYuMzK13fNoTcWWPE3TJlM0UyPkTTtBwrsbgUHIzn1orRUQ+DKo1
Ik5ypFZ+19+abpkwaw8pNG5lqFDXtGVDTbiHIjkPyk9+rrE+cj0rI3tMawhIST51yDzXz3C2JXO/
PvWPwjI9JGnZ5Hwbms55bl1vUpwKy3REfThfuQlDel87+lWN9Pxt0DrnnoBE7pu6WoklSo3krLzA
2kD9TUfbdrtNAcL3Lu2huCeyuhkj2TT+SQSl/dLCxIWjLbVQr6rhrvVaJOv+6mwLbGDfujZ98HU9
vcvFCFycKQHtnLfeK3udmLaT7donqGVva6Ox1281tQ7aw4IG+NqbvFe8M/rXgNQjzEjuvGBXFyEe
ssUoV3ZAX4cng0Mxu01ya5SV+7ha6fqErmPrdniIWO+flEJTOGY2rtpRy7HRLN6mnBcd9ezMqYDT
YVrjjv0I8bFl3y99rT1nNq7aqayhW9Bft5GVI6mWlrs883Ljc7SDprx4FYqTrq92VC6ejCANmKL6
Ir1auhUTxWDb1que+sHzWlQJGiT6aXLXZDPxRFyNnvM8BNK7Y5PWvUMApIy0kBmN2LAeyi+fnCPp
m+YGgxTtA4MDvx4Gdv5oAQWFQSvnOLOMMfZSXlRGkWTbyZ6JRCO9iLS/QsYAE1nUYdS6Kc2xOy3k
W9115tQ9LnhvSLvq5TlJF0SvhO1lYzw3a30oexAMF5++Hk4wWxtULv51Q+NbyoNbw2A21aqPEQ1Z
wRwKnpezslWv9kuNDiSEQRlv1wWV+WUwIr5/Ba8LNWaTWOreamyqpmlwS1qYMXNzttFK9P1GtNUd
gs8AKUaAaCzAZM1UnuDh6JbE4uzrl4On2ul7ohk13y8mOsTZpHBjHrlx6rGKtMpxypiTecHfZDTe
41hDm8aB57L8lVws76RIeihj7BXrjuzY5zVR9hnjBJbXSec+ssYsy7Z4q9AM+QoNSwqscF7UOL47
MJ53eWnMFzOUb6MuzKeX3K89PpLEsmwEqrGbNKkTeWPag9vtzUDpscUjtkMLDvyhBek1Ti4r9vO5
Oi79pH64AxohdBzrremw9tuzJQ4YA+0NZgnnjxjL/59RzUvW1a9Rzdt39f7xVf7boSvfq8/uX/DN
y5/8B74JS//bpdfHDHTDRYp8yUSfvrr+P//dMIzfWHMc3/PQQxt87P8H3zS83wxOeQBO3zIc27xE
6P2BbxrOb24ALxF4NmCl4xAb+hOe+Vf45q8yBN2fohK1BIgXwqy7KBeu84ISqEQeWWCvi9qO1xmC
09JeuNeuZwITTFCHMDAparbE3kjcIZys5qOa2TuaP8DxXyKuv7dq/Um6w889XrPTm/XkLd0xb/Sj
r7UiTmukw30gMSukzOOonZDEyI2GD+fKR/Mbtnanh3IdPtvc/IbLAsmAvR5ZeN9tDzTH0AgR8DrT
iTLpoVOtykcvQN9d9gsH8ppzBtX5vQnSem/YTR4m1CSVQ/ZqW+txXevHVebXfOXflpUcX3TY074q
O7GXSiNg0K/7DeO5CAd7/UKQewDUivNV3Oo0xQAYPrZyuPZkgT61S+eQvIUXa0KciXv8Y1L6NwOL
za4q9YeF/BXsGfxv6N2bde3if3oo/wTCtn6R9fK/6sv6hkiidh6PAWoVAij9iDQEjDspXEkwweQE
FnEHKb5Y8OukQQaZv9aVd6gv6hl7FvFIvSswGPH0KImkcL8IKQ/l+DZ4BmzffNvnoDx+UYqtX03y
gAOxoNsN/DVgs9+gsUX4vY6YhGwigdcW20ppu48eAwds53jXtt7hr79V8xfxI/+rQW2mNRvEfTwu
yXRblulJVfmdq6wzL/K+HyvuZHssIxhE7zmxeH4Xb3ql9iDfUJrch07f7iG/t1kjHhhudk5gfgx+
n+xW6D28JeWLBR9/gUQrkmHF7SAQov7Nl/4LN5rzc15RHeAd0HTQq0TsF1oMpHPMdJO9GbrUAv23
k3tfbYH/0OAH5evo6t/cgqZamcYFgrzGI66O8En8Z21bxhMPbSgD4yqwCGj36nsxTw9//aUav3qg
Lq/+P8USISVIHUwv6jgMQ2RkVVyJALwHqd84uLgcxYdyeHz8+rG08odVdczbqdD3TFyRqpsrTDtr
OFMz99dfz6/e9J9SklymBsNxcAr5GGsGBA3OwCfr79KZ4Yv+NNLmd/vgP323VRq4udCVwqnZXLVl
e9X1qIhaF8mXM5pBNHpVH+EpKGBWjR37BLd5Sj5gacoHIbGkI+a+SUR/GjrUlaLEGeUQ7Y8q8lUv
iwfD7PZ17n399Wvxi/Q65+doHKrYZqqvcU1VJSmCXwF5DwVTqIOlDAbhb44U43I7/NkZ/ZN10uH8
y2Q2tEejng4mzjW3lbw+Yjeafmhf5ibVXA82nm3n7+Inf2+s+LN/86ebKiH6pZrLqj0SF/+ADOmE
ch6Hr53i3Z/cH2itk1jhDngi6yfKSMDIXQd0gsICjbmPBwNFyDw6PZ4H/SVvMWp2avwe1BNnGZ0I
keP5Mvrrd+FXcXo/l6i5zqKRa+g3x34aX5uLBtAEM+WeGuhUwAEb4k3fuSJ4Ms1umzoEuWEyelZm
aoS+cFDqdGKz6P2LJDkoEeK6x1wlyUyeUC0VqXua5uyjzcz76QIUMHPoMWQ53Iz+NyGIv7f3/cmL
/XNTG97Bdkptqz3iFsN1YVMcTRK6abmP+mo+O2itWnMgOh42CWnQ0rjbgd13cLQbsoDOS5lFluXe
aTOR7+ZwTynjCe3BBwftHoER4KVo9b85OH9RQeL+XPxWVVq5SIiIY95p8BYDrtVLoHS4smZcEyLk
bgQ7J2aI4UKjzA2LRHFfu41+A6rrhrL019AbdQAmfA6kPpHWkvRpWEEtbPqi6/aliYNxyr9ZifG0
oDcMjKFmX8EZ0hECxebOJEJoAiFjdYyp5uRLb4DXsR8tokf++oH6VVyp/dPtkKDC92vbaI5EGURu
lZ0wdRylG3zR/bWvq+EaAJi3C7+jtWVFOgGpbKuy+rtAbffywf6z5+GnI7/ye4WvyGmOiBh18ngW
GY2SoQcDY3rbMFIENvZvUA8j0vTpe2HZH/jE+ygbUJyw2BM7wQ6l+wvILJov1q5PZP1tODsGwsku
hxiWSG2JjgInT+cWk87a36GKstHdRp500fGokyzHk42bPKT15aLO9p1N4LfBthrMK7+Zil2giX2Z
mO+EIfiMZoQStRJNnqExTbE6P61+ebA6Yiu5lGgebfX7WpnTlkyVNychFKF1kluKY2xAXu36/1D3
HUuS48qWX4RrIKHIbUQwtagUldnVG1pJUGuC4uvnMO97Zpmoigob2GzGetdtjUCCcMDhfgSUGz/n
hXqFGfQXg0N8x4v6pgTlrEkg2jDJ7gyNsi9//8D+kROVW5eYov0USAO2OZ2R0Pa6fe4Nbw+NQcVn
ZBSVnMTHu7Fj4GWMAyBrU+VHEofiATdxfga7qnY/5PxrmKBElTbb6z/WKNEOw1U3gTTYbYosf5/r
2yHwp82wpTDvbkQ01HVrgFq4inly15lbZe5YU33isJHuOzTCOaQ1BUjVYCJ7UYe8IIC4/S4EXCdE
wtDr4nwu2a5O1l9Z1d3nIGro4laR4LxFnQd+nxeQqUAVS+56xS+6FawVrvG3xldx2CHFkYeuHaO8
/hdl0IuS+R46y91jLhVK0+ZcGlD5Yy8i/kMhb3D2onByU5ofsw9pBAnfxqSI/r4OR7+ZddnGK865
ZDLdlSAhP0f1u3jOq1yhvdell17QKcD1QAioKQiJNeqc2Jn0QNYQEGOxfk1Jp6HagrZUWlZF1NNW
HUDSKyPPB7yf8YRf9Avosicmu03qTx/NurLJEqB+AjDgVVbmwgeeERh10L+W27hKYuTKwb0u2glU
EgQg0ABqz2uoa+mwvuHS049AZ5cbnzxJPwVpNj6hfQhMIpSLb0Ei9/fBhgtFsYbsEbNZJPsT+Yw8
khZz69ZfQDfaMDX1FYq+A/qpYHpBlE9eALnqnZmwWSM024eoYxk4KbyeDqZEV0qOIgcPub2BCc8j
zCjum3G5gNxhsm8EcuamyBKwzCTfGxpDaQWE5j0YEENUFKo4g2MQ3UEuS+4aVVIwDNW87730yxjq
TwP6n3tf+2CMgoxyAUklf9cS2IFC7kEDUAzRwJSCFdsMA6wAoMgjYiR9W9YI+eX6kOT9BZjhX4Iu
+ZRO3nmDjustouiyjfVdQKooi8HP3qkxaSLNIEfGJO8v0VDMEUdbVk+r+bw38nXIByTVqtaRgXL/
3i+KKYJD5ylL9GNJr+35CMk6CYRI0VwBd4z1avCY6Pupwb1XxvNWdtR7DbzpHoKqP2fud7uBNOgU
z30ThRXIhDXrAaOtvVevF1f5yh5Mxm4YiHt4nTBxP/vmhkMQCe1c71ROeuRVYltJ1ptFt8qa4irP
g1dIDP07zPgGgk76UPvJJxXKV99Xr6Wf3M8F6vZF3eGklEB0rNXG4fDTTz2ANBB7fvx7yB17J9kO
lAxHbrKhFq6y1kvvvc1yFKgEf3iKWXUBdvj0IvywPcB2W0TAgoKrk1XTBeDbV+BUJAqt4EVAGwY1
o1sdr+l5N8b6RFwdq/u8FQveneG+WRQwqLS50gm4kpS1wESyXp+zAvhnJFHzZQ7SnSLyHsY9wLSE
6ABLIFoiVXpmPxfz1v6p6RkBRg31BEgRNtiIJ26YY+8LJj7eMB6IVUEzeuaq4vmlv3rn4IofKAlu
VQBmCEI9GNczIYJ96SUPjl/LuoFLv6RQu0LHIk69c4DIz2kJIHKaBtdJHIDbQM/7ECw+oQ45CKxx
Fn+GjuW5D5AaKiigt4Kr9ylIhhPeGUfMi4B//LgE+OhiagF0v1LGfGZZIfdsMBBFyudPQE7gVQcJ
kZ3Iq5/o5l5XOCVYUj9xvPr3UEwSERtIFi2e/l6nHAJ4XfYVtvUnFI+Pqbmz3y8+2oxkHq/GBFhw
1HD0vzFy5l8QAwSw19QoSusWbCEko2lqrnNUw6CS9C8V9U2XohoAsBS9MIFpzlAxSK+QXU4Pg4Z0
GfOKR2FYtMrsi1J40EHkJIJO0SkT9yNZlu30GRdEoPIXjFdeaz6LIQyAWph380CCXdOVX7x8+HfS
uCDQj0EXaviqcD7vdIMOA0QI70q0KXtgvpDgAOqgV+x3LIK/hxzMTw3Yyandv0FL/3BVM+vOg0jV
mpBJjFe+N0FikWa3Xjvnexja/GDtiNdTre9B9QFKfm1vAl7feDWuO0WhQwgdBqgOMfG8Briw2hjw
MSRn4wQytz+cv0XK/+tC/236vav7+tfw/wN+ebPi+FulP0/74etHyPP2v/y3xK/UfwIAmBVYlJwG
Pt22139L/JL+Jwi4Dwi6Cr0w9DcU8f9CmNV/KP4X8LPQHNiAzzh3/hfCzP6jKLgv0CcKOP47/tP/
RYl/O79+201ScSvxgzhaksu1klFNoSZRhLABmtbi7N06fPrvMO/x0ccGt7eqLIABAL4r8kj54of8
s8+7/26zo42AI0PbKchQM55nYSkiUPrH3Qz4xC4EfsdxdHRj3r9hoNyYTvVYyyiQIATz8JqleBE6
LYp97y9LAIUQAwDXaMi/5SwgxQkgn9vYViEgmbI+j0c0HmqfP0GA82s/jW7f0r50NSctX+dSRkhB
KUxWY3EA6aV0nPj2md8lHMz0ZOI+dkoMjNJeq/oSMKhTFs7H9op1WbJGqMWAcBtB7l2DqyF+tWxs
9m5L7n+ceRhO05jj5og0dNb2AOjAwKwijotuRafyO0hIDDGPgAUjD2agkBcuR6gku83dis9ewx0+
mEcRiXL8EpsJlC322Wlo20e6nlBDKRsMrSAHvLVObkoA3dzGtqKz6IoKvsJ4QkC+ABkw+FC7rhtO
5L5HNstb0fbdToyzcY67uMb39KofGZ5madl+cpu3FZ3YJSHoLTiz9ALGRxEcpj4+kRBuqe8fjvG3
lte7Wa+8kWCXZSBDILXbDcCd3AN/DuZdHp8o+h5bFytCE5aQDLJPIvJhXaooudbTD7dlscITVYJw
nWgiIhC0rzphvjb6f5KR/9tb4u0B+25ZjIGGpi40CoElnS7LABiZ0fNP5IvHVsQKTggdtnFB4zky
jN/Itbwo2yFyWxIrMNdpErTe4h5SeVEC1ZOcThdOQ9uMJZhoo29IUBttiQyutCL9r5ABseg2uhWa
XPiGgvuHXRIvr3zs7lDpdluTt7fqu2/py3KEuUG6RIT6P9ZN2kUQ70SB9cinfHujvxs7yZdKzKNe
IKk+L2fQiQkPPuOnvDyPjb4F7bvRoYolW236OSqE/BSH4hzez89u67395LuhSTWsLVtmHqWN/3kS
HIDyIDu4jW3FZcFzpiEIPkdpK655Ie4gNXOiKXtsRaxLswRClxQpPHNRFYWfwZDdFVP4w23aVliC
nhGamk4cog+bIKkxIJyPX93GtuISOPkE4kDzjPMEtNFWhb9Iubqtie1HDI0d0GrxiI9AtPrZkP5F
sxOeKEdW27YQhuS5t4YZVrvzyruxHu8odDDdUgjbQdjLGIcfcjdH6EFBLzuV4/Po16dMHY/N3Lox
ZbeAb900cOZkwfdC8Cf43p64MY8NbQVlBwlZoOPHJfLBn9/RxLuCLnHglhTS7UffhaVZvQ0PWc9R
PE7nXu+jQD4fnLYgtaIyh8IzGcNmiRh6GAxQeSAc3XY3taIS/JO1hZQdLjSFbijEoqCOkmjHeVth
mcEUD1Iq3RJBSvcfsIWu4c7jdjNQKyo1RCCKYNslObq9hxAoA3Qc4JnqsuC/GfpCUyHuY+zEKNDg
VIwQ+IIkiXEKzd9Melnll0HeYqOYkVymFftHo8/gNu8NBPJuD2qSG048bPAcVlpRV83JnhW5Uyr7
m7FulsM/l7ABV1oz/ENrEGtHSk/YDf45MgFj/Djxol2TjiscKXWH7m6lGLSQc7dLDXWwj4O3taJe
2+BSA8T5cdDJP2MuHRfciszMQzMzwTpHDMnsI+lT85oVndNxBdCGNW/Gch6A0BRBSu1ZzBKSS6fs
gI+ttxWZc1arXulyu+fzEupVwU8uHD+lFZm8muUAB5YZ3Sdob4QQcynYs9P2tq1sEyYDCnT2HPWi
Eru5KZ+TfHUc28pidS6g7JxiReogXaNi8PZFAY6p28StuEQmyAMBxbFo7NSvbB68XQHsoePg1oU5
DSBHaZZiD/oG+AtdfW2r5cFt4lZcJn4Luj7FiicQJ2M53KH61Cn//s2CFiovrEiASI/SlfyEVuN3
Tle3wLG9ZZNa9CqBFnGUAcZziJUPHAc51cQ7EjqBFZUGVKxB4PUQBdXymIeooEDO/UQf5djYVlh2
BcBGkP+cI859EOmEBJaunIhThoJY+XieKDp0WRBjiw8JrJP1NBaHhVSp2/WgUNB+f/eoPCOsyaAl
Cl4g/QLWaPg1jqfJqf4jbQfSTMJzJ+jFHK21+Exl9qgGt/BRVmwOzBuzWQtUlclwBndntusYcau2
SWXFZr8Rz9GTWSO/4Q/QZzqUXXXi7bAN8Xv5RyorNImfGdBL2iWiIzRCDY2gAvYNopgHL00PTtGv
tm36Lp0ADBo9xU1rbW6TM0/oMxqc8n8+stOVdXFKCPyNmmD22ofHHWnGzxMqKm7TtiJUz75WIBNB
WHtsSMTzdYaSEPnpNrgVojntFpnX3QpAw/CSddO/bePUgJDKCk9owSa+8RnO8an4UQzqJ96ymVtC
+2ac+e5Lgn4LNse8QuWkrL/UfvyJJt+c1sM2c13WbKbhCstuWO996rMKfq3a7bySVmQWtINC/4rz
qod1wH4Oe3EALc+pJiZtt1a2smKBxOwarenypKvmiQ6BW1Jou7WqBHKsqgFtsmrKC17Jp543boeV
bdXKy0ZCIb7zoxY+2ZGK4aXpO8/bikkDZb5YGMRk2/pXNKbPIcxZ3HaJFZLJCiJrJ9C6F6t5RdJ8
BSkPx11iBSTQpwFo94B9raV6yrT8utbK8ZSyuVAw5lggXC7nqENbf8el6sDo5J+d1sSmNQEtwKEA
2/gRZBmu54A+rOHoVLiH8OrHg3tJ4X5JOXbgJoZCWijL69Gccoo+cnTblJqs1i1vZn+J4GQJkrB/
QfTw6LYk1nUphyCtaYmhvcr/J+XzE0Dwp2Dhx6Zt3ZdpAkCyLxA6s5+WkJLJ7lQwvrrNe/vNd8er
oT1gecuCx0O6fC+a9Qu0SFu30LHZJmEIZfI5R506XKA6q0uzW/DwcZu3FZaQHOYVzKR83JTFWRWb
i4YlJ06q7ZD+Q3oirLCUAbwaG7kiPckKBsUOkMo77wKMup1C6ENtzzWMrGvT75aC9DUqnYoVXyZ/
PMB28IfT8tikjXjwc7qu2I4UD28588+rDP5xG9qKUKC750VB7SSC+t9jPoNDXIeOQ1vXppYj/A8C
VAs1He+1DA+gyDgObcVnxtOl71PMukkbKKDC/wt2oG5lMW7FZweh1T6BegX0d5v5kBXLfFnVZDmR
LW+R+IftaKPpQZ8xQaE6nIhkGb4ALtdDGirtT2z2Y6NbN+cMu1EPYjq48aX3XQ8Z+AhGfnXbKVaM
8lJMzbBlyk1ZPoywRoC+WOh2btlIoJmHapYh2pmoc0IMD/bXcCytdm4TtwKzB94QjFc075RRtz6A
/Joxt/vNRgIxEHAkxA7RuyugPmoga9H1uduZaKOGp0JC8SNMkNAWT1XQfoUzg1vFw0YB4b7vY8Wg
Ht1Rpe/4UukvsYSN0t+Xe4uTP+zw3/C7sBWmcMRZIsiD9PVBJ8V8X4h1eOyTMEkOf/+RIxv9jR32
7qLLNho2VFk3ncv2ulmCV68Jzt2GtvZ50rAOB3myRvDt+ko6SC4uvltZxcYxLfDoVUOAZmzcQo7Y
0Pr7uKRuRyLbVurdikD2uQRLAlVxn8Ln1gvOfHaqsHfsi1qnSpUI6q01bv6gz+pLIVKYTs87JUns
dijaqF3w5mUBXiQKzHX+lPjk87oEP5y+po2rVSqfPeiRomVVjQJWTbC7JLAgcdsrNh4WDoJcN5Cy
j4qk/xmmsAgv1sqtdS9tGBOfip7EMAPHrd9AYW2tPmsAbp2WZZN8eL9b+ixgS7FsOzENH6YCBm4z
tM7cxrbufShrVzUUMJEoEsh5e4n8Dn3l1O2V5Vs3v5/5hQoEJl4mSwLNt+ys3GRZ3WZuXf3DONae
XlB2B+MOnEBAgdq+5I6DWwGaEOjwJnBpg+7xBNucssQJwIjbRnyjJr+L/r73htpIRP9Elws4JURl
Z9zqqW8cs3dDTxQWwXC6RbOaNvs2HK9Mnr04rbeNB4JwOkTnIH0XrXB02kMuOTusfuJWfH+jL7yb
9wC9ppmhZR11cX4PSsldJxzPKxsOBIdmUVQVVruV2Tdvk4On4sFtSaz9DSRdkIYtZt0kMVzelosi
IG6la8/a3V5egX+vpjnyFqChl/EaCAe3A/xNovrdWktpZgXpdext+BrGfX43ZqFbSvvGO343dB33
6Rgs0I5WhFVwrmLXRhWO07auetLVAEWmYkFdGTJec/zUg6ni9h2tZ2dc9h6nHrIIGDIEFypek8tg
nNwOwTdy0vs1WYga4EqPQ1CQc3hZXEBALHKat40EghzxHHYJjsCJz80d3DH8y6Kd3Y4SGwwE07bM
4wC5RnBkh/dKuYDMXtVu8W6jgfCAIC2sgJDmt94t7arruO4cF8UKSqhrj37bQWM6YCAsAz//S1WO
rxNqRWWQwRVhaLEHm0ncDWl/HQLQ8Pdv+WcasJQ2FAgS9Al0FVE2FDLXK6jtm8YwjMTDK8p5/2R4
QW/hER48QNdxL5diuvVAX3tNuD9d07DyX5tsHZczMzM+ns+mgnwodNPuGZVQQO0GGsMsqkselomS
2gnYKqkVN1BE72doVGGpFXvlPnySm+ri78tx5M1gQ3X82MgOQDcDMbfixe+Gyzgf3IgVUNL/mE8t
SVM1BStNtIbfmlY+DKvbM1CEVqY2eWjvDvCSiJYSknhQkPODzGlBxCbh9T4JLKAXNebem5VQftO0
UAlvpNPNDgrRx6GJgSgzPFbwMCbw1oAxKMjR6pTMz58/pLBBOokasN/6tYHMa9/Cky4oduDMuPFv
3lhP71cFvHkNDjNWBd6I5dkag94JgeATedr29//+OIaXxMd18YuYenBFaaIZAO7HsDZQ4Fz2ORQA
yqILnfqOkIL6+CO9itsayEXodE5DSqMpHsI71A874XgcWn9EqKYcFn9ox8opvimEudKhd2Lo7dT7
fX2kDQMEyKNpB4rTEHYy2UtHkLHs+jaAAwXkwZsTP3Js/1hnTLyEadX7bQMOx7AczFTKTQ3IDWwo
NhLe+/1Th1nPYVjaRH2cp7tCDecw4Xh2OcLg5vZx7AW0a8/PMXM6kvOc+mdV1v7rNrR1zqwQaIX6
PljyKwQo67G/Im3jVPaAmuDHWZdEp6Dthzh4i17AA7TbGKIzULVuM7fOmrgTpMbEIfdfKX6YUMje
l8Q/JThwZLME2059l2u1qZZDKQHpZsv06oOTm3Qwk3Cb+fab78Ze8xVyVSisRhAOv/ESqAeulDt+
TytIF92IoApyEJXyESJySdrvi1k4Dm6dMBxu88vQVRAHgEI27AXX207UTs8UWJB8XBSt+GwgeCWi
qVu/96a6hHvwk9t6W6HZQocIEgzgoGtC4NM09dNu6hc3HiHo2h8nrkpWgEOO0VM/j8iSXcF+9MS1
cWQT2qijOo1XlY0QYwB/8zWR8iaY3XiywoYdeb1SM49BN03CETIqOvwZQ0jB7aS1YUcZyGxQm8G8
6agv1aBuDXOMSxt21MVen7McrE3W+SRq4X+YqDI4OG2U3wBHRTuMpWlk1K9rcEFT/2niyyl1nmMf
04rMfPVnoDIyDN40L6PxXtfKuGV0yopL0/pZMzXAkEHV/7mVHlRy3FodQllhmabSUFgHykhWMGJc
DD/jonCrjQkbcsQhce+XPahboBCve9bnnzdTErePaWOOxKpzLWOFTagp/Cbp2Uqo2/62QUcTLgch
Wgi5zahiXQ7dwAFMTXy3U9bGHeFjUsM1Jj7H5gUl8temk5+dNriNOkqMWGC/4mPoSZmdqrt92im3
+9iGHQVB0cwLL2SU1s01XdrrolWO672F1LsLc1qCLOuzCfx1BT8V0+UPQ+F7brfxm9DTu8F1Phej
qbEm+UquU2X6XcOp07MWK/tx4gkVQKKPmDgN1vxAUbpeauJGAxdv0njvJq5SXfIV0vrRMo97CUVk
UdZOFRthA4+GUchSw68oIlN9E68kypUbflnYsKOE5LFcAWGGe5eMz7cDRUO33G2j2MCjQRcFbFGw
JGLqXuKRnvtd+eAUOjbsSEKwa+FsEhHYORXUpfazgfqU29hWKguHMD+fDNYkgEv7Q5nRF5OUzT9u
g4uPezCe+iCBy4OIOogkQaCngGtxc0rA5silJqzIDDxSmTkH5x6eXbew3H6eHIUIhA08ouDf1WVp
ZFSOsJPI0k9pEJy5LYkVliRVlABkvSkFNFAJFZ4MwTatkyu34a07U+tkhPs5PufChzMx0wIOT54b
PxEy6x8/50w81dcL5s7Jiz9UkD8no1sLT9iAIw/4+XQoUDBYYv51zlFdNmXoBqEHwurjxGEkQWG4
iK0yEti8pKmQ55Tqxu22t0VXcafNVMDFI4JC1R3jxe3q1j8RttKpNwOOgSCScDsbr9ZluoiHxi1v
szFHPXw4e5aNMuKFf2t8HQGW5rgeVmBSNNnSYKv9KC7rC5/16RkUN93eJdxKZevZH/x+TSRcl2BD
NmbP+VI4LokVmjBzSz0FBxk4QZB7lsP6I8t1v3cKTBtv5G28x7hCiqJSqNeFvb6EG+kpDeptZX+v
YQlbGBJmfDPxG6x4JaEqX9Zz+m1JSeiWXdmQIzjd4Bjn0HxpmkTtoYxXfkLrLXb7oDboqKm9OdEU
q+5liziLUa68H/NafHNadht4BJ9wPo0ABEAxgPl7eL41O770bnUDG3cUL3My95B9g/5q/B36ruOu
nFa3/WIDdxofbapU48kGAwg4JdC8AqtQnHq1bRfwHzaMDd2ZOVFoo+BALDlLbtc00+D6lozBclya
xi2Ts1X72oa3+BtAOM3h6g33zR2sIJ06b8KG70iYc+Cy2E6BTnj7stNmP8nllD7skXCyETy+X6N2
3WBLFgnSwzxui/04r9wtA7ARPE2FwQcPypJ5B1eDQT7PlfritNtt/A48XdXSCSwLM5LfZTSb7ow6
qbpzZFlsBE8GllVY5NiSLBBfTLWeN1XvVq+1ZYgyUiBpqaASBmntel+kPrLFpnYsetoIHjU3SmOf
ywjcWZieDTm8WuTquOZWjtvVhYERMT7nGI/i0PgzELDBmridjm+qk+8eWqSrfBi6obySZOIGecyF
FG6ALGEDGospJdObwikcnEBVhhwvGvueY8fD1iKaZt31YYOaqpQcosKQ+QfVMHZ7tNjYI16scV5p
JKKh5voQ+97XonbsI9rgo2yWySpnvMnjxVx7kGaLl1O8xSMBZIOPEiLG/9kqISx8DftFYfrrFPk2
9KiYQ5j7+Zh1LuPyTCXp9yqAaLPb4Opj+gyv68aIguFpO6yXYQokpsfrX38f+8hNZGsRCbKUJRDN
kFCak+SlWav4BrdTelYb4yZPAq3Yj9OffTz3gwpr03Nw531YI16Fm3Pa3/+AYx91+/fvIjQIZ5lW
FcXKj/FdDtW3WQZu+YUNREra3GdkxdABVaC9Bd+y0jihMdHC+zhrD870JlVYE9HDFBaFPhU3uVvq
4llvUMob+JkqdCVIv+RXE6yRz6DN6yZ/ImwkUgIhDrjQYFEKErzMFQohITDlbjvdxiJVWpQCzB00
VIqluIRHPYDHadC7bRUbjBRmMS/97WgJU/ZV51MHBqPfOg5uBSn82oM6HTB4EgyHdGDX8HF/+vsW
PxKj1KoRNemoNZRZeaRzxtSu4n7/fa4IJHbZMHiOh7oNS4IvSRv7PX5l0ll201XE7OGR5aYPI2xg
Ul1nEPP3sSlntiz70cjpoH1xItM9tkDsYzTBjzCnZYcDciKmelyS7yqTh6KX/MT4R84YG6MAK3uU
5eNt8np8kk17ST03ZgZg9R+nznlMSm222mID5fq69S+zIOwdw8kqGMFuNF4GT4toaKrbsF4vEhY4
1US5DX8CWrpsZol5pxW8SvoWttSoAzrVzrmNgGprIB2XCrXcGHi1qKzoVUVWN1AYeEYfVzzz2mGY
YDIeNWS4ahvvURahG9MTOskfx6Y+N6TmBGpwYXonub5QbjpzsHf9OPJa9Csd6HaoB/xxFOVtUKnc
aZtwW6XI9zTs7jnKxHPSqF02tq/zAkuqvx9ef44dbuOfZtJ1YOpjScy0PCVDchnWjVvRktuwJ8FJ
0y4EE+/ndbNhfCJ17ri/rbj0PJgNigmnoar8DRq7nhGoCDrd0NwGDDEOrxyjJI+CAJpTkpJobPrV
bcFtxJCXtHMQV9gpXZw8mHK8bxLvs9O33AxF3+daeDnzWnSIS4ARHhdK+ygD1+bw98H/fIhzGzOU
5yXgCACsoEjsv8Z+sgMV7rzsVqf7mQdWaAKcnZiugz6oTIYFkgvV8NiwKXdKFSGp9HFlhrY1TTzg
iw5wozgYHQKwlfilU7kFleCPoxNJq5xuS1Pm7aNg7FJSt4YFtwWLSNVPLTxXkT7nTbzLEvFJmzBw
3Ir+x3mHGgk0fLhFBL+Yq6wqXmC64tQp5zZmiMyALOchPudYwswuXadmP8O/8+9b8ciZZcsVVfDl
7LwOuVwzkUM71NfwhnH7lDZkSJIarzmFVIXVa7VjPcxPM7H8dJq3DRoq4NhDYZyNx1yY3+r2n4qz
EynokRWxMUO5pGbNtjdckA4HVYsVMMfJDRDPbcwQDRhRHuoUUeOR27J6mXnz7LYgVljijKVSKYaR
Q/kt69RPmGF/cxvaiknjFXzqoEcageUV7hg8kCLjqFDGbY2iAu6hTNd8y8XVI7pQZ33auVHeuI0Y
Go2RSd37OAjhQQtsT+7vAO51C0sbM5SExsxyxKpoQfe8Gu6rUbod4DZiaPDTTvuLx2HIAluqfOge
+nlwattyGzBEk6RjAcN6w5gThlkN2y2sPuXAeSR2bMgQD8a8GtLt5snb7iHLWfEcLEPsOryVzxKT
e0PcYF2yEsaPuX9bhm6FeG5jhjqjx9ID9gHnyVJ7OwJHg+tgAmzQ7X6wcUN9CMemglMewWP4jvfJ
IUwCt3PWlivyOr7mAevQkhtJvavX5HvClhen0LdhQ6sI0U9lWHH4d90ZKul14NXScStad6ZpPRrS
GRMfpbqDGdATtMcjt3lbOa3YPP+6EcBmeKYZuoNz4niZqTk7xT46ttGt56aQixYyBvRL9eYFlsMJ
OtCl416xwUOrBHS6TIBGnOMgapm+iyc31TZuQ4eg+0oq3qI33LTGv5JjTPceL0+ZBW93ze+9Pm6j
hwYCZ+yp6YAT9BMOG/KG/dR+Wqe7cEgSty9rG3YnYwc9J1iCgE4/wYJeTTtDVO32WhHWJUqTZcVb
EygIWrT8tiaQJAZhxo3tyW0YUR0skBkZsTwon10vOfsWtmXlOHP2Mf/sPZmlaY8OaCu6YE/z4LLL
anNwiibb3pqi/1mGBZLbpZcHk8TZnufylO/WkVCyNYwE3DSChG4Mh9xLm13Wp+BTjXpyOx1tJFHZ
96Zs/RaOD2N6RnX5tK5uVCS4VX5c88Z4ZIKYDlqJcZDvdFrWu3hxk1flNpAoLwsNW0t0Ekm4DPug
gJVuH6SOX/Q3INFMZzMp+GBIpfdhF95T6dYw578hiVqUh/PcQ7lMFnqHjfljOmVQeGSr2Eiisp3y
XE+Ah5RZ2O7WIsujQhO3Bii31YsWLdtwDhROFj4lO0bTazKMbnoX3AYTVUWuFu1RGcH2tbrjlR6j
TurOLfq5dZPCzH5kYvYwuj90OwoH7rrtHp2C34YTrdUMd88BCEVTLrBFXIdgl85p55YD2HiiViQs
Y+WWonff/Sz8pwjcrEe4jSVq50rqtt1QyUv8tZBJj9JZ4qZFxW0oEd6eZbvWBWpmegVQVqVLd0Pk
HH52WnMbSxQ2pMw79IdAbwSYhQ7iAqJAjVsqamOJGgl7typutxYCO4deaTSeZIAeCVAbShQ3QQUf
1e0ROor4di2HbwGLc7dXkY0kGpBc5N6IXJSNLYloPf7q62E9d1tx6/5sTa+HuMtRZBnDNMpkmwG9
EboJu3AbRJTDR7ILA4xelf0hz/iym2pHejb/DUM0JPWCf1B6Wr1hl3nsC0uME1qG2wiiuh7zEK7O
+KADvc5b/2ugc7cVtxFEHhyBQrHVEb04/rQNLcV05vQxbfhQqMOKDi1O8mEOD0GT3WreuFU/bfhQ
wSpJxBTgaR6bYT8jFQoL2rod4zZ6qO7LsV1b8GyqPPsUV+3tdOoddyQzt23MtO5DuWYrMvOU0Qju
dOLb2BNUc9ZkCp/dVn07FN7BE5Y6poTgiRUB8nAZ9yzfpaiDuo1thSehU9nkZYIvmuTDQ5HDmxhw
qOrw99G3ov4f3i02gqgqW8HiCo/zIp6zm6rp4mfRGQAsQbQgxS4sfHVTwOLz19xI5licspFFQxmb
rDUaT+u+vFm3GkwMkbMTZ/yWgv7pL7Lep51ksGhLca2CPEyfy06UUMAFyCPf+Yar8dBOsyC7qlv7
eh/HikPvkJHebSPY4KN6KcM+DQj8hIES3MNj9aUdBDvxrbbd9Ie/zIYf0RSUYlPiWzW+fK27Id97
Xuym/Mxt7SM2dgUPdcyiuZ9yWIBz/1CEo3ILbxuAhMY6SZcFm1hk9J43q38hl5a7HUw29AjizHMc
Dph6u3SXpgHeM/bcLl5bAGmeK14RL9s6PigwYbtOD8ALFycEHY4Enw09gk1NEDZZH0QziA1VlAZe
8JnmNVq+ZkjhyIkrk7ZnqioW9D3GMujcrjYbl0T7eoZVJEo44cgFvEI4CW9ir+qp40a1SlAU/Uj4
eCAKZGaaXdV40454udt5aEOT1hAm8iouVMSa0n82fMzuU9NlmdtOtcFJLKU6Jyk2k5LJvtfBuusb
z7FVZmOT/GbwJ62xMMU0ZYclYVeNThyrCbZQkpQkLIIFg3th1p5RUn4d1sUNN8RtdBLeWKQzZDvY
kiA+L6qXntWVWzpkY5IMYCVNsuA6iMP+oc7L8t7LqeeEwUOZ+ePV3G+He6oLuJhSmNlPMvh34+H8
/fI8klrYvmlz7S1FTkPg+5J2/AYfoozukJi37DA0xfL09x85curbsKQ+b5KcEqxOTuYXJNDDzqs8
tweujUuiPWhEi8GxTGWX78sUwOSqEK673bqJJS3Deu5xeErB9K6GgORZ55fZicX/87owG5s0szKV
AxyskLlM3/w4v4FIutP5xX6DysQQcAwgnxCZ2dtDfPmu1tzp0c9soIzy0HOuGdZkXSmKw6n2IUXU
u1GUmA2VGXhfq7pAbatY2bQL8DL3FjezXhZah3q9UlrSDFgZMvTPkDO8rxVJT+Rsx76ltVNKmMV3
7Vhu5eGcgAsaRGk8nipYvF3Wv+dNzMbKrOkwZKnhQD+UXVBejJpOakfChPDzsuiLTxWNy//D2Zc1
Z4qraf6VjrrnNEIsYqKrL4Bv975lOm+IXJwCBEggCSF+/Tw+c2a6y90dZ8IRFVWRlTb+DEJ63/fZ
fCFz7KAla9rsOQCDdKlIAieEYhpEYysLEtz79yNAae9UHf0zDwNC/l70/jef7iMNjudsC/kCyAMa
JFZfcZ1qU7Ssi4LCGsuzop2H9KHlVjQlSWUij6Okq1SHaDF22QrlN5jhghjVeYL/t0LV0cWkObU2
8799O2Z5Afa0qDjP7WmRJvL7JgmEqZQfwUb2SLi3cFm3cItLXDDCY8e2WVGnaniRW5eyXe7adai6
balFGdmx/pEsXo1VK4R7XkMl+DXoh5ktajY1U+n9Yh+cX7bsdySGuoEBVifm8ygHd+uR6gfFTCNY
egUzro1fbUlq2EUEY8ORYrvN4wvQx8xdvOukHApHElNvBZtntSIHPUQeYLaaAa6RyH9i6x7J2psA
P1YSEAhpX5sjUlpFe5AOA7Av2kc+P3jP+qic9VzzZ8Q4TneDRON3u7Gk7wtB07E952HchTdjNxNa
5grT7KtANoO7S+ZpXGnRwBYnwQZGZI6haI+w1qHsRU+XKzvna/vN4WGrE/citQQisnRu7wOKkJ2r
JtosXJeIDTN5b2PLFWBbApp2EVm3kPvZhqM+oaLnrBhWyTQCf3q/7REui8ztKpnrXu/ihsvkmxkD
N2XF3Nmo95UOM80YDM+Fdgg8sIPIfzo11eQ3ghbm6YlmYD5dqT5x420QZ0F+mV2QD7eWbQseAFtE
bQuENi9jUkKu77f3DwkYbygzqBqap6WzibzlXcK6uIwnJG6pYjBEmitECaTsRUQzgCerxVY3xy7E
XYZGpOV71my1VEUKltcDtwlxt2YYMITIxmbpSje4Uf/KpatnuzPTCGt/Ok/6AqYzMxTVdcLSEHLn
dXkc6w64AkyaevLU1w2NKiU5q2atwq4KtoHgqUOhiZC+MZZNGW6u2wDPDOZmyqLphi9tDEdEPuSv
dcwUP6csm9Hp6ZrPG36hoOvR+02xLFM2vN8cdZC4C6SixM26MiJpv4SblPpA8yE4YyI5BxjTNkO4
87OK78g0kJNhC53KcZBdVBA/2GwvKResyGOkSRds6hGRmcdJLYtl6TGb7pHu8Dq0o/MF44yTYgiA
VwkdzgeGjIw9LOSyV0i/gdmqeZPl2Ji2r+Lazb4gbFCHWTn61c2pTwqdKCVAVG6ZqxB1zO1BJTH9
Fftsft5c8wNJfeEDAmtEh2DobqurJIu5PMpJAalZ5o0X4ZLkT9Qnuhrz1K17DcuT5mblebAPEO4w
nkAx1K/TRPi5tU3zPRIEn0wIWBaWvUsdPZm8buWDCpDiVTYEvjrV1g9TXhA15PP95Jm47yW08sXs
anK31oI1le7CkFVpzzqEtw3yJPNN3dcqQMPmk6BeKjPqh15P6dFnCNmqVpq5eR8Mo1d7MxPvdqig
E1HAbsO+zXyk4XXYCNkUYKFM3YUPFjiahEjMncZOyHKug3480q0e9Q7nrtfXYAafRubmN7JxKQ8D
7yodLJxjr5noSUhiXsYmxpcDtZhM2QErum+gyGcF5i/0LtV5358RwZSAD8A7nexpvLJHMRFhL7FW
kAM1Ujmxt3ZrgyvZd1YfETmzXsYeickFU3BmKhdOI3cX0Q4+h3Ta+v0w+3VF+HPot2c1svWQASe5
auOmGytCITJOYgw2rvIt7cNyTb2EYlIKfdWnLh1/z64fsz1PbLYWuWBzVARybNf7KW+Ah3C6Dfh3
DNUyUEDByI64pBaVH8YFrKA1b7cHmTSOVnAShroutPP2AAg3C5AykSvxanMDt2yE4i20asfGXddg
+ALkZmbtd85H1JeshR1UIWwq7KHte8TbFgld+oJC7X0htKH7Zejml9wjztD5mc3HSYDVe5699/Od
G0ZVA3cC0Te9V9J39hrnUZ1ca5P7Z58r0u6DDeLrQ8cC+C6UYqJIRkNOTfqbZ6mGhjwPaQ1JYCvy
c29h0HcaYdArRNHxiarKGjhhXZulzVskQ5Gwu2BFTdcNa1tI293AgcAirWfnp4a4+/E9KO2WJp2k
pRWKfIszuM9hpDdwuMy/e6c8M5VNTX+hnGVJBSvMsG7hvGFI1cYs3BnJf3cgnr9gaL9VEKRgoTd5
PpVBBj87tAhxdt8Dt/qSarn8zLd+nQrS2Swv67xOTqqlCjb8br2OdWgf2g4811LOsAVUoqMXvSzL
WMRODhdMbXhpIKUrierDU6zH/LLKzYSVYynCDBm+qHtVulHfYmh474RUzdoVca1SWcUS6/4BJDEd
H2e6hWOxZjps9l0v8q7sXL8k1RTZ9JXUeYrpemDWrcRbHQeFjOxEXvBS2bpacxFMV7zfGtjodZvc
C1238QFUq04VWHr60scapujhRrpTQ5EhXAbMxlMB+73sKJtuMyXsKObmyESeXSNIbrKFbIN+PSRN
18Zn2i5E2XJeZ29cMYde01slmiwu3YjMoioXPb/vJ5VOldJh+8SjWfdFWDtqSt31phgtEsGKOU2F
uwm6PLNlq3NxkmM/DJc1y7b+YDIR6IcoIpstQckB5Ec5yhDOfEv3jKlAHtuuyzD9sfFQwOvn10CW
cdzPSdLpKk84OYtVdu2BIcJm2kkXtlWfMl3SeEFJpUUivywIOF4Ko3EOFJ70rz2b80sLVXgBP9y7
TkzIsm1pF2G3h4xGVM1KmN5HqDqKFS9jXVBPcFAvIetu1r4ZijYULkQc+HI0An1E5khWUElogZ8k
qzmvb1fbfvUKycF0TehxbReGSYxKgXtTg7PMxh0cPoMV3PR7E9ohOde2SXi5rErba7PN9VKmmiNT
SU1NkO6pmiAx5ZD5RbZAIcPdiYRjNpW9GTpRrNG2ir1iqZlu6NJYWxozUH6Um4Cv8NrmTXY2GWqS
YprUYn/7qE/yIt56pPstKMRdpWvH+mqaeBSWLUH9AAv2NZy/sKYOdDURVttKcmR14gOt+gmzMtWW
G/ynr1DYQ7dPk3r55SyDR42M67AtncBquqTZlN9gKrvVhyBBgXXopU78Uz7PfYK1HLmwHLnxw93U
LPSrSlSEd8QHElVKXgdTyWBDOwAbj2RbaQ2btwMN4ESwp3UekxPiIPu8oizk/IFD/xTeDHmyZQVK
An4cRhJEuANDZG5YhEajapyr81L1Oflis2AVmL+1qRiPgUXQZjG2qF3LPGkHetODpdCUotXQ3iyr
FrdLZACFNjGMHIp0A13vmOSN6C9Tw8gT5vNLVmLfHA9ZRNhtt/rQVF2qWv2wkdk94HOHPyirYYwo
YXzQnsINcSgFjGrZ8nNbPIt2CPTGrG4djPNVl7U6e4HAOJ2PKZ6+yMo5Izn/YQeDcNStBVJb8HXM
nxIm1w7Gzk0a7gLk4ralD0w47vkIh93Kzsb6C3ym7FzGfIymqrdws0NCGguvWj6uCypg3Y+XAV5X
X+CWwsIiQCnuCzhuZNg+M7V+z6NxJQ2IJs6NR71ggz7q3oxyp2cBhRw+65IjYr5LGhAkcfTuLJ2C
/hb7uFgfpYXO6LL5Bv1qtHoxnNYV7rrVnCG2qapXsrGKmCiOy42kU3xsXcSw3yxRA9duY7w5ki1F
K+g6lFUveOY0uSBMfJjf1Igj9JCk8TZ9FxEkRiVNCV/vfNJ4ck+XwDY7WAXVrBq7cNincUa+yoiY
m4bi7K8iMtkEHcNgoIGgEBZXfTzVW5WP0tqj0mtHKxZ3Y3DKGzDu7lGMUlsia7Odn9mwKXUt4PiG
imsZV4w/GjPvQ1z5Zqw3FJnD0ND+uYuSwV51I3wtvwZ9EsuvSzSE6S1ZjWNHTxh9WmhCFdZZr27l
MiftcUbET1KhtCainGD5P+5WC9vwEgKIMH+jFPxCWbRkc6D+eRtcBVlam3OsAH2UWz/1Cm+Mklsx
dUkOFm8G2l12xqrPcf9h4hPctmFdB3eIhkI50NUB3qBiUl2T9pBU4TntqQ+9A3wCA7SCpMaG0CzE
81Ns+hSLDtrxVb4qaTv3M4cRZf3TiJpsv/IFK1f/jiK8qOF7XGM/o03NWVqXto9CW/hMrnSnp/eU
uLbN3cUKPXdVv+L0KsTM0eDy1rTf4yFNv9aM5M0eVoCGJUiMz/AGAClyfG8HnJm+ogH+WyMHQFi3
XurYTdLfEYRcNr7MFyoWVWEvaEY8VMtgi9KhcZJV1Gl0MKbxEaz5gEPmO1j9alHRVnhdIgohCguw
cbjCrrDCKWRBw/2yCAjPMYiGPHHIKpSNIfze06wGIbhgS+/jryTqaIZKQ5KgjJu+5bcLcZS/YZud
xsrlWEv7xk4ZO7FkUQhcSPJ1zl/zZo70g20wJXgYZab6UifpyNFpcIss4Z5i88uwj9a7hBDe5iB5
Gbpd47Gm7WVD9MljNKZtdyALXabbQFMSVQt2mO4s5eQekYGK0FY12ia+V61YUJ1iXhC+2YTGZJeF
kBceQWxatnJGyb08aq/DpUi2YejPXrt6OTSaUEBdW/Qb7B4XFk7y9XsIIcEjs9xCEhIoPcPd1NKx
6qWN1SVzrn0bR19rVegI/mIo4aXAKiRIORR714dZh9+SFQvX6mZQTB7xEtqvTdjXrKCLZcco3djv
LszQsqZhnyWlB2Cid1S0WX9t8FRUV4jJYlJdeDPIvtg6R/Ek7JbcIQAbwje/xWsR4vFWTpt4qaJk
iu7S3ETjhQKyo6h9cLwVvB+TGSTO3kawH9Y49BB+mdN9NMFXdZeriIqfK+Gj3cFbVMdIOGxIjncL
BTa4q1iZRZPxCQdv0ie3UY6Eu7sEoVmypBhFj+WGRrmv2s3o5rKtbaKxv/UNLUCYhlC8RQ9qThQm
9NfeWt4VCJZy7ErHfkYPFUja6gLBsumXpNfsF12D0LyGROv1tsmgxttjsAtj2UgmNX6FdUwQBgaG
WlOmyKK/xyWm5GphATPYhwixuOVwkoOn8DB14himbkBmumUypSX8K8gLCTF9KlbYTTwKkmEyg1SX
Gp3mmkp2wnkDSWEMwtQJ03WZHgYraI6ZDmwYyjCY5hZ0AWxzMHtZVrQBqQrjaqoluGx24FN9mcm4
IYycZHVUosVjD66Z8qwIc8fGUjHdfk1hjHYysp6jkkcDe64tA2N6UnnzNPEp/SJsJpKShKL9DgnY
9siQFIGhiQ/hQujVAd1PnBdLQ/M7DNcCyGTVYtIycGI84Sf5O+ppsMPuKu4F70yEiml1Q2lrpg8J
X014GjoPKjWkW6QulUgQXNItCETab6gF+B6u2orjsLNIoXI19s1zMDvZPPJ3BvA3JRRqnQiQTPwb
+lzePA7g2QOrITiqMLhh6B/aGhO3G5Gb/kr7JNx1NoCfT4t7Mu3muRPsIUaWuCuzIMLWW+PoGm0F
HD2pq9miwp+wygKCmVrQz0WyYpxUbmszwH0aY5IiadedyOVNlGT+2UXCHnnPQn8xXI7zT72GNU6M
wRh+DrweIIcMWUvzpeigrblbQ0r7MhfTMBVQyQTBHZ18c21ow8KSG5WdNrYG9UmPK4zApah5+zxw
pOjdYZJn2VWXRSwvbcv5fZhFSGJq6WafbEjFhNDBWvrrFZ31iU5uuvg6im2JBgp2Q0mN09SgLxN3
I1ioP8jQ920lMpQnhUza/JEiZfQMTFzBz8ouM0rNpV1fMKwZUUYHULyiv+mkuQRzlgKhnZ3/0tio
u2q2YZRFn9fdjVrk8LsnWTaNGEYQbBm177fhMizo+i7LzPKusBuxa+nFimY/GfsALlEJntmBdf2i
mwJ+Om39mCVcsUvQBe25V6J35RyLNThHtbUKdzMzbwgTFLxIrGmygmyxnw4x3KZeLVvXpUQxV9+2
kYuu4jq/t7YBixTOd2ytsHdu15q2KrrqgXa/QVGf3TM4Ebx6hg7jPDakr48z6cPkEMaptwfEvcym
MJNrHxLoFO9jUzdTMdeZf4V+MfsajW48C0PHXTgue99g4JKMPx0NbV/EWruvABLiAjQZlGyA7bF9
yvCGo8m8pRiEI0NLgyuwW1BDvTRkW08TDtB7iGl0cBrSFbPSPq3dPYTC23nRWdIWvs77M1eHn2pz
hfFIPFvj0FXZweTwmCjT95FwQzr+GPW8+UoYFlfL2hEkpjixB2RIQp83g8eoSjMIPIoOcUQ3nvfR
Tco3/73GtO95SGp961VuyDEfyUse+sK7+XfCl6et7wkmzIbzc5dsQmH2lzSXZGqaEx5MUCidpnjj
ezf4yujZDQVuf/JcB9u6VCkq6Lm0Qd+CNIRB22+6oe7F20AxjEaiY/6Qo3O+bXPLbgPaDRpHj+e6
IFi2eE+17++70K3LflM0Frum9RjALmE8vSLOJYxwfFOKMf0Q3JM8MCdCQ4OMl9qNP+Nk82/MLyrE
JNInE86Fgf0eYYn2K06WDt+aTosoa2y+NYYfmNFjJNlEjxHHpBpaO2dfp2gcosKNFK4G/TybupJ5
1s1FxJN6RYXo1yu7rm1XJhjUP4EOQ1dY8gQjR2eq3TfMCdW4X9KJveHFio5put2MAR1u8o6Ia7rN
iyhSRe3tlOb8Gnt29kMMCCX/J/SL/wl1+qCpgsGz0SppwY/PlugEEasvKc0/Z4hDP7oE9CHmG5EY
QR3BEg8W1Fx9FLx+BhOmH30CeKvaaeneUUTSHbsF2xGJ3Ocyb+hH/fe0xK3UCA/erev7+lFIEG83
G3xKlEA/CsAJlb6pcZbuYLpJ2LFNw+0caUCinyJA0o8KcNDWu1wCZto5lz6E9VWUd18/ddM/qr+9
7zBvaTbQr2JdbDy9C9Locyvxo/QbKBOUHyPWCuf1D+WGVzKzf8bw+x9W+Ufttx2zvqYNrp3w+otm
W9lln4vioyz6K7ei1W2fdCtg2yYYvyUDAC2+fPvczf6ANlPsrxQWAXA2GxHpkLiUAg19+9y1P6DN
1ExNjtYQ6uwhetuAtOQTWT+HZH9UfgNDgjJmetdpZsEPhMWZivA+/hQbjX5UfqO9WQeaQKkJG5yu
6tBFvwBLmz5HTfio/qaxxxRRvy9CS+orgnmFottnL57+dakgfde6QUiwMq2+SX1XRkp/ykeGfkyM
gGkkpu8pVFSxWV8wX0SSevPlUyvlY14EMwDMAgIFVT17eteKJi7cxu3nNpSP+m/go2m+NQ3k9gHw
HDcFp6xrPmfFRLMP72biwhAGXgoOXhQDWgAY4DCguf7cffnwdi58rbMNPl7g4OUvywRgClO6T177
w9s5rLDox7gbPJM5OvaZ3fUj+dzZ81EAvqTbVGcMHxsD3b0bu2+5kN8/dUc+yr9n+GimybvDXkbt
Vjoq/LHVevscIeljYgTzYBjwGj6Pnc01gsPniiCd4p+cmO/lzn9DQPmo/04wzIF3L0QxvbOoHTmt
Eag6hyv4F1QBHMZsqxPqOKRk/UeW1r/+XP8Xf5N3/+fq+t//DX/+KRUGBwhp+vDHf3+SA/75t/fv
+X9f89fv+PfDm7z5Przpj1/0l+/Bdf/xc6vv5vtf/oDoXdBl74EI+4c3jTTEv18fn/D9K/9///Jf
3v5+lSev3v7846e0o3m/Gm/l+Mc//ur0688/onfFxb/+5+v/4y/ff4E//3j63rUY2Jvv//Wb3r5r
8+cfWfI3kqBYJISRFDTLd7mCe3v/mzT7G6U0ymAMgyKd/T3AbgTLu/nzj5j8LYyTkOUY7KdZnr6X
bFqi0fvzD5r+Lc0IIfifOcCId+Lm//1wf3k8//G4/mW0w51E96Px2+BC/2mNpDmDgCfLMZ6LUwoD
2o95F3RoCIiaUX4Yh9jxIhPenOJp6a+mUdEfmM0gRBz5ynLXuU2CLQASM5tctosx/a3SJo2epZXr
jme62+XroE46HHh6pSBVF0Wv2vWrRwP9BV/jbrOAb8ctncLXLsyjH9wBW0eC5FDlnhhA6HD2o5z/
s/SeiPz9GP2PFwG/ZJYiHzZOI+B9YfhfXGdqjN+yDZ5Hh8hl4kharZ5xczMLrLCuCXga27irkyzx
VVqnZtkD7r74dMSUfPP9T/1euklMH+7BtnEHSH2yl7zZ+GOYMw3z6tFRTCyThu3jqOX3jcyjo4vo
cg/4EzCpTZKZVI2Jm3g/okG8I2xNf9Q1+MJd36oF2dj1lWIbmsh6xA2JdFEPzfwjjVdzXAdO9ySK
2fe1j6atCIwjZL9MGJrPaZKYyq6D684YTBRbEsDUOSXD+LYCN/9tJACVk+EDmQ/e8VlWOrIDens5
F3OW91fK1fyaIFu3GCGJHItBROqWwsnVFL1V08/cbepRYKAXV5ZMzU8pxvzr1HFYavfeVEwDOypj
wxNsMQm4UJD4i4VUClr658At+mvcu6jbi35TuoyDTgNdqtGAbIggFqXrhuEFG8xczj7K1wIkMbHL
/MCuAT4hS0zXCENLw/yI4qUBGAfsVyEH+QiWRHcH0FoeasvbPShk3W+mXADHiKa+YXU30yLmkb0C
eSK6jgwNqiwk6zXJa/XUwxV47xDidhS1EHcOgX+VQHTZfpILhW7Era8maZG34ddl+LUiaOYrciXJ
xYc2vl4WjuFHR6cXjGGAFSYLfzZ1F1Sq3WAE7jEaKFbShfs2TsB1ErOafoGJk9wCCzcVFsxSqoCr
Fjolyas+sGA0deF8DnDW3yir5cFDs1MxG5k9+kH93bC8Una+ycN5R+J4AzXJgSxIV31KWTjdG8yT
b0cyrdU7jyHpFf+FnSg495kEzLMRvm+gHbuMwRDvUa8FJ3g5kRfGGOpvSRF32BIMJftw+CZik93r
zPvfQ0sxYImFbx8RHTluJUY3FlBSDHoh8csVWHbMgvwX+tdMmA0kAPbOaDQ5YE8Ko9sdpXDSHUaO
nWDzpy2Ofhq61FczV7LCm/BjwotbpAMKRkpVVsbLuy9u4O+SNGBvlJnrpptLQ3K5S5Z1PyV1ALNV
Pt3yRewUjMyKGgDWnWNEvE9aksu0gv7C0/nQNPXZcPKgMOMu22H7lcr4ZNd6p6QCXpbrYT/ComDj
ASg1EUjXflq+uIic6zz6OfddVNGQvwXkERXizZax3dBDDQsy9f3aty/S+Kc5nc91S58CzGNFOzxE
zXQEr67I6VCxzh1S215TgEp1vSKgrQPDZDB4mcQIaQOfn8Zx/h507mXOwA7J8LKDk5kUgpNDX4MT
k1SJWH40NH5qRPTNN95cp0EqbwPg/mWbGHqno+6Xb3jLC7OuN8oEV8Kn5wVQPNHk+C703ua3gYIW
BwHIWVGSFmbh1bTpuUx7oOvA/bAjldCHYRFazFJjxa7ASavf8dknBKddSVAWaLjuGqcLviXHcAJB
owU6r+OmBahj6K7e6M8+TbsSvANzbSmGYr0cxHFk41Ms6uQ8r4k6mqabflK0kVU3cLFfSVIhGuKW
GPk16Br2FuQ0OKawcu+ce3LvM5swMfKRJMsuGnv+JVonsPsW4K9RVEx9c16GrYi7L9CamkNK7E6m
6HwRK1eAsF9u6luyjO/2P7zkonsDKP0AXx2M/3Js7ya98a6fdxvyl4pkeM4S9tSwm3deJKbVLTa+
8VctcP0V5gqFiuprA/ZrbAC9ddY9ZENSjOlwaENbonVgJeDac79ElW3Cb5sMbzFWuc7eQSK2XDno
iuAM7JadbxWgAVKtMzuChaD24Zo1SIvXD2ZbK6BRCNaWehelzU4GRgMF2E5B3F5PMJFJJCmTlqHM
z1dAHtN2E2GnAoX2PtqYBZaT8SKqsbOl7Vfepl8jIMdxjmfVzvRLZ8C2zsd72wy3Yib3xOZdBY7J
eU6h0w0hDeoC3ZTQ7EngISB58bUtwq697Whwi5f6MQDS1ma4Gk9TXbb5iWA8XUjwQgq2jqXeomFn
luR2YaDltErdumW5UoF9VW68qQGumpp/NxRkjXcOXN3k2cHDgWBjOiimXB8AGV8Tnxks1xSsUnvp
a3Uzbqy0XfCS0PGKuOAdH96KZljuBQ6LlMi+CjO/AyQOOFXSk+MO1Bvw70IVVcCXAAsYsB3Wo0me
IwPWcw/bo7IFzL0D/wgMap7XR0Pmq3VIriF97A6xesP71VTgXNJyo2t2qY0dy4TDiaHBBn+Vpw25
miYmEOCqvQHHIhzvRmnWp42lwXlM44cemXVFPsRgeI74IVtHfZXD7QJr3WHRBEOOZR3i9MuwRoE7
H7sNLZuWALBXFBTnNhz9YQFHo9DW7wz9rlwKGVG81MBzA9BGcp+VU1uLCzSI1xn3AdaLKKRuO4xZ
xcQfgxZbiy7Vun1fMvtQy+GFmPR2owN9WbN+ZVe+Zs9M6lKwfg/uY5Gk2ZnFuEGQ0Oi822OomRdD
t14zemWmF6YQhot+zRQ6aO+G8P1VBn4h/U3M+8phUp4F2TPACGAngpV53L3CMshh02vEHu6yXZGt
43BrEM4EdF1/y9L5bltBBgTjs/RzeubI+ek2csxAzGRTnWP9dd/BUMRmFbE9Bri/JtLAhiATS9E6
wGNzsmC/VPGvZcyepYfrPgg9S6VV/yMbADOZAM7NQzeV2qynLQCBzkKMWqKSfLQ8OqkgPY5Tewfd
zWPTNc+9bi91EJc+a7qiGe/WLOlvxvnRhvrYr121DjnqlLXom/HJTxaoiswlFkh+aFxzFlAG4fia
zh0oAIWsk2d84tccRJ+llqdoDvfCmQb3JvyKmJNKtPLshfnd1eo6N9N5jocDLEpe164F0TbAr8WQ
4JIkB4B5D1QCBkayclw2qv3WsF4XMl7iIg2yMyIqLgT4OASL2KIMFrwPhvogw/A4NXVazhspVdhU
/5u5M9mOFMu69KvUqjm54NJPAQPrTb3kmrDkkjt93/P0/2eRWZURSvfQyhrVPMJlhsHlnH2+vc86
MwBi76NdFTrRiuWxm8PWAzZb3ZobFcpwl8xxwx7O5phaA4lDHFyEheSOQYXvNFJ7I7Tye8tQwV20
Mgmiuh08KW0MfAmwFv18H7FdwRUTw9xaNnxrqMH9obsGQzxFusnGgiG5S8d+9GCZ660cgj50lXDH
jowjMY3bUYbGkpOGxZRFRX1MQq47akYUVEr6OOvgDUbe+sOgbCZ92CidnAdWxVw4FUrnSFakOnKn
iG1SKLUrqLE3xRK/9EodxIC80MG3hLaYzsRBgsJovtptkTrtHHvGouZOVBOEIFFVeKORNID5lNts
jPmehbXuGDkHJE6PjQ0X45qW/ETveRuu60nR9MmroM5cOzS49k34Y64BRYvltkqm1qlbUwpyKfXL
RXCBZ47C1NM5kuKlfCmIAdpPKnU399ZB0ZfuqaBi20aRtQuTRHZJOPXl2tIgjYHw1/gnhr/Yjcr2
KZOGm9oUT0wzt1FYuuDunBwic/vrTQmWDyrG+AkG8jLnlltVcbaD1WococsnSTcsXy3qVzFT0spC
tl25XTg+8jJy0twAGyuYnTL9wQsRtrdrnzylfbyVOZ9pk13daNykLzhrzecmlBuOtlENYjFnoBny
Fvzi0cT05Ko1s+KCG1VZ+if8ZydNTE5jrIg94zMDN7co9Bsx2NukmR+n2eI9LgVVr38sxgE3f+qP
3aI5eNQP6zgfMPX/aDpr9KI4uZZkBxH239SO6sZmzLrCj4Me2BlQIXhgp3dv9RBuTPwkG7aqGu7Q
Lq9lU0Mlp+sbn/XNmqIXsNtzk8QyzzK0p1BhL/Ny/G4V+a26xMe202ePMZUKXafXV/wi6l2lZZgc
mSLZS/gIQiva9ZpyTGTZAfAJmHkf8deWeA+ih9JYYnj9ZHYyrNZx2zLT15ZTGmGWrQEyIyBOamh2
PhYcrpHmdeqdFbV7psyeYiSrP6QQNRsj49iRW4ODPn0gmnJw0yz1Vl39qcgwYcV4TOd4Y4jlQZKN
ZdOwsVytkqdWbe/yrKGc58gdegC9rhkdTer9KZvHYEir+CFXI7n0ulzHhWIYdrWFIGoHBycUfWJh
vdhm0e2UeMiC3OonvxqFzYx3NG4bqm32EJot/gp2Tu0IoCl3cmwWvkiSKOi7Vf0BwC2erSpemFpN
5oqdiQTt+Jr1QgvBAhPoTqDP8JJ2WgZIUTUt8GgnS/tYs8N3PTfUF1kfk/5aXcBg1HWY3NBIKZFb
zg3NaxePkZuXi1m7haWrD8ZY0MUBmBYYoRT1R0aDwZmRsHyeYqH9ORnDtY0AgL+25cqOaO9mM9W1
Mvt600qXuR3zD0wr1WEES95KioUXc0yn3dSvw5YhonQ2B0MDny6zzplDUpMRT1Q/xEGYEPZeGi+J
sEZXzwwpcgplqlBCZMsv7c70F9NqPnTO+mMlA+lhSxPhI2a48V2s4bK3+qx+MYRheFO+2vgecoKI
FCEzl41NLDgwv+VWJGV4n/aV5Se2pG4HOYo/xLz2i5uYbSY5qjQVTNrkIuFAsxvLbVhe9rPPYulS
hLlwhBnu5xlvRWWXRbBo2Og57lrjIxy0+YZyYoC1qWLtDITGlJp2Rd/PWcJpZVAT9xkMT6MY/bYX
tvaEjK28VSoXf06KH2tpm/drufYb0WVAA80cnXuijfM4e4IuqJ2mT+Rg7rpachurEgTmxtVJsqc5
aMGDaKyqMUi77qopSPZ20qWcm7YypPs+Sq+8/HUIrtBTLk5U2vDL9SDiIDTV9hHwLyYJdhxfU2NW
d61ejH5bLFTK+H9O61BIJ6gUXoXh1O9jW6n86Aor2vT2wTzieMk50RuaroV6bR1zcztaZnaTdWa6
UyodNHSIZn+ZYn3XTnrvAKnPWxx8ocNzUz03UTG9YeV77mbu+wqWnBYqKFvmN0S8Gcl3GUQrolOC
4KVJGpLC0WTA4CXD4OPMY45Agrf9XYur9KBV2jQ5tUrRKJtkcafCJMJdTcMbQ0ZuRm+oQSHG5tRo
OP0s+nw+9vyQGqURtEpPhkBktW5n6OdGpYWrOkg6PCnnnuBWHmtpMrddNPaHypgqf0W3/i5pUu4p
+AhfqlGZA94w+S2RHeE3eFKSqeF+EaJKcdeFSnFqhnGhTWaw+GhzfGzbJQFr6UkSkt3FiBdg6s6k
5TL185xBQTgqOzp8QyCUxTpYTSWk0anMRPwoEj39RudgfWCWW/wlnMJjVWMWaKJ4ec4WET2EkzkD
AenmRYNgZRGHnGxqtccoN2aLu4o2lzgZlIa6Jsr2IVutL7KZcWrP0FRtO6fPmt2XN5mQi4sZQbsn
mP8uWgXcj5tuPMbmur5mCm86g91ttzG4SHA1Px0wwwwXu1rWV94PGpWxVRoeI61hQxRej6dPz5NT
PeqWAM6uyo+BPeD3MTXrsbab8ka3awi+ThWPjUIpF4u+PihLuzzg5eMtQ4PXda5dRpI7rqwQNnQN
a3ASdm4ld+OBJiXZ2WZtXOgzak/k0uoVOng47lHxUJdxvo3DKvUbWe82pHGl22GxBo+cFVZ99bJS
v0kjXglepfKmA0fyIpN/uq/60M3HMHQtUy6eFytcDwU+qY2CGetgiv7CMPreaEyWKYbjTI1DUSES
xJsWt+79SgSoK+B0PKIsSIueq4g/Ea39S7yuOARGOzm0Vdk/1rOs7RWYug2wQny/AtdtOjBLp7GY
G5n22qEbGIvyEEoyYJJd2QXF2qKbNxJ4321bVvlRbaPsJeshWv0yrczTwHPpV3ETUc33g3SukiWO
twK80M2Rxnm6TYJlZIsNlvj3Otmf5lbqT0sFfuX0zQKMqGewt57clj05MVX2mOC31JzFtvNLo7Oa
wgmTawuo8kAKs0S3Hmj8aNw1GlGrtYyHol51ZzQ104tTbTyYeQwGSXWiY+EA4mlVeEmHNRcJFtaq
wb6YUf8YMw4RM6zyfS2a+l1Za2WnxjkQ7CKqi2ELXgpS6yqjyM5lpvd3xWIqz1bfDzdl1nJEhTSx
JzKAdH8w0m9JXijxIdPW8B6StgwYhXQvopDUdymRjaACbNopUtN/n7Hjvk+iFt9xfor72kqkvYGH
HsaOMWTuWJJdUtwjy9Z+A338ZNoFqYthxImM1NFyh0+KdcLHSk+ZQH+lzmLY0quVR9Vbl8b5d/i2
tt6kYd5uRzuqIKSSPqTXm+xki0/BfsgLafV7bEYJpuvZRlEyI+MK4jccd+My0LnlUxnuNJvkE4es
05qiHuvzhh5YvbfEPAUTqNJNnArrgeEDRUCjDsOxHBJ82SaFoxNnNlFCqNjptiWh/8loMpP0FlXx
V3Rxw8HCO3Ng1PW4X/WyoKjVYuDGbqhCgQtlFIdpxZ42D/ns5ks5BWCV2iuUt/imSeMQcLXLvbam
unDrMUwRGI2l+IiUodvNpRJepjrVniQKlIveKZHiJPz7LAtNrF2HP6jAHVmrj12DbOzbzZo81Lli
BFOcNJVbYLd281TSnTxV3MaIpICoB21XNhrH/VLr7X2T5yPTS0NOnTJelku71tIpYSHpe6SyiQB2
urpP5rqyrlC7OA91Od1ESyG8cjI76HZG8FhPcijX2ZZKEs1FBuAq2dJOlvPhUUAD75aZE8mxUFFf
rHT4iMbFrnjn2ojGS0pYvmccJUm4Sjp61ljehFFUb6VIXjfsnqGdUOouaOA/Z23OKKClDOU9lM+Z
UZsHbZbzEnElaY9NqwhWy3Yyv6gCPsY9Ublyw14FOUX44QT7APBGicbQdFL1uX3o6qZ+rCIZxShm
w/B+7VHh4FUTaaNkiFjWUJiK0w/aeiHf00Rbi0fhl2yBCVox8Wa/LiYrYZ+9bs1iOHUle6SpCw+j
MVYHGszWF2VfE8UsKfs5b4SCsKHqt6hm1V6tcTmOmTYfWhtcP++1az8Xl4urEF0W5CqSZFw35n1U
hRE1v5QMD3WlGs9tJRnBwHd60ie93PbT7Bb5MqieiuL7FgLRS6dq0s3ipMeFyei4TF/ydik3EJqt
F+dMnhxNS+xrgWE1eHfxkm3aZBCBitA9Pw1DY1xoMZTytAj2D3rhuqzZZq3D2S8mTp2LlrTVxZLr
AXdYVhIVAG7QYjTW03fkKlBrA6zvkNRd/yRSybodcmDwvKvL9zWty5+F6GqfUmR4JIiMZyK3tW9j
NyQj078qv+9i1g8TxmHumkhBgFXSTDqVWKIuXT4MZ7yP0q4D/2PfpBZfKh1YoBmgWlv5aj7N5fqC
ysSd1dvi7Zp6UAZ5v1DkCU3vN1k0jo/IYl3m9EnUbaIyU11rASOhPyz8CH/NDqhVOWTUPI/cHx9d
aVAYoC4FYWr3d1Jv9w9rNyK+sPCuvi04amJPWVVuhbyIy1vLZtogI1h6SknBPFYtpm3sih8MD5pg
KpdiZlSiLBtpkHh2umawZUeD4QSWRawPzQEXP+qXok/5Qx/X8kYrbbFnGogrtbfUfGN2ZfUYw4/7
HHZtwB6kBpfoknWeDjH6nUQ9kW+Iim48ZWzIA0c1qpq+fed3VWnJ6v6HOYnc63tJxkIwr+ceyNlX
YiE8czGGUznJNE+a2fXIJLlOrdYQhY5t+iYMM+kmldcHO7Ef2jSc7wqzLja6ZPSzw0cl02DmofIj
Nj085jLLGWgqpmlwEr1oqa0nzQLlBOLfrURMbKVOCT2lsuo7/LuIB63ZerkVla8Fy9teOWSmI3jw
epLTUD3E9DXHpNTWx0jgZu0BpF8z3CYvupANd2L09z1PK+WhDLuPwo4QZ6s49GsklSPrlUb86Y2a
gwKT9cAesYIlkXhfLmM6q28LtrpVtea9aPmseYaxzInGrtkhRM83RmlpvZt3KIAuOl6W02CnxTGk
w2LjZH6T6hhdU62oD4VsYkPLyrLf8Bqr36XSGB85hRA7aFEDWiuqK7Ee8EhVnqxGJfKf+pGxsw7z
CPnEDEUykFmMqUuyVXkX+awswAZJsVI9Sa2m/DBMhERRMaAjb2vxaW+nU7uu4yZdQhb1Fl25n1tx
yEFmuU2MZ1Vrza2kjqq/ZEp4k0xNTeWbaGHQQMX3rqnLxXnomDqISjrnSWO8R4b8hrE+frIrdK82
1JlYyH2gF8h4tFyM1q+mWh645yobupLkgUVzK2lm5GTwYyN5YwdMV4ouq1ZlL2msp8hG1oyy1XTn
PnXNcdipctW62VSeplzxkP2lu7Fr1cOYocfR/k5OHF7790G51F29PJe4Sv2ZwssxLb62yazUy+Df
WVjYBmY7GfcYvna1qqJV2upKJ7q6+IA9YRaPUdg+Nvlq7UgKlXcUGftFnV+lsb9+9ryXbqPUurDH
9jylJbQkZWElv4ZlebAa2ZlFvpsV+y6dy9t0ak/EPhZcCjXfWnZ4Gw2t+aSoa+7G5Ri6kSXNjtQa
u5TK03BgqOVnys7WGSQNuae/m4wGklqXZL+VZrxnE219XgUGlIybm0bxviI379d0Ie5RGO3VykYp
+D2Bqp+YKdumK81JFXSaXuROReFb+2hhy36W1NZLpq5+njj6gjXWa3dNLPXZTrLejYjQcBm9XaWm
errreaQLNxt0hp+qaiJmdxlhSt2SPnSLZU9I8WF6ZEdbibgxFVhYdKa/llW8Mtump8671m8I7/KQ
KBi8z9qZ+Gv8zkTKbW36tsEB3sasPvMl5Co0WaIgDcGkSpySXZzfwmVoZ1pSxN7WXspAMcL1PHIW
BrNZ7Hlhjc/pgNWvYwLvrVmPlE9nvmPPaPgkN4biG6wzDp1e02gaMuKmsAAOPGK2ZU2+gqPDL6Sx
q2+jaqymrSyYVLVNm3GRKmZqU6Fg+U9X9gna9uAR39sVrhJNPfKy3GOCtNTV7cc1OyxqtxzpFqFz
F1TRklY5dyTsIS82Y8MPIiLQx5Ym6l/lRa/uQGJnRkX4knCoLwek4FL2dL3Sd8WaJzqPRVyeZAn2
z+317sirenrMpa49dnA3b4Y0dGh8VBm2qyt999HU/byfUyN+BhfqDjNGQ+a8S6LvbGbMAfmaI+vz
QDDwVrMjnRJMjvD6wsIU7jiRI+GspCZg7aTqQGBZJuUe7W18HMoxXWmsCwPbomaXx2VWpGoT9bMI
92yMxZ4nrVpb+Izvy5TCatXvc2tM9xYBjifTmjJm/Zm0k5ZsYKo0K3eMDBvkBPZKU5OGB4gcyUB9
jIo9Nj/8f4uq9Jcw01O6qkUkLIzSrCc9NpfSYRZZ8cSUcfWEhT3zx4qDeGya8laZFdxsE/Y2R6y2
cqJg1HYI1xKZDlEluBSVTIEWy0trkwdEMDXqbQUUpMEO5DZpSkZvmXu5Nh9ycgktV4+j9NzSlx4S
vUn8UFKYQ9HdJgsJsVopy4ERZgQMtVlys5Jyw2i3rdWLOvAAuoR3DdyPRn4wS4UdMlHfXFIyEJ4Z
uo0+wQKSZ2SJcHlj8/2YJzL15+slkzbejiHedvyEpCxb5rQ8lPpQPRphGG0XYArHIvPCXw09PMvY
+LasXosFITZl8qw3BqqEFRP/osvjfaGs1Vamdn3R1krc5IK8JWqv8bWLJRH0WSod2es95m5GJJJb
13Z+s/Zxcr90Q307Wut3kaDasYthwZ2xZjp+GZmwOYwEScq0SzLK6k6h1Lwry8y4abTM9MykaEwi
gUyigBI936VLNTL21hSGDJxhUiNLPxV+Q1fW0/gJI83icxyou6jVZDeLCtJdc3WNmYoqxsnuqhjy
AJ9ZTe7krqtb5TspLabHIFc/yswM9uwOLs9L0Vg7RoWRH5nl9zis7/NQBhys6RdRV/kbzfVeGogO
8jJCBDm+rNjVcOtvWsX+SYDQ+pCKWLiDlfxQa8KAJMx/Gzrw5WQVCdGO2BQfmJjLd7E1DLcLU50T
gTPInyG5EfPAZOyaz4RXSzIbzRnM1H6jwad9auh+2b5RGLczLpXFWde2dcXVf8traSm38ZRZG32x
9B/c/oAeda89dVEZbWnyY6QmyfbpR7d2mqzbAbhdc3Armv4orfiT7ZLhWl6zlrWJGQfpfRuH5K0V
8bkkidRDKDduSVdihkljtwZmkZhs7VHTyckbfYhcZRCIfzlbO3eIWMpNUVrVzZDGw3la8uqUTrE6
uaPNbF82LWVHj8+EYcoQq/Km+1nISfw8SPqSOFzBlFHHJFmbKi8eMcoRKzAuSGdNpR0jWkqnXOs/
EinaTR4hqzDsNI+JmveXdJJGv24z7Nq9PryTh1R7bWKNzopv5TiuVbjL7ZyJpCA0qbfNnpWUa3lW
lzTxWK8J6Ue6wehkHa9PFY5P8wSF3LQ2eGEb+1aNtcVL7Fy9q+psOUl1abpTbTVP5rRpQBLcsO5v
cHLNzgCkINe17NYgTRDipoZdyhhtJDWbS0Z5Eh7KFZVlWOR5cHrVTAgVGfODMfaLN6hJCsFwbZmj
nn+VQJ5923TlM9oiZAwBP4TiZYfSjtuLYtZJQGebPa6r2l8WfUoJ+JMxXNDlBVG1Ni9hF1vPRiIZ
H1rRXuuJCuhbpLNrzbriXd1wj9C+j1NXeDN9xMVaumYvF6N5HuRV4hqzPkWAovtDMuA37CopYCQv
nCIfqxs0f76ros7K4CEbyTt05fDJTOU5YLdLHRPZrUoBATHdW0q0wMr83g4/4ig2t4ra9JGjsrhG
pfNK72VChEoH/nA6McWYtjjTioFbu52OIhJYLK/plK2TsAb5Qwa485D4T/ZYEOzbapEJ+YBWU4vr
3FzKFn0/jBSXfTcxbZn0enAMxlwPigIsoEnlZpTaEPPVfD1Q5WT+qGB1bgbad8vDGZinjl6nzaYk
Igr88QdxIJIbr8vDKC8QLcq45++ohwx9bUN4EBEnmVE1r+QFNEEI5onwqYn4Lut616ZpJqCIATj5
A4LIr6LSP/QkZo6vU8+d0dTS8wjstTEstdmoTYs/kAgXYkmsggm5ps0lZz7JSQx/lQlnnY6B5E/M
7r+w2D9jsH9kzP6VEEVll1W2MauysMTntHKyU+aE4yjZDmEcuZPUltUuSQUHTM8ozAdIaTcafMGm
olc7WtYQR87QQuH9VyA7pKpFqpciqzJMomyb8idWPkkImyDxziApZ1bdLMY9kLBt8J+5rP8VpX1K
3tuqq372nxnsv2Dbl/pHed+3P370p7f683/5/yOtrQLB/x2tnUyfSO3r//BPUlsR4h8yF143lX+i
1Zgg/klqU+z8w+bB5O4QqqkyC/jf/+tfpLYw/gF7anPXgHbz810B63+R2kL+hw7Vbcg47kjduPLd
/wWp/cf+93/fopJQNFMz+NeuWbV/iqIfI8WS5FlWjvVRucxH66bYCoYdjnHoH6X/F8cAf+NqNfvT
39Ai3AExsNrRuB3O8ZMz+V8ZGz89Yf/++J/S7k07SyRp5Z9Wj+ZdeByfq2Ply9+jn9oX2dc8JX9h
2f/9Jz45YybEtn4VnXxs4zG76c0FHiCiA0+Htt30JlyhhzF13ueTtF1E1+2GJQm3UyfPfi4G6Ka0
ITh0mMkQnXjpZPm1SdfJcG3IHaPpVi3Ih0LfLk1rUMk2CjJpnft9amHy0UTnrSKtN8OktAjvqRzY
coxX2dDMjVETQTG0XQMrGMeBwonxTNqD7oveit4VUj9+TnZm4MnUNSClofCkhIOeg/sKxaPKL2kJ
pmnldRsYKIolQC/t0h3N87a3x3pzdR6A8A4x+CVJhdkoNTtuIXsTzUV+I+fyO2EnlQpNN6T3Iml0
eB3bAuFRtWBE+GduMvUf7B/hGEdDCYo0xcpviwrQ21IPHTmdgaj6cqNnVnYOO0rtyizogTPxls2T
FPS9lXg088ppjA2AKWITNhKpPoccK/AxY8DuSGGkutHS2fwJdKq+KKx3MxvAgVkT7hZjM7lTLEW7
TDbLIFH15iDicHJFSOSNrYaRW6TI7pXK2y0PFXUHgf2tUJLxlAqKpFIpmn8ej3/xsPzlbXC9Yf7z
UdM/JxCn0jCG7dwoR1M5StopMQ/sMb4OE+bO8iTzYBi3U7Kz7B1hKl+8gf7qw/g/967+OSzWDks9
ZjebeizUaUIrGAnlWbLUbYc6cgzRCMT2eSSFSem+iFn+9V805E9WL6hzcxjY33TkC24NT54cNRBe
9tUudXF9Vf3nRTQ+v8JMch6b5frAt/TnZPuc0mEz3xR8HWnY26OX3sXlgWA0BwAaTiXyFNwTyb6U
mMnf/elw/8VrXfz6RNA/L4vHO9PAT9rr0WqSjR11D4ySNmtne3GTnhDf2V1jn0ndZSSVZgREmN90
TUk3MSmd+3YlNgraV4chU57ja0cAUgjbBdVnVt8mqT5wonzx8/9yt4XNy+KvB6/Z90ZONuV6pAvw
gF0ZjjmaZxaEE3YH/WMQ2y+uyPXX/c9fRbc/vUUMsDkjFtF6TMegbR/QtsKc3n5wXszJ6UiCg7al
farig7mfcjeRXAEd/GhKN/2wZUV7nd38/Sf59e33h+npz6+arqd+XhdpOWoBQ61h8kr1aNTfwTXI
Jf5qf8Tvvu2nl46CD1NR8mw5EszjZYfL6EvHxYXIO2encUfUjZO4xY7oOZeWfENenyP7s3uGcAvs
28a/L5xyt2zuW9c679HyneHw1ZtWuV7wX/0Q17PnT69aSyaGJe34aIoVyDKNsUN3XgAeT51X/VQr
h+zHctozsCFuwWm+//1V/00VoX8O+56XqhxXPV2PUeIOhdMQBTTbm4rQHr07V48YHdaDYaVfOHj/
WDzxq2/5qY7tBqnoUT54AINoS8y1Axrn2pwz6j7yv7qWvzlq2K3x12s5Rnoes3BjPRpBGAxP5Q45
z2Ueug3v7cdyO+4tv3bDTXwKNzDH7heX8vps/uK7fY5TwEyHyczo16NMsN2qvyFqpOqmtYii8vv4
zCIIdP2HGOtCgvYsw+PphHo5mvji7v7jmf3VB6Aa/fMtZJhoksD767E0Y7cf8idLNs6I776lp44l
E/Vp7kZCkKvXLrK9qsmdMtP8XDeDJgY8S7HYJfwu+rST0/4tb1WicHWTLfWHrPxmo2Vb9oJbYT3W
y+tqkUMkG56wTT9uR18d+03T7axhJ6XHrrrD9CHMEYfGoVkJV632Uv3UyXdDyiOk3ib6c7oMOEme
Jpl5gnUr+ISVMm2yhJxLEd0py0WdaOyAnJbk3VzIKwt34foyWEGeiYOSVzckaO2XPj3EUggR0NMg
Bj35fhbylhrfRFq/m7uJGFvTV5Jd1J360tjO+ujM0x3lzjSfwAHdOpR3enW1OGgLXOs9iZPPvT28
ziNv8m7CttTrZ3Vi3bAynJr6K5uv+M1BZH162dpWkvfDyrFrBclBF458yg/KNjsMiVveKNt+s75Z
7/JxfjSe+9N0L47dFwf+784Z69MTmAzEthcxfzmSbgRqz+SUwIvtLsw3xlMlIlahkKi3v14pgnNl
9XUWt3//gPyxgPcX9+fnyATF7FFVi3Y9zvlwApx3V1Yc2UxnicmZgtYab6AtdjbyqzY+lfAHNll4
toWAa5Fw9BB1zQspOSsJy233GmeEAScMDMwH5HxnSENfVho/JRlpJbKnG4JG3uQF4F3LDQkIOmtj
UDcZIDCuDHw4pGf51ZSeOHP3KdlqLSyWglBsZmfy6pVwH7WtE2bfWhIXjUs4wJ7dx2SvFNUWcnID
M3YcBAWrcGrih//+Eqm/KVCMT7+OMQqIxCISR52MW/SZl0XaofovwfBT1K6qbLh/NzN5Zfdwpva3
Nz6idWkfBSCJS0DP+MSA4Vzj5mldDIXzUTPdjvj47OHvP98ne/D/LUs/r20u1iE2dUVSjvMQxP6C
BbDYjJ2fmuSOH1KfUWwjOcb9aj1mgYGQMz9zxNfu9CMaXNyvuwoogNUvxkWCujuXXx19v72rP9VL
MiM+a+w5eweWfTUKYCfWWqyAU8miluKkFN/6bMsd5tjG3kL4IpyW84bBUfFFsMtvXt+fM2PCqUgI
I+ZshL10ixkM56gq0he3xR9y0y+eHOtTH55Rt8CPNuKYtI38Oqfxum1xJ+C2KkMnbe2R2Wuo+5UC
ddams9ibsarsc4WQbGRC1QEaY6VDzsNOonHiKyGBzB15wk6tkUlVR4zXcTcWbkeCor/aBqRjrxCT
zPCdR49Q+/dsnDDz/P1d9LsX5acqbC0kw+ojrhWF3jJuLYqNmBjdbH7/+3//j2Vjv7pc4q8vwtnK
h1JrOWiW/XS2fRwLG8mV3JZzVdn8lD4SP95/tZT610tHbP1zVgt2PkWbunw5xlFAnsqrpbGOtbil
Zw1RCac7aGVn7D1Ebq09VOkFH/Lff83fXMbPMS5JPJEFvlAxNmVQMqRgGFZJl3b+qgdRr5frF5fR
/PRQ2dNY5VFpLcdi07zKG+vbe7ebvJ3iGE9+sb8+70D5nEfWtnRu0INd4b0rbh8g33/PvlPtfPz9
F/1jXeavPsjnJmWse1smde6YKSdtel8qXyHMk420r8VTdzsmvhGAnIFxWU4bsMWB4d9DepLkoEW/
kb2rEfZn8W2Mth0jv/3whTYrrk/frz7Wp6dyjNpIGrV0OWJJYHb7mllPPb65dQzWn1nWulM0kzj0
rp6bKdDr/Tp4SRyIZXEwt11TDmdP7/YM4hbzlDA20L8qsq8vi199rk/PVxNBnA8pv9vqcx5Ib4M/
bgpPPLNn+4tS87df/dMTJti0ya4Bg5v+2G3643TXnYCoGEEdUq/c2ifjpblJt+WmdgdHBMWT7qlO
5Cs3X9wQ14r2V9/wU/mE8CqzK48TZMmf7TjoWYVTZaRVaszzUUeCtZR4l3v/w9l3LEfKdFE+ERF4
s4XEljcqmQ0hqVt473n6OdTMoppfFBPfphe9UBaQefOaYzhfxJyE+Pl3bIXuDfRaYAV4WwZyvzjx
wbsCTf9SVKsvudDwLM1KjsUtbYzZLS6Io5/0sgCcgksDhbWrD7VQ78dhA0Zm274AVgTkNVdKmt8a
det4plhiQAmklkkHe4hG9L4hgxud3tLMEjgHhvQUSMxALthxuwMnAwJLIGAdq3Tvl6DugdX//L0u
nfi5bk4qpeCVTD+8NCA4oEPOT22JoGLmrI4EMYwATKRRqksg9qp5NhCFtkjMyIZgppY7qKlUILJW
um53u9lfPvJcaadlKmGIoee67QN/U4qwyoCrCrjQ0imgraGjtYbbl5miph3AqgAEwwSrqAIVoqvg
aIJ/29eGF36MDW4XTIGhtwn0Ug54ASoxOJhwp46SNBrjrpVwfDfQ/O33zsqvCAKtAONNxw65h4ZS
iUF7wSPjV7HHYDxTafhuyGq6p6UX4EAKhTD9iqDX3ZL7t6VnkTrJoejajEjLsoQ0FgtwtwaxvYQA
tqVg1GjDwQ+wWM29Va/RnrdCE7cRAEEJ+lwHT+cGKxmN8I3ZeLXeXwZdvCSn5Mfdi9QxD1+5itHX
tBKXEjVxFsoTDuBWV8YvlU2OjASEMAODRo1z8JsPEUkdXxfI89281O0TZ/GZR0c7TBusFewhXuNA
n/uab2UnQSpAackVSBCTV0GhPUa2d801aqOQNX+2qdPw2weZhWBoL8Rj2mJp0RG26KCQXg+tcSet
ZJtLbZu5PA/AzH4LtReQ0QGEvvYXcJZeqb8imka7CN5mayOUhaxWnMXZAHMsCfgUZuoOgRYKTfKu
vIFsu+sBntBZG/SSeoNcFKm+qD//akv51L16fGiEgTXXVwGLNf3WpBXC9ycWp/cigKTbTCY8h2Db
FxsJ7JbA06KvlVUX2o/C7PAmQK7D091ltp0zQGECLk3VKMJK7a1rdAyiEbC/m/YYCKmdiRvI1IKO
cGzsHM5liZGtJBTTqPG3XSPMjrEP1DY8OvDoWW+J4JAVTuZqjGJgdJSTHEoDqHb1gfphj7QhwF0F
VGqovamyYEJlvdyFraG0PzR7BBoMupiBcpJ72No5eQ62L8odFUJOoPF6IFQm6vi+8uYWsg1hdqJr
yoWcz3TKwEV7gQPPJxye3jMWgW7NAHLhMAmzc8x2NDjkwOpv5RNDrr3KH0DTXQ1JS91CYXZWJYA+
vXI6q6HNx6iZs01s9kZrc6TaBUCIGlBfVzTECRuy/zrYIsnKpuMWjpcwy6LcEoBvmOowSGNUbx/c
OKM456RyUnOwgNCxRyP5jI/MBhIIN2onHjMzeOm19qY4rurvsftJZ3g7tO/s7LIaoReSF2F25mtY
7cCoCD9KucAJWUJrZS9qaNIiQL/RJLMRLg9rmdLCFFgQZpkSS9MZnU1xDIohFNCBmnLOb5DNYfRw
F6zdAwtnm5/21UNEkRkexk09FmlJpCeOYrB6ZsZGbqRENkciElh5nQe73kBLfltr/q426Y1wHMyP
WM9f/tsx4acf9/AjWK8U2xIMmC1nQBZf/yuZ4B+YlL122y2lHxMW4XGBjoXqdjW1ZmoDGG88V2WK
RL4GWq7ShNF8ZHGU8cdfC9NLL3UWq7y4Bxhv+nI+hGxlcEl3aEUEGrxOag05K+eT2Kmpi28CzwMs
sL+jRlNZ+aJLBT4/izk+FaVdPuU73i377M6j3f30W8kSL/R3dgWsyhhvzSX++/zTLXVf+Fn88aC9
LZc8VmM12RSd6xmKWxhcnHn8MxLGOECI5uBpULEgCan0G6xmNHnlPS9cCfwsOIUKK49KibUjFWqw
GiKBvna7c9On+iVJ4Wfhpx6qUBanLVkbEHvjzdGQUcLTKnwC7ERPzjGpNM8Ay1QTLKjNqUBO4Mgc
RbX8ZElmuEgeoZmzwYgM5RdZ8xTnFsI9PwtAPAcji/D/HldaTw0oi99gj+IwKgYPdmCBxaDzJhTm
I726gbml9j/Z1j00RrLt9dq0UEnbYMyYYFfilugs3/YMyV7ZCtOr+e2VzeLVGEdlxE+HrDQAid42
OkTyrVyPTBrzQpcou3IfHPm3Uot3vimashYYz1e+5wC/rHx/Ww/xI48DXw5LdIZpZd9E6Hdrrgzf
GWgpqT0FNymUQLs8AyvOYHH7H5RyR2XHTlQLtBtubHfxFB0DdaDu01sDfsIJhsfoRAAwKhVGR1Gk
iowgMfjwHaQiD1zZELJtR5BeZcXqK6ufhDtU8N3o8G8Dbw0pAq4FmkwkaY5eDVDIAQZzhS5zEJxR
nz8xs7AP7sXOwxNzCTAQYGUw20YTDBB1TcbAgEhvXjz9Fd0mszd5gzYYB75zKyd9qf69J2YPS05o
CimisST4g3am+uaNwXdudBi7aDDo0nwDcAH1L4NpcEVyXVZzs9Br8tLruclole2rl5WHXwiv9zP7
8EvyIgizYcq8mcO47XTR5LX8UGiQDVNZuyLAItrSqTjmu3DFPn0ppt6TlIcVYToO4aBpxdyDfJ90
CClnVI+cC2seQHCIV30y2HmgMWiRLvNA6awF8ymM/razZ+GV5nIwzqfvnKmdnuwjJ9Ns4aSzJNYv
awd3qSVzH7g8PJ3fBKPI5FiENSkMkHYjtA6/42ZT+/qIL8zgIB2pfWvDNFEZSSmoo9WeW41PtIBW
2RtjR/E7Bz2PiNBHFzMFI02RTu/l7tggL6/X9vzSZ5+FZKn1IFfSy8x2/KbexisGW+hmlH8wWfkE
VY4/5LCVG9XB5i6dzX8Vr/9xt81CLgO3prqcvn1JkvPwM5IcQc2fQj2w1qTBtRaikeeRcm2zTRf1
b998FkdDGKGV4DrjOXFr/3W5S1OcIswBY/UkNARnC21ztS4J7xPluvKQC2veu8sPW4CFMEwYc3i3
w0k5YL6WVIb/pwW3QG1AGq1V7gMmpWoknQdxFwQrzdilRWdpXwcK2CSjAlRV/8EINyUA8T0c1rbL
9H1+eY331tnDI9VUGElli9cowGRYVNmdd86NaMdf6LcSweL2/M0tbMp7XvSwSt+DXSzGIg7oEEso
yCkYNvv0W15DwU6Roc+Vu7hJ+nBluaV8a1JGfsxkXQl0fTrEemAQgKO6B7n4VuzCA0SCgAy6lla1
HZ3ABuT9p7JYK3dYA6MXUr/4yNufP/JSNLw3vh+eGUyDEfw4bJbuRyDuDoUh9xYeQ9AgTQhD5D+c
k5/LvX8Sz/9xwVmip8DaS4SSDVLavfKtuFdIsGEhkVM7RRX+sq/sJYBNE4zK/nhuTpj358su9cjY
WcDxYRoBSiJ20KG9ZOd6esfVS3zoSGKPP4rjXVKzxcbaZHo0qiIq0+IAbr71fPWlwzELO7UL8RU3
hnqWRPta15794tZUwsrhWKrr7///8AmLTinqPsM2Ek3Wqe1AB6tbnRrYI5rX/ufnJ22NOgzmkSPm
K3cZv9AMuecyD2uCKu4NbY8nwrvc+uGWB07UVRPU9tArOyYfYC6h2ah1B/rVfYVJqqyl+S2whXPX
WfD6BeJmxFA2wI8Mdv0Pd4PUX+7IX5Ag6F7BQmc3/ilZ2eILL5+ZRaYsHD3QF/FTAUDRo2uwcpcs
ZG338vThDVBNAwJnhT8rCm9ubsTSR1+fvXfaJXKkMYP5fOcsjQTv5/ZhGZDQEmhJT5HvOzizewir
GKyghjZYYq6eXiEDIF6FnXzgVe9FJLGKKwVtnH0x4SfqXWZQmBOGK+33pdL73ux++DGjAjPUosJO
gyOZNe0vGNVrsQH1RlUkfzmtOvh6YBQrp2YJPHTvnD4sRw1BJUOqFMdGhbsfCo/R8A2QOw2RHOHE
rIF2rkKE3YGki57u/p+U/yIKeimFYmYRKh4qnpIGfNnGmQoNVmVpKwi0aO9DkHOjnNtNYzIb9p29
QqnkSBH+BEO4jf8BMQabRQdANATBoN9qJ9mVh153N7y3ctQXiuQ72vDhhfBVK9ZpUGMz1G8xpF9q
wH5YwO1CmsaEx19ZRVxaZhauGrD0vJBmmMmMHVp3UauNMrWDHCos5L9diBxJobyje1sAcr2GtFwI
JLNcozeSvZftpWYh0gqIJTQGYJ5u0QE262TqHX1JCbx+4aEO2rsGy9igJnX4kmOKA7mFEwUwEwdB
1dH/ggxSAmJxivLP7WHaVwyCATkKK5SNSaoj0rsUwpE0+xljmAj5GDhBh94N9oewrQXi5doPH2V4
LaFsLdK3tGNMPxLVsWlzFUIW0CEww/g1Kg4RmE4QAjBcsSQU36LNDK3/58f2vld+SVjufcCHL5VD
D49pugplzTcPintOqC9oL5eX2mEbM/mmXQ1es9lKKFo6l/QUox5WS5qYoXmoNG5L6quHhgXV64Br
QCEVJmaV3qdHsbeqXSyqFHrWhQ1vNhWAqhh4gZBdqdvF3zM0ehZl6bqUhMzFT2gmKZ4Id4IhseDk
FenKAktlMj3t1oeH7LssgRIVXmlptGTQIwvS+rvaar8onbe/w/NUlcYmu6GugP+sfMaFuwNeE/+s
ySedX6YQ4AdYG9rL+37DbMKL50BKwBGN2gRXZNik5vPFlsLdnOgU+zEMBySwLzp2uAqDa3Nefx1G
GLsMAlHCqQER7gufNxkZ+goDp/duAObln0GGbWPNWXkHH3gUbnX5wQMcGohol4O+svLrll7FrHpN
Ur7gG5Dpt5CErHbcu2Rxl/YQAgdHuORDzLYSAHIQu95mgNbDDO0CSC4DLQRtfHEBNwciDdIOKxt+
WvOX00XPInSR1mHUuPgs8vBZytcGkrbPn3LhUqfZf793IGdZ2MOEeFsMmss4JdB7THprBbtSXoQg
05NSf77QdCx+e4JZiE1CNNjqHk9QASPtQ5gVAhVw2NpAKciM/V3V/zxfZykQzdkoEDMRYaKMTYUp
xyH7LJzuxTtJevwpv4239iNa+SL3PPp/H4ifU4eAwK6KRMCb481qX25j29diIpNRU3BNi8BToKRo
VaiSbPKX2EJ34XXtvl4YtUNu6N+P1mKUCME4LF0eOYglAGSMbqr3AQNoC5I639wnLHtdfh3//vu3
4+fkGqYM+lCYHrXTqANKRH0kveUbMVpWkMQxA/IO1QKt19fmOkvrzYIQtLWHzh2wHodmnaJeIRG3
XWMrLQym+DkvhpepRoBmFXrjQCkMe1D41dDqdRaJ1fMdKP2603mQQP8JoT7UNkHlwgaM4w+u+yOc
Crujid+u9B0WoiYMN//9+wGf1Z03hejWyJzeKg+JA3FyEhrocm3aTa1npDtAeF73HYhSdpuwWLkc
uN9rILiz/ruyAEHvOuQQEfFV3qAtT6sCq46uGUEsUbBGaMgxkOJUYwvimAIaPbFeQbDm3YOvQKMP
m8m3HaoDGIEOk7a/JpHgwB2fv/SFsp6f012kLixyt8NbLwD2NkQN+dIfKN1SZ9C+NsoJpua71kwI
fFlWFlz6zLNGFySNS7lgaBSEt3EbfXCkDjBRlnaj6V6A01ZszMbEfW0G78laQrDw/ufslwGJesRM
Sxa6e4qs6WtDi9sB4eE/BrU506WIIG/kslghttGx6061nTjcKzAhJNqCWWvl1kBKTXDizxTFNW1K
17U+7tK5nLuKSgF0y4opnxI4yBBeM3OS14HayKYPHX/jr1R0v1+kUIv8dwvT0eBSSoHqMupZbYCO
T9xZzzfEQoeAnwPFw5Fi6zBAFQXnivAdIujRmWO08uBy78lgQns7zEjTQihYE2C9XF48/qwwJ6T4
0kvbXVkLAhnxvjmAntjANvjE1OYII8ef6i9U0eHnEbgG8PZOiF6HJUyq4Zfnv3vxxc/iFe+53jBM
0RYeAeiieGZosDYAn6Z8/o8rzCJWEsJ+u4DlMrpB325CeC5XJ1ODNCMtFPaqBiiM2zqnd+Fgzi1N
46KLIznr8B1AANXbN+mAGuhc26kR2ePJv7mXeg80Yf6ZrZzLhetqTvkZBKgWQ85zahIUDpOqcHMB
2uTvagPx914wPyf2QLN0ZKAENHH1saVefcxn8x1NENTUPytfaOGdzQk8oRvwKU8hsk92Xjjq0PZt
E5h0mykKzhwtNmXLXqBdyXYObmeDP8JVAPNFq1w5lkvrT6/2odSBGDpPF9Ba3aLV0/3El9ZxY61d
m0lMh/uXVG2Op2c8eoCwJ0Vvx0N/cD9bu4P821F86c6e00HC3oTMKciv4aiJX89f6O9pNT8H2LtQ
16ZlmGRs2wZyKPCKwZg7s6G3A4mg/9Tl46WpbHl4ZSFUBXwqxytDvfsVb+Br+vynL72sWTiQB6GE
8iD+rgvBuLqt1Jba+xB0jsjzv790U0uzaJDTSq7kvQzxBhgx7dOrfPLQ9tgqp1aDZ61DmameHKir
uwZ1nH74b19/lrVUsIQJhkiht9B0J1V/KriCQL8MHlGBD80BMmIOzoAsuc+uvnBNm9Pz51za0rOC
h2HHNhCm9whY0AsOzK5YLZwXQKIQGfr321OywCa9i1fo7YdbeMxuHOZ6ULcdP6PDWv270GOBEsm/
i8SlAp8a+MdtfZvXQQzfSG+9HTlsDvcY9F1hOuZvigPuT9mDp8zK7luIpXNoOFQ8xoam8dZqGwOL
7AVWaVbztepMu/BR7g3Ah0MzuJAfpTvkN5KC3hQtaCBs8F+NtPLrF4pPfm7EWkEIsRejYZpEDqUK
bcK2gzCkCgAyxMvOLkS5jYYhTb0SAxYgtfwcdA3V1wL2Cbh6JGrHfAm7Dsz1UPVs/+QmGGWjfbgF
pm9ltd8bIvwcdT3UqdRCyB6jXZR/wGKtJE5L32QWD2S6r0qGchGdxUqthxsFRynhJgjwwloBVXML
N+gcVJ0lbal0kYTrxckB9BBAcgqc+poepQ3AJ45wSkl+gC6lmKm5RoPuIBoB8YHMArT7Jm/g16tK
9hrwa2EKys+x1xjPyJ0STu12ALBSg3ZYM0JHz73mm2aLWYY26L4BQ4u9aHVWY1EE+R/hATkS3p+H
poUQP+eiBq4g10yHCrIc4D6hgZrctZBHxpl4/vcXDvGcSwonpCooqAwtGJXbUnsIqKjU0T0//+ML
SgNw1vw3LjVZW+MCwV8f449g69eb3jWlj7a4uSyBUUUMjEvjq2vzqKVmyxw/PlAi/BipHiURiB6j
Lp/CMFdLxh59DcO7AOllJBMaJBotvvlrI86lQDIHjFO1SEfVNG4suq9PrjQ61mhFo7BDGEdAWcBq
ylf3A+X983e6gE/n51Bvka1hJppiuVC2R8UW2B821YJU5yM9EzQa6rAxarEOqq9QAVYL3mFHi47s
3FfR/CxhwgXoYEKichsATSxEELlknKzzIc2quqGkRSwpQGJsCuxsagt+Vli/89xnghYzIPlF/vb8
MRbIa/wcT15Tkstl0EjdhtsR2MdeUbOzZECGiJSbzujV/IqhKBp04rH/8d77z+BQQXjnVq01IRbS
vjngvPdgdOtBFmrbG/StuTV7z+H2GFUSQc+2oYPG8bcIQFl6pkn8H5Nbgf33OIiVoojS1A6aAG3C
JnMkIzrlmwAjylqj3ulNfapNd6WLu4Aq4OcYchaGaHLe4g5gjFtroCTZ1dfCDM/BTvjqt66dbX0r
swE3xOzH9LRw///BMFpof8wh5UrVcSMfICEB08hioHvc2CN8g2N1zDR/0BMICxXDfytI5shyBiKy
ChMjafQ5uCDp7cWN33vlxr4+36kLd94cM54XjStVFTaK28HkBn4lUPU4gzs2rA1Oly6ZOWgc6ktQ
SCsFfCjCv4w2+0JHamK6R+51SrLRCANCfQB6HJwxnAsnnD6W+ZGiAmpWgspC3s1Pt89DrgUvuqKF
pRUPNfiwVSGWusuqduVGX2q2zHHiiSuEiGJ4PLiQQezdTq80a6C0421OIbVitPKLWxzF4talZAQr
LNeLszxATv41g+Ml7GPSBNYYdi85jQtjyw560S1kVp0WbRsUhcK2FdSAt3uzgzckZbGYIUrJJi9h
sAx/qXZlly1clHP8eSamAco4pIvjofZeuPo8ycEGBoypqXDlKyzVCnOcuZhTHcdAZnJL3/wrZ9Xo
5fWo7tV4h/RGe76dl2qFOeA8q8RGqpoatUIjnRqO/2b8FxbjesFKFKiz/vBKBPV5+N4WzHsFI2Wo
0MKzCv7GoOcK2SFX1rKD+7X8S7U3x5g3qSxAnRQZPh1thAFUKhoq19eiORfDQYSGK+XDA+mVP7Bg
eAUhRMjMchiNbC/mJgcAgw8ZrLEiaTwJ1dQ4mYCQ0lZ4SPi/eRgbkOoL4YMMR1pICSpwjM5o1Qdo
jXptFFgSmAEDqGNNFDxWrHkw+GP/0uBiMjDa4eNdKKH91wUqxztpsCth4914BGwHnQVZU663NP/x
/Hss3EP3U/Nw9OJqVIQ8x+SY1sqL6PxtndSBCZv5/K8vHOw5YH3g4RnEuCXisPBN1++ut3KoF9LS
OSwcSoJekXj4dGNywDwBLmSw6lK9VYmqhftjjgEfRRifpWivbbvQFlySvLQO5zA6Cg9ooq+lAFPV
8sv+m8O7mx7uP1KLXmdrQLtDjdTcZqzEDg3XQNNROcYrR26hGJuDukWYljElFPm3IweSSvwulb4K
n4fnX3hpuHlHCj1sICXzKhq7CBsIVeyBgWokVOqQRiVWaQOVtMEUQMeOL630BtyyU99KM7quoq4W
wuIc0s3KZe3zmY8OLhxeNGRx/A3uENsAfPRpvqJogTnqvg5YsfIurdRES22pO3Pg4ZGzCKrssoBd
Hdut4ZqVCfPNa7BJdJkIpmxAUkb+HrbSf90ns/bQMNBoDqU4op3TH2Qn2gFSxB+pM+xoNbhYHIfz
80+5dFinw/DwWH6ZtWEiY9PzMaSnAZkKhevzv7wU9Oew676uak72EPSZptlFXIWGsA/8i3uQOKiJ
Cb3OVZKWuS89LerFiEm4yxGBArMkqVBp19uc5+D497PyaxYO3l3Y6OFBXWiuQl0aZWFNOr06N7tk
9xemPuA9yVa781fS7YWtOcdlR36RZxWLz1Yy0ZZmYW/TZ3pbwHMPHrnwerbTql85hEuF7j21e3ii
jodwNVAGE6Oed0BScYD7Ubcw0gVFS1hZ5A69/iVezSHZsLZhFGlC2KU2q1fmtIinRztYpREgDk2w
hcoN6OCmd4nN8AVufravqANKCmXlFyzNn+aAbCCAgNeYHhPQE/DS4EAM3ATYqNpaTFZ+D8n3Wubh
PQ5y2NIl3GW3EYxUElzdFuy/KoMBzad2Gn/lVlzqxc0B1+UIxVypx5ukrEp1758MnBoHdDZoaAwk
OqzhppaeZxY6RmqMFY5FcK4rHfCTHMJggR0cy9Ma2mihOpnjqwXXheWIhAVEp1KRHZ/63RowfOFP
z2HUdQsfnDDDn+akF46/ta7BRWCUH3L/9DwOLBzQOfi54KRGonosMDBmc3ahDaKgS1GAwaaJ7srd
u4DM4+8R8WFH9WMaUqiv8PITHcJ6Tfbpx5qMVq8DPf9o2DMoMCrI5niwtIV+QvHDKgRqyAF05deG
jku9jvs99vAb4OHKjR2D3wDrJcjjwLZHireAPUrQu4vUjr7JJKNu8ConYW829Zs8WCIUBZKdbLRA
DaD2yXfUFiJKf56/+KVwNcdKD24Ab4oOP2i8tITaZHtWD04mYwqCCj7FSgNi8dVP99zDY5e+CE/M
DiVTPbwKmV0OGxqWNjX0BEfxo5AHlW+swM9Q35EQY1ifdTLZGqiN1F/pz7RTg2gNK7lAQ+DvvbuH
n0KlkuSxCnoEQsceG680gvcAboKKJFqtYAQcXB24XcDB8QQ+83Yb3qBSlzA2XaOU2CU0GJgbN/VX
9uTSwZq1gZo88xW3wI+hhlRratCdWMicS+B1QorTX8EeLWTo9xrz4YlRrcIkw0eIyyVrHDG1E86F
j17PylWwkNPeb4iHP9+MEeS+czxD2oCNxMA5HOq4vrA2CFzIEOagYVgHwUtwumhAfDbz7ai2G27f
amA560DroP3x/CAshOc5MJhS0E1NZCzTGs0nlKXViZ5Ab9fmcku5+RwWjH5qy8OhE8MMCEsdvcug
xYfIEYn0lny2r+ybBOVIyBR5O0aLYeYIEx/iQWFlbca1sAfmCOGAyeO0aafHA7ol6m3Isit+QvJw
Zcq0EMD/BxQMczp4qU6PB0Z+sUc6oMmYoK8ck6WkdW58UI0evBMppPlyhOCgdrfUkC8QRdflTm3I
6MCi7zqghSmcYuv5frhfPb+kWHPwbjP6Y5ZN9TLbERmBwWKsjFJjsE9DtceoibXKkIhwTTOjI5xj
y/2wsvISVHCO7oUXKh1kLFbuv8G3i0sC7xcRQ2/dM/lDbFBaeIMqBp5U2UXXCHJNSL30tTRlgcnD
07M8RQk8ZYigXIGpm/cB1z1nNHjNRYC8eJZLhvfIHHbNDhhZAvJOeqZOY6lCBXsXbkQjsxrYHKn+
35VvMK352zeYlUGer/A+yyFydVpKUqPdjKfKgIubWTlroi8L3xl2drOrieFh4ygAgpjslbcUrkqB
1m5xFG8uKTTIJW9dQ9B5AyRjASCulePye8zk5lhgNh0rOoSL0VYO2B+qBvZQHiA1DOvX52/u9+PO
zbG/Azr+fibixSkHH2TMaruG2FxIYGBb8e/rijromYY8CrZ0y36iCY6T8Vp/cwb6Zfm2PRa74AVb
VA/M7Jht2dKKAy12hHd2O6y8uoWMhZtDgaUCKsF3XHMJjYNPqAXDtgLsA3gXfwad1v+VYSO31pBf
6C9wc1jwUI2FXwqYnLTAAsNnUstBHvhDH2HUDCNk9Lm+oZRdvXZO54irfdnfq3+41vz7jnuJot1h
2pL1W3IrQONAOvotElgM27VObyJjlVY7HaT/PWDcHBvc5hwzFj2AG82ZgkiKKpk9btZ0VyDMrdTe
Sw8ziyeNPLTMGNQYKctJY8ksPAOrqChXru2FOhRCk/++K7mAWVPIYD96n9CIovRWgxyzp70wa9iW
hXDMzfG7cHsZ/KYp6C08ps+YIofX7oe/AZEEm4IgAPUaXELmODhwaSUwdR5Iulv1zJnywF++zxzZ
G/Hh/4N1jSgCnNIYpUNiKnoKIYLIkEK9JMXKsVqIGHMgb8X0YTzyDfBWaIaPdAWL+b3cMLCdXBNT
+D3D4uYgXimUSm9gJwSAa0C0u6TI4EOnNQEiiUq1EvKG4Uo1ubQp5qDeAWZCYy0h/EndpQ+IW37C
2k6TIIDfeO/UG9W/BWsanb8nPtxcCpp3FSHmPeBw04BwYJrmdp38aRSjl4y+isl/CufyLCDwCSML
tAsHb5fxmU8xzBMt7kNoAZWd36h5orRrc6elbTArSFqfdT0mb8atr4UdYMVRCIeTt9glDSCRCYGE
NeEgSJkVapba/Eja9j0tfcKtnbal63gOy5VkuYqlsB23ret02QbGg2oKXZdUp0EUhHgt/JtHaMk7
QW8nrj18I+w33t8k3uYJvbJ97lOn307dLKa4tZQo0OWH7Gp5BU9QZfKQdOM7Lek+tw17fXShwCaP
+ybfR/XHULhIGniNyd4SWKYWmdbGxUvXpxpPg7kJ/+V8kM5hbHFQGFZ6Ty+bQk+4QktcC50OiJDG
KMlMEaK5TLJh81xPws8Ok6iUhUQgDYvyayX9GRrj+V5autLmqOGA5oKij/CGqY3rsD/pFegKR9IG
I96XFnPKrmmkXsKXldUWTv1cjjtQupRJW3h/NJpn0RD17HTMfQ1vEs+Cep3/iV4vpKqhzqyuHJYF
1SBuDhzOGFdmYEAFuV+wv9lrVaGTlKYH1oNMYfxSiaCaeEdegLDWeE1DwYQXryqmkR4H6VaUxkNR
XCFLAqMCHAEI64qi7nFAK/iwfO41aOU3A8n5TG2ZFI4IvSr5Ot/sh1pcOYN3wNUv228OQ5alqB4l
roMHkFtDbgLjlJE3RsGKQgmdiKsMBk9V4VyiRdOwg8n6fyJqn2flH4hcq178PUafTcaYg/dXjl9T
Bg0tu+MpteStOnylwkMDlWtoHysXNzIjdPUDKFkIYbdJcMpFaFRXAIC5MSmYVxGDHFpID3xm5jml
UjS8Rf9C5USDnS1hfUpN0re+jHctZcaKXsEoY8CfgyKOwqU7SZE1qdRFUHi7bGVEuoCw4ub4aSqQ
iqgWIOpLoxfAEOrMWClBw/ZW2D5wd9TKUHMhqktTMvPQ0whhTN4UAj9sZQDqeQgqqx5sMLwM1Ozh
qrTvzw/HAoALloX/LhNgQ8WdAH3nlnQ7+KYoRvRTmsCgChZr4u6tVMwHR0bWGjPcSm8to8PRSpBU
Vsu6XGW3EZqXxpmarI8qq/W1pkIzEzoa7b6GYoi8siEXI8bsUmgYhofHAQ4UAnKUfkFSfMMfRp2e
pIiiN0mraxDhwZXRmJCsFRoLtDVOmuWNgivWtNeHNFrCOfD+1YkfMVwAZVE8BK+5TLz8MDLXLv9u
KoM+Fa42yGovv/FMr1Z19sqCYgkG23fjjoTD1IoODBi2DoPmxyRB00/Yhb64UrEvlSRzZHfIgg9N
cUgRmQru4KOhhHgnUCeEzAKjV967AtY+AN/lO12stUQWdugc5w3X5LyPaCwJPb5zbHi2aFXHtfJ0
qcqbA7rDIa2idKIptCBYmKi+2b2Q4w3b7Rd/RZscYu5QkNwMG+GqnNKf9lzG2nhkIKFtZpu1KddC
15j7H9y3yClZXE2H/SQ64Tu8hsxwx9gMiZx2Ex+SHTofFLTfkj88fsrzMymwd6jTL/H3f+DgMg9Y
B7xyt34SXnlaOdHDW05FX2nbnGCSW0tAhfiMykRAFY3QKGCaN445B4LnlEFFyirdZYVHWETB9DS4
RzkwsvLUZpdQgFVgGmkFxg6wToRFu0K8vj+6OXTyk+GP7zZO7Q37UkgsOcN0Pszh/hNCeJmFkHRU
IQEqUWwqrpYUsKEMys3o1ujCdLoXe3oHhc/Y1zkXVF+6PlOMMqilIkJ+JDMUliFFzxPo4Ksya6fJ
Nm6KXadcCpA9OdoGpk2vU9kHde/AuHrdyxrFfuLKI7XbGY2cfTaBTQutxuBxBfk9DHlAcuCdQKtu
85VkcDOJ4/dBybVU+vEqxZL7SotGtiC4bqLayPtXOjGoGj31TC5DLfYgixC1gcoOR5+PE5Vj8r2X
wEVXHjrgnIIuN8Y60uumd5AsyaUNuyyHF8QP14s38O18bcOYKFH6Av9dM+f5d1+Jtb5Kvvy+O9S9
bzOK2eTQPa1T2qprRQXhga3CbR6UEFLicQoH9v+QdB67jXNLEH4iAgyHacuoLNly3hD22GbOmU9/
P/93NcDASeQJ3VXVVVmFg5JIKzLra6LSNeKPq41cAiyu1Pc8D0v1kMXfdT96Agcg2RJOklmcvpVj
TozqiomJlLGRh4d2Nj56S7vYnZ2FnTkapW+WRvZvKtX2a6zbEluWlqSDyl54grhpEeokLZUXEyC5
l2KSKcq2Nx2e4upMnclXTqrhr2JydI3Di0F/v7KxuJa6t8To4je9rl6z8mMohumk53qoLLpXT7m1
K8T6ofRrsas1vX9LEjypbVH9bnUbbnOPv6SfDfcouc7jc2dcEyLpCZjGjXrFiaKddnjiU9GbVXJL
OjePbF+Lw1xxs+iwViVRByURi5Y9wtDsu4TA1oe8XRk1+46Eo6Y3jXHi5JjF+zLbDc1h6a49pXCS
R642Nl6E3dPi4JmXzI48eHjTsnQTzmHDK6Vwwad6SE9iJOHeHcUDxuKF2NGIYgBnSY/Tckp6JC3E
LXcuALbpk+SruVH+Im9nsiLKGZVkJ3ud4kTSeizk9hxhGlLCo2CFdrO25NEmsHFlIKVuLnN+b1i3
5tsqEzHWkm95163xVHc/ZfuzsOdERziG+tksLBJteuyHJLRy8Qpdx4SYSUsiLV4qMuR+coLN5+jS
pbsJe1xpnipx26KnelbrvVnJV8xGrkWnnDu181tSvvbrEL+OihXEBnji9pgrl5LBtmX+2PL6yMdY
Z7hJCeOe/iVqN3eyh+Mqx+iv7cOsRfZ+qNS7topHMm21Jyua+11JFK6UeJK2FEc9A5Rg8zZlRfBQ
hZEVS0NAYHV4PWVOU8uuKF61NvGWNXvCpHReeecJ0bStGdTtZdq21rVIRzc1v5xKfyGifuyCctle
p5YBdaLeJluiFnWW+DK+F6vBQy2v00yGroSfVDIBlafIy4k4kWKIrMGXWCp6kQa0ZwyNEggzPy1K
FnTm5tW65tZmz0uS273SepXqy3+zXri+1KdKqmL8S8+S6U2gKjKW0T7pR97fzxGkQi6nSsftXrXD
LNXtoJX7eqclKNpto3lvG3Fr1DU6lfF9nq9j+zNknUPy8LCGeftk8daNFLRo8Jg7YHeURu2ao+z2
2tGQdqlVRV41XjYsXK20PUlJsS8B+2M5L90utZ8iwoW9idtQk4y7OvREf0n5gQc8h21xBnmyY38c
nO5kcrJdZaBr8zYNeJgyuZQUDzLB78UHynzLvpMcIk9fZM3rjoRc46OwQ3ndkaChD05muEPhKl98
Z7vts8FtCNawHLLVFaSMEAKaM+HIb6SXmRye+iRvTlw+1sotxfOq8gcamLgNLOU4RA/S9puUjOhV
/5QS+w6yL0zMavMxfp66ZCdlxd5IiuchazGkzWs17MtDAtHR9mVoTYkZaEzh6TYJwIsR9txXo6Zi
dp+7/dgtbo4DLxalOleazin4Z+V4jLUnTvJ0JRZoxbLoQ4dKiPWjTX8lqhkLCrNxdX2XyNvgVnXD
b4iH4dxWZvql3Ls0WHQ/Kpj1M1z1j55Fb1mGtHohw2AYaC+mqxipw+Lx4164Uo0CJWUOKb7Nuupt
5kAGPVGK5rknaMeKOUS3fflbbHi7MPbx2JDJkBOEth+M3B1qMuqyan4X/XhdBlLeSFYA+lj9qjgR
JZer2JWRZDf5o3JoNF9K/FaDM8bVZuD3WrabzOnAiAVP7TPNLz12tDlt0cwM5rna9lpOLyl+NBmn
AeGt9SWTn8tNcmqQgOFgGr7SQ7F0z1hHhXp/ioUXJ8wFtuODXl+aye+x7BIAAQSjlsQ7DfftYULg
kw2PjGJWUUdyXuUTLmKZ/piSLiCe15XzqFoCg9HzXh3dYV0IrPZG+cPKvk0SKgbamCD9GS0OCSZp
a84pBC+IZgm2U/a1rbmqGiiKb3dPXfys1wft76hwjOlcV0fYqLi8GKvfYbYNQi2c2nSbhnPuXVru
5fZU07SI0ZuivcpM2xhWw84m+ROM722Lj/CPgs2xJZ+kSAWWap9soz1T5ZHbO4Pkm8rgj23JOZSt
j82q72PeaBPLV0EXWjTpcMqI7am6DjoKes4V7ebb23LIMB/xY7nnilnzq2GBGymJnxnGp/WRdH5a
bSzazNUMdRf3xRErqsP09/BBdK05D0YSQtuNVLw6mDjoG94FyM2wLAd8O1ylHb1qvRSw9FNr3rrB
tYdDkQyeurThOk6V23btSQcHMEjSFlp7bYeTKt0jrTj26ifRytUaMZ0/TDctlW6MnLgtBqG4TD6N
JpiSdDAk4k9bLCaXWXHE4mZWdp6XVuN4qgwyOuvuOKpm7drbSmWl7NT4bTSBjEZhUlTJPcUeRVmi
msFaLuXXNnHhZ6bmZWWAeBkzZLsORWwEqxhxYeq9cdOcEfQf0FI+mw37N99zCZiCIfJ6O4jVCtSK
tlI1wqSdr8v8Bl/stKJ3ZbwDu3L2VDIY11q4iX6yCx1ddrUe7a0lnhhLES621Lg3cx8wWEl+JGmy
YAG2VBKfLCdvVWSGUvQpAxmAtjmbfbDNB1JOQztWCT79W8wMAkWVcKyHrgv1Mjo0tvW7arHmTZl0
K6t91MifSkYOU8qr1qc2VJuZJwYy/zxAO22hdUdIruuWY5tHBN8tVcjWfazrEtodNk/TS2l/qPLL
sL2IlbLOb4qHjehEZQhWgjvwd4/2CZ6VlAKuamSPs6r9TMx3uTJBKPi+jajSymubNud6slVHq6S9
0bBipW5nToFah3KZ/RNm6yf2gIXuH61Yb4THE87aVYY/F0bmMD2/kJcUH9uqnE+z0ROKVw3JPlmX
w4ThtsMw7+NUK2djWJOdJk/vNXf4jtlLO6y7T2XL/Cqzf5aFjNU6cyfjJTMo35Hsg7OnN6LdCeVU
yq88ozGZSsLvZhxfptbrC+Rb63igmt23kXSslGyXNFFIzOgL9n1HIaRwnSlxpir91WwslWOy5nRC
7U3rQ15NijSWnUE+OaclKom6unA5HzXUxX132rKP1H6XdY6Ki5nbiZOz4auJUE8iCnK/AWTq9d6X
Wo6SacFmB7r72G8L8c6MYjmpPSanZbB2XaRdG7M76ZBucVMet8VmhI1moIuCIs68Wql4fI28E0MN
Ub6tpyUug3RLXX19lYXx0Sy0aUp1LBU2FIhrpv9k/XtChTSUDYnxTAL4ra7729hf1XRwZS1I1K8e
rtfSqrukPDaYp3TzM5mop1IUt2WImTSw+EkE/lxGfoPar7i9FytFm/bad/X7qtm7us9fqmR+UcFn
FvXWjqelSn7IvSD7kuQzMrKmNeJehL8pJYbpnKh5iknGVFiB94EsEfZC7ufNhRO2rn21P+aQ0Eqw
2mFZ3G3aAWqNv70rmsNgqzulIruM27+dWSUkiD+ZY7tvU47dVvdWCWWo8jnLT8bqjRmTQ0L5UYvx
TZ+/WYQe/RjnhxuVpd8lmRflixe1/wyTuHHtp578zWxPK4VcP6cnRZMdafgxLMlRSKWunjXroUy9
0sSRHKi7xoZiAUvVqndNz252pJBNJOX7lXGS1lg546BQ59pTjbctKQ6rVT+3KeqBvtypslvKGFoz
RFPonmkfTOpE7V8We5ytQ/4hTB6SmzKGkfHkxl2T+iJ9ipiurd4SzbMw8JClkyXvyi8Ixk53YyzD
q/dZe9OtPVXCtoR5D5KhHNKZHNQ+OZh2oLfc1LQpR30Zb9tsnWMMM5g3kvvKk6B7h4GSFsPUyXAn
3KyGHM9UaqLhe9nIdiKlS3uL1jAjrKFjXDwtY1/NLqL9NBhfsqaMYERauymQjXMOcosJJnljQx60
5sGoL5yeHTfMlJ00ZjXlBxVjyYX90wyeJRPaSlahsDzb+oix1OlIxlb3Ohxk9Lk+JwgT2j//4VIN
zO1lYaSvL9wB0ImUEWXfsKHaS6QFenS2bAKKXDqdhopvkLzRvAxayVl0LAbcbjf7YlEFi7z1Ffyg
AITHLveUfCS5iCObKrsv431Mx6XZuR/TLag521qGU3tcK0DfwWvW+IzRXdgPdBTLcJCGJLAVPDPT
PyAhJSSq9ePhJyJVNC3WoJ1qzrjaSbtwisNOL3CCfO4EHjthqfhmEfEhumNWxF6dadTGqWfIy3Wu
zb0ew7cL7VuOMaMqux1X+02aRSAVQYTD4vIWMb/RVcV+lX3NONTlr8nRs1S0Hb4CXBplexVlpWMx
tg2Tsx/bD1PsJ8T19frZNzfB1EflwC8NJP1wAhQO1Xc++cXqVD8kPThtbbyU/V5NLoP0Rrp3KM3k
llmYBGAmx9O3Bo8cV8s+KwWVUXS0uWqnmiG1rKnByWo9/f6zhqRbNs3xIann+V1v5eVdRG0PVGmN
4iBJdaDNS5hVgw8+0bpJkgcG6dDRQOerMvKd1b8Wey2uOgzZZ3EouuUwx2mo2kRHGNttU1QmpvJg
WKd9pXTfm2GkZ0rgJ1uOqx1SExfHpqdBax7bcv6NYxo3OEwnihIzHJLqsbGYn4os+1FebcNZjITu
ZY1IsZUeanV1e+Ko+VyevI5fVjElYRwpv5Kl+PUYfa/zY95ett5tPrT2HxzhyOgHPc/oaYVb/DMw
GMumzl/HvwLOHI71q6SSg4MbHRZ1VvhHtlh0ZOLcpAz4+aZEWpanzM5a+coSDPVnnfLXO0J5Er1T
NG4i/sYT9uxYUftpcbCUQO9jN+oCwtGAGNbyDX9KCsEKya83yEcFxK5pCYPfkzdg27eyZlz61/hS
ruJFe5fWgHBvJVRGTzG8pg+K9D5m51HvXZhj/TZwWeuxB1jBJCu+2EkS5vWl438LPt4C2ub0xXnM
9hXWm5NbZWGL46V91bLQIDwbUXFl+i2RzHTB8UGi0KmfDUylosepVf2xdKb8X2oEEapzZS/OGkrE
esNt8cvMcqeIoDxfWqbW+l2mHcuy2WdGSAg8o67z8JWMnpruo+xHSj6j7Ske/k35tm+UoMONqvFo
/SpgwrjDJNghkbZvfbu51ubGcYqcLQYDyw8UcltTB5n1aU/ZpdDxFDb4MraHTtBBQ16uqNwlY2nk
+/yuNTEd6GOb+dwla+apFRZYWXJGTRy2fXIS1sm46s2JKXILIx1kM41n/5Omli7bj82XEmSiuvbT
XtlIhM+h6rENaw368GOXHSgTJMb2ZXIOGKq0n0t73+hvicIAYjE/GuKfiUFvBsBESP3MYVa9iY5s
R8nwRXsqKy+Rv3sVu9/qy0Y/V/42002H/deYLa99jD4VHYDjrJbv4ExDco2afavfq/zc6aea6Xkk
4CXT84ibZMnn0lu7vaLuKQi2+ruK/ILc8qL0TEC7wccO1VHBqrJl+BtDxBE+mQwv+eVKiogaXMRz
1QuO2WCUAFrIIB7PlCMNU2b/qPG8ttkpWLK9lrVjfXGp9C/1j94GcftUGHvBTD4598TqDEx2YGk8
aPZ0jcr6gQRTR2t4mATVy492FBJgmVjPfBazfqjuInmJlytew9L23GlUNknqZml1aQb6eJpqIymR
Mo2hIfPhtnP0WkkbI9MkJul7gVdc3oDcHAu7CM0qY8djEWh7SnKTDgIP6Qrn8FPZ1i8Gt2RBEaYm
NLPFi17f4tWpy4doYMmfDdqZSvAGkATKAvtncjdXN7Zua363t42y7wyzPnVX5GqOaZ7W+lZpz210
0Sloa1iwItAib1J3ZXFMmbMeNcDDPAC3yqp9/1hzDmLO3KssWfqae1MFpvExbodSAuMN248+380M
/pqfGhE5MpcmY4PLB5/LTMJZJp5d+VeJHeCmU9QHPQ0wYSGCxDaD8YddJtn+IHYwoDMVyHZLzeem
+hmLT6PtH8DbUSFo/akZXJHz7t74W6vsfdE6p+2gDM1HxKI2r6+35V0CFtHUD0v5vqaXDYeQ+K2v
YqfUHrIorOjHY8e0n8XiAbvZl6wDB9NCrdqjznJNTqqJRgwQqCD/xHxV2qOB7ChPjhOlLOeI4XY9
6/2Uce+PBu28wpmySR7QECVFV+2pgGiWU/Yj4UOshWhhotrBmR3Uy2aQzQ4i7rr4U9T/5uKt71zB
TBEmNPa1qisXi14DrEQ59jU4inFFxDBVhBqFZnajd6pUrk2jcEztxaKsiNx6c2UUsf1Di5dkyeXx
m+s3rb6VhWvEYax963bh6cZTHrtFtk+6cBQ7SA6u4cl0Z+Icmmd8g7MC2zLpvFb3nizt5jJmt6R/
1SsA3GMvzf7EzEBWfCz2XpN/qehaKXYNqhSVOiY55hsjbLknLWhw3LYlFcOpWPNULzL1iJN01n6O
xH2oY/gTPh9GLcSy6k7/Pdc7dkqTeFkXWtmu6yhenvpWcvr4JzKORnTYEMEmnlmE03ebUarh4MSY
vu4nLws5vIun9lfmhqkFexo89ckGcT9pxCBbtCiASzJ7OeUKDA1QEinbt3HhFd1LbpCGXkJ4HLOR
otHcS/3nZpmukR5K/A772pXNXYXEmaQNles0NC/54gv1ZfvR0leVSHWJ5vc1Ykyec9moXLnk7ZMf
5cWVZ3JilWekJJL+3QO3Pq3CAtt2yr8wG87RgmDcIZAYmCTFCUZg+V6EPxxxI18VJEDAi0/cQGaE
g526U41/+fLW3WoulmSX4ttCmRb9GMXrjBIYKKvgqBWuNkQeGp3JoDwHdgT/cOZ+v6KW1M33WDv3
AsecPJgTHtLyrM5HVkLRghG6GuN4rWf3F3lA2gnY66niNQV8MG/T4uH+pNFHKi8SfLcASZZaw5sW
IDHEGKZjtj91dJmxlbb34t0Az0kom3erda3J1Rodw8J34GWWag/do7Ot33944DuyX1M+ycvDgqSI
1r+pw7X3myyQZ7eWvKj3+2GPbbWcfljTPs8qb5lhwuTxQZsiZzOtMI7xme8fqoUdRvupk2yASu+a
NY/x5HfNrp0P3XNLCCgO87/0nhFSSPEao1a0/Og+Iih/N3/H3EsUt5ZxqN+ptsOUjzXvpsMAfzD6
Knf0j5YdlJ9S4NyPmWAcCX+MP6zhbVEexJOGDYE6PfRv2hrW/EWav60bUOVjFSs7ahASy1y6+Cj9
2DTZ1ZBsYZ6gV+aeKxlchm6B5xDmf5AdR+811j+VlJPSH8ojYL2t/iSxV/RfaRGCtJKQbS3PinTs
Oy9fdpEc0vAZvyI33e49E9/N+AnIS2S0k32olNT3vLJYZM2fpkGrwxLkvbhES7vvjDM8tlOsJ8Gt
K42gsEGjgQ8uRMx+jjgAWA/yb10/0koUxk7EtdMuR73mml7oW/dm/q9VvjX98Q//xwiKk00tb/8B
S39LTjjZKU12WMfYrl7v4AdQcckAQ8n2ZWR7mSRm+bnglc9888aAdH4Hb3bgWs3oLt/hTXqymY0l
bJdnvbhnrKmkwUwcq9r5UeyH5tJoobl60RKAliAIIwwAE+4SdSO9DLsLf6Owk/etErDezOVj5FqI
T4Pum5E7xmHUVB6RsPV83xIsD452ewcqnv+NcevWb0Lcee1y7xU4lRvh1AVA1TMjD1+bccwiYg2I
GMassKWokVre2vqiQ8+kL730s3WuysIxV3iP418QgfjTsbl2XLpa49tK7Y3lN24PZuxnt6171QT4
isJNiPX+G15xUr6jim5Wf0IvJXH9h51AAkB2c/dFfK2tHws9zPJdobg2tSsRORbuYkNoWZzRQUHr
yylEbLpU7vIxZGsaZQDCLZHPB5xUBLL9knyuA516CTelulOy082LgsxPPQ/tzlb/zfzntp/MfZM7
lfQaNc/NZ6VGhyh7hjn5a3rsEZF+h81X/9afBZB+t2iuVjx0xlGZuMwVxpaf7eh1SRCF1C4vgVpN
odDedC+DEuMk7qmcDRjyyZGnPwOk1MtrtN38a29UVM2TWMrjYtC0iWBmbeWMoTrSk8GwQ/kjNOW9
Vpi9LcDyFogMpqs6VePmOK6VNxjN2fz/9U5iQ00C1DrPbkJKU11/CvIPmFwxHsxWfZMAIBxJH/84
7Lp0+w7WnmvIAnnWyxyUiLSauH/qtPbQr8lerWrXGJtd10S/ctZ82JP1Jalp2EItO7mRuqLfGXke
lLPwTctXjYmLxaniQNDN3hAyISB1LMWrk281+VJRI6jHyAppwQkb7LS90hz/YLjEk41fKPvymxT6
Xaphus3MXn1t72Mb++P6O06ahwKl5+ICc94JfrKs+cqmjeEytImLfVsw6X6nBJsVVFAt+pj+LsZB
hTpZrPG9Ej7NeNu7wprPeYsH8zAd14FNXIKJqYzXAFKr6aV+tPv3WJeDbMbWrc2D2MwfgACCfPyL
71Ifp+mvsQeoXYjIbbq/OlnG3p8raOkWP245XpvtDKYWbdO7Yt1TLXuoo33GV+u69CikO96iXc41
gdH9LUnO3JvzGmw2NdZJ/43nnxmldQwC4FDgY0Fheoo4zkgXNdyyYhy1XI7av6IXZnj4Qx9WgO/h
Nse7ajqsILGQVVAJWvxgV/AX8Dx7XTluBpC76jc5p+B2qFdgov22wcaduYXT0bWMQCz3Cr/tzokM
v2ZAMyLFJJzkfl+vl/rbRHOVm9MNcBmUYppu0niQHrfhRJwFM5ST+a5bMU/XK9SwNHd2E6Nt+DGw
Sqmv6n3R9mWOd9+ekDsnJ7aRU28aAxpu0T0J+xG1C3bSyAkk9a6y9KmTeUez8Jb4mFFlyBQI+LVY
WKlBGMUYSZHBN/GFgNf9V2G+j/POVPcrTkXEdS3fE5rAEgLvOnGWi5FqrfRzaOJowW9cS3b9dC2z
F9s4r/Mlh2UF6NUPYkBvB7jb/oUALm1QjClo/xvWOLAnd4o8ShQFf8bnab22yn34tb+L1HDG1Dei
f80CgJWm98UY3xVuhpVvHpPXuvksUILZ83EiyU+4cxpAimqDJzHeNUyudWonhVLiPad6pIwsAvA7
bXHsnU1SVXQt8rCo7vZ06iZfKq4y3PKYH0lgtzTrdX1rQT1/ZHptcM+w+a6jH91yc5umH61yLrs8
d1m/bIun87wXF+dcw10FhatbvaQzaUlK6Sfpe9Oe5S+Lrxlzfym/o/plxNFV5DdaQEhI2CMhzlud
eYPg/mRisFcOcd0fRQcHiCMRFGMp77eJTgLkGKgvYC8P1E5no3jJN+h05Cwj4oCiDwSPt3jF+mYR
67GljlMNzx5Om3ItWneZMX0OMdoIxDEy/yJOhb+274sMz+8K7Wf9k1OgqLF9ug8N2UpLsfHX3+Qq
hQUqksKtQfwoGVD62Az6Zu/9k0Jr0riDtls2X3u0b1P30r5mtst6AAQFrFBiyC3pt6g+cCVrysB+
ryg0lbcOmCXOdnJle2vlxChkS08znSaRPfWWVtDh3l/t9r6uQRTtmASSra+WvNUr6Dkj1jBFV5vr
oFZ46HMohkMz0tHYZH+ox3b8YiT3ZOL5LbZAgsbcvqIJtUT1NL9Lf04ww0lCpdE1pNgOQcqhIe8X
WqV6w+jvHGuoYv/uGVgFtfGj8bzFl3x9b9O3OPFt+UOGokvFq5HboX5aZH8x4B6PBQi8Df1DcIec
Gs+2In+NpXSMW26aCKPHFwtsX2rejIxj1ktIdMcEffrEMj/JPXqNCpWhdVp1LK4MXg5CffGzRIcy
k0IZ/jqJ9vLMA8ru49QGdpmHrQmHA3G3XRu0dDEEKELs6dREnBOxZ7C1m/pfllxSkOk4djtEJHG3
s7rSXUlno2FIui9detLKGXHQjCafcU92SGxSvCN9rJIg2ypqCHBtg1uqNXwzn/1VR49TxAAPWn4d
itlpFPM8wujj7yy5mvowxnciJuG6YxuBlEO9PZkd7X3+mDQ4AkyF3qGBAjFRm11uEG5j0YWXRZDQ
K8I8g5gMr1bzaSkh65JmHEhRms9d/VnYrIkUwIXq1Erqi2KpbmU9SL3396inBzFcS35hXHzy08wM
GaP1UIjvqMEt+zWTkecrNODqk0TMbqIHyzZgc0SzS50coQrnqCh3yq8KaG8nAchIu27IISNVeJXx
KjU8lGPDUbh91vZXH8d/33Jk/WeoYoyYNuEsTOru1FXF47wkKL/Kd65sSwFONA1nQqJdmvlHbwCh
FgueNq/gIIzpICCDGHiT+1OV/Pbw8Cvd7vS7id77T6hy3fTLCLUe06O1nImyZb3VlERp9zYV+UGz
0GQl2UHlD48t80gs5rFclPuIJ8F8qMRTlN8EWsY4epH7ufc2W7mOwxT5nfpXbdbvSZGF5VFa3m0F
/BqhmzvyUcaX1H5U1SlYikO/wVNFD1UMoqQ9DPGhVmEOHxVpp1v+ZkeeMf10tZ/ArhjmnnBXql29
2qfSc6pOVNr/jPpLADGlw14X0C1O1pE4WYG85zjClo/DPFyyUn0sBFg18WVJedCxUSz/iQ65xLDK
sM4lTOf2OfdcpIl9x8aaPbd0X8aSPks2XHuz6UGlTPBPKB+1rt63Izt8GHXONfPfOICUcAMrs2Tt
xtz6jJL1QE7fUzweFvXZRFZcM0KQtq+6FD/0gNodDUZqStM5hd0HTrNkt0ohdnOKlkDX5CRoVP3R
NOL0rgkEQm1MTV9t9V7Y8b02Ce8RCEfrf2qc+6qu7aUWNWO5vW7yHwTEkRPLNrr/S5HA5CKEEtGf
MpC+Udjda2kTpSdZ00HME7MA+Ko5olJ3o51EbpuZuTvK7RQmg/iKOzMOYEJRLazJ2YoQkAhtIjtU
obqvrpEUDMVOKDbzbR5zB7M2v0jc75F+W6cn2s8uO9oWsxNt6lUokqov3RCeSRDC5ugd7VSOmb7F
JIzbxb+p9KgRUkQTyqiMrc0PRDRBwikIG3KFGbNl0IgJbOvHwpKOrSLNriVpvo4vh8pGtT1ruI96
6inVbtU+dQv+Sw2LgdWgfnYLLX6JmqKp4ErgLK0/gg4X4lpzTYyMtqa9dEnzahgKkdsTTJTqI2YX
h0zRrxPGm8AEK1WsBYRF6DFl8C414Aq0d5HgUZkk077ry9M0jwJWK4LtwmA4scK2lXmZDMy5plVG
biT1wulaofhJzPM2bWiSUc1WD4Ln3FfdrVRt1+IUkZbmovUfdmYdSoxG2mmsSXDSvcVGh6przbcu
ncy63KfxyGzcmILvl6EcXfUpyEhBsRnL0siBX6WrZmFoi1NAdck0CmeXKtJUdoRQaNwWS3xmTiml
6lzL59U4SF2g2odaD+PlPllHQZop4wHstqEZHljWcTAQ2AGdJTaw+kwCj9TQgClIsxQ/WzRwf8V8
JiGYa77CpCndPvqlO4Cv0I3Wg1t2Tw2pGTHdzRV6WzKPInk0dL/HaqL37BScCaI35WYZ6SyKbUcH
YDMgxUirZfkjEw2aj/whqDGwHVfT02I+brOPW2s/rkkwokAYVRrL9iWZ/XYcd22h7VsxCLg3SqYM
zSGiZ87fl/axBk4drX8m5zbF7zB9FoONYY323nTfAGdRV12GOL0o9a5Q59Nm/wgLsLukQ+nUw6r3
wWrwHBppbyVfmiC0RfIYP8Mt6lAofePalfwp/4+z89ptHMvW8BMRYObmrUhlK1llu+wbwqm4mXN8
+vOpz03DaJeBuZrBTLclkTus9aflrhn56Ncl8he3Dl7rvGKAThwgIkGNN2qmrxT2a+RoM5UPgwGb
7qnV1I0ey+sUJF5QCabdmZ4VRCghCgUdbt9M66Z2iPsci8796OtSXXbqJHxFC6OlZgWfWoEelU1t
dA0DJcsW2XCsMm8hs4yC/wP6QJbc5HOmIulsmAjmhO4eCbbhwwCyO5ouWyVxvOkqdy/HESaP4Teo
mAYI+WIMwcZKa/RkU6yA2orCRHLWA9+IPo/38ViBS8lzhamtAh7pkvygQMYZvbaZUSKOXfE8aO4q
EskJee4xieJLcDMoGuBOHeX9jG8lQ3Vj27a6VLu8W9nlTSF2HK29asbifkbaWQy2u8pvol107t4g
ickP5NbuF7PINi5Sf4uCyqQ7ifEmFagUjGvLlq+gl4KspmRr1aXdv/bzi1ltdPpOAzlZjdJGUp7g
0VP80L5v9OPouNQ6pc9k60C3FnrLV/zTlET/BfZdggKhplDOHap0+zVRKjoYxfbH7CkvkwdNTPZp
guYGS0hpzW/qbS0x/LQ/OeXZlo9KDUq9U/PituHyiNzJzH4rbRaa8RtNy6pLsKOpKIilUf0pkfIn
Xi9+R2G4NiLIigoULlFN15tasWVsEJOX/jRkwjQjNY57RcJR96c+/0iCN9kDd7KFxfSJyGCgws5i
/PgtKMWkasvaXs3dqsEdoZ57c+0El0A7GkErzwnOTQMV4tUa54+o7Idd3DyKdN2m9qeVRYxZ6dcW
cjFm+a1QyhfGyR6YG9CnECt+W3pJ+yuydc8mH9YZvBQ1bmK0m/amvCPvGm3I6KL5FcuoTYEYzkV1
mCSCJ9SrQs9g+TPflvXGliixl8TbOROTHFhdi4FwqVtRm8NPqDB7ysZNFcyTv7l8kZ0g4apRgah0
3eVLRLJfpnG8mss6H47zsI2CvS5OjRV7IUdM0j/29T2kE9TykEGkrtwc5A3RqYst11M0a9WrXGsw
NLJPXnpFnhKqcbPej8pLN7grDu1LZFYrZXgwDZPo1QFvguHniWJdLGq9LEXO0DectOkltIW1aeuZ
DBDK/2URdPCm2oW/3+vSQ8REgcymLZL2LqITy7L5EGokdYNTGIBAbR9Dq04nkdo3FZO2ztRNWrzO
E4kfo+nVs+5p2nMbFDt3TPkduGCTV8dBO8W/2NzgQHhI7U/WIYDVm4UDJt/i1SiMNPIBw+fJxnIK
0pHOO5f51frsZ6WEICHIOxPhgK6AtjdWPjNhoyBF3YjQPorXMlyV5MMUANhJtOnLSdDfbSvRn0d1
wt3SN1FJqCqEdp5CXJst7WdFIIrdTGAOxqrv/8jKEfcoA6pFL/Pu3EkQfY79EV4rlNrkqyo+Dxeg
Kr5Tu7jy+tJ8dJChYPAobOtc5sY6wueyq3ElY1xR8o3IGOeoUHh3k2DDzogoRz2Q/i3R6XdZkvs7
zU/J3CuINzZaq+ZcgKAjddSu9fAwMsmpdEyxqPT4lCvLFIFIVxAwZxi0i44Cs6AKXI9pvdF7BUnr
CAZIIXbplPAa9qk/jYa4a8fpdVTADQ1LrX2hox4uHPe+0hid5o73IK5J/VTfOuVGD/8ULinzkXY2
KETNcki8wnXOegOrnJ704Bcq9XSZxC8VA0fGp67m0iyrayAuBgHW6Ak7lUkC4nFM3gOar7p6ksOz
xuEmxa/WfhotUF3tQQU0jG+KoKfYhCw2+ByfZXN0B7wDgayqO2eCZAqsVNs4kdRfA9yqGcRpOMPJ
FUHguxRXar8ybs1dB3EezJULkupshzoxX9u5Wg56haE5+DVG/cYIHD9LRu2XKj6CTvG4Fqwqih6R
SDGXwUaQURulgyJ4UN5qNcSBEr82TfYZzhKU7Kmcm20VB48K8ILa/YpGIFlpI7hprDTZSGfU2T6o
egvVz1h+C84hYTkaRoDwzrQ3qfo+SYYMCgNdsfGeReIAeNHNQoVOpjbBloP0jXPcKjgwnXWe/zFy
G4KxJZJo1Lq9OkqNsOD3YniyO3xCYPKm6XLfJetmyjY2KF7YvRakpHfyF04s5O6oEHseN8fD8NAN
SENNNadbiX0LREWfYYccM9q0lNEg6GBTw+3XxPUqry7QsimdvCueG0e9D3P3JSszCmjwS3vKFLQF
t3AHRI/rLKsfW5vyDsAttvsDgcSxskI3Hrbj2sEQhYLZhBARfl3T7dTxTabOiIyFVKA3ILQzA9WL
ZSP/LmMr+A3wywFWfdp6+dbzZtFxaBLpKGF7yZkgY2AS5V7pjoKxNF5Df+FP1RO5jqhZjNDLBlBO
0pI7bF1axzlJM5cV1iXjP7VkXrZ9u+1URCCz2DPldIGteNQQtdTCS9toHQUTc4yBZ5SnKeSNVdqh
dO6AIA91D/At7LMWFhvk01k41L9H5sjmXYF/CLUaCc9Oy3/PYT9olqd5bTqo+Go2lkW0YflnCADy
itH93SU11LOk61ZwOGe2CS5jlivMCSMZp0dk7dW2SV2xmd0K+FWad3kM2kctpPph4VYHo0NpJrQa
sbG6C3SK4bjx49iiqwtZhY3aU5fiRGkstOnShS00g4s92ABIjnVUHHF1ksrTgmMx1Xc2Fb0h5KoR
gMXC4xjbJy71CgRY2DxVCeKUYdwUpnFiKCDU3QM85ITHYj0Mn3rl7LPYXZqCNwz/xef9At2ts2ET
9tU24mtpDRr+/qHQhpUVv3Dwb6Yi20euswmaNc2x7A7WQ4BmpyyZ7Y1qpSk0LwDbnZ3eQ4a9k8Fz
UHM6slAQ18hovitDa9XCbpvjCBQrHkoi4oqBqTT22Ubqjd0a6ln1qvnTRKnVBt22yl9cZjER/3Cr
nAa0cfmH2z0p5rVzPtCByeg1VCFS0LF1fqS8DuR0m7bLTwXRqBkdkUz+UPaYyGLU43BuQPyJeTbi
52A4U54WLRhWyS5GdKE4K7VVrnpRb1xprGri473pxsUYY7ilS18bAgX8VGx65WmokrVNkq0b7fXx
scSMpPfMdTNVT0TNjeawtbT20l4BjLxt+oGDPSawpXt3rUFuTD3YJpbzIplv21fpenRMxopjeMsx
3mQI8vTERmWGMMHW9hF1kIl5M2jCQ9NfhyFalxPWP7vcGVgIMAUuCVS8+eA7kyel9JCdyK4cc0GP
3GOfL0DLaJNCa9wlqD0sULpMXmv7TYmuqu3jL0K+9jzpb3r57sDLaxWprt1zkc94QOPhfRoLvPVl
/qwV8bmMCLFtjPasjc6DnFXyC7LZK91pr6T70iVirmG6ndhqoGIxXeXtOYSSr+lgQax5Txha1FB+
IEriPt6DHbO3OD0LJ1mHBfLzBCrz0JVnGVxpZmQBKbzPwpttclV18bK14ncL4HS4TsoD9X5UBefe
groaCQBQwwGxddDSbwDJ0//v2gQduDUMFxVJ6ozS1p36TUtzIkSULnSRH/Vq8mcr203S0u+Zl4Um
1mjxTEbtuBQdClxNCzm7U21dWtO7Lpy3XH910vMsOi+tFQQueoMkK3PDo7DGVxTsReIu+wAReTCq
oMrFrToqguxBq0HzaYH9MG471kV+Y8Jv6Q5UNmM50esSu2HkUFkTPXEZOhtVrLSaIYsR6tL8yLyc
VavXnsNuJhvfFMY+ySCXWxHsxsS4mrFcJZbhh+6IEWNdxmtNQVmKtL0zfb1e5/FREcE9Zog2eh8G
5xJOv63wA6svVD5dqG0pvi7vNesSK8a5AWevnfKojKpnm2JV2Kp974wJSijpGCuaOAKcsmGFFfEl
GnBdDSS0ZSI2X50gIW22rxgGmg7/X64rKaJSLaE9EZUCcVZhBe463pM1rmaJ5gjD5Jg/CfGK8m82
3kvIAgPJQ++PCjUMB0r5KOz5Fz3T1ubWyTW4ETdUjz0mKKV9G+fk6KT7qYLpCAs/ylOsFQ6ioWmT
jNNaivCooDWoxvhgxeVODy08MqO16kpd9/H/LFOrAnVSd1UAahCV8rFO1CVTjnkE+E4iFMNFs2qz
4Rg2gRdCrxTzhC5/jn1DOH5aDGjomkp7LWfXlkArRLwqT41Te53LibphggPA9VZH3DYwDcDGrean
ISDtyRieOXg77UlMWzPgpXnYLCn272dJfAuq9XsK7DK8sj5M94KeWzRbl5Y5EL/K3IaNuc72aizu
WioJrQI0MNv1IIIr+ytXidNTPgtE8saYeLXZsUvSEmGiWyKVikvF1wzRelHY8IC1PNulzUAWHSBv
HPs1nXsY+RV8TTUMO6e07xm+VfqNVVya5jrJtWH4ZmTsSxBizXhoq4ISOqQRWBZpYCyqCktasVJh
XQ0xeuktfYluxchP8dhhHH/C0rZ11Xwdaom+nrX5fbTvB2qzcj67ykc2PkGH06LfHKEMxSGY1xKz
FxTxCro2nSx0m2JXoXwQzUaV2lvflIiMs90IEKPnO9F/hMaM/Dx6d/QULFzh7nPJBXtsi+gwEgLO
QDrxJmeatcCY9yYM/kwt0Y0n/C6gKNNy4iKfTgobu1ctrAjaIurG31iGWvcjMv5o9mZumnNmnWAy
oYkn/MZKdZR17hs48mOrPqTzuTbTNTNflzXckZFd6vzZiR+nmnsQr7nYpwNa9hq5uHGsyaZKagFI
eeMrVoWDdSry05sKEX7WomhFhdbMzqFW/hhE5qb4hu0aG8xNpNRFJd58scRBJMmla9oNc4a8LJJL
KN6JiYk6jtsV4mfdFl7Y934xH0075x+GkQsgRCLuVqUCWkSIiiUxTzdTeZfpdzr1jbpu5x2ZsQD7
i5kcJGfE0Do/3oivcFmUWxy6EaiktQUwMs1125+qzsuAucKrGS6rnCIbdbb5Wd1mYwGMiORBQd2B
TgKlkrxDTL5IjDdB/wybgL5K6SFeaxy6yrGTSFEYf5sgxnNpynWDdwQ7EJ1gNBWL6xVlRRVkXtTk
q2Ea7soGcuMQdftmep5MP7YtT0/2bXxpxoONYFSPTqWqsDRl8lxm5tYRgqf37pbnWsl3tgPLW7uo
MrFGKm+UHVvacuA+jNrgSMsmlf7cil3huowFxLhFi1u08Nqj9aiaf6wsR9dl76JwfoirV1frMnwr
WB2qQfNxp/qT3iJ/SNZKjEBW7MPbL+reaNN58+ilQKex/nVmsMzb8kHtu7sIOqZzCI6u90ofYhNT
lrIOf4XxbVVEF8uNdhVPWg+0FayLZ9TdtjUOQp0sElEpYeOwYdpfslHb5ojZmOLulwiL3xg1EABA
CKwYw7aM9W2QEJTcW4hKpjn3p/7Nsgzgog54ICzX5GKBp9Z0/kNHUrnj6e601dRp8qvBJJIzvyvi
lGQWSRWW9y3oit2H4yoQLbPWKtreauzWMxPCjKTG3Qny1I3NQ1QX7PYmVJlwZ5GxYra6fg4VzX64
5fapvk1/74e91W1dDeAgdMESTBfdphiRiWKBwpKiTE/VfELamWi/k7rw5oakAvTwFdzzs8PVPobX
ChLIwjjh1qsgrl/N9lzbmCUm/GDDmH3mDWbnqQmoUTuU/Vr16DByuM46yq+hfZeGfldX2k7csiDK
7FySXWQXItoU/aUGOIZTm7VkEQKCCYhjR+NaxDIzWtaqsj8YbkTOUTxug+EzxKLsSho4GVzcnjIp
F1N5ymtEavjrezpP5s9aePsG7RTcuscSKsRQn1PN+k30kVJ02yyNn40QP26eTfcOswSuoKYbSs/W
BPPqz0OK8EnD1bBs2Gt1dy+I60G2H8n3qd3qkbJU9aVwui3syrok6KlMs6skL4u6aUaqRrYgJTqT
GVD3TeZLmJyyzA+RZ6MKjSbUDdM5ItV8QZ1NfgDSX6k452yePWMIvLhZyqZ519tyzV7y+0buOzon
I1E8C/bRSaGuq2CtgwzJ8WpOFGb2VYC6+k0wzZ6TpZTYpGMpWf8nuy24aMXYsrVh3yHYqYLrYDKU
UVTr8lZegLpV5QuW325YiQg3G/OpbDByfivWg0pfISISBSw1eUaFc1LR8MX0F1pCmLON/ziox5FS
Assb/kUZpf6c59zjc3N0BuXmibyA7hTxr6paYbzFi3+OIEMnurcH9KLkB6j86jHU8Y0BMqzC7Jfo
lsF0r5HJomzZllhaS3dVKy9Di7AmXnWWN9Yv6L5D5vuq902wk8OvSdv2wSYJFX+MzkF8l6I9df1R
v6bVaho+8mzp5q8RrLz9ElmQU48tLGr0LDkrhkc1XToMoRoOOgCnkhNPk9PPzg39fXYeMxBzod1E
ntFd6FDYnBIODbe/2Jafj0e9f8zNq+jtkxJaLyV3ZyqO1MC+2h+hJhu1e6jkrnOfDIrlEhw87YNi
2bh2cBLd4OkNLy3C49HpmMBoVhj5Zw6dc3Irwg4bVPZF6ph742aqrSpB5Ce0uFeTcZ5pDZVoc3Qt
pD1zzBE1Z2CMmXFqa9RYRjFtOkXARBXNLnAKjoVu0tc9AiyvwnalZU+V+p7G07rCSzKVTOmt55kA
nD7iH7L2kxFstbje1mW1SRXcUqmy1jABCBJhsjt5mwczLuX8IYUngvikFq0LxGzvSk2l89BQT4Nq
bl1I/wZYrxyeZcIg+1yngLHhNrQ18bfXvqCKRw68ry0Kogk7XpW9kDt3J1Wa6AJPcCwvvZNz/E5r
QUbOmK1b+2ToJ93YCiAhGEjVuUtp1ZvpICxtYVVVvTMdGfixtH7DTRA4As1dSyKkIBYlb7zXzPdQ
F5sYj1cyw2gnKPBhOWRvsMWNha3jySIgS43fMoHqVULNTLq5Br4tTYpaMe9qIzlkRnONTCS/Svqg
hNE+QJthKeHRaiJjIUpMaG28cYXc6DOGCBLWxmLyidroIQDzC9k/C6N+LGP8DMOyUO6CjsjoKbO8
8mY/SmCJLx1LtedwNW5OZTvhoKsqG3W3bRj8zvYedBtqvlgEdItSHzELRE226Cr1t1IFz0oMLQwz
ZdukHUjrw+ayrtOlhjDfbbZjtLIjyhU5/QnjeJ+7KNgxKlBBWQUg3XRTdubrzu2WDjI2qeXLwL7I
MDq0aHMsFZTiVp+nOHBz291pNaFOv3SHGDkHLVACsAuz1lZ+jCeeGeYW7sJGeQz12ndhBtpUIti4
hHwjZN2xVfnzDLebTx+ViwxEgZIh9KWfMESJ7M4BNawRmHYRkiJUgQsDPjBL82VjVvdBkZ/sVJ4Z
/7wdM3Euu0M8EKrUdZ8IaWJlI5RTmFg+kRu/tUDug8xWvURiTqDKh4Z0F2BYhyRA4xSPCIr/Hkel
3aLg/iuM6pYg/a8kuiTM58xxB+w2C9V7m58wPC9ukYmXYYFn8IfIxG/iqO0vcXdlEveWqlso+MyV
VH6V7X0bPP7wA255bf/1A75k3FWmVKfU0LW9qg7lTSCq14dJlzFSRAt2SJvK6rlLBqyxVm1R0Us4
188uFNBK5ixRH/zwPb5JNv06TThp9bzuXdQ583i8xeem+NmhAFezj74Ln5K+rFKPeelwnoFyiMEb
1B8+2vnuEXyJsqtbw55th5thNAnWJbvLDgMVQ964BMtDLX1NGM8Jd4O9NuvSfW9sB21rd69jS9BB
wwJTqnXr4lXEDRK1v6tUX8aK+8Et1sgN+xdgLudp2osK7MFsLro1efpEpebyo6p7OT3lHMPNq1Fp
mwj9h+piMo9D+1UOD9yhmJ+wZHoCh1lQjoye6DaxpexSs0FeT/L73FHRYpxnYRt48bOFHf5iIolT
k3BWsbNf1R5bZb6punqjJe0ulwpaJJMhrVSFHyn9gV7tdP63McV5Z8Di/v2VGv89PcP4OhG5L5O0
yHJ1ZhCjvDv52S44F+to8eY/NpukXahrpCXq4knxsNahlV3shsW188UCcNoL139C7x0P0kFFC738
+zfS7W9WmfUlTV4KRW8UJzTuQr3fkFGlovFQqt9EzP+uHX1RugbwZLgEuruRYKhaUY1G8YBDyaAu
J74R9iJtqc52HXRVT+m5qQi8f4ubp4jaPCPR1DpX8uxq6cZB6d2FpK5PsEwDAaaqpR+RuZ6Hd7V8
SK39+Meabh/gENg1b7L8PjYeFVISyyVqlvCkSlKrbvKAoz4IDE5PPfq83N7hdzW7JXLHCxOnl84V
VHqWD5O1UonHSIgLPSgUNJ3vUALCQLOkduFzq6EIRw6EOXE5m3iuV/kA5L0moPD+ZqcEp/0zOGhd
sB56THZRD8Y7EXTleeheDc5l7i4WR5bsUwifuTzBuY4lPn9lhyCzFuNiIMSsXwRkQeXgH6BKw6Pz
BH1rGXcG1xj1YtdvoC4wvDXD1iY3qEuOt5SuzPg1EqaLjEz/aEo2AT1wgJyAuWMzeonhzTLRI8tu
FWXzEYsiN4yU+kJVbRZ6eE7rEE+Q+Zjq5jmKD2GBJsY9ZcgPCSSIgYiaZTttG91Ex3kV+rELPhlm
044nY6yWVvU253ssRTDVjzUeLJvBHiUblCAlXDEaSJZ+TdhSWnWtzagjeVtc9bI/113+pieO79Lz
aFz5WU6PR04d2RDTPrFcj04iqpcjSQE0m1RwCxG/6QET0cdyJeFYmXVdhpsseG3UY04hTdtemoLs
WqKvdNJMkDVtkpRTxzhyh82g8wbS25xvlQxr1KXI8uaYHJOSItFgSJrxNGEGwLEVNw/1tOvyvY7C
oEbrjIauirF9RzHnp9X9EYS2BSp2R3PwGEltz6ABDMrDw+CM5848ZNmFFBgt3Lo2ETnRklJxYKJ7
gw8twRkXPjd69FtI+Zjkm1z13PIhaS9lrvtaH94r1H1Z32N5ZhRYLjzZ4SxpDLkei2SB+LlEAtll
xfXv+/mfWNn/uLys2zb/1+3LEumFO5VIOkljwaZCcqPSv0YNdS5qxR4hqw3jJynY5lS7KOYp03B9
kxwJDz7IeoHIZTRwHiZgHmlwGCrnj2Kib87amxnjtQTiUmkrqeN74tblBeExAQl7iaAZb0XSIWC0
aw8dZ+VQzbA9kq3WNNA1h0HZtelBEbs+27m2hrziVwrjliKOSZtLOW2muDn3AEKpC1Rfdu06Bbhd
WFJerMh9LwLLK8RHE+wD5D4q8v6svYIJL8t2vCTj8GYE/cYcJ8/APz+mxAXr4dGcX8Z8a7QHZ55/
qm++uRvV29n+ryec20NgdaaWHaZLDC9FJONnVq506rmbwMIDBAdD+Pvb/KbKUb+8TCeQZZcrfFQR
S20r8hpzPHlC441U/N8+4UuxNuWlKOWAf8O6DSed3xsY/faH2+6bIG31S42WK/UQUw8lh1j3USiq
aAYx+9yAZL/CAfVTAPvtz/3Hile/lGtmWk65cObkUOCoUfSTkW7//my+uRnVLyHCFP5mbUddAguc
gXI2xsIx3dVMe2/l+uPfP+ObN2zdwnL/tZg60lJTJi3pd0HCzooUblwOeRQ3BSF8f/8I8c0Dsr4u
WNVFlZ0q4x30Cy4gAvZqgteQnBIDa4XxQqAEzcJ0hYrkkKONKJM7JXoPSB1XghmZ1uhn/XFGAax8
JhX4cpRswwZSp1ZWIt/JhCNZA/Ut0ZY3oHlZ71uZ6xuIYqObir/K1wHUHv0V+XlJI+5l+q5pVxn3
PniYxwVca4eGGDCjAQRNoucuPxZIs8nJcFPuF+2lZv5lN65c5bGU71qiXuoZSi/O/F6ivdNIWXZj
oHilY0bdY2VeeiZpt9kRIcVYMuBgfCkjIsmZddBBi0zuTuEtAl4ypCd/H+cHvYaOkdmxHjGn0OHB
gMaQUVFaOj/sY+2bM8P6ss3Ulkbbshuog3YtFYLr8Nr+VszwwQwxqOyCjBxZTO79/7bzrK87L8+H
CcmEum/D0r46ddKc4J+wCWRF4ZKunudEg6SOj6gqIRZNONb572vtu+Bt68tmVJVZNcp8MvZKU8Pd
zUG+Sib7qnTUODlasNzhDAA/t9QW5Oszq9RlrzSoOAea5Q5sswAyc9VI/LD4v5lPb1hfNvEgs6YP
ZWXs5dAoeC/TNjDIkM+V56hQyXCK4Po+Bh19ttk7EDu2rqJusAi+NNuUSA/HHN/rJL3JZdJya5Oz
Tipm3uT7dsAIVyV6fRkdqhy9CJpfg2vHaF4HDdb8tukw/0dI8NKZRJdONMEPh7bxzRAc60t71ml6
HKvkjR7sziaDzwFnKVYFUYqYo7wucCDdoGbU8kVB0WqJ4jBFJPdMp9CIbhwMWo0m+sy77Fqm09pE
hpwheJNMmBTMCQzRktZ1txlqKBrcp0NdAsgT2OhEyyy0fxpJ/91v+DKyYjTdQNUTtyDwaYCaQkfj
qa/BKynTMdA/0SfCwPEnNpYBWOQjhSzRZ39a1/IS9a/Dg0K/AYf3NhzZVoT0rOe9gkSJn4+enB/E
qBHCcd7smqiNjRO/glESKqsv3Kf2T5LeISpnHX6mDGQHTOHeeKoZ3WEulXfqUwWVBdmRn8iIlGaZ
7BqCA3A0M4NujXK8zQlGW1QvGJlrdZGdyaYU5jJpLoSTzDJEF7gHQs9/mB/wTzz6f1xv5pf+TJ+0
qpgJc7ojpH1lbJIdtMQdSsqFZHq0svglGP1levaOGaqeXLmIIBcKs8fKlc0YJpveMfGDBdXrBlzt
9m/5mYfp0ScexTNBZl6NJaa2derhLjxhYzimawrqO9KOEceuIQO36brbdHu5FCusVP/jCja/3Hu2
CIPaLvhVTFH2sNyv9bV6wYpK3jPTvgef2KSlveUxL8aF6ZNV6n0+P4R+sgLt3OPyrn4Kwv+mIze/
XI7R3CUjp77OwDZYRx/3iHd7RPaCYs7D2L+IVvLhh8Pxdub816v8Us7VHA9Jcvus4KBc8y1jCc7T
OwHbXr78H3Ex88tF47YIQWp9cu4CF5F4lRyFjhovHym7/v4jvimKzC9XS6v2lRiTwbnTlJv1sWPS
TRUX5KMrKzetfhz58s3pYH65R3LDrYlbnwFKYDvLofPN6YFeAtmBsxpsphY0ezG/pe5PRdI3tap5
e2X/rsOKoa+CFNF73xEhTzKlUu0ygFdC5QhPGfxSZ+JI/sNCuL2M/1oHX45vA2bVTFMYMy6O9ay+
Gvi87Z8e3TfVnvnlXA1Nu5wS02BYTuhc+gpLHuGIf3/338FXxpezyHEyUdiyA5GsCxKLkhpGPZGu
3Xr4J4i5Hu3ZWqoOdtkSdc1JG2F6I4uQKcL75TKzJDUn81wJuTbIDOiqFnSkcMPFOKsd+mCdUJAJ
MSSzaohGV5Vobze6uk2FVPcdiRH+2GJf6XFyEzaVi2dTJ6ORSbsBIrNodp07kWnkewYBEVip6n50
hMx6aTki3U/NgtwCouj+/iS+A7nVr69QY5uJOEoOQxiTz2bn/XTSlLyDUOXW1yRXyMxYyg0htvES
emNYunNubBRtfEtaoWy0sB9+mP/wzY40vhylMLH1jNaRmRMNcTzkfHOeeSQaLHTrhzvou1/7z3r4
1+6IasvG5MNHSCOJ1jVqvUXOy1z2DuI3S3PU5TA6zUHvy+AUybrbpRkuN0JeY+xV5ezHHLI/1A3f
7B3jyxkqpwzq27FH1lAFYhDtBKKqKap+qNS/e5hfzk/FNuxYHcPpTqkOTFTQx5VwSY/54VV99+W/
HJ5NH5jFaDAcIEprUGvyYJtDr6vLvy/K7777lzNTbaMsrdDF3tmCFBlTdV8aIlL1ZnhL+/jP3z/j
u0F1/4yw+tdSwG4qZ31W+ZAJCKaLUY1nRb+LM5PqUu6FO59mY3IWpJ77uokg5e+f+82pZnzZbxXp
MlUV6CPut4cuey7iHyZN3zbJfxzF/1TY//o5woF9rSv+bqjtkvwWo4cqW8NlKZf27P9P313/cmra
UdtVeXH77grctFhFSf7DZfzNU9G/bP2aLAqnzvjLt5y0NrkO6g/TpL5ZSvqXqqhjfmgWcFjdoe0n
YnjSfJTFpOb9/YF8sw3+6dX+9dDrZghDReevW45cMO4i0AmGX//9b3/zQvUvGxhRzhjGt2/u4vFU
cQrdXOn5vSAzQ/3h63/3cL7sYpkF4dynSFlMHaO3AW1sE7XwDub595/wTS2if9nHUT7MIZG3xcFG
Gh6qc7DQHEffmj1xeszCEyxUzl43hU0vdHI///6p3xTC+pcKSKYIrWYzLw5d1L0ViWGB5BvZOkmJ
UyiSDo8DGbp//6jvDhH9y262u67gSpzjA76b5Kg+zBlWZE+5jA/GYvphIXz3lr7UQWUUiZKpo/Gh
NQoahryKyIytxFvsoP0sccv/NHH3mxX3zyyof63mdIxczQgaYlcRseOrSaNHZ9wrEya05ncvyx8w
nW/2+j/jJ//1MVWmpKaJvvPQqyJ6qHjx+8Atgs3fX8k3W1L7suFlGIduWNbxwQxXffR/1J1Zc9w6
mmD/Ske98zZJEAA50dUPuUoppXZbsl8Ysixz38H118/JW1XTtubKmu63iahbEZaUyUySAIFvOech
Ha7tj0Ty77316QL99MHJHBsr9PL0aMHkLPQEH3fbtB88Ud8ZK86b4T5qVpfOwFkpPkNFL+mggmzm
gBBcL4BZP5pn3zvKmxEvRTpQjnk696Tlhn37nZxNip0hXE1ANV5/fwneGxV/rr5+OlGz75hhzjlK
CtOq3aQDCgRoCSs633rrENIq0Hwwg733fd6M9SwxGRpijkQhL5XwBE/plvW7LYz3FiXDB1/ovQv/
ZpQHWGbDrILjOAePQ/4lzztwFy+/P1nvvfeb0W0KGYRTUhSgCm4GulvhYMcm+eD0vDOi7dNp++lC
0HDVCZcy8qN3BMre01BG1PvGbrZe9cEM+M5gtk9H/ukInumHYSg5Qm8+wx2jH++Dj/7eG785L4EM
475UdX7spmvLu8Qi88EbvxPCpjv114/cxXPuN3mRH2sa9QPSdtRe05686l/Cp44uRdRPHxUl/PWX
cN+65uvF6WO/aPJjSllvoz+b7oO75q+fCe5byXzvlMsSqyA7+ou194BwtISdEzDq+qN59K+fou5b
2Xyfe61Vlxyht2CyG+gWN6H1w7TwLEX6wc3z3rc4jYmfbp45Sogwy4TTQ4Nr791nIWltMvLV8pH4
+r0LcPr5T0fIVDUrZ4rJ1rrF57wz1GhaX34/cN87QW8WN3EqrKBdsvy4vAwPzrf6R/hEw+Hv3/u9
j+3++rGNMENOF21+NLOSULbcx9azPth3vve530xmBghHpBNOev/D2yLd+6x28e3vP/Z7b/1mzE42
hV5NGjGykAaQn6KkzPVggSypQqoFXzbMg//ZGXprhtd1ofrIcIbob0CJ1NOS//vv8NdTpvtW+142
2K7gjHHHGIo+LsqdfROUF/XzR7nk997/dO5+uiODvpOlH3H6sSY6D3i+Thrjlp7OFdUGv/8Kzju3
z1vd+1BXSWz/eYnlqrjqnusb647cgvgq1tEX/2wdbinC/P2x/voB7PpvhrCx/nU32dxN1pUC2Vgf
wcPtf//2732TN+PXg4MTOTSwkfdx4TN8y7vPv3/jdyJBiGN+vQ5h0FUq76r8KN1VdUUJMpXgOAl6
Cnt/zA8epcdyEz5GH+zO3ztNbwa0VeEZTGa+R0bY/3P7YN3RK0qyZl/9Dw/wZlRPfjuS5OcAsEgW
yD1X6ov7ACFveZYfzHfvnrE3oztrLMcXKYeInqeX8iX74f3obq076puNs/dfzNH56Eins/J/xzLc
t5p0Cnm0S/I1P44/smVNKR+NxdDM7lwPUfi6PcSv/dnvb4N37q+3ivTUspXth3Z2tEoq7/Q2ENYH
A+O9QajfDPR4DN05P1VzxBYEnCrC1NZJNqKQ5cjJdja92wluirIg0jzSO7exjK63vur6K9NV3r7K
TXXgOR9uf/9V35l49Jvdi6e6yojayY4NHlmK7p6iT/JUEbeiz+D3R3hn3e/+Wcr109zW2SOd68gM
j+ULvd6UUOb+Kn90X/Rt+MQu5vdHee+SvZkSgqbSNkqF/KhjIsOEzau2/eALvPfWb+aEuLZHat75
/DZR/UKjNE3DDz71Xy/zXX261X86NXYh5pb+H6b9hdustOjsF0M9QYocm83vT8x7h3gzBVS2Bg+x
DNlxgOZFnzxID0UK4aOt43tv/2b4F30549Nl2VwU5OMu5mQ/xh/Eid5ZN7wVahe2MCgleevxFmQ3
Qp12Mz0X978/Le+t998KtacmkZY/UhKEs3F6GG6ozTnZoK/N1+56+Np9++Awp/PwF5OWejPe8yYB
f5HxJfC74Y6ZT+6IFRgzZ5+QfUPaLD64S98ZyH/WP/90K01JGIQJxbhHqlBgcEkDbHA/hqvkpf5o
/fneSFanm+CnY5zk1R60Oxa3MXpbhCt0/LBS2ep2R/EHjH//o3zlO2Pubf9D0xcd2mVOW2MgTFln
fS8/OE/v3LDqzWhObWdawoYcxWCBckOrbH2pAGX9/nK/97HdX0+QGK1+CeiAvjQ1YgkWcKFz9+c7
//vL9L+i1+rmH7dM95//wb9fKrBqSRSbN//8z4eq4H//cXrN//mbX1/xn8fkpa266od5+1e/vIg3
/ueBN8/m+Zd/0D2bmPm2f23nu9euz82fB+Ajnv7y//WX//b657s8zPXr3//2UvUl7Wl3r1FSlX/7
56/Ov//9b4JL8+8/v/0/f3f1XPCyFbyX5zZ5fvuK1+fO/P1vrv+HsoUnAiEcW3rqtDAfX//8jfuH
AEHkBY7rOZ6UpxhEWbUm/vvfPO8P16E517ddL7BdcUryd1X/56+cP1wBGBOkr+/7ShPt/Ncn++Xa
/Ne1+jfqiG6qpDTd3//m/xlV/q9hr11PSCECh8/IgTz7bd7dG5Nw7MMB5FkUpdeUJ7sbaUlvoVm5
wjHUxNNAXy0ZU3o6CHbTBONXIfS2ng7VxO7SR0Ugy4H4L7MrytEhZqALxXaRLMBR16lrlifHsxKx
ltwOUIezwaUljB/rdTZJLCTGnVpMTXnY3C2iDALQj5FngDzWrJ3iGK5ub0lNTmhyqZAO22qGS+/m
EXXGQeR8bxyuTlrI6XMaY2824cJh6Vtm7UK948lLLfMTXit8dR2aK3vYxfDjsibesfJ8HIpih4WY
jr7iOpbmySLWP2H1syTMzhR8N2XnMJ524dCDq7K2IMu3AJu2cY3AoqQLuKOsJ50wAKQCUP4k0Tb4
0bK2tBQGgYQtvkn3c4vIDVlA7B5TeiJLyuPrk4NXq7POrp+ZQK5C0tUlCoC6CT7Z2XQ7+5hnrNTQ
lcwrez2urKjediCNHRCpNotyUCqknPi/bUMKii453x7p/Zh5CUb2MKaKFOq17sVTpKsdwqJz4wfI
vSy4MMZfzqbEm1eWousHeurrvABgc6biM86kHZzI2wSMbtSAo1PQ8KIxxyyENV3lBYKwER/eg7c0
u6Rn0bEp4ttusWG/5ueyhowMO43T+9RiFqWlt7K+RL6gBaA62It7IiHQm6iOVthyktCpBKeaYTFG
T36DhE12XQOC076P9V0Sz58Gly7VBGVcOZPpQceagx/e+H2/q7MMjzVUSBB5K7VkVLDVBzs8ib8b
96Ka0/Ni9m7o2tiGTkWjEi23PQFcqsSrRN0pO7/QwPhT2iVHHfScORiVhVUA4vY3iR4vRXfopIPQ
Re6WlC7dfOcAWJ4Kzbd2P9FDc9EZbx8Fubgz1ldV6WNVZ9jdmpfWH6+lo1ZRuKwSrlqiu5suovGi
lXfpVP7okWUtU/fZAxbrdV2+8edho2nxdjwayeto01UZA6dYTSk2ryLQNHyI83y6SrBKC9e/8w1s
bzqRBzAw8FfpzYwuKY68CQY7+xSPLSVbmJHzMMfoMJzJYoE2bYMXsFEGh0nzpW2OcELxTE0hxsus
/WzxZ65FKnAO++uiAs6JW0X73kNe4Mix/fQ6gu/oLrR/Wgg3y9k+GyhuZJ3cUJlXkC1bOarEEFug
ZUsuZBOux77ptmEbUydXAViHCifj8sxJEKiB0XQwv66oMb0aPQh+UUIPpHNm1/T8+4a2HaNudD2d
t9gzK3umeSykQhK5IOiKDgR/dhWejBaDdTYp+WMCc+WDsBm4Q2AsAi4vDUyfK1eNzXVmmeBGUFlf
df0lbQ/Qxqg6BBczzPF9phYI5D71jPN4IfqQosF0tM8sIO5Rm78qMmIpHkP3hIHLZ6BD9OJGVvYF
jgLkXkLSqTfnwCkgBnbU2fRzeBYLziiwJOcUDURJPmb1vsRIVPZUNAbe9di6ABbcjVtxkShBcJLi
REFT0HOb7D511H1huP9C95PMynWYITgK+ep+dNBOQYsdUBmrwRDf4dkRbUmDOMTTaTmKKqbscdpO
VrApG3ctVXAeO6i8PQ8tEKWlGRm4UQzHgubyGkIFA/fHVOcbyyKC4Bu4h0ztgKicgl6PtiQbSD+0
V8VPcz5eeOF87XbNQZXt+oSFbh37wqdZsIJnUnrpeQQJGUGOOmvxeiTrGVshuUxwefY2EwMEFJtC
I/r4vy0t1Qqxz1cKTq1Sqj3arDoniki05Rxt0DeihQmks9c2U/VjLVpwz2G0c9lmBhRvh3b61bMp
h0/i80LKdeMt97g9jzGt0UqjW2ixZIvxMA8VtxNoJq+Xu9xT62lub+1c/Fj8aidnWWx4rE1nsxLX
HXarqfO3YJ8edWaA3QMq6uLxUvcKURjVkfGCfYU+NK4ABYmBvw8tfTDoOCu8gafpaAJ+IDOgr5P3
aoXBepDwtYUmRwVgoEw2OrmRNsZVoBwroGzQiMh/AvC3FuvHFB5hhR28RZ/1fnqZihmpWdWe9yyP
bTFdjcC/B7fIrqdwxhxMP+VC802HcmTEWxN5Pf3by11SPxVNPb1oYCxede+3cjeSug4zm+WpVdDl
X9ApFzjF7B/0VE1MiDSEUxo2ntC82owDJJQqrL6bSZmneDT1o9vqvqQEmVT7yhlFcCvylLYt9PU8
Wugear+3AT3k0C7zR7s2tIWFg5Q304DvG/iTr79WVH4/tnSVf5tLDn1C9M6Qv9OuvCSfZ8MTocEW
5YPdyGu2e+ZzPbaOBbhmRibRxW7waQ6KgYxlofOFOrW4+xa02rqHZizzDZYc+xLOAEXAaXjCy8dN
FCQ7FNkxSfoaOYJHD/y4nSY7e+08jdvcpRDtsoPEaEOf6TkJA/AT4Is1I/yyyr3iVTvu+ELPuR1f
BcpX1tdqbmIXfrPBc2PTTLPNtFX3oKg82A66BeB0ppsIeHM5Z+gW+S+E99jN4skow7dlhUQ/SRNK
ALuTB6c0URntHHoEvnyZF32aoEEuFW4WozP/CL4JQIRcMucWdk7PKihLkEPA9fLJCupupCXSZDNY
dCuKHKTZfqL242SAOjpMtmAGTGCDb+1MpTYFBXx0REYpPAJLebQedmbs4GE4w6xWpqWHae1Tf8Ng
z2rgz/ES2gUws5O/Mu2nuXjg2pGz96sEE8GwuNUh68ZT+1AQ5v7lkIJFhPFdaLUdHKcarxAR0DEZ
ODUWJ+Mb0+310KUhIlDaeJ4y6hDztWBRC+6dJ/gAIDcCSVkPjqluMrmE8CM7mUDkpAeYWcQoCLQq
7sonygYxJfVJ0w0b7gCURFOk6VmYB5wO2yWp+gKxB2tHvFXQ6OEOgWDZyCCYQdy7nsSPEy5Tuh2Q
P6VrpxpgpbUEHWywFKM9YngKlh+OJ1RxPSLOiGCE+uQytfC98XxxTEcpXS+sg6Xh2FzXlGV8Cis6
rIlCtRgkaxhePGtH3mpVZiHs3MgLGTE4r5Po3LDpXfDRhrrZN50v4y95ISFYhImMHUjMU682li/7
eaWrkLaQdFzqQ+hYmAgk1WoH47eBRfVEhdJW+Z2pL8Qyp4/eDDZju/Bwac/k4raPQZsPl2EzDnDs
aNs50FCkBPOsQCCiI84ybCtCeKtlwphUgyEHUsbKncmEurVpbdqikedWYGOUspAh0pGkJmo5jZV5
X9syhQGVRoNNNZI9t8EGgycOlXRQF7C6cSKNVqYuRwZmurHDGLQnmwq0LhbskmyzDJM34VpqFxYw
vQUgWkJn41HOspefgCCFezVpM+2EP7ooHbEt1uhUxIB2NoB9P/eaboGgDseRFUYKUt5PQ1pdefg4
3jb0ZpY4g0piqCsipudZhQqCmK4a3SLaQsBadM3wrRcTUi1Q8CCzRBfKSwCq9WvXRIDeBsXdgtl3
wDzsRdjuHfceHgSKnYLGzI2dxvY9WD6uUpznxRkgFBh9rWCdtETj+Oh5BSQ9F5fj4nR0ZHbp6H6T
dUWjeBSOCeXLo5MchixCmTSw5tvCvysBSVRFkux9T1q3s1ssyW6IquiL1J8j7pB1XHj9d5P0g7yS
cdLfZgN4ctjCOasqX0XBixfqBEDkYubrebYMoqF+dD+Dm2xD0PKap7OV91G44gTThFR74kVUgNPW
7igNjCfgCi9+6XftNmzaSuwLYL9oGOyQYDIEJPs8hveKu2oqzNNsWzRjsVBivg2IerHt98UPGY7i
u6cjjQepmcRXdxQwOg3o1X7D1DxQBJnFI7Oe7WBTzpXvIMaqR2ic9eDOu0BKnA/NUsFGrQOjWSTI
BmXUklXIUDtvQti0ZN3L1JU91rkRo8PaNAr1R4rItdkIRZHAyg7YJwl3xlXoO9XK6Dy/Ey1Ey3Wb
57i5qyagmS3WS8jdpClrh3mQUk/lFmMFOLecGh7Ji+MdhlrMICXKKiLp7WfjDpuHn6zVEMJeR/bX
3MYhnELCVmn8tVFt8N2x6oqxkOoahu5MLmOdRvEJuK/GkybKjae73PbKW/bP/bM1j5lHsX41J9t+
IiO9YhcYoxWPw+qccqyWJvbQFdii6WlCG+1LUGG6GGaehqJbSHraFc4Ap3TovvbmoLyuIV73604J
3IJ50WI0CAKZeP8I/f63AjrvRmt+ifBc16/lvWlfX83xuf7/IK7jnppN3g/sfFq+vfJ8Nc+/BIP+
fNE/YjtaEKbxtNKeVL/GdqT8I8BlIm3PkafIygkd8q/YjvxD8gNNzMXXtuOcQur/jO0I/YfjOzLw
FRQdYdukdf4bsZ1fo9Iq8DVRJ5tDEeHhEwZv4oimi5UfC5wvBZs+YO2m2U9WM+4jPWfbEkPAwxiJ
/uanM/TPANPPAaVfE4Wngyq+tHY4oE9Q6205LwUAgU49DXOiL6jfbcCnANgxaiHf4WQIJXMwFMdM
uJFicoo7XEVxPjkfpBJ+DTH/41O4QjlSODzftX4T8xdkLZsqt9OzJsaLAlModGkliRaiCUYVXwt3
eQiwRf7+qzsc55cY+um4JPi0q7Tt244k3vdrdDVpZ2u2ZFftLZwKn7DAX84YAOa7gZZWaBqhmG6V
6cP8IlSt/J5UdefBqKwq9hY4S1ZEkuaX1kyj9xWbh/sYMbGMuM8WoT5NcZlScwoKhe2zkmV7FsvU
ze9lpnr30pkGZAwN1D9RF+XVELR9ss8JkBFF6tlNC3AAXYaOMXTsyd1UrqzGizDJzNqae/FYsptf
S3D9Fahf7OdcuwYnfRGIfJ0SD8MXEC0eXYhVSq1OZZsIJkfuZp+wV5WvGekDVrmWhytWnS+YDeBy
j9FroOwQkp3ABjhCQaJrJCCIkN2wgLoJxvgxm1ky69zw8JtEeNKnmnuAbs357Lj1tb1k4LBUaf/I
Uc2u5qFkXzOq+8jLrbOwPjEYbeckBOEgqU5d+sJLDNPNnO+6ablWzQKsJ8YO6zTttyYMn6xckLEs
lLsPamFvQK60K3c++b0MzrgxMznBAAvQFfstABGK1mopcvXNsGmKCohuDZCatVqc8rX2lXzxh5pF
ipkG+46F7GOh03aL9fJiknWf7kZLBWqbNBOY2RIKD0sGUVJu1pfVNU9MxJ7F0Oydxppfl6Y23Tm9
aSyS4n5wEBTCPM9v+snqMpSJxr2GjyV/VLnk4a0wySNSUt54PQojwXXH7AlWPG69pymegcLEfp/q
Q6D7URPULDD+mCzDFlpXpeV9aSeHNi643EVz5ybL2N5LLtR0lmdD9K0PrG44No3uZh6EgXtQmTfT
pxgAhNwaBpoPuH+mbmuZRlArtOHrozUBPmdF10/9RYR254Gq2P4uztKCsJC1sMuwwh4hVQWReRu7
dtDiX0iKmM+ZuuVexwnduzSp6zs3i5U409DcyvNpgOu+y9rGeQkm3X/KF8JOEPosekKBYvoOTWkQ
qBCy9vkIwDTFpUAnrqOuvdGfWfMKLwlYUBTxIjeel0HD7KmeI6xG6Bpucdb4ELMb4gOhm5mWyI8c
8+0cV/Udu7hablyVll818+vJtFHnFlKfOnX2HmHJu15RUnueV6VTPwwGWBUQEZY76yLP8I0QyMev
1wxw3ta69THiDZ0F7yP1Y1XuJpNW0dbpyWvjUctiepatMsAeZhEbKgpmlg0Ri4hy8zQ5oZ5EkKFp
oDx43om6hdmcqqZio5efcH5F7vcHqGhYG20q1muGb2RdawwIEPuGrmBJUQg/3Po2kfjt4PoIAVpf
efOXtI9VdzkOVfBpUpnI79nJY1lPUtd/aMpwhLCrxH1A4KK5Sst+ylltNRknOk6kuxnLNsm+MKqB
4kaZKwEBiQbXcDJb2Lm7NvaDsyIT5ZG6C7jBUUpNATN92ql7IJND8t0IxUvtYp70gUekaLde7vbF
RWB73fng6gmlny7xNHou1N+V9uvQRe/pzi/J2NXxRUthGSKjJi+XFeIpF+z6bFpM9nGw7NJ8JKDX
lfGdnIpRAkTxsVt4VoAXim6T8mXJMyiQJSvdljOZwLckL9R/msH9+tsidfv7wDQwUCoHK+F5G0By
Z1VapOUFI1eEeBfbMNvKdFruvMmM+bopokwBV401XowWEPYaFOvgbBdJtmA9BFb/GtiFxAiLdg23
i5TD3vJyuWxmpqEXe/D6bF/FY/DVKdP5WYNVBg3tSnVlTxqoqF2H2b5WQXNL/3yLtEWJUW8R0gdP
kg2rIeDtJwPoKkNP0NzDaFGaPdBZNkIB2jh5huYRBV1BcCMPbitHd/i4baSWa6JkJ5a1np5RmNRm
NUPH3VoUKDerwQaGobVvPUhncW+s0p4wRnkxigK/KGIg0Sl99ULOxLNQeSicUCMY56ELWJ+mbgwW
Kp+ndt9GwKJvwaxP1dGps3E5tmFYQRmuozg565qEFIOruuRazyObIqvRmKDL2ToxKJVAIz+b1POu
shYkzUpC6iNakNfXlqloJKjqGt6IpNmKp4WtsnHlTtxIm3jEJIhTywWiSEMFZaZGTg1KSYFNNk7t
FhNr1UY3RGmAxuKuoq2OD/KVyTSCf2l5xOqaBVZaYcdEe0335FUL7PGCgt4q4qEG7NeUT1gDJvpP
uF0u1NCCkJJDUj2kkahnWOFWeh6wa7lK4tK6TgZ3aM9M7jTcF7pb2j2oYP/O9NBzVziBbnJhX7qu
014VdlsPj0HqIklx29qKd4Bk+08ZZNCberJ7kIQRMfJ+DDNMtjGpHxS7RYwWXHW2h8FyBvjiWvNM
vGXuyYgkcu6JEwtWQwgt3f7Sjk1q75pmJkI0RohR9142tR18yHA5dQTl32XO4wMJwVKUe8mMQ0u7
R/3feWs7dnth+2UXHyZg+vwS/e3okzfM7Nzyrxpnnu6CBg/dhe+3WbwbB+pCd17mgYytPFPtqxka
8zrFP9seK2itCwCu1g8vApaG3XmHnIfFgudV3/vJHi791Jqns57e7YHNdSOPPMbHAAV0r5/rzMQ1
7talg4KeOwsoeZOEr0AY7OKiTyoMYV3j4GdTLRZDXGZBNDJdOONrCugbUqsNCvNsQEDVb9yeVe1q
jins5WkU5SjRWlpvMjW+lkODALzrhxdDrjCucdhXvd9uKfbyvwadCznPeTSe2AbSMge7Jq2euD17
y6A1OwLZkJ8drGlhERNn7xw2oA0meqVzqPwdUSeEs1ZJni+P6/RyyTv/2WcIr8ZA9D/cOAgP2RiT
gBsr72zwF3OAK03nYjPWK8syGLrKzLwqXYDwpIf6kxXk2ZeIbBWSocYR5BRDYiraHrJLov7OdxMX
zcESajrUQcPjG0s34rE0+apraX9KZX03tr6rIUdN1q4IWTiMznC3BEB1nb7cNXV+GQrxtfLaFDvv
acRZdXs+ZKYDfBm4Z+kM8Cz1OoP3zUT73J0PBO7ssz6K9GZWNnuAwcxnMWGnC22cdGsp8m46sNJt
Aun4KveLa9ZG1cacbDie7d+RCGJZ0I3OHgUmyePg2AS0sYR+dpBOuc/iqN7NaAM2fl6e9VirB08i
LMRx0Xvjky88XCvJaFASEwSl9J/MRtGlW0Hi+Vhgv905gyZRNjU/+qDK9lK3XztcHSZKwzNbB5/t
pghWak63kzNU11lImy/F2Qf+JsTa3dYQXbOninTpmjS8u89m2jCle9bG3a4LiltWzRDgLPs2hI7h
BZY8i4oOKIDCIALdND0sc0BJmLHddVSTo5YzbcR8iDUyR3UIK0CLSYG0wyFDF5vKOnIFcXMqJ72L
F0EvY+MSHwKaQS4B6cjGS9orQrEYBbOyXKsK1E4qse4taXkbjJoBjrujRreIYycK9W22wPcvod0S
6nWrz+7SpM8EVqarIWu+ymWQNyLOzWXv2+G2rnR+QJxz4wocyJ0MHxxJviwcoNSx9Vvbs37SsX1s
WwR8bJHMc+145bks1D4uSHhVspIHQa4RwjP8gCFb9mICH1JJ4LZB9DqmGF5bd28Z62QgqJ9MSXIb
YU2ATmSp93WbIQ53zZF47rkTT8ljOcQAspGPUJYGAZ2uKeFR/h/Y332XLLlDMVlhxWe10z/UreKB
x3sdSGJka+0VV0pBMOx855EVzXxKPnAXlsWknkyrP6cjdpoJD4uEcrnH6TNte1DIPI5IW/Tc7rO5
oLeNSJ0Lx1/khbjziqK6cH3vdl70nYglhqbFVVdqLP1vciTxOKKXwlvSXHCv9g+qzS61LS5rwoGX
MUzceUyPpfBARhNbXmfU360gyAILNJkihdpACQZplwPX7+lVwtg17mySKzyXMyhwUCDGgxe0e8/z
7ix33mfJUJ51OCOgFTf6hXRH/OSPA+x5UmusJ4P8aS61e4VAK6+3MIu8qzjuQxIoLYzzQpGHOBmM
rRDdXo9hYZ2kCdhPpyv31jKL76FA4VUkrLHsKPEve+KnG2LIFEzAWsyHAjhcUNcHueSHyk65U0XY
39Yw6A+k1R7sAEMuQS39ZXKIwaqW+ECtK+oMB212YTEfPPg+ZJNy/l6NzkVTN9QInNjvUx/8qOa4
eF5q+34GYP/QCx56o09cIeQZAIFZPbTaie6GlBqzIstZCrs635BKRqohkmozZ+Hn1G0vGkrOd3NB
vJRq9hGPjvKIGMzkH75ErgqPC9P4hYBskCH1JFydBMmx6EnuWr3Yj1yYtT1WZJhjYW+1IvDp4AjI
YovsbgxGgaIW55oqICb8yqRgiqxwnwTZKYXvJR10S0ABDqnBgzOHwlkBRhqedRCZ2zSq0Sgm5Jl5
aoYrj5zPhTenzcm7esFeNNnIebIeQoZ1xqamlN+0nm6DxATPnqyXmH0nTNz0aoxPpRuoFeA/901/
7ij7UDF0WKZDVaJGxV7bbSMfNRf5CIIJ15A2JeW/dQ+pRvsIC0VEZn+2+j3SW0wNMjIPZZpD76LG
ecryEzoy8wjzsyZYljC7awmxH1QBa7tq/Me2JqKxGggqXAsxqLOCVP56lmwUCgj2F3GcPJpmQlrZ
s4hwIRiC9g5JP8eGMoxKuKusSTr0TuqlV8yYQ0VRj/EAPYr9UqdIo9kvkkZqKfUIyJ3ACHYPecnN
2pHkXEjBNgUpt1wYfJFDkQX3sRymrgZq6ovpxhO2LzpY+mGcsjO1RafuEjOQTNzW0xJ7EErJe88n
/GSrQO+3nRuRNHGpIbJYIsoOI24YyCZaj8VMSx9B3IRF9HbM3VN+ZwRW/M0Pwn44VU/k0iO+Oxnk
lp61qNrf2RR72TzSu2rEV5WayK7mF2d0ouDG65pPZizRQCZuIgGOpgt/5R9H2+5dH3Tr0Pa31PSw
Is3zgP4wdk9JNeinaKJ8pH3OqMOS5dlU606ZE8qt9Vkmkd1PgMEr6YlpvyzSGcL9oEThI7joxTws
O7fpaPQ4TGruRIqeYRls+B7sHSdh7eIwaH0an8ZG7Sonr75GHcHvsPHcnQCcDjY3b/0d9j48pHAa
qUCIulO50z4o3BcevWYd5Gl73zZ0dCK0Es7WSyxEit40IgEtsJEG1Y+qHpB155zTTjefoIZvFx8A
86iq65ZOzLQ5pSjJ6UGs99jWLim0rwozRcMcsELYJL5MCNq2zcSt2SSUGNiy6c9I15xI287gnCBV
I9AQBJCF7IoDQ7HdRXGmbxNRWEfK2tlJ9jlqsZEGOJhbPolvGzDvKK1mExh1AfEjMWdLYzOe5qWg
YobniFHmNuk7wdfppvrRX9IK2Y1pKQDpJtwOYd2wg5ocK70OSBh/cSzSkSZU2a7xSFZt2wb8BYUh
SVJubNfhfo26OKVIg2Am6CjK4toVCWl2xQsVcRMeFc2Kwglq93yMg3gvEzcaNvWsxWOcOGG6OaWR
Di6XdpMamO8eykC21WOO/THVqyRup8umGxV8tPlq6rzs3PTta4MgM8VKSsXesPMKavHs3N/G09yc
i7LDaRqmGEoRgdx6yxieVV0bXZdhaz5Zsb222tzblfkSX2UOe48Vi9Yf5DLJZHSj2122ZnAuLYvu
i0SIveUEctMxDe0Q7h5Hv7B2LbJ5ykvKQ06ebR8MLHAppIGUl1ARkeGIG/WdLUkp2Q31vRF8mftG
TOrZsiI2vgrFczco0k5j5OxLZfWHLnGpIwnqc+fkaCdC+0nhUsXZjEm1J2+6t9PmVoxUgch+EZf2
MvwwZU8C20TVudHInCEmdueeN5+lpTPdVmP0v9k7k+a4latN/xWH1w11IpGJYdGbmqtYxVklihuE
KIqY5xm//nug62vL97Pb4cUX0R3hxVXokmIRhUpknvOed3DhTWTTXRhV9jFKPEljXsK7MwrmWAfH
soxL15BuuBmAN+79wWnDdc6q+AJwQ1y8KaqDkeUM65RwNkbsEF2jHP+ZijHGgzhi0UujuK96+Wgr
sgRTM8keCk86lDv+eCLnxzR2VhEx4LazcmMEdraLrChYOyTpYOmbtqxnYmYCwM/QudhEPEdU3LN/
krj57sm9H6atWjI5lkjEc5A0Bq5yMb5uZHp0ayidvL++hhaQF0O7Cev+q9BOeZ0TfkTHHg4dhFTr
ZqsHHD8hOt5nHVVx7fXVkzIB94YJYyovCrEKC02zXrEf4HsoSDJTIQR2WCTmLiPmoLSrXe217Vsn
oCIO4LiHuCtoEYxs3ujRH3AxVtV7TKNBPkCAH7HQ4b7FTPNWmYQAdK2f7gxvZvNPpu4LfbvGET7M
Am2T+Qfii98yRoHikCSmXb9EI5bREpx56ztlQ+yuWZ89rv8ZhGPcavr819YGr1zrYLzqPMEVKekI
eDKqFLejceQsDMNqa7RwbExA6n4w65Ovc3IwPTswrpPIZ+6uQ75GSgYTfrdqTwQzgYI++qxWqe5z
29ACY+Bjvsu5/ggaSmSA5FwTuZv1TwQrPk4iqNd4VU6bCf/Ii1/MGLu3cLRim1IiH8jCC6ZgFykr
3caxemEWgS/9XNmrelJqZwIOUMVxArsRCXFV0ctz1rRkp48kgMq8JfZqzotjnYpxlzmQGcbAsleW
SzAe8J13Rdoa3WLJ8qMb4SJYEblXjm1ShlBpfy/7lkwny6hv+3QknU40+ITn2L/rVgQHCev4YfDb
lzGuiYcxNp1HTaehrqkl80p0/bDx8/rI2sofNUyEI5R5wySonAJmVQ/EadH8EPKuSx7v3G0riJV4
sdeVk2/HiJzGJsnwoZvbrxnzUfLT3PAMcupu0jK0jpNOynvREZVODC3BeuQIJzsDdp03OSToanRN
qyFxygQb8tp6s6U29lltBiHB5RZG0IFXNO8AUvP3JNH2qXZ6E2fzdKLukTBnwoZgGNs27mKyGY9G
auCaAYiFD/zQhs+AAflOMoRYz2GJc3rdncmszm5AHxlIZ+oQtbkLCjRcatv01i7pkU5oTMe2asb7
2I/CQz75wReXeoOQscIlfhwNNgTL0badh8mvcgrSlO20mEhIYWB9hBh1rkb5RAIgPMG4hpFaObsw
5+4McrydOtEdkq7a13nOeELph1EMrOhQz3jDd6loLiFm5G+VzMN5ldgmxmBWLptkx+Ay3vHj4hUc
oelfJxrGdE8RUh6A/51jJXwD6q6XlWvG4wUZDeDEJ7uI8+ConcCUL+SXbmZHFzi4lcE7hcX0rdMe
Z5ZYBlCehj5NlvCWkLYvfZzRj2Ny46QNyccLwZtEu3Nh6RRCHkQyCEEUwhO0BfhTJGLe4T5vBDvH
CzeVNh0aHEnMPL6iiHWleJNBlO8w3nN+TFbWcBYX4wZoM7+tRAB83Hnq5EB233WxFcXYwxPM7TcE
0iU5+bsVeNtq7PuCEo5agIl6Xx8TlwdTl2FI8Ec8PeWlLFk2s/lQ6LHdNo7BARwVOJpmvZVykaqN
H5UxuukmiAZ61jZuD9joQVPwBqZdowlWCiWguB+NtPhicr6tZMnTuMoq6KZRF1rbxS9125qqW+et
FT6DwnQ7nHCb9WBY/k000YA1WVh8ISvWuTBr8k5TKuXjlAv9uOBGD6A8+iRjCJuTTu12MejvyHC2
vH3qeuqh51R7xiyV+UeGx9+BcrUkGQU7aHLsxkfpydfGzpOvtgthbj00PZxN011uS1ZP5utsk5BK
5FzOscIV0ay0enpt+3r+YiauvTL7kvikbK6z75MdMZbrXZf1QXPqzh0TnbixDnTYbrUKikidOisw
zmaZVieoPD2ke0IF/THtMFDL4R6jDqNxwonwue2cJV+eiAgfIPPAWvTWQTbgtpkgVAQkduYJ7/LM
tqbgm44K3KjdtWFM9bjNowotNBxYkCac1w2CcZirqLIF9Sy6eR8ZpIl8Ea0YybYEE4ThSqP8AUmD
5mZNNQ0C5wq3vRmFq/pdZpUJOYSzNMwbTJqWsOlK4NgPTytdRm02RvdBlOXbzqzLJ9D4+ZDCPAMP
0mQo1JYT7+CLp7fTQDKuVUrYs5y/7EyjVcm7KhFvTOWcfmO7hbXzxlreAtlS/guH4pBtrba+Er0Z
XgejnmrFREauGiM2600qnP4EzWpP8Lshtm05tj/c3AvFIylfgLvYxj3XCZzLIV4Qdml7m0GJPfSY
p15ELBRbbJspvI2XcI7eeyw7Jpp+7G3COX+OaufVq7/NnlVe2qE6uLC8yD1hhW/aUd2wN65TkSan
FgNZjWikzGdwYEbAexdUFHwvPg3MJFZB6p+nmMG0HWh63u6GN0zQvNQbopgfallNu1hMxc6eBzh/
BRxFAr7gcqmVF+f32siZZGAwP7XhbVAWu24k4mHsRuvQd/JxJEFgVdWkA6FzInQJ/rDdxF8zD5/K
xOaoiHCz1QtfHaTi4IL8B1lIKF/ZQZhN+T7/eSVgN1PmoySPSRno4EJvIbjh5JghltlaSeg8OXSB
2zgc74SBPYBLegIZZeQrJf1GDeVtJLrb3ncIi+iaDw+355lOgrytMH4wGCITZ32UOr6kvXY3i3fe
4IZrCLzJoZ6Ec08A7o2Zdv3Gl+VXU6RvsCbv9CTBKe1b0oIqfLudDzi05BIt4c9JlAUP2QRzMhu/
pwE0pJKdtBi426Xl7LOSQI/KRVrjRnmINaC55G2QN+TndLyLhPEm0lgD0bkH1O6hs2FaHF4CD/4X
LRUqk3woN5ZfpbsM0C+YuzOYNQGVbWBhugUAnxiXJI8fMgv0pa6pYH1G1auIgn4dBJBKZUG2UwYd
mPtzmPrwxqytL5YXluFaKVKsa7aQPRWfz5nCDCoex+jiDvXwhQcBvpmZE/Pb9KzQWY1MOVobIqxX
6cUBxRx5FFM34FGerDv6VxRz8PKZ/QDWEl1VSgdKlZOY4lZR2ID8moQDZ0UM0SLPWQid/80oM7ld
8IkV0+/XTnXWx7J/rTuRJd995jD1CYasRz+FI0RxH8Zh3V58xmMjsCLA1LFWA43dUElb3TnpRNYW
urnwSSXCmyjuOjuDTeqxeZ2avIiCM5OiKFsHuhcfHfvp6n+1mRgjF6HtISwppL5Kmfc7WMNt+fJ/
J6n8wYYbiorraRBFDe7p8fT90YElTioPYVcYHKzWCx9SlbaPg1nRPAnaiXEzujmiH9PsueNR14FE
V5ADcHJrPf8raevyDhqDMogYTVPc3ZG1DY858/IGJxdwjFUbRCTa1Va/0G2JgycUzcujDpLCWJ0t
WI9fc/Rh3FqrhziCBzESGz79v5jj/oez9me5kJn+OWftUuTtj/wHIdy/yhF//tBf9IgC1aH0YJfZ
rmd7joQ29pse0XQ/KcuivtMu33OhTf2Ns2Z90tq14EQJAakMXtdfOWvK/ORqIGbHNW3TliZeTf8G
Zw22x99RqBxpukiYbMdZRJHasu0/ULcMbUjcBlLKL4szCYFbjVF917cUg2EIOWg1cqy9qjZq5bbr
JzSCQdynNsHTaRscUozZCbOfxobVV2LsmQeufW6allYljqY22szpJJ4VNCR2c7t23hMoxx4FVeal
Zy3bYTOkmrjMSqaoR1pV/wCZkuMe8oCzy6aWGZPjU6l1fggkUwVDf6dgIQMmTj4ZFcQJTp8XGSD0
7gotYVcxQ9677NK7op8h03I4WJ+zzCDblMdi1GsSKAkcYkz+OvHIXpQVLMVJ4zSfCTVDKai4A8ba
8ZWPaIeTKaYuhUYttElvY5gaGW8ZGOKArY/1QFGjfthVygFmqroAPjcinJRDnOk3sxu5X1sMfMng
tVoKalIvHChdg4GpyqB1efYA7k+uKMvuNp1a6UKmKsKDVeMlCw9XS3FQkwye09kKThxwqKoaNgHm
KImV3SKmwggm5HZ/NdJWf2lw8KIe7iaCIuaxn1ZlVxQM4T3cehkKENE6SOKwq3gq8ZcWmV1wb2R/
L9yyAohXVf8ZNAzoLgwmaOiB9kdn5eHyFyCHdHkTJdmjH0mn1WXUY3IH4wWtZd5ZTFwAvBa9UUc0
IdIAr75MQWaeJAP4mI+3Mw9eZqIgcT3gHNW7pIjPY3aUCdnuhEqFFImRUTf3eTHuKq/zaA3oB86u
oaIvlVl6V5tZnd52vrBoJzrgpjTyDN4LVLZphTHao5MY6ZUFjvgc3Ncngx6JXcoYJacHg3leMlys
k7q+Tca8vp/ber6R5eyOaF+LHgI6i889Gk5pXjOZMnnptRlsIbUQUxvoqoJz4zdBuQ6M4Juw/Q6e
A8PRz8pegoaEh/6zgZUS7wBQOZaSXrU2eHvAgKPE3AhVLRPqr0LMqVrNbTdegsRoiB3IrZpeED3l
YxK0JA/FE6zAwFNRvs7dMIOkUUREfyJ2YCDpxDDBw27GOdJwu+S+8XIHZhbNFrlSAnkB5X5Ivmsr
a2IYh6BgHhKSSYH4w2ArWWUEpN26ueHEhPWq9k7FfWGAuA89JJlRRD9COYfFcUZmeIGUFpw0O9DB
kQYhPwxS8mxTJFOdwSiwymNTOFm10xiwUIchicjXpuhjpHiddZn8QRBrV40PzuA2ZMnS9rEwyXPU
6yxsxAOCF5Ef5ypPwg1SIpxb5ML8f24zB7yVDRTk/ueW/J/T6c/UFI6zuJL/8xPqrmnrov/TUxgl
BdTqP/3vv/312JDC+v7rwfXX1/vt8DKV/YkzCJK0dJSiz8QM5i+HF9+BEQ/Ph6ODmncx4f6dcG19
ouiBJ2CapnYAEfih38X01ieHjBGKImUjhNfwwf+dw8uFuv2LhwY8M81glddDU7SMbf5o0810Ki2C
PJo/0yyg0JGnOswf4tr8DlEvw5nJujHdBb2wbmTiOwCFxQ90PE++W1w7S1/MzCBRvJE4P1yiOXz0
534XtOV6yAeS4qNrUuBGQ5tA/+jHB93H47Znl8PvKzh23vQ01QkD/vzKlO4IEfYVyeVN7vrPUwTC
ltlsTt5skb6t0QIWxQ/kKITbwm0EwPOerdh8yoxqG5Ew3gdM/YoKiQIswA9zcO+61jqPYNCu6TwX
jvEsXI/YPpT4bkSIY4p40TjUY/Y1y+I3wu7y9WgVkBukH62zpPhRA2lzAtjMygbVrVSOCkNHYCHC
l6ehJ76wL6bXIo/4mTH5ajCpWdUx8HYwRW+BSdC0wz+uTd2vdWMhySerKbCKq4s+ktd17xRfRa8N
h1q2j0ZjHGKz2Q2Zc23MMViHXoXLVyh3SvkHoI6K2SfGYoManoIkYhQ7y5M3+R9yKB5Tk7ti9KmP
mIJ7y9GVbTPZVbBOBV7kmmuumeMmSVORZWz0e0CsBwkIAquHOdBUXflZ0vlcB30pNNyJJj51iX/T
LV+m7LoNix4ILBoBAuOqWpOG/QMyFOINoGaSbzOUS4rRIbnUhNzWfBJzU13jYP4yWP4WIQ6Zs+Im
jZGz5HP1aAziuy5K7ENHVa1MaQKeNvUjBFPm692toZ/VMP1oSvc+CqKvuZmAlzVUkEAIK8/dxZ4m
e8/NfsxZjc7JVTTmzoIFpNifyhTuUtnE3mGMJwhpFp37+Kq7AL8J5zZ1iGbWlvHRhc0eHhfUbLq+
ZmqQ6Tek9OnJOygDe9OSBm2jfQPGZPWI3cDB7AWGpNU1MTWgYXFNRfvgzx0hr/mjSSz7eiiyqz9P
TyjZAjTK81OUAnQHRE/OESrCdIp9aAEwm+2wp+uW+qV36xTGHYSdhN8TqrMnQTb9ZpGWxfWPxOQT
ruWNESYPvQchFj6uA4zk88l3Vf2jd5NDAtvDjbMLomw+At8ljhAgxO3rrdP4W8PtiUmp232PkM+u
zDPjaeaInX9nxR6uF2QuYNiw5/JWo54+pNnse2kcRJweRCmZv8df/VK8Dh1mWYM8d0P6AFMuXQ8D
3BGj854hMXxnmvu99fSxbLOflzZo9zkXxkcSglwioi8Nbo4azLPywrdJ6GfTMm+mPgs286BOqUgO
wDOPTTI+MR876Dg7TC6rwlDhG/P8RyHHVybIHz10xKGyTkLKm3iaX+PCPsIyeR3y7MdYyptBEzP2
yyb/D4Qh5j/cG7WG+0LH7cGlY+/8xZrHUiLSwUDaV+6See1X5UtsplQMebzJyuD7MObn2LF3BFad
A9iWMSlmJGjv/sVVLKKXX+xOfu7QCD+1BzqsfxPf/HoVmVcNVVXXgqsgBNMKfGKNEn2oemMbyPTs
pcVTXKIQMYObcvJPRW09gOUxEsy2/1M1wD/VXi31xl/tdf7fcMox6QL4YP/l6b8MkruSs3/bFnXR
dn/670f/X17q94Pf/eQy4zS1AolCW/N3B7+rPWXbrC0Ho51fDn6UVlozvkOCpUyHbvdvB7/6pABj
OGkt1sKCg/w7Bz86xf+2rCyHC8DBDVceJf+YMFBOWV4XRmp/rrX5nvepARe5BhOJQ2akM5nKqAk+
Qnj1DBSc29nM5h0hmudWwDSKzP5CtId6H1TF0ROhqF+PrWSWJqsHtKLVLbL98eiMdfvoL4oJhn/6
TuB5c5dCU1mpOTs3PYpi+KTNZu4mmgTErDfd7H9PhfXglDGBSnn1koVmwpRqEd2I4H0ymRmPBlYF
JEk/ZVNwZPL71eyth7JU0QFCNoSwvF8M5WZUkZlFbHz8hm/8K2YC6NBdOksxuM914aA+J3oFELet
0OnDCS/oLRi8xa/wnK6yCj7LMHstAjhQTukeZWZ8C03nqLr0o/NxwoiFuiUGbicNqz4y60FAKZsv
U13iy1yXJt4GyVtkus/NpA7gcMZKSH752ACGYi8rOsfYWnkJizAPb8KuKTaGki5bTE3aYuzqdWTO
+V60cEq6kKuLTWYK+AJc8TYgQTbznzsbBME0InuVW9ysKk8/gF7FBjX9VTD1IN22aRhHm2QbB/wx
qPjdMZpllMP7FjDY73wUbWufFmNDJs99MzO5nFo8ZAV+Ku8BcAy0jrw7qL7xX4dS+y+Iu8JdJ/ru
Pu3JkO/TUm3okjblT++QMR2WIF+mYnWgTl4710dqGPwnqqTcokzTWNfw+x36ozdbF+ZLh/vMKnLw
HlJzWu6qGTa3LaJ3TOsfPMc4mQNvGq0NCv8i/MiN8APe7weMd0kmbX4uJrjSyUK7CRyglqju/KMY
cRqIeuzTWCYob71AHJDv0t3mOJ6Upj7g1GCtujr2WLWKcdPI2+dZoArr+0tLQsMqzHOF3Ay4I5DT
tXdDtafPc1dwcOpj3E4ADjl0wbyJrC8ppJNVELLAaG+JZRquoIzT2ml6/DVM56FRvkZOra19IOxb
oFqI9aWqvpPDh6GGS0kZlOoB++1yKxzzISnidwZa17jiupOymLH3NcbPWcfZ1rasoqCb6rXFaAMS
KGBSakQHx+ZVCKu8z9n4kwj9M3ZQfIrKYn7iEQCxygP/2a/iN2Mun8jqJGAw5h4kJU7xP+95XjbI
NUz9YDBiWFUupWJchTcYwdyLocfjMD2bkVlsUKuVDG55kiA8aiaQLHYm9YxCRr1H9BLCiWXpagKE
KYCG4My8++jlgsVd5PeV5UQPgNG31NUhs//yxRhxBzJ6lNRWoQ/IvJ8EEooDUUSvVTNfEX2mq0nI
q9+yTtBZAB5lbrthMH1O61ztogDFYEn0BW8zZm7QoGcxI7d5bkTi4FUl/OeyZX+JKyipytXb1Ki3
keK916K7BG56nkuu15m850aW90XPegJ9vq1m3pMY+O1hyMy4GcRM9hI4myPRDRQ6/oBneAGyajYW
xLo1Q+1+HTNkRpJDN4QQ0X/9uf8VDfi8ylNnC0nBXmNugUmnP1/xsJJrwcRri+VWs7arkPhrk8+4
SqmwleBRsdPorZHqQRga0hTWWnd5li8ABSRyqhL2XNeC2WcIouYrapIMVsu6qM2RFdUnslxBebIR
A/H9oGhTbMVd+imPzcOp6pfcrF9QKArMttjyJ69yN+OUPzl1WZG0q5rHZPkgM23vEFPJrRFl7oY9
9co4Eo5N4z77PaeA4GJWTl6/dCEnRel/U3b4kemhRhpO8+BAvtj+fO3cguItZn3sO+fZT+ZgW3ci
2SRz8jb1qcA9Cs+yJij61ZBWBHsPOfZFg7XPw+nqR/GHbCKHUY8wT14/XKjGC9AZHlncXaN1Eabn
akrOFS44TCysW68ZLpYPgjXXHEuuil+x632pu0xiTEGTQt7otWxIlS97FqLU5IlYQ4e8I7dtr97l
wE3VLnaMfFo38VxfvC5hrYlJQMWU2If07q1VWg/9wHMngvLJy/LXyog/xxUeEkHIWmBgwfym46NV
fmXhRcNWhEMKZiupfWsGQXpAGtg+WUnpbGUbl7Cn+Cwlx8HYNS9pNSSnwYzfS5Myu+paiTUVWN1g
S+uUItY5BFKReuq65jM6NKR6A3q9dlYPg5V4dN2GdwQo3AY9RrsDXRRuP/Yz2mLsuVIIGoPBemna
8GNGnzovc32dvI5c1noK+Mexpn2d+NFAUt5W09Vo7du+qKp9LHvnELnQki3FB9oG9Qu4rgfBmjuB
3d4PD1HBJg2cY+6lr6yDF4wKWAfKefYy77tvhO8CtG0r5czuHZGtY00zhmBjfp8m0zVIyxe/mRjD
Qse5WHnVr2icOZRt4wcnTQPOF30Ywmh3VQa5JM2yV9iIp6m06UjC4N0IlluPvwCy4JBRXi6N1TA2
L8g+SUkOuEaT29xPvgdOOV1Hho3MyPtiW4wZM86EQWBODW2L0HgeyIDf1gp/A/we3tMx+JjGYAfB
7j3p2GXKIuwORpkWh6mEMGqFXB35WTSBDF7xl3JB37GO21ZwHnk++WA5sBYNw6Bwvh64SUb84UU8
bbXBZ2cOnIERU19Ge9Fbj21Lpnmcvcx47jRbORoVdzXr5YYgQSRAi7VvlmjNIBOsAoJnV/nk4k6G
/ddqqJc7GPbFpm8DhspSFAzOlfanS92b6ooTA1tEy6arhzKcNqqI3rTFydsa6X0Jjx+3FHNdW7x1
L4anZhnjNYm6aoVdVL8ioJ7tKPGfYQI+tNGCysw13aHmwZgrx9rX6VzeBq2JP0UahneELY6nZadc
d814jUB2vtU91FQUQy9LfddEWbOOkiHfx7OZbCFDwblAe8wMlC1HQoLYOWTuknnGPgvdDpiDQnAr
0/TcZOY3DKHgifbFa1ZE3Y66ed8ODFn6PHiPCNLJR7arJGH3F0incR1cTK78vDjoycbHq3BIqapq
uQ2V1+wNix0y7vlDlixNZih4qyn2bqOv+9sBwfOq1+JBxIROB9I8Rw5PDaomcvz8ad0N5X0/cH2T
AEEPbehZc9RzGGC5CmuV2y2s6K3O2HbSjIN3bLUBNYqfRMpdrNE+NavUCZ96Q3a7qWahJgpGglzO
F9sK3nHqew0G/F76pcQOETGRURSVa7asZBMu/ow+zK1N6LvPOChQTtu4k4+zeQxqRBlIN+c3pKjw
PqzJeAsEh5kqkSI2ixl36qvx+HMzjOC9AdTLUxZqGsh+2EJlnNYUPVdkdu1hGGWz93wL68KeEGhP
p94OqZxeMziYboKc823ZWIKBz78iEW9hsj3DAGcERqg7iksyjiM5FmhKOYnieOQ2JnCxRBi2+/80
q//nz5hULOa6/7JZvenyb00Y1bSrv/81+kcN628v93vDCh7tgYIywbQVcDAd4+9Itf7EJFVYUtPQ
0rHi7fo7Uq0+UcdalgMXAG3tH5BqmxcB+bYWkNmT8t9pWGmL/9CwMgFeul5Ql8Wzgo6a7/+CxuBy
aUNfgjcIiozg3VBUAqgbbB2/0a6XPMURTWNXlW8w2LxdkjvFhqPbvtiyLL8l8K63bZXPO04wfYsr
5Lz+WYXncLEvigZ1hf/CFYWB3NYJJp1d3bLHY+u0ybJg2vejFR1mmNJbLXwFdWoozoBhWFbAu93j
NEYr1KChamZ7N5jJN8vJp2PWRPyWmVfLSCClMizDTdGqaoNkJT1kDm3E3Az4tdacy4zbyI4uk3Jd
luwLcxHeUBO7G9Ozd860dKcBhUZDlePNUF7dRNec8+mbOVkPbp6dozp+x5DpLXKocJcvEJZ9VSG7
ttFkO7eYvzYpG3aDNr9jcmwIYFrk0NHeJkp11RvFK6TXAHi+RXfEkBZ6EV3qrOxk45QUIWgXP6Tr
nxT84ZPTGvMh0slbOC1oflg8BU5/GculwYvoqaOezhmAYdn44zdnOUmZimIcBZKMk6CInyvKm2OE
LeId5qBtDmw/Tze+bqe9PfWUxxQmPzvbQCKVSEbH3S/eHquaqfJ5LO1b7BBocu3xvqxeRctvg5/7
mva0KGpYDsOBu7B8ieyJV5i6T/kU3Phzi6lozj/WGtOmoYo5vHvj+8/2xmUAt85NrBkn9rY6w+co
g1O1wgLhuctpS22OYpj/rxUVxQ7OzHhqUjIIZzkKTeeM2KqAf7fta4o1AnQXVYTgmOHjkR610ihC
zrUa38I6iT8WGIBpINfYpa+exyAPa2ByMQU8+qX/iOIQDmXelK8lePehMKlVq9kyz1hyFIfB1ep2
WpbOaDUXwEOD8UjfnUe/686OHSwA6kw1g3tUJh9TSqs3Exb/A9HVL3CV9zLq3A28uENRRW8ltj/0
cMVTaLfjbTnmr41fP/kKpishFE8NVxtXnKYiuzebNljNuObtmtpItmh23pwueZ9gwW+USpFIovla
OVYznnLsCXdqwTi8kEMsC41TCLfQm1gKMuT9tnnyLgvwYBpfyhM021mRkEhPGYRRLrdwSqJb7Mia
xfslXdtZoq8dY6Fz7DvduPITzs14Su9lrQ/tiMurFeRP9cRzNnnhh57Mhx4jB1zdUpZdlH/okil5
GkJ4VBKXiRITVGiUakK1R9fWxGhvvWy4xFEIYRQkxQioFNKYW4scqc8RP5jWwWuHYuOjDjkTW9zu
el/b2zaYL4NmzYyaz1NElBWp4wfci9Y8l2M03kUS9eHcLJagic94Qje4UoDt473F4TmYNFsi4QW0
VQ2byo1nnGFoP/OweoHPWa67CUO3UgAxVEUQvreF9x2ie3XyjejDd9X+Z8FrOgifFLVT0Ff63mFb
tKSwjnaeKYYbwElewA3o3LTBkI3fCMGUYo9miDuJtssTlxRU61AsWHfPjA/mtZxXognf+2i4jFny
4SIZuqYxNY9EjYySiXoKEwXsf70wWw9xm++7QIL7pQhzLVm/JG7wVkvxzRU9kiCrihC4LAWh3yU7
E9gKrzWgh0QVcu1O1DCu7tlpc6CNAl31KmZ+BTijq1MnYsjhIGZ3rmvNB3f0q5eOzm/rEth4zvq8
fisLRnV9RL+F8/Xl57rRSO2Xhw3XFJdHigwpiVFgPR2EySKjPokOhktfp6KIvkl1v6Uu/g/MzP+/
wsuX5M1/XoAc62/Vr+Nwpnf877fFPV7hKy+h8XmuR93BSQ7u/VuBYbmfHA9wGxIXI+iF6PfXAgOD
MQtyF99QwrR+msf/PgqX3ifBAB1SGOUF/CvH+ncKDOzP/r7AoNO3mQUQt+ByiQ4j8b8vMJy20ykU
SdiaKFVxeKgb+xAQB2qt6daPGOmlBxxnG28TOJViKx9rRBEwc+Pws+MNPSX+GOrwwTGrLHnGcwKs
qnDzutxDQrMQyjdFiQgMZld5m6EJineUCEGwF0NDb+lVdAmnMNeZc7LnxuKsSJraql67KlPTo49p
CH7uRuylJ8Szhrpi5AzSzsoO2iXuMTPdfZiG5lcxZihKSF8V8w48SiAutofUv3QBzgJbjGFIQcEr
GgV7iagCTVLSxPdu3aQYjEYVaZhem+LsHZR1N30G/+pS5IkzRtoCn2H+zQRpDVOvwf+I8YSrtraF
6em+F4iPyVnvk7K66M5RyQNM0FF9lj7cye1UVS2RlHYRwfIGR1PDcNIBNlCrrLQdfIZkrmlsu6lX
m6HDnXHvTZP5HFmpgXo2dLAklknCaHjO82rL9tGxwWAZ7nLN4XTXpFDYsK+Bygup95tbjv2dGceo
zfOOXWOFWxIm7q5jFO/KH4ybtFFIxuK5hMJlWr0mf0oD0IOiM+fewPXr2Td0ZHLMVTYZoUEZxbDW
zLlQ5T4I1WxsQUerzworf7xLcSS69Bg1NcckTpJ2W2LOEXykmdPJ57akztpZrVu6a4xNgKUqN2Oa
7/cNHNMepRDiNN/rCYW3VLLT8PcmtqaE5RQEHS1agm4FcxooQuE2bWpRrUf0q/FRt3nwGfNo5F8l
YbLZNrDkPGPQ2LsOIoLGfwydVnTrynHtfutCFX/Hf1TIrRWXDDAbvK1CgDPG12HczunaQej+Y3Sn
6ZpNSCO3VWegwooZy1TrOhtNfI04cZut0pkM+a77NRACW9+0Ftnez127PnnY4zsYXmBjjjdJ7yEf
7sck3uXJf1F3ZsttY9uW/ZX7AziFvnmpBwIkAVLs1EsvCMm20Pc9vv4OOH3yyCrbinMiqqJuREak
02mLBAjuvfZac45p8gKZUg+bSB/D2cmNMZA8E7afiEi7nEenk2bmGSLwvXoDUce8BttpHJSxLDGv
FnJGj45OOdq0KS6QcAxNQ2sjC9NTGk40OkkfqZ66OgPiKRGeI680NakxzmpZ1W5Hg/QA5PGB2GHp
hCzC0F4EpgQKuSYcIOvLF0aEWmwrdHnfTOzrgUPbZ6Rgnxv/ASqy4SNVUMq7GToC/ncNnIoNEWQ4
xnFtIRaAVkQrfFL9gyqxtV4W1lKIiHFRCZcmRHY8sEQKrGCuYkBQoXY+W1LQhQ54vQH6Vg/gn6+7
3tyIQgqjZPBrFUhny0O26Qme4AiusHochg5vC30wMHhMoAUN2rteqHdWbMjNGmhWjfu4tqp61TUg
ajd1I5gARYZp/AJNMMReWWvDcjIHR4CUs31NpMz6yjzCmGxRXFqrPAowR4ZEBygjBKBJNSDKD0ms
+zJQBxlGf2OU0xOWT5R5AdMnHupQ18+puHScBt03cEvOxKyi9iwBNiUQuDs7LpVO8nKujIZFHUuk
AmVhBfkaIYi6Qc5DuWrRj7BWY9jOR9BHVoyxKNdRGTQJEm2ogIjoNTkUAvxKep25WRHA20I8an6B
aw1HtpK6Mrcj0hRi20LkCuq9bDJufGAxOOhZPY6pigwIka5c+5uInjb2aV1+rSg7kcUOqvJoFJaO
/33u5P00LLXcnFfNNchaLE9QdnHQaPGUFY6SsRSiAIXKv859U7pOZVBSEWnY143Y9MDDlGiot1SU
+H8ZAWP1KlRpdkE5G9bSIap6m4M4QDht7iia4Xj7j5ocID9iFoPKR04UCZ+BQtvLTluVZ04ZEsGT
zVnBHD73azkOTzk7VQQcTpd8UCpKFN6VU6RQfJWrcJZjgvaM/oqPK1gz1bskKBlOqBudICnTVZkG
yfWoq2hyquqcmPl1qkKzmjIAxSaooDq8wfC27Ajyvp1KLMEVyRDNAhM0+7MyEZssAtfnCIozJ0AL
C0WlLdwsVMrSFnXJGcqquvgaet4aKG8wR8DwsyhYKc09e1zCG/CvDeJD7pJpuC+DMVrDZ7qm92on
ddd9DcRxK2XyvahpHl5D2IawPYbA10+S728TS3sd5uGWQyhTlX7iE2H26fb6zFdWSg7QYPwNJuFt
NNMb0JM7TkGdLXTtrpIb9Rv4ATi5anhoAYXtOEC1s4NvIn5UgwjnVthPdts3gacP4W3FTwACigl4
nswQl0gscgjFuBb2GIm6yg1r5ZgMsrSqFWz3orpn22OVK8hryAL5JE+9uVGiTCeQfYJFp/ZagEdm
NC9WrssAbmAtAd0QbATYLwYZdvZkFAk8uqLaQDTY+wM4bSJfOKaCAGqmUxpll7RNroR+aulv17Sn
u1o7JEIW7+cgGy/GYhHRgTg6/KAz48NjDEzsNuvhq0sZ8zWAHHdDHeUHPvZ+ZRqFfuUnEKFC1qKt
mQfBSqjM/JSIDCZpLG57TZ+0rZVgkUX76gpqcldlKVgSg503guxMkky3l1X/tpYzy63U5EBslnrT
9D2pCmEmXSTYD/agKZexrqxVZg75syZzDDSzyiTqlu1k1sVp8Q4yo5LrI7EvdWonVqQ0jpYzKemH
kvObMRVXqllI26QPp8XwSQ8UQNsJ2cJXmZOUVwk5DOecdWcSEgRRmkynFRfHt6aQTo0cy4ByWIJd
EdzTDSkxANFGzvRZw3AYnlF0joOx59wmp/2xqDAVlWGWsLu25O+Y0XBOSpqtShje1mO4JAgIFwnV
Jl5qmbliVD5AzICINQRf0rR9hl5DSYMGRL0RIGTc6oKmbPwqUb4akn8Xi9l8l2ZCssK+QP0yk7k5
kYbDEKEH4D1sld5CrBemiRuwW6SUEgyH1K8dECDdEFcVhewa+pBwY8QAFR38BA44Z7gssX9VymLi
jcRZlKFBzRoVV0k1aEeGTvialPHQSGiao1Cz4i1CeMVrVUYiCR1o+MCXIs9nb4ISzaERMfQgpxsU
lOm5A/D4FbooAS7z4yQzjO+E/sKcd7qVtSR+DtpK8jsPxKuEdExbwjhAoZYyR1a1yb24ELWuWLOg
yhJ95zD3X31xKsWzLMkE6clS15sBzfBk1N6qoEDdzipIN8EZ/Ap9WtaRO3NdtzIkGJiv0LVsTc9l
jr9alGCZm4del9cGpcJcOjOEQxlWSzoYvcHGmghN8QW1XVui8CNsockdq8IjlBy1GSKOv9BaMnTZ
5dSNwSqVMwnJpGkOWXKJQ6WtbpRoFMYnTBaQKOCxUkHhH57mPopBRIUFyus6EyRmyKaOKyq5wiYq
4qAzZRMZ5bkHuJDEL4g7gmoJtuj9NziGRkTeilHwlppSH55ViIOrCvsfWu5Rh0Bs9qo+bjul1K9j
a6BQFusk3eilObCF67jwxGMtxIJyF+dm+agoiD/WOfwW8aGMQjSM/9fEX//TkNoKLqA/HmlvyvqF
tJwf/fPm/en2x9/90UCX9H+oJCzgU9JwF30Xb/1ooEvSPyzUYRxuJdVCBc7r/Wig839UXRb5S2jE
l7w1TqU/pN76PxTZwNzEiRQHhKyY/9b5VlpsSP/SEQoL9lvVTfV7WOO7vnkdDkqPgc3wlJp8qJxS
kKAN2b/LJWkr1HhYymJnDacOfNy7g/8v9JMc2n/5gh/8UFmBmkxu6APNouJQ0W9lSIaUVdE9tu3X
P7/GryNyTW7Qz4d1MZCGEN/z5CXd9TCrjpqTe6PpThDQwh5ffSxJPcVLrcwM4gBU0GFWff2TK/yg
EP37ni45eO9nESnHbewYlGRiPGyLjIGuLyC/IHemyeiWn0UV5QErIMoVWxizqzxzP7lunphf3dxF
uvj+lRVLiKy8EqA/0fczi21bR57WSxwWkc+J/XnAm2okulMD9PBRg3zysr95iBYXw/uXTdD5VZpZ
Fd6E8uCE2+rUPoRIJu6JXww/eZHl5v3iQf3en3n3oApSKGN6K3wv7xWn5AAkWcN2qk+I8JyO0IIQ
BcUnl/PzTOlfnx8DrfeXQyiEiKx2HL1BN7ewDJHToGrgkKMF0TnFcI3PektfkeHarUYVkmX1X+sp
+tZfxxj+OiOVB3d5S++uUp8FTsDS0HoqBJNePLcDjJo6cKOF5wM6rmy4o5SRpu6EnEb+fME/WxX/
db3yzy+KbYwYXGNuvUQWARxZjkKBLfTq1uIro47+FlH5KhrUv4aw//5FLk/vu4tkUD6ZVWuaXvlY
3kTfOLZBs+WA7z/UBywF86fP5e++Dh/WmsSvY1NJlMqj98Bx8DaTkCxM1vfHZ2ZFCzgwAaOQYuVO
/HSBo//Idfyfjyqz0Z+vTxsYAXBIB7cEfcSO7qXH/FCEh/AmqsxNeM49LCKdAfnFRur/xaext0qP
+aFv3HGPYeSLH++lkFjGHfiIo0Ygxn0MJ+ClvxJWwoq1MlAO1UtxxNrRrRUnWVdbTTsIayZtm5rf
vsSx1x7MUnpI8V+MD8haVl9MikInHh2zcVtl16i2JSMTe2qv++uGnKa1ZBdXJlSDbePF68klOWfv
T964GR3VVvzNtK13xboVN6ozebkLHcZvvoSH+ti4UbZr3fpoXev8xLTMV+Ntdi1sulN1rgxMoRfV
f40flKtgaxI65Qb7wo3BnK8xsFZf0wshH2Lt9K+qyoJxFHZD5IzbegtHPd53bvOfrYzK96SDd8+c
NGRWkAoTFHIL+Ua7gCJQR7Y+0LQ+PhvLJNVXnKyX8VkSWCdOn3y3pJ/7x//8cmEU+PlhIApygeOK
sgcMcEVXANiUhaQWrJv8TNeY9o5PW+Y5kki5Zlnp2/KcRfJ2QhoKvumTd2H8+pvAqPznd5HoI4un
3PueqULOLFDxWsyNTIdeyq4BTgjlDjZb+pAO4t7PoHLCL93R0LIFxlKa6nPmLCVgGjkHjR6wnYqP
lUkRTkOMwoPAZKe3vCqqruPIqQNQDIx6+h240WjD1GldRbXDntgtNuSTIIgc1wUUZzIjsGzoGtRG
cPIaPFA1jdc0eDCIlGnF6S6mEQhHAMq5Apmx76YngA+nZoS2vPDf0kA9j5J2mEBOAQqrNgpBB2YF
hByxjmFkx7DPIZJlS77eTRE2biBhmOxIHhShHW6g6ndM5LRjDgbAyuE/lK+B+Sy1pz+vq78pQ1AY
/XzXY6znqVqVPl0KN64eLSt4Nelwj1F3Nkru4Lxu9fJ6Mg8mcSI1nzjr8Ceb2K/XdCzuP790Bwu3
J3LR9yS/eg0Vic6N4kQKJYAPey4w9gWPIo3vz9b0X++ZpAP//HpqbY6RLma+V+VbLk1bUB085Muu
CZDqmrbJqomuQyJe5ziAvGR8cp2/KWCVj3OZGUlGNgaC70E5PecJ7d8SHW2qOCFyRczZe3Xe9xrM
4uv/8EP9sHupStY3ilbHOwjWlrWj634HQ81dPtSYIATQIX2dnjWJnVqX6brsLO/Pr/zrCogonJ9v
8SQwruA0GO9609rDp0Tq2+8bS6ASmPYl/72UQX9+qd/dVfPDFlaIA/3KNJK9YhLPoS/uTGx3tNK7
oLmDX0NlRA+Y2FaZKesnL7lUG7/YNZdc6fdVwTg3dY67RfJ6v90zYlv5w7UJbiQLE+hR0j5iNfQn
4/R9pM1bSSZikP/82vIHw+vfq7T5YZWmd6YraUTJN/b7ZLBcH8uByeYQFy3Wx5E2vlKgl0lZopjh
XOVhss9S65TBxK3qI3b7/ZwOXlr5T6VSXDHPoyW5VSxSMxR4BS3ukw2DnkTZVc2mKPbTzFK0TeqN
wKdHhnHrE3XWrybZnTiSyFQGpsAqC0aLRYt41c6Hjz0C0ILNzMZNtCFazmtl3g/lq4oykyIx3Pb9
tra83HSxB4yGO9euMW7EcU3n1VgJKHko6EBbT/5+Sh4V+Thke1991NRrBlHW+FCqb616n+U3Ur9N
lG1vvPUtkHKvbzwRHLK0zRKXYQ7tUd50Q9w0TdjeFXo3DLwA22OI5nWD5mMVE43po1YRSoy/+BLZ
9+PRNnI8rIpyooN7C4AGEG7MZc0onpO9VVb4fRVXnypcaySeRv0m6SyPdlvYV8dxSrw5Vm50zIrd
5GH0P6rmg6LfEcW7jabJTSFcLVLmtlT3captQhqToTl+lQIExuZ0Y6XoCxvFfBNy6XpqzDu1PUqE
kpKGcwvUD0B19gV6zN6IxmsJ4BKyBm9q9HWY1k6QkVQJPU2yhLU0NV8GwdxYVDlZUztlnL/M4pLK
EoWXyERxNBOrG6t3WRpvMeAjfuZmEMGDnNEUCSlIbuPK8Ca8s+k3cJv0bPGXVihq3qLArZH0MNfB
n0u7eDiEnQnmHJ5noc3rNCc5ZdBdml/bFhvASDISdMjdoMheIJQYeufzBK/dZALUlwNS8yXIYAcr
ds9s8SKFtZu3TBc7heYWIODQngO2m1B2+6a4Scf8FOM7hVhGeSJ6BN4QK7D1x2q5NSfOlLdt8qAk
cCvI79ZRr6N7W3R22fClzBGo5uIGUrFnqJ2Xls1BJyh3imN60gbovsj8psrjTVceKnWw0V5ATU9g
OhnIVPvJlcVoNwRAn0b1gJTlZgiMV3MmSTtpSWCQXbipm0nTrkAl6tO5wg0bV9qlF4cr2UxwDOve
IHZbvJFbJZMIxiw8TUWPZpiuHp6BSIHC1PYmeRZxlxDX8ySUPt/f8RIy81tRbvvgVpCaRC/ofBn6
0BGAgKyIj6ysq8Qw7Dw6S3r02T75u1XuQyEmQVVD0NJ1XjV5czO6ZtWj96ZDHOIoXo6bb1nsw9Cl
pNLnHTTHP69w6m/qAfNDKcKUaVaNRuk9U0ErHfiHoOULnvWbIhaPCnPHrEH61LSrrjw2uJ6L7AZ8
lRNQ8In6TTXxaAF2JS3GKVPdFksY20QuGjmKtqyyiwV1SgUpwf1TZic1YzsxEubSt00OmINq52s0
yLDXyPElgxLAHd9LYQtvElFA7mBsWHcyzFTrEvTozK8TA84lkG/jljBu+8+34AMx6l9r/IeSaA77
GRtXkHhKiIw73/vpLpVxIz+xw8BQWwznHWJ1pnmELo/TucFpY1GzigijxOnSjZ4IBmCIVzlTmRL0
jiUrV1Rux6zS15cwCT7ZfL8X5b/aCT/WUpIazqqW1CS+K17IJmwIMIuDYYubplWvRetYMwoyEHgn
MoA56Qo9p5fk7ZXstxsYVTbzGz7HcyQfQJMNPGTyPmUiV5Xc5rC2gRF1HRkw6aPS8ri9ooqF9eJv
G4DQSWU45LSTC13ZQULSuZ9D4SzsxbM2gwEqgKHlwrohVARtLdZDcpmK2yxg3ECyptKgZP+SZm/L
EQCghB214boZEzsJgHBNxHSpIANq0fZZp8r2RRiepWCwsY+XpF+T8HJplQkxh4hP8pK0Xhp6cnwC
H0MoaEL7jKdQGG3waVfFw1i2m0I2NyZ2mihmHAL2aIqbTc6Pr2VtNfroVDLdttqnvBVXmXGrsnur
46vBotvN9SePlbaUCL/6tJZv+ruTpYBGQ0kaiXMz0S7StshncZvK+pmR5xYYMZJa1Bg3XXwfwE6t
xqcqvGhZby9uj0nv1nNnMsVtbsk02JjpHnVBk0QYbb8fsiAMTjdaBcYMB1JAvIxCTFOXLCLKDiGj
v42T+mQlqB7h/7P0rTJd9jLNxxTWOwh2HZDV9gLGHKD650wYq352ySBAGbDkume7xDJckKNOnLGv
avl6rgq4UsR55QH4QgO+8PzJCoTu6tf36WPd7NdSaaId9bT0yWeiSITTgc17LxLwqwatixzzWEXW
RWaQVQrRbSduQ0M8yHxwSZAelRpEsV5dpNpTeczjSTjNeoHklwFuqD7IWePpQbvGEIVbtrBxPtha
vhyi+4AzyZPe1FdDMO5NoXAVWV2J6Uu3QA7ZS+cgweAmbM0YUD9P4wRMQEirUznoXkDOVljVNiG7
rjQ9q7j6IOmt+rFYI4c9lEbnTVEJDteH0oRNi39XzN7g4W3FsHPi+2qI1/pyYi5ufKhafb04shYi
xRp87DYBlzjWJif/zxYP6TfNJ/PDKaEg4gGfWxzuoHk7jEqp05sLAUI0Lfv91J5Ggd9OzS10Zqdq
rDtCHLGyjqtUas/VZBEO8FnTQflN68P4cIiYp95HbS0JnglQgsVL2YuosaZCop2JgDWZu1e4KFep
MdxSfnvKfNN6QWLusf+y/iJartoLwCJiZGZZFe1pepjSuxmPU6jTVhiy16ybPdr6O9laLYRGT0Nj
MRdFvFNwlsmWO2hemxz/vH387jBPlulP33OjVDWjHVLdq1D4+1P4qNDRKnWnJZNbdfpY3+dtcI+o
dl+MeyJsSQnFGPUfvviH8wlEbLyrdc+YhoYwcZKI0cx9UVovRCrvw0rG49XvAcVCV2/PVpzuaz5W
QdU+e/1fd/hhA/x88WmOmUKuMe/FmXGqS3/P/NpB9HL2Y3r8Bd3KpXc1aHBB4/s/X/NvKhbjQ8VS
J+SuAMPUCFq0iLZTHNM8L+f6pXOSUpoMobjCq/HnF/vtp/uhOBAjsUV9aikeUPs7nbVZA8Zeal+J
q9rDLMmi0ik0w1HD+ixo094I573GOejPr/6bk/33JfPdFtJXuYR7QdYQldCSI1poJt1Mx7zGZTaJ
v5WrT3vvy/X8YrcyPuxWcj9PIXw2mnXTSRoUJzazO5FrXO6s0Anb+q2pyMREH8nhRHFw27EPUJrG
ymeP0m9akd9blO8uFsVG3SrKbCKH5Ewpqw44bFtK6JVzP/FEOm0rwVtHE0LpkfC2/nyPfzNaUYwP
C2OaQlId1Mn0lji/xHhcvruVf0/wyYIZ3wOFcvRccMYyOSNK+Kze/81HuyA73lcHViRhpmJA6Y1d
V9j0AZv8flGzw4iQV4JmINDCRkDJaTlxF+xyU72MwSPY+Wfyf84B/Wilxjzkfzbc+s23Sv+wiqWV
QvBEx9m6TOUXHzB3Q7RYJGrbxCfROBP3+FP2kq99dv2/WTj0DwtXpWRMkfvS8gY5fjUZPQKp3FXD
9/XKRLRKEIxTFA8Rh+H/7HPWPyxVjRYEEPl4wjW+OZEqOjJEX2V49APTCeXmPEw0i8vHytiCOv7P
1ir9w1qVhZ02DoA8qNj7fTBr+5hpWcc3eFkWzdzYiwwrJXbdT67xd3f1w2rVaXhc60QVvIDW37Jg
IBF1xllh9572cg2tU0VP2kgoVf2/XvPf8i3cFhn/fAxEf0/v+d//k0wLhmzBj6VO/b1x4TbKwJJe
fWvab+8VHn//zR8aDxk/AhoK4LGaaaIEZ3X9ofGQ1X+IAGD17wIPkTSGvzUegomSQyKkTZPB2mqE
pLNS/hB5CNai/9CUxdyAJYCxlfrvuBjQh/y07EO4Z7FR+IkytkvepP6xCJfR2/fIMPcdHLgHM1eR
yke4bt7SFGbMd08eFm8VugF4E2szBSBnRgG7X1zi5ItKZGBlbCZEjqi1N6MEfRD9WTEAUzbWJi9M
EUO9H0L+4URjJbL/1gtTQlNJJwdCIm0MzGlIdovdZmF4buPa30XowStGgDJgCCufDzCZeU8Z8U/n
Asmjq+aG/kWP/ezYCR2BwqqarCFypRuZGEGyKrpVqqr1Be3ZaIuEetRDh/9L6/Dp55ZSvGgD78Iv
QozOQ2nhCquUgnRvjEn8DhWqX685Zs+nYZr1r0QBm9++v5fGNxKfPpyG55lmeGmnoThfJnJa7XHs
o0thVMItaRei1xNPyU81O0Vd+0FHA7TOgoLuXDQfjNYormZizECo1D2Eg07i4lB0cyFM2B7Rb8G+
0Jk4Nokgkm1eNUhpoeAd4j5uBFuNE+jxY2ULswHmPqcjfz2jaLsKmjYD6AlOnXQw/0kapRFvPCAI
kqz1OdfOMsL5g6lCMbAWyd2sBip5B/Bk12hg8E0FfIjmRHySXhbjLo46unI99okHSS58pn6yf9uO
RoZshtLInSj9YPH15ID7YpVca/1AmDlGOfXe77PwPCQySVTAczpSz9WxeShB1j7HpWi4hBuH53Ds
m1tJ8oWHHia7a8yN5SV9kBNwZioe3hE8o+Sk2jKQv7LV52eNEuxrRH6xDIhOaU6jTgtaVq0nEW3C
cSRsD4knieGohHEndjOJMjgnzqoInMhMlqJRHOQnTEPJeRw7/2nA6dEReYlTNTDwuMHkwpLuf+8b
9hsGneFxjGLzMOd98TgGrfhYheF0F9FAOIt9CJLG5I+oiZrc92S0rWDlCkBkFmAe9MR1MUgCPMZM
pjdimls1nWqviufengQ9WRN50N+NeX7CJ9KQadrn66gYlZdw4QmkoU8uFiOl2W0avg+5pcOnIEOg
tQnaKZ+gjkASYXR9wFgQnLOkC55npgPb7ywHueW7ySGdEclcJwfCJ5IDpovoQngs9IsIEIs0txFJ
RXRJWk1JiNTttH0AJmfbZEz+UyukuxUTTTGksCF64ldudPxEm0numPx0Rn0OiZZZZxEolgWVYi1W
PJhe00GRp+xtYTgcMUGEBx+S6Vdfj7DoJsAJmjgW3SiJkkM6EfS7mhT1Pp0iI1rNYJAJyCKN1A7S
ukeQHtRd5SBhLJglNHQBFoaL5PeMeZOBRpVsBCPsgKhdkgTILsc7mahfrUrmEZZLHh0OvU4+SiId
VBS3VTYd9LkV1/6A0L9G6ovClJDJKAjXcZOTEwRUEYci+BKILE6bZltrpGGGarkv+bFQa/amjhD3
lATMVVrSozo30pk4Rft4fhEAY0orRYdYEF/HCgKv24Yuf+HfwZvRFQb74GYaNwfvjH/atny7F8Av
veTjXaWQ/AOYuTjF4+uUhm4MQyHa9yXRXZbk9MOll/dWdMQYMLIsEWBSXuVxBG15fBn1TR1gMsAC
Q6vRbaNTVzI42gQk6NhlhyYZUS6jssi3gbR4SbYJUyeX94bRXAevpeFKndsW18rgEIOFfNojfUcV
z0kORJmJcEbMzBeTsFsW5y5FmQ0WhMF1xJUFS244AtVoU2MFCeGGw500wwe/5vj+LCnj1sfHW/Ze
IAGx9JnL64Xk+Em37dTu6xg3ty2HUbY/fO4jcVnarq+UPbSbFz2XGHZdR9rbCNeZ1BJHloiQrK4J
wlXDonuuDUtlsCu0Mh16WXDaYRDd0gxbpj8EX9W4j2DeOKWl7BSTILY+i5ZsBjtXS8VWEuE2FJmH
4J1ajbBX8bSucmRilims8yEnLqK+VSJtjY3roskVjPG2+SIDZZlm9ThH08PQtoe01oFWm5RU+fho
af1Vl4KjZsuTY4xMZqQe8FRgDFCmJSRZeZuH4VHM5S9KyPhCu8518ykhAtAWlNuS3qYSmfdV9CLy
p5vqwApiE+9W4UTrTpOPdDc/LHfRINxXa2k70bzFkrcHus60vgFwQmJUi/EWFtcuSU89+PSle236
mdvMko1Dz9EE1mB2rRDvEBWpxGhndNPqW1kLuGdffaXbkBx2FQjariTp3bRIWxwldnSyhwmVc+cO
CX12jKTXMoqctPVh8yRXZU4nqS2+htq0nlJ9PQ+vwLQwsR8MmUjG7Abc3ZzvVfV17qS1rl1P0RaC
iV2aT5MWbSUUXh0KGzQPVo1lsJ6utHnIUfvIXJkhT/V6ziI46b5JYFbF6NIEY81sRiHIV62OlZVd
atLSfXM6tgBoIzk+YCV6lXUCEbunTIxA2GNfGIgZsZF+yOsgN25SMlNM1EfZrsvPSeGQGWpP5qti
3CI5krNyaypXxbDpyc6oy6soO/UKOaAHM1xn+WPWHEQfewzujiYLTlW3M/0rnkLXMrzsdYmNrU0a
QNs2fwsNaVUIpVMPO72+7pb+ukWwGPF3AKZWgflVa7UN0/uVEXhSfJ9pjwG8KI1ZLR1bK9sb/k2k
XLWCRLzJRjKgXa0LmTz5xha0Qny2yI95wiRy6lDuaPkVsJVV2q61+SGqyV+lA1XZ4XSuIU2YJLYi
jRyDrRFoa3U8BSKb1dJ475yRKOZcehT89fhN8N86YOT+W9U+6KUni69Vt++q20i9BxtAkzjsgd+H
9P1h3+GxJx9VfFTuJgk7EMD6xiP1jRXz1iydMduJjQulF61FJl5P6W0rDs8J4D8+NtXDltfr7XaY
v1nJXlgIR87crFPtmx/v6i5nuC65cnw98kv2J6ZKe1mormIFYRZtrSh8kpMFkiesMt43GRyaw+6m
MizSsC8qA9OFpdX3pAyIStYUm57eHNtx17NUzfKmn3c6QqUBWobmr1t5wFt0LLLDzJJbm1di9zZ0
9z3fIKHZZsWu7p+yypVSd5HRz/CDSUdckdtiI7+2hRRreebk9QLnMLaCcEwIc4niDsnRTtS/hbjQ
RI6VJm+2mIh3CG61+pwQr4jaEeb1hGeLnOU4xxLUrtP6KhpGpwWPH2EURXe5NvrbmSAAESBiGl5m
sLZYLIxuHXVuVgIc5CKYmsReJ+GatI5hteExy5kRNskppR4bkGkOQ/4gVjdWBpk6gr5MWYgxqdCY
VvVrFCR2yY2ZeEKTmbHbKc1IzREuevKczxdE6usm2oAyWKnDW1reVaorzzoyKxc3jRy+VPHznETr
Tl+/O0ud/2o7/VfeZVCU87YBVKP83I76fi7hDGZJeLwN1TKX49H7Ngmg6zJQpCLdj4XPExvXQ+qo
pimnTmRVPFtRkU/lKpfb/FSrU4ZM1RD7Z2Rllg2ETr8CaIQZUldgYeRS/1jKFmkPU9s9anE0AHJo
ezapFLMiawkAJwy8gi7f8JODiNVeMEFQS8WJONfabfNG3YWDODhKx/1v6hjxYx/zmVppvy8hBDj0
CZ/N9qYu5F2Z8R2cl2ItZGoztJvW0smVz75GzXhDaCFrMUv2lFdOGG/TcV0rzV3BvS+M3HA6gyxp
hqaLnkS0AxKcfAqT1dj0rpJNG0sMyJyrmCa9Gc3cbjMSu8FjdPNwDEuh2IizZ1jUMMu3/EA04EFn
KjE9T+KdXH7FJTgC7T602XUwZfuphkKWynySScwiUnZr1kM8Pih4blOf2r88pWl+oMcLerRnxdsG
zWB3oEsnK489iz1Et/xw0+d3WP5QUAaI1yaWxMvcNl/n6KiownlSX7Kw9fiqXTCMo2ftck8Ipwdp
GDZNlmyXh4n8iG2f5G4p8iBV7X42jRsJVyMpHKs+ZAeMb4sqWZHv+RwW5V5BkVG96TNoMhPP2p1P
wrBBAWqxI3/yEHI4f9cSNYkSAqEsGgrmDEj8JG7+/AzOolantVb1+9gYHqx+Fm2tTK/IPnym3pwP
iZRU2znHjDiQVUHtZKgOtYa4wXqc/NWk/H/WZPmpFbP9Vhxfsm/Nx37N8m6+YFuqKXzb/z9wy5ZB
oMHS/v59J+bmW56Q9PxPv83/ciJAbl37Ev3Xpcu/vvwUE/T3j/tnewYe1RLpg3NG+pGp8M/2jPIP
xjekBamyRgPmXXtG1khogF5lieCQTbJBeXc/ujP8L8S6PGkyjRkYyvq/1ZwBevXTA/iXMMHEzvOh
Y0khpBpRHyuH2Iv21a45Mn90qajRF63Mg7xb/lM9mkd9bTBB3DS24U476QYLsnTyL9GRZK11fmA6
5rJFbrJ1fGLJ28l27TS7+Cp5ST1wb4q1YtMsPfqSe/JWnHGj29LGtxNHdvS1vuu9ZN27qt3x69Eh
A9hJronYRVw+7kObMBi32uPvt1GT7xFXeoLLBuswynNrD3bWRtyqu2qbbGNnWgubwtV35U2wUxzJ
SY7NFutsd5Cc0is35UbbZMcAauRK2ihO66oOCdUceaOVeZUcDLc6yjvjpG+r43QIHd0jiH2XHiOv
d8nQdiHzb8g+cCnHdsXFPwvH9Oa/yTuv5UiObMv+yvxA0EKLl3kImQIJjVIvYWCJ0FrH198VINkE
skDAqsfmWs+dZrd1EZUJD/dwP37EPntnB+uyOhW7ZkOie4mDH7WnXu4JJy0wHEDPoJkMuzhBOUit
lfIrKL6H8JoEgj3/Dnx9DyTFS/m1it/Z3/de54b+fWJbjhTQue3JXviD9l0+Ue/0p8dQPWnHb3Cb
AAL/Ha3m+873xOvwYj7g9gaZJzhwJu6GoHRjf/Kb/erBfniEfyBod/rn9kgZ2Vcc3VUO2YXhTb4R
ZHspmK7L3ci3ptviJvbXwLoZUIza0zRwA7+skwU4sqqdBYhGOGWwuEh1OqGdHuJDeqCR+Id0yK6h
Tfpqfel3Fc/RuTT73zsoubu9bTijpx26i8nXr6q96kOd4WVBvRP9wo13EEPdhFfLxeI2ruhDvOCU
duPqV+mteFF8Wz/gi+F8RBvpoE2Denspuq2nXUKoeoLY4q5+KL1mP/8Q/d7R9oZb8EuS6/g4BoSU
gUZPQe9JXuanJ/WkuXkQAmwZ3Fq1kzvj2tgTsbHaSaA4cJ5l1+Uhcal+BYkrfoQh+yAfp4/k1l2g
ITys6fVfE/7MPbxTb4ujsh92XGSL5JiX6q10zU4MQg8CAa/hnCCTd/ttOOYP0nXyO+eHT6Y3YPCC
hLvmoAaCn1xld0QTF/Ihv9BP1dG8TU8GJ6C9SPfxoTyox+74zGK94u9AgPcPR/3Mz5mqQa70qpFO
MLZ6QGpmv3drF/TibrANu+YZWvfHD1QXfINTme/r/eqqHmg6p3eFe2rkNoqgjyTcnNwRbQJif/Kg
Q3My+0PiJv5gI2rkALSCemknue2eE+ZnO3SGECH8mniGxy5yIAR3JFfxDZ8ECu9bYZf3RzU6FEHm
AH1yehu2JbcI5l11ox0B1Xm0zgVRkATJd0hHckJFiLy/r78XD+OuP4JjeDChTNolwXJV7yx2PxnR
8XiLzpcjfFDdlp/1u/Bz7Ov7/KjuMyd0qwc4Qk7yXrqMkguTvXTSr9iQ+2gv36+32q3hdf54ME6F
sYv2qIBe5Mf1MvQ7X73SAqW6Nvl0aEcOtKinOYAmle09b+fBHx3Tlvj5D1LDzuPn3P5Kw4oHaZtN
0OB2nnjoXcX+9iPl+5PLmeSzoUPjgUMfrctv8rq9dpgu0t0Y0BN+Mi+bXU8jjOaPoBtt6As8Ykwn
8UvVXnaIUHrCMfrIjnNr5xGakn3irA7dTDzcN2z4hRrwUk7CsbxY/dFFz9qpvOFoXeeOxr9llzDx
+KZn3gK3QSGe7SAHcqC5JGVcWge93CsdJFD2wtVy2MbNT8vv0RV6mHDrw/vlpF7lxx5HYN/sKk8N
cPG82YVEwZFduuUdYnhH91p3clRHOkKj6kDR72f+ZE92S2PPwFXTecRX9mD/iLgRRherb89uuddc
eqTQcdmnfKrZibfNLgWTZ3wmrcb2Sz6hm8VBVfYCN5DANk6ZGihBF/qGPSBKWw6EHVq8bnyoHyJ3
cN4+RnhlL+OGv6/MswLYZCSZrNBse4Ji6LRylRGpBlBsu82uIEvCO2nd1W9d02EGLOXgGBcxb6Lk
rppZCssV3DsQZf7gafwxYTU+wGLrL15hf0MezCHnZcdOGIysJK3+QX5YdkTIHEN43fztyBJgubP7
xQzwZ32uZnqzUp96Krdi57V+jm4r22a7JPkLl4jege7QG/m2Hkh+uzcPIYaq9U1MeejBaGCLX4ZD
vt9+YbfT2WOiU1yi2MafYoxm43X8M3gtIKaAxi/bdLYfsYMet/3c7Sik8u+A3/bZLdop+wbkt8WW
kBkm3U/OzGS3X9540j5ls/TuHxNJcRRGdjfoWBfFWBe+Cy/d860TNXjHsJsPA7OT2T46k2FrXbJo
XOKKj/Vi5pwNv3pM7/n9rKtst07o6Z4Y9D5Jek9yCy/hH1RuXfre2BzCtqeE6/wB1Rqv4ZGWH7wW
p3Y5gL/TUBTdhQh7P3THhr2jBqsLGtGBIc7R9wXvGVQxtnP2S14nnDCu5dOmJNGmBk1cQL0CX4WN
7ore6C4cnMXZuua2v9vWDFgpLzPyUQbaAQ/kYoRcj4NAQxKnkUO3L7mCtq1ceRbfk1w0mu2SORR0
KF0goe6GLmlRprO5Sr0/HJcdloC3t7BbWCA+Idjb1oOHkcVDiO2TeZoOC8vR8dQm7x5/IgiD+iLe
d4dm26iuHghX25s23GUHFR8bFqZdvw1QHnXu6JNiDrAI26Xzg0yFbfG4MVYh48xua0HqhYeG5/pp
kXsePuN/yPNycSg+cJmVDcvj7KBrCfSdvuu5lRM39KydcMQGHYXriU47yPX8bSwVL287I5GberBK
MYzEVQE7GC+oDlrdEfakDRkNSgVO3rYlygts0y7fdjLWRWSLxRiP0EO5mSXG73AooDmdt35aP8X7
LUp1Y3oBq10XYYMMrnqD/a0GfWIjUxyI3MrN71Tw960vc2blIA6mncAp3nYq7KYBvZE+Al3+LnSm
o7WnSSLYjkPPR+iOsCFl4zqgd8SNcXUx0Y6wi/f9VxUzbF1stioPBpZUZktvUx3sxC1ZUXIoDGGw
q2TWcvFY0YAjdWM+TDfqJTaNd1240qlwt/WueRjVyXa4vy6/zc7ciTcCxaCDj+STP7PLIN/Ww0n4
DJyVHEhMfTDxXqZL8v3YEpNNSb/EfuAkhNgihacauSg4F7jRYmCetK86x1e8WQKTK4aapVs/CkGF
Wav4zuBVH9gBeP0yM+m4XFLejcgh3Ea2bMOHIB5HAv/VwW3bhW7p1r7FPIGbYghMz3IrF2fOyVnk
3mdhXfGgPNk28WmHz76Exdpunu20Lo60mSGRV81JdRT8z5qpU/S86AB3c4/ErGnjQIDjktz3JB8E
8MTXnm49HmW8iPEtkLi2JTu7jb9Vl9tSNweNB81ZBqwnf197Fi65GaT3IS52fVUEDY5K7CrYJ6Lw
46qfyqviZvk+7zZHARkTL8FdaXdYDo56GEh8zLq0Cns8EpV4Oec4O0UHCtCpD+LGrQ4Ugg7ZITpU
Qb5c0IMcX83H5tSduu/UhGyyLwEVHwcnCOzwAwWrINnxLD55IAf4qM8Gs2N3CmBcsxO6b+F2sQe8
pCqA4WcHgwqfwhtxU0KKxC6cFq9oc7sE4hPStds/fm+L31CUJmawnNrb/Jba4wX5y2m4nC90J/Xp
aaFR1gp6HDXEmamC8ethaSMqCfdK6FiX9U4JUMPGZc8ccV8ftcvwnpR1zx/EO+Oh0R/IresXOGJe
7Bfg8wPyKI4W6IpDFGAnLAt9cp5+P2JM9v0x3FcPrC8bhfTG1UAUgvo7TEG2WdvJg7qX8eCUL+o3
8169TgKWh8+mdxGPo39OvgNNP+rXJI88tLUzO8ls2MYjJ7qhPOq1uyLgisTN3PxQCeVMLwoED54y
v8BTJGfN7HlIJ7epq7p0Qvc7CG1sLeAHduN09jW+6SPk1pXdL152kcClQlwDuXsw+bWHm7dDkVFt
diW1mL31RdPsmK99ku9CaoPsE/5Q3fNhfL7t9dJK4sPFoNHFxU4ms+RW+y0Os57em8Uv7Pz0UZ2P
whfcUzag0F2Eu8417eieVK68TwBBBLFfOaWbfpbYD19nXmL4FdVdf/YeabbCKLS2aZucRJ7RcAxP
taE6ZHd1bs3e7fm3xd3c0BG3W33yGtFaYIgYPD0NLsRchJeiC1GGT48LP12Q++x/kKWHsdpZkOlO
eBz5a7FP9q0XX66aP/9Y/NYLGW7zbmkyngm/GkaArdGGq41nfHoK2woicyfcyL7u0w7LYyAF5Kao
gnzLb/PLBRFyv+Jy29w6nCDMWsierncEoifDY7dj1iM/9QoXnTPGEn2Jz9TYBu4cXhx713nsHYWL
lod3tkNTM3qN27053Ym/Odvb5l4Pq/PwIw02f3Zbri0E6W1CaAZZuKKhDfsoYKN0ezzQC2C3XNnb
Qw0O/48BklnoFIOEd04gIPMziXuH38y9aGD/gbbhSW9enXBMHS41gtESY+fSzMH9Zm7zYNEJQ4PS
63nYwYXik5lQwHI3d5C+LFzd1DP95r7C+Fv7PKBN/amNHdAkn+T6deYrjQmoO+vAPrpv9qwXlxI1
ig+rT0s0Rtnk7qWIEZg7iIhtLtJgy7/0QbyZYW9bZUIAjDJuwQWcXtUPdJ99wUcBxoP4j7sFx8Xm
CzwwjpQf78VDcpnuNx/bNFhQ2SYCUd2ZydBf7NXfCbW5YbZwUcCreNv/hmXmH8LY7efPMJzUo5Ni
qWrphJOKp1nAY05iiXvd+4af4tGluHCHlIpDAMALMPCsKHSSCyJzhE3LsIAwEHDV0Y2No7K6KF1f
b/7WvJe2eyGAK5pbQSKXhGdqr1fhQ3gKT+2FddXukXDYg6Yjw2HhscJ+50o41VCGkjPqPuT3i0d5
fB/i702OjsUWsf4kanbFoTvl/nikFY7/0cW2XRqn/qjvN4s4+ObduIVtPOH4cf4429cGl1ARdA8g
cq66U3rXfd+uAel+u98QXoB5QdtJdsUV0N0Yx9n+OnK4kcx8MlWWrfGPuNl5bjtIWLEO2m6NbegE
uTrQfMGqFU7qxrSd42du9wpaW0cBayi55gGZUhxf8kdu3WO0qfiweCSWSNJtV8pKYDnhojK+Q+bE
WfycIWDu3JxWf7uUgEP5k4uZ4DObjxbezP7m3WgkGvCabfnD6m6+wZa+k73a7zBk20JwlwZCoPvU
6Z6mA0cNTmGDmeKNUJH0VG5naoeHUrnpdI67XZHKGrHoPdUnrkyDDEIK2TMJos7X75g6ZgBkgDd+
EG6g2sQezJ5ySAj1NW7tccfFHCzYS8XjcBBnJX6Kr2QGM/5P629+JABwPMTNxyZaYA6UCxytv7Ku
65P4Mb0p6MAQcfXS08Tx3owI2NrIcQqcsNqhGSphC7buticn/twSah2B//gPKZ7isEfIGTO92PnN
rDvxod0MyG4LbQmuObMT7xHH3OYAXm0u4oD/s7l4itfAh4Fc6yH3gKI7m2M4s3DDnqsVW1JjNTaX
rsYtI5ODU1crF1tQYnAe0yfLhR27QNTuMrqe3BmbtKUc0NXFUuX4s2+fVkn7p9O6FT6endYiq7Us
j03jFH6XrhBfq2zSEJu/9yDernd6ZtMn5q/u5siamMbNtZT88lq4msgy95+1fXKnXVdHsmo361e0
Aa6mH9ml4Ss77njPPNBL4sdXKAF6m/cQXoNivqNQdpQC5bD+qMhv0h3mrJ5MlnPxkz1Mg3Z/QQCN
G0NovB9xiQni/HYHgSG+hn7dHo2H9UB+z+32XJpedqjYIskFuoCEmKfPXI6Yfle8RP6PfeVRM93L
1/Ln/lBccAvh0MrcZaE/kORsSE3ou25v3ZiRO32Fh6DZNz4UOkfrKt9j37HipM/JvClX8mV3NPaE
3t4W4KeBtXt6Bf9tZZ3/yIqNrmoalYx/rtggXP6tQmvk/jH7juxI8fgcQWsZf37/zxKNIv1mUoKz
EMCUTQug7L8QtNvf6Koki6oJDYCpkvL5kyVNMX6TVcWAVk3TqB49SWb+WaLZ/opuFdWkngeOll/4
K/jZM0Yvg+KMpm4YWhM1E0WDl+3lSZJFa60ELa9uouIHbd6z2NJ/1rnQWThzXnpVS6k95mrOMSkk
OUoKq89W7pXM8Vl/ys9PcAbgBSyYKfBfVjfQilAzncG2EQiaqTudlr3WZq7Z3CTDl0LvnY0+xhK+
/foW/kds9/OC4v/+HwYSR1JGpHOOXffPO/34CEAgyZ7v77+/9scGNyCzNw3qzPIfeu9bpfGPGiR/
o9ISq4IBN2H6U7dWkb82uMwG1xUDhk1Ztp7Ecv6qQT6dF+QxUWk1RDYmxEa/oPj+D5xVGoo2L3d2
aFD0rrolDKJ8OnXAJ20RQUonHvPfkZ4J6CoMRkh/mnFwksTYJzBpDTqsmNldIxAKRdLNFNGyl446
gYcYPkYybX4G1McQz2RQ1moSGhd5Z8tTIR/nHAA0f/CUrvyU6bJvWTeQ6tptbF4YUhtkYKtXdXiQ
spX24vx67ZsNy5DGjpFdTWjvAW4jzFfh/TZvZS3+NtOmbGvGwM+6hywtvyLquI8sKXXnOIXYSpMv
dam7AHAOCNpst37XlMwTCJpIMSAGEKAbsGTRTSM9RYuQwazFdGAe8KyeVsIu6r4LbX1r5VMQ9kRz
dUbPe50cp6n/OEa4pwvUDPE3A2isUMKiLorG3caq1KefwvjHAJpiLc1PU6zJjjEnHxPpqlG02lOH
8VELeyKj6qFVIVBNgclpinwjiSu8zNTEqi69zwpTPkHlKx7Q4b4Ckk/7dZTj9pXUz8yl/yIlI0WH
vpK8RZ4+FLV2uRoKUDRdqz8ZC5BwJOzGoC/a9suYJs4oz4sL6X2LA5xUXU0jNyi6MNLBqs2m7KVh
GwcyKga44mtnXq+T1FwOesMHpe6+yKbuoKaIHjYAEwfaLb8vYVI/FIKcPOjVmu6kSrzIp9xwq3EZ
aYUN/f9eE/QfeIv+aSUo/P+zcbl+FPJE+Bonj3BuDa/YGL79p42xkNLQTQtRcigI4JHlkvjTxiCK
QR+JDKfpH90kzy5R5bdNicuwDAWQ8h8QiL8uUfk37lVgMYbEPQpE49dsDLCI50Cbv4s2ZzgHS15q
1AWEdFdVahKEuoWikpCQsJfX9osF/MmeZSu2NWGCoKtK6AKkj9kLlwRvXc7lek/1dLUz00wejbEF
rSfO0QdNrbQDusef0qn7Mg9NB77LIK1dFvd6C9u6Bo2/PeP/2lpcLDZ9EbUDfp6IOk7zIM+sQxzn
xi381gLJfgux2qozr4RwmC5yq88+aFmmfmqRV0UzEQYze+ThTwgqI+pL5z6c63T4h3XoqzLgRk3R
7iTtkWaI1hmlhRRw0lEvaFSnlKfOlboOdKkiVqcSdYtdVYeQGQBipvGu5CkXPr3TOmH6qiVleBen
rQQZBdqbF9Oi618ivKVDlK2GVzdG46JJTUzWLahu5xVOQAmBkatkYfVdSVU49hAG3FWC0R7rpSy/
rnIY+u2qR/ch7UsfjF7S7akRE/DXWXsQLEnalVGi3DTVoniEdauf59lwiCVgapKxYOItkT9mYQRb
G/sLnunSgpHHXCc77GlakYHN2bQ/RZdTVEI2IKnjPtRCotapHr52KEWacLJpBrq5ptjYsghYtmEx
DzQd6p5mdUqgQtOauv2cp6exLusTzRPAdsO2hKV6U7rMs170Yx1gudJW5Unt4UivUzG91GmN/jgk
6HJUQmjc6mlsXS1zLlyUUTU+LFWeH9pKo4xGKz9snUV+tdZVdmnNDflreMMu1FCG6qKWRt0u+jC0
+4h69lTF8Wmosel9OpKl12Hh0GWip5n2OySDVwk736D2kcXpgiZwK3awyvYOYhBYQ/qKOstcPkyj
kv4eIW510pLxxkSYwS4ADoJgS8wrow1Bb6awBoQ9r0uRaTMOl+67hkrL5aDGpWPE8vRvRCH/Jy7c
f679BGXxz/bz7rGMXrGafOdfVlMF40WNGWUa0dQ2V+9fnpmhSXR/g/TCD4Nu+W/PTPpNpS+c/9Cf
96c20V9WU/oNLUIdfBh96n9oE/2KZ7ZFPs/giX9bzXPISBipePMJJQ15/jQmA3Uj2NSh9g1hEIsg
tkoBxHqanoCaWQFn1yLNLFUJJHWIEuijLBXQb7TxLMBF6TZLShq7qAqyc+UXuh4le0SN9tCYdfHY
RuG4T4Sw8CVt7b0ZZxWUNEJHM+wkDtRPM4WhTq3sNNO465OvTW5Q6Y7k+hJjAY1SZgHUg4/8hI0r
nGUOE79u4BexjVaffl+mXgSJD/sn5MjioWxoi2iHEVcQr/dQ66PqmU3dQpoKJTr8/yqklGKVcjI1
UYIj1tRvrAwY64wqAU0U8rA10dWwhYnUa6a1ooti4r6QQnIvFqoIOrxseKrQEI5j/RF1pB4SSDW0
Yxnh4sSa4SJEH+i7oViDb7UGGWATEshShOBIRiLFLrIUKE1VboLbNeLCUo8gOW4QYEEeRx821L8x
4hejNLaIgP41CSgGiOP7KF9MhHvMgRymgZIPsFo0NLTYi2Ebm9bBYhINNJRDNOU7iBVmWGpWku59
XXzJ08i4NZGNDfRqWk8aIhGu0LeAhJNu8jOjEnzTHLsDfVg7VCI+mXMWe1IXk0zdtEDqXgTkFKqQ
ZqkqVS7U6mQ7azPDH+aV6vM038dNGpjz0tpI6lFtVtvTU8cWPMMxcq+jAJ/aDC/nbAYKkj2QR4v3
qzl7+pSG+8WIqJYMGnVKs6c3qEbwuRnpmSnNOdo1hXxT6MpgF0icXAyI+N1A2vbEIkoOvc+tL53S
kx2rB+UQzUSwKqJJuzEU6w+jMdV3I4xUbhwNxrHJTJ0sn9IjjbFCY5tPM5WJOWk/DEM3BMY6AUYU
9GJnFXL+8cku/FKa5n+mgaTb/58N5MVj3ceP+Ss2kq/9YSNN8Td6h2UY7GlJ3hzB554l4qu0PP/Z
+Sw9i17F30xQ/YStpHpkFL8wuX/ZSPE3zTB0ySJxo0uyAqv3L9nILfvxE6uFpko88PMMZ0dvQTY2
jRDIEr0wSlfTQEcPWZkl+7ImKV3P8eeSbaMu0ueZ/I49FNNFM9d7bST+CTMozOit+Syh8N0V82e9
ij4tFGOG7GDC0rt0AGiGG7mlB3aUih9hsd4L8vIpRmWml9LSGa3VXUXas9S+1p2oo4cNjbbLKoz2
s4C8T5vGvtVblwPIcdsysgCaZKrHRpm59dL5k7A8qjG0NmWFh0V371q3dOoMOKr5Dyul/aVKLsJx
+ZL30g5pGijqpHu50y00qVBz001xp3PI8FJuy3a8jaT2U9zpX+de/byIyfcBZkO6OZFdleWP9Pft
Bpq6h978PW+Ie5UlhQMPZS5xMK5SM3c74J1VHd/NmGK7M3W7G+GcptvNrYhNqly6j5Bwdhet/d4p
021ehaAZ0e4AY24L0DfN5eCaK/0MVVGdFouychL3EBKWpL3lWPeXZrwU6ffAwFMCTpLoW43+AXj6
1aXzJGjqBOYaAT9/XcHhNBQfcjSe+B12K91qGA1Hy6enpqIbc63AwuiXlpBJex3SSkE04ocMJjIr
sT5DqDvBog1mx4CiMxFND24Py11pEvKWZQEiq/e7aMmIj8X+Hv7zCZFweaS2FlVK0NCkHCRDMl/E
Wp/smi4LxLGgHGkN49Uatdq32WzQs1K+oiFj7rC/ghfNirCzQoikk5GSG/olFkqoTi33yHnkEeW/
pSm91MhJaKPUvVMzk7ikz/QfcVZ5Y7pYf9DZ/P9tyXCM/tmIBY/r4/+6Q9egfmnH+NIfJkzZegBQ
jBTR0IKM6Qnq/4ebx9/IkmlB3oAHiLDGxkD7VwJOQvyaviQLY0XsTHz8twmTfpMRhKNFQFJwAjVq
pL9gwpSXXp4h64yPwiGqIzyh8pQEfG7Jyq7XjbCOYG3TcpCGA/Ryl+MWfUGXGnIdH4RQKXMnglGl
g289mviRoWvtrq2GcXaluFGQeQMceeqQNTtqjSUsPuznI1keZe3sYZ7Tq05ZKr+NywhY7BwKlVtn
a7HpEwvCFRpl2T7MBUj7ljLR0qDskEgNa12iqioPEUDyEqcxX1Bu/7+W2Pl/TUVGkt5M7SCLWr7Y
rtvH/9iu+paWkUVtowcxzS0s+SsqUWEUAVi+6ckoIneowVb6a7taJJm5xiwk2cXt62Rz/7xx6VkR
NTSnLBVxiaev/cp25eZ+dt8aimaQsd6SRYjXQFH1xGD5rLJYrqlBPIHQHbQENOKPnZwc47STwt1s
jgoAnKqi81wuIVQQ7GfH+pVKyBb2/H3V/zG0irarpInUfugcfHnll0hIJZkaiiRRk9QVynS5n9QR
iO0oQu/59ljn09QtCk9kV+BvsfBitO3QPpvmWHSSlkGt48ZTQSdbp8Bm2s7+mkf6R6np68s4SqeL
f2NMibGga8ExUs+SZZqQ0RNfGCCB1EWB7xGhMmjGo49owNN42tS35F7Ud8bcfufzNd3mSaJPUilO
PAndvpynNvSG2Klwbqt1RE9s2KfwNS+KTDW9nPO7oo2qm7dn+dqIqmxBf4PNMyjuvRxxWrq1zeMK
jM/UZEdFbNKjbtC3KzbK9IEKxBD88ngW9cGtWMJ2Rcf35XhdnnbkbRqgPkp0jMfMMSH3uGz1KNkr
ojy9U3J/Zd9YEA+LlB5h+aJe+HK0trO6JJllCtkZtKnVDOWakJ+SYhBo9Nd2ihnfvT29l5lVMrfI
SrFH0ZASyTuo59xq5PojE7qNBZU6/QE9BeugrUvxzhq+NohOAZR8iESh1jpbQ1mYKd52tMGu4UYT
2k3059lrhZ7L25P5efUM9gTlMKJ7aJPEzdl/duoaNHTRY5YWN5paul8R9hyTKwXxxMgfBPiUvDpF
5Pu4prjsmvtrY2NWt2BGoiWQsjE15Zdjy0ValE3cru44LoIzRnX/IMWjiOoJ+nRRUgJYK1nod+zM
+cpuo1oatW+V65/Xd7Zf1mxFNhEKajeZyxBJXT3USSGbUrT6b0/vp4GwZNhu3A3Uxpjo2dKijNlW
saGtbm9QB5viuLyRC7F5R/fitVEsTdFNhaiP3X9mwmB4nnJBi0W3MKXlSwYJqOlqUSzpv3jMDImZ
PAWQnOhtoJcva2z0OkqrcHW1Qc++qdhUT9Sk4krUi+FYcok5qRn10Tsv6+mGeW4tgSkomiwa3KOm
hgj5WWLOHKA66dJsJCkcwONkw6gEiVGgy8quE7TdlFpeWA+BqLy3Tc4PxqbUxvtDkVy19O2MvJyv
OiydIGQdrXqGQm0gU6D2MSuaO5HsVL1IrRKQ5YvUX7+9ac5vXBrz4Smjdx+vguSLcjYs+f5xIr4W
XZSRF91TUU8LBzsNlwb1prISktPb4/20fRhPI2NATUrk9G8ZhefnH0K2SWxC9FKitpHcXK+qXWgh
GP32KD/NipqXbFLZwhuSGOhsVlOJUMAQFSYBLcw0M3nMDwUEjdeIp4a3vz4UNTYZwyLiL50rXAgw
v0/zSh+7Elv0QrTWjLp3PEEgkPTcFO/sz5+Wj4nhFYoK5VtRJn39cvkGdS76BD0itzMQ/Gx7Ewhe
PLfvtDK+tnwoFLKGGqgc1AhfjoL0eawJ9PC7RC3G11Ksqq8qJEsb18C79KivjwWIh+NmGDRxvxwL
PrK51nLdcEcRbu9m6pIT7d7JYR1ha3/7Vb26eBuWSFVNCT/6bFqRka2pvrJ4cgStiUnW2VmNovtV
A7m9Is4TneM45MSjLyckd5o1DWlGq6UxVvdjWaeHIkrLd17RuY9lnI1yNhe9UBoEa9h2kIPTqZiy
WIuCvPgaRyBKhTh/eHvtzjFKILG2aRF1yluMoZ2LqbSCGkJqxOK1ej891HWaIOpQQfmULBlia/pT
nVD2zawTD60C61M2DvRRywMZ3gyet2jMDm8/0rYzXpjq7YlwwYCJbVtHOrvv4qw2jKVg5xjdWPiC
JLUXVD4Mv+P4O604fBOnVv7w9pjbrfPTmJpEUATZiIoL+PLlDkW5VnMhGe6syPQATRr93LlQBKj1
Ch8ipbqFfm469TlSLW8P/OoxAaeGX25s9aqz6zBuUckRCs1wlWZUdlKdrzDIQOuVJ6LxTsCwmeCf
5/j3UGcm2izXPJlW5jjEE4myWLqVB3o+EPEG0qwUO7MT17smEWS/Uij1vj3PV8+oBpiBUFen1HY2
eEXJGNJVXmqbTkkwWdCfLp1Vum+P8vpq/muUc8hfEy16PI2G4a7KOB/hy6RlwDJrR6vV9yQEXp3Q
ZrKxCOSalLMJ5eskNDhNvDjZGoPSMKovBmSYd29P6NV9qWsbxYmFZ3seIwhDEmlRyrLNwH4OlrIa
hzGcoo+zZaiPlaSVB0J5LTAbVX5nKV8f2dS4lnRshHlmiGKzFAF9MXI+ZdJCaw4QMV1MBB/t5/gw
N2rr6nqy+lM7Zl/fnvRrS7sl14DeUUsEv/nyMK6JWAuTMDI0wvd3K2iOQyLP0TuW77W98nyUMzOz
GN0kKt1KZ0YNRROJNdVppK71k9ka3iEqf29CZ1dHD22YYcacvNJAoCndNO27flDf8SFeuzoMkg8k
ISxypudcykYpdlUtMyHy1tCKySq8jvAxuZKBurW9msghvP2eXl3BZwOeXfGi0opk22W6QfU8/1oC
tABykicfumlQnLeHem0FyVxRmtpIp6DgfbklGjNSh9niWhzbVvlqtOOyb6f5Pe2/1yZkkt4gEcct
r56z2DedGjfwUVPXUS3ASKIUHmWK037F2/PentCrQ8lgp1Vicpkk9csJtbEYxXWVwuiA5redFEL1
zRg0isxh3N+8PdSra0fWBvJyfNmf9kWupmtLPGC4PXTIqAE1KFAJ2p8sSKCEX1fBfX0UMFMiWFkF
J/blhEwrA6nWQtsN16PmS4pZXyzVNOz/nbn8PcqZVVqyjhBG4A0tbYqVj0Y6NKEI/rdGQSOJTCJQ
3k3I+3kw04SmmMwjtq9qVsPullm2pQxqz1+fC0RFumaSNaS2cXaDZGO4qmvBXAiSVduSowLbrryX
mHllo5Fv5dYFErvVUs5G6WQI5NOplpA6S63abmdpmIHpafTqIGRivXNOfx6NU4HTzxZ4SlhsNupZ
GmjV1GzIQo2G3lorZSduTYhOC1AG+QXSaF35jkvz86bTVNBuoHxE2gl4VS+Hk2R03EQRzT2hLeBH
WgwodCLzPfWDVyYFomhzR4F6b7nzl6N05iBbChlHmBWbnJYUo1ZaGwAGCkUNeOnsl/cFwHKFFAV5
NKRSz/P0SHThUmQyAMdE1L6R21pUqjvz9F4m5um5XzqEOtqfpONl2YSfTz3zPWtJlpZaMzV3HZds
+j0sG70xPMkQRLTYraUH62h2qpJ9VBdDpeY8KhNIyUIG/ZjKIbEEsQB/c0u+W078CqGaxrekTLQ2
ZlALggjSISVctdR5YVHoxhWKQ3Qd3pMx/fn16AbsIQaOAhffT7Fz1KZZ1bcK8QJ0dYYPnn+MQAio
cODO2btSoue3rCkRnZBPhZQMlAS1npebgTe2EvdodH5rpK3sqRCyz0MTV7krCSvgIrRc1Pqdm/18
hoxpySaAX+juGPQ8eTV0UVLlpWq5Vrda5rGeFEUii6QIqZsNJRwqv2aYoNbbiplAi0nkkD46M+Wa
lcyNlW2Ccm1skIgQdfVzq4/yO1b255XcGn3UbfPR6gOi5OVKCmbZotgZh66QG03qAtsyvi9FSsuz
FtZftGyQJvdXJ0bLxfZf7nhyEuda3ySBJ9LEMnxG/dTu6g6uxHrqzHeWbyuo8ejPTxbhHL8ecQGT
SiDLeG4x2qkrKQBV3iTn/8XeuSzHbbRb9lVOnDkcABLXQU+AquKdokhKFDVBSJYIIBOJxB0JPP1Z
JdunbUX/7XZ09OCP6JlDFimyqpD5XfZeG0JeQypdDyWX4uWx9neUYWXvWhLAtmL+hLKZ2KrZBws6
6ORduQiL87naRZ3F4BwBsJhqeuqlKr7sxFYBrnTQcnEamk+7Km/S0ntGORtcej4atiyQhcA4qdPi
3tNU5lGk1wcK3SYmXMtuHwkjnY5dvcsnMMnjo+OnfYtCpRrKG+nuXXezkmV3sNRW1eVG7sCYK8/b
7tt4CHU2RbV+Dqd5vRBFHVy5DcffsY5liK8iBYBS9Nu940Mv9p0ayci8g7YoKu+bPtO7V2+Un70t
HW+6MW6AFHhcqw6pBM9ihmgdC6QoBT8JIsYClEy4fVUWlXM2B9v0ZNPGwDZattYn8a6Furz0TmyJ
2QwIsd7KpAQUo9aoPLq7Tsg92BeyAZukw0I6BftltOrkpp8cwDCNiJu8cs7+mHDa7/Vo5DEOySdw
kBfhTR96F1xP66KLXGZzFuYpLJAKHVEmAu3KYzACpkN4Od5tpRYyJ9LNfY0hoH+UARMR5fthrsIR
Uk0nESs6VSW+B/7iLzkr+0pn1VwDczoTwJfSny5lRb37cepiTLCOF55fqbYs4/tKrvhmwtXZda5L
JpGnItIk/RBfGsYvQjQrBOa0dz+uJoixq6whSlLHS/WhSzzzpZFtz5uH4+wNJVJ7M/IWz8+O15gp
zQYsSoYll2G7CAEc1SjK0mru1u96jyvvYSQLDzH44Efv4s1Li2u+7chwcoepn1U28gncbTY2Y3Kd
Gu+uF7MPwaUZusuibILh2COOBOxiSjT8uvCim9LF1XLtmQp0ac+hA+pPh7X7bZl13cHH7eMXJSrn
evCnHdRoUuoX38pHr9rMYTPz+Mnf/FhnyO1j9IpGdmAKJo7b3C4m/XX3JvWwdTPIrrmpYAqQU3u3
On5hs1gOQR64zbS9H0Y8Y5xmXbQeGHqiB+rbuixt3q7aADEg366EbhytIcIvkqVCs5zq2PsB+A82
YIzdXulTW6dYgA2aqUwZC3Z17cfufiKDweYrMluA8yapm4OMfGL8DPfudie7Wgn9aGhjmLXYslD2
g5itx3O0dga4fUM+Sa51v1WPXJAEN/j+uofHmEhs+RiFu+bJXhHzlfWhJNfYvEt76cBlnEYHwSov
hz/lNixHSAhT0oVZSqBnkM3tMH7s16SH8kVAavm5dVUrLmMk/7CAZOk41yaZxndOtBFMjX1oHVPS
/Ta3YtvZ6SKv3Zp1yQLPdjmkJjZJ5sTTwjf2iw1gRTLK+BglWMkOgjOeR031KW55lNmngGd1Jo+i
lTAptqR7SBaepFNlm/2hTPekPRTR0rJishutlujL6JsuhhFwMyrt6tByjHkn+LQoW5J+LUApl1vd
HoU7r90hcR0fZvqo9o8OaHSiOESKEyKuiaDP1sZW72rSfnfCK9vuS0Au7bvQFmt9mN3e2Q7GGwOo
FCiLbitvr8kqW1d1RVx3ZG86EhM+lQO332EY/T057Bs6VuqZskkz2coV3NNQ7F9XqVyRd22yvC67
r+KLQHrsVxwzll+isSKSTJvSZdNKUrRL9gBxFcfKU9VLNDi9m4l+XZ0j232nPm0isBdrGDtVTnqH
wIFvTQSiZ3f7KStFvxEEuC9tjt67g4gVI548du4oIqRvQvsWNkZi5aGOrIyv4tVbozvudma0fAa0
dy09NSYQv5exOaSTM8PDS2PkuUFg/Zeq7ElfnkRt9yO2PBllZGpsby4SiepqwTlnT0tVRrepqrmt
lrDDLicS6z34fbeB7hx2kOP1VMVvs6fSe6omEVxWhFa9RtG0gyaahp1Vl5WpvAy6cTH5bFqOECMD
73u31gvUAh12r35M7QmHHfQy6P6uTk429qaXPZ0gzCf1rrrLiVvjvepqn7vBIMrOh70RuP2LmNCG
iZbttmBl881RJsYX4q1rkMl+GoFw9DjeLjysMoDJ5ph8mrSaykPCFewdvR0xNiD3bRnQb8oROugU
kAcNUV28r4yU5FP3jnaB+xv7jbRCjp8k2sbqMCNUnE64YCp5aEu7xnmn46DJ2A2lW+7648qSMZCU
oiMfhM+C7+ijKiga+OSxFdOxGkbn1R0C8XltagbAi9bikww0BPV6GpW68FgrX45hPICO7e35w6TX
OM1ceNm3XihLcNvdUHzvncCCvQtXQ4TAEISEq0bIO0+KGYePEaae3yVeEyHrNw5jDIZ2I+TBLSC0
rWAoC9GuQgp5GFFafpjqneSQQQsFikWs/XwKg9V+3QvO6fvIr+YPBUxxBPiqWj8H8a5u1dS45D3U
HZ+PqS31d2fmWETYPlXpexOtOySq2iFShDhuwj1mPa0Gza+tksy4FVfb4vS8galOV0HaioqhZW2F
XgBbyx5sqtlrc5p5seHKqI1fcfXKzs2kbVyg8GzOfw2x8IibPjbwv7v2bLNsRbLjFHO3CuDX2iQm
5+mq67yxzpwQVc0RmzeLqPCwxqWQRNh65r4i7AbtPcOFlOqhLlMaiTTcLofNuCczGO3lcboO8ye/
4JC/WjqFYXUb15BktnmT3nEP/FHdkyjLmj7DjdRtx7pdVqAgZSP693sf7gqKwmgq+TX269p8m4j3
LJg8YjpoLrgDE3Dj5DSIdv+MAnYFg7RsxDW278d1JxjptJAyURD+YIe1o5N3vIFpC2E+IdJfIoHa
y7D0AinJLoOd/GYiJ+KZn3YSkL7VTeWrT7HX+o2b2VlzTsbUJHB2i3NIso3xaJ06HW2gSdp6KA7h
pEZAa6WeuneF35DSiSomOp/wcs+KMWi+c1xP5THuhw7LSlXthPhqplDZkvYGrmC9Vt9HWRYoqn3b
P7lkQYlTEO7hRcuioTlV7DcJqZj5E+IbY/9Os9XhTl14UzPBuUd0cUcddIfXVqanTZfDa8D3do4J
PPUL0U/LekHCxmQOyUBNmumZjPVjoe36vpFTEN3YVTmfcOTxLARl7AEV2tt9Pa5aDV566mVoSYVw
S3wmQssZl7KWW66dZF5OzS7La7fsvfZqNp3dPwwDuPMDV0aXvDTGGYgAMHH9ZUEFuJ/zELn8dijk
6UnxRoh8nRmO5uu+JU+2mdo+5xXE/FLNVhWn0lZzlQsfxwlS6dYDVOQv6WPZb8CUu0iGN07tADY3
VWQzVo7V66aEeJWyNdUznkzVkxC0y3cV6Hl+g76erodtXWHSks8EbTltJBUjU5rXuLG+zn3GFfAJ
Pc9IXu8kaE9uMCQP7TY2b57SW5xrPKxutsR7SOUs/NU/BDK2j03ctV85Ff1n3XobrGC/GMqLXUgZ
Z+gtIvate4QHp52wTaOvCC608udvmzMacLdVwnSz6LbucpNTB14wCRDIG679jDkNuQGDmpYHe5ZV
Z4TIFt+lH020Ll1E5d5vu/puE26zo8EHeEvu8AYRyvG5mM3U4NNEyT5ct21FVUgeU9ydGm6Fk6MY
Fx2EJwXU6FR0sKLpeNbM3beCSjLuJA5IQbATpQE0rmJsf/VI28plub3FwqjrCcsZhsN1fz/784Me
XKiu7tzdJazOKG3GISkJyy7M+FDxnD93q63fMDz681UVzS1cp7k/RboaoEy1idfmXIPjxcbY/8Qu
xTlJVfoUxv2uv87N0r9IJ3iy9D/n0GeKoiyca9BQvfXExULS6EG6435wh7qHohIRvMJ4K3IPlOG0
MAsxgvhii0e9Ji7QLNkTLl44V7tMYN1t1nsOXLxBRJDB6Zq2hKiUuD+RFJd+TNk73qQu0b1j3GKt
mt3Vee7q1nnVgWqfMIFCWvaH4Hnw1+X9kmgf6m5af24rzfAn3J0V5qykaT2/XcOh25Md96kXXtSF
rrKST89LmYzrk05DaEL+vtwHoYY42ZNLYxyMrFGon3fbknPUaSQq037rL9GSr8M5M6faN4B9LulQ
VDxzviQyeKn7Bkiy0fITJl57dCaV5sHaQ9stbHIXOUxI+Ez6ZEiTrO3lRm1PY8xdWPVzcL1u9XRV
MbjO7OTeTntzE7fwK7HbZ6hSJ9AfhFC3FRO+NGrmTBFMkyFY8F9cOuvL2Fh1YYz1X3e06Az+Gvmx
bYnNyqLSjd/t1b6cBpvc2K1oP5xtsPzsChzwFg03RZBeOyxh3rZl7K/Wpf6U6qC6F66j8y5wcYDV
sGdtEzovlSv6220I2+ckDKZHwHFbdFqCoqFRXX3o2c02Hd1N3ol9ESeh4teFLjPbN/eK7ZJ5GWam
uXvTyqM/OUm2Lf14Q+9Zb2xb3fS17mVcnQJcfnk1pnDH9JBc7iUR5ttq4O+hsb9pRr2/JYkjLlXf
UEkriBAp3fO+up+jLnIem1QVl345AWarq/qy7phCZJVTy5wUmwczheND0Hj1c11HI+CsWd1V1jpX
jCPsJQ8fZ9iyfZ8RaJy4d7wslNH8iTGUPnazOucFjepXIuf2a8O28bYJzZeWuouGQsQE1hDcPOLq
JkKzxXZfavOM0Ne/bp1hPPbF2Zy7RRGvceISR9L1C7HjxjR5ETiNIIlnkCdJL5+NPDJXiK/eE26U
3gQLQtc8iIAQ7kTxXdStWv1jFS3RoWMfe+22rYPb0bteiDG+CiKjbmYVfgwK4TzsiWcznNRwHN3K
5fO4W/MSVV18H0f+Y9lG8XctA+6EqBQPJBS+TcH4MvM7fKHrIPhKA6f5bAl1OxuUJb5qJccnf9fT
dbOTbSLc9aFpZ8Fzw2GabX0h0RdH4gEVBiVXMK2v9VLDC9xpfMnNqyFsCBoQ7iPhVbnu0D5n9Pem
4FOui0+e2BTQYJfxWL7NY3fGw08RwNzA2y+brueqrq2aqM7rwQ4XOKRx5FO7zY94nciCLRLvcSmN
a4/8+OEA0oJhwmEmWHrLgr5xwN4ycni0a0jFmgyNfxMZ5rVZtwbiUxdqs8P5ivyvaLDJOwvSsTip
wMROvs+RvLdl2kJEZ0BRENFTEgbX824BseWIAOTV9JPmge+SXz2OWMWjF4UX2Ht8sACLhUEcK0Wt
VYxk8TFhafEj1kFbQO6qGPJUqaPP6T9d0GfKWd3gFOiK+XA40B5luhkk5LFOzN6VapN1zveQFy8j
oBHP1UryX5kpt1rMIeqa+MEp6gh+7e7EIXwDsb060t+qXMqoIOzaKcWLcUrPkCzpRSQdSn+assQN
1zsT9OT5SE+n3wbjjF+jaZoemkWvI7E+QVmSKbfZX6EsJOrAnabFaRrSng8m6jowkDL2x2MdmeBD
2zkcbagoayi2xOdyMVFXdncz05MtV9OqyNehHUoPRLf3kiC9aHwiLLGOshQZBki5QE3VIVCx/5mZ
1kzHoYcYu/A6WUjo9RQyB1tbxfjJK5Pw/bQFxd00enhLWnZNoB9qud6nZBw6nOklRlYFceRDPG2M
i9t9LF6CUFk4kMNWl4eAEuxtHlQIBFIv3ReD+09fWXw6KLvXwo/vgNLQ3mzxlMAmNIVBPxwoLhqf
O9onEcvEWLmKvn/tloTfQW8MS9OFgVHGScur55cY7bLE+BpKsO068LOeSu6Wtkke934hhU/LQkUM
dYbNHmJLC36Ig9pxr/plL3d0BsNKcqdiQbENk4TpNy8ckXWLkP+AxgPDXdomZCH7zeDqC+OOBGoU
4asItV8dw6aU6rgyfQXSvTTE3G3bcHbu6XIiOopz+2PUi+J7Kbl58i3q28ekrsfq1qeYwyh0XtAw
6mmSbx0byeVYxhNpWXtZFY+mWBJgsL6/78z6EOkcnVoUex7Qan1oloIBNh9AScuXlFF1ROBlOvx4
E9z/tVSLxeMYDDyd/ibUKSnS5Y4YWJqxdBmZG3WJxiRZu61juTOSLsnHzk3oHHU8+88mcebyTUql
AHs22h+vPGZtd+1WdvOTixW4u3AMjxSdSI/+9dgGvBinhMalYzBiFn1IASvVB1csYXio9y4yuW0B
KeSiWB2iDll5S/Y2gLf3DXeUN5yDLTdUIfe9auUXz6a4NXtM3+9g4HAAzpFLHmuxE3x6LIJwup8x
ZdaHSjQOn8hKe8/LHJfxxTRvS3BAyQcip+nQ5OZBCcEjWwbasWvi23njD321dlOUeUUwc/tMnQ0+
TCx+1PuhH1sSXdHzREFeEd28U74151xHsZLAthGFedxTbeqMwE83ykrdzc15jj1vH5KpcSCXctYx
po1iUtfoouSDmRs8k07fWJH1KRGBh6kkzuSYRmtT3PVbGHukvdYhKhs4K+NF26kRuTrieR9BVjeu
M/GVK8mg2Sbn1DzEE+doFizhnuR6hxj4sClv8O7crSVsK10mQzeih9llJC4AcETIrWlD157XqRCl
jq/sAo8ILQWVwsvGVBDE4Ep1eAoN4jOyFrEJuR+tdKoQPq1lD3CTbrG018wvl+lhHLt6O3Lk+8tT
OCb0U8fZFwALGGHW8pxvXQz9s2zCQPPJcdb1fbEJt3wbjKud6wotWHed2BBJHwdLPzyt6eIjSOsg
gXw1leggksIWEbPOvTpwwouQhVB7NVLlpqQee1HXZjx5dX9fM+oDjpB21eKZ3NUsj7zMdvNq3Hza
TUfKiBZh9AYGwX6NiollSsqEI9wOKQMFdzjNaeSSxSZM6Fcky5XuylGmnR3iTJsWUU8ScNk7jMib
0RujD6lVwr7bRydOH+vGZ/Lj1fVCSQT9A9RTxgKPRoBKykuvg1U60Tvm5g2c7SoYHZ31nsTJn0ln
D9W9s1FHDUdBg+A8rlsD8cr4jIry0ukdesdwXQieJ7rVRhR6LVsm6HHjaEcsfaHsL7rKxNvRjQcn
vl6LwiFIUmyiK/DMNsxhPurerljve7tQbjvc5fwrfl05ihBb49gPCI5lRXyM1JN28mFLzXoxFqFJ
H7Sctu2mMGld3kR09xCL54XULMGGoGaxvwyy4XJLV3XpNMPUPbKVKvxT2KpwuW8i37CAT+e+S65V
gZCWuNSxTdp33UQM85fWY8n1tDVur0Puu3Nc9cWPJd//Axvtv50x0WfP+K/dtNdm+PaTNfH8Bb87
adNfCE5nRYCVCiMJ6vk/rIk4afmUR6idUNWfA83Zw/5hTcTPyMSWQZcIz669s9PxD2ti+gsqfFao
PjYYVp3wS/+BkxYDyF83pn7sIg09//vcCRgJfpaLL7ZOp9GfpzzlWb4MfT3fyt34bNv6IY0vp8Fp
SCcgIPMqGGnpT06sD3RNUJvGIZhuyj1er0ZPfESzSJ9VJ/a930+vs4GyhJjwvl3q7YOjY/HsO0Pa
5thn14tOSEIxdne/tbgJCW/qpgeMB3DlQx2N12L1UtDoduSn8KFXDKe0oyi7Js5kOguihWbWiBGR
5MbIHca72Y3mCapd1NYFOzXc/t+b8NzE0NcEuGkEbj1yqsoqcbh0OTCOMFd8kAaT1PgDDyYoraUK
Yr/I5qXleSZq7Gbtl6i/6WJCYvduk/DtJa4mUYRcme6gNZOQsgzvm2FdrxLT+lDimdZn3rS3mNfw
YeWVFfV8BK/gTefB7LpH94yAK5KI7NCT2DDbKHgsQObRA0k3gZcJxetqnCwhQ+teewCg9qqZVrRq
cV1eDaJLn8VIqDbJxLxOAdU5J8lNqPAtO56jX3ttbXzb9F173/cWlUjJAukduzKVyw2ReeJqj2yp
VNr5vkk7vi91Z8yZ3qbhFzGXA78DEoTm2Y240a6j3ZkFmCfpVx3q6JLIeBAjsSkkmnCnKKLD0Lr1
y+z1VXQTzZ52iaNy3Q1U/xx5zkHWXj8eKi6zl1pEFhgzcldIPEwogJ3sfSlumnOKNsGbKQM1ocZx
Pzqzq6iTyQZviCYdfJupEQdRNq6LAgShXDXmVhrhvKo1HfZcTG4CzbguyPBcx4iJJXd8SMjF3BGO
WnUaJM+6MXhe65DzdlXnAN2uDgn3tM7+6+RLPHrWgu3JmUa4r3RRdXnU1BDukz800N0pZIqPU7KU
X5qAAQkNPsOVLKxVytJCVuoJPk1IEnGyNQEhwTF3IFiQmUhRVyasHjozk5RtV96kGXpEGHQN8VxY
h96NZcyyjJuW69VjbABzqNL1VbEmwVscCB0RRlckN8irDNF0hqI0D0ynIB87QXzLzePTQPRxetkI
BqdZpdb9kT2yQ+hQGZQkTtggvVO8PuStcDldqUHUDKJ2GQwZU7vteQihO+b1quavSd2BFeMjEH+r
4nFO4UFY9xOWwu2D6IwPAhg7fIuKUavnucXPS7e6MTAMeqPVrd8yNrqbt0qkF9iZHXgNVdG2NyXg
1ynrHdN/n7FAFccl0AAqJ5hq7C6p05mdB6F3Fywl+twkaW487njv5HRzIA8GKS1QbrUt7m2ZuBO0
4oF9Fa9K1Bny6IfBPwa4m8kuXwSqqDai3TyMxA17ytcfnSHcu+MeL3vH8iHVz+6U1oeISex95Laj
IlR6r09127IBkXXksqOpqgHoegjl4/3exbZhHSa6j/EA2nJO21ScGMHZT/Wg1WPChoSZlBXeJWZa
pqGVWSzrLb5RfOrjGMw9hfXlwogCKfDmFdT6M6u+4SIsiF087YUd1Un4t77FFoe4m6t9ipIT02Gd
uUsclL/J2/7//fyfvoc+8V/fzzDN/uPuy1C3f4m9/PFFv93RHuhGL0EzFCAmFOeMyj/uaP4Pc+fw
jC5jdITZAIXY73d0IH7Bg5piUPOFjxfhbFT7/Y7mf2FMwPKPB9BH7wSF+R/c0T/kgH8SNfGDQqkM
EdjBVWb0lf6kfJskis5ohceDPQfKfmRJQkk2y2iNy40MZUIvKgHRSy7vnCW88Pr6KmDyf3J99cwS
4Ti36xOsxCULbdXfwvj7KM6HIOG589FJxuZYpX15GBYxXEUNwY8Ns88z4AZMl5JIGJzie+Oz1vWB
9OWM5FBSuPFb3NVZvaTYV9L2JS4b2hqbEPE+e09L5F46MQcQJTyhuZq/E46v8Dqu2v7zbMqVWzLS
BxxQz3rxf7OL/aOP+f8NVfkveOZ/o1RYtN//u4fgZl6/1NNf+BnnL/jtAQigKgvIfAlyF0yeZ/39
b7SXIIIDI2BdQvVLwxgSzH9//oX7yxnmF8HO+EHIOBe2f9SoCShUVLvwrFKRgEv4ZyjUHz7yPz0A
2CrgAsQABLEvxTxZZzXyn8TNm4pnpuYIELx1BNtXMg6Zcy5gi7kI1F9qAIyTLM/GI0SuCy0vWm3m
dG7fZ3MxuIQe2rLWeVsqQzbCZAq8dXVFbiue/Dpvl6IHg5faoYDIVnUYEObKszkjyrK4m1Wk+oNP
C9heMjy2vw6l3FDLFO5ZEYhWkrAlBH7X56X6kiVL4r0HkVEyaUIDR0vIbjpPg25BFDPPCXNKJAFd
1nUeGjzXKIUoYekQGsR9e4XMzxJM0Q3unVOQpXvZjk11O9Q6YDQQ+BUjPRvUD9qP9/ZqxXFC9p4c
h+WwtiaBgdEW01E1W/3O3af7fVLJvTWuc+enzGz5BYdAvkfFX7+W1glLrMnbuvCcCmqskG9b2bT4
KDCCsNvZ+c92YtiTMzIMtkcuq4hhR++IpyKC6fotnaUTHpuyJeayalcnvEb7tpanJhqi8bjtC7Gv
GxVCpuIiKLOk2obuvnQ2Q97Hkvgo1F3je/fzUjFLidgpcBl76SV7Ym+/UHMlqvdtlc6WOYCYwHnV
U/EwDb2Yj6tgTi/KOGkvpSD72vZ9G3wdZ+O902vB2qtlckr1ksqHho6sA39I4VhHdfQE1LW5Jaoc
gOlg940/XYZ1z7pEtKzFbfdrpaY9c1s/Dj6Fpb9ekvn9o9zo7kMBfSyC7cp8h/GWmELEDcF10QzN
S6zgAeY0HDvrTNFkzFTd8DhLn5VnHdA+YTKrj95m38H2i6AL0Qksh2QcztImprXDmjCBtwoBy4U0
9u/Mxz+c7n99fBgDckHxHNE0+j/rfQNTpXxMdpJky7o+lU4dXfguovOM9lSTRcLsEwkZXVDWi2Bh
kDOiJG/bNroMV9HdoCSL33exCbAyddVd0Xps286vHsN3+3dC4Z8V1wjJedSxzeOLRaX8M+okmLbC
VdjLDyWSsTqTUhTqoajHJOHdlspmkuEd+gjrNgiJfWDG++7aG9H5Kj1i4SWJckCxjRoo2IfMos58
i6aofANZjGzMSdtLBzrmk18pqiypBxqDWEpzU/ltdGir9i2SyZ1YY3NveBhP7F07sqPGWR1Kkhi+
p1so33fdPn3WDKoB9C7tplGpeSLOx8orPurQcb5vZUH0AGDOex0h38uKXnRz5o58i7wZKgZWFgvI
xawVGrWKBlv/jRvkB8rv57ecOhPWCSAeBOU/OQykZ+NlrfwZq3AdPho9LJ/mPvqgqtq/3Mpmugrd
EvzwUG3HPmJB56gpRi09jw+xs0KJg9D7ofAq56CaZbtJ6OFOcT+p0+b4y9+85T/7HXnHo4TECsw2
vO84jP56uKdLW7HhRIO8D/78UvFuHFfZ7Sczuz7T/4jQNu4n3ngfAdOfbsCH316P/2hn/WDqdhr/
x3/+r54M/Hoe1qz47DsjFuAvF0uaDlWiN9SbJTbPq1axmfXkkKLd2brnxFm8e4R+AMbqUZ9AeTGP
N2bJ99ScWKrtR1el3wtdOrfB5usj+z3/2iLU/RvCww+P3V/fzIRblheHFSGgKvcnW2YiW6tNRBJ0
k8AXBAU0HuZyLJ7Y0XN/7NtIEBDzTUKTttkHAVHMx2IRe97H6lNajuslgoXgE/bgMVO979wPhTMe
vWTRlxE2nksbN/NF2free68qqt8BIP+oHPu3m/edTcX/up+4/f71S2v+yiI7f8XvA78Irvx/F1Ai
/FElhQz5zh6w1P/TkC/45Xwgg4VADxgS8fI/h3xCwB87A0ywwcHLww33TxoI8Ho/Dfki/Js/Kics
EfQwP/svhmlBda6Vl9uoZvYtFwVGN2WunKNgUHeuc2ZsyEm96thsF06Mye8wb8r5HCdDRNqRLM23
mXEO8WRd03yop7X4qmh9CK1mrvlQFKiekSM50GU0tpjP5XkZzM7OmsxVjrqlsVLtqRz03mZgwuY9
w/KO1oPNH3j7pZMFsL7IQ2HspsX61vRp+KFtUvksl1Y9F+1SLaw3nfjJxOtZxboE3a3W8/qst6m+
d5Z5mw5yqcvbeaCzOHEpF6RgRjPpmo51aUHCbfg0wQFFsYr44MxKnsv7ChMyMTQRC4Z58V1yxZy2
tRd7N2PH8FhuH9PAbi1b7cagKQ3njrphW9VrWXffmnVQ8lzjHHkPfZT3bLcJYNRuUuZBn3K6+iXq
DSZG4i6O0CeIyrtvwha8sYNmmUC9Qm2nRMzxse3nqTz5lSG9PJl68vAan5vO9TE6ZfgxFhLFrOte
QxFuEaD4uvocNi5dVMvhnFJXehNk4bEXTiaqpBG5V7ZyOvCnjP0Dpzd5yUyF0C6vWZ8Wmcj7cQzd
d2hhJEGkcHLgkJhUKrab3TYcqs1ziwtc2uFjPbbb5yQpdHrhkdViswL9G/OctF2PujHsgctyLh+C
wI9INPPigrhC1a1s+WJRvdrZFFveRsyNYaeuqHOBLBknN7HuL2dv9n9tzAIwlGKTXEUMbG8aKsy3
umpkf70PY+PlqnWi7/7QmQ+tKNDuNuVCq0rF6rRZl87667CNnXPSI6DmyxF92l0nS4zDQw0qFisA
etmcJfHwvh4RHGdTgYDiEJpJvfmqZ2UbhvDq2eix2cM6osZnvAb6qWHvSECx9LWXRaLrr4c9TD7Z
bQ0JDkexN1z+OD7+0Rn5f4ZS/rc7Sc+xFv/6JH2nf9qbnP/6b8domP5CwQqcg9ORY/PHeOW3nvR8
uv0+g/GjX0TCXIYN/Ple/EFa/r0H9TiGQ5Rl1LvnJcs/3JP8KJj+fAeDcDw72OARpTGgtZ+rlHrC
46Allk3PSc6gUXCTJGCX+AYOINK9h6XenelqWZKlvwMDmLbZf7F3Jr1xK9m2/isXd84Cu2AzeIOb
zEylestqbGsScCe2wTbY/vr30ecUSkq5pOeavgsUDoxTVY5kJhncsfda38r7CZ0pSigsF0ZN835j
TE79VBsSgbpp1PIqsyvSPBrVI95oEs4lqEStEFUcZInvQadHsi/1BOgMFWhSrn3+nAEEmOhboxyG
B3NuyPROMbPPG7+1S3frhjW1sWc25o3WRvK5XBaBbD4JiBbqqC2mDaqLGlkCuIL8AN9FFOcMexKb
kr+dvihkxO3Wnlq8EHnoY4hKm6a19kIYXrHT2qr6vV1l4gxMTiZPVMM4KRr7elkA1LSrmmvurHwX
8ghxVhBFmu+7PE2duxDlyfmk88TH5eJk/HnKkFek8RzOpEg0bHNB1yN3AzfjblwaxcYZYwY73+Zj
4twOFhcZVTPgN87J7TuAlOO4sl9HDfj+eDNMi5C2Y55cIS0KX3g721GGNQ3bHo3PRo5KjQdPFt5N
xua4lYLOsrYT/8rsTO3Buk+RJFqjHxz4i8t3wEq8+V/aGC0Pt6RwGRfS/gbu97IutYo6VskYAiPq
c+fKMrwJR/zIESiZ9JmN52L/7Kn7TSH8m/XoZfr0GcnBgeN01GFE8T4U9tKw3tQt+x5w8BcZ8DpS
uuq+W4xI/hoV/1tmwfEpLwDfgl6JphK1iO0cQxj6ussDWE/BFjboBF0pHs+gfmWE8MrinUtjAzn6
KllqZfxQ3tM/FUcAiw7RwxpKEWyNGSsQipvqezrWJGa9/Q2+WobtB84q/7SJn1sT9F6cJNJRV9kS
p/42Xh1S0AmbfcJs9J1VABO9vByocjZAeUjtsLC4GgrDF+vk4+SO6TK6EQEs3UAi9SQMgMbx6Mxn
g6PT5h5lnim+FC4TQeg4dvpEMWCTmJ1hj5OIbVvBe5yYhYFdKAGfej2NWPdQzIyu/JK51DYbYsmw
gKLaqm254WgzSvyGZlweclEZP0MseuoyjB1jOJCW4H1yRySzu0X33EA5m2QbI20UdrfBBod7Y9EC
LMkYjIv6klguhVKUhAA3957IJp850oARY4+MpbgdHYM9Qg9tjgKbLKPwJO066d6URrPWqiM9QiLT
VeKo7YLZnBRt2aMOioTRG8h1u4ENWEQSrNMvWUoiZqQQxiSiOPd8MiRKMcf70lJVFVmlN6gra2Fv
3Wqvz0qFXIJm1XkPj4o7Uanc3MWkWWT7wU9rItHpkszyQg2ml+4E+rXiSo5m7d17Sg6kkqOcEd8Y
d5VA1xguNydJ0HXluVmV8jPWfaPbEouY9p8nHOffl8wsbghNwv+16Ror1R+WMjeyBxWSZ3TjzE0/
3JkhqvlDkOZVernkZT1suqJUxSrOHr2UdDaouNbe7eTcH/RSDw2K8ynLH+J0drOPja2bmhTZNkmv
lr40bBCgUz9/E4Us+Sg6aMLrgXkUfESy3pI9KwbVBvFgivcudcW3OS8KvJzxPG4wj4oB30vW1T8w
5OXZsMkI/+kP6ABCZ7OQeOYJSPWtYdwbfRH695j0cP+kaR8U+ypdQncFISp93yV95d4OuI2nB7Rd
cUlIWzBhw1MF7C0rMObhumiWMibSSTaF/Exp5nhnuPNbvUFsbpHGUhcYew6JHn0LrSrQAfurTRiG
oU9qa1LN96XGxIk7QiMsjMogJDvLCbJwLXWrPGX4XiFZJw6FbOmONyQ/+4CrDZmyQRx87DjZjpIv
GLcqUaM6Qwjqn8TJLP19ECb4aotqZKfiyvWCTLSU4UYbhkNGOZ8+i9pyScp90y49qUthXn2Zbe7M
7dLnY7zpdVhOW3PESIGwKZZyl+Y97uFsnGsd+WMr9VmgmYXuipoW7M6lxzxuPBmgcJtlfGGWmMd2
kyNSBrpccLjTQUdElRhdItYzv3a3STt14daQJa3x3rDsZKtsBxn9VM6009KwZm5UJgkCfK9GGnYB
rWGK92ZgDfMhsWtxngEWIt8bQ+ljWjHD2TNl9eMtUsis3jdN6nunnmrIGfBRD5tn6DccIsx9w6D5
TU/20s6HML4edN+KuySZbONQOb05oI02y6tuEH7NrkSuFGY3Gd+5A9cbIfXiFRPwtlF5ZPWZo5bL
2W3rwsD5HDqKj0wmV+/zyQufdXpklkSoLuXVZGTYw9XUpnZ4mHh7sA+55A5Qp8OksOPmDKZHg6hl
25dFQXs6SJEkGP5SK/ckHUtpxe/1lI53aAdOBXxVwKO8cOB8HPWU2Eh0iTQNtMCEaLBEj5hL9wp6
UpPv+toP64dJGeNyanv4LU9MI7YfNQ9LeFFWzaAvmhzQy0lTTmYQcZYl7CDJMPfev/26OnoBcx6j
5xw4gWXxXgSQftRSKksZJymBG4gTS/c6nEzC6XtGf85iGe+8gH9hA5+Vzr/Wcnxei+vrnlL86JVF
TVmzPfgJdpqh3KNUIOsC5+/WtZlEzkAvPtbI5/h3dnwlA8PcVQwiGK0k9enbF31U5awfhFPqepQI
Vtanc3TRWPY7R6/KVRuuinfghRN/c9kVp00KKiW8CFrpvsd6eX03UAxYwhQUdF7wizH/fHSV0S13
Ddcdt1YzzltdsscWU/WH5BqXew50CJBMCiuOrOHa/3k2IBsQGiX1gKy7Gle2LaDfkyFEAPj29/f6
WlwYsHxzK1De/zVvfL5KU1H9FCqd6ZNrE1e/a5+ORud/f3uVtdZ8frswTLd8DmxWILg5We/ltTid
PSJBKmhAkZtF5B2xgKIurH1I7ODJGMQTiiI3/eup/d8T+H9DXHn2/W+/6q//9bPUqZ6vvqqf/+e/
b/gX7Yup8Pq///sIjvjBomkZMH39FbbLf/P3Edz8B3pBWpSEerhrnC63yr+O5EgpOJJDPicNhOf+
X2Nh9x8Q5ddTBqiqdc78R2Pho7vRYba8rryqJ+mT8kle3ie+yy5q1bLbdm3tXlq+ys5S07559mX8
5mD0ahGeXBKz2S1h5Fqwwl4u0nPoNALhtNuV0X0msMgemmaWf7YxgYLlr1/HAyg6GYQco2CzoDMq
dq52i53ePKdHe5dAudqng0H1ZBrWX+2mf3v6Wt9Az56wv5Zjns9XB3I1WH+h589x56aynzSdvrjS
3jZtwpGsz9nCOSpGXDJzegYDKNhQWpcnb3+dv1+ZZ5uHm4H+Mdu50tKcKTvarSyG4iIGRHHiIOxb
zbbFtlmGcUtEwHyaiW5+57V89ML7dc0+ywJfdj1OUc7Lax5mC5BMwcphg6dtHHFJDMAc4Mbr+J2G
wuulLKhlvG3We3y9f14ulUKsLQbYZVuMxbQtTGqohoSjSKDu3r79fdIWePVbYob3ADQSeAxk/XjQ
pzhddF1Ki6nASTFGTdUrmJ1+fJtaiVfuKATbx4BecUcvx7FSwvtAAxaiJ0GvkXhdRYILPcMkjR1i
kA9ohZNq2855+gRVzNlMZel/npq8wtg3AfZngJnZqHzS1sFIXFecxaIFy9bnmZiPT+4gh0fDStI7
6THOikS+9FYkpdbm1i46V0adTGyxS9xprPZBjHxTWa55kQQilZG3SE2gnvRICOsbJIoWgv0HwQv9
u1za3t2hyycb28ps3thDYodPVPKhEXlNN9OJbzpSd5LSk+d+ZvmRV5nzF5QK8nEcCv0JjbN88qt4
KKKeXLEftK0a63TMOpB5Whfqnq7zUmxxDmMda/vlPqXlezeL2b1P2oqhfim9iVO3b5Mni9vf+JKB
6/9O7KCVbpUYM4s6V2VXqUdOGVJhH3vbrBPi7mOOLf1WEKEh+EvEREzXhB4Yt1ant0J7FLSut+D5
NzEMfO0oq2HHewniXzF6xnkfcq7alrWev9deGf80faO5HPKsgZnfNslnc01SNMe0Q8fbCu9u0c5I
tUt81g+s03ToaXyZl3gi8Lhn87LTvhmTSJiixV6WJLludWieqdp2e4SoBjlsbRtw9qfAJfdjRALs
AXkh9AuqDEOaGfQtFmEks4QbGiQZFt6V5eCO2KgwC39guuhuUtOE+2Hi0gBBULT0Q0EO4GWAAkC4
bL1kD5JJCiLWWsuQWS9TaNJdsZbWdQ4fBv+EOM8diAt7CzqICYKvnq7tDhrObrBwtphpbC+HhETa
bSwbMLKoePKDBhr/A4oZMrdpXjQRN1bBSHQevelpCNrqoRiz+WvHJPyTYbZLhcBhwW3HroxhdrJq
73MgGns1K1Wkt2f+YH/i+F1ETm0Vap+yU4KeaAOOgunwrQ+087E1sbOn1TI8ad0hnR3B22BvKs0b
u7feJS7+gqm/3LXRGrJl06NErEjz7OW2AmSpcjQdViiz6EwABjVzgMP4voxtXB/TjvHdpgNnYvQe
AKLbuvk+OudoSaMmvBLhxaSuR0JNmUYF8o52DeT5/dQVf23w/1tH/TcQz2d786s66vZr/yP9r/9p
v35Lvz4vp3793/4up8Q/GAF7eDr+VozyC/5VTuEEoZihJ4pU458ekX86Qex/MM51fH5wmpjCCTk9
/WvCgRhUUGoRbWUiTv2TGbG3pl09rwo4qFO2EfvhBMAOA4rwl/dXTGYpZisXeFtjVcaJjGHKpMCl
kFW3PpkPgo3OblHbRLZhm0g4HT0/LPTxrNOB3SWMTE8VT3hv59uYEZyzt12dHZC8ZchTly5H7pZw
yvNHPMNpGDeIumKEC9ncVBs6zPEPUcbNKaXQfbnQxGsDszy3mO+akePI9lOa8ajbZWr8kBQ1HyFk
WPtRTFmENPcLPcAswr+dbcKgH2kONaXTndZtHn+d7ML7Msd5S8fALz6yaZcgFXSen+axCy+IR4PP
TdQsTx89kxZN/ROydBT5RUs90vSl+0EAgIsco3OjWjrjDRoWNOx5H/splspqOOncoXfgryQubHWt
mRgz7ODIpxcF6LBRi3suO5TkZ3leYAoLkja7TePEHsCQTXO99TuZ60uaselJxfnnMiO+itDH0hef
TQZP070NJq88XWQGQIGO6E+ZeAUsksLEXRgQV0GORFPc48lL2R6skJmJymK83AcsmzL/zqgz5zUD
lrAv1AOTYgInt3KUymtOgmBBhjtQAMZMRmveisnOHYa+GZ7GZOIwmG0YjdcdRmihemkZP9FbGj0g
KoFZJ+QHi+1wh/Omr1pjq3h71OblpESQqyheaPFdpbQEqwTPO8ZTlPax7SFbcWHFlaF1ieYfIdoy
9C2G1d6VcWSXJA2MvEX5wNxBl9QmXXs6NlgGo0FkVXARLB3Jx743DHIHzND7JAG0GZvOC5qBKnLC
LTKOQfi1h3FjbSqRh+d+Owh9URfaXYLN1JZtv4f3rMz9QKxJyi1v88LoHbu4hELlDh89Vw3cWsrx
3C9CoJISi1SgPvp2CD+FYR7cBRRFVx7WyX5vJjq/8T3C3D5SspTidJQ1ADgM4t6DXMLsR2KWjnvd
VEP9OM15mZ7g0aCnNaVFHDVTSP1NiJn4EPBWJB+5NhQuhUblyX03+vl8MvC6UdHol+N3rxV5HOX0
BTnrF37wvWvWnqQPhy45l/a0jBHyUV7RWhhdeAZCfkH3IKjuEquLzxd7rPHM0pcsNv6U2umuLQ2E
gXCixmtA6cN0GGoGhAtHwnDvoAO5qVVv3wtBG3Mr02b+UvY4urYQ5JKKBMU+3w9AJiAoBNo6Q1M0
06pj7okSd3DumnSWHRgRK7zPkgU3F+VOekrWNNGqo1HHNO7jsQFrEOOy/WoGYzvuyMuJsbL4uJ3P
kixvukOHKBdKYLFWnGTk1VC1pNlsp8XIlzvEY4wvq5l7EUJVY7nXOIR7vTFnx//RTiUp1QYqiXhr
j21916Nk0ac1Ho0FlbBKyKrDWqUI5vNADlrQM5kuhKHaaZKfCMS1vORrnSv3UFljcj0L2Lv7odT+
J85G2cyAI3SNLhotmx9FIk4+xw/P45/5qftzocH6obYn+yxERhlvqrjJnvwAnth+LKpi2ejQnns8
2ImJl9oo0uoMdEwNU9Nsve3U+eqgzB5Y5VzF5QOdcfvzQhcUGChE+U8MvMSXyeo1vuPWw+xvlfPY
bGohu55bxc8B9+F1J/Ibl1qycybPwdybukj4GmLKKbBqCcY7bq5p44afDDbWejMyKwv2iXbVaeXX
YboPGkvLSK2t+I0awxDuctYsRQXHYAAw3JCdgxsnLYsymiUAhr2vMQxA90yc9BwyQuyf2k1YdcnG
+CWE7RiOlXoDHwNiwK0NIP9zSgiH3DPySRZE1coc8Oitfi0gJYG3tGNkmObgXdSVl+EpjOkYAf/F
2DY+qiYOd6ndOF4a9bbZGcGwVVlVZ7iiCKQwZP3BH20nd8neFqoZRL4ZG77RjkdkhChzhd2rKCGJ
mKXJvdG0NiiHjeEaicEcxOoDCOfU0Wo7/XIGlr9cgo0jmjbnhGo0WWTzUrQuSrOcbJP0EIu/d5fE
Aw3+/ewSdMymQ4KMLQgoxBGfx2o6gcUEVBIDYS/9YRtDwez7HX56ZzxXIpFAJ1In96b8g+EuEh1z
7YaqgSNhGd8FY69+047x1Fy4GT8naiXrEfzcnN/OvsFURwT9HG5jEEu3nOr9KkI0iBBrVGL2IlMq
3d5kCMH6C1DJ/njIBGO4g5i67glhUndHZJ2edpqBecwHrNXPRCX0zMGIdjqylqKZowri9CMDmGS5
w16uSlRbfj5uBvhQ4kRxwvOv7dxJ6/PYtVtch5OJfy2umfdBE+SwyE9QIISLAqOz9UmzpuJlG57A
ztt2KhjE5wEqIe6xufUWfa05Pq7ouhhlVZ2B69j7FOMpw8SmXAAMZmzGjp1QmjvL7KmLxOzj0zll
G7kYVY8Gm3MzZv0Ts0wL94qx5WR/WMxSOdGEDDffN1PpMd+fYkT8djrYj3EH0AqJ/lKTGt0GWXc1
IiE6BOMcXGuuKHxg6lUFbClAAK4KZN/uWWEOvJ/IjjcGAFN0oMtrnVtoN4LRFNdm6ecNoBUNXilb
67Hv5H7GVRSgXvtCtDRxx6qf4isxGPOtqCV0z8Rl0wTgkYDWcG1s4tbGsnv70Upb8qDZctzqETBH
+rmwdBqDfMgDTIkZk9hTZcRNeoMtv7y1ZvRjDwYT1tmEsJsX9hn7BoO4ovFgx0axFbZPbsVFPVSB
KsNdlakhwTynG4HMog86ed4WvmueZPVYLHsQQTgZtKRdo6KUJyIlz6xxGyLqXTP7jjbNq3eYJBmo
JdyL84dBTUn82IPeeMyYUjsRWVF80AyNB79pQfjNrqLgTU9nZ+jEXVwaolbgGIRWeypDoJ5q6qc9
aeyWvOiBAiwfrWABupzOGCt3S1OFPq7esLEfSztBuaxmUX4AKOE/ZoVrNjvsdbZz0oNWdDalZdft
jjkZU9TVQJDztS0j8kTHUunw2GemgIDWdIXYz0HYD4cE37MTrVhEiB5mPAebInOKz5J727xkMtiK
kykXRXKa2bFg9unVvAi8xc+UvykGzSU6zXoSE13YwlSMBXzl1JjdPVVXcmlNo/2pLAgZtvHt3gW4
N2aAWrD9d7phlB913kANri1ewGZFNUxwNs0qLxiYrTeF63CQy8P2kxnquo7cpO/htKwo012x4Fe5
zkWt82u4YIBx+rwMD0sKHO5shlAXQS6dALSjeTmTiIK+SnDcQ4TmJXhs1rClreKm8W6BMqt8a0of
vSVZmT1+bcp7T9fxQfYGrZasd7unyhTTfd0P1smw0uYPha3qjwuP6rx35o5bNPUxVXtcwmlsD8Vu
kKl5I5mOXqcM/p6WNhth6ChRXTdenTRr86HGGmyYglvfcXUEtZSbxiB8Ea41CDb2CZo+4aYLR5Co
6MaX2EfVJGNvT8fTPV/oLZnwiqFM/lAk1os9Tl8JqcZNBC9bpbrwtBkc73Nl5Nl5pQen28Q4qnWU
E84JCC03p6+ibWZ34/gNbQtNyZhsrK7AsIaJs/Uv0DAml4YlkRhUXYt2Cde6CSuq6v0PFOrhV6QD
FVQbPYuNhtfdIaHoeWicjLbXlkJ3uEsWcMqHRSfzB29YLUQz6LYD0pyeJ2Blkex83U7fcjMLq1OF
hRSHK0NmKP/kcaGpFWNfnekJy/VuxKFeAa5jd39n3LO2gZ81HFDe8Q0jnSH8CHwBwQgvD4S5Cydc
IJCICGXhgcmpJp4msapcORfwmTUd5onuO5Dcd9rEayvjxcr4AAR9WkDuJsPJ4OgoWkGYrZoS+tRE
0iAGlUXEt1kpaXIWILsSRSwsomFDfXBSXR3AguC0eXZ4//DXWs+dAUd9f5vuJPAF7CckQHkkUKz/
/bOBGu/qBt4q+3StTHkFQ8Ql1HTunt5e5Xg0ui7DeJwRzeo+MF91b5diPQmNIOnERBd16zedqqPe
S0NMwWNlbEKDvHLIOxPfAoUcu4rVeCj7EwZod4hpk/qdNvnr6yYOl9N/QGJJ4BNZ+PK6dWZUsnDT
CleB4+4tjxN8Kef45u3r/t0qDvOj9aYi4/F4lRy09+AnHCAEFM9TzkYudY58L9HvqA/Pl8uYEuok
nRM8JgTwvLwWMQWcHLMAz7rH0Z1dnEAEDi7NfJ/NcVy9c8++viYfSz4GXXD/zIrso9WcgCaBlmNJ
VRbyiMyorHamrIfunTvzaIjNVQUmBCWGJ6Tmec7xCIWhRc87j2dDIovP9hUU7noj55b+sVOXuxwN
2HvjqaMZw7okkwV8CAxPwBKsGt3nD0OIO5T3q1IrYaN7alNIeCJJhnMz6b07cxnVd945U2Qa3Kfv
3I+vfkMulVGiz8UK7EyrMfv50pVn1qE3u7QS8oIZBjYdg25Rp2Dj4MO0H9++L4/Datctj0Gcy7eK
cXUdbr5czq7TWqVWQIEzgDLmhDbxYsiKeb4Xg6LWYn3/RopEPMB2l+WJaH15ldZ5+vntD/LqR+Zz
sPlZsGJtQr/X8erzy547M7MdQ6go0wx+yCVYOEdYLQVVZDY5RCICPt+9s36z39MVxO5JiCyDq+M7
K5XIbvJgZDPSQjyoCnmVFaVZKAC+lOYQn4RxsECiy9swVu8Etb36nYXpEFhK5gl3NY/P0ReP6Wo9
BicKPDQSPFMsTKFSvOlPceJyjvmjb5esamGtszLLJuuHr/joppo7rzcnF1JjwRH1vO8HPydPyPtS
dDg6CMHgZff2gkd7w7ogrxA2PKQTXOHxgnWY6cQGiRNVoGsPfSaGbfH+rnp009A5hjXA23rtCGPU
frXfEX6Q1CE0e52reteGmbVd3C7xo2q0s4NnTu+9vo5umL8WXJdb3UvI8I+2PE9hxB5kjQ06duzH
glPrp4ktiKaJwKBGKyhhaPReYO/RncKiqFw4dliIX6kQjncEJhwtg5xV2WiMPyRdmCis+h+F7U3v
/Gi/WUjYPpph/sPO7h7dksmcWrXdZnE081hsEI/NUVEwY8ns/E+H0+uoeM1PYobrr0yJI5XBaI6z
mXISwBZawyVcL6qgPN2G65/evhVfqd1ZC9UEL3cGp5ApjhUNhUR12zmQ3mqHK7KIawjoeY56uMwA
pWdncvHjG6fq5NWiOG9tmPdpGJiTWuTJ4BZecYnKErTa2x/r9Ze9eoQwaViEWDMkOfqyS03mQdal
dIkXznbSbIGDBn22C9c//flSDncO52Re1a++bDB0yQR5P4msZrj3+/F+UP29yZ//fBlKSN5dxKTh
MD26IoIn3BqxdRxpK2PwaxXFzs3WuDndFv/Bl4e/D58AtDC+w6PbJ+0xxgw5vrOxg8OZpIu8wlsA
Qnb909tX9fqRd/EqrhZCbAJIzo6WostS5C14g4haJzvQcOb5noZ+OQVAnuEkdeJLgTnl+9urHp0H
eOYpwnk5IBjhBvGP30x4AA2ZOQB22eFCeIMcOK9G0ffXYae5T5Nk/AS3F11DwEQHZbN6p179zd3p
c38GFOhEgVOxvnwdc2ImywVWKu//obY/+GZhP1bFWhsoT/GB3r7a16txqQiCcCWEIesevfyVKuoe
9w0s9nZFpxn0vj19//+wF7xeiGmfT2WFl4C34Oqrel5lWBlquiGZ6XYu068ngdnZf/QkYGDFhr4W
xSTQHH97uq6mdPVbEo9BnE3Kb/TQTP3A5Io//elX51Edr+lwXM7rEmbUOogdq+ar67Kz9dlWZnr2
nzzb3AirtA11HDu2f/TFFUJwFm4YlQZuUp3TdP2hHLc8zxL94+3reVU4eAz8qQOpvTktcRp6+QsJ
CN9tpml3ZK5FkAtoyu37V/ObRcC7YIOn1g5eL6J9NacEokoCusry1hVJ98QT5e7/+FJI01s90CgG
OfwdFQtqrNDNdVCO88GJb3i/lOeN7t87Wb6+pf31+7IR3UKlYUr18gujvk1xfmq5sSvPdrYu1zac
gBKjfA7ha7wn9v7tcqgjkSFSimDNebmcxEAgfcZCLDfO9wUSlNNmpmFQeP60e/v7+91SaIipJDnS
kl16dM+RXDBjz2dXgD0mp20RptW5mXN8rpo1ueDtxV7dEjQBgCqAIVuBWK9OfJh4QoQzWCYyCbLb
oBO0MxNuvj9charRRQ/BxsD9APvv5bdnEJAwuCyzSdfbraPtuq3n4I+/OFbhS1v1jryOeWe9XKWv
s8Hw2hy8Nkfn8dCvXgfOysr/SC3pNudvX9OrIpzV0HGwCVHwUzoePbFT73SBR/IRQ408fQALj3zB
dJqPszUwcs+8+B04xKtfivXWiEpUnOx7r8oMM8uChql6uPnVVzY88BxTGGSHt6/qN6uwDrRR7gbT
eVUzSY42pFzAs09APs/nppo4DgZyaua/cRH/Vpv6eqWAnQ6bN6oWlzP/kcoJUw1q3hTDma2aHg/9
ZOtqkwUqbN+5xX/lhT5rMjrrLbFWZgR3IbDhny/viy4eR/D+PLvFuncPYT5dplLa3xSChIu6c4g1
GAmJu65JQGQq6DoEjcZzhsSDDBXSjGCjedhWqVU3JVb6c3MGnYrEgfxBSyt4P/7cX/V6EI+i8hzs
5UnRXfmWWh6SkMCKE9qP873nahBGjeyZRvkNEi5mt24K+ogSB2es4PCfgHiPT/POCeWBIeanRo5O
dqakiL90Anvw3l5PWfcT7qErGutEDzDBgVIiQBzej0sdxFedVtLF/mQ6HxoYNMu2Q9NwEZKDt0Zl
xRLYa+V49JUxZf5chokUNPZy0mji1pvIqpir4EqnnfWY+QblDlkrtH//9A7DiwKf2aaDxov1+Lkh
2bHDLkPKVh9Tw3a5UTJ9evc+fv10Br/epYwYabei0n35m0u+DrixvB7coKKd5BSTvCrDnhpyNMjt
nOvl9M8uC0sxBy10VSu6DKfr0YJVOxa0iMBkVsTcPU0hrqOiHN5THB8/NKzCRkqXkw4ZPetjEXAW
GKhVUXxsoFFSiqeUWQt+5du3r+X4DcQqJKaHdADZCGjJHW3XBMzbfZeYJICWfXWOFxDAX1dITgAK
6e47B43fXBInNB5QSn8K4eNyIc/AX1dVb2z60QCzqngtxEwv/9oE/kiu+P8jK9Be3RL/HstwO7dH
Ksb1f/+XitG1QVOvnRef8yZ79WqX/1vFKP7BPAMVOhahX9p39u5/qhj9fwARRL7K/xNB9y8+zt8q
Roe/j1IDHzhtHcfkL/4TGSO3Bp/sxfCIgtmjO87whlMUpeZ6hH02uul6mKyZNuwodYwV/usgpQNG
azo/1xhiODIgncBYpp2tvlqq7MzI7bJ+7wQxiZkFuRtQQYA155H0coI3HR2oaUdOKYjsXCEeiKqY
D3A+5oZpR35CMEpA2rXcTy343XrT9zowzsLeSHUWJWIgss4xpbynpZ+H2wlB81isEp6apKrUS/yE
rcH0JkIbdAO5czdbuim/e6rkHblBcJxAM7F0qMuSXGHf7W9TX08Q6IJZT3pHjoxHwnCswfs8Oaod
BycKyZDeNb2jp4Mq/L77OMkGwyncXeFsm7a1J8j9Op/Ek2P1RKxEtiYe7bIHgGh+CBhsfsuocCz0
5zMDwmnTT9BkHppC9eWpV06Qq2ftw761MgnzoQDdHDQRAX/oVTYKl/0jopYZ8KjXXTc9OAdEgxGe
rvjgg7H43hneQyWdKx0Pm4F++oVd6BOy5CHhOT/J47ppihFdJTZqXOQ92tCysUyk9CHjh6y6NHCj
3y/AMujYdu3FSgbZiQpdiQqNCz7WJ5m7fKdpDUw8d8+GLD6Ptf46jVf0DPfElp2Dzt7mjd9H5KnM
p+SVEnzsJv5HT4uLMCY4zA4uiA7ZLdolgQqRSOehXcjrh3lpLmu+YfvSUFVzNrbd9TIn7rCdZwY+
/pjcjFjt9+jcM4c0y/5smrqrRdpi3/krwJGGxQ6eUP55cavpiiapC/7QujA1LlFuDA4ShyQXtyMf
Ev1F/ACM2Dm0BAfcKMirm2EeSOimCIjHtj1RExjzaU0UovN8r4GIR0NG/iFRIPTpatIGGi3PiiwD
fjQjKc2nwgsP9PjNC2Job+lUb+1WPdQ5iZzMk8CVtL1II6+f6iYKljq5J6SiOvO8NiRBsgkSJFXJ
uRn+9PwgBrQsfEX4JLEq+dhejEaD1tOn0jXs3SgJt52vSGHKxK5yHPeuisnA3dUQ51oIngMiXW4E
7OL1IRXkcrtLu/F9We6HdrpKfeJiQn79DWCSq8ExcWnrcJtkYVS1SXUQ3vxxaMgGq1O9HRddnjBF
vgdstIfDpklVVOOHVUTAK8NyIzww3AvpGlSLietU5DVd6Qbu7WVBKc2/nM+Sol/OJbFF+67nH37n
UxJWnvehp+dknJoNDDhGz5twjrMpgkTyzSo1QuQm/dYCe6vh5mc/fGK06gilwFfISs6FHutpu5ac
ZysS/tz3MKh56Whu3Hw6ICFuSCvtCYkO8sVOUM6RW0/yXbvvSvIJF+VcZpQuGy8z5GXXu2GEWE5s
uarwgw3Ye9jR2veqvdtNX3Or+DE6FhGSWllXbkDq+cGtjPkCral1khVoTKM54f/NON3fjqNp7EYD
y/GZTwI2kYJekkYMtwUjJo2URY+7sqe9t7cdmsRgRZuTGfkBD1vZw+JEzA3igWgMZ9ggeRz6C0rR
TF2rxniyjP66S+onT3poaZ3UYEo4V/qum4ZgixH8LveRqqzor0RrukwEhAXstRemkGf4tT/PflkY
35TTENPnBZs2qE4zC5l5GpiKilqWzvcu5CxgjiVYU7IELu3AuoJaSd4gydBMySvjg+slZ21aX6WE
g52zn2/6unCvi4H07pxUHXY0dN3moF3E6Pya8f9l78x2I0eyLfsrF/3cLHAegEY/uNNHuaaQFIqI
F0IxcZ6Mg5H8+l5UVnXJXV5yZDxe3ASqgERmhjlJo9HsnL3XhvtAHVz7DeLS8+3MTRdGX/8SMg9+
i8j5lnnKyuhJVvaMNF8QYA2dewieg368xs6u7IY2n570AjGyGnj1LumNG/wxRrqMSjbUywZW+ksZ
KMVtWBCrpRGd4gsTikaR3AHPuBnTUKBdRTq77h0F6DkgL58+kUsHR7gzpD5cQAHBZ2UR9ZfKKy2Z
rtGaGyveJ/6RPajPGpb8JZFekXKvhbV1xaE+Y6mBNVAl5YPTBr47qfxNA7vDgkSr4A1yI8KzG3Vj
mJV1AzICRWzQNr5tR67cVjVLBiYmpB4EyY295U8NH4ywbOiKjs5DANjLCuQXxyqdw+h9JmRzW7r1
eujreTvYHCYga2My7dBrd1+If1IXjgf4WRysaTd4hBln9W1ak2pJgFS9NMjlnsr6cyhUwiSIFFzO
aJxVpAN2bWgqd/EPVrpukUShdQ06w/xkEI/w0+h/ZVW2Ql3BHVSaJr2LWRxAVtx7LdnE2rBpg/TA
SQPXeVXfxjTCFlluq9+shrO4VxyyyPhkuy9Va/UHwi3Q24qtmIJbbGTXatk1W2Ukh9su62xNp7D8
7oXdbYUNQkbaNYq8/Zhk96m+g5yHlIqwMZLaQ6LAAckOovQjVV4TEH4IR61bFpryNI4WYnHltm7p
cYaF2OV6+IvFV4Y7B8PbUreIzkYiu6Ztd3CV35V2380a7SZbszl47r2JWoydEE2BZcqrUm+uL2zM
PM5iX9bpj4p1sqwedeO7i5+vj8yFSH4iHqZjXt6yN1ircJFVcQ3/bDlgsqqK8JFCGa+ZxlKEmEsh
LrnRlgrhgnZ7I5SHXBHPdbeLKevTy2NJDvxw+uXaRNZUKLocxe+Gep0lcpsX3Y09sfh8mxqUuKwo
SPMXve0sHfeGo941r+wd+8lllrPlAbFZT2jqOslngMU4Tvy0qTZh3O8bfdi2Wk3gwo9MWLdubNxF
eblKiVEnBYtpVLG/+Goph9wwgYXUgJ3dBG5o713n3bwqPqeZ49u5RnVspZs/haqzTunxHZRh7le4
HxAHE19tr0SAOREIpqvUBw/n5CIIZd/z0fbK+6kpUdSZkC30daSz/xi82wpyTpPm286+q4kxtHgd
8PdFiX6N6gu1sQRYgM6luk8AzqUYJhx3KS3Ey9BkhT/jfLbIb3eTsbHgCQ69saEY4GsVswVFaIUt
cS+7LPWdYNggxrqVA4ANu9bgOXtVxWc4nJr7qVb0HbHQxR7RR7wNR/alLmLyummuy6Tl3S/aL81o
GjuEpkgjbSjRhFkFsbjXZfwpF7dOlJTbPtdqv6unW91trjTRX+ntShjgo3WSK/oFGWQskWX6ySJm
5fNgeP2Wepa7xECCKDapc78knGJM7zxv2IX8JwtJ3J3M8we02eZytKxuCxSXsMuRHPlUXAlgSQtZ
jQdXjR5qg5hri+8d798uyzYlcVPwkWW14n/4RYsvZiGjvZQNsxs3CDIPm21PQr9+6erRS6TbO8dJ
nssQUCm5DQ/BGK0iuMlGTUiX0+xMK3vUGbkQsVgoNupV3f1sxp3v4cZcTPqN2d7X+jzjqedUnUH8
g7PkW4zqMV6iRj5osYpuL+TGLNIy2UWOkvDFWOaVuyU6elxPYbsK2ByPsbX0JJM1HrYZ0bCYcdrF
LOZGFe1HQb6uFPWLQVIsUnI/GKuH3CxvEhiCC8UxnhpVPM//lS2yz+qQPsSJ8s2z0munbz8pmvq7
Vfon6dVk9bIlWHjgpds6JaGendTtJHH3jcG6zpJ1PtTXaqbtFSMnHod4yUhFuz3oD5rZPA3Yg4zy
e5Pxejn4aWGlXKmZzQywv2nN8NVDguwK5zrs1JU9FQQ3Dt6a0K1NEVdPQxncmJ21Bddvr5POyzmM
FNYqbFXjSTo4TGxbCVaWa438tzVrLnQ5BQfr0gKtvNNjc+Wg6FeVDlVnWNmjn4fYLRPsN9YUrjkU
xFhfhg3qn29tHwsAzEO9DYTmV+zoYWWs4JivupYgFyMjGGfvFcZXKo5XKXOlHUhowQNFvovKj0UH
mglvjTVoH4JxUvKqhtA3bMn0XY2kOE+uPRKWMDbbolJfdJB9g04cLu4Pl9UxCTDgkmUztz1ac186
pY+b7cVplEcvcB7DrCfHTVtAXkJ0aA/frfQqUHRvYVb4VnUtgobh3dpJP/i5R6SuMV0lnroIJ8va
KxKNqT2wuzataov3j1XIYKcMvCjVQflh75LqBibPStfztYOUk5A2Sf75+Cl24h1+UpqbxYHQE8z4
JGp6wapuym9Zaq/wzvqSVrnuIBuc8VNWdgAbuI+m21KtFgDMabSvjPZ3WCqrbiru47GHFdgtylKw
+Wv9gXtkFrcqloK8IMvbYmccSHZVoXo/6aC/rX5r8nVLQ3cBHdpX84Sep7hWbOVz096SXvxQW9F1
E3JYCV8k+0l/GL11aNvXadT7SSs/l71BDjDITtJXlPSR2j7fB0NMhB+HN0mDmCmIld+2QapwBdFI
t+G/NOF4ZWuDlfkZkCKyscc6+5GGnolpwbHY5qlpyQknEM3IaQiu07PTpTRbXHNgL45HNviRRTE2
ZoT6w/RJIYWtXVZaaAcby0AQ7ge5Jn8niPWKhUP86T6u8I0sAi22X6JK5N88tclNYk/b/HdUmUXk
l0h4gc0a3vhgjhlhnajBx/o6kl6yM9oZmAojqyBMxrNqdMavUFWi+bTbnkMc0ayW1tjLxDYEYtKg
FS9w1ICz6q+gVicI6SKmoNyoEL7CXDWkiZKPFozXzC1xUTamUPfGKwRW7YhVWnivcFi8CYq6pEYO
OdaZIbJqGQxrxxbQ+9NXyqweaTf2K3h2RtB2eqR+M165tN0roxbeH3LSQSEyc4UPYhUJdsm+EZmk
HboIsknhfMXeDoqCHbzKRQA8D2TRFU6hjO1VjyvQV9ByPREyBUaXdR8XQ9yDIuheQbtyZu6ScToT
+F95vLrRNfY6nTG9kyuH1g/qJL7hh8nHUOmqg9QVA3lNPTkPueMwa+IZ/gsgP32ERmU9TTMaWLE0
KMGTKryM0x3ZWktVmyH2WFc5WshB5ftK9lcCg8vM2MHppQlvaKLIPYEIQNG9DHt8jL7DiuEszZ7z
JidlYX8KQG49kpQEfIueIdZ1rbKkckgaPO1LUrIse93YhYQEopL8uDKmgoAty44tuXAomd6ar7FO
wZzw5BI4SZ1pzn1ia0kE1KTNcVDpazSU+RoT1YbSanHha8mD1tJGYk8wh0pV2MkBwmGjeImJQ/ys
vQZQZa9hVPKvYKo5o4o+I3FVxKPhw5eEWJWvcVb9a7TVbEBRluNr5NVrDfBvFUv/e1JqXzGL/7kc
+lTE7a+fr+bu/1rlsXhpfzVHHu+Z0vhPj/cMpJ0l6wjxNDqAc17KP5E52j9oe1PlQwKB7grdxf+v
jkKxRVtL3gFZfxTwvTnN6F9JKvo/iF+hS8V30IHCY/2t6uhpUZ2S7azuRGiGHBo97UkFH9vkxIYt
1qHZTPayIyVypdvlJXjpqVpnHgW9HGFKVDjo6pyo911DxkYlINGjrhfL2fP7Tem6ko+eGh80x0Gd
0ZNdj/vBmKEM5d2bUvUZ6f5pm4Lhoejwl0OHD0HdyfAkeOdlgGbYl7jmV0qusu5qkeEbonL/ah/8
x2blqV6YhziPRaOXceiM6idjGfgRdF0ZTB9i+drMp0cP/y+GzAF1dr/BjIi12Wli/HEEfLR6/PXj
Sz3zPLnRc8dMBT1qGictTNELxcpyhUslWp3al6escZBdcmOcNs3mi4S0NKOJVFQ8M4HgbUEdE5U9
uQFRwiqnw8M4ZMU3hXEXWpybBzVNux8fX9WpK2K+q7MQEKWsDdgJTcrxgF5FCH0nHcjKLUHoGoaw
nUJFjFp+oJdAkuhBd0ubg8q603X7N1zRbzGYzTVIgOrpwm+Zb+HbLvFfvwXxl2bTWIAbevxbGkoe
jhaFpp/3fcUWxfHHIb7FOQ97pA+WBgCEZRk01xa/mUhobUHbyv4WJtR7FLWrlx//nDNzmzvz718z
9z7e9DbcvFFjLMeGb1EHp8fXvKhBqO5Vms7Rhbl9Zm5ZyEM9TFP0+3mPj4dqCSrHaSrm1wjLFAig
h6xq9AtqibPXw12ZJU4WauyTXk3mUB8pCoQ6Hq/sHukB1QknibaQnv+ZTvsf39VLQ51MKjNo3cFO
TMPHpsYmwIkooXTVdRs2fxPG99f0BdA7y9Awnpjz+vjmIUHVpNrE0uRXFJXwOKr1lTQ6929PBXhh
vB0scOgYEAQdjwKDtTUrx2XjTk1/V+TTuMPkme/YgTR/MBRSIMQYdP5oqMxT5c0FwdxEr2A6lQ8P
tf0MWULZTm6ufyaDRPxNOcuMJGO7Y85aaCTKp2tN2yEzoWCAC14CCo1KTuGc7S5Jgk5VrPzB/Plk
cbx+I/hIHF/QSNaXapR47fmMa7/sxkgOzWR7S9WmKiohtHxP9D7Y/t1393jQeaV5cxe7walzJ2Dz
ageai5+/7qkOqU670AiF2nw81vuXd35UCDuZhui8XynSb8YqSX81LYK4eGJAm9rBg4NqtsHh41He
fxiQjVqvs8/js/D6dXwziqG57LB7q/GpcGpbo6mcLdgijJMy5zZqinVBE3DmsVmQBcFoOrPr4HRy
WGSrRnDmqfg19VyYm0q5DJyBSjGVxH2d2N3Kw1t9YSF8v3DwDpvzTcSIaLwzdjllFBpeTvpOSljz
0i5Evs9K0fpuookLF3jmhs4ZMUxMkBgqeuPjKRJFNUF1yKk533T9bWmJ7kGd4DGXFaVWM/Lc4cK1
nfnU8pW12HKyf9FZRk5WxSZMm0GvY+FjNTUwVrUF9iq7BoCfSTh5ED/0ZGGXwnqpMALnS9F27b2n
yfo+9mrssh9PqHm0448tu1zuMUsaNFPTOVk547ZInTxrhW9lBs3koc007CRtm2IlAQ70qUlG7NXj
YGsQsBItuQRxPzPBWJfnQCpqMQA0TtaFvmh0OB+M33ltsDYKpfJxnbU+h8uXLvGiXd2h+f74mt9N
L+rCbCGQRrMooZI+uWaw6NrUtkRQwcNJVk0f04otXU5wZfHr45HeP2yGwtmGpphrYyE/GapqjdC1
8c7R1+Ng6eeOHmxcOlc7YbcGRJZaIm4j3XlFpJTpLPUgcnauNLu9k8k69j/+NWeuG1WPAx95xoUi
Jzue67LIAMbrUNFbvPQLR3HqT1amRY9o15ILH5V3rxWy39mrwAlqnuavZLU369RUAM/GTNf6lVpG
KxEnDklw4fAURJRMwrFzv3x8ae9WX8ZDkomaGrEznfCT19hW6MSLgBVDRJ73I+Wwvsb1oew+HuX1
Dh29LQxjvCI8NY4gWMuO72DSBwGyL8llVWlwpTW0mmkmlpnfKpiJ9gC0xSodumZWVkRgX8Jk5YCY
2svKbe9yBYsz9erQpBjTxquPf9u5O2CZc6gGWr5ZOXr802w9Q3NbgE2dbX/kEhjDeiqz6MLucb7A
kxvAwjxvgRgCldg8xd4817gDOZNZE8irNK6iZdRP6SGe0jDwq7rTNwY93uuGJdXXacJuLbAByoVJ
rM0X8u4nYBXnOczL9qlzK6y1VCOWu/HDKNWRfNrEXgYFSeSlbl11Wd0u4qai+6xSrv7CHPXuGtnl
KxeWhq9PQttW8BsvfJbP3hZ869yVee9+uqIQ3qA7adHxZgVlTGOlUjkrjFJtacihlNmqsRosZa9m
+7FQp60crNK8sKi9W0gx0aLlxCtj2ewcT/cfKDdJpXDmqZlo9W3F3VjY6ZjuOlTavyfFHZijk3bh
NX+X5kedzYK3SsnBMGizn3JtbVydSlhmpIQ7xrMpboqyBXao+KSlL2YFLvaEnWGHyyEaib0B5JTu
gET18PIbGS0s+rd5OP2VRvwfjx3v74RBv5piC/B7h3P0yZsQedoQqYL2hyWM7kDLW79pKq2+m0y2
EEoy0ZQbner7x6/f+wWPKYl/mL0Eclf8w8cvxlgXsoNSofpF4yRX4++0QXhU5Ss+bfmFHcSZ6+OT
iYuW7yZSzVeV9Zt3MJdmgfIrnXwwpOIeAmq3wkVSPKR0cLdIRt3DZJj6BcLumS8Z3w0s9VRf5g/I
qaxWMwmXx7E74ibiNpLdmezpkDbbFgtGQYsgiLZGG4h1FeVYN3URIOXoxptWvyjwff8Z4weYbJ34
xFDsPq1V0NmyUG3Hk69CdFoSShFeBU7ZfJUi0y8s+O8XVfxg7E0wgMz3+vWmvLnVVVLNO7Np9IfM
Cn7mRRB/Ljrj68dT5/0gCKNnCTH0bgInvfl5vx0kGN0E5uLoj5Om/VLKyPgRF/S6Px7l/QRlFI4C
Kl57CB+nRAE5ElOhRcnoa53IdnZjVtCntZiFu4G6E8Wj5/7tLxJiYmgiRC3ywcBAfHxd0p1GdJbt
6AeQzreGqIlFlr11Yd07d/dYfeYzF6RzdtYno6ih6Iwq421XUlJ5EiQ0wHDS9cd37+wobJKRy1OX
Is/geJQJAp8c4mb0M40NTN4k9lWXhMOF6XbmGQF2gNeO2JvKjDP/8zczIe1UGgoOGGuJCWNXlvWM
lwrqT6YZwSIAAHPh3r1/k0D+U52mzAhHA8X88XhD2iWk0jNe7sbK3kgUxUOYmRUOHKjh0jfy3MVh
FHPmp8Se+5S43mQtNegGMZQStJGf0EZO1PC3qiZ3zJ7iwmw/87w4XHGcmFer+QN1fGUaQDa7Ht0W
8W3tcXAi8aSN6m778aw4c//md0lDXT17j05TYgHFUKdULCJ/zfBXTvA0Ox7ja8tqtPmTgTipcUil
Sns6yZVOCDyWRucDCS0+1bLAeEzN6xBM3YXF6Nwl4eUzsKnqSLrnZsrbKai4eR+7gdr5qqdVd0Zp
GSvFUaqHoRqMC8/olTBxvJObC9z/Hks/HmsyIz10Hc7edeWEhx6Rk1gayJyxURdacG+kFshqWQBn
8ntPTAV7qWoAYVc47P5gXZXe0oGgQcYk5puJBpzetki/eprLQwGI8lEqRfVLWL2uw9PKR8fPJ6is
/sfP5n1HwjZnuzSvD9AJleiz48tQRJREvVL2PklX6goFcXMN67/9MhbkvloeqE4nCJC05OakHPQm
DrajY1Z/MBXnmzmDVCihnVqrupFT7aiTS1+ayLlCnc0uvptuMzsbLwx15kWeN3tsdwBQsL86WTVG
3MUYj7Em1lmdXhfIjVEfhkp1EAjFF1Vk1JcSXc6OSF8BCDeZDO+y66wC9lKftr1vUjvZxYbdbQGi
oLqENa9dG2kV3X38TM8sHyZiDZo87JTo3p0uHxOOQlMfCRTyyhIx2YiqT7eTCzPnzGVhUqKNhKeD
7/8po6TNiF3sJUE1dVKpfiKzbl+nidhOaixulQZI7MdXdW6msuDDe6HGStr76XYmT/TE1st28EkY
6xchkWdoq3RU4MSxP6L6UF5yA2y9DxNA3sfC8767HfufC+/9q+Xr5L1n+0ahni8BtSdrvvtvPnMq
8JdGiGHwRzRJ1sIApncYzCy6NQq3vxr1SF+WNmqIFpblkma7uUDkLq7bGeofag7EajPMr8NisCjs
ttGaA3t34QxxZhmc+08Y1tg04TI+neOcV1C9KNKv3DFWF4WtDFsvl9pdUUj54+PHcm6yMbl5e+c4
TAx/x7fDkyG81TwnpSxC8RGVVQ1bzgrXfzAK761Lc08F+3EypaXiuZNekYVGxy7YZk1S7isP+uTH
o8x/yrtHi6GI7R69c8c7uW8xAhdZGZ70m3Es7jKV5I8lPXqO44kjh40t+vwTGrRALummeBeKE+8P
RtQm5sCp+eVEhzy/b2/m1RBb5pCV3EiqFNNurOL8kIUiQf0VBBuZoWfttMr8/vEVn50pDp1TAAjw
jWaNwdtBa0g9femVSNHa9Fkg11+qKtq80Jvy1ccjnZ0nb0Y6ubyGEmWiloxU9AXxFMihr6MpkxdK
GeevB88YfWcDR8bJ1yzXzYJir+B6LGIpBUJFssPgDeIXydQvf3BFGGYoXdDpJb7o+N4ladARTcl6
lMpUW4+zik40anXhis7dt7nuSa1iLrefbjxrZ2Ctt5rBN6XsVtoYdYu0Gi5Rfs4t5m9HOXm/Uk1t
as3AhJJzBHvoSoBTQ0BOXzV6zq4KNUR/H9+8MydyHNBznZWJBzDptHUhNXNUYWtLpgII0dB0sfmA
gZX7PszdZyk8bT8YrvgyVGr2BCxYOQRtF1+Z+ejaF177878FCzH7enz4ICeOn2SPHMtTzEb6o65l
rNlDvMrV6HnQHLEhFOd3b8R+0aEHj9tmWthDHAJ9jS8cZ84+aCo+YHnYKDvOyUE66YJIHSaAnwRI
Vlur1wg6Be944ZD2Duc0J6XRnNKgYsEAQINyfK1EProoVrnlAPqdqykP0/uUvecN38rG9XWYhPu4
CZ1VAnf+O+nyOZxyx/2iU5d7wdyhXdpHn3tj3/6ekzfWrFJHgjmVvhsAj+oEN4CmBKhfEuIvzLlz
d9j0WNqps+soFU7ucJqyraCfQc7CaAC5Dkw0xlUaXljozn1E+CjMhUVOiwR0HN9g0UkQ0jKSfsKe
u1vEiP9gSc4NpHtTTdF69xgIDirIPgNzRlL+XXbc/IBp1pCGzFmV093Jq0zjNXSm0JJ+iRN0X/eJ
WEKkF58+fn/PPTaWWHUu40EeOg2XEalbFVZAtp7XFdqO0g389dBI3btxGvL+wi09OxgyOI77gGDe
dVR7TJmNpHPhTxTu1lCp1WUZOfoucnV54S08+37YiMHY4/EX5uPjx6fXUYohl2KMMMboJdOtMPad
qVMeRwSXV53Ure+Syhr05dQbokXYI9rZTa2mPEu9MetF04VefOEbcG5rwASZNQ4OZXrj5JHWaY3k
v1cllRXV2EI3H3G1tc7d5Lr51i5xK5pmbj1+/ITPfRLmTa45l6fwkOjHNyIMu1hPcxboscziVRw1
GBzLZNnZ1letVT5/PNi5V9PhdtMYYYuP4ft4ML3s8KaNvPu0sPW9UbsEMiRWd+E+nrskbiCrn87/
c/A9HmUsIkn0N0eWooza51y30segBFZnh1G9HzS1/5Orgj5IXCqLOnP3eLxeS3G9xjw30hQwQhT5
3dT24uHjW3f26wV5d24fojjAFX88SozInKMGLZLQTcMHjwxYzCeAqBMtV1Y6IR2Q8aZmXyii/RYo
prdKAoP0GlVqf3J70XXAzvXoHJ8WaWlZ9kmJaso3QtxhxMVG+7oi3W2V2xB8F7map08fX/vZaUOG
N3RC5IzaaVZ7XcLJdhDn+FJ6no+R0vSVPk7WH49ybvnhitAWkiABCfTkkxlHQndlrA1+gBfgxmgG
b09zqt2peOIvLD/nPh6QwkwWO+plaG+Pn2UmTBvBeorRJDTkTYp98Slw2mI7iFBZ5cyCXUjC85dC
D4w/uJXUn9W5RswexDx5AyvVaahSEw2fG0P8OS4rY5nnRP1+fCvPPTAKPBTnOCtCBDl5AydM/nGf
GayuDcDW3JM5sFq99P7kIwhAZe5pzipMb/4dbw5TFTuawia6Gu/xoK086Y0be6xq/0+u5t+jnLzf
MKHtDCgmZ1+71Vb4jrOVNnniDw6GNIs5AKCc4tGcPJk6ZN4Lk4KDZQbyuiOzOlrJTqPYrZLkQvZi
TtKOmskL2qKz9ZaZC8vQc4rc6VysihbvlsaZQHYmvmqrqJ27oB2bJz4B9jboh37XIL3dTGXS30ov
4sQ81ZcAy/OEPz2Sk3TGRoOT8YwKOX6Q5qQ1pTbw7mUy0NeZ5vWb3larl6QJ4s04FeZPVZ+Mr4Xu
NWR0NHhRwqS17sIs+ZthxoSYzO/Fv3/JyTKbkPxRpdHEQcyuOqyTkb5OPHEJB3bmBUG0zxeQ2g3d
lNPdGyARMwQ/wIlo6tMI4IUxYbrJKu3C0z0zDscMDjzsqTjynDbcq1zTq7xpNR96X34YEkLJBA21
Cztu7/3To7kOLGuWFc5Y/OOnl+jkqoVRpvmyjvR7fFfRGkrosEzxwC87IOR70rRrkmaicSZmVOqF
8c9snI7GP3lBCdqphWVEmm+6Crar3h5/kLVQbAS6rG1GgBmGPHQum4+XhTPfC+RJFHpxFcxSrZNR
RURUTBSGmu9pnXqXc3ZdOYUYHxxM8n8wEnVIdvk03Zgwx/cXps0UZvj1fdm44xU5TfVqSmvlQTUI
DP14qDMTBoUS1Me5h+6iFj0eKpZJJYPY1Sh7gjYYHFtilYoC/+NR5rXs5HV3OWwjbEGageD25CVz
hRUIAeeNKFwHBZlnN9Gzh0WYTDMLsMIhLIq0uHBlZ3RRbNHeDDrP4jcfCzttIrv1cLkEoha/MTh2
t72JyXmKZx9tmZuEDncyX5mK0+DPcAdtQ7qM+VmPlSvg36syhmcTmmHz4+ObcfaWe+oscGRfz4H1
+HfJop+SkmK4PxiMm6VZuCL+pLhwywFAvLvpHCles7dnVQJH1uNxVKeTntJQnibajZQnB27Nlwnv
qalNX40Re2DminRj9QSwLMH5RI9kfZWp32iRh+S6C4qbUKFxtWzB9ChAEbTWeuxioYS3LEHF9dBN
OBQ70I32oq9DV93XuYddHXKja+9CQ0+qdSyEE/p2GMbVusS89y0YKvzYmAhLMlGUkYDXIBrG7TR1
I8WXttHDQx5h+FzwG8YBGslIFFsulDHd5AHyNZ88OMxEsRhQ66gJZQ9f08MGQVEDKWUQbuOtNJnh
ItUKM3NXEPbCw2hV05Msp4QKaAEgeDG4NRFmbm/KcEXYXNDuUzlW7TLGz4LHMQIzzJ9SAkvSpUNt
U+1SGS4Ivs11H6hS+VUA2NO3BalFxbrRKIGSZ5tYzqoRRYAjWAFfuB5Ci+hAIhPI5eOSAoeEvMTZ
ZBHq+b1e1a70zdAwkpWIjLC76oy694AOORj/EoQQS5X8j3KRdQreRkGhAWeo68VEdGPmBIioKGb9
eTb+gHdJam6Vltq6n7rNdK9bciQ1ORsIPOKMqdTrqCNLbcG/6xDZTNzfs06VCE8WlJPrslaqL5bV
EE2nO2JfjZgu+NPiqlxmkgTJgppTirtgrJW90rNrggHRTaR2Bpa2SMLRGwnKClxK6qGR9FeZTh4m
ls2mgasZm62vuSnNg7Clk7/JOjsleSgInENiOyCFzGDShw0ZUuqzHubJSNc0NW7icIygA0V8Z3ZU
7BJj6bR6oy/tIcrqQ42zS8fx3ojZZt3VV54RoG6EqzhBd+1wti21oHfqbe9CiL7VnUL5TABH/4U4
a1CSjtSyDlhvYX8fmcIvtlvIW6HhaHXzKafvr0p9walKnT2qiXxUTdDOgHeF3Dsl7IIFCieNHDRC
01sPEXI+QBxwQ/dGbRtP2UoyTYevneu21iIBnIUZtW0JsyNrK0/8rFeN30NBthzkGSPZ9IpQfpeE
oZrASnALQXEomMIqiLJPLJnwK6Ziyp+tHCgOoYdUuZaUc6NvSVK5Oxi3+S+ih+I7qQ19chuEjvmc
xuAjFxmqMH1BWlKk+sBdA8HkydFJ516LF1uGAFp2pNE1JIZaY/xc9PDVkajIoLwbdAIVfWDGdbac
vFj8tAgWKhdpVhQEjDhV/62F01pta4Bo6cpJQuuZ1ELZb4hZCPQl/TvjNo0Gz6LDDJUyQsOkrNrM
m5pFZI68pSQG5hCwUq9SV45wyL7Ulcm7TcNMwWIe8ENijGHhIuOhzSGVo/ZTcKwC0Gj03+HDKAoY
MSuOCQZMzecYL0W4cJ1qIiAoSuLUHxD/iBVKNc3deVjWVT/2XLZ1hQeLaNk0U3yn83LDoQZo2S37
AKPHEqRAoYAyy4qdZ8YE0cRVYWgrIboqhD1BrOYiG2oQQHqYkG3dKTqd+yGKO6Ke1bSofOnyul/b
uiKtZTwJDyaoEpHGosBFI6urMSLhc0wqvuhSJbS56/My2Yye4O3U1cjNEd33QbrlTe/ALOmYrsmo
EXh44iJokdV5RnE/DK71oESy1oE+TCJHXWBLbUaQxsR1dQ2AgQAF9LhoZv33Ao8ENCCrTOVmsAWI
VkJg7Wmf902hJX4OrQTFdWeRMEko76AEWvMdkWIxKPeqIicbXB4YZSV7KofUJQ0dSKbeRMv/XdS4
HV2UaX7fxMUNRUvvwQLg8WjpQqEOSsj9yo7tbJ9ApoCgIWMWFshgonb0pzHSEv6x14gnUF8VMyor
leLCTu2dHNdFZEOjD/UVtUyUSyfn0RBpaQ+vxfQTO3zgdgGD0IIRtpma+URVsD0sRO0bQfqTzxRR
q4lCOgZy6IVHoOKy6pqn10/+/1im/xfqkje7n3dx2M+/mva/Fi9FeuSTnv+bv3zShvUPXMJIYhHH
AgpAQvkvnzRZ2PSEEUnNjgjEVvM26V8USf0f4K/nIKC5QY3qlH/0L4qk9o9ZHEG5g0M1/gbsiv/3
/xyJdJuTv3+b/kWB63gPBY+aEw5iSyTBlExRmh7voWwg5dTcMLhoXrrvA/Nza9jdXRVj9e3oMWzt
mmWnlw4ppUS5XrnTcKdnolwXueosB6wtgm0G2Cq634dOFeZGVVyYJKkx3ZW2OWwH4qxJdxx0c0Of
2DdQXF5RelbXcW6Tj5oBkG5a+lY6fTzQX2m56gqcXJ6tOAs0HFdizFrf0OvSWhtRq9zIyfmsdKgm
qZcp67a3k9/BWGq3eqsVz6kyandlZyj3+mSLu07G6p4Nf36weqJiFmUxztRIElife712rgSsgwVp
lvnCGpPbPtEWcnR9e9A/4TJcj0KCK7Oh9cSG+GLn/GuF1xJB3Ea3WpKsQFoeIkvs9CzfWCNAnmiX
vgCKJBdiuLPK4iWw62/FVH8XApCR3q0yx7siMPlQOsM6ltWdE9p3Wljc5QU8P8tAoB5ojzDAfMWu
Nnawks5d4SYPkageCgc9s144N+whVsAUFvWosRcj3TYb7qT7JYkd34iDJR/UjTsQ9N0Mh17W+F+6
CleT8q1u7Y5FM79vG0qtI0hOx0q+tQNelDZ/Jq7yEKXO1dgHX9NyepZNtgs0aJVlQx6Uvgo7Z03m
1v0YCsgbAfm6IVsgp/zaEMs34AW2lOC278sRbFWykOpXIzuE9a9hnPyyTg6kcn/SSyB1VR5eOaW3
HojTXbqhfkW0Ab8kdq8jLf9dc7YifHJhK94N0NBt3bi3es2IeD8ngmW3oZvspsRaWn3qt8mtFy84
Yd52obWqRfDC+fhn4Uy+0t4renKbROlqnKDopCSAbi39riM3VhHrafraFzuyxD9H2jTnFgq/H6GA
qfpLVerbFMCFBtQJ2frG87IN8JECkFH7RcmUtVCmdROWT1bwWBpgm7JPQgvwlgyb7v+xd2a7cWtb
lv2Vg/tSL0WDfQNUFpBkMBopFOob64WQbIl9t9mzUP9eg/ZppPC5VjqRD1nARSbse2xLjAiRe6+9
1pxjqsmGbTuJ4otYCneSo28EMdAOA0qtNQ6kvhzUwl7X5d3c3AdFt8Oz8jhb6IBzY8ss0Qc+dDb1
84mV64+xCC+iIN2McnY+SZQ5esmValACddt4oZbtpPSx6ZUT6oetUVHxyZM3TlPukkjk9vamVtUz
+u3hgSPfCT31R0N94g46nUWzVnr5c6p+TuwrJeLnVBN7F9Qkpg+v7ISXcjpcFz1ARDvahGntyqO2
s4qHQqopGU3jlH6Eb1ftXhucEw4nt3FnrJq2wsx81mAatNNuLZQrAPf3SmKt9eHMhshinEJ0JnTZ
mjbONO5BgJ8KE2NociKH2VpbRPvs3VahbdS49ZsmfHQyYqONIricsuHaWh69yHZulH5bd1d6/ZID
PdCStQCAVhjJemyBgEMgGOydKeq1LTd7rUzWZuWclTTZXYqOsvCGZHRLgndgwLiitKjYYIZp+bkh
iYfMMraTGtxSSftNVe2lNIe7JjmXfWWcSuZlH9Z8DOqmdMKdyplqmDdFLvyp6LeN0fhG9DjpxkXT
NvhjmmwzjPJdUPcHwhvumdx/UWzSlap4oNYVcAFbH5iVYZYx7znctE0FWaXa6uEJbHS9X6hDutup
akhLcAQQqTu3siNfaI4gLKmjYKQo8QQjfddUsvWoPE/2RP0zr0LHWs9iU3P7UtzjgervVDkMWRWC
1yiYPUeeAw676amT4FDREsslmfy0KoqvFe4l1vEA9CwkLFnVT8Tcr81ouIYVOawyW+l9eryxl1aZ
c28XVcOCXz06QST2epRUZ6LNaq+x5FOO6+eaNO8B5nP4GSRcGVJvn3cBTytDtGijx8TEY/oMlGxv
OiCC7aZLTsmKvVwYM26pKNwc1jbnS93KxDXcKurntJivWyN76sr+0MCiOK0jQc3dFvLWSJV+31Yq
jlXi8w46G86VkTfqxTBpykGVH7D5GU2QrYjBWw2J7IXxbRSaMQr8MOPerZWNHVvrxjkbnPgpg5aD
TiWfoeLBjA+bLbTayzYH3JdM5a2Uz34KZSxjwHhabKQUhF2Cu6YdU9Kd6QK4jQgM1AjDqZPJzhb7
NUmmdenXYXzPmp95Sxo4eeQcfTeZXJ6qif1QR/1tqQeSGwnrVsQ1vCt+WKnFNKWru31eXMQ5FAo1
DsA1GfQrmnw86dXyKyS/L3On3UA0Oi2SofaCkAjnQj4nqx1YlSI/VGYVPFUCBjABK24b83SMJwXZ
KsRsArQqvBI6khdxBIAkiJClLXhAhk4gqeIUJediOXabPnLxe+iM7U7SknBnK+NZMj+BnHwYJv6V
Slsi2eS5DU4Jf0yRSF9lPGJ5T96FNG+coh5WaahNtD/mkJit7FAwhlYcuFzmghrr5we5016lqRbu
rDgIixMMfoYWBkhWOGB0o76n/7NPs+BGmYPHdAiW5OdDXzgP6DifBke9QBW31vT2azTuavUqLAc4
dQsnmU3pZqhphCWyLK00o5cBW3IKU6HDbIYSNlZUkactJRJH/bSDiDYOGst3dq1l4YjBG+hoT5yB
6Od6ozdGvQ6WTyyjJPdUJwvWZaZ0Z21k80xP7V1Rw10gPCzYA6HWXHQW4T6O0rPYZP+GQE0fIsjY
4PW6f9Gl1lrbTMRWY8c4BCqT7aZO3J5QYHwtTJIhnHTe43GFuDjH8KKUvN8VgZHuo8ZMD7k5yZtY
V9q1LTq4rE1rk41dIc4VWzUX8LkVPmXbokiaOdWZ9gg9VW82g1lsMk3SaL88VOPnOtb3IUnkXu4E
F5pFKKIGZ4PywmCdsm+k1jlvMrEbWUY0ediKBnXP2Arko/IhTJ+dknMggLPOV43pYA/1Nfp/ss8l
mJ5yKl3CCw99rcpvOEKeTBzK7CgQXl/30brSiut6jPZzkSgsbG0GCVlUJ6bR2adFS06i10qadajI
SzhjOJtdkPbO6rmkQpIW6ejrUpmKSzIA+NS0k0o2Lu1wsndDVD20kH/XWrwlXVK6mon7uCXaaJpd
zakSmT1tQNEKKMsfM37iQ93mmzrPmk1Ua/fQgy2/b6TX/5mXjqZIvYYuXrNIiW53k5yPHHrpe9RS
t6slkIeLHHqspjNVqM9xk6/UXv3aUV/qFUSu+Pdj379OWf+gA/GzU9bnl/yleHfCWv797yQqHd4U
mkksaYuW4Ns56juJSlc+oSKmN4w9gJPWclb644S1HLZ+P1Ep6ifGEDyweDwIe4CRcXSA+tmB6nvI
19tJACYAhD6LZJ7DHuLipTn+pilfQfIxYgO2d0lCpbTREur3iznVI3acsHXCnoTFcSmTw7qR4j06
ndzYILeYz62ZVtHOBDm6hJWoUr1RtaJGiZXMLf58NaejbuVF/nmCkm55NX3Xe/p91me7TGfo1kFa
3tsaACG3I/FFqSDMlZI1eB2NPBv2pLYg1wJh63RtGVYUNUD0dJr4JlHQ97eKGQKBD7M60jjyNCKR
XtOs03Ph6X2kwEiQ6Qal9MmkZDFdY72G9ySHigQBVqOvvreDBMxo3RTRvpU7aTjLhhis4JzJKqjH
bEo4Z2mz3VwYcmzqO1qgkVa40yyAk1dTnZZPdisjT7QjUwvJmuFcEPmKJaWZK6zUoPOG5ztSN8kA
7GMfdW0LrTxAtY8LbeiMJ1rutnxDoWEgYE+FNgPvjo1YAoWfiKTM7wrNrvvHaWxGcUuGwah4lRhz
OHpDEeRLO5ZoPxjxWAFzz5pMbTrMGZTuS2cOnMcRrXi1C8ayj85G0Edm5g4IzRLBriJNgYG/HhuB
6jHoCCA4kSBbkYGCxQvkahBy8lkLjrEqUIJyoHEGuDGpRJhzGAPvwNoUWFZJJKSrziCB+lc5ZngQ
+c48dSojgKKKoluJ6COTuTXxa06/CrUcS47bG+2otfusxmMD2JcOWPqFAPoeKiiRl+A/87bV821i
2iJ+JaZAUq9Z+4rNHFsi8gzJSW8DuWqfcHskIE0zUKpO0VKNyEGSndZZVyU7BgUiP7NQIbENFZbx
gB9eaFvU1mZ1Ugy5Em6bSJ0Cr5x1uqydk10ORIatWt2pL6uuAzJoRtTebjOYyiWbT7tr1X7wa5tE
SrUanIdWzqtnuM/nqqisezlMpAkjtaZflprIv6h0n2tP1zodaIfciQcguJg1xkTPHip5lK/rEPN7
0VfOZ5wV4VkY0hNfGRWnS682nJLmcFesh1i61qp+ZphTZqdTnNGA0CejfRyMsbrMokF/VHUBLV2N
QMiQyRCDMs9mbW0PwKNbib0xH9T4NC1kab1AKTWS23eMd3AqNFB57ZEimqf5lbNj6cON5Gg0yzd9
1sJf7lRzT8g430JXxVVoF1f9t4FEpo+vwJrF6TSVql8W1Hg8HCkRmsxkrpu8KUvPGY0EHqhaL/zm
NMlNPytS2eQonWmRlxJQmZ7URkx7IY4VR1vZdC7sde8ETXrIZGVMfM3EIPzAfZAMXxc0h+PlzRDI
h77PsxrNeSiZn8OkmfjxTiOhFCC5DSqzaCaKvpghrx3mMWhmTyJPxTp3qFxMEjkYjrvlnEavKS3w
ns62WV31Zu9cjGMsnm0lba0l1MmKPHts1ZbvFJe3joRJEFgxkxZwmaRGPThOXhS+kHtF9tW0natV
OemJCkCgjVqvTBQOvXIoqw+D0gswKYpGoagOFRGYqUhSax3pZVw85U2UihNS5stkK1VzqPiE04En
zme4NqU7OkPU32tmbY+cbPtS9bQuTKJ9XS2yzGAUzdy6IqjN7MUaCjW50Ku6qtatVgohb2ciKudr
CoJWInakVrNTUZA1Vawaunehq/U9I5Q3O9zF9y3jbW/ueIqKbJ4ZBrGqBIMjdjhmGIIJRj1udQGA
85as48LChrCqKtH+4rT223XwdiNqQvIHSOn9hmUwWpktrQ/cGV72cxUN07Mioo+IN8uY/e22uFyF
Rjm1FkpmEpyOxvAztJ/MZBK58D+1Lfb5mINRVlxRyo5uXaXN2RTwUPz8I/xBCrRcFVeKiWYL8s8P
5JBsKBybn9ASsoZwo5VGDbK6DNhat+bEJy4x3jDBJkOkrJ0asmylZW6F2vPu569jaaIev3nm3Qih
EByj0z/6iMlVs0h1JW4jLEIaAkm4Z6ulS2pPYvfzK/1406CmWPw4ICkI/FaXdu+b6sNm3YxLBYZ+
GxbOjTEHynpupo8Ekz++H7Q3Kg1tnI9YO47VDoWVJz30eM5nDs9D46jNKgqLYE9ST/XLTwENeAhp
Op8cWSDH3JF5Mpi/mUXgGozUT21GZdGgfuTS+pv3A8RjwZKiPcdSeqRUy0xD5giXONT1AcVPqJPs
0AbAY9Q0o+P7yz8icxHy8mSb8J+OhdrgoM0+xFuyOAEfJLmnGxCm8Qf3wd+9I+pQ1DzcA3T3j95R
ZdSaFOuD485aUkau3HVtepr2xUxdVTZ1v/r19wR2aDH6LIYfbVHDvbntTEBzS7oZrROz6daqaB0f
M9hH8c/HIhswp7huTKYi+hLOdmyct5BDQuHQHTcy6J01PX1Es+PhFlLfnZSF/PXnb+pvLsexgAHM
t8BT/dgqYLW2FleNadGTluL7kaP9qZQ56qnonPKgTZP+i3pJBnmY5jUSpxxWY0RY7z/EcKY7VTcT
jXUnMt2sDZ+Q19C+75XDZEJGV/v8gyv+eJdwRRgybPgsc6i9j64Yhxroaa4IZa5czxYqC7YIh+5h
+hHQ88f1n0stiwaUGGwsx+5TQy+aHrm35VJ9w1pPh2FN9Gt3Y9kMk0IliW+tZkBL8PMf4d+9QW5+
noLF8Ioj4P0bFGYWsoJ0lovart9IZKH5apXW66biuP/zS/248kKyY3XnV0Zq/CDfX4rmXxFQ9Aau
wjjsNJaspc5s+u3Pr3J8Ty4bGn4KHIL8xpNwpDMrWpusGCvnns/66DkVqYTXPC/8dsr685wxzPo/
cT0LSqUOlGBZgN+/qyQIMzgpDOkcC4hJpKOn6hDuP/QsK51Leyv/4GP88T6hNmBeihafjVs5DhqO
u1lalPG2qyAjY+RlUnqrkZXe6GSTnwjHYZ4zmfXwq4pLmMaL+h8vIe8TaPXRG23HXhFTR9xMPeT6
TVZNildkhKQUwmi/TFgsrqUSYdXPP90f7xnVxIkO4IQNDvve0e2px85kSQ2p13RmmXE0maw9qwhk
Plidf3wKmK+gREbV6SDLU4/eG43MHoKm6jBZI4wEXsJX1qBykziEVP/8Df3tlfiR0HDhYphz398u
fSILurhIvEtZaRgz0dBz9bmB0EFGwEe2uOVlv6+qqI1phBCdKVPx/GA8NkPRKSZSkzLINuoC+pYa
68sQanTytOoDEtOPPyrExjiNVcwEQFuOSQ+JVYpglgp0LQDFPHkMaBUbpfPB5/eDrmPJhVRZKXlH
2ChQAb3/AKOoGrOosGjlBvMQrDpzYHDWTWo3rUypLByCqmw+06S3ogfmKgLWv0yYmqtJkVWtJx4P
Y8EZ6jnxsoX8EXTjbz+EpaQAB7GgFY9encFJM2g03rVVmbVnBozxJzP4iNX54xJAnjSEC3Z7rDGs
Pe8/Axu9bmR3jBMi0nH3JTyji1BGoafYTXU9WW39EKOK+YCp9uNbg54BN5E1AHcp7+/9RQfJCjqw
erbb8LFuImPKV42TRR+sbsvy/O6WRYbPRWTcgABe7WPrtc7Rt02GznSFQlaLF2cpTaiYBOh6JchP
lA5RncAaNwDaEEuhVenLz5/PHx4ZoEMISkz6pOxR2CPev0trbuK8NSuuT87Fvgtn2ha6UJBpFBPT
3rmNP7LPL9/x6B1jWVtC1imi8TsdrT2dE1RxxDLv1lakF7d6UAbIP0twjLtZSQbng/3xhx8jmmOT
gw/O7G+GOfX9G1QrUkx1IByu0pLq7AT4KvDu//ImtVyFFZUiHn4Ixr/3V8nE0NsQVwy0zWkDPrVU
NkaqN55SqopHgl71tQ6M/qO1Ybnv33+UrAcMspCegRCnRnx/1WIG9NbrpNSkTojUTRkfYlO5Kxzr
YEfNjZH3zzrSDN3qb6IStcfP7xxlqT7fXx0bBGYybO8Lfen4AWnbuR2UKTNIUjGEL+nyvIvCpPPS
2RgvzJo2mlW3yWXddMNGatRm23kGk7evP38ZRz9f6kdcncvLoKIDx39sM0mUskAlOedeYhUEB7ZQ
aumF/6Jn4NtVTEIolvOtiqnlaDHI0nCaq5ggVoPgdy+uIwDac6p88JEerXMA4VSD3YQKgBIVc8LR
OhcXKrZYdRCeM/cOka2B6Ty1TWwTNRp3opNdEEdoRsy+sT+yJx09lculIWQs1Q6VOMfE5aW9Oa8Z
aljZ0YwgnHmudMWm0RPPqKF8WktMfttfO4xyNbY1TLIY2yCR/UCeMemOgY0xW68NmUCkfOokX6ZJ
l7umNdgf8X2+3Ylv7lQut8DOeFCQ3AEL0I8WuZEZsYiVqvcwgUvI8JXeKQbXFI01bHrSMNuTLkFa
iQ9AmNNN7fCCfAJvbGljOplUH3ThIBQGZ9L35pOQwQis9B6hwMpSQ+WmN8s8QvRWjY55mVHv9DvD
qgbjJEmVylnDPCfvw22plEukB7KePH17Av41A/wHDvk3i8EPSstD+Vv+VPyP5rfsqWDVeCnauJ12
X//t+9f9qbaEjktniuph6ecs55Xvs0DUlgDcWDGQhVNd4PT7cxaoKZ84bcB4U5FMLy0ZFta/1Ja0
HGyIbLQ1uKV061eGg9a35+rNramy7fOaOCayGXKPHicmZP2ArtrAfUscxC6J97XQDmFVPpeVSlys
mrEIICDTzNsusE9oRp7g4D+rEjfT01MwJybRrPJnq1IsTzJRm2vjS8h8YsrDvY4IDAlQaQdrJX5q
WvURufPk6XFJQuqUVR7aacRvTbMvDIJWIcB5ql4/IctU1W1y7STnBBEKVN66O1XrwPbN0itPnArD
68awT2r74rxlXmJZ5KZ5UbQHIdBtat3PNcT2ftB6KupJxODtekpct7HIo2NKQWwo43Ff1kkgvHDS
S+IJ4/IqSE6xy9SlZwSrZdaZ0oDYqOmBaDtH32XX2XWywkmA3P+1vtXkK8RSskvCOb9Cp3OzeZ+t
s7VxLwWrCenaI/Kn6poGCSrvG0nxyMGpCfmMXyLlqrgmX/amzg6ldMdsAUX97CJlCF1JK73ZzdTq
rE42srCZqnmNNG5IYlyUWm6Uz6tdNu6BmmzN7rKUMAyt6444dMXNisyD5OQqGxIBWhXMrtc9TF+k
R+lx+iJ/+13+9vvya/TUvn7/NXpSv7Sv6pc//q9/TZ4Y/W70L/2r/sVg9UE3obJSTYe+WQfT2tnU
6V4l61p3iNokVFDrQG+cZFX+mBErt5bp76nlZ6R5M5A9TssP2ZOueT0asfQGitrVKO/SlojZjat4
5S6afdLXh3DjCCAi50DuFWM9RCs8CGZ5LmpvnM/RVsD74HtZyoZfO8aH5bktthYTlJmRnJsDOHYL
Yx1JPtSDz6NnI/MRmathhDyp+erFEHk9eqNwO8d1HntPP3eFz7+zn0rdJwjVetzkYptUTPXOES+6
0eRr8ibsPMvyzHFNWuV0wfuMAq/GwtWuiNUeXP1muoieA9RUzUVO0HRxMmJPOg3IHtlGHZGZzZKf
cRVKX8LmPDf36i7r1uGGLy+ju3G8GrVHozi5MOV1Ij1wq4Y6yznod7JsV0D1PLYFz57KNVxlCNeQ
OJfY136Xpqup9GL9VKBT1caLqNtq/Uae0dWsaskveMMIky23rc8wFngS0hevCjdGcKYFZ9WeFL9x
TdJiu7cvHw16rw6OzshzzkV7EkV+WPJQe5N600gXTd95+dK3F6tEvmDcN7xGN/HhbLVe2dmJ/bqu
x1WJ/PnpTHKN2KXT6niF7s3zmiT5qkF05DUHOIgNM0ff0fYCncGNdN5HPt9RnXwj9JvJH8mcXtLS
1X2avwbxPa4RN50wCO4HTyc8HltYw/Bbl5FiGhzdJcM1YGoTK0V+7SI6lGGKSFsnOs3ahIzwZ8IH
SRQ+EYh8232BDrxK9w4H1IDxKK/Naf3qQn6iXI0xX92hAayv8vo1xbsRTl6ejb5F4XE1UxtEFfRL
guFsFphzBIhJI2+LrzESOWpaD4UncXxLbq2HAI7/tr+eo1XgpfETTdxxRxSuxmjHU6zHNJi8yHpx
Bum+TdaZsc2q3aSdLkTIrHLt8CZS7nXb4J1uCnmdFneFfCdnfgUE72A/qQmt5YgQXkw488mQnWpL
6rXtcxR3i3WXXcjTDWN+vVr34b47s+4H1kPFLS/zS0eGTuFOS+b28j+K8+6sOfv2x/zZ97+RWV6J
LC7ceVnQyMr7/v9G4zUv5RkMzmbYsTDOp/P9hPI8dFOmywzmVkBV0R5d1PoBPZgyPXPbA3eSxucm
Q5feHIwp4066l2SfCKe445mqQfnJqEVRbmQyWe7oQ6UrS0heGO7CSuLcRzBksWswUzmG5Q6Mt+3p
BLN6VO2EcZv7weAP9iqlPZzMHXGngfnQyKyrFG/VFZ9qQYuMzFawawY+yeLZdgOuvCJAdXZUhKRl
7wpnU5JH3bkMrp3qIRvMdbYqsJ1ZFdnNrvNk7pPnbvDqtPF0oibLgxneleyJAdOxYkttaFm4f9bz
oUJbrnuksY7qQ0FYU8sZIOwlBrejH9s8O0gTbHX2p1S9aAklzpFSSPUTvSi/ODF4aOP2XjdGv4Ij
4rTGGhuin5TBGnDea2hkXpWwxNI2SbrSJVl7laq3gZI+s5t/TjJGDqM0ujriFKQ9K2rzixzKaNCZ
nqxP7jxfyiVj97D3Qkdz7U7xOl3ZNYXpS1l1usTfGhgLNIkoilL4w/A6hHu7wa4wbEwT5nQsR3jy
LyQNYn6EzNZler3Sp/gyNgrdl4gJH+OZtjywL1dpCDJ2zvPxWkGgSL6In6o6frp6RcnBkKAKc3fo
57VEp1YaH9GLHtJE2RM0em5l412emV/VAs2ffh4V/4nS9Lx6Ka5b8fLSnj1V/2upar+URIPGYdT+
7/f/iazq96J3KfXe/Yf/rba77F7EdPXSdBlfyjcKX8rlX/5H//L3CvFmql7+7R9fEHi0y3cL4/Kd
kAyKMAF6S8LOP49FvOmK5992zVJ3Nm8Lz7++9nclmvGJvgCO7GXWuzSSKCS/V5+G8YmmxLczEIct
dM6ca3/3+pCJuDSCmPFDTcB0v2Bwfq8+l7/SQAsRt8MrZLhm/kr1ubQH3tSe+KPNhQJBF58+JtOl
o+OmouazUxvY+SyCYtOOnPihjB4SLX3OuwizA7iKNebTNx/Uxfdv/1bEoBydNL9dlXk/PCrahhig
jq7KH8Qm0cTGSqna0m2JwqJsxTk3xflJr8eHSZSsX6a2SfLsAq6BhbqZDT4V0W1SOKwmMs+8XCT6
+tsL+9cx6h+/35U/PUv9+3P321nX8Hz/dYz66+v+vJuhxULSgkPDlP+Nc427mVElbXcOOMRT0Tb9
6242PoHSJ1lI+9ZmM5f5zR93M3/Ft4FOTw+dZw4J5h+P9e830s+ElsdHqSV8jjYqfWIYALRojjn3
EgnIqIyJu6zb8ESbWOenJCCPXCOhYFYVPBlJ6g9GdO2Q/ivN5rDtEX4g1sNjQXL32piVaTuG5q6Y
eR4awy69f91h3w/cdP5Bd2oMQ2z6kDZcRmQm/3z5/D9X/rV/deev/u9v97glX0Tx2zU7wrub72+/
5Z9nenRVssbyuGQNMcb6Y1XFW8n9pyzLKvswZKY3Z3rtE1wRB/wQX0UTaOl0/3GmVz8h82DKx1j/
23qr/8p9+H0s/2Zd/bvP4m0vjaAwTWS5ULwwB6ssDGMbYsPyIVHN27iNMVoPfbSBTHpmZNJlovd3
1A2rLqRAMHQsUFqUuqJDlC+MQ9enrsWoo3OaQ1o32aNtj4HXSzoccyYtLqYgddOP5r0mcHjEGTjh
ScEOaItJP5dxD/hJPL9mRvgZA36xnoif3ktZQHUGeVXO8quhovLKEfxedu2Ecawv9V2l0B5wWuqQ
CUgHQLKI8bITU9r1paivhIoaIRoVxLRdPG4m1LduZgHDIcZrXY6WLwrq3NzW106PBTOJqgs95hho
kLbkAqO4KXXtKRLxocjNKzlCpGrIEOdrG+liEh1KNP5zGd8BMrnEhbGn+XwWxeoGVfDs52nTYd60
sQwYGqjNpJo9Q00InLKcjS53ql808hn+glfUqtgfQ6wEeE33eTfvp1nGb6rTwM17u8OVKL80UfbU
BOYhjMaGFoiEI0SXUtSJwliP7dB4SWPvMGLAqwXDsS8qCkal5zTRpKdaFaZeUDjXaZDtSgdLkxrO
m7wtxxfR1K8oOhovMsJlJjDtWgVrUUpcQGE/VcG4C1KUyuoK0WHCgMdlNuMPgXVexNlrNwkGIlXX
emaRI2+1RHVuzmgiuozDQpJkODsjmeK8Cdtmp04yNAoh6YdCcICnnSk2Oh+h2xGf7gfyuC0bxboe
lGcLVLHXRU18MsXRdRSqc+naRV65Brg7jP2B2wEMuY/j+TaPLAgVhDcASQz8uhjLiwlN5b4Vw3Ax
L1r2Xhqkk7loPjdN5GxyQkxsK/vSF1q9RgXptpEa+LrRWye2MScrgcXutFGmvYV5ciP14y0WQRw/
KbMZDzAINXznljgxKjXbOlZ+nibNDX1Tn44fp98OH8gr6ts1Fjcv0YgegOoDn1LzuiLy+yp2o7Da
lTRqxPSIU8VNu5qzsek1+EHaQtkIZqZ9Xp3WoeoV8ueeI4iTjL4hcl8KSEVCdU6qDvx3g4cDtaqd
bSxxIUfjZmhPEgdl4iHtbDczEd9od3psnBU4lANbpm0kKecE+aou+Te+DGGk6AFQ3f4X7hzvSur/
HjU0y+4/X/3/PXt+Kt4v9vz770u7qnwCMMnirmA9XyQDFBLfC2bF+bQwxZmuLfo1gsH/Kph1ksKR
v0AaRKi3JLW+WdqdTwvsjBgqRVsaufzVL5QYfJ+3BbPKnFReBokQqhZBpUpF9XZhr7s6rlHCh15A
0gROJiyOrtUnkl9mFR7SNx/K3xTKDK+OL0f5j0SKMQlOfAaMy+jrzUymNsCXhFMaea0o9YfZaeNn
2aojAEpNV57Zkt6168EuEKGUuTo806fBaJ+Fan+YEswKWwgqjFYx5CbnYzCFmR9GTefAi6mSS71D
nreKWjNG6kzI52mjt3np5UU17PpOLgovdjBSuiO964eUaNHA1fE0jG5vqmLywkAp8TeqSX5nRII1
RBGJdpmaoryAhNjzWmq6JqgYLXozBCz0ONzs+EEEVbgbaLrgsiNH1/YaPRlwOsRVZbiyKFTHa9NA
fXQ0yaq9abKiuwZpBB1ckmLxVRU59lfDkJZektRq+YpTFxwLcDv9IRRZed+MQX5agrW9CnHIJ9tE
m/TeI0uzIoR8qMmpkgFiSa7U1fVF3zO/IWRzUvqXxEpr028Z1TyGpWOcR0G09NHZBx6wo+I96EWm
mq6TqQOqkrmo76COjvF2VKtSdyPZCfZWChcVCDh/4tmVVH9mehrcxw4s/BXQhwx8QSE3gzvM5NB7
iTTLT7ocN4uaSbHv1akfNdg6bf6c51M8rEt9YrvsatzPXiPbABnG0FEuBynMta3eGo1B503pLpNB
M8mVJ1uvRcAe23QMLb0nhXY0u84rBmGfctdWuHnF5NwgM4wq7heWZbTHFYoquArmYwS4QcUYoupP
Ut5IqpfNiRb6wEEjsYb4Vl9MQ9s/JwKCIm3cuWW5jrvRwLzQ9LVLvIZ6C5Uci146jzgN6nqONm04
TPCNh2G6bauhKHj/On5EUzf7c4gkGLqbPqfLHESlQWwUXuXC5My50ZiVvcQkVhY+8LKl88Its7dF
NGCxFLb5FTMIaIYpm+SbIsR0tCQ2CDo9VU+LUJFFQ88k67sHfVi2KnWKSHLV2EpUP4PR/chmP9Zu
MJrAY0UpKPbD2qIdqSOrMdxAH5x8l5MDSjyXnk2Rl/W58pqq5gRft1ULDcdLrN4ZQZzfZvJMO6gu
E8wmpVNhiYqCpIVJNTWaO1JG0Tsyp/o6jG1b0PLMu3LdcYUUXwP6NU+KY8ov0dvmax2D4EPlE6Yy
3Jkydtx+1mq+PlYwjhp6OlcMU9omd+3Z0F7boMuBNlcOMCFJt+gzq1U7lisTvrHlo6PTNbeUJsIh
B3lyJA/3ahLvWtj+LZQdoDg+Frr0zDKQuNNPxCjB9ZXcz6t4pkrT+m72gChpoxspqZx6VSXZ18KK
26cKhm285B5hmY/sIXscppaTvNpVgVgFvKHQ1+dQexk0gkfPkmqymvVYiabczJESGyeONNNxpc02
+Cr5QMXaiOv2SxYtPV8YQbJ2BpoTuWk59jaFpYg67BTNTLNcNzPzcTbB/zIliovJq7K+uAqxaeEH
Qf94YTiZofhzbas0v1LNylf/hfvwu87W/39dLyQN/3zP3j5xMHnfG+Dff9+zJUv5xGYIwRdyAT97
ds3vW7Zk6Z+Q1iDeZLwqvwfaqPIn1iysHxzf6HQR7vPncUyxP3FCA95HShk+F/bbX9mzOXi+2bNR
xxDUzfSfvZ+pLb8dtZtmW2gS7ArLpy4bBjcu43ITp7azK6dYx3+hOuUZlKewdU0elE1vM/7/ftd8
b0D+zU7+vmz44yUsyjVeDR/T8vdv9nE1wckoamH5YYGfUtSa5un/j70zaY4bubbwX3F4jxeYhy1Q
E4tkcRJFURsESUlAJpCYkRh+/fug7mf34NcO7x3edLilZrEKBdy855zv5JXFLSD9j6DEv/wkn8DO
FsTgZ/3Rcuy1nZEqc/L3yrLandms3i6v0ER+89H/i9/nz28pbyocXdACHtvIP4Yj8hBOgT267KF1
Yd519WL2SVvXGXW75mC6B5si61PbVsbFn0fvRc+1LQ5//RJ+75TZftFt0UMhOl4VB3V/e4m/eUuj
AISvlKy5l67t943f+7flkkb0Q/YK8oVXkU2n+Pavfyg9QH+6mKgi4t6JNwDbAOvzP/xYW6UtDg+P
7Xojs7jORW5eGW7pDMma2w1Cwmx12dXQWRMQhYiGNOKo0ObiqCnqu2ww3OdmNeES6qL0OE1CO4hN
7bdvhSAIHJf1BoyQXeRct9baibiRKwXg81rxXMLkNCMMgO3wmYwqYBq8UpA8XZi7n8yQvp0jOVce
IV0ghftN5j0AMuaQajqk1pQ+ow7JL3xY8jEoHfc9LNpCHxa2w8NJScstE7+N/MdsiQQYmtnzHway
n+rZLWZ0tMhbWnkKxy0V6C2pe3HKKB+fC4jtnDYlaJCwKiw7sfyVh6o5KP0STLkgmze7UXNJx5KQ
qR9UfbKIQD5DWhtBj7qlSz3tlDPa1Z3LIwn2wfjmt9L6cDLPBEatJue61mJGLcJdo4HwmEDhW5KB
TeJaOrgNR9JMe6x/EOcCmadMJ1CTs1iGJTsMxUXhHOBPNFtQrjDanR7mkVD+MNhsPWryiruhZiat
ujVs975SDpHXwFMHEQYdisu4ALsq09HDUSfmT1mTobBbal3Rf8o1vAkmJbqks0T4gXbpFQkyIpA6
W1guwG4LI4EoUkYVf13mBD5DP1KA1Hw3vMh6WnFDi1jPeB4Tmx33jzYSLo/0hbAkB/NC31edfq+l
wNLAXscd4y70csaUcG4/0gE0y2r01qkzJh3sU3cQD+UQ5DdR70dfukzn36dOUMpHF3SETSNcnS+l
o9sjPaPDMXCN8Fqh5OlrCZroFbp9eW+3Tt3Q2ozWWo0RcYVgduzbeY5CooBwOB40C+COCWP2sTrM
mX3IiloolhhBj+FjoW9uqkx3TXToThdaTkciumquwAfXowDgYRv556bQyNMgYI29cJtoPGUppL2k
7GHChjKc5WeledOqOBNB4Z9HlIg2blaIHefZlel6ExWzROW1VfRIwLXdQCaRkkndF+uRHLehE3sJ
vRa3VoVzgL6Ldd2BaPfrkzuV2burF9+F21Uyidppg+d20IMbt1EtP5qgZoXiDKup9g2EsDqxlW84
d9KZBrr1KhQlasX7+iLdCiyxUOn6uIxL/RoOq/2RDTW4mpnE2MNSy/AuL2TgQzdpsmdsIlzjcrL6
7wA1q/tIYI9LMtq/HhbImhlFBmaJKi8UJo7QM7zPrmGqrx3z0Q+y1+BJorbUX/s1TN+tzJxbbi4W
GrM3VT5FHXCMTeikvgdzq+wWMyaYJeB5BBknAFnWsxVzLy/DxIR0AduxLvieWAECo6+9HL+DrqyX
VKVOwQpvzLgGlVezX8KQCOITQSj2w8Ead8W4DPxza7BHy+2RD8aB6G4fBDlJF9eEHbiJFtH6CgkD
3Cc55+rNy2qOxnY+wF+q1DhzhnIM2znU2jYwssuws6kydihWTceO1Q07JbivcLXK7M5petlv9lkN
hA0XuDqOGjhdbEyom0mTt0aUlEJM+YHrnRPqYrXo9IOdpfxz2rlz7OtwfoOmYgS7AtavuTfnht9s
CCASAf9ws2zfyo5F4qwnMz+7qSi8pJmkw9qzCKu3MHOpuuDqzeMU8Ddmm67GE7NACU5K8Egf22Ha
3X78+FpmhvmpNbwy5RsRBmY8e0EvYdvbE04i2VjZjh6dLkzsanGCXdR1RbSb+sr7BBdzCE5VvbED
yLfo+jzR3OInc9Fh/EK/A3xkViEFRn5fWP/mqfb7LYNHsGBje9vIlCEb/J/j228fpYgma+330tsL
sJT3E6IgHRQGZzindG9zOXz/64fov/xxgPjZzyMTgCz8/SM0rLnhjVXp7Y129B7gitZWilVyLZtH
N+Cj+euf9nMl889d/PbbbYRv8qIe0YFtCv39j4O0t3bcQty9XrPxIQ/hTxAWHDEIm5g6R8i2ldMl
Uy7ltCcqa1bP9hBiIxs0F/5+iFi571o4+ctuaHv31oQZB5IqA0WUcEuuvnfasZajE2W1v5vYDi8J
N5/BjxlJi+ITHWesa/76V/o5sf7+VzJZd5EYxZy4DZWbrPub2cfyw1HQwRjuy5FlQOL2SMXvbq7J
vcxrEfmYAfDtXrFWNvvdbJl9B1LDNrxDy4371y7L/6qmf9+Eyv//QBTXPTvMv2EA+Nvpe7d+z5hC
NnfEP9XT7e//ckBidelzkiGzzBWI4r5F3X9daqJXcSvAH8BHSShxy8/86gJwvf+xMfdzPLK348tP
ketXvYp9J07tbQiNqDxgKxn+JwckDOxcMP+8oLYOUqZ5/oMoY3i//T9WUs4jsobSrkxcDfMghvQJ
7CNVZXhrmWuJUQm62ytzU1bEq5eh15Mywuii2mxGwEcmkQdJM966c7H6v9GEZz33qDpyl1Jr4YGd
7zq5n9eJxQB0Byvbz+HAM8Gzyza8YgYGvmTrme6buVfAOGY/7buLZ85Vuov6xfzB8m8q+asEi/aj
BvaGV9woPxtev6XAfVSXBOhf4LK6gfsU2IPJzYwt8mfcMeKly/IC0+YYWfDBQ+9pmnL2ZVCzuo1V
MaurtGzGaZ96DKx8s23rZAkN9qWtIvMcLsDSb4eI3qGjsvvuOtSTY8Q6LKlBCsbuWrhl9GSqyLoV
C0g5zDv8Z7f+1Ms0pvIiFoCKwHZ1gwfK0QqD+wg3bChMe8+rL76kWdZdl6o2WOH5rD0SUUxgAcyV
1D4MAhaX+LUkmhv9jD/6vFLpdenyvu/awohMrFUiEjtnKrtw33IHcE6r25vpDTlQoZPFM6G6t2YZ
8eToGB2Dhul+onAXN+EQwOXLCw/+4TB5RKh1md0asve/Gp1i8TIGlf6oCzP4MNxmXRJdFe314LHO
pF1ABMxtMoxiJ1R5CxAtzZ8Dw8ETOQXVHOw0d7+LCtVwIfiB5dcO9VwmAfM53PhwmDTwMsu+8Ysm
/Wp39GfEYtup2Z2BQVVu22CSJd1JATvrEt58xLC1qEbGKeWKZ3LDbN75XjTPMlDZe5X7YAPHtCYm
1yq1vqiwszL8dA29UcFCGyk/2jS35gHG6hg8lHe/aoGJrm6wqvDMLSGwZm5np9e+P9plvNY15/Uw
9a1rCRApi5tOMNw1UjJ1CT8fnvTqbiyZYMSEu0TyirmrlldQi8b3UqrpEvhr8Q7kfbjMvg/7TOnM
ullpP7Xj0fPTpyHqsg0M3rMA1i7FBWy6LAdMvkEz294f/DLnGybV7VAZJnJZwJBar830tc9QEpIV
FvyauJUilgpBKX8yog28Pool/BBSGy8hdwDGlVHOD3adWvfjbLpDAkWFrtnI5kt3QF1cjhVJ2man
AqmtnUMXhLNHN3XWMz4I67PXBji8C6IOn0I7ZZHeuQsdQd1SBaiqtBZ0sbEEtcRoVjUdW1Qj2/b/
84yHlUztN5NjS5FELPzuiyKqXsRc2h9Rqrrv1eS01l42ijduKR562ny/KM+avoCGKh4dIPysYnrA
3Ek/5810rHURMtYC3X9MNcYq4EhWzwzrzZjbZmvxFTbhsIsSWZkDRlcrrR4m8I90MmWrmQQ8kTtn
bF6Mflg/WJBiMB/hRJEctky2tnVTGUBvUO4AX+GPZ4vhngcy4fYubGnmmZrCfeWE3uR7e0mtket5
Cjz4Q922clAgeqiBWJ47SavpXoaU6+xIpy7uIVzGBiSMYVXv5aKs96xwQOrkEIr0fnY53ECVqEI2
GB3C8LWXRtbnbmw5c1a9z4kpJfj/WRHDEbGfFpm3Q8P3b4J6xEw92a3RYsQspg+eE1DIAZ6iqZKp
aK6NaK27hC8Bi1r6sqlZMmA0vvS1Te4l8gRWyGFB7Y2bCXLVDUCIxQMq5LDQN+aNDC6xwKiLyrrq
Ax+QpLd9msaHOWoVxM+19x/toEU9nwvHTFzOhpL53OFpsHIQajeBgM2T6KOuOLOZzuckaFJpUKSG
PSeuzNWyicvIekmiBmj+qDPfOGm63HTSzj47c8U96jN+jTI40o7ou6fKycInoyy6KFZ+U3oHIzTN
CxeWokCiG2Tz0IqUYvCg7zmPW1TW/ADFapf4/pUnn9ZmLcszwB7DeKZWgj+OYuNSW2+01F1R4z6E
11nkZaQdGisy9iMP7a/RFLDLgOUeUFQbBLAZDbIaF9Mv1se65jPdwXMbSU0E/vw+VlX54oOjGk91
nQbXqWuVQ1yJfvwYcjHdaWPw22sa1LMq1tFdziCp952RY6kX+AIKTj95/m8qp/7g7+O5Dr0HvAIJ
UzTV4I/oF7ea2EWEAlzUIDHJG1l+xXM72AEvzva2rLxdSRDqepE6+GVG/e9U+Hf/L6fCXa14Tn28
VX97/N5woxcfv50It7/768rcDzGGbkcSuqqZ/Qgx/t9IaAQ2XjoyRlvYkIMLf+AfMyGDJBlT6sO2
48yGgedf/ToTWgGrds4FJOo4zG0y+H8yE/6SXv/nTMi5CSsXa1UsmhtpajOa/u6QwTrIlswu094b
ILxcy7Ezl0M9+PMKqqOUn+wi4MQUUjWcHde0l/rQBwMLARoZSpweLIhxNxdZfe69cuEPRqY+jtbM
SgUbkXijSyZzAAHWzrdGpY3aFe64qrhp3PG5kvRvJcGUovHZQwYYsW5FV12588Ihqwy68FlUVl0m
5oIymejBgcgjqtAtSBnJVgHGWgzKUfwefYvtd8/GQ0/RGEdjkMpESNjSx76W+PmDJjAvlTXNn4Ki
t7lxjKESzBgzeK1u7YNmz0yhv0cjdvjGM6r5U2eKQJ0K0Fnzjo2Lqy9trsZsl+q+aRMjys33PIrS
b7LKMbm7OYrqTtvT8ARbuPRvK6tvoqQw6xG4sI7Gs+SGuRCw6mliAK6r1GGsVhv68DRJiiazfiGU
kw12dxisUKgLbmYU0UppZ4wXc2xp/QhmAjdONXb32qOfaDcNq3yzZuqlYh7f/FYdVeIUULheTRbZ
T1F3J1NU1OrOw5h/zWEm30FqAywjKKTtkXRDxfi6jO6ECWjqXnqejP3MMWAA+mxQERWdAKEVn+xo
Ln4ufNSNI3LNjlbM6jYNtPk2BaG8A9EYvBdVhrE49ZbCTGbamnGoZ9JlJTou8g4f/fC5QXEJE6fB
GIwrDT81nk3DeWcJnS1xP8v1mVsz0s1EuYoZU3SCEaht8xo+r7EaIoFJbzOaNHazHjKn9YIHwpy1
gbi8au+4GnXrnF03z4E9AwqmBgvQiIpbz+ofDcxULUVuxHO2fZ+9c0Ejfw9LHhcX8uT246BJzN5g
0bP9UzMS/NitLptinpVpoXahmsvsUAJqxHSAM3K6okQHQVvbiz3tDL4XAzzpuckS2D2oADRPg7m3
dAur1myXnESR8sqClgOnTI9GG7q3rq8kejTt3HxuBhubIyd4Wx0KsdRICnU/PvZWzhOpTwMe/Gqa
NwUfwk6cmXmubypWFq/SZhm7y8c5nbn3502DU4PdcWIUer3C502vEOEVYBAdSVxrR1FCCuFvrtoI
UmBRP6XTSmEIAk4GkS+rAYcuJefY1xGcTLi3sG9zepsL0jR9l5dx783G504gr+2ECrzP4TSZL5Ge
8IHV9OMFfOLKY1hTKVerIL/hbBvsqKZRL4ZqiL2r+rnkVqy7g23vbczbCnzRC7Fga9uMd6oGDkiS
YzOV0Nv6NA3qOxu+bkTs2Vbr4JBZs2tGlSPuR1jwP9fwcFVZydNg13+wzwmHZNp29k0WLSBCZMvX
Jti2+vlYeBcag5YpXqqI1gnKsNUh+CkGrNkStPt+0wgAAnf5zvopHYw/ZYT6p6SgfsoLtodsczCs
oUB2QNrEGUZsmMOzWyJNRD9linoug9sNa9gkRuD1PpfRJmpUPwWO9afYYW+6R6tM80NtWgjBFmQR
SrhZH4c/5RKkBKSTeVNRXCkRVOzKs55YOgbNBSkFycXMvPGF6CfDC3hZLDWdvcA/LdHzmp3QG+Nl
AtHOCEYZGKYEPgLKE7Mse8/ghNzSBetNMU5KzrmdLsi8Z5iA2jisjTo7uDqy60M4OoU8/mZ/8i9U
xT/vtXikkUYAHIvmC7JhW1P8Zq9ld2Y+ssCf9jNYpQEubYeDD0Ex2I3jKllFYhL1bZl+nYrcu7bW
iqSZCxzy8NevY3NV/f7Jx8tAl2a1hrv4T0wxR8yOWFmt7deRw8s2XSVlaf27xSSP/j/8FA/lcsM2
4A3cFj2//2VzDFJT6ztoTrWyziEbglforP0zoTqXoeIfi6l/8cb+Ua4FR2GC2UAUDj0mQVz2v3tf
K/rZrL4Uzb5kj41D1J0pKCisiU85GprQuunaks7hXNEYzqmI/21ZVmHuf76M/86Ef98G6398IH9K
qcffyzdKq347CG5/4ZdB0MF6TiQCxhTHc3JCIVfjL6tB2/kfa2NP81X4GQ/aqtJ/XQ16Pv/KxqvO
KQQZ/Gdy/dcx0LNwSdpMgRy3yL27/n82BnKV/O46pQCISdDkp7CH3BIff9wN4knDxAeIZmelOJb2
gn62gzW3lPqNKzugvgnj1Q8IhI8WKTgjvPLQbSiaEVted91wwSI4Vm71tcUpFVvRmidr7Q2JXIyr
aGUxYzc2whe/CKOj+UBgdDkpdhdPgWEF+3JyScHr7twWirWjNHjumSxmZvZUmwvSIEaX9eew6o6L
HrIfTa3pfqTkd+eSMLryLZ7U3JUR+2jvGQQmwHBoCFoGHOFzbvIPMwPTCWfwa+P2D2y0yD6PPYcx
MsNVuX72ismFw5ObN0FqUzfjZGSsg+GAq+5VWEF7D+C5v2KTQ81igLKwTD19F+HX0huILoZEL+vg
x8hGZO9ps/7mSas7hU77VDJ0xbCZbu1S8/Lz5RVy71PjWm+UcRDYjUJS5ekX6ZWMEa5WF7sWBs7l
fLyeixEkKf2z+SF0q/FY0yacs9xYwdDmtp/orpWfrZAGl2VV9bfFNfzDJKfulHtucAz1emM1Rr5T
hhqTJbDqvQ2j48xYS59ECf3C8a3lnFEzdaWUgefZn6Irwx/Z7MGWbkinghymIXl+bgv3W1SI7noI
+vqAmuWf1yZtTukavXnGelf1pB8dt7APukLpM6hzJWDYmXtj9mpI2fg+cbU7eC67+9nRxa0R1F+b
2tnKFXEXXC1tPezyXlIqxRrkJNbxiilpJEg8wriuqX+jHMqLM7y3bDDFteisrxGS4L4xxK522ZBY
pE75SNRuha79aaFO+Z6VZffVMss1EVlbnvKpTa+zljsvIn/O4z8kyz34b/gh0P4ZQSzjJqP014WJ
TBNVRrOPc/Ca/mbK6dKz/Buci+esUi8+OUyuIpjbHdu89SQ763nuK4L6FPO2KjfirctCZe5JY1e+
U5XA/Q7y6ZQ6CsysV1Z3OMoJudcjeZEYXETEN87tPw9z6aH+0vB4LsXUXudGqj8143qV8k0hze5W
Ce/6dceKfbODJu3aSiKrZEI68v59Q81f64YnxIzwDry08yENLj2DDjjiAyM9O+bYHOh/5KyVtwtw
ZdsY6NaYHQ5urdvG9EIH+9pida8QfdVAGaNBRF/IeSJf7mhxK1MH7MnQw4mAUvltKpZLpIb9KPtj
LZx6R40jPV6hTceIJ02aUFidl/6Ks6S22PTUWfdlaDJ5r5qGIcMG/T4VjUhSnaPLOTQpFesI8WAc
Nblnb5jvXU/cBL09Pq1Qvbcuq7rfR738Yqc9oWk5nAY5nktkwZ1VL+nRbY0ackAI1AAOgncesS6z
w5piTrfTMc/gVpTkwJJcy+HsBG+BTxGY1q15CgQ9pPbSzbcMmgOXEoPLIXBZ6I1WV2DsXI0HmPc4
i7XkzpLbVZJPc7rvhP/s851e+xwtwA6PUaHSqwyXRsHMgpYePeJz1YlMOYKqyKt2s6eCwwJ79FjJ
mYKQ3pD7Ikyjc5tyOI79zPIudZMaj3bOfSCXXnpf03cS0FvJwg+7sfCNi8yjH40mFd0QhNCi+Oox
3t+unMswwPq3ZjB5pz6A4yxTTc4hTLEIGMSPY5QWL3b1VhasfLaBXjWc8pl0v27VRQ7aAIHft5c8
9MpnK9BhYlBwGs8pMO/ZaDYGIwdlwCXN0XF6ltz0FB5NnhxNTMtBsddqGFm3goaM89Ldu9KJYDTh
CuW4V9cQ1zsNvSPt35j0Y5t24iK37lREq8EygqhYPxWbda4LzjP6PeXlCdXpe3cMeBgtiYx8uj9I
9Mx5mGgQKKPfv8NWQv9HYo/ETcqIO7r2pZzD+ywSZ0hqcatHvowE9Iuw27fLYhwR51E8tIdNeHxV
wrgb9AtDMnM1DgO5YJeHsl0vKANlCAIBJnA8R8RTA4wwEz0qBm1S3I4SDs3fTNlcSetdy/B2sUGI
47BYcdG2YBmC3DHvorp2bjhh4lkta2ASjj0OO0pVJ44DdXm1cMf91GThNxxdaoeW9Zw283T0aOLs
MHywMKwmCmQXr9XXGrQo6L8JYc3Mf3BxhSfMAoW989pGXLDJKyy2k4zTwaVamC+P8YIDO93Jokvv
sEhzaux55f3sxYqF/PVSDbd2jgrAsWvKTuVQiFu7XejFAq2jjvkCHCSY2vCxqcPszfAL67MfCp4/
rQyGo9spYSIcBuJ2dqziHFVpe7sy8n8ZpHOah8V5z0lRJVkv/feu4HDXjzkXTTTx4HdmgzLhwfZO
PG24HxcmD56GGuRTW5XtJ+zj0WUJzOaux0rRQpEnJQwVrDrSzdRyuW3/H1Lg97qbVCwi/6obI8Um
n+6I+0J6X2yjX66U7xUxt4JzzmT+WhOR2tUZLn6KJ/helt340HXNuu9NsSsGY/1Y1zng4GVj6Zrz
Ud3kVo9+xs3+UDvhU51iDgcK/Z5W2EfXCu+JIusFlne1rrKwaQ9BHUFG8331rnUe3XJhfa3R5CgW
sjMErMgzr1pRloKQYPjIHim4gBO2kqVffcKp4pKG+atK7eFqbtbXylOnkqYdvgsjKLCOlf3EVuUT
NWbm1VBE5WlcqupQeXP9olTtJaQ/Ij70vL3FIubQZirWlA3wFMLqMaO90fAQa+A/HATmfjSPPNs3
1bCCIlfdcVrzii9TcyejSsVDkZlgZMYJZ0MEqEMihkmv6U6ERth7R15cICEqclRZsLwJndavVSS6
g9uE8zkFMFjuwp54IWGxbAf5PDuNkVfubSd8oBMA/06voBN4fb5vomilQbESrAsn9VlZ7HY8er1i
9gnhXugu3fVto0DWlDthnpnWuts+QwlpmQ6BFXm3xgBwCOTWM6I6hC7vqa3VVyq1nkqc9cIMDsOg
78seGTr30/vMSsUVHyKKI0uinWUpmCkQPda18F5+JhwWQUtdiT0sbDMflWiszjSa6PuaNkJ/YdEk
C2p5EyWGd7mm02XtLWNixWaVe68Jq6TMs/uBk/RLYLjes6PopvQb1owYbGmWaExKBkRWfyp5F2+i
jFYE4XHcrnVA6lMvHQUgk10kXqQPlcXKaNDp/K0ge3bdhsbBWdmlDbjpY5mqjwy7/oDCF3tRcwiK
CYASzEMO/P5Wci/8Uw0YMPaa5jGY1yu3WL7gOL0CmZ0zA7j73g/p3nXPNh1keC5fJq8hdWle0LoY
5ebsaPqafm2TSTdcNqviGB2XvNYnleafpe9Rr0iFl27Hh2nEW5Oq/uyJ6GwtNDKDQt5NWujjuo6P
YePvC69ky2mQLvwwxwCLnkmPxoKMS23wV2WEX8c6vcq3qJAO62cdqh/hYh9SSaFhxbcVPNvFaSTl
4L1xW2lSI+FwJju2z+uMVr36CUQ3TwrLT5rVAghLB9iUqe96Kn0Wn8F8bsfRu2mK0dyvuS+vewPW
SE8nOnd4SnRFSmKQauTYyGg6zYO8vzXoiEO68++CzHw1eh69s7LhvrgoXjX3Ol6SKE915r4QycKV
Z3EXWyNa57WozwV4XbW2MGC85Z5aZVwW5VXQiH1lgpAt8j7bFXIpb1GinBOJRuu+qYQ8VUFT3M/w
TsZsutCzfFP0/nZzzMwBf657ybZFmZxm+0hfHqlh1rpHFj3Zo1ITW9ilKw9rIaM9GcrvTm60e8R5
+lWp59pZ3Ugshi3i3VJEyz6SwJUikiV3SmHvDVH7yoGG1EZab4EogduMZf5dEu+Iud/I92rtLzMl
2ldtwHdH6xeQDNVzZDWHyUUNrPKjVRGdqXlRimwNWbIpQWqeLypov/mUEZE/6YZLtfIodTB8xiz+
1L7zfCBdNbOWrqPEbMBRtU5wu9RlCHyoab1rz06ds6jq7xSgB7t1WezbyMme2d5fU4e3yQv9u5TL
cFZj6ewtSCRHYRW39iCzt0gC6SQH1ss1qd0uTVJSA/sS9fgNObG/9nQnDjqk0c/ZqhnHwE4waud3
cx8cpgAraMxzT52WzqXksb71g3V6WpbuAW9iGWNJf6ihC+RZ/iUoh1tkSTbimXiHLUAZfCb2kxGd
DALaPN+2LvRRnMmsuLehZmDgfiSucwd1MOwHf2cq049nWd6kPVMbRvL16GqL+58MnZe0m82dcmv/
rWqd4bVzke4HNtOOsZM6Yqs7DvualHPeeJ8Vma6Ekw/mV+dUYvZAJ4hOlKTYRwpddDJFLlCvsL5m
F/hMbMs4z+HyYJfi3XdTdokqLI6+bt4063Zs0N9Dr3gbJoLRzewEn0RhmwfPY4TuG+5FKawbd6R3
0xJqvkEo9SlnK+8NbpRpagaoOc7JMt60MmJl6IM3uf5J2M15Vsa9hwnjDeg2Qr0tyyt2k0yyBl/A
jLaH2Ft1cRKT53wiwQ9R3evAYDrDNe1zXFxwRpO2scwEk9PHKLorJ2jVtU1J4cVdQUpFQYEPtqJG
brK7p6jgNOOlGyY6aL6GUxqdQgJYJxwK4HgGNq0Y0Lm5Ruu9Y6hnz6rof3MbDD6BxnZTnh3Rfkbp
JW1s6O7EjoI9oeAcd73SVr93me+pBF/dFuEG43rkdJIiRFMxKCv3GWWvhGxv9cxftnE1UEv/4pZB
dcNGGOZvjxY7BIpvN230zQ5tnRw1bVtbtp9DaWkBhqqUnd+LBoZWawnq6nJmjsGr9E3Nc/57tCh5
WgaT2lxTLDfK85/boGpODrXE72ltdZ8Kw7f37SpwL+ItALqyVIdgdiGb2ZjKlaNwiJAu24F8Tbnp
OMWBWsTiC9Xm0WvjqPENaxqytfC+S3vErxOWuHNqhBSE9Y2MBbo0V+QQdW7Wp95V4zGYeezUFPGd
zY2plpZOsV9x0b8XeWMccQvPibdAeaYa3Wge+Wj0ri8jaFcp7ZPm4s86GceWBqpKB0/uKPE9+G7+
MMnaeRycQHS7zpjViaY1jlEIGXwyS5eQxxnvsbw39xzAw5u6MtlrR0Nwjby3JPhO4KqGOKQXiUG6
ncEdjnVNXXDeZHtso8uhDHxxFQpsvTq0xC1FjymLk6C4lbbYYecYEhrO+jNMfNAFnaH0l1bzMQxz
tFy5Zm3SD+g9iRLPvR/+8IY6PISZ3/DVQb5A6nKn67Gy7+wu4IGtp9ndD4RaeAeXgRMzLpB3N2ib
IyNMBdzXzE9EEuTjmK9fHFPdZtPYXsyyCfdOXXBhZgFp9XqwIA138B0syeMf1qvqYioXK072c18+
zeX8jmhB8yvuvaeyxyGPwAGELsrSV8uwCfUaKZsDm2P1dpznpecGocCqXlj0oQbu5nQKLguEgZ1d
ZK+2CFPG7UDbOw44txHWgjjzDIdIci3tV3If/SnzB80NquFtc8Wrq5ohFqn5jiRIaJB355p5k9WZ
u4q3oSmf8nR5NabuJkpRdCZPq12rbaQMfzkb1cZy6YONaKgtYrdttp4XFQYnTRfSS1gYOIPc2Qrp
hzNcij8x/INQDKcwTmUmdlaPB3teWFpsctDJr8fyxRmt/FThBeMds9brjmv7OsWycUeT4/woKO18
Ie9017UNkk7fpNyX2xX3Ytib/o5OHbE3vCbt4ya1byZz1VyE63Lx0D4501X5Q1236myulJK4meEc
cuSTgvFM4uaahu/sZmh7oW/pDJ7DPqWjAe3PmK596RhHs7Wtu0VBc8aX0wL+dRyqkep5Tj81Vf2j
ZkzDNsKcQMVcsULoyL1jt1IyPf4vdWe2JCmSbdkvogQUUODVDJt9HsP9BYmRGUWZ4evvIq90V4ZH
doTkY79WZiXmDKpHz9l77TmGspmjKcvN1jg1FmdeDyYK3TzmDlthxNV2aqN6NwcWB8kJx86o0kNe
uem4TTsQIfC091EjAWjoBOICf7PpUW/nhbOFvZDyFdTTIyqr+ArHtdj3UBROi0BUVnMOeZNZuys6
8subKmku5UigHqUvrEXrJk+84ql2W85LdUrnpB6JaHYLCs/Js68JSLcvwonYPafWPHfdPF2nRTrf
qplCkkOoOOByLcMMif8md5oj7g6G/6Py9m7k8YDL4bMpvG/RTC8uSalwKzihpn6zCDg91gEx6t5U
mhudWLQk2qgld2zApYIdRcLgSN4nUoNFBDM0DaPlHI8qRLDK/JoptHXvTOo06XbZqxwbOtPS4IBI
Q1Hp6XtiWukwd7daVtfmUt+Oa5jtbGKF1Zj0HbosgTYEy1bdYzPqX3ilOTsmLmRNst6jwPzEwexM
ms2u9dyQ1WY4KKQ7P2hf0A42HqvSi6lbdfwtkjwI9Kf7KoFChy1WbEZW8FfCds7d4DyYLobeysl/
JAmFH43z6qVM0Lg5KxFOLlBbtD1B/8uifTTmD8SxIkSCCPMqG4irnUAuimek9QBmxKEkErymkzLW
zoPhVxsEiooEZ9PgRgZF8IOYmD29ESbLi9iavQQ8mrQXInQajvWY8mVnyRVDV57tpkGo6F75CZGt
QdYbW93Pj/Nidbs5nj85jZuEnCx+WCSSq8KMDmmN6buYxSbBv3kYaT4f06zSlwmt3m6ok/Pszf31
3Jbj0e4T1hTyDS554L15JOV+E/Q2CU1+JiBOP8WywMCRFrZ1GcsWRGUNsjWjT9DmHlsJFpy9duet
ovytEEGnzl0TgTGgnE4BfduGW81XbW/mDe1aMKUcgw21sb0uvTXThSUH34rd4lo21b4dCA3ZFAgM
6cHlvaVXV3pSfpEYulqk0Gv2Uq9QEmxnJG2Si5P5Tgt6iPETDelyiGzX4FQwRlAdF13U3yTJtjcK
Knd+jvws68GOpP6bNdgtUE16mV+noAn8UIsm/dJl1XQWbTxCCLISnIPIbHY1oIqXmfwClHrTe0fE
HQrY4NVERmihUMuSs2/YDy5qQMqk5IolgzYbAsgrk6PJY+WBznUIMjzkRm7yrXbBTRy35eNY5cll
QX/cbYyAYEojicxwiKCW2oazcNABMrjv1ezdBRbHPFgpyQXzecZmmMkThI8QIBfAClKp7sl4uRDF
9V4ngBcjfzkvcDg2te0dZu9b5/ApTZaiFzZ/79OsfEW14191TnTmP9Wc7b7y9nUHvFLOlSZQHpUG
yRzBFgclPbWk9rdzHScHsx3fx8C9R8WSncjiVLt4HuOHAOiPy5Rq4yKj2BrVQvwl6KBNVKP4i5h0
CeovFtcxOyzr4BTSbJM7xXnIOehZsbXpdTaEyP/nnRUV2WESDDWKkt52RmJY6CLetrSk5ZbcW5MZ
fB3Q0nxuZwNx+ML2h4LTHZjVZArkOF+cQL7jowuO+vuyn+9QL7Jq2GupksubuWM87qiRj3hUxUgl
Jw5Mq5NTG2fPnG6eeUcFdkT8lLb5tjJ4POimvb+cmiq4r5LR/kHPS/PEXAt7peYDSqq82PUG6dSI
dJonn7THk22a3+IRwUoxoAfZjHZ2VBCcdkW0RnsjNMgm97uzsBkTe2zfNsxzHJni/qtNWs/RYlIT
zLzQPZSJd/rtqw20mnm1c7JOKUY2rUCvKvHlbKzcco99o0I8SNM2cTC39gChG6M7RW3EYCjgzMxq
b2/SoRx2Q66tF2uy/dtZJSQuK1/edeUI7TMqe8D4cfxG+/svgBNUt8mTnwJDSVYYM/rR4zlkCy+N
T1kRlA+LM6N9QSFbPeS6Lz4xR6tC8j7QsyTVdTulPxY0zbowvlq1QqQa17jHAXIPFFtxXlsn1M3v
9Of7Q62qbz7vORv8RmTGZtHyVIiU6UleKX2MFAfqbtHBgSbAE453dGENRZBK/W9shMUuJRq6BHZU
+FF1ndnufKEFP+0anDuPjszF9fowOy8mnLWxHdDCxYNpIpZCKOwAiKZBORaR2MRGoQBKKGqTaLkt
s7rC69m2oTfIdLfEw6mVyGdUmX9Fb/4sp4rgc4DXRs5ckzT5Isnp8xV+sddl8+IzHdrl3Hdq50zv
kYYzatXGnefAmuHbcMpbMZUDZ+706JbtDD/ZnjdL44/vlOf3XToUN6kulxfPZAjHshmFzuiqh6ok
UWnKc2dtpGc7R0AOH8k3f9Bzhv6OMdU9cID+qu2UFyL6OWIsD/bVFOO3S01MhdVSF08tZWNY6tXw
XQbGye+C7LHz8U7yGvbdxiazdIt1Zt6XXlmHrIJ2iCs+v8RSdyFl7lf2TnHQ2chu3zDIRI1MLyRQ
0aHT6SMhAfJil4iMZZNf1cmgN2OdUN0W7Uu8rL04UYet1N+F1Z3Ig2XnL9P6uUn8685swb4qqhkX
W2VthCoCE+2Kzz0BFrtm8sMyi60bEZvqa+X2BDN7drGF7AUE1+Ng2EE9OWFkr24wxboXqD0NQGPI
F2X8EPHDz3G76qDWYVbbok438wjS81I5lwBQBls2Rtg6e+10xccL/RWJenetJsM5a6nHY61mCMFd
9cQZEb7uKIhzN7CZu+oOZaLa+SnDgjho3a3H0QpMPGOrZCl4X9F223ZEp7fswSpS2LLhRH8BZb9i
mEiROgNGupeK7B8s5+aBbMa3XBrfjD6GicN/jckmXOEs0wy9q0YvdNWFw3xYT9eOZo4r5/Gl6/vv
3YjFVFUc2NuCA4JSn/x4mikC6MuKwm7vkmVliSfnABpx10a7AT1cWNJA3iotnlBjbsmKv2gtA5Sc
0IXu4yUD8CYLtVtEQ1K8WYdJPl7p1ko3qcXyGjXYNLsyPgm/j0Jvta7mHdMJzCjso3Z76oaCk1p/
HwwyP6etukoHfRNrmV6nRPswGS3RWhIOa+xHssKQFzjPA6OTYzwa2W2Eji6ERUQj18hBB8yETp+7
iQ5zwGFpSue3kgFGzFd64g7d+qNjbT2/os9r2msSEMz0dQboMLI5jm3kHKwk67/NWcfZeoq7hzxY
UJ4WgzuDL57on4qo27mVwr89WtmEqNN7d+kOXqx2oH3dyX1bOaCUnAttbhtNPrWIj/3+0VdJxvR6
qqELKYlxoqouftJnN5BpOuolzEmLYWZb8rGtjanpBINLio91ad3hlWouPakDYeLiDwrSYuEhQi0K
vcrpYCbnzjHI5Nu4Lnfg8mJyPnrGF5LBIzms5clRRbPzLBFfIq85o+0ycKbQrcz9t7buCM6b8N0g
ktqBh+p3OmWlzWfDvh6JlCTO9xgnzbdWeNyRedtN+pB1xYNH5E0+EAhZbxOBsEHziafMfS1Zh1H9
yeIBraibICuuoTOJbW19Kmq6y75+NFxaKunM+2m0nNboBXdyoQ+f7UdBq1WLQ4elR5LD2E0+qKZh
wCoejK98rufR7B4Xv0d/UYsT7Vq6a8POnIewHKpdxndU6XxXi+4wjeb6+TMVxp9Rdfm8z0ubtkJK
XVqzUqM/QzogTnUAjMuA35dZW8GXkvmMClF7bkDqrAbsnQbUWC388qQjC3xMOWQiKvTtE4cDmg3G
OYFAzCC6pNPPuJBsNIuy87Qox7olfrzjnSlV+qw8+BK90aW7oiAAma7pHQAe/4Dee7pJumgnxro/
Zi6zInpM3EPTfF5GYhAweN/FRtqt8mmWK8dPbkWvIS4EQJAQ1cyh6HrzKCMaUzk9xmtrFO+elyIK
UVZ+4ttw8ivYSPrORtCw7dIsOnW65xyg2NHMtv0C0YMZraluF1xiocGIlH3cee58xiikSRWf2C1Q
C1RIZDnXBIekyd9Uy4Sw1kmxKwCh4Awxv/uVM9+mXi226QSJQdTpHDpWD6KRhMHXpez5gAumfDTW
9WwepALNlHkcyO03mwOLUtUhEM1qZt9UkNENe6zDXnsM2GexzVkWd0isj5GnQ0cCM0Kw/Y1TzK7R
6uBhEjvGaXu2avSkfj4BX0/JF+MQmgn6llG+sWmSfSL8/WSnghH1GGYKc5m7uposMZ3Ij7lT6bou
Zt9nHZBxnW/HQSYstemyXUz7mpRqGlIkcMBkfESF4h6EFtVChT1cS+nsXZM2vxIPnmVY9y1nPM46
/kNe+J8MJx+3xUSLFhvK1rUY3mQEAnIACu54EsZtzbHhzbZajt1kTvmH3qlQ3DhtKm7wx/AraGfV
Zh96iLjqHzaHPAaKwNqOwwAcxiAaFVufue3dhDHAFKRqHQc/Mxe/tDHTfGGxrWX23O+Swo+vAqN4
DIi2v/SRq7euBKRJq4aTWpQaVDIJzYziEnPeVyA+zUzeYZC69VL9sBjpS20Mh6mNDySr3aWO9wBU
YQVcJQboN1BhsRU8xqvSMe4GubOyoGTeliyXytFlsTF5Xvj2E/MHQKEMq6DhNa+WSsqdCYUr2GI0
z54xH/TZYUhIu9ozlu4DnI60wBdt35iM/ehYe/cKahuB9/uyBpSP7ju4xgER78bMXdSOkjTIsKGb
dKQ9rRK00SJIEGfxRYYYqBb5FGCyI6miTU7NEJvPUzplGbkPhHGFXJzP2VV44RCP86Wbst673aLu
c7+Mz1STgNQCe+1omaxLg2XF3xMvQoEX+RvYoqHqCtIwvLwIB+2UO2/tclooDrZqpiBCb3bjth6B
JqZ1S8ghi2jNp4oLMVRB9JjXcl1iId60johPXhI314nn2TuP7Eq6Stlrmc5JWMjuFc8eJwQbsZJq
yvh+LtiaIZisSV07xF3fzVaHyygInDN84glaTcd/se2NDIZ658uMvIW2Ng+l5T5R7d+ZLEOYje8z
XrhtEjXnulA35iTwGajntRuKBcVSJwfb9NYezWIPQThCed0x8AKn9gxXpQm9ybhpcsGiIGk49Mz1
GKc3D8jMGG4Sh0LvfaMQ9TvxcuvDa13kOigeFjtUlv1gGfOOJqmH6KZ4yivEC6arHpURLcyMPeIk
DLy7wtY0vDjAN+zhtM9K3Ro3ddslByMJegPM7JSEiZq/lHjtwtqbg612+3hrJ/TZsk5fDR71aqWX
fBe3+OVGb1YP1JPy4qHNZfepjCsQNO4Bi876SQ3xvna02KsqI0AimB7hvDLlMvUh9clC8CITBzJ4
gM2AC5fqLGYiPmB+w4yB9MnqsUcSaxwWiy32czqdqUv0pa4JuMEL0F1xRzySB4vyLe4TfDlL7V9V
KRWfrsdPtbTHY+aYCNqjFsxhTERFvzTLgdGdf5O2+vvAZGFTwc3ZDVOa3hlDy5rG+gyKz9y1QfS1
rHpquiQOK/RbR2MIxn05rJWrQ1VGuya6CszxnTFse0SsyfaJzzg07CEIq8qMj+MiadQvY3zX050N
MxjPcEoYvkTKMW8Q062i8Xp6AgVrnbnWc2qnbrggRD20bm2OzIV0dLcg1t+5GetDgw59L70hf6LS
J5aJRvJG0OS5a5K0udeqKFa3DuN+HTlf4sYcLzgul+ugnrChy75Id+By3BPICEqjoC8OmdX3CAHK
7N4uXHHhODRe1wRbwwdE7SKZpHtd6EvdbOmDzfdlm3ffxtKtOU5nkf/kDuKOMnLxw6obckXB2DEx
NWMGJZ+AM04QaVC4FWExF2ZoMCJmdsFANDT49eHQgA6Z7ab6QZ5Uot/ryJ+NbYHO94cYNBgr5p/F
Jglm2+IQ4CDOTeA6X1q7VdRHdXvddMmQ7rt51YAUvKQ+ADU7vsuFWu5rUdGkgWtAMaZgUyYYgJO6
ha0j8bjaIqWQSZfSBDuTSdSpjd7Vdu3t+Z4beNbL19qdu4O7JKSClB4KDielasOZ0B5dGYf94t+J
qtgnHucVUoCD+15abYi01bw4DcOynZNWg33KnZF42QKa6M6g2xfCByIFSDzVKihuk5FyaB7yqxEM
1b01iH6fFf1npZ1bx+CEkzmMjEtwgecyL43jFDGzLhXRWyKmiZbg32M18t46tVjXVpeeYkOpTeRb
d3Y2zcdBqZ1dQW32acR7w6eEmjYK+p0dTPu2Gy4mTyfN9GcVxK9QvbY4dNqQbsBVJIPT1Bc7E+cR
861hV2ek4W2swcj3Pbsjhilpx2cd98MWFlfKIWc2Lksb6zDrEudAFUQeVwEcK85crglhbZ0gDe+i
nfe1MsG+LqO3t5KJSjumBAoYCJ6HKXYfdMI0FHJZZH3GLdejcqij4WXB9Hs9VlH2ucN+HyZzF8iw
saNi19j4ATqK2wQBSRNdwbTsPlGA3du+7mkIT7F/NOJ2OOScXDYZKBt2tj77Lss039HuflA2HB6a
GreJML8rVzCWNk5mNlyZmdrzkt5ogvnasUHO51wZqnmMKvcLeH+2aHCh1CCB7ewTPzL2E0abZykY
FG8QZxNikuJ+0XmDVLfMiItwdzVwGZKqyMsUYe9Phf+5aDzGBHYH5KVZKvtzA9zgDRtiDTI6xR7e
CHKSBqM42WPl7oSopjtVWbf92PRjGNCPvJIjjWiSF/34LVnWt7RQ8gVIA7mFU1Wc6JooalCbepg9
0Ru72zIxxXOZFxT2SYr0R/fJxUsCh1GDFe1twxBvNF0fTCZDZ6/g8+CAYHwrMVehaU9V8FzWvCa5
moEB1H52nFxSfqPSXj5BQaftwQD5O3IKde2Uc/aUoptlSGEYp0po7kdtfR5c8bUOqH6h3WS3Iqre
+qJ3rjmuzK+mENERCXVzPyMFOrRoWr5Izginvtb61jRr525MpbjgGs+uWm7uLasyk4ymKOhn8yTz
phpPXpbnX7omQBWMTAPoXcYzoOlnz01/VYkluSmNudzFZRPOMs52TWMFR6KazFcC378AT+4uw0j3
WRaouidu+E3mzkHoTs592cX5eMx1Yb/HVTuFHp7xR77XLTPTipOlNE+oo0mrGn9U7nhauri7zOZA
PJA7ZPOx6Otm2LnO9H2s0IOlxbxCZLGuQpcK3X7+ZnhDt2vTWt2DbooZ5eDI6xeruPeGmVaj6Vv7
SBUB/Ws9y0cCgWJOwq7cwjxsQ+Hlrwg33ffOyfM5BE+Fv8/vv3kscGg83AXgLoPPDS1/mlTtYtWH
1BPiph4pXC07+6Jig7HC6PhnmbTfceVE3ZEGVLlXRu89cgIT2OviYa8y7k6a1u/ZwMBxNAAGJ75v
hnU5PysD0ENAe2hLvuFJGL66oR/kXOixsRyv3/6cLW9egjyTUXLQ0mmpHj0rZytoUfgf2xHebx8E
V+U69PCnqnomA8ghYogEpYXgUY7d6FA8otz5CcN3JWH3D6IEpwIzE52jKfZ2ZyLM6nHkHWwidcMK
ntZ+bE1U92VSeMdOubRfJrutdmjHSjLSsGL2Ct//6C0eAUq0yUQnT5bdXzotUF3VkdMfpelGFyvX
zsHrjPyUcpCl+2FFp7kEHNJb/bDXQXZxcc5gicC07yd1uc1HaPUV+YWjEjvBKH5oJnYgmSX+XbR0
q4vYMw58FQtDqSV6EgVlR+UHHc4LhJaUDMVxWfxsOwLiOZgUXZ9RBaKNFDSAPRrt1H6w6zUCqp3b
JOyEsfU6RDI+2CJA3zvSaWTtNuN3+iYUR7IxH0vG+dt4NVC2UrYPRRucA5uEwSqdrpWXfE2Xut8y
nsyuGI9ywMtHe5chnwCPXHHmsb1GHv10WHY1OontMOVf8YK81ClnYTg8COd0f2qBsRxhSvbAdVxr
r9r5CS/Y/DIlxi1ybBrTXvDcp6IiXhnoPUyITUR9sE3NVU6sg5OsqpuqcB4JxmgROLVVyC7YQnPp
oQANLqgEOz7gHzN3g1YPgq36fmzz9lAaDlyZxMyOtiEVZGm0UWFeFuOzqOp79AfuNqOLiI52ncnO
dGTNbA42sZ1jK0YHpQvnSf/1glSV+2Aj4wCCQLiDSqjWhKALFWR0Gzed7xvbZW7H0GzI0gMt6qaN
BGAO/d+yzO6EqjM9Um+z9MjFf8Fg5bCfaVp6ytBHPab+NpB5hfqQHIHEMNyj28D4TzreSz/Ga4AG
Fw/0xmvs6iuCGu+YAvqIy5Zjk8qvTSM1b/qeBMlEO6RuFGKGAlTJfQDCgpw/qhp0Isx4u541B1Hu
ZOs8jGFf8KZyzpWtuUkyq74bQSvetj6yexu8I2esbupfEJKPx2aopyvKr4YZm/F1GZK1P0QGIC/2
bd1q6p05gycZrPVWDOIzWOzxClzbfPOXJ+1fufP+f2MWe7B8/9++ux0jgg8xA+v/4X99d8L/jwDz
gwRMurbpyf/mDAjrP55HnjTxWpglhbXi1f6P7w6Ol+/C1wXkhZsbD97/xS+43n/wVmIbpWtNDrfp
/KtYWOtnD6pnmpzwUByyfoPlc8i5+dmyuQj6g02aWXjZTHEhpP1TjbTsYFiLe9UtcwCru6wu0BuC
g28BSbGbmahTzys0dc3isZOy352riqng327hP3hJV+zDf82xf/0w0n0EPwzlbCD8Dz8MfoKRjQX+
Oj3V+lJ1PRJ70Y78UNrTW9dgevb7C/56Jxg2epbEgwgSw/vITsaZ1KQt2KAQgkwPs89vzo1tdC+/
v8oHUoppm67gj3PxNwJ7Id7hw/3WLTpav/HDxZ9w3EeLTcNbp8zYcEo9Z7bQr1GB1co16/7x95e2
PjosbVB+HvAFF9Db+pd+cAJH+AEHNv54Zy8yf4/R0yMvx6ToOPCICFK1KzJl5LgPZFZukFJWSGcS
DF6lY8qbwmvlbWdX/tsfftV61b8/6PVXBa7tImAxLel8DHf3UDsFdhRHYTTZBhJP1ztqSyHbqQwS
W2uOzw9YwG5T2rQXCO9raCs6KikH8xXGFi8guFijRxfOKcJDg/aHn7c+kF9+nrSxzfKlWML68MD8
BZ4tcKIo5Nzp7zE/MODLnOYzhInp6M259eqUhoKalCrzYFkgFQIEJgeY/+pSk5tz+f3vWSmSH36O
SzhIYPGtwm356xn/zbouFznNCXQAWgg+H2LDIg+vrkNvZSn5Tnew2CM7cre/v+qaZvXLZRmKsKlD
fZG8EPzzv10WBlORpejuKHrQLWXFYIf9PBUot21GZ00zc4StUFAmSOCvsZiMB0PzSBdUoNtMBO1h
rt18p4RVn40oMZ7NcVr+8KT+4c7wegvJD2C1gHnz80+cWmyE+EoJy/Gkd990IPwAog6hE0cTsruh
3XpNGfzhcXxcNLA+A1sULisV3xSL6M8XFX1t90GUZjvlRTSC4Uoh3SjUv4KtYx6BAb6uhZZL5Q3Q
dH06f7v7lTTIxMqjfDflLbgM2WWcEnq7fPj9U/7lDhJPvjq9mQSRXSbd9Z///TIpS0eeZRRYEn+A
EolzqmQEXCans3kghxUNm1HKu99fVf6yJK6p6BaMftOxcKZ/hLxjLA1cbaYYpMrFiI5G4ho/HGsi
Q0zNOtmXsIxjNEwFuIrRaGaipipF7dgsoxiJdjaQdBjsl7TQg6Z7BL2dEHlmj4S1wMlzt60r6D42
zlw/NB4ao42HOOkhy1xyUAUmhAxH6r127ZZDfYfcZ6PnqL0i25yYsax38YnUpRld0xdQ06FniTi0
ZibUDbcR/yxuKz7AyiZT3BAYIBtEOX8NtnsKxcTqXpJ6kjemUY7VfkiEOvOewHOfvABle+4kiCTz
NCdlWvRe8dj6aUGRa5EeFVZjXw+oOwZZ3U9DRY8PuJ+PDhCBIq7SoXjvXBfNdmDPxcsUiDQincYw
hnDp2Dy2LmZ6bCkO6oFDoyEWyV6f2pq++phG+qVwsDunZVO14e8f5z+9RKxOtsWaCc3JWp/2314i
QNOLiAAR4IcqESWk4GaAEsid1KvOeymGGwYv1e73F/1lD1lfIaz7RI3w34Kl8fNFxwiPsh3Xblja
jWT4Tt4yQTR1iPhH/ttlhlWQBjtXWiEihK3+fClaFDmVVMCl+CAu1kwPN0oSUkvs2jnzis97KY3i
D+vvP9xUaVm2NOknke1qfrypcYwVa8klPuOgu87n6TZC3cpEkRwU06NckR129399TyVGNOpCCkOL
GIaf/1DlcAiNZ4c/NE3J1+OBE07vV3sb/ffx95f6ZXdZsdA2FYm0uSJ10c+Xopjrh2kgmsdb0E4P
M1KmMca4ZSKbwU7btH+43q/bmQUHzaM3x/Uos90P70tBT1f1CITDUnbUO6Uf/GB6E9hbiZt/7/hV
Px5MhWseuYdeHszImxjA5K7t4YH31UGO+aBCjo/mnY6tOgmdCs9nWxlEZf/+1vzDm+2zJK48DMkd
EusG9LfPCYNCPRqrQqlC+XDVr1gVjTR8K2s6Vv/+UpSmfmBZksV4Rb79/VIDckHsP7EXWknJVMk3
0lNmGP62YDH+wwP4h/cZoMj6tTLy+5V8g0u8ZebJwLtd3OiqB1+1YawMF8xvU5pQXZFdEJEPf7jq
P9zLwCXt2AxMh/Gl+eFeKkzaNCwWKD9eXtEydfDV0Mbe9DGutt/fy1/faA4TtgcVkY6GDd/u53uZ
TItXzKsKBgkOHj905thgevISM2YnhBEW17+/3vrTfyoLLdukJHRgZrjsouaHFzpKQNcHkt6Iktrd
t8bcXQVsrH94Q/7pr7Jt6XAlVnYp/J//Kg0MvA4c4sBSSScJ6Xp/wMLT35DJq7Yy1/4frsd/8te/
i1UBRNP6vAAEfngnizwIOJJVZthJ9FGYJSf8JZXlDLBhML/gVlF2gk93xvDTTnqJN/24Cmii1pqH
Ddje7MGLIHHsWiJ7ihBAbvmk0iGrQjQ9EbKGghaYaieqh0HjGSNvbGEi7mpiGue6+JpGaj4gXBp/
tGVKrgoSFrHXXs+GXdjJ2O/VyL66aX2oVjuC3dKbaSmb9ykzqVZILSrvVE3zGi9mW7zpbJpwNZvx
qo0xm/57ohSRekMd48sebYL1IkXVtQ1AAXacrjN94bxmfkXDOU3woazyucWc9JzztH9g5IxuIoHC
gRpkQdThNwxiN6k2KvqU2sPo4rcW4a2uOakvrnK66Bx4hbvexGi+Q/q9Tj5lUUT7FuQbAaxl0tw4
RoOwC3+zh9c3XwrOgV3qXew+x0sSTPH0XXSaHLEkxsko606Xu6mvxRNHhuEVRzqe+7wYrfgKSyQT
oQCI75doaJijwO9xUBnBKqZxNlbda8Lotd53i82RjqlSWUCew/KwRU2+5Id08lwqJqb/GP2YpFSb
iaTbr7TojAecH0gUlAZEhm0HMMyGPAdUJ6i9+F+oBN2vJSidH1IMI39Xnsb9HoF2/MDkMqoZ5Iz1
bSON+oWKrUOhHKWMWOiAVj5aH81ITpcGk4gRk0/MFFJk0zZ2LISQ2dJ2mM3QJKAAtyvTuyqWKepP
PaEVz4UqJQegXpJ0t87lz2uAGwbaBQhHYOPhOECcHS+YtcmnKy0HYxgOdERfQQpKFs5JFV14gpPF
oH1m+gxUB60f/hpvXJ8t/6JXW+hvoKD0N/gou34bGI33lJlAb8JUQYq8Hv1SnTARJN+EEkF+QFqJ
D78b5bzLcd2eUrsizgLSYHw/yEU8cSE8GFPbqJdxqpYH3mtg4FFSD9/hywT9IUdxRaZGySaHPijS
txIgd/GHSmNdDD8sXrR4mAD7NBLgyH5YLNOJOZMFpDvUiekeNNF8IVuwuO6lMe4oOZj2mBD/vGhs
6FI4p98vnb+2RSjkSBr3LZp0aKK9DzkRlbC0FoxiQ+wekAgQPOCOLMQS+jP4vLJz633v1DE6XKTk
ddsEt4GjvFvBAw99tx+vasQaf6gyf92q+Jwlp1kqFKow98NW1Rlw0Y0SRwsIiYkGDQo5w9cBdqKg
uP/D3/8Pewcl1/rHB6jzvI8lRpArG2RKZ2OpsKtL7yRI2zq8RILhxiOOyPZz4nr4TDMgHlbDeIlz
hyJ8AsmLllGy9fCPXgYQUfvf/7BfiwTHpS+6nnpJbiP37efdJi3k2FpZ5dGSRxxi9mMASUcifVU+
mvYol9WL0Q3jH17Gvxo6P7+NDvsNF2XNIu/r4yZnBn2z5MMI/zWX8blOWfBjJjXMSPp+v9hsK9LI
vTvyCb0TQ0VSEiOyNd8Nxief2g4a1u/vAo2wj58HvWPPpy1JH4B28MdjudVMEyIUMjL1MvRnhzRL
d59LToPYqyL4ReY0p2RWe32PXSbjKCJqXp8N5gj7HPMOfxuArbBYLJV3mnIo5IRVrQp8e3EdE5oO
9eV2DSmoT5yUWeuqIJrOce0HRF1b+IK2Nar9F/AF5lHIfCTX2FqBlmULYkxk5CFjskQ+iWgWXA5R
0yyS23F25SuR1DB0zHlGTOHmWHz5mPr0BjA9Ht1BWFCuMH2j2qODJmHetA4bi9V204nJXi03ntuM
z8rRtti0BqytbY11/GT1XfrJrm2swPYYMyptdOnP/MtpW37VsXLQ6c696Z8LGlTsaylAcgwfHhmZ
ytnbTElvXeJ+nuUyoqe3SL687Vl37S3wEAs5VjabS0h+SfPUenQQIHRPpXUcfWEsISfrazhGsroj
jIWB3ISVkPFMYhYvuo+ROE8k7B6InKDPhUCFMZc2fGb/Ku3wNk3zXLpbu9fd3aQ691tGQBNiU2ib
5fdymM3uCQW1aT8v2CvFUaNEK8noajIT6UftQfBNo/b0P9S9x3LkSrtl+US4Bi3MahQILanJ5ARG
MpMOwCEdcKin7xV/d1lXtVkP7rBmJ4/IPIwA3D+x99rLmLTXqWv84UwwXeTG0kkWDNUEebqHfOxb
AHUpkvAt21BlPdr4jrdG6jrEVClWtqh6QpXFHkv4Jq6LLr2hMI/8FXap8cUUEwgwP2X3wLcp/HY9
E2h09480hPzZJqacrXLM7idNkvGRi1r8BDxEbGpl5n1T9ILziSJyaVe1i2iI5SkXZZWa3R96Sc3M
KldgkdM6a5NDOI8ou/xuHBjRlZIpQYQcd5XJznDZ26U9W21sSsg+CH7r5xp0/Yg18aVuxwBPhCqm
bZNlNS6EwNF6ZXaJlJvemLS5XSoe0zvsHHti6g7BDd9diGzWy8t5pbDcAr23++6NqoG1mZFHiI1q
EsxmhvJewHqzEfVni+5hxuILqksxZIJfMY4elZ4xNP/Yo9bpvnEbPZJjbNk6znyJXKvQqlC7tkDL
kS8Ke79Jsrl9BmfMH3lHRe+xYkMUGRyXgXs2wwxr2GkjoVtGcII8j1Nzxi5rvqYWhq8tc3Pj2x/v
IswqKoFQqKXzJA4pmX4Ibxr3BvxXscmSCEwDpg7nY6lm/4/G0U82r058Is8lK4b13CkqxB5ZHHHG
TUhc3zybhL2JuZo+R5xVjGYwbH8sBprQGGotFgLfdOtdq6Z7kSMQ7tYGABAgOCAHINq3/BRNZ77q
rhddjL6lPU6Lm//zgs54FJ0JHawpsuHb8lMWqqTqmn9kGxkvSPMCOCLw7dFfOCNmK6Y1zz0at349
+kPxR+ah/zHYkX7xMJb/ojseLko0mCeMrgEtRQzw8mpHjfgmgy4wVggVdRnnyLlx9qvUBlXAOKHE
/MA6fVO0Vkgp3UxAKuixe7UK/Wmq4ySZSZcZg6mIUOnDcrFdIeUdGWdlvKGFdSuor4H6ZyB9MAhk
zucA9iTAv9vOR6JZmnu4hsjtg2HgxN/oHiUDruEs/OkmDwniKHvUYUERuMN2ocl8SKZ2/JjKCvmD
7Vfhq0QMfuxaNrBru0BMxNW+iIs1kImBVS2wZgxhY1ism7HDvWJJYCZsa2bH23PRKLJ269GuDgIp
dXZodACNEKpJdi1xvIyxQlRFvFxYhNZG+agt1pXlJ49NU9dvVgpZBm6Vmy2okIbuLzohjraQqGMy
3WYpNkwBUIP1fLA6blWOQcCYpPk29kYUrhxeUMVymK07nhE3fTMTG2NRtCi0Q/XUzLD4zLpdj6Zk
qSXCWspb4PaVv0YGMc27JYrErzO30t+PtTbe+aaR69W2Q7R3i20QdY0oQBWng5XJFTSE6EPTLqCv
FzkyrxBTzaooYfNsIqn91yGpuL6Erou/mbWYpHFCTXjvTdE+tiarBvbjVXVuZ9yzcZOQpAIJzJ2S
uAfBlK2n1iuITyzRka5UWE/fwrfrYWVTQn8kVrt8qzsFcZ/WFRdqPzgs+Pky9Xly25rNU+Axre3J
PiYVkU3DyHIf2FJ/L9Rw3lofpeoBV6WVg8jQtMsB0WiSQTM0ClzsK5g+GEb+Uy38t5brl+xHYTn4
7f/H/T/7qQHPZCLt/5NG///+6v+4FTwl8v//Cj5e/v0A8/9f0bcB/8H/vYIn5je8j4cZbDGOwdRH
Bfz/pGKRgEDsAUt49uhEY92htP9zBW/9F/sctrQBm3jwtkRf/c8EBDf8L4/Bthm4oGrvyzDnv5mA
8P+dctgMSEKKfDJu+cP4bf/3SncWEh+gfzffqBrYG1K6blqiPaKY17wyukM7R5h8ckArilIrVjr4
aqVTr0CPvKvKbOOsdeShMKJ8rcJv05WPGas6MZXxSI52zEgM/Dkgfo5slKhG716W2quunhudgjKH
YRJRNBpztfO6+rBQLLmEHwLsm04Fs9cmtTzwUpvcywuci5zG9cUAOJqn9SXyyk+/NH9gw+LlUr+d
EV2CzjmaTfCU2sNWu/gs3tLoXz2dhuitX8y9l0A7OMJhP1ucgjgZutycVy2xsCb73gQCGnqv1vF+
ouZbTvjLxQW+D/MYfKs4lh564ruI7iHCk6aZRcZQHWY5bShz2CKfOqg1gQs2bnleigs6UsYYMEo8
4yeXmIj85TBGyzWMoCq25d6IXkYGJawrbrn6sxAh1vBGE62EjWNYifRI/tUFc5bys13gf0Ntm/Wb
KBv2S6sRNU905w9e7f4IczjuwwpCg/fPEMZL35KIN5PuZxndixJfoUfvlJDD+ZzUsKog/FrttJ3p
edmwPeCO3XikBoTKvKRus19MgbcvgjBXd3jB5fSTq2lXDqpcDdOd9jGeA3O8pbNC6QTqRQ5/pdpO
8gtM/J2aVsYz1UgFnRYPWSaaRxTp+2ggmt24uUTYxGIs+wMLzfxR8MemVK7SOTrDg7LfcgZKDCDi
Znwo+iNCsRVx1qBuzArfbpQeUl2fh3sAryQR0EvUE8OrOLAe0NJu0sBZF0o9CH94VqHUK2R/u87B
etfk/Aqh5p+pFvUq8OdHUYcnZzChWWUQLsJla/ZLFBMdtW1G86nz+HQXKT8o//rYpt90F+vXMv+5
Vh+sOaMvc/5mksAsBuwjQRmr4b2hpT4Af4lzT7KjpwRsZ/u1wyfqUOCOpY2fMGCscoj6YeX1Fa6i
No+Hroatd3F8/ZsH07WL8McquBh9vUvg8noSm7daD2h0u7A8wfxauQTZpM9csxhT+7X2vmZdvCqB
6Qovf8GWyzOHB9CRzaoOcRfrOHSsjd9lMWOZ1Fq25PW897Z+TrIK/CCDRxT3hqOufV4iNPceu6CJ
raY4FK6xH50RJJn5Q9r8H3QPPAcf0bKnG1oneBWjUuFnfOtrdRrw8NTVUbB8ZEN+GmwCLKaIXA/T
fZj9YR/K5DEZyt8UZP+q7ecMT65l8XxrbjTvqpeh/wps9ROp+pj+59uAPZ3iB84GnACGe99mtsdw
zv9wI75H5Hbg7Hd+u8j8Z9kmxWw4RJsCHADb8A2jy5NtYPZXIBhF+YCGY2NO4eOkjXZbektDxJpZ
beGZPge5+BN5Eo9aK4ObMdPrGUt4SGvCfe8uhfUcGmI7pcWNlWm9Rnb/OvMiqYlTwSz20GTwA/9Z
mk3meR9SPsgx22OV7zhBnrP+xyIYEHsYIVm406Ym/bZC8LIB5EwKboZ1uDKRT8NyM9jZmYm73Art
TU+cpOPaCuazVfFOo8jGPFEXYCuQK5Pj8VynxjlzTffAwe7u2vlVV1hWXXtgHRRQOZQt3Gj3WQb2
KliyDNlexzS6gNVnJt3znBLS5s82DozqhhxfHEKSCbe+aKA0q6Dc1BYo7SXlnQz0mFNLZp/S7gj+
iDagCm+4twwcvuewducXrzTfVTFDHs1PeeBdLYIaEvekDbGsmyH716fGEz2jeyeV/lMJNOaJEpuJ
eZ7uAVjQaxVhflSkJ6P3nh4GxOF/nD5i2umnsCZnz4aEfhdWDgp3vg9fIph5jVwjORPeobDetxTl
A5HsjVucAy8BQ9DPcJAapg7XvnWxLgMWXUncCmGG78h0jAH/M+4Gs3FeA7SGBzKJ/bu13n82lIe1
T+Fx8wzzksxJ8tHrqmOnOmVvVFPj1mPU/8iDkaPKE+CZy2w6CZd9rOjceu8XCCorgKgbMnJb0r3I
R0NdnXAZ5hKO9nIJVLRtF7q02eC10+lOOEbMefbjmaPGxq2whnlucXIlxmLByHOjaJw3Im3qgwUR
YGXXf/EoPluGsXcAPm9n+6nDqnJO3B6mhoK6ozivHrh4eWeGyK+uoBT6rZP2wzcB0miqChfr5RxQ
6t5FPpy2dnUNRhxs4zK0sLMXjO/+i+FNzWHKA05HuvB4omq+33rC/nQr01ynIbzNEUqObPppV4Bl
cfHOlW5LIDHUg0OPH3pDBGSJxUKSqZmaWyAoHQSV9L0QWItM5yymRh/cOXjO5FxdXLT2Pz3TZJxb
Y35MmFzDcPDCmL1Fs54tmme3pQPQ8OF2Y1v7Wz58qgHf/i5x269cYfHU+m2xhZP94LkGStWqSGK3
MbCJN2W/RQbO7+Zo0L3cZbeqsr8cq5h2XkPbBsJ6X7bhC4uQm2eG4L9rrz1rk/ogeENKF+1ISHFi
lU9LjDz8287RNcP+yE6hN+Jt6cJ5L/3F3SPeJh+pvczTzqSsz5Zf0Wf3CDUa0cJX70tV/R188ShR
nWzSEDp9ahcX1K+vTtbBN5kvaWk9LkawdZxq33v6xVbl2nK5T5LlZwrkJ3kynBgQS/nYs6zY4dXc
+cA2smmbuGeWPOzp76WSh4Xfg8mt8L7LVW4RhFQmQJDT40JaGjMHvStwSrZze6k9KMZTeRORjovx
1nbevqoMUNwNMBN/YwySjD5Ktc61Nobk/XCt5spnT/3wbLh5hEWxCv7USTecFgKIxZ1G02IVHOhk
DQMrbznm9zgCpm2yVBFjANNNDgFD+Z0U9rRVgE3XfYriH2ollttN3y4mPPsxKjbuQuLUCm2TtxcB
WyPIHxnh9Tgtjm3jBCcqZf9bGneqipnUJ9Y9Mk5Fb+7qBh036lbuRaQvQFjhMd7DijA8C9Id7BKX
xzD0Ho5M24q7hVuJVJzlNKSu8WSlUb7T4wK0JZXWeVB1/kkb194T8eoNe1xqpA7O8DPpc6zj6G8D
PAm548ZVOw03DwfFoW08c58DQX1XLoIzyJR3pwJs2Jhc7WrfmM38ki8zkrXI08fO7b3f0krrmOSr
/jEyjS8PpzfE/jbvr2GPdmgS9R0kQGt5zZkHbHVYZS+Mps2Dw49+5xBiyNWUKPkgvENhBc2eKEP6
W/iN8QJfmeMvddb+iDR7tMbyqBDNyzhonXnL+eE4eyab+6lg8jxE2YfddZPLptP03mE4ZvEyQKDo
Ap0/ELzMwIGhkANOGmjsKm/C5NUfdHQAEb7wpeLpF+D5OP6qMbbKzjhVEtLlkkfOu5OXyUfpdBAm
nREvN0mmFIqoK78WxhwroyXXkMMJ5zowUn2ZKiP/YJ4VHiaLHEwuz5LhVlU0w1/StN39NBg0tWn/
6fm9yYEIHjQw8AHZdfiURd4OTjSwPqQdyg+3LTHs2jSwnA3IXMnxwk9FaoEjjAvCrmuopjcXQ+E4
j1ebmSaP0jBNJ6r2Djxfxf5rJlBdy+TTccdtgZ6XkUR1zkzrHKVcg3NYHExdv4Rj+eoUyzbvcXy4
YHDd+oXL9eh04Qa4Y7+e2HRuGOH8MbSFP8iwtoymmk1r1gvm6e7B1gXJC7qKidSB3cB5CVMkuRR2
fWms9BCxFjGWmoHQ2GwiX7yBakMpltw6hGCUf2Z3qOs0PZLRCXXXHiDeGLhmCWZ4X0YyefVg8+HD
EpB2+B1NPmxUj+2TP2fZMZ/d5sW2WzLIGKq9LEWm8aYHOARH2j83t7DgEvCxbnL1uhRL9CSlRC8r
ljDuC/9YIsvWWSC2SYIUsVWaWZzkwQ+FJO83gMY3NcZRBO7WbqKn2fqscfg4TR8zMd4lzFC4UTYB
ErsoxQzlknMh+rPNRtjPqSoju1lpY9phfIlDy/ut8FlAjN/2RniUxJqYKr+01jsT4/ZvZA1/dYcd
iNFbtU4LU20L1n2x5ZmAq+uesD0Slu2QjmCUJ3PRwxodEMMS+GD3LCZuEHYZqL/FMbTsqzA6tOam
fmjSEdNS4IW7IkJAnXXproFn6HUuWgBmQwgAcHRtiqFkcYwxr9pyWwQXOXhyt9gCkFDmOO+m4ojo
Up/ttAU+Y+sinL0WjKrgGhREiDjZsLGsAgYh2M1TB+FM0MQRkWaLIt/WZuHuiU1Lj0ZWVK+TYUQb
HOHpQ2EXedynTvDuFCRn+KZSu55FDaDEZYre21AsDz5jzdccmeVz4Gl7bxIJt9WMprM4LCLv3fZQ
iEADyi9FZUBGK0gJxBDssggJWQqii2oPlpmV7yPDnxdRVOXXBAn4e6DeOPaLNo4m4sNuq1urf42G
QN80BqCjkYbFpy8kYTiwpYadWynmtF5URtdo9PuP3rOx3atcPFk642IaGIFiUE2y8kU7s/O5gEKV
OIgDi3W83SZryHvTXucywUtTBS+ewhwOfm66Sq8xTwsBadQhPKh+UFrPid3eBYEKiLYrIOSroL0m
LA4AW/sNR39e4PVag6/yz1wCy2lxYUXw5KjqvSfWgodmxh1mwo+JoMB9TFGg1NpJ5+4dwntvb5F1
2m/MEaaDIvdvgzwa/oEHgA3w0GESGaCIqFf202SREENXq721Xc2Sj2bgog7hQjC/Td8KnLob4Iri
IbKH9FejNbFWncCGh9dnwa+UEC69W7x2gN9oW9tFB/SJgdHMMAEFd0QkQ7QoA6uWutpUbYfdaqzO
KU9tFk0Ha8pjh+xz9DxYL2GcrtzefykN9cC9263GgWoBIh/JKu6zWaY0MzJZA03M9tZkMNNtYQY5
1WL9jUoIxg6QekZBEACnnJw6nfVXIqsPWQLBrKJd32gPSkRihBsZyQ/Y5MXOBoIPi3mTO5zhgcwe
cw9AcYpk22vkn6omocGY7Q9VltfmroPRhileQlexzfAQHw8VnIYyQHrbVMtwKtDWlunvwsjEZaI+
aPNdp8kBO/pmdMk+sru7tcBekEYmybovnCPhfyzlgP4TYTCe6/9wzgJ8WLRiDvGctKb3ZvIxDKTP
3xwHaC46Ws/Do7+8wrQgIJDZA2MlUjgBVKQvZtYzKnDqek3FeoA1uPcwgaIDsgStn9Vc7OZfb98W
ollGdibghUpa7SZgpu57bOwINTFG5hoBjhY/XEfRKYNCZrcF7xAbqs4U/3Kr2uZl8K+ZsuK1Kg2Y
bbiIgxZdckQk896yO6pucqtXWJpvtFcHPsq/BmmsK0cnBnCFfivF9EWe1gOHHGd+v7DZav7OrA7M
5iMxSD33GZ6QlzLi66QzwKpIp5YPIQeC9HY+pDsKBmzQvmG8sXLZoFShO42aE+tqfTKlD1kS4XOH
4XujAFkBmCsHrHJMDr2E706x2gzPTrEVef6n9a0bZLkfMBEkKWruUKCPgIoJXVxD4HV33EIhWotK
blQN7i5NGam0c+Pgwi2xu/EKxaVdE2RFIPOq7UKOFhA4VveCYOScaDAqhBi9KVzkURN+EUTEPqEi
acEy5QW+doQFVbOsW9lyuVgK71pZEjYTXUQCikqXvdy3ORtTcLfepnMahi/R/J0U5hm1vX/lzB43
eHZPLqodNAl1BIkA5hLj3xjy+NlkKrTxhZt/QeTiIfTb+n2pp19r7L3tcu9GTVXkG3ZzV/ZGx0iQ
RjnnXwXrsbMr/LPujIoxmoU7u/KjyzQ60012KoB6jKY4nU8k5Gx0pm1uJe/XxNwIhzO6+DwHWKOe
I9XUb864BBu3YKjLfv1u8CY4YRowHJopSWZ9MRGMw/zpGSfhEIsW03vf9QBDlp2ficeyosR3Bvtt
pgFn8R9dHVvweVXlYjKfgQrRobcoB8nTIl5RcBS7iND6kw+zftVXYBoXshMRzGxUOj1YRem9lAwb
sxCLjQCHHbtFGuzwhQdbu56xtFc4z6nrw0cjlT8tjAt7cY/8n7xxJ17uaqgyCL+iomLKBfWSZoa7
EeT8wcvYMVooKYGlmhvPqB9g5TFs9Bg5hzLbsVFDnYyeZDO74SmiAmqraf7ksrKo9cENMBc6awl1
nGC4nK3RrB6GzGpulAZwELqTf38vhtEFdjfmjxLu87FLxD9rSMn78Zcf34NhxOI+hDhN/AJCtUeG
aRySatJbUaj6EWGipPaA67MiCylE7rbYx8ZrvPNcROJWG3a276wo22aQXfAxV3Xcuk7MxfVQ+OjF
ssZ/QwC3G2fUvXbQNA9cPLuqNaO9xcL41ntscCvO4MDLb5ZfPofg1efB+Ts0y39uJb6RhJRUHlGJ
uZuwjSpvXz0YWHvhcqLO/dZkL1Xm9rrX7Zvjf2YuA2kxmc4N8qRI6nVgP+LzBi/1ZTCUg5/m3Rue
sD1aaiGqR1nu82zPchf2y/AC3YR49HDStxyz9Maq5UEhBrl4qZ7vWP8/OmwpFDP11jIcY9rOwcuS
DHENEOvVHYbetHB1bDTP59ycJIh2/qG2U3lK4Z6Q4TvY3nTMibtdKeLtwwCsEtFNbB43pl+7KGt5
IXIfXG1vzAWFCiNazAcySg6mZVxGgWSR7QWBLYAeXimCCT9QCB4UmEbP6zf5QoPMEPYdrX93gUxE
ZlQZ4ORotbWSWGwUZy7MV6i0Lgm5Nt2/U+5Vz5AE1YjoPmRLigsSb+9UEWO7TjJNrrsL9whs/vBa
91134bok/GyYuQfz5pe8ivVUyxa1mZnGslnyrW9rqDBFanhHNpksJrzA3HZ9+WOL4CTb6szcDiSI
lh8K5udp0L46SjkeylI0+9wsyaFKiBIgI6tYs7oAkac7619oFv1utPWZtBHWqiVvCTSi45AV/caa
581gO3yW6juyEqzKRsKmEvbAeST6CJUNwVRjrrZl6II5V7Y4llb3o3HmveQJaRbErA/CPYIzgdRf
GdtBw3uSIhpjnWsuyaonfnXCd/3dht6XbFryoaPBeWnC8YXH4EGXfrZuHPGP6sc+N7jWndH3TpNn
nMSAN9gUzIMjdBsb/C6CkiPZmLB11lYOIF0b40E0ThXbCw1lXToXmU8PdA03X4h3Q8+MINwSCIvI
wWHax1Kwj1IttUBRpmeMnrjWuzE2bES95DOX5C7R2rLLj51l2pRlTk1Vkz7tXFJ9JBg7kC+VvLBf
vdG2rkkW37LS97n7/WJ7T2nAIxQD8AlWrULaV9INM0jcho26uGZ6G1zrURsMOe98oF4tAP+96OYE
/rRaxmkix/GfEa68kge/NmuAbFMp4zrr9o7ZP0x9/uzdKY6I/26Wao9qrOcY9sNVS7ZHrQk5O+Ok
zzLUjFkv4px/4RYQrLKSfg/5wAPwjnGOhPFP7Oa/lNr7AOY1CyO0OnP4HLX5mbbq1if6bwUO9xx2
ALizumw2pPYSo2KIE4pXuWqC5b0XHpahpubivhJj8RgJQAETx9YSwY2b91VPSsqCBc+fouMYddGa
jx9n0Agct50fh9C8YfmFKE94Ay8mWJq8HHel7CAKF2A3VPfM17qiUCqJyqNI6pLoYb6vHxu8kIPF
G1cqeXPrBS4j7lm+TSEYkBHbQl5GghQ1RdeAU3Nlw/Rt5qI+CC96D7g2V2RJXANFZo948O+Test4
117mbyY7vRFuMa9Dh5df5/Vyw4ccIJKuE5hLgXdgxvIRtfVjPfCzTFN0qEhw02LXLiRAppOxK73o
j8NvqXmmR0ey9dR/B3RnQWuulbct/GsUlVvhp1uMn5c2aWMfs1lB19ho3nvrT2FjACv973SBDhfs
SCeBAEL1if6x5lOY1cWvjIs76SOL4jg0jb1GapRlyQleGnDoKs8pA7OYhGVEGMzfnvFvEV1W2yEJ
Bi0jOR+5emEuzxEb3xeMwd4ziK48RnVsvTj1PZU9Qd3AgojsDUDo49GtSMPzIqIzQl9/jh3JW7pg
MYdLZ1xj4nnMaUaYYbvwQ1qUytZiHERtCAy14b8I0ndssdBF/LRAcapJ8ckHkqhzgFC+LEE+ApcY
mjyMCcjxjo2GOdOW+Toa9A2RNeUVjA+KwgJmUG08Sq2ORiEeVU7US+jeUqOQR5gVO+DdRO1F/cmG
kHGMXGPcTqF4l016m5U8WII8raaYgg2zvYAUr47ElK4Y+KCmU8mA8TWv21/TZN46o91HdM0fYIwR
Oa3JhM65ZwIGSmKH5685GXYPFAxsxrA8EZGEULosH4fOzR9ToqpAehj8TLAs+qsdGQB2weTJ/rbA
bUiJ7jKgoPfzD6LNm+k9VXWy1yUZYEjRKdLZEhdggzp7B/P+KVQNcA8IqfIvfLUtNf6+DyXHDOfY
IcvB82kCPXEIZ8ziWtGy+QbegJaHGBSgZFgX0YSRxBjUp74Ce+S++LK7OZztIm2vmW2sJ+iYgTM2
92/N/YNivNugtgJSqaWN0NUH2+YLGpsRtxs2JM1PB+Frm/kvKTFpUr25xbxFx3lNXbEV6gAqvJjO
XpDuXPEDquqqZ7IdKA2MGfWlAuNU/OL+vyNM+KmiDUL6D7+ftk7/kxIa7zQfyPW+ktl4MMe7+sBZ
i4FI3ZTxkCQ+qT8XEhB/9lWlRdzQe+acyaiGc4JpeqJFsG2uCh/iLME6sDPWVPf4E7MjmhlIdHgx
Wi8jXQIfFpt9xnrStYI71cw8LCF9N+Bn33zKi0A8K9G1DxVMU/K1WtjSyoh2iD3s2HYA0ZsRoNpK
80QbmkMpVt1okfgCVINYeVfc02PM8ETEpXvXF/Cjzul8aRrdHVE7j7t+8JpNXVbuG6QrOrmp49zP
0bCuI0Wi5AQcw80r649HglbsNXPPVLcQvx0ZkwdTcl6DpKvftdUPM8UrXlBF8tPTVCR+7Azy1WEJ
P8D+CufjFOCqz+3uAe+mfJko7mNBDBCoS7Z83kcbJfugJExMGa9BjzyIEesfPCgbIFusxEhtWtW2
fuxMN+TSemONXu9q0lHQJRIIVtIuVAR2ks6NcYEn+Qj3jSTZpPixoVayyXsDP3WAgf2LY4JW455O
pQrGhXT02n+CfwLmmHlvM3m3CEYAi0qHzAFelA7B1qZhLdYkH5z25BXWmlmxsy7pY4Z7Hh3C/GnV
mrwoI6pIthuuXY/wDPrHecTwEtblgxr7/RI5V1G4t9YLPg3bg8ZiHHOnPy9oJnMPbT94B8m3uBh7
IfMH4FcB9aF4JgPsWDr9h8ste6dKcpO7KTK4wtgyNyVanPTMdgIfbqbr0GBaXTtOPE4sIzXrGxK5
kgRyTBbob0/+Kgu8qkmRD4S3Q1jC6Jeokw54Y/Dbo7rk4+RwFyjaAqtBssZfzBNFKtTjVWqkV9fR
j2Hfs4xZkp0zyU8dSShMovmnk/TbMWvKbJ+4rcmudnz5+0R4/WpMcaAb1s5xCWpcxBGkEsMkr2bN
LU6wlN4oEK+OZeRUCtkD6H7qzvnq4kWeEw+uclmec4drtXZCXjwlmBXcj2OrXKO/XyfjPK8qhLT7
uuUHxSf+0SxcWOlwtNzpvmhMVk0Vrc26KXaNR+uS9J9zU97ypKMGCNNnM4Uv07ZIf4fkSTsLcaH2
JwTbA7iZW1/lW8HMAlfIr+0a5lbY0Ut2xzZ3LUNfoLNYC4BytbsQEjBIhGreAmR1NktuR4DtXK7t
wr1OVIx96TwMZXfw85Igj0584TQMV6ZvfFp6xhbUWb+5hbOsysMjK3GknCHExsm6IXC92qa4GUT7
+V3/YRukZg9qawTzUxB9R3qLb/rKGrGJg15uPP+eQUnSfAFltKcHkuawB2Dwz2NNCmz2jjHOzUHE
9p27al0Kttdux6gFBjIO9xip+NOsn8PggLJ+jwHlcSqfbUkiYu/fxQGQjRbTU0jbIaHPiTyIaDq1
sCk26Wh7qyn12MeArQWnUmxaK7nld1Z+bjG9Wpaa9RIdLpNlilyz79AxE/2QBxERANIndrlJceQ0
iHRK/6+xlGc0Ic+eJv1nsSCGamjYJlO7voMbbuTzNp2Ynw9cZ7ElerjS8xHR6V+h+iPo+Sf27Oux
9S/MOo60rfMK9G2c0meual/VsRhKmC7tDD27vjMadjrqQnZEygL/B/oDcTODdjTPPHJsJinHyCyr
h7MOzb9uThSx67y2DWlfQXmao+Ef7Ny/hpHsTJ0Q6YLGILa1+unD/NHwXGZSWj39hwMJgjwj5YAY
1XMEH94qcSHpnE3fr4mnY+MG/zoZvqpJXj20FnEvJ/tq1fZpIpY1HRczLtWAvCEq46jmHNVLfapT
RpFgyZlD5cUHxe7BbNVXodMPWObOjg7yNI3W2zy0vxUL3pXNII8xuPFi8mpbDKJ4nX+HZQF3UHNK
CvuOy/O/GCODDMhAX8G/eOAaPtrh/BDC/qK22N0lG0FhbVn2j8jYUyTkmoCkkG/Um+1zXpU3RndB
nEpwS9HYnI0SPVMqjTpOrfkX2CSvPBVrP4Z6XZhsbIuuWUPzOquuwfTL5IwIi37mkKsXznsSCNrB
XBEui0vNmo6wrAFIuQxvEapY28aPbhZOynMiU+BkUYlj0C/uUdvfS9+jkEpftBHsyPwp42DI040j
w/SUpTOfXMOiTNhOzaNonSp2DyQyiTruiaklXxM9B33grkHrs1M+JMPEzn69PHqewfGti9xmdEdU
qhg+e1+vQ/dcNWxhZsVnnObZOhjUZ6Wms0urkAKRnQmpapBq+N4bsv81e1OPQUc3bOaBlIC5Sr8M
lb9C6UtPFWyDNRxd79sxzF+/Uhyn1tc40moBJCQXLD9nOD1YSIj7Yuq778jbRRPpsUzNewhYwFRQ
F7Ucbh9LhHJiLCidYJSfkWSjbSC7KbQf+KZORoQ2ja3SQ44ouDF5kGzWEgUyCGyDRFvfdHeJyMLm
Q0lkvul9/5CTKSgWtW/b4Sksiub/Yu9MlutGsi37K8/eHGkOOOAODGpye/Y9RWoCo0gG+r7H19eC
IqtSvNQTLYZlVpaTDJMicNF4d87ea5+IklHlmP690yr0Eh3imMlE3ugNp0qOT05cQYMYLUzWrbib
S9IsvOzMHPtLbJb32ND2HmxcHWJCpyi2GjJl7FuYq0Ygn/3ipjYQv4HE2WFeFTQnaWll4W1FeZqq
3MoOvRsThWMbjN9IIfhezaHct0N81xgkcaBA9PW7ZMdAnsPp4BDdxC4fOrwx7MvkZHJKBAw0YpP0
YhkRIDNTnGBwnTpQpl53G1ESGEDAbqaao62gz7GkjlIUAcW4GyfKRm0WWadkTYhTd0jOQ41EzBXb
hxDo3JWzNN2znKrzTRWq8D6qQv+2FtxoaZO/ZU1t9I4rez5knTTeE52C7Q37/G5GD/mXDF0WFwu3
Dil+f2VDFF5GmTNAeycyi+7r1H7DEjpcoq5FrO8KoifmLj6bjNY9IShW7twwb86nJQEkc5KQFGXy
YEKDo6v0a8WBaRS7zBf1wdAurgDapE+DCl58D3mLE7/oinaS1cJKlTUGppWhrS36wPK8D+f6IsVy
dallJk7Mpn8EqIQZxacQupVG/qjLxKFfbnXy1IQ3Tk8zeasDWH85EobA2M0kLY6d2oSQQIsm/DbB
VzwI9dhES0JwlFfL0ela5xYs+pypDYBGeV/BgLxZsLZKvsA8reAyaBgt4gKq3/WScBF0YFSoQRwo
JRl7mszZtiJE5xD17XUV6VsEbdHtQDgBNk10VKBIT2sE1JsRP9BKp91locwnwMtnhfUaQ20mC5lt
EgoeGtAtLfo42ScTAnbaVHjfnlxxQbQlrt5ziJI7TdslUNeF7g/0yVcVezptvhsD7cXQOMSdsZlk
9R1CJU4AysiPjNs1JWEP/dD8nd3ytOvIPbeDxkA00qCqcaf5Bb425liOuo4q1Nqn585GUZ8m5GtS
LLkMyDUFZIGqKUBAaEXfas9vlzNLxawSbGZS4nDy8KJzFFrGdeFyTmDiI1vRtk6KLLuuFp8GDr+t
JBDsKUHvuJMFe2rSt8YhDTfjXHwL831fRmdFNN3ESz1p4JPYhjKtT6fG41w7LkEJ/V3aeed+7wIh
bLHKzG40nlhzHGxTXT/XmX5h7kAAXCc/fGG4j5QHQ6KVPTb9JdY9bxC7Pl+aASjakjLh8G9L4uW1
uzWTZcNSE35Uuayr6aj0Kk3xejjhRZDMu340v81tfda0yHVzZx9NAcLl2HvzLCZJaizGszZxF0/Y
8i5iRdKVa8xnRjHscX0QuYVr3ogSsMvx2LPJsjBJYW5eac9/CwE7YipaxGP9BZDZc92+R0SXrylO
WQfbmeZ1N6YvrLcMngFJXDE+5dDnixzVq8t6Tr+ccCcPFi5msw2RVa86fq1LQhuo910Mms1/xz84
iEhXDjvstKzbdSlgM/hpGjOVDATSyjK8RF63YnbGfYgnyvA7krW84H5qAxJlXKnfs7rEnkTRDfp+
eYoG4KKOxCNt7nDd2eSnrkwnwwudNhm/gl7tP3df/L/mq3CxO//PvordS128/9dJk77kb82v7orl
X/vbXWGofwEPp7WGUcK1IBM6GHn/tlcY+l+kPVDo9/jTBWGC8eLf9gpl/UuylGF3cB0LGIL+j71C
mfyRLQDdQISB5+N4/8ReYX50l2OqwD6NTwMjr6bhCijoo7kiLvLQtLvcXmM8awij8EwCLoJ7gtjp
PvXkDnlw/7YFpv7vEpjm2ezl9Zr0u/Y0ihNEymSUuqUK71wwxnsOjW8uKVLnbFOTm9HUX8CwPnqx
//6xEjGjq/jZErzQxx+LvWOqmgVEo4k1vyWkarpUSFm+8hR/tFb/fRmevjYBPnp0nY8c94Nb0l4g
43Q9+mbz6OcI1dZlUbv3pSw4URd2SRkh9k4gNUFnMAZrvg1RbI6rVsdIOiKIBVu4J9mO0FL3QKaX
5MSatmxxvY6ypRPNHXP7xEKOf/JSVFl7GVf4xcsJ6+LKsuP5JlTUvLpipujpEj25tr0FNky0PECO
2sXztoJ0JW/C0mrwcMTXo1saryBcAOxZcLy/e9Cwoy+ey2++FZ6NpWCRIVaw8YF/fPztkOIQAwGx
rgyxcuJ22uW1Th8aMpMu1VhzTnIgAewbyvtkajIFH6LAysQKIN9wW5a6yKjpRCj9WJHp1k2huc1V
aWHHwb+JYN7JNhNWyS9+9k+H/n8s68vrdBhB+DVwEmDaWQbgr+QeG23qzBXM9UBvjepsPhBoFKl+
4d9yFFPzjRkTciNrkhftKLWuUkdPa9OjUjYUdJpWUSnKs6Kepjf29zVqkHEezii0USIYrmZVI9YS
Skf3bWv12PREiZA4HeaY6uak5789bHjRgvfi+u/f/V95B/okytvmf/33T5zd8e3YihfgSDCVfKUf
b0fYZuM2DJB1jSjwrs19FH3g3F+JjGP3XxOiciqs0n+InKW4UnSzgskb1Dsg8wFl/KDCFjpIMT3i
6m4ffU4JgLfZMzT0YZvwFt/qCFGt60YYcpO5IqZ3gpfGQsfeT47xd5+NdE1Np3O3nBGrbYN1nj5h
KMM3rkUOCiQEgpLFkHNEnNop3QD1LG/moW23vlGiPtYGliT8gOG9pur+BDUOo4kKs1t2+eVLJ/jZ
SFlo+M5e2WEKDkKSxgiyfg45Lh8m023emrTEwzuSLbvuiqyeyF5DiiAdbVwPni6vimyCGuO1ZnTz
ywT/m8e/zOTs8yaUqydvvI2fXxOFLSX43zJFHFF+jCqra/YmfE2yiuAK4FNZgR0nXY7YQJotAfre
7WDRuYauxiMyA28HfMC+jQcgfWvD4HU05JnZdX8d6VgjxULsdF8RPEoIIBDSK4oRuEeVbGnuuEMQ
X3gkWCGvnn3AloNZThedX+A7y+thVROdZK4QK/dURcguGcz+HEBfQngQqHn+JQA1a/rV6RYKG8sY
LHY8YQXWfhQoCNibILzI6xS5UaCS+I5DG+HEo09otxQxpuimDwhVH3EULDF1xnSuaUmapc3hxvWx
/yPXxX8vUFwkjcUZMciaC91BZN5ZqVVezgbWaygU4WkxDGwxI8r4yQaJf3UeZvyFNf0neR1Z6gqg
6ghlN+/QdCU3VldxwMQYs0ODHOxyonS+KfAAWB0KB3eRC+4GIr1xJooAf7PplDhFdPyMvH45Rcv0
1po9GuhfvPvfvHqP5UeB3KC5bh2tC0BPEqKTW4u2Eh9XBNzuPME8dVmBbyHvS2LiddLmRzGH4guA
1RGI+O+vznM9FwQkXGNLHM1hGeJVH426tW6sskBIUo7PMTu6s5okk4ZT0VKLrPaOg5BWsD9OPTxQ
VtSFF4ZX2Vuv5FMZGpF/wff8ueAeDQZlolZhHHDn8hjEYo52MbrpZLIzJ5Y0tHW/j0tWJJ96MnWy
Yd5JfGfQFhd9nNHhQ0DjfhsUPjHoIVtahcdtj7ITl3cgBVJRrSj/kGYNeGeE757LV7ZP1CEaCr1/
fpnObwYy2Cw2E+ylPCHl0UCeup/VFpYFH4fAucrJqtz6pjXlBz8x70jhIWwvF26EJKqtDiLNcFLH
5DAkJYqILEYmFeaKPm+fR7h15MA6jdZEFJd0Rgp/S6iYtylVaZ4z0jFo1pWLCIw0YH0R+yOkfjcj
7AL2GeFRBCplOeqqRUlhM4HgfQjMM0NNdN7p7blnHgDUGBVpGe1Aw5HnnTB72LKZnqyWCnXqx9ip
I9OiGm6FfU9VZ5a3dkIJSdfOCIhlUueijR4qlWFkQ9izMadGbfw4YeLqp5BSxp+f7hFD8OcHq/ns
lSXApbKXOjLtxnNrmRPYorXGhXDvg+I8zBUuKulF3T6b8czqnLtrqzo7UyNxTkM34nRQyj3JSCjm
GKPFaoaetW0BO22Voez9n3+iXH7C0cer8S9DQNaWIxxt8ee/wAOboJ8IrBbM5H2WfKsq6Z4ZpEJI
aFa7PFZql0IaJ42qMLddSIMROcZz1Sekg6O12ltzRCNCLFIog+1OjrztpF8KUtFcI/ybqp3phvYD
IiKOqmAtLvzGyJi1Y2PL8uk8g0iML1ugWPtMd+hzjMr46h0se/cPN2g7ijXKMrm2qx1LfrxBg267
m1UDN2gm1nXAd3kqOht6N0YYdIG6PoF7htG4oAwn7I1MV703RluleneVd+gmgk69CZaZr8ae+Wns
8cvAs7OwSaCdpOt8/GWlm/mkpdFUN4mWubZ13m9xa3drU/cnCST1A/o29FHuE1i6LQeU0xG+0RcA
pd88HY23G6oWeF0pf4J3f3n9URS3YwUOcV2WwytCPXXovd7cZVYwfzVNfjpkceqzYN0ARqXJzUHr
4+2O2AmNVKSYeIIxpcejvUc9NVdxaqEiVoNLlnDulNeUmprvAFuCR6h/BM76I4rJ3kFghGkfsS1J
7+YP+osLhw+VGOkNaJznCT3BnKXzgjNDNFLAYYj3CnXdDabM+F5UMbHGSVG/5KmmiY4wnrgbWjLu
1pbxFyhm5zcP1cXVCfIZICeD9eiT46DZ46SvYJqw89hQuCLsHKDH+YBr9oEulr3ti6m6nUZLnlD2
iVEQD/ZVQRBytoEXI7NFbXyHp82pV3HWwwL2UYS++rU33TGwzgQR1fcLl5cddtkXDlw+t36hfOc+
smw7u94IMNOYacJW1+nRtgakyJPqRM4t9rUlZbL01nEYDVcym8u3oTaMN+Fl0XNAYshTOiTumTQs
/WNobZQJpec450llAZMyCvSjdKJR9TUh5ay5JQcxq1Af04a7V203PpWjmZPwVDxwvOvNPXKKYm+b
MVcS/tYJGyv6+wv+/ziL//YYIf9z2WVfv7+/vv9ab1n+/r8DJciGYI/uUWxBMGWCGP0/5RbT+5fU
cFGZbdg/8Vf4dv9dbrHJmrBdOKSeJQl7gCL1f2kW0v4X4H2HP2LXx2IGEO0nKuQ/h7Xm6J9/PbyZ
H9ccpmKXmg6UJG0BELeZlD/OBBkIwjybHPLJ8zi/GTrZk6pXhQdj9NqtNdfdpa2HnogRSWcDnu2B
TkTyjya+v3+DdthNOhA/qKMsVZZfJr5RRYwzuldrtkDmoZhFdalNoyY+wHY3v7yX35yWPhZs/r6U
62phUQHjsaqjXcAIKdLphWesak2/rrUqTd20atAEfHGdT8/VE65YKmlLSoLiLX68p6T1ScgV3FMx
+mTEI2c/gFLkgJa2vbrEpocIE/M1iiMSud12LSaW6hNQpdOr40zxBYh+594PyJraSFWX1drlPHmf
TJSED0Ofc9quhpYKTFCY4XJQ7skTXsIJk60wFkDYNMiIGRnw3PMYWc62KDUu0TE1JbmWVTu86Vzp
LcYIAp36eNmYha6OxMqaRvKiiSn26bUHqjyrESTOu9pgg7kmF1KHCAjm0j7lsNOEX2wQPr0dylsL
21GbJjtgWxw9tFFaqa/xr2BHHV9VNWKJ643k9M+vxvy4JGiLcchoVBxdSI3i6z+6Clo+okUNIjx1
0JhE1NnD2eQTyjQxWHBfyXprGgQQUm8v4oMXYCtgkBCOVJNvn5htt8kk28jWLWn4kWLrffHpKL6M
/2ySlp9HwAzbVNqYGsalt/z5L6OhtsANp+WSMNogPSwbtYhUDUHAVQU0PExj4/7PD+To0PTzisxQ
FG9tyRj0js9yYzbir0M5hle+jx7MLCHxKhRzdgiKtHp1E0xOSNpx1KPCCGcU1biXtgHEUuKiI6df
m8B7n/N0muVKYilGlZpkeHXS2l4kMkgcXlx/tqjGWgmAP0EIsbcSZYmA5c838psnZwMHEhpEtUVW
y9Fa3815DAQ35/MR2cNco96MbFysXWsvuZpvf77Y56/I9GwN65hpmDKOd3T2NtgQciSjdGVD9LsA
RWHvM57BVW748vzPl7I/7k5/viCPt0OBnfAfojKObizMffo9neHTAgbWtVVxH6itri08YAkw00Pl
YrpaYeRAAj+hVn6fndq7pkhC9FmWl5xtRBoImpPKwOwEUSx5aLxRX6tYhw6H4QXZKAgRdTbChpO8
Ed6UXmJL0Zg++5BjJruhaFwPUd9fF05Zo/2RMD6Qv1utsaa8I6b1kPUVcZ9Bbl23tvI9XAeWuhnm
yfkxOkgz8c0Z5WmRc65YZQGwwFWrijleB1EIM4CPJDz0IUSxLw5Vv/u4Ge0UyKRtMx//PHX/MpwS
1wMRTEmUdnuBati0ygyqnDWGAJfH3nnICZh/CpAfmytImGqPZ7sMtxVVlyv2ePEbTVaKh1En6x8Y
l/ynBibctaKne63RVdDhjIfE2qX9ML2NM9iKFcKs5OXPH8ASOnU8J3jMi/Rf4K9rfZzn0qZ10qfI
u9cF/vYMqEbesy3EaQLWDWAUbyql1Wq5+9ap2g3QgZFQVgM3kap8XOg5JCj824o6rNs9AGWVRHOw
+GxwbtHz/fOPPZ7Emb8+/Naj+ct3sbeAXEVGn0ioLKTKr0mNjrd/vsqnjcsyjZsc2pbekwQwsYyZ
X95rU09keaQ/VWrh9KNCQrZxwhIZnhMGDxTh0nzdMVGzEMITQKQNDhEkptNd//l3LCelj7M1P8MF
PavJXGBPdnSSKiGPBn5VBCCAkPniRh5uM5yEP4yyVOc6GVClyIAcgtxV9ReX/jzdsf2jpsY6thQN
rKMHrStkCx19mJURznj+mrg65zQAUXvKKe8IEIJfLM+/uyD8NJotS+AANbaPj3ycQUtRWqWtDbJ0
k0+FOrSKJnIxNpTlW519sTB9/pIsYG+uxQGOoh5HtY/Xa/lq8EBhyBjSCvmYiaS4wWbwj79XruIs
PRlFc00e74DT0fPqdOCuwtqzycAUJAULUx/+/J389l4UYLolOYtskKNNx0Bnzp087oXq4bR2jKTa
GIJL/fOrEM3BNp5yMBXEo4Ui85mhezuC6l7BiLSp0G+dNvgKAP67e0FZw7r0M77g+Ik5AQljLuaz
tS4XWbvTyvQwcOC8/fPNfB5alGN4K9bSd5afqtvCGiNHZbyYIRmGXSFHuSv5q/uEIuEJw2l69GKK
R2aSy68mF+vTqCYshhG91NUV/cWjL6/EQlqBYOVEUvEfB3VWgIhDPY7ON98WM3n2xMPO63nxKHX2
a5N69+yEfDilUfHFoPu8z8BSunSYl7Oji0Lq4yBwKLlEod1hVyy78iWoCphoWCkOnj2NX5WFPl/L
hmLOEKdwLk2qYR+vhX+0huiW+RCEZ++R0U5GbB7jk1lzfLDttcojwqOjQYhTp05QMblp7J9nuHyA
oAZd+EgRGoZAE2FHWo92RweaHbhj7DKYMCnt47RaSOQeSbS4x+J8ZfdTX1ODTqj/Nd2IaB53cU8m
WyWcYG8Dbg2+GO2/uUW2a5SDBNlQbHmXN//LsjHWsCgm30Lu07OlzgN40EbQdodZquyLwfh5umTT
sJDQ+YIAQ4mjN8dJIR1ts/XxDZbiHTV8e26QYcyp0/sLJFH7xU7n8505VN0FEHT2JpKq3sc7A+1I
EvTA5aYJCWRMRwbDVhubgHhNob94jEcF02VLyk1p6bhLKdekivDxalmvfcr5C0HPAsZaCk2AgtuU
p3NJQoU/52I3pFI/Zqlr3XaNV58IifUwMZ3k5J/OEoj+LQ0tdBFgAID/+ENkTxiuXfHNatrC36xg
aAijqF1U4zXoqlUHbhsLiHC26LedLzbmnx/5Mp1bWJo5sJL5dvSGk8k2s4ywtRUYQxuGJWf6Jqqr
dWiMXz3w4zl3GY8Uhj2H6iRntOO1kAztEJJv3K2zuHulSG2QK28F//ATsrkX23R4r5KTJ0v8x2dJ
T600q66v1rGek0vM+EjTiOA576VTfHGpn4exXzdOvC2q3FxliUtla7o8218GYpw4BSkO0O3hI+Mf
Mujn7ydfUonqpxHug5LkNx1mMTrziU5Cz+dV5sYEcAao0SaIXQ+tLwAyOIBJQ9OsrPPqvCLwET/h
MPb6pqs74HS5QxAdMAMj+tbj7g9WsIOH4jpy0azuY0Qt3/78OX5+T9wWIiqyEExaOJ9uy0ZwQi5e
iV8iaw8LZQazG5zFP1/ld0/P9jiuK7pZqC6W0uGvT28KKd90Kao7B+n3M7KDOF5RcTJiEogD67ns
56haCayAdyQao4TNe4OZgLdhPiVBSnO+t208zl7EBsHx420aQapK6mpEPJ2EIMJHhFcpkgLXG68g
gNV0/guL9BUxSt9ceWktyi+my087er6IRRdDVYaZmeXk6J7o2AKTieMal1N8bwLLfGmGjgCeKdKn
NvyELawTcDBlFt37wHbOlVXKL9oFn98e44zxxfUlJ62fs94vH2WXpbpPfVmuB79Pd5EPe4kMl+CL
O/3NVdgELjsa2+RCx1NW0LdxPBQkI5lVKFGtW85J7/dfBcJ9mqIppGoLeQByOsx4njh6nvjW2LCb
IzZ7nFrfiBjy/gIzRSur8t37LpLJpraaYtx6kYfGOuPcT4A7Ikuvm7vyiw/2OLWF7LBlEWSxoO0n
4CQenZNCM/PmOHfIRbJuwVqtwaGij2UP+VUUy28+I+YvFiXS3QD5IYz5ODSwl/dZYGBQBUDqdOco
xIC3kJ1OWRHdlyZEKuwDIMrazqdtaXUq3qgOQs616ALr/s/j9NObZoOxtJ34sslh5Zv++FuErLMy
jhqMe60fnSsW/Q2V2n7356t8qnFwqpAsDrT0KGkvcXAfLzOxgS00niUcm0h/S+Q6Owoq9ZuDx3ZN
5c27yMccE2qNjt4vC3VRjcMQrTKIfglkwtHYqbEPwBuZuIpEq13Yd4iNw9wLT1N4BftmdJ07W01g
XGSqNn/++ct3+GElWH49IdkOuxZqn+po4xIVyMahYkOXs+E7FGUIIm7BLsOG/qpC+PkzpIxGcZVD
BXsXVKxHH8fYEIUxaQvswYDsDnJTH+XroBnQtqsg6v5qtNOMIBydlIwmEVln9EJMCmfs8tz1KEX0
6CCbhRBSGt0Xm4nffCvIE5zl99l8vseZcFY8m4UfR4jKmzw+G7NhvPDj+ostPueG46eN/IE1Hj45
EwPTz9Ea32WYX4MAA9dsxQ0tHp9Iv1XuAWPZjfjvoi2nC/dG5lx7ZbOkPMdt3iarJNHGcxZN4qHt
Cuubnav4LktIdyXVLX1Iu8WjDrw4eimnkngX6q5kGcgaVqOVhohS2HKraDXa0ri3ER4E10WTkNU6
ECXzk9+ChdCBsnhh8eK+J5Fp/JXJOiX8ynJgU3mu7z+SKjImK6skF6cxWw+SBiJTWLY25kW6uRht
cVfhJXW9UEO4YENFS8TL4h9Lc/jUp3OCH9VCQIlnwjHeI6sa7ua4tf0tGW+ztRoqB8W7RBL2RHZR
MO9yHebfK6cZsG7jjQCqIlLcVZaqdb8zq8l5reiAtzCPsSJsYqqMapc7E9iEpPDwJLWFOwo+46wd
zkfY2dGJS6vtuxMOw1KuC/NHm/YGLoRAiR6sEWEVq95aRuZU9U218EQ6g8QN2QcnceVhpxjBjXmg
nKgmbCCceA9Nnk8oPICi3HayqB98JJXJCt8UZRkOq2w8yHtPLpMxah8li0y56aERvSPfa7+7mBDP
UV6EwzoQnRtuVDbnr2JU+dbKpgw7aUBSActBoUjtATtArnzujZDtCuMdXkGFIDPK50cDLQHkrD4w
rJPGsWiQJHkKT81qUsRKLeI+A178oH8UzjziMfa9GwdQ8rB1J9MC7el33UsuBfAHvkiJbx6n80vm
5Lit4nieL3IQKPO+7wR8YqbQp1DO8rsCu8XInWqzXpcdbb0diiSSXUxlFOEqbDHkMGonzo94QRYj
AcXbaF/UGTj6cbQwveFE7wFEdIDTvKwCMznnkk2GgDxUX3ZkrAD8SFKkzsYEyXXjaNQZq9itgJXU
fsMdCzV75tYqiEHbFNIjbCJrOv2ORtro13AjhoxybYJd31edwgVjU6C/SvMh1ixHjWkfejdXCj2r
ASzWqWrwBBMdBABxsclxeJgQNVsugLB1N4P+g35XyMts9OrlGeYzGngTAF/siFmDQYow7hBr2mAR
8fAtG1miR7LF/fYelGFPbyeLw6eiLlu9Hua5/575ae1iEx3BaHRK+3iCOF+d++AbHnqrxbPe9WIy
8OWVMK29xO6adZUlAQSckMBV/DFlTO8UT+GikDMpifSj8uoz6uHlAygVdCxmb5FLAKu0vEmB8GHa
naLpfexdiDxlA9sOtW1/n2R53azR4TqQp3SWP7dQUyGqjZpYZ9cFEG+i0TsxI0c/p0HYPY2lK2FY
s1UTdDvillFutk4GuttL7jtBtOBZMqkWeAmI//N+KCEJpUlHryGK4X+A37Ax1baNsJqNOXbjMwpO
LNm67KfraLRFuRK67uzTskwtcYpFH7pylfiMXtKd8z0CwyUnEAkdHjtSpk+G0gAhzHD25JmXe/gN
XeH27Mdr2zI3iz9g3xoJ5LNsTCFiN2qEsRVWsq83tBoILEhHuiiggryJs3qXmZsIwvbeMwNTA4Eu
h4nY7Cl8GwMCM7e56zc7Q1X6VOUwMixJVRE8rl/+4HikuSr12+s06EsgaYpJfJ1gk34NFmP3WpYE
xGJeW3QqFgbRCyvOcWUHTijXQHhjuNmBOU70RPPYB5arQxySYcuGv3X7rDwIkUUPiMoxuzl5RhtI
+zIhiasxCG6UXlv9FGyh756yCPfbhBbX2thtgi/O9mpEKzAlJV1ocA5vEQeVAgXhIOtVQ66vOIxV
gqO2kk5+q+dqeoeQHAEHalv5ZLdTWK2J7GIlGZrIi9fNaHnZFkxqAxqlnvtNlgHeZ4LUeUc+U0TL
csFxzNe5W4c/COt2h3PHY/U7tK5ooIa0A32gyOP0ia4nxhSLc67Y4DxfAog6KNQz1oq70TI4i0Lx
CbzVqOhimRPse8Pd93FX3c0idnZhZV4U0aL88fszXUPsqDLBOMUBrgP6APpHhhM3D+gqobPcZAz3
laHg1tjGKku6+zzSIIrye7fnm6GHuZrzq6gqn1M7OeGQCU4+eRdRvGNbfeL0Yk015go986WvBK1N
8g9cwAIZ37LrAOfASL3XobqLq+xbwypvl80ZBP74roijy2HqzxyV/sAyjDK0uJjN56K7T4IMyfer
yekuM/WJzX+hmaJd2obbKJM7llmNYdpNNpGNz7xrFIYJyYEwbLmNVZD78nuAYRpsCuVtwo6vOrRl
AKHMsLv1c61gxTneeKAhAXpa8HdxVGjhmNB0GpFdB6Q14wGr9pFu7rs+2wmUZmaXFRf+kDLthrwl
rW/sMT1pDQ6tCnN/W9ff2Hjc45SlCElc13eR6/ogJiB50/xdhc62asATWiDF3PoW9/ADFk8wsv20
Slrr1i2Dm1jpEyd5cANU+lm96TgXrjIWvDO+snZbDn8lVUD8u3vvZ+TkZUH7YJbBhR3C043HAfv5
DLZvlC4dzOGOdL390Bsm7GJ9Ugv54Dfxi1nn66olWz3ty30+WDt/yeQq0nxHT+dphDtshlTqQlo4
ohB3FjY4D3jbunQditxAmblNRb6CtW+L8E6SRAYSXm6MPoiBeM7bCp4PP+NaZQ6oj+GbUT1JxJWB
Eb/GbfrW+HSfxiZnlI/nSxqThxDb9bIrnDBQyw3zJA5M+d2NePEjhA1pDOOpGeabwJ/Ohhk8+Azh
zxJvBR/QtkrnN2K1Bvr4gzNdDYHzLWU8rRZg06zEIeic6nYgNJQsKPZ06OSsYSvc4o0wzMOEY1rn
wd6pKgc9K2kNZVs/g4UoIMwm12lUH6DHY1sIxFrM3Q8G/lXhAqMrwPttO80UVxXjbVeDtvEh3sBx
Q0sXGeSIrcysZsc06nrdF/nF0JbivCYBHFBi5X4L+XTsEzE4F1LbB3dqDsIf5QGu2HnS04jW7nnl
4LFugRvD+DIuVYxV31dsQ4poPPhsZ/Zhk7zlMQ4GgrzeYyu7H1zzWdd4QJrmpe9Jpl3Bf9DiZAhG
jrZOawP/zIvCP08yZ3xUUP2+W+hI3jIrBf1jEVSB55g9CNAYhIUG9KrAu/HcEiQm4AjJhpJ9lrdp
G4SJhIJU3gkMI6tYOCgTbALg67gxyJSKVmGTRoTBWO38FM8ZQRvQciKyP/0Sw0Yd9jidXeCh26mi
/pXKZW1pLNTua5DbkCIqa9SkzMTF0K9JEhH7Ng4I8phLw9zYjRkB8liAkRnDAv6MkgZm1kKxTjuT
l185cRyyVpIehlwURu7C8O3JuEFyE+DJAB1M+Z+0sYCPSFbIiVyzOKnwjOhtP7ZYlKuqAEatafPx
H2jd7oUDRH5TWeF4a6uhj4GwhrQHIJrUA4fDpGRPaZQkeVVE/L2FWNe+t3aPc3iURXWje4bXBgGk
S044ohUmsNYA217KCeAGBaTTNh8r7FZyhuNTTkTcrJOwhcwS6RkYfOEnRbVuSFjm4FNXFVwRlpdb
F7DfzEoYroXhNVuiEwdzlScSP0NXqR6Z0AADbQ26hY2IM5r1a9nYI38lc9WtB5EXkritVLuChMN0
WU5FAjiqL01QIEPJzjRDqfTX5NuE+g1WjZU/qNLeRvLj6W4jB+nELCQD29zBSsh0CKmO9WeVnpGO
TWYvb2WKJuSyYopN1oJdmt7SvQpgd9akKEgxkHjaG53zV5xXBo0cgi+/2T3Vk5WjUwJWPMMstypp
a6BVeHWI9Qxa3kwHvNnxu4rbnhsEvY3VxBfazRbzVtwaNaBCPYfrIg6Aqg/OgLy11FXGx+OVzfVM
rxM642jOD2mMeGpDBcN/hMCb/yDJ2iI0xsnNFzxJHv+3AxJiU0a/SCZpZidZP2dszKgzOARlLf2/
MO+8eMd2sw9OiypbOHMdwQt8ohXqBTTx4py0sNY9UGECxxwoL7pNBhP3T5UW33RS9pdUHbh5CAM8
ZdqVxlISHgYCpAvhpshBjEVQN9PBcopcs9NIfOs70zdEHFg/rO1uR2r3CtNL5tL6E+BhKr/kVJb1
0VMw5rLfGHGke5A0CtkdYuLuh7CD4hq6umRo2ymwYivOHockJaAgTpcmMIocTCSpz3hcpUHuPsUk
66BCmZBkrtO8HE4a4jaWPZIgyahVkVhLMGXmxiGW7sYIGjjLgz/R3o1UF1/5Cug+HpdJyYMz1z05
JpkLXarOhx+cNCJULxKqyK7sk+LC1FVYrWRmhD9K/oUnlUgEz6JyrWpTIZTv1mVGtllcNVjqQSF6
7bXpp/nL7KX0BPvOsF4K5RcXSCI6zDa9oVEks/V+Ndg63wD/mzkbQBF39xl0t5QTEw6pdd1FJXzP
2PppJOMwtmvnztSr2hapJIakWJjfCHCabTkjMz8EJVLHa7qddbnRw9y9UnsR7cbNpHengiG/5j/b
P6cmtkb4vyiyQ4+N7gYOYwc+v6nav8wq/9+cndlu28gWRb+IAIfi9CqRkuU5thPHeSHiDJzH4vz1
d9FPESVY6IsGGg2ku0mRxRrO2Xvt4KkuE/nWNlBn/UkmOH8SaggcgyoRWRsKQbjkk6GNrpoGOBrp
wVNYwVEW7GmtIKU34boxFRAcZ1PlDbFQxoU41ia+42rxqxZG2WvgIpWFqD3yZ1MF3C3PrPyhUTD8
8/VnbCkVmFP1Bntqb28qAgwh+7T5cAtefQHjTjR+t33L2X1rkAMXej0bgYMTcqzhMFERakQvX/09
2Gpse72pNq9lJcqWEieulK1ldRBY0wDT9Ai4wfFs3IpkjSnjqIFiyS0cHeZNAoIaehwYGYRcBU41
zqk0ekznLlOBI/Phat2veOyBwRa05YlHLdg7ShUmOzFZSgfeiZm02iJQ+/i30+apGAoOAQ6eSfa2
6dh9Y0+rSF/D/QcpZTZHlhXgSo/TVIQvoWrJryUkM5awMB+ET+mCMUFWB0u3O1L+8ODP2u0Owj8m
lkEDCcSYI6bBysfK3DRDCgmvNM1I25ulo15rLUIkb5S2NmwJEXAkgTxu+BjZUym3OnbmJfs9hVQh
e5PTiHRLbCSzUFp4sNAI/QyydO1VUW/fqSJRQhBPtf1GnjmANuSj6s+J+Uzf9VWjvoGLnf/oU1+9
B2Eg5GEea/uuHYjywGgVBl+mKHb1fTY17bPCXqLeZjJmiIErgSebQJ+r9xyjl4IXNsY/WtZpDIao
jqHQSYpRGwNl0nvGxIV+LGNV9MRYu7Enw07ibG67dg/SbElmlXMnfXCS8+RbHVFnm0ABKsbiVSRf
KAgI9bp1pd14rR1opCbZRHWlUoQPrUZxzIfqzvYmCnsgWyXASMAdNesXYPYwfDSbisFgSUqexD/F
EJKTae4ITlWgYAGx07LvBEKbvzWVRYb1qdPZNRsV5xyFrsGI/2jei9kqfySpmxu+PUItgr8512Aa
p/QXTQHrDgRbe1/iFuYEza7YoubYDD/hz9R3fehSbcpV50M1IPAm/ecys4umQ0MXSnmVNs9xkbxP
YkCgJUdHJzA5OSJv3FRD+yZSM7vQktZO23MW4mWk3x9p6LQjVkVWwYTcIqFgC+GOZsFX1mkvlb3k
IeWpshAWdQ7FDH1KXVtZpOpvO5CUOwINbOjGoECBXTYMx8nPlcp5tQChjJy1G5K6azKBat5jGSjM
I6Q8cSYQHBqDJot+2XGUk5gaF1B2SkdI62CMKIU2JvmtZDpn4HUF2VHjXRoHHFzYAwo23XHVkLcd
tA7XcBPV9rp0Se9O67G9i1obuyYeM/tZ6+aWWIuut7CkTYWu3kCSWCYsTO7mptVVNo0Ed4bfus7V
/5JhxhEricSrJNySnPEukX8lkNl3zEZJB4VkHvHXpgsROm9y6w+qf9j0ruGMtSeYFN3XvmlLuup6
a9pbd3GUe2PRBfDxrSF+a/WifmM1bB9TViuAaKbIXqOuZZs+lUkFaIwtILkrkq7i7QzzKOEUD4cQ
pOoSykP8YQt8PhPZ9yZOkTGUjWkn7HWYgq8GzhuAlTi/KmB5+/YgK8f9LeymfAonWqh+BQHzjQ6p
iriinQttp0JZBpRgyzpAUw8+MwyYXTaTQ00UqlZVv6qY/r/qoiTVUZQJVai6twjptql095uBRlW4
aUagwptMkRmvo4i1e5EV9GcnuC6hh9KImBIQ0cVzyv6IfSCb1lt+XfI3rnr2he2U94ovOxH/TbO8
eyZVbLoDLRW9JKExA+IenPAm7qHBplVDfQ0oNyfwFjcuMBdw8u+aBA0Qt2b/8vl3t6I0wDlAw4dw
gSmM74HexkolUaYDMcBGTEt8bAMTjLwZvDrIRwLQ2cWMOSI1tA6arTXKR23u4hHqC51eYpwUREN2
Spyhj7eqvtdnqlowzHPrQZ8c66WXCdQhK8hnqEMo5r/NvWoNF/RXYtHMHbWnkNEtgnwLYAOttbW/
PmrLOObht9vcHjkahM7A02/ttHkWtB7e7EH2D/i/5VNlx+M9B8XxazVaxrBvKreiX4FohZRhBTUZ
1Vx1uJK9Q0pYn1Xq37oHSAWZMrN2aUaK6K5J+vxH0PQDh28CpODIAaFItxax4N9FEveJFxKgEm66
hpLXNo609pVyAtY79oGZpJE1jndz2ghnG48TDlFaF9lbImlpHMxRJWA2KOr+Pa+M+VdWjjHlLD6h
BYPkFl+zkAo2qwQ7uc8HwJn+Hl19NMGIFVDnrw0NnC2AaU6AtLElmzcYfQLf6mecAEpDZNLn1zpt
erM3QCSPb8qmhQaL/niWz7V60Bg3oBJHar07beILGhOn+0vER5kd4tqlcr/s4N3dPGHgByrvtJ0v
tEC5qYalR3Xhhk5/PX14zEAolNAW8IaPb0hXjKihLl/Bdgqruwn9HZt2KV5JjFAJp8i0m4qIrwej
oMFIF7rwlSx/0buRoi6ljGsMoSTISkldTgTBhZs7f2/cFrYbki/XvcCxKIFlLuzKyYwXwmIT7cwy
eCqcZPQvPIa1mJNJgIYrQjHdQR2DfOz4MSB+S/QmCCt2egOmz0k29l+XQMytmZfJ1jX60jOXs3iZ
WO3OYjht2y4N32bNwfUr6fZvertVb2VoTH43psW106o0JxIqxGWjB18v3O6yQB999NwurjtEEwZu
IXxCx7c7oj0iHbUna0ZE+VWc1JhdbVfuxkbqhy6Gg8dqGnsJe0NAgX3pc+7rrmOVrNWceJKUk+YT
/YSQKpSh3jkSUiOeWBHR3naQ2IxafWGaOmnrLjeMi4e7Rtko1rqjasi0oQUxjpyqtHdlTKRgCMAL
U5P1q+zU+NL7XCbt1QNCd4/EYlGCG9Txjx9QpyrU4LRxQUIG/X3Cjtovhaj9ITebA/o7c1d3s/o0
2DA1qHCXngFTcs/Umf9HFTwDi3Y2U7ON1mPBJxzfiKpN+WjTYoLi2LV/lEQGuNeGYmdRGj/kY2Fd
EK4tb371w9GJI/ejRsuv/1gu/pEIjYFqRs1E0cPtmuLBErL4nlu9fTuINLnQrD93KVTWzBvCFrzU
lTDCUSLKgQP9JDUMSxJhdbXdpgG7Q9jR7iX3+an8gCoUyemq5WA04qUeP0dhdqNhMEXhc8MNCZhd
eFHOhPD5h3XmJzEXavQqeHj8tmWx/efpKRWYQtFHJCbbYAj0cVTu40Ir2Pl21rfPL3X6RQAYWFLi
MX8DKlnbI0oTfmvmzOQ3NMN81WVqdaBCkh9qg6Z8F6f/Ve4rLJM9CsUYFD8YDNfXS4IyqDoqH7CL
JnM/dGFH69lqfNzczkMMDDi9MHufzlEm8i72JSwryGfWYv++1QZbk6yrGcYFzr6EwSW6UxOZq9n7
VKaUk7uwfQZPBPkpL9LsgmDlzANGCoLjnCnA0RCaHb/LKigqwaEg3+ZxYd4bQxJ6hV4316Gh0kMw
2Ol+/kJxNq8/Peya1Ot1Ntb8ZHt1wSEsVWLEmNQ0j5DkK/N7tsv3YDz+wkcFH5lfeL5nNq5cj9+G
p9AxUXOuPokyIXRO74pq6/04PP15Ohz2G397NWy8L8Pmwqf+cfo8nlaOrrU2Jk8hRzJ1udbN7mXH
hfb7/d/nmy8XLnP6kR9fZbUVp8uUq03PVUb5OsJjo1524aF9LOSnPwRXO4Iu1Njr7XI5qKHksFJt
AXF9HW/r7fTYX5k32Y50jm25lR4xv155oFMN6PMRJvzb56PkdIZZ9KMG4xEAkIpB6nhUUlkgylkF
ISaoo0GO6p2Dq8fVrmln5z8/TS7lYkFjgKBhW2P5qqAz2MLCs5pqPXyVrJIsf+5/1fUzLasscoAX
QSwyka1GoQ6kxnCmJub4FGcvdViYT5NIaMilwL0/f3an2snF7AKahavoAjHuMn7+mZ5na0AzY9ZQ
wyaruyZEB8gMBHivRkOR0TlRwx9ghwYvwfiwSwo96rxYr6wLcKlzr9ClVqOjUlvMjuu7qBRmWV4k
9WKt9emWDQdCHb65TaReWMxPvwfWcoxsuHhxvrAoHf9erFFJaQE92yZKPByQ486HapyNSxPXMjEd
fxOWxpgEN4AVFWX46jIoVRy9txcm2Zz33Z5MAZFv5oqC2cYY9dzXu4mIiDYNNRScufoG3895zvMq
eh5DZ34VYe3+DnLNwpadLcIKk65QS8ADCJqwrNv2wv2eef4UCjkP4I3H3bh+KjKh+YOOJtlWmWn6
iT2QIhu104GMv+7CiDv3ZGhZYKHkDIKtYfWqO9WV2kRnhF5zD+HbKuwvkdFLn5N48rXRDcugXz/K
CwPszGvXUF9zTsQrsxhYjl+7NgsXNg2lwBJXx8GtbdDKRpVfGFznviYdcwOeCuYIFpLVj4s1xF60
4tJtAlQI7P1IxNY2JEWQckVuEWA66VWk+4ER5vinyhlVspNk/Y1bTeolhuiZd6obLhZHaG0GdJ7V
TwYVLLUP9TNbx8RzdHSm0HamvaM3kff5LHLm6ZLnsrxRpmD+Wo32etRjN4+JmTHNUfpo/HTfGnCY
f36VMwsNr3BxWcDy4net67mh2+eIO1F15VPdeFKx0p8T9bBmkyMtOlCOJxQd/LY/IqMkYzxuvB6j
EJaMqiQxqbFvEgfecItcfVshpYo3mgzVW4zyaCQbt/LanEwGCvWVVxOd5+U97ZLPf8KZd8LpksWD
miGbjDW+z0BfOmqRFm91adugS9EXooOCWUiB6fMrnRuK0GlpWhBuhaly7RfBtdub1HKZ2I2ZPf7c
I8PCsFw9KBwVvyS9CKFeR82XtJmtAxJ+eopK4d5/fhcr8OlSCWSZNG1YoUzswv6ACv6zvFQwWePQ
obY8tqklCeeq5juTVBwKVQE5CooT/W3GyECFlqp7RR/iL0xE4vfokGqIxkTjb/CoZUlSKvOvODQz
dlAinod6H/QGyz0KkBGMvU0bOQGJ6PfqoubL6+TbOBEW8/nPOTN3ffgLcNviw4HYcTyLtAXCKWOJ
1VYaI/5KT8N5jgm8REQ0zTQwiaow6cBe2HSfGTNYYsGUsfNmN2Atm/J/HmFWtqiNB1boQvSINDot
uZUdifXA/NQLl9I//GurdcuinkDN80OXvy6m0WZOoxxA3GasUdNsTK2nPRGR2wYyJkNcpvYl3XOJ
KRG8Qp6mL3E6u74aGvWXIgLDik7Mm9xOuW26IuZDjQFPeYU2Jy+zhRWFxlaGhtOd66b3DWnr9R4n
sEbyU1Aa5nUIKuannpbazwp64HtJHSv3lXbS73vE7SRwFaaF+zigu4j7S+aQPrRSpaWlD+HPOp6L
GOO4Q+yebejKI2lBA5krnZvdY3G1vitpYd+UaWUilw5UIrDrmaph79TaPcrwsPVErxPjbbc1WUFW
B1FxJEIXVfVkS9J1hFJlG6LnrJeuNbVXYKnVd4Nya71YZavpSbGdItiBTtZJg8pr5bodKtqPzGTJ
tetGE50YmrtPmRpaYrPAlAP0OkPTbyibKOZDmYIV8VVCaf/EIOdIrAin+i7i+Fx7SG3I9ZwmR/IJ
OcPgAgBQudXljOlQ0TUUm3iEHPmemyOO2uLnR51nuQWFPlMPExUfWD4FkEHs+MEJTRIP5AQLcOPK
gUxEi7DAHZxa9Y3EqIG8pixMvjVBHk4eTefmp1XmsDMa1rXEt0k6jzdWVvA/dYtxJk9QN5tbJFGO
4mUzgREbwHotWFWlhTamZIJOBSOqQt8sqn7cOmM7t/u5CZEOomKfS0/DMkPuYR5MXlU5/VcoLMip
FIoktQextTpkJuk1tznB89dBTt+XkEYhf9PzISa3hnKfeWlrRXd9F1uASbGQ3WW1O+l7ifgKkduo
IntGdOr8ieic8T75abd2BaHYF2QBMD7HVJpIE/seWeRYq0SVDEqJVEFUo/AnNXV+UxkaCc/Tp0YH
a4vMxuyqSfFQi4OMdJRhfqvGEF5xq/ZD7MXUEhEHwJ6zIHTGiGT1caE4c1in4DkQvfugtpOBoFKQ
cYZ7sZkQ0+i4QPxStbJfgFWoJdRlWigbwjp51OQ99ASBxGGb+5AUx2o343ms/a6SdX0V4C1z0FpL
SSR1TTb7LrcGQdhKUfbW1Uxfgfab1CqD0R6h0WLw5VRko9K4mXtFtF6tptOPptGC/trUq7bbKqmV
2TAnK62liG9mLhZ0bSSBmMg2moZN5hJVF5FqsJ/6sYFbiCSjunc6VO57mt9WeqfLyf6K/NgmG6aJ
7eIwV8Td+CFf7OQnjTM8h3YZiisWJgKo4iYmahzR/GvPGvUzop7f+CnrIjqrHG+4h+ITBqcSWp3x
4HYpWK2YXIqrpI7D33GrFi9DmXJMsaVmlrdCDsyNjdoxVhKLrp3v9KJDpd0EwbuYpvabtFNCmRjs
9p+aPRntml6mg18gPr0dSHNU33qHcv2G9qwgQaoL3DeUigGCnT55NNHPfFXYxz9F+UBFQh1A8CEX
LYqt4mQzOgqz1a6TLm8Mgq2s8PeEpf4rsofyQsHrTH3EprqOfxfFkwoCabXHQ7pEFU8O2bbvm0R9
wr+UV0T5akRo0Z9b4s6VMHocaJC/KZFhXSs99ua9y/GC1DoEqwis5/jCmr8CBS9rPgUb7I6w5ain
U/Q7XrDKyOkaIMsZEg0pvk70QlBumKp5Y5UFoRakzIpfQ5dVIOnRWJGVFGqMLz0e0IZ0qpH/NCN1
+i7AMk/baYqKn58v4mc2q1jl3aWCvBBN1uUKUwC1BrwYb/EuONuM/TiprGr6+/OrnK7aGPOWlwN9
mS34+phDtgfKvpGrKHa70evbEEhVnew+v8iZ3tfxVdaPmrbpQBY3Gaab96fN4W3rf/ly4RKXfshq
+9FUdgcJmEuwqm4y7w+aOP9Pvyk2z+ku9nBIXdhjfbD/jrcgx79p2YT9s9+xHEjfc8sFIUz5s9d6
1Ta7Mw7gZzzDK3b1nXuv7ZWn9Gq8inawqHbuniQkX/PLHVH0HmGed9MVMXyeemFgnw4cABKCHe0C
TuSrW+3+tNYgJVywq6nwLvp23TMJG+4lU+CZ542ICdMbQ9SlIrN6pYlEOhhBU9oiG2kOZmuqOysZ
80dZERT3+bs9LSeDR0SKyJmacpa2rq6mZsFhCxQOcuISuVXYoO2oeqt8H4LZus77EYsNgAn5UitN
OFyZSahceNlnZDM2XXZX0NNUUY2s7bI02Cdb61HNa6mZFLdIWJBeSrm4xIoJITQC2dhEnu0EdrOp
J9n+NsfAyfyiUsx22yZGT0ThQCJ9L+d6o4KfTbfE1jTIYyIyvfeZngJ0BbCGO82ua6XeKy7sVMsJ
nHoTVbCUvbqrK3nhyZ7gu5gD6VLB2QVyaTIfrkp4xTyHnSpHXKdpiqc1bVPjjtj3/nczNQPxZTlA
3D7XSewTxlT9KiQDHspgJZ6VaLRaFFzG6Btwt5WDqaXdU2RRcie1DjbgtsACIfzPh8KZ4yJkOyqo
FNrpWDvuMvj/+eooLdbd6NLLyJZWq96687Nj5N22tov0WfbdhGRW1X7N6Rz/iKgj7Ka01/NL89ny
Ca2+fQ6sdHF0jjtQIVeDv6ug8IRQZKifDC7M4TxJEq+USo+Unb0XaejZ9GNsy9QiEWMeBz8vq/qn
nIv0/cLzWFbO9Z2gGTMFJy+a+WtCYp9B9UuJptmaTQubs2rLjR6M1k2oi5FQ1Mo+aE6t+ikBMI9t
Eo1fGRB4b7RUebCLIPAGaAM+jarpitNTuiMu3tojhhF3LU29C6NtmYLX98pyS81pmTQoNx6/OxUm
2ERdmnvt4nDX1UHudY1i7BCxhFuCFOSFh7OMhdX1aJDTftJYRWmXr67Xdxga82DMthZln3sEudVV
3U7j1YVXcGYwcOB1iBcCnUAXSD/+WXMd5m4Sxtk2jjMKOsEoEddooamgSx0VorkFnwPJF1aLUyxT
+2Ii1yZu38JZtS5M/adPGEQ/J1HQrjSBtbW6b7Yz8s8cipZt53bfY610fJm10zdzNo1rRJjx1wu/
fXmEx4+YUy/t7Q8lAhqK1SKIZ6I0QEwT3du7yp9MgnNgqta+1Ann6TrKxB0RqjXqf9F7bWImh8Cx
SRjPcH4SH63kj7OWkSwfgnyY58C+UE09gx+ApMQhf+kZ0Itc96ndrkC5ZlCJK0gCCnacthe7SEr8
Y+IMc+TnjWv9soyq0Dc9Io9HE8fEXyLMGyxlVoco0TZKcYeiaiBpLzDAlcwIVZn5y8X9RWek/hlm
TfhFzJP93gyWOvodbuP/o/uBzJp5i9dKjYV5+niITUnj6mFE4VKmJfJTI4iU/m4qw7FlybGNv/Gk
yCfZDeG3hlotAvdG0clCacpLOPoz7xuKExZZNvH04telTamrMhknHWzE6JpX5PBZ2KxacUNr4pIE
6Mza5NC6osSD0GBZc1fflW7EE+YSII1yTqydOjoE0c5W9mzaafysQZnpNuwWwj2rAVGrjiYfMsMM
b6RmVVc2SW0HFAXFfeq27iaN6/KgKMRBaBy80gvV0tM52FnYCNBWWROY4FYbrjZCbdoCwdxOxqC+
GaNscQqqhB4mgLVsqUTYZvvq4IKWuUQMPvPBsydi++MQHME8txoYHeHazWyQFlXZTT8xkUcxeTWI
hELkgKX9EOE9QOxNxgRaSrt23/ukH766ai9Vv0coTUqfQqKlQjxi5CFZAJSa9RM62iUh3rgw/5/O
xzAhOXMZNMnYma7nY1sSihsxSW6N1MluKWCQ7Ks10//xNqh6Mv2ZprZojo6/FZcgeKvrsRw5Ydk/
p0RGwILUrN8jG5bHVtYjB+FAEljCrvICpOcMxINVjY4orBNY3iw+x9e20LJnykCSeeBCbjOBAd1I
mLjbFovVXwRICVCKMhh3eI2nh8xFMkNQmVF/xZ1g7eNcBl/qdGZTeGGWXvoaq1maFDiGFyIkKvpr
iVuouw2dyzLbUiZJhJfj7HkuCULY2KlLnkykJ++iMfHz5DrzcFNoL12qpqNv5iRXB3Ve4bQL5X+X
vaNd4KuhQcLywQd0/LCUEQVWGmHBmZNufs6pvfhUCE1SLehBfv4EzkxbnIWgWy56R1f7mGr+2TVa
k2YAVQkkbTVAEw1YBiJ/4vSuHKxLrZMP1ujxwwaW4nwUFD46/atpKwo6GdSRaLdjlYnpAQdg7ru0
WZNDpIXVPVZvwqeIn8WTpZQt7ZyGYL67QbrGa5o01GbKfI5eajTHBGarXfRoOGWIUt7mDz1hKz3G
vmQmmMJOptcZjgE1FLY5JpabXLXvnb41rF1L1+kHqjftFXKFfM3wXn4joPyX7lbqN9x06o/Gktd0
PrPd3Ndp789uH4MpKUjEnttasK6Q2hDuy8SW6i6IW+OLdKVqosxXkYW3NeOfAmrizl6i5QAUlIz4
JFgJPR3LXsmjfjNWbvBHG/A+7tPMHbUlXzzuNkur1diURe5CAFEBdlO8L9J522d6S6EXldy3OGj0
Gs9SOL4HAaLqjaYP04i0rJ9fMQ2UP4iSMCb+61hhKW4ter8YC8e/mc50shfIfSZMo1b2YoSWdekw
etpb4RNiLV5ApuipPsoC/wwlrOw4rwR1UB5ncKCGJTzRuMOOfF79CjZJiFtxlBfmtDMiHBdtEe1E
oJ9ChQJ2/K2kw9jNsmEnRURxuzNR8t+aWOAf50S1KMmOtuVJPJr4KZT+aqCV5dHj7faZketfGpWc
Z/T/4hBiv+Ikp9buLSE85oXN55kq34eI3oZmbZMasSZYGmaQKx0V9K2Nz963VTf1KEMmvuYEeNWc
RryOtaPd5XipOK+bxkPJFvA2661xr0UBzr7PP3rjdHEkiUIQHgE3DSXF+lWl1aDqcYSNIzKgoG+x
ITQ4lPj0/nRDhUGproXZ+tGoGqSs5MPL5JSx7jsaQXRbp0tHdwP3h+xeXPixBVE0hobiVmXyEpGu
OW86shPY2vaavDO0HnZKUJGR4mkm2Ax8zRw86Wkag+mJuovdKzz4RHbhNCUK3Ild43c8Dzg35zRN
HprJCn7Jtui6Xeha0wPAmPq6iKNIcJojxrptkWJf2DucGci00BA6cmKB/7VuvOJICUG41ITVzUrn
1aXR/qYIq3lNHgaECmo9rasoubAFOJmIbYrA6EzY1vFKTnKWAkmWUA1aZNtkSn4I7EReY7xj+1LZ
l7aqp/tHLkB7cOlJcgRk2j/+ZlhX6aMwuWydAkaUH4xK/ZtOhfYSB1HyQxEdG0gzhAcPrG14TgeF
kAlqreZdpM/a70bX/lpNRzb8ZMwvZm1PfyJLtl9oCcyvnw/U00o05V32RVQ1lt09qsXjO2XX39qy
qqstgTqOvZ/Dth6ItCBoYye0eorvtASMmufObk0kTxHr0zbQx4FeJts26nzAHOdtSU1/2nRJ3JUP
eV8Zl85SJ+PF5njH+VbVFmEZ6+jxTRaMQd6egYuZ7NWfI/Wpv5OZY7Bycz14tc0ZGK89WtOvsEqS
b/2swjDCm80WB7CQI7ahhg9vm9lZjadJG/LwoPYV6uihA5l4gETJ1t1dDmXCbfsHROwQiNii2ZhH
RIX3C3JM2nvwjZzK10VG28hREHXuXaOcxYVhelqwtik4ItHj1fM6kMgc/1hht4U9pCOu+z4Xhz7R
aLcYtSD/3e6psmSOh5ml9ztCCLdRR/vAxRzrkw55ac98/k6QgPGBLvXmtdSzZf00soL1JuryN4cO
6EY35T7SleswDrW93o875DsHeyoGr55zmmnZpZniY+I+2tIsT4NdLXk86Ihpux8/jYDpqpT2cg+6
HO6HECElUGTderNC4QQbGRJPhlCE/YOt0mcKQb8MqkZGCvqGx0VI4smomA9DEdhXxGiqd66g+xh0
anTbDGa3i4ugBpYzjvusNog7CSjo0UdTMeenmW+VoiEhDo90XjdY5WVb75wCykGptrDKS0e/cZqm
/fb5R3k6U/FDqfXiJVgUZx+L3T/rfJJgrJKuyZ5GusELtNfeb8vO3mWTWj/990txvGWg6QYkq3Xq
LoSatGljjBedGGgzZ9a4q1pWTIyI5dXnlzKWSe/4VXL2ouayVC75ZR9r5j8/qyVQNqyRyxHNMIOs
rYcJ41ZQ7MOQZFgNmq1Xlm5BywuM0qanlONhyx6J5+HDJBtvATqN00a1axW7qmr9UKusO8xlhjF8
KOtX3cCxGTu8TifUxGMe5coDNW/tMaQBt82SuLoS5LfuxjTv6NJ2hXowrKk+FCSJ3NZTWV1SipwU
52gdLMvbsnFCC74+m2sT1E0qhPk2tSfrjxoVWeFBVVIe0wDlyA7xZa/sMwJh8RFTOouvOBvD/hyy
ii4YpwmMv2wCarHl2KddjW1H4KJWmGbljYNQryrNwSxaE9Cbb0pEid/0tjJ+ff7OTideFjFNo4C5
fH+c84+/PsPliB/NH67cPr7XumB8qDp7OLiznqJBdamNzPGleef8RYEW4BVGGbXeHRDCAaiObCX0
tkP7yBGu8GQQdl6LLvHnnI7zi2id6oJs+XQHyduyxdIpZqeLH3p1dopL6IbUzwpkEGl5RfiBdlU1
7Odx1rL/CVJRbmf+xuFCgTM4LaCaQY3gVnRagwc1US5V+k9KFh+dJ1ZmBhHVt/UZ1RAgJocMKqcZ
c62aFv8e1YB64as897v5/Ml5hMgOAHRtFSLVIk3pYyFDnxrnFkp9+HXS62yLcyo6YJs3vSDNxX0J
fOxxEmgyIa2Mt1bTyx04pum/CtUXZSiuO3ZOVP5PEsK6OR4GYGeEBcdd8mYlOfzr0Ap+qKHLHuXz
wX3a0FldbLVLmzDbM8z4QEM3GP0otq7x4ewoqJLIHMiCKnH8xhsGf+TAWMiz/YXrL0NqNSGy7+LX
GsjLXXJSVl9XlqI+Bc9C9HOSPydmzQYETgvqclaYimDe14lW5wMpLp0fw6vaDTp+1kjJ9Rc5mNOF
XdaZ8cZshbydQ8sy4lYFJKXpa60womKbauhaQksxr0i1uzjezixuHCfRlwsOsgsL4PhH22KOCL91
kT5wciQ4yJFP+qQ336MBDeSmL4BVJCXj1S/zvNjjnzTijeFwW+OgymgjjZTY6EmwRKSFGiYUZ/Os
9j9/M2cexcdqiOJ/aa6slQlRx8RU2LyY0KRa18ItvbHS2jx8fpUzT4JSNkRmCOM6/7CaXDEDTTZJ
9sV2cqAkzX1MxFyWoPq2WPo+v9S5H8R+koOPWJj86+OoU7p0W13mEjII3BsBYS4EBVPMz59f5sy5
Z1Gf0ykXECBZopb7+GeJN8O4KlwBqWckI+QZqnCeQLtKHItSDXvDKRrM5Cof5dTvIgK4cWT30YDq
r6vHr2yIZeHDxOoiX+mqOt7MoTMFG+K24VNT1kKVFUUVldvPb/rcs0Hth9gH1bFx4molkAIwW4tj
q5wRxzpSuDegZy5Fbp152ZRAqQtjH8Aetpaal1GpO21MoTPRwgLImyp9QxE5PFt71i58ySdhfiDO
gTlTC+HroBS87j01JkSfiAY60p2Bk8JynMkbrXgockilWakB/5uN2XOK0r7TDYIV07JQtkEo3Ada
iorXqT0748Ztv4xIvy4c/s/dHf5DpncAAgYV0dVKq1WoFnCyFeA+m4AAcpSmf/Q5tN7ZxmvO3RSo
tnVIYB7cV4khSr/Niv6pBd5XbC1Gi9wS1ZrLjWOP7JAMneFGbLeqXRJenBkXjs7WcAnyIE1gffIo
w5jKIcKJLTWM5tDp+HZn49Iif1q2p8NEjo/DfAiBm8iq4y9GlJhWi7FrtoXaAPnvR9i31dx5OkGB
SGnj2LNhdd0npYzuS3C4AKXdOXqDhvs6a4rhIbCqLm0JzmzUSZrUcZEvY4eD9/E9QUJtkLMKwEil
PXypRIvHXq3TvzCb550YJqKNm8xXkvxPy1HbF6Nb7QeNWvPnH+aHVvx4faSrJdiZ2NS0uZnVUgH7
s6hB1NZby6kElWbF3BsxHV44Q4Vv1Vp624LXfxdVpm56J4m+Jf00oYQffqeO/kUfoPBg017yKckH
LFtLv4ravvdGTmx+K0adBNL00mxyunmlIQ37Bhsv0jZhrgY3TFvXrApepaKghm1l6dwBTnVvMmMk
FQkP3l7JBudC8+d0qCIF4ev4eFCUm1YbiWEIF9JxV1MfUVuas6a4R44kNp+/j9NKMMG8+IZZRHAp
6OzOj8cFada9k/YSJUHgZu9Va+hPJUKv7041iHs4jkAyILu5Py0rAh1L0UXXtoUJ0ArKTJB9s6I2
epfgAO5rcFEIduUIEpFwJPv18xs9Kb6iKcJryXYWIhX3u3oHZdZJpVUrVOd23u6aQAlulSg3vg6F
NH4gWr+UtnNm2SOkw4SvQTgWHWpt9cHU6C3qxOSCRH1HdywopAimQ9UCPOxCiYrK0vP3SiTTo6aE
4+sE0g7NcGdpmQ/R0fApXhvmVcmOJ/Eb1rjrJkjSP1ka5PYGexQ9js8f0OlitKxzSMo4l6rsCFbS
K3K3ab84VO81RR3Y8IbRfdhS3+gc81I569yliKmjyIvrCeHN6tH0Jvt4VKrMJWCKfMCI7qZykn4z
Qay98KvOfHpMoZiGaIHyGqzlK/ln8xGRKxgqKo0KuwT4iVi9dN5nQw+vFVedYPvCtkb7bTTqf2a5
2OTNUO8Vy+bK4uLHFwbRlQEwVGE6aE3th7J3vUIU6cYVMOo/f3OnakCuJbjQsvGFfmCtNo1OkaDo
Ecu1/kfdee1WjmVp+lUSdc8aejPoamBojpP3Ct0QoVAEvfd8+vmozK6OQwk6k303BRQyA8rQ5vZr
r/UbP8lNpwSC/TOvMXZenE7b1k5GhZczOtaztRkNXxs8g0No3pWpjlS+ICBsaRN1YjarV5aAYi0V
NEfPzDBwULmr5X2AoyEC2kFXeVYgV74rWIP/UuqIYts9UHoLAwTeCifeYp/MHfVhiubgjhdn+tXR
UlYWqInML51k1MJHjCW7M4Wr4VzDg/AWNInoZnMc33w9mJ8cm5gEgVIlZqWgtjaXMANyeigMoe5Q
Fb5Xkoe0lXgQT0VjCtO/usYWxYUFKgfRDEOS4+UxSt2QNJIFvzyaZCgLk36jjzN0fbgpsx1Rmd0j
lqmRk1Y5twu4ryBrEBEpCaDghQjmfrTm5iSw5+POxJCQCri0rF7lw3YRsLiYMBGoHTk0RdIa85gC
EfClArGLWIKfGQ7g+kOcXUWcKxRj00ldNaNQV6Upup2+Edh5kxovoZglV5HfdMhAdumJVOjHo1wF
2EZ1ivIEDnXr4qOZqpSuShFuEa4KL3oaQo9AUsWddERk7TbVw+3Xa+KTgIzVxe1G3gvoj2Gs7lLO
XKyIBLxLs6JSPBSIdETGwVGIo66+5DNFRTjGtelJsVodtHQcNnWD4WI/KsEteFb9jDL0Sazbckoe
LyF4XOwP8jM6Faz1rs+EXEJGWEbXCyWqEmqkafxIyjD+5rPPf1pDNqUbi1eU7yUlXBOvL7rujkRV
Vmzauhhu/KRCSyhDffJJqFvlDZB2o7pmM0uiM85AhiUKDj9OjOTHMJIiGwciQTQ5HebxeN0PFZA8
sRYFZO56LET6JqWyNGnjXqZA6anKpEJYDMeNVOvDZWUZreb2Yqm8IWysb77+lo9rXVN0EB+knkHi
kcw8/pQSYV0CbSQlm6D8bgiWdGZ1yo9hrNoTacSPRwoNgTDlTgU2BoD1uCEhNKKM1UVD9eDjAZ7E
VFWpU3zdnc9aWR4mKrgraqhrLrqUJu2URLQSjzqHR4GAcxBG1okz+eOgcTSy5GAULifymlUp9wXi
GzonQRQWKDKCO9ygZxkcGll7+7v9IWmgU7BiaJZKxGrUKh7Hi4Q8PrBJnp+RHSSHPzQn5Zk+6RCR
COV4AgRCdHMZ1t8ChBYPL0WqfJi2Q2JdROU4/AxIP7t1gwzNwNJ8CtI2tmHbYk3coSWXSl3voqFK
YJ3XlDnRRDxLgwh996QzTtzsHz+O14JE4Mrrgefg2guMU1ry/TSFVqpWb36SymijNcptbCbty9ej
/Uldb8l3cNFS2NPYoauNqaDZyAmSsHwi8IJSPUuJHUtycwDiGXtDDPpAJCDVHUClsuvrYXPfNXXw
SNgq/22xCfQUFmKWCWh4Ac2t5iTOyREMFIa47QA6qOI87nU5SHYnuvyxFkOaiN4u2VYNUtOqy4HQ
TZyBeI7lcp08WFz9dmRSj0FAGbyKKsakIZC+T9q+e1N4Qbqo3/SvX3/ExxkG/8zjif/BN0f77nj5
QVCG1cgVCatBjzbhxFuQDEaH1n51alQ/ucUWdR7siIm4MZNd81Yw7OPMzdrUMcMCWx8Nk1nyaVHa
Smf4nORI7oaa9istZiOyyVqpF9NEOOD4mFV1tooLLXqAYk/1Y27M2DhxsHz2dTiTEughsMfbfs3x
n9MB9TMlzUBemWhI9ki0beVWTu5bWPb3iLPXh1jsxciBNA2YMo2CLWrbt2ZuQhSZeD5gwDLjMPr1
/Czjf3zJkgNkU8gLYhtJoNX8YCCRhkKbZE4zdikwNjXb64hq/92raAEdQnsh28iLEWjV8SqQxrgV
eaHmDmUo4bVMo+KM0vlMeV8TT2TaPnSIpiiEmiKkIdpbLwJkS9UyB1PkWAM+hjw0gy1v9L+dW0bR
F5EvxCWBeKIesgpvc19AVnNAkh0eQrkDzIQCd20a7teTswzL0eSQcicjRV6KHQyedLWBo9SYRySK
Cyc18/GhSiLlQUFJ9tFQGnEP2lm3A12sdyMi64jezcXfnzVyw4sNJntY5COOZy3ye6vIdV5WIFSW
jKqVb0uzw+ilQKH4655+eAoxX+YCIV5K/8sWPm4KUBkxf4MUiSwX6Hdldi5LWE0dQs1CHv2k+d8n
i8TETBPxOY4mHTml4+YaJGassudlnEEWhyli5a6OCe2+0geTWuesu3IS91sk9xRHMbHcgePGO8kE
/yBRBra5PCMP1e3+9uthkN7ji9WU82XUEUANUI5aX1PmwO1jVpiOkCrAlmLo0HB2xKoWwcLk8mA5
WjJiUTFmSnDFB2CZN4Ew/57WZOYwZlXUtygAmLgNtWD4PrfKdEYtu9tWCKjIDsJBMtD9LOfuC0pt
Qm+AQvwMYMiaW26JNAOOHEjdLRgMvYXAUonana63nWrDfQA2RlYWe69Qmur70EeO2VGDQUXSuR0Q
TjbqYcoORKI9uvGcxA5kcBKRYiDgC90O+NJ4easmkRsy1peNYPkx8iN9c9ahZ4XCfh6aP7Nw6nd6
OaYCbkrxjNY+2FbI2r1eX1K9MmO7QWp+AG7aKaEDpED4HhvRcGaFwP3g4UcKCzUIcPDuBkN4KfQ2
fwoMX8aBr56eO6NR3oK4EF5KMdJyuOtaWNidnBgWF0InXOLYKyC2oA4lAtSEStV5vygRuWXfIkwM
TAuF50Sc0VkCdBML+1kMo+2oopC0zQI9nPFRKRHbM4sSrQG86kRXaGTrJcPOgA7CVXsuMeFVbbET
ccsSJkhkV22oclpJyG4DDcxGfJe6dNJ1r9MqzKzSeEZ7FI1Npmkk7RdvKEWX3/qsyGQ01ZsZGbU2
Hu9BD8uqa4xi/VDnQ5a7ndXihwICuDbsAjx85cIdouChSRPiUo1loIcyTGX3OGOmeI/YOoWpuKza
fJOySgJgieVYeBaOjcVhLtGWQk80z9Cj7rjhsEBgX7k9arG9zSrTNRdvUwp62BRhozXmJcJ/vKLl
0dUXtpybGHP6Fs/NyO4mDyrbwYh1jiKBfbEDS8PGCCxX99hZ2SzabdATbpJyTsA8j0PxRrazG+8s
saseE0TCQBiCx2KF8Bo9pzwgSk4rNSC7IyKpEGiW0l/n+BID+85GRBIQRA8McIUhtjG44aFhwX4K
7cAfjAdEReLCUULLvCznuj9XGE3J6QyERLEPUYfRm6FY4s1bzQNw9nTxQGAhGgvyLzG9CSHj0e6a
irP466Pg4xHFjUnMxOm/IGnWwZs/j3EdJ6RXrQBZflFsuWssTCW+buVjenshbIG2YO8gH8lD5Pgk
lEvDiORi8WwZIuRtxzC5Qy6idSCeVhvKM9olyQHrRhoVNKJzDeaLLLQhOsSldm1IafwwdhW2R6Tl
rHsltXSK2fVw4iM/XoPQFghfeSlZGllO+fgbVUqpc5fyIJEqqElOtKgTW+A3z6soUimMaNMD+CFk
YgxIURkJ+P3Xg/RxKkDi8ZSH0gFbk7zMcftguGZAFSrixGJpXhV5Ot41jWid6OXHABF+rcmFyytl
ERD9MON1JGdiGGeOMKRePMwbX7WwgxbvtUDbGLn2CIzqPDZnZK4wqZ3w0bSrQLyqs/5E8u5DzI5g
Fy7FsM4o2fKoX92Oklya7SBD2/KVyX+1cLlw82Juzirdn7y/O7TI4ZGQM9G84v63VinQQa2GlFB8
sbotjW2ppP6vsjFOed1+nECoKLwyeYZAhwV5cDyBqjVpRoOjC56gbbIZ1EC9j6ImOJEG+WTYCAfJ
gVCRAvC3xgGgWo+3UUmmqvb7BPORet7g2LbI9hsnHrOf9IetSh0ZsCQ6s2shyFoBxmBgSe5oJqFK
EhnTxi+BJH89Nx9RUswIFWuAK0usRGbweNg6rQmbOMLB3kJ1BfunnBSWM4vJbHqdn/ulXVTsfpRo
UO+2hXganipFHwpn1IZ4sZeuun2ndGl/YqN80nveKpRqCdxIb72/9H/LaDRhlaoI4yOqUue6BwvT
9BIJpaOve/9JK2QdTUrJJlEpmJ3jzidy1WCySabYSCWs4axuuBTTVDoxxp+sGertpOFJn/FAWqON
tS7R+yGWFh02P9sOcVNuyDJDWKuNUy+9jxmQhYlPmpd6wwI1W0MzS78ouDYrXhNGL16H+L88xrM1
PXSRFu5kvAeuu05KbgI/iFA3l/UntU+0+6rntfz10L4jKI+DXL5E4VAFCWFBbF0d6GGJirEfgZjR
UQ2LDpM/i89h0rWvQBUjkGkw4xt7qIbcPEPvS3mUhioOD70eTamTma1651OfeZCSAiO/PIEzkMpF
t59aYwy9FNHSHzC2gZDKJHnPUmsqm808D+Jb0g6jgrRNQBY/LrPsl+kPtewWQRFirqzO+sPX/fw4
uYilgUUhkEfnmjP9eAm1sT6WEnAgB03f2OWVoaI+GMvPsCjNE019fD8tSV6VCiZUFdCTK9SARgoZ
hg8K0JOiRPKhFuXZtMu4UC9NhXLZjoRECRZ80KpTcvOftLyk5yG2kDWkDLxqWa+rCV0WLIJGnKQf
8xjLEnzkm41iVMqLHCbjRvWr5PHrkV1u3OMFxP6HusE8kt/+ANvDxaRhBaELa84NOFF/0LQndLu0
i8aPZu7P5BTl+D27fNTiQqHhsGEaqY9Y65JuwtNCTFXoE0kiVXeZOWN2LEHpVDZVYHbKfgqUoMZt
TRFuQ9mCHWgmZXpnWHmHsVibhtfR4POoKEoB7a4UWbt7o0VYHSqFXDljjaDunkpT9aNo8vo25Eil
+KeF0Td8lyyUT/ESuW4gOWMnmVO4wtRK6GylE+LUK4MiSc5HP9EFG1vHCl5UV9awrUwhk1xdBTHj
8tpRfwnG1OS7GF9nTLCrBindqkakMJqT6bkWaiNc4Jd+txsD7kY757Q6xRD7sCGoCLLdKTsCseGF
sfz8t5O71jAXxYYQh7G5ac7JlXXQEzBCVmEmuF+vkA/FI1IW7wEFVB9237q2GsCvMsWo78hpG+lF
IsOTW6S4agxIg3ZnADyEMmHIl36RoPv3ddsfrg7aXjw02PZkTPn/cTcheQmgRmZEUiiWHMAdVA5/
QfkzKv1fP8b/Hfwsrv9cfM1//gd//lGUyDoHYbv6439eRD9w9yx+tf+x/LV//2fHf+k/r8qf+V1b
//zZXnwv1//l0V/k9//Vvvu9/X70B97mUTvddD/r6fZn06XteyN86fJf/r/+8I+f77/lfip//usf
uE3k7fLbgqjI//HXj/Zv//oHW4xocJG0JGEKG0hbZC7+1+/t/fUfX37P+D2XRf2rSJM/9k36PX87
+Yt+fm/af/2DSP6fvKwIO1VsYpASYQENP//9E2IL8IqLWwA45X/8kfNAD//1D9hg/KV35ggpxoVO
x9Q3Rffnz6x/Sjx0lwcbLCkUVv/xX198NJf/Pbd/5F12XUR529DlowPOXBAVy2+icE5WVhXXYmSp
GZjqAK35qTvgo4qy5vN8Ik+6AoJ/bGK1SltJwXl1pgnXfAi+98/pFYaE5MjdfD6xH463/YeW1hCq
1DAKrLloqfDq3XV6IoT6vCOEqUwjKDTKScfbLcg7zMPCIXwanDqyu8v5yd+I9+VldCIifA/5/vsO
+KsfvzW07Pvfji+uNTMu5TF8wl5RQcyEzOGmlmzrNdzse1s5aIf2UJ75150LQWI/uaSsvAm9Tdfc
IC3lFpvM2kiG99ta/2vl/L5SVsjSj1+1OlTTeAz0OZ3CpxrbU2xBdpvip+V1m9Yb3Pr7+Ni/jKqt
nwpc3+FdXw3GsoJ/G4yw9mUVkmb4hIifW9+P+/kclIDw1Dz0Z9IBkto13uqxZueHg3H/P+gyRZ7l
qUWhR1dW2WKhEmJdjdvwSfqR9xCd7eKlcLpvJhIx9zX6P1dI0MmeNtin5J+Og50/x/r3hlcPSUuu
5VqUlqU2eQSRUm3Pjz9OccZW766Prax2ZqP0IeXvPnzSazz57PKbWOFtjajK0iAW1R1G6ILTKye2
6Yp2+F/t8hRfYjmdgPJ4SvuoiM1cssInFWol0mObIEC/eDCt0i4xILHVQcF41tBvENZAfGXcK+ia
ALLW2zNDElKsVIzKDnpwvWI4FheppF5abZK4yWjcxUL9IuTmY5KZsYcmrQ8GaNzmsvCrmIxwZxSk
YKGG8fJQEAbNm6d5mvEPnctTWNUV+fdjL1fHRS6FxjSKcvgkb4Wr9jq4GG8RE71EyfhxeiUnaRcn
8gKrxM7HFlfnRo4+Qt8jqv2k3OHHhgYnGskemB7bvEKs13w2Tymiv1Mb1pvTIJn0XzO5OhOwgKv7
upLCp8rLvqMD6014PHrjJj0XHbDkouX11zOqjZmHxd7kKCn+op5lOn2yQ7BpgOW1C7fpvtmlW/6c
XAmufOafOLiOI7S/RgXYKPgUTm75fZ5+O0Bms4cd2PKN9fl8Zl1mbnwiS7KqpfzZAo937gTKijx4
V+t5wuVTUesoesrsydG3SCpfJLfFbf3Wljapekfwfgy4rD6Y3+YzUppXLRa+tuBFL+3Z1F205kbf
T9fynchxjn3WU+AuBnK2H9jGXthId+N1tROJtn+SGPw22NpbrbqJ5N2IbnXdvSXXsPrt4WyyCTzJ
d19/H+z4xNWnLPO4nuffe7hay2lYSSKiUOGTZndeuO/d/Apl4A0g4NSeXUxIbkW0Xg/hnblX7Wra
zA7G6W62UV9J1Tvhi2j7/LO6Cz20ndxT4f7KNufjBKwW/vIwzPHTC5+mbXw+HcTQaR6TXbftd22B
naNtttvxIB3E8/CgXFvnpXZifN45S1+Nz2of5D2SFL3PCkjs8lw9hN9Sd94hhnA2XCfOvbGL3fHM
dBPnqT40ruUsi6I6VE57aC7CTX023uSv199/jDeI4G8gbznPYN5c5ZuJcIobYv58UTzJt80Zthjl
xXB2SvL0PbH94fNxyiQOXWAya7WpUE4iYZTD6KlF7jTfk6vQt9YPbSOhdxpvDI8zGcf2u9nrrqI3
ZC8fAvfXiat2WUEfPoGwlmwNkTKfcnwnyGEgTKYeR0/Ro/wo/xRu1TfEk1EGwzh3dhEOwj5+OAVq
XqWq/lo4v7W6Ci7mJkBxJs+iJ8zer7SdYF835+02PAxnp7bQyaZWsURdGujmCDSVXOatnV1wIvib
aJ97IPZ3fnHi0FsZH3zs2SqCqBSrSIwij57UrX8Y3cT1L32ndcdzWM2OcDm+Ct70Tdw3LuGjje/7
XeIabvR0YlaXCOKrWV1FGMaUpbOR0Wk25XbYljsUUV/Dq/DVugwOmqd45UWPLPmFfylydm6/bn0F
5/5rDJAjAcjN2w4MxfGaghIOYsFnDDp0fDHFvkrd6Cx1QxeTXaf8NXyrXLzh7fIgn1GHbN0LE9+7
E8EOsqufjQGMAAgkUH6Aihx/xdRZQVmojMHz/jWzI/v57uL1cRNdYsftsuIapz8r7Nf9xathnzU2
0YmbOZ5se4dtaYf29R6NLudKdkQnO2T2s759aewYF7J7zpBwc+slzu48dDeJDZbB3V97mOi5vf36
GGzuMvsKJSP+5ubMyR0cS2zFvghoorFfbi6MzVmxfblJ7KuZv6vZG9wRXHUr2jeji4rb5uKqdwev
cXzXSW1nO7nXPzfX325/eNMV5XHZmzeRfXElOpotO4V91rv64epC9V7uQ0exfyX09OLxxa3s+0fg
YPaP2p2cq4vZVveZvSvs+9SmfVvaKPbzxt8LXvY+ANJGd0KX39rwW2f759ULBVX7BnitfXc52W8X
LzNdcM8E17u9smv7PHX47L27uTk8FvZgX9Cft9qONg+7t2Bj8nGIo9m7h87xnbdn33t88feRXTjX
GtdX6twl/HvhXDGWy+oYz16ZD3JSNjq0/ESw95p9c3Hn9u7FvrXvt6P9Mm1fzpy3ES3oi/3LSKcQ
1uLU5C63+PJme/XCS42Yy3I2mbOd6WFy0dq3OrM6Xev8lsxRXfbdht/f2p5qQytY/uWHp3ne1rSd
8aA4zp13uNTtZLu/3oz2t90Dn6o4297ZN/Z1ZKus2/Ony7uz1Lm0r88xUXbOdwfLEZzK9Q7nB+/2
3LQPlvtc2We7zr6rvb3mndOIQ6RlO9gg27++m27jEJHOjM/2GwgNVtx14LUH0+Z4v+jsy9z2dhqx
BMqzTudc3sn2zgvtt3mjMaDK4UfoboeNcFAOtrz5bl8+TG5yH9gvoZNtdQbOu+UfpX0IlrmL7Ueg
Dy6ADQcTdPv8p+F4h3Lrn3kHyVm+7GfhbFyRxdY7+tXlOQ3xnU7pXFxFrvfLcw/bn0ug412+XXTO
ofMs+4EDTbSHay/3tj9nJ95V3kV3uJmci97tN70rbVp3l9i7C5RVHPnwyO6eWFYXV/e9u0HZHYXu
h8eLK81+3hnsiN41t+LW27WuYT9enN3w5YlLRObBBrEn+6zzrh4T1y7cX4p99/zGSl62kWH/ylxv
9/DoeNeHiQV4uf3G8GX2r8fd82AzupMbX34/r23TvvwWON+mzegdvPZmck179npP2BYuuJMzSICM
C1OR2wRxmx2DXR7ADrj81uX3dY7laq6wfNCD98DXtd7Bd+5unl9xBhzdhgExbHbeprHr/f0jfpNE
oiZDeIPCzgOVi115WR9y59Dsvj5lVxnrv07Z3863VWJeFqilqBXnG+Jf9rNw9jy7rxdAGBjFzmHD
7kPnghoJQ184r/fb1sv2P0gbVPsn0z5fYtfeqzaKc/c/iwrhf/KQBtwGr+744C1jX9IEoY7IHOR7
0Qsix9+We1hx6V28aUlADVf6zgRt4ClOzoL7elxWvLW/xuW35lc3sBVaoY4N8xITyjcvxeW4x2bC
3kaecunv9Ct9Ux6Sq+rEbHx24VJOp64F0WdBJh73WQwTaITKED01dVR6qSmch1Hww8QAx56QY3Zy
IDYwqQB+BkOsnwiDP32AUs83IQfCMSb/ftx6lpnFIAm0jnD+Xvxl/lK/Dc/yM8+S8sK4Fu7NPxv8
W6np/9M1bf09jb7nf2BC/vN790fx64+79nsLvDr60fx/kIYGmfDb0lrS3EdpZ6cu6Mz33/PN73/j
r/yy9U9mGaULCOngfal4/Du/rPyTzO4C64HNRnFg8Vr6K7+s6v9E8ImfAnmAFo1j3L/Ty6r8T4r9
lG5JLFPQWH70N9LLx7EP2gvos4GRNUidUddH4+x4QXQaEnkYMYVg/sbeKXQhhxdfi5vfxuOT1OQ7
heG/w8w/m1mUYRevC9SL14+HdJAxxPYx9TIiQIW63IiPlS4KIsXWqr71x6J7kEEvnnVaUYp23ub9
aPeiJdR2bI4T0eBsiE9hQ/nUnvIe/2+Ah3oBDysVzrRcz+7DZEqzs0RDvNNGNFu7tIY+jG2w3shq
FN0YF54i9+ZgwzQSvmW+JN0NaYRaWpKM3XYaDDirYdZad1GBdh+ML010fTyMzqoExXZHbRLziuoe
cvxfj8zyflkNDNACqLMqJSK0rtYPY2iMGpIE4B/92amxVzNm807NHwKN9fbvSsgnU3B87rzPwFFD
q+fbHFKuHBoawjjoaSqLyyo1bV3h/TooHlUYGzmlQ4vVw9fNLuvnt/7RL4reOoscUC/o//WBE0RR
1yu5SBZ4osrfIzPkATQvgI0Y/kbtUU2TtdY4dbIvN9q6VWDs4Mxh01CjXb1qKqQufGsYfXtWOmuR
no28JDUQN5oy+bqC9pfbDRZEmyGRZzes2mI7TmrppmyWEym/dyzF0adoKH6x9Rf0trFo4B5vsCbL
NVimo2C3eoF2FfIe2gVgWHm0I2WsFBsnIVCyE7obl2YQDKOrNml2UUWxFu2CPrWyjdh24jnVDhD/
il9PT1Ex+Lcq0gA3QldY06GsJWkgYRcUvq2i6zlt1bibSpAjeksGwxTS3O6GtHfCutAe01ltXhul
a84zJdZb6r+G9rqcNuJGzCSJ6kWt6oRegMpvy6AHkEr5K0NZVJvGDRjHhjCmT5Fbt7QmfgEHJFbu
10tmWYnrEQPQA0MJkhfZhmVyf0sHaroRzMXUYZoHxhytQb16nHxhei1H1Be/bmoVAnDkMTsIuwMe
AK4FdmHVVoayoh6AbEJLXeIdYrWm7phN154r2JJfw1VATNhAqRgjOvFSSITSQ26nvtFiOMU1zoIp
EAOhO9eUsDhMYo07l4IfxZiobXxiTa8OivcvpRJKKneRksai9HhUTANt8aloAmfKhWGbxRYip80s
RBiwieUtoozDqQzFKmn3PjhUONHgAy4EkGRtJt6FNSjgqceWiD12q6WG+bOTh0m5GpRe6eyprAPe
YbGAR2UlhukOvU6LeF9PfNOLtKb7rtRK8tAu2vBOL/iYxc5YrNsDoqAaHmdZ/xAZeGk7YdQ38vbr
mV3da8twLQ7dCIEDwOMEWr3pRQxVp1llYgFw35WoN3IL9EvrXzfz4XijKLsQ1iBvkVZGK+54VqYe
o5F0huE4qyhOt93YevjK3bUIQ9wgKDY4phGfkruQ1mwu+sb2gNoE9xEpZG21FDTQrYLcZYItQuxH
OglJ3HirWdUir1N05Te1nObZHhojUGxDHdN+2yCMwfWiK/H91/3/ZJgRx6QsTTQCIHdNDFGnfia+
KEg1KzSmt8q8geN1qkCwqtS8r0QURRY1YQIWtDhXh2impVTotVKwk7kX96meFF6SIF+66AsbJDIC
VX3phzHd+zI6E1gSIOjWJ1n4AxBmdFmkZkId1vQhrBiYef0PhoAgDiafBP5oTa6dii5RQqUV7CoN
W1frRGFPtBP8/VaAHMlAxxb0Mffa8UIrgxrDWasW7CCW2mujINMKwUB5+rovy4tndfQu3FB2jcie
Udc73kCJS5pHxllSwmwj6E2yrVop2/mVMl+OehLsFLUj7ZMZ/v7rlj/ZSISgYKoQuoEOqaz2qxyN
vYb9nWBPCYIxZ0UKbQ857+ICfITwbEzDELGVg1MaCKua+fvKQvaK15iGcQCaLquV1QSV2KnmctkM
keJgyZC6dQzxP0r0+Fbg2kQGsQ22TafgamGU9RnSQ90ukfTRnVOjPUjpMF1oAdaZLXzyUwDXTw59
ttVyScGaI026CtpwQuRJGJkBHnG1dJXoencTwEReCDVzf26mUllvvp6Hz1bAAvfmNCN0+3DNjPkY
KbmCDDeHa4bsYjOfqVhdvuZIy0LoVho3Qk/hAmW+6fnrlj9bASD4uNzeQZJrUGqvVBXyb/CdwPTK
XlorrMJy6NGJoHJnZ53ue6EZd7d/u1VWHdhB+IELPVU53lc4RNZ9OuILUIlZZItDFXwb+qySvFoZ
ukUhP+oANPbzKSPwd9+y1VYzIbjhGbTAe3gBHjdcj3U2dHqFxSn3lMmiK5pdI1SytNX1vDoEeeFr
yBCKpeDBgpEO+Moq/UHJOuHX1E4CF1uGcs2uws74VyT7cbDLksCUnCDJ5MzpINLAgrGm+RWx+lne
WV3V+IhuQ4sFx6xWKSIJ/jxspNQ0781AzXq7GYl8dpLaadO+kTM4YWM2N7nTKHpdnDXJ1GibqYAb
ogSEnW5FluFBNkelgwgiG5fxgMnUVq6bFFxCHuudjbZ239opvqJ4MI2JVdvT2GkY9WRDc4Ko8IG9
wh7hNYySGJsZTPNaA0qxhLTTxJl9bMntmR8Mg4fmXq8QzhYh9Nm8c+IsEd2oT4dzQVOLM4va/6Vl
xepuSvCoMaeu3MehYl1WrShf9crAK/PrtfbJZcnBjaIYejQoSK3P8EnWgibvkZqRxVx/AyU/oOlb
9SeK3cuJtV5YQLs5yxgO9EtXIYlq1ePE7BNyhSXvDbRtsNwYdCjfZitGrukX07m0qBC4ZmsiGZwY
4omo+tN+whSl3I5wAoyO46XdosUVTZOOXEcsSM+SPDVOjIvSCaLoZ7E776mF2IuW5kIAOG6GV1wm
8ngmp1Bq+kZNB4oVYocquq9mm0nr0HGestLaF/BAtppcRxuzGqNruZmtfRklMgWZqc4fUWLs7VjE
fsOSQjWwp/gktv/jocpOxxZyyeNwxoirAZksMYnahGsVe2UuCmRGsScU46eyGILLebIkQMPx09iK
+olbdZXvW643lJKAKi9pIugh7z//7S01oMyVCci8kkzRUxv1JG2XygFe0vowbM1SCHbFjIhvPY0p
tMSq+Y5EYnNo4Wif6wPcolEYxre/uwv4JArIS9WP4HyNLaIaOEVRXhEvCWbvZgVkOtAfJ+lsH7fB
QqDSOBYYeOhaq4Ap6euaCHEQbPDa0aarpcat6CaSPo2Yb4VGkvbCNNwOvP6/oQMDhaaOqfgGZYaG
XiQW6iZFBdVbgPaZgzhsKGJznN7Ixmxs8ypS7b6qs29fD83Hly/f/P4ORS0Jk8VVEDQkUVa0LbmC
YSheVW6EEoC4gFaaNibticPo43UL5FgWl5edrMOgXI1PkKmFIE2Mz4xA6VU312nkxKnyUE2i/hAV
i3omLsavX3dwBWj7cz1S50XXEC3Lpdx6vGebjBxcPYqCnVvhgwEfYAN4n1NaTsTcSacErXNovpIj
8KjC4HRWc1tpzD5EGCuy7EjTyxPg18+GnOf04iyDVYW09pPMlWKEH0ysMRbY7QTVSEZKKIeaUmU0
+ieCqxVU8r37S6UDYgZJIQ7nVbShhDpJAotBl3NBue2GEaE2JR6pzdiWGFrJrpAFDPlKk5e3JwZ5
Onm+GMqRE6ZmC5hO1sbURYkt2hr6HI7P+LBj+oIMVBtfWVVuRRuUXDOMcTU9lHZfz90nhxiI/QX9
scg20I3jqcuEACHaZUMZvTTcIAQV7wpzsuwCGeltUavphex3MZrBsnpKsO+TFy8HBkmP9wQ6I7dq
u8KmqAlEE77EZPSHqMmQ5WnjrI3hQ/eRcNNaKbCQhHvcs4rUTy5EZZjvk9qEjP71KHzyFOVTkBAG
cMpDiavneBgmLfHHspfIGKl5dA8dSSMDA6m4HrUHs6mbXT+DPo1EpUVfU+ifS6RHGjQ4p/ihGpoR
ICyWlTu/xIvh6y/75MBDswuPNwpbZPW11dqKplJM9SAInCaQ5m/dAOlo0xSydBH1QjNvh9KqA2+M
qn7vW5MS7UseHOXD19/w8eZH8pOZIpWNlDzPiNXgCD5eVUYUkM1WK5t1krvjFJx6o3yyZylfMQEU
RxAuXh9duYk/u4kblj0YIDdsDUqYU8g4jtpCoY9/O5hBmZZ7lNQD/C0Y0sddios+EZG05B5RSG/Y
EVaetorVy6nz+JOhI+XJmCEHxIW9plgmWCtqUrBsLyw59iGyCTjDp9GJdPQnOT26Q/URlzDKDTzV
jrtjpFE/qZi92aOlR3ZdzsNj2PWNso+ionnRMyzp9kYiW+6USkDkAiku7UAI3uSh61BAbNPvZif9
X+7OazdyJAvTL7QxoDe3TDIzlfKmSlLdEGUZ9GSQQff0+2UPFhipCiX07d4NprvFZDDMifM72moY
d/yq86yvIsPLgb7JYoc327JVweI1qsd/Pa+oFDgc6RHg+fVegkmH0Q1We2L9YxaQ5GO4RvgHOR/s
cL/ftpHlntuGfG+4qO99z6u6p/uR8RSBVms3nN31cmswP9mt9K8oaocPjoN/pEdvS3UwPgPrJx9Q
DF+kd+d9L0sxUBlTnUk6qd3Si2fLItLa3gZ9yNSSRTkpulcwWkGDKzJ4RuIfiiifYUZ3Zb5d6Bnv
CrcM6qM3BNm+D5QVhWHmXLTCviLNh4DJYhzUB5X3n6YqueOYBDJXEW+9m0PW1i5m56ciark5cUdV
+VGsxr8VhFO6og3DGZ5LMmox41zA/E/pKkcltFtx0UVw7p7U5kqcObAu/vvM+tNeAqGSvhpG94iA
3p0sW1bmyGsouYY2DWO1eB0OD6FdxJVZm/kHe8mfHoahy9n5F8wPi/K3r7RsrlGrahVRJ2t5lc+5
umgHuktOm4UXf3+vP30jljju1WwoHAvvvhE5AYhmMUWJNjcgcdNUw0WFzPD+70/5QxF5zl/Gt4zL
5hmueftCpVx9hfUjEzj3xx01v9q32wiYPDwsA3EvU/5vswmAwxGBIfckXeyfMNO3T3SHXHUoyTOk
wR1mE84CK3QUywcz/PcPhYCVAKp/FO/cYN+VqSZBdLQ7OMcmTaySIfxURvWGYsf0ZXb4+xj+/qV4
Flgluz77AHeit2+kC1Iw4MBku7Opc4xWE+UE7hYf7G1/2Pjp6WH/h40Tkx1/mLePKVdMgdv0HPc9
DeK7IuoognuZnTavn4+6cPJoKCr1YJRZcUMobRcZVddgFViZ126B53nhC/JtCw/fI6W/l3MTPi6o
+a4days+c6VKP3LB+MM3wDsTrB5zxDPY8W5lVlNr53XI3BrgtXNZbEFZ/HEOQWlT6/Xv3+D3eUz/
ALU0ltDU5sH7jdhxU7okJj2TwfDx6mwAAFfh1bvGVsv5/FPZYx7Mo/vvi8m3z333jhjz6KUlwmkn
SHlJXGV/LbqOHC+z2GI/qN2nyra9Q0FOIF42o3cbTuXXugw3vHPwAdpPI86Nazm3X/8+HIwws+Ht
ycQP+68NHOA1EM7b2VJ7K0hzSGqcZ8i+ux/WTYhPRrdV1UlliH4et2Yii9rKMvNXMLAoEdylHtJ2
NRbdvdsRZLJTShg3jUc2076QGufk1s6CRyA/zzny4Svu0bNjfD7vudy2UhuV2DRlnqA4Dt0kRLO+
7lpjM62I2kTaUdClhdgFxEhSRQ+hKk8TuR5uDLRFaCm6diyF3G0zi3hcSvRJNL2MnxWy8Ae65dxu
t3nW97StCitqMtV8n1ozHy5H7XY55UznYMa+2Iu741eu7q6fmd5XlU8PlAP3jOeOrUXAN0SR9dn2
MMtLQmX6mPSlG/6gHqLzS7qJ/bpD0QqLptzK+fti9SznAP4J+q0+dK/8tMzcuC5oRBF9EcrPPna5
LD2shefIw8P6c6/OZgcu5fqQUKmBceXGQszAjPEK2gVtmt9GYTbfQvqVDVWaxA+sZEwQeSxSwHMQ
wnkCHM6oYCYqfjOYyf+qwwW/r4FyWSZtY9mvft84P4ahq6x4cSfnlKVTSziGO02HpmtEvJhG50c0
DBWlx+CXqFuGcfve27p79rB3cjZGeE4bSP8S/+j7yaJijdRsD+HOrG2/3rtNQTSXVajRiWpIBfCm
zTSg4QIExG1JdvMhD6RDFi9pm/ZBqrx6qHHffBmgbrwsa31v97q4ULmnzCRIa/WzHyzzezn17XMa
iu2OtJi2xPRsdH8E84Kfg6Cf1d45RtPh1eHYXRHbWIahf8d3xUSCva7QMHH2BDjPsvHJnLRPe9of
zM/0QOztVLgysJPKLyYY3hKHs5gotvWAiL2a97NcZxlb0+hi+TV11p3P2r03lLdyKTAD8Tzma/C9
6JSDi1qQyUdUC6uJNm7AOtVIZ8fDNqubvwwmfXK8y4TxqeqL+todsXXe1dZCIEOpTLs+acfXzLMg
G02+mMpwUnK99BGTQcsiIzwzr2bCdSvcb43xZlrz6ltZ1PNN5fjjt1KtbXHhz2Zx0eMEF23N4jE5
TXN4bItCmlGPCsqNaM+uWVTai3mJb5XyE9fTVhV1dtvJvWcuhpcY9pYVSYjm+Wy2nuI3tYZaNpEz
5kj0575LvzrLJjgXawf6ybZilLozprDGM7uTh4X8B4/Qis19dCeRjXSAvS4DhNVDFjtLoKrDEmTL
j8YWsEj6wcRvrjMQDLYmao+Iflf3uaqLpo2rfpjIiQGx/Kb9UmCV2uRK7zoCELfdUOOse1jKgeD0
bsZFPVnwBqkvc6NnU+lDjBmOYnLL8yJciXlWQwuWZK72Jb/XggBlVdOv0vSbJ1Nz38QBzp31Ds/4
+YTBj+/Hm4WeOCrmOv/ZhuZMcLch0hevydqrBivOGfpUGn4x2mZ6cbAw4btt9L9Roi4zwT6tgMeZ
c+FzUdrp+lZUdevshLTGJwObjhd9blNo5ZlDJJ2mDXfraFUyluM2fjb62W64GbjD7Wa6K956m2u9
+pNM73K2bHIah1w/0BDY7sM1g+PTQB1Zo7zf7PUAV6HHDQOT6enUB07e8cmVSRSD2YS3zdBW38fB
lMgHim1O3K7Awi3LxXy/qdz91k/VcGvMOP1EnTMZ3+ZeV/7ZCL80aJSf8wcHjqldoPLyl1au8bwW
qCgpxobsHoZXXrCk3cEjin12GeIuMLaobTfPiS1gmoeZUMBuZy7TUuyw4PVPJL6MKnZ6B6s8PaZe
7DpTP1+mQtdLbBR59ZTZcx8caHY5T6Y1jhmt6rJ4MFCSf+PSRk89TZ3gq0VX/zlf9fjoEM65Icmz
LaztfFb32c51fEZmmP6zAaHymIv+RvmezvGONjbmhy3SXy0OYs8jvIny0bO36oWdOwyuDCJevKjq
uvb76KUlGlUteviJ80rsK8v3U1CR/7nvDQ6rKJjy6VEZAHUJV1ZQln7VmbgU/Zr6dISkiSngbFck
tE6axEbPbFeEgRWx0jnmiVf2mMpr0afG18HEiDXK5mr9sZZL1uDJR/P5InQLfCBtp/FQakBh/kJe
PDlKJPapS8mhXZ1c8MtdGRYm3pWNbd2MFT6A0ejag3m0iDtm57DT8hZIO1UxZCNoY2HfEjwu6VgW
8IvYS+PCWknExJSEeqgUK16chM0SQLbmfviVB6Q2b14Oci+D0WwTX9ny0xxsyjqkcHlUQWhHZWfy
lM0suFUogM4yLcgt0kHeWeDpRDHELVNwPWbBJm4GL5SIAl0n+745az3EmzNbN2YKt41YWtUeh9SF
wyNkM393NsdG0c1e2QIdhGeg01BLkKSZcOZdHigPvLFz0omsBh1884g8/1x59L+uwqzdkrLOK6De
vpYvuB473U57DlGSqnaMe6ve6EZvGY6xh3G0gSzZHDLvAvdQ60tukz0UCY+DI1rN1b9bTBN4djFS
/p5oeolrcOobVwq/RBF3hmhvs9UJ812+uKNxsFY1Z0dtTuELTjEZNIp8GE56JS8mKnq1XLM1G7hl
OfmW3lSNWcc1wexhXFcWLiyD2zi3WCCuLhBnN81RBkWu3VmdsSFDKTcdxLDp0SNm4din+94ReRH5
cplMIjmCSl+lfLkfrvLnV5qaTgXOlfqPYbAVU1SposLUtO/rr9SElQUZIhyY4JNDMoLpzvZX8KEa
AiE1n9jBZjTyyPMX14wKtAXkNejQ6mIvLKwbb9DhrSjG8aFLpbzxCNS6ldL011MzsHqt1cZ9ubbN
5UE1KsyiZSocPI4nqI67Yh3WLxR/XD46vLaLODVmRPyGmZcTtovLilu/Ow332VpZr2VvlGxa21qi
tdWef1ORdLsLHT2DdUsj1oRq/CoGT3zVFoinsa3ShR7Z409kcoai5miyZm/lszHtbXs1jy7G+2SS
WwLSC5iRtfeXsOofvMFYitgdrSl7YH1IcizGLEWTxDqsojITwesMZ6U6kb3cVJeV40wYEeR6LS5x
slXivqiMCmWXrIryonQN51qTS2DuOr/X7k6Y9NAiCwKCunYJMCCMt6/LOundKrTjXvfNeLDEqoOD
bzV5d8J3oqROMAqV7UVquMUhnJQDGUqvYxQKvXyqlCgeSVMPl0SBMlQEwQjHjXws3D8ZLYmGpI67
k0nNUpJO149hViaLW5RrrKewfIYphSdnGrbGZ7f2sye3XWrrZOGndWoX39xit+zq/ViGK2U2U+VO
+SUllp0GxTE07bk4BZOerxv6ZoBXmLlXkdvauolnjHbGaFr8SieDN/hnalofQqrJt+XYlIFfx3a4
MK9XV/hX5WKYdeJXQ+1fVS3xWBF1laZ8kSIkI3Yewgez9udg365T+mOaxszfk+CRVcSbu1ZztLQL
1blpA/lr8ouU30axck2as3HjptZ2fjg0h5jURes7p+fymcXkLjsbFvl9a88uzZKuvutMKdOLzkrV
q9GFzS307TJNamPuD+08lUTJWPW5rO7MadllYvQSpTMwduCB4cpx9Djt3M5Y6yu1aZElm5GaKunG
pTv6XlsMsTNTFETG6lpI3YbVH/bKq0t8yOCquawwXRY7B9cgbETqtdBJlzbLTtGW89yo1FXTR84s
t8/Q6fsbF3K7fZTbigcnuaVlfV/OsuySwKjSiTSqqe+j1OzrOoLk4KxH11757/9PtqmStBsIP61L
cRVRJGL3P06i3wHDDNYHLc8/AID0OPzAP4sOYL68N+UuK1zYJmvmNFjdDqLy+ENLh3veKuFSBWbK
OAQuHejZ+DYorU7SmIZT1S3pT89b5L9v82AOTyoNUOSZKvqufUUes9GoWkE5ci156EQ5/PTLJsVX
1CFs+IM79Z9u1AF2muAieIi+J3+4dkp1bY+UrxkgdG1mFNFb0f9qhIU+06itD+7wf2C2YYhypo1Z
+B3QXnrXP8U63io7h76S4wEeG+OEqHkTWzhGQbX8SGU9P3luwxZo1v2nUgTdbb+GTqJdayL/dcN9
VKZh10eVIB28xCn/o0C1PzVdkJOf+7uQVXAOf9tjgLpptN5A7MVKnjocK1ltUbgUZwfEQNyNHYwM
3bTrBzPw/E3fdTboMED1QuoLSPXe0tTPOB1ZUTzVbvWlWMw5IPegCOOClND94GMilwe23nZ9u3yU
w/D7s5n8Z/4qhmcYHr5vyloE7ZYBmWg7tRXrqS3n4EjK/fA6WM1XquL0bqlpFAwCB5W/T77fh5rk
HNgfAGZA3cCEb4d6yUVot7OLCkPM+sT1pz7ZRtonG11QGTVr9QJEXnww0ufv93akocTCzwGvhbBK
YPnbhwplhtW2Qem0s8I+oXPhorBRB7VuLq/4Bx8GCv/eMWRjISkRkBr+BB2Xdw80cr30HWzJQbTt
vh2xxMuctNptC9UmZ5qXmrG/OJyU+PLRrywFNpcRbE/5EBp9s98g757MRQP2OXkod7PlUBX//Uv8
YVA4BtkBoaUAA7yn/c3FFHTSWjKKkM6L5pKOOVwbWdh7ozd//P1Z56/67gMwyc4THRIM5OFzk+9/
EJRZGFW9ND4Eqaltr8LWV+JYOCL0EluSNLEbQyd71tsisoMt8diOMOhtguTvP+KdrcKZ88AXoVtP
nBR8fMQ4b38FzDvXy85EEytdx/rUWpsX7JTMncfaVPOD6Hvzy5JOWxU3HDtkW9kWhRXyi+CHEEbY
fvAB/gDgB9j5gR2gO4XkbJ2/0P+MSm4HovtH1TAV8Ex79DCQ1ykwuq0M7mvZ0uCuZXfI2j6gLN/W
uNJ2v+91Oh1VUUyvE73ARHdDGv99oH6fGeffBQYFPQrRy3vutbKW0F5HZkZR1QjdtwGDnnxFLpUF
4lht/UdsxN83I1ivAA+ISmDAgq6+HYdRTEbPRAQ6b+bgeQWvAtweh5Lq4XwlyFaq66LUEHAwTpg/
+ArnP/52avKGbERAH2yJIG9vH+5pmL5dusJ+nVd1UH03E/5K7va/HlJmHtqEs3sfQSDvXpGbVbGZ
ZyKi5Mr4VMKyvlPWZu6Jfh4ugspbPxLp/L4DcaKAiLFQIDFz6L59rZI2hRAuR5ruVXbr4qUfN0Xj
75xxHj6YLn94lA/ohgj0LHMz7Hdb+lRbyhxJWIQapLd4G4eC+DoahFufLoe/D+MfsCOewGShvgWk
5sXevlbmI0ebJC76yyLrS0833bN06grvJLch4HXKljlKxYykLBTGcd6sXxYWYjGUS2PXjXSQtU92
ALTuMuq12BI6Nune0w42qGXpzycSjj8Ksvvj8FhnZTkHLaKJd6XdFC4wQzNWE72r4ifoEV50SJ/3
BANsFx8Mz2+TGXSab41DI1udTyX5dngmJHQluSxyB1pt1LcKz+Ig9udh/AmzvFJQuyD5WmW21adi
cYjPIIxBTl97PHHHRG2qr3dBDTcstoEvrPtOhll4/PtvfOdYyC4MbwKHPHI2KEBRdL37jfZoDGll
bHK3gQ/iYJUvZD/MyDrCXUXneokzMa3VwTMbOR/GxcINGj7RAIG49NN48V1jwUDVU/A92OL3fde3
CAEx9p4pJ1uo5aBA4oYAMUvtp7If56h30tyKLIRKXbTgEj6fatdW17rOh5JQ62xJoHTJ5ULo1ACE
EOWy3gygFNYHC+WfY+7NXkOb70yqQV99Lrzf7zVpWnNdbVOqLsq6w4xnIPYpRlB+ofdgt/EWaHJn
6R/6+NOtTtXtOVPpfcEVXK8R/Cwr6QKtmKJ29vzHQfuF/aUCcHi082L97vsFzcMidLZ25418+ojq
S38p6taixTA5Kwb+Sy4HkMVcPv79o/5h3iHl570cFFhY2r/D+IkRrkrqTbkTBhe9ULn+rlPr/AFD
8veLBCQC7kc4s5114mxwb6c3IxXkZjpCD9Vpd1XUOlwOQ7MOMq5qRx3yLRDbp1WlDa3uvKmPsO4G
vct118ZTB7pJj84NRZwtI2JtOh2plUzBUmwfUJt+Hw3EcNBmz64G+E+/Z+/MbUjZBzcJdVJngPaU
07Fuci/5t2POQmcbDFB7nVfSu4OLnohbsFhpIkk/oycOg2A3bUXefTBrz4P6dtJCEzmnXLCD+ecL
y9tBF/z/1kBQ2m7uOhm7uWdGGFovyVqPTXsosoWkzTNaRFqXM5yUm5fu/u9v+lt9gIiA8US1DRuK
APh3s2s2GiQ5G7/AsVqxHxxyg30UaFejv2QTLbxxSUgnDQ8WQOHd3x/9WynEo/ERx14bFOSMx799
eeJglTZyAbY699tuRpdyfc6ofWDTMe/xt64/uB79Yeqcb6H+WWGFC8L76JOUVY5dOc2WsSuNi6Vy
fqzI8D/4ov7vTznrurkJnTWb54r87Vul3ITHap2ILfFq97mkTV3uZejQzVdUDTIphjIrASglWpzc
0M2UbEhK1w5q2Exvqb+kkTbdtvmgvwvHrMbIWUGKfe20+jg1TfVs+97yLRVSsw+0A/31wZq3Bwht
1g3Ou6O/t+bc10TdtjZuOvzSL7jShyLRZTk58caa8nbYd5Lc2RtDzdXI9Vt9264dNgwkOBng/Y0Q
jzmkwPRnUNn9dERT42X7Gjd9jCT5RHU0wx2u4lJAEIhHpx63hMYz/uZhmWXOnoN+4frFSfVspUiv
Y9V11j13krl9amn/rJeLVW5wz5dp7BPI2AvXlGGpiBLvxrqJwLUxQIafZcYy69wlLqRsJ0ZUt9Zh
LLeQimKz21shUn8klYiEXgwtF+8+g3llkyFUpU8YkE5fh87roA4YxTy8dgDQF67fjTA7pdzUf7eM
f+WB8v+nPTeFxP8s7N98UY66yb6q9a0vCv/Ff31RLOs/3DwIOEAPEHAf+x9fFO8/KAnPtt+gl/yP
c97v//NFCf5DS4FTD21qwD84l6pA0Gfbbcf9j0+Dg/4GWhtUNhCG/oUvCu2nc7H+P1vwWWmMw//Z
u+L8pOC9NUpLh1Y3YdjvhkB8oag2++pRptt4BD51j7ZVNcC1tbEPBlBKK72ZXGkc/Zp8rcKX9p6o
QXdX0oKOi7L+lIK87YnbpMHmFxCV5xnHzaa19xyEc0L/1b7ubGs8ImX6es6Zu/MLvzt5G0FVY9sG
kVt5r+vs/pj8Q63Tr2qwqqTtAn2J68N2Rzukp/Ge2jtLNfLSyoVIunyAqpwFS3iiTs7ulqylwT26
1gFv/4uxowvJ3f3OFeGXYm2AersNSuJyJcyljIQ1ioP08DtItSn2kxD29eKdE9FEr4CRm62N0yD1
91VFWok0hvJh8TJqRB0WwVPGLToxuEsmPVegz8sUpEfbLRwztoecFr+CLYyDZa6Np05YteYVxVMX
wPciAKFvOHGy6bkcKJSrMyga5ZS1x0CrgNfxsypaem1sF50fiifNv3Eezm6cgTGknWhjdI2kWbYU
bwKonZe5kGZMYJEpd6bBEgfOy+J1zec6zsAblzOm2L4QG3do/FYkkv3uywbgukcekw1RTsdkiLzJ
Lx+dbHLIDWs3PSQ6ABZZjSILE8GLEqCa5uIKcvEQpVNVrzt/y/MkHfl0Tu4BnPuKcm2nTZhIUReY
eM1p33qeUESiOlzri0bl69FIm+/2av9sq+16zDcvqQjU+UXPnH6/FBo316Lor+dtuzS7ezM7ogWv
cZsg/qLtzwYf5dgAxmmCS32p15fVlMPlQmX7VWjjEhuPaOuWkaTKwT5sPbScYHUe16xtLobJ/d73
3UEI8bqAMlt++q0ts9tSbYdmMY61WT+o0OcFqpGvSnPgTluh+XOQnhOpdlPnEqTeeZl0SKEzFi4F
ZkyQLaak/XRpFUF10GYd3nEgxAHMhMVVyZoeQ86jq6yz60Ngij5uXPUNUddxa2zj6xIKh5pTqoy2
sIW0JZ+M5oKqKQRVBKOOKm2tn1dL8+dsoxT70GqqK3iNKjHK/n7oKygKcxc8rf1Q3y8rlO5mgo9g
TrM4kj443YQKyQAVgU2b0Ie06sn1smygOi3ZASqrdQHcmiWFlRtJRZrJJ0BskoLdMb/SHb0K1Rvp
hTdU2YWVVsHLJFr7ep5aKDGF7khMH7tPRaNeffL3oqXjsEOykqWRnjxs9gxMRfoSWoxTvHRz3aJT
7c1DWNhBXDuwymq3/TRxNbwBpswutAUyWJ7hrZYLVrTYbn7l99P3tcJxIloVvystVrnTq8FWMRhT
sGsdOKvc5qIxV04UVlju5q1pxFbVetcpuR4PtSvmK3fgxo50trkqZei9oi16hJ7ik3ddPOayOYnO
NqKMBsvODpuA/WOSD3OFORLikeaCioEUtPBAbA78j3GN0tLixn+92TKP7cX3LgM999f1mckePraq
DhOoJgO5WFA4nPKXuxVcEQUykXKyjL0bZO1t2htX2pi9Aw1NjMU333/IUW5F52361LH3MwedLHHL
2r/ux6GKco99NhMQF8pknrsdLdYjuZLXoZkf+qA5kDHLDuFNF0FjX6cj622Yv6NisSEso2iGCIK6
PNtSRCvYJvvyyu3upXDwQR5UsumwxJiu9ndLUHpXqXJjwOKffUBDk9c5Tauqd2EzZzH4RUfiInCu
AeWw7ur8Pmw2lxDFEnA4Dbb94tkkGC4Z4QpdOd+5dV4cMf/pnlxDJXmzxJgOIPVSMNl0/Xl1iF9Q
ILWl656aqUq2xnxdTYNs0sC/5C7l7Iw2VxFyq/ACLN6gUeflT/Jc40RNY4wXvVsDGCMQaIogsWaj
2xmgW+TTBs4Kk83/tDQNfz7IRQJSwjcoi2XX6kEy/s21Ncw5GTdVenTczdvZ6w/co+aDobv6wKJb
jrm9PU+Ttjgd3Cye114/u2EdT3Y7uZBjhplJHE53hYJVkOkM7fjYJcU05sm4uUgq5+UkUzBIv8JZ
NuzqCB7nzQoSP9qZuDMhA9ylPUGwndnc1rhiBam8LM2WH2ZghTvkdyLtXmd7yYFU5Zp4Vp+/uBnE
OCeveUl2n50P0cjy6yyyNJPHHsbp1hMDTJe1j7mxJ0DX9g0tYhsHMHu7hjNDSkLWj8eq2i6CuSgP
rizgK2hDx9Lq9Ik+eWJWBujr1RoMXlQQ46QiGXTmIV1DK5L90EYdRzDZosdzkz0q6u5lGlYrEmP3
WA8qODVcLiBicW4i8UgvZpUPh1bXKXu4mon5bO6boUnoao2nzG4OdTtUx6kbjNOIU8DTaN4QVzvH
epsgSlUblAWnMJIWGfbVULxuAeTN1Uh9Pyra8QFfEveYQunBPVdgoFbKmEloHv3eCO90ifyQrJfu
gjPCOVZsIbs2s8I9DEoc4XgF74BOOMWOWEFMcUVW8F/DbrCDmuuCvsYwqrklVvSTXeQH5FFJ75BQ
TfJQHbXyNszqH8ryY3LHOTdk+r1iLOD/jK8Qufh3i2VG0YgNmLfl6UsvpvkhCzj40sJwdx7kycMW
yuVqNDrgy8nrv8hWTcQ6bipNfAqxPCnYbujf5Md6y+ydnDvoeC2zacn0nm39ee7H/TqahzUXl1tX
XC3lS1ZzYBYv4VjdeG4F5DkkztIe3KJgsUn7gQYYhgfPS7s+NoV7n5XfwhpqTFjts5D4ViVis7wO
0zz27Yuy1S+W5nCdhnga21t0Vce+npDm4DMnexhJxMGyL9rjAxIT49Q3tNRNEL7cVxdekT07qBfh
LnkP/STHo5wBOwJl37W0LZupTcRkG8k4TUOSdwd7DvetV52c/GXt3b02QnUg3fVruVS3xmDFVWc9
co166Qx5ch19M4zOrWr7u5EJs805BDAVtvGAtChBoaeSdG5n9PLuhaBsxXByzeN0AhTDjiS7ISb1
uHVwesALd0ZwTvCtmy9BCUda5sEXUc5WMgxMl2DkeJjaIIh61toSlQbMX06yNprKIU1SO3Mvit6z
jnPZHMrGeN16VAVYxuE/v6R3vS/yo+M1ZqxFiuf64jyi7bB3pbHqxLfz/qFT/C2v77LvObkRUk5F
YlkVJ7Yq3UtXt80h1GOAaA5ff5JI9rmS1/UqfsrQv1buzOSCi2336scqw+sVnni4yDgc5b4cKcFI
BUjsXA07+/yz/F69ULDxN4xd1vVxfrZAEYtcXypz5DsWU/3CRKuBxLvnqpxvdOB9b7TxWHONuQFt
+0l11p1apFMvWF/d18bIr4JONUuyX8SjU5v3wTQwlawpvTWH+aGX5gOt0YNiMxja9TyI9l67S3NY
edDRMLL2KwZcxSNC3+UiL35q6KNWHeyB0prrraLqQcmx0w7EKcOR9XUwlWRSd114W1clBgdb3T+w
pu6CuvoBKThpHZSrraiNiwlSYQI7AobQRLpRrEBUr+x0mBG2Om7SG9llOwwl2RCO/ziKQBoIzdb1
E/Q9/xsK72An27m8ShFfxudGOyxrnJi8PhhjOTVs5m2vY5PGAF0Eu4IJrJooLHP0gZ53a6wbyuYS
VYXMCCtore6qbUvrhpuSTsa2fNVp+kArMn9NlbzyOenHbgoT2VGFe7LqL2uTfEROZAU/ht9otnRB
W4jVX2EwW8d6BvMh61lctAHcxcjEdiYqzso+v5j7S9JznwQprn2EUUd9aYXVdJm3ZYG655xqq1x9
audOPS5yG24JDfAiuq/1k1ghKXt+X49RVjMcIKvhBadlf4mmO9vntJewpRRhArszx/+4DL8EXZ7t
x8xqdwN7+mGbnXY31QXxzkMwwe1s25jWtD51FZBn71hfcbwJf6ysjwlqWfHQVL2RFH1R4EI3Yq1m
yFcZlDbOTJl5AfjenOpWQzrNfK0uqK3NT47M4L7BJWaShuq7lU79vhzWywYHKQwgSjP8pDTn8BQK
b+cYo3/CHUbGbVCvSRBsa+TX07rT/KrP0MZwFJt7179dJFuSNZv+sfQH56g97KcmEg3FMbDMdDeP
6/O8LmacQbusGNVK3xZhB7WzXF4l2XhN3KO7QIfWr/01tgLprSrhsanKXw8rO2UydmK7LvUQxgS9
9If1/7J3JruRK2mWfpVCrosXnIdFbnye5XKNoY1BilBwptGMM5++Ps9MVNXNRnchl93o3QVuCJJc
pNk/nPOdZnY+mAnZm85vh4N1VwYuQ5eTmHBrQB06RnCZo37s/WHVMmradFWjDk0UGYeopysG8vES
WLn5NvS2tfSIBn2dKbdfcSOz9pixsnK6l1srZF6NNK5bygT7gYm8cCaWWplHobpmZVUVKrpANOdi
EvlqxKv1oCIbA1+Q6d+90w5LFeX2WTvtNrWq2xi9FVVi2Iu2xNgh5aeVlGKdB8rgJhf2zr6jGOdK
/Yyqxt0OUxzVCzGJYVHjZtsG5uicsskTS7+x3Cs6/R8qMrwX2Vt6Oc7oJlves7fJvmuvPb86CZSY
W5HUeoFrxjvniXrOtHd3YbjensVrydNa/mhLni+hAaHrrDn4RVcs7IZSftJmeCRXArxRHr3mVp0/
do45okPIrRXCoasTN78rxI6rwSmrkwy88Ux3Pl5Vb0Xrtqvee68R2x6p1Knuc2IpmDZyHMXDMWCv
c8oGkfXrMvcE6L05Q3w4zZcCqTj3LLV+A2Vhyw0yJ9GI/tN2L4OlxXvYSbXrMUWs0154m0hy5ZhD
EOwCGsNlECQWgMFo4eNqPBgWv4voyafv2anvydr1H504mnaVJcU2MnLArZWavXdbRdMjkFX7RqHm
fTmhbi+j2aUdRaAzPCjOdE6ixP1lVJglnLLfxw4ABsXq6LH0fyZqF6f1FRLazxj/Wan2trolsl2G
/s5pq6+JO/1Qzlh1IlmXuyho1CZiVk7ZORDUHCnPeCSX1FvEDFpfEd+lK0PF1U+eSGBIIaqMEgHs
yejSlWtk8y0rnfidDz47jk6Qf7vCHQEFaW8b5lHxDJaDgzVDka3M+dmGJgMtQ4yvSWlF79XQ0rcM
tvox9mm1n4STfWgX+egcCYtjp4c7BUyslLups1a5JLqq71TxS0YZD0LLlrPhWLLmfKm7qTPXRoJq
ZCFCZ05+3HmhC9eP22ObOLG99kPDtLatbhDwuqNr3EaKWvo6XEfvrhsbOfV/0f2IwVtUi8Qc5a3y
K3nN+R23haRsXMJNy0+T4w4YUCplPWDwMvepUyIanUJVEuLlJdbZHmvnzU+z8jIW9kj1YDEvXhSF
m+hlNYjhqRurYV45fEvMTcq/mKlVvBq15e5Ly5hvZdPQmVpBUe+1E8poNSZKPCcDcoDFoGRwdefc
+xZdwlqQkphLLJTZcmhynym5lwXHwPXSrbRhqi6VSsIVjaj9BQ7TXpijMDY52ds7zqV67SnDWU3W
HNAsSFqmDP34EMj2QHYK8V0msZv50cevZyxp4aOvOJqvpVD2i8zpLcpKNUdbC0Y2tFYLrrkoYEjm
KfJFgxCRu5roqi0cbVtbhJ9eIvd9F8ml2Uno8UZFbAGDgEPSkQrqFLI+x3U27uEgHcaMhikzjlXi
PGttLV1lTwvQd5uWdqSLG/EIjrfeuXdfrapks+waTec+YxGNNLEQ4bzV7rkusaGnBTeksB/5Lfa2
1767foC1xF1nXZis4JntQ41TASuZ37+rgdy3wNqW0bDsBGDVNFy0wyWmdL1NYdCsPM9YeCQPA3YB
9sK1TkxTtvTSgitmSCt7hWGDADJWJub4mhf+I2DLlV0OG6xWz65ZrlMlevZDu6H4zhsutN4dFn7q
37y5kc90hv028WKmEZXkrvOB5IYebrTOIcoKQex89BPfP0RELy/TLNuEZvxziJNvx5qmk5vmO2/y
hiUSDLmcbAw4qVu8Mr3AhcdgcZEJMIFROG29Ma22pJscKzOkV0y8Y+h4P8PmXtP1abIiPzWigjeR
B9B6utwJj9j1nGVWmd+TTfEdAFW7cQOvg3oalxYewl2AKhEhCfMOm4ll4qJGd4qH8n7geQjJsdZk
5BNUFnl+PnWe6YWfTp2v0syGv9msywjvTohfcNQFMRk2wbK1WHXgT6fYu3msZjJGKOWQLJkE/bLH
4GEOrXNEG59WuJfc3DlaafZgs1d5gkznb3hIP2G8OIv7Mymxk/Etp4uMJ/qTkJw9c+LJqFhtOd8N
XGJ72rjQGqlhTCrfcFwXDmQW33xyPbkO4XLbjXcco/gjCHcKfMSsUBwF0fNs3Odj4dEa8KSgBIBl
t9BBfSQiDA1+Er6I2rspw4oXWrMabY0HVv/bTo6fcPXPccZv3doj7YC/dqfxgwjpBbXDZiwCLvjy
komTTkhralJxGAp9o1q95C6DYnCT2boS4Q+VesNqnu7nenzrqw5fUErqbi3s/TTJZIEJeZUOWABt
l8AaZWyrjF1ajtRxEdHGLKRW7p6b/zUDKCWYPq76EQYDhN5xXsWFvbfo/ekTV9L0yDXALcXuirrR
G/F/YuviiSQOrg8OjGtI/NABR5AmItao8l0btwc/khXDQ9CALTEBeOc4s/vlFMrdEFQn3yx3k3Nl
+kjpP4ybWnKjCPxr01DhD+OjYQ7WHoqcHhfl7aJF7roshmrc6amG52syxULqsWQAeB3CYtPkLe8b
soK2j9A/MGtjWLbvYyhpxnDDAbol4HYV+5/DENLsacGFHv0KUHY6GZrjIv+utWBo787t2axs81E3
U78KkprjVfX5cszC+BVfEenHrp3uaoHaDJhXvaAX+izsjlcn4QmXxtkvOfSKEe9U369wtQpEF6xI
D4lSK1TLP7R+tULs+lH0wPp+qdJoEyisPX2Xb1AW3q1vDmHh6SlKw5XsAUoOrlhBk4oGCzPjW219
I3L4pEAfFo2l9BoL/DWvHLGPvREaqeKlV918HFmUBsK8lq06Zx5jVw76r8ocH+hC9uUwvDWjPpnT
W2Q3t0ohqWPKFKyHhrIAJMNblmbbhFbFr/mj1KhCCqEPaddy6Y7Gi2GfU6Nmr4HI3+yOZuktwhJt
FxGLtglatjxNebU30nBX6Tk+av7d6KNyiKeN7LeGPrlMqSiB3EMYVVtRvDB1WOTiRQ2X3uc8CeYn
y+6Y87ebNNr2TEXrFl/vRAIcI5bRDJaiDM8sVBZJd8zUGwfRgooDHxBLDUwegb6l1KOjO6wmH5/z
7Fx97wVH59Kyf3jTV968sGyh1aMZ5DZosC/KeTzqdlkF9aYJ3xvTYMVuoZ1oWXVwR7TVpTWYuCGb
yStONLrJtxE22zKUxXE2u2BRp9H43LiTs+pIt17b7GqWhR0+92zON9Vo39ygm86q0XQhNracuf12
x+BQQgh27e6B5MlyE2FiPrg1mwaql5WRhNZRiuG5rpuLyoy9Vun9ea74YyVRScvYQqQL5Hxy8cfd
ucarrAt2iUkTys4au0b4mM2uv/bhx9X8DnR3kx8fbav7wA6NlN3QXXB2SjyegxvvwtabTgyz3OLR
KdpvLiBmHwF1jJt0J9SEeCrz+zneTuGDyNpxi7kFDXzO2IODl33Gu4jjnujAuXkczJfAqC5EEiwK
3KHLJnH8h5QE8j2x0Qxwuyc3Zzbs09QoxcUxztZqFvF727rTKRi8DZU12zqoVPW0iDw/gBAlT7Z9
nTX3rL3N03wiG36MNghDhrU1Bs84SlZh5BzNzHyo69dB98y3y+fcIJKnb1ckmoeLyrQOQ+ZuhpL9
WjX/bWRqT/EhHeJh5xWh2DAIz3bVHJPZkDT+xTVHf5+39Tk1PUa59Soxk1vNGJchC+KSqIoeS+zd
dDLeyNdSiBnM200H44womShFGEjk3chs5mw5GlzSTJCz4hyLY2Z73a7op5guRCi8YFI/WlHwnqVx
um8aYh4sneKBRYJ4SIN8mfApLFn+B+dIlfsyldjVNsop2ZVa4ZfkyxaeXZhbcy7UyrOHW6WDaq3R
6N9GkZjbOkiObpgjqQ7NVew16z6u6OrqKltJ6e57t9j3CuuOmxCW5DavTLKf2xblqbxbd+5J7AsW
CsVyjPpxo0KqJVxoJpVG2LWXmCr6efKrgLs7ozANytuYRZ/l4G4tu8cHHqZbGHlvU2FcmC28kGC+
w8e0s+rwcc5id9WaHSOsqGfc7x3mJHx0qPO6huUtquZF0jrpulTtS6nIp0YQsnTm1mUanOJxByBz
tpqW9Fx36NcYan8n1NSLOQv1bpb5VzIJSkaPy6sn0maLYOczCz+DWT0GqJGYQfCGmdMZNvdLSOto
MI/fpg5lVAyYakNzj0NdefsSrSHWVjdZ6lo9CVjDKQuKuTg0bV5uoyb5SUbOJkruEBuuxdh8gq+2
r2b28rIEcmBOPICZrMiv4IEXcmXG+ckIkFLTHLBUKI0qOfh9dmDmJjaD7Kdtr/AYQ4wrlrHrbOU8
LxNf828mJHx+N+xTqYzlXMzmS1yG1mIc/AuUXUodPKTLe8uCBxtrfgVvomf5iuP0voNTj1y76SKp
YWBB2/W3qhq+646ZRedncilyx9pAscuWOregJk2evuSF85BmQ7vnR0sWug3Lfavr8hArhyOoHsm+
63S3cBon2PlW+yGSud4wwbBXgxaE5DXlZjSsJ97Hq06Z3TDYSii1bGut5pZl78xoTJj5+A7AAAfd
MA20blodh8LMfvnahXqrEn2YZUyl33cuI73J3qTwvbD5md46nbsUS1oy7NXoNXvDDzPezTJfylzf
a73Mgu+Qdcu7q2jljGOD4w75g5kyje1gfK51bP6C3PhmlBR4qOe3Vo8IwXaGYulrsgvasH6P2SFd
bfqPVch06haObrVmjpQtbVUYqwE299mZXRYYsjchZ9xRTVH2NHX6eQrEj6IzjY2r5+hEnQi6pWUX
nmK3W0bNXY9o+mdJR4wnWB8NOC57vHPZC8TX8NR0tbfXHQNulGGMnCfzat+Xy3NdgEe1q20atfJX
i1FwN9raPNkqjr6moTHeZF6N76lZzYCbOvJ0k5h1QKk+LKPy6X3mS+0nD1Ni3wyoGExp+QFCMKtP
o3IIhw1YYaA7XVSjwn5tRb/y2lklUV+tA1tj3G5LKqE0j9AsUD+UFOe45zOOEbcAnBHYg3+LU5fs
1qB+8QGbYNUOkRtgd143Yzjv4iqantsRKFcIIvcFP+u5tMz0g62K3uEj12RHj+fS5zMkrGLbp2m9
D1LhLTOd4U1F2iKClBgQbJ5MpeCwlM4a0WG5T9qJfG+iq/YyyTZovfL7GOwsRaEfQKt8Cq8p1mgh
ONGa2W6WQ0IlgVGCPNVaHyLzNMXmZ8s4ITGsjYF8tHXI7NYDbw/6/NFedJ3j4Gn3nhoT/pksCrnD
0u/8XSf6L8mxHurv6qnV39/t+bP+vyGA6k7E/M+0n/9FaLX/+V18Vr/+JLS6f8XfhVaGRc6U6zlQ
1LAC0oje9ZTDd9P+9S9MudFToXhEghUy7zADVKD/kFr5/h++BRQfEDyIRSu8o1Gbv0utfOcPG/sS
YmBktoiCvX9FafU3YuZ/6axAASP2wqOEFcdlhocZ8M+6yL5ncdOlbrLuCoHbJoNfWtYgddqZuYHQ
jAd1YwAZH70KUcXYbBMhKFFDkBNtGd/Dm6ZhZU1MQgYza8kYGuo1DYR4z6YsuOURC9Ehj3gKS1C6
egIz0Lmtt3UMBZ6lDhAQtAXvTk7Zatb1sO51hG3DY8yfVHa2aBRB60jVzFXR2NkpUyEqjJowoQxj
zCqaRzqaiiD4asbFG83sX+wQAM1/+3te//5p/FvVccumVdv89S//hAq8f0iBiy0fB9UdnYy67c8f
kkeu1RhU/Cr4ttUlBVbRgRTJij0TVfEydMHwkoeu2iNsiS9MwOWvpgfWtShhRLHZYozAbdfaxnUu
M/cljkX9YjZOeM2swPiUTV9+GI32Pse8+p84ftafzYf3Hz2CUIgmD+Q53NR/Bj5bsxzSMguNVTM5
4RERQJYu7DaTx9DKvOeoc+Yb6dDZGzAh6BHgJB+GefQ6ALy5fvULfS8blHeeLZ/ghbHW2zgZjQcz
LuP/yZXEB8nH+KdnEa0z4sK7wBA+O/rEP3/MfuZLvPuDv/LduOLxaC3H+LCgJpW/Al+L+grvTqqz
3WHZvNw97vbG7tn87Yt60CxrU0hX6xEzUnRtRXHnzxvEPNFGdE2afJSI5axLEhh2/lIZUYNYwou9
E8zfLlziufXSvTMyPdgRheaq51EIG9mW1VPal1Pqh81ipG03VipmxXbAiT+H+ymLedqmuu/Eqq7C
zDs5jcX8LUmnynsrRADIwengJmbB2KLT74DULpwxkU92Is1bWZnIlIbEFGtpDPN+mA3LfcJNEVo7
y03CaY1jJZt3REHJF3fOoid3nhzKhUzPP9LKkN9xU/dP6HhaLpawnU4wnLtNXKgdlZ1YiSYT3WJO
FO8PW+PkMWFr8iUt1dmLSenoTbuVuY8cP0ZgMDguvl/RfTKyJeZFhOa3THKJbjeJSyZ7vtLNsWsK
fXb7Sr2ncz3sdOvNYt0Pif+St2F8Sv3BtXctC+HHwkzD29gGxs1rJavbqtPvvvLaIy2uv6tGJ/nZ
s5sbloGTz+8zU70LYFx0lVguPsxoZA0LPio+GCNQD84WurGkSJ5YQteP8+x7Mx1abu9oSduHus3E
gVN0Pqa1Th68obFN9jXoEzCIFHLpmWK6FIZVbLrJys6B05RnE13TpaR+R6KDaIeaOSj1C4Mz7xjE
9si4ytcrM+i6hdf71RGgSHTKROp6K3ZMzSEIs/mHrGr75gMD61YRTstj2gUjk9rJblEHRWqLiCVl
rzyVHeKy1t36HLeHOkk6pJZGVb8KnUsgEqJUJG2Zqh7XTKYNDYJGSv8x9RL/jWrA2dWotI4dvRI6
FjP8BJA9PPTSCq8BXJtmA5Z0So6iZRB4K3STPiXWEK5rStpzNkTd0xA05nub9TP5qFWTMJivetbe
RmzvxkBTgACE6RYiTuXrzGHwKv1U0/yPof0991lExnoqu63J24UuJcfstmDkZIJrL1MQ4kkoPkep
7IPMDEbdsrGKYw+hdCtbS23qyRnak3ZFe6tcMZLnC4dlEzVTvkv9CuFb1Ch6syEoh3XUN2G0ayBR
u/uqNmCwjFVYnFTg6TeOtmnVai33gByhDwnTOup+toGT5XO143Pm9mnRxvgr4dCasVIvg4R5LSLi
m6qj5Dfbx45E7bYR7GhnTxsPoJgRj7T4HM5ydOKb7Lz+OFEMoZ6cx3htCCv77SH2AOYk4/JMfp23
apvGfux1MH0kuGy+JH+HbdYk5U9lNPa6CiqLy2gEK+TkOQu6enSow4xR/2yjIP9Szhg/WoxV3M3E
R3iA5uJc8HAA9RUwH3f08OKhzUJ5blQ9PdSTH26UcqtTnOjsA1VSqu5yLUZoI2b6A1t6mj/fqr8Y
c/NKeMkwZRtvGOd3Ad1xBwGkYBRfmYz2igIlgMaoPjE3y4vHUHnOsxd47cuc4ruijC/SdV/F/VEP
WY3EehDPUhGxw4JQGIcq8Vtm0k3z2EoRXtiUtp+g+sNTwSbyFwuueseZJ1jWzcVHGvgG3U6Pd4HD
pfxQfc00t0N6EWyHrIr6XWEBA165SDvUjn6jXhthAyMG0bdcJ34NG461V3r1GzgIywIm216kGAB3
3PvDSxpZlbnMrb7kA5YUID50Tfb4lvfpW8p8GYaWst9WpndSfSq2beupg5t76XFIbDgooq2npWLr
ZYOAwpjGPtRh6e+C3tqb/qie+AuF7DlT1MQLG3tnsZnmXtyKmf0Q3pxypYoKSkKXyGeWXOOpt2Pj
saJXHiDKlyH0LMHQW/bdV1pVUb0acd0f6CWCBSQbZJhDYqEEbuNuH8eF8cAp1LTHmV098XVs+3/E
2nY3TWYEwzKXqXswhrjeVLZ2eC3jnBmM21bGuiFS71IbzNg7Zj2vUYuy2IZ4x4ZaDPHZ1LHyV/iL
+4fMzVGT6jTTW3tEsbpq3Cp/Gr3SxX+NF2PbOXEZoW/17X1pFjG/u7JqRAjSuY8lXGd8sLg+n0p+
Y6SantuwNUvLR+XULZON3g6eYd8FXIsSM6nlQHqRdilQ/yquo1ojUZpML6ftS/LLrGT95iUxAnlu
veoljQX7BM+S/S5oB+MRcUyz7/gbUy8Bg3vzXdxOiW/Fe+g29PIFYwHb0vFjOvllyHDGCHdjWlZr
pTxrP1Z2dWsnm1hHsysurTM0T0UfOd+2HUAF84q8XhqmMX1HhqgyOH592vDRe+FGuwYwVlEl12Qu
rA0cwehgwd6ZjmbiGN6i5fBdFXMQn2PIU6fZcJpjG4nmxmqJKgMvVzKsGh91YmthWF+KRlnVuknM
bCOCCAVOMo6Gv85rL71kTltsi1x1Z4hB7trwdHpRWlZHBkHOyckhx3uOsu3lYIzts5NY/nwk7E6c
Z1VYh5wkg2didQSz+1THz4EzDxNbSNYmTYBijYhAtCShO/xqY2OWp9ob/HSlBLkP7K0rb1MWs77W
AzEcVUfVtFK5cNYN6rNyX2eOq9f+gGv00IwljBK4QM3OKA0YBa2opbnk/ecYmqsof9ZmGmwCP3WP
Uzjar1qyN3dYt++E2+o3I8DnvgeBnyIULBFcB5ztxTJVeflsuo2xHzOzjzc9+cuv/Gd3rrkQN2Eb
W+ayLLPuzQln1EEIk/dWB78HdlrHhTySnsRtYcjiPMrAfbJLLz2wbK+P+VzSYk+MXdij0MsffdSf
64AqaT+Vnoup4r4piCq07RaCiZ8DRcFzXpv1hzDj+JvyMwr3BgCcdUJJjX86dOWBG2Pc1UVkDKjO
k/mQ2BzA6xLByI30KgFdrvbWg7K8TVp7MaO82dnxsWJahQFuvSntu9ean27dChsJKFp4XyzyJg5O
KbfrFT+8sTVSy9hjYIi2DkvTDUOl/sKPXjzVnTuOmxKX5+8IwNMG0IN6Cj1DbsgfdU9a5ek570X3
kceNc2pR+zy43NAX2VMfA3Joer4BMahbe7D7X6m26qOMEBhKB69q4am2RAomEANaZnRUIhsZ2Fue
teqrPGVXnTIPEnM3P1RtGn9ZVUtOp1XJjVvnxtnKK4oJxALwA61QNqysgtTDaxqm70FoyKudopET
JKHgOhEprgJh0dN5pM92gHE4CiA9B7s6b9Rxdtr8zDre3VWurPfs/fRxmuz8p+FPwRpxpDwYvouW
wYB9+9yIpg2hGBal+QSBoLqYkiuz1bP/4ZXD/IPhY+8fM9cJ650t0SePRh//1knXPNgJW50064rz
fQD76mdjfHLCpH5xx9Y8uI05ESLhMzs2OYO3QYxaNGjj5ui25bwHgGYC7emRpuSpDBWvu9GflTTE
Wo+A6o+si1LNSzxO2642xxtMj+Ara7Ig22TmUHx5SVo/dJNhrSWlATzSYPw56jHYOp6sj4U0MHrO
Uop1m/epplhKk8+YqY+7DLOg/5EbmT51uXI2fRRE0zIOO/XDFAgbTNOUwVKVUb4fpeseTYPBLZmI
7kOhS/Z0KJg6KKVFvvS9O0EtH9wyucxOEV3NpIduP5WJk1FTx7y7dtCeu5hGekOoqHpNppB1/Iyu
NQR7aq6bysycU+dp1PBgw578LMzebA/B8H2tZn4ZiL/2XqK+S4ffvp2FeUvjLroMeZPBxA3slBQR
tz1A2WseRa1SFt9qfirm2vhqFBDAdSTqOFz5XTE6B0CW5g+FdKTaScli5Yk0DwQUyDE+fLNTJ7sD
wogbdiwfcYdbw3NYd+aD2wvm+rosNQ7tJsx+GjhR6vMsy+inHAx2R0j5gqNbBI68oN9WJ8ImJDNO
6YVHc0iJLXMTNu0VwqhPr5hGsSb5rN93pmp/iyboPrNiaI5NOvY/Kl5eC8Fw4Ju7ZGKT0La0VbSg
45MMeHTZ+4blFwHaw8GWsb5aiVU+IwatfvuMOY/loMsbgr4SVw1jkceEDd0xHPhTrA3XCMnnMcJ2
P0xT6W7rznM4DWz/aQwmYGd+6I4fypTzFkops+HAF/F+oDWVl8ymQF3FMBHBuOoyqWBH0OQumtDu
3eVYRTT0DaqWZYyz/DBItFqsu+3iNGldjrvMNvqPyscTVdIzWHddYfhBtme9tepIfgf1XL2nxiQv
ne30AwJtWz6ksEo2EV/9KnwuHiY6fuMsy9YsDi3oIGBHA5ISKw/Vo+2XWbBlxC12HUZRbzk1QfXl
kJJ8dTUKQQdb1iN05vEXuML6ORsb+6XNx1ktRWz2WGQgezbbMIus32nsJNeKZhBp6Fz0P40qcNst
pH/n0w5il6fGZZweIO4GL9zYN9CYUm5NwVx6ic/C28S6vGtQO+My++KOx/TqXW4TTL02mzn87JhB
5UtvVgBn677B5QUZt8HMkrk3tigpKme3vhpJA2CTGg6imNFSPC9s10XXHE/lBPFUevOGtt54cJXW
4TJvKu8prCKnX6nExx1V3tFYy5J9Cj12bzOUcVw09pVf1E+EJIIo8pXKuHWDURQbqe9qIdDXnVr7
rWMUGycZk7PMuVUXDiMhYMkD0zbAEll34NJqXrnKo7ML8xmKruMaG+xU6tjZyvpUrjI+R9uZXlFZ
Bc9+WseXwGJRdHenTN+Mp7wrB1G7iX0nPZk6yfnWPZzBeCzqW2UN7g2ZQ3GUfm+cEQmPVwtZTLpW
Q4fKHS+M1ywhZ/pHc+rDd1CMNHa2YUdnIhnmV4Jbix3ZQfra6TT42SeTfsHHgZKXLI0ZHJ9tDXjM
wljs+ih7C7WXv5HkNB+HGMhA0zbWoXFS/12TyBovQleIJ8eW+XvYqnpXtxVKUlOX8hGEsbGv4Qft
vbIIXTZvDTOjKuk5HLOgEReYlQqdkwtmEdvhHe9nu8FGMudLH0eYBOlq8CLmE60q330spOjuHOiJ
oXDnR2iB+kxB2H/hs2vxqUHreIy5N7lkxmrvTAFvKaX/u1fN5VsB4BFrRGRsgjjVmyofq6dukF2w
KpKZRiWJtdokjAC8FaT58cjmUraLehrulCh8TGSROjHc8bQ+DaxI0jVBhqaD64MRzkFkVBasQKcA
tx040nIjsYzrde6qwWAlqdqvoOWPl0KJebCMhpaNTayRLyxPlc4qNVplXJKO/d8qllaOl4aYZbTx
RX61dTiSejJQUll9YTsPhl3xpIbNEB0THDYT2NHCyLATwKH/jhUI+1vb+4g4MFBiDloXPiOKva3L
2T6WXh3l127InelhykqBk2sgSU7sUNPGErtKzBINEhgsxjhjqxqks3FGkWi9A6akZ1n8O8J1eQcc
1etZoV7dRmNdvynhetXq3wljQgfb2d160v54ZkEUXHPg7MFySD3v9u8lOnNRsqVdN5ZnrIl6j6+6
ybgt6VaefLdrnhrHsoFvG//fkY5Ladr/+utfLBtMxf9+UXL41s33nw3p9y/4x57E/sO0ycgwTRA4
mFdhsf7XnuSPvyEbogjAiOUBpfjPNYkb/WHDT7/HxxMfZ/33NQn/y/IdF6V1EPB1wJr+lT2Jzff4
02waGkjIt4hcfgSTWJd/Qo8wR82BeLuszO7UDFiOsoEHb8h63aFIY9DIg3psiGqA4dwyil0oEi0Q
T5Pg2OQDimCNmZblW/4shq7UCxJlqzdtAmjJZBH9cPMouKamEz2h3ubhBmX16SaB+Pm3D/xfWr/9
P0pDsNkm/B+evc/q386f03f1pzXd/Wv+8fgFf7CF8+wocCIHjGFos+P5x5ou+gOulAUOASzcf7B3
JruxI2mWfpdeNwOkkTQje1EL+ijXrKvhShtCwxXn2Tg+fX/0jIqKDKATFbVrIBeZQCIhXXe50+wf
zvkOLZhcuQu/r+mUxZfM5Ad99kImwBSwIr+v6ZT5m8eSbl2q/c0d3TkW7M97EUhjLPosvn6uSU7N
X2GiiRPVHZCSZVvgvSZZopqji3SwmBBJlR1j1gzI/GB+DShj2v6miVxCvM2FYjbAvhTlR8NImENH
dGJWoBn7saDQI9EaBipucl2Un7wMriFZrSVqfMutmKY+1uG0sGkwMcdMFjOhIBVRv/pcBx301WIG
WNTQoJnJ9G1dNjg3Jiun+ID87/eY3A4L254mKKmB3tNFL4ochrT/gR5rq9UMXiZLOiZ1jhsxxEv8
4nI0zKXd2rEx77ulwSyG7HJk+9128WmUbvpJw47tRnbFJgWdd6onZ0J9Kev+mehXaoo4appDB0UB
+6Fp5YfS149+mRQUR3WLqYJRRJMprhnLLTX9u50dFrbh7wIB6YzN1CPOpenE+1Sn+q30hvpYsQgK
XF0Ux38/hr9fAc6/3JVfveshgaX7i3HBn37gdyaJ95uwfcmmnJPe5Bv/xyMozN9IrHXZ/CiTeEPP
4W74/Ql0vd/gNUrLFziFIVGsC87fn0DX/Y1gN/CnMIyg5zHA+Ds3gHN+zP7rMVSmg4+F/S//OkcE
/9JfEEIZHVfJ2kdtbdctv6nz/NeygKC9rdiD57YR/crKoSkZc0/ea4g/kHHj3E/XZsMWew+P1XmW
7QK42rAM9ithKsn4mO16OaRLTR/WegqvCfIthc2ZsrcLKifHvRX6TfUasjrtdynffzTzU0+kStsP
otkVpMPwLLnh3AcACKo9SMZQXDJNQXGfAaF+5K9GRdrmC5MGp2qNA4MwDY249jrgAlAJxg3V7Jxv
PDT7DCndpMGq2CTWPosdE83MFJoJ4tQ8/WlTOKM3l6sguWOBWO9sO7bdgHBA+z1PJnIZiDxhY79U
TmsexZgZp5BpMFSEcbkb/LD87njkTsxOCgyvzfSgGETeEy4AzstEtsKkC7QLKUuV17/MVl9mrE9N
H+1nMd+4YsYfgtQR8MQMbmQ39XV84eNrLPZJ6+HPL90BCxFPur9vynD52YIpijH5lTW79a6Vgc5Q
wuEJNjFKcnTj1V93FCTcpFp9taOBfpQENQeDWp2416qXC2raBuIBE4q2/6aITZ4jh38GoZcnM6LW
lKE2Kb4FUO/myEgM6ytZNozYn+baAXrkM456GRIcIUHZx1TCrICXYptAQdbA/7roWZuMoJhUrAvD
dmANiLBHtlQIsho1gxIbaIDDyJ1mJY9XE0Fmmcjbl1IxEyh1v4mG1Prqe98+2bVReAETC9z3w5Dh
Q87h3R4awdvh42XGBLM8nNx9Tf92Yp1FvEwb9oiBszAZnY0liiFkw6XwIpStrtvjANQNv7ZHgBSr
Qhvjnxi2fWUwk7OQ15nB7MAihMDT9Vf9YGflllgyXsOgGtSnvVTzB6Pz8qeDkYHvjFdNHw5oQ4IN
HE1l3TsOrhrNjJNk7j7kq9TOCe4M0bMabE0DnV2cdM29w0z2JbUWs9yA/8m+yD5CTsI1JZ+YE8t4
l3nI/PmogKayjga2PSK8+anRBGKoiHLJRcHiPwoqRoYI1fy+BXBFx//izE0mj0PeR9+w9saZWKye
HSJRSkl2O5kZYQsVbBPwKFM9H+JmZE1ihcJGQyfa+DlcIp+AdScNUUa0NSTbVNvLc43cLsGaAxVh
o2cmsciSWwwfcSFUvDcyzD6bwrFsblIUiKAD8jEFozG2xLY3vn6b+sZ+CdHNhVvbWpBn1mj5u2vb
ywbWrmbngf1JzRigb6FKhyUSjq4LQIJFuu/y1PHWSCPExnmKJuIW/G8PGJT8AGvTdQufuQVlBD9a
GzYeyH4fIATJItG4xT/hyYPhUVFsat9HJt3g5ZxOkxWHjwrF2hyYCEribVInw73XepV1SgwH1Roz
TGf8MdVmZr0xYEqtXZxohzV3zvRm27RL97Pli+AEMez+KShae8DKNKdo7taNZOptapmiawzqjg/o
NqFfDO+jUWDcikOjQ0KLg3686me29odiwJpwk9l+8q3h0g9BnPmDz9FD8xbYSWZ3h0Eu5jOUat/b
+VmdfsIzUno/SvCFwAPIQvtwjMF5A54TfQ29tr/amL3XjuRXZ7xK+gEy5yBN8xnbBjuWmnNk10rL
wAVICsELjmepWbYyvg9aT0YvqhBdc9Wj9FOEy7v6pSzCnFAHp3UIqRn6Jd9NHWqBwAVgyOCgEoB8
MKXK6F7Mxc6Tdl3uiq5ZPtywmGYAHlwn+AvIfd3WnrsIYvES+5G5dIQ/zLR6RnqmIt2sSgckOiI3
w5MmvMkO+Ge7l8bJuw97zDRj6arpiBILKwNdtOVUyNa1gdmd/tcjtGSCMAXPQVaktC9MjZgrkV7F
fkx9U3NOqzUrtNm7DJziF4RM+fbOHS3OqyTEnMjXKRtMhi6N2nn+AJjRq2u0ImiE/IS/jxz1scWB
9TPhArAOBr3VR2vih+XwSKW5bZkxdqd4CfVyjBEc+bjRa/3ZtQ38u0k3y6NhheFjBx+sw6bpvRqK
vBycyOlygJIgT0vYjh+ACKLLXvrCDoCGETzjimGDLal6bB1PX49dV3z34PW9A462+aiNWHN+8k98
1qlbfxOWhe8yt0zFZTLmg0CSunCTjYjhpqDB+//G8a1koPiK/nS1w4jZSC3vYfGkfvEaq8NWnkz9
HRqydtxlSzi+ZImBizF0ekx7fEDuQRV8LqssKL8grAuF82zGcwWsQZIkVKqUsKEwm4XY0m4QoGPp
4eAQpvGjYgQebYshYyUQuznbgaakUA8Iefdfh5qgNAJ6wvg96/rFC6o6NfNgwT/e7b3Qg9az6g+c
gONo+eb9DC2baSLGD3M6eM5VyBwfBw/QWbhQZTvdxm08RztZlBNf/4XQHYsMmnK7OBVD7ARNL25u
I47B5IwYV/6hsvt3b/q/rJU2+f/uTa8SHffv5V/rYn7m97pY/oZn0VH0ptJeg8/pWv/Rmq51MYRt
gX7TEsj81lzR/6yLJbJTWlZlsahEsfjnutiG/QdTz3ddJKfrr/sbqD6xVr1/rootn6KYkY0lOQ9R
Gv5FG+mEbs6x69ZbpUgPQgXHIUO8DzgFgxA99EAgDV4oQ4bHdpreckjIG3Nh4rhfEIpYOyhpeFEz
mqzLoQNRs1s6tNWBXbG/2jEx1eWuJzbdvysjOASX02QZ87bt5PT8pz/53T9e8J81nvZfuuy1vOct
MASQkDoFicR/eSNeB7J+gU65lSO2+OMSNXF/8BbU0admbOmZ4UwnX4lofbKFzOZXwm0vNxG58pyG
oCYQ16hkfdjcpYm3g6ijJ120SFhCp7CZ1fc5eE2LcGMw8/rBjDQOGotxQwI/igXbansR7Ko8L4+O
BjDRBiWUnptgNM01GmaMSEWZmyr/GfajeRqL1UfH6BXGjd2mo7jzo7F4xt4+KdhZpB5tmCVDC4wq
nX/WJKySYhmpKd/G4BTwaxH/gesh0cT7pROiA3K3ZOrukIsUiHLnISMXEVUMQfISgAekD2MG9dlG
9d0qIsw3fp2xakdu4OEui8KxCTI+5CuuWe9eejnOnbIrzH6XdWL1/oIzAaFQSKs7Sj8yxn3vje0V
Hs/ZO9FOhayVOsE9J3GKf3mJak7N4ruXKTKuTUa4U3tBPGb7yiIVoFqSRjZ/JKNp2sAjVU9tfNLB
jg0BQK/uMuo7iD6oevJJJMOWe2O48RbFlYJpcY2RNBZkGFauzAgz8TrlMJCGYYhD7nVbJINN+Qo8
7CtEbqZRP472d8Pd1PEm8vERvMZgbHI7Fr8iAX8F7l8LVGs20hv2dqm4rVCgXDUjSsigyCuegJFX
DFSgRU6gUrMIXJPcQXJ/7PGBwBNNwmlXzLAoG5fgv4KNYGCNC9o1gLPC3tq4Yq+8VZtBJAxb7q1X
9EW0t1rHfS5Ri3wm57NYxlDXV64RKGxxPrX5HeJNnc9yuDyc6wQ0TrfL+bQ3zic/6WPcAsb5RpjO
t0NzvijOd4Z/vj/M813CV5B7JT/fMQ5qz/fxfPMwzPVfZ0kIH5waMkWw1K73FOoYiGxj6qLM4B5j
6suNZpxvNzXhVQjsMOfWo9zgBjTPtyHjqfyCLx535Lhel8b55szPtyiiq/GFppy7tS28/s4/37jG
oPVLuF7Dlo1999EWXfozPd/TiTeNbw45ihPzVgMuUk3vJjbE7cj4Yj7f9qAi6m9jLQH6czWwrIUB
unfPO0SLl3+X7qyvaa2rR0ktweVKVTGcK4ycp/fSXMsOZLHyhIKKWiTyKEtK6hN9rlQW3FmP81q+
rNxImBlrUZOjMvEvfJadCw/2WveIcw3UneshhW7wY+6psw5G13g//b4fgFKd6yj/XFP55/oKnK5a
bR5UXem5ArNcpF4bAE7K3mXnKm1uayo2Zg5Ub5FFIdeda7phLe+8f1R6htIWcp+1AjSRVM5MJNbK
MDZFuNp/14px8SET7Nq1kBRu1r24BLbZgb0WmhHy3+xQnOvP3nY0pHFo/x06d0s8aiPjKZ7PlSsU
OKpYpn2Ik8RIK5iFokJPMoFlB/Md3Ve2BabU4t/LNuO5PqZ2Bto+nOvm1OBLg3Co1S8ZZ6q/yURC
JExM9Gu5AZyFz1wDNMUdqYpixybeP0X8b3p6ciKJohyZJMpplYFPUDBcRu559BD7CGE3Vg+Cf2N1
Xlle+uZM0FLsaoIqnQa6WDAlIY6cyraRSbM9InhRSiux7iIK6Ggfo3otAxOtVLWX9BbLlvBdNoU6
s4pkz7AlusEDBcbOQPWK6FGNyiObIWOO6hMU+S7oGx89u6M7KkHIf4meeLSdOeTDcCU5yYsvmcS4
4ni4JRiBUEO6INSGfOBW+MuJWW6O6zKVYJ1rUc6XdEkQ4RDkTu9EEVvXyaRrhgLh6Hy6joBgwLca
ixzQAihNiWToAxNT/PATqS/HJp+f4tmGEZd1XXlfdZV3q+JM3Itw6r5p8MTHOJRTu88ym7Rhnl5U
XGHXYdzogO/4PGGMUegvtGx3OSd2z00VR7dpobgjSD0qMdfy7QqyNfjpykN++06Hn9Em9cTbBp5N
R4f5sAbWlWilnxJH0VRNHUoFIpRJATiGTL7RnI1J3+y9edBvDYo6MiCZKIAyiLNkAqfmZp8xCO1p
W2K/IFmPUIR06zG5eUxCwtuCvNCDd9L9bBPJxfNxJzGZAtWKDMlyc5wxcUHdxZVJKTPEQcRXjBAJ
UiQ2eZ90CygSB/miaCv/bmy1fpwKMwa6o8fwDvMhsaKZHed0Dk3Z/p7h8++6mLr4X+4Lf+TV8J79
tSz+Y2MIwtoFkWZRdSq2cxCj/7MsttaCmZUffiuHQwckzR9lMVtBadnMfiwhbGs1Zv0xLnYUCGt2
LIyLcWvR2ci/Uxfzg/yqf6qMBb/G4yW46/bG5TXy/3++PyRlhMfI+t8sAzMAIMBo2W2L+HU9rhks
+uYA2QfJI2xNNg/ABygBE+Ix3PzLSxnFLbCBFELXIxacGXPJmR1kYLs/LCtQaF7RQuEomlfGg5gr
V/BQRBXzDNmMJwkqkVsz5ytWUBEQ5wKsB/CikeqA0DWARmQrppeDk8U/RzWAO2rTLbuO6KogCPYI
fmoiTnYoP8UKSgJOMTwjeQGF0LgGUi1tXNWpQg8PQKbZu2osjsJkdD03eHjRJNPdPw/rODF6y2O1
R0fxidz7jkV/7DzXK9EJ92ezc1fK08KVIfvR+apXApTD+X07nrFQLdORG7WyoiLSCh+Ir1lQdsXy
p0vSsrGBIhceSHPjwk5HScInCbH+yqFKTSBrpMToU217G+X6iE8mxrNmn3rHcGVZNXUu99hi5Q5n
enMcCWX76Q/Qr0IHO9oAcbGYxsNAYN6eyEczYPO33JTgs3pVG8w+mwivmlz5WnZTj5fFytyqVvpW
v3K4+pXIFbJFk537aWVuv9WMSu5KhQF7WCleIbJehgJA/yoIX55dW7gwV+gX6KV7XHLPgqnKZlrR
YH3R8RZWXJiMyKmtVoRYbUEQK4qaOxtYlsfbTloXIKgsHw0XBJkfAyPrKyAGxLCUV5MAVebakC7H
FV/GCq3dNLKTT+nKNjMj987QNAJGo+yrakWghaitmJtiLwi8FZFGROVnmNYEIMyFfeQKNk6IJ8Md
dMXqHUYubigypEhuvZdGL65H2oLN4Ovv+gxpy+veui1WclspK41QFxE3FVe3leViXuIxA/ZWOTp/
8FYC3DQMYBOyqDwMKx+OgHQ+Dz3pZ2tUIwxz/nADJuEXG7QcWQjDeudHl8PKnau5fvfCNUYQLxWD
UgavRYN21xubtRlruVnEJMYTzE2xl3bsvNU2GaJdPGNsaWvzGn/UtLMhfkPlaATsGgh5KeLOaxo8
sHmaoPhya6TTa4ms8+iufL0KiRloDlae2wH8nsmPbJYpARZd2MhWOtt0AL9qdcwTwj2HleKHlRKU
0RqG81zi4tpkLVVRuZL/aHsQak1CnfqVC2iQVL8jjTh8Ks7YwBSAoGDVs89WpqBe6YIjE6otjAuI
g5HdXoRoa61ArUTCNq+tC8ts7T2T8NdRaUiJGjRQsbIMc6CGE0oKIBIr6ZBvz7ufovxhxNuf4hEe
or2SEQHSdxvoGXATEfkdYhCtm86sInxG8g3/P1mo5kpapMCipRJpvC8QUV0SWOtfcBFzq54xjZi0
iJVf2Y1Lhnoe4EJ3iy63/VEkyXAyV9pjvHIf6dGGS9eCBRmesZCj5T/KFFIkLdOKnYAeWZ5Bkmjz
DORHgjC7lTPJoN55h4VPVWMDa/anqN3kK5nSBd516SEH+2EkQuyi3LkSS3XtrkRLIb2HDsSlkXRg
IdAM3ijHqK/ilYRpgMTE/zTvaiCZsK+YZq7czJxHmvIVluY0Dj0+VHYwbsMCqZ1hbhpYM3g9FZ9g
tRI5VzanGTnqw1l5nfhGExMSvvpRnnGeLWBP/LMuxK6RkCYuois41g7PhI5I71ipoFXNnnqW5h2q
rY9EHB0I+LtZCfTezltkHKUswAivtaGdqf1UNx+rdbXa06dezXGPHoAM4zQojcR4YMq83NoeeKGx
hpiLgJ1pEq7yAa6BCdFoCzui3sUtya8DFsqLlrBrhgfjiwHVfmeaxSbB0b8Sj9wgX9gVRCmFkwOm
VhlbW2TDJTiE8qKXbhz0uhRHf+l+oJS7nS1Y2pU7AKq1s+IGi8ZwN/ZJ9GJivdn1wnhj1g31JnK9
OwKgbDgH5Q7m4M/SVReNWMfGs/BPo+Mf2e+eTFfoH2pJ91ac9QdjVEiy4adFhnmpCNwGyBrN9c6M
MDlEjEj20WicJtv/ttP0zhVZtiPjJUSgEL3j5cJqZI3WTZpAi3Vk0kAPoGptW2/5ZBhC1djxnKYS
KI+IGZ9I6j4jM6GjiFAS/w1xym3m+ps8tde4HiKUx4V4hF2Iaj+HZKCn8ReKjQkSjxUfySzIj4sw
3NdEJmAPaga2BlsxOg0Hl1zk7Sr2oHmAxpS2A0xIxVV+kXqq2UdL1lAw99cYduaTYu/U2tY9D9ne
AgqRbRDXx4FabixSo2/7PMMmDSRxV4nBvpiXkdUpFTdz4AH8/zTQUO9ljY6XWXb87Q/h8ORaIF1y
ZxwParEx7Iz5G6Im+xCZkbqQ3Whf4A3/hqye773YbwkS8yvvR1aHzqYkeRQJbhJdYtsyDp0GTAph
jwQdnE/uA1Ji5yby+/oOM64KGOJBGmUEhRU0Mw+s0OSpX3R4zWhG7rEI1QzF8+oSguEMYYl+dho7
Ji9tajyZQ0zrXo3jfp5Tbju9QGwKzMRZnvwoSekgvLr75XjzkgT+3IhtSzWPp7Rb6DZdFShDOye/
BPWFY0s/p0vf36VgFwL0CeNXSSxwhpjLiS6ZnEfXRZp5oIXwZo3DlQJ1vHcKecQCaO7z3GwuTBKB
9go2lpPGP9y6cr7Q0fOH5cq+yE27uBpsPez6joYuNCGSsc/NAc7nUu5MXOO3E4TRY0ORtZpIPdaO
XvTWGQulnneBIZoB4XwpFXJJBLqyMffmar+qXcAU9N1Z0l80aXls/fSyJ9Rl0ywc3qNhx3ugP9cu
MY5JNNsnnAUOkvOp29o5gk6yqq/g2xEbBwQ366cTNMr6fiYIAfCgBGJSjDSy0fzJ1uciZFyydLS3
03w368tER+B9wYvXKVba6JUtOgugqcI9W9540bRsOmO+1C4oNEwLWBHd9sXKlutBlYFT0XNLs+0A
oLWbBRBVWOh3nznQxsgGA6cafLiq2SgzPxaGg5d+KbdEIW4b3/+MoQZt45QvMc/IPilYLCNt8g+x
F5GYNH40xpuG9I6XPbama4+rbGuDUQpaf36YZ/fBC1t6f/6SU2fZe1aiV2mfPWU+FmBoH2zcFBVX
hAt+zutDUt76MzzLanEPXQQdaK6KdpN28JT0bBZbPJFfrSXGLVZWMP44dxmE4MMkLiJS1N8BAoYL
L/I+q8F/duVpFv11QdkdlDbUZ8MkvQPmDaPlS7tJg0HzNw5zbfPAcMjEirsxB6pXM1IMaj9cNrOT
HJwIY5Khjrj06+1CL3EbxvorHqfLKdYDWXmF3I0qftYOcx+zf4Oy+INJ7xf8z+8wa3Y4pvFGZw2K
dSI+gSeiG4DjRXbFfYgCcYPhurgyTFnv7YHCtx9g6iNJ3hJxcHIisY97skWYgCe7bjxT6zo7kJnr
/fD5rOkGBha2draPhpcY1UFQW1aDeRgvV5zcRG7EZQmJR1VMyCs7fyorqPSMWZ4jJYhh3A4T5+kM
5eF+AmsfYu1DA1CdLLD0t8YSjeRTcWwaA1PmD0Pbj8NSGgXY/uTK4EnGVHOqcSHPU39s2+YRQ53Y
WZqwhSJx4drl6U3pli2I2tI9znHksFvnOvlZ050HXWGI73xJ3Te8W8EEDRSnwYlqf106AMaPmEqw
7iAEq77J+BrSWwAtd3MHuBYTPyzFjWp/Dcyb9xHw1k3V8C1H6r+3G7XsCKVBhYc1/4ZkgXqrpfXB
uzuRTXkNDEJuleyGW3PIvCeNdZcXM5k3qnVDiqLF2zWGbJEB9A3u5ZbUmaLvXiwCMzbKH1b+pLXH
mVgdSOcyLrEMAq9c/OIa1q188jImyxQu9UFUqgJQ+AAogJcN3lN7WxeIcZeKIBGgjlL9PmhGtoA2
Rj7CxZTzFVktKHr0RjripgqTU500hOdEZXLqoFyRm/Y6t0D2U+2KoMoGAqXXk4ktwT4bo50evZsE
18Fl50C8BnJkXVOTSJgCI9lh9rSXeXU9K0xq5iD3zrRcd37IhWc69sWQ5oQ6LWN60TfeHVcAYQ1L
eKlH7Bd51UwvTmjRVzTjr7JPibYh6ChwdHhC5UGh3+K4HaOBSLymnUhCsa/RizzoJoeRI7Tkca4d
npPkZz6wBV+KLgoKUBK3g6nlz25mdRNynG6V4XQ7JOwfeZKASrUj3lduq71PvlrHItnJi+fSJJwm
9+X3YPk/cBg8cBtuy4Rkdp7TC08y/26FNJ/ydZzYF4Dm5nye4VAWXLosaYNl5HXWPqKgUS/38ApB
+JT5O2guMknj2dhmqaSA8MjoMJNFfLKjOpR08Wg48s2Ihc8sw1OZVfnWwPm8w58V7SK3Ll7QrsLr
dzBCuO7WzfqaW9jjYE3Vs7CiZEOC0QlF1abJ/atYAD9EKzRd1BZSTbVwqCLJehhmVDSk0F3nntpx
gIWkD8QymHOX5Uao0J+tg2xWz9dtJefdkIhPLfpnCqNbZEDhnVqWe4HBmoHfq0gbZwuL+4hzRGw9
LwRvgSTkEFvmC4g8j21BSV3uiXDXtGNJK1Q9k/+OsTOOzWtbsjui4MUfu3g1ZMhiPnV2sxI6+5mG
Dgauct3+Cx44xFceU/D3nZ8D4yiN9Oc67Lx2IRocFKt7AMsLC7IUN8R7ievggBdzKOmGSIURmA5+
Gstgvyxzh0RNklMBiHbcRDEY0jTqKzYw0QIivfAvWlzVT6LnGQuLzgYpJacMebeiwJwHC5VSOoPy
9gv3pTDy0dn3fvIzTjVDgYVTOkDWKAv+e55vZGPPVNtl+SQb562fuuKCrI/i1FSCJJ0afcowUxqX
BlI2LxKQ38EhXhmJAxOh12qrdKXuhRmyZM0qXGZemTyWrkz3dHjGjb/M3LpKK3SrodNhfxaYnD3T
eB/DTN/32i83GgDPt1HQ82XLDHg2BfLYdFF5NKPcDYTrLmXQ8JAy9IRDmQyTedTmkl3wMA63PFCC
7BsZUtYRdwKw0ynCH2whDECtjI93si6bBwgV6VvfScBdS+se3VikfMs64wGR24K3rU9wXtHTt3Xp
7uyCHDCZhd4+AuuAp6vDp1Il+V5ZKg0DotHiex+Jy2Fskdz5k1Vdro7rTWd38oNlh7q0+o7Zf1ol
KexI4EAOiVpHMMQ8iINt57u+WbjGp9IpiKvx4HIHhlcTXwjnYz/6drtv+tG7zLLJw3eM25mqBrsJ
fm3Vb7SbWbf4Q5vdgKfVCMqwG2CYuPJVzoV53UZab+bBzbeqyZpTBgVu2xZWdyFKFrFFkoV7aDfp
E8qd94bZ3T0q0nfXYPpXOco4NH7cXrghmMvcZzQ9xhxXWcPQnI/Q2bnkm2bY92TUb1kPXxdUKESW
MKILl4uKjc2glw2irw3C8H1WDLzY+BESBPAEjMYg7Kwvt1feiSLf3xrKXY6J0XhHt67rA1In0C8o
al/LpgeHTD4aYANYj5FNVckszbjD96d96OJFfDLMLjm2hoN50qxqwI6t8VGjxtrrSvQH2cZ1vCPR
XjxlaSF/WB3r8tTwOa4Uaq+yjOyHxWSSNDCe2YxTGxEfxHyB655IlwKmYaOm4W6yRqR+olYIJkX+
4g9uQppdqG5Mc4phgHf2Q9hHHAL5ShZPybq8WFbaeAl2nHUS+D3MVsDIi5VLjpOLkg4NDLjy8Ywu
d1eKOXI0+8VeyeaTt0LOISTSflUr+xzPl3WLXAYguhMBGswQ1SHudCCmK8Rvd5E5VQ8OIxtmAitb
fawcMOuAMKOf8ByYejqcCT9itui4Bc94dgihoNohYEC9seG3/30V+f93LDUHqNO/kML006/ig79r
9M8acX7oH1oY+Ru3noPSZNW0KFZOf2hh1gBKhu1YgRB6qVUM88fQ3zV/s5CAo6CRhD75mDz+a+jv
I5NhiwBsCgsHiCDv7wz97XOc9T+pYVgpMPBfdToKXbq5xlr+aeY/13At7D5yAtGhsbb7ad6BSSN8
pcrbz4ZoGFjgDM3jlDQaJvsMaKHW71Izxb5g8SAPEAx2HTyMAEWzOEjocc+cfR9ut+jDYo30IIzL
Az/S70kh38HsPFet87pMDNMaChbPTb5tIR/NmaOZsBakZPE6yWjteqPLKx27/knN0YMyvC/HSXqO
77q5wFYLWCSO1RZcuNyQ8QOu3p9bGoDwo5n88VVb7UwMRpz8mMZk3tQRO7UlWqm8FqeplDNg7Ijb
cUBTvCsJkeF9wrhmkrjsPXAO27gqnFuOd/8Ywpa48ltO2Sju0i1+2gPA0CevDN8iauRTJrL7OCTG
hevV8IgrGppD6s7ZqTdYPGRofjfE474hi7oXcTod2EZ/qnjKT8RKpUHBFTRZ4aUXT0QnRLa3L6vi
w01G+5BoNBzMaZo9R0cYjB2Hpgl3gOAIurmGPQcqnYg0ksI1eUtwlrQUSDETvUVirE/TxMgZ7sBb
3bWMKFQrPiq02yjZW+UeHVG0l3G6ICU0K0GOg3oqV6Ezjct8nc/aYN1jpnDrRIb+Fn33TMoZXIer
MeksLu+2uRkrGI/aS9ETzUBtkB0/MHwFirMA0KtLKgiRiOvc7dLV+st0IaFCa6ggNm7dPtuzwFSA
nob/WhdDfkMy2EwgW0QVavbus+yrR3MIPfJL4KHnMaudWut9Zs3XELNIZuHCuBEhaA9m5liUE3RY
eTxTvRrzMYGDHDghaW6xNbzokdrXEc2PzmoYrHXDtXYYy1Ql9B7ctnx763lfl/beXV9B6uXv4Zql
GlpXbqOdIGVTviHN4QaoTr7tQvFhzpHkmk7569XVvnbM114Sw5Ax7LWKuKBvtS8Jv1yCKJopjnx0
pANlYl4ut0ZUPiHF3GeroElMhg460GsM/PY6lNN+dr0GTj5656qe2k2LZXVXwGR7HGvz6NmxCtrQ
+YpGl1auHF9k5zhY8hiFxN0ac0k1Qrh7/4oA7LGOp/CHa5C8nESpDXQ4PngYWrazI06i844sHhG6
hLWkVFLg3nmX1j6pkLDh/aDzrCfwQiXzAuYVr6zQHbYtsGxmQm6Oac8updUMxod+Og7avjBTzzv6
s32oiRBkKSWKF1O3H1oSwAeCo99W64cQxfaIAb2ZSej03sw++vSG5ol1kwBXF0GPztHMd7ymoPAX
/4ByWFIj8TrzIb+p/SneQPdhE9Opy6yn20W3tlxN6J1PXSmQNsBe3KZu5a/UOij0VsL6nSUVbLqc
+kiYCFazF7rVfJ84RNeobvxhu+lrkowEDdbLFtiAjfC3zbdk5WTBYCH04WwUBzzNIJJcb9n4RROj
urNAXXmGvnFb2mhk1iAoCTfwGNEd3QQULsu7gqwljM4jWWgPs+rcR6CM3hbdfA7RK2evsXD6by1r
vmQNc0HD2/KoSWz0+KoDged+11OBsUm+FCUroBTqyqZ8d8ZlemC1dxHaNbOpXLVbrMFR4C+mCkZ2
kX40f7ThmB0MvUhv44bhF9RZ4hhq/pOoJ98Hw4sQkK9fFOog6ZenHvAFlBDgWBmPaBVJlNpQO8Kw
ecmxcUNlio9l5hMD0ZgfC1O7Q64kYcd5Gu5DJCV5qyfoSP18mSrD3Y7sb3l8eD0W+qMjod6/MlLa
AxOEEBqK4XoS01eFtilIkZmAPKou7AgtugpH739QdTxW8CmKv6JbP6f/81mBOk+iWP/Hf89levhV
3bwXv7q//qpVHPHH7+r+L3vn0Rw5lmXp/9J7lEGLxcwCyuGK7k7hQXIDIxlBaK3x6/tDVNV0ZlVP
9fRiFmM2ZlmVkUHhCnjvvnvP+c7//P1l8Dsbe/VP/8FWQp/2Nvxql8df6Jj6vytZt+/8P/3i39xo
z0v963/821c1lP3226Dd/dksquEs+99XLueKnJ7x409ly/YTfy1bFCoQdKWAVkFNiLL1v6QK8m/O
qypaioi70/gt0/2bglc1/4JtDc6YpGgGGXabIPVvzjZV+wt9c0ZJpi4zStyccn9/4X+TuvKe8Rby
lv0n0leMdFtZ8seyRcMVpqB7VUVJNgwK5z+XLY3RqEMSq4lLaM5JgPc2eirtoFuaNWCMplEibIPC
4yrIqmmLxMp4tJVHx6A1eMlUsUgDlEVi54OSNWHLmHEvM6gylB99VJHRbI4/FQwHdt+nAAO7mFmF
Ad8l6mbtLpLf5FRtfYSIDTUWC/SOwih9XDF5uJhbzpouWKCyou6A74VBTSF8y/U0nyV9eWIE/ZOp
4aj4nIpq5v1Wz1xN6gaSW8OmWdVDzFJtx6o8vKwQyx9ULexcI1Im8aqROle6UjTCS0/FUGb1gZDQ
08RNxPh5OynH/iQqWkD0D6e1Ni+eYf2Rg2mZJHkoKX3COJqUwrWacDF8abTEgOWV3Oxy2Yi5kUZz
O1kX5jZ6tZyZ4N77pRAgsMlL+MhZOVq9cdZAIcWCodplMid7iSFfaANC7TyNZKMLPegXuYjlH2Y0
qCf4o8wjJ0vii9ES2ZFSWjmvltDuQRmgq2QYaKbxI88WOC9tJTKKaErjko9FToDEHAIfy+bwAq2w
/iS+b2Iyue0Tta4G9PDDCxK/eDy0kaW9aAVWGXTITUEqtxHOz5YgabdOzekc9pomfYnsSq6+8OHY
qtB0B/CTCtVVJqdeLlp024YBLLVWGPmJg79GSlikCjRPtZYmmpp6jVmPaLbabJ8ObC9J25bvTGzY
HKOM1Emt3eo8WBDHsSdsMk7hNfZZrQ/7yQrHI8oTrcXJo76E25MHqeX0UcdYE9EN5HMC7x8X6wrM
KKJlVI6Wm/Va+i7jJSZyJXUY4spgs+aFXgn8IQxYVhLMODWcNEOtTNQrRzhhJsClLHRyzyMsYiYQ
O1mkQ9J0GW6NjpSTvp07AmUqHMvFcJwr80ekI4fMkRNDn4PZoZWTL6Bc87VWdaNmOes04SnNCLCo
jNQlM1XbwaEL3Sws6U+SAVCirGvp5qgLshqzkwm5E3Ra9oQ+kV184vJylRanS54ZKV6TRELeB8gb
73ToAhch8AtmSlJxNZAdsexqVdHcRh39VYfnrEmy7o8h/kOAd2SF12Kyp5SHIhIerOw25aVGahmt
erGnG6ds7UQii/uD2RBYpCuDcABsk9lJZj1pcFp2CGUaux9yAlCtuQ/gqN5xrjhqL7PdCrXxpOjz
QFCOiNIh4geLWcmA+GcixtOOLMzFELdUsLM06Ie0V09GFP/QjHnww052aCE5Ms5TU5NesAQ0z01i
GT7V+GMumN9qFalHtkXGCGr6tayFoyRW4ohbVijTkh+1BSYlZ2mR0+wXFLe3hSRqu2pqvlyQWowU
zMmb6DMtLEogMvFsxk7aUQLatC8G/deCZ2+M+UA6MxrdeBLWSzvX6l5jGJBgaeApSuIvjTmQP7eT
/t1ow3thyQ8z+W33iKwTRmha9YQttSB0oTZ4HngBO+6/bw3fzdaGlhhxDuMskyEjVpOrZ2npUIaO
ft1hj53C5AGaENNP7uaQrJt0htKNADJ/WdZazkhV7mqEWciPLqWpuL2UnRDUhSd9mVArd4VGsDqT
XwUqFELW2zoK6w3lu+kwYP01THV1yGl0BoKU6Ltc1AW8nLIOMicylgcpQaiq4Dk+Nuik8jqPHdmo
TSb31VCdk4l5MfL+hGlXrW8QfCHPnnoDAzCm/TlXWIkA1KABbWylUSUPBXF648qRa3vt5TcgMOa+
4mr35qlRb/CGadwVfY1AM2/re02iHitnzNrrI1bBwlfgyLdNmVMaKKwYELOBXcubWlr+00rGVs3N
4qPBkPaMaWjZrTMS2XjZav68QgzXd/oH9onQJ15A3WJstMCAgke0HlrlFU8Z00qm+LHXaXAGidsl
0aIPrWInjpD+8nEO2QlxCIyZIT/UjVWfaJ8SEsGB5DEaBfVEQz30UPZxih6n6ISupHUjov9qunyC
8pjgcamQjyTQg/vRAFy2rMalmQfSnrWC7CwtC1F7kc/MfXnusvZ1WvZjzjPX9DZQoEjGMHnPjHeu
1dBUXgsqlhHiCBNSkPOLOdEwFNqwbR2lmjM3x4OG1EstXHPQZVeOUr33S3TqPaFMbUMWdRlGwiEW
u+qaR3ALiekKr2vHApcopadzNckDxzRFr05Jo3GtFoSAj8i2WxVzJqAknwGuq4yTK+Y5+59AZIUm
R94Sj4qHoXZGB9OkfjkgoBbTjghrCVZth/w61NmIDO0J+fVnYi6Kg/hHCDrwmDttRnYurdrIFHdJ
IS1hXb5aCpfeEtcPgPCvimjVByUH4TTMgvqU5s13l0nMYyQQl8JYsQwMyHZJwHaG9MEwaRo2Fe5e
jSvvsRF40cRor0/lSAN/ZQJ5imC6+yDBEK7oaXHCGCpeOWanB07Iwz7PeePlImouaVkA+MqJ4Ta6
QvqUzIZ6vgxHX6ww5Fmpek7IT7PKpXqTpSYOOERyPQ7yvRVWEseqmg0tScnC7VSNWyKGeZYhKh5Q
79wammGg79LovqC4HjhFOfI09c5cTeFDUmfM02gA2U0xkCKt64/jXG+/cogD2RCTnd6TEGEpWrGX
U8BHhEOkNH6F9tD0k+g0atedSy0+KcVkou8He8up9YNQ8PrZIFXklmVTfdTxs3Lzl+seXRhFlJRO
Z0UbmJJXTX8gcacN+JRCJykX4MGsWOYpVOvarsX5UDEDOaHEFdjVdGuv04XekzWaf3WTrDIqXERs
p9NLXRn3NCr9nAiLwyhhue80q7waYzh76L4ZWMal8TJN1nRBAmRe6Fy9SCZnGUNBB6DSVRHY6B+F
JWQ4Bg09gMtVHWGBpU8mOoQtYJygbqJUcL8wne5s3C/JGwnTAh0Vbg9tlyxJfaQlXT71vSB4NJRI
NCiY9B5rKSkqt2+ziclEmdeurlf5R6aJWNOr1vpYW6t6lSYxOZvyak77ntaJJyj5+jHheMfxvXSs
/V2kPerzyt3Xz9W9KDT1ugz4wfVY63A4GS+0gLQAIGJ+BBhDj2WOxRteFtoZdRdTcDKofpuw8RBt
qxfekC7wW5gkMMEnTPVhHYomWHG2fMPfHB9HTE/HrCH5PRSsxYv58s/CGJoDern4GyvXr7QYQkJ4
wPa3GNp9Gtr9SYwm/bFXtB7LL+GKS4ch16UZhf+7UcLIyStBDhZ1RAef9wS/tdwMgqvnmvGc5tsH
nk6sgiL5luy6peaOZP76JZohEvG0tmFBFdJ0H2omKoVeUw5GFz/MydAGKhZj3idGWszYV78eM+Vh
bRv5K9NrjWfEebPs1+6bmwTvvopVxU8aNL+UmpZ60NuZTHha8S17ea+xOFe5ot/7Bj8r119NXF7/
mRpjtJ+jOTylBiGagqxXbiPQiaN8HF5qenw+yrQ3gw6nJ0vWgDBqpHtivkRs5hAC90BjDpo+0h4D
2riL5a7e1RMpeGt2Kgbkl9Eids/lED0BBnT0Kj6z4XEakVU0WYkL+ew0GiOZ9ej4tJ/z2jkIc1HN
6V4ohV9rGOu7ueyupSkOTDvWD8KxH5KcOAByLjq/TgXRVyk0MeZR8zSkCDGSpuiWDa9TcRoU7S6u
12Rf0mtrU6XemcYQeSabCSLq8mfdddA5GiDZQvXCcQR0JFPpu4B+xTagSrriIh/I0C7dfFqlSzhG
IfgMETegsaQ/iGeki5dYnY8GxwLMTuAjnjHkL8r8qRgCzNYtw9CksKW5lvNUVulrtgTU6ZLlostC
vDfo/c6Er6bMk9eQT+mLFB3MzBGLYig5EEj/LaX1oYlRiYYcLhxhQfaNRzHcL5NkIi6LWrfIRlCR
GSmfOCusw4CRzM9SEpGqmPnUupa1Q65B6OXGlASaJJAOwFWuZIRhjYwtT1GFVVLVUKdkYvspxYtK
BOVsayABvHZL3pRXRJrNoIxOY3CSmQsz6igfkKks/fSBqSc9F4KgXFiQf5R90z6RVI3avJcpuBaG
xsaiBjjdZpdvYl/P+8YdKZtPNe854qOe+CjSsc0Nl9Qa83XYgPZQhJ7zWJa4rq2g3SI8FfC3SB/A
3cY0j2HuNoi/waWzkAv6iVY7ygZ1RD+BDtpuowipqhYrlMpz55MRwTJaDVskJ8qx2io/hUYntcyA
smwAzD9JshpeTHN5M8mzDJidHWgDIXVWPHZ+7NtkgLddAFgEIEJBviTS1moXqrqzoo72NEEiSFoV
m2DmKIBF32oDJA0vdAkHp2hAZFtd75tWHL/kQpa/W9GZCC5p45VMJo+EmLfM6F73OjV8mMY4aKzw
ka1+9GGFnBjxBXNXj+w3YWBFfCSkUoELEbwGy4MmlS/axtns6a9RqjRBRZvUE6eBKtuC38D3yVIB
bSdb/DZT7nlKDFafTtme/ttwFAYCy8NeA3efMT3pKTQM2OIZyvkZBK+cGbGHjrQkXIkZe0GgcxkJ
KLTgQ4VFGLRjB14AsKfblSCiiB4hRS/tXIE8ThgnbeY2i5z7gjDEuzUdwGOpPHlW/r2MdVdBaQ36
BZHoKCZasCJO35I60KhJ5RWdWRtk65ZlWPQEQKddSKmtr3v8RbdirbkxDSrm1WMQv+zT+XcqLklw
iZD+nGPlykwTaFfjKaU7xKNEyYjAa2KCCcS1f21rSXCUQnlveIluLmUQTFgkTpn5YCRfE0dZOhba
xJsu7a0UiR2KX0rt10wfZ0cv3rO0rpCp4jnJJ5o8Iyq3Uv9Z9cW7YMgjP8JBWS6GlwyBvDOF+UNM
zF0ERNLUfyiz+YmlqqWDa8be2FvMW5dwdqbWxM5MVcIBvF33Ss3NOCnJ6MjCFnxXrP2hYjXbjXmj
2EPZviLpr10BNdrGLiBKbtAijsOSxP2yaoe20IHZG9WyR+ze2cbCMdVqpic9JydLARcWoZ3SBwJX
EFA9iS3BsZK55e81ECKm9KyNpPLFzeJmZZmwMcayJ6QlDXzJW3UNPKalBobU9wEeWtXJdOYeIRWb
jL84gMXJqNhY8OqK+vga6fqpsloHQrRHlU2QNcY8KspaQRRnGvRv+KDCsSSAuegYW9xNK8vcceym
q0wji6UO0Jm6yRhCTXeaGAGS2CzrHtmhYDdyUR1hATOwjwWqma7dsMoC5+ZFEbTbCCkpqWakco3p
LSBT3Flo8Dt3l6KeLlE+cOpj2zQJoET0SYRTaEyHJGwi7Gzz797dEZosl/5AyHvEuqtbynOiyOeY
Bo6ta/HAR0Dc47o0i9PHkunF2PXRrCYWgvd5eUTqAVKaPXixgrgz689aTluyFpbyPND8CQQh/e6r
vHfShnyLZkWIQDIFbQqBV1NzwGIqZ32X2UozKC/hvU6cLVLeK3gxwkFCknhAY432sBO+JFFiVVKr
1TYqpg9ljYwxIVhgV0moSBNtJUURR7lHDDAlf9LPl3AVLdfCHbWdMrIzdft2BFWeeMybaQ7+koX9
Ga2SQPMjGr1QQJBZzGntABZ7NurwPOVs2JX2FTbdTkuFx4IjeND0ySMjMpqPYv7Y4i0/yvkCUT66
mVUpMudBQNi3PrrHOwqwn2LRZ76UV4rbMqdzMHZOtlq3paeoAHExP2+6tIWklB866d0+4pgnmI+d
u+rFtTGXzxzZkxYj78BVKTpxTJZBWoPqkST2UK2D56SAI1ofqmI+RZIRwCQ/NOr0YRYbaH+Zxt0S
zaMXz6lID2Mo3ExdS78oWQVkTrsMNqQ3hby8nSoL1y423/NFFqib08idpwrBDbJtSFWpZvXOWjY0
loble2yIPI0IZkKWOH0sebgJleHStAxCTFyz7tBQD8lzuO6KajFcxVSYGjIf84cx+iB7xJ/imQmJ
2hzalqFWyhx0VPF3zdC0nWETHRVidAO7tCVxCm8op9/hNVxpQKtua+SJS1KtX0iCu8CVQDBXOELa
34R+vNNtAFMGIsmewf3BJ4u4WcEu2ADD2H5Wcliypbz0I+JQ48dSVd+QjyCgkepNtG5xJTw6cSLZ
yK+QNgRfkfIG1wtNlFUmkzkRMUss3a6q4YzpHfp71gZODhwm4xaqotAexQReeo7xiHiwX7Pc36OW
VJ5U/gDJ3eEbIDowVGXagYkRoBGkhSfQJmd3BiCfF6szkj4LPu19i6UH4sbrGIzHjHhzZzRqVETz
WruoHHvCRCkYGVCRQY6YyCnl3l+wutokT+2xQ8zOKrWPcN2gJolN5FWb3hgI1BNMpdSxSrnylkUf
4FOnI71MdD+zRAMYWyFSrFAg9DZvXoRJfM/UFKXbDHIoV+o7hzHAHsC8sJykD9Dun6pVfQdy/mWU
sxtJpIHqCjofaSG6MKPPAuhAbpFeGT+BZk622ddIvYktbKfioi997s7RlkdRUrwmUnkT+EHatwRW
1aSOIpw/QFijFaov9OB4OKckntieVCJ5UNBJGNCIdyD9SSSaRIi44k2o5kLIddMIP9WwImUl0XBX
mzQfDYTRUO1T6A0lXZJYxkwuq2ztCudtjjxy3XyT+8G0kWQTumYoeouQwj0ShWCgZcopkeWOqaIa
9eSvmmAYIGMpKO7BsnWE3OFVsxo6ucK3kY57oaHbiL5b1KVrOGf7FlB8ZC7Tltd8TwzSilUlhndc
2q0QB8OMMKjjllulZiZebyJWlY39kiGmD0i74e/KFC/iyD1sFPHixyJp9hadKWx3leZoqDwcY84e
6UVgwGG9Ues98Dn9Hg8teSH1J4fmaZeIp3Eed3g4rlsg7JwteE8I32IjCQ8zFXOX0+9MvoAyHWJt
fB3wIknNRyJbP4BNvONh0e9F31YgXlbjIAH1iCo13PdNnCK1Y74cL0O2y/DR242mKi4k94Awrt3c
63dNVj/7XrpnZCQFDJIIDEeBtoKuIr3MpHCqQedFSp65cru895BdCOiUXzkhopecyVsSGsBGNK8y
tyc+0+HadyddOXR6/VWz5aGSyOaDyfhql4G62avNJNucHbRAlyYMpWMNfZTyrina2zIINOLzZ3NS
bmYtvGoKWlSCLCpPFnsmEjWtUtSPP2ORgPFwFPgchneTGB8SkLZhq0lughGHGWwzDE+tsOhY4kwG
sILaHumjH+fcOqqKdQJ5JTmJQUDYij6ZAArLrgz2wMLAyEAobvPLWCcwX2Eb43zSLqqxRR2G2W0e
eoYwqmRLQ/Rcheq1GNTrnEZXSrrZI3wCYdm0BmWhXXqqIrsE1mh3Yq2yyeiLnUx9EZiUEraQdvhh
EomzzyTdxgE1Y4EOVZli8NxJ52phgscPjQ87C+PouDNQ7OtY9kWzsx5j2hAOrJTqUokNM0/Gov/f
zv5vksaE9l9NiMuPr+rPA2J+4K8DYuMvXBdwTw0AnljPJQWJ2l8ZT3xFtERmD6BDfs+B/4M+rCp/
MTQJXpcB/hS6nwmb6e8TYr4Enl6xRENljaXr89+ZEMON+vOAmFEzCG5AUrIiW6Iqy/+gazNiTvTh
uIyUpzf6uZE7HG/Q6Z3Vj53UHQPU/e5Aylj0hP3xMHlkJu6SnXFZF39l7cXqerxHoNWKytkpu94b
0T+9otA6DPA03NSfXpeAGaHXH6YowEIjDi7Vavdw77zOLgK8wZ7pry3ZFPTDgALrgVzcRSzg2KNQ
XNhkz3NjnUftsU5swkwc1Gr+6JqSN/shQLp3zR2c28CzuA0OrXo338V73Yt3iZvZOM9uyuRggxiO
Cep4+z7Y8Ul8kG/5XuTlcKDz5UN90nfyrna1t6Pg5vwSwUXOHrSH3JM/Ez/0huAOSvUJSoq9PQIn
SeOCZUA5hT4HnsSwxcfxTT4PzmDfQqfzpAvsCc2+H273u2Wfj9t/LE57yved9646iPPt9tSe6LUd
MhyC9pE8bfvVf36O7E/c4Cds517xiNXfzu5NnWImcOigH8Ud7WI+jgRljWUP99gvaQzwuw37PbGf
ea/sdN+7PX83u8aXZcOcJPTb/mzfFDd77F04PieUNg+LRZrzCwbPRzwRyS5F0DgAiTRK1pFb87Xu
xH0d9Ec1pb5EKu9j1NX4uZN2S66RU++6YLClS78y/8JcUXjyhdnM0B34Rzcvk3FtX1c/d003OUV7
roP77CHDd/X3/ABgRakpoV2G9RQC07Vx8/yKa0/onOxG2t3EYMUeftUXCZriL81vbsMOCK/bf1Fd
tZl9xLkCl1bbv8/kOwqAOdyFz5oiZf01nknoyHYbLXCHEuFHyRkBS/QLbkg4KcYZYIPste90E3M3
i/focOL9laSjt3bex98DhfFgY45KfYwvR3GPqerUvi3vE3MpOvyMb6mwmyBWsXpFbFquNO0a0TVO
neiN448Vy3z+YN1SW3Dp4v2oz/FJPitP7WnaDS+6cRU+rc9qFV3RTLDT2xQ5/EE8ZA+xK1xQ/Tup
cJ4mTyTKnEGTLWp+wf+bxILjP6FWtPEATSdjT2kG2FOKAQTC+KNtcla6/aDbiW4P33hnqNCQohF/
Uj8PHzEtvlN/ofFGwuK0HOBOVnGguOEhvqb79IR4Y/gOb/xK9xNjgH29ng48/8YRnxpXYAmoZpvJ
a/xKEVk/M5BWGO2gZ/rW3/VzcYx3NP1MVI6O4CmHzBe4wDaNK334L/CpXAPSzqU1A3PMCfHvgomw
+9HWJ5dgyvmVq67R7OSHdM06R3tzBbbOJ/Er9W20gDa2w0CFsOAgIkOd9cULAwbqx/7gX5cARg0T
5yP8Kt4dVHg0fR+US/gi+Jm73cGi8rL8iDMXLk73yfOieC2d+lVj3TCc8ZXJ3zU6zj913Fm/hM8B
Vy2HcjZdxW/mQNuV0Y+GKnJ55kwmBcu59FXHX7wFh4zd71f3gh/9+Els+pnbJjmmP7MH/QBLQv9A
e2Jnv0JQRvS3HPMt/+T03wby2zU6Wx+wNPEPplf5UbkmFkpOlHlv67LvHemmnOU380S+J3A3G57W
l7iX1rN58VbH2Jmv5A2dcaI60A8+5eteedwZDsG338qDeR0dBnRPyuGh2aPZ8ZkuiIiBsz3jRPWu
tryg9qEGVBlkLsuy9/ERB2nrWHvRfoqD6npIPcX54dV2bD8srqehwPW+mDC6kdP9lE/8yRZd9bX8
eFNYzGm+0ybwe29wJz/+oJduU8rZkkPOqZcHmrN60+lB9iXngXr4Tii5elkPvASbLlGxr054nzzz
QuQn3wKUwq7t0cFDhzSP70EUpNv5g3aYXJ4Q//w4MdK3yS2nJrIU5PxOdtbfsr0KG/UbBzt/zL/f
jN3vZ/HQ3znF0Z3ZIXK9G0AG7QoXGYPzU3OCTofw16YyHb9T+dC58DPocOLo8lHzDfwLfvyeP54s
2lcsM2xV/QHIAa2RwkUgI+0GQhldfoYm7i7XfCF38c/PXJ7iWf2KOOLVmq940VXbvUGN5jVAAUDL
gLx2x1XpGjuc3O6H8vFCROHhyQm+Bew/rnzUj6b/ApOEs6QTmrb2gWlo37JvGmfpIWOmc2Ug4A5+
4zaustv+13vCzQBA/M4ey9M3dpz4oufyIyucztp1J56U+cqk4mE6MdTXsanZ8dlq3hfYID85exug
siPMV5fQu1kuYyNoSrsluYxRQPQKf/OW85TByxIf1pl+LQTKGGAk7UU4twfdEv7vCBB3/w9JC3X0
gP+icPzI+z8LC7fv/2vdKBEhz8hKsVTKPFkCjf/3upGvkFehahAtqQ6RHlNR/k1ZqOgw8xEOWoZM
NYei7j/qRkX7iynqskYAiyYjn1L+W8rC3xXoH4WFFIqEtii6ajD60UTCWP4sLBSnqBCiDE22Bjs8
QfEhT6o7aEwm9eFWwkZKlo9eUa5S/rHGV3N4Gapdz2FIX+Ib3J4dsYkYek801Lyue8LDhlI5ADJE
rRoooEaSQvKipnLaFIHxGpjSbSV8WdcIlD7rqEq2h57qZ3neoY9xxqNQf4HqsARPWoLoRZ9vYr4z
WsSuMHYNJyarqY/oGNY2tiZW+tAlD5zIzR17KslqTh63h4q/MnKRzFmIhQUDEiaitFmS9ldepC4j
aVvsrqS02r36S62u4DrshEHSiFwuq7/XiVXCel22jkjRfEI8uPRkIjFOttUMaXMUtJpyxszrJwJ9
oOLVzD4NjWZnFTkGWzekHXJpdVcKQaJZXouEQsy+5Lo+VdoTKsZdPH4wz7lrGOXncPK1hdm5MlVB
Ed6tsfSlOvKLKj5CN0UDBUdylvYCySFRwzRIGgmL2sZEVMVGHeBHcKX5e55I6KAHbdyWBK7ifoxn
BAhvQ3SM6TJrBpCWjElg+wAYz1HQNIe0Rqbwi3WmWDiAykEu/pLWLxOcs/Uh6Qh0mEVJBcLH5XNj
WzPsuQIxfh6YH5AHqbWR12bZTuwo4o1XvLBQGxuHYeCWh2cPWs/hvIP1sgur2KMH0YHhscrcgZix
o0l4mbetVm3onc9+hs5riBUszA3N+cFr69EzsHYrHFY6tOK0xMScuE9URZMAwA2zQNx8lKSr0V20
t+BF8YjK7JDEHTENOAMZvI1LQh64jAnjSdlGPD857+Nl26YVk4s6hQh6u23fRfSDMgE/wCRpwrWO
wOI6RcpuxrquazlZ0RF9M2Sb/Col6kBu7AQSCGeLxuxknHRC6VCqYjhUKUnIUzEvda85iuFFCSIN
OT9E+n0c38AFARo954B1h5jnwJ2wPWKkvUsDZpYN/lO+Zdtmh1FWVPZp8gWG06vbxR2xiDfcbSaT
i6hZ3ZF9aUWdu4QwN0BQdEjWCbgIyngblm1Oa/IRpNml0+6WyleRJbQi4N/M5YLfF9QjLapmJitw
ml16GuQ2X3VESQL9J+mpzuZLEbp/WAn/E+2ygaT6nxcYJNXg3ED4igaurz8arujgyFbcY2SS8++E
w0lXvGRU4lNIr3ZyV/kaKdilUIGsrXlSm3S/GCQQjrFXr7MvhNOuykOf7rs/KpI/otOPaLqEsQ8h
jh8Dgy99lvPjClXbdPtftOqRzzF+aBzJQjS2MBas/CmluMwsWx6PVfy4Nn5lCA5yMmfB3aGiezSU
d0a6soJ9XbxbW7+Ju1kfY2c0ucdpIK0nXf0Z00BOS+God8cGQQpZ1Gn8oVhIWmOUZ2BvnjFEA2tD
WaDpGJTQ8T4W0K20efev31TpH8h1f121//Cm/kPY1WDQtwZRhkoqfxH77KpWqbu5N9YZDWf5vtTY
JsRX+sGruZOWFslX8V98rvQn/vlzVXGq/e55QPf7h4ZDOYKlnTahbSYZnqLTZo0dsClRd81j7Fif
jH4K/Fqx4Wmtx+lHkx9VfV8Kr42xJ6szqy4sFaJ8F5MTd72wAFk+RuYuRwmsJ7Rng1qkDz5c/vU7
t70xf9DRb28cIEIMJMb2zOnI/PlqlLhi4CDkDIpo5NPnHkTmV8Zpydb/4v3ZftE/P5CChF6GpCBZ
//gJRUM+iFMx2NxlMmfo3C4ix5x3iRlEzX/1WMY/vSxSpyxa1pYs6qqGfuDPL2tjiwqQIwa7EU5m
qT8aobRPuimIiioY9dEFaIZTKEZrobxONQA8TdlJ2j6rPI3paDadcwN1c0mLJlvSF+YTDEpyCGWc
DnJcTZHgRuzz8cbiFIsgB2WSRihglXvMzYvi96fA8Iz137GQuCQjPZltNR8QJEUPU/clwUvpteW6
Sm5nTucZFuF8UcVbYw5Mhls7Wm4t5CND0lzwDYuGskBBhsyNKRgZsxMOhbSuRTIfcGS+j4Wyr8T5
NOcokZg0T9MMEjEP5Oiec74c4mZfk6DOdDaIANmu34VwjbLu0OIGY5LFVQGad0bn+YAhSa4APBZ0
2iVsdGyIZtM6ffgs5vvEJA2iDwygqwqqPKNG2tzZktEh/2bFeBuj1p/qH4J237Zh2t47jXMqumKF
wSz+pADnOAO0p9qAnAq4bxHPZHbb8/JTEpn7N66+FfLC85IiJ8p/LmZxEAsPc/JhGZjSWN+m9NPg
LVCgUaJMnsoPEu6whl0M6TEtLtCH8YdnPWAIiaVq5aP/QeAmg+rfO0BR/egHy21MDck1sz+hdjr5
NEmukmYoe+jZVQLmuQHs27JblcXV45qBF85qirbexCc/ux0yGnGDD6O4Vzl2qSIvHZvTSurCquz7
tXg2834XMz+xMdy7KnrT3FCDGZ9K12OlREbBi1eyeoO/wc0kap6UsIb7PpeOKwcoSXHQ9cdEs8Bm
TUNpZyxfaUzeJwWPwn2yUdQi9r6hdbToROy9W6GxVqnNeLgyBhPZqiSthYB77xm5PpN+kLtdqQAP
1GwSZ20GIxi/vXFoAkO/wrBhKTeCbUtVpt+DZSZarNwIKEWhdOBAOZb+oCU/ydy5zZkX4iaQ0n7H
peeLmV/Ir6aEcl5DwjlEgTKrOwBpzogHwqR4XOKDllp7LBU44HQbRBsafyRoqJfL7nGVtadceRm1
8ayoA71H/SDBdIxezBicg6kgU1GcLvYwY7qAlO0ifATisjOFaxxKAJERon6hBKL6grYigkIWD4Ao
3BEe8oTs3uwOMFuoYVJXJk5j0qlHdASi8mNJXHxe/zt757Ekt5Iu6VeZBxi0QQTUNnWpLC1YmzAW
i4RWEUBAPP184L09xsPue2i9HRvrXpwWVZWJRCIi/Hf/fLxwkE7c9kdjn4L+oVVwBD1MKIRwoVHT
7LkpsErGyVvGMBxKDokBa9M07kUa37H9G6PvTL+3mLuxC4G1YYl0XrrodvCdHdgCKMFE+ljEq5iF
2nrys9dherI9+8KK+HTGlLg/Tm4D07nuyXjeStvahzhuBv3Navi8xBu0wG0aU78+jpepTB7XLSXe
nv0Qr80rZiNSc0jbb7V+bQtKw9lrzsWtCOxDP3yxs5R6cGiGDGAC5qrs7zx9siQYGzAmLyZkpaRn
OktIJrHV9MnbZiGmZ0hFeJvqAxUbmxkUY7O6f6sAx1XIrXpXEpj0Ju6VGToCqsTwGro3CY9ZbV7x
3tN+yn1JiUcvlr0AScRAcze7b419qS0cYXzn4RGmzUWN3iat/uC5d86pwMEhVpP7S2ellwksr7kp
XuIR/D8WuijzV5vsdnDK2xCXYEBwFHrisauAGmJ58mb0tEHsqhTKTAkKu6TyR+rbzom2SUArdFxt
yuDCU+xbgopNCF9jpFI1H0hxXvBp4XJ/GfJnuq1r9koWHZh+gEXcFhdwmGmTedG0my2Ns8sfy+mT
/ATpyOE0UfzAVbCs4NjPy2VaIZsQjrdTdW/ph65YLqTLnpcJVqDENshO2TKSPEXIIHXs1vNm8aZ9
VD+yNGgnxbxaPtnjVaq4S8sLE13RpumMCMG8lL7psbzeFWRGQ84r5In3ULe3FkaNyCfN438DCws3
gq+tTR0hdytCxjy1ewroGG9aB26kQ8quNnGIXbEOFZxsyb+C4sEjFb7682MlAJlp/IpFc5lHnw62
IR55g3SuOJAfE0YMKUI5gJ6PaLk08WkUiDg+yCT3SvbPhX0aRpQndaTf2NhfxoFls7/uqINvw/rC
F7fUEE3EQsZ7Ze0yc0rsYyuh71570yMFaZ08lewKIuc6VO3O7ast46WTRoLW1nc9vUnOXux9YpAl
pKB4Fly1hb/Jg+PYvS/1S7v+nao8Q997t+CXG797D6J4K4d6m78A1t5FxLDZ3R/09KTC5Jqs+g6X
ySa2GXvnSH6JvR2m24KiR3Dh27BNtnMbni3O3wy4DwtRXGWa9yg7FcbdWVMH64nM2HIQnGGLPZSN
J6e5aIKzKb6Y8N1xy2dHBVvh/KhQmGbcw3mzm1MsyhP3KQOoFLSSzcEkdXfLOyGubbEckFUlB6I0
u/Cw6VlyT4PQZsDlRyhitpmzhDzAC55EQEni+4UPLF8Qzpxwh6UP30i+nQbavDm6thiXzW5yWGTw
4QCjP3TrGBhpP3UuFQ9Tvz1WvXcyzvMSi3u38fcTxrckYCKuzGGK4tXA/drxqB8bPJAcr9L2cdLX
w4BJiSK9UrbXTvlIZnHTMy2OxnQfh28c7s9ehE7SPcvpu2XNZ+1VFxaDDxdf/ayLH3gMN11Poia9
qOM9qgQfzBfLI2UZx/s644tXTtverm9izL2SWZssBua+HOefQPVucagjLwwAOjmvcFu3Ad22Ew4Z
3n80cz5KQf8JjJR2D+MsOQ51/pQ1UO8YvERLcbkQ6Y57IoRG7sG4gEUm+wPtKXbploeisxb6USDA
zZ7DA5i4uh7v0Meo0C31jeu2+yBN90D/dqVhHmNYz1tALDG4PRuPZH7Z25C1Wvx6KQXX+Nq8Bt4v
i2+zLQvB5gStE9pbZU9ni+9yiq7Syx/dVO20W4K+w7UU3lEJ0JI4ibw1tMZ7oYxeUNcgrF2I5FO4
/rFSziZq/M1SLdceJ35L5t+N7VOfF2F0ao+KqZDQ5aGyo3O67lI8fZtnE8Mie5eJkzNXB/AHu7bk
7rHbG5E0O+b2HNqbXTG8TBJfms73geROZR5kebsgn85lwbazqG7a/rYq2H5Uaj+tp9ap/kpM7Dyo
5AKzqdxUMObXxrdq+NQ8Mk1QXpJsvUigkkVi5LiqtlN3t8xA+mh+y3GTxmxEcRtEoMHCoPr0aJsD
sbDtagfR5R2iwcGd9AYbJxZ6fydDVofK2RLMOoCC20S4Zox14GHc21eeveAtnDA4ZQcRfKmiRzJB
W5Ow/NVv3M1Cbp3ZPgqYQYCudoUVkMRPd6V81w47E6s6iZmjcrPsxuZFucuBcClEt+elfuZQ4LYa
+IZ/ECV16+ag2q9JiTRvVnDiW6KgfQhaZfO3JHqrCraUmNrG+cabGmwNury1RnUemWctfXfM3PGI
COeL8hJi1a6qs4efp7r/yLKABMi/f8+p/xpT/38w8r4eBP9nXfr8vU+/q/Jr/an/4mpYf+qfrgbX
DaneAcYTOm7EEfKf6rT3D5I19E+th2XnZxXV/1Wnfe8fNDXYNj8o/NW5gOTz364GQD4UrwLwQc5G
3Cb78Z+4GtzftCPbRjXHjxtHmDL5dWuv86/aERYlPcHoR2FpOw5K2kfz7VFjgapi/9yFRY8RrBC6
3+sQ1kcuwPTsrVCtphrX27j2NCA/ju5lFMj4y5JP9Ws3TSU5254OxQNVO8AfEpCeT8KjnzFubSx7
HFkOv1z1f6OBrS/zFy1gfRs+FwNxne4qDw3ir2/DFnPUeZGKOMku3qH1DPQXENTIvkkPxq+suoeG
7OhptOLiglpoe/v3f9/7nR7w8wVEthswM/hZu/DXF4CtH14qHRpYmMr8WuV2cdOPGafYvuvzjZRr
Nl0nRl62RWSdwoFWlzSxHkvQ9hd1y6h0UeRGKHDiVerbxRTdrRtP+jiqLj62kabakvIusW80LLu0
bq3nGJruNhNB/CUf9CJuhHJyIhwhK7//M8z881JXi/nDW3XWecVv13rtCEPgwciG8vKb3FjDHzEh
XSabISvah4Lc+FlPtq8Py9LGwSFtluk8RjGsL2ByESaqdmIDVgjpbUsyEzDNxvJrCA5WkQ/2YhC4
K72Efaw/+BbHpZw77u8/HcdeX9NfX3MQIVfS84uJB5GDL+Gvt/noCVM6Pe09PbzSs+NM3wnSL2jp
ntjjnjNXFVHDyz6eHt1JLKewGjmiJ73/MVcGIcCb6nLXQFFiFpB2R2BHZXsmAj5cAXwZn2FCRd8S
qgD6fbMo2FCzqrpnDMec//N4vKTfZTh4QW3fRdQ95bIWRz7G7mBV4FDrVqOHZ0X3UUy9unFg8WHP
9OYfjRdbD51TkbjJyGpJ2RK8tbTFSFFwsjMTECVV6CuQOuFtNNdwtIexfgx9E382cnlWRbS8kJWt
yTbV9YsVlgxFHZa4IAEOnyUc3OTQzbif63LVT0gisNxPl6zSwbmdW33TLHV9q9yOXmYJI5LQvbz2
nWXCVFM80Jyhz7LPRvrtSC0cCop9Hj3PyrHSWfKim3wgcWwpMOWYebwJQ3Qzl8lAopfsPOX61pQx
iRYfiw7FPvFgf8GHmiIcQa/csZtCzqjpo9mLMrbvHaqMavYGhgTZRDNvNUU5x8SEoCLm5K2McWqM
AWSWTafQJKKifY3g8x9Q5vq7LqRhCUDwJXRC56Cmqtn/4f76/fHjrHJn4K2t3EwaORH/9fZqgySb
Gqo5tnQHjAy8JyBnfqOhdjGVUvhlXPs09/i2rTybcWQW6mYOwtfeci2mZ4XBQz3BOCCIKIidBV7C
sD1uspNZv/1uWGkso6Fz/YdX/Zu+bPOqA+aSvgOGBOzJ6rf79UtB5YkXhg0SfNVa9i5vKX2L4QDx
UCfXgIn9OaQJ7rsjzXgkIu0ROp31Li4z+eXvX8jvD5T1dQjfi3wnjkEc2b9Jq5NnNSlFbYwCJtM9
xcAEd3nYZbt0mJ2Dq7rgSbRO/6fP7F//KosFjTQ4DamIdN316vyCqbOdIHGtgZhHNbvEzlIzdm8i
VMm3ofA4QQQg60biD2zViqKJsWSTUof/Pgzyi+nI8fRpLL50g9bXVowU1XpOdBV00465Jce7v79C
dGnxan59gDkQcNblLSCCib6+7i9+fbVqhFfFNBTrEhPMLUTLW178Rzq3qMOFS1gzTjEQqQ60BrXd
DJBNcAU2PmmoH+YoBl7AQbhyv7aCeayflepcuBRYB8rNjpZfOrtRSPVRe9aJ9GR2aUxPaMOvX725
w8PgUA2T1Vo+BoGL6aOr7COZtGdlJcidSyTno1GDt6NYLH5UMkVDHBNno9EbMEb34XCObP7DlmiB
C6vFEsc4KSFsEQewBFLeRPfUZunM8EqOlkSKQBDzHQARapC23CQSLNZiL+k79Iv5sgmi6Ejxldrr
OJGHIinUsqV+DofJ2AWPekZ+syB0HQsCyXhEaOWK7ZqVuUvFF59DErCLkl++5E7wBvyawVbX5Kh9
czFe1xbz1S2I6ks1uurO9zt931u1+RQJIDMeZ8XZbkFccYo2y2WVDjBi89YNqb6wsBJOnXeT+i4l
Yvl4bF2vfQsko/lEJv7Z10N2Z+Wee5nImgMjm78LQN2EUBsMNFOz8iwKOKM6UAslJoE5VkySyTQZ
LGmBnSDJ0t+CiasN/ebEWER86C5w9j0Ruog5DlNrP/dMcxi8NjvCDBs3CmMCKHVLkzeM5n2UFZnc
1TUnDSdpQHNzBo7sJb+okmw4z9kY7KJMTtd5H13QFNIfKum/wdn1gLanL0GSUztCDgBtjhw4gGQS
+VBO7LHW59Lym2sy6v2RkpwYG1dYHuugW7U/CiDXtENLtYoBXLr4TXTTR+qZvgPUQxgYt5FZu6aL
urwJTU2uw2n9IxrZna2t91Rn08NMiGj1c2NjbQ2KSdoRUaLeTHHLu0dK0aktyuVbUnjN/TjirCyD
mdZQ9kLPhEScF7bR7kUDsO7KTooLz/s5syOWmUbF/ETewdomZLsf+nkqroiPAnfMg9eaM/U2QG64
U0E735nYyi6tOiL8WrGdLZvoCH5iZAYDxWNH5Rr4ekIKziY1Uc0dBq8wz2oaefTUv/MZjo+l379L
TslQGif3zhhKLX1YjZcsc+FbV9AMnpPYPtBuwlE5sfKdNxBKsGaLNNEwUfA5edA18rp0L5eOoHIF
i28b5KjT5M6/NyBnCElVYXaYCoTR1jhPsiZVkiVLdzPY7E4Pym2s+54vzD2IluKjbpIbqKETTAvV
fGMvRuzaxOsdFAXRpQcY6UGAJ9oukRogzLqPeZuIS3q+7W5TehyaXVpL90vW5Mh+LQf1aqCsruQD
ONdWKr46PPRfLfAMp4Znz3NULu1tq93mja0qpG3QjNdQcqnw0AS18yOyAL4x4pf1HrBKinGD/HtC
tNVhgFXEKahq6A+EofPsuwoV2Kk+reqbTFt4HRoxXpQJ2iL3WPeBpPYt7GpsXcolZh2CfyzTODg6
QKNwFACjzcpsudWu8q9Cnxa8KFxevSz40fCNR0XQR5bGGBizW20dANduOVTbKiaRKEsnOA5xKL6a
LDg1MVMVG6giPRZxEb6E8eoHoToVGrlZsvGFoozOw8+A0sjh3OmwtACrGcHhfZuJVuw9wcyw1WNB
AKY2y3FIOjQoWrT2cduTDs5nIuhsBc5pGth884oRrH5n6keKIWAUE5nLjiV7B/bXNlC8ZahAlhBc
Mk6fIdXNE42aCeJv29Q3VuYX7TaC5wgMcio/s6Attlot1WtUJ9ReqUB8DHIeHtPB4sE/i73UVvQ1
NmK8yYNOnfhCY7CL2xicfMwnYzC+BMwb4XJeGtDSmEzDId8msLixJYlJySMViKQ9Wf+hD3UzawS1
mOrS4TmWbzHZW3wD1u9+2+K4dMl/neCjVrdZuTK0Wt+R8d5Iz533GY2y03PGVPXQwmjud5M/kA2i
O8z5HAfE9FtD3AOI/PqX8jEPbjA9wKCV69dgho9xWXWr6DkMwGBBr82je68yKBefQ4w41PCKz6aR
XoWp2gNZmgT2Qjm4oMCe79peaxoE0GpYgHOqU44Ubk13Yz3TUNZRHH/Mp8WBttJGeCxWf4nPwxfk
RFUx5/jZf9a4PIjJuvj7lkYr6oLVJLzDaLJuBciwR7lqsqHkfu0rrq5dZMcxw/BCOD+6Zh2PX/jj
ZfdgF8BNPuQETfpOBJ1LiJ7NSMEu2GnBTyppg5R1onbAsF31n6a1QeBW2jlTCQZhen2pEBcF09ue
SgN3dJ5au8LyWpfOuRq4jR2VOLCm+bHYYTHm8Kai3dyzVElWmWunqkknNeu7zya8VxUVTw8UjlAs
F9EA9dwQK8XlkcxsgbzGTHe9z9Wy+jAwD5NVYcFdGrrf2E6KrzlgGvTVCVID6CFfOoecAyXD5mLM
jlquv8iuS3XSxN6vfV+TcgNk/qWVMa/DFMR5Qlu1X+JB9R2krKh9cNs4xJVSJj3MXJNzwzapuBiy
gTei64VPQ1Pd1+9cuqVH/rlFFc5zwnWY+qa7UnEiGkrKrID4jOqktOsT/nECppZOTONUXcNbKScb
Qm3oW/FLnDRcuqnIl02rXP0pmjB+mZc5xRJOSo7h1Tz5X0vp2K9ObODrN840tQcqc8wdkSP5Y4ms
/EbQoXCAHBRSXR9zg6bTLnKry5Z8pmLS7sd3dbxYe5AwMDBDMTb7IujLQ5zB+tZmXgNx9b2tFvG1
xLawgg0uRqsGLkOHDXCViQGYtYzndI3M77RZMAhPoXwibqamvch9zIC9g8WA0xRgoXI+0dBa3Ia4
Du+hmombJbbJQ5Sop/S1qEt6WrL9GMfrSQ30CRnupDlEoQw/HN1BJ/VajHYrXOfK6Wd3F8qs/NQh
u47OPRapHefX3hyxU2mH6uQ4ITOyuZluKtnbsGXToaCye6XeBr1yskPdtcOXpYdH03stQ62xcVhB
ZIHsn1Wdw7jTo1ZJdVTzEUDjxgvhEm/rZikZwKZyZgX1siu3Y5mmM8C5yEuBZSloHcXVdiQ4oTZw
5MmeVpKMtqbvAtbtTpQgApQHNMLJDU4AodyAmdqE+1ssyY0o+GYTNptfwC6+ssd8DNMEdwVlL1bX
qis9286xHPoH4YWo/VQdIP6oj6RBtgfz40PlCpPbdmIjNfuVdW+NM7t0eLjHebHu09HGg5FylrQC
f2Y0ARyxhL617V1/uk16M1w1Td7c6mqZTqgI0bsHPeWu6uOGwrrCu82TqN4LqDl7x88wNcwqudFl
Ic9w6PR9nXb5Mxr8a9vQz+fpqDl79fDVMhKB2m9JuVhpC4owzzIYfn12iqV+SZou+AJvKt5qkahP
leE+WJZIcx/0hJGWYAQLqCJxBHh3WCIMg0z0+3t4RjZWjgYLSup44REalODT9z6z2n+mIPFmIXCK
CK/2/5t5bDPmRK43vo7OHF4I7o4Ca0kfPddsO7PZvrWBFW7qiROb56gPzYQ9Gkg6FM5rbXimd3b7
oOTwWFj5U5pi/qNW1U3t558nsf+vg/8J/boapP9nHfwOGlT9+RcJfP2B/5LAXWzYwre9iKN96AXe
agn7r2DfatB2aZn9ac4OQmflu/63QdsXFNjy3CW5h7LC/4bm8s9gX/wPRHMviliHRITD7D8K9v0L
+NXBOxy5qABeZGMhCFYn4K9CAKlUBU/L3lrAmpe9t+R2f7D7GPUOj0dqbYpQ06patCK6kxKYkcr4
Kh7dgVv+Dzaz32VKXopnc6V8YfsoIr/LlIbkbkdxJsPjUs20NoYk6pR6IO3v/kFR+NNf+k37CYGY
zENLRWg1QUkEdwohplD5bZC59p+Ult+18fVdOW7MvAJ5LEYi/+sFLkNnLnTl2Ftqfmna4ShE5l60
uzgbcQCnGDiQz/tN4M74wgkFHyxgCn/QmP7d+/31NfymnyyCESQTEFASYZrdel4Xc8QazEPoAZn+
5c7nRp+Tpv5f9VDdNVndU2O8/qq/SDXr26VQgZJlhyz8T2fpL/eTPxtANS33U7TMw3UDUQ/3WASl
EI9gDPEzoWBXH//+b/6LmMXfBAPn83VwmEJEv729tUxFUOhBMI5PMQX4Qs+la1kIP422znQ3QjhI
cTH//V/9OVb5/a1GZCjYqQcx9OZVF/3lrc4JyJNiQFqqXNO8Rs4wXOPdWXI2JmMgD403IfqrsAax
5keKzQJ7bXCns4rM+0wfDVzCBH1yX9mBwopW14vYgLGzHnW/0L2yih63LT54TMFgl7oHT6is+MM8
49/dGTHIZ4IikXBoxf7reyiLujERCJxtKJDEwPXJ4pRPKUrVMsni7e+vWPS7WXtFXDOoQcPjXrdp
8PvtkwKrG6MwYCZJl77GMTKEU4zCldb3jHewiLJXaOXOiNKi8Cpxw+vQ71xsEa3fkkBaJI7jxGok
usO0QqSdtMc6YYkgZHPYw9Qb/NrrTyi7UJI61QuyyUs/PdHth/2S6948mymcqueFRTzdxslADUHu
9+hjYSKMOTFm6LBw1TiEyV3XhD4rPMdAqQywuzDL5x2dfySdwpZRy4l9A0yEKO/oz7MHTix3qmGP
egLVMqagkDunRHYslvcaai8Ogpx89Y2KBpxiIbCOR8qbOXNWftoeJB4sHzuOZA/idbR82LLNckAt
VvTNSWzYaxRUK1KEURc9OFNkjoAlMJP1jk7JIqZdP+wCK+2HveuOVrGbBqd46+0uvhs8tpf4F0X7
7LusNzejMc09cGm/Os7AXKGLlEv4HPdtMm3RRt3bUOnuC5cJ7mc0usNnxPZlPgxogPDZFllCyQgT
//uIUEmrtGMkuZqy1N8CMYevWTUEb54TEAJo0JEuW79fvmk3X9bSnsZ784t6OascAi0En/HeNCrk
Xutk8V54EXUGqmZvxbAQ9nhfTPQiV03rv8xYDxHTKB57zBXVB9t2aezHxbJWM4JszCMzj+hhQUBb
ew3ceSSUEYEzwgkCIc1nA8/5uhpwo9rREm/miBPtplZhR/g5DtcQpTHht6CeJDVVhZX96HOBqzWn
3+dawEMmCFIWsYE0Yofm1k+0ewl6cSR3wcPxgTUzLPcB3Rz4ADkGiQXfR2KbY2BNIrhM60aIyywy
rsRRVI0GsceL8udaKjek4kvogaDnWNCu0ITqWbuom5uwiAXGE6BUIC3YcjeH0Gj6LUSUEvuUWe4P
JEMa2FH4a+hOd88j/WacJR2dEDxXfuDtmcNN94lt1y4HwNSsIEnG7VsKW3DtVVNTfvPSIpv2i0JQ
3qjUJtcczwbBDmI1AzrLWuxtb0JkrVkv5A1zEeYxZo+wf/ZYyeZtjC/T2y696VFwsqUgpB+E+mvZ
0TyLnxdRb2wLqCuUsCEnmti1zkmVSv9Esy4jLRUkwXhTgOdgEui22DiEGYhlRFXLbBAiJbdCH822
7Wxy4An1lT/6fv5MuYYd4JUy+BTrAIXiODNsnW8kwoZ146phnl+nyIvNnmQ3ilZb99P0XWoIyhfJ
mPKvTRiOxJAoTJnKD5cvmdjGY6nPDbjv4UUHMjW3bu8W6S3KIXIie7Pmih6VVO/oQRnse/wC3qtv
9yQwl2Bu1FGO6KhARFSd0rVCtyZ+eC0dxkmx6s/cAvGrzVgxuMg75KNNWEMu3bpIPMvFNKFHINPl
3MGBJHOOaUc81o6bknAHgN/zuFHeHQ0mkFrSwiYb32czGaKmi63hxECTo5JxbJ4gPDQb33n1LS+9
w3c3fjj+sJBhrtos7DdFTf3EexMgsWPpGoeitm9S13Qu6pOjfPq3PdmFJ0jDAVk4piAB6JxWdW7r
IEY4ocCsZA0zJnoblC8wYBh9HBalVdlmlyVZ8FQOPh6veFpgk+vaF2RCWUvGG3coquo4ipabcHB9
q9lJ+vWi7ehM/VOHRyM9VTnNXFTnRKaH5MVvxmI4Fa+zj4sMsFALL8nqwbxj/x2SYwNbp7oRui3c
Ez0FunlEfK0AF+R18FIMgXkKTB1fW44iyhoGC774wpHkVXyafhs1TAesGdRoJx5FRTaTknQx7bNu
PPko0gmmH0okisNCWA2bYVV/lekaExo72lpQvh502upnRnTNtYln8rFjZF6kNQ98ndfxSMg+mZKT
/WhNN2XaTec8L7+CzAFV3TH631ODvmBhV/hCdYl5i0rag3DHEPcZVJ60t4AmJaoqn3RmDH3qg2Nf
zUAUuiIq9ja4Auoyv0B1TnbodcClhrT3T01FSYql4vitoEceulVyb1rhZqfKi66LOJY3turDfZNi
Go1T8vdD7V1Olf0uxzjYu+WoniMbmAYNH+MJccZ89Q0NKTxMDCuuMHh77SghppgafciKMj30dnuS
YffaLSs7SbRT9FVXRIDDpqxO1GwMF4WS5ZeYchKyhIKZTs8jihl2tM7AeH6Eztq2LqZviEuvRUHn
qyLRN3sdD3sXfbaIJDRANOr8BnNNu8lCT6NVtB4TW0e+C2zljAdG6gMGVJgPJx4vmOLJU1G736Kx
pYcN2e0d+7C17cH/bkKdF0fcdnZKHQsuh1Y2r3Iag1epl/bJ4/kG9X+J7q15gTFiyG544fAjT9tg
b8XpldbdN+QjtaOx+76BlY8Ilh9BHL6GTng3xpRRlRXrcbFeq6Is+31SCEypChDwVtp4pp2yNhcy
VfYBgtAlc8knOqap00baAc/VdUTJdHjKhfQv58IlGph1cBQsk0DeQPnd2Ex032Tm9ThZVTIfndr1
znlUCzDU80L6FMg64SMDAQQXzTuNdulj7YL/IXjWd/5OySly92HS3jEkCg59Z+QFe9YnGkic85j5
rC1uV99GAdbWLD5VrYtmrpuPdHTPOXV+rlqsdSahL6K+WS6bJLzNYNpt40HTLIrTV4axtfXr9QEy
plQp79joXremTn+wJ4w+fpL3KCLCmRvE0K0ssVzlS6DJRQwurnlyDnzvyUUKarOwmo6svCyc1+lM
CGMuhdyLqriY1uoPf/Ruhzz8bg/8TF/P7smnF8s09o+xDg5sx/pbJvv91tTR0bie3rZW9U0S9tmJ
ldmkPHGbwlR7m3xtXQgqJoulY0/Z5cyyXBfkrPIig8N9KQ+eDhX4PAg3EYbYUHf7IZjwDw/LltMM
rbpWv2e7Jy8yfGHIhZHZg8q+bwSd8GlYvSfaRI9e7VwWERkmyx6OVUrwKJbRjfSZ+oTtVxEbTimW
fsQIe9HH81Yn6VvvyaeZdgkgaPClGtvdYcr9WuUsYAgOcE87ea5KrLcZ7ZTQRtOrVSfEtM33oXe+
6Q70SjdS/Bp2jn1MC/bDnixpA44mKjBmyjBj7fJ/NomQxyTPvfWSZ8Eb+L4eYPD8w6YOd5cS7tQD
lLpMfbSVx7RLuvVOB9m2aXHsZuH8LuwUmYuc3WLF2NCjFWMwNzeCHS+jgCyh8ZVS5+dool1338+W
OtbKM6R/gnHcjghshv2IsmrucsaDW7iDBOZ6Nodva5U0v0yk8wfDJJKuUz+jN3YyZ1xQKB5uA7UG
Gdnsx5kxyWs6Bq7chGCxuGpVUhHK9Bh0bszo2t9DeJZMrIMB37/DrdZtyyxgkEQhRg+Wwh+49HU5
+js2IEF94aTahbBg+cvwFoNszo5Yrrv4ol3C/pybWYqDQ4vlHajhFt6+jL1TZev00mWJ5SgnA/IT
SrnThV2U8cmawCCDMB6YF9a6BgzE9Mv7SJygLKFClJqaKs9TP7iMJcjzvsavn87xpyJEylRMDmLc
FB2oaXr3xJge9NiH7/EwCQZj9eybixbb5Fkj5nAZLVs+5fZqwi7T0H2I5qxstp7l5Ge7xzsOT9GL
vuJQcJZHidjkclP7OsPrEDCQ5F3mco+q30U7xqI9MdpIsrV1/QUsCyBDR+8MZsYXzraPMNgSBg6o
NEwsxq5kjl+nOTidpOWfjTDkaFtjpT9a6TDkHxBRYRdpq+2PKKvMUoPBoveG0f07Q6t5P/rSfelj
v3cP+WDp1zEOFYzTueYqha6q6e1j1rhs2ygJrrPS621CvkbxX6e14k43IQwkWhyqlyCcs5csqbhR
YRiFT040sXpFfQEtMA0SA5FDSvWuaRLnWs3VssmkNZArnMP6Lp27WOyTQaYsCUkx8cfDvnwP8w67
i6md9kQuYR4ueld036VLpUM11uYeJ+wIMY6QfDm0RPPHpu68fUgB82uv8Itty7pbjoV2GvioYgmn
bTuiiW3cPA5g/S6D80GBekzndcxjqPRX10FfWMmy86D6PevWIgmruDGJDXjl+CDCrvksDP0MnGA7
ZnnD1EGxatj1b8WiDOeRgcqBfRxrUZMud5rvKprFu4254QnMPBOnhu7yZpsZn4K+IqLqbhcOjIEO
6QSymK9iPX4CGPcYhFMHqzc907YHUYb9fSL9KrvU/JGHcmRPsEH5scxR+H3BKjkGJXFwzZQh86Ll
Q1Z+cz9b+Di2FEqUL7Jxu2+mtJfbwhNr3Y/lt/SoMwF+Av/Xc7KFmw/1hywDoGvMCCBmcHrmWEUC
mjf6ZaEyN5a+eA9qiWcBl1n2zdJ4h1hoZSUgyPgaqA3RcFhHk3ePL4RDjuhDrYE1+stbtDQd87Yo
rDlA92auj9pty+eJXTs1FHVVf1rDQHO8TlT3YOiKB7201A0YGp60yb4sa/uzky0133K2R3pi3CSg
ajzD8L6fZpooNssygh9dgHhfZ56xxh2RLetLSeYbvt9itVArSjTVjYkmXeBbsKb/w92ZLNeNbFn2
V8pyjmeAozerqsHt2feUqAlMEiW0jtYBOPD1tcB4kY+80iNTlqPKSVhEUCI6B9z9nL3XhuWVFxhV
lJrYNblRa8AaHGlNrlUR2Du2tkwXyZjFyGVF4d7aKAxRv7CEJ3Xcx2NnkZDFVkzV2F3RyEp1oHNe
NltDtPXJ0A9TvJtUbI1s4jzrRKLas3Z0VZUmH0hl6FcGEZIGSQMnWaFXyh4NDBn+ys+c5MZnXWqt
DJds5607j129aZoA1FZlyxINI/lN4J7bfP4R2F0P8IlUFRbxBEfcBom5oIdJPIT/in4037l1Oz54
SLpw0oRcJivosrmx5jTGqDFSMT0Qr+qTvwIZ8oYovNBZz7oz8ZPkyQArNBGUiEm+QV7sjx2fc8Ag
Dfsxco4QKgDRh8P8KUILRkZZxQy1i4tI9LvOivKv7xe1FjX624on0W0Lgg91LRVPirxvS2he5Xg1
rXOMD6U2b2e3RlFE1QdCZ1hB6bLBdCsqhXhAyIC5JJoj3vWDMO4z9o0XZIAl1u79M/qlBMsJIWlf
GC5QXGzvqC6Zhi4pQ4sTAx3t05BmPetxXBNVH5N6NM/m9R8fznHhy1j4jhATWkcF7jxuWq/X4FxD
NIIbEdEgHigrHIDW/Azc0P6g2LvczjdVV1wBHsU34l0dH/HkkV7SEWUsUtNNN2pOou5rU0Vt8Ihc
sdo6SWJMX8RQ2rRrvEKSZq+8P6+kU3JhNUz9xPEd9+jelqasqB/SOZj4eK8ItgdjqDwThy9ipz+8
rz4mCCE8RgjMRTAIb8fV4GXQ4pdD6RbPWyPtHG81GhJLeeOhAVCyff94vykFLxeFwx91D6LYo+fo
911hukvlXkDMx/OZ6DNeeD7BhvERX+KXQ+G1oGpoW1g5CBt8Eay/qpzb9ui3SVJwqJjgBd9kNVO6
bAfs2XLPXq7qj1qW/7Uoyv/vkrRDenXvNSVb1cPVftuW5K/81ZY0POhQMCpCj0dNTBtWib/7koZt
/UP4Fh2B0IUuwXf2P/uSjliamQwQxBTiL6ro331JEi4ZqVhzXM910LL+WSTl8h796y3nCBZnB6NK
gFJGFn1M/2DZVMy4bfx13OX+JanK6Q3RDA2ZLXF6isGrQgjqkJTYlHl6YfZecvfqXl3/daTXbayj
5s7yItCPxVnjuSYEGT5vb9++sY7TMqGODRfeMh6MTrEOo4PPUUt9MlBZXdWENeMaV116iZDBZ2dC
7WU7BwPLS1j385l2vfpRTt5TlNYsRRptj/dEcaFzM+rCxfJW+ttSo7Z7/9SPWrrLqTMN0X3jvtFu
sayjJkvDvELTl12j501aHiYztbwd8jD2DxMVz88TyikkNNqgHaeiWaQntKqs/GzSAsfs+yfz9mvN
uXgCQom35Jqi3+az8vY2klrQFY3Qeq1dlw19XPaWdyBdCY5GXeVULXI+59naitNwxOhpsiZ6/wSO
DDsvd4MvTIjUP1zotcef0WaaOrlkJIPH1OO8DYee9ZUDr9rcaZDk3+gTuDvfcrJgE+VyrogzGgaS
QEKpzL2uZZqckiBHRJBApYWQ0jCzYluMMVVnJ+3S7kyY4/gRccVaZrE34x+hQMhria/JXe7e0fCj
Xp57FrEmLJaTSKKqnaErkQlBuAUCPerATRVmyakZOYNxLZ0pJBhhIHs0BtFaeZAdKOd1W0UjzduC
s2cDbBA/qB4/uLm/OU2Gmyd4uksXyDuajIMw9VIT3eWaNylHn8Lq887Eg7KrexNHtikaBVhe9JU4
ZLMhkkugS0m2Rw/NZkOYc6NRarUWptiyCcD4dvYo/poA/m24rf22Ab8MQZ+uu+8GjklcLhDlt0OQ
YS6mtgK8HlZu3F4RNlK3a2JplqLhNHoz/m18SXIIHZZHkwxg2QdkMDpGIPxD2dfsoWLUOadzFfXf
ugQHO4VOosIat/iWNdkCzdd5e1u5ioQGz3YJxiuZM8ksMMbI3E4tkkPqRZkcruglRAA2mfSjB/RI
44NP+cddmf2yKfF6sog+WEMcLU65eAqPrEwB/bGJ98Wxu8SfC+AIvU/vBcAOsPZAxP1KmibL5dGU
JONWUYOIdxwJZB0nYX5KggGarWqpYtNuKylriAyB//vjhub80fhekpBtm6UGWUyII44XzQ3GcWpp
GC3RXhf+iVWNzcmIAj0ju6Nqym+ZkGzp0c+V/Vkh1UmZ9lW2zUabKqAKrsPSRPhtDXo88Wtc7mwy
dl3Wto+92Y/3kx1+DkvXPimidKSTK5G9rpWsSdIiMfI8VCWb0hIWly/Kq9RCHbFKBdE9bSDV3jbb
DKxJYN5XQ/lcloAEbL94KOLZu5zaxc5OYSzbGlG1VG1GcLXNuKUtuK4sRwHjIY29LZa0DI9WR11+
0WaLRJVMl/psNFqkzZJw+4No4Wuw0JJnRKdzJoZpovdTc75muCTP+Utu4NBwvgxVP9h2pk6o7BHG
eBFOxRLThUaOdmN/OmkNPCR097GNpm2udX2HueeOerZFWDrWq0Jn84WjiwbMWFQCmYkbgs20F3w1
msJaZ7GdXEQE1cPfj7wvfEpPO5uwWp8W/gE3CTTuUpSnGvADdUJ/Sa9Rlo8e0o0HUKexcD81Hq3j
3Dfu5oxiYpep8qSwpngPAVTuJAFMpCYVgCCIZib2WDyEUZNfiZp+vZWyFQbEAvVatnsjLc+n2PA/
t1IbX1oCgxPGaka/y8zUDIZ79Eb3NPTy/ofum+ZZ4qx0dbdlv5nvu0IX10ag9LYJInmHIP9Liol0
Z/blD1uLptsiByVzWucdJczJ9OYbukPZN7O1asq49DBdajFR9rNTnf/csAe4Dp3e+9TqKPhRtzNY
GaqVIIlVYlw6mYcMurtg3SEc2Z94/lwuIUHjyjXLM+ygFAmpObH55DlsHQc2MFnydoi1L6HhjmPu
ZlRqPInnNjoh/E5W+zGr2sthYDtv+V5L+TCkfzyM5Lh3gQfwuC73YvCSR3uiVFvO9lkWRyN1ndE5
xURgBKtRFs6+HxIIlkNcHOaJCAV262ge6mb4PuRxi5bSLduvgeW238RoCwbo6My7IBXlnauosyhq
CiAKWdlQqCRO9WtY0mPok8VioJAjBF2tPhk+cBEm85SqFboyKmrCMKs1+5XxOsDJCKDYwkzX9AWe
HS93+ow3KS+7Xa49vz1JOp3u+8yhtynTz7Hh2ncBpbGtMeBc4MOaH0ZHNF+SsSquka4CRjbZZFkT
DA5uOv4CiUQi5wN7D3BR4J7yPWokgZOgUBdZuzJELh7cBTKUtDHfck/zyoY0/05k0+eQ2Jr5IqaC
hlbEJGkzSS8KF8Z0mDjhYZHun2EzKdepNp19M/bfanPuHyzBiAViLvTpiKNqNwR0GqSEN1BEI8lc
wxPkJ1AfZoDJewoSd83+0d3OwhpJgMjTm3CIIjrMuXUTIJu4pR9gnIhhLDEEUHdqpQ+fZUzae00N
o9tIH74Fi5pr/it9zIgAOeQ+XKcVUDz/hNZofA9PTX8bKAZ+VhiJIAPBfyDgoa4up8GaD1au+IdO
UO610dQ+W1VOHISfZeWTyqfhMJEaizlsmA5RqynhqIKckJVdtsVDPusbuwAApg1v+hbOsVo3k/om
HfdH2DTwwmrbSM5sgpDuZNvkl73Ihp86bUzWvnZWnRtOjF8wI9ykC2Yo/bPN47PzMRg3dNqgsjDP
PchuRkib9p8dQ1W30pLkIxV2cIrJT6MNWm4Ctrjku8zG+cSXEvQfYsgQ9LwltzqjqhaT477MHs60
j60k3loO1XdLGIDQ5iEdm23XqPJR5IENiAY9vuuTlWRXnXewTNIIRYQLTEXDDdKA7JRKod7TS/Z3
nkvUZqs9c1uPLVXFsu0eo7KOzumOipMpyCakHYurlgDxq05xtJE/DQAMBhDJp4SCDHra+jR693GH
/IcV2PgJ8oi6zFs5uHsP1by7i4rOm4miSpurABnGKm1H1a6kG8c/zLRWw6o2+e7nMr30OjYSo6fC
LUmWyLqJ29Rz8QOd4XAhg5LYRem11302yDXOq2DdeXj5EKY9onkoN26lIni52vvs2PxNisoU6jCv
Q8KJcNOtOzOzUXhOrrWEYd7ErciJSUuSW2sU7UlWRRhzsGBTpKM9lZ4gCTIfGzZm51FFTCHVe4i5
EdJvKpiB2BdofwhZJOLIqrTxvfWHH2kI4CtKRXDKin+CTD/wDz/ii7aEwrabsEwz+vfsA1pMOluS
7Fpc0YG4r7VlkG7SO89GR55KkEgQAo7qhyv8DLullZsZdf/QydLau4Pp3deVK3ZK1/0J0CXxxQ/l
rgt8qs2Jmq0fbh0y/Em4vY7QcO9ZhOon3dfzJU2J/hLPLeqkOO1OvJrG/KqpSRYiB1af2ekMnred
msOgmkVsguqeL4B9RgJ4jJas/jTMYXhq2DGisNFHDlBHDmylhHT2FYZDjFbsumbGyR7NU3nqlPZw
kHow8PkVVcuyQ/yoPWek6zcST7p8W+g5Zuug0cG9a9levG6HAjKTFtZOkmJ+x5tdnM1o27p12+Yg
H1mBQ2Kx8X4bs7OdIPk8gkI0L9Mq958I//bhQUa4FuwoCjHhaIrEQ85GqKEBdm9GVfvYxKb92Rg1
X3mMD+MPi43ptVfOtFVJtY+3jlYAw3ibv4rBuZMBwTE1k5D28btGuW6/9EMR3w2UB3+Oc5X/iMM6
uUnTKN95yvAOAVCIYIX6BhtbTS93TZVXn3ieop1fJ8/Kg1+U50A87QjqXJqGNaG7CQSJ5ZkJJ4b1
P5TMVXlap4fMQyWYZ7wi9mQ2d1VadewsHFYX2gnsFyfSmsYisCZ7SOMbIdoKcq2bp0ARQ3EmREe1
vy4N93sNVvgusgflbIkanR7HocZ/ULPA3xiItGhahRMU6TEDMQQN9W6wXYQOVYpMt5PBcyJcM9gg
q+QLALQCfUlpTtduBdWmS2Vtn04IM64MZBJImMqEkjQvFsCkkLd+1+spOZdDXt32qFNhF5vTc1+5
ZDJoObViR/fSfxLxuESGWJSvVyz/ggcHAQvOMjvMog2DtQc732ZqFxJFrk9pCmTBI9G4EJ6LPmTG
pLzI2z5Szgz5aLcSXhDb8ZBSOdVo3MUa+dDNkNYTrulZeTUpdzHKy1WE3sc70LycrhkdeXweplM8
7rLG88LNaE6DuxMIhCSBaUF16DsVPlhkzD0LWxHCymbvZ9xAdmJtIdWF7uf4Ws4WDqlh4V21CAF7
vjshqa2JTywXwY/lReL3hN0lVvhcmipYwIEDS57Yb56YeZPzmjrwwUyzMF5nOkVG0psO9hazU8wb
dK88MpAJyiastk7Os9DCENhm0P5yxfpmw8xTPckm9vUWx0304LVB1+/QAc41+WlFNW6wBQGW8w2v
Ebs4HIpnNdrBQ0EA4aUeW35xv3So+Z2V8TVi2gKnhOgwB9bgx/e5dqKvOJ58aHy2IfcIXsigLtBp
PoxpPpZ76qr+U5kDq1hrw1Zqb4VT2G5SluUkSJIM/zXMkHMg9mFFSFoGag90hb4yEZJVXX5J1igd
8MlwS/rGKCKDHSbC6laz2GZNEtDEW5kGNqjN2NAzwQAvkvOiGgwcfW5SrJfpulhPYwr2MI/K4MFq
bO2icgxd64wOV417ss/D7EuJ+PacV7k0Tk2THNU9y4N+3pP8WZFyyWHAdoO9K85GxLvZGpEq1voe
091jCk5ErCpUYILPqMF4FSWKY9bujVut4ZUAMnfKGvWizbolBSwl/UcEJ8SsGponusWy5447vwlY
HJejhGsaVSpkVW4W/g34g/QSaCMKyzDjaRWFiQgRZB1ZMWhVLoxeB09JCzNjE/WYq0oPQC0YFujY
iXfdgEQ/JaHSwA5jQaoCpcgNy4oMlAhNIhCU6AGBhuf6jnYbU4P0LHx5rRN+qpdOfVBh+N9WemrP
ekzmXzUf78uqqIefIbVIMN/aqFAzOopPXtLC3MmkZM/ZI8Sp93jVekV6/UwXdw5Qzu04ddvbgVgj
YwSaSUmESoIN+oNS/hE8mYoRgng2FT5Vj6U14xy1KRqaZN0QWaSkNrDnIOOx+0ljxD15Ftb7UGa0
4wq0GkhI+8z7OsANQuk54rtgihahWvsFAJgrQCqGs7UClzw426KdQndeID6ZU9U/9UKDMzXyUZ6Z
U1z7jI4BhFnF8CdHFHiJWA9mU+CZKxxjz6eFmPIAUzcM8mQO1apRyFeW9QJZfqks0DO+X2T4pYZG
LAKlbYqOGFxcrC1H2vamTP3KZA+9mqss/k7IlizXQ9RVP6YRaRynMq5NjHU3iPZZ8DOh56vcmy21
Vm5uXaCPyq6sInUYtbh5Lz84ueOqFCcXhBgkHApnoescn5yJRFzVDau+TuJJiyOLjV9rziH6Y9nI
4XyMg2xfONpMt2rOYFr4RQPz3nAwvH5QIn3bL1zKi7SZQHDRTqN/Fyxthdc+hrgmuzgbkDpZ00RP
l0x1wmH1NvbIh57zzP1gcL5t/vx1OHAnVA1pbFlYlN8ezkEXO6apCc9hcr4qQ9ePJEXP60p54Qet
2d8eKVyY1VZI/MSLG+FVm0nGlZFV8UQEMHpHgiZC87SRybhWmLpPXp7nH7WZ/juEuOVA3yH0tGmc
qO4/0/Q2X9XXN/+xLVWqppv+Rzvd/uj6Qv3f//1XJXT5k//VH/6vHy+/5QPTm1iaLv++v3Rbya9l
yhP565edPP+f/3j5G/90vYXEz5H8EdJAYiIBMfN3d0mY/xAUjBn+gSN8nwL3v7pLAT/iVfBpXGOK
C5YW5N+uN/sfnsXrDCfW82ge0nj9+8r/2c3hpv3bmrAr3o55kvE4h6Us7DHyTVRNy+v5amgURWAU
WULuQoq/pn4SA0VGcr6IayRTyGiaIroSgWlJkrnTBAaiT7mq7pmumLvugxLLyWXrUhj9hm5IhWCg
HWi1Y5wl0aZoUTVuq6Bzw69IaABieTi+myt/thPrfDL1bBxUJjUhzH3cxsl9XkS9cYF61wnjlS2L
qjovPTszbytsBe71UFWWf9KMQt0F/YhVF7n0tU2G43yS9rnzqWqVUW+0rF20HTEBq+yvEG71LHga
dgWlVclvmDAsKLLKLsfoPPLzdjQ3dLe0+WCyTo0um4Dszr0TFkG5s+MQfHftTkwD3KKFmW4m5ZOT
EIu6E2QZ60MJywpOdxbCb5lYyCNy6W0FHlk3SJozFLQ4GqzSy9eBEaB3kN4YG7s49sGulF03xhcF
O9kLaWsKdXjZ6YU1HelDxUhiVJ4uMFkuIf2i1KxuYSbAR5vSTgPxobm/m9qMMC5JNdXZOVmeJhuW
2haYYjtehK4Y3YYClm41fsaAUsNLT1s/3RZxm1ooqQ0bIDvCnh/ppKbHHHBQHIUTIKq0czhs7N0U
uq3OWSX4zO7KiymBp1b8XOL2R+sbkQhNn5y4C6frvmKGKegrxCB2Ge7nCauLTxN6bL8B7usisz0V
MhIsZ+g3nGVGBw0DJU7xkNg5er06KC6gV2DgRxpnn0Ku7r/F9jzhDURvBoa++G66JcuRRpaSCiuT
95Wfu2R6RtOYQzG2evfMzHT2pehaUKB+poldrwmT53JGHfwEbCOILTVi3WBRNopk7xr0+Tf2LLo7
5M2JuW3Dod7DWYRW3uQ2ELSYEXoxG3qgfDwnkIKAXfThys1c0wKu43gUjgSQAjqzkJPnpk6I/HIU
MO2SvemhxZdCnVFIdcu2kcKalQbVp7ZvG9JyA85+FYtaXtkd3VuqI0MOMNr3yssqNZZT1UFPQTIZ
2vuySdPngBxfBWA5Gz6NSQq4XdX2dN93no8MinI1YPGmUcZhSpUroQ+28TPm/OShtWYf/UukRbWP
dEJkix6n+mfTxahfZdRmNyWLH+LTECLeNKWb+SBsHfwBQecVZDVPQ/E0DkPerVhy8gAEyrkzqYiw
hW5sgG+vhJrOVZKTNRumtndjZXn8wHzvgOQHSrNPkN2wOleR/VlM6RQtynlj2JrEjV8VNOWIelTS
/SkTI6Zk2fMzggN9TX/ZH8bz2HfIZC+y6rbtfQDXjt+Jk7wMkeFjGes+Gczj6txv+ukw4C0ykKtF
4QWLKJbbRddkCGtl35pbp8kH4hGlZ17hWovCXaZybEb4o+r+VDQQzVdo/brnejTGH5XdwsouFYiM
a7duyBScLXMCxYJerPlmT13XrSUwg6fKr2fu0TDHJR84o7XWiS3z70EsHb2jml57GDgM/0HpQfpr
wV6gh6BctXLbDFb+YHnGFG2U7OUnHdoD/UE0bN/bciqvA/gK5FW7DbYuPMI2bbk+WQLy2NJ9oeLH
8noKi/reVxSpUJsGZkGEi0h+4uNB5Aaut/rswbfpTtlF0hxgpxOdl3Glgx04lRnRqEcdYttNkRns
FFLXbtV1Nm27IBt5RtSKgwdbGKRmxqiju51rDfJyeVfDXeIO4hAR6e2sYktn103tU3Ox0yK6iQpD
tmvHLpvrRjXxZ0+oir2bE4bxgYMOej2xX41OusRG4u7ywBTBOyHQ3kbYhFE56Da/SnO0/XU78lXb
NLzCRP4kQVbs/BEU6UIWdvWGxILuhhXqAp+JKg9VbOJa4drJTAfFYl0Yp7VT1choym7+7kdx8ECI
lfoxy2AmgEPQq4IZln/psgFahFV5VbTmhnPu3mjM8aaVcX7XhVbQYyNwiEyeQ2tYIr/r6Q6zkJvt
R6qjxSpDH9tuUBdni94PkNNKhCVxO3YVkH+VJ2H5yFMDw+3GVfQcDBkGqsKdYfO3Np9SgOAOrJSm
ZEeVBktShJ5Zo6kxyBJ6Krl5G8+A7reBtFuCGDOnP2HBLqqNJ6bhdmb1CHo+yrp5NbVD/Kkw+/jK
x7LCJlcuFVhJTShYm7qar5xuDE2KNPEIF8Ma5+cijsfT1Kd2SO8XqMUaAIvCB4b++wb2PGYHZlT/
c1Nq+8nyFIEJ9EW6CcklBl6o16HzqS8m69YwSwiNAv/GAnis/cNolRQoa9A3zcYk3AcSqOGRdjmG
kDnIWbbNr6bv0OzqnBHja1BK7xoSLFPM3DdOR9urqMmNBblzbeSczrpFH0MEZyy6x95JxA1d8sDY
MWcR7T7ZqfXAxFTlp+7QC2a1dpi3aZLaBoEVeVSvStn1xFky39YEerVTskEq2PMHBWRxJCq93FJ2
NC5DrBiSzhGJ5WvZ1CM5I9ILftI/opWVNCyHVvbcU0R2ja7/zu+IikXRKJ5iJ0mvafKnNlqIWvB+
JbN1KnUO/iWoE5AnUeCmdyGQi2iBQbbB1mGJ0G4EKuKzKJo8m35KyK4xmYolpdYy828zPp/LRgtY
zk7VOGzEHJ7ips5KdWNhcZlOZW4N+6zABQuR32tInQ0mj+k2ElkF/VYs3YMY37Jlk12/MSy3OS96
zDeryKcIu5bo2RbuSAilv8IYx1qjsx+qPLTmve2LmQKLMmZkoqNeOidTlzhbB5AVgMqaI61RylJO
7J2pnA9VWfty7fHSdJsIrt69l86VvcJCwkpQZ0D82Oqnw5ZlY+qca0GPdOuyV+3JKzIC0uw9lr44
DwbxrTc0gJkwiLBP5XH8ReHebU5zFyU7s3mhYMQGnXGLf5bs8yRAu458d0r7nZVnDvAR2IE3aB/b
GDIaSqQTSd9yOG/nYHmVJqve1EwG2bk1OVQr+3RwzXUVtBNuYppFtyMFwFsvtPMvo0/ZaUViTbZ3
+x6geC2DolundcVolTorp3Xck+Mnd8ICG7YzqxwgFxNp0pw1ckpxWnaBmzwVc2/At3Wm2AtvrL5A
YoDCGr7JGW9pXz4Ow9iOWyxxJnFjrgdG79FcWr7ftEkH/KIS9KrvtRmx9FSMrfJZD5j1tq4tK/up
r6QST692Lr9Rey0ylX+pbdgNOAhYuPcuuxUErMcyligThldnZPpIfgxLOEfMCtb1+/tHORJmvRwG
zKdvQrHki0xZ4u2mI2zrsmO1l29qBz8DC4dC31m+4vPImjEjz8ASZEwjU8/Wk81az2wRFkV+2t7/
+Wb1f6Ym0mGf9++3rKQ9FD9eb1iXP/63HNL7B9JXSjJwidh2/kVoMWgK/MNx+J+OjQ7XfUEn/xPR
YlgEs7PDBaOKxpod7UIP/+du1XC9f/CHQ35o8sBJbv8jSMvbOgb7FZSISwDXC0qdfzmqmCA/sTPD
0jNwJW2Chxoj9GtfRCkr6yGJs+rbq5vym7dhKQ7+620ApMeGGMEbgfM28wGi9rfD1CGaspnDHMXT
7uoqXO8viVP+QAD08jveO8ZyDq/236zZLDPDKEdJGlsE1S3JjnEmdU9g0lw2TPANw+AQ+ne0rtcY
mVYG0RQRmSo4w1a2c5rj7OrZkf+3Lv1FFfrqtBZIHmkJnJZcfUnW92p1SZzJB+W2F+3eO9d+zN6d
vL/vb7e9+Xxxf51truf1EzFpHxRAP3iOghLM63uMk9+pPZfnmK8+fyEz/jxanb5/u6xl5L13KUel
wxRGhIzYU536q6t4dfvp/PLu5qPLOPps/jIejxX/jYOeyp24jrNwZW3ukw0Xgr3+g8fydg7wGPIi
QKlq8pJZvM3hUUWojqNZy9BX+wXhwW6wCU4atEjX79+xo1f55Sie5SBGhfcEcunoVa7ZregibJCZ
zX7/pNm3Po7hqPB4NeYHj/9tictzFtEydieYyT5xkL9UP/PJyebccyU8Ogs8vTkSqTSQgCPZkYEx
9dMPdMf28R1cDrjcRc80ATkhOnw73iIUpgJtIwdk10a9wfG2TklwT+Xm/sYeA1KCht7dK9ZG20Q1
/pnrtvUBNHKwZs/Z7OJcjV/r2mzrtaK0sY7qMthgQNW0U1I9U3yLslvDk+BBXBlesMEhyJ7V/gGk
ZICibVDbtBv8EzhD8gwSe7PFv2FDwcNWDV7DvfSWLFjiP4ttPUh39/6T/eXqeahM6ng2cG0gdz56
FSol0an0YbyjCWnuwqIodujBhj89CssU7jIie4rnSPOPxg9dQDvK0c3uJpZNa+SklM6Mvv3gKMej
FKPoywLFY2WEUPN4BpixnQlwCs5OKYLvauqdp0Xjjnc9pLLD+7ftN4diJ4OQns4D06l/9NqJPJLY
YnHSTrFfbtA95g9UVPttALTq9s8PxVSOPSF0XUbq0bxWySmoUkSSu9mK3W1D/RYneJnsEpGEf/gx
QdLKU4J1hCaaBeXxq5CJcq6jNPF2sCfQgeH63qgCfcX7F/RWROs5NqIddlsuSwIHO5S7/PzVbBV1
FIHVGPYH4jjFz7K2ZrIKCif9WUQU9LZz59d3YTeExQez5HKjXn31kSuaHDpYklmpx7vh8kxfHdcE
LNhQukOHGMdLr28oWvKA8jHflWaaflKu3z6lrKngJINR/WjtcPxd48PGkgv5G0s1Pjm/dHWkSGqK
YAUiN7Mh9SuuLBfCd+WDuWypHoghjK0/vNOoPWkhQqHHTUdn9XgFFmBOxyFOON2AAuTABzf+XHtL
PQUf9dmMk5RI5kp98GocP14H80ZAp4R4gKVhER59T7Oq0f5M2slB6crPN5EaCHMyh2EOtlQNPQsv
f2w8xU2FNeD9gXX8LVuOjLyXzQ52Rq56eQSvHrArMcTbLuoOWS5OftOtLpoKpeT7Rzl+9V+Osrj5
mHaXvuPR9Vk02glDiwCmqk6ekR6Jkh5K+C7vtPHBBf16qMWrhwGWHGELW8XRq98HCy9GKCgkJgqX
yrWTs8CG/VUStPdBZ/fXe+fziXFxuLmuRwbw0VWx9aX653oTLOeovXSjot2bdag/WHn97ih4Aj1M
DcAlWUm8fUIwAs3Yl910sORk7AjbaQ8Gsvn3H9BvDoL7ibr+4p6hQXz0bR7nfoyCIh8PxGsPTKHV
kg3pWur5/cP8Os45BtsMQp3gYXrLPur1aKsCrRvHKsaDwVt41RFughi4HHYNkp/begrmNfue6fv7
B11+6ZtvGI4QYFe0vplRmXeOhrjlFnUMvkcfvNKJb7xcGVvSYdpFvtFsGqS6lB6U2AZZ5J0oO60+
eH6/GZCIlliWLXHRzH5Hh8/hJvmgl8ZD56bGFtYbnJ0Rl/SqQGn08P6l/uYx4ubjIFwo7fYXncSr
t5lNjYQ6Y42HuESOBkWFhL4wpnT3wUfyd9dkY46F8scaiKO9fY5R3dkgRMLpoCen/Mod9XFxw7K3
9hUHq07ev6rjvQeyLiY97It0itkSM4TeHq5LewUOqDAOQ4xca5cUXhNc0+uqHmnRGJfzTBH0KZNh
cM8oDm7LtrKDbZOYxNVXfRFmH3zNXmx1b0YUK20mCK48RHCCuuHt+cTayxyYQuYh5j7QZEn1EO4N
v/SLnZgTh7K+mtxumwpWphuGBu20PPGGmvo9zeV9HmlV7gqg8noljTkj0TBTxiPOuOla6NLONn98
/9gZiKXcZTGhokJ5e76I8bNe0m08ZHiInsvIIFAxhRO+Fq4bX4w4FYl0DboLyxDNuY4QOFUQ7y6V
g5Du/VP55QPwskdhPYMnaBk7R2fiq752HQj1B8BP2MJKzP4WcPi9LWX7OaJZcU4TNP1g/PzuoPjr
kIbwgaOLLd5efte0tT82jNbQpWlMuZPEgIyi6oG8gXFb+UJvlXZi909fEq719WGPRsncz8RflMZ0
gImoHunVBZrggA581mDRtvnTeW85mrVgh7m3jM6jaaIekecOkLQP5ZAOJ37m4wKIu4auXCLMj16A
X97/5WCsrj3fZLHCIujtHU0smyAjAvUOc4WuCSZY0e8FCKNrO8X1sMbHcCimYVfXfk7k+1hfOdrb
xiUENjtplzRXglWAboL+NIDYi8P7g2z5+hy/niw2EJEs3yaKW2/PDlWiUYxmRhSVo9x1UnYTtLrY
GFeGUi2SxOKj7cbvBhhLKNOlsE2BOVhu16vPbuRnaYA/zDy4BSiUXJbhRWN3uHEc6CF9azv7avSM
D9yOvz3oYptmmWOydzv6KJqFPRhuIuZDU4woWcqMbG53EM2dDCeCvgc1/czqyvb/fFRTa6BuwtOn
fhgcjWpNI9P3VGoe0jGsEd4mIQHVRTQEzx7P9tP7T/I318gOmD3AYuldIhzf3lhDw9HNfX86wEI0
GEQKqh5BR/3lmHTllvOgrVL33Z+u67ylOwAfweFbgft9OatXj9Mb7KqwW28+mFTVahg8DhoPc8z8
jzgMv0zXLwdCu2gurtrQOfowBUlC0APVXoiIZr9hE5Rj4cNT8P5N/N1RXoSRL3soKzw6itlEvrZI
BTioua0GYoFHeFPMssSAv3+g43In8zRi1EWFvTh0lnXI2xsHiSP8f5ydV2/cSpqG/9ASYA63HdmS
LOd4Q/g4sJhz/PX7lPZi1RTRhDwHGAzGOK6uYoUvvEEJEkXzdQMww9HQ0MUHqyzA9zZBlOHEC2D2
cwHK3EVwsY2k5KTe4AAgagfa5pCqoOCR8sPzG/PyeuPnra0DuQGFMoOYi5f7+tcFHuwe8PqaH6du
iXVXnODlaJsgVF9/FZM5/v9Ai0eO/DINJuCm0CkxMMHvplIAa49V+kHDwmHLM03+7MVtRzVKVclA
NFRp8Em92q2AYrpiQN/TtxQFEQVhKF/tuNUvGABnHzMLz8So1uHfZAbEpdsfXE5kOTSzUcEfg/57
cQVNwZBMqcNdMGVe/slyZ+zT68qDpVq0eB2C/FIfQiWY7gzPKvcgbcot5O/KN4VWbBEbajK4NxZL
DVagqzy7UX07i1M0QVUgZ3dR15TehongykCACEmUgTiaLrff9SrnUzonedI6vhpaJsD0cjwgRpq9
/uUiV6EKxwVLL8haXK4NQOXWGwPHDyzZVvWyASemfoiyX1xESMo1c2B+u/0NV55yoJZUw3nMgROq
i1BeTwpRViJFC1YZnEMdOs0RSyT1rm2bYCMT0p4U8BcbhifS0+X1KkHBi5uVurGV4cNmI57XJr91
r1C+YgYKE6zV2uq9gpOt/aiptZGfXats43MEvQUu0ahbv0BoeOpJT1qblik5o4UUopt8iUOwC6jn
CbKOKIb+D8GxFu6xj432S55HMGHhJ+nRAVR6nALPmIOPha6lXzUlyh5VMTbVN2NOasOHODq+zWxn
kDKYFEoOPaUR+yzCMihPQEilw5yOS9q9SCp8d2YIiYhh9pMT7y03037Xdd/+TUHHFchjAqLYp4Oe
fKkUkSl8yNZxjlHaFB+srgfCEzeKiptO0zj9EYCZ+av33AFzUjUAAgCQkyUZ8PX81iHJhUgi8K36
kKA34CJM23oIS/YxSmEYigdvaWT0xYcYHHZwcIzem3cKVRzrZMS40+xM0iJtl1WujoFZbo4/NEjN
LbbmXf2mHyzpkiqs+geKAQ6/2NGUn01QqO4FxUggIrVnTV/avuw+lW2OIa/RzNonI4qVP3CXzF+C
NKg+aymyjDZgLX2fjDHYljlAWQyJDXId4uzRMt7jJUbLvZ/0ADMqFZoXVqj2h6C0YhVAWxj8EpAz
nV0fB2QdatA7PnPqPxddZwVvUYrjFrXsWK3wFK+zxw5NPgBqlHlGcEbAqOAq5NmPQeVJOsOhRtlt
sLTkCF2/+22qKKH5EDryZJchoa7tLSwugbBp4CCNqszze4H+R753gLSKXVgg5sqr0EF1DDp+0AlN
ERc7s5w87b06DyA5slxa8tj92CACnBpqcFGyeOpxrlHBnAgDMOEe7WvdT2qUPM8j+zzYF3rWGIew
wvNqB8jB+IVEheXtEk1DUC5x6j67A7iX/hyzbvxFKDVfsDiGl4c4dI1mnl7Vxql2x+C/0FWL/0yj
zbQT6sYoKzmBquTHYnKVb0qo2s0hadL6fclzymvaqfwM9hni6WqLDC560TA3FHWkPTQgd4zwIY/F
3//pkUwZmxiHIbau/KsnGxhUCP0y3XgdV6JzMgaDuhlZivWiWUWe4mppq5n0jtr2R5aE+TvDQ03w
4FVZiVA4wujdRgK48kTyNCCT6shoEj729eUdG6VXKUFj+uZg4BoBobnCKHccxbc6HAdEP6w692uo
nYSTfRts5t8yFF9ce5jlgjkhG7GpRi0iMKuoy0nTQtMH/1I5p2aaMWAQ4C7fwU6v7uchLz+EVdj9
NVtjkDq0kfYer0y7ONy+61ceMQ9ECmozABwwgVikDBl6yfmglrrfApd/rCkEwkVLxcYoK0G71HGi
x0qPiHLvIgocp641CiPTfb1R+mKCdJzy+rsqurLIKuJ+ue8gh/0nnKkp/t6e4Nresin6YilKoRQh
lOsPbaKGSbjg6P6UxlWGpLI1nfGZmT9Ypeucx8b+fnu8l1OVdvcebQraQMS+iwUNyiBXNBBh/hxk
bYJ2j4KzZDWAe32ITBPnNqWxELkXM7KeG8fo5dDUuAGwuKSdBn4oiz2FkJwWVXDqLmUCw3zfaxrI
yrjrAx0fBSfvjh2ADziTQnhbmeeyTU+ATw2OKMWiq01qtuzLtJOwzQmZmwvy8SL0e0TdwYRHeBTg
Q0+YfWyROsKFQwFz509uZwz3Yzsb487E3mKL0/QygCFggtoh7YLpyC4LH1g4gP1No+RS1bB1d15T
e/cAPq27vo7cn7e/98v9xVh8bqoL7DFIVNf7qwytKseZNrnkcMqOwoiSI/3h7o0wB+9kuVhM3x5v
5SPLrqKsNFK9ftF+GzIYiQHtMT9KkLat8zrwh2DojmXrjGdsRbVz1ACrvz3oyoJCWVNVlpStTXvz
epKGOgKbsAzP561KwY220Oome0YhF6XZ20O9vJAceEEkEPRPKNVIONbzTBtKjA0orvH8wir1k2J2
yV0bT1s97pWvxl+tI5MpQU72sompIXxWACACY6TGCo9mgO+OGBDuHtSBs6mJjfrBE9zm+r53gINJ
LUcNFSigvdfTwiTTGEbyNerDOtpBqFJz6VHJMKp7fAWM9yCiBxsRJNyi9oMWBME5Fpp4C9zZeRcp
JthSdxhpx8XIpX4KJgdLSK2BLvQGTDrU4ACtgg4RC6t9H6ODGjw6+WR+b4PJ+zyHBH+n2x9pbT+g
eMqNiqSxai8PWIfGKCruievrpVHj5wOqPT+5JM7vqtloX8cZBFgBSZHswLJxLScBMozrtYsmndDd
whJ2VHVoQK0WVOJoeGhf7aYQE8qNx2plcqhlyX0Oc8z1nMVwSuN65awkgV9WHVBddDYyRboS1J/M
NCuUjaO1st9xWGJXaNSV6J8sNgYWzbXiCJwY2wz/xizssRu0s/rd7Q+2Ogq7XQKPOFTLcr9XMwIG
lwH2Hgq8BwVSTfdZHbnQNwZ6GVfB7eYBUl3Zb6XsfP2tEsfsK9ssA392Imc+kI4gFxS46FUgIm+h
R2MPx9IdxUMEzn2r+LD25fjusqPGIaP8cT14yh8pfaPjaqm00ScqDK3+LYmN/LMOW6z8dHtJ1wYD
AQHSCRgEONDFhwsbNxw8+OC+AgVv11exJz1ZKvXSa160cd5Wriuww9QzAF2wM5fX1TzOeWJqk+KH
qYfsVt8i0B/qwwlxkv9Qdew37uCVN4bWtQnoFFMw98UdjJIymsuZpvhwD8RbXa3qgz3b6UOTYKWU
o+d+qTVA4bfX82XlCKQaXXriCFAWGH5dfzxIPe1IkKBwp0BZwipOhTyQVFpjoZ/XjNi1ZIPtQbrJ
h5+KHrhnvUE75tUVdIdringQ9Tc49MuFTlDkzCy7UzA2GTMNUa8A0FgfWsNwQnlxQm3eC8Nm7yKr
9PH29NdOKKkAbzvVHgiUi+3EURR912SKn1azfZ8hmIgx+6Ye4tooxMJ0KcEgMtYiGkZ4f7Zqt+DL
JhNyCwONP+OQd17jbCzk2o4FPEILxKQB8qLuayOomFiBYDoOVasYg7G9F/W/TXiD+zqEXnZ79dYO
IxgSABEAOHlfFwFK60UxFBrXA7PSmNjiFM0RhRp7h3DYPxwO2bUnwgayxsFfDOVatNSRUA38LmmB
juE/0r1XRWZWhwRWG4hhs2R6cYXk0u05riwp4SxIDAJaxzXdxQ6BX4Krycwcu6Btfdq2KRy92f6c
wjncU9TNj7fHW1lTWbE3XYCGPB3L8ayU4j0SN66fwvdAuV2LD5NwDYqcTbPx+Va2JaxvbhrgbPwj
kfnPgz7AAzk6pZXnw6GKHlGtFHedjVPa7QmtJSlE6mTdEp8DFnDxsttSZymH0+U36dzOO6gkmJ53
6HfMR0iBtQJtK4uqy1jlZn+B2tMXR5EbUUWxDi73xq9ZW17yfyqsgCw5IoujGAKNwNNZJyJM0vEe
TTn8giot/OOFVn7YmLjck4voE1EwlJ7xXgRqs4zfFcOLiriOPYyd1PLOpJp2Gic9Frvey8r7tIVl
mYYdUMKmR34MxMzX2pjDM34X80bBdyU+ILDiE2vgsBCSXnxpfAqSrB5lIILiGo1RtygxR677u5CC
KV5HGItFtU2gy8u6pau7tuL0eaTsAAeXt+16l0UgzZwuY2yaS3X8MNij1C/kWzsXvPrGfmNTrw/n
8ZyAmaTWs2hEREZU4pxhEbYqXnkR9mi4B2Ld4d1QTrgrbnzilTebPgShpA2aimd0sZ3iwWxQMTYD
v4mHDEM7ai6wyLAw+WrC+oUfh0O2fqwLZEYQKIvd4IgzR6leMILqvgkM1tBk6VLIZdj0xNByQw3P
NrXtnLuJXg8+PsGAYMvtH712o3EWiaA4jdi3LmolQzB7+DuxLWcHfDoO8cjRGbqBCFU7wYhWvY1F
WhsPQXPCbOAm+Cgv1igPonBUMQ7wvbiu/5Qw9L6rSVJ8B6KXToc87i194+S93O5gzICDk1Dgrqg9
6VM/6xsjpBPgTZu5PjVbyk1QiaJPgRVU6sFw27Y8kFmX+REIkPlxbhpvy+r45b0K2uT/AJY8xgxx
veMxBjW7NnQdxL1C94wUVH7poFVuLOvLjc4owLdBrZG3U2O7HgU3wNpOCpzLUB5KT9rcm4cMO5AT
CMUt74DVCcneOJESPLolVw9bqU4AK3Z8aIXO3gPO75d6323Ev6sTclRJBqOGp7qLSwpkqjo3k+34
wqnxukJTDCE+1bg4GJz8y9oRkRFzalAHlkpAuhFa0VgOdDd4gPYuMnLH0hPjfp6wTr592lZnRYkX
HQLkV7grrj9TnhHzUgB2/FmMXzUzGMBN48aMeeqwccm/PGcw3yRcmsCPutESQRyhZZfM9ugA6Sra
S6Tl7knNEqyvvVyHu2VsFQhWxoOxZoLuBdNJBXSROgRQ6+HjUo7IC1u9K6S+NUKVzTE3mn6v2cPr
7xFUcvWnZdTxR15yuPIkF7yerevT6VPfdXS535NKVc1DgMrnL2QVY30jOVr5dpi5ADEEtCefTv36
24UohCadUrq+wIJzF2F6uKN57xwmXEU3rqy1oSjRk4gR/QHJXTxbTlu0rQJa0p8RgbwTVgvDucOt
LTfzfmOoldNM2RBGhgwGSPzknz+7HROvMhBUZlZGT5m2rbEmG9FN39j3a7vj+Shyws9GMbQYMO/U
uL7luiAwPX2izTn1nyY3av0xs+3j7XO2Oh6tbOTXKWnzol+PNxDITDSw+VbFjHMz5q/vJ3ucduFY
5CcTvYbXlz1cKh40HRB6JwdaevAobu9Q5Ctc3+mD8Og0XneygeLR2MNO9vbcXibpdMw4Z1QHcPB5
QW3prLghLshZyxr5pLakMZaY7Ei8ExCNHgzVL10a7hXlroMV1/rv28MvFO1lKZDxoSfZDsmcpKBc
ry2uk4kw0HD0B0ypSh9pngRh4hkr4CRyEbrPdIj176YKjaOzW+tORSBkoHZj681dSceABvsg4mxj
VVZeeVi6ZBYy9iI6XnzxvJ7irh4Nh1KQNWFjaxfam7gOnJ+IXja4ONAqanau0Xd/tcqi6317UeSc
r4N7Aj4JsmITwLzzFrdfBj7arjyiKLtWUE5OaQvA8VUut0dZuxaI0yQ8TUaZyzqlQJVmjNB28p2k
mh5xj0WQvwe05Y7lr9sjraRpuL8YaIRJghHPiLH4yNgGoBdiuT4oj/4tztb6vNesELOgMU/t72be
oPcQeeFwUVXyX08baHC3qOre/h0r6woZmlqpVBCkarr4GZ0RYZ5eTAiDewKl66Tsd/jEvRqfbzNZ
apWEf3w6ED7Xk61tM9GHWvP8II8j/A0oWAzIYrhtuhFpvEwQGEjK/bm0GXj/F/e6yEIJJQlpFwm1
QKisUVArqdM6+ZKi/x3dDXFavTFQ7d+qp6/chzSY6bOQCYG8dRcDTzVgg7zAA9NOE+2hZbXvMMMM
36DF3O7zybXPt7/b6v7ReLlA9bGq9jLHdAqdGDHRKFyYRv8dF+Hyjd0IVIgNyvliCJDiiIhRIaZ6
5yaJs9OgtVubZ23SFE8pj+gYo0Bzuv6so4lHIf4wFGtqK/k+xkXjnW0ni9EuzQ3TOPJ/zMnGw7Ny
RAnBKdciTCAfhMVCk/sPRubx0Lmt0yGsJKKdUXjlKa6nYmOolRsP9h0wO15vgwKRPDvP3lRVHcbc
mkgs7E6o5l4hMP7ezWlzwR4Ck1wxh9o7ICeusyvA647+7S+8NtHno8s/fza6YU1d3lmCFxYYx+c0
8sw/DU+DtROoqFcb52btGiBjBJsCGpca/OKA6jQfES9VXF/Rh+IxMpPhAbC+vhEyr02JHIrSnuSR
cO1dT0lNTNUuu4nrdUIM2zSicD9OOEqKCq+c26u3NiGaaWTAUvOTPtf1UKYIsQFMibqCLq4uSTBH
Bzc3in8YRepiIHZCJ/f/cH/PvhHejINq5ontC0yxERzOisMcVeXGPlzh3Ui2jSzXg3inM704Z9SU
xxK1PtsvqrSEdac1HxBi9jAANXEgMhN7XwYTylI6ikBNGah4YqjOA3g5+ohmpxxUZdB2jlPVj1kc
FijyxNbGl127d20qfAS5VDioiF8vd9DbfFoBS9WLdaySiixFx+Co5sjvjey2jWVfvfyeD7c4GzBG
8eYIQ9sv+177GbSm8RsSXwyDb3Qqdd+BxETtCAdUx6hS637ANck8jIUblxsdgLUdTY7OPpN9W9LA
63kXpo7Whd3bvjLE7TdPaNEeyFqIIUMuNnbB2o4m8HLpHBGfUOC5HoovL+zcnRDiUhVjHzfqfAgF
MM/b52btSkesV6eIChqXKuL1KCCoh8jlTvOFmBycTFz9YAAWo8xR5O8qsxcbC7iycQyaQRQ7+B5E
3YuNA/OtbEsvsAnr5+4+6BFOqOdMeeSlfXJUy0GNNVsX+8pXA7bNWoJVkB3URY1UTzyU4xQGNXAF
wZ+t1A+o0lm+3lnRBn56dSggGBT/6KI4tpz/sxsC6bY57uMYiwI7AskS6fqjg10FEXsVbzwYK58O
psP/D7XYi0LMPRobgg0Sld6epC069GURnoXbJHtIg+3h9lZZnZoUDaLJButoWfotRyftgBgDai5j
fO9A+b4dKmX4jDnbxkhrM2OXENiRFyGfK3/Js0X0DKOpAHWFl6GI+h2OV9Wxbtz2fkZQbx8DgdkI
rmQMsUg2DB4PQDNkXxzsxSHooWwYQDzCi1E7TnrBRCX/HOeaVuyTwsD82h49pNopYWA1Ehv6fZvg
aH97cVdOuywrebSIgSMBGr+ecitGlffXDS9d2WhHqyT54w2qNk673BLLiT75KFImJnx9MpZ7trCW
nkYIkRkhEU1bPiDr0b+x3dl549S2/RAGGMgdWKEWhdTWCz/cnuHa2GhUkPkQDEBSXCxyB/bcKC2P
dj8SAXgT6IpzCjoh3qXR3N55KoAfN2nUozSsO94eem3nAh2UlGE0JaiAXi9u4BT4dbSj4qtoUh68
btbPmHePh6QYh43v+JTaLJeYp0qSxkAPEltdj9VStcgQvxMX4RQ4U4wTgHq6PzidPHTNAHZcq1A/
3o8lOTPqNY0I7qy0p8XaK2h9IvDamWf8dzCxkiIUOLe4sdOdB8V1k4PlljXyEJqEoDuDWW1xJNbO
ATVU2s1wXAi6F5/I4dCpWT5HF5QfE+9cAcKY94C70/aHHRj6D4z0tO+jYgIKiYTpPiQaGdDb138r
rk7CKyTCXnLFjNRrazPqxMXVsFHwXHy0Jif81WA5sHHLPJXwF5/KpKQrwZ3cMVR/rj9V4uLaUqDu
dxF1K7LfVZhoEQbBDWw7MzEiBWMSPfTuptbLx3OnOrNyKbrBAjxNuzy+hDqmUl8r0xQxup1GPdwH
ed89Ctx00Hk0+tJChTN2JuC5djfd6bFT1h8igjH7j8IhaxGpLDFRmcsp3OLir7yyYBSonumAB+SV
cj2zOIlD1ZwiYDxe2dk7EYWQv6JOqee9yEjwdr2NXeExqoYu3rhiVu5ugnCyRJI1SQtevEr6IG+A
vlF8g9J89ybr3RiPlL6gnFHwZx8aU3TV6x9dbjXssMjcqBRai/diFJFeenGi+KC+MTlp889qiiMX
irkbm3NtXUFjADXhmNCOXNzSqWN1eG8WgZ+m9YhcL/6vYoagelcNTl/v0DHxcjAaBa7hrz4VJiMC
SuRzWlAPrz/opGpt16YDHea0Rd87KZUcrzpbQ2LRGevX97MlwZfoTObcBgCe69ESpRdcBW4AHkNX
5DpS3tOGEi2JhrhifOj41wvfdPH3u1Tz0Ctfbs925R7i/rQxSgapQWt7sYeoRRYakujigsOo0/+G
ntJiWcuG6w+zPsAjAeUe57BJElS5OlgN5U7zmnKrafBUY15eEKSS9CiIS01ATNfrUORIhcyKo/h1
ZSvhG680QvUEI0AgGjIZ5qVAjRayYac0KCIIW82arx4OpCMusWHqnKo+q+MzOs7hnTUqSodbpjI9
jh0NnY10bOWBg+tA/ODYUt3EWzw6IPTw0CjBWSljE96nboexYdrBEXPC7B/OmkvBGmoL5QOEIq/X
xMqGUvXqUPHdaOgsBAuT8IfS97W5D5Ia6aTbO2HtNpHFfzoOoGUh216PliUBcloJeESR2yRdVlVY
O9MVs3EJjTL8iXOUO51uDymP0uKjy1IFIRi3GHfJYoLUsZAzQEvkYk4ajmulU5zmwdaPrx+FlxaM
jMl9CCvxemK2pjTqYNjRRXOC8hJVdrkXKXiy26M8RRvLyXBdsAxPkKelYOJgamPCbR1d8Atq8OWE
9DZSLQDbsaumyQvfdLGKd7AeoJ6y75DXQp/cMhv9ZNZV+kOvYnOLxruyVaVUGW0JaqdACBYTryrd
7WvbjS6ZY8V3KvHoO5wdy7MT5dr327Nf+5KEfTCUZUOOPXu9xnMW11E9M3k9DMczQuflXoPyuLFF
V94Edgl1EEJaKY6wmFCqVolK4S66tB1YZ8Vh4XBQpJtflHDUSlNv32DnWJ7/YW4sJAVLDZbpU0/p
WSSfzj3i7ChnMzcNKyNvMpX4UFRuurGGKwcQ0VQp/MQ1LHun12sYVtjvmglSJeZUk5d4urmvkNV+
zGs18PO2Ff7tea2Oh8gcMAigqoBorsdD7yAsKSmKS2a18QmDasM359I4RJOYvqpjvCUasPLUAEB2
VY4hUTuR4PV4weA2hR2m8YWrBps6EeIYsYviOW73EQ7U2JYleTCevcCNykeaC/1nZF3i10OhoVpL
hU5qacCh3UW8BmTPAZ5fhfyKpjymIrZ2QxzlZ1SURl+t8q33YmWVGY+LR8J3CGgWezZuHQU3kSC8
OOZcd8e+CYx6N3tuJ06EwqPzM8ftm7f19rddOfp0kHWpSWxB5nHlSXq2Zx1jQFc1KMPL1KNqPrdp
eZq4a0/QZbeoKetDUQ8mKNSp/i0iCAL7eBBVwgRzGqMzzoBvK7XULiWyYpd/mBU4DQajFgrA4HpW
8xhraaGT1/YD7No5btL7oArdOyXrhg3CzdqsSI3AhEgK+4urJoFrA0ij9/yhssJ9CAfNp/+W3hHt
bsnLrZVcaYY/Ve3BveArdD0t7IDGiR6lJ4Gy+mNU4xUKvWg49npYIKwvxHHIGpypgyg6VLVQ9xWS
aofbSyu/0uL1Qg6OKjj9JhlrLH5D07hDHau1bCPiTlcUY3+H2oOJED9mEpMZDR9cK/sTxFX/9fbA
Ky8HET4DwoKjKb+Ei8zCKhBppX+Z9EHrI3Jhv3PGYUs/Y32N6V5K8ijeaUsBFuyAi6IhhvGR6KhC
aPKKGRwQ0OUY6lhFfAfVEX/NRlyNdlkI7OiizCKxz2Zi0gC7PePVpabcrMoEQyfqvv7ceKakBJfA
SOux1MOz1zrYkbhT77Z+EVt1gYawa/8RDraouRI200agsnYhSaS7IVucNhKg18OnWtoImt+AmLGA
fRM54fzX9sIZPaEJD4opKL+9erokcSgjo51E2LysCAns8oAt0i4aaloXnv3X0aK3orbfVCH+6Jrx
s8hBfNwecyVQkBkVZ9egccLVdD3HZgDqXicjwNDQKL43QTbtVRdBvnB0qHTO5W81sc3X3xggS4if
pbwpaM3FZ7WNTLSUF6AQePF3ijU4FqHahBzNXG+c1ZWHlPoaoaYMgUB0LWZn15aNKrJJbxg702iv
tDplFLyby3FXVTC1d4XdWv2hEDjvhPXcYB6e1crrEWXov5EnAPSSh2ox3aJOlT6q2MVaqejZzklU
+7FxrAC6i91WxcamXbmOuZukSi1jwuJbPDI9tqbhmPWBHzVxfq465btRxsNp0pJh43RujbR4Y6xm
nHvTJP0foi4FNlKEX2pLxPvI6KuNJVw5iQ5xF5gYvJh5OhePdIaihB4HHUwQ7CtIG4T6QIggTu5U
tHt3bMzz7VOxOjUgMdx/8Osg8l2fitLAwA2dgsA31AQpNySN1e6oN232B3tOfQvkuHYGKaRwFOgt
cCwW4WyUq5XaYMuI67LVhLt2jLL40eMhSA46VpHUEWJdEzskK6Ktru7aRAHMA94gSqaQs7jiPGO0
B4HWiY8LNbZZPAiPOQaze6Mwq+Pr1xTknEYlF5wUhdzrNVXGyOZtgc1TFeF86mhV7hszVH2tc7eK
qGuzorBOb43Ih7qU/PNnMR0GqWqJh7rjJ8WQvstUDYOocnL2/Vzyot2e1sobJQHnyD/RgiVHX0wr
NBNlHjKLzEoEgXrRqyDvTjPJ+R81DYO/FSLKzSEcUuMrAUK6hUhbm6mklyH3YEt002J0jy4ULGjP
8R3Ms9+2mT2eSrzVdhYo6K+3J7o6FHmrjD/QS1vKmzpFJSKLlqVfoHNwqmNjxsM0Su7URv8HlLHj
SZSWHEiWdK6/H/ZdYD4Vhmo8d34obQN5F2Bae4HlGq7q9dZ+WXkmaIuCf6O8CA95CedBOsEKANyB
Mo50qwG9ZM2fK3B4GMcbRfjdzvVG7B09i/9SPCjuvKCbft9eXPkQLYJKrhmUBCEns8TLeH0K23o2
CqAvemlhT9a06QFTt63u/conpOQCLYlJ8h6Zi4vGcNHw0wWA4250ndNQmQIcvD6e4zqxN47Fyo0N
AJ4EhLCNRsaSBo1l2Bx38hNSZcABeojLi2LEiCHl1nzp9dx+/bPHeFS/KQ7Dulo6imDmGgbWAIXO
GlTnfYE1wV1bgkTpVe/P7U+1tojEZgheES0BhFg8522P5gWim+FFWGZSnJwuD8O9loRug197jO39
7eHkCV7uDBmN6/QnZXq6yMKniu4vd53idyAlTmSy4SdrGvG/RtT2EJumeQAaN2wMujpHcjpwWLLr
tXyRKruuGqRP6F1gNX3h4wWP6CjZbyFjtsd/mB/JMI0ZKeb75CD77K5unNGchqaGjDwD6T8kcYMk
r2vVkb2L225W31YNsmGHWICi8W8P/QQOWK6tFDrgigHPBBf4+p7JMCw1WtR//ZoHdvrYeXnxg36G
U+7wpvLGAwV/zHE6PcjT+zlS4oewpaqN0Etifyu03Or31gywfh+4jhgOaFhhva5aQCCgRyhm/D4K
bQ/L69Fyop0iuvpzleaJux+aVkUMqk2UDLu8KfpJxzX+QgyQKyeoOPi7eU4qdgN6CPd1GET/wITh
ciU01NDYREhmsaXgCmfA5CmVlWIIP4OVzPdUXNwvmaI3G8dyrVtBCEUKB3aRjubS9Fqzkkq3AI9f
ihk95jPYbnSeRtcrfjei1e+Tkd7NqZurwDiAaZ/wHYIxZp+cXOSPrlH35fuq65yHzjZK82hbcfQY
4lgpvtzeCSv7HaaxLHZBhycKWmyEkWtFQXVVQaQk+5wkhncupXNeqo7Gxp5bueiJK8HR0XHUyEsW
4Xnbx7oH453jnLQpguQZOm9FGW0tu/yEi50Ng/lpBEIupna9s/EjNL06M9nZeKo/VIWBroAlxY89
jU0X56b5XwmZ+TjaybehFxH6Mtqf22u68gLwEyRZgt4goORFaKl1VJ5yT+EOgU7tK2aSDrsiKucj
sA4NS7083OiDrn5E2aF3oPrKBsb1nJvZToa0QbohAYy8y4M+3ZueEp07JXAPt+e2+hUJY7mTaXEB
WrkeqppHI7Y6Q/Et3FR8dJgmf/BqawOWtraCkqzI7SRN0V7IXtIz7iV04zKkYf4hysbhsbHG6Kdu
BsmnzMzGLQ3ZtWmx/yXeB71NipTX04ryCs+PIVD8JjSnfVODm9ZbIJ63F2/lRUMxhpAVhRmq1UvQ
+OgNGSYtERXXZBT+BPtvj19SfCTgQozXG7uzYdA3eP2gsl0qhYV51ZawioqGRWaGAx1CEaKGrSrB
naE1+ZsUQUmU7fPqg95V7en2oCtxpaSLEG0BiwIIsNgmdVNF9jiiARGKqPyioZN5DNsK8NhsRIdR
qbP7ESLxXow84LhS/wMyHuU9WhYQEWDFLgkPKnI+UjSLE0jL5k3elvlB88o/gUv5SpIhN5b45e7h
ppcyT7J2zxde7J5Ya7VS15vAF7Ojf8K2V0ga4rRxyl/kWxQC0L9iBGTy6BLKX/EsXpj0qq3aoUc/
vmzc93Vfl29B2jaHLu2cxyrD3HceSsBigC9eHT4zNJU5ShAEDQABFhPEdSqI0frv/BHndHU326L6
0QTzPO2c3Aq2GMUrE5WJlv60X0kwF6PFcWurYZz3jJajK5oAYc6OIeN/jVFL+uaqVWeewsZwht0k
LG/r5V4ZnsIgMRF9KGp1yzpSNwujH+j++kRJxr5oqQ/s2tludjnG8Q9NDvKrTFPnTsdf+vapWRsZ
eVoK7AjwoHEkr8VnX9jDRaZHjWvgcg1qdAvK9F7NzQoBuywfztocuvd1XXUHQK3B5fbQT7vn6t1E
jAaXHCrOBEakhIsTi3wSPgieNfjx7PR3Sd2ayWHKkfXTezGfR61RHsq4M757U9fTcIiaU6wawa6y
mxkuPforCIOJX12Qb0mSvCzLy18mddjZ9ISs1iJ3CyfXnKHC4t7S91whVVcoKRKh8Ry+7Z2xsg9a
yWLu57xMpl2FS7W+S/Uhn3f8XXG8gbd4cYVLzR56PfwXJDxoTtefqDAgrIpY7/1uUOwvbo5aUF7O
zhls+Pyp9oTxuTPT4fPtj/PiOQQ4xkVF38WlpEHp+HrQSqE6CEq684e4Q7lXCbz4MqlT/Gk088E4
1mi85htP1YsrjSHhUpF18R/yILkOz7YibnYseVj2vpeXLaD6aDqqVDyPtye2PgrAVynKhNfY4kpr
nFaLCrfhpHup95/hEfq2+hxuPEYvYRdMhr4RJWieP/opi8mUVQSvEd60bw6Oe+5wz64PeWBr71LD
4X868dCqu6HJrcc5Kop3uAsW7oGIzYDlmLbmcHj9rKlcAXyV6gLA8q7XtjJTN6+jpPfrwbXOTT8W
+Ld4W+XwtbX1pJoikEP5/i92ajOVOBmiD+znZaHsyzy295NbOxvx9outSemGejsukNLpBfLS9VwK
B261o1WzJI0n+s7IWxhhbaoWYmd7ha6Q8YyvLhnJMWmModhHr4hb+nrMtixE34Dc9BUC0Xed2TaP
WRkMG3tzdWbsf+ockvezFBjAyc+y+sicCWFQUS1MXPDiLqo+0IfUz1okvC2K9Yvbn8Yu2kQAnbjr
KFItnr1wRA4aAYfJn1MzPnrgUB+cvI4/joYod6MWOmddKyo/bKPwtW0pObLMlnjwWNZlwmJHdBho
0Ku+olTlycyM6L05UaC2PaV9NepAjsXrCqiYOJsL5vrjkdm6Tlsqsw8u0zzWgTc9tLUtPg61mW2x
0F4+HQwm0cTcLPQxX+yUkbaT09qYlQypUn01Bl3cE4+60Skb6t7b9SYCSbu2sdpfQ+iZj27vjW/j
ePSajVfjxVmkNveEnuaHSPG5xT2nKDE4ZrM3/FxJxMEU9OfNrtniabxIA+UoMImfeGCo3SzOhawm
gQ9CSxsD1GqvT+mwH4yx/Bh1Zr4RLrw8HDQyoO7QQAVmBenl+ivyMhojbEiDBnGXnKe5cY9tlkUH
cxLendFa3qsPo5SJkDViNJalCsH1eDwK6FJ3wvR1O22tXVHE6D6GZRgd4xRn1x2QL3UjB11bTZhY
hA6E9BqN4ushi67AHSRDPRvAlTiAKun3qUZLqlAM9X85e6/mqJG/f/sVqUo5nEqasWUDxoAJe6Ja
YFFodSvHV/+/5PuperCY8hS/s62loEcdv+ETrjwI+69/EXuREe41VUBxpNWwiV8ONXuBEpsOdaix
R+99i2pzMqa2/lgFtZJh7a3GWxhjfYLw5PxthidyTSD04g8Iduw9DzFLevhWByHGosmhSc1m0f2L
qrHX3sFSBFhrNbJGXRNNbeem6iS+TlRkEwVc6cfrj+IzpeaPSWDjAA5EQBS6xstJyKU/1s4YBLfT
qPM2OnOxY78GwtXvGEXMwRciO8oZ1ThW3X+ZNjhvtsUu3hlNajWfNxvh+ZM9Nd78bkabfznPQ7tW
n7V58rpEDKtnYF5QZ/KtNHL5sW6oMIRl123v3KkftWidO7G9mRpD/7gA7u5OGs6Y4822puvPoGxQ
WC7S3rTO5ry28YgYgIrmlacuqSusXnf4sUE5i9Axv1vnNOwIZ74a3rwujxqaXGXYDnmrh3kvJyNW
RV99NLYec+EeGc8pNvug/tXbY4XGRdMTbpVSmbibuMXwr1a3Zoo/xkgT32/7/IMr/HUJG1dwprPA
KYr7vRzyw6pSzQj1sSSSQQ28nU+GbBxi4Ma335XBWoovmKNY+pVzeQiHafrQgwM1St2E0hNv18tF
g34LuqIYmmQbhRb347QmuNyMp7m2ZYxSIedzGawrJ/Nwm+6D7lAoIOm4wABFPh6Xss5whZjqZM50
62ylYx0Gy/yXyNjnUYAS7FU1Tj+FjJefZiFBSv0rVUluVHYoiqa5aSwTcQ9Nm67M4qUPok7h7nzp
Hcm9X0W/BduLzLNxM1aGmhb1ozXnAUYPfOcrsdrFYejcMGMwPdGcejnMuPTIauSyTkTbd4/ZLLwE
Ay3tymV24d4kf9QBtzwHTscuUWrOfdUUCgmo1NDCMfDwHxSpcfL98q+Vurg3yQmBuIAJIEPaP/i3
eVv5GGVmELPRrcxv4JS58UY94crqXHjrmDLeVVCSuAceK8pWh2fVRJ2XuKz1uCMcxBwaZ4yB/zc3
mFlgrPn6VXhhndhxOywBxV9qoIdD5XH1K1p6VUINyX/jpGgYD3Z+La++MAoKKFz4FIz3NuXhvq26
ESfNvqpgdQj1DvvDLt5q/xrN8MIFYeLbthPo4WnDNH65RJ7dCtHQ3UhsQ41hNQrjhIbDd28yNnpN
K+onYcbzd2UGD+/ZfnZ3IDaoAHqVhJmHjTEOgwERrKuS2SnUJ8xg+rspxTsUMdqyDsJatDuRdSwA
FCP6Yr0XPg3M/+U3IDK8nwSYUMcMWrPsdbHtpUqQ9PU/UNhbHrBY8sI2S8vILbburaYFbeiupfxa
2V3z9PomujTxaGODNGPykb06XJJNxRs01V2d8N4htbjO1rfUc9twaKYhMjVTvcVziXDmr0fFNn6/
oGmyg1o6LPc2d0sfrG2dbFCSHrNBN29ad+k/9/rivy0b8V8BhuLr62Ne2MhwWAkZPIQmqJodMgqj
VtWwdZNKgrq1Htpaa8Nc06vb10e5sKUoY+8ml5ShAEwc7mi0gkB9tZpKABn4//htWYrT3M6iuVVg
E7NYmpmqsRLKSjcUdYDARtOnXfH4+q84XK77xgYGRlOOOtCOYzjM7zz4wYizcJ2oNO2/pvb0Y1Wr
E2rFaH56faRLs8pwfCxWj0AZDkcoN5oNqzweizZNh3NQZc4ZKw1x8/ooF78H2AdPBZj6PyDUeV/k
nd1tKulLkmw6zV1YW6lHTqZdi3EP6fXz1O2Mbo4jzALrSJ3oHacuFe43iect5ufZqiDujRpn9y3C
rE6fFGY9uUlW5iWSmXhUXWsxHXXF/u8HYBlH2xmlJ+q8L69C+Axp72S6SpyhGNqw1/HrusdFRL6v
Zuo35waU85u+xXog7tLNn+5N6LDaCTfPRZznxVjySHbNVRrAhYWmKLYnczvx6Q9aToCRVab1W4ck
sWt90px6vjOC0bwSexxrcPvXk2AASSWn0kHGHB41quozFvSySzLN1p8CrUsfmk73brTO6KNG2JSo
sAiLMJ8fzvg0BZEplvaTo0lxJRe/sOVQ2AAbRqoFBOAIJi+WsTOHPOsSuv/qHd616gtFiBbttGy6
srsvTe3eBeYEwRJg071c8bIptsUo3TYZ6ZicJoWKAEHXXzb4uAngqZC0UdtkjnHjfTkKnMdUI40V
ie4pNBsr7mW+Zg6mPiy4svTdNKN/n5np/JdGos8jc+8SqdBmAy56CCgrRZWubGHrUA3LPlgDPEfY
auMVNuWRw/88DM85pTEuXxQ/D5FK2qje9PK+TFSzWgu5hc67tdqZpP20gPc76TJdk6arNy/M/TL4
YfHspiHYC728T/Ni71wMQoR6h/teuLhW/81YITKcsU/KP/VdIxQCHaK4hjD/Y/lZGGg9mBzuzxN9
wZcLkwbdoHxDlEnvemOoIImFam2vRfV/nqx9GPAlaLgANaHY9XIYWWUF4UxaJNnUEs2vEsB36HQy
aN5NQs7pk5kPm343z2ZvnSd9KgAOS0dpJwrRm/BD9ANKM/nLe53fRMizxx5UTvjPl7/JHieVY6gi
ElQRlvvSVUWy1BU2fJUMrmSDf5znfSiif/tZmh8k/8uhtIAWpAw2kViIUN9ufW6GSy2822Krnv7+
o56vbwrdAGyPNpKZrJtyyoaSgybdcLC6IanSxYLyXGmn14c6evk873kEK0DbUQsG+304WhM6pRm+
QSLhfTd/1jZdGBg+VvCkQXxZ8Tit5D8tE/NPWeqivHMhwfmhgVfSN7hAXRW13Whb9MqENr51msl5
HKibaSevKrw6WkxffdfT1DbCqV+sz7WP6WRoVpIiw5xZ67WvubREe+cYGQsqXHh4v1wiswV8TAOv
TLwZXyJwlxRE9K6NJsr2VwLQS2eOF3anYwG9ArX9cih89XIF1rNM7AKvv21cizdAgK51lC6NAmMW
B2UakoCPD3uOOswQVJ5XJm4Z+CD0kAGpi9WNX98El0bZC4IgEQmNYJm9/JYeTSaUSMYiceTqxMAP
rLNv+3/pi7DvNOq3sKpIpi9UUwog9nmNcV2Cdnv2fvHR4sWdRF65xC98C6PQh0Nsk5rRsbq3au6s
rDFjFH3tTrA0xBl1aOtKlHFho1GL2oWKnpOP4yidFtRrScaZwMZdvZO3+96H6eL7KkT5zi/Pry/Q
vpl+K1k+Tx2lr70bjNkJAjMvF0jIHOG1YSsT2s3r7Tj5VGuNCiJRgB/ql8XIkQLWS+tfvSqvRbP7
P30cmguPsBntd6hg+0z8VvqoaPtZSNiLJNcneWMtPVfQzjv/MBil+piLsjDvWrv/y0r1/sWUqAhm
qDfv2JrDve6mjlCqC0QyKVmvZ4I9vwOXWI1+4gZCZFiFtd1jD5hqPK3rZlnnlQLHNdT6hWUGLkso
zSrTCTyG8sgQz2hOOhgBzo61AkJVrRMWCPqCKqWG/PcPDKRVYIuUb3lljt0xvOx7L3eUSmqc6czQ
wIL3Q+u32c/FWt1rIdWFdX0x2H6OfltXYaet43QpWcoo5L3ml1mMOrYe9uWTVupf69Spr2zi/a46
7CSyuz10JIbDtOCwpGMxzG3Q2CJx0GmdQlGV86deofGJ1W2h+7vGiFzevn5w/syF2EdE4LsoG1hc
9I1efmbdI6I3YS2dSL/dHlFXzlDFWdZbtJdwq3XVfJ4wS42X0jVws6unqMza7gRQsPver+oaZP+P
3H7/NfRdKFGBzkME4uWv6XPP3StCZVIHnRV3VtZqMJ8M2lsLrrdvjXyZPyvggL8QAPZ+trrz8/Xp
uLTovFjE8GhroHNxyI3YvcXSmz6BhVMy4fo03i2B37wZs7yMU/Km84hh9vr3TyXlqT03IUcB8HN4
Kh1dF8rVapFg/rw9DjVgp1bX/O+vf9ul7YVqHLkW4DXqf4eLqjM3rKMHApkt97Wzwg/3DNC5/djR
2/4g8IOOXx/v0t1AwX6XqOW8Ir/yci3dgSi3DzTm0qLGN21LfXKyEWMKV16T5L44FMD93SiTrXc0
itAXd0EuX4rE7UwndNrle2MbW7TioXLlXds34PGM8mZy3+3dY1gsLz+q7AtNq4DDJ/lYqje6p813
KfWM29en7sJzZj1j40GgccX/ofOjd/3ozeQruHdv04NK+2wJl6DY2lOBFneH72pmmXGQLq13p/I6
//X6+M8J0eEzbcLd3S1zl7U/QuY3u/e8fiOUF8pHf27S8zWpcZX14srOh0eOg7Ziej0Gzb1lFF71
RbU1xq4+Nc05LLQV+elwCLz6aS1KFEdxF+/6aHNKW50U7nbuOWgC45oFz4W14UfvGoz78iBb+HJt
ALQqK+84Rn1PgiOqQt5T57hyii4NwtJTvsJYkQD6sAF8ZXgasJAs8fFFvUlzMYZDYWVXSiMXzure
DNjZyQQz7OiXn+KBZMM3fsoSra7beCgQ5huWbH3ra9s3iyb/6cp67xWv43pTGTd35hLYa/1QEaO6
VYAOQmdDTzsvCTCQuVWLZT9MLlIRTrBsvxB80t2wwPvsXWUhuRWjl+g+vv4zLhxjuiyQCFH6INs6
3hi1qWw/c0qIGqu9nmYfE5FdNC1Oh369cjldmmA0oYB3IqVCFfLw7FXYhs1051A+XAztZnSH9GPb
T+ofb0QKrhCaeU2Q/fKA8Pi5eunuH3EaKbNlywyvwdkYvTirrXeZYZN92f10t21ac+X7Lm1T8jwI
9TtJjED/5QbapNDHSYcdkOp6HxeWk8UNBhVX7qlLowDMAg3Jk03X9BCxwA5CNtRH4qO3qiGyNSFv
vBp5lte3xYVHGRzu/z/K4VzjEldt9oLamKXZTdRks/ndmVrjvpcd+s9rT8Df9tfC+oufRh2Pohqr
RSbzcgJdd1vyaT8RWdV1oeCI3tBRuGZSd+GiJ97j1KHDRAhwlPGqinypkFDPktSzkMcXhnaCWlqc
QRmYd9Lt8pvMr/Q4q9biCob90n58ThyAQRG8H/3+Rn0woVlw1sZlLeBZZOIGx3kjDASfO0/SufJw
PlNfDlcMzQUUtJ4bxEDOXk5ok+LQMddTngyyrR8td8vtEBBH7sSgh9RHY06n+q2f6i4oEX7u7Txu
E/0Ue17v3HUznbM1Cr+MFSKxzr9lKS0JuqrM19gd5GSF+iqyNBpKtdjRuJgGwGTDyrOTGxSWoI3g
WxRh4c5poZKloUU1X4xm7i68c650WZ8Dr9S6uzb1rSHslqq0Yll6nXjK5qD2zp2x1MWVM3phXz9r
ilIz3p1ej1CqAFwrKauHpJO9ao92b/hnQZH0vGZYUKEQUQG9Wa8R7y4OSkeWPJm7iOvz5TIM9MKq
0vHzZDbM9CTmbYrGLncSBDe8eKqd4Tagihm+foIvXOxE05ScKMICvztK3Hq926aa1sMi4v181wh3
IJT3xs/aFFjn/2EooChoPBIGEMK//D50ONzJ399nVRT+eXTTKpSazN757fTzfxiJIv8O7N1ht4cN
XapAOrJBtcl32naMjKKym7Boa/lNYp93DQR74aaA1UJMACOdHsNRuiBrWq+tK+RzC6Nla4p8wHEo
1x7k0k4Ma9R+hOYPN3E6dv9DdAC+h9xwB8f9KX2xLlneDCLPk34Yxze2r4mzhzs2LuV+5n7sZyTA
To7cNhnZaW//g395+6bdpLzWuLtwZ+1BEVkSiGObHPHl2sIiULOzoNLcixEGZ+n9lJbZo1IjHHJF
1/sfdi09XornPABoSx0WuKpn20zr3fN5r//F9TIWsNKG/PsAOveaWt6F94YXgIbyc9htHAtmS73h
/VA32m0h5zmCF9bdrULXk7/fs/T/nq2LwDYfM81Vtu7oVJBMl6bop9gBQ3O7CkhF4UQU++31wS5d
NZAkwBhD4Gbv7H/+WwUln3W3rk34blMHzzjMapXddPWwRH1qrIlBhh1nI0yeK8t2aVggxrR7YHQ7
ECRfDtvY3gIKBDY3iY3V3gGs8hI5jfm/Xm20aCg0beBETiU9/coTd2kJaYFQvEEPkLT38L1to/HU
V2OWlEXJUZB2AFjdvTbKpc/DO4iYixoFyK7DBZfCcSErITXolDbSJnexrL3poHGd/cka7gf6FVgF
W7lz8/pqXrjDUeME9ADMEKmW42oGM2WwXOlsUKc07vK8Lk7Cmr0wJXm4soJHn4+9uLmzvujVUe6j
rrjP9G87Bx2tbQ3KqUimHGfwG1OmQxtLVaVbNM5mp31OZ6d1z5Y0ZXGrXEdro1T14BbMLQW4oJe6
/1H3AXqekS2sb8Uop6dK9qV7Lp3U0a+EUpdm5vdfu//5b7+209ayGnoJBBUEJMDrCWWueTBDYBZ/
aUf9fxMD7wiW+K5fc6yAVn3JBqSbTaVomz7py1ZHtaLJbGl9+1CPjR33wzBeWfn9njtEblQIQSM/
p4Z/CPmh3d21dUfI4KmgfBxmYw1dzcijEfvWyHcrLaY0Y39jefR4GgN5JSu8cOtzmrl+96qoxW94
Ob1TnbvDXGZ54prKUnHWVXSXfWeQ5k22INwfrro3XssPLzy3uwAaSc0eT4LveTmoRG0JmBxq64Fm
FvfGWPdnbOFFuGmVwSaiGGxgEQaQK/9LCsjzElNdYEjuaZD2hwBtyZpSmCDkEq1J3Yfa0xtag7kR
mWXnXVnYSzPL4XJJ3LiZOG4vP9JbXZBUcu+alOme5LSWcSNdYd64DTXOTG+3Kyfl0qxSXSUN2NER
JN4vByxHWVrgt8okz6bsy9yLBuRwW546x1i9u6IfgzrkygzOhPqavDL48+cc9zFOhsb/J2h6vMGc
0Ujpf7fM7JiXI3RKDRv3SlHcurN61MJPWVlPdEanLI+tYRjqEz1M3Qw7y1cPWt7PT1mnAVoUmdmr
B4iYnUM2aqR3HgUR8ZimxfDYNpX60nb9podN4zfbufOdWl05ERceGqpc1ObYJ7u45r6uv104S5e3
NtqOedI25fKACaGRhSMWNefXb/xLwyDiRk2NV5TTsK/mb8NAvxEouVV5oiZtfeOPYO+V7eVXRrlw
e5L6QAhkC6LQcaRUur2zje7syqRx7GmLrawJkO3VGqDeNgXkf17/pgs7EBQETycsK67PY2GtLSqz
W4IW6NcUCCtUPD9ubMmxNM5Dls930GYWLSwnrbypTbw9T68P/9xgP+zBHabD5+6iDX+4J0943iAX
T1cptXo/O6d9gxM545gfC2nPY+TmjcpCTsnAKTTmwI4ziKUJrr0TjAnTKbczs1hU8Vqu408LPa8t
shezq2692uPvL1LDQGEM/LS/qbdseZzh48wPtp5n88fBdTMR2QpJ/mhs00y7Q6C05b2cxurezkb1
iM3a1v79AmNYsRdlES+Go3Q49Ah/yNEbLZlMRll19AVTeZtmS9UBiO3tq7HDHt4dZ3hXACBRAWJI
1/7lrt0qNUx4jzHDxWT4ETyMyohGqXcyVA6+91T3dEEvb8OeOHQzr9AjgIa9H2pTZ4w0Dyx07uZN
Nn9pSL9f7ARt3OnwCqCCHktySjfktkwAsFXps+Z6M561Ze1Dp6r+UjvweahdggQZcfDegGRezsFg
13mOE0OVIDxpnKHpDD9SmapoNDf16/UdfeH40qmADwY0lVj7WDnO9tZ7g85Jog+1f16F5cYDxeTI
FerT6yNdOrq8ihaQQaptwTHfnlMxiq2XVUJJ7J9KFv4pQM0v1KlMP9rBPEXosYp4Npry2+sDX7gH
d605RkS0DBj5YTbTAayodJjNuh6ak7Wu3tsVgNffN7cJsAg4gMwAz/EPUWTV25Xqu57tgYPU7Sa0
5pQvWBBpo3FN5fpCCsFQhFOUHXd9zsOJLAY9lYZe8kF+lt/lclZR55IOFuNq8OZpeVQ1ev30+ixe
2CgBsRQdLT4RGNUhLUsH+jbOBJeiWLsepFaf3pcGHlK1V1xBuBzJpvv2Z73Qnd/jGtoahwUbCjPo
DMMAfLLlpZ7Y24ZL5TT6+tdAlE0N+2tZm6i1FqD/W1kvy7sJTKz7Mct8M72SFF7KZXapGVo5vG+k
Cfti/PaKDmsn9azWYXfodvEj1agvYnWbl58Mt6oAH3uu/AR7muJYW45l90FbG1gYHQG3G46OXTyY
AxbDNxOsmHvAaJhsNnOW2WGVTvIvhdD+b+I80MEghGk7HqPewrOnsRS0/XBFSG+kubhhrYvttnas
Laok6UVaLNMVzvOFc024u6vSkruQWB4ubL+pZz31JpGMXmV9QzfT/rRm6xajsjHcpJXT3Ut6cbxv
upO8viUvjYyiBZnUvim941ORG+2q8JkUiemteR2u9aonBlYBQVwhrN3G3OdVRUY1oqg35f7YXdkb
l47EXvWnKL6zNI49BnZkNXFEq0RmnuaFmLyaX4vMbs3zlHbaNcPYC9fYzgMheySN5yZzX25E8nqZ
1w3vD7BEL+7HHiVEZOXi1+f00jdRzQYItdOZuKlfjpIRo1AuHBmlMrxHgCdWmOurOmU8i6fXh9p/
8OGlRy0aEQ7qvED/jqg8nMJEqw0ujCYnFTe9lF4RWUvufVnEnFv0bEb19PqIf37cTh6nnwb4iErd
0QcMZjB09aCUiQLurKIl1+gkwPGkUdERV14Z7cLVQanXBNJAigbf7ahCo2xKkFrK1eFPPiLNY13u
0rxqzh8yENTLjS17v40GCGPNY1DPeRamaQC0fe0cbb1xeYfXsPDGLT3NTVCXJ7e1Z3VqlTmkoXSs
1v7rBaEmsYvA0sGlkXw8yWaPgoZCZzNxQGadimBx7hzRYNTqm+JhCIbtyngXlgPeANc8PVVof8cC
LVi/hkpPXSZpV1oRUUcXlT7K/MqavNvXV/4CIoL7ibR1x4ASwf+xr4cWlyVjqBImYO1jjeDajOgt
qZumA6kWBaMuRZhWfVvfbF5XEMpn3QBqo64EioyqbQTcY5m79zkaQiKULa3u2MzmOYup97tzPJUz
b/CVn72n8C/PyF4jRNUZZUue+iOQY0HRcu4ankKpl2Ai55TbELafublRlzr2f2SnAZxhGXDpCM8u
P0oh5PrGVdUuc0sOfK0E8OehRQOFAwROh+oeVqcv7wemcMSSih80G3XzySg0N7TmIDhNELKfmnH5
8voEXBgOQAGUmj2qok19aBkUmj7P1VRUkKem+SZH9/ndWG7gqwKXypG9ldcyvD/fFE4r+QctSvoR
qCu+/L7SHpSlCQcoUjEUH+YciLgh1jSGVhWcygY33M1tiydUo8srYc+f9zs4a651xNb22/14W0DO
qKF9iylphN6eNr+vok6Z3pU3kxR5f5APe2pvV5PKcQUC9z/MqSuLVJ9EFSR91ln52YVZk71Tq+ec
AmPV8lDO2CxHM3Yp34xhrvtT7iy9F6OJMa2h9LXpJ/4ZJF8wud2vw+JkD01agStx2h7bv86QU/uG
LtTQR7Na1hpcQZdnYIvMDMDNmiI21mbDMr3vZ1UBSdmwB48WkVb4oHIIO4TDveDfTq+0r3bryPdS
DG5GwdBMv/pZlm+hWxFBxUAxtV8bymJrrLapfmfIbPh3XZdKvgm2ZfnhGNNUwlRxJhVZAspGxKfk
VYjGHCp5gNj6z12w6Hm4UIB1zu3g5Gu0Bd4q3qMUVn3SlRRfvdKsvxrLVnY3uVn1n3OfCvrJKLZt
C6tungcZjqkQ/yGKktfJSBVKC/2gyuewcXCX/DinasCHAY6csG/m2aVdE2jj2vybFRbVyHVtnQ+a
XvvfizlonVOBQtB8Y+KaJdDJEEP3Rmj0ZN9IKFxZPDpLJe5Hqa36PUB2y/o+VQFujjB+5u3HpDcC
fam2MoHQG5tKoyJYK2oOrkajr+MSeV+ptP0oHS3NJsg7S6D/3JY2UHilt7P1trRqyrjYdS66yZXs
aYoUH8tdwLo/TT8f3QhAmFoIbS3nJz0M5d6TrK83Yt3aPhpBg3q3C7Wt6bbyp+pnnprjVzrTRCgS
pMfTqKMJcUvZIJ9CkKezisthNZcQTUEPzxd4AA12XfncRkCnsl++aiw7QiKg3MJRyeqfes1mSL4y
m2mPtL7/AUVhowKaJvMvaG83LbS3rvo2oFZaRabfE36vFvkFuDvAhCc8HGQbAjIwtlBuFe9+1alA
hA7M6Z9phuBYZBhAbqAIZGsWg50LqphAafmMI7nxjhby8A1sw6BOedOL7jRV2dwRNfjTGLrItleR
H6DsG3XO1v+iCePEE3iax7UPVBEW6+C+0dToA//zaHbK2hBGRKNGRGXauGM0BXnxqPUdIr8OQsZj
CN17vBelX9UY3tXd56wV1X3p8FxpSjbfV8uVwY0pVqOJe/hkVRSgOfxYDLVbhpoypyVi+4sSR08q
1GG3Od5/xmSlXzcsw+7qcimWE0wfjIqUXllVPOhbar3J29aE8CIa+y6nMl6HejP392OB9lUovCx9
NDa9+BqMZIHofBTZx1qk5Sfdabd/cq3st8gpcmONSjPNfmBik2M0ak5VEQmkErJQwxNpjVPhKf+2
MYbls2W21vugAY4WFnUmPi9ic56CzB7naGtX990oQbvGeeHPP2pbW81wnGoqpZ3v1znkrNGCAt43
JcrZHi7qcV5P6xgG9TZp/P+R25qIP0Wwvy4fAL9lBl9WeG0Zj33ttLG19sX6AyohR7kPCieP6823
q1ttaO03kubcw5bmQSxhKiNVgz/qGoJ/tLcI/d2pjmtqKTKUqNVFsurnD5rldriijb79oC+i/IYu
fVrGQaWqFj/HIdXCCZvUr17riV+oPBPrZTutDiuazBvYhQpX8hXT68hZi/FLnlV9FrVLJrcQGwkO
yNQtAzrQjmq/Cwe/ojDlMpNx31IqPA+563529XL+1bt+9dlSo1hOgzsNThT0bv7eQcEsuwFjDzlp
Ve2YxXnVOXspjfg8JtAPDIKbLO3DOdPMG7sXMjtbNe2qcMr67u0iTF1w08n5KTVNal7Krpm22iut
H4VeZPlp7dq1Pwux+lR06PN8szZV5rFPhQwfSVjRT72Wp2MkC9f5Qi2vG06llnV1CFd0+6Wpod5Z
hYu/hZuhrV/wL1ZdFGSavO1s8udoboWB6ABKpCJ22TNBaGiNeg/lsPwKkgMk3tQP0xIGgT78k2Vp
iweNqvV/XSqxXypAHVDZe1P8Uzmr254yhOPcMJgHdBe9grGisih2qDoMOCcs06L5NRfAt+LOcUt5
mqbF86LW16sHE4rEowFfZImGJc+HyC1z6zOSfJQe9WL0m6d00N0BXOCk/t12JAvH0dC605Yp3NVM
D8s325CDHiNqPXQRqt/L5wbmUB/zymoOpjkKR1lBeI4uBrI6Rrh1JsKVMI5QtXXVtnknX5s9wD6e
BmQCwCyyobbdAPDVUye96etmJ2B6dsGkmAu9hcgRwtQidA8NeSpnzfxMJaBuQwBkwCTHurZ+9jII
3sKIgv3prfBuwlbWo8Lkr1ofrWVq3jgi773QzjqAZTyR4mE1u/XJrsX2VFctezXDm+OXnxLMneqN
KJq7Q5h3SylQOa26zG/P9oJCdxg047CC9kKOM9RKaVdvrHaykyKjwZ/VXAsYxOW5iNZyap9628rF
uZzgCkw0FOo7tJW2lkaT3ScLfuL/4oSG1PvU8C+MKI8XXPOjnp1U582/mmmzkIs2bAjoSvZcg3pf
B28hfqRZvI6rd2OYqm8jK3VcFaG5OfznKOoV4dboeX4u18GTnLIs+EXXocPtmNtEC7ea1zLC0XrL
8Zss8ESk2y1/jYU7bcQWeU0Juq5sokZQDENkZF1Whcasgoc8yxHP0FdnidYKj6DQttry61SN+X91
Y85TnHrSXylma+5jZuk159/RbEVvq3IIMFAVBQnFwypa1jm0R9U/bL459tFKr+4D5hPjeu65+5PR
XdIgXmRKhNzwEpmUCNfRB9ddoO4JfZBX13XT7otp1+YGOSUTn7p1wwpe1eDyQvx//IcGiZ4p9paU
PVmbw9LfChh0/1lKU++FpiwZOshHz1Hm+42I5jKYlngV+61Fx2J9XLK6cG9LsyzeokOGlFKP05oT
Kaeb3gusG9abtUap58wtob/3MXBeCAqM9VSPsgneoa5XPiK1VOanzm49GStnBVO3ajswg/dm5Ube
sqo56QWykmGT6Tw7GF/lHsIolV680bSMOuHQ1VUTzRBAeB+npeGIctv/p7ahfL/1K/Jnhp1jnolM
1mbeboNafgbGmN30rnICzsuwfKrdtb7PV2v4pOuSZxCB/XIOVdu3aVib3LARRg5yDqWt8/hrQiCX
4XsgHNxudr9VfskJ07fOuktL6Q98AQXPMO24lCOjmhsV2lo+1WFm1u5bErpiCT0EZJvYLq1RP22i
Nk3KFC33YmctjhMDiQa6VKF1YHJEAv8B4BGWGF6apyLU5jVVbL9ce9Oj4yTDBkw0f1hMwUNdUcHj
nfGkFqZzMM8300B3kk5dReBV4hHwX2M6Y4FaAEEsUFaJV2PVm+yVdB3FT4xAlxQ52Nz4KGWTPWnO
GHz1kF4AGFRxp4/l4ug3c56n3bnbBolEDdCsjsJ0o9VR1y+uxoZXGp0TV9Vfp0CfmqiiJ3CLAWeu
bqulsD7Jbqws8g+jsMKmMwFPBmNnqLPeajY4Uwc0SIz8/8BbMav0wfY3bwlzm540ua6DuCMZVtWF
zWrm8zmnQzMgMqe1e7Tr6WOI+qv4Pppq626VnWsfpNQRq+mB6D8ZOxQlcjrU8cLy/3F0HtuR6loY
fiLWIocpUFV2OR7n9oTlttsgMggkwdPfr+70hO5yGaS9/xiiak3RYbhXPZX3cHVkjNLgZPT6nIhx
srOGBu5PaTvlbRXx2lEl77XTFRH2Tp1h8+AmsVh2GsbDzr+f/aKv0yaunLPeLEefOkR2Mm1jvb4Q
lxHwqe2gpS9pC+3PZqzrsw4L3WR9RDxntkyjeZ+Q6C1p5chQ04jqGZNV66yWlOSoYqSfWDfVwVkZ
xLOkZ7PJeVSdPoNBmr+rxlek1iQiqlNuGcu+cywkJzcsB1GburXLsOspt3uahBhkSgSM+00KQMAI
kvSERUfT2B103fOQ+TSk6NRO+umxRDs5pKQhFH+91Vne9rGbTW4YPnq+p8smMJOlNudqay4BHbFp
5rSAoETnM03iWdZ78oCsgft/D7dZH+Ued35aT0n5vUxe8QXF6XRZEE+2ysLCH/lrCc69H6CPfmY/
YMKu7PCpIw1yTntrbu7L0R5pq+8D80XCHVnoiWPcOPOHUep8S9b+L97w+f2SNGUdNfPIh7U76y87
8gX1MSC5HNLdtqQN08tX1yp+PFduqs5a5Mn3BTZ2fXStVnyzopnfdmwrCfbf8oj63Tg3bBNq0mld
+RzChQn4wFo75Jy17BiddP8UhbfcoZ0I/Kzpx/abEqD52y8Tbo3WJ+grnSq5i3ypLf/DX9nNMiTz
+oOFloOMAwuRaMzxfNuUnS+yzRGqyhnzxsv308GBL3u7fQYmnMaU3hx2y8DdvU/8dkw+llCLyZsg
gb7dEjV8iELon2DtEI3UHatTigzGemBiD1hf16ktTmrqHJ2u62L4NbfBJA7UUkuEq2g7F25Fs/3p
BGFk6RLNtpVxwdfngu4TTpu52f5auhQ3g2tk/V/vIDoarC58qzCvN8dRbwmWkGFMvBsCyMWYx7Ir
T3GByDBn7hyRyjibGk+dInkhNfPmlczZxdAjcHFXNufOd3mtO9NmdhFegOKu5BqniGX+Rz9I3KR6
2wU7YLlM7eFyaX/ulm+WNESE1OSc0cW9mTzxG4aLX+eBtNon5dqizy8P9c1Ac8rM2B/aU4a7w731
0JGDtskFnZ5menyOtxAqQWpt7AzxicX1ZzXrT1PsaCETa6fKmyXXXPV1Mjkpo9X8WsZbbLKoJlwi
tebZ+mq5NP4WJhw+G6/ck1S3ycrZHwwBG3HI1OX4xok5/kYryep2lO9bGwUinS0zR0fu/e25tgfx
hSBn+o8cnu5zDncnOhnlTEsGu8aiJMNt5Mbo+nXIqr2LOP47xL9px4bDctxU/te6zsu9J/h7U0Hb
xY8Zm65l6951QbZB7XHVcFcHmT0Z/djy755aYSXWKeyc7U/RdclToZY6yQsLiRdvwjRzM/sA9ymi
LCauCgnDtaqLvcqsdvUQnsV74OZa9+K1YfY9JV2cfOo99DnHk74OOO+IiUd7UyT/CO6bmpRhcJ4P
yVz47ZGshrjOvLjiQN0K3b0zNTq3msTwNfXHwGEBixwpj4M9xV+mqLdPX7vLOXAuWWU0YG4/HNc8
K/ES8Bcm3dpzSqJNLFMHCOBn2YL4YY32ac+8sBZ/mY8SP91iqz/jV1kiUIoVoQF4wFRcV+MOjiQn
e9enOtE1UL1dc3uE+xwlLLRed6rZzM3VTOilhVE/sJxDJVt5h0Jm2zKxxGLgYpqAoGge5bdPJv/c
ptLtW64zb9PxjTVq+3Wt5vUB5yzD0O531S1DM+vaVlHogSJCqi7dlAtgJ3bLYy5EU9im1Uj+/aEL
3PI/m6aMq951hye9S2lR30ClSlo4sRlyXVTRmJKQpHtCK+JYZFW18Xas2FmAy5S7HWK/av/uykk+
bWuZa/rTEgfuddqTNVXx5tLuGoONZ+s6ei+erYbPekkMDY5zrHVaGTna1+yNq2Zi1bPIaCmznawC
XS7TIDbjc+mP7Buhmqp720rYlpnoKuuIWRKWA29m8FRXodPnrUvFD4/VRLin74Tkz9SRGX7CVi0y
LVW0c9cnsXxralM8aeMVFD5BXPyT/DT3TeJibIycNv7PiMXwGbv64tB2o88C8VeXNjVLWSoLkO3U
n5PyayHWr8y6YRq5Ycoqng7jaHn/XE/HVU5w9sC1sihvT4PRw6o6JG5yX3gdd+oEQCOPzjbG7XnZ
J/VgtXVXoTxckscxnFcOaMveATai2VtyC7S1P+zBYPEw0PPppHa3u+dhHUKfD1yEH0TrYLKBauz+
s3ynuqMQA143ns3wHm2r9DM7FOZF127J91Vu4dmaBys6Y02MHQiltTQkGJdReKYL2/yOZHRRu4BS
73f0N2CZ0rcJcO6ChINzXtr1p1dxw/pWdPKOyWxbT93F5JgmAownM/1oHmbG2M8+CVdig+DdXxN6
2ioWclkP5AKu8efYJ+2LotuAq8KQe4viMmYXa/ZBPSYwWRWb9uA6B7/buxBjW2Q/QwRa83VPZteU
JoUb3rdB4Z0jXlw3jVW5fpoy6P4ywbm/XrdBCFTUsdIKN3pk9IxFBEmzLLszn4pe2DeYWccZCXcx
mDzW5fglvHWLoc6SUhIskYTysOzl/KbA2lyG97IZD8wCQIvQbUKmVVdNv61NnxbUT9F9q7nk+GzB
bONcx4PFm7eb7lE2TvWLMIcd251W9bI70jxsfqX/8Hx4T9iQ/b/01LpNaiQ6VCISi+mzI8PiriyH
0j3tjSq/NibGOJvrDUwoiVjG0r1xh/dSq/7P3jj2h+qd8XkmuunD6uQcnjRKxQcyDKIvIcpiPIxy
a+p8AoHr892CV0SCZrs0Y0r3347e/I8kn+ij7U1nMlKMWFyZVN2fbgPnz0m3CnnmVl6SNfYasmZt
p3kJ/YLE2cYt0JL43P92mpC7naRb1yZzFtjGmFMyg7AwtgzLG4S1+18dJcPzGlTDjTOJqLlaOtuu
8oa8Ej/TXCYmXSrPpoXEdXaZbtovXwpr2srURG79rpPK4tg02vYOwzAH/3or2oBT4X0+drGSvFi1
YvSBtht7PED86PMYahMhcIiWN6d0q4lDrfSiU08+eJzyXCKu5qcjfmFb7VsOIo43UQwFjOvoqF9E
i5wq9lYRaAzDNFhHvq8Lycdj/rKNkWFfWNhyrr3R6ABxAfxhOiaNiVNGD/U5YVLoU7p7YrC4mlk2
bWEF+nQahU+xyMIJk3ZIvQWUycqD5ZVu+08CMIBnOzayz1l6/dFHRuhk/rJ6rM/VXAMnIGAr08lq
WYn3kaSXNOhHMpExXvBdtUXbPq7NRPNvpbtw4M4dkiQr62k+a5fIOT5ireq8owf6rp26JMyoJ7Lf
CjOHvxL64rkvFTPG0vB8ruQRz+CEweBzPEkryb0W+au7aIJSjYjEq1o95b1SpOI/TSjIxv4Yj5Dd
73DV8t86uRZnvIxXGi5PkrsuOJGAP941Lmxq5k3dfOsItBtXeLBUd9jUUHyunB3XTIamO9ZjFLRZ
Gy7Djy+Kej8MRRvP5HiGQM8U2yWszoNaXyepK1BWzuzqpKJlvUuWBVM6Zdrqt5r0ZWNjQfwv2Jrx
cRNO1JO+MHua4b/u7vTouI+NMrY4TDjBRBoPcvutu9C7GapoewkgV987ntKAxNtJP27Gm7+Gegrf
egh2EDQRsm72Xr2+tgi7h9uI3pqZjajVrJWTy/CsOqcGElIqYJfgIBXT/Qi6OjtX7RB7qgGECbbA
A9q3t2GhUB7dehcCFsyyPMAK9BFTTr0xudtIkJtDNTsFO5fjifNI2x//uKciLLVi49j5zPn6WluN
9xiDnDJuoLr5p23XfV8baX3MfBYn7e2k2OCFpIM1lG39J1o8rLcuKzJM96Dr8wKmNeaVHC84IKfM
PQGj7YAFzdXToS74OLAaJjxjwuj9o115ifPTOpgoU7+e1+UYh4VikkkYKEkJY6PncEB9tkRrWoSi
uA+Mb5tMbV3y3OvJTFcuka3bSXWkfV7ABXu8cjVL3CFwO6MOrdeX772FJhb4YgbSaXddhZlN/Ged
V1u1Lzd2WNbFwXh7lOR9H8ZLKiQh5flwCfJnLFn6J7whW53OZBAi+o40X0STzPoZIGKQWZ20dvxT
2W0AKxhXs32Wq7MHacTtWWVy9BjPlrhoG14mxvQTxNB+5cqVxWEKx6nLp66bNvBTTCIHz+ltFkCB
jgNoaUPYcSS/3DiP2DAUik3uuHd3K+KYHJ3gIkMefa+zD9SImDcVrUtCU2G04CMPobJSumf0/sCv
b3KzJYRxyxcVjzdc2t2HmrV3ldTt9N1wg1VXSjZ9c4z11tXHcJqSh07Jrsl5WYAQaje6OKTqsEkO
g4MtNRVrwIAoANjH4+V6dK5LLYbormZR+C5an2CASXl/hqXahrxunb5PDYk1Q5a0uGIIAdyd36D3
mWxS4LAlPDnR6C6PWyDW/QPQw8i7HQg8PPiMMRX6CV3+w8JYbicH6q676Sj5YSVYq6h7GzBFuUdn
IsUgBxT0p2uv9OvyqKK5Gu79bSxMWuo96q81cPrMJupTuMx7wRAMGi22c+f50vng2GKjSUb8DiIV
el7DtBXcwffGbkXwaCWEsXiplWxmOeBSbV+Yqorw2gXGLx/CSbHYNXGwuXlnD/vPIIACv9aLS/S0
8KAtvPI2xF0lbOfgceTVB1Ei1s3UQvM0p27fOUfEHyu7Kc8PVKqjCZYTRMgu/JdD4Z9JyAqXG/TJ
7vBKU0ZsvuvWWiVvMIdP2rA+8n1JIc1968crR9tg1zOZra3n3UXGhOLMtts1mc3FyCSmdYXUveDG
D7+HMBiTE1B+V2ZtLOFHqqBM1AFuInmrtsRC9jft7re3+dI8tUUo18OgmyaBVe0Xead9hZ26SvzJ
PrWV6zp3ZLJbzsmqBaSeNXP0Hjnnpl/jWbNNv29BYMUCF3psd0f/jGUNDtIUm9EML4nzq/jD1S0Q
3NQcPUDM5ZXss75NG7oAzG0V1MrLRmwQDLekEnkZP/SkPogsWm8dEirmHy6SWGcwTb3zaBVT7GVV
PCbWo8/ANh69dV/VfVLoGEqS913/5wzrrO/ApiP/wyGJJDpII32YlWFz9bneYr3c8cw7S8ZWOZIV
uvAC5P4QR26qlAzsbwdee85jARR/7em2Ha+Bccl0QFvPpbEEsSs5p7gcruZgGas8CIWWJ3dFNpTS
WLO5Ly1wkEy7RtuAOTbQeTZtg+nv+khy9rfsrTLXc48O3ZCf06UtCcBtijDCvrEdVQMyCW/eMnf0
k4VViJDWcwLQ9rOPG5wy5kS5HFhUC+9YTgVphFgItLrtk4nnBkp7N/nCqDM81+QCuNxNgmges5rV
ygfaDBo+5lrUyQENQGiyYljUp9vsys8w1/h7ygO2hFdlG9XLUTZ7yNaQ0DN+cHvVL9nsU02bSzr4
tkNB4oibV4s/be9N3Lk25KS/hi+BHJ3onMClshSSrZh5Vs8Hp2lueZ0nU7jZSEXCkCnH4wNISpT3
XLRKUW27bMtizpc85y03uy/qA34dlx8r3HHqVNash/tE98ETfzgX4sAP9yYXLZ18X9aEUBF4/B82
J0m5vVtuVzMv+1soyIlOqbaI7Vu7MrY+jolmkgg08yUMncVYV4VlN57rcuEebCprD3MUHztsN7rm
ccuATSfvTEuP/+yzzqKyqxdC9lLAyaZnTSjW/Q156dSlaIfiAjqh1+7DkKxFcbSRvI6vEA+SX4yq
u/IG4ALWX4plAVOGzwoPrakc3uFWSqjrsnXUG7B7VR53UxAcSlxaOOVjjDn5XAXxYu77NbLuAuQU
8TXwQTim1mgL5yYA63jlNipUvoArcL6DIT27fAsgcX7jUwEU9VB0drPGa1a6ctLnJSrDLq0Fa+N5
3AMCianfc56AYNkl3C3BwCJDC9slv4P6s/KdYc8HvYsi68J9pMp8GnyR1z1CnT9j1zHievBQdRp5
kNtX8yCk/ZA02DKPnepi+86msYujWoENQF5CiDDeIP33ggOBqTWZmdBc7SE2PUa1dZa4haq6Bc11
kPNa916BvPy/4BKA8t4sVVXB+ipo2cNYFyy4Pmrq4HkMha3yVZFu/FMvRTzBCnBgtgziADWgsDZP
OOlixXTyZ7DJ+911apFbKFu9wxLoZLnqS1+uxwS5cvW8zmZmbkCS1R+NRcvG2KptuNJaLi8d8sWb
ea7jOXfFskMfIujIvcoJ+tvIq4fxmuusK65CI8BCxCJhBGfhKXpTPNF9AGwVYSamuKjSuAjW325f
QkHkQLv612M5kwilsHr8jKMjHzQs1weZMOb/AIkN4r8sm3cEE7bc61K4Tv/M17ZAaUk/mnJ3rK0i
DXZmX0MCM+wWMgLv2PdErb2QnYEMPaJm71+9SrOfe04/fbC0iJF7cNYRfD7Cz2jeM/cJocUw2FnX
gHP/G1rd1ifCQJoumyGso9zto1AdJx8+HqeasdZpSCPKmCnYtm2lxrvSUr0iKxks5hZRq1DHsB6m
T55RZjliUAzuDhJF6XNxSqrOpbu7MCBqn99ZGDr1MAdJdYtFeS5P1bwp7ziAAwMEqAZqVia706Ok
6b0iH92mCdOZ+HYEPOEM7icn24/SAItblxrL03cCWj45Cc35kTkSVjALOuNuV+40s7CtlhTrsW+m
8bSgpyozr8VlcOvCi3V5sWI/vorJ5UJgu/XNluOjXsdscDdnz5cyGNYMGoFLmZtceFDX/qXyJojK
O0NdFMnjvY4B75Kmul+QaiIWqtaAH0w4+yEUzuKdtqSf/9T9XN4rLNDIXQSf2yGCuTvurEpvVTWF
9xufu8+SgiIfYEsxvGvTul9kKzRPftCOn2XhdIgr1O7vjxdxTXzneApcFXmSJC0IXHvMwJ+GPdUE
1356jRs1x7mlDKi10RSedmP1/xzBu3xsTbH0R1r0guDE+7fEB7eKVHskAwIB1DJs23hyrbAxpxC1
gMykKKPgiMdHFi9qZRHOZ9+/HP79Yr/zhznz7cIw6nzRoJoEp2GwHDcfKr1XxzEOZXLcagorntZC
iVe/9nlbxTAXfxpamUAnjO99QuWg0arnRj8vG2DgwZQ6+JxLTCHpxPIGD8xAwlvOWfQmwdOqrKjm
6Zc8KLvLBbzPPWhfg2QmXKJHUgZmhAtxoOojzLnZQAaqwk5tbxBoiYbV7glHLENQ787uX6vBJK/1
Fo6/CIH99s7fbIEgucPA4Kqh7bJoqMDPApvyMzx4fLLnJZiG6gpZFk19RoFKv6zRhZBgil7/C/W0
/XXQ2XSEa8bsozE9RD+Qb7W4peKPy70IQ+nfeNsi5YdGCxkdi8aV/mmuOFLOWz9M4tT0HVW7k/QU
ehhXdxhZC5aWGrjIXK8iWp6JAubZtKxw/Oywp/3VqKn/sxKSo7O+JKkGRJhu5KvaEDqQh5Ee9atX
9grtlLeK7ara6HQ6WWoyT8po2B6AfJJlFtj3JHfjDV6otFo88XEl1JaPI6srQg29yStESqvO+V/t
RzLrQcIGLIkEmrLLVkeU0t2/QcUG4mmLIJonpA7Tze66y5CFFLc9deuy/xSFMtM1oj6+CAaHMZVU
QXTHuNn6WqZAY1v3BouNOkLGzcxLHA9w1Sn2joEk5tGV1WEFWq3vmqEWb5Vu2iafBoJYDn00xcNH
23rVByaDHt3aHCY1+sBudbKtcArOciIslivbWXxNeFNn/10KjT4HrX2wo5zS6q9crJ14hkmsC6EU
NT0DURDQoBVrylfyyG2CBzuqZv3TUqnqp6sHC5dpW2JJbnurGrIJ9EUcK/8i4U6IfSEY0BvHN+0S
sn2c9UxRLedS4x0ar93QFO120mYydHi05dQttPMW4bjctr2zhgg4XWQCvRlKh6fdpaTVTqzw7PTl
YO44vy5jJ2mfZGREAaqPEp86CGlpF8iKYFH66542tClXfVwCji7uXOWT44YduUXyUkE7xkB825BM
KIGBg9ATkmYdpOuI/wtuHgI3N6qC6EEtaSNj4ACmnLI0u5vvaxvNVwJ6/GuXAgAsAv1VTGZlwwQh
qulFKZGoa1MZ518oq7A4zCDY/9W7RCbEHVhdw6ZG4YVg7NYD8vUQM4ip/BxGMHiZEMSEB8wIxT8S
DlHXYL93HvfQ7erTKoowuq7o5UTF60nP5QYYJ3baYLdRAbGRV8eSQTA+BfxOf+1owrxV1kskTi1S
4/ZLzuTvp8wSsMq4Lnr3CmC/POOit9Zr3w2S5qJk2ccs7AwbuguIOD0NIXh46vYxMJ2sY8fccDrW
OguSMT7EF6NXusAJOFcBcbTdiVWnwqZXNlV7RnvcGGSVgcTEHoGVHXma++bOQSLa8Z6BUxww9xfn
ft7mu2oJC6bFcLWfob/UE+aN5HNGQzFfiLxqsEGY7cpPza7tXzEnVpMuUJNVDpXjeMcmMdAT4Ogt
mi4DlL1OYn6KtG/rnP4Tgxdz7cc4XZC+aaTHUrsHcPMG2s4RLgpwUHZx01Dkxds3O0sJFQ8y9RH1
3mDdCm9cRZ5MELmZbzfE/rmVa+3/oboAO1umIglz3drBXYuKq3raBj5xTRN0J9cMXYm4axfj9A/e
rmdoOrlVycmzhLhUE0jnycZASeqXJVzz35QMpU5De1z+mWGp9Y0BxR0emDW2S/5BXDDo9vZgnyBP
mTb8cJncR7ClASQARQIFWq6ZbgepGz/1CkJwX3YQXOakpgTdLRgUrHdnmix1u1FH16P2SqzgHgCr
VUei/gP/1Rra3csRZhnA31B48WXv0FgwkB1VuWRiFWmj68XiaxqTx5qVCwAaatO+QpKc/PHQb9fH
ZfV5bpKkNYgRPW/7XlWycdM1E+RxiRaGh6pYyl8Lc4p6Kj0Lti0ums579Kt4QwcK3KMfd29Vn0hi
mxlRKtq7dFJ72J38BTkTLfGJJXNv36TMBhOpx32tXcWEWgx/FuacEhvJYP2h3JYpsA1cshwSr1P6
hcKLZPkOgXURg/t6wd8y7KN53knrsh8XIB9ED+7q+9OV0IprqETT9p8bbb4PkhEk773T2l9TMkdv
Hlr79bK5TX+6sq2TZ7eokX9jaqmTW22PZftodu+COcUink5u6eH1BtVB+za60LX/7QJs6Haepym5
dcYIhsBfVPMc4A8N761ldesTA07hHtwGKoTOmURZIFVWMbOrhqUwt3UAonTQa6i+Ey5UlclqHDmF
5WD3lJdOLO+F40jQe9LzHmpUhV0ainFFQNGz2z5uQEBDTixYX6TME91y9Me9VSnC1plkT8rFQN/N
JfmAhUoxm4w7Xb3zEiO+W/y9WLJo3gbArMFdvazkeyfwap30wAwRxmOGX22+TKg4OvOBckUJNI8K
8lzwCibZJkAhs2bq4oEpZZz6jHBnPmGcjPb8u5vac6uLwnndDriYAjdzALb/iEa3OsVB67mHNaoi
/06S21TmviSS+o4MDETQY+KO8qUFZd2PG80nl6cxAVbDW1G32R7Kvj36iE02xJSsLTWpH6iaPMAA
zv0w+HBGoKKMQdbpTo0lx/lGq0a8OPPYyUzJerPy1aCzhVP1UB37INAPO/UY1pH6uc479GNZjmft
THV148ejYh71FCpLvhqmzF7o7b4n4oBgsKkdzEmaeqjZJmUvmayT7Yyjo24/sCpHV0QRrk8T3b41
gPw4fukgan9hE+MXOm8AtVe3QEC/u/sdLsTmocWy/Kj7gW5KA9eARnPd3KeWcRfWGsL6yVdcQrCS
xCUxAel5yYrWRcBsr1IddS+95Bag0YnyNa7kJ2/DZPKOpR5y29F0RQzMmn+6WCnsDtuMoG0rg/i3
NIlbHmohG5MhbZPjVVJN3m9nIVA9hC2yCDZE2tNI4Z3qMYRRbszfFRH/u5HcERdWOpRHf58a+8HZ
OOcziAh3vvbEWuynxi+9P+icsDG4Wxe/OLT1zg8jMrsFECpyNMhJXAwPa7xxSMtYkXinTBx8VaKp
oxPgBXzXUEpx9qItwZZAlHd7xaW+IB6NSvsQBdHcHVClIn+T7ezc7OMOx1CTXVqdO5Ix/xsWOVwV
/YAkyZ0KfqhN6GI5FIPtn+Oo45T15kH+UZ3l2seoqjnfWcg5ZPmQ7ECNaMPpy+FCeTVVKOesIkrH
O9hB5cVXnWCMP+Bn8ke0Jn1AjlRRDhHOlRFtWB3q7tu08fq+bda0nq3I1lSVlsp/Gp1g3Py06Fb3
p4wi+DG/dwHzNeFjf9TuguNNJEJbx53ji0xcmq1w1RIxdtzXgCULDNZU3dGxjCOwIuj1sbKs/oeU
Dtbdzbbnz0G09XBEcoXuuFYKiH6gJzxgFu/td6qwZPWCn0a/so1gkDPxluTbzu2J+sGzccnM3MYb
Y/lfquu0wZi4cpxR7YzMyvZiZMwde+R9jXbylRhKaDN/qqZvvATNksYNAc6RN9D/HBcrWI3cG3ED
ssFTRKCmkVlMNdYnldf12yZiEaUS4qNK5w25Rio6savUbyuBnupCAt7GVPqYg1NINBbR4qD4VhCR
U6Y9ywUgkRt5YQtBGC/+3pXwD+gdvqMVt/J1pPTeXjf2Hs7HyEXwnRW28aaTx7BWXPj5RGQKQuIw
WRUzGOn8w7fgdazOS4/9DJDQddvc0h7H7GoNPmgUP1B923VQEyjyJzQiKAMRwvfuqvZDK2NLHsak
NPdkLenw7843STYKc6N9M0Z+h9upXl11rESyeodQe1tz1UbGn/i+Ak6Kdm8XnDuqMiJnhSGbPzWM
kzwONpwGYPs4fJLWhXmLX4UncjjOi3BotJO/9oiCKkUB3or73ZbtdLDCGI0Wc4nv8+X6PSd0P6li
Pc6YXuRVbAGeQ8nuqF/nxeGZk2hYZY7fc0hQzmxIdcXoAXIlJfk1B9LCXSQq1XLfsKndRdEiyzyq
ljK6Db3N+esZolFhSJX2T+BGZjtJkejxq5GRdDOh0LqfL6qvMXeQUI4nELxY5aFV4tZiwIjjK+no
ur7bJ2f4ZhHenjjVGnHCESPuLBmutHGaUgQ3iL2TFwKtxHekF5T9EoJa3zGmioq1nTTwtIsUVzO6
qF4cTIVwNMMugKEIArYEPRpYBo+kq9FhOwmPqxkpXbCfdK0W/xFrlCOOhbvUt+S77stBMuo295IN
49ivHhldiTXNnJaU2f1SDeTXZ6SD6iPxC3HvKqi9XHbB+o3CN/msIlQJt9Zaa3XuDArnr7ZbOol2
IJ5CjJsJuuTIxQKSsxKqhCuqNdE1RVv9P44959U4pAVD1vWFn3HN703K3bcSPsqyJEnxdXr/ZOnV
t3J8Bv0TYLT4HSxlfY9I8PqU/QXt1lyt3ZfV9cyGxAZM+xV8TygOQdU2DE61qQ60Y17oqtgTiIuY
Y29nEIM+n2wktmnse41/aJzICkDg9+hvbyqIN0fh8mFumZo9Nz0O0UMbCbSAirA27yq0UH+c6nV3
/0QraqjcQVTdnuwwKv6G1Cs/zf8j7UyW5ESiNf0uvb6YAQ7usI2ZyDmVGjeYlCoxzzNP3x/atBKF
ZZhu16I2qpIH4H78DP/Q+R1sZmZpDzA+gEl1I5CWRcAGHE6b5VPr2fSxD4mcxgq0Avsng8yW15/D
uNfMExBEdAprYQ/jsaKdWREIMuc7JGDxBDTC/EE87+WCg0qCA/3DKvxghHpXgsvndm6fwmQomMaA
EPX3cTZOAxePHSUnwwxMMmw5UVZS3OfFTqPV/aWoQqs7iokii3lUUGR3oYmPBLw8v+ge9dAum11f
Tf1t0ic5WFGAjRRNgineHaSJQgfSGs0M7jNRYqRstVE3njSDjvWGpqlxMstU6mC0Rpg5EC6aeIeG
T35jx3llPeChEdYHqS1tlqZ3o0d+UP4NjDDvZzMz4yJTm4yQPgFuueUH4Y8MMNA5boHooosPo2Uo
puYcq8LN9sioqW8JXDlw9OgfO0fimt6ftBDwKcAGtyEi0v9+AVw+kTnblRncBXWXt/eDO88dPQrF
LoRvGlAI1RhvH5sOevwxq31fPfOjclqy0G787eDr4qNfMJTdlkZEoavC0PUB0uUEYDcE7jfpHbzx
ntH/rW9qtjrkEBZukoRN/6R0jJNOVOiA66muAMDJytD8L2kydjQ682L4ZQMimD0Krno8aoxoxRmo
OymmzBNxAKaespHiKLnrCmMAWQq+/cVaDsR2zolFT6Sd7itwxQTOrwq6agsdy6RWbYsgfJFVGHwH
I6SmQ4nqp00NgdcfbCtLmYcq+11woqcnOHe00V/NoayHDVjY+K6faVuecY7I+u2YJc2v0QxpXCeK
tiQxfcEzaFXO145I2eeDbnflfC44ygEuCFH0GAVZDLtCcZQ/cSPn4PiZ6gd3IUhn5wwoPBK7LoFK
CtCREezOn9rqJktF7G/p0DmfK9RykiO8P3KYLkOZxlO1kYRnw4yKYUvTPoVcw7gIjc2Aft8m8JlZ
b+vUasrPQ5FwykwzRvoSLVK8FOxcb9s9bWwnfQBki0eAHCeYJZNZBg+48BXctH067unrW/4+iwd6
16UmnI95ADaJJ8Uu/Y5DBjxiKeM+6IFldKd0dshWfOUQIqQNyUhC1HV2jdFw3buiLORtNyooA4oG
AGHXGNTdkMj5S1TbYN0auu3uNhM+EzQ30almzLifHjPW4a3AMog4wCU1CB3mPNrqjP7tvcDJY9hn
Ak7fPjcsTSex7AriTg1KClkF00qOQGkS52BGTmYdR43BJzJaeX3UnQhobNVMIjpZ0o+sQx+FYsF+
2fFD2w5+AT4tkeXDnNVR/sT5LaTnG9owepAgaAenVvcQKliw26IMe8CevESycBSnTL00ujuEfEbn
7JZ1fh9gSe977oRSCNCVZKZ6iCYH5Iof/5phqdYeo0oKJ5pRbqQ/ZprtlBuk0BKL3RbP6S5rQ7vY
1YxEfzQZY/i9arSi3laK7hFp1Rw8NWD6x+9VK3DPiMjSkr0PsEMey54B1qnsa0W2iIjlL8HlCD9D
Yfy006UZ58e+s/rhsTWKRELMS6dPasAJgSVk5kA2EPWNU4yBftRbMKubbg6YO6DZQGDPA7iGdKAq
bp4sAcayGRNp8EP9mIEGbbkUqLGuyZ9uqIKaIeEYRlunnipjn6F77Y0u4XMLUhIxVJsMueb+Guvm
Y9MHs9wMDW5RBYmSBb0q6KaPTeI7TwGzG4N0ATj+TrdafJkNQEVglYsQynKO3DOMjNRuho3tq+o7
Mw5G8G7uCqpXKwQmyMuJ6FaQCyYngOBGsjeFmmnSyM6KGGxBCN4jeROog1HT3PcmYDC0q3Kgo6Rd
id7QBgQat6vUEGnbOGm423z0IS1vnAGDn+wxc34yU4BIpfkQAfZirEaxn4ts+sgpZkIIkXLaOMZU
GEeRo1iLGEJvvVRgB4vbwh2m9hxUdv+JA744/vVdsM/covgpWjH9Amobwf6qtAk8l0PCTGvbhCgN
WfTANZtFe90tWqbXEOLcozY2c70dA9+f9zX2uk8F2/2xAN/0i4G4uwO/t/CIaDfXX+apn2N+nCT/
HSgxoIX0QfXA9KkiJRzBq3hk64NDLl7XzqbwZ6KecJFn2EKbyYs91iM22JWlyNmNIdrxGxLZ6XPv
2u0HURnN1zFT0ylFWig6V01q3ihs4hcC6gBxJsWNBQyuwjeBbpYf31bg176YYe3kpJOFUQKhJnCz
5VU17pGe8ull4tmiTs6gOcluEiG0HnewnGPoAFw4loD0kGPQKgd0gRPkj9ivVV8RxQ2foynRvhpd
zuAmU9wmt0hYpWJPi7K3t4DWnVsVj5BAcPCxADHpmASKRAF2yHxzOC1zTWZ2AOaHDfrm4q6xxvKH
jhHwsO9GCxEBxBDgeyunCORxxBLAZZ4CXOi5naRLUcfds6FAcj814OgiOC9+J3cu3NAXGyRyfKR/
ML6QF1afpZVgoyWMIvzeEvXGfZrp6kelgdbaABAOxiPS9fp3tgT6opQmOrWQGsYHxCGsReRuti2s
Ceok2Tdu1zSPedXWAKLFbLzKigtzAwkfJG+hUN/eBbMqP0T42Ih9VXbBY4Ts008ucyV3WpfCiacw
RScB2lb6I2cSNwIfrxS1zDxYIOREwsiq7gugQLOYAKGX8E3BtTqJfVImBdk2BDNP28hEqZlBLdoS
W9MIGVNYY+CiLxEhQdQC3uqOSVD0Ptf8IL+g0DnATRGZ/RCogPrHiF3xpfeVyUS/UONTHKVBeiMB
ofySqo++NFrJWc44W7+bo3O3Q6QuU1vkjMJPqiji/lRFM1wLFSj3pLnCHO7hduFb1rtjBxbSjMR0
diSIUZLHnj5IkeCJuknaUX6dhpHJ/9i5rX9MOqoWA8JddCjxn9FJjZqlYQyZ0TrO2jzddlU7dJ4J
fc7dyYRCFbbg4KobpqBNxiGs+BVaV9CChmMZJ8w40YPY2UYbl/d54CNPwe7VPyZEi/wI3ArvKE0k
U/OcyC5+TJppfjVgKnijASOSqVs3QSXsiyrA+XuyZ4hFDq1q15euubVKsgAvl5WlAyvRkIazojAJ
jja6CszZbasIdqNFfnmkFx8a38ZmHF4Kq9eaA4REeTe3QVYfJXIOX6OOyoLGapk9A8bMh81g8+LY
Bm5Oj5H4n0L2kPNzkXb2tKF5MIG8rTWHrMSQIFM6baLHRIU/BaeA7uTe1MeI7RtlhkXi0lc/W9Oh
SGhBC7SbdpCjRbUz+09ZlwntIAD/v+qM2aRnDab4r5tLO6OdIvVHf04y4PKF031ZLKkbsF51Sapg
5a59ngFJRvsYxY+HHL0pC5J+wNZaBE0eKhf4/X7CcnU+wBnPAbxCitnYWJZ9H+DB0zl37Oa7K7NQ
8zp6bB8qaAbxBmZzdN8CBo53hiitR4N+OBtuEgwEzKmI/DtohBF0zaR2HxojTccj9Eqsjc1lLAM+
pvqgGS3dKT033XBvt2nFSdLqtntwh2AM9tOQ4lLWIBVfnIhUJF9uZmCTzM5MMSYZnSRlaykkQaIc
ZEgYMCIjKLWOOJamZcOH/N0gyhaCJ60NbqztBE37xi7Gns2XAU4ihwoZxyDF0oHwMxhc/Ujq0H2I
uekQeeFO+SZhadXnKPQDc6+NivYD/YhB7BVSIdEOBq16Nv3ZALkuyjDD3qJWj21YEfCbjnxPyypI
rijblIRylA1dRgN404vdnPglTTazVAed4RTQpTwU9rZjAEMTUteLZ/I1crqh0A0Yaw0R6zjbYnpI
DcLppp+YpQ12HC3ZdE3Tee5lTGOsiMJtNALn3fQ+Vi03otTTZmGVkFX+oLxRCmEP23zgPXOt2LaO
Axmz4unJQlfrs19UDRoKoQBOP0cEk8Oou2191ilmnoNBQS+17DICAAQvqt8UMajyO3oP9MGCorE+
+U7iP7bB7N/pjGv8G6uQs9oinaENe9cdjGwzT4acbsrAQv5sbPXsF8aK5Vct7PxPExjQ2VvUtX4x
AYkwSMtBO2ycdu6REa9CWmOG72a3Tb2wyoTVhz+QJQrVEdsgfCCnKZ0kFS7qBp6myurBDyuDNryk
BtvbNfM+PkOYQ0eypS9OSgMLD60eHtnOqat6iXLS3LQQjM5WnoFdxb3NxkspYmgBDCb2d9asHIBp
oJYxEUnSLn+Gv9A9TnHXP4msaAjbgNMbkPXh+Lm2lnoFLkh/RlcBZJiTZGq4Ieb5+ge2JKQIOYm8
B46GNOc+8B30GlQNNm1DobrI9evtcOM7IzhIW7MRuWSMl22lExh6sEkwrfqvYoy+4NFgDW9o3/df
O8MBzU3dUj+HbQn8HmWbmwIglL33J4ZxaDAFcMt8EUQ/g6ozxh3wb2RcFv0LczMD8fAPNn2YFvK/
cD/bvhl+QuC9+JCMEacnsvL2NMlC1xnIhNYNZJvA3MTsHAwDyH/ivZ0IFCKmSHePhRuLW+azbY7R
OQ3vh7xLAd/QsrZfWtfpm03ZiZrTAM7Hp70QcINapJPN/exHlbsJEJ6yt42RL4zsgDxnrwVG/EU2
cTUfKkYu3SM/dXyuuayQ86c3RRdV2qLdz1AHwEpyl0lel82sM7Pm5hPyTcyB0tQpXxu3V/XGCKTD
1ZF2sDAAbYARsepWazfBYqmwjYWfRcdaH0vmBV2N9QfdIdHcm7MbvdD0l/Y9uzFF6tOUnb83Kps7
jjEAQ/SgAzlN49Kugr2eDKi78L/21R4FYzQIYjXX/KlLg2PLu4U/RTuJ5isyDSre1f3QxofGVm5I
wRX296bZ64sggBPezbPQnA+Bb00v2XIiaVfEVL1l4coXvaaZCUSqTG6C2kkFajlu86Vn/DkeM/jy
9xkXBI5NOea7AQOogquiG761Wjz8h/qBdWtpmYVMkXJ8ZxtYAKLPsNJ0RJjLYvRQGrLPdY2l4waS
StBuZzIt9it1v/3NoCn62QB9SRoFxoimJpBJ9UGaqSj3fd1LVGu4oLcNhCEPUYm+OvJnYbJphpFB
QWrKUt8JWEIgUaxu+paqge723IdusDOpiLNvNGadPXTdpcUjQB6cKPc0cQIz2J170dNX0pzK5gQr
2/3OHM1MIdQb4XJJIPAM9yEdxAuqavqHsTHTV4198rXJxuIutIJpoYD4hFHbn/JXSPf6wjY2aJ+5
qNL9F2YafllMYuS4mbjEblx2+nSTWln6qCVxYm9nML/xxlaADr6gchHAXMOaFaYZCsv07mcqRy4b
xs67diyH5zGO5/a5YHAHB8qt208ZPUrQn7ZlfwFrMThH4GKiAvWTEy4RKlX2pqooRE+DXmjNN0bk
er41h6gqb+lzFOeCfGs+1mBfzH2oBxr0BCBbCO5kY/i0qHd/MwKfbDSfAZCAx24Bu816XLVI4+AX
samYMBU0mEUZH+fZnWCH5SnJdCl1lz0X5hZpMwFwPEwu0J5tZ4RT++jmVnIPMaaOb4cytfeJ0jNA
VkkgcpDAsRXsbbrKJSllv0xEK19ZTyiaQUO3jcjJPcAyUmzBYfnfUdMK4seys+v4gIGGme9r0x3A
XTpmdY+nbVVtjEjnV0OaMc2z6QDtBoHtpMfUyNLwTMO0II/D3ggQfN5M+pfWKbWfVOc5b3co1NMk
Mwt05RTXcoMCZBd9qIK5OYhgnLp9ao50AGazb8C4Cr84gKKLHw1Ui5B9Kopyvo+qSmBrC20G9z4A
tkF2/z9AAKXWRu3gSacPz0hsluquNyPf3cxqGo3d/5i+qC1wr5k3+z32WkaWlznyOVae7gfEfMcD
CHO94K+agScUcTmdynrK1T7tuLamjg8HCSIZrih0XhADlVKhBouUrmlYYqUvzRh0YthTdp7Wz/rW
sAsBQgSIrkndeUW317igqongh47zwiJ2ClHv/7zRdI5HxIhh53Reh+TBzkfAaB9J07mfEHrZ0jFS
3zR/pr5wSQaZbgN5LsjOIfXF4opq+CXRRyUwNGA0pDBpWKlLa2xp2md65zVqbg8dApfnsIn64/sq
msvfslZ8REyeh8V/Be36lWC4FtDWnShLvM6vP/ABg88ipHbUhaN59BMoqqoUcvX7i15+y9ZyfQmJ
xry1erYcOuPg04T0hr43HgE0OEf+a21rqZQ95muoEIG02WeNnHflAOe4VbO7LYfimunvpa2l/vgh
i+bnHxLeKCfVqpa85D7LUNIDcOU4RnQD9bO/4vt68XMCqMMGG5FUaLRvV1JylKmy6s6TzJCPgq13
L8vZeX7/zV78nDSXeSSBn5paHRXRBhKk1Nh5JdRjD8+HYO8wx/mM3lV+jmtwjGRj/f9mp/6x6Erm
uwce0xmNoHbG2JYWmWWfiqG29+8/2oVPhX65s0hP68rQxWoVlyyXxqPVeQptwz2z+/a+SwYfITYo
fO8vdeFboTOPx4QEuOSa1kpPu0M4CWRI3Hk47plwYRlwHkBMMkD/13VMXeiORHzYMCy1PgZhTjgH
zsLuixtxX8wmeNB5DK7sib+FclkFhoLA3wn/MLHS5UV4EQC4zc7zkU48OEVlfvTdURvPcxSbHn1B
37xiPf+3Ui4uVjq6zcuXAv6xWtHEokShLdR4pAjdp9CmzNDiNNmPuQy6Tb1I9CeyQMnNN80rIra/
1ZrfBjTmJsLhhUI81dkxb88ZMkACklc0e22vScNL/ByKDKMGlyq4zM3C6xUIRK/uyMdOTAlkRZli
2Oeug4ZwSHS3orjy4Qczp0eDxU7VlG1hPfj2KYcaC5AgQ9OTyavjBudM2UziywZptxR6fbbHRKpF
RRT9EjCDeNu+qHoW5ZXw+ff2RKma422BnUHLXyx//kfQMty0iKLInMC0JvIF0SewDHOoP72/Of8+
b8sq2GKgio3K9PomrBMtsZhxTIyukAwItaHdan1oekM5N1cuoYsP5NKqdK3FRnntkKhDO52dQLFU
7zPltujULiDCK6f60gO5um273KZgK8X60tFqt65da/IW7NN2amxkDGaKOjgK/25UiLCebnBxQ//E
aHIVq+huxllnVaNHz0KjpZcxPy0GAHOU/TdVpcc7KYryyg1z4dQ5hkGTy8CZWTprbwyg1TlESGf0
AqqyYpNmAwJT3bBoIqGAaIa36LSG3we3A/VrptoUXolmF96vYyAGggeS6aB/u9qWpV9GsWrryYu1
KD2Hckj3qu6GvUDC5t8/pYM2PBHG0k3LXBvGBDJGCD5hb8bW+AXgbgeBi9kvITC7stLfFypf8v+t
tFYZbysNOZgum7yWJPQZ/Ja8z91iggpj9l6FYgkzWkce/vnoORxsE/fmxT9ibb4NXM0UMkoZuJmy
QqUh03YhqJkDTjL/m+fjhBNNgJ0Y5GJvYwnsOmp1B65IA27khwB58ZqV1ElhFLdPbesYnyeGvj/+
/fkcykBQea5hqt/uCH8EMHSkKVGHcvQGC4HvwaogG0X9f904uFduogufD+sRh/YgQYx/VllXNVlF
3hty8OKmbx9RBBWHqZuLj4x6q1vHDwAyRvrr+093cU3LdCGX6QjG/zYK++Ppoom2orGMS3sAwhlT
4Ca9SdGM30UjIkjw/XWkfCZw5dbp/YX/vuiFsVQL+FiA4SFFevstwcPlCRpHFZeeHUKNZvieWn36
s8i64j+B4Ehw5XD8HbdZUJC/O9BQUUxaRdSagzeEMEnRpdcaakZ04bIkaq58w4ur4K5j6kw+1F+e
P0aTo9Q4tpWXFSNwEhcA/5MbS/PKw/wdvngYsnOH1NuUGFK+fXsGrVOr99vaqwe0yUDzNPNR0k8c
diFKxL/e/1QXFlscjEiaCZU4/a3ydKZdk6qisPUQz9FuWkwLD+HoZ/eTXl7zTPr7WhBy8RSVEiQR
9rIrTX93sG2mCn7jSXpoE7Ig+oiWO0KDYKd7BpH9OUea8xHToZQq1+Caf/9RL3w+xIzwHUI6kaz6
dy34x3FAyXH2E9qpnu2H3a3edkBfoBx9en+VSy+U802w5g6EcrOcjT9WcaK5wByq6LwwM8ODP2ff
IeZme2WBOX5/pQunjHNNQGE53bacVXLLdGEIjVHVnoxn/diNThDTv0bUmflz3x2RTm3/3a6aepBb
Tpe6wXdcuwmVBaYIAskBT6+18ZHwjDqQnN0bE97t4f2nM5bt8DZ/FnTvFeuwXThzq4gJqy8EE4O4
kQXPMzsvfnM103NIOhu4Fda5seviP/ivw3dMBcw9MVB/MZHrvhLLLnxPNoxuE8cEKe7alAVk82hW
5oJhANP7ggYtI0snarTTlAGyf/+ZL3xRl1takEzrPLkl3u4dpbJUdlHUeRFIrxttKO2PftVlMPoa
+ibIOWLxsvvXJS1g5Owji3+7nIu3S4LayfM0ihsPqwgUGmy5Zw7b7HTky7f5ACH9/eX+PoMsJ8ni
kUcGtGSsbvl5oDEZtk7thUbYeQhZwOjkWa+s8vc3YxWF+yWMFIxg16uk4Iotf/BrL2rd+R7ZHOeY
Bi7g6kWy5f0HWi/Fl6KLzEYF8iRpDi4P/Mdx1yoLBf5OY5iOuOq5KUQDalUVh8CO/tXK6/dSZCvC
oZ/Cv1ehmuELiLI61T0cQfITCcsX6IPDws0Krry/9Vdar7Tah8Yk3CRpC4wmwnI4DJ0vd5aGLMf7
r245wH8e8GUV7hwItzQ4/m5u9PFkGED6DM8gE0E51ZafaL0qj3xd7dFNiPeoO7p3eJ80+xGtwmuH
bX0fsT51OVJgOr/AdOXqfQJrElGjQoHRdRBMh7GsI/PJ7jC5ukEYGIEYZJu6G1NX+s8cdQO4cciA
AEhtkhck7vQX1+K+2tZZXAGNRB4/D7dAghWkIrS2IOo3rVHvYr91PoFeZJ5phGb+a6Ze/tCX1HwH
H/lE7QYpSP9VpvTHN5odBh/pPhbZrQPi1tnEnTINnDHQfdo6vS9f0y6xxRE/meRV2Qzx4WBq9n8o
uYrXGmG3B3Q3nR8t3C0cbcJFeyPpzRJhvEo1x9AtO/VC/xIxlARoQv/cjGmc3yTQ+5/m3B6Sg9+X
808U9mrcUwsI4LtpYKtB06jMl4GJK3sbteNiS8TIjcM4JCiFYCk5iE3A/Pk1Tfyw3xdT3IJGwfX2
LsHTQd/CSAVtoNnJ2EP4bN0fCWSYJ/ATdfiPCdrvL0rpx5aS0iVDe3sYE/yy8ZZCzdMEU3PONac7
RQt/5P19u47SyyoG5TvhxeEUri3I0FmTVsRl4eWJjbRABsE40ucBi5/I3do49fyj6dKyHjQTIpqJ
UZv72yvpjxDTzRrJra/pHnNevd+C+4+/1LVCKvD957oQyjBRX4ovFmJIvTr1PWCuSculCS2pA9Lv
I3eH/FVLXx7yFLoUV5a7EGRokJnG4le7FF+ryGkXFbQAKCV0QWzYZVUc3+KMp6604X7PZFZRhsCM
ZD0HFW/CtTWw2cqY3gggS8JA436KijykX2UVzUtVakD8HAz3IlpkQXjIrWbCmKQyTTKoGQFT4Mm9
udVwQQkPrdOp6BC4en0iXBnNtibH9WmThpzcjpsSVQHGs09FnbfaDu0j+TgDxaITl2rCOsghidyv
aGZPzbewNHvg9RBFTGaceNCcRx81HHSdZmIIBko61AAAvdOVlOrSB3Y4FWxe3VWOvvz5HxtpDEwk
ghCU9ULdib0ZIukm1tKCNg2H/P29dOGM0AW3hcTPztJpQb1dKo4RIEHqf/b0Mew/K8yFPHiGw66z
uvK/cer/0XKbIyJoLZOVmgD7hLVKK5x66PJZZzmcE5GAmoPsF3afzscAE5EtusTmA5os2H9nWMm8
/6DGcipW+4vskKyNxjm3yDoaZGkQN1UFmo5WfWDflLkVfQHe4j73mmMv7rcOcoNhFzwwh69eBrT6
z9A25EvlF+bnoe2zh54O8P79X3XhSzOcoN1A34/Kbt17zkbDCKLEmqnqGvuESWBzRq+l+AhAMr7y
Ai4vRcglDeKYrW9R15qRn9AkX7rVkfMsahBYdpTfFRqgof/FU5lkyKatSFmd1abKerOKcQ3UcRet
oKOhX97uUi0Mn5ESaB/fX0tcfC6awNTE1DuIxbzdwTLgmXRY6l6hjWYJQTyyvtcuZgxeqyqnPmIa
qpwDhjlJtB/qJISiXIFkByc12l8GuM/5AwDyxEThOYKZ4BfW4OxKjJOwmYMjnBwaqJv6qaj6+GOG
TtGiduEvft3AyBqg8SYq4oBq548xaoCADCZbAgQDfmJ9awM4lVtIBu3r3M4z1G+HGf8OOHz1Mg2x
QinVqUZgth2qVDcIYAhMPN5/PevWEgdu0ZMglXWXU2csb++PUOKi9gcRIRs9C95vCNdYNzSAkRnO
c+juJUg2h/N8GzdT/P39hS8EFmGw0UiD6Zxzx79duJqo7ePGmT1gOHPyKbCV/nEEs3PXpchrvZrm
pF3LEy8ccENZOg1egSL8uoUealkUGEk+e8ZQKkQtUGEFbIo5Uhcw7kiDax7uF14ttzADaSKnTct2
tfGaXitVlbSTl4SBuRtNaMZ9CWoRFFQGQDt41V0h/7HIXeIn00XcRyXFBe/27Vt1Q+DTWWBzMeaq
eAaDBYEa5P2xGNLo/3Op1bXfFsBEAmRyvJkdHu1z/DqesgQI3kZLdXO6sk8v1BiU7IIuJONGh27a
2wdDAaDLnYqXOSHvewYWNB2snKlZNKtuy8Ak+7SwV07BXJafOKzmh/d366UgYioqXZidxON18rFA
YcuBZpdnw/q7H1HnPLaUGcelj3IlS7xQzQgTFpZBiweRDn11Bbbo98balLMUqNxtlSlAf+6ELu6Y
uydrNLqffdgApallkV9Ju68tverUxE2NukPujohzmAwkg6I6QUs2oEcnCPkNpMbY2QWbHPD9lZV/
V/Lr21dw5XPsJPHWXTV+K7vsQbwkk+f2dV2Qa7V+D454ivodGtuxs40636p2QwZAE41tYHsbFOkc
Y6PDuwm3Tm4FqMIjR9Ai/2DZn2xEwDEk72yooZBTjI9oLrrBXTcgrLX/973BfIrr2SSMMfZ4uzWz
MPONCQlBr0qd9DC4mtqh2pGS3+vOlVNwKWjaS/OKTBtFpXXnVe/RR7eGefb6upoOQRE2J7ymip0e
TPMtyjzT8f1HuxTClpE7jrgsSH9y9Wh0toIA5WSvd33XPFid6O4Ak/nBYy8K0/EyfxF0MZKmfX5/
4Qs70eIysmguy9+n4O3CJR4gYd9qgwdatPnBcVffod8lPxnUQ54PBfJ+4CwNlMmbsKfN9f7qS+ha
bUaLli8KD2xHC9vot6ujACl6Hzl/L8hwwUDBmaffwM4Nr92+F74nLSDm7ZbtCjKBVQytA4YOY81j
TpbySQ0MwPItJ+Bga+P4odfdK6/1QhhDmA7BMItpIHCUVWyZh7iRus1A1USnHX8NGU3uHs8j0e97
0zavjG8vPZ2FtjI5F4GMqP32NVpoIE0VbDavaucOaakWZVUr0sxxp9oZuRiJAvyVs3hp39g6jCST
EpNO6GpJpwiDVoTVDAwMndK7Nlk42jJMJDjT7DvKo3cqV2Lc5k7rX4nbl54WmAhmIo4lFRn726cd
47yRSBiMlMGEpy1a7ylNoSQcvkE/iNND03VRdXh/o164FS1cSYRuKObk3E1v10TmLtcbClePDLQ6
EXTSfdaCxKwdK/awAbZOEq+xXV7H2rwp+6q+8oUv7SfpSuAB5HB0fFfPzBHKSNsNnrnNnxz8nzxc
Kn7MWOdcCUS/oQbrI0mtQAlK8GNysYpESV5BpqmqiaYiJGUIjRhwPkMz0fIdwkyMvhDtcuji4dGT
f6uaKj8BxHM+6VkuQJrCZv1BplvJcwQ2qfVgL/jllQbF76b++idyC9DqZEQLjmaVe2mmgRcj6pue
wRWQHv0+68obQO/BucNpCdp4P9QClpMR3ygsTVHdCvL5K530Ap/XMYFdBH0hP+oqgnKhVG38bHRw
9WhUmwK7mNlU7RZlNy0/opsEy4eKENM0P5tg3MSuG6sfUmuQC0ZcWzdvKOfS6eQ0FfbVuL0nA0qx
mUJ/uWynchdFSYmVQUvwvO2nKf4x0mZ8sqIg+GWWMmt3/rAYxvZsdaCx4FvhD/R9fRYB/rC7TJNT
jtfQYJ6F3mT51/d39YXwC7SfVpJlLqNnd3WIQXS1ys3G2bNCmM9m16KB38Dhf38Ve/lrVt8LZULg
k9T7SgEtf3t4iCCxX6Q0xxkKJPWx7WHvIGLSYYNLK1WfkBmV5v2Md94HNw4RBC0sZ/oMyR0nE2AI
PtxLx/HlPphnx4HxXOJBhSrcADFkaJtwU87VGG0md6iNHSjnst43AxKH2wZnMHl0kmJc1AJmmG+B
8I1fmYu6EoSlYFJYLJbqg1HiFraZwejf+51h/0qUoYUHe4RS6wn6ti9FgBvbpselgc3ddB/cAWDV
waVjBb2ltTWc6+sJkdVeYU0Cm0UmHkIaUG1tJm6eRJp0+FWEEDc8BlI4TqFsZOe7GiKVvzXQuR4x
b8kgF2+DKpT2lXD5G566ev2/4XRsHt4/B+bt60fltGBk7UhvQOBe20Jgtu8F2D9ra1Wm+9JFZvyL
uhlDVaNyp3KzHA6c0Oohl5DaaDNuBhmo8gDSUSuOWEQMBuasQZwceqeDz4SAWe3sAleW9eOQtWa3
MxbDjsccyRHtYZpnBhEU4QvlnKk6nB7mP8NWzdLx0ArGDKCME/FKe70zX9/fecaFnbdcEGqpfZc5
7CrPTlGcRpolsOnq8JivluWWw38domKfUXMIm0fdaixxV2WhO56gFCEv3Y2oD+f0qsMtzd3pl4KH
ku3e/1kXgjlwTg4ESAUXgN4qfjkGmrlpZVieKCDWbALb+EjnyXrEqnS8Uk5duCtZakF1UYszH12d
cN2t86Eobax4NSaM6Ea2FbpdscKSPGihqj8zzQyvNIIu5LK09pgpELLIKteg1WCOzAinEIEATSbl
ievYjQ6DiWXVFzk4JSSsCNNCkoVg/Pn+i7248pIW0CYHxrZukIfNBJxhNoSXCRQkBBypYy0xD8Gz
IfsMWWQ4ZHr59P6aFxIhx4BsQP4KS41Y9vZ0OXT5+jYPLTA0CrQ7Amtmsx2cbHisOU1o/fd0UYM5
uUGAIbhGr7gQwB0bbDCQaq5BwCJvF6dIQ/EDp1Yw8Gj9w65Etg9HhmsXLn/LKoDwNml1MHpkrrJG
RQ0RrkuI9kov6ewBV1uV7uLQiK/EqQunAvwhjUo67WDg1+3DuLVd3yJP90aMM3YuGoKYNLbaXhRg
Fd7/ZsuxXz8QEw5wEgykyCGW1/pHL04hg4U6dCOp/IvJPSDA4PYHDUG+6KGpLVfbEMDUyZBICCIJ
oNAnQ5cw9q+lWsvWWP8Ml83Kq3XhY6/HVHCPUC/AYt6re4XChszsW8tpo32k2fNJTf+Xs/PqkRP5
w/UnQgKKeNvQgQkej8OM7Rs09u6Sc+bTnwefoyM3gxr5v1eWvHJ1FRV+4Q0mD6OWtd+0rhduKFmx
O4te7HzbjQtiQdlxSnkZFlDf9VIY8K5Q1ItNT4dq+ZrGeotJg+KfCmvQX6cGB4udaOD3gVjNmv3K
baQDUxF0Aq5HtJqUhwKq/JKK5V/kXIciOOfQ1G29dOmh4zs6Ye+VDCNK00E0YC47mzs38OasyTp/
X8Myiff1b0gmeRrDVDYRJra1U4IygYPbFzp9QKncQpjxXtVl46ACoAJjQSlWE9a6noD4R2rEfmd6
8DxjC5EkOzlWaMq5rYU1k1lqnUP7OvoE2IvGryU3jm3SFJv0uD709EVcGunWOUKH6+X2Udi4Mjlz
nG7uLrSX1lQlHeG2LJIjw5MTJTjyTP6w7FZ9HQftrUd+/K4ZWrFz0LfW4s8hV7mxUuDiMciSzqVl
aZ+IQ7Aw7fpgZ8nF1jcm/yZforABUG/1ymK1AcnB4u0v66yTDqUpdfWpyMcSOycczQ8tNlRwE1Oi
vKe8CRv4mSUia49q3OXiIZHb/jtS1dMFly6//x6lkoZ/jZojQjahFoVQEuhUBGbRKQicehiST74x
4MaWqL3h8GAsiiFSOr7Q6JRwcA2CRsddVG9M168Ih12BazkEaxxJcLuqY8V3MVXS/U+WPwLDLMRS
3w1gHgVuMyBtc2gMXdtDrWxcuXQbVboCAkgv3//6GNhRpyweUYY30/w6xkaAmWKsYgVoZ/LOidt4
JhmKyhZHHt8Tc/laf1y5iZ5AZKTc7PVBFP6TwKI8WDhqHrOgnh6h1o6XDuWTOyI5fefC2dpuwJWJ
LXknbQCiq5GzqrLjaTa8ZkZiMtfV3tHGaK99u7WUcCBoEcvAHACIXo+C1OuURMzeG+YRa9VAybhH
YvGKKPbX2yd2ayRbJfGlikWbbV2gx2sHRymR8RpDkD0kSVS8LUXTx6gFtHV7qK3LgUuL0jjwXQoC
q/BCytExLUv2Rzaa4i7QpeqLkWXqQ0SF6UEdMXAwjXonntqcHl0y8HU0zN7dlEE8iiSOWEhTBJ15
lKBFZbT1+vKIolP8/fYEtwfTQA9SCgc7tfz9H7tSq+0qw+xL96JcLIexWBwRlPiCqJy2cwDeD6WA
3qKtQbxB4/t3qvLHUBNBL6btXLS2ms735ItI4/v6/Lmcw73i9fsdz1DAUjjUy0trrPYiCjMJV5iq
ezpyHugv8KRmSKuebq/dOyYomA0a5UvTltyCvu/q9ohaWcazIxEe/LDIfyuXKuRBrkIuK6zPFe2x
L8UADCSJsUoNDTtFpZ9aL3L8CJei+GGVdr3zmm1Ur4AQy9DHFKa+dPOvP+iIYUPSgi3y6iJ+Nspk
RoYmRjAPk+qxfrQmsz0qIapFXOr/0uew3VALYxSxhKD3IyWuGrfjl511Wi6Y64AHpL2GC94S5hHw
rEKsOSvQO00L1dPSqUuQssF6+iHK0YgBqGYHr2TCmn0Z80iTDw2K/LGT2fIs3UEVa9O7jHWNT1qU
YX+688Pev5A0TWEXKpZMNAxb5XqxMO4D+jwVqKmFRdEjmueX8TGdhsp+nGy5e5slO5kOfZNYhYPa
qNw62IBhpHbQsKh7UbN2lC8SUmTCJfVMS1RK2vYNeMH0VEZK/8/tX7uxqUk9CNUA+cNMtFa7Tcc3
FrfdWtBUzuTPCWa4ozMJdEZ3VmX5GquvpVKsIoElPyCzW4UNfQcv0Apl4clDbn9P+wDTEHDFT4Io
AuklDJIytMcH9LHGJkWTi8c8V3Ya6O/vXSzYlrdyeUwADKzmKiFFgIpVxQHmD5/59RYCxpmKBA5W
BgFqy5N9SUHq7oRMW0u87AZBSkLvd30bRiUiY007Uy2ZexV35yy+gyum7pzRjYuQiIPEi1oUSYC+
Og5+irAEvCXNoz+CJw21QPtXZ5fBswZoP967pDaWkpwVLg98HjhZa76S3ERx7cPq8cSA+4fLQTfy
z0NS1t29lUsjFKYxtDMnHcvuS4+wcYOMnIxQPJCCqP0ewikd3FZCou5CbwX9QBn+ZnVfxYMpjpM0
IFqmoC+71x/e+BL8aoIJolcKROoqPyFO7McckXmvKDPdm7jnnuc2DnaaCpuj0NUAyU6JCLrj9fmv
BiuP0aIWHqFTcOeTBB/Yi9WH2wd36wtwnqgyQ4IA+L363vncmr4YqoHrj+rfc47m0YjaiWokLhwd
DWXZhtvjMacdvTPyxv1Gb9Mks+YZ5MZY5v/Hk5vPxmiZRTV6oWRWZws3QwQ48/hBlfLAmwrMLW/P
9Hc8tLo7lnwDZBc0LqD6qwVtBE7u0Sh6r0+w/3nM1AqMIl4XdMOAkdUfWR8833DfbRdd5oDONUJ6
+jHQm7BcXBeguA1liBVPlGWx4gYIlQZPI1IAX4doBi7UaWn6aKZVjhFIEpbKlzDgXT+MEOGxIU94
KN4ERkTJ95IixpvUhkpxSbjomlODWIh5GtIE/eWMEDL4lFp9ZhzCYp/jvHHAMQPkAoHvRQlwTS0L
sUsqhR23HkKrkCxRk8EFZMyn4Ds6+o36dHvRN7YXeSsBiEX9AnONZRP88ZHNEPSbVrWtF8di+uxL
aPBHILYrwDGtehp59nA2Uqrh0+1ht/YWcGbagfR3ySNXV3SYV6gwahBPFJiPH9MA8wIdO1IHnrr1
DLCg3XmW3udPClksxXt6kPTp16E4lP2OmBQGSDSG+vOQK80v1PdCB6kT1IPrdv5lsK8WaeZ8Z1dv
3BILKR/4Ngw+WG+rGFkv1ab0sdnxOg3rAFoG7VkP9PF8ez1/X8Srs0N9ET7Nchmp8vqirmYrHqrS
gFgadegMtbovNxcjVlTPKOk/cDyKZKbtY0mSm6IdNt/rDXvic4cLcHLoO+G3/4ypYhSnDgfg+qOv
1irYoUIavqr4wWs7v3dj2+nczpTtULYBWLlaFdyBMA+vYxqyMFzA9BnlxylN8c7oW5F0h6j2U68Y
29R2b6/T1rgWJHEqzrA2KW1cb/cyFqg94dHhSYVZXtKujZ61usCUu0+UJ4KJBlXlOnq5PejGZqeD
gmUJdxsYDH0VKPb9iBXCQvoV1lwicypjxGb11nHsihcfIzjv9nAbO447mz4hUQgo/nXTos4TWevx
kvWapkOvx+xtXFS0Mt0DhWxlMICg6CLzQvDf+mma9YouMq6yng7ifXaHQERvZgURCRkITW9PY1hr
noIIdw+oIIk+y1Koqedeq/QHpL206e32vDe+rUn2grkKz5WCDe/1tx39XEIUWm48ctBqvLO0pqIg
qNIx7dTiPkEbUD0qaVj8fe1iucYgFECgpasuVtHGnCRyRGUfGnCPmr/v42qaJkFz6YlCjrenuBFd
L8RZE4gwsS2J2vUUJ3sCyBuVjVfMoeLogaEcqlq2HTmOWG5R+mfFl9tTxFk6hVhdfrk9/NbTJDTC
KvqBlN3FaiOPUIfQSIXmNuK77ho2sPKDRhRYu01f1PLOPt4odQODBeG+gESXGHQVD8QzfIlILVsP
DZ/Zd1WzQ7Usx83kY+Fzvp3SzPzoVJm8UUcRpRpFyVgJXuUQsfCd92PjCBNrA6yElUm8t9bFyaoW
LH7bQMocClB/bdhdSEa7g40FlovPRb5T5N14r2hs0t6k7QrqYQ1JAplRokhatxAzu9bpJAWvC10p
vC5WpJM5Irw9Uo55rhBV27kh349MqQo2KIBnir5oVF1vMSOebJW/mjw00Uvt8yLoYf+HYVoXntG9
B+cQZjUkE71H89vRwO4UOz/g/TFefgDgZ/J9mbxjVTWrghCTPlOaPD+wMvkLTAe1egyoVJ8ptMcf
QIg0TxPE4G+39/b7L0xdiYeTDgOVOnu9t6OG1sGciBkZbW4I2UQvVsYV8DCgg3OaBh7J2+O9P0s0
zhbsHnj/pY6wOsppYobVsgxQg5r8GCFKf9Rr+d+27wbn9kgbC/rnSOvmyaiqeYQRiey1+NIf29Hu
cNPq8TUoUiziQ5yc9HGqzrcHff8IMb3l8HIRc1usGyNtPCEpEDI91QftNETCuuvHpN65IjZGYeWW
1rFFJQ2QwvVmrYp+nuCk41lT5fFlUQq5n+W829mRGxfRItDDx+Bl0bl8V9+qzc0YBIvOMMY8orJZ
Rx+7qU6+45mDL6tQW0XQZkppfiQNL65aV8W5abthZ7Yb5TmSQII8sUQS72GRVlLqUZxGFgTSKKgA
5YTWSctU7Q0zeuMzTufiR6nr6WNdivoxigLr1ASqMRzMWg9/BH0++kesCy3zgCq6svP6bpwfclR6
FPCSKWuu+wSSEanW2EmwaX2/ckpdLU+jbY/3uVxP93Kf6zu7euPTo4nBhawQ4pAtrr6JkZaZUQjs
irCYXAxXleR+ytRg5x5e/pXrsPp3o4D7EMkp7v3lbP2RHnUA/VvbZ4NJqQB0AeXfH7H7GMSHHOPp
l7oK83sNTPgDqpDBZ+SC/V+3z9HG4bXB6pENouNiUNS4/gFtgLVYW/LJYx7659rEJfbQaiK9+OGC
3cojw/4yFX73cnvYjduJYXlzMblVUThZxTTUg2K1rRkWr4vWbfA5wi0XeM2Imc/l9lBbG4ewGP0B
4nE0QZaf8scSy1Cs5LFTWWLSgIOPaTBPnaQckMK2PygAxndO8+bUflPnqDAQWqzeFysoK6qAmumZ
/YQlSWBUd1avFZ8KG/Hb21Pb2qOcBFqD8NRguaymBt1aTVTSPg/QPyC3dFA+6P0wfbo9yvstsoSE
gl4zhSywxKtL0J8MteqV0fL0RpLv4ziQcEQMTVaxLS+UWgpnUNm1twd9v4rwHynML8hEkoA1H8uY
rSxKenIXFZcXBONQnic21oFt9srOKm4PBdhgIRJo70oUmAxUvjzUlldMuGejVScOoaZP5yz2w9Pt
Wf0WkLs+78u0yAy5Ynm91kBleJyNWVed5SGY1j6CFDbpV+Pe+dyoEr/N8ZtJIjCQW7U6FG2BWEEm
J7nwklwSA/wTOVBwWjXmN5Cs8OABSQbi0BSxUhwgH7UZeu5zjoI10XJ6tJK4vitbOu0OPl7RY0Ud
Cs+fpKu/Gz2XEXYHodX1LijySj6CFbZ/WUqL6ANubeKDneE4cwBaLhUOnGNsIcWco3uGbrG9cwm9
38fcBYxC7wBUPvii6yOKN1MUYhxreVUIMrcC5PdYamm1U4p6fxEwCkEvwT6YfxCV16OYOAVNXc/B
TDO9l4+AtoL0ICDcoSEVW4jMTIuU4e0PvrW3bJRaFEqrS7F4dc/VRojriYhtTx3xDMHtMG4Ux8T5
3dEjvdopGL9/TBZ259LFpKFFPWB1l0tgnCuYQrrXzm3xAyGPILwMGGwD3hmAhbnjKCz8oUdcRyc0
mXxX6Usl29niG98S3BCyRIiHLHXd1bdMZ1MqQRBpRIPKfIxiJQOkjrj87XWls8TXWp0kkiUkS5cL
gvFWK5tn09DSDFrQWXE+vIgeP4kfc1el45uJ1nZ2L2uhOpyh/psI+Uc1Xj4+njJYMqXolx+1RrUr
j4pCQn8NvkB8KI2pnV2JRz45F0U26wehtGV1SLHfXcSpyzK+j+2UdnBgJGWHtiXkVxewc1d5Ddu1
/0gJYFbx2rL6f0rNR3kmjKoWn5fQnyWsthQlP7SLOe0J44o8OQf4RPfQmCfRfZRCkwIR7K1w/AII
VvpqRDFa80EadMG93lvYNdv+EPyH33piulqJBYRbdRGoFs0Im8M8oOTtzHEexWdZNsoPoKWi9Li0
x2YUCSPjSQMZECLj1+a/Cuo3J033lWcLVt3Hmh98rw62ErpBGMg8kfVQN+4805TA7yaOqwdEgnRE
N/BUelFaxUqcEHffkSm16oehVeb4WzNzfg+ogrSojPiTaZO5ZnX5w4o7q/7ZpoUPQLtP7fBeR4l7
+jDLUvzSTlPou1XVDMUJCwH73Ku5aH/Zoo8+I8SfJWfDwH3lYmGJW3yUC/KXXzl+XTXzlcoAw3Oj
weesndXPeGWhwNsMXZweS5pFxce4QhvAkUfdit7Uhv7uXWPVQNolFkY4SlarqITreW9fuOb8yINU
gkHUjJ0dykxli7lTUivTXV/R8XRgPLXSU9r2xgBNOcekzcJTz/9ulLFx17YqDrkIgyBtIuhXf5P0
uukPqaEk45d0LlXbtaC5iic/irXyCLMwSxwTUxTrZQjMbniYq24wXgw8boq3IEmITVSzbi+iVtl+
GLKY40GLUd1/kFofYx3OL1f3DBxKu6/nSIsvQVbUlDob6N0HnDYkxQW7aEQHHVWU5oQAOWj71KrR
P5FjXZSvfROZwytRUKMeUtQh3oJKhM19EeV46wVNiEDoSDIsX6ZK6kYHoxMGtFtRPFF0JWelPWvK
JyzfZATSja5/HjNI0y4fIq/dFixBhKGDoWjxsa19nHfidk7v5CLLZmcmcv+BabWPSwXW1BCh0nZ6
xpoW12oLoOdPGy8UwR+N8bHIkgk+CxoSnZMAlPrp+7VR4RufxeV9btnjP3ZjRtmR2iefnWbVKO7L
0NQlz2xhIh7SOAqj02xQ7Dim+K4ZvGY6RtdQAtTUaXqrVRyBLejPWgfwdkT1BvSYj/Oc7GREv5kb
qLUcufkoRdlFyTolA5vtY4cVlXb8UoxFd2/glIzrl+Wnz7IOZfVoxRCe7gAF99NdaStRczJn0/dI
iJPhiYggesTLTy7O6WC0tZNNOQeL9wAozRhOWfAgK+0gLmkqD59TREV/ISjV4p+cIujvzLrRhe4w
9Is5ZSnFqKgbdZcQNCC6f8bPa36caqu6Z9VYdPBayPhUyO9kh8mSc+U4xzb26QAdje5llNva/EfI
cmccrabDQpck3a8p96kUQiY9X+yoSVrga1M/+Ccve0P5Napy/zJGbf5RSVXlqw7/NjhHYRp5w9hk
ijsV2AXfV11V12f+CeH1FkXRQ1HrgE5Qw9xrLm286KT+hO0a+Mj3/AF/bnFMglwPQQafDD2dh5M8
YG8HN2Q81ji+fLz96my8bVSs6LVQv6HyvWYGZHI99towmF5C4/fDjAmwAyDB2skJN+JtZEbQaINB
hUv4WvTHTsXiGYFuFJe6/R2H78DGZVBxuhmQkBX1ygWjm/5/iFQoF1HIQRIAhVl5nbZwa6Y1NBAv
HXEjiEqJHuwUYG9lh9ZOwL3x2RYlW1Byy+wQmb0OxCiBgt3IZRsgw1DYh0FKkv8kIY0f4BTJXtlZ
+g5gY6PAQu3mt6rZwmKl9Hg94hhULKLIfI8HFfIzTpP/AJ4Rrxx5+8sIJsbNk5YrRIM2hmNX9S2e
8IPfiYx+k+NXIYsJwkwsTB9DILFy/StiNBaD2a4kAo5G/xXqVs5plJB+6BXc7A7JQPn9YFqN/K8s
mcnHGKYZJi32FD3JmOm9qcqsz1+yMIn9gwHYISSc1OfxQxFlRYbX0RQ3DojwaLFw7lucBgIpUk5t
q5g+/iOxjB9GF9hcNJgnz8ceusRDA3ofEY8uRV+0MVL8bkJjsjALxkY+eehT3vlDj2aWfimDQPkC
HMceLooUwx1Pg158aobGf4WAH31q6zxV3SRCMv5IKBO25wmmxfOM0ASGIcPicNuS682HdKo0bBWT
xUGzj7Txs5HAVXSSUpNHbIE75QkFdQP7HT1LP/V5mBkuroD5l74LTRzMrJKnqPUlHFj0CFyKU49Z
DTCias3GzXq7zJwWWyXj0AYK7kk6MdmnTlZ6lMXKEKudsBsrYqlizJ/1IsSBBG1xzHGtPB3Vj3mM
lgCYM4EhYJxY011utNV/md6qWGGDECsnO4iPQ9BlP1DlSuzDyHPSODKEtZ+wWcSXOouyn9R3/e9d
HdS/rBQt8bu4i+evIHkxebKYao2USGc9QNaAQRCbUnrC/gZ2l79wKXGGWwiJKSh07WsmmUa4U+Pb
uMIAPyDRjb6zWDpK13sQp0ArlerQ9oKmz44CKYeTUhT5zgnfSHs43eCU0A2F3/S70PhHzaWVZz/L
mtr0kGjrviRDTPStimY8EKZWwd/nWFyVSx0EpCPX8+o6GXDKtuvI1r08p83fJmmEDVIER26uUnVP
429Zn9UZpnoP/tXkmrI4ydfrF2NW1gYylB6JWNfp7HH61s9LFm+B1P6oUS2t4N6a8kMk2l29oI2P
B17UWJAUdEWRlr4eXMh9IBIDbkZlqo0bTEbitJO+V6TYGoWiOlmcin0J1JfrUbI+8wHPxJZndU16
nJJRXHgN9+CNG1uET0avb0lZacUsv+KPLVLYsm8EI/XcCN0IZ2xNLgjqC09xNQ07D+rmhBaoEeVT
5rQGf0ejmRfA9i3PSJvwmGhx79JKHXfgTJsT+mOUVcGYLDSuNC1h2dRoBjdXZqdg9PsvMTZzO4d4
+QLrTUj9iHIt0C+ZQPp67aYkVMSsB5Y3SXXyyDVdEccrTf/TrsCAwL3v3NuBz0ZlYUE7Ai2glgF4
aHVrQHwvEOgrgrvCKM3Czcx4uJ/jaUSUBKmGl5A2iY0jXJiEjq3mAbKISl5GO+d84+ghwLEo9S5t
eDho17PWdPRyw9GWsIuaI28E9fCxwBvS6aOpvkQhNDCSmIZdhIvi7elvrDcjLxcmFnFg3lef1gwz
6PMIYXqtIs/TwZalbAJOK03/5bPPyQiNsNgpif3+hqtv/FtNgOgWPBJd2uvZym1E5UPWJE+fNeo1
9KIPnaGX50TBUlZOmsd5knEHVIIXuyHhM1sU+JQ+lhy/9p+BVf3w9fjvQfJUsCjFoLxONosc7fVv
mjqrEUrXSTBjo9euidAvlvRUPmpaHu2E2hunCRANhGhqO6z5GqVW4f4MZFvlNFV190zJRvpg9nPp
RZjfHm9/3Y3rARUQQ6eQxG2EfMP1rJKR7huOepbXku5eEmxPP0wx7mF/PwoEzaWoTb+DwPd6FIKz
IKZUAql6QidCMvv+MVVhmN0eZWOnWgSWYI9oCNgQDK5HMfDyyovBtHCYUqRvZSbkRzot+JQuFmah
OxZW0e8MufWlOBuA7OjK8eCvolorHJQqMhlyaJTZTfpsdLVu+CXkIdm59rZHoqeyqJ0vX+p6chLc
rTzNZXoCWpM6CTIRZ/LxyGkhx11ur+PWnqAJ+v+HWu10zZBSwwj5Wia24IvvJ+6ypf/3TWweWA4x
7xIMKPDP1xPq8spKcDa0SQA6/dhQRP6nkcz45+25bCwbuD3OyoK2oMWx2t+q34OnbnmYgPz4LhRS
EHpNPyIHheP57aE2rmhoyLgJkEgC6V1jKwIj535WJ0rslG4lB8NOCnR+YsWog0Lmz485rxpGA1hz
flBoYzzfHn5j9xMXAVxX6Xzx1K+2YigQD8pmOlXYU2cHaZLw+BzCUoPVVk5f0BIIdrbJRqrOh6NJ
C3mURHZdcZ9TyvAxJWEvhEUiHzrdqLVjMLb5k5QCzgIZLn9o+tr/H4InYkCNWj8pKTWCVRQ6I7AT
dUshAtzffLdM2jotlk9PFJw1deeAb5wFqhFwOsDKALdYcwMbzpk/m4UJOCgwjrWwsw9WpqY7o7zf
pWj2sYJLNZ8vt45petFhldg0vmdTbL1QV20OXRMWT6O56+ax8bZS31DQf2Lt0GNanwiiHIUaWeh7
eUXPzCVdn0J36cBFRA/C+koIUw8ONrDG4DZt1oxOkeFpDshRyzG5HdKuig5ViRCmK4VV+CrrMx6q
t/fy+621/EaeP9Dh9CTXPAwzK6TEqCLJy4ZxAkcTm2SvVQlyyonlptUcdQrqiOJJLaLj7aHfn2KG
1pDVtWDyUNFdXRijVeCiISu+F3WdnjlYYU89qjlAxA9S0BT3/SCL10IVqe9SnNp9KbdmvuBhlieM
/GPdQVKRc5v6mGJNCBEFARerd6O20dw+1iR3lqLgi1aOe5SOjRIR8d1CBEOpgTmv17uuqwpQQuF7
ssApvdfaTD5A7DXOU4eLaae08lFXYsVRS2v4iDMxxpHaUH66vfJbhwBsKWacHG/U/1bnmq/SN41d
S144DsKZ7BEJ87TNj2pu6jvn7f2pXuJZcjygA+Aw1ngaM2mMoBgKic4kBhRaTCxvqpn4H7YSLwH7
mM4r52j1ZOOv2ZV5bi2rGk8nWUkxaGzz+DgmKLh0GKO4aTIINzJRd729lFu7iDImORIqZIuz4fXb
GnYAGvxZ8z2kRg1yE8N2OpSazkE6zjgaSFzREIz2ahFbqwpTlV1LTZo9vMpRYuRaMnxvbYyCIks5
FiGy5pdcrrpm5+XZkGnWEOAkbgAZDJRgvV9xkNMUXW9tb0bCYqmXZYn6A62roPqk97ORnfKsy1/N
thVf5xrTbYeDWkTHGaXv8DhHWeD1kJeeRdHke9iNDV0ffpsAP0yZF0jRGlirJ9acynUJqCjVk+zU
D0nyWTZi1ToYnaheRB0WwwnLgPyHLNmBdkCTPX8WkanW7tCZ8exUUqkkOxv+fQ5Lco4uHSVnnQx2
LTbUJIvCQG2aXhzJn6YueygA8Zwju9HvpkBJj3lY/tNZ6uwGaZV+++vNSNIEBGmBWcGHWW0LI1dD
pFkp6QeK8djliZuEtUMDJv2QFiHtvt6edvbHxk2CioGm82ADXqOac739iw41qCCpbMr5+ujS0kLZ
ULeDn/E0aDth+caeZ6gFms7lCXhwFSt35QQFBW0qLzIzBFmkunNhobQ7n29zQkhF/L+HYa1SlkSC
2iGlb4/2ZECn10wwplcLzJoHQTZw+3ttDQZ3kgyXIpuBCNv16qHromr+SPYZGOTW9NxzF5kJ/WCo
/l7GtvXwAAkGfrS8tYT4q72hBVFkNRIHucrkLkN+jV918EdMGQ64V42FIxuR4rNHrOBzO3XGv9hs
B6+T3cVfb0/6ffTMjWGRVS9FW1ACq4oDVVyLMI8fIlvS7FpIsh1n0VZuYfapA6NmT8p4a98gqAo8
ZjkZ4E2vFxkqnqpMS67aNfrwuMAFEXaP9pAiW7MyLAA/gL0BlqurgzD1Em07MiMvmGwjutMDpfic
RYKbXy5NvztSGPx76DXEI6By4Ot5W1FuuZ7YgF9kowY8AuYg/lXlpn4os9l/pBeS7vHOtjYqLkek
kVQviNFXr9wkZZ09sFu9sZSHY68iw17TFXLkEHGt29tjYyjAXqChEdFamHWr7SHPgLPEZAgvNAF1
H+eBRiVNC136rwybJDveHm2D/EMrcmkiUP+C6L2OT/oI20GJJqmX8Mhrjp8F6XdcUlMdEZK4Lp5F
PcxIigc1UhC9Pci9myRqHTtlA8nuSJkjM3YuhY39ai2MwkUZbsFJr+45jG+qJAvgX6eaVL/OcvA6
6rn06fa8Nwah6MC7SSzKA7oWz5RDXyg4TBueUqoBQjVF5EkT8mS3R3l/KBYYNdxIMDxUvdYE5sav
lE5LyNM7qyifJaOzJzzAIuOgVHP8Fk2BtrN2S8pwXc1kQIT1qVbTKhDrU5ggaWc2CjpW0Iv859bQ
MjgPcfMKHoNCZth/Q94xd+xYb3Zq/5szRV9mKbotHYAlTPyjzdAofitiuQeNC77hDMCzpOkrDEeF
BghiQOwx2t9/v99lcqIeQo1FUud6vCmxDZCaFRB6vx/Pxegrl7ofzL9+3SnCLoYRqsys2CnXo3Qq
KnqCtpNXB5TZJ1kED3k9/7TVvvj79WMui14Hmx6K1PJh/1g/zez6RB1ATyMBrX5QOxtESNsgolpL
ymmWARve3pnvw/alSIraGXUGcB1rQ77a7OPQiAWVjUU8ODai+jhCt3d6yR/v4AnbCIS08f+wnCjW
kmVjYExxdvUSAbC11bkpwT7UtuFGBRYI4BbK4+JF8fX2/Db2x+IJy+fj7MFtXA0FNrKjFzb6l9GI
wue+GWrPKpVhz9Jp2QCr88YwvK1QrWh5rbODSbRGaSCneiksTSodSVEKFylEGkOymuwV0DcHI5sE
7k47ivLb9R5B71fjZsz8yyQb6bnpSqp9RuVfQqXaY2X8BkhfTUxgogiAWgFIQf1mzQlV8E6zMqMO
76TJAiscok5gHuUuQcOmnrT215SVw+gWmHgYB7lOUenv9DZ/y2c7zo+Bqed4iYxj9ZrrRfbvkJPE
nbq5mwrqG2nxMyQIotYCjtZ3NL0zUwfLKLgJo7Ak80kEfDP1EARY3x7SOdbMw2IKkzpFXqCkmanI
ILlzlwS+SxN3ehWVX/07TEmMaCs4WPwZMlqBXOwTGqYL2d4R+LDxl3M+UBrt6OE45eBXT7o0U1/L
5gCh9WYW2Sv/A95oc533/81xUF/Ah+uKG+a2gun70KVg3eQ5+TTOFgjAv9ywy4LDwOVYACkmmbv+
uBWFVgyklADb6cZ02mi2L30V7rVo320hgN+cQOoQiwgxvbbrUWA8NXqdjpKHVKf0iVcPLAg5xUtC
22LnKXp3An8PZTLMomTJE3g9lBVCTtf1AZBg3URH0dfq/Zxn4+lvl40JkX3RooXYRWx2Pcqcdp2B
6gCtsiG1zwhWSscc6O7OXN7dlkhW/N/YeaHlI190PUo523XcW7rv0ZpTj77ZpiBepUVEOKfMHltq
7FajPb/cntvGx2InwK2nzM4NtmYJ08BqjBnP4zuMwpGDbGTz7BN/H8Kw382O3r3fzJDyBt0LWhjE
Xqt1LJRJrUKZpq+vTmHIEPXgO20VGM9jyS1xjNIuHUB2zwNHJTTaO+zqgk+xGo+f1HyUP4+6aEPc
0EapOxSFGltHDm7+E9RPvdfN2VwWDgnGdgvXaM3twNa0DSRTSN5gSN2zBGzoWyijeV2PUXW8/QV+
59TX1yC5GuQphG3phaH9cP3hlSCR0sqwAZZaUgQIKgwGm4dZkGBMNVjhS9KP1nxo/Aj5wwl7H+kS
AJpqL6rSWm9ZZIvwWeSB1KNh3uvfsFgBMRqi9SMuSZ7U04EWXmseB5kb9L5HuiRx9FCvw2fFHxMd
HYvMiJFoVFv9TFzV5FxW8YDxSDBbn21tauIjhtmNOOpmV1WnUKAsRpldBuUmqzNgJzVI6v7X7UXZ
ONi4JFK7xY4Vhsf6DpH0WNGDavIxLtNCrtlquhN+BYr+9jBbn3nhhCLux1DvdNX6Rh30vMt9r9Kk
/Feni/CxVNJROxhRb/w1KpPtb8JE4WIEtAWCfPWde0QH5CH1vTTuE7DWs3rQ1TR7AOva7+yp94WI
ZSxB8r8gtwxzXcexx7GPGhIQz0Is/DAYENGzJLWOkzz3Dw0K+Gcpx9VrtkDYDkZqA6Xv9sLNJfxZ
72tKEMyYMjzyXst18Ee4mdcZ/uPJSC2J/C06lFOiX6KM1wDfzsrB2aA/qkaqOP1g6A9Nv2sss7WH
SCq52CgQWnzf6/EHZcZnu2tsT8/98G4IjdmBlb7Hkdm6tunaUXVYcKBo7l+PksAJCGvVtz0CgvTr
WOGHnuph+n3h3l4kaXirB7PZeSq2ti2kJ7islEGpGK8Dz8IOZ3y7fU8fZnEuayGfR/ClkMTK/Pz3
JwS5DpZP1ZedtLqcGq1HnG3ZtL5VJw85AcR9XnXmqS77vbxy43uxXaHyY/9B6L4Op6elSIc0Q3CH
Tm/zUolgwbpn/Y7y2rvsdZFcIy9BGpV6BGnQ9fcyiiCcRg0RLtFbyX+B2g/nPjXxNxJmI6BiKJkw
D0LPw3OWlP7p9mpuTRG0JpH1ItfA3XY9uJlIltXSe7srcXE6QzcSA8oBkCPd2+NsnX/CO6REqT6A
5Vhbixh4CQVNyyyLvGn6o1KZTekEUSNSpzIHOCt2pkT6WYE11jrNVP0fzs5jN26kXcNXRIA5bMnu
lkTJcpA9Y3tDOP3MORav/jzlzXFTRBMezMawgamuYoUvvMEq4AJW5Qcz76ry4JLdefZ58WVwA9RQ
or2uJ+0Na17RxojDFVrwGfLi/VpOZy8dlnvcQo48w3e+L3erJCNL2hyh4fVowhCpqSdxGiZG056L
wvEuzShsPGTs7JPR6u2D7pbd5wEW3cFR2bkJKPTA3ZWtErrfm5GXvPZQM+zSsLDBei/aZN0NRZF/
hGpvPBZr9z94StFB8Wd3TJf9hBAaFIOtCGfrVdo4F/CcKC/TMypXbdD8Uvdmy+/LuLHvZoH/YrBk
bWcc7GU5nc31jhUgmu48oLT5t7H32ispYr9lEmbOWAx3xZTHYK/72LQ+1HnfvdFMe/6u6Ln1llBy
1J8QtKQndLDPZVC8/RGSHcmhRh2VHvP118Y3XdbjyzQ0235U/iksA55vAcYPFee6mz1/REZyDRQs
b79j/mJ9GocGcU32T48QQOtML5B5KsPHRqZ+uP3bfhf7t7+NfUCfiNoAQC757f54/1YjbVg3wl3P
7RYRpkhoaH5t187ggzesukdAczDfcFCytPdWU5tKYOScR7+3ZBtXJ0Ms/VzPSiUQWb68RPFqAu0H
WrT4y6gO4aj15niakYeqfR3Tk/LijeTJQRZXRRfEi3DfpMlINi3sRl0hu+Xpj3wwRzbian8vx9X4
YNViBms4QIvy1T5Js3OuL659ikfF6k994ab1WRtbWz/NE4f7Aidi+afujNLk2RbxfV1b8+CXqaZ+
bZs0+lU2kf2s2QIPFyzC7I/49hjfaZRgiTJUXuM9RhUUKr+Zmz66iHydvnRrUip+3qaA2YpYyeZz
OaJk+eTETSz8egYUcfKwDvi0JIOSX1Z0/x5EXqg/3ahyZl8xu+F72U6iDGrKCDGMCLiJPvs11d5k
Zrv8o3Vo619cerjWac6EkR7swb1zQOiO+YncgPjwXX9mcwRGQp0iDnXsik6yBXvOGhE9FwVN46i0
McdUquqULkt3ymmf/32kTMOOCESWgLkHNrdrJKZ67rwyDiuza31XEdZTRKD/8fZm3ok4kDgG1EMv
iSd6G0sJl9QUkDyjxKTAIMHgqTLKZW7Xo2t0fyipXI4WDObFmzCZ4mXvRF7Oc5Hr3nkYF/O9kWnz
CV7hUeq1PxTGwEyLGGfbcWnikfgqi+MwK+cB/yjVPJXVuvrjNB51rPdeZNSZeP+o5GGMt0VzdnOR
VDX2fw9FlduPcIGrsxIZ1kdDqfrnJa2Rb1IrUn4EFS/DoiElYETFP7e/4utmPk0INimMAOr2dCg3
12WLf1eaaIRYoyacL7Rg09hv2q5526tFBrsUq8zybslNsvMh5/l4I7S5Xk91bMxfalNTPF+3sZg/
OEF7jxh6MFQfpAowi3R9gtS8XB1u6TjkFp2+J820QG8qYvWTEw39IwqE+Cnp82wfxCW/dYU2FzSx
IEVVKh+0wbZaezgtTuhkKGlIN6gt0dnzhu81XKVv9SLUL5U+th8m4RTVBz2batikrTqqPkyNDM5z
0SkYRwyD82Gx3OzTisZp4ZfOqnzDim+qgmodtY9G4wHwTqu2nXzVmBUzgFmsjSfXBhV1SpWmu0y1
qSOQ4PWD33IpIvcwZs4Lquw0x4wWkDagxw6r0GRN+q/0VariscRj8Cd0lukryD2nOeO79pu+tLZj
ACs7gcokiuwDtLf2p5Kl9RzUcMMgTcFBtWBLJ5lxzmFRwDATov7Wu1qt+aknWjy6MqN854GYrT/3
rlU/zpHXGy/xuuTn0uzX/rHtl+xHS+fuVxon88/b23PnOF59j00AxX3vitxgd85W/k2fUucsOqcN
KjNf7/96JBks0buysSqgkXW940ZBMjcPaRYKEyigNeEWVM2Tc6rSxXp3eyh5/242GR1rWUuXfSuQ
wddDVX2LMK4ypOFUe/XjsKKuYtfdkRDaztJRcqV1TFII/GDb2nHABdvCWLKQWv34rxnl6XPlIXhX
4ZZxEHL+1q/bzognh+Ujw5C6ONczEqUNw9EpihD2UhOdgVcoSO25ddz7zuyOy7m1KO8BEHMm/S5a
4LKEJWQ6GHNTEv9btFm2+ALt1h+Q+HXLn8y0as4gX3DI0r3R8ou+5jQYE3ma35tKfKcpC459nddZ
Lhm8pb5tetFPj6A7+/WxT7po8AmqXD1IUe7+6ZYCTRTFSwFFjZ3uN7WXPrcZInD2Gs2fo1id/5fG
KtakcQtTwE9QSf4B0rn4UuGBE5/tflSTZ8sS/dcht8wPA4LAzw4JG8nhqtoiwFSg/Xh7k7zukEtm
BMVscNaAWEl+r9cUzgKSslachbPitd9UbB2/IoC5frZqZ303NsP8du6a8pvWTmlzn6rJjFfNbIzN
eYbm+vX2j9m5jollsO+SqDf61jLm/iNuTSyIflObgq8wre7ZHVa49hhuEPvZztmqM/2zZxX2wTHZ
28AQUeRNrCIluKUszxhCDlW6JqEYSj2EiopOZBw14aqtxuk/zE82XOkEEnhu43K0J8Y1ZoJhlqZU
FKU090usVQ5/LNLoC/AOUIUmNUfj4MHZuwrI1YAwIvgO52uTEAzqpA26w8JWuIn9UrT5De0Y5yAe
fA0mZCtJN1G6L9RQmOH15xOYWw8OBfZQN4Tx4saO1McyC+Sph8hE16OJi3cKjPgfbRUtD/3UFGiJ
9DjLnudyboNhUDPt0q5T+x++sAQCE/ywy9nq178r1qGTdGNCqqpr+fOsOPPdHLneU77mRx3TnYUG
9MRVyLEBBry93mu8m9wCvbVw0b3ym9PpxqXORuWAJLhzTpAjplNKMVeiATdnFsR4662eGYetzn21
GOsJP+9AqJkIopwcbcQM8mDr7pwS/CX5j+qulNjfQITmhZ0DTpQw3CqKk2nH6p2tzblvo6z1908k
0h90ZnFFwIduq0dGYJ/g/z2m4Ww7zfs1zRQRFIWpDZd1Rc4ruH0m5abcvClgEqQuLhUrioCbieUD
3htamXE02qp+35LBvPSOKx6x6lTDhCz20bJ7VwnyqNGOIPJ7i0q5XFJkgYtTptpsTLUWg9PaSdhk
rXf2XL7anHkUx4T7XzYmQ0BR43zyAG62jMhBkE3ybNbIzr61VfebCqLkAOaxt/tlgROcNMIEXMrX
88HyZTZW3tpQ67PqcUGsNDknhtmpd7e/2d7+l8pn1DOpEL+qfPc6fohZPHPKKmP20XhdQwXnxwaJ
ALUJvHyY0gBmcPsfzgCpC/mCFGCwtM307ApLU6zUuEcUM3rXNXMZuBq+LXiIHllBa3tLSZADn4k2
Ngdu8xRCBzL62G6KEG7oEl30sW+ztwUdOnF2liE2TwalZMrFttn/8nSEn2gQJt2nHuTXDzWOx5eq
GJAPKisL9Z/Za5yjHOb1D0RvUWqUq7S/qXRt9q6WpmYvSlGEDcGQX4+Rdsautzk4nXujkC6yYw0g
6tys1zvK9UZyBCcm4pur9JQhC3YWbd6cb++n1+dQBhsO7Tikvihmbj5sMyaUeIYWdaHVLi7s7uKu
67TmIe+g7tweam9CUK5hhkiKCEWG6wm1nZvp/TxnIYV/69QUfXPu6vJIpO71AYGFx+vjAhKX2fam
1VCKYSzjIctCdUC+zNeHdh2C0rCLN+MQG+TSzaJ15wkI0RG0ZqfaAEZP5vqQ54BgbIuzXd8NKChU
Wai5tVWc0jwxf2SdHWm+gIuU+6on0CFF3f771BcUS6UL0A89bvFUvr3Sex9V0q0diaCl/bm58eAJ
ACs19DRsqiG7K3DwPut1kwe1k3sH997eckvPdol6ZtG3FZYmEsmsGEsaLihd+QB37e+0M4A7O1P3
AiVIC9yl/2tIMtgAypfcRhTFJAzseidN46AZLdXLUF917b4X8I3U2tN8kLvKqa6Xo9vv9UMpOQBE
N6D4uOK3H7bNklzpoykN1SaromCKRPyR4n7x2Iu5fLIHtX0w9W5UTyRuRw26vW/J4rKtmLIMQK7n
2gEJE/rM2FVReDDXJtTDotlEmqxQDrbN3gF1yQM4O+wOyGvXQ+VKSxBe8i0jlNzOi1s197VXDgc3
jtx811EHzz1IawAeEkK01QUuhLGmxWrnoa5QPi7K8i6ioeGrLWJQ9qGohLkzKSnFIbnpjAiT6npS
NoUhlMvSMgSEadCgEr3uBpM+dsupwX8GkI+2mt7sJwVBOEA4L39E/w+b8Nie1p8Ou/57hQbdRHgy
wjZfSYvNYMb6+0dbDprpK20cY4uMbUX85NVpAtEATs4vEt7lrYVInx3AdzPfml6Sfmg1G4XRVve6
0nfr0lhO66AVOCkOnJszgngG/J0k1sUdYIZKBKwTWvpWNLkFMj292SFDpJVD4HZSzLToSzMN6kY1
/1mNGk2gybOAN2S1oKJlFp2LA5TFX9++W37z7Lffj31M5Zv2lwob/3pBY9zwFAt6TBjro25CRdZs
qLOV8y6tZrO4yOGXkxX3ELLdiXqY37W58jSVAMa6NC2CShnb+t4yytINnNprHzM1Lg/0qvSdU0Nt
XgbRkqbKO3D9I5eYJQZdwbMWo4l1t4JsAuRkpCmuQwNCl09aYcTquR2b8W0cLeYQsHum+pyOTfFR
E2vxK+/SQX+01bR+AP49SLHGzsQ8Ns2cs50KLzupQOwhthZqUz8UVBCV0IPoMQWuK+2OInfNl3MZ
2X0eKlk2HcER9vY18SyZNPkmwOxNeGBTt0jFyGfQKq/4aJam5xuoIx5Ivu69aVSuARbCXqbXsi0R
CDvBEgXlw4euX3TfTNTyVBZp+gAGV332+qymzTdUb0plGE8D+UvgOOORnfXvWvR2y9k4WUveBDn8
VngWjXSjzGfhPqAOZZhnL56S5tRmfds922ntjb5CoTZ/zD1vzu7KgdcPKU8lT+/7bOksfxi82bsD
jxWJi2HMiG2WDhpWOdLdlm9R73af6EWI8Zeq8dEDvbSpJZd05D6po9UX9727Jmhjxh00nkWZ1PpD
M7pTc6mHfP5eFg7apwg8avUb1129N/YqbPPUJXb3LrOU7LPbKBa3TGHmaIwVS88vH0ohAqV35sxX
UHX6giyx5dyviVnOH+Az04cUqD5W4STAB819OuIQyj5bToUntLeqsWKK5Xg8gAcPwM6pkRYpqPXz
uJIRbt5VM4qcpYgreVDF8GSV4/BR+gc/6PaU39++RnaHgqJLzClJGtsuECKNlGrGXHlo6Lv+spz+
G83PPKWDnxcHN9bOg0OfHhC+JGXLzsP1XYAFjmrWWYmEcE+iENhAmE+zBqFTyfv2RDCpvL89t53C
IleCpPrDxZcegJuzGdUSY9wpqBqg5eBnNoCTOS/rU9qM9LnGugjcsgeF2XOvq/QxHxH06+6MXugH
0dlO4AIUjIoiUCxwaduQG13MMqMpwg+BD3ea23x9VvRlOLMBrOdhVBc0SEvnYllH5cydz8vA5KeI
A9CJ30owOpR6PaORJ1b1qkvUZ2pAnm9epADX3cFq747lyZcIrix9kk2021nCAc49RQ86o75BSQff
k8wFNu73xkp32C7z9X2WTgikOq1KjxPy2ph+HGdl/Yo4eBLzTkWz+GRE0LN83lNboEog0iNBgp0b
mycJQjUxJHmjLefxR4lXLBiXzFI5zlW64pyn5Roay1w+3F6OnYBcwnzpoVGMhLq9eZ4dwypLQWwH
3rdAoXfRRf0/SDWdBByMXriMueP6mZWkR9Hj78Btc0sT0hmIMNJHJu3YnDMKjbOG9gBHeuUeA01K
69jKUGpE7rY0n1a0Tt8XOr2zptbUxyWK9c4HHmoF0MHMZ6o/SMoqk/LWMxblsrqj+hKLfr4HUqN8
Nsx+uUsK5UgR5zf+c/uj6c1KHAE5ME3p64+SFfieezgYPrhWNn0Y6tKszzYi8jk9O8+iZ+LOjgkz
YmiQzrcm8X2x0uUXr8LwARVxesdVLjSMbhNj8M62FlktoQ2mAqfIaaZ/BQg/epVOplwG4egPPEpJ
fO82Ih4P7tOdSw6FTt5pwneCgm09bfRWp/cSsNPcLsVDtpbJ3dyY5a9sWfKPaaloH25vs51DR4GF
hE+WDUAobNYtyVvIMQPjwQMrfhRQZdqgnsbuXUw94YhCsTuYlP2kM4KgxXawASsNfMFs5UEsY3ai
9oLSdqpn98h5Wpfb89o5pIwjK+aUDBFR2aRbNRqitdIwLxrPS6Ct+niqhXXUDdn9WoAR2SI2N/NW
IdC1VMA4iXxoC6AqTbsWZ5PayF0MjOaU1PoRPm9vAekZyhovHXcoTde7XIFT0yHxHD0spT2eLHA5
Z2XSyXH6Wj94bXeH+uNh39w/SGtryRJnbEREYC50hIYggjf8KY7Sv/adIJ/zEJPkPoXUTgP2elYO
bc9ZV+3oIUOAPPFHYXSB3qbLPeIj08H52rlWKSrBKqVeLdspctp/XN5KN+gZaA3voczH+Nyba/ac
lFN2cqz1azsmv8xemw8etp2VvBpy867N1Wrli7V6D5qdwgirbH15qZE1nohQ+6PmvNzXm3sQgifI
bYST0SLbtslajehfxafmoXHt6llBj/sxb3vzsdQyoGZQZCBcKR+dqRT/LggNHcQpe1MF4oSTjUw1
EP+4Xl3+ch36MXJxfVTz0E5G6nT1ql9iHN4P9ufO0ZMetlCjPbBw0NGuhxI4Smr9QGxWT8pwWlHD
Pc3GEAXw1tKAXO7IYmZvPFB3WJAjlfTahBhicDROFeIO+Thll3SY159zb30xEb0PU3vyDhK2nZUE
wYgYH+oLQGK3z3+qpZVSdBLOkSTFE/cpfrjojd+h6HvkC7Q7FMJdv58c0uztSa9TOIsN8RT31fxk
VJZ4pixgvxtd40i7YgdDBemZz4YegDzr22lZdoHZgx1xLRN5XJBJh5qT5vndQpv+TtEcQUS/QqqF
nPbcGc3wTznnVaBrjfIYx9Rgbj8SezOndwVxiwCLOu9m5kYrSqWm9fCwIjZ9FpDf7uG7K+eYuuQB
8GPn3pHyMyBaeSnIYjZ33NQRmjoTvD4sIMRT09fxvZYq6qVb4+Lc9da7Ramzr7ent/MGMqZHg4OI
mjBy81qofVmg+yuUh6yv4rMnqvw9JbLuoEazu4h/jLJZxEYta3ty0cKc7CwlO9cpnWWe1AVLJ/BB
t6e0V8egUUOt2AWC9BrrMUbFag64XjxowIa+oUeSnVtn9U4mJqQiGLymODtaur7V2tx0gnQ1AGq1
0V+T24HwyOyasryEI2zdbIyOjD4zCGQaoRbhYDtF6MXekdjs7srK4w/cAk2UbclTUTMnzsomDrEF
w2a1aLGDsJLh2fPK/9DTYTk5BLRbDIrUmzBwBq+XtS0QVXdJADjqXnVfTOXL7Y+3ewaIWjj3Uqpv
S4dBf8Dr3EhauOMf6AtHdGfLzvFWyRAen4q0D8Y8+XZ7zL01pJGkAy2Gakwf8vqZAKuiLQ6S5KEp
4v40T3rtNyurmUdwhf/DUDQxdK42ktgtjKzm5izQSSMFgX4XCJGXQdGr5UOEVtzl9lA79QD0AakW
oj9CCX4L+iQP6mq1JUVDSLW4G0fcApx5zC8z0hKncpyzL+Rd1qchXv5DufI30kiqIDqSDn29nvNC
jQJ5fi7wpPHuasS2Tk46igN0yN7NRQNf1vklqHXbM83jRJstl1MOrBcFkE5RH3JdP8JN7O0NLuPf
4RLJ/FYvXdfXZIFcCtd6UkW4ul3xw6t042w7i/Yftj7BA1hpeoHUkzbLpgm1o69fKA9xXboniVDx
U1sd75qhmi55jj9eWdfZAVtr77zR7AKGLaMI3oHrbyVVcZNOBcmjRPOEcqOGfQ4a3OfcUt7brgBW
D43oPxwChA9k6sqtBTJ4MybFikTHHDh0tNh8yesuDXAR6H4IZ/3y12eAYhHQIRR3yYa25aIyW7Wm
z0AQKRUaQ5AgzO7RSGPtGY6chzWNFZcv9mA26x38yvkgjdjZoJDMpXSMLLO62xqJkw3tjHtUHFoL
IFFf61TAcIj7qwfLuTsO9R+a0RJNtJWANOvITtregmHe5Q04EWt2LjPO0N//fi1JKeHyUgEAPLDJ
lpMSKYbVnCipFVYb0iNFDkqUqU+bMgqxzBgCL4ZnlxbNUZq5N0FmxyEn/SNd2exRvVGE3Udz9NCN
5fQBGk4LLaI7et5+X0ubtEiy5jkE8NIB+m6GcUaNLp+HCKLSWWvsI0PXUpx3zMQ6Z2OcRhJ8q3/g
7NK/61ZtaU5dL6burixWS1Z5F2xm6AcN3onVA5aua5WWXuyI6xkCT6kfNVf3Ss/cSGh1uTrUCndb
8Y3Q0HdEK7U/E6kAW3b92J80JWETKI1YKf3NVeOcy8wrIx/Ox4zoe5TMNExWY3QCo6uM5iCE3ftU
4AG58/GNJnOW//5H6ly7S2xlNVT70lTFc694C1D75Sgm30sROKAaKQLNEvLIzVVZD3Fc9IXtPaAF
0gTtalXBondN6FZLfYptCBRGoegABMv4mX7w4nvJOD2og9di0ZQdiX3tfggCMDCKyM8CedlcaLM1
KhNXjftQKAiYnMoEvACsbyttT5UtHPse5aER+Ua1xVdPJ0c5N2izdBeDvr7r54o9Zw+3D+vOsyWv
O9YHRgwAq8134OotO2Hl0UMu0uLS0TJ+MrJFu1AwH/7DJ5deoAwiOf7bUne51hGSYimn01GTszW0
2VlZ2iN6j/yi28PpEDBJhBSi1duy4CKqyOhb7IDsnJ5+0jbx/aRqOViXLjo1a/bj79eP4rakE8kA
ZpvveuTRdVFLLzJ7MQO1QwyiqSYMnqa8+PsXGDNV0ne+FY67W9gupYkWSapYQbosje56o88U37S7
5mnqV8sgEk00w8+t5EiYZOfl5xKH18qFhd7mVmO/Rnt1wMOaLIm7964blS50HRE/RpmL2RCKB+HS
G0d31m9y2fY7yqhQ6kepiFhvTm7SQGvXoA+HlDUy49LX1OKDNEGgkfJ7RToGDXUMR1wMDT8zku7H
2Lk4rTotsI3JyCLCEzVH2hiKhyPuB0D7uT/CN66DtuvEeHaTYn4vVk8Bl9Dly+xr6bhkADzGqsHg
KI2wXCzB114GZI8+Y5Cbx0E32d0XdYDY8a73pgkzTnBc91nTuU4wcZHFwe3NJR+S7RrIsISqAiEy
UlrXl6TDDZ22TUOFVklqbH4WJ39qReNdWiejUKvR074busL8tlhNend77L0LmootfX7k+bggNmMX
FnztSmtRDtf19Dy2xnBXptERjHrvtFKtpS34+13aVjLqkk67OvNiK21W3Ftqp4JnxOcuaixcpWoj
P6gp7qX8xAb/P+DmvuuapBgTTPMeeqfG5TTty8Co1/htvACF40+ebwqMywowe74eoe/lpDQWbi/t
7qRlAMZ7RP95S9vBTBEVFWhfXFEOfuuEpHfS+TVQJ7N/E3t1dXDHvz7A4GYZizCaKBqQ1fU2qjMg
IV5GvAKpbw1qnBvfrOU6Bx76RgHdNONZXevpw+1Jvn5YrgfdPHWQ1oBz0UN+SBptDjjM0Dph7gTT
WOSX20PJgPL6mDCUJ58x3hZ8AzZFI9uNACj0fNNE6eL3S+SlAS6ywyXvEA/zC7uv3+cxlT9P6dFr
s+cjjZe9qUo2Ke8nOr2v9MVZXTAewwhsfe2sl2RZqyd3bJv1YZjyXD14RXcHg7yGqp6DbMZWo8jS
ZyhXiGKETeM1obNa9b3iRMs7KgT6wb7ZG0qXDylYDAo5W+jfYsbCzLoCGKftNachc/F1g6J17nPz
r6WBycsZBB9516WZt1WtVbuqUeMB4ilOy8qj0JTiZ29Mw8kRxvLx9m55ffrgMsvYneIClf6tRRYW
uIqg5wHqj5RZ6XkuLGOOL3k05ydPd9fz7eF2Yj7Gk8ecxA65E1eu8h+RbtdnIo1nRHLRtXU/Tl0V
+csagbtVSu08jaOA7m8bF2wgxAlvwfypwTkwWHLNOKiDvH5N0HwFoQ7cgIrSK8qDXczJhOEoSM55
yN55teUFhk1KbWSKE5iLsPy0xdW0rSbr/cEayBtme0L/HFreUH+sAQpHhTWNIg/bVVV74C59M1hn
1crzN6uLNp/fYLk7+fTj4eeWWmeEI2lXE45FpF56XuaB1WuNI22xndfgtw0UZwmOOzqmm0duQdCt
nygrhDj74lZZ9fbdoKzpJZsWstSyaB6Nqc9OwzS5fLQuucvqWT145PdOGWEdc6O8jny+vN3+WJve
1PDIYI+E+WA5QVR16hdtHIfAxlDy4DvsbX3k23j9SAd1NuX1UJMat6SX8GvyZv0XpYJKDVyEX05K
3zgvFQWQg7tqd30JYBgJnWkIMJumgZGYU0vkmIRRNhYXPdFIfFNRGv6oRfapNiLzbHVD9ljrWvLW
ainaYtzT+bd3396siWQkHoEAlpjyetZI1LtVH88pQqeZ+1XtBvvtJPLqgihP/2gSwR3Ji+0OSHEO
swKQNazz9YCOlmVR4XFvai5byyrV4oNQ8E53ZiUB7OLaB6Ha3vtOU48XUGbSr5Sh6mTMjcaFslWO
CEE484x7WwVmzq/GTJDbTtGpy0zj4IHfnSWnUIJAqfNvqyBJTOifTcj7dN60fFmaZPArJcmeZyui
UYvC0eX2Z9x75T0yVG4uoNtgc65XVW+7Uh0qNwlhiGF4OqN0o5XTF2FH1oMX4UEOzjoPsH7u/KoQ
P28PvreT5bmhvguSRrW2HiLWVEuhVrz6InpUGLrGGuKWmgbL+k4Z7PVSYjYV6p3uXGI8qd/QOzA+
VNOaOAdvsjyim5tUOtRJjU303cHSXa+C3VpLUixjHBbUPPwC/YIXjO3VgzB5dxRkOID28iijNnI9
issKu4VLs0ikrfETGumntlrMf2+v6W8q4XYuQLkQ/dZkQXJrY2JQ+GjHKiWhTamS+XaXrd+b2cu/
ap6kUqZrOrwZ1aahuEaxIFTdxPnMGS5yHG0XuoEQUDqT0vfAB1GSaO184bEtfVwSCTRXe8F2NofM
PZzGapLGvjU28EfPu9x2ryYB5kmn3El4sAWVF7LHn5Yak7DN1guUOVmfsiXp3bt6KLPl0nXrHJ0K
Wx8+92PTOidFnbJHLcqbb/EwRk92XbjliaigPjIM2TmgaFiTZPwuFryKqWYI7kVlKaCxlHi+LO1g
XBIxRz/1olbfL9V6pJq/t2kQU4MFx0MKfHazNdk0jjIh8xzqcJZDS4/Myh+hWL67vW12VA/A5vGm
SLUQIpltVoywjpJQEIvDssgK14fBkXxLItv81K96m/tKGSFlCM8q/qaPjra8UYRR3iMO1E3B2lIc
ejZEnTtnvZQ5EITA5Uvi2OAEDL1y41ML2g+/aKtwOzR8JvEZiSXnezdlg3qnLdwAJ9vNWoyF17J8
qd0IT2d/mIQ73M8oK3jneqxx5LWgKrr+qsIAvcyLaXX3YnDF6guzrh8Bx3mxP09a/hJF7aCEWgYl
dOhL/YuaZGNDmXaMuzsdBMVXh/9d/r8hgcsMcrWLnXPfEDydoVm08cvByu5sZemXZ9JckljR7bul
r3m9igE+pyqMUG09+3nu++r+9ig7rxUtRbaHvMfgT8lt+0e8M3lpDVmcRlKT1epj18zto12lfVis
efkMS+aTV0fa59tj7sRYUAxBTMAM413evsjD1PQ61l9gBTPMrZfSLB9a2sMnhLyOOMx7pw5Vd0So
IIZJMZvr6YEfzIp2BUok2vpH47nTGzXJxQu+H97bKPaq8SB83BkPQbPfKQaoNxq41+OJyI2BmpSg
ByJD6L5miAZDscqdqVx1HqQHaEFq9un2eu4NClCR1jt0Yy4Yud5/fEMs04tWjKCrh1TRzuusf3eS
tfdt0SDW2KxHYP2dzydFgaRcNkKR1lYHo3XSHl4L/Yuxq2ci8Vje5tQNLTOoUyM7357czj1myh4g
3w4pKuK468nFptHEaitRIXWLmoCKRx+QQuPgiZWHafNuQNg2JEgCEhptxOtRDBMab2PTL+5UmiyX
pUdP4B+nMfNHb1LNBL1Ee3gUXrfW56arY/t0e5I7SwofFSi+9PJCm3/zwmPFavUorSgP7Wy2J93p
s7vRi2d/XuPy74dCZcuEeopCv4HE3PVMi15kCbphoFraqb44pLhvipz4KZgrkR5cYfrOxwMNBiaM
6j/YsK2wOqRMW9FXowgd5Jir8xRpECTtVbUm37KmzvZTUs0f3eikX9OyHEvkRaYlp+1WmL/yPGvf
cPc268no4Nqdm1xH+nmJE+kDmXa1D+maMjIEb5AKHhxvnfd+6L9rk67+NNzYziHaZfOLi9vWkU/z
3sToT2PgQIDP5SlT7D+OnLmMlBEWJQ+b1OtQwhfNKcJm5OBy3hsFiVn2I00z6hXy3/8chefJWmIS
dctci/tmdtfAM8R6ur359kYBm0s1giiWd1yejT9GwRgsTl1jKkKggsNTCo0r6Oth+ftzDGz1/0fZ
3MRjyzCz3hdhagGTMBY7ueh2qx6MsnOQuCZAjxHJogCwhY4CeYd8CXcjbEpVCWaDohJduvpigl79
6ysDHAQdNHrOqGRTS7peNjrOS9+vWR5qUZx2ASlHd47s0v0wYRcen4zZci7oAt8bTp4cZPKvZ8mw
yKlKVQAT3uxmX3iEjLa6mHm4VmaF3VOq+oY5iTBRRnGQ4by+GOVQSJniWCBBO5uhEgTgKlLzIjQS
OHF3SZ/146VzFjcOigo++Q/dmaDYmqURhcMioHDe3py74yOuQImQeh0yC9ernHb5TNOaVR4aq3o0
1zl+jvpB9d3eSu7LZMmey9ZTL3C3+oORdxcZVRlabPIIbgPbQXcG6KVy5FXV1qDBC+E7fDsr9l29
Odq3r88gaTQvEPk00Qpv5fU0q7kpxh6Z/zAl2/ZhQSZPCGiMd7cX83WwB5OP4jyUaLD4ryAnmVHN
dIMrKLfI2lUo6C1WeYKW39f+FLVcrm0yRG9sqjNHnaWduitDyx2LAPBvIeDrCXZqXI29kZdhDWv6
U1R3y5uiyGz1XCIx9SMZrOn90FfOCeX98TE38PUL8qqoC9928Rr7D59Wpis4z7qyfrG58WIg1xk0
8IICaPOxTUrnIbES/YQObPLx71ecuhNBBUYZMMo22xcYsj6MdlKGQNcLhNc89b2A9Ox7RdN/7LCw
uDhgJQ9a0zvlEdnYpwkiSeAEv5vXqZ9aCrxlXIbVVDcXYcdILmjW8m52cVQZHf2naEfvLu8GhBEL
HKspjBx1jPc2NBQzinwUV6Tj8fX3TpU5ghrv5GFHFf1ubF0jyAD+nm8v7+5MpQIN7p9kn+AmrodR
TDfW1MjKw8XrivfYrk6er+qLl/mF1iTaZRGzeAJ3kpxdOy1rv2rs+dOKw+ERevl1DP5/nJ3HjtxG
u4aviABz2JKdhqNRspK9ISz5dzFnFsPVn4c6GzWHaEI2DAuwAVez4hfewNNGDYgZR3aZfPv+h0T6
2JsDxNgQw5Vs8WvDGb/XGQRLv0ED91xq2dFh3pthaproeOFXjdzW5v2hUq01VpfmoVspy1tzbOwQ
V+P2oEi9e3B/HWazl9oB/6CB8CM0jdx4l5Ljh2gNGn9P6Hs+e+3Y/uPyrD+PHaCEIBsju/GHLJFZ
0OoSYvfj9d79ZtjlFDmJXV9t7InKqiiaiOXuPKsMIW9F6I8mYvBOjwfaXU6as8QQgB1fgTpjdeT6
9Hj2IlNvLpbxj2kl33EG04PSQzH+8WA71zK0E3eNJVfE+ZZaM/TqJJzMSMNs1PX0U6ZI6Hl1D6n/
TWY70RXbhOpJVYfp9njcnY+EQ4eUyHpZoJS0/vdfAr/enE362xbC7N0AeFou5AxBlFIyS/Sse9bL
QR5Ui/bOKw85YxFN0IHb3kzk6bJOWsrUdjlSmPfHZtSbN67SK925wNDw46Lq0riIehHo0xdCdcIO
6aP+UoyiNz89/v6feIb7rA9GKdEbQjyrweS2Vd01Zg/urkvDRpbOh6ky0x+KZ8BzB0Qkb6QpiXXN
YyV5oT5XNzevd5IzKfFwsqcu+dQtMb0p9EkOoru9ZaEvCDmdyxsqwnoIflkWdEv0jHlJQhek9wsU
3epU660EBFiJN7EzHIoirUf41TTAEACLABkePNNmQO5wWj7o17jGgOlXHNUnmczmm5Y++rV17ObU
xBnCJrPeBTbetwHuvs+ZIrQ/iUR/n8UHzJLuHzSCdVm2qH608wfTpCwVVnEmrVM+mEpxsTpv/tK0
bnKSg9k9ebUmhoOrZSfQBM+FdBByHcgHeZvrVIxYQ2QF3TghouJkLmV+at2LVpwtPG/eyN57b6TO
kSP7OrPbmadaBOgSf1jKN5tkHARU7TrSowWoRmiW1L3z1luqI37bTiRL9E7+TYWI/bStt8WeXnjk
dgh7WsoKxhDtZdHm6DQXuPA+PlJ7QwFrpfQOSQeUzCayKgHqoMyKvpa3jHC6mr5dJJJTHvitQmKI
+Xi0vZPCF622JYDvycPuN26jQDbuYiUNC3XCeS4ROjKdqXvzluT7Al7s9B+G+9lvwogM74LtFkmX
ykxaPQ31rmieaN+7p3I00N7o8uycRlZ3EK7vTSYLhy4qLT0cEzbnskQmZdAVxpNjF4fxGC3nHimZ
UwWS9yCQ2h1qJa8Ruaxcms1GzLVpVhLU1UOlII6ql1I/Z1Onfe1xlzqYxdd7nqYE7w0FL+43mKz3
i9Z1wvPSespCxOwJiUmWz3oPxfPxWu28NAxjYk8Kvnetcxn3w8CIsNn4OsO0qBbgmptdycDMc+0J
F5kCw32PqFtzdVDw9BVtMk+22bYHD/sa5N4f7/U3wIAm8PfWgsT9b5jSHj+KmSDYsgY2DLf4bZLK
/CZlvYOx9ibL5z6vfAzMMGiYU+fgNL6+09bxac7CkgJwvj0fai9sFPZcwiV0VVLfttvnzO3as6Bv
GQwgmnxZL/OH3smSg5O5u8ggcSn7GQibbOtjvdYNqLMXzH4R9+cFtfVrV5rGb+/atay/EnfZtkTA
667+5aUEJ1smTYZ60xQrEVA6TQ3GVnNOomuV/zCVK6+NPi9hJ9Di+6H4UFT++5qhor66jY7TX3pr
qn1HXTwIYZN6AR06Xqy+w/nt8VZ+fTb5Shh8FACB1L3aRcKQslQMi/BQ2M0M8iuNPi6InHUnpW1B
HT8ebW/lqHjQM1xlD3Cwuf/QSdS5g8t0GkaYTBk+Zibup8btuyMBxL29CZgVGYz/53xuxkkcGvdL
UqUUBIZWoklWZ59dqS8SeQx3eqZdS9rPz8uFn5tGdJDW7M0pLy7FVdo0rynflpNERVVmadiqehEW
2TSdetfKb/1iHE3oT9/n7S1AIAdUQVvxGduapGPKvO69Ig2XZWmyj3rRT3jZGGIRJ22VJPzKOijD
zY6kJkO4JxjPjOmozycD5J0BHwUlMz9xzToGM4kDwEwkr58nq3O7W74s3bd+0mt8R4ZaIrQ4RzaB
8zwlN1WVRuQvsxkbB/faDpEDW2aSeoSJKW4whfebBFs3remkTMMYQNa7RtTNBW+SMVBKNb7UShEH
yNm0QYLSw4trjQgswaT5n9vHwPs0tOd/f8vS7Uc9GxoDZTj9/tekfTIIy0K1FNBi/3ZapBI4ReEc
XDZ7B2O9RAG2ruHGtkSH5m1c9i7IhyJr5JPltMoNKTL3qJCwtzNhS9mo93kEbFtE6SJdWWk2Ush1
q9mnWE3soOvhf3q5cA7o3a/DJ6r9EMMQ3QL3AT/jft64KUdoLggVx0vdv6DBrmH7TmlzYiOeFsOd
/8ubTDObv3iWmcpNlDFkEyp/KPzRXTbU70gKzfLcO6U0n3PNKXERpWje+Dm+ULnvlVmFYOFQuu/U
rIcV9XjP7E0zvbZVKZQo5DWYv0+E4s4ohsdQjk6u2UZhnHrOJcXm7uCzd4eC7kR/jxGRyLufZhMg
CoQzMMIVRHB50nK1015GlLcCjFZoFT/+sL1FBcdOyQ0UDA/H5jDE2JioDhpGoehXehX4qGeRAlfw
ksj8AaLzCCu8G2jxadSu1yQDif37z9NrNLspzeFSE4167uNWkj8bvWnWN3Q8lywYKwoKSC2JT3MZ
p825jlpxy6baOKrZ7MwzaDSLfezRL7C392xnu/ZoIJtFGWWZgkJbcH8BhZDeZDk2v/9+UKlfa+nU
+hBZ2uxkPR9YanxjQrDS+s320vbsOVD0Mg1Ky+MF3bl36AmTBEDKsEAVboYSY2vGUBXZPtWiXoui
qy+RGh2RW3bgX9CJUAhxOZar7NFmGY15groMGyO00QU1fazEph94QGl/gY1y3xpaWeEDMUZ6+TxU
skYu0Wj06W974dSckQOvP1etbWefxzodM4hIhS4RGtXH+paCfpR+SqLb+thlZCv6x3XO5lxjr/p4
qvZ2APo0a010pWhslY6xLOe6Q8c5VGwDM9/G1XxEnLNbZufWwaHeOWZItzFTRPds7+2qFDIxpD4m
eVghZ/2iKUPvBhRD6z+TQZkuhhnN2sHB3v04MmsaFpQ/SSfuz1ncLwh+FAS7uqXOL0NnutdGET00
i8E7iN53YrNVJx8rG2JOsBebh6Geq0VCD6RP5IrkvVJ66dPSZnZ1XbPUF6h3VOWWtLnUMDWP8MF7
252+JsK1QJIopm/GRpcKnEfB2AlSIGd8ttxzbyX9wRfuTeZqK8NjzkUJ9OJ+MitDalG/9tu8pmhs
HwyUhfqwkv5rL2Z6fbwr97YKyQnoFbhjNtHS/Vga0rKoqvc5bmp2ek70uH6eFPGx1mV1Kh13PJAX
2hvOJN+lC7FyC7ZKrCP6RfUIFi8swc6dOt6ZL2KodRwBZXYtDOuoxbU3leTZRF+oOlDE3pR8aPTw
DiGzF4rY+bhE3fDEv/ns6dWRft7ezliLPSuJHd2ILQyWnAxFFgBdoRrJ6FmrZXNORXHUcN79HDJF
mioU5Dhs96sFRnsYTJeaUj8LJ8AuGsmk2jP9BUfFz483xrrJNonB2isCq8BjAWx3c+VmsgJIVedZ
6Lb9clG4FemRxe67UlmKa9d12VPeROpBc3B3Fj3eLkr/3JLbs10C9msakXGNNITIliDnUNv6n8df
trcHgUXzRNIyWDUb7ydxgvDV6hBvQ0NIYDp166MiPV/ELJuTopUH83gw2rYJaDZlB7AFnWVZJdab
Oi/+Tpsse99z8IIancjz44/b2yHUU2hjr1JF5ED3H+fpM+SMUmThLCErDEASAiWGwyqqXjs9Hmr3
yzAsAWCk4wG1vfPxzV3QR2YzmoriXRJDz296J/ogSRP13MaTvDweb29zwMynfggSlGL4Zt0MffGc
0qXKgX9sfkGnqQ6jVaT58Sh7E0g5mncKAaTVE/h+AmuzqwpvqFCRc6V3tuDynmfKgjcx6O1/WCu6
GtQb+af2KuNwqc/mo81lKFI9uVRREhsnZVqmM1rSsjgYbG+1kO1hWwCNhKO7uegrsTitMIo8VGJV
0oCOxyBx0IhWF1p3TtUdIVT27g8qNEAYsCQjDFnn+ZfyF6gU6Cslj9jsFeXntug7H/3a5JLUnfpZ
xbDzrCfKEcJ1Z1DCxBVNS8N97ZzdD8o+LNpsLUpTXOnCKke/2M97uw9muxeBrRQ4wQ1t9+3xltkd
lT7Uqi9FDWxLflQcHRsSZ0nDrsSOMCFzvub0Yy54zjjPSICUuC9V2u/vU8A/sCGo3PDX9imopbfI
Om0ZdO6yt0O5xB9TLclOhT6ZB2CynSNBvs9LQJrI2/OzC//LUupObHoywuducmLNvUR23rwTGYfo
qbJJaQ5Sip2Nyn2CaBbUM5gSWzb5hKFJbsQReXiWO381cRNd5dB0VysZlc6n3zoePDp7y0emTWqG
4CFaoJtHlUlcSimxYYRbpwRJgp2KbiKza8S6vJQg6QNTxUfw8Z5ZA4/N80o8SgVlNeyj47wZVG/c
QdrYqodNqdXvHW16S/pqXxIH70wnbpLrLMrpOmED9enxwHuLud6hqzofQea2b6OV7ZABTKG4iDxY
GmBBQT+/GKFCSduO/sNaosOOyTFkLKKidRZ+2TnABKLYpkwUDo4ohss8CPNjbdQxNbAKWtb7GGSz
e/As7TwTNKYBPyKd/lPP5X5MbGFx63FdKHVrX8P2yvzFFYcAvL1R4JasioAgoukk3I+S2g3Uqp66
d1NY9Smb13JjLcuDS3sH4AKNjRIQMlpYZ/FFm2FEPtbIP2ehNLrK83uUQ757Ta28bzmFaZAhfVH6
Hf5rSDwMiXkSwrTi05KAOVEdoz8oLOz/HPSn8VIgtKAqd/9zuHirAoAj0YUB6kPIqghKDM/faEtp
f621qv5WohKOJYpS3HJ6XKcha/oXMaE6+XgX7xV5YWiQRlPwpJK0DU9jb8o5uBrZdJ5ZLe7pRXHr
I2kHy1gZFROVe6HI5uWzbEdxmytrfodisvoSt3PiYn7T/z5hdq1oOQTlNHyJLDfRCRa+9lJW1Hnb
LP6Ro15D3pZ2Psqt+nVMlebg/vhZ8theIGuvh1IS9yQg0Pul6HjnK5GzAVXcAqbzIhwaPvZiF8V5
aSrsKWSSx2M4GVmlQXUc7Y+p1cewhi1q+cHk1NpXTRMorLvu+K86xjlWBp0u+wDD9u4lqyORQw1F
DtlvscZzrnKZxIdEm3oTt/m+fo6qbFH9qk9FCnukq76ZbaXNVyI3DBjor/V/U5Ru4gsl9fYLPouJ
6Zf0TuLTnHuJeyste05OhSaq921RwM2bY+R2v1KEI5SEfr6cl34wxW1qKqF91fV+/oSJYnfUBN07
xuxlQK2Ee3R+N6uG4hO4HssmOtfS5aPlNNm7GIjFwTW4c+eiI4LVKqVc+h9bUS3EUOxZzAYql3Yy
njvD/TF3cX8h66gPnuqdZ4Xq2CqC5+CA9wqgIrJKOkhZwD0tcoRqzLhKp6fC7fK3KmIXtd/FRQlY
p8GPZNbSxDgI0feGX9tzgLERhyTSvN+UYnHrLqfwEyrUr+lcgxNKm666aBhn3FDKs68tbgpnPQY7
+/hC2JtiVDXWm4DTh1/T/ciDENo85wXtAjWbz6mjuKfYibJr1fbVwaW87onNyQPtTdkARiFaYdv8
EWmdXE26UYTZ0vWhqvbtrXOLIig6MX2CRlOy0c356sQ4Ovp0h3+frEkpg+Iu1wzFLILO+0/FDGPE
rFyFcSuzM8Sg5bL0C/SmvktOrOzBxO5ER3QHEfZZk0nSvM1oeLxXqGK20VOZeuhjKZZ84+ILErRq
O58yGs7neFTFp8erubOPVu0zpCOpSSF2sFlNCi0ZpuIp9EJERd4uydJdQduVl1yp0/+lNd0YHKNi
Lj1NHCzuzudSG6DoRhGHpGWrIxlHWtOWIx0uvY6rsNXQutOnePhA6QOlDSlatFWzI4D9zo4iiP85
yfR7XhF2mhxLnsGDTVkMoj57S66eMkS3vza6kV+SJa+vkyhl0DkgvuRUDX8+nu2ds0Mc6qAnCRVq
1f2431CVI9MMGimusU6mEoKWuIItYjXZHo/up537FlCnSjOUy4kkbTNUXUyz683Z2mSTlfBxi5Wn
Ki+ngzLj/jDUVdixPI1bsY60W1yiD0CD1riUhV/Movi7jKsjX4n1125uAr6GI03DGQrZFkIjVtkb
XiV8EmPPeqndxrsmnaH7ne1Zp2pcjrr1u5/1c52AJlA9XRfyl3DaGLGg8krC6bJX6jB1+/yPKZdH
3Zb9UfgkElpqpluhrUaog5phuRB2nYVDgZhVCzYGDZrffxXpT7ir9MWqjLn9GieFCw8AKA6N0eyF
L7WKzKtyOljPowIc/vEm3/sqwOhryARKDkTj/dzFlaanRQNULS8LxW9rcNpxeyhcuHdxrTJo4LLp
EDhb/JjdDxD3Af6EpjCUt5wp55QiFvdmcbPO75zJOXGtlIGmTb8v2k3vmtICsDE8zjhg99+3KB6s
sgy0prbQwpwrNQ/SRRk+wC/89ngm964Li6yH07XWO7byxWwFYyJmS0JMduWflVU2fFnSfZoATx8s
2t4B47bgbPHSshvXRf1lw6eeNNykxzYYR1T6Ea0X9nqeB3a5fOnj/uvj79odjJIKVp2k2jzs94PB
13cVIzPjcBxE/+JZSewXg+peahygzxNz8fR4vJ0duUYsFE4p5uMWs74Kv3xcsph6PhoVijdFOl9A
Ps5PC7TT0+NRdlaLyYOEwTUFm2hrPJL0+TjN2hSHg448/dThRWPTFXwzdOMReHJn8yNMbFNV54TB
2tfvP8hWce7BVCUOzSL3zDBVszw92cvQ3ipX8Sy/oth5bdmkX7xmsQ+u/L3vZC9y6uhaQOfeZMql
UWmxg8tPOI15m52isdD+iNIxrU9qrM+Xx5O6lwiTNcBhottJP39b2FByEZV2Y5dhzvqetdmITpk6
5X7q9MpFOnp0SzTv06p87CtW6QUNBdeTO2QHR3Fny7KqpF9rrYMttNmyaNc3UZvKIsz1SjyVCOsE
ExDxi1V4JFAyPQpUdlYYvCSCojDe1yLyZsvqaqWYDQFCOBqT2p4cN4m/qZOidydHi2bCl8R+12Vx
cpp1iFyP53znuKyYvzXBJjJER/V+dzXuyGMemUXYFSD+WODIek9Q2B9JMu1EgNDhHESvQDbzAG6/
sVh6S4HPGeajFMgdS0i0gOPPZQfmr0HYPOjarrj9h48jHCKb5yElNLr/OJHWyKu1Whmakdo9F2Zb
PLVj2hxkh3uftuofcm3DfeOFuh8F+KdZZ8pchvSIrB+dXPRbpDnZn1691kykQBnqNIzZEVR8b+WQ
MCa2BFnF8JujCe8aiGEUl9THs+GctU6Chqc+HgDGdi4AEJsE7WtRleLmZgojSuDwkfIqVI26Un2A
PMafbdpVEu9LQY3z8YLtnAREfDh5VKmJKIx1qn+5vJueCE0qURm6kdTFyZFGjBeoastvnafF5ckx
wDYGmLoOGvjIeaqs6+MfsPO5HrEnOh5gqQzy0PsfoHdApxHypJ8j0D9VhTtfHCM3byRy6sFQe7cd
OwbBHkDTwHy2eBIz0jJ2qMtYywT/ZBnMTPVBpbV/d7GX4mHXWPVyk1xRaG2kWb9yK3Q3pZDdC81X
IH5HB9O/c/GBo7J4zpBqA1+9ufgUEPM2pZucGK6pTxaapG9wJxwwJFu9yiFlH1w+O2wsbIPgB690
Byqfry58Kxfwj0F+DF7Uv+1S23pPzN+4F+xbZ2KEWJ8Wn1qo5146pKPt0Mjt9g+7btCwH3tHT59m
rzGfgbyjivn7OwEENjBsKHr8udkJhV46pV15eWhXbnmOJwWRVg2pk7yblANdyL1Nh6oKrkVr4xyO
3P2mU3Q3n4gzUDAwkn+tyPTeuO0gLwYFwc+//1EUmn+ibLiJt3fGBEEnSnQrDykEVKdZTRKyKnTq
Cn12DvKQPZAg+Bd4EPiyrXz6TWqQKtKa46Qpwj6P0r/Gsl0+9GO+RP6YedmTNnrm1W6bwvbNtECo
x62s89hTUj3Y068nl7QB/juaDTxxvOv3k5tqpeKllVGEjaGNZlAm+ZCdQLmtcLZZb4/URveG0zjN
P9O8VeXzfrgqG6SrxiC/nfW6rLI5/zLb9t9LGRu//bih28a1Txy6WiJuEz3JbygjROxDHRMuLslo
eWqq/IjUvU7PfTLOKFh8rb0SgG9bviTAy9GQbkJvAhnfz+wT9VYhwfAX+hGmCNTYHs5SRav+YNVe
30Q08GkD0VMCsQJk634aM97qtEkxvU9Uu3m7OGX6buyq7q09m424SiPR9Mvjo/H6OWVEm8yZWid9
/K1phlO1JGaWSbkmEdaJmkBxUmpHO7j096YTAhSEy7U0Tk35/ruMisuuo2Efdk0ubm1Vaee5GNy3
CfZsF0qj/R+rKujvH0Ua92yUnwkfU7o5inFCgqItZLFJWup+FnH0Fm/AdBklgj9aBHL/HemXPmlD
m1/QMhR+Dbe7PFjSnxIL261EOI0ygkkcQV/4/ttXwCs4VNY0zZK8DTJo3W+aYixmfzGajgZtJnBa
Eg6iP5eU0/MJL7JCfG9FFQMZ17uv0sYXXu37oj31diONq+t0Ys3K+8X2l7gyNR/RN4OWyESN7eL2
nnXGeaPurgoqhue6c838JmIkdi7atIDX8LSkclCwqlPTFwjEKgervbenuNhJnn62r7YMoto1R7YB
3StK3sU1ir3omTjtqOKzhs7beV3B2LzXzCB50/28AmqZNVwz0rBWlHm4zonp3RRih09CT23vovdS
VaHmx/lH0MbJEOgYd73//cODJDaVZd2ABLotZyNzKPpCjyFKRFI8GYainUZkhg/eyb1LYeUQQGdd
mW3b5tzAJA89jkSh7oolmItpeJ+1OkryQnxPcxA+jz9q7yqnPrKW635K9q5n+ZdgtETahpQYroSq
cZ8rrWFgQxS7T72t2QdnY+9aAA24ngve5ld0FqDTBifOAcce5/Vp8Czw9Ki4LufEseNVn7oXt6Wc
hy+Pv3Cn38sHsj+hthCAUeC6/8RhVupRragtCKuZosAFXRRMU6S+EaB8/7WKrqVzac7a1aLr6/mk
xWZ0bpbFfYddmUIfphTuj8e/ae/MrAnNWjkn4dg2KQoUI912lnHYjYnxPRNu+d6UsXMw4TtrCwGG
NBRcKQrB28dTcRVoKW0Sh67VR6Ezok3j6XJ+sVv1yGxg54NQ8loxkQhUrcCU+zlGsJoATwE5MVXe
J23I7ZccUfeDHHTve0CTkgfCxKYRoN8PIoxc77PeSEK4RP2JEJAGgL40z5Yc1YOHcucUaigeuDRz
CFVJFu6H0uOsnpsV6mKOqoYe/TK+G3s9fnGWRf+7VAH+P94Q++ORXa8rRX1+/fRfjqF0Sl1ZHB5m
JUdGMUnsbyU8gpukVPkO9V/34LHcWy5Eyyhmk9NBo90sl1J7En2MGP26Vh1olGvTWaRLfzDK3nrB
Jl+LS6vBxxbl2YhF6ypYl+E054jRDnZ9qhRdC2CC1QcZ/OucGrYC30JRlD+prt3PX4ViIw4mNOPj
1pp/ZKhRBgNv3W0a8iGoFTd94+A19Z6e4JFP185HQvpm1yPavOo7bG4Xa3YXCNBolmH7Jw1/AjCA
Pp9XZ29NUXpH52xnn9Dlo8izFg6JLzbXtd0aM8LMK4tAnZMLJhBVHwwm8I0y65TWb0tTP1Dt2Nkq
OkVZUjb6e6s98/3MZoaxlFNSF+ESK1Vgy9K4ro4158f7f28WuT/grK1zCHPhfhRbsSAhLkkRtp1J
QVvEBMWoVgQA9I8EMfaGAjhHqIhuF43EzRQiiDV4+JQWIQJdy99SnUUU0H+zvyWQ8v55/Fk7T55u
gdC1ELNbi3ObmFQSmJmphd9qpY/5izaNcxtERaf/kUR6UvqTrlUoqlb59b8MS5wPYwj05TaxGFZu
cj0DoG3dqRz8gYul9mWcW6T4pmIFLUrT4YwW0JHH4N7ccqmsUlGrM9+WfjJD3pA/2UPjNNinBFPF
T6WBcWoxqfrHx9+4NxTkw7WMvtIPtwVJJbP0KSscHoO+tNB1QZ7ed2ozPxejAfLo8WB71wslVh42
OH8r2PN+e449greFjZuHOlr21y6fNB07qM55svPWekqX2rhpkIZe0jI1j1jAex+KOfqqk0GhgXrd
/dgmkNnZ7MkoLBe2S9WYy1ltkuaSJK44OOt7t8svQ21bkPkw5qKeNJrEbpFeytTtLiPvx7+LkeBY
1MTR73dWqYSu7CFgKaiobmtxhtI1dVLiYTBo47+JKaM3eZccJSj835iiTfKwCqmQjIKl4rLeLB9y
IwldBRA+UR1b5qcC7PlS+RDYFYi4g65e8iXpHD+K9KwPkKyxBgyEPC0UTZSnvmWUZRE42qDMV7tx
7TqYhaV+6GRnfHW6Qjg+lJq0xY2gmKyTauad/X5esvbfDGZSigdj630SmVWWN89G1OFquA3Yky4u
q85XkPMOc03DD94rskgN4nIa/7XV0sW/pXLVb5pdevpJgI/8IOUYfcykvXTnkcpdfbL1Sat8LxXy
jTJ5XX9pvNT45pbKJE9mNogmKHNjKU45Qj3eqbMaOfh48CoK7qrL8nbSjdp+qscBkPuogLUPPHit
P6yO5OpjBI2OOyOyM+2q122nUUhaqOJKtOiCOamyPOgjxZn82erpwC9gFfFVnIuyewvTCKPiJndz
nIPaavpeoESICjaFHtAopZi+TGLKPnNLOcu7znNoQ/mA/HPrH1QoJ4QgOi3+s0ubZHwqatO7FhKy
yJOCJZE4E9FqaWBkqpufIzXP7LNaCBMPClPoBvdaYihBZaTJ2wV4QH7ClKr7H7fHZD/r+ZToZ6Eo
rfImG9NSfk5nAv3T4ppF+X6pmu6POm3sF3T3ROEv9ji172e7jms/b+3lm2tl3o/RXuaLN4Gh84cE
UP9N0ezWuZZqUyB9OEr5dshKPXsZu1GOPoRTEMrkViOpfWFl4rQUUnZICIzmclOx1hO+UHn1zkj7
O/lJmwezDerRxhixpiTV3TJVaoUv8roxT23vJc/lPHaDDwnU+0Y5cHSDfiqtz41ndaW/Bs7ui66M
Y2jV2pijOUwJKFB5aKabjKu58UvNLcwEc5Su0PyewmYDw6ce+1MOJqp50rLYboKax6LxXSn6fxoT
/T8/yhXE76RBgzno8J9XnwFnW18GJYrBYlppGeRDidqindGS9me8/cR7SUKFBahrN8qXcmp1OxDw
qUOl7pY/jBRh/Pcl3sKLT9SWSjalN8unKWnaz3LurN436974Wjf6ol1QYLWrf3G01ItAx4rjsG70
6n6l9m3rLg0RXizMtTaho24rdoWcIi2mNE/H05rXP8+t131fzNL9nx2bbCm1cDPdL6ncfldqlwct
QjEpep7N2sD7TxHY1g2yATWpRqVKf2MkCH38Au3+SnQvSbFg9VMyvH8FkNRsoiYekL7E0zPk7tGe
lFTVAsDU+e+nWTzgKJoCoQPFti3oTOnULfnYoAHdeNWHKZ7mJ02PRnKt9shT7dVXwSpaew8EssSX
kGPvvwoKdSk8FdJeNA7lqSjF4lP/si66Eh35Uu3EsUwfVmYU6RG82dI5k3ipusEt6cg2Y/PPas/1
QxtoNP3mMq00KU4aHUvEz0jl7j9IJIiepQLq42RITlq7TKkXuG5q/b1KwS6/H5YYq1T9qoCGT8V2
NLOvjdkryXoy2PRvvMQYrxLo+3S1jYlIs/GS6cmUpXauVG06Ojh7a0cKSR2IhASF0M25KRvgcaAq
0tDq8IoserNVfZ1xn0ql739f2db76cOx+mfR09lq85d2ovbxQvlP1+DlZzq3ittP1w7PkYM53QnZ
11rJWieiRUuD9H4F62wSmdPCyLKGwngPGj/65DWe+6OgXvVH02n/tFM9H4z5aipXJpZBh5TZdChx
bkK8LnNHp4FKhDnXnATdCoOvEyU9z4r1/fH+fFVG5bCxV4DYcPBo524S/yrX1X6e3CKMRS55CSav
+MDtZYM59NL+Wy1r7zpkXcVTPE9f8lzOxunxL3gVi/ELwGK4tINXNvd2z+IxOpsYrPILorYM8K7n
6eqW0Tjltfe3FI5xdt0pD6KoPCJrvYpu14sGvhSlCKDTzPj9ylZaEo+i4Qqd1Wg6K0ZZnPO6llcr
c5Y3emLNR0WdnwWpu7hzHZFuPh05WmWvAFRY5szAcx06kfoSSV8foZLjDD1a4mQafcsDGTVu5RO6
rLzKpmzycJzT9i89S6sPKl5Qn3QrMefTMsNcvMkBOW2/TKwuvhle43wuus4ecY2os79ACeR/5noE
ZmmeeCjOUq+05Tw2xvKjnBS0NWsZAWrQE6nlOPC1rf6FkzT0PoDXSX5oY4p2Z6eDVkqXDYa9T/xj
U18DnfdnI4Q1+eQFThJgVJp6PmdA9r6osIp5Swc2+6NFninytdkdvz7eLq+ubaYQYQjw6muxlA7d
/aJFqtLgj4q8fg34KzAJRW4uEowHm3J3lJXgulo6oOa9OYCqk2KipeZFqOa9zu2ZKC9t0RyJSL4G
Q/AxtGYQZ6HwZr2qkiaoDNs5WNJwcaLkmufReCbwUU9Tkg6svxYFca6b7+KkTzCrs5a/4tYx3iGZ
dSTd8+qSW38IRQlCQBS8XgGi7DFalQxBZSSZOZ9xMuIJUTp606oxnTJXYU9y5R7EFXsnnyodDAv+
hkG4uVmrWfWWFQRCMUSU/xNWIZ9SRbiOT6LpXCKzMv+CIpa+RMh2H1GKd27Ydcb5aO4cLp/NNmJr
1RyyugztYR6fWzWX4MwiHNakJw/aRLtDAehGRYfR6Ene79hUqcn7VsgSotEutU5FwK9ALmDKFvfy
+HDsLCMBoYp+Ho8VpIN1W/9SNSadEMaMUk84d151nc2sDuvMsc8a/cagbuLqWXWi8mDQne8DjaWz
b2ipgCDS7wdtjcYmRF+KEEns/i8DY8tr0g5Q9xJ9cY4QdT+hV5srFL0PwvO1GQYqenNpU0EjlZBs
mpb80W+lpT3ZbVv4XAloFiezipdMmZ7bbHD/HembneoErF1mq90thdh2VcrFeqIc1q/ikIsfNeqR
jtHOk+pSjSXs4+mmOblZb4lmkDZNPCuJ5QBliocOD2+9mNNnrNGqTzgHdd8WcMOXKUMdCr2NfL49
3gY7DxuOk7hfcqZgYmyDo8YF7tKSc4eLntnP6mC9x8ICIcyxgN+DB8pBtLI33EpZ4O2mjMorfr8B
arspF9rORVi7mvLZrTqkB6wCoc9a5ufFmfvpYMDXKJvV+W6FVa9WHauk2/2InaxLLy96sKqRXb8F
RyTORV/H6C5ZWfon9kXjJW/62gmM0ps/RX0qn+AfVj8eT/PexmeRCXkRFof/vHkk9EnJ28IEZFPY
XfJcwEhEJlc2fq8UycF7tDvFKyONeiMJyxa8XuTq0rjZWIQu/kxnRyTeFcWU/ObVwnnul9b58/c/
jSI/oAV8QZjmzfWox1M9jvb/cXYeS24bbds+IlQhhy0AkkPOjEZZsjYo6ZWMnDOO/r96Ft8vgiii
xi4vXHbJzQ7ofsIdeiixYdT+YCRjgQ2b6F+MYYBgeX+wrcmJWgSgKSEFuD6uwrM6xO+KLHbJ61Oq
pMtJqdX6VAKR8Xpriv7D5AQ8AeydwJ+tOUqZUqRWsOClUPGlnJag+Dg403SIdVP/en9mWyfk75FW
ywiqRAkXwqFLR8fVBxaWUgCjAIcN7V7ldHMoxKTwyxbfxlojQ4VgEzkKiebcVqVbRmP5nLUdxlNT
HH35D7PSkRSkLEpJf116mGkN4ekLOiqRi+4SW3zsfmmnE7VhldrI/cE2IrFXeVbaByRhHMfrTz2l
ZiZTLkoufRT23mhr82NU2ctOKLK1emB9WTwoXsKM8HqUsTVjvQOaiiz0on1Jlig9TJ2xHKul3cvt
buGfXF68W5RtSF25olczCnokGYsItK3udGp4SNTAnKiOJvpxSGCUAxGycyjXEkRftyycpj+VZY5C
bZri24lLUp67tIf7M8HTm2si4qeJ0EHc4hS/xJf6V/wwZA5Jbk03sQ0zNJMiq76AstlD123EfRxS
WG6km2Tua10hPMbNZKoxS4PgjRKt3Eaubs/t2RjM6BDZ1JDjemhPmCXtXaNb2yxg/yAI4U9zaV/P
LzczEFA8uEiGJTEcEnl+gOiSetmUlse3n1sElMEHwQDgkVotZWtOWGSJXSb0hz88dyh9DtYe8HLz
JSR7FXB/eMTyWsWYTnM0tRY+YHHg9IekTRaquXL0adaW5EiJk3YF6k3dQUsXygdj3+LJbJU7fJmt
DaVZQ7BDDsOurp7jZgiTIlDpBhTApR9Hs6abYVrS+zwuf43BJP90EGv7MdB72Hk5ti4HxOZE0CEQ
WGtDBzWwTUlzquwyyYP5bHVj/E3wgHce363piXeJ54aKzI36Pt4PapFWOZhes+k/12HwstBHQACx
lVF/UJYTmJrJdaZ0zyh+67gKDK+G9Y3oiq3WtdMx2rE7RJ2M3JCfc2XOKzdwrE53wSipv+4fWHEg
14E1LJxX62VSwbXRtdm09iLnDMaPgU6rxWN1IqsJiJGbSD8VAWj8ne3bHBKZHBycqFdg33v9OUZV
FqLEyXVDU0n/WCvS73TKnH/x6YpIf/uh2Wlnbh0XDIn/b7xVwNZEgTo4og3eZcqQuYXazb+cRf0P
xQOgrlDNQdJzONfcNUroMBojDQRIWUrPUg1FmVTt7UEMRA1eXxBJgruwmotspQ2fMxEazsE/NCPF
6tfuTQ/AY/n2txEHMcoUnHyhU6le75Ic6I2WdMg69n1efu1KmxpRUcLBy2bzP7zDSAOAP8Iz12Yo
sYN/P0D01LU+o+xlo0XwqbJS4yVKqsC3psF6uH/et65OxsIHTlQ8BAr6eiw0/WWav+g5DpE6DA/I
NFGGm6XE9M04MxVfMs1YcY2iN1U3arqmcGMMnzI/x81tr6e/VQlChEHUI0UNlOrW9Y/BcKOQzBZJ
NaPVe2gns9r/m6dV+auR6+ppSpTgqGRtDXkfg7UDeLHhrGpFr7gjCLyd+27j2nFIYAGKUIMWgfn1
b5nbprIlhfhYNaPwW9/MimeMZXPJsnA+3N+EvaFWp7jEDnlYHMBSEU6nXtn3tY9iVf5O0vK9pHGj
NgJlwEJ6gjQb8M1qu1sN0+BWxOJRqoBbsqAmTFESn52pS081oLWHOdrDT9xeOKCXQH+L8jo9kXUQ
MKlx3SVFQ217CrBnC0LjMymjvCcHLDbk+upmGHCdpFB8MzyG1xuW6jRc5ghIlil1ye8uqfvAszrZ
ONnBRH0ZEcyzYVC+j23cCd98hzM20kmiEUkYsi45aVFoGYtDCXMY7PkQh7H23I5S4QdSYT7Fbbun
W3D7ZghUGC0myAr4Rq2ZLWpalxpvLtWVqFLctlKCZ3WM0neqNpjgp7DHuX9Ct7YQnJbwWUUGCbbo
9doW5uR0bQ0ttg0G61MvKem7TlbqnVFuvwOwskjGif6qSPBXd2ysU0Iw0WC4jGQc/0OqNzimfTQ9
a3K6o1C3ORJlbWgdJDvkH9fz0YMoyme1YL+MTn4fqnMK4Wyej2kd7eFstpYOAZ3/G2o1KWAjcJk1
MHwlXknndpqUp3iq9qCrWwcCsoxolQmTtzWoNOmJeYn5UTieq84rRslKXOwkwsfY7NtTy5/5cP9E
3F4klHtMAJDIYRN8rjFtZqspwQg/8tIo9eSakQXEBsmEh6BLm8i1OoF2qFpn7/56ncj6K9eFOggM
NnqDa5PkicytJ0/JL2Myd+BCLCInt8MtXPGGKSo+V3WqcHvKoFC0oL+kUy89gVrHKgqHyG9Qqc2f
6KqmDU2+PMlRVAqGnbN1i6yHfwvNh6SOCFKEP9eHy1ZTA2c/neYMOJCPKEilx7EZgs9IiQ1PGEkv
D8C7sLbOitKtc1t2kWnWvHBo7eestKKdj+pV9WC9YvwONKmpg94WJg0ZJFTcDVDM4e4Xbm/mAfJu
qaZfxny0G7ePjCL2cT/M56M0llXp2xOyn26saJntAWnSc9cOGtP2oG9jRz1iHRW8jIsSNV6pmtPs
WvkC7iqObIr6U9eo8s4UxO2yngHXHGBRXIGFpvb1gka1HZWxY+YXhyrBQadudOxRFPKs3m6e1QA1
H3o1P4cIlRC4XHv6tRuflkEdgHaQwMYCW70eHWNeBxN1FWLy0Egvozx0R8XIjFNTzrTebHtP4vGV
tLOarkFiTt2cRgI9hdX54buSijDEqKbAwu6cUxM8BKH+hDDoYaJAcnJSe3mEm10f+3kZH4vWVnAm
GqBZenKtJu/7Sm4+RYG9B1y/2QaKzOB2wQQJns8NB6csTOzk6Wie8Zv9Xjd6/h7quylar8ZDUzX5
i7Y0QMLkJRPgLOP8xguH6gG1L7rkYFsF2Pt6G6pyMDEKmcyzI0EKKwGRvdA/Gp5ZxumYq9iRUkDd
Y0W/JpdXe0GVmRoJ3AMheQ4c4XrUyXYWO5ET5+zoCA8+ccvDVmvHVE8fdWNyviI6bV+0Jetj12zs
+v3A4psu5vZJ5KfI7b1wrmTpIXBmuodLkIafCk7zO9lEHXXR2+WRp1zdi6NvTiw/GsXvV3oPGMY1
u5xi9TRlpWSfhzr6luDpdtKtMD22XFZe1+r1Tvi6MRzlT2C4pBE09deC3PjwtUEEbPqMXuP0MbDa
1qNLjEv4HEq/7Lr5/NaDAFuKqrXQFKNYvu5921YoDzqOsOdSKzSaWmnQP2mD+l3KAv19jnblA7DQ
7nR/0JuAAUECAEUi3AJ0jBzy6hzkVT0Ig4gzMKb5bOu17ekzunjjiCzf/aHEQV4dORIgrhykDaFQ
ryX/hr6cwqCdOHImCnS+jepj+KCDzvh9f5zbbdOJyIEY84QLRbhVDDQYfE3Uq6xzPWa2nwAiOFs9
wKFgieNjV9XKzjG5vT4Eo15wwqkKACJa3aOdOtp1rrb22ejD5oOTlt1DDajiITSq8qJMzuBKVlm+
sycUz2ct3yuh3wQseEWRe3Ad0O8g1RU7/FdSXeuZIy+dYp1zTQ5ekFrI/qF12TOqURg/kOTjlXas
OvTvr/LtwXlVBqE7B6eNKqj4WX8N2zcd2vEQLs6RJS0nvKQAUQMxOZJLJDsHZ2NDoWtTMpAFnRZM
wfVQYR6iBqoNEp+9/AW0tnoeY9k6EkQV/lBN2df7M9sYjpIB37zQiwU3tFpQVETzkr4Zn4TZjLkL
+6v9Z7TT+N1U5sjxj/ObkUpsm06RB6AS1kPEndfzm1v4dJQEnLM9FvYnqa5kN0GL9TsYdDo8SvPv
/fltHBhkGdBzJlUGs7B+hnusgElaFecciPRqhHz6bk575UWTrNptHKU/L7LWH+8PepPEijlyvXFQ
BGN7nUjCSQGisjTOuct1JzyF+JxVrpML6McC0ig9l2hQ/DCyQvlZ5k23Zw58e/cwvCjBoDdFKm2K
//7XaUVFtB9Nk6u8YdLH2dbSh4BJ7tTStkYRooUCTAvqR1+dHDvRtD7obOdcN7X+rUb98lLG4V4B
cuPLE30lblBwUnRy1qM0uh5ShUfqbHbaQ+1UoPkCTXZJzvce3I0JXQ0lPpW/li0P2yl0JIirVlxQ
9Zda9dBX6V4kvzmKztkn72J31iXIsOTY6yFasFa31L7Sz+pZ6+3Av38CN0cR3BOYpMjrrMvRU1Q5
o6QgnYns7XJWphTgfLjseQpubQ6AVRlEqYhQ1j0oJVSUvG4QetSS4uvSBdkpb5TYqy1z3EkeeGJY
/esHlchd5daA0E1b+FZ/qh7VKcaluB1t68Uq6/D7oEnmi7LIUeL2Woq6UFzE+uSOZY7AGtgQNfta
DAYc82DozUs5RxGIYX2MHxD1wHdBpzr5EklZ8m+qhhBC+KQBEgtaWfocmyiH+VHSy/+Ty8jsXXgb
6kers4BvFtT3IoBdg/4c2Xk2u7lOHdVNCWnxTZZw+bDA88ae08WDesyUrlY/c/HmdFjQ4RkOqJBb
BJpZLid+WeMR6OG1Spt0tkrzvbmkhezOlWRlB2nUedmcXrF/63YqV1AZQt6btJn09/bcI6Pdhouz
uNFYL/M7glzj0Wgb1CKHyZZ/lpOT/BtFmvUBxm8YkPFhVOOa+J/80Zus+JhlyM2dCm7/FzSLgtIf
TQsMptxLqeYNeL98S6Si/NEOfe54o2Hktp8NVTC6y2xFn1Mbmo3fwcU7aIE99g9BP5nPOMQXwwdz
sbVPleFMZOZtoH1POlgZ1J01Ad6JUukw9toUuiZCjNIxVeL6KZ/GNvbGVEp/xChWxQ8Ful+Ta7VK
4xzxo44Kz3akGiApHqQGjJgJvbFeNeoXLM6U2g+mTq1AUOa1fl7aMP+94BD/rUQjvsaEMYL0IsVL
X7tG29mma6bRIPlwzKzeS0r+cm3JqF6wGpZSvw4gEPsmsZvMTpkSdYmOV/jd3ACG8kdr1h6t3Jqa
ZwkcVPuhDTX5T1EuiualNWK27lDXS/1eDdL0lJglRhsh4C/JBfTS/K9iswdvXNIg8eq2gEWi21P5
YbGm0XKNxKmbB0lV63/h52fRuWFI9kOFXuMasZ04782kUuWXYTAp1pCdtE9cuAgLAImrwLBamfUT
n5QohTY15MnHAKZpuaPgcPMV8pzhMkbkxwODq9Mq/Av0KB8iHR8dKbNbdNWV4EMb9P3HN95er6OI
4AfwOHf+6iZ2tGaRzNTmW+/VypeQmHpn5snw+42jcGERgRChC3L1jaOGGdeKDHUuvsxdOD4qWhvg
G180Oxnv1h1J3IE/iIrlA8/Y9asy83hNmK8g3dKPsQ93aaGB3Sd+E4x7TkBbQzlIAGJXCWkBgZbr
oXAcRBQ0zpAZXyRMjkilQH7E6Ym0rt3hpG8MBbiJBgRKY6IDseqryGpbjkZSS+cg6TQvqZv8WNVm
+KR1g7MHBxK7vbr5OQaiVAj1Fv7tKiLuDBOrN3DaOFfo/cGc5fRglEb2U8rD7GlU9LHZCcFvDjmR
PDwCcmBGBMYlJv9XIJBB61XLoQjOi9VOfo6PhF9zZexVGDeHAToP0lAIxq7L/x0A6AwvVwIoQkM/
q3vHw4C38WzELFxzVPX/GUOTPphzrvm5GZaPQz3/wq4l88PFLB7GSu29rimHh/ufxUbEzPtKb5mU
h+9vHaALHTMtQuf63JoVmvihEwG+r2UUfOzyhz6bxokAcw9isnGeSHYAJLyKm3PBXC95wOW6ZGCl
zz1VYT+Ilfo4LCFd+16ydq6w2+PESRJtUrpZrPyaAjYvdlNiTqKelTDMejcKpyD+2sjQnMciauOf
5RjsKTjczo42KpxJ6vooEKOIdT27sIA3O7WDco6n0fYbJC0PgQokPSnqwb+/e7eHiqgSCgjxpcBk
rWcX2KBXdSwozqRfxj9DGHRfif33RrlZQyaCjQFgIBy6BGDlekImWqd9IdRKEBkHkhzKyXCwDSoO
cV3orsNbtfNJ3qwgLwKNbbqeIvsGy3k94ChHuKl2MNzCBGZpJ8naIxJjixfCtNnJazbmJmpgQBE4
IWzX6mqzhkCC+4GZSx7W+UOdFumhybruVJdy5cHH3a1Oivvr6n4TcxN1YujigjSkXs+NpoJhdvGY
XvQuzma/RtJH8lM07j/kUrI0f1S1qv/Y0tR/nucEbrdRTNZDbwn/wftnZ2uRwbJRF+OXgOtbPVVD
Xxt9VSBPoRsl9r/1/Duz5sIvYm3Pjg/TqptJi+0UaBmxsZAKryddoQc+2zVdwkQf7PqA6bh5VOUw
ML0uQgbEnafK+jctOoUIMesS25X13LKPWhlUiYdVi/VFpUEb+lSQ48CfRnyUXLKGiTittEo31dS2
9qPeSoWZcam+xAg2TFhzl6QJ6Evr6VFqR+O90+BZfUpbNAh8CwLwk+HMoXpy6Pc4ZznEJuZJ41HV
vRxYA8GYM6m/za4x2iPmIeN3q1Sm+aFCZ8k6BJSS/ynwkIphwWftcuy0LDsuyjjQ221KwzoLDYLq
qDjJbPvmQPPgUepbwtzQGhvdN/QsdjxZGntkT9pODg5ROYE3V0gvfuRQ0EsMQvI6cemqaYYf21Kn
uo3uNJ/aFvo8YaoNrgOFSEvxyqCnOoWngIY6mjXQy5OmrgxcyTFn1dWzMFX+mfLSLGFStBkfMK4S
v4y4iQOPCDL9X0izUz8WseN8hxMMEcoJi+yxVZygOTVEyaWX6WYbHXvUG36luRJkR+jt3UclrfoE
n4+4nNwCvmTmllqvPY3LMi6PWuVE4bOTSvbgBYA1vhtjbJIIRRba5bmTLo+RPI+ZbyMP1HmD3GiS
q/dB+bvDzhhXyBKdSV+Jg1SC9a9VT7aTpYOHYNGsu8kUan+WLM9/pF2nPeIrU44HNQun1rWsJKwf
krSVH3BulTu3d3LAMGMh/VZN9DNtpTF+zKMjPaSDmv3qm7b+3hRt50Cg+YgWU9kHsf6QBZrzqV+q
Pj6MkzIjI8p7DQ+euLRwoyUZ/rDp9XOi9YvyXs4W0zzY6tBnHzBRwwl3gJjb+LUqzZ+HeIKylmfD
cJKSOdYOepB3qHxUsfOCcJZUo2YwxpbXmUt3yG01ic5FrwWlB7au+pFlUOxdPW6M7tg6i5w+WGag
/ymnyql9ykISiNqo1VM/6xfoj1NqBMdaDqvCU8HgxX7R9iFHQJamZnZHZWo/BohCCOv4Uquf5JDM
0+2K1rD8UQ601MW1EgmDaZG6B3PIFueBbhfqnxMuwi+1FOl8Deb4cSkD57ktdfnTHNGLf6jCLovd
fDCzL3R1s5nd1MPmUHe2HZ5aS2t/wI2CHVjBtB1+huoyKn7u1Aqpazob9SmKYZfkcduk7tLVZeRF
il2Nvl0N+cMUK1XjEyaoHzslMpZ3jjS1/zSl6fyyMLOQHqdlkLvHKArJT6UwLh/HyIzsQ9glI7in
ScsUF0ZN99KkWgbNFlEC6TRLaJTBTg2cL3j3TeMnhAlZSjXhhPN9Eoa8lAS53SdlIpf9sKhFG3p9
huD6hV1R4WUs3bcA7TfjpBdL9bkqm3rZedpv0dYItFDK5PWDNgQpRrxcf8Wlw2AZZVkFeEd2Vj2d
8iI2HVerZac6WFVQBK5GRdH60OBo9MfuKiX1O4e6CF5kAYTKLLWh3naRabmhIhl7LDRxYV+/Yvw4
ElwB3oXuvrY/6JD+RTsVDVxsT40DnEk6ZWNtnjTuxVNHEe8LApaLl47RSYn2vBdu32yR72BozHMN
ZWzt4mlpI6ZaFajdWjLKLxizSm6YSJ0b5Fqaukjgy2/Nf9gKesZYrRGMCPT79Vboybi0iNql6BnD
tBsKqhcQPiQXo+i9TvLWwhKHcKezqICjV/FIBwpCRjMVUEiJnlnYQ5BxoGVh+qPa38rSNL/wZg/n
Kg5hqElSuJfy30YFtFk4bdT3yMIwF7+eKuIrjtYaJuFJmCiXajH1EzUh6VRiNbcTgNykHqwqTXP+
hlOMrNoqKEBpZKZYwlSxgJyOdq5k78wCybFxpAvpRgGFqLJd9rqCW6NybGm6QHwSCrLXE8TkTQ6k
DvDkZBjB1yEKJQ8Lg8BNuzF/7qtkEXFEtVPQ3FrVvwZdyxHBmrQsOcGLfkFD9mQg3Po41oLiV+9K
1t6kBOLaoEMIrZFWpL6WFgRRV/c2lKvLMKkEGGT0L3KQNm8Fzr+OgoABxQCAvGsPRC3qIbAFTIiq
pfoRE8L82A5G4aFuoituOeXmKYnG75LSOof7YevW/GAnCKE6hJupEFzvXxVRLMLLLb1gKZ2+S9Ad
/2HFxn8ahZYO24I69I0daj6kUmBRlboMVOshWDU9YbKTvTX5ZhVfFdwpNlLDWRse2DkAFqjoQPTq
2JuCKUO1vdcPWdyg5rO05mEo30y0FUPygbOCMGbgkl0vn1WCKAJ1CB8vH8djF2OmVbVN5AOmac7W
YsX+oCfzzvHf2jPqRqwlTwYIq1VNp6jKV9cK1AOmNvjaq6n+geLvnqLg1kcGwIBOGHckJJ11c1zR
4qVBpviSTXXuAaFSPER76o+9Xg6n+4dQ3MLr54+MmDtaKAky3vUqkm0DaMVn4ULqgPjE2FdYojUp
/AZkmQK3w/YOJHSZHVMtDr/fH3vrAsN0FPEHziVVxtUOljG9vrYHcI3HpuW1VWfRhNenQ2Z1JMtT
nEoewb784/6oG4sL0+H1vRWqM7L4VX9FI3keodA18uZKVWw/ZRJ6C7UlJT9QSt/r+m8NRVaKEgwV
RyjuqycwkuyOnJfFXRY99YYZKw5Fywu/x7NqJ/vfOJicSEF0Es8dT/v1rDQ7aPUpwwVLLZSXmPrb
Y4NU007pb3M+vKjogZuaqKRfD4IhI2fIUBkktf/FQiH6TBbWnqBuFm+/TyhgghkEdAfqbo18qiQj
DjNVwhw+6JvnCA9Tj8I66Wca/ElV3KksyQ7Obz8Y4HoAE+HELaO0dT27IMWPJoWGdgk6NXmep8z4
EOTLOLldOo3xTmFoY7+4vkS1lhYxHW+x1H+dQtQONCcckXdWzVT2Ri2Kj5rS7NH8NjZMpSVJ1M1F
AnNkddZnM11KOrUJ3unSj7Qtcn+ScvWM8PL48f7iiXtidY+otCVE5xavbwBr1/MBK1jSk5jDS1uZ
/Z+QwsnC49koIAdU4MGu6EKFnx1Cz9ZHB26ZfDJCc4+ttbWqVL8BhQhrVpgl179CGbQahnYRYjZu
zij0ReFRl8o9CuPGKNglCewSh53O7mrvuqWcKDPSr0gQQnh0xikyPCup7L1Ya3Mc6GCizCQ6Mas1
BfQxdSZaepCyYwWz2Sx8yeCr7jxp4livdg5MJUUt+hQEk2vmgmKnpjrmknRW+7zwaAM7+IcrC1WF
Wn1nV4nqRei4vw8Bp+2EXhunk7eFdARsJWTUdeilGpE8xMgpX+IwQBrPkIIDKmG234dLtJP3bCyl
ABRwbbFlyJ2sapWhNowqwTl+sugjvG9GS/lpgE3eGWXjQQMBBWwBuWN0bF+NCP76qJe4jnupD8JL
aWNXeVDqUP1jpKaDqNCUNfaRMnE1ncuQQvPbb2ZA/gLdRgGYm3l1/WfF0JS2CtykG6mnOFHa+PG8
VP5USNHbr0l4mKYBW4IrGiWg629sVNo4AyqHdHsVY6lKObcABhnGR+yT1P8wLTYLcXph3QXJ9nqs
dEixVQisEPXEsMfAJYvMhxmqK03ruBj3uJBb55F8FbgVoiHi0rwebWwMp5HiNr6kNcmbhQyUP9aB
4duxtNes2jqPJMeAQnBOE2ZM10PZqtLZmbrQiCiC8JkC1HyStPHf+3fyLb1OqONSEIdfJzZq/YGV
TmOMJuUWRFOj6pBoafMBYSpM3ptRO0xJV/vkBpicJpJ5COLRQAl0fjPWht8g9BeQ3OKd09bF+Si2
+kQOKM6Pcl6fM61WTtqIfnsdtvPOadlaVBICcZsRMXBVXC8q1ABHTgrEW9Ms6h7sKZlPU2rHOwzW
zVVFjU6gHFEL43BeD0M6QhcX1sJFrhTVj0rVOpZLvrgWjHavl/vMHxGA9Eq0btxm7vMPdaC/mawk
VlWjTCckwHVk469/QzzPQxbKVQxtF1ORmO4TmM5ydMHVZDuruvVVEL3SnEPjH+DX6hWKsIiu+rbB
7XwKcQjrZwupsan5Mbe77bnNoUS+D0hXtJZWs6otLdINqOwX+PPJQUV8zdemGKp1rO0hY2/Znuhz
8OgIwzWqJ9o6YC6Qf9CcTMkvuJktfpFOkTvlcuHVWjH6VjFpFE4N2bVoS7wL4h4CKH3Fk7mgwnL/
KxXHZfX+0hkE+MhlyjW39p2wjTCUOg0hnUizI7cN5vKiNol04hG2P+VGOPv3x9tYZMajFACMhLxv
XXOUpT4JVZnx+mrJMXiz1e5Jo8r6HrxYsHN2xIat5wbkBjCMQK7Tlrw+poNejZAmBPkSIEDiG4SC
PlIIToFCQprzL/Q0OSG3a326P8eNmAbMM7wjjBRIpNelI9kotQopW3jFVZccoiAK/ESTsxdtQC+g
UJKWxkYvvxRZPr49phHNci4BrL9BGq3ekCnPJfgRBjoM3Tj5RhhFPsaM2WHKd82Jty4iahBA9YVu
I1CM1eq25oycWIavOd1BvXat2JwOlapMx6QwTeQDNBWSjllaF1UC9OWXU92bj7Wj9d/ur/bGvUtB
GatiUkNRXF59tmW6aHNlUqiLctV5RptCf+6qJD78h1GE05AKwIX7SJzrv4IrTDwHa6K1c+mmyvQd
Zcl8S4Zle3+Uja+DIPj/j7K63Iswq3mu6KKrVHg+K3I/HtVwFqIvu2KtGx8+VQgxH8Gc5EG5npCq
zUMjU9G86GleHJDJsqjyRIEnuPluzMg7KefGR3E13mqbQNZGVSvqxek45j/h7oZfVGhDp4pA5Kwn
RZy4nWIUtPvMvvhyf1m3rluYuxA+aGIAvV4LFpV10s6thMAUANAwohccZuekS+1vtIZwBBx7pK3c
FmyRL89ByC9xMu3JCMvlGWJMvocD2dplWhK4W1B+Amu8OkuJvpArYM934X1GwN+iOfaMEnVTubo2
9p/vz31rn4EIkSnSIcCCbfWA0u+YNIfuNDo+1Y+CMtoxSpBuhv0Y+5kyvRmShG4DiiXcuRR7mdzq
BiLFrgGozogqx051iXS99RJLl/woNI0dSNLWiQK4Bzdboe/Nd706wVEdjJGGo67W0CQHMRpEH0ap
REg96kEtjFYI7KOJzWDygTSlO2dqY12JKSnUUL+EsbRGcdNWnicDacGLHC8maIv6jzwje2OoVf8h
sZJs5/PZODNIxhLG8pS93kHXk1VGzZ4zEMiXoRm696g06f/W4Vj/Uw1Sv4fk2xyLniAXKqJbCG5c
j2UbSxphzYNKimVMT0VgGmfgTMa5N5CQvn86t4bSLY4KJBrq6euaXhGIzpbChRd1Q/RukcblaIb5
8DmRavV0f6iNd4JAlLPCB0ddby1vkxajKZcBShPZZCTvJ7DBD/Tt/8M+ETtaApuEHNMNIVAJqCvX
tixAuHX0z9x2tdeBu3ge+lbbmdCtsyCIIwTLEJcABMi3tvq0JeTkkgDphctoL5YEfrmymgO+6Lpz
nEBKxJ7W5EnvwTkDLoOxq/krKHTEfpNGk390C+bM5A/lDDDUUNLPbT7xR6JuNHFMkYYWTd8s5J87
YzagdY4Eq1ae28lB4+l3fNlqE8tzIkeKfSyIOPBhmWt/8LQek6NsBC3yn50NAOP+Lm608+GkwkhE
qo2TyQexOpyzoTXxiO63Xlbpd9pkmeGO8bIA6Eel9wC7B+pQ0qTw+DpHGt2YYPRr0LbluxqvBNVt
OQWq1w5ZtBcibJxlAUUjqX7FZ623A7xQD3gfrgVqr/UB0tl8cNDFfIna8f39Rdi4+cAgUQMUYjFU
3FeXrGSnQdug5Y5WjIoAMxn+yZ7M9ISnRImfZJ57Wh9OrtxiW3d/5I1bj2Yo94JCSq/wll6vfm91
TZCrJas/JPkhYT3cOk3HU9KFnZsX8p507sZHS1WJz1XnsQRdt66cRcGMyRQ48N7Uw0NZBst3cP/O
p/uz2to5cKa8IpjqcKWvZoWFY7SAkIsvwQKFMBnU8aM0IruHPvBebrA1FIkW6Q88N/r1qzBIos5I
yiVTkGjM0q/jsDlCY8ncFIGBnb3aOiUi+1CpR3MTrbN0TDHHWVYD3GT0RBpPZqcB0er79luty90h
rWeoMPmU5B+gw1bhzne6OU9OCkhwAkwA4dcHpR4VawkTm8Ej8GcIa07/5MH0rg+s+uPbNw/kNT0T
gYFAU/16JHoLIIMNA/0DKUwQUwx1D2VU3ZuVcu8L3zr9PPqvo1H7WGtGd+MrImCOESuac8+E0/sz
CzLZM5xwfrJqqjD3p/b60q4yWGFdB9Id3rfAJ1/PDQM0EwghkkXWGBnftblQv9WAMz/IgCe/GVUe
fZ6yGkeh2GqiAdX4QP23BP36CQe6Qvbk3pJmj3gMc01rqIvz5NCPce0Wm78R59Lu2CfW8HMwWrsC
9FRP0LEmo879Ri2NR30p9DfLKPBiUQkUPBiqR/gxXs8HGv2gI0mUXIreHkACSPnvSq3iX6WVNIOn
L7pNEalRJ38hOvmijXa77DyaWxcK5pcABdArFN2961/QGvZkNbWFAsFilN80k+Z2mYbTTj9U/F/W
+wa0QkARXn0/VvOEx9QNhqDiSM1cgIeL29MU518cZ6ofwKQ2nuPE6sP9w7L1xUFnhyMJV5+i3OoS
WyxFbwOdBuJgSb9gRSnPVZpED2rW9Tt1la3PgMsLZQjRs79ZwyWkjkFACJ1pkaUftqQrP7U2S0NU
4ZbyaWyLPaW2rZuMJj37xeGBebSaWuTgWGIawl08aqoXPonZc2IMsirJ1l25GruvWivNhyzj7N5f
1NuNFAoYInmiKshlJhb9r7S/1WDslCXXdeeM2QG36BFsrj0dbDxhvanHhrPOjejNp4dBUfCl6kkm
5ayl4GjrYYA28Lw7tVmj75bqXraEKs5MmfFiyG3oO3KI5dD9qd5q9xC7YFhJMw66ENXJ1acR1ujk
kRaS0RiJ9RWsZBG6BqLqgW8oQ/FHKjN5wgoiTT4vBBo/LQDueBfS9Y+9Ts2J9Ojw5dnOO3L7vfKj
4BNAACGx5Cm73gClnEop64mn5bzvHrQBkVyzgZl4f+63J5qqBuqlKBUIwcY1kQafdQBXJWGNE+TG
xdCW6nvR5+H7MdXowPe6k+/Z19weaUYE9sVgpHVQXK7n1St5bPcSN2EaxdJjnlHsdeRsOpBTyqdc
1uZjH5b6o478z05YcHtPiJEFLYwImq9pdTdBIIAD2dOVBx8IuHsAI9XUvBaSgibT/WXdmqRKxQ1u
DbVI1GSuJ1lrbZLDqSSuCqP8HAHnj70icCTdtzOpwCluDuyvddBWj8mCiuvO0dnaVGoQ7CnnRjg9
XY8eJqGZ6BVWgrU2t96cxekHK7QidynH5KSraXS6P9tXFY/rWx/KPVIXPNgWkjlrO3BwxXNcl8LD
edCS51jtxhJKcFV0wOYbFOGhS+QNmwtO3ltKu8JIju7iTyt1WvsgKY2a/aQzN3/P/h9n57EbN7KF
4SciwBy2JDtJcpKcxhvCHo+ZczHV09+PXrkpohu+qwFmBqquYoUT/jAn3qObtKL5Ig0XLm0ypdPb
0ZDC/TKmkyIOzUQR7WznafQ1doDYBQj+wXcj37OUc2fnc3TCoDjN14K+5oWJiUfecW693jiUI6wg
JF6jqvcpXQyGL8XYvpnsMRO4U0U28mC6Fj2W+QiCvHal/YUWshv7atJWKwuiNt9EzZCoAUyisUFS
QNTPhZOimjnNilEfvLot00Mngb37TtFRQ4t5h3C7MItxxTQbCJKNVMcUZp/WcCnAzWHyNSzGHFiL
Pf6w4Cnp4WTNDm3Jbiw48am7OEHVS/xmdUt0EOx6hUaJxCEcsP085rbfSGvUw6KPbPeoD2mi+UWj
lvPDCNy+eVAybNOPA0L57Zm4yfhUVo06vClB8TdhO4/qe5W2fOoPkT0moRSTZjzf3h17x271OKHZ
Q9T/qr07oPnAS0GPfMliI6TMg3Uh4dipnYS482jtDkWiC6sRRAW6UdcbX9CaaFO7oEfuyfI4KlzT
6LBEj32tfrw9qb0jRgl5tQ2kc03/6HokC1K7LNORZiQSE4Y/dHb2TNBvn8Tsih9Wq97DtK1/cHvE
MCVYfZXXqsc22BeOHKe6bWEfl05l+UoUt9g+KpypO1fX3sx4fKFW4tLLUd7MTLUHm7YC9ttSzbpg
oocaDlorfGRTR4LpZb5zWe19M1CQ6yJS/sd36Hol58hEx9vFYcdQZXPCaqkN63zsnwcakofbH213
KDol5ExIidG9uR4q5sUZ1SrJHmx1GB9jFOcftMboD8tim+H/MdRaB0PRhXXc4rKqBdJCkc2sYlWZ
B6XPTb+Nk+6QmPAf/36olVhNWrbGCdvWl7Dt2UgalJaXckavT5nm7Iy8WBSR76Cdf3uwnYdt5cGu
HQUCJtrS10uYmhpoRHW12TPcPDCk5w4+RIbBVwRsDchGRiCQmX5LXn0P0bD+6c0JALBKxwtawSpj
u3lTm6JGG1QlcChnM/1BW6U95KbWun5nzZhwU+2P6F/YoI9h9nn2p1gZvHt58GuZvlWDiIOPzDAv
7CvOvKN23Mu8Lw8Arx3qJFWrvFW8CW3ZJmmLJ0Ra3PI5ZgU7xOdBPAYLJUceD9Qs3unCyt+1hhvr
h14M9bdSEcmdzsDODgd4SABNLQ4A2/ZamrVSH+20Ztu56LjgfobhT9LlB1tE99ifO60lxBCIcWj4
rgVzdRPIee0EAtIhykj0TPfF4s3ndpCunzWJE+ZWm59tp26OZizjQy5lRpl2iPhh+Ane3pM7VyO9
EHpbyDaDANt2nbXRUtPSJUnKimI4O5GVfvBKMzreHmWn7csTZntrpWX1YNqubUfjrgfBj/eHK8bj
oKCf6XrQvbDksB770a0uxjSOPgXK7pgL+dmkKH0n0Nr7vMRZq+gwSBjCy+vTh9ZdXTsIKTzMyxyH
q8uX31q5DLDjvleB2XkGwLWxiX5fYjC0roeaG1zP9IZFzZsWZCLAhWDhi7/NiDZ+2rEzfry9vHvj
sW9/JwVECtbmdJdaLYXSppQnlDROEDBwYPVGZHs/x0rtn8vRbe5sm90PSmJtrS6I1A62iLqyT6O0
BF//YEatMfpq3bsWNEa9+0mk2LyDOpF9qtPBOjudMn+SMjYuxeLcUxpdF3JzrXFvA5vAjZL3divg
Nus2c5UN39TqFUiTSTE+0u8a3ttDOpxIgbvP5PnzvQdqZ1gKv4ZFuL6ih7f9p1gIamLUMC9aNWNX
WEs3wUEXxdNjR0GiCqAoIyzUNy7Cjre/9M7I4H8oNpMqUJzdBmmNE/f2KHLvYlrCOepNVV28yZlP
ign3MkMACOuZ6q9ltHg2AIas4iMAfjBQvN7OBlInTlIxaIrDwxHwSnGwRyoLt6e2cz7RlV6xGAi3
vIaowZJy6Ryi+JyBOA2VNovDzjSOPdzYO5t3587jJnJwgsVOx6QXez2fWMoEhGGNZzkICX82Ov29
iDP9zig78wGezNXO/qRIYK+H9o8iEEKvkROpIn6ISNWONQzwT1PuWH7iyHs6fzvPCbBMsgO6elTx
4CBcj0U8XQAOAw9tV3iQVl4kl8C0bP2Lzb8tfbqyyrtM81pywEZGL6WZIWzqJk70FA9kmXfinJ3L
gZ9DnAGiHG8C+jDXP8dtx2QcuPIfYL1HeDzVadB1oAh8Gm4Rcgu9duyTZgn0VF/CMp11X49M+7+/
3U/8CC4GCpuE42Ajrn/E0tZWgw+tchnURoYxvwfZJtcOWuS17mzd3QkjtkwPD/MjMvnNjmrq0kzG
2FIuORhProK4zQw/rQ3MWguADGeI2ro41YmqZL4TjVZyBCTXPbSdi+bS7Wnv7gUgnlxMPLMoxm1C
C4bzcmFZMb2iPgHmXDf2S4b02tsybsZ/M8VIz3RZzOel6JbLUCNFfcCz0zT8SiYoZt3+Na/jToCK
f/wY/fojNJrKCyihWOiVWj0nPCcwTLXFeWqzZgqKRXMRGYIr7bnx+waVrjtncPfDkD4Dl1wlDbk0
r8dv+8YYRsToHjJSwJA6Xo7WO0jiHxgrlD0xd+O9XcY6OiKvt2rOKd4Da6FUh9vL8PrGwdgRfCi1
b5In4M3XPyMz2YyxPcQPueWIc2nZixLIIu2HO+O8DgQYB8zSiuSji+Cud9Ifd04tHC9RJg32hTlD
y3YykIpWPRylZSc+EmXKh9vzWv/e9fvLeMAWqPHSOgBcfz1eAllbmt7MHVc2StjPzXzq5Dj4S254
d3gKe0PR+qR99htbv33qK3eMK3fiTsksJfVj+ldh7Eo08yrkDu5cYLtjsY58MLCKCIldT8vJrKqs
qjx+EFnS+1YBp8vq1RmYl3Wvs7Q7FD1xin9ra34bSlQ5Oemc2EjQFmryAXkO81NpT+NbrNu8r7c/
1t4mtFY5VGZEGrZVw+wjBat1O4sfWnOcDmYTKUcnL8rj7VFeRygkaOtjBJIVmR1jnfCfWzAzJgIf
NDdTT2eAYX6puqL+BsDLDiTtLd+aliW588F+V2W3GxFBEfBTcJtcIA7XoxplbNXRtEQXLx3m9Oik
NKvfLMmCqYKwtOFL2uWFFpSOpLs7Nq34nkKvyU5oNlV5kNRebQW8SksKhs/LPpbL3GfHeLRpFLVi
UX/OHa+230Rz3aPx0qU5RjCiME8dcYQMR7lQqewTO/6VmhmAPB5AbGkSI52zoO4KZwxFryCRIB0r
TQI8StxfFVJEesj9Pb/HpmyOfMpexfyujWrOkIoupggmT6/0QMs6xznHrtqawZgkdhVkiIYdodWW
LRp6g92Fo5hn70AhIx8xaQBL9EbVpfsp0/K5fMLSVyBYjTLmYTEzLBd7TLPOhVOVgDCcJsnOMreN
b3aBS4AfVUMcHfJ5LOXJKSalP2iiRrmzUZvCfSKwX85xjGanv0p4vDWUGmjyMinD584tyuiSGF33
U1VLLzkoapO/0VvRIpYzleifwMAXw0EA5Ua+B3A6isCIPtV+T2fqhbYRFNMkTvXO73Vs3/yq0hY0
gPqOYmCqmPV3iv5pdud12jl8SCIRHYCIQaneWgs2f+zVKGU/6siYXDJzKh7ZVzj7FjG4Ckl1+e4e
5Y9ttiimgOhpE3SuQJhNjBB1XW3EVUd/zo7TA42E2Uc3XIalBFeBtE1YlQWihU5yb+CdE6lzMtbK
C6BD/nk9y0GvB6Nz3OTBVPP8c4Ynw5dJmzL02HVXXOYyJwAQTWzfOZM7Tz+ZCrco18FKOtwsrmsk
0dDmJqXrpO7fAT73zqjPv5tMvBgyz/zXXSzl1M0jhfd6aO+8FjuAL1gJTPs3dIC0Yr0M//i0HgZ7
ZimG9AEOZ+UhkzQ2J4yaKLYNAqJg35lj/YAMpd77cI7Lb4B5hveD4ZE6Itua41LfGac0Gabz7etx
Z8sBrWHDUfn5LRJx/bucMi5l2qlAk2pcK3mvyRazYQ5numF3dvfed6c+5q0JMloN29gnRUVLl1mX
IDaQ2vA+5RAUXvmfasS1nw2edwDwdq/zvTc9GrZr2w7PI1Qrr6eXZEtZTC5sQnRx9CMXiHaJ0JZ6
yhTtnvD33lDAhZHFXnNxMtProXIBxouojm2t0We16PWEY6eN2GNXy+n2R1tPyOboQjXl7MI+Ieve
5jPR5LmAP0xezmyJDL8uvPhpGupRgBnMxCmFv6XeOT07Q67xFMn0KvnHNr6eXYx9Cw5yboztWJMc
8BqwPtJvio9egrZVbs3KnQOzs1lWrsuawKyw5G2BrgCZ7dizRwaZtkPQjbr9TlmqKZjmvgiQQhbB
3DR/bay4CidiAM7art5cWzkMmUxd3bfQtJZmihAYpMaJ75ibRPcEk/ZWc3WiMFE1pHy97bFqcV/b
aHwpFwOvaJ+GSRIYWe2GqzLXqU4L5XB7w+yEWhBNVzrNCmYHd3r99aI8KjNHzMqly7vmm+NWQ+Dm
1r1vtnMC1oI6AAzaCaS5mz2ipKPMnNxVLkVf6adpGaqglpUb9HVn/f0JWCcD+ImwDnDJ5g3JwPfa
9EpJphMv9ZPE0k6LUYnQSgr9ADLqr+3h2Bl/jrdZwGVevKHwmJqpx/WbSYFnUhre1yxr3QM+n38v
eQk9mLCRd4plRPHr+nsJI+kXJ5q9y2LKyUcGpn5Aq9QMhlERd1C4ex8N+AYM1xVLQfX0eqilgVGh
daZ36Zd8Xbq6OZvNzKwG2Ne3d+FvetHm3qIYxKtPHZpi7Tbt7Du7iXMnwUSt0quzjfD3QD8/my5z
5WR1gKuf8W7KOy8/4OCc/ezMoZv8aTVh9uFMIgRpGosrz6Iy0NYuSJ7tFzX1pPjo9LMpDibWLmqg
01lqw7KWqvUeUzP95Fa59SUzRT0FFhiZx6So7BenltYXtCUJo21bFsZb0SpOdOTFrX82hVEiUzi6
4k1ELhT/cIkBFx8KBu5b6QyGKph1LUE1Eji56k9K5Hp+Y4JW91HeF+4PlN6FeoD1GX9L8Q9Z/MKa
VPPidpU6BVGqjl9zPZuGE6xU6zNVOd4LkgWE640EqRhT0eLcH51+oe2/ONmvcop0mlK3P8b6XTff
gtYbGdGav/KYbwISaduZnTaoOCd6bj8WUx6Fi4buOaLkNnkASbMCSOO/AkrsnbO7s+Pou8AuoNPO
u7y1x+k1YhkVl1wsKqz6OIHMC4ukp96zWPPz7Unu1Vsg2UOdZriV1mxc727RKMKuakO5KJjrnRdy
W5hiSr4Q6rIDlWJRfNK/KegS23xnVsZ3VOzavy5K4K9CfxHrApCG1MGuf0OJdeBgVaDvStF4gQ1i
NYg6R340RC7vvJqv73lQ0usrzZ0IKGvL7ytLs3Jim1b4hCDGmUBTORd5O/y6vap7owBm4ymheET8
vrnnLQl8pqmIpHFB1J7qZTIv6ILq93BXv2Pi6y26quMCXQAyvAIX1430R8xc0WEBfkTqHsN3/T5S
Kyv9mnpSfoqMYfpuowrcBAoQh9j3urF/AUdBzw7YiPhuk0qKJxGjCTCb/WgCuyHDDmfp6T8aYDT4
8bqwAHzUreR8TGJVUMNR6jb329HoP2Kll35xu3JKfIMG4XnR56wIszjS1nS3nr8BimoNUsMOTkpD
T9ULDVsimd0rGmpTZTkjvajFVmPBWFGN74KaO4W+orY6f+S2+DVPdeL6Atl0m9LzkrWBPs5uRN2x
Tl/aRHp3a+CvQ45VUkZfd4cNsHbrVi/mFolGgGNAEN3hg0bT73s+ztIOkBQuxgBodo/7nIM2Jlm6
+IRxgjwtKazbVGr2d7ix6b/Z1Hk/lM6Wj6lUKwx1VPvT7Z2105In7ALBiKrUilNVN01REJSF7lZT
8oACeP9QU/hacKVIyl+j4sZn0iUkpnUoj09LFY/k86X8WMp8OjSZ4oTW6KjH0Rnsd2Niy8vtn/b6
1qLnhDAbtKu11WZsflkyyHTG9wYlercfT1gqdmcrwr6nsrUi/PuhIJVDJkOwZg10r/e9q7g08wo0
XYQyqKFaDNhJVG10KIz8noTSzqy4+r1ViI2YF0rw9VAKvaa8TxAiKd10DPRZVgcdiPKH2ajvYYNe
598rxRCxewINjct/c5oHr7CMyCMVk1X2TRuM5CQVSwRuaXSh7vbqew/kf4hDvOqnlbjH2F/XbHOX
oCpJOvHbFwnXtOuJamAY3KGgMtwZuRqWnSdCKLptEHsezrtwIIAUtve0bPamDGmFOxJ6JxfyZnXj
ySlzBcXlh1nN3ENHA+Yi7F5XAnOYoucqihYAL1EZnZKmJsdvh07R7zzzv1+X7cSp8NDFJOuGG7RJ
S9GWmRYv0iOEhEXOdeQV5YU+UOT9WrBr0P71KPoM/kjn4yK4P9IzLki8ipIGtnLoKlMHPpy5n3VZ
Wb/MqZ7KENS4jnSyWpqH2/t+54qykI2h7rwK4zi/H/M/7vsyMVqhZRmBgQJsI7QUL3meY0o6Qb3U
HXY6S+V8vj3k3hdaI9+1KEQ4tD1qXmuCTHO66FJiXNMGjQtGDqnhlLizQa3d9kWa6g7UGDl358aO
E/WTlvame+cr7byoHHhiY3oyMGO36UyVqmRjecfMDW8JkFkq3puVaP6a8YDjgUXvkcobUkDbYkhc
EGQidx5djBwnzrBTGvvUl+PiHUD+eC8ubfVPt5d353oB3kLNANYPck7bnmevReC/+zi6wNh63xJV
H4RByX0u8vJOHct7Hc9S5Vlb9ehgASzborStvAXCvwgytLnUXqgypxacbdwQgrSZ5x98fYkWO+gm
AFxNVS6XPNPSHxN1lCpUqqb7juy50frQy7z/Ihu5Rt9UbO2NlaMUjynIPPm91mZaIDV1Rmu3VNT+
2I1KZT0sekMFy+mpZv+n9WrtBHo8zbxbURN758aau2fsX/AX1Zc5ak4i15tPVtpT4AQ7k5Q4qJC6
HsaxHWn+R4P4Qb8FbSF9VsyPowaEBuE3r3qv0Cq9eNSWyFiEYnrPKzDjEUMxTQvN0bTrN1zfs/hA
3RWEsztkpQwjrQB4PZqt/GAScyuBW3k5lNiyUrpzmldIg7tVqyWhoncmxmo4HZ4SxLnn57KONOTm
6wWJiM71ZitQjcYRQTro6oA9dTO8a1XRlVQyHbqnSaF+GiClvgzoIHW+kijjm7Rom9iXJVdyIGfg
k3XpuS+GQUYFaHp03hqgyz67Wl+7QFbQeAzT2mnNY0IXB7C5zGY0ZaScW7/sRrpdGE7GHSSNWRl9
GWOQ5LdVlLihm9iIvsgyKoYQD5psCKEkqAUaJdKz4ILVBQwQPVYQosmb6h/oCtgkoeKc3blLdpKN
VYMG02iHCguEm03W3meFJYQeY6+7iJlSFSnlc0a4APJ2ilPFLy2NZRnFkBcIFTZtg3S9W7qHRaXa
fafT/Pq9g0Vl0bmBYrbWsjbv3dgJy6UTaV1UqswHoejp1wJji6Najqgbz9Z8RH7+XuCyQ75ZrUhp
fJFVWrw1m8glEaRWltXZlwXdLjSOzNZEpcqsF4sOKUodvm108X+xW1TzAXL0kr9M6F79ssyx+qIn
3VI8uhlq/Xc+zOtb6PpXbdaCn8mWUXBi1vIyDiuMCw+13eqHWb3rvbez7LAnCLI1A3YsGPnrMMOx
S477pJsXjccrAPCvPgxWnZT4XErvKDm+b4SBSNjfXrNktmtotZbdoLRtlh1unEiHcjQuI5f5KbLV
NkT8ANrGdE9udmcp13oBfcDf4cTWUjMVNk4vGW42A5D1sBVW9izURH1sByv5entSr6KBVRzvt4fh
CmtztxR5un1pM+qxd2l05VmyrA/a1H/0+hQpQGnE956qveHWShtMVWb4im6gVWZta6tPNFmefZCJ
MAOJjWLgZZERmKW8Z9T5aiWZHjh5+JWEwkDZNt8MS4jEilQJZi9yyk/RKCIswBXMUJtKKvcEKl6F
OetgZNKgy8D5UjK93pbmABioICS4WHmaRucKeJMVFJVeHlrd7odALu0c+yM2DDF3d1K86wdZ3dF8
21vglasKhIEIhHz++jdInYYFBqjOxaWx/SZeTKc4jb2mt2QcRfXYcLF/vL2DXjfdmDYUQNqbKEDD
IV9/0h8BpcmbUoI38i5J7tr9udX6QoYGXTacveKo1UJjyLo2GLyhMkI6RZ4dLO4oOhQu8/hTkyYT
aIumz3uI7YW4V4F7FfTx64D+AiFB3Ysvs9kBiit5CxWcYlvQjB91NPX/c0bjr+Vr11GI+yi4ggBF
1OZ6DTwd/hoa2xjCVu38rSnxe3eiheZ/jJTRp9sLvjcjwnYEenj81uLQ9Vi14dE2wcPzggzKfCBa
Hh7TJtXD26PsnRzOJ5fdilgnQb4ehVCzLMmc2MzZlAc5Xicnqr2NH3lUeG8PtXdugNRSYQawt+LX
roeypx43RtwDL71WqbHvWKPxtSGI+DAMZfSlAK6QYGcTd8TR0Qye0KaJs9zJDfbODW/4Sv+DPw+l
9fo3aBgWYYK0uJcFtOLqF0ptC1ZYP2aUlStFveBWem/e67yukkYHfVfE0GCFIPFA6+h6zAUvEfIE
3b6Q7LhhVZXt2UCq+nJ7dX8nHNth1pCJLUEt+BVM1Ow0V8nU1W6ONlmTgYfrlv4EFD57KWHyi0MG
RcANtb7tBdZANgKceCoV3XvTccHWyNSq2wD1c8X61mF8836IEEH3qY7GcaBqUixvPfRykreRk9Rf
RW0J5VEOKGYFi+fEP0fTLAn4lUoeEcv1+kC1sH8yIwUTpQHrL8yMes0oLs1UR58FHYqf7pDnL9hk
G26I5M/innUTH5hg6trxm+osgE+wfnExJ8zSGpntwfnrvhAOp2tHlFqCDpTS2hzmYfYgMleVdylK
DXV5rUjCERf4hyZr713X67bafJs1fgFjzaXNOdsETVWxJJ2t4NW9EP4HYEU8vzeTLNQUsDiWXpLF
oTJ2uL0jXtf/mCBwVYf+K4QFa1uvp6ycNxbihhcUfJQjLbKKDIXW3EsN2vghJaCMg4o+45t5bK13
ss/LNwo1lnfCzrOLPXqL9AXvwDcPSd3kfPvH7RwKi5/EZc3jZXGVXh8KXi1LZg21Al2x638jxZIf
lnhuj7dH2V135DkAzOq0yLZSlpnROyJtXe+i1EjKZYj01NDTE7N7cmA2DJdM6et/2yxHFfz/GJgT
jxEKWrdcNdfTi2ovQg5njC6jJ7xQzl4ULHZWHaasVh/EXIDP0Kv4y+1Bf1f9ttsM/3AKH8DMVnz6
9aiN8BY3qoroYq4kVl9YQJ3CRGR4FFWO2sOuzhvxXyanhMXOnX9aKzEfATlMGmK/0pjPgobitygy
eZ4rM43fzxCEmztLs/MMWNTPiHohrVEv3ZwFXIWXHE8hj6jXGi785jRQsqI8F93QIMSlFU+dVw6H
fpj0Y1NY+p2uzt7wJHG8eRRqeYc20dui2VmhtSmhqet2n0k8jXeWUatsCweRQ62vwlYrep98ewpm
R72HJt95b8ktINas0B0o6Nvhuxzn65FItUq79tusZw6QhWyhGDAZ8RTe3hA7h4xqETB9qtKrYMxm
qZ14npUuJurXwdbSrxXWL3tWh39uj7LzphLMA38mSwM8sG3JVYlWqIpSu5c4l/YZvSvtU7IIcVQj
U1ED0f41q40DjSY2DKw1DuX2vt7luSG6ZuoS7zLlVXTqkf/ODk45dOXp9rx2PhXwFaTgAXOtZIfN
6uGK6OAV2LrYDXbLES316IOOKfChVYGz3B5q76q+GmtzcqWOhlmUERsB/VRLf/HK+HkoBmCENFzj
dxUl/m+Ydyj1ixct449eN1HKpUwtvutFamKX5ZlU3Z0qbR4yp0nHO2f2dTWGNV/zjDXCBkSxdWVB
g9jp6kZ1L7MZDacpARKVQkb2ndprziWnOYD4YfhcHSh/JDM1s6Eq8jvbefeDOPwAmisgnLcYZ95l
mStNT4yPev8b01YgpXV19ICu7j0vn72hKOyCqESXCC77+t//SHaqQXaLVbLHalPEv3oxDgeMzMVn
x64/3v70O2cUoij6IithHq2e9b//MZJmUdhLgdVdeqs3D2UU18+yT5w7KsA7Z5QDyudD95PUdJuz
Spfen9UR96ICJT+rvAnnCbuP9ylLHQe5N9g/bk9r55olzuGSXxVNV5zm9bREVgonViv3UvcgmP3V
M/BbT2t6+Zpopef4Zu0l32VXDM9zARs5GJFXvbdr934D8ClI7Xh2cVlsfgOqyjiRVpNzQRN0+mY0
ZjH77mhUmR8R/ic+fL5K0qboukfQCvJhcbHcunOy10ti8yTzysGf4PtSl9j6ICwyoqU1qNbFS6jD
xoNr+Jo15YdMS2BHNYX4sAxSCaw+qu88dK+5QrTJaBBStiTdISTY3CkONn7OFLf2xXUaRx7MuTeP
Lf6Xrq+PujE+oXzZUF0G9HOaJqv6kggn+ph5jny79Hl07/Cui71dCBCWpM6kJujpbW7TiPQqKYrI
uuhl12NBx6fxJygYoZ3a3lFruubglp38fnsb7pwuSI0r7guFDZ7CzRYgFQQ535b2pRzsb60ksIcV
kdwpxuxcFuBGeSBsTvCq0HS910kpC7XsmZpIMTMr1blF03sZlh9Si+z2cHtGu4PRYUMDCRwOAf71
YFEWr/7eC7XorKwvFfotD6v5Z+j1k3m+PdTe4nED/u7Sg23abqBOLe2osGfrQgUHaEPZiOOiWvmd
E7K7T8EUr56BREavmk2zWhpTtGTWRZpzmx9ctSqJVMsie6aqlImglVr2NKR1lgf0CpK3CCQj7lLN
E263lVoi03x72nsrTADN7UVJBGbY5tx4Tt33xZKzU/U6eRwpKtX+BAMwD9XRNYfw9mh7i7ySg2AY
OsROW5oC5Ulzlm5vXxRy+0DQ1Fo9Xos7idDunKj8kgWBnIKof71rTPyBxqpmFNq30AYNawpys12O
QFeG/2f5EGEG3QxCC7ra9VDoBzZWUzEUJIHcL3AjunjZ7IVR3Gl3htpbOxQW4D2tSGpzS5hO0k6R
jW7bF9VRyoeR8cBczvfMNHeCn1XYDsgvcQ8nbquv4VEmcaGEc+TS0vspsEmOgkgKMfnSXtA/1gCt
/iQ6shE6KmWBEXNd5aFhThS0bm+W1884v2S9ygCqw3/durf3MX10N9WsiwMC6c2Y56gtTcKORwyA
nfJJX4R+L4fYG5IL20RdB8QJ9dXrz2mDnU1jgsOLDmfuDJlp1b6Bh3WMsaJ8mI3hXiX39VaFPwMa
n4+6lma2pDnq5mNpuKlzgVUwhlnZxWgHx9ah6sA23l7O3aFYMXCT2P7xRF7PzZhVA6ymZV8KjC9h
cat4h6ITemz7TL3TQnwdizArdMCIoym24sdwPRSxFx1vjD0vRtM5BzWax+Mixu9aOpuHPHMohyZu
hH5Wi3nCkt2F/+3t4ZUciBna6gfLYbkeX80MJQGH5FxmPIVARsTdC15X2qM6RngAttp0kkZXD36O
Z1LqG1UyvUWgp/n4fyw4gRB4iRVCv/0VI/y5zDJj56L2WnnUYVwEoJCLs6YDHLg91E5KBeVhtaSh
zLtuqM01jqSb68A+ty/Av1EtRQVM/7fIkoV0xVU+FkApTopVei9dN9uXea6wMh8gjD7JQp0eO9do
T0M6Zs/OkM+/bv80ekWs9nUwtMJ1V5UC1BeAMm02XqnoqhzxnUHpIVG+N+hMRIhWpqgr2rIzCgj1
g5oHohrHMcCSVZV+3vf9UxsZKnXxCqW3wxIDwka+FWutywD2+rveI7DiZ8SZmW/G6tiGnToNSxiN
Ro0Qc6t63xejk7D1V8JyWDh5jB2QqYsvZjwq85epavU8aMzK+jqquckDoaQ5nnmysZEJi1DTBqQk
M/zrSuBVshNN60OFjNIQzEaqHHLdE9EDfyWSj43JbeGnUax1YdLQ382RXJrcdxEVv+W5bx03PShj
2binuS2S912jLua3TjNmA4VxHcE6TWRavDrVW1D1EoH9Zlg0HmoHKijW6FQLBUMleLzdg+f19apm
tsqYv81KbZjPFJJ0mFdpNRPqtqViB6oqoiE0UwNNEzdTFe3EUz7n4ajEln1MvVmrwroYqwEGnd3W
53Z2EnGMdT1r3o62BsMKaEubfXJQHVB8Fwmf9BEUe7v6hZsNbFBM1tBMN8ACfTJTXX0nZwAXQWYL
YwiaIZPwXww0/Xy7p8rGuVvU93PpjsUbuujWi7Q8EPuJB4b5gG0yxrGaF9eYpaHAF/t0vCzz3Iy1
/D7PUvscQbk0D13ZNPGTojl95ZNj5PjVlXUJ4S0t0+5EH6V9P3hmLX2oYqXnF3j3rf8jghgHHQ1g
QKoEHIm/RIp0ycHiRjmIsUtF4EAgTv1xsLI+qBqv/6AYbonVeaEQ/ymiZQ2CvF6Mj1VjF0Psl549
CSwph6J9W0Zp2/3KZFd9sdXUBuFimYv7mGpu/ISaC14iWdbkA/IVeoRAQt6k6KErLkIgalH3T+Wk
99Z5UWySM4D75WevKlobTI9ucQ6okHwZp8F+aBr8l0/9omVA7ct4eRCF1dV+k1rReMLCUsOv3naL
r0MKMhhZitFMfGw0jZfBarx/hijJXmav1R9jkkElGBKrLJ4aly6l39WV4p3hSwxvCnMBLzrl0snO
6Bb2UdDnBGtHUWT65Jf0gOsQc5Kh8TmqKkTYVnff5glkU3rBFczyvo2rBuvatHzrIrT/wfVGo/Ot
zozU0IzLZOL0yMY8ALZVyQzjGMQSXBVNBjrYKAsljXp8HtTKzJ/UAnUzEM9L9MUsS1kiiuimXyEh
OUVgF5b86BGg/Bplq8oDBufzx1zOzXBSoCAIpPCM9W9m2Nce8260n2MpVhCP6gj0lSuretuMRVuT
glrGz2JspfJmmbzhZaqQ2cGR3VPUQ+GmbQ6ya3GcU+QOaeH3JZKhx5pKw39KYTcLoKfZnPzRKI0S
jUdreUYGoa2ChNte97EPHsqL11TdKe1LzwsEKnBwVBYvVuGEQbR+nFMaBdCi1ZRPNghwPtIbjNpP
FAOX6LyJPF9V7DY/Nn1hwO3GkYtPq1hHY0oG4kwtmh8HfRyygBBwLgE2N5QVnFpMH8e0c0k2Pb3/
mHW1o4eUdmw70Kw6vZADFIMv0cz+GvexqZ+sNp7DKBsb2OFAOJNAxP3/mDuz5riRK23/FUffowf7
MjHtC6CqyOJObZR0g6AoCTsSQCbWX/89YLfHqiLNGvvqC0U4rJaoBBKZJ0+e8y76vuisadhWXaf1
UTFTZd9PZoI4pDHE+R2q3+7XyuzT7sQF7JVjYpUdgdFvIJdHLnR4aA/D2plKC2NfeZW9L7S8HzdK
L4D+WDNJQ5jocXIpkVS9ynvPaE+kLK9kR5zUDrrRK7HlRX8M0qVexgmjB2Uwbyc/ye4ckVdh4+an
dAVeGQo1BljayAyT2B63S/CqqEpNZfYe4ddxk0xFHHlxLM9n1fzbah2rogXWAfSfDWc9ew/nVFh6
ItIR+bdaWs42Rp94lxBE7t8+4l/JmlcVIq61HP5rCexoFFX1ei9GZ18hMMHJ6fTNp2kc0vdWPHY7
F/mup7cH/DNZfZFT0GFcedm0F45zCjv3SadgtOzjIgmGRxFQ8LofndLQIkuzvHZnLy7SqB5qqOYV
9GEFD2zW5jlcpVuN3ZT2ndeEtdMiKpYVwPPdew67WjZXTmE7xR31Q5lt24p/Phy6SXBGeEX7EwKH
L37MtauSXWvAz7lSep2bV20ASOyDw2GYhL0zjf4F8SwBCz3rYvmSloGsI1faCNJqTjBjrgfzJH+k
sd2Om8Gae+tM86zKOFe+oawoaGLXjjAS6eOfHqab1RCaEyqvEWs3ya/lMHZojSO+M20GzGm44tqi
fyzdNC92anQBqKcVirdRojnpHNV+X6kNfEgwDhKd/Pk2zc0BIIAWSEJbl7cX/ZyNMWdn7U8hfkEo
4yImad75mQCR0ckWrb6imI0qMq1MUs+C/OWDaZ6Gb50jBjfKzLRPN3rb85NdFqd3nina/qLIWiM+
By6jm1s8bWGlySQY5aeityrT3Xg0273HZeyMZFfb0ou3jQVtjc2XzXhQwRBaygewpz7uf3lm1Jdj
7sxi15WUGb+Nopr0CPKeO0T1ZNpim9U98poCc5TuXi8brUQ0fJm/dq1T2xt4rOV7hd2N9g0PcHGT
iMLSN2gG1c64l4s0GhX2bqLb1+Xc9nrU2tZ0tZKwgYoOyvnm9aYT3xmuTOQO6dz2wXHbodjgEwAy
3lApeG90Y0w9RGcW+X7kzPThDJ86YEBzIJOPCmFeJ6zNabqqWmQhztyG9fMOqY/qEcyE14b2OBZp
iOSc8XmOTU3eQgufjLAzamVdARyxbpzBXUbENu38e++4SfMpTcpyPqN1PV4pH+Wmu4VEPN1miWPm
YT4Us6Qr6k4XuOIN8W5cxPAJiTkzIIfVxndG7DiXul5on4KZX7gPzDMX+8yron5O4y+CWrET6l1c
DJtRzQuCT4FRA0zoMy9dIlit4rECE5ZEtt1Ydx09k+HSRSIQqeSZdwytqrfmqLFanDhTLi0fvbFW
j0r6vbkJqhwohA4aub8s4q6yzkjArf48G/r6h2d4BMZa1cW3KuiLNiwCp7PChvL2blFu9piBlv1a
eYbmhK5eokCaaGPwMZMp1m0uDe4+TIZ+utcajQITSVgmQ7Ic+NJ962bGzoa2EuwQUMbITqMPtJni
GNBWOngGheOsqvcqp3F7XlhVE/OQdnadd3P8XY2+0W4Mo5k+9snsphvaNv6di/xuPWzcbrK8+8mI
Kzuysrh3dqD0YGN2dkN2bTS9oT9YEl3ifVm6ibjsIHzGWtS5yps3FgItcAhSBxx53axsi872yAtH
mQYxil+jQzmptyztnWc3lXdJ8q0+Vgrg0KM/F2UezpJM79rocsP9NOVzcU4FDLZgJlIJP60tp1Fd
TkVixbeemWXdde40nojQrg4uHZf7xzbRgvm6CfTp25AvtPwQE8oHGGutfd+khdLvFi/AZGzo0Jwj
lJb2kwGaoohQxgimC8uX9nAGskleTXQX3LDUaxDcggshNyPIVeouA7G8V/HQYpC8wIENY8sYwNV3
ef0wYt0Mn9Pul5Fkh1bkXU/ic6OJGMjhEDfFsO1pUCUsump2UM/NxLtG1AZsu5kZa52lfS/bQoyf
jLSPy21CfLklr8o92Lya/tVt/PbW0nJlh5aUuoGKjFDoZ9DlmkN8KhYv9JXy7jwkZW3ozLbXXxkN
ImL3SPyoz0unsT+sxO+uO5e1vUs5EKDCdIUf6S405Ahfj3aOXAu7zU3tsJEe8Lss5l1iAda/FIuR
4TiXTJl4SDWpjDMbLZz3aQ8rZce39YMbKghzH7mpO9w2sUimCMbDOF43swfQXpqVpzZW1i0FSlgI
KIdlNssqtFs9Lcn6yGN3ZWG6ya6pqdFxxhl9ubVMrG2ochhi51R4mkZZMoBtHwrTeertSRlh3Zsl
Vi6UhkP6gizeGZ/Q0JtL8W4CQfvN0Prsh+d11l1ZIaSP3lGdf89kN37XC8/NN82QSA8WLJy+DZdv
+z0t+BwSjLHocIBZfw+cyLLaBL2YvwRGG78f3Eleiqmef5IHT8DQyrn/OFDMJ07Uk1IhZsjtw2gu
ZXmhkUt0O5LC+qNnyeZLExvZezrHKdZ6RdlsEQ43sN7KBv+rU9AXxvC+zopNjT7hT9cHcHAR6+kg
9kZfi3RDOqLfCl8r2j02WNnN0vujG2E1ncShGgI3jchI049YaDQelU5WdZTrXtXsFeSWfAOQzp2v
lHCdhxRocYzXU+/pIXYc08/RB2CBQidumD7XlOtOp8LI3cfByKB0neTKLuumCCHtpjiuzKqjSiGJ
Z07hLXSWue/zySA/3FeTrAFMqYTbtFbn2dPSxIu9pVKJa6GtbPl1SITRPExg/z8BUxo1mNYCzcHa
SYm0eDhq3r6fm3TvJ2ksiBtW8HUc5ubJxi+PWzSxQ/8yD1Pr7OIuNrBeSmfd3qq2qW9Mr+q+WAgG
c8qPprrutc78TJNCLZEDDnQKrWEtcwiTf++sEXPmblo5AZ8NVbk0/oWHKosF9V0OXVh0ZYYAFTK5
2JO4or4fl2Ry6KRXZR/FUo/31Ke8zy4V5CKibxd/8Gsk8iN/bmV3R13K5HwpswZ9kCAPxGbWtOWp
9gbdCUWPndumg/1LQdpzZ+tiUqafb1AFmo3tpJWTfmaCbDuXhvKcjSbyIb0qTW951w2itc/Ab7PG
gU9Pnyi+WCrqlen1UeoHFBWgAlHFL5DyWCHNDu64JAzNDc6ty3yOTCnHb5HEy0eVpLxlAGsItks2
GpHtjqhOT7NVaSmSI/Hifq8VeiAPb+e9r90cVmW1FU0E8exYKGawO1GNZQBan2RhawzKvBprD/XJ
sjgls/3KbQzjCFB8EDxBMB1rfk4D5HYTvhrrSRjtdsGCYBs3c1yfq1iTZ0i3+tjkqbEm4DVGesoo
6eWVAkopwKm1NQXy2z7qq1SFpD4oBGwBldg7T8/iS7OEeGEHg76hnD6fuHyuFeHD+wQqg9QVKFiD
lQLBeniFKQ1o7yjFWPtlTXroCMuNOSTBqTLt+tgvhgFXDtODEjzQksNhDK8mjLS5vQcc2+fh6Eh5
G9Q5uqWqGOsfVFDr21nWzlmRaoYRBm7euCun1UTL0cq/vL2aXn5ieD5oauj8okatr6vtFzCGv+AB
7ZG17LEXEldBzImimWZ/Qaru3ZOV5wg7Bn3o21Vx9vbIr33dVb6aCUCLh8rw4ciqbKXpSWntZWf6
91M/GUSFudrZvV/fjEashW+P9+qbrjB2vIQ4yLyjN7VT5BbHprX26/01FIESUFGtbFfG4mscVO5n
glrF9aIbdm8P/HLDomoD8BNwJBsJXtLhi2r5AEkSjtXeLZMFeSyn30xm4ZOH6vOJoda++/HSgq4A
GAjYvkVn83AokpEizx3EqUE9LJuyksm1opJ2m6zWJ4VF53NwPfdEi+6VbQOMlG4ZxDWqJsfbdHBn
Kfol1/fKbtt90MdPzqyf8mt4ZbUAG2FT0p4HwHyMbGmGVGSYCej7yVBuG/n9WH2DMqquUbMP2q30
M+cE3fWVz4auuk1xhhICSKKjuczcXmJpZy37uaB8pztpdjE5dYbau1+dAK6sS/3os8HlAawUQP4i
ph/BKfA+NAfh9MYeM5Rlu3Su+W2VHTuDzWZfdKgaRCD7Owj8Pecyeq4nItIrc7vqVrEn6JWR6B0V
iLK0KL2SCst+QCFu2w0Dx5+bx3RGljzqR/s/2BBYTAIFfSZ5ANU5XKVVQUOsUvqyH8xOj5qlEGf0
eIe94wzlCRTYKxweiDuUvmjoGoAnrXXx/hLfOscda6d39T3eXOxsXfPk4yrQ34bGmHZPQYlvTpjk
Vg2bMg+0PKKONSmYq51x06u2gO3o6QMWylNQ378dF16ZdsSZkILgoobq1fGStlsl3Z7yP1qpmfOu
w0v5mzFMebEZ/cZ+agxSnRM79ZXwsIoJ0CQk6Puw4w4noy3h97leAS8D0MV+0OW0mRcLM0Sn6S9W
48Goh0b79lu+0oc16dawg1DiQfvt+LiDyWnaA5zAPXm2t8L+O2pIZecvDzBeQRS0Y+fEG8nJu2uy
CXkmQ1XVpqild8qx45UdvSKjEIyFC+NRCj18fU2BuTeqloN3XopdTOa9N3XpbI1WnkJQvDIUXWfC
ByOxzI9t5GpPqaxa75F229zEma9uCkMhHFFr5vbt+X0l+vrAvMA68koeGJTDlzKkkkIimLE3ucC0
Gy12uLg7ojJOxKiXb8SdknTMXJMxDtCjcURQT4azLNbeiYXaGmNNOW+kwBMg/HhiybwylE9FF11J
4jyYiKNwuIr+ZnFJZmDUTkxhc+zLs6Lt3Xlb9AhQnNgULycQjV2bBbieX0iartv0lwiBUj5Wf5pv
7pcBUgS3Nvd6UbZzYvpebj1AiUDl0JCE4oZ+yeEoua07bdkmOnpZenbdObTLMrNyr5wZmvqg6000
W6Xx+O+ujWck5DPrBACNu776L6+GVmjs2Zmu74HwVZfSbou9CHrvRGL12quBlYPnA3PPR2jpcBQf
RpRp47y5x53WvzVBrVDeVPKuKBL7Q9sGehzOKQvqPxjWR8MJHSlOTADFh8MqjpBsyXp9b1iNfq9l
OeI9pZPtBsqPdmQUNSLGIsiH9sS4L9fLn4MSSlAho091OK45pWVWYV2zd6ZcXAH7rzfzYOon9sD6
9EcpAckApEEIE6Rkx0kjDZpacxpb37sTBwF8mi5HC3TOc3OH8rDZhplvUgubClck8GDr4tRXfeZK
HT8BnlUkyivnl9vB4XtC1LD7xJ0N0joumaFESxl+SFHTd6ZYWDaho8+jHgJKN99xugXoUbSW/YRq
XfA5cBvrSS+m8XOMZ/qCSo1W3fQtt+xoSleB85GC41c/7Sr7ZsxTCO5uNTYIRhi9fBd0lN9DvceL
YW+hvnBrcTt6LFLf+aIl6JFtUc1YUGCWXv+1c/Ll0pKF0lDWg/uxaWYQBCe++CsHNYknYGYoNDRA
j1n5Tu4LWRCE9xa2C9TNJ6TTtYSyLU3fCMZZf/72tj2Of6S3ALSgOrMC0Cs6zlly8KGGhGewHya3
fRfA0jwrZ35rCG868WovNBVXrXZYmoRaiEEg0I6iHwpdlQ9IZuJ0zinYydiQN6XmTebNUqB3EwXd
pC5RYMBKQUuy9ItuuZoInSGwb0ld/KtpoWcVwipD+09RwTajfBSd+Jzb8ezdtMCEow688iP+U0H2
vXPK4EoflcRE1W9T1wXIMDrILQ6OUWxQ2XDSW5lODkXvrulFNM04jEVJ6cYJrHNP/7LMwYLNIRqn
ajeVOjquZtN200aTbikjbeU6hbitQbnWl65NzvtJnx4czUxB0lYuL6gq3082aT429d04jnLnTGqY
b+y4oqUukXIPzu0xyKy71kxyYnQyFAiykLE2eyAnWXIm6NS75/TZZrwLfWBIH9/++MfRlA+CYi2Y
R45zTvVjIRr0X0qNPdLvM7/x90M9ScpYGEm2VxLnnnYHCsb8HIh0Sk4xhV9kagz9zAChqARuDlXn
wx2PwYtpa5o77C2/SwoMVRqspNJRJF91UXhDlOJvol24CinqvaE045OPHuYcajh66SfMy16ZhXVJ
cimieQ3l/+hRvD4HKQ8abI90fBflAIdCUUjzR2DTkHCbqolsTyYnzugXuGwmABMiiHrg6ALEMNaN
+ct5CasRCEoj+v0Ido6xrcS6QaITlXlFab6KYncsHtM5Fvp1NSVwDNukVe5GyxtJx81I8lMahseR
gGsLaR2auyuPFlbJ0QOldZZnSGvOe7sWwW3Sa/ne10drs7SyOBEJjo81hmKyV7YCt4M1az1895I4
wUV4XKj19fm5rSpowXTPz95e3a+NsiZBNKmJb1wHDkepimCJNXPQ90vZV5t0KbozoytPUVBeWcmg
KhDAxz5orW4dU4wcBKlGvyBiZ9AiV0VyHd09X269tjc2ZrFaxsO9EVl7GWite2PU9Slh9JcLmCdg
fCqJ6NaB8T98UTFKum72rO/7sYzPaZhn5y3M3F3mxd6+sLo5Em6ynEgaXtx2148IyXhFL3PL846h
9daAGF85Il6IhAbdNTP2sK/VIDunu76e9P3QFK0NhA7ckWHOgCcHW2cOctfBJIDA/mVwLPVz8BBP
OfFoz2yXX9OJ50fjArGqMlLXP9YoK5MAAY9ULfvSKM1LkY/uCm3022/egqMOHamhmhCyA0a4kSuE
joZesNR7fejsNAKEndQRmA7UqxDXrrNQerIyzztF3hFpCtvQ0EWPrIssRaobxenoPliWdKewa0zL
2PRmK+9c7ttTpNOB+YIHsWzQAG8H4HwgzB5H9v7tVKV5F8ZrYhN2qq3qUE/08SfuFxllUeXlWego
YGthCfL+zkb8/oveqybfvr1JjnO/daooxnIB4iuBhDIP147tNnEWKLnsO8eIb3Sn9q6qPMF8w16K
4HtNS/0nVsd9t/NE5354e+xXYuCq8knNn4IE8iLHtaiA+oFk+yx7bmaZ2Hqz6fwsEpQrQruoyD/o
lMa3bd7nZSQrAKSbNYV4KNWE5YNhKwrnbz/QcW2MyTAhLVG2XdMhBHYOJwPnJ5TtWqXvPccZNcB+
cz6g3IVpm2Ehch2qtACpaNCurTazbWXklrpmnbhIvRKHiVWwVQBXc5s6tgufbK1O4rkb943ociBb
+rzVtSJ+TxrYnIiQrwQOypxo0FHnp1j9nLD9cgbZMo7J+5dpv4AVvG1VAfC5aptoTBr9oibwb6oi
L/+c5P96mv47+SHu/tyH8u//w++fRDN32Caqo9/+/bb5Ub9X3Y8f6vqx+Z/1R//3rx7+4N+vsye6
X+KnOv5bBz/Ev//X+JtH9Xjwm22tMjXf9z+6+d0P2ZfqeQCedP2b/9c//NuP53/lw9z8+OO3J9HX
av3XkkzUv/31R/vvf/y2nmP/9es//9ef3TxW/NhZ96N+/M5i+PPf+scP/HiU6o/f0Of7HQkFZIrX
GI7u7XoJG3/8449QKcP6CrUnCDJQLn/7Wy06lf7xm2H+Thmc7hHHD+ppUNZ++xsF8Oc/Mn5fqQAB
eR36DxwQzm//eLSDb/TPb/a3uq/uBM0d+cdvh4uS2ycl1JVRj8rDCpm0j3bGTHewbjAi2lg5dUtu
9y7+6YM8J6M9RRt51nv7Z/T+c6z17kN+QL3uRdPREFVqTKXMN0Rl7bpESH5lPgOdkfNXvF8kKXKZ
btPJ3M0s1LsOqMnZiNQxpDUDnLaT5FGh2rOxX9JLs8AG2a0WuZtR5AW+LHbVIEASFF0QgkpqNrVP
Ar8sNnXvshlhFzVUDCmNX9elsu5/+eB/zeqvs3gYbJ/fDPkk7rh4KZAMHGckXp24QREz/KIZ5U6h
ZRIZkxRb0+na0NJsO4St6wLQrZzd2yOvKcDRnDLyekqzxF4y1NwJmfcgrgmbRp1snQHLoEW3T2X1
5poqHw2zZnWriRVdIVbKYQDNBrfJRRdkG+4y+femM+EUOL4WG1yRlvJaIbHURIaRxE8KquWXuVke
2hF9Bkoomvve05YLD2n/s6aqELx2SmH9TAE73E8I59dIQWqWjahLEnBTLPptY/bKAlJXFVu8JEQX
4hNpXWpqrs8L2rbZfxC3/mU0Oohgb0a3/w/jlrnWyf914Ho/PJbfHrvvv0au5x/5M3RZ1u8OqvUc
nGTZBKc1hfgzchn67/aq5AvLnUv/n9Hpr8Dl679TQYYrvzrQ0I9d+UN/BS7P/h1dStMgm6YcSwfO
/HcC19GRTtyyHY+OFbkZtw2e8HBFatrULwUIrO3syfHWQPNqQbvONLCimdD4vDLaNvF3vUy0mRxd
L9UVzBnDe/hlwl7Z+M+Fun9uDBihPAZXZq66KB6QLTNHv972amK+DOaKx+hogUXxNGFjIXxuKOEA
FPZrtizU2SB3wqtoXXMKe3bRvM3dwpnP+6aNb7nGeyC4E0DekZ2iOO4iwovN19xSg8K5sk7uTjzz
YcwgJ6CXQt8M40CemxxtzR5+yQ5wPQJ+6Qpr66cDIGsLb6As9tSNcPXmEhNbZ6uKOH0nFWg+rc9h
get+EeboaF7i/wYwN4+R//LS2D+pEL/GkV+nc300ng1HLjJ87j7ro//yaL3O1BmaYW0dbC0uvZnc
OwDCu51Sa9hJtdznS2aBQTflGmqN82xxuk1p9O1fycxBLvOvI/qfcwRaZVUkJ4kG8n74IMXYtrPR
pvbWXgINqdYqrn/MnVbeOa027uLWh8wBuYubxDLHJ5oJR9nb8/dxaC0hbYEODWW8w7G7GLl7P/b4
Pq4FrmsapsQOs57adAH9Kg/9BphaCC76FKn6OG9fRwYqA9OR7haSF8fS97LvYp3GobWtk8TaVhp8
n5Cuhn8uwaPl4epat0edgovN2NvvQOoZ4dxP1b1XIHx3YhaO7988DK0oEiO6AdSwqSodTgNi2J2z
IFCxNXHQ0Ln0anm3yQ0LfUhBhcvcJKoW+UWXmwAeF3cqHxtjMSwqO21Ctva/cfH/ss0t9jlDsWco
QvObo20+2m69xIUMtn5r49RoD7LdkUzF10lfJFU4umX8JYMuGyVjU95k1C0/DlrWfhgcfVe6td4i
HjE3XzosSFcIurOZAy09bxcVnwhIh5nIum6f4yISomAcVhHEw0lTGciNTB+DrTanvUWj1HOi1p2a
K9Ul12YZlzc2AL7389wk5yfm6MXe5UpDxw26N6sImubRshXtEg9dK7Odv+j6zjCbOY1ETzs8HLVG
57YszQfgpMvPIkin80n46eUESHpX4IJxomNvrmMdxBGeALGMdQ2hD/PCvKjPk1yfUEbbtVlWDmHR
Ti5bVRDWrpRVLu/qKsBY1yRC3y4zCTrIpVZS2MVfIdjAnVjuZQmu57JuyYYfjDjZiDpxtB1F1LyJ
FtEDA7D02bjSHCuZt8KsJnUm0aEmT/XKEl2feWpPUbxf7ghq65wx7E4qIPjIHgWlvETLMzOKYWcD
Wz8f+rE/p+pURmM6ZpuhFdbOKixUw2szf5qGQTv3jQl44dvf+TAVZIXxEGuPk1+cTPyfwxVGSE4y
V0z9znSbCQS3agVYYD03rgO02zFstM/eHvCVj8nhaiHSCC6IXPdYucrqu6kxML/aTfY80jwQYlfg
NPrB1Mva37SQ5KJGNtNVu4jmKmgc/QKVvPTCMZV3D4j3uzSn8tOwuG0IEjH/1FA023qDc5kasyij
tJLVuaOXVGSgNAoba00Vh66leU9vv8dzleFwUfIeVMTJqggkLwqK0IkoSRXxsFMS/Tuc3FeTS9HL
z7aWtJfCGJzzOOjTMKMgcN4gL76RlfDe4x17P9tdg89d0qNabrrvbI69rZM5AB8KC35wYQ0bFB1O
3tjWb3n0xMAYqZuwp7nfHKf9PdRaDZjxuPPbLvtpmRDBQzH2t85czvdpnJrnJhtm36PF+M7TxqeA
CvOVKbjiSRR0su2Sz9qVHy/VB+G76tYUVr9RGthWROaX+WERkx3aSz3d5pP66FGk2Q9dfK1ZOSy9
0eOI1bVhuJmMpTiRA71cxOs2AiXFzQlexvNB+EueYSq/9fMaZ8S41+crWWj9drAGcUsmN+9jy85P
rOGX49GHII9DZtTC+uaYZeb0aGfnMYrn9P3qz5bSvpN0ZHLTduM3HfLEKXWYV8ZDtGAFKXIzXL/f
4SbtmqFSTtGPu4w66Ec/dYof2jJB93BabDPg8Z0IuMeyAUQFiHsUtlD59eHtHevOe0Ve+4mezLum
wze4t1CxCltRvR+zotWjGaV9LeXcaXtt2NojHlhh39fYMARCN+56TyUfLGUje6cm98S5dHxReH4y
aqD0P0jl2FiHUzFCaNVkFk87pLJwbaLi8SmJMYEPSre/mZQfbGG1Gj+UGqrQMmt5og772vAIeq0Y
Vbov2M4dDi/ayk5NKVDCo5X9Udca4yvAmDPNrny1VZKL7qSp7750mosU1P2Jlz/Wtnz+LvwPX4c+
Ajo2RwvB91VNi8MZd1KQs2DJEDgfQO+3UdnOS7/JF/kB0K53p1CXyNLA3ne6N9xaswMXKvctJB17
TLHhQpV4evZ18vHtmPhidqAcUBClRgm+nxLGms78sg9hwmdjpbfWziUVOO/s3LwVEE3B2bft59Gx
nvyxat+l7KpdXUr9/dujv8x3KbrxizMV5JPLFj0cPpOtWCy0oHZ5RknjnSZ68XGEdDHe5JJdtSk7
BNmjZHIbtUWCu1mpL6I7N4wUF6QpR584evuJXgRcHggYClUkkDC81dEDQQno9YrSFnFitPNwUNRZ
Yl2o60krxi+eoa56rbb3bw/6ykdAz5gqoE/FnsWw1gh/+QjVYmPzSKFxVyQSyYk8GIyfysHWHRaP
d4auQfWEJ+/KKc35b0IzT2mbPjcjDs4ZUD1rbYB+NcxxJuDwCSY6LWY6uO5OxdachIVaAI0W2ZjV
+9nU24tOINu1n3HITjcFf+UKbw8x3lmKUuWmztt6XbxxJU7s3WdY4fFzAfUD2wCuFTnDo8+RubOp
DLP3wPm1cRbSQB+cKPB6TGCVPizpFpUlTKpmJqaGL+TCPswGKZ1owKUAR0l9MCI1mP58HhgC84Ua
Ejx2boOmextYYc77LBvpB2lZvyDJOa6KxnWqTeOJlO1lFIDmQeWFmyz1XP0FugqyR2k0hqIeUsg8
Pl+rJSX6qS0lhxSrJRQo68R2cWeXKo/iwJ82QiB9G3krhXk7z2qmEpsl8tao+cmooTHbbKwZAsKJ
J325FMHQ0SSh8B3glXh8//ewpAUYxYRrFH82RYlgm+r1h9Ysg2szQ/LGb435m9OIs9k1s93b++DF
oUmCQ4K2Gp9T9UJx+nAV2l2a4t+TebtghB9Z4O5256aBflUYXB6gr7Yn8AnP6dPh8gIURYEfhM4q
yXpsL0GBQdJhtTzsZuoeT0BrOiu584IFsPWrmLqx2GKSMJ5zpvqRnwQ6NvSF2JslgcjTVHUjFg/E
S5LKS6tymrNqzlpti/hHGVbJ4n9OkVmBVSfJr2YkSt6ereM+MRoHQNsRSQRlsoJ/jg/WNNVzTe8z
fVezwm+sLgg+GLUFKy8xkk9wqlvUQzS8hWIska6C2aHBlsxq00yNR/XIAorWukVyUsBojRWHkwoy
gO4IuDrOO/cYjNRRMhHNYi0Q05JSbkbOvRk/87j5mLl2LB4mO9XFfpyNJo1sc3DFtuo790otlneh
nNgZQk0DpRRKfBmugxmK3m6stHm8HFsoQ6HVZYNz1ZjjKcDqs8vt8YODLyfQrvhYivmHy4+VYNYu
tPWd4aOjE7ZBNdaAVd3gDh2U+EutWjVHuCnVlA+t3jcQwzTGr72ss2Q9qq0+dLTBwPFF1gadZi/x
zvt4EuTa+ppxS6N37lMPceHNiYWw5hBHD84j44CMZia53zEpZmyUB2XOWHZZq9t1mFg4ZdLhvTVK
K7mvjUntqsTXvtqd1O4TM5UffFHm0ahP9U2u2Nj//uOsV1PkYVf8G1N5OI8AyLh1kPPvXG+EOBsD
0uhRPbiAcimvYwnwZ4NS7IUvxuBCaGq6KY0FCXc17T1zTk6IXL4Sep8dlFdwNTNE2/fwaaDA5mYl
JzKcTJyVVjwXkV414zvNTrHfqwLz0koK9HFUq18lbtd/nIqp3PS2HLZLP8tI5t1yJ2zUrQJ5ktnw
SgTiBgTjFlwip9xz8f/Xo9+s68RDGGHZdfGg2deC8nUYuHHW3GEDjntPaWWp96Dh1XHmQPXXd742
W9PXLEhIgErkAAQUZk8Y15SlqCXHjtu4Gz/29TkC0ZVWF4tZW2JDh1E1tP3iVOzKJSPNBHlqnZrq
V9YhjYU1m6Q4svZHD6fab8bCyovB2OFOkIdZanZcQ11/N+WJFoedI5frlcq8H4fkg8ac3Fld7p5b
8NXOipKD/e11+IzoPNoWhHTU2uFm0F49LrO7fL2052awQ3cDFX29rm9qxddA/whlMhs02FbNFmpR
yNBu42lWVJSkfudXU71L20E/V2psqxCiFmLnVhLYW5FaiNgUACCjJatGLMysXvuAIwiaJKBOvrZm
uxNJrr7B5c2/lJXnfnr7nV6J+VxhabpxbrG9QFUcTnGXFzNICpRnAbgat6lRWNdul3Q7FKeKx8GT
eZgUyHsBT59pbMTBjywZv/Ehmg2iHSk+TcVJc0mLIQ+nmZoYXQMi3FoZO65R5HTNsZZZYijyfXfV
uSivZKu3DGXlZWMOxnzmlmX/OeBUuiEuzJuJJC7UOgOHJV7lFhtZ+0QW8zKL55HAPvIhqePzgQ5n
aZBWO4H5jneYjrkPc15lGxpF4pqcfsCSW2gfESk55T74ynqj5Mtaoy9G54CU4nDUwsmHvvK5O6Rt
Yp9R+DRxKS+9s1wCijLSqroErCg+Z12eXzZSd3+OFkBEZ1hytPEccVb4qrvWyqCoMQWsLx1Tujda
MMLjWpBTCmsk485E9f8oO68lO5G12z4REXhzi1m2fEklc0NILYnEQyaQwNP/Y/W5aVXvaMW52BE7
1DKrWJB8Zs4xFysjBbA5792Qf+gXu/rAi+ZO4bD/k3gc99+7r9bla709yPhokZMyqHn3EzXSvr0S
zUzBR4ObQFQwjDLWBvCWCTJMjWWQhG2wkShSyt4BeijejjPZwQql0XazlDcoBnaC+Rw9vHWk1BSp
jdx0z1a1mPbDZjqGjk1zWeVXNAZrtrCOOO7dJlWyVLZbYCHyP3i12D4DmUAWTI77W7+aPUhqXObj
4HUkN47WNGRky1K9V86ICSznManjifp4pnZz9VM9WzABNxHoEjSDu371ulAN8V6XFlNNiDIXaBKF
zpZ+sUbQhXWbhP5o7KlrrUaUdsBxKAgIJm7OuWvqh8BuyOcCYZA/c+lKBzSJrH/KuXSqg1GvM50r
9IvlSqTqkJ9suAgybe1JKX5AY67PVAj1M4Mc+au0bY1ggh8ubfUtaJH1gA4Twhz2rOzV+OCKpTJv
WT+9k/QrEm3MfBGkfIB2o5VU+OTpFZzNuM75NH5GzzHADWRtSrdk6L6K+9yMumSee1727YY4I+/8
GTWyNy5norAmeXDCCjBiXgRuhlDPeUQOYiC17NmxZfUOtSgVRTiaKUBqMz/qaRqso1Or5oWLx3Eo
69uFAq9kJjyN9ZRavR/8aMeurf7UnfxrAM8NyXGOeItynZb1vZ1zGH3ZCY70rLVK61KZdXcwAsnz
QjTGvbO3TR9vazMcLF7iF7d36jP9o/WHdv1fszb+Afs2bLstvmmbEQD91q+brtwxfe95tlXDdG5q
8oy7yvsbN/cA4aXDYuC/hsoomaYW8tquEjpgEBlHliIkqEzEbwGjUz//+93wvnv6f5+KGidEcobH
4V33NIyc/gB68kxurf7Z1CvSyDmQT8tcNJ+9oukP//3v/at24YSjU+MFi3IJked7dSwsF9H5cgky
okGju0rn9UWCMfkSLosNQZHciahwO/gcbQGYCa5lDMXj1mZBj439mgiBeKnE/uZvEn5SZFevsLqV
TobAvzfbmTNiBGMYR4tmqWMqy/zDW4Ij+V8HHG0TbjhqDURRlF/vvsnIXT3ELg28Kmve/ax3Axme
sXj5TRLKaXZjfxPikjccaEezcfbXkfsPsMq8m9FBe5a+XwsIocdarztcxYWmFrJhiTRVVTqIraA9
T6ID6WB1yvxW1AB+kgW2CSyqUHZ9WprD9EbA8hXHX9GCv9SeuIxKyS4pa+wBz6IlDB5Ux+yDFxyC
7jOh5pqDb1JDd2R4F1oxksKyOildTCrrqxVozjID3TzfEjanp4iA6b+1997l1l9HqW1K60YlLvrl
XO9L+30YqnI4VI0NxTOnk4CQNXbNaVWVU6c+IUpD2rhyhiRWWrt7gSlky9gK5Xa314zG0rrg+2Jo
J39wQDTTB4Yw8ruQnc83OReCdkq0VovqsSPHfYXZ6KTkfXsPTeiARAjNElFGtez6m2turX1w16pq
OdKQsR9n/7ZgQunSFWfWYsB0fNa2btagTFQgX24MxME2gcty/b0hxoMb6pNFMEV3CZrI3aA9ga5K
O70PR21qUr7RjSebOey3a22/EHhEQbQpR9bxkoNC4gAKn9CbzUMy4ehOnRWyJvtGHFstwPcTc7Hx
1XWmzjjl/U4v4VQ3bpjHoPZRG+0A7scjTD2ekcFWqahN+0tYGtGTqoqgSoTV12bGqyhCoNyp/UNn
aKmzvfGaJ6OHY0rRviz3a6cnmZQOP2Ov/U6dmrXySH/oA0Nm+Wz4a6YMs7MP/NcoijG1Q7OeK3dv
XgPZlg/U+YG4QD5cjjjOi+61NODJZtAi1fiBCKZZPQVB3y3H0eXFlG29MH7UFb3rufB4Z2bbrlw/
gx43fjSKKVoO0dh1RtLDHlIHpuXkUYjFZUpGMLa89sOw9VmzwXGmn68FAome5GV4OH6kxydnKRsL
jtbWfUSiPjV3cPdIXw/y2pSJZ1bzsaXRhxck3XA6DlWllzvM6xb/sa5nyVSv6PNDZZRhdQDq27x0
vGaX1OnKLfXape6elEXyV1yFM6A4c7XsLuVuhOim56C472B3VFm+r+ULKk3YQtUc5uudrZx9eAXD
7uu44dnU51Ki9YztXW/Gce08vCpuOAesx1bgGnc7KmUMs0vY8lM7w9oc95tY8mj5C0y1G47nZ+0N
TRmb2hTupR0Wn2UKv388RUsTrYlVGkB1bDh6cwxrzHPxHd2QspqB7P7IrYdxrtXuVsauaOShMMYt
OJDQjZBKWeFwao185FCna6HJ08CAbFf5SQs+NBVlIO/4IhV79npez3NtgFPLYRm9yo418hMHyrJB
YbPWIl322yoGO8ryodG25O0VKpUWxRzUyWLx3rwfLK+GSFVQyh4sV4Kg2DfhkJdXuNqNc2zW8Pjs
xvKS0t2i11bNrnUhTNt7nVSpf3hy7jneeoDoSQSsRB1s3bTi1BLPVScG00ccN3KXX1x7IDcPiGs3
Zosa4Puj3exbUN6FAUWF5Ed9Nu1qnrEoy/Kt1nP4UyNre3NrYiwTz/AmzAcesoDr2HStG8+tDr2s
2DrgRvWMnTKBnAz2xAna6jt2Hz1lu9OrN591rzwi3tA78zxjx7pbGG54bPqgFZnVFFP9JLhjIAq5
INyeA8EPekDsQsUI86NUWRWs63WEM/RXRXphm01R71VIHbzdfTanYbpoF14mxyYIfrZtUvn3wq3E
V2LqUPHYM2nkSe8JqhUW63LKRs9vTlIVgYJXDMEY3Fqro7RYJnNKvCacniEyTh93JXOI4Es9VffR
WKkhm5gX2B8jR7m/uLpedwXRvdmZokh6MzbXGBMUR/sdFjn103GkYty8L+B+8GAgxofFhAN0Lwn5
eymQBOcpib/aPq4rj/5xpSJesqpZi4+zHFovDtnaOWcwW+vZqKpmPtfz2L8q5gBW7PhTu92vpUGQ
bIuaqz40hqWXuIj2tk7HYKJIC01lN/G48Z7xmKVN4JWEL2NmSFNAvHe4itTxQHzXtYHpr5xMOM85
0TNwh7uQG1gAur040m67i0F1mnhRK7n23T5Mx81uXTTGg2l/qAnCKF9zA3rueW50JC+9mHew29Sm
VGzT/GGImoGQ6a543mqe0YyIO+upFtBjlino1yOeo22+33q1vgaOEiLDpeLsj2CuAY2B1IHJWCuX
I1bAJjWICpuwdTRjqYN0qqWg9kOriyRqNFFmVBZ4ceEHreYdXdqfxDznMnZ27IkEo64qz3qvmV70
EmD5B82qYcrw5ySHPqbhzFqdIXxmd7D2h9Uaop+iwjMch/bIiJL58KBi0n/Ao1fC4m/xpn44r4u3
Xvdl0XMKLbytYrkDEEsnKgIbXaN0cGa2JcO3aGb2vWkkdWmtx604VPhC+sPELzmnZnEXyACACC/S
7sY+67Ro3rbBaaqrZu69nWUYNBsJWq1uU7zA/qWcbviqsAHPDBdsR/1hzI2E9de5E8HrpglAwbDC
JGgdm+KHEuu6BT2t2lIFmHL3ZvfMRLa+de19Y2f1WSgwm8MQspvdCdqDLRFuDMhWBsyXvF55EXZs
QqgKSgZejtr9F2RH8KGxQpnRh7YR2nxoWZuJ61yQFYV2jVzAqLcn6OxSotpex0K2SWeP0zcxuWA7
PWD6w4Uuf/9COEcwZMsSSXhm/a681N21mhLH2Ru8Tuu4vUCu3aes2Y31x7wG5rfAap4LnhY+Fya1
LeF0YcA0O80CJrSv59jsTeeZGCd7Tm5TbiR9bKCsexJQPQj5RW3c253BvDyIVtT5yxqZ7ale6hbb
uNsbN8N4AwlxXLacMKgwvEzBbBinqmu4NqbVFh9Lpq8x8816PmlXieJeFR2SA5upVptYQx+VcTWh
aoFdyaui7wt7etnXDjx8sI/uz6ATq3Wg5jPMZ7DhkCV53v380DpienYjFlHZglVnR6RjUx11u6Ac
VooMODr1vYAGP07RhfeqO6XIVFHDryhhl1NnAn07cGr4KpMNtKEkiEDiJ8HCSO6U6y0sAFA67vM4
OlrGfH7jNHl6nJORgzxefa0ZrzeDO6Q4a0L3HHQ5pP3SkAYLQRLmTjMwkukbg0/zvveVYcQbS8sm
LsJd9U9F68/50RwA6yY1WH8zVp4FjNchvIC2WhjRoeyNdT+GTTkxgFBKeMd8cP0W3r/v4xaqmMq+
9HMFYaKC5Xc/6k2LRzcEUIeszzLMY73Z1i+GTo6+rAPRgolrAqdfGre1s2BaWVC2KureQDlMwYnY
Br/lGS2dbzVdx5woTAoo39Zmlw8avHGd9INbjCdX1ZKk2dEK+pSHvQ+yPiqStpgTZ4NaHAtfNN8K
qw0+NlHY6dT2Z9+MbRfE2lPUKc509mhA8HxjDb7UuPfCp2HoKnkYAOlKpKzQ+k7lCDH3M7QZsziB
hhSP09za45UTnDlMIOz1QYdtVF8c7Q6o21gR7glRLhoc1V5YXhwV+6zvKpcH9c7ZGXM86sEtm3PZ
FmWe2WwansQ4UmGIQYZk7K3gzI9uGQp9J6LZFdeRmO0KOTT6pmOvZp8CQ5VGOvYbZ2rpOO0LtzyK
lhJJLJort7klj5Sj2x+sfmuulk2jmS7e5geZGwz6zrZymgjewZZ1X2jCQpi+OOG3SfQ98GxQzj+q
nCgNika4kHlnjeQ0VIzQT1B0vZfRGe3+JFwEYxkNS26dRCfwEbJeKUiWaFYHUu6k+SRr4Nc62dpq
/26WcG9jXYrigt40mvAlVlxCY+SVrdsZk7uJwmkktr4zDHzGfZhpa8OSWE/F+LNwFxZfa2No5wGA
pHPK7b397qyarnTVQ4hQauorkXRGO/5cJfXbGfv83B890QU0+uOKB1L3fTlkhpEX7SEylo6ZIWkA
/SEEDxG7BCi7yQIPz3hpu2kH6rzfdLFe68oPt6dBJ2PrzRPW/2J4Y185vlrc0WVKGitWtaFatcPZ
HMJqbgpasRjaE9762nJLL6mUMx2nfi3LbBIoAzVWlF+6lmV9HecRHxBGYgdMQND6mekOQ3kxqkjr
wwhy303dEAWIz8llE+9Ba3XH8zw/FboLw8PUmt03IvHq8jiUrlldOXunZ00r4Wek9Xk/QAnjXEnN
3TFfo8Vtr+VUdCfm3B2x4KPVs4AkbO9b5GFvL1cq77ht5C0GqNLhh2hC65eG+8C+QoERs294Lkxz
/gq7L1PKyiH/G0PRZHPo7h+WYh6WMxul/K7Fp0rEg21JNxXIYNXBskb6WVmUTZj5gO2XuIxIYTiU
BfdDmoed+DYHw+gloSVlBD2OP4NVnR+6BXmJzATO4I9yNsq32W0XKNTFsL4ytxMvcuzNv7gr6joT
VEhdrL18ALy1l5N4KIApl6n0luaHsoQ6uRsYsHjzDeqDYBP9lrqBVutzTm1hprbdT4ikW9GSnGCN
FlnXiBp7orX8KbgTe2eHd0E38nH6TS0RPPCImYEM2Ikkvq2hIFcRZeqj0/oRtJsJHyeVx2ZBXmZs
9+Ki6VrTfdmBWPO45KMRR8rO2yeqoPquc0NjvhOBQdwqdZx9Dy89mKme26h8MrQ92Wm/GORJ2KWt
X0azZGDguIXajj2vluAjW55OZhFqRIwZYI6nzCnW0Xkc6s07rtU8OOgV86g88cREXxx0oFmOnJyX
AEXLfo4gQDBBtw3cxmMuZPFRFCPlgE2KCCVmG1xEtMktNce+cBO5QTfNKK+t/uIKWQapREHC8cQi
7xQGhJ8xFmYK5DTm4j6ofu/7BLY5+9++cnZ9cFUkruYmzG96CkLyOqh0LiiPTH3Z1h63PEOH8u42
liqgmBGtko2h3fgv0caEv7F8jVplsDn1vWBQ09Uz86U/7q3M2UjthdunrrD0NQ/8XWZA47G9iQ5K
ICFIC/NXzC+LDhJ+YwjdBSmn5H1Yh3NSNcyeVdxWGxyhASpec/WARTMnj7qZiXOZ589S5UZ4wH7t
naUO5JRWeb58FTsDhsPIxn9LZ1YB46Poo6b/EI2zET04TUBuBbPqgGE7Amxek6H+IqOOtxVFFmVD
x9I37cQMi7MoGmA08xDk3VNoUDGfYUfn9jnY3L8BIB3vlNFSYjyt++3MNAj66Cg/aJjPYT3fwnX8
VplvK73slk2a0idbrGHYDwPMcB2roc6/VVXIObi29FPsHFDep0aYV6+8ZHz/xO7Znk/cVuaMfYWx
2dXwSsd85CoH34XR+XlCuBE5T3Ic1urRWnF8pO2+W3+1FlP5pDG3fXnO8XiLjCyStTtV8N+OQd07
1Xlf9a1JVFNzqdyutmKLxYlK5G6tn0sdaZms/ap4DzYF0oFIcLcmkFejRHdMD9I5RP+SloErP+2+
KLfbltGT8apGzobeG2heZ5S14iARyfFu8tZ5ephmEJ8Jwpop1XZvlPdrsGiSoUMRjudA0g4/do1Z
v619XX1zltprY+W4ZnHhwN1BFUetw1IYiwXVY02GQgQiNunYDlkwOxrj0TbnMY/3DtDDy2BP+nUw
9kplNrDKc99y/qeylOBfYH7BExtyt8bfPTf3c93m3Fvh2tyZraRjz8dlcC+k9DhfJlalZTwI7X6P
GPUVWVvl3XDvOoxDDvZQFlsiTHp7PI71zpiOueR6jaLV3Z8HcI7zAeb/bieKUfxn3QaVvHJHQoOx
wJ8EXxwl28/WJlhFdjyc7mNpVLuX5NM267MFkvYeNGsbvsnJrpB4+EJeGjhAFuXgOLVJtCiGgD4h
dTOXntnOUS0Dphdspc3PJfADTFFuWP2io++74zDUe/7grRvL167XzneYL6ZE0G6FDyLir435aHZ4
tMj+Y9ZVCJiEduMZz2j/XHlkZlRmrKZzyrW10eY94O1wS0vCWnqwkYbz3DHlsaiLi+gnKrjZzoBL
VeapGiq2gssSNE9i8IgJWBkVN7SEmkSZep8jGqduucp2h7LcBELwJtuifDpE1jbq2OAn2pK5r0ta
7RFdWMzOW/VQyYP2JxIbGBTNbH1nKoiApclDzGfmbgHqIUEwrnrVfQbCV9v0S1uZP+1isL9U5JKR
joqSkSCoWRl1Mufw7WntcXVQZRlKXYRJgkY6+OoXQ24dPEdOucqDF2pDvji8lvxMIgzpDnIPyLGw
dO40KdOIyL2Y8243tyI3XJMIhqe4dzq9ylQ3sjBS+GHcYXzXGsAdb6406MMBZfm0U7ettOmvamOS
cQmnkRDAQYzm/eT05at2BloxFW4VjU4fbcm0G/ZR2jKs06AMqS03D6DPnT0sa04KUk3/SD8jnooh
aO14UOEuYwYYwT1ImnK8sJj21UE4Zqcfhog8hQcz2DwPE/K20MxYYz19m41asJIMtTz2Ao14M5jG
19bnuUFqqYsjtWE3MQsZhntUqVt0zhGkVtQKxuYdoqVq+lQ1jRx55qfFvU0rgjBhrLd7xxGhdfBo
Eny4Hqa93wR/at38T0wvhzYbnb5lyFK243jiJ66GeEO7qLIch9VyGRvDM16r3DH3ywTJqzyVTe1H
ZzIEqiUtQjNn+ADz2Lgr4YPXBw/+EtBzjrL9SlDB+NMZvIUaG4/qSA3RzvbR2Ho7Z0wRtY39OIwC
bsxQTcxRd1s+auol66RbO0C6bkVU3xFDT/V1VGhmHnTj6AZiaz98dkkO+o4OmGgj0U3CPPrNaH3I
HVk8g/YgGNSUpqJZkHW1XbF3Tt1RFY6XSMnbPB7NAdnWNvYCZzjE9+3Oo877tJs+LyVdOJWdKq8P
2Sv7Oz/hpIRbpy4Tsy/RPoafgm69ieNzZk9pSysIL8lSkAypg7/3kGi+m/1cfM2XSm0n0phz1Dd+
W/5guDefXT1bwUGa+catGZEFHouoml8xChUkQbitXyaab4Zhr7BDVBNFC3Y9L0yVuKMnz3ZlBZ/G
2tx/1KWc5FkNXq9RebRmdeB5HvxjUTIbZ/k0kdE21rUOroToMPdkJKzFvUcqY3cM1sqiJwY00Ptf
2dVu+R3dotvGUWXN1qHu6i58GdAgOTR2wbr89O0tWlK7LCIntbSLULXi/nOe9pEaJKmB9S8pxRvZ
zJUfNPeqXtj3sQ6uSfARvEm8TXRps7rB8UbxIVBrd6QT36wgx1scusOGO6elx6DP6EAOEYaEKr/B
bDq+kuZBBL7uDzs76K/LipPiCWdQCQUngOR1pXScU3/kqJVuVxqHkbma9mJnzHP/5Iml/TGANROp
4Q7d9GMjIAJBj263Kt5lAY8VeRR9/Na18Jdo++voXjCoes672h/YiaHvSCLWHp/ccSy3u1xjojuR
yEhEQd7wHtBM1tzvLbfpG6S1echMp2pOkHEi+1LOE+t8ACa2wyjXJR+lrqTZ/Fq9nRxgjRxzOHhe
5+/XqowE4SvMw90ccZLUp7JnOUZ0mxp+0D1XW7pZtvErIhZExYMxqyYtUSear93OPfOwY+qreHQJ
si9L8onvQDYiUVpHBvRJ0NQ9OTBNbdip6LbxRQFH2og6KJmbloLUuKyfKvJjqjK3wQOLlYyPVQKp
4uKApjkaJRcgtvJF44JFHU32Zzs6F6MtIv4C0++MmGNapt5WOc6xak10piYqySCtetbdSY5/tfqs
5S5sOkzSSj6yb+sfUYdMXixmOdXXeRkcM2nRb5fHZqqjR2xiPiVG4dtGoqdCzhm/oGK4RtgQsC5F
QOFW91Rbo/FJjxxX8dDutU45mfOcNovUw5hZsokfDwXHSyHYMcf0/s7ZgE/XA/xvHT+ZlVM8lFMr
q8OyqUkfuUq8ZLbc6iJeAXjreKxCpnEOwTzqnC/rMiek6jHYVH6NrkXP5YzU1918P2VWaFSshZDA
E8RY9nO6+5JZ3GKtI8w8ryzpLGTbP+NuJDnUMfYl+LZavvowcuB9pmCaywzH4GizIJqce2F7vUqa
cN3fNjGG1gX9L+nArl5Ix+QBMo3MGQKhzuE8CIBmQx1aJ4+oxL8YK3CtCKi5PU4THKa0sctBH9u2
CY9kz+gxMRvZRMcJ3TLtU18WBLGpfH1TbdD/lStPsz9lSRkkTh7kJ42eWJJTbdOejGEgAZTo0L0u
47CzeTWYj8UFTmzKt0AJ/8jTPrtXilN8dWrx/J90PuOaTOHWezQYgLAvGK6QjADpYL8WLAAoKWAK
pC+rNVcZW6TwNga1rUcCM0MSWEpkzKwQBaIChsry3kSrbWaDtgpSEaNhO4gmX0S88lue29Za/o5P
qcVZ9424M4OSsAivjOTPtXbbMSaTzmgu1GsNYwrs94ea83c+dK0Iq1O7MK9hksbaFJqZ1t2jCEx0
ST0/p38MkKy6h7Bh58fOoJR3rAuZC3ZkO/2qitrh8wTN6r020snLQ+5PyBUct91PVjmzPY8Nh3l1
QvAMAYo+PaoTl1vI4MXyG4cWCkpBNs4rV7xdvfyi1gHsuhp982vZLYOHfFyvyx9cSf9DuoFLGboN
2ATEjdAiflewFLVJi2bNUdbnzJAUM5R0Wrz5Yhrlgl+wL36Q0beymbYCdWDQQc4aCJCY6su5bH6Y
AxTc7cu87/6p7iV55sskPg48s5TtRfHFMhsvc1UftXELA/jjfwtP3gvMedlgquODA7ZCgvKep9e0
W+MvbEeIcbyBXWy7PIsgiFjjLM65UQ1Lky5YmZOyrPuDZCR4L3bEe4tKhDbKYhvM/38nGGEptYdu
3e+HxbPV4+whScsn1yK4pYnM5uDzxlpRg7Ptro4qD3WeSt/f/GMbaMc5YGYA2XBDBquTJFjMQ9ke
MsqnqUYSp1XtcuxQWpdXXnTFs9Kt/lAFtt4frLIKCVIrKl1TugPZYRmUzzn7C78tKO8YyWVuMyzy
IJY8JD+WZQ8LFZYyXibztR0eCFgSn8g1vXmyx708r8aCHHwbJ/2ReHCm4N0+/YCNqhMGuN0nRK/z
E4sNmZlhtRbIWBYPrYmaAr+LkZJOA70Zl5ovyS+fKUz28Zuocv8WBcbWLca1UH3b193ut5gS2+g+
M2TGCa5czwgS4fX1j3bv0KNbm2M+zUuOzIV1bbW8iEIu+9FykVlxQpPr4K0hDmPVa+MrShXU5GYh
XNIsBleTxcmDzQDbqXMLANE4fql8GBZ/UtjfPIr/1Lj+/bVD+bFvQIibjfH354W4P2NrnQA7Z2NM
B87YMK6xH51tLn/mTI2V6mAnQy+qvxDEW/6ERBocumK/J+CE9XLrLo+65DP/94PwLzXw7WN5hEI6
OIr+toP//rEEIxKbUeF6QHQyPPAyM98iUU1HFxjLa8+q/kjSMfvEMCJmcJlz580j3iZxEOkmti2W
OrZ16/xBHvdefMuH4tHgGkHVMk1QIr9/qAmW62xiyj8YzVBcZNTPt/5grM6CQzHWtJpnD4XNn1wH
tyfv96/Iw7rno0bD/Ur+wU3q9Q8TnR9MFE4uyys1MMQupaLyrF35gHYe+Qj+ZjZm9MyvxtiUl9Fd
PvHXdI9N2O2nAuTSQRpW9OTVpsp2WVMr/fdX9b8+HTgPzlpQX3xh724gC/FzzdbTIrugfNRw8aHS
1u14P9hguP4gfP+Xq5JqjxA+Hw8X+MwbvPL3SyFYKgtnLji0jcn9PqsRVnPUbCqbFrP8YW/UaqS0
2VnpDtt915tMwJshYBud79n/748dgCnC3olK0gQ8+85SA/110K4p1kNe6umlpmGPhSpJ4ghJovzx
3//Wv18LsFVZJprIMjEbvz+amUXOqCnEfnCCgXY8QA4adwvpbXGPkYqDpxaf55A+f6YY+MO//S/t
JYr86HbFEULi1L+B5P5586k1zNkycc/PpStewH6baWgvrROHqlGZ5QWG+MMNZdvv73e880ywbSxW
uBwATP/+Tw40LkZIqHiGIQ+pSgjQSHAomX02kZlXobialzPsb3NB7FcTlDx1Vn9kbEVjT0tknrvw
FumsGenN3+Eg1iqxjJ15ZE0hwP3CzN/JcqrENG8amr0SLKS6ePsyAk3YSVD+ww9kvb+GHtRedhAQ
M9F4c9O8069O9cpdNAradqTN3+l39i7ucCl+4PjvrmPh6S9jOKKqbDfOtDYQHQqxiBmGvBlief16
8ewsDH8B9N/Ps+F8XclY/QNd+H99yFvhgT+R/6Ht/v2q86pf25a19nHu+8A6bE05bx/N3gjKxJxW
S10wu83Tt/++s//1QHNpuEVti5rHt0PcFr//q8iVTPK3o/449PN4Zt4zUJm53gs1Wp7tLMjvHT9f
TnJjWRLr7tYw6sApTiyf/2Tv+9uM/M9z1r+Bw0LOl5tNFLvPuwqoMOyyN1k3HXPLvEX1oQa89krZ
915d7MHd4Ntted3p+eoHnojcOuK4q4KzpHfCOxywtIgjXPDw5UozWu4QuLKzQDMmresygO5Mtkbx
K6ZUHONGrbwH9inNfvBJphzP2uY4i/tCmOJkqyG/i0oEG7G/k/KZDKtdyvsWUUNwqV3OuUtl1XZ+
5+2M1VKlmerEu6vhIZTM42zWCo5BoniPdpeClh7rDrG9+kyaw7h9KQhDqh572THGXdW2X4eljPyr
40rXebAnhEulV5n+XcGt1iQuWcT7oTdmGmPkt/7HAE93nuqo9fQTUjaxJgwtcUIQk+Uf/3B7vD8K
fF635s2ggYWfkvj9Kbs1E4H38u+4PHZWMAWigaTQacVWVpi3ZEJnxOuXjJ4ZLhidhGMgAGxCnUR5
OTdXcw01Gp/RlMsfSoH3bz3OYZu8GJ9cCD4XYKLf71tsnSawtWI77s0k0mkqBoyoNU8rYe+G+IP9
jBcpf90/b01gG3hPAIrQ2lB/BO/ee/1WGa0i0PmIUi0Yb4Ivq3/M+7H+1TrGsGUOJgikWxVqsOc5
UvotmsMyJDOZhd8jYYoWCSVz4Zlfi3Cm3yYoKnCembqJh6hFRpcUUbG41xoNkvWlNzoC60dRjk1G
9rxcs2FQ0sy8kM1G6mmTcl9tsI/u854pO8aVvy94D/TrYSf//P+YO48tuZE0S7/KvIDVgTZgC+E6
tCQ3OMEgadBaP/18ntXTVWROZ57a9S4zmUEPh8MNv7j3u1MwcvWzSC6zKvZxPgtD8WN2rr+OqVrW
Q99bxfYideTe/twSzeNbAEz0g5d71d4SWNhISqy6d0+P3R9DHTNFUboEXKeYylHYVcMqIrhs5Vej
VPpe053YORX6iuoWU1ZMMHKOTwljPQQTan+zv0Oy3dmsy6mt9izAygSb5jqSAEtX0EejSfTwS8+S
fu8wbS8Cey3rz8XUpmqH5qhz0SE37bPXGRhQ2laMP8kxln6zeXPxybODiU/pkX31znLGaIMhSfXn
dUlJqKIcMru3JrfVUdE+lUdrtKdHs24cCpM4ruOjKePlu8nJyhFfY4kPzHwcn12z8ubjzLLQDNlK
9+/XR5bntyhKk8DOZr3zawLjCt9xC/MnwGqNAWw6rD8qVJNPZpF38nueu8jPRdI6hEmNcZxnOLln
pfyUsDVWD9wsl5WBZB5U/bw4vnTxkkbIa4oWwVU87ixZEpVddgtzRVY+dDFIfUYRGG6qQUvLy3zG
3VO35G2ANzB5mHLF8au4mdo7NKxboBFr+sVdmP76spwM5lmgo7/ygNzqa9mWiGxfL9KOjAypzUGR
CWy8Ypa9Rvxtw3Sy9C49yklsboSOz8U3nc4s9JMxa9xDAd2oDO3E7X8s2cSasdQVfWQLvUH4CN7Y
NiBUG+ZzywMo2S0KypYv6H/rA3MJWZ2TsVHnGVZie2KyLjFgERm9+LWZpN+GrMoarMUzzDddT4kb
zTu9ZmcxbXID+rrxMSSVbSEdntbKCNlWqnsjRezOXMcu8lCYMytEUdprE5hOXz5pSJsJ4a6W9OxO
ORRV2lv7x5YZjPdxorgAlOt4vSv58SysOVbdOybjCF/UJu6XWnYfdP+Od51MrdwBZf/Nyjfb2FFG
0etIHObEoVlLEaxW2Uj2wckE4mjSvcCoymteRRIbKso6Mz05eq7nUTVMyOtIhX4mwHE9VsgGvqMh
aQmJdVO2wEaeW7vGhI9yrEw+QYAlBRpLfDFuEwr62C3IyN1wffaD5iU1bI+n9FQh/B3svkGZgx+W
4huWwmkSbfLKOHbsbtTQLI+aXgDGnspGvyDhFF24DrKtLgwu4UPKTcr4kXTdxDtnU5/ZIUoWblK3
24wvla4xUSN2E28AAzUud4VMEQ+ZrrSFwFXHWCInXxZWVpDpOlbccX4viiJZD+vCaAvhWmYMiLqY
dGDZwZfgF3Y8cDXsLUVY5ClOIe8q35Gx1V+qJl3nCMplajKJFtUDKv323WJIRkDjZtuPKQkoMN1d
orK3q1ve1ygRzJAIM7Jo2yWf32a2//XJdScrrJD+v5djvVXBuopqI5MUavpxytzinZmWtgRMXywV
bKxiyNFjAAPDyUsivhWMBGY48buMPOsvRY7B5eCVbfoF0yKWmdhTc7s3SLh9VRk6QCBtcuHkY4dY
cVcU3Nv89e7LnKbgx5UTZ291B1YIvpm9FNGG0me3ZUvZRrLMWxx1BplIuyrJiNfgsZytD4NVdl4U
F451T2Q2K46KePJHQihsI+y06ioH2dBGB9cNzuCXQGhS5vcGKXE5dXs0lZtsjtDXt/fZSShDzJ47
NYXe5bwVCPCRlyBRykJG+LgQjYEEl2SaDWCMa7OqoM5NuM0xo1DQx54dCf5DHchGIsBNyK36dBKb
Gom8a8AeiOTlw5wvHD9VMsRfy1J2MhhBEnH8uB7CxmG28ZSs2fayQfIq/cXqjCfqtioLnAn3/xEy
2FW/7uFPCja7q8MlYXfI+MoQhr9owNb9xNBkcWbXtLxmCztSzvFlSR5t1effu3nTHwqtbpODU0Hc
5MASY+mrJdbtN529SuO7HVSgE7wFgY/SUTyO2Km9kQmFK39Cv1dHLDidUFtZ9ahCX5q3rkmMKezc
ChU6xxQ7ZgsGITyP1bO2+7bS1E54CJUCsk7S9LAOlEo+wm1d24nGLGlO2QIY+2LC1jebBFvvEmtI
nF1W64S6J71R/8Dh1qN/KRquc9LWY4y6pnBcJIgywrJ0Wjt4C7gpR5xgm5Eu1xl23X66rF41Rr6G
OQfOutjyMDlmbD03vWsu6KvHSb9fjM11XmKHWy/A68tDDXQTsy1viltf2sCRwiyL1aORYd7B8T0t
exDdVPzJgDXLJ9Q944oMjD5lM27qvpg67dbr0fuEXNrxq7nmIi78XIlJ7lJOCX5m1j2Yd0oUUScX
vKDaYmg9T9O2iwmSFEV6TkpLf9Hn1SuPjO3xezGuHz5zdFkVXos21h5crbQiCV9bhmiPEuKUeXZW
vt60b4Od5laUVIjXdrpM6pKFN+Ar9Kz51dHhlSzPCqUec07lT7TeWcpFBM20n3s8G8h1iepc02V8
lYlGIqm+ecsh5iONkrxsPnIaxW3XpmX9QyoXUV/HN7MMGoXeCotCXY5hi5e44nDKmYXNcyo1NB48
u/Bd2MRhTxg5R3+e2+UsaXnYAevbNB+E6MDwDLTA9MQAvG6NAjzPC3heeNujWFq5G8baeRryrFQ7
x8o4xwrH7Pl5zSte5LbOPY8fb7tMNfHHO+A/1ZHkaivmizfyqQ2VQsVa286liWFHBpqLwWFHQjge
yYXIoGrvLgZSZ3LuM1C8zbBuD5j3GiCDfWcV4ZQuVhl2ebmyXXe8LGOnXVvfl061rr+mjWHtsyWX
Hfd5z1B/0yRazsHlPvBU86SXmaGQn439y9SsxUbFSJRIaVwnRAnfszRQa8MSvMyGRUQWo7PKJ551
aXfcKXyDlEnLV+bbOl1Y57QfAK1wGuiLNtl3gqXyHLjpqt9uCOg4eja9WcKq0tPkUg3V2PlOscVf
7UnZP1qOE9uf5syuz9U6GfeY31jwYHYecucsKrNawqxpl+zkpqA9w7zksL7AwWiaK9I0ayKeB6kV
GbNuxbd86TcXndy0RN7AoXUj2LzfEBEzWACLU9t5smolMPgkwDtPLtnxfXhtpRGPJO5UBqaGkGxn
ZJ19oUre1tDLNQv1TVa770KR5sThhPDBrwDBuIdE5QmO3zXdBOUG8J9oFah5K1+yrvFuk5g+IiRx
d3ODZc7b7S63naX2XTMe3YiqeiAjk8lkP4ZJPeLzB/WghxnJ2HqEPrIR4bQUFIpKw5zy3iAcsXfF
VLc6jy0hzLA3rOEGhLQoTyUDzY9NGw3GwGObfsYOn3WAm2YcLrWOLPbclmbh3IE4cqafvR1PU5Qj
25+OVbZZDyJLLXtPRdVz6iNoW0Z/RfFRRpQ23hc9sarDkqQaUS4oxPA09UBu7tM+cVlBkCOvRZKh
RRllQuBms+xsUJfUUl72WDhzou0cTq/pOLuFSp4l5sur/bExVZTmmVbekf3XTzdluzjFDjeImt/1
STW04/3qJhWaZ1A/skjiac8Sr1aPBThs7ADtZOojSx+nX3eOU8YZisKlcFnNJjo2S6SX5BU4LdoU
hPtivofH2jHYKrL6QQ09snUJ324OzJnd1UXNzEvfrMSqHxA74m3fEqQBlJdp+a6tKvX6v5l0/XmG
RKWPeoXgXMf0oGb82hVXKrWRB6hxj0CtvgX68LXBsDf77Iy1kPTUv4PxXgdnv7bFLnsCuCEkLHLH
/R7t7NF8F2TAj/tszafX3kzTgCdB9jgnw7hjWxGPgVfN73Blxhvq3b/zif//Xp4BADAxRkdMKn97
u6PrMGHu2Epo6YxoaawFSIvesrqX2Ur6V0/v1c9iqNFL1Wl/Eab4+dfjkd9f/7qxYT6CeBtkCvPZ
6/Tk3xYDjE/XrsMctWdcU7s+ji2mMNRjR0RPQwS1o402t56uGjw09NSWbfjXv8DvY4nrFIT9DMWO
zlSafL5ff4GGakID6r6CB0M9jsRanUTaaG8EjfcX1xmnLzbP4r+ZvP8JlXB9VUZB4MEc1pWU+b++
qsKKZ3RxAlpe5K9sbNLTNFck7SFNTUMtw9SgMtc9ZzowjQKZ9yMoifJv5j9/uvRQ7+w/YAkgi/8c
OOK6M+ZgPhkioWRRn2wHiNtZm8eJDErPbLdzCymqekxaq/teekq7A6Ey9Lu/vvx/DI7//f6nqAJi
AqqAPazDkOy3KwGHpap1HVm4bKrFidLEkt+0rpm3753dztPjNTJPBh3TFPtqiRt+GhTiRMrDZiKZ
POv14qawZkPc55VX9z/noSnw/KaOVGdlyXw7UAGskz95A8CXqdmKKI4bQpaUliBHshKH81Z06xjl
LaoYgq70QjtvizsiL2+Tet6REOrEhwx2VfmC28Kq35GFu8atm434LMh/HdWBEXAD58KBRnUo5Dhb
Qe4wBNmNtWcVOMYxGPqLsCptxh9s12/s3Vc9Gkej/I5TVBvIYkQzGDRwwp6Zvut0O0BSinNeLvHf
xeT+aS8pdfbK8GJsExSOLc3frriGcnaV+YyRDIpzuCCM2cW1u4V2a6SvGTqQCxEky4mEkdqvKa7v
gMfb+7y5rs7HNQ1qrakPf30X6H+6DdiDsX9zAV1KhmyA3n79QgxbUykBdm7n9S5YpxljmTgNFbq4
12EtwQC48YQREvFkGyiT2LJolBRGtx3jMr4iFWjQ14VAiu6Iqm3V9oh39Na3JmYe37FS968uLnl1
WGPmRdFcifaLJNUBieey2O/NaLsOpats30TfFdlpyZD9FnBx250qtS0+kDtcaP7YGoBfF6NCmwEW
A8FLGa+UhoqpX1SkcYNYcMwnecadMVcnhh+29TCb2dLsCguY7JM7OKo9UnUOGjucOrF2+Npn4Q8i
cy85uEMrhFxvvxnt1hWoe9ulY1Y+xtWXRpekYayDRSbZBq+j29UZ0xPfw/lGhzwxeQr0YbCRXOjG
kN2v1KnyRPfDvhvO9JZF65J1451jdBUDxKrtHq0MZT6mBX1ajw7cH+d11MFkKZGZaKeQZzgvig/q
dZ5q86MX9tic+4XpS5Qk4NnQvRpxsqs2tivIonvEuIlRb9uuQF2W3s5DN9Mf95v7bE3Wagd5o7bH
ni9WFdQwQ5wwozRIdiVZhTNvupxT2rnRwzKc4UpAy8AujDWhN93aU+bVIVQGBubgILuIT2GLQyyF
a77rbXf8aAplEcsBYeW0EBGJ9jHJ+t1Ilq8TUMTxFpIxcRAwzeA50QdYve/FpS6iHop8ejdlEG1O
tVZym9voiaZAqqaeP8GbotX3uQFAMQNXHSDxsAcT5kURuEr7qveC11JOsUe06q73Td5rjZ8K2b/T
kVEHo3xBCNfnhOfdqd5rnUd9rIsTWiYdubjrFAkunXTco3mq9V2s5yrZV2LR7TPGP950ChMuvYVf
EL/jbAd57uWu1UFgAD5Vdnr8w0oG7E8FiVAgwYE0nvpikf1pFR1KJuFU82uZ98RRMwjWxr95iP1e
KcEzvMYWX7Nurlkp5m87TgDnjZakmwKmBQtPLV73sHWEulDNbMeKG+0/XONeX48y4crw4vPQ5fV5
9m+lArXoOE4Gr2eSiPQErvgTbA+yUwQn3xK7m7/99Zn0px0ur0c6oOuRE4FsAeTqr68nhdcUMGEw
v0kbm4zslrtEebsO2+OXrAQkA8NqKs6jN9W+l86W7g+esexZtbtfDEd95FKr6I8dizWuhCgLKjpz
gyqe0zj0EMoFlEP1JW+m6pLggsZemlpvf/0eft+6X98C78AwXDYvuqv9dqrSnsXJmAPZUwuUFywG
+o6ERT105MbIVRnwzzSmgJcRL8L+r1/auK49//3BjhyHHAZCjlj8e6DXflvG1vWILHKMnV2VYrBB
vUj8MarnCsNYrNmjd1sZE+4h1MYoXXtHIfUQc7a9L0Nrj6ExAP0OqBkBOfW02PjyzNE40GNiaIC2
tX06RBZ/JYiTuQTGTnqYADePl+xce0TLrFpd3DSp9KDkMH6a/L9+d3+699kBcG0RjXAEkSD72zNU
VBNpmfXUYEZes9Bh3PNTZeBbdR1fKfJzkf1NmWpet3G/Xk7AgjDrEaFRMFIy/3o3KtCC0IYUAW+r
xtA7VqTLuCOBYRRBJQ8Cq5vTs2QaUe4N1TmGn1FXmWFict0ibUjzNbBqDVcJMA6PtY7Tla9VX1gD
AoQUpwDtGLZjmZg4mjZ21a+iHJcXZbSpOqIkYlafEnRa0BRrB8x7JS2rlQ3krGrFZ0NzGM3X5TGn
b//6x6X+r+DC+3++x9+SEn/7178OTvzfGC1mcxj+d4TONXLxl0zE148h/fyo/k/APuuXeLHrj/0z
XoyIQ2BGV1IvcinK8yvvdv5xDUa8/gkid9QsNt8ucl7/OxbRIvvwque5sn0dnZkEX7n+n7GIf/wR
xzT///WoJpToP0kXs369Gflmo3mAZOsCvqNeQzr+680IgMCgMYfI42kJ8oCH1HqIh4/4Ogkdwr46
UIDJ5Ulz8KMe7nZl8+ildzTVEZkYoQ1EHRbTDgwbrhOg+91z1b6azau9viTzi7bdJu39OLRhtods
5GfLHrvf6j449acrb9VyYbdi60//+U32XBO0Uf4euPlLxN3/GIT3v/EelIjs/ud78OlH9y1F6vKv
WE7j+gP/vPsM8x8aSi3JeaMDqTKuYS3/dfe5/4CeeXXC8mcO6Rn/uvucf5AjjvJU4w+udTxn4v+7
+4x/0OWBSGDODsD+ejP/B6GcuvOHpOZfhyH3Hz0fRHz0md61h/5dTpjSJXtSYa9yumw6ES13RTnU
9gmsc/1h1vr4ZlB++tR/uIXW5avp1SJIjKG7cwl/vYDOt77FiOUDL0vdI7u15C3JqF3tcbMuWwZb
jNJTyncdF92+KeIqOdNLVfeeASJrhmDzc1aW9sAE3j562yBu7TjvHkU/t7c6jCwfOP94r7EtulkQ
lb/2m1ABgJYsmu3RDg1qyCgfcKF2niFesqG1wusU4jiQgM7wFHmkv2lL++Daq/VkdfDQTJFn32rp
jgTLpfMRyAmDv6YcHhCgb+dlcOzDMiTGZUPoEtX0Bzsbcf6l7ucbKqp7ZeiRWuRjocfsgwz9KUYE
GVD64EUfFiZMmRl/eC6jd63WowXtMnJfAqq2xvgezyBYMIJFEA2CppCnrpTt3s4HVnkbYnonOdEc
3TnqZV7rR2EDx0mQg92PrLt2pYcnEknwPL9V3bReKmCk/Pbj8INtoLVPi6I86Bt2nKJsrvSbef2m
Z4n2ZI1le4SR9Myqcf5CfpoJVcMSewwGDIShMBiMRTe9qx7INTBuULw1L3NFZrCEsHGQtZieVdqX
fuc0Ch+TVsynpIUPhAx1fMWKZdOpJRBNldV6d6QKfY4g2PSMjrfk/MRMWTIKcJGZVHKIP6GZJnsc
NsODaTYeanIl9k08MvBvrDtbxFaIcf9e9sO7mHAmJK0ZzKthB9rCcBsF+GLhHLKT8RYrwatq2IGz
yg1UPn6TZvpo49eKljy/0WKjOWH6w8tWbsmOnJ0a/NB2HiZ4VgJ/VWkHRQO+jx4OxKpi51tOL5Ph
stXpQa5eRNsjMRnahl+ix92Gs9qpWeW6R7eV4+sos/ysJy7GdJw00KxmehOnxDKEfHqnTaC/1TVE
Lq2iuf1utOhBR2+bfdNgxyvbU8wUM8A62kftUot958yhC6rCN5I4PtVjEi3sh286bx6D1KOgdXoX
U4ZpoYwX7qc+C2tXt1YMjjmB8wzPbLxfZxhuDmILt/KCVTIP01bhE6AEuMA2fb0TECmmXYEZ0xwM
xAcbJLG2xkoHrO1kTN6PrtOPgnFNILPhrNvIQhaT0ui6abtJpgUXmq12E/V4xCrjPBljHm4jWAt0
AVM0W/kZyox+wtuFW0VoO7vT+2AwQWkhZjchB6DcnlzrAZLr4Oey/exF9yIn3FK6az9UoJyDAqOP
v04wuHrd2iIpxcfSdPkFoVz22MHQ8zNU9KFkXWGQ6BYsBaWrL53VDVhhdD5fhO5jGyzn3CWuBalG
AxBgC9J8Y3VHyuQC3iP5YhSltp8KfX5leWkxWWrHp9GwbwZXXCEPglU8WEUAnazQfsJUPhLqnt44
arFeYf8YYVPcDXSgobumIKcwLmEZmj/xyaTUyhrac5bn1546PXut2EEEXPzBEu9ee40w6PIt1Lrk
Od660BlAtVdreSBvJe9DNszywla+ebVWswpga30WSfZgV/bIIsLySc25EaZ+JObglVjCEnt1xj05
NE+0tt+rVX7IsaXHL5pbmSagA4qCfIY6PiRFmp2oZy1udafDJcZ4vBVleUMkJPIYyQrb2Fj2xaxi
Pk04UJeUWQ2sSTL0uqzOw8os5qguHIUoTPb7MYfMCkdEwxtdIWxqdIsJUwOaoc8W/I3IiOBCNTOY
xGrbd7iAkB1m9m5JPE5DL06YKkp8gEWvAswgCfnKNT4/y/FRClU7hTArVChTz6vZbWdvEsnjSmrb
17QmJSSUyaDfTk7Z3fVxesKk/BAbbcPUqPBSfna7KSjQyRapTL/SneS7I3LnoE9e9q7sdL2VXd/9
8PLS/rHwsQGH8R70KbMChrjLNzsT7sfa5C0U95jJQbHJsFAkQLYKIAMOpqm1dXhgqngqZfp9GHQZ
WjWkT4ad1Ws9bBPQgLJ47VcsAIazHROcor5SRvUgQC6zkAAojdVvc97FAginuk5pmuXrKquXuAR2
QduGoIJj4HZq808WSzR6mPiCVsgiBDpLr8tszfhokhT74ygYx4E+cBRvNWZzl5rKhPNcSEhYVds+
VpsDuK2fC4E5bhXW0RWL+GJOTXWh/MjdMGe29WxpAplzWjUjLDBhHLzNru5B00xHz8trctZqEfZW
hobUSEujghE/dRczAyQdAI4xXpqKh9SUYrSI0nKcvo2aC90tprM76HnbvCLqtJ8tJFMNs6tkA6RV
VI53QMwnPlpcho+TYXRPwnSrR6NJ+idKEZw9cwUeyYHH2pcKTwNMMx9NN0pcz17uyL/abjAbjqck
LxpmTVv+gqDvtWbN4/PIq89es5indOuWD65HwgPYaesf6wavpSWx8qfif1rDIu3NF7kuagK0YnBC
ToqYHL0zmYHva6b+wdJX06Mx2lHr2oh7PC0NVew9ZRkWn0y7RT/wKLBHH806DhCYZTv43C/OWsQ/
0252dqspUDiu+8L+7rogvDW5H6wJVzogJWM3xcSqJGAXUWt6CL7SosavnCMInrL5aOnThzsJFHAl
BwVMTdF8u5aLZxOj7n2pSET0ly3uAzeRI9aT+gMXjAhX4D3X2/fGbse9J/mOzinPL2+Y9mJT9oul
j3NIGWHeaAXHMWlhalcB0UHiukW6JvuHKdOdFzyU1G4Kde1TJk0jcvH93ieq6j/SboSJOfKYgYHR
RsQjA/GBQnJMbOi9qUn1p4aGqAlvdn44sv+2FnJ7AeYwc3HKbt9oo/XdRs0SUXv1PEEh040dRVrf
6me7hu4KERXlRtx2IZCF/Vxv4x5B9TfmmK+eOYxh19vVbe11FrudllMdVeiXIk4PZBnvDb6Xtqgu
yq33Rsy2IPWqxd8MS3tN+YwxXhO1cuYhVP2YMjIsyw0O22Y0aq9h3jD9rMjU97bPP6RwuzuDxOWs
WeyLaebVo91IInotI7lnkGF8abtpOldoDF8YXJp38zj0B6dYK2Ywix408wIdvxiyz6ny4mjq0Zpt
uWm+IITF2W5WrfvTLAm+8A27dfZGQzmLpDu0rRKALvoVZ7pb1UnLxzqsyr09y5mnngNglMDDTCTF
vaq75LTVRgfEeHCRo2TqDunzWEbphuJEGqMIiUofI+gc9rEy0ocRvuubbSYQBzC4+60NNMFPmfu/
SNfp66DGn6qxiVnBB2ZJaiKLAK2eIT206TdFxkQyP5hiiKQeP3nFJXW3lgnRgmdcDVu7HzMXLB8S
dqzeBeleudX3h6ZMzojmhhPMKPM8JvzdHemeB2j35bHrmvG4jdJ4wwZcgmbdmAYKA5dLYKcOALuy
RYvgbhC3gHyDYaQ36gEg2zGK9B5A0qbhro2MNEbabS2woa0NsIovJ5nzLbUExRlpK/A8rvd5iobs
awe+M0IXA1Cgqt9nEj65P1by4UJufAhbjHgQsVYQjrjKemj0VQzbfIvRieWdpdF5JGbULQhlUWSg
7fFbmOcIggXDWiGlQmq5Vi4NO3DJpsd46Be4XX2r2ca3uUNS17pmivrQ6VYbutuoPVcqNwxeCJaR
v5G+qoewUcDJkIf9qg89OKykbqO4MeUzAjG0gQO5KI9LZpZ7WD9yx8QPat6Kj/8KxDL55EsjmBrX
ZA+Wgn7q63wFg4vMxzGz8o7zHwSmopDrB6TcW1Gmd7FoUwYJdvdhIKlhnpDl9U8DAArcPqzRg3Jm
vLHt89TXeOygjeKfrCg0rIFqDnaDERiAVQhfPNjb6lxKm2eSmXflLUjt7pRVTfFs0AZwMNHU8QBB
iGPyC8zsG75ydcZjm+QA+KfCCeqe5OumkfaFjcMXzPM2Wr0BwIo3pvbB1qftOJYxRx4IhepuHcmf
uIpAgBwqLxi6jFIFDfdJ5+F8agdn2xeixKcEauU8C/iLglHnbuxd7UzGgYjKuCPpOwPClNmWiBJS
3gRsdhTcQFTsI/LiDVRRDx0bwUnYyHI98J94oLJbpfHq51x/c+Zpy0Ma1ket9b4Bp619YyX6ccJg
NwylisTQFoFj0CeXzFOln1yzHcrBWu8Sl10p21GyD3OBAtBB+/S0Jebj3FknF8lrNDj6PQ3D19H7
buJQNTJAOOPsHVMwz/sccSU5zI81HZ8/mbN38tjsEHtqpUfuj5yky3l45xf9Ek8VALuhfsPN7pFU
nA0fTm79mIGGgmp3gg03q15uO/JYbpZ2EXAqGuBJMvlp2nwjBFRJ7B8GDYMH+ERm5dviNvKyWOOr
1wuDBCnYCl4Z32xJPgVgjMvbzsSXo6vCPWwr1rGQvti+AcmLeCu2w0wK7aXByuL3NBW+Q7UYaouM
w5XqcqnItxBUvf2W4VcZqz1KPuxRRoGtM9+BmbSfuq0UOwGffN/q9pcpTtx3DsL8QBboV0CcThJ4
dpZYV1yZeNUqrMeNUdt7Pvo6jCFnHIY4f57Ro4LQyFLKC2+gV6Ch9w0qpMc6jsUCILoacn/G6r2v
GxVnUatNMlBaHYd67GR7fhBhhbc8pdn2Cd5zCCExXWNMMmSMUxPfI96j32nlq4lSuUbgGGdHy8vG
bxn6UuB0A8JlvjqR2UDr8zLoBMYibqWcvEeDILA06GL3pqUxcsfhBjNlcQdugSC2FoJDi8Jq5wxW
ZNsYE2bZwiIyr2Kufr1hCVv4nk2B2Q63Xut9QgR3KH6qCTJgHy3COJtpC7jDab1wdduXESBOJ2p8
E62NClTvvwyDMx9oKrlfbT6O1oMx107OdMBpiUAs44E0q1s2cNZpstcNfFjxdbM0tn7mJNEI0IDS
vGjBWBII0qa3hujUEXGZLxv+DqwDe4THia+vXYPEmQT2jHCA1NHDxl4peDTdpQDh1ade/0iHDqzs
anzN7NaF0QsJGNRK2GD3DTzmShGfnklFXFg+KreBxMQ2h2G5PWA7eGr19tjis0Dzv3ohLHsOYUsn
P0NZF563fizip9z4xgIVBZZmrzvWs+k3Mg/QWvfxqZjkV9lPZwh+2BCxz8wdD+M61594VmCPL8bm
BF2CMUVl0GPN1jmGa3kE+3YwnFgFthXvpm5Amcu2e+h8oNfrgfW25sczKEVd58BRVXVMmPcF7YDp
7EoWeOgcC2QIwQYEBTZr6GT92+zZ412fV5pfpe67Z3GqkE2/z+MRBX4e38A6NQ5NjBZ63ZThm2X/
An5iRwDVpS677wBRZKTVUD+Ic4j3+FK2U9W376ZedQ9lL5+HGGAaogXq2Nkb9pAMp9uCeQHSZ9Cz
VtsfadEJEYBmHAL0UhBDlMMC3RnAOQHNhaf64AER5CwV+jfat2+YSP+wXxvHpgCJbvRbSMZl7CtG
MICepqjMG75PCnW6OWkLNEXbDpIF/Irg8cyySzvqDv8A0Sg9Y/G5A13mm55ald+VDP9QsYeZ5Wg3
TVEC9jazlyU2b7VeaTgmSbbIibLgIO5o6REkw2wsk8+UQJXRR6tlfygzJUQ9qZ4aY/kYTKf1y5LU
grwquUYKiFHaLDAsMqYYHVSiq5HAb6oYhIouHg2nPakWjlaM8S6ocSKqgokeUM4UQSfVKw67g1OD
BkAl+UXnwXNHHO8Nijt+ozXMBkJ4ci0/z1X1NnZ6dhCOlu4cG2Ci7pbcNmM0c6LcGmjrCaDR9epg
LtzlSRl7e4SuDxQeWuSMHphm8wokl0vIN/20rCbHSE2DOfIF9SkBfyYUZT/cNfk005oVYr6iDEFL
7HNEgXoFwnYHkfhAFA7dqfLSfYvDD+Dn8GiT1uDgZwg4sodHCGdsaIt3/BztEW9CGUAWYXGh/1/u
zmPJcizLrr9SxjGRBi0GnABPK3/PtfsE5iqg5b2QX8+F6Cp2ZtG624ojksM0y4hw8YB77j57r31S
lfpml/YWK4z9yw2Zk5MQq8v8BsTVZsbkgjEXJmZxBAufO0+Lo9d8lZYevXteHwXOTGBfz091H38B
pokIufJzcxjJXrWCH3yPWGAD0p+1vr9RO3akZmhj1jnpjszqAjka28hMgjqm1S5yyvLRhFe1Hc3x
KCLhcnBMw2aejI8msw9FKE9a+A6UufKNMfnJgS4FyvIJNHvESlqWtBbbgg/BSB6tDsN36xrZcY7t
29jz6wJtuA4Fvti5oMyEEtk1DZgctVkaceUs1zqYHrt4pBhir2XkZKqce1+ep/gYRjlxp9e9yXiy
Y+MXznftFE8a5K7YMjZKbLcnWKigYcW72vSvCpxDL0pJ2rXNN7mYfgMkMw867oJrfYb9GwNVjPHm
l5+csySeLOhLhtHusnJ8G/F3rWI5lqu2+WmBvmr2eEGEBlGef3VifNVx3vvSxiRiF7GxwzyanhNo
eCet0a3HOeLlDq6ZT4v5giH1o9J7g5qHc1fM3a6po6+sKub11KjjaSn/XHXpmG/QvxlbsIU4/UlL
1OPQcZiMYsKL2UIFrrFbFNQEdNPaizPqSST1mB4Jnw0ZF/UN66SPJ9xas+IXO9DPoMV/RLUWfP6b
8coqDZpwu9WzX9P83KlvfaWvEs7GOcshlhnZz2SVGxcOz6bG8nQlL0vHIbADH25/j4QVv4g0V/aR
Ys98Hk8Ob/NHVTFnvzSU/DvudOqpSkM9OHo735AzCScokgCKShBwrpXywDgangaeLBJAD04aXqRi
D1uSfskZWHMd1GJ8GkImdCs+xlHEux9wOXh6qh5YGbzqZrHrFqBkNRMMNbM0P/PjHzdKZ+3CjvYf
3nPlY+uNvKlqu3vtlFeyVBt9GsGJO7avGgXU98UJPBGIezAx/qwGVz9E2rzPeBK3jCRftpKsYZ8d
1VYPMHp8Ezq64BkMN1yPvrH2bfWqIeuEO0+pom3uRfzEsDUVOvE0z14rxL38FKIwRIP5YM+WS7Uq
5o3ZUbcAfLRjPFrdutJq82ViUAKbRHTThOESiFiQRZzVGUtT5e7GUNQbrlM5g3YtbnqfKvuEjQFu
srxEvbWptfZc80fQMzihrmjj+GU4fDkOgIu3jIedC0gazMPDFFk7O+FDSKAs33ZJtteIUEhOXEpp
/cR5qzPJ3p4/2dndIRri6TyzKdrUMGZ76tJk4gTqhKKCLE69JPe7ort2jrGZvPSh7dJ51ZZR8S5k
ckxDBe1ruO+k1QBCo+UqbsVTydSUTMzNbdv0QYFH5AAvq1+V2MPVPnG+xpxeY5tRYlKFsk2dxjq2
NicVIlh7NMlmRAN8ELtCQGgcHgSvMY8NwqzBqZdUlU9+2VY5GcsKJK9VEg+0Z33q/K6n9XKR/+rz
OLftMaMOGt1k4KXSo87B+hBnBNJfVV3SqhMScYNmNjnrWWjiDg6GvSZZCSTe5Jg0uHHtJozY4Mzm
Rwd0wI7e74YciEYUrNaYe0zNHUg4DdK328o7i6bvKPlJPZ7rkiIPthphHjRa6jwRKrOCoYNxUTFO
7XsnJVE3N3a8UBi78hxqAPJAUvTRWm2kiymbqzNEyGnFP+ddU7T3TwUEMdMdFWKBWrHIdkCtd/5c
qR+Qfk9KYS846WRPRih+0S2wyb3Ha55GAshjJqQVfcR/EYIEX09a/yA5l3/45VKzUrpDSoa1jxbI
q/qiUOn+Tf6L6qQwzOMf0lgJt0kUMbcDfjrzg/yyBF3IcU65QZvM9tYu5fBakeN6ztCeg7wy6IvI
6pyKC8T9Jgks5NDEeMOPrp0XT/YWT2D50PEivAPN/FTMMjyNuBlvxKnsz14VDYEh7gkrCkjq1dQZ
8bNMK+xwGaVQl7IpsnMuZbbR4N8GqWYl52no6tfOmb3DoBThghYRTLW5XBki1M/l2NK1N5cfUdNe
AfeIVayiJdF3p+xjkToXPhDdBjtwUvMLU6sHxr762CWF9QariE6A2IqG55FQzaEj+oTOFJp3U90R
xs28QT14xA+PxLTnB9yOyckmeMbcQdqao1aP7pyceTivInsrc9elBbh1XwZzbL97i6xHEbrVpgrt
aT20KhCpOTV93DMci8O8KqJCuzczl4JpvRavJZbxE3bm6lglc/jdwjCBMeyXkWajI7Ymn+qi/B4c
hGxzyfTVs3iS1KryulGi+btLSFspiRZukUqNY0UGT2TKBymvkJuRLXd6oXY3KlUIWc8QVEGb5dsx
I0tkC689ipCc89QwXGSCZjdof1QS5MVI/QxzETNeo4fXBD7gTiVycNSizgnItZVMCA52HX4Ah7lk
9YrEIMeAkh32OOqc37fc8Nf/3eRBbgsX9XZOe4gevVcew6Vhox3naG1EkQvVL4p5xZjt9V/3YdzV
P+WDbH9+5Pmj/mc7xv+FRgvNw83/n1ktLlUr47+dP75+vqvyr56Lv//Zf3ddQOLB9AMdwdMxHv7D
daGruIEM8EmQZAAHuR7/Xrn8rf/jv5n6H4Zj4PmxCC/gvzDw4f3DdqH+Aa/FdFxcGYa5GDL+BdcF
vr2/ONAc3aTJnKQEYDVKbm0sIH81/ZB1anTmshzOZ9W7yNaxdiLY+5PUlziaXtMo9bHdTly63HdN
1K/YhPe2Pdgfs6JM2zJuv6GnMuG73VVrJD2qDjurnQGGgGM0ZNX8ZkQKTW6ZBiJCu2mTWBlWc7VM
57W2WLQvHNnvmRfWcpwxNyyMD07qUVyq/JdhjH5R5xT20C2TPEjpVHdzzPthL6aseMhiGFzo/RZb
rCJggPA9oJH3VdOuedOtMrfYVnZ6F40MrktEVBsr8rquMp9jzs8z0TFEBNzkhHUBCsjyKa/a56aY
z5K9vTbE0Rb9kGWUAnC1DIqEBQY4C2M9OSJbjfTl3Vlo0WcH2gbk333hcRzLcN+1+ZPEzr4VJqWM
ifllSH6AYduywC6i9E5UzY8H0t8vBHnIkLOSMtWTbLoTF/dvIA3fjavsaouYYKoWLw5BZZ5b7RGG
nLHpIhczSWk+GBq7UkAo/lS0yiYfh5cWh8IUzY9NVv8YsdKfWCw8ZpXzNsPZtwo0Z5i73yWlNKlm
xKtxUm5lQjjEq8W1tzpzT4PMmqVvhdhlmQ+Km3rEZBdm+rxVtPZT2HjA3PAHj7W6woOKVC2a8xxN
vkbb2KNhszU1CKETTLV0X7bNysJV/+0UXNLtIXXuYz1/jNv7HIK5D5SBASppEKtGl0PNE2TVjA8J
rw5XPfoubgeoAJzgmkQIxLwTGKTcfcudEOOS9iJaXeJWnM1VP3F6JgXzVajZ9UrUkR3o5DfiNrfR
ULO1UUkH/BVdPkimFCyoubYdBwXWgWbqPqynZq2zd/SVkqIHtemQ/Ib4fUrQH1BvKeIYnCtn7Jrd
nHtUXMVFx1o6321zremz7usGYQ94wuaqqFJi4XXxiXl6P2iz2GV1uwsT9+KgSXWuwtmj99uJukDE
GQCUacQAODrogvDh2iKuMBRDANArfEH0MJqEW6iSKt2gp4aAb6sP7TfdFW8OlcrQ+yYTuoUQIypE
iDJWObdUoMzkBjoSFzlDdMcpNLZ8xletCvHUdNJH2zQmHo68+WQbh2Whmu1VZCnmmwL3gv9cgLbK
AzJDD5BA6Ubd9zKJK4aFKwVKxdWq7ogHvlW58EMPa0u5SeeXLtNXHrVdOPCZh2HwCsWJL1Y833Cj
TrvQ1cK7tN2RuimZdub9VCZr1Wvx8pAkVgjYQt1UMPqwSTYM7z1yaLblsdUsha1Z8mbRaBgoEbdw
fiuIACoRZ3Yaq0zCNUnNcdrZvHd2luUMV4ORGHxHDaNRNPnW6LUHdrxr6iH9MY535JHUtdo6v8zZ
OHvUI1+ydP6wptC5xLXFIpF8YBaZCJP81XbUrswh2ow8CiHZW0KEOzVVUfgI/d93M2UbY4o7h1EZ
a0g2LJXrPF/eSDdTZOwrUhKEbbuvBvtDZyrZpm6tre2BBis5wv2qoJmr1GtCCbGxcjsh/Vz96dvk
0MXxNebL2GUTJRfoQR6lpqy08yDSe/UODz9BBeVIYUQgFwkH9rRVtTwzSMR8aLUtoft3jUpjdqnz
GPuGK7km49XWdRvrCrTywBTDi5vOtMgSzelmtfSnmatEiAQ3xlt1cbeRMblHn+HXSjeUTW6HguMo
OZaVvnVtunjgRmFeypAI2Lww7g2knZ35Xc3wYBjO+0T/9qiSG2mLEuwOcZA13tk3jWIPS46nCIwk
WJDxixian1EsRDDFp/PlrMSAdmmeIiFWgV+R4pp0XJQoGyuCuusfaYwgSzQHtf0e1ZQYxnWDlg82
dlZexxhudjzOuwbBPFbFh9u4W9n0j6OGbD2NL0rl9VwDxrep688o5nhnwNUlRBBnOqnOkTN0Fxhe
ygHxZTUni/Wop/FaQrxeU31dfmGeUBBL0YnaYvggKhHjuZtvDrv1FbSEVWvdMcB/a70hj2EDhAWD
zBK0B8UdPQ/RlJ4NFoDvsOLABleoVJx1Sdxz8Ikw0CFXBO4wNQFNb43pE2q9wQL9aLzu2Ktyl9gI
oMRK9s7QKGQmxPCa5jFXdYXNY2lyHNp2c8eiy6/Gz9xiQY2O/Ua1GSZe541FBqJyglDvzmsp1R4K
CwB3RU0uiVZfNUUckeR+RXUzBSrMCUwh5iGhZpg7okcgKGVXhl7+BX4Ek0ZN45Kixk+RIyGM2/YX
bOd24y32RnUxOlIQRZ/cb/ejJnEIZosl0ghr5YkyWehGJVkdwopsXywnWbfLB84z4/oZDV+eRZh1
VwviBWWJRXOxFyvmGKfKJSqwZ1a9UG/R4Ma/oHLkJ2lP5bX57eiMlUhsDU86r6U2xoVvL+ZPTYh5
UyyG0Bqa1d5bTKLNPBuf3mIczTlOGCsy3Cm4SnHNsQZYjKbEfLqXCIbKR9so5oGuhoX8x6VeLAO1
t4zWkcqQHZXLvK0uo7fQ0/yeWgr9zlWUBLHeJWBeAsbJ6aPuEllvqM1rYWbHpBrheHgB3BhKMxEp
P4g0jquGXdDBLAouzFBnjrMxfSh0R3xnXgYtPC2gPXVcanhf8PYlR5ba07BqWH/c6MkiA6cWGBvH
IcQD6JravpkkeHDZLFtzlsdndYjrI7tQVtNWQ/UKVeOHiIeb13vLUsAqkuasYhkIyjzHN/th0fmg
jD1GFHVqkzUs/7tCj7s72u+0Yl0nBVcZq23b2zB6yoFIB50P+Ne22hwjxKS2OVxYI5GdoAMr8EAd
HhRuPzBywETzwk+g/1OtWK27PLFfpxxjX95T8AO6KN+aHYupAfSAzwBZbWU0IXWlOtHaCjTFhrZ2
JoTGha3UgXtHE+mY7iTgpLes0fF88o4UYI+UeRsRcz7yZ2wWFBd8Lvg86IEKVzYnmic+ejgK204W
X/mkBspkw4O3jw4Vzh5fxh4ekXxK8vFCHmtlucN7WuRHZeJ+a+fDHkdyetd1tDs4MsLAF9W8oqzf
P1/ph5j7Qj3XV6y2T1WMIj4Q5jIr4A5Dm6GrpivuhtXNIVZzrGmfz/s4PWqimFig5LzCaJtmF1lS
Zzg6+dMUEiUnEgmKy2ANPsfFuqPl1SACuakq7wi9u9w07BXvFK86V4W7w2v9JIslamv2zW0chnXW
2zeoOIPOAziHCjxHwoWQ6tULzYV4ZzzoUu54bRq609oz3cnMoRCVAX4sEbi8gmGhVE+WgmUULQjg
3x7TlF+rzqbO62RLBeg9eBTTH/AobiLu7kUSPs+zrFZ946zUalxpjfoc2vUF9A4nQMtbsZQgjYfd
aNOB2xOuvY0RvhFbD7cm1c2uFT8bdtucHLIJ0NY1pOWunF5ZJ75yfNM7AewChWynu79AV3l3IA/Y
7FWCp4H/90MpWTWOLOl8RAsuu9OqteUXm+/50HmPYxadWHjTQUJLojeKARkK1wkZRoWSHPbieCpm
HMOZeBk94FoJY2IuvBXXvavO5nelctMpquYO8PTBkQ5CfRMmP95gekxH6bmRy7Ejn7W4UU6Gm51L
0PHrbggxtURnSzwZbIBZY/RnlbauyZwPxtyVtF8jO+h59uBZWIQ9eZgaLh8waFal5i1IOU5OVaI0
/eQdq/JhHN+RtBMWhvNRAwnEnAa4y+Uj1UlSrITxsw2NlrhhrfJg9ozlnGpKxA62ZD9JKwyHTwv5
I+KvUMbcH1tbC8rSvgjCjIB87oh8otWXfJme3BCATV6yhGV4OzVsif//VwtIVJhE8v4zvQAiZ9VX
f45m/K8/9HehQPtjiWYYnuuqUCNUjzv/v8UzEAqIFdAsS6he10hI/CkdZPyxhCYM1XZd0yHZSHTj
H0KBhlDwG3dBQAPpDwjFv6AULIrAP0kFmgMTVbVUmF8sf71/jk7mKQWPs52VHHUivo7CmA4VNz8g
08AWkZIy+hiovsAmGU2Vij1b5M+OVX9HVf7eT8ZBh9LK7OytwRjif5hqCmqr3kCYtRmjZ8e4RfRA
sWE3yQ4X4ePYOt4GdshHV9fUZo7shpRmuKPBCuBwGT4PDu04NnNr3obX0lGKXexO9Fhwz5kW/40a
aXd6N14LlXx73y9GN0U7u22iP7TDoaLqATkRXLYSP42J/KHLgoOKjAcZxmnmMkiFZdgJxwf2QLgJ
q6Fvx+Gn5g07hNdLiRNvdLJXwjE8UcUCJsB8K4tur9W4bHovO4U628DOru918Gvbkv5mhNGIgITU
blyd9X2o5EdscK+6UVWXJLFuHbMTnUAux61dBZNXVZsmQzGoRyhNsJk2bSWuBGUVehVGnIrTLu0V
a2tqRrn10mLtZmLrQMnFN0E1eR1xk9XtZylUalhoHOM+6Kd0V6beUqRpGA8wXC5N3fOIV/eqRx9e
R7VJw4JnbvfJyBhQG3saSk+9aiydJKeB421sMNQWqJRFyl44rR/zjCVT2ThPnijKIAF5PjleFaAS
5BiPtS1Gyyd9BAk4hTTMznp5nkwzX6cYngjmsx8y+GIGVngtsq4zb+tlaMnKWN/HTc0AJQgex+ED
0WhijtbsAxg0Auq8ViVAJd8y23VKCMcpnCKYuhyDVrZXuP7jOt41ln2mHHID+mZbOk2FlzvDH5iJ
Y90AWaxDAiEpAEuFqzfzXvVK1NMJslLSIdEzg6P7MiD/QIQTmOYW8C+FwpisuTAlzjZMu6/eRC9b
hjONzKifcdTWRbY1G+waPBxbVcex48zxLm36NFAZ56ixeyc/s8XmIjZTV57wvD0rIrvSl3vHeLnK
RP+IAdsPoU5lI+quzlSlS7kWqbZN6nT2E2ygq8F0P0GNbkcXHqINoihQtRKrPjA9P+2qw+Cou5B+
aohBe9WwT0Y17vGf48yauL9k8OL92jTSDZ+f57B0LsyC3IU6wuzuQmwdqpOSNBE50mYHtK4OQm69
NI9RAPx7oO28VSFZgac6c6AZPdRltiFfv3am8GXA8MGPQn7S5QONNP4ydeWZjvjmYETmaurNL1iK
H62Qx0hnw64KUjCj9agvMnZnJw8Ih4DPtJOBGm9gfsimZqf/VrunJXKTbFNbA51a0/033jxK6bnY
eSdKYp/iJr1FDZj1ynho9OhWo5onFC1EjJv6Iqd7dvmop2Qcw0zbQIHc2uoMvSj3XoyKZQohJFOE
H/Miws9Gc2uxZ9UhSJK63s1pxX0s9Vi3qDst7RfLPJvSuvp2ZL5P3W9KLdmKiuph0JiFQwyjjITR
qm27fuOWvCAWN7W17AHyoaXbszDJPrb93gFouqnHZ0ONjmFEx1jBAGi1fKb0Un/kPzJqVZ31BGGP
CpA3PqIhl279UjgmEKimAd/Jy6ZRlAOXkw31m/ldA5Bxb7fWxq66x4YthT4Ud73GUpjb5jarMHtI
VVLXq6nWdvAYJ+c6fqJGi5k4AVPrvXC6w1Ovzr0Dw8ztk10Bk3Tl2c9e+RS7TwyJcwBkdQP+nTXa
YNz6RPLin5kQuJ0Xo/6cte1WeuGKjrevimlaLqRsb2rMTSK8dCfY3aw1PJYyIhs0Jhc1HVs+9CXz
bQL02XbASpd+hdGSOj5grin7Gt3VnyynvDoWDxvLa54SbPpY+KSNncfYW133ljjWPRxfdBVSaIZ9
1c3upVs2QaGBdBRCeYAdy2utMC/xZKRBPfffojLqrRFBjzeq9NaN/Xux7JMG4S2/P/epHcqbV+PO
phzDCmyr+BiwJPvQJ29Vo26KGQ1It3jlOlP/MnT8lzDpOlbLKmGg9LjGlAhApAAGtbzyKhh9ftYv
lCXND/0YPwuz/LQj++SVzddk6nRn56+8zvdtqO7z3pv9vFvW4N2z2nY7cNz0aXXtnnGQp5mFEFEk
fZPXrGg5O5hAbTxZDVxA9szjAdrUp2IDw7djLvSzMxAakudJd7/yHjsG6hTyTms8l3ZBFY+dy3WY
1nfjYJ4QRliER96vgdD8ZtKLjre8RjVjmUBsdez+VDXR+zior26aH2az2LYVa2kONnImnvM1j/2x
6uq7xFBNaiyVmh045mNo1Bz8UflSammzsaPkmhjTc6EqP70GkNcb5N6ctHs5LZBy24GVCDfTyc7c
m65F3nygAt/rtOT4LoYwE7inhLu/kmI8kptJfDdzdtWgYRtelpTFSLjDQQbuajqhETn81NC/nVS/
8ut84sXVnuj722UGYza9HZgm6u7eGeqeX5A687jzyphsDHbd+DNG2oMMU7D+yuK/qy8cHZkPOW/x
kKrrlj1eIQUztV5tEmW65S3i0QD5ZmNW2VVzzUNRu7ekykAqzx0x6x5VcDZZ4CZD9ClGsMm9p9wZ
ZvYldJdm3DDyp3JOz0wzQIMhmi9aNatNC1LiLDB7D9Ma+COFUEl1n9RUbxrc26iw3bUVuEHFy4DW
2+3a1XqcLoxcsjvpec6aQ/xSPIMu1iYHnGv8KqpxrbTusXepn6SwkGdrULemSQeBEUHi6fROOyf1
m82iuZu5BbF4nrJ+Ly31kklvG8uhAYc7jz7wbF4PYkP12yZfttX4tvZWhNyoZfN7Yrufk1ZIUCwd
HSmWejc5BMJxZlUhvydbS/mrK6JxQ8qvJPsQOkXlxjQeWUFB1vBAVONb9mEjbI3ahYYwCT7OJZhf
UZiBqdSG73Vs0ceq6LdUKrNZL6wPcrX5SibDOS9nmK82MkJmiC0UfPr+ekxpFGM8WW6xn5ryq+m5
+bRecm4ighNUdMuglcnONspho8nYRKzKHpVEpUY4pG8I8+w67E3MoSPLfhpOKeRVW+QUHFCb1mS/
5OYs0aVlnpqigPMneGuk2mHq2zCAWPgyLA6CeWqMLdZmHf2H0EJBbHgTU3/psxfHXRFjzaNRiu/b
DQQSRunoH1qNCxYbXr0Rk7zwnjtSdX7iTU7zi56cIWt9OOxzubSbxOcWW0MCnFyR6apTyTApUnLp
zYBfZulIokiQ9Z0Mc51b7pPUp3u7S96GeTqDDT4JkX44nSP91iGtiU+gX+sxjlZLAkydKN8M7KZm
FAiJRKglJa1a5PzURmeveS/iPsymu4ETF5fEYtvEPxyqPiilO4WWgtXQGDc5Lo4bNIihXfKJ6Kbu
KJ01bqWHYhixhsojXfIH5P+KbJHxXTumdnTG4WGu3SdhuutWcX8Ns+kF9uIEyesNea5NbNekQikx
xHlg8GgpzhpzHUsRtyLJW2Zj0Fck2YRa8dKB/jLJKOhMJyTcOJwmyiNByvLGlyBAE3taUiTgn2HD
MCRjmvLa9CMbu5OmIdobi1Vl1oeL7fBFCLIegREvkiO16JmKHzNruhufPu7fof4tm+opDMt9OqHO
0vhRoxQHJjYY16XmK82bx1JE9TqbjKPQp1fFwYGoGORLEC8e9bA9kbZ4JHpz52YzLYMIw0NU8Gsd
HuHT/TZsfAqscVLFFB0p42GpSpys4WjGxj7C2u73klp7Bb75lDJQ4W+59vTULh7WH+xYZyjPMfNA
jpMz9e4iSxY4nXqcoVUW6IvdZ8LJRi+ZtVJQmIMsC3eWghxSe3sJWDA04m5rOcYacec5VdDnQ0GK
vymGl4wumG2Ou4km1rXVenvoae5JdcGbFDLrDllsX/Cj52t+ej7vok2UpWfEfXYuHqb0eHHB8NZR
yWioeSF3tOD0G1uhSrupPSzVamwtyS9aFqqk200da7+a1+qB7ix1LUPy4gbm29kan8LGJNKJUNUk
3kffMbgKKh3WkydWjmMd6o69U5kLZZNg42ZMIV9q0SzgS4+PqpD4WhHxN65JBk8dpleR16ROVOsK
7crvJpGy3NK5gSIbGbIgtpgsqLJjEroUvFSGg+SSfRg1T6NJ/j9wlhVT6w3LSowxsLf81ijbDQjf
BUiLkatp8yvd84IiScBg2tAkwGnTT02P56PZWYfCMqKgb3gljoayBbpKvzGYHszAXEWdSL0YcXGN
Y+tDWihuiZPiFTQx0LfVRsEDVy3/4mDdHAd0z+xeMP8xb0n+EtIDrdKsVRdAHkYgLn4RG/cYRSy1
KEWwuczYPTH+Innicf2CVXLHApv7RUtJrzu13/Ri1HhR4ge7/JqM/MU22mLTGsXGZLbmBkv0a4JH
vpZKXtAQOGvvsVaV5AhrsriaPvFBJIU6YXc6UQf0ocU1M5zGn4JIr6K5xA80Dce8owmTz7m7srOc
zr9J4QLhodanWlD87j0+sfd/TektZBCUOeG+pfAcYPvjTKSVawhCa+uQBnJY0ELqTfpvt1rPUxrQ
Tr6jzzI05bUGr1RgGdZCFnNxn93bxh107iZo0G583cEENYl9XU9ovM3BVoHPkmYlPYjRHHX16Kks
6DS9fS2jmBgppXe+2WFMsil44UQ3b1J9HanZ3Ou1CYMNgzJNYXZJnsh0m5exh28QNvNz49hMMaQq
eHuHw3SphNFuQscgIWgFledsvRJwdDXcyizEtygpLq2qYyLUs2oZZ8kIFtvlE+Gpx6K2HojVPmuD
thNxLH1LE3hCwUfH0yMyAiF/T1whM2pMJjpTkD7AJdPfwkpCZRZzy2W3e03TC5vWp7YAvxvFIiNo
MH23MxsTwdXUZAILh+UazzYmqzuSE1asBSDW9cCqxyAHccTFuDwQiyZyJjw26zzHPs2OB0mDthJ+
GfrLwAuxn5tb0k/xto/y12Nhe2c27ee+xzA25lyu+/Aubvt8b7nhoeTfaYvJCCBm/AinOdWqy9qY
kNqyo1At5OSO3JuDfcJOXueC8O/Vqj9MzwlGXCwrR+k3smYmYdsbdAJPIraufSGxHQBes8Lqfuw6
rLpUMOByiB8mGsOPYDblSloA7Jq+Z9Z31MvkmI9V5iLzIrkW/A8+ZFRtl83LSLnOjerbmuHJA5S7
EFWA4tEN266tdxBGLzVBL+pgd3YrHvETtJty+rBS68NpHGefjb/SfNynKAlUX9014Mcv1uxgUFG+
Nb6iFxNvN9vD17KZq10ns++KZinyKFN/mSZidNSmsW2Mkdoay8WJkeprCp1ifuPU+jkZ1Aj2vlyz
sEXYtkkLRKdsNTQ+Ay09WPp+fK9M9F9tPIBRk4uRRpfhViekee4tVzlYsP6OtjQgj2jIAAO9DSsz
VOZAdNb/AefnP4T4/AX18/+cC80FwvQf436uifwi41z+bS/yj/Jb/Fld5k72D/CPounmH1AJjAU8
hZfsN8Xn36RlRTPUP6BPUvCp6kR2f6vOfzehMX/9gd6MQY1blM66TAVk9XdxWdGtP1QH1ZuyBJs3
P8igf0FcXshS/07+gfcGkdGynEVZdnRNs9C3/wwBtD2JCNnxDFj4ftbF8o5oKYShlCRbRYqSBn/6
If2dPfa3siuuFX3tYoFr/W//HgQ9Q8NJ4toLonQxxf0JOtiaxZhoXqxzg8NSouBZphT77OXeivHm
nRqQxTEq060SXgvacyKCxS2pjf8Kprd8W3/5tg04W+CJQQ0DUHIX7f7PX0ZFqbQcBNIv2BIuIfoM
qIDsn1aM8bERH6ip4dZIYlpxzdjZta31KxLDQ+m4xsocO4t7gLixLyu3hTE8OgCM/BH77L1uhjsJ
eHkTVdA/mtZo172kB0dGfbKfoRhyhSqTofovyqCM33zjv3w/pkrjAAQxzXQglmn/RLOrrSYurLHR
z0WMPsvhzijkG19LY2tCQEY/dOrOpBI420dy0yKDiRuvpJar+B6vtWMyRgb2T3XAJY92JOoP4VIC
sm4Zm7OA75emdV+cq/NUndIESQ1Iiy/I9Tk+sqK1jvZcS+mbicz7Anc89zry3+VG/16czcqGdN98
wYtdl7v4RXvnsjI520QctOmMT29o9hXWf87zZ5vZz6i+Su1g27vO2dPuYJWrcFeBo6lZ5a9oaffU
rVZsO3fL0UtrU9cF4DnQVkaY8TYmJZ/7aIzVLFnV992VNIDN3vBWPzlvxhte9IlX/tUbUAuDKN0U
gsmYWvjVEuRMfeXEULv9jNYecz/zyEt1U16oP1UZKO3NWGxCBTHwa5TrHnNJfGZQkF9EV5swoM2l
ONar8L1RdxbJWmhZlp8V26nlaPf1c3p29qyqHxo3QDoPORk3ROJcsAXH6JPfmvUg+K7S3eQEmIKc
R7azW9aw23gLADE+Jy9ztAqn3dzs/yd3Z7bkttHs+SeCA0ChsNySINnsRbtkyzcI2ZKw7zvu58nm
xeZX7XO+00RjyJDvZuQIhcNyq4BCVVZW5n9J6Fq+Hb8cgyfvsX8IOOh28lP50B2zxwmDrJ31RDG6
C/0h9MO/6NS7+/m+Ocpz8AFWJOKOabSfqqcWUMN0Eu8GvM3HnQd+Zpe+9b5mJ+1x+Zr/VTy58pRX
fjLtsc3am6fxZ0Li9B65rr336J2jg4719S7cV3/OZ/eIDNOe7HBvH3hHsKQQmXbZgYsTmUdJX/5n
8tNDE+ZngRCFfh7cvbxvdvTOH6gBsPmWdwlFJp8J/VqckJU4151f4dR+NPbp9/Rc/jFTq/jgPi4n
7wmVobP3A0LiG+89FWq8j7I3yze2bXOg6QKlRYLneWccivfFe+5/Xo9cFPajYNV2yo5EByTwT1D7
JUXF/z8PQWVui9Uep4RAxZ/z63qj9X//L3UWbh2Jm3/Rf5qvhqG7Bor5XCNwBfsPStvwfuOk0Lmv
2crkFlj4f1Datv6blK4rbfTqjEtpRun95qqjjAMXFz6kHcW/Px8R8Fch1aT5CiYcDLmlOrMvziur
SWsjHmLq3+Xk7bq+Hymf2/d10gxUzDEjvn4+Xh7H/wzHFEgBypzD/ZXjpl1brvSiBVMaIzpUJdfK
QWkrNKCL6EKZzj8dfzKv8Ee5cR4rjPn/nBv/jIcUL36FtLhtcpHL10tbIb1acm9zNH4bR6N7Qiys
f6dnoDXmts1As5Zzd/YQHTp61H7vrr/vqrH9PL2gRW2SIOnihroeP+9jw60QZrCjyj7Xeq3ti0Rm
N457pR67eksyKAyCsTamVb+2jEwbsIromvMRq7EAFtaWx76wq32ux/MNEeeNCaXYYKPJSJ0Fvb91
flO1iSuqGXqzBe6z87TlkMva40JeZnfYwhho8OJX1Y3aonhl5Y03VUKSr16VxS9Y9iQExlr33XIR
+Ksl/ZoaaReEzGDsfLB5JEHfkc0G3ydvTjVkN64odZU85Va0ENfLua93qLhHHyd7hESMHUr6eRnL
KNmHA/IDft5r4Tv0c+bvOGg4f+sVmPwba3GVxDwvRlNJK5OX2TYRYSUCjIVQ1OcwhSjNVd7BjvJm
j10fh3Hiau/yCVeWSdeegiIwkEtK8NYZEuQiEQu+a0sNQQQvioEi0YfW0Gw4X1+oK7KGWqgk8TrG
kewTwtUqDuBThO1oEOCuZVAgG2unOoWAhulcDKiyU3+oYzQrSFWn++sDb0QEBuZ7InTAP4rD8jIA
lbgkweQTix+gRnJ0MEc6dzQF/LFvfupD+/H6aGq/XewUG5SJsKUBxsQCaLLKi/URd9Mim2gVk7of
h1H+DiHwx5xmOO+NpGBRrXc3rgSvNufzkCx65HexnVqvWLN1I+gbkAlQirrPcat+2xvoxZmm8/b6
u72aSQZ6DnQI7DrwfsTlTC5BhdhOhLjk1GGPXrVt/uTlUDqcqln2y+L8mp47y/l5PM4MAgJnmL5a
MprRt8nQ4FY4lMH4biyy+mmwYOp6xCMfZaH20/X3Wxkn/9eAFmHO82AX8bKXL5in/WTVNgPGeYrq
NLgAcNJh7HPMxH43p19bbA0eervuPuZsrju8PMVBk0V6I6hvP4irbraOAB2lLq8v1yxl4BylF42b
waItd9Ts6yckEQQ6P6gj5oB07rVeA8zW4qlHSbg+N+mIAcXA4Xp9Sl4vZ8BhKkNwVVjBUfryQeyq
qiI4ldKvalCUdqwHpxKmjWuRCQMHrnawGMJbIfhVqLAZVKn2kjBRffRWn8EuBHAHAF2+qYE6SN0A
hUruuqiCzGgXJAiejVZxwoWOZ3DhxeaAK1M+6lFEC9pMQVLcDSPmSMDp34i6bh6or2Mg6cnuxoLZ
mB2PvI6nhfPLv60etK+twobZr3OHyj7YOJW9D0WQf8gq+2vZxTQ368yNboz56nyipqFwds+TQ/dZ
bdKX+ZQdh4FLnPPLtK4fwJJrlAQRDiuJrp/0aPobd3Fx8Nw6QMWRm8P19fD6eFQlFQIbb2srSW/1
7V4Mb5sldleIPoEGa9GmqWrzEzaP9j6B6nXO4DzAKJKAWDLNOMRu6qEQVOZ+l1jladaRHGOxyYOc
WvPYVxCTm5FTPS2r/mAjZYwpIfJh1594a74sMISuAcIQdebVVprnsqL5seg+zXPQE6PWUFKmW4n+
ReWnJTel0N3nbfaDvDG9UVbYWMge5QSPEpHQSbdXu2fgjIepy7eSuZs9IioT7VO0Vx7c3PwaGiGo
Iw7FT0WfTjeSqNdHAl/Jw1aH4hdc0PXCbMFTmF0NE74HrH1wBalaXwzJQaMMe316t7aA1GGNsipU
CrpaD7gS5nQ0et1Hias71E1FajE57iE0jOgkTTO+R8LHurEKt77py0FX84ogotcVDoPGLtptBhjO
uyIo/l50651NgxUcBb1BGG8OWiPVr6YTbADybRYLan8eG/ByA/S906IQxJ4vkeP1a8LLI/ZtxTkt
kAUu9FjeWENbn5JUlCIjGvdcMlbjgRKws9p0dN/KC2fvpEGK/bf9l8PP7K5/yo1Th1cjPaP6pSv3
s1Vo0RDwKBsKrugk5p0fpyHCDMUAXKIFH+PNoPdru3RA7Q2FP2kITyYe2K5Cj8wbc7xyhFIHMU9C
NY4k1jHBB68+sLR08FP4wSIYgxQGQntyjzoEfLMizQ5OWblvtX6o9uCggGrgu+4rVuI9prc6pbpu
Attr6Ocbs6OC+WVmxyq3mRluswQ/bzU7eJtbceIhKjjgSIv0jomAbfUeuK25a4IFZOOcj0hPxdRv
ZIBBQEM9BUulHNi7GG/s79eZGM9CcmBTV2ANrquvImuaHHgc+r5mhmAqFirYgYYk9BLio1HZyefr
L7+1y1+OtwqiCVu4BpVr+HFTJ3szg00XFhWa1XYV32HK5rxvlvnXjAj/WQQYtUDxptcjXgUxux8i
x0GU288Tm4uMBcXbzucnrUP+TepZjME0TKe+6TUEMbr0VhayNccOTV9aDhRP9Gf2+YuTzo0XbkIu
Gw+Xc/tMj6F6NHSMaa0ROgHOuHSYQKHtC3U1hHnXQBsMpjf8bwvCBx7YHlFVx6HK7LPdWhXwM+px
17/K1hNioAHJnsigehCXocjEdKPNUpS8CyOVPwYv0/eZk3X7Grz4cW5c+8aqe32cAfaWFoEeczQb
B6LL8UZSoTnlzoyySQSMEywDRJtiOgcNlCWzNp5AqO6z1gi/XH9PFeIudx7jUuHgfoO3DSv+clwE
2m0agVxa5WzGH0JPL/cDC+bGB1d/y6tRPBpJAl0Bl4h6OYpZaxUCc9JApVI679zKdvae6NN9hCXN
OUhh00Mhy+EUBd/dCSvE6+/4+lvyjkRf0lquj2Kd8/ZDko+lztx6WuSRuUrTj4CcfM6AsaObnWg3
gv3WtxQGBUP0GGxGXc1p0M5BCP0aKq6XFxxjkbeTKJGSaed4hkugF12BxwE9pfHGqt36mhbZCV4d
qoNlqQPvxb4SgdnkScTIemGNTyHpi9+mODlcn0/1t6y/puT0wMyTzO+Vi2YPqMQFXwSzm7vCwZAl
IGRkHkFCoUP6L4YySO8M5YEDYX71QsDWkU7nhaIqmX0jh6c6LXqHdemvVzep46pbPuUpMjvyisuh
2hAdISuDAj/oyEOPWfpXhO8TGK+OitgMrfdfvBllDGV/SAq9Njhb7GDpBgkNGE/IZN/W3EVND5UA
E4W2G0Ot+poq2nPQC27dFvVybn+Uql8uC1yaay/v0CFrR733B7dy9yGn51HrRgiv6eQdeNPIjzXx
p811/A91PfGrfIKsQXfx1tOo0dbLR+1Cx3ZcR7665qDjnzZC0qOayM6PY1AOhwhUrT8ZLjz+MUdX
DAUU5M3Lyg89dM/tajb3XaTp+Y2N+vrofXaCtQQrC5rUOuiWmo2yFRIk/pi7w12JXDjo912W6E9J
7qR3eRZ0N8L81tahO46RnkrqqfpefokiycFFBp7hBx5gbxQ2FngPceG7NaHh+gLbikKeqpXpqCdw
1K6Gim0Drkxgqcg+o+5batW9if79qcQ7+j2dg2FHFV8/2TXaSNdH3oq3hCDeUHB7oSp5+ZJ1JHpL
VonpJxVgtxI60iEfjQIaRRkdhrC4tb43J9WlcQ8bzqLvsoq3Yzcl1qhxhokAhJ3Ie7BVsoiOhsOS
v/5qWyuG5P2/h7JXQQITSlArAUPhjRqfhT4FB1YJyTtwTuTQLSilehzdmE9jY1RDF4Rb1H3I2J4d
ul6E9TTO9SqMcCUfoNk+5t5MWxncNKU0uz5P8CN8b2m7YyUwXQmgMxxRokQODbLwmfIWqsG16E9Z
B0RuaAYUinEXOEQgmo/XJ2fjO1w85irMDENhpsvEiovGHCe+ymzfU4woGSpcDteH2lhiDAV7UTAn
EGFWSwxV/yatKi4MI/Waewitnxo0X790lPsIJssS3/gEm+M5+GAZ3E8kweJySetOOAS6SmCUNMd7
AFvdXRt48thUoXlaFrO5sc42p5KVLJXxFWmTeTmeFhau19ma4beNET4lcwZYksIqEv0IxF6fyq3F
xQ0ADik3AVUQvhxqQc4QU5ZWV4UkJcpp/6H45QfR1xB8oHWirQk4/fqY7tb7oecoyCGID86rIkob
NHykkSJKjtDbPlqE9gG3ETBjtZYk6LkZ1pM59p/GdBp8vBbiOxFo3ps4q6s/KgMFj9r8kfSt8dRM
Hmz+Kkqix2UooRrVopGQpRPX8YMuasV9VU0eAm1lREWq6pAs0Rtfm7xu3I+OMaHll0+0SvCJHiV6
j8GARJFWLKgv15XzBQUHkyMyCuQ98vMI8hgYM0K7W9rx3eTFzb2XFfiogHXtP9YOZYod5UqM60ya
JkA1s+htlpmYCePQYn+TmQDhMEthYFoty6w+GajAymPkIEuEVosB+UHOITAX6aTdVy/IUsB8RqMY
3hJKRm3F3u+WSWHLdwp7/iM36Ujs0O/Cy1H2JQIhWmf+nqNSmiHHLJuegFi1AnJ60v05wgj7qM/Y
g0KE5cfw0rYQ4HOqr94cQ6vpyat2IwacFGCgQ6CSMQPUsAUSFjnoze+h7GNgI+TYqJhCIEIheyjb
312seSgWNO3w+foS2VwhFNjADNEwsIX68xcxTyaFhlQFy1Iv0AUSjQcKt41mvGiiX3OFf06P2NYg
3OHkujqXsNVQdR245tBRduoJJkWlt4ih4BMySfettDowJwvTdv31ng/BVRZkSJzoSQbAMdjPZZoX
72eiLQYlZQCo4qWOjzKJfNDzCGXs0HtsS6dH6APWLPDU+ujNoXFoxOztwZXLexDLxT6M8TvCIHs5
J4pL28dRd7r+hFtxgTwY2Ba0c/FsPfnyAyxuO5l8Z90PwryE1oO8LLcBvA865MGTIB0fh8S5kRua
KtisZkVl+YYwoUSoC+nlp8jhs9aVESAzusQ9eOsB1O0OSo+HYwkb4w3nWmzvYX3Qi0eQIHkTCcHO
oH0Q/1GAAf8JyS1/DGMb9h96E/qbZUJUzHSc9mtkSe89rNMYhU07HP+qtdb5PFWx9b0Xc2PfeJON
A4PrriMMLvVAKIWa3RefF6xx1Rb5RIEFv42jE89/tlVv7ScX9WyvleaNj7VR1aM7DaCEAE5YpcB3
Od7YW+bkDK3hcxiZj6mz9H/jqeMAys8SlnIlkvSzdPGNg5w4hZ+HxJ2+zHMefBxryBq7MAnbB3zj
YDn/8iqia46LLbsLJcM1ZoRvj9ZrvhiQsnVoRM5UQ/LS0ckOIvsdHjrKBYpdfX3QjdiBBSXVVraX
Z7vmKjtoFneo8fLjDoOhLVXLssUZw4OGAs/oxlBbdys6aSZ4nueqoSsuJx5qRAkDgxcEH4L47Awg
PcC3eOeMYOGFZgY+CMzg4I0L95rcfYAXWRy1ek6Q6y+nG7O9UWdhqZER0WdVk77qGCQtrieBzMjA
Cq8mskDvREx+ua/iZ2zbWEDlg5cAvBsAokxudctfgyRsFj1sAeqZlFpelRVHJ5FmF1FWFDA0v+dG
H39crEUiYTqm8P2leJ9i9byLUqj/Li5SH6ulau6rTunlR/a4QxF7glBjc2to9flGyN3akvT21BWY
OxGGQpdfapnwYEDO1vQRFDaweALV10wnU3Oj+ww/5xspzkbFn1VBTqaSRvr5a9do1A2wyZ6pJ0xt
UPk0jExoDhgQxXreIuev2CfUUHZOh3c7ZQAotBZAeDO8kd6pw2sVUVX8cS3OUF0h2C7f2pSoTkAi
wyBOhR7Ey00Ebwbz7vqO21h4ghsK1A9aCwrAcDmK7WCl1GYjhr+ZbbwvZxMbmhDicTZ00xH0SuGj
Ct2cCzSez309ZjdecmuyFW7bwYlWaamuy5j0SqJsgESJeQIlqWCZFr/QSzSugjw9Wngx+aXeh1hL
1n+gU0EDq+u/d4Zm3th/WxtAEA0UqJ5GCuD5y3nAVtDR4556VQyRZZfVmf3QI6eGeYmRH7vBne9U
1Zqi3OQe3AwteukkaOUHIaTV0Y7QPcugUsTyg1uN1Y1Jeu4fr5cC6D3aK2AO0HtefSQR6CaE85gy
UKtNT1VXQ5nT0M9rYkQb6qjByryCnVucvczwYBfr3mNjup91t9KOlKCTx7Burbva7XBBDEfcHimq
7iID1eMFbVaxTMndSM/kpGel7Q8i/qwHobhTtJ7PJlSvh7hCPFp2vGuB/d4pQBQTnz0PJFoLBKHQ
QXrXvROfc3NpHuTooiTgQKIOhdHfCAUbuQ0XK2YB1BSwTms1E7GC9JShMP3ZgcYZLabxrmFtn5ES
ZJcKCH3zstwqU2wNSpqp7LQ9dH/X6AIE0ABL2ZiUhZiQNE36RkBtOKIXHd9l/eI8zN2vt/pAxZJ+
YMfM275qYiSWp0xRGdEbBfoUcNKOJuwzyl3oZkXYv6umI5ausABPC9pRitg5fUq95lumSFeaxCDk
epzYiMGCZiskFEirZHiric/ywu7LujKhC8XNR82x+5M2VJ/bqsFeLscp4/pwG4kAE04CACqOi7Sz
yorSkGKNwCPVjw1chpJKcoHrSattr3dvbP2tr2vjVa1TUiTmr+8rFU4tWVcj9YNEQrrXZ7DtTd+U
u7TU3qZ6hgdBhqDO9dd7Zk6sdzT3FoEEkwmmx1TB/2WWSdzLQi8TPo3s7gGFZLo3UZfsx8nAfmGA
+1iOSHEmjUbJHL33cwXF71/sJfpk4Jf4qGCD1Td48QxxKNu20HmGBZkK4m+JudzifC7grEJET7R9
lZR/XX/vzbmmsAN9HawA3fjLIRMjLidsUzhtlqh7UxgjxmVBA8QFR0UfsaoZI/ARyu71UTeDO+Bt
BV9FcAtkx+WwZWPFTWoELN5UBOc6Q0ZB9HNz33glerc1bMh0KN0DN80s2sETco8LkD78oQqMdGcE
rnRcgA4jqiWwrPlA1x9va2tx37ClKvRjSrWalC5buC5DwfVRyUgPdiP+RkYx9D0Zaw9ISHq3gota
W+u1BypFd+GCAWRfV3mFdFprUaaAfAQXExnqJHZipEd09atTIKofeCNO9ynS1m+rtGzPuGx7+2pw
C3wBJKQOVCzI0sfz9VnY2vH0ZnXDpDmlmreX30hWY19QvrL8xWq+I7gJlq3NZr9zRHFjvrcWIfkG
jSIHLCpN28uRQq9FExvgoF9rofPoWDgKD+GizFOn3K+RwHgIRSxuDLr1ei74e74xvSrbXm02qxRQ
hOvO8u0MykpsQO9BWgx2j4FO4fWZ3Hq/l0Ot3i8Boh2HFkNBxh8PGNCelg5bO+7sJtCR8pMp3U/X
R9x8OdgMXB0c3lBXT/QikkzGkCVFkwB9CJ0M5pVlQLGtkYxq4+XGwfCc7K9XL1Gadesxl9RfLseK
RRRK1FxxLUp1ul5Q4O7AyT70SdjvvaonhNKpOUTck0/IT5n7ifQGQ/tZP7qy79hQqLBDCKjOFXeZ
Q7EYmV8MpFBzGd0I8mrFvn5SzktOFZIHuf4OYRumadshu6RBpjLr8FvRG8191DQ1JPQ0ve/lMuyM
MkLn3KQIeP2bbHSRBDxPShmKraKva2MIWBd9WMKjC90Za/aO6I7O0ADNua1OMA0gj+doh7vT/C82
skJDEmZJ0161r6KReqMMMgaOJNUv3Q2R9kCIirtid2Oo52Py1RS77GVasWq81RRHbgYFY2IblVhG
vzEgo4OYb5eDh0Fc5Bb1E7bgyT0aJt9QypMkTRIhLoxSTtligm/s8avTkHR1Zeh3rsiOFSVhI2t0
JNxdHbRSNj6EnBan0M51ZFuCEcH02voX+5UUgMu/oo4KaxX55kbLlhAlZtX7n44RynUHUVj1fe3U
zb4P24GsAKm868tjKwOx6C9zIlKolXSyL/eR0OY+LdqRqcMm+4EOmNjlAeCVySmRvO702ReZ9aXP
7fBUltgsDSX6sNefYSNsEDEsnQyELBco6eUjRHT5gtQhUFUayk4GYOq3let8jSc0aq6PtHXNvBhq
tVBwuxt6dMwIv0OC2YSBL6qDjdRukCPUq9Zb3uGypz1SJYG3amBejglw4ucxlufXn2QjKNDNdxRS
CHi0opFdhsrOoIsPnM7vas/9mrn9Z5zl4LKmZXdy+qnf6/lMFcbWNBBsyEJeH32r6KWaygIeGHgl
UP2Xw5f5HGlxSsGiEHB3QaKgKmt20i8493dyGBDiJEE7jFS4z5kQ6EGgcIrxHZIGVj5bNyZDzfpq
+1o6lR0yO4UfXZ8bXoQ9ehPyNCjgFXeLQahY5lJ7As+u4V6MgMj1199acIaOvipS2ZAO3dUlv44n
pJxAyPsZvRiEqrX0nES4QY+NSP/VUFzYAS5RSXZXR2IbOnMxmo3loztE6JARUVDi/YAVg3kjCqqd
up5FA6L2fw+1Ko8VYzbTJWMbJcoVC4aNfjBb9Luuz91WoZquLaICCm7DO62GcTCDbtFjg8RTzNj7
UobbS0OHwC09/dwOKbERE8mzHiJd6qLxhdcEpeq4B/GJrWCEHRbE3RvPtIFIUV0YD2QMhE7upZfL
OZqatp7UWcPz2gC2QBNGoqJMYzb10bTz5u84mC2ktYvlaSyrUvmtQX0eO/Nw/Um2VjI1Oooz9Pkl
QNjLB0kEqntaCcPJKNCTwRoeW0cRLEqqJz5rgqzo+njbX0M12ShUEi7WfdhKyEDWE/ymSn9nCeyV
ZTH9GWojFsRIfHBxXIqnSll54gBmH50M6trYRN4xntr0S9SM0S/ToFQyZkla36r9s34eOcNcbEq2
cpRUqL7kdfIkelydI1INTs5U3ohkmxMOwBNshQ5hdx1HEcjDTqdsWfRLjypcgBV3m9WoI7ROeZSR
02c31tpW7KDyxp2JeizBc7X8tXkoKwShha9jrXWfZ8WIHSraUU5c3zqbn4uN6x1t0nIhbzNdSAur
QwITnHDEoAeMIzX4gw7xaR9h/niIMljoQxG2vl3SIcDGxfPRUDP3WZ8bSMwH2rHB9w5pnjE8mCke
5bKrqjNCrfmja8HFdPFuOWIEqPkj3YbdgC323RjJeWeGI6JMVlaeaolsQDEJ9xhpTv02g9V5jOLC
BJnj3CpsbuSoqGDDolLYetCs6iO/uDcsFsq0PbYt2Ozgs4GvieebUWSf0CvFfTnrKPKn0Xxu+qW7
Ec22lg+dLY4eF6gnt8HLkWFOeW5jof7Xu057Qi6sfRfamhJGTAIuCrr+L7YHpRaMwdQWMdarB5V+
Jzatmu3ROvPejCfkTUt8E2QVGJiVCPvuenzYmtmX463ikaj0RUZArGFA9UjwDY1AUy96pHLbnZHj
Tt/0DRIlJe7Yb64PvJXfIMovKNypi4dYXc8imdA91cG/AE9Of7qycO/RpGv27jIjz4k1BVoiMaLS
tRMexwQRjOvDb3XnLRIboKCOpI6w7kMnRsKKmrEeXywzubOH4ruY6vkAnrE9UQRHD9Rxx10wI3Vd
YoV0dDv6KrCo9cfWtLGwQL/yaawr8UYPuZgP0jE+3njCrTMLqLj6paA7a8Ko0Wq1gcCwahzhQo1O
emYdytz8HuMNchybakF1vXZ/z8LUPgqNaq7t2NlbPYiaG2fW1qeiKsaVw9EVrXyVDcm0M7pJaVRa
BvdTxDrTfa6l1tldgvDe7m371A/W16XT9WM8T3RGr0/EVkB9OfxqpeSRbGbcoGmzTa31OeA6flgK
SlJoo+mfrw/13LRfB1RSbiXbAO/sH9O8F4EmHhLdk1EJ6iwNTX80Z5w2Rh1mtSXLcw8/5UPomu0j
WqQK9p3Mp1AvonPlLul+KgL5gez8e24mHz2uaPcy1ST8h8l6sMaoeaSxhadLZgOFT+wAdTqBE/mY
do9RvxhfEYB3/UUfun1SKjMJmZanyRuqE2rWxWNA0/eIIIJ7xLdBPErShXvZm/Wxz8z+gJTTeCNv
2MJpMH9Q+OlrGlAHVh+dabAKowcHySnQv48iiLxebDgAjMNgL11LPA5V79yb+Vw/kTpUR4T7xocl
7ux9LPCNKB1s1emVYW5dO47fI1P2pR5t823YV8VJ2ElhIGc+/1hS2zzIwbnZGtmKbC9fYLVstKbR
8pR385ek96DbRq5PH3fAiEqp6GWG9q6kwnaOsGndd63Z3eWTFRxHqzPvsLiuvwUY5ezaHCdgXQ69
8hBx9uPYZG+GOC1uROGtJe6C5qfET0eRWHF5ytBgHg0zR2+7C5jnOY9wl9bt9ETJqLlxwGwU/SzK
+B7scJBQKG9dDoWBx+D2A/3LOU8xegVvtNOSPn9TUcTfOVNfYDGk9U/X99Xm+0G1UsAV8pT1lQDt
hNyweppC0sn6oxhk/mUcnW8G0LkbF/jtkWD4EtklHdBVom/kDtcojZGaBjlpdMfuwWGb71JH3MoM
tkby6E+gPK5g92vIPVTcGsIwB8jYZdXZzAtUIwcjOJjOqN3YjJtDcU6ihgORgFvD5TdbaupngAr5
ZlYJFNGus6PTkgixpusb6fLG8lBEIe6+tF0ciISXQ+WzpOwY0AFp2rA7Y2YZnqRRNnsgyZDAsQrf
z9rNztrG+0HAwsyEsha0RWP10TyrDd2i8kzfHl3vUIVWBg5OTjh0e7dqrVuVQKjE+Ktyu0epZH21
b1E98YKZJsrgNcVptoGaxuB3DjouUU9ajGTaBDH9qGkNhk9RgfiVq0QTXFwnaMCSAtr56ANNHtE1
QCiH95FH3ADdR8CT7vuGpjgtdVH+qMyOIgXOZCdaRiFyY9Wf1/fUFmYcSIlOk4yBwaGsPpWBL+M/
aBeoT+VdDMtiV2lt+NhkeJsMQUWOjMXYzmkRpMbyGseDSU8fU5KK/TzCvdPHpPNxshNPAg7awXFd
JKwyvCCuP+fGx7UpawNx5pLC3VvF6RdHKg4CyaiXLN6+jLT7KEKw06Juc5dGqK1dH0qtk9XpfTHU
akao3BmKXQz8ATfUg+Uom7RID26EmK2KKBVrS4kXMBxf4PKNshEjuo4iLdgT5DRDJx3Qv+/fmbRo
TnDEccVqIv2R/Db54BWiOoNSzm9s061J5SLEp4duZxKELh9B72fPs2d0GaamiZnZOEGGv/tbG5v2
dH1Ot0dix9CyUSoNqwuQ0QkQPQpTFZVh+REF4/HU9BHlc4F5y/NQvyRk9v+aTqe6EP7fZTpP2F4X
SpTspT6n+pF/tMeoc/2mOi8wJsmnwFSpMux/yXM65m+kApS86Qg51NJUV+i/5Dld8RvR0tEVcJcW
IXXa/6hzoj4GY8+gVAqN61nu8xfEOS/zfhWLIRBztHGUcnJTtLlcZKXdzfRfk/GpnvoaMmDvTugK
Wh0OOJVvtqEg6s15jGQGzmijG5xHzNTqL4E75NWN2+LzEfA/W1s9Cw0islElmUlZeo2DIMomLWoR
xhPpsG0mCOjqUXePQP+oKaO7yn6Cv96SPI1dQk3nFM7Y7vyOe5+Lprobgxzo8rQ8a66HebU3xMJ9
32pFvJxffF4Swhm68kuB0VdTRj8VkK5JX8sVSiLucsqGSXeCSYrsSTP1DGsgrweHhX+cGH+nzxbP
tHFjlNDHxoRvPhh21ADVotf6+68/BldHvhyQPSZs9eXEXJco4GTZUx6i9P9XI4YhOpoiT9KdgPru
HHsoVTbWwEVYIa2kD1l3H3ZT6f51/TlWoRJ2LMUaKifwacBj8iyr+QiSLqEmOXooe3KMoqtZdmm3
s7s+9/SHKg4X81MXpyPKJvWsgRorohRJUJPr0RQU+vxrkfv5ccig6CFQm8Y6bc0TnjwZBmMinPsq
N53ifR+KaEYDXRmEYpvqtYV1DBeufqomTXNg8uVgaS291xTzjvdli/j2jcxfTcDLdU22w1dSTR7E
D1SP63LBZGKOxykQzrmHjV7OfhnWTXhKuhAS8a4N8eyadnqWza2JlKTMk5+yazTUyK9/p+dawsVj
UBwlieBiQJKpOEKXj9EJbWmAWi/nYPaiIvjTaUQbK22O1pM1dhVaXKGUqdeYaL1x+gQ++T6yvCqy
UNF2KvSs0n6sk5+6NUl9X8xlksz7UdNKSo64DeInfzAnbZ4fws7R7G/RNLntoaH+RUVx6Jw6/Zbj
Oq3e0dPK9Bv9N37v+irsXP/6m65XJEQH5GupPFPoJx9BqOryTTWZgNuNx+AYQMeBOefkwErLs5Bt
ylPmrVFo2X4J60H9WTZkAq/1uqsz5wg2yCu0vdk0SsDr+mOtlgHdb2jxlHjg6RPiOBMun6qSIp7h
9wzHvEuAUGomJIl7zVjCDFpsaL+ZInbvzgojzT3hMFaEt3bG5TEveQDVH0C0izoP1Iw1CgCrzxFX
IaTGDapO3dPkLpS7cvTCv1vmqGdPCP+33Tsc9PjPmG91X6IwrXDzKDJE8Dpw4ONjyJWkOpEDZnPi
Z/q0fF3aDLOo6zOl7jovVioYP1Q1lSYmG5iqob7K8RxcVUDbz8h3VZrtHhEmNyMwE1HbPuFomSGS
XA3TjU36atHQBFUFds6dZ1XFNUKjg9alOWPUH/ty0d038Mdj+3OQUN95a0XtiN+H0ZfhR27WVn3n
NEWQPdWNtNpdZ+bkozcWy0pGimBqE04h3wJKolsCcONytQRmMqajyNrjAvn8rVv2g3HojRjfKKhu
eM+FUzS8R+y5QWQtqg3AkEn/Pk+aljaL6yxfIW8G9g9PS+wns9Uz7UBCTlHPtFMB5nesBA4pXGyK
vQjjTvu1s0k9PKQoF+g8+GkqwOoG+uI+YOADNnpl2xzToHeH9+k4JU6Al/kkTnKZOvPLMtvL9Hao
lrj8OQ5NiQlC6sof15fRqsH9PIfsfiWsyJdVlfbLxwD2pGs1+5xGFzJLUyqM9/2IoNo+CYc6xHs+
hDx4yADcV49Z3CXhA36DITzcKUC4OK+1wPqJYlc7lrci1HorMkE0CKnN0D4FB7ZmhkYe/scg4Ktj
ZFJ4uq9aSiX7MKuTnttmVOU+vnezOGU1jpv7NIj62u+khAaTJVbmfLKsMpjwaAzn6mNWZql8S/lF
pm9Z2Xl74xry/CyXu9ElYGGOQLpJ3XR9oEL8xuupc/tj1Tr55w6zoOiAedjQgBpvq/Q+Nwzs18hW
cQ/DVAdDN3s2cGis4J7+7swCpaQ8EPkei4gR1ZVWRkdnNPrpEAYGLg1WvRRogCdae+6CxfmGjkg8
3U+IRHwYHb3G5yOmW7wL5WDfx0jCW+VuqCYteQJFE7agU6ew/ujQc8Xko7IYwSlKfspIxNJ9u76g
1HpZzYRLEYNf/MamVBH+xbIOyV+aypXtcTKWOX6vw5VIdlnX1PKd4OPV53iR8aOja/nnfzEw8oK0
NhURat2h6oCAQhIV/bEr8pReo2zrk0SzLzrqeVH39xaygxkJutH9msTQ8xZyYYJQZKW/atFbvXxl
p8D3wUQ0FR10ZBQ/5ri5/+5NTf5jyYvO++rMDjX0bqqQX8g5igH7Bw3kh19+fcWI4+WfrXPX9ZxS
ZKGluSPy47GOr2bdT0a/16SBW1sljXB8X8Ef8/EUC38N7f/8+kgvEMVUKsncrzIJo56q0XWr7mhA
X7CP9RDkwc+WPY0iKy7Y5a5zjbY8AIxpbp1Hqh68Wmxc8CCggMrS6RWuDoAyTftiwrLo6Mge9WI6
UJO6/xjefVP1qI3pWkLdGz4hVgCGE2SndtBQF+KwDNqHUteZnF//ClTuFNISQZxXVbWkxZCliMaW
OFAW8jF1vepH5ubeY21qWvVjaKb/Q9mZ9caNrGn6rwz6ng3uCzA9F2Qu2i1Lllz2DWG7ZDK4BBkM
LkH++n5oac6cUnUfTwOFMmQrM5mxfsu7hFdbbKgb/OvPfR83AaAAzwHWZOe2A4x7NxBbL+1+CLgJ
A7/BamY1Mv40IEvwaemVhXkaHbomGwqXsmkxhVZ1/Ncf/z4t5TKD3U5RhGCSYjM3yV+3AKxAMbhb
r0/1OjbJhK6Xmo8zpMfo4Fc0hcC92DikVG4PoFDFgfWhA1dx3S3jhiUV59CHGbMZ+oy1GnTqrPq3
kg1/P5f24YGbCV2QYtH7J5yGeOqtvOQJBc25Q12H8frHZhzrMsHvRf9hLbUnDjgq/o4I8l+NDam6
A1mC84EKxrvUxm8BV6B7B3XdW9SnqRjxC63YTMj0O20ImtaX5nOdjB5E82qnUSGAdRM6hfvRbsMN
vvzqAIe6Cbq6/OZOeDT+5vL6L6I68CdwuSji+ZTw3wvW9uW8bf6Sq9MotvrH7JWIOgerxJNqdVub
PlbgVl8EE//grU512VCknjPPabfflUjfVQ32VbTnIpGD7AiP8/4WxSl4Riq2HU5FEpYWa7mNgX03
nWtdSrdz6AgtAawe+oZ66a8KN0c80Ac/9fCb1Uwh6t2xQkSJXC156L5a3h8rCQpMiIVbdBVDLEoO
qp687VjNkCrTJWnn+BDpfP7eqaWNUgvXpS+yJg46rU0jb2sTbdWZNS+fltaJpt8deXsG9NcjL4nQ
UqLmSiEa8t27nV527aTwgAathTgWEiAzmqCWDSxB2bt77hK0T9NYySeri9f+EFjj4MJ5DuTZ6Zb2
ZRAKK/DfDNffDh8SJjpAtIrhelGOe/dIxgbpY2aGK160ByQAY62nPNG4N6OJhCPwZmL/PDWh+B4v
jbmFL9hCYwlt0nfZduDOGzUyfDOHs8o6EwkyPFkhgFDj7YkFWGufpslN8t89999uDzzmw+jXTMOT
JZ3666GF6CLK0BYSEv4SQhs/RC0V7acJ3lQJu1Ov0cNoTG/+HL1C1t+GpYrLe+rYZvgS1M5opW4L
KPit+PvfWgG8Q95ynSIXSLEThcy9vge1+K9P5WNraXlhK074MnbYcxndTOTZlqti8cHNmzi8miZt
WdzuK3Hhc9Nt0fywLVMeBniAd1s1nozvy+7xX0+zu59Tf1l5FFS5aRHvY7aBoL47x2RYbnPk2/kx
sOSA0ahHRkfl0yuAMtYpnPzAv+jctYQPNkfAH75JWJhUD9D5CDVCvQF/Vdk9FY2qtuEEFrMJLnpn
DMabXiyLf7XSyRyCNLcQ+rnwE13Zf4ZhDLYkVTo2VvubS+tvN8LOVgYPiBgMPBp2018Het3AUujC
To4IQMTmhGGi3V1bo8yHYx0vg8BqM0eMEVjx1snfCPWhhPXX0cQoCKE3zltsM1h63N5//XT064zH
YVKd114ZXCZNrTcGK1kswx8I1BSdlRkroUP1VXizH82XNdcBNtDrVskPIRiC8cvyq2ZUeZqaU+nP
C+vEmcq9SEYXrjNxZtmmsKsLux8LM50RSMeZ+QKgW7s9G2m66qcX9VbzqbC7LfhSKe7jPKVKGj7i
3oxfAQ9gqzXOnJZULH9stznPxwyJJrk9eyufAAmtbnymRm9VkifHtuoGm81dj7wtnq1DZY2ZAPDB
ryxtZ6v+ZDeTapKzPVU1L1/XAaI8oMR6/+g8ADgRo8quch0f2ggLDvwCyaum5CiSZl86ZSupT/Vl
vNfEkMPCExXxl0JrcS4qC6WklAq+DM1DO0fhYg49HI7169RiEvvZ6YrVkVd+SHGJQ3yW/Hw0dqhy
75zP2GzhsgMJrIXP3Egfy7cSPccmaxXgb5LL0qp1lQZ1zsgdpjnZ/62vQx3eDYEo978jvXOCi7ht
E71d1v64AdqKGGzTfLDaMMQkHNfhwrUxExrRlL7sQz/PK5VaqIgF+/wIMrvrxXLZYfe2MxM93709
LahJWgKnbTMRNbgK96sAN2TybnzvtykU23O+UmqJAI6VjhWklQw0uzMHY8pXZhk1+F3ZRlNjDGAF
Y4ebBy6p6amYKqeYrpxuQuWcdNVLGHrjVTZjblt+xcCWrtkmMv4Bj8pftEsgLFuh2eF12GMpVFQV
89S/7f1uKZn0WrfI6h1yCcgYYfXXn7oVaEBwgUhIy7cPXZV0zy7qs8FDrL1me557OYx3SZgXP0Na
A/oJncWl/yZmaZsb1JCwv0hJJSdkU5Sz7VajYklK5nKqrf1DYa9wTUGRhMDiq0BZH51V7BVMIG37
bA1QOGrgFtIOnkKXwuupF+u8HCaUOabnEElaHrl5fdbSp377LepyidP6UNWEHB97d7Hq5DxatqMx
qp22rkerEaVqdsUI754l7I8FhaM0jgsV3iXJJhLv0l3WvWJaLwUkzyvbl8nY3LpdkntpLoJBr2nb
Nk0HL9oJO5HOebTo+zmo5lAehbBHvDULiNzmRs3WiEMulb9NVQeVBNZ8LobA41Qod9h3kGFoEAWf
lrUdMLUcHKT3xNhxAuH0OdYGe2p367yvW2ftj1yxlwh6TRdu9ZZV/by0E9J5Hd/xFCnRsbVssq/5
AVZvwRkvA1Vvzz1y44z1sjXV9gy8e/81X7F4qNQAD3P6+9gRG0uwAbvDXzo0TnvviLxkHVp3TYQ1
7cPW5/sVIiTiOBdVXowstiiAXyPOQT7vf9SzkQynxsO7+vm6yzxgmbzIJ3lm37pbUs2obniLYyUp
xca+/jahCcpzBqVY2SscMfukCx/GLMdaN7BWq6Hyqj8cKx/URbL5/vx15ujzBpTcgEFdVL4R+YOc
3d2XoebGW9KmB5D7YhtcTlhHRbHvCxP0nJ0FjQREe0Q9hrOb9e2833ZLEVtxNlXUED8m+BOJ596d
7PrsKIrGcYqDj4MrhO91a/XICTgnD87qbfxLVKPlhVMX4W53kytyIJW9zROiA7RjUn7b5mhvzcyF
//qFRYnFAV5bwlmS22kdFf2/xu+nH9FoiunzUBcCNdjAW2gMwg6Vxk5j1YHaOzpLP/VHv2AN/dkN
jrJunWGQtTzRNoyHj6NOwCaEvQlLOy2tCQEXPW3WdT1OxVwe4qby2ou5oG12N1B2pZeV5/VYHYfG
shZsu3uRF8+Yy7s8cF61FGrftoSXB0zUW0+D8ZMuzmfSLcyT2KIO+7MN4E1XH9x12PfRMk7beq0S
NfJD3hV7z2cqov2qjOfYWa/HCKryN8Ca+zJEZ1MFl0WtAyh8uM+0ycOofM1Lab0Y5pQq/d7XWJYc
A9K0DUZQ8RmegxXO5OOwjSGlZHRubrxpFuKGBStxxYBM5qSO01C50SyTOL6KoGqwof2lousLZF/s
Z1yvR5drzuMusqyDBM3TUEV9vdgILgIzn8ve04DR8SB2yvsGJsbyfdv0fl+/xUq+k+/H9dtdXjdV
ToAprWXfR+W6erw/e3/vEL1dv9UOR+BJXq80FyAGW3Nw/D1ceg28gjHc76sZPwxeFo3hfoi3U7fv
CXtz9ru4UmK/VOWi9/tTgr1jupoxr/ah8qN967/deuBXMB7K6O/mwv2/vbrQKvdzMwpxcMZOFhpP
lNmM+obCzWuTCPD/r3cesWuGEN2ZfT0Uwbo3nmSMypeVVY1NEDO2S8FbBRI9disbwooti4FtqYuH
1c63ZniqrFxZYbbYdadOOCXXPaezrxd2pYqtgtPWf41L6Y+jyUjRY0nketDswdi7qnJ+xqRvVAMH
hLH8jhdEtAy4Q+wxoOmV2bneYwrn9eqro3ZfN8Q1+9YT0g8tc5xB2e8n0OsnRDUgV/TaV4oO9rEV
zX6BBmh41fY58UxfkBmGYH5GAokgVONT7Q5W3zwP4EcYhiQXll19Ld18H3W1RQPHZTaZJu9a8nBg
4INzN7VuPHA2zuO+zL3O2a9lLfFK7k+dJ1t+ZZ1rh0m3a6yDkCJA/4aB7FnS/kVvz97m3LuqaTFt
x5nKG5wPhQxqhqITcwD8PJ0Xi3eXKfBlYj8B43r+NVKyjPbPL0Fw5V+FFWrVPL+FBY6oxfi91yuk
vNXyPDYjxjrjXqhuSEkzvx33Y1iUkdgfuvf3mNDbERIjwky+Rw9VVCXXvpi6kUEe17BmOt5iD+EO
2ElliAXtX7ItEyLix2VQ4fwwxNhteFczotM5PJ5mf0OgWxNfJ5imjk0EmsAyhFZpooGp01HnwOh8
H96Gl+yrIrDl3rwUytsf7e0topZgt7sc+rHj0QJPA4fN1lK3bBE8uTrexukE6ro7e1YN8y0OIPt6
lrrbp64A7LyvildASF+2IY/ltR5xgCfmXx8HGoK3rCl90C4JVCern/CrBsCTRPhQ6vcVsn/NqhlG
BHOXaqrd66YptIBwbYvabo+WZ0XFHXE/jurRbA3yj6TMY/USJXxeNjnS9sdzEule/uH3jU1fX1VI
gO9WyO3QzxeOwdceK5Em0C0bh8jzUNHqqT+DEFOwZuGSbmBcSkWZs8O1VCfTfVdv2/pZyc5D5Xsa
yg3XPTnULmHYrJgZ77Yc4Z3otE6CTtTp1iGxMh1Z0HHZPJlidfmj3YZWhRle581kgFDmJkpSNc2t
OSpDkylJgXY2WG7UDQvqnvcNKF2UAP/ln2Is5xH1/tLdcpUyNnXk3CAy1FX9Qwwox0YG0m7mYPzg
JwgOTecesyeHww7Njo+OQ8FqvKgTvX8+NIXYVEdlYQ0bZn7j9P4Fuux1i+0uZNb2Q69nYccXRqHf
tV3F0TpKj378VmLkvOmhFnmmfJwMnBO9QaxAw15WXXVhdGfzbKWSIBNEmpjNofvTeqW0BrQ75b5Q
Fpb3fuKBbJ8f8teo+e3I7oWbAIshtrEaTuIw3M942jmJgzN8XK3VN637oMRCO0cowDmOpEPtY9Wi
XVRyODdFgKcczMLPlVvHzOyCOGc4plOyObgdjE6zhGlgRXbTIuzZB72dxZFYxvhzvDmsm1Dkg3Zp
rDsiuHWDaQ9X227Y0zbv9ZKrDPdMk7nVuvIVvNdfkXbhY5+q280amwOt2D0pIwHRHBmvuWkwyP29
fETO1utBBuzeCrLUZu7z3Pj6xKJNuNJZKAST26/0pEqqX/dCw2uup97b73pvpSziYfq+Z7quX+y3
N4zKeQKNv7p5Z04UfvNK3L0dF4AwJDfC1Pf7qU/glw+OyTq6mBAQdAvMXTyQJ+azk4a1jxZDVjti
z1eGaN6P9lVbe4xZxe1+AUdxwU7lvIo42eHru/n4FYEjlGjgldW/YtIc/L9K3/ASdtiRZqEdvx94
8TJF3Bl6tvmGCC7MjKkr+x0sUrVWL+dTPfnVUF+ESDmu8TkBVWaOCHRK9dEbPeUy1xPDxqnBqgns
vHa5V53e7PST12tchpXhjFyD8Ne4vKYxltaFo0BJh1qCYo5nLIl9a+Rks7eEVZZtZbLxKq8DxHUB
AXY/RQVxKwnSa+A8Fgklm8HydkCORLOBX2hfj7yxhDMA3PP1cs17SzAhdWxZjUhl0VJRSbs83ljD
/WvkI8Z8P/O81d5DBTcu9kN1fA3Xi7zd08GObs2eUKy4bdOv9/ZSg2PMftPFk5i4IGLt7IGWrZDN
6o6NsJLyeunXfHW/rlZilu0cMMBmObBC4uTR9tWILoxEbqJ4QRdgzB+TeVX1xSZKK9+yubJmD3Fw
1k/rp36p/DUrKFE4A/6FcR2/UCawP6kuV+ZruSCzZQ5lwTSe/XYWQN3nIl+f+7xuF0QXN287F/3o
bZ+Yk01ZZ90lgRFXK4VmhUBA3W31s8GCwf7i5q0jj+4MjcaiuJwsOMEUzqQHpJOWeuoeRKu23TK6
8UR8Qd3bElxk27rWxxEWzTcnb4x7aclRVd+rEbHsCsud6Cw9kyh5hTzOHF5u42zNjy0dufzDXIh9
X2pZVAy6UQR4P/NtrgrshnUscaUHshKSs6DcEFysHSfWeNBtbyMnxTXp5+J2T82QO3PMKCU1MkaO
4BG3IX3y6Dc6zU1QKr19f8u43qJswoA96nktErzmK5aX7xeuP5VklUXSE8BH2GNYEu3ICQAdtE0Z
sSj1a6Je8H27w+v6N68xFET0fVeZdaPcuFA9YnkIwJf1t9eUu863PdR8i3PftgRM8j2sVjbu3PPZ
8kZlf6Fs0H9X8yoiOiz+Pu+nzUOMDsGLaGp7F05Svswc2m7MCjuU4/wWjuyhtajUflroehuqm5ES
WfWhc+NyQoXUsrv2KoJEXIeHtTD7kUFNd8+DLBIEPj7xe8Pmr7sWUZOUWgapZK9qRxGCTk5SA47M
meEO9bQea9JDLSan+Mm51HB0bf3qJMdaGWFERla2NJ/YUmG5+4qsg73ALgcpcpn7+AjdMYH9clfU
XYxEn7C9DZu3ERcU+wj60ugXLIcn/UIsMVWof8DjesabyGYZ6mEdq+9jZSE4lY4R2J6a+yIc/Cmb
NnvPp8S67LgneOJy/Yrf2l7+MvgYhC8VEBJRnXPdzvyev9r7dNmF2c/vDhlgh1X+q3gU0cvvBqBT
IByxw7b6fTikMjYH6UDEQGykRMAPs46H8A5jnP0mMI6LCc7p7Qxjx8WUJ0o9e0Q4wlFOjYBvkCdV
6gTohLT3ilYkExa+3kOT7bU8TvMazg+2t2cbGHvux1fibMSigeWyKRDm0a2P2+fbJb0XnRj2Do0z
yppOQBkkXNwpHM5rYANdpGga9+6NDLp98Qlld8w38vwzE+1qby9oqLDXmg+js9cpVEO8eaoOYWBy
FqZ5Aw9SBG4Sah4tDjmHDqmdJEndKanhMKyvNYAWbRb/Attlkmhkutk/uUS6IcwSZ8QgOB7n2f68
9YKKO0DLPryLRO8ybEgwFsunwnem+dPbnWrL/lfxdAHouR7zKO/X77lfKGc6eoC59kFD2JKxXuiL
8LUJufdhyktjcTJbNrsc0bdi1X3GFbjfmoPjriO3pudTDM4iy20ZDFsMjsamvjbNJI8mQd5c8wIU
AZfrtzIAzdg90qAAUXM4DG+1POqwRA7jGO2HyFuyiDi9JqVoYZ9swErkEht8NtVsWMDjvIbrOVLe
HBMmrytS19mgg2WvDhWaitiFcPuFeQHLH6IETGk0RqGxRvmIPyRiXpC+HKMg/LGGypapGwBw8BUK
K9wD/FZI5l103v6DVcqAFEBEYm5HlaHC8ev+rOfIu2Hcu/6uGan3vWyiKWxiL8dsd37pLnOVwQ1b
jPv5V3vmf0Qa+NS1/Pe/99f8oPJIoliOv3Dv/++n80t396190f/yl/5bF/W/vLP+P7/eBIfrw7fx
219+OMpRjOvH6WVYH1701Lw+xdtv/v/+4/96+fUun9b+5T/+7Uc3yXF/t0J08p9ZBAhx/1Mfa3+S
t9ftX/M//u32xYgf3d9e8MY7iMN/j6Dz0kWKXSAboCf+wTuAPPDvXhT4Mdg8PPqonP+Dd+BBSXCg
G+wYJ8AWBD7/4B04/r9jZAAmEUQdykT0sv8nrufvGquoqgKpwSwOJAmIhb+5HdOIcQRQcHVbLkSF
B0V3zflQ+6p2f1gDflZpg1KGTwnMDaxT3gyET/80Vvevzb1/hvG/b0ZCrQB5t6vvwLaDo/6+2ywW
0ZT0cuabTiuyVHcewuTRLwgrLleMnvsrs4IJuc+HwWgrrSoD0bBpvRHL0MIZ9qJlqAG2/dYn5F2H
3o7o2aGo8ou4+V88l2t7wcjd5Ny4sA71Ie4wNM0GES9zVldYDqakE9wZ2njkGHVrEkqWXrsK8F/w
sO5xhkV+xfdRbLgKOj05v2ktvhNQpEEKEmzHEEN+gPLFYvlrdw9hVd/tPSCTgs7MdLA7m+qI11vx
vWXstv9pEEger50auPVpdsFhp8aPZPydc2ca8AIKhoekduP5unDHdsOdcE4E3sWzCO5/M8Pvurqo
+0C6Qc1yl6DHgPa9IaHTEaBaxnWuN9s05nLmwNsVH2OKd4UChnosw1a+dF05fawxHgG6sigdXCjf
jOI3TdEdJ/BPDWbgFmDv4YqgLcDC+xtpRIoyN03oLNduHsH/Vg6GqrfLsnlButVT1X8RVM/K4jdz
9Q50sn/qDmbGjZo+LCTWd41YSY09BG0wggdzgvkwbQM+8WRStk2yswXq0xYMlY1ytS/MuQMQg86Z
VRF1/GYigvfkA0BCdNgdVHrpCwOneg/F1aI3OeZFM6mDtXbHwtLrTxKKdb7wChShMITIO5mB29+y
IanCY9XM/nXbRHlwzHu1fvAi/Arm2k8u135tDpHyQ+6sLr7OaT0cF1cu2QDdBVreOF81fut9Vkm4
XCjbCh+WJBSZGaRz9KbxzgR5+bi3oXo/bZIcLMwJLShR+1e2BTbZepmbRmeaoOhnMubD937S86mw
nOay9LbgbpDt9xa41Tmw6/GWilOc9YE9ZGRazgXqnS3+vsqNrwdgFOd4S+JP1u5AIbpEgtft/NT0
cHNsML43g+kUdl02MgeVRHiysFwJKFs8IW43PJSRW6frjPJ1NwXVVUhD9yzz9mnp6+3jvLjmGGJG
epjJgs5josOLQnflt34af0YjmPEUAVuVJUu9pflibYeWFtU5SYyfUYabSZUCOnSy9Ps7cgU/dUAT
lmnfOxcj9b90Cez+OXcW0vnQ1HE60Lz8NtSTe87XIDrJIO8+FSAXjpudywMHrAP+hR5puip8olZ6
z7d+UN9rxHM+BvFIAyIcnY8x1J+HubPnnzScTBZXiBlfwZaP03oNFvnRQwI5jXgS2DjFausskCEl
oAkY09cgJ7bMwMKrG7dbgyvTj1sWlPl4Rm4ogbLbUzGS3lVXhlQYfEVlo1MwWEp+TU56VMeQ/rR1
Ted1u6noiXzK47r8Us2yyQ+I0lUfamq0j06cex9gs8zPre8gvFvO1N5J4q5V6INXETH+HWviO0Oq
4PKf6b+WR0LxsUsHzKPCA0l49aM2wbWLkroOD/jvFRUdR0tVQfuosORu9J2BQjNddfn6g1rH7lej
HfzKVk3ei3v6nPjRH5SsBQY5GAFelOBhinQU0XjR2QM9Zbv5E6q4gySFXs6Vp+q0DJv5TkXIgPdL
dbKjmvzJVjTNzFgwqYF8Wv1NoO3LDM3+Fp0aVxDD0606VVOEtYaLsOCwrNutT72AEgMaCqDY8jal
LvdIkfymcmkmrVH3Z0jNIF364tLp1/aRmtNnhGqpjsZAc2AULenqGPuLI+IzCgBeNiIFcbMWk535
YvoAf3k5A9Q0R6+pqSsWBq0GtwZDaeUrqw4aGZVHYmhCyW2vsiVn161AdbR9Bzxp1Y/hlrd3AkOI
e5pw601VeOo4wF28tvoQ2JCOZnrk2zKgbzQiwYNmnTvPxTGI2nxIIxyY5iwvS/PiUZQMUH2pE7oB
prl1EFyur+NyaZo/yjpvrC9ixliDN4kXxJHWJKrK2z6hHvqnk1fOT8XMQWOQ3vAgV0p/h0WqcbyL
4bWFnxP6HPkzUHEXszuxiUpczdC8kcDp5hlsk7vq8BH0lv3nENO24EKfhu1+9uMCkSMRY5dDo81p
Tq9Xq7TCSTZpSP7jX5rS56n0WnlHQ5/IFhioLL7IYj0P4rSXpnHQrkruZT3RZzklVeeWl4tu8jjr
MGnyL2fP2kXiV1Hflk4BqAJx8Sm+KaSNC7U2UtRXSC8DBMk6QCzDDWQTf76LOIl9/6g6XLqArQyc
K89TWRsyh9yNbHTfKcdmXtMW+uhzjuIwE3WLfxP0TVDfgoVQ271PC2I6uBb+RC/byv64bfva/+YO
XP1X/aq3J5mwxIqsIlsK78KwIIKgV58HfxjlMDY65uzItAWTcXNxly5Ax4TUPdJ+g1nWtSmVk2bL
T54zUk5sW1Wgq1pCkrnHkSIOP7Vh3DVHx0uWZMpYnXNAUQofxZSJzWlTK9Ji+bIbPgGMRLu3u3Zh
yJWXNhotRYUgTiwWuqg2M1QeIymSYUD5PZS34bi43klq5T0AfGK+b5QtVz/MLFgBVXvrNNjQwi6Z
UE+OMrWYmbOLU55K9eotNpM7SSVPu3aIxFqimzV7f449HJxiiop0Iuq6B2xYUnUkj6vt6E/gVXHZ
pqg2RQjwm3lcrWNU6Tk6BwXaEZ0oi6g6+LNfT2fEIJY4tbwy7m7wFamLq8REvv+cGLBgL61cmBYr
tvtZH5qyrLgtF/5nziQQVayORTeK6sbFWnr6Oi6LBLeqOruhOL7Oeee/+K29Z5LelgcI3MIQsCnp
ON7Qf6SCZG+XHJK+fqASGjv4UxN4XXRlX4infnTBF2GGtjFSpaM8wKbDKjmy8qkFqqAgCiPYp9HC
8KN0ISz2ZdqsJWVyEEMY6wIoQMWFan7uq248dHrdywEgAabqk6WS8nNUVM7RErlJmzhRuI7qWl0W
Q5PrbFK5T90lMF8Dyn9PzjonV70s6b4KpwcD4ITPBFafFXzjS76ePC2SKDZNPJoNMG6uQTctzUlN
9pqnfduN98lkvqmZDmGDwjgyslWMEXOb02ReWWdury9Dk1uPNqCb84a4EGRUf8hCP+r4SGN/xDCp
OiQ6iT6IaKYrI5LwAOAtoF2lnHRAxBP4YBJNR4U6+wlaWnK1q7gc+6TYgAUZDpa4MzXa7fbYPOAS
1KA1TLsLPwjapQBqquaqjOPGSye6c7dRgJjtJTAR+9IF+naxO2heeM4M7LiFOSnK5dmB+B2lYVLo
LJGhSu3WD65nM6xXPniRaxc6T8qcIAcrWdXByFiXfRfGUHz74Ltb9M3ZQz4hbcy00UeZ5OUoY/WR
2o9JY0Ail8Mm9FHq6sXf2uFBFYFMNbBiqkP04R3TlQ9dxduh0Bo9Bc3kYG/ux/3NYEvppWvZRx+q
ZcASQXpBwYW3OVkyjM6cBXifPwGuQvEChJDhzgP4vWYe9Qz7OIyL8zPJwY9Vq+89gzqFvNfIrsl0
byk7TWy8wiehxzklOh7UESvn4Lmm/BOcoqRo4y/+ACrsbl7WSqcxhy95Q6ArQkBdlgcZxNJNexkP
BEPuRLtsIzwA9dhM/aPgsr4qCuF+94ouv669xb10TdPN2YxF6tnrEdZJ48BdL+qxWK3D0MHqS6t5
mK5MMcIvH4fuHoQFARXfPgYAQgU97cOo/iRp4xuKsrP7WYC8fRJRZZCX1t3DiHvCZbmnZgd/NfrS
VoZkcRi0OG4gkepMgH8/2WHfh0cAYyOdVr/O/xzRn3gOHKHiLJz60U4n6k4iJUVPZDqA5JSpissu
baZqvOCN4yJVsy2agx4ppRoTjc5pGibkERMvSXvP496aK6jHKN4NYsr8qZ9uVjEMX+dY1I9OQ087
TdS0ffZ2YDWkDzRNIhjb3l0MKA3mhN2qJYOPV1GyZ9tfxfGqn0ZSto8c6Ij1O5TtPgxIgF6ME74r
xsBSPWnq3OJYYJ5ZpRZc34yqbTidknY1t4UXFvqiSsplYXwp09HarANrV4Rrrt21wDa93Mw30JbR
0QzCeZwnnWTgDWSGiGVx0oMJzkNedCedt+JTjUwEoA0aTmII5gz+o/eZoVXBYYU+cnA7gbYWxd0Q
7m+JrFipcfEkb0IpayoOyos8SsBDU853CfHhvRL28hSKaJEcx/nyZDw5XmH8hL7LVLe3vWxvcaAa
fyxqzFHJVfEH2i7jyTZrcAE/ELiRt0QUcUVxhfxtRZWg9mFf19Vws9kVS0y70Oc4LayLHnXUD0G3
Wd9iEhWTNda2/WCzuu3B9kL5pRFr/43a4XL2p/hPVxJg8nWmeDpam+fjUFgsJFciqS58QTrWDrGl
DtThX1RchVfWwr4YpHDOlW628zo7A/mV1Lfu2AxHyJffp7Fe4pOBwgjxcXYewxp1p7ltywuUqfuj
XIOXwFjlwdHtdRFhAaSWPPlo5679aSQHuLKJYjN3SJY76pJ+tsWdiz3cNh4Re4v+CHSu76wKvGBs
jeW582v4zX4fXQY22mutr4Oj0wr70MQUOy1f3SDG4xL9AFJTZtGgH+lKxnXYXHVLzh5R0vkCPMo+
9bRWLkHT2lBbG5HNsb7I89AjGpv7xDt5ARHVxgOdYtHmCL/VPwYvKoEDWXg10ysl0BnXCxnmzWEN
J9JRGrNH1MhGdTaOt/xYF/+p94f6qtZhcRVUXbE3vR/Cxot+kmN1jzN55B39VVsfqQ/X8rjE1vKQ
+wTIh1hP/QeovzK6XVt2Fyj7Ir4uW2MLAaQwDiasYcYA36puDe+FDKxPSOEk8Tmec1FdVBJxtxQ8
ZP6V2AcT0THZaCaF7QMSEO4f66D0uRM9ffi4qEnKHKd+jg0GIjioDId6F8qzaxwitjpp/pO581iO
G2nT9a38cfbogEm4xdkUqgpl6CmREjcIUaLgvc+rnwdSnzNikcOann8z0TaaLSWQSPOZ1+zjUv/a
j0N1N0YTcVQdDDdFVY8HcOohZ7atHQNrBudCnHAfqM6APh5ojHjSCOlMw3msrcbxQNEq13GiPySd
pu+saKaMo2aRRfs2u+zh5G2dprOPNeibdTdU+XeOMpqPkTI9lng0pkDa7GwvF4UOiFx0mEEiKJvM
GaarqbHnC/Y2HoSDcC+mOrKAU6XPpMYJZme2C1i81m8LdFHW2Lj0u6nQrW2ohgRlrJOIAkSd7nOw
X9CKsvg+cavhCp1etdoN9Hw9eG35k6iV6ktV1/WVALbvaVVe77K4Vr5R+uIQl1mxZUXjWI0WtdxS
dJS0bI1A+9mMovOkbWebSogQ+z1TbFq3iS00KxoD3E5qt2R5nIwbUUJf6uIItm1aPkZdk97oadbc
WZaRooZMEypSZrUAdpdeujGxmQowbldVw49YpE3nDXVrlYCvYiB/dlo9STsRK6DbJKgF9zbrD0TK
hmj4G7iMJvdiXEdXiardwIIsD2AV0Jyu9fZoiNq5nAZdXJloLN22g45KlcxtfTdEwRForoANIzPb
I6uJDEBVmuF3sTJOG8hZ3X2UOMV1T6/tm5t1bMBYqj8jChpE9gHp6gjwbE21KrgXaqdelUBU8XYg
JrwohN5tm5hWnEdT1DpUgWqD33dHH3zAflCxqAvBbyEs0Jr5qu00KVak6N1LT7VzySaHdTENpZ+V
Qq6kSKynNlX1b5JaDAy2nnOMeJ8Jc1p72xCybpiAl0y4j1WYAoLOhXsnpFaBQMUTcQ7ybKeNkPO1
Om39sW6SfSgwfAjDaZpXTavNF0qGABRxtGk+qnrd3S74V0oipskj2EdSWvOz0szTNwt7ni01vFxs
JqORZFF29TUPx/nGqWdzWCkK7V8QYZicrikF9qu5S7OnTGZj+xWFB1pVUnOHrVakvFjRlOK7m4fT
C5fl4MFwDC8gKCWA72CUrMxxFve9gJkBOkQtLzJ0ETgx4edVnuGE4zouhzQ+UjIKwovAckCkYeOs
PatjWNk7g8OuxyXcMh9h24yfs9RAYVojeXGVwl0lmtXVF6iyBH33OFnaMNb0b8WgG3XsdZrTVTmK
V3GLfgih4TRezlqkPSaD7q7USjw23LSXapPmL9RKCDkqULPiJu20eioDsBd0MSsPCp6SHIZfOUwT
URm4gsRGLgnQKhM+FZjF+wyBYa4GmzDpWOsxP9Xh5xWXdeo0gF3mgP8yt1FAm45WiqzZYardDBlY
a9W9kjicYU5XD2L4FLqduMywG7Yuq7FRrae+MPT0Uo7jHGwCK8PD2AboXviA+RaIr6wdftWMk5Ti
RzEYiQsXQJp5N+vGRG+hwIqDb8KDkSPENB+FX/1Knzm4g+m7EqH0TIMPxe/gcwNDw9hqlHJbCGqh
k7/EbtvJO1uCahecKVA3PXgMc+NLQCbR0ZGhTI4oSQ/2jaF0OqJ/RgQxg9qAHvEPoUEmINIPnZrD
cMqxzN47c9wnu4Wxd5UBx5c3MjGDGJx9blDSDCTJYz8brY28jt7azoHWuj5d60ZL4o84qKEfgZ0s
qlIGkIkcgd22pDxR1XBFPAeeQH4zSqVSt6UtWqogKbH0vu6zOT+CeVWajeqOtIV7Thqq00MQTo9m
mBSO8DTA9OWmRtlc+I7W6Z1PaEqxIEwnVdvPMWIfHnX9zsWvwJxzrD/wXF8L2xXp5fiLIaTETUUS
NBCh7ysN88at7FUoxCtqzN38ExOCRqKYGUrH+mmbBlg4b7FMsa40LVqaHmXJxBtKw9+BegFkMlU8
zQuqnZLejBWINr7IwB4mx1wzGLuwCW2/cBgn+g2xUNIQIWv1rV5m2rc0onNbr3KytYYc3mimTRyS
GrNzKpd5WmIZ1ZqRQ+iGpbDbmH2wMlzF+lm3ijZgsv0LgJcNzgIyAOG4LBYT3pm16pB3JHjK7YBs
pMIJeBUFhJifWi0IKQ9Ps1OtbDkmB72NbLFtgoRDSms6aSCfJMtyWweVXmwJk+dkg2NXYa6U0JLF
TZIkvGfUlimFRamjpXjI4lD7EiR2h+h/G45mRBxHn8OzWBo7rsDRvZCEuspmaV2Iy0K2ol5x8Uv9
NhItQuZjDAIzCmiQU+Zy3C08+Lzb1qrkrSl2uEet6ScH3chhqZylIR8TzQRAR0FHRLCNDWvMaW8k
RbAeWy2NvLGuiK04+Kb6UAyCXyXswXaI+eiaHMCGSedgBtBk9kQ8uF7A5lj6WuLXZ20MEPL3eta7
uVfDuqr3QWOq9MRTZZAXSptZw6rMq27Yzn3u6BtXDmNxNbZ1m60hMilHFheW530jyj1wRbu5E9hr
Vd/cVgNIP9sIwFLITqoDqaY+H4Xr9DCgGscqdqj+5updBGwA2+RpNOXahZCbXIGfMl3KClpbXE6i
cNegXatgKwn2iWEL13IvSIzqeOWo6ZRDJ4P8hfa7HlPcFW7z+Bta/BvhRJmmc710Qj3/u0hSaK2a
GOrnGXTHTZjziXYg1pr2h4sTekpQWvK5+7DJgTwj9PloZzn7DVwIyZQuw+qHwaf+Ro0oNXadO5Xz
1ppcB0xcXAbGeuZgCDbLDuOIdkjqd4AcWBpdks3Pvzdn12isUUdt3HqnQjGLUuAyiO/sikED2htB
bLKuQAbK9qAnuTluMwJFa9s1VBJpCoFF2qRJmxwBeBcQqAyjK9YRAJ35YM16E14balDWx0QpcHMn
FF1ITW1UJuSVXaw5AwbHI46ReC3b8SZh4WL63Llp74EPTY7D7Nbh3gbl89Nu1TH6aZSmJqk864GV
MHGCyg6OHkiP0RTJ8y+i6dnzsV4vrMsmX/CLYZkhruBJg5e70fWBg6NaTMd8XeahP+oQw9Ytdqu4
0yPrVme+2dnlfCBjp8G3kHLBaibUdtID14CVXpo4AQMrMVWW6ZYGHpV1xaxwB6wSd36ocee40OeU
tiaNiIbz8zduZkoL4u6kGevQS13byg+mTFQ48rjPAAntKrx4HmI7MmvfVUxH0SiUE2lzTufBeJ0h
5Rpfu1MclVsngQqy1bsuNvwpG+hnReYEhdfL2lThHSpExPMVympZdmhzR7HXo+okOwkg2NxpUdYl
e9IN9zOCNmJx26O5t1jcduxX2JbROpdt/awOMWl312L/uNUoiX1paicY1wKlWt37fUcoCbojmykH
WbVBKFO7N2OrDC+ZJLO8LcUcULLg/+geqjnqrKvfJ6Zdwxb9PDSA1FB0wZTdg6SmGxLKojFEvtL2
/J4Y1AHGExHAe05glMB3WBPIZK/zKffVEInEm3uja39A6gu6NboQS3PVyhoL4Vm9/wxP1FncnLL2
a6XZKsoRsyMR9bHLatQ7L5p6i0iZj6wSs4VgKHd4XrMstDkgJlbQnKpu4KlQPMnmblJ8tYgn91qh
8gnEvwx75ynDZCC7FFNqfafMUM8XrdIJvDC4FodPREQmaEQiX3kT6EBCP9lhX7N9p3LYi0Sxhous
CFV5B8iLH1qAQ3rKIKykeB8oTSS+J4U1L0wH4NXd0QAsX79wn2QpF4oKODFbUb+WyhWiKFrlj1Bd
1B2qWEtBWOl13NrXpNDBNHrRAGvwe5A3IXQpVM7KC6cx8zJajilNrhXVKWW0LiddAXqvuTQUxmMB
8K+CAuaUI1j/3MiHjQUhS39q8sEc1wESLGwqmgMuLYLYBUmw0iibEw83dlQM922TDdUtycQM6Q42
tnOBNvUovCTR83xXBXnyNW3QfWCJQgxbatgTXY5dkdeOdkX9Ka83ZHqdcQhpmlJshyopH/6OkUy1
N4i65hASSotcOFcXfXW7YxfnubwK1XT4ocUzJ4BiaQvMC9eDoHpqTB13HqlCWr1cSL3TvVMhkriO
w551VjgFH01N4BrsKV1U1U5RlLDxMnNK+3upEtPs1IysZzdIW3mg0dTuxlGdK08gjJBcBIOJ0p0X
WsM8Ab5Qwhfbpvf5jZxVKb6EyFE9A11L6u8qUEvywHGKLLtbjXU0EQPQs4ww8elyPXyGRjtGX0Z3
qoNv5hywNgLKm+5PGixTvZu7KBj2zZzEa0MqqaSGjaI+EVGBCs8lstKaswkGq1XvZ+pZFe6/TOwO
vUGluyiAkxdXAUAjUKlgrtNHkz4/B30Ky6FcaZh+tNl28cIWtA8Jun5EUWwNDqjrEjBgMde0FLOk
JaNqtShkXvMbA74o29eW7uDPPPIYr3ojTeQtKFOu1RLJ+vY5L/pmBhoTjjGoC7pQ/REdmarcNaCk
tKXJEssL2XS6fgUH2ylWCuKAM+KRI+lZsJJK2c1fINXVMdWRwhwv87orxN2AOaHYQVPibK7J0NPL
xB0teRiGrADRUcFxtSdPSec23sdtULo3SWAL+8qRSCvRaiFisSiKVChPE8oju3AkZ+ixo9OoiTza
phK7G8rAed9u/sZ29qPZUCvMwjyo131H6aWhclpaYbbJwVQo1bWhDB3uzwp4vmgBWxPo9hvJsJhM
fIztOMFxLem7CWLcRr8Aao94IypITN1YQzP5Q5lbxn0nkCx6LBIBhnOKTJp2rkbH/UZmfKEvbuYS
PH/8AOYbZI3LQzjge8BwEc2ewJFyJGaGthhrCOCJrhyASFr9XuTJJFd1VcblGRXFE20DIDVgikwN
6JNLG5zAm8f5QwMMsgYtMnKOIxSulIyprwAb1Csyj2jyP36zExEH9K7EArCCle9Q0nkjGVMH0HlC
oWO/mlAGXVe/8TlaZBnH3AZI+xksipD7GaKn2P3DofmQNqL3zCfCrvzj9VsqmN8aLkHkwVK0ZPId
C0F0naKsdV3Gkhf9fd/WYU9+9vHIp5+T85VLhjfXXbBl+qmiENy6kLp5UR1a0LqqV3c52+I31i2y
aJT9nuN/BC39LyGhr7Cm/y106fso1f+F0FLo6X98lzfQ0vtvKOn96yZ+aZqXf6Ft/a/LuO5fstfw
1F+/x99oU9P6CwynWGSyaGEj4vOfaFN+hAikY4FbZNvofPC/Na6F/ddC3LeRn3ZNlTsaJGRb9l30
f/+PALwKUA7ZSzCqwFERP/8HIte0yV8fEghAcf6rFoMs2DN21Ov1LJSeMgfWrn4kjXZnj/EjY27r
Nr+wY5pzAvrAKpEzxVWtizw7ukNQ4CiLwNk6Q+JHaEZvuDuinZnkuFJrwJFGyq9gbDaicPBej/Oj
yOUBBu4C2rjvy+wJG5GfohIeeKljbykHWAJQCimwr+Ip+YHmyH50xQMdNMBOwdRt9L6E7igfXK1y
veVfkpB2SJtE3O1T+JyjcL2LbTnQMnam1WDYz1JrX/LUVSgyQcKqB0fZpCptX1g5t7zwlSGKp1jV
dyXuuOjYB6QWVHJXEU6OpNqul4EPXANLkZdylnIHRQYyH2E4PW6eIE5+OggDIMxJjTk06y9ZlT+5
Zb4ptODQEfus6Eod5sHeEt1Mm7xLn1WzcX0gseFm0Irq92PFrU7NrKaeORSVVybhZ1e5nirjRkoH
r2WnfBpn6yoKYe+3XfwDvidIfp4EyGa5Lix6jXGnPuQEETeiDkAxCOD60wgJS6dT3NvJD5QwE7o1
z00e5vQWBLSWqr8SpfaYtwpkzPFpsOaHFldt5AysaYX1yvMo7b10kspDq6ZCzTKuvDYAUyvxl4+a
bpMX2Y3iykc5Mk+6yTdCX3Rl9v1t31U3qVq3XjLzPqkrScWBoJLALfokGqC+vjtAjp/rsd7mtvMF
EVKvzHpsdwcLXaW4RwRIqt4kvpINrDASoXFJoLAyyvg5aKeZqldWbcJeVzbuLEj0Sq4X18Z0U87i
1sLLJbHo9ceaAvmvnWiuwEumqmB0W8iHsOBNYzpkAcRIWgCoeWE7mS6YuJke+6qYeAQlHxDagSxA
Gjh7itt3G4LZ9hO0vwmSioFsc9ckHps59mDZlqtCBIekUVHqmIQ/BQjFxILcJBuMlZV3V7NNQdJE
QcnLIFqvIslit2gv2ZW2GQ3NMxJ3v7T1hVY8SYQ46JFb26jWDppI7yiC3dgqXz+qu5scqneYbGmm
nDHSOIHfounqgjVfNNtNbhXz1BvYKtRShL0d+pgEUxwrTX9OrB2SNGQpIjsTIrwRnfs1GopvS0gE
Vv4Udzz0GsWdKAh920HZ1gpdv7F7XymLL6jayyC9Gk0KDpCuWJDtlz/O6f8GrP33q3KoWoAuTRKs
k6OuoNJIWVLHqTdNnw1TLdeWgssc5TiEbDhrfn2IHEhHkF04RX6hAAf8+BFO4pZfT6CpKkf6QiCg
y3Vy2BqmgOutheicDJdCzy/CyNrXdb54Cm7KID0z3fYJYH4ZD/cE7gs0hymUn8p9F4baNgB6Qz8g
Pl11DWCi+aFJr2klRKsGswD6Iu4n4LCuF5njQyKsy6561mskM8CNpB3N3SDeml2B/C+gqFJZ5/2x
ToYHp3S2vZ7ujKq+yt3alz+gAhdeDTfWnmnySM6jojdui9lxSCjsPfHmt2QExxm2xwBkKKfRRnWi
F6ue4Cj22dOUKaDNDO0C9f7G48HRYh66TVJrKOgCy4ui8VttuJ9yhINIJ42GMFMq3jCKH3bdfEmg
NK7wSGz9qteol4oWCDPaCVmIUgQCRA96zfHp6A/p7HyKpPowo3SzihvnCsIBRX4nOhRxvy2rpeWv
mt6v7/6PYqn3A6BXgdS/F279b4ylyBH+a3+Q1UsWy5c/WTrLAv1/JB37L+Dwizgk8HzINkt09Lc5
iOP+pevYM7nLsYVm/3/GTbB3FjFCDA11FJ+WoOr/x02a+Re5GFQH09VcG0PLfxI2McKfnAWyKn4D
DBSAC/F7wUt5vY97nVI+NlItmlDR3sFbLS4aKiHynx0Xv4fRiBhxlIMZ8cvd9o+MapY1huhyxnZJ
UY5lp26pBgfGD2NCRkakZ3gYp7rqv0czUQJlqEXUcTlM/hgt5ZU0FI1b32nsqxBrFuwnxy+xYuPe
iraZ14hqM3HBw+7U1g2qiMgoPmlBjuh8fFnJaD9RwreidIsu2zNcmU9dqzz8sT7eO8Lf5tRMvCM4
vwlcwROcpLTaaAT6hJYHB9pEG1lDUrsCJF9REVgDHrmn8fypBgOBIM5dleq0KxVuNSTebiAnXqj6
tIdmSMPSxFgyqkuAHtM59+xfh/gfhJZf88gaQ3GLsBo18+US+GMeFzUsbP0AgRi2IKSp55XWN9sh
odxAbHtAfeYLNJqVQ5/PkwlYq0h0K6O2/QlxpSbqTU9V+q9RUz+NRXEvw2JXggtfYe12zo75JPb/
/aSkGS4iwjjqWCfGe8ris5PZzGaoi9yv8rlFeCwIVwao+rR07R1ZOAD2pgDwN6rrj7/l8qneTJOl
kk2QFCGKeFIuUHunstKgav2MYxqkD/tI+frxEKfbFANamE7LeobDRuZ8MgTMm1hEWDf4ueoc+7nd
xSaSXKV15po9jWrInxgHJqGBnj5eL87JqoTAkc9JEbV+4zYvYeFUly16wxvUuQs0V+zMhwNAHXPO
wrWMKfIiEHaGR2RxsL2azeUR8MdTOf5US/DH60Vn5oWdZanS+BCBgMHhOrah8zPAPZnnbYeoB5Fn
N86PcRUrq0EJtK9haoIgzgC4q2ZaRR7yrPHLUKEGQGW/dBYU+LSXM1QhONV5tbVMpX2amuASYtBV
Vdv5pYnGgq+lw14mslrTB1hYv3C6h0rz0QS/7iul97GBVtdjaF8PabmdEhl8LstOW2EpcOGqurHj
MVCybYYNfUNzG2hT+El0qvAmcHm08jCohnhxDc3a3ogYRpaZJglO9GBdgJpfjKmSbfDu2HdU4iHt
qyhf2KGHMI3yiCJZulXdsNiEYnoWOR4umgX6K1AVauU7Qx/1jTF07gWUxs3HC++Xf++fi3v5HBg8
UH+zIdix0V5/jjLvHbqwbYPILXLFtH9ThBbGyONouLM5tYoxvusiF3745EzFuqqi3reLRuyj2lBf
+th86HtjvB57AKIlK9sDB2z7bV7OCwJBodsfXraDuQobJAywvg2Vx6nhh1UTQqOHEvAEEGDGYrTf
cYngwwo6YRWqzs+P3/O9DWaSNtHB4431U5vUOVQnE5uThgOkVT5n+GVchrL9BEbh5eOBTs/9X/PJ
1Q2Ajr/EL+faP87UkVIgJnNd41dqlu6KWsJoAVOnzFQaOLVoXXSboc2+JqyDM2Xc997R0g2BrDv0
U7b360+pGujkVV3V+C1yEy8wuy7JGbWvAXC5MyOdZAfLMQKPYSmjcq4ab0YKZGt2mRpUvizsG7Ov
YZ1l4j4kzBBSwOqpfvzjSbUWziweFirw6SXC+vOi0pQhKMZUbXy1i8HN0Z2Frr6KTatbB5V2KVLN
67JzLoXvTCeD0uqzNfIfvubrQRVspLIpHhs/D4107VrJBfbAKHSJ6Vz9/b1j2UIAaDkWTarFxsmx
jAYA1Aak5X3drl7CGW0eG7EY10TJDlmxtTlO+xFSYK22hdfm6fePZ/fdF6VATCRl60h2n4QBVu0M
duOybhoKQrlpXlpAkNt6+ueLxqIavfi4uMjHn3YZXBS2uyAoGr+UGCjpsniImwy7+wrqTKZ9Arvj
/k5myESg6r8XhJ3e3KxTi6SSO5tM2rbM03WDqKWcGqX29c41H+mteAuHI4pdTt85u5vnKVojZl3t
rTHUN47eJF+dttqMnVVuTWuU+2g+2+t4/2O7OpmCqYNTOl1XFhLHThEu1sGBusWKBZUxZ/5Wud9R
4crA8Ez4/Kj9jenqlOcQ+dp+/LXf2bvU5Wmz6L+Se6qyr/aSHRiJ2YxkwuaY3HWgKpGGutCt4mqm
YwiKI1x/PN5738AAWUbEwZn0xvdktpSQGwgYQibdg16Xj2TlZ77ze6+EGRqXF6kWtaGTOwwl6D4L
5FijNRuJreiGwtNBXG5Hbf4CwPfYnzP6fZOBLAvrjxHtk6M2xHwNMvLMiGUVbJJAGa4rVLzWeTF8
a80KYm9jFwgxlQ7Ci6BzTUK53kq/opp2lVnVzoU76wd2+23I9ctwEYBpbGPaJXb88vHsv7e3hWZw
s9OGIgk8CZxnfNLUYuhrP1WSBxt1+9Gor8wkuv33hjlZVGkPVtTqh9pHf1Fdo+KFERI8pgCEzZlT
5J3w0frzhU5O5TJr3FgCYPZj6A3AWzf5oFxnvfXQ5dOZZfXuTv11z1GRwmXu18//vMttVY9Ehk9P
YpQZFVRIG65Fj1u7ah3zUnWyvZJmOzUWpQ8V6+7jKX1v32BWA+9/sY/hz9f7dJzieFQrlliuF3AI
LWd4bvOpOlNqPDfK8vM/XhFW4KRHRGb+DGKfWgGirOdKqe9ERI6KmR9VCDQ6mLPXQ0zw89EENCof
zN/lUI5f0R6809rkxo6Ce7XOsWFwEfT8ePbe/XZ4/zJzjGq+8Z8rrB5R8Mqu/AATFV8ppnAj5zsE
kOR+sjn84Ed4qtVqwAAyYx9o4tOZBzhxb1hiJCo+HG0IrdB/PS1XJ9McTPqU8/0q7amss0cFoCPK
86OnhfnnqU6/iir+2elZsekQvF/lkLY/fgT3nc1PruwKwAc8BhISr2e+jFleaVVUfmk2gS+b7AWY
+N1QTPaqQWxxNSDZi5pYdluPjXHIsaXyuwFFjVjAlSJPXVNMSW/bOYh8DeW2sAXjULZDtgUQiF6q
BSNxStN9hi5dU9Djakp5BYAn3CLuBm4nao8YOz1guIUcJ3T6aXJTv+sQmarxf/ZttNY8zRjUdTcq
+6wu5Jc+jsnpQiQsC6VFS5IvZilypvqt0UNCgZZ+REr3x0jvxyjLUDcUN1Vj71EZjkDTASfC8Uvz
ojG/xDG1uxAqkGVdxpu+Cz9NAzj5KjUOUzNdhA5otxRaJt55DsgNCQYUnJu6FtQWQK7JliZSnG2x
/Li34lmHlh1a+0Aa19GE3geKqsUmSsfiqyZdfQUh9Fjnzei3EgJa6zgXAxiT7YxyhWdVYHx1Dd4F
iCrtkMKrWgoVP3PTfo5bfCaKeR8rSbYOWxdWdtmYx6X3sC/hHH28Ht65JvEjBAaDppDKhXyy14Ok
MNwcnJHfjUUCqQkuUBRGt2ob34RucsevOrMJ3xuQhIu+DcHGkiu8Xn/4QOHxBtDCR+ty9qrMgeEZ
qZtASw+OHIDNdMWZV3xT0mLXOYikgFw1iK1wXX49pGjo88K0Kgky0QOqTTQJKXwl9yWIvNVQxN/6
mh9aQ+pCujVv8zx/qcrugkcrLkMdvH1QRdlecxN9bcbTfE1HoXgWAEK3vWa1q8TJ0ML5+LOcihgt
JwUtd44JTinkorSTA3J28hSb8LDyWwRFHLs69JMCOz6Prh2jQovMwWUlSCTM4lr/OSjOvWjGcwZd
7xwVDtYpBP+kIEt//WTeRvDcXW+X3Da5Z2b008fO9CJpO2fedllkJ/UGYATLeYgGFRWHkzPJQMIb
HeSp9PU0f7ISc0vCcQZNtIR7b4ZYYApYYi/wk5P5pFqBYGADAygd9Yd2bFovKgp8aCKYjUm8WqIf
KzRu7dZsz7zce1edtVw5qgmlzTg1PS1As6KorZaQJONDihlmVgWfgHbfzFFxY5Z4ixXJcPnx8llW
9Ju3NVnESzpBzejky0F1caTaabxtajZY98n72sw3doxHAvT2M4O9N7U0EqgHL92ON9WNfkb1e8I0
zs9M60ZB/hkKcO6lhnWsbMxphH1v1NY9Us1ner/vTSzdi8U4EYdx6lWvl6c5WshbC8CpA4K4WrsB
ro28Hqr1cFA0+GYLPiFNHz+e2V8Z6cnUUqREWQz5NUpk6rJp/giO0gElXpOLzR+km+6F0sKQJF0T
rflspFOI9+hsrZwpf46tbkd5aV2k6VGbrQEpTcm02G69oaiab8Nxll7YGKaDWqVhbpSS475JvgtR
UQtUWmSD4KgWlmHi/dfc26n5DEPoq40mBhLp2mcj7c0V2ptX0k5RbkVXduUsQkGGDkE4aUNqjc6R
Os2wgvYdrRM3jTZNW2PaYDf6dsGXrIe4vv94evRlH72ZHkppyBa4OO6Kk31mZsKqsFktkWTICaZs
Raz0JQGrWnUF58Y8iBkiBPS9w7xEBxEWUU94PGwRkZT3aiTWXR+1G7vM96Ysk41mo6w0KjXQ3lh8
tZwkXydh7G7LxeLh40d/52ICbQjkES088E6n0DhcuzGmaCpuCQsLVhys5Aq9Rw2yyRReOBVftYfU
fWbvvJM04udFzZ370LLo7p/kYlk2mXSCzdJfyKDbHnq9p2dUICruZUog0KdimecejhfBtspiDSYX
mUWSFAgaBMZnIOLP09g9YLEHPEaVt0mFmt1UZ/VGLVHA+niK3rmVliABQCb1E8TXTrccbhFhbfei
8JFrQtI8+WQUQQdcnZ53DRtj+c88JloZGoI8NGLqfDfqo3Yuhn2zxjTkQelgMmm0qk5P1CmBdxY4
Y+Erc3rMZvVKVRHHaTFfiyB6zO7FGBPCOu25NPNt/mBwK4Neo8gpFhv65UT6Y++bzRTj9BJDI+2r
GP0N168iiVpK5yAW+9ygP8YqhdncQxs8885v7uKToU/KGTUkiShXM65ImOXo0O/nkv5BNZz5wmeG
OS2JO4OeRVi6swnc4bLIsHfqWoSdztWb3lz4y9ugD2lzjnJOnGJ7Q0wiewMfEn+cRLMP0J46Zpo4
Z5b2/vfSHZA6Nt1u7onX30uXDiQM3GTpU6SQWcR9ZIkrK46eB9e96UNQJDS1jjW2OnrvbM7sleX6
eXUSLu+44CbxhiTuNE4uigq2D8lAyOCVcljQJH2Q/JjxolmhuVB36NXgI+E5zScsm/Znxn6TZ56M
ffLiiaLEURQydggqxHSzTWMtnVqSvhla/TB8qkXyZXKUT1NbXSDu90+P0mV4odn0Lamw0vV4Pe9h
YU8S2mLhD85zNOtI0obHsb5G432Hl/2ZwZZ3eTPPfwx2UhORcElJoO3Cz1HEHxx9BYpuPZo6Vevs
3xxqWdZ/7P8AswSs0JzCR30B9gB6oZx+2nCnU5T/+Au+/1ImloWLjipar69HQnujqi2NDdKjZL2p
LEiTtIomUlk5X2EnPfxP3oxWM4UlR4f6dHIN5XQkgQryZrPb9Fuk28IVnOhqGzS5vu4nIzuzQt99
vz/GO1kh9pgOvZ7z0fCNubG18RJdxn3t4NOnd7v/wVRyzgjDJCJ+00dBmUbX8CTCTBSg8KpyxJXb
ll6T5Qhgp+ea6W9i0mXl/0LoAUVBwvrku7UoPQauu7zXDIbLshAqgtjYu92mreU+ycAjKMbnj1/w
7a1M5556oPWrhQ5G+mQHiEZV1C5YPl4fL4RvZd0G0XNXo04dVntF5Bd1BG00XEw6Ovs+G5ozydU7
t8arBzjZFz1w6FGd2O91DOwms3aCDkXmjHcfv+g7twZLhgyOkjXNg1P8YVZbEvUyJreFpn0gNq9X
YdqfW5oArt6eKBQJAagvXrr4h56cnhDtObZTYlhLV55iLNhB4ebWlogA+mOxaUc1up2rCathY/4+
VwnNW0p+61SPDYpf6n2q1D+dsqpXsaMPYEWTZt/11NeyurpHdcLa2rKBf9se69K4TCb9FsRxuUpi
CylbLRq20JgU4INIXfaYVnnE+Bgf6tVn6lPtxVwCO0U4Y9qGTSGOAWrfC+QFeUAL79nC6wPWOc1y
twGPmGK4NOTOz3JQwx0KROZFOcS7oVBuht7IjykjrTHSAxU+qgetNxxUxgwMedNuOywmOrJQNuPg
prsBmXS/sHn7NJc/qi4VV+isfQmpb60ner7Q6MKVnXeD7wjls5Fk2QUf6cnMrOm+Izv2StTMVrpR
ScQh8UuFMmfjQlMWK/Qn6/04KNDplK70dDj1vZx2ZZVlKzcHVQmzr76NEuH4fWEH10LkGpYZGjBK
C4yFMMmaLK1bh5GJAVSgfq3a/tOoBMrKKPRrO9D2KYqWFb093dw2cPzBG+j212jRvcQkur3IbQPL
o1CZL+dUHddRKoNblMEGD4e15kCz3PEw3lLQ3FKRRF+Kh2OUpi8IJMGi0efqSm0IPRfG8QyDGkZX
ZyJC/x/Mnddu5Eq2bX+lcd5ZoA2SwD0XuGR6uUxJJVMvhKpURe89v/4MajsplS317gNc9EujdzmK
ZEQwYq0551Cjc8sg2FRO9W0lB8ZSF4287TP/HH03vZ806bfhHMeZacqNNvpPXtpHTtTfhIrW7wiU
Sp2uqHK3seIfmZ4Ul91UfeeYPXHb9kKjfu7Y+tSsNQ1nbC/nmx5tAQmNQ8o3EFjfLPTZAEAmAzRS
Nh1ptjYGD1fYo0ZoVmQsaBtrG1KEMfxOvLvew0QRDo3pTG1uPIwFpGbIgVF7hjhnqMh181ZJ1JCQ
Fal5TxJUsOursP6qIHJBdF6CJDFTda2kvliYk57v9LYeIKL4GPmislpGfv6QW/j/MP7FKOv7/kDu
pcfpUGu3Uu1dFLhR73vJN2Bk+/G+8gpNgigTmU5tk3E06t65sCR94el6T7RfFa0zHny9xJLda6uO
QNly0w2KdCHIGq8oH1ekzineiOc1wFLgByvyvepDm5F1i9siZnEWsYszcXCp52ZAy4riLKVVsYU/
uzTqGiB2ngv+en5n4stU0j5/MoBrb73IuOYcTSySydbHIQHU3padaJ4CrcBmoFLDdrKx7n8aQaAS
/qT3Xbmz1RLGvUQKMzGe7W04KhuTggXW78BtvGFZSD2RHXazSvAx7wbVeDSDQTkrZQXdXZEQk2ia
0xWiwMrtfYl4Cd7JpLWckMua9G2l5cSGUthL3Gz2SiYKsCgnkvr+XPX9p0buBTkKfF9TzYi0BZb5
CRk18rK1b43ICzn2XJopfNBCgzfqFJAcfVdLJxVoRU7Z0/KricjVGomS75fqWjLbPnKLajBl0inz
4kqSsu7CTO1uVyvMmZUSAU5IhVTfhKOkbHWCd8j3SfXwB3kuV2Zg1e7U1WKZd4ScdrInH6SO9qrT
56xkIyER517Ub7u+voTS0JMglT0bLYnLbhGEeC9Le6pcKTSoSXqJJ7ZKbfjkVsVVf2lkxnWsEZTU
cIK2qcKcxXEAN7Hw9EUpDa4c61ckc++RKh56RV8FXnFfVNFzNRaSAyTxzEiSS8uXIb72Ox12iWPi
OV+YZhC4baXcE6FGWUZGgtFaEZVkHPAjMpv1VOdnlkgOk0xmBgz4bDmRaLrg/PGAHqFeiEw0q1hW
7k2DLwZJt4U7+toe8BXwOawF6yFo9tTsnomb8JyhHvtF1xPHG+i9yyfnTk34Zbsxf3Ghlrg876Ip
uzOvCL9mrb7otfuumVBiVu19LdL7QOZMjnOIQ7JckJTd3ACVupDSLHbiBot2aC57SUf0VF53jf6d
CMzQ6UW/JPaFpnS48XkyymgfpMZjit3ZbVU7kpCXWMlWltVeZASXmRaBIYrdA5qkFrUYSwqpogrO
vcxwvSb9GXU8QPsuyG23LOyvWRauqHVvSQT45UX+OkrrCz8JzgKjXQ5W+1NOsq8I4oFVKf1uitW5
WMouXiAai7QbU5HO+Pq7CofSMTTWFM/BcT8qQ5MwzYP7rgAjGptQpPuodPs42+P439iCtWDwk+xa
Upjp8ZTead3o9DCrFCO/olfsiq4xZv/Mj6DzOlZX/1JX0oUeKo+SXh90snK3rDMOYdXfmFPf4m50
TROq0aBk320Kfn6QnslVZa19+1p4ZAAqg/WU5vFFk4oLYisTN+oYjn0lbcZE3zWeQR4nvzBoXr6P
/CBZlLoBXI5M49ggNpkNCclnDRmvo2hc3ZrWellfx9nwsx/rblfSu8eIVPe+GNaBIELhYQyGLjwY
qU7+08HLzSFYopEkxyyMpx0VzF8fb8NOHatnYTukHUgSbPyODgve4OE6H6mURWp1DuMHPSA6P+tR
7a9GVb5CjXvn6/2mtcLPztTvanSUzxki5CkYSGXoWr09FpVkeEkMI5LMamI5A2tDPJMbSzd50l/a
nthDK9h6Mh3VmvDsWPyEDLcbK/PQKObZVD/JibRoPlMEvN/8otIVDDeKQvPx4mjL3+u55PtWm619
r3N7ErqmNHMl1KAfP/X3m1KFmyZkHy0fSXzHSqkYcqHt4Txn4BOoFxL/KrFKTNcdtCMZum1OxOnH
V3x/YzLqGZAhKqUutCLz77867epyUKINpnrSG2JrEb/KZvsCRvLi48ucOArO3S4sPHQgNe24AhpE
oTzDKPN1V7c7KBLrNJBQQ1YruVQ/uaNTI5drUd2VlbkNZB5V0fRc9FED2XNtpjkbAG8lxic1u5u5
ry7AI5pCmr4YKS0T2PrJted/+qhM8frSx0JMuKggexue5piMZ35I/4BoUz79xbYncBnTJNHFgbkj
LPzvH7XfXPhozsAUlaqUFIe15tm3ZP6sjKxYtSQ1qEOz+/hVnhoxlBAsZijHJ0T5b0fMMBnxUGSU
naSMo6amHDiiYE5qrz6+zIlVwDAURcXyp/Eej1swvporYqK9v2771hH2vZoQ/tBqG4hfy1gy/7Y+
XqPmbcyWNxy4VL+PJjipsqZaJA3zYKx3Qu52ad5Jm8qKv09VQQmRx0uyrPbVL4OdIEr645s98Uy5
KJ1rC0s1P4X69pnGQRKTwJDz+qaUjkAzEu1vYuCsWkX/ZCa+X2JkvEdzvQ4COn3no9kxFnBmhqrM
10E3GWeFAcQlTdWO5kMfbmIDEddUE0REvoX4pG104mT/6sp4DN/eZCFlrA0mN2nW1nbuHnqWvv74
OZ5YZuYaEK/RZp3GmvX2Ev5E2jiJ/TlYieYsExsLHzXHCSLUP7nQidE5296p26FoBUM03+urZTMV
dhWQU5Kvrbh6UMvraoyfAW0ty9o/M2vxyew+NTywwFJFxyVCT/Jodk+SNVTEe/HkiBisYIFXROTO
dt6Pn96JFzSfD1U05ARI0Fh+e1NVmEwECTLlkCR8q2ZpoqEf/o1L0BKgWI87i4rW20sMuNblAlfy
egjHC0HIv6M21u3/7hrzIHn1bnx1yERgs0CRMebSdnSa+LOmw4kXQoAIC6CBmIFv2tF8RfXSF5Qz
snVjyxhNw+cOWG8gj//G15l/f/YDclBFM3z0uLrBIvFXcJ3MnO66NPreaZjNUY0vP35kp+/nr+sc
PTJT97vSKKjtIdWRSP3tFr1l3ZZU9D++zskR9up+5mn16tVI/aihweN+sPgdoIwdpDT4rFVw8hok
ybz4qWzj2DLQjqISNrHeHF+9ZeupmxJa879xG+iagGlZJovNUS22sEZrQJZAAbiRdlGTnXfdZxku
J1YySo2IOrARGtzL0WIpdzbqRJtyL0G7v3SvJQY6+F4SeTHZn7XzTz4wk/4c21oN5tz8+69eilJ5
5CCWRrYeZjruHAAQYf3++Imduh3UMRoCdJ6beezyVuw8hqYssjU6pEtbymFnWt1KJzUWSMUnhepT
9zNv/rDUEYllmseTE/CaYecy12rkwzSzKz5bYU5NFx17CLlJs7r13TZPqYhrMjpezpiez6fK2Ref
muEn2pdTl0GCYqN/UclaOW7EJwhILB8s7VozSfLIB0qUnHoIAPn43agndq18Lk1253RPFLT0bwfA
RC3c8hIGAEXoq3ykmhisVMUklbpcmIWxkiIUaLa5aCpja1DOUXyV9K7HWIBUFooTlpkb/0hJkLCN
ydHLlDBRex3nxYL98C7r9RvSp5cS2diV1jqKdkkg1ycfyBOf4zd3cPTdr4MaJYCtZeuk0aguf290
dR3J+YWqV0tdrT75Tp68moGUDUMl7+f4zOTbrRya5DSuQSGABLgCrQB1k/j//FcIm+bjt3NqELDT
+PNiR0tzOmDfs0IuJoPS5XvgBK3pmOL+46ucvqWZNsfGEBXl0Q4DtFdTWzAK1oMxOkwYd5ADUrfP
ERG7uTA/WT9P39NfVzuaoV1HzbnIuRp06JWpjWtDugvUT7abpy+CjoN0Cb6ec2TS62XN68wySQtk
LJY0LqXsINsQi6vyk1s5tbCxY//zKvODfbV4Jh3UYVOotOUiwNP22fQSSDEsFf1/eTtHQ7xAHN2N
GhfqtHxhpT8S9dEo1U8G28lhgFJJs/AIUfw/OhzwrbO6tFXmfUC9lvpfmijXObmflLtcmDyfHLpO
Pru/rnbspUG7ELZ1z9V8vV4OQL9BNjsjzf2g/dvi07mmNH9NkYnQVzweDKKUC00WI4NBVl2sCKvU
Mj95difH26tLHI2EuiX6tJMGRoKpLqgqW3m7CAj6+3iinnxmGHbZfPJxQ+P/drzRzwk9uhsZ59QL
I5BxbuTLQuZU/JkJ8vSFgP/x6SHb4fiY7+ujmQmTr2hDy20wIWcojduoJJikt3/3lqitQbJlc0C/
910JKlOLmdrDVmdOFtK0clvXdEjK9iri4P3xpd5/6bgUdjGk4tqLU/ft0+vUIlBaLG9rTzJXZO/f
IX9YB0pwKcXBOtXOaddmUfPJRd8PDC5KjY00IYS6aGXeXjSe7ARS6cRuIZ6Wsnlv58llWvefDL/3
U5erEObIOZF9I4eSt1exidadTCDcpLhOSywlNABTEsXuw06lqiA+eWcn74ljMxVRHMHvlOslpjJI
ZcynRooXxIWtE4l+IQSIj9/XicsoVPKYsNQOKdAc3RRdSKJqozFlo6W67LjPuXOnbLNPFqL5n3lb
tqPeTu+MQNvZPXB8ZICdJxECa6Vrv5bhm1ukft7Cvok+U4mfuh38ZKZtIrYXqO3fviM/65Kwscmx
SHP9RjeKhdIbe8wtf3sDPMvrNbwQnOPRpxytEcoUJ1piaikK0rhyLQONZCgZn3yPTow3glUJsEHW
ih78WCbZWFFXDM2UrlV7XBpqfp7K9nk3lkuVDBZiPb9/PBI+u9zRPXG07j36tum67McVLYkrS4US
RBfAhpZT5fXjv3E5EkfI76FYjUjk7ZvKglxWQQJwuYKkJ8tee8a0DgCXJaFFFFf9yeQ9sS4heWEF
FDgjOB8fDQxSVwPgE2m6JqTbGRQALVMJ+o4wQ+OSFGL4CeZmThL++CbfL/EvGWN/XlV9e5OtAEY7
5lm6Ro3gFuGEyo2kuZq05VT8NpH/VrrUv5TB+a/lS50OqvpPTJd69Ube5XT+PzDyfvv0EtHpPFXf
2+enN0lTfwZNCeWLwHoBQmJu0/wWw/l70BS/RXNPQ6k9b6SwWrG2/Z7QqZgw5GcLAxjCOdNzrob+
ntCpiC/09TSVuhL+LPzx4u9ETb3zXlGRZOmkkfTyiVOOT/etCjGviKpxQaCIeRNC2dg1o0WUtZlP
8netsGmYGV3srXpZoasMZ3l0SHopdYJYAnPb0Sa/DuO+3wSWWT5TmPQJeyvJ05jjI6fvdMUS3JxS
mznmkH1WLnhBxb9e/dl0zPqv2ZaEMhKz6ttpAMLZk8ccCyFigfGpHzT1JhYGtbzBhh8S2HZ1B1lR
BRzphejA0UoKBLcsSGrk8FSQ/gypjVKclglJ2kj3cWxIMa2CQEFIJZuXHODGfdto/YNWKSPY0klD
mzWEE4Q8b1oKM6ngBKZkfE/+IpOv6GTDH5QzazyIKKLVrmZwTsYKShniCkKl6A+UZH3I3WeFreMP
1MujYA2i1MgOiRCMt49CafUuTQQoQl0xPBeNv+m0gyy5diGLTxaf4wV9vhSbMCrBpAGh9D9a0MMc
RHOTxsNCmGO1TLJC3tUIulzVJizcrD1z7bfZ4WV6/a1V6F9bYK6Kn9lNU/382Vw8Ff/nzcLyf9/+
Z/3bf5NLMc/vN/+B0DJsxkP7sxqvfxIQ2PyRgjv/yX/1N//x8+VfuR2Ln//9Xz/yNmvmf80P36b5
Gkz7f55ihze3efrHdfjjzfoy/50/kuzUL1RMCVAg1IUkBUx6fyXZmV+YEqRu4gchpoQR88fyonzh
L6B+wjPIjgaZxp/Li0HEHWdIQkVmX6NJt/yPO9//NvF4aP88y2Oef6/nJ1U8FjgDZyeZLBTc5pH0
6ogtpUBHktGOV33ORhTiAJmLPXEAOwitQ+4Cg8RXHCTqZYU9YClJIlggREIaCFTze4wa8JO9wTsp
LjVZYt0MmtkkvJF/PM+iVz/Q5NPBjzvLXI6DpdwGtaVtK1Hbi0Ap+n3WduG6E6F9ns/qw3KUvfsM
yPIB8u50++ot/v6o/pG16R5TcVP/938xT46fDcv4vA2nDq3yyI9dMgJ7eU32qrpsyIxxWFglxwCB
ts1GX4Fibj8HVTK4Q1XhdrLEiP5oyGtI2Z25xE0kn09GpuwNhFfuOGnag+pJxrpkPVtNoOFGyNWr
NmiaZBFiCL9oTH9Y1Uj4MHnJ16XR/PDU2l/mSdeew/OwLhCSB5eAfOUdJZMG5p+WEvxfhdW+xtl6
bQY5DenUNM7stoCChWQTLx92w1/aoIt1GrfeGcDp7AIZtOnmbXKW9zhTcDzlbiil7brX9B9pg/yt
y+Nv/CBoG41gfEYTleHlkhCv1brm+qZ/rSfJ2WD7+l3SiBKsUDo8xYoerIbgMoEUiZFJ+2FK8aOI
5Ms+KL72XWOu4EZQPczCizgPkgcChkE3FEpwwAAQ8OXhAQP+MSDY+hDZYG0t+7qqL6YSuI/We8Mq
Doz6a9ZnMWSsrN6S4ItfPFE01m7C8cJBHzWH026Mkkq7snswbqgjw6VRDAJ5ZfQDcMVQUACR5Cuv
lXqEaxHS2FzzAlS18gjb2kfDmcpB4sBwU6HeGDUskkBU+lPSl2GyY7k9l5Qg9DaVrbhxP3FgyjfQ
4WRX6u4KQ35gtUX44Je2kwa1QO2VfpfGaqfVwS/0IcQVBM2S4wM50lEjb3zCnpCo5tVZJNdiM2Ie
WAwi+WFbM+5YgXhl5/0WgNDoWJ3RXGS61qxbIyycbtT5Ohr9GTiM4Ctc9NiN9UZaRBOuqQ7Yb5Br
3yPbW9WDIm8R6qYLmimYjzU1uTVR9Dl49M+DJACiUYzPEZLTJS03jFc9CXJgyGW3EsFPBb48iKWH
uJ4URLBeAw4x7p06BmvrxcaNPxCgqCflxpRkBMmmlRJzbF5p6B0TR7KscguDUF6iaLj22krtHVQ5
LnFa8r5ICAlatZZno2YV+t73/HEzTq39lU01r7SEQTwVshQ6Ze2FOy+UlatcxMM+BFuUggY3C2BX
tdhnYK7PM6Sq80jGALiEzQjugk0TwsFWElMMe7gPznJWE3hDFgnLWeGTXtCOT6EsxwepFGvJmMfg
FOuSCaAj18hmNmPhnQng5sFV3iF5cUOUmJTkazhKcMH6EUXtgMvNgjZcDspBzo1h2lR5NeYr0xj4
cfQeSgqat/gKZvRg+PEDmeJbUtJv5bAwFk3nA/XzWg+yTuI5EJCQcxqTzB8Nip2m98b1GE2NC2Qs
W6klydSOVFYEnufqU2LayhMLHhpfI0hyxwPXBcHR1AMERqPxLdU96accmO0BZpZ8K0F8utC8FN+U
57EFlNgXubkalyuJbEig3CNQGLkILhqlh18+DCox8DX5OxAOt54XBgszaaa11icpbPghCDeWHU33
SExbpx/k+usYCntt2d1GVep+o/ah+Stu+HwsZIVOBtzN8ibIiDB3qy4VZ31VhBGwNQXBWYRkuuNI
HztgMbpFaFCjJJCaSnmJrtAYGWiVWvWyY4khvs4YYaxpDNd9OhjNXRAjD3Wmjvz6VWtI0VY2oKXc
wbQU1m2kKakFlwvy6eRYgVEVPyerHGZhcaR4l6GuRyvbrmnIRE0klrQjZHKswHODD5ZtN8UVIO7M
XFZuPTMDFeWheaU6uLeMvqqcyo8ArcW68jCqYNHKHIlplVXtjz5RWhympraNtKxfwMIlwFBB1Z8X
dqHxxYp66GdGv4zaWnEtUm62WmFyKszaKGW0DyDlbG/YtR4s5VnLq9xiDodxVHb1iIDU9OkhyNUw
7H3D/6YNnp25Fdwk1onMOy9jM/lKmZkIkDZsVc3N8ij6MZrGTVhRwSXF0xr2GS7MPUNm2JuY+s+z
vAgKp8wCgBV1XSi3s0biFizKsLetxNj2HkrBsmPBkH3KdzoatpvAqvoNu/30xh/T5EYV0p753m8D
nv9Fq7foAtj3Vxe+YfrLEAgfqe3Is2EgJeDUwSglUcY5PG/D9VB1DPBuSq+F6LqFVpLNDxLctM7t
SNsWvUasu0ak5G01ldrjiKCpddPBVpqbcDY1N8ror/y8i2LMxQ169CC3KhkRr15cmIEu7gvWocER
LWzsjkfsSn7iR05mGsQUNqnfLco29K75f+W6r6DDhhnYyT4v4gNQaeTMmay2M1NQHBA+KK2DXrJS
ACtl1tIvi+kK/LuJ1YTUd0VIWrIUsZZcQ+BcqlYRfzXy1PA3xpizDHRDc5uO5vmgd9qKQSjPIMac
qd+lSzuBdLCQux7gudS37e0IUGnvR9V0yLpcc2y4aGvYWdN5qhTSHZEWiSup8lryyI5FyWzslH7q
CbqMy8cEjOZi9HLtUW3y3pXbyN7kngRcNQ6y27qKyke/lMUFbthiP5JTeRlJlb0Svo4ueBzgiSnM
O5+j72rksxGi/dc61SXCxSRxlyOmF2msWmH0gBYgviajCu2k3FdLf6q8sym2mhsZtG7kilaW5wxD
Cch63mpYPKK2R3Rq1qVD5at4tOvBOvf68lbOouIp1FvG4WDaDpPBeopHlU+dFOUB5Es2qfgW6nIF
6jPZjH3gfxVK1uHlyFRx0KqyhacMGPM+mgYFI0+SGjsDvN+i8zQPnbyZ8+0XjVUtBBkCHh/UoNoZ
NTvDhVZr9XMz+P4ibsSyNKt4pcNv3VeTbq36wqhdRdGygw039EIm6O85wPgvL17moDolDJYgE6SR
6rglgD9Bi+BzdRZ5bbSw/FHeqEmZuFqpgKAPumQHjKt4fFkg/DBszyPb9h5h0VqLpLG9y0KB5cUO
TmameXEWbkdFCnSXkZUvPVgAAuS9Lvu7qdda/ULOE/W2alIS1LtQvU3aGsg4CLFisBd2ZGnNjUci
+3PYwZB1BYwYgmibYU/QVx1+DTDk1+xEAhCinSSYaxp+3kVqVQz4AUcFcaMeuzqRqcP+5bNcqjVx
kF1d2r/ANwFnxY7ynNWy3eaO5uvKbRzJPFulz2XMLFWl5AvNVLqZXd94mUtQaDSsUt8f91XdWAsU
ov0D9WKs353v7YNUIM9DOU8gq9YUjxoowwvPVjok3KU+7F9+kZ0GAzIyNP5XYHDRmC198UhIUdUt
8tawQpfiOTcA2Y71zS7ZLQRDIX4ERhr/AvWsb5FJ8dd0ga3IAvTrL/tBGfZkChWP2H6Kh5rkiBkr
EZFcoDSC3xJd8ThOnbzv2Pmvi6Hk4mFilW7Tlrbi1BHfoZsUJuJZlXdEHOkyC5M/tvyqpbf+3o4I
S3l5/L7d2Ve6Uf52VPlbR+/TVbt/LV7+zRH8P+PMPQtL/vmZe5n84+Yp6Z6e8+p1UW/+S38cus0v
JBtQdKLnpaG3my2Iv1f1bPkLyleOdfjm50bV62O3/oVz5xxwRijIrAfU/jx2K9qXeZDjJ5Zn3z2H
waNj9kfHbizsR2dLABhs4eHNGKpsIE+dz56vjrmmPg0jnSNjFXXebUuD/SYepPxJrcS0KWrV3taZ
kUDOqQC1y57RLFsbmq9TQ6DV3K6bcSpKWu0bWIuuCK1EdaCpMC5rVQIql0H1fcyVGmCaAPUALcYf
rnzL9AJXJp+HJKZmWGShkrHfTsJvntCy61poExZXYHUHrIgcQ20lPivyNNiYvo/VzlAH4aQDkSMm
CtdFmpvm96qxo4VqzFDYbOxEtPSqpFq2s0qb5qms3QehpJkcVeLxIYtqEJYAV+SLwKuJYCmnVDpQ
2GwOqZIaz0WYlfrCngK1cNq6JMWzrUKdIPIO+jcJLLWPVWtK8o2WcKBxPe7DXCRGaNqbiBncQEFU
ReEohFs8Vrk5nQ+qEq9K5FLfwoaSittICTFxUEZhFbNNhkze+/pTnBrjzktSALFW1n/jYODZTlFr
Of8eqEgSR8AyW8UzYNQJdSCUM36kYjZN8gJSAjP85ipRtYpbH7QLBWlHtCSwRt4RLbHO+mbHfkIs
JmH9kn2jufUhlUZOg56GgxpYJT54KoHWSMLTCyWRosusSPc6Pv9nAloG/IyViCa0DznLIPYyOD6G
lMhffb66HvqhNn/Kh1rGj9bZwabJSDKUx+ZhiMuCLXUmbZI0LpymAILR1H218CL1MdUbzV+Q1iKx
kEqXnjEnyYH39X95mmUQaUnhoIyUr7FSwa5s5IvKazX0Sbb+rauCb1jBANPC3jPZOUPzMKUy8J0u
gRJQ9ljdS3azWljsOENkq55t9AWbiItRtJf+nAhjximY19Qaah4KsiUEYKQ4p1IyHrx5VwIu0nRm
n+4tHdf4h9EQYmiMfRquDXDADQPIsu6nSdGoCEVsxIrxdgpyf0XsRrFptMaDrZpZBNtp8AsBJ9XD
0q8aztxRYGBfTaKbjhSn9WAZLhhfjuJWM7MBs1+ixzcnDWq39GtJ+mko5O0MdftUZVHkyG3z0Kvj
IckJE4LKiThLoTATcG7MI6jYatB+E0NacDSss0WmaN9LUaWuHgjoRCoxMmZNUajkeOx4YGMhSrXj
lgBkIsmDol5ldl0tegy9Q2Mfai/mz0dKdhuX9k+KIhx4czVdtnm1L4wmXuTsEpy8ZpxKiuRPhJyS
Kj41SEvcVDL1zsGlIy0LXRk2feyH30DXyw+Vrk4rX+17dnJjka1jocYc3tVDLse5WwDLXViNEi7V
Qe6vGp0qVZKKO2BIidvkg/YdMaAwnE6ptQcOjAYDyKtaEAxWXLhlFtkyByvBuUlV9lVrMJtiSWes
jsCNjZxkJYnM1oZAfFcpcQZXYuzcyZLUnQ9JYhl7euJEwKjxkKj2tUm5wDHLXFlWo25TnqpsZ9T9
epV7Su5jTROS53CktO/UYS7KWAUQwAwO9nLwEktbaKSu3+p4n43FVIaWfylDxVrpI21GSQu1Giq7
ea0XU0Y32vSaPWdu/KVlWd/jJ/RuhnHs9T35LZgMFcyVgRR+jwHDu+BE453d98M+SSJxgybdiBZa
z+YkDgNAx76CKXWq6/zGL2zvtunMaaPHDYfjqqkXsW6S0CcX9SJi1VjhrQnddKR0R30sxmw14BYg
MSgSuIHxCmVjZhORFQ1XHTuU83xIihHADvtzfjsjZxiDo1MI0tYmY/B2VFWH/RhF5FxEbEN+Gu08
w0gngWcHAsu1h8z71docSvYeDPv7itRTZrAoxE1WmrVynpgNYaWvvsonaqgvcZyvy8sG+gIFCT8t
cwLw6AK9/cyJyqwL39ONVcuZcG3j78ACcuFjBH4hqM1BbsLO9wkHX6dQwzWQXJ0iyQButlwS7bv2
Oy/d4GP7RDL7/vPLz4XDZlbk0/iDBvPm86tLwrYbhIErMykaF8vNXRKkmtMYnPB89Dha020+eRTH
7Z/5USD8QmeuEtFnzluL1198FdfdaISdseoC+Ak+SN1SgDJt4l0aqjsxU7njLMYza3FkNkmpLuKW
VC/SbfLyPs7oxAtrqvcf/1Qv3cPjF2QieAL8xbGeCOC3P5UWIcUNcIOuWinQ3EHyQM72d1PeC6cI
S404helWmSg5tNkPjXnplEleExUg3cahuKSvwTklj9hvz8kgdm4vdCNNHRnfgUY+CHv+9hfWm8nB
Db6b59HLj///beP7Znv8z1ro/4G7Y3ahr97zu973xVNVB09J8o9tnYCorF/vkV/+6m+bZMWkv40o
DCEL6jDMWczO3/bITNcvaKroayNYpjE0t6z+6EzpX2hkzXzXOUYZS8tfjW/9Cy10i3YVG++/3/h+
K6CYI1VnwisbM+pIyIBfGkWvdsi9kjKA4GhfVwPGXqVUnEm2broei3swlNb61QM6sVLNE/6vefDb
1RAB4MkVeERp6b+dByLye3ASRXptkh67Sg/q5F/17NRyrbnIIWQ6EDnDT5aEE9dE2op8lkdskMI2
//6rO0wjL1DblMJmN5pX1AVyPv/DuqjDpdzl5poMobOQTsPHN3risVKXJsgVuopqvXus6G44ritJ
cq1Sbt50jbVtBvu+kayzJBTK8uOLIdg/fq4YnuhtzKctnquqHX8ATC2zWNTFtX1ldCv2ABoElvhZ
Htio+xydn0N2FVn20Po3SnQVtZdWc6VlGwPotUck3AKr7qQ82ZMTeYs2eLb8Zysn5vk+aPdyt226
XxrH+GjZNosmIF7jVq+vRHAGZbI0gNLTv3GrdG3VjxMZL4QXO0Plqrdtta2DhX4eHfKACJrnMb/V
O2rUl0lwNZmPQlpPxdqy0CVdayZ04YOsX/Opd2rihkukUX1xaGSJoGMomxtKmCr6IZAHqF61a8vb
amtzp3FMCOCim1f23fREhSw1+M4ku/BRv4+/q/Axpf1k/Eik9CIUBQIhp8z3fR1SZvtpyY+jdWNY
TyWy57Frnaw4oLsvI6CnecR38mfnfWvgbme247ermlWaGJgI4LxWPnjTwcsWdbCSe3pEbccdG640
PpgRLn/tXgrPqmEnxOQkU+HYyplc7Gia1fssdElHEJKb+77rUw6kZlssqvhM55zRPxL2L/S1Ly3C
fGtmn4zJI1cxs49RwndxJsmQJM338e1MKCM4Nmlvi+s+TEtKJaSa6ARkL0ZZh1PoefrKqkPtHJY1
O06pvM0b/bOtyrt5wWRAbYnxli+h8m5HMJM6gVYL/bqxnhrqeG7T1xMx0xjzYWeqi48nxqmrzfQA
pj1nKgqIb2/YkNSmzadKXCf0vLwALa4p2sLNuuh8qILPog/fLTSEN+N+xVVMp3/uab+9mtebpANp
Q3I7kDs6b60WemN+NQtv2/Qpba7w68gpx/n4Fl/Cjd8sqVzVQoaCym8mVx/760bPz2Q9NuPbajQe
G3MTpJ311W48mVSnuFwqUT05VQB/tY77Dep4xnIR3IZpdxB9Zjl1S+sfdm6+HMJuIYbo+uOfz5yf
8ZufD3EMpCyVEccOCLfZ26cSqoaUxqpv32S0ClpCxl1TcxtrY6gLW3M54unyZow3yup/uDuv5cax
rEs/Ef6AN7dw9BRFyt8gUpkpeO/x9PMxYzqmRNWkoudyujOqutMRBA7O2XvtZaaNOHpV4A4A/ZUn
/E5ZhBYVkT1otnrp1ongJH5+aHbStt5oW2NFvYSjTFQ71oEZWRM5/EaGRvw5aXQx+pEcHcSUGelW
90lXVm2cB4Rfwr7dlmsNo6Vj+x5eoq28a96ybehHq8CD+mlg3w4Wb0uJG5y1b3gXfzbir3fjD4kf
rqRyewCGlWhqc51aF/NxnB3lZ1jjU2SXvAJkb6pO8GHsysess+VTtuNGTCi2RbdqmFbZwL/NUx0w
oHTqS3UYd8nv8p3vYTCp/m5VWV8OlD9P7f9c5w1hBWRqHBn5WZdkU+1VjEhMJ9o0frkr18IaC5b6
Q+LevqTHxQ/uhxfprtjP296j7w6OqbwCAQsO0cZah4Ejn5WNUjpz7Mfl2urhWrhC7WZYx0buku4T
lYipxw70DFMdBEgk+bYQfl0oVKmHH46xNnbBZjxJ99N5FrAgtquc3+hOms3MtO5XmW4ry51KXLbm
489EnzMHP8TytevOBQ75ja2+ZMfALn11Xa2S++pQ3smpU16aQ7L6znjWomL7stppQWAUgXsa9CKf
V3sqyVYeRIN5iZ8wKruTNstdsm+P+dGytbXwrD4RUnTf40kb2TSj4WRrnQ0Vd7CwY3GSzhnf8gkm
GVCE006bZjw1hJsJTiE5gNv8OULAcAA1Yn/RVlHtFZVrjg5O0nOyAmoJwPSIh1U9hjPtPtmR3128
ce4YcIqibV3x0vnZW30Rtv3GfE7e9GfpMBxzXzhx8KDzSO6TCdDIHtk8Lj0pcOrFGjaR5vI+1ECC
qiuUSOmg+LrW4GUpfRUcDDv5pm38Exl1+5bAxIQvyr2kb7w5qOaEGifnNLsQg3eIn/oto61HyHxu
hkOgg+2VINpl6Ufg/QXkKTs/6Jvez3bFjqg317ovN5Mn+6qP+6X8PDO6O5Trv29rcMpunjTRmOia
aeZgwjM+uSXcV4gZ64XYyfvMXMWw+6VtYtlmA+BQ4WAos//v0goo2fLycBOG2yreZMa9PtwnxUa0
tvq4g9WlWo9mt8UdzAgPGKyDMM7BOomd+mdl+uFgd+W2+5jvosAVGpuc3w4KAXkMtvorZXjyIzxV
H7IOZPUYzi9mcycR3XOdyiIZB4hz5tExe08znHEk3g7FPdyMC5Hrbe3O47ZMjgr6eCZ+5PdGfhyu
O0whFG6wxGtnKXdZuR3ERyOXnDk5LumhqldRct1kqf5i/M6W4tiB2/SG5crFo64cLcvlxRz631x8
3a2w3ErOyHH791ayFaD3fpfIfpneD8JKn99nakW9WJNW4fbAKbWheGlPHaJZWJHxFbkYtcTQDekz
zJAAZgZ7JLggSxStH15Ly7ozcQ9n1gilKJLsxtjnEwwtPAMPhNX7g/kUGw9yMdl5wt36Tq1yW1zg
OcP44vqqQ12jhbp51YNcbvVlicRzoXYNFI0Ef2BM62oIZc5SG9+cHF8+DTyDFN6rkBqsFvbY541F
zEmNLuO0OTMx/sV8QmVcn4KY1kbEcSl/oya5IeWRd3WV4Who6K7tIYzim8FJF4t6qylieEl0DA56
qV4I3wWb0FF+mO0Wm0N0W8YGi15lH9a1i4Gwqy5hs7YqY9vA9/qudr1+4D+3hCt5kt6NAgL7IgAU
OvN/dnHCmKixGE3iWTKD52aMNJ/C0Y4MfR8qpFdGYbDqFA5VIb+3UuEY18a9ppc53Yh4b5D7/V82
slwOZQ1jLaou9FDWTWXJ3jSFuSgv54DgFHXpHdzPSFqva99aJMFd8jKwucXfGRZ/Rreuj4UpFsob
hHM6YvdboG+CmEWkey+e+7jCUjBtRWeQwhZojZX39x3utprFFwKlIUxvvN658cbN8obAoUYhCZvn
roagUQYYiRkt7oNRRGf5piiJ7kJH9P/+oZTKX54z1lGYdkF/Yd83b9MEp0aulKaq5HOabolHzZNN
pP6yMsVJy+OSOWqy7q2jEf4ocnzbBwshC5uCeDTFgwa/qSpRlJJseg6qp0I8TdOumC5z9TS37zX+
a9F0ibL92JF5sFO7PdVyWuzSZW3OhF0eZmaCgi2pXsLAQlJaO1Zz5yVHNJ4PTrIx6nUql2x+dHjm
3dJ4MVS0hNHIvRHz1sOaPWj6OhdfRSwBalU41sDS8yEVPkp6jkXWnFaO7YChA0ev+qKH5x4Mvnyq
DTqhtcGFmHcCExblZ1Y+abNXTsc2dEd9zRk3GPeZuLG0XZMjVftgbE49sNetO5OE1ip3hWwlxoyX
si07/yJ4lvBsJo/ycpSjMx22obsB3ynmLgpbWf0d9Ctt+CGVx0K5j+uHjPZW77aJtIrGyh3mTcK9
EjhoG9cQ9nFHUEVueo0ZuIp2gHrX/0TH5pjFDwl300h7a6PYsUJQcuwcHXKfy5ZEepqddYPNr7ap
TE9WN/TPuvEw9A8RvzVOdadRLu1MAO1Tb/mS4hFSC0YRBzTO172aJEMl2Y3aN85PX07tP24n0LkR
iV/lHtfl9w8wqI4LQnK1QD3jzgi3Z9Zzp6rMzi5KBeoKMzonlgDs/76qv1TT2lWZR899VSTzsbe1
QrSEYz8VonJe9F8guDkeldgJiHVIEsYurT9a4SgyJpo4TMN7pduGyvbqAx0c1Pqpy302lHZ6FUw/
Mw75dJDzYyyLdqrdQ46otftZegtCR1VBhn2dorHZjplH/nGjb+fk1KoMTxLu7LytS3+w3GErG3vy
qZRHqrrlFASYrd5bAyB5BHXV1UIf4pQcuGgmWnO7DAW539tC3E4tocu+qnlM8spfgb4SuXfQpO+H
9HBcFLsZ76LkpUQcomUQHOPclvr9ot4TrmIbzZOhbENS2pq7TPGNyS7ib3xZ5D+2T5+PCEzBwcJR
DWIDKus3PYvZ1lU4F4p8jpVtGl87qmGfbbRT4GXO+DEMdnlY4GC+qIYLexDHVajIyazbQ3AvLtsJ
Qw8/pyWdjEMV7TP1/fp/Qqwi4/wpYJY6uBl8u8qVFRsfC4uK/TIfy2WbGIeoONyVYG0pNDAcWlV1
A5fcVubfE8OtVHnpIaAZJf9ivrSBWuYrMHeyNyv+MScHTJOZ6OHiPMeX6DoZXAvv1UlqD4bgSuEO
7lyhPwXz49APjknusDz/CNV7pRpolA4qszb9jimHQh0gSrmTj2wIzd08/zB7qEMiDdNZiHv66D3U
nRq/yzPBzPFQOkK/LRCq15MbMnFc3EZfRYqdhw+tBguqf5diOJRCamvNg2jN11s20w/26VrkGGgO
Ms01QVOohvTQqQk20w13fpL2vXyolRU0ZF08qvG5+TEysDuNmVMtvW0Kh0xX7bC+04IjxqluPKy0
5pfC3hYd5H5ax93gBKO2L5pTqz1JYbBOQ9rx6q7uvB9aSrRzj7uwtu+7eBNhxWFOtV1N7wlxb8Zv
UY+gE1R2u0Q+mUJFw9Cu9o3upxQz1Ydqq/iKUV5boaBZzYvs6deRPCbEgvqQV9tg3hD7WPXgen1/
ChXm5fp7lf3SlAeiAQZXmFYEm/cxNfM6md0QampLme+Xpv3Iw1wVb0/yu1D50bLKA18U3eQsPPai
K/0KE9+keal9ZfQs5B6p10wH5NqcB8N9d5wWWmB/4C13OWiyVbSZEx/1UAkpExV0nW7nzK0eu3QH
rOrjN714EyzyCjrYRnT3VbYaHS10Ct769hD3XmT4+tpyW4/9IXpl+l2+hTuyaI7pD+FE3nEu2cN5
8voN3pegw3c9WKq+McBdztFbWNiTYIvr+gJ/eLifVc4yJ95Uu+RZhSPjzPeN6qrPxTc9380M81ra
IChmSkiQGGQR8n4+78wltTxZP4V8TprE9Ia4ghdQw05WObjgHsVuL1leIhYyLyi4Vpj1LoOwXaYD
7MS1foxU6bHFVA/58zdnxpfSE/wQbQrB9hKCGUQqn6/Mqps8FoJ+OpOD0TshQmE3LVDI/P2Q+FJv
8dXhRCFE0iFS4SXw+VOULg5qM5nFcxJTVVRa/yRG4kkVcd6ulh9oCE9jYn2zZ5IFzd/6ac8EqwS0
JGfxeueZIdx8qm4IEGNm6ZxndrxAkHFznBh44PA7Qr8uXPDvSfF0aV3IEFhXEet0ecrYY0Hhq42J
c6n7zvbDeBfIArmLIZ1DaEmT8GqQTzgNx1hjz9jN0e9ePy3jbyl/MdqdmL0P/alOTmXyVAwfi+mb
CiiWI0FvWexasJk0pInbaw41pwQKD0/BZw0kkV+Q1zgzZ/fKK31jGzebwnCn0YWNiLiQN2aEyTzb
TB6ibGsCK/uao67lHYDGmkLknmxEJ3DAC12gq5XkM+33Bp8Uq6N5H7yVH8Fj+lG9lB6G8zvmKPw+
pkZ+7ene8Jo+5+/Sa72TNvLbfC/wb+00Bk4Mc15kjAKR3OVHEa4XyU+xPMVJt9gocJHHe2w7lHWV
vw/pzzk/TPJOHHxhOIjJXTfiK44FONOvuFoP2iWBA16+5G5R73nBsbaO6y0kMQsQJ9xk8bpQfLIo
p8nmwC5CTFUd/jmcxYf6FRZS/oqts4FuFbxTYmdjC7SzyTZe//dU+P8qaqPR/bp4DARb1+QYoJAv
3QhxQnSQWb+ciTNS6vWkrxNyxvFjnvzAgovu8/Oq7srxhhGcLZKxiQfUm1W7jeoN1UNhvPflESze
XA4dhfUMhX81xHYVedHiY9kR0r4lNv7T7Tl7FV6q3CmPrUNxDUJA7vYFy2cym/CIkO+Cy/yiZxDO
/LK0tXv1ZXiSPqJz8ZSzGu7DPanFXritD5Gf8hdYbxlxAI1d7oO73jc8rnFTPFU/tCcUBH5a2ILm
pBe2+w8NhgwLrrEl3Y0lt69sqL/VOroz1llliz+K1iUfYFOhVZAe9Dvdr7bRW1HCf7Mzr910HyCB
HJzQV181NFm2dlAOmmc5gpev0pXutn64h4niho7o48mf2sIPKEItL1TiKG9gLeIl2AcPIqoe7t0v
8Ze8wZAajCdxTPhjh3I7HpX1sNZ/tezWXunL7/Jzspthc90XQJ8PhDPwxi0Mt7xkcdPUG2ckVhin
e0uxFplZDb8q434eNrNyiaplpU17K/KT1uHXyIi6HgpIls/ia/GcHvRXCOA9j+SQP9a1zQ+j8vjR
BK4urMkdnyRH6uxWd6LUqVES83Hj2mp3g7Azh0OJ4snKX9p5O4Jhsr+/D2tjhZ4J7UgaeyPG/vD1
7tPOkR7HX9rv4SAT2mXaxAuMpp0zo0yxree1WTckXIROMPhVumo1XNKOaUamsW+oGCk4ZeoUqh39
jshCrW1yXydI4rMr9j4M/sBym2SnSL4m+YGykSTfLLfReJ8CsYZrvf9QY+qpi8KIeFjHaJTVQxk4
SovAaNckXte5/GRv2CYhRaXbjWx1UIOcNHAAthkijkwtGN8xifymi/iKyeBsdZ304GeDDZ1463Gm
ag2OP0G+nPPe6G1j5A0P4ol8iYF5R5Qa2y49S81el/tTUXqmhspb4D9OLmpAvEr6zYn9BZHicjg2
iNKVUWEy8Pp8dDRKM5WQ+aSz9GIVGGiIWsWEtWSsMZnfnFOM+r5sNSREUhlgV8go7wsaIWaBMpCP
sZwnN1/X2/447ccn2UNc5I0nXo24thfJyaNtPz1UqdPIngRE/Cif1Ad4luYJlDwZTiQ6JCDm6E3w
MBf82LJb0tbjlYkR/s/lcRZtR/tBih0huViaE2aQlfDn/Za1fZINL4eD2jrj4BF6wQFFqMFUug1t
WWeLp+Tj+qLfza/9sFaSh1A9zoOnsD2f5lO1k1+bdbjJ9523bMNVvLLO6Urwut18Ut10Bbb6zO+7
Y3t/Kn6M++oo+yP7knJU4S8lR4MlGbht4mFOFzTbOV516WGBUZceYM8igVBPU+JcU0bq63YYwPod
cKu7lzhySOIzeDbOeBIer3vjQTxx+eEbeYXho3hivia+KB8Ce2S2Ayc2QhulxOIyh6EhYo/BrPys
u7pbOpKt+cue+tYn6tCVXdlfPhpMvSFIPmIxT8xC63C96ePIe2fa9W9u9HWrWS9b/SU6t6UdP5QP
tELCtrrPal5Qsu45Na1f1mkUkHOhMrD5+fZ9YNNilIRoTLb7j9IrDvVd/AJssjWP/dZa6+fkd8j5
PG6bffag/Zy38iF9t7A2Ycc6AQrzb2HaJo+KwljZVXtaaLuTdppyfVUXfZ8N8D93ZnscLVfw03Kb
Det52k/Dfd+dYvVAfHHc+L3uCmRYSn5ssumwPbiZsLLaFaxioV8v8SqO/NFwQDHUytHfAKx1+GSJ
m7eOlrBa7PTZKuwrs0CwMZ/qTlV/kGUkqL48n2X1kOLjrTsI1IRiL1yz+O5IMcBc/2DFT1W4hZP+
nUf0v7yzTCogIaH6NiAL3gxWzB7roADLm/Oy5GRhKHGxG3JpsoNhUr260+b/eo/AilfCKRfsA3+E
2+F0UupzMo5CekasoyP2Ndkxm3oLGfYXGuHv/BhuQirpIWBKUXMgG5Ckq1nIDWZpJZUy9JGZnpM2
qNxlzt81uehPioGH0Nz9FCU2zJkuKepKz4L4QHRJ4WRFwZFKtJ/T5TLYU8uofhZWyJojp7L6zrfC
9uffa/3bx8CdBw26outYKGG9e4Ou19NVeZTk8blacPQTmp5lquudS7PjLFjzb/7+cdJtb3H9PNIw
mUleaRBfvbkrK1+qNovPZryMu6ye91MSmGSZRq0bx8vPWqejmhMl9tA4MmiJTMMHGsY3Uc2a3dDQ
M/J9GmRiarDWLQEiolYZ+ypOvznjrC93BhsNSYdFwanCvdFu7kybC3WQNspykd8gJwuSnQ129iDc
qSvtEqzMbe6V+KE60SXclr+VZ7Z6hqLxW5Y6SHepV5rY15OTWvo5BVjBbuJJ/TEHcIl9IfbT1KUk
0QKXrBlbijn/L716VIe1dc6THXYDReBo9Y4qDzFZ0sC1ZuDkI2oYFk8joPaark34aUMR4TP6JPIc
Z+6avHYZ8PZeCM4j5X6CUNUDE6AQmXf8T0Ww4/fSm+9xFUXEiG6EXQIkY1CASJyYcolajvPouWP3
g2NlOHHiRInbUAQSI/NtYvctIQNaoWlc1x5zBAPLjJs9IMWVD/g1Ey9L1exxbkiRj024TEcclBXM
fJu39sdQcH5WKdVVLt6pUvBBLC+6akU9/X1pXnvnf/af+E/jv4XugqUNNVa8wexohSNiEKPiIsux
xBQnIzdrHFZB/FOSe6rWx3ko18kIHfvvn3uLA//5XGwv2JxUgln/tDb/wIELEpAsHWHiZUA1ACE/
A0VCARLrgZ3LhFboht5+M1D5urQZXWFWRMPEhOMPQfSf0DMJ0F0rKXV+ScpkQE2wmxXEJUVNNZ/k
qf/37/cvH3Z9kVTeIFzk+bafi7MpnHAw0DTua1K/xFFBga2Yv0upf5yz+LvK9LY4468HRIDaQDl4
PVZuKkGlVkTA7XC8BEsK5Fa01NoyI5u/f6U/h8XNWsHcDrcd1gm02D/0tn88s0RVplaq9eFiHgDd
gF7t6SFKSAOyxYXXn6LPMWl6Ec5nJw32tOhp1DsQWovHPt6UxS6JzoJ1V027SvOSgOhYjbR4P9M8
OXcrtF+TO9ZHpXlAO5CFrtSuJsG11HWbul3sa8GukzyDRtHahao3q15DbE/gWRojalf6oJ1kaj1R
KnWOHrrxQ/4gPRmTI0Jzj53qSO3Fr2dPKcIRVE+RJyEVpvocnL5zSkaG2bFUvC5eT/kxMfzxTxO/
YHkiOAPUm9qvCUQzVsmuy9diQDz8iuDb1XdWvV9OCs4I/qtAPoYLBlPv87pRRdzM40zsL2K6OJY+
3DHjsxdLJnysa156oogi4Py/P9gvvERdwq+HOTPL6LpY/xT//3iwhRGNBZns4oWZJCFxERre3Ig8
DHXgdg2t6uIaACQ0TOtC6EKvLqvvxstfvzbJ5X8yA/CpV40/x9I/rkAMlzAatam4ZAJ+K3GOiYIa
BQTCFbXXJbLsJuVHb5T/XU6riWkUWzB8TJmCDPK1eN2q//GxbT+nTTxUzQXDd/zGTHQzm1yLNCeX
QuEbfPFf7jKZIORKsAVBrYFn9vnDhE7sgxHvjMs8mpdalNZtkSWMBD6i8YQRPCJwqc+cxWKElFXl
N4Xgv3w6zFMFGyRYgLSut15ZV9ujCGlGcxHwfWBmsbhDER6UXqtdLY4P836sk4QhYPjEZO7l7wvs
62aIYSXu44hUZZF+9QbAldW4CgezaC5t3u7qVqavwVSBZBLcqK32232K+/h5m+LTgMVUGPVQzm+B
bBIqGyh+WnuBWtGtAbLGbjMJS2j3sv6kEE5x9b+YGTCn3zkEf+GCQgHnW/KIAXJhpSg3aG7EtzGE
iglYns+Q3BrxIYIPXfSXvhN2RaPwFsuMpElPFGyLA8GBIWp6arzRrRAKZpWJfoc5ijGq+qVlzv73
x/ClPOfyrja8nPYM9hVet88rMMGjADJuKJ7nmiTycJo/oqFufb2sWltOme5TDBhQ1xllWunEztzR
RNfRcxfLDLvUXPU7sy9J66Pcq5Qz3lS91+Qw3qrkm0v9smKgq1oU5xKHtUmlfnOlQ7GMOhEc1cWq
4G8vLRMTq6ol0k3Tn1ENo+zvd+bLAXrlZOvMPeBcSJRmN/uA1eJSUoRGeZmNSYFSDm8lC/rsm3dQ
u1Z2n1amTAgRpbVOGhEhBrdq6FFrlLKVs/hSQ1aL7dySXxVpOrfRsiF3t9zrKmy1EBctGpG62unY
atiWkCmHqdfvMCq1TmWAh1mwQO+ZDG07kGd9rLRY2aXXHFB9eVHNnNFuk+h3VoQTUr/0kr/IP02I
vEIUvFsomjZcBmgpoLCcTUer1kC7C0slKHCGbSBSqHSqsBWItT1beeEmmBSQOrWoq8oQicUEHSUf
crhfDC8LEDFCK5i1rjwZdTcfu/ib8vRflqypQkNEH8PxxOF082TamKSlHkeFy9LliROSo+EMIrps
I8MoEVOvjDHFoCL3DvBPyE1Yu0qZM3QVrd9XTS+2j56CE8kzOnVnaYACGtlqfFWU1G+qoz95LbcP
l84ORg2lGL6YN+9+LRchusMivhCtgjR4HJQ7qSsFLxw6GccMVlQflBAKKroi1J0YdhgrseH1j/pa
cCtFSl2BDF6wXJzT0iXeLFZMIMTQbVIcS+KsbfeqEO66QJLXf1/9Xw5f1iKSALzf4GUgX7zp2pW+
aIRIG4crtctaKayOPUM2ooHhsJt4jNmZOfXuf/+Z7JTXwgOzQHbLz1vRKGtQdc2hOctJ93PJ2t95
lD1nQbrJzYDTkAGYIEbf1OTSjese5z0UPo5ffuGKmLK1fP7UVFEaWc+66VzErlKQAHsxLOIkpqeC
JGQMNEPpRcsPCJK6epvrkHcgaeI0ggRZihHk1rUXxwQ5IuyZc0dEnBGbravQsrUzBAM02eECJ0N+
N1DyF+/6VCKs2jUgf4iA5OFuQIucqesEB5X8LE/HAZpPla6D+YQ9nkESWkrTSUf01Ga1M1SPufQ+
1gSC106vbVTLt6IP+L9ZBESorwKg9Vx9xJvNfC50dyxeFGU3oriRbOhS7UkzvR7h/Qjzh3mp7un4
+yDx7qcPoTqnwOR57RbTJjUOqn5nNI8BQJ7+rGaqh5kXhiF2c8bfaCj9KnSaCUj2OFfubNrCK9sv
k69Y2wQkL1z5pvxVXlqgsuBchxG5kqpv9uevxwF2iLxcMqYU0DBvq+JMnMe512W2SkWBQjGBcuJ4
HcKvLcch/WZpshl/2af5ON4Ei2MBy//bpMZYy3MxrtXx3Kv+iHRct4Plrm15eGLtaK2n4fpjai+G
+cOqDgEPsQwuUfcS9dtWeVXU35L6exrBuqpTWP3OBIwg8Gv11PR5wX+wY+i2C0SGMY+S+TjPeMsl
zyHOQ11PDC1pnDHzMtJ/u4DRBuyKAfLImG6C/jxGh1Imh/cFkwx7rn7JOFYtCkAGT6gl0V3SsT+o
r94Qz1awnaOGlCeL9kxzZhKfTCCVqe02QyR4yohZozPCpFPHHgxlBJ0DYU47dx7gSTBUs0qEDUmJ
TSzgpKhCFGbp5KEtKL8l7VcsYL4hnayXia4KOylbgNFfABuEL3WZrwYufQbYbvhVGS3TGIgArU/Q
Y2wxRmSLd0CSMukeXrU3NAQjoHxjJ08DrCXMycz7pjon6S+VKXIq41IxbUzsCq3wwQrv4+a11M8i
1JnopYTEo+9qi5YXZRGMtzw5B1yMam0sMv+qV3hU8JknN1OgUbBiezzwXBOCOpB0vTFle3kqOfyc
AH8EywFwYaDWP8of0mWKXEbhkgrLK93LSBZUslzdPPL66l64Zzw4vCu7KXcA6uMVYepkxIzsCFff
MLsFuIHGJrsllD5OS9FNzfdRfhIsrww9hkI4lQyj26deiFNa5Or9ykjWBHZaNMnBNobPOL5ZLdjk
RjY2NVbljT9eZXlzAzNkn/z56Wm+6xrY6Ajl2ukZbTODude+fJ0Y6ELHHXGzexp/LYbLXK83V6gM
mdQ28oOV4gLiFBgSdC+hucmWN2P4sbAyTVQsJnXHdWjdY1XAPsY6YTxqrcreI/DdnHYQ49kK+YEb
YSNcUihS6YbmbCKCN4NBsM97L6mOOoyRon1Pr4PlyU7bTSHdq1y8UP0apPshuwTTJWHq2BJ2Pu3M
ZqNztJfpYxFhunVUpJUcrqJ8q4arINmn/TbJtnV/7fPJ6YUmWSx3UrHTJbdQ/Rz/wPEZRZ8yPPaZ
n2/68o7I3kn1q/ihSdEInqX+1MMACJ5lXo9l2miWZ5l7GO25tpYLgn+dCD7UVmcyWX6DOKnXM/9z
TYAxNsfclQ6H+vyWETcUZVfG3TycFyaBMSRTktHxWutmf5bES5KQ7b7U+nindvhYt3lIEJQcu+S3
RqtIBE6pexmAOJ3wCpOhztUpdbAxKHikkAbB4BbPL93urYGkgeKhC66DXLn0MkOEBnFlhBWwtro8
mlb1FALFDJXoDy3HVGaJqaNFz1anSHZl5DW02QEBiunpdefEGfaF2lKu0gGO1t/P/a99KJUR0sNr
Q4gfB3r8z0ewUGltIkUCbnqBOJ70CGc6pXBllUjlZcCWQBpQtZjhO+ZdWAKJYf9dG/7lmXABV6Hg
VQR5bcNv4Fetl/Cr0LTsQhen7sPqBCww+1WnfsQtHMKu63G/a0CJm3kanSJdfqEeZ/hUsdD/fi+u
Tcyn1XG9EtX6k39hGbB/Pt+KcckiK0uG/LJk4muoLZzdM61XSc270uWjZrGv//0T/5RVXz5SJ6YG
Lr9GH3jTiRe5krWLrIKBtmPnmmUxOl1q/FQqyzzlaoiCopc3elPkEGPxxgzU5q6Z5AeFw3BbmzPU
Pj1/DPGqREE4N5RAxeB0TWpb8m9j4tBCBj19c5duosUo2ggyxggaKjpNqyTeFtbxgmX6HNcpfDjW
xyAVmGlORPCMQT+40hh3XkWEki2H9E06tN3Ewjmzg2uB05+P/TAZcaElrWZR7Fdyr9pa3ZZO2oeS
HwatTsptiXOJcRXD5AmsDLx0Vq1U4VRbQr+KovjnXBjtfpZIViC1+ptvp35ZA5i5g9nChlbRcxg3
FWk7V1NQqkt6kVFX2KPZPsxisv7mqX+pZ7iD//yQm6cehFoqy2kAo6YVmXjgOOTHUlNBqOEfqon0
zwhlX9czMNlMjz29tV7IzinwYiFDVmxI0oFXMsp3k4lQCIdH7zp+ckQ4De6S4C1aQfcNJkRMua6i
8hPMdaWG6BMqInIsl6erfFfKf32Lr6i6DJyFSTjcxZu3uIpNPdKiRTjrHQyn0ogWrxYHUAITE6+o
omnRqQv6cK9NV5w3DBv0taYOUwsPwr/f3j9Y/ueX6jrC0GFNXmcZtKuf3+POUoOZNkk443y00jpl
WGHRGXvCom5KDY9gSa5mf4Gep6aaI0szxs1xR5GAYMILNYowLWfkkmAo9f9wYdLV6wHHB1HBreLz
hRXVWCRZ0wjnGvdopwvHs7LUG+qDzGVvQwVcdK9DH7hTwDMkTXsnAig4xgxdihSq1lGE6FLm08vf
L+tfNiHaeXY9nh75NdIfDec/UNcGd/NkDqvwkgVmcVzoZ3WlX2FpNO6WItjogdW4VWqGzqROoqPy
uxy9rfQdwYNeIuymcq8wLlVFfL/CtsupFfSPwopmnzAh0ZkQSPy54P/KfuX/T8v/v/urrPof3e/8
R/bjn8Yq1z/yH/NBE/d+HiVnKcfY1UXlP8YqgiX/D0+XSdQ1jAvR3PWX/uOsYvwPEDgqDJpwDfTm
mvrzn0gR5X+AazmVGGeRK8307L9xH8SV5dPmSm1B9UXYCeMEUUURdou4p2OeDvgLpyu1nmJovFJt
l1dnMdzaTmJsYmt3dR1Lk/DDvPqQiUbDLHIQ7icsyiDlNq58dS1TJ+id5KXNm0BLw42cwvyyTYzO
AhjkY1HDMZpDqv8SOzR5mQp3Vit0wPP4BniAxvhqul1o/d6MVViBggEdVhHvU3N4KXKMnq1g/CFV
owisgDedMZmDV88zIPVYf2g4ARLCBa2+U3RnMWDbDf+LvfNYjhzZsu2/vDmuQYvBm0QEQpEMapE5
gZEpoJXDATjw9W+BdbtvMrI6abffqM26BjVLAgE4XJyz99pNcV95mrO12Vkk4AMmPKc+2p4+IdJt
1b2j4YyFElcRJ7eVo/4QLwQ5K/WsTbFQ5WTQ6pIGm13hOxXUN6CXIoqVjWSRm9C2tvDpzEFNt03W
xPPK6rJiHy08Mf8dajdGdP76ND15jXFSC/nOXxh4FPmPwzsVz2/p10Ri7b4j86yx6S76d5BelSyZ
4ZZwvrYLa08sFboM/F4Dhk+PjGxV5rm7myst/hm84/qaIDjVcRKv+4kFBdirCby06DZGjdoyX5h/
6UL/G3NOvXk8vsRlemV3Yt5Sq3Yep3J6hExh7ttRj6+qpC/BTfrmay0q2otUke1NChMNLaqscXjP
9CXGfOiOjiq+6KM7fXe8trtM7cI9dIY7vdSt1r2ZdfuqzxP6xryxE3bzVutgCRZq2JGE1IP08oJx
Xo0lwqRMiZRyKz3PoMDa0Tp1eySuBTFSWbUP0tToS7od8gTo1l1jFi+zHZUHPzf6zZABzPe70f0O
OQ4Bk3Dz76nosQTIdujN28StLO1K0rSRe6mQaY4SshqUYamhUnOSHOOQkznrQUWDILyBKZ8iILpr
FbfVfqi1qHmO/CLHzjeZ1R2NfzDupqKEo48e7iiyFy7n2LEu+6q/g+6pQmcYknVVeTh45sRf68J/
dsfiFPgKVok1rcumeDYl8usSvx/UPgpjYroHXm3fEwaQX3h1Qo/L4Ayjb3qoJ/0advs0PTe069uX
QSvqK6e1/L0UeHacqu+elTbCLDBS75uvMnSDAInne7fLI1BivMA4dqdnHRLhVo2lvM9GQpTL0kGs
W5fBLtO8qqNw5fgXpqAP3WeEBXvEXd7ltSiuVZeWL9bEJ1v0tX7p6XNmhWk/ZcAJplFjPJRIVqrR
157rEjpuX5nUPCYYnXz72UB32C0x4pOKUO850twKoX7q0aDj+a6NtScDb+X6fbGZqUVu5tTqj6mP
Nj5Jyusiil5yXW20wdP32njd1l4PTcHO2Xi76R63w49ejQpTklVt20HfYj0maqHCcGFV+IEq6K1r
u7LVg4HZEEz1uvPQW1b4Bfos1pB6xScz675HuiV/yEQ02x6+EhUU284jbbiwjSTRHvPO9ZP0UsRa
UXSnxs5TLI8xnt5sCjuSS1K8bA4FfsTQY4MXwrcuZgCq3yyR59/Jz3BfnLpyb6IusY8tNQOqETfz
jG67j6W/CqSrYCHOxb5t7XLfzIJ9kMVG5TZLnW9SwnjPFEdvM2p2VTIEIY5zpJVxMjx1SWSdKjZ2
bTe56wg7P0lCzXjVt5RTCyiVl4GfJ18yECvXVjsPV1Faxlc9G33gIVYVbROhuaey7ySlU83aOjWM
1DG9lJF34feiXilVvZkT8Qs6vMaho/TbNz0qVIVMPhL3Ki6MTRfot86sLqIGc8MIkZP6Z5uvu0yp
rZZjCKrbL61K1qnlDAjkC3lRTa1/I4h3CvukGa4DJCUrDQjqEwj6Hjq4Xi2EW4RcjZHRTJcEIW8h
bOarWlfY8SLPI0PNqOs0jMpxM4v5W+HYt6rpgG7rdBMOTdmYwGwT6+fgOaFW0DzV+mG6XeZMMt7c
q9n2hr0zGxSBezJIXGIN0iqFcNG2RCIQNv6Aymzrpa5x7Rcaxn+lq+/U4Yvt2JExEcSTcVQyve/s
YAJ+Cy0KfUxBhsoo8Rk6+mYSHoAYE5V2OWhxyPht4MegsVtVUr8vhFbfDZ1ySSlpX3TNL6iiZx5k
hfg789RWtXhWaXtb+MfwIXh9UJprAjrme2kET05MjG9VJZhzAw4VQ/EcNynUBBsEJ/Q9NM36JG5i
E8FvpxTaYPIphIgunTSevhIhCG4rxhBmRbRQ3XnclV5RbWold5GBGTMpA2ifuPOEmT/axRDvWgxE
K9G2auvbOQpj1soHzoCPkd0KXnPnUw317odxfpmHMb8fuqyFzD5iaByccm8PXbKuVZ9sex0MFXuQ
CaNUvLZEtjPSqj7Fqj91ATRTozX9C3SRwcpO1XQg/HS6SOgi7Yt+FGtY7yAEIp8fOk4Eu+ArDlO8
Ax1hluBGBzAgrXbr6z22HDlVayuLrvPIOOULZ7Xuu2Gb28CzfG8QF6YbwQ5RTEyClukkc4DLat5m
vf2C2HRtpYPWtnfJAkVnAepMJ7OP1pDYQ7KyElzvK3MyFueHF+nek1bE6KMtf0BlDIpWvnZEglxP
QX1dGSbmVLqEBYYNHaE2kiQiPga0OSrVqlCKJNvakQmld7CfDWk6u7FL9ioIrkyvva2rbFwbw3Rl
1TapiDEST9e9Itl966bTpkLiC1x9BULxEBM0QS3Eh8ViVNtspEOTPrOsvoLwpdipKP4GOdYNhoVP
oUZMrWCvhcxXl6dujihQR8miJD1UmDoVNfxuEN/6Jk6u4iFQ99qY3LAVvUsHI9kmNKr2Wl7rG7PL
qcRZrHbuplBLv9Abmbn8KP/W1olx38gcmOayT0uyfmWOkfPojIB0yD/CRFL3wf1oAnAxx+CHE/TV
VW90TDLK/qYA8m9r5Ylb5KaQhfxINtcNNVKc+LrsV8SmjWayCaYpRYNYsPEOm953HGTgdZLOV0LE
Zr+Rvqrzk00bBDdLD7kel6ujMu+gBRLxOKk9k3awpyQbnvNgTINv09RNlEf//QPR/w+I/X8sj3Kx
7/3XuPYT4WjilTTGX89L75a//zgwmZxvYOq8Ex3oOC+pqv+ktfuA3PE42sSEAkpfPBb/OjA5/wDg
6iNYxAKpQ4LgX/3HgUn/BwoXZI3/vQPTx+MSbAvqsktpcPF4cGw6E114hY4vBEbtVlR41rrWce4B
uMutFVX5J3yTj6VProRSnIoXNXHb5Yh4Lv+sXatxspRO/OjVh7aUtxlHG+bFB5tsDdQx+1/ew81f
tZhfQ85+vxyP3MC1g9qWtDPOlR90Xnmj+9OYOsCBeuvBjvzQ4mC1Sg1ggdVUXM1ZEX9SoFr+4r9q
QssP5Iq8YVrOcELd86PnIDpHTD1XTGCo02lrQzW0YVRUwV/f4n/pAjQ/ikr+uhLlbASDjAT+f1Z9
ckjWyoh5BFFGOXO/bM/C1AB9jtA5no61keQXjtfJB2KGGlZYcFLTeM9f+jrYzUs5ubuqZjVYeSP0
SWRw17odNaFrRoeKHc+d05ftJ2aisxbA8u5ddGDQuZYxxhM6K0dmVIaMIoiLbabJK+LnLqeyu/Hi
YELuoFZDog+bAaUzbWyjCuexGz/rQSw9hg8vZ7mBgG4ydQE+Qn2pG/xSgFIxR+W68PMth08sSRVz
6kXNmrUNFO4yT6tI7IwPgQFjAy7XXHqXZhQcVey86vp4UcdKW+MH/mbWxmfi8OWnn93ZEpvp0Rjx
KNo5Z59g6ifw272y3CJ0cvqQHXeN3sAiy0D21LZQas1haTUiWqGgGO1N2djWJ5Ib1z9/PExEdCaY
U1BkWnw0Z48nm72agJUg3ZZjH//UMrK25mlyEryDJHBppMEQabrkclVpUX7RIvEQjTRCI+KAqlVl
4s8ampnnhlXkjn/WHPUl8Qt7io39f3jolziwfgkG8/lCNkFTP9Rkhk1LeJiKtuZg+Q92F9Gmjt3R
Zu0uzWEEwpZ5+M2mLG3CmoNgf8lJnEUysgf9zW2kN9zFVmG8+YgqT1VEqOHKmLTgi2hT+dzx3zOB
YPrbBPO5YX8gaI1Wlkc4q5padZNVaWnC74imbddkAMl7UXIccrul1qBXFygCqpM3TiWUwLobfqSz
BSprdPuoxSEt8tcO59CTyKvpwDSUQ6FSat5Vsphws7YacBivVs8Ua4xsN0X65B4dCLX0KbP84LnC
wvfVuNXJ78o6HHKt+VFysQfLKVwXK5dfXCatgbUp1+VPcyL6YZWj1TkVnaxhuXfisskJmVzZDbrH
VTEhsVylwzzUOw63xaUlPPkzMcdp72p18FwFpJ2RRaiVL5XnRqdqDsYrw5MUC4zCPBQyzVt6tTbc
iwZwCQ0iX+LoQxp+TBLZEY1j1/B6CoRI247QHUxmZe+odRGQZrFq3WDcJWzPQE2Ovm2GftwMVL0B
RQVzl8O/L8zurUkT7TrunWaiWI8aM8xiBKQhVTUdXbeC64VAKkvklme5lBRs/DrHstXFIYjThh/p
+Dk7NI4m7XRohWPkh4blBJSaRL3LhsnbkoOQr4e24cjVUXTwr800neK9SQ8HxqWVc57tXcCPlFYM
pOOWfLRjJ9MB9XTq1bRbtnckAw7tMRfU2MNhllN8NXdIMzZ6BvNAgf+6jXK7CahOldpDXPsK5ku7
RI60RCOEfT5AAndmn0g4Ag/deVt6jVlvI+E5t0qbouTgx/1I2GVa/BQwsn74aD7QD7QkHOQRHOZZ
J8iydXx5xYPLfophaEJn8m+iifKAVcSPgR+AsSi973NQ3Tcwnx+9qswvtCLo96nl50g3RFNAFBT2
ddQAsyRIcIIz0HLmGyzyrPrIvZ0C9O3Az83QyQMoYnZi7UklVOupsLOLxEP7WfS2g39+gPZp9wt2
JONMhXXqsWvj+jXKqmcUTvHatKYCW7a7AP8jb8M2902PfZBKKkWE4U60qw2MOZ2Q2B0jHxh+5o/A
ihMkLsZk39aDOvpW412MdmvstSTpN0UqxAFDjE1JSgDqtIxTrcVWqJn9NSldl4ZZN8cSGEycleqQ
6YIOXiJnAAD+veah8DXJKaCbwd67KrRrHdD1yjHiJEQKYxzG3isPsvabq0KRrmdRx8wxLPYvpksv
qWrNG3PMfpJhZh4QgBXs8jXnQdON5pChzrtQWf7WxvN4pVfW/FNlRvpYMm++CK/EMZB25WaQ1W2c
LIRMr2QmLwWyZ2M503Q8k03jSWIzy8zdjVkvdl08aHy4Np9YNfQzZeiJ/lyDVSvdjGXxjODZIr8s
vTaJp9l0TR0AtXQTP13pecmuzZS4YRsDunAKWJqguuCBI5e9IU6UeBaDOrQTxwWjqhQnTuvJXY7u
wrNhNeemzdYIh4br5GCPQfs5zy3FCRAxsCNStxxCMnXb45DAoqpTE8HPWHsHa8IqOxLoWtVFeqrK
9HZMCaZBiMoOMmxsIfiim/E0FFP/M9F8a6kvdDvdxE0uM9U898IKoqVzm+3cxiBrJi5g4Y7x2gnI
Uo2b7juBid7aN0V7beSiqTZ2DZGak1j/U1LshUMQLIicmWBr0hzZVqAWWqBX9pMiuwshgZovbQVf
qSqD6Wi4Es1bYGdHL/MshO4y2cUxmiqN7v6lAWCNcJfqW45W+Ho0fKCS9Txz2prvAi2O977GcbCv
Xc59lppxCgZ2etlW7FRiz7K/YvGbXgqSO49FpYI3V0j1laDYOQw8J8Mcp9XWpSTXk8UzZV3xSQfd
NaXl3LQ1u8IsS+VDPeXz1sAmQIWmIGHWw8w2UF0j8S6eDiP5X+iKdOhHZlQP+xgY8VaqrgYyDP8J
wtgXkcTWLu/6mXqDmLoTSzJHT5jrKycXCH3LAihNCvbGVQhm2wRUTpqWOR2J9g3R9XGo59e88Zyl
rAgxiJ9Qc1J965ieQr+s7lDrzzu9sG6s3sSxlojXsh+zXdyaOs7uugPEEIfGkIqbOQGLlIz3VQdr
o23Mb7GFTWcw5zZMqszZ6FGutrFhrDttoi40NOQnZejKMSC+TcWI7iBSwSEiEG8OhqNNETg1pmhX
5f0YuinrdgE+mQ5m+bWckuSGivwISUxqP0wvu4srZxUHM3UrlGNhY7C2aVDHf7htYxykwDacBklw
2wvAHHaKunUNoNrn/C5RFgZ1LoBlMFEVtttvMxR6tCSNN4q//WtiJkTFTE6nIHLC+0oUY32FIsJ+
Ybfhnma+LhR5Jp/MXvVZ8ZhqsqX27g8PDSk1a1o11sNQ+H1LwG9/E0l42GGS24K8aXByIgb80nPT
90WdDl8DoaVUXETeE1dcp+kFmbPG5QgH6gsSYUBOBokyqJ3JSHziS4BwSndFrKjutT9yx2cIBRgQ
XubJSG4NbVS7tIlib1OXFZNi0+dGtGb4ElqXDpYDem+WBNaRIYsayU6tRdzWEONK7A+S5w0nVGy8
Zh63aMMmYV5jlKlvNGL2KACWogbSpSlgyY4y2/2sAvSpU5tiOU8ztEtGN4Kl6Ro3e7LKCnAT4Zrd
T0BPYJRGTRFzjB8jRU3odM1D0SI8ysidJky46jfOXDALNZpxWaJEgS051/Yxt2IvOtZlprqdWwrn
yvfT7Ltb+EUcxkFiHTpXokgTCWKEGCJhMJU+XyHr83O26N07W1b3CjuDVaJCaxIbf62ry4opS4++
TLmyd2UZQYlFpbUfSTK5SukYvVENY4cJ+qsKvk7N6P8sylbtGOXz7eiBy6piCxhW0y0MLuXCHeG7
N7ZDNCDBF3kBOKKo5pQyeTHHoT/l001mxu5wlwb+BGg/1UuWQNfZxJ60+LNdNqwVhFf87chawpld
TrPuTSaZWmb5Ze75mdrpTaVejJF4bb3tnSRAoS91yDlZwqY2saqkfCy8Qn3zOFr9oKo03Rv0uYKN
LBpx8I02cDaOinPQakLX31IKrBmtDr2+b+OqAOdKGht14KCfnDXzBqvwVEPR6qKpvmsLBsRuorZ7
kq2iRNmWqqA8N1ahaSTdi5aYwUvH38Zvp7sl5jys/wZnhGNaJwCi01nbFVMhL72x7Z47EoRAhXVz
S1lUH9RTM2GIZlPVIw8jA0o5VJCDuj7YVh2j5Clna16XkRpcTGMOGzExO1dYkMi4JZzNDf1gSb7l
1QIuf8/DHepkilZesuTkMsMvobmptSToWg2t6ge9K5LiidSv7DC95+0GCv/FqlCOfMrfA3m9JZvX
W2J6W1RQOtAcGnDjEuNbLoG+FCGhmcXDgC5Gwk9QqYlaiajp0yCWPGCrgCEZv6cEcxRv72dj7L5k
ckkRRsnk/TQDIPH51O9bfeIUovTuUS0BxN4SRSzTJiV3eMknRsQ+70y/QkkaB/XBXYKMmyXSOMHh
A/FgTq7yJfA4WqKP4wr3YrTEIQdLMLL5V0byEpeMt0InV8zrb/+3QFhJlJoPU/Pj//6fb3VfSTHd
/YjTuvpQ7Av+WCC8ea1ey4/VweUf/LM66Hn/MDh4+1jIqAGgizD+VR20/kGlgqoAWU1049+VFv+U
UwT/QBnvUBeEAEUpDUfjf1YH+XuBZyK1tC1sFjpBNv+OnOJMtrNU7N5rEvxvycMBB/OxalI5XkBr
6J1TkSTbgOrevelN436e3XZj+so8aSVulYGThLWOloCzYKntO3qRXVqankMI62wY6xDVdBqMOynj
Fhq7ItE9YN7buQl/J8Zeg9RaVYc/VwDfrR2/Vla4e7wDZACZOE2X+/9494QOIvWPAissNBetYxKl
FwEdKGTA8ZRuZOV8qTOU29OUES/p5VUCu5MqqNUYjkMbKnV2mZ9U20EH/Z7xEJTd56tWlvmxQ2e1
lALAsNZ3jum2LxxiWZRTVoho0eIamQVp0VRZsGaKRIxrJcNFEujTJmLB3ZRB54aySuqTPpTpvq61
DtWdRm+n980tXc/sQpSl+qQkSj35Q6VpeYcMJCpgMH2W9JqPz8MReln3BZUKX5TqoWjSrl/NfRtf
RAHGgSm18pdWn+Fx9GJ4+/O7OLPhLCMJFw6V0fdK4EIZ/nhtDqFl7GO5C/uR/82EAz/KYp42tZ+q
bdNEcFbBonv9Um0ZhieNo/aR5tS3P9/GeVEYdZCH2gh5ks0TMKyzwmmd0MsZlC9DjsKA2haRgD4W
PzXPf7LNcoaIKdLVny95XhXmkj5AAIJgMHkvNb6PP3xokqiXrSdDfwTHYrr+S9mKuw7X2CcX+v3t
ciFKz5iaHVjdv+l8G2Z3Z3ZlaGesrkB3UHNHaJ+2nGntDV0osnCEbx6zIXP+3fLu8iOpXDK+QKsg
bD0r70a82bhpesCrkax3ZdM2IbLRfON3MZ5BXTw0VQTUEBlPZ8xPy0Hjv/Hjlwdt0UVZsmfOnnKn
xW6O6kWiUo1e9Kh+Va37kllslFta2aM0KIO7D39+s+jZzj4nPiOdORu1MlSP8yGdks+sVyTChs3Y
OQdcYkQj5H7z+Oer/D5+2GQzmWONQz/HHPxx/PTK7rrKC0TokcS4mQIy5KdJdqsqJwfgz5f6rUpP
35G6ls3KAhDcZ674eC3PHZFV0cVYUisviDt9bA3nh8bZDdyijiU0EyhuqffMnNtN2T1/cvnfv07s
XktczbvxC1DIx8t39ky7zOLy0jK/ixyfjhJfPV1+teJ+b+CRrElcRGrgwqT07nUt+Aqeky78TK4u
qq5dG5M72fsIk/PPogD+5i18uLWzAU4JNBnQVPMWnOBoVsFNYMs3Xs3+k0fAen82pngEnk47xGJ6
Yr78+AhcjfjYzAR0ntnq3kOW7tfWU7Ec8Py+R9uSbRM9QXyHDJBN+LQaFV38P9/D78OaW2CCZu18
d7Yvt/hLpyRla5rVvWIQ+G0dehQ7UcOAmvzzVX5rONDyMNFqBkuTDijW2Vqk19mSgTdwlcwjScN7
kIV8qlhthfoMAvN3w4oPiBYg06PzWzxlZmN9aZ1ehNbciP0cey9pjRjJ7BN7NzgSTLdvTp88xL/7
eYTuMTlQOELXevYeA0EWl8o6EdpN/xCjWli5iXiTtkc9zfr+50f5d58tmAcX2jlYH9P2zj7bFrKD
Sd1QhMWUFRuqKWrt+HVJUDtlo6TJxl0jIdWP0n+p43GtU5r55G3+zfKOg97X+bX24nc/j4rox0jT
W9mKULj2VcASD4VpyLZkFm/U1P+YeC2XhpGlG5XWO/ataDCE9skz/9ubgPDF/K+zDgAj+zhyqWTX
LcQLETqqxhmr302GeTUZ8qExmie2dqRPkw7XOj/tJFhZqmbb/p+d/5u/Npa/dpzPPKTLHgdKJGdG
cMXIoBnVH68/lFnZxx22g6EbaG8M2mWQ61iqoiwJpVNtO7uj05PmW7cNNDAYElloYjnk65lwCSVF
xWoy1oTpZquo1QhMBaIEW7P6zIDy++BEX4JOhx0JN2lYZ4NT96G/zDToWbjsx7S3fGJ0CCygX44f
S/sss+X3qZOlhK4vx04YKPgnPz6VbjTdXmaFgZuvG77neXrvWDWKNu2z7e2iIj+bPPnIuZjugncB
bnM2p2RZZOQqt/VFgXXQiuZltnIbI2x3Q3CIIOcAWU8sJhSWZUVrF0ohcQXjvimBiFJOX1WeRaMj
Uf6myr2v0vWHvRxxdzZVibbJYTOBjPJWDLwfu0Dxg0QW14KcaC2R7+zp6ltMkebPg+r8XaH6MkFY
8ared+7nkSBjXyVug2Iu7DlAhY5T+rf4+uAfoRvepEjRP/mSz2f/v66HD46TJwfJc9t1Usps0BtB
9Da784s6053bLo7czZ9/1fmUvFzFNgygUhBqlj3rxzFR2KlRUvaaQ2RlVHub5G1W6VdpN5ewz8IA
cd8nFzwfGlyQqD7EB2xqAC2d61xUMyZQ+vIpNGMvfmna3FwYDK+mML4ZBbXfcoAxnNV29cl1372N
v55BlwuzJ7aWTSLq/HNfuZP5MpO+T8BYi7atYRUya+shkmSI5GNnHU36e5mTPfrzz8T17ys9vXb9
6jJiBzTX5YtpmDCGg+Qz/tP5R8ltcVBgjvIIx8ClerbIY2+QXcW3EAYtusdIxfaBMnGwDpqp+eQY
fsbQXVQxgI/AWjGGAT1Z75aNXzYU+aT1stBSxRxI/oeYK1I4LRS+HnrOmFNCOHt47FzCUJ0x2iJe
64A3N8BJaxvuSUFNfvyMo/03w8EnlHO5HYSXf9EAfrmlvrWBX9CNCDMqxlvKvYglW+JPHG9+paP5
kvVIFeIUd9ufx/1vSzUKIRbJBffFFLwcGj4OfGo2zOcqG8Opy3/SHyYoIPDKvNwQYk4OhZ/Nl2MF
LMAtEIIPWS4IgStb+f3Pt+HaZzPlchumgeHGcogg/u2V9AXVy7jXhtAuRuu700Rf8iG9HnUTT5Yn
f+Rj7z4M7G3oTBtBfCeyZtoXxbwpzSC51bBvU9X2L/shJ9hXgK+1UfyiA9EwMLS2AraizfWtp4nk
GlWIA81kNg4BgJ+w1ovqi1O2zr62Zv2rbGaCC23cmFhZEESKCuaaB8u1U/oKU0G5KeCjnOqx2rV0
3dbmRCOCJpB5QEbxVmmed4QgY73S2FV3sqy5yd5ePCP1tjLNp3a0CDAs5mrl4/LYm27nnNoaX306
FPV12VFQTRC4hCgt6PAPSLk38TiqqyKn5SB9uhG0B4R/Adkhf8y9OnMg4khr/mzjsrz1j5MEb4Lt
E0c8Sn6/TRLa1E6Z0wdjGFfWgxPbjzzUt9prvvYdiYXp0hyduz2tQUhB2iclkd8XGFZlJFEIgPhC
8TV/HJGU3VFDY34GZtA73/2ijR5NI6r25aw/OQLm/5+H3rsB8ey3whrVgS4hXkMlfbb5KNO58hO3
GMKG1slTbzTmqkw9hywRPfqW0kVLEeG22tosNHXnjtH4XGiwnZMCeiO4JvfnkBGcQgtIg8qHQnml
FVgt1qKtaaNFy2yW65O6o5ZurulHoVP2+EO60+m7xqoNWrv9Z6bL32cTAuIchJzkgyOmdM8+6sKZ
pkCMaKBsAV3Qa0R6I4LUv/YbqNzKTaKDP6g4lKZXmJ8NHV7R74OHogerF3cQkNx49kATI5Ix6h4Z
RgmSpm2eoWcwHL88mLVP/79p3OYLKXYdoTux8g70JBy4UaVWXkdOWX1Xfpo+xxVp96NK00PVOepm
jpyIClLe2xd0eKcXjLfWwWyGn0WvjFOW+N2FmRvFyR8NTk5tVMGQGBI/2Mu+VGQspFN9o1rnS2UY
Jx1s0940a/ui8WvEJGP5OAflqwUBmO9O1ger68xn5BPeV1pMC828Lq4qZUHEQzWD0cZsQeUQEcuO
JSBP3G5Oo212/jpq+7IMm9K2UEIXYp/4mflQ6x6E+EGzwpn1do8Hr/mSSN3YZRGRXgVttZVVNQTV
piwzL0kJkYW6TRDm6CFESHcLexaZzdmaGB/gHY2l8yBKOp2XaVd014uEp1jRiAfnkhHWuvK6YX7V
8l57ZZ9tPHSj5bw6qqXVqwU5q7bRYQjIpNF8UTRrN3M7qts8A1vhW9F80CW9Xryu060xRDVQF42o
2c70qJNndBQT0/PoPvdIDjVr0IN45TuzEzaVrK1NByfxJGKqydu8haELSlZdOY1Wb5xEj9tt1iRk
c0SaZrrIzyTPgo7RQ4kJBXxnrDdfMFw0264ta7J7LS04GanRXHW9ilYAEquvPqmUFw7qry3oKm8T
xK658gdUZIPrySwU9RKF2FDWJQA5Bx1F5RQxOrKHfUF3KazQORFAjvttyrNsb2Lm/67HBJDQ3XPX
U06CKI2w5FSUKjtONkB4L0tHeggznB09s9adXjLUJtQQSWOA09FRYmg1weRyCJaM4c7XjngenR9K
TrDsYlePMV1y4qXFKilz7TA3+fbaRUeyk0PUwiwTHIq3tTvQq0Brn7N3R1CV0ZX2271O2y/M8kQj
foqcmdwlp8Av23Rn+2l/Qr2XEsAY+/tCIA3RNTMB9zIEGErisZiOszfFt57LpmV2muAyt+jNzVlK
8HtuXLZOU+1kI/Qngb0LaQ0oVLwf0bYT4HFCPa36oxJ5u2krN6DnGAxbJXzva9q7NNUxfbVraAHJ
WuVT+Zz2FVZHrZqu8HUhCjE1rFc6WLnjiB9hMfqHxuT3m1m5Gh+Zkd7hm2iOdu0FT9OA60pEjroT
EOYI1qr99kpMRbStB5Qfw0QivCWNk6yISJ6ph12RrhmqtiO4FNocOFXhr1XsGxs3kOkOO10PjgbV
hIuWztGOcoLlCk5U3POZfOk9AZwByctG40yxkwKyTSDz4Kj7qbafHZluZqyxD2kuvVDFEWQhI1N3
KjHnb03Byxzw7W8bJs27nPryVa83clMVuX+aysK98rxouBL97L2ZrALfgorUhTgqs5cG8gG6ct7p
2MHAKlRnn8hsQIrFUa2+MJogUXuPSPRNVwqOflM6yCt8PnSrUqAKD/TJ2TRUvtyDFQvWaaq3Fz66
6mstL8MApeBND7P8rlZWehGpjHw3Cvtb04smFGq+FhakvWNdwoTYcho+Irh6HV0V9CsZZdpa16S1
L1zn1i07FqNGBKGZgs9OOaLeVHEOgJ5aoz6szFmbr2U9W1ej9DLcyEbNZjHLHYQ9rpET9eb01pWb
OkO3covxsdLIy0G7dJ+OmXHyMsYvlxDUTeGauFlOzq0QwrKgOLIKIkqi3UW8WcSBJDXrMYxYa78U
Hv+26vzmi9mL7KKzEvf7qCpEN+1YX1hek+5KNGZhWZWkiKci10Gk8SBeat3mHg01VCen7vdCRsOx
LdAGJX58PQS+2FaN0x5tyomnNC8Ad2eIPKqpb+9635+/zqJLn93Jnm5x9d9XkBV+uLNnM/egm6CG
Zpys/0fdmfa2raT5/qs05j0DksUVmBngSpRoyXtsZ3tDOIkP932vT39/dKe7I1ltzemLBu70i9MI
ErtYxWLVs/yXGe87pFOKdTLL/s6GhajtlFDr5+uqoM3eV4jMrKYiqezbKkka7UIOhfORYkq1l7ih
b63Z4Yfp09lPgz1ADp9Ud4Re14eLyC00pPs4MyYX7zK391jh0SRF1ArNo0qbTB4gRWU11rM1+L0V
gjVNgU+satq70zqtB7mrJCZzkAeL+yq1BrA+tVXivtM8ZZM6rqOmsW5LeNQviaZMn5GBURi6Hcbt
oCFUJBQjwp1BKXE3aIfyS0J13F5bg2KVm2gygSi7TQr6OOpcuBLqT9mX9qYfum2X4k8hAIyl4EfN
a9iKyWdXLTI/DuzEWmVQ5NfcMuMdxfHhm50q6XOq5iB0qinc5oUAMOtOo94B2NRbyKqNIr8qxlDU
npF2DvI0pswvzFBy3qjZbnRFdk9/tPxDFiJdAxAsoIG6/fhkTQLPDQUHcTMEqVoYi5CljjnAXouS
ehuWRX85WPRk0soHXT9uJtKT59HFRgbg//QUBMh+bidNiW4QRxEvqhp/r+zBvg07zOqUKiNO7CHi
PU0jZwrd2Xm6q7SJqCatHPtJSp3uYWmqN1UFvtpNeiSq5g6+rKrbq7ZKYSaivfS1l6q7HgaswLui
zTnM4AeWIcrLwyX5DvIXk6Kt3Ta8hCV/b5kYMbpD7V6hjKHdDKEqdosFAt5cAQmOr0G8vhIobuBd
NBUfZzXTfVVDZAeLXOcb2uZ5/Algy9c5NiIVY68AUYG+WYILY+AFtSVfZxS5+xkxrZCw/yKfGhht
FjmPD6rlLhuVAuSK2ZHARHrNLSdawRFsiIar3S7oI7AmznQ3jkGElvASBbl9CPokqsxdObQpct0x
Sk/aFO8dnvGacKW94yDNVnZnf8rNJY5pMvcSPRFMRZLhftTCeMvVnVziWHGpIv/mdVbtPCZE02au
tr7dE1Ir2QC+KcouAGPnHKBKiQGqifaKbn8ughw56cWjWrHRAZ/1PwL21AW66HJVqbm5cSpcXZQe
26YIoygnwLbELccvVtIrFxmYqtU0VgyI8eAnVij9nte4IaWFam9Txw5varcmunbcXWoiSuPgCH3b
oRuz65eiEa4J02fLyuN9m4WcQE0wf1JVqLqlzadSgrQfM8Bt2qiWENInUHxTCQB0ctKdKoRf90Cv
RDuWm6q8iKtp9owweeRjxuUqlDdpVThrV63STTuLu87CWimFj3DvBNpELXGCfTvNcb/tEH+/Tcdq
vtNl1ebbpqmim1njBDVpGN6D0Sp9CbfnRs7JLXcbCgKsDBEs2Dk/bwhHR5RsNjGKX2uXg+7enHp6
qVluXiVtXH8cReheOVr+IxiglmYZBSzP6i3nalr+Qm26BGtSFX19rQy1TaQgMAX81Nm0U9pccPqD
LRrqCQOmCRn2MOyf+D2XSMQMe+jp3VK117rnMH+e7RjCcpeOXsmu3ffpTEQmECqrkYwkTkaqTe9N
ixOr4h2GAVKZQX4zmYV2oxjszYQYQ0Gh4iJogwnneIxZYJcb/PiIqzXEUZQY5hu43xK4nzbu1DEV
Two8jqusCOePAzoAO9Gl6l0I58IfdJUkp+xTxfI0dZxyj4Yp1niaNl/ZUs/9ujHmJwvm9ipxy+Sj
kVjAOurcaNf2oCOaB1gLK7CwSMUK/LyBhKPCrpckbmCt7PqSHkncrGBjChtPC4OPp5daMq+1Qk3R
4RwixPuAta1HyHS4dAr5YiVWNXq55cJxkGGAhY6CDNAdMH/B1nGa8lsCcfRhUNJqB/h5KpGfGh1E
LQwx3LcVee46UeV4U0MCuBlKfdrWSA6gHwJfxF2Xjcwf+yxRrjJhQH/opUUAUGoKNSNqmOBrvN6A
9xvA8QPmayCVWSXm8zTkEHhq09hSyRK8dBVRk1i1AbU56HKASpkX90rDxBm1mJR9KEWy1dIi+YgI
HKD8WnO/Iq9TfIbxjdaFNaJ2uNz5WlQQvmQxiyrBGVurzi4d0L1EgjgskoS1VXirWkVHiC3ji7bU
Cyq5ZrWZMqVGNMRFLRKf+blTUalrTQe5BideD/SC5k7Om3yuq63mKk6wbiEyb8ZY2BdDFHYba86q
HzPby1ND29wGDgpTJlEjvf1uhrJRQ4C9M/MQlLnSV1evYJrOgBWQyhw8nBaU6nMJG9izGkfbB0lX
0RlDzqKizo06QwcVXBbVKolBKtWZ7bWjSVAn0INUE4Ra1DREDUvn5ZSjtUdW6YbWnvZJVspPu0jC
T8Mo4u9Dp6pb2Yf5j17JgXeoKYZooE0/jlkf7nF3ja5mBbFL9G9UL8I5fGUao45Ua+FqD64RxhNe
rSaqGssjtRaFniG7crpGq1amaIo1gn/BulGG+mpwdH8UxHRdVykXdYUsUqHb/V6leu1PJiqgmhSZ
HypdhW01SpShU/GxNnSc9LAYL3sOK3xMG/IXpQU96tI+X0eyASdC0fXC7Fxo1kQMiEsXJVjlVVqH
3aM+SxRpLNhv4yrNI7Rfx8xvKIlcuyoV2kaYIO3HzpeiIbzFHp5VhO69GycsZUKB428Zi+Gzoafj
rqqUWl8Hbcb+LRpzQ4WtuFRyl/uu0b0hepSmEe2hXJTY1UUEjMhE0b6puE/Rq2yI7gpBIoDf1xgH
u0BTQ6+gJEEFYn4I29jaz0PYeLGDusFSQ+53gdCGbSFwGMiVAoyVumhAZmW+iA2iwMeilT6VAUxi
id03STKmkJqwfUMxvuq5o5JWs6+atLvpJ9JFrp314IrhR0inHlJb8NXVgYbPmUUxCsDeXbigq6mM
IOtnZdZ6CIIr1wZwZnXtuJVB4mJPU+6kbLiyDeULygjglqOXQsthjRpLEjeWutcl0tpM0mpXRAuu
33TVzuj7CAm8Wj4OBT8sogSFr0lTd6EWbxKV5hW5yrodUlyHxxCVXgUJMJW6w6aKbGVbqnJLfT+k
57jcCLDq0IhMxysnocCoG6W5Dpwg8bIASGSDQKNqwytVFcu+Rjcf2464uhIF2qJpzFYwIw16wKzS
Oomn6yJBS0+G2ccA4tjKjHOXLdYR704+ohRPvITnLkw+sVCfZjO9GA28gCcUJ2GaXtfcyHhTNmFV
ezEMoQDEnHAJUeSM/mdvAzB2DGW6E1nS7jWdIEhK8LiclOOqNkzFAc6bzXeObKZ7I67BllcDWiKG
CaWtDhP9xiGjf4ldNHFVrfgs6VFiC5K2+J2HFE/cVplwFumQ547xaEeixPjB9wQ7Yzn2ZzYLDBmB
2k5FsWgdklsWhduB20MIJbPqVaMN4vOgiUcHkcX1mOfVjQmoD33k5jMEw9iz3TkF76VJ3ABqmAm8
zYsYTP86dgWZmTu0REJiXGdaSD4fC/eb3sqnDNbZJiNr5xZFwrmak58UJ3B4dOMnfVJ6wJjRsLaz
7mcfIL7QwB8bDZJrypv6nakP+iZOXPU6sg3nXji9cxNHWulpVZ9cgI3Lb0JF24FrdwApZ2jhFiMK
cSsni3G9nkuu79S86aJOv86qMLtR6wa8ZB1u1VF8cUIN1YuC2AE2oHltTU3OxzVaFxbyEl9sbZou
tL5dDzTKbwZCA9B93fTdHZXqY5lMdA0sUpdAanJPmZn+AUJwKCxPdgUdqW4v4KbmN0qdBNddlLnf
7bLRdICVpYsub6RQTcsAFDTrsC4UbopIteKnjiKPRRkHnPoPU9pcUJlmVeGSIIubQTUIiFED9Cq1
j55taiKXNd/Evc07uAzHurjESGdG7Fba7YtrzRHDRQltibnrLgpU625tG0KTyZ38E00i5aFqRPpH
UOU4emVh9bXNRfoR8D3sMVulomXXNOzn0dR85Gd6Gv6t7i0iPBgTRmyeMsThFg14PkW9+RLq7fyo
FXHjT246PLXSKOEJ9p2KNHQcXQQBgU+YqMmVDU9qQ6u+uizKJMg25DuYn2uzdQlrMCQ/7wwUwycE
RkRUSk9n6OuumPDbkk2/S+opo+6IqJdsDWc7N1YCLHDobpDTEKtwmKO7PlDyh7wZmosmNolqnDSk
XVrDVKAFQX40fYy1Aq5u7WoU2lOtMZ9DGVOoAFHpboZ84jX1hAzJpd5xvOiOnX13G+4paY9VsppM
032sEXBc1yKv1jLLjU/FLMLPCqGNXc4uEuR1qa8ozinoNeM3s5onrolcKu666qBuxa2gjGZP4QNn
/EcqekiRkhLT8ic0eUipPhKomdvaqv0JURYAx84ujLnAHAdDWS1S15rGNukxge9yig8tyhw0IZQ/
RAqqTI0qKtw5ZoWyNzaUtS8w3aGOExeFpzghRV+Hb65Ou0+xU+/4dPsfTU+xpsnG1isjlNZVoMBV
ifR1GEBPq6PY3CMbh6T2bJpXjaYgg2a75UZOGUpsQ9rtIqrYHlKkwYsacEV3mIduDWRqX+YJtSez
n4TXE+hZCLask9EdLlGZqa4WAOiOer2yVkLd9Boov+3KGHDQjNwiW0f83B59MlGydFT6KMG2Dz2s
+BXlq+G6CjkoYMNqj2nfuxu1F6inDGYREeWGJEatkwVEZ4v1T1dbbKbJua8pa129JtxzVIxPYVRo
V0KEg4eSDbLwcxldOElmcu2OzmXcWntsCTMUZvTtDIs4XNVg23291PsHzUBRdTDmYUuxOlNWAKAT
XwyZe4Em+YSUU1d9TZrSfi5Q0fvSYN71iboaakgjNN7ES/SovMyHCZ0rugSXBU01XF4oE2OfkV3V
0qpQNEoTv5jDu9kpErSz5ujTmf7V217dAiFjCtiR0ds/BhmNNKPSSNUxuTMSY6209UIudZ8KjIZF
Vt0WgVY9mDzVEz2XF64nghY9V22geiIzn60lnB5Dx/LtmlQ/U7MnDZLUvi0xq0ljdG5zspozz3yi
A29yzgMkERYNXxrehz0+gwpTMIoU9GaZGE9zjLVbNAmUDA3M/DIDoFa7nDh6X/6MBB9SS9PgMslb
47py0LCSOqBPgqPmDDLgbd/MtEFiayj9kg6iCnr4WEItYNLaIRpelLxbkCb0o+4xyeA6qiPDM4IU
Ef1Wyc7AXF9ZC4ctSDzokDxBeQUYHjCIw3FtU7KjO2wCZalle7cMYK1Z05B4QWQ/Vol4Bp7+NIMn
XjtNggNhRKBu0jBYdbVT3GWyykAtYlqLcNA1jUjnZoyNcmfXs/CkQrctR5Eb+Ky6NKkajWbCpC1c
n+iPBvDtioo2dl4xAmLkM/qPoKlvAiwBVxr+0EU0un4uge2ZtOdhzxf5D2WGNWBnqb6HDpZyL8iS
tNuyHinHRDt1kMPXJtWkh4kIYvdJKzzwRBnRTP7VgXqAKEiiWT8k3w4sfgrghgznl/c/ijfIOxv9
GtgF+Pcg9EEX+2hF3bkEMToCF60Uc/bGZvZRWnNvqMSnPiRHqkG1ZUePvaNgdzkga6hhw4jQwHjO
zPINsAFghY7OByAfWji2c/QgA39Txb1abrpZWPdWEDr0KsR49zrff4M6rP9S3jznL+1/Lr/7RwlH
Msbp9L//8+BPp3WVDn6i/e/X3xC+lN5z93zwh80rS+m+f1nYSW2f/fW3//qX/9O//MvL/4jr9Nu2
WJ7j108tM/yv//g/Tf8dxORff9Hu53/9B5iiXzQny/0AK+EVfwsbR+O7+zvNyVY/ID+EwpFhLUZp
tM//IYKkf7A4skywCVi3clTwC/8mgqR/MDRABGBX3AV7D970dU2Z9S+gJgvGGv/jz78DN498fEz2
7AJ2Xgx8QJ7bbzD2ipN0s61gTzFAW7/Rg8hq11RnHrQlbrzIoVlCt4spxjhKuNfmusezPYc0Xyky
fYzbatirMZ2ksFE3lMagiiKHp91C/qt6z3Xq7iJPgdDgZJWZd4PTOljGW+i5/Ls25e3w0nR98/KX
6+eq/cu2L34+E0AXx3v0/8MNqJvcEX/H5L7Zgg/P+QLa/ccWfP33vzahZmtsGhAaLjDAZTcBlPil
xKXZ+gegjgCyNODLqHX9fQ8qmviw8CHYhOwR8LKCE+fXJlQ0g70Lm8g1gO0s5J4/pV1sLLfwb9fS
wl5Z4InQaHgInT7C4bUU1pSOckdqjzqmfciK4OmFPVsgq59VHKDS18FKo+FFlpiMVVaikScpNMwx
6sQ7dAPrcRuXFTW6HNIesp5jLlctYjJ3BqLp9pokp03JX2fdJpCay4dEKt+aocXIHf2e8rsqZIq0
aEn5m+xMKB+h28hoFRgRyayeDXMFBNWMfuZW5ZjUrQoTXRckgZxtDqf4jtZpvq27kcbXiJBwv6ni
ula+YjLl3tLb7KgT0BMENzbYFuxUoqV6nuRfz+V/+iEfnf6soIFdkODgB9jHHX8ExGl4s4vQifaY
qTHJIT3MdZ4javPbnvp1fPx+XHAiHb0ng2CF3QL8ml10DJ/Omqzr6yrWHhdOO1d22Wwn0fZbQAHR
Rgy5sn1/vBMbg6mAKBcG0DCQ/kcIn17PC+pq5vxoqdUMlbgcvk7CQed0DNzaokaVYgmva2gY1SEC
u3iv2GOOomGFo9RUGhtR0XpeJejH/sgLtXsJ1NKljoW7sL3ubFo4FJxL4wFVBDacXlFFp+pi4jcn
xFxuYuDPANPHpt30GPj2a875tPSkJPlcIc2A5EJU2QUYgNxIblutdekdimrWUbkMbhQXPzrPMqrq
kpy0/ggaavqG9LCNe3Tbi2cztpo/jDxNKIWj+4GTzxAQDL2/gm/eGIBLoS8C47ohllU8/LJGundd
P1nTYxcWfwSyvAwV1kbqLgKQQfzX1/VvCA5uq5fioWteXjoO4v8Fp+9CePjnh+/qufn+/LNsfz9/
l5/4dfya7gc+Trg+wNlh4fx+/PJXUDYcjjwNbwfTNICL/005XnwgAlhU3aFrLqatHJp/iwEgSJNZ
LcrxJh87tIv/pxiAh3JfQXRA6FSMao6SkSJx24K9r6wTU7uiKh52XkJdfiNTM+g3hN74PSmBrkg6
RLGM1y1JkrKODLPpVjkFqH3Uze0fpkSpG8GMbHwZFDmsZVMa4NwQ0qFPLrTxpxZwejZoYjyVZpFc
N1Ymhf+67P+ODfi/NxDgDPznW/ExevnL6jmCeH+wG5e472/Ee/0D7AayeC523Ch+j0gd9QM7lI2K
a+1C4NL/EQ3o9gdY5MSj5I7Lzyx/9Ws36uoH2Jkw9hcqLCRAGAZHEeh7EenRRbbk6A6EBSJSrhoG
XA603/DpZjPSYdbMyqftWK5NMaLO01jVmYvlmIXx11EQECCKNk18iQ5H0fPSRaJEr/ys1RV0wxCq
SjGGA/JA9xEFidyrq/AMVfjkzAjD1EWgQDjG0ZiyjKScDavycwPbqrnBz05RMf/+7XWfuKLf4Owx
GiHRMJcoAO4R/IvDqVkuenCOjfWAVBxrz70wfY0n+rNSLedPrRlNyDWr0V4mBgBY2kmKOhlnZrrE
k7/HCbxEncAQM4ylxLA4hB4+w1hKlxobinytVIw7Bc03inBQK9dZMJifnLhz7udRNz5K5O6p0OI0
afcqvQit6Omb1/Z4ZlHeLj3nrsZakDMtu5TN+/umGlwFuF1hF9Sf0gZ+lGIAGWm69ftLv/yW36JY
qHd4bAlVU/k/xyLrOxxFifGlD8cQfAuAwrUzltletWjS0Dhuzkzozf5dlDMImfkcUfckNDocyjA7
XWtVamYG3gqXqEpMn2EOa6D9y+JJnSblpxY2Q/KnJ0jt2oDoaLKNMTY7mmBQJ1Y3lC4KOLFh34IT
Evd21wPXpAh5pkD2Zi0RBaFEhQXWQlwF4304wVAHp6F1Wu3HvM492mXpJnNm7Oiz2jkzqzeb43Uo
AxYpmhjs1aPNGlRuakztWPtK14K2h//dKnZz+/7eOIrDTJVBeFcUd8DLo2tydMcmhQ7dJKkqwGlu
tkJpLL3Qu2m4RSOvuc560/6zBxzZHhEfQzka0YN1dArEHPE0dKZ6ATDc6SK+kkbSegvvJZ+UH2C2
zpmWnlhF+ogMyaHtCAoahy8siPVRFuDTqOJaIYqISYDiKD2P95fx9CgwXKEWW6p4dU/77XawMabI
LcCYvobiCtXZvt1o0OP/lVFYwMWCGeHm4x1hxx1ZdGZU/tjUwWZOxu+TZrdnBnlTOWRLcJ/i10PG
ZtnkOEcrhrVJza5kLga6TqOGwJuOJhmGI9qnnAzjipZ0elHrEnecrI8ByMAbKEHcen9+TW3SOuYJ
K4tj8vA59GLITD3gzQGRqdZt5ootDj7BmQ155BvGRmS6KJAspnbQEbmcDocBBW85rcZ00aWpPKej
r5xEw0bPx4c5Hx4j8kra2WIl4A2Hcb0LKu3bBNAA3iqa0qUGY9gFjvIvzJ3DjPWnDoas0OFDGajw
BtBpK38W/eMS426Nej4XbJzatKgcc1Cza4k8lrPht00rTLp2+FtWPu3gwleUBYtr4J/w/lROnJhw
gKmfLJVDnbd5OErbOmlJs7Pyg6ZQL/oUS1A6/fV+avFbfX+opRxzcNHxKh2LfAak3sJ9P7p9Zl4G
ksF95Q9lR/RU4C2Fa13hVaBe1/2ULhq59bxp1Lk6M8m3Hw30bc1EpAMhnYVTvTzab2sZWGFAslxW
vjW2w9ekNxH7BC/gV31b0fSKzcveHssXYE3mNYZY2T4zsI+3AvNXrvtPCy7LSztYAyqzwobvrprI
hiBRcvggCqVd7E6Bz+hh/Yeq4kNUzUO2CbpAUBo4a9P85sJnldE4oB5M94DRjpa8DZywzVE69BMj
R8QbtmBIx5jte5MEHSJqeQkIP6fL8fT+q36zdxnXJZ6h2kf9gC/kcJqdaY1NAhXbH3mma8vmq0XM
3DxzO54YBeq66qK2ZRiGcI++EMVts1EH7uJHKG979AxHr06Gr+9P5Q0hGffThSBPqZ2GzZKOH85l
1BUlQ+mwwB84+4Hhyu1kwYyK41hZu6h4eulQ3EVCgYksNzSOKPVhPB5hK6aLtKDFDsBuanAlrjCk
fv/R3ny7y5NBDXRtEi8L94PDJzNrN3F6JHX8HMsPgFXmiMgNnJQ8RrHx/aHefLtHQx0tQh/EA9wX
yUbSp34ntaaBhC7cla4nGpLYIXtJ53uCpn7OOfLkS16s8ygYazoVh8NJhoPUR7WHz+o0IGgKq45o
jUXmmaU8OQrqZ6RAKjaqx/z6VFQCssmyYdte8wXsdk/I4NP7i3hqEHqVJHFoimn03Q6noipmHat0
uv1Gw2BbAv7G0gbL6fdHOfWqSE4hitJtRyvm6IixRBOCxEvYFdydgD+N9EsUjKY3A9O+Bqtn7cew
G+CsKSgjvT/0qQlahAMUNPkuuU4OJ4hUR9yj64vbZGHEn1BdBQrSjObFmVGW0+PoEIW/ubwmPnpN
dY6++4nGgj2hJ+5nvdI91Y4z79w56y+CJlcuZ8iKawdm1S7Ko8jvFDu7sVsoCHlODgAWwyRXtPps
9jJztCovcaTjRRDJnuze+JIb2XyfKkS+JPaDb+kt53Ja1xAkoClMYO72ArTRqlCnHrtqs78XtjFs
QLziOZYN6mWBrCTO9Q3GwQa9W9HhPY8aagxDkTAkBZjt59mU3lS5tLxZEsq8vzgnLhgOQm4ZaiE0
5o5FzSSCozCp4tzX89q6REVuBGjZo2IegtZtQiN6fn+8E7uN3Ux5Yqkrcr0uW+K3m1XHhK3GNDz3
laFVfFP0OEYN6CsnJY58+DH0nj6gi5wXeJu/P/ISZB3tAoNQm3MZYjRVqaPUwUXEdhjh4fkSxwHP
xO5nLXvZeMA2kgeLHb8J7aLxALjWq7KqtDPuLCf2+sHwR59ZzxdWKX2b+bj34SlVwiearGY6E7mc
eJ1LEZheGm8NobijSDMFoVcFrcko9NQuJqLOiyQEjqnBct0CdO7ObJ+3i8pNQucEHU26QkguHL5O
qUxE1GWU+SVuuV6RlF9GjsyvjpNYa7cH+paWkXGrAPXCRmtwdu+/0rfhCtVsDi5a2Iso0nGeBk1D
HUp6Nn5Sp7emgWBLVoHvgzo0XbK/1BvIAWdOy9cz6XAbLRV0m+MYxI9BQH844x496xZcWuWXWl6j
7B8XeCVruj5EHguNiJvRxeEV6rvKDGBXyfYQsWF5NFpt7mq1nhZGUf6dPNbFGbMoe/FAuQOrXr1C
NX4Vza1yBQpM0e961CFAeMVtWH+cwzh6fH/tXsUojyfCqyOyxs2Y7OPo1WmiHsM4DErftiHMfKQm
Nr4YcVONlxPqFS+kcZN7O7c9XsZ62IP1tUy4pit4taA/8nByP0+ZdNa9PXEvWCAevzatNtgedUPl
eUxgOq60eZ4aVOmdxlypfWdEa1vO3Uc1VWxo4NBysMcMA9Cu0zigIIg6R/upMLt+B2Kw/NaHNoTl
yqlwfg3H1rklT/N0xLicryJ0nAi28hh9S4Guv7y/NEuIcLwyZOTIySxtSHvplvx+RuWmTAuJRreP
PUdw2RKSrabQEp8Edc0z2+nEDnYRytJNQR0KrbajoYpBCuTEkHRUqNIE4XSlja6DwnDxiPsQIuGt
c87b6G3lFkGWJa9iPNq1QEIOZ1ercRs5ENB9dGt6KKxjsJ+Rv/f40MO9q9PIDFKUpqe8gonfNDot
RxvphfeX+O28l4dYavmU3+jtH51TOQL7qd4GgBXdJcXIIAHu+1o6O20K5bzK7VC7xMNP/nx/2FOT
J8wBU7DA9UDEHk3esoIohP2Q+11sY1VUlSpgckdBK6dJvGnsOmDcifMN+aAW0CwOvEmdSP/9h3h7
ZurIArlLXYl4i9Dn8AW4StTkaiS5AguBLLuw8eWLu26DWneC02cE7Z+yfXKZRN2IV0tqnxnfeLO9
D8c/OsGCblbhUgv4XHH/jKCW89E0ZHvmnj+90r/N8ih4LVuC4jqANdYjBHdfdzK5n6AMbOJhVLzE
NKtLFAXsrZKKDCh7uRj26taZK//UTOlRWK8lSs7/o6+ra6nTD7q67DIR3bWDgcCYnouL99/n6VEA
S72+UcL1w/cZhenYVw1RrB0YqtdpuX4HLdI588W8rWyh5wjfB4QMlw59teXU+i1yEoPbNoZTEywn
ebXKjTF6mNq58+DQY1psxsjE99NwBwnWvC4KtIRm6IgvjpEh1THh3go/PL0IZ4iOEI+TPx3dHD7c
UYjdWwCNXa1lTzklIuo44twrIOS991f67cHMKKZNrEEL2UJ1+nAJomgUda+xBIVRZU9C1MWVrCHM
JEZ0plTwNo5iJLhiNlK/NAmPz4kAyw3EWbLcn2WsgVItoDTabgTopvnW2cW5TO/ccEfHoaJztcVN
yXBqFqxR71u4dGGwI4lPdi4aI2cW8uR41GC53MBzEogfLmTbQcuIgbT7KqKrTzmUVV9pI8uLaruj
tF4GfzosZTmBIhN/c43Yx8KBY5BbTjgzHkBc2JYjosUpQjNr12lnXw/G4c+PJ6ioMxjh4YIcO5xf
UbRqNM70yKK4kGvL6qONY5bPcGLaS1vm5fb9fXkiKNSBWIJ9RaAZiO6x8LcSlnoalErqUy4YFjGI
P7qK5BH2UxkWt4oaAxLGXkWL06tEqfewsDy8i7xGS7dKGV6VNFG9tE+2sVXgWVJtRYbIcxN4Uaae
iziW0+gwuFk0ytk4Syb8toOigaeHSyRSP9WL4gIjhGEdBOY2Gr/J0GhXzty5cG8d+8xRfHJYWohc
vkSbVMYO3wjyZRrSClbqC7UZfYEUO0l3nK7VNrlGo87ah7ZUqZJZ58RpT5zONDBpJYKAsYD+Hd12
Q1hKZNOm1J9HjPGUCs/hFpeMM9N7RfgfLSsAW3CyyxeFLu3xF4zZ+VgGUep3KRz2jP7c1i4iBI1w
Lb8YGxnvQWfJZ4zghOdqvQq/bXJ3ZtakmFENsMcyiJrv78oTpyX5CSfYUlpdhHIPlxxBC6QCZJL6
i2zDThR4AkBa1zyROX+6ZQvSYzlOFtYG5YTj/V9ng0OZmtmnnRH7hZqQxocdNmCp+/n9SZ14nRxa
iwouUzJI5w8nleu1agDwTZCrC3KvFHWDQoeT/PmlI+zj7KckxkdyrNnWqrMx5xXcGcgwqe8Mmvvg
CCd+gtJ1Lg878ZZgo1MC4y0BoDvGiAw2kmw8QuK7IWI2dHEm7MSbee/0RXnm1D85FA0imjfgvYEO
HK5dr5Q53ild4kf5gPl6ifqenIW+s/rEOHN/vp7oR9+Da2toOpCW01I4ZvGgvVP2/eDGdBK08dGF
brJ2UTP0zQrDuwZrtYtGbVTUl+YItV40jSF2FJifJeOlcKLgPooNA6SGU/8UdmjinTiZ4PPhRBUT
VEn4nyla8DRBBB6Wl1YKDXguguE2RagZRzn4Ny32ZWcAJyf2Hr1FkHXkajB9jkFDvYrXe4tHnT/R
sfGsocIp2+zTM3fXsoMPV05QHNMQtQZKwqV5tMO1PMC7cEAIqKzlsC3NCp9E0+l9BBlL37IUGILk
FGdusLdbg0thUXIESEN375hfIuaoG/Isin3KRuk2xgQNKhNlCtseHt//gE8kBkuVWafLtIAUEC49
3IWTkqCwbkOO6ptS8cfeMbaa6PR9X9YCYROMz+uy7m7NkZroiH7N2sK1/MyX8PZNigVXTGuP/0JH
OPoSBlK7mjJM7DdUWrZmmXUbczLLM2/yDS1sgUoDMIM/QUxA+nI01b5How6fjMhHJUgjBIATvGkS
rDIVGUx0nAOo/HPbXcF8LnZR0IS4wRffwqAyr+Q4iBVSrc2lmGXtn3kHy217tMc4rR1KDxw5fKFH
l6JGNRl+DzZKfaMEO9SLJjjhYXuB+ZO+motiuin0odvkyYBAqC5tvCuRRJZNLDdBiyr++49zavNR
Cna4NznWIY4d7gjTmkajLi18A1vL/Ao/Wt0iwqB70QRJ+v2h3oYhC7MQ9AgVaMoPx7K8JpoIlujM
1FfZ3pR+W2QpemrxM8rmK6swxKoLUa2hAHKucHhq35O7QOFCNQj8z3FjSu+RP5lFnfp64iobfKXw
dKSmSt1lGC86WV0Zs3KNLmS+msF2+04kmof3J39inclpHNVxuEA5wY5jsLFH3wC6MVE4TDJB1wGx
mhlpT2KHMx/YiUNM56IBhYhUO2t9tMFEnETW/Hqr6Xq7V1Be3udDAZnVcRD3MYca+isC+u/P78RX
DfMEwBhNbFWlsnm4j2wL09sk5Sqd4Tgj5qE1Hm2XfyHUE/x+wkn+B7DzGIMkCkiKsjYSn5joRk4J
OqRdosxeUnUjFoyIlAlViXdWi0ZNHxNTF0FY8w+5bp3czHfwEKtP78/81Ju1sRShnET8RXn6cOaR
CDMLW87El9CrUseorxIHZnjk4un3/kin1nhhgeCLRVRC6ng4koHlaWVlOazi2krkyoJQs7KNvo3O
nAlvM1Swh0uHaOE9YjlwNCPCLwW5t4LgSyDZHxgo8xhx+5Lo6i3H1Tl3m1Pblf4gGCkQrVCQjko4
SCeqkQkOCnNANdhC4SdKjmuMYIy83kY2LrWoNxlntuupl/YqPA/mgQkCaD4o6CSZ69bj9H9JO5Ml
OZFoTb/QxYzZYQsEETlJytRY2mAqVYl5nnn6/kjrhYLkBq3qTa5K5YHjfjjDP9gkmUUZI+Jghr5p
k89qg3Y0jn/jnMBBXasAiOCASEDPbb5Esh0r0SgHHBBJ+RjB2Y+b7h1552NgqKchEpfEqO/QQvaR
+EftTrzIde1MZfvOiluvCOm4j807PZg+i2q43D5Rb2G862/T6WnxxcE1a1uhCTTzZnK85JzR8XRT
QJ+uOVWIPSjx6Jl5avhj0lTvFkMt73jE8NQHy3AWKJwBBQqPWgf/y895RWqtzLMt9qduSYXShruU
rJSsGIrzw5Q3P7K+Sj+MhQgvXEDEgYDcuqnZTWirisIPC7yGo5Sh3u3NedsrZm8MeYXCAm1jzHZ9
RvCHm2R1JNaguqjfMa+2naKSa2RcsU9GTQFYQGSbX0s1Gi7zgpfv7eX3brvNbAITGW78K4j/957j
AJEaqUxejT1WlO5KjWU0efH59iq7D0mxYEIdxKZveziDEs97pHRYhUkJjA+r/iJbs+LRG8Z5nSvv
oiwpO8mo5+9atAsP9nj3IakpX4fCq9XU9R4DYFXzYXXctUJ8gVr8Qd0xC/ODzGP3tgsG3msPDBDk
+it+a98KrQ/rceRY4Z+CNJQ2yfD6otjrO9v+dHs/dx9odZhgL1cY9SaaYU289Ha6fg0kxUKAfUYy
o8/+GO3+2hfVWQdoBQ2GTUipUzsBDyajBhHa9f1oouhjSmr5H743q3Ejs2Ua2SBlr7etnrRMxZU4
Oes9FPwwkBNPwg317vaO7bwcjhYJOr4y9AzlzVetmow0KxhHnlcOPkglhKmstAj8tDqaLe5811iJ
52AugbfZ1pbJGBo9SjA4Pc+mtTwiXKe7SJlZd1qZor+RVuXBsds5C5BmIF5T1lHdbTP9fBVNTGWe
bIKp48EdQOVx1cq6vX/7q3DzablSTRibzItKuM9lUqFz3je5g46iib4aX5D/sArmivh18pLeZDmC
VGvM1r0rzLl+MGN78Cha8oPWxe5ZWBlqJAKvsKTrE8f3Z1G1qE/OfaKEvt7l6C2ExWpdUYWn2w+0
RpZNGba2xF+hC6wm1m39LSZIjRLUpWygSWnQa6ps698eAUQHUYwPclP192Vr6Qexdu9N8V0HCbWi
4zjw10s2OBfPuUWTTnS55E2ttJwi5MYOOiWv85Htk61lPgUMIHpy5etlBiw9Rwn/zTNO3yFAhxqV
VNcScTtekNyL3sPELpdTrIq0QVAI5rW7kHGP942eW4nTRMHyICRZR2Bs0kpMrWQ1/dog0fopXex/
jGBZTtLUGV8UBm2yI4su1jF7b9CAVmZACE6Nsq1+3xuVivmYWXcfQ3ns8YJSxmE8T7OZkJQLZUbF
k8LrpwDx6qexDQlMDnW7uCeW1cpzoDY2umlDPnwzmziBVtTkKPDVxtALB3+denQLZTDR3wAEihBJ
qf4lU1ajlFzq+V2uDCrTRs34CfDFmBwtp+FfiDJ/39SzrxawMTHh6JF6Khl3fRgtIBOgP9Xse9Uh
48bvm6eLGS781M42htRtrdz8llWy/NKZeKc6FkrzXzHWaP9eFqa4bpCD73KtqGp/mOl05l8WvWNk
BvRkOTN6x66MBO9ydTD/0tJEWz1HOgO01ZimCEeaY+TUqUgnZxZm+dwAN7v0uVIlXgu/+JE965f7
pkrCz3WKPtNMI/ZDjuXaqZ/RPRHloj7Vo9L7sjHnFzsWsYy9izrhz10pNBuFWS9fkfa2aPsHUvSn
7kPrJIO+HDgC/mAPtqlsZXmUsYjkVFd1gSc4YGVi9zqKQe5x8bWgGRzk99LzmFuf//wKwxtCp2j1
P6L3fH3QiyFf6IhM8RmN8c6XQs16QTueHm4+jwimqvLfmNAEB3Fj7yMCbQQPUhqN61f+etGsV/EJ
QJT7XIwoG7PLw52WT+UZ+befzG/kg5ixExHpRBoAJ/iGrCzh6+WaoBdKYbbUfCgKu3ZqlF5Vxf8s
EHUOHmwv+WYphgi0P5mob2fplro0bYr//Nm0mvxTgN/eWbYaxavBa7ixXgtHYdZ80tok8sYgNB8a
tUKLYQFEGQ7yEW9jJz5f/ZpNsJSRkpMCtJrPvEIaZFHiDjP+Dyia2lwWKb/LEvnX7fO0u9ca+JB1
kLjSgq73uuu47KLha4AQjX1CWaLy+mo2/EVgSXF7qb325OpIA3kSsgyAwfWY/fb5Ga2kn1Sgv2ex
ANAKkwm4SagjSBA3kWsiF3eqcwBtguacW00aBodlIN2VSVH4ajVqbpcJG/HY6SBl2TndVz9rfSu/
/Sxiamjx7SBTXtLsAtBe9sMkWSXyUYOQW/rTt/dhp/ygR8ukYtUnoQDZbgMedSZmK5w0SBEeHrcV
fdDiO/p/8inBPOrUtXp9lptUuqhVf3S5XvPkzacSWDIz0ZWEyBh5kzsBgkFTX+DPQXKWMucoT6Vt
ufjEPnZm/+8izJM+x76ZNl+CMbkDAvFIuuVyOrB9wPVEKb8JNbjLzPy9kAd3yvpPam/PByFgJ21g
QsU8HWwpXI1tGjlAKQrrdSgxmi0WY0mBo0tfjn+e4NlYK6+zD5BDQttkDSlYermQQtryszU6fa/i
7WilysGz7LB7Vo4uMGSLilOmGXp9wOQMZWfkRQK/kYAfj7Wdn8y0S3FkmoK7FQ/4aEsJYppFFpzk
JkLD22zkc97Gv24fvLcHnT4aSFKO3EoO3+Zicq8iaMSY3xdzgpx1AphnWtLwVEez4Vb4qjz9f623
rbPHoG9nEdQ0uCK1fEyNtrzUkqaeKRjLH3WNHPTt9XYgS7R/V6gb4iCrHe3maKtSlgAHErafNOpd
qvWahCBvgzQK/jqJq88z7rTlPKM7rweO0qbCiXS14sXH8XurxuEitqUF8eG2rz3sgo7i39vwzgyE
HrUqVmkKOhzX5yCZGrS1a8v2W9HishTKLqAqVAYLA8FJobgkyi+M+nX69KMECCh1jAqPHF1nbPpi
zgAlg/YBZZaPM+5et7du52jQzdWZGwFjoT+4iUmiqmclIB75oosex0VD3rCR5Oc0sKfPFi5/B2/q
TQgke6EtgQMmLJOVKnG9E2FXJ1FULwiNo2CNp5FsuUuUDE+WjifclKD23ATo5afKX1O1dAfv4c1r
WBeHBEKfl3EZbP7rxZcp1/ohauMzfOjIybXwgzkWX5QUw9Cqr34Z+vDh9ubuLvjacSWpoce3ydli
abHqscKEaByq4JylRffRnIH+27NsnfTaQMPU6o6IuG8iKIBiwC9EejZ5vRLXT4l7zFJEA08p9yZf
zTFDrh1d9YO9fHNu1lX4jhFP0H18A8Sw00nYUsij1aFS3YWGnLqLlKFt1c79CUPGP5UDRKGJchyk
NHMXQvdWOalGCBxhbzLRBLtRJ1/CwQ+G9gj3t76Qq0/kZpVNHCkmVeBEhXfDaAj8BeFl0mywME8q
ZkeMvXAHtTI+hO141Jve2c5VM4yWJFae0F43H6TJ1NtBjWfmpNirnBGjE36HkerJxAHvKTUOaWVv
P01kfCtJicu4jkO3d0EKQ0lNgjo6B5WqXqAdaS9VOGn3VchJba0Ym4O5z84oygYPCm59XhDjVJ7Y
ifTp9h154/XLmwXerpP8gBRHwWRTY+B4ZzSSBSMqwHjMASKTuKrU/kthCGifyO7Qpr2z68lPQs2d
6Zd4czknriCYOXaQuCTJmHMzIPTGVMb8aGWHzNFpjq27NC47Z5Ll57FNPnS5/V4D/eTEtWgc+gkP
NETMU9t17Z9mF5sn2hSJ1ZTUUlTg3iLL88/C0MJ3MQCgu9v7tndimHiuswwGzAS062te99UQCDWN
zsgX6c5oFO0pNeXPoGEGDzWTI1LT24JpfSgUiWH9UACTOV2vN4lcSpZOhOdoqP8RcaZ6yaxrH1Lo
ul4eGC+GNqcnoCrRIwG4o7UUZP5sCulhWH2xbz/7TlzlOwpqigHsKrK3uS2FZnUlLOnwbFe4ykna
GCL70i7IMo4UxJmp+1a2HJWMO7Fh7dnC114xMwBTrjeAoiXMlY63Grfdc4Ec/Sc77POPCjPKT0qk
127R085zskoEB6/6FW68CUssTRFOAkdPX98cKMIFEm1xjMyvQPFMQcwvRU4c8EDGHE3QGunSGJbf
9G0S6N7nwXMmxJ1m1j+pcP+p0X9LR4wSs3z4ZUYpI6UMdrc0/KBPfQmhWnlt0z+B3E7Qqql/CKNc
9eGK7hTignf7xa2H5M2DkBLDDGb+Ym9x1X1fmsZss4dTgVGVLTrhI0JuHDQFd1ehgFiVQA2kEDZJ
Bl1QCsswCJHHqQcU61TVlYbZOrjlO4cQID7m2jCcSfK3SW6fplhwjajHMI1fXDid2IGkmXKHhBgO
RUuBswE9lYOjsPtowMURrQKir22ViFLUSe1BaOG51e2fdacoJyOM84Oc8I2KKiGZapAPEf3vtU7d
bGDZBHpiMfKEJZ9U7/XaVBwUazAwHkLjvgi1zKOgT0+gjqTP6O91bt1k8gnIWPwRTMzojsOk08nT
jffD0uleZ6AQTtAWfmam1j1moAtupEXmTGnPXwm/Df8/nDOLLIHWM2zfbZqZJHEcdJLMu8GL1zFV
dGIQX//1XxZhmkFmTgje9gKrtAwaq2YR2Wy7s5bgiGU2RXUQ6/beOOkyiO8VA8Jrvw47Gv6GI+MI
3vgC5beYReP2a3pw+1netmh45evMnuEvPMc3fKW8T209EB0hNZSTL3YbZfegbqZ3GAChY0LB7ikC
EzlLjOEpqKYOPUoVf1EAuJdxwpunTNGfSotDF/u9RAUQ02oyv+L6yY6un18NKzMPofD6fFD6H0Ba
cDmAdOLK+VLfy0ab4LLIBwZss472dwbNCUOyJKnaox1aF9rELuj3gOtWvXigRms8+K1btCwl9p5p
J/kzamvv8fl5rEPJuixyrvtGouXvi2pcpfuDX3Q281+BHpJqLMP0XBml8nz7de0cCov4aVDPv9aT
mzw1tFtEPK1S8qtsrj0UihQnCoD1/+kq6/SLlBvYCBzfbTu2LRWA3QvSOWamTg5+Ys1dhGvnwQF/
G0dZBUneNYxyl7adWB1H1rRAANenTlW9pprnSxwMg6uq8XRRkWx25UKdDhYlDrx5nSzLF4gPK+1m
aNrXr7ONZ60xJtr3WY8aT6w8VrhZ/FxGusUn7CjGcwUm0nYqu2w0t8/b7MUIBIZKDZNOxRnlVXu0
EvILaJ/5GbCKxJdYfm8mtv0xHPT0+1SCiDzZAPzis4ap2aco0tSfFsMDBRvMuNRdddLm732m5JNX
69YsOVhJ5Prd1Ez4ntiMo5B+D1K19zJtST4lq70rjKrYnp04j4LQERrAJa9FLXbyYqMMAw81Ojw2
LEltkktiZuHTMHfxY5P3wV/TKEWeOdnVjzjs58xJE0hUjgpO73noK/2zgg3br6JTi7+TKsT6Ygll
Y2TmYgwcZzumOJDiv1O9s9/FKMSYXlvgqgxcShUTp9ycSMPEWIE0MGHcLkMa/UysmhtQpm38Qxpt
BZdgacKfWi37L+YyQ70FeP5FKZdqcRpspdJzEqkF3nBdDxcXTN3PSVf692Zc2KC/DLO5zFBon3Og
4IaTK6r0qDR6HJy0aNQvUY9orKNKcvY9kqzxa1Hp7XOmKwuWYnL7bDFUwE8jf0z7HCe0xurlwqmX
iq5LMQarLaDxQHQRnzKaVs91kgSYmEGN9JrCnh9KZnr2BYdIZn8pelKS11htJWNqmeLYq492HNPB
sScDU6rAHn14peF3pViG2usVpX+XDFE6nxujknT3f7IuQbKlVhkbxSKC+1np9rOUmgX2NoXxGSk/
NHpRDAyw3ba7lxAOGI6xVgpaU8kli84QLmafrcyUntExz7/cvvFrDnsd4wBzQJRlMkIz6A1cOWxs
MQVpEvhhW5VuEBW525eKehat+fnPV0L5h8yJcStNhE02TUpRq02Y0xpFpeGhaqNfHdTvd7Ldxgc5
594zoe+kygbZO6OlbTKThGE0TBErURP4dZg3D0sVGG7bS99uP9NryrfZPuBlwJjo9r3S3a9jSmpV
liVxKP0qbBH/0XD9kwSjS+KBduHjMXuRjry0DLLRi8IBXlaaH4XTV6+Ntz+CHwCvhOJQ3QS2sdIw
IEJP2s9Dc/GzycRfeMJesdSLz+rcP0DMxL0usEbXCFr8WSzaKb1dPjRS929of0+k8aHrgr9iy3zA
LN781VdLeGkTrbrc3q2d90IHCRoTJSx9pK1M71SLRZdxQPI7aXVJjax/sjbvTwBi/6+e/v+qbbXz
hdFhg4GoAYlOPrspla0wAGOjYY6NvyKW8rnBbKkXWGQXkwzzPNMmR2e0/efnjk77qoG0qjRROl8f
hjDAvpll6EmLUP42dMrshGoyXvhvzf+wlbAqaBxxcelcbC6TUDrdjgqWwqledvoYMyUgEOi3K91y
8FS7Z1zhwnK+wfRDj71+LNtAKBztANsfmpG5fwka4IQeaXtqUeE+Zaox3I18cE+SoQxebVXFXU32
cPD5Xvdue8bRHqG4QzSUm73ZWxM9iVkRuu0viZLhNanmuA1Olh8vDC8RE20+1RNlSWYUR291d+UV
9L1Wfqv07fXjG3IeJVJGvxyjz+GE2XTt4Pds3UsDepRYV4Wf5zLBiTs11IOX/DbnA/OE3TDqlzST
afxcr2yFyDc0IXS/HnjtaUY4hsGGfaRhtHcrlZU1APOZ07R11BnrtMfGHvNsTNlir03M4AfskkeA
UOJg+rr7PFQdgCmgCnBJrp9HJ/Gp8cKxfR3gzDtGVCUnNz6CIa278uak0CECxUWeAvb3ehWD4blN
ksEqBRo4Q6O1vqZM2ZNcJc1TQcv1oCuwk1bSIeNcANKgKaBtruKAwslUEW99qYjq9/aMyEZYddWp
LDFf0JcBW8xOy1f75+h90YxHQ96940k0pTbgrDDi2HzsxkoJQNGwfDtl8s/WDBK83vPYh4KTP8+2
3sBkbHRPEuan29H8YOFtWEBGl5yqZmFU62Rf1cPsq5oIzMdU9CeipIy8Wouyv9M8OMBt7gV3mBho
JwLloAjflGWdOWGLpw68YIZnCBU0pWdpWXaRu7px5y4qP6Jf9PP2w75+Q7enitk0HXTCj8m05fpU
9RgkBmjI2P5kZH/PppmfJsEPcfJMC3p3KHTVF0lY3DdonDqhhHN00BmE5xmnUnRYZgYm4qshNfWH
1ujMd+qCTVzO6fBVPieXWrdHdxjq3GeMqt5lNNSAmK22M7Nc8E9Xx7oiD19uP9TuyV0ZzGDF6GZt
FZbaTi/npmMjGeYkhZMj53SnSXN618vG4C3B3LhqH6QPWL5mbk5Zc3d7/ddOxmZT6ejyNpiTMqPb
okRwIBEUV3xZurLpnrCNz57iyeqfGqHn7qIV5RM/JMdLFyvNtrNxFIvq8YNE2eYVSip7Ziqyu7yf
rAvpJDbYGGq53WKNDy16VDgmj7DmQx3ALSLFDsfSfIpx6jxBnpc/G9YwOW3VCs9GJ+4khy2ewSq4
g4nVXXPBYBKVOrSlFI0B8hQvbtqfeo1RiY6GEJN1Perqs5UvxZPex/M3RQnTo/15G8kQz1uloNYR
GESO6zMn91ktyQ2nyOhW+z8Lr0Y5jrSD+LVzj1ckN3MoNIFX7uT1KlFuxIFq1WSPSIyfQnzswSYr
CY5ILX2gOc08Ne9yv6RZ499+/6/Qju37p/pAOpJQvdbl10uXsTKMg8GnFURhfoeTaj08wIJVe9cy
JzlAQrKav09qp3mW3kzCXYw0/ZJh/QjfZJrx2u31v/Df7D92FTLtGAZL8qOFl2Px6mj+BTEI5UWS
lf4j8qbjB5x0xj8mUawweOYRSJhzfN/4yaRzaiHGvm5eoWgXKcw6V6jY2DZRjc2KqvceBrSA/mnz
+ZLdH6HIdr7d1B4AIaBQrL28TSgMlUyf5qYkNcuB3M5qoDtd1WYXQwkOov0roOLNu4IlQvauIDG+
DYDZLKf9spgYkIq+/aT15fBQY/X6BURi6vVa3dlOyTT/bziO6jeIH2PjtL39Q2roINBGjuf3M7zE
nwGYpMbTp+kpoZGaO5ERJ3+pkoKo24w64NcsNbrIaUp0A905CNRvaZAoRwywnUSEpgsbxxtDU+DV
tOe3xl7cWgL5MN6aEg+hH1tG64ZyKB9crJ0OK98L/BE52qhFU8ZcH+8pzuO8XRqS1GYcY19pY6tx
QJNOSLCSbWZuFcXxRR2L4HuRp+HHFj/v+zHI4uwSS1nM/Aa4IrVcOXf4F052/PHg/u18SddmH8Qo
CNMg0DbHp7SFlAQis/2xM71asr9PSbPKqeWnIjQuVZk+DGX2zg7o74T6Sz7Kf6fD8lTN+X3YVM99
PZ7GKnYNufg40NCvOs1NxXSRlPKkGpUr2dCRQ65Ar/E16e3GUVHjONjkvUcwqLoIXXRG6Sde73GM
7X0Kqt7yKfQAb/YAbPKq191WNx4Vu+s8sYIdb+/bzneTJinTEkTcNKLX9r1i6jRGxWz5nf0jy/Ll
ASnV/K6ogAJbA8q/jZxiaVw3KbbBgLhvL74zlkXYa6WIMh4g5m5hwVmgBKIC2eMnjIAdkdQPStBi
Htl8kkOLkbpS+FKffcSc/iUypV86fAY1bo+kXXf3XTAtojICibUFuigI+4Zp3Vn+Etrv8Mdcu/UL
H88iDk92gLGqCP69/eB7lxYINoXQa+63PayryTXMOt50pYwIneSWcMuIm3t7lb1mCgkJY3ZGlnTB
t5StMpbRjOj51nXh/B2e4Hp7URKqmJXcTWnRXKaMqYyct+YnK5ggycVCP5tKWJ+XZR3OxsV4YVwd
Pc6IwT0gQab5WUV3djKj7B2q138+lETbA4DMivux1n7H9QVosXsr2kqz/HpQ0wfGeKoPra91olBt
zvaSSE+hJE0Ht273XZAKw6pEmYbk5HpR2t0LRFD842jC4EFn1aajlbVxkB/s3TN6khiU0sKhc6Re
r2IuTdVowWj5mYLtIowLkw7oaPv1UiafDSNuHzFzsh/yYrA+NlmdHSy/XuPtFw/4PYAZyM+rHcz1
8iD7azuTWL5J1xl6ZiKsMOD6wmzAju7hTPy6ffR2N3VFcVkUx3jObDZVqmKQVAM9DSvSFWcOhH7p
IO57/1+rbJN+A/jhRA/c8iWtaR/7toCAbEvdwd7tPgs6CAp9PhDXW/oRvZiZtknLqVR6VNd7RXih
hRTEf3gWoCmoppC7Aqa6fkOZkWq53g8cwzgKCbbmxwJNtYOAu3cKqTIhbMFrYiC7WUS1ig71USLd
FBXq+8xa4neLTaIlzVZy0TKB8gAedS50K/VkMy8/eMa99JzUkoEoUysmrpv7DeYgqoY6YydztbgY
Sa+QZxEAoYyNl4Tq8dRpveFOspgP0oO9EL+SFpH04fYxI7je3VRVa5MpMQF3CaMPDarRXm2m35Sm
+Wj11kskliPI396N+33FzYXXMwv4hkzIRaDUY1bwMxPqcoHp4i7jcmTN+FZXa2WtrwgntDINUD6b
F1s3fdynPR+UbJSKb3lTTrVTofp7qluY4BEf2celRdKxmKUvkdnZ9yOSb96kWanbW/0/tSKig3e9
c2sAxBFzuPyrOcXmXTe2ZPXUK5YfIqV0KQp9uP9/yEt33uvVKpvnXoaoCcM1zswTClTo9Oo+Klsm
47K2/ZCGc4yq3FH5sPtkBDZl7doYzICuz5JRSqNkr1FHK5eRLHGZXXMt42/Hg70RL1AZBst0xZkK
brkEgdDSUtd7YCdKJFB2qkf9TpKZlAIUMM9Wx3N1pp1807V0Kh38mOTFiWVDSl3KkMm4N5JhsRxc
f6oQg54i+NUPdJ4dWyoHywNnJ1onLwz0PpWZex/WpVI5WmNDTe6XuabxQ1t+NSqz89DVev46Ulqv
Q0Rh5y/kEuGLZmft99tPvVdnUH/iJgK6Gmb21hbCRNlZKcE40jxSh2ejtyOX6WvtTZESndpQsb40
mCT7cxs0XqvP2n2pFfoPRovDe8UIsvsolSR36UFR3P5hO5ETnOkK9ORXAcraBBCEJ3XctlC9iBaz
cYiUrTt0AcUD/SU3T3PmYpqk+IOhfbXkZvh8e/W3whRowQMfQeoDCKmBn9n1mcupUxfmFIFPFTU0
rp2E41MUGEPlxjY8s2LC1d5LrTZ8UepVjyFdujF2lCD7oNJPiJx4aJlUWwUFrCcxBD4l9ZRFflLG
2RoBiClOamX6wc/eifcwaKkZV+ofQjPrTfqtNhWTakjJuPaXbHV8Ylz4UxrN7mxnEaoFAzIMgjaX
L7eBeUDh2Lmir3jD12YcY9pNWLCTLBnMxRK+MqPi5dhWpbWOoVdHhq5vww8jWVCNKzEKd4QtiErO
RKOV7SD8oLUzT5bS6CVKmsQ19EmcJwoOJ7eD9OX2YdhZdB1wgOKhRCRb3nxZOCdVlSqYUOiB2tbO
Ytnzh9JWvgam2jyW1VL8bMRkHoTzV7jMdQbJBAJQIlQcSN8A667fZVFoUwVkA3BqT67kBXKKwV1g
dZpwFgTI+3dtNVSf5GaMQ7dqjfJTHLRaRyod9BqZk1gRhTYMEEiwhfbQRa0105aNwtarQnO0TjN9
sNbtI4CcbqsZuQygJFBeggo6l5O18ZS4dlYm6qPVzHWN+EyfhE7UN3Lrtf2k/ei5Bx1oqgJyhNwE
5T92kY4/BH3ob7EoO0jGqEuWTqMnzeB1S7vcNbBoaj9puSpeIY9W5uopIgqOIkkL35NMfqHLIMsO
Ou+ddW8VQZpfAqOsbTemp/Q4xF3We6Ep5XDeJWNxaGAZ1YpSwW/VqMMy80AoVoBV88lMParJ7HlK
RR+f5jn+mhpSW51wJp5Wb21J/jYHg/48WXFdOUx2p+wBFbHJ8lA3HMXQKn5G9Z57pr2YCKQO+fTE
r08ehyZvdDedixSYbC9rIAX7pDg4cDvZBZ1b+I8kTjhmAUa5fve4cMR0/iLhI44c3tPlbl9mgx6I
FSoaspmoCtZKFbxrbHA902Ta71DWqPzSZGjcWqAFdFH9edWmojpA54J8nB7CtmqLeisIrVYz/cwO
souW1v0Zs9L6dPuqvU3iWAWOKXprYOcooa8fvMr0KMZgy/SxZcsuDamth8iGh1PIRKVYHumDHi23
CVutZrcdEcX0oVuZbitXzckegErLYnUXiIc/r5/okVNxM8HE2oB5+PXjxZnUSIs0m/6kVc156ph5
Z5U0HoSOt18BVllLJ8p6NJW2xNGmNTUk+1vTNwM19bSgnZ4HLdSAOUqsh7vtowDh4S7xdMSsW3//
JmYh5UHzgyiNnMgWOpGFlZ1nc2X6QM0ld85a5M70rL6LUzH8qbI3zRybogZYP3NLIKibrUyMRRjp
aPjGYjd3hJfgbhCqHDu3D+TOE63aONgggJZYefzXy9C4ycMiLg0/i6TwIY0T9TIA2/LLWpQH39Cd
paCw4k5MpbiqIG8Cvt5HqBUUEZzqWCrRSFtqF3sJ26vK5agBt7vUqmD22pFnAHD9VFEbxW0z2rpf
GHHpkyMwJxzV8awQFA8O487HE2cvhp58P+k8brUmmV42XbTouo+hMaTWNEDcLwqNd/ISp1+VRpHP
NEqXg7e204hjG7kFOvTl1StzgxaQFdJzjIY1dEppT9QjGmZTxUc0E/r9kKUNOoeD/jKG6s/E1uKP
qQZUE8OP2J8W20Ywy1DuF8QoPDPTOz+00sxf0PpgMpOGSGAGn28fsp09em1NUroBFKaDc/06KI4D
So6FKU+uWwQ7YoPv6iD/Lk0eRJfbi+3EPBvNNRQfeRlAlNcf81uOyGDUtlBG0n0MrrUHEkLjLM3S
gKAdBhezlI9/TK9AVgg4FehZpBfJ267XG7Nq5AqDeg4WoLGNAsU3t/L44Kl2TvQrK4xMndcO/P16
FZEMSV1lMauYs/5i2tl8CrOlQ86dcH57A9/mugSClRXP2A55jS0UGI+drNASQWt2bpT3gd2GKA7E
R/XPW/49b2mlnyIhAnAAx5frJ6pzMRlIcqo+uorSvWRbwUubhhXzQCRFUifWpfJk1dV0h03W9G9e
NrNfTPp016DN8F5AaH2wTSbSRlyXC6otWebWJLHYXsSR04toad1FkcwPRhbN/p9uEA0ResqrjC0V
9bYK6bS67MzKUpE6YbSRVcFPy2rC/7IILX2IXewO9+Z6e5R6yXtEclUf4+kBSGLZfjfDuvh0+1He
XhZ01zTa+WTgTEu2tDk9D9ME5j8N/UUJ6OL2kbt0HbUbWBlUgOMj/76duvN6QfX6saSRjDWZTOGr
ldTdz1lT+ukc5f+OZRrfR48RpEqlH1zGygKVlZ7yOJ4iH12h8a8cOyNSW2G/JCaSIBbwYp80wLq0
Va7e3d6Xt9eNn8n4b+3hr2Oszc/U4qUGJCkEPlBp7dY9iWA1yr0DAEM7eNE7lA7WgkFBKx3eDKqD
11uCL40NZg6P6DhUUheOX+MpZam4DJAnPygqxhXIM9/JVdl6SP3M3pDqkmsWdXEQY95efH4IuvVr
j50q+81hsKmbYdQIf+qRNRwDtMO12T7qY+5AJlmG52QmAyEJeM3184bFkrUBwAFGPyG1C6ywSxhE
vVNbNZW1UaG8Mqujm2E19VCBOL8baXIfvN+9RyVHpY0I2RYa/HovfvtIlElEyQvswo9CoeMSGJWu
Jvf6H0dSEn2K6hVBQmkhb5IrubKUcnX98eNuFF4wj/Mlwaf+dPusrv+X66SUVWBLo96zqmtsz4/c
NxMsJXXlDgpAl5YyXZRF/DtGglaIqsAoG9P8XiUHOEh99i7Jq4w16inUNNvuO9qhXZDVOpu4VOKh
a43g1AYZftZKcbTUXpwCikXqTfMSONTmzKCZr0nVzPsa+6nwhoSxoqLECda/HR91Q//zQua1RGNO
B2KZ7Hvz5hSUjFtpGoVvqnN5p/Zx5mRDZB2kDrtPRXxfveMJwNvUYVBm3MClia5SISyXeVZFCyYu
LnE+ftamOvtw+6C8QjfenJR1GkoORvq4LbtThoRyEFmmP3dlgcx3b7vCiCcvQtLfDUOtcloYMhf0
P83LSHrgQz5Bl3xsovdLljVeRMfQkSB0UJRg5ZH1+ujOMmSSoc0VBynv4anHbuQx6qlk565Fczkw
q0fLHEavX1bs5xjOd4KCxgUkJpeOrdT6pWoCTHgxFtDacXLM0nKQYLfMcsL1JzHO6qwlD+WEuMH/
VErThXHToKWYQ6SspKW9Rwqqh0szWl9vb9beu1k5+KvfPWjc7ehYq3utmhc6cVKTqX6WpYFPywIs
DPwN5seacoD/3bvFRMTVP5JplrbFM1dKHWVGTHe+tdXaabpc+2J0hvK+DhLNrTXVPCN0Zrg2MK6D
a7wTCxkGIGlmUwECmtjEwiksbb0VMVFqMOrHfkJTWsna9nJ7P3eCBXg9vnCCYSGgxk26B0h3Sk1Y
1f7/Ie28muRGrrT9VxRzvdDCm4iVLlBVQHt6csgbBGeGg4RPePPrvwct7X5dqIrGclYKRZBqkon0
J895zZB3uNzllrxJjOphsqZ2Z1ddvjbIYr5oaXN3F4WBxHMes6vi2DoYejniAABGXFlACjkKVqeN
qjR/ZRChbhASrjHbVuBegU7S1W3KIWyVU1h6UqGak+7BqZ9R4JsdzD2y6ooiCMWrYxMrJBSRBIhq
7k6woKcKiPEh8noebvkcBXpsxLeLMag3Lnlk4P7JdKeDW4UaJ/ObYkI+maded9TUzrxVUwOBnWLI
j52S/CG7UX8EEKFBkrCqG63T5F2XDV+XHBKap4GCGqKifzMhGPGgdJF96DSQe3EalTCiFhG+vlYu
BYzQ5cKcmGHEQ27NGZxfz91QeklXFE5gxGLWA82QijzEiuH+lktqhH5SqbbvQv1C8yIZ5zf4KpiN
H1l1e++OpmyPNYL7N/ZcgdhC36j+NevUaS+Xd21FU76hirzWSa1tQVLUIpamJImZNT0yRapSHsZq
1O86xdpDUl5titNohVQhUOdurj+hNElsablDIJzVx9rTP8DwTG/aChjLztBfOw1Whdz/bmr9+cvI
qMj7zBG2HSi25Tx6jpBBG1XZgwkfL5i8SH4reTF8TFzCz75sHD8mGxcunfYujZXl2KGgdJvD/tgJ
2K48FyHfrrV2AkYNMsbmu8jUM7gDQ2AK2x8tEUjMZhfP+aZ5yxuhAINUNR4vJixDkb41+ulm0MXj
uELM+yx5O0vl1tbKz5XVHWZDfWod5TAuzZ4uyPMVut2gBNBw4LnTOcw373TSHM7S5iR4XUWJqKL2
43zvWfFw6pKORDyOOUGht/ImxpvBl0sFAUoguKSLZQAVlxaneTLGk4LM+Skr5vRGyXPzyevT5cEe
bXDzJpWN1F60L/+hIzcwVsRKwahn8w0Kw+MJsJBJmb5xd063K7i6lfpMhLlmVujXJh6al3qOnYy2
Vl2232fZVj56PMMxVc3ylppDd1CMQQ8VvVjeCq8E4+glvOGLwsJwntD0LyxSkm0Uj7iucDDZLAZs
Qqc5TT07ECt4pm0K9Ij02AytyCz8NF8QPnWVBAIqmnZqbv9ohnKAo55nPgEqeoqN2gcNjNedYVon
92LyyQkAjIPvAl78fO94CrChnEs+aEX0QOhUfrCzuP7QDYi6SlX9YSeOvClgBwfGgqrh64NybePy
2KBCia4XMhybxvVxyFI7jeyAF8981BL4FwRL3s6T5kpYRH4fPPU67MiHbYKFXovGlhwutcIKJ1Mr
6seHcs4/mXA8Tmnn/TxUClYd2oyAOSmGojV7PqIrzaNPGscOehE5p2gykmOtoyj8+tBdqUfRDCo2
Jrk1wL7Py//FoVe0wtCUkTpJmWW9j0ZRfiBz/GXRa+848+tv44wyR9NYd0Zcob/rPrqKdRT99Pn1
D7kcXazVVkc3Kp4Op92mu43eanacj3owzflX3lz6wVLgTceYqIN5K7ud9Xp5rdAcCO9nr8ZLZZja
GnBIs0s9MBdF6X0gXr0/5IW41+3K/Ol6xllbz1mBF0PMM6ppnSIjnxWp00OZZ39GstpLKl4dPwxS
yPoSZlKkOV8ueRVlVmOD8pxnqK1u76knY5bVyWk6nlbOvPfAvzaAAHZAl4D3BJy4CWpxDp1XtLEW
TI7s/Ap9uzeEf+WptbTp9PrSuNYUyCTUOcnSQfRcf/5i/Eq1QHwC4SygD6V66hMwN2rn4hDlRNlO
U9dG0V67Re0JhuV2FJGihXeO7j+vHtN8Y1RS3jVRLU8xOMP7SJb1zjJcV/X5sYnLAG970OJwOtEG
Pe8ax/WciaSia4tKZmskO3VKMKfkZdgVp0iti6MCmfE45d7eDrg8NGlaJ9UNgZdy0RbXMfV6ordx
rgX4cTdhhReZX0Kb3BnQ661wtMCFRK1vm71Y8KSvNTfRMB3VzEPXkyhBJmHPhunaCqGUxxMOmSKC
0nVaX6wQ2TcSSAHTtqqjwxCbFxwG5XyozbrZ6dC1FYKXAlk8HjygqzbrvjCR/qqaWgvUtM39NJ7s
YyN6/RjX/eB3cI93nnRX4g+wxlDjIchDICc5ed632ksp/peRGiRj4h6KRskeFBdxIVONLT9Dof5U
sIqEbyBLDaYh0m/UWl1uwWPUh6Z09oDwl0PN55AeRnGG0B+4zvnnlGqlDXwsfmmtC6lJrZNg5AIL
QEx8fH3bX470eUvrl7yY1KjlIQuXQQ14uNmnuXJ7EJgZfldCLU5QxL6/3tzlSrWAVaGFiLgMcdnW
Y6tFgKEoSjq2SoOEXh2Np1wr6x2S6pXh0yxuHtKGvPMIUc875bYlsJfKWxCna8vbxMrjoARQe8v7
c69SeqVDAFnRcSIqW0+XzY3aAkvt9MpagsVCrRl94/4AMifdeTVdmSVaoVzmUgFe46JNhyLV6h1b
XwKrFTWp+fwxyqInbWhtFse8B5267BO5N/Aj8DAg9XPVnbcm+4ghMyY96HWjDlBSyVHtaZVPry+F
57k+P5ZJSsKtfwbbWhcy5V5ZF3GuNmrQ921kHEZ1ir4tpW4Zx3pEXskflDbKjmMeLcSz2Gbfp4Ce
ZRA3lejv+CNIY/VICpX3EGjzxe/VQvugObg/HnUOiyNI1Phdms7leBuVi/yMy4ONLpr0kvmd6jV/
AjeVn/CDSjU/kv3yJV2iZvS7poeQKgZFpziRjnn+RrijXR8LLa01cEwKSylrAGBPTvVJzUetxx9u
TeNNa5Xl+PoQXZkIXsroqYEGQTV0m6ZQcbouDXtQg6kturCZEpXXqRBfX2/lCoR1RdSgb7cqw+BX
ssmGCGJ52HKoxEeTQrU3GcVTWS4N+oRoT6QPlpyVdB04LzlGLZvXh/7hzIc01a0wriLzfWKr8mO3
ZBEkTIBVO4v/8voGzkH4g4ATEdeFRvmoZok+ldkcGJNd3q/c1KMxiuKp6RRQEdBBoHG35RvMMfb0
aS/Hn5Yp8pN3I2y3t/lzLBWpJXrUdxs8J250AKdHwy2Hnf5daYU3Gz6iII4gUmytAQjxTGVM2dxd
n44Ivy6I1ZuTvWN/c2UUqbWvIoMk9jRwgOebumpwp2RbLwHS282TgW10D0pxZQ6qenko3VY5KcXc
Hw057KkkXKGvrnicVR8QIBALeR2BF5dMnTfGUM86BXaz53kspiL/0vAuaO5yRV9qv1Xy+qGd1Li8
V7IGBrEwRrw2YnWuFD81FNc+dYvZfZdSDA+81kUUmtFcf/LIuIpDIxWYYBJOHMJVtaf4XrP0k19X
pf7URZAsj0OtpXsps2uzRk2bYA1ALeInm/HM6qiLjQYXknqp+2NRz1XgGXDQXt+be61sAiHNqh23
VrsliKsuubeBhx0Su3B3VuDlfcn8MEMWaAMQTdtwa3SzUUHyixWYlbVfNYnhm1m5HGIOoJ2n8LUO
ce9byKsCzwB2er4U8nJMcTRJaSo21WOeQnNP3Uk9/vywgZqB7UC+HCj3ZthiwKFOMrtzwDOEhJ1V
jEfFiPaC+8tbeYX881p6hjdY2ydTozbFpPcm4P7ZEJ8Xa+hCwG55WKHacyg8FOJe79UVyj75NSra
HEUUjC5AOuNi501PQS8ogE7f550+VActWb7ERoQ+N8vEn6QsD5Nilb9GbK03hHOAllup/NaUS3uL
8cmAFxFAZmVQkWhLKjAxo17fmE2tUi5P/zA7VXxiJ5c7p8/lUK0bhYOUkIKy9/aKsVvp9GptTkFj
amOQwne47/Xc+BhZk44DaG/vxJlXQA9rKYhXH1EME7QFwgIOyFuxDtVcS+9tkSbxnTpVX3qjbINJ
Vz/Zk5EGiIrAh0Gb8IZYv0C1Vu7prl37DjLda7S7Vnq5y8/Xez1Hqa1O3QjgsZS/AvvJ4TlRLntb
ybj5U1HIhlBkHovyZNTj/K7UnMbBkMr5Xppjsac2cbnPeVSt2mwEFGCRt4HdlCfWAHRt1famCGc0
Tv9gIQx3LOZc3zlSLvc5cBNyCStBmUTTNnPhpAK/n5ymhmGMv2Gv0x9b4B87gf614SVtTMhCNYfi
4vbuxMLIswc7HwMyyx9R3okO+UB5c15QeZnyh6Wz7iZnNA+KPtxaXfob7/w9INWVtyNvNF4z63uG
Md2iD/XZcoZ8FmMwZmgeWVplYl+nx29y06h9kmrVTZJ4RjCVfXHoxrm9i1JMF6ok7g5FMpg7h8SV
gUe4FQkmau3IC2xRsJkk5zAo1hAUiW28l7BojmNfxTu0pysrCfY70SLXOTXB5zF5caNrtQu8vqUV
5GlqFPPj9kO3gOT3VcVod3r0XNs8fyisgALyldSmwBVsRVIWpCnyRmodBcgJ5x5bigOAFxc3j9Fd
puNUmcriWwqstLAecvy3tRxf84M1KPDh22g0u6MHO+ueOlP03WqbpMD7N+/yW2lHRnHjeB3ZtLSr
DcCsSXuyWgcBfqOWyXeQgYMXxolFAwJ7hsVvDallCGe4TupXgO1Ln7R/qflgTmV9MNsqujE66tzo
C+n6E2z65SFxWue9ak64G6t1V7bHyJnV2Ef+V5QHdNz7k6ajBnjQIsub/LRSBzQ4Br19mFOZH1I0
YtDjKbLye2uVuLW3qqJ9TUjlPSYVHm03czHbv+f49+gnF2edCowwHLhDlOL04beiMadj7lr98GB4
RUttwhAIEgrwZ2ArqOK+fkVdAIcJ8yAeg2hYhXI579aL4MXCUGWpmIiXQVMBgXXSuQq/imioQzSI
vCcow7gNdMJ9l0dW/s1VsvjWrEbn0aT+6iMgTT0qQWlbmkNz3xSOPvtppnqfG47FG4Cp6QOVw/Qn
I5L1iz0AcivcH+LEFqHeSKlALu/rYDRL5yCWxSGMHJedQO6icEczq3YC5Vy6yrPCOR+YcUScgDVW
B9qo6hhDph1KeqouEh/ZxxIBKJ6uGO6NSSeObrxylQa76u9zrf6mF0WP258OavYwj6Dn/ViYU+53
0sDQq6txqruRVNCgyaet/SbpsSBFskkMnx1RjX/kQ4WvVGkXt+mgcvzhQGb/7BOS3oEYYATJG6wF
vE3AlQMgEwNBflAJWzw5c508GLnw3umd3dxqCol4q8OuD0eLpnoP83V+nzrVWg2YwZykZir1w9JW
xrvFM/fk1bcH4vppXBAk0gjUoQJtBr6cU3IPEr/vCbtpqIOGCLIq3jOh2D6vaIVaBq2AmyfxtF33
Tq1iLUPFIRBzkz/BRmsf4YQNhz4prUcZlfYjUrbZSaDNu7fl1pD55fG4No0FDTqWLF7eyZsQIyp0
xPwwawlyq/hc2BXLw1DH0m8ytf8wYf/0FLVQjc02+iozG4HnbBp37uHtdWBxz1M9d7luoMxcRPXY
91r66BhDMCxGdUgau72rG6GE/URw+foJc7WptYLFZWAAKFqn+8UBg6SqknQu2m1L5v5os9m4navk
i13IPZz/BY507ZRNORrKNKwCoIHnLSE3XhXSKYagjrByVQX2Pk6WGR/sucHLK0P/ZUL67xiNefMx
U8vlZBo/jZXnG3hfrpGjxysDZur5N9jxOtqD1weLC7DASIrusNTd3hF4ZUzXVyxGODwCkUratAIV
yIMTGvXQa8sMnGAbHeAU9/cFeYmdy/xaU3COLMZ1hbQ8wzBeTJ9ogfM5ld0Dr8jVo4Zw4V1VzfXd
NO4J7G135Dp00E7ZF2TRDTTkz4dusYxpFDGFeOGoJeAe6i+9a2U3jYETrbEY7XvcTbvAnVA4e32J
PmPnX+7ItWl0nUhBIz51KaIPudJoRtn0QZzMPeZjhuZbske+wEOiWxNLWfnc/fUHLOnJaahLaPcg
yXqtkfez8ORNpAvnyHazAsMoMrzyzOVjHZXpzqPs2lzwCF9RiNCz+NX5CA2UNSKBEHegjkAVbFTu
wyaWwwksrLUzJOuuPB8RbcUQExZwRJBt3Owlnhpzj614HXidxPbdXFAfHaNp52x4hqdtmrG4W1Ww
9WvIuA1L6yzOoiGpZKA1dW0ds7mdfzNUVoEfz457N2HUA+kDK86nfGrbxp9NG3Rsalij52M+LCs/
M1orCWRp68dcmEaDzrrpnBLwszjOaLixhlGlEvul2mz8kElZV35rWS33N44OdxSPlMcxMtUf0IUV
2Dq5iL8Z1HC45fO6J3Wv4q3rz97YAjJKm6Q95Hbp/jEUmfrDMvvukzSNOD6mQzuUpx4rDGQSB8t9
cvE8RpjcEtPXRBFW5LfSTD/DssTgTreHQQReZDkthHmtf2cNGn6usZGt8kDo+6uiWD4WWQSmiccY
WT+jOOBtvHwadSMJUrPWHV9Bay8+kCJ0wd3asn1rRvBifjLUAlBDcW2NEVaGI9j88wWXu11uNa0l
A6sQHKszVtFtapY7rawX+mYRUCVZneUJt9aEyXkrCLbMgJMLGYBqbY6Fp0dHhIMzUDlUt6WjREew
j3v3/3NN6bzVFUKy5pxMXl+4wZ232lY5BDn0U1aWhTn4EinS+ViaiWIeZ6GYb6WuZW9yWbTjYWGN
mqgsNurvliO0k7vMEDMSe46+oQ+0jKfZTuanus8qKzSrrhWBqSOpGzWRnVHS4nFzmhDmn29tr0ne
zzBVMUQW0JhPSd1Ful9iIHGKPIHCn0GCYTooqTHhWLSKSR3JDSMw4BRdDC04trs+wGMkyZCv0FTk
7o0as1JsyCb8w8t51MJRGpHtt7VDSmlmx5orS31WsfaiHbP/qLDtLd8cUUg+cBBr3c5sXgTOeEXA
0IKc9lyNunDTLOtOLRTZZmRrmM5USam2Fn2/vE0WmRXQKqrM19XGKPkId3Df1kVG6rhsMcZZctSx
btVlqH4Y/ZKAj4NY7PcFe/VgJmpaH9IaV2y22JLzRFza7pRKibwsslTdF2Bw3lPP9Zv4vIS98TiW
c1W83bkr1tV4tm6oOAMu4MmOKxyUws1qFaI3uqxvkqDDjBl6zmD2y9E0lPptNHsKJkCuwG1Kuh60
/RzeWHMcJukhCcugABGy08+jh3vM81f955mGe/vP/+L3v1dyBt0pus1v//lG/ig/dM2PH93jd/lf
61/9nz96/hf/+Zj83lRt9We3/VNnf4l//9/tH793389+cypBJ87v+h/N/P4Hz4/uuYH4R7X+yf/t
D//24/lf+TjLH//45feqRxmKfy1OqvKXf//o9o9//LKiFv7z5T//7589fS/4a4f+t+/bP/3je9v9
4xeO+b+vDrbr0bXCyxEi/uVv44/nH7nm30FdQHcgw8AKZzp/+VuJaK74xy+68Xc8T3gWkAHk/4dr
9Mvf4IWuP9K8vwN0I4I1yObC3jF++e/Pevuv9fGvCWEU/v37v5EgeovrTdf+45ft/coVji4I8SHw
DFKeW7m0qu66rO26AXs6st6NocXHROjLzi2+DRjWVlb7JdYqxzeH+fkZByJypBZSDCF/7HerQ8El
ciPzgNyC+pMPim1Lm0ebVCpHjnY+hIqErDHVVQbrR6THRDF+WlASjha1RfReVlsEIHrnnXLdMTdz
Xe/DqlJimHGW8lAMY4vfWydkOHiexCJYbanuaO3X0WsMVtD/rLD/3dSRCkFqGLTjKlWxDvqLiJjc
T7Qq3fUEgbpN/gwbXScyqp2pu7JAVkEDFgeJUl7Cm6nTxsJVFhWzy6xFrjBNe3GKhPfTCWbG8mUr
m2lrpWi1aJW20KSi3KdxJe4iCnVHQ0Nc5KeHzSavj/auwf1ALHw+bKXRy9h1oi7U1cgj19o5H3hD
lTuP6yvDBgAJrrdH3AJRYNOhnnxMkkuzC6XbmfdzNUXIurd77LPtU4XVDuIOZiTnA9iYLagbsRd3
RfZ3YayXzW2tmZ0vSSjckqN07rAMdA4Qjr0jVqx7AnfX+uciXI8A7Zqo37osqqlCJFB2Xdj3vFRg
mcjTSCByen2uLs8NpCZ4ZJAd4GOpB5zPlbOoKGQVugzLSKsOSL3hJjQl9gEScvOTbxrmiKMWxBRz
xo7e1hcjsMlqKycZ1lrh3C1679wWld081Y5V3r7eq8uxg+iGLiH3gbnyNDa9GgallzgnVWHBpoBq
ZmpkZONs502z18omZjZqjP26IpchCl7GTWVm1v0UF3t9uTZDL/uyOQS7chDmUiS0woP6WIJ4P1Q4
1gbKou+ZUl5taq01r/lW1vtmSyVFOhd1HNPUEs83ltBHJN6sBKg/yJ2/MEMvmlr33YujdYhEF7Wk
ccKI198tfFJe2on+4/VG9vqzeUXbPZUCHC+qUKYU5gEu4XY+KhrlrmEvFl4P6Zex4rq4UUykeEnE
uKLBzvvDcicEV90qTFurCeMO9kOiIg+fuMXvnIZ77uFXlx4vGQR5wR+bW7CegG+TAgGuwtxJlEBZ
yxWZ4mQ/PUlrkZBCEgEUumRbImQ9KE4JFasMM9F97qchO0nPHIOfnCQ4PQRvZCBc9iEx0vnIVV2q
Y1Gp5mHn4nVnQyL9w8BCIIhkg2HT621dDNtzW8/1j2eiu3HelligjXmVloc177WvURwNvhpZ6R6S
4iLLRAwKBB2xOgJPEitbJewKYHghyi4PVTcTT4rtJVAlWmTBM6zXlqbs32i2mB7x660fVuuXNxkv
vy99Xy7pQVNcnj2GWB6dXhEEHFN6zw3QfijBs++Aay9W7fqdDPqKgSZDfEGmgd1sJV2Sh33ce9+a
LrKeNLuqQyU2naOK7t3P3tnAk3n4o3wL0BQZoM1cm+hOlW3s5KGuKZ9nFbnWHN37n121NAIyEvUS
CBWk3zeNZAsQ00yt8zCL8iZwino4oW7Y7wzdJStthVq7K9qDxOxaYD5fS+SMDFXplSzEPk18l7kw
5qOtGCWPfNPlPdumcjhI+EaHcimmXw1DeGGNbs1HribdF3orP7harD+Mc+08FAYD4dfKMGZ+MbTL
CXZkFYyy0ipkdAf57mf3ASVx6sOrhu1qnrsenC9OXx2AOCp/JvnLHDfgoqcQ3qDbu7OzL2InuKpr
dQeMHqgGHmDnrSixp/YuuZIwamT0dZZQTKtxjoN5sJP7Zmiah2icfzjwyT+83r1LEunaMgYZ7HTq
BGQ1z1s2pFOCTOvS0BEindCRS40P1jJb3yvZzMkB/3oHTXrbmN7NqZpVx1rOdYbUYBYvD+t7XvhR
13rfssmtv8XCnqdDZiF+u+e3cLn9eFsQ3yE2Qg2M/51/JuAnbZzI8ISghwzgtOk3S5RY23bFfJgX
o985/a7NBxIfDlgMwvMLr7Dcg+7dqEsaZj2gXgRbOwrqPAoOdpdEoZ1J8xteznYoZ7v89PqMXB68
KCR5hGLAyyliXLBY8eGcWxzrwymyq1MnOvuAZnsWvt7KcxL57BZeIbIImRDJgrSg6n8+oKiZ2WPS
5GlYp01T+rmKaqCNwOH7tp3MOydpjLt51sSnRYjoUGHecDvWQ2Qeh7KbbvFW8m5e/6Ar3ebZSF4C
UB0n+PZuS5A30yppJ2FbqBmLHz28Jun3ltG1VphPgnfsDxD02az2ZpmnpYfyHaJ4OZ1i8qsnLQXw
8fN9ednK5rzTkmjuJddFOM5Occq4z329zHbVpy9iNqaQNyNxAIk7crabQCqqzBpknCnCeSjeuKVq
fBBJ3OD2Iaw6R5TYxjhMzGVl4AKqa+/0SFd+pZDqlYELnOs2QRlq/aWn/6Gzqf6Uk5PsGUteG28Q
z+SVOEARtNmMd1clioaToghTKL43xeIub83cSE+vj/e1gWCnsJRN0gKsn/O1nNWLFqcI+YdJVox3
llej2+yRGyByH3amdt0W221DdZziMDBkSKSbDokxb0FQdyIku/LnlDpv2sREKLVzPkkZBamr//Z6
1y6xYWQHSKkggKyjYQdu6LxvwtWGpZlKESpdnYUFPlGxn0Rxd6x5wr/RtGUMlcbu7qcUpZDFiktq
koZ4y1RaX17/lMtRXk9C4EvAvCkJbtERSLap6BwlIpRDvny03VQ7CuqOvgGWd+cwuDztz5vajHK1
GJ1IB5rSCasDlK+zGwtNp3BKvPjB7pFDeb1re+1tN6zZDmod0Z6KpGtgV9L4I8my6YCmPVorAG52
rvt1QZ6vImZ1je1sFyMW0A7nk5oS63SeWonQEJF2U2eqyX51yG/j1jZojwqFnsPooNQcRZ37NU8j
7c/XO3xtWTHEQHi4a1a1vHXjvghrhJEpNZYEIoxrvX7XAK777JCZPvRRZNyPzPKpdoo8zGczu/Pi
Ojr1rkDkSg63r3/ItUVlUDdY/RfIT23peGKqHC/OGxFOo6b4Ddvu0A99g14ChfW/0BRNoGRFopTn
53mXo2lotLiKRQhDOTssaJb52Ty7h1yXewok19YTqG3Acdi4rrfseVNdlSKBljtxWKtC3BliGk9F
A58xnRPIOyL/adP1lVjCIwqgB0cTk3reXjY0ilcnRhxmi6juy2bQ/lSdcg/+fHn20Qq9IcusA+De
akbWUyq7FsutUK2i4YsEmu33saEFujOIw8S77IhLzU+nfNeusULXnDIKf1vgU0zuhVCzjEPKRvLD
UvXjO6EZ484BcCUcMmDWEt+TdKOuuo26FMVF/FlJ43DJzeJdtmTz77FmtndzakRP+lg7d9gqipNZ
6pKcUlri1+hMb4EOF6uy9h4f75JqT69ZOFTk1lw08dn5hIp64QBJC4aaR/ibjAjucykWhRu0rZGh
z4z3qltajW/NRv2jSjXjpBazeYPTWfoo9Ti+NcpM7N19l5c5H2WAjAMQSfVoS0gsVG1UEqWOw0Z6
xg9VLYdDYQ8AQl/fpxeQJXXtPMVvbBvRBOUZfN75eTTm1u5EHPZUpX6rdIlFcAOqxCsW6172dnU7
e4249WLYPrKQ8t0yzdNepHj9K2AagQGFTw7n5/wrWAteHzkKCkVzuvxajgh+Ayzqj53IW7QOO5cU
sJehaZ6mTzg4gZ1IvOrX14fiyoiTcngGolIYY2Gef8PgcGRR7VWCQnWyd4qrWifXy5qdxX/ltKKA
t2KnYAKx4DYhxrrthF2OCh6K3Welm9rHRBRBWVsT55f34fUuXWvMgMzAybhegdtDxEiQs8+GTgmm
NAOzw2PvRDxhoUBauvec+nuy/deGcEVrcFyZQPi3Eb/wUmDDeU/nDA8QuZaNByVxsh3V5qutUDmF
p/vMptocwH0J+djuGyVw+ir3JQojQRpNe+kal+nehA3AM9fnL//hetncYDFSsz0ERSVIIZI9dnLs
7utu9sKhrczfHGOMblrXHULE+/e0ZK4c/Wctb5YI5RWxNDX9GxorfRvPbnHy2vXUwfQUbat6vKe2
nvz8oK7FJKR8ealxb28aTVKja1My3wFAoClUB059jObb8PUFeSUCYTFS+KCDzOBWjiZZwaRWgwmx
Vtj5YWrwdLcqT/exFt0Tmr/WFPcY2bzVZu4CYDpEjZaPovECIQb3kzvWy/0Ym8sdhqPz8fVeXUDY
OUQJcgAFk3Hjfbi1d9e7Sm0WdHYCuzGmYMLaEEBIlKLckEzq74Y2lvigq8kfdurmy2GCUvN7hZoF
tsJqFjp2Nhyx64zftr2hxD5KmY3mgzpSDqBM5KMoLfc498ja7Hz1ldMBcjiyxOjm8Jzb+guovGwi
J0rwq81y+WTmY4tqlmY0gLjcAsgLC6AXyBg56vw+yRcgSp4qkt8zpcreY58evRWzoyd+h7McdjHM
u/RtNHhKEOdxH799/WuvTCfoPB6eCBnp6Kms2/VFDN1XWZx6VDiDXm2a/ujoyiwIDirvKXIL+/QX
GluRC2tAQGZo/ZgXjakjMKemW63dMOV4w23R3ur6ND7W0xLtzMLVfr1oanPr1JnX24rW4+82lNrJ
g2uOuqWSn5wG/Nn/rVebQHkexijCJsQNBC46H+GkqzcO1ZqHWvTjTlNXjujVD4fB44zmAbs5PDG0
tIZpxkq1s7rloAh3OXkjXJjXO3S9FcwxVnryimY/n6ac5ue0YexI3/e+V7aKL0W5J2Jy5f1IX/5/
K5thy1xrUfFHwQtrqOvPWOVR+o4U8wFIP8YpnYHpEGJ41kHtsV/zbRvc2V/oJkGgtZ6clPI2wdHo
5Br4UMz5lKZQfHS2Zh/hXuvwF1oh9AJti4Y/oPzzwVwWL9OSTLLmNTz5+J1gRIt4J/y5OmUEB6uL
LTXwrWi8O6f4HRSlGzh6FvtpJDOUZrGRfr0vVzcVT+21BrI+1daveLF/e9I4vDg5LJK6N5+EUPLP
o+JaYSujvaTbXlObo6Jq0AAHE4nfX9YV92gue2FnjsshnWRxfL1XV+ICgMo65TCA99SQNk2ZTtTY
Ts+mAr2LO4KT14dhLCTige0QGuokD4NaFD9/Y8P0fr6zebFRdD0fSt0exL9cNQc1hjnWpe3dNJfJ
0Rs75/QX+rf6h0KgoIC1xXxEZQuZfEiZtXGw7uo5Se5y4Gs3UIQNP9Hd5n4ohfzyeqPXLkGIEkCx
sE3k6bs5QwbI0eWQ2UC6h1Ge1pLYaepiRIUdLZ4mhBqNZOfEv94iFlYYpWLHuxXplI3nDO7MFpBp
Zj8V42gEuqvIk5X3zqMjjD1f1CtbbnXGJahb605otZ7P4JBZi1Q7Njb6SOWxT7rqaFXjnkXDlV6x
JDFRA7KIE87WPA7pdnVWB1oBEzycxhj/LGOyYJE5mvKx9vq9y+xaEoEGVw0ShAiIJDcBawrTphkY
5IDLFdftWtHbd3qclFVg96X7tc85K01plG/jFnccmayltRGy+X2ZxfqtQuyycxtdOQkwKoPURF0d
/7qtRpmhwutHpBu93SpKIEj3zUFVozpAlvOvTCkhOrkKpNxZvfr5lJqgNZsMVfJAZk3ybkB71Dfj
wd1JF15bOCjeEqnDz+Q221x8tlKNasvlDs6Y5dmraXFM+lb8/L0D3YZ8E9nCNTe5WZ5xv7RplNKK
RNA9SJ3++4I25s4pdq0rECXwmiS7f4kYyfBckTl8ySBp0+VkzIgXNki0/4WukLHnv+iR2pDrzqfF
9RY9yXMk2g2vwcBQRzd8dEW/My3X1hmwlJUTQ+DOnj5vBVnIvLFFiyx3O7s3oxJrd5Eiindc6c3x
9cPxWlNArkAJrWU8COLnTS1IUyCrgp5w45T20Y7t5KTwEglKoZo7M3StKWo8q5EVyA9ol+dNZUIb
nGVCIhvogjwueVfcSM0pjrCw9gK6a/l46kmEdOS74PxstbE0LQVwDd4Dzo91m2QKbIBKOZGt/tVR
OjxAY+dT6SHLVZcqZ0arfxu7+refH1myP+hXAnQAmbWZxGhMoiyjKMjp1ZdYJrmk9zKzPDU1rIHX
m7oSv66hEJ5dz/7vW9CPNbldViD5FbRSV+7jytKxI9R5PEWa9mglOqTEsaxPgNOHd27d7okdXNt6
1BtAO1L8Jl+zOUVir8tglCA/nGO+6TuIkh8Gzsqdw/cyg7jqF3D1kOTCG4Un2fn6qbCrnZOhRiQa
7XjfzfGT5UZ1+kct4sKTCEmcmiqtPvWjOQRJ2UNXShe4Uq+P9UVn+QrOS+AyIJhWkdjzr1hqTZ8Q
lbKDzlWLe9NO8jvEuL683sj2qoVySdYcHAwA4DWU3p6YcMGkWw9DCMOsemyJpw/d/+PsPJbkxpl2
fUOHEfRmS1YV26nVLTvShiFLb0ADmqv/H/bZqFgVzehvMzOhiBEKBJBIZL6mr8TXWNPjDxWlsb0i
8fZsvgy4ElZQ+QRPuH1nYYiY09OGKmC3ojtmeREf7F6qftV23fH1ua274d+qG5U7kjBUWECNciy2
PWwvgaqmV4ukh23Of6kd/l5U7FfKNhY3ue3GN9PSTT9eH3M7vZcxXa5hEhcG3p7FxJmrVpd8T7No
9cMST2hSJLUbAAGbd26I7dJRICJ5X0meULAZb5O0WG6mxEZlizAiwuN6vDrL1Cq+EaDyfMWuvB1S
xPbsr+NRbgbhghos/94cPh29h1LKQYRTZXSIierLrYwzQV6b5tNRS/Adpc1r305cKfe0gfHXef3b
bg/Eyw+gBoAG33oqt1ciKpmFG0FkDPHecCCLEXv9Up3KPZ7g5b5Bs5HiOdSxF+L+5uC5A4oNyL00
oeemcRU0lS5/TbZcYfF1ld662mAcSrCO4evTu9w6DAsZZ2XscKNsgT2404Iyo20Q5rL4jj1QFrSN
+LRozh6P5sp3pJoBKQhuMKC1bXptNO6oCG2uw4ls77YUUNDmWJlv3jwduAQvkpE0hSAYbMJXPKp2
I9s6BJQ5fh2NSLmlX1Ed1ErJd9PlNXk4P+pA74iV64KhT75tNlYiMryhSsqwqeAPBNABU/FsDpQc
j6BYMMqtxrqPjnkyubE/ygZ+jca6vl/7ddTBo3H5ycEtZDCr0VweklE3w6YxkHHpi8a5U7u8m/w8
qZufVu3Ev/ME1CIVwzLq7xe7Q+UKn9nBDko6er8p46SfxrKdkAYo56NU9fZ9no2t4Su4SqAZWLRV
GY7OvMRAMJDHuFGaxfii9t1Yh501t4FCQniYI834LgyesICejfLY2EL9kUL3/6PMpjofnH6cjMBt
PfVnIpRZO2KvG92YOOuKo97U5YIhsENtWDfj2jexMkh3wuvlNuKbo4zIJoJfQWd+s8BajoHtnFVh
ouBCYDqd5oOS3CPaXEY5l5Yl3NbVXNHUt3BatZ7VFIhqGYp4gDKq9Qhj2kY4mlocdEq0pyBzbVI8
HKgC0pKnmr1utH+qPVPWNnnFyy/E9t0L6ATEpyLfdYe+MikeJ6g1IeC2yoNsz4aWZ0uZWHU42Dni
EYsRZLl50/Vl5o9oRR1eP4lX5sTJonJFuYeMeAtagfzoWGRqddhO6vJs9PV8Gj31rXjb9cGFr8/q
FwKVDCbb+ZczI1SfNKHVIUaO5sNYaNMXo1b3xLQvgySj8FZHXAFljIvYVcwVAie9CQdhwVweahQl
bsSKw6k0djnVlzEFRiPBhLuOxs82/8pUS+S5otahbNrBVwEG0sAf9pR5ri0OuxuoBOXY1aT8/LMp
FLetYirgb4yjFujN0sNEUPbagNc2HN0OULgryg5rifNRvKkm9DZeFY65cP9L5k47DrNnH3NP5kHr
iGjnXXltVpQXERU1eO8BwD4frxi0Mhf6UoUDZkUn11GSoMTm5c0JASWbtZoAe5Ed9wKR/vewDg0m
FGNRhTWgo2PVFQD67drZGeXKllv7NuRZxCGqRJsVAoIbtxpmTmEySuS6zKo8Lnw2kKj9m8V0OEQ8
JFctHbpT8BbWHOyfGTVFn5ZKxtVM9b733cwFvWx8pXP8s02Kv2Uh75Oh+ljP3n2Ttm/s2r6MTe8R
/flVtHCbXo1tVIwUG+rQG2LkdTXZ+IlT7U3x2tekMgZNmUYItZpNgNUJi11k1oxSo0XQ9gRYRNaf
Uxeb+dfD3mW+igIDti48ohyafc7mW2LAbCuwJOoQQExyisRg+TigD2FUdNmjscR6UAP8uAEPGn8Q
hbnnCHblCJDOMTSQakprW4oGXtROI4a0xvDdm4NW0a0TDdK3ioCui0ZBjRI+sYr8cDNJGIilakno
S0lvdU/ZooD+TrEJ4h1O0uBXufpWR+iXEVdvGp7G1Iws43yL5lpZKQgOVmHRzeIekbDJb+LafNdq
SL75pEG6D9xB7FkPXTzK13GpzqLqyLbhNG7uTGuKu0qJEkLYhNNxNKTK57it8ju31c1fiPClPume
8dSnVXunk55/GYD/7DzJ1zE2aSYAd5JmHgfrz1nD7D/HMzXLURtUrwy13lPusikr3pkq5e/O6iGW
Zrp8B1RgD3xwZSMB3ltvB4SYODabEwMTvm9HlKDCFkjZDV4SHjZvcb+Trl8dhUcPrCUIapDhNlMj
WrtWqZehihfS85I0/UGh3HB8/Uyu98z2A64l9nWvso7b7Zo4TjVUxViGkejT9/XS6O8hfyJNhF7c
IWogY2YiUfxaDPFONLgSd1ZBpBWTjW4XlLXz+fXloGdGK8qwbFDoVHmdIraDavKiq3tyZBcgQLYq
LBDEGNio9Eq2fSD+FFTR2JShYtu/eGc8WEr/rk+9Q1a0T3ovb+yx9Mgo3FsBOz1XsqMw4pu2qb++
/rWvrCllakqgFCZXeNimuKNXIq56Li3o1S0RsKxKv8/z5e07B+4uJZb1+YoNwSYEGRmcoiJeIBya
Wkq2bFin2O72QMBXMhg+Ji+OFfxMYWczijq1QutKkM0mjnx+VRXKrQIYDQGp2McN6619cpZwpdex
U8kuuIc3n86IJm3oGwfhurZBKFpU7TdTjsuOK+aVeLK+oGByceN6LNT5piydeEwNLc9Dy8un78mk
d0dMOVu/njLvrhBSu8tkrO0xRC8U99fJMTMKfwgyAAveTC5ZvKxKYHOEAFXxGFeGvAhLeDw3TmH3
YZbF4zEqZ/150UrtAFOBNjQ2oaexM+1AsdwiiHmw4o4lnJ0U5KIRxy/jKkMfYq11kApsVnlWUOYE
/5qHtVFLP1Mih1d3hbK66T24ZvYYRWl60tX4vZOUD1k1PpbC1f3Mmn6/+eSgDk5plOySrHnbHs/a
ykRFFdaaYvfa3dB5ApXtQe5Ewyvnc31k2vT51oraFtnSyH4arErJQlOAjitwmbiLeuvX61O5Evgo
765LvQqgUUk+32NdVbiNOdtZGC2yOUxJsgReB3Nq8Iadka4cUfo7q+Y1TThEPja72ZgA5S7ZnIX2
tORBnBLfOidm9cj8l69LjNX461O7aL6wXSBRYX9CpZ7/2LYjumrMC5nChXMXFLaR3EParoyV9OPY
x1bYeFNxUKa0PXSF6/nTPCf37Yx372Kn5c7OvbaUaOmsLGOLZG+LRVkzpUmLyizUVNkel7pUAgWc
5xvlJdb5rhLaYGJpwHORnq+l6yRxkdRqBh+3jk9DiXmaB8zmMJuVuhOaLicEiZEsa72peQBvBcXU
OTFHJwICAjNLuTWj6Wc3murtzgKukeY8H2AU3gFsTTCcIB7PJzSrIst63YDHjI3JV9l69jeRWdiN
akr73JSJ9k4rTZf7pNXvnArrDc3N39otJK3iN1DEArhPZrc9ILyHCh2VVkKgvcSos8tVx97q/N50
9nLnax/VoWJmAuxk525xBsOIg1KHNnyoCzs51jMGM6SZb395AGAj1cFrY6UqbQHwXmNYlfDaIkzy
yLixylE+FhDAdvbitbmQ3EBGBZUH1WOTUJlxziddRqhGTf0J0eg4jKJS2ek5XAYv5E3+GWST9Cf6
nCb5zCB5mlV+l7l52KR2EtDY3aPiXB1qNTdAjJL34rZpXMXLUDutLEIZqx00JhGdIkCO/jDN/c6s
LgMlswJKQuxfw8U2WCxASWbVLlggPM3uuqbXCz+pSzUohrZJ/KJCXfn1g3aZaDAidwzVBfJ70HLn
5yyL2tRrM0bEQ9h451D3D6x5dA6tW+vBKiFykpnx9sIJg67ov7V6Ru1xk2bkeUZhDXW40JbpeCdr
I/UdaARcCvNey+bKZoQGwYYnJkI60jf1LXca5VJVXh7OmMu/K0rd/pELR3l7SRBOx9oGWw1LIN9t
ZuR0ZY0EnsEwlj4+6l3dfeuruNyJilcWixPFrUaya/Pe3Gx6slwuGAgPYVYXcZA0QrsVqapNAeRf
7d0oU/sgW8fdgZJdHRUHXcoyq1DX1vQN7t5gz2LOwxgO1UmYhgi0fsoe7ShXT3WM3ieChFb4+r68
tm7MkRbQ6vV1IZZBOVRfqyR52DeavEm9PvKFk75VRosIj/MPt9kKPCLN3ux+PqWpdXWfh+Mi4oep
iYrSry1Z70TE9fbdXGZnw6wR5p/qwNwntjmhRhdavZvd2uRdDpje8hfqJ/kJaX87LHBBUoK5TNw7
o4/27DqvrCC3l2OssF4eY9vec1fpc5SIKAuXyuwfJVJUwWTGIpgk3oWyM9tbpSzjL6+v4JWUnT4i
0pqUJ9C8gjZ5Puu0m8usEQLFBUum4shF4z2mTevwNOuMv6Prtr9kqzr3tOckSpnZdJMoih7acPHe
qcjC7uyoK2GcjtQLFtIkW9rCjEpipz4pTRZCwB4DmIHFsUJb9CASI9k5p1c2L0ITq/4Gm5fXyibo
lG4068XEI4GN3ftZIvJjlQ17bbZrE3LWYokJFBCe7SZFQii0VbHbI3/PE3jHyASfKjVz0Xcf3ypd
wzlBJ4WTAn+DJ8MWNOvUaqQJi6ES4X2Pbbe6U9Nkjxx0bZcCjaB5wx2IFvfmPTJMCUQJV89Cw41S
oM1iOjbVHD+YyawESWzbt+AR914K15aKkiUKNtSEKR5sPmIWlfWAsWwGBT4afWps44dJ1uLz62fh
yr1Ob4pLdsXXU6zcxBkEuCJTx9Y8dKx0fJ/HcftUZREqHEOFtWsfGdZOxLk2LbYEQg3ke1Re1oj0
T8TJcBfqZdzykNdqN7QUszsps7qnn3el9Lq+bAzkYVctXPqI58MUilpKM5dZ6BVyvFOTcbodSw2P
hWbIn+IYYjGJTHFb9336o+sW6j9IPtc7j70r54BPixIYOk4vimDnPwJCGVDcJSbOuIv5xVOy1Bcq
8gptJPcg/1c+K4fN4gQw6TVLOx9qGIdxcss5DatarX54qcnu7Lzq8PpuuTYK2RidHAydVzDp+SiZ
PgIwnnMkTRTtuyhBDRq4Frw9HILXQRbaZu/D+NgOgq5enFdJGk55rASUmSQ64vbsl7rR78zn2gKB
AgAmvaLDL6BP5TJWdts4SaglyjcRT9EhHfUnBQe8/2EnUF9dMe/IqbnbIjK3XyNnB/mU2rHjoJ47
bLCnNPFB5+3RCK6u0WoUp62cvIuqo4kuCPR/HaUWU1CPwp3zZCqxe3x9J1xJHJBIAhSLkRNC51v5
3Ky1ZKlXbhrSlELcAFR/lJ4c3DK6I2SD6TjONoaXEWiMxR8LmAfgORRrh+dyEbx4+9COW9sMgHQR
yj/fjugiO33ccb7Qe6zfpzLrYISkkQ8G2jngmhu9tWy8jgfcfC31wZfQN0EF16MWYaYqC6XjlCdP
HQffNft4Z/9fLCAJJGkl6p+rPBeqSeezMm1kZnlwp6Hmjb+EMsiDqrWR//r6vfzWs8xvHQX+AGUo
6l7cXuejUJympJmKNFSoJTT+nHYAFBRE2YqkMz64qZc/2iNOkLrZKqGTaUPql61evnN0xPDiDl/i
wNMkNhtd3PmFQJu0NUbII8AJsVVRlEObJlaQiGFRAscQ85Myp/ZOIndxfNc5AA3g5uK9xgvgfA4l
+oet3vOlTMS6u4MQlUmW7NpF6k8ktDvB4uVFdv7JDAp2L0hw7i78OM6HM1Mzz8Bjox+i6ygRxLPI
jm5Eye5OpXYS3XXOWJt+0U7g3qNJ/G6XOX706rFGX2X15XQjzb2DWlz9TmxDCetZn0q/i636HW4J
8jHJTfx5sRJ+Vy+jA7p0wNEI3mpQGYt52/eZG1ZSbW/K0TRuRaT8APK7x/q+3HtMcUURkx2/yOed
TzHV1EqjTY/kUF1Yj3PeZX5uNunOOXpZmO2XfBH9R99B5ZtutridGbFWoKgcRnrq+cOin9RG/5CI
HlS296Ub9HvYXk/oxRW+WZonXsW3nokPalS1ASL7T1MlP0WSSvuojqrfju1JFIPhz4jK1Ma0U/q4
/CZUpKgYrXr6pMxbwhL0ZE8x6XydzErO0q9qs8QvbxiUnf11Gc0YZ30AgGaAgrgt4Mc5wg6Q3V28
KhfjY+pk1c+aMnRJ47goPyygAXcGvDaxlXNApw1oEg4s54udd87UDlwNp8iTyq2X8e4ypqR4a8JH
8rW23j3qU3QM7M2psbzUlaDW4Gs07XiLY0d6WPXg/pe5AFwgQV+rAdt3gG3U/dKUzCXr5+RdrIrR
b8o83Xk+XQYcXjVwnKhykG1xTs6/mNX1hZmCpT/F+B/JQ6MXOEAk3Wjkfl+1e0CJa6MhEcMJATJE
8W3dMP+kyomr1zIfIUn0ohEHWyS+dOs/FdiMnY93ZeetuSNlPYS/1n76+UC9Efc19iv2qYrj+X4U
BQ9+w+GlI63xs5jtvShzfTyaVCv0bmXLnY+XmlZfCnK6UwnR5fs4ID6JHdXs94hRHsdas768ftld
2egrJw0sJlkCMOJNuFnyqtfQurJPrt7r91FiZUcqVNPp9VGuLheJFxBJPMGZ2/msoJd7SHqtszIA
ziTAMW46Y558a7b3CPrXPiA3H2F6BXld2MIYs4scn7HA9qDWfLcswngvJwC6y4PVZs3Opr/8equk
Hkps9JVXNN5mtfrUqmsjSo1Tq8+2n7QtCzUqxvGtX29tQsHUofRKKWQLjKux1JoYRj+5wvu52LkW
YFLsnVp1KHaqhtfms+qRkYtzjQNjPF+nHsdL4o+un1pPKQDmW5hRx0X05rDHfMB9koazTOA4zkeZ
jVgd49jQacJmmZ/mg/ZZ6bTh05u/GrEOdWsqkRR5t2r0HrKMSR2N+qmZkQREJQV3osZSP3a6Fe0M
deWzgSpAFYu+JdfgFl6wmAgE1+6kk+WL206a1v1QOnvieFcHYXEA32OKSJg9/2qTiFRkexnELqqZ
3gIWVOmo7PW0LguAa96xtnspPNLa2tbeK1mge1qWGiZxVfupTXoQGVwtffKsmDwjnrRo7Do/V5sc
ylZUNarfwDCOb9u4KFLqkmNS05G15F5gvJw++5G8f71cqIZuA6Mal/2YwuU4mbGd/ynAG9L9VsVO
n/QyelCkJ+Wn7kMZ+4IV45Vz2RVWpfKR6ea57oz0elw8yERgSFQW7c7JvjoczEb6ssi/0tI5X1M1
w78U1IZ64sAst1Vj6qfURq8olmXiT1gV7cThi4/Il1vTjbXxTA1hG0lklJqtWZnWyZS254Nmr47q
gnX66yfvYlaMglIEzBfIbrxANlEEDzpE2QYM57o5/W3K3gnabjZh0Pe/FMUqd1661+ZESQTylG1Q
5NmiBqYmzTrRqtZpaswiQJm9OcaeUexE+mtzokOEEACo4bUcf75SAuZe2iimefISOw4nj56DKZfx
tmscEJNmsidN+fKRzt4BKweV1GZlsuMV5G4u5rGZFENSgTyZgDLn4yIGTeA6VuIOocphOmHONv+m
C6Ikdxw5AbFxzrQ74Xb54pfFFFNbMFNtOvRjjWqT7FVPhhJvub9Y5OaW700O1Pg2auQ914jA0Azb
MPlxanX1s9MhwnmU2vpkqyxNVr6C5vTOB32Rxb2YIFkO23B1Gtp6S6cDXbABkdRTJiIas80i+wjT
kK5ocaU0IeiYZtMkVPp1RN27pdAtX7Tx+AUHDis7JIprfpZYan4ugDRpvpuMvXYsag2jPEsVdY8l
YA/ouhibea9vuKbl21/OWxCsOgV2+EmbW3/IWLlME+aJmDd9rcBVHOdKsQ9GAz8QrST3YYLMs1OV
uAzMbAjEpOhUroA5YBbnO3CY3EV1Yp588ZIUj/UsvXsPuY17t3DlTSLwjfBzux4PVtwoWEHzd5yo
rdaPZp1FP6VhDzsv1SvnjloRkDOI0jQXtkoDMZIO0swg5ntVYj7OSC/5ajF3b80VmDV/OTIjlKov
4RxUIHt8ZXqEMHpzfjDHxqYw6OhvjyG0LpD5RpGIpHsLevQKnILduTBPw2JkhxkLDswV0z12+ZUY
AjpsDYurWQlg6/MVzKghqenk4t7edbEbIKemgJxV1I/9NBsPI86cH14PxFeWiLWBQIVeJwSoLUBl
yp1ZKwzSU4WurA+yg1Pde+3Ox7tyHHCsBzC6UgC4ONdp//MWGytzUMWg6idzFfP2NMY5oq+mYWZL
uuKnxHwfmEf/5fXJrQFwcwrROWBvqFCPeatvvqbNciGxOZMPaVPsD/NUfMrGyTlqzexSH4yGY+1G
6nPkzn9fH3j9iy8HXjtP8Dr4tpvagNAcpMoNSZKsD92xl+XwmCNHfzsPtrZzxi5LkRTeSV1xt4VG
unZmz79t2ngls1+000o68ts56psAvbWOWU+Nkh8i6pe/EjOzDmCx3SMd/+FoZ05mBrii9kcE5No7
gDDLoW/LGci5aO+KOMHpxekR91XoPnpDnd4LjoafzDpGPXPRqjuh68o25MYEfUu0AAmx5ZJ5SHGp
LI128qzWvlGmPAsiGlCH15fl6ihohUAqXBE/W5GVrjRVqlG9dlLs9n3bRc5TH2XazqZb9/Jm7WHE
EXwhvHMBbPmLdUdheFIH7ZQqC6E2lT+9ptTRFpO3c0cV4n+YEtmuQ3eVOscW8V2lRoIpa6OdemxP
fLU3nNt8wY7q9VFe6LTbSZFo8FIiAK5WSuebrMIJqMVwVD2plVVZAVzz9hs2YpRXqSq5P5W8TL7U
iZ6lwWQg2kZddhq7UyEp+PpxNqjwHV2t+yuMKWr8FpHPP4bTLT/GqJW5P7l5ah7hObRpoLSmVQQt
+Ok0RN2OG6vAoLJBXtuzf1hl43mYVc6ImPEPaMy1sdplYhmKHWeKtev3cozc39geZ380XvefpOmO
n6dewf/Umg3zG0YN+eTDl7e+mnEHLwBuS6/5KlQ8UKu6CxSwMGN1CkqEbT+4uVTdAAMT2kyQNuuP
RTrm3+JWTHFgmKUu0cyqlzbQGneqViZM0fv88Nk6/j+3dpzE7SrtJKMis307Bvzrq7Vb/dxZmovt
BkaU2MrSg4qlD32+Mp5bNAsgMvWk8X446lPR+JOSNthBTXsqTZc0B3YZ8hEQYjii7kWoUa2hzbtF
LKeEZ54IeNEutxQkKi7cskzb26nNpBLkRpINh2KI7S9YjTQ/9Xos7/Glj4ZgLkaqzWZe1b/e/BVW
6WkaWet7FHXX868wTaLJavhIUKeFHngwHQ80YjVfb8ReI+MytiNrtNp+gFUivm8fE1rTxV5rJcup
jbTxiDaueVJUdwR7Kfc++OW1yVBraYJLbM3pNqduUHuld2trRmMz4kWtiah51hZzht5txsoT4lyY
7sSzgVjV65/zMlCShSDYRtOV5JvO6/nntHqrSCJzmk/z6C13eR399axR3UkKLj8kchb0SzApgP6I
Wd/5IDaOQNLVCwah4Exm2g9IgNZuR0nT2iMhXk7oJTVe7+NVxmw7oYG6yKhlzXxKa9kG8WB675Mx
KX6/9bORGDqoP9N5BJG0TXO0VM61MVfTqZXmO9Qm7Nz3OqLAm1cH6RYefTje4GiAUub5h8vmQZGN
po4nFbwl3TFgQZU672mkXd5jNE9B+YIvI/HFgfZ8FHfBCBovu/HkwcN/V2ZJ+dSWXnGnRZZxErVr
7ADqr7xe1m44zaIV7M7Z2uz2JRXGYlnxeBpNtNotmdyXrSx9zZi+KJBV8BoXZiCQ4fGtxfkYl9lz
ZvcPQ/tWHXvLgQO0YtuMNSO5+B1tLxdekXoPUywbb8YG0d0KNYk3LyKjQG8CP8SMed2ef95cB3QS
G2N/AsQI5rh1ukMRIwH6+o68OGNEahIRCgS8vqg6bkoEtTMVeERKRKKiUb7LCnRAiRlW2E9pEbw+
1MURQ/ue/gf3/QvFZVv+6Ke+iRdZlCfR45jdJlX61E3puHPE/n9f7TwVITah1oIGOmRzuvDnH65Z
MGKeNK87RfWYezfC62flWJrakh+NaJ6+m5ZABEStY6P27d6zv8jUzVSC52ijniG6KDok9VRoB2mV
me4jyK2YftobIvU1bdSS4+Q1ln7ksTCZx8SaxKfJW+okGKN0yhAaQRbnBndRSvii9CZxiosOZQoL
qfJjVUSzcbOMSZMHU0f3ySdLLFqfdlgWB2lEH+CxKUu8kualcLKgtPT4PzFLVwkaVybuwasa9wEM
cGze2LEAyu+0tec3+ah/UodBxD6SnQqvliiL5VHabZkfo7hMn21UQEra3bHbBy/eD4doUGPVN3Te
kj76S+2fptWi4mBos934eaSX/wm7LT7B2ymepRvbv0U0KB9BBNOSE0qjfXSEpn0djMGFnNlURhlg
9ScqX3S1ZUPK0Md3ZqHpsDWsyXtfcQoj38udzArmmV136hJRIDruKEv9UCIhBqZlqSG2yVQZYhAP
LtUb0bhe+kixplTRInTkR646XfNxxlA/C+kWaZA3hswRHVrK0l9Sq4z81EDoKBR2k5TQOfUoO4DF
0D6YY5sax7HQu+amTNrhi2Elxg8qZz3ySKtoS9ra8tFWlKTw3Rgbgc9R2nT3abLoy1GY3pisDNHa
CHsmWwWumtuHzJ1K1zet2PzrtZFtUVSzZnC9ZhIb+AjO2ns5kpb5eTqqX0xkV9oT75bYO7JT2uei
VmSN64aGwZq26D1VYjvxet+ZM+WmE6A/fERflYjMcJm/5V0u+Giuwt2eDMqM317TUbiRXsO9n6a0
8ovaSpoAl+2aBk+8/JSxmBPqXS4vu3HJuweqxItxajppfJLSKwZea2rSkx/EoxfY+qTbGPANyd/K
qM0H3RrTJ9AaCLkohZs+FbxZP7ixKIqg8JxKHnrh0rlUM6351S4j/maDUxAEB6WL6oB7dsRyYDDk
XZ3k1s8cIBZwAhogzKf0FvMYZ/H8t2lz66M+StvBckGnODn39oyvvUM5IMBMmc4L1lgJ6UztDssN
yMauDKI+Vp+krSBTYQOSCvQyoWg7jUk0+aXrToANs7T5q9dW9B2+sfhWuTCM/W50jeeOrp8R6B6l
JmR4tPZdZ793ZPwg0ib6NDZC+esWU5cHQg5dFaDG7PwZzan9hj+1roWtV5jzSZdGWd4Xttn3/phm
7S8IilaFg2XiJid9SPLUb12ZPVaQGrLAMWf3RyOE/JNSZn7m60SI/LB1pkBFE/lP7SWDEyA3oVT+
iLfuD0wphk/zPKpNWCOizp86nuwPRqkZdTCg7h75S5Nnn+ihEKJVIAWaXyGs8bPzqIceZwxsrcMw
R+yLvLCi//jfUqC0w2j7eTxmSZBawjmCtbZ5vVuK86FH63y4tbLc9Q2t658Ko0GwDw9hh83YJaur
Q+qxBl3lJI1vwAC490Y9ErcRbgHyxEHy3tux6WIfOM3AkUytbmO/s3VwHClimI5Pf2D8xKsJIXeW
cMx4amnGvVvb8wejzNRgzAyI+aM6m3di8TQ2rZa4412njw3MdgolfYDeclz6THDERdKxu3vFstPn
yO6n6pBXhYXTklTNj1ESlc92IjqbJaw1TP7sXrux6Hw+1Z4N+c+hW8xLDL0wcexMTEgUr6/AHA/p
w4JM8SeBW85ysp3GEncVPpQi6FKJ/PbceYsXpDJPHlZfJ/aGOdrTqW5KR56Wqa+rUA5ZU1HRr9zq
Jkc9FqReWgKzn+ruv4JWZhckADlCN4pN4mxTYbdQdqP14A4tkgyFLrRHFWCpHYxlhrCg6BD6K3FE
DfG4JXhWWG2md9iYxz0ORMmohZYtCZUCfadPbZ4VvxJdGePQSt0pPvUyq9KwGBeVkglPYCNMrdHj
OdskRKQsTpvvDDDRu0l4yUA/97SPWOPk0meB5G9hifa7ORqt9CdTmfMgKZziP8PubSVsB+moN1hA
64lvsZI5i5M2ejB55WT5xhC5tQ/Fuf+vdFMVuZJMRdaqcszlP/zrsUBcyl5/dvW8uDUGcFZ+Oop6
8g0DFY5j5sRpdxMRh9WDHg+O4sNrJJfDGQCI42Qr31BAKZtbx2kUFe8Asyh8PauKP0U6tCaFgjT+
BtCova/Rco6AuGot/ZzG4dk+L838FHmLIvGKqkrCdxtZk+9kGfIJmWJWLDVi/7fFFFl+TfEgHISj
BktMCjkk3ZMcFUs9LTz9Ml/HDbAjUWoknwDVF0wB49XAFizO8GSmU5z5gGzjb52llENgtRLeEb35
7E4drOZ3TRmeeo81WJmfmSoPcp7NSnMosopHczTPQvPjxq7Twzw7ysNQIvlL+dVKvhlmb79bZjGm
IdHSmA6NonOVJVrGh5JmaQd9K7T8NhLZ9GQNWfetrKOiDozaSWcCqoUqOpWMJjoswONyvx5HSx44
NIV3jEvZ/1jow4bIzc8uHaE0vxEt98chc3jT/sit3F6OaT7G2m1SKcl3R5VmczASS88OvRbbfjOV
2po51qcubZBOM41caEE1N+UD3zKjbJPWXR2kixI3gd676uNSwDr/ac5T3QRD3tufmtYy/iSeDdHd
7opRPRa9i1dExWQHP9O4qX3VbQkRfW137/O2FX96wW0XIjAKUNbooplaEKG3+xOPg8vVpNK7qSJ1
/so7ofwjF00nMRDtbH7KpTL+6tvfSXHSsnL5jUu7+20qlopcrqFLNEU9oDgd9JbrK9KxxYF1s8CB
4Br7LAa3/9UPhfxaIz5X+ALq/pd0cuRvyhkkdo2tNaM/6x2JnYlyaPFxzUyek2FWklAWCbKwHtZ4
0odIBQ2utfphDBDCmZJgmRaojaqXyk9tqztfG9fq/8vdtBsekfmofiEAkNuB22lO65eR0j46U5f+
tfpK/083zIbnqxlFfwlu3M+dblKlxWK5jH3+nurDYFba51wtnY9SzCr4w1JJhgAIVCEOE6FOOXAa
C++WBMqejnmtTbf2wnaCvLDunhx2FopDCcRxN+6dZ6z18sKfkiaBRI064bNaF0Z8GJW++tZEufUn
/z/uzms7biRL169Sq64POPDmrOm+AJCGSW9EUbrBIikSCHgg4J/+fGCVukSqRmrd9ZxeXUaVTCIT
CLNj/w47PcrndPA+KJaeGDh5WMWzjDzlomzn8iwdtWkjBi2bN6XWFmuoiegfiqJqnuamQwlbRFG9
3I4IgbWDM431x5Syel8ZMv00eYZ56sSZ5hBriuGfP0QAlXyZbMYgoKyyD9y5bDgM2CTdJZUicgRl
lVKfc37TlHBQwTRCh8W/9ml1szulmbCcXa1pQB2YrMQWR65OFzQ4ZJFeqKM9Vx+kYPUIZGuYS5hN
KlRzloTuKpmatg5Kz5k7v2DMnpdtq17NuWKTP6OOrHPUYeXs14AnnFkTkpR9t0+92c88DFB9aAlW
vNc9wh8JhZxa4UNxqftN1rnxHbHS3pcK1B3WsjMli9/BPb7JGpusrM5Wlc8FOUUL1XSeXI86W6ov
BB3sqTWjxdcTkA9/quKq8pWI58q8LOPyYHXalBAkMxjnBfiBvpN2L16mruzpyOlZFHrpVDhIbKf1
+JEaWhcQI1P3QYvhrnIYSakTOLS4yW3q5IPJQjgr0x053/Ow9+gOzJuC7hGhqardQNEhiZg9x9MV
C9DD7uutHS2i3DfoqU71tuvmMDNSEKYl97JtJPRKYuVpWC9rFjuF6Vi61nHVV9MXiO5OfShMI259
qTgRLV09LoIMmde9YVRMqaxz2FGqtp/khU6yd7GP2z73gna0RBZq0zLdlUbXP0RQwOMg64dEBvrY
1Q/CE20cwBB3nsp0IRy5L8vFxu+X5xcIwu4t31S69mOnQheAqlq4D3nVY3iKHSR96qKw4lOiGRpl
o3a2lm4MWSfEP7JNG/6ELCcOcztV41BZ4oHbs4jVITXOlmI36AWKMeL3UkF6Eb4+O5sEBtYauweo
idPKGM8xkSnHy0E69gfFwUcq0OdiacPaHPUHOHijcevUdP243ZOyb/S5u6XzH5uBKoz8xlVG9l56
zzYYa+TSFMd/GmdRZHwztH7a7IEVD426b2Ru6J9yQof6c0XK2g2wNivPkjluqmMvm5PzgtrCJrug
NEufE2v3Cauu7rLVnNjyp6Wy0sBTKGADVgJUxYul91FQ2h2GSLkOA8d3mzml1E/z7AaXttzw+6H0
SNiVvRx9G7P2MihcT467jlHh7oRHXk7gxgkNH700vPmEaopEFqfW3OO8qVVIwyW+zEGeOu1NrmX9
S5mxgoZjNjfXo2paV0WfcVBIY06SJ2kkc9YaxF/k/dVVl5wqtdJOcB/aeiBstshw1hcTE3NKxqr1
cewyH3CQkEmY2VZ9OU1kFe0VyoZdlsFg2VSDGn2eMx5I2FIOZoHbNepV3TcUmsaoVulm6AelXW+N
018Bb1Ve2GV9J3138RrDT0uDG9cZelxTg6pVT80zMd5oIcMfgqNsaSeZYH06JEPbVVQscf3RUdRO
HGfoKz+5KuYk4bLE7RIWXhkN8AdmDGmpuLpd1wOuYD4ekdTbzc70XGBxcpCDxTl3WAjg85HwYtil
1k0Rsaq5xQBEWMVnEmn9pZvU9pWuuCzxWhMX6mZ2m0j3B5uKG5QmzRxaKiLxuFaf1YGXuF7t68uo
PrlDiyWjXk/dlyZFi7tHyBttq2nxotAuZfnUS6NVw/9jJENVk0U4brP17FxlOsVmo0zqzwJovod6
QcxxQ8PKjtaQ9l56TlPLLCT9Opp2ORjOwM5jp09TNHDyVz6h0oMT/zMi/nfNNcy5VHdVGKK0An99
14fNe5IcO9WihVemWaAVqRI6sPoCTLB/Wc7orJcBssBADy7u+6+nL9JaIqubtyYpNL6gctot0HV+
0i38roX3ehXkMYhawK1fO7TfwPR5WpRjbzbgDbWybNjOF3/Rql825lqvwl9rbDp0lfcM0rhwRkfr
yhnYZLJ9i4P1VnSkNy5S+dMx+7+epv8bP1eXf7QF5T//mz8/VfXckrvbvfvjPy/q5/Kma5+fu7OH
+r/Xt/7rR9++8Z9n4onsu+qle/9Tb97E7//z+uFD9/DmDxtyd7v5qn9u5+tn9FPd6wX4pOtP/rsv
/vb8+ltu5/r5H78/oRTt1t8Wi6r8/c+Xjr/84/eVZf5f3/76P187fyh4W1gVohRPD+/f8fwgu3/8
rtjaEaT4leGn2bAjcEP5/bfx+etLiHPwuluNt1brLbrwZUV1/Y/fNesItItSxKSVjMv6ymqQVf/n
Syu7A3DQho3A2PF+//rZ3jykvx7ab2VfXFai7OQ/fn/l0nzb4mXBIAkPJj30Q8SS77ngQBtp0gmt
CfWO1uCSuujac1NX/EhBfh0UvQHE7NS4mvomxoSej0uODC0tssMmK5zaHzvVfc7K9GAOs9LQ0aov
tXLSd85UuaY/F5V7DPnGC0luUMn+yjga+JlmsETSh9V2ZdqpF6mAtugnaWyetu7Yn6buMH+sK2qn
TWIOxZ3da/qHsin6HfFyy8FrxHQSTXXV0F6l8iZw1ak3VVlc1lrX9NvXx/lLA/t/HK5vhvgPh/9/
4MDG2vVHI/vwUDy8G9iv7/hzZDv20WqBA4EVLxrTpt33r5HtuEfwghn3WFc7uIOuiMvXke0erfLt
lQgFCYoUIv2vke0cvUI0LoUSfF+is35lZMNlAZ34dmijYIUUiAAYmyUY+O89/PUOmNOrtXS7aCoC
U5j04sEVpiHhYppYWmI4X9PMBNO5rghD4pwiSTgLMYQdZj9XOTMRdT7gA14UsmZfVzQTP35KibOS
1IpTtiOjoExYjwuTARrQ27myd0SOGm7sh5loEm+J/Aiyl07Ta8g+1h2OXRssag9JlBTXc54adQCE
g2TYjt0cxAO3YtMvFpMubE4LsPR1HDvizcIKwVYUW8ZdgSe5EZbAHKd5pFf3TU5jj42KSHYEVNGF
m1clVVwG7R1/td5Ld40ltUs5qhz1EqOY7mxXoY9Bf3xpaIurfREUzWjSPCLLeaAod88rTsVTOOja
9BxrHvMVDGb6oLE27Ccty4tAXeiM8Mei3+oYQHzEfUx/pN8EzxNFknjodbsd/YbkOMQRsaWLTdfr
U7rRll69g6HpRmGbmbTYaaZ7j45omhOT/omzQVim1AERQDBoI9wMxq1T2dGj0nkO557Kzu49sqrH
4xJIgOZtn/B0pOGm97UjFRpTawfOp/KTOo3PKCITs2NTDWDjKZ85Dw6aH4nIWkmbg7tpjdZ5qBTd
JaVYEd0954bkKYpQ5fiVXUcXOgIfQYKf3hohtn7dZ/pEhuEvOOQweCAlL6fDmKX3ChSGQNqDO4QC
8/E+SKrOmkIxKOJzayp15iuFJU26xQRED03PsgoJfaoAaNqUcCBL3A96ZOQbO1b0QDFpmPlTpJNF
aoLm6D4x5mMUDFGy+kz2g3llS/ovmNIm48GcTezYuABEpJ+AjN+VXOj7Vj80ztywE8Dy34J/aSU5
DnOw2lKclBtWaOEzs/Vt53Es+WZd+XNX+nYXWgHYNzOV+UkhBONptbz/zjMx70Uec+hJt/SKLxVn
ScPcGTEqs1plQ9t8BiERw2nNv15qqTr+gYb/0gL/w6X77SI/PLdd3z7/Rokjf9v25ZeHjoLhf0Ed
Axfjm8ey1klvCpmzigrhuW0fum9Lmdc3fa1l9CPgbWoV8HqWaOwb/rXi2/qRTgizu5o6UrTwr3+t
+PYRpCmcvFXobBg7MY6+ljL2EURKlmb+I9m2Gn4yv1DKaO9ZFGxDFExwNQy4FITgvIP5B3eU9qSz
cvW2IT+sgqenye4WIMZWyy6r0ZNnVS6VR5oW9iWMwelQGqlyoD/Zf7LjTOdomPUnOqS041no+bWt
eXn6R9n/S2Pt3ywm/teOM2SgPxpnl9TsXfXbtXiqvh1or+/6OtCsI53Tu7Xu3hb/WDlEX4tm54hn
vJqHOKsw6rV++Ka0WA0eiKRENMQy/c1Ic47wZaOeXr0zKXYhvPzCSFvLpDfrFf7xJiUP7FnyjdHm
veMcl2KIEWbJAnaArWwgBY6hKQtH0HVC0Y8ZUx42FP2HWXduXLWnX52Vm9pIk0OeLypCdVtQKLSN
n3Su6w+p4p7aefI402c7JPgDBRQiJ1oPfVIog3cRo344NPncbb6573+z7L7nvHGOhmBI5YZnDy4m
7z2txhpP4UgTBUINsj4IjJNhEYlLq1BlgMECndRU+1ng8Ptdhe0EySl0Xbz5kJ6+TuJvzr3ApPSz
5zLeRLWahYaXvxCe8NlTi1/VWb+/0DuKU+9Ni3AxMN5QTH1uU9qabuHd/vgGvh8H6zX4NupqlrI6
wayvf/Nlut4QJaeneEPfi6DCUY4hPc36J4/pOydWLkNpgLO3ytjFR+TdV7GTGuprXeBU4fZeiLLv
pCq8j5GwSBNo74e2/9CSOeFksK3TRbsq3Onyx9/zu5V1/QCICf7I+0KO+PZ72tWgeXUKoOFl1WkO
KHO2dBB6swGqxTBCefjx5bT1931bD7x+YRZxdgaITgTUvL0eDW5DLuXKHuqbOaga8ZhgpgzT2V38
KHcuSg8LUXIhrwDmXga7ufnx9TmXf/8BXpM8VoI8lcl7Q2yjnBRzMZFdCa8+UJSc58qib0w7fYn7
ermie3kFelfuiqFGB+Dkj7COXsgbOq31LvWTopZhNmMYUalLsgV4Ni970z1vBP1Tpzh1Fft8SbMX
VZrnpXDpTM60bkkTp9Pe0+DXyGw/FNAZLzNNq31U1V+GXBFBq/K3OTKuFiMz/HIRN5bWfM4i+1a6
5lXVWleuypVNJ/6QGmMeoMx6dKiM/WZpZbhebexgQawfw/VsfDhL53ZEMg3aqF2ZffxI0KDhe736
CfWa5w/rS1amWzdqNHUb4odIj0/cdm/LSQ8SrMnDXJZ1YIJ/hlhjLVdmW7khXnzSr4fiVKT6VSqp
rl+/mZ6aZzNA2YnZrGueUDB0U0YcSZwmOxOZvIepzLcCQ1rOwNiCcRrdUIH4voEze94YpEsCw31S
HFl+7CiIQ4gHXlChqKH6BTKzssHgG0lvp0dV6tMteLRz53wa3HMr7ap9JqvlLM96bztb7q29HphY
w5cztzaHwEk4jFhGLLalgJDDznOuWaXh67NH6qKCqHBxjKs6Kx6z2bjTha6HniPvoyLJN4XDR9BE
OX9Yn2vklKdp57g+uTPJRe9FG3rpWtDXrgwsbEjDoTaVjZm0hm9KeBDTepNfb+Nk4mGSupCoky6e
PzhIsqHWcRNm2tzbUiu93ZyoXuAK5xzjT29ntfO8w/TARfAgHs0SioyRdfVWxXjCjyGWbKQCd3qU
xrKvKuuqym3rpHIZClRA1snIbUig2m9byF2bdPHmsyiOoIopRhZanOiCqOCPUckW1zT5izvW93ri
HL9+9jwmFkMtneOyWIaAZvTDOOgvdkSEMBjgllZOBVeFLzk0yYs9x8sWxoyOHc8MP0pzhudeDN3G
xWRtTyLbVWGT5eESe7cRBp8788Sy9SJ5D/aghlZqZ5ysvMkns1WGGv1030tEvDXSct6VkinolN39
YjEAFEu8KLFJas3c3neTk20mF/BgVPI6cGjpY1Yzsb16AuGOp115GmwLMfDJlLTh3VF5uk4adeAX
jz0/xOkdUh/THTJS68+DgbUFTnC+mUT86t5z6XBlL4SEYC20FI9Q387hk5zp0XjRqN5t0WMGnkGD
OmsMBjzW1d5ORLr0+9G8WiJSsBo5uSib7fOyhOJe5sLBoMM712bjCi2D9HU7fjQ8bsxcaVwjau8J
mzrlVHmvKNyp2REfOfr2oTrywLSFr6mTzXibktR2ljjJ7JsZToDWsE5RZ3kaiNcOJte9VZcFvVKh
3KKQm2B7uLdGTLtW5o9lzJRFBXMrE42wVRbfrnOysJHtfVroV62oVxshJke5Dnw1gs+E6xMtWQW8
WB8tUG8IWIbJkrE47XSoRTcdpgIn7cJWOD7HauejSkrOwQ2XKEAbkkKO4tFYkg+p4ml2pi58pjF3
maJ1/mh1Nt+gACj3BSbSStMAnA5V8VQsyXFmukRH1cx4mbb3rZMgruzv26K9B05cPYHw4HXslkXZ
YZy4CZ+7cpOXXCCteJ2nSu3cFrm67PqUY30894CbVVvt6U4yK0DqQxjgeuAOyu00ZwwuxTt4WV5v
XfzlrtFc5neDEwG1qFE673IvelbpaoT6ZCgbxeRdkapf5Vlh+GyZ0YPET9+31rIv8talsZm0U8MB
UIc+YGk7A+bnBhOa8UIjHA/KTD9dugaLIOB+tmk5Ph+bZewhPWZok/MhZ5+HouxjAbkkb5WHeYqT
S8MtdDxRqmrf6yz4mVXd26I0mTac305NRExbLV70a20R0TqgZxLbnZmV1sgUYiwSgrmIBrB4p9Yr
+8LkI0NnnHcx1PdNOw+s9IVx1SbEsi5TPwRdhp8arZVUfmzzJLnIlDLfWK31AOc7C02tkCGnLzeE
tKDeT9gJnKCYqYkNUutPmuJOO7eM5jMlx58CGmTyKGMluxaq8qA1gIEBzECeX6qi8obAoGz0UdM3
w9iYX+o6gyGsGUOQxUyWIXeY4XGcbyboIiGiEXfrNIN6P6b54zSxPa+LU10xgg02bBcRDTtVe/+6
LVK3Xs1jq5N1ldaBVNd9MYvaE6B38HPXItaIcVg6TAOisQKDFlKoF1Z7YmqdEkg5XlhDJz5XJSv4
6xqRCftclXV5o5TpY5zXEUdNGIZdpYstS/y6p+S3RBTmfmo7ED1Yj6eFXmFWiZe+1i9roz9rK+fJ
TPJPpZOdZPBd/GWhSpATRCv63d42HVQdLhATTmeJ2/Yinik6crAemGS+kRXzydSo2ek8ORxUIrcN
K5VWIpPuWM+Gm1QOxRZvoD7sJmu6xDUxDeQoORkjAA+oKO/dcv2adNS4KPMxz5rlcy88IJXkUaD9
8gk2f1nZ6IHWrJN2LTBeywUoKPeznT1iQl+zZ0kDcsfwM9/K91AkZSlGd/SMCG2kM/HehcMoOOqV
05JsckztN7aj3I5ciUUzfRlFqweLwBwIvYX4SYX6mhz3pkK1gWtMZGCrgzrHwHe9BlqzQOxaDArp
DBeJcMKuSw6GOVxFGSzNWoMlG5dC9dU2D6lHzuxOudOc5j7FWdHJSjqOJvv5YhqUbAgw1bYBR2+2
abvcxPQUfXjTWpBIeRx16pPldgr0AOUjfZUbq25PGs2tt81kHRIl/qDJ/kuq53stdmJ/rUOHPHqp
27QLkkIc4LZTpuXDdG4pXXYoZuZyGbFw054/HtfafaTp6q9jzkrNc6Nk1UmNleafs0LKLruY3drO
/RYcP8BGl6ox95iSo1yC0Z0Lv6izKVhDNje9ov/E0Oy7AyoqM8Ap6hUkRRiN0Ff49nxV1U5tS+Eq
oa1ThCB4oEjT7OPFiV/SmtWTjfXlx6X/q2fhuweLgxqmLjQgGFLv0yP13ii7JsqVsFzvFA/HxNCN
0tZIvHgj5fKpd53jJmVXKXJzN0Tu+VpOku/k+oU36AFECwr4hT13rZnUkRJofcotxcBsZI+4DmZh
wRoCt5Uu0xBKmBbHlZ6/NHV7b9RUOv3CuSY1rkhT9dA0QQYQgpicddvXE5GjGTevdJPScS03lYXK
oaAIlyqzE+J3tpE5a0AyqB1VG4eW15puaGsvWHT31pVMEYX9KctaZa+NPG1ZWuf1wk9ykLqfUk3e
VgCFApY3xA8vZk9eIrbxP3ZGzlzxyMYwzqqymaYEKZQnWw/OT83CCk0VYgq7gufNylrYyZCjymNv
j1m4lluGaO5hPnYbiufoEOOk9Pn18f1Se+22Kvj/+37smx7uv9eB2z1XK8Qr3/+q/0AkjwPJN+P8
u9buzQPo728nouvkbw/ll9/Onwch3zbfeP/X5pt+ZKEShN+Bwc9rm/ev5pt+hEnwml9IjAPt3HVC
fm2+OUcmVJDVAo4AMkN16SF8bfOC63kWL+KgsrbNiGT4lebbd80Igv/wNkAySbSTxf/eLgppLWZN
uLEaYkSRntmVmV0bpUFoL7RR/TKFRIk9eZUcrEpoMTKMkuVthkP0WZsTuYU1NT3DqcTQMhq1p6pP
xFYF1boT80zAzSoBPdc7rWWI60tTABV67aGFRJH7SNDtOiyxIg/gdLTPuOD04TeP5W86ct/JftdM
dVjVGk12jvXgqm+/nGdXsVcSwhciHIjum8qxLnpq+dyv1fYLHn6IZzzFWE/ppXasYIR249HW0thn
ovLRrN2HakSy9cdu90uz6ocAyX/ijFgdbv5n1sYfM+K0fxJviBvoIf+aB+oRNG4wjdfAl7XX/Nc8
0I7wA6Y7hekzuz9T4q95YB7RMSJDQl0dMgEWeYJf54FxRMoatnRUK2CETJdfmQffMzfww2SImUiw
sdtgtr4dKu1sdVENAy8Us7G151R4G4k5/1Zl7HsUB0/oTpqbEaD3NNfga/qzIcl6masTmLklNH/L
hAHXOfNVuTRQNazCXB6gyCan3TiWp4utpjnk9qaBTBkl/YU+tadG4ZmXmaJ7DyVhYZfxHC3XihBa
ELtW0pzJGalY43Jeg9MolauokclnrZjVbQGmXm46qxnucDKjeab2nJjyqNhP3Z+kp/+vhysW2D8a
rpcP7UPcP8zfrtmvb/lzzbbMIw6FpFZhHMnqzF9/jVX9iJHIig2rm79hdfOvsapo3hGe2CYZC2sn
fn3xX4NV0Z0jxqkBjMYQpx0IOvALq/bbtj9BiYCFOKZgCQaYsxrTvB2sc1YhYwRk2xhxflNqeu/b
RmEEdRQ7P1lC//5KMBTxA+FUYLxbQc0hszXFTLMNdjvzed2r1iXncXNTTfJnuuK/uxQzHQoMdxCc
6l1bXDfxiNU7vpSaaJdJLrHU0Kzrpv2ZQ+PbHe+Pm4fXFLUwabQOnkhvbx7BFUhBMy/dZJMu80BO
qYVOLdFOarezfCuNs4/fDK6/2Ybe1t1/XnDF/WHirAYr6wf6BtcYIGIJMxXZxirb/MKr3M/pmLZn
CrLkLRGpim9xNPljk6Hu+nsmGsrz774n5jqsmzjTqBqr2nvCTlTIRvGkkWxY9pxLVoz8uaznCKFM
meyNJHFvhqkeMXueIct2yE+F5uaHqR4c2q69FVqtkYcWXdqPnibkNo1bkpEACy+XBIMns2it02Tu
22NPVWqOS7Zzkw7L4iPMoNqVMo8QVHlC84uq7k7qIXcP9lRln/A6KzaOnnh5kDVlheA6I8BVHdqo
8Od80u4J/+swFc+cT/CXIWYYSmdSPkvlwsUU5SlSI/OzyaMjoglhh1+0GRZJXd/Np5iVdQ9OlX9J
SIBAgeicw0lPTwRKmaCpM0+jfu5S7geSz0lYWtAUxnTitm2+dzVO+TgdKR81M6HH7TTjRkN4tLVt
vNzQRDtQ8x1L7gRczotsJMoxr21xbLZet7fU4kGtGn0fNSMZgs0gUUbYlfbQ9pl2UyPXoH07wZ/y
i3l+Ul2NJoU6ujmirbHfKWbkIiwuhoEY296iJBE1NzjX0/4CjRobBrz5/LGjxERiajenSW6RDCh7
ED9EMhx+cplda2Y+3qKD1I5BG6xQ5ygDqFPqj/ZiKEEqVDLJylgYHD+EcjrpMXCAUCFLj27/FNsz
FMUk0m4VgjJQhFSRBTbSFempXbXZHp1KdNwKV91QxcVh1HrygJY4uyAlNr7sckLZNadbBl/jP+77
AnJXkBZ5HrbVbG0JRDPpZ7lTFIhcHw71ILububAaG2FCOWq+TArn0KXoyGLSITR/cVHqoshHkpdk
09ZYVONAJl75oMcSBWfVpfrTEGl9T5dP9nuMczoB+Nvafq637h7VMdardFhnbNVjLTSLatiplbgQ
0llk0Cz9l44l4FBMXt/4qj1K1KMGWuxOhY3bq6qEix/bxxB2WvrgprEVeMckiExGNBxlM8qg1tnN
07xrEKMP8bFNJBnHxSHZ9J6SOKHRD0sIlRsj90IsoTEP496bNOuOiNvqUq/tZpPEZRZEVR19dDuc
9TU9te8Vs1APbpFkd5Y6LK7PmffzrLjOhsq13qWL+9xpZbntSuHca5WthZbdzbfCK+LrcrDsU3sw
vQ9RkZFNTCTOThJ3cvC6pDxTmX0TWJemfjDQqF/0Rh2da9T9qQ+jY7pJIksNs2qMvgiIyheTVSKa
mmmSeWLKrhRLynvXqJ3uyuzqJt9gPFTKJyUx62QDplOke0BotdqOJVaMobN4SzfAHmuj6hrbHaPZ
xYPeNHt3sqfiihZbivNhj1/cl9LLx3xrDEMf7dayqdxFFkpJnyiJqjpLVBntM0N66YcsA1qknZyr
X+Tg9c52xmV33sQY18P5c6ssPmNL4X4v8ZS5SBU78/PSkIgaTvqCB3mZFT0p0VFmjge8LsEXoAhe
ql2xd1I8iXe5bsad33pIVkKgGyXdl4jUigfXmftbMXAqCi1vQVVgmbp55rqLLIgOJ2P7kFhjVB1K
bx4+loVqDjvNNqaHAutz229MaTVBo8vpqcfoj6Z4KY27sY8855A5SfcCsjnfaIRsGbcpSnQrQP6p
9EArOr34VlEyk2NYUU8nyapyCqkI8us2jlH9ieiDiLJ2p9Zm5tumqQSR7E4ttfXCedVTtdKJwr5r
o+0wRHHQek4NkjAeYqTgGCYw4Mo5ujPgzPVBkaYvRBotwVAjvpgbr84DhtPED9au45vAhjvIkoe2
dCNESZ56ovQ26wX341gZlOfUcobTBhDlsqspXtUc/WhQWfq+UsbV7mq4yRheVYeeGirkXuV6Ow2L
Tlrj3i2Nv4vWtvdRWbio3RSX6raRuzq2DyJ2hw2G+zShI1O70M35rl/v0ZLs2IE2btOeON14YifK
cVE7J0CEd+PY3FuALLspmp+sRnswsDZKO3OntcOpZtcfXDUZPrAPrUjfXrXj/NhuW2sNsuhBkTqO
sfoY+3HcH1dltUNVqfiDvdxlM9PGj+I4rJ3lIRftaZVlZ+ySO1RzL7LSSAE2L0xUp0Ve31RNfoUe
qPQRfSCUQuLsJP3nnrXBL4gaA1K2j1H+AlKUoMhDGb2QYHor2u7C0RgkXnlV6/157ejtpkq8j62i
I2GJMFiYu6jYxlJeuTXjaFj2jtqcoNjbRXMzBEuaPE1AmnU/A1g+9/Xc+43lwbbM76q6xi/UGlgy
87TD+SH3o8igy0zitzV9Erazh7YYDHIKjIp1N8NvFA9Vs+se2oFPvGinpFteFCbH90Q2vjJr1Jv1
wk80W9mOGyd1Ljo5Yn+j2udxhRtGQcPd4rx1YzrthoPhrhmm24J+LEh6W501brQvWgygsPTYW7jO
zbUH9JjPnyIL1mpq54dx7DamcFFSa4zhCHJpMA5eFY6VYu76qanCeFJsfy7xEdLGlhBCt0F7bc1o
Y9ugcnMFCpG+q5ok8dO5vVSStPmouYMb1IbZXvTCuTQGE5FlNBkwMSDAwhA28+3QiwN+0ISgN9hQ
OFl+KyxKQxW1md0q8S7LS8w0xbG6uCeWTJDaZV/omTTXCUke8ytMqOuHlMSfldAQC1vceIV7Mjex
cZFicBC4o+LtuQBfPi034F1h3Rrq1iG7eqtM7sc5mp/NuqJAsew+IEAX35Wkz4NFjjCvO8250p20
PhdqWtCNRlKoqu15XRedP3lKf6V2tXfsVda9VFJumZxPIPxG2D6rx81SqLu47rpriC7onqpm5DQZ
7b1FHx90ZUrOGmdxDv08XkaIIGcV7zOz1ZezTLGOG1cBHxoX/LDlFIKBfDbY6/daPw1AOtrZsNhX
5TRm+1YHj/HMNP2UYUOXIGzNE0/eJ5yQgrHNVR/t4G6OxuuykFnY9eIeuxu5bacEkIMrjlwAXHW6
koO4q7TxunBNvB1k7Ht6lTC4ox2gkX6uOcoZLhRNkNjI95DM3Uyzeg6AdWwU9ZVnzIdeyNNBayfa
9HY7hV5SjjssoM7AdpcNlOvPeROf2Ga7r6bxAgVwuZ17/RSI7raetRcMUvaO0Vw3SXSX5/Y19Lrz
OGtPkbNe4vE3bFGqbbQZEhqgjxGIeXrCWhV1PJyEzD32unZP33eH5e+pwnT1TXfeVsDXVRKfI1JL
t64rzqEDPcJADpdeYGWcur6YWYIA8j5rZnMdz1oBUuBcpFm+wfZqq2caDpA5532nCLVkUU5ttbzt
FvWRDALVL/MB/+BJhBU+LgzZMTlIA2Ch5YvHrpf58zRBkM/L1k9GugYz94V9aTldodMlZa7L1e22
rxQo4sIyrp2mO9d4kcijXtvjyYxRT0tGdV0bg9/VveN7tb563B+Xlfv/2DuT5bixLNv+SlqNE2Ho
gTt1AN476SJFqpnApJDiou/7r38Liop4JKUkX7xZmdWgBpWZIhzAxW3O2XvtKlCbBWaKOswHMZoI
ARr9m+ryEtMqptZmTp6WKr9XmQkWXPb2EWWNyqTYPmSleV8AkPEcCH0b5NpE5FCniTboyuN3VlMv
HmGgYiN1faGnR6Ra7w44zkssnEN1oSiuHEHGBwufNkNFfGyz4vOE/9Bpk+V+mTJ0HQb0z9RhcWpR
62+rUQCfHLIPVjfM/Mnx05xrl3w1HODC4NlWueUpeqvtzaUtaem1yTd9cL6SPLSbW+U0N+WXsHDn
YNLDW6YpBE083kxm3ZbGg9jUNsCOBKL2tnEr+M5yuKf/yOJS2Qfun1uxixuAMN8Bu5xcOv+sNNPs
qTX9NcJGBOiGNDpNwmT/lgiHilKr0PXO2lNIQua27CblsGQ9/f5QK4u9naToNBZsvD7+2YQ9q6x9
NPb9xijn7/nSVz4J5NGmMMBtzkVVBHpW17suJNfd10GEYNhQsUln83SkY2z9LrF/v09Fc4NCZPa6
ucnvl57G+wKC2Qdqo5/ztOMggqO4f0S8onmwNIeNCjvka9HorlwBOFqQG6V7H0Mf9ynGZt76LTLq
pFx9BHb5Hav3gtE1th4HaYk/HNy0OxzDtGVtwjr9OaZj40ZpJwIX0omHUjS6IyGF0Fw1m/aNaVwW
I4y2o+qmREfr8fekXxyoNKK1Pyu2ULwewhTLA9tqr5Nh2m1AGB0Kd6X3Rq06H+Duw/BLJt0ljLTg
0CS1XD/D7EmOnarFnjnWtV/E3XINXXvY2qM13TRp2d3THrBuDSfNL00qPpWLUXhxp5rfQ6DdGFVi
4Bu5jUFYQiH0StGVZ7r5gsyyMj3DF7LvoQwkgWr01k1XQF2gbTXRxG9qv1LQ6YWqNdwWsWk/zvAG
UXZEPYeouWov9jg4pzamU4nAqQ3fVULmfqqViofnlc8JU8SHeI70U6Fo2juKA9Wq8DHSi77k8XtF
pmx/YeuOtYcyLt0yYumKa0oZQKJ0P0yMwj8cp2+CIRn1r6AMsrOaLmAw7BnCQt5As2gsUH4bkUQt
SBw55mJj8e0f0xHMiy4HZ1+bYXexwFQEWax+79va2UpVdL4ZRu77ZJqMWzhSlFMXXfHBc7E9y2F3
4BRFBel+GyB+BbiGnSOaLl70pDd+pFblfLLk0t81FtaSwETbVu/aRK8Lf1rf1BFGDZwZPrCIXZN+
zVTG7XxWyQ803T+KdjbcMnAthsPVifR57i+qWcfa6Nf2kia+k3eqCgYVBdgIIW1Ok8bDXm/nwQRi
pqTipWiXlog982qnrvahM/OZMu+UGOZmMEt5l8Pw1iyTyTUf24MaSRQ2INcIDNZr9wMNUDQrSwx0
IxxzHN6AqWx+PRtR+PpF2OhwULP6XLl6FNix2/ruNGCQnuueVj/GcA0f9K6nCr2lkj7uh56WTb0M
+G7m2uNv+OVYFds0LxxKMDCSSWTofOqE7tkg92tj9uG1HtktaZNABzWLaVey8C9ekujNZnR4XWk1
7LjV6YgKqNpx5L+fhwnjkRzdQzjDuRm6Oki6UV6Sdvpkust3eMHJZlYsLNtGR0tZiYzjircZhuaw
GtkRNY2c9ycAsgKY33mSc+dni0aewdREwVD1/bFL4+ZSde6460EsnKLZzI5xAmlGmQ3jI/Dc3yc+
aMQylu6bagwQMLP7IA7JDSgL832oswuerRaxRiI4Uuiy86pJRJ7Thfap0wvXsyxluDS4K7dhVTSH
rrTsCD6JzmK5TMpNnwf26GpbWEkIECp6sJa1fBVNxNAzJxXLv2FvZyh8KtSU1d8V2e9QL58aAn4C
0njO/J41o1zofsNAqjelKEu/ctXDEpfOmW95YsV0DE9J0ZzpaWTeNlV1A41GHCJb7bbSnMSxFqM2
b6hiJegScrR3LU6KQ99kXyusQ76ddWlAmPAQtG5a7qa5NgOTDDlPqtjm4rH9Es9LsY3covRKevxE
Gsv4EC1ufVuX/V0ipe07jXwcVFVCchsRHtXz56nDGVapQxjkein2fPDOXk72HOi1YLkeSNPOqUMM
hWZ8nPOi3oZD1CCyHMMN0LIbhNzzTU2p1udYmfucMfqTlU6LZ7QpFKTMAgCr6+amZMvh5RojU6pp
uGlIYNg4UglPnNS+qHr6R2MXp8hlbh6XPLtJptm9xAL3nYVGyWr04ZNBiOpBzNGUbcrB+AO6QYjd
TuuLB2tgGsxy+a7q1BgtMLQkyC5iO6B82iMzVz9pzMyHKlUbvytq58Icj7wVjN+ecwyJy27Ub6ix
AGpLYhSAjWMd1NbqgwzD3seF+mrQ2u58phCe3ybTOHPSIaFNCcPxHaaJlZSEg+sTkJs0qFwtPITc
fIDDETofWP9xQw0/PPR5lB91dXa2atOpd3AagQ7NDQ5fmSvqg1v3rJaKYQdxXvT3UCOME4dxXLiN
U3+QihyhuNU1TJpCHJRQaAlcmITKZlL1K2dKVBGxZ254o9iT5rV1/Tj36XKYw9TwBriviHGbCt0R
hCE5Zl/0WGMhLhXGW14/Iqi40WSl3koI4ExMgm2ZUxfJtJHInmOk18J51BOF1tiir/EgjXKk451t
FiXLqUKUD4LYJpWN40QwYeSHSWmyWyQ9fIRe4M+4OTeatXxkOCT7tgGx142JLjdJSadVH9iDRnwe
YFMZKSY75Vb7nJuI7YxOo+psKDVzR3m1p6HdRC4xeX1KwT7R4JcItDTXoc7yG7MxbpqqyFpUYLPq
i1i1D0oZP3SZ9qAhl6L2GXGSLy02gHNt/QgUrCaGhIsBdAOq0TM6+xGtLkgms2IPs2wRpHljWhxE
XwTmVH1yEnefhMaVEK7P+TR8ZS9lscdNhl09ut1tZE7fzGoxtwnelSA0Hc4dbfs1kiNMjWo+1LHC
Ka9WOzKjR+vKN9dcljLtzg1r/D5HKOJXcTYTdiGnwK6MdCtjWBrXVC/T4zzGFyuePxj1/AVpbc+R
bZzvi0Vt4UdS4ag7Aty8rMntQO/02wqWA+IlJN+bfMRzYsbjqdf7cQsCHadDO08fLKPiIGW4yqXs
2T1nMYFHMDFQSqHKy8zpHgPmI73XE6y6bJvlKE5SiyWugabVTKAL7RmTezjuqmE6Agzfs2vwqeie
Z2z2n+uZhTSNiDK3iv3g9Pdjg2kVaW6eLnd2hUyGEvzWgnjix2p5cZfhB7vDN9CWe0UTx+9GdNVU
wP2GfwS4ZdokfX0Yi/jgTNaNE4uPolFPCRSXytTJok2Osjb37pK/n+gjbzPiLdS43/cl86WI3yHp
fT9E1UNToHUt3T1F1W005UFPPUTkw1G2sZ9F9nYMte8ojgIIVv5st9dCWazPuPH8ZtT8TGO1XarW
12uEvLIJ2nJePiROvl8G5Laknmawcyp26lmmnJp69dCLE8oEgh2HEcmru50Q9TIyrq4gWcTKH6t8
8aO4+QToctNSjkEkwewljxLSV25VWz6rLZS77tOQ2wjL9Xu7xgzQEP0CAFMcgYU/hHCPkPUFwOYZ
RQuekno7p9DnkyjcOJT+bZ31zXGQl03hRubfcqOqbyb8EPtRL+l2L8cRudHH0TCOyC930UBYY8Sy
DuvpIOGFRgTl6CZybaq75xUnyMmUsRoaZ8g+ByoG3gSlaOCXprL8VCWNL5PEY/3wEVJdaYd+dBSm
QVeyaKv2ObeKu6KlgiRUMJUOuJws7PAla7QFNF5G7yWOfZ6cdhfZg0fR42oYleFJ+JBZROOoc7eK
SIszj/IiCDvruuaY6r+jcz+3cbwl4/5qjuapTvrUb7MWa0J2nd2I8vLEH6H8zGlH6MO2l/IsRUmn
Kc7vQ7W+ZDPlL1Z05ME+UpXBn2y12hSj8U7im/EW8XnOFQ861layeFAgVfaTDknJWHRgjtM5bdpL
61bMF+5F6atT1tZ+ZvEtK+UBPe62BNdDMhGdv0019hCiyvxdlcmzMSSfIQxdZxSO9BC6o54sXqRZ
7h2V9ZltQOaXYY9hxLIvfY9nXlHWCiZ2t6IcpndGqlPXtlIWhC65suC/y+zu0rCnXNSUCoJObY27
T4eJ3b7oTkMR3QEV7TeNM5wqyIZQPtdgH3UHLmdbmdppyvsC2aooPOpO18LKz6aRY3+R491gzfdR
FoIm009xDxyyMNox6I0m23SC2TRUAE0Co+23Xazu4yjk8Mm44nBLcIf52XBDl5JE/6k0+8fGZOqE
igGsrHVOpj47eLGab+rYs7r0f0zRdGjG5GACJZqK+NMQOe9oGT3oVoEbZO4/Z8ZwWlJXHGhGvMcC
yEzg/k6T89IJvH/DDJRIbMPEvs4i2Us3ZLqk26NBDPWbUGwdrbkbLaoK+ogAUwOBUZvawUrzXSis
B3dRbuF/tZsSIhZOKfOeGIDWC8n6NGV2GYf8O+SrzVTrO7KsboUdfREtCQIUXg4hLMTNepYrufVR
KW85nPiGmp5A059CMd2ldn3XA3vwIqtFGtzesP59LmNh4uVwH4gwmXa53rF/ctwVfjh4+VLcOk16
JpMl3YXK8oEW9mbMJ8TU/W0WFWDXllA9k6EU36Nb1TylT6abBfLcYXRLyU5j0Pv7Jc7fp8k4eVFI
nSRVFYSNM0etQ2SG2sERiKDhNsznUQNclYnlpmribu+2fBd8H9mhnWtnJyecVxlzyL6rHe1hXhuD
qozY6YOlAxCgdwJQpVl7el9Q8XEbYu9HtrMflWROFgadWE6xauDpsKzOS3FI1NuyVsC9NQDOIDqR
sWo7dJHrLN2nXRbd50uYfMVTk1wzgpepmYu53hhjqPp9HOt3wxxbV8OJVG4mFhIqX6p+HwZBKUbR
xp6JCCG9J0PSYGo1+ppFU9jsiYozcS4ksv+kjPXMCjmW41Wr+2qEFur2LFZ6qu/52197uBBYd4rm
XU37cA8Hyrk3YrF8sBXLva1yDFGKqLUSAStHZhHLxW8HUw2iJpuu1A6NT6ESqZ9HSsn7csyw3VhZ
CGOuVkMvoQ+XBbEUNW2eLt+GTjzeAZFQgpntDZ7OdvE1nTWsaGX8RdSOQcli6X176sj5KCuD/fjM
7JN00wlWlrGln4BthSzlOyvMIJCqK1EsY3MRbzqFNCuNMgkT+wACe9DjizvDqoVOr4+PWRFOXsjR
/ThYo/slygXrs04ZVKY98WsuaeSjmU0Pao8gdzTkd5myCpTzHNebbmQBABpS7Vu96I9uz5kI4fi3
JALF2VndbUz5AFBeWr/vcxKVgSa3w1lMaXmYlz69bywqq9UYU5WhsOovjaZ5Tgm5GF/IvZpT+gmZ
KOlKUkG1nOUrGOhy3BCWPh4mBRFWRTzvpsPlsnXcujrVZYOVkDpZUCNrNEvtpqTovp2ou90JdUkR
dlo7lAnv6A0Zd1G+sA+uG/7n0IE0f3KLgng4pf4wtdNyyFavsd52BU4pi/XfkhkV9Xgego4aqg8u
pfMHg2pDHYfuJSwd5WYuo9LeOOB1K3wDE6WLcshu9XmkZ1aY8mQ208jasZL7YFfT3YDp2d/ErWF4
Pdlr5NSaCbRK53Pd6PWWAlC7lamd7dg7CU9xrJy0nJKFvZddd6MOThkzAlbHTyqs9NhbqbgXXQpi
C0Jt+23RQnXNjWjA2ztjf+tWas5xzS4ipNF6vxvIyWDTz/aNM75jIqJvm45tQUI3vYkkE41B/eSC
Ztk8tpA1j2Za4cou62XlrMCLH7b5NCX7ng5og8A5Cdn76435XqukXvnWZCweLcN8pPq2iFsY8nhi
qlmZ2TF2882U9rS1NNl91FotR+QcRz6JHRElnc66xHTq+Jsos5HmOb4F3I5nClwQZmWpb/69FEh2
qh70faJpEEs6jDDEF6uNxqIjVZjerQw5VZRZqH0ELWNHH8mTV+Rmiuhy+Y49qcbh312k1VpNWzKQ
AyZvWh2uBI5Od1+9sWun7Xb/TvM0aW2DmkWVCHpbUcxlvZnhPnlJNUePcOw4Hv/QDf0j5d3/m7b6
f5ycVH9Vn/e+gQH27cu3H+rq9+XXL/I522D913/Jq9XfTNR0RKOsElJVe8o20H4TKwYMEIrOLgP8
yt9SPU37DQUdbA37T53eSlT6S1aq/sZ3jj0b0BuhUZr9T3R6qzruqf1B6A4KZPLFLPI4YDCtkrcn
yi/VceRUU9b2ohGhzzBg2xmn6a08d3fVpj65DEGkhgYCCt2qse77V7H408vYg74sfZuSMAnS4+Is
w8Ss3w5Ws3HHJvpExUlRWB2V2vbVOZm0YBmQjG60bppuZ6uI5y2IPuw1NqWgNrAXCMbbOe4TDoh2
F3ttpOrTmb5Kf5tjOc4C7BnTVxPkMdsbjJhsCvLucWnNyAFgZKiWP9T6jBUi09pPCw6bK1BjKU+t
vYTOJiTO6h1UbBzvPUtm5yH7nZsNNL0ceq2KjeEQwlbuDwles2uCyha7zFBNN4NbCzsQdSqUHTWq
uvHq0CzOeQEvCVZlQSWkXMLIpvHI7XkqE9sfRMzUbCvwz+Kii+LHmFeeeDpA2ccaNMnokRgbN8gO
ivncE2xhkHTWmAc9gYvGoZuNCCT/YQFKYdXjJq8zYKorPNzyyjRiS22l5Wx6A3ezGTSzeE+1bFE4
sJoYVwGO4xUfregdHuUxJR0iC7doVAjDCCc0X57ZZTjwY8BvEKmVVL9RhlT/mkrXQBI/pzR9X9ch
vhiNq8eKJRvNIzpqXTXFC4lzmk+d7lB0wmzXij2rmw7pOfpvwNt/Vh6+wA38eRlwIdbKN1gNR89H
41wgxxJ9S5Z8W4yHNHbu2kHT0X+YtLmMqiVOJAxPWlL2Hp9tcp5C0LKv3+lz6SM8S+6URdfCJoFU
CITJ858gkyoE+l7RTERaecmmxtjHbazjHaKm1se27r9+vefS1T+vxyTDVfkW17nj+fU605hSE4WP
V+WAowBcU+XuSGso6IrtXr/UOtc9/9iZ0WDlqGje10f8UpFbV1EYt24C8G9ItW9ZT2YvEqO4/ajM
A0jnOVI4V8OhtRb8/gkHQ9tqr6VU1e8j7MV0a8BJO5OeErnexAnyth748bsQIpfYmAiCvG5kz+aF
hqxjv54JNt40blR/IC62ums0CyEIMGkgpWXzZz71/653/6XrLDD/2T7xfk2f+7HYeSACy/ZfhzbD
WNQ+1af/+BP/veg52m8a6BKTc5IgJhRny9/6dEf/DUkNYc76Ov7XD/DvRU9nPbT5X6+kWdtgjvq/
ix7/FbYHQRNWd/90Kf2TVe+ljXQVOaOhRZGM/2YVIT//GtjbKWHU4S3Xx7R7nHMTNQNgDHoYaNXa
Lv5jaJLq0dBKzCR/P7Rf6KxffBnI4LkuLhLV1NkRwAB9fl2trzVsxFyXdba5o0dFcEJLFZgWgjIE
r1/rxVz641oWDiUTDTmJ9SuG6+mSy6Psh2GY5TZzJWDlHH5Ca+vLG/MKb+Tpt/7jKsIBDwyCiT3M
S0l825pObmtcBQNZHnRtDsEvREKH7b0gB2HKz0oZBrq5a1BeHV6/w+eqdWu9tk3AqknaG9sYZrbn
d4gyWS70HeV2siwjcCJgospyAb4db/Um1oKmMt/yH//iBWKScHSHgqUOoHh96E+2S4YVghZRM0kd
lm18WKgGj5dqmFVb0RvRy794skyi5KWR28Z06r5YpISIqmZUFKACbRVf9XCiabBQXg4tVK9KO3+2
UvVEXTrbZx08wtcf7epaevle+QL54HT2pg7Oo+c3aiv0x0gOVgLhIpKGo6sGADKNTU6U1p6SfeMb
OjIat5j7bZwsWLC7QfE1l27SwCkpcQHDRGpsvfFQfvX8IfSAS2Rg6yRmPv9Z9GWjFoAK4iUzE5Qo
lozSMsgcSbzNGyv0rx4BG+yVSMZGnFnsxRKt1ckYZ2YcbQeqsKdyCK2vEYq9z8VQW2RoqYNPl9ur
1KQ49ClN1Fz12FAlQUz2Eb2ZDmyQFmrLG1sk/cXOYR31ZH4bjAygGViXX8whLWEt0jItuV3GsolI
FHDyzaTOLpXySmjlpiaR/D2WYO3GGBaD6IpxplQPG/NGQMJfS+nKh96e+FekU0d+a9poVoqiqs96
r2/nwkCW2+USkZVrnmOpfM1ToJtRFGGrVMdIP8CuLD7Yap6+Za/Rfv6ggSOzd+BzRiiMTvn5202d
MuKgwtttcE1vKab0J0ckOb2xUqXNHZaR+scUUrpwZ2WafCJdKAlxqtc3xPFUDm2faL7kk8LmoBoq
8QGOqz37tZQR1TtjLt+YYX/EkT451fAqVowhmDnHtQyYhy8+ktDteyO07DCgC2ediokTtlcWBWkG
VgMtPyq1uzaLqLzViLcfIgNFfpTjMikkPUC21Wr/iNQV+mcyh8hryCClzmEaHVj/CZ/RZkxbqrlj
xn/Q6YJW7KQT1YTMTd6TkT5e+QvRuwbDd7xRyskhci21rvj2s7s4o++OBlRyEugIrENfXEetfoT7
Zd3FdojWXmtR2b0+a/w8acD/ReVgQLmGlfDSS28M1mBJwwyD0IiHh6ya1V3h1pb//3MVl40ldD84
2y+eerVESagICvZCUuAb9fl7WdnuGxPg+keev9oVZcy9oDzhrL2iup9O9Ap9/6VGOE9REIm+lSzO
x0Y3aE7Lgi7zQPOSSmxDg7zQ31jVXm6fGVVi3fpo2J1XTt/Lp9hEdowM2BBB2tDD2xQWWB+PBAQ6
py2JuBvRWIqfa6qCbWXMOUZC4kIcmlcWeaWDc426Ln8fper8LWnDcz0CY9FDgF5oubMGNUqinGhV
GO/XKKGcrBfaLUpa5L9DMzZvjUok16lPw93rL+0Xz1ODOIilDe0PVrAXE3fSdgLGZiuCwTKSlPg8
eupjCsG3aYuNdB5G2USPils4b7zHn1dRsJ8w/cGtYw8Eb/v8PU4VDemqUkUQVWLYmqMr7sG73bXo
Ak9kKfZbBtgNJJhoJ0hGf+Piv3qVGrZNzlwuXi7HXJezJ9uFFLCzYqqNCBCX9ruuMSMvVIrGA3rs
7JK0Hm4z4lcpNoI3U5KSRVWz0u2SqcY118M5qAv3MXXCkmpguPimvhC6pTrFvipN6gygg7y8GXW/
Uqvv0rAIw8obpP84ZzrdeCu3+CcqIeOSr4HZmVOkq2I6fX4zcpq0IRocvD5Sd+6W1KBSYooYwV2n
YRkenWo/g/Tw4y406SuiYYTyW16zTlEeXh9Mv/wpBicH2vvYtRGxPP8pU0GMSZyWjKaGyJFK7Zsv
Q08bzDb69uAuGq2xCMlzbUrsyS1JbDgIz5rRdHdv/JB1E/ZimuAYg0gHJh1xsC+Hl+BtgiiL+CF1
cy56/bAslnrAIhaf2ZThZzBt1SPV6Ywc19xTWhA7ygoZQgr9rZSOX4x0amvsirH+knn7cjGKCOzM
FTYMAcYx40FGqXuxmSBOrVbQ5jWls3Ok9kUQsnCCqVe/ETj9i6kfxyq8B1Zwakc/voQnI72sSalM
aq4+iTC8hK1wtwZajD8XmP89f/8XFI0nQ+8/AD0e4+J3Eix+nMO76Pu/ds334su3uPjePjuHr3/q
r+Iz53AQuQ7bZfCanDiZgcbvf6dRcGZbv6E/z9q80r/YHsZvbGc4F2Onpli7FnD+qj3DCgGBi3Oc
uZwoV0P7J8fwn7i66/JGAY7TKUv5mtj8/DsmyaxxlQWDhTasuuYxL+j22WIg6a4SaN82SZui3Len
9IOI2EPRuY/c69Bl7YPa1WxHdbLZzFIPtxz122SXaIq4zL2FVysRfs9JSfUrohO/FiOCQMWiDTJ3
ZY7r0tHRSrX6+clLuf754T/lmuurM/vpfLDeELUNG9YDpS/x8nwSC4VVIClSn+4imsPZza9mRbRr
khgRAswWWXPbQtoTZOeqc5ldjKY13/Vule4i5s6NqLEFNTK+lKn1MDnKvM1W9FAfETxnSysIl3bG
yti0+9d/+MudN7/bpHfIWKAsycbbeP4iAGarFlmVKezJPN924zIFcswfx6UYvDhHfd6F7fjG6qi9
KMNyhIb8tk6ba+wJk/iLtTnJHUyULhIqMST6Q5rMj9Xqb9N6Hc6nw17EkhXWhdbwM1eM26pHrPT6
bdMr+el9sZjB1qIg48CsebHNc2pOR87AT0B26wS2EWE8MLXi46QZvZex87qoLQy1aLIXVEUJooRZ
X48cSIlte45OUaxB1qrS36t8VDZIAdU3HtKPafvFiLLXOZUCDmUODr3P38xCQAJqF4eHZDzGw6UH
qdZgPRg6DdEr7rmGaLDkFmqWt6jTUc/tc2Z8g4e9SRSC3ULLn/WdIvMdGw1v6V3fcAqsB59mjLWK
+aGaHBZIZRuL+4Yu+utP9xcPF960oHRBwQQR/4tBVUe0PHLQbD4lLizTU4MAlyBcT6TLCIRwqQ6v
X+8nmA5sOPxNJvQw9u20EV5c0LUGU/RIT9kp8eVgXz/FRf37qC1yXw4j2Os8DS8Qv74iEQDaRuBh
0Gfa6tuwbWwmQ/bGD/r5AfB7GFZrlV9DyPtim9ILFydZz+8RzTR4SgSgLo/Gas8EW/qzAn77xwP4
R8vj/7hGq8WI/ruG+tPC93D/r0eCA+PilxXn9d/+tdKZv1kryAISE4xutmQsWn+tdNZv66bEoWpC
7BHbRhbBv1Y6F4oVyQCQ35iw6U4yB/211MFDocACyUqYjo527R+FFXD1ZwsDhGs4WAa0eiY8fs2L
iUahejDKQicZEjmCHs+72Q2DJw/mF4sPd/HqJV6MNvZkmkBkGPpTZF70atrFFbPUIO5fv8zLQf3n
nbADUHkma33w+YTU0QKU+FBCP8zGbWnm57Ikf9ISj0rZv/H9/DQ9r9eiB66xNKmOKUzeztPzk7DK
plaXOfTdYThFWncqgQAiOfXrEBIyeIIYiV05y50Zpcc4n2+62dzP0tivT1eM805V7Dduf32KT+fj
Hz9pDbEAb8YU87JFiW9Fy8plCtd0wbvKyPbRKAOwqSe5vtjGfZDZ9GfX6T/2K9+65Dq2nuytTV3O
1ME5IuaqxKXDZWl5TwiFC1zySiKx+Ig3NjK/Gq5sy/6+y3WsPblk54JAbmrusiKlKFGjY2Sm+9fH
0U+HuPVJcnyjn6M6rmG/HEiJMw8lch1eblheF7X4XLjmXuFaFJgudm5eBrs/tR2RmF15hWj01vXX
lfPlm6TCs1YHdJqiLz/JxrR6HSoioYrD5wqz9dLlOL2yfVqIsxvGx1nGx8QSd6PI9nXuPkRt90Y1
W18XpJ9+grlCl6C/obVYf+KTx4xj3pXGkMM2z+mgLMknvcnPFcUlWg8PIFn9EtSE2o9QlIyjqcGR
donUdYmb6PGfFXCRJV5R+tR4mZJzJvpTispqUOGhVFTi+/L6+jtbv7effy/vjG3bWqF68e3XGBhs
Myp5ZbN96drEyxTyFnTa5KO4J/H0RLH0Uqjt19cv+6uZjWgvAzgh546fKg956PDBjQWjsRixPRH7
huKwsaO71y/zozH98vbYa1G/JLGCZeHFJG1I3DFNl4R+qr6nYnMtTBcSMKTTqiu3amIdk8E8Uk7e
qqlyXqeYpIwCWBxnzGrnscjeVcWyowIA/GLBfC7f2ekY5PjyOwXjvgG9XZ1hHycwrctsL6r6FpCu
by+zz77XVyfjqGKf4uKzFe1evzf9R2/xp5vjIEiSCZEoFOKej7Ulcl2c0Y7wC028j5z8qk/DCeXP
xW5DPyPej15IutGNYbvE3WGyK5BF6Ze+lQH4FFzQJjXm+NM0jRQ1wqCixj5OtzXDj+gEr5oproXI
05U5ghgAbKEhedwZthnChmi098uS3M0N47IhNjVVAiftvVabdwSoIFIfAkR4vmzlrsgBXAHVWJ+k
iiw21JlZcdVrWHYdlNxTbe0bnqjkP4/EeGPV9W2Yf66dCTlLeyB2+TzrypYosbt5hNsOE8UPyxyo
BLylVOZn4QxB2FqeqAnBdmWwXhD8zpWv/NzP0nPgXcgp8xFPfqrn7pQ77rfRULZtO+3q2MbHmByX
ST+Cjocvsviqoe/XJhhgky+6icUzKa5DTPoI271bS9Mvrpx3gx3trDE/lWhBHRneL6L+olTIKatm
utFHPlvTfcy1+A4C821cZ5ZfLen7YcYk0RTZNRHmXgBuUCT4Htnduq5Cyyn+5kIdZjHalTIOsmog
TU3/gMfwwlniMVnXBYtq8SyCzvHsPgmsnWVc0ga3HJPHOpGU9h8Rz3add9dnXc0V6p/ArD8zcUOh
BbFTGda3SZqEyNOaYNnbO3Z1R+L7uQkzP1+ce2UcT1msbJtCOa9/qxyWnVzaW5FGRycKA4SvZ+Kb
j/m4xu9a865XzPcQfIJBRse2Hgl0JHRSWR5Cw7rYFgNPWQ50Dy6d7IlGg+CNDbQg55rc5D20sHfr
rAMWageH6eJm0Q5eflAn1l6SsG720R0ekJITGd6AZpy+YojYEi65/t8GU/iKyUK2lYl7ymgP9GaC
qSO/eCDYbjNq+Tmp1V3VWxtiVINcaw9tbYN5NzlhRUelw52UJkfbkgF19pNRgsBucUyF3SEbVkwV
uuqOBws6JZb9XYiMCwDMLd2aoDRnEEuZL+vcL0b+jWQQOmNHnK32e1vkWKvVEWtFc+hb87i+6ijj
/6d5lbrKozJ0h9GE9lWDppEDmly5a0tla8ppSyXf3bSgiouhP2B8vWNzfIQFQ684/DEGYDMe0bb9
Maf/h7wz6c0cSdL0f5lTz4EJLk46eegG5tu1RkiK/ULEyn13rr9+HiozKySGlOog0IdCA9VV6IyU
i0G6mZubvct0rEzcKcJpJ83gzmEmJlJOFw5Wx3zjGi3eGvG5jSlBwGut508DbsCoo48Nkz+EhBDQ
EOhsIYVi+G8zc3ghQz2V5EF/cNNFY4NL0yL5TnXlpC5jrp3l1q8k9opBPhxbNHpeSITLrsNcdsw9
LYCGNMUMZ1HaxL5IywoVxF3vJT9Corh2IGSnNKrtcdcY4jwas1M7N6LGot1XWv46yYMP85mq2/77
ENe/TTNkt46r3ksU5iHBb6GD7v75KX+5yv75lHSQ6E5QaN97XT6oDBTeUXnmY6OqGTinl4aO7JE3
fe1tcYpN63zgfzXPOEel/8tkmUhLDUdJ32kTIHfwwqM8VScxceZGTaFk/NKBMG0UsKzUQbapD28j
5b4R+fSlTcajyrKdI9XetNRF3lefI6m2lSRZYHjyz8/w5N548AhzHfXgbQxdpmUNoMGdbQ3Xsgpw
ByjKzzGdtH/+PeYTm2PG1DJZRBGcPbLYhB0qS5qpLG839enHUhdXSMzjkmCf1OTdx0gOE1nKcYeo
xbayEIOpXwlPO1hkIc+vzzS9O9Sed1nU0Tl6Xmd92L7Uslq2GNkZnN+gq+4xduZy/u8EIyP/2qC9
WeADCcw/xLy8AScSJ1jAp91hNudoNe+tFmBeknG8/fM7euL+hzSugVm2Pc94ly0zLZZWWCHixAjy
09CEe9c3v0bUQWn+0vXviXsP+rm0B+37scJyEKqVQhZJWmElHJ/hSwxBy9zFvrsrzfFolYKM/Kea
+LMXLUY3vxa4/EpvVqQkA9GTfrzRUhR4MhXxK0tBIcbB0do2doKAqCh0a8MMNxJq5fyH861zdidp
LUTBfBSF5h0xcikTlX0+Wv1+FPAOJshtY3pynPQSs3jEIuqzRgUfpmjAlUJHLKHbV323j51sN/Az
sHb3kioIBbUr18kus0iDgandDQn8gap5ZYzxtnO9yyjh8Avtc1XTng3s86SJzpsMVEwd32RxD1nC
PlVO/GnkVoUTxDsd2Yaah55/Xg3dYYzDvSqtk+K0QQEblm277wVnHPJGczXW8vswPLiwK+gEqTrr
8uBqgDNptOqVQKBzFl0YJ3FuYKPics2eowTrWc7D+pVOxvRScZqLpR56U5sEHwKhAfWcPWOgwYbJ
j85NThZ3ZdEOt5U3vW7zAdpzjHZJSYkYNWcGdfBcaUkOW9VBLwLm5IfaPtS1WzcJjrYRHDntzgV6
RsJUF4jqXc/5e6zFuW9+iir/doK4RMV70XgJZzR+vnMp4neITcQBBLArJ8w/GW0AWw3p/sJ/pzeU
4I57SRsCNhrwCb6DP6ltU7IL4OIEVJ8VVa8s8AVQ3kwj3qR1eN5bAMR5h0hPvNLROfQQUzBM7zj/
XDRRGHKi6oN9wlj4SvP4v16766vox8D7K+L2InPf1N3ITc/e0r08oBGAQZHCrWNECDO5SZgWMqe5
naS3rxX1E3CsXh+PcyEjYu+dK3CMdXzrqtEQj2KS7nMf8T2E2vLxuou6C5Fw4Md8U/ZaAOdGT7JL
28EeIns1yfg2rim6m0/gbrZABV7PPSPXp6yy+6NRwg7MujPYI+cWp5ASMxc4uZnGaBsU/UXO5bSw
k5ucC2vs4Uej1bw2fjjsYorkMrybeyHzHkE16IhaCt5xpCf24HzEwu89Q8CRyeh0FHrGfu33nlBn
DtlV+exPF1ZvPR1raMvzt6m1du9kDtZd2p0seEHIEOLAdrKH5GRAexn6N4T0239OdjMY9fGNF2dJ
Jt5MzsBiMB2ZD4wHJw+EDihwIxJ1cHzu5vuAKdqLiapy3gZ5LE5REtxJOR0jMR4bnzLQ8l64lv6S
cHkEmpZgCGy8B1190f4p9EqvdWvwIAsH+y5X6K5ilmynpzFTL5z13HR//fvC05CWqeNBRSN98ffF
dExD2wHpVWHH5xpCk0A1VL2JmvBW6uiETpTxjZgVN0PUI8YjMijvqnD4VFXhbYkSDCN489wvtcsO
L2cuMhtt6L84Itq6A0JDouDKSW4wGIfB7KRS1xztMk6i8w6dqI1y5zJnfrlc0soyOLaRfTJGLgUR
Sv1mj1IhVHKaXZNDFYap2dEp8e3qhb8psuTk++0FuLLzQlrMz6xz26J/JKNb7h+3DaEDVuLaY5BT
A7dAjLVHxbWi+B8FNrFBvosgZmDqCRksDN7H7hRuHGe6zo0RF735BpqSoyxTYZ6VkwUnSMe1c9Wr
8ENuRTdaUrxWdZZv4LDva5tLRUm+ROWAHMtezbk4mv4tqkF3Os5JOfRW8vD9315B7kxz7U7jsJ31
qG5bMwAkr6cnIdQXrQ6/j4ODJ5lrnRzo6q7TnkGFg4kB2y3QbpM4cXCs8u8Kx94aFl8gqDR0r4L3
yuJGyM0x7/IS66gOwbfpPIiyI6Y/576bv1Y2lzqQq+chlzUz5w5cdFDHIY00QXBbKR23oYOVcNYp
9xIN+LuE30nL7MaAD69P6WWF6i1g7iuX+3Sqefs5Lhrge1YuMA4fd2yz85HLvuUQotwzWrs7qDI8
L+P+kNTB7Zxm8St8a/QImql229U1TJdS290vDik6GlL0ynCEkqDh7Co9KZNDcZodCfkDCEUoq6o7
swT64vdopljeN+mgL9+69pkRzmJkYWWdAJK6UNETROt/QKEpYazzcRF6Ok81KLzNcG25485GuLPR
889JghhY3V5baXrD4PkkkcWaL94xSXniIlXq6gvUWRROUTbeJNo0npdjeoNn2juMs28b072tSM57
r81IWAyAg8Z/O1+xwxhJvAF/Iq1uDwYZzRyCreYgyuIHeyedVRTtbdv3exdCfVZoeyCNZzr3ZBwa
Pzmo/c/1NuMqJuTkTNz2UKeBRUjL/zyVzpumoTqppuE6QYBiU0iZb7G4Sznb449e3mFLiRRjy4jk
Yj7p6zx4oXZ+InPMMCvGLNSE+i+9ekV7KxsbXe6Y1VId8TI5eAHkXDRQoBBueuFK8Ouvm91kqfmB
IwF2cRajAT1y8ILHOW+npS2SAcHVrGwJM/bzvNPLoX/h1z1xEAi6j64LEhjoPmOJxwfBiHE6fIde
7gqSfsoFu44kuKJJx95JbSMj+aSP4V3vJpdRmMHlaaFpxzf3p9Fvzff+e3RLDHH4z9LIhkL4a1GO
Nf0V9V/PLjQ/zr/+tea/7hdB0n0ezT36f6jWAAvd4O483n5v2lT9bRcw/5v/3T/8y5Ec+7Dv//l/
vhYtSHJWCzBYfwRpmTvjzw8JsT77HNXff/mJv0eD7h8YQc9sSckIjCsLi/09GmT+N4/48HcGt2HQ
E/g5GjT/uMemPGCc/Gs0aP6hm1wO2elQEIB9id9BwSx3MvAbi6Mdle75VgfY//HOqtNgMmzfNGDl
V/7eHk3voILeuiiCoDqTcaH2mWZnxwcv6PWffd+HSJVfbjr8VmFhcuIZcBlgiCyritGMAY1nxg5N
VuN96KQF9m9ibHZe7GmXHpqIr5BPzjBjnbZenVbveHD9rhbCP2siB1VZr0IMWZ8++L1AsqZK3Har
G40PeUg3wk0bTgzc+9TAUce2wgPSEz0sRMRIp1xX1OyJ8xbp8xJueT14H9Grda+CTDjfpde7EL+V
wqJOGcbVkLicsqODwJnboaCATtWBDwI3E0EE/6NsjOnufyrK/u1m7fN99vkw2gKT/Pr5MZF5/omf
YQQyH+NrINfAaaEg/wwj7w+s2wEeznWjTs+K7Pj3hJ0wmrcGw3eTiSk58ueEHbrXTBBkJjH3dkBx
/p1B/trAJJ9n7+73QJiH8w0HpgYfnsG/mCfFS7DFGOkC91uIk5PEjh5ZqRqLbCcA6diVtQ5v33R2
hSPzQ1kKB4lu/eME9ugCPWnpwTet/Am502oHkQJESNR01k0E8Gw7GdBwUN9Anmsryqa+C4yuPojc
R/i1iwt5MtANTk+5sbV+dJ0enQGZ8u194RJP+PEhUQkg+kqF0UWChSdmu9H00RVoaDKa6Bu511HQ
QA6uPHkNvbdTYNV+vItp8oTcQmk8DMifvuCyt7xQzAmHGw28Vwk4ec5ej+40ZlBibZEXEF79jhLI
f90PzVtB2cA4PfmLbPs/cGb9+0UTL+75aLr7/OXz4xOJf/3vULL+APU4h5FlExUEzM9Q4o9skJUg
K/g2oE7sn6EEIsXWiSXwtXi14VX+M5T4oxlhpONLMxNoHPk7sfQr7mK2gQG2hcUm4Dh2y+MdYsQl
Cje+SywpqOxijE7Y+Iw7h2oas8j+axMYZ76M6/0g0xtAGq8IvnwfVjCZ8868smZanIYmh60+/n5u
/nfbJ5ZO3+Afd0oEpvfq8+dafX9U9fz1gz/3DOIRfF4YUKTSR1WM9YeBdQ/mukQ0qXT27/k7/bp/
ME7BPQ/qBTSGGbD7ryqGP9IBYer4Qf250Rbp9p/S71Nb5t6PCn4SgJ1f3MkwYohFUtgWTuLM3sC9
MwpE7LVHpk1T3RbRlX1SdJ8UTr8bv8jftPnY70qMh9DQidB/atPmOGmy2zYJHJcHr/OpYmdZYmFr
SEjBQgaPaOMSNXeaH3Rx+pSGdW531q5M+h4Nli4/2ajzten4JazoeGFM9glSOqop6fS6LGtGPhIR
oLR4h3L6eCaZ2qaQburSfWsYSHT3oCvoxlx5AbdgGSAXD/MPj6bMfT1NSAbKXuKHnHTVtq6t+LAL
EpFuPXcqkeqHk4qd79HEydlxk2yDleoInVG/4FKa7v4XhAu3R/bvPyXWP+OlVqAC/+NQfwYU/38f
Ztr5/skKf8eN+QfoGi5nwIzm/5p37t/VP3FDMHEWgmbB/WoG3/6MG4MSn3IcqA1h9yDVEjaC/eRS
tAAfmnP3b8TNEztzTrEOSACbMZ+92JnJkDRq0HVrR7ERUpoYwCzy4SIvEf4cMvNo5dHwQjT8OuRy
AKXyG4HVzRdnm5TwMBose/KMIfasXdxM/Uk2+6wGgj/L/uKsgQZhDzkx74J4WzteDn6eFuCQHlwc
gTdMhsRR/Yj0gJEYak87V4DY1pFEEnV+CdzePjz4tE+E7j2k6GFZN4cuzC2SlAWsl8nw44c1XSWp
xSxr1xTyXZBMyWbo3PTSdcOrwus3mIHB8yEunTlAZXXS9TE/xgNa9Vnj6htbwyu8xORqU1nulySq
3kgu7tsSB+9MVvpmsFtrZ7pxtYuRRUloGyLQ2CHmHMpzGhADwivMEew+RxkUf22zhJlgiG+ZU3c3
VW6fuXp8UQNxtqLoW+aDmeGhkIOv/HPbL+w/mxC/VUv9u51+M+zv+Vj+f3XwnTZC/qhSmn/kr+C1
LcwMDd1j8szbBkD7s1CS1h+2Tb1PBwhI0z0+9+/g1VCLoF8vdN3gMjLfSPixv2C9mg0aeK6RiF76
gfC77d+J37lW/rk9+UUCg1tuNYs+uajawi/8MAUs0b6nTf7Fb989eBFP7fynV146J6Z2oCuALOke
mZxNTMxNIHbWLb1INtE0KlENVrJHL/m1bmmvU+NFmuAzL2QJ38Blw8z9xMcbsbcQYbChSfhj6vx5
oD1/y3vmpZDDH6Ys3zBkk0Zusjc6/E6ZMkX1Cw2+556bcvvhykWsz2Le2GhPQ96d05xo0REeXwJN
P7f6/M8fFB6mX099jt/fHrKw3OKxCNwP2sW6z7mo0uUYyp4UlTDaS5xTkKvPvZ64K98LPbOHTz65
TSQqqad7q6mwlZouQemf1j334vzh9ZYlQFE0yIPGvG7svP1qYf/3l4vxb++VRWjKqq96lA/Tfey2
wwUjVuPKd7UXMNnPfNAlIt1WUrQ48Sb70PxalTiEBC/hK55beRGcvuP4OI6Z+FHEOTpnqC4KLUvX
Rf6Szh51TdKIQib7CNCpb3bByUZc/KWzmi3xRC4Ui+DUca0oG4Njsh7H9OtUZ8EZthHe2ardsuRQ
CyR5hqJrOIQ/YPFhlSvfyCIyfdggYxSzbN+gCFyj9oEqlrEueJZ0uhyCTyVzdkkwxIA5ehPdlGHt
ky8iE00tLA6jOt2jQtBs0iHytzhkVitf9yI4wzz1J+w0kr3rpUevcZHulH/zeH83NMUiNKcsm/qg
mbCJYg7JiNnBqV0qte7R71veD5KtY7ZtNhWsXsaXTfumKF/omz0TmUstHOiSOcUhqoKR2V1lfhoD
yi1foAI8t/aivHVms0tvEvGeAcVZkWTZ55BL9Au4pucWXwRm5biglnsrBl/kJJ9qR2+SjdfU+bq4
txZHJz5tUYX4awyeOprVaKDeGNpLsNDnnn3+5w8+ZlqMrRHovBgT+7idb+cAgxyAzKuSyrLBFRtC
V3kM8aLGn1dHZdHsvq1beRGdaEdVcRjNCv3tDD9vxTfL79blrLmX8/Cd5NiwamnoRkyI9R06fp9C
A7DXuudehKaBrFQ1WVW8Z0YlNhEM49nXc7dq8Vlr7uGDq05izlXz4AmYrQwPhQ3ecjfr1l6cm50L
UNa0efCYZXUrf9tk2et1Sy+CMx9moZucpWup5Jmy5LleD3Jd9NzrPD3Y4Ek6hqJuWDwLY5D6u1qs
fOpFWA4N+sgZ59l+TPstrPl648jYWLdN7hn9D566QaRk1J2QbVJB+0B3VewRR3277n0vCtp0FudP
WlSOnTgV6dE3vNH+KIu+KNdVb0vhTwlurAxVGu9DgH2u9j6srZVfcxGao9Ra5J9YGc+acxWUmIs2
05t1r2URmqUdxm0nJyAoWf9F09pL3y6rdYlwnn8/jMxCl+2A1DR8DGtwbmN9eIu02EuyCHOufqIw
NBah6edVFOGUEO0DI7zKNcUlQu+bdafyEodsBsKIxwoKhx65aIHl+UcuRL8nSPuv6/19t/vBNvcx
Y0oQ7g73kUJd3dUaD4RZve7MNxYBmmv0OSKU7PZl9BGVv30Y6usqoOVQX8NVMUaAK+SFD+6mLkGJ
O5pR/BY59OdLWYSnqvtAazX2yhB85qygjw9OeF1euYffPHjhqRthhZDNXzM1iz200HdN4LnrLpz3
TNQHi/ddlJkmrJa9hDkW20ezWHki30tcPFgZegolLWy9fY8tkO1B4mmd5CUGxjPhsxQTQThFqLDj
fWcunco4Qwgk8LR+3V5ZzsvjeMDwQsPKzxw7Wrg9/d6S1udxVc7SF0en3XVtN8xGgRCbrtOk/15N
OPutW3tR1sZ+7XdmmIX7WgMjDLV/n0yNvy4h6ovgFIGLXVXo4HBYIQuCqLvaGlkVrguhJZbXrIM2
0Ece3cVAeipfO+WHde9kEZt15k44bMlwb0XY4sa91910veuuXN18fEoA9s7xxoDkEVcxGPtTOr0k
a/ncHl+cm/Xoe33lsXKm4fYVWl+GlvbHuneyODeZ3oypNp8QCViQXYiO/LYdsqs1i6ON9viVQCGz
0qKA/1K0HiDiqdt18KZXPTmzqceLh03qZKEG+aJQl2hF4P+17qEXUSnNolWoagKuL8bLMk2v8AtZ
t/IiJvXanQbXUzxxujHwI1p1VKKy9vhF5KJvm7AB3c8Zf+YgAIGT7m7dE8878kHq9iqFsWLYETGT
Az31yhqjF6haT+9pVLcer5yOlt4PgkMBBZz4Flry27zNk1UZhPH948WHrMYdd+ATFqm4q92rsvJX
BTmgwMXKKFGiUMhxI8Y3WKHl4cpNtwhDIxVajR04EqzC+Doa02aarL+E4X6zoWQvJaSU52Axk7Ht
htJvjz7OiVukCIJ1YeguwjAL0qTRh3lTF1q9n8xZ+AD/71X7b+kAYGUSRdoqZ/EgLz9Lt0S23p60
ZuWzLwIy9ZhQxh7Lt9Xsj4pjF9ALa+WzL8KyRADGrQrqTDupq/eTX7TOwZKtPayLoCVCLdARWIiB
qe3rNEZFGW9Fdzyte+2L4Cw6GaYYsnLgZMYpTEcssbNkXWsWzMnjECoqp5N1PwdndpRifDUO5brj
ZgZYPsxWY2zZEf4OZKvcRaFkqo5QguJVl1dovo8X/2kdNCqzHA8ymMZmI+N2WLkZl+qvtZ6N3HdI
47Umposkbb+hFSluV33RGUv38NW05VRaZq+Tt4w3NsbhxrBu6sjQeLGyn5q9mDOiGWKQY/kNhvCZ
vi5A5SJAZVVEiFizeNoXpzC6mrRoVe0NjfXxY6euqeiDkbYwQHuduppxcEK8C9e97cWxKcfJQP+7
lfvOU91lq+v5ZcUgYl0ZseTf4mcZJJmaHDTl62BXdyI/G/vqLxzF754WS7mdJDdijiKFgV9XZkev
VtOZr5DnWPdmFiEqZakGQ0VkQr/vtpYMxn3oxMPKN7OMUc2dxt6rnUPiNe2phjNwGLiMr0vov7Bp
kI716rxyDm5bZtceJva7dIzVumdfwu/K3igrNEqcg2oTQDrCzrYj6KR12WvGWj6Mfy/oNH0yYueA
3C1cM9N3zmrLTV6v+qoztPLh6qUfw91CO+7gDxGxqrvBRRQ4K+uXpRhFMYbm0I+Fc8g8J7+pRGWd
JSnGkOuefRGrTu0buo9e/kGvHP3WEZLqCKHVlW9mcZJGWARLW+R4Ereus4Ue537IRNuuO/BQ33v0
3utsCnHeS51DDlPlpCWhhY+2Ujfr3swyVrPMU6Ziz+CWWWxyONFXvWlr68qXJThIwxy9Qqabrxq3
LvLe+FRc6crW1j38EiGkNz6OyxrLo2taHCrNNXaZG6wDCQGxevzipTHCDI5KPmsV3lQagkpl5/br
7nNLlBA+55OpR3xVWpPoGSUGLoZm5657778YwuhG5uUBWcwWQ/XGLnLzR1hEcl002YtjtW1aTFYH
MrDnpSaiUnDppRel63KkvYhVTSVdXSqe3QoRF8vSQtsaaRSsO7XtRawO8Rj2kR04h0kBxAbu5OA9
664bZdmzKufDHBlnCnBl6duHTFfhoYJfuk9Sx153f1zCVQVorLjGsfig4sSESGapfSOytdt9ca4O
SAT5Nb4jh6yGwT9M8K4lmnxfVuWZJVyocxHxs4ue1SEeY9hpp9vBsIp1X3XphOEkVdXE+C8dbLsz
TxSQ7nYyx2TdubrEDHkm1gxhpzsoNmjt9aB0bdMGtna77s0szlWElw30pjibCmXar5Au+mIOk7aq
tw1p4vGGrALDy5tU2vN2R+64R9LExmJ1XaE3K80+3O52S26v2o4i1RavTfDEV7bTO+t2+xI6pHVe
79hd4xzC2bsmLaPZ2rEpVj76MlKxkcU6xSK5G3lwqUeGdtKnApb4uo+6OFbHJnRV1bHdXQc2fedX
YlMIQ61cfRGqHcLgrTI1GyaoH333RCGOBT3Yat3yS/hQoCfIggk6GbRIjX2Fk/xZb3TlC4f2/bDp
12EofkGPd02ues9ME1590/be3igSF71wvT1JX7QbGdrWJrUbJFHa+sIzQP7XSWy+SSjxV2a6JZK+
57pQojvpHPypjT8Uo2x+4C/6kinbvPmf+ust4rkVfZi1mWEf2rxJzhFtCYBelu4LmW6u5Z9afRHQ
aZVaWM3ZNooUWn6m9HaYZWmzPMJCukp3STfW+Fn2wbri814o9EFvOLWTllsWiRVfWmcvGjPag1k1
1122luCjDmYA0vejDY/ZbLa63YhtL+yVfUVrEeKokIdOM3HZ8vzSf0V9m29V3FjrEsgSghTOsHoZ
pfIw2iOaJobmnuC3rJsGwdR6HCOG8vsoiClTdJWV34ayQawiyMc3q7LTLygkO/E7Yy5TlGWae1Pr
PaREI7mu+Fz6r3R6xU7GwPgQqw6pR3TS6u9lUOAwvu7p59B4sCcH6dS9PbJ+M44IALmTlEe/E3gB
rFt/EcCDViY5V10uukGp3rt6E11OadG90HZ9JoCX/jDgELvImXdlg6BMsE3JsVvPK7BbtyJr5ycI
mrTM64J1IbaEKXW06WNTJvIAYwf/AVGX10VvxOtuvveyzg8+BciEyc19ulRBWlUbM8bWiXaGWHcT
WIKUnKHH9L2k7hqZnb+F/1Wj4jeJu3WfeXFE22yYUQzUF43edxeM1tRhqtU6gBXc5seb1PWMOhkC
m/tdnLoY8nlKb/YWk4KVmXmJVzKYPKcBqedQZeb0rnV98aP23GHdh10ClgSIn7IzWR0ANLYQZvkh
suE9r3rzS8BSklt919mSxbthuOtyYbwSTZC+EGDi6RNyiVjKzMJMpObyXU1DvUaH2dhKbpHr7gJL
yBJa+Fqo5Y08eKov/DPfNYo7RRS8JPT53NPP//xBRGkwWUrdzLyDXbfexofsc9DGXK6rqZeSmXEl
WleUhYeIc2xdZ2mmX3pNIj+s+66LA1cktpuHoesd3AbykNZK721Ql/26UmSJXWp06F9Ga3kHKap4
luLDg7AcupUbfhGvuV9Mras5HjUhVGQUyLKvYWAV31e9mSWAaQQS7nW4+RwaRxvfAYyCKxp3QXa7
bvlFRe3IMPEiOXoHnOkrTBqn1Em2nu+N65pVSwxTnYTZ0ASlfyjquN7oeea8lkCZ1g3yZ8bywy2f
Wf4Qd3XuH0ajxjTPaTqgTOVfljC/O+pYwpgK3YmdRhY+/ZJZBJzG+6a3rG5dKlvCmNCq9AqkIzzU
4RRdgUzXTqVKXxI+fCYZ6ItmVZDABwUB49MUz+vbMpbhdau0dZQ89DQW7x1zRQyxa/8QlpT1ji6s
a5W3eIut25SL8zUKfS9zw84/VIWu7zVLiz9neaa+rFt9Ea+11YxBa+YYNvWA9hx8s7DJZX64ZnWx
xDTJwSv8WGAHFXqZ8daxZqPCPmy+rVt9Ea5TmUDzVkgE+tk47Fv6bsdeacaqHC+W3g1ZrtVx46X+
IWjSFIm9MXktrcT6uu7ZF8E6DkUy6AzJDihhm1ehoVVvwgzz6XWrL263kx5mymlH7dAhvvgBWcDk
3Edtc1UzDG2kxxteyLg0k5Y0lk+TeejL+Drys3UNJTztHy/uYwWO32TvH6StlegLDz66nEjLr3sx
i1j1OxQvtaRD6r6zy73S9PjYm2hErlt9Eaqmb9HPnGztoHI02M4qdOHvLN8prZVPvwjWIFMWIiF4
RxgysQBs9H1pbM020tcF1BL8FOOoaFQ0Dua2u7MTluu/t0QUrQuoJfgpsRFlbkJSTTvW1UU4jvEZ
hgMv3QefzvEoIT3eN0YovFArbf/QcYafm5Cl3rlu/yJEeI7LX/tFiAQ8Xr4suWSORa8d3LC1g63f
DvoRilN7SKowQUATIbBpXfC6i+AFguammRi0w9jIflMElgm7pGhWrr4I3qhwdKZAEynZmu1hRCA2
qEWnq4pLjNMev6YILJSnZQF2Er3di3NMkpy3BT2d+rAqwpZ4qNArRjW4enVU+BUdkD/pT3HZrMwO
S0yU0kxBI61ojkUS4Ig0dkm+mYpo+rHu4RfhK1obd0eYzUfpDfVOhXazy8IkXpcclpCoOBw1JzIz
1LVaatewSPsjNibraD2UYo8/rB96mq9Ztn+0R6RfaVFozneBnNyqXtcvNgk60P4QC+3glJiajkRM
zoDbSeph5a5fYqO6pioKH9n9kyyFvunMrr1UZRKs25VLfNSE8VOEXFZ9alqFMH2ZBjhtOWG2jheL
QMjjl5+0uZUlrVud+sTGndrlq+YoP6zcOIuYrbA30f0E/R1aLN4RJEB5k1hq3a0E48PHz14kLUk4
GrRTVJXvx97Ov6eybz6uiii5OHBrt4v7LMrKs84S6ScbmblvpcpfAl/Ouf2JnD8LTT68UNUSeZMg
HvozT2pVf+hoPg2nxjf6H4WujGSXwON4oVB27of+T/yypU560urmiPFZeYY8uhVc2PTUfOMoFYJ/
OQ5UIQYcMHaaGFkvFy/bK3THNPeIm8fof+9NBPJGRL/jOgo3elOULYYm2qSpK01I5Lq3WjJa8iAd
LYy/VBgGZRtp6sNo4feROeZ5WLRJmSFa6XtodEedlXzRBqsszM0knN74KOcfGahVo2q6RXu/Ts/R
q4yyKxliEnNuB24ZfGzztmojXFCbob7Tq6pNy20yKiXiDX8JP/iimb0R+JtEN4v4G64Fqp/QNG6H
AIuBsK+6Deb2Ifu7GGvmDIaIh8tMDZNTY+zVuWpnCOxWb8sOMYSrQp9c9JVi4KXxrazQY+o2/RDo
g9yN5WjX79K6xnUIekJennku+t2bQHVZV+w6PU0z/v5hO1VnUy08+AW6FlYfzDK18utZrbOKtn0t
HHUJJMOsMlwnBtf9lonSqK4ZrFX6h0ylnanvOiOLuOgVw+DKepubYYCTjIXZ4YimOmtW1a6pXGF8
mVLdDlGYdas4KrejNfh6tgHebMpiE7owB+pNNcZ6uQ/83i+u4zFX9k0d2A0ruLammTbDPNOzx30w
K/++ihuco649c+qwfeMaVPIX8kUxHlRj4FI7uW6U3uBdVvbmjloCS6/QHu3mqmktRl8o6DHgxzTM
NlW6VUgSB6iHDlNQnkKU/bSPmaXGJt9EABAlqqQDMJWCZs5gz2J3btk3LaZvsVX3Wzh2o2VdjHHa
0R/U0dafNv6QSzs+IgWUBs22mhrN9jdT7vpOhKA8PYnPndX0/ds2Mt3wbeXbVVfDQEdXJdqiMDZA
ytfwJwzPHATMnU9RY6bxD6VLbYoRMtYmE0dCR+PHtg7GEMMpHvhbGccx85sUz2RY+Ia+MXLJ793n
XoSBBGy0onV/6E0QWugHxpUP2bBy21z7oE2qxXOuDidr+mqg4aF9E7pMsU8Rtqq2YVx62d4q+2rI
L/IxmQNMVqjA7+EtF96wC/Oi84YLERWWUR9iJONUvte8UFn6Fikw/KB20o2y/rtJa6O9VXoSNx+r
air173j6mOnB9EvL36g+rjZBrTXv25jSstNEceYWlAlOgnPepra7IdxRnxDmmDcQDHUlI/XVaHiT
3yqMx1EKm/LMGM9z+kryEkp1Y966VSVhDnORTW8yB+Ou3kj01/hSpOJb1ZbNeQ0m49LCwXhrVTI+
lA5aFEZkUD9EkR/ficTog2/BLP18DKQXSiRtrSGs/KshLVRy2atkFFiyDML3cGVpQ/ZgciWm0MMM
Lh/rjOBxiqCo3zUkE1Hs6xi9+nAHpLIvzlNUaTt00oo4QC5NpKPTv3c09Gu/a5Yf1G+bTpZejOQ+
nXl901pCTTeh4VMo4N+NLh+qkL1MYpTrK2BlFZZnbhCVh04kWW2epN6hYnSE6ogf4SZDDKf6Ae2s
xB0hQChElftRoRfi4kIyuibQqzaOq48oBfoukm2UmamHWWCX4CnR5F4beJtJE5VebfQRGaMPNpnX
u63NvHc+WqOmsFjwOiA/PFvf9eJHqmqruInCxq0+DEVWoFstBlG2174em8PnPuhiADzxqJfRMf3/
1H3ZkqW6luQXUQZiEHoF9hhTxpDjCxaRkUcIgSQGSYivL9/H+nZXX6uysrrWL/2cYZE72GJpLXdf
7m3uZrgXTUbYAfGcsPlNjp4XFCHPMsypJPfSJbFLkJSoJoBuc9mmYkNuR7QkPzbrQ3ygmSyyvywy
mqLhsmjO9HCkEuzJMYnJMj9OrrdKV1JsbkeEDGzIXjsYBsQf+Fot4ivKrczFiLjG2LMvmxFZvh2X
bnXD595vU/RrXrs1wRElk8pUFSFLjdiTnMwaTfC5MQV/Kro0mhqy5nt8iUW24nahhSuRKTX59jPI
wXXPkg7ePul2yskJj4ZnvwfkzSRYMERKFf+KDsT2CGiAjSV3VbeMyl/KKdunDUL50sccoXq9QZlY
M6eIr6kdLP+asUSv53gmi/+xDD5TUT3lokNU5rBu0+pr47fYPdsJVelh6bvhZhcDqUqd0DKWDR92
Vo7VonXyTLtstZUagiB9ZTK/Dd+j1ha7fsbQ0YO5mXNW9OYuULPTg08Ws92BPY3yuCIEAUcn6MCT
LFQtQDskOoyxDuNHPmyZgJkn6zwyd7tpzkwPP3P41Eh4BvDuqad2RoFv2y17h2/VoMZmd/2a+ApL
PbNBvAcy07bvS0nZ8jRK2Wt16uK+k+VJwTy6jA8JTyJxRzSiUsOTL92NpGdLIHx/SPcd31U1Jesw
C6CqIW7jRpNoRHqDKiRVqp7Mbeqv1j2NzLNZy4X2VRv2QKbD7oE+qmqdc67Kp2Hy/Gcb6RwNxDav
ZPuT4G/f2wpe3b37zLxn0I5tS6IQQRIh1gRRGaVPax7FrZ8q9FO+fIltAnUsZ4twrAIbBqzhL9Hu
LkxHAzaOfUW9jImoXCYQhIaoXWuL01wYJ/tKqY6Ej4DyOd+1SDSKr/1Ed/+mhn1xD1kc9BrX6yRF
nqIT2VEDZGXwOu7d180vOCA1WVaazDVi31eh67CRcfuGO6CPflkakGNY9QTxsCcOO8vuTw9b6/lt
Lm2qEQmt065M6mkoJnafx1OJ/BlrtXQL0hqMFuegNoEYM+YSZRyMuVGcXnxEHUpzlk2Z+pJC1WUv
LdvW4nmPJaI44KQh8r2vybpytdQznglyQBKe0tsErayvZcc19pUQ95sOr0xpXPzISOry9ReCcBz/
Y5A/uBgojkdvQ+WgcEA6hzTwL6kiP/Tp98SxWzjONGtMVlVb2j3S1dbB2Sg5LLsyEu9bQPuIwKkh
C/1dXri5eAHhnbJXsSMjZcU3QZIJ6HAxCQVcDsaniLLZuTTXEhmt/bdht7n6TYlAkFqVqXRDoRjY
nBS/IRHVbquIKAbxnQfezohGLCN0SjDazNvpMi5d34oK91pHvi1Iy4tlJVzcRXiAxbriaLVBUORz
CXS9pBZwZoT1COIxowQLI3Amsei3ZszrlRgH0166zi54gjJsyT06FKSgpgNK49Hsyc3cSu0wLvsR
dCrlcZuIn2WVLWBOfo4708szPkqOeJTWDuNy52O9kC/IjS6jihVbkVR0VFbXEZNrMtQ9HOHaF91m
23xJtmEgxz3D94P23Gn2daXdNmOXcuHhZwsDeWmr0EXpuFZJF+vsIdrxTjzHoTd9WhlElkldYQ0g
HwT2pIYVUuApaN4jSnZzCilAsc9EJg8pWzj9s0h4dpnKwIwZPz/2IK3P+YhL6juizSm9bj3yw37w
BPXk967xwJ7lvObuqdNj6h63CP3LtR0UxR4f5npfXle1zOtfiYHV/CGG835uK2eTTp9bl/b2hzRw
xnhNp2zoXpyPUqsrjQ3o8E2KRU5n0NCdT6oyLqj+Nsegij/3sUxUckhntxW+IuBG/ZtkE0H777g3
+SVMvRf0PPJ+wEar6CI7VkmLqNQ/iZV9jusV2brfPIoIng+gQpHjGWxRi28B7/M03W37OOzvsTH9
c8AMmN9TG92SV1cbf9m0xTZLKmbBvgohejfWmKfm/CGSTMqfBJ5H/ZMEOkKOc4/38B2m/ngna5m3
LMe6F2LvsZyZZH9cqyP2HGAQsGHU8khUOqsY9jEXcO/l+qYHsnYfAUll+PNR6mV4okhtHvG2DWFV
DzwKva0I77z6kW5oOitjkF5w6Q03yM+LEThzclZI+ZbnpkNoq5OBjOfBZNAgRujtvlnmCvNkW+fk
aenXKJqQLavK6K0zEyd/JCRq9oSbb9oqlZCQVLgWKU5l0pOliVfXx4jpsy37powaMtTsMjdNImxp
vm4qs8MFT3nHS7DsdMXegkUYpHuOFr8CE7eyVf3B5VMkG1e6lb5EfEFQ8ex4Rs89Ai0HbDtsbECy
0S53jmBrVJ+3DXl1ea3VbDVuG94u1V70iP6LY98VL3CXG52sW0WHFfE6SWmzF7nGxegan8FZ7Jjt
NEdm7jKWiDIwi+NLg61nhNXCoaFT9+g6qbvSkifFYVwsorP7FO/mddxVgayTbO8xFFORTEjmk/HN
adJqIe/EmMGzu8J3KNdLHFZbNgRz8fDo9twsF4SLgFQuukGPvLL4bMWZKuwXPW6wbU7vxxgsTZMX
UW+O/YaNMloh2nuP79q5kPo3L8Zy+WEptLBPyZBmAYMetp6KJ24WOR/mZZ3dfeFJYS5ZOyF/niTW
xReRzcl2j6VUWE9URb9m7JfUwmzHUuxOvUm8v/Bz6PdkOs0php+nwi2ZQVNVgsB0ALEIGx8Gqcj+
6Ao8YjXUNtpiZFvmgWcRwvGKViChuI0CZXCBJEWU/mtExz9vd+UjVL+ILeIXbNGovmKSlVM1gij/
9S/hOv+834VYYbxRbu4QqxhPd9ATxI8SeVv/Gn/1z/tdZFwtRYe0X3LdLZVfkuktYNvg+V/77Dc0
6T8oT2iO4GGVan+ZCpFcSTf032+98n/z2f/Wt/0nONE/L3j1eSo1jzp50V2bIyQ2K/bbzJbN7SWH
sgsG1TAX5EgbJxGOfRj3/BjDMPmPYPLmSa15/ihwkFZguGi69g0ZJGwOVZTNIcUVVGKjscnsWOIH
FpPx9kQmzUzVS0NohUztmD+W1Ap35U4kHY71ApqutyL8tw44/wWTU/wTHrlNMo3cEpaLgzladB2E
ZlEOP+wk1g3TOzCUKm/3LG8ABUQICQLzg6kYKsAkQjrgzV+/QgH3yyHJ12g+bkO7zGfkD5H8vnBt
JGujsCNnD9kqIwal9DQPannEKF6gP1pXY8sV/rTLYhC1vVOPTQXTdujloUWfrjcJncbKYSsx4x5E
H1mZH4ZN97QhcxeQGedRDMhJFhyB1o7PiX8b9QIOpBoKN3Zb1Q7tEEvMlpimw2lK8wQoyrTzpUMy
eJh0Qzw8gA4jj7bFXbNyY+5xLAtu5aP0i1ei+fuc/r/zAIc05H+nd/3/FfKFV++/dgqv9CCceP+P
Pv83y7x/+ITTf7vFsyEBI4FsISY3xfY/TP7ZzUK8oBRRQ1mW/52b8b9M/iP8U4E1RQZnpiy/xWDg
N/7DJ5yQf0OmGynglP+PvI3/gc8/gYQYleT/lADkZudJHiOtDo77WIxEqPH/XWngKzQTn9L44Oy8
8UOLMRVxpj2ZrXvA7UX8W/T3iISZG5U/7nSBkDngquEjh2/3B4cSif5ak7VH/iyLorVOiyLASbHI
eGprE3aJiFYdqZdVs04c0WtJ21Vrj23eW1bm1lV6Dyp5mhCzzup9M36v8jnNp/sYLW5p6jGlHWaz
xOQPvveTQjs55zo9OJnvW1bv6zQth9VNQX4b9DTJSzbpeTxmM/V/+dGsv3o+E3osQadXItDiANOg
vgHw/LjBrOBttqPCa6Qp3kP9FMEe8yBHi5j7IL5haNS/I6xgIgRt1g12pz9g65be7agoPOZt3VH4
/HcrZspdyakyAqa9t9n9BEvMuzgpzZ2U+VJTLtdjUmCyCI7d5Us+PKWIby+ajqY1TbPnJeyikbOZ
GhE84lQhRH7cJRZgYpDIjabdMyQNRVX282Nut+6ydmF+tc4Uh9Lx8oLxltRIZF+PaY40lzHZmmSi
T5gE5svkoivA/r+SKDynudzrHJX/OG/i62CdPWH624809Po5GcgH6/usngHsNVlrpq9mhKG5JKM6
oMH9QP7qL0C4KfIGYn0q4v13WnTRU5xacyCAQ6ts3rcG8dR9RbRwr5LZHwEvwQsyUwugTZEFucDb
rxLLYL/gRcrO2Oc0h2hBntWK7rdO+Ij2qkS13N5EsnXxp98n+Y0gv6qvJk9t8TopES6wO2jT6+Lc
mn62DopeHEgdRfWSjrknj71IM3Y0Il/XExjG+N6QPSsPbOBTd+1sSV+jbVUJRtIQuaEHIzDB5q1J
XVIG+1CuWQdFXVhZCcc3gBB5+ZeJ+RrCPad2YeQLIh0jz4EirXGCgOs5N6pBw+mm05SPcE7I+G5f
eAwG4q7UcTLjipmTV8wr5J3utKzhOLidbd9NzwjBYjDEws0iSE5rWETsmL4RM1wXYi1+4Nim9R7Z
stJpkQM0j8f13MHb5AFpXOYvoNtrpbjSgLCRKHD1iodHi75yWQ7atEO0fFtEGwBw9bKtJZr6mnMv
HpMt/cKpTpupSMd6LSMnKjYWXdbItscpLtF3ursR9aK8kmQIBjACoNH9vACwqqG2iO58MsRnGCsh
iKJFPmwWReHAOmKqTrTTcr9grgCPaTAXNYvasMlYaexLfjCAvuchd8bWvmvXtco4b8+2jXgVpuVr
N+v8V+ThuFWOrsOGso/8MVjTfcl0EU40wrjOooQddaniYzbNawVXHeRatGVRkTEbKuzVwo4bKFS7
qumS+Fs6Tj/tlezmtmIKKdGi3/frbVEzk0Bw0758WgQRd3Nr1MVAIHsHcnTDFDr7I4DF+YceQ3Sn
V582HnmzD+Xu+3fOharkhmPPw46HkQLWzfLbj+ydqhD8O5xK6cvTsiQdrxCwJu7K2ZWnWM/lqQTc
ekEbHde9zfdqEYbdI7KkfNQqSxvN+vgcZ6K/852P7mC/nH0VOdzeQDos1bLAXzvs/WXptuk1xntS
/f1fyjVMr0hAL6uY/f2p2Dc+o2JV3jFRNPg68P+Kdf7x9zeoFxOf9banTUluvyEq/J95mxE+NHbv
UgMC3HwWXbF+6i+8U9tbGfBIUHvbpxXaIQCey1B3sxEX5db1uGQF/r7J+yOwDnbKrdwrQO7pBZMz
Yha3QJ4m6pAfi4zbWsA2FIZ+xc+yDf373/+/ZkX33dNiOMkFPxFPnD3+/QwB+W9v8Taul3LOuu2B
D3n3Pcar98mXvHxQaZd+bv0aP2Onsn9f6KCaZd77d2nT+YfCJsTHNrqxGSm0iRVSGlH6sGHwUybR
dgEDxN4o1j9e511F34TpADZB81P12H7C4K3Ke59AtzuS0v8lfMQfJIBTrMDtrE5mxUz5Pc1zFtEL
rBg24L94xgUht25SD+4K11LTd4AC4oTrCsAX6QCQGbteM6RRzpWhubxEGEbeFpGn140GGCH54qnV
8SuAx5dQqPOm0r3RpT90CD0nw3JB+NOR2HC2afphSiT5xcipakq+qGtMwcd1pnzy6YSDXiZfSr5/
d4LpOpUT2NAC6NU+JrcwqxWtubM4TMBmj2JGjDbjizxmNkcesy5TwJmAdMpI8AMXLK6gG83ulhSC
lrhTti6cSOtCUQBZPOfnucARX3wxJnVY1nc6JaTe7OyQfBy+wahY4PnrN0naX3Zuf+cw1WsSxEon
s58ecZcwRAsHdU4SMqL/9zjdFKXYgvs5uL0ELbkikXPT+daQbl9+hA6MC3U0upuFi06LhqZPYQA+
FUt3AeUaULiz8q8tXo57oOcYfO4Iv2FcWWJ/WZBZeAd4B4HoKTLfC+RuhUQ+ERnRB5ODGSv9ymtE
c5d3YVBxLSUyTseCAW/pvrYKpGzk21D5abli/v4+rfvJgGisisEVp7VMd8Dj8rfIRABlceOVNJnB
OMIMMsqWuGELHLdnkdBqSMJ5t9F0sDkdDzHbwO4VrI4yXx45KLssONKEvhju+QAMtvLj1mjly4Ma
OpTBnEZXF+8bODx7wfvan7A8UxxsYi5gYVGrdVfDP0a99wH0zpKu6TMCOdIT966tAZeyLyNIyZdk
KTz8YIa4UeVQvuqZkhO22tKzHFsQtdEgtoaPi2iQnEphvEIzBa/zhD23PEX2mC/7RjBP4AwCxB6H
rxOP+zIOTwzpqkfUagh8sKIdP4Nmmr/PISsmaMSEvZSCsgYNadlXXOMaKQJZr5S1n0Ctw2MLdOUB
s+ZQa5klTWnM+CziSdf7NPFLgkv60I5zO+DKK9YGS6rpCQGWOK+Z68CKqek4x/38NhoJh2kfad1Y
+Fz8UkxFJ1iBzc2Wz0u9I0zg4txYXEOKNHEBbgroTikvuVqSu7To6dmjXn1uVoPho330BIdph2PK
5X3C5v2Iupgg8DwLwLA3v9Wmixj4lgxFBsuIaQCDBeID1yEle9WvJjRcRB4YdtGxe7FT3lCDLDcz
avOghZ6bXkoAYSCBKrXF86vyQoLhR8dYlFg/M5KGX45Ea9UPRPCaz5S/IFbPNzR3+0FtHjRDjmQn
r2x/Qur9UFQdZHMHCxl/ha3FvIrRqTft7sMX0Pns2bTLrYUGPVfI6PEWWvsbv1h+YX4dDuuE+u/i
df/qtnAq2mytChh4XsDjINg7ZOCTQ/jDyVh8lobGp6igoH+4bIRMs7PoAdflbetPG4zgcSGCnoCU
rF3RH+NOKvv2LzYig7QYKK1wJ/9YpV8eklno50wqVnulvyFJAgnkXbxdFRYe3hhaxoaSXFwK0EZ1
uqIBXYMtDn3ALyqp+gs3+stOZnATuMoq5LA+OmZf2jjrKk/gyIxrmcCgaMZtgozU8Rl0rQC7sqGq
TRv9PrD1rUdrf4Va4pMy+zseCvReeZQ2SpoMHHGCy4yTvVhRLtV8dKT/KHzPGsv7dzrsuP32UVeJ
nZ5mvGOVLLOsCljKP2uDRTy0GguC3gtSFTIeMKPH+wFg6MOoFLm/iWBOagODs8VD9y3OsgS8ExvK
O56iHmsY26FVJjW7CShsp/1xU6ijM2a7ikfKHMF0vZdgPc9ouNQ7lhhRFNlwDQbO01Gn2bnNhHmG
oMLXNhmmOwgGFb4mgqCBgbmrjbcdpEh4DaosztkEW1+RUlK5xQ9NO2SPKi/ey2H52quMHGMqd7De
Nq/h1xEdl6kteBUPEi/9bl4iip4Sti+3L/VPKrBtJ6bCfoFX63ZY5fQHSA8a3Wke4QMNEmqB888r
6ah9xgY18nHB8ZDrHhFT51PZ47DZ9hsY7cg0aLCwo4ZuqQoGmhsp5uzEKJQ+oNh/Y51H1rKwqs4y
fE/LTNqLw1V3HtLoTer0kkaAXdrMx+c1FcWTkxNETcl+irqRXxOW8WbQiqGKdKzCIiU2BaOZ1INd
9pPHY0SkdJKqA4Z0fuF5huN8y8NdxR6/tCCsv3vENlSu3Z6Dsu/Jboavys9VtmbmZYnS/o1nhJxc
Nqc/MVctR4hPPyfkc16BMKEW0ukJrMTTHuvHkaqTL9FpKQ4rXvAS6iKLMVwSDXNKHNwPuYn7GM/1
e5sUcI0GcSJ6ULyIoWJXCUiumtslqdechyYfkCPjsN1/yldC4oqBErj32apefFaucOjppzq0kBRI
IuOjY/t6lsPeHjLF2Z1rOdqz6BdVnX2gzMHLfIzcn7Yv529A0camHAU7ZpHPz6hfHJelab8hTVw9
DnBTP+1F3j74JMIV1pZxA+nTAPANPU+Lh1nA1vmLp6lq4OiXPwndSQOFB9TJEE54xLPCv1slaf6Q
p2Ssu9Gujz2Kcw3qC7ljYZyAs4XxNBvEZ4JoidO6i/dPlbG96bfOPW8w2D1ttzkUzUpRBSxQYvCe
7EfWZRvaNwIHi6SAmSAbO1Vv0frROdC4yDIV2B2HqKAQub0HcfbuQVr9zHcP6gcE2FXkU4bzjyVG
QB8/gh94PfWbrMDZxt9VROeTn1r6Niw0fuZuze57ZgAubD5CY872Gupv+HQp+ezgOw0pWZEeFRm+
l6IrzmVm8gaeRhRbyJO7eFcuVdlNHmWjENOxwA7DF/x14oDFhsdsv7lD2tTnr3uf/ZyLbK+2Qna2
siZjX5RS+0EwsnxoMI+16ks89DFpZZXH6ESsVaA0wCJXyL0ZzgA44ztV9DcbUcxQ6DbYc5YO7nUp
CcfM3vekMToNL53myQGzsDxrlUPBxHt7jxF1PWjK6cV1ydLY2cs3zUb9kqqAayBDnX2YQO2cR2hZ
7lKdy0fblu4zbBJ1fJwgsZEDfx2xdV8N2F8+bDqLfqygY86aWbhP3EJtxkhOP+MpM1dqdfZLqBh7
UnT0xxVDJFomtoBwz+NjB/rkjLAd20xkmLBN6RVYNEOH+yHk/T0hAD6IA9I8tOEEtcR+n0FKGoNr
v+O+2+9bTzxQcLudU7mt6BIshbAOrxLr+XLOVMIPeZSNlWn5b72ly6Ht2w83QbExzOPDjLFqgSnK
00w39UyLUPzVQoUPlodDKIxO7jmaW3Giwu6iAm1vfimVD/d4JKKhULCcaCCsieNueaZosr9YDFHn
UrcQawJMqC2aoqTKJ1s0UYGXoFozKOKQfkvAZra7ojjoLGnirsibvZuCqAJ8sV+wKbWdnVAUa03J
WrN89CemaFSzeYp+MNNmdZzvXaOndnwFHYekzY4bPJhuuhq0OUcA+OiBe+JXzDM5weFKN/CbcoJJ
8RiIO+m0h5/r2k6Psrft48bkUqNRhTAE7OAvHfChwMD1C/CLqTgTM40vO9plWPkm0ddixdjRzdva
WGzGn9Rt+o+5jY9Rj1s0yPjCpng943N1F7YBJAKGMDxkbphPPFvFX8MuhncFfdoRpBxMkvS4nNw0
hp+LQVGJOZuRWKYgESoIUqKN3sv3Mtfy0Btlz3u+ludiUfoYAMf8GGIbDj20mF0l7Jp8Mhurb2tp
Fog7hWUviSnjp2nv49+KreAJXTnX60qzPxYwEdJ0A290X26VDb06MgvkhbRDDmBkM98ALbUfVvX6
se3XtVYr1WDtoA3kMDH/LcC6pzyTj56L6WzXBQ1Lzjb9K2xb9kI2OPhnW7/9LCGmRGnIyg8n9u7O
RLE7S1zIYw2/vuJlyaP+1S2ITqd6MiARbgO0CtFVb8kOEWkHaaTB5aI7TMMVH1WcVplOygcpS3EH
7aT4SKUf5tt1wguQg2P/ZZ132gxg8E1VLAKevctMH9MC4og7vzNhTl2RLtBNFIeIrLLJDF1SyBME
LpM+cXdQHE8gLBGmivdgYk9q6+kLUDT5kEA6/z4QyNWg8kGK6ez3uXZd6b6PiFhqENPIfs/A0t4y
XrR3rLARzB8jciSM+6sWUMDa9PZ6R1H0xxoN1VksviwTd1/ISLerbkfgYuBCEdgyoebJ/YHB3e3k
gCPe91S2zxG+NjSbgX0h25gAuCzKW+CzeTBt3F5RM8fHTibpYcyn7Qmvx1rRwNdPhgbHaP6REvYB
ydZrBtD0PlLq+5q0ryLd0ee42DUQum4NxTEpO/I5jtbWJGW/CtsfhgFalTkd+R1Aw+FtTTKC7oY0
saRfC29EDV9HWseBH5NkTSufIYc3wdtwSANpcjSoCGfueN0NhFRIcjuCqQsnyF9Ruo1H4xjM1Wm+
viKHAMdmkQ+u4wTlbtiPrlcI30kIuU4pcfCmCd+4sj/0xCBSze1hUe6oMWVCRRG7hyQBMti24xkv
+F7Blal9MOuK+HWA13c0VvS8JQNEw8SjDcP6asMh7qxJv/YXRB6v57At4RRm2I7ETF713K4PGH96
jjs7+3C07xtsdW9418hzqid/nqDUylwqaiJSfjLznv2B9er8WsglOuwSGmmfYkDaw9DXKYRBZ98h
TySCARs0vDk5YGaCIS618sErBkwV+mpfTTnUmWXf/7CwU2wgzYu/9NBAPIgpuikGd5sdSjuzp4IC
umXCvY1iSJpkoS1oQD9WcHeEXCtPh+NUtN2zW4EKxJ5GDUSzDztHp74MgGWtnfmFLYV+UMCIjnT2
mI9SDM+zxrMv4xyxxUl0ha0I/jIch7dNhRem0AILh2Rx9JPo5qZpRkiCqgjr3GHKY2Rz5tu1tWRr
FqrMo+/1BbL372bhD85En8aBZ42Q/3aIAxWPMV8gBoK+8RZsVfO4pWeos4sm5iW6urz8KItlxhSi
fgC6mWqYqOF0QT19CRAi1Ka99eMjOeoNuO5ux0MEa+dnZ1IcAA/NkYIYecGYUCN2bqqHyEWVZKku
q82XTx1e7jojRhxcL8dLCfXwui6wfdA/ICzNqwBzHh2mspaZ+L70Qh8wFrRVAdrnCG3mcsxlMYG1
2BEhJuaHrNdvW97jfpuBtaq0uFdMzlU6gwmArYE/TCndDvu4CeRpmmMxZEDtOrNUuoVMkcwyfaPR
8tMywG8kBejOI7rhxoTaAsskdR9Kj7WpcrnLSv91CUwAtNLxcTTxj75MOUqLdOfCsjddoJWa1nR7
IB10SnCym08sNenV5PaFFgasxza4Ryxp8hTTPWhspjdxzFU4MuJ+uY695i2gDuiTT6j0tpEraVF7
TXmxm4zf0Bb2J8F+71DkA5dTAJZj9ob+8DsX2xMGCA2xtO5ehVWfATzNo0TM+NHC6+0hi5JP2kLg
wkwTi71KYJhyYtOuzj613TUttxNuzFuIPY4ETYQ/hVt7DzXiccjMp1vHS6fJ13Zqs0bL+GWH7vra
87G/n0dMrCzpG8LUe4G98WoeMc8kwoGyglLwIuH7XYUW10ekSnW/9/0V0w+/ehqbE4mS30Ni3rgU
705AvsBNlJyl74fzyAYwRGhE7/jK81OKNg0iczl3mJf9ecGmxCEUO3sKKflMRze8Ys1ju+hoCjU8
UMxzWmLBA74WuuGd7WoM5fMzh7ngSSn7E/tBo7j33Deie0NJ95dh9KZKBxtOBOuE0Ptr/stsJmms
Vv/O2Xn1yK1c+/6rHPidBlOxisA596HZ7DBJE6QeSS+E0mbOmZ/+/qhtw5qeOeqrCxg2NiRvNotk
1Vr/tHjF9TbxqLuOyOYT7kYjkkcMzDbPj9m4fMp746YN+91iTdOmnvqrLEV03PMCxiJAEJ0ln+bS
fmC9j5Nl+wL3hcV7t7HmWvdBU/dtGj9NbbCdEii9ui+C+zjiLw19ft3U7bzV2uoRBu3Rmppdb0bH
SjDN2zRRZtaBbzCac7OgjL62g25b9NF97xonLeRTr6ZjmiKeXOr+e5pN6TbQjK9trh8FX8PAq7Ef
++S20tVRM9WT4ViZN9j5FaERV4Ipy9K2NoubmvdTUhobeLOehIdRbR1dv8pKRkq5We2coqb4KBKG
rJMV+ametHuRRp5ttE92Hc1euxjHEYYxogv04W+rj/qS3EXBtNHybssRtZ2y6oMe4eShit0VjnVn
GRViCmTOx94N5rswKA9lx5BQ5u/ZfpznAYwrHJapxdsxnL4uNnPttEalV4OGN6Drgo+kqFtMTqeC
crJ+i61j3FR92PrZPH3KI330pyW4NWlHxEDGQVMH7A18R5krYWbJdAohBnaqllehitzrujViOjer
kM8AXQKLbBJviqAb3ympXzOdAGCXFtLPnS7eASFUHxG3dPeTtJMrLYnjW1dj8GvWywSUlOTlzHL2
4CfxMWo1wvrMDMk/hGF1IiBl/GrXFOxMvcwYGO8W2ZfYEXTh1NVouaAD0P77ettU/kQpR+TVd8cZ
bC+PwwiihfiWyV2QsjstXG2ut/B0QErRYEvf4sk40k2wqFic3pQmdmBsZdv4ogchDkEp4kE+xUjU
DwNOAFLj+m92moIoQD6BRWz6Pj7yBD2qwRKwvC+29Vg2bBpCXJlj/mjkzgBVgdW3n092UFzVMu02
va7fO/2S+qasMi8P6lMW9ffjYH6A4kwZFAyvrzl2sq2NsDkWSzNvsQh+a8LaoOHWkbgnTvm+LweJ
+jd57BbnqALX2vW1FXhIf+dNby8PZrVUft4MJXJBvJDZnMGzG5/IdG5Ru1SJJwDdW1tPHwRPVEry
YxFxUriGcj9DeG4UwKsVua2XZ0G6nVRwhyfgURaAEa3EG4AdYcPpcxiiTEeuQ6ZKLz63yvjcD1Pm
NXCF/lDFq/elO4Vl/83Vu20duFAkjvAHO4x5j617rA/VrswYY5pl+jfyvvOD5mAGsCW8m0wjSelg
+oNa6m2fZddNN2zDfnSOpUw+aSUkQ0pyr+y6u0Ybrb0d1cZuaetHFRi00uKxc2TzLpzktG2Cyblp
SrvfBh2w9ZBzKrN9WleqkJ4cw3ILtxxddUNs71D8lbi6KNuhxQHJA5pQ6ZS514TqZLhJe4dqW9xG
XXzd4jnwkSoe0Pq+S0glo5zgoAloMJok9VEe+TCSaOlTqwHZgZlNzeTdqMt4U7a6uUkk8yrGOE53
PUS8H9kUCilTtvjq5viYKcBo3THlVqMtQLk03AiGxAzL4Ph4wR4QL4EfSv1EDBLCs7Cy+a8yOsaD
+cWagCfK/BZde+7PZpHd6qGdUYC6mWfYNCpytuhuck0WoLM0dhirxgQ80zoNVjVl+X0ZVob1YzGr
oN4GNaw8mnPy445W2cv0esIYOKOcbjPrFq4VSb8hhrQ5townMG7qqiENAAiihmFqQk1LdqJ1R1zX
td18SaooA3/v2uU5AoKbHlogomoTAzKOe/5wFLcd/WfpYzOao3vO96B512jl/NeSTqrxodArcPic
gVCHPBd4bOKgGHAATVAgpZeHdalvE9Foxg2qDgpCZ5bRJxJqQ6JhhC2rRxOyi2qa9z6NbyYRl/3j
0AQuhSsGm2Tboz0qroowcvudC40NKC/c3vEqqx70PRb+Bg45XcpUuw7BVOe7cQq4OaLZgaqEZbfd
NlEJ3QKepMGIp03TMUDoY1GPi37lMjIHF1wy2UbnU/c46l2MKIL3eMzJS8CtP2+x2cTDxsiVe49K
Qt3Z0vg61eJeNeiw7WFwvMwp4n2XtuOjsnB41klV440NAgRwcR9+zpOxutdSDf9Fw5hZ0zN1zlJP
Lwx1RMDxuAxSvM/D9GPYyJ2TRADbRuCZeT/swtS6V2POmFvCr1DWEPE0N/YDhHh5FWqqUh67Yb+c
bGTM6q+hacz1+oNzTUTvh7FCxz3W0U4Lg2+R3Rv7PJN78p731UAN3GQ3s4iNbZAQIpsnZQzFES2Q
KzFoojR3kBK4pwb+sEgY5mDkJNY0tYucR3bTqV4wSTdTeR10Js0bZe/1mM/FJncn8zoXUbSV6yIV
orCAtJt9o1nlsUUQvR+t6muhqbsIzS49Un01VtR4dEc43HPsTXyWjHfSQvZRx6waT4/4QkacKh+C
FgemNpnObWbr9hZUckaikARHbWjs53nq8VeNy3PVpd9Lio5tNzX7pF2Cg6yYQB52LvNoFoEGtXK/
m7NKjn3Z35UYEvblML6Ppni6HkC+HupaMRF9lHgYY/1z0RWRh3mNU8bSwJmbpUJpTYNWbKIhKZku
REPrLsvOnuC/p6hl7kU0+QWaNJqqGoKhnq8g46yDdDkE3dmsfNsY530WZg5VgsQrmNApF+30gM7Z
2TgiDz3HdJnVZgQhPlHp3uKpfbQLVb2XLnbNpF+cB7R67mGsQ7mFNKm/BWNGDFVM8rtbMysotFrj
0A5ot5qmpZdIYGCjBk+Pxd3jv7KIlkKce+RrB09V6jpGJPO9hhAAtF+YhDOOyztlzrpXpBgBAqGZ
mzFIP6UO/Wcbc7SVZvKUJsPk5fjlfOjVp2XK81s3DaBr3ZpqUPaduxV5Mp1K28opZtA+XUFk9zMK
CtZ+g/0Drw1ZV8sXZF/m18zNRPnQuTSHJmi9sSsyHAj3ai6TdtfpkX4lkrz6upDjjI5k4EZv7Ayk
1NMy+zmNjRjmsKw+oFgT14gZe7yzEJf90lwt65a16doAS6aqCmiu4iZDBujVOphL5ZINNq7FjdFq
y4GaIzmh8iV5copGAlSC6YoNjMJaBVnqNRXvgV8EzRh5TW9QdbXFWOlXhslI7Y3V9ZP6TtOHh2no
BUmHU1DcNG66Le16vJrC0n7UhNNeqT43t1OkOfduPs07uIbkrpuj4jGqim8MMzRv+YgLL80z7YHh
5Q8mY6yODUN+nqA7EPZnP0STqC3RTGh58QmUi20/VD16+m1sBNp2ccIkQNsTLd01mtnPjNT7AKPY
b2dir/ta145JQItsxvHjlELQ2TPYFOfwQdWW9qOo0Q6UrvTaudwnZlF6U72MR3aInRDogxQfiZ8z
5bLnJU/trSECg5PZSW9DqT8NLpydjhEZRqvamPZ4XdmdeTQtrfUC3TW9IR53i0pZ+3Fs43up2wPl
fAHP2EUSv08ebgXE/wez6uRd6OSS0UOYB7wyaXRPMoTnaETpvGkjs/mwJOnJUrj8xr7+TgPUPSKt
Q71Qjk8R2+6CnmqafjjSfg9AFO96eBQY+Mcw1yMvaFxJ/T2+pwRN8CiyT2CgH3dkOj0vbu4Cz2bj
VdDqPBqjg+seHXxn7mZsRh2JzTy5XXITCiHwkY/yg4Xx9DYbRbZDoBDvJ3TRCfqe2c0Xn2Z5w7XB
t1SygIP3Tunn6Ga7GxlhJN2Zhva115XjgxOpo4l/7k71s81XxxsWGOhPRtx3HjotfdMmwjlYsP7j
xulmpmguqXG3lN3nVNTjLQkA6T5L2tnHEmpfQzK2d3hu7NUv873gfdxWOG2u6wY56iYvwh9OFKMA
qv2xm3Yg+mQs8KW59dOIfWtXhhFHez3cSE1uDXeIDrmFUMPqFoNiHFNFaekxr7rZUv+4SC4c5mZA
NLQoeqDUr9zeOPRQbebcZVt8Kh7+XsUdGE9u2N0xB/0mN9Gz4voadlUeIpzFnoR12Ja9Hy5udZMk
jYYsJ4k2AgXSllE6sKThaBArEpSbOlbBocVHeugB3rhfBF2xO59yoyu9jHi7NGGV0jYOkesmJA1M
yaPWaieGQszwVuj5XUGwVjfOC0e9uC/x5FxnhYCrggknzau91tKxwA9eHaDgcLkblORlCVBpYVtE
1KA+ZThQQVC0b5YxPy1Vb2LKDZnTgNdlHBNtpw1iKTfzQnsoFFYqwOfjuMgfBk4X5RnO0DFGM+bl
MpblWLBYt0yBKuhA/lzefht/a9DY/9X996qK/4+Y/b9f/NO76kfx1DU/fnS3X6rzv/ni/9j+n59/
HP4ot1+6Ly/+wcdL0c0P/Y9mfvzR9ln3b4n3+jf/X//wv378/Le8n6sf//OPb2VfdOu/LYzL4le1
+prB87/L2xloFZ//7X9p27E1/9O0dNtRa1LN36p2Q9r/dCwDPM2Q7BtqnZf8b1G7Yf7TRh1EVr1u
UtK67q+iduOfElm4roQuTHsVyv/j33d8/7dWncVimVmrf/3zfxU9tTt0cPs///gZnPofSbuQCkSc
+tSSNki26Z5nXlODxJ0wW/s0WxQQboiIzcJME2+sZHKPuBTFOxxHy7uVWd8GUvV3Gmklx3SKJm/q
tOUbQ6by97+s21s/atXRn/0oYTqOoWMkWeMbz6LFGBwYhTpG3pNtJtaxs8uO7T8pr1EOuxzI2EU0
rSx2S2IqP4uzMAblN72gS/M/yg39uTpKISfmCVm4MM+ncQeLaQW4PI1TUKAmjdCVbtN5aS9k0Jgv
I7XXyxg8TIuAaRcc2RZnOVVzRrhGZw7BSQugyW2QJyQD+uItkXQ2adCp/eQAbpn0Gma7jD8mmi16
DyGPTsKsaittsl1u1P1+ysNiCwobHtFFBIdicM1918YoU4DIrh3Mnbu0gpc3IE4/5F2Fz7XNExcZ
Q1P75J6F+98/yTPT1N93ppABoKpXJj3LmWMC24OZD7YtT5A+1xVHv4ibu9KIb+pCbBqJmpFsA2eG
zS+pkuDcrHnADTVvkJkdImaY2tDXpoWRkCjhPC93CXKzqRyeOg7DSgv2mjl7jvZHYWr//tW4qpUj
HEtXZ7/aDMLSGrtOnSLTqQ8aSdIIaer2wuK8tFv96yomH7nDC6bM84DXfApKR8WFOiF9EgjPKSIJ
oJt2v38EP4OdX35MfNm6ZVkOylDlnE9SCS00jmZmRs8DIQsPaJqccJWDDCRdhFn70LR2re8slcSn
uaFe3rrm2NxGqLollCDpF37XmOPiBzgyqZ4Wzg2/BK36s8mVP1fDtHWXcEthU2SeT9xKsyZrLZkH
p6SqNKTrKN5NFC8X/JNvfWq8h+SdKfxCjjj/oseq0cOo0wKyCi0qC+yf17Wpw34XovMSQxhe1Sat
nxBytyfGAZazq80nt06LT8KMAaILoXtjgztnLovvNGx0R1Ox3CedA5QXDR1ooGPdUOpTJiwgcUnl
GAjz8wLeAP11Pi/TlZmY5YUM4p8//Pwxr1PsTBRYBIycr1+Rx6bZc/af9IBaspm5E6eZv3IMpXvl
kDnRI7be9RN+1qROm9sC2psCI6NPSAznCt5D80RMsuLvX781pu7Fz5J8/QI5txIGe+h5ErCYQlv1
SRc+h6YdXk84GGHDdOtaBXV5PZPYAhHmNrctJdvfNrv/9WjjjHx9Zcd1pWkbWD7Ox/B01tI7cZSE
z7nKbwrDdZ6klvwgrlk7MjbuUs7dqy2c+8SIZjh8bBzo5y5RMZapZeGYfnaztPHcEhVwTxHtBYgs
tlVdrS1QbV04ONzXt+gw48uSklQP8ijWJfjF+UqTx08qXXVaBW53UVxJr7DswjPtovwoI1f6s108
W/2y7MkYHi7sLGss5tmjddhPTP4jLZdT8uXVE9qBtosr9q9wEFjZss902ki553S8FJ35xuo6rmk6
RF2YrmGfG4hrxDoiE7F7AoPpabXq1kF/bYwIivroUFvjjRyVPBhj/ZU2f34I6AaWZhJbN5R/DXpe
bx3LKe+t2PzcT8Fy0Gr7E8WV3CGfJCfCTIctMnayge30r9TG7oYrqvaMIhVe4iA3KOOguSZc6hmv
q+6TkYQfajZt3+g1eR23JcNlFH6YhWGNPrpXn67iviaQ4wjcigq+jPMvcylcr9NFdyybMdxNbaVt
XXKiwGZxl0hjvjSV9o01kyjBVigWE6T8Wfn98nK0UkzWUE3yVIjG3ZlDVqPQR9Y21/lytTiq3ICJ
X5pT+cYbCb6kFB86Zw7N6dk7IUCNrcpxT5ZVOjfTgHHAkIWG0KyAm5xn4YUrZmag2ngX1GN/4YN4
45tXbDWUUEpxx+czSjqhz1aHN+WkRWjkgD66+8EaDhajUDax7C95wo21MDv7BJS5VgmWomdmh3t5
u02cJo47R+7JiZfiXvUgb6gWMHI5LVw6ZpRdKtfMNjWDTw5lSx89zhfSfX/WUOc/YvUAUC9LR8eX
+vJHTDnRbpooNSydub1tVrVUTnDePm1yzM/Saq7MJbNuzDmeD+HUuTtk0dGh1evo7vd7/VurjzpD
UNK4hjTcs4cfp4M9ibKSp6k1sj1uN7lxk3IN14OYWXTjQnzmGy+44u22OPN0yzXOZ14n87hqACx1
auLJ2VQWQfzEsOg3GsABwMRs3hGO9P33t/iqZuO2gDwpC02d3ei8mBqzEaWNMapTi3bQn+PiSwOs
deHket2USVPnLDE5OA2d1+rMkN/Jwc3TboyfS41cI1DmAT24xTCz0XEeA9m0B1L9pqswrznUiDDa
QzzgXI3d7i6vEelAA1cXOqE33jLOUcExaa8dK+3iy7cs04uCwJKW+qIvCt8x5uEmGcZla6RBdujE
rO8jy5r9IK7jLWjJeNWOBoG4uG8vPPa3fokwOAkwfFJU2Od1M6lhWR6WZfwssbWxb0fdwS2r4R0N
bPBZChQ+8YQ0vBS2exCEvFwVUDKbuoi6/e9fhte1jelYVK7CdfkttOsvlySZLBQXQR0/IyUkRmDu
UuM9HC7EXZtF2A/Wqq9DDhJGz53qy0uTnn9Ou3r54cMOuvZa9dksA0jAi+OflEkUfPBNz0FaL1gf
TMsfS/Tlym5r8hXj8TBqwfBcx5nygnQp9tCx9RM5QeqZDKvppp+G9rNw3OpdapvhUz/rCEYILbtq
Fw7EoWjz+7hVLaFlETi+E8jNME/Noc7MBcBYGPvEhZ4oEOFsk6wZttM6lPT3S/x6S7FxZgBXAYOs
n8TZLRol4tjS0PPnGrHStmoyc68SE5t37Q57snGmS5UGS3a2pMKiWiVjQNKJv+pXEf61lYx4pDl6
vqZY2r2lRfaFY+p1TyapzEyBoMxY28vzGF2UXOSnoQd7np1ZbcIa+UDuQn2UKCKtZMZuvEy9rzMm
4h027XBfx+33MTb1b0maxUfV5dmuUG18MiFKL/y211Udbbo0V/CJFuhVqVVCBHS5WaTPWJww9IQl
lEJTWg86xpILi/36+7GlRbFMscDV5Pl50WCGnxh6VBCiVRT3Y1NWX5EDY6omRXVPWGH8YJhdv4td
VLW/f63e2ENsvH+cHnw467G5ni2/FEcj4YftYrbZc+xI8ykUbBCI5BCWdFjsEOmVX5PAsDzKx/J7
FwTOVioNOWBrGH/8gq8dm8nts5e4+vkclnoUkT2grH/WDIJSjCFYU9+IT8A2u2l1HBG/v/HXgAwb
oHAA/UguBXXUz6AmYeZZUpBS8Lyqb5+Jjkz2yKG6685qE2BjOTzUxsiHnje6bzXteNfr0T2zGeOj
nHAm6AF52G5Eh1xEuXZFeBKFTYJplBy18BYTRO/FjiP2IofTJhcWJ83cT7gEq+ahqsf4wu28LgHY
xFk5sWakKXXeza+eSEw5bfS8yoXeM0m32RGwr7ZD3bj7gRTOLUysulRwva76QA7EmsGqg8Ty1F6+
PHlJ2G8UEDPEWZneB5khUVAjE0jEZ+V8bfSi+clZXSdLPtwlBZKq3z/E10WIkNQFfDR/g8BnL2/b
mfroJjlmGEFwrD3DGY9MPbuwtq83Aq4i+CpBZJSO0u3lXc65LhcHAdOzreNhr6NpuEYhI/em7TQX
jvQ3L0XhqruWydM8H+jTRI4kHyjLnpkFiyNNoj+xEusD9JO8cKU3SiuH/ty2IXGES9F+dldurDma
mNP8GQGG3BngAzutr9uDHK1xo1LN2fdt/1GTldrNcF73fTqRbtSPkY9xKPbdwh0vtNGvn6ZjEjVD
k2ZY1Fbn0VtxOmmNneT8oqB19zk4nre42qVm/fWX4oB7MQqb7Bpu/2e0zS8bnjQCY66MMX+GrI9v
BomgBEEEjpUyyg8uEsytNtnjhRf11emtsD5K6aIHZ+yklObLV6jhpcqWSM3POB1/9KKJdr1abL9K
Fgvaqr80OO91O8b1CMSicFaWMJxzMkNHvE3cc7k893kW+5ODRBZYFRw8rIurEAH6huBRzWMQR39T
9EsIRGP/2fRczhT18zDjy3SALF79BnOtTYmHNJ9HaSbbQiJNTYvEufBxvjo64W3M9T5dHeIGnuTl
yoIHwZxrVvU8mGzNhBKLG9Llxy3pmL2vyX70A9EGBzOenn6/97x8pFSaUE+srS7JPwWkPV/i1LDH
pldu+4ERkTdGnzy0hF1s0BKd4iL/6/fXOjus/r6Y0g1DuZKHap1PRJztucuNKuw/EKqGN0nif4L4
RUmDbVx6hCQhb1EMzqkVGwXxp/Y7TPiFzxRFcSzRjpNt2BR7PUHuAuU3e0Y0tPs07xrUJHEKt1AY
N1R3ZDF3c7GlkUr2qpgV2TSt8Oq2nS6cHPbLk4MbUqSt88x0MBKb/z7bfWI+QG1hePNprrT8Cque
Rrx8YN8GGWmvqo5N353HwSPWGZA9BDexTKvFkQZJYotMnjoiX308zxXCn2TwlcOJmuZFeiJAvdj3
9dhAwffqKiNG0e/aMX3SqGZ9ZBQSw32AY0LG2jWsxl9T4k77ugisZzORtQdannxTboS0hATnEuhL
ple23QXXKiRBdomE4ceI8MhwHeXWMUAaf/+sX+6Cf6+MELCa0H4raHW2VRCraeB4kP1phIL3Ewcz
TzVyqd9f5azwXi9DycebS3OtQ+2cjyc2gyh3OzvQT/OgTO5/djcYEO1tP5TDxwUdLJmasdjVjSYO
QYwhkTcjJjOC1FeTZuSmzYnLanriFGZL/tlc4L9/HFASLAh0LAjA+tH/skergJlnuTPy41zsJTai
JA8KzL10BL76hFkDmGhiMiCE2LDOlrpIIuTcvdBPagzR6VCariEnxI9mdoage03EJfNd+ZbVVR7r
Un/WTU0Rxj73Xib0crMIlJFBpYxs0+NRhXgYLzynlzDiuhJgaSveQMgawPZ5IqEdkUgcoys9kUwr
trRpJEHFo8maiMETjLU6EGge7Qlf/65aPpPfvyUvy5G/r05pBVUGH76yUS+fQxWUkVYSJ3jK1JRc
9XLqSAoGtcwROV14GK+fxUriA9uxq+pEwJ/t40FXLU2VFdaJzoIcNmYsbSlqC8+qzPA2p0a/sLCr
quCXBvfnvdFPU9KtkTugOWcXxCgyTZz7FqB9YH+ac9s66o1VvXONNifJciq3KDLRZ0plHTVtsT2z
yYPd0qfpfZoSbfT7lX7r9gEYpGPYlJicmC9XOtJTLWZxrFM8oj4HEhebiW4IzUtnY+SQxYXrvfFk
eeMBxCUsI63Dugv98oWZ6D7CtJbWiQ0+uKZK5B3C74naVs8vrfTLI/rvlYbYB5uEf6K2O/vMRNCT
zNXzDvdtKd8toMRbopwfHMYM+Is9yruIEdHPukwYcZ1lBo4+UhRoWWdQm+a9WfIUkq8WuT1q8DVh
YO6fjEsH0pu/kW/MMBgIY6FGebkeDsnJFVYm4zQOpv1oW8V0O7YlyUKYRXYK9neHZFduy2H5s8Hb
/1od10EZ4zL0BA7p5ZU1+qfQLrDpzPA++JHNcdeopTn+/v1a/y3/gXN+XgU0Q6cqNBT/cz7ZTcjF
TpdYYzJdFxmMPABNbaMsvfCo37qK0lf5BsyyA+X28l7kFCVuROLWqSVA0rfL4n1jD5dA4TdeXZvq
XVFfAoUBib28iKERJKnGWZwMJ3KOoa6FBxtr1rWTFPrDn68akStkOBhsTGQqvrzUnKIUshYuhSY5
8KsC8hK3TH/hxH/j3QPA5bnw9kFfntMWNGKRQ4ymfYopdPZLKOU+LxPxMM5jej2X1XRT6nDXVuPq
F56X8XNfOXsvHMdWlOegi8arLjApHTwhlmOfjH5yI18nsTnwk7zDZI3MFMk1h4rlaUaVXMfxkHxo
Oo0xCrpVXzl5rL5RF9e3Vea4z4TWNYW3DEbwheHa2kNoiepdV2UEUmiF3GGihGVPmBwTeEWWLF/z
OUoEIQJ6+mWh5jR8ZyZLyTNTB5QA/ra6cRcz3OE6SDgEGB5DEHClmi+GsMAjtVio62JQghgfF3Ws
EjSnmOWraNst1Zrl03TiWxAH8qtbD41FyrgVER0lGA1yE0Wx6WHYG+JtJjCB+4Zs0dM3GXi6F6tG
/2Jbg/yu2V0lsIdNI2kpORmlqVHWGR7CtH0iHSR+smxyM2D1yuA+wNYblWnJSCNrLvRj09nyG9MU
YWPiqmUaiI7Jep8sIfhxYrRphRurTK5dkY6MCHfjYSEdzehu0ppIwU0Nck5EDV7pTzM5SBbScVPt
omKVgcezRa2MH6Zd/DabLDLKSyu7I+Chw/w8UsLUrb3gtZKiee4wSFqbGk482o31yHGK9rL4suTo
hTq4svBYEOtE/BHa1u/D1IF8Udax+baFc1fD58U78ueKxuvzkcQScgYTC1iLpNQN6Q96fDD1Pnga
WP6MiKJiOIWD5vzl9hkz1yyCUdc+5ciuauTHgfwjfBU5Q1msvCpTDF2Msdq0TtB/YMgSaWY0J92H
CtVzuidzov+IzF0cEnMS5FdYjfyeRtlyY00tRsmqkh21WZmQ1rJ0hKh6Kp6ju9qoiQLtNSZHeJUd
LEd7WCoIaruY78lwIipjss3DnLQpBVQfWPkmn5r541BrJoaAPDSuGHFaThui41aldhJOwyYzg/qT
yftIs2x0TOLJDVzQUmuadfxB1f41lhPomhETyL/R9cV6VlWTEvDDOBEcYLF904U6UX/DTHzA1nYm
9c7sqsAjHi36aOSMu9oQOuPsQsKAeg8su6VjW5byr9/vZC9Rj5/7Pyc94gCoNH1lEV7uZNoyaKTE
rMI6zhay8WYEby4OTUbc8vLjAQlCvy/sePf7y/5sTM/2F7h3gH3oMoUA5exEyGSLqS8QwclRWJtq
gj6fCVXDrjqI5q+a0Ct0IaQbhLB622rs6+2Q2cEhzE37QYm48E1VIUuo6f34JNUVlsr4wsl4vjIQ
i+ziEhqTAV/8yLPjhIBB0yqLtDulYojv0pD4IxyckslCbei5qW08Uo5cQp/fuihuK/ZjHVQRrO/l
49Cpy5Te5wPVrkzITZaI/8kJ8/XIZwa8HIrvv38O5+XlepNghBCW60MQ5+KjoSICkuEbwylYiPRX
dPZTQkJcXxrNAXHQhQPNPO/uudzauK3EJCAoMOPL22PgjDNbgxhO4zKMO3Liuy1OV50pIPFwSDgZ
vFa0zDZzY2xxeRIcIno8zAGW6TGVpN528NjeOtDV54fXfgHv6GllnvhRnLS3biDn7dLP84XT8I2H
goJhrV5+MmznGgY7a1s3EvF4Ss3ZwSdpq3sjMpktpxXGwaz7wI/WMRF//GSstZIBg4VTRhr9cqmA
X0aim4rxhIWnPsxK0w4Dmr8NOtRxmzA38ELh/8absKoKFYcPehipn73uA3M7Wot0n1MYOo+kudUQ
oqHw0sq9Cu35z8ZRq1WJoVyhQKHWLh59wtndYSwdgammU9tovR9FJJA4bnOpw3jjnrgfwCSqd1DA
n2DTL83MYIXamE71dCq6evQGRkRdkYv6yHHQXdOiX/p437wcxi+wKx4Zcewvb4pyTZdknE+nJWly
D9HJ5Atk0cdZq74DPJUXvqb1Dfh1C2UNAckQ11Clgf6d6xnLaWB211LMp5GguR2i5XJHdJbx4Y/f
Q04H6bJRoyvj3l7eVOFoKihyMZ/0TnwRWc+ovuFHOE8/cDwWF3r9M4nmz9cCsa/FdgTF7L4S/IaR
kkS2N8spl3O/NVN8IgNjRkgBae09edHRYaTi2mhqiI/DEDOJifgoYlgKklYzkmQrXUTbghrh92tw
3lkAuLnsVkCJkjIcrfDLNXDjTGuK2ejXxATMMSqxtqScqYNecuT//lKv4If1WpJdEnWWrkNDnn2H
EHSCOYeqP/WU4BvE29r7OgqSmxHji2+1xHM31oQm1B2wrrrGfDXZbbUPSAk8dlTi+/+fn8O+AGQP
KQQh+vLWM6NcZ0NFA3iAxmxSk6MXtcZ4lxN+h5MG7KkdCP9WOdo9k+FO27xfjelG0R4IGRkv6KfM
1+88qyNI6uONX4uHs9WpBqbhyE4DHkZxfc04xXkrJkpZF03C1jGJQrOZcbzXZybdkTc/3E1x4O4J
f6SWnUcdz2Djy6XL9y50rqe01HzXLpnyRSW0u555NVdLZua7zARPQwo4bfuIrOUuK8cLaqH1h778
eK11YwdSWO8H+8TLde3dfBg0ZKEnMyOpsyxd6y4lc5utsNNJ6nMDjyDc5tpO7NPvn6j11suMUWPd
pzhbwANfXlkfLKI+VTmc2DrIcGU6yXtkqpTHE4ZBayCEFBeX2I2invetOaUMMXU/kcJqPvRLVT2X
IpG+RklIdrse78GCGUWWGsJvRohv9X+pO5PmuLFkS/+X3qMM87DoXgCIkSIpDqIkbmCpykzMMxAY
fn1/l1nWT4GIDhhfr/qVvUwpOXjcya9f9+PnaJLQanHYuYYuCPwifWvWMAWXdNPSWRiV3+wMCvqc
w0b5KYYGJmr6O6XSCP+taN7ALT149B5lXyVVbXd1O00rcd3lFtJBZ6lU9ymEadoSWZJGHQDaIZ7e
DHtKtjOyODw8Y2NlfS9nGR5u3sfUwQHm8IQ+n+WpQZQlj835LTRK+l+bk+WCRCoOaD9KKy7jyoBU
cqSWSj1PhPAL7ySboA2MTpbfepCdu3Y+1dvMzgP/9r65NiCDaFjAt3HPhrj8frtLQ0q0vMRT5Q30
i+0aNEO5c+V8tXOl39y2dHmNgpgGj2uZLBRltMUZTzWrof5Rk30/KXs5VSBeU/InFJSPJsm/lcm7
PIcUuhXQYWAySfBduHYyuwokp9obDdUWVAc0WueT2dzLCvk9eDHkPfI65fdMhkrq08MEmweqGqwk
ZfblhM5S0/OGj7Q3h97z1zbU/0CGT/5Tgr3PdyxrWPHkV9aPoAToMSVXEvf2Ijhp6VrvqnDS3uRc
htexia1dbLd0/ktm/+32yNgRbIZz7wbbDNEJySON63xZsVfMMWymJLDe4Lu8a+uqsDdww4dfOohn
HTpEdOsVrn0IsPRUglRIjyClK8wOQq+Zxt6jowagzOGvrr2+0wl6eQMZcCHldiZ7EBlCBGDHcvKT
dG34jW72sdq3utIovqbzfvXgSa3Ijec5HAzosVduV4wRip9xOZhkKYoh2egSYQWXKCKPrt30+tEa
UusZLCR3l0pjfkul8a1DjtOfprAk20uoCkhd2letVT5bQY4kqxpHBs0r9em5GrLShHuRiXdV8lKt
b86R+sMsFW0EFTQpPyK9fh6MEdIx9K2TDPSQlP1MdCgud6hfkpYJuUozv4Q8rPaqmM8Wjq10UB1Z
a9wo6+D0rCyew73cPRkJ4HxyLvC67xGCTF97AvU/qUlLX4cxn3vPtqrg2zSljsP7XT5FEM6dlCO0
54RTUXQKCIXl3HKNBiIatwHuD88dOS2FKyfrdFeIa1FlgLWWVEpKyhXiCAhJIKIiMWfMcSVyOGF6
R6epAraxTH8q/ST9wjsIgr+wrPCnqNUp6YzfVytzgCqkTKPRddQkfwctRC5G5D1R5EPw4ic8qNFr
U0PWDa4rRkg74+YEH9TM7TfStwNYeIBUL7I8hnedFGa7Bt7El1a253fFkoZm18KejlZIpjck3fRh
Nnc2uE/IuECnjBuzPUX6t2KO6+AxcMJT4EKKGD2Cuog/18kjold2vQOwwgH7RL1gESvBJWFU9NTM
b0Xceh10bvsCKsxtB6fzFi52UzDUQ6ckJytH+/ICQPGJKgEZaWJGXvLnrrmOjRJCU8l5q0fAp5Oc
msSIq90Sl25ZdMGSeBUVUXBuC7dc6XMgncpOeiM8Q3nCMdudiu6YZxs11K2GvhYJXzos7BH/0vgp
HnD64sIZStTIYvskvVU2IOaghDLm1GoPCEF22zV/deGuMEW5ixYoR1wFC1MQFVXN2Fgod8Bschc5
yrxRyGj6stVR2oGGwUd7N3xO6LOGRK8r/g6rMPcdA5GWxKyktUY1ERuce0/xceDaBTxHfXVZ+aHS
1xMmqNJbA5+Qj7B7DONNMB1pEICTQQvqLUcfxjY9NI4NpIGeze72uhmu8tsTc21jgQLlFuaVSd1m
EcQgrZHGoRqG3wcJwU04tEhUBvAs3rZyZaG5g3n0AAWiLWLZGEaWuokHqzPfUNOk40fLog0y0fBm
V924v23qyoBMCCZkesJow7hoAUSdcJLKoHfeoLfXD2pYpH4VgUC/bWWBshKOAJCGwBCAn6O6KVra
f4+VcmdAtyqlx0dXo8CV+7i9g5Kl3eKCp40glCGpH6kbZCMUNL5nAwaFSfq68iGu7CKwNIYukOFE
bObCGyV1A69f2ETfg+gEsB/Kz+ALr5wp3+axXoaAF8Q1qQa5RFWkr77Bnm5VR06B/U11JPpFbn8e
4YQWmxoIMz0o9O2rotvqfE7qtEbiDM7v76HVwL1Ex1VYb9W5Mko/koJY21RZ38nHFsGe8NOmKdJx
l9ukEnn5LJvlQ9UexwK/+SYpZg8pC1Rv4NYdr03zn2mr/SVIwje3RyuyIuejhX/AEawBoIm5ChbP
u0TqZXMW/er1OGl/ZQCDRZtDW79FeiaBYAjqE2zkqgM3hmnEyA2UBVCxldj2crfT0AySERwscEbg
k+dTbpa9E8eAvN4ShCt8vUvaoy7RinB7qFeSNudmFhmi2QR4kuSYqZ2KSpVpVa6F67izalX5akmI
uAiGsm95BipWPXUz5DaQvWRpHD1UjUkrYD/Vj4gv2ytPsAWSVRxDDiJXI0VnlftquQh9GyhzH8tw
jKhwofBtUH3LVF/yKKq+ZDCDblL6k/w4zhuvCPuMhO48vktqPdKdDJ+wEg7hyuPz2mSR9hZ+Dsyn
TE38fE0g7gogXxxFv4s27FL6UzaBiHMlWCLg+DlRcimU066zh7/AEzuPlT6YPnEiPn/UIQeyoQ/v
HHv4tGPk/fZRBeLOdXBe5x+rDELVpMJEGeikDS7p0tyv6MtbORUf+f3FseDlKIIVHgaATBZOIMrp
dxzjiqYCKU9eJXQL/lZjtZo2cQ2BneBwT6CoRFMq7LW5cCFv6neanEAoVkVa4sBg1DpfkctqniTQ
IpbfosvnKskox5suGK2VbNO1jwv1ABNDswvZamPhx5UosMwitZPv2pTaD/NMeU6a0vAB7w63wgxA
RoMX+LmNgvhoTAQM0XTKjzoU6i4ERO22rCGwlU26mo2+STxnjk+9OwJUWDno13YVOWd4QKimySaA
0PPlmyxSXZE62m8oZDaILaG52UKG/qDTZP8rHIPTn0i/6z/LMOv8VumI3Y12BAVK66Ngz6B9F7kf
ySVftAZcv4wacbgAqShbke6yLjqw5qSXdIhSaL1MJWon80+ANBpieVIA77kTrezjC0AseBmFQO4j
W2vqrN75TMSSVsNQOAdvlWznhxT+Liq+7eDRWWFu6r7LvaSE/gdd3HnXhka+67MgfAQ7MNDHbNo7
zYLTfFQaNDZOtA220EMf0QxtnutenVzYX+Vvp9rudoYzyKAiZH5zaCcbx+ol9BDz7O22c7104ZTL
NBuEF9B3KrQL31ohXChDqpJ+R0o42A9WZB+VsvzjthExJ+enUoC9iDctkOhELos50yF5HaVBTr9H
o+q4UZgbPrnP3m+QsFwLtS8vRgBAlEbYCjgCgLjn66MmMQoCYZB+r5TIdOteVn0pKRpIoqEulTkf
e4m46ktZNY2PQIt8tILxRFqxV9wIFwYTFSLm9F4qGzs3W0RUhVKs5gQ7gxLZSyjPq531V3YwOX8g
ag7gW2D6i7NF+jYLq2JOvhM6moCegzj7kY9jDZHlcBpSATmpH8FXVN+NnusYbZY0O5yadgQkA5cb
7T56ta3GMvqC3lvwCp9hgCANBHrP+JKRLKgxp2+nKHCe0JdN76URX+TOE4mLTaFWERpIlUxDf1pL
IGx7LUAGJqhzTyk7mHDCto3/IMeZIzIRxmyTjsS7whybvpOj12bxK452WkDtSsUgf2l0G20/BRK1
xjO7sc/InAvuLQ4wctC45+4RKsweeZQQVZcY5di1lrZr00kYxh0AcFQE4+cboDUMKeNqTL4bhRJt
ERBp/IrM1K8hLVHfgwd7c3tzX7MHOh6iKLIvAlp+bk8KVGpiupTQCmSavoZAhG/Dl+TpeuNsVBQx
Vh7jV4J/ypqiCEibBR5oiWAvRwnlKhjF4PNoVZI3k+18R0pmej0Np6jeWBT972nzpxM4zzIJ2I+M
UDm9pFkgrcS9yuVhc0hwC71enpM44cXB5jcaTldLp+8kV+BNhqzzFQlI1GyH6mjSTnQkBjG+0j8g
u6Ud/ruOwG8j0lht5b5pDrNihBt54qg5IzKKsYJoI6nRZJMM8zsvn3yFU+jCDQFy5IoAkcD7TDEE
pdfvryYbcPmYJR3MCDkRZEyKC+3PIf9PVCzY0P6L0esfhq//Q6u2+Ov/+v+NV02kkv7vvGpu8we6
NL8zq4nv/w+zmmr/ixcgCV/Rjy9z5Ngk/1ENt7R/ka0iSStON7ze4kv/IVgz/oUoOCkISCLo3qOQ
wXMOPbIu+p//Q9K0f5ETUEg1AZCXIZ+xPsOvdr7q5MmQJucj0CYO3Ibky+J8lnrFqzisJ1dWw+q0
Jd0vW8ee+hLqAZLMffDbzHz951b7nc7t0hxFTIFxALkuWpgX7ieoktHKqKC6cgqn+3s4xpP+btZT
3f0pmZ1ZRytn8PwCF8MDVUPTGjNMaYZK3/mmltHnopgFm24tycVzBy/Oax2baxnABZzKoCVQlS0E
0RgSfg7G2XMzunw6BZArP/k//Nftzt14m71/e+IuGoLPTJjysi82ULo6mTFx77+/HjDgvdw28NFZ
8l9hyGIMGFhctG3dVpGFga273f44PD9vD673xcOQt7+79+887+62wduThkEOze8Op4N6WQX1/LT1
n378egzdR3fz88GT3ZWZWxStLwe2ePPlCQxicsLMbR/fD9vX7Zb1+cPbH72XFUs4bD7yrTkUX/+t
SkcKT4EXXXm6OzxuH/c+ptzt3f126/vbe4+/3/v80/c9d8+f/Ps75vjA99zf89ej7/O1vX/ka5sj
f+S7t4fDo7/nq/f88IFv9bwDv40txq/k14tv2Zb8/OF1+3g48Ntcfp27EV/eHrbeO9/CR3A98V/4
M3/ZuK639/bY5Xv5jV93j/z6O9/nV73zXw4bd7PhN/7w793D4dVlr/Ezm43Ycp4nvm3Dz/P7xC/z
vvCHe0bCJ3oW5nd77/i2OYpv3RwPTPSD5/NnRr3flQze49NtN3v21fZwz0J8fLYdP/ns/cFv3fOt
x4eX/f5FTBMTJX7av7/PXWH2xeM/r2zCDwqqW0u2uKRbMKTBKWZ3PN1t78Rkbe8//se/H9+3zPsj
83D/fr99v3+sXRbl/v2dTeR+2fGhD8+7w2632+x2X9wHPv3Ru9szVT+/fPkY6hfXe9iz0VhVptz3
nu48l7XfHJ+8uztGdtyvuFflw9PcGs7iFk9PlnUq2ex3LBSL9fgo5vngfvgkd1u7jyzbL7HCDORe
fIVvvN8+b5/FWrC3WB/+9MwPHNwHtsGWPwl/djjsHvj3/oUx+kfv6WM7PzJT4iCxUA/ednv42CT7
4/HIMvp3zCDH7XErBhq5e2aSOWAetz4zdcfvYlZ+3LO//f2jz8/cXtnVhV24fhtREsliJjDJGPl0
7u7eZ6cxFS5D+GdveSv76SMncWv+F5mcOWwm5BSZ/+37Y7jhQHDQWIOPbfXM/2GfSRPnKXRZ/+Pf
e6Td3L/9/X7/9+A+vaw4WZI6Ky5pcTXN1kS/gvCyP1je+5e9JxaFP/iPvnd3OHB49+9scM4uDgCn
sdtsak7bdrtnie/9vXAK/o/tbrt99w+Pj2wPBvP4HLrud4a2ZVXZN5sjB+cHh/jofnjyw+7weHj+
6xC6fz2LX/rr9fE9dl9n91foHnD1XC+Pz/z1r7+YItzT3nt4wR/z76f9y+Zl/zcbDSfgvuJURtcN
3R2n6/uXh4fvD8f95tvhuP/z5cnb7LwnvIO32bz47h9fxI5i379wqtzN8fgF/37cs/w+zo3zx2k4
bP/m3/haLOJq9ve46fs7b795YGd+fOPbC/9ZnOMX/+7pxw/ff/H+vL0vDXHd3NghHw+Y3+4INL5H
TcHh4NPv3R/MzklM6c/dllMnjt+GFeHD3okT9ITv5dPf/gTAB1c+wuKqz0l+JnREP3FncD69v/eH
2GWFxUnEJTwyag4+f+U88w+XG4nTzVcft6/+6+H53v9R8pF37o+7X+KAs70fd+7u9etJfHj8yDO7
yHvZ4AY2lbt5+CNxj2w8LjjV9Z9woe+O+23zIByP7+79DaN0j8JdrbgA/WyYpN3J89qke01gM6CA
loW8E1D/EDIopFdVCf68DgYKeok+1yH5HysgV8h62LSCLQFdZdBWga3lLWBIiGoD2hyg5RkzYluQ
eIjYSStp0ctR8bIl/iPNSHEJYDSj/m3/ZMoMaJmMPt0njr6FyGrcRhn0MLc3yTUrUEd9QNN5vy4p
RJTejpNGFg3ZeqR+l+M6P3TVuNbteZ4dEHMHBoxyPXkdyueAtc7H0tSID3SW07hjqqM2GAEu6d20
MYxeACygo1PqIXq9PbLzJ8iHTWraBtQytAorFyRwTkESIocwBmWuQj3KUm34pzZN7uXeNv1Pm+Ll
RzbMMYCuUg05H55a5cgq9KBOYDatXPBn87aKe1D2cKOsdO5fmUlRYwNDDpQK9rPFrjAqs7ClIkeR
LG5R9IgTc4+SQvdFLzXnEfCztRJpXJlFoHW0EtKbRmrZWsYZQV/JdBMgxQ7lgaam0ZdWiucHROH1
3e1JvLITQWiBYgKSRpJoybGAdpqKpJFau05Hp85coj7loPi54iuujuc3K4togQaoeYrBEwvBtOjk
BQZpIT9VpeldC0/1yuSd+9+PLUiHCdVJsgLUqpdYjtNsVU2rMCT48B+jyArRb5nqt8lW0i9jVijv
KBz8uD2L18b3u8lFGJDPWldCUwhPdWvBlZwP5oPZZAZonD78fzO1pD2sjESTO02pXbOME2+EAAQ0
ThtuplH76/agrm0NgfqB2VJAY5bds61TRc0sRWiugdr7mpZUliW70FYKmVet4AI5XQBKuUjOTzFd
UsjkCd25skXZFvS3uY1Ppfnf2OZkYcgH0ewiDtW5FSfOSSIgV+UqSEObT0WrI6ETaX2+RuZ+dTig
Y/ERZCfJSJ0bmrpyLk3os7illLna50oAnXVyMuOVTX7NI8Eww+WrqMzcsm0HRZG4iWuzdqUGEn3P
hnf4mJl58HdetdGrg0fsVixe3ePwE1Er4Dfids9HlkhIJMUmyFi6PCHYPPU/SXj9Umt1jaTp2hSi
xQLBDQcYGojFWsH2FYWDgbOIAslCmbm1fT1DIer27l6kfISbIF8gcBNM4sdVdT6eSLLjPhNSlLXW
0CpbaAP4vyihzbIKd4hrw0ACk1kQpDQhGwCb3fpUIAMP2mDFOS5K+f98EpCksOTTog5x0eJ2QW3S
jpSxJJ0eR+lRztTTtq4r7bU8NfehKaEL1NKv26RoUGpsWW+cEJhkamgYdQ6gE+uVGOhyb4Flga4b
JhJRylrSJBQlCNXW6mo3DR3zubQn9JTTNtnJfZb86uJm3t5eikuHjT0BBaNBC2K6ZTPidKrQbKzx
nrykTn4fZqo31IG0y5ExnpyfZTLU/m2Ll1vs3OLCX0+qNqJZyv06IsrrNSWyyLO22jJ11YroASOO
/GBsO99hCFXreiiNtZtLfelSxECw0hk/B/IWu4ex0HII2xx9Rfzz3MowYV46YYWiMM0iQ+jkAHU7
tO/8QQ5VxHeaKH4fqgCyJkrEaxwe1xbvw6nKMOoAnxRu47eA2ezDsa5RnXKzvGjuEhhID1XUz/eU
xpu7njKZJ6Nuvrm9fmtGF162aOZxhjmidgmyzQG+P1u6UwMZ7lM7b+/V0+R0PmSaiIfftnvtZIhY
E7YWfjOCKeeDHSs7rzO0gVx0wIwftOpA06k6J6FXTGXJjQqp+37b4qXXdUQ5grtEiITQVnhusdfC
oTDasHZPQYu2B7LXvpYnJ+gFxrWg88p2FeSn+B8wqdz5i0lN9XlOB1Ov3Inq2Qa5w347IiX16VAa
2B6FMAojNh0dyyksprYsdXWCycuC5lNL9dxNE+tJrlMD+Uh5xbXYTM9/pQM+DgcgNdFyxsmgV1J8
/bfdCZw1zqJoRpnyJLfHyJbyXVnk8rHMYciqLPP0Ogr4p5uTxfkc/d2HbSxSQmIPilfy4mBaAMPm
tBOtJFLnvKhRmf9ZqUYNAbw5J2B+AmPlVFzZK7QV8nDFFotI6epssEQa8GZBgo+EVdDDiO1kLrVa
iufyaa0t58oBFOQdHwE2QNAlEbZdtVOrhxXhR1Se7sy+7g809RvHGEe17wKri9ysbvuV43dlNUk5
kAfg2gZws7TaRLU6dx1Wtd5UQzeLY9sf4rI9GqXWP4x6ieI55HReLcD6t8/hxeH4qOPRtA5ZCe1b
Sy9rBENR1SCe3BAaGVeVC21LEHhaqRJftUJe5WO7glFVz1dwCAGqjSY+m4ix6zwTZoncD9Rmnj67
VRgOiA9ofsGgg9ZbxFj53CrNCGmIGxdm4ClKnz47rdL6ahKlT5+fOfyKYJ+0yOEsS2uI2OuxUXWV
mzrFWIGKkeb3k6RmaxRyF7tfDImom61BRoDTfj538ZxU9iD3wD2UVJBJTfqdnPX5AT3ydsWrXDNF
U7Lgf6UzGeTFualuCAqYSinkG2jQuaQ7JL+ap5/AmaaVoPvahiAo+uDJoeF1CV2sczuKR7Wq3EYH
BthIRKDRANDi9hJdnCvA+Fwwgkcc6Li1FKCywzydhiAiiSLbX+x5pF5tthFUgKcT7NQI0s/2Pm/0
w22rV2YRgmmR18MmoOmFb56UsFKTFnW9wTgRvQCd2JSjnTyhPTz/vG3qyjRqZCuh/OJaA7S+iLCL
cqqDeULg2TFPbzbE8aCPgurzu+LMiPgQv901lprXkRRC2aPDmrDt0q71UlpOPcDLK3WHa+tFmpIB
kVRgNIunmAJHY14qEjFlbIx0n54at9XT/knt89nNtaE8OKGhz245rCOAxFSd3ajsFdhzVfDfHwR9
iyhhrrMkG2ps66HDKGsl8seiSGE0afp/E/h1fjGeSEfEhrPjylMe6Vwq3PhE9NIaRbWNtCF9/vzq
sq5wJ4LAVwhgzic+oi9eQXASrW0regerKG3qyDytxC3XtpAF9JKWEdF5sMwgmEg5xy2AfnrHGjX2
pgGSSr+VnWqN21V82uUEC0QXdw0EaeYy7RIAZ5KB5FYoIhejh7InkuCDtIX6cF900rTy+Lw2LJvK
uWMDXRTwrPO568fWHPNTCSapA/Gbnqb6UOFk/c+vEJxUAKNRC+KxsjjqVkbX6xTiMBMYNL+UfZSD
DNTizy8R08ZjC4fJQi1nLi1KKXVi3NgElvQhGxzdU2Ij+mzCCliQTNpA5lIjoFQXu82GVKiTxAFI
Yy2/z6dR9auAHtDbM3aZnhBmgBQbPMGB9l1QpJhzadDIWKLDHMRfyjah1zwcjhrQca8th6+nvvhS
SQgO1ZEV3JEGP6LkUO1vf4qLME/wCyNAQoBHiuSyjbeW6XYPs8qdzZOqbNKgyrVDEua5/GD0w6B5
4+CgSNAgNLj2rL1yDHgmANGiyRaxD21xx0plZMAVhNTrlCda6kUy3WI0N37R9FD36H7gn7fHeuUk
cBeh00kvhYCMLfZor1r0l8p4ER2qNHdotWZrkdhdOQmXlx6IcTo22J40CxB9nZ834KchzXgsK3K4
oZfZVnmYitk66AFEdLcHdDmDmELGjkONRWKVhSkbyFxjMINlasSSP5VZbbsyKKdvTqsZf0ZDPqz1
0YtFOfddgtsEDDNciCJIXiwaOF4U32qtdKsihyoB7ey3uh/mX3VvZb6iFOov0iXjHf0OJQGF2r7f
HvHldqX/iThBkKyIXrvFvZgXtGGdBnItctaEfmZaf2aN9W4UJERqp0CWV18LOi83jbAougBIvpAa
XcxxO6AKqyp16ULvxWu27vs9R2WNOkZsisW0CqwtNxz7k7tnYUVNOtBxZVdCrSY1s2cXcfyjnmFv
9Zsq0L/W6QlukNSOusK1sqxduyOu7FnozIl2CRHRufroJPktsGnmykphMkd1OaM90whTxKCdQIle
y7bR1vq6rjg+SuqE74IVlmldnhBNlVJ96OAZnsz2K5mv9FUJEDY/6Q39xXobGS+plvNYH4Oh7bZq
ECBMI7Vt/S0i0KhWnn1XZp6ahEIKjehbJNrPz5CatV0z1wPOvobFiaR392ugzdIv5NFxswml99Z+
U6Au/PRVxiRQXSelBo6T3t1zu3KOSH2NHCdcFHpWel0YaPMOsXp6r28fmWtry7uMli1auvH0ixdn
XhRJACC1dMO2D77B16ehGqg4wV0X6721+7wx+F7JG5D9IUEiPsxvG6mjkS9CEhsKad2Uj5VS9g9D
YUn+ySyH19umxMIsjgx9kZiBhwuFRH3hZ8fE6ubEQFxbSvTpJemU6ZvdWaddSvv+npdx9edte1fm
kQw+YGTqZKL4vRhapktx3k8lfr20bF+KeFU3TUihnZ/5/JLR8ki1VgyNbbnwcrGZV2HbJSXaKnoT
Igne07VszIV2UKjlFv7tgV3xqbTeMzABXgcXrZ2vGRyVZhb2UuFC25gQ5UfQZUr1OBDx2636Zzc1
SJ/U3DUrb5xrdslDYhLCNhGgntvtYYTPoKzC7kCB2h37WH9QJzmnuzWOvg2lXn6xT5G0EtxdWUZw
C4QA9FFT51+mW0/WSc/hYWDboNzuBwWnvEohxLcs+CJvT+yVHUrrE3gChWQylZbFxM7a0FungR0a
tPPsZf2s0oBwsvdwMyb+UIRrnffXhoZ8piizwI1EZ8/5hELcH9ajDe9p2ermQZVm1c/h73me7Thb
2aHCOy0OHxEb9PrMoaCMWBw+3azVLpyCwpXDOHvQmwQua8i2t7cn8KoV7l1DpZ2CUGpxDmQainLT
wJvUCeKWdSDbd5EUDSspuavThq4iCUdLdNUvHGSLkltjThVWMmO0PBDq2bTXE6pu/gT1Tb3iIq/t
CqFkxDuGoIJTd75KcKmaTR/jj1FAfqGf+Ckv68E1iadcq07WaCiuWSMGFcgqEtU0451bq4o2MbWK
w91MdXgs4kbbtmloHeRxRM50mPuV0V1ZMjzyh2gSykIXpd3UUqthpFfAHU4VFKew6aonGO+VYC2K
uLJqDj0D5M1IFcOzIT7IbzfNWOlK1MWcY1JYVu7ngnfISksbHVC0XF9ub8Qrs8gkUsIEKuGgRLkw
FkDMXnShDcULTJqFT1m1/nfR6AYMfhKvYWoPevR578iN7RDrwi5B1mmxTebSzkcaGukihijQS6XQ
11WqXW1vSBuEPmDzHelquj3Ma3NKQMLbhSCdROFimGYFhqsxGWbVd/HpgAPtsk2BaEblxTBprgk4
XzVHyCsS72S5luRVUZdIVS6RO7La7KhSkt5kuRa6aBWulRWuXDW4X97yIjbhuSnW97fNgiCMnSGK
UZDwnLsdzOfS19kMHB8dmHojjc50tODw/X57Nq8aBZwkOvNIpS3TCA08Gkpsa4XbohPtxuA3vsHN
9S0yC0TM6KreDm2kr9i88jwTRDp4TJlXPfHK+UBbeyaPoDWFy0tJccMIMqpqzL5PQZT8u8y1/N3I
5cY3JLk5qLAtrdwKl7G0KE4Z4jUq2rGWuA5ZL61Ry+IClu5ReerVgpbjqAn/kIK6v59tKdi0Qd3e
S1W7wjkjNub5dSSypJwUQQ0m2o3Phz2pTop8ZIHXofz2JEEH4NpT2b/dXtDL4QnEGWqgvLlFxXEx
uVGXS5FMp6+bd3E+uHVcGF9p1k5Dt6EGsjW0wnCtIpRPbkAtfg3RcOmDBKsmWVBgfOTyl7f7ySr6
OKbGCK1AH72HM7Qofle2ZbHVg7F873oj/OP2eC/Pp4YPp32OqgFPh2VXlllTfYNrsXChUdQO/P8f
KXwOOzWy7e1tS9dmFniYYHHmOUS4dL5+J6mUY0Un4JWrKsp8S8LZUDQoo8FzhixWKGIF8+BXo1yl
e3LTyl+37V8ZKcE299U/mMwlTShvB9WZM27JInCswh8nOoAJS9vO2Jjw7kYrfvbylNITzzOCgaLU
chE9tYmUJrDSc52oWf0nF4ifDkkqlHaVTdcV5S7Mp/pnNVjVLpm0NQrNy8MiOvJhLyf4tpQLnt+u
N820b7EO3CuBu9KUXQPJyE8fSWEFcl+Z4o/oIjxfUvYoClzOQIQ4SM4xmfSHkz1Kh9vrdnUo6Kxy
6sG3klA4N9LynJeAkjGRw1x9BaseoCQgC86423aunD2S27CwqDAJwwG0iKKgTTDyoUALN5R1NOdr
OiAdJQ8PgPTGo2130qdDUkA/CI5QNqPBlNbLxbhCdSqRJytcSUq0TXaysweDvBfctaP+9fbQru1F
8J8IvYmEJZmQc1N5Esu8tyYuYWtoD3JS6x7JhNxXpyE7VG0jH2vK/k9Gk1Q/6W9ck8S6vCR5wTOl
vHSJvC9w0EaWnsCEEHwHYyipbk1G8atuZxb8t3AujR5M4SFMh3E4NSsDv2aZPm1KhiiMU6VcrGkp
zRXV5qx0lbmUf7IQsekWKgfR69F6acEmpukz4C5jzdldcTY86YE4sMAko5d5f2iOYYk68QCYlLr1
JD7h4WTPqCZYffpye3EXYyTHwl2FwBUoSLr5qWacL+6ktGosjaEo4JX9jAxRmrwzTtt6KKYws7+1
khYmB6rqKBLftrw4mcKyqNahYkqSGEiI+PpvEVdwiorc0afYl4fW8BU7a3dKeVpjmV/cG/9YYYQM
j5cA7d7nVvRKHjpiy9iPG7Q7RsNqdn1XjzvbQPItKubIM5FAcQ1gcpvb41smMS9Mi3P12wALQgA5
1rQYCs1q3zlZ75/CWdqUciJ5tdnKDxRRi2OqSV+DMRi3NcXepwA60JVdvNhMHx8D6CFQHQDJxO2L
XdyUMSBxq4cVIgz7o1Gb00YO+9MWRYL/zpL+bmqxpOasWZNQzfZ7x4GwSMtsXx3bciUUWLhaMSC8
KTqmPAo+ePXO59UoePXHthn6McQhRbKt9GaKIy8yMi2jt4VLJONSLmoEHG+v6JUdCwcxtUUa3ukP
+ug7+21BtUlHt6N0Qh+cRHjfjRJ1bnbwipVrwxNZE/wNT8mLBv7KyLVAH1RCt26w9F8kfKNi12m5
pe4hqCjmuwoeO3Nls14MjWo+x4CqLFh/bsvFXm1OnQVhEZzXRt2FexkyRs8Ef7sytIutSPoc1hBu
QCIbkQE4X7lo1hGVkSrVm1IdgZlhtv0iUTPP6OfGv71WV0wBDoMdhA0PWn256yvanpoUHmxPkANu
grqY/ZFbyk9Rm1gZ1cWCIaHIY1iTLfjFCPy181H1WQzYv1QVL4zhO/cmLSsfk3p0NsoUUQ9S5/Cz
JxqDdOvgOQUJ64Xqg5OUcoBygOYpchkpX1WjOtVvcdepku62odV2KyW1RQBAZwE7AroMSOlJGRLj
nA8wSc1aGfuBZWvl8i4KimonBbNgVrbCZ67fyg0GuP2SfNS+DJoxrAz32vwSdfNIFrgdGFPPzauS
4xDyRqrH1rR3yPeiYQRLixfIEhJPermmfXZpj0ml5Mzdy4MD7Oa5vRQ+D6lONei7JNnyQtssvWxU
iAIi5+l00oyVHPDl0Tszt3zZVOGYBkmgwySM7tg+zYrTpo6jbmWTXrMiRHthgRTM48tJHE5g+UtT
kbxJHYMXW6F4pvaq/rmSFTsFp4VvxH+J2s4ycMnKKYtgb9O9CV/805FLxK3GolpJfF2ORWR6CeYF
0k/kv84XKJmzPghHJ4HBL8wBE4bdTgKStNIBcdWKSM0QcpKvWHbXtKWGorotJf40zPIOReduG8vt
2upf+il8PLglYNA0aV6QAJMhDyYN+QZfOk0l5NUyDaeDkuzHgBr5Z12iINvlHOHpRUvHIhRqZsYa
1gwoiSOYSQNQ3q1aWO4oKWucYhdR5YfGODUNnidk7S5MlaK9No5TJNm68N9z2uevhgEdap0Yo9/a
pXQMSZOuHKRrU/khYoSUCUmQJfMa5dJaP/UUTpy5br7PgYKemG1IB6KsNUbfy71BuZ9ARPQ7fBBi
n+9Aea5j9DFtyHWHudw5bfZ3o5lrFf/LSQSBIhiS6VYjWbZ0DK2mIIFKn6lf6dYEU/g8+11VjF8G
Ukz3clRl9wUc+2slqWtDwx7DoyrFHbPwtoGJHIAO36OvKad5P+igzaIqtz+9F6klArMB3kbvFdHA
+QSWiK2i+hclvgyVYb8rh6pVt6gKpfm+ztWuO9ze+hevAAqXJMVEOED/uaIvzKGRGEMvRygu2X38
NU/72Z0QffZyvVLvlCgJcjceAm2vR12wkiK7Np+cOd6vdK7TEC1um9+CxnFG0lYaR14Bpjn6Zq+m
X9JOXssXXbVC6hp3CCcbREznVoykJ3UWGLDoqwj4aMgMbpUawdjb03h5M/KOAHtC5ZB2ct6L51ZQ
MtTretYTHzE1fYeM7vxUGDHKkLxXB5c+eed/U/ZdS5LyWLdPpAiMcLdAZpbt8q5viKrqaoQcRkJI
PP2/cq7OmJiJczcR81VnksDW3nu5/3Ge/PsrDdIS4O1/rKvRzZ3////nx7MEHMwYQZhtj8XgMdN8
v+yQupPVI4Q5/0tL/h/et3/6sH+5OmYpJa7YeFsWaDGsjYFLFWREClJV2KMDtfzGFQbpbf/fPyoK
cg5vsLODFmhu/3yNlY5CAato3hpr+7FxoBekzdla9xzlUBl2Iej4P43P/9O1YheO3dt5z4BO+Z8/
dOzg0QhjsKFVPuIdaKbTOuxNsZsthmGqL3zV2JK57dSvM4i9//2K/8NdhVUhVlc4Xc+cpn85v2mx
bcasq2o1+q8G+6TuOd9seoGoGvf93z/qP7wXQI/+QaGFOg6+y/98nRGs/0Cvs6plUG8cmI6iVm/V
/j+q2f/4lH/VL1ukVFtESKk2ztAxuthljdyrP//9Uv7tV8O9ArKIiRdALVaz//KrecxtABT52GaC
zA8SC/A2Mst2YiHO3/77R/1buQSCfaZcVIBozkll//Kr6UUvvZaICuFjlj53YGN1l8MeoJRux26B
wTbO8q1kDd2wgvvNtxW78P/+DQCb/tv1ooydvZSxIsJXwd7xX24dTQTkmWI+BETlQoFO9lQm8t5J
xFOKJlfUgOieD2qXVR3KxSB0BI64US6aGHBdNx+qIYpV/LSrNLDPQYB/QS83WU7klRW6mOxbFwTX
/KIgzpA/WnHSnTPmkQTM60E4Lfgh2vqoSxsWtJuj1jpAvPxkK76kz85PFYG5OWPb+b9n+5x+zAVT
9m9skXn7tid7nv5aVLGoP7Ogdm2QRDnEB07GYebIwrVcXa0TH66Q/51zAGLchXcPs36A4pheI1Ec
cfh2axNi4RCWC1StxLkvQyJanjJZvmLBktBrCIRM9KcykF29CPxhyusRiqxYI9HXJTCP1aBiyXaq
OlVdsznDvA34VG9PcSA5NJuj5V3XKgDjouHBVghJpenC7xYYJqcXsqo6rOdwLWP2McsA2+oWOAkQ
9Ytp2KD8PgDASBXWBTBpmaOLhRmynRBtyXFzJL5AgTQcwFJFo6q5UnUIUxe1I0Pw7iMWjrH+Iyed
J8PJwjTwbTYY2l0rl3Eiv8CRHbtfdqh2EJzX2AxY8TiDr5qDTfKO+KII8mRQofX+hOg48Firnpbh
4E0022aFqy1/MGdLGgWfXbJWb1kXCvN7WhfJ1gYrHr0+mRGRF0PtNJcLwzzbVfEFSxPrH/PBW4ER
pt9XWDdKHsHkuZbJsu5vOQwW+5chK91MjvAu2Jy8lKtb2UPB1glymYJhzfKwbcUoN0Sr9VvgDU7t
Ag3+EHI/vi0FplxsrPRU2dc9pFvnoY7IdvJQmrSX3xTnd9I3ipCyN+2+LTwpgfJH2fo0IoMx+0l2
ZGMILKPNzKKG9a7g7Hy7l9g0YZ3HxbZ9NW49Ph4vcvXMu6DAU1+nvNxPoc+0/rCJioWoOZ7bDeep
XIvtN6qYS6LarohMv5/XEtTHEzFVMCkygfWS9Y3obbou9VDuSfdjFp1keJS7HLnONQkhjt5LGnYD
FTv1++KaHkk+4WNi1R5fbQkSVl6oXtb+CX7GVj9Dvehlm1Ud2RrsV/aiLiPb6daNQ4huEZiMbEm8
9tOOSC4wRiDnXXN8+LLNxc3Ixnl5RV83JMexZFjUN6DaGRa1UBPFPbmYgwTeWeuZhvChqcKLelRR
yMu0LkS0gxaiOdFLdJ0uiZqqZu8yK7eTZiQrZBOxsiNlvScCGMD1SqAfrZrYIfvvT8YIkKu2YwbM
H0QxB8QHHkEL0uVYm5jsASnz0a63D7AqCe9r6No7fZMkPQEzFZY/oCLXAW604jObFz8NTQFT5+gx
R5dtSsh1Qleds51Bi1lrFNhs/VY8cMYQldhXC5KSwbYw5qqIMe7YX2KMMrkgdluyaT0tHjph0zhM
JEXeTmneZTc65blaYWM0MM0uLao1By86rqDGQxT4kjUJJWQSzbBu5ZRc7qlC+XrpZAZr50ct0llU
qCFVscUvSzeCroQOvcxSfsYhSXELBaH31yWIQiY5TP1Ot3qrwhofjAkgSbYV2fhyrzgcSC9mOIkM
HCxCOwpeV1myVX9KlQDrOFoe8r8WJaW4jiNhot/FkJjxWRXwBADTDwQlkA2hYR3/JClqcp04dAvN
5gfnrqMcDoPPAdP5+hrZcZEnKfs8uUYTAq5shOSgr8IqeB0Na5gul26Xpy3rYAc9b3Mf15BU9Ld5
l7C7CmqDYyIrcQcsbQLOo4rKZM/lkClxwM5p8UkN+Hlkd/nkNkiGp3Sm5D1JTZi+cU1D+m5zbsDY
hQCpOuFrAXiImVhDY72W6QkU60hem6A7RKJsaNobwatkfk/XpCRRTZSapxuSiUo+JmKQ802ME7i7
n+ngww3q3fS+U2wVX3tdzd13sQ+leuBIGCse7Izgh3fwf+bxaEYyFC2LJxdO6F2DrZ3XIIoeZqK6
nxEiz+UeVNVBHX0/+OoLjywCzusuBsXlYckTrf9UHeU5tIYLfofDuLsl/RmoQ69Yk3FBPjhg+C3y
D4L6TL8pyQV/0mGf9ysGrq0RIKR2Urx2fWkjfUE3k5viGGVL7+MLj2Gv88hBK/ny15UIrfxxgiII
uGY2pnCZN5bQ5CtZvF9TyOm1z/cWqgxnZANrlb5HzlbFhgz6jJGdmagLS2dvmjzoWf8Uq4oiCbfn
2UCoy/rEVp8z5dH0CsNlNeBQGvGgsxpssD1PGmSwpRnYKPGqrEYhLf1yKksnIUhHwMV8OxBkINUg
x6y0LkePeg66g1k/FLigENwh6wExaTwWiBAD+wK8ynhEmlvmxwFUokgMtHz1cOdWr91G1J9eT7zE
ylI6gZ33FL/GBPu6JsWzmDbF3C/q26x7+QhS16rhbx4x/4A0N3/R4/3qbgRLmW5Qfeb3MgbYW5vU
iQ8DIs+jDCP/kw+ZVRfT6NOHadvyB2hRe/uPY+GjL6H1hQrR5Fd6m9n6hE6hxOKdZZU6zTvsNU5w
xengUF901DfpWC3ZxW4ikElA8VWvY1zgZiHN7HJZAuL1sLFkUc0m2B8gsoPCmwDR85IfeZ51Nwhy
CArppHL/HAjO78vJJjM9TMxsF5xbqw7LHItjXoaYHmmk+xMmH5hSTEFMEYhs3czaSekxahyI4u0C
4GI9bTjePlLwLyUc6nHGNJlwuClDkPAkcmCy2iYs2youzeCKUFNXgpmGnqRCtMbgN9cOgRh/1cPA
JNSc6+JCqMV6eMtsJeICYSTe1fH5o5ANniCqDXE1HW2WeMxJm/rEI8ho7dkjyl3yZpCb7uokVOaF
8qJ/yZBA8ZdBtP4QL3DXwC9CSHRkwwgCTlQsEd6HkVdbXSHcpEL4iJzym6lTXjyM464RM0YNny79
CF3OcU1t4l8ERO5zS+cCnvg8MxuGshGPZm4qRZGnUkZjw/E3d+f7gHV4EKNrbNclSYMeZSxauqMX
ARcxKBwivFCuzvWafFZbpq77FLYYLdjMA64h8jY9IY5vhqB9H/jvEbdmaBDNTY7pYGBfpWGfcMTu
ctLg3imRNJio1JFTif+JHTB68F6UmtUpj/vXRXBkmtO+25K6QKcC2gUvq7GpYjndCZmX7FgkHC43
lVlze0xHE0GOVO2iqsfdjFg1ObB5Ea0aM4pXX0XZYV/V9LgVRmVPSvQ8braccAsn/2IytWBIhLvN
in6C+rpPqx4xN1sRtyPu5/Rr3qPkYuy5wiIwlb7DHxGK7rJY471OoQZytS0sipnZByqPWjlyl4DA
NX7FowgIYUbNrOfcr33L+hn/bCqKShwcul95mRdD1oMdrovrSvKCnkqJGo7WvdLiR+yp335yWOi8
KznhPOEI40MCpKmq5Wj3PsK1xEY36JaorPUGAOuq80v2mmTBlFe6A/e/YanrH/ei11E9gW1/7V2H
5tJtG5o8h2jSpM1H2ntkR9AKDozMD/dhTpLfhlbsZpCjorWN0h7hkmXFh0Z3DoVx22P6siRR+E1G
0VU1cXSIH5PVwi0hA7VBvYsF0U1DK4xd9S+8lmGH76LHyZd3iBq6Z+hrn3dknkxtNCbD9Rhna9WM
MAHfa4OsxL7tkXKdXuBWZe64r2wzeFR19eggMeGHzg+2q5FL4tjFsJE5PwrQc0TtIF0qkEfaYUG8
kw5xD2z08TvdyJkEBQUnP2IDag5V6sA17TzrToifiuB1k/W9OhH009Mb4+lWT2Uhhsb0K2oXMOFC
qHqDLFJdLNC43mMTl8gWIJKLL+fCxlCFEcwseL/ygbgTWEqeX2haLtM1ehVMbQK3hV9gyYB/B0E9
mWmNp7uvIVphbwDW1U8S7/0fNo3bH3jBsM+tF/JGZ2AAgk1BpnsExIhn3RHp2wgP1Pua6sicIpHq
50WQCDVTxXt6LHwu0RREXUXaDA1FespjH4vLVCrz3A1ovvcG876yzW51+rhAVxcOUB1NLcKzc5wF
BKdWAy4tjKw6ScsBzaDGgOpkmt+ngcMXY4eAqTqClx8tR1IshX/huirFpaUC7bB1UXHYpcM5VJtB
p/YwVaof6pwQ9sF76NpriP4i9czXsJnWqblLTyjF420BxBqy3nTPx7pYq7ymO4d1ACgV1d9oSfzf
yJLqr6EZJlvHuzk0a7RmgGZLJFs2INVJpFrHKjl0GcZz8F3O3pE+VvPntm1Qt/QsVaI21Z5+Q/WH
GchWsUCLTJaXsivGL4XElfQqhSz9BMy0HBpg3MsMGxDshI9Qq4ip4VkH/gVjc/zqxs7hdRn3/neu
p+1XvtPus7KBPKxpsj5UBOF2pwkdD0iaNoOSuFBAvA4DR0TVRpUZDlXsy65m6xBut1n66Igka/9V
wJ1U1Mifs988nUcFfxmd5m3nk+IkIyhksLjp908TUSdxcpbaXzhh0q9to2sBHU8YPycUj/1QrCW/
TXgS/YWWf/vliJvwKM0m/3S95M8sg3EGZIzSXK05YqTw2q6o7wFsCXchQbwNLbKA1F8/R+RLG88T
1LcQnobRwhEGaXyS3fFhpsBOldM/sTRLaLZQCXEIhEpsCrxcr4lCZCQGhDD/7XPa/Q7p1D+sOMLv
c8nsB7NZieh6/GrfxWwXpP/NMXp9jXteg+vjEbUqCPpAKdlZqksNlogRDdIDRWXrr2rBGF5zLyym
qsDOY0KZDfdxorw+TtGQYT8fw97o6JAYttYcCaDnNN88/sitQAYtZPgEpgIZXvcEUssCiyrM8K2H
lH2paeELTKUA3kvgTyRUhy31kG0I78erHcAvPW4JBvtDMlsQRiy19lRw/Nbwv1Q2b8Y1QR7Xago8
ZJ2j9K6bS/aKPah83pIVeyAMfqup06mao7qDCUNeq7z0j0L22Y8bK3m7mcH0V5g7UnqoSjQxx8Wr
0jZiPcM5URf3l/FcSHv0vqqecaaPQ+uyQV/zPHL2chll/nt0Kbn1nOzZMS4Ze+vRsK5XRb9UjwhP
Dx56RwFdgUl91jWBzfOhjH0hLuaYat70dKJ/yjn1oOHoTl7Tfdlf6bZOtlkyk+umSwLZ6oA7c1JA
W7ejc2x/B6wa/A2qRaaOVSKSg6KlRQIUGAZoZ6cew12Hi8evE6rwjrVf+pwhg/FJLBD31oPFdqnu
CXqANhEh+isHrq4h8TuXcGyv8uPihqlooJyx94UNyBjDLYzxA+zILYbpbnQHB7bUA3Dac127kuTz
oUfbniE9jkaXmdtwmRWED3ChVFtR1Hif6Tcwze4lmqh5o6DQ/wZGEa57uXJQA5ms3srNjX+wCZT3
yzqpL57t6eWIy0Q+UJRi/PXAjGCTAZ4/WGhb1V2m2sgSn7sGPFGks9uhi1KX1DHtELqLHn7DHiTJ
zCNifhyG/QTUCFTPYr53mFK3Gp6+PAZLh2S/XTDZbZHz5VMOgr4hTI0y2HRI+yXMgBA1L7H/bIwa
c9jCZVwm9bKa8rPrNzTJK6v6mz2b/VIH/Ii33SqiAXIqv97AUhRNShSvcRu6Qo6Qcs2I3w2YOz5I
xoaPcsgpvncyQQYC9sZ4ohPvRB3c4jECQUqK4X8fxvmEdMzttivjXaJVy7ytZ4Y8ocawsVwP6JqC
bqjZ+Tuo+d19suabqxXmo70B6RJdGxDX8ULncCms3ZQXY9OnEOlflUtYPmHBRp8RQkhRu8muH0Zt
y7esT+NwWYlePE+Wj98WtOpbKCPGcBzyofL1COeLd8zsCHRKcAJD8I/ovEfpNI6AjsHjEiU2Lx6Q
d1m8remEUQ7MYfrKnMPRsY1IimvzBTk7Vzbi6bWEFyuOMJ2Oa5vqmLwP5QjLOMwMHQbSksJHyqBr
uVG7tqaeqJxdjVc8/yJkk/2BzZu8SDkm4kb2QtzpFPME9kBA0U9y7vjNssMc4dSRKr4sjSh+ekX1
FTjz6GKkQ4sR29I/Y7NcIHZbdwim9iUpWVtmE6jsEgsx+FpCK387AHz63qSt8qO1Y3LMcoeOXlu+
D02yLOYjmrfqPge9Dqx3DRuSWmRKLk0FR8hrAJtjVgM8HZ7g4mOnZrI6kcfBOPReJTyr0tqmvXpa
K1JsjdqQ4dxYGvsbWvahwlFoh8eSh7mo1WSH4piWa3zEPZ52dG6QN6vEkA9QqCBxh9A9MW0mM4N8
yTBtFwiBNc/nlGp2hWQeHI4MbTWrUYvIRcUi705RPxVFu2QllOlZjyJDsSy76mK53xkr5+qweyau
gw4Lkg6XLKR1RYK5G7Ycp5oueoCacl30xVAAKDrsImPvWTftn3Plo7nFPRQ3q7dJ3FabwcMtRafe
LBHTV6Uk7ZscHco3QIZwy4vNshYzs/5lfSDyPoL9gu0fEYWJ+HE/pnYJdbcOy0ecBoW2Y1jp+ot2
SZ+3pS7n8CV2Ehkkglu8BaREHnEdoVXHZGhSkZ7cUBWQNQ9L9Y3I00Uf5sXs28fWrfFTCSDxIriI
4cXZ3fo+qq36Vuso2bGMtX6Fjzp9W0fCl2ZLifqIBpy6dYSJ+2UnvGIYQyokfC45ntIqXzd5IGat
yoNfu2m4WLDrNnWiabzf9LJCz7JjLH5CQiPWi7FP4AaQYoEt22ESpa/heTv6Q1nyETGOWN4/CQ+z
BDip75rUfmH+w1KONjQpYl0gxAtfph3djI/25VyYNtqDv0XzPGOWDTLMjcJGbzhAka9AxwEm9EmQ
84m8LYTCYqUQonl+KDkpy0NSgu7SbNsctmYfMgQTu2K1EUIn/T7iUJmWqRmBcP9NQhHBdBj3YUgu
EEU4/Z67Fd6nXbHOCAkNO8aaUKSIdxtJPk5XhiZEwig0RfARRAAoR8syMdXofc/uV76JGxeRDboN
u2EU6vc8x3zlEVhbI41z2o5Jgh4D9Js+xWg5qQWLcQj6HvmyJhH+czf+ilOOvi3wPVLHHVtfiojj
IX9QEhyC2od1wsZNqOIXHPHSorZTvv4Bp8ivNZYh0dSCzqqnVi2EYWE1Vf29CzDDqbEoEdHJgTe7
tZmH12qTqXNG5YxNxK3sOvNYUUzvjQ3Izz2Xb/k5eLqiTAOfx58P6KZr0sXuOdkpwlSVt/4Eij6/
N7qPkzaDL8SDreDmCNttCwN4nW8J4KqYregEIpPE5LhWWBm9Ksb7vd157+JmHPWw3woqMKplOAZV
XUI85A/TTmCqSeS+yethKeOLZZqsqydwOJ4ZnioLLpEsGXYVyF9GMR7wQg3QS/S1H43AIJpn/Wnt
03Jv4SI8AcrsuO3rEt7gXZOvnf+kWtroxDClXmKnmt6NxZb/ZWlFV9St3obG4AEq6kzKPTqKvRd7
u3SJe94yokgdx0Mw8MOgsgAIMxSqmdQE2jeyd70vQcFIdxBr70CFFb822KplDcDgbUa3v5W3AImW
lw7k4ggEAKxC6mHZdmz9YgsgYNgQ5dqEzoBuGQ84m2RM5Rdhw46lJK3EcwdWwnRQBalCQzAf3Fee
o3NCouPC6igyO/bMQYrLLk1AlbAesEydQVKl2wKd69KswPgU7uQ+YgDwNFuajE/0qVpizNUxlI+P
gHxirDDmeEUjtK6itqIEJhUKO92vA1reFtFi4lIJhh7D9cTNrduY+0q6EEn0e9t0w4WS8WViO/K8
7DR9AO13V3Vmuwob1kgvy0EB7bvdxwwLMNZn9uUfIENduWr6SdbF3xHd2VfSjbM8VMvMf7JU4Did
nN+/tkCWuzRo9oMQ8NxgOEi7uynoHCWoG5NXJyncdR22TxdFMibf3YqSh0vFMwZcdF/b1evld6EJ
FvP77uCytZZMQoYM+xa4qfHsgHOO3gFBM48YVfepSfssvIOyQH5rIBM4yCrmTS3XmPBb2JcCT+rt
7J6mULJwKtIdKQhTUiw/SwSfFnTr+Q+Bh2TUYBgtfyXJxrHpXbx5IV6hs2Z2jW4lP1caz1j3oHF8
2mazsbsGOALFLdi+Bam7wcT5LTIuaQ5oRskHHwf0u/hIfZd4ksPt0OG8KwuHYrVAmPg4l5rP16Yr
Eg+ASbms7QuJNSX8rsvkYp0p7LEyuKpkrY11+Itf6Fys0GqKZsI69TXeEDNcixXTVp1RrD36LQ/Z
BQ7BGHtt1QEIT3Y1Poizu8Cx0km4QdlLNcYPtPd1XpLxb0cUpY32bMYo7NLxkfsKIbLAywdzrKiG
0Uvih/hhQQsSNTmYWvcG7f+CclAygE8Qb6xQw/sIzvOs99lx6NTkaoFaB0mSG4pwSaHN+ykzzmmt
4pWqBg9JeHcrJ899zJcBUPCyfGrRYVvrYOEv6tW76T6HM+r3gpPnDpvm+B7GwWNyP4OZ0mFlpwSS
OM4Isec6Xt46bP6iE0/Deq+i2KjrLrf7Xs94vfIjZIHA/zg521d7YOQHZQx6+bQcqgHsHoQpNGDz
si8tsJuFVHPBQEsQKQ+YaBLsPoECdj0s1i2HvjOA+D0VKX7fkKCpWGSUPwjgp3D733v0CmOSjF+R
ADB90AaluAnc44ktx6j4a9MoPCIo1Znrqcxx5IRoM3FTuMx/Yg9e0MaAiXzK4YPLLgcKDvn5mPMT
oKYxRfs39tjbwXom6Rqsdfd37l38EYQs49olglxD6D7+5MWGxTMsu+H1ygEBv62ycAghjxQw/Kwv
5ktlCP5ltbgZLS0tJJJeRZn9Be6RAe0Ai+AMFivorDQ1GLPg8B59Y3eCtbhGUXONAHyY3IRFRS+S
UAD/pN+zodkGoPzYI3cA4wuG/W8L/7jxUWxp+PIgIn/gghDYgmFD6kMReJU3dHbGnjaY8F9h4RNt
9YhH6AndkgaVLO1I1IzlTtJTiG36EWV6eAVFlv1esZv9gMNnzE7AqdXrzIfsZ9lH5ms0PRF2/sDm
vqZxpre+KudtOWSuir/BHp/2Ouk4hP9I26DiMhJye9MIksquEqa7pbVgg+BBhnPzX7yPfsb2cAZO
PDgZ0OKBeTMfckHYdDDLQK8NHCYAN3lNf7pUYRMQj2XXsmXLt2Mx7OAWDmsWEUwMIzH9bY8kXFwz
kAHSeDyv4TiuayobhXt3peMxApYMEeaPmDb7gBxeNLWkM13WBKyr00OmM8+bKZJpdL13ckG08z5n
HyTxQIR0Xyb2yDHAPhaCxFNTZYSEy2FhyTNCYeAGEMUMvUExwrdltDG2M/25D6j7rpvupE4n5OO6
TT+R5ZxH6kcOV+I9noqHyOSuP27Eqt/FhO6oGTSW1bUkfYbzLJHTs5199gfseexntFjHol4s1DD0
ncK9ML5NQ0j2G7HQgdSp6LBtcn1W3IHQPYm2xDm8t8yWM4oSyVbI6hwcIY49slzkqZNzwa8TlA9s
ntls4wOtluGZiz5g3ZNtZDiM4CVBvsUSrJUnm+9NElbwiWOBpOE0wuRQK3hY9PjzZW9zney2xhEJ
jGPFSfNj4N9LWyA+8VW+IQga2rcqv8pFSTwW+pt/YvgpX6d9h7DZ82oYGyJQ+xokkDO4Hetxno5Y
CfX3hp09OeSWx68kYusbVC14/fTagYAS1ORNy5BnT5ueTKBi0K5MLg3H+/cJngAKJC00gK4kRbEV
aLPwcupkmWqkG0/QjnPI2+GVaDDEDvlsEROk4vQkLfybcBoU3YF6DBE1FaE6amcJv8lg4JrXpY/8
UPcObkSN1FioXpQhz36mbGZvGiWF4Uco1ssxRkvUluBA0cddyPUm0GgcbtCd5TfbFBX6lDnthibL
FEg16BywrYljFy8t4mIIFjB7j4eHZdn44cKKC5nToX9QGLrePGYC6GDICFODvZy6F1H2U4CKci9A
A8LRwQ+AepfraUKbclTYqYtGTmFZIZlNl1/xuo3fRJJsuPaQY19Acb1+5w6irihh6/wLq3tgXhZi
yICiNOd/kfs8/AnAVn8ktq+vdMpBnegmuPg0qejRvdkZrXk7uIneWdA9wBADBgvvJBc8IAdHBVQR
8CSH0ea2fBZ8RBFcGbblOElssTRcDAa3Yivw6Nty0rTWzNDXCtSjTyZj/xrNRbnWKtH+U8OfOm45
c+QB/cT+avmML1+U6oXSdXkVfoyqGrU65hAKgXcC5hhd0LSEfhqgJ8/1jtltN7YeYPqCVQPs5LHm
moqlrOPV088stvQFUqT1gRIMqLUpnflOol6jH8EQNLUdYM1LhQtES9et6fWAljRvJMxXR3BWYJkN
g88ULrhuAskCr76aTjgL2VdBt8zC2TrsKbyd5iFvKZgwQ9vhB4wbcIILvKsdnoNmSNIBJGb4hAE/
n0DYqs81GfoY3GBaL0iYutEl1p1A5MT0Cnsb+Ud4t4zQHezyTkt0nofg+gmwFuBd1VbcUX/0HLD2
7HM1N6EQFFfWQSl52DscMMDGS/97EpH4xEAA7fagyP6cxCFa65LM2zPtA39MgkNCSBJvQOFwfIxT
A74GkGlZ2vHO2W7+pWiSviwak/4D1k4pbWYwr34H8Fw/+jGoJ5MLtNjgg3NwwoYufWVZGKG6D0P6
iwDmZhej7udP5sYzAxEziKg3WLfZ0xppQWq3VjgvSFg54CSAic95DlILZ+D81tus7Y+D2uN3jhG0
R7+R4v1M0ST02EDGe6hZ6Sm4V5VY8yZhJnsYij3D/KTgQl2vaxI/+HTzDwrZZBPWlZR/gkWHwSNY
98cjhkbVzJyfXGPoMF7sk9DvI0BgPMSV9ENDsAyIauAFrKqxaML6ac8Fu2X/x9l59saNbN36FxGX
OVy8eD+Q7KC2smVZ8hdCsjXMOfPX34c+BxdqdqMJzRngYAYOW1Ws2rXDWmtDKTCcSpUr3t6eP7Qt
A7UNGBsRUBBPRGFM9mrqARaq/aF58GsPWEU0Q+1tVe2DEQxaK7yQjyd3ikZ5m92OhLuiavx7iDuI
5HpSpl7JUkPdt5phSVwyTUMIMs5b0zUopD1TSCxeRR9hjo0hJtRiuyqUbsFJZroDu4RiFTmaTic6
kozRwbcC2CDcyh7GlvktrlAqfOSgoX3scuzhsvig9F6EQCkGVwlGcd8LtNzx2/7wZhYaE+qJXNgn
XWjfJWWisw/xPWQGjKSNJOdCHzxLXqh5B6RX+7usRBlmy/HHmQHH433MNYDcdF270idaVypqTGmh
8zyMeXUtqPgT22j8JnabRC0nW9BH70625O6xk83mvVMbtdpLqHN8yxLa70RruUcrUtXeqN31uDyj
8ve5ApOe+muY78S+BM0zqELxjaXWwBkMOQicEeDuR6j3QFoEb0CzSUz1fwo1SPSNUHXZ2+wSyMzo
czD4gOjhyvCGFPlCeqSvpdlLMB4Cxc94lQSTkgx1idukgl4AJEb3bicjYaDfRPEN/EEw5Z1reblf
EAap4WHSMqrWhQcen6IFiI9tKYzxbWzlPJhpmfYyx6dSDrFGnwltGzFPyJv0+FFshuh3n0/GrwAM
OCDMQBF/1lNJIqQlqOuoQwDCxpdFyIV+K3qE4nqn/OQURtfA8X8PXp2UjpIVRHhGSExuTKaM8mOW
iPtILsAwDRONTZx0VAabyCRMtzuB7NOOaNEBMLJ6+QogTmBuULSD9q1ngvKWAYDDQyk8vVHWifug
LrkSFPut+1oulPuCqnPmer3Sv5YyLyWHT+3f5YxZQDbAJ/1bV4P3sjMrD5/7kRYZdaheu4H53HPC
AVQGmxYwX4UGVKGSwRsxnQu9ksQDH64CnxEPwlNsDT7gtRl0mGuMqtp1ZRfiZL3stYIe+9IrdX6b
ieGg7KOkELeZMDTqDodaxo7R5E2ggpSgDMhQIGoISXeIM3qe0tw9BEdn2jDwlW4/WFpKjyEN9dqp
BJkCLxNaIDsgmU9Lu1Ni7hMfwavALjWaTrOjM2/iPhQT6qaUxG9gsVExyIZYN5gMVIHJpRRBhYK3
Img2XWEkypYJNJSxo1apXvJI7j+gXwU6ylt0md2oGcvv8GiF5Bpwb/gtwlukjtHPmRR9ZX4IIDKh
bxvEWy/ojQrf4HjTujamPnpTA7X/oK+H1SquY8ulVpWYd5WaUgRmwOFEDoDOLZ3WzNSqn7DhCu1b
oOXhD4AGTUOQ1RUtMJlQACcyQEGKnaoAdbX3KaPV1xCF65sOcHnrmJS4pj0DEoswuKO/OshPoCqm
d4KtDgz8YKhe/dz4MXSQTYXUlnEl0L5/Q827fxl8ZWh39OHN3LXIhMFVtAIqkOTUFLR9YxJeLaTP
kOcydes2aGMrAAEWmATUef69pnUPmEoMxXcBSETmTmGseRsAIRZwKNLR1FVrcEF0t+cLoLYjooRy
ZnalY1ZCrRNVG6DL6O5ZT01emg9Tq/QiDcqJZcK9Lnega/ubqasnSm4TnsGlGdI++gClW3pCUlxS
xzTj5zCnNeW2eV6huQPyj8AyTkfqw7WGy6mkmETfBAwiARNrmgYsihDEtBUEjg09W+Qa42IyvH1J
PTlE/oig1slFmTYhbbdM36L3VfibCMk0c0u1PuZtUmTacSrQcVSaKqZTOFnVyTSqFMH/TsDYd5sA
WugB0RiJqoqYCQIJcc3x7QcRLYMySkfPjkfcO71DijxXqH+TQAMyMcBzTZH0psVyDHE4Qy4TVdUu
HtxU6dQ/wZThA4WQcTS2oKTUZa0I3K/d4qwfq6RMfgBGVIoNmfzw3PlBGlwJBNv0M8JCeTB8GSWt
QSo4kY2eNRKdQkm66Qlo3sqoM78jC2wBOGJMkrdJrAkO6aTIzW1lhvKvIJcNzY2iQbyaND8v7ior
rx76MdNE8BomqPV8DudTT4krRxVbkGBE4QKU60yvf2ZBQm4bIf+Jkwe46blUw9UH3AF9I1hmwHCV
LBEEAG9Ce4+bmjpHiWJwjUUkNNu+/PsOqI3V2bmYNze4RnrDYIe8F9gXyX5UtXFwATnQEgTaU76O
MORqtwTkVh4Y0yL+4w+ZqexEgbqeQ2lA4ikR9Wh0cS6CuZF6hZQTgfHmT+rLdU8QHfvPaOl2D2NQ
dbwwhe6/BWU4/SN5dEu2cWXF7xaPdLXRuVh0H8rILJGaiQywoCNhpsOJp8GtBgL3BuYCwR7pdvyb
unz2lhdG2NsSEvDPdG6py/R1M97keW+9wb0CwUOXWCup/E8RMGVFMP8kUTq9h+RTrEpKwLG1qdGp
ThRGWjO38LTOEUMj+RWi4cqIIGlCSEClOkenM5x5HHVnARDN8ikFcCKKfHyfVt2h7ke5sUVDBluP
JJYQgCyK/GpjFhZQa94WZiqZvjr5Dk3Y8pZ5Z+LoGqIuXmt+xlCBUOqTfEfMGP8sc7wyQRxwo1Yu
cP2AHNPfQEyje9i7DdjCUE6FDShw777BPwUOob1Eahbm7XcZfPiPgn7Nk8YwyjeV1/E6zRPlMUoU
NXsoo75FUscKu3Evm93wvQ7qGrnTqVKQ+ymSxtuNuRI9toVSU23qR4gqozhRYSR2QRx1ks3Y3JAZ
CfomVHNSxKEu9cqVG27Nxm/CAf9o9VV2lamD3EI67lXTop6q4R80peGXAyg8v4twKgQHVbMcrYZI
GqN3MwcssYOk1nk3HXkNIC6myD8OYOU+VNIBPrUk9gxy8qmve2oAhGwE9QKkoRGT974avCeP6P4P
4k9zaXUcehVHQAy4gX6jvMIBAd2RQgl6LcOBh7xqJGtXJn1MZxVWULofwHQ+kp8UzDWO5BrIvAYh
qJemUnLqBOqjHctykoAqoTDieh7UGOJIw7inHk20qcEE+BZVQO7ckIGWJg2DlucJQI3yLI9l+D6Y
oHmdJDGIcmE5VqVTiqZ3n0Uq2KK8jwlyabUG8TZXUv27kMqAd1poe/e1IDWTU5peC+XS1EEwFYaY
P8mhUf0CajYJ28EYq10ANXhyTb/0DhwpNdnEVUpkmghK9iCZjfnIZMX81VRKTdh2AAk+Wikc3ruA
dhNFlki9rSchfqzHnn3qOQ9vBc31gXyzL68qSFfdRkLnvXH4ucQndbKK/SBEHoAYiqd/6jj0X8fC
j36lzaj8SEl6/7TlkIa0Yzlztqykwmj74LIpJmkoddg1OPifSUJ3RopTjxpu2k005A2z2IG1L2WH
HMnPeQ3pwxEyA863WwWVtI1fNcZtE2nCgANPJI0qYBS9VEUcPllebN3TQKT20nveJMylriG3TV2A
5DKEKknAiL97I5QgAZHBW9qMcOU7QrHy3vWAosW2tspIdUdQERaIr2Y8qJOeIn0hzu9OJJZJuFG7
gAJtArZD2UipadzNGaiGq2mnqzqv/crxWobquCg4ydd1N6k//BjfZiOkGTKeiGRla1YFQQ7SzdU/
Paow12GZNrLbVSKd89CEX2AjYTR0jtaUfmJ30yi8oFXHlx9GBNHNcJKelMFAr6UEgSnz/Qjc7D7O
ZSg4cWY9NLE3aTZpe0Ao4UkS10SUhR99qEw/vLBrJaDhc8WZ2QjtmxrVSulMPRUZZ2L+hDfrGI60
3qge3ad8VQEgLQm2PSqGdANxrLo1LR/osSGlxPu+iuy2S8eoH/D/NOrleqTpOw1x722BjKr+PpFq
60HIAlQuLIve/Tel6+lr0BivXa8ZxxqyBRHAlRyplmDXDQOWm6wSyFAbGvAbUtgsgpAY5fmDPEoA
BECP1dBpPI4TbZKu3ZRDMBZuJQ6S6pgT1GhnENv2rVN6od/0bSVFWyuwYm5aYOnEX0BRJ4B0vh+5
EsXB8M/gU6LZtJMgdU6aw8MnXBtjwBdWKYcH1Mes9KbvQvNeC+OkdJVuSiBs5aDt7iD/0N5uYSyw
GaWS/pHiTKq3YzB5gzsOFK+2fkC47ErsYuVOuHYijoh+FRubFIJEfUj2HsPSIMIoGXwhAPnsCE1G
rvBHkg1MWQ9hgDzmzYiiTckQgBvGITQvoGdV2pF5rd+UGh1oR5nGApCxWUToI6qeBAYXf0bKLkeP
jRTpBM3UVMHk9QC03QQm0Z/cK8YfeSJFdyr4dHGGDlJFpi5rkJ7mxT+m15ESUuGlakgdkTgs0mjd
NEYi/iIO7BuHxCUjMO0q804qlFLaeao5/fKFXrxBPqQTv0ErU/70mqTMZZoEoCbaHf4VJeJgolMq
ZnfQDBQJNL/SBjTcGW/gAAfiRhlDJD4EjDyInVwV+WCdKGpPbV3RYC5bnUZvLNbW1Sj4Tb/r+d7f
J971Ya9S47iKqoBOuNJRTUJrrL0GGsHbmYNDuSVm4BFJxDrv7KmmtLEzw7ICfmEFuf+UthZtJwD2
MsipLDYf9DQHFssj5N+VCZhiu2OXf4JV7+7m9A9QjpjADBOEvL6HMen9jgtqyU6nDOQd6mAmAEYY
qPJqBSis2X4RjAZIrYQiRhqhc7uZ5QV/J5Td0IWVi+ApULOGfFi0ylf443pCuS1LfvtSWYGH8GKK
S5ZFQR50elY8STlYADwtSAxVQ/HYDmsmlbvc4vGXNepTR3SvgArpKdpq4HEIJkFMq8mjGsJqcOhH
6e+aWRkPvEy1ss09n443R7faiI1fEfhXhVI4s3cet3JEyWcTDQ0Fbc2cgEgGZno3o1FHNxjK4YZ4
Jqv1vU9ve9wEKBSUSLyVwk3d8Zbu4zxXrkwqJUixIi9PYp8PhXRXQwv8U3nidKeHZtLYPRCLdq/m
kxl+M4swkyjP+41xPTV6UjyTIQjPgkVZlCZQIYLO1yPi3aYvpNckm6ioScT10W/LjzrBJhEDoehJ
UKZ2RQlm/KfB4FKLhouVaTgGhSIZKFufEjzwn3D8Aba0Y8KGBXFpqxQweey8HZkZe5ntPPOpP4nT
MqWIIJ9pJRJsLFlFi++Y6pxIo2aVwH5oB6vyLwbFenYbl+3OiPvhXhCSeYSB5/O5mtZN4lbaXTa/
pHvP5hnbChnfRDpWX05sgcFaNYBWUhviFYlRApC53YtgBBW4ncUdHQrLnjTV/1YNCaDgy8alJc/7
r3VZFOk5wjTXxQXPW5UKoivax3acdBGivA29j5ZOcwXXa5M0vYZGmDnusoxcW+59gNcjyT1oDcv2
cxXfSIPRjUGWOFRQzZWf7uwPxyRBGQkBCVXohSZEOeAJW5WENEt9ip2w1XygFAm1wLjO9dxd2Qv5
zEEwGIPMxUD4VZXmX/+kd5GJ1DlpYmZ27BFybCrJw5GkzEzcxORaIQAvaos+HHWQBCF5JmzZTZyB
uyG2o/Rf6s3L5Z9oqfgxfxw0PzgWqJrK8nIQS9GrWU+fO8MPa+a7GhoKEDkoU4YdDtrw7hFirIhD
nDuMBk0BXUMbdlb+WGwBmKc8runFQwmU73WgJoS9EnjcRhyuQNBZuyKDv50r+srYh1PDqg7aWJ/P
Ib1ta7H3oy5AFikKyICZ2M/ipuPNSA/tGxgJBfx22bilWZaPlpb428ubfHrIji0vlmzm8B9B39Bs
RIEPwheF6LD4kaqV3F1Rk6KxftneUq6Ci65ryNFoIircCNbOP8+nU1aPWi6FKu6GyUjiwQffypNb
5FeXrZweHawwIZBjAyuDfzu2gulQsUrOstJLzUGb4W9mKh1ozPffDTDXK+fm3CaiuD1LgtEURP7p
2BwDVT0rFTipVcM71lAqdqhA/oRgI+0vL+zc9uGuVZE5pkj+Lt1lz5gEldYmpXOEIHon6sfGdAqj
7rKVc3FuB00msIuQ32ElLAWg4I1V1RDyFHmlXF4RJEH8gqscOqBJoUBX1JFXNM/WLC50kiRS+zJt
cXdFIPS/vZEKm9VEcwmzCuJ7VCHXdKDOGlSBgbDCWQt68fL1BijaOGCJDf17AOxBPR0Qt2ih+vfa
LUiLdkVM8NzHY9YReloS4qEIzx4fk7DVe4IXDE6lUQKwbiyATkP5L76chbIugyBALuFNjq3oeaX5
o4kVxfOp43VWcNVnKC04g+8bwqZNiGlWLvX8TB7HEOCrZRw10m7ztZt3+tOlRvHEj7L5VHpyLA0A
p+M62gFBt8otDBfkAyAcQqsJpDayNpcvxFnTisFl0NlQVVuYzq02IfqG/UzpR/o1p6EN1XUn4nfv
zTqbJzILTff8ZaM8TBwdjo2GLOTiqHoA1oeG0VVU/DvxBZpQTBci9sI7zpD0TrwDSLOHguit3P55
MYt9RgSWfjcTFHBtS0mqTg7zwCzxM7XXmq8y1O+IeEXq9oxIa7c+DO2V3T1zYuegkIEwisSDeOKt
e6sB5ZfQWQOg6moIbG5bQfnikHRCUJWXAENMmGc04fLETp45KRq4XxuZCEi6kuHt6pFyupJG2zLx
TIpMirpTFTCsKwf3jOM2WNlsHucNSfr44FZw3w2opqwvLoZD2bSGA3JPA5avtis6TWcOKiMBFcaJ
IGaKluniiS8TUZ56LeXMQAJ0hQqM2aBVMHBDukoPBXjll1iy1kZPnFmgNQvDMzxIk9CgXiwQ5jRy
yB1bG3IDXbEClwTHxdv5InSFy5fizFmxZh1aRmww84YBVsd7GcE+p5zEAj2UgVyrAdDUl9qaDNyp
FWS7kEtChMriHVzOVRM7kxEeJVNZBJQE7uI+BtgXRN1KPHbGyiyZxz+4UISoFnlBC3ElzTSLZ9YA
LFpImQZsJ/iq8LHJQBDiBZSxeRCYszB/vE9ucxCDbiDTYFol6JH0rkJlJ3fzSmiCFb9xZjn4Owkp
exEXycSqY0O0mVQ/0xggMfXoo4apXDkgF1eUek+d06xHibonQiKGqWoLpyjD2OiHjBqnLGrxAR8W
jpuwBhRSDND/N1Cti/H1q0cOaV6ElJkSAeGMtR2vi/Z2axgUQOjgCzXtM6ZuAgVMJk/Y/gtDjIQE
FM/n4uwdG2JIPbNGEqJkRSlIjQKz2BbjMLiXrZzZQSa4EHGJPGXMu1wsp83hseZRyVvWGbUDPwep
IWOowVjG9G3A/r9ctnfmWGBPnwdL8pgw5+B4Vbkue108j+MRgKDZYDikbY333XzZCpI8VMM0BT8k
mot4hJJ7LDQFwQFdNvMBEQp0IiAH7C5bmX/W46eR+4Mf52VEcpvI53gtnh6gNjVraSpMswOojSgL
pJn+O4FreQ3htHPUKpz5NFHnr8wSOfXsjIcgIJ87LLxgy2nocQ2RQxxgxLR93e3jSJuLW2CmfiUC
/cJrQSZ9vydkKJKV83Lm+5noUiOri7+VtaU2NnMno0BGYNDugka4jTQ1teui6Fei1vlsL3eWaUl0
VLln6B4vnpC8GODVmwCyrMTMdnAMvYZmequLGxVEULdy0859R4T/qMfNOyotqxCtwkgqMKPkh+YQ
7qjnwZIMY310fEOW78kehQdd08utQpD7dPkIndvOOX5l2ofJeCplcR2MkOqxr2sg8QEZ3UvoL21y
9A1XcsUzl5z3mCCZ8Fzj/xdPC/pLhYJYOihhPTbsGiDBL2VAVRQsbEkbS6/3l1d17vPNKS0StHhK
c6l7PyFtkkPXg2qTBho4RdWnV6jTNgWDhWrVShBwdnWk3HMQMEfli8QbqShwmkgmIKniAepnPC99
izq3hmQfp5pYP05QcayvG52nlWBu3lHCneO7P8nghosJ4svI2DRaRXCqRpxmjtAMo8JXLt2Z/SR+
Yw4d7w1R8TIxTvsY2is6N3CUGtg+TjgNZfICGcsoByjbYy+vZVcnwzw4KIwQ0eU5NJaIwxc3cEit
wNfpENgWdy/dhF0j3vQDkl5W2GR7z6SDI4VlTduVljTQWbpEtj8a9OVSROtWzu+ZW2KhRGIinswW
GMtaR9ADm2REUw7wpfI3TLMFX+fLa4nH+TV/MjN/hk+xUaQ3SSd6jKHxpmnQ7aqd1a6Y16hqTqpY
zR2nWbgSe9pcZoJ+bZEgBoSMucl4nEhccfBnDjVLnhOEWfNdVBehe466m2eoLNkHzM07YtUfNfCj
u5be676ryXgvX9lzW0w9mgeFj61R4T5eu6pPzFZAJ9E2NKVECA1KjzGm/cqqzh1kg2nepAWgqdCn
PbYCbFdNhpZ4nYgu/MgCPdho4GygXvbjipTyuQ00QIlRVaYte5L7dKEYliVTvOxcV/0XOLLay9Ra
ar1NcnStbD0Gf7v9F3tIujVLpIt0NRbfDMVkgAISUUfF8HDXq0AI0q4JVhZ29ktBLMHXwZggGD3e
Q7hNXiEzLpXxwH5obpEqUluXJAsW9OXlnPtYvIY86bQC5sfj2FBF7GtCbMWQ0IhbAXS6a+Sd8VDA
Gv7+b0wxroH8ildjWQRP66FuLIFzUQxNcWd6TUB7xATWC7qoj378C2PMESUBEqkhGYtDiKRNgDw1
EXxH62Hbtg0DL0GMu12TpP/iRBAXsnfosM97ebyFYJpUvU4pniiKlj4gZ2He6mZnrrjH+W9ZREuz
ULIxF2h4lMyFlSzp9DGcOHdZDY7SbsGOXuGP++eAksa2aGH8fH0HKfYBWWS2JIHv4vFTKK/5qU4D
DU2tzIkmKHJVxIAw5j8FKx/rdG2U+FQOBW8tRYzl2noC76QGYz0zqgH5eOVDblYHVOn0vViF3crC
zlgz56lRCuddJnFdLKxvFYEp4zTWtV7QD35qCU+RBSuDKuJ0j0yftxLnnt5lVKwlRgQRuhBML2du
hKIOgF/IIbbTXX8tZlpEqsj94+XPddYK0w25xlQxsHR8CgWh04cJhSYQbqiwqp1f3QLpXFM5P7N3
c/hFo4WkZC4GH1uhig5DygRnn3Vjdy9J3gyWgPl7UNNe/ymXXvLPl5fFEZTpXFHIIHddLEvRkyr0
A1IRVMZIElL5T5gZX5xNTZ2QPIQhTjj0uSe6fBdlAcGJbOrI8XIFJd0a/Riqu2rmAMKApCbyzVZu
8+nXmmvKmkFZAz3BE19YdgUsnM4C35eU7bUxRd6N2PYoP13evVPvDsWCYJnBqXh3CiXHn8tMQfoA
/YhRx2jyTRqnH9MMMqv0aG0K1smCGFJCGm7QPZJkZuAtknHUfiuhFSEjSuUYvqa5UGziJlirj5+z
Ml9aXeVZUpgJcbyehPxmptyCGqoSMCphpQTXaqilK6/vSa7IYmjaMwGLGImW9cIM+FNA5gZmKhi/
pR1nJqo7/djHyk3XFqAEo9oCpQclHx+DqGb59XYcz8k8TYyHmZdZXT5fIhLxrTpX8KCGma6l9B8Z
oOOVDO7Mbqp0GUTa4dSFAKIe72ZEXX/QA4zIbe99gxEDakbwvZWhnnNQefRw4dDnMSXEZ8RMSFEf
W6nCrK6aWv/VwkYu5iw73Keisc0l2aaiSBgFvYxpGCsnf3biJ1ahOFE3VpEmWvoNsIroAg/6r6E9
WIF5nXYbOfecRI/caXq5fMmWPpHitCjrKMKTuZC+nUwtRSJm1MsJWBcn8ye6Kp7T9mn3TUDZfeOr
XrC5bG95qZf2FlF8ledMD9NmVGDg9TbKR+Yjzwvv19B4KxfhrCmL3J46mzJHo8ffjla3j/DwiG4l
5CpsWcJc60WvyYHBvgYUWR7Hv+v6ZGz+9U+ZmT9Khok8HnRUBnldBxkE2qlTkpXdO2NlronDsZvr
eidDejTd84ypZPcgQPawJlJvh4LLV2NC1kI6ojEaQwWDry/7W20rBUD9kYAEg6Ltevru9NMmY3v5
JJyuhXoBtAs6MZTRCGeOdwyKwxRpOmxILywKMvM62IB5/Kpr/1uV+GRl8V3IeBAeGDqUEAAx24hz
vYqx9Hp5JacHjRIL+q8m2jFcIX0Rkw2J0Mj+hF5bXnf6H2lANCKBBTyLVxhrw6Ck+S367BuIYDBG
2YNODHM45MWr2CPEoI4dHbJ0MseD5YuQ4Xmr62s03tN7xq0GDuFc8Q2FWdkZwki+Qoo3+aLzJWfl
RWYKoUg1UpSXWXJatlmdBsaLFUI5KNFydAadavzlbT05ILMRleTub+R5sq0p2jJoFfuv8Vim1kYp
Fe2QZepo7S6b+Vs8/bSjYG74H3tJFK/T7Vz2gcRJkysjEhh/KfeSC+5PukZzrb3VWl/bBaSWcKIG
DQojzKc+ZuQItOLWv7J8pLFE5n9/7V7MEKD52slEPqbJ8M+lh8zMrC+KobcnwMjX1RCjiVQrzUqd
Y7G5/7FCRE+PSMbGskmkeEYYZwTyNM1ht+l6p7ttIkgrLvicFQI3EjGiERWndXzH07TtaGoEKC1k
aOVAvhi/pWNVPF7+gov793ctXDuo4pwUItJFmB2amYxEH1IU0CFgFaPDe6uXce+G8OhW4oH5Bz4+
K8Qa9FjBZpIwi8uWF1wJ+LYmgveiVFnKR4qaa3zIalqV933JXKZtHE6p/IjCW/h7CtGWXoEDLbGZ
f9cKuoKgR2Kgo7psq6gq0v7GyHcLouqphciENJiym7x4jyTzXsurX23Y/2olxgOp3vdMa18GGusj
EW3ZxFfo7q/VYM58YkCYvLDyXPYFJHn8iUtplIMRTit8b124ivlK18S/7ffLn3jNysLrpV3bA1iA
FFfmjWErUq5sYqTuv371WIs1FzOJhvAGx2upYM96WcJxbSc/2MrWIGwLGRmrf7GWufyGC1dPscUW
AxwSVN34hHkU/YJ8Xd8KnaCvXIozJ5WXm6zwb1neMBc7BoTDL7oU8nYcSsCO0iIwoJhIPkGd31yL
BYIRclsUB6WLuh+XF3jONEUDEVTXXJhXF0cCBncm9SkfS6HmdzNIWv/GyAXhCka5dp8iWIcqm67f
AzxegxyeHhOQ+KRxqJIQPaNEcPwBhZ5OlVBFSIOYankTxVm+D6x6rXl0uj6ThibtMNq2LHDp1QKx
7HSxSEcb9t+jqGtvnWo+eZN+6BCHQQ622Rtq9TWgDPd+bvshSkD1di4ZL2IMCE092Xw2QnBFE+HF
KtAc3xeSEuoO6rVF4Epm2KJL0nuG8HH5cy5ShL+mKfCDlaGRpOjLdA44TmBZMaZNHYSzMnjRJi+C
csMYJdgTTbVW0FhkP/+1p7K15HbUnuaf51MojWq6HLYWUjvezJOQENb7mfi+twVkHsGhNIp9lpvh
/vIiT9+QubsJzJtmBkXXZTeJQdgR/GukG9FKEpxYzAUX9fZm6099u+JlzpnSQbfMWQn94yVaFQ24
icGQ6NcgStjL+G4xFjeeFWbpVoomSV9Z2cmdAMQJCp16wzz7lX7gYjsHKNqmBqVDG5AIESqks4qY
mWxf3L8Zko+JubPA6VzinJQEep/J5AIHemfhSmr8ERlS46Zl0q1YOlnPX/C/hhnmveDe5l//dDyC
aQxEpI/QDB3L9gp9ktSB+ZO5l9dzcuixouicPmZOA8JbxvSWByZvQq4LTcHUrDdjH0SZm+iB9gfy
nIlsXBGpK+fidGGUS1AY4BPxmvKvxwtDsLSLjBIytBXX2qYMOsiinj6thLvL20XYwK0CFqBSOuGO
LW4XVC+JcVIgglrPE5lphDCnTgTBOD38tWUpj4JsrESBJyap685vHSMyaRcqSzxhwizBQakhDoV1
JbkD0uiaY+WNcC8h2nRnmc0shTc2m8tfUF5kStxmnWiQzvffS01z43g/B70OYN8xZEreASmwmayx
kW4RYHGZRuJoG5pg9rfKPiBmb48/L9teNmpPbC9CUqK3Vi9n24X76zlzmfVh/zncv61Ymf+Wz9Ho
coWL504JK0mNZis35eY9dp4+tN3b8/e1yY+LGtjJWhYXLhn6thNjrDBu226dfpPvlBvZXasM/eVU
XVrN7Dc/XezGVAoriLDTuUS1fK9w83Oyf/+4Dez72n0jKrNRUlzxJn+RJZesLu5DWme1gaJlbZcb
RJ0cyhEOo28c09Xdt91r7f5A/mbFt0jzd7lkc74wn1YKrjgZpfCvTeCnDuIE9jPqm3fMe/2BoOfV
yjFZM7dwLAqCE3Iymxud92kr7pjotKm3wW145dnJrl0Jb5cVipPzskhgYxUWIAS5+TsGTso/qo1i
pYO42Mo+nvErny+4tXjZTCOqzWw+/qb20nr7EAXeglmaWhYjdrHWwlw7ntbCnUSmIGtIWv1nWckd
6v+usWWymPMjdEP3HwjcOBTR/md1P5dP0eKWL5tjvZ+iUF9iWPkuH+rn/LY8KO/ePfWlarSLt/Ep
O4R3yr32tHJs1rZ34V38Zgj1fP6OKEW6sPg5Nd2eB9HxbMMpNtnGd03HdNbwvycp7nK9C38zylmc
1PNxpaW1DfeS+5Q6k/3h2QXbm29le83zLAOypcGF41EFRjIFdG9tKUPivPNgguRVe+hiY/Vbrnjs
ZWxrMU2W9xdTvfPOSbJ/Z/bhH+f78+VPN1/oC/5lCdRG2CRKhNnKtGWykoPsqpM5a7dvzcjCqwxJ
hkhQhhH1wduVaK08wyo5eCuv+Jo3WQbmVGwTtZrXIuxVp3fgW9m/jRvjsJbUnb3f9BmBIc4kPF1e
OOU6NtNMnE8B8403Eq5LcS0ePNWxvqUO0wEf6nvEsnfVTr221jz0uWPx2fZiL5GtGROtx3bj9hv9
OdkG2347uvG2vpL3ayXxc/eaLoJC9krLh8bP8esToYEdUYSr7QpheYa5o1DdMbDuo80qN5oeLh/F
5d0iTJ5h6DKNfWgD4BCPjelNKHtBok6OoDTKFhkmBJulKmR82zitPAezX/h86jEFUBX8AEmOaZA/
HptKTFkf5I6hXB6092+5lWUgqZRk5Xlb7t5shaKNSgICCZfq9LEVlQHYjJpEVamBfnyHnqVxqLqE
oaajnN5FRZr+gKMk3X95F0EBqbQCKTzQFF8sLUd5oaoLxkAyy7LYIPmKm1Kb9AEl/GTtLC6fGxZI
DifRFPybISwLegz6qSbLEEbHyLrMchDTqH+gMYdUU6XlSvyUSF2DlmxqIIlLEbkWbCQY0/skGr1n
rcma3K7QkequylSXHwCplIwvqsLCtAuRkUyX9+UkzqbJKpLbSpSaaPBxfBZfg/kcWWMYDI2UjVgr
XLkKrMip5img7lAzQhaFaa0boi3DU7u3CgG0335t+aYr0Q6ctlGh6Gv0+aVfnH8kfhKN3H4GBi27
ZwJaUCFT7geH6Q0xGsaKbDPnIn2tlRClg77ozMNYyEREYTesOMvTy6bw0UC9WfN9oz94vBuIxAr9
CN/EqRrzVwkm5EeDxtEdwp5reNczlmSakDp1DKoKZP7Hlvx6nqZnyROqfbNoSQB7ys3HCFFSulMf
lz/y6b2G/S1bs08GS8D4mIUtQxzSHMUsx0BbZ9NUwx+clr+So56eesAS1C9oVVBA1MTFtR6nrvfz
koNtotCsb/zcE76rsQjKz2rQtblClBhZli8vbCakwqWink8rdBEo50jZ0GNinvzUIylcCnW4D6tm
dC9bOXlBOZDQQOkUmvO34plZ7B/9MyWa2s7xhMCzB8aw2lHqK3bij+khbKd8YyRespHFSL0BDpF8
aOkorfwQZ76hBUx7rnlREKaysvgZ+k7OgjHq0I1hVCjSSggYM6d7xcrpqVRFxaAtPjNeQDQuPmI8
KrHRgDdxwr7IbhK1lphcLulXaTt8tUs3U6wwNheaQUBTBT5ekDyKdcKEW1Tnp9A/RLkwXXlMenEu
f7tTX2KC44EOQXMFBtnfT/spUYTHC5dlNGuHqbOZK4po6SRIBe1pTAkbM9V6tGeHurvyhPq/IK//
83v4v/5Hfv+fh7P+3//hv3/nCEfNQLTFf/7vTfi7yuv8n+Z/5j/2/3/b8R/637viI/veVB8fzc1b
sfydR3+Qv/+/9t235u3oPzZZEzbjQ/tRjY8fdZs0f43wk86/8/9RdybbcRtpm74VH+/hxhzAojYA
MpOzKIqihg0OJVGY5ymAq+8HtOsvJchm/qpdL6xjH1oMRCAQ8Q3v8L/94R9Pz7/lfq6f/vXn92oo
+/W3RUlV/vnPj85//OvPVTLk//z66//52c1jwV/bfR8ef1Tt9i88PXb9v/5UhPUXFGeo6tQ42WfU
PP/8Y3p6/pGr/7U2Hjg8DIpd9CP5UVm1ffyvP7W/MBOieAZgjt4XysR//tFVw/oTxfqLL3K9KwD6
OtwV/36uoxf0nxf2RzkUt1WC9Rm/9Xi3kHcLyB6URfnWwbxSrj/ek4qshhibYgVLrmo/iOzewO+m
LX6WlnmWS/e8Kg9D/oi3VS6uHIFcHHdfL6vzRhkOstEPsY6mkJxPBBTHJ+v6VCB+if6gLwHUgq5x
/FR5Jekw4+GJ5C5+cKMEj4sGJA72sTHsEhs5sV9e1z/L8usyOC+WwaF+KtY6NCfNCpM4HjCklD9y
Q6N/uOREJ42NncYNlgR2COgoQ0InMkwCqAkddz5flU8Mw+RS+dBRfVcDLUQ2AhWuJr8ZlhkR6iIK
VcvDkQZj80ntlPdwXvtPTSZRxCyz1MnQEeW+9xpp6p9rdCxxdMC5Eevb3kI5SMjoEOIlWgej40yY
suOtqO0K3Vqw20T5MNyvM7F3XT50SFUqphUfbMSac6/GY8G5MJr1beZpmY2exYlzF3aawBBqzpd9
LbXRQnLYiQ5oWqdWALcuN/do9g37uIhQiK0IcC4aUIfTIaG0jBoklr+fIqsAKqqbsWYj5VOmeLSN
0/ClMW2EWtOuifd1CCMQ73Q9xzGhFujq4JYI6hjrCzSdbTfsEYqLVnxprOEE76ewqfs9csA2erGY
gX93QgTfPLyLGvcii2qrhmALnAgTUMRkAjyh53cdrnboV3OUUlxAAD9exccqG6VYUfSoCLoTQVKM
jDGSyGjYokSWWx+HpcEcFflGGz3RpiQlzCetP4vUOr3RFH08xd9eL8f/JBXsXriZK0EM4h0+ifaW
oK4MaZLLYjZ2ZmJ057aauzd23qjovSsaUkdhLutznB5gkuU57UBfHTnmTu3oF8/A/UJ8q64nBF3V
TZ2r00Et55AFdlUrsOrNk77L/WV09PRiERRLAD5OheWFUm3QMAbN2O3f/qQ2BUvgQzSqgZ0D91J1
DrEtQHbpZgUWO22qKZkMYAdNd5vG3RTMA85IwziU524elftQS1x/CRPnSpkAsIiwKH3MbTHrHvvf
a/XySNzyYK5WsDjwLkLR468cfdM6mZGSCWItzK9dsx3e0dJpP7498+O45Z9RaMmAFgfHAnL3eJRI
RnqaYlES6NARL+ekzHd5uBi7t0fZhGjrMHTp2WaELAC4XxAEmxSd8QqZ1aBGWvbWHR3rbmh780kz
o4BuoXnjzi4WnLMZ1GbU+X2TxSdO6c2h+eIJNhN1cL1ZcP/VgklqP4WJNFDVEQ1jEAE9qUEAIgrp
qjdYaL099c339WLczZ0VYoNtJklBoBYP08VS28pF2phfm7jB07av8XWp02jGS8ROKCar1Xwis97c
Ts/jo+QB4BHEB6IXm5BRKZUUFy1FDdjU0T7EWMGPY2u4hWGeX4jZsL+9Pd9Nxvr3q6YM4kJho7PI
7Xi8o5JKKUJ9sdVAp7S1w3pUBJ1a6x+xCVB9HUFFYBKZ+x7j2vFmQdD1Cdqv+IDElexPHCsv9zYY
PnUVpyEoWYmLx08CZ6Ee8AfSgnbKxTezwiwu1tRT0hTH9ZLn+fKFAlkAxA/Gbgtnm5xKM5C4xIHF
VNN7jA+X8zKT4t6KF9ebK3Y4buL5Kdz2y7mtzKm10emgi0HodTy3AX+sjJY0cD58pPBLGLLdMian
WtHr5vzlcmDzUCIB6o5WAOAB9D2OR6mqyJp5nWpgii7eSyS4D9XIiYhQaf7l7X3zcp/CdXVhSK8M
cJ0b/nioBW3itbOqBgveKNelO1UPCgoSSFkrJnCMKD2BD3xtalRCV8weNyDAk+PxFCmhWo7YgFfI
YR+sUcmJKqcUS8AiPjHUc8v5l2XkWObQgxeGftcaWG/xQrGwW3QiI3vXN4jx7iKttNGirq3qmzGH
+BYhyZAhsu40yJNPqTmdofVblcEcNfV8RR1K7Xd91Mhb7CjDYcWFqbhRJKDkvGhC9fxETrZZGZ6W
yBqQIZWPtSqxRRsOUY/8CTYKuyRHPdbABzTI+lTu0dCPTnyhmxY2OMNnCBcFJSAapAjbLFPDumwo
s1nfwVhWv06LBL43gR3BMmdwWx/avKMjSh/Dek7Qw8cFO3LMC02k0+yvwKwWXdMMTX07WdzHAndZ
Z48iE77nhTTM+67LsQywqw5lmkVYISI1GurF52/v3FfWi7DJBM0FcGnNBY53UoaPhoZjHErMs+Fc
odToXCx6O19iijDcvT3U5qxZl4vTjNge5BC0ta1wZdnEXYbGNsFaH2uHRTOX99YSdgSWadvt6O7g
NNOkw/u3R30udh3vX4AbQKO4uCniEIgdzxDbHJWtWBi7oky6u7RpQhT73bl9KJZlQHfYTrPzvtXQ
gadeKM/7TGKJ0xe61iCXH/c4RxpdaZ/1S6uBbVyBZImdLtUB857kYLWgaP2xAx90oU16bl223BxF
QAWuws53xHLa6UcnR00sdabg7altjtHnBbVXaTZ08YVBAe54ZqXTT92kkq/obdRfu0PtBkIu8YlR
1rNku342nDwb3Q4S6G2VI6yLCWs2R0NbtMyv7HGwf1R2ake7pHfiCyMsmn1mTctVOZju/dDM2QlQ
7yvjQ3dA2+IZI/WibAocBkMWhEJ2VVReta1xWevmRSyam8ZOnooBpenSEQ9cl9/fXt3Nmb6uLt0X
xC0p1whoqpsvoykVPSkn1doVtTHusqXtztU6x6J2bJJdr6A0/vZ4L+eJIArQVqoNFPgh5B6/zcJs
bDdSKlSH5NBeufRGPphFXJ5nJNSoe+I+tHMVXTmYuBP7uA/a8YnzbBv8MGOKAHwltDAIuqhqHT9B
mCRYI4Bx2hUAFT8IUTitj6xnb5Ps9lCpKk2M1CNsvBZQkbON1McBb3A9G4vwjzigWZP/9pK83OBr
tZAtRz2AxdnWRtuYeFxpDXPHT3GQasqfxuLkJwZ5ntZ/NvhKrmYAdCpWPeGVbLCZtrCUHql2V93h
nYqSPvbl1ve6izUJwKsUJoZ7y3CLjjIqK3lP4THoAJnrCGaX8U9b1vkX6GlV7olBLug5FZZLYq+K
7jJ2F8xhjTQpdYo5lQbUIl7yT12WLQUazw6maW3qTuVh6fpTVXnteOmeJ7XK7DgCRCqn3rb14kZh
VZeJqe/ASe67SCeiTW2sPobC/g51QaKyqOXK12SWokWEAvHkvkqli+lgInfdUuu+mZTWe9NRso9v
v9TjG4cno4tLN4hWAQ9n2vYmX3YV3jXK7ALX6ATLZYBFElPYOXnvRJr18JtjrZo88PQFBTfgbdti
0zBMTQfYTgSCKzpoUR0Jhn5pfEnX4sTX82Jaa9awEjvXs5iPZ3MYu7HZz8uMRxuFJeMqk5PYUcIZ
D5bIxYmsaJPws4TrWJQybV4tClVblWXklB0V9UQnUMv6ZuGpOI/oIAyFJr67BpUvx6CYVI3LsFcH
V7+IueM8t0Ge3hhSvDhx5zyRKL6cPXE8tztX7Jo+PVf9fimF631bGlonmL1iYgKh9RaVvck+d9p5
/O2FPh5qPUd/GUqYraqXGAoESVy1GCNiko0KPOdkjzvM29vnOGJZ15lKJSh5mMcGPLot5lN3Uvy9
B8cOllIdb0e1nR8q5KTvFjk773G+0oIMT9gT993LT3cdlQuXnUv39AWLpZ3LOXYBmxJCT+JDpqYY
cUgzPccJST+L0JZEPBcwAlZ91c5OuviKI726xRem/UHvWbe80bXGO5zO9N9/yeQ3dBXXejEMl80N
tZQjmP2sF8HkSHdfN9hW4Mc27dskVHdvr/wr+4maPAuPrPcqA7U5k6cKqfIJiYigWCr1zIiwaAB9
n92olcg/vj3Ui5MSbTw2LcfSes1QRTreT7j3omgPmCAoOnzDrRz+phrh3PL2KMcVnOethGYNdEoi
X9pF21EQy25rE14XQv8iT7EC0KwvSJGVl7JIkZkddXd4Z1flcumMKDG/PfbmYv97cBgfLCZis3AV
NlPEom0x42gQwWIbwwUldYRXs8Z8ZxdhHeRF7B4i9JweqG/k+0I0+TkpQPIYCUhTJ5bhOMj550l0
Og6kZ5TVtk0QtUQl35UlLi3ZnF+D6c++d2AQbgrpdGdGidmzqPT6o5jU4b7uhvL3eBrrW8b9hW+K
M//5xj9+19C/1LTPFDvA91leFopqPKB+E2K+198T/Q97vOviz2+v/qtTtkBsAEuhFbm9ie3SnhVH
FlhSVvniZ5jsBRVZ8Dk2ico3rtf5cjG14mHqZnnA+Vrevz38a18SNST06ci71u13POUBNfrUlY0I
Qkdr9rFjDLeyyMLrXteHH28PteVq/r28v4y1OZrVupow/1xEMFpF65GLWxcV5jiHSBmay9mO2zOR
CYOy/DK+t8QU3qiRzL6URmVfD9n8m8DBf55m/bZpEggaBMczn/E5gG3HXlPnZgr6hnNUjaqfBEO/
iex4MdL2YFSiEj9bRipzF8dVKm67UoONgxxYE5xY4/V3HUWr6xaGbvTvWW3ijFzVwjHPOxFotT29
w1wp2sm50N/FJqKvdpPunLZyfSzBw9zvEmO8bqdpn8ONOPEgr+6rNWFYaQq0wdef/3IND1QsTa4D
gZXPjCmPFWIqPgEik1ri/BdDrTIjBHJrLXhLyYnDbtbyjuMLUQnzkLe9tdcbaQQ5dZ6zt5f3OOn7
+3xiZbFMWWFLL9g/bl47ii0JTifgVZ6J29VXV22HS9M1i/2SiP4EsMV85W2yfTgQTcjpYDCOVzGa
MeVKMIPHiVcT/kB7yq90/RRQ4bUjCJTOyiRGV4eA+HgUUZiF3miMsixad9FMi3JjxBTtFLVFJaPM
IlTrE+O6MI3yxpimUwKLr4RRyPL/Z/jNlpVGJwRaXBz6FgX8vIudfZ7ZxSGeLMDuxMs+FaP08Pab
fHVlLcqxEKsovm4r29YYwRLjM+BNmmmQm2V+PhO9nBjlta8AgAA5JLoPYK42K4uDWlFjSy+CNFed
g1NK66BGA9IMoXXi5nz1cOWboj6wahnQYDt+iXhZYbdNnhNkbs4OQTHRvLCTXp7hcBOUIcrFUh+r
/WKe9dlQf24ssTzSVVfnXU1h90RI8ep3gq7qOumVK7v5+muzFX3bsbrpSI6pTm1zbaJxeN2lRhMM
Uz+c/xdv85fx1uf55bRR4xmduojxstjFTqmPTE9nvBNr/NqeoUYIkg1xXPit689/GSXEg7wyVM7W
DoD2ndamUYC7tfpfzOXXUTZr15e42ePfyDdvL/FhiCqx7+ol2b29Yq998yufa+1Kg7Z6EfNJKpil
wjef5E17MYsoUbwMYeMv40wfzcMqG6JCSM7sibbRtEOuYwP39iOsE9lcVXRdoBti6cC/bJPC3E2N
cCxKJ5BTNFwOMcZ9aKBlfkk7/USi/8oRgyokwB6QnRTit014Ww3xrlMqhtKj8gtlV4lnrOV3XVV/
bbnCwBqHpywAXtktjInci2qRppHzH++WTmL3kc+MGSXNEsRpql1A6jvVxXp1FOC+ICsJl1/cSGK0
lwVJKicYurIMHL36idbGb8Km1wCGjifgSq6itYm1OVvyzhhmW+NNJUYhQu4FJ9shOSi+LGLQ31Fe
zt5PqXaKuvbq1Ki8OSyeseL6jxeQSNyw45FRG2oT15RbzcssPtnSXW+X7S60LJVkmiiFzHpzdHT6
kgyIlXF0TDJDnVm0n+DOVHsnLparWun7+3QxFrxj1dZXVCi/Wa3P552eZxaC/c2pktSrOxVROGBo
6nrGbJYaB261sgRJNLVdd/ampJR7Y9KbQ17PPUd3MWGjhIPziaPtlePApTH2P8Ouq/TL0RYnsVAI
mkSADzO+YPUYPi1KLVBSc5ugiKA4eMJoXW9yLMDzEgfdt8+CV2pWbDHKQ6jS0CnlSz1+gKTD/DSv
wHa3uKE/cMENha+1Vg/S1enEozNa04+ls1EwxLlKu6/00nxUcvqpXl8sRbWrsXtWKXEJOjInHu3V
taGyQYlHI0TaXma93ceGBAgcEL+CIEEmPPP0PlduyJadmwThlc9yMA9p1+d+qofLrrEG6GSDPd8v
k2k+dW34RYDS9ZU0Mc8brPP2KHWm7xI7mRL0rcLxRInotQ+HXh1tCY6uFatwvJYz1gFOYVpOAOzF
8O1IxOdqGJ5S/X5tp8KAxwyRnYO25OaNYUXV0PpMeWP5aHg1lp/Sc0U47TUjkge3nPXIj4DWWidi
i5fXBih5hDHAUlFIJDI+nl1ZRmkqXLIIR6sxqQPls2tFnO/Br5/ier6syjAUlA2U6JEWoH55PNSU
1goy47RyVDgAt900YN6bTiMuCTFglGKXGWp6NfSqKL6KbJSnoGPPejDHZxNbTodWToNppbKvO/OX
r3Kqh7konCgMsiEcoPAlTfaUKQMxFLBD8ybNdTfCrlu1r1AilsvO7qcPiooArdcZGHIi3BMv9s5V
h8IJzHY16daVQuA6bIMp9kOrT6MDehjmI4rfuKDKJQz7PTekfuPMUZZ6ukjaaRcJtb0jNNffr4XJ
RwTylcXXlryq9kjoYOxZFY18V/ZpV52IEF5uZBMZEOpvK7ofxs4mRXdpN+tlSrqVWcm06yqR3mFk
//t1S0ZZARp8K1xa2zikHlDliNyM2huS3IFTLu7eWsanTC/kCbDEa/sJ7SHOt9WC5UXp1gFv6HYD
IwFerc8FLjkf1WExsMJsKfIpcmh+6lDpJ8UyTvUEXl1KTCuQhFtJSM9V5V+2kt5nZlFYVI1J6rRV
6bzudtyrycFQZ/E5RJ/kIOwaKTdHdPsx4Sps6VdfcqhpuxS1FLyhw/dWHU7vT5yu62G03ePQ2dAx
BMK18tqO93jfWdxx+UgBau4sg7ZTp3+wwYXe0wcyb6RVIwW/ZFr+fY4MhIogx4CiXDBXR7YMB9jG
L+xh/u06IAEbtBVSYYoptJaPnynBegNFyVkE7MrqJk97DESHcfmhmVUVyGZVi2twwDixO1472FAw
esZGuvASNivR6jEfIV43ASpUkx/pVrknj/qhSe0kHXqdwNGiI80Kt281aFy1HczNBNtQ61yXSmeA
SXp+4QBc9mpDRnccN8NV4iTp4CnxpH/N+67YD9h/4AyPLXteNOmdvhT1d6cx4x+11NVbW5FN5eWd
mQRv74wX1+76jGwMcFF8Ky9cCcIoUuIaJF3QWLm8HaxW+R62YYi9uL30uEwksXqo7Vj+HHi0z7O+
dIe3H+DFJ7N5gE0o1k6lE1tmqQTDkIM7j92PyxifqkK+OBLWQUjACKwxKgWucbzV0l5Yac89E0BR
v6KVd5HlRulLxbhqrfGyN607q2tPxAevvv1nIVvqLvQH14n/chZMjVnHNja+gWMTZXpw1CGDl3ZL
NtsckjJSPr+9kBuELGWzdZKOs0bZZGHm1i/HUoAyCkXAuVeHMIiQ5gvQsUXubU7N9qcci+ZbWbkW
KD/IrDP+aNd2cSp5f/F1rc9AwLDCNZDx3eYwkn0WR3itYADP+Rdz4NEBVa2boR7qD2/P99WN88tQ
m/iLHmcEXoaNU5bSvEhFfLcU2ikVx9deIkpWNv88I/02g8zCHGWkpEqg6zk29OVSL47nNI56CItO
/SSBvP98e1ovAj6yWVZptcoANwmv4XjbKKuBXRc3LtWksLvE9Xu+Fp3I3+cSb2dvGdJ8Xy7WKXOS
U6Nujqos7KMxn1s3GF232lvgi37qTRTtm84dA2wX6itl7n5TOH29ICmMQA2DKYRx7hYm2GTLYstY
DwMzTcQlbrL2laZFp9i6L799RgGaQoiDgQTjHC/oxPHiLPoYBrmrzZ4bjwDwY5OObTIttgfatogO
RTav2ohpfkoz62XGtc4RxaLV1QYp8K3RQwb5VuaVhb6gq6c33Zpm+WPZN/e20V3pTaH5Zd7U50i7
ig+iydxHUjR1b9PLv4DUZpybjXNKIfe1BSHUg221GieCmjxekDqxkrZsmzBIW9cB8ldlZxKR6oew
xZrZN/XKum5KeyqCUl9OyTYDjOC3by9F6CJIo+MgZrzAhk5aMcPVGKNdbPTOZbSC2vxIVgue7KJW
VbJ/op9K1NY7HLgkDHyrl3BGkilX+fB0OyV4UtrWyyxspw/lUCcYfhtq/gm4S/yJBuxtFRpYyNc0
f8xd3MWt5eEeX5a+iy0zbeVKmZNdmFTm53gY3PggjUoAzMCZ4LZRQ8NEGV6b3pvWqL7DizdLvFTF
n9DPKF+guNMpeRY0SNfaHm0zgNNDYYBJqpEVU72iHY0f0C7kzxIY/pW7ZJ27y0SbfpK9Vbb4cccu
dXa5mB+Meq4eWiAwzKeemwcrE+p1OAqJiVvulq6Hlit/luFCM2suBW45Jcj370sv9diz7F7pPQhB
dgLjpTLlhVDHsff6sJ0Rt62mWlIMT/ozt8hRkhKLU5AD2/UQXSmWDnU1VNvmG2LeURQgba2eA1UZ
PknQ0umur43ECOzaqeL3yqR3fuGkmXOfGXObjbtmalqEapD+G0ffcpQztYlcMBjl0GpLUC9FK/SP
Gr0iEiPB/IomcIALNJNvFXX4MYkMWhyJo1b3WhyhH3gYBI4dNAYnnJFKI159csJiyndanLmGj39O
ZgeWPWitF+UxnRKlUcVjL+PsazvS/PJT1W1y38hNfClF6FhE3UM29V5hSfL+RYN+72sikU8jugjv
axrST/EEB9ZT7ULN/VyJoi5woDIsDxh4R9PeLhukQjvbRO1rWVT42lLSGApqTbETvx0cwrZm7sYP
WldSytFyillB3VlkrXrWCN3LjbZfIAwP2AITO8Mlpsidx17tzLoeuLERKbsk0kAD9YtUfs4Ne0Ba
o0Z5xYzaWyotLUXTTIRIoBA6KPs0D3u2ujHaN461YOqTD2qr+3Fl5V5b08OpcruD4hQr8w/aASIN
ZqQt76A0l9LT4lDcjqAZUc6oZNmQARjgrhSryD7PZUR4MLZ6/o7w0nnfz039AVAC3otYTdSUO/VS
u53rJgUlrcsWk3vDmsarJqw6ez8JBQcjDTDB6HVq1WUebw4zINeS6hedj+0jlZ5x2lk6FR1/iez2
PGlVdfRSqzLbgPhIfqPhPD4abscvohsI2VApssWAkzcuHyxsiD/Q+NS/WtQF0bUas2r25mFp78u8
s+SOIupoggwObTvATEeNvKGe0WmnXJI89UY4X6QjpW6vy5P4NjR12V8YWlFcZEqN11fHre94lRXL
NlBxjgY2ODUpbfIINHhDlzC6cjpT3uG4Kr4uY2bdWp3AYdNOMekhesqsoAgdHWY/Wcq1qaSL9PJS
iO/T4EIdh3k8queKYuuLBzYwLQJnhrXkF/QzF+risVl5g2p0QzCXhvmE9OyS347o7KDaF6fKdGar
s+Z4OTkdlhW6rJLzuM3KLw2mN1+0MDIeOiWeI09t2jHD08JyvzooplberIc1pYs6yqVfFFNI7Q4d
496n0oigatVbxGT4Khym1JjubZnpZ50VI/uO9OHi1cvFkOXJNzkDJvO0LE8/x5aazF5cZy0HsGW1
34oxqu8jMPOa3zt2/1nrc1s7w650FuvBMNh+NmTxRzWy7Y96OmTd3nRS2QXzlBTyC1UzQwajNK1s
Nyex/l4m4SgPfBQhT50Y6vA9aZtc91FBjviM06QTl0k0K/15aMKe3+ctlSlP6yTNbrcLEdPQZxQ9
fawNOns3R3mW7GFKVbmv9lK9QKBEzT2b8rlC3TlTv9Zmtgxns1kVmjeiS55Q4iLL8VC/UOdAdOac
B3KoK82zEx06RYkrqe05dS++jrKLHkwrAvi1oJwX+vU4wDWbpap0QZbauXpexWYU+TWumRbGdWI6
OCkK3T68kGw403LbeNCVcQgPdWW3xXknxgHJJuBOrgdwKOTPCbPt/aCGRXKp21I5xHGn/tTblVlo
SjUbrnKrmFrPSYmo/aEzp/Bj1itdeSuWKsvOcltQQE56UwOcBsRfes4AbhhS3GIjT1qWxqfMrOkA
T6RC6lmqZVXy0YANW/zos3Saghr7RGyN7a6+1AZ3OkR2Yn9UG3f5bBKBGjtOUHPxEiNMPtlGC7U3
neBI3GQ9HKZdZpZl+i1UuHU8TYdXDSLBpTGqDmiVtoY2q1621IPrCxErj6PSuQV1GEoTQZ6lrQwW
PU6+gveTN0uB/ecdW3uqEMKpNZ40Ub63yCYP58YQVo8qvZLMh3K84MNuhxFnh4tevoFcQ84lUOHe
ra3q/JO5nwD4WDtAmKAJsrbts5012/OnpOi1B8UIw9qPkoxzQiEOeXQSN8JzJGt1r8R5EFcfszfv
IztUPjedOZKyG5J8QOlGY0TgJk17RLuz+JNRCi3yK0w9PxbAiPSgqUbtp9KM/dNkLPMXiNMTHx7y
0pcibLFdqstZjJ67mIKvS1Hry6Wlkrwvw2qODrlI8nPL6nhnEkX3Wwop+VddxPpNa5W6DOa5qvqP
Rpsm1325GG3gVktz0/F/hR7N2dreqXqcfYsNLY79JC0Ly5/nkXDOdtLxSdcmLutIDe2rtFbrrwNa
XoonUWrvd+Pcw0R2Kmld9qXb9edJsjT9wawzxfG1vNTBmQzglX1zjDk/3WWx2j0MHPO9GZfyQ4gJ
Z3sQdeLUN+NiTogETpRBCeMGV9BVYF97cEGqhpsUVLtHFlTGwQx3LPRtfPges77EmMVIC6XzR9bl
WhEVkGhRQR6Hc55Xo9+k8iLU28mfjOLJGGOZ+HVjKte5EadZsNC2sSYbmnPCFuK2oYY0HuK+yi5z
p26cvepO6ZeK77H3x0HJk6Bs62Hx895UPjudxkdo9XH32M6ztPyRDN7a2UrtXJSVUfVeq+CPRQxX
isdSOgfVQLQzGnleD/Mi/ZBWrdp9K6SI1F1SINPrm04R0reQGBwFNQkCPoRNFyZc/mK5MNKpUpGU
UqZL/HXiG7BjSPOpvTDv8iRDTthaKt+2TGZdZCnhsdnoXCWTXudQA8eK67sKl6oHA4uuDfzmumx2
RhXJSyd11PCQKgAHdmKKtMHj5JdZgK6+2DUFQi6+HSfND7OQw09HbYiIysgurl3oNpYXtSMo/HxO
bRV+lKMUPmlTa/itvrQIpEiY2F4YUqjztMaKBh/OZlb7RL4cZy7N+35Pf9Q2Ax1EcrMmWfqpqvVz
W+A4kYAHQwOGP9ci4hadWrSgObEuUQIoKTE0IfKY2gvbqr6cqSJ5oT0bF2NZ93ujs5MbR/TTrbU4
TSDzJPyAbJ9yrnRiOXOHSNwVi2tRmE7Cy7IdMeEdR+NQocBxSFNT96dSTQgiBsDry+R4adYtmFM3
H99O/F+p30A0hd2MKa+KSsWWR48Y0TKFvRoGK27/oNmDeW5qi+bXtWld2+ic+LkWpjcE2LHpSzhc
N91gnzImfFnAgUVPQk9+ti7utlAspDu1o8zdwNTz3p/UdLjjrCEcL+fm/O0Jv5KHHg21yUMVpW8a
XKvdAC/b+CzOtO6DEuUa5Y2iPeQzRImlbu5NwuNPbw/8snLEHB2oVBaeKnCL1hT1l8qcXZjtRN/b
Ja9o9V2eZXgHormxe3uUV1cSODMZNjhBZ4t8XNQyc/I0dQMIYsWnAlEeVDhhsR2oup0k6bw+GOk0
FUCBCMKmyIHJCPT+hPqNmcoqaCuapESed+5M3vT2tF7m7ywexYx/j7RZvKpoY9DnvDUaYvIsFmF1
5sxyAXwoQO5GNWS+OIvv3x50ffzNt05ZE/QAZFI+9mdY1i9vzMK/Kq7zwQ1mCIDBjJBZkKg3cX2l
heEpBtbLijgFOBhItHE0GzbxZoJtGVV9Jwo3CBvdfJrczpoCw+rND5Xs1SAfk/I+Lo38sz4s2kFW
lv7w9lxf2Z2UTlczEOrVNEQ37bjJDgm7derGWI+IhyaH2iiMZPybRvCPdtDt34u3ESva/Of/Vrto
fGr7oX36A+mi7g+u8h+PPXJB/x+oGK2lvv+3itG+fSq/x38chuSxfPxVy2j9a/9oGVnIEnG7rCZj
8GbZe7ysf7SMLPMvwCzULyktguhAFe1/tIysv2g2rIpi+JLSIn52oPxHzEj/C+gFrgiwHOi4rErm
vyNn9LeEx38+DLykwa5QmXY1BiH5elFC7TVqDuUE0ScKx+x8UJC/8WcT6XVyo4zseNaJR3w4sRK7
5aSZvhhtbA6HCQs8mHVc8n4lScwCCFmVin+bWkjEf6LoYDmzZu7p12f7JO1xj+6tZTqrer0xd107
OyQZma1MPjUl+zGeKdd4fRtH79pOqZI9TB7SzAj/kcEP9Zr0ytDAvQbDvCjnANS7n67TFQ9jXSSV
l4Z1b50tIkS9cUTItNnRIAvVgzl3Sn1oU2RV/C6MQ/lhACFyMXVjJ30Wv/2CYFbc+7B67fdNJY33
dpSNxVkxV+mPTJmbu0x1sy+uFo0oVI9x8znSewRrOzmmyo0oJ3k2qUazih8081OhV6oelFSrvg+V
Hn/uURW5s4y8mIOiEgueLaGmGNh2l0voV51lfqRQN2Y+ZggpcfCkFD80PbSLB9wtbOeBgpJGsUWB
IrpztNG4H8uCeDISgsodhkoDVPJizMmhVyVGb5gVm6wO0nZyqxZRlHmZCwzJmwtj4C3GozTI+Qal
uc66uChYa8iwB/RIE5eadoRBp+40P8B3qQk6m0ba7FsxO4hXpXS6vCxs9RWCulQ3xbBW2rS064YL
OF5IZuB4uKByp9Ge9uxlaCbAPlBlkGSysndlPXa8Tt0u6qApyjT2l7jsf8Su1JG1ycjaz8GAtv+X
vTPpjRtJ8/53mTsN7sthLmQyU1JqV0qWdSEsS2JwX4NB8tPPj5qeHperu4w6vIcXGKBRaKNKViaX
iHj+6/Oia/732lT2m0uzWxUydi9Pdq6lX0vKf/k2fl11sdnargxnwlnS0KoC6TEqq2FoI5Bf88r2
Ovs9rbu6uiE+xzb2ItMQLYRTNeePI2ILezfSeM/WVlmALabc7LeknhRXtLFREp0BIVn7oWyle+95
bc9krbn6OcbmDaCcgU93LiBotSspahUnEgoYhsLMWIgt7Fres2hyEO32tV7ZnIDT+dVsEA5xzp6z
YYe4t39Gg0E8f9ejf+or179rBCffvTWt5ZY02qbgwUGjtHO7tNVHP1JZcVEOuRDfx34ZfV6CxPKO
MEd9GpIgOCY7qswIzVrL2k32dVVpjIjD1BZRtc61yyBSgjYapRiDcPIocY+6oStb9Nppmh/WtMme
YU3EewfuhKTT9VojRMbI/NtbliITWljN2eyk9R3OeRuNG1wDT1PB877LPHsdSdMh1ihu59q3dsxL
k9hpU2B/aARS0fWZj5tNJ/fNAc+5qL97BslXobKt/oHmTFsLhdWTHmFrpU/OpQxolJGiGefYBOw1
dlq6pUNOjSkvVD83LSOSm+4Ns9Wzs1mrq8OcO22/E6U+3a1NlzzTSt0TxlyO/nWlDwnAXGCMp7Kv
RLULTJJVUyQkRTiZs/c1rfTgvh1L81Yneukqt1YrKlNXNhTZl0LukMM23a4HAnOjDjxI8tJ27gsr
ZPY1GIf5e+Isvn/uMwCUESs19cTWnJGclRRJfQNmMInYVfSshGmdq9ulbNFeVoZMbKCpgjpoMFiG
g1VzAlLTKuUbCEMLOW/jtneWrm7BXL9ow3xRJnKedr6SCU892ZJlTOkxU//n7vV/O/pPuYSfdsd/
v6Uf5PLLXv75A/+zmbtfSOgiYAduHIkOyYT/3Mxd4wsiJ8ZJsiqBfX/ezP0v0LBbFtGmnkGFt3kY
/rGZG1/4ASrOgKDZe/mP/L+zmZMa84dTLps5DnhymZkA6Zbc/J1/nEvoT/TdoiYDQ0DWGyxnlldD
BDR2G/WzCy6BKG99mQjteFxbYZRkLgR5FjkraXtojcbpQRFx0oWLUVgvGDzYScweFgERoXZawNXf
1NoGWOfT+gKqq71XZbqxENqsprDRuvlotSSAsP9P6X0DYO5FWr0Wd1KOzqVhJx4A7dw7T3ORAQK0
a92o0C9bBcFkL9QtloxwfOAV2F6letCGZpKnz4Mux+tMZJBKg0qMca9jHGgjLymGZ0NHyriza2vb
G2aInd6W6V3XJhNladIq3tNBAOj3TQo2jXK4hyVUwBNaPwDQ6IJDzdJXKbF/7uDbB62uvWNnJk66
q0xtTHeULLhANja/LDbMhlfUVUb6bRxSeTWNQMVh4oPLhFNaLXfCwKt/cIUaLird1+SO0G/tpl8z
u9yDaBBaaHZBPYVk3htrWEkMvjsGgZkIvjSvnPN21bEGpyzC1yoVgKSpM3vfDGdM6ICiakzbJUMR
iHOijoEVpTflNCbyB9KdsimD8un6QRxGqOQzcKLCObeU81A0U3Kv5XbKmQ2BOBHR5Wjca5VIS0gK
37uy+XwpolmP0tbU8tbHtE88O3R14Z/reEu1kMYcn1YoLVmWULOFCWemxrYOS3rGXt1+tkTUus74
aswOpwGrMNqJ+KDKeXDGjMAJXyunk6IEZwoNe6CKPpUdEJAA1Talc5HVxRorlZF91sigvWIldEhZ
HNlKENh4xoevWVoVJstGbcrOGMj0xz9dgHQH2rbzmXYXUdfugr0Du7TENmr6TS7t5c0amuZ9Igjs
A35Yv3H7Ze0OSW1abQhMMlWcHUpKtoqiDDgN2NrILaOd+lW4alQhUNUChOUPE7h90r54dSPSaJEb
/1Ev9gpUDhIQro66WrEtZLE+1Gw+CuBsJAuh719yBbMfuorzc2NO2Z7KptGOOxIVLpxxBCPxIB7g
clKB15B6exgT12za/nXRkvIa5LuU8Sq84VxmqceFJAXCjhdcfM7BM6dyhYKU5rozB+do5FaVxOy5
7cnWK8uPEF6NUF6m26FTyqZaj9CKVuuh6fPprke0kJ+T7w437NalZUS+tvqvdJwbbtTbmWGGAXyi
ez1rppTgoKu6MQx6AfFeyvJtNPyhP/aBJy5btyT5wdbneUOcqGqOR2vV7ahduRcbwNh+6FUtkGmW
yXM2NOt3reHWR6bmut9qeEjunW6330qhtVrYpPmkIePlMAgJ51R52K1BVkVLIuaTb05OHqnCnK5p
RxcZmeiGfHHm3PquCnvRMG9swceVqjl1rqv23ZMMPDt0ecHb2M4O6LE7D6cAUfB4brH8iXjJ++mB
9El1xzNmUd4ymIUe9ejV67jUZreL4Ny0NpotN3vyEz2ryRTiwQWG182U/FcSQOMar7NEA9YGxoXU
WzVf09E1e+GoPJ8ij3mS44XbBFwOu4OYiipnw9SlqdGqhTa+d0/ICgqLWuO24+gFApOzyCWyauYd
I748Kl1vimunHTIv7mFzMvI2Cm+5ypUgAsIghPRVy0E4wwSJkX8oy9XlWEFAeg5ANc7zTYc+Mj/r
LBLALhun33K93Na5pYx0Ge/oRtTXyEapl0DtEqVzbxuaMC96kgn0C63L5uSilxW9yOGauYY0Q3vq
FncOPaKYCDXojWyIh0Xqj96qUKeRn6FpUW3j/kb2rfF8C2HV8tr0U+KaCN8cy/eiLLbkUqJPoMu5
r/AFne8vhyKloIvi5dL+irHDvx14FmmVMvn5XTWbxusmDXslVj6noz5pWwfyNlMEyvrVeFJcmxWP
YFcH+7wbvHlPGbw774ZFiGtHL6gAQg3xnOUVceDuGuRXq8Hx8JCgRGCGXHyti5Rq2h/pmK4/HGKu
bpquyF9aDBdHIVzja8IL/cNolVgjNQYMVCw6cPeqWL03Tyn5aEHt6SGvWzVGVp3IPJRTIvKwhVHu
dz09sDRlkTvz1ZrmoDm6MMMkTa4VB94OJ17MCLZW7BIsOVJx9gaEblht0OFY6y5f1saIpkCf6TCi
tvcy8zL5AN5vL2dqaJ2nRiHIjfJZLo/A+zx7U0GpXzh0qU3vmFK1gNfD0bIvqr5adw1Zwcz9/crw
Z2RA+wxvSSH2xmRmVVgQcQAUl3TyCZzOtiKNyKEkdAyZ5WG5ouoPpbLyx8xTgx8tXkDKwEg6A8Hn
HsNFmAdJcbkGuD5C1mM31hzqm4mjacwX5i7EHQ0LysT2X5TTHsbOeXFTp/rw0oBkL/QIbb9HQp9/
q5tmfnJMxK1hm+ju6wiReiJlCFa8smdqZEpzCNjF53H44TVacD6NwfDmZ0txG3SyYcGwyUXf9c5G
FbbCKe+WOsub+cBuG9T6sWbQeJI5tYTRkI6dDNdRCz6Kplo+Jj0NPgy71VmdKvs6s1a3CauiH26c
WqvO2mRproZqHp9rvyvFzjLG5pQNTleE65LrXSiJT4f9MlrvjGEAI1ud+P1lOULRh7TeW2Ps6bUp
d4j0xzNax8lqNlaG4Uj4C3w6fhb9zVXzuuzmFrb/bHEg/nZWjsJNn6eAUOTcNE9kAdinusnTYG+S
9LkFKOcJMqi05cw15/5pHJLaJSytQPzitbgJIyY7fZv7pudAr0crRlmBTIkGZCsLsciu12QQGHI3
SDmcY3/x7TBry/xa2mk5XVcQq2Q+woo9sqPoxXkeFMaT53Wmiqx5SPZi2MQks6aP9m4RvpnGlicX
a2/OdanFdd27jyMhEcMBZZL9vJlCiPjDyXxac729Jd8oS6NJ1/QBtq4oL1nUmX4De3qrgAveOM0u
r6XMmxd/LRjivXG7dVa2mnxKj1sd8c57RBm2JE8A8iTjbeYl4nGYSz+JUslxLFTeAhOWaEVxUrlM
Cnwahvttkfl6rNPM6faOpYLgovVGww17OBXjnNZaRC06krKnrpqa2zRYmuqsacsZ0IaOvZ3lmhDe
iVRi19PEPEV9yiQbiqTzzkeZTyat9XgL1brm5c4acvdirdNqjWRmWchfxACUwTNcsGmak26Ru9Am
B9+aWBtXoN54BXJO98jdxjpMm9l45oxQiVCSj4kboguGr4Jy4AmcSyLnAEgoKOQbA9A4K8u0/IyY
6CyPNDshR6mmfeR+qVfUH7bvqZOdd+JrY0H7gozUSQ/5bYqvtbaodwrAynRXFxydQsKzYN6LRsuO
2BTEnewG4IZUKe9UtTniNvb49Drr/V6Eht4uQIj4fanmKGd+2m9FcL16BhKAnNestqT2bJEPbp3l
mgVL1UhVX2iqQMA1OYtzXnSu/ZhTLs8CC5VKRq4zJDeTZfIZVJ0E1LMsRkrbh6WsIgqkQL7z/2wg
bv//iuf/jMT992Pw7Xsvfwa0P//zfwzBrv9lC6wi0g2eEdvsNmT+A9H2GYLpdidmZ6tW37qI/olo
a/oXKlOIUCPxihAPGwKSf/mPMVgz/C8W9AyJ+rxnONVo6fgbGf1/5j90xPI2xzoOE0Dkv0iuBbIv
LcX1HXc6o1/bOOsBpcfv0m//OGv/t1h+s0CC3OPp5Sv9cdbuW2VyOkjTeOtaB8A9tEH2nT3zym5E
QDDOdKtZzcdP/MI/KJefY/f/TJ3B6pKI622KYJCDXwjP2m9ZPcWg7VSyoEfREu0+9WVyiYbl+8x5
+2quTfPv+vgQ5GPf425bQB9/ajYB50+XZuBU3mrZVyMQI3hkuobAHeX+r7/dv7qiYBcubnWi5SA/
/nhFjcbJPMSO2m6ZB/XU1DoMVqqXzMKTES51YpxZuhr3S0UIxF//5j+Rn/w+inVNvDZUW+n6L/cy
WHPLKWyzi6fcn4jjtUfjoWqwI++KBGXTb67on55P3h3cSrpBIDmGaf2X7+kwpqeDYfcxhJETtdkw
7Yl8E2d//Z3+5W/hN3mwRZhH9F9YwHHxlrLM3T6WAAxXdDgCzAqzjf/eb4HmN5FVbtGenEGRKP/x
nll1C6iekVVHrOhyG0ymtjcNt/7NFfv1/my/xeddI7uU2db41WDYGsjt6zIdYmL/0HZWhnpoEG1e
tJ2RHP72FyKXYzP6EORC3sj2kP5EFBeWMzrsgbQRL4FL/YKFHLiavN9w4L/eHL4QjjUiQLhuVGj8
mvXfL3Mp/QxvX6uwtGsAXKFa1vTv3xyMvzoKV87DGyf9x+9S9tRAmG03oJADhhiqHPhZ+r/T0fz6
XVgYWOtZArd0pi3E/4+/ZXFyG+QiZ4LpgvwMKm5mpBq17nfVzdtr8b9MJUFEtHnjC2JxwEgDRPIL
uMlN6CcZdDqH5mGOK30ezkxNL76lto8Yykc5+Dsz5vY3/uE3blVwHmIaJE4oB/xfN5KqqeU0+eiw
hhzvHD7qnTS0AnOFnl/Ybvs9tavgsCKSjBfhDEfTLrNLpFLLbxZGYFzrl4+C25Dnhd1RJxmDsfiX
izzY3jp52K5ilZq2BxHRTFvgJ9UU521etW2xc1p6tnd2ht5or4o+qJ6StkyRZCcyXQ5aqdL3RbcJ
3DfLbh6uulmp9dkxWetuG/bS6gJnguCIa1U9y7vkUJcB85n9PcqWPKP0zaWJvmrstT8rc9XeDkah
pn2t2v5Sb6aKwzq5TtCYZlucCNqxqzPhktp5yNJRZtG8ZL7YTdTVjXE+Slz6OhAO3lZUYQawrkJ4
nvT5Gk8j3TLPqdENcxsKFxEruc92ca8cjE3HoUCYhtFRoXP1xmqKUG4p+J+F6rJro0DAqh1heUb/
EkAZfTXmRHlJuvqqhXgi/C4aHL15JCY4G6JMH9o4qB3izHP8Q8e8Xvp8V6BLPrVBZQKOS324qh1p
tXfr2hb4Ovyq8pDDbi+uW2QeeqqJxJJolUYz7J2SZOywKQmdDsfZ1czYUtL7Oni9TWeeOfZ+jLxN
x4dtCMsPHXtwbgu7dJvI6zX7aLPfwe+tssh3OmqRfaMNwI11irZ2VwVdWnOQN5mCB1trnF1tmCss
2TB793rl1Tgt5+1v0YvZ72NG9eVDW/tA7HQCYL1wGpLhR45HYqUiRsg0dvQ5fRHYS+99q7VecJF6
qLXzBdh8touSvm5b6eqgFyZzfpYbar4b2lZ9GxhAPla7Zn9mGnyWnd1/z4Cnkl2VqYRQuCaVAzPI
7D7bICpp2CWBDTxsD96l2wfMrKbmazfIdNofxdRa4ixHyrbuR7DZMmqArcHx83y4SJECAChgdm7C
pOHhDr1CkMO7NADdkwlBqWF4v+47t38aatiaA+4GcHz47FaP5jwJDoCErhXqZosuPGG/cMJ2nrIC
8ExUB63IvZcxzdpnrVrcr8pqwRJuceXkfnMX6MmwXsnAoNQvHj2zPmRJpowItXlwzy0jy91yFIhv
weFIhXUwB08ucU0qRnS66UbVbOZHXxun8tB77lrvi76QLugL6ceRifMIAw1JMD6VH453Q1y8TYAG
WJdGRygW2ctUpLlxNfXoaZNvhb/2N2lKRTj3JnXfVrNsT+04O+QH4OZBVB+oWQtr/CYvmpK0ltWt
4d2hYUCui1I4oxt6UvWDUE1XMpAm7U3TmIDD7WgwM5kCejIyDDGdPJm7QBN+HpwKoUrnfLZkcS36
yqbYjlyxjgi6mpAXS/n2N22dgPGNcTb0Y6CJmeGyd00rTrQxdyMJumLtRC2cK7OqjHcvw/i4kxAp
F4pCqTIKhLcse8foRyBzkpfdSCNXfkivutwwtMjPyOUPjcTw1B7eJdlpmYlSwaUwoQQZ0QRtoJlj
Hb2CVSseCKHo4gAXApC35i9OWOnoDSOJiPtD2QShRAtLTR7rtRNMF8Lxpstp6rvlAuKu4aFUGllD
DRr/tyXwsRLFRq/bV07biteGDW0Ja2LS53BxZudd2lP1ZPX2kB56adrfFt8WLwW6iafVGK1v5UpO
4yEBfjGA3Cs330FKzw9IPQzsLzllovo6NMbBX3JOGHpGcRRy8lRzwgWbz7dSWcurWrrm3hdFnu8Q
9Y9d2KgZ+iQVq5PB4E+ljUbXTE66FWTmJajXMkUtficM8IiRfjT20HWxTCtenpK3QoVJ6kAZkTPr
fjCmlUBR/dSVZ4mNMASnSep1584krbMJloblohLdV9IJae3yPFXN0dLazXufSe24FqVvhNYSGN8c
9MfPVV/MQZRzzmjDQiNuJ5JphokkJ7dxIoymsMW5j1/+wLPs2aCX3fwdIftgRKU51kPoLHIajpJ4
g3sfveNHUCMwYEHmLBCVIlu1Hb7S9tVhDXjT8kLDlGBr7p3ZIUYG2ttg8zTYeKCJnSgGFhwoPGsm
cYuPGzolmT06wJqiyQnFmSzxKsdB2yTVWZDxbkipYoqljD5uEM09JDzzaZjkOCwOWV+mQJxWI6tj
C3FzUwCLOofRchvgTlHKMk5E330YIrOo7rbTZu+NXpaExZx1SApQW91ZTquuS9QgP8Z5AtrSNruD
1y7+AkLY99/RBfegUTLXThvM9zwLSedXl6AMDCuztd5SRcXGeakvdEjkSQU23i7V4uwXuzX6qLZ0
2kkMSaQH/V+r3QOGifx2KmtIjCqXxh350niNUDppHYoqk6o6rkR7DwPTAUTrwrGjBHvpRwDNspAO
0Ng14KO2XA7SmjwyRpbmzhyBkWFiA2qFhXIX58y1RfvVz2bY27k3QJg6TDBPJaAROIzXeF4kFmv5
sIfecnayxhxwadcEk5xpbkkSChlAVrBzez2bKMbwiu44ML/c+6Xg1V5617swZpqnQo+4uBtjRM+P
1KUq7wJLOm5UjaXlXnWl5WlhQhBsAmpmTEfYVA3hmhAJfqAKOjsbpX7Vo36zw65IhkfWHLA1tvfg
Oke0pUc6oVzv0DiKzKZ+eHetFUipXOjYPdBMKh8mSQZqKMpRFFdeIOaBwvKkQTQ/KI00smp9lrq3
tojl5HCfWJl9Y3czNpF17tlZfEFS4TqxT9WuYWq8Y0b/gmlElzvQdJIqzGS0v8L2mT9WHQksnXJE
YLeFaT41WxFTtPaZdtM2izvQAGyJd5uD/A3HAP3VtgqTQmn+bhFaJo/Drk1s/dVA8HTbZmP3zgnP
xlOQOuMjnqgS1jThJEPD2dDHo+8n6w5TCbh8t9oWoqNEO2mVURnnganaS9l7axkBY06va+UrcgBN
xUs2WEtxnnSjn+9mb+T4V/h2Ho4j8RScjA15XqcThbu6mRT3jJnrGrp5az8A/blE2OAwgOPtdTBJ
39XA8qhXdOpd205VGZJ2hWTMVUF+PvRCR7cAjypCf855XnFk+relxwoXccpy23i1g+JE7jIfsjDs
8pWAvGoMZxr7boXqVi1CppD4oejVaiN4y2ErTGupKfVBJ/Y4dpV/1dvl0h06raOR1a4GozvJNcGn
mld6Is80zg1ZzK0alpCqqsndITTAQpfQzyM4zrb1HNtTgA1lFD66xLQYsmrnNHQOxratSSfupUvR
nrPRxTTb9nbHwUOjEGYWw/wExd6O5hy6SVeJqDALshSaQLkplr7a+Tb6o34zrk2A1lvlHMQW2fMC
cPW1V13HpUL+jKoeZV8FdxD5RhXOnVEPO901p1uvSo0kdgCfpnCqqTTsN7Nj3CcZYdW1mEWz14uV
ZEurK1ATMD3hOVbB1Fz5tjubOyJ++h8dhQ2sGVjLc47Li8aOqlAvsrsH5Af4nI3fOlxnazS1tv3W
ZAiVoq7DFRI2PseoeHCV5yHf0yDV7NksjL09WlKHFxyw2llp3i77ouu8e85zEhS+q7PHiRmhi5tP
v3pTJZDx6bzUIdqR+gdyth7TsR40u9zx6Gx03Ea8w4vUN1PTD8+61c+PXLXqvcvazoxS6h/a0PZE
+7pi3r6HUCJUKxGCc3BW1sFL0wDdhcPSDw48vhVcMwPpVC0S3C12KssJ/0OQjrzKtOcK2Z416jRr
Qe4/TtNSnXQij4kBwPDylFR++TYnZuVuOHx3jj2TRbiwRqc8T7GIsWyWiu+RsTZdmbLfShhF4T20
nRAGjYIdyL9D+ugKf5HUL0ZvKwhMOXco4npkRuFglMErDk5LRkE5wXA0uZwfeb/INsu1ev4QhHo5
h4JQ+e+uVSo/spjhWGKLqcz2XadyesG9ipWymBcBEZcv31up/ClUay6/rZ3fP3u4QmGsVnN5S2e9
HSNBsuNVbRT6UbPM5eTkrbJDPIxmcxypYfTiekr9N7/oqgvLXteB3ciUL9JZaodVLU0utaEob9LF
sU520Kob4bpYOilM6m5FOrLBWaYG1QXtP5wJG86PwpQZ4+40NPCLfTN/FU2QWGFWY/9Ch1gLqL9p
sH5IngSmkYzM/dCDf/+epYV2ozXl9EYlOSWno6w50E5Vzg0b0pwKlDGrOLupXp2WWnqnKd/ezCrX
xIfP0PowG7IUFwMR04KjuLIZXQIfQ+cyNpWJqazaPPfaUt/liCqS2MPVBkuTKpVHlWqCc5ze9Wvh
L1PLuuZ2RogzeUGrqi/9AgPVGIh96qReIqF59Q9iyQsjMt3e58Tkjjr2WplyDiE6ZvmeeA2ktuan
wbOlZf3Axrkudtw71Wb1K1CnhEnWBhcLqgJuPqa6o+vXU0aZUeL/UCWGfEzFRs/UTjjhBbJIzAYe
FOWzUyqxHPOW4DzEpZqkm2banIz9ZPAguO1YQ1DjpH9s19K9g0FcSr7H0Be7pre0by0E73vQWZLD
YFPIG3aUud2zUFc3gp7QbyvE6qNnNQvEdTVnH0nf9W08zfX4wxrH9F1SRztwGdZ63BFhlBGV4Kru
g0wZLNnT5HoN+5fLltmb9oNCQySivm7SM4hQQ0S+t0wvnhuIr1K3S7IO+hSsfahRcUS6P7omq06Q
ZHtXQqDtkjywLke0BxkFP3gUIzTc68LmZQXqYmwNGuN9kXpsD5nDGSGoXYCLfkQgF7ts7ktMoDGs
O5lpmxn/05hvfpr0+82vD9q5Wfc/bfxUODLEWV07NCFZ/w4v8qftv/+MANiaDden4jMagHBvYgLS
z8iAZksP8Jhw7vQtUUDT2nyIkNYTNID2bR145lMd2dtnGMGUVahFus+QAodYuJdkSy6w86FDSfIZ
aDCYmIN3+mfQQdoiBo+bzwAEJNhItKfPYASU3OnSXmbBYF2hwU4e7TxRtXUajS5xzUePnMZ1p+QU
9DIL5ewL/7SOBHzcgUEIC+0uiXGxx7/96m05D1hziHwgnax7XQsbLTOZQUN6OWXD5sv8DIvIttwI
/TNCYsY/DJ23+ACc7WfMhJ1vkRPuZ/xEje6Jt3FLpXDNnIAKgvP9BYF8TnBFJmr+GUyb6ivIZmyc
DSkXmr6FHZhb9gUyCPshHyr8kKO7vaj6jKV4LkQfgA6SnjFhCP4waVt6G/Oajc5ccD5DeM5DH7af
ARykvRLGMXublr40FNXpJtRkQFZZoW5HS9yOFNBy5q5Ef1vSU1mEqdwSPyrfsAmT1HCg6xRBpDww
YMYRWkOyQkoSNKi5WgoyRCy8xPV56pVu92zkdJgR6VE7RG7Y1cIKOMBhxYtncKdCs0fCjYAfjT1r
h23qmb4HNVEsLaWr5RYzYeLnl1VeJxMOWr+a/PNJF1NPjd+nQdSXYp4RMTiqNFHLpf5HXbLrRc2n
67TLhX+hWhX0pzlDzHydE9jv78jsKsE2dazv40Wy+o489YLUOdz8uJSrHX2ECM8ojrLlXT0Ha3Js
Z0+Ml/1STX2209zaH26AjQZ9S4QaAZyR31E0fNuP3jrcWcgE1Ys/uG55nbZqnJK9MlGwH8gwoGfR
kFy+WCY4BmPFSztymiHH3Nd4DwTlbqFb1mt212IgRV1Wjl6A5MoyGC/HJQjgpEZ0YWyTGhqNrro0
EJ0hvyZCENHVbqJSlaFmrPtm2iIRspkv2hPriTSLpJfMeiPTIiArB9qp55Lp6DatPd70Fgu0tGbc
xk6h9WJPOTQnMJ30/Xdh6v2VNSmHZa2r6zU2pNKcH0gi7fWwSMT88dwkXIQKZzHxJpntMXzzLWrA
mqzLllGP8NwWziPLYQ7jr632MhYHsr7FhDm2ZS01uPSFU735aiLUiBKTGrBwdJrqnQwiH6d2PlOp
cjRqLyiPutnlXLWB+GmgtIEL8SPzBsOKqLpBxceznc3d5eynnTo5U+NgnkgaiIBbWdMhBmaGsQcz
CqlJlhEiEtNkESrNrrMH9q2heMIfg5aMPF8K6eyaYr/HhZSw5pBYnd8di95xsvs5nxcjNNyZJG+L
Hg7/ODfLSswmhtehKhDvQQYQsqU3Jh5+025cC+9f0NRJ2HWj4Z3RHKFZ5wVci0nIC9jrc0WE3D2c
T2OZ8TxYQZkdUqfPi/l8MYbZWONxcufUP2TSGLUJiROxMIDHhdXLBFCZgckj0kUfRlQ4i6J5Lwvn
ti37S+X1FpvypDmdW8Qpb8JAHqdXQUv/N2f1f2r6n9T0pg0P8e9lBE/v9fsq38vvP2sJPn/mfwT1
wRdfJ8QJvToTt4k97p9aAs/6glGTSH5opU+OjH9VN/0o/vM/DOcLZZf8PZjqYE+xxv5TSaB/cQl9
52eI1SVC00Rh/neUBJtg4ScGyKGaC54OD6dpOuQvuZvg/2c2UEegWrHvJLunGxCZ8O0lC2+z8CYN
r0V4fft+eLz4eH67ePjpIv0Llt/eSNP/5Z3+/Ft/MZCuVZI41aSS3UsXPt014QkYPXzmD6/vl2k4
b39+P8Tfvn6/Pj5dX35//Hh4PL7dqfB3n+M3H+MXKlSvzFlbC7580zwZ+msv7v76e35mdv/V9/yF
1DLBQUxn+55N+Px0R5p9+PL0/HR8fUccGD7zvxcyRcPT6839+c3L6TwNz+/D2/P7+/PL6/v7y+g6
vjzcnx/u7y+2/xdfXMTHl4fry+ji4SL69nAdPTwcb+6ii4/jw/XF3e54/PjN53c2/u8vPv+vtLTv
0mOl4SzeXb1cPd9dnF293Lwcn58Ph9Px6jkN48v7y/hwcRnf39/c3+xvto94cfdwd3yIry9+w/Z/
li3/1WfZuMyfeGs4rqIdrM9r+bo9NlzL19fT+20anv6LszNZihzJougXyUyDa9pKighmSCAhYSOD
JNE8Dy7p6/uI3kCAEUZtqrqsqtPDXT6+9+65sEwYxut/twljmXgJ/7Na/7r7d/uP4b2d1tl8z395
X3tXD7H3+vRw8fry8PQr9k6efjG7Hq5emV2/bl7vXl8qD7UBs/L1jhCU9+fX2dnD08vp603s/Xo5
ML57pLdP62C/kIdieR3OAH0KtufB0Xmw/n3reZvj7Xbne7638fkH7yg4Cr6fmG86me8Gc83GvhvM
mvo6GA8TSa23afjr5fX0+RI+h/d8/S/yri8Yq9I7ezi5e7p6ujjwJddV9V3ba7r9Xdu9FBEPSjqt
WEeNdZ+oj1F2xWWY6vABR8q777v6Zm2y3xzMEAsbL6GtAP+PzVkOCQgtTWFXz1EwONz+Cj+RZ0U+
HsX6c8RdqbFB7BjZ4zI9JYrB4/9ajPdCIMsTJ8ryNGe/5XQbDbdUoF8c+HFfbb8WyigU+4idqcX+
+OOyHMc+W8brBnH7XLEJXife8/PV09nV08PVxcuN6t29HFrVbyUrn0bkXaN7I7IQ1HfQKoZYxhNR
MO9tIkGZdjrNNw7BaySZSHxPtf5HrnzMdQt+g4o1L2VznGz7Cf4ZncXqr0VVdgNOjipJ0hZOISNC
EePy9/tx3R9Wm9wDpCsbYrlAyrYPmW5H2QN4AOIfL/Z43snZeBqF1K+BARUHaii+bAoFPMe0qhPW
39viq8RIVFwQnSDHZ/DGXKI+9Welh6eFZPj3991aV8b7D7d2C89bBhKoK+Za6295t3LsilQDJGZw
0H1lXrqdGW5QZeYHJuVXraz059VTmPuFurc3jG07AUVSbcznhmUXEuvclfbiHtiCPs3CtTMUWNpA
n1WqPoy9ztRmYiDxoFaXFL+1jRH73cslj7jYUwR+khSoZgH39GnQZI4Z6FSM/E1LkzzYz8eUIihs
XwTCRSbp3pgOMcUXFYjtVFmsAENL6m1JOvs/bAU6LpVKVELB8iaYs3fhAR/Xok0eeBZ0bbIj301U
R9bxj0q71pIrIVSXIjID9Sah7L2FHfG+l7FlT8ivqf5u3VJHmeIeMiP4NONpBTMAlHMW/Btj307e
ovg9NXmdBKXU3JO40Vx/IJQQaDw2DnycNzfaDzN+r6291eW6Oc9Fh7aoXMFJNLsuHJv0cH80DOFx
andomIr7CjVaM9p+tNRHzLON0lhbbYIlZ8kjO5825rQ84VgVEFHdpuhSPIpBf0/pDzcCeLHkcdgC
sL6inmqfTRRrrsRJEIHdQKhhxYNVE0HVGXU5xSPduPl+Qn35EQzVorSOGwJW3B+nLe56cLF0BsYo
02rbO8Yfw4mJKqRteWChftoO1k8gmFh0jIoGsTd1KTUqcqMCSBgahXWemUIlV2HYBxbIx9q3/09d
lgavEPqClHj9Fe+2tipEMDs1YoKKPdobK00wA5SjfmGRYiR2G5vH34/fp5mFiwMPK+rQ4D2AkhF7
6z7pFYoKtXYOtLP2yrwc7srz9o/7AumftNd9e5rezVfLRfy0vCZX7km4oUb/wD3o081k/yfs9VlO
TU7VGj+hujNu1GvKZC6qV2sXnRi4GHnyyoGk91u9SmevOcZ19JJsw4Gtfn/U93/B3h48xoaIAWbM
AcY6ntOXR20ktropT6rG3n4/4PvTiOWByRewFyrruefsF1EqYAzUvutloI1kazQqfm7aqFT/HGjl
i2bAgrMlGMxUzpW9MY1qI0SNhKBIxMWx09QymEftj0O1EnzOtXiKiHl2Ete/CbLtpl6QL/htF40f
1yEyDgdArnNqus2fRW4HE61QfJq38qgQXVAo53pFlkdF6EEmxkif3BjWavfcywdNe5iIvIb1sTbP
u0V90fmAqnJv44CVWaig5IRpykvV14+c11uzzfQDO+UX/UYcj+0etyvH/uRhVqXCzZeQ7hbV4j5P
OGc/VsUhLPYXjXCDE4bJ7k9RtLne7N8t0hTgWq/rM3L0uVC3Yzv+svNq+pHVJHsZta8qZmwAyYW1
hjg+NjJZpC0V0cnApODac6GieMAu0gP751ddYbxWuQaz5ZPVpOVKM7T1VEIF7IwzamRnX8yDc2CX
WffG98fX2heNqAq1MLphAK772BdD0nDcjDKYsgy6oMzdG9dI+3OsO3CygBXqZ/OkH3BV2H9fvTVK
1QfjxziyuX1sNIyKKi9gDgRj51QnNlU4DYJw6i1yRQFV2FCiqC1xFsDc0H4+Cx0NagiFuOsN/G3T
fTdBTKMAWZKVjKppZEHfKkDdKYY7sHF+9e3YS1YyO9c2nk0fO2g4c6IurTIGWQEINjXz4UTjjD/g
vaLtb47rOIo1BsfbzBSOuzeOChzNtuoKGVBwbHhlXpt+g5fU1Shn5yQLZ3Js2VRsO6vU+U8MbdPJ
qnvATeJIjNJgOknbS/Pitpb2JhHaAZOWt8vc/tzCpYXXAO8BoBh7cyvShykbOC0DDX9u3Q+hET+b
k1Zftkm17kVZeG1ZY3m08CjmNa9F3a9uKsyW7EFOGROQl/Lv95vvOiB7vwj6h7lWb3MVsoy9O0kr
yD07GgxIWw4CxJRBfsGw420+yEPLd/2jPjbFzmCDDcQLECHN/rvZrB2At6BmgxEXDXLylJtAYsiO
Rqsu/bAuk7PFUI/iSb+uVbLQP+ynpqq4VaJQ4m/rRP84//o2bJ1BTUF9FOUSoVTOORdae8z1nYzz
Vtt839ynecg8x7IVDQIPJRpdl8O7RaWuSOR8VutgTptLaMx/agMaU2jPj3nXqAdW8KfNA/jLGy5N
8NfVOvFjYwpZvql1gAeGqd1vwAaN5+WwDMdW343XnZ2MHDAy30Etcbbfd/PTXvnW8nojYXhX/cPH
lnPFHca2c7MAxTkJYqU+awd81ajve2zd+qisyujAd/y0j9AiV2gbmRl7Fo56H1tMjG4ivG6xUTXU
uNdwsSHOVnnwfb/2Pt9KwDMogAOmSazfwFr9YyuFOax5vQU3dS01jbPCSfLu2ipIJlFnwc1+V8VT
Vh84A/aWIo1iYciMWdtEUrJ/2ypxqyqdvi0CG5Hw3yQnA1dw5sBTN2Pj6fsO7g3j2paJmQ3hCM4a
DGP3lv3IsyAEiYJDQZ9ov8K0Dm8xjqp/9rHeWoEzSNkc8jn0WHt3j3BZocsdlhtGa2S7RYvTpxZN
9U/HjfmAwIfzHj0Ku9je0iaVGFnVwriZNV512wIY6b2uznW+HdqmO3D73n8AEPRAx+lykDHLACg6
exNwXvQhb0aS0AkCRefYrgWREPQQbuI7rZmLX+qcmCTZy2ZerMtatuXDUiO09xpzmNNNjjFJ7+sJ
pPDHos3bZ7j8ZfrPKWF9VXlcyk1cJr2MPZHoeEtPoWN1p+Oid1jBppl7IJj9aRpw7TYIZHLrJkal
qXv3NgUtfdtC5/DVPo63DuVWHhXH8sBq2tslUAfRCoEj13CZDcb+FTSKqoZicEqnR9mU1zpSlcdG
ccYHnEzEWihNLRpJM+v2h1OcD+WQHmP+kSzT9q9UjXQTZUGGFBhL6sJuoFi5SKvwwL3m006BNJOD
kz0HEaymW3s7hTW7zQinLQ9cFxcX4A+g/ALJc8nxSfMqjxqBBfNnt22moAbqwOVhRiU9++HehO8Z
u34xyyIg3NhsZEo9gUnd84HFqxlscu/O67dmLI2uoSYmloD8+cMZlmmQ3UY3KoJmWhxkRnF0AUUo
89WxWU406dQ3TU4FJjUM0bYbppgq3g7jDK2ZdnbTRUcUb2v3P/2m682cJ4ZAzbZukh9/UuH0IinS
lZpHhchRguRqS/m6caDnn1YF40tokpsqc5XHzDow7w5v6lWSomhoJW3N5MaJ4/hKpjAFft4XtsY1
dLJaSK5J6/etKJ2jlOg18qBO9OUUFcOw0xOt/A9zhduOjlaQVcDd+GMrGW4qSl67OXf6Md06k9QD
01YOmY1+NWLshUjsTRoy9wW3C4T7hjsrDhOhlr/ic47hZrR6lHw/ZJ82Ej6Mw1jxZYg28Zj92Bnu
BB32BzSDJkD5hfCi9kow/oEGLnVHzDE7thOMP75v9NOxvDYquBoTNUUhvS/DXpIeHiX3gYAadago
2aQewUZV/CVtix9vWWwg3I9N9NdsePsBtcw0O3B8UxwQKeYZpsEMPUuXPKuDn3aJubDCCLjKC6TL
e+cyPg5C7SqCzGWUWX9qyZOj8bou0fF7NXvd+Pd9c58/m05qApWLQegT8ufeHKT80+q4itBcNdon
LbsEWhE5uyVmEXgIZLPMjlQ+7e6nza7rWGhrnmdFP6xb97tlnM5laihzrviWWjZyY2lwQXZmo1SX
cKERY2nsWWkQFUV7IKq899Bh41ynDLMRAANH31uG/l3DqE9GBHCxwk4pw9O4sovjzF7BptM8ow2l
yh+3LeWi0QxElUUpD/T785FEPEldNc8EZDBE2zvUKVxppzxXQt9WE8QsurvExRa1W0oxXGEQfq51
Z9QOTKn1G348LGgUMbDFycS7e9+KEkBBVQgL75gQ96wNBVuNJ9N0OtDK57VIK4yvrhmEZphSHz+p
i9tlR1wQdU07LvIMXBHRQISTSoVPDRPrwEHwqTlulJhLchWnLVKTe8dNNGDnMzioN6iAV3dDkd7l
hiqOkHklB3a2Ty0xTzgF3p6mzJr9lshIulSJ6TjqhFN5Ulo5Vfajlv2SbRttv18W6+L+8KW46bEY
+Ea82mx9/wWF+48rFlEhh9Lt9g5T5mn8ZQFdS/DpxZM6OudFa4tdn/YRPpowgMvpwIX901xZy5ZW
6bjDI9kl7vvxK6r9zJ86jKYPH6D70zmte4qEp0wOfL1Dzazb0rtlmCUj/CUF0zElKuW1HEUdeXPe
FQeW2xefjqAGpV2rx7fq7D9y+qWbqhRzEX/iyfBqFCYVzfHsXk8CZff3n+7TymbgCONq5nqJJki5
N/2jAb81NjHTz9wW6C4V3MZjXxn9rxAWgOUpLkv8+xa/6twaSiMqz0e39b0VkHeiJa2IMtOQ3ByU
2sB6zVWL/q5qHPHTNym9Y71BP1wf3fp+WdusDGlROVj6xOlQ49elVOe6SA497b/qEdsT8WqNexHn
7MdZQVVwWSgEYaEGqKtDhlAgsOG/M6l+o0X2oejq50/GPMcImviqMAlZ7B21DXz70CkbzO2AnsCR
HbBtimxP1OLamKjv/f5zrVP649qmNXAXLtsQN3d7b4Lg0o3DXFQLn0yZ2AJ3nH/LvG6uBYGEYwsE
4r1Ru871941+HlEaNdcXvmNyedkPaha860dMnwTHnYEr4ZgunfTslfW3MRcF3c/PmwMcw2OLcV2f
lh8/4IQGCRSvLvx0sMZTNL7dqhbVLu1CFJv/0NQaqaT0hWjy/nBG+GvG+dwzV7BnnIPRbNBVN4pZ
bxtAmQfumZ+3K462d42t//7ddqUlNYL7fhaIMka5rfUSYH3Z/Hy3YhfSKTowqErhzFk/5rtWOKVn
HZSb8IfCpho57Vv7OoptB0WWY/b/YfyofNdtbrSEtd5KLd81tiTIy/WB8YvhHCC4y9WNmgjlTJ+t
5cAu/MU6g11ELg2oAmHX/QzUggF8qqc0pdlD9yteDAc1QqaeDEk+B7BFix+fYWuoDooNiCZ8hfYp
NpiutUZSdcKvkh4FV6FGR65dVMH3E/CLOcFKNlzWtKASZf9sAY006FqbC18umhaeTaiEil2iTmp6
4GT5siFLUNyDgxA7496R3GluXeFnIPwkEellmeb6cTGk6Y/DTQwaWS4KXsgFEUT7OPmmuNcr16Y7
BeZnHp5y8U6Ty3xg1n3VF+4VPHrXTBPvqI+tqO3QTeSBhS/qrhtPJ9tZkuM2yZQD7Xyx2fJZmHTs
tWul0N7W3uJHFvVLKvxyGE4QrmgYTKMFK9dirw4mGlT9Jvh+Pqyrc29/p0k47lQLCeb73t7n4uhh
SjRqfj3JbKOUIdkqodwmpXKoguSrltjO2SlcMmUcJh8HEcV6OiWE4v1IqUWxnVw0t0E/YDDtLZ2T
PHzfr68+2fvW9iYGBYFLKidwrqbiVGShsuR6dqNu+x9aITqx3tJUlb9/7JPawjseZsvA7y/VtxNZ
5NO8SbsD59MXfVnnA/gCJsXq//2xFcwlzBxAiuHbyPaRhEhxQl5MO7Bgv9jvaIWaDJPXkICn9rEV
Q4kQqYy0orn6jKFaPQQ1gOC70MDnOu7G8kAl6Je94m1H7JvUBI+Hj+2VVmbJtF17pcz2ZepEcVA5
U/HzM5DZjVTCJEsM6Gxv6Q4IBWPK15kHk60fj4jYPZwXs+DH80BQVAw6a32hf8papVOazijoDd+V
WnfeKYp+3FpJfGDEvlhBtEJKh8HiSrZfhx+3rR2SWsW9Q1vS3xGs5WHXzkke/84F6IADs+6r+fC+
tb3vw366dMCaACL3kf3C+VhvBiuiRrjpKI7Sy248MIjr7ra3Fa1VJUQWCcaCc1snzLuzXR/stqoa
lmztZEqQFo51htFLhDRTVhs3A/2KHeNUjUGbyl7ffP8Fv9h6xUpGpFkeJmQXPjaeyU5xmpTe2q20
w+1i4i3sGbKCFGzGmgmDjZIV11Ns7L4PDPRXC4GKHXXFodkW5hofm2ZCxWD9dcNfLETiE9CEBV1j
8sOKGnImHJM2YTN2X/Lz5l4Pq2hsBaxzg/IFDdpMSc1A5yA//34cv+zMu1b2PqJTuHFmJTjM8NGG
E4Id4VHiQCT4vpWvVsLKPFU5KbnEmHtDVodRq1BkQpWwUuKkAWgIJwdJHvzfKhsfDrT21dxY3Y9R
Cmpc2vcrTRJgQSZcsnUPMVwfW+ueM3mU7nkk6zRoLfdylGp0IC1IAmbdcT8sCDZ7UkA2IjBCfu5+
Lrzn3aMv2ABQRdr0t7UWNvKoN5L+jKJyowv02mzAruid8mCUVX6OiYWkAmSuHfBcS2pvM5ebA2L2
PrmOUlBGINW06WzoEHH6Q2s6YM+NqLjJAIcZYEwq4ATwyeCdEkzsa39sRHwD8KXC57Pvq1OnVvLW
j5wIk8/askC+DMqk/9Ybs3so+nRJfC2CdOIPfaVvI3sJqefuhfgr+D+fZ/gqO0Fm2CthEIoVMsuo
hreTDXY/bmM06bfFOGrHbbzW+Vbw5U9UkGn/XMXVjsvCCPtd1oTpmZkA497xz27kx52ZXlJQvUqS
G5kftVCVo03fQE+vBClVbxgoWPCATVdnXd0CbsfHVbG3c2vrjZemafTQhCrnnBlhNuB1amqczpY6
5ycyHBzysUARcdwCNn6fxSPhESsNh1vSEtnDAL8vh01DnZMXKZp2PVR1OiMuIZIBHEZLQA463QK3
xqrmrbZM3UukKUDLTdllt66TG/NxCWvrvlWW8hd19SLzikQRt6NRIe7u8j45HWqYAX4KDxHiQUcF
cR4tmetBqgOnDVZnGj1AKcoVVNwUkiBJT7+PK2fYNFbnUJCSri4ligN13WOxYN7RWUWzs3t86JEl
GHI1iongoaMElkeKXkMGc2JhSDDpcfIwa1b8YCiNAhm8m3TzWMkctvyBKtx/HQqEMyKyDNrctdW5
ajZT64XqEp0pkcQCz0ht5ykFZKBDIuKF4fdkQTi3cHbARkfk/bONGw6a+CQT92iZQUTNnXmeh731
2FBfaZ9WYx1LXAXs5irTB6l7hQvpwAOF0F1HoQKjURdhg79GN9fTZrHsUPOqullSvEbGwtmMXW0c
m8mC7S2b61rRCT8FV7mMxnwjc4zjbqiL50yf8itXjtXLEOfuPbirdPIXygxOo7otHrVadPfUcym/
k0YTf4n6gXwB8uOkcBck7DHbxrs+TgQxJisZxbyBbgQvSDUGY/LLeIRx4y74anW8x26dfsYztyrd
/qobk9r2iV051raBqkjiIrbyU4MJ9Brj+hAGU6R0qmfJEDcwKzOim5EX0O04u/MfxVEHiDvdMA+A
nCaJcl44MIRi2PQb2PhmsSWHEaXbihgSbK8xXv7knLhyi6lgt+N6p0hUTRmmSaAbIaFIIZY7pFDN
aUROI9koRi1eZnvEVcDWJjs7styx2bTGhIa6JYiC6ZsbzrB9ota9VmJ3GU5Ukpr35DQXc1uOhnLe
QLp7VMp06o95OZWnKlAPeCMWocXEcXKxxZA+Os6WBvQbBWkrNShXh2yrUGM+Hkudp/126Zb8HOd3
819uOdM1Di8L/vLp2OpeyxB0YIv6Vg10fclvlcaJ75RRiEtdYm7iRQj3I4qZi97y+zxxHhdtai4K
fGIqQrZF5G6onKvMbQHY62Q0psn2606Z3U2C44KD29xkg32ywrb1wKyVaaCR0kJyQ0CAsTNH85mw
mGy9OF2mOw4hy94N3TyCLtTg1Ww1RTcXTwcUUm4nJ0uvdBwCVPgTpnk7aCP+HbUxx8BE+3a46JYC
uNiIDjzza92OhJ8BgMs8waLXfAlQMALO22gq/Pu+PbXVOHpJemgIno3h3cPQdd3VYtTRr6oslUed
dNDrYqXYNTbgd8kDa0UeMHEyKA45CBY/EWH5L0m4amEYteTxZaOiyaLqaZ5v0qKgKrmv0+hvLZPi
tWZq4cvAtWk80uYYV6cJpAH97sc7vR8AWJrQ8Ly0m1IciDvriUhagw/iUMgLalC113AqykvYc+a0
cTBIfpINi9obss54dguYg0cDuQ+YehgnPcZ5g8kJbkv2LppI/gSJ0VTFSZ8kw18jFFhw1YsyPVMx
P6lbl/E+N1MQOgxdway1lrrZ4lSkqZtwAo/paZECeMhRXJnt9CIZf8VpqPyiNlB5mtVFXqwlKo+y
CkfOCCAsd+XoFAPlfAmG5zokAGM7JRNZ+ticqMURS0PFW57F4sQoi+EvwYb+Vk4Dk20F1NyoIGn/
YgHDiQBzFt9CN9eap8gaZ7bGNOQkMbVC52gu84RtuYtLf1QH4IlkacI7mCOrS8fyf8+Ovs+KX4aK
CTyAjc6AIDblOJVmWFBctaLrX0ZcV46n1QsEqlEIx6zkwzHfVruQutX7Ww4269mNDUCqbaeB48J5
/aF+sxsxOIlK315dSJSptR7dN2uSKKtb3FOG1bLENJTxUcswAsGZavU0GQUYNepg87PszfQktqXW
ezP+pIzOmzHKUGTZ7+zNLsXtFWBkeGtho6I27Hw+PtzDXf5mtFKH/FLPfDNgAcqBGUv9ZswCuqcx
QZtgzRTMBHv07WJFgN8ce4FMsmQaVituMurxVlh1IX32d/MudBZzPrKUYbgBkew6m0iJMWcN0Xks
6EpXS5lQhpEBBwynGePNdKZ14qraNXOBI40YV3ca2I3OfffmWdNjiN5CJAKh6Yk3X5s5WT1uxJvf
Tdm4w+9pNcHpqE5scW3kMcawdO7k80hx/uay1O+bBhsdMc7pI/nR9lKBIv93Wu12lFiLWp9SG4Bh
6C5Dbce5n543pYJPT53WmeKBVIkvwjc3H10fknkbZoCDt3pipYDdwB/fZtQJqsHYKjUQKk1moJQE
VkED9o7PdQ/INcDPhwiE2kwOmw4GQyraNow3+jycd1YGPtI3uyhEWPPmTYRaQAsdOP4s+RSGxNgn
f3U3E7bnTk2mbLOxqqoHl0BoErAWKGBMqbOt4RJbZPOOzSpU9KssysmXQnpt09Mi1lZDDKtigojZ
Ca3TSqmrO6pVlyzICAK1m64HB0f1OTVWZ9hiJ+HRhHnZEMi5qhyPChfAKYtWGvfpaKoD7kZLFeEo
DzT1SjrGJHx0b7lsPBJ8brYbqQUQwSSRY3BDYyu1ybt0uXlCSruj43mqpqdDFyWAe0r8zOHcJ8pQ
QwSGW6VshOxL+8/UFNGtnU2t9Enkt1kUYE9mRcdEUpXlzlHaxrrsqf5ajuuyWfITu8xRJGXJwA0D
yxlHz08VEMfKZhiqPt5Nozpnv2IjHk+iFPOpIDJURT2BPBrpJ2ZhZv2LiLlo4gHVKhlWWTwO8s1Q
FcNM7K8HzSjhpqNFoVzLDTcKkJwoiMd6TE5Ehmz6AY+hOpyOKPlpAJIKI5zdEwrBi+6s1cAR+2wp
YrjJueMMp9MYzwJEDWel6iWUfbcb/mwj3c5VJN3fS5Eje5Dm6LhHWBAYpJG49oS+pFosvalwWCl+
O1LP+KoEjbLo3h4cYLwwQB31T1pOXaqyVoY84QA1eTbwX5rOcSeaEfs4CJUqzwJq172sLmDxGpyl
mm/pIFVwTSsKlXgCidttYnNk7qD9yexWa/hwZ8NSxNaJnXTtuEurPoSs1yT2+FuDf71cAdaxtPo4
gtGFNESiDk3wPSvtePznhCG40DSpZbltsNRTkShC0r2z9S7JL5uV2b2xca0xl8CqzVDFq2Y23O04
RF3y2NdUYhbci3i6aL4thj72oda2mE7BMtpEA2Wwt05kYNdMff8ogibHjfkmGd1aNBj5jAo7QlRV
f7oBJBQ3hVjLtka4tNz2LHN9lEEHZBjqKaJhPl9yXNcD+CXPtcMGvAw3jO6iVsuR9YPUOG+2Y1WM
yykWuY71SgyCECDIIkN/ghHcOueVVfTjde3kprHr2yRfb45dM96h6rXXK4As8vl+1voRdrZtD2F7
WSwlxSPATNMKtmoetzz73KTqX9TMybiu9RSdErU344sqRUPiQ6fJj2ELjcuxniomzkOj1mH2HCtN
mW+TGHzvmdvFCYEvmdrjlaZOVcvdSQwP9oio9tJoKeHwjLZVhxckxWa5ccxxvJ9SnW3asaVoAuG0
EMqiHL8eypW0cmPMCcRwwhUi3oDCkuVuaGJNx8int3lVuMJs1S0I0gmklJaA89oQS2xqrnXNMtqv
YWVr4cWExba5HefF+A0pKZEYU3HH2Q59lkTXhV7YRtCDF1dOqVNF7IufoFp4riLSCYFMOuq3PR+x
3EK6LwBZh2kJfdTNhXWELbI08Mvse7vaLc1U4bbVAZUEnNz1xXmWguo/52nLdQKKz1RuIj02hmuL
Y3++nDJcwG75IIV+L0VVkmcHEQnDGo/GVtu5qEWT42jIhtxLDGko21629WtoTt0fzV4WOOFKO9jH
1mxGBT6FupkejZGMrl03xk86EpSR+Y1qyPw0Upqs8pM6AqswUH1xQnGgAQGyGHhKkdZStCuobzMI
P33i3VrDumXLKWVoBYPFDWkFKQ7utm/Rk+R9xZKd0iGrm9UKfXye5qx0rzKEJ+Fzwn4dn6Q8K53T
Dg5aBqCMiMZpkqpzeRYbnW5ejPzi5UIRupTnBb7gPD3dvB1KjA5ikfsiRjh0VKsTE7+TtbCu4sK0
05Y2J8PmYrdExZ054J/4uKTN9C+ZpGmWR2VIO9fg3ebQR/GhFRsYr+qJ7bSYk5EmNJ3594C7MyS+
SDWy6CjBN027stS8uCPcXdmbaVDDK1GXPNSToQw3Q50iHWak0teIteRuQAU6xjYupxrycAzCM6Dr
zmlOALY/dVuVt3tuuOIkJAzswkU2hzPLbE3WAOjzctOYcRR7VAvrr73UUBYQXeBI6BjIvyaISV5h
nT1dpTZiDpZNDmm9sjIw7llXRfGWPw+hh65E5h/et9WyW4Yp/40VRrxsCpjche80TRd6wuzF2ZxG
lbGpcJLudt0qufd4feTDrlNYNdQt23q8acfMfl3adDfOelXvgLiOZ9WgOblXu/HwyKmMnfqiSQhT
mNU2ijdlaXZqlwkgtIETV24SvW42WjOqz0aXlPpRla4LvFVBqvI+s91kS5EcxtlQA26pvyCEgFY8
vO7jnGBdbEq99dNmHv/iMWu9THZU4lQ+Tst13RczATZVa87t1rCZqYtu3vcY2+Oca6I/aaZCW/we
RPpTE5Is3TbJODk7HpRlfdEqam1F3prMBG6dJ/OLbXdIrlboqAW13TKzJ3MpzDPdDTEIcKfBVTem
mo43hEcabSNSrb3JHWMRQaEvyeRLciB3i2Lk6L4k+rJAouF4gGoJ0MySotX9Ocm6Biu5Wn1tJrxS
N5NG5YA/S7VfsPvSyEkqbVr/48PltjfPSjX60A6iR8fMFaICopXAw12R/tESQNi+rfecmpFbl48V
xhPGth6VGYayNSoPslzgeQK2zjTtqDdJ425mI+L6kfJCHPyuKzXNG6dRY4inTpBHLqv62TbSqghC
JYw37jAV/zo9oZZirIY/mowH26ekSeEHGwq38pj3wm9QEjLznI5IaNCVgpnrTlZyq+JkjHNnT8WG
r8/ja1wS3YGXni31zk0j8dIaeFSQmSjkpRFOiGgsrsWELp0e6iqRyOF0Fqb2opjpMMHitYdbTaJt
mLLZ4GJB6N0+wiXVXXxzKGoN9w4Zl4Ero+qlxAQUol3VJn/KngDSSrtHXqak6lJyCIu52sBCHB9C
J9NwqvJcLhoC6nnmjAh7c90+XYzWqGEnRylmqoZG4IyNpef1W7jVA3abbeWLkKwkJnU5noWK0UMj
zPBgX4JWKuyy2uSoLYmAyNHZYKVJJLOdZeujik+wHFzmEMhew0Y+hsJdPSVTpcY6yjGuuAXVmHI4
IUF9boUd8N6JlkVVRABoHA5sdBng+YK+16LsOBN42HjYgaTWpq3D5FUpBt30TSc1/0wZdh5BWKyu
wiIDyBcMlUZ0uGnGNr4YxzDJNiFbmjxPnDxn94HaCwi9rXUuXFldn3FJxHQuhqio+XB+l3thYNG0
ted2GDFjb1gkWT80QwBdGecOQkv2vwhqYexT61noR65JOd+paMGdb5Ko6p5AHcOJtcdaS/xe9DHX
id7oei+jxEWikQb27seEWQjHmCK/qdV8Li4UJXayjR67ySOTMZ99h7MWv2leRDuovulwPDZgMzcO
Uf6SjYPLAxIpHPACu6qLaIeJQr1sgMGG7XbAlIm3jmqXeKD0U915qdHgjUBMfWQrKlcX6mFqq5ir
a6VduG2hq14T9a3wgC7hxzhQ0FJuFKVN+sB2e3w0Kkj+7ZESlsI9HioFG4Skx+OkgGmNSMCJomtJ
hubGLYoTYlBNHfDHI6tpkrCDVOK2ueYJGMF6oI5a0W5q3R3nQIcNHwZ6I8YwcLLFUjejOSevxdjg
2DBNixH/j7nzWm4bW9P2rXTNObqQw9TMHAAkSIoKlGTJ4QRlSzJyXohX/z+Qe1eblLb4d9UcTO3e
rnYrgFjxC2/YZWg8hOaKNKUf7xukuLvF/mOpGbWadQ3ii9TEhOj7gggmjsgVceK+WtyBNtqM9w2S
+ISMK6Gp/Z3oLO2B7dEID5lW4zJtSgWnCCnrrlFWoYgh5WkPzESS1yWqx+FKGWK2DyWvhwShdpW1
YMtfAyjz8dpB4BP9EA1kPJrBiJduYmXkp8ekWJqqc0IZXCktY3SbKMbJzM4C6rqUSqT7JsnjkMu9
lJ+UIF7kKynLRLt5ENm4iWl92K7aF9XNWFACuAJ6JXekCt2E8JbaO/tkRiZonw9E4h6Zr1xsK2Hk
GFPjAUqYY7f2AyKiEtdftSSnM6QREd7R1YjyQ0OacR1bhP0rS5coE6EP/FRhF4O1j6gXH4B6/mTQ
zcQBCDtQhcJanF2iJw6+Qhn1Re3JiL5QzkNbJ+2aYos8uxFzoTHIFJSm9mbsOiy6OPMJiuQxSveN
yGoEWW2TeJde8wUn5/wFQ2IkNcHPAeAguBv6DfVUaSvGRWW4HJ2GqpWEn+8visY/0mS8+ciq8Wn8
z6eympo4jMT/3PQvDfj0lz+uvlftH35XPH8XcVn81/K4v7/r+K/t/7z+PXwpV9/F96O/rDmExXTb
vTTTHZ2ATPzL4nD5zv/fL/4lvvhpql7++z+eUDQSy28L+Vi/ayyyRkAYQRMFu0oXEEoFwPl/r9P4
AM/t5fmPe/FdvLR/XMXoLP5xQ2VkQm34j12bfS+e27O//i9JR8v4E7DbQnCHfA1sQqOb/cseEhD0
n4QoqDMR81HWX8QW/1J0VO0/VQWIKEQreomquqAR2pIU8r//A+NIjc4iL4M2DfBYKGD/SNLxVdzq
7+bhQr4HXwuva2EnL8xW9birrHZtHvaxSYurR+WWG8K4U9rkumrnvVTXL3UuNiQHESlrJtDJCSGv
5/CtSBkXG6R1U2jPv4314dej/72p418fyOb9gQBRerFPwE1DI9iJUx9+zQl8fSlENf71jxRnkZWU
chrknfz542e+0oR+HwViJ0CyDn3vRSRAOUUAt5qKrLkUa58mU9pjTbHO86F5DKcIz6UmytZNTTkJ
TGTucW08mti1fPwBjokbOpQ6kCfWgvaHe4Pp48ks5FHRMaSjfUehcqlfulGtTb5O6mNKOxrOKPPH
2vWkyvPunz7YQNgGggxdclrIytLT/g1M0bQh2TIdozvVlNDvtlKk8NldqKj39047+CQH94ZSbetS
P4O8Asp63LdeZI/Ap+CzYmmge5B7OX520utQCRHYuyXwc/Eica+uvu12uYc206Z3sfG8dtbGtdja
K3Nn7uKNuWv25s66ltbRyl45nrOGYcN/X76v2jbbYivcQ7MV/Cv5/U49CFe4Jt/41HtPB3NVbOWv
zd5Zo+3El5Mfw9fpkO3nzXg73hlX4a5aK9fzdXjpPIy3w4Em7HQACuRKHhURj/h73ayfDvzSpyfB
v45et2KcvHh1i6uLh5uZDwfFG/g3zZW2xGUreSNvyrW86f3Gz38mu3otVoPnbJ2tsUo25bYNXWzG
5mf5WtlNd+PNeCPt8725ti7VK2krb6aLwcO3yCv5bbS8X38/0Oad5Guus6W4dU3vkt+EiLH3c7un
0e7anrVaPoazqrcYyWwz7z53Ew8jhF20CTxjZ15HG+dTu8Wm68wafmV//r2JOJKW+VShRANtMjTW
0/F8xk6H9zSkv1t/dYO4prKnALAJb/sf5EhUQSLc8Kp1rrvjft6Ga2zB1lQXXPp3WxTAN3zruvYS
/2VzfTG5kdt495M7bOFueQjnuBRu1ukK8wKPohP/jf9fTXS9XGQ5kXkbhFs8OIcC02v+jvoS0BW/
8Jaf3Z6Dii2okZP3BCpmocbCwQ7m9wS7AipxEAFE9tsR+x4P5zP7YuzrZIeE82aI8b4uJ1SYwtD+
IWRRX/76I48uoi6Pdq9/a6fhKwYx7abOY+opSPWt4wLPKmUkubD70qGXS3VzFyjUmdWxvHj9A4Af
0tqoHFgdO1QGxeY2FkcD20jfC2W4oWciXwRM1AUQxr/+KDCJcecgtFZ//7fX76vHzj6zAozjY+x1
BRho8jgwpRbtCetkZAIYO8kUN8ktDMALCA74HEV3iYgu7fxFEuJeCYwVRMlrTVKuaHzet7HtzzVw
O2c9t7WnzheJ/BxG2mWhD5+spPhels4t8tUXSursu1x87srRC9oBM8IfsY79nsBzfGEtTo0f0yF1
SpO48xEsg71WNOeA3s6mrhac1BxtTC2m9zBejiL1Ez1GYT1Yl9ENLhRrIap1EKJSb9EFNvttFjhr
gJwrXRf7xIhvtIxcoc7utKK4H0R5MaDU9PE5fHIDvQ4dFAa4kTDibQ7cE6hSDkgP2WVcxLEshEVB
gZQ2HWAl+acsrHYfi41iHCZh+mPonOPanD6cKWPGuAItOl4Ot8HJ9YNDU2vQFQrWSmRWWNDgKTgh
X++O3Bou5uIPyngbIf581+jSyuHDnVk4J+tmCc+4AxdAHYhmBRLO8clhDA3UzMGYb5JWfaHsSd+4
r3N/DtWbIMSWhiTccGeHlqOTtMrmzNAfP91G9wIyO1wjtvMiJnXqPluh0R4WnSF/qhU4vJMe3gEq
TPdKB7BCDqTMxy6jR/q0vCqrchfPcYewXemTt+0j8NJXpl58BxlRkFqCoQnH6okuXfspt5rkDKf6
/U+KJAHkOJTRToHfxaJOmxFHgA2Iv+JDa3i5jLpArFn7oo2/dimwkbguVtmcGWcW6Cs/4+9Tz9b5
tTpyfUhgQYBclASP50gZ8sZWRVfeZkW3yoYhWMP42fmoUVT5BqMHbh811Hd5OrfXeYzNGjacDxOL
Zh8WNa5uGElcWiUnfxOJfa8jszYVw62gyLdpGtg7r3/FyqheG/pAe2uy4o2QKcqGeXYN2/XGrvXk
1hKLZYe4nvNhukzCC4dOzj0Oog2abOEIJn2SV9FoYNU0FP3FjMr+ai5aQeE3uJbNnvR/0h5e188/
yqI+lTn/HOc+r/nM34nRh4nWUQ71fyNpWhh3/z5Hcl+avHv+/nsatPzAX1mPqSM8z/1DurNwVMwl
t/mV9Uh8yQabbC86Bydpj6b+yUZEYsdYFBbYjxxDf6U9fIlFD2WNuiFisotW2L/Sxb9SCgaNPJRE
850U4zWy/Hstg2mFWgvVBMo7YjsmSOLjtVyjYm9WYGr8UUl3kZFuKsCgAxxi7ivML1ejcYcIy6pP
p+vQTrd5LzZ8KJAvPT6dylVipZtSwkhveuzn1FO4ujAD8fCdoWzQbgMkU2xJuqhCxDm0Z118g3qC
L1m3Rcnic5U2D11X+AHNA8DDWwU1oWIAhlf6YzWvBF53GNm7YSI2kYg+h4gJjiYOJyUQCgoaeJe5
kqltaHZcprtEc7aNOeSubRJYgnl0KX0sqOvkE6fDl8Dp7+YoIiqR1qkj9ia2sLj+iTylQk9BBq/g
3xbBeyN7HBq9GVjteGAB4vZmHrSNL+ryopowzzAPepes+9rwP37SciV8NIUnV0ZVV2k0Vkyhox4k
9WuvnBF0eyXrHD9gUYsjxoOyCab3VG6ntkBrIfnX+HZ4FUN7yu37OfVTJaC8hqPVp1AtPacaXLtO
r6tor5W5n6rmKkluUCPxmgXdWKVus/hpScbK7D93YHFl5XFk4UQ4e7WYHuIBw91WesvvEvV0SWnP
BS/hWtqtNOFOBbAuoTBEVWo9VeW6BbCBzTAIO7IGKUXlirypwGTZuEDn5sydfFIZWDYJA7DQmZZ9
vFQhjucS+hE0gqFvfAAOfOJ4Mz4loew5HVFYv03pH+C0oltU9DCIKRiUTA38gI/38USf8AvefIyT
rCJHStucgND5CQgucg+XJjyFW2rzhnpmTS1X2Jsp/+2NT0oPZaX3Dt60HAs0nKnmuIGBkap87o2W
g/Gd55gI27wqZ58CxZ2oqdDYYmRb9VNUGbtEDtwMDVAprzZS9LlxLs2lfaVf0Am/m6XrsuzXlOFV
0GUzYKmiktG6prT9Y4GkfTzaxxHGvyb97492EobqyOn0bdI1Pupd9IcsoDiYlXUyqlLhGsDApjcR
WejDu48f+/4k//3YkwPZkcYpqHomuTYzvCOxaFC5wqvez4Jz0gpvD45lWf/9qJMjCrspGt0dj5pG
2gZ44ob5t49f5twTTo6mqGtkaPI8YZi+NdantjtzNL0/WNAMDd4Ciuby9d9qNqhUUMq2OGQ75UZM
T53F6ggN1wmePn6Pd7cDqn4ILFOc0U+jzdgSzpi3PKcm/XH6DV1Oeb7/+Bm/1IbebDobCoOxSJdo
pxWo1gipdeasOKyTOeEgIE8LAN/eqbO8EimoHDtwAV64QEX92Ny3hkylnA6dpT2O9Nwomv9UydHi
gepHUyUL2+ChB3KKvXPTAvrgW20wHWnQb6XMuMzHhyRFSScrfDA3gK+jGylDsLdL14h2buTqORSD
L4Oq6Jz5WlhPcv0s6fy8VV1IlXyh0EOjB25TEzXoXukZ3pEgoZ9b/UEpsandCYP2kp6u8BDe9cSf
hcXurtk1EmJgceGHM65f+Ja5c7ULxtGLEM8P6Cs182MtKRdan2yBOG/FsKkqOi9tdq0WL/JFrJQ/
4sb6aej9o0nuTKvwTlgboV4P8XjbZdZPMBiAbcA8Ur8MEvkeLgJt9mgvGLg2or1ZNggdY7zVOa6e
y3TOrJU5HDB2dqXhW0PyIOnaxhiMDZ0zXN5SLw2vVboVLJFDLtJrfF8v0/q5I4SYt9atqJ9SJP+5
G5dXGArDD5QZLAgkh++F+RTO3zr9c5M6XE7fDawUgpFu79St9NFZpTh7zlWzgvu7Fg6ub2jZDW1y
NY/2vhsXacyHoa59Ss8XpgMq13ZpokHgSa6SCQd0UV4uy0WKn+sYjqicbCw9umN6Vph2eR03xeID
HJbG5RSpz3Y3+rod3MNjoHgkWyCIlPSSNPiqxG+A8vJwrfUDNqTDtrPazVjfBxE+vNM+V9tVVcfr
Th08Cl/7HIS1LtH2NrdybrjDcj3QWExgNVglUhWqgbdwAwxaYm38kPJkNUWc45IX188j3xTn2EwW
04rKkCOtzRCIBLSVWug7K9wjwke/OdolyXdNSwjOZJ8xL2j29eJKl39FBPjCJ1K3RdTHa2i1qTFi
HJW2zmnei96BG3OD4d2KOMSZ2lVL2Ce6HwuWA3yMo16XiEDIBxntu7mWvKSN7sCMkd6Ci6zyFSjo
L7Touf0wVgW6N6f5qoRBgPK2ryLwEYDxyQL1yol64Gyqb5TZdWPp31M5+Rbr801hltflPNy1g32Z
E8rKOg298MIyDOAw0UZ0T53uuFgTPmpStgqsh74mdokqLyx/iOll0CNPhhekj8kW/wMCoQmT3fZe
nYt1JM9eBuQ2OnRxQ7P3WQl0VxPch4qCXC6+bsIjcNrog8k4VBuFljxgtesRuSwlLfE69BChWCUA
ObNovqyydAv6eZ/XYMfU6moMi28Vv61T1bVd3pRILMCIShRkzkNxU6aU9HBGt+EkIZLrx1KEuupj
ZpA71Pm2k3IWpOGn1TdIVYeg09aRqfvlAP0/rDwhkivbvsdjdx2QsEvYzPVjAAJMXbcSln4EkwhJ
mGF22+TGbhiAnU6L+9u4jpvCx+vQM+TgUdObrZmYK6xw/BnZvSIC1BOv9Xq8dKDFIrpEiCa7RpVX
gN9Zlnm7c6zZlaZ8Oy+Cs5jqLm+Y2uLebMdNr37rh3CdFPcG5ComB2f2tiwOoF93UZF/sxvpNhbN
xdgGiCaAAwgRQJcuJdzvsE502/lboqYrwPY41tMjmRo61ZS+g3tRlb7Cg5Sq8imU7vQg85tW32pB
txtjhy3c+3rnQLwJ3bR01rZ8INBcaTU0I5OasARaJk+2obSCN3EJFnuNtNwmSK191ISfKV5tpFRc
5upPeYSoJh8iB8RIHwHbwdouhPcV3lpqf63V3ww1vGu6cdf3V5XdriC2rcHQupNa+E2WgV/bFYtp
SJZuNI67IRmvIdQ8NkGBY2y0b8z+RrHyqzlNt50BXw6bSlXKdnGLEn1/pqT8qnt2dAmS1C46jrAv
8X57I0yEBTjASJr/mC+WFwnwRVjBrgHSBzdX4J2ZnxekhCqynBOO1x2ytzJ9DDvap718hVw9Dfz+
IEWP2FOe+WhvAsKTT3YSflsoqmcEZA3AOuguTXAj4/asJrNrtI9gm32nzX0h/qFWDu3Q4/E4icQ1
UIjN1FaNL42p5+iPoks2OvyRj4MPZ4n13gy7AqkWlS0AS6dCk5HVLqp/KS9nUXHvzK0hEW134tDJ
zbqUrBW997UyDDdLAJBEAN0oyUJj2gPI+BIyFZkGcqPG0TWlKL9XgTUbwBqWHD0aKMyzrvROf9Br
jaQRHKgxrTR+ay0/G5HBrjF3g/ko7kT8ScAQGOkmpK3iIg7ebzVSwh7qZdB4BnKGcpmuFf1LFaw1
negkbIEf6iAx4WpFxgaewXWjiYNuzb6tvcRpeIik9rDsOVPpHwGAfoEotEK+5pABVMQm5SroC98J
h8fIVNa2M9y2lfptyCfPiu7NcMZ4tBn9fKJEL1FQ67ttMQWP02B+yQBPzKQmMnU7CQwIiEYaGMlP
yDbwKNGKxR5BlOmqzQk0uEi0hA0dnRPKfOVZfzBzrynWbzEwR2DQTHK2LMtrmTMxau51yV/KOPZs
X/aM8fzYXXRtCejvPnDORMbLoj9++lKoX4pRJiw2/jiOwNvaHg0wso0PRaSNO7/aRdcxCBoBoPx1
if5vFxev4ifU5cuf4sMS5OalvP4Odu/0m/4PVh+1D6uP92VW5mXxHhhj+cFfVUhgDX/SUaFOQTfq
9xqkYhh/IgKnoSJAroQaBwnUX8gLCbiGTR8ezAbi1IAzmPl/IS8UypPLqcSXEPeluvDPgBdLSvv3
GkJBliIoS8ggzKTv4Jx2HdRM6E1m5fEBkHS9Rceh2JqQMlayk0GnkGtapTDDADEW6bpBomQh+JWH
YiySL6CpXj4+CV9PutNPY9Oz4wzEGAqVgeMVbeXhKHScyQ4QfKwvgV4qupsbY/ZJK7PgZUC9DoeI
JL8y9FHiZjKs8DafhPpsdoE2rNogTQw3QOf+oam0HHbjOADfxDm9wFtaj2v078YkKqERFMOZvfgq
vXj60YFuoGGFYO5bTzUNYoiZqlN8yGSBiXLZD9Wnpi/r1otRuzjYU1TZlGor7OkBzd2Nk1HStQ3N
H0baq9fgyNWHvrLHT7D2Z8NlDpuXjALdRhrN4HaC5PRTDfr4ydCj+WECjX0PGfgOp2np8eM5OC4b
/FoQi7sr1XIHo4A3DZYI4g2YwvhgqkOys0MdVi0Sqv7HTzlO6l+f4sjUzxf/OYt/TooTKEvZcS3G
+JDDKFr1Oh3maqzrPWZ35/y4ljrEycQ4Mr4i+KbQU3wjz9ansVPZJi8kxd3PrMcgR5A9tJLCTegY
D//8vZbWIYUE1LdVe7nqf7sQbHpfmt3o8aFHqnkfljCkDL0sD6PGDfHxo96ZKNpvVIV1OrJgHU72
Cop7cT4DjD8kRRT7w0KFn6f6nHb5u09BaA4ZKbSwcXQ4fqEpN+R4NOXkkIV54vMdQE5sWEP/9F04
zCi90AXFUxJVkeOnqArM8XFWkgMHFFwfUL0+turq6uOnnDSYl1UHBNWi3smvwZni1O5MjHqMhXnK
UgDUuiroc28lCEwuRvauFeYMYK2qrjXZcPRxy3Y1ZBHP6KYtIePxakRUSlmEqBebhjdAt8TAYNzs
oVgPkfoT7kazAQNLjyUKcSiip+v1i4O7gBB0Zse93QYAuBlliqsqba3T5raS5oYeqDYTKcuP4ygD
JEuth1n035VAPqft/d7DKKRZqP8QmVinwoGlknXU7eLkkE/VZ7l28AyKJt9QpBd5wPfl42l9b0i5
PqmEg15ckFzHiwcfy2hq9So5CODM66YXxhqHUsmt7SpaaaNTX846rNwsN8/J071WBU9mc2kVAirj
uHz1tT7a7n3U2fCP2uxgj9/Str+CDLUeKIbYibyju/cpyQpPDZHrLYKVY8nrfL6PJkwgFCLbCa2D
lMp29/zxcLw9Wk0k5hz6lsQNRB4nO9bs60g1yjk6OGjaPk5lhwRREEx4DgXN5uNHveqtHb+/aXFF
IFsKqPWtNnigCdUuuyhZrrd0VUwAMwv0dPzBAWPfRpG1tUYp+SoPweBped7egI9v/UoHP/PxJ3m7
BrDLXaxfWHSL7s2SP/527g6K3thBnySHiGrqtqo0sU6FPK6zXI68QC50Uto5pp3aRGee/Hap82SD
kwVBpEWh8GS4YeLTLxlZfWPkTPDfKQPBBezXDrS5G/jx8rkxX871kzEnSeQuwwad8+z0gaFdFoFA
oOIAxUV5HuzMvCsdyb6Er5bQHxw0Q3IRVSqgR0x1vpOy2KcTgD7UxyP+3twToyLZjPgp6oynMoPV
FGuTLvLkYFWKs9cEGZ1JFONWXatyiqXFjiKkuE9GC9iFYY7rUcO1vEgp1n78SV7dkI9HZHHnW+Cj
4OF0FD2OJ7+rFOx4p1wc4lhwfURlBc2yhBzQraEOQiBOpDzrPKgY4R7yxNqcert2AbiXVDbgybZe
nUv9gRoRfLoyyFFdKzr0YNwyREdsCyjIRDq81WLociKwLxtRqF9LSvbAOEIHJPBYiC9Wr493edLZ
nUdWVlzWSGvcWaPS3OWZGQh3QAACPRCEWn5WSKGYZ6bj7TIkbpa5Ufgfm19evv7bBogdEep5lLaH
UupVr80IQVsFKEFkzPQq61i7/3jQ38YFhATo4OHitfgVqydjHqAaJJtoMB1qvU63s5w5/hRk5y6t
t2cZT+EMQ6wYrxkm+PitlK6qJyErvFWn/DSjpRxSi3qdyll8ZhGddEOX2GCJcZAdW/xhiXyXF/5t
ABGms3FsoFxBDL9FRWZjjj8mpXdD8gV76agX6hfKXJ4SZFvF/iqkYa2zfoxU8emP+ZFZ3BpyvYGt
+tzaEaSic+Dsd8eC2hxdQwwTic+PPyCyCJGJ3pI4mHlOL4CaosvepoTrzPGZQOmdydVYRbBNlwsc
7P/xo5iQhHujFYcUVvo6Gws40GXzz0NLG9Q1SmKLRgJY3ZN7255EJNoq7g55EGHSWlIvroqzp8Pb
m4GnLBSGpblHWnMSJgsCBkdYUwcAxHTcJKf3IrOcLxDcnPeJGQIBnrXcQ/bo3J303iguKTwFGuYL
UP3xKJpWjWT6pHWHpkBTajBkAXoDgdSPN+I7y8LgzLNIo4i13myRvFAawxmb5oDe++Q5dSKtJEbB
HaEbn1kWJ1iM1z1igIqiXkAuoLEUj99Iy1u716CxH5JykjynCEJajkLezKzMdapUDWImwrlU9Wj0
ME8FeB2rGPSEtXaf1WWyNntrfFAHoZ0BJL4zBiZRGMm3hikax9/x55qy2KRzUAgiQIR7NGWWME7N
EH9E9vHMcCvvPItUhfI4apPkr68OjL+dE6LSw0xuDPZGmYSP0tSkdIJCHexU2gybqIRQi7QYPlZ6
DzMYBbVhyj24nAZcTHodCRicVrT+ZBef8byhVVc7ZV6sP14U7yw9QgOcrZbajvnGWTWHPF7B9GNr
WUbg4kda7Ywx7s4M+0n583U9HD3mZD1YVqXmFCm6g4IQnm9A8L3RI4lqqDFEsHhVsQsHSzlUhiPd
WDKSdHo4SJukTen6KeHoWXNknXnz14vnJBgAQsyVwZ54PdSP10IhpiiYFGM4VCi5XCY5jGetqSzo
0EE/PJlKbNDXB4wJxRoTLtN39KI5UHOqZK/thYAOasul6g3YecTbRSulR0ZJBxEF151GUW12rR+h
IjW4RpHRuacCUx3MkoDsTGCpLZfb6ZsQVpo61BRSjFPgg13MI9ZhTneIa61dp1GT+P2kKcD0YCda
OVDX3ExeEoviVoDQ80UgLoaU/ibyc8mitg/qNfRnWsmrpsJtXIO3syqzTAVCqvbPQ0EnBWFw8DUt
7bTYMH4iFqAfbL0P/TJO1MsCK47dkAzOxkYEbTVEbbuTVFjoiI0hBg+2xP941b7dWhyXOskLzpHc
b6dZYyVbHem5PBxkqZW8SDjNZ9NsSmBu2j9T4l5WLvZWjClUM1I3oovjVQLroNfN2RoOUjNpm6jN
XmrolNuP3+ftLuQhFrWn1/9bpxwySathbRViPFDDG1alFFketcNzngdvIz8qaaBIOY+oBlMvPn6V
SXBzEjOMh8hMvli25JvVdCFKemOqrPdnFuV7UwTXj8fg8ogC98m4BYNupHkZjERJTeYiXjL5eQrZ
vJLqc8bNJ162v+aI24aK6vI0zTl5FjjSJJiMdDo0oVF5TmjHuxp7K1+l67/qC6m+cKa0/a7Epio8
ps/c24MNmspoy5YG/5A7Am5wozkUVsJc3QgrHX4m8BqbM4PyzjyjA4PQPxkoP36aCQ0tMF+ZS/ig
TehVyZ0TeWYDYf7j1fTOaUutgXRbQ+6aeOa0ZlrnqmTlCuNRN6bAqHBYVKWUVAc8Bu9cPAH0jz4j
IWEiJ1Q5/V7LqvZGGEXxo047M/DQvpCvKljd56p376xACn+2stS0uIBPK5FGGKJYEFfzYZhj5bud
mJYrUZC5KaymXRE9nqsuvZN6Iin92wNPlnxkh0nQYulxoCQu76bZyTaNrsZelpnhxQQwwlXRRtlK
Vmvc8daVL7JM87HBMs+cWO/NPF1bjdIPZwn1ruO9hx2B2Sb5OB9KoxNbS5k0v4u7c+P7Tt2S92UD
mEtvZMn7jx+DICRcCIgplJlsbdNTdkaPVg/3adrYWynq9bVqDfKmQWzjIjGk6lPQKOccEo478K+7
kdLaQs4kZifBXG6r3+IeqWrsYkq7+TCxY12HJu0V7rbkxUjBbWkUTYvI6wTfSXtqml46E2q8N9BI
XUH4wJaWnbYswd+erlBXFwnwmwPqmV+QWSx9M9W1c7HD8g7HNy5lhN+ecjLOSOfiOj6gM5SbU3YF
pMxRfEVtkU12FCFuZt2kjJIFWYe5l9Yqhz5sVGoMVW5uZmGDBNGosX0KBSqU7iQbag9esRErCvVO
6UuF2jzZcQ+ozsqQx7ycsbM2XUW2k8uiLtFqrqsoPOeY8PYUXTyn4cqQx5EnwFA5HjmgXGOhGJJ2
aOy09tE1lTaL8tIh0hFWXNlDNTkrR4Z872qjWt46bSV/ntJS7t2qtoMUlIwxb6zYQaUqRbPGl8Ug
3adSrzx+fLydzjDIBxv6LYYiNDXx71lunt9mOI7RIpiTsj0EimQQHmoz2hntOZ+xt0+BigizjZaJ
TdP8VL18MPNUQ1quO2hNctfXg43wyIQn7Zks4fREpCpGykcbCOtkzutTt4Ac3D1E6mY4qAj8XYYk
mG6FIMqDFBfWTgJ9eH9m8JaM/PeVC2CVKGZxTqTxpHFOHI9elSlCI4qRD4hjW08izdLArRUrlMCr
9n3oZYlVgzIi4u09focqUC/TwA3Cng+fWy2lHQAJu0GctI/iz1bdtQrqsYWDuJPSKpk7GwtTA4K4
gBgtIvNGyWNEW6raRBeFn0bZW5MQGjeLrv3RNEp41XYVYKlBghVbRobcIXYIht0zi4C6Waw0LQp8
aHTpiLHGgoanmi4C1I3RH/KuasZVNKDH6GKqC9xcgFMpVyhuVVexZDcpatjQ2z4eQvv0gOP6hnRn
GxCCYN+T3x0PYdcpcloUbXdwYjj+MNjUeesMtnyt14hhatKDkc7T1xnD+B1SjrUrYxpXruhLJKWX
64lzIZdz9VygLBa76Qwcb5UnMQzNJi2lz1NvKS2ClZZ8ES2QokusReZdHCgRAEehix9RZFfIXQN2
3jK9zEw+ONFBbszmU5QhGOWFmW163dykspt0otKuugTlDjdAM/gi7wRcDAgKMhVGzENY1MhLwtnW
ev2x60IE7sI2kTZ5aoQ2ullZUa/NRB2uornWwB6i2voIXA+0f9lQtfAosSNchFlXV7mD3Rm3dPwQ
qzNMJbqYDKHXuNcH8xptlAKsnDOhRqcLq0GrYcA550LtdfGgpgWllr5r4feGDWi9vQ0n50oK5/4W
4czZcrNQ/sYK65CFizrU6IoskGVvsmpQr5EVDZgBamnZbQwVVVSWWljuCrUvP8VpWqNDM6AV5uVO
lY7rPCwMtMP0apMX+RRtaT6h7dUUQfOo6uQUUFgiDC/zWfsSmApEXA7nxj5TQTw9Wpb1Y8IcAw4P
CFc+bZy3Ux6rXaV2Bxkd9zWCoMjp0IX8hxEHT6GMRSMWwRkoaqd+tlWWGyrCyQTFup26BS+zc5q5
PnPdvok4fj3G5IUWMCD8m+PNEJQi7wKpQ5mgbast6qnzOpVqYKRRrG6C1joogMOZelTo7LaZ3dZJ
2zPZ03LZHh9p7EVuP1qVi2nCKY8/qGslC3vSXxi3iE/J1WcIKLKXcPKuEK7sNqZZfvv4DHjTz1te
m1OAQJ5AlsDuJAAoRW9pOGv0ByvuIPxCDszZiYwB9XvJcX4WCG7+dEKT3ZFYs3ndmNq0loIq+NyW
yIcBvL1WA6Dxbqd1/XpSpka49hCipCEQcDpDwDitbL5+WDpOHFpkZKApjueoLXqA6J3eH8a+lxH6
quJNrgyOl1JV8ZAgRuypcgTpkHXO1/40C3x9MuX45cpGCv8UsNiFFFvHwOwPmcNNMkoIhEtVi05Y
frbe9s5LUtiDjYnvDsowp32NVmhpP5bUBBqnAL/XOn0/enY897praUX9NQ6lHO36qY5+CvRta+/j
FfHOm7LLFqQVPmSceieXgtZPbSkDyzm0kVzvwkmNb40CxXcNVseZmOGd88MkuqXkTvNh0dQ5ns4y
CIN2Esp0cNQ08riJ0MYI0vjM+fEmi2TueMwrtJUMimV+/BhRN4KjNJzhQYhxZ0eqvseYFTdUtCIv
RjWioYAa8DoQOAwWxmSBWZLQ3O/QV8wLVfFA2pyLu9/7TGSPLKTltCGxO3n1DJtxpUz5THZPV8Mq
o5+2REGjTuJym1biZ0LlCgltTxsaaY0oT/odBr3Y5Whh+5GTjGfygHdOHhY3OI1lJjiiT4ao0Jnx
QSv4OPRWXHksuhvUp4c1dTNaflo5ruYOgvfHK+31t56cd0uoSBBMjR1DrGV9/BYAm0aWVFo1keKA
68HkrntJzWlE9DdtN8MsBbuGbuSVLumy2yQZIGCK8RBphH1LwoSef1EotNzT+lJPUO+R0Bfbgw6S
/KabrV2fmuJpcuJhp0UINY9wh1Zqr+gXvaw/ojgbrSOiy5WjVorLHSsBIqZl388D3JCiyKklNmxv
2UIyTKTrGssP3Lkn7UqP++Ly44F4Z8fTeVoaNgyG8SZhyWuMFZiU+RBidLlWqXqs7B4RegeLi1WU
o16eqnW4TSXt3BScRu1sDazoyQAxcf5/1J1Hk+NImqb/Sluddg+YBRx6bXsOBFVEZESQkTLqAksJ
wKG1+PX7INpmLAnSyM2+bR+6qyy7yulw9YlXODS+5j//bQXKJjWDuPWnQ9GU/aMGDhKBMJ8YC+3d
lQyrfHd9phdOPLEmFV6UtNj5b8fit/HsEB1fgW/MIQiUbq3WPsZRjt7/+RWGrhMJPBVVQFxLx0s0
HIxoEh2j4HjJ9nVMICqzhbRUnRtDnRVm5i9o0e2asa7YQ779+W8zyiadyLwOtYOf8JZCJ0FACpBj
2d8Hw9B9Nt2QSwY5Uxg/waAhY4WMBOpasaGWXpJXEFH+/AtTfqUJQjOEPsjiTHV5CPMEA5JDNXGn
9lNHhFuKWy24sxwbWCx9PqIUSmAu98XiwsgRvNQjOxOHGInBzcAqFJt8Mo1Htab0uNLxR/5MwRTS
mYjNmQhYGOErDjVl4PltST8BLF+9tpywfsIUF2KYjdas6xkGmv037v/zPcdPRXwObCKXG/2h0z0u
O5d61WhSu1BH+nNNxQGHK3RjI5yfJCrfAOxApb/ZoS+SeTJ4B4n8XBxsi2ukxdXuKcdN+yESTXhn
JDFsn+sLfXFASrDzKw0AZHmUePGCaawncbB8B1ku5C2h0kDKQhnU9Do/8W8c3TO4wLzkdK7/e8DF
ziL317Ky1cUh0xFZsiO5Ror3PjLsd7KIoq3W586+TfUICcUS6StpYXNFbXZHOQbVgzYvX6h2oNXS
m9o9le3XIXbkpqQ7cJdZk7IdzBsrch7I8HshtjozzhsL7WWwKKxaRwNSHLSaPLtyFGPbN7BakHpy
/521+G0o/XSL4afpTANF+YOL482a4sK0U5MJ8YF+DLewEdUbU7u0pTndSGjQ4lepQZ+ON9aocIZG
Kg6FbuV3jaKQCg7teOPgzAfj9Hl+O9msABo9qrUkW/jFmOM5KthhZml5mJDZB0whJX+VZV4qKpx3
ldT9fH1bn7+FrjpLWeG1RxgKzux0apmqdS4iQPqhmXTLQ4r0l1qYzoeWA/5BmzUXaFxOX/0Im7Dr
A186T7Yt0FyYIYRAE08H1i0xcsykfhjMItpza49rGr3Tk5GisuCOor0x3qWv63ArcZ4odWNrfTqe
GRLzIsCs00l13ovYyde47/R3eUqr01ADhMlsszlen+OFI8GWIafA5BXdySWECZFrXgY9mQ7RWOLL
ZFXGJqO9sgosp7+RT1/YojQCgR2DMGLAZT3QR/e7j8xqOiD4q+6y0H4EzFrcyAcvzAdkL46/LoPQ
IVqsWaYPhjMbqB3aNin3xGnhehL0Qvy8Cv6NoRDrog+IHS9gqcWRc90UJ5BCmQ5K44hn5LfbT3Yk
0neNjIM/X6VZ+REygiCAsZezivsETzaRqYe0r5/80O++FLXxOcfu53B9O1yoebhELmw+G81T2DeL
PTiiYV6YkaUerEKddnXvVkc9TLFn8X38m1Qz3AZOqa3wde+2ZlNl93UfK3fXf8SFNeQ3zAJoc8QC
Pej0HGRa044pL/gBS4ZiG6F8Dh9V6jud6umfX5uEa/gMkR3MEjOLFwz5icaygMseOqLBB6C7kjpd
pd64wc4wQzyUc3uMtNCl6U4gdjqjvERSv5sDjtF2iu84kRTeoCNRbWKFcF+rSfigNkF/L3BO8tpe
1jgeSBXrM0TXlELX9v1YZNssBlBy/UufcY3efhg3uU5gDDtrGRc7lXTGWk3Vw+i2MH3tPnxn9rLb
R0iYDbCxdqCtovskST+LIMve2SOyDMVAWTcrpPkZcVh90/COAgAB2F32JjoAWVWtmyymWHTjSb20
LVgsQ1h0cmgALhJkJyuxqRGmerAbB8Jj0aYvnW0gYG76t/g/F56cudVI6Q1AJF33xVACaRcrMQPt
kDTwp01aCY9DlWRPjSVrD96TNhOwVJ4E0fy4viKXJskTgJCOiRCubi3iBpKSOpTdpMHOQJQojKa/
a1Qg9onUus31kS7kKaSY/IdyP2qhmro4Zo7fTPgS1eIwOcVTTmF/pwVp883qhux9oifWKqmSGhp7
ov2tDbn4aNbJuNdRgLz+Oy68elxspLqqQHIEwOXp2RjCKMqnqhOHQFRIME3GU9Y7uJlQK1lPkt6U
H2jvbww5vwKLOIZmNc8D+mf4bqvzb/otRSvsTokH39QPyOBXM0kiTN4ZA/yoFd3IJMbMJL7HJgCy
mpPDTEO0pDJtZASSDKc1a4wPWWn+ol1YhWtBj2Tjjqr72XIV65uitJGyDe0APSgnKqjZtHac/ZKy
H3ovdeoi9lAKwnCuUvB52Di2gtGlU7rii9am49NoDv1uGhvFejTMOry3y1nghG1eIheQpg9+3APg
1HFTaSg8m0W9jnIfb9hC6bsHeEUd3acJSVOvUMMkXY9aMBUrKCd0podQs/B5oBP2qNmjFtLUgLew
krmC+ZRltvXgJaM/S52zVXZ4muMAqWTZd5heFm4gxFfPNfEBbjNlgYMO/nq5VzZO/llXelWs8elx
8KgNi+5zMUUp8lC6/OGbVV7cNW1gojk7VGippkEx6ym5OTIhvh/cQoBf2tQgclAKmysnlqsubtqJ
vhLA3Vo/AH95tqdCe4eB6fQRNdT2F4KE/X0D+3Bt08J7zRCUHMCtF/WTNuXJ/voeuxDtkP4A4+K9
1sCBL05Xb8SKIvxeP3R9FtzRFoRCaDvB7o9HmY+wgLtK8o0K6elGzuxa+FLx9UNSot/qqJ3cGGHw
7Q8HEZRmNBA3KE4CsVrmFqLBIyrXG+vQ4IC2CfMQjw2oJjee4rObj1FQnwb6ZiPkC3XndCpjKwvK
bZp96Fz/l83T9xQXtrYvW4oA1+dzdrvTmuLgz+xiwmyCxdOR+h7URBPFyiG3pY7dSPESqyPav4PA
7y2TJrzfcFg7Rn4LvXRh4Bl0R0LBzQu1dBGcJnRXtbjXlcNYhRpWdAgU2lXRe0mZEtxP6Q/FwU1P
mlr88fqM/5X7n9x4YMxnyAqcPzHDCxY3XgmsE1ucKD46tU1SShUn3NY4iT62tRJNa6lPCu1ereqQ
UBVyb9ZmsSmiCUBvClHUCFSEDS1sPp8NJIK+p7m0P0VTWz53ahwbnuvXef6BakqEWFE8Zv5WC3qr
3hL05Bs8YFOMnvywrJHLE8gz1DU6yqUlRLmyCxz01tyu9nOs2U27clsrLz1koICLV3g476upCAoE
N6YBYqQbREhBJtHRUtzumKScP2/E7PVAgcF9Qh0n+Soh3nFv1y6qJgnGoIdYseLPMnzjMeBN8dOq
pnZC0gZ9W82msmmOPdWJpncfQjSI6kcuUantaq0cPzdmH+hYGulpsK1rc5YElPWAcYyp/0irQP2V
Q9213iEGiHzJDNh0NxiVwVcOSebuRjOKzTVM0Roh3eRO4WLi9g98eDd6Y8ppr8Rxj/+Ta7xvzAn7
mSBKrH3ZY6MZos5kT5vWxR3bToEcrOrQHMN11ejtjw5V1cqL+g4ZuE7o3RaNs6ze0IuK9pqSiACF
ypbiiVPShbezDinAHKUVHGP/bvUk/pwaIDJYGxhTb7OS91TzjAP+OPKz4ZQ1Ci5+iG4rLsT1l8ao
MU12CbcOTjvJreEWwV2JM+0rRmC6uuqKVn8KTSgqGMwm+NwMAM6DGyf2/G5g91J1oCHEGlMHOD2x
EO0zC/OS6MgiRGstqvO1jMp0h9FJfCPKfMsuTk8KXE0Yg1yrs8TukoarKqWRWa0THwFjRNwObvAV
et/olYpS7Gu3j7aW35l3uOSZs5Ww2Ovw6CfsTh/s2opu5JhnJQgYzKQnlFtox8Ldnj/Mb4FKi32n
01L+OOpW12NBizohJtr6Wg69sVLR3L6V/8237OnsgUipEBqpisI4XrYa8ZEgJ7Pr/Jh3lJB0W5l2
MoYhHucQF6fOGR/UGC8ctUH4RlH8jxFehS+p1cif12+ss+dTUJUwyN9ZC95yd/F8qg6WQ04mxRG1
YHzs8d18sEQ63ljsC6PMqhSECTPtmj7E6ecNwq4qrTo0DhEFVWIe01qDjYpv7N6Lo/CgUSpFKFAs
ublFhQ5KXYzGoUrp2IOwCVGm9p3N9S92/rhYVBUJBQA+va3e6VzMEEdWtYqNw1TDrwjpGo7ZKHeY
fkHH7TDNKwUl7sK33D9kcwO7ZGPO1iUzq5t84nTgbAyjtI9qpifcyrMAnH4NhtLYur073sdW38OJ
pauDD6JyI/q5cFYpas9wceq6gkhrcTxqgW9pWqbmwU/HT2PcWB/s1pLrTjdDdOqR0srL8Y4rJVxb
Ru4+DRrOAFaya5TwRoh0fk75IRRnZn1WQBPLb2AVlpW4rWkear9rn82JbHlVdJXYyxTai1fAnfh4
fbnnIOX0oFKWhHwDK5BSDViY06/OSyiLNNLNAxD+yXPaKH0X2UNwl45J/5xXzoMsEqi/MsSbidTj
+uDnYTZrTmoM83aGKoLyOx29S0N7wC/BIlirioOaRQWGlngsYVyDsdU0pgFJS/05NGoDFcgoLY/A
a5IN8li3SmOXDtfvv2SxBUjDlciJFfOQmcQNdGJhrPaGvLs+4bdb//RzozZjzT7G7txZWaI9BuD3
PVbA1qFSUwVYmEziL7ol068mb8CLWYAr9RrVSQKvKRr9CwGChvFbE1fA7zGSxw8r9PvAC5AyTrZt
X6M+aAEq/UKEAKQNTzWrWZXATAtccOt4TzyKDfhIhgPBABfjL4DbhQLHKm73iab1NbZvvfJ9qAhi
rs/0wtISFtP7hSfI0IApT5e2zAdiq8qxDuNAuzuvFeXOrSv3iZ3cbgH1ilU/YpNriO57kDcfR+yJ
vBr3oD+Fj9JjeCOOzNVVFTr7YovVIu+7Pi+tAzC26phl7k8Oc7+3w9R56DE/vfEUzPtkucAAy2ky
0BoE9KSfTjt3pRzDrrcOZYr5kqna9btYaboVOLN0c+MTn1/VcMaBPiOBQVcW2vjpWOaMoea2sg9G
qZjfAKuTqI/hUYuE+yxyNEADpVG+6KNSf+iw9HvEPPihka7yA4oVIbJIAxN7WswT16pI/YPrY0ao
JnoceZnWjTegCJc+jACLMXNHuW6W8ZCdqFHROqN16O1gAq8YIJYInhBCXX1L9HlOQhZrwJUyZ5hv
+J/lIYutoreiQrcPcY9paoBNxQ7vWeehbLRwI0rUjRLZ9TdCrAuLAXeBYAMzZrgly4p3hr3uJO0w
OJphGe0BlTBykFoosyktmqEZvRBVphsa17dces6L7Uig8GQCtkOSBUjSIvyoLT/mHrXCY1+HR4GM
6QZ7wfKeNK5YR6XAnmfqp1U8+u4RKdpXHXWFG1vx/N2afwGKe7zbFOCM5a43GlOouRkeu2SmecOb
94oqanF619JtC6z3xse+OB6hNRgTrhc6Gqc7P1ZTOxgTJzxKWv473anTfVCmhtdVDvpAE43460ft
fEfNABoYSRZvsgk0/HS8EHxvQrIdHVVbonOQKiiRyLticLPVCLAS/2Z03K8PeY6fJE2hlvnmv0Tg
vnyZWxDItYIryFEgKfweQYq8XpUhlu2PwahgZe9nSfEB4iEQ3Fg0GNMGXY4/dlj6Y7rKgkDS7RNd
3690AzXhZrL0n2nYB+raGuv0WepVdgs4cOF14ycTvgDx42aiF3L6mRwNt+xKL+QxHG1lnUVhsA3i
VHyZklDZqZkSrIvG0faFVvFrHb+4i/XSBiyvK+/Jk50NmmP63nJiZx9prb0ZW/RHNL9oj3adRfeN
Po4bWM8HtBJjF7i9Xt/btVPvLfCZ9+CKNIQF0GrEifTP9LnhCbEWcGVQCKRTS6S4uGmFr9lVrMTy
qOvfQK43qylMbXyEh2g7heaNzXZhc9MOAa2Ljhxh8NvG+C1ZE4HVURSI5JHqSLPR1aHxwtH9hmr4
uBvT8OP1fTZv3dPLkqmhGKChEzenxIt3OqFojrOyEx2BpTl4hefyXa6GqRfEdX3j1J7HWAzF93Pp
kPEILIuqIYZYsZi9pALdxxm166zdEKna+vqELn6+30ZZlOWavoXCL2p5bKUb7Xmjo1U2afY+SwBg
hkX27d8Yjtr/HMNigLI8purQd7bTqfjYjKbxvmyLyevG0UZ1U3Hv2z68VRC+cBVRNLdsLI5A9NFy
Oz1jSW8OGamDPKZcuBs4mc06LywMQQTRoYnoPkLG/i3m06VNMveLwbC/EecWg9oE4i00BXmsIAs+
OJX2BSEKXO2w/P43Nj8NAxSQZhUa+Den06MClXXYxFNgxLOY8lv6tyi1b07S3EWa+HJ96S7sR3o2
pOsCqjRogkXGGdZda2oJt7o5Sxsj1mdtinTsbuzHhRLw2+WB5wi1L/JpAgSx3JCZX/uhanCRmxKy
BZj75nMGyUVd9TF31QrshHmHV26D25RFLRN/ZwxD/C4swHihGw4AylB/YuF9AOTY557tT7W5cXo5
bREIn8iTsj4ebjw/F04RBAzOKOTxWVNzcZUPuNBPvkKht6sA76eR0W4nESorgZf4doRAeWO8S2sB
Uwi6B+1KLHzm8Oq3Sy9E5qcqnTjmhrUQ0Z81lhC6kts/XnEw4TC4ZwgQoeg8699GiX2WqazM9Iga
kUErjFhsJNH68z2M4yhNQXhrlGnM+TT9NoqVjpqRt0Z6dFVZ30dKzhG13HiTqxPa15VzU4vvwp0w
DwamA/Y6+2fx8dKhGiFxBNmx1+inRNh3EXQNeAB0g7pzQAfsqjDvj+lguHsjRyhNJq75tUCGfU3a
b8Jzmu21xmTYyk7X3lU4lz4Zk+/urn/9C7cIFoJUl6iw8NYsEaR966RBYI3ZUSZt/OCok/swVnib
NU16a/te2E6sMhU/Wk5UH5eAjMYxUjk1DJVW0l5XGQr/tVUE++sTetNMWjyesB/BEXD3vwUIpyst
Q39musX5UVWR7A813bz32V5fprJ7O83TOknz+r5Db3hDrJNvC/DWj4iCUucwzXJbTI29tZXiZ1Xk
0Ra4U7apfJYBD6rozuqSVyHNBnHFYvoewH3zDGUKb+Rll74USAN6nIi+EXYskgezxTghBSR2nKY6
w11+nNY1HYgbx/tMSoRPNIvJkK7O/BrwW6dfKoCXBzbPLY5ZY8RsR9lFO5Tt0VdTgHYm61Yvom9h
DIF3XYpG/zSNQWGvesPwv9Jh0I7dIIaPvgiK99lkWd/8bKzrrQtN/5ibwv8Oz01kFA1buG+VbLQC
6RH/VsJ96VPNZe25lvymUng6h8kt9TLK4+KoG3mCCUHj47pQp+7r9V11aRj6e7OWMcxFEo/TYbQm
00PsKiOStapYGW1CXh+Ft7LG+d+y3LozJYxCFDUzKE+no+jJmLJamTxamCQh0VIMd9LUO0+Xbr1z
p/7XmNnb1m+qj/qQJTfAGucslRmH9lb3Q+8Lmd/FM6/FpSohwWXHSu9sWJva8EkPEa2C0mPtJNba
8arQsSEx1Tx87FH63BRW5+ygiUrPwppwkxl6fkME9sJDzd2EKpgBSQnUzpu78W/3douLfBjqFBlt
fQi+VjVnYaWDr3odrU5JV0opaKuqoxOgAmdED7Ks9D3um6APOESqv4n4f31LbI00Z4gkDJCmHH7h
UAJlVGa+SjMOX5xbvYc3jcLThcTjkkoHTWjgiqiXnC6k9NMhgc9Jilcb1YtehtbHJJgLgwGtBEST
0G/M147AQQVHOru8A71Z7FB/jhSvjyDneKXpt/G2zFrjW+6r2mPD5LYiG9h88aB0YGisVsLA8xUc
yWpQ4+FKWq0AUz+K+NApBgQau1DqVy1K+TPIeU6PEUTnb2KMP56dMRqddaGXPW7MMJHjdePK8dFs
w8BcZ6E1QL8JnHbt18R+4MsLxdrq5SigVjh1FHhthfjGelJLu1+FAIrulKAN1XtuwnpH3UOkqwQB
qKOlVQbU2WqqMIcJUJMzRuS7SOVm59UnhH2govTgKCZzsr7nCKWUK99Qqg9tI9rYE2rYf1Ur24g9
wJh4tRR1nH33/S5/bZLJwilEczCjdhAkQdDfxz1ioKWbcCF3PmifYVCw8+lj5EJqxq48jcsbQVzf
BhpSppl5bGKzFNRtg/FHDEWo9Ea3psspURKyELgLwca0de38Go2Cxun1C8U9u1Hmo0Z1exbrtahN
LYI5XTHMSObmdLTKGJQP9wHyi2VeqBgGRk4C53fCJndsJzfbKW7Sqx+lqSbbTmTI4QHm0OIHOnhD
sarzSv8phsH/YHaN39IhkYFX4UbC6RgbFaOTLhF/4yLqNx5Ut/4BpruKvzNL8BK11WRu4DuK18hp
wnQ1ThXcbEOvEAQcteFBDM000KCuSoZOhD7bwqlf0RyZPuVqwsEpu7LQ136iJgcNeSlaQ80YJ5sW
cwbfyzFiKjYxrjffMAbqxDoXTiPWPSce2wZ37OFOJA7Zmd0V+usQZfVdA4iiXiFtmY47U3Zjt6oM
g7rDkDSiwqoBySe7HoFa5XrnmlunLTptpUBlaKCKz15jdpipmywf07UU0k08vUT9oAzM8IdfBHkE
pjEIEy9NNCu8h4CnENVLPfylTk3wGa1M+V4LW9yR0KCp9kpBmd8z9NklkHaLu+nTCQgZkN0RBpqe
Tg8xNOVsw+tnvCIT63NZtkHw1S8DaO89pKRV1UODwq2pNxVPUUr/MeRlz5+CJhb9vcRFuts5I9Cw
7VTl+fvre2wOMU9uIdp3MyiE22MG4KjLMCK1DMUem5rIOuk9syjse0NUR7+O8q2B4sHWn8bval5o
N7qGF7a2DeGLLjPNlFmM+fT2Q4S5rKTVV0crxLokN9VireWg/a7P7tIoUMSp/vAwk5wsZmcjEoQL
tkL/AJfwezYQfchiuoU6Ox8FN4IZrAmkh0LCMkaqp5TToaYd1l/m6EW6+J7kerG+PpWzIHzWVSKP
p6DogA5dsgP8Bv2XQLTtMUdWaE0yAIORPsE2Lqv0RrY1vzyne4JqKRAlVoe6P/Wz07XptbpIicuG
Y4Z6rsdxnDZwDp0He0xsyDIAw69P7bwQTiX49wEXeZDUczA97TAcJ2PQNi7sOc8dg8bTY4HSAw/R
DqtI+5Np8iIWoaxWlNTzG8nfhe9rIngxe6VTW0Dg53TSBj5edeW4w9HVs1+5a8aP2ThpPMD4bt+Y
7rzrlt9XkDQTi7JfSNdPh7IqGZdmpQzHQWj5Tkmt7qGCo7epjH58wAXU8cqgly9Z7lf7gB/tgd1q
10pp3volFzbuzOtG7XVmMIC6O/0hoaspY4So6bHDL94bZazt5wLpjZ17aZQZa4eJKa1xscQPZp0c
O7PLhqM6KcF9rIgvdKXtG+nQheXjY4Lro11IjWAZfCM4FTkTFcSjaw3JzpryNFk1GLvi36E6L9cX
8NJYnApyRxdcEhXR08+G+FtrI/02Hmdu4eyTpT+nQfg9JBG/gcc5r8xTNrHoEWLdAOUKbMfpUFbs
p0oYGNqxB65KiqTambo1iGCyVee6bbSOelkgQzqkBI7pLJH3UVU05V1UD5jZSr6YWE22mR9Knp9+
NbY+jgxEpXKW4wTH3/ipvgHvZn2bfN98TiKeMK8a+l/DlMffubtbrPd6ZbqD1MoDZw+TET1OPg6D
Nw7FfKcszgT6BhRiHUp6PAjzN/8thjeGvNOD0RqPbYCZjxJaATaGMBj9wn6PYnn+qFaFdaMMcGkd
acD+C2NEpW+x/ZWu7ZQxVsajO3bj2u6gqdLotza+092iHp4/s9R2QebAbidpAipzOj2aieZAIDke
6wSUOcpRKvFGgHylMvGX6Ii/JmqerYiZ0lvguQu3uQ1Khn4zrDJ4SovbnIbSZIZtMh1NYnTkKWi3
VRaqeXGOa9U4/KlE8/xMgeRny86oFDBkpzPFNbbqbHtUjy5kEghR5Uc91Zu7oYfqfP0YnkMVZoLQ
zKghkiCV0heve4sj6lQkiXmcwCt89F0659LFZtMrSwhEqw5F1rtcoeWPJ3KCHog7uYNYB0UMYKas
7U/Xf875NUdZn7ycNxq0At/gdOJGGXRcCnZ3jPMshrxauZ7biz+GRSBIPdNuKcrMRQZ7cSFkwo3K
UpTmsTLCeNt3FXMW4F20Bn++uGu0G8n1hVk5JPrmHNwgPbfsyTsiSEqMHo0jzcNxnzvqpyRBAe36
pzvfonN1CfgUPHxaCG950G+Hvy3qSs1lbR2zyszuY6gX+zbQw52NL9DORgbk+U/HIyak3goGe16o
pVayX5fJNBqjdaTyr3mp5gC1VXvpdUHi7psSC7nr452ffqgm4IeoUqPDzf+ebo0hCtDN7UL7aLco
YMmYjnDvNMpdqYlv6AQO67p1o12Y5D+vj3vO7+LOYfkAyKEfagBrPR3YChs0Kyo+LH5K/S/DKO1j
oCTVxmyVj3zh+qWgJb2Oakc8hqNPBVEn2aXnaGzg4Y9PWmgmniv1bzUBFyJxYXZ0EKfd+o1trGCj
Zjcu5PPyEr8XzC0CClxY9G0X12QdYwg1tLp9LBMl21hwUzy7reWrnyP5pfY0F1y/j9ZYXblP5hg7
a7sOoo3WFAqcs0rgZQsI5vo3dOZu0unLBOuYSwIZDg6BsWy0gk7CXNaYPW0pfB3dslRI9IYWCIFW
NP3XfPCNo12SnXoTNXlnKwNUZbwo0rQcLbeqx1g1tvPnREwWXBzslL/hJtSKewe/m30mA3cXSgna
y/GraFwNRYQX7RjU5bQeTbc5jqWJMZSVkcetVFNW2HyaZvoJCefpwbKyKkVoLXQBxJfgAuZ+1bSx
Qxnvpet26auNeks5Cyzg75rYVrKhJpB/dlvo210Vxi+UftMfdhAZzV5V+uxjWRmu3GRFJF78yba3
RO3pV7XMwwpvZX9I1xaT+UlHWp1WqMBMr0KPcV6qm1F/k6bBprRoK3/Ta6V2B+hB/ogKTao8NlBY
PSc1qhJNMqt4qNtK/iqJ1dCQFsH0ucyF9SzLNo3X+RTrT6lASW5n2ziWoLo8dMGqRUdt8Cq/CJNd
0medl4RY8MZ9SR0PwNDQbASu0e+UwA+BKBUG9q21tGLtRqByVn8laSWUZTcAGaI+o58eKZQS29JO
muglFGaFk7RjPuqp3XypDQUVD71r7itb0Td5SatkyrXhRgX24vBvZSG6I/TDFq85gjc2Uhpq9GKN
4mMI2JYtFVue3UfW/Nxo+xA8umf0Qbp26+aWKcJZlIZ8JsELOGMw6cjcLiZvRTiMtPSaX+gLVI9D
buOrg23lvaT0sjV9GTxCClZunMCzKZvErbyqHD8a2aRmp19cSTibnCnxklZh8MFy+MQRrlGboEpU
nI9jf1tgJrXK4iL/AWGzvPFYvIURJxcA45O+6PTnZo78Mr1vKqH1/ALjBYl/8FhD65jKRgqzfx6c
UXvSZEhB0UciS8dCOGiBuXTmq14bTg19sOwQK8cw8qELUswxuywzniq3R8snSye1XxeELegHolRP
5cr1s20vgxooaRQOKy3r22BjDpYh10ZuuHcx0T5B4oSy+VrTsgI2AGVXXHJxsg7B2ZYIsAd2U9U3
VuDsfebTcwnyX1g8kdQsAmWKKFVfEXS8ILNngldygZnARUBHRoUbQoXsRsZ49l7O5Zq3og3tORTW
5t/zWzwQKOg842Skv9RWRR4O4nWWbu+bD6Waf4grVbyWeW++YmZX/2lZah4ZKbm5z8mDuexvJHZQ
wTMZ9RcTeau1qLGJTvz+1/Un5TxwZRSAd0iv8i2p7S6+Z+qmQy+KUn+JxiC/V92m/6ToPbzRABnB
ZEocL09M/Z3G2v7NM/fFaYzoDu3hW3HXWQI0/w6gSqSXRCb0906/c1IYrYyCVn/pJqF9yYwu2roF
baSwUYJP1+d8FkcuhlqEQARaqWHIRn9JHTwfh0JJPeKVW3i/86uC3JW4mKIVqqhAEk4nFNmaitBO
a72Eo65tYzVK74BM64cxm+hWZE25C4QOdbbwu+c8K5rt9UmeF7LAv1BNpX0NWPwc+xcZPe+95Rsv
hTE4G+mkuyiUycpoygegnK9dpj7VU3eXG9VzZ9+y77m0rdAMo0sPq9miK7v4xl1vK2qThebLNA3T
Yxtr+hGp1PCxi5tpjQZB/xAnRfYU62r6N77bH7M8mtVJK/nHYRygKkANJH8sA2XlxTNRu6092bBd
XtSKqH6l2X3frFDkaJ4r/gzzHtQEV2U2FLrn1Ib9qw/afcMdC7Gwr0dvaopIwzbYld9urM/8BX6/
yg0ebSp29PMtAUxpCfqq4wD4MbCio2jHYDeo5jsnGPW9beR6jjVJOt6jz1ofzBjoRSlTZaMrcfa1
DvTo1nFYHr3ZqniuH/GqGISXS3ARuMQotCiqHrNClOG6HpUi3oiQkNqNyzjzMoJ57n50MKZ3bqGE
ULrTshq9wHCbLw7/rL8eEN0eQT61mr6edCeZWyy9EW2qCU2elWrUFsEB6XroYaORvfPtpLdX6KMr
+wozj+8lMPR31Of7CmpgVL86vKLtqtH7ol+hRN19M9rJ+OyqRfSuzLmjVjoSJK6XZ1DBvLSay0ky
iIdPjj42gFpl+oDlm7mmY5WJFWFbIdYViYWyy61iGqhhJpmk6EFDcaVBHvljAbI5vSFOmAUL2XtU
cU/Pvho0mdYXZfw+MOJK3A0TkI1VEwZI/UWdU4sV1338s4tF8gFblppi1hQ370XT6nsC7+RbpEkD
SG6Ej80qlW4QeqqFe8hKw+Pk1gOwvA35rdg50KuG8QzcZZlToASV16nkt7YDlVEwD0njdV2p7fQs
ekmjIfJ0JZ02eqPJDW3LZOMHlftunKUM6fN3a62PY4/a4C2NjbMEDOsMugxgGGZyAu/gItZCSjUC
2qOI9wreDUhi72kFbDTrb+wGEKm2trO6R259TTX5ZE58wrzbG8MtDuby+edHAMnHMxO5FGgHy5Uk
UlIUl47K+54OuTfkWBp2hN33aY1JZ15X1vvYGYaViLUbReQztAuRLeXAN2IVTzPX6OkeatrG9G0r
td9P4hAlj7X2nNP8c/R2bfjKWqWkaiC6KuWL1bh4Zn0ZY2zVjcILzMfUvisrZ2Nk2soVn2Umd2pa
bd7urz+yIP9/8xd/Ln5m75vq58/m8Wvx/4HJ+CyJ87/+8/98H/538DNff22+/uNn1kTNOJuk//Mv
L/+e1//4Hw8/fyZRFvzPS2bj87/gX2bjrvUf4Cmos7hAyEDhz02//mfd/PMv/sQBMEV+TLEbxRtW
97/MxjXtP2iA8s+ABwDLODNBkbdpwn/+pWA2To+HfwCZIJolFI7++q8fevjX21Iv/v4fWZseaFs3
9T//evMH++0JAgEs8AiZFbKBMQL7W5wwtNNlMpBY7kCLr8zuQQb7qHpAQSpN75pqbSGZjv5KRlHY
wCtK3Q/N3tIfkD5ajZkOkeA+4y1PPEzvkAMqIvRJ9yrGotb/Ze+6ths3su2vzA/ACxng460qBGZS
VH7BUkTOmV9/d7FnbqvRPcLyjD2277RptSSSIgoVztkn7lVlgqfA0uG6UWldsLI+dZGjCI7guVVs
ZQbVyk2Kvo+SyQLdNqJVlS2VfuPpyz6wvJZqCdMbJx3WBZqy57aHLkDjdVohM2IbrI3b+jp9HZ60
9+EJuQbqbkyPYfQwqsvUm8s2179V0t/N0AQdoysJmvAHquyYglU/jm/GXf5YPso61e7Ety4gxrNU
MOM5f8wf27cMNIMxOT8PqD8/wSzx7HZ8G0NkEeDYkrxlWu720bqNXvQYKbulE523tYJYlz2iT16M
njeu1j4kwvsIT0HaB2SIDv04Y89M2Tmnt3TxMX0waAyw0Ciej0XvjfuiOpqJK5prTbgp5IOqk935
XTia9+0mvT7fxg+KJSQkfkDnobKjaC6/KKmYUlQCFlc9OhOjLVCF2gui4A8/HKq/79WPe3N2mBMA
+QcNU53ZINNQ7V9gg8xJhSmh7X+fVPjBmqNxCjQyD/ICwE/8XqaIJil6qivOIPcaS4oCPek52vQ0
SLPzXDH93NUmQvrfvNoUdnDxgLaIaHoDPwtKyKeckpV6zn0Y36rTUt0ZKXgTacQihkNPFxZEPD3j
odGQoS6L+UybEU9AnN+L3I8DmCKuNInPhZcGqqM6vYVObiA7aZGTR+oEHTCIdj/SZoOkswaVetfm
0/Dqgf3ihpc8AIWVRGiQXUXiVXFCbQT6+fpnByVJynO4Qlt6xWM82HmTvvnHBsEWnfo5jW+EnWKQ
Zh3eiCh0M+DbJ8DmbiL+/Re1IINBQBnTR0hzQXkTMaw4J/Asx7UVNaTxqH7tb5r3IGXCjbCNrvoQ
WW5EWfkH/+H8VAysRe/2Xc+6K1+lXkI3Hmk31a2e0CIhG6Mi+r10W792Trwf7/q1z9KrkugJCa9Q
yo1oh6iRa8UeYBaW9JzQHCSVEe0D+/yAYFvA0FMyfA/w6nvxkr0ULxXqHnz+v1IQffcq7hSoXU5/
gAFTpbiBqxopd0nsIBezQlcYlbQmyR7ldchqk/SoR4QD79Q4Hko/E4qGgAFJZrx488s8ke8/l/mv
uMxz0mTKXPxbS5NJjOCLMONdBdFaT4YblcvWD1in7AbJRCqM6hSy/9bLKhoJlCFpjBpUQuj/RAVF
nTMY5y45UQ6/xSWnzrYvt4n6MDjakJGHqPW3txlrclwiVUx14FikiODS6zukye1oOxNvmr3QBA7/
yxeSf6T0wDACowTOKTBRTGYxlPNANutSdToPpOmKmYN8wwCxE9ILXDkcBrsuBt81FrVOFbT7swX4
eEilxxqpqtG0eJtBJmdjuhyVoFgFIGmgKjJ80ZEwKG19hOStdmWBOKluQiRHXpwxL74eZDVBB6vm
1xY1Xxbo4+1MFiirY/CThJHqLBSa0qAn4kDPsJrOpESbGpMmHfUzloQMyqxD9y4i3sPvMpQHKA6v
I/ACGcM2e0pSYiDdks4p3R8e04/jm6yrnyYi+tBjfCOQ/RLt11A+lxCwXEWnam/e667pyvcFbANz
3z9328GptuFMaGtuyad9a/7iS65N9Nt/esn5jpuY/sB2/3fApnmDeZBmoiwA5pVPJZp8oFTmqW5J
sJ0rEZrbWlP/+++xtebudRKJ+Zfvddpb+XLMeX92Gelm/L+J1Kq7IInOaOno3N+LdL8HRzV5eLg5
nWa8EpfFmS7ex+tMxIlvZnq34NcZV/5Vs0SSGRFXnuO7zfK5WFZL1GJZOgVAXtZkII7gKNQjBQG2
2xS7jDw9rZglONZKx5MICe8KcqcSnWRkB2YhspgF9TLP7flswFP5Ug1mCMJ51cnh1b6C/PNQk3Nc
2MEB3VRiWuZUXFZnmqFrzLFYlftKpGBANFBec2MsP3cszI3lEjf7gAn833Escxvmom8/jOVf3TA/
1NsfNsyledmH62iBD1dkig3T2WjlrK/qxyWUTO6Aa6JAK6y5nlyzczwJuvVRWYuIt6lOw4aXdGCL
fXKNsnVNZkrAgpBB3yFDoTFI5CohXSjXcQfnIS0ZypkSmEtzSQNzJ+ayEB8m4A8/MbMrNvH+/7sr
Nm1fNxVd01TZWm8XXRxih2QpzR0RZjH1XFVl0rtCgxhUjUz4t3fJRFz+7rtkdhImcvW3mIQfORCR
b4reZrzoafFdAYaCQodzjxQxh7HHnDwWdu9sH9EDlt3bESNvvkVqVjNz/0CPtaUQ93TaIVJNRuau
R3rvMvcmIu7nIhKpuz+S118HNWUQT9rGREdeDEp0EKZlUDRUP2pksINr3WlH0rGgw2/1Kl/XKxzk
e32LyO0xfwepGdULKrgjjn5jK+RWsF9LV3nQWEsXrkdLNyZoYHDjwTg5etbxFkXQB90aV/CXuEvU
nFGT6UudgQnHNVnoNMSg+LIa4hwQ9rOHdWC/oT2KhU5vrLDeqrUKIrTrA1xTggXs/JZvPaYeGvIm
UGcZO4bVYQJ1Qq2HhsT4+JiaryZ7S6DtLFqRFVrj2cEzVPWz79R2iE9FkoAT0peDtiXp5oC8Tkuz
lgtoKIMWGIfOEmLVdkPEZUcNPK3iHagjp6HjbbI7MAxZOtOujB13l0mOuLyL3ptVa991dFjhfl5i
+qKzzUPP7nYmuYN7i94drlLqqLhcRvIlmlRCGTt3eAkdw4m2WlkmwduVVcJ9b6IN3lWy2p2OR+Rb
EuS6Ed1a1xZ/3KNJMlm/Dns0dbdbWrHaati6pa+3MkR/StDTmEX0VcPfoYeyVbFsk5LOvl+3ZJss
kVbLoCBYT++362hZsdKCd2gfbNbZhn9YwSo7WPar7r5Ex3lS5KSn4yraRMsWKZkUkR/SriIKtqSD
DPdhtBlXyp5flo/Qox6+bmOi4BGT192D5nh7kzy57y25vRWPITrJEpGQcoM+g5jjwqqZeG89xMvG
0kln5cuHmrWsZ+dVbxtbTLNAB7L0iTOSkbgZdXvc38xJmATHv4jFDwdhguKLFnl2KEFTHY3UVoI7
xQ1s7WXuhGS/Be+gnW16ix0MB1Wwq4d6aUkrDNEebYuyGdQ3JymmtUv/EUkxNz8TRV81ZdmgyJvP
D99U3tbY99YW3SFJSR8ldmYLktLV07ihluLgDGREtP3DZrU6HWemZ15oTWD+T6H1U2j9dwqtCXb8
PQ/lnHyYOGB/T/mJxnc/QDUIa4Guh7eZ/C5fXVAb7xygUwl0U8UqJjpcP9ZWZ3d2a7XW2T7je3o7
2ION2BPlr42rEloSrHn4mUek+GtICrTzp2wp2ZJtrs5MphLTbNkKaGrFVmhFTLA617jq3M4VqM4A
aNgC30Mgau2IiI/cUqOys9uWDVQnm5ZZnaWtOuvJZwtmWlyTooHJsreE0wgtihQru8ezBU0Z4jSw
2YEYEqAaSNNdRAJy86TQpwLPcxMfoMF5S6l5yKEdr2LncKWyBsCoI1c53cgtiTeLXfmiOGe6gabN
yOawuXvQ4RQIiJsAPtzmZEHOF60NNf26vkXrLgJ/hkGAAEeqkWNLXvl8vPMBnd6hvvF6j9c5qHh9
fU1otKLIFbN9O3FSgFeVjHZrFxafFqQX3pRstHU7ZYXDQQHKaljifK63sZ4zaz2B8qE5BJlf5fD8
Y/VazF5LTXzxlVegyvlKrjvGI5x8GdVVbxXLbGk6xXJgo6XY6CtvyXCiFEDhoQXWI9u3AjvCbxn8
66kVsBgLrjDDDrD8/LnSAZsinBmRHVo1TfA63m3nNLTOburEeHVw4y1sXpC+iPs0B6QR7TMgKPqm
bMZ7cK3if3UvOZXV2/XybI0MSN+zZCLbg4VUd6DpAhgMN4OHhFGFlofbQANEe7SA3pgBxF1aLU3X
paXsdUeyRTiCkmVnFwysF0DgGra9iZXJ7YbKbkFphnwaK3BJeS0uzzvlmG/KpbxpHBpYPkPmJ43I
GcORVpkbEgJ4bpVOZqeW3S+bXbMTbZFlK3zS9shQNUSDFei4KJrkYwtz6NkwkSYAkgCGNLzt8Hti
5WzAJ3aIJiP5marYx43VYCrW8DsBgMpObpmWji8DNwTQzg8PHAOusVlsQttd0I7o1+O+tUm49JcU
jWScYG77zIqKicPqp6j4y4oK1Et9Liqmxq7XqkIcmhAVnV1DUNSW7nQQ+IPtHYe/KwYPZ0mGjOCv
aPeew+WDxERrxAn0HJGOyJLIWGSnjkBfOhis2LTWMlRofl/DHGjZ2UpZiP1s4BAmNHFWLNs2236p
3w/Yzyrx4Ic9r8Y90g4YToVvZTYSqbl9gdM7UgT/8ZHqXiQ7+T64amiyWiwbp3Fw+GzFQfbVEoy+
SwT1qXk5OZB21uciFY0LZuZpYgtVXYSCy75SHQUuAX6iWwpLfttTrh5bS3s52x0roBbPtnafLM+Q
SiokpMK4nOQPnUpEp62TMOTxQmKqVsJqJ7IDzJuPn31ISt/yGNLJ8d23csdfhVZi107pSM9c9saQ
rBnka8RyJzjxv0uRncLfGx5DKF+k1LFyi7+D7JWe+SdIbmSX+PuAYW2slHpMwIR369Th7/ryzvqN
vyPHI7D5v/4qscMV+J4cfMcVQ6uktZNi3CHWJbHBjY1/Y4wstlKrsDEm3GMGLYB++hgBl/oeC3Af
qYOvberw++GeC38VsbOb8/HY/DvGiTvJ8S5+5cvXnusJ/ncQtrvOTSFyudg1ACAMOBRCeoiXKTDD
BgxnwA8JWRy1Vb1MrqIr9T5fQnxDtza7+lpa9Wyw0e/MaS8gZ4Blz8EMEpWYxFonwyqoNKAxtFxr
QWNAfqPVuJNfZHTOmt3ZgnSnXLvIWC/f5ftxwBqIOCWeVdCGVlRkaEB1pVEJAYWYBZZwCO3YBn29
xdDCGeBEYALUO1ddJRRCZXvW6CaOD5U22iNL8Vpjw5PwBWDhfNlcVQcO91Og9wiUAEpAr0Ym0Y1p
F+8agIVHgy36kLGRaAfEdlc+O+XI+nFAE0gzx7yKnJBBzXvQax4FKBlxtiyQFFENM4mQzAJeoJwK
W8PR6MIpl/Wm3hjOaVtCVVZQY9seOlTGwCsas3vJ1nDTNSaotgpse36+0KYNyU+xrVAfiVBrd71Y
9uSW36GJicGQMXzmti7iuVC5LQ4IRssqq2U5XFuFZRxRu4BrLywC1dcRYsBrcKY3rgc9D1zmwhW+
rJfKqt5IjnyvvugvNRtffOzMmsUbc9O5S9jVOT1zQ5vIFPArJWu4ctj2bN/bnSVssbRAnr6jOOFB
WA1OYtF3dNGi7+8JPb4inE5PN7uniNzc9OQVqM/DgtHWjW70HVtztCeRM7niLpaaXPOrlPghx7UW
gIfoqogLvr7eLtyKwQ3C+DYrrd5dHHyssImZKoGnR2wtvqQaM/H2yoa/yendfJ1jYbgs5LPlYWlK
7IORoLiWYHewDRKv4N7rbWUVuCusJIfjOaa/p3wzIVqOLeTRiAIsYzuACRnC9WyVwJnUcPKl4UiY
OGWl3wtwDWUObovuZKbREROzoYHL3XvEWjiWYqV7f/+eWzFAhIe9n+GBvDbcAhfUCp5dYAkNplsB
PkaYcVlol/SXaVzsg0UydemoBXgZu6FGnOTirSst+WKT8APLESo/FIigXOyT4Z7bHvxA5zsoH9t3
wdlqg/7uWrMlBrbrjQQB2+78tYHfm6VoKSHxXZXys6vTLYep2qawnyXS3kCKsWx/QaqQalyOAbHa
mR2vWgfMJZDF8XG8aZ3qhK6a29oBQxye49IQkngNykWXS+YIEjiHruKyDsgXvs2YZwniATNjge55
++Eon+RTuGkfpJ22jTf+Utt1d7kzEAF/tbC4ixSe1cMCtgGXhVwOSwRj41IWmiF2YpxbHbLwy2cL
+M3fqKSCxaQCw2LbuL5t4pDxVeIORmDrtWQNNLjtbbwL7twOf9MfOqovhzUks5OcfIuPsXHhsGVw
3DUWEGx247MEGBt+6bv+rnJaVgJ3hpBvMT4fu8CKHBPiJcIhHqG0z9hNTxWlgNUVtifWCSsYOPVz
AqOmYPIRdhzOPzeBIkdawhuKXQh3KUe3+N7ZfKUruFq56uSimXvX+U9wM0Lll0jkqeCMhXWKjQjM
4IT7ET5OAZ+YOSjxxadcHhZ6WUI2cbcqZBcmI8CuluAfbwGrRUjYhdPD3Cred8iFtI0Nd9IaFzHm
A7vjJSYTkHvj/Iw2R+ItXKwDZo3/+WCdYSssYHMohB9hflwXENgLmKk+ZiTBnKNh3SG9g5hbejSF
OYO1wk5IIdq4wQvDExmjPIDR4PO5udMuRUIhwXGcjIsqusyMK+AjjYd+LSwDHObLw05WndPQxTLb
iUiWzG67lbbFcnGnOwmehCMUueWddAQHsJV2HjOX+LpsRRPpql8U6kCKuxhD4EaEtjOZgi+uXOMb
bylcQTGv05vOHdZcMfMNxz8BLYzwiRxUAJTYGQtdbgyecYieYXnXyxrlDyGBHsKDr0YEoS3bG9k2
rBe+kUOAgt4JYAICdGAK0g0KIPeF44Z2Rmny1sJRbWJ1WwRCSqzfgoXYyo0D1oGS0FfsY0wQn231
Cm1HMM/cQi7v+GxDK8LYwV6/5mpIuObv5c+aFPSN+FlbRo58xTUntwYDB2YUrEG8m2LbzQDCWRt7
WoH/08b+aWN/LT6S5syJibseVZMow+zhjYsAfrniqAHynriYlLdzSZnzxgsfzYcEgJ/Gy0/j5afx
8tN4+Wm8XKpef1Cgxz2gn5kuk8iOJKSpv+DiG6kG8EkvHQOYeKYIcO4akwShf+ka80bYJFTw0wj7
aYT9NMKAu34aYX+8ETaLoieBqn8LRRsz8nhaoiGKZZwuBkRK0NXtEvcoljxwnm2UPQ+s8swxxB8J
nBWI7mqXGGIB29SA3/jMVEtGHEODr+kMPwz3b3/xGiFPz2Qvb9wvG9O3fEHE17vzCu5t1EtamtPD
bQCSADog6TFnPtLfuEOG+zy++FnX3D6ey/uavdNJrOOve6ez4a9LJP2DZfRfGv5C28gfAR50/uM9
mdB2cJpC3lcd+tR0Dd/88NbBX8d9bre3r7cjfYZTNUfywy2eKBi86WukCfb4V+Gude7vgx9qeWbP
V2eyL/HWmsKpfi2QPVIJVtk+29eOeWju5IOyU7bDUb0urAIO7RKZIwbCVTVcS+RwOLygfRc5wKuZ
kANcUefVeSUukZO6Ojsl0+Dqb+0c3tHAlmi+HJHMWjKeEjLAuA5sgr/uyHn1kBDj+P5+CsgJYQCM
VWCvITu+Iwag4B5iBPbAq0FvedqmYK9v13B8b1ri0dfXiCL3A5E/eP9vK3aL0Ab8ghq/YaRwIiuk
5d/5K/zuj7eYi8sc4ZPBDXB5B08qOL5+Hpn8sRf9w8pMbPskjBexGbcqcpX5Y42QD33srYHl5N4g
9jUKce7AKEuuBnJ9qWV3kLxMrA1B/ssGGTQ3qJGxwKvBwMJCeNiuQ3DFzhC8iqwQgQncSwSf6+0r
Um3Gy6y9I/clst7neHh4a5fvQfWHO5mA6gE8y9ogIx6gPxb33hvSrJ1+ZZzCJ/2IPmHH4QCWnIwM
AeME3DoVFwQ9s4UzMbbmCcWBKngYIl5NMzznLzqCfExALjZo2TxUeFEUDspH3ep60j18vgIKT/P8
zhj4MO4JUF+0NXrOejgb6NMbIk77xkOgKX2REDNiPgm34OC5Se3UTiyBxaf4FGzBMovIXYiIEPdp
8/zgz8d0KbD7bEwTWA/eFFWJCx5bQYRKpYhEIRSi2M3GRB4Xj+chIYbU7iXXhDYo45esHJlA0l1v
r5C7hIopRDYRBawvQRkFez7CUJETgxhRjxBmskXMCKgpc7QHlKjOZB6jF9DMnPLXP8jlCM2NjVDA
+Hm0wMR4eZAWcYMtT/kZEbLl0QEeH8qQuNRb/hVPX+oQifNuEftBPlqz59lo9U2C7zy8zYPMHsLP
PJzO05l4+Jsn2fP9HtIU0XenKixfZcrRv64W61JlJdqVw/E8uhHSr2tEMGsWbgZ46Z70/dlyecqP
SQuoewR+sYomAqc14n6dfQmnwQnNR5wsh0ta0oLFyF9T9zxfobOUlQiIkCFQ/F44/fr11bPe3282
b6lzdchikmUE5w8yKmT4J8AZPL0vWI0MNe4d5z5vrvf5v+BhR3wOvaGXrct/51Eg7itHeBHO9eoS
T0bI9t/cXvKkxVurZqE3KtjyKREvOQio13X59PY3ilsSHj0LSUBDiBII3tUKEuNU0JEU9EYkNym7
uTnlLLUvdwiZeHx9zVB7x6Xo5+fgxwjx69m8FGh+2EfikIWd0mKg5VWyV3WgLmSaOZ2T8ywwp8Ii
nTfy3cxF57TlpULsw1V/asv/lLac3Q+TlP3fZD/MCWN54uz/407LnNi9ZAZ+2Lg/xe6fS+xOENKf
TKvPASX5DwBKc6BTngClPwvonIP907a1f17Yb/wQ9qPJOO8opqEwYSIdtbz00XQEUM88PnbI3Nnn
g7vcZ6d6K7lI8mZvyKSwEvIWb30gOeQesPYGafQ0XAFeuOkKuT0EyT4w714Gqjk1csnQs8rR7fM2
hycmIkjU67bxJa8io7zKILhZAHmHMQ2OhQOyn+hYleSYwNJDseYMlJ29vYl99he7vQsRyHeGBlq1
SxKaKIMZi5cifNAYZlqnIbq1olh2pNl1ixQZ9c5g9xya81zYgQGM0+oa5gcMkNiN1/olV7Sk7Zbn
gUY2LxMBb6QOVhMC6siE5+3x4gEW7ZFkZafbBUx+nnLUIkLOEy6RykMVrCmalzvgziS5RHrd0SR7
0VqfA7nZm5ughb/UzSk/zPz+sHKTczeKsZ/J6KLrwE2gkfXxFn6N23vY0ci9E+EFcZyDCo9LRy/e
yYNzOBYol5Eo7JEZc4Krrc/20OSIlB46GSUaRrK3l6vT52s4e5sTnfk73qbGZ/Sz+5zoP03JQ72t
4KopLZ5LGu/OcNLYIaTXM3e+PC93Mnl62Dg+6kfD1XIHlw260+CV/TOSHfG2nMKHxt0Ko/WoOPVS
tdODvNFdfW266clvSO5+Pnt8RJ+NeKIdwWBv5OaAEaO3rb2GQ+/zj7+QAX72+RMzvwH1WS4bkB4V
6HRRDDTS+PaZF5NJG5WK+J4hA1NzeYYmz0RPmOTa0pqnjXMLPrADdlWjPfZ7hap8eCz6jUIlCAeP
KDS5OlsVQXIa6XrLu/p84DPzspjav4MuCsEZ85IeH1A6dpwzsH+sNb4ezimDQFEOQaOUuMC6QRUx
uCgYumXRHL49uFAFcs13xhm29zP8qvaSOKhky/CEZj+DF4W84f+3A3rd3FTkoQCmrQhGiYI27iEM
YIWvKnIFXYgCpxP8eO+gdEJa3vvM6ip8Fj5Z3SnplVCchUgMcBOQKiMGf78g9yUcwNxb/Ljlz3QM
LESQ77wIavPAF09wKsI+X6y5c7eYiPE//7mb0mf82nM3t30nArf9zbfvROj+NbfvRFz/Xtt3RjtO
OfJ+lXacE8AXT9YH+PanEcDyj2cFgSgDpDmc6gWy58PAs1iQak3vVec5QHlS7eRo3ANn4x1kHT0B
otxA3jHUUvAg1UzlgiRygfG9YPt68UmANDk3ci4oA+prU1ruIlQUnVELO1rbS2evfWopboZke57O
v0Ax1YBmU8jzPGkohHpeVycfvMklAYceKAhZiZouLuHRU0NxO+Y9ICXd3u1ARk5l9h7hLkA6vhYR
/kWjZVTl5EyhJxE/jsvB4aVGERz2oS26YBoh4GpFxc+JO1ojS3Zj2D+pHVkpUqzxIqo/ZABomYlM
Zk8cR5d44XNhi76bM5MzsQjGMkQXSg8rwwxUUo8opuESf51D9YyAlfxXEaJ/+yheqml4bQ2qjfGM
Qe7/EcXiVdgDassVm+uInPDagMcF/rLE0xw18UocXo/IP+2xJHjtyyM48PegfzCMwmuUgCGJn6f5
FwhmIGRoyQgOmgTVhnRAeRePsqPlFv8d6f6oSEJZuIGKge5SYAFKMLxiZWThfMnel1YSFNSAfjSf
T9k/0U9ft9NEP6W+lLZ5jO0kwkoqybNPliW9ugbjCYeGNcmYzZ/geyS1suXj493I7hSKznUFQM/T
0ys62ECHR+T1+L4KsesLGmAzpGxubWc3Pke4H07df9PG/2HbKNP8uooTpVpWXtYVKVbxAue5p4I/
+KJx+BbZ18tr1BChlggF5BfQH2J9r5+fQQBMju+3t2g98PZmovdTDHvYW3KEh3razer9/R21hCeX
vgsIx/LFXcmEn2d6QoleiBKdAnV4mYMCNx6vjVanwBrJjMybvbuJRv9r3d280Jro+p9Ca1ZoTUzD
P0xozSKFiY35myKFHwLthSRKILSRZBByfysvPU8Pk3GALoSWqnHcfZjw0FY5RMLqSbfBX7uakdE/
bDlrfrjk5HZDWWj0SMYlA0N6HUQTXSnMCgQszbMaoPy0kzonjaSKxXGa2mDjI4MqodWoGhNwQN33
PRrtl2lWU0EsDmknPxdBSbtsrBzNiGuy6DtxbsQ/BAxfR6xOoFwaxbHm1RCc6ETSoQ4XKTkBLZYK
GbfwDzYo7HULtAG5eeJJCaudj/78Mxr44uX/DtB9GMIE0KWVARJqFUOAYc1F9JVv8UI53s4uIbwt
DK8b9JEndAS6Or0nyIX4HAPIHBV9NoIJakqHto6DEiPYcuv49bjlDRH3Nnr6Nbyrzc0qIseZS87N
+xR2/Pbzfulk/tldT/BEXbRNLwi4a8kugeSQF1ZS+L7g6iiRVlA6Z5wX3hgBnXw60rMd6vg4NEzJ
MUM2QciQIDG6WBKOfjW4/eHlQJLS++3nM/VjWfdhe0xU+2B2giBnGOYttPUzR5hAZYCdcGlwSHvP
nI6iH1FBDrzJ4ouKxkK8baOzq7gdwgu7XfeaIwE+9J77YygK0W9v30/vn490diPzNf8A0H77jTy7
pBNN+gct6ZyY5KxlHyfqjxeTc6d1ItdTP1b6uMAeTMn2sHE/3zczHz7Nbf51H34hmvjklF/yIz5s
ymhQNNHroZJwWmocYAltStCYhMbb6K4hG14FH9JklyOlqkXLMfTXQLuvguzQnIFnPL3yiMOD9fkd
z53paebvH3empRkQMW0i/1uAiBltdJm8Dyv2G2ij2U0ykbHpOdSNouKbRKRoJeYjkRdoCRqgprz1
LdcJAnkcGGx+R0MS3QgHSGx7O+QiOshlPKE2n84gk9kxTaXpn2FME/n6Wx6mX0WH+T9t3VRPSfiU
/Y201dtT+7f8/W+n5qkJwW7/Uv8FqC+5CPjn1Je7vGqCtyr72/apwk0+/Yj7kn/CF+5LSdV/AfM0
MIMJBmYDhPX/4L6UVPUXPAXCGlBjgulWw6b6O/mlLP6iaeD/FkUJFJc6GDP/j/xSUn+RJFkGMxmo
31VdNdVfw305kSj4fLC5gyxHksDkBhbMiS6RwKWcD542HGKhUpgoSI9GXIIJJhMNsEFnZxpUCKt9
mK3DF3H/kdOQQ7kPSgDXNGQdPMumrEmaLk3lbVGbRqaAGPhw7trODkWwZwYlqDY/v8qU+JtfRlFN
KBQTfM4LfH2r16UiSvpUlrpDJQXZJohS9xxEA0vOqswiYehIUMv+Nu7j5ZCZJz0pfGdmBN9NrqyZ
EmcUlhROb32Jin2QnbnZteP5PFYHM29AylvEC7svNM0WFx1aW9ZavEpTEX7YwEfecdnJSyEGoZqS
LxI3liq0Etarcd0GSryVGslf+13hPyt6F8zM1BQqiqLMuY9lxTA4CSqo/L6dKfEcqJEuqdkhUrLA
1rMIEDrzBafPUs09y+cO1t65VkFQUO5CAWn34rl4kIIgoql6fm1CP3jJ5EbZRWJVrlIvGbaBFy3c
RDZaGxziilP4ZmSD27hwVbE99PrY30sKONZMbTFiGaSOxo2YPerRcJpZgkngEbdmSpj+C8U4GL31
iUWZpaMwdoqaHLRFrK7KTBqocdbCjdj7NV1UiUhbtep3KnibrSAbRTtbgHjh80FwAPnNfkeTVXS0
V8EpLcsLMNp+O715rffgqI/iQ5818jpJtLsItN2W0uutPRr7xdlHpFqv5ro3fn8ANHMB6bEQwbmr
cur3b6/biIu607PUP/TGGNCzKd0lQYuWQJEmMC+qF27YBCfD0xBN8OOaCVUnkM/vfGrLokBoAdnH
Cbkg5xamOjmDmbTIs0jPFnuQVtWO4QvIpS/PxpWfhb1lgv7ckcaT6kf7Wh4RrwCzah1Wni21Mlz7
oEpZx0oZ2GaXjMe4Mt0gTB05E9BgrpHum0SmDXogGefFTL31dwJKA6ElwkmyynnANXGiWONGLfpB
kBf7KlwYp1HrO6sZS28Gd0p8/r/ZF/h0U8H8mKomicYUWslDnvu5YZ73YZQuB78VnEHCJkWuEWlj
LbKlphqelEJ9Dls0GDrrI0lb05gRxlPzRxR1CZc2Db4+CqdN+3aXCHEVZF1+lveZ4ok7r0XvciXx
7rtmgVIsrwDjZKmA1VsGLZZOIrF71rRSD1hbGCY2ThnnD5q2DepFn1Pp7PWtJYIKelmZEbr3B10x
uEFTcl2iVo/ntlLePt9hU0jMh28anGdeMqHIRGMCzPxc1bUqXoj7INU2lRD6D7WCvRWBTx2to6Sx
Qzpgu4i2oGLJt0aoGh4Zhs5bGp0mKrYaxCChHwPpUev1eos0DA+9mpTR32aeeJ7TBxPbCmOVFU0y
RA3VcyBSn7Y5kxdDnNZZ1+yVKC2vZE1rnL70DMDaWLIFwUfj2y4z1tlYDDdpXtTES6Uczo3OhKgt
o66msZqBZbVIo2YvGEppB1m26L4c2l8F4f5/MppzQsB/Dutonsc/hHL4qy9QTpA04xdFlsAuqJua
pupfsZwAGfeLqQKrmdCiCP2IX8GcYIL9XEQlpYIll3XR4Av/DypzWfplgUbc4kJVZUkBQJR/DZzj
quSrSNEM6G5dA9rQFJwyE7vt28NsaIPW6pWnXNWCDP9l7FdUDXLDaTTiIU8S25uM/UCk83lG0X4r
Mi8XNgxMDxhzFeAdaSJFUvhMtdqv1CvQEOYsNwIEso3zHFLhn/LN7QEpA/uC+11BrB+n6Nvb07Iu
atO2EY9nQdkKRvnmSQJqi4RhFfevvhplK0MSZ8T0t4cWdza55kSF5XVSFUMkisc68Ega+GirWKfo
JCf6B7OoZi72LWL8cjEVfPaijNJaqIbJNOZC6kHw4mJB1otsgWJOEP/GIwtRsXpKxT6wP+zww5ep
+wjFJzrockENohMgXFFBfD8FyV1bK5XXGPKx8uMr2VPrTeWVyyyOl77QX1fqKCxDGa4Y1fXandac
gxmEMCnDuQzA0DRJMkBOuoDa5dP/ESMrxVgtmlw+4lLKplX/l70v640cZ7L9L/OuD5JIiSJwZx60
5ebMtJ3eyi+C22VL1L5vv/4euXu+dip9U9OY1wtUV6FRKIdIBoOxnDihHgTP8lUhdWzdZQ0K23oF
asQ2U209SOtT5LZqgwRrnobPQqQbaVNXbb2/vi0XZw7SfArfXTNkBEXwYc4/yscrqeSxYLcjbdC2
WQ2DCVw6+D5zNq6NvljSsctdgEDNMBicDQNh0fzcy1avdKMY9dtU4741GOJUKtJOSfLCzcMBhJ+1
Oj7Ead+bQSFZWgfWwK7DqJ98yDdqqoHEP8lOfsOWvIMLe4LvAncC4aCLYQzTY883Qlb7qEv4yG4z
GS2MsbbB7IDXJGwKvPKGsgp0+aYpx3A9xEq5UGf+cU841WVdJ7CKxpxWr4x9VjUtZDO/uklY+Mnh
yT8qfu/ia/tnxptjUIPXdNRK6lBC/Q1HRStjBCFUOww3vPdU+5/rBWcAGSFOYtz4AkV8U1ZJhX31
CxXHlJfRrWzwwqr95iOS6K+0MtQFLZxv/jRA0TDIZOsQomP7zze/E55HET1p9wZv3nihbspcclup
eOh79TUY68degEo+HRcd07kx53jeiIJnjCMmxLzg2al3IsjRxTwq95SfBMvMyPBtmhDT3/rgLUVv
BMh6m9rUwFrsUTMUwiZLrdRfD8Z3U//1DSrFa6vgWYXqnS8+80tCx05V7lt018IltQLyB1XdRj9o
pQVd+GS624u1LmFirJVnVrDxRjOk/9Q8zT9jZp7iUgyxL+Ez/E+duuW70qwxabxsLYlt9dTyGjME
DfabXtpM2dKlWuDMu4WOTSfxbRdmKlBnfuLJA8R34K1T1r66boU9CgwBPnbS2n+kihmUVjk+xuDn
fEnj2wrNwh/XlX4WR15+xEwdmjBJEdnJyn2jJ5ZW/GpVEB0Y8FX791S+y6EgJUc6f6BLocn8Nfxa
PZnSY4jgdcpmT28rl8IfRKzeU0wUCSwqT8OCG9/S+1U73ns+mK/JGk+DGXX7sOrNsnsds0NKt0Pn
dvEDwzhXCiQdOQWNneRbQTdJZPn6XlXX17foy6+60FbcF4KXG88YnauJJjVlFhHlPirdHuCx1jzq
vW30VgYCWRQAMewBsyciJz3BiS/e289qo6WgCu/hl8Vunq6K5lAopsrNFDwLtuxqT1VmN4HVMJMq
Fm/W6rig2rPA789jpYoMIwNv0eBzZyoPDC+RSKveR2jkj9bDW6ne+K0ppb8YGOkTS/gmWwuKj3eK
0AGNwujfjd1jj/ElqY0Uz4K1+yruz/fw+/fMTrtXsiDNpAbfg2kviTX4FjsY7d4HUY5wdeb0SP5H
+8rfkMoOejcpHkOyVgYQizRH/zWBIYrvEnmnyWtZmBIIduRn0Zll5qjFlmH+XUnRyr/KxUpH/uAl
Mu5ib62XpnyPoY7X1WG6ENdWMrNdXK7rRqqxs2J8rfmaMzcGhsB4a4YnQm6vy7rw4DiFgdTxTCK+
QLZinmKhUqBxnlLlntcYTkjcBHz63prv+SvDBNnrwmalMujMTNhsZR2mBrGAQc8bYCIJfpl16Qgd
xWzmsGyrJSZPt1GwotGubS3iWRL8p368F8CbYApeeGybAwgm5BzjdwpQHGemdiffjBFmr5oVCGJi
swEI8yROGIRaAAXwQl00dUX6PgwEBu1JJukeKrIe230QOiG1k+GG+Db+sXjXMzuQ7tV0e33JF27I
n0vm2pTKQsg3f/PhbVKJpoNyP6w48KqFlYBo/J28dLpVqa4nVsiPt8wWwU0RWWWxcEu/6q1nujTt
OB5h/IHXAA7y+TsodTHlYY4d5/4qBBM7mKBHe7LAWgqmFqY4Q3hItVWGlIfba+sgtvrfSNR0hl0r
ZprtOyQJPLcToamGTxMNSmx6QM8kd2lrU9y1+GasnozMpCd1jT5IEjnlRwHi7uSFZ/e+ZCmZGwAU
ZDyMyk7OwY1mZHa6OAL1PBX2l17Bo0IErKJ58AtJ/M2xqvKKs9HHJsfgDh+tCIjfNxnW80lH9S+3
GmVf+K7ab1PUgw9Na9a6SYDcrdxQt+VqhTTg9VNn53njyw+aPbxe3SpJ1ffKvTFYAvVG9SmkNx0m
OxzBI9PG+6I+tuLY6tsm3Cn6FiWMRjLVk1aaAfqydDMKTQr76duVZ6cpQhe7x6Gkpn80AivIrOaP
6om95/ZwH9xpb7pnshO0yxs3rg6UcmxmhlneG673oqsmeVIi09dN+omnxdDM7ik5wAfgR34bohco
cbvWUiWL4F+pdr6Vfl/fixmO46+9QP4WERpDwekibSXrqFJJnXIvnfhRew9/c2JpfyTqrqYbWXF1
yW1grm/KrfZRjqYfmsURa0/e4IjzF2DbszdJsZNDfU+c/Cl5KDbaZ3mAysmJmb40hlXj0XkX9+mN
t0MCWLrDIIpNthRNzEO6r2vMZUWFX2tQQ54l4VUWZ3XPsQhsbonJJ2gNK83kIIG3vlzlmqlEaxwb
+6gxlzVFVAEO8uvb+NWHPb/JU5BHkcFAzP2lct90vKu4lOhBoN4Hv1MA/h8DsPivosbm4JDrTGRl
4s6NuQujqYWW/KKaxq56SO9xoM0mye2UmjFFZLOvH7vANNBmIK2uf+Fs7u+fB63pX+UqBFyIos5t
DU9YmesG9ghDbIEvjs3+Ae+/dueEwqpua/RK/y8FzoxbGSeNpE+alZYIJUz9I8VkL9kcMBJgMMc9
BRU8vLp0wa9cXOdMF9Io9Yxk0gXvcXyvVbM7NB/Gg3IXvrVv/Cle8J8vwjiY7m+7Oi9BSXrylzT/
yQOVGKYWv6m/tWAa9C0W4YtLwmY1H3+s9aDSELoNmJDbb0hj+cMxy9A5MKBhInsJWAKYZ2zCn8qA
QZddKlm54Qq8wN5Dw9aZesvHde4dZM03tfKJpnsKdWsReWlHrzhl/RIn+Y8OzPf9Uc+1LgglqSEC
prbAQIbAHh7TbJ1hJIQwCXLf7yhPpeGS4k1+ysVd/FvT9VkiMe3qWPcDyPRwDoo5DI7E3bQ6wceU
PIc8SsxO70PfxNK1Wy9fumg/PXfIq8gqqvuInOaUDZLfpbQZE/Xe+5Tf/GHr/eKKk/6R7xRqSvVR
JAu+9Vca72K9fwucV6JVv00rnhXqvc4d1bD7yNK4mwwPKdauFWaL6y4wRUvdMfhZkay7araw5ZPt
uPYFM8VsS15RwrDk9qHEdOfGDjADV5hD9HDdplz43pP7AFMmM2PKaM7xa4Ffdv3gefKp6xEzlmbc
bIfCbRPPzAPVFPzXdXGXeYqZvPm6oiZlpYC8aHBiY90kTt2uYox21K0RQ/8Su05stbiLmR0heH5s
7yrUxRwRLZzw0rJnl6hDidHrWnyGoWwNDCjBXKJqq/i/RGolxj+3MrNFz66PFmaj4QWQJqGGD3pF
UAxWLkahy5rpYxIXdVr9mOwNwPcMx+838q80Nom/1wmqEXbkmfjlYyiLsKXMKnWrUJDSRBrfylX3
+vF8JQnP1G72pfTcuGiR1xp5hi+NMTymtvz8JsBQpXYVIlN4CKqNn+2A+xgw2Gw0SblKcSH6VjW1
4b2gB5rDx/YEIuDEJjmSCeW+w6TT4hChUxnzbyTV6jHIMb5BAzhq6KtGDiwND5du9VJs6QUm1mAq
k7TOlMySEagW7JS0v6+vUJn2+mKFukIoQbIaZZ9Z6kGTgrARKlbYpsfXnIOSFgxs+qbEWBnyi0Qb
jtB+vI17q9aX3tELJ3na3G+i5/6CIbgcyBAdUIfxVdhhE6wGbepoxMRVAM/HUjf85WMxEznzGFLg
Bv46z/gmkzey1bfblruy/psB4iDvCXdYtWCu9QtzDaEqsFgTDkuTAQw4V6JAkoUuh4NyQhauLjZU
XhWArRAkZ1wtMDmwqrE5PEmwnNxWxTaMXBasFGTiOlcFbUaNV3OTYCASRgrldgg6TcnymKOGNu1M
7b77xfcyhvbQd+l1+OVDF3386NoOYhPxMbgs2/sSlWrMV0wsvjeEiTRjpcBhnRxVAXpO44bnjVnT
Z6NY1f7WKK0uQQCxcJW+3sS5oqlER31PJUCTzFFCMQ8b1a8l+SRGE/JKlK1v2k+QuIwu844cLA2p
DS2gVhv80QCuKWxcn/K532K6LzeNB+ke4KbYwAbs4eDRwJGNNancxliLX/5DtE9wL81ec4Rhx+0q
APKpcnvD1HPTx0ip/pFLTkM/G2kL0A7JrK5xx9AUhqmukCoasZnPgY50/IcHAkjEaMgKhwsu/IVz
9aUHf+/AzMjWvOJVE0LfK/WuzhFGrIS01jdvRYJOUmlz/WLPZq/iCZtJmxnZQDIGKdWx30iybMp3
hqM2MFGpgP+YoWM3twxMFfyIY7NAE2C6UuE0bxFjIq56L1/DyMRD4/0RLWWAfrA2yEdPfBQof6CT
6fwqAOsmi2gMlRPQgqQyW99CXHJ94ZfOyrRwTdYZfjwEzTMuaRHFSlL2yomhPQIDCNHPm5n17/gP
XzVDz6o7ewTXT26m/tp/vi57Blj6a9O/yZ69F6QnPKAJZIvKpE/sWf4w8kkFtef2uQPeJZzIiRjC
8V/I9lSK5T97yKmsI+y1b8oLOKSfHvXvGzHLtvlczjrRd8qpTqwRcw7vEs2SQT/qYzTQ9XVfhkSz
PZ+9IikfBykpR+VUDenaiJDMw220ZcxPVW4YXnUJgYsryfuhWTAri5Jnj0iUDIGMJnFoVGEjwVWg
2xWDnTEQDhEKsDmYoGiYGiZHLkaB01Fe2LNvRz17SpIopATYLuWkvzZP5S/omP42GiZwS9KT9BHI
VlHYcW/CM1nY659e7O/HOpmZb4kArUpCg0XYa43cE8wsbG2/WMkHOJDkOLzRj6Zf5QQnPS6o0wzn
+d/KPZXbgTZDUXfmq/KY1aTtZAX1ECvE7FpiSYNbeiuN1/bwqhut2QQPZfaSstGk4bvwT8PjmG9L
8qtQFDNRbrsIFRjUYlEK9ECSrVq6OphElBZRK1RYnOsb9bP6//25M1sTeLnS1pB88pAEoFaOd6ba
eMoTyo9NsZTm/fGNn5JbwMABqjnvz6xjaRrClSuntHYKHURieW8pIKCeoAY3QS6ZnnDzYLuY+iST
fl+o4TfBM20opMzIGy3DKuG2xybeQJSNisiOVccAtTU1m9ZOWnt8RiEkUt1asvQGLZs2GjM5eH+I
02CGcAPwqh1Em6HfqSiG1ysaukS/0dldS08+qKjbTdtttWY/9iuvWjDYPz6Lf69g3rVppEKRqqSA
WlGrRma6hH4gGzqEv+oemGv4O5F9XTMuU5KTudKBGUE3LVPpHKARKyPNuhoeWcA2ZNTMMryplAbx
R2rTeKM2doUhj5jhKVslXQ9V4vaIARVi6aDeLt04fdKSfRzvkXRTQWIvjv24N1SrlWyimmW+Kbo9
Q9TEsudS/iUw+bN1xvglppsy3ajGOgZnRzTe5Els5nHhpCHy5SpyKsp94N2I6rSw2It7gAIAARRF
R3ocMOI5xHEQmgj0Ho4Az/cZXDtqYDpljTSzsUqeSr5h9V2YH3Fbk2TnJxsWumOMsuydVpm5bnqR
leZWJ2z+UXMQZCmDEyR2pNoNfDU4YXAeDpLklEi0p4jbdvUqj8EGEg9OX7oV23QvKjhH8PRiQ2pw
8qV315f3VcU9uwCz5c0eAEkbh7qtsDwK5o0GEaJVgd/qzbAkDPduQUEOXhSwm5R3yCIzFRvv+GxH
NSSkXIo5ypqZY23UMjDOWXVAu8K7zxBDi1WnwTaRVaZboWJV0irPATZ2kgT81DQ9lbJJY6ur1jUz
uWHJga0dEmYpoYWtKQ1b861kdPXoLWmcWt0jxV4Ju1FtVGzLxGzQklyYojcBH61f+8LMXxG+lqob
56OpexY13FJ7zvnN9b26dI2mvUIzCZVlA3mjeetEqQgFSBsfrhF1BtWVg8gc69vUz80akCA0l1Or
am79YjtOvne/1euFZOaFtZp9wMwpLVu1q/UC/p8Rro3iMa8PTLeYuuu8hSt+GdfOJM09sVwjwETB
2ZY9p0ZoOQwvin6nsk2Rm0225d46KndM2FlmV0tkd8qFSZsJn3leckKK3pt0sgAP3WDpsc2hDP1W
npoibqp2owWu1juetxXlSgkPfrnSS4tjJgGexaXU2SUAY/Y1M+dsLGmqeGGgnJJ0V7O1gepE49BT
9hu4vQLwgWrJJ7vwUGYCZ1cSiB5ajiqWD4BjOvwu2k1i+KZOnuXkPh3sorprkhfsOlwXr68215X8
MvAB7kOVAWziTAdi9gL4Valxn440OiVa3sL5NlKT1olwaj7+8lgGAjz08CC4bF79gge7aAq/Ko10
dsUQDaWapq2G0jt0ZZJadBg+DRUgakWRPspaf4XPN6xIMrwHvtuOHdvjxXoYq7JccLYuvEssgiBc
Rr+XhtaqOePdVKpnRCjRqUwnUIVe9E6PZ2t1fa8u8yEIxxUdmVPgN1Ce+/r7b75kzXoihT4LToWh
/+qzZMS46xoA36xGiSnyFAdQ5RsOqwZ4GiqnDYrqpF1a66VZ+voKwEdBv4UeG2OWIOlLI/N9bwhO
eo9SZlT5tlHooZU2lb6hpZ0ZgE1xStBio1tJtpakmypUT6xQHptOjAvaO92Gb++JgZ4foKZUACKA
GkLzy8yvL/q+qAPP8089hNiFiE9BXzFTrv3PriwXW1xmd2USp1GOLNgE7AdYdCYuMlJNHnmGtbfk
RleF4iqkDqyiVh+92DfjnIp1rZLSydPkrYgQSRE5k3aVPL5kLV7xvGWSSfW8cPw4eUcB1G8abV20
BNFmT4klYFgUDV1qga7FC17vHAM0ffxUhUCXHIBLRJ73Yw9DhpYwIB/u1R6lj7FA+rBUUupyL9p4
dbzXJKZsUr+vzUJKAtvwE8n1S9SQ8iIqTKZnT0NWRKaQ1Y2aG/6KGDs9GCQ7ZBjAojUYzqGRpfOd
0bjAEZK/YFYqcC0yUv3azGPuBjSpqMyXT72uHIJENruChnZniGo3ht6DJCLpTk1GH1X3nq3jIE+d
tFLlVWh0By3M613fI1kIeOnNIJJh0xDFyj1tL4DrNgdZDm49rNNqmhFegK61h0BuOvS9yaGVJeFo
Xb/Bc2uH1egAYHEdmGJdRxfOzNbWehNyocnVqQ05Rm8H2H1fqgSci5Q5WikAxApfmK40LgbiBJbn
A0jDkggouAw+W5k2/VaSOmSjUFlOo8o7hAIpOH/UXcy7sNDKWtzVKsvgBA0gf2tzjA+TSs9G95G6
EAfMayGASgMsioYv3D/OJjTzeWArdz1veZLz+zAvs50kukcVrmais4MGRbIyPa+sWDRrbUSulPRa
d0gCAFqIYkTbWImcppPCLYlDE4FqZgPuFNoqwXP/teP/v7/lPya7+//ub3E/fn+Ub/XH769e7I9q
6sr+6vNJPyrxhh6XtBb1sPn9n18/56/mZZ38SwbeGbU02HXAG+EIdR9V/Z//oRD2Lwp4sIFo+atB
GQH1X83Livwv9C8QAji/BjuMjo1/t7so+Jupo05GFh3I1gno81//5/37rNVq9v/fuxfOndGp14Xr
OpXhCKNTz8DPPdc3QcIs4Xka7eVKWIpRO34koZaZmnGimj5/+LZbt3++IN+lnb/of0lDq5mucLSa
oTnjXNooBkUawjbaZ1K7LhviUHnBvb+QgB5NhU6Aex3vKP3ySr895n1bFHmTJnSPTjzVCpIOCX8R
L9VQLnYNyVW81+i9VoDnu2CiSgwmtZoR1/tci4HDazT0mJRJs+qaPHCKMUNiuVDogjs0c1Swe4jX
8RvswiQZBYTz3atFKvLM4NW+Yo10o3jpZ86G2I4ybiCq7ga7VIDg19CJbA8jekJQrkUeJG31xeLl
eTj915cAUU/QF4sgak50Csx7J/GalPs6FYabjQAYeqRUXqSI+Wuvq32Hxyp1qSAYY8Ql8Eqy1HOq
tgIkUW6VTd9HkTPEJNoxzWNmK1QCJ7nI137fvmQpBW436yo7LRpjpSRaC1Ou03anK6V376FaF5ho
yapRGu6Vuzjk3oISzWKX/14foIrIFeBifOVOvmnR2EhcRaMxuhmz2iZe2VkafFE782vfDfucACTb
gyW1CTtHgzKgt6bwjl5IpvhZDA5ThwevMbKXsqDDrZdEtQ2vDg4NvJVN3Bn66vq1OnfXps9FzxiH
5whnHzWF+WuepMPQJHhR9mhT1VcdQ1GtByLcKknH8f6RJRzWpTymqETBgAm8UsA4zRRxLBKWoH1M
7KXwtUDCWamFFVAbTZdLz+HlRTuXNPMMO3lgfa9DEt0C9TNxmOsWGhXcaYyBAQIzIOXKbWbn1u9/
uqNMQfSB9mV0XHN0x55ftVyWdL9Hk/te1C568G5EClp/Y9gN6OW9LonAkn/ztafDgygkpSZHGzZr
jk5V6yAqo0EV+xrD2MR9+MCP6Y2+hc4rL+ENRoKt0pv+qK6Ym7vVo/8BWPLdIT9kG/WIOgptLO2z
A8XlUdjXP+w8fr/8rpmLCAqLVBTRKPak2w3wLPJUd6SyBtBudEPBzCAxLNQhrwu9MN8GGv3hygFO
D1caodD5vtNRKlSvEf2+LtJPGg0rzcuW+uUutPdLBiPo6kcHJFygcxlKU+VySsCwgCQMEoAYW4YO
gZbe9tFCoufSYM8kTUf/zYyEYRB6eglJxEQv/lZbh/a7hmEb1TFfcIEvDguSvjoedbzmqCxPEdY3
Sf6QyLE+sUaEtABmHL0byLoow1s7PgtkXuOpKsQW6pgXj8CXTARuiNINoLBmrgONR+K1ad7veYyp
L0hae8xwWLA3+KmKAUcpFqzykry58yDVhLcK5CEyBbIy27dj6vrKp157Gx95XTVaEPiTMk6pQiQH
4HLhj/NNldWW9YWe9XulC/pNBzIWi8XGUhPJxdGB1wIevwxoPNhs4PWfS/HjrIk7rSoOrAWNdVAh
3DZsDmuXBQkCWd8ysmDTo+fl+k272M0vsfD+4PcBQzcPNMY4JbQPi+IgcXEnS5Fbe8IaWeUUavbK
Y5Rngeq8LvKHlSLpipI3GhF1xGyz61AwSaHetFJwiDhZ4m00Qt1KY+4ol5anJneNlm4rvrku9eK6
c50xvM4G/CZcjHknXiLQG9vl+nAQ1LMHOjheuWJIZ4d5+n5d0pdC/J02MeCxg44HSQC4oCgOXryL
RhaXNCAj2dO9dKTb7hBtdczMePBSU8EUjlXupA5lZgPwhbZwnPOH8k/Rk1AQ9Wh8TkLUZ2RQOTJ4
qE5hPCl8QS3k5gDocYWunhISry/1R3FwAIBaR8sWLM650oJ8R5DeRwe5b2BkZXeLhtxV3A07QVBg
KxAp/TvG+h9EDV9r+yZs5gToAnGyyL+E7QzpVVmaPzK/5yrWQNEbCjVBKg/kA+eLUVleEyHr0r7o
PAwhz0bwoQ2A5V1fxWQOz5WD0slpx3+gsEE681wKVVB5UJPMP6QFb920qF6zOIrX4SCIe13SD+uB
FDjhCCBhV+ZYqwxw2WQMRnGoq1DsA5oadhuQpRr8/F7B6usqJyimgYkKCbDZrvnKMApNGtJjIBF9
FQcGeRjbXPlDBGixKOT49fqi5vYK4hDqchCUQLsVde6R0bINgzHm5THsuQ3ipGOHblp5UOyhUk9d
rqDGu3Cdf1ggQtWv4wKvGDy08wPLi2AswqKtjoTEAM8o3UbzRxDBo3RWtOz++vIutAPLg585EU6g
U5vPGTSrLEOK0CurYw1zjDQvqMcp2yZcW2jiuNANPDZfTFpw3Q0wKU2L/uYoeFGexoJU1bGJs51o
donMV9dXsiRhphdDHYURCj/VsWAG4IRHI40WjM8Pe8XJdGmhdShwzKHfedYytfXr6sjgvEnyVq02
ksjt68uYFc9gzKed+lvKHO+dKBUGx0SQQh/zI5PN8TnKLAk0XnfiHdCw+AP1uixcWNq0OWdGYiZ0
5puyPh6yJINQUZo1WjAVxyM2INja0nvxw3XC3QWPCgri+G3+KqKRpqiMSd8y4Cn1PrulntQBZQCC
3bR0pBos1t0Sznb+/k87yoCZgbmG16F+lUC+6V7gK7FX8bE8oiFMRer7QMJ1RczcB2YGNdcFK3gR
xE/iDBmsgajxwnDMe6700RsirmklDlBb57f+iPEhZDfuMPpwNa6iDdny7fgq/e4MM//Inq+rz0+3
4LvwmfGgZdKVYwvhMiA+JLuNWLmgoD+dIIoOxmSFJ3K+2auYeFnXtgkk4D2xA7RCRwnmbfsaZjrS
8eAN6WuWigUj/MOl0CYTBUI4EPEgBTbTTyT1DLUlUnfsFQV8Wu2tzlXARipbQdkchW2kD9HiH732
cuToGTe7Dt3Z6YJHd3n/wf0kIzMDvi0AOuRp77/pkVSm7YCGgfGoKKnFkIiv+43Gf18/wJ+WihcH
jSUGcDnIz8691dLoBbZ+OCoqGsxNrliUmOq78dIfOrP4o30qH9OlStjlk4OVfZM505pKiYrU63ys
LMUwxtRNksRM0hbX/3ZhddPXnxsaDX2iSK5MzGUcbR7ne1iMAlnNXBmPCQwNKsSFmRi2+pu9tij/
JnZ1Qx5H5lwXOv3MazKnc/12bh44nPxIHsZjAMie3D/naBS8LuErzr0mYva8EUW0QUzl8UjcyiK7
Yt+b6LXHCDt5J20kW2AQiFiBJk9kptiUq+QzWPEHI7Wvf8bSQmdPYFXlPoKEfjzyQGzVfs30fCE0
/XKwLxY6pUgw6xUe6xxJPqosakhfjcdhiyZDfZU9Bb/bchNkJlglulV8Mk4HxZHu5Hfwa0h30l14
KJ+ih8LmDvBMu2bBrbhIdajI2qBCT1G/BSERmdcRRg+0XIWWyMfoCVkHkDHmjoJO9BORTPZrKaT7
8W5+lzY75ihP1JrJk7TP9rdGNlqx4pVZAeo/ERyYGpBz60y43kIgMmtkn3yC81XODpYEBm1IB7nJ
p7jX3MCldrTRb9kuOImbYDcWpvzcL1zVSzs/yeQgr4HrO7XQn98aOWHB4EuQKX9SdhO162QTkxMe
60UahEvnA1EDTDsOceIpmk/2awotw6ulD8f+pXbFG3sY3/kuu49A37STH9FwgDb9EsoGRPNLs/7n
VwY1IQVlG6RByJz9Q5M8zsXgDcdR1c1estRxyWv8wR+Ylve3iNnhMRrnDDCD4ShvNRBf9+7wmd+k
N+qq2qabcENX0bqgDjmk4UYAH7Xg2f1kE75Lnz3XQxckalIG4zEeY8nMe8ktmnipnehHIaArndxW
ZD3m3cdGDNKttGzGo0RxHQA1rorn6+f009sLNqN/S5gtQ0raQspj2J2qfBpFtIsHti4SeUEbfngH
kSkCeRO8G2QZ6czNEKIZ62Ey4w0/8MFtuucydZSl6sIP+q5D2fEMgi0MXHGz13Y0ijALB288+D49
DL7bhI9pUN8N4w2X6MLbd+n7Tt4SyAVRL5yoZGcWyxjR+xTyVDuoIbeUNnjs+UYWO+55KFICm12n
9tgupRx+sJMTPyp8F5wYQTlrdlrFENVlWDQgxmmUdT6OmwFEKp4hoQVoM7DaSWrdidPUbcs/WvS0
UkNFpNO611Xm8jBRRmMavmECFIH269yA6QHJjTKS+4PwUEFRB+Yi94+5JEX1UBnSUtli1gwBG422
GoJCCn4HiSPyYefi8iCqpK5X/aOHUNTsa+pkkr+pY7Q0xd4qQL5q8MJXWQ02hn/flo2Tc3/BDbm4
JKjoYEjRRAuOKjfq++ef4LVo7sx8yg+iMHAHaY7KiQb2DRr5YqEo/KMoDvKh6XFCODw7YZIWfSfg
rB88bdScOAbKU648tGBkVfRPVRiRNjJKDCAt5CdQADxfVdzXsmh8eTh2I0DzqAT1wYfoH0ctvJGT
FqAncMktlBgubs0kcorzcZxThWxmsmlB1BJgguFYFbWJ7PC654otKLlFBsUa1HozVONq7JoF/23a
tDPnasr6g1BYmTJbaCKbnV8mchaD6KI8tmqhWoPUtjseexhrCOoJMwzlgwBsatPqQ7ZwVX5Q3gma
jAQyrizVvhhQv7vIqHgVvhEXFSRHq0ywtZaC70BBWO5rwR8o7Dh+KLutb0PxVq1nKKbe6gva+8Pq
sad4PkDTh8hy3jsWV2U/BKwoj9EoyS2AIDRywNyYW6gpV7+BxAJkqs6V2xb86guP5AxMN11eMPIj
BQZAJmhgEWWe65jWAigWxU15LDVJoC9Ul2LQEUbgTGFZugen9bBjPBh3QzkkVt6UodmBZM/GOkqn
yNPe6sPhWRaaao/lgN4cr6XARumjK7IQHY5l02+iUu9NlifF6rqZu3h7p0+fTBzI5lBQmUdU3piO
QRl75VF0vHG6JBR2L+l84UbMgMx/7hASdwh7UWSAlNkO0SIf+5QjQxSGHG5SreSOrjUvURQqu9ZA
jwIdxzs/jdHBGhLDCY2y+Ic12umMph5eQGBQxbl4ykaRegEo9aqj3ub/l73zWG6bzbb2rfzVc3Qh
h8GZgCCpTEqWbdkTlCNyDi+Aqz8P9PXpTwRVRLl7+o/sKpW08eYd1l6ru57qNN8Nwk5XpvP86JMQ
nQ8BIOY5UbkcpwNswfa15tA0pk6f65R9E37ubMxxFB+SNOk2VthFV/Cai4ei0tOny6v53iHgHEKo
z7UzFwVON2Kti6rtMrM5iFifW5gqzYuLHhp+inFKKeKd2QPAk3RpXDkC8x9e3D1c54hZwB5DH9Uy
z21L/hD6iTAfkpYKTodewF5tREe3My3hKIBrV1B1/7g82DOb9KHCmUonOg+myfk7HWxGVUsJrUDj
1H2XpPtI+BtFlj0l/SQCsXK7nD1YC1vzMXqTBBgQRJC60lcPDrDMxNZvkUW4hex4xcz7Q5orjQgO
a5q58LeKKQAwnejqQTfgxAnINoJfv+8+X5649wfzt5X5K94MxnT6tpVjvKa+Gq6KwtpE/U0YTCvB
9dlenNuEuRHBhwCHJ4V6aoXYKIFJPVEPot6Z09Wo3QzIGbdbpTi2w8r2O3PWSFrKKG2Q4sNN5fU7
tSW1Yyqn1sCIXjJzY6Tb4VOgXV+etbOjPduAKZmCLFhXYJGnNpREOE3LxB1CHe0Kv0k+JoC4bTAl
k95sfKWQ3WZUr/M6WHnXz5/XU8tLeAnJoU6ZnEomPoJUryuiK/ykjTT9qLPoqZAtiNMaTzWlbTt9
dTrZG2NtBS4+z9/J8Z6/AC4jED8K+LmlR8PrbifBUCoHx0p3lhRsQ+fzKOJtlz22gbZyCM79/9na
fEsDF8T/X8aDNc4pbDSVckgHxROWuUfQZduEqifa+JM+vPip+hIWHwxRekKiD6qrr0c4jS4v93tb
Cgdu7kdBqgZE6+ly55lSJHGoKgcwy17TfNUy6ECan3Ijrezd9/YVOA08qFkVh2Dl1NCUOHZc17Vy
0D7E/a6rv1bRbfEz9Z8q/QDE589HBVxWIZ7hFZ5RuCdHP5KVsUkSRTvkvf1kTfKtGJL7ts5e6sRa
OS/v3DJgNP42tTiTQxwNkTOoGrUa9Skw4ZFqBwD4YuV0vLc156AFoPIsi7RM4VVZ3emxgoqFE+tw
vMbOi993kdvq3SctEVeVCWnF5Tk8T8kQm+LlwYRgsjvPOLvLLO+iRIEIUI4y+yUdFZQj6my60dRw
3ARZVl9zHf5K5QRqzEQvtoKmrT7s74zSgOlP5qnyo8ybkDm5H9MpvC+T5kehpNE+Mpr+88rHni/D
HGRBD0Nn1wx/XKy4kUClTENHyytJV4Bu518qpy236BIZm6DmStZxRW971ZHcUG7lbWqV/Xas4LWB
Ogoa2lDQ2NZlklukzhpJz/naQYpHdIZYjYLXsCRIq3keBL20eEu9DT1VG9/FNYjM3hjoZjKlW9uP
11rLFw3ETAVVw5lwHcQpAEbCpNMT4IRqK6IZ+Cr80foa2F34UyRt+mEUnYTaetSLr0OmOcVmmrLs
S9FFmkmLpZSQFqZ+82Go7OjBhhe0cQuDwr47onj0MUlj6WtZyUpG2GOBDZZGJ/pKF9hUuoJN4tA2
r6qPcdhCfSiH6nQj4tZ41EtVajZ1kKKI5KgpWh+yk/jPto4mlzsO6pSD4DWah1wqSWcqSpR8IXs+
xvByS9ZXHYnfxwQe3MRty058HxuTym6fxdkzFBsVwN3U7D8BHsm+C9FBfZhXWXAYBOWMlRMxz9nb
54GSLIAKHmA6hmY6+4V3JJdBA3LErA5c3V4w0KAauFrYbhSxv7ybl5t5aWj++RvPRUiyaLQKQ50t
e60EmjY9OJAEXLYyf+6l4Sy2SE6ep+hzrBgyGFrYagsomS+bWM4YCQJyd7xxaPCouMuLdI9uS0qb
K3F/SDN6SMPsuo+c2HXqmDa5hOzaZWvLAVFqBek4S0LRMwVydzFtcQ6ErUz7/hCFZHZGmW6cxgbz
f9nK2UNGepUEC/EVPYl0BC6mrTfNoVekCJBG2G/rZiYPbK2nthI7qPndsZ8oR9po9kbJH+4K4iwM
Q9CrgiQH9bgIBGxhDm1RZQSX8N8WkMxZVeT29srw5kl6uyterVCdJ73BdPJ8nu494jlAbFpOkkPq
PbU72EoEF43yh3tvaWW5VJEPuYFZEKbGab7NHP8ztQexu7xSi7ZNLsF5xuYQkfEQQi1zyJ0xCTm0
Y+LE1vfS2DpUxeS27S/quJtkKrexqV/BKMbdhe4HPPSupg0DPxFXpbR2FM63Db4P1WPKb3wX5aLT
eR2ztCsG3Q+PM3Va7pg3SVF6UwJESm03vqHvqvaxUZ2VI3H29NAAA60tChd0BMCErp5a1UdHHykd
RUeTwpuzi4YbY9oE8MR/vjzV50ePp43Uw4wKnxO8i/XUs7pR1FyKjqnSSjt5MimNG9BUXLZyll8h
wiL8UV97lF4xh6fDCczUitJA5SXVnMHVE1UB5SNGqC90VxYWbGmVrZPeab41IxFLVJRrwLrlQPmC
18IHHp886y8uBpqLqOog0YMdGej1phgzAUFBVqw4lWtWFncMqpXgmwu5PQxOcDAyAP50WqzV3N4z
gtDH65ySM36linrzygwiS9OBHO5BC0yezUTOy4/SpMgrp3D+1rcXyjxjPJaojcHpgPjiYgtaOD12
Eb0eQivfVSKqvSyUaho07WhXNVW1vbxJzoaFi6WC1ABCzUVFVed0j6AnFxu5plSHwIQGuf1dGR8v
G5iX+GRArwZAK7MRuI+XJxnf3Czk3qgOqRW4ToQfQ4ko/PTfGVm8nEOdswMUjEQw8sTVZzF9qKx6
5XZ4f6r+HsliafLEqAOo/6qDUnwVwCijaVy555e3Hp7MrLDz77lavFlZFZrlEGrVoag2cATCOcZB
jalSu367FWvFrLWVmcf7ZkcX/mCngKyqQ6Y9K0npFuKWBMbKpC2v1OWQ5o94Y0QptTGP5+UvfzCe
6brS3cEiQl8xs7Y2iyvAzlCgoSWpOoz9dxio3GgtRFibrHmcb8ahRch8SINeHWxy+VJ2tIxnxf79
3+3ixVlMUymL4hQbwQge2P6mZZ/gaPrvbMxb8M04osJEiK1ni8V0yncK0Kz0c7pajl5ZjiXgVExN
3JQOI+nhg9Uh7q6gIb08kLOL8vSsLOF7acMgykqtDpYSX1WWoC3hINRyq5XfLxt6dwfTHgD5IA0f
ZBJPZ0xu/RDwI8ee0GJrU6sxxFdr1KA4ffKNlZLIu7vsja3FabGjzLfyYg5lagc+0Tul/2hCtHB5
QGtGFmelhr80Fep8j/WlmyKZY6Pr8J+Ef/QG/D1tiwPTisSpm1crargpDSh1Jcgb5WjT5X++pQFQ
Ut4gEUmx/FWs/c2WNiUVNmlJ5vI3y40OFynxMkzxK1beuZtJJoEmIqB91eQ73QZV18R+WTfVQXOo
GBNco7vpqjDDaVRVN/ZauPnOImEOjxxMHEmJsxJcpfnU4wXbu/oykbpKNFSWrN3lnXCWVH0Nnd9Y
We63wUB/OMFKlW3nyOWhPCaPMWT/pdv0bvVjug8fV1l73x2aAYQC75SKxrIjOWkjVVLDjvVyUs/3
xS8TTjs9XZNqedfMm/zD4rm2bDLkVCJwPOJvA1ivVHpIup+XJ/CdS+gkx7F4sFVdSVoDNp9DjG6T
rD/WykdE7/cTVHCXDb2/Um9GszhOWhOLvm247gTkBirlPHeyh/taqC9FGnga/L5m3+0pSD8ZVrmB
nfemt7R9rwZ/fu2ejHjxRllFQlpVzDdU3MLFqXqw27igHvZ2+YeUnFSKFhmkxVsFD0ih0KJSHRqI
tGsv9932uXmyrhKodDZa5lEHK+BB3fnZymy/83y9HeSSTzBRpDQRs2ElhuIZKYp+fFxZzzmAXbjF
JyaWHmuHtCN5i+oA4YHz0kHf9x0KnaSl58xzgl1mrAxpZacuCagCBelgByjEAaIVLxnv1SgBXppD
IPkf3Vx/79Ql9DIyEpJNEZYitdrq0U2V9Dsl+XR5/lYOt7N4lLOsC+rmdYXy4crobjXI2+V45Xp8
5+U/WaPF7ehLjaoXGmskZ2Kv9DVU7sFW7YQrJQ+1EuwvD+ndB+bNvM0r+OYZU8o6kox53noF7x9O
/KbYlxPEN/pHC1IClU7hDrHDy0bXtsXiWumn/zMKjp1r5RCKj/bweWpWmi2WZd+/TjI1Mxq75w7r
xdggUc7zrsU9b/NilxiySyraNQE5W065I0/30E2fLw/sfYsWHtvstYG/PJ1NxJ3jKksn3s/SQd4+
vivzcZMjzCQb9lPiODByrYGNzoDjf43yb5uL16ANIkeYIbF0joyK0F4GWPdtrd9MItoVBcQL6rXi
bLXmRvvjJlY4anWQidBGUXkitbQYbhwXhVNqkvEgLN0VTedqVLpG3bPln3KorDiQZzt1YWwxzj4I
FDtPA/NBbr9bqn8FfYIL1MolDfgQ+HRcQJhptfX15RU9T2ctzC7PfKRLiuZjtvttj6gfbUwbNkZP
1N4QvDi/wj89j7M58Dp0zCgKLUKLFKQs2ZqYVMwhtZYIKLC9sXDVgsqy5zcbK1+5oN+d1DfmFg/C
pBoZSUHMpbXXP2vxJnR2wzcEjwpoJH+tTOX8x05en3lsM54WsAxu5BJqmWiZZjdOaD4MGOtdB52d
1qulbdRuUbw3PPXe3F42OV8klyzOw39zu8npOGpJgcVqdB7V/FmZIiQce6/2P03Qll42dvY6nA5v
WUKUnTyswoa5rOnssuutOdcP6/zqv7OyWLFUmnK/ThgSaidBXPMqBG6h/Lhs5OweWwxlcbAFaGMt
MxlKFGZ7tUUqLneutHrY1hlMPFWN9Fe9EoSevQmvJiFmogRAkWj5gCM8XVPr8o2H1EbiHKkQI/Gk
9CZca9x6f5X+trM4z1Gaqv002cZDFNDKpD2U8h5tzsvTtzaW+RvebDtRpJPSFI7x0BbPyIt5GuyK
Nk1TubG7bOisevJ6A4O9/79ZWzxxky9rRUMNDDUYV350frQfctmN7tTr9Hv3Q7xAiGFDFLzmqa7N
4eL9FsYwyDW17Ye8gRNZQIc8i/99vDy2NSPzHn0ziVqlBHFp8LjokrO1I/jDs1+QaW4vWzl/Phf7
bnFFSDLQGkdl3zUwT+sH1Cmdb/ZPohnzsyR7Haqva8pbl3eHKi+u+KIBlY17bzxUxV5zblPruaGJ
IFnDhqyZWVwU01jqYRqwSEZQbqCq3IjxJUfT0qlXpvDdN+Tfe/CsfiXTWhVrIwsFBzZ6vdxHc7P3
Hh4SWZplJi8v2NqwFm5AK0tykdjMXqv/8E39pqy+E9FvBFoglw29MyxoPkHQGiatQGfN1pnVS6Jo
Bi4khAr6TfYEIz7p958OPPh/XLECBAUNnKrQ3UHZetm8pY+AwmsqvQ+Oth3h+Zc5tZdH885pwsJc
9ePthURxsc0dkN+aJGFBDiuf/Fva7MYCmj0rMdYe3RVTSxcGgcleD2kZeshm+t1qG6toM0S//6vx
LFELtp3KUQUi5UHGOUqa2jObcoN25MreXhvL4iFUY1BKWs9YLAtRK8oIcvSt6NfaXc7zLK/rT1sI
lVNQy8vklOlMWd5WsvEAvfaD/6ka4H0gNtc9lLxopasrV21diG/+kzn82+rihi2mUS60AavFDDR6
bo0Xs72+bGJ+TRcOGNvubxOLbYecehmWxUTXVvYpi76Va6/5yt9f4lFF3uZZWY5sgzjzHBAEwA1W
Lpz3t8C/h7CkJ54qSGpVnSGY6pfUeTbNK3mMVlZiOQzYuUENAjQFBwFmxZy/4c1bl1Sy30ZB1R2b
eEo9Gvt+SYO81hO40BWC1pCjP2ME4W2beaKXsBEbcJ+SNkp/TKRcnpXhfemrbdf9SzJO3ZcQnlMA
xKbSQmORZuQuM71rjE0xBOJTCGv3ZgJ4nLmRUECDj6kqvipmaQwbUBMI7pU0oH7WyqiKNwP55dHN
4MTK3UxqWokG+apdcVGXrv08GMC5KN3PDNtQv5xOmdNpZRvoaXsM1XR67vOqd+O6ykg+wqucK9n1
zL65skxLt/jVJlwfvAcONHvLl1tLu6yoHK09cmH3vxQRiw2g1cjNxaxGXGrTl0TuPw6asXKKllsQ
u1AZzwSVQBqAiMzb5832wKShVLIsjoWjJLdhFoNF7igBwDi2Fn++M63zjLIJIVIkUFt4DWMK/FFM
hoB/GpLQ0O9/SZ3j6Zr83GrTvd+l/crxWr7n89jeGlzcsLEBb26lWeJIqSPcilR6djJTuOpI51TT
+H8YZWCNQUFJagLoRoBo4T0odmnGgTyIo+OHKnF8HT+ZvvhUpJb/s6n7NYqRdwYH0sYCTI09AA+L
TcrroZppkIujYUHio40o6gVwtsE/n/joTlb2/vJ1e+bN0vEG6g1QKQA0KjnLIx4YRlMi2qYdU+t3
pAVPBnSbSalfJTIumT8rh9i3qsju46q80+O13PnZ+QDwBpUChB/ASaBqXlxjTm0bUkxT3FEb46+D
3gTXoxy0G27pT+SJKhdyX8uNyzXCpLOuBEZ9YndehjfnQ/imSMdBY9Sx8nkY9V1oaLdCUmkfLd2p
aN0G5Gzd+NexUECsDhp9M2uZlLMrfKY4oWEc8NhMd7qEtNSpLUvRZJlHI5Ftr9CMnIzY+KfwSWO2
wqYhu4gKOh0QpyNVWN167ig7ppJf7fNMS/HgaLdY2UZnFw7oRQp0NG5Cpm7Iy4YZyy60ruik6BHu
2O6jmtmIGYrcQu29GKbElemQhUYWDDGC4Wlrw11vaOnL5OvjtUOb/m08ttdBUyS7KZDRgYml+K/b
///zp/9jbrr4N7ef96399i9O9Idv2a//+ceu/pX/CP/fER/rnDGd3/yLMZ2MpP5PFOZn0ibgb9br
Nf4XZTouvv5PksVcSwoZcRCk/Na/ONMl658g0qEjpLEIEQDyj1yPTdG14f/8Q1Ktf8KxCVQL7K7G
v2TvFizpl1jTX9t0/nYMZ0zurFgxNwizlQFVLBzDNh7gPAYWeC+izt9VuCa3rYiBsvaczKQW/X03
tGKrKK3tQok13XR5kW9VOUlJvSJ9FRvl4BHFQEyjh/JOMvXI7aY0u6lMGZHxMOqeo8xEBCKfPtVD
97Eao28iHrpnP+n0vWwQykkSTQVvFmOe9KDI39KzL7LFDIsrgCeadkeT2eNpOz2fogqcorSAAaDB
ZF/DUyh/LUnCQGUl7V8/VCaOCJooPOpmNBK8Fmv9Z9rpRcQn8AX41ZS6yftAz7B44szIdGKtVOT7
Kex3L3Y15kd63OPiqk+kbW7Xw04ZfKSmAl0NXqxWIkizy9F8SdrWaxy/eJCV4lmEI+yAhTmiDtsW
qLFnCaBnF4LQ/KUrjPgHlDrZIdaS7kZojaW4uWzE14MmQFuEU3xNq4B+V9dVgdpq4TQIVHXx0LhV
g7CCoqaOAeW1FFvcw2tpj8Vj8Dp+LmKa4uAmnsnSFh5MXYXdqFT1cJ8ZjvaUBm01udANSJ1b6E31
W4lCCFLMphupjgTmleE72o8+t/xd1KR+4VkkM3p3ZVvMc36y29kOYGEhFiW7CdR+8U34kkEJl6h6
7+tq5SVhnv/M0xChIAt9nL1RjToqycIYt0mtBYc4KIebtIdhbqOrVEoJbQeY84h5i5UPO98rFmqD
7BG6CfFql+FTEzWOmdSNuK+j+Gs7F6h6ex3Delp1nlcE1Xf68V+dEzqfuXHePs+9bwR0o1fTvUzY
salrgRekS5xcI/yQVFV7gz8x/VJCVdqGkwwiNEulepeVbfacpUUQoTLSpvOa9bE7odPZe3DVwZac
adJea6ce1zSvaPNwrPjBhLHT05SxhUg5tx8zBbIzpGucb6NRQFMxhCPQxkaJ9A/6YGdfraz+Ghn9
RBthBMs8vZShp7d57YmUkrILBB75nsZCdXVKzOon2y3xeH/TNc9pkcid54hLg4uXNjX8fAo/p3NU
T0LlPR0Qj+6K9kVNRh3F0TE3aj5WkzZSETU73+x3ehOXiJ1NnfXBDKsMcgwrixxPPOcbrY7Tnysb
d96YpxsXdnp2x+xzzLwCi1xl0zRtIkpnvM9LCJQlf1Lvk9HMPF/VuutMyNMG3RdxPRW9+DRNRbUb
Y8O6GtMke1n5kvMjRMu+YUIgBWoYKNTCt0RsMYjzUpLvpaGovNZPjYBOfY1Fihu98xxcvF0cFDEi
HIU8fuXIIdtbNExgMhhFuU1MjpHbjYPpXf6yUx+f2hlbG78P1ifAmGCaF/dtq6VtkLZ+/2gl+bdS
ZZpsI0w2Moyom2RQV0LBBYPWqzloNWeWYtiScbIXvq7U2XWAAFT/mKnVC2+AvK/r+zCuYSvP+8SL
KydChLP7KXd6eaXJL5XznRQW5TUNx22oG4eQ3F7D5yzvkZmXhhQpqStEqKAcWSyONBgDDf+m/NgM
WvVFH9Jwl8Wrpa+z15W8AQlZqCGIb3BKl/A0SVKNpKsC5XGUob3sm1TaNlUGbZiPyz32ceMimve1
tHyEp2HD+hpnIl+LsE5d43n+WeiZOk1BUw33ahHSTQ5OQpN342M3OMPeavJyJ3S52VoqZyO07Ife
se7txoyvLPrsaOjofXQ8k4eMv+sWvgMEQdb6aePr/hod0yL6m7+NyIO0iGWzHJBMLb8tboxOTf30
0ckVsUla1Fwje6BtQEfLSYTRnDGwECIIW+MpUWBGh/jTuGvworaXz8Q7K8WXsBeQk+Ld46+cXmd6
kA9DJmvpo5Ip6d4IoNijXVDxbO+hN6haoqoX3xqZTpkPnZm1NVreWq/z8Mb64ozoat5paiynj/RP
1K5WNvJ2kNEyq7K8+uhXcANHOe1SUJpADyuhZh5p+c6OneBqZRrO7gaYPtmocGThMcOFs5iGIVH0
IR+k8NEqa7qXcNW9csjbK7/Tisc8zgsvCAG/55KfI1T3pTDaLw1FwqE224+imaxjTNPnvTkN006E
lOhXPm/5MKszEem8m6k48C6/7qc3cTMiLRobIo4etaALvcG36kehTVfGYAa3Six4e2q5e4jj1rkF
52fslKBcYxSYt+TbB2b+BBrZSJJYhBaEA6cbxY7yONRQGH+UdZ8qvSE/6cFYbIn3/eumVRS36Pzw
wa6s8nh58O8tDdgVskEzsxYCc6eGaew3gmzyMVwZzU7r2B5hlkQbxHbCHUmbdGUvLLKvHM55pBBv
44bApgtc5tTgmMZZq9dx/Gg4abPp/VhcVybKsUGVmddRW41u2SAY6+Pf7OvJjvZCRohPzUxtVxbI
Bldx3O3Gusq3Ri8QlSQL68lxoXui9MevTZiZnjG0n8y6VHaBqQUrPFnvzhceLIGjSpL6zImL6CCu
oy56VLsu2kqJNnlRGr/EChyuSqbrm8vLM8/G2b4w4fMmeTY/sYvZsgfZ76QpjR+r0HqmQaTfl5kd
0rUWfi9i565wtDUE4fnLCvmmTJJcJXJz6INdhKRGEk1pKMMeHhs1eQ1ffZHnnJGg9QIcNuQOkdVC
zVs8SZPKYxtrtPjLJu3r3b4m4bhV3UZi7i/Pw/m0E6ITnswiifxv2SOeB1YfSgU3iNIM9kYvrE+q
2j9OLfCqyS/WtHReIXGn0w65BiUIGkiJnPAwTjcp/PNJ241t9JhLk5Fuash7IIEyAlVGyXeqfyIC
eyRVvUM8D8crVelwjcg3Nhu5Cad9j0Bh66rGVR+MxkeKtOk3JtxYY/h5/YrFV0JgT7fkTDsIQfLC
5SIayKpITDEo8Uw79IMyfWx7EV6HTkqZIicRj0B1WqRIgFMn5GD7frbtBoQx2bN+9tWJu+FOcdL0
h03RhUSdglhQ0pid7qlNrt3ngAbvAlMaH/PUUF8ur+grbfbi62kZQErbIdVCrWde8je3rmX7BQFI
Hjym+Ti5fmVX25QaxlXusK+iTtE84gt1k3WR6gVJsvdHod2ODdrDpq84V6NQ0WMvkqu6QvNZ7eLQ
kxXEPktKOmZoWa5qJ+JGnZ+1QWo3TaNMm4jb1Bl839Nr03GL3tA3ROG/yExLN0b9ZJt58gF24dLT
9WTwqlT6EOR5ez/WCaXbZCivBPq2uyo3083YOuhspnG7tzvCopW5OTv1dB8gLASPEg3BsjH7mW+m
RhoTObCGSTqOZdBx9zWllxtTtALPeX1UlitAlEUJjE503PZFOO4EjVIoQxY8NlY1erpRWtdqjqZv
wkvk1fQnuWVStdtGUqYPEEZpsIBG3YFG1efQz6d7eg6Lm9RJgU/r5TfVyj52iWN5vLLP5jh88UUW
bqcg28pNJfaV2vp7XyXfpPcsCSp31cozfuZ8AxaERmwOIGkjphR0Omm23I01O0o6ag3Sg1Otpkdn
Cv+VcT3RPbyY2uIKg2WExD5sAVTeltejL5UkvmQzO0YRB8vvLXzaYCBk1/KD3rQ0I4TWDoax0rMz
+d6ojWzlBVLO3wS+gAGi0AQgAwf3dKByC2xyGI3sWPXWc1TuKctL/uha32M05KvW2jZWcqtMW4du
43oc7rTK2Yuhuy/D34EawWznrHTnnIuNznNCFRK2sVk1ZhmMTVXqS5STsuMUtNqV5pMIU8ZI3U3x
rOue5NktbbXyc19V2QdhNGhmt+a0kf2+8GS7HbdC1A3kEUb5c+o6ccyTQt6W4J7wtBL7j7fJ/I4Q
ttABAzZ5eWkCYNArJdGzYw80czuKRmwiB9jY5RN8Fh4xIyp8Pg4GSDCrs7/35gSnMswto6FlRzvs
m33SiWCTKlrj+WNnr5g6fxrRzpv9aloWNP672A5hH5lyIZz4OEVZ4Kkj0GpwwBSoLTXeJJq8ttjv
DO1ve6TQF2+jqsdx3ZtRcoxT+zqye46/1t42iXMV6sq21ML73C5vUq3cAIFxIwn95HwvtNG1++om
GFYcg3l0p3cYaf35ASG5j+LbsmU7yNoWmsk6PZaJH7qlQZZLj8O9KPrwSjUTHMTIbl38e2MTS8Nq
gPeeeSro1DXn7CFx8Ok6G3Wfp5UxxMdI16e9adX1B3+srHtLEzchLHtQ+6navdClTnV1pQM9OqK0
m0vBXd43YN2kKB9vxqRWrgKZnETuw/IulWNw77RxdNcq/vPlfXkeZ0CSBL8E5CP001HBOP3eojR9
TSOpd2wm2lxZwWxj9rHh5VC4bYI0n3aNJR0Ku1hrRT4PhVWSFqRsZoYfsgav+fo3J8JKc8H+gFSC
hOK4E/Ck9bY+fex79adsB9PnVnFKV6tlbYMGs49SgpGt+NLnG5cvmHeKMnt1VGZPx65WA+0R/RQe
naZ5ystaPdIjCRtQnucrs7wAMs1BDqaYYU4kzziMe6emxjgWVdkVmBqKq9iC2kGyE+2+k4rm1sqa
hxJWjYew77wS8kdYDL2gBrxH2eChQwZ8ZdzvrLmCDjw6PVx8cNss8s6qsMyp08boqCGhSjN70jzY
ZmI8qvb0EtXNVW3m2Qc5S+OVvpPzBxn/5S+gO94dkPfTSYDzoKostYmPim8Ye8lEq8xRe2flPj+/
/ljNOa9APgz80Gs482ZfASP1p0TLw2NcD/21EwdorIZJuZ1M/UOjjCt6Ce/sIW52nYQj+VdSS/PP
31jTKzMRtNHER6lyntO8TnbjRD6VDIK4vnxSz1954mN7LnPDWQxd/+Kk1molhgYWq2MvlJ9FS8+z
4qv1J1h9f6RjK/8E4bSmq/He4DAKJacCLRF8G6eDK6ooU0UMM4oSa9KdqTWfAohzr1JT/nV5bO+s
GRl+yqtQUhC7LDuSwmLop4a3+VBFar8r09a8MqPhV6eK8nYEL7VyAN4JlOZkOXsD72SGJyyOo1Km
PkkmVTlMYW7dG6pS7+wwmh6mhn5Ox4jopYz7qzCxpjtqdfZNRe3qxelKr44q67oOffWqDoyJ2kpt
BT+6th32XTn81sIheQJC0myyKYlWIDrvrD9X1bzJcCEcVuV0MdQQ1lqTDrhDXVu6V/Zl/CgV+l1r
4WfmtdR4gwPl5OV1eXeiwDxQMidZSeJ0cWRHPyrztqvUg5Hke0ArN23znHS/NUn9hUN11YbQOI++
q2cZUsVO68YBFIzFje7vmzxzE6P/aE+Swx1jbnRfuYpFt3KnnM8KASPpkBlKZNF3vpiVzIdDCfKs
4KgW8rHrnKdGyNpDpdp3ulxnTyKvwhX36vwWm0NUjsMcV5BMXeydsmzQkq384EgGLXYLJ7dhR1e6
/eWZP89Zw3Dwxswy45Dj7IvCtIKjWe3UuvUSJ73pDSfeUDN7MdPpZbLbfRZId7U+fEfiY618s/oB
i5k1xijQot4JjuyOnSRAChmRI7vEg7uuVHe9k9xLqfOS+Tc+jZiZM60JW5xfCrgl7HaYHri7SL+c
bnjhV4neawW3T6XBcwVtZDZ2v5UAEe+s+Xx5ul+zjKduI2802R3SeFRrzgp6aavFUaTKwVGr4idZ
wQlLS/jIxzxT6eHQip0+xvVvgpbgds5Cf1Hkyr5tdTO/0huu4gThQBc3x7lrxkD+HbelidxRCojA
Le3qV9n4JNe7qfpEakE0cA8Ge8lKYCHU9SG7lZwwTDwfXkcPZsJ4GwUqJHNDOt7HNo1nqjEmD6qd
lju/z8zvmlSlm7Yc/Rd4yPw7m0VauWreW3tOFPIOFBYhHV+6K75WdU5SRtGxAwd1Y2bTLxBs1Y2v
SjutV7sbw+rJvE8RSS0rKLYUspWPpVZeXV6Ucz+F6ioRNdE1KjVIkJ5ugFbWSffWSng02Iawjie/
namK9n0tkjuinMpT2u5nlrby7z+2iwMB7NiaVSh5+k7tqnBbBnnTB8cAdVc3xtF/LDo0HfxRPco4
cdcD/N1XedxaK3zM76RaKeCRaSRuw6WgpntquZCAE1cUE46yStEOOOPv1s9iL9PUtNxUAc0+ZSr8
G6eUPslD6zyO6qjuFS6jQ9yG4dZoIlBBpX6Ibevx8py848GSUuR+JQsKKy38UaefFkmwJpMecg6x
o34rSYNsys8qsACw8ShCJ0PywWyTu84k2hRqdtNZya8GBtb7MQnWWnvfuYHnZAtZTkTGwIbP++aN
z1XQa16byNCiZZgM35xiRt5ZU7KyC86dHyqGPC04PyS+lWURqEgj8r3ITx2yojv0aTjcNbFT70Vf
m2sw93ceMeQmiVbJ3nLRLdG3aj5pkakK/5CRadsmTh/vgirI3coye6/Sin6TluoajeE7aSMOOLM3
C8MhCbFc0bxSI7OmyYuGevj8XL3WjU1TQLZX6NEXIMCWm/VmuE+7kes3zlXfE5P/+L+cncdu3Ei7
hq+IAHPYsnOrJbbk7A1he2yymHO6+vNQ/8bNFkT4AMYYgx5MkcUKX3iDNtnh0dHLEknTynI2dVNI
Z2yg8W4qbPlP3eqfV1befM4vjmYAe9Rm2InYn8iLC3fqpbKb5NT2gt5Mj7lamgCUp2jTVGr7hQPk
R6ZoxWVoRvnMU9knu8T1OWrDXyvPMY9z+xyzaYVOJ4TYkS7AfF/9teycGJ5QU/rFtZ2y4ouJWMuJ
BDIiFKv67Uhnd2uSrB1V0/8k6WO/64jjt904bAppyLZpMe7UITIuvYQ6bDMlYj8UuKpl4yA9JEm4
psE1P83N01J9IFoEqIrsso2m6O3TKgYF85zD5CqXQ7uRh4qifxN9cqbJ2QyT889LmOFQw+ecJhgj
sF5MTkyq4Pe+FpBCtxHgxSndD5Jdbu0qS/ZmmNVbLt1k5by8OwjmQcFTcwhAPrCWEULFErZAdAbX
nkrMhrJ0goFIOq5cQ69N+cVUzrtyLhQglY+Fy+1UkrcimicXjhfX0YEyCRXtzEXSwG3bkyNQFQi0
bRoc+vZ30j3k0mmIZa/rPql5HrlD8SAN8TZAvmcQ/SEvo71RfML/1dVFx9/6ysPeAaYIXdjTRL0c
XhBTlmzrKsOKrExzyWvoGeystENDvIoOcx70EehcfExEK23Hynmxxto4dymyyVni07aSBzmjyi9b
RwGS/bSye+7OOKyE+Fx8LfJlRMAX6SsZedwP4xhcW9ro+6DyxTEgSTpBLkBu2YyPekEbmJQheLLl
KDpgvNJv9T5sDw34qcBtbLtFfZdJa0bxO6AV+QwMbDq8/5h3uwb/Ib4zFUQ6ixRs5hX31x73s6BD
8FlWX/pGOHuju07pWYkpRKWxkm7fH+v+SiWnItBgg9L3mslgt4Pp8RQTLZLHFZJtelWue5YYsACN
OsLGoLDOoVmrD3O8q+d29ICYhQxtWf6ptQIRa1qN+/cf6D7bQ+uSi04lL1YByi57//bUOoQgqnNt
9do5DG09IUUgBxQpQQ29tChnPFad8w1PdvXQw5BChqFUpS3cSr5hOaQH1Fp9BGHL+qMNFuhXUUpU
g+FwVeVOawPfHR37D1hl1Njff/K7z8aDU0Kk/UIUr9ylqXqMBZki+/p1CvvdNAhrI6n5M705rgt6
P/8+GJBNalkEIfOAt58NIBb8qsrQr2kcjxfTyLKNn9FobDC9OKLjoK6Md3fK8XIUX3Qsx9ilrJXb
8Zqspm/bt7wcJnJuoaLTZXXy2in35iisQvzIWYng9W5HSVOzKO3K1K8ooA2brihB3jhauVJQeK1S
3ZylnABIXXCNyhgmUlm6HQZ0dISy4mBdU0XtLrLUtJ/yOOi3bd0bL7aWybOWFBlGZE0SPKe43zRg
La1dLwGJ2bVKqyDUrpvdNSc4CdwpHP0/VjNaX+2x9j/0bYU6W5DJZuPOAesmCSnfkMXJfeZ2Q2Xv
VCsPnqw4jT85fg+I27Ra+yHL9Ch1UZSr95mfwR2RxzzGu9Yx0lOEXa8bSPz7Bghn8cMJu2MhU8bd
OH4Fg3cK1LBwSxNdbejQibqlQeJzAYK9jLFns3JFanZFPCh7X0+AvBeBGAK3sxKITlxbwcoevtsJ
3FTQ/oACkpbjl7qIjclaprAtHPmqi0zsagDAiOPVOk+VxFuNRsPK4nwlSN98UOD0uIrNuEuCZURl
bz9okxpx1yRY0iqdfLatb0qnfW9a+yLCBHxy5QbRubS/5+H40iexq4DtLqPkqA3C9Z0NBdOdqjVH
FR8iyfpdt38S/Tf9YNrEKi1h4RZlsm9oKAtf2ibqs0aPAl2Ch4JGUkbRLpU+2d3YIMGvPCPSuM+V
bCcn0rbpV1rjd8nA/JazNAsYdQqHS1pGS/Dey32Bb+TYkemrVX0ZgjL5T4Cyfv90eXMkGBL/a4zQ
1b2dzz7Qws4O9cnrIgvHMVl/YGVnp6lpkt37I91nm7wUBeXZiApmxB1pCiig4ptOOXm5MbyIWv9V
J8mzbYIAzLv6KLpcc/Wx+SMq3A2N2k2i5NpzKcdhvy1sCvhyubKY7mE28xNxKRJHop1ESnT78rGq
CnmU8TINa6vZxK2qn3K1C12r0f3ABSdX7Cp1MA9potiXqEvp1ZjnOjUUhNSkbGspVEs6s7CfLK1Q
t3mfVCu99rtTcpZ/hB5JaM0zci7fPmAuk/xZuaV40uREJ8MuiQDj+rryYebXvN1TwO/YyHwZ+iSQ
IW9H6XqnUUvUKL2YvG+vqH0fc3UmxqknFnWb0Le/tblz1XJHPZqJGDb+JAduDx/lYIoQfmpTtNZj
F/r/9eEMhhIi5FPGSux2kp6uLKNX8MniaekcQnziSgSIbC/CmDjSC0UPpdazTG7BzonEwdKFsU/R
JizJPOrk7BjS+Cgw0XALvZYPZPBoyWcIT/uBVl0T5J4OqVaZnFIA6ZQhQyujqnDuUKp23IQFkhmT
0qabjga7i3lhcOhaS7JcLch4pVynbCYnCOjqeXpwtGnvZGn9K1ZrTJtBgfin0vCDbdaMzSFzkoy+
aw8LaLTEnjKCemKd97uwiVCuGlVxpvn4Ox1Fe+gKrfkgxt7e4xj4bI+Kw0IsFPG9H2THa4o839PQ
H3Z+Zzxxa19qLXIOrYSq+vvL4ZXGvJhg2CiINrwmn0Rot8uhiCshx1ozeGaucr05RhM8B1iQ9oE/
gfgv5S2OI59rJfKf6L5bntB17FBlU1yrqbQ9rSDrbFNLHMpwqA8TzikPTRvC5aiD4akAWvIw+rH1
GxcSbUvBX3Zx4q2PDtXXlYV9l0HjJTMH//wB9EO54/ZFOnOIjTEMe4xuemUXYueyZfkC68wU+Ter
61fZCOQjm7Fr9vFQKWtIhXnfLCcSOD76rdjRzYKut+OnJT2OGktRT40i67Mi1QCercE+Dz0RKQHI
eFAiUX5qjaD+XktkKS2KXLXi927Q2mt+sq+t9cXTwMMCbYXE+Iy4XRx2Y6CpXVs0lgd5LzrJZpmw
XCfDupjD+DLZrdzxdI3YxlGnUWqP6h8p5NNfSpuMLzQc6o9a55tuSnD4GFWy81zGZf4wapn1JNVp
OnugxXsIYalrF3IKVd2M9s0UdTtzCNR96oy4ZRV1SFc91SvjpIrG/D7iSfMhK4rCWVnDd2HJDNQE
fk50Ti3trvWbawElz8puPQ1lRRSL6sgDcxMdgP4qm6rsq5XKwH0a7CAwzmXtAC4Gd7O0z+hB1he4
OtiegnDk3iqy6TsJRPAonAL3k7iSt1GltHtWf3fQh6lEeVvv/mtDK/8BAK/acaKqGxWTpZWJuLtA
KCCg9EZfGhzQfaYydlqkZ1hgeQWSh1APc/NUqP2acMp8Dd0sLbomc7JNr5g0RV9imjRQuLIqJnjJ
avPY5ar0uVH7c4YXys/3z6a3ByJTpIAIkmLZSI3S0Ei6EDNSJN+zR3Qk843lh/WhqNVoJTW/z05n
Qx6qL3TbX4vk89T+lZtj+aKNtprYntSN6X8ZQONnclD5m1nhK+NEU3hJRvFVk5JyO5T5HCCmzodA
Hg0XGZn6uyRJEaDcwjyO6ZhytUjRVzOXumNPEt65GiVFKECG8/v9Gbq7y195wbS2VYeFzwF4+9Rj
m9j4eza2h0UF2oGyUrumwIbMHfquv8T26DxKRjZ+msp4ze3nruTC0DNem4VAPYOtcDt0lxshiR4e
t3Y7RTu5f7EGS9726MhVjRm68eivVZ/eelmLrT4XeQD1L4+0ygiEFseS7bE74+3USea2K7Lgic+K
LSK0vPBi01tqXDMc1ipM96klr0sNHeI0KBuZp7h93aGKnDDOa9trxKh8kDME2LQQZYmpsvPHuGsV
mKy+sx/tCrnwwLanrZEo+SbT6gBzmZKwISi7S29UtOrKUf4+RTM/RpgTqi5Ti6rmWIZM3QQVso0b
+TIZWIAZUdjhZ8qtFfojziBGiG7UBIPz2DSh9UpHCHYsggae0Zjsu7oaPQlzzYBiDhZPkdR0WBRh
Qt+lku4WGBtMLgBJcaxkIc7hNBUbY4IsrNv+yc/K4hQFXfMY4UG2ycteh4usQs5I7WHcmK2sfXx/
8d4DOdnawN2hOeLHBhVmURXA600RSRvjEChpBl5DHSRGbJweRTphGGU0arxpmNoHYvpPZZMom6gx
xRb1m+5ErPhBNGq0CyHgQWBtwQn4aV8/Wr4udrKiroEV7s8inhWMAthHCmvKUixK6cxWqkVC9wsx
nx++ne20CSp3MImX92fl/jKjCYFS0GwJQ8i7lNgZJlGA+2k0T5muBKv+eewt69ioxcfRVFZCpvv7
ggFm4Ch3JmC15QFr5UMeaomBG2Qfdk9K3RibtBuk7T+/EZczH4lSOhCcJdDHHFSdLoKkeeWoEn91
LSaDafgz1PEksHyQB+8P98ZLAWOntc9RDgJnKQdcKmmL1xF9yknq6XNarU9Lze/ble90DzGEOMV7
IRyGhyHokEW8OeZV35rkB54cBN+NNgQ7P/oo69dyE7myWTyIcYj205BUu6hO9Wc1jD+8/6avccbt
TUxPb4aJEMGDa1ra3uJtP/VKOWleM8XxTkuT/jhlwr42hv8MnGL8BhWPK8Go8uSzUpjlxqRqPzhQ
vtto1B4rNfwijLF/hLzQPpRjP+ylRrYPGmrse6fw62ug5IEbTnp38pOewl1XP4yJ7jZBBUG7VouN
3aUPUWzkTwlY7XxngaNxK6jL2yoQ4TnKlHwt9poP2sU7o8JCH4J7mmx5mSRX4VhWjtPqnkhblPEt
a7gkOSGWFieqF1h2+aWSnCsVKU48OgXAGhSr+/b+xN+lGkQDEPcItUiioaUuDi4jRE+oSjXNs2Em
nVrDwOgaXuVDntrtFlG5H43RZHvQyp5ZjtpKqPLGSYTT19x3I48HuLKI7HNFjURvFZqXhMZF7Ro1
QTcYk2i9ApL8/nu+sZXIvJEgg9IMWX5ZjFYsMY5SlNte3o/iZ+Bk30us7ldW8Vsbic9IHDlLGLGI
5xPxr9BLMgtZkrA18LTRhFuT9BIIR26/WTmRFlIdXSypyxGmyqyDkfq/yxjKzvsveh9azApfUClQ
qSLUNBa5WxxJmt1qqeNhBXBR9fFJHdP02aRqvRnLPL04EVdiijHq+8O+Mb/wF+Z6D/E0bMjFETI1
tdCpNjpeTgdoXziBsgsKXEj/H6Ngf8FZz2IFI3w7v6mSdmHV+o4nwTi9JkK+aMqQPL8/yBs5Ecww
9vfMy5/7JYspNNrAqWF72V6RaFe6hPiVwt05a2FRXApTL1+0XB8fdav7HAWD/GyEqbH3a6veJ3rW
n2IraM6t0axccPcbVaWkOlvF4LRmWUu4bqmM9IzAZWFKN36Xurp5iEqYg76Td9EmkhvkwcweXnjE
EXSWfN1euYvu1xW3q8PwGrx55n+xtCtbDpRYIavQsXU891mfb+sGc0otfi5rVLizbEvRcg3aNH/Q
2yMSjgCB1dxvQR1heTMloZDtsVQsz5ryr0ncATdDyCLvoxdatz80qetWjqQ7+RcEHpWZaKvyinNf
YPHx4y5WgrqSJo/YrD2MlSEOhTOJGb5ZPSpmsLfsSnnQI4HUi9anOxu7lm0PjmFD437N9+oeezID
E4jUoajMsqvLrEiWip4EleO5LTJjh9M9tVxbROn3mM7KQ52NBeYEtvKf7AS49gIuGad46wwDUCOY
49pnXUZRR/WndFfqcngtNI1Sksa9/s8bU4WlzvMRqHDwLdm9kUgruVSJKRVdmFfTyR6Ttg1XtsA9
3A7VRJb4TPTWDPDPi28D6LiNFLplXpCnWLCGIRYrkWiGfTo2D2GcZlujmcZd1srq3tHaD/WEr1Kh
+86flRPijWXJdYnbMwtzDgcXGaMvocSnFpLi9aMSn4Joyk+FbpAAUUKKUKaXCv27H47d1sza+JDU
1ngVWnlqYQ5+q4PCfnQKFGzI+SrSmhEz41OgpunZadey6vtTg9ACuXwKO0Dh74VhafjWUqSY3qRK
0++gRi4p7xRMaXR31KxjOESfEqWevucoXq0sidfiye3eZexZLxg9DxrOS2SN1E5a1DuD6TmzH7Bl
XZpSK9zYQUhLOk/Tryr9r+yGX3lkuwDUTpnZnm0KEm42EedBZ8FjZogeraZ2O/shMlETwLSnNlCU
dP5NIBPaCfQWBCdmCC3SW9RNbu+VMMzBBgah/hTa+p+sE8VTmgTF1tG78PT+0rnPiebsAfr7HO5A
uVRvR5KDqJbSokc3XkFnsMTSYN8nVr6rAVzs5sR9JRy4b14xFkJWYG+IMh2YA7cDGnJDQ6RJtKeq
923K/Kl+kBIBnVck5i81c4yzWWah28/xvhHb/MMPd5RE9I+JGUq4ikfWvupKgVyfuRY0vBp8LJcI
BXZK9jOIGz3N24eTON3zUWtML/CfAAUUFW7uY/gr1L9KqbIVCC51sfnQZdkFh/JhgxCPG6s/G2N6
NoP6oZaOpo3W0UcJvrFUDK4jP1Xqo7CfzQ7EbZiQiGvbyqE3jvzTAAp3qI9Nfugka22xvxH5Qbsg
isYfVyVkWEqsktxPmckfCmzh57CazQemCsO1qC2eA9+OtzUiHV9bU6k3KFIVh7qQVhg292cSmQQ+
nDQMXnPFxcpC+Et1gshUPbMXyqVIpGe833dtrz8qXQnaT/Sf3l/Kr7nB8uuxqgA+A/ZDWmAREgRK
Y1bhEJANG+lZN6pdR6MiNPJtXNe7uH2xQfvrEpB0WeynMdu0IdBIMz+lZf45kM1NOb0MdrGRjXPo
X3LddyOp8MZh18Thxm7UY6LhKIT1eta8vP/kb1wkzBW8KY4RFazk0iqrlHMrC2NN9Uirh6cQOdWX
oBsibHdqZcNdxgVvdcHO0CX5UNe6sfMF3P96Aoj+/pPobxzQFHiow7FByX2XV9qgigzLt1T3QnUC
d6A/RPgaFql6jUW/c+IXJXpO22hrS+GxRBSTTQRSYNxJRrmjZnR1wr0aSteu+DxIZ5CTRvU5kg6V
YXJm/hLyk4GKXnHFw+SjGZTH0smOvaV+FtnJlCX+k8CzonrX+09+h6YaEtJuEAKEaOJfvmocSnV6
hk7/Iclw7DAa+iCTZH3OWudxFg0gdVmj77+qAy9WFHnwq5gLFRbIxrfngYlOiaEUnexVqDLpEsf+
5Ltm/EUa+k1L6COs6xh9pOBX02zEqUIT+E5dwuHPpH0Z8IIKOo9q2tCH+yKAMA+JOs/kU2tr36cR
KISVJc+9iL0JB7HmU46okGwc3/+gbyQP6ErAjCDFRP5Cs+ak/68UEMEY1OSqdvL00JguoaSidkC2
eE0LP92LSU0OUZ33j23uRwdZqnzA6HE6uvCp261kyMmD1SXtKQw6e42scJ+iAWAgkuSkRfvLXOrq
912sjQWIYG9oxDnC8c8VZm8cFTux3QmLEYq7afOdQHTcE8R1v5psEntjimTXcfKPuZ8OX7uqXjlE
3jo4afrCrQXFQOPidYP8NV/9oPp6lEBpIxZSzrWufiO8DVHazZ3nLg3FwTSx+NEqFYwaleazFWpr
8orzLbNYdXBNERCCiczUmIvbv5OcyMg18B2BFh8VFALACMDYepjCcC3QeM0d78aiqEdOg8byHWPE
8I3c6Rp/9Gp77M7obF0mvUzOBrS1xyBGGa/socngDB1+CwDTNqCAUhZsF04P3MLpNosSbsVCE+2j
06nKD0cKrKNaBeazPE7WoyZ8eeVeuW+rU0pgSYNd4phXEfG7XdGtEgu7LJ3Ba+X0DK1i8ERD49sN
ZZV6oDDchBPaNQdLf67lMXyQBY1z38GHvuni4IwwonBVOxyf6iodPCWN7KfesHZtYTUXnIjKHRnU
IQjqFEBaGV/bRvoZmGiyrBy1b0VeCF2g1gQ+wAYwcvsaaTvpYqhb7Smq0i0iCf4WGI/XTVq7cQp9
ZbD7vUbURZ5MHwvIk7UMbIDu2aFRltrTILXKppQ0a1vW1e/3z5r7dQvrh3YxZwpZDxfa7RvF0RgV
QFETz9fDzCvt+mUUjvE4xcU/5/7zQLRIqWvhACAv6nQw3/1OV+vEswIpOzpl91+VOOeoF6g6K/El
I/Z3qzj9Zw0n4OoGzUDIK0BlWX2379flfuxEcpp7wnKCz9pkfFPH8KNexIBZHLs9xmHu79+f0vvv
Ng8JD0CbbVvuuHQ+rGwrnZrckwLbvFhBqV4aYw0cdR+pzQhA8leyDfiilnr7XnKvdSkCH8Q6QD92
UTPa1FzzaGeZqeoOqjq4UtLFK9v4PtCY9fgRx4GuRjK4BDxadhb46IsXXjYa/YErWHqpC719qiL7
h1PpF9rjCjVobbzkPiWOlf1wzw3gW/49/Px4fx3zwoqkKYrrwpvkyu3SZz95lEBl9R3Wgj0OV7Lx
0U+7ow7cPW9/5nZHMQ3ZoCr7UGLZWhifSmL3uDlM5aXDDYuy+ne7qK5OIDAXU15CZ02o8a2VQL6F
jBtNewhU8+9/PbAjZ1lhjwJX+x7h6MZ31J3t5Gueb28tBTou5D9cgRyui50ly1CkjVAuUMCJg1Mi
QiYnzj6Pdpq5Y9RWV2vS1+KAN8ZEtQj2OMe5zcstPoVajmY9mUbqze19E/SrbtQvhpRuhTbuotLf
VGFBtPUTcYmnqPiQOvZL3kkbLu8z0v9XXQsPWb+2J+5PZ3AJM9qIpQmQb1nZHaZ8bItYybwo7780
ppVTEZHN06SnqGqUxWpafD8JIPA4nQmH6MFwsN1+3kKtSsE7t17S6dmXOEmCfVXa02cxqkCuVAE3
PdGj/imuVf/U6M5Lxob+lImSaMhCYLDywZi5jhloL2mTiVNUWNOP1DHCj+8fSG+kKjOAnoOX+Ajd
pFlu/e91mAsDIFhVoGxO8HKsca68NL1m1hvdjL8OTnP1s3pf5ZT4XEUys0/lhGt5Tr6xcgfcfyAS
W25OIlowadQib58jspWgT2rQi3KFLKkm9dK+rZ3ykBcG3UIlXxNpu683Mx5Bx3xU0qNeNqZAHJZR
DiXLEx0u72paFjujsaPHtNL3jT0ol7xHV6AVQ7RdmfE5nrkN0cCg0BAFgzd3UPTFnlStSZPszmq9
WMjGTmS1euhGQzr7NQyPtOml5zAYoAwVDepoUHq/CX4FIyEMbwIav+1TZ00u543VSn4IEApQFItg
6aoSY50opzRtvLRRzSORrH82jDLb0qXLvwG2dXZdMnx7fx7uD0DuCjAxc+HZQC1rcfs2Y9CXuRg6
CuGkpLYSWxj4IHf2/ij3MQxIpVeSCDqn9B/n3/86ZqMSx48qqUoPsYwa/GBaH2ylkJ+n0BEr/da3
XmjmD8HOBSDAN74dqmiScrRtv/AGQdzgg2mhJlRNK/fsayfxdvnM1F/gFRyuzNtSwQo+KOlMJvtP
UU0X2hyT7EQAdclSw9yoeNXsitz4KdVx9hwHTvOSDfKpaitIBxZZdlLFsDfoJOykJK03pjH9GIiO
9r3qCxcavYaeQIJEdWGmu1Hq9F//+jVYW6QmkIbBf1I3vJ2iymysERCF/4QLPbWaGO5ebmb1oa8o
4b4/1BuJH4HIHFTKfH+O/cXnqFP0fIHElB50jx8Nmd6LqDp/18cBRuLCdtyE0/uoyRINfHuapRib
emXxzUP8/ak0vPIIv0wqd7MF0vJ1m6G1qsxomidqntK+t0WwE85of+7sRBz7OBfHzqhrrwu1S97h
hbg2BcttraHmNJ8yKByzv/QlEkuMwhKF3VtPLYLPD72tlidRBvvBn5Xe5GiXRezsUNMn8vP4m2hN
/yR1UAAbco6XQupwIErKcD+G6tfBz/pjLpR29/5nuntEpobkj5I4S5mLed5Uf+1PJwjgjYy6uHZO
+V/Y9wZ1F7s6yUace1oFaFYTWfv1/THvenCzixnFVOJUgk7+WgwaZAixwyuPrqmmBx/6wIFjZESo
yCS0Pe0B/jV6quFR0tRmM9RSdkE/Pd3E5lQYbmgUa0nB8up7fRx8Nv8XoZBx3c5BC5wAWJ4trr3k
/IzU5muqGQdsZjHuKvNuZU3O73azJud3/2uwxRYkbxaU7C1x1VthP/iIcIMWQCz3/Sm+fyXIi3M7
lwCXwPzudlW6QB2HTlzVxkk/2olPHsJX3lQY9hwVssqVpb485il1KIAXCWXYaajzLI55lZqO8DPe
qg+Mn5OhxycjbopNOEprV+WbI809HNJUbq/lKZ/rEjlcO4grfiG24Wbod7nJ0GmTSwIZbd6fxtf+
8+3X4r2IfIH/zdeKvHivPobNyTEPg0BpNoUW7TV77mAJZAT7YZg2k9++FDHII0risHGsnRGMRzmd
9kUaP47TCMeCwnhCEkNw4yKtsg+04IKizFkE8Urgv4yo5m8wk871GZTHnb54VqT0LD8yHXENi1GF
BJLZL1OjZruiQ4sil0W/zUfD3+nFsJZ7vvVNaHYZyDmS0dILvN1AWWxXFR534ipSQ3eVNtIe0NH1
3UDWs38kHs0vSXd4fk/QKFzzt0NJkzkalUCKKxRWimXtYG4kp/83v1UCsHmUWcmfZUakuGxt+mEs
NVEXRNcCbiMNg5hQDDbh/v3V9dYm5WogRWNpIWIy//7X2WsidAhNsRdX3/GfksDvvIq67LmU+uFJ
oKV2+v8MN3N1UbvA1WVxIQPewfGkYI9C9UCH1PxDmFnuHMn+qSbqsHt/sPt7hRmkRk6vDL8BorHb
d0NtVS2iQeaYGzrDHaLwdymXyHW1UX9IUvsaqfU/xjYETcgtMJGvVWaQr7cjdpNahK3e0wrXTbDF
yVDtkf9s3U4r+5XT9a7aMY8FeYeCBwfsDLW+HSvuDEhVmWoA29D2au3vByqh28GuoST3zVnqG2lr
h/ZPI/+gBupxEI+Jfs2HT2F6rStgh/pZAceshpREk2kvpEHdVFb2CcsF31X6Zm8nGmpS+cpj3+Wa
PDY1PuqVs1QfIJ/5bvprwfWFMAeHFNOLcclxo1Trt46RE7+Gkb2NS6P4EqEa6JpNYz4pctedOwWl
l8hympWVf39g8CA0w/AcZQaJRG8fxKiayoxitLkb0SgPc3v+OEgCXisA7pWXnt/p9gS3ZvsAoAoc
TqQii5YTGv5G6aTS4GVhgGoTyoH7Qa6yL+8v9/utfDvK4oXyoCjMyg9GSpk2+HRNxb3BVg6xRmPL
D9Ycwl+7hsuXmh3YoKdjJQgy/Xb+FAnxHbuqRy/IlL1U+x8LW/U3cQ2xMMQV4Fz236QouLTKJYuu
Zn+OyhcRfR4jz/Av6vArsD0juqqz/eq4actuU5hXoHJeUvyo4591dU77/4ImwGQYEZ69qv5nTz+n
9pI338sIr3Xbdlv/W4+6+OicHRtNlwbt769NcQ2Gi3B+9o7m9mYF6/qIs9/GUT5oxrM0fZTlHdmt
1D83Dpph0cEo/zjdqVc+o5vfUZLEecO1wj+Ss8mN1O2iozlrDf3Mgi+9FLtZ9IueehxCY6l/WOJ3
lv1JYcnbvk6YcR7rs6J+KZwnuwUFpW4z5IQlMNxWcsL0xH3/a9/lNrN7JmBTlIypzVNCWM6/bYgh
JJcCQdjSpmwd5TMq/MavxhmCh1INA9ThU+UEZUK/5ED7XLR3rTU7lzsnN56CtGJGDBK5I/C9uPDT
eLAhdPm911TYWAr5HBXH0Wh+4B9BsShMftMITLZTYvxS8GeUlR/RSLUvc1vAOCUuetq5E9Mlqb/a
w3+T8ttRjokNp0N6avUfEuiKfCoe4/xhaPZRbn3Rc/XZSH9YAx1k1DE2lO5WToX7AAaYMLkpDQ+u
3Du6ryGHodWbieapAg62Fn6UqJ5uBESdvZ4Z2QOS/a7mlMbKsHctXe21VQcmdPaDA+iwCMmVMkPm
zBhGr9X5SJFVl4dhQgAzMfzmoEeg8tAf7pSvQvMPTZolH+JWMx5FnhTXOO/0x6Zt/Y0JPPafL2xK
MzgFojkKrvkOHJnHsREm2NF6NaK0OQLWe73LbIw+crecwWjvL+r7gxKHF84SSn+aM6NAb88ULOUD
jKtzRkP2dj8WbQYJdlgDRNw1SJlsbmmO/llGE9HjxdaxoOiqSqFCbU+lk8+J3JyAM2MT+qFLU9Zg
F9JOMzaBIgWbKAChOSk/Iz/7ZeaF5mZV/QG90UMVJ5tugHevTauW7vdH+cyu41anbkHitMwGRcTP
zYjEQVEYPTJfmvTRcCSx8XEz+kCbRfvz/rzf34X8D5l65ExBIwPtvp13nHVKk/K47KkS7OzGCet9
F+TDTjPXYuc39hdMfS4qg2biTHG5HWlK9SmUAqALFpJn20AAbYT627p+OF2C8EBhzf/VG+2n99/v
DuM6f3FiDpBEAK4Bgc0T/lfUoaU5+KIwmbwehvjnFKDiA+2vHL19ZfQyitpemJU9jjfk+Lok/cob
Cf0qMRabRguAU5DnHTpYqScTFrwrJ1WHYVQff3//Me8DVpv7lJOAWsiM7V/ECQJzj2isTfQ7ND+H
3FUrz1lZm0+FPolNL4xop3XtWgf0jW9PEQQUMthrspmlvmSGnFvl9wpfhIx5GhSbijd2EMABupVV
docT5CvANgcFCf2G9Gkp5jhKI1At2wG3okbmVulkPIKr6VNSxBOoS6fRf481Ol1OkTzTBXBNHDK/
FY4xHHS0Fb9VQ/xRC7pq3zWa9s8RGtwUk1yOx6NasaSRqXjJh/VQVB7tjQB9JENyi6FIV463t5bh
3O17vVvm77xYhklZAJ4xysoT9QSyKAnHBxsRP1eBPvjYaJK+j4ZyJ6uN2BOImFth9ciBZ5WHXoS2
A5iV7fNW/gb1bNokswHLGA/D2kPOV81tYIcKFrk7HcP/o+y8muO20nX9V6Z8jznIYdeeuUDobjZD
k01KonSDkiwaOWf8+vOAnn22Gu0iji88U7JMLmBhhS+8gZmgLne5V8y2487Xu+LUdq8Rol9H2a/r
o5pqw2ueA5vJAwsipD9pdzNePI8t5iuemJXhaycOxyH727aTyiKbB76BqgJdNLL7y+cxWhm5cK0u
TyHUtE+qNpQPsxm/ZmNkvQpNbDz3E9h9ITLvhDpMT6Ye6t9lNENxHxy+xFFN36QS079/VS2iPsAS
6ZmQn6+vqq7F+6Zr6KqmQVi+RE0R7vo8mb2PT4TrC5HWCNcvmHS0H8B8Xr57B467rYDanwwzC++6
OUL5V5/MjdW/LLv1F8f8FbAAFQDkQ1bnTpqCdBCrooKMTz4EobLyKlObXV0IAdqP8d9skiwflLGo
RRM4KoBZL19q0MxyHku5OGEt1t6KnUgAOBgbvcTrY41zhkYvccvixLLeanIrBmTeeolQRxBALm+e
ilFKf7dQYfz4E11Jx/E6lJ2WNhZX9iJ9dvk6sjSHRipYzYmLDCGPTvIPshHv9biZ9gW6ED/LWj5E
bTt968cpcoC6dk4nKwlq0cpLbORbGmVXmNnlgZbi1BLeIAZlrsKbsgWHEWMqe2rC4dCpmm3GJVJd
2Av7EJqzRHSKbFCeQzayW1iiJ7aD5c5i133BdXFhf6pWQcO+GGwrRLvGQoH3jp817SRrey8eEMXl
btT6b2YWdzbyktNL31riTVNEtSOmbT3boRIBoUsz5cfHk72EBxcrlW4O4QkhG/kGfeLVWVB244zi
5ySexAYIixrOUb6YNx87Ca2QLDOjmx5E5kshldFNJAqz8/Hw19+aFimSaTTL1YX8ti7KmWlYW3Oc
Sqd0zJIX37QOZTyPBz9VdqAtQbz3jb9H8utbXsaJoxW97hpYOsjz2EKbGfKNRuDVIudxFtYSrXbs
CK6cbAJJb2kuZdKJBn56TOUgvJugAH6vMn8r37w6iZah6DlCvGN9IYFzucr9LmwnzSokqgvF/Cho
RuOMMn3yjyf4KjxkFBOPVmoysCVgk1yOAr0gDZG4F08LQdhJ5TY7KIU0oDk2jSe2Vv1caVrvVYiu
b1x7VzwBGkEUdclglxoeQ69eEMB41ZtW25ywc8ZVLkuaVwGnEHfMBvm2aqXpYITal1wEjBgXAfhJ
vP5OUxeaz5OBoSwN5R77kMB/ThEcP5Q9Xr9FXX0Dt/5Ili7aSFe2x8kas5MQNtzjlGX+UNOFc4JI
onwokc7aKSOerEMp7EpQEm6aa8JX2ibybuqtLeORq1iT16UKC2GVf2iWrALxtIisHsdrOo9VjTQq
9SvXmDH7jCcJswDF6tC2MpL9xuddjvbL/cuoS4sGOCHOQFdWmsZsJlmvNqemqfcgO4zms0YFUCh7
YNJeR2xdqYkjF/usfkEbxx6GYwshQ8hfgxh8ePYUNI27HLOlqlLrfPIHRCPkctFAOwgxVlbW93KQ
d0kbu2nx0IYCLgg7JJzDju6HlB1KX8HHErGdqHVMNfECmekP0T68h3ceJJojtIUb9sMuNuIdbLyD
kQ4eXFwXRbwMiEJYI/uZh4dRzb0mTt0lUEwRRkz5MV/zkvHQqgGgTyArYIxNT9HqXW5ihs3/B4OI
BbS5U9PI9YUbENz71JCcJPgh8jSjuu9ked/40z6jRoKIVN2HMRcj9PiPP8J1+kuBg/6YQV651I3X
Lelcb0R6VbV48rvZLoUZ8108BtFvs+4EZQpOE7O1H4nFXFlPa/gvzYwIZVIdJ934Q1Cq4ibVcsP1
aVE4mFUHngDrwG1qU7knfdsSFr7SvQBRjvQXpS7WDEf/2mzDSkxfElKZEpPWFoe8jKo7lFolioaD
cKvOgfQQimlkh8C6pcFUPbFufa9JFekW3+uvQBxOuUGLfBGUqZw5iYedr1j5o5LNWzfv9RkJxoAW
P2Veug70IS9PL31WW6WZwEuVVAvcKRuD3SQb1dPH3++vRlmICzRrCDxpXV+OYpWi1kMO7KD7mdiJ
FUPm6iIqbR+P8hdXHdEMqDXkkZaS2DoorLs89EWl6R6xQjKOdMK+yvgh2HUmv40inD5FzbB97PfU
5ZykbhCxMeIZ5+4giW6ZX2kjRr1uHJCcghCgpUz6BD97FdUUWa3VgZCUj7WVK45SJMPJzFHuzqNA
20VV+B2D4t4bAPk5eUHoJSC/7ERJ+/zxvFzP/gLjeC97QhGHCHo5+1oUjDHeL/njbBnfLRV35jIQ
i41r8GoQFTg8DhhIOdFjvmqS5FYTYPgRC6cZ4c07OIlU/5qx2DiNr4KpZRSkDVn8kJRIAC5fJY5Y
poo0CSdBLWavTfvS6/SiP1glOAjTDONdFw36jTCZxh6MoLARoV+hmABFgn7mEFpqHvDNVwtZkedc
ibVBe9CGCEF23FltacSxpirCwCXzVGFpUSe0rYgKvjmhoBZlPyerV+woSR+VBrmyRk4mB1GcL3Hf
AyQKhB53xdqQH0crNg4mbefbpOkHe8Lu3ft4IVxdoGR/8LoQ98J3ZtECvpy9Ysyytm215JRkleRS
fcrhVMUUjIZ2X0vRjR514taevLo+EZ3hrl70ZPlkfLnLMWt1rJlGWjwZTkpOi6XJ4xAjH2KMhfq7
ESnRzVhQm5bmWbvHEwObS18vb5o5MvcTEo/OxzNwFX1Sm+Q45mGICukfr6oZFjr7fhnNJXwLE8cV
LVK+VIgK/yFMgrqx+683BI0zaPOwoblLrjLUcNRUPxGAK1RCnuyMfoErIaW4McpV9MmssShhoixf
lbbK5fR2cBwmagXxyTe6fBeH2KAmSJjtkDoPPlfZEH1JCj/c1bS9Nka+Pt0QBcM3FOctuI5LFnk5
dDIOvtrpbXnqhlZzx1Ds7nFhiPEgjHeFOia7AG6nXadhcWPgc9Aj2OjEudr/+PiTXh8Ji8ARFy4A
Gorwa7SYbwwqvZomO2kaOBFkRdp9qxmOFE/DUxlPE1LoNHgKdUBm2W/kjVm43lIkVcjkA6B8F/pY
xaSDjFPELA7ZCXpNaOeQpvZqp/UuO/Ac94np5VK85at2XZMD/MD5Y4pkNdRY1hVpJFFnhL5M+YGL
S/UIUEuPSK/M3DZRg6+BIGaHUJwh+RfIntqUfUK7GDsk2QM9uc/LRHaKdi5pPiriN63s2PRJmSi3
Sipaf3e/LexqZDFgWNNwBVp+uUbiOe/NchzFB1WQP9El76k4qej3+P3G9XP1HcBnkAQBb6FMC697
2Y2/VMuFDLxEWTDQLJyMLPtqYD2ZF8hP1HXy2c/8rV7y8vsusoJlPDoPSwFqUeBfLf65VvOaVr/4
AP20tUNjjBw9SNONt7o6rpZRkI0m16H8TPX18q3yJPURjBvEB0HI0MLGH+5G5sS2KbPPGxWu6+CJ
sVToLO98Ng6S1dFYjpGUZXMjPoS6/KwswFoMXhJHBRH1pnZjv+8b8d4v5edIb2wZrH1lJ3Vg7YOM
bmk+mj8/3tbvStXrGVbBORBS0FwgdLx8d6Uz62i0KvHBDMrJzfXQ95ADiY9SoXR2KvrWPhbD5DD7
YvxHqeOOacNLDr9Z8qyg3t5mloepVrOvA6O1cR7Pdz6tir1uptUBtcmfo56GB+CTwl5MtDc/SUq3
quWJY0pQbrUhyR6iuQi/V7o/vdbotx/SQtZuu0jVT1XeSg7nORasal/dcZFZL1LebTrsLGf35QzQ
xAScQ7wBiw37+MsZMIwijju5hGEodbqrD9DHh156SmLZsYpBcxlTd5uhRrtPMQOnqoVqI2C47pVT
VsCviagLZNBSbr18BF83YjnI4YPIuXBUNOGuU4LGq2pjvM3Q6zs2Yfp9mPv4NhfREcRksoR7ECv4
bSRZdJemTKgSzNIed9r+D71NVddvak8ZUyj4cRkcaoKcfcyV7VVEP94gjeJdY2blsYqU1hEF5Ped
eYJVOU+Kfp/7kWqbRSbcSYpU4bmYc9Yb6DZF+ePHq+8vjljEQaiTL5o+CLevz5NqFMq4qxJYNpMi
7FTU6H1daRDbiKSK4zJqu7tMsGq3TuZDOszPbZW6qYL9rdg32k0W04MlCGz9Z/qflktR49SZg7Jx
ul4fejwkPBDSKmIMLoLLr2MG4KhqsxHAiqvVsZlCZBNT2EuxCUYlquPRbnpF3Ljxrk8+KrU0nSh5
WVx8a/W9GDuicuFknKogmJ/RDavvxTDeavEta/ti7S8EJAVM5qIJggja6l5Fw7niJRBREFn/8qQO
XjEOidcOcQWgdNOH4Pr0o6iASBdhFPV9IA3LW/9yf5g6J62WTtIpTko0vstGpybSjc1rMaiCV/k1
7gRK9DA1knwTK6HmJAXa8bIwNq4cp+MzsLet0O7q6y6PhKAXsQUHGw2Vy0fKG3RAjAk1HSToXvkn
c9KszH7PCmAqgSpGnyZ/S4z96tu+DwmiHQEf8px3Dd1fZgGT6FGfCl86TZEWOC3Sp248FsPfLQGj
hETPchF6pUlEUfzyxUQR6eqEhuhJraVgZ86p+doh337IhEJ5/ngfXwWHRGYMQyeKCYQtttohcTnE
SA8jpSfWSfcQJbedVWMGaFlC6iAwpIgOLXZPRvH9CFF4Y/BrhAxGX+8CklSDaLesMRFzgqdZpLfZ
aUACb4/8on9INKOmICFJkDexuBK9oRJfRDMsvb5JJZwKit7LKIrb5aD5ThDo08aRfh22Lw8F7Jh5
WWiFa966mfQCF3uYnSJFbW4oaotuURTWPglqzU5oGt30onwOtdFJxBjlpig5+HK6VVa9xoLxGFRH
Fokb0ggSictFoACpxORnSE95Jd1PYhTco7epeETZAJmkqnBTOB2u1YmJO+YYfKdJvhFcXe8vogpS
B5IHqglXVhnZHCRcLT088U59VlUhuGljlLOEsGxd9Ly8VKm2tvRfvDU4LQDScHREjHLUJeD7ZYOl
SHa2TVakp6nMa6RYS+tbHQo40rUJpcvBFIF3UDmIqZixSJvKa0aLIsHHm+J6l18+xCquyKgRJXXd
pSchiYRdpQuxlxZx8OlvjwLBnx4PDVqI+Gt4WNZakpBkcXiShxCMnSgJ7pBDYvp4lHdG6uVFQRmG
liHUbYQAqblezmg0iWrVTnl4CqzB5TLHautzqkQuXKXdqL1a8mOsHVvlszrkjhGrNiBa20o7dxKw
G+4eDH9CkznCq1C02+i7PCcPSn7U1LcuUDGNf5bDT/6Is0QC9LIbHLMBalKlByLznZkPnyBC3ZlB
/7msvxX4pHl1+QPF47//vSABcgeCbeAiWDOTIf10QRfJwQlflVszE2T8IprNiGfJWNYTaQIiRE5w
IQms4210ZkcilCo8JYjXH0ptMhwflt5hsopdKBiBh01H7QxmbDkGWLpDnsqSDe6i2fiif7E6F9YX
+GawsyRzq9uhQdjD6tAYOQ19rNDcwHBQXCqkH6+b680Pt4x1s5wASNauT8Gys/ogMvLglM/1yyDO
1nPVGO2LwEGFE0pkkOKwgM9/e1DCaVAqxPWAt9YBfdgAogpN5IVmsUlvZswibgGW48Hij7s0EXqX
SHTL7fT6RUmJmUhSVSy1Ibhf7o9GHUO6wm2Osgr4QE2Ptc+iObeumY+SyzIKbqMqS/cfv+i7Fcfl
YmJUwEkATUDMoVRxOaqV0Uerpjo/tdZpLnxHCvE41FJUxzK7gGEwD7sOnnb+MoLBFYeXVCCbUz1/
uCn9Q0mtSk8e2u4G8RbbMJ/66JtaWY4+TYdkOkgKDjXQv+BmZcVOGUI7Vp6l7F4JHwyLMnCgNU/6
LO0mEcx6k6Lz2NgR16oVZTu/zfYNcpm91LotkplGk3zPAD57Uwpm1qwBLIYtjkFDPRw+npIlU/p1
RihJUKHDcdZYkDcAJC9nxJjZ2+IQDeecy+FQiXijVRhCHoRCVOjNoaPQGr3hZZ26dUS+R20XQ6N3
CxiJoH3xdKCUcDm0aWXhzKWUnhHLlO0WEdrnLtUea7kNbvBwoYUWMNe+mfmeErO99W5QD3ELkjzT
JySz+kzGmVePjgWgASdPMmtXcWQaGLg+zxnWW6P/+ePJuur3IS9B5m8u0oOsoiu7x3EMklCtdeGJ
1PuAkEp5LIBLncowbTyh1OqD0DVuqomlKwwEMNMomp6vCtJjbEbWYWxxOe4oqeuTjOV4LynPk9nX
blsEyWMmx/LGcr9CCS6IHUj5GJRwgtL8WG2yCpxekXW18jTN0XPeYg2UCzIUAwibr6DMvwl+hxoZ
YgaOKPvFfTCbml3pVuegQuzvKuyqHKyVemfxlHn6eCrXxynQPbp7Syq7sDioFl9+/KSYhcIqRvnJ
L4LQi3Whcbsg9DeqR385CjQZbM7g4tOpvRxlLNMwH+bFUmOKyh02fGy9qmpvNt5F4df8upIptAG+
At6tvGcP67uhz6RUalNBewoNiazM1D+nmCTkYZM5o2HQ0zbF7ygFHOkJ/d4NgVv0GKMnWqU5ahK/
6YuAx9R0Xt7HpTeNKAJbZlt7RTYmByu3pCNKLF9qLH7sLnwOwyhER9n8FGvi6PZKXhwpwOscG6RG
yK5UjhxIoZerRnVn+Zl2CMMyd6RZSHZUbRlRzAxkPVsk4TCxdvJKVV/MRE95FKPyYtFMN660q33O
7DA1tBo4dQlQ39ORX4LLqBxmq8VD8IkgyNN2iME7k9PfRB71/9vRKe5DF+7fqfzWvkXP/sbdtqyj
1adZYPcgepY6Jenj5QpAhbmVw7qVn0CCHqB3qrXh6upeIo/4eBFcscjeXxM4BmpVMNSBgF+OhC+j
mXEsyE/lnbnX98nDuCtvpB0UbDvwJFvcZY6yLz/3nvGk7Y2j6Ob7wA1tYffxc6wv1vVjyJePMepd
F/ViJT8hIWxr6MSl2jel3NeyDtx0a+Hzuy4md+HtGktQRsiCzsjqlVVlKbOESLGNUq7dG2bwuckt
ayMtX+9hInUGAVRNvY8be22AQaRV1X6agaqOsFosojjygLdGG6+y3PyXrwLMbwkx4RziGaGvTgpt
CNF5ncv8pHcB1s6QsNGKLoKFsu+7KGl8o2eQPVaA6RwhmbcWz/U7LiDDP8s81LvXVD6qxhMEVUav
xESHVjkVS+q15Wq5GgUU2AI/wJx36btT21uOsV82YpZSEspQpDhR2s06ewb/e0jJtDeO9nfNjF/m
8s9xKI4jEEKRjD1/OY5Ro5sB6C9DuRFgUtqa3X4oyic5136KsyYhWalHkx1OKElBsvPdadD7e62M
Sg+nJf2AkGHjVlI42GIvRV5iti76giA9ByXcqWK6JyvcZXHkipgvO1ZgvEhGch+LieVaVbubFGrw
hSVoG+nOKlL6861oGtHgWlDba22FCUq53+a8VWUFT5NKLbjmW2mwRG1kfiJbDRCxLCXR/Hsb+n1c
lfYRpzjhFr3by9m0zGDsKqvOTgG1vU9WOeRHv8ve9DTz7UEYaaRF3cZm+IuFAlwF+DLVNl53DWdI
VC6ToYrSU2uo4cGfZtNJFXhT7yfV//l9/K/grXj8c0U0//5v/vx7UU50dsN29cd/n8q3/Lmt397a
++/lfy8/+v/+039f/pGf/M9vdr+33y/+4OUQS6en7q2ezm8NrkPvY/IMy3/5//uX/3h7/y0vU/n2
r99+L7q8XX4bgmT5b//5q5uf//qNz/DLcbz8/v/85cP3jJ+7jerox/c2uvqRt+9N+6/f8I0Q/0nJ
772ICWEKZNNv/xjelr/Cg/2ftDKWI4j/pQzGAZUXdRv+6zf1n3AH+EmOJRr2ixH0b/9oim75K/K+
fwLlX/41aSN3DjqJ//PyFx/gfz/IP/IueyyivG0YdFlLv+xcUOQsNBqiCGy+48pXa02LEhp/Qds/
UtmWvaDQExsV/599Gg0/qyoxbqSKnjoiM/QaRLVxY4kQB2y4eitXnbRRElyjWngaGkRLrkZ6yMSv
wyppjLDr8efkcUjL2a4F5ci5lX4eNcyoBYyQD5mEj0FHg3CH6D9+xNg6uZFkHYQ5/4aauW63NG3c
KjObl1FJ631fq9XNXKBSHI6TelspQBLz3nodIzyufvnu/5nai6lc3cPvD885u3jVgcxBGOBy2wJt
ajujF+JHsWxu0lzc53kbO8i3iy6ypslTUffBjTmb7bGVe+sRW4Bg58tJuh8gqt12TVD/3mV987lM
/QdtPFKaffv4CdcBy/KEi67E0sElraH2evmEfZGqwCF4QsJX8awiWPUHqh/wb2td8zBj1m7JyKGi
ilXiYMwouNVsgBySQhtYTeqGTYMaUKYOT3lQNA90tos9cvGQhQWc/2oxy3dj1KeHwoTzWLVdcGeN
4uTpg8mpOVpbof67IsCvaxcO/zvsg+ALV1GARJevg9mAUScCxKNE0QcIx2KtIJvfaerOJIWEIBfC
3tbC+dxogi/d9q34oxIQM48aqWydqJ9KNJtgqBlpGbuB0KAz1HIJ237R1Yhfl8LvWSyYdPV0izVP
ZUAYNbBrRti95RPGgPbczhgNizG+ziVUmagYmkNVRaggQq7FfrRdVEd8tIEcoUwh4k6KuFgQKOkX
HAbN2Pb76kGwJuHVp9nznEJXy5GGE2LLbsow/+ajGudKcvvGJ6skO225ekkITOthEYfKXauNyle1
HQfPD3q/w3pD2pIwXd0LcNQXuWd4f1SnSXXWVxEd6aoJmqh4nqVJQvlf0hF3K9UNUZD1KXQ1zCpO
UZWs1cwiLJ5bPMn2Ah6I+3Su8altChQVkHG9L6XwG4swROY+yD7nvpi/4CDxkjF5H2+SdyXDX1bV
UopbcFKYXHHlUyFfh7jGMMbYA5XnOZsltL708aHAzdTVzcKEkS9lDod5vR/GUHC0fpD+oC4p3MGo
Sm+Tep7tnGrCkSqR7mjGMmfx0LvRZLSnNG7zxhEq5edIn3kvq8MhQ7PvUNR6cythy3PQ1VZ1AsUs
0MWpaefObfIlFPvxPhgxEqkxtIdfT8VTKxvx0UoH6cw/mS1XcfWZe808fDwV6w4NxUFITbBGaLGC
YQU3ernBxklX/DYc/TOFKbuY5vuYeQC6jbCABa9bP+pl7wRtvIuG4rnK9I0Ea922Yny+A6IXtF2p
F1wl8+Xi5dqqiXr2EWE+aj5WybkxHPVUz4BQTelhEP3oORIW7Gqkm1hDj9TVFQDs/HtKxFKS3iXJ
NGwI9VxtiuWxYFqTPlBpwVDpclqiVpM7pRmVcyFNX/RWlh60KFQ3IrLltrhYhssgFGlB+iO3SeBw
OcgUJr4fwV4+B5Gp7HV5sEe9qG+6ut3YfKt8mUmGL0vsLi5qL/S/VgPJ0OMbFQX68xxngSMURdjY
BLohjgjT+Bny75aix/ILL9+Ms/pd88CELIpQwOWbkT72XSop7TlQG0/spxNCc06b6T/7KHHrKHNh
ZmVbl/Oya1eD0v55D5mos1PXvxw0LmmcWFpfnkcL24m5fg5R9Z3rbo/M3Q8jllwgyV5XKa4Yh3/I
crb/eCtdvzNYsKWPoAKkodG8OuAiPVObUB3G8yCAz+1zfXpKoo5GUN8Op6aVf/BI8lE1u/7w8cDr
PQQ0bxG5X/QYoKqA31oFeGreNSXGl/WJvtP8IJaYbApScRwMWYttCQdaO22i2St9bMDnJPO/qGjb
77QpwY6gMzs8nOLiMfarzVLlcjv/8kU4WkD6s/YIRADJQxy6/CJJH7GziYxPejsT6pu9dsyqQXay
rPGf5wF72TH1qa8nyi4trVujQa8EqOdP+sZYsBpYi+L9re/CQis4j4zBzUTWUaXpXA9lOW/kZFcN
U7YHlkJIR5JNg6Vfd6UEOYUWmADqy4veaZTcFvruTtLuLWVy5bzYBa28GwSBVt288QlXa2fpty0w
CEq7xOrYh6yiNj/AIrge2uk0IeNutpN+kBtOfczrRrtMJW1XVHOM6vdWiWJ1Ar2PuyDbQfaAZLzi
dUtpTJE5DOeTMkSYazQFFW/aFA56l1t6QqvQmXbQIq/IYQB+FyfxdROsmwaJWrWePE6pKDwYg3CX
zwKuAmjdOgV0vHBSt+RTV6VyyvnIBRIMU4nmeqEEtFp/KJ2pESyl+Yz9B+JzWWG6StIg0ysotQR3
CU+uoA+yG6XqjBuUBX73xTrYYUwiHcW5lvA9Fvqdj1r+HphrtNUaX5VU3h+PIB2hQbwIqJyvsSna
GGJpmWCRjsnjp0KCHR10dbQ3MVq+63pFo+iLch4E4PA1jqbhzg+i5iHqutpNonS4NdCs8+ZRjSED
lLpnonPq6I1k1naYN+FXtW9AcM65Y8YR7dVIx1FJjuf7OlEp1ozqa2fSuEqUbjwqTb8p4Xt5g/75
cjAXqE7REmChrQ6lqKHEKAb9fE7jVHcs3BJulQFUVTnDUbWrUKWIiZ3oMTZ/dFkKV7UcQSF02ROL
6JM8+Y3ihNnc/f7xWXm50XiqJQ8GDrFUsRD+XGtcK1rVJ50/gZduE+WnZnb5AWULw8EoOPdCVL6+
mhk9Q8nHG+fjka/mg5ExmibMQgBeBf11eRaKxqgWWl5IZywE0x1AjMAZJ0vauOkvN/TyfgYHF717
+rCE8uv389tAH6TKrM8ccf2+VrQvVVMZLi2brbrj5X7+c6RlMoHCE+2CrLp8H0Wv6QApRX3W2jh4
1UB/e1pu3cpSBC1xpAsaWl1ufzyHq5tuGfS97k/VBAz+Agi8HNSsyrHnNujOMbnEDv49bbcqp39e
CO1zzOHjhdM0fO7khbbd9JAYw0U6Q1czV1HH4BDlQ+wmyAd93Xiwy5vufx5s2cOomMEpX83GPOD0
15S0IuiKE4BEsvQtktXu1veV+aaYSh8ZUaSRuNPoEYtlfuRqiakeJMhg+eNdSBaG2r4W7DF7kY9o
rP4oAvNNzQVMq/NpC8D+Ln71vxfzn49L5wRIP4go/m913yyeY5KglPW5lpGTnauBimOBne/eqPqd
WZfVkU2a7VUDBjPiB+O5702gQYM8h9/0UDAxWrSaGwlq/52PJ/kDWVb7Q6toeGtW5N9mQVm8yUhw
HoO6V5ykCqJbUEaT16stgrmlZt2FMqbX6KuWD3UhfhOTpPrMwVCr9oKKeED6g+tuRuI+HHzr3Lel
uQtjTOk6SWuOZaVWbqjkuhN1CG5sfMrrI4IqGdpHaP0Q/gMYW60xfewyvQ+rs+LrgW0BUaRYWqnH
oTBpBRdlewrSUDj0Q/eoFfP8xc9M6ytMv1ckNrMdJ2/rJTr+NbIGWHqykukBvk94BMaa//j4US/D
+vevqFuEfRjCLJ3+tfJp3AGWRi6oPKeT2h6sKS0dJZJL+Bep5raztqW2cb3lieapIDM5qJlRu76c
mbhNNT3Q/PK8GC+9dpC2C4vCRx1ZVGKmVr+xtHqLM3p9oJGGcU4vcvcUQ6+QXYZJvaYOqjPyFLpd
y5Hshq06OWznLbDxX0wn+H9AxkBgWQBXxT2cTHW1YSgTSXdbAFb9UMQ0I6IwyY9p5yfu3/18FrhE
nM/oKwLZXYObjUxHTC2di7PZWMLLUA6WE+BYaU8i1sCSEJf3H493tbCJxxdiLMAf9P/IbC8/X9O0
bR1hrHhmX+mHWQINY0ZhD22w0e1SRww2LrPiphb7buPueyf7XZw3S5UBOUt9WTj0q1bnDf1LvYx1
XjWyhOHrWEXjjxKJ489trj3IlabsB47VHWL/8oOAKcQu0UrtBjGJASAYSkdCLoPRpD71JY0PM9R8
IP9Rb6OWhOHgYk81F+44fhMk7h3fbOpDriqCU6ld/aVL++BLZ0x2mlvoHE5FtFMq3CJsaoMDaPq2
uy3mYqO7ebVol9c1qPsvwcYi4XI502XtT9nQs5ICMCS2WfnRLuMEJcZNp8PHH/VqT66GWj76L+0/
v5vyGf53ecb2dHQElAJLWm1kDtaXNqxeUaTbYhqv9FM4dkw4lkQYcDTIOPnz5ZBqL8UFIjvpmdUq
HkfVRGkQjZwCFRmYnkMXQT82wtyrB/mxqmccWKNhuq/F/DQ0sSo6WVjDQg9ZDVaMvRlOnPq5aKKa
0v2I5YqGw98stG9LKuHpPZgle6znsrBnzMduMQhxq9Esjqj8bb3ZKgFc3oxeCyc+Jxyl8+uyhSZO
jWj1CTHakCL4Lko7q2sbvLqbYZejUIqvr/oc9kqLCWZNy27c4rBdnUHLEyAyBogK02VSpcu5TYee
mnxSJ+dRQPHVBq6rvimxkqBeq0ovE+o0+4/Xz6oA+Oc7AySiJSPRJSL/vRxRzOn+xMijnJWo0o9m
7+8U0lut4CrOB6k+BEKhPuR9HbjIrOk2TeDZ1sJxqxZ2Hdrx5jTppYUyC0bSWp1OXW0Z1EeC9FzH
U7TvLCvcJyqsJNv0keXpmjcZQYWDHIyAr1CRoRKvUULve3yBkF7s/dr8Hsbj549n53oj08Ijb6VT
RVkFMcTLyekahLKAMuZnKdLMLyCS0Ooc9MjTEkF6+niolY75+4egBE82SJK8yPGtdjItYwpYJAnn
Eta2XZghmgXooWA2qTXoqfRRFhw7Rc13TahZuwg016Nkhvw3Q2gec6mMHThp0NHMPE72Eg7aCKgV
PjMnY8ooy+0uDHWAgFI+agfft4pwIzi/SnBoLyoL0BUpCvSktNXzq5Lgl2pIkVE18XnMxzzaUdzc
0uJakWfepwkxPpJ5GXQFmdyqysdxgGTL0BfnXgjeot44DJH5paiUydEASx1QHGntIoz8J0WIKhsw
nLRHJ2L6lFDZcTA5rDde+682EIqEAMMXNiNwmVXo78+0wiIrL85CTp6dJdDNkkmOj1GpvxD0zfc5
ToNYDt8a1fwiZ0N36Leyj+Wdf7leF4o9iE7qN8vtStYnXy7TQJA6GWWW4UmiWOB17dy5aiL+kWlG
7GUGUjIBIrk7Je87L6N+lWX9Rrl8lf7wAMCwUGRE6oXGrrJmNClxkEDeFutz2fa6U85D6hVN/DmP
xe8BNrtOE4eqG+sV9VhF6jeii9XC+3NwWJskvqwKCmiXb4+ilhbretmcgzH6KSOieEcFPHv5eHtq
V3O8BLzLHPOSC0V2te50re7nctC7M/VUc6+oQ7CbaUnbfI6itifQuIRPenEryUGxa6MwtNVoGDwh
DP0XvZyTc1KY83c9LpKH3IzHvSIl/uuECfnXoBGjPbJSi4/s2O2wS+h2JtIJqPLIKI9nULCWKs2h
HUhAMmDkvj9QLO0A6I+LBpEhha//l7vzWo7cyNb1q8wLQAfeXB6UpyeLbW8QZHcr4X3CPf3+QEkT
LJDDip67vUdXEy11FoDMlcv8pgM5sjPwqdlg/1jf2MnYUFj2ymaMR+9ymgYAeUMFqEU48WM3OIav
Nnq6DfXGQ9O5MzFyL75X1bYYL7sxanadY1ZXZ8HBi2SFc2uqbHnAX2wYGgfzNnqVrGSdljTGYEwP
lRf9MEa3X+meol6kmYdqFH7y+lzIuzkmDHq/A0VUfhdh8y2RNInrNImeyyJrr3FsL+/dEBEbAed2
q5RhgRC1a1+WCEqvrazokfsavZXXWZjRI8rS+7IY9Wuk5nRUeES6n6pJ3X68Pd7sQcCING+p/nXA
HtBDTp/MyBQn691QfaBgaP0mHpT7PAqDu49XWaZe8wt8YQ3Oplw0VJfOGnak4uYe1NqDTId1MUQb
MToYERcrO6y3rtYeQxf1brSSIsJe0uc+vt13WrbLxWeBzk+ODagxXrs9ZAov34h2n9btIzbHvttH
q9GRPofNL43+s8WNfyZQvvPjacXCTDPgYHGMlgzSfuwFwPTWfZBOka2dAqBq7RZ57pv6AEPBQHeq
TkdILxre56GvMxv0axEX12bVmL5t0s7pRjdclXE/raquv5hC9wfKX+XOkpZ3UTHDvu9UpgquoqY/
E68Ot9xCnR/pnVhbaBJfx7qOQ0/spWfu7oUGEzGXIQfDDrDvdFTA3S+SFy02+zQMNeVhwOAX/aSi
ZR4s7tKpG+4mVECvayX0Pjf22K6NXsL6cEbrpq+6aVWMjIMjM9pWqjpWfjXpwvAJKTEjI7hAuMGn
64830SKn4bfic8hFPY9m6Ba+wOFfHUInKZym96T+UCiKRne58A51iYBuoujKmeLk3aVoEs7qEaRQ
S06iGPspFVg/PehZHFBxVSmiZo29SdheDx8/1TJ//OuxeC40UPgfl9DpCRysVuuntjQejHjCl9QU
2jobRUefSL2k6PXDuogOqZuI3ah5n1tv1PeeGlRArMW01jVOhxoXZ9LHRTb/8pugS6MZCgqUpsji
N5nFDM6eauMhCvs/yaXLHB87O7hPjd4581XfXWrGQjPCJzNa9kkSFEEcC+DBw6BlnxSof36SRxD5
FVX4TiG6M+JE7+x4IhAIRsADYP4Z35++bmEW7HigoA+eNIpnW/G8lSbcZJ1HZpf6LlCHr0MPYWsd
hTm6Ca7y07U6FxRNPkyJb1Ny3JWj2JjguL4oqhMcpigCWU3Hk1lbEZ9jJry9eWh4MEpyUe0ggi4b
nn03ZDQRp/g4GWG+Via9/2FopbEHG2QwYdPloc4xDzyzJ+fM4yQvgyxPajjTTsnq3xgodmU3oZae
VcdGgtSOC+ZNWW6X2zFTxtsaj/cvuRyMJ8JyuU4Kr76dsjDcmMDe/vpcv4XKvI5+1EVT/NmeQjBP
oZz/67CbLjHn//2DjnwD3dzWv/If4b+OM7DyV53/6yn/+a//n7dP9Y82+vGvK/5v8xrVOf9lf4E6
HecP5EDgMAH0I3K9wnQa3h8zuXtGx88OPcxy/o3pnIGbMzaQJiK6ZLNhN4n4P6BO0/tjrmwpJ2cL
KOt3EJ2LzYxpLAd9thuYLx5GN4uzxyxwaItJhCvDCpvHxHCS2xbY1lOnmsE2Nbi5QRWpm1cv7u6v
Xfsa+/jSeni1mWcbONI3MnxY5mTaS21K1AeCFO4YcMdErit5o1lXqfNce1dT/GDG+aqr7xv9gWbC
hgmaLyiVtfixyo8mkI+u/yat3i8c9ZDVz0h3bDtNAYW6x9k1dYZDhpqELe9Rpd52AY7WplhF8ZXu
PVYaqkZNQjeWVjwDUrMZVqPMd12o+aUKtaXc6YG3aiG6f/y4ywD35nHnj/DqmjRqUOuWzuM6R/c6
uql86Wf+tFa2xaq+LTfGffq5Tn1tpfvemQnEXCh/9KIXhXQ/TIpKZylGBURKHx3U26D+KrR4U+XR
n3KwDmbz55mHXdwebx52kZgXlo1cm8GSqKFtttVm265BYvjp1toF++Jg+9n2+PGSb/bw6W5a3h9j
UfSUk6wYwhlKb6eVue3P8MTeXQIG1iykDTN02afUZDdprQ7DfXB+TC4EE+tOVBjzFp+z+NvHT7NA
NeOOOz/Oq7UWuyW1aiZnM5te3JDQlj/dXfWp3g+XxQ5V+BvxS1zotyZ0gsv8PtyJ1jceB8ZpXz7+
FctWxPwr5sEvbRgorzO35nTPmmkj6zhOk1UDsEJb46IZ4ifud+OmtH1aRZHm6+eEMN/ZOidrLnZr
ptW22uoJaxoJTSq5y1vmdGJAQqRIzkJ03q4GWQgys0VWRU71IuT06lTSjFMyJdVAVRUKibOeDvfC
w3wmGUN7nReGsYd0127zqcyuM2eUdPzt8dNY1XLfVEZ1WWaNvJ1nMbcI4ie/xgSU+8cfYbHrCI9g
StF0YT8wlwO3evoNNEvRiH8R/uhWOKsUqQhLzDNRQxlRaQwUxG0RvzgTMhblJ+02nCNASM8ANChA
L0CYV69F1TIv1XTQmTK0Gj9zBRAG1Y32Hz/aHAVeBaYZpoiw9Twf4woiq5k/zqtV0hGWfOQ2I5K3
ozbLENsSXQM7tx5rFaX/oRidS+RGmAsmte1EUOntc8y/5RZHGwrsEODdudfGr1giANoK4QoQXNpe
l3a7ic1Bv2y6rtjQKsFoqo+0LciB5LKy1Hg9Ct1hEw7xQ9PGwZnkbvGdKTBIJJHbRY+QfickjdOX
MRVem4tGlNvWsCd0CKfqMi6r6mDW7i8DY4o9qqTxmTt4AaKeuaisx5iCDJYRBaJIp4sW1IWtkocs
Og7Zscykuo2kl3xy9DjZh4ZRgxQOx2ltimAG5MejMfgRUlLjyqUKNRmfJ+cca5ZDE34TerPgV2Hy
IUxIo/z0N3W6GhZ9NVXbkLoYI8YxuQwcpv5VUgdbNXB/Jj3c1wJ/TU2M3br1Kvtc+T3XUa82JoQH
ogFVJgA2oGWwzk9/gjUFFXr+FVbPsaeFK2CQmurbaacWqOUV4UNux3q/bTCCKv0I8KMDvd8troKw
rp4cNSvsrQejmBA5VMHzx2dmiUHjt80eC8h6Y73KP0sOoin6RukqvdsqkYEZNR2Q6SFGmHefoyP5
4FgtXWrV7EoEEsQ4/GgzJg3r1DHAlU91Hd+5WZZpIC8cpYBJN02fIt0Q0Znq8c2v5CTRvaJGggPA
+Xnpfr462ozEWqd3cntPAAiuhrTOvmp9EvhDJnDv7MYZKKbRWXGE6vftkB/a3rI3jdsCEh8xbJi8
INmGUZmg+9jKc8UmafPJ951/HcifGeMKbsu1FnV0MhqNI9GA2OfB6KS+nWBvR4tV31qZoNCNhXNR
aIGB+TLGQy4wjE0sXG0VmpgyqM7Ybz/+pvPRfr3d5p/DWQSjTMMHtOhiu5WV0baoGtv7GD72Cj+5
atvKhrZNnpwTPn1nqVlpdK7o0VR4I6estpaMslY4gGHEL7VGS6M3apQbANydS3iXh4hiHvwSYy56
23gPLdHoWlNVQ2UlwX6s4x+jF8UYqWkhMiH5XK/nxqe+No3vcZWCMmwTMIhxXa+sKnZX/ZCEKwer
+jPnekEyhxnHT6JtAm59tqJknn56rnuDMIarAACcto1/Dqlh3nvSOqgiVVYMRYtdHEbFZRq2HhoI
tf5JGzET7eOp3Q49IPMyUORlY3dob8OQNdZm3pSX7TS52ySNqoeKe3ijdVN9+N3twa+m7KfKo2B6
g3RNZzwqLvPBXnbOdBUxG/Ihe6r7NFDHc+d20WGY3xC8DSDUNL4AyiwhpO0YtFEc2t6+sYrqChNc
5jx2LeSeXkgJk8hrBZyarPkVBgY2qLGW7CF5lPnW6kR7zjPhpZ91ejDgMQLvIBYzBiTmnX6v0ZZJ
0hR6sM+bvvpS9EFybw4opJThYCTrFP1gurHWKNtVi0b7z5yjhdeAWZqbyVWVZttOMUBYsB/uoesV
PP6mTs5WK2VTYZmSesm2azsDbGwdP2VWbBV7J0OXY1c4VknbGEvKM1XKm8ttfr+0ql+YkxT2y6K3
BRzaiYQngiTjbDM5OiujDqe9qjbtxsrSHP0JMa4tRWfoU0/pmpRD7n57P81whFkXk8yOyerpW20D
XKxSySmoXPwFozKdKH+leRFxh53ZT3NyuviA5HbzpGuOtlgMni6VVjFWir2q7GNZhhCjuhByGvxA
V84SGI1molekflGDpjkTfd5dGHYG6yKFiTTs6cJgJydPqRplr6Igvy7KTF8ZFdwsLSlp12W5uskq
1J9HO07PYHUWFcV8gub8Dd8xQGuMpxZ7lpPcxAwOxcGUhXHRQ7vyAdWod3kDyiwa5LePP+YybVwu
t/iYQxtmKk1ocbCHyEWaJ7QOUrXT7Uhut+6sQK4LLT2HNHt7i/CMiGfP3B8LesEicc+MjitEJojO
CRfARKN8cfLYuoFRUZ7ZQO8+HmOF2fvLowaab/JXeUQXAjRwC43HoyRZo0ruA5eNvjlTF1wYWWAe
LXX6/vEbffsBCX+wxzwKILpTy6CTmMwRg4qHC/Wy3/FuHwH6O6u6d81tIs1q9fFy8+V+ekRYbj6G
TFGoM5ZGP4qBXBP0M3Ggjy2f+GLpJtDkEaF3PNR6y8g3bg2CKXMxeyjQCP549bfvF89uSJD0Hmkx
svzp+x2mNPbQ0xcHI3Tzg8J0yE/1bripnTmBjMpgrQ5Tdi7/envLcDZwHp1zfIiCbxqOsZtq2uhC
bRYIbPuhDgcBjJYF+BNbp+HPPHfFJ70N3PGAybF2kY4cZtp/ufhWDOG5JsALnGHxCYDaIOoBKJBo
YSxKbOL0kE+J5xEQMeDuzQYJ8pok1A6rZmWOOEs1eW2tdcR7Dl4TjxcaSgtbfOK9XeBAz+26NLjP
Eoy+2lArMBRq5EUV9+PXzImxRM7VZpMNhn0ZBXF5l8LYOjh5ksD3Hgdsc+L20I4C8M0QGNftaKQX
qhGhD9Z3oKaBxa0it3XOpBRvPztBEVX3ubxCwcFaBKnejIoaWS3UpmS4rvUbkFJ+a33Nq5uoO4e4
fWetOW2ZUUizNdxykjRgWFJnNbIyUeSE15X0vjqaUC+10sbwrEwfm+msV8Q71yyTbcRwXSzbyZqW
TZMIJ6tJIBZ2EDF+cJoh9jakVJjbbod+nWz20gk8P/W8ZO22hnMVFGNw5hW/DSP8BO4AyjWk3cmm
Tk9WEVVxO+kIcyZu0fk02p4UWYm1PU6gEPskPhNG3oZkqNa83Jkgw1MvD3KeY+5RChEe3HyUFxpY
petp0LurdBzbM52KtxFrHhiAF+DJEGxa4mPGdoR8FebhYXDtC1EENf7JmbM2TXyYGt4mmXwQHG0V
Q83K7OPtxxFr2bHhgp07U0QtxNWo3pa4MNCkhtJNSnQoCwS28zFyD5Uwwg3Y8XrFfp/2DfOw56ZL
tY0LHR72nfIlsjvHO5NjvP3CdGgJ3VRuGOVg2Xz6hR2I/q7DQP0AWalea5kyfZNpb1x3WQm3axzK
c5S3t994XtCkTkTJg77E/GFeXYZBHffNRCPsoEUyWime2Vzmafi1gq21//glv7cS+pVkbOAQQOcv
JkJJ4Eolr+ZH6z1vozuDsac6mb2X1fZMf/Od3TS/QpotNBoZ6y9CkVcbvdk7aXxIi6a76ALrMVXn
hltTlluby8cvQzU7tLJgYlL00Zm9/N43ZLSG4JFOdgGc/PSVllohedgyPuD3k26GoCq2VcCDDoVx
mDqnObPcErPysnlJSmmOEH/pOy6jwhhUjJyK+KAwOF73tjNsLLWONlQn0R7OWHAjyw6fANDku6aM
lNXQjdZj2LadX8k637aqBFYvo+hZlfUIbL1w9mNrBWuy2wBGu1ceCmUGPIeVu2vVWOywaRqugwmO
TUAP9snq2nswd/WnjzfMOxEXwBKBllnl3J9ajgpEooWNzJv4wOgz9nOBm1knae6EQS52jQwv3V4a
h35o5dod7GwzIH57Jldc8h9fXi7oDy42ikYoEIukv1F6qaHhlxyGQKs2Ax3udakPhusXjfYZjdH4
VqkwnKEtV5h7VM/aK9Sm3K8alGYM8Opi5xTolsg+mzZNiDFnY9s9zhiWtXcVA6VJU5RrhzwbdCyF
p1NH8j7oXN2XimLmiHT0TwZ/e+YY+Q5XafVMYfH2HmUcA61TnYMOufdiq1ZzVAnDIT70mhlv21LL
N1M1hhslFcZab4Kq9st8fPr4u74XCMAiEdxmQCRzr9PzYWqx0lk0Sw6VLS1fLYaCzm9vrL0akNjH
S71zFOnDz54rM/IVRNrpUpFopBa3NTtIKTQcKFVxyQZKt7oxDDts5M5JDs6B5TTrgyqOmhJ9IJ6N
M3m6ngcinYkLO1ZrNBs6X42nnVWdk/iZD/SbVXCOI3LP2oLLAKNMTtkqYooPAfple2iG4Qrt1n7V
pE7Hac69G0XvizWnJziTZb/7fLPPAVvGZrq/eJ+tiLsSOnZ8aDQXdyNNKT73YELufv+rMZUimWdf
EtEWFf6Ilz0ex0p8iAdP2xRCDa7HsVP2iqMk93bQlL9/6b6QxUBsw30FJn361UArZXUveZ9dFG/Q
VSu2OmJ8K0ZkuGu054aR7309cg1Gn2RWzMEW4ToBqCTgEcQHB/r8JSZQyRo3lmk/gP2utfHaroav
QhHF5r94qczDOOUgM6hFTx/SYwRUB7kVH8JSx2Ikdqqt0FLpi2BUrp1Ite7/i/WQ+Z+X0+hOLbdK
lZtehtzowSo1+KRTml8FMZ+u95ps1xUQyT5e7507H74wXSGG6ZyK5WVh5GnhRhUlEI1PBc0VGe+H
huyxRUH8oKhmsfFGraDp6oXotSjhmZTjnaBGWo6IGZOJ2dNx8VUxi7Tx0bSTQ8mz0Z2xhpshrr8P
TAD3Hz/o+yuxdWYjuRnJfvohQ2bYXlKF6UHrYvDFkVfv64ipObZtyZnj/t4NDCQNxvCsWQ1dYnE/
oA05aE1LahGqbficGFN1GMfKQe44rg6RLcuDGHL3ui+mYEVK1Hy1uuacSd+bgeIM6JnJXOSOtGwx
oDl94BJJ7TzQxvigKlhAqDbGkKTraDNn3rQNnQ5nAifT9ux9gZ9aWKyEbYRsg6Dce5nS7T5+/djV
sd5p+MVEY1aHoN6lU7Vs5kBg0TS9mpR9hByW5rdOWPyZtaZ26xROOO0AOI3mvi0T82dap0G1s82g
vxqq3vrWtOVAt9nWjnY+1NftUKPnrclB/xIrTndh9Z3xGQG8RPXHsk3vJpeen68m4QjSuBPdwU2+
dW3+oOu1vJXlJN0tM8/sVwBlfNhgjGR9G4TRuISRGFS55WthOT3oUktv8hahaESXlYfMNMs7xQhj
Mqo+axlNwShL/cokPV1XgZ2EfiSQLCIvz9t1Z+eAnBhHusO6V5BH39ZMbFM/aNJmJ+OqJPOxcDVg
wNW4LGq16Y8CRs3nLIu4cbNB9s9uOabXLq7QX0xlssFGZyFzaLs3IP5IhyE9XrWZvhZ5ZV+ptVZe
D5WOdpIRD9lXvSEa1rUY7B2TR34bXrUy8UczbDaaG3hP1Vg0nzP6PM5as7LO8qOmVY4tPxtOfSIy
FHWiTPuWqbk4yqGIXKyw7MTxK7WNjqDSS/yunBFFq0mioplqsXXVuyWgC/E19iSIrq5svcYf0lz7
WrUgQ/c6iGH7hpZ7/1whWrxJVJyQfPrFqPeI2DH281t3blHiaka/D4W8dGny5KtMkonRrTWdZmPU
0fgFBZnk2Qn1rt3Y3DffzMJBojlr7fGbp7W2c8Ek3MSfuIucm3IawycriQKA0IqjHZS6Rvslzjp5
M7UFBAkv6/PMr6uoDna5Vbg/olnFeaZXAfhRbBlce4NdH4Ok1yy/BgahbaDvTa6P/I/DhadgGr1W
Im86ZmbEFFUGhZtsEjTYYSSFXf4pM0rcS2Fet3szLIqHHhHSw4QtyhoDbPUaqjKca5eMl+BXMYJw
uq67h+dZxau68ZLWTyepPaoBMWVfpzK+mtRavbP59KafBAMGTbaiJIM/2r0a7spIhSdlz5SpIBvh
TBS9c2vamWvuWtMJOl/0VVutC11NYZ5YmfoznIIE8NI0qe5al6L8qvdl9yyaBBm7UsWhwW9qtfxm
WFHxyzPT9mhYk3ya1Egb2M0Dk7cWDxLfFn18G7ditFbNaFnPVtvX6ioYKrVc6UB7evZhCApwsOqj
rKjU4f4Rv1a5tOynpgnHDB+dsHhKIFnEGwVd4a964sS7aOozwzfcqMzA0s9/D5ojzKTBCZlUxIX2
XKQyBXveJOE94yah+3lSmPEqobJBYi80P0cQXS/yaozR9Y40GawUkXeQhHUz/+71tFixAossiTH2
KKKNoafGRcj9UYCoqEaDvZEY1sbkWv7qjGB4/dBDkQkGEPOqFfotqMrIXI7jJg0jiZjiOKVMwmI7
vcuMvLlD8G6ESTQ4Yk0cqH8UzZB9UYzYPGSFhwghZFkNSh28x4PXD8bnKcm7nzibZkC6IhRsVlqU
BM2qSTQ3Wk2BooAtC1P5re5VL0ETwGi+ixhDbV/vJ7faApAOfvSxbD/3Y2qPK6QBK9MXRqoHK353
mAGaJ8+hn2yO1YGT2iIBHWY3aV8FGXTmegDfmbXWQ6xOBrV3iRK4X+X1cIf+VfkYNWXPB5Xs2q2c
/ZDDekIkOKD68adSjHd1jPwJqALE8iDkdBa7PCqjOyK46FaTZeC4bU6jeEIuJp5WbL2OqUjXJldd
nAzPXZCHz8ju9TpSwuBOfPyyPEwwk8l7GGE2GOumwC7lcjb1fUwlbolQJAWN8t5uVG3DoRvwXBhl
smJ8n95natX+sMqYwXD0BSVjU25LzMAQMAmwZTkkTl2q61LB6T4DgNqvAwBvvZ92Q1kDMIoKcOyh
iQ64hrbHvtCnTlw0Sug4a2ZYyr2cDDveRPFUPzSRDB88t/Oee17mo8iaq8zyvlA7xvHaltw2q5bo
Dio2l1do50zjJmYDfytlh4gl4cr7qqZCmahw8ShbZXkWTBs3kXq0kUkUPcapIb4lWhV+5q+vHQgz
Ht9pSsbgYhLQZPxI4bD4dHaKPwsz0KWvtUr2KQMa+Uk2KFPyUOlg+9qIH93aQ4tV+EFOMuKHjTUK
7izDenBHvM/TodSv0irBREAOipX5uWyVeuP2Xo1slxUEbKaQETt7ovVi3ysyMCNhkmww6Shb9MtJ
sKas6Rx/qMI2XEmATBCqvR4rKtUdvEPbFNq3rhPNrhc9vHlbKzNtVQilv2QzY8nhGKXTrXPZl+Xa
LtrB8VM4N7h4cMT9MbeLb1lVNbclGSK+B4Y3dL4d0nhe6dgEgWApBXhQveq0r0poudcu08e/R6m/
Bbn/3yaEPNMi/jOYfiefstdo+fnf/gstj5bmH/R3Acy/8Nbhr/9bAZk/oe6jJqL9/DIs+1v/WDP+
oMimA44sBJK11tx5+xsqzx+R7tsQwfkzoBKm/jtg+SVuHawOXVEUkfhx6BXwN5+muIL2u6r3AmM0
q2wf3UzKfVAb8bPW1bVL1Otyus1O6O0RxU8P/dRXG6cYDLHhXFotO3es95F+HY1hMWyqNhEPGZZu
D4Y6Rrdx5ulfOC/RI7o0wXfM5o1NUfZ+yfV1oxUqyj2DyFdI7ZmfhDLIy1bplAdFR4QwGoLhkxa0
KMu6oCOuQhDE6I8NW1KX9j4aUMTx9drEpkU3uyJc9dbkXmQkos22oEPhQy6troDJ6v+Ngvf/Ta7I
C3zqP+9vpNN+vd7fL//6PxrfKHlDlkOjlCIUB7CZnf+XxrdCO+oPRFVmfQCVHiZD4VeEEJdzwdxu
pktAe6TZ+e9drmjeHzTSIfzPlTXAK07APzyWu79Kor901d9X+V7IB8xyl/wyMEA0/+ggkSuebvPJ
Sh2Rekr5SVXKLPHZ0phihIgibwIrtJ51Bde7Filo3c/0kYxQdjZVSq1rO4ADExbw0YDdZYRT3VWP
bWFHrpDlDy5gqn6lZO1dqFZ9DWGzbK7LRg2fpylL/hKo+a2Q+X9159ES+s877/NTLp9aebr5+C/+
jq6O+gdKbgiSINPBHGkuiv/Rl7f/oFMJ3IIO/owOYnv9HV8Voih6lgiComcyh9eZp/QPF0nnL6SP
QpNMY3ZAB+K3IuzCQMnlUNDfxtjQARZJI38554oBpyZl5tbHzhrsL24AcKaiK7RTRrh/rdtCvuTW
vmqaRD9EtYwva3TPntA/0ldDVBQbBajXtRU7060wvRIcrDHdznCEXePSWprYgs+v3u7fh+c1l2nR
un75wcwAgcDTEKSrteh6CCqT0gqT5hiMyG+nwzRtuoI0r4AOv9XQHlt/vN4SGPfXgrwaeqCgGd+0
NeLGQmwxVZtjF3nqZ7Pybu1sGkHXKv1GDu6XJDVRtMlRN/KcSK4TibAR7vXpJm4d1y+V7jppRbOK
0z5Y0YuXV12PNXLdptVKHd0GHa7Y2Zqj6eywIPUAh+jndIbmHturxgxPoM8URkhtIL3pws+ds1ez
zEnDDyAZM1T2rCykIpZEjFhECDs2KYZmzlGN6+agNPL48atbjo/nhfUZ9A8LD6gZpcnpwsoQd9mU
D+2xCBiUj/iJ7nRRRpeZBGfstWYNmVqRB0TE+305KsqahLZZAwI+1wR975ewPsWQpSOABOfn9JdA
sDDKIK3k0QK6vY/TwrhCXrC7imTV7kc6dHfSrbRt26j1wbHidms2IKjNIjwnp/XSxl58DOASZDVw
S2du4mJwVqLwr6l5OR2TEQuVMUjHldfL/lPFDto5Yzo81kNDwj+o7kob8/KG05RsQJZjM9lVAYiz
zr3vweV/QcdYv4Y21H12lTS9UYVnnOnpvcyBTn/szI5n13AFYlGz/IBG5mhp2ib60a366NoJq/JH
WCJDbeVRcx0acPmNobZ3qHLmx7i06wu7y9li45RrWxX2xtYo7GnLH0e7nNEFxB1FPdPfXrR92WMw
OjmXRETgaBCbT7+sIkVlihxnPzNqjF1cjhSqOjJWsZecQ9e89zqY8XCEHGIl7dfFQUq9OPTUwdSP
HXY6TCHxE598uwj7aN1maaSvYihOjx0u8qoP7kZ90K1+cKB5jHG68cq6ph7TIr3ZkO7KYesI5JAv
aS5pXzoD3fmPT9+i8c+LmX8hgwZGb2QWS12XxqqtCYyUccSqKdrVXUBTGK7CTm1HLAW7WL+s0mk8
RIh2rDMz0M58F+dN1JnNOWehMbBBgA6WlvDSTEuZ0qs/GlpnfUtHewguukw0SNXnpnps0Qgx/CYn
WaZVhDS8X6UABNcOtTAdPLWxvkOMGvM101fvoAWllfoDDoKfDDN1fnjYMfvO0FiXSaY5zQrRFPhy
oe0OaOZCp/8R1bYpcWMQrtg0GUM5ljckokx93BxqYQel78kKoEM/JZqgIdv107qFiTStmiLPspUe
DOZj51VW6QthVS36FjL5WRWa99PRRRP46MSJZOW6SfPoWCFHAc+Y6RdeF0NBF87Wq3UJvDHCghtC
747u1FT4Vlmm3dZry9nGsc/KnehcPChc5GnyVarTHKbzZQBU0DoMFny4bxBwR8nEciuwjb0E9ang
g0kNlPoZZrq4LCFzWK+kw/RjHQVRZq0Byj/Gdg0sxpMiWZtabeBxWet6sOsY+Q7rKpli5VBaPeNt
ta1BYehZeFs2uduuer231BUQ8PR3BdoAeaIPRruT9PYlqCwCn8jNpo9j6RztbPA2ygRggdZvtO2U
0vxeWHp2B0eCpkdhWUdmn+HPIUx/zy2ebGceloCkmhH3lKfLM6Ghnp+FResclaxKdvqEbnGuIKjT
ibzYZ47en0ke3gQn1iPp0xm0z5hHZxGcnDKeRuzu3KOiRCgWhqCDrUI4WxdKiP/xcX+TFwH+hj1K
oIZ2ARBvsRQxNlYsjP2OdRE6Ps7zYovQGXlKo4ttpnvp9uP13nk0rjESR/Ii0saloGheDlIEg+sd
kwmfw6kybQ5t8gtLR/1MJHnvyTyEGJkrEXS5M08jfGWGmhlkanDsgRDNKCmxFqUS7DsuhHVfB8OZ
keVyujfvEhyOZlVWEj6QK7Q3XudLWZmAe/Zy5WimerFPGuzGO6zujprLKc1RrNxGWAn5FUjWTZVW
5h7r7XNg7OV07+VHoPDLxQZiAhLNIncKPK1r6kKxjmOkEPoqBU3uQ1JVar1Oo8AN1taAacGhDkwo
uwEEi37VsgnR5ckd49PUWuimOHgVnbUmn8/pSU4AihgdIJhcXIRItiw2mmFkyAlXgXe0Immv8A3C
itfLMaJifAffyLksGMz4nhF0a1VxCrLzsb+Bx2Of2YBvE3PyOeD/syQqxRB1/elnIvpVNoOr5DFt
M+VHgA8OUtaeeVuFRvtT8jLGtTa2EUY/cTo86QVhbqXKCHEZZPAU7avH+OVz2KbwYA1LfI7BcSLg
6lB2X+PvqX4ydB4QDRTHQZ5PVUF6qWPGay5T00DjoCzp+398pt7udPa4AQlSndtrNNFOn0jWZTsA
aA6OSkijFEUyw5eTraEamMvtYNTnzvB76/He2Oc02rCdWuQz0khtNYPoe/T0eg8mEGXGJHlgMIjA
iSvPxMJ3vhc+JrPyFfuGvqKx2NG61jd6yKjomLtmeizQjLrVA5Qw+sAumRONsABgkfjoEdVrHEL7
tTFQFxhS/9EQma9FqzCCHYNul+pWuvdiG4umkKbxKgsEzOlwbNyDUzfTJi2r6XK0o+orPfngzGO8
987Ybux7+j7oIy2DA6mDKmnIkOaJnFZN8L2Lp59Npz+n5jndjrcxljc2y4XA3Z6Bm8bpfmDso1c9
7lhHoxftKs+M72FfQtezjG8fb7y39REBdma9sRWAUiMvdbpSL5s2Gy1PPBZh1X5neDyBr2P04hcm
RgqrsbJiZZXHQRNRaHfd5Asmsd9xN8KbIfsf9s5kyXHk2ra/8uyNBRn6ZgqQDEbfMdoJLCIyE33j
DsDRfP1bSN16ymDWzTDZnV7JalBSVRIEAffj5+y9tqH17Rcs/L9Zg7kgl2/NXxwi7aOX2657I6va
OjmUrvT2GGjHm35enGiUXr7XcxxcvdDLi8Gu260fxP41x5L2CxWgzZf+vNIBRsQJR8lP7cJp7eim
oAUgTDJND0FSEjheeuPWySAB/Pne/82nIK+m1UiXiPPLMeqi7mTnFmLKDktBBnBKAbbJEMr+548t
ypiVLbEGPP/GmKpkQySzmeWHvmPsVmvdvTNbp30j1MYY5u9//krH5k82rzWLm+Ke5xZ20rHngSmO
qYGizw/s2Js6QWRwMSL5qSNyRqVxItPeubJLZXqbuCSj43YxV9aHbI35ZqRVqW8JKJ4fSrMNbpSv
Ne9m3dqnbhwJT5xYlUu+RGnWZLA7vSf3f7729f39/KPTsVjbcfiVgckfZz24htKCxRjzQ6cTcOEy
exRe90A037nulB/AxqovFv3fX/L1A+GecdNWE/7Rk+7kabEgXsoPI7IWigqN2MESFGgbq+CLh+Dv
PoqeI81mRu/rsf7zA13WTlJZqCcAls8B0lw4A6MhnXA2wM//+Tb+3UetZFMeAQSRrCyfP0qaOYOj
js2Z+jffLKJJTlzSADF6GeqLG+j9XpHYdM7p1FMggsc7BoRNqZEXlt03B9JRhlvfleYzyeneO6mY
xstgzNY3Sw3aJeodaUeFXncPqdTsIsRGZGQhLm3tQTXcdlzRHuNlmTQfRbHYRZRoeTVFLc4iczOg
ZqYOXMb+Im5JktvwSFrLduyy7qYunMbmPbLzNqzLXr64Wuu+Sxm7KF2sSa2AJUwyZzk0+TzUdGO8
1nrhnebIIsqLxFXThd4lhCkviQu8upqla23Ay1tJOOXpGFXLYhKYEEzmfK4nOCEiNk//Vo6TvkTK
jOt+JzF/LqHttuJFq+zWC804TV/1drKYDeeNLLfCMzHH9FMOzm5MLLYtMexyjY5pqJrA7UJtaEvU
nfPcXEmt7YqN4TJMiBhAQ6Wq3AJbWJYH3QUMdm0J536arhhZP/RaHOdIzeb5vOxb/QvT3DF+fl1K
8EyhHKNTTd1wDA0xrdIWBbz7Q5VUKbN0ntWRlEGVT+EEASzeGPqS4/ucfVch4PGL99iVM0lTpZS3
jZIjK4YlvKeFmr3fkDKr70xf5Gmo4qk7RbVondZz0j6WiXIi3a6zq0KmTRu5g9VfKTEO5bb3LXWb
waf46MaJVi4g4FGFCJaK78LRswz8aWlipU97Y9qmyp2/V7kZf/VGHUvu1zvBcZJ7wZSIFuaxPjwP
gry3UYIc7MIMPpy6ZxuW3ZBXoaHaVnEVpB3gRiAve80haPUTVxt7eEU0+YPIBm2zCxosb20gZMcT
pFnvY+Klbah5hYWSSAoTRrilv/S49eHdCLu+5HuRIWi3FPIhwHeiMWAx08juy8SwQrty6queXyEE
4Om6p39eQn5fiVEDGwRquRh+wKkfVcPt0ORePATtQZ9MbWcEdXyWGuqD6263qQ+vxisQ0fz5M39f
tuiPI/5Bqk6/k6nI52ULr7HsA9U1B4PW9UaQBrAzK9vb6nKc7//8Ub/v+xzt1laitdp+0Fd//iip
DN1qjFwcEqNIt67RDdtgmpYv1uF19/i8nfEpa88S/zsjxp+jx196/3SRnd5JhThM9poZqPvX6aCJ
bRIr8F39fFcLThqOKqbtn7/d35xfGU7hWuOHW5vdx4vybNhtVnled+ioPd50b9EvvUZPL2fP5lFd
NOOmLfpy67ICbgqoIFc0TIPvuC68fSar+Itd/W8vh/eGae06UPttW+9VTwlZuv1hao3pxM6qgykh
7sQOQsy5TXnGdX++xf68Kjk962RaZnVbxYV+ZrbZV9ydv/npwcqg4Id5ynHm2NPt5ras7UnvDqNQ
JOqJMSU6XX3lmVtlGMe/PeUkzEIeZAyhxwcukfjGMGZqPGRZblwS6DV/YGKicg5KG/4SQRASm3Mi
tnpjd2cV1zpvDSsAfSX0YUjDUi/ZjVydmPOIoAi5mv+SvsJnlC0fQ9l1w8ZxMVWjahIgvJbZhGqt
a3O18WP+ZmOmqi32GFKdjzjrwe2hWQqiBUbJfwl2PgWX/zoU/G2qQieCR42bSTAYHHXX+vwyDYav
7AS24oHY1fjEVB1bZ9FZ4lRgYe5p5pyQ8dRd8Is8LLXKH6raBD2BcTpMGY3tqiSf6VuI5myKa7Uj
Y9M4G5O42RSjPn1xqviNdrteK90sCGiujnzlNxfebLhZ3zrTIdG9+bEUk4rmVeMYZit/Xna5BjpY
3y8rDM7gWbnTlkk77fy2ORNeElybadC/5M7wH1oewaui2ubd4JU1gUjoR4Voq4a0c9x6BvwIb64V
mTofzBUIO8zp7s+rw/Eyu34UzyMxHQSKrylzn38uxGCWW/fmfBgyEUSt7ogI2XN1Mlip/GIBPH4J
/vVRWB/Qd/AOHFtY9V7XYqdy58O6PUbKg7o5j7EfJblQl3VZ+Jfkq4kvCu3jJsH6ocB1of8w94B7
dHQrjUAMiDgUHyrsMkwwxoXSnrStSmhK6SL9qs/82/LGB67aFo7uJrNe6/ioiou37Luh1w9VF8xg
1KpxihwSti9aJe2NWSC319eJwjI5NEWU8aBkMzy0WAUuxzqRXzzif3PP+Wlp86+AG2Q1R+eMoQ00
3i1bP9CzLCLAgtNdQ+MhHMfK2AlpYsScxi95Osdb3XoPAkgrqyqA/xy/Vz6Io8Js/eVAErF2vgRO
HRZ2hhgarBXjR0G2QxNzJJV1udOXQj+QF+VsaCi158PYX2rMPM4daeu3Q6v1WGPa5YJyv9kIV3P+
wzKDS2U6xigC0QU07+OiFg0w82WvWQ4yzarHvBnMtboKdlJ17Rev2t/cFaoMCmiLR4PGtvn5VWuM
iQXYLo2D7Q3LKaOK+bQErrdzSmmFQN10DhqI46a46L+o3453Oap15iwwLUnoZP53/CXRk+g0oIPl
4KpZP+ulOd/Eufb255Xk969HrgPr1uqAYVT9s4/0S30zT2XFObfUD3VbVBvF3z7Vul2Fgd0UO9A0
05kUlbqqkl59UeFYa4H2a2nF9/t5YF+rRbw2xwEzMyFRcZVZ5qFd7HnT+5p9VzmxW9OUHMw2xC8A
aWtBeP9WdwmVc98M07jpsRQN+IMrb8sgU9ej1ldWwIuZtg8m8TD7ifm/RDC78CfZeXBleY3UN0s9
Lz8mEytH1Gr+cu+72XA/NtqL4yzljS+RL+x4DBIjsn3P+mEvTnMeIChZzvrMSyaUDbn/rLLJP6nd
CkyvVeX2E8FejFGTrtGuygAqZ2ihWxFfPOs/Oyaf7hP+QWAfVJ9rGA/nl89PoF+qdRznFg95p4vz
ojb1YQP/abrw5qxMtmlQCpCejC4QI3t2dVsBuNHJla1KA/17BwgULAqJQbawEgJ8gSgSJmCLN61a
fSjVhIpyWUqonVNd15u8VhP0lnSsmnOt79FOYI3JUc5VQt0tROAku8DsnbM5iGG5gvzss4imT7dn
nOKrK7sWXwJmf3tGV//kKhPErU0r0Tk6yDRaNSIu7cWDZ6XpeYtiem84eZNFeeLWCStQ02RhlQ7i
imNNvid0vh9DMbjNHNlC00TY4KJJIzmn1mo/KtU+mYpgWyoRpCEAe8PZ2Ew7Ln3hM2/2gqJpNzgp
0neb4VQP06bId2qhgRLFtSevsbrQaKzcxe53Bk7TL07sv70WvIpw/lZBBhsf7//nn5shRquKxG8e
lBJyl7C7WCG/XHoWZ4F9wlPSbCvMpHs9Se0+RIkovlh3fmtms7bC9sOBRjsF/fIxY8YeiqEb/Ew9
BE4x7oumEtvG64t9r/fOZkmc4VQbi+6k8U02Y8Tn0di4+W3qVfPJnxen48Aj7j3i5Z9TKnQYqwbr
871Q+pRZdd1MD2TK9S+eMfrI5nqcYVFR+HkZJa3DEGkyW/N50RcORolXJNc1qBO1K+eyvwX/5EV6
MZf/+pH+V675fxlO/vIj/UaVv3ob5PBJrLn+8/8l1nRdJL8IIpFdMllEj/urWJP/1aRcp6ZbS+R/
izX1fzKY4ZjFcBVJok8gNL/yX2pN/k/w1WsrmRblvzT2/wOlMCJh3qn1oIOSggqHGuvzA+WaPi4k
0cQ37IbUdWmuwq57Rycy71vf3FMAaWHvrI5pP4k3xXepiYOmL2rDTrAJSstBmiLTJweRFDvzaQaS
I2KymUSD+iBZ4f3nrf3fp4ynjCPLfy8Kvvo+/p/X728lIQWfnzX+rb9U6Z77TwJ16JHAdaNEWVep
v5TBzj/pd9F5pJyHYbeCIf9SBpsIzxGkUxcA5WFIwRP616PmmLgy1oeT/m+AUgqzxH+gST+iyqKW
Z09hDA0CF+M2tJijZTwrRdO7repfdDRsS5TOY2aTDsaQnwjQMQuVLKs6RCTQv6CGgz9kxy0RdV7s
ORLPtXC/4TVtkannTvuYd/P0rY4bGFC/3Nabf1URnw7+a/n67+JivUwkf2gALCrcFa12tMJqLsmG
5TTYL5wAzZLHfAieTC1wznFnNI/oVvpVDFNPE+WD07wY2mhfdQAsXxo2fdQxVl7++PMluZ8Pf9ip
uZJV67MKjdbx11EPEY4elBCfgfBMcyXdJXBjfszUYhgOZep3u0IOC4w7awpu/LqCdpwihnqqsai9
10bQngd9YA4bbawXTo2DQeJ6DfRi2qOtQNMxzIt3GU8lsjkFDfngLg4INUbV50uVJHeSuLG7vh60
t0Wo/iLQKWcWWVTTlmp8rDdzUDXP7OD1FdWOdTUjWms3VV7r/MmLLqBhF66f7gGhqmsOkc71FLf5
w2zM6ZUx0gGCNbEOKFMHV7RXusXNrKT3kUpHniaDst/7YdS+04oUlwxM4H5pFtJQQ5bLrZ/p+c3S
G3VCL3ce3Qu/lXRpEnfqnxqbFj+d/HYxcSALYo1ohquXerSKc2yi/V1DTxbDbacJbbvMLPEh5FQg
wn/+6X4CAH99mn62CJhb8hNSz8MI/ry8pkaP+NjS9He9tvRbv7DqNBLzbNywKJNDa0ihqjAf1Xyx
ZJZxs4DcdSJL+hw4NFkh5oY+Iq88CMa384wJFCtnphGYyijoJi0c8T018bqFbCMVbbSk9cyoVaY8
s8bKvPPcwbkC6DGeCiNd7S7/f/35uxdlban8+6utJhYcBRaHTnTgKDCOB+pMa5RpDkv1ouEwpJjO
29RHDqk1r7iV6O5neEDvR38uPlZHlRuNhQLQUw319Ookdnzroluj469xlv7iyj6/wlwZ8A206YTt
IVzjpLpe+S9HuFLXOBgtbfE6wd15aHLQNGFAXNpzSfyOEcaYxxvOK0lzu8AQv9OFZk5MpSbU9cK3
0dQmqV5+iVQ+KmO5Ks/+yamCDML1Hc+BPZdP1Sy/fqVrbFw1eoHb3amb4BEHjlGFvT240Ihixxch
TdDsVTF0o35XzVtv9ChpclszH/l7rs9vY/uxlItwMHt36oOpSXld4uQeQt0u3TL84oauS/OnnxqI
J+LGn6wtRGxrGfPrDcW7Sv9hCsSr32raW0225l3quM1bp5IcsW0lElbLxXkfHCbpIQLUaghVgfgm
pKIu7K8uZ31pji4H+QSmFfYzw/rtiJ4FQVK1oLhexRK0923QDDx4BMx7BKWK5cGwijbZxApMbohV
utK2gKt4BGTjT98wbjfYS73RuRiYepUR0h6lf3GFPzeJz1e4Hk2RKVirehK21ucbNlsVB7M5Hl9R
dbe3Ocqyp0pqOiGo5ig4YplVG+x0TVs2Q6qQ9/aydc9YhdxHlATx2egupJQsQxaHI9VlHSbS6+6t
LPGuBzMYX5Q1k+Q1qyA+9wZaFJGk+/bD03Q17VIQ8w8gptVL3nneuNH7fLpIBl/tssIpMNUQNB66
SmhPsd7zayFykvQRpzb9EZBqfG1jLH8srGq+i9WS1F+9m7//dvSBOU1xjKGLRNfq850ZDb3K9ALu
azxhCw4574yPAYf366Yx03cf9eUh6Qvj1UQN6oc+hpLTSsdeHPaLZ6wvTBffC9rNOD2m9y8e89+u
LWCcA+3FQCUETu6454nzwfRr0hJeqZSJ8zEZDEO5t3nRQq/X2R8bP68O5INNV2Xea49BXY8IiBCm
J2HdOf11YLbLe5t27ncm99Oy+eL61tfs01MFDgq7EKZszgccHdbr/2VdE2jMqc+T+i0GzXI6VJ0x
hB7Wu5u2zZM7s1uGd1ZeZ4gwqGfX/Whkr4C4gqfG6MYrYvbmS5ZyrwqHXOpDZB3+fHnwf46ujy4x
iwR92LVewaRzVKd4xFFqnVfabwvJbSrUGI7EO8+bzDSqrEQ+B3MXU0EslSZRhDOa3tUowMpomlpA
7n6e291Wa+EInLRxSwypym0327uUCu15po9Wt9PBi7RRJsa4iXAAdQtvTtffm6Zhf2/9LI7I9Ksm
+K2yfa4q5EJl2mbxGd2i6UMVzlox+R1EwkXZhI1bQeIHwNi8/rUtBuFEykHfsNGkU37DzpDf0Q0o
+o3RuOM5mb5FeUHcgnHWsi12oQh0BqwLChAiya3Cym7zqYUBgRR/eTdnqzld3LH5xlLe+M/MsPJ6
S2GCM6Ap+uHDbV3OVJAIEn3P4K7WN1ntV+cDFS5r+FhlErDuop2yqtJ1drKCnhTBTDHnqjyQxWYS
s/tYxnWJ+SEl6DlidDA8uC6R5VtTz33/nE0FKJobtLm49D0p5nN4vvBxZMV2fWJ27mRfu5Rd1Ymt
Fb0ZdeYwfEviMrjVs8Yn3UqMwT5JqlLbzJk3J9FYjzznwrXm2zzojUMP20SGQokU4YTtI6byvaq9
C7xU3s28QP1F6rrNnV708lFQkD5TXi3Vvhsd48qoZGJT7TDmC5cOFswOpHkAjYfW3Wm+NGaxSSbT
essDsP/bEX7F96EyRRVRdwOcday2PtNsQKWsDA4lz+J4xOdaADz0FJv/rjfBXyapuzzyJDCMIbje
N06UXvs3dE6Js/A048WWTOlCh+7ge43y/GMYqrmJlmrSXmUiins9JtMmRPeLEWRcGCuHZToFVuSR
M+CFWoLUey+qxiBndko8bk3vDnvAI7192feJfV0biZNui1Qhn5gyUd8i/ai+mRNYnFBSMc4veQ29
OQSQAR9PQv9mtDCw9lHy1k80YBXmDZCR32wqdNBAnX0BKqjB7Q3TJwh9T2MVXKxA5iEpwcMPr0b8
Cmmiath9vcymjhF+/T6SJXEpCw9BTpfEYBoU/9y9Jn3jWpUBEKA8Q2/h92QTR2bep2cd5IQYwIVX
pC8DCUrBGRmtXbIzbRJZGTsl/lMvGfKEJD56TxkZ9bcpPcqKRKm2vtFqs7tydOK27kmMSHiXXd7y
iipcpc+jO813qZXUN9KUwUtcas2FhHaphQhhZoXgn/Mj3UkYKSGyrLQK7dSxXkd7xgjQrNQacmTs
KlKjXu/xyPfJWdPRJD2rvSx9NRcx+Kd5QP7OtaOMIdvpkw/lomKFtu47I0me23pSNvEUM0944Cwg
aYzF04g0U5o4L8vMZm1dysextq07hVvoR1+D/Y8CwDkfGavnlVE4Kt8GyTLfa3Mz8ks2WfY+00Nu
w75yvUMLjezMoeDGqpm6a/Y20S6hOevdi0+G0a3uJNrbYMfihYAKVTAxiYkbzeO+5tZ63qsmmvau
dL0lC2MjSW8IWXJx6lmmRNNsCIN76/Mzz46Sb5aRJ++SJX1NWgIxY9S1eYHnBx9k3Xn84Z4Z++ce
IRiPBe+UDGWPy5SXyBT7zs7qb7NMPRenZGGPERkRXGgcxOaL6H1dbNKGMn5TDll7bYLF8SIyxkBn
EniC+ofHwC42oGf8+8S2yxshxmnasH3mhM5rnS5Ds9XV+VS6ybMcFCH2eh4bHf49zZguKMaXZhs3
Q8NO0Ar/ykNohiDZTMVb5ansvcIMJTbQQ7QhSsTceVG6OIaMOuhPwbY3lv4pFrkBe1US7sGPGKtb
CQPpqbZi7SqJc4AjSUdzYz12dKesrXoVesXQuxTXpv/k0ER91F2hX/hd6l05jVq5JJ0o3/JMR84C
yia1Q3B7CVtMMTuXubWQVS49iC9R0vnpZZKMyV3Pz5pGQb5Yc5jPpDGHxRS4BL/FbupHld27N6a/
rhyZu2TfeKD6Mz3Rne+jOWUPFpiYPpxpob/5Xhc8Jhn/FFAnrzqwjQYvSZ8Nj+aYunctJLBXJnvg
fBPk4vEO1avuM1asQSbV06ieK4AyZYQqv3M2buVOJk9chnNxygs2Uilb747QwOll0dPgWrCBiciH
ufyioIwRT4yO5SLFcMHkIu1mGcElsnO4113/aMUBHLhMl/VDMiXjuJlyk0XLR4L7A5mHfWhk1zah
SMzhgDKzYjsfOVyHctarMxHQrd5K274DENNHaZVkO3OR1ZnR6jZZtHpifgS5jgQEzjw+6Fibfoxd
++xM3ZmVB5POdleM24r4tMugc/mczINvSJj18p53cfXERiunPYcevd5ayEHebJUk982kfD0Masc7
NZo060I7ke6uYcRlR/NiLGtEl8lIpKgXBh79GOjfbQZcJf0UKa8DlXB+8copG7bJWLdqG3QGx7TU
rO7JS+musKQqd8sMvLqhCPDusrHwrnN+XfIh+9jLt2BgzXtpVVSHkuP4na4a98DXLpdNka0JliR2
1o91biyXTiDs02EWo37lp5WT7jhXaww4szoDLz8W2UbGgrO+wwIXuc66zDh5zL1THBv3+pBmt+if
BmvLexvcozNmBJJZeXeG4HSqIrnEA7smJ8ULJgagoBKPNU1oiXcxp6N/GEjDKsMAMNBjjIiH0cEi
9QMpbu7zYlbLuzY2RRuKrPXnMEstyNXKgO//RICEnt2uJ137Zhr7zBKhlrZasWEV8F3eadnzjCjX
SSPdjN1DlTeWHdYz7qgw1seFSaSWiuzWMZpyj3I1qC4qu24IC2hz+hn65NmnKrGIlJvGqm23ndfQ
VpK6G1cHO1ssvtoihFJuOKFtjZ+wsjTqEkErlg5/5A/E7GLqKkqNpXuD4Y4PVOqWjMM1OQT6eGUr
60cPP815BCDW2YSGtv1TkNInPZdD6hm7JOsC3MhZRWg4Xc0yvwZYVEn2KGYsa6yDeWWNnbI/poWk
g8Gx1KVTjtI8G3CxzltMuagjbDFIe+u2zGA6llfzFE+xuaUlYz6qaWl2SRp46IEHA8cbgODV0FkY
3gsrXuGGJk98vu/NaW5g9qXWtB+rNLkD/9dcD2mQY8UsoIsirJlIvefeNureBy8XnzXL7PU846Lx
wGTyLm+x9UpJ/RI4F7mTcFsJb+jqc3BxbXnaK9r8G9oNGnYQv72069KdoibAZ4XreeAGmDKvpxNV
Y3o/sdq2tqIu6aV+MqCOOs01JLUnRRc7N0st/WAjUG8Pe9HAwD4VMNLG865rvIqXg4ZRJLtaJuea
M8CQHnql3Q+66SzbrOrmcl+kdpXspO41887MHXJOLSReYu/lVCBwjN3Z3sbsNQ5sA2vpopqhF5Sq
do6f/WSc30rfh4TGgpfrybamqWpdpbkospO+QDV95kjRZrcFmSTtLjY4ip/TeRbXTZ/P9CWNamPO
iUg4IPnZy5ylhNBnZlycV3XQPHtND5Pe1edgOycePEbO94yLZQztIvTsZdjTzCZRM9fjcYhsp/Cf
vM5w7+mOaNd5UmUZRH2dSXrQFy9xauVWCGd8OOsJr7qZswWq4BCIbIl6v+zPER+k+0abfFRzflF4
J9Ws949Bl4zPXUd426mdymGmvp8M0M74/YewbNhfGOa308lIt5HtdYyhMyCZeuromZPgGmtVE2ql
W79gtZuMu9wFtH8ZOKlvbnh+xAeYQfnOGVO0u0Y3lrvYmqd8+48uLxBapLF6pd04FVFgiLqKrMYE
/PCPQjRWrruNetX6KjkDOPOjtkzub6fJm3+08NPSlkCq1wLo1m2JaTredmMzBRuw5vUXTUnzc6sc
phMTDiJBfWwv+JtwIH0+IgeWaj2B4vYVYpq2t4YguzCCad7LnrgitzW1M+a8Nkimxd5JMtI3qvPa
BzuW3d6glbYvyxQLqIhNRJst+KUsTrbCQrfcsYyxi3fduam13rZOjHnb47/f6EYtd13hxLC8hf8E
/UL7opt0ZH5Zv5TDf5nUcYrC7XxM+F0CRa+QHfhtyS0OEAtadR55b3nq06WCvpeI4bXpk+QxUV32
WA5SPDvWxLo+YmF7M1Tu7ll9hne3DcYbiVT2Q8VrQ6w1y5xdxx8+pFHnfFsO1A9/bgr8DAj5d8/i
57Wvs0qmF0xBOWkcjVNy1ZPxVXj1m/D4kI0YSjVEbWrFpwJB9AP/HgaGWtfNkwXnJ21Y7DzgDIqg
uivIYnjz0bXcYnAE0xcLR901lbdc9ui4kRHmsLbCQjF+V+aonlq7TzgWgehjm4trHek6Ou9tsVSk
KgozmOuIzrB5Rmtx1EOWouwRXx7AhcwCWogrp2HAn42cCXrfXV6RnToUB0Jzz9Miax8lZ3EBRkNm
BMnKsbnRzJaTne35HUTEsaujWI2OgsWXYXODIZbmt+7ojWbkdlqXhI5ymysfv6ELHE+Vz1T8CxCA
vG4Y4TMuuemx6L7pKk4LuiPM6cH8ueaFRwFx4FWumxAntPgYM9gDjkqd62U0mfvHyzJd5r4tEGqY
c39Zzqn8FntlD801iy+nAU1MlBfe0m16zzHKE2/x1Xetczl00UJx5W5s/X5rs/5kLHy1c+E5HVHT
sdL6hxRuI0nduCH3mCKCDzjvwc5qC/XkNxgbXHM2+QrCzN7kYo15pApeJG8wqutyGJeJBQ5kxBcz
lSO5K48Uhk/Ch5gEIiYBgXTUBuvxbtX9oKo3cBniW4X84aXBOnlvDTg7OYhj6nB6P73uSp8z6FB5
5KK2g7pmKV/uSk7pyLA942LMGsv6okX3Uxb86+NuMnCgrQWuGAMxOo2j9ia1swbZN7bffAJhm23D
13+ITQSDu3F2jevO62r3BHn2/NJCp7ilZWHuF11R5jWGM+zHPh7O2zkBaCsXG9Aok0r/RCNV5FoM
jAxwT7bdKf0A92WSBe6bEmsyHUmhDlqQBieOcJm75U1JucbKpjUEcgY5iaEpSmRkivPN2o46obsO
D0yJrPNDTkrTS1VCMQiBXbtXGD0wc6SJyjeyg+oapv205GHPEVhEs3JqI/QXS12h6jYfodH1PF2e
kgcv1Ydys1jYoBCPdVeWL8S1TJOy2kifijqcC+qMMB6z4mqm7Jmjni9zuuj21G04f/RWZEtmh3QR
nB6eLf02DqMsHfuRefcj6SHDFw/ST3fapx/rp8CVKS8JlzpyxqOJNHkPOszh2Pim643+XuijcdKa
zbg1PHjbZdKJvR+n5ZWdF22UNrb2KIqgP5mB2J8ZaWGe5MqriZwgA4lly9Y2hGiMu4U03q2OzWvl
7rpk0leYrnMfIvqoako21jKORbgYefkwaMQmlgVkc5d9l4rNNGQUVS3THqcT/RmrQrtlQmBvxtYx
939emn/bKxFvslP+NN67SKt+GqV+aScv3tLXlbDidzJTAwtodZLcdB3zgl3etNP3thjls4bj5NnC
YjGGlEt1uamN0rjjBELgdhHY6jKuOFlvYn/K9R3mBl1E/WyIW114QIIbrWuvY9tPb3Me3wutroof
WqkZ732p9zcgf/SzdW/odrS6zC8mDY79eeDGM4yPn4EbTWmPv5i+fq4FOjMgasCehjcbRssrbfr0
jH0Wo51Dv/BpFLN/pQwkBFFuDoWzCbous7ZUJuWFoXq0kokxuQdIRkrtF2guAjNYMd1UueG/OPzb
B6N3iJQF/9S5O3Kb7IchI33ZRSd6BiU3pa637eGhsWiVhB7BS3dO0gx7B/fU904b5l3mt+Blh8SM
mB+nyR4XxdBvyf/TPyBhJ9PGSQxhHehwVGTKtu14QxFLjHQuh+CAlGIyLn2U/BJRcqBXHwNf87s9
VdYPbVQE9arB8QAYe9O4N+lmT6ChZmIBisBUY0RV7eJPMLIbp8uccruY08qu9axL0aXG8xBU/Xna
d/VdK4L5yqFXRMsJYMj3JqdLqbtJwQI2sRPp1I2Xmd5oN3Ju7fPCQ3IaVljwngD2WhxL6D1cZLVV
Uy97Sfsd0qX6RgOpfhlmC46x1jHhCue2o4xXnLzPR0LVvluL9ME8Wc1kbJfUa9soCVxd7mRtzt5J
PVeU3NZEBOaB08GIdxAAbxLRBiCv2Cmc4VoV8fj/2DuzHbexbE2/SqKumwbnATjnoknNUihmRdg3
RNgOc55nPn1/lO3MkMLHah/gAN1AobIS5bIdlMjNvdf61z/AEtR65WFMXA1QxAhq+dqFktDe1oSy
yjv2cDg0C48GoPKcqKqNdDJaTwgPRdVGL+LGmvUqk1gx6Swz3uVArcTnrgplBE6GHu9i3RKWIPZY
AHtjn+rzQS+Sa2kc0PoaxIM6fRWVt4bURo8B2S83udGLkp3p3I7Z2Es1rPHK0kipi92SaJa+k0OH
7leK0D267X5E6TD1DC2NIvtLXyxTKTPjJTuRZC6byZXZ5o6ZHztLy1zHhdAQznrBzEQ7G9IinjGt
aq/Z4vStIYAbb+QgTdWNn6Vy/JSoVhFjie/HhOGFknCFLh1bJTsoCkwr0j6srnF8yWM7yoIGgJnM
7s+VbIJKBt3kXc1szN8D71hfZL3zd32lG6tRqTxlAcfDvMotry4IflH9aIkuOxwXMVkcq6b23Bvd
bAEoW7V2SeRWi8oluSK3xKU7+ELlFKYbtvOh1uNh3mclJAk8xnHiVl0DL5JW02GkdrSEnwGmogeY
aJN7SglIFhFtFuCyFKi4rAOzPLK0xn4VRh78oVzx4m3dDqgY/CSjahMgLS+6qstLQmhjBhvlGOF7
UnNW70pNM6Nt3tFC6rUh3zPpQLykCD3T1arAoCbNs/3YSrU+0xXPfDBR3IBgSZ58p0cwZey6ClrQ
gai+9fqivDcl39hI1dSpNVmOQXpQE/xtV6aGlavXlyVOxzR6e5GuEKwK26YrN/IVimNJ2YhiZ9SL
li1ixudsNl49dtiDq718yw42KYEDtcX63IfQTIaK+dDHDG2mN2rc+bmX9wAzEd7tvZIl+5FJkrd0
9Rbf46bs4n3cjsa979dY2oZ9pNwbSZZvQcJGce4PQHjg7X3Qzdo4yZ+sfuzwwqAO2BawwfG7ctPk
ayA2bTeP9dbsnVouotqu47G7lvqACQq8pU0MWyFwjCwWg5WLAceLl3bGPpRrfR7lDIhntUxs1mpU
s6BDRjhG+Mx7Fr65E1z6Cv2kXpehBftLKbIXv8+TgyvVnLutX5HAIMrIcmdyP1qWzbwmfPAELLYc
Khu0pnXvf2l6PcF3F5N4m766u2p0j9Dq2EqZ//lhv6zMRHjVKauCeWKVAQY0khl+EpM2ORiZillX
lQoe7XFeRuktTpGFyzjOTW5bMl2eMbuq5z5e23dD0MDIL/XaOwxjn11hHy9ms7503Q6TdACyuRgJ
A642jVG8GqyqZuarTL6cVPMl64k9PVD2XREm4jJBfk3Xz3Q/uVGFsgecqhmdLlxTa7yrpvV1wYnR
SLN5RrKcOZFgDcnCTztM0PtQyOOVAudH47jVEcZAbsru2yjv5Y+d5Pc1Y7HC6nw7DQYjRNBQuXsh
SmNcui2tuStq7GAp6OrutkpSFmYUV8q9CJ+hW2ChVeCmIklxu1Ea9v7Cc40XhgnBjmAEJNOEJijK
nAGogomdVuuJU/iCVOyAqapNKdG02LlUhyA1quXf4BuQJ7eyUbjuK5w78IOKfbBZDGNgpGtOjzH4
zMgfhjr0t/BRUxI1YnNP225VeFEvz6KoUz81DZ7u17Cc44ecjIJslhRl7M+EsQq/6WGlWvuyE1TD
biSmVwsaOSgNXYMLIhJVWX3Owyg6FHAWw4Veh1pARAaJL06dZPgKVrmgQyJzR28V15MGhHKs0x9B
HgosQ3rXGK7wTZTkfWKUQrT2KKhxCOK9CQB4E26pa1ZuNwvwzlp2hWI+imLVU3g0+kLhpQDVDEne
tkXMX3DjMUkNYWRQasyk1CzX7IjEiAfBVIp7KRjGu0ocGqBazyikOQCYG20EV4QYkZg9hulx30UT
khgIvZ3UXfzFMGoGalU+yDdWFGgfldRCmIs7nJhvu0FmvpMB6Ay20boJnqyiZt1BJmc4ZlZjfo9B
UnansEfTJqSICvVuSO4Dw2U2UKQK1nC5GemomKsg2vCIxF0mxqK2TYaOQbUnt6myaKaS2TFlf9Sf
WsP1QCsymlg1HuOVX3f1hpTcQJ63mh/4T7mL0y1pRRzQNpt5nj/ldM6P4UTdc4yCt3nuhmMXzdAs
5DcgyOXXSKOFsrtIY3zHZNV/blrM69n8CH+TJT+UrqRc9jfKUEm3Woa3GNujqn7zoqBG1x8J8SYU
kuCLKPqYa0/ULB4Bha4tpgzFIddA+bCRcbFvKEo+gkwHHKxRXiNAE3EQXFgBXjp23hvhwMTSKz7p
WCEA3wcJGLHQZqBCKENlu03Jv7XZur1Ho+nDj7kYS49F3OqHGjeeeov+Xb9SBMGNl1onDLgrGLke
zDWmNLWjkkCEoqeV6z1eCDiFe3U+7i1G8YdYKxjzIO6sZyLLIZ8rvuRriwD8SFhQaLQbf8Qc0tbk
qK9tMkYRDmJDEj5aqCWWAZMaYW6ZPWic5Xs7UqGDA2uDyTaPMrvKhWGIYM0lGt9Aif0HM+uae0/0
hyutJ8XK7gwh7OdDVaq3Y9oNh35In0KP+ZBlDhJHYGp2qq2ITW7Mus7q7oS+0+6w/O+JTwMuEu2w
bLOrOqnD1HbVktvMLID/m4lzgEDf85dBpUPvzXJ3eK20JNEXSUf+7n2YjmQuxl7UztD9Rvs0bpRt
S3jPOJexWOBZg2gtRgJVv6bKQG12bJv+TUH/FwTwNx3kO6HDDezz5oR8Pv35H0IHRf0AP/loEDqh
MpMi6Qf3XJE+SDKi5Im7pFjiZKf6g3tufuCdhnaOmgv5PFy5v6nn8oej+AEHMSiTQJ9YGfwB83zq
8/5p83EhkiZKF6lasLpNOO5nfWAro6rLMmPYWUECmyc0sPZSAUh6KcjsNh9qqsNhrgZKMn9zf26+
X+Itl5zbcXZhGglIARrednzN8wsTUKyHTN3KXSo3YGN6qNN3yemKOjq8gBFPmNfpd+RSdFX4smLq
gXjxtNdFZOcPsEbKXcYYzwFp0Re9xi7y+y909MI+u4yM+wLeOBPNSz2H3oD/vAY2XrNjj6lssTT9
RYWL0aMx6C26QLFbaBHWyCDjvTlnGszx1OsqByofunsJMNaZk9CtI+2Xi3KJPsSt0cplzHXl0ZCv
C6URQ0fK+vBrrijYiPqMt9J6GB6h1ldPUVt0X9vAFz5CfYltbSwsGpY+bPdtKcCLsXp/uAsTWX5U
m674WHuSsfX8/rNWhSLsgLSbkY7eQJzk3GTTUZL+E85MQvbnzwLFsIHMAfrnZMh++iwmRydZwgh1
VwSYgI6wUcBWGFj+/lmcTjqmVQ0ACv4J2Y7cODwfTq+iQ5Xx6J2rnTb6h7aYKc3eLzrGc+Q2XkA1
j/Lqs8eOngSnL0ziJ3r1tNDfIEVV4/WBlrvVDt/lBYWtI3t4mbjKIhycuPnihQsKeduKKiePAmfQ
ykXT1suK9sGcImPLG7l5icRwzUDy1YO+zpRxmVjXStXbnbzXKsuJcK32iSbVkoOpJbOmgI0xtmj4
d1J50wYbkcFWdeeC7PviJzV4CttNlTlx6kAsc5jazr1InodkSJthsyBMCPXzkngwVt9T5V6H2XAb
RbVjubuQ4X8f3g76q1tTqYfbLrjLcD6IpY3bJk4uUcwNTjdVaN58Qko6/cVQ4mszl1dpc1eG5YWb
e8YV/vEgNRAqlDZ4w2lnKGRDU95mlVTtYCpIS3650M1UXIRR+hpEKDYh8gU73RtfkiITQO8tzAzr
1n+QomgfpLm40Fwfo3PfBdApk85OXNFOrUFZJhhJO0mblrfoZAOk0pgQKeG4ZWqCBZGvKA49aeCY
nfQ1zrV6HRlau7Wy1rjS1WqydCukWVnEAOuRnq+jqQ/UknRYgr/7698v5mOS6rsVNnl7oUKDYH4u
fY5CWcxDmHs7rTLRgbhBsGATGjYjUJ2jpkr7jawr9m2DqCzmRsqzV6XyOlV6Ef2ZBdjl6sxmpmQ4
rZwCuxBxwt5pLdqrEHE0O8yqdyt+chMlc1VFR/37L3CUhZ9/AfjMIpMqCiyEQ6eviND4ml8bUr2j
BFYdcs0KRuSWvqxzJtaV2aVLMPloiyVbTxPUPBmhfEkc+ovjBtU4+zMnjYhDy9lCgrNGFSRHzU7A
tBrsXAi3Al66SxMN+YXN55eX4jxl1gpNGi326bdNVQyAoBs3u1DHvD3GZIO+i/RRn+700p2dftb5
nTWgljFWmZT/594PIhKaSgMT38W5WO8TMzFJLEyU266tSYASTcWm9DPh9JXk5lDBznM4F8zfCu2a
1ldfeFVY7Un1Sy54Ukjvd2CDugaFHK4LqHGPY9s3u6KH3UJXmfS3HmSQKXS6g1s22YiHVW7CwVaa
mYG3mkMi7LNbBMqMCZm70ujTF6k06ks97saVIMQEiCFB2HvacMno+H3lgx8GBzXWKCr+K+cSHRU+
KCM6Jd9lfZ3d0c9ncz/q440+lunSGMiMDatR30lKnV5YIO8eGskSE6d2qhFUkn6p+t6eGIUnAnT4
aQoNuTLnxhDlM68x3T89aVWKOopI/oPvCy3q6VXy1srbog/VbSKWPeRwvBVDIxUWv3+33z1ndPaM
iLACpJpjiz57r3RPhBI6tCPdLfk4eVmuQJGZgklGgahO+361f/cX/8I26s2Nf9df3L8Eaf3X6jV+
TV/+11//u/rymlZBlv6F5PWvh5I00Zf0r68vfzlN6r+8bUOOP/aHBlb9YEL7YByK3TZGQCjUfvYh
gqR+0JjIInHGl+C0ERGMD8S+UNxgK8IGygyXJfBTBauiuJ4iwInVmbxjtT/pRM5OCRYrnkgq3g3M
HOGoYOJ+umBh5AEPZP6GbrWNF5DagC9n6egWsJlTCT6ESk5i9tmL1D53kXEqZftZkRo5m4ey4fvK
hffnzOVq2rswHLGOryqURPbz088jK4WSCnrAaFiLs2EO21ztd0JkNXoFxhQLpgGkKTOjtRsxSotD
32HosY4kKzAIEyEWWTcdBdBiNPAogcw+U/WhCh8SKTaeGHvEfTuLyjDwVRRKWlPZOfHC4qUs+Ekr
/+aE0CERTFqr6dGpCNl5vmffgj0uMq2U5FPfICrHhHTnOi2T11JxkCtkwRehrSC4LzLcTkjcrEbN
wp6jGhUhngVG5qZIxHQcMUmPtIxLx8S0PfxzfiEmJlEJu5LJcnlqdo+qmbfHhJVghdIqjQ3LDJya
VN6mkDdRTfDhkqlgKyDH9UvVDx13EhDC/9Jis7gJ07i3FvAMBOMW5ropfv9c/wP7DEZW/PMf00/+
kuWgl55fH9vxf371XwZ1nfwlIsx+fLzp5T/5xTytg3q4bV7L4e61auLvFyDtbPqT/7e/+dfr8ac8
DPnrf/7rS9ak9fTTiN1MT/YL5bd+Dg9Z9HoGdFBS/QQ6BAgnCOZR6wNaWJMpF4/7O9LBb8kfOI6Y
QJmcuMe94ifUIZgfpsoMPix6RSABfXrzf+4w1gc4XWxMKM9RxmHd+CdbzLFS/me5aVNWg0oVigMA
KjtAlbPSTMYFHnpILt7L0q1SXGMH4y7C9HaQt5m87by1It7l3m5IoWL0TqLv8wQYejFuVMsunwiI
Hf1djOIjXWb5xmMbcHvb+wasXjnaA1wh3Ksk3q0bo99jXArjA6FL4jM02cJ1b5sra8rtnffKrrBU
W8ZjeeSkJFx3wA3WDl2Mcj+KgZPkTrHMGBi15gOK+1ldBI4UbrT0Jgg+CdJHPb3uxStrXFXFdSxf
pz5gQ5RDEr+SooMHkJkxPyP8e/B2sXcfSHY0K66rAnLfJWOts83lx/3kjOGBK3genjN6OlGuM5jZ
4j1z8mfg+mDWe6qxVUbjk9E3dlRbs6wQFt2T0NfalcHoZRZ2TX5ppz4tqKaPQZePHRUzdhMQ7VyC
m6bY9SmVSsqTLx+kRjJhE4jBNlO2WhA+d2b2oufqYyL2giOb6LvEXHY0JR7uM9z/mFU+vjmab76v
p7fQ1mllycchVoDFBSkRbh9H51QzvdnUMqxuSNsxu/tSLsVFk2M1Vo3qc60MyyTUN8jk0K4xKpof
L/s/sGn9/5a2yh158wTeFUcPMNhOq57pz//t/KF8MBRDxLRswuYoZd7sSewulMcYZrHz4AXOg/xp
/SFpH6Y/zTZGYt+E6AFU/dyTZPUDFTWALSaAP/arP0Bgzyh77JKU0ACUoK8y8VHiEQN5s1zgAoWM
eXrtsUd1ssNZm+zqMBFmaah7dxplwkrGRhtmPwwCBJJWtlJTuV/DpmPeJLYlRPER0YkvleP3FfVf
Gn1OC/XtdkkVhgcPylVrMunRziuyBM2m5wVQHV2CuWdu3TZIHAvpptDbaIGp96WEjPP3+Hi96egg
bFHhxpxpZOFydS1x1u0jAEYzj7u8tZOwki5tF9OPOf9aUzqSyjeiDzvHIH0cxSWisdvH3CBqORVg
tDBXM4Wl6zOLMRsaZj80QSuw3JvVRtU6QlE2N2+W6C82iamaPfkQtEB4BONGTEIT3oRndVkA/aNy
LTM7AL0Oq6oevI9DMcBLIT7rSVBzaZZmrnsrFxnwrOpeImOeVdvcXFOmcSNRiLwLzK7P/a0FVatG
Cb/CA8nTHSAQIVyN3Js3ilhjwKARGt1oobxViqrfh7363FCrXngQ7x63SeAr/EQCd6Ayi+encVpH
TKJjrz6UxGU5ViLDwi0N/cJVpht5eqO5Cu/vBJPwhtGknOzGPRbsCA77+oA6t1zLQdSREt9oyxLS
/oVLvTsPGcagzJ6QH6hvoJZsQ293/jFvOylTh+GgwBJZj6MnLIXMVdYiJfimlTXcBbIcCplVC896
R5afENQRxYbnkpYTEBCz+f0im9D00+8OL56jBGUOncC7RGfVSCBNwGU56IrwqQGJmJduugp77baP
BbJGc+UCtPH+ZtO7YQenQS/EF/Q8zAkOlNrqeTwcGFPU88bSrZkndzRASWDMfv/d3l2KvoFekQYC
V0/O2ml1vdk260IbKhqzFk4/M3p0ncYMMYA/79Xqz6Ai3hUuBaGaQRxqAzCVswMdESb+LQhXDg0s
zUVvWMLGhRzuuJCh7rJBF2HFkiMvZIky//MvCVeNogbIkjV8Np4L68bPAWT7A1MTdSXVjTDTqyxe
oKLyL1zq3WbPl9REzO5B3S1kwWf3k6FyGlhQHQ+u6u6MKnqWjtpsI1CItVc+//57vVuYU9M3QW80
/WxA5xCYkcuA1QgtDlGfW4zhDSN10GtVyG2THLsfYZL7m5eMq39xVQljFE78ySyVZuB0yZQjUr4U
LvYBHhXM3i79ogRlsFQCWVgJzYSAYyP07fff9N0mR3Gh8QBphviyUPNPr8mnUFuCDcUD2suW8FGX
LoJ3ePXHVwGaoRhhRoCO5Dw6FN4PsE/tjge98q25r1WI2Ah0Wvz+Kmeo7vFF4L4hoqZSIeTyfBzj
DhkaIrQahzA3rzAEtXNPdMQ6v4kDknbLuaR8REdhW+HKjw89FMFQHFZ9jRQL952iP/z+4/xiB5iq
BI2XkjLuXZYLXvq5EGeJfsBFyoZsQ5phP5PH9L/zrbEV4ZiUsdhngn/6CGFhM26DdHnw/ZkcrHFp
V7bBlXnfqXPllpsgrxGHDbb3FTMa91KY7q++5NuLy6cXzyQjtpKy0g+pdaU2O8PYe/6FCL73lwDV
o4eja8HmTj3On97spC0yZDEWwvqJiVG8xLg6WSSRwSwp1qI/XqcsUl58akoms/yv028jdIkK67Wx
DkWnd/NIBpLS0fRfOIUmCOL03MO0Tz4OejSF6v3c8VwiQyaARmMdTCyiUGnEWf2K0WsKEThELTkr
szJEWKSl0Tqva/9bYXo9D1CJssLBRFz9KDbEodoSSnVINoKafsVFKg8Yt0sjNgBMeDyH8JOgXvqk
ybv2WETkpJhKjZFIXrQ3ZYOzOx056vGhVLNZ1wiZuPKCgmVSwe0VbaX1rW9mBuA5+/1L8X6/4auj
rwFam4ZPx27jzcPElKXwkBsZh7SKs3meuAoy66q7cFi8Lx+5w+zb9Aeg/8wzzt4JJJRyKZsI83Fo
UGaRKyGEdevMkDeyFXRrZTDzCYTQ3GbedOJ4E7oYn82lKk4uZJfp7x41kUdHZJoPg8n3OWoMDMug
VvAOGrkr675vqpmMHdEKcXaKv0j0xz2KpbO9UrljOAie9a65V8cikco6Ooglea/GqIqOTrTRhaf4
rjuYrjLBZaBhDFjEs7de7iUXK4GKxETOamz7lFyDT1C4q6hrtZvUa8utl6buWploboPn5Re2hF9e
f2pK8dWnAT4eBG9WUTloUBGNNDowkw/2fTKQWyN6+iqAdG7jGmZNWnbim3CseC58ybvwAk/Dj7MX
mO9PwCqZp1wev6nTfaKPO1PwfT08xDhNdKKw5IQtt4YnFsBnA5G7vod/z+CGu0ahdNALeJPFIKkX
Ftf7lwnUEWhyAnOAqtWzj+EWUlYrLo/BHEqs9c3GnEv5OFw4YH55FSZ0EmUOs+l3KNroWUWBZfIh
K2oAx7jvN8g05QtY+y+vwpaL2wwxh+TEn97SuMPLB+p+dNBrAdFb5+ezMDGqC0/uqAs7aTl4XMwZ
0HqL35H908s0bos8oxXDQ5D3cQXZNIxeawGCC9TNwCWMBmH5VZxYyaOedOIXEfEu7uNuP1dS9xt+
WO03g8THAmsDw2LR4cT+TYoEean2yoglGqj2PMas7VPlRhKiUqm4hCb+YunzBZjfT99g6tBPv4Dc
ezDy3CY8JGMRLxuDFxz1u2dXgiThByqrjuBmn4k0uc3bobnw3r/vIKfbB5PoOEylyFJOr54lVRwQ
eBYe0rjU5k2QhNB0WmNjYU6EJEAKl4PSoyYB4CeN2pWXWesOd72LfZ4Xuf5/Y/1DmsPplVGNRord
6afRAXusLknDgxWLxhqiDEI9X73ke/d+C+c7UxIcrwOqdlYit9g8lMRrBYfR7NDsRr2/CHAxXAdJ
QhOdaf3y90fkL24ydMtpXi0qIlOj82oZelrJEi2rg9W1H3MDCUzmw9HqJH1Yj72iP0t1+9yqlTdr
sy5EliBiYya21VYps+hPT1KgF5HCi+oSKR5DrLNvTySFEYdDWgPdy1JB3HhdbeiPkrlnVf6SVV89
ceMgPnm4P2Cb5B3wpL5kyvgOhJw+Bcc4Q1gAGdrcsyddCDznCDnJhBSYjC6K+omq1COzPGvmndgU
dpKCZmALli4GeIxYzyrDgyvIr6mV3GRDfQezzbqAkRnTan+zmbD/g1OB0LIGsSoVrbO3Qco6PHtN
t31GxyBg1JiHz7gMYE7jYgUg26Vhwicn0lNK7aHDiMgz4+JZLwZ8XqRw1H17iJV4X6SN+8mXahGL
RCPWrnBcVSq77dpKJWkv1nOSAFvpIVF76K7C4GfXNaSGDJcbS3yWPavp7bHu0ofCyvAPFsB2bqoO
4jwIWxIC2wTqg1zlSm9PolnBKTP47l4Q+18yjtGHOMlwsyjGKuVVpjsbbIx3w9qWNbe4azsh/YRz
inQYTKvXbK2B6GarisvEkzQi/0UW65F0OD+ytlmvp1dUrt4XOF4pW6smZ5+Vccge8ARTvtbwPhHT
Ron8WYHsXzoyLnafJcsrbtVRrJF5EUgp2nkuUsiOrKVdUCv+l9wycMdNO2pyRWtGLKwsq8RjKRvQ
SoT49TmaPwq+k/l5+FFMf2aF/Xtq8S/qhjf70vupRdO+xM3p8JW/8PfYwvowjVAhdU2T++Ns4gdp
HCtz7CPpwCmQoFdNIOPPqYUGVwOmgnVk/nCATaDYz6mFJH4wJiYQ1r/8tSmT9g+GFkfU9M2bSaEC
e4ydExExsCJI3+nJUBlqXmsQIx+bGJPKBK+Eba+4/b2Gn9wK2ztznVZ9stS9MruRWyXfqGh6FvGg
jzcVGZ3bJooQmvnp0vN8H7utItpZVl08SFKf7oyUOk+Xem+lkjC9DaRRjGe5Vrm7wl9F5Im4l3Kr
TlvgqbOnyEXUChYOIs+5cPp1RLXEP5J58b0WNQTeJ6k5xyfyi9iFwvrNQ775fov+6+HgjytBQQT4
Il3AOuZ2v6msMSa1wi5vtHs5ibW57/cmR04bLFMtT7ZEjOhXeTPR7q1YGu3fX/oXX5Ir0ixRUONQ
bZ2BiT6ZZj1eby5Z8lY7T8fK28auqu48TR8unGrvLsUiQz0P6wwTY5bK2f0MWTcIlpPiQehwnPQH
/SXRfdERkHk6v/9SR+PZf1YiN5TxFO75LEO4LoZ4fnJBE9KRNQ3FQ4SXReJVa+DihTnWu7QQ50Wf
LLDRxTl/nXpU8OoTO/SthKtIGG49Fz+9VyA1pxSqlY/qakhuxNKfta26TlRQkPhea/zHXsPPJzFW
cV5twyTYlq13U/syjiCydOHEOy2Fpi8DP0GZCk9j4gaeT8DMfghxAo0jCMydsDBEeNxk5JGnM9TY
VajCJWxreuSnN4+sQgB7cB8GJKyM03Wfd70RhUAUD/gS68vR7ceVJfTxtkNnuUaOZN1GgqE5cnlx
hZy2I9M3hchMh8mbJzJmPCc1G2HY65bH0dkYIEFenrqzSnaTC2/bWbDCdBk6N24qMzZcz8VzgqxE
JHYoCL380LhStmLkE61Uxk7LKDGcQTLjGTYxFQMYxBJeiSakcn0dr8mqcMKkDPZ5kypzAVp3U7z8
ft2+u/PQM4nugTwBcEmExNkGmvdFTOSq6z3iooRfb1w314aEcQTmvqUtKT3iP8m/IwDAuP39hY/i
h5NnPjWBOtUe/2VIcwTP3uxAUj1CxNW18rFW53BdqxljKd8mruC2qIanUmkfwngYHMIP8ZyNlc+1
6M06pZwZieraXt7coEWobHz6X7I6X0aN/OpBkkUFr37O9HGmmuOyz+nTxXbx+09+BjrxMCdy4jFd
k8COKSHmdLUKOTNdDyj2sdDkKxeWcBfns8y09pXVbcNUdTSMQokAeJKa7+vo31XKv9g23zyFd1XK
0wvGrtWRZ7po6iZllX8nkq2//uf3v/t3wULCCv4+sHAYVn3Xsv3N/TInWtjEvZjqiJ/FiqR8mOoa
RsBQvKBiT0fh38WK+gF3H3KB0GzxFzUmDX9QrZztAswI6AYMegkCWukp3jV8Xmc0QSCJ9WOIiRNm
90oS7/s0MERHAzFcWh2WrGHveRGKcLnF84VzAXHuawrJ66Uizm4f90pyBz9zXFZ0jxdOy9Nd//jx
oL0RIgABl/nNuTFbhyskcjG9fizC+iaX5GYTRo6JH2aC/+Wbp/eL8uN02/1xKWYmE/+crVE/23bq
1uhcbzJeGnDodRri1+foVsMLc+d35eF09kOymwZemD4xEj99U7uRGMeyThBfoYxdSnpBp+V3Nz1s
BnJFqmIhQgPr7Lp2OepizGbGQriKynhb+q6GM5Y3mQFE43zEdO8+MbnjgoTeNUR3uzDcu8go8m0E
i3WF4aSC+sl3l4jT8alp8cr4/R07zqz/2S+nW2aJLBqZvVIEkjyXjgzUheWQVP7BMAT/q8GJcAN4
VjmUWHTlQW7ZQSNtejUxZo065Ms2Hh1viMRZUmtYvOTjMiaV2UmbB03FHpm4tuDfuxOE12mH0aAu
MM7k/aWQZGIMQvrm6b3brRzAsfy1rGHGr6vzPKhf/qyfu5dI1BN9E8SFH1z2f1hi/BYVBCoRACrq
zIlA9mMLo6UCnmaOxMjVZNoyHeI/djB+i5E9RJDpHeBVQ17yJxvYcZG9WYTnt+EcI7M8PIwDghNI
Ntj62A8b0isuHLbKmEnwU1sa9pExk7vZgA/Z+Fh4Czx/EcOFuLH6juZugDMwMcOnmkM/i1bGFzxU
VXFt6XdFcaO7+9EiVwD/gRXOiSbSJeNr0GZOOkj4sXwp1FtJ3bneQ+uufdojw5EIS9ZeAv/ejPZC
szfyTSFvK/0mM3dqeANSFvHvreBux+C66pemmTqxu5Xwh5aDPXpUPJ9GZ6yxtl560HDE6LORrlz3
rrMOWnCdCa9RmdqNui+ngZmFY3e7yOOrJLyBYa9Li9bdatlcTx+ATCLFkdGahCu5XPvdi9ziRZX5
zO4qJ2zukuHex+ZIXAvRkzR+aqO14V+51Sqp1/qw9bolsh+9W+jsJFgMWDtdYpoXHyyNGF+n7uHb
XffDUg9gXFz71k7q5mG8rfJVj3lCdzW0N4No40jm+5ux/Shki7hKbQofBRIwFoLKymhX5fiMW9VK
6DfTP9gVqU9+f9tED5jo2OjQkuQq1falel9U9258FforQcOUcO6b8yC18YaKxlkN7qtvSmFl5LYc
XeXSgkTtwr8+vix/VOX8mtA+/Yi/Ge3/b1DVJ7bm35lM73aC5StAWHBSrUx/4fvrruoI8pnmgDkz
gubg5ZT8XqsgaBGlqcj8yezkd3687KqC1kUj7ZLChEAn2qa/X3ZV+kCnCzOIobM6JQEZf/Ky81FO
ujL6MJojmjFaLk5oZhBnpyekraMoopyPZl1Ey3gIWVIdzheHQGN8vPAbV8QMymsVfaGrZf9IcLj5
wifu166ZEb9K/iglfeQ3qmDLiDcanJKMaeFGivXMTBYtWF0TgeaYuLJpS1rjrkQy3rbXvWxUZCN4
cp7aNNPmpzrWkWdUljhoi9Eq3KvUtGCXlB3+qkhOM2wUIQvkCA3Frt/VtaTgJYIqx/Emb6/rrnXD
VdCK1s4oa3fnKZ3n26oWFt+yHM05DZn4Mo4DM04m9tHHzEpjhc0hxsbJwG52HwRR/7EuWuORAJ4u
WPogoxgThD5GxvqAKzymiSqmBV2cjKrde0n1okeF9NUn601lfBRgg15DSLDFgWszoh7J0eultnBn
pl8l7BN1GT1rpGFs0yDS9bUACL8MpPhaVkuzoEKyyo3sq0m0TDA72pex1mV4oIXhVz/EtMiGBTds
StxjRd772tDRbw8Vmv4IlN3RZNxmHLUU2nYGh6XC+8ZNFQBeAUIbO4mC36+bYlW/0FMlv8rywGvt
XGjkT2qVYkKb6TEeaRjtC3OlErPnsAa0mYkRXm52IdfmNQF0k+GRZ/qjUyQVfnfUIaI8FwS1fFIy
zfoMfzgS7UKJwH6rpJNeWuZY2PT74OqzaAI9Wp/ac+WKA9uRkocIFiQZD1GbONsC8+akGW/0CsU9
IPHQ5SszVEOi1wxStRfE5skrMpo6eaaLXWw6mTSaj3QHaepI2CGTEtxoNaaXtTQEs9RIA2HZ9JYh
zFRVMIpNgQUPF9JE/BCLNCPDJM+sqkGx3CApr4u4WPSqlfU2oInZEl7s88PKgLhNOEalfG92tXGX
YnK6RjRqMgbrSZYIZKxN0DaxxmAvD5VjVFX72EclmnkDQxqeudUk+v+h7rya42bOtP2L4EJsACd7
MJjBBJISRSVKJyhFhEZu5F+/F2R/a82Q5nzcs61yld+3ymZPNzo84Q6nJSmhP2fUDL7l8QzxAhE1
96bx+qhFrM6risD0IoWUgnDcYucUtYUC0qJ5d+5SCRnYo4tOhglrC9e0XBPeRrpqWQ5ZM0fxxk5b
xzlUXosuG3yS0gMCKZN0N9vG9LXsJv9LrZlaE9gIWrM+CuGHVdETWwovH+dQn1v/e7t0/KWm7/1N
Mtft3WKVlM8gcuuHrhhyuRuzinNrCcTxNj4K0smO4s38WyLe8QX/8VX1dkA7dJNlrTMfE+GnTuDr
XBEbzAfb3wbtEgtRPQ2zCgNt9bXdRb1ik1talQcYbDmfkTwrZYCgWraqnKJHFwBBa5H0TfPfOc2L
r4XqGqzm2zr6hQqjqDacwBH9KISYt3lNfzPoVVUYAS1NZAuk3+ao56ZG8tlDaxEBAasRRuBOiR4H
AHH6PpCpga0EdgF5vIU1kTlBbniLTrGmrJaNXDfPyltX7qm0u8bc2LhvJIElcfra1DZNLF5xbbmn
kjamQeMkBbY3XoekG2e0xyvT06g0wZlx9aOAep7tu7TNoqDOSczCCnedMZw1VNi2ggaSdZjRhwJ1
P3fch1aMTNaupWZiU4ur4eks9ai1YbIg8hpGzZTjWzZI+7Fy2gatKG9KPzn9iA0s7eRMCww86Nob
J7eXKURWofuA+DauElk+SHHo687EpmHulRFGWubCg55RYufW0a3sBz9l6o+pKFKovELZXyff7lGB
m/L+IcHFONkVtYb4V1v1i7WP88XoHuw2YXdo2uyI+5ayervHhRs1kRLQkAzHEX0/ajoq/6khdY6s
WeOHWYFLUF3H7/zMgibvNn1moO7qFthfyvpQ0ireOJGOc8OS8k1JAPl2DjYRMaqnyJoV+3Sq7Nul
ojk9mvamKdAv5Lt7aXnjVfM95XDsYWY8Eww0U4v+jYytLTKCD0U9vLUb/Qeq+JjAyGFjZcZJtv3e
wsRhu+rEJaLoDoMct5ZX3ghaWHAkVunF5a2qGyIlIDCqdR6hXP+cVfkevT5OaB0OhvnNiO+Hrrkr
MHbepPPBUslRddmxjhGrJ4ZedC6rOH87pfOuaJLHdvC0bec0COu3IyYQETpRWTodLJH3QVk+DIUW
B+joIRnv3WE9YAZ54+z0htul/4HsMqqDA5Avn9FyPd5nLbITY+SdfCv77MwWLha5Drguo/YYFaG2
oNAlLXu7yHyrrPmUYs54spWlnbyi/wDbtdg4ttrW1VgdRnkwq4JjOrdHGc+QPkrv0MZFmHvDA45n
x0H4J3SCuXiyOLCn78uAOAiSgvOR///nqI0/q8ym3lna73OZngY3ucF381YOyKHp3uJz0c77oUE5
ArgP4pex/S7Jpx+OhkNXgaigH4x4lVJPp3leYrNXFpzStttpthlC3+B8LjdZrZ/y0rgZDc1A8NvY
1I6NJ8Pq98F1A1X2GEeKpqvnNY+kAvihyl+V8HeNnh/6zDzos/epVisycEnaYC48+QmSbaCL+q0y
052R0uZcvOKOiwiXgKlId+iHQt5HAS1ISgNlQqqAnbGGMXn3I63Mh7Yp6Gl3qKVBTt+6Wh42VfNh
MLNH7tKARltyxJnp3bCWgbqu4gJIHR7pBhxjSODzHvXzmwb7GzNPPk9R5/1oK8P4MJVJ2DvISUK2
9ilvYDiHuMSdolu+zfwk6J1qejck/M2aA7Sr+gYjX00zYeT37Q/P1rKgcgfjbjSMedNNj3adl+xq
8Wt1FspIrJK0Ld1tNyADWdDywo3LuMsMQKdJ1Ow9Yo2tWWs/F81BgHHcLfkSncy6rd8rG2FQmMnB
MGknTd7b2SppaD1kyF+r3O/RHjbFjGT6YH/p22G5XWS8lQ0ARtSL8H2Z35n2GBZZsjVKk9zL4xtS
Xb0vynrftm/aeIiP1JXflIvEUQEFyrz0Wfn0+5Imd0uBzTwgZ2uK32jCOXazuHe7LCC6SAMIRduy
sN6b+O0haYPmkIh3ie32u6ReauDEGgJE0iMhbDpMN8C3YDBUHLoeSXpN3s14Y0gp7k2jeCiBXSpX
7hw17GPdvzd5ZBwyRWkYUC8jefAbNpvfwLjcJp7cWPlXZKlDrVUfiTAeUyy6/ORHWZOw5u/SmSy2
ZTtX71HePYmIz+8M34gAtSDFitTK04MVL+N9H3+iXhq4RhtGbRf2/k+t6m5nke36LoruwOzcrBrR
Wg6dxpsjOkS/RsNCi8dGl3DV0lOIdG54YOq9WsyF8lB/MGK1y8pB3w7rUCotv0Z+dW8DrTb2kbVg
9qWLbSyFHw6jfIt31yb3BYlmxM1sLj9kM6dIC+E4bph2v8HxxdvoS/ezVHC6oVBtswVyOQIoBwTr
3oyOuimnttzKnOtEpY/FCLWLqVUgs6S/wTb3G3H1cPCrbxNuDk2wmnqAtaOY99Xt+EDHeNHdn1be
vTXGqElICrrO2yWabirwDVgfhZXscUhvgUV+9XFy9YJM5F4WtpU/7ZAy0BPcs8Q4Bui5ayCNM94C
hTjjG3sYFfZlaYrVTiMK+wf+S8U3wy7mYUdfExU/4Uai3WAqUkwBwsUo09plmbbboc+NgyMGXQT+
JHgS0RB1N7Sc1U3tFQa+HpOyTqQv/S/WVg5HU0RuuhUpLiVsSk+8w4Ok+I0PM9TZYtDt967moaaj
ew12BSmEl89Gh4DQNs6yfgKZMQrvjYjS7t6FcpKA2Rvs97UZGxgR1r6db5OpsE1cr6b6JwdMR1ap
zeGCFoO7wLMqe+QDJ4/pbWtMkfLA4IF4N46mUoHRdfPbXKuHbgfOlDrE1BWoVPMA6d52nmKQOKOd
rT+zJEY66bVAfhyPkjW29HNTnCqZap/HpdLeEJvMzY2chdzhH+P+RJOXx6aueyylJi1bvr++evAf
ue5/1w/+6/8c/3TtX//nWsNDj/r5WamBUuD/qzVohvD/AdkFSDYF93+xTP+F5PD/sepwwMygfEhB
fpVo+VexwTP+QY2e0iJ1Zx02vU0d4l+VRYoNEB4QXEHUgZamD1z/FZVF57xTv5Y1aYcA7QM3glAM
2K/zSn1kVYk+s5+4fBFNC/tSR+Y3xgW1f5xsDJCoJWS17MKqgRhwrwNHEg8RRkLZgQzMn9fIskaG
NgF34hX0CWUxHGiddqiuzh0MnjpqdUyF/OoTkF0Pu7UCtBupJLKruyoRkXiHiyGubZCnMMlaXfq8
1ibC16pJYR0zN0kR6BlkuV3TmP0DRQqdZMfUdOzcW/XD1zttvq81P+PtmwzePPJksoUqFfYe7NOo
B5HdO49Gb3VApjJwhSiC4thNqEJF0RnxXEBMNgUrNtodAUXZl6j1itRNVIj5o3zAy9JU/IShRpLc
HAxx1MGW5XYo1MxS5Ugq8z52fhuTyv61jZ5p1jz3beg4rC1sPrT3B2v7V6e20ZBIZc1waUTBL2vB
uLUtwLWl9m+K1cF0+/JwF6jrdS+syF3APH/+A9vlYi8gYciW6ygvZ1wPSBQMMZxMaMj2+F03C2KB
pUvxhUKqds5/LDi/fRjqUT3OIzK3mzlV078ERf8jA/m8EsYv4sZd8e/0q/kHcWnDoGJtyeK4JAJH
phAyoY1HzbbHpQcCf2aNy94ltlE7L/cV0VBTTtWuLNz42s8wzwkl6EOBIOCg2EgdgAzmaJ6vjBBl
v2g5IuybJKIitq3SqDLfylKmPJkI9uqhHWlRswFeqcubKRbWL93Im60xaabYSLS8l29WPMCXYMvT
xN5TlknQWZReXy9czFbkPtidNSbvx2iZox/OMKnaCdBXGJ3XyU+tc+GgU6ykDEOZET7T+VwwwE3m
FPBWsklTr/q6gEotdiKx8uzKfjpva64DwRRjzeAt0glx/2y3v7avg90kuyOiyJa4GLsGjTRmxM2r
wnODErEfpAQJn/vg5V18eWgYlSNjwQ2F4w3I9wIkUHhjU5cioXKCDAMZkqzn0BJVhCCu3x5eHuvJ
DB0DxJjDcTEhhICmOF/KGDpKbsocAfxI5FO9xV3djA7djPPnaW46x7zpeogS/pV7YYUE/7sZxMKC
7APRYnI60Cj4Iyh7Rn2NBs8qVCwIf+JlFWVX8r6IMoL30o/UJ2NuVYjfas2b9T+v2v/HdbQOKwSc
DMrSELguITt4Ho5zhbEIw+rL0tABGqe73sOpA3XByv7x8mjrkTqfJDZGwLp8m2F57y7WFj6EOSyL
i4vcosn+0La1u496y9ojBu3fKwjlu0JYyylhga9sIYqXTwZHI4Zav+FCf6EdcDF4FEl8mxqL/aOi
qS6xwPCpyD4obFTlt9zxbOXDaeR37z1nwU4wkTHd640xaDlSS7KGE0o3TXXCADkrQU+hCZMNJQ0j
S4lAL3uEW5pJwwR7kwNozKYNfizV8m6s1FTtIz5w8Q4bTFIMMWLxjZFONDbzQ93puKDiGamJd7i6
pstvK21qZzzoSkh6dcPo6nT/0kEbfsGVWeKPI5IKZKfZ7GXyzh5T00YXUzead8C28TGMzRhfgGBE
pd+9kbo7I7M3GqMXka8hevVGxZVd7CYPp4Y5jJEkX/qgN8rU/JyR+Ijh6NtxYdd4Y7l+/jFZcorb
yRTjHUxkm+BkgTXstDz2npmihoNBkrOxZR0L0nm3TzTvWOf5mN10sW4lbyi8lNmezLSwD/yN2F/C
RJuqaAiQuzez73mZ0EIw1yrcVoJD4epQusDT403iZvh5HNm5OLps68nBQa9bhtWjbEw0TWJtjtuv
s8sbs5is+8KYwIj/Li1Rju2hqVH7xmMKEfjZRA7CbhI36K1oJoKP5wFfgjgtNO+Xj51K/9FsR0mJ
VTi1G2+mKnHr75pTIyiTJmXTgAYH493tfGPU1C8iG7fb0upMsl++n+f4clsRMQllk6wxb7WprFdl
znhJqq1r6BOMSLtDdH9jj6qvMJz2yvyzbS4kSC1KwOPJ7EXhH8Z4LChbxHU3HJNy0LQ35Ggxr49W
+ol6TyY+l1gjO/VvANye/xC3Gka5QV9DDnykOIBDMhmZPlC5kBMONUSFqfkwl9gg3QzTrKrQ6s2Z
Yr4UqXPyOofwCAt2J54+UoaeDpiVRDKsETrgdxkyd4O0LrLROSVu2X5I9cLwdxWAeZLnXIt7sXz3
Sg0+26bmk1XQSr3KlvvRUFbZ3SqEjA2xr0t6LvXWH9GrhDkZO8Yu19wqDXrMkpzTpAqZH0fMNRFm
yl3Mf7345MWa4zY7N/Pt7AOqPEX/iZo+ng5B02Z6cpwspSXsWs8oplCaVl7bG6XrKYJsnUPlmc5Q
b+unaogHUeCogbs1lfEpd6px06Ox4lobNO4RZI5trRi3rTXTfwe8XGvBWuumsj9BbDLvPTGzqGR+
zWJ/N9vYwENVNEm9szHjAAYStxJapHSIRfVxnLKvkwlANnQoQvVvMNWqy9tl9oz5ThQ9RWsKXNrQ
BNIcG/y9In2YbufKNZK9N7pGfGc4Xpx+cvM0lv3dkBW1p1YT+KqbA/aFPR3rVO8i73veUmb7SI4q
U3OztFkOwzVxxw6iJsL2fvJRDXaaHoSt6rE/FQCUxHGQrrTiEInUrjXftjNOGu1GLzq3eldRzlba
FscLLgkqPIadf5lJWbvPvVZgO5MumqF/Ktxe729cvaimo9ZaXXSnRQml6Gm07R9zB/3i2lt4/gST
PAEf454ldQGMDlzsMn/BIkRqXuSGzUw7hW6FOqqiwi3MhSSDAcFw5W14Ot7Krv0jIUtaBjj//MnP
VqGIfpj9EBOl5FAmlTqgzF9Bt+d+XhbrGr75/Blc52eu0bgOyIQNt2Z7ZzIXOOYNaLl6fljLygvY
jVM4JcNC4wjJaQiJxqYqIm+rCesak/giHfgzNFQo4NUm9yaIy4tAsa8IKXJzITfrE5WcJLcERlkT
QA58IZrPuhjmY45chhPUbesEcVaMRZg1mZJbUZXGFUwZGe9FPLCqaRG6rv6l8LbWJ/uvaNKILS2l
XxP9TujknrLeMI/4Pl9TfXwSWrn8bQdcAFByl27/xSgwYNTS5UX7O9FlSzVYFXW+m2hqn0ZMHVa/
07wvQ1X5zTXxmMtUB7QQSAQKBKuaGXnY+sv+mp+IKBZVVIN+Nxy1IcBvupT71tTxHiVHH1GWTGUX
BV3bLeSn0dwdMYPS58eXo67z7U1oyejA9RC8ArSPVsbFr5gc0USelayBT0I/1NrXU9wW9D1yQHj4
nzm89xuUMa3myrm63OfC19H4812uL6QgyUTPp29a8WyaUO8P1pCKbBMlkLH2ntkbDyVXZLKvsMnd
UDIdRIBramodXp73ecC37nXdFuQpLqxPsB36+vP+Wn3NjEUP1dkNZ3Boh9wym1Ns4uIVlQRKV8L3
Z8aisAOmbK3jwCC/GCs3u8XKSFNDYmz/NibS2kyOI+9rgWnIa6cFk2DdTmxoNOovlWvyXh/gxa0S
fEnsJlsP49ubuNLoDOtWV19hGJ+fnT/3Ba8ssHaKVpyfP/6ff63hbKaAWso43qus9Y5ZK+kK2GVL
jxzVcdp2utgAxreu3AvPjAqBgbTEXbF5iD2cf7nYUwS/lq2FuZN37yrTHI9CQMw1J918j0orSDVt
cNor3/ACi85kQTkjcQ042YKpD7j9fFgPMIOFq3y6r9xF4kuVDSOBvTnjn0Z7QtA3irUoDgyYuviC
5XVRBWj+u+PG19ss7q78nCdbitIISFt+Ew1OftfFlor7IYqpBMs9DVttDOo+b/NPQ99gzz43affa
JeeiIgVcRcfRC3qi8pS1kCnNXtGE8tqhDVNwynS7DXzoZllsPZrKP3uRete0bM/vJpacea1ifAjp
kII+4QnbQ1NNSROpPW5O+vvMMscHvcQuO+h7fOWo3YhrI57fyX9GXMXoKJSQbBsAv84/si4NzeqJ
AffxaOzMtojflrTm96XZ1Z/Z1I+mnZUPRRdPtzEx3buXz+76zf6dAK+DIzUDXYsXj49K0n8++FTb
uImICFPViqQT6xDKRWmlPuQ23rdjCU5gxG17O2VyuvJ9L9jA69AmvADybqRaScAvL+MoxtYtGaZh
P/Txsk+9DkTGVPg/2mVAeDC1i2AZu9XqvMZsaOjHgwA6tZeA5LZuiney2QN46iMTlPTLa/Jkn7ON
0KzjU6LFBW3g4oNUmD+JrGvnvdZMqCk5fb3X1PJtKIZrN+eT1WckMN8Q8X0fr8tL6ruTNkVfqWXe
52m7elCbOoAhhRFE5mhfOi1RtxM2gkEWmVr52kuboQV8BUrzDI7L3/mHr+y4bO3Fn/cEZQR6zgDo
ycrjbz5r+/Pl9bwUuQbo6DE7HWQzPCyqkxcXh60hnkIDztjDTlA72mhgrTDu20O7lscmBxhSmTSo
TK+J30w+Gu+dwqnH01v9PUIYIlzy5rNdmHiQ6ph8+9IowFlImBOauHbrnH8RQu6VLgX60nL5vZQT
L27crigaBvKyrZPC7j/l2mRjRI5lLhdAHMm3bu2qB5p3ogLlRLv5yle5HJ6rFbETCJTrcwoR4CIa
lrhTDLnrLMj8usOx1OryndMM36SRDHsqCHmgktE/lSj6hS9/o/MHjjdmHZg520RFZACXmkkOsD4p
QEiF2N2UP3NNjsU2cVsdhWLLrcH22WL4lNIu+vjyuOfX7TrumlXBL0b90+VfLtbbMGUVu9hchn3q
mXuK7hg9VpO5z7GqC3w15sf/xXgoX3CwybA45efbvp6tiWIPpXQnctWNixjEHcgke98u2ffEmPQr
1+tz02M/rYqNtL4QTDofTrNqsGheo4Ogrfy3pdOSuoFAw4aUjJyyG3zgK4/0syNSrsWMijDFuNzA
SMn4Kew7PRxtKHVgE8z9TNlwZ0V48hSTXV0R8Tm/LP/5AWGtGCuImGv8sp2T2yi7T7XJgtpg2OJk
Hh7QPJi2g5i9/8VQoFzgE/FWWZTgzxcToSjCZyzkwwVh1Z2aZ83ZVLCNdxJXU+1Vj8A/58XtCHN1
xWnTWz0frDPGeLa91Agz7HRvlZN4t6Jp601Jte7h5T35dAl5ANejR1zLQ3jZ9ylGIZYxc/QQOrO7
w0VebnR0Gz5K1VzTwn96zEFDrvprCF2Qgq0d378zkM4HYZoZQg+lUPXOsXt728YZUrQjKb/uJCCc
Rl+Gr58fafX65fhE1C7OB+1FMuqD1+khUmSuDzrZrj5M9mjlR+KiQu1eHu3pFSqQF4EyszaFcF65
eNjwHJdDgpt5mLpa37zF0hA75bTsPOQwplZZzTZPTDTVqYJ68weoXZOVXpnwM6vMdUpFk/miO3sp
POlIE0OGoYc/sWiK9hxAkrLO67DhfxvUGfhte8nyVyVG64ZF4OZPy81Ccpgde77K7pIXpjMyaCPc
FBCL4R5j2g43c+oCC7JmZ4shdvvqI0kyz8GnSsVfJJI7H5TF7W3PmKwwzcTjoOdjaMwrRbbw1D9p
I/+xSfvcmq6BEtuXfgkZwflImkqnHsiwFeoWwbiJ5+SRvIkYMZfLftBW/JRWO9uX99IzJ3O1rUcu
y6ObySTPB03BD2TOorBSTedk2wng2n2zyINawZgvD7Wu1L8D8T+fbyWfYQEJWXU9KxdDWVRzNTEb
IYJEZpCkmvVmdNPxNpq05AFD6muSQM9MjR0KqmtlvpHZXkwNa7JBGzPGMyvgscbSTfd2UvyUzdQd
Xp7Z+pcuZ0YiSw+YiMpHtPdiZk09StnPS4gIa/eo9yXgPT0vsysv+9NhXJ0Uhv4BDDuD0sD5MP6i
CiBnsREqPbHxlqwoMQVmZVqfX57O043o6tQdyMc53UhsXGz5ZJR9lyDbF2KKVVI0d+RnrWnK2xRz
xbDu7I/NVGK28PKgTy81ijnAePAbXOtGl4KAHpB7DVCtEeq5x0bk9gsXCtA/9QSA+BChikpRbQiz
1Xn75ZGf7ssVHwQ32qTTjSLLxbWyeFqHsOUCHc5GLKJsrN8eXYlbbTC/4Jojtq8fjZooXVGB6SjX
9/lHLElWDCQSjHCyyoY0z+3jHWyaNrDy3D3h7uxes1a8nN9a17eRraYETlmQJPx8xEhrkCWPl26V
aE+CwTd+9aZ7mgRERXrf45XVvDx1jIaqjs2ZoxiIIMxFI6E0isGvdB/Vam3Qjw2B6F4rqijfFIAX
yyub5pmpCbJhSgtczXQuLq4Uh/y4SjoGq3sz2ZuwhyB79w0kwngK9LoSVw76+rL+fdD/TI7HYLVA
JZy57Fp4qU5PebA7StmdgxRKjd2Mn0fOdu6L7IbxFHoKbXQ0lXAe+afmyhX63OLCq8PGkWqZDmP2
/FMqSbyGlk636+J8CijiZuFMUxmHkHa5sk+fDAXug6+3Ak7+3AEX33HyhwjQhVXvRiXmL0OW18l9
3fQqO8HVlvcvH4rnBvMdyHpUryEH6hc3mwVMzjJSm9isLrObyJOwbivasp2v6tfPixrnWv9wgOvx
X+dLiLpSbzfCrneLkTQtGOB4AKUfVaspxNiUX189MaIDDh8J0jraxQeTvYhAn3H2Yvr4IamZ90k2
frbtEqgDLw91eWtTyaG4AGIHq0B41pcTQ/UbubnIBe8add1JKHEkn7F3q2w4eotWFtT1Ul3Zj38E
TM8OBCUkCh887oQivBoXq5l6Fl3xvFI7t/bLe81hm0AxabvDMtJZRlvSuHHNPgqB3elRQH1w3vUQ
i0LlTGVA/01/j4lAGw7dVL4H3U3TMa8gRL56ZRBqonZP9s0rfckDnXzZlYYLnMC0kRoopwX74sbG
iyymWngQCNSEbW3H+WuH5c/xGShyUPai73fxjHaZHVuAVVDlGZwZuCG4RruFyQVsbDnqXUvdw+iu
hAhPDtI65op05LtQ8roM56J40qZEVuPOnnP5O7V6PHPg6x+rWlev3drrULQK0NxhLJRKzg+SlaGx
58zpuBttR9vkxcqBwyP6WM6uvBIZr2/i2S5jKMoLHFnkFQ2uiPOh0mVplkagb6RszX6TuW0d6Ho0
vvYAraMg6sUzSSEPzNv5KIk1d6bZu+POtZrhNJmyCXsl/e3sJ02QSD26U1pzLXN8cmrXQdeuCzpG
yKZd+spZTtdbTR1PO7Mxra3vLM2mATj0LqnTaIN6FQyFvi9feweut/qK7LMEhSlAYeczTdEGNQwQ
+LseAeAtVjn5iVtp3hlm0YSvPHvrUEBgbSJJ4GeXpX8TDbay9ygrj5iE/sSiAZPqDI1a6AJp96Gy
9WkfkSJ/f3nUZ47BH0imIA4hNkCk76wIYCYY7VgtKgOpM/y2+sq4xbjco9Bnz1fKX8+PBEITfiu+
kJeNbrsoKbE7Fgcu1ePDIjSuFl/BNKKhf+U+uYyQETBcifH/M9TFgXOxYI4Qqhh3nidrpCVkWW8G
uBmBkFYHNC1K7rUhzgKtrcYrcc/Te34d20ETEZ4/JZzLu6zNvNSt+2XcddjcrIyn8egjOXifu9ME
wLmQA4TIVGHjIQSkCuHN/r0+RNNbHVnRG6o02XFlTW4lyrx0pWu68aTVunZliZ65KGi88/x5q04R
1PDz7x6RyPo2Fc8d9I/fRpnPsNNc78o9sa7zxW1EGZlMjGwPQd9LK4pF5PC9fT65Glx5qsmiQq+N
rFtvSKydMc3GlbLHk6CTtacdjOTSmjOYl31u4F01t+vAeA30QNXRXbd6Ow25TIyt5/UKfuEUB2qE
fJDX0zVZ4WduKIYnkyZAA8tgXVy+vb3IPkoB1TViyu+Mxhj0vRIw9NyqXbyNV+X9287pHPvu5TP8
7DLj1g2MY23dXd6Mi5GP06Cz5dCe7bdk196Ngo+0FUUOU0l61xoTz+xxNB1XfM5qo0jv7uL+HxTo
ykUYw66GpIgzqhLZL6quzgeYGVO3GfLWDmfwwD+HbBy2NR6W6KXodvOrmg3E7/Sk7qB5IEG3G/Qp
rTZgtatt7E3et5cX5umVw2Ygd8R2mjYOJdXzTa6qoaAuPkDmGshV6wU5653TYkIVIBNmRVdC86ef
YQ0o6GNSlEJH31p/zV9oBA6bJWrwdjtLQrcFQrN8gSvCLRN1CbPVjFdfqOuRoktM/dYivrgYz6jz
JR8WVArQdTTbICW8qr+oPvPBhvGFqtcPh3DIWm6jEw++/uJS7Wwa+72e9Tso03K/EOt+RqC//haZ
cNSClz/c09vJo5iySjba6DVyl54vJWC+2cOadkautFe/zAH/+BxTlM8vj3IBqeCMkmfgmb7aYjMa
NdPzYZQ9tqNIl3kH49XZKrdLHo1WzxpyHdP83VjK1e4Mq0KhZzZj/Ve85NM7lpeG/Ms/5Mk+JbJB
3XZdXErxYB3OfwcsQMB0xAUhGkIJKl5kBVWCZ8dMwrl7eagnm9QG0wC8D34PXC6wDedDAQpGpIM7
CHOHbDhOXtk/pHbrHiyjzSBu6umVXfPkSiaoWY1XSLloarDS5+ORTuVdOWdmiGJ89dZMY/GgW9L6
HdvwUZA5yHw8gmE5zae49/XioFLtWlKzrt7ZK7SOvmo50pLyHfKv859gr+r3uRzMMC6T5ktJO/MN
muf9o666ag7klMEo72G84tDSXNlhTz8sxT+27x/OHdXOi6TWTcbejsRshjRXVnYTTsc7hMT7Y1zM
tn/l0z43GHNc01TaYriknM/TQWd75FI2Q2yDNViYmhq3Ta5c57GKI9278ug8eexYVYwEsdWi9IGA
0MUbUFsIm9tLbYZwvsstVpHaA9/vd4FEDuJTfXbIR+OaWcEzm4mR8J1ae6irTcf5DCfL1xx77KyQ
wlO6tc15ulkaD0VOw6rfW/XYhnos87sBChtKCGb16+Wz83SBmS/1iRUwCLzNNs6HT+iJx5mRA4Mp
mvEw68201wBnh9R91JXw7OkxXXE4HBkS01Ud+mJ1S7u3oEuYqAEQoa++edk30brarZwQREoKtFte
PbVVrRLmC+Zv6FVebNSkmXvi0xGOYUVDumlFubMTpSEykGrb1w9FMcknCeCNgHN6vopFVXeYkys7
bKBkniQFyCO5gToMc3LN5+TJKq458CqhyH6gq+qtH/SvF7krW3IOyHxhOoJqRmQKr0eBusC9oap3
USaH106N8ZBfwqnIAubC83Uxnmumnbt0RkhpIfqoAx7bApBH8NZuW1SqXl7HJ9cag7EJPdJS3geq
8eeDaW5hVyrLjHA2y/l93gwzAR8dTaxaazRpZfeR3IGWdbUsV17nJ0efS5QHBG1EG/QqHeLzkYte
awH+M01gkPVtjQLmjahcZ8+FIHbCVzNiJpBHX57u08caLV4KyRZNRgIe3srzUTvEeN2lZL6GbON7
w8SMFofadosDPXIpyAHsqmKZNoNhV2GvV86pLb1rT8mTG4DfQK5A55pfQK3yIi7RyzHWcMjmAxeJ
s8MLdwANsCC7kkTXenLrCT97tRgKXy3SCWSTVyfI8+nWvWZGLdSO0Ix8eTdOc3yzZJCdrqzq+mf+
HmYNgtYHg3gXUvaTVqrMcmA2mtfdDGMu1YfOb4y3WS4apBUga2YbGWVLeiJ1Hd6i3NyX76xuNPsN
mPIs+eRUcXkFCXh5xa8weEi4a2uEJgVsyvNp2zGdF1CX8lZSUW/lJo0WuaDhAndnK9wO+wIsAN3q
k5lCpdpCDzQ0uMNLYV0ppF0QcFcs/p/3Db7FH/ety3q0clp/oY+W3WaRPTXg0Sv0ixBaqkw/KEln
rWk3ozCH94Cyhbkp1SDwAy0NxDnsuO9uRq/tnGQrciOJjLWI6uk5ruu+0RpBZRW69wuMzHRY3Diq
bt0a6ssmc2KATiIa5vbnlc+8Hsmzz0wlgrgPbdmVvkmQeb6sUIEa3apy61arXK16kKof3+oWpJwb
H5kxrw7qyDXe+EQoeTABv9ICstmioMjsTNb+5R/z55m+/DHrKUK6EPImv+j8x+iDH6NIoeybVGo2
1e1ynuD/6bxyoIZwWBmLDxlNgMTALwpW2cZSMh9S9DzHVqlNA32RlpWRRdiodCJ+bI0G40c1xMjw
p1aSWdsBCTg0b/TJezCXqQ0gFAlNx24nL7QbBPGaL6bXVw9aVzQGbTC/a2+1KNWRLI3MuYBHicrd
+yntCrVJ+mmCeOqX1tsOVqK2z/sMn3skjNuTl0R+s8tt0NWBNUDF3ZE2peKxUP1couVP5j+aUNf3
nRwQSI0No0Y5MdbST90QSbHtZK5+aC7qJreVshMjyFTl/fBSKmWnomiHn0U0W8gW/TdlZ7YbN5JF
2y8KgPPwypxTKcmyJcvWC2G5bM5DkEEGya+/i773oZWqa6EajUKh0QCVJCN44py913ZtvvfMuezq
0CAWnA6eL9qbsnGX4F5VlnPo8YXLo6OL0tr6MUr/1b1OFXRpPb8XX+aesnjvle4c3ohVjH/A6GWe
ijZsME8OzvhRGMM1T5IzDHEf5tqoRZdPwXS1eVWwG8lIEOnF6lrAV1rldWtGhtk2XcSgKj+llo6z
87AomYuIE0tqtVHX+RO2AV9lN/1YxBcmYMraNYFqwP/VTh3/GpeiH28Rf/jzkyHKoHud7HRQ+wWq
QntCEVx8wbhp1geeswEVyPW6pdhOPabDlT+ilhmvW2xhD+9XoGGMOzzAPGuFuf/RSOP667ye9rE/
0ANcZ1rsAG/f8YHulkxUGN74utK/2oDPo4en9NtiOvEnQ1C3RKMNVyWa0jr8YA/9Ayl4u8AYbJBN
wZ6OKAHf9tuLh/6MmbXygjVVIe6bSOGV7Dd0aepXP23y5IlDYun/g53Y/JH4ys2eemWN3qsbaPAC
mRPM48aDS/ljNlNFkA8zofkekCbwqDPxanP+5OGqkUZUwqwBT5O6rfjKm7VAynTjKrkD02Nk21Di
ldDbpRv1PnNkEX5NzDS8D+LF7jdKsjI7fEV5cCcQuzV3SZcACgYpKV8nc2oa74Oy5c89v7otqEHo
KCA9WWVhV7dlQb9j0aFxb6YBdwR4SNCP4Z3pymE3kb3W721fjge3yvFBpa6ovjmCBQ7EOHDl0kZT
0efhL9mlXnY20hQSaE17R3wPO9hRETkdLHry3XNra7bSmPJNhSl0+DxB9VRi1+TY2c7Iuil2I7Mq
+Wa4kC3lwelWREisp9B7cStcqV9MOQXNLWmfSb/1+7znCboBxNLNlGfOqbNFLb8wqgILXqA3Gy+K
4Rq+i3Ra2o02s9ndOQO/Dwpca5lbawiW+tDV6xjIiUduq+OP/kNX6ULdhaRxfK5rX8ZDNHkz46IA
ul383ORGvgoDZqlpwgSFk3/zYnvEpMXKEU9KOsuNrWos5hFbW3gEecIfi6MXP3eEVLn7DUc10HDC
1qTMv38/3n+a0aBgXUP/QSzw+48Z6VVrBz5PL7LJnOGfcNTWS1XgYTvQt0lacp2ZWPOCkWPiR6EH
PdqZRIMT3GhzV0eLV0OsTV1KC5IeYSSeCxiQ82FJSH7bOjmssmcdh9nXWbQ6u3OToPGPg3S6j4xE
f4Ivrl9IRGzk0a+0Hs4pb9dpVhqumobBvCHoJauYTnTBj8IRCaiTHlXbTxMdSBopM152ceHMAJdS
i5b96LOStwMO3aSLunjuLUBlY2Hed0h20oe8U/ZTYrcNSNW46oR4aRju+F+SFPHDxTW0BBBpL+n4
re1LP/0pUyRD9dK5cbgLOZiFm1DlfHuDZJm+hLIys03f5LD5UkrBD05M/7JN8jc5DAcY2MAJuSqo
F7MNyqAK5xtPxEF/RkwyfLKFYw+3bB6WceN0oxnfh+OQ9be5MpZMf/AHrIXP1SNA/Ui1ubo8kNlf
7Ql6oetse6N5M3hGn9wWZI/cds6gxo1Zxka6m/E7VzeKPavb//01fn9lyh/MEOuMiHjM606crbVK
u77LL/gMnmmGd92mK+b5Ke8t8uRLMgq3Av7Op79f9Y+r8+0PRu9LAgxxDHS+iEV6+84p1+hsNcTB
jZlUY1dt4iCxk2NMe5Umta3r5tsg0R8CStVtATzdES5buxDmvjIUAbzbcph7fSPnHMp6ONBpMZYk
Hx/qti6tE++troAloLFN/vv9+uMWpVfLRJAP3Ns/3DCLIE8BTdyUUxaYB7sZjCryF3BrnxsXwDBC
ovGrOfAF+ODC6zt4dcc4j7DhoJ5i/Hw9vq+Y2tvWsKSXuqHHtEV8OxwddIXeAS/zclSMiJ///pCu
j5m0gJmR8nBQJvDP6+4PAvRmEirPLkHK7PlxYYhlPRlD4gZmRPHrjh+ZkN8vQ8a/NJ/ZUtd+3rUi
JpnGQaZ5xrtIe9vZ8+u0swWpO8WfKKOD7D4wYhOWo+rTV0jGef/w9x/8L7cYiTZMMHrSJj6/q3qR
w5afT24f3khgWOeJpB02br8wHjBdu7dWGRMT+PcrXjnOON95SCT4MKJtIoUKpejb14m4HyySBhCS
UZs+NAGMquNDNlYMYYXRdPJbmaispz3cZVWU6qBXG2AiafBJt4A49pTta0JvPfZj+aUa5xIyszFX
3kej7H/52DFIRHWMcIjFiqrj7d9pCDDsodclF0kiq+eCchyL5eeo1XAnZpSpUVdlC3a42vajokzb
expTYbappYrN+7RuVZ3sEf0KdfEUo+DIs6pU3EE9BwTczU3QkxNgu68iNgV8r4GHUO8TvxqTD5Jd
3293NEzXiThvL+yiPwEu/9OLqwfZLr0o0kuDouKcI3NiBGhkqThmaWmCShM2pcUK1qpBBv/9Yf9p
Rr9dwkjl0MyuRiog99eNucp2gZxMuX+jS91+ApowfnODuqcSk95KHPVbnbBrLQpKBhCdOPZY5trJ
+CdxXlts/8FlJDN1/jLbHTncEZ2Q6sfi4Nt/ylGrLF/hsg7zrhdZ2HyXcraPrleMSRwpaJcc7VWS
dZCIgxlK8AQRnpB335f9rteoeS8SMnH9s5Oizbr7FL5Y38G3HHOQoTMUBgEEd/Rq/zLZfus+jotU
p7ozW2cPTz60Igv3OKS0AgpTBAW4/sFaHaht3BBWU1JM4kXbRjKVe4CvZfyRsvRfHqxLE5JvCsoO
eqxX+3JRGPN6DE8uAXtVtUV9z9kGPLxhRgUTtsPCCHxbdPjNP3iq/3JheuS8THhYQtob66byP29U
F2oOU0k93zCOHyDx4qDcdyNkGxGKjlNlVeUXrOofnez+5XSF+p/TFbBEIu/pX7y9rp9W1OFjvNwE
2SR9f9Plo9ftZ5+PStTARf5lTC1wakgpZniOSSe77VRdq13ca9IRvMFpSfLI8uAmB5K0Gynv/LW3
Zsb7JcyzbLMYIUHVRJQY7fMaYr9QdFdzf0vpbQbHmA7AfEOqa+7djDNWzR/lPDbNnfCHyf68SKf4
MU6QnjCs6sQjiUXMlt4NQZppb9s7RVyP2wWz2fHvS+zPJ+LtEvMZolLJ8gWBObeGVfzv01BWJXy7
NsIblxVjnrCP+t3WVsB9PwPar7+yVCgJqjwJHznZNN+BPYzBxIAqX3o/WkaXaM66zsU/UBIrtfvP
fx1r36aphzaE0/g7OfDYCTeNg/ICv3yJUeDkrU5PjplxSgqXIvAPidn0tzpFhvpktRMInSgzsgzd
62QO6WNY0Ujd+k6cOT9GmETZR1a99y8zTVhKG8KHyGFkHV3dvlUdROJXexldnZ+NII/ltus46jAd
Ubwoh8Srqv7gaPLEug/6Be+/vuuBGIbCCgFhanE1JtGzWopxTJqLKfrgN1kPOtJ+lx07YIF9ZMI+
d/YfPI93bWfAG/RVqbyZulP7X1Whlp+3Fk7m6uJOXk7xXcaZdwxjHRy6rCYuc1h+Fz7+89bO50ev
0xCapQ6bB6Ns7fb09z/mXct51WSunXbuO1ms17fez/0WzLdcqcqLoTcFYgq17SxRPScJ8P6NJHjE
FHv0Fsl8zhq//pE3piP+X+Lf/9fU9Kej/GYF8eTp4lGbM5fHt3Y1GCuSKWitsleXfBkFiGVrbA1S
PIxw1a3P7mQ6n1yj9e4BiyZi07eVWz4MixwdgMHVLBYRaVTTKawoo8+CL7LRo+MBLo+VeOpL4cQP
bIYCFD3gbvKEiixPP0F8k95Hlbr37oXiW8Bsbw2dhRJBGfv2ZS7RgTKJyvpLUgdF/pLbdlp/9lIg
grsxD62z489Z89ud2bbPdonUdAvrNNNfGSsV+wzWXM+i9ExZbATtcWD5Pl20DVu7/z02/ar+grms
/mxkM9+bEgr5S1yM8LBkwwdu27RV8IRZpMnRh5IcDhHOif0DGrcyhwfSygxcssgdR59d0MX2RqTx
ZIPuzgNTqK1CXFsd4yGugv2iLTd58fBfjYBAoQ3sisZsRhhZKUfrxepxLwEgGaq7xC1tCHBN6LxA
eDbFWU2W138W5YRsuqg90rfTDpzShO4lOyqXSJFDVjD5OQ0sDxmZ2lEqao0kC3f4r7R18kByxcd0
MmUeuSvzMd20o88ASIXLQuQMuicVxU7cJm3EoMgCDOsVAbkJvQ5K8eyFhJRsRWp3vfvB4n23VaFp
WE+OlM4oLN3rEQ3Tcc/tkjq5CK82h9fUHYMNggptnzM9iG04gH5L8BTYH23i6x74doEwcfszEydX
mkPC+of9zwdfpS2zkcBLLvDttL9pXJEee09b8nfYiaw/Z9Js/WM3ZFazmdnRXl1de98BBhQdLrOp
COfvicsxCqprPloFu1zW1AN9YzHY58Qxy2yJVDmXrylfsvQDd6S5bmlXf/2qRaNUQUaFdO6qkLem
YrErq84voaD5cjDz2d/ixHTuiHeML6tByIqCyovpBZa6PFQ0cNKNk5ukExVErfVl7BkfND+ugFsc
guCpsPnhJGPDWVUyb+9owuFOdaDjL7zz4NwQ4ju4H8ym8y89UTZiUwVwNZaGEcS+T2T3CgQ//D4P
RVlRr5O0+PU/bsVwqWEUoX+mtuLPufoS0VL2eiIarYsh3IZVnZa7ZWgEOQeL338b3ao7dX17xmFh
HPNMxZ//fvkrCud6P3zsnS7TdMiNnPmvtuAJwhiFgQgv1oh28Ne8TsUeeCm13DMlq5ut43etDogM
SD3tRxZpFIj557p2bfIWCWoyJWDWsLGJ/IztzHqC0iPCE/YNem+b1vIycuz+/je/32txzaxWICaV
FMPXj7Cx/dRWOQ/MgHn45AUjAMUJacUm7Ty1QjbUB8Kfd6sQSsMfahZNGOYb1xyiOSgsAqO0e/En
pz4PReN/CUo1d5GFduRL1TO8jZAIiPt6TP0PprLvD3JIdRmLM1yixkTsevWAZtA3ylxC+8JLG9TF
SfRm+1U5Bpq8DT6awN8r304hGNftnFXWzs36HDDqNHdBfOPn5hiQLBa4REAx70NYI8PwNcX73dy2
pS66B8fI+/nQWHNpRswoa2vTGYF40HKcmBcAaLXJjhegU4sdDNxs/mIYwgl+wsYufjkFHMxtYWUj
BKjKntONhcvnMWtnokXmOXP9Xez4Q75t0kCFN7UxQTrZA0jArgpXl0nnpnEsCaOfXU6Y29kw6uS7
NTTdReephDENgjG3h02iuvphsk3ir/7+Ll3v7LSc+M96rKEKROJxtfw8dyrATFXdOXYL9yhCM/2n
YQBwzKxZ7OA6NPdEsjz/52ti+EGDR/uXzfGdjKVIGx33Qp9RsBjHbGrHTWxY9QZfqD7iI/ajzPbH
D96j9Yf8717MErfxJtL0ZcWjX7tq/rR56+KdkcOxZsr96PqxD1CegYqKeoMpxwe39XqJ/rkaW8q6
PpEfXn8wfRUKpprGcCToiPknoWRGNMjeb7ezOaU89XC0g/94OF6vuTY84FYhwcc+e7WzW6OWsqnH
41CG7jMWQWyPbZAU9R3RWgokr+jKx0pRPH1wYUYw1zeXbYHqD1ckvirgiVdv0QDKSXtwi8+dDvM7
ssKE3q65bV5UhWlgke9Z22f8UG6+cWRbTp9yiOu/+8FGblLnRe0/dZyUHmtL9r+8JtRP9pQl5VHk
lreGCxIFdgl9hGnfm0qX0558jSy+VOD80ABYcXGxu7RKvqbSSX9NGXEgO7/29FdbqZHMrNnqjvPi
B0PEwxC/0zaeTCiDdpyS+ynyVt5TeAwXULLdUkf9Gtm27fth6B/nLDSL/STBHycR2mvDOnAYdkwo
IIZb/cCBbe5ij6H3Cxasub9DKDLITafm0dqs9vFPw1SPzVOj3IRm12wOCQZEu3eNo2PXza8URse9
mS7DSz2ZHo2pxBqfkAxk6RoqOP1W2mzF58rtCknFYktrF7bNOEaOw7wc47LrAFMixKuJ3cTfg6BN
95adBvE5DBmsc+41+ZxGYziWjw3ziPy+AxWrj/bgdneaXmmzkwCS3aMmqxnya5NO8SbvJl/ssk4W
1W1XFvHJcUey8cLck8PD7MkJIT1BC9CiYZEXgG97wgKlT/uDeCywHFvQvPpJq7iq7x1i1hpwqUtC
ayMYvZvZcWW8cYfBPblhtgC6avtGRXMzjeCZk2xEHbwELzWHBIJmLTmRxmyGzbBNqKK+U047RpRr
1c+R66fT6yAoR6LMc/SvQJuGezcWNl0gVVrW5xDYRXJXs6vPt20HKDhqRln5UJ4no4uqWdk3Xl5B
uWRq0vW7zE7cFw+w+YNOl2Ktsv25ZzxIRMNmaJrURsdjh3tfA1I6mDiN8q0uGZ4ep6AvCPzB9xwl
vGnWhiNDYOylvXTVEdEoMpWp1ENC6IRU/4xzIn8aRusS0SwSs/zk+HFbXDiwOeYBgqA0b8NYwr2U
gxd8XQZ3aU/h6GUXTNd6eMhgX5uXIg/Kn8TZEVi0LMxE40M+tj3vGq2rL0HCdvprkBNZZagulbFR
g129ZMsUJL9rL06LB1dX/sRRzCuKHTxmP95WC2U24UOy5XAzFPWz9GUSHzR9EyDdkz1/GmyG3TvH
RuCAV4kIzF2eLACNK9YAxiVH9j0JalNjR+hZRueEeAxhXmIOhvmZhSvsL/FUzj5ZgQzRNyUyiJ+p
V+iV171qURgeAcJehlKppymvrecA/tP0qde52vVNaZiPGbl9ySY2A+FtZ5+d5RueLt2bEdIr8sis
ZHH+QRbI+xBUjtFt/GKpHpYl856qkinodkgN98nQaiqeCDI1yqfa8ac+KhNUSacmyex5Pyai7MQm
cBq9xi2Soz1uC72E9Q80dP2PkGSbFwIzjX+MrKLdPqZDKF9UX3SkXHV9cAizMURbZMcoCmJyi4bN
bFM1bCd0ZQVBYyP/RydUSXc2+8QhVJTYvc9lgRMmUpNyLxqoNTU3aZZy23dVXN/IbrKBs41Jtw1w
b6EW8g1Or+zEw/3Uy3q5l0a3VN9F34mVaGOw0HJ3lGrDeujaC+aFeCA1zo+JeZhgL/eWIkUYyLg3
RPZU6R90aloiqUTIcRUtRnhjDs5EJmyjfXcf1y081NrUxYSWYYm/9RnTyY20FuQJpgqbbyNZ5JI0
Jd19m8OWRRvDN3m2syT8ng+j49z6FkcvBmfucBZdHB8YNQljMyb9UB3xsjYlriwaZOd2sXCYdJRE
UKpa0QIBzh3X24ymavPPZlrPzrnhG57i246Hk3Q5IzysEOrWimiZoRvzkyC7DR1II+cBMtBZLIQ+
besurr2dW0Mvg43eptuBfNIginvY6ezIjf09rUyZHNow76sD06rc3wazmxqbdELld++ZPYRNAq/M
0iiicCS8KyQqSTw7WWnVn9qh9/tzF3TmvKG91Vb3kn1HYOVok19x75qLtWHfHp2dIip22tpaMQFA
KdWILTIqGXwLEyt8lkJkKB7nqvI52HNKwlarSEkskyquTiYZmpqRiWNP27Vf0UQ6H+Dt3c+cm5o7
WHmjvkGQtBCmXTGfXDNds7pX3zWuq+ykQ6u/lEFYFBemv9O5MtLS+DyGk8Ps3SFWJpOWGLazp9Br
LcYoT7bJaHArTZp1p3YcCVbTta1DNP6x9wVUb/jkMCF1CIKc/fQ5boxcf0r6zvjOBtK8KjsVt0uW
2eU5nU2r+0aTNtS7tFzYjEQsKnx5LT3rR8+OTXkegjg9SAbK2c5ADWn+qEqkM9w42dBLignVHipz
3KKeacZuC7bKchkBw1dHqOeTY3hA2bO0rOTJKdRlsebEv1sUzP1fgKf8X2nZNA2w8dZRR2NRiuDG
hDDUpm2ZirHIc9HhJBaEKSpn4d+dPEMWwqmzex1URnqlF5TOrxDVawzwb0rNvV2hctxOXuKaP9vU
M+tLuGYWkzU5j2X5HEve05OzWGb6m5aStYYAxfUzxHdiFJNs6RIi8MgvwmLsBCd40+5XqJsLJqtq
Nsz5pjb79MZ358nddXUnSAcVPkGfOnOs8oYmjP6R+dmoSF0XhrhJpVcmN87gl8RFJpnjXzhIGIeM
XJZy36AKNJ6MyQgPs+CUhkGiMao9xWNTvybsEwkSV0n2o+/PPqbjWtkeKErkpPv1cRL60aOJYQSs
xKFxJteP6sKS1R07FI4PI0lAUoyw3k8VvKuijZqUMIptawqjPSROUH0Vdt7E/3B0dOJ9Vdt88DEP
5nszQQu4tbIaLIm/THO+p0Yc212SKd7dkUTS+bYmXSncCJ10w47gzGTYekq5z1Oo54Qg1YwUWESg
fr7TTVi+SgC05r4MR2UdVFb6+8BJR8qYoImp0EIZHiZbhAgxAci8+nmDVp5sA2P47Td+ap4aBTbk
yGgyWZOKrSBHD7KYloq8aslvsRKX7gndYLYt44pIKbFMNqGndu3NdPH83uXo2ZKyTAk8V3QuCw+R
3yD87IXDW0mtm+rpvkA72W9c2XoDOQfBGNwhw+jT+8onIfjLPIr6UDG9o6QLQYYfhOr9ut42TTJj
n5R9sLhT1IZYfDBbJqb/KSZTur2lde7rz2Wu8q9tgejrOIWdotpqXfLqtd3O30Qz0u2OWg8+2GZk
3NweRW+M/rbLSlfsGKFAtJeu3W7H2oV3qgNUZVFg1msabSlToX9aWcNJlGGX7ex4uUv/EFjVfFoG
qyar17Yr76UoHCCDscxJD82oa+3tZPm9d5Rotm8SJfpkI7Xd32Y27I073NJZTA7oJN32puEACIlD
NKGA/qDWw67ITSh/pWMvkQGWvr5t3a7tRkhHQhJouSZuX7TvNOTq1aQin/zBJQzc8mZRP8iU15Pi
0ZHC38ogk+zMzFFmUjG7/hFElEsQcRPUyS7zaUPvyKAd7r0lF/NPvZBJjDg41ycJmd1Gs2dM4W0S
l4vuN9idYutTG+r+YSFkt4CB1IXI1fueWK6anKPGMC5LZaYvHoOn7hQPRC1v+YwTDoraviBY2F5r
z5CtC+0yyqgUfwqNW3QPjbS8U0lGh73nizrAN87DstqqvqyTbZ3o8khcpG/dpsbovloMGw06AqGf
HgQy6WNmh/g/YGGT6qHooxoXvWhhb1AwkltIR8Ws9hUJICzoNI4fuXQF4FzOS0P/tPP0gZdIuvsU
8whJZn1oF/dz2S/i4PZmdUhVC+LBgtQb3iHKolxy0pQI1GopDd6QuU6Lcxp3c0r89dAz38aTevSS
MjN2ZjFxwDPbWjkEfbhztXWbxiAotPEt1NeRK9FaspPJkDxboMcVpYgq9GsgKEiiUgXutEvwLxpb
y0zclnDStJ9P1CMWDJVAmp8WiU4i8jxBUKdVVSqGWWyrkFehr61dn4HDInO6IEI3TJxlx10ug1Nq
dJw0VLt4j/itqD4b2DbJTT9Xa5yr8tyLOajJhslEfhSbVZPsiB1f0kdn7ON9SJWfIMUjs/2rH1tj
fkbonz2iwfTnXTmbs6MQ3wKyW5HkRMZOWQ2NaOyGrjz2o+R/p8rwA2ampiBcuOpiNUW9HNx0E08F
CVZV5rnf14CuEmk6UeA7OSgqZ3eumVFGo1qUyyFSkI2cFuwRDc0StywuU4bw+1Z4FjJSa6qsY9Jj
V2Ilewt1LoJTRfM7nQyeWzUXm3Hs4m9eMJBo7SFH3S4lp8KILqkvN62eav+cpPSNdsU0ji/z4KC/
H21rIgbNxNx8XGiIeV/TPmm7SHt6xOovnWAn7Gmpt8RYhr86dpAijviMqO6nKpr8u6wMZ/palQ2B
JEbs0T3Vmf3TLkI53/o9vaKDNuvkJbUXrKFGFQREgIimUA89MajnysHFvU11ZetjoSyL4Rzu2m0/
pzI7V42fNJhnC9xCh3EJU3ebuHPDh8zOhhIFTOyI4BGjz9idNeevH8QWmb/bzJMYeQKncw72wLOd
+JBVu3ByjWVbgxscSbIk/IgYBoQsUxNRn9Pmtfp2KMggn5ha0uI39gzxyuVc++Ok9uS2t9BPndGF
VF7K5mmuJDkvRMZ6MEQqWbCTGu7iPPuEM+MnGRFuEDcstLmVdI83g4HG7Zn40CXcV6klvC+WRczP
kxQK2lqGQcMhSdVNcdujUCF/NMMSsLEAKywvJB5P0x0fYa227NyVS1SzybUb11hlL4UgxGqqcx/l
cgA38YzWfioIdGIXS0jWGL3hUDC46smNdsiVXWDgpWu+dlHVdxq0nqZI9MA1cdAhjIRC0NG3Q9H1
DwkQWEKV0NW4B5+v01l7ZWtEeC9mFi3SXHlYCHQy9mlVG+1tweL50WVsFFs7RAxOngdKG8LfJcTF
XWyjtrgLPan8r3xoTf8pyUzKfZKWZffDjN0+/ySncDIvQd/xCUABK5fbCax0uNfzXBk7NN3hKzsr
3zFgwmkbSXoJHNJIbyEbspcmsPyBfII9PmDjuWdMbmw6MsAFRzJsGhGZQ8kvL8mVwTnOE4osMjwE
WF7/3gZ91zSjX8dkCN0E50eQZc7bfh0QsTCOXXM4Nqrvtr52m2UfFH3GalWO/5Fm511HEhUkrgxc
tP6qn772sXV8dzOq+OxUOXgUoT3nu7BS1j7u/deuZe7+wY+7nhnABMZvzkibkT80VO+qbT9UoR7C
evGOncmb7h8GOSfDsHHqrOL55aajiTJfvOXey+b23BWi9S6kV+XtJ1l1CGDkYiYvTGSsbNtVQtSo
IG3sVHnInIFI59z9HnAm+2GX45xFc7m49Ymks/yxxh9Z7NjIwvCYBSRu65ltisRpa2oudRd6+hhm
ZZU+hbSa3HRfq3ims0Zr0Il/ZgnF/Y+0CzHWoAAEfKg30hhU+ZOTuD9XtOhoh5Em7nJAKrG2lBHZ
wLGiX1MNP62YQLcbQ4DQ2qcMoJPnAv3JcOqbot3KmuP5SfGCyQ2kHczMNBxN66KZCO+wLbrTppM2
ySOW9sdGYv6xOfa4dWo553qmTYFPik37kSSq4iOX8/tn9adzDOUUMSZEnqv2rWtXMpscxz+R2hxs
yaeZf7Zzkh68Xla3LZ3GOWrRqB8L9MG/PnhPrjvHADToF+OdWZFcqH3fLoKFnnyfuaV3EvywswLI
vMvSKvviN3L8+fdLXf1KIh2QqyGo5LgJcgmX5dtLoasxMGF01oPlcdy8H+q5f2KHLeft5NNnOBex
YX43qzlNTrbfO/9tzvnn6itUCrTUqpgzruYPsxptCIyW9TDQud/1k+n+pC0zbkRtOEdBePx2mVYg
WYnsvhfecvz7j79a/n8uD4E8YPzrwNgIrkbR/EqHg/tiPySgpXZj0xaYzCrrKSwxQmzawFHL7u9X
vNre/lyRf8AiZcZKRXP1UpW5NYSxaJyHOEsIVCt8Z3wSTc4U36Hj8IHG/WqM9X8vxsdsjQth37mO
FJpnevN9W7sPakbzdTf5SvwmQCNmp7CN6XY2ipTRB9DE//4bke3wXx+MKJrdt68UtzQXcLO8B/SH
xasQ+Bo2qCL8s6Ot6iMV4r/9RiyqOM0heVDbXF3MIu5AK06RD2iXGCrlkxAP3hgb91YxY4FJDeVs
m36YPlDxmuur8T+Tsz/3lpEPKRHA2FYh79sfSeq311lN7Dy0yRIum9lJi6gbBr/dEJE0beuaKJbe
wARk5CLDVeImO38Ire9/v9X//mf4DjZhMI62E66353+kIKKhDzEJ33kYbWFejMku9p7QdC8USSI3
pkq9s5fP7c85zYI7DFTxsRky+4Nv9rV8Yr0ZmChWhCDLFAvJ1TryXKkaybePh9AP8oSdsJkO7Wgn
GGmIcKSawiz2aSkmcApojVK0hlov64aSlscideRHjLV/WdicF8ACI7UmROVai0vtWpdFVzgP1GmY
1Los3atGW7vcD4uLitvugzvwflkz4gDuBRafqyL9fPsY0txoCUscYs5exBBHNKrbZ6jEzPGYt3cf
7CFrkfD21WPqv4odKM0RnFzP/kPmV/SC2+KBAHCO6arLF/sw9RCmbE+k1Y7zPZ0MGC/yO5Vp+S3k
fDx+ZJh/v+4QelLNsHkjmQED8PYXKxQ7ouE08dDQPH7l7xk2udaoP+C1BQtBqol1Q1Df/N9GyDQR
HYR01Gu8c1ABrm1KJh+lMdG9/Rk/wlTv0VhHfalPLh1xoGaoxz+o2N69SOvLQ9N59WeT8+RcLXM6
g3TxMit+aAraBKeWqde33mRavddh0itiQ6flv6lQ+YlckjiHVXrADmpd7Wj10hDenAfhQ++qdjg1
oZsdZOmH9bZ160kfjIW4qQ9u67Uo689FAXLiIkTSzft7tY+kHurDEubz59IkkA1voFF33wq1BMvj
1E9Ovu16M+zPlgzLW+b25rybw2SuN5VhVNNJKgm4eNTe/+HsTJqbZro2/ItUJXVr3Eq2nImEJAYC
G1UCPJrnWb/+u8S3wXIqLt4NGyjakrpPn+EeoksiKWd7nXkG4lT0xpiiw9jYvH8nmo0qrkrnMbe6
/kvajPmLpUdMrYF2MokY6lR9rUErZ4/FkCMBnFvxBbzaOzuAigRGnoqiEIIwm88xaHldynkOn4YE
cIYIY/E9KOPSs7smTL1Uy8JLEOizlIxnXv00UZT7Yxi+LYECR8k0XsfjENSLclvKLL/OKtvmNE9O
j3P5Uum7KM4jfKDIq+SFvXAWy5BnArLK5mMGYUKGOj3ZmYbr0RTX8VMEdSbxx9TKDm2VkvnSHL+I
ktjGMt4rwF30sGDDcI2vb/+v+2uQXVwEY50+JYrSXePerB4Xo5Y/Qt14wXs0oX1dwpVntpjVF472
+d25flOECsnDuL+JK6dry7K1QgsZrKekjYyvQbEwxJ5L9boblea7GRnlcwEu3usCZF5oocX/TXoo
Lhz2dw6eqZIGmqsA5ZpMbBJCZnDM69HReJTtFMJeqWTXPccTBrsPNoSGhV56SfYSy34Egj9OSnCl
K0U6uVo9JoU3i0jcNaNYlgvbXqxPf3LLIAi9KmXAMV6RZtssTlFzp4qmxHns8LoMPyehNQLmG8PF
R06xLPxYsefgUEUMDG5tk66i19Hw2CPlHIZXdqUszWFKxiDBK8xOTB9PmvxbVzEHug0NcwKvgZXM
I9NI1fF7y5n+s+N4+Nxlg748jTUR0APmWVcYR0v5dCFpWnfw9tFWwV4E2ZCxOjN8SZJ00axu4ICZ
wFuAaEjLQ/5uLUStrgING5oHUOaVhw4PnORZMPyymvTOUof8wmE7u0Z5y/wQ+HdoTvGqN3uw59ax
TJx6HiFEGcCtsQP/GppaY9ExHsPBpeEH+Sk0m+T545fwzsLcaSuVTsONBS3h081vMjAuAyLQo2M0
GoL7Igtf4hj+wwFE0+TJdBmOURhdFKE7jy4kZEB4DLDTuJboa8D/68ATB2QC1il8YnCl5a46azXz
T9rWrqFNyQV423liqhOysQ/SaCmBxd8C8G1ALsWgpeFTn2Xhb6g2bXrohkR2D4CxmHPMZquBkUzo
Z93lkDrLZybrSrWTWlrLXavWyoVj9V7QIcytt9n/UwI20VUJw06vBzN6ikcAXhWX+X1f4s9paTJC
o7SLa1rs6XRNSzNAuUMZJvhrUXf4+Ov/cQTdHAGT+4zrgXNgnrEQGWVPQ9uFzuOo9EV1raM2aLtl
kIoUFy7LWfZ5XGJT7sR0Mj1I88ZLaLRFtav0LOmvplIpgi8B8teBq+jZ/Hsa5QhYyqmtB9FH+Wd0
B6LczQYG5x72usXzzHTeAEUyG929Ypt0p3o9Dz8tYZT9tnryDnplhbxrnH4a/DCVSfxsq3EfeXAg
7M4LDWVmcTstsbTRkRK80bQm2xs9dEJGNEo8e4zZYEMbJWPZPrPbDAEOyqWrGRV5Zxc3WRn/TNDv
p/MGmMNNk1Xfvh3Y966I29b22bFt5K7MRGg4zpiodIjn4jP87mG+owUjxx0I7Ki+UbVFla+MF/T5
pu0Q39vTdzW13RDZdNuZrS0PeskVhry9hohImsRfPv54G+tAMoM1VBC3OL4rTGCLoxz6MmOSaQaP
HeLOv1DuNL/GQ9xEuwggkLmD1h4zWgIViJbFjOaOm7d23r8JrrPQRRc1z/y07ZrBbYa6uwftgOnw
YJf9T8xxw5iulpEdUvwNqgvB7o+wyGbX0YlA9I6oR8XobIqGuJhQZwgd5TFainzYoX6EAAqijLPK
DzCi6HYAhlQ/hF2r2gcFzlSz1zH7zvdtHoAlo/02UF01oxxqV5l6lQmpMHugnW0SussotbclUNkR
MmOaoY1J+mzlaqLvq3hRp53WmTjCIvOVPxgoRM57BfIIC7d50gKEm0TNfh+AbbkO9lTXWc1Lc6to
mOt9By3gQiQ4zythHKzKhtSpqHdsKwuzY1RrzrJ4SgFfNw+ANZfvid4M8T08WeMKHYz27eN9c74i
bXVa6uTRwIwhAJ6G3miSXVWmTv6EnopQXfqy5A+5NTRu2M50hMtLxNT3FiTGmHDKqFRpzpwuCDQR
ebSgrZ5yc7QZ1vYydec+i39VEHW0g9oGVXuho3d+rSGSBBeVe1NdjVQ311oWKrmzaH31BPyqZaqY
W9/bTC6a1+dF4sk+T2u3oRd9YdnzMoV8ghKRP0Cw6lufJXR6FRsP6+JpBPRi3WNcCuwISdf6l6Fn
SGgBNF+cfTyu+ObFYIQGl0n0TX8hpX3nhXOuKJbAVyOdb22efrCweGvIGJ5ysaReyyxpT/yJvpvQ
o9yS3OtC9vrOeqhbAVeHyoNs71bcqZvCUdH7onkqQTQf8Oz54RTQkkz8Ww9xVESXErc1PpzGDx6N
yQnbBhdHZ6v0jC1KwTBL1k9BmiC7mMwRQhB2pxWBmzWAFRvu92hPTqGJ24H2LZfAUGbxkzZhmrv7
59PEoAorvZXzzQxpk7irkUwrux6apzAIxkMolupOphrgDDOAHgBndrzwcf/UQpunZ1sT9DnFDMK3
T4/GpY4UXw+DMNbbchcA3nyjHzU5V0tl0bpOGKdDyWlDllbzEvEzStTyQUV5s2AKDMzOE0ltG56p
Fop0zVKz0FGbhOMqnZ5S0dZSr3ZtWKiFp/YLJICeMMIE3u7ldzkwfvWjRkWIZ7RnZ4Y6iDP8Z2ey
9AvXxDtneOUHMB+DgrvK15+GDQf4mZzMLnuqmz47AszD0SJXYNQncrzBkia95na5/vhrvlOHWTAp
Vhlfuh/OWdWr0idXq9gJHmHLSPWVAmSk3kHoJAqZPM6V/lJAFUBRfJwL9R7BQ4d5rqJGNzNOI4Xp
BUNX3ZQ04y+1Ft/5ZahEUIitSeNqNbLJGHORmQA2F+tJz9XiiY3GWFRM8kc9NuJg4oD2TURJ50dO
zx4IUSK/qUFRCC8AjZBjPqrN/3zqGRcJZx1h2ETYLTsGFGZstVB4nxhBp4XbzCbYizoOJgCKtrir
0n64pLR6HmjWvjLKFUwyIExvS3UUEcc0GVLrKUMMQnH7Muw9XsL8JU6QxESnqZkuJFnndQor0lDn
iKMmw0k/3YQjcvywuVgxDZblexQD1slW5LTb1MWw/3jz0WvYBjaUZFUqQW5mAqq6rYqgGdVMPCOH
+8Na+tdI75DRdO0Equ4b/Zh2aiEVRFAQ67LDxXMqRnALfNs+1L8QczLnpZMSBJvLWa/nW3CRSvNY
BG2SXRmlmam/iQSt+TkGvW3vyhSG2GsnEP4lSV6gWyVLaYLaj4rwZlITpJhUuyPfwhZ4ulZBROvH
sJOhfq+Y6pC6lYEkDC8CsKZ8pVOF0MHNhG0LGf9AHy/bQXBS5hulL8UnEeat0XvYJ6hyTSx7MMxy
dsQXhcKfK4oWw5Fqd1h8RHO13DNyGfilhOnuItAEokRJAuubNcjhfk3t06uGIbdvjFPU7WpoGcVu
JFKg1Yn4mu2GijpFszc6eqF+6WsJ6A+oThoA3mmWR1upsZLNDGd4i3QlAU9mlOpD3o3qszYZ2my6
RqEPwXWSlFVwZ0YhHB3Mbo3H3A7awrVEpn0zihSiRY0U/uekRCcaloAEp1DKTvwmHzXk14JjWN6W
oQGYHYWa+m2Jqua16emjHQD+t7ecZwWtVgTaAL+l5Rwfm5LJqxz77KXBavsx1kPweQyUgqc8pTNl
GVWaevlAv25XImR+W2TokHlxPVlPZh/Kr0E4DsfUSoOfQ+pomUsbvsivBxGGL5WTO7/pUWrB3uq6
OnxG62+RXp5SDLgZgpJYMIFBzu4LOQTjfaKO5RvqstRTs5bQB66lE4HqzNrMRiETHPFhpnFY7WKn
VbtDnRbt24IMhH0baVFSu4aCI4ZrTrET+ZSLof7JXoLOeQR4sPJ31Ny8tcU8fqHvWSZ+qzvFLQmk
7XiNadc19xUmtd4cz/WjuRRdt0d8JMSoJjGrijJtDQCWoyCToSIg+8OwrPK1r8SY3vNQ0W6ZB7vf
L5DSb2AO58LVR7Ufn2cbBZrdsrTztG+CtP5dBYHekoiq4+KVgdVnX8BsKuJLHZZygljQatYxwJ/l
bdQpdJ+BHsHEsdVUqT0wmgCzoVXFuBOiDtnsQDbPi1choQTEzVmMjm3O2O216ZiLeC2Tb1ghCrke
xwsIL4jITpt2PXP30k9ATlOQORV+cjG9ONVL1BoSkSkG7WUounz8roEgEw8hcOD+WfL6X+jllMOb
HlnOiLSK04ryOgqz8U4dtKb8AeGs7B/RdFrosI1QdPdKOLTWz74Nk/G/Nop187516CD7OfKLABhM
u7sp1RjzgVUMAUIPYu6vRto6D5UeNMZtGjbqhCwFSFxvbiJAe+MMSyrcBSIO7hcaC/kN/zDbd9NY
T/jTLxl9yowsTnHnkSzmyg4oO7/mRhp5C2Oy7jpbasgGoM7nBew15iquEeaLtZsXvbae8M8KQSUp
aWvvlFxtB69r6vGhWZZFu45VRTlATQYKjKITgkRdaMrMjfs5HvzC6dL8VtTZPPoSwc3w2lyAsxwH
vXKae543KL8kSTJRTeLL0j1oAB8/610Xans97/Lf3crzvHBVnqUy3NoOkRt0A7gfioPTW0TSOKlS
dZyf1FAYj0FqxyvKPgh26OZ0442+gKE6BFmQXkI2nF1fTKxgkeJ0SSGArtdmYW6YEMYRd7SZFcov
/OSPHc2LGMgoBJsLienZ5WxAb1y1122KPIP24OlDqno/rbIPNvqZQ4npwpK/RRRdMMBnw3gSXTNf
SL3Pm2i0PcB7r0+G/h3YnNMVF3pMSHOL6Bmqub3X2EP38VQWv1Bc0O61pp1u4M/Lg7YYw+y1dh/U
7jToLx/f2tuaj2k3hmh0MYnq68huHeP81cmMGXfmKHHkz2KWpXBlxThM68v4Dbx04mOfQpG3ZEYz
feqasbfRJ+svzaa222v9CcyCAQk5q2+ZtUlSzMSGh2OH5TMwVRHunBXla8HcSR8cK+nu8ElsPjOr
yn9//OTrk/1diLAsyvMMqFavQvLATQ83GiuUuRtRPdsIdAQPQVEwIOFTtd8WGUEbCocy3OUFtcIn
aff5t49X327tdfXVv4RPz75mv52+d+7/YKiqrHumgRFkXl6U1iOCz8O12QLHvrDVzvf2yu7nehIm
bHuyl9PF8hKcnm2q2TNKYnXgq4mYfitZz/Mivp+3NxHzlwu9hPOmtSEELVmkDGCBM43dPKCmQKDS
icNPrcQTKjOCYpdAPYSdW5N9OZVWATyF2LCb26x9q0qUzOgXzhHJH431C8XY+Qv4owhkU+eS7vMm
Tl8Aou90Z0UxPdljYnhzonUekowdapdGZz06nXJJH2/7eXFrZ9zKZABYFgCOrbgJgFhc23s5Pxng
h92xhoqby3T8Oncl7IiPt9L24dDHoPmGEek6/bNgh50+nAUbTkL4tJ7F2KmTR9csctGmmuw9AzXx
podVFF3YUGdzNZ7IWvsXktCMvNVWpwL7y7EES1kfc0UKPt2qEQ6sHlk7hJLTOg+v+gYpxq+lOpGr
k88v4NDTSb6VoWAG2tghtDqkvC20cAGjw5aYEjvxA47AnSEDkwtWhkrrRTmy69T+g+MjzV1XiO2P
4/BLVcLp2wxE9XuGorv5/PELPQ9ICIegLLi6tq/+yput6xj8l8IuumOfV9V/IFSzu4b64Jh20+wp
U2vexsuYfP140a1aCWpdlE1/pOjoQ2HfsonEeR/a1YIqyTFXHZSbYQ/koddbcciosbeM68jIIAmi
Q4fu2twY1o2tVcNV1SqNPMhRGSpXM/u5OlDOTlfOTJZzhdBDNz19/Dt1dtNp2MTxHRMbi+wWupix
7sa/LwwDZExat+J5bopK9VO6ON0BWyhx4chuTxCvA4kFXis1OE3QbX0O0SBE1kWK56Fuk9kvFuuX
AfQs9rRBZdzx7w/FUV2fB5wmo/zThzLztNJbZN+flUKJd4zaiujaWmQ9X4iK7z3U3+ts7pze1pJs
VAPxTC1Q20hFAEhwUR2dgx3zHxBlHz/We8s5II2wN1rv1e30u5oaq5rsRT7HpYArUFXxrWHE2U81
SotLXdvzfUFLXtBlIOatS27umDgpOiuKBZVGkI7fR6UKTHeg3/rlXx+JecMqgsH+YFxlrY/81/ar
a1VgylmEx3CqtZJUpVsI6kzdvDhpxNvHi62f/WSv06UkJQHbgQTRuZqJifWHZtdpfJRl2jc7KA7O
G4Vf/mLYvT7fAReLj0acVP8tSLBcMpQ/i0Lr4mCFdGomNE63U19gAxLm5RwdqZriwoXqm0tEa2zH
TYIwCw5dlRbXWmAuF5qI7z00uoE0xEHFIVS7iX4A65HZsZrkGHVNQPPQqfU9sg3hcUmW6lima1k/
9qoZu0g+mP+aqnD61jYK0DFUkBC83XxfawHLIqsaNZOENq4cU7RjpkJ51du6uu6j9lJP7uyIrOuR
WrNpQfmeyZ8B8gyiHHzhUdcA7d9Eo5ZX/tQHGTAa1C6dCxfn2SlBJHzFYK2C0MIm9TzdvsJsLEFi
MBwhC3c5nZNc/+Us1XTh4IuzzSNpYPD2SHtU9D+sTaCBgJhxz+bz0Y5pj/yA7Cjxs6ntEFvAZug/
QS2Gwil60wmgSTJrzeF61XV9KAxnvskscPtuZo7tchXEBszfzqhQN00HVE8jqt65WW5qGFbN0baj
6gp6ZKO5ALP73IPelMUugotU9W5XUNF3B/Tu0DZIqsL8UvZN8hrFLZqHH5/Vsw+Jmjc3hkW+ucIl
tm+2IU+3OpT8jngRW+AyJutFm23452Z/SWHzfCn2Ce1UbCQRzCO5Pf2I4yJCGD1RczSdqDtGUeoI
SNztUz+BnvU/fqzzTAttPVxXVpAOMC/Uuk4XA3gbA8QXzbFfOS2HYGqzK2vEBNFDvrRr/nPULoHB
mi6LcYhkXz0D/UeaIFgw8vNwoMxRTiwWlG92amspj7Oa18Kz6nYCPjCEerXHrn35mYQ2M5LW7MV/
BtnaFV2AufKVDs1fDJmitkb9APmXC8iWs1AjaX2hcLsyJyiCtpkrR7xJYzPvj5rVDmj0N1UIu7zq
P0+iKb/Nwqr2usynQ0LX+cJ2OUua16+HtS8nkQ45k+vT16o5OTIo+OQdq4heHvYAFYNzfcr13mti
tW4PeRQu8YVFz08lp3G1r7NX3Ayjh9NF+5qk0qpEd9RqrcdukFkr6JQq6eSOdG28L5KV6t6m/3yV
EAWoeuj/kw0gyS5O120aSP2xbIajkG2CKmLaqjdwMa9tYwm+D2zwmNxRXOqonB0THY9e5Nf0FYlL
BrfZuUM0NUmHYvGx6OlpuoUDlgOdDSXL/WC0smr/8Uk5qziZplomUxUUgWGLqNt+Cqgj8G0FZGW8
Zu3buGZIrkVjcken71PclAcT0aKH1YDlnkadcdXzyPd1A/37wu/YznfBV/PA/AyHLGiddZ2+7WLK
c7Z7mnxpw3bZ61mMGgX2i7A1g6ABtVMtUXuHuEoVuEkFm8BFoJrwOZjtJQ/Rs/3GLxEUaPTUwX0z
cD39JavIBeOCKfkiua/TXcS1dhjjVa6yWpoXZ5jlnvT9Ung8m/VRFhKuQIXAfVx9ODbLtqiTDfFk
ZV+Q0KseVv+3xK3UXF43I6ZCbqDoCk5V0VBXrg719dDYlfXJBkCFIFNV13u+IWPfj7/K5lVg4E0W
DAIejgcEQVqZp69CmZwCfCdun3UJwTaKgXSmSRP5ihrrt6gx67cBec+F4L05AX8W5fvTAQAeKklc
Txc1e9RMLBuTQ8bLgDeyIrsRjKogfOeXnE828ez/l4JrB35jLSLtTTyzA6rGtpf4KQaJuqsVqaBW
kbS7GIXcO4W+7YVE5r33SZIG8m7toAHCO300yTwRUJeq+U2ZigfRAW/OCuYzCAo5ngzQFes5Av/L
+wRfSiMI20iqtdNFczGbST07WLbaKnrAXdq4sPycvcpY8cJS77xPUJyk4HjhQirc1hmIjkwCvo/w
jQwtIRTikOdwwWg63xcLMlZoWM2Fy/CdN8qKLEcBtZJr18vyr8oGH45lhQwLfwzDaQf9bDlQHVhI
h0TNnZijHzOa41cfn4p3NihhgT6dRjIKUGETqiKrXsw/HivKhMqMOegg5S2b2U2COvnHS23u+nWD
8lyrgRoRGgnDzd1XqZMuUidQfTnVjZ+ih7srprDcySrD7bzKFx8hlGoPDKW6sFXXrf9XFff/KxOG
yPIpgSGmnL5YvbHnIu5z1dequd2F1lLfMWZd/ocNA5OOeoncEJnGdUP99fnwzulMmeLMl1Sh6tv1
tHjoZOUPguTJFUo3/g+fDlQ1wBKyiZVtc7peagZd2NPJ9MN1z5gz4tXoR+dXkT7/+vjLvbdJuD/W
q5wUW7PW9/vXk+UIm5oj8kJ+pelD8zrOeW8+TqgzLDsnlcoFQdrzg8flzSSGO4skXrXXY/LXasvS
CHQjiNEVhbmv6E66jzEaP7RznN2oTHn3//p0YL8IY6SQhBV4FKfrdZNZLYoodH+VkbvSM1PzI7HU
P0zEq54+Xur8hDNgYsgBMAeiIw71p0tVw9LVJXBN3wZtZdQuV08avk0mqqU7Yx5Q3rMRgFrJ4HF6
ERq0xsbTU0CvDm0ck7uIjsafivGv9zpr9FONuNd9EMVWcc9gNGp+muRhWeuihdjUh2ECgOobHYqK
99BCqU0xDxX5cKwQsqaZiG5ccSEovPOx16KNIQFIeohbmwsS8F+lTcFgAJZGC5gbxBY30OJtf25L
5tRYdF9Izs6j0J8Ay8gHu2Od0dvpJ0ATfERFoYCtAXPfJy+NXwJ7KK6DLlL3Sa20n4BuIDWDs96F
8H7+qCT9CDRAhSdJZfRzujL5GRG+14Wv2Hb/XIssFV5iD2hraQBH9nWmO9mFt3vm4gGE1IH2ss5t
CbrGtksfWSB+i35SfREhy8KE2ug8pDIR4Mv76nUZ5HSbFxnwblT0oN1O6mM9VOWhXKbxqFv1tAeG
Ki4cgvfeA+1IVMphaOFpuUnE0M4uJRJfJGJ6Gd0aou33WN0Ut1FZLveVYT9+fObOgxdguNV7HW8o
cvJt3sfHtCttDqUv06howZCXS+m2kVn6g+aEy4WrZpv6cteQ9BOUmTLhZIPq+OlXXjRa2XqIaVnb
os+k23R2zLYXT1OHeA6jvW5nLKnlxQgQvSmR+oIsqeXlUzjBKDbLC9///OLjF6ydSygqlH9bnQ5M
FLWp1xrhV2HeHbLOQRwId9uovHCozj8p67DFuBroypKTnD602ophyKJZ+DGZO+ML2IsYJee3eTko
uB3Ybx9/0nceSwqT2pKEnip6OyhpU7MII+xVfAh+NGXBLN+jKap+/niVdzYOT8O1AKwd6YFt1lDZ
HdCmQhU+c3D92E0RIvlOOo63fVH3wv14sfUNnQZnB30DKhSGHbAWt4Y2c53Ohoooo6+3UfQaKY7x
ylwxXK7joVfafWVAjz/EjZ5eIjO885S0XQiHqMOtWeDmNHYwyBiHiLUiWvpbtIea2FVgv3vtrKhf
Pn7Id7YJa3H7MAHhTP7xRvvrBrI1BHsmfeAGor67iYhcu0RWuksuHO0jK43+jZuwnkVwiKAR+Yzc
fduMs7XNye4tU/fNdAmuMqR1bywEvq7p6Os72vj6/n94PrqQq56CCWJlc/bJaBsTkK2OjGRi7h0x
a36ZBugSr3XYzEzzwo1yHmz+yCVIkhfaOpA/14/71wuV6RxJu7Z1v27ofPhosVnPCi5WtVsHCB+r
dmtpbmIhveoqVdtHOytrncMyy3GvFngsyupiyDnbT/wksJIEXHYV7e1NrrgUtWwMpTL8gurvll89
7+mH1H5mzf8IXSfM4kbDUzMk4IiqWwRFlDRLvLph+AvNu/uwoqEWLVO0px1a7QeGrRe201nYYT2U
CpzVpYz4sw3tGMwieYIiiN+JxlZcpjEFluUzfJwLweBsISZ1RANen7HOP7diIJOttNht82mkNobP
fErjxkjFJVDX+SrkAzQD12NPh2+bZ9MrEwVkQeOglYrMV4aFEKGLlPPUXlKvP9sUFsGK0phDAVuI
O/90ny4y07up7OxDMIcpqnDSvAoKmHAaoLJ/lDoghNqwOAy8DyGk0gXf3EWZpTVGKWsbPx59RrEb
86fAVORdILvbTFWCCwoq529x9ZklfFKF6YTozZkf0j5NzaayD7oJMBMD0eU2qHXlQq3nbEMnsj7c
4AzdSZWFoKd2+gYH05rxgO7KHYRPzXQltMGiuW4hVZs7J6kEHNuhN6zxE6eFVyq0uQgOpkTc/Aa7
IxPHQgdfdCJ7izX62BRZ52VQdSWwi3ZufLT5tB/oFOa/ETdunkdwCA9MWeRnA6PijJQxm79UaJne
4nMvnsepB5IM7c3WPGzIgMqOSWj8TKau6r2Ug/NpstXpNRqFne+gZ823HTKdOnh/jFZQRRTOckNj
iaiU6lWHwbQ1BxA5rEZ9DEdR5p4jMqW8V8uhG+6CypJIVGep+cuRrZ576NZFR7Ca4ytzjgjXSYuO
xV3Y6sDjCAl1dxUYXXhftsPY+X1uKYOPsku87OAc5aVv6WGOFGSqJtbeHEWofbabqv019mVeHHoa
M/tgCTS6sca0jL9kmDM3CydO437UJY5I4EcNhnZek0Vptst0kJjVTV+MNqmVORlteqUZIMql29kh
AtU74aR9/lC0KJXvsUQ3gt9Sn/pkTyLQ6B4EG5lfd9WE0J8d5bXWeivovebl6T0VPekhNojoIgKA
dlVk/AMFtZAoma7Lopum33lVGzXdMOkMe63p5xnrYYtZkAsIqnEOrTL0+u7jW24tyf5OVXBVw4oe
fAxgwXVGu9mKXdFg8xwNaKyGSXlIKr3b5VoJXjtChtPvKXtdrOPj60Ipyn2D1fKF9bdHgQSbhIwD
QTDht2yL6AGBcng7WoI7w1TedFb7Ggx94cOBr31LlN3xwuNu12NARMzikjFX2AGdwNOjZ4gAeevI
Sm5C/PwweHFE3viY3Qtjjwm51HcLzerxWheVMK6ttraRtYczcDstau8crAlky8FCenrxEcJQg31d
N6rt5rU+zzAWYzv9UbYRbs0Qgif1EzbIafBsgiYoPYljTX0/T6F6M0KMgFKNOhaUUU7BYw4obPjW
hZZW7kU9im5nWimVvCHTyUII0USQ28hH3LZz7CTb3QD6LXVHKyQzAfNXNN9xum0sP04VdCCzdIiO
QNC79CENeh3nQCQOXC5B600dYiTOmzpJinuniTR5AGQWaVciEel/mp6kRoH6IiWPS7xInM+jJaqn
NhnC73wptGi1YVk+JVobD58sQ1n241h38fPY5ql6y2+d4rfUgDTxNUyUcLnrlhnEayBrqzyEeBkU
tlekmkhxXWvN60lr2/FzPBWFjeq1U2aeA6Tsk1Nqc/xLouZ/oMYO+l2qliQoe0PEHRQF8P60EUwj
Rf3S1JIGIG8aN7l4qbuwnqqrMY4YYdt1tsQHlDtD7ThVoWN1Lhabi3EjqBWVHXrAdfhZzok6PZty
0X51pFnaLTW3BlR0qpyQ4ymyfFWklqGnwwQYXj7eiZRSm6PH4ILJCjobK+l4xQ6fbkWA7yNNGLu8
CTEjrVuv5nRYftmtBz5S0JPG4oFj3/i2lZtHDAKm/5yQsPC5gkRjuykW8pg4NGg+ux3tlv4KsEX8
htNUdB+WXOH7fNCDwWPajGpzzIEIJYN8NcCDMJkQAcvjSBQP7PEx8YocIA5c5oXxfoDqePkZ14ux
eoRHpuS+YYNT36vqaKzexYVsEDUeVTW+GxpLQ8l4Vpey91TsWCa/nFBk/IRgbozCGGJ5iDwhyBrZ
3/S51ZfvJpx+40VAfX+z2wiNCywAECq2MZFZaeCqnG3U2zWR3TszAum/4zlwKgKRCWrsvjOzUrvB
4QwJ9gJDDd+JMgxUeE1Sxp6Vyaz9ga6s5c1ZFUD8iSqnu0mWyKhwiQ4NlFLnoK5jxFmHEhGTKAkD
H5hReq+L0mnx3SmKAEGbHJoTGpBzfR33Vjn7Scjp/hRkIdQF3g1dlyCWyU2AlwPOHghRtjCVaU/1
rlCnxfKNGO4E2AFdPDbjWFzNTjShYm7qvXo9FwpmVwop96OCSLKNuF8zMbR0hGhmZLUbq0u+pMwB
X7AlCXqwOTjY4s3SKnXUoK3f5epOlbEyY0RXpcbOwv5N8Rg0RKXptYJbzi1kqduQAuWMW8iuHKph
dM2ojNUHeJKB9RMknLJcoTVQ5ntc7nvsbOG1Jtnj6r72daqLNj1GCArsFDw07BsjscOfTZZpT1Uf
Dto1r1+dVyOZ5AUVlim8AonDR0ZI2aqVXWAs4iDVJLFAoJTS8KoplC8BqGHDjYI+xiovlPUhbotl
fi1WH44HnH2s+bVyWsln0sSU3U94y8VuVgfTMextMKhC7UbAUi1OJd2QFVdhKcpoN49VyD4O4ggj
SdUOEuFmo1HgGKLMwQ9dqTr5ALNl4YMnOCz4WBLkV8aI5+7RWpI5vmtHJMt3ZjUgCx1IKPfiMAKW
sa6xLAwRKmjiTjY10rdamu8XfSzm4wIr67fOXyqZqy8WczIZa1y4+O6kXXvAbsjUr8JaiwJzP+tN
q3tJUi3JqwWrQv82wvJRSMvNvJ1uEUZI9JtoiTBGK7QUoQnFaseruQJA9ilCtkLeLn9MGLIuqYZ9
ibZS6EaLPTl7UfYi+8U8a3Bu+b8M0tQAsMhetWoIXeYcZtUujCHX77FKwbCiBGzsuDJt2+rHoNUy
27etKX6qWFjInwDX4xY03NKFj3jnNF91rTZmtzAnOR/mUeilh+pOfNsDiJk/QeXWJhpC3C77rNOU
a3oMCmnfMJA9u33tOH3izmrR+0DeQnSMTRgJL5iRZuWnZMz7L3XhCOU/si9ZuLIO4H8jkT1q7pSo
2q9QjZJLUKIt5mZtZtEtBDe1xgHQC5s5o04VkU5MaoHYtvg69bLss2vRa06D60gLjQ3ScPyaFaX9
RS+MGrG63KqszwiDSLLXie7+nYIGhbqm4xpKDCVw3+CJwiCJFsitQrpkm7ncgywutW9t2iU3ellp
xnOhp/o32+i0ztViB31Z8/8oO6/mOJE1DP8iqsjhFiaPJGsk5xvKkZyhG/j158HnxsO4NLUXa7u8
u+qmabq/8AYU4907HZY/4PO/Qzj7Dw2V8qu6wBTIXK7vEa+HOBxGhjhhLz7Wu7xU1cfBJvursaJ7
l6Ko6W17c0gT34vGEN9RtfvSTmVlbFCE709IJn0x6V38UvUKLPdUTOKDOYifbij1e0bUN1ceU9Wo
mdMw5L6hRHY9VZPWHXT4SUJTnqZa+mPdpchFpzVdTX8xve0CF/bsk6PKsdpZtMny49vX7k38h6IV
spxkyTT1yGKXf/9XkcUckPstUHE69fStPtCk6bcN2sUGdw+HJXZJRF3/dUTQEwsthFYiBYx1MTA1
B10oDRAdJRvzHP5PCMcMpLw9jFgAdZoW9EOrKK9vj/qHgX29K4BdEnTABaKcRKvo+kHRwUNZZqyt
E3TIvLy47dx6U0CdrP1h6HFsP1mtwF9uMRpWtsrQgsuqY8xUQE0p1gyFvufEdnFV+m2h2WoFHX51
Pca6lhdjt6WE3XcpO5FJv5dy8QEsNfcBbZtG3xRiGER2p/D/Z75/Pw+dWFjPFpV46v8eZbnr59FT
kKrYZPTnkmjTwOqhQ+t4FindZ+L2JHyuM1PpfHoVRRHgA2H/gC0/yAcK5PGTp8zElD2eKB9Lj3PU
9wYR7wYcINUTxhE5BgqWje1KFReTPNdIVX9NASbn22RSFHzpMqO8U2n4Yxj99/NQwATOQxMJNCBI
J29VReED6EHzlPYJHEmqgu5AxhE+AMnS2cFY233SCQsXA6bEPSk6RZ3Jb4HQzWCkIdVC7RpaD46R
6GZwp12ei/cwUuFcRKVVLqJsAxL1ROT5k82f6qc2pwd2Z2cvudLVI1A8+1PB+FNSp55x/UoGXOQz
yxjdU9S58lgT4OHC5HgPLSTgX0MrlYD/AJmHt3f27agUeak5//GIBHiwOs09A86TPlBernMntfZt
2nrygAuWcJ8j/IHj95ln9O4DKDh9vhezL090/cS8MQ4vHoNUGeDv9ROX9MepctXFuctU78GVblft
+gzLbwzf+uZZaRqJvUdjQOXVutrS38VwK6wdsnKQarI2VMWBl5c8TWkqWvQvmhZVoxE1hc/o7OXD
BhkyJQ3I18rfHc9o7OosrL2vby/gOuWnlGYtQnMONsfo/KzJTFHXxYOO2sbJsYfd5CXRN2n1yGXl
ufXM3R5tJy0e3qGjYf2aQBTeYZ/+cWy/XkMUhgD9kP1wQCEyeL2Gukjqch7n7Cxmo9E2sRfJhxzc
GHUnQqliMyYQ0P3RiM3m1aEc2xDJWN2zLhbhdTz4UM/BAhCrD90hYA8DMWO99R1ZpOQR9Ldb7bKZ
FDqoxsrpRj9WS6lsc27udvLNwdX7Z+nF1sOkJ2D3RmS7lK1Qa9Q+/TKuzZ+mpZhk1uNkj7uo1+x+
i69sHJ3piHn6eZh0aMJTl9XKl7on9cc/ypC2G/xR8Yh9S+vz2lfjsFP3b7+0Nb10KbUiXG0ZNHZo
dPPb9bKV2NtR4lPTs7SjcfYNb+pxp5vlExX6ak9dIz179N59VYt+whLRTkY+9N/ensR65yxAO4oS
SLODQwQdtZqDV9UIhNuDOJctnaZjHnK5+XzjWnqiZ0iVFtMNfLBNrZXGDpNoNTmbmO3ku/88Ddrf
Jnw1DgLUPlY7aJxnqeEZ0Z8zZ2qNrbSdEaShikKgpWMS58cuwulWlCmPYkTbG7Ov6s4mXgPyseGl
OwosFEyLBaxl3RxqvZjiYhI3ZxnOkYvzjtfPfifc1j3O/QAAF+UR0TyQMrbfzaZHR76wzeoJytnQ
zj7u8c6pyaNIBrXolW434HPTblqtsXG07FV96g+uUId0l4q8e6gQvh2/hbxj7yRk5Z5LEwdHXwF0
e+q8CBgmSWRT2zv8AJR9qGRDuX17xdclfx4X0Z7lQbmC6QOtShWSTuMcKU51Ribvx6i6itikcfYp
bvr6ntDOTRtsGYt6CGgC3i8AutVYadq7mIbF1VlI5ceoZUDWw3wx8xLNlOzrgSqvn7SGU+1a1Ag+
oKyAykJSDF+oMIojmLu73946ZuSgB2xLJwysNcDrNRdhokAr2yltzwrsHrRXe4H7UZlh3qgimzUE
epfM91igfwhWfx+Ty6AL2RYl6+XwWMdv0OhtXLf64Zws0ISzbeW1cRCV3omDxFUHrdKqKURy7iBP
Kq8T+qdgc03scLIp7/PPc0zB7bNH4eZdEntKhH9o3p7JVHWHUi96gz/NUpfjzoEsgy0pfQiEHe3I
wewiy1L7i7CKnDvLKBNpPbVUB+UFXgOXLnl6/1nBSElJd01R6FUgBEc1hShzdJ9UC1Lwnc13Uyhj
KQBzge6xaXGRW612RC2BGJfwt8/0EPunKbawas2mrs4PGh1Q1+9DBPw2rdVhRlIOff0DZsyIeGKa
IvXtdmzSk4524SYxdcpEdWrHH/M6qqbDOGtKuqkn3TgKKxzaO5HKGsK+mHVDmSb5hLmzOEyvYta+
BGCAN0l7dhx28Luu4mZ/TGKq3Rqivvm5yTTrSZ1bK1y0Tq34nSLMrAsG+L8jejpZ4nx6+zv+x8cF
G4vqN1LOhNAUwK9vEb1VsYgHbcHRadTn0cbLLxxG41nTqndD48bPUnrhM5mffmwtq0l9tR4NZE48
c/wUtWAy7yzRPz6txS5+wbQsSOe10vAYFyFRem6cEUKJqF/NyLs4mCzuzQY8wazS5r4z4s1FSiKx
wHJtUHsL2HnNbKwGgduyovZnQ2LXGsjaKZH/6VFH2/AyC7z0WlPq3YuW8h9t3YqyMSpfuPVurSw3
rDtv5HYBeHwmYfNSSNTWs5GOGUZqbbdnq3PsBB0S2nkYNprC/u5EMkH6rCpM5U4SvC4ZLC0QAll0
25Z6ASySVQw9qQLygJXal5LXomHUN3tdRsYxIDHj0/Zq5F4i0hIdMfQUDf5f+jSIjQfh4LuyIDS2
NELIokLJRMW2MOdubjZtGc10F806sjd2mjZ16rsISevavVBomd1fRyOzp9ONOjF9IxMEnrqs6V85
/CQo8TrmbF86zy6eyf68lFqb6cHLSONHZKOKr8owI76JY5V9qMsqf4H5LT/Xpp52dyIB53YuTIHw
ECUcSi/6qvgyTKpVVqUZv5SR02l+hMdxAPlH+yrb2HmNx9HZEkXkd8ALq13DCsBAgNNJGL00D9Y6
nWWKrPUghbi4sgx/hqjbvg8Vd56/K2WDCh+C1XJ6uHN03K46Y6L6BroWCgS/XK96WQAGoYKtXibe
jXesEbUqz7VZlW7hl2GuuxTHi8zeh11UVB3ebDiLfVG4OObN5OEOuqV4reLZ9fa0ViHpshLAnSgI
UBIgFlyvRD2bYY5q8HhRs3nbO/lkY73sHKWOKXGAXWV5Ckezt5YicWkcYnA7bfD2DNawTAurIgQb
wFxgjERo/ifT/2s7Zk6f9NkUapey0VCq1WuRQIJBbFz5bMhQfV48bkuM2gW+mF08dfGHEKREcSoB
0KvZyYizCsOIKbGKTeRq5Gx3Wqx/erh/fS9MEFgI5ScarKR9CCFcv7m2akMnU3ubfjyOaukJjoCH
0VbRxGg/yRg7iQezncR4pBTtxaWvDbODg3WLycxFhY0tdlDOMvoyYH9MTszSyMtXvTSi7hxiQHjE
HELK3y1wCeTFGoXqOHgzWXS7Io0QhMKBJtUoLJahjruQZrb9azEWcU+ne6oTd5PXNa6bGz1StAOm
TpbcjdrkFe9CD0GRneJFSMINtSumi9u0Ngm20sf9thVcrds0R4X5VMFqbYNhmOV7S/SJsc1FH+Iz
SjUn7Z9oYuvmpc7wlJ38XEml/Vx242RtyqmhnmLHYT0c9DFBcHzOVOWFWeWfqWPQ+pa80DywcpkQ
danZVJyGZnwCYG4Wz2GFAd+9kso6ZFjelQZDBbIV0Dre2TrWUSqwXGavXWQjxUPphQU57ISKD35r
SNGVZprrmwwrKLlDaQ/XpFE2dJ7jpeuketOddvmqXstsYBzTmCBQgPfHxK53DvY0cOYrs3np5/Cd
7Mb4gA1EFci8I3kuw+y3a5bhQRNhdee0+efAlJWos/CJwxG6Hhi3oFrHzbd9GT0zPtBOwvq4BAjG
XxfPqTspOJyjlue3dlYc7nzPqyLP8tAcrgTewLVAN61xtjFK8Ik6TvFLLZ3Y2yBwk3pUqkF14q9h
Z4Hdo4j/PhGaE8zIc77gImV8yr30ngz/7RoAiGMyOgA8CjZrlRuFZmKbVsrwMjjsdDPU9D8+jXiD
T+1eNZvkG0TaOMh7W/l4Zwn+wC6uj4zldaNOz1Igd7pO+NQE3FjrdfkL1GSnoQxpNPkSkmJ8nZNw
L1g5pCi5cWdvVGs/Rtxwfh1Hixi6nzwjjTeJgtPCA0ImNBGIcGV40Tl0xt8jUJsp/YX7oycfMdVs
6LmlBULtfaR7VYBtdJg/jPUQN74bZ/rk2/U4xvS9Wk2/tFnZnisZVTiud3wL217QlincFM4vri8j
LDla0SCmEqypN7oTivYxnGMz21GHq8SOZFnBtz5ssqF7T3hUPdvGhB0n51B4saoG9uIILKHcgtPF
1pN8Ku32nZOYTTD3do/ToD2ozo+5B/4fRCBnQpzZEXLxEVeQ/L9GnNrPuEUXD2VKi3A/FZ6FmLiO
1h5LxYL1p7ZvOmdTUwYbNkhIuuDFO3QEfDSZneYV+HPaPZeh2xdnOVqpEaA85dL3qyz8R8sgxiic
vuVYjNnOaUf3BZi/U/kOtr6fMtrvZBZQgscvll1YX5ckzQUWNXTPgENKez8kokhpyLVxEcRSyBbw
oyoPblEq8qM0p/aQJQj3YO1gtMoDyjwlIVyNLePWxqqRCjSmIAAOAk/rzPRnK+n/YQ9Q6UA1oqkx
m6+uROXleSGbzM/AZBXtCGjN6uJg8hyclIlLjIBYypibQyNL9THlHEyb3Szn1sQ8cuCSmZ2JD2us
8Bz50toYjTxAHczJXAGr/YKs5D6XspAf9WoaXV+n1V5uorKqvY1e0J5XBUIJWORG3gHkDEl9gGVI
THs9jumuwzdyT7jQhtPekm71tfIqOpfSndNP5Aq5t5mUBXBi50aJj/Ic0ZLfgypT088VTGtvj319
PeF/3ID+aiu386B8WHEYtBO6vMPWwp43P07GmKtHbLnF9yYvomwDr7aqJ44u4X7oyCaMhyEqBgde
Uqw0tBx64RQH3Nb1NKDgJc6aUzjmaw/Fh672RDUm2ZiFZ0/v2Ah58a3DRC58Cke9kkcFH3ILgUsl
rffOoPQFsDiJ4CCpY2+9h7oQiYe5Ua3OF2Os/5jnKePjkrWnnrG9cy3ETqsE09wwFkW+HSuz3heo
EWjvFXAfc7Szk7g7As0psR9dQgvimsJRP4xK7dJH1Ow6hH0RWqhGumAPiicEnmWtbK2YuhzKill3
EXh/58/6PEyWP2SFEv5H1DQCP9qSCfAr1WSXTsr1TYF+sgZgqVVfiimURqCkmPNwNgnrF7atyYWw
HGPcWXW6fdrY5fuhjvMcq2XV+UBNHks6tbDunJ6357ZlLTphnIzMzrnRRnbVzsAf3Lqw22ZN8wd3
HIzCt/mC4PQltrmPw6kQTwDQ4MxsOqx04/9+h2HooQGrQ4xhYfqtLm67K2bwi0nyUo4ohfptjvxe
R0vgaBZN+GoInCwtY0oOdj87lxH50q3SJ8qdRG25pK8vEb4apPgW5DNX2LpuMyKFm3taVbzkVoEI
UwB9PItOc9tO4QdLa23nTiS+yoq4uNFjgCDFLqB0CNHheivkyKI0JoqhL46qxheUxONfPQ5KB6DZ
+Tu1o7h9J/n4R7TGRlmUxbghl+xvtflEDQ+oMcrqBdemsjwo5ZiNWzBDmBc3VeVstCF23aepkR/L
SMHvOkrwAIlJnx5byBnPb9/at/uOT8AG7AByWV923vXj10hAoMOn1S+yrfKvXV83D3wTViDpbJ8z
quZjUER8sPg1DXfixOVHr980WR8eA2w4+PjrlXe4QPOxqV6MoUvxnjfUzSit4dtIMQ/LX4vkL+3T
l7ef9x+DalA8QVLCi0OnehUjAkEHqmQn/QvILH0DStPdpnWsPkxqFSNMM+B0TiPqzpPeLDL37VKn
QfFjKYmbq8oJHQcgRrDvXrKc7llR5Ml7N3WrH57T0XmouMq1M+2J8F3Ze+09sOw/Bl/UKNjaizOs
tTbEg0hQ0eMV6WvhIJC88TqrOSjA2xCAEOoBOWOcaBxKHUDEStzh317uVaa9HLQ4C3CscCfT+1g3
oDA3kIi31PmracVy1ykqb5ZYA6Jh3gRlK7IDtmXGOwP02UlJUu317eFv3zaXH7WeJeFf6mTm9e5G
0AVAXFEpF1cLRyzYLBFPD4iEpebGhJeyoVUneAHY8t1L8G+PFXhHUI4QRuAwhTq9Gllr0Nif6vRF
DIBG6yQlEFJkVWT+mNQ7+kDAId9+1jXYgZMMqDH5B1xattnNFSLtloCxq/AiwwFM80sF9fEgtt1Y
HCKCK23fTVa+m42aPlvfmKXCFR7GXv+J+0apH/CAWEKyPqqa04DXR/pEsYi4LAz1+ZWZg/Hn+ipm
1K+ryfB+Tg4mlZmfTQjMIzJUTEbnD0lLOL95+8FuXiKAFOzTlzrEH7rP+pygedsoOSTUNEvyFwM4
/wHnlDkE9GxahxRBqgcxt/cUA25eIC68DhGCR6MEvMU6oZuBWYeUVM2XJsTV6zwJo3gImwKoddV4
2UEC4/zx9nPe3HxUimnbLI3BpWG6Fn+IkZl3ESCeXoZRKd53jVK9OImW7uOciP7toW6XlI+B3YIY
A/V8IqDr3RlFMRBb6UWvNZLunyqpf5GJa59LEvvCH8IBh3WlTv9rek7kDJ2S9BRXUOA4q/fY0i0C
SdeEL0lnRGfyRDdQtaYitAytJ7txnHNTEmr6bCVxp/R5u7SMjMMDbUJKYXyU1887Yw4/ZvkQv1ZU
ZQ5QkECKaqKN3oUt3Ng7FzydAX7c1c22CL9CTlhkiGh7rz/+is1M3pY4L0RUDfYFElUPjvk5KySc
wMLsfqkO9PL3MzxQvNIiraDgSNifYmWCbRjeW0QPsd/1GMLsbL1WfqIpnyW7LkmKZ+l6RbgzQBW0
uKqlCfBX6kvxqXGzDglxTHV61++GPu7o+8Zhs+kdTHPbwIS0cJRSq4ZnMgBt+KGhI5g/ZZbbqGR2
mamN7/qlj+r3qO+Zh0F2ZQJkwGk+1kVSfGjSPM5B2iX2UiQX0byNBrX5oRErZ5vKTtsIUd3OEL7N
sfDUtQO0D4J5FWhKXLa/3M6cCrTqu7p/tPpO+ZKCAB6eAFl2H+O2Uj675dD9yGfNSLcwkuZn2ypC
M4hEbPUPqjFYLyhzzT+A05LwFi2i/5mYPDuAAlMhnK7r4eDnuNo/SgNBd1+q+ZSe+iKtXoYQhchj
WXaztanoSQS1l4CPiqZKlP7QF7MamJ4ri61qj3N0cKZJDRQXDuXHZtQUbz9EXf0bH9uMryKHVLnP
XVWi2E21QPnV6qKpnoE3pxsi5WrcYfVZqeeQAstDlBq54lPS7X/zD8Bu4mb5w7OFNLYm1malT7lG
fFDk1OifqrYuT23HTXqCvGS4eCyFQ7qZYm3AsmZoqi3MJtjrlO46ARgY5LNfg0cmF+Dv7Q3C/BYg
Wj2rKvtpyiNEllR10r1nlwxt3LlqNbUPJvWS5IPVpUWzCckwx6DTIiM/jCNBKHJM2HeiHVxZh7Yq
Cw30OaB+PEqG1NxbSVEMj81EvSaw514TuDk0WXhC2kjoYjvrIZ6LATmeV38tdJAdvtVE5ccBYle2
we5s2Auk+IzXsVqa84aetwAViLFjn8B7MvxY90iKFRC34yapKvezTXnL/tG0oHA3yFH0H5rI9NKg
11MnPVuaXVabqdcm86FAmbs6glJPvuEhoeDQGSUK5QNhDKLaCCyIf0RkcJ8iQGBfi7wssIFQ63IH
pMezntIkctE1hwaxbUIZOp8pfFf1hqLd5PizXsPfctj/sZ9AOUrgVg3WTw7/vrsMmHc8DQpgyA0g
SNoFA4fbgAByTz8sqQztc57CwXnGfNgGdugktv3ihpT7QS4VVLla4akHolBOEeoQmWwGP+3jZtp2
Gaa178wW15Kd18eR8wFPN9PrfSjq6MMy1UlNN3ZB8yiwYqU0dqOQeeWHaPehBpyw2fhusmLcOk7H
jEAaGNZjGrf957aUw48FQvUz19jcgeTVjg+d8LqvJYJNyUMZirQ6jhMOidY82bZvJunoHLOusAoc
VEJFcP2XyWdrKLviZ9i6vUkZYtDtQB9S/UcDyzM8ZPXglX5ekFJsZD2BD9BQ+mqPgERzi4KKLMwL
WPXaDjKjlf2PsJtEdhK4esyv6WDl2gHvFxSW6GQpGd4cY2H5el/DM2A/wg5wuS0OiDGNNBarNkPS
IRYZojtJUgcq+HGxAYiDAwYCkFG8UYUbmkclHtLo5DhhabKCejphSlPoIVXDPNE2fdiaT848OhPi
mJWVJDviI5vipJnXn2HQYkQ1WCFcSx+0vDEjAGUa2O6lerwrCSCsD70RDsOjCCnhBYXmlnjGFriH
YQ6r2x9l2ECRCs22fRxY1cHaoDo4Zmc8mbR5pwsKI76paGmxGy0LNcZOp4GQmXBzAyC4qY2nJH12
ZALT2LSDscnQR9KqDORqCRFuyw/Qm70NN/RXhir3rxmVzQ+GpnXDQXi8oKewn5wRgoE6dwjOVBju
lI7VfcPXXgdKYCSOIJZqcz2YjNqIT1OvKkjQxH0+OhvoUZW+V6BXuZcYNeHflfRSxXfySvmlQCsX
QPw9q9k2RujcU2pZt935whcYBDotS3pKor4KGZzK1k0IK+GrVZVtQyHT7pm7RxfRHxQF4xFZJfYH
ObvOe5Mia+zrhqzeKYAV7jG/1yCI/0/FQz+KcB5M07qr4VgQQ5pUhK9mOWDLgUDmk+siRp6omNhQ
Yy+Tna6VykZGavglX/T8E601vsbToL3U7gzz9u0Q7h8TQsuHFiL8x6Wvu0ZBTAbVSFeayXsNSumD
SkXuy5AjmhQkuH3GiHx0CSZLyFr7mT5PpyjSuKMybw4/WXqtfu9FfU9r5jaqhOm7vKilt0rqt4oq
TYPZ5NFkvNCIjx6wok7rjWq65fNoTd2LAGMG67Ya7ilc30bqDAsQwibJRnZrHVfObVfoXSSNFxl7
xE5zHO84092nLJ+LJ9uuXt9e+H89JckIdWAki27TLNCKU2nonfECrK37ip+N5aspLl4jMJApGKyy
OzSNmv/XOg3tcxs3dYpz/5fGuo5gqxoASiri/NXCMST1IxSZd3CxxDvooz2s7qlW/J7GFrS2zr0n
7nKbxYNHAgME2obkEizn9eAJdm1U44T7Msgakg+gRBC3upcErWHF3WbIzOTQYehnBDVMhU9Shvq9
qtk/pgCoDakCsjLEF9Y6F3Tr21EMWfnaj9liyJMhyCe10nD8qPFqutNz6UeqdD6XnuIJmO2WuAO+
v91m7lKkWgj4+AIQ914vAjUcLMMap3slzzD29PNkj66PZp7MKC1fOr0tP7y90dZof74gRoSoQ/q7
qE2sy0ZOXePhbIvm1Y3ieDx2snSPcYMUyCZDQKjHE7Lu7N9R5iXvaC8oCvRkYhGtVFva7gNQ2i0C
HJkV5An36NZqzOKX5rQtnTcZ1n1gebjT7tOklQ/OhC/9f84xIXUtyTOmQTZ/WOVcke0AttPi9rVA
DrAmWh+87Zhrrr94rylb047FhuOivafjf7tTSNfh61D4oQ8LSOz6PXmtqrBwff1qwDgmsfHaqtj3
gwtNaR7hdfjYh0k9SMQkP8tsaKQv5yy6p759u1soHOgLHhX+70LluZ5FQ+srl5VWvc6Qdb43jAuI
MJZQV+NKCaBcqse3d8vNgN4COHU4IjDFWpTUVgOqXaqA5dZftcFMHhsJ3RLzPOtE8685QQ25J9J+
s8yI+FiLkOpyMS+39PV4Weh5TavFOV0ftR19dKXdb32Xy69mPFsPnFWfJ6szDpDZ1WOWVFZ95/5b
Py8KxiAv6TT/f3hj9Tl6kx5a+ZC3F6VJ6vgEQaLNn526dLsDXDIEVp3agrD09iKvz34GZZmhBcLM
oqC7vuHKqEyKNHfd5wzhiZ99T9a87/hbfa+rXEFbeyzaYWfIomlf3x55XcXl+KU3QacCcCithzXE
Qx1awGq4dF4AsHjfw76wH+tq1sxtqnvS21pzqnzJEUAwg85GlvHO5rrpWeAOxRfsIBSziDgDjrt+
22D12hb+cXSpSmzVRl2BqFrORR0YXZ59gdPT7z0zUi5ehSjraGbDh3oQs+8SgN+rXd0EhcyFrgHt
GlxEwZWtMWVKg+kdKIf8ohXJdFqk3bZkUekhRALpbGhRa/uD50UhMh1dsQ/dOfso2jk0Dm+/kX/M
g+iTHHSRxCQAWXeq0Ok2Bkl5/TIJtTy201Q8me3okAcCTvrRorz2zTHH7tXAVOAXBcoINq515464
3Rb2IkPEh2guOv/rlh0GeEhw5MK6DIK2amCXQ1qBsjfVD63am9MmxtR4CExIL7bv6M6gb99ehNsP
gposBFJEBgCX4zx0vS8GtDjTsVHHS28YxSXDbXw3O4MX4AdU7XMsaY4s0b2bZTla/i6vaTrYSRQN
QagB7wbYeT1oqFiGqItouHT9PHjYFJde7cvcUo5UdtL92094c84wDGtL7EUbYfkErgdLQCq0TaFp
F1fNh8hHboFaRdGFv5NRDXeRYbrB2wOuD9bluUxgJGDFDBo2awx/V4wdBlWAucwZd+8Rp+hHOx6T
6Qmohziyj7OPdM+tLTVchy9szmP3zkv91yNzqhNnAXsGT7W6u8xq0qpWbdQLroiIHVDzEtNTNETa
LiwTDItzepP5nZb8zUbmqUGCs3qoW0CsWo2ZgGkpumxSL1aEyUBg9XN3oLQymIHqCsd4oIqE5UoR
hkVgVmH88z+v+XKXcKRTbDHctY5YRcJeOGFtXMRMZuND3mo/1Yv2bNYjwXPg9kr3ZUyVCuy5EyBc
pdxZ8pstjZnN0ilCxpevGCrL9S6j2VCrk6Lrl5mOWb8xk1oxj5mGxljrhdE9D4I1T4QCOEeGysGF
kNTS4lg1JLu4RJIJut+lTNGo2zSNsACs95UpH+iB9tUe80q0MIowxpZgTGwAmZWVjcp3ACyGQcVa
COMwlCDMosRLEFH1RJ4bvkDivhJBY9Zdce67Sa0dNC2teEd3Ec+1KrVI0moHC8Fa7+ItrHG0XvzZ
BsuaBwRr4HBFF1MST+paoEwxuom1Ga0l5+g9jC4TMab9ndbAn9r/1WnCWhDSowa7BDTYp10vfSeS
vqKbZF/yaaTkJKpLijyTCUEEvapqCMkm4iR3zkNSV9tu7OXerO3y2+DG02ekVcQe1Kh6b1LL+15N
akEoE2HQOlz6JteTik1dWPiyzxetpNi9T5So9R4GRS8GLcjdUtmz4DVVRnQZvG3d64WCaQZiNy+p
Vpf3tBBuDnnYHwgwggQmwlyE9q4nA94ubuexmi+6XsY56iExtp/TOInA0WprC2lW+mkWGpu3P8p/
DQtvdnGUIua5QcnDtnFQQ6m0i4MMiXVU7NYGpV7FVK2bphbKQwcUawdTp7/TqPrHx8h9Bv6FG22x
k1nOx7+w2WMLIxAsoXoBAJf9tlt33sStogsAS57a3HnKNStw+RbRyGdA0msQpH+aSX+NxmVXevMs
1EvYz+2XCHDCEAwE+iWFvjzeAIGY0zPAfYl3Q+3o2yaSNCy0Mm2PGujiB7d1JoEhtmp/Fnpm6H6j
zLbjj1Grblq7T6etxGPSfh2AZscB2i2Js0HppzkkcGOFX2V16W1MmeT2YWrFgnrXpj7x0ZWE9H4n
aP/HKU+tammMwW9Cvmt1ymupAQNdjMalTr1om2eIQ9lGgxZWaxj1gRJzXvozHd7fShmbh7e30x/4
6eqbAg/7/0VeQshlv/210CZYvazrQv2C6G/SUTX1shCRU3cW7XECIm28diKV+xEmPVoYilU+euRw
OQp1lnqO4tmdtpHVS2sbK6jwPKaoy73LMuSq7+yIf1y/XDJLsYMeLU2j1eGsRfCn0fHULu3kqB/1
MkzxqejGIVhcCMtN67bJ69tLs9rwCwCIhiU0DQJ8JLrW7HgdbSYz8yL7aHm591GoVVT7SU/ETJXf
/vD2WKun+/9YtGcYhovWWdeSCi8Enytz+1iXZr1DcaDaYIlDVUAOcm9P6CG9Pd7qFPn/eK7HaydT
hT+++phVN4WGMGnWsaRXZPiySbuzSzkt0DoV9uyEd3yAvM49Gt/tY7oEcWhA28BuWNbVsAOesWoJ
i+ToIC32WWgtWL55AA1tdGrglp12Z9NoNwMCGOBSBzPHmtJhN693d1KUFnpkankaW1FZXLD9jETT
7Kh7ysHDC31bNNisRYTLqbvzZA3Fjm5XdVDrRdosltk+k1F8lqo1PqSDJg0fvcF7tZmbSVII4kRX
SRZ4IfjDXE9S0cy5RCEjPk5VpM3v9TjVOIAK9Zcc23l4yicE0d9+/bdbm5yd5SCUpVwO8+l6RC8R
CNdbeXLMWi1/IvTQ2h2XnPpVSfqk2r492Op4Y68tgwE0Ym+r/L6K4oqq6gHvTclRR/jQwAnd031I
ulh2Ymq6YZPV27ID6el7SnGvHvKPB8W5cmGBAFoha1i9fyuR+L/QPDtUdOB8KqjqKdJq49GcdfHj
7cdcftRfB+nymEtZyyVeJ2KFaXC9pjlyXYohWvuAvrv0G71KEUVAKyq98+7+MQ6K4jah/yIihnnH
9Tia10EIrBL3ENFpNz8JVUjrVLSmOtwjhN0eEjrOyIsSLrRpQh39eqQk0aHYY2F8IPcI35k00fA5
d4FgFGU9IwSa06r0pMgvby/k7TvTkSLB6IWEx1vGvR5WTd2Yfh9ZnlMA69o5E8HCThhh9ygUu7rn
2vqv0QACElCQ6LCkq93Zp15ReWmoUB9z0/5xUpvQ782mjZ9w87gjF3I7FtuDTIawjb7FTTrnNFaT
0wH3jihFdj/kWITbYW5nUmdnUp//6ypyxrKE5Cvgiqj4Xq9iEeWKGzkyPrmwUytf/I+zM2tuU4m2
8C+iinl4RZMl2bFjx3J8XqgMDvPcQMOvvx++DzdCLqtyz9OpM6QFNE333mt9S8LaM5RENGuBAezf
lzBectTCzvtpEU3n+WhZMPU2jo1gX2WeeZN5Y/ugJmO9phLhrnU9b69sRi+XTI7E1LnYMFEDJHD5
fDwNuZCcuonvV22dYrfWHtRGaw+85cMKh0y/+/xmLqoP75/L+buMLAxoAzf0fLgUJGSg4E9lvVQQ
i0626SuWWm6MLtX8QFXGmzgX0zrsSKoIPCPffj78stD4Pj7VTcZGocuWZLFe51DJHEVk7p6eefQa
geQ8hsjRX8l/zl9xBosbq/T0FHZK4d7m8BZ3AZKzQz6Z6pWfcrkmANl8L6izMtiU2c7vhDfFpg3Q
D5d/ZiIlGGJ9ja0M4XBQBJQIyF99UDrIClcWvcs3h2E58tBrY+8AAuB82LAI1Hkam8yvPt5pYW3t
3RbFDEVm+8ry89EVos7lZDWvsHj1zociUjYgjSI39yCF1D8tNu4XgsNMB12RDTQRbt10R/eglOvP
HzIQA/7k8y+Iiw/7/0ZeXCRh9BhR4AoeWP2Hx5zokX5fNXYfrrS8HjDONV7q+WYgGutLWea0q50c
U0ktDAgyatHL4GiAGuOz0+vDRL0GJViD+QZv3pby0pT5bZHk4ya3RPPoFHr5w60s8zVMHGNYG+qo
fuPllS0+qZBIL9cKB20fwwfqHlQDMNBm6oO8ftFbG0f0kCuN+9BjIMs2WPsqAoLGumjWIzwV/fvs
++tXJtYr8zDppZNtEWupyI6aaupPLQ/YeOJ10lq/zmMNTm4DdcMv0ix4Ls1ibhwUiFE2JQzZUwHq
IUQKFHdfKgOs6Erjgr9gDNaqBzOwnb2SSInWLbYzeBw9qCMghfYPR8+dJ2EG6Nh4oxWkqaHxB9N6
+VO1+lZZTbFelP4cuEcEX5agfBHIPPb8TFNsOeim9SYptbg7hF0Ly2HKdfuLa+d8dxuctfdOrIaP
MwHiteBj8YoTa1R9B9fSIUGoFq04v8lyFRaumz9rWpH2/pAO5neD1l7kF5o21RtIVsLYuV0hj10u
lV8Njgt9Myi1pa2RJonB5//rjmQMuXcD9Q6ok32ZVcfYGb0A70Nq9HdO79XQvdtc2HduUJXJir2c
AsHNjnTIlxh0McsVSvXU1U0Y7PI+je4a2sSNr+JG+5WGFl2pAsnhpnBD5VcCNTn2Xd3IXsM5FmJG
ojeUPBUAqdGtleVZ9gAW2lR+pkY9Hdo8dL2fg5fmyRZTVJ2v+17pMbXWlfQOJCuot3iNKJO141jn
fogqMdl41qjV9wU4s9TP9Sozt5pdegfRqBrwpQgTzH2Il9kCrt7X8WqCqJ3ugH+0chW7oCN/VVqf
VHegAOp2U1O5sv+0kLeilQXCDthWLgxEmEZu/anoCmU7Jy+bW2igiM19sP6adR9YsgIWa08EHTnZ
kK7ZfwfdSc0aOWorE0fireDw0nY4CbV6kGtzlMpbXnvTV9NtxPSjQyQ4FhugsvlPjsWJeNXHQPlR
DYK3p7YaRLR+FYAlWSUU4+nl0owjZjwsm64Uq9KI1PCphthbrFNl7LOjA0KSXmtqq2PKAhOn6kpM
U4ssKUpT5Ym3sW8eM72ES4nPVH4jJrNxfqVCV8CdTj0JF6khxej5nN6ilxRgdIQCHZGcz2S2fqlI
D+qbTAzN7QCWb6ZyhPqTsKGG3RAE0j4kTac5B7tVqnpVxmP21tRxbYLQq2plQ6Om7vltbSZeZOoN
AkZdnANfExGHpdECohSW5VDfFJPmTagjTXzlVTqJ8Zh1tdn+dmJis3/3illVD1FaRRZkCy3oIUsL
yqArM++afQGBmYjlsR9Gv8Q8nfuKNyDnC4RiVbcEapjZfTrILPVbwxh/d3bgyTX5oYbtt8MYK37f
JmTicmf19iEwO9Nda7GlvTTNUDzElmK727BB8+mPOjo2KkkpjmdQG91TYdOngSKF2cGPqrYL7yiw
SsiyjiiSW82ADPvG9I/cYxqqhHGGZVD5Nphbb48iLXwuokmzffjh/AeeMaD2d+xwJr0zVbYmb8yh
ManL+dSS9WOuZMRP5oXI8lXbKg3cV5gx6FlFrZ68fFKa9QAivIeKLDtypp0437sGZaC1SLKSGN5p
cpwVdWTd3NVT5Zq3dR3a/xW5dO85ACDxa82uQwmSmX2ycWDcuz+bIZGYXmfi8Er2qBlXuKFT6NO2
DKBYO3Ubbiur6UIq0U08rEJ37CmXkQ/7pqDB+DPgAP0pbTX6ZjdGba3m/S2xj5onf/ddwupDKN14
TEQYPU52aVt+7w0sHFkUeSdF6Q34sJGa1Ls8saY9UQgjuV5BGbzIMKsRa7hd/J9MHfXOqdEOr5Wp
6u4iPXXDVYQmsN+4nSL3nteW3zMFh7c/jHrl+K5QxClEGPSHEiRBUaXdEo8aYAOkTCid+DcES3Ta
TemU3lyBz1iEvCJTol3VA+OfKk14O7ql2bgWTa9o5LmpPKSpBfSOqsSNqcDp41ednk6EPNvqsnsv
SuVJGGH2NYlR9UJTsOvy3kygNHw1TMUbZ7UiLM29TIrwD2k3/bhpjLROv2Zyso6jGGhMKcpY/FcF
Qr6qUW2lW7VoPH2L6Ky5jRBMQHrOUCa2Y2pr/tDZNaesprHCHbAJ+9YpNEX3HVkW37I2VN4oVGj1
Hkz2MFD7xdHkm62SsvEG6bZC6m7nK1hjZbatyxCFaiAq8DxDMDrVjdFzcyGWxgRjQN+F1Y8N+663
BnSDQaVCrqkt72CnfCAI5zKTfN8E9dDuDfaaYkP1tVOx7XoKddGEoI9VlrT1rRFDzifnAqcrYmWq
qyur1T3Nx1hmDXdWmeT3A9v6ep2oRYuxqs1NghwMO77NvNBDjQ0Gwrg1uzL4nTTBHJzgRrHtQz0W
CSYao310c9PpqYzFWbKRcFveOuRlr8KoC3OD9kDcsIdWC2o0KBVw4lrp1zwGSeGPqZr1vgbOLUEK
xsPaxUPfPab0CS2fooV2P5aVwz6L9uUrgSDOdF9kpjv4VtI7Ke6BAoCXbNnC8MUpynI1h44ovplq
wmEZ8rRfjhkXw0pOg7gTitv8UJBdpbeGOrRvWs550sdL3+ZPap4lIc+0cF8M2EDtShvy/i1RNJnu
O6/WihsdJzyMxKYwvFWFYNvxWx2GpAvLMTm6UTv8drBGoPq0a0uctFKk1SZsG5V07iw3tBs7JoIB
D8Q4lnexqQl9F0+ueLQQ+sZcoOeCYTAC1wWrFzTBHh159WXsKrs6RA30QV/Q2TbeJKXWeIdAE5k6
iuR+45Utmu/STvu3nu+J2JaunA2QoQzNOysdbBUsvBN+98x2aPzarvUElSPbk5UVQpvxdeoU0V6W
YER2iuqiIm/wSUDCJpDF9NFCBcVNlg7RRvGQFO8ypzVOQAGncgMnoqFC343syzxvGp/quJVgzyXb
yA29F5tDJ/s0hPqKtJyb3PPSRyVWsHOF+EbcVTU57gPhBdoIcF/T7irPKMNDixVN+saomelNl4bu
W+QhAqcE1fT2NpdFUq7yCJ8I31dXb9Zot3nqXhkV4gBxJO/X9KKL6KV2NGTtZdBpO7WYyBcGGN4Q
J4XxgusZyWECd2Fr+V0AoDzYkWytqKjggzjZp0Go8yIOmhx8qg4lgQ5jbONVyJWofLTx6wyHiEkP
/76oAzDrkdIQlxpq3RqPfvm7jK30EYQ6W0ELm6x7GHRp40/JeAFShD9HNbN5QgBu6XuwO+0glXuh
Qs5BLVmJrGJiS5fVCYhbkz4y8F+nY9Kv7RivzTypoXBogBU3helG6lMMBFR78CYogj62kLj2VU/Q
BxihV82WWOmu5dSm9zY8+eYIzU6sW/oHObSRUvD+thU6s2+W6Lx27UYVv8CZrPy5QOJvfFMrLRjQ
WReCFwDJvLfFTFDSazXaSNtzEO3IRgBkIOS9PkAV3esWPAgfx30esYBHFYDRvhmImtDVploFFgVH
1Nw6Qn4fCkb7UhIN0FDmdvtwrfVZUm4zWq7epq075WtK/rrxnxvxJ/tVrDcBfp7aVtYVxVHlQVRA
OBEHItdbk4jDsKTc5eVdW8qWbUqeKY91CS7HhVgQH626E8BNlMzZKfApNB+0QSxXqSKK8lZHOpDu
TbNXDV/zSp5cqQ0jdh9KDwAQClENd2abs52hrJEo4FVTtl5WWBfOE2oz5XXOMw/+m4a6+SJgu4md
0tInutJmtS8rjHNuLmk2YAiorSwzlQYEvrVCa3iPLsBJbg18FsYaJETkrAOgS6OvRy4tKVSMtX4I
ItYEvxp6/Sa1FCIVOwG+fmWzQXhOw2gO92E9dXxKOTFBRZRqsO+H0a3aRF0DqSi2vxH3YBa3Es3S
L1odxZZI5zEiFCXlTgrsMQqVYjZEK1cTdv5YOUmsH3U55PIWUkg6hwNk/VZFKJGsMrUs7l14HMhQ
lQZI+39pVZmWX06u+QdMC5YHjaiIZ5WK5nhb1tJ6sQVqKr9gPf8D2IoTmWcHSrwV5kQuAVWCKj7y
wtSCTXzjtqz5g8i2Zpk10BKlTeBK3TExDzHGn2k/RrEqtnisp+NoD3qx1SAAa5totNPn0XO76LlS
IBasOZ9RjzbhEics1SK4UvybaxSLSsLcIoMtps5dj2W8KWKSilwbhxrG1Le7aii8eq1IRT10Mqti
jtuJ7Defly8uq/xMGtrDLgBDCjXvwvy/+ogQEfCclIO1p4eir+MuCneDpSjrKDajA7Fbctc2aJ4A
W+WPn4/8QcGGbjjCIF2FCw9A7Lxg02rSSVNJL8sTwkWXEyY/skrt6dV6CK1qajbBpBMk/PmoH10v
UnesxRTC5tt8Pqqh50E4H7L3Lagv5UeWeUa07Qm1Wg26M5BHNgSk3XRDmm2jcfKaK7C8D4cnb4q/
3rG5i4vG5TMJMCVcNFbBbYFk6ejKcXioB+EUsNGa4FeIh/0G/o2b7z6/9Ms6Fa15erHE3aD4Rnh/
fumFpN7CKcjep9DNHCDd5Oit2M2TjOQhx078BO/ZSqIuubfj3r6Dyp79cz0Q1SfAdDq0tM0AW53/
BMiTBmlfrrVv21Lf5mMd7kvC4FOnmK5IsC5rr0TLIZyevTYuxn1nfhJ/T2xnqIBpqva+o/DTb42C
NtaMv+Z0nUdmVt/Ce4lTv1Gb0Nl6dZrUX/EriGg7pYl7O/Raf615+27QP3u9UXIDn9Nmti9KjKX0
BEBtoU1hgu69qq0dJNIMRxpbg52dedNRukGTHCCTAg7KapEdOxXv3NEsbHM85pMOGw+zDhUCLW42
CqK9aw/ngxdydidB85hx/DAxz+8YfLui7URo7sO+PUx9Jp50rdZXQaeYLNPjn7ZX9CtT8oMFD2cx
9XniKEAXLnv1SqBJ6JEpSVgxxGisWu4R4++4qoDsfAuCa76Ty0lB5MX84tOpcsjgWNqMUNlXtAQC
a28jrrzR4yl5UCboR+ussceT3uACcfhoHPW4Cyaf6DkOZ4hRzYMaK9Pb56/jB0sBc4EtJdIRzcTu
c367Oa/pnsC6thf11N80VadvE+nOblIPdT9Y4ea/ttN/JlEQOP++CHK3bRXEHlORdf98aA30Lz08
3g0w8hy4qCts2cM3W/CmbFZlUHTfHW7T0UkJG/z8qj96BDS2MIO8C/sRYp2PbZg1cDBntPd0RoD3
AY9x/L7Lg2pNGAR25jRKOpycyPF9TSAE8FGLgGoUbGe/ZB6ksSvbpotZz0znC+Si+4ehecGMiQeb
BB5cR3s7KqK7Wqc2vCrIK74V+ajdKtKTq8a145vPb8PFxJ9HpVw+CwcIv1saDihu5m3e9e4ee73z
gOIcjZ6OufcHZvuSNL3UdK+MeNGKIVqaF9tk3BmovWz1SUxkgSuJ9CNqSl8hM86jm3gkRD3iq1te
GexibpMhOosxCUek93bR56Op1A4oj6KD4hXm4wAN6jbNYz3HnZJJWm2h82sUZbOLZPft8xt7eZmg
ShCg8UhxteFtPJ9eIf0CzAtlcvCEfUCGG7w5eeFtDQ2S8JWP2eXMYSjqojMjkae0bNV6pBHzDeqS
Q1b1FLntpN+SnFivgQjob5NZbnoQYtdQLB/c2VmIgzKGtjfLx+ILOrVmS1MnTQ8ApWCeNHaof0HY
Vx+jMMymfYv/t6MwNSbRTQg00v7XlYNOMdMHsTpQD4T688/766tqqbXOemkmB3UgJliQmFqBP0N2
CmBLq28SXM/04a2g3yih3T99/mwvr51I2vcPlO3SzV3akPhSDvrktvE+CJv2QKaLlvsQE+nXYFc5
qCBH9mgEh3pVq5365/Oxl8DomXyBotYDtoySjXVisXvCnmiMVY4cRh2L8RmaWFPsVE1IjrMJArAW
v2Z1K4uapn2LgT44DTrxkGucI0QrCbur8rUpgDSEq6no6uyH5spKP2J4DNVdmjfGjd2l8vvnP/py
lWF3Ded7fu8RVC1tVBXBHxRUzYrPXXBrU/n5PlaR2OpW87uXnnkN3Xr57jEcmcF0+Gf9t7P8rPSS
JmltV/ssrPWNSbX6j9CndCsKkIz+55d2+fIxFu05piLOPHrL5xNRxY2WyLKu9qEZt49pJ+LJV/83
GViD+rYZSI/4FsdX4SuX3y/uKPIMFm4DPQgivPOBO+zA7CRJAWy8vJcHStX6RhhFfxfz2XwFKDzc
NaMFDgPmdR744Evbt6ZEZL5CLRhe0VNc3HFeAgQ3+KVppSCCX+whqlGheiVqY6+V9vjS0oe+N43Q
8Pa5Z/bFlbPLxS3HwjFn/uCAdNG9LTdPplsTLViipqBiCG2UDIZGu4mZeO5e0REBgnVrUoxKNRlE
V6xqFxMZoB1fFPYkHncfs975Ta9FWccFxYr9ZMtM93XenTujoOFX6v29XTlXAuUubyvDIVmAKOQy
uzzzfLhQwQdEobLfN4k9rCsxJg8E3SQ7OWTXzqOXN9Wc5aM2Pgl0pKyq50NZJkiveCr6vR6ryS43
9WCTpEhC8pD6sd8V+pdcC8U/P0k2+OwB0Gpj7GS/fz4oUhBHkBDQ77056HkNiSDrVz1p4qFPN9jM
bsKprt+SOpfXwuculnAXtTTjzvUGDv1LN05FCcxx8e3vUQEFLyaA0a/UwIkeNoJebQ9jTIQmHqhc
wdPqBbG+/cdVAx0XUhx2B7jrmZiLC+/yvFHYWZp7AkW92heqE/mZSTiOGFJ9AxfkrdYCcWWpupxN
iMcc1gs0wqh2l+eqGI93ghjO2pfQHw+ZZvWQQak2NCuFM1dw8/klXrwqWJSRfKLxIWCKD/T8BP76
QsOBocuiOc2xqqsh9924oi0II4umrF0Mb5TLucP/PORsqURkBRqf57soasRF5EJaGsQRlZVG+3jI
aGhmCRsERPoyPFRhLa5c5fwGnh2lwR1iAZkP9uCpUFidX2XipUXAROqOKqxhjfQhR3T7StCFffv8
2paOmnmhQzAFowrnCgOqi49ag56CKAdVHpMapfUeGI9drGLq4fHvsJX2k2tBUvdWkxxiWLJF7L6q
zN/8jiZV8kDre4h/lYUz2L5ql85wZQt6+bBB/7IFRV7P9oQTxfltUFqnl2RWqMcq58Du6wS++Dri
jK9uNw43eTs+fH43Ll5fzwFGjtTRnNnY1NHOx0ux56mGJAYsz6R0Di2Zrl9Ebf2RmhbtCMbSuq9k
v6k3ST9csy7Of/T5E8cEP+PgSS5hAVmywLVosMh4JhEWk1dvQyaCXSHuLBnY+W2VDddoLZcTbL5U
9LMUJ+iuOYsrncigdsElkbjjlo15IvmJEC/yG6zqyky+vKUUJAyNahCSXQ4si5fHLSya3QDqjhk7
mnjciKokrXhSu/Qlt0ZX7hUObs3X3FHy/pcdmOXr5490qbWfo+ex2oKwA7II6n0pKk8CTxvUsKqe
q5wwVB+9BVju1ujoYLYmlfOo7hwiuWiNhOuqGJsa8QlpSJsMaM43V9bJ79pU3F85rRLSkiJstSs9
i7pdO2TDlW3A8mWcZXacAOZsgHkRR9p7Pv9q+trkrETjE5l+dUFyA3JkHwAac99pRDv4fczZjxNJ
pgEdH1yCoQdqBn/MXsm/8z1sx+NIyuSJOAZ9vPJRXbyL77+N8+Z8EkTlTfNh+duocxmdJ+FWO8RC
AMl51FsiCfy6qPI9+ACaWp8/ug9HnCNV2aSw4C93RYXptX2hdPIpiwP6W2kXBbekV9Bzy8sYGUUl
DcDs/58xMZWyFaS0uuTTdGmf670j5VOM7uER4Mf4PaX/9aKNAHnYOJp/Ph9v8Xq831VODTxv3hA6
zosnjonPFTxH+WQSXR+2RVty0s7GZ9QkSr32DKX1mcHtQ93Y1ZUS8kdDs5yB4mGi4WBabDrBH8Ru
2rTjEyEc7U3nKtYsIbZ+lZXabtPOMvdqH7rPeWGK588verHWvV+0yz6Fbw4tROzw51PJzjXK/y0j
a/mUfkWYVTd+M2oargvduDJtPxjLMllVqYjCXWLfez5WWNXemJvj9JR2Wvtdk644zqLlDnUdzrd/
+17NF8ZgHKHn/RD4qeWFeUafsgcen9LKxTgr3LbR9qD4OqoIaofGMa3RoX9+Mz94S5ipVPfYEjk2
AWrnFziIHpRIL7jA0PolG3eoSEQzPWVbpo2JDFoAcVx/PuRiU/9+mRZKbeq7+HEJjzgfkpbyfB5H
88CqOUuS8Lx5DVW3psud52Bwwxv6xNavzwf96EH+Pehio6LFdgExp+HexqJ5qvTynhh745SN48/P
B7q4oZyM+FZxNKKJNf/t+dVhhnjngcpvVhNbje9FA9KFIIWbto1LPsUUF2l3X3mK73ygv77/VKnn
3fO89Gvznmf5QW5rvCuZ41TPHPuNygeW4MQbgovNwo+rJH8o6zTT96Az9Js60lpl6061pu4LdAne
LoyMtj5M2otjV80L9kfnwQSdDeSsmm5rADq1gCzkAB4ERulEuBOlPaq7sTbgM02KpcRrC3M4Ml0T
//BTaAbyRgQhuWB21EKjCKsEJStFK+PBAGVAGm8YNKc+Rkfo89EZvideZAS/B3bD0w9CKqrfZT+6
t1KnH7YiOYFA6brS3fTKTVt2nFBNUaiYKbEYZegnLxcSJ225q1zKs+TttrcNMtoXtCCOd6j7dnS2
NGaGfuXWk76ViaIe3WpSylWHGig6AK6y44PnAn72VXzlP3I0wtfelGU5ZX6sGJXmfiQCZGyNixOZ
WfVOMFIzem4sZe65ghl1wCOOMthpDX0Bv6ospVsnxtT/lOgITkpmDQ4qaksXN2S4kxDxb7PbJMYM
oyOnGLLV6M0sfpBaVVFLuL141orBM3GOluQoBgU5FUE+Tek6b5vhynLx3mQ/n9u0vmAIs3GYyQlL
b1hI5Es9lGX/PBRaNwDnxMO0SpA/FqtqmAZz42hp/9tLKijDtduqd6E3kFw5IYrsbqQ2lc0KgDVy
8iv3YrmkzPeCxDMECVSX8PYtlhSJMhqF11A9O6LP78KpC24s0wmn+ZM7/utuhsEgur+DmNiK0iM6
X1aaLrLbAOncM3R142cQdO4vMzSGcA05eEAm5iBfuvJ+LNdphpxzENmuzbVsPhHnQ7aGoNDl1N2z
khvTqvGK+sSpQN22oJ9+NSyf5TFDMzxcaTnNX5yzx80+n/IKX0A2sbwAi51i3oIwK3tT+WbgYmt3
urCde6Nz21fNSegDYQpEdR4UhM3ili+vPdT35Kjz4ZnYtCywkVL9ufDoNwFCNm/snW8o51GFWdLN
5OuUhOSBWY3tiOfW8Iqjmw8WU64MntnrKtbNOEbo23VTpD9y0GzebiBowt2hI2uf3DFBkZvqrdZu
JrPXC/Q/g1msObjr4P1kU9irqe3c5sYMaqkMvilQHMhdRL+E2k+AflvxtVQburWsHNdF0qZ6z+44
l8SmoGjoLoREhipmH+HsLZkJ1Bq7utsMIYlqO6CniriTMvKGe41UpTeZ5271NiTjaD4RVe1UXy1E
bYzbN3OP2VfLNGzu7ABA3u9/XD2YvxxSOUbBJKfkvphRsdo5tTuF3jdUhmgOHaTF3xpZ5MdKjyt7
4zVMlCsv6cUkJg2AtgTTCVfqTI08n8Q0ZEqEiXX5LAvkb74AmHQvxiLrNnlo433XAkOqj1pIftD2
84v9cGTeVVpR8D0uBGcIPkmPDfrime/ywJtSqb4q9O7eKTT1S5GMkPQzshD/8XotPk/0y3l/ANHN
H7jz6w2iRC0NWSrPXWo3po8hqvqB+6spN8FogvOyxuCpRrSlXFmll4vh+7g0FufyJUose7EYRk0P
JlcW4UmxgupZHUrEdU3vfo376Jr1+oLG9b9jUXnik8CxfMnrHwfNrWpNUZ4bib9dtKL60QdqvlFi
XVtVWk3AX+6SrLUiUIoEds4G9l5YDnFMnz/h5Uo1/w7dMjmHUPfni7i45tQcFScBxPc89tI1biYy
N75nbV5sympAL2y2dF9WRdhN+m0e8yG68qg/uA8slVDCZ0Qtch51/n1/FTPlRCBZr8nk1LHMrGQ+
H0usaNp2CYpVpPobGDJk+9jC+sNhuNhB+xiuTPLLWzD/hJl/yGSDRrj4CZ1Rk3Lk5enJTK1qTfDW
8CXPUCpA+eBDmPZKMPi6nbZr5JD9zee3/2JjQMORoy83ngoUi+VSJgCl3EG2KNJTHWbqTm0H9bbM
umAbyawhh8PDzJJn5VayKq16S8SbTquJW81S/INAxa/Mhss3YO4W8MXkqIh0ZHmSSskOdQVw61MI
bvKoaKWzM6WlbaMgb54/v/KP7jpzn8OTzR6MSs/5gydwLo0DLc5OcgJuDjY/f20dcwC32aQ7um/T
K7RMmNUiuwpZWK5q8z3HvcDiPasXqK6cDw1Dc84d9NKTO9mU/BoveVKjbmZC59Zhar36JVA078os
m//Qv7/JDIoQB2KTQ74MvdPFlkDKPOuU1spOjtAkp5uyieFhIzEFvIxiZtXr8wGjF1kcQ49qs2+a
KbVrNc8Pnu9cCEAQikBn7h2cX7mioeZv4jI/iQg3X5bX6b0zEt8mJiW8MpU+uMlIzeAqz0VWh4b6
+VAYCEMZ45s4NWlf7UhLQnWZoj4C05UW0aMdTeyLXAkh5vN59dF95lvlsqgQGHLRbksnG/+Pa+Wn
Mgj6//JAehvNRKk8pEm1x6CtHysKWa8houY7ZB3XHvNHlw1vgk7QrOFgfp1fNnc/VGphZyezI8Dw
CKfB5fjKP9pPkjrCOuJYu65VkdhXVtKPrtuFOwVJVpvL2cuFvCf5rTOi4qRFFl4drfHsjdMM1a6s
7fYODIj7Cv60DH3C/Ly1qhXfPr/vy5rBPL85TMz1JYSfxnsR+q+FnDNckvICFSdn1BR1NZSFDNdk
0L4FCO2zTTnhQr4yxT6YzezokfoZtFbpwC2KMEPSuASbT+XJ08OfYVEpFamt2fRQ0/AdN59f3sdj
UQ6ZF2nWq8Wa0XqDI+HhlidFNuXzxOaj8QNPlCsCCMv952NdHJkpL4FGcVgmKIhwXlxsgKLeLSMn
NpKXSpkDQMqhoTUdDyLaCAv1pF/G2fAAIV35Int2LTu2ytbBQcSWrJiZybUk7suP9Px76KYiLEO1
jsD4fFLrVjT2jYjilzHAv7uvyqEPdvi8qdJ4JgEOhBC3sdx4aRXzbZICkHoTSn55TGXuGu7xYqIj
QJnRSKBrYJrTYj7/MaMaB26vGyFljkT8GvPSuY2GKgh2XSIRs4tWrdtd0VSNtepsPUn2BazfK7Ph
w99AZRqgJ1sH9Jrnv8EYsz7Rsjx+aVprWg+8EzcK6XA/0rT/MaiT8xwbOT7WIoimVVin0ZVvycUi
wy2YEXd8O2eN5bKjVA7VUFr41V4KNXQ2LPd14iPLata9EN6r1in1LUaY+MrKerlXYViqu2xWMPqS
WbVY0su6T6c2aZQTTioydEaaTitgxukuA67+DPjDwaxew+6PVEHadpnciDGVj+ifhvuBiXmlrv3R
Q0CiM7cN+EUX6jzJ0aMpJid8MSRabp/sc20tx3JSkYInqm/ko3MbBmlzU45uuWY9mq7MgostDPdj
7pPMLSuPtW+x5GrW3Pe3J4zddhx+K0SKrxY15G3mmNmzrRBmtY7jOvslp3Q4fb5EXKy2DE3mFoUk
upf05RcvwaSPExl9zABNtuUN0tmWJ1FTNqphDFskdOw+H++DGUfDbdaXYiKZjwyLCT/FWq/ZSvzC
bm546tRMUEnU1ZUdW+p6sgLzIQqZDZ8P+sFFYmQAEDUXN/HPz2vyX5+U1E3hEgx68uJh3b7HdsCy
Ums2gIr2vpmUf6Qq8SrDK5rRyGxagBks+88jpxS7pQD4gk3fxSGqTCud+gKN6Ai3pB2q+ZYcIO9K
qejiw8KoJk1v3mIPufCy1q5UAzIY6aYvBVmp2I4jpKzdpO40wHPXCnAfPUUPVwa6OvoI6DzPb6jZ
tSypeaWceifOYGDp3RM4aoAOU+LctL2VcsCG2f35U/zgLaGu6Go0RJA/XRSjpshWDLXPlZPSKYCP
Qy9JX4yhcNYh+YZr6oRGvyqKUj86ie1ceUM/+JLOqhUiDoA4UoZeUv1RlKl6YtnBKSyHlMxstzdJ
784aPcKsrwX/2Rw31lEGQAO/c1CIVVXmLgVXBB9+KrLhymt08bDnWiAzmg3x+zFr8QAi9qRjJYzo
BNJB3duj5SZ+3Paqu85Eb7dXtoQX7888GvOKw848r5dfykCvpSCJIjp1YRq/TU7QkiZQ90OOS9r+
SZiBuJYld23ExY6sAcCcYsaOTq4Se5ugz9VdHaSHrkAQC8Rh9J4+n1sfjYe5gUMrxQMK2fO//2uF
UPOkQihsRqe4rn6ESjdue+Gk39okxPVckfv078PNfUbLQiBK32+xINGgThIKi8lJFW38CFMmP+RO
2GwV0gXcFRtdN9l/PuLlhOGoqtHXIVWD+WssRiS8bqDgViUnW+0AB3m9pvuJShmmr3KYC58PdrE8
IE/hkDq7JdC984U/v5tEpFN9zNXk5CasdUqCfeNAxJqo1rKBfbx2nQAdakRswvbzgS8fIwPPPVUO
5iwVS5GTNuqp1dpWfIqkgLExVl6mrBUzTrVNnzjt8wCWp7pyZy+WpfliyeiEGs4Lgozh/GJVZCST
S3TkSQhRPgdxV2G9Hr3/4exMettWmjX8iwhwHrakJGuw4zh25CQbIslJOE/Nmb/+PvS3sShDRC6Q
RXACnFYPrK6uegfnkyUN9os/peN/viZwldPTMFmTLbvOqKm40T1G0HqGOoF+uBy9aKJIx0k2OZPc
+D8yYSOIkIVacCdlvvELwibOKBTS1c+aFaLFWY/1sAWBW/1zPOJnmDQR58QelOri+8FPtc3a2orP
tKCmbitiIwm2ctKPtOMka+WFeJWvzXMmX50zSAtc3+IsCy7T2iml5Mx9AIPcyYf6l8ZKoKwzqpWn
a5Gqu4XWlD/yPPDpCCRlcv7ng8a7nIx9looDIrrYdHzxJjuZqG/FatuqT+VUhndJQBfIQ+Am2MlT
mir/mqXOtVXuIOAAfFj87XKnFfoXg6QZyXmqWlFvqsCh/2raZfEsSU2xt0Xt/A5GwI13casFDdeB
H66Aqj74vOisq+BbmDoIx8WtkyIOhAKwlJ4rn3erWypW+lDkcvHSQGPXd2bSF7vb6zw/UC+KXUza
nh+KAEEoDCzhEQm662DH/fSc6XFcb+O8U8d91erZ/2M/0eCnRcDjFI7x4r4BXGIUtT1kZ6HX7Qve
mIqLRbV9L0tJsp9UTIxvz+uDCEkfl0cQ/CPy/WWEhMrVGUK1szMuevngGo2dHRT8MrxUaNanXm+l
V47xGu7s41F12i+w/iFyzx/Wu1uulbXOHrAsPtemIiCf6HH9CSEJrPtSYcQIpinxI33UtebP9XtP
h0AN/BZ6yeyisuyHVMqA0pwfZ2cTTlfwM/H1MsXfXcU4q5e04JlsWegbmcyl/SW3ej/R4RO58Hyl
aw9IgTTTVqr6eO3d98GdCAh5xhnx+OKNuXiLoGOhBDAtsrOiVWG4LQfVcgEu2N0JnQoxeLe3/IPR
UJKHM8u225AUFiGj0EGWtCUntwjrtnqCTQ2zmhKylfxn+KoerVxLHw1HfYNCHtZwrPpiOBp8opAF
AEazaTCJlDSekZ4vG/VfCTOl77fn9sFnCnSJbxTYlI5r1+Jg9XViDAauo9RKzcwB+KAkyDBEg2as
fDcfzkqb1SlhlqnkTpcnGOPJIib6FeexTMrviiNZLgIq9PwLpVu5ZeYFWoQec25Xgi+gAMutdjkU
NHeA0abIz6Y9tUgdKlV3mqJM2acTMoQ5n9AL8g+Yq09au8LV+SDOcpfSOeRxjhXC0mEnVzOcOLQx
P8tVhuyObgo+gMS37uopiJ5blPFXzuYHgYGADoZ57lcCm51/0LvAMIyAcbWUoqQlB+oXFNHTTc1L
E3JHmjyEflkFW/p//6opywVOBZ0u6Qwn5PW65FgoTdVEo1aVRMGx8tDyiballhQbbawj14RufXf7
mF6t6xsTkqxUw8wPodFFsQOb5JqyUqqcdRrdJ2RsaqA6OjgCNx1kfDeiRlnrz14dWIYkupAr2BRX
wMFdrqyk29D20Eo6B9D5d2E61o9J2KCZg91NuVZ4uM4GWVGaYKBQEW7Bgm7+Ne/2MdWawgIVp55j
ZayfrbzqP9s9FJ5dlgGogodVGtW+U5R4h+5NinRjZR3APqxxDa6O09wHJhZQ5SNFoody+TM02rxI
1CraGRlOee9M+vCKQJ/mElpzVF2NO2Q14zXl+SvE93yc5nQMWqECA0NfhPMc3zlaULp6RvEwfY3D
DhYWxNvP7VirCdCSofolDxraqXIzvealiDdDYCGqie6s50+V2bijCIc//3rkuPtI1ugfzTWvJQSh
SJJalltDO0t5Gv3q6ij10V/qHXVLQhdke4ENYbu5Peb1mWNM2hjQesDKkZ1eLn9DQSIuBlM74wpn
/YwRkv1U9cmwwaZmzQfrKvCz5lQtabuD9AQctThwahdP8w2qn7uh1xuvCYI83YheWqN0fHSiKM7K
hEQyNEDIl1MK7FbWqzEwkPBMy3tgFPqPoEPXqg6U+j8DgarUbTVt7Qq4jhcEKDr5OAZRnaXRezmq
KY24dvOLzk0rJ7irGV3ik1cLTL712vo2tA7um/++dzTwsdMCMq9doYIQlKJVEwjtnEelfi8Fll7d
pbgEeFXR2WvkvuvdoyvExEgTCE7Ejcv5FehNS1kSa2cRaar0yUI1VNs2opbN37dndXWX8jIEDMMO
0o4CvrnYPvhBwH8mAyFvTYb1rTdzzQEbEvlLSCzb5TYyO5tem8I7eMFWur09+vXhYfRZywDLRO64
pZQMldEyD1vTOJeRgkiRVKZ70VfVvsgnsYGZVUj4BozV7vao14fnYtSlRV2aVFGaqhKjymP3HE5O
fihaXYcHoxp/42qc7m6P99Eac0apBgBIvdbsEY0S9+jsmjQWp3Sb2mq4pVwauZUZ1A8KosNe7MOC
R6ys/X/MlLlSAIEGC2tzEe7jLkD5rZ3McyAbaEWnuhxhWT3VYls4bf0lHAN0225P9qPFnbt31CPJ
bxFquTy50McRBBapea7SRN87ju5vcfyD9gBA0gTtm5jVr9sjfnSIaKQCPyaLB9O++FakEcBlgpjk
uSlN+7UTg4preYRQHI7TamNsFVwwAFzU0Lejlcl+PDTD8nKCvLesMA3MqDJG3TjDfgiR9fMFKrvY
GW0FivgYvLPnAZyINRmQObpdJMAQSuaSEq8HiONXMunJONp5jATwa1cF8t6QB3MAtFf8sWkbNm6a
ZgZP1t7amEoeuJlj/ut5fmN9UOgh/KIQsMQhtF0jm8Mgla9tFKjuqNfNqxIp7Zb/5nslUglfFTFq
JysT4crIV+vNyPSoqJjBeZ4hGJeHSysGA1vXvnqNcTjG6RO30arvijutj6KDPpXBMcpSsXJpf7Da
4MaAWuHxCXBYm0/8u9StKksb1ZNavIYCjpQogure8GMs0LCy36I7qGyxXyi3CFhXX/S+kVa+4evU
EYTA3AGd9W1wU1kud5kHhpMnmng1p1Zt3caSnD8mGOPpUdbGSb+zSJYQ+DYNqSZ1ifJ8LykNckwJ
utgr8Xq+DS4PHl1pNEjnroOmXBXjyyHR2YCkfoWhhkR3MGnIIo/Rz1jBB+Ufv2pmTV0CkRBwTPTq
1MtVn1JkrRtUSV5V+JqbqZjlNE1HbCKkOA9NW34i9ylXJAPeqtDL+c0NFch4lAGuvHkCETu0UHTx
msZh6XgBqfTz2FutskUStr5P9UqfMDISTuJOCaYRwHzquaAXRvrg6oMU10jwpnRfCLWQeFAxDJB0
jyXrsxYakr9LcOg65k2N6VHStobiljjXJZ6sx4iyQrdtG88GsWV5YZFMz2kt4qfbq3oVnVlV6PO0
6mDx0SRcxEqAqMBfraB5RR3bwpJ79n8a6JpNk6i3sl3+exV8HnBmH8w8DMr/8xf97uMBoOUI3+ia
V6NV9deyps3KFSDtAkuWjlRGm8rr2ireKvGUY41ta23upsj73572ddygA0tXB/Qprz7q05e/outq
vxjksn0FHBY+8ku/t2kU3HX6kG3lVqh7v1HX0HFXtz5aEHR75yiNagDUvMsxhyAmWR709jWtEEHw
CgI6aBlDaG47yjpq8pl9p6ko0bqUnr7dnu8bpndxkCn68OLiDwqfyxQHYeGaamqXvlKHD7/2iZzt
7UG0llfhDT24ZVWPO2Tv0XRvsrC/HxRH/AgbJfwribLrDm2ttLAVO6n4r0dE4zFGxm3XGkWxhx0e
uFr5OSx2sqQ6+xg25V3UAl9fuVqvo+4MN5s1JpC50GgqXy4fxqudQNwvfcUrLf7eQL27b5CCV129
SBAmSpV0o7S0UAYrDd1q0tTD7SX84EuBzUP3CIkmwPFvQq3vDq7T+HURyEX2Wtpa+Lnq5fBTKCH5
jbiu40K1tlYqS2+52GLLgOjxLqcyiKHPMhdu0yRFS0zJX4ELiPtatZI9SkOdG5l4MSKoqhePeEiH
L5VqZa3rd6MseblthE8JZOFPqWrVz+MkhtbtYx2S92RVZ3oS0wY+gbNJDbPZgACVnugOJ61b1Gmb
eAO+fnuBnOazBi/Ps8bJzOHkc8tFWaXfJ0nIe+r2sr5FmOU0aXSyoqDsELhdfIqD5CDrX6rZq2PV
BdKJSKKjzmKKIncbo+5/gApzkDRJkCenI6kFW0wfkvIwmFGu7VDEshsv68roVz2V0jdnCnWxgw6I
zOxQUvmYIUFj5KZ8ZkeASRVoOTXEmFxNVz1Il2JSgGxRs0GnFzQJtwWZ2OUJrZymFQUWFiQ/kRBb
XY01zyrxePBUasf70XKKcQNl3/hE0yZGB4auzCHTAv8FX5fxqe71/qcm0ybc4KiQJps4m8ydKkup
V4XZ39vLvviaOFcQ4WhnvMmlIhszn/Z3p1lG+KZxKt0/Ag+pdkAUlA3ynsU20jRoZ3VlbTrbycHw
ksHFHRj028MvPqa34al4UL5UQI/yer4cPvbTGqqF4xxVLcnvihyVsUTJqHvYdkjGHjor4y1i7zze
DPWZG+qUWlAbuxwPAQFZUBYJT0MgZd+1RNW9EbIh1vRtnXk+uLWfvepPd7rUpcFKuri4a/439qxO
CyaFbFFbJC4cOglLT8bGeB7ohwirIzrbtB+tcvrW9MBnh1AMr/+8wPTzIR++6fGAbrqcMPS42B5T
EZ0iHxkUN8I4h1y0qia3GbLEjTFxWHvoLfPSeaJATugsUIOhwrQsTSMsoeJbihWsn3Thti5D/9BX
SfNZs6JmYw4mb3lscbw28XPFEw29I6slFN2e+Ac7PWvR8v3x5qSCsDjYcYuGRI0k+kkLA+3VQQz+
USqG7AQKCBck8vTh6PBi4DvEYPP20G99oXeh7G0B5pIJnUIKbFfyIgDJamXSmvgUIlmf7hNsBgYk
93WETXIMAr+KFNMgVx/FgAVBOU2Hcgz5vpJAwp2h6bvfPJTVcdeOWPhgC4evddab+5I2zgmJ7Pgn
uJ61OvT14YShQNtp1pvgL8tzIpQp4RuXxUlJ1bR7jJEDj10sK1DAx32ovBOW49dfMrRA6v3t1boe
GXQYTVxwNZChINhdnlD480BnkiI9aYWc70SVZzGOHC3SH1YUN3d1UaXdMdYFxejbAy8BYmwT0lx0
MnhJzOpN1lxrexf7mgQbjkBlZOT+kIIteirsYGlLFbGzIJDxL7GyX8GQYHdAe4f2hlBNr6VA/Z/S
BdnKE+PDX0PpkrwMRu6Mcr78NbU1GL0OTfqU2ejquYhDTEcQMWnhGi36LfTvg+Y0JgI1olqpfsRW
GHcbdAkxnVHwLLi9NldfDwon/CEVpCpNoj5fG++WRhrGNHTUJriPOmgrajrFB97UtAN03AfcLimH
vdpY2BCA2VgJ0VdXAikA1R/uUEoZirXM76pJASyAvODRSorsm9oKfyfR6dryQOlOWBWtWXdeTZWD
D5R3LlrQf7kiLyhhFUy5NibHPqwKL+x749GoCuVh4jdyBEx/r/XNq5814dqOX518Rp69EhVAtQSo
JbdzzlxqoTvpsR6QnN8mo82zTjPaccCvCH26SSlk3mJJjq+7HQ55uOnGMQ93Vo6j4SgL3DTMsR2d
LTSb3AG6OsjTXTK1hb7j9k5nlgJWHGvh/aNfDWgKUBqMj/n9dnk0ysm3RC5N6XF0qtEE8N2r5hf8
dmx5DmNW/TsjbiGXkMarmi0fDQ1BjY+E9xN4lkViVU5j4hdNkKI5lsmf2Jss8jTwml8l+tuxh2Xa
30AO1+gf118m+wQwmH7CTIQ1lsNmPhZzwh4B/MnyqLlanxR39pjHX8Kiz3sMLMzyzhQW+ZrRqPan
JOugz2MDa/42BXff7S/zw19DbgmOFJYTHfVFnmyoyITP5LVjU0shQo2zYWnXptqLLnEtu6haq9FO
CZzpDJgr5lnUl3XsYSg0xY/0jNcc6D/6fEDTvbH7Ebq6QmSUfdvJmZwdm6z/E5l1t519k9Eo8jXa
L4A1XEvFtlkO1aZfCeDzTC+uWUhmIEBJp2hlASFcrESKcrQsLL04SiE9UjNUitElwf6l80D7envV
PxqKohNNYV7t8AcXuVtaTU0XJbhA9qMyvtRVcI5H0T5ovumvJA8fjkQhhprenD0sle2N0axsKQ/K
YyDJ6m4yA+uAViR2zFkZ9Mnu9rTeNBCWSwjrlYQY2hi+wvPuvovzlc8/qJzno4Tv4UHTUmSQ8rSO
ntADKIqXGsLT97E3JPu57czmqyZpRe/KyJHeObxnoGyWjRJ8kxoaxiedBoaKeV6Mp3fkiOpPb3bW
V3hpibKLlVqTn2//+A9OHiGILaGFMdMStMvf7qDjgFmaUh7xIYONFFtZPxzQJQw+9ZJQFE/ptOwZ
XSW9pBaZ2f3Ku/yDjYJpR8ecewqb6aUYAFyriQ5VUh6bKosf2zAzP9dT3X9X5F7b/+tMGUihZMSj
cN6QRWogFaLT6zHvjhTHlE3SoGEv5ZJx4IWePkiSGT7QH//aqsFaD3eO5RfHA6gVgYb8jAca75ZF
rK/yTrb8IGqO+IpG91lrIUo918JXlvIqrtM4RcWGhhTXL9NbzK+xIzNSZdEeJytVtkODoVoeiOkO
D1/Ja4So90NQvd5e06uH7ywOAiqStA9iJviLy9NjUq22StMoj0KFVebZTVpti8jUX+QBHw8XPzHr
c1EKI3J9PyAXTkTa/Hf7J3wwbXIO5kvhdSYkL95mdSFNoQoZ+QCmwToUQY8BpqJO0ym2e+QmCyoL
btrma7zz601FJgs8IffnXKlYKpbKeRIbPQnuscDgLHSVTkqetKZee+5eX1QzQogccla9oRCyvDal
qARXjbfTMXSQ2PyKyyV+ShPA1+IsJkcZ3DGKIz1yeyeIDkGtSe2O7kH+YuNjVDT7ssU24svtFb/e
dKgXM8YFRQ2kP99+8rtwJ2AhdHhVdce0pTNGD7DCXEpPhgNBJtcgdQ7JHz/2+y2ym+VBa6gM3P4B
12vPD5ixsQQsaEb6fCTe/QCpjXK1NdL+qMiB9p82SlrrSqk+/fMHRYuV1GBuyUAUW0JYUrMXY11a
3bGbXQ1TLT3TsLC3ajWU95D8+33PtbmamMwB9zJazHIS1KxIAwzi8uKTisoGE0BTHY4jh/YzWuRl
6bEZcusqVYFRMByN/iWyGtojGi5N5IvK7OWGcvK4QVQsUN2BV0n0yYikEPIBFUBqd+mAu6XRx2R6
SV1bm0wZfNnLw8TGrQ6TptbFSk/XycJqzF8sS0Dox2y1mPUklFMzuwTirzLYXeaGk58+ouoRls+J
DdyfPvsI0cvqmvYlcKBQuxGZdfkcBbHQYd6C03/RzUJqH/me7H0ejYnyQxE8hf9MnVJTJpU05Jva
qOvN+5kLr7hiMIXpdgo9buqzIaIeadE2HDKpaF7RFCvPOB865bEyCu0nNZR6LNwsr0bVhVit5BsU
hUzDKyt01cFLteldOZRN/koKKv3JlXxy9rMxQIg58mAULoIN8mvdZcPfsBice0yae9vl7DX2BjO/
ybnrgObaXmAo3b0zRKpwKR+IrzSVkpekozuOcRZEZtfoauhYviOS4a7At+kFM0DsHMKeYi/2m0NL
FQdh3PB1UgdfBayux8OfJMYKkNYuzQQP2xu8uXVEcX+mtdFLni0sTXow7bR7jvtcq76Dn+o++1GY
+xtqsqXqdtYUTI8lTELMSlVh9Z9V6KSSS88kevZ5biVeYPppstWrsrIP+Esjxl/FGZLdddSHVFKM
KBN/WaSMrA+0SO61sT27H2aW/cNP07ZYycyWdV3oj0SNmclGukG9Yhk9JrUbTFJNcbS1Xj7jg4mj
L06WtuPGWa19U5VUHj0pxkDzAWTmoPoeon3zAStb+TE1nKDyhN/MkiYp6se7rGH2hzicEPZzTV40
1aZ3tHLa3A45Syj328+mswXkgjoH2cPimknsKKAnENVHC2HUjYm3UOdmalzsi7BtYb9YwxeengWy
viL7VKPxD59ZVY5NIuwfUAemNSD9VeLEMuLvgErkLPODWOJlDMSjPs8a1RTHFvlqEC46pZVR6tHf
DJRxJXO6rkWyUURAyq4MBwdjkVrQPorJQvP6yOfNRnH94OxY6BAvQK51nzMl93GAoexspUX2JRyq
cOengIxXzs4Hc0Y4CpAjgR+kwhIP4vBubDu/RgO9Hk10VUT3kIk62qZaoawMNc/oIgrP5U5KClRu
eENc6Xyo1IzIOHr9mAm1ekqTPKODHIxEhrQIK8XryrD8dvuIXSUyNFGp2cxCDJTUSOMudzQtc6vp
K7U66ghQPGEpWxygkkkPapFNfyQpCChilMnauZ7/rxcTNfVZkJwUnBwDmcHF1sZdruYOlr6nECfC
wI1xg/wBHbmr7iYTdQDMhzBRNiKjFh6UgvEXmhFtuBmnRoq+xaMvr9y5V+tuIrBK34omCl8v5PzL
RZjSpiapsoxTDfrhMIEX3DWpLm0UtZU8dejWGHtXz59ZL5fq0QzChmaz5D9OnQn4T4T6SXSGseU+
6H/HqSqU3YQEfbGV7Tp+CkLUMx+w80SI8h+3fB6dJgqoFy4/qGyXs9XHOhwU29dPvsFH3CIIi1+M
6E/CMOqAS8/OPutOIcm728N+sMhgpHmTULDjlC8Bw0Y1aHbX2uqpoIvmQfeJxDklUfydhkEun2MT
XebbI16ljCavHwDvClnsG9TncqJjiPuH5PjKyYpG9WyXBvaRk6Le1aOl/UZz38ETA7vbuwQY851O
s6xcYXB9sM/wtlUCGHEDmZXFxxXA1KA3pyknAW3xWza02rNEcW+DlLi0T7JBPqRmUD1g8wRk4vbc
r6IWqSP7S+uI0ig9zfmnvctW1bbJqL44yikZm7F28XOYXlThFLIbUKVcwfVcz5M8VafwMQ+HNtQi
NdY72G9TLyunSvjBq1GYxCocabXAHf1h+k6NW/fKLAgENPI8WPO0ur4o5jT53fCLuaJG1xcI9ign
QsVc7JaKbYJWj+qGZNibnKi6h8Ke/6mmVH7GiUDtD4M6xCub/dGKw4FFzhgYM/2Y+d/frfiY4VSR
D6z40PpgMpLBxvJYBZEPMMCKVrb3gxWn0UD123x7Ay/134LMzGSzMtVTiC22dmplu+COyIIDvUgz
2gyq3vz2pWSKHlK/aNcMZ64/ZUCKVO3woeSpcu3VGYdjgWmCeZImX0heoA7JuBnbaHy0SivaAAUw
ViS/PxxxxoNCTYSXuexL2kbfOgWl05OWZ+U2xa2pdmU5V55KR5hb/A/V/T9/PzzvqTBxI8+4/sVu
6q3iy+jkW6dKQTtCm3ot22awguStkTfVymAf7CbUVlqO0Gzn4vDi+zEl2cCay1JPCYoIj4OWmM+x
TQ9J7abKTeS8R3jMSCJ8qn1r5el3dWpnaST4MmjDYJkG/vPy1Pad3qgim1A0LQK93snJIFMnAsPT
uJY25fL29rJe7SOFb04sn+RsAXfFTZT1pCW1kStmmpQbPF2iAwKHySmCgnVIUXH815WFL0AYBDaF
2gzsp8X0TBGjilsn4mTg/7wrK75MDCYbLwRJsFWKRHlNpDD6qqSd9nR7ptcLOxPjme3cpAQysMgp
nE4yOkMdxamJG/VJNiftMQH+78WVZZQr1fSrJI5Zgto1oM6xg3D1LjcxzIjsTqSLE903+2AETXIU
3OaeUXXAABXegq4aV2sV6A/2Ev4a54cRwe8ui7g4TWdZHgx4pWWNEXh1H0kvojKc5y7MjC0Cle1K
0LsO9KBUQUTQOpnRY+ryo5zCyDYlgLAnydfTL5UW+eK3KceWwmPOzKnyuWakx2ffmFUJM/C8By4r
P3Rc246KVV3k6x3WKOpSieKVAtlsWWHV1ZRPK7THk1ALCyPWGaYQjL9J29bi7XU9DjEU5CYpJRN3
eQ0tjnHRZG0oLGU6BdQQsoM6mTzOO9mv7tQ+p7CbDxTJN4OGrFSFkp54kSfSmcg1Cn0cgfTGZfz1
9vGeR7zI4PlFkLdRuIBaRqCcF+fdbVdiEa6HQTSdyqEJbKwflDr1/Ign0mkyMoSG8RuxIy8I86i5
y3l52y+3f8D1mcfdkagFZBwc6hUXaszsMaB3Npx0kQTnYQaZenRgUnM/VSgS7CIscfofUL211WLC
3DF6N3cuPTR9gazxUntr5mmXcydgNQbvheCxRVp/OqUWW2CdkrYGX+BKua4imZf1RZD8HNo8abdB
MBUxQr9p4jwrqN+1zqY0jAaQBlOzlJWIvjwsbMmsbTWLWIN0RD17EXmGeQjU8PvHoBkdvcb7UOLh
CKC5qa29XUhoMcsaVstU5ofAVLaTT303dafKqoqD1IQNeHRixrT2+S6ODKvFkSFBImKQNFwxHPwp
d5AmdRQcR0U3uj0V7HofApAUG2GiU9yNxvhgKJkhdmU3Yqt8+8BcrwtBChm8+RU/P+OXLJaa5qrC
uqj3la2VdxnbYHIZwN/53eVWcKdiFprunDFNksxNlT4vcRKM5REjCn/wEM1b9XWeH1rvz9HMeuB1
grQQ1yGtk8U5ytNE8kMp1u7TPIv2+IxXoxsaQ7d2PcwbfjkOlF8aJVDFiSLc8pfnNW2c0axT0K1W
Kg36UW+tIXGRjbIsL80BmG27LC9ML4+mJnPBi4JsroYa/sHtDVjES/afnzG3Lqg4vMHaLn9GS1+7
0grJvk8MY4SSK/GjXVEhpISoCJIFK8NdHzeGQxcH7D8MPyL05XBOaiBlMZj2faurw85ORqU46JJf
HpwiTLwqjYaNJSnmRq4Rbly5qT4aG6ku2psUc2g5z//+LjpGbZWVQ5fa9xIvfaQMKV3RhvJ79QCV
KJD2Me8+xw2jMX+eoV1ruJhFbJxXGpgB8PQZKEkjYQ5g74aHYx13Iw/Se6lGGleHu7khYhm7ScJ9
SYyjtK/DaC0d+GDOkFOxcqHNydWwVAZWCPhGIjfOPc/xuNqkWtwULn2kcWPqUXwK6r5+CuBVPWmi
V9SVj/ujGfPaBX0F/o3ovFjwIKLbCZ8M/bfSL7dW56T7Mfa1B4wdX+s87LZU0O3d7fO87MDD+3vD
SpKOzE1/WDyXywzSLRimaRwf5CTQ4s0Y67X9C3C+8lIYOgYjgdE5mYsEX2e+5HIyBt8GUdKgpA8T
fc7s1Hg2/TZNv4AF1wcvNYLRsNxxsPLgtTFbX5TuJE9K6zlyOd6BB5rWFOqvAgOFP/IJhDDf+OtX
zJFwSktdAkvdWrGCxWSp1NYLjU2llT0rRnIObRbQzLRs/IFWEGZuzSB7dQv3dwVQtTw88yOSyhud
ciIipMHFnVU4w4QmpqM9jI3ltBvUdiYsegul78ydJI39XVlZfb0f81bOfqDY7wyr0WmOgu+j5Ex3
pq1HTkMeTUa32E2kw3K/ryv53slNOqqtHJUBwupg19y4rSxp4wdTcopHWQ4OVDWVr6KHZE4rVKsD
49wXPeRfD7OdPv4kfD4QrOLzwpo8hE0d38eNJxrafe5Xav6YVfQwPQY065cyCENzmyrASj3KK6H2
lPn9ZNwNQzd8M0qlHQ6W38qyF9ei7e4CIyu6baCHWug1qhw81iTA4Q6mTsN/SB1Up2xtgmWEimmn
yhXtq8zedKLN5wcdnsM7DWV2ZJzCengpeY81pUu7LUk2EiywMnc7CC71Vu/7VHmCtDMcROAEw6Oi
1arYqghl6Ju+jVrre9xP04scAutylRBf9P3tr2v5RaMgCTOby5F0gVrlsuxelKAk0VkJ7zGYkJWd
oXbVY1Bp0qfaH9WNkWVVsSfVWqsZLh41QI7nwvucbUNeJpwtToE2BX1WG6Vzb2vV5BVSUh/qfCaq
5eNgPiWakf5jf4ERSYdmF7O5Fk6Cvzj6uYNmF5qRzn2bG/bGx6PhqW2MfkM+Vq5JC17lQAwGTBfE
C5NDdnrZU0kGmke1KMMHQGGTsk+MCKgXJCFZcycafyMVK7mwN1U8NsIlm0hj12pGOdlERhie5q84
XfnyrxecXwQMiCbrvAbLL7/2bZrDUJYfclsYv8ZASb/ygKURXc+YTqWx1orvyzTkbQkIeyiE0FLD
PecyapMLDRGIpOChMLTmpDLsjoZfdDT7wVi5la6GooUDhRkW/CyZTz//cqg27HxeIaZ6LwD8fWrV
aPiEy23kNRVEy9ufy/VQlHPn1iZbi2LDWyfx3ZUvOlsq7EZBQhwfxe3oxErsaY5wHohjo7Qy2FW0
RmSEzgHQG3ac63ze03eDyWo2qTndjVMg4fWFhzgweKXoj2bcTXdVVxp3itQPXtsZa2Xt5Y3FQ5N6
nEKfChTrTA6/HLkbRdACajJPqRNV0rapK2fbNb5huqNJFHOlsnEO+ATgAqGHw3cnH63Ptxf6red6
cU9Qa6GRDAQEbQN0vRabWgWw3ZNeETxV4HJ59aRZ90OPi9imzHzt81igSedWo1KGPLDQvPKCXs2k
HQtJmdxFksSUXpQWftMDho0KeX/a9rIHFUw1oJUa9M/dvDGdc8NbGt9OwCZnP3C0zlrJUZevD6qo
AE2wbqRuBKxlWVIdetGWlUjbBzm0zGKT1pqT3gfVmI0/b6/Y1RfOQCg1IglL5W9Gm17uGaiLlvos
sgiUSJpjW1vKI0KJytEHe/S3FdIaUOeD8bjDZyQ6AXUGii3G62pFKNi/PbTdVHip7mc/uZDV0U20
7HNWFubKTXX16YEiBC0145KgzCAZcDleLcVGR07aPNgTKtp1ZPpcqWYy/eT5177cXsurW3Eei1sR
VB8hjAB+ORZgGCdGr7R5kCuhPijxIO0cO/ZPSlCpu7o1hr9qOIwrJ+VqUHrSsPvA+6gIHllv4Ip3
n3tvBXbvFLNMtTVNEIwRHDZBnt4pbQnGDpwPHidJkfy4PdWr8zmPSnJKOZPmP3W2y6n6Y6FmhtPI
D6UygSqUjGj8DtIwPNwe5mr3iJWkfjNvAWgDtZPLYUoaZTo2WsqDJeyhcNVcz05EPvNJ7S1le3us
q5PJWLT2sfhCUY32zeJk6jJpdCRFysMQ6fmRb0DdYR03HY0IpUcMDvPyfHvAjyY3Fw5xFUNzHMbY
YnJyRDEs7tSHEA1Pmbo+ErTyBNrqgLZZv3ZO3lKVi9DIu54Lj0yGBcL5dv457w4KChbw3Ecj+TT5
gW5vYkGNeDM4cUvPV0FMY6oqzXGd2BDnojSTb6CAsEXA09403MLBUwzbAQcvs2BovmjAlUovM2Eq
y2i79C7FNkv6gauSVcMwxc/ydz1kHMVRWGn3g/zUz/Jd2pYW7PO0zc590ttfxKCRCsvZCAfATceo
fAUYK+GqeHudlyIDHBvIiRyLmY7Jai+zGB8pK0ANgfJgJqZcOzyVhD1huMmbbdwGWmhHJwPXwkcK
bgGkjyDQP8daqVabWOeJQ6OyztojKielekiiwabeFBvW4GZZUqPxgraogxmkqibnokdwNt8KWun9
fZYiBFV7I14FAqmSSC3aL0XN8n0n4VeijV83g7QS7RbB4I0hO8PNkfdBvI6uw+Ued/hrIXEuylcz
VaRvY5F1n9Bdrz0NNNI29OtkXxp+trK+y8r//0alqEBZEzI1VbzLUQc1URB9NYpX+jbpYeAdsO+0
qD3NIjz3spZP54RqKO6tsnH8P87Oq8dtJG3bv4gAczilpFYHd7fbbpvynBDjHQ/JYs7h139X9Xvw
WZQgwoPFNhY7iy1VscIT7jBFWb5L5lL8uP2Rr8xcPipQWIAekSCudjekS7VUURYIGmB1PrrWCCyP
bvbD6KvpxTDmbs9zFG40Plehlpy4RDhz6VLCImhfVbE0MyN3r402GEq7OYz002EWl/NDHOvf4rlf
Hizcvv0in7eYkPJq+O0sMzADojIAxRgCDQap5yvulZbaa205Bizu+NC1RvTA7aUcpkr9O6/cduMa
vpynZNbKVgpXPfT81TzBv3MrFdMQeCMYV8eG/VJjsr4vndjYR0Ym3lqYfG+j12/V6tY5kZwpvSRO
rkVNH1zSaqaQAbRsSro5qEJveOyXPKcwaHp06jLtmxqq6V2VpTlsnJowUyjuvG8hTt1Pir6Vnq2u
6//7JQRJ6CwRx0NZOl/zeFrqvBy7KQinWf/VEXDcW0Yjgraurd3tzbwOYz/GgtjFg67CIaFYeT5W
OiSKnVntHHjD5FF6SJYFCYEBVeVdujhu7GcVUEc6Z0Xi+YlVLT/7QdNoRA90OR7i0ou/EWV5+a4P
Rf1qVCjj7ZNqMpTHNB/zvywLTWZf6Fph+nzSLtqNfWh9uz2Ja+uFJB5telndpqp/PgfXnWvqHtYU
sKa09+YK6Ace83N1RHKy2YhH5BVzfiBIObjcCRc+YAGrHWpFsHlto9eCHJvinW4ow57sNJp9dVbd
p7iJtWNRo3/dpfoSUYpJp43M4/JESs4KJWU5W9k/P59thlK0Dd9WD0YyCmjvdvkpz2fVHyvV/jdJ
yuHL7dW9vO8Yj5gdeTMWF5bl+Xh62NRLTAs/UDo3PNhOmu9aBj2gZuzdKVEV7d0Y75bbg16d5Ee7
XiLxiCTOByVsx4MATEJQob9whGWePeR93r1YS1cdCj7txjm43EI0rmUPkV2EM9DaW6PrPCVb0KQI
Iho/J1hAXesbUa+9zdOAls/tyV3bQjQsAT5Soqazt9pCiH4YTZG2RuAUjRZDk/Covo2o6TQ+dzCF
67Ijd4zMUdQHfIqcz3miOFtmchef1aMGRKRClCKhAmuRb5qHFfJ4hh0AxNAS38SS5TiDj4TlXqqz
j5gCOkzWpg7TxQXPsHjaYu2GcA5eevLD/xYb5orljhakjaBYAP7bJMO0JKnO7IVQrMBB5fHJafX5
6GKXfH972S/2FAhT+mz4RJKdIaQrP8tvQ3OiFSU2FivAWkL8hSetePTm0HkzK704jAk+hv9hPOA0
CNFSJ+FxOR/PnSd3llWhwBRmwRXq0I8BgCGSF3co42ODT/vGDC+/Kb0mm54mVCxHg7tzPiK6cfAx
OKvBpCjjt6Iq4Yti/HOnaA2dmLgYvjXgwpSNs3NlVIR8JKlSEtsoJJyPmubLmIHLVYI5cb55cRTu
Sk3r97lMtjFuN37latduYYcvDixXMDkUbWQ0QOgkyx/128ekM5DhNqwrAQSF/O+qs3mTjLr6NgyO
8+32d7zcsnIoyrLEfOT2a5Cdm6omGcyoBKGdqE/VGFdHY4rNU2NgPTmaJolGN5BQoWm7BbS/smWB
D9GrlXqvDL7aQuVQ9dqUxNHJQGR3/gLmX/m795S8/qWPS6HvcdoNm+Pt6V4Zk1Y0dUog4RKzuvqc
cy0kC7SJT6aoyn/dYu4fp8mp36DNqhbRj7vlTHZ1QKAbMPk+Su2rT2lOnjJ6lR6fpjjKY3/QUbWC
M/MDqebCV9TM2jglV7YOOsUUmSVm0aYdfr51sq4x8iUyvGCukqglcEHLaKf02Mf6ucm9s3HbXxsO
gzHUkT+gfetsf7CxWJ4NJ6QBaaQHq6aL6Kt6qN7rzZjVG+/mlcGA1ZEmEMlZuPKuNkyV2hXhXBKd
KquHVW7Eg/K1ycppApRT//PHGwUGJqk4RT2MUS1ZufntCCJh2zeayOJTppdpt2uiPBkeW1E4+r5Z
CpHiLJbi5PYfBrUIjaGyco+vD6PwigwzVkcJGkYv3rq4NSF9ua3a7LJsjrO7KsfU7s9vOM6gRKvw
Esn083ymQAXbOPfy+IQ1O/01OgcKOiderxwXMdXVM9p3zykuWBt8hMuPqYPP/1DVRt4OucTzYbW8
SUi48uTkNjr+NmAjrV3ZTDwo2vznG4exuGLAf1Ip4quej6WXWorPXZ2coiLWHwC3GnfAmPtnNBDK
jT16ed7lUEC1VAaDvCr/+W/7pulcczaqBgpHM+af2a7zD3QQ6kdNb9tnfWbQ21vm6jL+Nt7q66lj
5Sq16sanSoxj7ZfOMHd+pNtCuXdFsVUGlv9vZ/kBX4wqJVxgghxO4irKaBSNC9pgdpU3mPOuj1zU
13IzK3wIj+XLggzFU4Ha0fsfT1Ii8MhbZQ2ffv75omp1FMt+ZnKizpfca1nvnQDDQSKJlTLdOINX
FpQ0mZzAoSAgdRvOx6psuF9jrCennml98yoD1ELoSAJ/mZkbR+/qWGxI4GJSGHft2VKzH/JmXOLT
nBvmJ/wLleesG/XdOLdbOce1oQCO0Hykpk7asfpyaKFkyLgp8WmJp5zjhgpWi3LP2EY7LlAn3ljF
K8dAshB5aYkOAY+srk/BvuwxJhenBub+Z3ssv42xrUAT6LX3ZOz7L7c3yGUUI9UW//9wcva/nbrZ
LmMLFnx8KsYF8AlgtPwu18fR+8tt7frVi6CfvLdjBQ0o5Qcdbo++NdnVmVeSnoJPG4mTPSQDmas+
+CFP/mdlbBYcZ8x8Y9tcG4+bU54/Gls4iZzPtghD+HP9Ik5e445PqSeUr5HrDJjcztbfDQXjrZrN
1QFhfMDlovBLEH4+YNnpZcELkpyG2Qu/qpNePJd2VO06d8kewOn2GzSTa5+TOj2EF84Eeour8+6Z
vVEPoLlOJmVIw2+hMKvP/RzX46Ho9WK59/padZ7GZFrEjq7Olor9tfmi2iI18wGbA+k7n++gOF0U
0sQ+uZU50vKqiDNmpw5ynKn+YTW26s3XDifAfQlnlU3XNVcuy5TEiNswOWVVM3zJRqmwawAoe7DR
ftrS/r46GLaEHqwBCUpYHU26awO8HTU+lUrY9q9NN9QPelnN1csEnm2jtHtZeAQNK10qiC+Iu+kJ
nS8ltjPaCCpSnHK6GSGdSsRRd9OUWCB1vKXzUc7I/nJBuuz0eGz5b/Mx8XtdSz9N1PUebh/UK8+X
ZPTAXAKiy6W0mnpRFBmKZRUHRytt69WIvInWDKbjd2PIzkZroo+Te4pAYIRuj7xmOcvYStJewS/Q
IwYKu7p/wy5PjKzv0pMo9FDs67Cbv5l22OzsNvVM3+Te5682U5Rsk7IKirEuyv3UWd7LvPTDc6dX
WxhvOdvVYy6BlxxcGRyhs3/+aYwqdyDbhOJU5FY+7wZBwcY3OdjH23O/cpowsMUgDB0zEHDr2nM0
Qa63gOGddLOaSCVVvDyWpUWojYbV8quvW+ft9ohX7g+aN7SeER+nprcueOkpzzsWHvkpi/LwaZ5p
sOEDvqAZEOrLP0ntKV/aUGv9BJWGDc/cK5OVCLuPxJbW7kXeYMdFOi0IIxtDcapbtZt3mp3UOMoq
BapF9ubdfOUrootEwRTBX+KV9Vcc1IG2GljQky7yfjyUNSxAH/0GzGduL+q1o4yoMaUJoiJga+t8
vReG1aA0lZ+aJNTvGoee3twu+i8SmeixM4vk3jaMbkc30LR2srcCUnARaCsp87eNnyJfuN+3LiBK
bBokJYOIhjxp9QKOGlBNVcwazsTExpzbUDtCOE4oEbuWb2UxysPDiJj8HZoR0X2aLeb7PGwm9+t9
Jn8GXudwNEAKkQDLq/a3sAOFhAi0caEFMATTowEM6Uel5vGhHAiuphDODna2pfs/tfDoDP/5Gkhq
JBVdDwoEz8f54JUNf2BCLybIVXfMfb2vXESlEMq688qhGXZGtnT3KtbN4UOdifJr16Od7Ce5Idz9
7Z9y0WeRzDrZy6GuglAX8OjznzKZs9qnIlWDMgFG8WTm8H53YV3m0ligqCPOndLbIKlsPX9vDDiH
j72hzdpbmbYKHmSgLNG39JS+2XdR04SoVCT9T8UcbIqKmW1M4w68ZzjutGkxcn/M7bje05UtSD9u
T2V9fOVMSNtkNozZKy/W+UyGctbHehZaUAprPjYNwlzHTkvc7HE0BXDXYukSd+tFXj9LH4NyNsCy
27bU0DofNAmHPopFrgWcOi/+YiG8Oh0GnuccTXmvxJFDJHS5/HoqCN1vT3gdDTA22BMwS9IKROLd
zscuMyehtKHrAW7xWnTvjsr0bw1iNcevPt+SU75occvRqFPTxaF+Y/EqnI9mLHgFGP1oBKJdys+x
auZ7FcWZAuXoeuQ/xoByTfFFG2YzPjTTCPFIb+yNmOTKqQUODoGAlwFm23q34h021RSXjCAN58V7
VDWl3uPU+ITlaIO8l+W1wm8Np/xUe84WYePK/uJDk+2x3mBU15UIVPNHJ1smM+hzoT1b7SSaHb46
yvvsJbaxQx2x2jicV0ck4QM6SdZ3UagvMr0mYDVMUAVW4+EzIuIjbtuheRrnRfygeF9797f31NUF
ZnaUdanVqdrqEDWpQqMuCc1gGMdoPrZRBVyrA7lp+qFhKJ+6xcu0/TCZ4Skbl61e97XRTdnwBYRE
XXutR2/HTV2a9JYDLx+H+M7NgMQ/aJMzIC5fDuEvuy6dfB83nVPuGvDq9caJkpHc6m2iTcBJRUeG
asVabcQIERhBElELengP07vTGNlnUy/NnVl1WXQXTn3yl9INef/SOfH4tYUxtMXauHKhMLLFSy3B
m0ihnh8z8LhlFTceT0PTdMdEq81Xp62dF3UKtRgwkUInDCWfbOsyuTouWSn2A7RuQXKcj9vn4zjb
RmYE5byEX1wk4/0I9Y8XRx/CZA/iuf47GhsET27vt2tbHGwDT6GEJiGBej5slY0DJQzTCOa5Ekrh
m32f3muaAoJFoXGvf051JfxDHWBuS4x1JAUR+hVljrUitZonSdcAFAuW2vTedJEVB4ya2qOWMOFR
b7fMv65tazkg9EIijotHQqDe4jboqAZNqDrf+q7w4pdCb/TOT828G+hpWuP40E/Uq8Z6KDfuzGtL
jHIa2HeJyrx4F/nmiloNnRkII8XpxMvmYdgjLzINB0dX9GQ3h4n2Xy5LUCto70s6IwLc59/Vadp+
0EVhBAo9uAbZsnlSfatNerHrtNZ8dUuxaaN87T1kq0g2ncS1W8b5mKrXSvIMe0lHMKXZNSP2K3ca
QqPZTovmrr37860rpfbIj+n2cWOdD1ePYP8nqzGD2oqWr3qm9JxZRfzVjlHbHzLHirdqDdeuJ9Jw
Su6kC+ylVbARhfjJa3ZrB4Dbwye96st8X07lc900J6US2VHThtSlXr3ofh6G1caEr1wRDsXjj7uR
0tXa0YbuND5QTmkH7TxN9lEZQjtC9socg6aYluYeYjdMDDNP5mxj5CtbGJ4idUL85MBArLmScOd5
qTLHDkalNA4obRn7PC9t797Tc/tffoet/GEuyBXBiDRVoEeS+a61hy346pNaa3YAox8hyViLmwN2
P8v9BKv9tHR/6jL2MR7xo1S6gLGwhl4IhJRLM1edoIQvdRxyDS9JZaLcGXvWgvjghPgFzZX/EDNT
vKasAjpctslXO0pzqf2jFecE9WioyaG2jHRAUtH7VxFRr/uVjRD47VNzZQ+DF5TQGfJ7mBKrYsps
LCq7KHGCXhmjvt9lk4h/Vr3I47069KFyZxRzqxw9cykxxG4cnaSjmLcox1euCu49GBLUkqhUrks6
IFgRqkhMO+hm3Rju1bbD7D0nsH3pcmRQNsKKa9sXVgYgJSpIlL5Wc45HjEDKLHWCJROfl260faXG
kMO3RPil74Eeb4x3bXbgfaV+seSarmsojd5OU1bUTuBy48KQ0pruKa+HMdmZUbfVxbp2K3DRIzqA
eCFHdPWCUx+c+4hSd9CmyvItzoek84G9JXABxTLdgw9tD1UEdXFjkuviiTwxeH9LxNv/cQ7Or19D
n1BaNUMrwGLBDH2FSpHpF+4wbYxz7eOBJIasTdohxZPOx8ER1BvN3LSCNMsj8yHsxnRGTyLywjcl
ycTDLKpu44xclGs+5ob6lWwOknOsiVl2ZZZjqrhWMER1iJHIHOUd+SuM+IMdK261m8sF6LpRZ9mj
l4v5R+rlGsKXTdzVn6pU8eaNGOJKBEM8TpLJsaVesQ6Mo3TSsJOOrACCpfY115oBjZNC7e+ryluc
Q68uAv2hKMMXC3lPsYUGvbahDbDcyNWA/ADgeP4N2kTR0rYpzUAzeokwnvvM8a2wqKy9MBCC3whK
rw0HzlbiTgEr8fd8OJpRLceyNwLE5szu3jDqqT5WcLW8ZzOvN7Wcri0u4AgQb5B0wLethhNlbTmZ
0VvB6JQRDNdyuh+aRf1Z5LnzzfJQ+KxDRbw5tbf8e/syvra3gba4dBKQ+TPXbNLOLYs8VBonUHpB
7W1pqUU5nvgLSHUCeChvN4TYLu8KajTcg+gYUrwG5Lda2LIu0HaPWVgjTN+LSAzpkzYvQ7pb+qj9
GYZO2xOPL5Sa/3SibBo2ENcF1eMLZZ66NGa+dmYFuWdWe5HaYtmPEXC7L/pIUnkP8Ka0N0KIy11E
4s4rw/0kVQfWBlRIs852VYCKaJdkPJZJndh+mrrW0dFFt0V5vLwNAW0ipYeOho7a0ho1WeeR1bZp
YQeZXjWwkem78VcbtoQMrk2K+govN2IljLQ6icaUS1PJzA4QaLGtvV7wwHxrvG45VD32Pve3P9uV
ohPnXZbOuOlp6a/jE3d0O1ia4MzQSu4KaDo8N7uwLC1vhzowGpyloumPXp1Z5YPrUIv0xZx330PR
9cHtn3J5VEiLAaSjnqOSNq4ZNLXeIi4bRcmpsNT0NWq7BFuVCpvfvdujB2zOSxdunJbLe0Fm4vJz
Qr8GHbo6LckMUqzMx+ikh5b2PsdWF+4IMOz3pjOBAUyF+EwEXiIqnRv727O98pm5+Hj26PlI3tDq
SjLq1s4y01aCCQTgk6lAHMxTR/naAVE43h7q2sKSj9Oa5k5ApEKuwm+F+AwG0VJMaXRCTaHx0SmI
PnsinPf9kn2lSG693x7uyhUErZxLCBo9ZLB16Z0kQ8VEJVWCrIjx80W/YpoPOR88OZgthMXIb2bg
MZEzbd0HV44ojXGCJERGpV6WXIjfJtr2EZpjdhif+rCa7bt0GCPn2DmJ9R8WlBQJRU/kP4DjrxZ0
MCpelNhKThq+yEczQQ5/0eAcZO5CjSOxFOqzt9f02ickQqJfQ4uJJGKVeDfEfJ6YjOTUwb4Z7xJ6
lsXRmxsrvgeC6zQP5Gr12+0xr31HSTgCSYGKDGXp89XM0xB9ZXOOT3oHwXlc1GmXK8i3W2Xnvdm9
1RxaM99yob52LEBoQh3kLaEMvDqRygI2W6/d6BRD55p8wU30oCdG/taCldl4sq6ORcZA3w5AIUYO
5xMUKFQpFDpAn2Zj/VlN1WoXov3g7Uv42MXGnrm2NzkTvJFsT9Cnqy9YOKh/OUiAnFK9y/9WtbSM
jl2W1MX+9le7NimUtcDU0GgFxbsKptt4aVojzb0gS5zhDh8YJ9wZXRcZD9a8IO7y56ORmUDGp8eK
j/VqVm7a9XPUaW7g2ZP1dVyS+t+imq1lpxVEHhtTu7aEIIWRHGBmDp358+9V6UjadWPiBa5Q87s5
xU32LgvRGjrcntS1V0E2fCQEhO2xDk4l9cFN+ywMKMpb+b0XOckzt6r7vGiTS4ctcYsBbAa6WX9H
k6c2G8PLL3ReIid3B3PAJqFYcXEEVJVZIvupBOniubmvGNgyQRQtn8p2gGA5efWd2anJEe3+tD3k
RVt8uz3/awefigwdZPBp3Mtyi/12jWoRRm2h4AKP+yp8DuGEPKdmJD4V1pLtrQj/oLbJjY3DeC0Q
oe4m+xLQuNCJk7/qt1HNQsOYN+TrUkls0ueybEK/xefVOOJKYOKNVYR55PoITOj6E+2c/CW0wtY8
FdCZf91egI/rdP0JqDpKgCMJKQHt+W+JqFYNlVeGQZ7hBeA3LPc95M8qhFisdY/q4EXHSEs7HHhn
66iAUsx3kzFrh5CmzrzLnDrd11axBV+/wMnI5wYKPq1XVHHoH606+3SJMj1ZRjsonaRQvyoTgC86
SMgCHawscn7YfS+ynYp6TEhBuI0nLJXBkPkiNeZ3Q08K3B5afHo2vt2VAyNVXXU63GBQiaPOlytx
Si80rCgMSrUSte/Nee/tZjOlIA6QGHpG7Uzih9qizfGo102aPdz+XldeR7RjUEqElAtYeh1xTFjL
uS2u7Kd5aq3nJEE/ym7cYmcKoljNtuYtwNKVI0rRnboITofUwdeQP6fVOlWnThn0IHvyn2ZRDSe9
HMP7eq5V7xntHIEfQZRb9mcNsWlvVy/R1kV/5ZRyN1AtkQhSLAhXi17Q3RrCZVGCRCxhvK8LTyVk
rcFX/jOmoPJ25Cp16FPZwH/s9npfHfpDxo8bgir16tYfWpTchhZew2yU7XifGTSIfS8xlubNTpLp
17jgMbLLRWNutQ+v3RJczbw2skzN0PKN+O2W4G0Q+oD550lMw3Bw+0jsKjW07so4VLx79Oecf2t4
Cy+tWTRHtehicVjsRtlYALm2q/uBDjXGSJRXqV+sy41ZmIN/Tg0l0GfJC65m03hrK01EPpX59Hh7
ta+dLsYhyXUN+BZrZx5MENS6icb4NECIVL+oeqErPt7uc7gfzDR6MtvOTX9Bjx2PRVW0+sbw1w4X
oRgdEQQkQOmtAgpnsaqsbOroFDaduPMq/NKWoqgpiBXNVwFwy9545q8tLshL1lYCZuCZnH/ipYb5
VC5VdEIOM7wfDS/cG3Nr7Wu7aHe3l/b6UKCTWFVO6jqiUKzMQwXLik7aNKbfG10G7ro32b7WDc4W
o+vaYJABaQSQVQKblf/8t607LxEPu6jCYFR1nIfs1Ijnu1HBceLgWGLZUkxYbZsPQQoaAASxktbK
NXU+HIIt7ZhW6D/NaVx/NYVdq36qqNp9jb0zOhm1GjX3oSOVeiGb2MvdHy2tHJ4eIREUnTRaz2su
GeZIbkQaFj6jdlRihab3IJQGaS2BZCKOH7dHu5wskkwSxCGHJJWXN9Zva1trjjSDKfXnqkwKYGVZ
fHDMOL/zwErdW25aPni85PsmS5uNEsL6RmKiVPZoTCGQwNBQSc+Htvu5jfp40Z/tLhJPuEInD3oW
27tOsLd8kDv5vqo6/bmrVePent3Ox4Cg3XqCV6eUXwHGSf6Lqir0qAvwbqwKsxeD+SnE4eG17ZFL
CBNStDAt552Oa9UWk3n1BtCHoNUiEatglahfrNUhBg8yTTl3RMZ5uvyqG/FjlC6y6UQJJc86cycW
4d7f/sqrE8SYVOwpv5kSLYsm4OpmSDpXiUCCi+exVJKnqJ/sn15v/5V43pah88VyMhItQsqLHv92
1/6QsxGaajOq6fOSloCQZi2s6r1RAOBAZCXq/4IP2W0FFddmRwlKolQJocgBzjdSXw1tQwM6fc5E
VzwsUa/gQTOWC05hSvT+5yspCWYwsWkcAbk6H2uI3baNhZ0+TyGSR26kaX8bylj8NIpkSA9/PhbZ
jLQ/sWSlbTWvkp4DbR0t5WxWKN80lrEPXbV/APoqNgrC1z4b6bULdo0KlLH+bGY8EKeGecalU8lt
36vPySjE0RKYjhxEpHVb/sKXx4DyHDcOY4IbAL93vpCGIcgOWz4asbX4biXC/e6Gbhti1iY6Tn+5
QOefK2dLaeny2mGHcgQBm9A0A6a3fk3ULMsg1vIFvSH+u7BS8zBkLeBm7Ny6u2qenb9sxdMSwjBz
+YtW5fSdYCXc+LarQPjjREo9K6Ix2P20KM+n32eWNcxLwoL36vRZZeWtuP4njaZBfWjcsvGpdizG
HiOYaIcW6Zbi8MX3RnYXILu0ItPIydZcn8WBQOxm4/xqdlk5PCFianaHGoe72kKVVc0ibvzBCrcg
vWszOVkP+8AuIOCA2JW1hol0XVKbDfoUr06a1ORXRa2kX2liIc6zq5tqKAccrWIMQzpn1r7Q2Cu1
pzK0IHfYSm5r4IFc8Q9Oh2XnD0MJAcCnwuKMj05uZfMnJ0S+3qfE2f+8fRLXea2EvMmiBgEwmCye
5tVuHZ0KneKh7l8SLCz35Tz39FnjAXhxXBgYprcY9zmtEj7FnqZ8TdLSOwpPrzpAU2qt7lSzjN+7
sIs2dtHHdfNbPE1tEfKHbP4CkMA3fk3xWazOC0tlGF6GBE90fypoc+6yTrFfoyrpusNgds03RLTi
dvbdCd/JrrLNdj+1jSt2WlJV01tqwfTcqYnuiVdtEoq2cWNe7HQaBZIZA8OT1A+C0PlOT8reLNVO
pC/qPFXuLjZ0FB17S7zkLUbG+1KMrXnnhb2LnbgbNu3RRqxqC3ZwcduQXPMEkmfjJSlX6vxHuFY5
wtFvuhc7Rym+h4j50xK12h5cr6B/UabDvjCdJbi9bS6nDlQD6DrteVBRSFGdj9pZfdMMit29lGDO
7qY6HB7sWRAld6jIO4m+K61c7JW5ct8q2xk27vQro5P6AGMBE01wsy59lyGyrL3q9S+Rp6IM241q
f0c7ZdSPVMHV6G8ENbrPYNYrBIaGbJKqTUjXbtTCLy4aiRFg5px6wmmykvMlKCPZudK87kVX7PDO
hbPss43nf9xWC3e1rjQ/bi/5lfGkvRKgQlQK8MtZ3auNQ2/GNkzx2lJ+i/xpbsxk5xVp9VnLs/KX
jQzOVpp5eTnwQlPs4wwSQUps8vkcZ1eUyJn3xWtEmOv6cxnOkeITVCoG+mJ9iJ2zbcQNx67KTfWQ
T4rd3xH6NlXp97gafbd0ig+fgEAaCa6eZh2r08ZFIX/C+T0BQI1Qgn4ZlwQLvvqJ5Rh7ej0mr3o7
5/nL1M6AaIumD7+nCGZtgUovdx5SPawyDwv7jw7B+WgML6xprKtXzylm6hvKGPMXOAxcsK915/5A
Q9jwEVqwH+c6UTf1Di6SGgJ5ElPaPdI1D6rn+fiNyBsBhzV+LTEZfU2HyTB2UNfL5PNkh3X4HEMt
6b/TJcZ71oFiUr3EQ2pmfs3l/qNt0jlERs1yv3OhNdGuX0IvwqOLdOwuU3MykHaeLZDmbiVsv5pE
pfuWU+rT0U31kg6hVRCFLhTB/BaxEfOlYJ8/o+4o3nIPrrvfJwkqDO6ie8faGmGnOFOyTPu2Rg/h
EJYGYB6/MlpsGyFXW4HdhspXUSa6eIsjp/vpIY8Rv2MkBmsjijx2zqJZC/dInervmeKE323p7vBo
L9MsDk7mhNkv4Gxt9ZTSazO+FYkKfcwzssbYW7EZhXvoVkP9mHdmNt6lqUx8gCzV1R08cmt6FKPT
mE81eK4fSEJWyc6anKV9ULCiNR4GIebmlS1UanfT8EGjKT2gNo4StQ6cU7WKlbvbR/zK7iJdpQEM
LASY9PpB4TEpmrgQyavVdePj3JTTu46F3KeQ3gOnz2zrX0paWzMimlqSs82yrebN5S9A4A9dWlI4
fgE32/n+ouFFuZii0isamf2XRsni9zjOu33jqJBR24xyS6Ko5ouZVOEdaDh1/6crwClGSVKVHUaa
YqsyYtY4C/riekghP06aO1F6oGo9RKKyne6mSzP5XrPY5km4ff3cU6HK9gCQl3TjZf/o55zfKiRc
3LH8Dsl5WUvqZpY9L6WnJ69JsSyOjzFmon51G6P9NI5DC4FOz/NPvMvOCYKT8ojaR3aCJBy5XxYe
fwAhoqrEuxbSg/1hZWCWn0TWKtYWAOXyTXBJ1qTKMFEnC7Z6htu6XsgvEMGH0MeG0QX82DjnafKV
eOCmhgpf/u/2F1rD5AjMIKwRNkpGKAiR9ZgJLDKgI0PxOrSLNh4UdSzekVwpGlh8kgecxRbO1n6q
SZDKEntGvtMLZXweNVFj/qgYUWr9uP2bPnRezj6XDBNZA8CXFJnAVZ1vW2spkIIYc+1zUzaZ91KF
cd99nsGa6Z8iVbTjfmhjz/azwvTit9maLOXZSasZTyO1HGJfb0ScvSMwV447tRtQSddrpUsPQzMX
6Xd8Jcbq2OXz6L1P4IuiQ4ke9kuDAtL0BbXNfLqrQiNSN4KcD1TPalK0+lBG413jz/rBN+o+dfvC
ND7jz708qHO0/M/ty8L46uhhdDS62hNBUtecSy+mBQom0WqzB7Pru8AAXpXtY5z0PtlmZppBk8X1
J2ekXHHEEa1XPmlFOuTfPCtJEJJyBl3ZNYWTB1kIhnSjRHOZl7pkKgAZEUGxyMPXkVJsj4Vw8qx/
VVvU3CC5GiVwQrUsoy/D2DqJny+KF9/niTXu2kpvzLeUXiP/k8nutthdFxfcR1LOiaahiNjMuvKQ
xGLoi3yYXou8dLR7JOCiF1rU5WOIfw39kSz/UYdGgk+HM0zvy+huUfoujiw/gLEBWAGyuqwODKEo
EZH2plezxwjQ72j7/pPbTWLtRg1YkdrF48ademX9JTtT6nri8MsxWV2qRgwqxMSG5xUOjvFTHYdH
Cs/iTvp8+IJc3PMnNw3rneaE5eeW7PaZeskWm+AyQXb5FfTiZH1QdpFXodM06bXRkYm8IoWJkGtf
12a3V4pJf1Sgt0W7QSm06UEd0D8urXkonozJFcniD3VuTFKFBPbypCyGeLbsbjD3ythCE9e8TIz+
aLXOSF9L27IYvbzt+NXEXNhgkybLCuf5zaK1IQ7v2K2/tm2FOWWmDz95NPLlUPb68hJ2y/8cfmQK
jL5xDkqroK0lxuJNKW3lD2kDGvxayJdQ1mU7VSP1Of8pZmJGfZXKBaxM5y4W7j8m0hrvKu65L2nW
Vt6fFtAZ70O+Gr6WTp61yiyXxFEnvXPnV+7wBgn5dvlcta55dBM9+hr3i+Uvk8f5cPrGOt2+0C+S
WvA33Hz0YOhm8rzJMPi32j11+oba9WC/Lu3QfR/CtIUwFUWac4A1pXw22uzfpPT677dHvTyapFcU
d+kXMLq5LhViGTl5VWs5ry76GoOvJHF6Nzj28iPvWvHc18m/t8e7SF3oMhHGS0CJbGut76LWGZp2
VGLrdVkAbYFxnt77rul30gl94w64vPbOh1ot6GKnjQL7y3q1wR4nO1dyPncqsK19XMfjHaJ3yRE4
e3aADideES7YaqtdRlSQ4Dg/FOtlk/RCTymCipGL0FNfJ0QD0wczr6r2vgmbJfV7r27ukRSm02YL
N/9f0Y2lRaCAMP1D1tXmy0C76KexDOKtxuOp32H3mdz9P9LObMdto2vXV0SA83BKSa2ebLnt2GZ8
Qjixw3kujle/n+of2LDYhAj7C3KUBrJUxRpWrfUOZRbPey2Tt+uOAjFiDRxRNrJya1ikMmj1ROap
X2plRLlbnfqjarfjX6idIESmK0t+DqNOr3Y0yd4uPCQfUM6TelOc1N5qZ9ueMbUpafkFn131ELpO
fehi03mpwDbcU12IHm4vvFcgwFVqAT0F2VXQnxYtc8pY1/vL65LJrOvBucCRsbVzRi5h+GGW25pf
q4DSHmOhip4JsKcHrR/t+U5EnadwI8NGOwxGUyqHNLHC4ZyBlrvwdJrGZ2PpFUyiZlP9WeuJO58d
UYr7XlPnEGRn1WR+405OVRxCOvbHSjdy7wS2b7TOvdDwtdKTbNAoHplu5utFOUs6nbNEx05XrOzF
6i3zHOKTiWaVqoyfqAK25bdZ6/QvprEonAw0b1x/SOrxIRbDHD62AEODAlmYl6Tv+vB55G1c+S32
1Ogzl6Owft6e1bfbGc6IZKqD6ZM9x9U1CxS86qtWcy6CJll8DAsrVE4lTABanX0f6ofb4V4hpeuP
SIOB2gelZ+ieq/MZ/J6iDJ1qXbQeL9GDUZmkfJnm6n4L+/bsNE63nLU56QufN/9QnYyB4/oBoKpy
HyeOLr6NVUEKklYLugmy4XvsMSLT/MSb4gW9kkyjltcVJGu//8vJaHVwVGjT0ZxZzVRRQ12Mxkxc
wgg0rtMUenzUFwiqDmVS66/I7JWDnqOl/l+R9dkpo2flftAaUTa+DZFBOyXAwc5tTYXgoKh9NWS+
mlMb/654VYUetVvmn5jxaNnrKb89RqUoADB86GRgRNdXcJQlvd1gJHFhS6BUllSxr5aO8dhVVe23
nuIdy6n55g3Iw3OH/HZ/lacoi8uRaAFodM5q12Iq5JbZ2IvLzM35onlh/K2aYSeNSWKel7lvv7Td
MOyRiuXVsFpmknaKKBUFefB/q2WmiFxZkNGtLt2Ey8MRpbjw6NSucV9PXXic3LYTDxyPxX0RVfiG
3V4qGycjWQgIE9QJNihQlVlZCNTk7aVAl+FebaYqOahuSN5K7TEoIzX7fjvgxg0AYZtLCrUJ8Bjr
twqiVJVdzOlwqRpAlscprCZNio1H6NjH4yEe6oinQpF9vh12Y5I9dgSqUuiJAnBZ3c8ia5bFjfvx
4vI6ygN+AFaRjoOnHoyZru5+tBRbrHflYpXVJyecxc7ZtRkfRhL29hz4cFOvLwQMl0rKIFV/cTEw
yEB/YPTbGzMw+dlrw5wVZyMqr8ydm5wrxVL32j1b0y5xKS4AHxrQa1EmY8RXMtey4ZJi6tH4pkDA
5c50h/DFKFEHhMmgUPKelOTf2/O+sb5kkknpgMOIqV/NO90tb6hnj3Evzfigj1AM/RhHj3/0MOE0
HUNvL8XYOLZNthJsY/reXMNrG9gSkE/D6h0vk+sk02M5GeV/nPG5ccwcO+ueELbPfmSyb3jWci/8
d2ydQTm2zTSEB10ZbPPJGPVMOStlq2DqFtlZTVHMsQsfcdYeBLnppih7D4l9uj1Xr+j+65OAXy6r
P5S/ecCu1XZHPdWrai6XS6ol44sOMdo41siS0cA3wvp5irL0QxxRkz4sKCfHJ8UmwT0uwyDapy6O
k4oOKDpyfoVlCGBYbEMbf/ZoBB8St6k9aI1F1fnUZGvjqdQqPQvq3s7GQ5VPzn/qIrSvizWx/xKK
z97ZqEa0TMclwqX49kDfLgq0MZAxlP6LLMp1c2vKHa02HEVcWKrpfcul9Dni9fmuSPXkyK4YdtKx
t71OLkE2n9TCB6QAoO569wkN02dPbYeL5jZIb/l9OcEMhJ5d/ojJxZUzp6CZ4aflLua3uE/GJ7ZQ
7J0s5HlT6GAWxqFW0qDBUGl98qLZi73TJn47JXxumWtIM0pqJ3L//vIgU9AaT6fOXC66F2uG3+M1
it+SlzwOPI/vEHbGre72R3h7IhCRYjQ9YLYnSfl1xHaC4zoq43IRZpv6o5nrj9Gk/BW6NedThZrZ
vyUH0fl2UPk/vV7h1Eng2VFNpMbJU/s6KJYkmMKFo3oZZrTHXdsT35BZDiD76p9vR9qa0F8jreoK
lTsUbiuEeqn0aj6WZWb62YTMupur9+PktH/dDvc2cZGwdcouvGt51K9z08w14RK3tXqpi7m7c4Yx
dO4oPVn5P10n7UoyvZvoZBkmipLVkrnZIZmyydujdW/MLz4XrHQKCjhtrjFGfVJ4zhyH1sXR5nbx
6c/rYP8i9dTh7rWzqzZmWCbinOzA8RCTWB3tZuw2VTlWvE6GfDkDo5jRi7RyLG/bzn7gyVNod7cn
eSsi9ycofNm8ecPXjsPWxIp40i5ao5QfUyeLz95kTgDsiz46LmO3l6xsTKesTElRPUkEW4Pc26jT
OiBa+qUcYO+ezMIa3A9qbnr4z+h6aO48U+WaXO0OHIgkyhkDKhwl5Ph/OQSwE9O9ofW0S5VwwBQK
jgdnSqytvlP5fpuMSAQhHQ3STv51V3tDiesFoFCmX0ZR9QetM2n+5NZ4V+C+fOBRpT6ALk2PeHtS
O/7tT8gO4T0lbX0Aca0WzRAZxtRQmb1keZM9xohyPRghaBO82/tjWei7UFF5tK/nFCA3yvnkMBqm
htdzmjTUFnHI07ExLs3DFKfTufK6/rnMo/hZC1Pv4GEEjLJ9rb9TwsY7JG0/nxB523Um2DhwUa9A
fUwCWvA0Wl1CvLGb0sA67cKNnH9aWi37gUV9fm9y7I5+qRXmctQU3VV29unWIqY4DYRflt2QPL2e
gX6s50RtGu1Cp9c4e6M7JL4iTyDbCJ2da2wzlgWFSvqb0uZcjZH6k5lBY1YvVtUM35pUaT/hqQcI
etCsaOcC24wlsRM8dcGjrbHdFWIusT4xrtooph9DGOELy5N2ML9XPY/5nT2z9fWkrylse4TfAeZf
z6KWmt7SAp+/pAKFHiT1UQZMy+7O69Tlbxr88EDaJfl8e7dsDRFUCBgguYSB1lwHrWqEw/p20S4J
WvMvWpSpj4XeYLQHvICu6R8Ek00MhEOpl67vDtG59RxSPbtU2ZLWTypc+ZPhKugRJ0pu7UznxlEu
JRooUJDs0LJYJQLV6PbjmKUc5baVescMA16Vd7anf2uaUTn26Jb/pq0EBUAyTR6ApNhIsvEJrydz
iSH3V0puXBzFbY4QqIzSrxw3PcIhUXytNZw7lrS2g1Xf+IRAxyhcqa9wljWgZHbafuwXk/MnqfW/
ubZz7TullO6eS840X25/wo1ZldqZdIAAx3JDrra6y+PAW2ab8mrS5g9jOfysu9E6ipwCOesTRtrO
mtnYFZLdLhNInHpo4FzPqeOW9ZRQ0rrYRq32/w7d4OEjWBVWf2ZNh1S/dawxjwIt/GVHkn0rNLmH
Iy1RDJjnq72R5FaKUk5qXBRHqT+A2Cqys2PMyKMCVMu+8UAaIcIX45/kPTb8czQTqJnIg/V6zHaU
iTLmDL8sip0d284p+pOWLOG7JXKbi9rD3Dne/qxba4ikjpcLzH6bWuJ1xAi7ItXoDP1C1Vj5kOBu
4xybakizu8xeimxnYjdacsRgn0iEBuiMtQTcpNXQOxEU+LC0PAbd2Cvso1MIqgalsjySoCV3g5aV
/igK8agYTpS8j2sleqScon28PfK3ADkX7TsgR7IgKKuQq1TFNfIoQ8Ag/5BENt+6GoRh+kk5JR+r
dpmeuFXEQ5fONWL89oiQhDWhAlhP7Q+wkpSs4UpVBwhCeyrybzMoSszUNaSgJgC+tSO61gKAcyzR
fgjhf2R+EtakFQC0nkH9UA7WR+VTBp4KahrW3jv33ka7mcXHY5a2ncmuW0shgFzL4qQzBYu+/om+
Mqj72LKeUaFxzrGWFR/LthxOQk9M3+6j9nG00mHnoHm7+Vyd/JvFQY2fIsvqoKEyjm1u6U4fSGjS
/jAl4N4mqiMvQrNTz0ctCZOEBpr4znnz9oBzqRtQGkaxifNtDV8qESwdUq8eP8yhMfxcXE88wAPq
lM9A9rmCLTNyot++qUCVUrwiKZfWD+taujkXWC2J2L0UkXaO20zX/U6k1ckyCvdjsTTh99tL/u1m
l89IzLnwuuUOUFfnWoysjgh71cEHQVQ/h2GwKI/aksEWTp9uh3q7uyhEAuohf4Liz027imUWEZdt
mbXvsa9aHnpzKh96xGizkzcW4aOJwPVliHv1FIvMaA8NRiKfLUPElV9YWhLExlz9m2RaJXZW+Jt3
ECwL8KacPHxnIPP69Xmnt2EjUKhs3xe93vyE7j/Bb6KVUd3fHv+b1QSZVDLfTZ3VzEWySkKEl5Sm
Fvbze5gcMDnNMmbHmIInutVF5c9ose27/y3i6jgLU1uYM+LD73vYGd1Bcc38PoxE95wAhzknyR6R
dL2Y2J8cEhhecDWzitd3VWN3CkSmpHhXl2b2wLVsvMPD7qLF6D7vbM31kfgaykXyVpW6twhUXH+0
vCnmMqqL4l3ihLS4TDx1gfXlVQBwFptsV9jftaoq50OmRcbOnlkfRzI23DE6u9S36WasprXvrEkf
ezd/N020pJK8saH+Fa4f2TDhT1h7Gz9LJBD//r2P+RpVHn8sUhRw1pZCWYnObq3E+btZLOqTXrlf
NbOLwdksz2NRZzubdXOM3P2QSHgNvBHeylIFTSVLFO9sdYQHF9Es0v0ZRGB4qrWoPXR1ZD5i6m70
x98aphTlAMYI9YXGBbS89fuxy/Q2qqIx/BqVjeccUfLXp0OlLFPqD54yfEOZr99bTKud+X8xpUQM
nQo+6hqfondiiiqpZ2Q1BfJJjp4ds7p2P8zxGPlROFfn22OUuf8vVQIZD8IhZw6vLSKuRefNVp9V
BeOyr7Rj4wOhl0cNBMdDv9T33Tx4f5VG4twZmTJmvlthUrszx6t9+hqf4gRZO1kFBs6r+7Smrgwq
oYsCoc3pfdfP4qmP6W+C6Gfz3B7raqP+Xyx6fVL1FmjMGoJs8dAhceuVr71eteV7J1KcH7YuIvMl
5FWbACKQOJWS9vZwbLr6t82i5FxDXUMySpaeeU5fHxRhNBUTNtV821obzyCSeYcVMbqo9ST6R40R
jzsj3ppdKXAmH4Dy/Sf//ktdLdILU8uTEEcSKzW+5e64fFjixfxewqf/cXtyN0OBGIZSSrKKPt51
KNuJ+s7w2jTok1gJDyqCMexVQRHGn9S82clNtj6lQw2P9whVtTe2rKY+pZMAWxvkS2+0H6vaKtQP
dmrX42eKEY53WLxhKP4NNa07txbviJ00cGObonoI5lCeDyxeeWb9MrE14L0wyt004OyZaewh6vsf
CZP5l2N01nBX2FO8B9LbnGB4KPAQqBtQQ7wO+SphoGVKGpilPU8HJJCc/FAzzcslTCft2+9/Tkny
RuYcSBUr6DpaKKbWmJImwzhnwvziMDXR4lyKwi30f5JxNH+vWPC6NTkBgAKAQaDWsBpcqEPJ06Ik
DQwBw/tlbpY2fAKIZ/1wRbxHo92ayV+DrXZF3hc03FUnDSoTayB/5AQsj6KrlvvGqeK9tuxWNPgO
aEnRa5V4vOuZtABxmoOCu2ZZZ6H4OKV56qKPiTfjiw4T0drZ8ls7A6wQRRcex2QF2nU4XquVMrdz
EuiKMRS+VaNHo5d04P3C4CV5jkbXqwxgUEP3Q827UfzBzoA0APoLYDbSUvp1/JpOVxXVDubmXet8
75zZOWvpmJ0qpTNe0BFS9k71zfmlPgkyhQIz2gTXAYVp94kO8C8YtVZdjl4G6dXX43gYD4Xa7Nbx
N8O5KP4hA8Uxty6HDnU8iBo95sCODShaXast2aFTneIg3LHd0emVy351O1M+Q2kIiArH6jq1nEPR
lSJP88DrR7d5UudkMZ5G4MmH27t94zhjiaqAuMHR40Aj//7LcQYgKBraxiiCsJjs/E5LTCud/GRs
5zurUZblsXJyc4+qvxmUdx64fczhIb9dBx2N2GkG6cPWT2GJ1tZE49lX+mnsjqLKDPtOW9pyz2lt
4/NxZMMU4OiWikqroJEL6VRv1CxQrDZG7kDjFW+2SBmFdQKzqwQ/fntqN/YjmtYSbmzAbIHreD1K
DXhjOqNzECxFVX40F2ABVA0Wuz9YDcfQO5ow4CTjkKLwaRLL7P5JfBCe5HYepd/1tbHAdHDxDsgD
aiZFc2fVqBI4WVcY7/JlyZpDPOlG0vtRHaruoVWKwf1yewK2Zpy2MDk0NzW4ztWB5OH7IZKwxYIt
aqznRCvLzwBVwtBPVfH9dqit7SI5y9RlKW2BJbmea8UUHEj9UgZlGGnTsZiFE53A7/++3DxoJsS8
X9UYeHStCupVa6OpI5wyiGLX+odGhevbXV/Cyy6xTLw9ps3pAxEoexPAB9bHG+omNv6tXhEMVASJ
4EwBBqCOAyXY2GNSbMaiQwQej04+dZjr+Yv6YuzhBeVBk1mZ9pBlY3cWJVvprMEe/Ov2wFbPOnnl
Y30Jy0wKqVFFX20MyJ6xV1l1EWRDamM2gem7C0L4ko2wyv1+mn62pjE93A66OUJ6kOBryIvp3l+P
EOTpUvW5jXFe1pnPucj7H7PVDvPREmDPjreDbR1wvOFQIuEM5/5f3fyF7NBrKisfR5rcObcYwM1+
orW069RFj3CJRXK9v7sddGuE4P3kq47XMu/I6xF66OAqiYk1oKu2VeJPHlAmKZf9VEfOXi9rM5Yk
7EmRWKwuVrOJ+pith0tYBJ410nOw4QGcKmss7hTNiPeqv1uzCYZJ4tp4YLwtiINsq+toLIOigwv+
nOTG8E2P87Y5uI3afxwbynW3p3Iv4moqE9NJXDu3y8CgzlLcoWWRFwDNWqxDijZ2H3ku/maZ93VT
0NIFVAKEj4GuZjRtxNCNuagCW40joPre9D5UEo2CA7a/D7OWlp/+YIw8KMgvpCrG+si0lm6pNa+o
gtiJizPmIVg2V7WCrKJZPHNl7Cm3by6ZX+KtjpjRiorcjMoq6J2oDA/j0rZg8ku7/J5rtbvT0Nm6
D9Dto3VLC1TKfF7vhbnjw0UYDQSOWrTFsbUnHf5D5TZ/kD5xb9OKg9IlZcGu49RT7/URRYWgpXHy
tRnjD62RhI8VqqfPYvZ+DyzzukZeoVbU/UwgOuuDU0hEczlUgUFLQD/lNOW+N3m8myptLX8pECW1
lJCdXJe/RjBUAHZSRuVaWXE3FKXnV6WmVOgB6lF9tJ1u72W2F3L1wcqoTNOEIytInTZ6Kaom/JQu
XX8PieNj2bTGThVhazGSkrxm17De1uhI8ktv6XWzxBqdIufRSR3jzg6LtvlktXq2J+SztRp5uyOL
A8JVal9cr5JYKZssikeWfmg5H1KlT1Asampr54rbSjhZ8LI5BYDiDcAAH7As7GarDHpkycMnLA3V
/pzXNpYXZPjPwhq68NCGcaUC+q73lHW3vuCv0VeLU3U6ma64pEaLob5EVRZ1d0WhVZ6fQU1Vjx5u
eDsZ0ta8ygmF1I9KzRs/57K1UZhItTKYcHIcz7qijc1dOah7MJHtOLyQ4GkgR2eujq5GFGgoksQH
qP8p9b9eoo31B48yyW9y7183uKTeSz+GV+W764VCiif9YHo2XpMUyjku2kdzQkcjL533cVWF5R/c
c9TWgRPBB9dhGF3Ha+slVMg8q8CcwqHx8zGsjnOUL/dtI3r7EFveXl9/K/dDTpYcE00KVN/lKvrl
vdmKcsR6NquDpUvdkzKN832u4FaSdWV8Xpy2+urVoXK8fdVtboxfgq7SsbIxsrrplCpQlLF9dKul
O5Q0Wv9bgAKceYB3LzWCxg+TznV7O/LmcMH7SIwjyO/1OYNqQh3FeVcFiNwgNKG0oevXI2S0lMTi
qHKM9wd3NPeupc0F6+Aigscrbc410LnOxhqh3ogDx6Wkf1b6zHFPEuCwc/1tDu+XOKuv6S0qL/fU
JmkZmxMspuRfHOs0KSuCJvAp6fLmXRYJ8Xx7UrcOb2BJ+FRhP01+vVq1CXI0wDXk+2EplOmcIiak
3jXGVBvPyOFZ886xuhkObgIveZ4sbzjSvBq6fmq9LIDvriv/DB38sXdoctX24Eux2vTv28Pb+njo
LfO6BAEi6e3XW0SYExdhLEpw2y0FLdxuSAib1rOX8+1AWyc2lxHPMaoUUkXhOpCt4VA+pTz6nKxK
/hGVHi33FXSR8q4GEQ8FwzL6+z8ICeUMUBrdZ/rd1yEXHbm82RNFUHV1EV88CyDjf0Olie4xEoM7
HnJkctqdy37d8389Vvl60GEhRNFhW+fW7tw4auIoX9N2iazv3QJE624RsOl+auZQLcfCzHP93A/o
2V3yMdcc5N5aYViIHJlj3PtOBXz+3DZdnDxjktZ/vj0rWysM5SWp+SWlFtdFuE7YUd+g7hiYdbR8
KuGvDP6c5vMDjljep9uxtj66JKLwD9R/JuP6CyCnNbj9PCMtM4xocFa5UbovrluHzyb4J51e3+JQ
7P+Dc5CuDY1NthBVmtUX4M0tysRQ8qCH7dMe1Tiux0+6MNPQV6mTH7ws/ea6S2HvjHZrLzkUoyFe
gzPEl/Z6tJB2BbkPR8WAbav3BZqcUJKDpk7tHrBka14B6kiFSklmWgPWyqkVSlrPRdAhqBIe9SSc
/9OSXEUtMiy/WZ027+zeraHB8WHduFRvSfquh+bkOCiLOWErKYWYXmKxtPm5rdxyPNxeMVurU3aC
QK6DwaL+fR2IG9taspLnt8hyI0bwv036e1ed++6ui+dxb6lsTiRqZBwQ5OVw2q7DFfWAcbUNiKIU
03ROUIB5chcbS4ZEJI5zSONpCv9kKnExk51oCmiW/Em/JiVZg+yorpSBlrqce0sV0qswQTX+vD2T
m0PDv0CmkdSGjNXJnhU1kpOCJ7etiITmTB/jA5qguTcedDHF9jEFsrFnrygfF+tOAoVvMPiULV14
HdeDKzKjymZUeoLJwUnCUtOy90N76Y7O4s4QwCCdPOMxEN4XaVZ/oDZY/3N71FtJAqqKJkoxKLei
pnb9AywMmLKOen6gJlmZ+KFQtRp6l4gAy9dozKud3aDHljj2l9uBt6Zbqsmjrsy2BK97HTidUy5n
Sg6BWynqiScCcqf2IDz8Fjur+9yZ6bTspCabYwWgiAmf1F5wV4tXrWtjcIRSBKJ0xvQu8yBEPSpK
3bfflXSJUdJqBV5DPspF2Z+k1phSw/kAnkM/Z3XGNnltjRJuFCxG3/wdWWnhPHkgC0CPuHn59+TG
neEPBtDvnV7V1gEBFgl6B1RDen9yUn7ZPqo9d/asdNT5U5TMTlWcddOTa3PwfQSanYKvuP1d12jd
1/uclgZOVShXoqyxClh3qHi6WUq1vx21L9YUP5ijTq1f7afoOXba7FubDvFjqjrtFz0ro2e8dopP
Wj9bL7d/ydvPjf4UL+3/68vDCbseuZZMlbPglBAoIV7juaE4T64o0hjgObJpfg03BFCoN3Ufbsd9
u7KJ+1q547qRgNjruAPYiGRw3DgwnKE+67kZpic2riUOedIv8lPX2U4WvDHpMiYvGSlQCp9plS06
DsxCq3eSIJStKlXR5p/1mCzJY9HginIKJ3sSZ2W0Yx4DSiGlax1sfKh9ZEeE0/Md2MD2zwExCh5X
loaN1RpIqAeUVkG320lJW5FGrcS/pdFbfp119slJEIue2zjHNNdR5yCxR/5jHiEgy9Ok2xVx2Pw5
nLBgJtgAEgtz/UXUhbxKQz2N6ofIHH9wlvxep2w8fp7dQbQ+NfkUJYMhdWeM0ysUkg8QNJXmvWK7
EPLjdrDqvYv7bYYgJd5ATfOxYGKsHS4wshJo101xsEyuDS3arLXiji4a4la3l+NmIEgt0p2AlGRt
wtzqrW01aRMHjeE19wlVDJQ04RfX5/8pzto9vJpVEE34RgVNDIsMi8EsGe9yJ8cX/nagrf1FUQmJ
CImw5JC5/ppuq6oYfE5J0GUoC/nU3FT1bKIIM941NnxPtLHUxr27HVRuoOuLmqVMlsrG5oGEWud1
0AaVFaWM9CSIYKHHTzDXpn88LY/eT1U55Wd4zTEl+nEZzuXc2NnON9xcwYwYLr7k0tjr9pGeWL1m
NA3ef0NffXGMeHweYpyC76YIDIafdzHirFGV2ssppW5s+to0jHYJ4NXVfpa1Kprj7fl4e60wH4Dl
kEyS8Lm1MaAw1TQMvToN0tEqv+Tq0tKDwbLsZBds7tuxtlYwMnJUEyh3sWlWcx/jqtNpS5oFAiT6
9A5NAB1V2radvL2K0HYkuIKwWEFcrN+inNthJuKOUUWmPR9r0J7iPzTI673+ztb08ZYkgQZ+wFtv
NaQ017vGUTLgOHr+Xp3i6m9lEP/Oy+zsIVe3hgSHH6Cu3AhvLNXyEPmjoreygJ8x5ie0AXskbelQ
/L7rMLB9/O3ptUAVBsd/vUNUY1B1oAxpIESn3g9ujiBUQRp7FGNrPlq5pT+BeOiHndPgbQZ9HXZ1
2xY2PkQlqsNBEsfO/NGrxjz5jngKjuy1E9fJ+8yNhxAGjNr050ER0UWMdrinILGVayDpAOkMiAPU
IPkVfsmyUtrJVl/HaeDEI3dqFOFhjkqD+hfIqLbzlx4W8zOcqWVPQXhrIfFYof0qZRqgMV8HTvox
rqxGT4NEE8MT8EdyGt3Bo0RKG9vOzim4GU2202QxRObu19G8eIYdOU5pgFpNfmrmyfvkJfVMMXFK
Pt3e9FvflfYBdDYGxT25+q7VAJrdqrMUuH6MnFilT7XwdRLkFPu6yNIPnWMAm62zLE983O+cg6rF
pvvx9q/YGjBUbcrwUKtA6qymt9X6fhngYQRuiPbGQZ0SrX6pimR0fGOosES9HW7rakOJDm7EK4Nx
/RzUYSaIMeeurik5/Rws9cvYI7idItX1GRh0uhNuc3S/hFut2qgxZ20pCsxPbSNrT9gWOd5LvSwA
PXjwJnu32NYmkVoCoBJwCn1TOy064eqtVkWBjY9C/lzoatghOIYKdnJuU0/55oTNaJ1ipbXrP1i4
CBiDd+J4whFr9R25BucJmzrw7JY9fsRvQ4r3K3V+dEuUxv7gI8pHLYLx7JM3JZl5BMDaEitutPGA
r471hJ2Z6hdjGh9jZ3J+u50OyIMO5iv6Ecvs1cGrmMmMxpASBYtpltMxLuzIOypYve9k9VurhbeF
9JUlhWCRXm9+ZxTUxbGwDzrRJJe0bQtZiFGyojkIXe/1nWFt7QWOUzY/mFkaNKtP5hVDEfYNb4iJ
Thh+IItpfVfmyji57ph+WSZj9xDfHCCcC+gOXMkoTF8P0MioHNiAR4KyiIa7fIi9+qBklUCUDk2I
4+1VshkMfRXZ3+PCXJe1UKyOKuS+4iDWjbY4obZVzb4Os10gl4Rmye1oW5OJSSWoTlnnpZp9PbTW
tpW+Qm8zqLAPOZaSK+NAHD6hl5z8t/AA//m/xVudLBrklTnted0gA1ki9CD+s9oweymbfjxp4xDv
TOb28NB9oSrJBl9XV/oJsiUOFUwmklo/AMi9s2Yb36Oyt2c/rK3hDw5O3gAS+EcZCYLM9XQ2dpg0
Gg2HYLBLbT7UOLf/1WUi9M7k3cbO437r6cGCxPwRZBy1q9W305EHGUdqCkGuNepJpyp3XwNTf7Jj
1VN81+gqxFVVz1/wZvj++58R8QyqjBxj0szvepy4EuUqti9ZMAvj71yZ1NS3oy57MrUJM7tIzb/e
jrd1Q1CNhL1Gr4UkcpUWZ1nRWaUyQW9w7OYnP0uUx6LKytNgV8Y9WZ5374Wtvpxuh93ai7wuMLiR
cotviHMw5mmGOz0Ay37SH6aRUtGhtZXkUqa1Uuys1c1gsgnBoQ0wfn2MCqdKukiNcwBzQxdEOKeM
R8sZ+lPrmP109wcj06GSosoKf3ctA5WrSSlSK6ehFEE1QPyueHGVnJZOZ8V/cr3TwgPqAVdEshCv
F0sxRcUyoCITTErfLPcO9g3f7TouPyA0YfliRsna14dI3/OD3Vw0CAkCyoANTS39Ou7iJpY7ujZv
KVyqYeSVUkKniV5o55sHQxqe+yg8xufbM7t15LBY/n/UVX46TY6T8uziUZo27d9m5brvWWDLeUlQ
67sveMU6O6t0c5zoZHM3oQfKpXE9Tkx/2tgWah6UJY8rf9G89kcZi+TvYck8f4618a4c8ZTfuTo2
jh8aPdTxIF3Sol1rFQ9lSe2ySbLAbqaPRajUx8HNmslH5k8rTjjwxl+hXFu9P3d57h1uz7K8J1Zl
F4JDW4Mrh1XZung16/OYoGqTBbnexA8NrwDxWClOvtf63phb2QRBhoUOEHz+1RqyWx4ghGGQil2c
FCUOTzhOFY1PzVx8GT2QDGVmjX/fHt3GUQBiQarpcN7xXVe3pNtPJRwLGE+8CbBgjHMRzu+URPpn
o/Rex79fRyEcUBtkoOmGrg+DqcosvPJqlmyLE7WHENLXGOzUHrNqY2eg1QFHlmIr+cNaNWzQlm4a
iiYPkFKlxKthnon23DT7TmrOsR81sR7uHHObn092OSTLEeUl+Zj85fmtRIphtQn0kWQ09eQjGJ6x
9RUizadorM3qm9tEKgLvDY4ZO1nxVmhQ1uxJSUnW12Brd8gWV0usPEB3pDlMook+gc9vTn29ZPdF
nGjHrIqSf24vnK1t8WvQ1XIFPAtgfoBAGtazKzk6MdakWRLtOXlsxjEB6kqGytu0EejvMs4G+rSO
V4nhkmWNPrzYcdod/2A8kuCkU+Lk3bTqjrnImcLBdXOwgrOhHkc0rCIEVbzF21komwOCnQrcBK96
2DfXCwX6py0a/ECCRM2tc1ZaU3SyPKRTds6tzVUhS2HoDkBqXjN889wKw9mLy8DOnehzUSGieZJ1
rNzX0s7RH7mqO+1kO1RPd47rVWRWBTcgLQ7ikh/BqboeYROHeZKZU/EuDeP5MUqrzz23cQezMNTu
k2zi5Vbn0/3t77fa8q9BSU8BOHNG8+Zd7b9iUOvQAib8LnLdufDBrXjdXZ6YE28NKzTw6hu7vXtp
a6DQYVxgu2SnbwTQhiYK9ZT85p1M0e+MvPPuVQOTrAijtA/dbOcHVOP3gq5O7NeB4isLqYK6FEod
q/UTxcMMV7Iu3zWz0Z2GZNHMUxT1y7uUbGPPQmG1WOnkcYrStUIgGmLxmy5a1yQsosjyTpEGMFMq
noepnxfqtFe9XH8+AtGRlh1byvks2dULozG0MB+KzjvFIVor4WyaH3EOH3xpyXURrqh2nk/rT/ca
T6YxdCwtbtbV8TWmuqaMteOdzCTv/FJJ82NXsjwzNZ9Ouhg1QOxirxC+/nSvQaU0l83G5xUl//7L
HaGR/Lqxonun3K2bb4kimlMt7ORMG7LZKV1sfDiZK4GmAAYpO9DrUBZM9NbE7aCorGMV6eJQ6qLY
Qc6tEjOWB/0DxOroB5H4gky+jmI1Yxoa5eTBT4xSPzIr+2TGOCLoWlnc2QpqXJU3LmdEdPTT7e3+
dnxEhq4FdEs+1Nb8Vz3ygMT1gu83FdoTwAb7LraR8P/foqxWCT6GhR7ag3dSU826W2y9OtEb3iOC
vl37ciysQpjDbO/16zobNaMujdY7oeQqDRJHk2JzPN+5/4+081qSU2na9RURgTen0HYYJ29OCC1p
LTwUpoDi6v8H7RNNT8d06NunkkLVlMnKynyNM8p9Pg7Bjfh8be42bh0FZUBNaGO9XDV+Qdfb2Nzx
LV5xyFcKkfRlzBv33LWv2kgi7HPUYF7RE/VEF/1Yp/6+X333VMJizsLebDzgU5ai6gOg8W+/i5cJ
0BrSL4OtSFHr5Xfp3prIZTTKwzr57cPoqu4BwYli9/aeeHWIMdHCy8L8HbC2BXs5Sloa7miVeFl1
q9lFuovOzNI3xR4QaXNjqN+x/I+3h7EZdlGs5k6Dr4d2xsVYmis0bTCxBBrSrvhUIZZyJFXQ1qiG
WPzdruX4zC2Q763Bz7JwbJ3kaXQH99+0HiS5JtKp9o0T8Spu8ovoDQA7Zo5RVbz4RWKtcAtI5vIQ
ZEN9rq2huVt4YO94viEJ767GnUKj+0Ywuzblfw66beg/4iZZZdsLbMMPqNH2h9Hokx2PwDGaCny2
/351ab6ioggIFbe07af8MZTTM7taxlB21uboJmFWipf2qBraiUUj/ofRULb4beECbOaSAi6TUmqW
rHDuGHLkJSgr+S5NJH9wD9SIulsyhq+OJIu31fA2pXmX9tlFjjvhGKLGuikPKEHkjzpKX9BNsdcs
0Jo51IV3C2Bybd3AaPJllEW5ii4mE4hZMtkmt4CyOxN50XnZoxnU7LqU3OztdXt1E6ECuSkx/cZn
kldfxDQzs820CaZkbzde6n+aECqoT06Ztf3ZrngmRhXOIabE4NzBt2fqZqzE3v4FVz6WatrGOWD/
gOHcTs4fO0c3Riv1CqntzWR2fiW9Wxi7pbbEc+LkbXsjMlxZSXogG4oPhgPNkMvB0nXm9tPJJMp2
Aa/Y5DjmjN5GoSpQkQ0QG+tX8be3PRkLAAjKaxwODGEulrOpSoBJ/lAd1Fx7kVmv407MpjyscCyf
2bNyN6Z9Fq2lSG987uXq0g75f6cEwAdEi0tg7Ji41iqBLcY13gzrcTOF+J4H1vAIDReKNl6VQxC5
Zt3HRZkhevh3K7vpxVE4o03Csw088UUW0Bde6iXYe8Z67ft9hHFk9xNTEms/gYi5EV+3ffpnxP89
FlyETfYCcbrLnnOeBwMV6GyK02Eys30/odOEFLDqzpWVm+Mu6MqieO+76Xweiyb17kkZgvT49gdf
Bnl+BPUnytBbI4qs33y5la1Mq8oyKOYYqlx7SgIzfRcUyn9fiCF4B5JtPDi1Gbx/e9DLLc1IkEx4
OrK5thf4xZb2S7zs0Tye47kv1vKzsXqVs5tBkTtfbBephogO+fzx/2/Mbd/9cWZHZmD1BGjUrAPy
/+/QlnQbDkFlWONeK4x1/NEQurIb3dnLSLF9KZoflFE3SRVeyS9H1bXWmcyhUnGjDau/R0dtmnZY
m5VG6OfDvNzYvlcmFmQm2d5vnzBQTC+HmwT9tmYOVIyFmnucnDH9VNrc25MyMxFJVeS3UqTX+4ci
/NYPBhm30csuRtSQdev8LF9jYyVShI4xAr7thtE466muuaeJ6+BxpOJzoxB2iVFDJQ6ZTNAESHxA
xAQc9vJT8TzonSRXczymhvbJ7xMpw7zOPWPXr82z6XcehGFw3s/JkLjFobcz41OiIZd1Bgc+3nKU
fB21yNyIHHAwQMxRYH35a4LJHttmypa4K2T6DYWJ9K5s9X/l3GofOFTeE6rFxXuuq1vtiNdBZEsZ
AYtwmDZm4cW2XgtZD53WzXFCdfdg5la6S6GlfAYAbNw3WVa8mwFHPdjJOjxphouc4NvH6uqHE7yA
lhLKXslBJ5Tle8djGdB+nJD1d4Me6dsJ4SDEhNw1ytK8+txZXfUv0PD289uDX9l8ICzAPZOhQ5a6
1C3MkLuUycLHV9mq7TGQKR/6YDERDlHTuJudccDHT+//sp7AzgPdRmsUDeyNwHRxphfUclHz8eY4
a7N8r2xPxR6GAjtTLwXoXmtsjsTMWxZer3SPfw9rb9rUFO8pMl0MWxp65owYIYJr09dvauNRg7TN
28hws+C5TpZ8P7VLenBK50nbMj8DJ7nj/zDhaAFzZfGOJTt9uc0pxRGr0a6PaVlMPwLkBLNMz2jT
gs54n2R5937Usr+som4n3cE0la4E0AwQ1ReDonc1rsboL1z4vXvUULoXYTNmya+//zbSSg8uwWZB
dKkeD4xoE46uUNUelp7o5SkIcLqmi2gxcy+NrKE0nhQWweJGHnDljtiKishR8fCDi3fxfbaqlqTM
a3axJ8Qhqcfkee76j81QNzd27rXDyjjoT5Gpbzr5L5ePJ6IuzWFaYoEDysehU+qT2Zb+SUsrcz54
npJPqdkHvL0waroRsK98JXf95ivIUsIZuIiQyYpFJZVbFZtIqoccoDk2p6Lt76zVMG51Eq5ERY+6
/lYZoGxKnv7yQ62s8tc0H1RsINfKG0RYu8wezTNPbGCZef3LpDTzn7sUH22rED//eiORwiJrBIlz
KzpeHFSXR/w6Gd4a21OikgM5JaTkMBddkkaLkkF230y51HcelIlbolRXPhzgDRhGY+uhgi56+eHS
KuDSl8sam7UovpTQ8/KIx0o5AVlXOYwUnwJDX2AerY8a/mhFPjW3lAteefFyYImN9G55WuNUejn7
0i6Tueo1ljrwJ0ZqAkfbpRaaEw+Nma9NNGuqarOoo6PdREhKpvq5WY1C7KjeumZUF0XW7e1NQv67
3lR5F5d51e6kOXu01d5eLJsJeZmEA+zn5IGtAYnxSvp2BeeIa7m5xHo/q6++ndiRp3dFc2OYK4kZ
dBlgGBaHj/BtvlyXyalGx8hqFVNfKLy9ser13rZksPHv6qI5Lo7Ubzzhrm0FMLokZmC+t3LZyyHH
MhVFYao1DqgNYa7YT9PjWnj6Y4M49RPkTrcKk0pO4oxSh/MsptG9pet7Jd6AcUGCClDdphG9/cQ/
cm4bsRhtdAo9bmfPGEOFF5fzEIzlSDGtcMRzkY52FvmtX+3yiYNxI7BeyxEJqARWcGj8hsuaGu4H
eZUgNxn7Vjofs6KWXxubOhayafmyz11YJKFTqCE5+fMk88OMFSmN48TTQxmU6sZb4NqCoKNKkgxk
m8f8RQRkWy6tUWd6XOBaEQ19YN8Ngha1IUyQDW6Gviqsj3ean4unxOrSw9s7/UqyBD2Y4iJF9C0y
XiTM2exlsCgMI6aM6P2s5erd0+HJ7iphGG1Ejpy1O1dtbhdvj3tt65MssPMpJxCQL/ahr5lZWvaT
EbvCmpMc9aC1ko89dy2iMImvjXZkCi9P/nt72Gt7LyAEApBnbDbhy723WHqTmxqnKtNKa4cUmfXB
V3ofGRrkWpA2xb5f6BJa1VLd4EBey9RooaGIthHruWkvbh8H7nxSzMMaTxSg8kjqpcwHXva94X2s
glIWYTFBnfg2IrWX3QOVAk1eojiCOGti/LUF2HYAN6VgqjjU/5FaeDkRdmOn2M2LNc4aVLbmEh8w
mKBZqHQx79Tcj+GsT/0ROd/gLAsUspLW1sPBym7BJq8dRwRG6Wfi9cr+u4RFo36fFr7DL2m0qfuh
pCt+LOWiRcOQ5qdcLdbO09wWkKHsqYOvuWrvgpFCiDGny624f+U0bExo5gae6ga4fzkrGX9U+LPJ
GiEQeXKore0hgK3zDsFc8WiWOlIpTZN1Nw7hlV2J+BMBCcjKxpK5yA2qzG0buuQqVoE26JHRt2qK
Smoz6b51CcNQAQcsBf1kEbvCNqj73biIrqRhPE/p0tBURuvtUoXG0qhQSxRk40zp9kEkaxf2PoR+
v/aMv882gYlvjC2YW0z0Rbyz26WfaKtxAeGuG6uhgAnMiRThTMB7MAfMRMNBFWX9TkjL6o5vn/+r
pxCsE8eQNIwu+sUKa01rD5pusMLGlEeTrZxHwygBrPl4u98tWtvtkPYWT05t80heqI6HTtdC1X37
d1ybcNIKlxcbCpAEwJcbrdLbznCGbdPbBj53jcp3qcB8HpFQ7cYnb190kctQjKEcsvkGkGZcDGXh
BSORUtBjnkvmu86thr2ZG8a7tz/o2hb+c5SLecX8RQPhYegx7sHa3Sr6rg9HtzK+jEuVfG0QqThU
6MmeA8Avp7eHvjy0SDKwPfkfeH9zk12CWUnhcmfxVxWXfRI8+F7VfQUbWHzRVZ0X3CJm0IRygJv4
9rCXFzf2UtjtUHnnUWBv8hcvl7CmY9ObCBXH6FmuEILwoghCK+/UsaxHIXfKzQVlUtF96EZ/6ndV
Se3qBpruchttv4EiIlAi3reozl5cZ4ExD4EqDS9WfjHBcqPjae+MvgCpUZWD95foWpJGepGUpCmq
kDrSAn35yVWAtn6HJ0Ockqp/quuii+ohqWN3DeZ3Cl9VaNW+cSNfu8wUfg9KZZi5ZplfmaOnviyE
Ddw0LsEQRYHwFUDecfQ+tHbZPyKa7A37t1f29YaiJotAOjQhlpdG2cvP7MTA0mXCj1WC/oUuR/ku
W/Q+dqQ25LteG9oPRjA3641b4Oqw9MqhY9NaoXj6cthSOq1jV5kfp4XpnA1L4mmdT3bwTmbS3NWN
8iKVeMutUHQZH5jfDTC1NXVp7xCbXw7bWpWrT3nAHhKuRHfMy4JgV7s2VjVvT+uVzcpAFPdhmiCR
Z27f/2fe38tkTHFGiGuP8gk+E/LQJY55rtGA+PI/DEUHjqAAKOvVfTa0nZ0Hc+HHziqzh6F3TIjB
nYhmM21vbJZrX7WZ/BFawfKhk/fyqwbYtR7M9iAW0ukeDL2aD0CZnC/z5N0yWLtyEihDbd3bDd3w
KoOktxusGm7GsdTS6alfPY4f7gjxnKTZ8yCW4Pz2LF7bGUgiYQhFbRja2sWCLUaL5qbXG3GRlyOM
q7X8mZjZdGMCr217rFGhcVM+Qqvi4uaAMAlIhIwu9r0WQ29VDwM4EW90zgJph+RoOUlznKzcvwWu
uBLAYVhTCwItQpHtEjDoJQNEAFlasTBHYw2xL1R3Nk5jp8HRjCQCRGgea1dX9xJfbi1KnPomXeHy
1tzOHr027g+0ESzO4cvN0zbsnSB1zXiWnQ1F1/baXV+11aGvlwnhP7cSZAhFXoWrWdEdent9r828
tyngUt6kbHt58mfCQWfbqRV72YBL3yL609RwQHIt6z+oXPPDAR/e3duDXttUW2TdPhpplMs+PcgZ
jWJUZsQWfh67nFbfP/nYdt/eHuVVnsfM4ri1FYZ/a8tfZvJ60/oZDCkzbpqguGtosezdccDPTBvN
PR1yD2CaJh67FMv1alRruxvy4Ja+/ZUJBo29YZfZY9vvebm8poOI5FoHRrw49mSne9yrBzvqS1zA
o3qxlnLcT3SfUjOCaswZuXFzXtldGHRT1aV1jajsJfoityY5uYNux3JO04e89o2PaTt6hwzFwjFS
61L/a3mNtvN9eaumfCVUUU/YSvNERa7Qi8SE+6QdVNnZcZ7DDTuhWCqdaIDc+NUaFkdk+26cdTO9
EUquxGKg/qw5cvgba/MiJUvSLtBnc7TjBaXGfeKsw3sobT4KFJZ7I+m8Ejx4w/COgWPrsjTbT/nj
MkO9JRWzEGasWUXTHsbenN3d1KfCdgDJIogcZTwmnKfZ1pr8Q4cP87mZRSD+/jQh5sTiMtUs9OUX
47nTkx0FJs7EQRWEY25Xe98T9npjK11ZTzxMWUke6HhyXGZ+vppNf7BzKx7zIP2vpRjVh6vTDft0
8OdQZtNfUhq2VJM3OJVKbCahOF26PK8+YnWt2VjxNOvrj2ouaeIN67t8Ej6OGN58vxZBfaMUd+0j
OS8YYlAg4lq42D62OUk8eTMrrgbsrCn+2aCFQLQajrT3PIpvAbmvjkd7lh3E45uPfLmHENYke52Q
rs4LO995ib1EOSIOEVrM1ZEERp7fDopX4gGFDfSZGI4S8GUvq+QmKOQq3LhKJhONsdFIg+Vblilf
7vF8Npb0lAwBrVo8QTJtOcyIJ9+CaF4JzJTrUcyBxbXRjS7do9A+akU2Vm7sd7YvRGTURiY+zbX0
SDH6vNPvnaKYJnM/BkVTfASCgZhrNJitkmGVLOWt9Pf1pFD3hPbBjqMcTA71chGWAEMi1XZu3FAa
r/ZpO8i7snCmKLXs8l2JJN47fyiDz77V/A/XP2MDzsZ8hWrIK9nvRa6wQdlc8Vyt0xJxlyD8m8q2
9CJNb8V0P/tjPkWU3ow0HMCr//v2hngdL9nsOIZB7KVrDRL45bev5tgauZbYMc7irR2uTT0fp3p1
i7DTrepGqHodMbfBNrlhzKdgZ15M9FiY3IR248Rek6u9X2TNoewy72TNwwcSkORzgBHdU2NlzXGV
U9HciGBXhyfbQgsTPALK7i+/lZaXcPChs2PGU/fgybQQJlbyfs4MRHZUIh4zSRNgN3sVRgf2wAv4
Rrp1dbbBrm2zQGpyiSwNkHH0vNXjOnbq+qPSq/eDObfnfFluHfRrIzkMAliPliVP9pff2q9t0bmZ
b8dal52q1E1+prmtH+xpyf6ymge6Y8M74AdD3XIrhLwcieu2azSrdwCaBIN4RjILWcMDPf96ea4z
mc7ZDnfg4CtoTD2NV+iMn/9+C292Zlx+NqDLy5iWW2VROUhuxeU6W3FfDct7PetkmHVY4L091OvM
devUgcemX4KL0CXuu1SlJdspcGItRZAyQmAD4HXqWs2Xt8d5fS2gfUxF5zfZnSW8uIZWvIqELTov
5r2cHQx/eYcs/5SFZaJbYZustwpZ13YL9SsKZxQAiIUXUSAV3IWdZLzEntQSDoPFa2icm+bkTo24
sWFep8R8HPoPWxGAS+hyMK0TXsczx4tp77mfUQmZ+zjA8qr+pfzF7n+YM9YVYZ+MrX3j9rs2rQQY
1HC3NjjU0Jdb1R/l7Ohl4sa9Tq879B3Nj0TrOJFWV0UJRbT85+/XEW0G4iuRfZMQeTlgb3Wm36a+
G6MQJ8aTX1lVH9pjlT5NfR3MeyhPt2pl12YXWAzbh7Sbx/Q2B39kpVM3+dakNJeMX3TP3dRMp8zr
3CdHyOq05qk+RJWfN7fqgtfuUJgk5MOQl7dC88thiZslurTsIK+3RTSCaeTB2pfVfQGPeGc4o1L7
GRGwD4vU/9L7h+NBRQRk42YTRSy6pIabLWaGeZb7cZNoMsrWStvnUF4Pc6djNYqP6o1tdOW0QH4g
qAao8G2TfPGtpt5S5mY8irrOGXidf48cXv19tnzjRnX3yo5l92xyrdvMkg+/HMpbeMTanaIyR5N0
j50nGrUJhI61Mia4Qd4tWtDV8ag8kp4h8ghU5eV4xVQlrpdQgGzGqUOCQgseV7cW/6y6Gh7rcroF
6r42ldSS4dVb8GloxrwcL/cmXLE15QKPbJrdsIzcxgWwzcVS2i1w/qs2I+ndpj275fbYGQIPfTlY
0dRiqII0iPGxcA5jnWsfa79Y90PTqUPh9H1ka1ZJlPXUtDMQYU5p+TvGF4qy1g3Q0+vjwk/Zun3E
3O3SvNhCbk6ObXXU8foKrXGoQ9mXRjnGtF/zsTq7hrI+23aXtgfkapofbwel37fUn+2gbR44oWDm
sFUE/XAxD2bvp+asDUFcraYOTbZphnD2guHHoOdTFS52PZ3toJZ7LWk1GTqthw+qE4x2tVP25H9p
sHt78jT/1jkGB7St9x8/DUU3kmGeJtvZQin0Eg6TdkKUba8hEGyYIHtapyytiPLYOEZZmdYWEhqJ
Xu0mpbx3vcNDPxx7tdA5lDiIoqs3983O0QL5Cd04x9rLDAxAFFiSd5VVtU6/cw1UABOElJz9ijif
FS2LnXxBKpQqF6wRtX7m6tJPhqg0LZqdpLBUhEQ0gg9RUQQohkW1bVaGjBY0BFMZzmttFGs0DVOe
PMq6BvOZTRZmv6HbLI3x0GjBHOhhn3qBdrIL29JUlFGBSdcIZpfK31mJoBcXTuO0kKkli2YjY04u
2mWfDGOcxIM5FxUPsjUJrPQjVRyz/9eZM88/JbqiYRgOhHxjCoNuSoZjC5MPv0FzTYP6TvTVhC9B
kbrp2dWFjWXY5CfGs+N34FNLAcQnyvJ0cVfALmQcSKbqzMhaluu/MtdVJUPDXgtxVr0J0ypQfp8f
h3Tu6nvli8l+ylI8XGIFvjY/mvZQ+Wj0m4gthtCT61MnAr06N/BDl0+UHpc6aoyqT/ZmoFwb1dRe
lafcp7S7t/A8UiFCPo5z0Poh8fe46Rh1RLsn7TDmSs3h3SwNc/2FUptpPWizYywPUHcrDBUDR9X9
o7ZAhAsnn4bjs3TdbP3laH2ZH3wso7KHUWKVc1hKTR/f4SxWrcfSRRx/hzn9xn0yaogGMTC0KV3O
gFXXIOqravG/YlbbLv/qurkYmGy4vATvaF7Ww088cZpW7OZxVrmzR2ght6O2wzd7CA1r7aoq9LMm
zerQszpLmtFCT22Tp29hWH0yJfqh2Lcn2tg+BJUSyQ6ryDEfw8pqU61AEg4JwfvVbWinae0yzicT
ig//bK3yVuQRHSA3yx+SdfT6h1yDMIbXs6usytjlXWOsp4X+VWXwEZzzx9TamutRMMJIzyKSg7z7
Au+rq+8M1My0A+Vx2VX7oNIm++ipwsSnRVho6GOCYAf+OIeGwrVshtG7AoHb1T2Hsg6bIRHuXRN4
UH9XgDbtGc+TIXg2RG4VbmRIvMUfpyRNh19pspZ5hGxTgdpA5tZyGPB2GwD42EGHYo6rJRqBKJhn
pjiiD5Ghdm+0Gf25nXRWo9k7xbqs+0ZDXjhcpBZ4PzRk3zYgodE+9JMq2jAxyjEIN3JQ/bkctEXu
RyEG8RDwrqWgXfei/EwNxtdwzEhGcVg7mnlmZJmZaz56tDTXXTINtnkvHbdzzsr3eDrtqhawyNFU
Sd19T2qaAndN7frrh7mauiWLNDVIIyzmtUx/ibyXQHh0I8kD8tei01c9MjXdHY5Q5hsQTprX4o+2
rqueEJt8mYpToXeePEPkKqqHRR9M9Tw4ahhmsKlpEsRLnzprWGPsaf8qW3NI11Av5qkIcyvQNvDo
5OnJr8SuNfXDEq3oPyN9vIi7Hv3Y8n2ap0h1QWJJETWkymRTZ0dnMeyC1Q6ek16X+l2GhMMaF5o7
mOY5a5WXiHBoaRbszHREPOlQOy7YCJTja/d7ZnVa+jOXU++ABqJVuc9MWchjKYTeHUw5mekdi9uL
nwJ5iP4BG3INKJ1rlzpnAbG5bP5Hpk25HiBy+QUyFNKZplM6U6niWvFH4yf1fD1NQ1R1dfVeS3r+
keXnSXnqTYWQaEl1Ln0SQyenRyPrtOmsi6FePrNBPDey5qWTkdvbgzhOrrF0p8yc9OykRmFUd0XT
L9M/qkUyaY37MaXV5E6VUZzHsZ0xFFe5mAhSQqMBZKZ9bvyY0P8azoXfNfKwjHqy/GgEF0jkAzxC
XNpt/U1r2Er7zSVgFv4wfF6D1kZjPelseBZ6mtn6d0icwrlrMqXUeKgWVP2+IraHZMPs17QMDlwz
tTwGwg3EEFJphh+dQY8YvUisRdFGBfa/4sSd13Ufc7y+hq+g4nTV7l2JpPz3RbF95CFbBjR8Qh+s
kngy0YJR59IHbvbouRm1TGjs+DfQ510QpkKz2W3PtS5z7czYnvsBgZU5/5SlnOozWkHechKamQMI
d5xW5WFlB/k9QNBk5CU6+NUPB4WiOZb0PTa59LFUzmcq/mX1VVVidk2Mtjkzp9oBmtBySZaDcSw7
R8k5VNSw3aME3jO+p6Zstzsy9JZaZC8c4YoQSBqvk6ADFPisqGM3+6bwARqEtVO3fmjMbY4/niBr
fuiKeq335eRr1hgCLU7zXQ1BWosazXcHGY4LaWcoEQNpT5mSPZdFB842Ym1NZDPq3HZPKdKZa7iZ
XwVx0Ohtti+Rd8y+OW4bqDvLXXp73i9W7c13wNT94JscJi1/n06BKVGZHmRvnfreS4JwGUY0WMKq
c4XZ7XTOafPoYQ30SepAe+/laifacVqbPM/2QHtzTyDI6+brj3KYRfXf0Hc6v7Clsh084wTWrZ/b
IrPLIhK8kNcIy03MPqPFHllTrCuD5WkdA0sdsJ6im/SPBUa1syPuySX5kNiGdcD5qhuBkg1Ldmxg
EZqPaa6yNgZ3AB11B0MjQYLN2GakAi35i6jULPuxrasdKgRQKJW59n3YrGvVPRedxlKpGbPaCDgN
fryaCJz/qqzMP3h9n03c3Kg43Uk5DeRj6SLjclHJzy4f6LpreLN2e5V5mohQo3O+OYXv549CNH55
rAa/b46yKUm4dRQrYCUjz3aAhomvqhSJSf0TN2z01LhUmse5TxyP0XrdP6p2SIwQiPL0K/clyv6+
n+bfeytJP/eW0oEwpt5kHPJaVh8sK02cp6Va52IP6EO2ZliOehscoabY5UEqr5P3S1n36cnQJCjN
LucavaurZv6wWFayPHedrwXfkqY08hCGr/vepmCsvdcQ7Z1/djXOREZrTFbkIrvzrFa0oMLFmhwj
1vVa/iqhq5VRZQv7wzC21jPe8KsdBo0ZdDFireVObbSds97q6GgIbxmLXW2MLpkvEsSkdngCL5FK
ldEeibapcxLmsNh4c1vDB0HVP+dSYJr+7Vu76yPPQMZ757uJxBfaFtmHZGJDRoan1R/ythO/St8f
k6MZyFZ9X2vPqn6pFTnlSHmly27OhKEvO3SWMWnLZjqV30kwZfBOK7t2/jyagzOC0k2X+rQidYMm
ca0V9T15kqByPZQkMz2XeUd+nnTeO663XL+baUbau8BXtgzRTff1Q852XevQSgvvvwSsFo+xgOfg
MQWrIo5dUZEuz6pNSjAAky2fzZ6W4b00xDx/tTXaVKFo5dzs8f5Jg1PZ0iQgiVrT9FhIN7WcXVeb
LtvHsRZvD6bcwytRuWTLBmHwfpqknh8NO9XcnPQucNtQonb8viqr5d9Cb+pp5/BLPpaWFox7rjDb
DF1/mtTTmigj4NVkkyY0xDcV5LsVKQIROVXXlbtSIUh3Rzu5znZFZwx5pPmpJ04tbPDgG9dn7ewL
bintSPNsWZNw1fVe280t9C16037dHEvLH5LHrC+t9Evp9V6zn4U+WMditvU2Upnj9Ac0ZvL5YVC9
pIMkmqH9QZVEVnvNK7niUotw9q0r1tY8b3i/HDbBvASn1Jqt9otlT+4RY/seqE9tKVmHdbmU2T6Y
3Xx+5mXhzTtrLP0CWGZnrGdTQPPkdYg2fZnEeusXKcfaKrw7Igiw1tDp/d6NirKTh7RQwbRz56AW
zKg50us2lzrZYaE2exHEuKw7rtCqxtD207L+0va6NR1q3RLrzpOob+1Kv00wOMPzSz8vmIW6e7Pq
EUouRAl50CqdVH1c597TMTKtWhU1LZYLOkeIFCs9tcGolvHjStUU4ARo7GAGxjsYYy1DrXDTKo+d
ZPGM7tlPAL2Tbbp2Vthns1n0x9bO2auLXrXBznIVMTMcElhgkW0vgXO/APpzw7zs1iySST+lhJ+y
mXBqmsz5IYetkDz2IALSn73Rtc0ObCB4Vikzb3ziNcjDb7HGAApZkKYfS88FtMcnedquBOP1wwcR
z+HrNeursq18ORtdUtGdMbPZOhupHPs7YVopvpu+Kpsw14fgA+K5zqeSn/rdIZnVw6WbkO9tpBI+
LBJDVXuOsdVHJR/j/8AnVC8iTdJkgUBarbg2iNI6W2tlv6t5cFEZGYygO6tGwxayMxrLDdH5UP5O
9O0whvmiIeyc+MFS77RFLX7UinZ6kqUBLsjIFqAMVZGYY1y2tiIgwOgKCwqSxU4ZVp+F7Wbmflry
MrV4CQv7KyWOID+0uT9aUVqLpos6lHDEvlgFoC3Lzzw7XIIya8LGr12FhWvNPbfW0FqHodHd0DZH
/79gGtJvTWbqeujZmfuf3gfpP8zrWkdzgX6UFfTC4K+QNnS0DYqA8trkkXQEhbYXgZ1WoSlS5+s8
See/DOXACXca2anIDab6e+lVEFJEThzYgRBvef6IoknOa6FLLMZb4MKmVeUOEE9KKLvRzkn3vSC1
jdBCGuEfZ9HmLizpKi9hhyDFR7fndRLm5uIW+6WsPA1InFeV0QznEYrsLEux07Rx0AimnnzXzHUf
RAlli3ttQtg0nGppDPvOVikeFGSZWmgNarNUsFUio9bs6zysV9kYUc7rJIvmtg+8EO3c7Ik9rvrQ
RWR2PeLzlz65ZbbhyxNnmQ4w8CVKLkk+3uNwCFl2seX6Fd4uD7856VbKA92ClUCKqsdHaRZtG82e
Xf7kfdZC6tV61Z+W7fDdT/gbGZHR5TkWmFMA8TdQg/HsW2uJmoEeTM+abZdylyvlyqj5P47ObLlt
HAvDT8Qq7sstF0mW9zh2nNywkrQD7iRIgAuefj7NzdRUdXdiSyRwzr+ij3rYCI95xCPRsa1yQhJI
K5bpn7s0oV2UlPNNJCFZ41n1HNI58qhmySJaVrgtd3Ks006wF6fWnkCVmmQgvXoJZ/efVQ9enzkL
qScZT1k3Zytp2t98fjKy7wBRqkLZx27yqj48nbegFlHa1rr/Pg3uvqXxPnE9VAsTfS7C2vnbe/a+
5np0nCZvQBr5WUQTcjejnHrR3k5X4RBa1e/RVUOLC7e1rZSNFml7oLstZ6RU4mTYTh7RVgF7EiQe
sNHt2BsKoWW4cma0+EPiSIU/tpEtW8U4pFh8Q/UBMT4EqRcYz+V4Nt5OwJ2NoHJr0AKW+0KyWLIo
vuBmiZlwYlOxFDheo0s+49sI59LVUuWjCv+LrJujtHePOnPbSFLVdPDe2M5HWy3xbbUN/kx14/za
23jLkxmXVmaXQ/OkV9AWTpMy/i7FMden2Qu5cSskPjKVCG0AQUbjfRJE7XT4JoKJvRzw4MJrNngY
oaXTp8u27F7aeNKP8sE1h+DP3vqCLKUJU75HvFyKUqnacseIsePT4Z5Il91xShxrvc/5ORwhQ2hE
idBNPR9uaSnbFduocFaZRlPjClL/xr7PnSG2n8J6UTa3s+3KFI104mYibJL/fG+sZVpx8H3WbhXU
aVhGakijeR1fGYAUxQAejc7pEY54Ml3Gge0VtWKJIuDgx5K8uTLzlNeREK0Oi6lnmuSWRXW3+89h
iYSXT8RxT5jxgbic3g7KPKiH+g8jg4vNRmrrv21c2qDYuzl8G7iV+2zU1cSCbcfVP7tRoyrAn45f
vTvqMe81a1uqKmxomSH6dHlDqSz6Z66XfXkabU9eozWs3+pmjnU6Vk7zqLmlh5OJ0fVeOyX5IQcd
OSN0gi6nQgx9Scvxppqs2acuYLr3oBp9BvlLC5oYZVRbmDbFvx2WKc+WGbMeRKI6oV/rxpMP8HSc
ABDZWkbKtlNqlA0XO8GgFVem1apMBFhuC6aLucEc0Ou6sKFQku/2asrnqQ63jk2RwPtjs+q4kPvG
J+tNqm8LV9vNa1hbvn3n8sZsGT7WQf/tLBsp9NjNvn5wJJj+XalxGVzK2tDRnDAMTDk15/Pb5JkG
3IVQJVQVgyuBgVmTVSaPJWJJn1z/8bARyqT7QCQD4mr6a85iX2jdOVZd8a+oyBd3DCO7ncW9ZfbU
9gi0yGBIIZecgeq6y7QDZGfkP2PKUZXPP+30tk50vW1H/2hZZlD5yvAgmBH6xr7YDaq/ep7C9kzp
RNPAeyAyym6uwyRjJV9rwgi9ajn3ZISyfyXzFnxGQROtp2gBEMo6pZs+BQ9V6u9U7wEMgsXymTUi
jvp8iAOCL1MTD3XMA2CPzg0P/v/UpM13w1LTvsbG3T5cJr0pm6aQv2pQFA49Vg1w+nkQ2npTQLxu
Kud+rqGc1jEas9VYDs6rsQz/+e7EBTcQnNKnsk7YgQftjrz3aHmsYmMt2jPjLu7dlCgpzwM6iw+B
yLLPVoH7WrrBaE5loOePuU1aHKA8aU3esfD1RIXA4BTc9GCG3rhUUeFHffTc06zFC1xtyj615JnK
jON+KqKkttoM78vxzZVW/GkLK26usTDaeXGl7Jlv3LESBT7iZU65VaT3eINtJfWrhzF3EQqsbzUm
jYW81wqNaNvzUp4cs1LswCuttyypWH7vkAOUL9JW4haqGzjfuHMTkZe9PXwumw4kSdSkrNzXtD77
BfAqu0+yed63Dri0Tida4f+0ESVBNIVxCGB11hN4RC34h2KqXC/ToS/vaLs1OhN+r//x3VtfWifD
lLbMA//GKWK7GcbGdKk9+zvkgxT1LeYJZuaUNJ1oCtWuiSiaYRvjrIuW7u/omWkpJgJKuH/NsT6N
KvD++LfNJ10M+8OZbaAXMMPdeB2o+HXzIyYZOd+mVf+s+zH8HUIA/iudevwtEosAv7K0Zie1je/u
BZcLU1Wz9KBhS09+ykNL4V5BQesy5i2AAL8za106Be3x3K3L3GeqOYJXvtvo4GX2hw9fRmNLQElF
iB5RIcFHz7bjZPFktM/4GkY642frx5NgygY4XGKur5JMjSEdfVPtheaEfry9le/E7JRzFmMt64sS
LsOcQpCeN7lHt1CDYHuf473e87rtjbwc7q7fEK4MVe7PyrzIhRuuiIdRm3uM32Q2s2fxddXkLSRZ
v1pwPy7tpIKPffWbLCS4YM5UKb0tm8BIhmKmEUKliUY6lgZ7V7GrET7P51wNYZ0Z5ZunXt/0XT2z
786X2iQSrGCpozyaZZw33UpGTkhe4gkwwRUn3172vw53eliIoxd367YlbT7ssCMwcQsRNltZAX80
/lidtD/wCQ6EzY7pKOvqTY8hoDrP7vA5OvvOrLSFW5v1ZDJOqdLj8GJkLWVOX0PzDrdu1xm0tvkq
VzajXHTdHGRTW8dv+yhldJZGlr+S0equmzUr/SBYme7qoFpCxntne2+CTblZg5Rih1tSw5GjSmq2
s6qr5q41MkpOcUn4fhZAHVmsdqq6ArZsKqXtLrlKH1F46s5m3rLVXqp7ZEftnHWhW055y0VzZR2W
ZANEs6fyfqHjK5sPFCbUnk/VDXZLRni2CGATDHUd4W5bcatjkka8L+QqSRKWj5B5jEmsyVthqTfm
6XGl7pQ24XSrWndNtafNP6+M8QO37mge+cVN9RgEVrVd62Nl13f7QPyOiU2y0nkFhc5uVeyP8YgY
NdOJO/4kChsIPa73kkRs2elPMx9WmR59LMtMA04cJzFH24e9Y+i0oeV+llVovfvCLn/T0LLEzD0t
YPVhWBI38Nc2xQ482tfZEyMlwE4V3HvMpGsGzTi8m1mU/3ZO4CNli26ffUyjXgrwP+p0bxA9ZsJ2
rJ/NbtFf0SasgBm6adMUFuWYEHzeuLtpX5Lln/XauinyWhf8qZ0SIonWkAcx31Ysg4WvTM2od0xB
mIZ6IkxnTERU5/jF9ZLHXgybKA3uAf7aeYMasYKhT3G8yzXf5oBdwJ6rw7sGWlpOtuoFiGjy1+El
oq8Qey2Z5VSG7nP/X7MnAyKkst8/o3XaxOkIEmvNAYzW8s4S8+A+WahFu5MIQXu5ruvoYXLE5oLh
9PWno4kcZPB1xx64gD2RJht5rCfH7xy8XKHNTTmtDu9GJA/J3Hns9Q9v4vE7RVWlZDqaofqKZWwo
inBUzR8rosrPLfhS/vve3eJLzUYTn3RQAaHtTu2dE7/qqrPVwS6c52mY1ieFdTRK3WEDBYT4WNmT
ZybZAquQjDOm2aZmf+OMPiH0KrdL6SgtmUNc53uzR5U5A14zyC59tbV5RNTM/lzj/uXN6Xpw29uD
/g1r00wrSbfNDpeEqLqOF57iS6DAxGxbKsJwm861Wtyir3ypTuOkfZkdOp7aFAQhsS+h3wU/OFN5
OGOAAJ6+bhNH6oU6sLjgGUrwoM/H/dTOCohys9SRWkBWdaqg+QDqRbM3hP6pOMk2O6xl5jYV82PC
skyOxJCQkTcCTf9weVvLfJ9d+iDHXVOayKPH/0rhtNe+WZI3M1q8zmjcgB/XwdwcW/7e/D7gcJhq
BnQKRSUO17k0znwYprqg/O31CRmy3t5pk9uRVV0jwnJ+qKpCtuzEM3sCcpKkK5pwUxNjPRoLhG1U
4EEbrLWVQS0EHzhxmzUjq6A1udau/zlIsZNFI734kTxFBnfb2eYHCIxRnGENnf4aR0HZPlr9sYjv
2MqkdUFdwpXvGH9d0mlyjp9JrSWkWE++wj3NFY36wROxuOkcqK57apgcAOdL6P1siMMVxs/rvaao
qyniuI/qNT6JrYTlsgLvWzKXlVvsOyHV2ObC2ibJWYwM6Db208ebou542gBg+g9ew6pv0zLZ3OOx
G5ymf9u48z9K4fbHG2l/fOQkWMV9AcU7/vFnb+lP/FgUJFM/U3rPi8LC97PdHSUfS3Tc+ry51VLE
K9P9ZRx6rsTJ0JOR+rMf/tpHT5H6DMTVXEZi0r2LvU2D/eZvMd/IcfT+UixxOHMok/BycAwq82rX
fX/QAbtCHFEgMlfBeQC4clI5wOg8HBPIQ+ozsipK7nb+twX6NizlpDQFdy6UevTZRShQsCgl6/4y
7YovdJexqwBMm2B8a5bK6jOzerK5p2Qy8U4TbTrJi1nD1TqpcFyngszzfryvYkpDU8+FQ70EZrBX
uGavVtk4+Nv4UNUdNtfbh7TdD4kJwu8b+fL7k8MTJphlYPOCNxMsFCMVaB1n2RAmzmLMMGn6/rHd
p+PvcPTcWyvXzmWO3fJjA3fCa7TukGFep+MolXqe17xsxfxHr/B+BeRY+8ugCKoKKiS7JF/DY8Bg
rKruaQ3Co78TltYZcNCaSbt6ZaGeOdPaZ+6bjzKMyywJ5/lPt+n5jhMt+KQ43WejpIz5l8FkZz05
m8+yuyD5542Jf1OUPX1EG57FSeAGWmT5W6xxnfKIyNTrNQdX7rfjcK5n0X04avfDkz11Cqig2n9F
AKMJd1VX6v86z2mfQnsGzGuZQHTqS2msa9eoZc9i7YXfmpnej1StQfJltIKqEHKuL0IGCdWxO7hV
WYror/R84Z+4/BP/2xgdk3uqGNb2vG9ES1Ci3YZpsNahe6GE0Zwhzb174C5gPX/sv1HlEpyAN+Ih
tepq/eu7ZJEvSCM4bvxGFXM8NetpG0a1n7w6cc1z0xPwUwXEgRQw/kNhBxUBatjFgjxmKYHIiZrg
dzNUoACxvp0uQhzlH2js6XfcHM8Iy5MhbyM/AfGek4G708VOly50W1c0frhRMQsFNrrU5aFzs6n1
TLm8P2d06fSKfm6uqLSiO9vOeXKSMeVwnTvmSDYLtZuVQJrYZ1fY+km/ruW23C01jl52pqT9xXzQ
P6FstdnAwjm4zDySHsuY9tBiTqLFed/V1T+ytcItq1jmfnoEHzlsZ/HxdxS4E7KtnOqvqOJLCQJT
qVf8pVGKXK6tIN/08NRQ5NmdqCycvU95xMPXNu0tWLOtAKYjVR0/yLkVbAfmhv8Ejm09tH0yJ58H
CiDvqfGG9bMysx4AGvvdupAw1DUIc+Zk41RBvZKawNqivJcWL3+sXPjCGWvE2StNVJ6kHdXzo7S6
LQRvr4KvKh7t/5DAiiUFYbftbwdDEXYdr96at6OzsUr28Rp/0TvLi1PuTVsMw75U52CLYF5nZrCH
ehzaq6Hxl2wTgZrD57uy4DH2pVBBO07feATZ/6Z+b52Trexly+qwkXOxMfvKHBPSqL4oyNErWhyX
u8bi+HcuDr4lEE0JxpZ7sCXrwzHv0uGvkwlyce5nca6b2KvAhjdVMaIPwXKqnEBsGQKhIRmyDglI
m5eRQw9Cl+xM8LMJ+anCkuWvi2xS/HRy+KzarBzTzUS9LLmp2snKnMaZfoQdIpp0q31Nlog0TZyu
WpSIGxIPcNQj1CJhtvG5C2KripZ0RtuPGGwL2/oqZifZ032agi9LrcPydFgrs51vyHREikLFW0uI
6F/P0mrMFn/eFTWPAvkM7VfkqR2D6qy0PJpJXztjDvd0WwzAvmyeonADcE+5dP2yUAeXV5rsUQ02
MxlZwDqg/EhUkyA58nXN3GiBo9zq81C8NKiL2KMPCZMx0TQ9X8OxMuElwuOnchXM4rjrROtXRc0v
E5zW3Y9XSJ9gqNDiNcFjtTfd61Tt8w/2mZJ927KHb6J0gjuuGmXnidGSRdQMN6Red9bd3BvRpzir
x6Yo63n4dkDj/mn2I3nyJ2/aGGPm+p9iogRvhoEdM6Eh9MG5zepeosNj9ELe9tzYx/plW3W7pjvi
OS/tZdLfN2Oj7iQ4I2krcF23wdSZU7vv3C929h6hoef238eob5t8lg7UW7uIzknbUNhR5sRq/9lV
/X7HdW/uaVK24Tb9SnQ5p9OrMDb/D+Zkw0JtOXFOq81BaPJW8cFHpY2cLXRGWl9gP46kULE/X92m
2z58Mt2DbCwpTSrq7ejgwWiYvZIP2vnkZ1s6wMQomxdXbO16v9JL+68ekE2muPBJknXD3vPSw3fm
j8Mdw9OCqwc1AQVl8WlgoL6FWtUNm4kl6UMza1t2qTIJs7i719N7EDf9F+chApBWdNWLHdtVcbvp
Tc7VEZdfMZLAUxyXEK20MXSoRWQ5f5SkXkDGMhfH5yApgy5v+4GzgIucSEG3QkDES9P53Gf7wR2x
+/OmKVnADYsYQ2ynFY3+Q2J27hfA6m7JMA+ZukDiAW1sjavqvrWNM/z0ewCKbPOd3rujJUR1D9Eo
ekgtV0/TkdeVW8Ghoa8soH5Ud174PZGYqiDoU8CmYYC/5zEugrmqp7wLpQ+94DXsDLshs/os2SKG
J5Voe7sj5FmdQ1fN52o+vNdlj+22UJVoureubPEvNfy4jA49v+JkMY5wI2G/uqi6VC1fBNmUV/pj
RpUFpvWBFy1UCg+LYFPKuf+Eczbkw7FsB5uFZKEfXOC+0OrsS4sJhtX/IJ0mUy7ROKlqukHnXaTU
f3vbipIfOqZ5GZQfea5m9/kTRmPl5lDEQZWhJPTsrLPL6HcQ7IQv7BDX+S4k5vqxTapT1IfRQ+dv
818+VevLno5pKiQ7qH3xhiiCOUNCCTlVCmZQ+u1mjcKwGZc/SKpZ2BGMu49jZMz3hddpzOrSWu8P
RvG9cIbG/kMK+fZwkK1VnTfLjr9tmEv81O06PV9CbRhmg161bsaL0nSYdIkVzLx+JQRLoSIFyJLl
yKAwEsnEflBGHyY4QG2Uu3rJxZ/KqXxZOl/UdweCjjCL/HXrSaiKPE1Pax24p9qabC4ATW1zLg0p
uLDmXWKfjzCE4pudbnkyRAPJrHXKZeQJRY0fpKUdbbAFc5IQyljue3nZ3BnFE8E6LBBTzEDSNnHj
3bEDYV3TvO1Bxlm5WRjXQf9Opmu8J1I+EYg47kTll70YsFWwWB2lItjtiVF82KsfVV3H1i/D/iTO
I5hYl/GEjqtDq+Y0bHdckMGao1EFztuRHkU57d4osH1yqKKTjoA8s20Lwu2yOTMq8LB1DVc2KjnB
Mz1xnYxhb/9OELV+NYFyO36EcgnODjtIdPsvuZubg9fxDSq10dlslTH/pRSc1Aht7G+1CDcEylie
mtS3oFb2aOk/mxJt2SMht6I6eduw/2hbNdcZzXyhd/JZzWBpaGHXZ63nnSMgiVrnbrG4r89tTT7u
A/Wkk3Vi/Yqo8IbNis7MWICYDRiefcGzYlm53Nb53lOaCoah5ByI45aP17Lkf2sXhvoc16r0mUDq
1nDgWP78EO58eVkv6/VV9ag5gYWC2UuT+Sart2B1h1NQmkY8mw7ePw+15+tTyB0R/XOjKfrAAlvu
px0KM7o2Sbz88XivgT96F0BuCim0Sm3wWjLxeoFaxcxDnzE8zY/OZDf3jbP4p9Zat8dkqhzCBLgS
nkZ6B96RSC5hYTosDIgC48V71EgfNtZmz3udIt+IbJYkjV5pu/a/B7NMnntfHm0O1d9Tj7sGwxum
P6+/F8g/VqDlyoYei0vrohMJqkJXoGsXEYwjK43ffBxaKPPeN2PYXgy/8RMW0JbQthBBzNlq3ekB
/w9SF7niiLjpRBrJtY0bjUs9FGGOynMTqb8pn1nXBOzFkbdgL7d8ojhQJvo9RFJSKkA0Mksz2ZTi
n6Zz8jhHeIyOvEnM/BdVLFrgCmhbwWz45rThvS6cuiqvhNeqqVi9vX4/lpBn7UZmfjsOwdoOp3qT
j4tK2Zla6/rnboH6piH3MELX8lfXL9EDPPX+ihTl+O9W4IivAJQbgAaRK2klVduPD2vto3sZttUv
dB00H3pyQGE2bsLcRnR7pBPEzjd0MvrvvqKcZDFoohcvrNYyHSriyG6Q/nSvxR5fl2pMvlNo2T3R
49J9LYlmmVoqX10b2QYvtbuuz+Ps6E978hKGjmTdniU/HDj/FHQ/GslQb1Sg91RNs//VG95UZFvk
urUi6O97aWzmLmx3uZ/Y+6PsbZhE7pI+iKjvnk0fmr+OBnef1ps4XwX9p4rZfo6mY67pYLxcEdqZ
jP29uOHGRa1DeWr3YTobJxq+pr3z7lQZhHeLtof3xVmce+EvFiyqz0oUDFOVJyNMX7C4jwgodcEa
vb0iPf2vGlDVkFGepENDEpHVOUwWJDEhZOlLc+mq5Dd+OyI9mhv9NMmzHU3qGR1c+H57oc+tC6Nn
7fzYm/Hry+AJdY6H+EFM4N+uf/gpwbvwy4HsfiLkTZ6gfk9J0r0OXezCbnLXZmPin5r1WO4F2Q6D
rX8hUPjq9YYSYTjuRySKKf+UAmsv3B+WaRm/lzMhmVk9IcTZ3uvJYr0i2VNnKp7WMUcpF77Hty6p
IogWLxvYNR+DKozQiE9q/i8MjRueWqeLHs3SybttCRcB8jtLlPDxiHakXp/wqfN0Axmg9o4HvZyo
Xxx1UTXtQXjN5ERZGLfBp3KN9WowfH7MMaaQahTz82gN4r8NvTijFakNv8Pet39oFopf1mz53wer
d54hs8cXe+n6qxTWtuR21XonwV3x4IxrXyTg0PeQ+kzJ+nD7fyMyS3Q2416lsT+FhUY4BP3uJk+H
Cm5Co1UVwKzdL6d1jyPtEqe5dtDF5xiNNHwZ2egf4XDEvxW3/tWFLf2X9AiOoicHmkSi5ddA1sw5
8oRQYn8koXJ4F45iio+lvAcpw6beCzO9uaWyfwc4TwrGALjbVQLXJcb9ac0+UlHTuoVeZv895l25
tNtaw2YQ6MpI/ia4t19IiOWPsubI/VMnN9PFHgj0fsFx5cztIA9pZUXqntTOCW4t+kDF1T8wItOV
ztkVvTit3/3gco5g7kr3alsEfKKBOMoxw5pon/ct7u7tAWU2uiFrgF1x+v2P51vV6x7iy+nqxnqK
hnb/ZprZ3VNvke5pxRj0y1pL72e9zTTdDhBUdwxr1op1xC/fyArof+7E9yAadvz6a65Kjz9flDXQ
iFzdXwAC6luI+BOxyhHyzO1jx5/TwI+/oAAn8p8ZWyR3Tu9bQJGJK2/HCCE1RyywDawb75sY8cdM
Q18X2yi9R8SU071CHnnvot9IVTSY552csCpDnudYebANCCHjiqOuY48sQArHl2RqaXf1ABDfS7HU
ry2cN9JS29pBm8UofumjHDT+KhREyljjf5VeRL6EeL3TUAUJS0NQ0yHhNNVBJS0x4o8JY+STwXGh
QHlX8yUdcBO4FWSInh+bd5pLRp070p3XOg87ogauaEOX9bdtdsjwVBu3khfGEcd/9ZRdu1f2MDAi
k1iW/hp7udkp4Jr94VVyCRGMo+f7Wa7I4C+tFFv/d66moXmOANzn+75xXJdVLy7ngo3FBOBcVvsd
DWTQoUppBwqKEZhsTS6XbjKsUUPokDlkpllU2W6o9B35tbbWvWL0aI87tgyFgu/WoYnbZx/jjTvB
HxHTs2daffxtlken3i0qUEs3g7qvzamOZBm9qLiM3UfRI4sugkDEd7hhzH8kWNd9Vh29ri4VW8D4
MvSMCycEQftun6rZ6WPzNFqhjKbTwobRiPMSgdLVaSzXacV2l+BVe5MSRe7KjadM/HOAcwhZjuDf
cTV403HgVAjQKi9nb0bIUeOUMzR+jgd0Q4E4Nka5oEwpcQZbqCfsh25EuEg3HCwMG+1oN+4yoeuG
T6LBFnXdLnJvCyvnaYBcii9uv6iSTxL+Rv7lYHPBTzcjnVXduSWlGj/6xazWGfVZrXQar+h3PYb2
UlNsZcdLfCyUhbEn26corjfxXVsRl3GsiZZ8Qgkza3CMxbNbSjyxDbyHTqeHuxV3XQQPwqx99VEJ
JKyx+7ZlvnBLwsk7tJhFjdCvfaj8SJU5v3e92BBnbrx/8l1USO/Dbf+tMdXa34+Z0/HXEtk9PcT7
0QD3pWIRvf2TrGqXdBnDtNq+hlo589MEieveYZce3TMpGTPqeH+Gj+EZaCfMUHvX10/hBI2HDnKx
vcKHrYnO3VgO6l8YDu0COYPq+A0nQzn8GD3tQD1vrgsq4u2SGXWtJ6d+2nucrmDltMC4WY35qDyb
Pdwh1ljMuC4821IMuz2C01zERBrd24g1SoPHI/bqk+V6tfdZqTqyHiE5D77eebGW46mE1Yq/42bB
VGAP1UierRmT5qVDLhwhfRy88tIYOypTot8Pc9cfmPKel6ReSgj+yGOnMBZ/aZXyacXiYsX62BE9
2YtSbr56E0pk4MYxaJ4p3OAUNrGNjOLWEw7wQ8nYPD9b1Qr+kQpLtiIh8J4W+uDMb5hEF8eOWuTJ
2I91d4dfXcMYRzP0eRpuoxCkN7E2B592F2vnt9+EJc6QTWFUKbAPTyU0Jw6oWz5QOSf6PAomn2Li
R3SdvFOLr87eQQ2md8eBHjNa63oGIBrcyfN+TbbFMxItreVa2U0mz8RrYdiSKwFZJUMr5ppgfyhX
4NoUO6s15iXfZ6RR/N0QkMyzhgkNBjB86Xw09ujJlwCVUPNcOjFcuASZmP/pKAiGK8NmNGNRqtBr
ownyG3F1VOKsZwgKZf1GaFLO/2Y5Bsvd4ILSFih7q5KHVhzyrCO99Q/EKVgJEHuTTBcl92G9t4ay
LHMnQgSaJZvv+b+wmvpNQcj9tr00aJis0wIMWD/yb8sgPaIYXAzLMax1NbCJAwEKaQpLuFPIU+oS
rZPbbbW5udN0PPynGJhb/GBQVHKA87Z2z74Giaz1duJOcWEN5jqqrXsaadeYY4C2Bsjslhh17oxw
QNTOpLNvHQvdoOd731+TCaJ1UY2fy8i3DgVEog7nzdrhHGCW2MTfQoM5BMGt462PPLCqunAfhNv7
tveUquFm4J/fKGG0BPuM2et+Qxq03qTIR5Pxsg/DPzyAqjmJ0fECjjmsrCPxc0ETng9JxnsuymmK
gksZEFb7Nsrx/5wCtdlX+FbfM6knbGD/IgYKls8qaprm1+Q0gnfVKQcb53Nku/PuE8e4G8s+E72y
HnCjeIv6+dzxkRzTR6gA6X/aGFbcA2SW9/5ljIOlC9/d0sPEnFZUJ4S5U+u4Zo0SsouvwySGfytH
SZJZ3dokp0CoVaG+noxtzuXutdsDGeT4Xw1r1PoSHSOXd034zGu0rQ5bkNf2e7Z1ZPfwZiyeu/wZ
iVZ3sCgGMAvhqR6p+XjWyTi3fQYMajUPUdBa/s/IjNR10kOkh9MwBdQtpBMfYmXjScd3dydDPykf
+ih0ACI6Wxj/asXz2hUeByYnLVrG5P4A9R/vkCtoSGvpDuOjdKe2vUZcsTA4GwzHSBP7vCU8TGZz
TuEAHHvpvJ0yREwx3ix+eFYrxgvAZGK5l9U5Js95n1cO3L9V5I3Vj6ElrstDg9rsoUrhGs2Cgol6
qSFdlzZEEdQodEG7A45RBCuggsvuuC3qungJ6FSxUbg0PfyPo/NYchsJgugXIQLeXOnJ8aOxuiBm
RhI80ADaoPH1+7i3vUgrkkB3VVbmq156pGwAITXJvJ0BoVZPfcpwut+06TJgNGYM2G6sM1XZ1wQZ
cC5Q5J2yKiEEAsU+hFMdGn8PkT8O9EMaqX49E6sW/TehCKYcfIrAeRICqfPWSzFQlzvhFDRpnVlU
/kxaW7JRwCBV5BsCwpiaB58l1jctYe6GOdFaRAUJ0dxZjhNl659ojUd5CWUOccLRsWJMkoyZ+LW6
ZTZ9lA5WgpBzrcnEhSmQdNAhmYoNE5GPMKe5afieyl2ZGkac1DpjvF2KtGmOdOgixvMUde1PCy2s
fIwhW3T/cEqO5b/AXNdubmYJfxxXOwY2S4lWuSNprTEiuElwMNg5ftFFaLCVLt7INbT1WWFNHR5i
PAjlU+sRtjqsdZj0Z2NrSQ20gnlqz0FFLbVsEqKE5DrTNXIZG2Ov+9K95FKCpyepebSZRacPrZBO
TWBcZlYfy8j1imFXawYEJ7KbDOLz62K1G1c1cb8fu8n7a/u2bZ6w5kezxpfKu3fp8HBdah91lPqc
DPDHoLI0/8GZroyzaRUu6t2IEyxJd3EuEvHtLk2+2pMtikS9RT3Qin5T+tCbNgVoEkAuDHJQ71Nd
NBG83iilyVr8JU52Y1dofRBZlY6f3YTCTiTS9ZZ3bBa6J2DB/eO9BNhquJmcsBqmXR9iObsXvk0Z
dVnPLY4uBDAcMKEwDgKS1+QHbn8OVo1izogqHR3miloy8jy0fn01izEXDRiiu+C9PX+Z6mNOwaRO
Q0KNX1MC1o3zuaJv4GYlXJO9h2qA0rBFk8zlslFJWLd/qOsLzLowZmlVIoaw+a0NZDKC4kBhfWbu
o4JtjV+biovBaf9YYLqybwW+L8AUDtf1bkidOPzhfhk5GwmWwVPNK1RsXUIBqDbBGOXjocoqf7wn
a+lU+1RaEf7JEzfR8zZ0u9AcahBdNTUJnuWFf2ART18oVuz1DcFb1VvPCZGBNsTtCODaqPXxdheV
A0RApYwxHFdL6HFzrwXbqPN+jq7lciFenUQvGO0jVdUdrEiZlP9kznGGS7RYWvNC5jq1x8KHRIBB
XS4FVHEKRO8aHCPNiEGQlsT3RNB/27XPjbsTraaWUJPmBYm5B5IXwPamvsVgQ5S71ldPwJSoqjtV
g3LxnbBMA0SDnJvAvoSS1XTX+UQsbsgSg3dwktrWC0Uk4a3fAESm6ThGhM9OMlvaQfIkC2f5BVeC
sd1B2Bk1xkaaZNGxp+opdyw+9T17cAyu4mOTFnS5/NQmOnaRinFQYl7yA8Jk85Jjih9sQbrO5H4b
3fK9r/ZeLWUgDqHUOvsmiMqJtXNTKVl+UlS+fREsqP3EARZ+itBbuMUEhqLqtlYRCuAeayk4hshX
Xnnj+b1D6ovnvJ7wjEiEpx1rhdr1VpaTP79Tfs7ju2/IYLPWl6vK3LauQ+qTQiyZdlaRGG/PPO/9
nO4sVRVRWp1wgTq0UFqmL25DviI9jk6jChyjeb2yO6rtAYOnIlvmw9jMVv7yg04ag6HUlH3IxEHg
2DyT8VL+fJoJ+9USNtGqhgcv4c3u0fbnlUdYTJAXfuG7d8rHlZ7Z/m5wpThfEdvllu+mYKfieeBg
rVbcpa6XffG1DvZopxgPFInJpS52bifkgsVuTOmjXR3a9QdIGfEmijUd+rypSYYvnAlYWTnBJpKS
rp/ncNTOuAF8EToZI0ec2dzeXLjxeLvCKZ6nPRpjMvSYGmYdB7swWhhXn0JK8fqV5QkDbnIsDtHy
J1uLyf6gA7jyh2ld7D8rYqvJv1I1xv/rLuOsmw2T0LD171rc02be526v++PoVjPv92wynaRcUoWR
0c5bBjAS2wSjJ4mW1pVVe2wR+WEx+ATZT4Oj2SmViNb670OhPX0Dx3SUz00v0uh+Gp28f56Yq9Yf
44Cd61CaNRP3LiO4eBM4Yc2SHVr76itC8c/PEZZp7hFuUW+n2XNdbd0yZHuix9wnfF0R/eNn11Kz
gjwJ+uvfwGD7dtE2DaarbdKyTmviCmHKOQQ67G7ywl3b9yhqo+yZHBuhffrkxu93nuBEPmV5HXun
EVkr3CcDJ9CN5LkYjxCeAtw9woUUnJYsoNjZhaD5BXyHa65kgZUeJKqUXjiU7BgGj3hx1vAUe3GG
6AnjRil5nNIMswyzbrOS3olsUl00D1gc7wgOJN2ZWdTor8CmQ+QcVayVs++Y2ESSOxcH2bhjPUeJ
5WuIUmf6BhLTtWprCkbDVPWjQykqjNcvzm5lePV/q7aQQcbjWxO+3LDokTVKGxyagfPXBJQjgvWP
cb4csU6a6j4aiduwiXoNykPRzkV0kuE1rAx7gt7iMi8rwS7C6YO6WlJj0td3/GqupSv2OoEPwBSj
fyZ+3YeHfnU6SfHRrST/B1Jr6R01WO89apJydtqTwXfJCHCyqjtZj3F/KMdFRQL7SObGX5TqJfAw
or+0ZHMX91vm2uy2pAdVyvmkgYgWnmgcS8s2DLGzzzvslgWI7orwhq5vs6WseqKiQS/tvymvquZu
bDiwzuXCXOOmx/9LMJA7S4MnaTxvN/dxWiIg1kVfXxTj0Row0cphxp60EWEbRsxYHlb+YPaky9hO
xxmu1fwy4Rq5nm9DkMRvnaV9/wstIRWvKu5bAly5vyRE7nrmpm+EaFzwJTH+2Tc9ZMF0GKs+Gz7x
CVi6Z4p7t/oxwtXiCbOjQyFHLJHXGMuFr58cC66Y4ZlXrjsslm33lHbq6lvxRo/yf0oVKUkdt8ZJ
Ntkw5mN8Ww4thvqpwMtxWGWt1dHCdqn2IaSLCDDDhOnitikShLssXJbu1xCGInsQzcrI0UjFZzUp
1Zu3Y+WaMh+m5OsV1D4RZ++xq9GZLi2CeLOP+O6zbNssRRYeiySdPucrAYBcZ2bxj+jAM1+pkiAb
L8h8TJki9Cb3SD3Nnr/bRJD++52nYYUgj9dPUPP7DBvqtxUkgaFiwzDbUNjHuDgxq+WEBzFICOez
BWAqX5hHyf6VQTFD0c2g5tLcYT8w6/V/jG46mIy0id9LZOzKy3o7PXjlVDTJ3maDh/Kcy4B9IFhY
ybHo3g0Iso++tPfcmwOTKEeS6cBiOTSzJmaclSE9Qd1Ec4dnOMA7UCNsVfd5Fo7OlhConL4WO6/i
hFd7qLZFFUM9SCl3sBdVhYH6yXIZFUXpZkGQZ7oyZuky3YVl0GavixgynLyhSN1ww/FVjvQfPoCe
DdrYEpF/SUf+ySnJ0l1F7i19XXvi9cQrq5xjbV95NauSpmiQZMiHMXEIlUWF16+7wc3bNLwvPJ/K
49yEI0ud43HwrXjEeKPK6JnGKmC9NItTk/ClztzAnJephTJt+H5n8sA2SxCa6io4QMJz/ae26yv5
FFlk71cJMMH7cFMmn4ccOkl7Q34YaKt29ZDmm7iM8hieQiLSe6Nk012aah6IhRZVmM7VsbShYdXh
FIDXr7Hl2hJ37XBdKspA3K87Wvuox7j4e8iU4MsoPe9i0sypHkjBCVrBaaCU2fUEQfqjowVT4Q2O
RIJ9u7gomf4zriuBE3RYL0qCHc2U0LYSJcindc/YF/k0xbdPH+ZUcTjtATnp7AFRt6tOnDaMoRD8
HD/9HARV74edRh/ZkG8Prz/hQyQxkr9e+KocS7m8WWKm6RuYi+jKzIESl38yrVd91gROw13NPTXW
26roETQTtiz5z22OPUluk74u1k8J/wL6G0ugBkwKGL1zHq0g7JXeZyO+UtyAJUL3HkIQVrnO1en8
uDKKQvQn1ZThO3MUcMvEFhjMwVG01cmvpOzKuyvrZtq302qxL820Yf1DgyjgVmd1rcsqCgmCgP1O
aTlgTMKwGau0uMRG0/vdC5MRUcBlH0n1j06YhOSWUc/VbtXHdbv8mowHB+zA0nSvv6Hrt+7fdR6z
MdiobCp95+CHS6PYCqQGvtF1ZfCwI6Ob26dWlG73DNUljc05WYNQtBeSJrK+J5RTHwaa7+YvAjoK
E7MqnHeS6CkEEd9TL56JFe2rkOZnIRTGfVms5hldIk2O7jBUf8oCE+pmXSIVJMiu7ux0m5XjKzg4
KlvfQ16KP7mG08SaIJhiG1rK4KYJl8n8o7z3Houwr5hiqjLzdpEiokToafQflhmN6tA6edmcHSSn
Q9faMiCducxP2rt6OTAr6+S3h6Y6gBcxcGSwC+GmNISU618TWMH+vuQWbr41WU7XoyvPSo3o5M+B
eeWcTdJg48ZDbN8mbakwNrRKXnsYkOauXlRfrfezIJNISnGd9NabvJnGJ9TXjoApBQuWyQBhoS1H
HEv+Qq4crzVW+cPMFQ8PIynm5ImLx/1u2xLXN0Gf4GKipByOOJxpzDU8MJ9ndKCj3arGJ/VekvvK
EXsq5ulBZ1d/x6Cu/6v9HtB9gjfqBbdOgLsB1qn/MXcpuzTaAbPZKVJibC512gceiPOs8/f9PNfq
tsK+OD5F7DwL3nHdyvC96ELlP+QpYsaNwwbS6abCaQAapo07f3pHwgyjM1Cs9iLmcUFvj/ssw3AD
y/WY5SW0XD6s05zrNs8lTtRiiINv7Hn95G6nGhrcGSNOUh/KYCWvFXtu5tzPVatRuztLx7Nhzpuu
b2UTdeYO9xAgCPM/Eh6SdPkY4g8dN2krs/WSdU4sPx1uy1RSLiJqoqr0Jf8Pltx4Cp8bkC2N74T5
HDMFPRY8gbwrT42L1orMOMiq6hFhsy5Z9vxwS9YRi8AqwUxvaLus2Ubh2uD5gsGGQoo3N+/1e4Bg
GmI5S9HvvWZ2whvKqNi9KTDgqRuHCFSIObQZGvUeRtHoXNwMZz7ye7T4WN+yWU8nHxE/+nKyEQYc
WxIic5ZNQ9JUZEPzgNN06am4gqTZe9FEwUBdYzhVUjxcgF0gxzT43OOMc6ry+JvpanAl190Sin3a
9kt8aFGpw18+5EOCgzWhVrHDHCK/aJoXs0vpwgmR1sb+Wpy6lgflmwDCUoE/8t4fzTpcgxnxI9vC
td63XVEYzA11WT+a3GTBzuVGL+9ta68BBFP/rsjo3Bf4EUnheXie93Eb2eexxlh9GzhQuG4WjkiG
Ws3kX1ryS5TIFB1I5WtCTOoJkY4EJ5gmNziOPmlp3OYo5o9T0OTnliOPOJLCGv/A3VPNm5SDLD1d
PS/hBsSE8HgSUsJioYpjQk2ATOQDjtkm+DEwJQrSoiEb/xzsrHYiyKXHGacxfLRyhEYctjhKJriA
so/QxARVL1tI5nqyZs9uXbYQFC7tPiejCSHPbuvJlRp6heNk1NeD94/ztMWRNBKc6/pLUeFgDY+E
x0omr6hh635ebBEia/rdd7pYX8zbJR2HT8CdhIerRHXpdZmhdDIeUhQMEmKEWwVuRlHqC1sWW370
3J8zcPBRn8Tg2ofSGU4rbBb7BLiDBBW99WxfbYmvGBxNX4f2YRia4N8YBMNfcqBudMyitLgHs9ms
+7pSVFVuT49Cq0xLiCd8Zv8xSbBKfkR4V/WhoNg6J0UFJlrmTgt0Yq0C/m2QFK6adRfL5pBjXHnG
C18T2CI5fAs3cCAxjlHbO/A5gmfiXf2X5/lNdar5cbpDO00RmgJYRvbIUqQ4F/7y5VA7yVr9EtHy
f4yLcuySu2x83YE5YORL08qLi64UM6ww5U/Qxvol4YT7cfwwtbfVKJPpXg7u+MonmsPPomtm9R2V
SECI2rLpT16lp+FcthOT0XEQRb5nfgwTpchmwgieJQDPVGRo9gLCBL7zsurUk4+P3Z4cpGnwJV7b
FLc8Wv03y4rb+LBOVf6skAKDnQiprvegOnEsjvhCFXJBVKY7uOj4qQvWXWBhmWbX7b9sI6Niy8NN
VVTRGo57n50LzXfTt5CkELbyuSUU3Ud+7e9cpso40zPMlKTMxlbHJ/jDBdCNtKYsJEIgeJHsnnVi
g9gyiRm73aLRyH87VSiWsz+CCXl03SK3VzQUG1Txb4s2AdQwehSY64iLdVO7MxO4TUbWrt6rpnKw
ncGCi+4LJox/0euc6I8CZ/oxzV5V/2IOjP0jYdx8z3wQOmy6GpYZljm3fDG61jmhcqZ/kJ7aS+aA
6SKKEZaC8HqSPBX04vUhng1AFjKfHoBlGMAd0ABWPW/bCXYdcBYC1JhnCWk8BCRbkQHzsQI40KxM
2LlXhb/VTPnHV/Ki0zFH9LaUWA1IDciEwr3PYeXU5yGLcBXnQbFGlzHj9WcO76UPhav7YSsX5isX
FEPdUlEJ2Hx68PA2Ci6aHdFOKQAQWHPvY8nU2wHul4dXKk1+GdoxcZh4YP45EFSv9IEByG2OIdU9
ZE3e5cdyTt1zJ9oxvEWyJFM5N1fUC61V+dIg+QD6o1vwt5BX06NlwIi8H7UeqW+HPYV3Y5+MDy4b
kNstO7/6P4YHh5msZsV3jIrHdggG7A6bSToGtxuv6r0YRUQKuWv6pGFRsc7m5EQlwGBUm8bFZ8b4
iAVWZp2eOQ1w8K5VOS87+EUrBksmz0F2tHJc7/uEndMyN2F7jK8T8ZihTXKMFzGDac0IBFQ3A3u5
wuDQ80M1J8YgBU0yvZa3H505SqZLKpBdvDdPOJEc9wQKS7wAxEu630bFXn3bzER2j1RtnWTDapz/
sUzYbnLlpeIoTQ3iLiBt8FFiBmdQSs/8FsPyoPWjfGIRRsw94ZwWf5LyS7fkZ45Ummu/K+qIoxBZ
nhh40cQ+rxi1c3hTAC909ytCl/0Cf8JQ/5sBZE982s27soUyKHKXvadEcdMCk8SY3rj8yaR7YfIm
uGmSkSMDawgnePXkKdsxzvTKyiswEA1lvliLebkourd2ztbTMHuq+GjdNYel6ANF0odqsv1EvAJ7
7k6ZGAjF7HtesPEDnd2D1VVMk0ZsIge8t8yMHMcBJZR6vG9YrydWJpEybQhIc32teOoXqT6qxWsX
yEDD0uwCKGHZnrk/qN7J+CBzeEIuLhHM6aRZUHmf2ipZdklnNVtjSq0q75l9I7r5s4zjyAQhTwXg
HgAzXvCOc4o9B3uf1mg4+1MCXkr2Q/Y5MnnJ9khyqOBVK3x1Ep0kGp7mhbqQPovSn9SCevjgjLfl
LaCJaQcizKZMU9RyrvgqEUa6tG/e8WdUf/wmZrM0t2hkmT+M5oEefulfWkBz/2ZF5o8ssmhBDvgs
LdxUcz833W6sDEZiYkG2uA3xfyLn1AbMh9/hzzn7kONhnVSdbY+myZboYIeptb8qn62gDFKzVFxG
YKYlBiE/H4/p1EWkawWy7qZe8dGiBQN9bZAkmWichCkXTFgpQIkC/3x9wLBDt5mYpX2KncaKXSX9
RhyW0ldAUNqGu7NIM6PuFlGLi+BZJ2CWrM6xE9eNeaof3ad8rJ10XweRul3H1cP8vfJm37TYSUlJ
D6M61wHx+13hqwbXv63wgua5xwh0wxYXgbtQJvPtQvCcDmp1ptu+GAnO9ZqC7WViQF8efU0js0ls
VEe/O0nMatMg+P/hii0e05nU/ZG8WP3kGCeEfXAdFqE7T8uEmYkZvLOB3cFsynhL9DuJrzEVnhU6
d6KFEFZG0qU7643l4wSUgD+vdfE+szHO7AhTeO1vdHYVbHADrveQjGSxRT1KMJmi3MHiaiN841ni
hzh5Jbmig0cIW2xTq53f8ezIBWuFRwunajBuRO3l92I1Ka0rogFHUsyiNtbEESjvKnplj1WAr8uQ
SMAfXoDXCnSx+R2jrFYPbe0WipgyDHFqPtlN8nGYJp+gO2Gj+li6MXWscjQZBLZ39cwRVvaJTMtM
dmDJoEeTseuq4zQEQt2NVLrqNDam+NY1hzDKqru8FFabYK/sCsKpYno3EhalHN6A0HbHbcvalxO0
cI1aX9bqJSuqKD50gTHqYGoz/pQZhfa1KZbPfe1EYhsoh4Qd/UMATQfvrCE/vIbvLc7+dt80Nmg2
S1nzEIctF/+GTt58ZIVI+l3b90G9A/SgmXUJPz3261CRAhTVbVfY9lWCmcAZ2ffNb9yFRXsjAOC+
eT7snBuQRcETc/72DazOyjTPL+ZLmmpFqhwjDr631RoSlPmyBu09/rT0LxPVIjmHoN7MBX/dMN5n
cdSf1SwwkgKJyF4JW0NS1y1RapxXtbD3YVcQq68aRnCl1nWwZ6ig9lgKLaGwUbVIOmx6EldUV46j
F3hR9jfWurPmENLP60MtIiYPuQ+E+yDYSpBvAU9klybHyLIjnNiYU6OD+AwVUR77VksSB6bMsGsb
ipN7ApWdu68G65DkFiysIAGHE93HY3usCI4jc+G1o/NbbcPZ0yRufABGtr56ee07d+XAsOrKPZ8I
IkIH4AXOYWQbWX0yf3V5ZK3QWXLfxnXuPDOaYnqULtEkL248BvN5GYt2OlS4v51N7WTZ72XMwU+0
VHwQdxefDFY8L4V7IhJJ95v1DERexiaNGLo7SxJ9EDCvU26PGcOE24Bq3s0q8fIB37jFxxQHNmFu
uCZ93+1EDk4b0ngh1afnZ7Qbm3wu5atm8RfaryennZJOUj23V4fwRvaZMz40E4uijrJlI+F5pR23
R1m7CWgwPWLcWceGfnae0S62K0Y7GkeW5063Sqd9/zNDOXgwkq77Np/gxA49jQPKbRnCBt/IuY77
WxR+YGKw7fSIa8Ll8DeW2ONuWNf6qQmT9ifnM/6aa5odcv18kYiWWr/ABJUTgmO7Mv9NLKR9QOeM
B0SECTwQfYIUXoim31XJmopTbPFscaw1mXeZkiy5LLMN3qK06u7ZUQxMx8PS9la6PhSuMPHBkyJi
Lr8s5RPMF0Ll8x2uSWbmxYKDkyC68oadVzp98rUaVmJcWDGYlsdqpieny0Qb3gmYdSSHHUiIoFA4
bmpJHmPrhwBdNwkInFdmt/zAte1zzoVSL/KQ9i5ufoyAsYvHsqveNYTdcs8JGN0ZcvbNdjQtA2xT
MYM44kWl8ARiGFLVbsoIGfu49CjP+4y6396BiSX/FvKFqotMHK94jplE+eclYcRyIkFQf7Ysyone
POS1s0KLz9n0wUr7Ox6tYL1xhNLf1cjEcdOV1HjbNeiq8gJ8eurwO5jmW0RO89jNboMJL/YhxvHb
0e80iV2CWz9yCQnRtaCOkAsz9hNusvxX+5aTMRkLFX+pGrFsi59Rj/u6hnW4dbqmb3Ys25RmB8y9
i/YKKealI7sUnSojmpmxcVW0T8jVJnkfE1THt9Yt/fTJSF6bXUOnKC+inpzP2fHb+JhQXQQXb0VH
3jI2SsstGw9yMhNVuD5rQy+5hZlIZLY3WM42YzouGt3OztilBej2ZIP5ubXvOI88/xbvrb+c4Ze4
f4emysKLH6W++0F+VT0Pss3NZa46nRCB8LwZviu+3EfakjZ/EeQR8q3Gp77sJ3CwzwtOwIFpg5rP
WY3c/msAyMsujUBFx6af4X9T2gNYIo5QY4r4xKEWR3cppN1qo1O8nmwNY8nCqckwXZK0q7PmMLsp
frCMycw2hAu9BzLOyk1VhU7wOBm2CN7m1scbCghQLVsGYCiKncmWp9IWLO2iapd6a4MqAm8xeUOx
HQqvM5tO5B2u7AjMHfaUsSTZQz0AAXHKg7/hgFpw52K6egewV7vHnJlEwk/uy+fIcD/t4nLwV5aH
iFr+iWChMeXLEGVg0fJl7zsgz/hq5spDVVnnIdpVNRPm23JE0/OjToUfiRxV8J1SeJ5nFiKgALKF
pvkB7xPMW2qcgVhBEsJYXnKZXVAZPDr6tRO3lWRJ9I4YXA5WdaCh2pYsdmCiWc/TZx96JaP6YYoi
ksPJ+J01PUyIaQ2nimGUxOwPvnf94+QBzQMY6PDP2pHOuCuMssy30iZH/h/oZsZZ+XRpdMHDhg0e
VGqQdzEM6Kl1aFh7DYwO6mZCs96G7fzALhW0Gma2RbKNGmMBl87scZywnE+AkRr2itBhDVfGID6o
E06IHD1MYZbwKnB7TJ1EPG/ZTduPiDee/0qxHkPeD3pAYk0DiCUoI7XxuZH+eRZDOTDcafhhQUDB
kgq6CU7hHIlu4+pcPpLyVFzc3I0lnMjUvBgcJj8g3qEzZJU2lq7BBQfmBhqXc2Sj5eRRFy84LmEN
b0cwTU8zzlVsgi3IlM2IWSjYgYBUn2WzghBtEK1YrRJ2cX1XrQmkjEQ4oACdSA8f68ys/eosSmBJ
me65Xa068sTA34Fx4DyN2GVyarV6vARZ5hKjjBy/R11V4b8gc1E0nCBoD5VtnG+s9Ri8oimrH9Qi
GMrnkLsEwm87vWGygAeb1OwaQwb1520jrnKxR8ThGg8BF7rLgsV/E37p/po7PfR7ZtF4rxvV+fwS
Wi9/0Ei614jgXwSBiynNxu8CxYYdRBMYVID2OqhvcUQstVs/h2Zsv9fYL4GHMp9hGV4XkmLLpcwR
7Zo4RjxHVt14Qdo9lwbf6qY1eG35aDr+sSBUT/xoMdtwoHaM5N6qyjm4ZSzY/22vPtuuKcXj2Am/
INBZoTXgcpPsL7EZ3F02wq7t1qMze1F9PD5ya7bwCKMCPlpnexbXxxiu3zoXojYF5LC+qy7G/8eb
2ZXbRMfpQ+VpagSabEUQ0ndsu1Gejz8UsOYAXicnVHfISbqkW3Y2dx7NQY34je9fvOnZX79gBtQJ
AU2M0wWzQmDykS7/XVtjEPWru/xKkiaC3obPigqO75tyrUD2tD1rPcJBOeTaLLlklw0aD6OfLKB1
wfOmm6vT8siamT4jUzsRZq8RQqptzft8BmeXjheuymjelHAsyMeWKdZWQ8Tl0/iNwf8O8fVJNz4j
pbbP05+W8CzMkpig7yERcfrm2Q7NvKV8fUbe5D8xsV4X1lQzL6YjlUj265DA9piB7K17P83bp6rw
yi+hrqDBuGGk1o8BPORJzDxdwG/y+9jryA9TOHCj8EVwS9s8o45OimwZtkt17UK6vqdAav14KPaD
Dmb0vroa8VGwG+wVYymDduIv1+i1zaaz9nCF7CQeg7/O6hR/2fwz+QzxU/+cx936rjkH1Tab2+Rj
WZypZN5UVa+Egc1H20V+SuwrVA8pbCR3OwQG1J52ubU2FV3sr2z2crTbWIEKYnpNvx/UuNXRIHAg
kqNqokudzMN7ZhG0Ljlf3g8OQrghsOPo7temTC4JDtbq0A7QEJj/S7XvVZ48xJF11H6OuvLW7xaO
5GDJ6xI2RyQeNPXHj614XQ6EMTJnw84kv9vDimS2qJlQIEEz+GX9QEwLuoqFeZOKFhPsomiCqcoc
yvvjlYmHmS9covlUqTl/aroADIYOsFzuFlDFw3YYpAFCNVVu2G5M4Ps8LK4JLyTMnK8M5Smj/F6a
e75LRtYzKx/PTL34BGR/CnXo2d5EezUv4maglhh2aRbgMr+utP4V5MzRxg3THY9yETA/4XaC02RT
0H467zYonRxwggCx9V5jjEoO6QycnxgQcsn02E64YjdsUOLt7dcRyAQD5iK9KaIq/cbajt87GKbx
n9GYDlgJMhjJYk8Jx/Nn9SChhJvOE1N6f6UBYETjsRrwu6FOB5j4MXP0/tGA8lYfLfb/ifAxGxUW
QESYltgnk1cnbNUCGQH/gpZsenWpcj+SyCLPHywNZHSCjso0k2EauGGG2Fw5Y5kuJ0bNRK0GPdlT
zSKEGrpmU76ERGfrm6gMxq9qiqd0n5ZeC1N5jMtvwcH0RS3Kiq5BDllJc02ZuVt6SUJ1Qpr8k2Ui
XvNtV46JHC6UcEF6RgMW5GszHLV8/VM0qfBWcxF1f1nHY2lo5ez31xVQ07WLgdrW0U2ITGW/Ew+v
2A49toiIljGNOfqiL2+DDsfx9lrMQehvF0JoFv8/Cc52muvtWiE3qLb0yPgHufliHB1SVHuiX24t
PPMMUrzP7ni+3KEzOIZAtOrxOSJgMcakehJ2e1R4LQguF8gzZ7VO02vj1vw51k9Y8VAtaCGbpHXS
rywHYkVVRrxg02O3bh5N0cxsYGny5jtBbc1OKpHpqzOlxmI1jEnSBN2g/o02JB/WAYvkh3Eg8bIF
moZ+D5YvnY7ZPA4vOBanaKOUycBU9EnHbpxiWpJXyQbDFwOqGx9BkM325C0BGOuCJTr2mBGkFvto
6N1uJxMZ3DPuUZKjAMmVHWzYdcYb402V/C6YsLp/HazqPrfE3MLXIeh9NMESPxYGsfVdVIaJcx24
wpyHJu0IgENKG9otOlbVfilGnXLe9SX5YmoKWxC/3Xhk/ZxbtsnwcmGQTv5oJSH+8VGc9rbq1yAD
xDJHTJLzeoxu5hT3JUuUqrzeyDASrJKC4jT7D+y2pwwU8P5X+JtljAkuaJoa94cxdsvErYTFhSuk
W/bC/Y+jM1tyFNei6BcRwSjg1caznfNYL0TW0MwgBELA19/l+9bR0dWVaYN0hr3XrlMFpNutPPPI
0ZI3/wJ23OroM7Ml6EMz0N9ADcraV/zs3fLilGJ5WVCvMqWap4gXvBPACnlWCwMEfi3d15XBe841
Hk/5OyjneP7Mh3LqrrYzuu4tJ+qb447+B3gCVoH0opHxEWfUYIXbhQJnEm7j6v+7p1I9MkQoIRzJ
slKJjDxBqRqwXNkwZk+Hx0irZTn2dacuXO9cNXjtzPSXaRhxRgHSI/QGS4q2TLeues+Wsg1vpiIx
NLE1P/FnrcvO/8JF6oTPIShXPm3UyExcIWOhGyIJSz9yiHeU1tg70YUSdWHvjdbZgWq8CLe1cdmx
8/jpbtMg4h1+kIMzA4VrhNwxXQxzOyA9MCOzep76d4xSgC+ySKX6gW1AF+w6zXj9W6+8IzXfGdje
PXKGuniGL8ZyxBe6/kAv2YvN2C/mMR8MRKN2nVbUoeBbw6NXB3K+sM/t3Y9ukOuUWIESJJOw8sbD
bVLbKf9jTzB7J4XdYnwaCLyTH50neEwYozDxCBBj89D/Nax0kRKFDUqM1RlC4KEamT0xmAalDk0J
lqMN7Hkf1wybI3kZlEfb1SDy8Z8Jo1DRuwecC78rKoz0O3JFbr+AMpzAfXmpfQZCo8IHjfhkuNZs
ag+MPdoWAT66hROuEqA9q8NA8jfszYBFDppn1zoVkyXKNwpGNPJw+GtlT9umxMPyFoWq9d/wf3nQ
AxnB4d5DA2ltB4AVmAWxINugzWEGvBXIIMSBct8+ooqoozf2fmRwOUgqi0SKxX0yNPvLMQB2cDUm
c97SuAofBwujwK7SbXEOWpuxG+uKDJxK0VAsxSOPPuEdU32d+7uZRGjWZs+NxRr9PGK9wcuLUwSb
wbRA40FROFqnFTlkjoPRBkX46A2Zmn68dTDLAxskVJokeBfer8phYfvNO1UGOzSeqD3oVAKucF0j
3/xFMjyay5BJA9ltdaimhlD6BUMoRW6IIWIT+tzNZ5f5Vn9rOxb3nZTpeOtjK0YMaPv5FGJGi7Gm
Kjb3mA+gSOcxq+ARndTN8+L+DX1T+0MPG6Y/Mb/mjw4HhpmV61YsUYq1/Q+LG5p3yJUu66N5nvP8
NHdZ/owAe82SEdzBsNVQXaGVsDm4MehV7OT4lop627vl/TgKMHJte6txk6D0++YlXeTg7P21oU8d
Z2Sr4FLMupD3ZYePQdQE0b6KWwYFQZSzhGinGXxH2vRx4rNP4qkrCtMlE/ex9REwzRVf42i9Z5ht
8FF01sEPuSr8lk94Qw6EG91qGruJiY7Xca0rvEUuJWssrZLMl3nFYDxWBZtJ1bNMi5Zwvo4uMdSU
aZDLydyIGy1XnAtRd+tqW70vvZJ3fNvq2E8lg2LrpiCi+0+A8iv/oHnb1SFaeOM+OpfyajM68OWA
zMVTdSjHIP7O8yj8F6EepiBY4+lv1YiGbIdBS/cuBmxf1SgawjbJ2mlR4rTzB30tco6lmJyr36KS
ItHL5BQjPS6tY8rwEtc16ST5yZEBMCHEEThI14KwhUOB++InRLOwvN6ZBstjjN4UsmnPPnfXLEVW
bAWiwvJQ231BtGfT/6nj2u7osy2JZpIgU++YUax1uwB9/7WP2egnDNVtwzxRugaiKk5vJM5V/Tgt
fcDyCDKK/QEBBwodcGpawCls3PU6ryVsXseLpT42YpD9frGZt6PL6d16S6qrYx0rfNs06F4Jkwvq
wCi2RDHaam+HGJySlA3Yc0AdCUAU1PEwoFvVBc/hYrXLp///cJmynwtcti4xbzfU9fOJSsjPb67b
yS8602Y4uI4IgCAMGh575uZDgkNLYsiBmLb3RGv2VkgmyIas3GXeN0OsilNTMGSEfOLEDDt5abrN
KEw4H1JWS82DQ4WwXoJATMFuTEP3HutRTGV3dIPcf0r15MvvoCAmmqyQZdAHFrnhR0poGPS1mlUn
juwICBscedIJCtcaDe2S6753bUhF5YteUG7HeSbks7849ckXdWFBtfWGde8wHJNPYlqHfzGSV7YX
yxI5zWXosiXR7h19zXRpTSaLOf2FQS2bDavD2/A0QeMn5wavxVPtRrLYOxQc9+CSrvS/evTyGM/n
wvpxPBtrG0sev9khxNNesZ2ATdRHNg/ry+pmfTwfXJxIPgU29nyXr8N4LOW91bIuqJmQhjRNSqmZ
CYsVLAw9HJ+qKvccJ9YT4kXpbLsRl3VMml8lml0k/HDatjnbBITVyqMz1a3+tQxRdQlmNFrbmLF7
fBDaEz20JFg+glIypMLdLo1Q3OA4AcITzbQzI+sXXASmhU7MNmQFObCyyhR5jOy1FXNlfebIDy9K
1+G8FfBxln3EnMhQfCAZoKKkEgZktI6fK36gZo8KDyLyqEESIR3unjng7FcSQdL1WfUhBR5rza6l
Vpqxm9XyjlwOgsYCglCPXwTVoedwkBAhhm3T9xQR3C/2iG7JdzgzwEAX5XrHromaR6f3u5+uvdNC
1h5Ech/Hi3ctrYHLf1zdGY5S2dmXRjqL/t3YRSyfbbyLewpmSU+/BKJ9c2QTZOeQHXd9thmUHfzC
U6gp5ta1nyWbQ+QejnB/fOf+pBSRa8j564IO7okX4fBcgB2anSCJJKUy0Q4zccfJZLLKDKg3wZBk
BbE+8PLXZZ5SP2lQQoTJzLdQ7e7sVJ8jnujOPR3U0nLTj6p8UYs92QdfE7i5gX7BkIWVGviMybXx
6BC+ra30wB5ZsDMcsjQMDunE0Jo9yOCtL36u5r8EW4h/PSXRFQpkjjbBJZ36MKhwWt/RkVNtBM6c
/lVaZuNNOVb6xIEDEQvN8ghGzAPVuvFGqvzT/yNBvmyzcEEif1ep+4eYZrKd7R4vyQ4wOSdnI/PW
+rEGTL2uq6roscqL4AOfR2d/s1dtoxfTck6iouQqtAlOXmWwdQJ7Hb+9ebItFkZ31UOS532UIgTB
tbwxdACI45tcqlMBhzd8Q57jg8JiH8qYf/Wxe8OOUgADSwenVFxpoOM68MCl2/wL8KkBPh2oVe3Z
OGFmEkz+9RWV35Dd+Irqb9ycFRkbgwwn0h264aYHEJ4wbeU0XUYnJ0Ruk3tNxgvNV97+ZMyFxJcv
h8GlcWgrErkYuSJTpyfia9F8v1R4ILR8zp6GnO0IlMAV3x+YmBEPyy8wB3HEGWCn00mpaG6PdYhU
d+8D5lTnnAovONpekN5qOsn1yZcreo8hXOeMfJDczU50wQixNzY7yvTc37O2n5ATrOvBLgJpP2oP
5ngDHI29Bpk6FUbmXlOltvy2WB+r2A2eW69S57s/dt119wUBoAzvSQCu+ucuzNKSCYEUQmFywxPM
f84ZR7Bg/9ZFWTa8VZMZpj+j1QztiOZLhctLF+W1tVNmvj/oritoHaik3jK3Igl6Y3iQfljGWe73
Xdzg7aAfpt6TYwodn2JJs3YjHFycV5IsgivCSqaCEa/4+MkQU9eHuPaseZsP8QgDZlFDAjalHncD
Qwtu0+jugN3Wwhfzz5KmAzxiHt95XLdxuJp3C2639xiA8WLzTJ404/5ELhb+93vPdkPQrvoHZoli
2Hc0FQgw8prGHS1jNf+MS6sZLCpp/pRGpstTQBI5vu1xisnJ4bzF1RaYYHpmkuI4SO/u0iqunPwB
5mXYMIFjoMYenwytrRsspn0moHOoD/nELnFriAw5280oiLcwI6doVZSyQ/HfhY93Ny7tEnmM/kbM
TmM9tUSQLZvAG0hWGXt38va2wQkO8YvA98QEVvZK5IfrnBH3hvwaOpuavYIg8Db38PS3ANND4lLm
KWcrN09hFu6bwrHOBCchV3FLWDw7tqBUU3KMnH5bEuWJAadE1UQeR1k6zQI1OLNVsgLPEXuPqdtv
Oy6XlHVEPDwwDrrrMqHPJhlG7JVPY4bPh+eDCsTkGhwYA4um3TOAYbsOVPxOOnPJjdyGI2hxr5ez
InjGkyZhqNs9ZSVW7G2fDnQKiNsVMQj3RODFATC3jUZrss8O9PY/oWx09z5i+nYf2fba7rYXmYPq
E0DhDclhdVHQFdftWuIpIxStKc2ZXL3ynwMQKNtnoM4uXqiKDOSB18/vbdlbKJvH2LqUhCiJa2F7
a3wuiqCrAWT587/Ylbr45Cibnpu4CLsz+TvYZDchC7LnMnbmO5nYNkwSown5qEeIJcHls6S5MGjP
GEQ5lDmOHjHPsuocd2mXd1/4D9f6kW+zbc/Y58hlWwrwZyd2iPgJeMy95W9JycOdocXQsDDF57SN
XEbYCRcNq3lLpoZY7pYEIgrqtA4IG6mQtEus99HG0diqIkC5NvraojvXwKPB9zANO4Y9iROwAxlm
JRoZVLVbHVDhK6LA8MiWUMzv9RjiPxmANhyVr6psi4r9njlJ7k33MmZId0RsGus1mnFVcryx7Hti
fOA/Wx1zgaeMT4h49DxlxOPjXT2EVok+VbLx+ukaIoY30iiNrCD054O1NMWNfbLrH0pOkLOxZ5Oj
CgG++RD7gSYohQO49LC9BlH7iGfWPghCbEBUdq0a9kuOlv+VdWX2RnBqK49tFVkH04yEj9h9pM5V
xLzxeWbdWf7gkNdw7SKxFn9VaRGACgeUB58Fqdd/Tqg1zqHV22RkzhjWp97KmqtZMeRuZlV5cI1D
PPXbCMOzPC8aGjZbsDio96G2ZiA7C2kN/BsDVMfh90wsIh2YSkxs04hRCbLHCeTdfIbiA4A9h+75
H7BDjYyJvd4L33/O7xeFRbirPCgESAnGWn/WddphpQ7ZGbpkEjOBZN/S7rgOlX8YuXUw5YwGma1a
asCjuCz0tWnZVT3ZCgMUswuswySgFt3O9CWcQRYgK+Uv2F5CLM2QrrvUGFC5ASOZ8OpDL33KJyLr
tjLPq8+xiUpvHxEzX5CmvgaPS+ugIMCi1AcYFe/Q7ZVVzjP6GRYczHQ9lBClE//CfwTrBobI2D90
DMXDDZIa+QsGXc7kKb2TDUtKORZjE+YZS9Ql+XwlLd4mWCAkPMfGRkbo2qV87qjK7CONgvsZDNph
PVxG5lig616fZhthFvIzZNgYqVf7guCInLFZySh+yZEFqN3qloqx8Oj+x0TU0N7x5P2lpDZnNKKI
j23OYqgok7L/u+ueCZwkRdE790Lq5wiUUbC1LIPyB2Fa3H0v5Hzdadg9kUS6qv86Q4F4fUtlF+2h
tfjpm46G/OyAtKz/YV3y4M3hfHUR8REBDYDQMJknoNub7emgQU/MHz7NrP03dby+OEZInRgK4l0G
ke+0b1MaIJ1Z/SLD+pv1RH8mrMum8QILI4Ikj5Not0Lfx6XQ+svrAAOESivOl/ib6L8QuI4LCBCo
SZs/kKmw8EovHrqj3ArdAkzlXBC8WCAjvaRRUf43hAJ5mQB6BlGO3CIHf8I9WhPfOkVROKnsdVbr
dDULy+JtR2JrurXHZiEhEY/Zo8tdM7wFbZR2m6Ef2+LQTpYPDSKeswdWavzirtJk6bVO517iEQbg
RqUrdgGDeJVzasrVbypsnfEX+8zdN0oTeXgMa0AfRz1Y/aHzMegfiCW4V4YWi/ZT3/TVcVaI+7dL
Ha74+TJHXQDJzr8R9jQ1eRFUWg9Lof00yYcuglWskb4nwA8DnKgCzgH6ehIbjraKloz4AT8lis9p
qvQ/xkUcGWBCdJzQMVs/SKLpHvPOBt2Y+r5uPqolXVkzBbjWX+nrQaVaIS3jFoUEsjHAIO6RxDy9
7MXaCXk2dR50V0q9mf/QtYL/IOuNwKoGNzykcRSB9hIN0tsMJ31/Ij4Qw9wCZyxllM4H9hGNhfcG
Zj1iQyywVIGkyVxQGyUawRUDhjoy3ZDjVxbJMBQXjzJ5+W7XWVmnmeTN2yAaXEhMGv0PgYhFbIvB
J1kLfMEKPNBY3YD6T+QSPSDRlzAA7FghsCHqwz+YuILYV8KzfxsUaWRHkOc5LDpVavceZeBDgLUH
Bnos6mja3amiNXRiXVn4HGZ9dwzZ0c5X/fIIRcj1EcbGw73vwkm9c0svnfbgDYiFQXwPh7ub7Eht
yJKFQcqFq6+kV95ZVghz6U2W2YLP5JVrwhpBqyQ2i/qcDBFO1DBo0XZMsDAeRKGr32HnojVaaAO+
tepYJkt0xBzrqJJsNPykVG1S2pmYSOVhfIFmRRYFPamFY8125VkNRqirTTN8ByuOoTk4dts/8Jrm
62WpJv9XaVV07aRyDOu1Khf7ZyCHSG7TVYbvg6launJs/ASRcpLmW6zTzcKCn3ZgB65RvNMcZ+Qm
lJ7VEyhixw9zZY/RbagNFzTEDOc9N338wKS6Krjz8po5eWvMtXU7sqBApkx7tUJFu1WmKB5nx0TZ
tu8U0XpWqdv8zMVTPTa0rSQ/OmEc3WbGrLi0vdH7rwS8cXDCpUKqHw90igglxRkC5sxh4ab5E5eZ
bTYssoWzM2uB/DLv4My5KGF4nPre+sLJ7/6J6p40TUzK/YH0n/qfdK3udzuSlYYICb6NRydbli2U
2cx5CoirBC7kuxYqTNh6NMPuwpRiOzgjEvTUGVjrpt5IUGvH9PY6kd3mbnmpAUCNckXJtwl5eJck
W5dAb6UPsCdxjFXtOwZ53raRhec/s0Wv9G62K8KnwmxS6W5dQXsjVLUaeaNoIOQPm2WcvfLAtAQd
Mr2ki/LS8UNUHaWYXZIihds7RjDqTLwUuzZCj54APsAkPmDw/ee7U/ReUdYSxgzC7DdMSdQi7mwW
fZOmc/tPj43fLlS1DhgZWixOYLaPn0R4wGYSyBgfbZkjWCeaGcUOVK3PhuineIvrAmhEwWkfsKma
xnPQRLOdVCQs3/vRYHpafIbdxwF93XgyQxG9QDNgbuAztYj50TUBwwWfOfFKkHQ2BFLQ5bdxSmQi
ZtA8OkZ9ECLlcTFcnogGR4cMf8wl2Y/EyA+PHsL6jbw4BclllLrNgcmyZ28KkVMzt/tC6IPgJwhw
VO6YPOUs2bPab4fPoEvj9US3pieool0MSj1KV/uI+Yp6URP+Z9+BSUH9QvLG8rjokDYlx2t2wt6W
NXtJQGb3wKorukDeDXjoBH4daAsdnOmVnJr60kBlcw6p+j+PfY4ioKTddFlGIrF28Zr66lD4ED1+
IdB3H81MUZg4RGDorauAdlF9LXA2tghAcsJJZiPDWm3kOPrVAYvghAcysByXy8t36kPfe+vz5Hoh
09/KDM8N6DYmxmOAfesjsMkB+GmgU4hLDFcWjlgcZtqRT1HuI6dO+NvaxeK6rhxGF8w8PZahXIgG
/FFUk3S8ghjgwS4mZvsO4ppXaAqm2xtguc8Uln63G9e5vcihtqckcHxs691KQfJFW5RnB7YGE6Pw
yh3OsQcwL6HY8OJdPYrhvV007YHMbQNwaCmCYxcyc965yhV/8QdrDkfN9bGRbet+lpMbXYa4KL+i
jlCLDZEsmng8JfqfTtl01H1HvALJtyhmNgELMjocZwyeJjzkhOOF3RDtRjW0HX7Hrjp5iGz0cem6
2T8wniEpiBKSxe1cIbI+kNDQfa9Edlpftr0QrW4BxKvpZ9LpSFjp/BTj70VgYfVV92NZKHS3McQD
aljRISUkc89i9JGrxvsFwXatTiMBArcBtsq8cdNl/A+gRSmS1fdwyq4CM/eR3AkjdkzPuuY8mfXu
WoC9hJqV0LeY9R4edrRuwfAndLLgdy57XN6RNdYrzjrSnvOpxSaBQbXOT3nrWM8Y2xV+tAjJxZU8
htS+UJ+nqKAXtzfBoSMzKzuRyVsnsCWRa2yBHqXNMY5hkVyMt0CgAUWAkM1noL2lo2nyC5vb5Tkt
eEiPODkX7maRE/CpAq5QJH0gdPZU9sjj1tD0wSuOOFI6m0zn3g7nEQ4ChKrGJAD4SF4CqkbnUgzM
zyGgezovduFY39XCIIqW+d5CYC2BUKLWr3jSJjhZdj0Uf6qqwp1oNcolbAX8Plq+DfUjuuANfw7E
3p4Na6WcpMTL4e2IhSJuT3Q+DW1DO7fCgMAZSFIU/+METxVqfdgQ445qP/6nkZGOx7soYGQHR7uw
CWj7meOoOvvMvJaR5qNgDZO+Eg+HxRI+Y4xnk5cEIcxlqQfp/aMKWcv9xAX1ryP75luOZGaf4qgH
ZGVY0KwIG1y2JjyBbXzGWaHOpBBk6Vn2g/M6xqLhtWRb4exrrFTmTFbE/B8hzPYfmDVtfX9h6miH
70awBB0juSbKhsiNltAaHiC1GevdnXBBpUvBlIF5Y+XRKGcFki2mY5V+a2DL2Lc0Y5b9V1bEAxwW
JIl8phCs/C8eQHwX2wHJdXrM+fLd30qMtnNaCtR8zLfkbNXHMPTsCt+q6/9HE92j3Z/5is7pLAiO
TSzHH9FH+kzh/lpBSQEe8e4RjpAOyj4Bv8JLbCHlTY/OwkN5TjG64uZwEY9yIrnQ59PA9mVIcCtR
H1uRMsrViTsDioWaAuKETZxnBVxj2uMSstPcEjcJjtm6cOfl6y6Lga3vIG4I8eI4PXtnnC5Tsbcn
fuIH1NGIs8wQqJOwLOGd1jComcn5ApfWBKTLo5exgn6f9WH9wHOakmg2MaUHeFzBngnHRuwKwFg+
HynL5Pls54jwmBEHUfjeYG+AEVer0GNB3Okvu5DuT492Jn4bMCYCwmdBeI7NoAnXFWX4wjlvkWi2
GEatYAna6yR9cjf7tUGmD7wmPg4sqYixd0bvokEGzwdKTJptaUUR00UsLU0SRLMf7JEYhPWnV7L6
OOWGkvwtzlGdb/SY5eJGtAQiaGjSokBdUDYif2UkG9C8VwwKxGHsoXYz2m3uTIo4AM0KKj1kd5Os
mUXPimSeENNXBFZ+87CCqCr2TNLS320HnxS7InK0fTMSibltHMNCihaJ2L45lPOXtU7zVx4aYR1l
IEP/xkwNGx9SyipR8En+tlr6yBlF6fnvZnAca9Ng6zZoCwWDphWtQrVZJhu7fKn1bHYNQTcxOVa+
bI9+t8bRDjwnAS1guSSm8IkspHOmq+iNtFr5wECNhUl8F+knENSHmjAglNbcO9L7DktS2zcU0QuQ
0DRAwEjiF70f8H1CdyI7DX5RUnDODC312cFdGGNsUmQOCG5rQo0OTeyTNY/jE/apOwbmCUV2VL+H
DPPuOcLavfBrLR7nJSKSpEpjkJueB7Q3ruVSf8c41xeQA7KYrBcxtIhfCg11BdsvKo4PCL4CtiBW
HnT4BtGA2CldDsUlJdgZaa7l59VlkcZvv1fhaf+HH0qlPzJw+9D5aQc2qkfs6Vm877zBexgjuho8
4HlmbacKysWZW2gFR0lhyN/piNZ6KYFXMbRZZb+Or6azuwpNuAZBcNYAy8ReBwzGzuwr9PKTu9X0
dUebwp4x68Q0Mk3tBG5D7jPIcZosP2GrDi2QwDJEGzpmk32xlC2i7UwEobyKesJCEjOYY6xc+Flr
iEDjRIVrAYou3zqVih7uuxi0TGXRgJrUEL42yH3DS+mmGUHiIG4QwxMhTqeMRAri672n6aY1LA9z
1JT+jgwcXikxQH0BpdiJ6ZXpcwRsaIk58eGZWGY7ZyjZUMDGPndbN2bpn8ytp/hZKu7jazWvgs9H
8Gfjx1LoZXgjEU+VzwLVzl2zo52UWoK0HOzMrDhPLSAs2Hyg+jDbl0shQFzhUt6Hc+zSREAtloj9
ijQ9dCIH2b9xZj6nu3hwHXWQcA6uPDLhNPrftL/zsy281oFMW+BOYGwmzjbrJYvW3vKRy4eV+0oE
90pil6kheezwMjY87By2G6K1ZHfQou/Ddz8u6DVZUa57fNl4H3ogQCNicPY37KQMu/0idMN3Dl00
4liJBW+ZCjWhiKC3fg1T6P7N4cuhNuIABUwaM0RCfGHbnznjWLUP0BGST27L4NdcVERXU6AQD0/v
SdpkKonjAXbCJfqENog8L89pvcd+EQG5auCcqSK7IeR02/TpOkX40BUACLeKC3u3IHa6R5+IwD6s
EFvfWD+zXWlRWlcHwaADcVj2/1xkKH54RbRy7bM/u3EJj14Q0awa6hvWhiMxpaOa/V9oU8CXsEfD
dLhETOtBr/ZBfYkbFew9RheEu/S1mBMKSpfzlkQ69OainFnFaY38i1NJQmrHM8FImks73YLZyP4V
o90Tu9hN/TcZv95fXZDFl9Vp8ZvOCM4FysS/2aJIeHAwjZ/wNOGzJ4W8tH5zOiPwTwcewh2lI/mf
teWECM1qcITXrvMB1Pme7ttjMaOVRRoHufwhpwn/1TDBKpNQheWbLf3HWc9x/ajK2b2Goa7m7aIC
j6SYJYTrGC+W7R17MfuwP1gSMimHA1FwRKDgfKV7H8WejetaQFjXFD91vZTUp81A1QX2bzUtfsyG
rhJsEbJAmPZt9RxKdypu2l2rP87a+c6uaTA8aH4zi2ZoS1e//q4WlIWHZvXkvEWzSv52pukUzw4D
wWHbhk4pN1YlOoQQbWN/qqkyn73Th/2+iYwT71TpWN6ly+L0i2di6g+ATYPsc6o92vPQGhibh+Ei
bs1Cp5FEqADJip5lRthTn7oL927qvsWRIaJOxuM6fSj8bMTnxoF97cg5aRLIJeSDMg7z5qRz/Pyj
XWz8WF4FNwMDElvHOJnju1PMnoehueE46ahz2xYtz+Is9sVeAhKrJVZUaBlRpm00cGVDRfhmYwW0
XyaMWcWFmDTZ/mKYPgKKVjkGqoUncU7rF/rh7AseHyM3DFpMunSYZv42yGwLc2LWoAFukoHgAaR3
nQAst1V5Z43XtQ213C50Q8XrFPSKQ2wOgziJEZ7hLJwY/sE5w6kyIz5WfVr7HOraxkg3WJqf8a48
warC2BU2FA/45AzZoe0G7LCyJlUBiDqwJslyo89KJmqlxNXTS8PIsi2ERv5rrMhBNC5Z8ZXXevCc
zj7kxJqY9YYNOWdN21v479WTK4ve2dOPye5jae2V/C7Pk2O8r4p0wFguckzLg8D0/NJIX/PBgpqD
QoH0WGO/ZMUdL2e1Im7cz4TmNLc+aoW4lsXI+XhxMr8jXwX9NrEjScc55wNCkIE+sKzX+jfbqTn4
Stmblh8qb1A4E4QCPGHrDETbJqWSa3u1GeGjMWuY68INi9IRflQfYpefGKzXB6flj7/mNS4omGss
MJDvSh1Y51IzvT6sdpMXT32NgnPDGKDnP2qMyaHaZQQIoISf1HV05nr+LrPOJYbNWnyCG+y63cbS
Hy4k0vjrqw14zjvLqYYWZTnLFGKRVEjwCgpTQkRJqGDy0IqFItjv4TIdDEuFP3RFBsdAFTpIzygt
0VdxSbdggTI4QvRX4ETPikWr3qbac1e6ZhjbiQPyEzSCsE2bjB3K4iR2iV14sctFSrXpBRG6N7Vw
cSECGyE43VhKCP1Sut7Q3hAcLMNHYOiJmXhWWZYE1oyX0EOeC8xEdOOfFGpx9jDk6XhtHa3eEH/b
zdHrXYMTCIuIzRihI9Rm8agP69ZlQtQ5rc1+qOjHazlrwMi1SWcUKP10R4R1kKO+2xLNLOagKvpd
8X6ZHaRRURPPQiG6GXPIYghU7RgkOl+MHx68PkbrXcDmFcclXgeWcNSK9RYdF5GosJvxKMVFTOgi
9yBFG1sZI29z59K8tz10aQJ3ZxSFFQEs8akafR19OQxzPzv0wChhkObc8ros1gdrmuzmF8wRVTwR
gcBJwN7frIjEVR2Hr5rurU+AL5ifbrAo5LuAyuSISj79QjEsT+DL0OKjlrN56WmyrlPTo20c74Ua
4Y7Mod5YQ/ThBcIubgMbSaazNf3szEeN2sDd9Y0ziqechxebWA3y48HShDwkM9fe70ghsoc6Gugc
XyQjx41yIlEmTivr+MwT3T8FIP/ugQ1GfrMvqVUSCDoE0CLDcp75vu2tCRg3X3vUBmg5gNGOFyVl
tupjoFen+bsG0WKd+RvC5rVw+vmJ/NfZvlquHXxSGfpNTYbzXMLfBNeA4mQryyFyPufGn5fqwHdR
ZaynMRUGzBsJOv0lc0+nBNmE5UfBgpWwtYqXDzPfnaj+yhozzlmKx+34npZZpvDcuwprJWy82tkH
VGj1jaV0mv7i5V096Lis+VE09HlmJ/SddyP/2BhCk3E9qbCBC+CW5c9YQfC8n5X0RWXgunf4SRWE
buJGNeM+XacDykpdFH7/avjH+lQFnMKcocyj/bduHedzHpcwGXruFvJuyk7BMyOFEcJEHtwftaoU
PzRn/vDZYDc984QZtPVThF+L9A3aQ2LVfbC/GVTi37izAv8YRiVB9Tmoe/lZs0+R5E7xrePuXxzk
Zz3Mwb2LdvwzIDP+AYEDgYHArwazJ2/MHZFepHJmQBI2I4OryP+AGSkIbqsny3tHue93B4McyTlV
dyQQ5RR5Ri8iwOWjzTjVxxoaer4rA0fiBkUydzG5zGJilfBe7DwHPyCli5WebDnjPBrWsvrNS65+
GXzv4GWF7X2xVSKdbgGTGB9y4RLdzG5NfrVh6hBkOw3Zx9o3+gnuFPPsDg8EojfipfF9dP7U/qYq
i82/yvK4X2RAOGaSaVXMZywnzUsb6+i/HB6JIZjdNRES2QhUVpmPbbVFMD6vH+Hsu6eBlDRva3l0
ftuROa1kscNVdGDNmiIQbjXYlKIN/NcuUkuFBwtElXLqe8UkncZjnXHPVUeJXs4MEQkbPUXjhNim
kVPT7ItxFiohsB0pegqinVxh5Mek/s6SZXIeZx3CGVUw0YRXicSR2sxRRJZod68JK7d2VRAEt/9x
dGbNreJqFP1FVAkQIF4NnjI4J3PSL1SSk8M8gwT8+rt8X7uru2IbpG/Ye22ntGaUIJtbPHC9sJ/X
oeMAlx8Cj3V+u/h9EOUWp9OBWJVFHZMluMLCF/z103tSXvFD1aDSATWPwJ45pmb8Ku0cDpuCKIQN
mHgEjSthZJrquPVLg1yH95xCTu4M9hUwspimnfHJzCEigR0K/M251xiM/2057PBoMNIqo3plwgMi
gXCcGsxb+myDb0eVJ8L1jX0fFTRQQAtCJKB2gKW53SLsDYz1OxZ9fivrNixv2i3tspPlp819UxKf
jRWw19rZLfnmkuAtmfXEGpvZ54JvLr3JfRB9b1QOxe0shqa4GmvD9t4QJSF+Vs8hiwr3bgKDx3KG
Dx4bQN0p1oU+YqrswTvyi/TNtbHcHPsacn99hvRdL58axwCi1sULq+PMPO0JZKAiXrSgTWl1bctP
k0zzck/uD4GeqGYhOAPnbwkEm7Dm71TmdOwf7eYH74W6JzAXWYOL9+M5MA4pxCgppHhQFqOw/mxv
YmPrCZFlvjS2N7lgz4ba/uNtS+4ePW6jEIG4JcuhO8y6rEyPNJ0YhRmaGLJCKvjGU2K9JRaahfiu
sgOpd+AZSotmhcU+S8ReqL94pZTkjyAF+oRKRweEHiPY3dX5yPgBl6OBjyPGFRN1bo+Q7ZvVBysl
6Zbw4dV4YKg8l7uwI5/7II1QN6Amkm8dwNiM58p2uw/qSF2QbM9Z8eVAzXiDazKTE5I2v8GgzbGR
i/uGUSP4zbiRyb6w6QhwjpPVRdz5JURxAHShB46HXWVp/9Ff6/W0iAJ+X0ciyBtKbQ59bHbcxn0i
2I8EvcOUJjO+l9zCDd7+Q6uyfWHWdP+Dc8yHcRTLHuZ6GO0OAcKia7YOVrycdJfttM2UDBEuEwxN
IaXgB0HR9sY3H4bLiWiO+eofpDl/YJpc+H/QVDUC8QsVV3/v5Y6/3YEvtNYYD2GAy5xMFWCA9hXE
NTR0SbzbAaTAAbVV/d13vhnPHcQmiAeBW1S3CYArC0IzOSlPnuC/KnYJWk1GxCjwOT475Lb3EF1L
zIZ6CJ62biJ2A/F+To71jNuNt4Fc5Jwr9NXthPUXe7ztngKAZeJxyaaE2xuNASkquNXaeHDrurhc
Ne+vvCUEzIxFtUZwcQqHBe1anhy7L2FYlwl5XT84XJCETokjTzM5KaxNC7nc+WExynNBNCeQNmp+
8PYYkYhbyUOW+e2bVRU1jVhO10yiLTb5vatr0nfkrJ0JEFtmuv+WwRmC2O3taTuyzi3XG8Vci408
CObmL+rikC+i4P1uP2sfsuARt4FrDte0oPXNKy09RUV5hYGCvCBehGVXn4RPbsF7TuUqfZxkmP6h
LhGsFg1lR2btrkDBshOt1YcPaUo5deOH9dhD5kWJnhyu1zl0mIpoLUdOV82razsvDUu0jN3oOjaR
S9y6E23EdOrniko+OwDWEk9tCotzJ66/MuPOesqPmH7KkBFHy4lapZNBX2RqcSeEqk+ETxJeQYu0
9SdIPsgHCkr7z2INsDiEnLQnjfaVz4so7Q+EGj/5BkaW46hJ/Z6SJxnIBmTptN6z1SDKIsk8Cxim
9kB3KY7cV+OsSPFmabNFXXx3AN04WeteOG7v/slWvXHb4O9HIoSq+mXKnBV/4pb391pwPYdOZ8JD
Jm0mU6xpmw39byVJvUUJMjzRTwxYe3EX/aq6d/tbQgcM4QVLPt/x3tcBal3RvSDXIP4blQf9y2CV
JoFQuM7Zfm4976Fge7gB1MRGmg/99t3yvqd0VzOgY4b1no2Xk/WfHcI03yWwFPDDkl0QnHDisBlv
XA2Er6f9Q4jlhk5xdDl1mvNIF6b3A+jlZj6wUsmdPb+rjQU+M4qNUzW7275nvhOO8dCyf/GPaD0m
zkeRw6i0n5yyoMvrB8+yjlPrrsPRc0a+BSdnw8CjmKIaKaxVvM7SMxXNloU+oRPMnGKR50nwu2xV
lxALRYwH8rMekl4DGBvllVlGXjEmq9UTcsZ1vRQdpiueZbi27aw7LlOiE+5Zkc4MRGdOtyPYBO+L
1QdD6YW+ejr2DQz6M0JKdFd5CWch8vBvvFztYRn3s9Vjnmj0eF9YFLgvM6Pm02AtzsRsOJ2oGqfK
QQK425oU/xAqh+nGWFwYMdYYjk4C2Jr0xicFF3r9qNIHZu1AgQzuHbMPlNyWV11MhKhQNmTw6lIS
Kj9UKar7MIVuQC4zfhps3AjEJ1dGDEs5zhOrV98SmQmIvB5lbzwyL2fE0GTz45aORJ4weVA3RHGQ
x9iVSXprl5YK33oxz6eKUJBy5yuNYIJosBWNWUhuFP2gGTYpmiMQT8fcsZPNgidoSCB9mdKrS20L
kqtaHGu/W07XHSOrNDISV/PCya+zBciRF9KFWwhaDWorV566bAXrOnvED1AANUodqF9m89ARk7Sv
aNCDfQqew70bVTj0+4FkE7nTM5CCQ1k4VFw6t4PivMBJ++3TBd0dJkXImwQF/hu2FBNt5gdwvuG4
ELFyYiWVb+deGwiFeUHBzpssiVeHmzWkx4l9DoveoOeKvnSoTAKXX2Ps9Kksx/G/sVgmD50Tqc/X
rG8gD9zbwzzm3R2O2l7pk08833hTCqeyUfdwnX7YfYcnoTYAihBq9TU/jXEW9p09TsYI+TtEx4E2
5guUU6nRIaz9qpFrAn35TETVHuGL1eJNIhEvn6B6JMNlgYxFPCvcfpCDQBj9a2hqnmC+c1hIM1vc
4C+gYsNJvOsZtBXPfh2gSQhI11as8zMq4oLaHfdSmY7+BScFwUBsAK7klo20oTVqnZEtQ1nq8epm
qUtC7vKSgWK/OZA1xqSxzn3Oy8osqGJ2TrTdRPYN2l2Of/bl1crCNtnLSjW0UTyVMikOTkbsJdSW
Gf7wU1kLO7xiWaxxeQoR7iO+6L2unnYloZZreqDBqGQfb2sb/udZVZnFvW1t42tHlFsZV+iULxjR
lufcSgqzwwXLoGehi1fRCMr4vmEg+VQPFMpsLEdz4yoX7aaHnf8ptdKcbsYQ1X4gRrM4B0ip12MH
ulZ+WnTrBaEtaIKKSFtFCu9vyytAlaMet89NGuS5ES93BVlXOAbRhnT98L8tr+f5ZysXdzmvNsk9
z0qBqgYFYeAUAawpq4RNKmrTddrVSYfURQQ5lDaZMSe+zAHKk1sFW45lYZ0gnYy58Dx5IK7bUmRc
kFTeXjgFE4neM/VYTeKxFwg7wY7O8iiZtCnvBLMKRmhME9fOzs5hFwnPHYlbXv0oF4EaRyaHMxJ9
ErjAqpUEOqJWpBjIrDurX5z1fm5Sr/vLRHBhhJPYwsfX3jq5fWwgIyHgq/C6452HB72paY8yv0y/
WluFzl4u2ZLeOlBYZvIu7SVLto+FO+tvhlBuoZYaRfVohSVWhbhDPLJQ8Y6VfSny8GqrogN+G2os
fE+sJF350bmTBd/DkdrO71qxDd5+WSC97FESl/OvpJGQCfvWDGzGoLmBvQsrXa9G5tgm0G1z+jx1
QazgC8ROeTHgw6tWPVwweupyz2FYNQ+woyQyQ8B36V3uoer4M9h02d/JMoKE2tujXBL2yig+M2z0
bGr8H4+awrmqgpPqw+V6w/4xM8q6CQUk5o8V1x7q+HrsRM7yrWVhZAz7vS528HOHeyp9sDj8H8G1
fYXLvPnpi8T5wGaRPUseHFu2zvp7lMoeMO1mnXUw7eDbR9VPFM4bsMAMSFFA8kY8IhYLicRSiQHP
5tbUWZFjkazCCjwL2jsE4mFK5Fq+SbYuCF50eh7twRMgvXrfrN8tacLBUUufPSmcXkzLn2VB8Ywm
08nSWMu2W0mRG9fyc5RsgWMDANZEbsnTj7x2AJJ3NAykJkQRXAXJw+AnerhB8OwqcnF70nbtzcrD
A54E4KocDlq7x67wc/WYgd6nF8c06h98ZJ/u4yq8Lj0l20RtknhO6sSl8GqsZVpktvViN6ZUB4dg
ypUjF4H5/cROBbxJEIhuPK5dJqkUxgIU3tGuc4/KZQBBaQXEiC+0aDgtNicHMIhSCMF+SJkDJRdY
wwE4Xt+UpxoChGxxZ3AmkqqmA5v3lkihQuxWFufdZzlNk//i96hoyWEafOKKTEAaZtQWJnNHfOY0
tqyRGYiFXRwU+E74hywtvpt5LZsIK95odkuaCPlZqmwoslvenMDFM10i2sdA0HCw/vC01TTaGwk0
96kYEohmPpv1nSp6H67eIIlxYCm2AH+CZYTvgL6547MMXN8fCxMQ946tRSl+/QbVPa1HWTl9uyPB
1ncX7MeoZhEx40gXSOqhOQby5Hbp7CI/XFks3NQ+89aTkSq/OiGFy9lOgghRWBhr0OdNTP4jD5nH
fxXVnP6L9oHhH8lGjpoJSekhqEjoLSMXnzHW00Q2Br2VNDz10u59H0y1i2yZefUk/D/Kha5DDnUy
JMOtwBnidxem2VD/1ggvaA6Up8EEXOWXAI6QKS7Qu1ujDi3otb7f4wZ2apiLjQiEiuDo455eCUMw
aNpVselD2RRB9cngO9S3aiu26WiagbCKOg1zc6BdDUhKAoSZHTphE8lnjRKIEWML7K/GXlfilq7Y
0TPj/kkjDs5Qdw5j7QANM0pN+IFhgO3r2V/OFb0VGlG+njquUbFB6EOtwMCsqPIn9LM9c35Pl0Qd
9bQNYBInCoOmoeaPLRNOlEbML+jWsoa4OvTUzm50V9J1Gdh46ylg8ydiVloCQUWRhSdByvI3BzxD
xrrw5V3rTqTaIrZ47yvhzHsBRdFgFh/xdEksJMyUvAQVAR4E5qLdkukzmVHJ79i65Ct3XqLGX0Qj
nvdFa2N3WHbRxUU+4haSeOXWm0c0deTgzIsLc6Etxjo4MNcDilz2oxW1ZK2x7nO1pVnmcRiNcYfT
z2A/IU/5u1SmvUUxUoDZKze6KJuqnYKo8hasH6mDxU3BKMVG3pf57TgObXgLikG3eJwr1G0pUfbO
ntUUpVqQpmSYBEXOIxVYbYGms128jfPQhASwWCr7sKY23041IMeRp9pukltef8RTk1bTT8bW8UVU
YmHliw8N/bzdUg83EvkHsynqBIbiNGw7VarW2y2Y6EBNrD5PvwUDlbylkAvfBh3g/VldCpE91Y2P
AIUGJbshbibQDwjIi/w8ht4kboOlWr09URHZ66ilUmiC6QHvAZr3b4VCcvnlNylTucYDshWjf3HT
Q1fa1n+p8qrfCZ95w69hj6+zta0YrQgBrCOD/usbhAzGf4J5WSF0yTWQU/uif8KoXDvnjSi3nyr1
uxbAE8hxVH7dlhMhmBqHNV9hbjnYxe+kUYaBJw3D7ZEgreyhhQO1HpO69vqIDe81zaYVQbsPiHcm
dWYImhPa40zGdteGPTNQpI+Pk8Ou6TAN5FQ9bBOT/We2VcRy8P1kbcRoGHYkGhfC2702L05IqyHd
Y+DKX2Q/p/1N4bsgMIjaAY3uK0tc1lTjACZdtH7SQur2UPurrQhZCiVperNB6yv9fHzum6VkHM3B
cygQOTdHlbfpg5Iss0/aZb5F8k4VYk/VpEXurbH3gUjJLBE7N2Dk/JA1tfGhjc8Sk8M4KUYwaWFF
vp1jRRCMVYMzU5XlHFg2AqbZBJLGoEkx+RAD3V9A85K4Y/kBzlMbuRA5tVhkSKIIfevYDAnBGCXa
gJJ5s0TXhLmQzTPZotafVi3ACeHbFO4OcVqKOhPH0/Vkxtx26H1e3K8kxdAWB4nlPaE0gls/NyZ9
7GtR/JVWIe4aBuOM3v4P67JCD/l+uW3XIxAPPuLEep3AsE8FwzOIvM2dB64Cndg0CraWGL5DYpDA
mpVXeOF0C3MgQHY2btwsflmbH9um6g0IM4C2EbT5WZNGcJ0s4QJEEqgl8VzWVk+x8Lt+vUXjnnZ3
iNSwRixF9kmJt/rkeHXpy4znw7sxXkboFQ6H8r2xpu67ID/+bwFt0765hjm/WAPSy4i9YnPT85Hy
OMNSzoDGJnLjpbXH8C3l5HzylrKrUHxx3Aq0+IN4qaHqdmcCefSBTR/fskoCsgjdzjNRgAh9pJJZ
g8MC/zn5ZlDlIuCAVlYdhVe4zkn0Kv/ZhNj+KtZJhC7OW3EMAdzizrMqoU7UdSuLyZBPT0i1SLGs
8rKEtLXCBHGN3IN0r9Qb7yaAgpJ9OE8Kk5LWg+ApS6ZkhDBtN2bWARwuBPf3iKum9Mwv6MJtttFA
x43wSlYbXUgPt1hlAqcbkq19O+FlzHezu+Cv4pZtLuuQG41NwdjQiRy7id0Nys7dtg3926zK+QO/
I1id0FJluQ9SisZonuxrT5in3X894x/YJzljtc/G0uPfYRMY8MPJkIeEPKTw1W3lNL7+xoHHQHZt
Lf87NSsv5ezInv0KiswjgwCgtT5QvgPLxASKGFE0PMRbgkRz5zdJ+mMj4Clh122je1I5wd+7FggP
ZykKeefgzJ1q7udeec1hpKlzIzfoveFZ1glrcH8kWd0dspnID5Jdry/wML2YFDLLniXqFS+IhIK8
JAp2AtVgwtDrNuRXHLcB0UtkJomJIs0y59NnGezdjYSDLS8NjmpAN25Wk+KLZAkDtKVB/biJZZ/V
HFaku5QD9bA/JV5zi6iMyFAgFO1PYW3MonMq+mfVyvIDd1n6ncDGM/tm5eZGyxHSl046wO2ey+Eh
6SgOozTTQNTbaUg/KTCwJIFy8lnMtUnPKChlhbcLmKol6Gy2OfYCl2gscquqOiolzv9WokWjd5WW
fEL6w7rRz8llXkjrVn9q23f/AhHQcM/l4H5VGWqS0+IZ+mG3ReqDQGQM9nkG3OrBxUpScnvnorzY
AvPexeSDdyWjwkTAWKVwnMeVp7YzEPYFbGG9gFEUddi5cb7YeGA6U44ydsZ+BpeJunA69bpdgJ1B
2LCPdog+kL+qJstoAk8SZ1iNxQ7Hh5ofzUCvs1MD9tWbdvSKUzO39nS79lkPL3yg/99tdD7ePrPm
Ijhwjq9nWgmJQFi72rcuRmLNCE4iodvZYzp19TtD0Uw81B1bhH9YbfBu7+egA0B60Ais8/S+StFI
eMdcb9U47YsAnym1hjetVx6Cs70n/FVoTpYwmclJmD331Wo1CtZ8LoaQ+izHyaAJCR6BhPvuZEdA
szkmXUe69VefVf7tPOEmwG2ChqAmDgrJcVyucu7vUeCt42E2a4uSEC2MxZTetojcEnDAswEXOzO7
J5a7GCQ80Ln9rlwpQEE2BM7w7pcINY6Ycrv2smIUtXBRJuCfI4hcTfaHDLDcYeS9Ma1BbrOiJWZj
yofK+aPIQlCpX0WlJTdzazgf89PGOY3AiwDBFEsy6qIzwpGJBlIG+ho54IecHTjgqmjzxPKabeEg
Mf+O9XBAT2TXexsp4pOX4jmLgxqi+I2rrOq1ICvAuU86n6qVIQQ6U0b6g3xlHDf/hry7FMnK04QD
Lj63M1YgX7AGJMI24oG53gJB29dHv/N0cOpsZsqssyDanNjqOOlfgr5QQUIvlP6h7TJ03wF+3+xE
ls5KC+PJQTS3XjZP81/ueSe/hxHB91Xg37sydVr57FwL9SckEGnyDHTqukpcQaQTfLbyRB8KDOTZ
wWyQv7jqUuWcpJeitqR8nd+DNVvzY5oiWd7144LHjC4cBTv9u2CYktn0Kz61IqAav1J1VCiK3ahB
mmQ/eTTyLBVqQtWLh0zhV+UigChVboCeqYaAQMJyUMpTkfS79Q/Fj8PRqYBE3cN69H5HeB3rnXZc
Nb5oWxD/xjC8RzkUWMG5LmEmPZqcmvejw0Dhn9yUgRDaqcbgRM82vVtTz5rfs8xT7U1rUNJGjFQ7
wZioH8IHt11GsWdCKbgiCKps/zk2u8ADujUP5GnWZMw+XbCez8jddXXWmWFWxgwmRPOUoumUjy7K
088Ze5h7P5BfPB3shDoDpILDO7OW/FwHTYb7FR4xLKaP8PplZGkPA2qTHzbvfRtdb/R7duLUZpPP
ghA9qpV02UtXq/WL8mLVj31IlHPUaQdvqQ/uDAeR1UlV75CeN919Sqdc3JLbEBSXrmXrE4fwDNlV
Y/1oGOigLHfxb+IKBMXvuMBWmXwrsEwIsbo+JDQA89p41yJ5mYZHeAwb5Qd7f7SLnhHwUlY0VTU3
TJhYf3LfDobhhRbDEEKa2mnN6snaJiIpeplM/nuHX2WBaTFjYeffKDd8n1S4jn+LkM75hC9q9k5M
5+z8ndvOtv4wKjfJk0yLfjxRzZAxaJbAxULu2twmtTfK5s+CKDvbX5c99kl4WOD2ZOwOL7TR7LFZ
MgnSSBKJ+zypPWpUqp2RwFnAF9aA2kgeGEobCm2HWCN106X4b/a+l4/1D3wCMBdLFuQfPfyc82B1
FmMR33YcYj0S/VpdNXV8znFazrCvIaXL1Pg/CcnrYzQwkSaHqLS4P4NQOxcfw2FCLDvPany9vPzr
uNV/Dx1IQ0y6wUax+Wuh1KAPgsXZjPZw2rSYr/CqHn+VCNF5sqtZyw7GgIJMOjRqu0kCnE3MuRYQ
kr1WoocXaEjmGVF5pFE5oUyp1ywcYoZyZJyyEfGQaaK/BuLM8/K+dFyLuCOH9FVk4F8YyRvr3sLv
gGlp5GWKUOFR0KNUk/oaxJu/IbKe/hEvgATJQnfPGrnLPf4TYBlM0a0cejk14F882LiRPSTECYtj
bH+xl8y4ItF8o0emDlHvpV8Wbdyjsf9AzM9GL/cXQ9oslsNPhDQOsUEkqpx9j+CBvWYa/jZt18XO
6NTrZeABvQdvyCCzKls1v0MYrb62zRmvdDWTWFEWzO4j1CDzZJxk+iS5svnnjLL8TtYguXEcM8Nz
7FDj7xbucBxv6Im+HDdDbjWs/dDtCZ0KrX1YV8VHODfQ8GxEz585lrVnC0F8hqYZzUlscC9e6ozY
rF04tIiu4LkNP2NJkcJy3SkfcdW6b6FwnX9lnv8/s2meg2hT9YAke/Z7AQTTLgkIRHLMyi5t7JjH
jDNxQW9axqyO61uFHBMIEmHH/Q7ZInhlA7m04cDrsTKusifDCKck24si4UwjG4VtUa18/EKOLDhr
t2LFO9FnKNZ2ahQ0BTR8VoW5T7b/BtmNfkSm5vBLedXme8c0QU7d0gDwLBonuJ1QGgpMVZL1t2o7
PmtPxE1OZxGE1Y3vVhMeI6iLM5FRqFWVQJiCSLFI9JGDoP41upffluGsvbLBa+tm7vz+J2CvFyLc
qxvyX0MG8PvUAoK1nzfZXybXVs/cN6l/Io+PJIcVsSxcjIbvaTdzptLAWXkwnIfp6r4yOq2eh34k
mtLhribXt2VTu7fZs/yT42y9GGTAp63vnAfwylfQDoSmkUVZmaEy4VqPTFg49TFPUvxoa1ap26Ha
wtcGIMYczSAdkDS2LV6R3IHagPQDp2/IGvCPhVKmP5taOU9aT9ljn9jcg6gGV6gJa7pc2HM0MDrQ
j7u7DE7ZLf6+7VtoivIoc0m83vkLjThrVRtzrdTL8mbECjKTfpRlJ4vqAUm228iIVWp99lA46Wge
vOmRXVr/UqRre180hGTtEMowLfPGYHysAEAym0mD5Z9dFghGWH/5R7ecqvYwCVLKD5ZFDn2E2JwY
S9Uv2384qfpnNegU5Yi42oQnbTf1gZqJXHPe+1ZHwqKU2jdevpnI5ArSFQo6sWOwV/4pSpF944AK
GAyZ1stj7IzFU0hvG0S8cvXX7FrBT1hMuoh5EkjK6ujKnkLAP/wZNuadPUuD/ja8ehOiLa0txmtb
V74O4Yo4pbaMd5d2duMcQqqmfheMBYdnOjA9IjyIM3UXwin7GJYlwIfs8/tTMSQ8GlxmqII4G8C0
z11u/yERkXMKNpf9lbKz5qFqWQ6N61R9eLNTfcBwaT6nyUVNaYtV3rFgKF6SxgcLPTWdV591XdTH
agH8Fy8ssz/R3tAYJUS1uDuzoXyibigoeQOnBcLpIDHPTgAf2IiPOF31WTZ00CpB5Q3paWWvNfAy
QmrqOkoB4m1QVtnM609aayp/ruvgh0T3wUQ69YaPmobz2fUtopdxfSg8QD17ASxCy97CfvVflWX6
wSj8epTWjkfBpmu5XdVXjL6gy1WvlkDetcNFKhBCpmloYgY+Y7EXKH9Qb44Mf3fjHF5J7GxXGOi0
gf2meH/ZovtNCYXc0O/u0iGdp4j5kO5YhrP+36OWAP1MunH57hH/JXZbaQg3L4dRQZjTGSER/ZjQ
eaUQxOSh5qi8qGBLb1HDdEsMCr9IP4sxc//l6Jv8HcKtkWl6NeG8qLP2i5ajuhW5ueYAGBtQMR1H
qshYWZt3EMD2+sCEdgAEgkzrPlsWpz7bxQLUBH5HzQXo9EA+i23t2lMzFFe1JTgKEFD9INK9BYVZ
30KtZHkoB2SdzCts76L72vqdUWAfveufDro1NfjlyDX98dfaRvKORw/jhfauOtdyAE8YFl3/XC51
8B0Oo+EW5QzEsgoWZL8KRwJYYv55J2cJcZO+DGqPgp9WsVhnnRHbZLoSlO049UIKAiy5HUgEIyBI
OwGxwyhh6ak2tNnRzDoN0JKhdKcry+p2B1FhGtmD0gbvbRoh8t6c0SGWqBLpTcNBxKiY4Jh/lubS
iyxQL6w3fHhAuF+aVaJtKsiZc0qwoTtBd2hFUHS71wnEIPQxFuZ3rIJt+l6h6eyEbZr3ipDcAtR+
m7yhz8fjmaSG/dXEqpKfB3O5TT7hNTtzUVezdUPn5nT151DVTXZLCSEfeAJ6xOBdkX3jR25f4VQy
de4SmdY3KbgN5vGWYDSQszoaD4NW7XNCXA7Fc5l69xJzEyyexTefaTpxT7PakEOc2U4a7LVPnv1O
OHWHnIdBdWzYbCnaVoyR6PPH4cH1HY1R37P6b951wjF8P2n/LZh9yJVFWYE+Vc7FlwqxU7szfeSh
ERlQKAx502NI9hDzxqJtzujWO80QKiB+7FpyMuUIFue9gjjPGoTtMEizNAzQKY8l2sAZmzCJBaxZ
uYT6DGWt6y48nPyKzWUBuf2TQioi7mbr8z7KpjJ9G5GOLryvzXRRbb1YLCx4R3dOOeNUqdxhIuMg
TH55rhnewBpuGKQX4pkDsX5Ot2ZoYm8a1/9sbBaPLBcmL2KU3gP7hoh1YaN4lSkQWPceBKs5E1Mr
RbSNobgSqRLwGXaqyxQ0ybJ92Mia7+sFp2csZlAafGeCgVvg6Q5NPknTJurDDMoj3wAN/rrY0LsE
+1NqldLy2rgKLffe5hEkrSWv1S3R39iS+A2dNnYHl/0guVjUYBPpkiKyzOCQHUtRgu3H3kKzH0rL
H/YIsvnKOX2Ct0rmTGszhDxMOfrOPY3W9aN1td2/+46iY6sXXYyE1lbtI80UtihqWhU3APaL61gH
C2xPJYtHqJJ0YjMGgdOAw4bIllzrVxINm2d6bf29ZEWJhWgkKMdiutBFDdPKepeRJy6idKvtI7Qu
Yr5GJ3U7CqSmfEOePryNsPcK7sSrayG3mLFQXmUZRIaCPsLVefCPs0QFMT6TApdwNZmvDC7W+9ax
ZN35LvPbPVlxuX/qFSayY0qp+jCqmW4LJXiBzstU+ZsrcSoA4ySV/iYbreYJDWGGLicDcw1jv1k+
s44SK8qaDmU2tEb7zIFFDz8iOKliC1WAOWEbSC+Md9hguQw74DLm3DbRWtZeEeEr9ENc+HnK0c9C
G0x62prvumK7c8AFNe5twgPYCPYIaxhuDoMVs6zX2ROT5ZQqq2uteMH1KC7TQpMbh02FpmxVLGPP
E/GiL3h3xxPIQMEqcEPaCN2KRSp7aqeY98W8JcAXeCTcGBaP+zlbE+TIgfjJ6Zwp7OyH6+Pi8fXy
Fu1ZWUPdoOeEV4lGcCCVywr8/mBhcaZnIgt8hSZI5PjS9lRVlZLQIZQk3gBBEqGvbFFHAQQxbM1R
2aYndw1zXBZjSe6fAtLK0kNv+8t/Y75cmS+DgzmY9apEqICqg+CuaW6/mKxKwAUOlpOdhbT4tQBp
AyfGJkBv1zcILWNZltB4hMjRgAwwtQHV5a39NXVgpiP8+M7DBnEINYxnSI/S6LNIYZ0kJ7YKr2DZ
MSvNdraXIh8PTe1X72pdM2/XwdlCZ0GZUJ2msQuJkMa1lxxJ66L7YFYIrHSgo/lXzAV+R2dCuXWu
rWCEV0gFw6RRGpmcUqYjmNsXwq8hDlX326qlhb8t1c2LHxCAEmORSMJLwaH835yZjC1R2ys77pvE
0LES5vvNLADayLyMHXMk9nbuI3SYbojxVhZ/8nJwTURP35HYTcIU7wW2EQK3FbVN7HpW9rHJGoV3
mrvpn0o37rQn30kedSBIVVq8cr6nzFvyo0Mnme8kt4/g7Z/h6YzMLH5APBVfNnml16QhqxleILWr
x1rMbBHNhv/k6M2oQNEoD/R0bA9yCN4wqBjrOH3xhcW0+cVIbrdRJRL8GQTo2dvekn5m4d7CyYHD
J7cYo9CewNqjpsuIvNQxt+RAAQPb60OXClQfogz/S/qbGvDBuDaiyzS7RlP7sz4lsycRPRJi1xwU
he4vwWKiiF0KAkimpepf0mCq38fG5+wG+Wn9sDrveyo71g4IsJbMP09N0X4OgK8VYsQEHdCctczg
iI+ncyO/46VT7XUbJqawvyE7qgV0SfanvzNO7szx4qUEhKcMrpgF1ld5xMYtfJpKWxyrqsXhq3yQ
VVRx42J9FQyaCzJok8Blje+Dc2YqOPwSlqTtmIGn+VOi6PyFSTxtO9dzCxspmw5erN5R/5neSb78
Qhdm2wmO9X+TXnlYwmGZPrMk0XmsmK7tjZpc1M1e5n64VrM9lnaBWM52x5IU4cZOz83mEEJvfJ/n
HWiLZopX66w6LAgWL07RKXgJLFVNB9id7Ob5L3UVo1FevK6oHlG/ZD6aU9VqhykDR3BsZ+vMQSEc
T4fPId6y5jBl2g/+R9p57ciNbGv6VTb29SGGQRsczJmLNJVlpaqSSapvCEndoveeTz8fNcDsSopg
QhqhoYuugoLhV6z1m50mxj6mvFOptkcOzFPrroXIiuDMiwGMoDrkhd7pX1D7z5iOmJoxees6VPU7
HzX+lmJMPpaAiMgWUzfnu0lk7YWSUt8NWYOzWUajh6cGU8CBHo0qu6EUvhMb3GxgW+9mMQ4dW/cS
kZAmdvThWcMRFW6EySlVPnuarVGOQSvAwmUtspLW/6xZ8C/lvq3zAUZnGZnI+6OEhVjlhwjXZ6Tw
+8JuHzCoc4wbrKcj82RhW5h9h6Oq4XKva0Xdo7RY5NYRoQakEDGXQ3+V0N4XLdLyQSIsWLnkMofm
KZCtXWe30sFZyXqAf09JgfqKDBmQQS/Q1TnW8ZzMPCI4OCCWEuBOt1NJ26vzw4DHOxy9gRjMUabn
BDX+9ASEm8IcQp0chKnRcKlzC1FyiHAJVPaDyHK8JUAt4agKcWpW/OqRY4+wF5+QxcH6dx8EUNCR
UNA4YmDzBOcIY8V2F1XgTIkewkzAibVMnac3QdzBwJP0nQlUHjPOCugHxZGSJwyF9r+qLEx+WIZR
fQZ3W9X7COkAgqYUO5Z9E3rmmZI1Pj1trgnBUY2r+SHMIcQcVF8m+r7rrOrHDAFG6b83olncpDLh
1QNNx8wcwA9uNWFm8NIaxh/SgjiN03U6UOMBpk90A0UhPsKrUm9BB2om2YWieiogUY67aaycb3bS
jzfouZN0xzijsSgnNiTIbEMH4Na3TfhlAHL/l48dXngcMj0jpcQ7DF8xKl3mLd9BZV0qhjrdQoAi
fEcGmMCrGEp2tj+ZrcHfinwyUkguJAVNG1DP1MAgHCwi0j3PFq86omuEA3xu4h0SdpnjkjAHjgK1
NbXuLQr0oCPrGCyj06TKq2oZpF44GcofgZZhPJpOptk+yKjSPhDXgcHyHYLf3aTiD3rsDTAsO9NE
PslQVT26w+EEfkiRUSfZQ2YETRRqEpN23VDs8r6Zl8ghggajnNR+mEIUi0pgMuiroEghTWy/ENGc
5CeLxyrlUVASGg55nQaxCxgnjiFljF16z7F0O7QppQ9dI59TFBC6OR5wOeN9C2AbdYEMe5A2qKR1
W1dZcx95tW8dwk7ru700PfIMyKnw26jncEhlufcNZFB9dgB4EohCmvjHFKX+NzJgHcvEGlnZhdYg
CT+gTrsLGyRKD1DVjLOjktS9yaykegEARuqIvsW3LZj5F4SUhm9mphdPmjVCGQkpzXhHDGkM5whi
TudWxLYKCGQF4/dgaBCJ9yZIZYELg1Ule7wzSJgBLXPUnWkYaBDIzhspf0bR31mSUczO6kx5h3RT
gsKbrVb3WZyhomxbsjylITaNd47VTw9qU8WuHdQYzDgtcoEH9AsAE4JWBo8kGsuwdx444DMIDgFv
D8mtb0EYjyD67ImnM1iSemeOfhjuyPnyvvE9SjA7hoPbvSbd+ckKtP6LNjX5s2cyUaQOM3IMmYI6
PUZhOqK4Y69+jVIz+4enW/gaizl5Gqb62CGlLllvBs5y0OkGEjI84yAFEKAC8Lf9Pvqq5kizijjs
4CAoCDPAY5rCszMK2zoEoAKdm4KSc7Hj0kdNA+lkE9KdoEqDjHkfIPyAjRZMXuhw+LPZ/XceeCM+
yOXQPDCPPLcj4YXzy4pE267lKEKyEkUgOWsk2F9Mx5hpxlOKugzvqwx4W26073lGDfkBfoDZ3pJ0
rMp9awnzGVme4St8xIqbOIq/OymqeTzqpsFN4Aq/UtZsXMS5qw8DSuTFjpwKcjlCt+gxUo8MxH/B
ZAPzTjR/LFEhLW5L1Q4QyqgctAFv2oL6zn0ITh8TKgtegHb897/+x//+X9+H/+n/kz/nyejn2b+y
Nn3Ow6yp//vf5r//RcFg/r93f//3v23dVFXDNBzwkTa5TEe1+Pn3r69h5vPL4r8CL4AtWSfGETvR
b1VQ5nct1QPCJX+4+e2WUAVUVdU04DFYQl621JvcMCbOS0dFhka7x9xiQpdF7XFOaymc7P6gNQP+
molgk66p2mVrrAcYhNIGzqYSOB4hUqHvPmpOe69TTvix3ZjxyyAKk+qBtC0HwJ2t2peNxWjeUyLH
0wtEWQX5CM9ODipFd7eb+XWuTPxVNdUAVGDYUqiXzRQAp1B4cgwkxaCKPaG6YQXnHnS9dTsa0vM+
bDc3T/2bpWHydBMAqFXS8Kqw5XJp1JAqOiQ9MxctWfW9sBOktgxbFcCM0Yn8Vjc8erZbnMdp2SJT
hWoDsEXUaJzLDqJkEmEpVmdu1ILt8tQweGqqIX1R0blExysnoc37Ib7S6mJYf/ZT04BCqbpl0eXF
UglLYyr6OstcFPYdoJbqVHxDfKpwbWS8v2/3cG1M37alX/bQAdKo6l2UualMKtpSrDA7mp0sPoha
M76UGcyiKzvhWpPz4n2zw6ko5ANcisy1Qr357CjNLOBS4o05QFZ76eA2vv5BH3XL1iHwCSKQxW4I
sBTTCpyP3LxPjBPpU7N5khE+R/spkSayOXZklQ/bba6uHCkMuDiaMPFWvuykmUWliGSSIB8XfCVL
PoI7DfSXUMam/IhTXx/e4bRoR1fGdnXp/L9mCXgum20gXwedXSduh3iIIPxNPerFJenYE9bBRniz
3cvFOfN/V+qb5sRlc+AgYXdhaORS9qjLPYbm5JgHyjRXZnCtW7qK2QTJUI3tOP/8zZIJGrjUUxim
gDdU7yYGGn/XTbGP3mgaftzu0trEwZDVKYJICym3RVO6SkoGflPqosI5fJ8hqPeZTvlpl0j/RFhz
S0DWXune2o7QNXSaTP5opqZdds9KyeaYgZm4PalBTM1Jgt4Bb7cfsG7xeWlmZfW43cufR/PyZJsv
Ips6puZo1uLyG9GpaizFSNwB1+uvNrUnqEB3SocZPDybdH5HQFbi4TCQQlZk0dyY/eyztv0Zq/Nq
UbhHLM2BkLk4fSanqcxUl5Gr+PChd/Cm2wdkFeDgSVRB6iubY3VquaUMU5DfZbAvh9mM0Ob3xyBy
PaBpdxDBCnCVEMte8XtW90VSyvPgqMaVE3Ztj+hIyZksYINuLo47A62c+dkeuSZSC2BKx64+1Dw5
h8Pvj6XBUU5sDRTecBa9S6D3UWvsYtfAG+KhHbyivRniqRRUp0rvyvG2NnGGZrIbpcbiMRcrtst7
1M+dMXKRsTO+ogqq3APTs9DoU9vjdr/WNgdEQJWAkDjD0Rfj1+gjdXZFZ9aEKrEUJgu4H4JyfEb+
HSQlzJDyyoytrRPePYZJWIjXjbNYlWWaq6mNQ7PbNhXanUE+9N/G2iIeb3UIZPg5VUN1InAX3e12
X9eGle0ApRJWGD4Qi10pa6/kBhaxi8EoufQxLMRxykydEh9h3pXGxGprpoYjq+qYjhDzOLw5VbkR
vWyk+u8Cb6qQejeCj5qwIXfbpX5SwNQfOARaWH7W2H8wUM9E/iuw5HMNO+SBJLKJ1AWOO+Q5SQp8
jpXSutseDjHfH8tTimhP01VnppX9/PmbL8SIL0/wv0tcOJMA9aDt3qZKNf0TQ0oEwyBiQFum/tI5
2Jch+yYaFOsDPdBuAsTRt79lbRtbtuPYbC4LsM1isJq+VwWCtpGb5Lh6oSSlwkjPe7UOrtypq7Py
pqHFGggjbajjIo/dJlXrvyYQdlAgOyHEXZuDPLyyu+Z/bTnCuKJJmwoWN89yxam1CU5HljGvww5r
d8BSCvXnyrLJDyL0wysOlzdAeuE7FCjq/faYrmxtomtbVWdCr2BtXS7AbFBAhSSJPOOPqpCmGcf+
hrqVmEHzVf/FppgTnLabXOkv7xXVNjXBDrfkIi4zsqF1qqaQZzRbC//g93j7IdZsBCPFMl8nbZWQ
8f3c1wKCO3xGL/m0/QFzA4sBh13N3ubhZJpCzGPyZklT6goAG6XOGRRE/wVgD8kfK5PR3VhXwzkv
eX4aAGbwuc2CqbxpogG855WLcO0b5pcvsw4yiETC5TdUtgTFif742QdbFiDoqvmPmS2bH2YU5s17
x8K+5jsQcxHvLeIk8d6C2xL+/inL1OuSsIeHFSTqy4/QBlgtcWk4ZwHmUx5CD7uYnIxTWP4FcNQp
bgoHasgRkQTy79tzsHbyabYk7uHwk5qQiztFJ3MMoUjzzg6CGvgvR9gA71WkKZ5haquw16lz4AjK
DMICGqb2TgGIhY6MApKUVIStKye/5FLCudSJ7ROXiDyJRI2uRGkrR4EmAYpzx2rs0V/mKW5he+E+
cKZWkNzHpk/+2Zg640cbWcX77TGZ99pyXdICD/r5pNXsxcaIETzzVexTz3rHFBxMYyKFXJS9eFC6
zC8Rjqv7wNgXrXDCK02vLUdp/ZwInQKnsQgmUOgeNMbAOYNchC7bNoiM94ngXW9klD3f15WZ/4DM
mfxVFyJ5HZCVjW63e792LBCjGdJBY5HZWlz5+BCb8P885wyggZQ9agAzIi5Q8E3VEkj0QXLyKKrg
jojf+91222unIGGNUMkM2eRSFqcglqktPA7hnUFB95QYuV2zWSUIeVN/wjEaPcgw+5P+Ghy6HPrS
5H16ufkmI4bLX3jeOUY5M7wvOtKuEYr6DlZP8J+grrDQG2DRPiI7Qfdlu8dr65pwH4qxA+HTXK41
5G8yARtAOUepoo0HuBQJ8ClNlnp02xlNNV655NZeOzSFKhoHPltJmz/ozaHrGfCXR713zhjtOs96
k0To/tdZ+YRr9GyFUycoCTqYHrWzxcFEBVpRWvXQtdwiVy4gMS+lxUZDMIIXpqXzNY5cXAB9x2rG
8dc7w3wXNYUuad8FBeJ0bokE+31X5uOHqBlndeiwBNgxaNGtVDLUtlIcLZmmLFdJWXrq0/akrAVb
xFmaILmm6ybjdTlIyOXjfFLoytmE4v3Zr6buKWaeyPyjFhYdurpLUYRqLPSvsgRWE1UZ5zkJkAs5
hck8ddvfs7It5rCPNCbXJUmoxZakfmxZiNwr58Tru4anKK7u/0xJCFyDXFh14LkwaFe24kqQNzfH
bQQhyZHLeDOEbBa3o2efuxQ8w95SPFRZfXRfpis38Frn5q2HKgl1E3354hegN0pQsc45CfFtpToh
1EfZql6Mk0E+fUoDJCA+bI/nyqajMutoc6AnNbKyl9PreQ1qLV5A4KHgvKFMSjHeZE5QaXdBnCBU
8Qet6UTs2DZQoLAWOw7fwRDLTElr8Jh++Did9s++o1EALHHh+YM8gq6T7TZ1ydOJx8xl38gseGRx
J+ccwH/6C4BPeGMWRYlcsh/eb3dsdeZ4GzJ5pGZta7F9O0onI2xp74yOpnOvYLr1BWbWjCFSsW4Z
s6EzbrZbXJs4QzUkt4PJW1tdJNmGCnt2U+XwSuy4P2sAx0FZhml1mxC+mfvtxuaRWp5OBvG4RQWG
B9yyKDL5/qD7LacTlKnaOcQi86nsAa03ThV+bM+hYZTNAWtk3BAxBaewGBXqtR6vnddciKYwhGUb
aOAsYkNrEG0IghQ6UFfa/lFgNI5Sp0Zd8IhNYgQIGDOfEtQFObzbuO6TM8DQLjj2XtDIPxl+HkZc
k9xVQD8v15bMOlCqLLpzO45IseDv3X2MYS5l6B5g+XVl/Fcnm/qQQbrIJtm0mGxltnvvzV6eSVYp
EKXHUR6SHuVwFQepP2nMFESXpFbRFrYXXUOlTiXl4DtnSQl2n+kole1sBPJeJ3vEqHR7Za1tnLeN
6Zfj2BmhsJrMk2eZUd0t7NHceeFYngwtdMjq5LK80uDKUFL9IQFv0jthGnPM9+bSRxEJzjcZnvNo
FCjOeqP3GRDWp7zzuyvZsLX1Ci6PzBtVBpgGy4pNHGJQGA0Vr8pK005pU6lP+JD4NgqTVXaCtI8d
oenA/EJwMgTGjHwE5rhR8X17iFdieIP9Mh+5tkmqbNHj0fI0y68G50wKFMnHJLHhecccnN5BQi5L
XsYgLMtPQwn27MqTamV2aZog3SF9TTC/OIEb0AQ4ngxkUBtCKT2yxKcep7M9OnHpO4E34Mt2V1cm
lx0iDIJ2AmeilsvJzQMUOVrPUc7oSvNOmaT/EnuBQOKBkuqVhbQSFRCaz28jTmGmd7FNnLj0UuB0
3lmZgNntMMEZcZMM5/TxdqdWBpFatMWJR00a9aVFQ6hYYcETCeVsSLB0ew0jXED/qanUt1hOZfUn
cG6TduX1NS+KxYlP1cHhlOX5Q9y3iAvAvnt+1Uw+1TFsWj4EmS+PQhtQ7Dd7dJsPiPdrwVMR+CHe
rUOZ/LPd57Wwk5OVUotA2oNs6zzTb7YpbnRWVQ6e7wIFF92NxkJyQM12syA3CJkXYfraHVmkEJBO
hiVGPCTZF1iBiKvCkUTofPt71uYA/BuPbodRUe3FwrIyLDczW/FdANlQaAQqilSYM879GFRpZE7i
43aDPx8fywkg20uxlxcRu3f+ojcDAGikQGHFZgLkrIeJ8Jvppvx2eTv2IiATNFiZ4z8DfNK9QwuD
tXFNBKIQOYlamT9WYW7a+Pz1qbiHgdHmN7LtUlQEun4MThiVKN5x1r2Hyd1PVtuc0xbwShM0Innq
y075pNRF/A4tUfLEECzywX9ED6epvm13c22ZUcxGsJAT0iH5dNlLHy2YukfO8oxXr2fHAJhKZ3if
ijH7OHSZ/YInUno3JJb92OETctxufO20sHQgCipvTtta1pnKGnBm6ES+iwpy/dkLUa/A0SirdzG5
3ittrURQ5hyJsoFtSdZAv+xo2Ar4rObonaFS83yGbwwt2sPXrtj5af9kNz6ET3JaokYbt1f7HWrI
RnRlFa91mAQXRQEQQmT5FqvYt1Nw43bjnT20ho5WDaMLy0FYEmpgTn/wojVB0tAKSVzunvlj3izg
DOM8gUcLz3lLho/tYBjPWuFYJzkKPKk8JftgI82NmLoFtR9n9c9WgkVdXSkTQC40VnZYUefOlbN0
5S40QeY7JBM4VMirXH5U65BHaDvpnQstRRrVAhqn3ubY+Ko7BLULsVNRwEJUwbavDP1qwxzjZDR5
RwpreRMOlgGfznbOCHpNN1OZw9RwPP3ga0ryjJJncASkF/69vcDXdpe0DKokxDvoZC2mgGou+vBI
GpyzzjEP8O5U6iHw9R8BGSPZDrA9f548ImW8ItqovN1ufe3MlORziIIJ2ln8l2NdaTX1zahxzhN2
sQg5Iflv7aCLmbeJ1Qf9PkCEoThut7m2zQha2dNUdLm1Fqdm3dd1bBStd7bRmyx2eGI0ey5vS32o
e1O8OIje/QUjwoT7gMgUdkNaO37Y/oS5W8uDmwwOkDXbBAWlLrqdA9UnZ2855xDh79uOIKEBW2//
3UZBlx+221q9JqHukQYmxETNdLGjwwLrpUjj/CwHGTzmownSCvLMLRGmtM8mxu/OU4VoI0x1I0Oz
OLdPDrq3ujbY6ZWttZY+52r8z7cs4hQdPSUPMzyyh4jV3+loznyaZO0/6lYnHrI8LUM0F4ElagHg
zMOYRonNarS9r6pet1ReCnFIB9AwU9PH7xGJM50re3BtQTpwlDRL18kGLDf/6DsJxPPAO6PLHX9E
aclET7IE3LdPBd6MBzQjsSDYnqGVLWixBqRFusMGMKlfbgIDgGaHXqzvOkaNoI+BIZdxtOKeA6YZ
PXfUJRwKMKU36FDW6pUduHLoWCr4ESAdKog3Y7kUWfJpDIbzbGczCL33hf5O7TE3wHYSQH+pz3lW
ctuAOrd7vTLSNKzPaVypSrp+2WvLt0lRp0ngdjNgvUDk7YaVkIMJKOFgT1AwbPf/r8VFVxH+R7E8
TH0XdG+R3QifqPygQmYTR4E5Vb8rRON82m5z7sVip5PKQjtGMLEqqMrLXlbCriE8MryIizWfkP/3
Zp8spJr/YDQF1DoVnIRqod162U6ot5h1eqPvMtjOPfi46ltbGnZ4RIkn0w5ycrwrJaa1pysyLOQa
SPnwllrmADrcMaSe8uZwvMg7jATjaOermYliFDqvoeJUf2lwBT5kDuJihC59treNILWvfMc8a7+M
8JvPWPRcoVSYxHinnlXMfCMOsYFIWJpIiuNoHt5tT+faoqWkRjoU7WDJU+tymNtOHbASCUO3K2X0
MqM/d6OXJk9dhm2rpuTXICwrdxVAaAIRg3vKJP162V4hiwheXBm6rR7rEE6jcECduGqq5NHyx58a
ZqP1TUWA9x6kdhA8DGqLieh2p9dGmGKtxWfoZHqXAAbJQyDG9wDIjjKjWgjV8499U/quUav6ldkU
axvmbWOLHjcd9I120EIXLTPneyjbQT2lkWhP1WhCVkRvDxoBQRv6DYWTi7sGhzYMuQcIOKDh4U5Q
DtJN66tU8knbQ5Ucr9XAV4eD7LtFnp9X/fI+1WNDxzibLxxVY0DlpgqkcUr1JkSXKlUQsdke/dUl
Z9sk9STVYJ5Sl0sATzITUK1DcxWohptEw/LnZkAAGK0+MHbBo2G137abXJ8EVD3nZ6VDUmixp7wg
8H0AYJyUmgOocQejx3rFiGSE340kcH7bqaio3DWovDxmqWNhR+LYMbFSi3zmnQqtdtpjigcOEK+g
4m/ZGr24kk1fmwWgThJTbDK9+hJqldF/7C7tyA0gwEeoIRko6CPyfqtUaKNcmYPVxmZoFe/QGQS4
GA9kdu20tpTQFXgi+u/rSWmamwmLyeY0lUH2Y3v417YAgBpqaYRrFF4WW6DszNFG1z1y8WQPEhRY
iNxfEepCZXu7oZ/ZxeXZOVcjQHERfYNpuFxbcV+ZqFqksWuWCsqHsa5hnmz1cHw0zGbLPWBD2Pca
ePVTE0bDnadHxREoeY4Jnlneot7d3Vz5pPk1/8snOQAD5/c+gP1FtFobta9D4A9dnMZFdzdGY5ve
tPoAHVa1goeSZ7P3jL6/D9OpwSSFdzAUXcpeeXDl2FvbeOabL1nEqklTtIHeq5Er/4rCqrs3M6V8
J7wg9MDZGHX5B2vMAvat6zz9KDgvZn2+S3ivoA+lZWn50+A9OkxZp/9tgmrYb4/yWte4uw2OdMIF
nl+X80707EyQ+SI3Q8ZF3dVE+njzYWhHfYi6ibEHoKheWWzz9y8n1iJPSAaHNy4sjMs2B4yPNJGn
oZuSUMmeHG+ImxP4se6d6fAmuQnLHg/5tkBvEF7vkFGl2e702raa8Wqq6tgWSYfFfOpTPZilVQSu
ZjZQRjWpyDvc5pr6drudtcOC6pGQlBWtGeR62VFFsVpPZQe7eq50n/tixPw2cbiL0i51t5tajcG4
GsgWwVAgCFpMpNrYRD1J4Lta3fpf5ID+576okhsdS/VD6ZcDjrKBMO7RPY4/F+1Y3PE7jnNlaucr
aDm1pMeoBRHqzljbyx5TfKaCCcrdnaRs9ePQBRGdFoOo9xoaLrMKG3650oBOf9wegLVF9bblxZxi
fem1CHL7LihHS9vHQ4bYO6rKuvbsJb5yUqZ0vMehzAv2qI9jdLzd/No+kirVBDwDSA8uYVYC9Cr5
1yYAoS2aGwfpvKcpbuMX+H/4daEtUl4jua0NtaS2aUJGAY6iLZKhSF2a7eCTZM5R/P7gYVrxocZZ
697zwgFXLJnq4dFvEyW+snlWVxqpCuHMxwb7d171b1J1jkKeuSDwOTs2WqnvMWIFtOZnpfo44FR+
12nojxw41v0AMZHM/O53CCvdBPGIueQfDDpK4TPzjnW/xH6ORR+QKDUYgtHokWFKLQPsU4MGht2J
9kCtSb2yylYHnYrmnK1xDBDyl30n8Qh5TE1Cd7aeeB0mzB9lWAw/tJTC9m4im3NQFXSo/qCfhk3S
xqSvv3A7BlKiCMcGgRtN4eRSR2rV594p9enVA3VWHYxaILy93eba2UW1SggWLBCaZU+RAEHF0+xC
F0GA+ksV1bPs2yQZWj1FRmq7sdVhNQ2aYkxJOc8/f7Okci3NwkqK0MUFBZprinnBC/Ejmuv5oHOI
gVqArE+VAnGZ7ZbXcmI8Wong0Y8F+SG1y6YL08+xTUHTVaOuMewyHcNf1LSm9tglFfJtpijQYPZ7
pfHvcxB+e4FaxzuwPRgaGZ6hvGx/z9o5MuPDyUfyWZRhLz+H2CtvusnhHCm96KWLA/lYKDjY3jRw
Gr/F7ZRfuTjW5pmCK5fGjJ6mQnnZoKckGlRsneSLWUhtj4Rd0NxSG1bSUxbzcr+CEFs5prl20dMm
Q6Fbhrk8tSSGdbOikKsHZS3vWwBaKHna/oggUjrV47u2jbX6Fu941FBCzBGLm+0BXju+eBRazkwA
JeUkFlvY6VEy0XDeI6ZWvEOs2/hOwHZHb8WLnR9OXylHfRLWg2ng3z3JHNcEoHbdlRW/Muxc0gYQ
DaYaGPdinm0DPRQM4p2zltWhPNraaPgHHNO08kZqgf0HwAl7BodC1eIdR67mcpaNQMO3YExAafh9
/mjB07jpoqJBqNrQDo1QxivdW8lW2IhRkFy3LZ0IftFeC4Uya4tOIobsqO/qflaCG7umT0+x6HCE
coJntR2FjiKHhw+EmBpUqLcnev0T5kwJF8SMkrzsst6a2OzE4CmASLavfSmT4lTiNuffanbTtx+B
tXoK+huO8xIokABPURnm1e32R6xsZwCqBikCthbv58U42F1nousELjdPhuq2AtVxj+wMHvEebE4N
XZArx9nKQToHgQJGOgREaleXncY2N9DxqvHONUf6t7rqYwybTFvF5SBRChNbQbQA+4cBbZvwysm1
ElTDvGe+SW3OIdbiDPeQIeWITcFa6kmELoIuk1nxCMLl9pCu7Ryew4ypPoMpliGmhxtGitScc645
KY7o0yE1TTrE3IF6per/+41ROiXlwuN7DjMuxzNHLVLkpgKIrEbzEEGW9AFgLraHbR5++pOmSLPo
yOmY1IMum7ITFZOakqZGM/ZPCEXjH1TnyqfW0rvfz5j8BAnMoQSYxmUEBzetdKLOp7LrwdJCuEAe
qqJTH8cIo8Df79VcziOFxIQBGr3slUYNleC3lWen0l+lSv7wgMoFurWq5xd/bbe1tvi5ycDD8vig
ojBvxjdRRFbj+i27SDmLFhFUZHGMQkceDbuZvULy4G4qpTbck+OisLnd8tpZAwad95JKBZWFftky
mt+JWvhgA5Dn6L85oiveJ7b6LcXZ8NM0NR+yBtk1zBvq1yZAm2m78ZUzRqoqmGuyX3R9ebYrHjxb
Kmm8uURd3UWTA7A5Q8MqJisYNR/SKI+0P2iSTPSM+FPJ+S/5lGqDK1wXxIHbaFPxd9rikaCOFBZ2
Evnr1yatzSthw8rUckcS4sxoGhSbF/uwMIe+NeFUu0VvVI9e3eXvkfZPDzkGHbdegBDuLteNu+2B
/fVEg71JCmYGs9PsEgpXzvKNOdIs51Fm0asnDOR5smHQv24380vfELNm6jRCUHBhoD0uF48eqWmm
YH/o1sjlfHAyIZtdN9hFsLNHvUHySJfhrk7NazDda+0uxlSDiDgIhMpdiONKuPNs8wUhLcy5lazH
tiNUUREevStj+stinTtLcgARDvKZFFcvO5sMY+cE6OW7HbLGhyZRzEMD6O6Q1c343ina/HePOtrj
yUQ1FSIuGI5FewJyJUxZv3AtyPEdVIhCV3FcsgrlfQiGJ7n5/bnkBiQNADeM5+HiuEOJPUdMNy5R
5ZUlusN9fsBCIruNK7M65YVh7XGDtF9+t1H2/0xH5JBlHS1xk+OQF6lhDrkrzRAvXs15iL0QfUur
J5eXlpGyw6q6ugL5++Ua1mmUl6HF04HTdgmH6r28ClLNzl2BO4h9CEh7vHLeqOOhbMb8w3YPf9mJ
c2MgyZlKMluQKy5XTRfKqtfGrHCTEd3+I6q1CDACpkPBbruh1V79p6ElaBx94hHxkKRwS6Krz22e
Fy92QfUdFVsUNLfb+nUr0Km50k+0Bk5eXXSKkzMi6d4jyVIU8qWP0QMMJ1wRPNvXkKGT7RWE8a/7
Hdw/5xjZIujHzhKEPmhmVwH/y1xShVRsWBx3cERHit1JZD7Yea28lGFz3O7kL+89Zu5to/rlzAkE
kkhURLmbVvn0yMpQsBAkQRUfJV4Cn9sy8b8Fs+F9l5relYN1bTJ5QhMjQpPiIbnYjHgOyAEhiJyS
aVaDE0tkdxg6dFoPFO6G83ZH15YotW8qJz8lOJYMC08mto4Ife6i+Fy+xAPWnocyzzL/sN3O6oDO
9ScVECSw6+WqUXRbmeo2c6eR4ouT4lniO9M/lep9G3JbHVEJNCEiq0WWXDm653/5Irc7T+V/WpaL
e6qcOs3Hsilz0TCWnwtJQsiaUvUGSgU67W3nfJz0YsAbCa8XbwYeKx+3u762YVi9aCqQewRtPE/B
m/jOaBH5LXDYcin5PmhaYbzTKlmjpo0xVjdo2e+GkzzNdSrEPNOJcUCJXTZXOBzanDNIKOVGsyvU
IYVTLkm0cX7EHxGqk489et9XbpCVTlLu4wVA2z8Zu5etxsikZE4rMxfou/0Qqrl3gj+X3cOxxEYr
RmvktzkOcz8N8sj0kdtyeQ7liLIMSP5lLvKkHl4MeludurbT0G5vyA5sz+E8R4tF9Laxn9mZN3NY
Fn1V46WcuVnRxMcB6lh5WyH12Fy591cWKy9uEpdMBjWeZZ6pTWGKkEtL3VovSrHvWqe9E21Vf5/B
yW4ZR0raIU7NY2xXzTYCr5EyqNeqIatzadqg7ch3EO0sVlDVliIkoclcIt8LfSKeTn7jyVsCkuk0
NWDQtwd35cADWwTbGzo8yeKlSFUrFAjWnZ65RYzKvNJwymHz7Wi30+Rk2e++AeZlAysOjCogIwb7
cqFqZolVn+fnHEQhcrVBPr1SMVTvKspM77BV869sx9XO8cCa0TbskKXakLB9/AsnOpfHXfU4tIZS
77AiDbKDEg6OfmUbrlyW3BwatWfS0VB+F72zCs2ukjrMeXDguxpFiPtPnq2+CIk1C5f6dPT02v7x
+/OHkDq1frQ7CArmRf1mc/iWmsX4/rIToXc8OQXsdb2PzL8yO70mRbK2NDnWgBpSL1R/KU2KHGlU
sP2p2zRRNjymehQq9zkKBeMTMfLg/aW2Ch6ZV9bM6qjCcprRKz/hGpcdNPOqdzKYMG5UqOpHcDJS
PzXqEH8TFGE/ll78BE0eztr2sK5cmaAZEeyYWbI0vhhWuzGmtNLr1FW9OvzkYHO3a1qtkAfZhwKr
u4zi4S4YpZbfBhikBlfivNVOI3YiYARD1l1Sf6hf5J5QUAND6DrZeR6OF51TenKnNJU4tsGE3GrS
oa+63eu1/QKLjIEmc0X9Zl4BbxaTrZpNgGMjh0FfpXdtEyTHsVX9Tz5AgD/o4UxTmOmlPxELl01B
StMzPK9Q4xNa8gVd9PJQKX38PJEouDNJFmCNq/nF74JlOYBYvrPWBNJfYCsvW8W7w9OB4CE/pnmI
qo5oDREB+WehYtZFvkA5trrRfI+bIP6wPbRrM0oEDUZeAwsHQ+OyZcwH8B+rET4ru8Z+AoqPXxAK
2OmuKIrxoME0PThmcU1vbeVK42CZq8u0OsvPXLZadSpyIaFPf4nzbmGZ9q89zo+HbNRxdwnrAqX/
OGu50QLHM1+DqrO/bfd75fImihY2QQJrmYLR5RdMcSdUr+QLMm2S0X3YpcF76IHyN1VVwdMxrxo3
N6E0L75ltkeLAqMqbeSLSt+WmOwkY9veVVMV5zgBIYp9u92tlZ1Cc4CuqcSo8MwXcSXpF22wTCty
qY6xkvIc+/dHyzO8CcpWniAS+PsH0kWDi5mc4FDxVLYQB+OQxVHCVrDPU5z6XFS8/7AIwkYIc+lv
cdlPz9t9XTn32TIANKjCzXKrizeRXeVaHNtoNel+I42d1eJbfINkfPu5dHrn7xh54yuLZmWz0CKa
hGRfwMIs0T69tIbGwCDPrcoqeK/qgY3W64CrHkYg1Q+MkB2cYiwMFLY7urZb3ja7OPTbDt8oYSix
6/jV17zI7YfMaGIKIHlXfi286gGAynuMa9p7PPjy8rjd+vowQ//jPx4sy+xInY2apzXM8IRClAuo
6qFM/fFrAxn7ZDR2fyXaXV3B5J1+Mj9nadvLjanhH6BEfZy41LCp+uSYj+i+cJVOmMmVs37lMgXL
BIV9FjDjOl2Mq2hbL3PQsnGdRL33yiK91yso7Lta8dtT2IQNZpOBN7te/j7Qcz4W/tP08gHqlDIO
+7pMXFFFaNHbpWMfHcUwzw0R4JURXVu1lIlRugCVML+OLkcUoC0iMLERuXnadijyT1rT3Wtl0mEU
pdiIGigaDjldianIH5xGZJ1JcwH0Vn9BmGat75AW/T+cnVdv3Ei4pn8RAeZwy85qWbI1si3phpBk
mamYipm/fh/q7C7cbEENHWAwM4AxU13FCl94A3BWztJ4HCwYbi6I51ezrduvhwhz4Zn+8zuOaFkg
CSI9aLVISR4ANMqDW031oUMo4oeoh+7u8wPx0Q6lQkn5gOod9JLFtlEgG6Ujnm8PmC0mOxf3KezI
W/MmdnhI/jdDQecGj8X0lt0tB8MQ/oyzJ6cKC64Oa+itHeEdguWgUwwX7pmPzgPqJP9/tEWY1Yzp
gKQkcos6DkhYApUglb5pQW+uYpF6foXlRuCjg+zsStSCLoRA52AGjgTNNdoGXDUkKottSstFUcOO
0bOWWBCD3Z6ma63rPU6siBo4tNkG/ZoKnPVfhjMs+vDAl68EDrKXwOkffWBk0IhvLeSRIcmdHhi9
op2fVEn2kPU1CnxR6hx53yW+t7iNXriDPhzLovAMsADU1xKsjFFp6VSaInhSwgQF/hYDmDKuQYtW
TXVJYPCDDwz2GhYolVqyzmVhzwb5nDatGz+4ee2u7FR639whFtfCSjZp25l/EAM0fzXoM1/CFH5w
B5EJ0jV1bN5O4q7TJbX0gtwMy62HPrarGxx3ZboOMI+2glcE/YAdowt9KVf6aEzeaJqoLqD/M1m/
xokRSW7U6CHAE+ZbYpnRsMO2ssAMyUil8g1TZr1a5X2EZeDnx/aDJ5PWHjp64N3n8G/+Dv/kKxPa
OxDrxvghKFN3r3YabgKoPwz7pJHlDeaA2iUY8EcjzqnonAST4i+7mCLTyxYz7vQBqqWzCRPTu61R
boYBjxSpyPPh8PkMP9i2fEW+Jmn3rFW8eKXRS8YzskOpGP9nFHXVoVyXQI3SzQjb3riwnB8Ohugp
YHECPV6y0+V0kUUZnHnbQtXt1UPaIgcxO2u45e+xTozx5fO5ne0bDgg9KPB7NvWgM62mOAYWoWsw
FfLeI4PuLCD6qyI0sI8Xbhoi4oEhrFxZXu78+erIbBgeMRIynU7fkjke9qOKWLHXPmAOPgJP1BIE
L2zFRm8rju3BWGn51GxHjAUu3PxnK8xOnctDYLjAsxFrnq5wkrtuXAxZj6R+I78VRXcVtigZYyic
9V+tfXEWuep4pxGDx9hicRNgKIJhqRc5D6lZj4gvmMNdjH/JyutG56t36zwUvV8uHNBp7NLTWVWy
t4ZOS5yHlh5nvykUBDc2RmQNxyzHcejzb3d2AudpcRCIkQHYQP0+HaxMwKZMiSkeXTeKNmEdTn/N
3h5/R7Va/GSfXYxez7cpk9OpnlEbhrG1ZCpOpSFqXMzyxz6yso0pa9SYpszLjsIrp6fe6IcDMp7e
/2KaZO0g0QARgARbnEVk0+x88GT2CJveXuf57JMNMF34KBxke274RvtfjWg5gHsoAbHKi4XlJCZ0
vcVjVk69P0BV/JY5bfgtwk9rWxbupcv77JFkCKJkCPwk75RNF7tmNOyyVwY3exygPFBnipVNo1rD
T0+32i1OgBFY/HRISBO84BJR22Qu/7QU0J+nss5LRTWafhgox9O5ZnkS4cQ5Jv+VGobk+bRq2v3n
23QJEiagQeGWJhCvIvwoNBJOh0CKQ2nt2tCetaEat4Usm0dqek/6OKnwLI3osRxqZZu6KcReS6uv
k7b+MWV2c//579Dnz/bvVLln0FWbGygzppH+++nvyIsGSIg6VU+WLmylxI5FDN0Ry84WtfbWK4Bx
FJNtxhvENFQ8u9IkNGrfwey4v52EOZn7ELmX9rVpAO6ss8Zzf2G+Il+cFABXOqNOBgT84wLEAuvs
dTeyt+u3TrGs363SqDWefll3Y6DofUnJ9x3wejo1y4PmNnOC5qtuqVvU2E1fxoEWPw29OyQ3QBqa
J3wScR0lyAUYPjpYKafoTFv72KhMY1PZgyqMTR7nYjqOaqlp351YiYSPUU0foaKHgTmEtXgqd8pY
pMGNNplacUBkK7PwRkOf5lBmeqb9SFP+0LE7w7oAkVjcbrzyfCEOPEwnnn1iyNOvNdW1GjhONT6j
m1XcAYWLW9/TMGdodC/c2nl3gTFLGWe5P2ZiwtwcnTcs23RxDMu4zxUB2ejJQjrR2in1SNrlg6Ku
7CsNQ3nz2gH5on2TRANrD0mgcWMFhZbjx+qY2VYmofukRpGirQMPyQXfy8fOXVUxXCl8jiOZ32V4
rKV+X0zhLb5tjn1t4aPogKgBV72L3ErLf9dmEIRHGWDUWN1OQ1NWzTe8B7OdadBGuZsSD9poWrQ4
kCH5oeAvL005dDsaLvJKxXG+9qUYtPj7pIX9N+zRddd3UBx5sesIZ63ClNO9mSN9ta6VjtMoHFFt
k3Ecuj3Wb2mwK5Jutr0XYXGNMniVJNu29Ib2anAnSaWtN8bAvim6TLymlL8634GWX20QZM7j59Ec
EaOvU+EkK4F+ITbNmlDMZGuLPoj/g74gHr2RJTvm9MKdVWXhvPStrEq0QSgKmHTf/caqLOVoVIHz
5BAYRRuj8sRtJacWR/kAP9udheJYuKm9UZiHAXvBct3odTZupk725QZbQ9H4jRi8O0RS9dJXe3QU
d3ByUpwwLbi2qyGsDblOS2NstlBR2vggFeoxULMn5a7mGQv2BdTpzIcwMkT3XtWX7ibX7Mhd1y0A
1utcVUuR+wEq4t0m1FL8rcHcDs6xMwvNWYU6YmyrCg4CrJZxcH8h0BHYRwezqeqeNMlsb6zCyk3a
/FN6pbcQof8rI07rtczlcKNasm19YUWxh+LsJMND1emDx9MnK2tjGoWW7ZTWc5Jvaqqn9k0ZN7bA
plJO0x44fOL5jRshIJ1NOQxjhN2PcUvPbdWpSZ8/hQiJtauBB/7FtWtnXOEyX37n4pxXLTFD/K8L
RHKOBuR4ceMU/fQnnJqoPQRN4ZQ4WKK6AntdqDLAKLeEnuSueK3scRdicJPdTL2qaMI3Uq7Vcq1k
cKC/mYQkwT12PFp7qKrQ076ZqlTyQ5AVEtd4o63y7B5TZCXcDl01RM9aZ1f5ba06AnHguhGBjrIk
CUeJOmKsJr8CJWqj2WgemRV9lYGTtv5TQRfax6wARXVwqiIEMtqpTrfi6LXNveoqeh5u9ckwSgyP
Y9Tn/R7KU3DV9/ZQcmpi8O6wYTvhJmgeVG7s/ZaBnkZrnPsCKug4JD2UYxSqPyNEi+8m+n+hLzuA
gIeYS1nbYhegvwWuJ4+mBtV5DbsWczu9k6pxT6459s+aURogTjq1TX72ZWfdmApMjmsLV+XKB+mE
RIjrhpj4VUHvDavQ0hu57jzE3/1eLzL1DnPM5K2l5m/dqGqQPIxU8Gx/UJJsWmEJiEA6wtGar0rH
frGn3PhdwefHTVqJNLm2xwl7y6A0euF72AnXfiFcPJj0KsQBr3Lqovb57+HG4yU5gCmaYm1Vo47w
6uK+mq3qVMm+12ATXT+yC3fY5zRVRr+rQ8yfLdLc7KrCW6reqlETHSZDGNpaNs2o+N7YjA3CcUrS
qhvCKZL9sO/d2w4R3MqvTTvXoANZRbQzzASf5g1WPIq9lZNapYcOgksN3EAIz3pEWSF7DTqTcy1a
UUOVwxXPvIVG1rRXQuqBeV3W+Ndm20SdTPsqlkH02xLJWK/FZECPtaRuIqBRhdY9PNqkR4d3dHAi
RCaxK0K/cic2pI4S921opkHzIDzASSvaQVjFh5U6z64oO2VN+14vt7z/+rQpW66oH0Wnd3u1z3XS
NRloOCcPUTYhhiSC9naqIxjfAobng8Rt4y8Pm0k3MR/HLfTOXH1tHDvUwaxPoLnQ5Rf1ziqn/Lvq
pZ61KmyZWBtjMNtyO/J0davSrsxhq9C/jH0nzW28XlNMfvaCbgh40MB0fmMBGI/HvnE7sXaFZba0
Mb3xO1gD0NT91DT5NZbiwt2UdjzYh1zr2c9aVui2D0y6kHdmnMflDrhSZ28CNQd2XpeOol13HQVu
bY3KU6i9jFkrsKZQqgmdPGtIhH4dzgVTGv4h6+nxZrSrgDym/N0mfVnEO9SrMAJdizLCIfjzEG+O
JE/CIKwMZpiqRm2LstOyRkB/PGi9MZ2eE4wLun0RNuK+wqy3vQ2MgDPu8oxgncoUh23RNEbpZ3nr
flHngzYjvTBbRdYCDUN61nNk808txmg6FL4jW3sODIFhJpf+A4I4iGv09iXtxrMgiaEoiVLpRscd
ANIieoeekERhU+rP3Ir5Qz024dHB3eKpKVHP3pWak14yR1nkKkyOTh86PAgOzRn8EtadoqyVEtJG
L54wI8tHSqq/0bpMu24UaMFhiU+Bg+MyL3+jlRc+73tp8uT7zvKm9MPo4qIZcgabrWXoWvSGkucw
apS7BD5S8437vCiwnhaZu7ZCiqi73Oos7zbL4PNuKrWpuo0MJwKl1EjEk211QXUIqq68NwHhdpRY
G6/7G/SRW5hr6Ndt/KtXIlXdQuXL1EPsyfpPldu24C5zs+I4gS3s9sRfuXEBYnr2MTGfRLeARIkD
Mmf2p/umSwa7RqfGep7Qj5DzC6uF31M9ksde6SQbqWoLufn8xMwb5HRFHWzWkE6D0+fMxPPTMWWb
u6MOY/R5fklaP6WPGV+1CoUMv/DC9pKQ69lw3qxFTqGJCBvvkyUUObd6enhSSV6aBgPjFTaZ8WOm
4sRlD0JcyPfeoSH/zo0PAXUM4Do6Q8xu2XAP+ynPpihWn4cEF7VtWWp5+31QauxwLVKYfmNJbVKv
Ee4Q1jrXhfsECqPTVzRhHLEaFREPwk+yxBL/RZVBlr7LR8KxG73MW22Po6rt3U1YyJaY4ipEfLlf
GkZUvsVjGViE5x0EhAG7Z1wrf5a8ZOEmSKc6u/FckWUrHXRiutFbXXtEErLXfNusKuCRJd0y0psy
qa+KLJqie1OWlvwe5nrRYthrDG2xBl+thisFuTHFXUmjD5JDZoIb9Ys40Fui3EBXNo6eWkm3apCE
c7aI52JzuxrM2qH0zWUh6mSTdVY3O9gWDUrNxyApu/rOnHjCkKIKs/zFiaRVf7FqxV1Fw4V7g38C
JkKz8nTHIdqbxL3sx8dSwcIznnLcjqLYvXEm4wV7SOVCP2v5JKAka5IazyBGaP5n8KVGRoPWR436
qBTkClt7TMPtqKT6d1VYItyp7tStdXzAEz+NjCr0a7tIzQuHbHmw+Q1I4HFF09yZ22qLQ9aHqhIK
L9cfQzs0Vo6bpvc4N0e+XqgmIcesFfv5qT4rubyPOF8iFFfnmsui5JKWWmtVSa0/QpXVV3ED51xE
Mt72RRAggW1POyTitFUeN7+UWEmOWmuGK7cS2vbzH/LBzFl5LhjUDigxLTVnMyvKuEyE8Rg0cXxQ
64zsopPjD7BV6rFt2v5SrWkuBp6ceSzoqO7wQM3oVRSjT3eXHJ0W8XbbfBwTr/7jNMK+8ch77COM
GUf14zZxvXXToJq4wzpMIcWVCu7oeocjQ9ADQUOsEkrt56uwqJvSH+FHwbWEqkCllrjg9EdhZcJN
Cv/kEbhPtNIRi9m4RdWq/tTl/VNWDJOznaQRqL8/H3fZ4HwfmE4ljBruXN7rxTao0xEIG1fyYxS5
wS+wJDJbS7PGUTpqDG8TFdE4rdMgiR5Tr5C/6ZImG68MVO2LL9u8AFD7uIUB+YNMWtRyTC8uEqsf
rMe27tzvidSdVeBFdkMQiLuAr7lF2u4+n/sHa46PEDV/RLyxuFqueV0qqjIhePtYxvHfpDeLo2oW
U7rKoFWtKdQ1v/A30r+GD5rXG10LmMMmPpDzRE8/dKdRklCz1sZVrFf3phrpVHumabijtG3ibZ+G
l2gwH1xvoBPnRUUTgPHnA/hPrOkRY4uuzK3HXNaT3OSjnI64tjiTj4p1cAMOq0lXRmJ1/QomTrFS
pTFeaKMvI8J50mhPzLgz0MVnLd7WqBpV1ExaRZtx1wDyuCJGL1YDSdZaTVPNz2IjX4+DdclD6X09
F6cdWBSQOkS7iSuWhfMW83gUykP3MR6CtP+W5OyIu0iYFqiP1NLxqsiHVN5A6TZWo926xqYjg+9X
CbLeNwWaXdEhS3pl39lBO/2VvLFt7Kv0G+JtXTva8DqYfYP1Q95E2t0Eg8JdadEU/lD7frpkiXZ+
VcL0oUmFbjFtVUzYT79kJYtWcQrBMpY84Yi3NokfIUQEKsJL0xsN5NCFcPp87zCiQzWcovGMZluc
Sjs0A62hOv3Y9fCKJlNpHgalwXcryrIr9Fu1fW2o467kadsJHtILl8IyFgRzStcTwR+CNM7L+xv2
z9bFzbAxyY3tR6+L2p3uFs06jLwBjdZhuvAMffAeMhhHEulQCFUQ7U8XN6KaOgZDaT/avRSx3yL+
c2g8rYX4Wtlms+7cVlDFarVvjlfk3r7huG10OlrA6+KyCL98OfFzeKbQGUBzCoWH05+TYnfYiVGz
H6tR735EdlBtonIUWydCFnuCPLpzhPlFvUUuh/9ZcE4owuhAqk8HHSDFx5RJ7EdCRGdnF2r/kjgO
4I8ais7XWq7/dyz0Mijdz/ZKi4eHErFRyyS1H7VCT371qM/5uT4mh7oo8gvf9vz6meeFWsb84pMX
Ls+NB/xK4cs/CrvDpIoX2O9CXa7GtDjEVqiswgnlO90K4wv79+OB0U4ETQx1zVhcvZFBTcjsLPtR
6fHpGeIu32PlgJVU7g0+XNxN18vnAFngC/ft+7k8vfVgqTIoDzoxJTyE0w9pdW0MsqQST+ZgOeU9
OGJP8w031Gj6tqrwC4s+z3bMjN7cVplZOWv2VqqtsSzss6MZaQ0bvi+pItd4fW4MzFGMC1fLBweO
biIRPhwXAM80U05/Izo8RVpkg/EUlc1TEIh0a3VJtDKE0NdpiLEhmEtzZdZT6VfhIFb1EHq7hNLd
+vMw4PySMekFz6BONA34+2LTN7Fat1HUuY9oTEVXWtMNmOd2yvPYW8ql6tN5yAGBGNVBsngIA7Tl
T+cMkLzMbDKwx5QOxDHQDHkIIisBXK8qvyatSREIlJdO9fyxTzcDfSIwDTNM1kL0cDHBZAodMdld
/CR1g+YF7ffHFneHmqTKbNelbIc/n6/oRwOigTO7Gsxlp6WpDyWQPgpNNXnqamv8DVC33nhSV3cQ
F0b8mtWXz4d7B+EtJsiNBVKNZ2aGHizON/Rap2wdJ3yqYre0/yuyFIUy6mm1ehSRGvtKSWkUHaY/
9RAFR2lg1uiPTqPtSmLeTWfXKYjJPm4F/um42D+UsFkvLMkHHx4NY1B79HmBui8by6M3jEYc1O5j
IM1yXVgEXsnQCKphaf9qZq3ryyjhgfl8ZT7Y2nitQSGbCykzq+t0uym1qCasuRnVmOJDVqT69eQN
1oOqJHXifz7W+V3H3nqXJSTaBN+yHAu4noiMKXlSnThZVXXR7TJZCz8nfD/akdrejVpbrsIU8sjn
I5/PEhoDhAmYRzgAwZA5nWXZRAECSJF4mqbCMXzwSfmqr/NI9dPMvCRV+sFmYzQAdDDIEJHhOJ+O
puSJ0459nT5hxKnqq7yphnJVmiiJflcS7BlRzMlQqG4GUw1WStG14V/Y2MNtSQ828C09UP+qrXSd
41h21biJBF7p92lTs0+/uCzkUmCondnIBQ6PungDYg/wbhM00Us88uisCgxM10TJY7BBWfcScuLs
68+RCuLypLBksBz601WZ0kziiuRFSLIE6XVnp2LnZhkdcpbHx2/C+Cnt+NqoO3nhiT27a+YyEQUE
4lNtNn6bD94/IWKUD1TK6Nk/J7wPz5TopmPXlcOPUlTDMxSQS84hH48HfIs4nOrUUkWIMpiBEXaq
Pwd1lu91gbtVN+Rik6OrVvkhsrIXqlMfDUgG42GN807wWNzeTiD6OA4G8xkIhvs8dYP9PRd0x1QM
DtdGh4/E59vmnaFycptC/8blCOTQe9a2DAInTY1ka+nKq5vJ1l4XfdWQ8egRLfDAi/OjISPRvQht
dCzlEEEzLu5APjeI8BhjFW5jY+oquc+0YawvfGvicb7myW+bab7Ir/KIOtp5XAOYNJHNkHWvoAIi
xV7rXh0RSdUwSZ1VP+SuFVy71G52oeKK6daUdINoC9Ykd0piRd5NGerZ2pRu7qwHzcr6m6YEw+nn
jqnWe5k7fX4YlDCitA5nW70iQ9as/VTHZryX+H92217tMuWhCVqAjxQqDbFxof69GsQKkU/sTHTe
d1qc36UCHetoBckzH5ONXRqyqvyczvFP+rfK+OBFjfNoWCTG3zQzNh+JzRPxOpkd/omJh9LsCsCC
eIkaIMN+ifP3b6X0onrnhRUy4X03jNH3SpeUKprS4D9dWSrJCCZydEH7QxHaVnznJEl7FzTwR/ZK
HmT/mSCZRlDNIJjWY+LQBlTSoTziVqXfT17daE9jNnnSL9I0S2472g1HG+nA2J/oKIrZKMPOftbm
oKqI29ag3PypdpR+XdtGcu3BanWvUIgyWt8JFYnPipCp8PW49JoDXZmoeqszKkerutIk9fxJL+4S
KMcmTfo4FddYERk4rDZe8NNy2jrf1loxYiNppyYKQX2krOMCCsAO7wXlOsiywVvFPc4y93Y1Rmq/
ac2qTPMNtpeOE2EjFEbudgC6/jApiWq+plGX9Ns4o8q79SrF+GvGwVRkEJZcj4K53QOG6i88wGfX
4lzOmpHetMRo871X3/65nTQvxAS0VMdXrohmF2ESuY3NJtzOWbUv6WKtlQojbzXu0wspwNnIDmQw
4LP0USm58Ayc3ouFjcpANoKet3s1k1u9hT+0Bjun/aCXVfyUoHPQz6f6WXi7BpN3Ggef3yNnpQMC
DyjWKErhwApvdXFvjdkQW1mWh3+bcbDDH4bbuA9Kr00EYpm8hVaeJMepCuQmidrsJ6/TeOEiOwu5
QJ9SO6AVCULTPivr09rTchKX9IXwXtvFOL2E6zIfc8NHouRGyafSpZnulZfgkssLm2oilUwCbkLu
94vqdOWFWzVDKRETHdGn3lbTWB1K3S13wsyHO8+qkPD/fKXniOPfS5E2Nn1dSCp0XmFrLDtmrQiR
yXUG7yUs0UIEQ9QJX5kJCBfgb8s4iyIQjTL6q8gfENwvBQJUBU9iXlnvhUpR7JsDHqtWEWZvgG6s
L+ppovBEtDrHk0QvOv8+/5Z/Dg5qncEY633wohbFtE/qqbmq4wpDTvS+VxV6shcO6lkd/H1AYElU
PTgsprEIIoUbCxF7hUfT2op+OJ3X3QYuZONO7ZvDiE9b6AclNYNMlubBqMpnvSmV/ecf8iwlfv8R
sI+Jo9i5BDans5adVtIWFd5LVrW6XAf2hM4jEd7PqOnGq350zU1kJ+lrP4TBmx5N/a2wcjXzrUy9
5Ki7vD/+56eQu1EKQ0Z2WTcVeasOU9N5L6XntvbB67pc+l2Lh6fv9QjVrA2tmmg/FskPrR3DH5+v
xPmW5vNDqv9/oy8uD7S2TKtF1vOl6vN4bdfuGK6MCLW4C5/9/KwyDjB1bsi5BrEUdR8Nfei9pmbB
hZ7+Z3pS29pTY+14GvujHXvThTbPR+OBXYHn/O56deYw0rn26Hmj+zL0lnGvZ4O79saxX2HxYT41
lYwvzO+jIwttg8iYQwvmZV7nf45RN2N4hyz0XkQore/6IMPHPHKHw2Qm4hJp7KO50Umn1DDziyB2
no6VSiJCiU/wC3bzzrArWlscCyN2J18RiofDrrCMn1/eJoTgGtnNfL9Dbjod0tTyHtu8InhRAq0N
VzXdq3CrpjzlF67YD04DA80fjU4lnOPFQCWCi6NZTsFLrZbFqsgDDwRGqWxs/G33uhwFjumBvE8S
We8+n+IHX1BXNReaPnZTs3Hg6RT1pp9is5Lei2b0kYeh1ZRgu2Oa00YdgN9diBqWbyanHtlJEngI
j4h6LbuBdqw3isCt60Wg+1jPBdlR+LVuR69BqQiiiCbzQ8MLHj6f5Adbh0ve47TPWkJnZOABYzAq
zBbLG8gQQYmi25MqDgdlgOdgpe0XiWnz60Kjf6bEkMIZZ05s6OhKoamj8jLjI64U+DjrroA/tVHc
OLk2WYVL7faPPuMsdTUL+swVqsVBpO2UeAEqJS9hNUXhGvYsxQHdTvJVHiXBhd36we3JWGRKHP25
r7p4RoTVR3UZdcFLbpatTiPZBF6mDZN64Xb5aLcQd5Dv073HqGBxKrxOVkY6OcGLk4Wov+r9uElF
Gl/Rtw6unQrbQTlOwf7zvfLRoLNZOE80tDukSU4PxFAEhZdiwfGqkCmsTCH7DbbL9j6KtGrflq35
rdTj5MIpPB8USTSKmZTwiWfZPKeD9kGnxoFqh69tHEGDzayqo0MEHW3rDmF1nevSw8sTaOn688me
f0nGnSMg6lrvBKDTcalYyyGMHM5E2hjSr/gQhCSUjP5+Ps759uQCRYYJCIzHzrEW2xNbJzurizZ6
HXrHuzbGbPST3rHvTF3xNl8fCnDPTLclN4DReDqlLIzTBOe0mKH67HpU9OQex0WwzUhWfPlaAc8z
F6MM3twZ5XI6VFjVUe2qJrPyjPxbptTKYRg1jkIXXbtRXWw/n9kHmwQNDlia3KHcZUtJNDMonayN
Ye7Uam2tY2doHjzFEIfMS2LweejG1FnRXTiDyzSLRaSDgh743LqgoTK/XP+88JblydzMi/hVpeO8
M3T8AQ0Tc6F4TI0bKswNDMNB/wXIY9h4qWpfuGo+2jiEFnMp7J2XvviaQVyNDsaV8SvVue7AM5ms
TCcXd87UfdEQkEubv6hkI4HOWQC4t5hp4XbWZFfZaz0Io9qoWVyk390mV/SfVKiaH2GJLuclbanz
l4kuKB1Dak46Sc+ydZiVaQqEvShetV4CBcMC+Qd1IeN6HPJoj5jGcOF2+2A86gQkzrMrGZn7YpK5
Z08S+FPxakjH8oEyx8iH9nWz7sfe/JtQJr7w4p9/wPkVpCGFjB43zVJQF2BQkoftIF7VUZ+2bhE6
P7vYsFa11k1ftDzh80GvI6igGwHGk6D79AsSRhRRjyHuqxLQKbgfU0n6H3hBphwK6AL3nx/Hs5nN
eRwx4SxgxSO4nBlCkmHZG3HzOss5PTVoHPkaASqPr2J0/4uxyMwc0oj5anu3j//nFIIeK211ittX
Qy0sUALIV214EyF41Ep8qQVxds+QhFObnXMjZnaGpulM2MpVoA+v3lDX10YQ4x1b9tbt0CWHzks2
sZ6nh8/X8uwdAiAF8Bh8GvjIWZ3q9MsV5azAHib6q5qqhC+NgxvRRqdW+OPzcc6/2UznczWKZYhn
kEmcjuOlXd2Rp+mvDT0KeLW6HV5Fw+zwJFTvUhQ4/89O6iZ8L0jYwA9IVih5L8IkrbbgvLSe+CMs
bHFFlFs/qfcnq2kQDgDQOF9BZPM2Yarnfz6f5lm1gQYZ0fUsZI3ErHqG4zYG28ha2cm/lEzt5xhB
syOZ1XhXJbCNhAz7PyX6gPeJqQ1XuPO5v/Rs7C+s9Xv379/5c287BpLWcyEdRtnSBi/OlSEoJqt5
w+sWobzJTgKJ6X0bVtTFxhYZk1hF48gzJvOnYmYRoLjR0PZZb8mUmnGmPzcpSPuDULVCvfCWniEY
ZooGcThatPTZ5t7O6U4wYmQ4G2Hpb4gSGXedGRjPCkirByreMlsJDTrbQPVoU9m6daySvHNWnqVo
M6exmIMJs/slp3T4DQujHTYXPt8c7p2uHNpAPLvwC9ipPPanP06Trmg6bdLfVNl432I6Tw+apYjK
12vXuO3hCPa+11Se4/eU6zOf7gSWXZ0s+31jRpBnI7OKrAvfc/l0zCtGIkwkQFYDsmL+83/uIKcj
TuxSW3ubRjG8WZVW/LUEVVWTr3aHKJl9aRXmt+h0FVBloEY9x4vAtJZc/wFiUYY/mPOWFFKdLZzy
xlqFTtb4VVSHt0Vd5uq1E42qb4oEC4yCp/ouyM0OKwEt+5OPtC23kd5kyfrz73O+EpR+52SdBIhm
7bIg6ooCRYlWC/6krfWspHZAuz/v+uvAyct9lsi3z4db3sdUevEVgJXPVpthtIutGnhtDe1CD99C
HgF/UlMaIkqlHGVZN4feyLsrs3ejC6u/vLzeB8XiiQo/uF0yk9OvDV0ugmPGoMUEZBXPG3NHy8uD
EFho31ukTXeDVWuHOoTR+/l0P1hd7mikKyh0wwlZFl36Kaosq1XCN/SI+seycYt1lMTG0WyHdI3v
/f7z4c5WF0EyZEW5pXntaPMuJkqkpMZxkiRvHJw68w0EtF4Hox1rxDmy3qeuhQivZXaX8sz5q53s
bsadlWJnJgL35FKdWsOYpsUYIn2TgqMDvadYh54MLLxRefe+umMZjNamCjiNz0nn9fRrltLROzdv
0zegFfHoV3BaFYAEVD/A3ysbJDvkJUuVD+ZHHZ/8C34FSufL8AiSZEKjvMverDDM9zJw3SNs4OAw
xUBYP/+EHw8FAJeHBvmaJQBpgtRdpmqZvUVCjzeZpynbIdL1HFoiBYILGcnZ9gQIYiFXOmeYcEeW
LTeqkImmKDJ/A70YreJ0MPYtzajdOHbK96yYLhVbPhzv3WYMKXxOwzz5f65dtQHVlGhx8RYnVogW
RFlUzUHVB+sYyrxQkCw1jQvQybOzP0+R0zBfN7TYlgyGNKInr6RO9mYnyfAjSKpyg8Ge7cs2BXCj
1npzXZlWis9r2V8Kmj74luwVZI/YOwQQy6BhxOsqCaF6vkXtUEBnwhRqX1d9EtPpzuzvn2+cD9aW
wcBacI8Ty58ZDuVGnAmjLt6mPDU2BfbbGx6+YdehvrjqoflduGs+HI9kmtaLiZLekhOT6XobldlQ
vLUysfcUJNL1NMnsOw9Xvq955i+0A84XE10lUGszcG1ulc4f+p+9U+EtHvaZlr5NTq/eVWGLh6xa
jt810yw3ny/leciJ8Bciesh/zIJn4KVOx9JK8J0ES+ItdKsSn51JF2guuPZvr9aTH1hewxlL1Ark
VGfc2vAbt3U3VRdaiOcLzI8grOf1QIGEKPj0R1CVHNVkLDiczpTsrLRIkJvIjT/OUKb72iu+itZh
JOqSYI0pGkCZ/D+knddu3Ni651/loO/XHuZwcPa5IFlRWbIl2TeEg8ycM59t7ubF5kf3nhkXy1CN
sdFAo92yahUXV/jCP9ir8dAv7stWzPlbM2lfmq5q94HKxVXOpheRKm3fn+Pz10m0QSeWsiSJNG2Q
06eDItQlqi+6N4zr/dtImpGsie3ooKn925+PBJKQsIPmPky+VRE0sid5akXdv/mDUl7Pih1uhj6I
tphz17v3h1oVmIB1IXsKOhYIgwx4eq2tNM0NUh0iU34EeaHBF26UTSNbAx7LAoGXoDEOGVa0XjhE
8UfJAvX3/vBrONLf4y/gMk48lQbIMum/7JEByCYqda38A+qDpm1aq1KeW63tdnkw6F4zldK1FPif
JF+x9iC4AeEY87zVzGa+k9rs0vG3OnqXb0O1hB4Q2T5xybpDS+sWyLTcKj8U0ZsesgZQMIzcVx8T
X7V2ja8hfJA1vuzESd1fCBKWxfpLRPL32Ej40aVejos1rNYYcZNRglz9EY40nIKumJ+V2BQXCkLr
tPDvYZYHJB6BibhmX2YtRcw8l9UfLZifA+IsqoPzG6IxSl2HW2nSFSePMfRGEGa+iRtxqyI0eojM
9pAWQ/kEfrq+5MmybozzndhTbC5OysXSU12VxayxG22RaeoPQym+NEXm70MQ7lvuyE+dGVu1I6Pr
P3t4XUaP1RRBE4k6gFiYZF+AoK22+N9fhBsCfgSVSEqep6uxrHLUB5VU+wHMMdo0dmwcohDlU9Fr
YnNh5S/1h9P3TUZH65ZeHP+cZZndYEeLplsYOEK1UNGgWnjVD23wGeWd5jA3c+RhYOh7GWr33ih8
Ctqgfr6+/y1W4ffywGi5kYirGpCRM9koObCKQQexEzha3NjHzrIfynpA1KeSu+oprjVYxk3WXaIA
/2YVInXGDBNkEG7gJX860ZMfFyLREA5xRjW6RVTCT286qDBIkYjpR5OO1gZTteDLiAsRfAZkiA76
KAa3Q3+1cqNeKo9DQ7PtQnT5m+OI77OoIaKExkG/RvDbiR4adloj70qyIt0EYxceUC+znC4xRzfM
/fE4InCCfEhqbHtlxOTFbLSrac6VjUq7+vn913O+Hi2AqMRj7FeUYdc0oVaxe6OVijhwEl0DKGNr
/h0vBbq5Vlxis5ydP0S3oCXobFArJs9dr/28GIRozD6gN4TWC+hyFIf6MgvKCwfd2ZpjIDT1WHPw
8sHOrd69OVTjVPfSGKCum83JxsYLQPHSFqmxh5zT2XBA/2EX3SmohVw4/n4z9uLVTBeH3ikh4Hps
S6nUdFTlwDE48w5542c3qlZlbhiW+WcSs/G1saz6ElL/5wl2stm5U5Z6IN0cpC4BDZ6ud78ywqGc
Vda7D8Nr2s4UWpWrMC2D+yhTUWlLLbOVgM+Dx/QmUUn2UcaJ/hWi1ly4VRwYuVPlxdQ6SjJkJMqj
TDgXO+hURNp9kSE656J80WoOYGKj2CxCKNEXPe4K8WDUZZgf9Vj0EloEEYBM1ZAmUgd5RE+qdHwI
y9HoampgfUXMKX8NsxCpSmM2a7Xb+HNtqYVHnXqGUlUjaPL6/ho/u3OJdGCSLCAIpsZeGw33OqI4
WpMpgRNCd2oOQ1VMtYs6lWpf61VtRQd4XcMVunNltqlo2Fy69Je5P3k30HXAMFpLFxEe7Vp62YCS
BhVpwAOzBR03OYB0W2ru8A4kt7Dz7quhBfqF0//soRkTMjxaJkR5AHdWsSSodkR/erSfHE0vvhc4
y93laKbTZB7sozKOGKfDRNga42xc2AG/eVoyBEysaV9BHVl3FEnlEt1OUHx0pjram21QJftAUebg
sY3URrsuiNizC3nB2a6jn4/+4yJTSg8Tgszp6pcDrYs7ipoxaGFNc1r0EltXrnU5c7IhKF1RCvum
BmzjXzhqfuL6Tt4t2Rd4zYWFCOoFevLpyAg7FXamqtBhWqlv8+NI6tvUbtmpcvrSoksAGlrr5HZv
YYYYta5pATW6Ho0o727MfCAU2JL9o8dRo05513WzCB25VoDMZyLrSs+yW20XEljDOSwbXO9JCBCn
c6AdB+b3MEmNztMI5aWDqZJYIwxFf9G/slu2leKI3JQjbMJEM2+0LJOiWyOhIOSlelOXHo7TYHjf
32zrCwXoFkAAVh3/ArC8xg0nxPoSOZryMtidpysf7TR0sunp/UHWr3s9yGrSk25o0WUOlRf1CWkP
4YyTE93ZF9bUeh2vB1nlSG1ooAYmAuWFNNNRZTcQxzo6WJdUii88y5p8ZpjQx0vx81mCvfkoPU2H
S0+yTsFWT7LGphaBrpdKyjtBFCG8lltHTJ7xLfjQflQe338x61NnPZJyuhsq6O6mVDOSfJccUQzT
N/pNeMQi5v1hLs3ZKpxX4CUUcASVF/8m92JPehoO8oXS0aUhlmDml7QxGrTWF36kvHBQu5rnO+FG
bN9/ip/68L+eHevZWvbSr2Ngi6SWFY9Rfaluq902giHhdB97OAXfI+FEr/Yh8MQBWTv9UvV2rWtA
GniyT9fxQhaJKmkHni8OdrW2b3x3yu6lpnVqoR9lxUG75la3NoF6kFXhCL0CPHQQ0tXcbPnO3oC+
iPEBIbkGMvT703LhBFmb8kkQDeJ0ZA2F5tdseGjyT1194fz47YbguqBWTvBLeed04pWQyA+9ENZP
4nzIjvJn+3PgBdti//6T/HYN/TLMajcUUxzZYcIwxY9kX3ybXsVh2v17Q6x2gjDKVs1orb50m2Cz
LNPJ+dNo+udK+eUpVjuhVaG+z+kyxLG8Do7KoTokl3bCMuFnO+GXMVY7oQ610qw1xpDvctvpr8GP
YQJXfy1rp1Pd5Lv09d+btlW80AS2JNqM1V/8mK/Es3rMd5de/roD/fcO++WZltXxy+42EzksBdLX
L/7n8lrZFZ+N+4F7+9jX2/Y5/KjNTvsaXjCMubTiVhdjmxRjHUaMOU2ueDEqT5Su/cH4+O/N3upm
zMsgRY2S2Rs24/7vRace3h/it5cvlXviZcqTbNPTycP1ZwZQmCgvZn0sxJOlPenD7KjDp39vmNXa
lorAT+OZYcpwY+u7ODmWpRtpFzbpWfmJhB9qFGkh/FIqP2tkX2vCka9Taf5kN1aYO3I0dg8+UMwe
Sjsk+m2RF6gootoV7cXYpLmXoCv5I0pqjbADw4Yvf/bUgEfoFYAgWVQWEXhYrf5pGGs1bn35k5Wk
WNJJY35XEyETrlWqQz44Xoiklln8dXcvYBVMhcCKgG+irL0CyqAKx9dJ7PBzoGe25vhxlGIy7ZuX
wsL1zUH0j0oQNFewvT9FIU4XTTf6iIdriv+pbxSrCl2r1GPpaFIE8GWXxlrzhy5igH/AGBHjguon
x0Qp43TAFGhtFNRp+VmtMt1l3+WSawkctkx9xpE4bstLYorrDU5NgStrqWQj0KHaa6BtS1ULnJga
fWkUEV3NYRLdGfgs3iC+bN3NxVxcp5ALLhQtz97fUsiQYS1QPEV5at2zy9RUGgUi0aiNKiBmSP93
2Bco7vur8uztod2/oAIAnVOxo6N1OpmitJCFz+T8Sy0qu3SRCy+e7MXheQccJrtw45w/EqwdqlAg
EVh7ZOang1kl1UMLdfkvpZF31zVWkg95pV+auOX9nyx8JmuBvMmIH0G/WJOghI+skpYYxscoLPpt
KQz9pjcjeR8H2TM1UGMvMNcoHSHk3p27friQia97doBYAGdZ5KXAHqiBrFn1upQmlQgD62MVci1A
yx2t+os5SoDc8yLsUOG16igCFz7DOP6AUmeu2I4RBIl4S1L+2oVJXx/qdJqXlNCwgGbR5VoD5qrU
xrhgSLSPU2+IWxiviAf3dGFfaiuT+y1iNwVgp/dX1dmGYbDFiIrlSwuIGtDpi655+aFlZNbHUu5i
l4Kh7yB5YR7RklcPPnjgG60wqwu3188dcfri0ZtCDxTq26K0ukYQce/7qOVrAbZTCFKjz5I0Zr7T
u7YPHjL0VMyrus012QO1XzdugDq17Uga2+ypRgKjfMM7uZt8F0djDbVbdcQBHEOitDGaY6Y0eumR
17d95k4B5bT9pDWxdsk37XztcltRPAcXjuwIxczTiVNGZM8SuFEfS6WfjU0da02Ku2ej6vvcDlRr
q2aanO6irJfyrYEQXrBD+dy6BBBfZ5QAPqhgLVVcVg8yVqu7o1/SMA06+EdEhvL5cRCtrTp4lBvq
IQQhV3lzTT1vU0hobG+KqtT9h/cX0NmxtCigULEGxIhaB5fY6TxIcanpkaQUz3MyRQPtg3gct3rl
T6GTd0Zw6WA6G457EmwgzF/QSjJCk6fDWUFt4gliJs/pnKbUfJoctr6IocA7ydz9oewG0G3INzSI
AFZzNwNIPB1tSOi16WEnPmKHNT2kndq5ZarmuzIJBseaqS1NaTx6FOysC/vy/Gz6WSC0qZjxD6DD
VQ5GlUpHyyatn9WwFrd1ZtvXWh/bt8XU6S4PrV2pSaY8yL4W3mpy+EOR2+xCXHZ2NnCjLdzGhdy4
OICs8jNbzxJNBBXROJcNpe4y7Td+twi1DoOeH7Uq+BQhsrZ5f0GtVzR6bPLCkYFwiGoZQNDTOUdI
vUp6axifjcK0rv2USuDXplTs1I3UuKaCDvgn201aO+yKCQ3dCxN/PjxwGGvR74fev8iKnQ5f5G2m
1FanI0GdJPcNbeCHIRu0/gGZ9fnHoJit4QE6btpbSwmHS1pSZ6+d+jdsCEAcUAZoSa4JEX4fUPs0
oul5IDuS3TBWLFzPrC45qj1eOU4B0P42b5TyKa4a45j3U/RVLfxRv3BEr++i5XvAI4AJssAuKcqf
ToPQ5cGeukp6rprWnxyihLLeDUqb1qj2BQEwqC4rL8B1zsdETw3AFcMuHbf1UdKNGZYU+Ao82/i4
eK3W23dzZaOTkggPSNIlJez18gbEhjESIixkHRIKeauFlujtrDRNWT/HM+omYd8ONyiRzFth24Hi
VKVC7A/Y4Pv7y3sdWalQJsARowXLOgNlsDqwg0RX8SOs9Ge1w+t60eSMX3RtUi9d7L8bh3o7EocL
PYOdfPoCs26wohqRIg7KXkTH2Rep6bK0a+3ChlmfyDwQ8FEOY2AsHJRrXnKDnQuacp38HCRj4ySy
X2wGFM2dUPKTPz0alqEI62EvgDw8Q4fYHTxPvKDkZ5Tfi2t1rs2rbtB8erMsUagTsdeGxfw17dFj
ev+tnS9N6IGLXR5oHbbD+iiUG9tEYFWRnvF4M7d5WpvSsSJsspyK+PWD2uH29McjolNAL5glCrdu
XYAcklxKml4Kns0waba+YbZbW87tjYUWi2PC/vwzHSSARyAdlz7JwghQOPxO10uQI7wz5d38HBdK
urObpoEe3Ff7IJOMTVl0r+8/3tnyBNsM3oGEiaucUutqOMnuZ3AR+fycJ2F0O/aquqHCdUls6bej
EFXTUwT+x8Fy+lB+gPtCh6nhsy2PrTdVqYY1UnjJFxO6KJ/zazxL33TB/oFpJBTEH2+1qfU+nzsk
PaKPvqgFwoP1JErPUIsq+ToaVdRITpjA4tAdAHOVTcQaR2H+Ote9ni3K9SC9v4PIaKa9MaQWdjBt
GuK6G+e44rgp4DD7K20Qc0ocG9EI/1W1Y7+vXBEaQ207AMM7ETvZaBizq86Dn901atFBe87HpjV2
dJ87ilwxTBnZHaY61LFhxWh2GhEINsvsKih9vBQc2uNUfXdNw/oI3bidVYNKu4W10QEHGjgHDhzy
1AIiUmc9TXE11cpe33eYEmMmMhVKJRtOCJI7MalKgh9y+gEyybUd46RzC9dErQcP4aOxSjZ61VjJ
FfppYfEaxUpRPKFjF0bxAQs6Ddb2YEg+7k9TPk5B6JSygt2QEyK5UwlHUcoUEx1ZLXrHCEVr0Asc
9Ko6UNWQ45c5VmqQs6FfkrU681CGRkfyQK1in0n6NN+1DZJNOzI6K/kB3MzGJEMLUKS88/Wpo+RZ
o5u6rTHwir7B/crzTYSrDUkpDosmnwQ4vj8OXB7+lsTbiH8UY5tI2wr1ocHVq7k3nlVEnipH1RMl
245RMUv3VqCF7bUSpHqE245adkngpGqInB0GGjJyL6aWdOltK/sp0Jexw2t6D9XbFPsgUNv+UQMR
k6GxzFG/sUc71e+TGi+ZT5JEkWV05ThDLsSFXaXRULXHvAgOsiKKN9S9y0VhVxmjjZ+qA5iuACea
nW3nQvImpRmbJ5wPm3w3EeaGu5Ka/HQIDUI9rxxVP/b6PAwaz7REoLmDP6TDVReotbbDTsYe3LpS
sYfS/L6sj5hhGtZTYonOep38ya5nN+6BumxGkRaBG9VdqO8QmclCWBSG1W8JweBW6FajjG46W3Xv
THx25PUy2JTEtSOcVRDCAY5tTo5iDFZSs9ix+togvFFhH4gXYzvdi1CI+Ug3Kmjvhr5Tok+90mj6
bvCBdHycewQDr6ogHQcnS5HD+hLEuABu8Gzpspxoslks5ii8NdIHaEPAvE1DDQ1ro5kleqGoqGrq
1jBGM7sBEKotBFyjR2DGCRq9kXK4NxO0dsfqkLty1NRv6g98BWs4jGTd6T6uelvadJo6Zo8FUNny
rSLzTTACQoLlfrLkSpfcCPUu4HTKgBSZwvLDHKiatalwy8TUp9yVUrlu0NMvizzzeHVqhGPdjMnL
bamFZjuhkOz3/ueKr4SBkMACzte9tNEQCxkqIFNftH4cfShEaoC4dJZzENzEiZ8FB2iokWW4RdnG
7ej2U27Pb5Iw5UJ2ojyIZ91J26YyMLDDOHPAdwjQ/fccyETU7hMlZiY8pSIP+g6bw4o2ORwp++v7
N8U6vgDwi0Y2QgQokBIRW6szHEB8WbId0pcS07MXO1TD7ziWNw+KVmGG98dj/dTFWRhxQGLXSBS1
wQZwas34pUPzdF+U6JN7VErbHtRpZVUXgorljvv11uDJKLtQeoKGR2lvrXWoaJPA96xLXuShwGsM
GJb9iK9rez9EWbbDzk/5RNyVKF5ppsXL+096FtAgtfK3pSuZLZXnVfDL4oix9kvFBzltcstRJdCf
blrX442RRhzgUl5GfxhhQDCgrAUTdFF5IXxTTi9joEtgnmqRfZKnBLqapbRVt1WlwJxflSno/NtK
j+s/zSa1JdCGgkMWA/IFNsDpoHmMLYZdJ/WnOBxs2+38sg7fIK3k1lVS95zkShKbfc52mttmFyr6
KH96f6bPuhu8ZooIBA0klcBM12ZUkaZTlCFAfEH33v9QGjGliy30xVAD+SsQ6t6mQZrYLi6fyrei
noIRGhY8ic50lVkb5Yfe9MV4oWb9E9d9uvgWcWgWHkSeZWJWC6DJIpicQS09o43Xq9EuROkKffvc
IjK558wax3TbTpQXtr0fd5RX8h7/lOcgNzPwcE2fNgWy5RIOPa5d5VawB+uUG4GHVRxnjFoOF5U6
zw4CirWY2CMhtqjQYiR9+iptUUyB6ufK64hwobHLzCpR9kNpEwkRIYWXko2zVHxxkCByJCCmGEsJ
ZBWiRhV7Ppp06TWLZ029pfSujJ5vqU25jcYqAzs1BCznnaKINpYdky0T3AelPqjbWjdxyXx/HZ2d
FkCECZYlcgEuUr7S6eOPlaQErWZGr03jmxs5TUbgcvAB9FhuPGUO+60/65U7iiS/0J9anxXkxov4
BIkBlTD+e1Vzm81KRKWVha8o/hBvtjEqPLulLObjUCjUTz1k8+wPawGMSSzNv3jbkKHW6uVZOzRz
Rvz7as5mcoA5Hx2MxhaPUdjGB6NT0vv3Z3eZvZPtQP4P1YMzilOfssdqdnMh162fjs2r3BY+vkxG
nz23UebXXlsVSu00sw5FUM187UIT4nxVkweBQ6eWyeSyH09f60AfdzmZxlcdUHV8rGJb5DdhlM+x
Z+Zoi1+Y19+sap6RcxDZRpj+ACBPx8vpkGVDP9SvYhHI+xDBMIBoUVk59ixToMVHKgRoABZ4hWQe
MOB29EIkLSPXKqLkUpHifGVx7S3lAwowlJHX3Ycsyaww6YfwdcGnepNu+IdGva1N1Q2oae3ff8Xn
M02KAWeR0jGwS7o+p08++gpy5M1kv1roO3wsykG+j0sDUXAJqc7H98c6wy7xJumy4n3GSEzkOn33
jby1ja4Wr1mbByRXiPmaTeSilWvTCi3KNJseCgL87Br9LUlgVYtSwnNZ0c+7LlURBC1NkcWRg3Yw
isjytiQXka6TqQzTYwZeDaV3XMz0j+FoDU/vf/mziaLySMyF9BQFcFrTy1v7BZnRBljemrkkv9CB
MsMj66H6ZJENhogoJIbw/nQ0tDYQRkVLmwYG9YfT0dSslhDyzYwXTST6C467YMkMoW8qbC8vLP5l
bZ9s8kXWA+E1yOuLpOe6uDohModnrqEvwFN5ScMCL6rmZp+h4+7NQaM5MQ3RA/dtvAlmrbgQAJ3P
K4W4RSmeqjLgX2N1jnY6UKEkqqwXn0Qk2s+dnSfc/Zi9XAWBZIsL4eXZ5kJvZtFxRrZ7KXKuobcd
4qz0PSWEpvWudbV+Vt24C4IjU9CA487jC+Ca9XisGlDNNKjpvNMoXBshJRGe2/YgKV97xbi3rD44
1onRfRiK7IVU6JJZ+NloUBgouUB3hkhFVrCazLIZ2gRu4vgN2D4N97mWMOo1CzvaKWYZlZsJ+eRL
VcB1OQnwhLEEkgtnZolmVxFs2rf10CWz9M22/fwebkV+1cVmdWFD/ObJKFXByOWggoplrk5o/GCj
XLMK6Zvo/P5Z7/Vxg9dC6hUTqpKOIqq3P9uAVPcl0NkU3VEoQ1xnVbzqMDQfy9JPvuGyLjmVHaab
vp8yp4+r+Q8jCYbCJQbi/3L90NRaTSAVKOa2Tttv+WjUO6mchx15301J5HiD5FPv/OGTKUDeAfEs
5AbaeOuGOtFrXE3GPCEHOizWH1a7DbQgdY3CuGSEtd7bdF5538zkUtXn0F8txzFegAwmokGN2RUY
yWfzIUI+4jrEx/n5/ac6Wx+8KPwR0F7j4mTKVqEKMrnGpM56921q7fTVQkjGCsyoxJiyDfd1YFy4
ytaREcuci5myJjAJLs91h1mX6LLX8FO+BWZpvoIY0imejdKA83ZnjvkGIRBwrjRZ7OAPz0vSRYnO
tsHvEgMq67hTG0ppmq08+2YX3HIOkZvvzCRq7thjW31hrZzPKucJKhHEuKxMvF9Pr6HaqHp8UfWJ
88Sw90GR9D9M6AYvVurrH7uguHR+nSGM4bzQZFzkL4ChgB9YDUhtK0yhGImvKPBY41cDXNt8EGYc
Acay0trPIbnNU1Iqmxmfj+FQjhFOGHkVFeFh8nUkE50+YjFidGS1mdf2UZy3uJYNedxeEaIDUpal
SBIddkiqn8lOh9KR6aYxOswCa9S6o2mCTk55SaxrPZNwdOkmLPxd+tYWR/vpTEqNnGWTgTL55MvT
Y0Hpcp/aU7VBbSr5pMvTcOHNrbcetCHOf4JoeodoNqyL/FJXCl+pavUzakuxC6BldATaRLuEjtel
rHl9AyyKUlzdC7hsOVHW/OQiYg9o5MBf0aLsjbdSsmN0zwLKFyL1OoyAim0wV9SPlVjnNnT7COTj
6ETVQjR17XbxsnAhi8Vq7DUAuTQMY7S6czh+MVS4MDFnlQcDy0t4JmT4C8H3zEuFmzPsU79Mv3Wa
3Q5vSoUTrpdPfTJgJE4RV2zUsJGStz4QaotdNNL5D4HUVlQcE8LWYJdz3WeX4pLVgUK9i67kgp0B
6olu3FrXSPc14ful3D4WQoyeovb2dkrb9IDeRecmaDlRhgkvyWKu856/R13WJZEQXde1uV8W1LFv
pHr7iGpZvrXiIdynuV0dC4WqR60P/RUBRL/VOLVdaIvqHT6tl9Doq52xfAdQVgSe4AUJQH+2kX4J
rDtrrgtfs6vHckjK2EWETbbcrJusnVk31m0Lvf4S8fE3k03hdJFpgPAJsGJVxBAluhhNJ1ePw4Rx
TF2r+Ta2ZvNJ6CLZlnUlecXCeHz/hvrtoEAhabkB7SMWPD0BRAQqqM2G+jHDK+gQ0qTYSXIV3aD5
5ruwO3tHFPGweX/Q1THwc3LpRVMkRpcMCOjq2Kl0q6Ts0jaPRZLXrk7X28VZePYgl14Ukl9Col8S
iZ9jLQVFDrel6b1mKaexqGlvKPVjWAgjP/iizdttrE1B4c55g4hzo/S1v5msqhN0opQ6djRLKC3U
NTmo/uyaBKXCsUfFAs0CqlVnwNAZXttII6R4HLpYheZmpfvWluif+GNyIaVYHX9/D7WEAYy4+C8s
C/yXBYziT6sMUo4jTRoFN8KW+01XhJfC7FWa9nMUTMM5Zrn5FzHG01FaOeLYqcr8cSym8KYrmm9z
JsanVgpCNKL0eqOiNIK5WFztARJ+/rNltMwmRXn0bDmZASiuArlYBGbcB1r0KGY7fuB+Fq5dzP0R
4b5i9/5Qv5lNrmECDsrinINrvU56TmMq9Kx4FD0CiUEztneYEyRf3h/lN7O5YECoRCDQQtCxemdp
lvh4GYnyMZEh52HYVrux7xueaofmpu+0at9Pmk5XtWlSNzT7S0zb9aGnLr1VotSlnEqSvwYWgCHL
Uixe28dMnv17yS9pTEtqJKUe9gDlZ18tpQuJ6FpEgAXExiTVIJtY1GmU1TsEw1EmYaV0j9iqiqtw
CMZgM8yi+Q7IJw+8lG7pbe633Tc0/4YDJiriW2eH2TcZqcGvKY/xL6+w//Ft/E8U4O7/Phqa//4v
/vytKOHtBmG7+uN/35Vv+VNbv721N1/K/1p+9f/+1dNf/O+b6FtdNMWPdv23Tn6Jz//X+N6X9svJ
HzY5grzTQ/dWT49vTZe2Pwfgmy5/8//3h//x9vNTPkzl2z//+oazfbt8WhAV+V//+tHh+z//YpP8
shyXz//XD2+/ZPzeh//1P+skmt7OfuXtS9P+8y9N+4dFwYCYjbo2wM4lVhzelp8o+j+4ZIm2AFRw
zqL68dd/5EXdhvyS8g9agUsgtiiL0kiiEYB49vIjVefzkLWgikSqju6Z9tf/efSTl/T/Xtp/5F12
X0R52/zzr9XKXUxfuKeX0ReXHS6W03PIRHjQKKnKu1zWn7qQ9mdqX2UQ9rNxuLBJURQ8vVJ+DsZd
uTwP5SFlXa1JukZpgYX1LtJ02fyUxaVcHptcjkKHXnGVO0o5KvJNqNvxj3quc2uXherQb+Sms/bY
uouMHiWhsmPhU1w+CK4e/ZAEQdzcK9yN+T7HETTc6nOSi0PVZMZ4pVR+W+0NczBv1CitiruE4/1a
b6I2uEU2P5q8wa7H6irUp6DazpqSIrKZWYQLSjvrzVYWWB/hB1jPm6RS5tyDxLP8kg7awNF8XU12
bde29yBITHnbq0muHrsyqxI3zass22tgt1IX/PQd8TOf1FIBIIAvs/KTnVhGBSB/VimNNmalOXUP
ccuJu0a9j4vAiumND3roGPWMNHzFB7iQxftgy2EtYTcgxVJPf0QKxc0wjtKBLLPovLod6K26s6Ql
1Q7JQTm77stIzzUv7cjqnXhGzPKg2HnsuxlAW9sZyqhLXKuR7XoXzrS9HXkQ0ug2AS8RWGSMCKmO
XP7zMHVzfpiLXnuJRaw5GI3hRhBnG1kWD+BkDA+xqRKJ8nYiyMXbYiDRc5RmrhzMIBq4W8snJX7u
lYIRe8vcRUO3wd5MRo4VheouRLDDaPVbuzQfAyMsPdlvn1FAT5g4A/ptqLyGnfnBmOJHJPpvtGkh
GCvJd13YM8iKpMdCIPaiZI6Rb5IO1WTpB4rRvhMFmU6Dww7chKGdOKqOkdEdbWx53H5UtqRCiSOr
7a7IEOoQeuQii3SHwfq+7+fBgwu8p4lce0kyPIwVtlNoh6NZKbbosYN2GXOvwx3cA3xmeRXvGf0M
pEeaN3lQ4g2Gb5Mz+hRh50y5UUb9UcvxbJ+U4EvYKMfJDCgPpaWXNEbvVbOf7eS82WqVfm/1qReP
aAAgSHjby90WCMnjJAe3yVyLfSorx3lC7sPqGMxsOieJ6xtDi/eqFMbemE87c5j285TfyUsJuCyM
68Lo73UlfOMaczGpq6F89E9qJ230fLrFXBaqfud/VFtyBc3fCy2eN3RGB+YOXUc1Br2UItSqmJE3
K4C1JGNevlPkFjCJXQWcRh3MH6F43aWJZDuBSVEjb1H1kC1hOFqSkYiwPbw0D1+0OoBWbHd3vQUO
xETBwEFTxbNDYPXC/i4Lu3ACYFVmVMX0bpu3ZlQA5fo9mrhT+ERM7tXpTEtQxr8vaW7wGv5gJEXo
6JV9NSjzdT5H94iqTlD3TbefpdvRzwOkCHSkdaVEAyUCDMsvMXPzVVzccKh4Vko79SKrHR17bnZW
2uEd177yRa8Vi0exWwqjItlUUljcz1H4Yw66p24QkyPb/a6ujKs87V4Nddy3KigoLQfSFenN17C2
ezecfMAAXa65U+ELD7AA4aWC2RYPPZfz6CIigTtTEsc3bUm1fjLie7VEMc0uy3uudsVBm+17NyT4
vsWA1ftq3neiANkQmm/UfbZZYRVXUxI8knkiJDQaw4bgfqYCUkCirWsL25n5Ggc/PKiUAiCdmvzo
JzXnk+yvcBvcvhU8q3+TjJN+8O3e3/i57sJueysiW3YCRZiOLQBYad1GH2NBbzQandqyvTSCXNSY
yh0leP5PG101oVTuIuzL1CwK3clEDGTI+u0cz64VZsdwUg+Bn1xJMQilxG43Uu8/NEmnOTNEOhZY
9hD7ce3UEY56vZ62bqLqz4ElY12DTrHbDprlSiCIPECBT35h3it6Yt378Co2bYlSUlyYHzS5tveh
pW5NMT4jMTm6SJHs47DeWEO1IP6QqamNyVXQ5QBqKM+PCde0Q5vkhkTW3kVJGThgFdLd0OY/pjR/
Lgzzez5MVA2k0JulUHXNEHqy6mMtyKnxbU5lHOIA5WkUnN086dpNUClbuC3jtdRUuqvBcDjkvTiO
FmwVVOkayD9VIj2Dhgz3ndlt/aD834Sdx3LjStatnygj4M0UhlYUKS/VBKFycImEt09/P3bcQff5
I7pn51SpBBJIZO699jKxZTJIs4rkSbrpo1N1v1qbhV6TylbnmR37XhsTlAClzsM/Rlvz10rzI6Of
3cDB6Y5ev8NrrU8fGXrG6wrjxKmyJeaQUI8s+jrWtbnTL4vc/FCfe3HVzKqP/BGfMFMW0PoaOIjT
xOQGtZHriyXuksQOCn861608tY3Zh53v/jVnDAQwTis5F1MDbRCG2x63pT16SjDnVdrZ9tBC5lZS
HsZ6yQ6Gyp9S2X2hlr3Ulf6KdJ1lXbv7ztScOdw29wPEwvzTF5V4VBTbsBvlBczporKxwfV5s0Np
rzuvb3/6TfZqzLX1Z62kFtlOe3WdcX0q21Xucfzacfj9hEH2NeCnGvhVux4LoR0SQy6RnTTYvykD
/mnjYWRUHxUayiAhiGZd0sPc2n+nmodrTI13KKysuU3U92fdacyYHgMkSVfVa5pwYo50BeEopcmN
4iEpbXlT5N0H44SeuJ9xXXKaZ8NezcjK9ctWy7+VwkHBH5sG0xLzMS95qSqrH0M7VxBeN8yvc2Vz
zHbjdfR7ePrp2qkordQHwhErbBpwFGLvqRf88Z3sAxVCRyUlObNFoKpkPbldA4PR744ahWvoV/m5
YG0EKtUg6brFlxrUeGw0mylx48davf1Im+pJsE8l4MdIq/zuYlS2EZl5aT1oBPSExjLmwQQdLao4
XhCdnpiVP9l1d/Fc9cIQ1Yz1NUU2YrhzbGeG9bz5K2TBSsNmcNPki+dsX/YyGgGBkvuklhXPUkPr
nIo20qdqfGr7pjgTFnNp+sYn3Uj7SnkjglzXxgcHCJJt3XFjf67E79kE7luW+lFf8mc7h8KYuJQ8
vif0d+CDnZrtfG81tQjrzfnaVNXsoKe5uyEz6kCveOwYwJlXsxv2/bZA+9nKOZ605FgOZgwJ5GgZ
4xWizvdsLRdWuPUAVWKKnETuSEqssMLwH8cKdwJz9eqwHDglqlKnZHbhLJbYSFjbWS99mJdq+l1r
MkbLe5a53QUmra9Tmtet86/FkL82kxWR93vpMny2UlDM0m8DWJ4ySGtHi/JNO2y5faP9exo2FEGG
9blskq9LiUEhxzbotV6wSO178PIa5y37nW9bB167/Jxm401zhy7I3flcdfqrz0KsDK07WaMzgb/P
Ihq7NL9WVcVS9LspRB791RRQDsctMR5rPsxyLDpay8BqVjnuvW5psqfcKyqOF0/gVjc5s/qTIxkq
j1nWTkZYrrJ6TjWjXC5szLOOfbJdZVG32fa5ySHa74WeKBHUwPfuwQKMVt8lUPbHjI/Y1AYr9l0T
ZGXfvPSjpVESAtSERdfzSyxXqf6qdWbi/w8Y+R9o3n1Qji8hTTPUIzRB/zSVTZXB7QM3COvqPlQo
kKFGNYvuQU1ZkoZrvi5ACnbS/49p/b8GBf+GsnFh0Kx7SCELEOr2vzzd/g1tarphGkGSx9DSawEz
thEY783F0Dah9IgtCBBCkydRrIhqQxKWeO5k9Rga99nvI0ZK5YttWpgIYDP1WUL/2OEtqlBPYG4X
beXgychbRU2OOUTXM0ZuS1CZODTh/6NMLF46W3sduxp/rFRMy+3f+uD/32z+e3P5f+8qnS0WA0g8
ICJgkPWfzSVGl5krJ3cMh6qT770N+2PS5AGyP6ewWIX76bSlp8X//ar/HAncHyagyL+oXECzjGL/
87Kl2AYz1WYtdIpJ5igXG/PNbHWrh/G+oDnojGktgtrOeZOqaqHLWFZPEJXjuDJkzTM6+u+f6B+0
tn+tLoY2DPHvPtSM3v7zA00Aevjsd1o4sprPlQsxcyl7cSloQG+iacSlrd1kCsWMxuG/X/r/9Pf/
Ah3uIxJmw+BF90f0b+tLz4Q3+mZD+Ik7pz+n1MO3eVEI+UNynnjqnbs53v+AxgE0/h05pqQEmmaA
e/e5ZVjs/uOaMxmRrpsQlTvK7VS5B5WMQKif//2LIQL+5/LCceEu3EdByKAY+t4/ILCyqPLEhUQV
Dll79sv6NSOqnp55nCLTrZMXAjg7DM7s05KV16ayj83Avld5eX9YZYOVSE8ykkpx42gH9pja9fvT
4mZ/HTEek3SUZVhBGWdXNcsno9uySO+ZApNd/jE0bskeazV7y5GR62fh1ju7no7dXuuXWtonN3du
TTFHjt5Fjqgfh844DLLpA0d0x7o167s1RJgoXG6GyeOwNE1UMtRnD+T6MQ4Vy71cnm+jmXx2WoIz
SfUCnvZrg+jvTV6GFiV5lM780dnLyZaawZWnj2Scv4x++dKm5gOjBuQK6izY2qJiKGK3obnD0vEI
obENFuG/prMRVSnZ0Ym2K3NnTyr9kSHG1Z8s94xF5a/CELttwKlyToGEth5LukkWL3pWwcp3doih
973rnSrTi5xlhrav/ZiT9iUbCKRpk4e5TA/rbD7nNazkCZMB2+m/Kp3KzOw+uCuv9TSOAUapdxfe
fbHmp0rYn5RHFwygHrMKl0qDHxYpllTN+DG5dAqFDpG5aSE5iL2diV8lhxtgZsUJNf2prfqVTdLH
7m7bz/l8ShglhLwakUDFDoMXEUMzxFvWh/DSnjPT+LTLLJzH6n3z69NYWTJwENkFzdLvXMjwWeME
RVIe687AptT/UohQ0413uGgfjbX4mNP8XpgeIPjt0Cd8V7NPqp9ZP5v5/CJBgdvKjJkW/xCOe/B6
n+KRBzuRKw8S/Zql+qmyWslguw9xhES9YXr1fbyqaCQK9eXkYgnTgv7foUYKXS17oZp7m9ErRMBh
LZFGrCIH7svTKOjt5+E6mOo1Hdd517ZIFfOkk79Ubbq7TtMfMMTdb4Y6O9WIWn5WXE6rokTkD9bm
nhZ/m3BF5RmjTdziO2lsy7y96NY6UCXDCLk9rHZuhqPZP4nRHB4Vqhe6++IRrfCZbvQq2p4lv1be
TmTWiUSrM73hyd94z8bVLXaNXxcBqWDufuykGeOslx+yqlyvZd08TEW5T5JxAyYopiHQZuRBE5Y4
I06kwtzWo9VhAQA0dbQYOT0Bkfwt5LTdm9YPQup+1NbghptY0QjB6TyOvG1xXudfgz+8OlVShcvq
LFHPvdDcbc9+MITril4tY9NQVf0glBMOSXnlvkaqrnsoerofOhuKZGNFh9XWi4PCh6JLMwikadcu
tmR+cfvkIOvNeMfLuuA3jq8+CiP+Gldle6o/PGjiYQvG9dDhlxrW1GiB3QwSM9rZMwN9GM/90v5N
DPukyE0C+qizuNW3MkAsePEz9BL9+CH6Gd1EF6Z9tuGbYxahi+EMwGK/BMxbP61Oa0+izQ6QSWYA
ATs0Kv/SFGvMvPQVk+5YwlCFPLaJMOHTO5N91Zzp0V7Sr740Asan+85YDnpl75uEMhaHiSAB6Nvq
9REj7Gvi2zv8Zh66Ov9GSkPClIgNMaKdskPRLrvG00O1Yl+55j8rpcdZrR1yad0WRws7bzv3a2oH
upQ7za/3rYfp9vatZ/rHuDXFycdUttszRBHZR99p036YXXIwTGrzuaujXo0irucOY6bGSPlweRuP
rr/XK+ePI2Zf0m032k7qqxvkRb4dE8SzfezAmvjG77wIEuKwQqcr1It0c/t5nIsOPJab7rM3pgbJ
WWJST0QANo+ayAn68BFttX35btGYsfjX8t13M2L0+mUJlWEUr7pftjcQ3N+D0I/MYRHo+nh5zOKv
GB0bRG5abNSR+TAftzJJ4rkbbtgPeaG+mNrfZQOhOGXDCMyYSFCwxdMudUmZjkcSLb6dBnY6eYFc
Sl4f2iZAzkl/1rSiT4Iqd9/GXGAD2lsMu+Rs3JCAkNtj8C3PBFxTTJru8BP/hPZUFM16EYmG6kqm
BMYqdzWi1ENFBpqxb2V/dPz8TD6hFYqBkKPag3u0JfQ26+xc8mlq41mKB2/2bsNsWOFdghbBZ+/D
7G5/kY7FSaW6FVQucipnprDMyu596M3PFnVFMHQlwjO3N0LIR+KEB/ljv8xP6zQ8WKuCt+O6Q/3L
WIffJnT4vZ44eji1Aiy2ahPwJT1Phi9fm2pknEqSKZxZHpLJAQhygiYVrHX7pc1Nc1IDhtAB7FP+
TVda1q5NejMPWxTvDz4tX//Ypa7/I5nz5jkXuUgjLe2upWZ4TUBC29aEGFQN5rFLhNHEwPBkwm4c
xWQLurqKk7Ts961TVpeta1oAqaqfmT4LnbXX262FYV3Rjn/wPVDmwfM30w2SWW2PRWcOIlzF0OSg
9vl8TOlvrt3cQTNnZp9vYdLWG8FpU+tGvvKK391cJG/6bMmXep3VadWt1ItHbHnC2tbLGDBefo5e
hwdTY5WvS78ZD32xgB+zeJyOQpK1ePRX18l2lt68cuZ5Dwbf7WSKenJAWRf9USrvUKPCiWY6oigx
S+/stJSETYetySiudy+jvSfq9wk4efEwf/Q2I4kMTeVxATSIiK7Ze5kowzoX80dmd8+6P9ZhNrPx
5dPsPLVtJcOeHL5PMWQmqFKeWH8V8Obr0BX2ELertZ8xAKq2mnLEeSQKU9tPS0aJ4GtnDKAzUHlV
7xMg9mNvdYCco1P3z0JYB9Fu3lGhGXwrE/vJIc2JLs3wh/fRxTMt0AZPBbz53eFOVLZCuytuaAFi
y5kuvQUnyZjaIizTZSH4qT/3FuvAZm/Zze7Mkea6xhq6fVV5ca2X5tfMTI94blu/5vkKtqxcsz81
8zYf7UEctLSaboZh/2FwX0eFLawHcwK18ACIA7fG/StIek6sSmYsTAYqu2XFb0I2nQWE76z7O8VN
mtrZtIcf1lr9GFr7Ea7br25r9ilFhaEXbiSUWewEDtH8rJtNR91S1u/JztRDkm67gkgy8GxbW47d
2CX71K/G+4k5bdbONCZ5Xgw2TiWQ426MoM4MZdog6xMeVTEhbJ2n7QjZ5CkpnT4Qm8Tt1LWbW+2u
ey/J+ycFGwEJh35wJz+uc9kcGUZoAUu0Po/zdplUsoa+PnaxaOch6LvymxO/OozaHK9Z6+0IWf0e
0pRZFaLeqDXmW181UeZhkF6xY6fz+Cd17GfHED29QncyVPEwG3elsTXeSs//hWBkizBRClbAkGiy
B6zqtw7D31RHfFpEnQnWKhBQBiKdL5rqJPby/qkQoLciGy6t593SUoT51pcHLDdQEE3LfrHyKV5S
ZmhMETgB8+6QKjimYty2N09P3lpZTtDJJT+g5lcSotvYtGvOWiWVDuBP3YBdmhf0uCb8mCm8yuBe
RZqE9x1qJ2UiV+T6HDettXGvfTu/jUhVmaSYkgpglng6eLdOJubFHQXZaxM6LPDB4ZTAUsBvxw3u
ljDx0FKzBgwE6VlbqUYQ+KWFNwkT6MhdUIFvtWvYK/cwL94WyhHyNjEbGSb7TG5+o36RewE+cB2U
+SSltTyWyjNfNMxfgnbxbk0vq51dWeqHM/eXaanQKPvZfjbF9tQqqtPULt9Q9L8PNrliNko5QErr
6iawLJTe4iBirqe0A3BN5+6H5wx9XGmDn3Oouf21HtfpryrbJlqn5asoJvdUeLCge236VGVCg7CV
+QNBp06UaO16sGnAd223NmHSU6bO0H6jnjRuBNi1t6vMcQuqKb3d92x89tzHWqvl757EpSfDKN1I
d5vY/Fd7n9RHtGL7Mq+eqKyZ+1bDjtCR9025T3ihc7ubXeqPoZOiS85V74XFrHM49FuoBhn32gLH
KUmyYb+g9v45QBoANkx8Krh7IcJGfszkVBCgwUGXh5LX88XEwOYFpsn87sDC4A0G+B5vk4P5e9AQ
MxyRppzEm6KEH1fAOcfi/NYiPU2YUHI+GnPyqM9FPE7+npq6OWxm/sTgMMjq/ups7XXpiriE5zJa
DIfBUfZabY67zmWG0fX+XwzEmzGAqPVhzWIK58UlWCNjQ10SsVv1nFOubkQ4rqnc9QVENaNusBHY
jLhJ52qfDiI/OAxo2Fq+Jx3fIQ7IS21YZ32sT0A5v5gdWLGV53Geuhb2vxzRM2hgABsFwhuK7iBb
uhvWN+exZwXUU/EiFTYmzBkrz9gCv4ak3tkqNBoGWG7aPbaD0d0Wyz9Dmi+fLUn6mKEoFxJXHqd2
vkkn7YN7u9WC/bdEZCxjWDXaR74O27HDm3iZNCMLEqVHnWF8t9J4s0ViPzPqpojCQenL1XFqcfMO
LaEqU55yhTjFsJkhDl+1yDyyCaR1zPPtVax+/eSnmI+0yOfi2fbqYFhVsuP1OdpkS4U5gcA7swAG
cJKsZfq5aBHAnv6IP8QSFln2qdWUiP6kmM3YBTHoSRWPNnX1PF5gtGPWYLdM9FXinA1nMncGU+iA
kJanFGF0Irjtrfu3M3SI0YX/5C5OGuetTflTj2loCdpyWz36ajX20hvKWGpzuKrhlm3+2Xbq6phb
pAllPk1QYabbSTb5GsP1KuB2sVM4ZI3+IRLwhs/T94jcL7QxWzR759ySaXkra/CAyX0fGj2gjaAa
YgZ8lL150hXzHJ3wBl7e7r1djSYYGJY8W15xKxnsXKa08kBtZywz5vFhEqO9T8uOOTi4pRGO/uae
27kDYM6a0+rguWyRoLUjkrYP+07JQzoa6wFnqBfGCSKwBoBvCpBd0jhDutMK8ZR39nEUU/UJhT+l
2iIFfRUm31clUZcxOmzmPMB//2VoO8gMaf8oZe+9Tjaxcka5pRFEiDxuCJrlbNhqnnD/vvTjchi9
0Tn5OKYEdb+SYogY5Z7BcjDq/Ke1qeV3PVuYFSjbPy3l9lPrcKvCxBCWWfHVthbQj9t8VWZ327RG
xUPqiKNbzTKGgNxHVdm8QnP5k+RlFmzssbGqzG87L1XYeIMeLgyl0Ua6sVdAIViIndma/JT1rREY
S3rDGKwIsYQIqTXEDovORxebsvCONhjW9EKm0ZU7hJuEUx2WaTz0IwOWzHbOppGtoZ205b5lOwbp
vRZTUlNUN/4VZPQHooOODArvbR31vwz4Rtiq9RErp1umT9YBCdcnzvfOnp5XxPnYtYyfHBUuaND3
8yxva1ow5sDQ4uBXGedUzuTR1NqfTQ9MPQxMqKnuH3vLugENt6FqymvfNhWRMtx/W9g/EQ9zCdfK
jpuzpYRPN8/lZHohHB0Z6aN2VtW0L2U2Blm3FKds1tVvKZWxJ/z2ODnF54hwkNLBfcC7wrvIZnnB
ZGcJWuTCwdg3jwbeFOGw5Ug7jeatbbW31XdvabUEuJWYfJC70NkWXYgi+VW38+vY8EILTT4xZ/5h
D9RCvl2cG3NZw9kkOqkb8zMOO4sZOKXseGEwkEFJf7Wb8ndq8ebktoiy0mxYPcytq1aD7ZOboLqT
v5CDce9sPJtmYJ6skA05Ji5P8ef+EFn8WSCT9YEosreslS+bCzGhLcQrGvSP2soO3EU70Gz+Y5W3
pVGfBCod/Zau1hV3CLEjN3WFQMEa8ZeoxaspBDpjqEDyp902LxTAb3IF2hF9+4T3LqOppjsXbXox
tfkwFlN3QOFSY2g13pJEP+PEePH8/lkVsgm63n63IPWEnYAHW2jVB8Z9oKvyWmzZm2sxL2pyaOX1
elwS+W15y1tRaHvHhwWVm9Wn08ninRhYJ5gnbZdxYx6A53tgvKoOHE7tIB2Kh2VUsCiAFnniVnEk
Je9Xu8AgRwy9Mwd1y0eX606fNgVqX5S0F1WhBWlZ48fo1KEwLHAzUKQFD2d/ujoppIOxh7ySYkNj
Ld9TVx9WMVF54DGym6U/8b8AsnWjvUxN9t5m2IJ0nHVWLbGEyRIZp0kbl8RjgYp5T6WcXlxWrk9U
ZzC7mJV603DAUfTqLFSUwu6SgPioXYrdZ0D9xQCdZn6XdfmN0TGy2Ls40RPebbWqFlgJGQUjyrga
nPLTLzBiIzSojma2IGtlpieHwolNp2pjkqFYTqr4JrLrAbbctK9kvmsMCAiVIghaLdOtdXBNlT1+
/en0PHv2Z+tDnpNWGfB2RYPyo82pdnIB06tz/mHhgyvgBUbpjBKIkEqKR6vrfthL90tm2GDTY23s
iosIrS0FhpGmkRgR+ebDaWYrRtKwoDbrcP2B8hqYia0ztkyuqy0fVg3zdrO8pC2QlNmN2LVoi/eM
y8vbvNCImXL8qkqtZDBl7jUnOUGiKwINh5Wg1inok9ENNETTj9k2+bDhnG9v1FFr91y2Spok9sb5
6a46CgYX3pMtWyJVZH0q/fkdN+/Xuqdh9dvqARFPHuVa+WqtRFo5RNRKWuQI1yg7ZNwJFDpfUq19
bGbvsUnMs1YLM8pkLmHBTb8GnFaxY5IvmdL20mLwtk0eBVM7HWdrO7VlTw2VMXSdiJYKZN2raKu1
98HiVM8w/ggKg6yXeW2Bxw0ZTXPuBsLD5i9t6GTg9ZmhxWB1AZTR/P6wCMgd0C6ejK1eyO1thotm
qpe1nbHuAQM4pDoNgYlonltl2HHiLe9CqLAol28/36Bk9cly1VoQM6uu2NXMW+pnVrD2SnvuLY67
oDRycVqX5PfUQTnA06b6uVS6uLhDI8NR82N9Ts53TRDIp1qf9YSg29Yfz3XnO1CE6iZces0/Z7U0
96rBVn7u8mtfaOBiiQ3gmLPZrO742qMVCLDLE7D3Gn2HXVjIVLW5JizZwModJ1qJAKPu9CDU9Zlo
3uGn9q9OUve3VWrJbRZ6HTedGpeHxIG4oOsl5PGlR/WUTe6Snr3Bjgvz02d6t8MFDCSG4h7BYuQY
6loQhhBVWus+iIzjnZ6R+B0KcA1hAnTJMm/Q/Nu03EPxjMRsC9vK+paFtx6mzUsO1H8RyaOfakl+
9aJ2jq1tv20tdE/4UORZefJ3WaV5mHWbHpTO/LWV8C62zLmVi7ZGujG+p86oM/VJIW1imcQiGpLY
Lp0voMo5bv3hPDV9H2gME2K1OqDvIrEiDSknRlDqF2OiMiSI6qXkfGTAXnDGYzQyOLW5GzNjB1tI
RV3X/91s1L/u/fN20rmtzhQ3/riem14cVI0ef6lB/bBXQIZt1zdvwb6w8ruY9+ShYpQeiaT9g32u
STWFKkgjXJkBzxdkfTe2NqwSuNfnvkyPhdke4Sn+QvM2P3Z1NYXtBuBZJU4VlkvmgHvcaXXW+j2b
/XMrYH9CKejCqdbrEEdjb1eoyX6oqF04S/DXX7bzuA43Xu2nDRPqZ2M2/X1qItqCxTgxhBVy+okN
YhUJ3bjaeKZdbLtd7rsC9ErgjGer7n+vdNQggGXb19HY8sbti6XGuMVxcuY7+qAb1d6e8krFXJRD
YJpkR6NrZvlZaIMWuR7UzOSOXWd6T99aNofWaB7VVhV0ueSbIXKDOyeZeAyOeWsbZlVsO8dJubsG
K5lHkJ5tB2jXgv7ldoUhDJUQetxg0mlwXdrCaBRrbFQzD2/6mITzs2pGJohu3YZN7b8Zbc968l8E
uLlM30AhrpjoyMcVfms0rn6Laj/H+te3DguEM6hQgmI2s3BMwFUMsMzYKAYLPYmWTRiB3FqMSxsw
jerLTnzSvYj+ws7uomwSWmTu2oErhmO1QQ5DOAPPet53tf+KYIqAqM1gfU7v/qwuk0Nr4dAsAVus
I7EwPaKjuwLwI8mmz2neaOYAPpfK03b65r8Bib3MugjcZlwjoDdgWz9elNpjVXnU0v5HlU0aAy5l
xcnMwhug7hWWt4ZtUr/DEYmHSR3XIrmMk/ZrMY3nbtFxiEgMgIYeUu06pKE0p0cFrcd3t2i2zHhs
sBCz6/JZVj1reoDcyCf+C2H1USuyfi+T6amcZyPEqw96ZbVILil5+8xDunnYF8IJQ+jbBWU5fZvE
lrO16JG5oHRqTV6rBfipmW5m9qMyyREAocEvHGtKNJB8sg8mza9J/2deaXvpnDJRhVb3Ky0Gzi4f
BFHk2aF2rc+Z5Y25OOO2lN2pxQUB+LQ3+hNt5YFEiB/6tsU10VzNNgIkDYxbveexLUAPh+FSIn3t
3ey6gA+wao40Lnu7yX+4W98EBhSOo1zcw2DrkCOXY6Zbx8rNsj2ql5dtgW7UG/UZa1u1a4HA6SGJ
+7Ty4o9M0r+NXf0FSb0ltnWlKv8oc3nWm1RFrjDfU01C6XQxQsaYnNp9E3BFSDOZH0hegzxrU/JZ
xvxW4PBBFUZgYKbvaDnOfiURozUZ73FdO7tidjxuDLhvWGrb1bDy8aIPKyBbNU1fLWLZKy1L+2xj
z/hiebyMQTnnZbha+qlsOmbyg84aNJsqsgqhAy54XaSEO8pYisEhw9NI3/y0S3fl1o4QO4YhVKNW
zUfixUN2PTM2wImNfNugquqw0xj0diN0hFlzm8gkvz5SSIoio8zUfnIaLbr38LmXJWGSuL+SdG5f
agVMGoyZk2AHac/ATro7xtNmx9D1+bpFY4Ykxx6HbppZkrabqxBSyhK6KbCMnJtpb1raD+BScuAo
4T0O1+vmmmwRjabvqex+kY/sXz2z+dwsxjjYQj4OWa+INRt6GGFesdMGwn0yS3vOU8OOzNV52CAY
wH/AAwJ6jYV5oNl0zUveOgW07oo3z5qxi4V+bDbit9HkXqSchBF9Dztsscm8JCLSoSDx91CT99qy
TbGLwxJMVvtXR8v0iEDs1U2yp8SllOu2X0CZdqzXrYg3DPn4xinw370JMt309wiVPCLYMz2umXF1
ivTdXa2j9JuXvrFPc4Po1a7v26RWfSvMEUd26A3dMJNTW0IZx/u56hoGG+O6WxZMQhOA2b1ZjOJn
gUdSjC1Xu2ta0wOyxKkJ9ppDmjDUZdA+fPIwKOTy6aDOc4nmVRO4f67ZA3qDNkihISPFbJnjO+Uh
GxB11LSD4Vh4n0KIt81prtrqzuGCRaOqxoWRo2OHdr3o3Cg3djfGrlbh9wGK1i6yCcueNv+J0iAa
RDoGeWa+VBKfyGmZolSoj1T1v9qyomCrGQi6D9VG3kmKqaKOUFRaw22sRyN2pYt4QI6x3HTGEQ7k
/bRwuoAgbLaQWpyLBmGFma44pHlVHWtWd8KLM842tdOHBL8Mg0Fvs/nbrm/H4+qZVcwzPxUrLqFd
DUReJHiqT8VJWOYH+i8n6oWv7fI+vW3mOF3EWnx1+fB2d548Dr2XgEgUaZiNNvlRaIjdUu1I7qtD
2eO+OaqSt0Szdh1+jTHhjliVonoLtgSWAYavZ00fP+F2s8z4NXWQ8PUiT5ddOFvVFqikcM/FIHbN
qIicWNPkBbOo8S5t+YRCM4ZU3bdC6ru5dEguLK3ltzaKj7Uf+cSjDWtTJ6piTZir0VBle+4GelPP
Kz4XS/uTMWV7sSaFiED1bMilsTGIhxOyLlT3ivtLcXPGRMyHkCr8cC23W56l5rMB/x5T/d7mpGFo
HXZwm0hpXf37Fvc2d9mDvbkhpEMq79p776u7jL2jYS39ktl5+/+4O5PlxpEtTb8Kd1Vl1tTFTHJz
zYKDZioUokI5bGiQhABATCQmAmxrs970Q9S6VndRu1r2Lt+kn6Q/kEJcgmJKCtE7U520tLSUxHQ4
3I8fP8N//sOtuCCG0e/mZTYk4En7akcBX7U4pxsClLJumyoMKbjF7/3iBUYwdHu+cpKUQI46oQ73
OYgiWkPQdcPHvU+caUzody6BXGvDLXgCAFKBlpF3si/Y+1Xv2J3TO2Q8BTAZ/iL7c8Bsy4Vc0kKD
/ghEVqHv1S98p4p0SZmXDVXg5ZTieEGsUHYp6d64NCIeEq4KDCnoTvPBfJFJ7m2hEJwcFR51H+dk
93uQr+lhWvVA7qkcF5WcuEftkTPECCrNjtIpo1EayXNjJBt4TCNqy2fIQWlkZE0hlvice+3AyjMs
mvZijtJepAx66eqdMhl1MBer8haPo5j0MC5woWYzy3CLWXgXFpxvCh3AEg2pks0yK/ArtlDKg/VT
sqGr+KeYUKufRv4dgVHW3c7S6t92CsoxVEuvJPZM3WQ/XMht9bQIINWjo4H0qGWqQgZnNne5cLNo
OM2jILgsnG4en5MUAlYk22XvF9g/mVdh5CsGBVh+v5DTWfmwVPK8+1AANrmD4hB+Vo0zwLQgbThd
2YtleJMv5UiDpS7wxqqcd0oYa/3opKCuoRxLMF9p0EES5Dgxlra6GAG/pfAC9BUQjS5ukjeQ4UyV
JrqcpyfKtJPFx3nmdGen3JkF676SltNjLzbKznXV7qV3AUdPN/sFW4+uvAlgymgw9QOp21/2usv2
z7PEnUv9wljhtzpeakgEGhwCcHQBxY2IVz5v5wJnH2ngxDwQGvMpNhmdR07s0gc/T9ZSvtU60547
oppCXp3kftimC2GeZO54bnTazlkvWyZghai5Cx6JxzjFiUNcBlTRzMgwbJ1lNleJxHphPj2fpZS1
DAp/uSDZSrVSMEnahoFJRZ64+BIFXlaek4kNwqG/oNT23NbouzhedihKIy5CsoOSWoIiXqy2JUgk
JTynQl7mD0SwwiWGVpcCW9wVbHlJ8mbErCVPkW5ko9R/Tu14WY7URQZAgR6tvQrL1/ZDwHOz5XHX
NmKSoU4ig55YyMowq4Ca51KWODGpWx+OX6KRUIP3u1qugElR8C2UzzLw8fzG8FcGbRPpvzI9nsEm
NCXt3I06lx3fBhMC9DUesJQKbn8xL/NhG8Rbl/wWlfWf3RCL/dJTOgZjxZ3yIpLClXKmt2kIcbUy
fK4PFDpI5J4c5ctTb5WA1ZTyhMBq28kLKiqiKYoD2KAz0bwVIRjJM+Zfw9h2dNJl/ioaL6R592IG
nuexXc4zbkzdjk5JKiwvgcePZwrJR7oOtUGZ5O08/ULj48SBEi+ck0vUS0iF25F2VXQByI9mUnfu
nqR2QkcrOVJojgyWYD4/DpLQJ/1ZpSu7hctV6BNx7hc0ZZkNaXIWYgLp9szNkUM5uAccIt+7M66T
vpqvoZdYU+2hpqa6djfXcyk+pla9Nx9DVwrjplTir4GJZ2WuA9RYFX6cf1PDZBWehG4XJbmUCmBp
M5CzKj1ZDeWntk7JQN9ddSimcJa0s6fgvJvNzkCQ4qvPlMAHxTdLIfSed11KCDKjXdzohnPruQUo
2EKhkGvZV6ZLBUCJESy/2TzXuwqJlBBmg/xaHsValE/PAoc0FWWQ2m1CiGMBKssD1KDMy/aKKgQ3
VonVas5Dp1jQDCekBWQ/C+WuGXj+/LrIe8m1rrWJ5jjKjGwcsStiS4Vdfu3MCo5xL/FS5XMxYzoD
Elz+mT5bdnGyZ1r6ECn0F+vHReYr4xxY36nmB1TErGDzoORMD9JzjAWPTEwioTgriunzzIm9JUaa
ClgLc7mdDACkk3fVXIX1VaUCtSmDoaKgYA0vpzHHZVgG8uykm4RTch5xhR4vpwWNYBbLxRVFxKhH
Uipf0zShvERVEmOUQAO/OHVLGIcHPVh8wNV20/atTnWOPZypqno6VQPnMiXYex1J1BrBMh90BjLg
g8Vx2gnkW6XsZTmTlVzqQdr+WTJdlpPMieRrSugJlM8XRCkHsQRjY9d35/ZZBDl6BpRyQT/yfEF4
7cTIoKin+tLOPwPCin4GWIv6IJiUQCq/0rAqVWnlpMMV7aBBUhSd6ZxARalalHmozlCNXW2Qup6c
D2fTst0bqja4aTjeZ5eEeML4eA4J22Xsrrppv9cro7NANvKfjbwLXpxCfe6guCCoHEURl23UZZ+K
yFj+GhvRLBgYWtCN8D90fdnXEjkZO6Uh3QNpwt6ftyPiFZpjfwZTw/+moSEoKymkCOBlz+85/QUw
kW8BGGMIw6nhHkyX8ET3uzO34uheEcscoVqK+NgNqdPqlxQyzvp+1svpahBig5xL3aBNESSngXYf
Sdv0V7P8F2BDwHa7y+KamuJud4ht79+RKvTL0VJOQHZKbaCh5HdtsCqZgf6Gs1ybDudJ1P0mJfP0
Ku9Rm4XZO7+CvI1LU5XLNKR6Iej+kkfF/HalG9nYpXPTfbxAEAaUAiBLgeJTJuraiTFJQgNwJ2A/
6uW0smtOV672M2g6vhsqWA/XXTwsZwjTjUfGBX78m148jwAhJB3/duokl1rqJ+kI7xsbPUmL2zAt
nZ97ySIGP9qhORXx1dlK/rXjKfKXoi1J9zqshJd+ngX3riEv8v5Mpz667ck4UOlqTrzHz4IbsiYA
66T2XB2CZpKivjfX8rMki41vLkTd47KUsEhgf1GOJaXw74Chwhvp6Y7NzqyA5ARSLqnDpVzok8xf
EI+jN3l+RdwlHylL2v0OJdVZ3uDh3qb0DEBZaUtAy6lezm5LWLGsLPfNDLawkaHlwQp02A3Gvn2t
cBN96ZIv9C5mnRggeOH2qJd2epS+xkY8WJARBVkCs6PaWTjXCyfKLtUo6g2JJM46VGW206sVjReB
ljuy8+DavSl4ES2JvsJ1gku5AtMzIMXnUXKbd7lT5FX8BXhE95HXtr9o6hRgUWpH7Ut9nkhf4UZz
HyKQJm2CfzB1Huekg0nvdfSUjqCczjO3S7gcS6DtHjs24VyQgxKiPaMt2nyg0NOHNuRxSRgxoSTh
aoYzEY9WYJ6LE5+ABgdqXZ3gFl2dSi2qT/uaHMjXirFCLrH0kHu5KEMDMGhAY7euT6qhTOhscx7q
S0IotpLMPsu2PyOaL1E1vPkfc7dH1pbSi8UQGMXqIofl/9fMTeUHaUXx15CI3PymU0RkXRIvAnhH
2jc+89oSSsMtAlSMT2sWigWBhJ6oUxWcTdIBvZ/MFtw+EdczYCOdr0nVgdJCtwQLsFhMaeKshGh3
6A36MAurX6aQaPXtaYG17dCEidEJD1CMmwbEDUiQKPcxaJqhLs/0C2lhoHZzDZaxvkMs7DxctMG5
pUC1HooyV5PjNNP9cBBQIGDhVUzHEbW+w45blMfQj3vDGWQJA2wGcoCdFVHGfiFBx0WH+YK1hCDd
A+ca+zDn95Q86dPS2QhHVED698sQhx1OGse/U4GWdY5LgJXZqOf2jG+gkhWjr9qycbfkJKPLZH+x
pDi2o80Hq66h5BOPtqDk7lT4igjvyIsh9Jm58piuFytNVw7dWOaqf8cJ1umXiR9i9zt+WhBvnVL+
FK7kjMsT49mIuyHlgD4rksrEs/jP7nQMMLw9lOgDNAghGL6OJbeczfqAoCk5YG5U9ntBRAVXMLPD
3lejC+EXhd3aRInImBZZod85hoplCVtpIPVnOHI/a3IRUkKodYEsGanzxUmK1RXQKuXLcmXY8VBK
wwqeTp2m+8UAE0vUXpcW2qjXtrGP4tJxvnQyOqicq2mwOs4WxDV8kkV3Tq9DDYEbf40jIMlxd+E9
yquFzXUMZJqgrjFeyRHmugtXbEh9VqzwfxsUxS4oYfePQ2gMCI9JOeISlj4HaDXFsetHEanAPm0/
sxs5KONzoIXuFenNBxmOjWwg2bSHHNk5/BZ3keKVxogKDTYUzhwuEi9OFQ2gpNOOR5vrf+lmAKsp
fuRsuaDZh3OtLK5XmePMB91pjITnhFfyC82WqSzvFXRwG3XWFWa96q4Zh0k7UY+DcprEfYr8iSyv
ByD4zYmIqIMFazCLkuLaWNjYXCqkTqDRM51baqlE/EYrCk6+5/WQS0rVZWlAs1GnnQ4AZEn3XiUr
QOopJtQlqTxODXqhjA3okL1xWnYLGpbImn6hZ1ATUxeTs0DedMEgFFhyQy3TsvBO1dhf9EZwdejg
MVYZbrGSLnPvdO4UfH+jBWy5PTXOuxTv23hH3oLq/FjzqKxcazBqCjqlTgCK1hKDaboEKpc5Gpzl
Oj2ReRi4WJAwUcQjjY7urZYculyRs0E3zCJNOgW8CXgeoALJEkwUgmne+Ur3cCQg5sWG8olvldqA
OlsC+oPu2iJMUD7S1yBdefMLIgNqcA0wrQfFWgYUcUAlquId29DQ9E57jlF1fzEqIOSSg3qymoYo
r3LFuTiTZr531w7cRTIg3Eu3+QRYD1INQNPqxVyoJNpkBS6OPDU6gyzFkqIR93QlDUIHp2pA5zZ2
spTmfng5Lwt5dpr5PLsfQ8ruDNvtKP4JGTKIZcKvbY8Kv8gISE1j4CcqPGPaQNF69iRNICke9NLU
Pp+79OHsy0YiUdEM/3Z6tlCUssJVdynXXa0IlJw4skvVdx9EoJJ+1fM56FzsIjJF2cIAIkV5P5JD
kwP/brOHMbH35NhPbC87zUNP0vsLvh0NcFZ7D2Qmc/WEABDJYElNkmvF1f0MrdJNoRRwJAn0SlZQ
BeQ7U53kFT14QUpTKf4Fh2HaOTEKV6ISYRkED6pBXBOdX5YBjQxKoqz6MpVu7TDWFpMCWM70HLce
8dPigtQLaCjvLlF7iLxL2CUcBh1vesbltVQ+A7CY+jiJDlwYxBT9ZIh5TcV8LyvC3mlSyOqvmPnd
n73FdDTrtlfHuaxPVqFPAYzbPpkue/ad7SpF34v8q3ypUdGh4vMQg+j3ysC+selAtKCkLAWilH5T
4t4vFOmhDXWdm/o4lYqf1vV5T3RMT8WfO/xPOz/+/TYK+GeX4anBCvW7PFCNb51YUcW1lOwOVc3m
YYuM6ml2FUXTa2RRW18d7VJJbd7jiUtqzZx0G73vSzUzUzWj5wO9jX4K2vyt0sjvI62pr14awTdh
yMoeYajS1CMdzwIaeg1TmQ9sUn4U2k9/lpUjeIr54DSvP/z5b431ez7155xb7/vOSy9grfdlzcBV
zZgpsd3bu/IDSyDrRzSAIRjX6Xx/x8YSyEeaIkON+/SkLfF434u9ZYHe9vIV9dtB796GaIwGKBKl
0Nzb609z/1XtiNbUcoc83Mfcf+PQ7dfZfgXtKNMWYv1hTbe2v3vU69EHHDL5Dyf5VVObg3ZfPlLh
74Q14fun8eoQCB7BmsrFCzTwSTY+1uGv6scPWgFDPVI0Dj7dxPdtPqejp9A9VF/rQL7x4dSfDKvm
QSugdY7gPZEqfuTm5mtHJChoOKZiLFefD/fqSsUpftC76z1YFrUe0ZKKmpgPt+nW0Zc17ka4KeCW
3fwZbtGPJf9VN7iDVkAzjoyKnhTuncarK0eaTp97A0LdD/rqlCQf+u7SEdQjMnHnvYq/jWWkVxyY
1TfWn493Ag4+ANIRzdlA69f73JQC7Yi3VzgAtfX38e5A7dAToPaOdEnF91WfrD/ecUsH0O36SFo3
WqG7y/qzeeAHMgIrSuGDlICuHHXpSQKhrLoR9KYF1O4c0fFF06FS+agHoXeoFOjyUdUkHIgaLcGq
T/MgyKgKLCEKw55OwodTBTQTOFQKekdEHuk5Uvt6vOPWQWAJ4E6ne8BG2j6Q/CsVwfVBB4BbkJ6v
NDaSnlR9Uwd0jzgYPUqoajNgs9QfaQm0Qx1BXcUJVruUX27kf8cUaitchpLOZfFkDUqbB36gNZCr
PgsHiYGKMQRDPDDMJ3MQe2/7BKiVIjTwmDZ+1wd6d3Vjmb4/BmKwvx0VtvF6f3eugB5LI3XppLHl
JLPWb1qCN3zpe1RtQNL2cR1Pc61kHcPZBEte/UIdAHo+wFMk5YmtvSt/p0Rff/UWfvfN4JuQUvXz
3x+26d7XL7n1xyrStPVj47ubKOTWX+sV2n7W03o8n+ned6h/eepasRk/OOVoHfp6eqsNzfzADM1H
c5tkvhKIf07jGYH992Py0qgnkPWHvhk+1kNVS1iFQQ4deGwVJH/rcapRia7VP1Yb8L75Tkw3TFvX
rFNstZh2a+zCq8IBrofehAsFPOlr6KbWY2uSmqmVNEavzNFDl2fAALHptz4FVuw+NLZVoWMQJ/N3
n8Bk3rS1AzN27+8ts7E03H1ogKpL3Cvj7xPg77rguVg3w50//ven6VS7xw3dkd50gDkkIa/xyuGN
HliDV77zEQ74p2+7ktCpbvzmPj298htF4FOYok7SHQGTCXQeOG7iNkWWZg6HjTiCZHRu1WOs1QUQ
OazTQ17/qmqmsfeIQYZ54NifsqQ6wDvrUDX7OmzOk6rLx745qzKkpoeN/bk6Cc0ZG3Qk1uj1phEF
6XRpo1o5RYes+TWZLjvafYqhEWYBoa3RG4eeaJL+7CnZP3uvvFXBITPmjiAadFimKVfVulQhb0aP
Q8y45uu840F90+cM7bkK4H7iMHVxqXg/8tZwTwh43NhKonmUmkFzq4hg6j1y3sSpcQQJ6j8X4Xe8
29ikNMe6r6ddnTzyQLSlQRw6SAP0ZkoVFj54Eb9fR60rK3WsuDI6GvcqnWF6+CYa1LFIiEIjJ/XV
x/55txQAKIiHa8Nt2/R7wXR8dgttz//JSt3+1agyA2sjufGs+i/1L1+y8fqmE2M21Yu5Vq4vnb83
Xi6Dch5njR2sGrv/rpy8cdQTc2Vy0mJ3Xo+1uQye3YTZPxXGG4c+i3dsoYqI+dD5niWxafn1OOu5
VkHrg4eNzUU9ynrQKg9y6KDnUfy4swSKgCWA5c1003p669mqAoa9tO7NsGnYcwXWj3m/C/GZEsN6
lPVkDQH2/Beuvbgx6vOL9McldmJmj27rU2zeN68C2jHWz3r/Okzo4WbWw1QLoVTBlUNl7Mltqubc
GgVu/Mx7qrj1D33ITzARtPpm6NVDraf/4uX7Rh3xixVYDelQKuzBofO9iloI3b8krV1Pm36Wh49+
EjFsa5LdP7rYpO5D4yhqyIqAQ3Obhfets+TZpS1LXIO0Xjz8LT7dZ61xljQk8ml0AWv0329Gk9HN
3Wj4P1qV8FgxC7Yr/xhYdGFQq2wYraq7Gk15XnutfZf1H+Mly2v3qL7+32t/vGCr/Elhrk8+Wr+p
lwTcJZ/CxyiOG7JFiuPQY732AZtzraAahw7bt3zbzYJ6oLVuE3DA4K9jYddBs1MrXln0c3fDxpJU
MW8Bkzd3zMLnsYHsh223Po11iGc1plu15Tx0ukMrDMy4cY+IUPhnsbWr6qsM7qGzHSXprmtNqOzg
YQcr68Fprm1HwNpSbra7CFUC89BFODbjyNp3F73oD7/x/j/GR3iw6klWR6+C3xw65RP3nljRjoXY
E7BzJ/S/DROrrKdYTbgn4Lo8sWIMluawItaBbENzdasU5KGrO4gjoM4N1UAS6/BxT7MQndNYBFl6
1STY5Ode8sfPHp4pB+BHh8/3LDX95mwr5Pihq3tuxTsCRhJdwLCYrGOzbBrb6+bIh0740kzzHWnQ
BKzupZs62a5pIj8PUWc/fLdN/Cg3vd0pC1jjSxe9nloh9u5O+EcToN4vs8IK7iNaxNXSUGkfWjvX
P77fNR3D2c2a1AOtx626hx0qGuMoNHeSkrqAIzKudHs9u/VkDQG79zthUrkjwB4mM7I0m7pCxNVM
WdBOKlkW4Rpek8fJbLMZZRORpL6JuOWaBw+YaL2T75ff6kRbuwNXdRyHCvBkrTVjN2xk1hURXsdk
vhMjXoNvD55wbuLQxY/1q1enQ1FELPHSemxeHmuo+MHzXbrpapOcaE5ZwIH+6lVh+IZxSZ6qfsz7
pe0p5HbhhvZj1HQbnyeQsx++nu4wrh6Qu4GbNjSG8mJ+5o32NhqZC8qy46ZAi/BqJla8GzbtCFht
gmBWK/qG8dKIE8LwISKWvklZj80H63HX0wO7K8Keu6BNYN5YbWqfoFsRYNj+9r8q9b/PNQN5Db6a
2gu6jRHzVLXXH/cnhtYqfMRfMLK2FwxCl87XNNCftxMbzMNfcCtiu7qomtE30skH2wf9yHd3nB8R
Wqkfm/DC1NOr7nBVgDFTBa0bt6H2qii+7lwPIj+CvKdhjusCVnb0kJnEkLfXQASe8Ti2wgendZK5
wDu3Bxdh5R+bvve7GlmAvj+B67E5a/lFqMgbbYJJhoFLuf/2csgignvXZmza2Y7f0xXgCl9bcdac
rQAnGP6k3clSxlo/5v3m4h321grMbEPcgN28NvKfdw1sELGHXgPb869WD0T49q9GYrA2lu+uGpIr
It9Nc4vUbN3s4Dh1ARHZkd+amH6+q9o6AtT7SUbuPzCbcvYcefrjDslpFD5W0L9aYNcRl9fNmNfv
jisWeK0hGiO/CMZ+o0q7Rk8GjQMnvx6m3yedL8isQAh2BTw+9Lh9xNSyDdi+sQsCTtCn0CbqtS0x
r2rS1yWxH6XJcvduFTEuUamG26oICH/2MwiqH93tJVAFDDtwzEbYSESo5MaaZ/c+WF4ceECorQEs
OA1fWBMQ5xlaQfQA8InHvP48ARI4wFaKofPb3oDXr/PXhXBAt5Q4aqhZXUDk7nvpy7reIfy+RtvT
FwHlGphzq3VnxY+N6/hF5Pkbtflw5pL3SBsSbwi4MUd2OU+3l8EQYEaOFtzDEXrPr7yM0GqoKkOA
ThnRJSBuDisizjZKaZ41b6rrjoDTecuxPzF3XcSuAMP6xLxvHsKugO07cXaugdcjZ6+f7OeCQF1Y
LXjv9ywGv/1XarUe/+Usj9y4ceogjDx8+AsrLBvSu6fq6MetyUv3ftcqoLfC4bO9pIqD/kb1QGsj
VYT7xnx3VkETcNmOqS21zQT7tzlhAdtGlj9K06Y4CEkd4FosGzoYCqd69u8XYpK5O4MKOMVjLtKH
3cyzkLUlVpK6zTIMyPxELEM18m52VBZxzY2jVaV/qdutp7k+HCIAclcuJn5jVBFXxnrU5k0kiwDI
bdRwu+8miZk1Zv280u/HFdvNb//I4DNtmIWwn9TPef8JucEzaVaiwx53+LATq3xwLN+3GhYn3FwC
ht4UVT4rsIX2TcDgVf6yCU5QRMC5JlWRu9m6tKKdnLEswAqagHzYLV4VUQ41yXYqjKjjO3yJb6Om
l6aISD9MfvuPqAU/7W//WGOir+Pf/jN8cJtFyIoqYK2pnXB36lTJgApYFTNc7SpoqF0OH/ir/eyA
i0DQESfwCOy3js2kYRYpItBokGS4O2kfRUiAlDgMmTq3XtXqqlJEXLC/PvNBIOmsn/J+5fyrG9yb
98vG1aqIqHDbFKY/P98iElV9N27dYsw1UoxU4hy+HJ/uS6uxdx1FAYQg9TTY8Kj0ASj86oH58+Kw
SuXh/AUDsd9svFqK1ZoQGgHS/wns1r3pzpoD6wLkKKYusGkCCnALKGG0ffPRSpx6hmv1ImAhxmRm
KWxpDCtiwvSqbq6tiIusT/y4eUpVAXMlLHofPTb3TMQ1Nond1iW1p41QhIiIAXiIZjZdxL1Issxu
XVT/mny62RYH+nTVP77/tjmjri60dowbWQSShZGbWyeLMHvPzXlTfNeEclaV+i3fvwoXZWyXq111
xi1z+AJv8IAX0U6Ald4Nh4+9udH3jC1AMC6gcaCV2I6ykEWc60uzmZMAUnj4WoC4NKNnR0QEcAiE
KwnCHVkWYZkSqHp086a3LBsC7joGNsvdMy0iFXFlzZt+stwRsHUVqoeKqn2wU7krZHzvmakiiyje
uwb/RuM0cjJJLcDr618IhgowuDlHbTRGrpoJHKrsbh3T3a3yUCpm8YMHNmfu85XGXBcxtEvMqh5n
Y2OJmDEObWUW7qo5RYRG+rq6t/Ysh4jyqjvXSsGjNNZDhKr7DP1ElLfOUgAB89bfWrSAptN49nQy
tx9X9eEQsAFPD7zIQjNx8CH/1qr/09330I4mwsOezMnt++U+fQMbmAjbZ+w+PlJkMDKTdHvRNpRT
v3/O0CJvIoZ8WrWJ43qwjIWs2vf/3DB8bD8ULDxkY6/6yK/nHNe3iskGxa7/f/7nvyeeWZqtk7gk
8cQMTsmdBma9aw19CKeeoYrInN264Bna5OWayaiKCFiVBPhcEwunwKvFPfnb0DXpP57yVl/Ax5iN
mFevAwGxiNzEMPIeIxbw1vRwI90myAwmY4jpBGzehZm59F7bFgygvnRTqkjZD1X812bbd9sPMBC0
kySrx6u09NMzBMSBKJyz94wsQAddmvPU2TFrNkvz6sX15wWWvtPAHhpc2n6FyoH6fwKq/RRn9w1v
W4DzAzWqC7x6Hfrvm/E9eYtt+VDqH97vFQIMzFy/CQ0UYYBVswWv29CRIgrDKmAMVIHgVBtDiyAF
G5glhbb7bkwR5sxgRzpEoACGUUDQv0nMLMJ4qMfdD3sT4b3B6L1LFC6iBhs09yM821kzPyYiT30K
eWAjRE9LssNP3zlyvLN/sggo/tiMq3TQLnhBBDCyqoVNqpxvw+qjVcHhq3ENT0waVRUEDStEEUE/
t6Fkv3DTNFlr0ysrd5saRISpv3nKZfbQjKQoQjQf9Ubuo/m4nv5tdA+Bcb3ka19RBC/WLb7iZn0G
yGWU7FOGigimrM1C3bnQGMGUX9XjVkDnjVZ4FmoQAR2jKW/qJk7rzo1td6+Sh1evXs/3X6dfJy8+
QcCF3YcdZAe3qIgohBlQrEJ0sV6CtUiJMP0nZtMqUjoCjPFJ1V9hlBHS2IWVKSIgTxvpxIRJnd/+
4VtBub0quhjYDC8wNnlCkx6i6u4jwNzfvMDmFmj964Yu7N+2X0KFvPpVh2XbbB49FZ79QaU9e1jE
/1gnYN+7b3WBaUymXps3/f3JEd2cryqv3xjqyTshUPFPf/X/uyYwe7sOiCCWIc/0LfK9PVEzmsYp
dAzp0RtZ1qpOoa+j2vft8B8j3fvaGfwFpWDTNAYKWzOIGm6rCAXah/tv1xsWcH9PqsL8aK99ICJR
Oogqo+pfLywKcEP73/aZVyKMnXU+tmIP5gaoSvb3PUcEU9kgiurD2LClRdCVHbuzhr8lIgl3DBtT
xfVdN0xaM+S4D/FzdMCLvYfeGMF+Yk2Abqx8hj4QUa77NP46QV5tdmVFf++lU4E/HhubIoJCAP+6
kZARQR9/asG89SSh63cYPwyxcf36d42XgFC6NmPeb6RfECW+x3KsR1oHcUVgaAdOTJqN0NSeG0oW
QQR8ZS1bA9PfQ7skgovqyt0pdhBRIXdnhpT2NQPmIlyAK5P8XWMHRZzZaoF/tYAWNHvNQQtVP+r9
Ynftpg+4bnsvF7oACXiAOSdWXL3CntI5MTkQf7cERMBx5JJKyE3sx0aIoGLYeEOnlk/M8b+1PiXE
HBJKTjaBlOrEEvUlvzfIQqdhp9Cc6fBNuY08WEwakkoPVxHjgp2oh1l7EyLQVrcZVIg7kxUgmT+x
ve4msHScpSTCGxMXEQp/ZmQqIjKKgwr6UgUl60O7PW8dH7rToRsUzXjJMmq6CHLSr9sNHekbGUZx
63NGJh97ca8Z16mypxItIbq4P1WX+F49x9/TVH+i47On8dmhjs/22zx5z9u/avjmjWfVf6l/+RIZ
9okVETZsSK0I0NZNluwg2BQRWYXb3/43NSylVQvCRju8qqn3Ldsf5BDv6bxXb8ug6sP7tLE/EhbZ
fpvX5WL727VgvCmc8xqfzVa4Z18fvr/gW+7py/fXe8t9bQA/2Fu+ItJPGIgHH/fr7/8XAAD//w==
</cx:binary>
              </cx:geoCache>
            </cx:geography>
          </cx:layoutPr>
          <cx:valueColors>
            <cx:maxColor>
              <a:schemeClr val="accent1">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lumMod val="9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DDC6849D-2562-4FB9-99B4-02860B2C49F0}">
          <cx:tx>
            <cx:txData>
              <cx:f/>
              <cx:v> </cx:v>
            </cx:txData>
          </cx:tx>
          <cx:dataId val="0"/>
          <cx:layoutPr>
            <cx:geography cultureLanguage="en-US" cultureRegion="BG" attribution="Powered by Bing">
              <cx:geoCache provider="{E9337A44-BEBE-4D9F-B70C-5C5E7DAFC167}">
                <cx:binary>7Htbk9w2kvVfcfh52caVBCZmNmJBVlVXX9W6Wn5htKQWCYAESQC8/vrN1i2kskb2F+sIz8PXD20Z
JAjgIHEy8yT6n2+Xf7xtHu79T0vbuPCPt8u/fq5j7P/xyy/hbf3Q3oezVr/1Xejex7O3XftL9/69
fvvwyzt/P2tX/UIQZr+8re99fFh+/u9/wteqh+6qe3sfdefuxge/Pn0IYxPDD55999FPb7vRxcfu
FXzpXz8f432z/vzTg4s6rs/X/uFfP3/zxs8//XL6nd+N+VMD04rjO+jL6BknnHMkGPrwg3/+qelc
9ekxJmc4fWwXH58iePxx6Jv7Frr/4Ww+zOX+3Tv/EMJPn/77pds3E//SqkOXf1xz3j1O8fj8w5p+
+RbT//7nSQOs8qTlK9hPIfmjR6eo/88Yotf3nxf/F+CenXGRoQyx7FvA2RlmSApB+UfETwD/ExP5
PuRfOp6A/qX9FPb/+Q+AXT00lR7bvw52js5SgJenIpMffr5Fn52lKSaCi8/mTj8P/dHc/8R8vo/+
l44n6H9pP0Vf7f5+o99r19y7d58h+L8bfUrPCEuzLOWf8CXf2D7hZ5IgifkHxgHzP7H9PzGf76P/
peMJ+l/aT9HfH/9+9IsH1957+9ehzx/hTVOBOflILd+iL86kxCKV8sTm/8Q8vo/6l44nqH9pP0W9
uPz7Ud/7e/f24a8DnaVnKWECSfIt05AzxgXNvvCQlJ/H/Mg0fzyP74P+ud8J5p+bTyHfP/37IT88
+Pbe/YUxDcdnwCJSZCn6HsljdEYFBDTZZ5Y/oZk/MZ/vY/+l4wn4X9pP0S/+A0j+6B/+WpLn5Eyk
HMuU0O/RTJKdyUwyLmF3Pv6cwP8nJvR9+L90PIH/S/sp/Mf/APhvOj/f/5W2L88kphSg/+RiAd2v
43l0llEhUym+pZs/nsb3Mf/c7wTyz82niN/c/v1086y/1+7z6v/vMQ0DNpEIY4S+61UTyK84oxBW
whsffk7M/Q+n833gP3U7wf1T6ynsu2f/AbDPD+8e/kLcuTxLMyYzwslHkgeL/trQGeS1CCL5jH98
fOJfn/3hdP4N7p/6nQL/qfkU+Wf/ARTzbNZxe/B/LctDXCMQJo+m/9GsIWr8Cn5xBuwvU5Z+Rh+i
n691gz85p3+3B18t6Hcb8dWz093Iz//+c/ACgty/Srzh9EwyKihsw/fOQEKAexCHhPeTloAg4v96
F144HR/e/XQJAta77odZ9vc34rT/yV6cPj7djoP6D9iOPw3B/5uu9v+3Jv5Ij/siSRb38X73Qcv8
SpL78dMPtgjq6knXH52qj0Z/fPevnzEGP/FFIX38xDcn4hs988v7D/chQldxBv5Ggk6aUgYaRgqn
aX54fAI5HogWmcxAWkI8SzGwnet8rEFfzSAXAU+UEcwoRAIp+KHQjY+PKD9jAghUpiiVlHLJvgjH
T7pmrTr3BYdP//+TG9snnXYx/OtnGKL/+NbjNDOEUwonnSMG8+MkYxBm9G/vn8LRhpfxf3W8HbYo
BVG1jvOlydB9KmecN5HQ842YkNcc19dfYfOdMTF+zGK/GZaQLOMMM04oIZgQQPfrYQlrrWc4ItWX
MWwv+lkYd2wT0WeFLI0ci2kKJr3qyrXvb4wRXXa7zSXmyjLmhkvjEu4vaEkav6eTF3RXhgwv+YQ2
vR1ZOftdD9i+wxXBZWFs5Zu887Xs9qbJVvRaNB2i5730Q3+Bgm67glPTu102TEthrS3pZW/boJXp
Sf+qqsb1XTIZOuRbQLqoLJKDKrMw/TpZU0/7memN5ETWs39iVtQ/S42xZTHN/ZZeQMoTW8VDU9Jj
s0n2K0/GrTokIq1XmNoyj0ZJwTK6C5LCGpzRmKjBppPJKccJrZVc7Wzyxa56LfDmdXZZT1PqmyJm
jbeKeM/mYyzbpX0apC5J0VWTPLR4HO9MjfEtqSpR5wgY/3XbottkWOpQJFs1X/c6uH3t0ylVKZ2z
X1vXBqZ4F1j3pJyzrt03TbckzwKlK93FmY7NFdpKRJRIzWIOuMb29Yxd+mpBSblzxKcs533bvxa9
8LfIifnNGJgOinMryqLUGyy0m7Xsc5ytpH2DutDOOzZwWHRD69ookRAs8pi0BJ8jm0C7p7UsxqTt
udIDspna1mqu8pLQZ1NpM76nrqF9XqZV3FU9i7ttnBs6qMTKYXyi13WanoVWwJhl2g6vEe/qPB3W
1eU0UGZVtWTbhdGxu7EhJOxCdK1+nrEO672pwux2ayjNW9TGQahFD1zvbNKQ9LDQ2Pt82DaGerW2
zvrDnIwtkmqoSF/eeZNM8ztB/YLphZSDcZti1Yb6ixWNbbePLIxtPg7ahCct6vrXaDLwT5sw2PuJ
DSzso26IrtSU6a67haHXwex9WTq7SzJZ+ic2YGqfDHSM9lCu7dK7nCyuNocYKdgX5i0Kd8vgk6pX
3dq5cS5mQuj8BA2jMy/antTNFQezBytM7ePbqkNhpEh9ahQb1tP5IomxRY0kfLncliyzhbciDTRv
+kpsm8Jzyaet0NJV45HbMkt/Y1VSrcVatWnY91laJ6/8UANqWz2BNVO99a8nPaV0lwxz69U6j7Bq
RwM8rPpe3Lne6VqNUxjC65UvzBVlqrsCTkrHi1lkcdmNayVd7iYG/ZPRR3TosgXbF1Pj4aigfllN
zsauMS+zWHv7ZE5Z3z6H2lsbdr7VwBsxCDBII6XWhUlNeK7ZkOjjsBqzFsNKRfaWpNJkBfaNR4cy
dOm7GBL9vvFYPo2k6/nr2olNmbHDcc8xvrAW+31SbeIlNczK/cwDe14NOrvpRoyuh7U5r6tWDUir
BRGS14M3BZlWpgzODjpkx4aMTLmqNL3C6bjfKv6CrnY65xXsVXSTokNT5XEasyey6ponA0dJPrZC
I5VuermkFpcvp02MfmdJorO7lLjnjrbvh66co+r0wg+oifg4bpOTyukR4Nf0pgY2bvJBsvmZw8CE
jSbdO9KWWNkFpXdN157bRft9VvFXk5FaOVezYtzwy150Dy1s9HU2xKGoGT5Pljkc1qEvj5kb37jY
3lLExY7EuS5QmTxLjDRqDtlayMedkeugYiKGC7/KYkiWF5CdHPqI6n2odZ0LPWfXUygj2MN0GH2p
klXjnQxYq3TsbjLngFmFyPpFjZW+kaZ+KVq602zb8qYicZd1olTW6P5XXGGaW/vSsfVSEJrmCFcX
4yYOKaqHi5j6wqeWHVc57BtfXm1ECMUYOAM6bpdVF5p9hbf2wMoGLITGSxobILDRPAXvNRe+g+Na
sfaC9EChZhN7oCn+asvW57RJhRpRNbzPwnjOs3VUutuuynL6rd+SLveOV2oYWFSgx3cK21nkUnqv
qpEeRp2qTYqCdmNREfqOCHlMcHPuNKGqD+36urQQWuRlDdtSzwipCbl9j5MrYqrnVJo9+PpNebka
tS0+rqoU7cCKVZva5vNWj3s0UXE3IJlwReNwzar0orJO3owlv0P9NOd1C9ZTyvHVNGV3yNSJGoO+
ipKfT8IFJW11Q3QJVL3INq+YOVT9anbUkvWI+forUOecI273PrphueMBnFJinT4mvXxjprDMikVt
XM6mFG0KARcqOEfznRQLVhh4Zsfn5g77LTFFFdGgfAxxyhexuvs5bkBDSZ+1SdEvU7PTGy8bZYZp
2PVpMx8m7Pj57FLzYkXl3MIkKwEg+1lrxdLqV7luFZyCLYwqwaPui5qM9sKXS//cxQzfy6GtfpNJ
36d5mnlpd3jtr4Al1lsfeld0DRe/ZsLhC7ZZd1+XweN9W69bMbbGxt3aA1qLr4oq4/a8Sm3ZKm9o
b3bjQMTz0I+JUbWZ616VG0t2YZbdrgTfcF1XtgEerLaqQMsUXi91xOce1dlvfUqGXdc1+s5CpAgu
wU7TPl3W9HbE8h7xodmJKmFUDbpr7AHjqkvfcCsjvpIRuikxVhVSLQQGSGVi6g99Oo1qjmOaV1tS
3w64Wt7LQZNCdp0d8m5N9Csu+i23pDRpPvjOVsWIeUDKlgPRO1bSdCpCWta1IqhZYcMhfHuFTBNv
Wl3NY+5IjcTeIYvuqjYuc5EgB4smc5kUlQnJTbvVKYRXvc8O4+SoCpOvb9sEh0NJ5uyNRJM939CM
LoS1WS6ziu58iLFoqto0ebq0K7hAs/Sq0c0ANJsOEE1Ifpf1PDi1jhst0pDY4RoTqfOmnrJBdTb0
e+7t8GwY1u2cQOuSi7LDR6QXUvQ4WPDwVTW9xYKvBxoM/nXoMW2A/Zpmyx1b6kG5ZqzPq86wX8OY
TjvbjpHsqymRQbWDRi+zWR4GyY3S7RDPS+bbI2rRYpRPgF66UPKcVzO7xmbILirSds/Ekr3S4HiK
ECbcKDSFczv27kZD7SiPLj0EoMADr4glhacJfu5DSXbgTl0+lK7Pt2GZDxJjeqcbps8ZcOV5HIg5
ato1+xKCdGA+zVUPru8yGxJ/cCOVENg00zH60SmqbXo3QVx9N/pxBqc0pJeR8/cLWppj3zzy7SCm
clTN6LudabNOKtlV+NrYEV2kYdxuaqKbtkik0WhXlW37dhAhtDsTJncUcnI32yL3Y+fLQ2a9s3m9
jQGONo02exoTv9V5lZrygJMtFqIzyZu1CfWvyAcPyYnsm2OGqSzPswnLYukboWTSNvnm0+4yZC3K
l36uH8B9BqxEjPMhmxd/sdaQQIg0lTmdZ6balc93QD2jVuBv+KFG/Qoxbu3H8w1PzWFKtlHkfdC+
iDQzyga9XJSNTfaGbPFFpDSZcmuS9dwEZC5jZeK+JTN9LSGp6R5YV6YoJzGV4+WUbvHWBjm/7OFy
ENv3bZp61bCkn9SalfGZmAZxTX2GIXRppqeQPaJabUk2H1A5QUImlqpToRmBple2dU41KCzPZ4Sn
CQ60qN+nLQKTNu1KfqsyzPPg08rmaJU0H5jv5/2YNFjn04zkoXeVGFW6CFFMQ2vzgU7rm34mvdlL
W0917lOy3KZzIuiFrYT252nkzawWU3XZZdj4XRO3mqvFys4f/OSzixrT9jllkuV104aL0dLlwrWN
UaETZtdk5m0/RDwUW8TTFe9kkuQw1HCXLOt8YbgrlfS02REdnbLIVolqqhnvNxZKm9MJSL1LBtwp
olez5mM5VWw3QWRT3daw/ZWa+1Tkq4GUXHFSW0XZ0OoDGTNSlGCZ5zTj92Hq1qc6jY3dz7MJvICw
K+Ys9s31XLrkGIGpr8Z6rPNx0i/LtNaXwOr4UrQbv5m0x8oDax6kGMh+Gnl5zYDFb/nssh0ROgGf
X+kXfB5cng1bvetWUl9PkE4XwVD2Voxb/wquM4SrxTfTXVIie3CdeGFoMxzRSu0V56174Zch7Ld+
0buIqnBImOvOS0J8tQcO6gvrxqFRLUp71QsyX9tIwEWvEnW7TmsI6jew5jGbgZyG5ek2LemBOwQh
hu6G2hd1U4bxkkPyuKvXYSoow7hXGpz9YSHDdERuovEK1WWyf1Q2LoRLo83hyCTnQzt3e+rdogSF
4WFQDcFgL/tO53Ts+Ms0CJaXDnJsU8GpHXkk4MS38JhBYqvKBhZsI66elEua7ltGyHUzuOxlVa7b
eyOTzKuI0HbbIn8LyWKQ+QCz3clmYjmaGjwpOyQ2X2IyysvSQFiYpLFDl0I4Aw5HMNitXude++1p
9IYX0UEUf2jmxD5Js26SKmGVhVdjDwRWcVlRlVFcX4zN3C25z5ZtRwYT87ls9Luh29ZdO7J+v9aa
+f3cJnXcuyGlU95x8miQkFJeztmcJaqHNPIqiS47rqEt1ZA2U953cOQZQexNuo782Tqv20UTQmoV
GkOpJj2ydYdWQ4iqIJnQqvZiqnamQ7ZYCK1e0coOr3lTReU8o08xHYcdX6vySESmL1yPKBhkaNrn
4xywzFO3sDXfbCffc6Ci5whlD221gNedKoh3axImmsPOS64CyAWv1kp4rYjp6VuPYlbQCA4OwoAG
cs2lXiAXjba/rDdij8HraZ/4emiVbUS1GwZU5Yk2elZViN0eRq5zq3FbkFhWivmRFgkfwytwbu0x
zJ7ejNsSz30ydKtCYDMkX2bXPJOmstcNbfTzNl3tDVuXQU193AB9cZnBtlyUxtv9QNcF78rUjgFy
HQ+BgkfWvGtCE/ZTM2r6dh2pvW/apIWNXbM3cB1yueh53x+Mc90Rean5LpPeYBWs1Sv44mq+i77M
WtXUWbscxwnzZ1s2k+m8J9G9ihNset4Bj13NFiVaQeasIeGDYOrSrgNq9lsTJSpGq+2BDPWg8zVa
fWcIpD+70pL0twZXzZiDPtPWBdn6UBm1mticZ8RueA/XP7M3cy/m4cryectysW4LPdahdveNW4d7
lLTbiwWNm1VLl0gPxwjiUkCvTvz1zNxa5ZO1Lbu0dp33rRH1qzrtIfgBH4q2cw8R53sIzgIYalaT
TiU60dckoGos4D6hv11oi1+DEoUqFflcXWaalq+GNnsO/huB55hD924eM1TnvZMDB8taw71lklzM
tYPUu/ygZfFmgn+3qHdvwS9M9XFOkuxOUDz1BbClf6HtaECtqqmp8wHklfOtHjafR91PF4nYhl2N
0fxcxyTbJZUHMSCWvJJXYy+aC9PgFuceGu5j34GKwJMSQ5JUTgkIC8vc0+Y4UuFeTSlp+b7eMEhp
ScxABrBrvVQ7nIUQlYy0qYtFC/g9AKuDJlEzkKxii/VvC2vAw/ixA9mhlg6EJ9HWZMmJ57gH/rPV
kA+OJ2+gN0T9fIJYA9umfx3rpLx0oS9nyB2M7e0O0jb4SM/BRxVJNaBp3/QZg9B+Dc2OhZa9EDhs
ObgmeA0OJQXrldMGh4i2pn10WdBuPohM/FEoIbqlRyGqi6py1aqkSUlz1CVHbaPs7MFdq7RsR9Tn
LYgM23kTyGJ1Djpg3922lQEwCDYbWlW9pVt72chpzojq1xk0Jpr1ybbP2s4mqlvaKjxJNwnwr3Lp
XzvGAaueSvjELEr4jU1L2ksQqFH3ghIXiIB8lzYvPF5h/33sRTyP9QhuKDHNChNc5oHa68AlGd60
LgO9pS1BTv2k24BYBSCRaED3GVuvm6vaJJoXbsjKbidbOptzNCdoyVM+muVuKYf+dcIpfIBwAzB9
FHJoDwHzZZLUPOzngGAP0r6CxaV0gXdkNw92F3iF08PKtwH0rdlLAGq0HpYUA4XvR9gnkFn73nW3
CYYypgJVDbeXgx/a8LrJQOdWVV9u3QtExma5A76szCEgyex1wjwYZQ2Zur1u14UZnq/CjPYGA/e0
V9Nox1cQ+Yf40qVL6V/ggLZ+P3dZ9+jRqjIeRrjzO+Re9PC1NmwwUT93vLmRH5YqhBzTI2h+yZC7
Nq45+PTgbowPQCkTzGG5FEvdSRCxKGh0IqUly+ekd+NOpx0scWkYTJ+QcV4gQvLVQY+8A6fB2qsk
XaPyfmEv9SIIpKnCnLcc763LtvY5K6c5Vf+FSO1AW2NcdXAsM+XQWm7g7Uzob9nscHcUXeCvf1wp
SL8tE0AlXsItOCbgeieBqjBj35YJzFwRiTQFqyV0uHUL1VjFdkoXJVHm9Z7isY35j8ckvxsU+kpC
4DISRIIEpSe1CYimoRAD0ZNKs6R/DVLdhPISrOHBQ35XkHHjF2wNw6DElLgKEh+XJPsVVBYVZzvc
NXNr+lxOiO8McaNyC2r3Kx34b8Ms4lzweobceNh68PZrpM5B5hLFC5Ym07NswPVe4gFfxC7BvpCp
8e3HcujHa+7fqb48Tv+rig9ACffEacoE3GODavsppltCegz+45EJqvrS4Toeq9oORaB8eeJnNl/T
bHa56arh41Xvfzvy74GFK0aIUgF6An2sO327mwMctUm7dVOTIRBZ2iY9gkRcP9S8hwxCQrnJ/MFe
YrhOcLJYiFqFzKCSnVKMGP92SO90GKcWdCTfNuXNxiY3KJ7Ii8VsvFdDKcVVa4fsNuFTf+GElwrE
+lDlaBQh2Sexm7Gqa0rGP5jY47jfboLAoB1DgQ9Kg4JkJ1C4wRM7gEdXTUmWJ6Jtlyem9hAvemQg
OPixRT+ektPBGNxbJFRApQ3O07cgyLVMuy7gUU2yheyqbno65nKp2PHH45wuCsp8UFTL4CY8WBZc
Coaa5ddFvXXajIEz1cHhDCCtIxCLmp3v6mnMQcsA3/Dj4U4NGYYjYEeEQjkURH/5WGP8qnTpVqwd
8FGn+g+ORy8aCg3rCirQQZQWSL8J66MKBY4BVOQNgqzixxPA7HdTAJuCCi5hHOqn6cfnX01Bz0Qv
FopACgL8YXxVh2ZLdoaxmEK5MaluIeZg0y4JVQ+lgTrY1+XWdAmIPMMIil7mEaiDqALJJEIF8SZU
dVeq0mWi30Vi00pRYbTJy0hZl7OlnEBli8Af+VDNGpKMjWznCzVzBhlxvXag/bqsUSvqCDrvqz6p
Cz5G4P6PNRg+RXC0UDR4DEIZhXoSia3zIP8zb/I2WcJvolqZvnQQyZIbqDqkfZE06bqe+yai+KSZ
F9hEGRbcvYDkAhwqlGmgFDiYBZxunBB8WDgEyIexdO1+QfrR9c4l/O6mpLM725X8cshodlfJFVoH
nnGu/EyzUTFgPHyYEX/0xKaGaIBMLUweCub6EGmErQReq+6rfunLvTZYXLQ+gBLMYjZeGWHle0Rr
cOCAsYYYoISSwsUY07J85WTZQGRS1/XLzcftLkvWCM6UMJgCb0ooQRGQ3psr7Xtw6E02QRASRbJs
5zVf1/GBNwzC6E7WY/JsMbSMx7WbwN2HkUtQJ3pqcNFtQrf7jgr4DtUgJe3INrhVMQkhVb76GqIo
SwUABUKNPiSLASxLqNxs52WokniM7QIOul29huLdh3iED1bqi6VjybLXNIKWGtyyoPOIZ9ReLtnc
pirqAfTrUa79sJs+fGHUDAYZoRhjii7MQ6aWSmt5DoW8DyBksOgMat4ejKaDyW4Q5Jt8bqc6PImL
7F+HzUQo1PRLCVLzLPcaLuW+ItSD1RgEhY01mYebMkbX7srellDCT8R9aZfrYByUFVJn1hucMsgg
m2DW5OJjlLbMZupgYyemkmFqCwbS5nvcWXK3VhYzVYmM8aJs3dZcQN7k/sjtndw4IDgFqoAQSgLt
8sc/1/mWLWRqbU+xI0oHDTF9BQXEO1gj8JRgZYJyPNQ3RoywBT8miVPyxXDdENxsBuMTCCdOowky
Q4JYihmK240Efq8S0JaLDtLbJz8e55FcvyZ5uEYAihbGEu4uYgTXK75dHwirbIqm84rRJHtZS9w+
GET9cF4byVtFXAaZa7PBBeDLcsPdrxEOxfsfT+F3EEvJ0hScGYOLZYJ8cMZfseEmV5K4NoXKzSyW
J90KYTxoTdkdJhhuQFC+vmurFTD48ainUQWsGK7CCPhNAWtxunAoutXwVxQgATkmzCXFkN8Aaz3W
thvnX0+VnvAf8P7v/BysEy5LSMTgig7cRTi5MzPD2V1aCzXfrdbydlnLuS+qhT7I1QOV/Hh1p+ZD
EAcfg+HPDhiGy8CnMZODGyoyLmZQlYRUREFab5O7Lvabe/Pjgb63eRyQFBzDZROcPUZSX21ePVaO
eZZtatk6+4bzUg+K1Q00yKnrVebF8u7j7Y0fjwsn/8RyCYK/7sIZF4xCbMroqeXWnUtDiWeIfWJz
i1AIFytDvlN2bVy/IwxK7jqzy3uuO/yOJ3FqcmJEuA811XGXiHV4RzrjyQ4upvBLCyXEtehL2dxl
7URf9C5rr+QC8qbScK/ipYTC832rCYpFVwoBaTbIe+BqpxWUTK37uSDVNN03Wjzez9FyueBgfF1B
ZrneUz6FIU9MMpgrYGeoMQ1p92aOZTIcNkyWI1zEcOLJgjNwV6v2lf61k6KNMa/ZICRVaZK19JB9
yK/16OqqiKKfHis7bVYeI4hi44MkEWgolGLrL+ZuYxnU09yUnMPtGmDtmpk4Kj8muoOy9KNOIH0P
7e6DupRQyCuuW8j1/5eTM2uOHEe29C/CGBdwwcs8kIxNodCulJQvNGUqE1xAkCAJEMCvvye6anqp
O209d6zKykyZKkWIQTrcz/mO5w/UOPwELqZW3gXrWD/1GQ/h4PptDYYbndZdvlvydQIqpIcBM2+0
DPiZshkjHJzMP/Al9mBIcgoyxU94JQGD8aLMPOT71lMUMrl15H4BC/Bs/6YENXz2hYBp+9Wt8iqx
tSy4X5JhxS8CJgeis0OTwLrcHpJeUFXGEhBPKM1vIeJEAkExHAe/y4OlXDI897dL0kGyTnq6VtM8
aXocJ+kgcZKkfmsbKbO9GzQ7Ws/j92Vqt29Jjs6iykmaTDdkjJOznDnlpWu6vN1Jli+HubtWphXo
3RFOdZ6W7VjjCHQdXWmZ283M56X3INGmLTn/cSYkkAdn1LWa9Ld/iEIdbeXyMTXb9aNiOXqCibfo
x/74flhBOT8HbZLlt+065/Q2g2b5bpMxrrI8tdNxdZ6lVS8W8kFg0LxQMDVQj2hQ++9gYHpMZmQc
IIESBdkcbe4hcSzZb45t614wWw9l4LWuL52EAr2fh3VROxAfw3Bpt8WZUtiUhlUCmoeUYAxxM//B
uvjZ4S1LufLpkA45JGvhcHRC/56aoJjxjAyw4K4fbje3sS+ndB7ZeXTWHv725P+Zpn7443D6g0X8
OU7oW3jzZ47971/+75dxwL9/S2D/4w+vMfh/fHX5P/n5v37X9YX+/m14nT9f+Apn/ssX/40T/Tck
6B9J+3/zl/9vmOj18Pn3lOjfc6P/4Eqv/8MfmGgcItmdZoieAQRFCuo6Pf2BiUbB/0ooBBsWgRTN
kzhB6/InJpoFwESjECwoqPoMNxOOoj8xUQQd4O2B704DNB4YTf5HmGh4PdP+qb1ATCVPgLHmEc4G
hjToX2Y7TXuoFisjVSez5BvwUWXKdKGQVLst3PIrUuJfnWshc+O2DNHwt6HhReCD8Y1v+L3/w6n/
f3tDKaY+3MO4VEDZcVH++byCMpTDT81IFSpDYPc2KXniPF5tQYGZfLpIW1OikaV5WU+5HIs0ice3
Oqj7zyFYI/P/8X6yPEAPhhwV/pP/ZaKfFriXsOVIFZBk/RGSlduqNRvM/omRoNtrofz3bIpyVQQx
SYNCEhs+gsDBkMXHqKP/QWH4Sz8IvSOAbobZGPfHVcr6i4oVzETWPIazibocAlQaUcCLKN1i6FqA
E8JCYJYY92mf53Cf+zHczazm6x/P+L+VfP4yIONdREkO3SVE+xIitXo9+/+pq1jmaIlBgsbVuhr1
RiPLlhKYZK5LB/qTwWPa+DNqedPuhdyy/vhPz9efFeaf6eb//vLQPZKUQSbA84EM87++/ArE0TEK
4EMulmMOVslGSwqzK6oCnUaXxvgeNgF4VwNZZDD9f+gU/zZV/PNjE0EUwGNNIXrlDP/85VPYmI9H
G2R+1+MifeZdRgl4CcAOOLTX7T1vTQ54pHXRVAIdd3FR62x6gRGwQl6M2QJCMqD6f3qv4l0l6Ftx
x+Pq5PhY/vWyJJZn9cZssNuaPnrvg3GOym1aU5xNQxDLiiunftgJ7VUBzRL3h46EuMBZXJbCZnpO
/sMbQsf3108KQmR+vWGzDFUOkspf2k84eWm2LlNezZJADGiDOQxKlgDzudUYJ8wj6gAPgX3G/NEG
bniGyA4AzKZExmUO2/9HvA0AuAQeC1Ekk5G0AM+QhKX17fK9cRKQBYxvEj6jOgERNjri/oZjSOFl
CpXkW77AUK26TkftYQOatlWpyIgptI4aUw1Rm6pSpIx82G3ofwcmHGW5qXxYTg2KL+C8BBBktTio
P5UBedxj+Ekn2pUgN8RbOoBUrTowwKQEV72ai4M2wXdprpIQ1ZMKUjSbD8B9Avucjlu/CVOsvFWq
ApEfkIKreIuqodXZ88DmPC+pcAmkkiu+X0jg2WERXaUPmLVAwXd5Un91rGaPPqMrL2F7wa4PRj2R
t5BEGfygfOt+B0LXaQW4MeQwi3K89ZWmK9+jDXMPYqrHZ23jUVVjGujr24+WtRpGUwNTbyGBlK1j
sHFbbxaJJrIbmr1eYfwCT2lDD2fP277YEkDq5cK3ea28nrP2yFobfFqiAamDIINlD0Ip7cu6h01y
rh1dxmJr0nGpDHoKV8AdQ0utoh5cDoldtI8AgA4QmUykqyaN8wUoODUcbj3raSl8SF9a04LodXGz
2speGZwiwd+GlRl6eOd8jtqHWoZyKFVq6S/IxwxtsV/LeY5TwAR2+OltRG9itWbdV0DmGwn4mDx4
U0+7CUlZAw5ZrVsR0skqiKkCGCMfJIvwgfB5ehCDQ1Kgq30dFXRaI4BnXYSZAGqOLWm0JDF6vRk3
zGjW7aQ1NMxb3vqfHj/8A4PurHaQMhdS1MCvi3rUqoQP8gS1OLZFmnK+lDay0foMaUrsQYLdQbHe
jSAjPzzsfVtkCD1A8E1wA886DZ4asqgG7G+mk08O0/+9X/MET0rAf/Wpk9XM4zaonLL3Nl/dUIVb
ny+VwGQKnDWOTVZ1oMyKdGR9yfhwNJizC6aXl4ltKYYokdWgbWVdBvX0EvV2QfOqlLKwYjublrmI
99tqY9ja0M5kcVUzjmC+rudQdx2IJpw9gLOze5r1GFpWQS4ol3lBgmY4QJ5/Fc3AiiUX02lKWugJ
CzOICcCA5HdbuMKZ2/onRpfwbQgg7t8khNr+YEMpt3IS0RGPwSHYIqD0EjQllJRS6OAbR7jFZYP/
RJUbHjdFls+gzRxUYzkgTLF1k68E2KwnY2nsANrl6T5YyfskAneMk1of3LD5GwARgLlpfBl7Wa3N
UAzZtScKgPHEBYwO1AUgA8AWOBkLG3b4SWK8FteF8GIaVsAMW8tPmXLvNVvJuO8jH9THZWsu1vcf
Y23lTkXbfuksLZgYjipyB7ds63Ggy7FuprOBM2bqk6p1UArwv0dqhJpP9RIRFHi7PER1k5+hVvdD
hw8d0YfAZIBsIuQB2mEglz4f+qX0ade+TjokuNTZbHeeqOF57G2lagXIZpKkxOdh7uocCc9d2i+P
tM+WIyaf+nakmfnewbD9zHiUvhoNlgLj8QPT9MREdmoxUaI63F4965XTF+RsrsmKwb0psLMFv9aK
RoSfOJkOTYeKFyRXMjlo97xuAPw26TEZrCsnsCp+yO4WMvxkJDoEppneo6bzsEobv+2CmVL8uhQE
tH01MYZ0SJn5WmKm1A8ZA8cX1DkCOGyqWkyFBU3am22q66OroSmPwHmWrc0A4zvgiRjct6AGBomA
0M6F4xjdLiPD7DmkJnlgggPBSnXkorPPByceAzO+jfVIn8FfzP4lnKbsDnyL/Blv5FPWlt8rhWKQ
gPVpL2veb/pLgGSQZ/hFrLnLgFVG7yJGFgeU94gzEFRuH1YdicjTNDWTKInmNN23zRKLMk5tFJfU
gWuHD532v3Cd9W2Im2Da9aa3dyo0kblCPC6roK+bN5aNajhkuODQHLal2XkTZqB2eo8D0DSvPGXN
GYLPoKupJUuMAMK2HuKm3rp9AqZqqTq6+SPk+ODYhG0QX7Z0GH4PtU6HCoIjcN4pXVVJFzd9BpAH
dvidt3zPWw4/dMin/UTsWt+kfApYNaVt/gR+VD4lJLZxYQFY5VXWDEnlkNv4nepMohz7xr2SVUP3
CZAdAaiP2++hWVub7mMxNWExzGa6C6GxA6kYV/Q1Svj9bJZpKqgLJ35jusCfptzrd6QVIDV5FYCV
N9nWnUG8gc8FvJREpc55ilmCL8s5pi1YE+v42gCKabanWSbeVyqI84sGr3ga8ybvq4WtLdvnK4nW
4xZERkEOhzNSkkVbgiZ/UDidMXBM490Yh/W7r/MGxJMyPC3Mig6vStYkBMm6SnG3dH1aVw79YTGC
1PzqAHutRT/rt7HdRJGtffw4U3edzwEg0S5U8xlSEQkUHgoRHnAIXtNpfVU7DDyIG/huN64tQZKj
7oegUqbZyMPSz27Z0yUI+GEiW79Tc9r96gCylkujdBXEnvWI03i5d2uCI3A7+i1Fj1WsNaPDfhBp
Uggb9WVEsiKJ6QnF2+HOb7siWAACzGJ44Nn1UE6j6ACsJWP7cJL9cYLZfCuI1WEJBWYy2X6szYQk
AIz2fZNdzycy9awyHRBKy7v0bkym20h9FzqSh25phle4DtG5iciO9lQDV0TobEzNuQPpseRkLonI
XkC5fTLdS9xODMZGuI/S9BiH4z0YomknNnOrbbLbmOz31vun1EOFaxsTgGe2cYW0X/TUQ06q5hw8
l+8+07gzc0VAPoozHrDoLoq74C3lyndVijZ0OImJcqDiSx/sDFj45katHZi1Iuo7FB6ifOZt2Wm2
oEPd8qZv+aUF0jY+NQlNtodABgP7YonsGd/VYWPZb6DlTXAvRBiYt7CGS77rhK/VHo6MSuJ9Kgck
S+Yl3cROe5LOu9ghN1csKwfsB0IxdOo9QHbCX9vKJu73ZCFG2zuwoGo7rMgn4tHgVHS/PLA4ANC6
duvT7LZOFEogVlhkbRulxSQa8HykEU81zd5xvCEegbsAKmrD30ZrQYSuqbhNOx7sgcAuYGD77mVa
MnTV9VqjQrWgRNu637sJJqYSqbpfNjt91eBuy4GpH2qNhi87CZTdCWAHpbk8pSZjjxSjwoWtEy0y
AzZa1BtwdKt4JUaH+76pLQjJJb9ZGdW/nB4b/FpgZQml2uKRtesbbVJo5ks+PrPJ2tL76K7tqERB
0WHhJKxHCdrpiEDcxpFgy/hzsNno20Rhl+lmMzubZBAqNyrOZli3e9HUcjdsM1xDadvnllMYlpKb
PWyV25j64B4VOnkEZYSMU5P070wTda91Kjdghsg3jFNkH9OEhEXH5m+rXNoSrabZgQWdjgHecgUu
aERiCrGiTs5LpbHH4n7ekGEJJAKrPW8PKFHkY862O5QDh9ICqKhESAGJFtf1mHrqYWreUF3PdlVp
KYJ6KSDgtgNa3/WHtoDkF4gkHRJTOyRY8n0TIcwqVQOlz/Wfk5xep66jZ5xZdwo4Ljq1YCsCnuRP
XS45mAh8IOk0ZoeOeqrLJW3falU/hAS13rJOFuHYPMXplu1clLzgPGr2WRTxR9i2rhJQOZHxo8un
CKTd1VujDixQ/VfeU3nTNBHGXj1gGIeUjzLgcSRs0w2kc3kWYiUVfpAruiWff43bCti20cMriFR7
0Ew/9KA17vKlST+tRDxUmzG8h0cgfqDv+q27aDfSFuUt9+cYsm9lhVnOzYK4omiRu6N0/OBj85qE
aw8MursIDrcwXBf6PORhjeHR8R3U12AEHbK5otd5fgZx3txSb3q4CNxdgk7TIoz02Xuz7SOGmZNO
Ydlm6c6Y2N+Krv8RdrQaA8yObTC8zFK/zLkaH1g+ri+NjfHnsF5uZBh/RnRDSKkVl7hp7w1A5f2M
gMotaiEChEhDIy2g/WHx5OTi4BvmxaZswIYTjUdpmLrrJ1MlLX33nIM0YvFr03pQv+MlrVn7JgU9
MsbBxENbvlUh/VB2ncu8m/lF8kZUmbPovCaQu3hruyvSUww12q9gdqqKJTwI5PEQyB2zL0kpyJV4
elPWIDTYlAyRpjLfaFR4jquJaO0G7KZJIMiJR7gK7c6Gg6viiZ5Twl5G2SA95qjYsymoH9IQbXC6
2RNoFfUcifpbxJbhmBjQVm1uo0ONrEnhVI14k3YwgwwBhQ/PvGDxMO7M3K/3MhgvsB0QuvCU77FP
U539/DvGbz9u2feUhF89Ay6tW5xqNL8BlYH0kenCkqDfKq3x9Q6RTPO9ybZ2l4T0a/JTCcv0znI5
n8Cyw67KqSx7qyoTBWhY5Y13usqVf6zNeIxlX2mRnNpcnZNER3rP5xiDZ6yncw+YtWJbf6SI4/aF
WsB1aAITaCCzfGBbzsq6lenrPCaA/UQ0H0ytzjnjarfgLE324zBiKFNItV88wimw7XAO8yUrSE1g
7quh/u1yOxxFPAMHaebTqMx0pvOy7uNWsXPe+kfodvIkEDtawzUpV93yByDypV6RDwx7h4eClUkc
4e/bPiltIC6BG++9tvcZXx8VxIMiRxzkBntx/aHtm/gmdoDCZYP7MVLB08Ksf0xH/92P6betzo48
ky+uMfdpsKJISQf4MFyPcKhZkaQ+vw+bYZcs4e/Iu4d+crsFTEQ3qjLavD7YFJ2oXU4YKm6jLEaj
AczkER50uRh106c2KbFr4FHM32Yu7lZ7FEq8utFeEK7dbWu3n+iv2JFPEo2Y+Rb01uSiMIfAObtP
2v40W3irZNhlG0F5QbBUR0M5SnONqh8QZGgxS6xfvsk/hj4og6ttyK7uTLLtfHwmnb+AVQ+/oVCR
JxWg7ylY5g2/4y3jzRfzJq7vZ9Un5AXiSS/LicRClonI3XLlaYcGFafPuz3C9om7nYCJ0NNCAZ4d
IdO29ogLs04HTuq1h6ACrVPu67rrEKqx88DSFzW5VPUYi5AnwOiGxVLwzLyb2EXRUayXqWso0iDj
tLGoiDLvaI7wUEbUe+ISNb1lahrrew4wNHqva5sNrwHva5yKJEHe7Gy2yI9QAe26HkNk6O84/H9e
ZaoHPbgOaY6XI1kkJwwRnLS/2hojH7AcZMBVVMHB+kYT/YW7oLz20NZvr6YliJLG9VDVksefFpkt
nKrDNpwgyoToHdFRVBY7Bj4nl90EwTYdIJLooquN3g3JWv+G4rqAF6llAdQECamlgYc3DPPjmrp0
75AVRMNcQ9tu16pWgl1o3Gz3eLIjhJhTcT9B9yxMSnZBE4CzD7l8YbblCM51/VxBEOMV4+SVkpx+
j9D6dMEP3zYWpb15BrFEdxxrFHYC9GBB8nb9nvLuqYNBKUqced/DabmZsdBhn4fpI5Vp8ppj6UEZ
Zd0JtG9FMnlcWzogWd19TohBVwPPoz2Sqbhz+vCh9oh4V906/WZTf9nQGj6B1Ac9v9IleplTdtKS
+b0c2ytn3HdAT706jlm8Qu1qd20XzEVHNXhx0W8VW2l/bHONUTVdocoAAYX8NyRB0YEzRYwmuxGr
JjfYyIAWi/8kuMlgLWBk7tKH1mNTRFnPHoGLAKOwumZuujR/D3R/comecYJsxy4MP9be96zg7WyL
2Hf9uU3noRpi+bAgfnHCD4QL1LloKVYEj1Yis4KG+QNWhLTPqSTgxMnwxjV6ndhhYUTbQzDVguyN
XB8mAnyTGo2ExDSUppNHlHX2wLEWADUV2kURdkTfjGLxFcOQCDGSqBNPZ1Nspq/3jWxaJCKj9h2J
g+AY5esLnVcOJszqkyeru4RbfMSoaw/hBOU2zIK5gsaTPWQbCBJQ7UAmBaj+O4e8wWeTR80OeUtY
Nw6taTeaeAc3G3GxvkvCQ79ASK0ZDnnWJ65Qrn3rzGAqIxPEsXymAZyt0fcxo0jIJJiWlVtOPkue
RNwh0xAnpGJDlL3E6E4kLjhG+JXKV5Gz5ohHCzXZmyfSGFS/Nm3LpsnpMVjzKiIjNF6h3XlCy1Wx
FtG6EAxF0TfjdhnrJdknic+LsfmI+ZDf2nobjxA8l5Ji6kDu2KB/r21/k4LVOiwuWItcUVvMIObv
amiSh54Lcov7EHHsTdCkVBG3r7PLnlcWckhyKUXH48Vnu0SPK5v32CZyzbxt1JTBNuRHnTX6GFn6
PcHIuQUxsEYsHUQcQXRvyPBiFjXtHYKr2w0YC4ifGT0K5CluSTCQj7COxR6wDFD85j5G7NdIfd9A
jiv1lGwH7Lk5Y5c6ZH5Ox8MUDc/JFsV300BkqTNctRBJmWKV6OtdNyL/QUKJQAapK+vEB2i65MZo
BxyRjaKsE0g4Jq3yAdohlpbwskvxpHem5seELXc+kL9UtNp9hpMWQr+aihh3R9sPP/KONqe6Rf3B
KH6bgh3FVwIxzRzDCLSh/nwV6Es3pZ+Jo5CEk+ws2/bOjd1RMQPiZeHYjYBIdw+BhAW3vp/3HkYI
5EleNLm8DLmf94ZuZi8HGWIewkgLnOBNufkesYZv8bSltuznuj1jU0g7lgYLZ1SDLQ8WBsxBdvQT
R456rZl5cxY2bR4QWaDVeWDozaBQOsGPlMRLKWpudgPJ4hI5w59GugWRtVr8COYmKDUL0iqNcrPD
0gYskJnGqxVThzsdqL2v++5Al7k5phBUL4P2bLekOJSdSM/xNNCDkMgYp11WpK0AE7655mi2lQEq
3F5ppD6aPHuJRhrDQEE+vO38ozPzzlAZH/DAogFaQkRi003dDGl2pFgq9w44qntYxxGsyCYOSvvv
4ziw3TD1X6lMgJg6d7A0HPZEMhwIdpkgkY/1DgD6AVpacKcyFmArxxJWiA9n7+Eckj1s8awEwBTu
pjgr3TJlh9QT9o1htkKaC2tIYkmDh17WZ2gK95b4EFFfk5YIDsx7lnNcPMEQiyUfHQ8F0tkaOkdd
f9PDssXFXAf8dTTJ/QJpaad0ux3CuFav+Tx3N6qx8AoTzud9jydur5C9PfQGpTnJQe9I4vAx1DNW
6jTx+rgOEZYnMPNrNkgPY5FQW+qYoeJP6I86KdQLEs4rmonod69SLB1ZwWtmtKuyOTZok2RwRgDn
dcQaDkPMg67r22ncYtgoObkDFPBLcTqfJ5q9Ro1HdH2+wWdQJfW0noatz54Xsf6OwxbscUowrGha
LVMCT43lCZqFdtPYI+K/E6iAhfRcY89Q1BV1klhkSlxzAXe17G1eDzdbmiAbDlT5bqu3slftk8PK
ot2qkUiCGtAe61ShuYRzFMKQ4tDO4EFZhJkXdgNCvT8y7nSZrbgKWFmEu0eti6sQ/EQxw6Injrs2
fiV8jR/QBtNvVC94DCFc3KBH3qoYXc0Zu3tmVVGEBXaJwdQOi0edI8SCoeNANh2S5rYPUBZCp8Vr
14LnFhwNLGJsd0jyPYU2CjHyxHPhR2cqu4bzbhlbLCIBaMeOkIpuMJn0e28NREx8oLs0Rii2jbCl
RFt/9Sny9C6aMCptcb1bbBCUiXZNhUR8t48EuiWG5ONZ6DU7JTMOxgBNSYWIEbINoziGFGocRJnn
Ogv5LzMbVXJi0CVbgY4z4vIL+ZDsnLnlNQe8XoajgF4usD4IOyxG6HiQ+wAg3fXQkit0ZBDQRCDu
8djwp7iL94YE2dHhJW+QqT0E/cIfUjoa2MiYaECJ5mVm4iaoAmIv4RioGwspFb1Y8qi9FpUgFPt9
ArQyaDxLNAo3QNHLce0+19Ddh5mFc5EOKI0zOniM0ta0X/A/k7IVzZkGDurcJmPMYPAnDknMfmZr
ZEqtxT7gOHszh80QUcf8kXO2ngAvdrsuJRtuAQRUkd7386fgSX0wcXoZ8+nC0zE9YsAZXwcFUxWF
6qeIiNn5XGtM6lt/cUw+5TWOdIkVJJIPzbnFPL1vLIlOM9Z6hH3IK2j770ZinQ/GKXcaZa8eIVDP
dyNzWIaj+7EQBIgIVSu22VCU7oSAVdMdhamYKV7onmACjfmVBrD6LseUdJd1/JjhXZ8MNm6cJoq+
kMb57zqashJxFiy1weIxdNtI/xOB9QZN0qqTr5Omikke/uzAVTRYrOGa/eDr42iC/n6kQwcpLl5e
sOKEFYDmX9GZxOVm8uk+7DoIWlfcHjSxKKHayZIgLVLWGtVNJ4BdUfj7YgD+eEtAjJ5mVKEivD6J
2mfyIJMmPrYGAd9CLnF4u3RDiD0ko741fumjfZYOC1zpsVXVbGgPs6zesNeJpQJSATJk268RQg6q
A8IVtz22P5liFLF+Bjaj0UDWIVI6EdCO8GYI3HVTilvZg+9SLhF9XeFqQUIzz2s2tM+d6SaBvvGq
cCZzOkAQQaDhpasbTF9drIHGLQIrUMqQcuhd9YDYPiZKeGfX03x892pufwaEsO9AedRbnqIzKfDD
WF4KQpCCg5WJdgqKA8NIG8Tf0LXb98WBvCl0iF0MQEV7hfQRw+qGy2ok5uks0VleQaCbxdcCvWK7
76EVf2GLGOrUipUBzR5sugjOy9xj+wnpYrTfrYOYBZGohp8YB7V8RIJ5NRiYouSYOGzW2COYyiBK
LW2blw0opw+oOQa6D0mwX8SB2T8PNRxgkDBbC3FXuvmb9SmelTFpGn4WXSiRx4CbMu4iQI33Js7s
dzbMFru9rJzMlbPCNq02ImG8Jxs09jM2zfQfMdrK8Tgolf+QIh0kkC8+vmljvAYF0DRfExaB/OSj
CRuAeqCq8ZCkHSuZzGYse5ox6LvFf1EYX7hf+kH9kmEbP8I4E98FaXBXZpkYEUZckOM6xbPXrlS9
iuIK/d70k68ahWvgM+DOpJ0jLNXZ8h5RGN5fUbBgtC18rr77bciWiZtUIaay537NjwEGBLqEd1My
POejo4ce6e+T5QhUFhi61gfWoXGtPATEzzACWAErXsdQqWesSSsmDjF45yW01LMAnJwUWer8e9t0
jSz0tJD81MDGywqDM+d1Q47CHWFW1GgYmxpET7giFFAmSWbgHk0a9wuuqXpO1JVBlVTCzl1crvSJ
SWHCnRfAh6YGZEgJ3RN7oTAVOwz6UCTsbk2lSOCBga2oaG+j1wCrDJoynOWGZBJWZ8kTdsagdctm
OvpChUNdl+1g+7oUS1bOGQu/A1HIu6pumMmLlg1gGni3LT+46LQvWqzvAOqwUEgTHBgzJBK3LKWL
wuRJtgKjEkfIdC0jkc5r6a1V3ROQsh5vNkjnO8M8zRG3gcwbR52yhdWT5RUZQJwWMXYkiV3T9OkT
sqB4vAKxLXe5S2ZStlvYfSDebN6aDKZ4YJIYDTBvO1ToJrHo1LCErS8m2jQaRildb2jAw353zQGh
tdcY6isPEluU25ywb5NS4YdsMcMUDCgQ33vVj7+nqY2Rq083/5HEgBzx/A/x45DHqDv45gy7scb5
ZR7gBCJ3lSHz3WEVz4LRub7esRDkkNoZ2vbNeokNcGJeVb/HXsfkJbSzOWfI6IP22pJ42dFGjXOV
ZgqkecSzjN3C825hxAAn9JdumocIKEwLsCLB9qhniYnprmc0qrHMheWuNAG2pew6rAr5CtdYwezk
+r+oO5PlyJEsy/5QIQRQQKHAphcGwEbOdNJJbiAknY55nvH1fSyiKsuDHu0uKVKL6kWKhGQmw8wA
heLpu/eeNxEz79OW7XIa/tQutaTDCBN31jmmrx/GeqCTUtM3R11P3A6AnimNt3ZIpykoK7OjAYmV
ctzNWToMnP6nGGZeCNAAh2IHDco4ExphIbHeN3M4TO+JM3YiqFu3lf46F4bahGJFTtbsbKIzbOC1
86ES4bCgogwb1oDhIN/kNMvIqoPaY+ctxReaJpqiKrXN64rL4tKPysp+MylDmzfdPCI+jXPWhDCM
OutbySnimHZh7o9/Aov4gpAs4LUYx4zTldrEckJp4t9G7qgI8zzcTGZnm54BMvExGUdD59Ts5u5m
btSC0mko8Zy04ZD4c6eX685S9XBnWWn61jVq/trQsgBamQB8CSK7hzKoVopU9MV8GILVqMzXKtPB
Xk1hnwa2XuW4uPpak+xCWaG4jjkd0syStsMDl9rkiCnJtpAfdB6C1uVvnAG9Mi4z44kGLrwzl9O4
HQDstJMNp3O0FURijOqlGqC9DPB+eHKqxi48LWzTl6xABd5UqeDe4y5hLRJdXa/jbrG5jYbTflm6
JM98PS/4BNsYkOq6mk5mRSLmVosIIhzDMnTyLTSTKg3cprLGjWIMj3FYgUdFGxUlVL80wPSBteS2
GiqhoLsvRWwpjrOhXJHQAf/4igDBi9G4kU2B2Wgm+ISI06YJ3T7ZkDvMW28tOjeEqJTRjsi5650P
J4CNMMzd7A1sUYjIm47LBovQcmbTtRzHLczQmO5EifLv9tJs9/y65ZzsV6ncZ5od3dqp1Mj7wPlM
AnRSVexn7ud92jpT6DupQU8wbaCDbv4DJOdSd4u7IHtl4aO14IDf9gpwF1DYsibLHurjs+4UVbwl
PhZaXDnDfCfKxI9Vhqlx84XFScMeO7Pe/tqoauhYLn80inIpDEV6SeC0RtP7HGadynoJKyTwYCnF
gqFBc8sK055lU5Ca7oyiAgCNNlRWcbdVez5u6Er1HLpV/PDr7/LZOcxX4Vvg9raES/7SOceffvDs
wmlVOYpyG4R4JFxPByKSoyo2Snh62ZwNhu1quJtStr1ESq3gsY4iMv/TUf1vxQOu64/yvm8/PvrL
1/qz//9H+///+f8pJYAd/4c78hNM+v6jffvvmXFnTPOff/BXTECYf5xN1crBZ87QJWH8KyYAZ9ox
eFO4Ov8bo7IwxP8XTNr+w3DPkUDCBcy2gWrwr5SAJSDuQxlzCVMbTEWw7X8HJo2j+3OYi21T/Znw
J5xDQu5P2/4PiychXQmRr208u03HYxJnWjDmlTxqKqpezcoYvooWK8uS4hmEzPNiujSgY9G3105H
uyGZEusNwMfqgYtzDnBWQNmk67qVw2pdkC9PCoIqis4M0v+uzsMyPknlopqJPr+Yqi75PkWWfqtx
0jy4a69dSbCYd1pHZJWDDS8guhA3umH1l7M91I+opxEnujgNJjlIX8xKCwiQQYd1hfaQ9o3l18C3
DpxKixqPXtvh6pubW4fO3T0stXVnaln6VikgaipOpoNpruV+xtJ3Oy3TigZvy/3cx+JijY01qLq1
2Eo7zi5I5l4Kqd8AqA7AD9/lRph4qzDuQ7pAHgZTEzjETEyfuPGr62Av1LHo8/4NyTcssQc+AgtF
wXePaPeTuoDFd2wL1ZCr6repsXKCseOjMPNrO3qYlupOw4YLeBa7ybCEuHjcKXLR9afpa9mOy0VZ
OhHffug/nKm2dkmOy9BYYYvmMII3OswqlOtYv7eGojloi/WlWsvpOQuByhWRpe0mai2MJlepsCRR
uLa8DYtKXK6crh8mYCGBInawV5U2fomSjjIdPMtwRkROx7iZeJVn3fDYm7NMvCnO5yCyGvfaHeL3
oSkCJLJqgwrPW4cTkAeMLuW12IfvA4i6HTtkf2uaNXtSHmm7OhxGv66taxBBli+q/kZ1/ZPGAWAT
NxxysSV4OudpvB/+bDX+JOPhqhnmx4hu6wY/jxdlw5sykzuZnZXqLLtElgEAtKQwF6FTbk0rhbEm
11M/zqdG45RXSEDI7Vss2hJaa5QFZTE+jAKA4KaLhvgCCUzjdNfgt9p0RgtGpLR5bWbOwWnU8Dgo
5BIjdqYTzkS0j2haN/Q/8PwuhUndWxec4FvSiCXWtm8C1zmRbyRok/Y7rtFjCJ7AQ1fvgmautF1r
T77TcwATcRgeqyEO5nLMLlsX/GbiUufbnbNzINFxjNGcd2PSrC2GM7SnLuZsOhrGcAMZiD5OtLOd
0j2HNXYJPIeNXMCZpZiXjRbhzAJrFK9QpvBJlKu1GZpqxpqaNEcxuh9taxy0maiHSvuTIVOqF5NX
W9QrZNlxroNWRlvKvCiAB33Cy51hD5c8cFTvwWRldIkT44iNld6cpkPnRBaEl2Iekto0r7qqvupG
x7qd6XpsMtW8d1r7oMapugbReVsKHbZnX2ebZSzAnBnWGiilvc51m13gjEjvIG0gJ2Kd8EFRecKa
Exg5dm6fD3JYRC36rjwI7euKI/7UIrHsKKd51UnNy0CbXfe4jTboqs804/QdULrpcYCTtx2qZrjH
t4O7EyYkkFwfkPVRdRO+XPN7WiSH1oqTSzuarcesXIGL5td95zY+uUVIoI5F42aa3sslpAzEbvgo
56LxBw64J4oABPwFd5OlPYFl1bdlm60+zfgv4crBArD1rlyKvcLC0sHKTNQFLviaWgdfCd2c9zxO
b2UpYaJDeY9d61IzjUOy9I+V4uScRClrsq/vYQh/Kxf1qobmCspVfQUzIN7Y+dlYUoX7OE/So6yR
8aPBbg8aqdDHRiN4KBwTu5lCS4B9oLbhnGfv5ui2F0lUUCnP+fq9TavML02IyVVuR6csUd1uyGy2
O/yIWHvKNPRqw9KOfW3kZ78zVqU453lq6smzBIV6SzgUT1sq8cJRUVpuGGNhVtM+yQG3TF0WB3ZR
Xa0TmQzbHsstLi3DjyzhnBbaBycXYtjdQg7lJaksmeE27Y2r0S7a6w7jDVjA21A0zAIgr4//xVov
82zxAMXQiykNO/5ma5m9N0Y3fYpkslyptms/3KyQHzO37Zit7q0xkuZynGl+k8RAX5c6g1InwxM/
hFQpNGoCNtHB4VUUjKQ/Di3MiPtCJd/63uAEXzUg83qjfKzOMh86Vv7YLaCbhb0eYnq+G/w85a1G
RwXQ3DmSsUlX+0mbsfqXbhH09fyyqPIBIEDlT+mqmR7bwNXYZO9TrEPhTHpSD5rKsaiBzOXZbgSt
haSrvYEE8CO5Z9T80ghJgyaobNs5yxXRsbJp7soVE6TXTbnmIA9q1gFIhvZsjnWJK4PdzM9IW3+x
dM3BGFTWw7PSNLF3V1negGocD66bVReiqjS/swjegPBEseCsNLYXZkpCxDPCVpDY5iU1JsRugqQY
xrdBd3DTh+UY7o2sqR/PA5y+WAYpeC+roRjRZyptd0/CWXvlHDDcjUAy7zVocHeijrt7ShFnI0A/
k98Zuk1XRFBWDOYDYAq2Nri5AZxKhYWj6YZjDNBtJ8M1e6gs47FqEpYYrP4TDkLzmKzt/Mr1oEuw
2k31sax1hbwbD98j/k/Y25LOfMA4FaEJYzEJIHul6I6tiTq0qwzahkC7xjsxyKBxZOsx5gPDbuje
03Pd4GK4atrwTiOmfaCthhcH0/Xg5g/2koffk3bC1mBq+65bdrmkf1+CTla73hr9LFnfdDxQIVz+
GEblWT0Ml2sOheGFkw09ivl0sIzxFWQVTpeCjcITiVa/ncvFE0hx9wYjJJmzeQ07z4kV57Khem1G
PItLhM+W5Xspm2HnKp7RCRedoOG8wxggHyyDmQKUEealnrMd69kcbUsVbxxhroGhq+4WWxVmJh6n
gs1/bu5TZYoAlRQPd1R2r0k70NfHz+CFOTxrKIf2pgAafYglYjgR5HUb9XW77QmafNiqg/+r1oe8
GQDZ0qDc1fpgfcPGEgfUXh1v0JaZCrBTb7vGOMlqze8loOhtEjaQ3YGgEqkfdio23lSqP7pmP/ht
J0t69K21j1JgNoi083MeJggCzU7wXEqtvAAWvhOkwOmOEaRahaU/JtxjcveLiE68hMqPMcXUVKwT
mo+oI2i9yWQSjEmjb02XvSqNgRiCVniKGncBrhvTe60QSywR3ximLp6bdhxPpTZWuPBz83oa+m5v
52RzOns2vHqarV2T9ykyrBsG9GBI8mem+TBFCMAbs2yc72aRk9kTsrF3oqacrarIlxZ+cdjRmT1e
L9FRz4YKQQdXK1YEYdn7gmBTkOLwvYkYkXJcK9Hu5653AP2k0bWOClfAUsc4rcRA2jYKB/xwjjzQ
y0bLWdRXacbuFfYTOouyIjpDe6F6IOR+ntdddLTsyZ4TwkjjxMS2XSFLESmSMb6g9GVasr2pQec3
wnsXAA/ymck4DpyLUb82uyF1RsiGphMeUtqg3zOr6/Y12guEyv4IXcE8DTH/7nax530WLwVSTI2h
Y1Dia4Pc7o0UwskG15ebezKxM1rFTedsnDVJAvhLORw9y+0QvmR4EQ0dRpoVAJcbgLE3jq019zTt
VssMER1VxlNqaRRngmAWqR7WOZ7Q+qWdEy2oZb+LkrJ6mvockXFdEgy5LHyY7XrPjALA8DGm99jw
RYdQXPCg0SfOWouwAnpJ0M405gMxTS6xKSh/X2i3LCvAP0W3krgOXUdX4gDuzqGzvEMGtep1+Dq1
IIYbx0wKjBQt5gWVDPqXMsqwf4gO0WKzprmJRYAQCxdOdx6Nvstot1YNOrupvix2dOYtuVF2N6cm
SSsnVNuoXCsfbQXG3WJrJneexuRYOyZt5wSnQ1dly5d8wuKPNZ7BDmMdbdOIQq7rW51edZFcA8QA
zxfJ9lWkMw80Okj1XWjd+ppV8Bz6yEbUq5ovY1e1eOLdFl9MSaFh9VRzIjUYpxM25pUW77Gx2ReF
5J1kZm1xZdHmPqZlnX8RHAPYmDjU8QKxvMLkC0x5ZL1wdYZDQ0fZj8ccElenTdu6VvIC4PFzberS
zwlsEGMbEtQTY1wPQxGy5ZW6XV4vQyL2c4xED1HS9aAHU6pA9z4avJzx9dvrLtfIUjhtpZ3AYkO/
nex1O3SOfiJzpMG2bM1DmcbNPpWoUzHtJ82r1VCgC9XykNYO0C8HpPGKz9WvVbHs+a94oeoth5Yd
6Afjqz0RTPY5sN7pjftWsH43AmuWi0li0/dFFGh9A+pecE4uooZjUTxjZit6a7mOz34D7D4aLA1N
O2Fhqbt7RIy7qYXh3KUSuQB/mWW9DO43c44OIu124zC5h6RIqHEZqJHo013FiW8zmpN7dGNUjBnX
0YH1kXkQ1PsnvuhziJsJP2/1VcPYBo857V8Zm/ExpeSHysT21rNkUKwYIMzLuZnxVYY1ZnwVfzcl
T4SmM0jBwlK4x/MCkTctvs6wfC5ma3h0O00E+A6jDcikyzXOYKtPQ3HVmgyBAaXr7NcFn4DPuVhe
qp69agmlnypNf6gF6lbHoWJjUy36+qwI1FBdziV9R42qF7qVeWEN5Q54XHlqBCEqsML07uV9uxYw
/8Jq3TWGfB4JzD2xEWb7KcleSr208TVLfJQeA5q0Rx2QYVCLSu649ZUfEunc92H2ZRo5IbK1gc9J
ifJ5GQf6jaBCuqvCkM42QiMy52To+a6qGfESNATxvEivQh9nZbrjD5tgded7DC/vixP1fqz1uITK
dPDTsQ5vGiU57zTq0UxKt0JODNOD5abDG7IEHgHcvHTrGjMwMYzjI8LhImbtSiE03QmolFCxQ+ey
4WDkDP0lveocA2xC3qlJ7G2zDPbW7q1AytahFd/UPuAcGpHdchkuCt1EUmA2/ZXbuO/p4NgUP4yj
KfIuQAc/YS4WfmY3Lhmm5mGQ2n2rVa0nGrq4sdE9971NMNGOzt16bkfjuoRNRnvcN1ZEhjnlhTRF
V6FhWMdRLuu1Mecvq6WPniJ/uu9HDqAcXnC8ML5nbJIrobXRYea8rGr+HcJJdpIKfWMsLfqK1EWQ
RsUusQ2/ltDxBDoEBQifPnbGK1SWgY1VvKSywUgzJR5pg9avxyH0XPpKzATqTSri3ILzWfSB4+Cv
rfL11hjK+8ZoDk3NItOAsvgm0HqvsYx6a0TWBe/bTaiF95l408Q07hizuGy7uU3eGDgybGhzHfNR
vahuPPWU641h5LuJPIdXZcY974ruesiH+sgkBdoUJBCQeKxTiMRyUGG5F3YYedIKt2Pb3zSlGyw9
zOWzujhk2MjDycZWbbDhoGcfYvp9XtPLccdyk7etbSW7PAyXrTuRxWDkw1ecpcN1l5WIPYnz5GIu
8Moq3eH6WD1GmF1m1OP7Gnqex3QUgVjXPYA33ZptegHQ8VuNhyTQK8lJld+1IzGwHsuueUIEam+L
Tn0BFcvss7yijp3cfgeia7zK6Rd4q9T2g9V0B47ojDBT1YKNFHNNztSZbZViU9XTfgmGQtyCUlbs
pZrxxvHtzVYO5tSpEKS1zG4jMHwiEgFWowWDeoNbLcMYEcFR98xRx5rXSOmRqILaxOsZ1rJ+MGz+
oYr15CSK6DqrDcT+CHdKW9D8S5KIiKOtX9Z5EfqkPh/m0LzSu0jfOziaePJo8bhjy5Ge7Je/jkX8
nuiw+Jnm0hOtNnH5ZnF5T9LntTfhkxek9TdZWXCNopVkCXlxzKp0Mdq+PZA+bzd1efZsG9qdsJtj
1LgcN20r8yoz2kc5HT09E0TJa6pXoOh7WJ4LyHr9mcSNfW0VzqVOYe2OwKp6o/GYmHDO7nwdWiPd
wxlJtrZskwvDKVg2QzCxo1yJ0Jagfgyj3JszqzwuQne39A6uAk0PbGiCbP3wyvHh+Dzpx3kx2UYq
DpjDOSlFCfj9HLv/cJb4Hb8gQl22FJsJijzaKEpKpTsLOVdz3zg8nNRTCV68UvNjt7+TY+vZ64B6
HMr+jgEwaLH501kXPqyiKLwixlvfGhe6Vt/aDDjBZWt/h+e5sZJwl9XrcztRTiQjB4y1wBy40rAA
0Zq0O822nghxRi+uCwtArYTPRH5Rj/G74qW4GUyum6IkezIKLvxIs8DOYZkb43hbzelJ9IQiCe1u
0PcHj6j6LrISr47n3Ce6UH7BqRLvZms+dVHn8OKAtL4u5iuD+o5F2BO6fVH4TEioJR95wSAE7bwC
8b1qELYCo8VIxwy8sj/JwVZ+65jZCWbN7Txyu1zmFYZdTOlUFLuQQUZBrEih9FkaceSEJAnv0i6+
JNi+4Y0LtiHOfXmOG2Az9wtneuEu5oMdm98lDLmLeIGn2MTEBLXYbi+GodIunO5Fb8YnDcOHG6WY
J9rmm2rKcVt3jPwaOAvCq0wLP55qN94AdH7jPZtS0ZPANhHesnJ+nlfFVKR+BhbQfLSWCAx7vqIJ
DWsgfx+6+UmkEiKl7fLyLfAApW2UAqOK1wujIQrGvMHoinQeq8X6qg3payVGc++Ol0OxDvumjt6z
CrV1afT5YloQkaF951v635QtxIPUeEHe+DQNvEzmbvGWrG02a21fMXfsMh6WwI2zlatX85omrrAV
0tafz7FZEkMyGOqw25tEZ2fto6sggeubZr6xhAomo92J7PuyPg7681gJP+HduGZ5iXU9+1hkiT8j
p4CEZwYXvWPiD7rvxu6J7VV5/LVLcw2MMZq9s17Abza+6Jq1AuTQ8m/xIGy/KE0dU2K73tLONEly
99UmxvxDC18rj5Sj4cXEk5Vo5b1Kw6tes5lVJZrkMlf4wOoO9wi4DSLIpziK2PsHkkrOrBFsIE7M
IM39sKZ/kh8wxpEsuuTyz4TA5D4cLL5oFZdfWndmp6pt0s/ak3THrVjmoM2VDYqogONUhCl5a6O9
t4pzM80RRyacHTKexB0lyTsiNGMMwJmBiRmG8VsZVlfgWMItx6NvLjqMIF+EwK+fAIrucpf5JDXJ
44KUgenaARR7ImAGxgM9Xo/2KiEyJeAgVqXvhjk0CNHJIaiM2vq6UChtyBaNrMAC3GncQSld9fUy
CitnP4cMaeI4lVNo192tGFONOUazBFQIfsObbfKmTNL86GTu4R/xjHl+h9VE/Ku25ueMh50DSOqt
0/0SSWzJLMJq0+e7gQCQkTJlhTeujDjAqmf8P8yu4C8HezhiiVguV5SibY0VB4IImSjFPB06KrTF
BfUv6324GZS5Xdz0HmvFCsYmKl66PjmloUbva7obeok5ggwrPbzuoaRqShbq5rYFpFVIpY7ziGwB
gpp2f6LewbUzZ4xSYtE7bZeqRp5amzcVTbD2hHYdMEoL1mpFA6FRPAhuY50aGrMmb72kwsCpVlvn
zYhZzWtlOUmmZQgGzg2jqoxz+6+GLNG2p0wfV/omE5vKSHduE0bdJQ3S71D2CFMT7Mw2BpVfsHZG
d413yg7yGGM+mODINzlx7Renb32KtS9q0Mw9UzubvaYZCVgLnBdbAh6TT2YZoRqK3GXXjGfwcery
XGMTZGdNQwYOGql6UDPv6WnAHVJRTh1GlWJ0WJnREPuFGsrL0IC/u+EdFAV60zu7FEZkYDQZ8xU0
w71J6b2/EYSvqO5Ad3t6VdRb1Uz0+NdKf7VwH2qF7YcOnBZM7vFXIXvhj3Ahd+PcDLjpm/QgZjf0
QgzxkB5wEPJe/uDmAtZljGm6YUBahOuR6LeWd/q3mNqGgQ74Yj6Yp5NwmqQjhl2UoVtcyHfZWfoF
/Ez9tU1We2eX4J4YTjk/ZvSevbwyGf+Z1fkxtmnuMzJE0g5NzGdhWcYlLSG5w9NT3hM07a6Jaz4U
ax9eMGSpvI053byNetfgKuKc4IMgrv1lMONH8K8yI1A0rlcl7KPLnEDFltRc46WGTC6XaaifBtCT
WHaLcEt3qqOqzXvfZGbYZTm3rV+s5WvUtDdWgn4Q6/SSOtloTCJJ1RULYtgazMmsuWF6dU/ZV5+G
pJDPolrOkV1Glz0SAE6PQ2EZ9JlC63qpB5KKGaHZowvI8iQzY4WgTD1i56Cd4wJgMK9aEV2rnHo4
ryJ71+fMW2QCkPN1sub2G3n6wS9Cp4IVYC/BBDN7C2icmK058FqcVpJThXFnZU51EKLunkpBgg5y
VHWqkjX81jKeIqUHVEaGTR+xtVjVRfltUjSyrUSZfr12D71m6Gw3Z27lkJDr0xIDb7A2m6dqfky7
THtVQCs4Gdn9XhT6cNuBlPSddUaTw3pz9k6lnt25gCPDbuYVRnGRddP54WmWzMsLDGsjdRE1XiPC
m4SRCntdGNbJiAYiBbMki92q/L3mAhzXEumVFkMPmWxd0XH0Nb8jqKQH/2HxIAPfpHu7phhdi9Et
ofkCecP5EwUmY35xVkcxW4zV/sUX/p+zY/wvxDGeYcv/bxzjof3IX8tv/zXb/my0OP/BXz4LTf4B
5fdPx4QDLtpxz6MD/uIxshb+sA0H2p9h2oYOho2/+k+rhZR/mI6QpnIsAwcEqOl/WS2k8Qcjnnjf
UBnbir+X/47V4u/UY2nZyiYZxRLBMwQa7fwVfjTpGJHq0AE45zZCPNuGpM9SVxx4aWEw5UsVvwPZ
nZFw/+1P+uvz+Oagbh0dQqXCXfLj52WCxV7GfF7HGBzOveFaeJgK0RxcUW57e+x3Lls05gzJ2Iqs
yp9ah+N62lvVoe7K5dhP890s6+yIWcHwtUFkEC268nezDs7mpE/fU3KOl7DtgIZJ+QnD6LLNrGWa
Q/JV7UtTTfExNhsXHb1pjj8slpu//p0/sgV/vgMKvCYHJW60i2Lx6ZOMoTP0tWP+8+gCMZhmlAWR
chweU6d6UbP7O0jez3dAoUKxcOBLOgZE0L/fgUTkMNvFuZ2STQLhb2W+HsNTPTPOlsthAuRPf935
zX3/hx9pc2SQSKRQJIX5CfuZp0zwY3BkC7NBaZgfMcHUjM3y22Fp9malff/1NRXnZfT328faMvkg
8lTYh/SzvegH+1DfgSHLEyaNWiuJTbTKbHyIjcwsOVOW3VMK6xLnG3yqe4YWgbJA9rbvm9yR35Re
Ye6cGKg6bqKlNRBwK8brAKHQGYTEb1hnPzUS7aFzjfY9xpLy0iQURpsa8+o9/hKj2f/6x/zTtWOB
mIr1aKMHnZfqD7+lTRojl3HNaWXUnYsSeMOu6Ob1ooiyKig5GgS//ryfl75jw3p1zwtEYfH+9IjK
tKoZ0YVTVepJQykeqoPIUz1oGyqAX3/U+Tb8/TY5SofsY3OG4j/mp9vkGvnsdEWFv3tJCSS4brpn
OFX5m0/5xHhl02GLxYtoWgIzIpvnp9UnpQMtv+VjdNsF9lKTijTS0HmbR9NglgSdXiaNz34ZSyYD
5xUzlJi0t+lpb1z9+vf+9Ow5uDINm2rVYNgI2IO/38pI2S0nqqKGDhGa9ANZoHVZylM+t7XPKFDT
NyPXOPz6Q88P9N8uMh9qCsHkXnICWDHPltEf1o/C994kNFBBQJiph8RznhehCQ+cY/Zni3s3nkO/
ecKkw19/8j9deEyobKJ450xHP3sJf/xozG5kkBN+bwyufaMbIZ7tNBb0NQtxwWATrN1MULpK7Vac
wKzMOG0VKVLohL/Zf/7pwrPGdHZyU9D3/QRwNYZQw/KaIvQX2NpBnl8U55FfcdcxFTZyteOqO+1v
ntufrzu0ZTChbLe6zsv9E4rULh0YqOcKTkmsAAtncW/tdXksaWR5oaoQyCu42PEYlb+54/9w3aUl
zm9zyb0nyfxpwYOR58gC+dKrbAUVs2jrUw+udGeWUfJIoCfzFxoTDErH5EJorg2iwWKSdSui3a9X
wE97CbRn4Z7LFSodip9PX2RmnEpBoVlxn5HnCJLMnsQe4aUT1rNff9RPewkfZRo2rlWCB0rq59vx
wzLPp2YUvVSVl5VOtm9w7gfSxC/4734Kq4jHycLlSvnlfvpBC4EYa5iZa9XoOv0etK67WWvs3yzX
ny+bzY7FXkVUhdLwc1XGYJbZidYOvketHG+Mi2wXW1CadJJfv/lBPz8ZvFOYeWEpnEvQMj89GSGD
zePB5KNgT+r0dWtL2/aJYwdFao+euzIXl8H3XXb56+v488PBC82VLv0dyV7ofKp6kqbVulIwyaVT
GkwvEq6nGbXkYjSm5aLrBQI709Noj/1uN8TI/Hk/JHuA95kGP64R1uWnX7xKm8xLTl+001R3DDGr
leAJBGa2hEmYfmZ0ya4a4NRuYO9FB9vMzacRXumJqA+9EkbXmClzRZ1RYpji2LaBNFaP9ITsBNpA
xOESThNFR+OWy4dJDvSpGSytOHDUiy9jXEPAjzNhYTuO2+xI4jVFtl/wafH8IcrH0okBVxKrzb3I
kvISznXVBarsBV2+NrpNidsTTlR2QkgbeCDTOIXBjFSH4P/dPKz1dd2N+mvjLBZVCcN6aLOgfSBh
LJ1712OiEoHZn2VHPK0gClA3ONvOVt88uknZt0EFHwzNlXzHtuF9gmOvZXgIDgDGDO2h5WnvYTLL
Ryp2XEuUUs1TzuH3hlGqEjKbQmVRjW7drqkOymucUDw66gx5kcD4eSZUjw/YSfTmDTmIeXUthBu/
iCPXp0GMvMv8it7y50HOgz9Nof4+mY14topJy28agYjsxzR1kQkwD8BALueO3BTDFCukm+S8p9ut
Lj0cnVR4rSENZPcGwmFg1KSmNgQv40tVKvHQFjUmJA1vw4J36zzIWpZmtoDLncgpLZAtLzU8B8sG
KldMQjNnavV+GGtN+YnMkjaw0jBlhGanhgfmXHM4iOcYc+4Aj+W5m3SkgrHW4fKQ9EeYXrqxfSl0
I+68JKo6ji/0OAKGxlchHUxamptEGLyN1rip6ZHQe9rgacMAyE4+6RusFMz47kxk820K9yRhiBWW
joBkNwldjawPZjyq1UdCxiMthTSlCW/XLj5vhiyb/LOll1/dul4nn8SV9pyXmKKJiEdY4sxyWCfP
VUym7YuB9Jajp/PXtp4sumgOmZiNuejTM2YCVhGZo/lV1VLhYy/75iaWJIVqJqLiPmDkI8MAt5bV
rFdLzLiBgOgHh4l0mPNdPJCa9CCtjauHc3Umi9TTY9CrpbdvatmcB2cnnXEj6PwmYEf7lDBsGENL
G3DEIwDk2fdxrRsg1IxS/wo9cqKRrg/04scVs3u6ZNGVyJk6RicEKvV2YQwwNJhVTNekwYyHlajm
ECyOqA9xgQcB8gOT84pxopPt2vOU+lOv7DcyqeWVg082J4BZGhKIXMeSjdoB+YA+fvJNjcxG3cim
KZMA8JS4MabKsTa6gxU1OA91bXzcqyTfO6dhDnC0wqZy/uzOJClOx02EAf47F56Cq+9rufrrMhnf
lyxOdK81R3xMpFERhME9tlWAe9zGwC8N7RT3jlH6kxVGhT+X+optgynzxJjBlJ93jsS6sGWGpjUO
5dD5mmXPOVbz84CUIdI1mNsLKQSP2bNTBPQhl7jI+3p5S02JxYwQfEKP2UFL64eOXiv+eph9tlPZ
T4TYM1S5LG9Lv6zEFPxf5s5jyW5ku6I/JLxAJkwCQ11vyvuqCYJkkfDeJfD1WmhFSM0ixYp+I406
osluXACJNOfsvbbK6tpex0Ptv+NQ5sci9jUe0CRMt/nIAWI/0NeO8PHnhwrcz93yVdt7CNHABJmf
hlfDrvxnAn4XSk4Yl2LVu0Y4rAtkWfg6qtz/7ntdRAUcbvu51gK1T+RNEr0xyciMPXozOTTwsLyP
QbpSBu/RgzJQZXuRZp1DPbc3UWFPbuPetsXInODqAjRx00blo+xmDOMJ9qV3p5u7t44Tcbkfh9bp
jgEfNuoQE8xch+oYJhJKTIs2dtnfuQVy1DWgCN3vRvBBxHF5aiGGj9ocqG/WwXVqxzZKsCrxxdpR
EXB511kmaYHWeB+pYEErZaH1LMfGe8CtZXZ7h5SJN39WdXa0uiVgdlHSv0zk57irCElwQw9EzDgC
or6+7KYGGW2BBf57RGQVavykeouGqfzmJhLqhNOWsmfeV8TkZDIfznoYjelMJShChVejgUae1MgV
E7PzTvuczD66dvINEVkUrqPWr67xq1hg+UgILtaCMtal6D0o8iQbtOlucJ0WM/Vka+8Hr3Ms7sYO
Pj5t98UFTno0tjvwofI9CUJ4LA3jZqOdXD22hoEMI8KiiBRFQPzU2dibJzwvYEgyLGL0Q/JkfOEE
iKO4VrNzPRdNhFwacROJ9UPsoSQ2J0x8/Fssk7Xf6Isq9bCviCpwvg2en2TbYFqY/WntBksLTg7e
Gusd5/N8yEN1xJZH7MCcGGkIn2UyaOASSbMaa0zsGCwpp6+jypBAjJK5uEjcsaU7EKqY7oKKwCwN
asap0KLFMsDklul1neqAWAzyhg3Qg0HwOFF9Aape1CgUSWHJnlm6Oubf0QHOQCEE+R7Zv19dEKjR
lhE63edwbngaecMiTsMAEdzsluDZ69KkOtx3md/wpxijV/SMcJ6kkNLqzVSo+IgXn46hylP11VNB
iuBbjLQdIWkxuYuomWdIuFJelG4kGxgFyy1QGWmearsGXYThFURXDAK1XPvGxEcZDqiguracXyyX
xuLKsjMzX9mTsn7kQ5C3aMCB41BFocW8QtVSvJquNJI1bHIMIEDqoot5VNXbIPDbbGZyIO/smVug
1WUluAjMhsSAYBDfVK3M7y6pCxsFZ30h/g7Bj3DwaLykPKp05zZzedNwnqaNjCnH2RCXgLHL6613
+kzdNkNc+Jb3k3MdLLKMRcPa3GSpIS+hV2FycW1gTK6hb7x4aaE7cYAuOdZmt/UHiL053YNtalrR
Dpl0eYwxwNIbLtEO1VYxdKuwNPrvZRXj5nYi+8Eo7fEsVR2HVErbBgaB6tvXEUE98KoIynUeEFQL
G64ApA43fnweZ8F5kwdnXpZayQk+n9c/44KYv+geX/Mxquf0IShJ42ITxXKzHs1s2gZ21tUXtaOS
F9sJqFn4ddHu8LzDkuiKlA5EOHD6X/VhzIcFE74/NZWqiF3oqUBh1+HvAG7wpx8BYVxsjYQFOTQZ
apT/HdKuezgygbWp82l+rkvXACmvnekKQiLopQbePsBThhDe/E77zZ2mhY/aJSjVQz2ShrGSunXR
6ajIKbG4i7D1acEFpCNQGQu+9NJq3lvMEw+uL0wcuqKXFRKcsn3Mo6W8E7SN88KgVQ9RBZGVdQ4d
lZ8rjSRYe3mxYVOI7ss2Y1eBkVjgHmr0OrEyZd1FuwCtQrBNBNCVlU+bMjohFi+PdWtqsjATY1Et
Z1K+GJNiQXRzo7JoUs5YS6dKRheSXhTQCgdNFWUCMIDCbGJ/C6gg+Vp7mgaI10zWEubgCEq/eR3T
I4UoQZM78+/MvsYeADiPXpQ0nfYejjUAFN+PxkcxO8mhN0FbrLAk5K9T6cg7zj3+O2rZ6UEocroW
HjVKIiiQsPR4afPEEcQMXoNsIM2ShSCrgW0bMjzE/ljctnGJqj9TuR+zUkXWdY0ZX6wDL0hMWBQh
8zudxPERxCf9Z9Ds7Na6pAf/ItkI1OuSjt5Nk4Rs1FxY8cehDJmSLMNI3+2ULBR85lN1O4lAYocT
cjhVTQWARfUDyih2BLG/1wok3XrIx6DephYZQZvCr+abBOM4pKRWVe+mK1iuS7r4Md34dp6wgg3i
CFzYRWGUtbS0PLm1WUlSRNSTeygpRPBm6P/f6Clijx6AV6csq1sbj7lsp2uEC8MAFIKyzK3tCIKG
gjlCHdIMs/huwxv43kZGo1aVJ5F3QYakdq5zmnHk8o30G52xJLegTEe9hZ8X6y2GIxoOmJD616ZR
k7U2B5NnGjCZfq+9UG0GuxcA15N0LjYevBdjW+bgE3YuXWb4+QQgITRPQZ2sO0mY+WpqgvLLwGYI
Wm2QckBGluPBkIpLvr2sidRlglLf2qlBa+YBNwYGp0yYt2Rxa6jq81KIA3Zj3iJG+ktsXYM8gxFE
GyObusnejHXdXSprmvt16DcsoykUidRivWdvHnOOCRpySKijWcN3N7SxMaJbEwiFRM4r1M3cHJI0
BiPB1wsIJK4yUFzuoB8SLx8v0BynSFnZ8B9TAa2ZVreljqh4GG8BDPK7ftDjCeeweEYLim+u58uE
itvV+i2QOLwktS3QbDXbQToIldzR3qV9n0es1NuKxIzbQBkqQMOTKqThLvE3uvREScWrh4gr6Ke0
awemvbuGJ05p0kwGfYccgYltjm2BhWB2vkOUZYdfE9qwaizCAfBYtN/SKPT0VdLO1auDlpXtIGAj
KlsBQsw1AIgqv+3b3HrpmwlxBS44kpI8X3TFOm58wX7KxHZEUhbUyW3EkgvJxkrMeoMmZH5Gd44w
SzaahhSeMesK6iEiENOiJr4mxac+zM3EkU4z6l3sQsoGqcWWlzR5wi/g7RDHTYgLSSUrQ0PGMcim
Gja8e3GdNeACKH41kI37FmVHZbbOiRA214YwNRBPMxd+dOG3YSk2UekCnuZ/l7I1ISDoIXUi19ug
cku/1ZnwLzURuReEAaBwqevGnRE7VNnrqBp9O4aB8Z1lIUhwt5mmcbSGdIQ+kg+ov8FW9ZdzuEwp
Y5CMYss2Ce5Im3qkHXHy9PayVu2rr4qsxbaCyKGzWv3uowub9t7U9O4GPD6ajbnCuQkn2Qm/2r2F
/7gsiwJBXjRbpBKgBlgvTsZ0q4KZB1oLQ3Ferk2QIGlXENc4pDjCWBB9c0P10Ehw5TjeIbLrYElY
s9MvMx8x6Q0GoN6lFc2Li0A6SnuwfyTNhDgnlg0AYvTIB/ZuHOb06MdPEvrlI1EuTBcuTFc8gFGR
XJP/OWM+nVqYZQVgpGODcQlXX+LaP2xLlzPShYovYqajQnQW515jD9bdph4thbQ3Q9uYJ4oVpIs0
ZTiTY4X0z6GKkwDnqnWKgbF1TWc3JBDy1mWMlmvPIptlm25MB2RaZDp721Q1xlnbMbotTkYJ01A8
cHCGCxvP7Oaqbx3hI/XGKcPxKrXS+Q1KbnfRxpPxVhM99Aa6h2KgrUu05jhhCguNZ22xQWARJRwA
5m59gr0yhWTEEZrRFF2A4L6ZJ7muOhKa130FHBbFVWHeF3Gipu2ARZu6Q96Y7532EAlxUtPR2hZz
c+8YpcLd0432S8tXDEQbE/t37CjzXU3+Voi42Ybw0rQhEJoSYQiZQA7yCrymnEBIgpuMM+geTpFl
WnqPuCVyf4Gjo9/CJ8acEvEZkAMkRMbgtKchPY7W4F2QphDzmIcoOlqNdAXGmqhmS1r01lflJjQv
ZGm3xZEUQ2fYqAq4Ibpj1DJFA0EKqFamaGYHhKVtCmCi/g7wKpveNklo62Q+YqA+cft80+RmfUUL
LDJo6uWTs6+7uX0KVNtc17FFidrEExhQB3ILe5fX1GnWRS6b93hio7ma2ezBh9FIOEgLIyDdhdH5
Qt+Hk2kMfNI6NnzNrDFEqFME6bFunqKkZSuJHIzz5QoQM/pDIoNi4OycYbrrEdXN11jQrAHEMxks
hkWfPMuIgGXa8TZMJvR1eCHCcCL8B9dIme4F5b4f9M68i5mtfbviu86/ssTpi1bk7pKijmyVDQfW
IAZ+grmBvpezDU3HLTZ2V5KExLwETjl2bRwBDcIZihMSbiO1lOTMgWJqSfDgQLkGnuPOF0Y8j9Z6
GqgprNIBzefar/yY7b0efJHea+6t2I29Ya/FoBbOiOVyOLK83l6HFqkhWxdp3lfW377b+UpGl8Cj
QueYl4kqoHRnaPBoJZTOFkcfdZzEzcJrVN/65T8cCKVm0Rm8XGqJN9VQz3d/iZD/owjSaXbzkWZv
VkjsqCzaJM1TI9n9uWb9m8IxA8JylXKkK6W7VO3/1mFw66YN5hGUODQKm2JBX1wYhtWT71raF3Hr
oKFqAbOxOfL3MPbaTxoc4me2y6KdUJ7l2Y5JVxuKo/pQM7frfOyDPCEmDHcTaRiLtYacjQZwe51s
TdDGR4Hgc4cgM97EhZYEe/jTP21N8CPoXpq0tGzaBu6HrpbheC2Ccgd1mu7lKa57Qa3acq4yRxfX
f37ev3R0lkstgdwQbWhIf2weyb5xDZJrKpr4locoNcIjG/XV8d+4CpAR+hGLAsNaGiR/e6utE7Wi
Vmz3LcSq2wyQ9X1Rps0nKo9f74XdKPmi9Dp4ccxNP1/FsxZPbc1Op7ZNvSssQBDQsQAQ/OPXQxts
eWKWsl3pLRmvf7+bIsoC4GNdudb8pUO93EiJ+Xydd1P8yaV+6RwtfRRhOXQ3HVpv8kMfBfgRpQ8Q
euvKdMMTCrNxbaD1PguVU2AlTnBxRqpPWsq/9I24qEWtWtBPpv1mf7g/Kx+jSrAiUOzmJNcP7NLH
BJsq2tSvdYARrqXbSgKgyj7pk32I4Pzr61uIMMq1wJgJJAs/P1nTCJbaIl+fNcgR/ERGUAawPJi1
6BafRWVaF4aW1MpcvFJN1fTnkh6Nua5nr9og+q0+eRLid4+CyFrBV+gQqPtXFObfBq7T5nRvGh6F
CnPg2FqBIAt1Dl9TAy3T8/d+GIeL3AC/jFkNLTqJ58fBbrKDb7dgnSOOc64NvBUAb/3VrOfgzg0y
CglW4X4yc/4y+j2+ruXbUkCpkDh96M2KxTbqdX25VlLrB1Know3AjPTwD79kruLRx0Ro4PgmncWf
3xDEcZJ/qhwWeC69ywLusk5wf/wbF1FiuQt0W1J9mP+Gnu/K7DOOMlZqH0ZRZzcDcJrPRtsymn4W
bXAvSJdcD/yRQrTy8730Fsw/YksK+qO9fWUBn18QJz6OQ9AYLS2BlYDbu3MJd7jtTYkave3BQ0gC
4TZRAtc+B3t69lptPKJ19r78+SGI371Q33ckNAbLNsFI/fzz5KBJ6uNUtK5y54cZh/VrX9V3sA/L
M8DT5JS1GOVmp6ccokbVX3pknGyF6scrN5yQX9ua8qlIxuc//65fPglGwJKZzGgz0fyYH6Qujd9P
NjX3cp1XwLnDEhxsO+Cd9nM3Pc318D3MinwnJv/9z9f9zduylyGxSDapd3of5gaOIp70BIOC3DVq
/6ADruuA2utoohX/86V+3QUwIgTJtogTTdumh/bzo6fKOxhzjXS3JoJxO1SZuclJXt/mGX3kbiJW
ZAhj/6psC3Xl+HO+yvzZ+OR7lsso/zA80Y6j7FiUhCzTH+b+zJ/Ycne0BwaokmtEmHKbofZZKbMl
74DXfhST9k/OHORf/MTuHlOZAQIkvfboh1X1I2sbROMqkjd5k9Fvknnt3keEb60ii8P1RlSCvl5n
q2dt2qS+NUFTrt3a/EyP+psBQ6yzdEhUNtGNfHxxOUKoMah68nfg6Lw6ITGCqOThb3dOcTergJBb
Gi2XxmIt/vN7XF7ThyfoQPv7ayVh1HyU6ES22VVAAot1Luz+6wgSem+ig71Du2Pe1eRDffJp/OaL
dRerEpogZITowX4eNgW9V2lGpNFk6AnvkLb111OB7+3Pd/WbD0HxPC12BR4amY/zArKOOBE+r66I
6vqerLGaGSuMrz3ckZ/sDsVvxiDricXLQ0CIrvrDGNSdYzPDAOloOpgIAmYFh5GpP4sBFlvUhUuY
iQmWqCRpq45ltW/G/EnEwQU7leAsyRH/873/+oRpIpuI3MRfGy/7w8pAiQ3e14D10DbEElmAtqtC
7fHJp/fruEGog3KXPSTTABqhn9+jD4A1swxsX2GmY5BrnOmGxh8PBardqxJL1erPd/XrG+V62J2Z
aCx06PLDlGobKYhHyfWwwcMdtWlGUI4nCaVszX88eLgUwQisd1IxVD/cWkxdNKtJ8Furvm+OgG4L
cKGePkJPTT651G/e1aJLQ12/KCOF+WHs+CltLZUxYoYsLndO7tp7YlCMT67y23flQ1lEdumyH/9w
Q56IoHuM3FBAl5HX5DTngkrQutM2PTo3HT7ZAP32Xf3tesuf/21HqHRtxl6D93po+vm+dsHlIi5P
gMuDgPvnw8JirWOhtRyh3A/TSeO3wWgIbi2sGm9l24oMGfCs5yVV9pMD2u/uioXO4djpg5AGLfnT
XYVyrLQYqKwnVQe9vksDzLG5uCpNgvz+fFfi1zeGJJ5ThefAsOSUu5x5/vYEc6egfdwhLCiEFF9r
Fx/iYCfeTeWS1bkry8YFGmD3LGczve62mXbLdv/GjeALJ05VE1xWB96GrDPadXFX1RvMFeKTT/LX
wbv8SAaVQMcGrcX6+UeaHfvGqmeSdXUKWEEEwS6k0Lz787P49bF7ko20K9lQoWH9qHSkdI9ee1DE
4iHG2EdBnh3r2p03durUn1xqeao/r4WYXyT7Xdbh5dj6YTCVMcRp3AgLWmcm746+inrSHj3ISeAS
huStiJUfvOmzXexv3rZNo4510bORyfofrhv40zzZbKbXwzS6AdYu0tC5VncYRHDmwZd3vPz2xFCf
ryQ0//OUqnIfRW24rYDJd+uEDJFHLdIb0xnUg6jBLf7Tl4D+2XX5ldQnqDV/+IWETugKlgOKB+n1
94YZlpe9SRUhCgkj+vOlfn0JPgczxhTSf16CWqpffxv6GP2g/esYl5nh+29Spt5qoHutN6NpG5tA
NRTap+izctKvY9lfduysZMySJmWln6+aVDRsajDMtG7slmwza7rzmtltPrm5X0p3iyrYAlBrKkYa
Edg/X4b0GKf0Uo38ncLradY5krae+ieKM2KX0K7RTxxGb4Qub7pLMvpnL/I390lZhu2yrRyTU/Dy
5397uiSFCB9oV7JmL+1v/bJPtmmkw/s/v8Nfv1mfwoSiEcGWEmbGhwWAiRI1WtsRyhFYw103Dbd4
IvIXJ2O9+fOVfnc/PoYUgZeHldr9MFFONfF8ozEg/DB9PKBVPnxVpl89/Pkq4nc35GNdQLlPuUeq
D8NjLitMOgC91xjV+20iO5onaefpjZrwmhPtFm7dNps2tgQ/obOp32p3/CYAa+4wNcgtzXJEhMlE
MA0Ok39jUDGsllOYBzDZ+/jjemIB/REnOOErLfSThiJ7Sn+DI0NGr07SNQazUuwqN0N/h0nik+v/
8g54Lowapma8TryJD5MDMyTceQeoGLiS9DEy/PRStSSCffIOfnMZm00SpYjFw8Gu88PQNcasZVWO
8EI7Eq84kS77ZAxQ7BUZNX43Tb2DTz71irjiNN+Ck/9iC6LzUnR5WyPuu21DmvZjRDdm89dP+0de
0v8T2P0T1vuPAPD/h47TpeDyfztO/7OnEf0z2nv5D/7bcSrUv9itUx6gCIzIeam1/bff1P8XmHt2
1/jv+BQXgvf/2E1t/18mvjxOL4spc1kQ/8duarv/4rTBzGxhB5Mm271/YjelSLaMyv9d7BXmCXPZ
xOHE4Xr8Yxluf5sJkzDuIkygydr0h+DUso3xkT3pUb0EYaR2Fhhiv2n3prW3KvMQo0vf2vpNxQk5
BgSDrDMCZh58Z0KKbxtR+kjfbGvU9NJCeuXRwyQjAioiZx8g5fNzi2St2HHXflrFq0zqXRw/tJNl
b4TdHQdB5JxtgT+IyO0GJuaFw7H3gXymLx1i9gvL/9o0/WlCH19ECztGY52x23hThukmAVMT6uqk
XfZ6UmJ9L+Taab3b2jfXBWgSQPsdEJ7MQFuRzwkZ2sQqjCNpo7MFAxI/EChbeoDG1mguRwOIw2xs
AAOgaZpetaB1muD1q+FB1SjsmgIdXhu8QK86yLQDZpz025hYtCZ8K4uWZv9JVG9d568qEExuurUR
AvbWa1+8VwvwQT8PuGUx/kjroHyggi04jdYlXrQ3H+ss3wMOfOxT+xs9fJIefcCl80lO3ib2U7Jl
0u4CWgGpZ+QJGJY++6lxAFRDs9jf9XYankbQJGDGo4M93lk6OI1RoZ8UcsXWe1D+tcLxsaV7xP5Z
rHWpr5sksthm5/0+JTFoTlR0WyfuDhfKwbDUvpb5hakRtib+LYoH86msvPpBMJ9A0S6fOljRRtO9
5X65Rcv0TKwtSQY13ANEZeRjlc19gsYkbyFIAIwBOExFgC4tMgdKSYcMj7Pyv86eccnSfKadBuob
lHQ7jydH2gBoJ4ugLITUXh0/ofxe12POpiAxG4ijEQDb6X5E0PB1rvvxu1c9I7ZbOXr60qQJIFbv
pk+ym0bCaq5vccAsPUFStSDNQcrb5DlZZbgPGoqj+XxBJtCqbewHdvXtk+6LxylLsYjkRX6AC5ns
6Nti1TJN5Oil2GtLrLH6bVQxYFh4ZDMAeeYynrNb6VZnN4AVnc/luvOw9SY+EDRgXgDKcQwc8sS5
rfzgqSx5pFO9StOTDQWoTUk+8heeaX6kvYg44bJyjwBb1ha0ZTOyDxqVYGhAppL5oyexcKl3iGjr
sjynKr9ucxpzVrXxnLNDPvUEfFQCXPV9YsEi/z7Ovs3hOZySR1md+auXrpX2W7bTG3d4m/Ovfnvr
2snJivqNLve9DxpIIJFPz+zjSPgp+f1igpDYfaVRvQKar3EPwFbm31tIuCHdIkIAlRoWhFQt+o74
sZ7Mm2ZOnifkDqB5d7NEfu2urckXEA7rtUdOrVdkF34Ma5RNS00ASKWOls5gow1yg5TqkLeluw61
R00dVQcKeyjzlaUP6JV+6FjFZ4ITb0TaXFp1/2OM47ecMI3tPCUvKEQUhwRzWw/WlS+TDp0sMsYi
caZvYq7Dl7mqvNsxKwsgakVHnx9DTmGJh8geBvamXnudz36/M6rB4PEb43FsUGWAgF7AzM2NbEEM
cjZB+HxJmsoeMmzxI50n5ylTI50pTuAr6BAPDnFEhW+g2FxXcXuXhvHOaaNTaLaHITIuwQ9tGiwb
jWrf5sGL8AmgRnHkVxxDhyzozs1k3AcdpReVLPabdQJxcKuRHO4QB/XwqCYiB3q4LLZhR0QaEWT8
JdA9ytlCrctBXoMpHxEBj4mrX3r7jKMeuH0/PHtWB6sdDQxJziNBijgbCHhviFQ5aAw4tIrataUa
yH75bL6NfaouRIMWIyq8chu3HZhXdp37tmCY1h7AzbR1IEHXBKC10MtCGy5s0IXxyqpf6AQ9RKIx
94lvtKwTs/ltgHO6JpvVpi1WT1v209u6fkbb+0J+moPl5KXJT0bje3d1/F6xlQsDJCqAKVcTH1ly
GPg4KmScLunL17F5wkcLRX/fWd8w1Xchnwb+Xqs+T1l5zMPhDdFKBDAmOKD6x+5l7lKGYQUWfra+
sHEkiKrYQmMnDRzZOtq0gCzOUtuXGTwgHYClVjg3zekFitFaKuPVnAnarHM0Lbmd7p0Zc3qmkE1P
S1xk4G2TsbkAs3BR5cld5Lj3ljBJozOzMjtXBEGpKoZsqrGL9BqcF0FIaDmH5j6WF+hfe87BDBKJ
SH/2bj07fMVUBZa5QN3pbfr2wrbvSbtigJmojMM3zscbmRIZ2KX7sNT4PElbQBqDKLdtLtrwBdX1
m9HyUSNAxAPsoHHtEfEMQm39PMMn02xSI7yqAT8Q6nDp6Ow1Rm3k1o951rx4FW4CZsEzp6YMMpw1
bQtTNViEkbKyr96BglNXboXTxIanFw0Lywv75Kql9WmM6S2kpupoz1UH4DScD5WmFa6uEIhBbgbn
EEZXGRHm5cBbpitkT80uhD3pYf9ZJU5HHTmD6zTEZw1XrkeKHlZsM+jHrp1yGAhVa6HtZAn8VTt9
RZLzAJjpq51VZ91AVBoh/+WJXCPPvzBmeIQdgYJ9IXZR6r1LcLYbGdrvnes/dwL68BgSPMaXj5pM
zqs5b+B0S1w/gWFTnECnsPILEgUUmv7sVaOdJ2RipvFDUpU9Zi8inPRR13jIQFgiDzFQ1efcjDk8
1Do5lr7frTsj3qGC2CaqeXGs/MEQwa2oZ7Gru2pHEctfDXE9rStox3ubqSrq5h1G1V1aoi0mob5y
NTj+fY9+Fb05+pz+CWbHUeU2D7/CKDbDR0Crzc5kLrepJ87oAq97yKKCiFZzlOa+VjydmnNEkZ4K
1HsZ4mz8Cue42LM7KHsrPrKISbg3AYFKaj/ntKl1fF3iWaH28X2g71/5auNP8a3I6/vKym+RCV5L
V5NlXW41YfCvFgferHfv07p7Nc0feW7t+/KHmKzT2ALL+RKC5ous4jgSSaWNEcNitk8RkLZ8NkSe
h8VlVF0OHmrXkzk8Cb7ooEBGm2/RrDvTc+EX8FanQ5oApWeWRXk7RQPxUU8WIk9v/NLm3tZp9E6m
VzH/4UDsJa+Td4ez0XQeEhhiBRkXo4hYLvK3ZNngdVA6n5sM3Hbg0ISHLo1G2/H0dJAInThKqjMU
avJQyXAx+nss1O42bmimBskPrGebqE/PoT1exCUqPMo1V0l0hPuCr3baFG5uXpGnt4l7+1vTIyGi
r8ZOpjyIztiZFjCsoDpUmV+sZRVvaqcQfMK3birZvumvRVUfxhlHbDOQBA7XTcbuMYMojQ9E78Cr
P3qw4zqvvhPtpQSIOkfyto9/KJMsDoEktjRPbSRPgNVvfAGFcs4XOmOXMs/3T3Uo2H902wBY9spq
gi3c/l0V+0/20BwJO2yuiOEhrr0NKDKnTJwWZEKcKVG6DYdcI+Sc6rWp0cDzLqCmeLvOxNfXnizn
skejx6Rj/XCD+bEcuQVhoUWLenXngwQ8uFT+1lkib9BxUvDKbx3iV+BJgDfUvBNXl+c4Me5wS77p
qSOwzbiWjbimz3ocy3enRDi8UIjzyC5PmTlyDgDR5CT3/fxYIDv0Gx5o2R6t1N9ESwqOKuFsZu1J
NM1TZ88o/adnJxqfUiUvs1hAnQ/WIwrrpDTPNZkiMRo5rGkHaUi9EnN/BsOFntOGyD00qIxdle8K
ae+iiMY/bVg8RoCTa9fcVjYm0dklNr4Ra8zUD2imDz66Qg46DxOP3IAs3uZMKovTCWO5t6GCv8SS
dY8eXPFV0pvRluCHPbGy2J5DZ1PBZm5jTgH4tr6xdW1e3YL5P9XCvArpoTB5DMV+TmUHebQBOM+i
62yCpLBhwGGBWRlGfVZBFR9COe3rSlgHGAnOEbT9Ju6C+8ydw5tMU9pEcVs9omJnxo3KfFTXxqTT
67+E1S5Smx1RrDkhxdVqnk2Q3dU+EMMK1Zy3cQsknz1CX6a+ahsVxrP2yuDGkBz1Bgu/3kzYOuLc
49xY1UH1zoM2jCuovCjrS48RWZXa2zXGiHvPdAek7vOhRIi9KYd+6Vgbz5HHcSApVPBmuADjTBCK
0mHHLmR6PSUKYiQuhGNGmWpVoYBFg662VVmeiFK4U41lrkoiZ6IYRXlRFDfNEFB/Lt5jiNpkPkok
OZW1rePUWCd58YX2QnJDQED7DpupPXgZrnBpws0Acb+qSYlajyox9l5ptBf0BZBgE0QL7yam5dn7
F27HQtaESOC1aZycwX6QRkYwDJ7OdcZJyymKjdLyyyBba1cWfX2IbWlgPxj91Uxy0EoNUMjZ/+zR
ezP5Vcl6MrFrtP4Ml6DdAXMTEAGvyao8Qkq6bU3/Omf7FxF3IdLhXc31asQAhoU83AS1+OF62QXp
H9e4Mdhr8rFIwGV0/8NtJwxOf+VC/B6L6FrjcNyXNmfcruO1BTOxG0SstrupseRaOIgNOrN9qxr5
MjbizqrkYWrVRQn1mnCfa83IJhXmB1rl18bsD6OvfiB63qRFSqo5qSJt8MVTPhS2b57/FI7iyRLt
fZPZD8TkRKcAIq2h3C9O074RPvCqjP4uhgm0Nmx5nUcNjqDZ/VKFfApmvJ38iC2z7o6trFA3YzOL
33MO8WcQHPHGCwS+QRKiEf3CNSW+GUk0AQEtGwlSUZ8bk/yi0ojZtU8ZVYXqyjAMPIbzrax0dLCy
t0r06HJNlOSx012XqnbB1KAud/v2cs7aiGxn7BkOcUOgNnZzOJA+YD61LCFtlj+0y5Ew7r9GiwtS
FXPFROMibe+SvdQd8sDwOSui+7LIrgKnvapkuiHiq1hV8/sQUydn4V1HqIRXdRpt6o7lWrts2qYR
KzXB3Fmy51R+l1UDIEJww5OavqDhPakmGC6UF/6I2eYI1MRZPdwU5vDud7gXebMc+lXI91i8eLPa
mW6ElF1BAaqLbdF4L02S84BM6orFAuyRZKQrEm8S8RYn3Q2eRYj+7spaFhLp1tvMw/uJkIrDaojv
dT5ltr9vWoeRL06FsM7mCKc76x8dmRMulKt9oNVu8ATAh3ETx7CjgV46bCVXPjNV6k6HBmGKwlxD
FUU+zwlMhNimvCFajtlI/MbuiKWdrZT6YsdEF3vtCejfI5jeY29R0tCBAeh8UWVNRFJAkkY3HYgb
q7KuOijKnWU8xSWn+NKgTVg7iUccEdvWQ9hW/QUg64itqD4O2dRyak267pkdUX/h1/IbHoBVR1yl
oPi88qAq4mgKnSu6WJp0A7qlx8ia4qtRLZsTw4pc4hsqT98ihc9IV3Pc8TZpEYZTzbi36mpJ0rCm
F7gMJ5x/FKV8TO/dgGmyT1qaoM7W1++JtjH3dg9RrK+G2PpeFnbHjEkeXmhVqLIdu5kew8AdgXqF
OYWmmpXX3vaTCS2U8QQDNanLQ2K0yFuC4szPpn9mtvfFxBuc+Uj+i7Iz641bS6/2X/mQezZIbo5A
kosq1iiVJsuabgjJljhtkpvzJn99nvLpIJZPf3YCNBo4sK1ScXyHtZ616Se88Vro67HuYWXiEBo5
gsJT15Izb4TlGvH1KQVFXeCG3Zk9yTXwb7zIwUV/GBb8cIjAyT3bpDJ9YOOzCUjTWQ2T6166DHOu
EOoR0U2LLPL5ScnggOHN2eLYxHWB6ePodfVdOxTZ5TBrguYypOyM3XfYbo6L4KVcaF+vcB0V9w0C
T8z0kNKtKS0iAwW/jhgFYabQ30pwHa6lemCi8xbDN0th36ET2YMXiOJx3FqlmWxNoqWbTaa57Psx
8a54yBePgc1gL6cX4Hn9PMw9STfAH9zeK1G4ArfA6TFfDS4w37nM5ldDmslHUTHsJHmuNPZZk3wT
dp/tEsVaYCjgcZyj40aGIkdy5VZEnRKE9uBa9NEEAyVqPOP73S+Dz3S/J/oERuBuFIdOOx8iY/aB
i2NTutmtrqutyCFmxgkNWdgskJLVoyHMQ2m0dxM38Wps0rvOHCGox+5Hn7a7c40ivIn4z8s0v8BG
HtV4nRy321mtvA/EN9HjnJNqEzrDXVgBHieA74RG8Ls9NbxFm/pAIPpF5pdybyNOzZ3m1NjWztSM
pkhjk/ux59KX5+OCFfQOR8ep9EO9NZPRWRmNyB5l/IyN69Lu78LyrvGqfb20hzj2kmsGU56bMOeU
O5Vr8k5ALr8sxFGvO7Cxm9HMI9UQ+d7pUxa/KfFlHvBeju5V1oqn+Zw592QzlmOkp1ELBGN+lWlj
vfBWMiBeREYVb6DSj5QiyxMzjyPLz71lMQHxhXX0McBguaQXsJovZCPRv2Xus2GylawKD1MMBTpT
+lVQBHeZAjPTey/gIyCseuEGVla2tvrSZ7DSXOTufYeD0eVZ1vOKHZglwHiCgGodA3IbUQIiFzXz
fWLiPqTYs8uJKYLtgJqe9nNIPMpEWG4/B486zuGgxcQ1GDiBUl42ysCLUvXPnXHdMZSeQcwo++ym
jGZX72ZUxl6XR46/8Dha4jCJzERPT5VjfZDS+XG+q7wR5lrV7IzWfOpx+3MlLncKl6Mj5HGC/10d
mIMe0WwfvNQkBYH0hHE3ho8F146OzVsSs14KtCHrcYw3tpIHwhS4ofsv9flRYdzXXhhhFYQfR8ms
+9M4km2E77idwl2lv2lLvnRhGi3xk8dQYhi30xy853Q4BsPPAhsQIRtrbzZ3nj8cC91v0xKk3qaw
v6T63S5fZfBEUuEqTr/zyL4I23GDoXntFc9d9pWJhllmO8Wo3XSWiJnCVSfdbdfRMljWlRMaW1Qg
jNQIkyqTDwU2vrDKUxvrVZ2YIH7ZTM5zi+3OiSoXn3LmrsGE4j/LA4jrj75XbGlyOYBOcrTTl9Qm
D0aWB2O8kRYT5MIb9m3p7DMDdrPr3bjVl0C8yoGYkDndQCC/KyUNfYuZbbBxtDttcQ0I8SKmZyMg
T4Bdl8RytFG1MKFujOHWW6a30km+w9CGjtCpGxnYUd4ktyiIjwtPPIAnBxksLCbKtDpizn9UFnig
5rEZrwhXJjbiwRLZViUfml0CUIPWfqygrxDwG5YPgBY4uN0aI1F5sxiwHyanItrxrhhZReAr33ka
X38RHJ1svDTbmoFwEo3iKVt6whqne2m/SGg9+ejfjZ0DurlaeUjJEWsk7jOb/D12J1R/oU9mCJh8
6udLp8h2WSMv6h788VDfWxmEJ8PYN7kP4UjTJYaRHxOSgiKQIPAKXbKw523uJpulmNbkH/HSR7FV
3TSpv16MmJfg3eTcQ8xZockvT4ReJf0LVpiZYW9/MOAu+ITXE1C+Hs0jOx6rvaSPcqyLUp0Wk0PH
cDI9FsGhy8hlSo4V1TG5sQWFYrapqge5XEuPdFfzxeAVnl+q+qgTgiuoH1J974z5aco20px5gcRc
O8dQiRVZ9FHQNJHkkjm3hY5R77Ple4x6A1rPrQRF3OjHwJnXiX1OqepOzJfr6Tx2Xq4slxZyIh60
Sm7QzCHkFbtc4MXMrtrm5JJaKOtCr3OHMonJGrHtkePaxIW613jNw/iRx/8q9it42hdudeGCjqf4
NHB6Myraisxa1epdVw+ie7TjTWbz/lP+XVPyV636FGeMQ2y5l6O3xaiPpcJ4IHJiAy+C5y1pFw0B
AcGym5XY15NaB3JguXPV2ly3ya4Jp2eR30I3niuG5T5Zo7kig3YXZETZerhXebBkPKPsrRNSMJld
sE59Msnb8gZCLcgH8umRzKKm9y8M22iipCzZ/znlaZTwh9LQfwQIJTZkve0Lei9qJ4iRywER6Io1
QdRZ2Gw5g7IhUDsvTX8TiNjfE+VH0sYSr8Y0sHnaDSxrUt48pLs3qH4PztzRm5EqYTGvlcNlt/T1
vjLUdZ/Gr5NXvwhIUks/PMJvbR7zUVZHZBJUhFahTtC8ngv9BM+e+LCu+1bL7LItl7Ug+RQWABl4
ahOkUW8G29K4LuJ+dZ6Ph/O8a32DZ7G3UvN1bPKl5xdT3mWEIDjkNpC6mn1F63A9+87l3JDtq7Hv
23O2mlnZnie+9wV7iGbpXOBw2aYc2Kop/ub8OlWbMnyYrYcmvxJ2vKJCXy1GsyGqaDULuY3ty1KM
N1YHzAvWft0e7OA17LO7nCGsnd3APmAp025AIuwSt99QJ0xFfUjlAUVHSjzBdFG5XxhyX7WloPzu
F3J5bEz5JjOorum/LDInPbcXz6E7RTJ8DkZ1qTyBNY8lW0MCqt8EPE1K4t+WkzmL7xW+ZWbH0cCY
MrSJUkljP9s2fnXFuEAwisLIWzjjJZb4u7wj7QhiNp6Krriu4rZ49pbY2xazfcPt1W9y1iSbJd0F
DCRC45k2mzvKZwnUDc8wBfALLlsocrcJBvmV6WXvcdfQmtknAkaWY6arTV8k+6YTLXO5ap8EkNjz
nIu5wU6GyZ/J4uzvR98I2Ssji1Ot8VYb4VW1sMY1TOdKFmGAGbof78fFefVMbvIq1Hc4sbZAPD6G
vjnMBAiscHX2bL0Y+IdMJxFOsxLR+hYwh/nau4a375YhOHotHeXSrxv3dWbPvgLip5kUMWFJyDc9
+OF86gYBUc1PvAg4gmYkmDa3hhvfLQPNx+CmX9EpC9hhDDnSWJncVV2yz2GR3JbWlqznlOr6egLk
xM5ugs2TidcwXcghTZOZjlM71w2PpFXQz5AccAby4DKzGLlzEHIJhcsFiXj9Lpggd5ZYEF18pUmx
9Zm8R07Z7pWvHxPN2WgmR2+c9nGagr2Ruq9YqbYF9jKmh/ZDYi50YDj9cdUi6Lz2xgZIn9wmQYNz
Mj0o27zsQ/PKT0mlyA0Pzp7Wx3wxV2rAqq+L1ozkYpi7kCvpxvfmC6uGYLOSCAkPVeHKrQlijsSb
XMpHe1BOTh6g3+66zrFTWBe5P9AlCdvgqZLcZwSV2Su/g8K4KhDLmFE+57vJk5tOif5oCBcjMbz/
i8HhO3UsHRjRIoYlaSDI3G0cq3rXmdUdNhUywiz2o+CI/GuV2A3cz7zfFF5mf/U7dSqmUmzoNHHo
AIddWYrWBlSdjoAXsy1Pzf5Lw9Blw0DfupmkCRZKzxDrxSJZVQ+6XJBM2Nl824zAGVYO8uqtsmmN
TRwWq1JYX4pYfRuCwSquqhgBGQDJWjxPpd98jOcZb2JbEzmUDJokMUgfC7lHqzBZhnfuQfD2sRiu
l7r1N6KA0TOXZFqHymhOJf8OIcM80lUtgI7oXxJnXLGfIIUkYFqhcCvLVNo3rec/jCETMkfF+xzl
xjYdKvHMxp29dK2G68FeyJA0ibPsqsmKTGXKrbtk4VNC+iNDiX56CQL7Pa0ap99X3uReNt0kXlsw
BxewUot3ilgYA3NDZW9aCE4mYx/GPQyScGkYtHnpQOlBhDviyerSM5g5EXjMuQCqRrtxrJr2vR8t
de2GKY0j20heudpfK2th1J8Yo0NpN5mH1KA0M7tpgEQxu08kdjb12uq6ENOVFvWKoMBxB9t4y9Rj
cjdZTv5VSkMDW9Jg7BunTeeTqRW0tMFylu+tQ/wkujV1NwJOZH9CQCOW/pc+xhdllot8D3N4yFHH
nIhN7KgEL+Ssym+7AU6Pcc5bstgfcZJDmjtAMdQGpQ2jaLKfLVjU1w0R5889fc1BFS5JzuR57uzW
ta+g4CQUOYqiquYFY0cityyiiRqHDM8pZv0p48bjvrbqyzyH5+ROabBTjc42ToC3n1E6+5S4UN6u
Mk8FUHgWidoJvit3LDcstE2QT4hbrs26Ct+AXlq7fIE6MarWPcWIMrfgLIwjA2rqKN6n1x25DI8Q
Wua13dreTWfN3daTIwFcnnJJ6m5FeBUU4CZH1SOEEXQVIgRhttLN1NBReOObBKHW7jLDoG2J5Znd
11bmse0C3p92Yt1ZfUKilhJ+vYlDtrk0YHNUZ0bNYK7o2fMBNDmhCHFIp6nn5GZg/ruhzxxvCg+q
7Irkb5bSlj9tCQVJT67FMjgRAPO4lWnlmLPvCrzYREcq8zGIgZhvmzLTe6eUwctY9OD0zKJcmoi3
GKlgBaof3ze+m3GpmTLM8feydSBEVeyccChZmwwtFQSmMQ6vwoShSSvDIepzP+C0ZO7B6twbHL8l
b83KIsoHTCiTDQ9av6p969HBegwaiPQKZEVKWlcoAweDuMYYGAfD/nWBhmRjGEFucc/a9SWjDcbf
+Rnj4EBesolzFrAMbn2VzDsdTzlJQQSx1ROKocT3/H1Qt/1djO/lVtFiNLZfXuXUkmg+JnKNVYsf
Pm6S4KTq7EbjBdoBtl8TIWduydRhjxsvDImVbYMtVMnTVPjOMZ/cx6mummsHpt+NDReQx7VNVKln
gXwUcbxnhtRfNEVsPZ0fhVs3pI2yVTV/ncyRk8A1cUdMqrsjRIF/S4rg1nNa8+A49XzvDR5DF8wK
VIVoaDLGE7dmaw+3DKqUweYdngY+/jEkYnTK0SDnhuOqSPbl15RFQhxMDqGI5QSJYe6PwdQ13BGJ
EenACt6dLGdJ4wb9tlYsfbmH2Kk0NDwri0r/e35OG2Ie91Zjw4ZEqXbhMrJI7gumMZKgyiu/xsa3
yjsq/B5uH2kfhbn38DAf20ns5hDhTBcGB98HkNsFPkQpszk2tNq3qnKGEztLZ2s1ej5BiZiJEpXc
Yzl8SJC83p2OK48g9wmb2ejqfVk3xUNQI1RleWs7aHknPVwJliTNKs7MmHpnLG50r7Nteh7G9jbh
6mUrrmfO7bCiOBEbI7H9vUw1gcmBvMXXN1yOjh8/1qCUGLgVTxZzhnVpdFa0aF3v27rchqMzba0R
vHpM1fiVmMIncNXBRk3n2Wg9y+EB0fmZ79okHsg9r2eatPi92reNJsYJUu+JuF4W/yCDYB+S1tXK
mYWLw55yYT967bsWqqySKRCL5AtdTOKqaxCwtxBcGPQwn6kn/RbHwoRPoZFeTN7ABN22Nlq1y7jq
WaTL891obxSAXBpxM2ZZXNaoMkD8bfyJCDEKhp6XBoUICEu1nclALxnmgYSzaGKW+MVOCsvhgQ2t
hCeOjiEchcWrVXHqYhtdgSgBw6+K7Cy/aPAkofJCctI3ZfxOok1wOTP1a5DWRAvhykmTg9EIa8Kp
TCJ3uECLfWhP/ltZhCgz2Uleo+EACIVsfieX1GPJY9nGlWmnfO+62Mf90DKEIYD5YEKNJQ9cJHTP
cx8jk55pzbOukUid4uyuR9dIiRmMNWB+O9v31B8rPjZ4hNrV7RuEdTO44JHTkgSWP0ZdZ6cE9/ml
vraLoWdqhIjtyjelddNCAz7kNuwNUpRInnT8Ln9U9AhIvnAARspK9McE1e3akQuBvvC94HqlumNw
Eeoj4lcWOik/D7quu4zWZRCo5qZw5vit0wBPV7U30B5Jo/k+9/XyUUhZH8PFnOEcJQaLAtAALGB1
8oIAw702eJJvbWZQR3skTAttjJveGnNVbZbE6kmgY0oOq8HaL3ok1DRZkighRB4ro1R3IWFOJ8ZY
9aaELrxOU6LE6R+4E2uDgWGPxuN+iPXyIYu8PIVxPG5JFQ1hc9nGOW7JJ97URPi31LqFaczUAncC
0ljotDBVlwYRawlg6lon4V7nBSksvJIOHvnSR5waBPFOujo1oNmiLJ/na12j5mkz/47INLHVvsif
06CA5erSul4MMGIiQ3sovdPlBfqOuu/6EHVWXrNxJfPogeBLBFQa/iMzut6/wImCPnG6JfqLiWGH
FsGc2yvZ5GLXV/ZwrU0CARH4++HX1hvUvvbktBtLOM5GPXS3EKN4MegR3CfIMZ6khB0iZQsq1EvL
HFwtFZor7hnjMsUV8tYmHMxUnBX5SUKae1wxyQvYDJFTtkyQqvOOc+eZC/oeL6/WGnv5pnBz65GH
ydvAUvHAVjjE55arzQROdVtlOifKNucegSDOvTC5y/TqhXN4GyQnGbP5SLEQ3cRlWh4T7HLfGw3j
r4kvG9IFGWdjhu4pAdp42frW+W2+GBdNwqiSTGH2LRfuiOiwJb7UclDUlhdOlfVR34ZExKbxornp
A5G0rIGYNlCguN9YSTjPvDkInEoGCU2y9t1vYWPED0NZpXtiHkPNcj8bNcwf06Cwzz34SXhmIilh
PJpOQyYMUX2l1e6TInswmQAO62CxkptAHAPfuBhiLKCqndgd1+1ykEA2+ixhEJOx88Qm9jwA6TWK
5TIOhgcy/NpIpHyazSDfnd//79r/+7rkf//+Sb//n//+Sfj/v7MH7N7rq9fyvfv1R336yd1//vjj
5L2OXvvXT/+xqfqsn2+H93a+e+9Ywvz4Lf75N/+3f/j/3n/8lPtZvf/Hv32rB1Dr/DTQx9WnaCns
F/9/Z0D0XpVojH/9B/90Brj/QHUfeqHHNMtF6Y9p5y9rQPAPE4KICJnu4BrA6YFp4L+TqPx/gDvi
z2wbFyuBBOj5O9D76X/8m+v8gx+HM4SAFf7vnKrx39/75i/FP4eMs8Fx+Od//5yD9Nnqg4kFxiDe
VQzduA3xi56t+j/5AuqqMHQOXooL9/xqaUJYhBgoNyTF13/wyX52g/34KBxnDp9iWgCdfo0lKTKo
dM4AA8UWBvopBAVb2PjFpUbQfomqUe2mtpRfc6ytO0VE7OGnU/Ivvqn4F181IJ0IhIhLDhZH/fNX
HajM0GQzYckQzqc3lp0GG1vjDCallF0db7ScbYUgmvE051b7nlheg6YiTawvPgnW35Lcj2+YisAE
oxiBz5vjyUSwQfZbQ4tkMGOxCWGtdj6IjQ/aFT9nMJg2DO8CDit2nBI9MRsCRKBtU31ossqZ5TGQ
sFiE9daXhETpZA1WKn5L/Hl8HEfX/mp2RsXEagZPPlUy/fr7g0Kb+MkY8tdZodDHVUrFBGbrfNR+
ugBmZcatN+c92pYQHP5gOvZrNbrArsm7hzZs5J7zaErbepUddtwIJx3VMwZC5L7eIprvC29Ke0W7
77I+kcymEP+rb52lFYjZUZUxgnmStVYySdx8J8tBfLO07VqMHIv+Pu7tKYWdIuWbO6SN3Bpj0Oo9
6/z6SQ8BbpLMi+c7tynJmW7JaDhXcQaFUhi0PSHms77vCr8rMXMgKruy5oGF81mtdewclbrXaTzk
BT22X3YHE4EdmtmcsnFVhgSqRhSEJC8UU4hgq22dtI1SOjkf30rVv5owmFEZerOFqnawfe+0wElG
8twJJIpWQ95J7acTcqextZZt1mrfZysSZjDwlqFn0+kkyQ1DIG1jRQ/SV7/1bW9v1zZ7vMnX5+xW
ZOBYAbpqgfTax+Q0q87tEKeD4wR41jKiiXKM+M5qgboAKptegqAAQYqAwzJWQ9Dsl6kQl6MRM0rv
Ykac69jxGC97YWZuAPxWVmQPXNORE8jW32eWDu1vfGHPvZhj7EprvJNJdlvEgT+d4sTAV7hkMPK3
WT5aciu5KkrshiDeDrE4wxXjsejsDbKFsLrOrfxcz6O27SPmCVJEkjsHUSiU6EggjA/Xk9tVaHDg
zcZvw0ICwdbpBaoSTtJMI0WKC239FDpp5BehQPFWlYjbwyJv1cYZiO41CInKGCNQD0e/v/j/1QOJ
poj6VRD8Yrq/WOxYOc/FmYm3Tmo/3Hkpq2GcOQjawfISqjD1erOMRo2nMUcaANvz4/ef/9kI/ePW
I6TQMc+UhzNm7hc3J9KrJENZNq4VIv9N39bOhY1j5MgexNrVVphf/v7zfvF1/vWBcEh8OyB9xgOD
/vle95rUqik9BvI7JrQsjtevW121F1lbB680KO2eoHon6l1NonAzmgfZKPFWsxSYt3o+714YuGyh
14sLSkFGU3/4/T6b1M6/n2NCh6Angkdh4/H8/PvZpRnqpgGrSf3Eyy2ED4nm2dlM5tnYn+gMpHaC
OKsaaemBF9vWWiDn3Nal0e+6wTD/8MY6vxH+xzR3/n14X58xa9ClEEH9Gm5UEZZjWmIw12j+0X+O
+ZSEK3/O/2j2/PtD2KVGOMekhb4T4NH7/MUtpnYTqeuI+2HL3riyxzXRxKPxXjqd/27omnWQzoF3
rMwWUdhqmRFErMhaoV21hgklfMEY5qlxF2FtmX40ZuTTUO3oymMSpmpWKH/wp/792oVOIgS0SMGB
oQ75/BtDcnD98eyZSMdFvVmCHOlYs7zKfERt2QKp8Q/Xxvnc/8+5ALngYK/2bJMNE5Ap7tfPH2j4
BEEk+MTXqJOchyYG4rXKWm+iVk4WEXkN8kWKaMiVeVgUD9PUIv2bmu5PEKbP1wSlC8ULrkxytSyU
qD+quZ/fl+niKktZAOmcwJhuSbu1VzTq8/0fvu6/+hgL1pdrBvBfuBI/f11YlLwYCzBzYPXDu7kp
JXLipvTuMibK3wYm7Nu+a5evc+cYF3OXs/fRZgWinCKmYPDuwana8N/pnQ+G+u73v93nB+f5GJDu
SOWIQTnA9R7+8hyBum13DlPuNWyf+NAQ9LfRErtMRd5jMhQ5CrCRaAqUixcER3Rf/u+fbkGbAyFB
fiFD68+HJmtt8nsH+LdsyywUrCRFIu3MEG+yx+oYQmFoQdtAI2spsrVaf5lefv8bfL5d//r+tg0h
GQybBzPnfHx+qpkCghqp8bgGxiqvlnWvYjb0fU4kfY07Bue7zPY20UOb33/sLzDE8+e6mP6p/V0e
kg532OfPFSQH2C0A/7WTi5pRsG2aX2XSUBmNIoGXlXv+xuhq6xq0To7XgehurLduVsioduWituCS
WXz8/rf6/CT48UsxBT63LzBDwfv88tDmGjHZshrDeoGov/KdpD8Mph4eHOksF2NKEvTvP+985f/8
IOAgwFkAf/ajjBe/lvGCZKHFKHiJWZUIz6oSd1NYhcSXGvRf0DUFgM7TeRvX5CD9/pP/fk/+/Mmu
OB+Jn077ApZcspuAyptTKSZuXGxiHy/x7z/ll7f0jwOKgxyeIi0j0NsfKLqfPoZ5lSfdpiUATqXl
PpFZfBKtKNZsXKv7QZ5XmYPxNnSWv3VKAqvSzE++hn1inpzZCo8kexaHvHWqV3d0gz/ce5A7/n74
SZQFj2gi7A/N4JdrcKgHu5tDr1l3arpJgAzfZgYji1WFyheVNQfGl6pnsNKP1G9X7lBuwqKM3LNc
Pi3In0FaX1ywZ3Qx/NAlshQWDORXgt1Os7Jk730rSUjL1h0M+TpSSX7OHiuw7HipS3aX7KieVazk
jgt/uXGS8DFPzOQS6KcVbwojILpmMDP/JpW8R1dUvcOHm4bpk2NoVAlVn2bLxnQViRtlZ7bVttJq
/makcZNu+imwDxNRoRqrTD/qKC5snN6V5/JIC5i0OM1kXhvIR0q8JyyuAWTz4RfFGDCIdkLoy5HZ
x9m1bUwIrTtl2QRtqbA7UDKT2obOx2PzUCj3y1SHEwi/iZC0VeswLF5X83x2nvreWFG3l6LdVZnV
d8d5RiBXEtUkI6rn4CNoDIPZrPaaB88aWAhifOemTjpSRNCssuK049QvYa6UZFwpaWRkX3YU08Br
lkiOQ3+vgew8SYIj3oNENAvU2rJiGdW1+Xtq0QEcuDaRQIiOJQKxC3p6o2ojr3WhILonHafUW28J
Maxy4+OWykHYJGDlbbQOVm3N19Ugrfch0PoNGFd6RW88ivsw9bLHzPdnOoCsc06DYVV0xbUNsDvL
6nqiFrVJASmNAU4+W92iWNva7IuNxyoE72bCM2w1qYXfjDdDE1xJJbKnVCzWlT8xWFibIAbOnu20
UKs+Htom0nYa7hbPJ2i5VipE+UkA3zoGKnmoWomlr50HzDcTvdx3HALLgxPzUIVJ48ZnTx8qI2Oa
e3Zoah5blBlGyEmUXc5OZR5e87EPnTU5BuazTW36nVaCDDIo9csH7HZsfAgKqqgwtaUPM4tkwZS7
EvetUTTP9TCZt7VthbcGmFbm/rPIjwC5z+LYigO/tkOG48wPFn3Vo6AmPlWJ2T/wvfxvQCpJSya/
peBGqx1xdIvAi3f0LXTwbS2GFtWmm4wY00ZaRMPrAnsHlDRJtkx/0eD1zVQjdilVeg3ZCyPp7GYY
B/tCM8kPUsSvbFsE32UIzOwovAInTjYWA1dpzG6eR31Kf2p5dfPqlUWPZhx/0bRmNICFUqsaq8yo
dPPB6iV9RdlDVoirEbms56wIxk1pDrVC1sI8isM5tMWGPEYkMHNLfBCEzcI4jBAlDGi5EpZpzxv/
DTsmAkqcLZ468vWVvhpmN7F2KAcowQZI94xllM7NqI8t1A7jImjiscPIvNs56my5ogRX5rroPaeL
hpjF9A5XFcP5wuiIRWBgyg4VRZj9ROeOkDDIYnF1jvPQq9ZEC763Peg2UdvnntrECyv3yKkCLuyh
xIvsJwX4T05UgO4tYW09cpsrTmPWX0KgJiEl8apRrJrcwSbaoqp4gnvJ2rBxQ0Wqh5t7DxPqpDHy
+oGZkazi/AnBLvpV3wgG41AAJ3tRNaPnaJy78rucfdQ/Y9PV6wGhkrczMiPkxM/I/FvyAMsNcxj/
rvYIycI2XnFTyV6Ez7Yhgo8+DOMnuGsLk145nI+rPt+AAnrAPC9sPmysC7BjtUESupslvGs6PzCe
yYOj8Oox1lHmpK64SaxsKYElpG6/t0m1PvWJo4KNt3BoNq46pwwogpC3mRqdu9CV2o38NuiWqKbT
w0NSDNMXNfOiwQ1ssc90ZgxwbFNcNlnJMpaEV1muwjHSI+LKcTReCJjJN2x85Rf2VRXJN1LEYPH7
1mWeI9OkBovD3HgNn1foDeIwY0/u5khskvasK1Wj+NgyDkr21nK+8itq5++EpZLUoAttHjOuiDDC
BW05J2t2aLDCvgyHNYgCwwDC6FFyEapOOwrC4taY7OrdXET+yE9wPjojHqYo1031HJSskfDZFBi5
M3at5MiJjKDTOXDqyEw9wAmCXCQSQWSb3VlZ6C0XXuja0SBsnFTEJfYxeC7BzNBsf2x2m/khr/To
Y8gJwIrIGgrK3HGx7J1uYBnmjq07roOeCUDUqVnKvbYWj8EMS3Eyl6Zp+eAZal2FeUwr33TBhIN+
TBN8obnowXpDFD8Mk/YprVoSQcqVyW6LxL2uLlAmo9tn7zrwpJ0u09TrbmRKohRGUxZ6yPcl8Z1o
RVg3KcIEX6oFlROPcZNp1Hk5SSzfaLXOjCw4KcXJaqoQPUJe526UZA4wFmEvo0aJhvUWYb+CrkdY
zEg4JVpnnhskeB65cxAXlqE33ha1O2ytIvMeGns27pbaQqy8yLI42brjnZiSOcWwVQzDsEPfupFT
bVzC8ccE6cRABdZde5fFHq+LZoSpwWLuVGIrfy+lVI9WM6GQ8PgzERxVUtZ/TOj+ewNFvnAgTAgq
AH5oVT9XkgQ+MGds5bR27QI1VNXXRIlNaBnqteu2xbfMzQePgJp8uc5ZZZYr7Z9LhHhQ7KK5pCbG
tR5PzFUxOJiaFj8dXlolFeibxnCqCCBRBsTanHNCrGIphz/U/P+iE6EVP//qjHuJJBC/dOMEQ6pS
ak+jQTJZ4gUi36m5DENSNaz+u+k3X/BWnLnCsDoOTJfMb4pgl/tMaMbGI4Ra/aeqGSLSr30B8wiH
MYEAK3iuoj8f0z6laajQvqxD/PriOJqkh+31VItXaN+MYEO8zYg82NM+sGeEzaDaogkwJmX5Q2mK
gd1dYI23YYW7GiiAyeCUG9k720mZwF53wkrfXdtLccDKfmwJQiO1jF7PHufzR84UvoYBXKP3WJLG
KSJ7XJY29wNOLfnWtGEMAg8l2bTOXN/YDybnawX91CBgcJzjLwNST7bVKJLuYy73186MSabvkwGe
B3PaZ7kkDhokcmGxRMEoJ75pcghv7yZ/wtGd8z5joc4VtycK0MouPLzBX2WmB5RXsWifU1ZJUCkI
tlyX1dicDQiY/2WQgFkSfe83G4cpu3Eh6hxfhZsM7rLyPMRGUs/FB+k6DQrmjFpgNVFUuJEjEDyt
utj0Ls98q5dgbBfiuWYMgW2NkAJRZWgayMXdM1IEah2eXFkR8ukibMZ/N0wgYKuyRGtj1vFGJkPz
OIQt3PDB9QmQK3uGs+uqC+ULCqaEZ4lbyw3KvNHaBX5XfBCeEjt7OYzOtqd85FG0CIJ1BJ9Nilxe
qHgtvbm/DhdGIGihJokx0oBy0phKdZEm0wpLjB2qE5Wqi2yvNgpjNYVpHf5hsPn3FtnznDMiECyT
6dImf740W6Qeg/lf1J3JctxYtmW/CGFoL4BJDbx3Ns6eFDWBkRKFvrvARff1b0GR+VJ08tFf1KjK
LE1pkZYhwAHc7py9125ILBskTlGI3ehiEou1oHDm6RJp+NdHyLlc+P6ITFWCMipYyRlk+bvn88cJ
Mmeb4/TSY1o2C+fcBz/xVPYtCHa7ZM7/+lofpzKHjhrXoGxpuh9qtgpFdJwFUDlJ8M7W/FJibJMp
pChC65ridrE2kSit0iTRD4I07c3Xl//4aDmH01al9ECzFNrk+0drjGaGsA4CkYz88TAhe95qo4Ry
pBScfhEnJ0rCnxx/sdGSCAPSEoTLMRoRkomHz5ztRTEA6vBwMkLTUsPGY8PyAIMf4x11kJuvf6Qx
T6fvXyizGr05RzdBz9q/Abp/vFAaRCj2OoFNzo+rC5IctCfk8d3Z6BMKOUDiRoeGKUyLVED/tKB/
onliGaEUOnx9J5/8fBvoi2nRRID+fQyL1orYox4BEqcpE42yeCvWfo97trOdcelG5Lkgy9H3X1/0
Nyf06OfzOZu/K0wzX/NotcER4GaQt+ATZU33s+BrmJOOJMtNH1dFu2nh4Mw8SLKotgVuJnBCfjS+
RC1pCRRr2rggOc2UxXpop3BTGw6eryBT6tI3C4Gz35UcUOze69sNxHRYP1bDFtmssvtprNIVsWH2
Uk1AkgCyWJe+0xEWV7RuWxCbLgFWOU1XdnTlvKFajLmdraeCNDTiwCvk/k09BmIV0k1str5WNrTm
dGx0ONiHYF22OFVPjMhPylTQZHUA2BAzGJJHpWOaBy5iEhS/OUmkv3QjojZsNQlcjK9fyyeFOJcK
rOtRC56DiY4qQRpXbgnVxfnSznGRbGw5UhjCWBMJfQNbhlmYHb0kGxRh44lrfxz2BHXMWTT0BTxB
LMP7YT+FyKowodFBNSNji3yrX4cQo5eV741nWuL3JzY8n1wPd5UJoprNhW4fd4L0TpaEgeUQNkJ/
mr3XdUw7fgiuWgZ/DOhjjLUTP/Hja6QpCBdSWLTDhDCPFg1XlfzvVTvv9HCoRNiuUfsEllufuM7H
CZxaDvk6Fuu/C1r26DqGKhs4eEzg7tjE14z5ZKNCzn4hUYPfFKS/hcOefE+xsltbuZZcf/0VfbJW
OTbFXIra7MM4Ir5/k4SUR5PeocrohtbbKGX514bCBpTrevnt60t98hIJzvDnBBWe54f6re41YcYM
zS/F8XQXqRDPVBkiE/d8jj/I9JrHf35Bj04rP47WFaqd97+NkQimpDRwWaFq23h0S9Boivy+xrVy
UYs+OXE987hJBtoTpZFJj4qeEePvaEiWxSgaofPNyJzzFfS0wmoXTAPFCuGiuzUaw5+2aa/G+0o4
GraN2rcfNQIV04XjzjmRIk2iauNnQh0IOxTaiphPMDKeM6jbpNWcBNPGSLF9LH38RX3YwPL8+pl9
8jk6/twPZ6Zwfe/4s89VhCfAosYUUhaGkgmAJs9jSgK1AyLKdcLwbOiRJTdFYu1Bi07OifHwcYlj
UrNRxDhzl4Fuw/uXFlJaU4Ud8JU0QbSUHhCrQR+rX22QCioJgMiEjkTj61/9yWBnJoWKDteYDufx
nF357qgaCSpsMPkoJ9pZZ1aUTJf//CoosOjcMtbnBsPRTytRGZkZVxGlO90A9wOw5QMG+/oqRxEh
89ELjrlFPo1gz4LO62hIM65c6iuwC6lkfKe+LM+rpqYyzrFjH1ctWV4Ek15TFKaK3sICTOLIPIAW
GjepLkhjDzukkife6lGAz++b8gzuy+dwh9bpOKKtm6QP3mdQsAK14IpgpGrnISR9bA3SS5ZC78Xa
qwLQm1USJ898BMXCMZU6dUw1ecTvtzKC5g49PNZmNDbHUS1FG1pR3OWcUlVtk6ZMj/WhSXPzrh5D
TEOliwaQJgBhJoCfh+HNk50/XhO5bfxgHw2YqUw9Lzwx5j755FE60NCmrQjQzJ9v+s/tZdd4uWtB
l+y14AXf+7i3GmHBYBumtR9zSuwRQpx4Eh93D7MAhQYStTxaefbRxt3LNC8bIIIt7WJK9mEQZitj
dllSJyZbjcVgPSUdDIuua358/X1+8muhnbGuWmzjuYOjWTmEySQT3+84a6f6dUTP9UozIRmElFR2
oyPbV46p5cvXFzU/XhXxoWvwS715oTsee2Wch3O9jLEnSuktNUeZ7YGNTVytGhZYFNR4k6ZlVPuz
MJ7NIWYNHX79BSHi7ZM7mAln5soGDzMSKCQ3lBs9G1GXIpOSSnefUNqsjANaNBSzBAu/Ra3D/GUZ
AQWa0BkcgqPtHDMqW16xjfoYslkZNuNlPgXNiYX245qO7IFVHX68xVg/LsVoWeZVpUcdUVOdQ05m
mq3ZWcE8C+Jy//Vz/XCp30dPBIzEJyCFnSW0f366aZDkSVR68CXN9h4T4LANZO8QQByd4r5/+GBZ
xplG5n42fRTveJDEXj7mRk/Ji+p+vOqNOtgX1H2WOoEsq6ExglVtVc0tPtBm8/VvPMp946J8rB7h
h3SDLQd/5Lx6/DE+qRVYToBmfumLjBThOfvdAsVyIT1R7iZiWK+zAlmgNtHgo6mCFSZpyhsDxMVC
taG7TwlGPzTlPH18fWcfli3BnVFHZwzPimRxtKDokL5Lfvq0TAYRXIJoE+dOmFonUjxx8R/Pmmzx
0UnPQmUyUUhcfv8AnFQBK8MHDMIaIeAmNnwNcq5bZfCkadp+a8kF+aYPzizVcgaJSBGjKA1Ui1Rn
DiZiGBc9zUuiqiLKNAvZRvK7P6Tea5mUgwGvri+8S5OTe7HuU12/g5jXXYGWauuNE+uwI9gi1dMq
MJMyoISo29hBa01Ee7uvTTAEZQjFkuj1ie4TVahoDQitljiglHfpJ4CXKNFS8V7oaURxcbRj3MZN
LzmdphPRbS4u5OfGMNCCmrlE42S7uQK3Wo7ESdYKOFsJW0k/l5ECeBhCgs0XvVQNiBROZs2+T0UH
j9HHnbyvfC2gfcdcr62q3lLNTtEsdW9zcsSD1RTyQfyy6t558Ouh++l4JXbZKM+hLjB/VYgPpRxZ
geIBwwknV5pnEqFyscoxkLwGWWB+p6vUQCzVwpy9pRqo0eMFra/bnGCGBS8qQAHtauGb44ZE1TV6
DQzcEbX9IwYqUS7GtsafXwb2L9rQ5jmmihmXJdMKyE7pE2eeExx+STPISM6mJIW/LlBkoeuxwvaO
JqCDiZtjHuXxkRxO7iPB2aUL8rnQjjYcj9xYsHEdesvl6nYl7wonlPq2KlEjr5yuRdvat8X0WFSF
/lC2tpcs/GGWIEx8DGRei7mSivS0DiDv9tVVaA/9D88sBn0NCHr83k5BbC7qusofNFXD6Yrw02nL
SKQW6CbOdDDJcbtBTu76glIyst9o5wLkTLfKDIudjixJ7qgeeNkmxaGpr+xEr1vafAOAVfTiMzwh
HYeSzWdr/rLjVjbLQBactFmQa40EdM2TLAOGXBQFTqqF35vlJVI9gqUFuxuDLX9Kkn1EeDOtgxzU
2b5uMW+ukbX1YCcSpexVEBW6vTCC0LW2UYZZDgBOZF1EZuBvdCUwB6lR1slFqYkOi2Rsy2+SWe66
FNFvjGGtLpEhFU9JVJv3ip59iT1+CNRKaXPVGDC9D//JjO5xwPgCskQVvOq0Fl+bqeuxISE+/paz
WYPNVxsEJjLCEHmSbzL6i9qrHbyptB8BujWBtpIGJWDkp5r5gCMfEBReqh+cABSGPAvUVwMVLF1F
kfJ/UF2drVhd3cIYm6g9t47Ng+maFu247F0wAxhUqd3YJHpny4LSIkJ1D400Lj+GJJS62ocxKupv
2UTpe9FGlo2+xTSqc2Ns/bexhx+BsTHqGNCNAERWKg8IbxcXEa1mW+AxtdBJFavWczp904RIuOHw
xemB/T9cEKmVuGGpE4fmiU3Vx/l43uiaqFYBVdnEdr2fJ2MMpVncU/i1w7pbpXzbWyhx06n16ONS
6DLpI/pkH8Nx+ng6bgPEVXQwaRirnhaq5HP5nhkTwLxA8874lpprM/O688rGDZxFZf2M+GC2L2Ue
cQyzVGwy690wIqMxEeVs6So/VxjsHkpegzyxRn22es6pXfhcPLpDH07hDYW3jk6vvmwj2y02oVm4
D4XwaF4ktNzOaQLi6HXFMNwy8QS3Na3mfVGn8U1fEC14PquhgFAoQz7REknUidv7ZAPDKVefQ7ho
B7LOv39l7EGzAqdIvzTzxHoldh6pCnF/z2UZndiCfjwCUS5jw4uYmTTKuQH5/lIoKspMCwiMjmj9
wjtGyc+u00vIZ5XiSg1+vS0VOEs6R+ElxMHyvKPbe+J0+HEpd6mfUZqYtzIGLdD3N+FUpcWiSeuT
4qS27THgLrx6eLac1j50qjJOHG0+vRytEBoTBl/s8W8eOsqQnksxtIs66xDqef462FO6x6GA58mP
g1Nj40MJhodM40WgZSeFBZnc+98Xdxl66YEClhign6DTre5Lw6YVBf8Os6bf7gIf82AfTN4tPFcg
tejuT9UwPvvVHHHZLpnkLFJTeH8TpReO/TTMVqtAds+WnNwXJ0neEIMD0JsC4+nrbeDHb5jfPGc/
z9HgKG2OfjMZvKmbshNc0m6CwVu4Gqq6XOzcMbo7caVPLmUYJsu7w9nNNY+ztgiP0yKb/uuS/ha4
3Rgdy7BQ0hbPPbBZdQ41pnmm7pCFWztxqNIKPY4vpiBgZWdg27dVFKqnWEvMu1YjWmGBC2VS286p
jAcBlx3TdOwcsEQFNzpNdwhe+pBl6zoFV8AGu9Jfp8Ky46VAeLjNKLU9wEmNXgLdDFFrcUw+78GF
XE4x2Q4b0+4ctFVtkl97xGHBSh7IB15VsN+3g+Nn8SrJrNBb1zIpXkbXiMA7aVb16jTsb+m79jbn
NRuxTKslWFBiLdfNZa+D1Nm6Vtj9ovYMmM1sJkm/rfdlCD5LDfVNl0eoAgoiTgxiT+K8uv76LXzy
eRl8WYLzrMlrOD6P0HRohWMRCYL69TnPhXlBboq70roePRYyj+LEHPnJ9ZgsKGlywqP9dJwj51lE
hiBQYufig9HmkQQa6iwXODnoeWh6xPqemis/+c4sTDJUr/jb8cscTVO4uBxYN9OACHeaDgMrGSZl
qzwgl2leyjZCYl9CPABYARbHtySiY7Tnbiq+Vb4OOz7SvHUH4HWVaHkiT0xqn94cK7zBsZfn4h1V
MLS69/zC5jhUG6TRWpEPgL3tXGpXQkwnDtgf6hacvMCBszNhP8F8drRotCrvI5KBuJafdIu4ruuL
Sk36OaJTiMt1GW0D5NYnfqD52RvniD2n6bHBIAnr/QSmyiSKNYdf2EU+Bql6FCI4h9IZ2ZvKNjvB
zjwgWQVKg/kU1RpmSh/g1cJokUSuQFl04wVjkfVtTKhkwUTI0x+VF1gZLcCkfkKn1d45FN+mpWzs
ethMee1d8XcCDacip9adk6RQP6qk/IVSmO6g0rrWO7Fb+6ii4URvmnBBXHaFRCofTdMdQxYYQ2Qs
PaHkY0wpakPpNu8WlVH46zAgZZmOu7YMO+RrUWahFki11sZpI5oLWfty9/W4/mT7yP14rkE6pK3r
x4Y0aVTwRPUQqVZRQUZsPTozC5pG4YkDPRbloyooh3gTbblDvwf383H7TuJG9aum75d6OMY7Zeig
h0n5DG9GFzAUIRUoOel7JdHLROmnXRkspgCdVR6+JAMqBgiwVrSPiWGuFnYp8ludTYV7VtvsuzmN
NwbJf+4Ietmwh6c4g1K0nOIZ02w3Edggx4wC1FS0F8/TMJ3spVaI8idHXuMtNQeXU7hOEDmG3uTC
hTJ+nWaIihdCawnH8HQdyTZJfDUh5RXirdRFzAZ3pBa/YCll02aM6pChYSbOqZbg78r5u+ox0j6a
kKzr9LBsvOPvh0XYul4CJM9Zomsm8lBouGS1KbB6dDFTh/zQNZ6oypm3nuaA2UMlO+RnxM/Yj0SW
WTdpZxfhTTCljb0J6K+pCy0Y8pdixBu9qlKXCoXP3au12wDHunNhR7tr1tJY/u1EnI37/7Gd/21D
/1FW9HjDqD36x//zv2ME/H8XITibof5nUsA1rCQVvmR/ogIYbf9OEdTEX+R4oHOgrkb7bjb7/BsW
oFnGXybR9TY2m9msPxsz/gULsM2/WAlYjYlz5SSBLu+/YQGW/hdzN7U52llImWbEwBEc4CtYwLyu
/Ofz4wrUByh98vUxQXCAOJqV2QJlE/1hd4nZwD3Qn4pvsPXWG9Kp4rMcHkW2qGxgR3WRxpccCk/t
/o76m7NJnQovajJB65vb+N15+qMQ2lchZ2xrDhUzDO1Ba1pt0SrT5qogaDqZ1wt4vxAT7baJD06u
uRW4YumvJ6/z4gUnzOl8oHzwmI/imXGEbaUerP7eDJNu2mpV5nQbWbjrgvl1+8drvv77If3JWTg6
fM23TgXXMni1Btos41jCU4sRMojJHkaIcch3ox4bYtPElU2BcjTdbyOFxGyDssfgN4HMivelRcbx
+TiYTXBi4ZnX7HfvkUo2oi20m9Rt6b3Pq+8fj1GDJ5TVUBUxfjgajY9CGWInykwgoChTpte0CM1k
acCx7leULJGlnnga73cVv58GFRDfwkdEu5Pkpvd3UI8o2MPIgkpHVDtNJgqlDQUZ0tE2gxElrwSb
Ohtm78TDgwMub1M0sKh30s9bfTtUeRydlWRBjRsT/uUc9qgjOwQMV/tbzCVxc27qPby4E3f9fn3k
rlmkKXqwmDDceHqM2z+fW0c5El8mZ/XaIZkbWvdU4CIaILykVkZBdFGXRDGeoXnutOvcHn1k4p0q
h5AwulIEt6mZ9QT22Jkm1paBlwwYQR23j//8NvnckAGQsE3ZQxxtK4BNCNhek1oyklIi0xpP3cF1
TjeV0vVwqZs1gjF4aKW5A9ZnRodqGqJkO4RVFbD0TTWgy0kamGoLiiFQo6zePFEF+G3lfv8JIiDD
JIzj22OdPe7b8JmbI94fwkJLqrNXGb0TuUyiFu2lGnsCz51qLDd559uwuMbcA82OmHBjax40skJV
MKTCPoGPXQbqtYn6emNXUMDOayd7TepEKzlrpfK2xBBFQcMi02BVYJyywXD0gb4epR9S4CQkrrui
XxTQpeK8EzwMVHwf3MAhkU5XbtOgI8y98NR3ZB6PPxf7InUYzNPcLu2C99+RO2Umay4h712YkG7C
Qk/MIYIXsk576FEJ4VJ1xkmPrMt1P5o64TeddSFBzeP9KEURLGszMd0Tt0U78ui+CKilK6rz8VA8
8Jmx3t9X7be9AmJH4qosM3dvlH2979sRGoDfl3XxmtCdAKEUxIU6z/J2X8Rs1GHKkXowtt61X+gw
f41u6Pe0Zti7d9qmSaR8VLrq70fL/+ZDXN9jPMMZ4OTKmNMPK3fd4Bu48FtyUuKCBDXXLK5iw1YN
e6gW3rmXt1sLJuGapCD9viS1p0D+vLTcDPPrJA6jlGDK9HFM1mADgEXrfQ5wg6AUnUREw27vKtfq
NzBbfnXQJhaqKr4PuhzTlYlSmIxL2QTrvLL1nSmjbIUaMD+XQEjIctP1TVG3E0R1n9zEVGrgrnDc
yPlTxWja6EMUUbKunUt/zAjJmcYQNaEiu5Zq4oSUcxtSnNlNhJzeGSK8a9gxLkK+CHJrUHfYQ1bX
pOoV6SYP62pbDcJ70Wqs3vi5o8sgj4F3yEB8Zyo9g1Nsr7Dh+rux1EMyhMzibKhLwOKhS719aBGz
EMtANtcqC03niXhNYMqudjclUGqapC32mTGGW6PVc/yELlx5OHxL+mf9bVWaDz5+bRCLNFCMGMQA
pM8RGZHEVlRcjKHmfpP5oH2XnR0CJ9WTuljoSTvpZ04veufMF6l6G1Rd/8zbfOkMDezFJt3SEciu
NQ+SRu0F+V0Vtd9jcw6LUMWbNZh1s6YNFQKJThsLq6EusNQYMnnVOYvgS8RESi+3J2qtaRv3J/t7
B4WaEk+cm7w3QH5Fu9RFT2GF+IcD1neCAZpL9h0gNNReuHNvC2n4wtGLc52qyh5HJtkvLu9hbVPK
Wk06fUd0/qAIc9h8N33b9vtwksHeKvO83ILmlIeuS7yF4QoJhsXvtoKaIgIJjyTKsSq2nEYjAuiC
bVgQ1ZeEQb/2fWJNYNpqxDrkmb3FZVPsiRvJaNbO4R8aCtKHqu5+dGkoFS+tkC+oM+Sr2VsmHyjZ
TRsvNos7p/WTVWtmoF96djbpcprLwn4BqVNFlIjiNiaKpqnaJ42T5pLFfFZK0UDOwORrernsRNJf
e76C9A39x1vUKqtoqGGfThhJKa3qdBCu3EfNEG9VYtMwzuNvoeZYd14La1HrxvqViTXd9bZZf4/6
MruuOw5uHtigBenu3YqHDlA6p0mZMsHe10loLgb8aOk68qC60PJJSOE1U/PBibsZfRQylxMtSNsq
NYI9IOn0YkzJNgklqQbK0bF9RvFl5mgACiPb3xVwL84BMBXLeNAJmujVa6VP6sEw+WLn1MbhrI+F
xCNGLgl+guwsC/rrvO+eW2V3m0H35N4n7sZZYuV31pNp9M8lJpobvwPj7PepceP1dnQbNp22N+nZ
rUaBN1DCGNk1fSTvB6RnzQq3pb1jU3PNP8WPCbAFglvm+l7RETUdxlZ4n7nu8NppIvnWjnRKMS8Q
7Ju7VXkYO2PaGWnLHwM5VgDoRvnTwBUIIz1Jiuc2HbvdqJGYy0Mad4EcMPW31IxtZMUye0in4cbK
kvxq0MT46k8hjJSxJTbCefPrugfvCVPr3JJ6dpfLOj0o5CK/hrjW2ftaSXmhzeXKINGiXeNNMIgm
i9dnpUieV8Ewx4yyzj3kzfRTxrHCKt2Wt7mR9ws7wwIVa8iYAV/wEOjZRD/ypJ/2bo4zLaXQT5ID
bcb1kIxo9pygmVcPfF4huuO1YfvWDkZlPCymLu7rdVO3xaOZetZV6kQTosN8uIAdInYGtrszM6he
jDbobop2SM6cphq2DcfSDVrF9CCHOV6vl+NSFbJ5DIoquMh6ae5HLxkfh6Brr+sMUnzTcrWe/zdp
t9jr0pzIJdnNyUIYobYoFrMlO7D+KaYJeEhljkJFhKWE5Q3gitN7GtdX3sBRJiZrShI3EIZvOrI1
qjKUEWA2xgfRcJDoReuDRTR3/Le/GWaIMwbRy9yDNBnnQhJG3eX0gD1v2eB5X4T49xCrY84qW3Sn
uBGxd/Jv2gHjeZHWQbNQQQDlj+AYSyMDyDE4WHU3oTTTS6eLoluDnuoeBQJBsEaeiZJyaBfv3cHR
H6k72BcYWARRbKx6URCZMSna2H6zOIeB4cTujuAN7Yd0u7fYL809PWxadcIbZzwhf7gBMxqhz71c
+US27Rq8jwtZV9iCmxbStfTMezKuoGwUyv6pNZZ/4UWoNTlrqe4qVuZmxGWTaJV6aOg7b+l8ivuq
dMxNO1RqP6Wl+d318w1IW+q2UTsZb06FJ9VFkHQd2KHcsgkdngdVTQd4GuoQO+EINCxu9gLkBbF7
VYodiJLGuRVP4xUYv5ooojnFRQANZgawzuO8Cx+6oXrqJt8/06yQOIfeHcuLKrBRXERz6KlHFkuc
ceqa+E62yIGLM7uwul0+dFqKK4Cgy9g03yph93cUtDPM6swtXpdjCCas8t4xgGcuZZcR3Q2AaENx
pbxjZGfnUw3ZHw9kGlKcFvHCDsBZ1dpkr8fS0R5bZ9QPcZm6z4OVu7uwDqA5gzr2l2Mw2BiWUw5C
tdF59yStS+I5deub1s8dcLCf/RtVdfearhVqhSZX4doe2jJcMppfzM6+y724WVYsQoPb+ndBOsjv
qsvCuw5N+68ePelb6FfRTRwDZRctkQNeE2SEHDTkVKWV15HtN8WIvEVLm6GKfrZiivZp6kjuUE/w
52OdK2WUXrbzOzNhCYxwclmrYIvHO7gjLhIZhog16vVdGZcNJwub3cVge8SaDBOgpg7PILjPOLwx
TVkiHXHS+KdB7eLcNBu07VWhOT8qPZ7uAqtrbWAMwfjYd5V2EwFa7lcaoDkoAEChvk09dBPkWOld
Zzn1Ewkao8NT8X7iAdS9FfpPZgA7amDFFfp47UBq5qidVxZxMZl3pQFEQedRROTDMrBgyfmM+o0a
xugi79LyVmmpbqyo4/9EhF/gsMlHaaIEqt1nM+xj8tCNkj/Z/nkPNvno+iK2cNXiZOWSliOTduNr
OakF4KUT79Epi2JjZJjb2EU4DqO9B+9C0b6SOZxkjuM+1LZ6nANShrL2b7qYAGaLL1RU0a7GJ4/Z
mlxNsQtENl7zdaQheRJj2G8w5ZHF1EPZcTZmLJhwsPOVOwUH9sGIVP7TtIAqdxz2foW1YLOq+ry9
HBSJnzmKlIXXKVUvZDKhgW10XyFacQUhz6ogixcLAthTw/9Z6K3XLaAksuUJ3fqZlTe6qND97fQ4
8UPUX7HdbUEHBuMKbTTrhknBextogOcXLaa8i8RHL7WUibLx37O/WbHylM8EULoDgRZF8CAwhauN
7k0TAZ0mSJ9VNxku374manMT+l32s+0t7yGD6HQYeslfDCAW5zHhAtpLwLIFOIB86jmK1g2JTLGD
F33ySI4bLY0YN/jlCBC82nvo47QvtqrJ3Gf0HmkDQBr749YAIitX8GUnudTjyH3xk5awueyeHaH4
LmINMmzuUgdGl9ukBxKHrJBNslM4iwLMhLcRvSxvyUqd9yToonFPaxEaENgSc2MmNqOLrOy0Q1c6
Ubacl+tsOfZx35+lQeE9GLU1OIS4+o5xrilVwT5QqZ98LywVXTCUgejrKCfaLdsDRTjs6JSEgnEZ
BM2RlNl5H01tsqyJ3IiWSgb6I2KQyoTNp3fAgEON7xXhg2exd68JqEP3ToIqKmiBY5J9S4yvPncf
HZf6Bm1q3ihyaEUisAu50F0UfQ5kGpufz65cz9wbbNnxYez7bC38hLeVZToSMqyyI7LpurjU1OA9
R3LQgKiAcVwXohC35TSchSIS13NewVllJtoL9h3IDEDceGAJqAZt2VdCW5RRH0HUTYc7J5AsDbkg
IwP/uP9UqYR0SdQ5OSRi5BtKhdbLwOR9KAnD/AXSOrQZRkQxmZHdMuVF0m4WSZ5z5lTS7KttKlqY
f2M0JRo4XygS8NOpVG0Gu6uKpQZvE+VcROjpiabWbyvLnzUPJA/QqhDGOx4KAVocR8frlN40WZTN
wq1R6S2niNMPIN+WqdOHE58n9KhJNvEtlthE4KWdoJe38AGI7e5MZPtu1oYkkQbg1dZoPIg5sIyJ
4J6ehgYLWtyqZ2UOmVhqKexifUSpx9fR9c2i5PO36WCYLRg7HQp4n2UklDG1+CMnNUV6rR5Nfrsg
gqQO5v1C6hC8DerkRCv3SI1D2QzxM0hJDD9IhAXm1KOHUMRuqXOGxuSQhD8g4+bkDgdNiayK/g+3
QlPIqowbpOFs+FnQ4XOICQ9N66TGJYbe5MrISARdWLE9nHA3fijScnOgYQ2q6figHDwo729Or7EA
VjW7PuSbCbmaBgc/qU9+whdY591FH3ogTO2B9Nl2SpxyC54cW6Jm15zNvq7ive+AzuVFHbErmFqX
26FsfFRrDCvTjJKuyzlkjdWq7uQ5FIphHQqr3UwpscVfX+59S/nvy1kePxn9Br7+Y1mOXfhNH8dA
bYPRfmm1oXpsRTMty1b4L/8XV/IRQMJDpvPpzsWxP4rPeVhqSRmit9diP1rGo6+f1XnUL1tCA/7u
Xf+jNhMAE/5zjJj+39Gq/x8EUc8twf+5vbR4Y0Os8j+7S/O/8DeIWvxl61gmEVHj2MSO9u/OkvkX
BBAES7RkkaCxf6Us+G8MtfGXQxOKsQDtb67T8rL+haG2/b84vOEyQ/9t2ugA7X/SWXpfeaQlidGR
AUdXE3cEup6jiqhuJ5TCcqTZLCD6OuAMTnb6k8rs86CTLVzlU/2YD63U31cU9LPmNhu6wKMrxmVY
Uj+2HYIZTDZx6UsckXGoJffE/d6ZPmEhlaoAKlhPvnJ+6Ja8TeLqdcyZuaRmbaRy3iLCWtKW8O+6
+VZaI5FRHYdOu/FOTEveb93mf1YONJ20HUBs0dmCEqp/aJeokYhfggdNhAw9iXOgNwh74ZgfMYTY
VAK+2Ag7SnYtguF7/BbTTRqnWxnJnjgeIJElCN4sLMiktYJ4aXcSZsdARimN5uaQWdGzEyOUTSxa
KY1VW99JybyRtrWyxFQu2IGYZ5N3Ba6oRQhlbZoeqL5sXWvdqbB7KMgMW3GSJ2QngHuooxNZE1j7
OmBwGbAjEMBDgo5LXW9lGYVG8A+H4YYASliG+KqlVW8nn4VGmkN40VcJTjE1J3m45fec9ZmNYEZL
r4kAoBWQrFYRCQE3ddtpN7iGxAYPd7zxC4IK1ZziVKMYWGZKX/tae3AN4W2CnASPVZGM1hsksvSt
IQUbiys7k9YEKeUoba0T+UMUXnzXeDIjjbR4ilrb37ue+22yqzunISqI8IhlM2TpWUoEzDZRerp1
62m6wCri79EDPBpD2C30uRtUDzwg3YfET2mfHFAZVxu9pNgZdtqZ39UPTH/67dRV/TqfICQYWqdR
QdbPEvTuTxQ4k20wWlveob+ry1JdhfpMhOoK5zImMSaPkp89YrDrDEPNhVPoCjs66W7bOCZpK82j
dJtU8ZZgaitdtbXu7B2ftLIFZDf73BszdxETH3KHscgkK7ABbEYSZksIDidfLEMtYWqMQvshTnM2
mqm/9yeY4L4EqAlnZzkScreczCJfG5l1TX6XXKt2KlC/SbVgu1UeHA1eEAcpoggrTu5dioQjyhQR
6DCrl4UX/EpEFP4MB+elGVvaIF3G8ToWUburRF7eTEGerPLQGJaa4CtNPLQOtSutZUhHcCVhFm0c
z/1RuFP8YnraY4825soiZfViioxma1YAiiMjfHGnMvtWi0a/S6HYLSOEKGzOqVGtKiu0L6UidcX8
HdftJKxAhVvRbgiqg68H1fd6QKZJDFS0KLwwJ4nPTfccaAqqvkZKul2M/LkSV1FiWPdtDOvdKJ18
n3NMX1Z1mRwCOPqbNPOdVzeeAJfUo7PU1YBza4iuQdm1a9cBX5VAzdkx/4UPtT7cwp5JGKRhtpHt
uMtIL4sjMFKVkD0a+LZZBWB+1qSa7yTl+LVHTM9tZpspnMXK2ZqFXR403Z+e6Sj3z2oK7JtsNOS6
l/CGFmMXBVszpgBMIFJTNOocZvpc4Rr7S/aBtgLp5WFvcYNtO9OzFlA9XyF2Xf0Xe2eyWzmSZukn
YoKTcdjyzpNml9x9Q0guOefZSKPx6fujJ7IrIru7CrVpoIHexCoiJN1L2nD+c77jIT5s2rLfmTJt
aLbRt0z531wKHV1ncK9hrfzDgHd7J4q1HdOmNv1xqki30Ke5d/rAPSDSo4Urn3EHkLBhN2Ruti3w
Kn5OIMY2SY+BE3g5g3mZUeMJGDDJWqYWokVXTlTcvLr1+L7YVXtnEW47+r33ljt2/o3+oOFxcMb4
DtdPcmMZwj89DdauWDPsgyXs+1qGRCkaaiODZQ5+aqPODxnP6mPbtfRVZnX5YOcFU4EGom3sCU1f
IOxB7PwW/tn2ncq54UBQSP4GeWtFmfaTe+HiNnMzIm7Kls33rk1/6mrmsxzlkySZcUgH4V4qQXIC
LPW9TNSLYbtvq1RHmKkiDhG3ya0ou/RYuL29sp4m62nAOXwWsPZPIsiHbcki+WXNtX+xeIGPrQVc
LKI7hMYqEFsEVKc8sU6VD1Kon8bs4lNjqrc+Pd9Hx295r4dqAhk0dM7RdGpqqnKmrvRyFpmIGt21
9y1SNgfpuUPc6drxhy97K9uX8egitxGmKMD9SUZuupn5ZPv6t9uO1XGRNHUB2/RxRwHgg2CxDeKs
/LSltrdZFzQXt1XNcQ7dgh42P/Y/hJU0e8fImF6GYcp4oET6qqTTnxPRW4h6UMriJhE3OFLtY9yX
BVVBpT4ms2sQDeXEGiWj/WvJMkbTIhjjl8EfLRpXUzDDjW7VXdzN6VkuQ/2Y5KO147E+cabOiw29
TeSCRK/3jEOW7ZjOqAmeQ+9RxXR6W4U0EkrAohh3YppYhqo8j7naYuoVID6ZuzhhE+yn1M5vJJTi
313jTg+M5FS4t2rqYHhrGGYZy8RTr1bdg7JPMrojtDrst+F1jNPfina216YfkIvZ59/l5DcXe3QV
7hO6/S52CrDyrh09CjCQ+Ld+g7oLgHSq7ts8dj8MPZgRHq/lyA31mct1fE41VucEy+aupY5s14bj
V1ol5d1A2Gfn+cpa2zXPlAsUu9wp5MOAsXM/iOqtxwYQzR6eLXaDJj3qjGBvAvRsW89BfivxB0Al
mjyWCa1IQJchlEpujbuCmzwqdRBQh95263dozD9EAx1KmMtmLMN9WHX36bBkd4VS8jQV8TVgB7px
OoBxtBJGo3JioxzZ47ZlXyqmslW7N2Smim0wLcNdHBZPsnLnDS9EfDVk6Lw5nD027VLX9yLo3KMe
aYOdih6ym1S0bcNXSI8NkZ5rVzrWqUCL+z36M4hVdoyLgbh5tNy2p8s0B2AVOKdMeM2ls8rwFQJp
q1iyjRnr2zDqrj9D+Z/mpwxumIApbtL8xoT8qIkN4RV0kGvKGt/csqT5dhm8+eZ2BkQO77dd9si3
abOE+7KaHzSFB2vP/OBvpZnceqA4lAfY4XbwpmmPG1hHbrE29LXCZUvyxJ3qBSXSo9F+R4ONjx1D
vuPgqviSznF/TaY5f0O/WfZDiw2iYPu7MM+Q1I9zIdwHmMfPFGi3HxRoxReigAPA+LX9T3HV2jHi
VjeVaO/giLR/cj31yJA/3dZ18qwGqz5NtMVtcHXZh9BhNNpQkRIJJcytQ9HhMWD52Y2J7ABBNPml
sQznPlCE7wLpuFc6BoZzHWp5WIT/QMconaPIbLkbFF+CGpM9cxvz6Kc1Jc4UlI8jwaxElvTp9poX
0NINtEMCaWrq6uOUZ9adNZdvxSSya+pSa1v3/ouqYNezvCDTT/Zn3ajmPLgy8kTlvLZkEh+TaTlS
T9fQk9d/9omkmZ7xdTwxFCvMgiN8mj/6xuTuQFCOj/SjDmxsSxDcsZPmr9PI5jk4ScPq2HUX6efg
bFVyrcPc+4odeluHubdfsywJ3wKCT5HIdbhZEhXM2zavvYfUrtWDchCQGcRTiw5tNiSlr0YGg1ne
XmAWI79k+Xe/hykx2KrcOtSiRdgqe+pKEg6FRpmzdjcPsVW9uAMsK9uqzQiUojg4ozjbhs6ei9a7
Md7C3WD3O+kb5dVx9Pd8SD0Ci2F5yq2RKrKeoVBoTnvR+s+sdIBp/CzcCQZ0GKnz320/LhSnOJ/F
6L1XsXzRTfu4cB+7Uf/+q/Wcd6w36QvhrjiyEpu+z+qFwRdtv1n6HdlDeht+s20WWsXWVEG2CYl6
Mznn4VPDkJBmnNQpz+JuI6y23ZSlGI9ZjJOr0rraNrldbPxubu+XannumzrYYxvNo5JRGEZgOmYz
F6jkvNby9be2NNunVQTZ6Iod1B3b1eobfxpelkXtMC+bieOmDnp+rEZJE2aC/MkGhhVel9vEAUac
1kP74rlFei282DgIetoT0JeCcNzJHIaKIXNZnZIWE8UyYmhw6HngMBrYDyYjoih3sZsrOUGIWuQx
WRtB81YFexrhxJOa208HzgOCiURfdFDaTAzyxDr+EHvOE57hOytk0FTT3EtTnf/Tb43hOPfZfO9W
GR2YpdwnebBc6taF6VcbfXrVlILWYP34VXqxKUpjm5ALoUqeNbLx8H+4hntte6d6SLMSbUhSx53n
pTwPsz8GjBLK5k0OBoOybLlC8w0+Q9m8LWX9ATVVbR3EaFDbTF3JZ5rTB+bnlfzilM82oEFs1YHN
gzqL/li3fTDSA964m4ZmuK0mc6PRaZ0xIk47HscuPIajcdQ1ga7Ix8+BgylXLY8e18wllr+TwhQ7
UGIsx1njZZtFYta2J0Nv+8H80Q2/VQJteKqCANdoNpPfmcL7ObXDX3SZEXnpAdISjusizIo4+ykR
3M8Enw+ZcJ+GCpAClXiPfRF+0DT6XMo0ObsNb0O2cJWU2n/O0hwkrXCs73ONLwTe6R2ZpG8yDJpI
iexnVXb6zlxXOj+EAZ3m8XwgijDusBCQnqGpo9IRR/3mGlbWCfp3ucFzRc+m3XwO41I9F4lNfq4W
5sFNinsGh96WnWWh2UoUJ1WNcUR/z3PZjeGZ3+mHp19LndBhZzX3XNjtp96nBsgriQhXs34SDbXh
Qe6T/LMLbspB4lGdWqQHU1I5TUKY6+ZMAECGKOH9wn2J32/am2r9mAJe2Lbt862d4ajalPwBuz7J
sX4X1Z4HaOeleXEIZ47A5nxVdpnvB+7iQG2fGH0VNwXWOSpDBq4ott8avzyC8edLj73lmi3cXvEy
yYjU4JVCHPfZaVLjlTP3eJ0cT5+quop/+TN3djx645ksyXZpi+GtL8azX2CkakmIbPywcUjKLsHW
EKo907XV2hvXac1vA8WwB5p8jRs5LRujjDXs4aqRYucu+7U4uv21OH2+7/NO/1OO/r+mEP5NRzz8
v9Nnh8L9n+mI1+zrVyq/6kF+ZX/rwfvz3/1TTgz/gRuWQ7RPDQq+dMTBfwmKKIPAf1jbXOhzqIoO
2tq/rOo+JnayXCYsB4zu1l8FRf8fVO0EgqwV2rAJPuS/IyiKvwvaSGYApEwToA0mB+Cb4t/089Fc
oan9yizFtLgdPT1cFuneNwXHT0VT6h7Qk3OXCjYRSQJoR6+Ev+WWxM6G/PTiF47cdmvhLkhv91As
04Yl8sNws+9BlVDZKNgqECzvMb7hkY5Rz2RxnZbVDlj0bwUXhKhnOT0VLSZ0SIBaRit8bNc6wAGi
jk0SLEvV/E4Fh2+XK+uWGtp4kxnj8s2oGqbOhe2f2pxVHv6lF9XcZ/eslS7dvKxwGBKGLfUuD4YB
ejAwOWQXlmIA7+QZXZ51ug8tCnHiLvef3I64/5/H4f+/N/9FD2TAo/x/lt/3/Xv96+uv6vv67//r
dREuUXnIZiveDOs75tp/1kAaFEQ6xBnWmBtAKI8Wvv/5vgjrHxTdrOFaCqJwlvz1fbH+4aByrTip
PyBmXPz/jWjHv42b1gQac2gij567vnr/7scuOuasMUCMiMLCuYAcnlOGAHL+XPfVcAWrbP5XAKj/
5SeSyWYKKlakC8tBuI4E/jIHMjk1yqGBYVLWqEtOKvwmWpSyzA3duT0HCTtbHv/ybfzvQhh8+n8N
PrgkL5js4W5eE+EhB5u//8ymo+YgNou1Q3Cp+iifdAV4aQawE9Eq42+wwPvcn72YnpGsTL6DW0EV
1ZDdZ6cvP1Rrg2hOHGd+CyXNF/v//Nf7+xCET51kPoBg+A2uS7VQwOTmr5+I04xeDB8MRw7gF3y9
9eDpbcxdk/NCw9VpKVWwrQXVE/98m/+WxvpbOGX9u/9jvsBPJurKQBq4EU8ao5j1c/vLd5GNnk+l
DaZ5fCSAGhoQaoekdJZ+3bpH85TBYseOTfvQ/Zi0vXXpshHPSslthSQBzhKClnBqyif6wMnk/Ocf
i/X3pfzPbwfe11o7cdY0u/NvE0N3dptKeQ2F9zGdbxFJKe+BoT78qr4AcN53uJmPRk/HwVZ4PVdd
20+b303g8iwVsIF/jkJmj9VI1+ktpZ3SwOBphO1/+Wv+ycL+x8eIbZsdEUIvfGCm7/jo/y0fhQnL
C8kX4UEhUXDKCHDu+GvyS1GUXIO5njYlag2myP41TZT70dEegwmj9OU9JcrlVeeJ+IGVGdHOAnf7
aMy+s8l1WVBwEbCXnYDVi+9OZnTE9ciN6u0wCet97LmCb3LFRSUsNEfGLgnLdDsHhlwewKmU86Mb
ZtbHEnOFOLZ2PFKY0I59XTwsOaDaVQpynMc8rBZ75/TSyQDbNpR8RXYGDJuWm6Sfp31pWUv+kHoK
31zi13VOjXNBlYZkcUtENEnPl89+T5KeL2oOPnxjpNikzzpjOI2lIfeTRgU6yKlFl4uh1IqIWlxq
Q+gGajbGIhtQ8WM72HTX17E+cZP244ho6Aqq7Okk3Hj+ZPS7Wqr5PfFTHCPw1HkZvNRys6vO6ILm
Zl9QCw5ht9ksrTZhq5sT2e24rezHftDJtpSFqDacs7Oby6iov9XZ0KymadBSkTGXYPaNYmWbJE1R
FJHZu3yU1I7H3QE0G0UfzWLjEaymLJ8PmoTAR14F4y2f4g+ZEyTDA4snB0WNg4UgkHRuY6YWewYk
afkyYWO/BIPC30m5W67vR4Z9OaU5Xflq+UwOt2ESBlR7UJ4Qid5JN5U1ktNCpvQ/qOoeSvTfnAtT
QrPKg+dKluolNsWFdPJcRaWBAS6Cc8qqBoDN/BVg2Sv2wO7iW5AE7t7TrQajk0woh1iX6IloMPQs
I5fc3ayT8eQuRsJjaAPSUnLmahLnY/pI6XXwmTVUcEc687h9rJWeQ2VZj5xlZH+O80JRtZKLcH7B
co0q2HNFCPdgCKxNEtbdg0jomYw68hxvBovLdERQ855baCDzSVD5ivmnStRjwGwNY+GcFJRD9GTw
d4Cvm1MnWrDehbTO2PfeqwpvHV6WpnjnRGfYCBdxvx/MIv/UuRAU+ZJFYErraNBeYqw77LgEVsCk
XRSd3Z848cyoG+VwcDJ7+oWRKr8RLzFffJIRTFcZKPI7LLM8StU7dzJmrJN44/DGWZGRqIRQWWYW
esbsksoeJBh7OfH3k9QjiQZQf5cMaQekn5PZPixSPOC1cHl83VZa+xlMFtVQAcm2GgHu15IEIJJl
FttvHNhAd1nA/BxmGHl/7IUYGcqwVexBkX95MslfjNwNf6M8wtuW/PfhZhhKHBAtro4Iand2tjA/
bXQR+LTTOO1OLEP7nLuGLvH21Plb0dApmwGHT3awy1ADMPHbdgTVNTF3ZrLK3sPAErYovZyhkopn
F6fLRzbr+p6CJrgmXRcjx9f+iehac20aD78WwPnm0gqbhQVXnoOOCJFb7ml1F/2+HN12D+TJ+GqC
sL91PljJEYGIUWATp2fl6tTB0jUWvxv0Y8qFHGjeOjXgKxXKKB7mPglCnK2NoFu4X55Q9bIN1hyX
9DaW/xnXWHrTkt4oKEuYeK1pHRiPEllpsM0e03g2oDmabF6mudwXoeGzseHr+946Pg8rZBbnZg+p
vx/GLnkIais75AXiYQQmYIAFIO3HIlnklk/GOfpD4G5cjKGvXdhSDZLpDEts2hjLPuztiQGRbTf7
scuDY54SzaHky83Oeuz0AeOVkNcmKd2TgzH1ALnQhixlYCFKIfg9s/mXH4GXObfc6qd9VaHjPkpr
QaJ26DueGG7b3RNlFST/mRyMj9rxUhO7Ygx3bwqD4jLhat1h514ejHrOI6JQ2cLtANxOklINzFO8
/HSSgVFf3bjefgn9dQNKGjd4LKgJNR4rnvT2lKlwQd9xLSM+TbwK1VYNc7rveGJ5twv3bvDR8kKS
P7uJpCUZEMqa7CIft8YghvNciocpUCfXCV6aOLCvxaT1XhnyQAzk0PnWr6pcnloz/Bqs9slqIL8V
9odOkvt+UXt3yR4yMAcn0VPG6zprLKQkw4gRgZicSK3nEjFUWmaGqZe7jz2LS05rA//jmlJUOjB2
Fi/yt5gCrX2HCW3PNCc/UpqEp5dM/Yl9DlhJkuVfMeUyO9dIugOPn7/j1iY/Jm6Dl4n/OzZfHu4d
nJklwsbcvTY5vkpEfeOYaug6exP+IoEN2oWycy/0SF6qDNvLmFtkfIhitEwdCfWucv973i17tHQz
u1GYRUeQhTl072eqL7ED2kWcvBswlikzjQPjuc1o6mJpTpNTlnsOBy0sH+IIAtIMbgqYdLALRTq8
NCbrqZ23MEgUdZ9q6cb4qe6cZeuifypKuROA/CGMN9LZwAWHWYrr1MXL3sf8Phw4aKgNDAoBJxQ8
ApMbyOlREI6qv6K6zLtsMvHjgoAk5xN2uPaY+7nT0Qp6cUeUjsM7qGZMhk1TeQi1s69pqIWA+JQT
z+DtJUdkbdy0Ej+60U9DphFpStmOCSosJ6Q27XEXed94Xbtrrk3NCN5YLbv9VHvbXMOtWVh7qGc3
dL2boHd/Bol01s/IJ8Fp2cHWabVwid1m+YvPyT6MJMNaqrEdoDSHQBku0n8GfIlO2N+tlRjfurHN
xl1RZvVpSJMk2S1u0ROT84dNmJBRmj0n+J6u8bEzYV78oLQHuM1JZvjg6QrS6pDi5Di69VRv5ykJ
t3XW9fdkxWomUXZe3gdGOOPCrNon+EP9GaNHwCy8qm+OsN4mxrpIYq59ayAUvdpaVRHuGmn9FFwC
L2ABwmMSl9bvfHD8b8nYD3SpxOMvPlnxQ4JyZU6Q8cTw58WYk3vboM2+FP2b1zVYG7wZpVkbY8kM
r8d/01BgzU1uUzhjexyQFTVm/7XcEFeXu8MA6qjjmJTWz7YAqxMgpp6trln1ionfs1AOvnXKFyDW
FTjBlyZd3dTY2r1qwO5N7GhLKg2zj2qzt5zBdLS0XnAmwdpZG7+d+SZHKr0J7QrgpITZ1XVaUxqk
7c8ViKUoXiCrxabyP7Q5kq9oed1QFSkaz8E3BYsWO5YtdddYzkXpEmN+KfA/6cSZTmqek11ntMGD
EtJ6KVJRXyppdXfab/WDbiuGROje4X4lN+1ovOJ2ac4nA07gTy6m1IGFan4M2TAOAfafeOdX7nKf
OiChzDanVVE43Ie4MXafte3GV9p5rEvfG8M3h5v6Mddud65Cmd5s1SQYmotLkg/3PgjRK0Bpk0l4
Ep8T3zjVeV989+JGvYt4bL7BMFGHsvQezQKhZi5oPIckdHANkySoP5VXnGVEOUxc0anl2Xurs9Cg
jMrfCpJ07GVUojdlJfYluHAQwbi4i65qXxzFDb0JnPKga01/W4DZP8sKC8Rae6WS09qFSLp3IZQP
yCpVerH9st+Qjiba6MzDvVMU8Ul5BHqw4GoqhVt5bidlvHDasra9qA1ocCn6VsjXzffO2HGLR8Df
0rZiv+qkKw+B0xKLYuC7rUfxkdJeyhFk7HYqrOj8K7LpUMTOV0e4ONxTtkhBXezGF2bgeZSmIEXr
VNv3RqWbF9q+6ltVm97M5pT5uzl1OEhrajOWsVD7wE/lRbe+h3dfa2J4hti2xqgvlVsPL+lS/A5V
MHxWKqS8Y5qpMEjtJIj8zGYWMar4QKtoudK7DA77aR0SdG+uVVp96riJ9xy764u7Ot98mymrXA1x
xWqNIx+fsO4Mwx1KPB51QDM8U4w2UifvgdZw6MCazRyQ0CW5K9KvqxNvXD15/urOm7up3pcKwCdh
ly68jfmwpqn6hfo0lG08hvneXNVu8n3Bl9+XlNCvWvjq/DtVYDBvABmLA5XPwbfQXQsXpSzVxSjb
cZdO5WtALQYGSoGJt6Txcgrt/s1q5NaQcX4mWU+GQ616/WJN7PplZ+IJCtH0jX4S64HY3OGvWK5x
61mMvZJnvpM5Sp3MgRUaD3u6Rl+DWACg1nN5mrX5MLjWsnMM9meL6gGm3/4hxVGwc/5MIbp1IDF5
DZkQ22J5WccVNW1bm6LgBmOxt7xkWeYcgdhkp4CjBde52vlVems+eVRPjmxJE/RTmL6ZmfGA83XZ
G3bwhXZsn/m2rR350uoEoPwQtqPe9Z2800DTLqwFXNyUUWHncxcMNljMUttmL52zqz0KrZnJrTMe
4PcjAeRSHyZQoDj22N4TXu8jwle851z8o/LJIZC5dt6q3A9vnZ44VK1jJqoTx73PJH0zMIIawuDZ
nlpr08Z5v2lbiwo9q2z2nq2PBi8Q+QnXuQIczj/rkuyh+jP1mtcBWKAIYuqlfiiRequN8gv/OdYt
lYfSr8bIqyhL49ATH8WyfM8ITe6HdQjHbXfUERtYtesmRlMLAv14ohUW52E1jhIfIIHj57RbcGyB
E+ZF+jP7CxIOHybzwJi5YLkOCMmR5hf+w+reH8bUO8XdKG5uwnCbrG7vfmcu6J49Cm7ujFLo9wIf
54Oy2pVSrojgoem/Y4ZaweZB394mz3PfS9dsH7zczM8d88pbb9fOg7vOVs2Gm4WyMvORu6Q4x0FR
H1poDmcwUdjSEiO11mLW8WzUgbrJrJ8fIR/3dx0gkhu5oibCQ+A8S5LoCBuu+tm7k/VRKVltTUOO
/UHUioxfMRT6GBZ14UR0kIUn4fkD/+ASgLtV7bBUet9afzE/Y3jCu3AM9KfDE35QFJ3s8Z0q64/d
9ALKmGpTY2wPMyVo9S6kOpBVATe13K4dCIj9MyHbqB8q55tvO2rcxY3g0LnI8K3BtpoxpDPF12QM
JE7GuOseh9V04Cz8pC12k/Ex9g19nnsfGbQo+l/4mMJjYVnOd2LroJ5r8Wn88T7okJgBk/oXTuzP
5eqQ6HIus5HnLI8qcEBEeBxl03Yej6Zpph/F6sFoGcIjCXgcs3p5aAChnqdqCa+yrzkjkQ96CaYu
eDSxdu1yHhqaM01aPfIVJ9Dm06YepX2gkM54slX9OGvqK12Bh4Le2l9M7ROcyLhLikn9IMcHfzm1
TEmR52pGgRY5mQdWpJ4hLnjsLRck8YcrHR+r1eoyr6YX6KfGJfFyemzx97bRiGGmWp0zXmlgosny
3Ds79awcIngVMg6nWMhVQcnz/seWszIsjlL3On5qSwaZx8kJpbFf+nk+tLb2vnxQIoQqVX6j+vK5
cuK5YfCFjwowiy1qYiaVz1y7QdG4n4pSxGRpOmVt5t60ztbYM6Txx8UOdv1KY6QTp5jT1w7tSUWW
15ofVth6dI2XavwJmXIs9hNYtgPjJYOn0F/si4cc/YhlCXEp0BXKmXZdgwFQ0mKqxxWt8yI7Or2f
pHv0O07H0K+94CK6KQYJ2xc6OIZ1HMLaWNBarq2dIKQ1Rkyoy+qEjRvWsoxtLgMuWJaCesnOp0Ed
qXB8YDmti/dOqmxtF6ALLVofWvFdpVyF7tKCDOtv9LeipVdFT+uYOWOIlYrIKN0x3jsVR27CN31r
3bsexDUWlmnI9zmnls/JcqqXP/wGOJbjU8hWHV98V5WvsurLV25PHaFFs3J/Ln3hjYesDsRyZ06N
nTHBb9OdEMq9GzF1czPPbaDeOPiyakckDhJAo+fhRI2dRYBWxsMDhrC4Pvv2KLsIO0K2peSyuhIG
JoYaBrgyMW+Wc32ogzTjqDklj6mI/RI4FAoxjxZot01dt+XvcERx3a5IX/HNCn1ZHpqMajWeXBvK
Z4JzuOHoZEmS6kqpOJKGC/TRMud6Bb31pHoXZMni6HQe84Petvn3qTrlex0wZJrRMnTzw7RQvL71
Es+dnlIYJvb9PAz86zCZqG8oUPFe4pbHc29Npl6iVg2q3xWLxGBOb6+LExXyXwxeqOcwIWOUahAY
nbtvklUYyW1jvnn54C/Yof3xjXGHOk40JYsnjzI+0HgCMzuFAd7aacRr9SxqJ7hxKk9vScL4YeOM
c5Vum4zB02bggTCZOpqdD3SkoEnSH114yFYA9ykqVY6GPpHRopTGKpZxW84yowCYE9g2bHABPy7k
sPwaiEnmnUj3OugZrUMzvEgMPhnoKYA1loKQRC4popg5tCE20WP7kqeuzyl5gaQaeZNmA8GsOnun
pWY8C2q/Ys2Ym/YzdXuron5tHn5AzE8fBsepPwH+j6+erXDVTe1w7w6mhe8Y4wJgmWWOo7yuZnUY
nVi4R+GRuTulpTcHp4aoZLolEggUZFJiuA7QVqKUY9WDbTs4tMepLl8x3pZ9lCJXd1tMwgTyCtmI
b8LUZgkKBqtNxEHZf186bKAGGjk79FwHXhS0/lS9ZXK1UwTV4Ge/J+z+6dZK/bE4DsrluI/yXFd7
1JchvCbstYdQ9LhFsyDWFBOz1r1PUygk5us44GmnmXs3zj5PHoY8PJ3zkoHwbfoXqtvlHT1vyQGN
gcfFZEIfbAloJslRSrEUl4UqPswhQNOCbeMkmEozF1d2lC+VYx8qelAeSgNL8IPo/Mq5QL/mr4bs
apcnw4bxszGmjjCFGSdzjCtVGnpDWjO8zPWASB+ATzcjWeBJK7UU5zGTTnWmwEfgGOSkAPk+56y/
9cRo/szEeuQkX6aeCWXWziZtRt4Ik0s779tYGSc9TCzzqvQ5TuA7QQ/MUozvXL+9HS43QBmQfnvc
x32FYS+QoX3vMDq1ESMsjlV0SFfUXPsuf0LPG0kzXGtwBbT/POv0vaZfc5Hb3s7lincHmsp2tu3E
fDMYILdu5rFvfg5COUPUKc/C5D7I8hkZN3jPOln81HaXzqQqnPKVRm/egCUpnNfFRAcgKz2baOp+
RaBbztN9wKuXcx3w5zdLF4PaDiHCysnMVM2l+s+j5Vd24e1g10oRQYzJ4aA7iXnn9rX4iKc1RkBs
w9xgvOSrS63ZTA++ok07yiaO3PzEsIIx78Y1Ard2iBkEDSfXvDOqK9NL8oKh67p3btjxp42Yeg+Q
LAwmmzHgMYg3iYNPu6VCg+tFLE8mKSB1wJfkzAdTLCW7RZ8yV5lqkue7RpV62FQTnu5dyZ+jQC0t
pb8bK7u7pwGF9Y4NeAQ0TB/enstNVV+xUKvr4AIrILch/eW751bNL+37YiAm4tr6IrgbzY9DWicc
TStldxs9LJqQQ9B03xTVHs2mqxrGG9rIg+npz/yK/pWqOplL5pKQZfz10QwqvAPOg7t7mO0AIhH7
I/PasE2ei3yy7eNkWB61EqC6I8oxw9fC1T7W8yKQTyHwWnxdvaqbXRYmX0OIX5LCEM5zTUb4J52Q
isjgB/JViHiZt/3YU3PYUKCLvN2xzUV156oryfyw3bdDHR6EEaDtS8R97KyDza6QemXSANirrzHk
ofhSBGHlfUIWS/VDHsouues9ycsrqnmRV3OeOt5ARBL7AmExX47NRKnGend2SkI8cAG3XW+0A19Q
1f/uGwMOjLEYxWvrdKa+qLmw4x/24i0Qn+w5LsEUWb18NzOzWF7teD0ZBBZ+aYIaU+jvAvSJ7tkF
TZ2yAxa71pI0nXvYydwt6k+25q3QfKaYgCZXfpmlJ4KdYLcn1Y6FxF3KLvHhLil45ohQfjU+IMbn
w2PVZfa3ZVwa4F5dSOE6mfkEV3UnRnE/GkbJSY7e8WAyL0Vt2U9jAgKLoK315pfF8isBX3cTlHpz
9RXiAl50eXNFk3G6HoYnP1maY6sDiukJfxwc6QXHgqPSfWdn/damUAM3e7z4Vw5y/CS7Ncct81j/
2XU8+auo/ITHJ8z8g5mm3QMT7PLLavvp97Akc8ZbpalJKafuCfduHl4UALiL13ZevyVVrbINHv5w
o5JYQ1qds+OQtztJOJs4S7r4P2c3jH8Mph9+Mzj2bn3Jo+AXabfNjUR8weIO3IhYpX2bdC5P/lSb
9ylUK/+Yrky2M8wLkLJl04IiaPAvshiII1eqvo2QSZqPNsWlG+WjMua9JtTBPtSl787i5kejnLn9
Byqk0cAlRoJvY+NZRnjWKVUHybwSO8MWaICWkIxnap+KrTsL12D+EVuHqvwf7J3JctxKlm3/5Y0f
ytA5msGbBKKPIBnBVtQEJpIS+tbROPD1taC0srqisiSr+ZvkJC8VJMLh7uecvdeO5wegy0B2Irkk
g2BMj2+82Vb7nO7gN7OTcQAAPrvjDSLhwo1zLpQukI330fKJsgabaDDuHtJztxBsA5JQSPLyswSq
bESVux38xs82yBzju5leawRoRDJUBfNCFodRD9HKbGCEzSKPfzDFZrMzBqq1uIC4G9BOJhO6LWKS
Q4a4A5ppZ/aGO215xLJtyTWBDfGqyfuKr9XIgnRIwsPkj4iJPa9/xUGer/umb8/mPEeQ7XJmYkb4
gh6t5OwRoYae0qgq8FAEB71Mo/HDS+wUV8bw5Apj4iisss1ENwu/nTfdqTrOcKfhAruvulGsXdSy
1YqOZxq0oRTHjjAF+uZa/xhPtvdtIn/+bCCuuNBIZeHPY1NucaXoayUa1oYfJXg7QxQvAb+aH3G3
MsNDTpKCFYSDBoXBqZ1q7cNuiN8KSwKDgOHgDS3QRC1N2l08j7JDGaH1WA7HFFwYlXGQKfEAo6Q4
oyGpVsyqPRdkRQrGimfGkJoi/2L30zSuajFWqC9r/0BxnD8zbSjWHalLNNhKnHEC+6AV2KPvn9Ky
r74qYg7aFRaM6mmsPfc2mdPp1a8bc4Plu1/028ZLaWgj3dyOIzWpWpoVVgZXY9uPNLFWbZGfhMZJ
PpWmE20j3WzXo1b/0FxzAG1Xd/l6EQcF/zce8b/bxHytACPQE+3tzlzMd+4UiASJdB+F1TFNaEhJ
M40gfIzl5s/yk19VOYg6PFCp1AJoEVALO9aiY/qHNqZlv9TLOmbPTRt2anj44jSH/fAOdYExG9SM
uxRFbfwXTc6v8qifHwvk1kH0pRvc3MSnjy37RIl5kZa3peZ6qyKHer/O6XezpRYehQGByN5fPtPQ
fxUC8amkkCDMBM9gwf8Gzvrpj5WO3xUkI3MI2UsnMwU1eCABC7Yp2iE4ULEa+0cVdsxuDe7TyCC8
dM+sn2pvgNPQbeLJ0d+AIfoDxVOiU7i6EiKTMDuhHQBQQJBjw+nz7psTF0P5Xgs7/VFk+ZQy8/bQ
p8Dq434wpUb3jmSY8U8vHLJMLbKhir3Iq/Ka0tLQApBX1u1gwJvyqHDJE+m41l5RYRsIgPS+7vbw
b4YeY+s4kdw8hm6zNjrBaA7XhNG8YXhctCNanbGL8tLRJvN149FPeganhEZrBz2cMmC8gGTrwHWG
+SAsICbKSiHSZ9QJb6MaOetihfOR5Btna2lcLoMmsi17nUbazLVQK+B6ob/SQefM6AteJllOB2Lc
qNSUEIs3CMjW0cichmkJVfVL2SVNua5FpX0vSi/hlqGU6+6YUyWvqMVNsUvSASe2HRrTe+6pRA/g
s/WgmAYl9U06KJQATTw7666m/0ztWClefnpiWgBZrG8OoDvrBWmZ0S723bY9+XPGAeOBVSJMwWsR
uZCKixK2rv2WKgwC5C4qJCK5CnxosUkBqAy0GGJk5KmR+WzcSGXAN+Z9e7SNXPe3jZrmA6wmXe1+
vo3/X3j6F+EpeIU/CE9339sF0/5P5enyA/9SnhoCBjho1wXhwLQb9tB/KU/Ff5Cj4oAFZ8xKeguo
h/8WnvJDKFEdNKGEapAoDKxGVn0X/7//Yy8aboSq6LiZWfLz4n8jPP20vS5xVUsPjA9hk0M1x6/w
z+11JmOltjpkH+FEFFkE16AcIyTZYMcoV7Gi3ACOUO/MzuW/6CD/o+rxVwq2u3wyT8VEdCuEw53o
017njjJjX4sTFDQFG7sbo+VqnC50N5HFCA/mLZvhgfENyICiL6q/6QUXNeA/1IJ8PgcLwnQERS55
CNYntWBnSwDkTopjy3WppOc057T3HFntgAP6T/Tj8u+USqXJxROAWtLVRrXrJAjMfyyVf6OK/VVe
uTwH7pucMXCIOd9YJL9+A4NeQaHlWhCk6SxOupXFX5gwjEe8shwBf/6sT6fa8lkIjCHR2w7yX8f8
9MzrsR5xkCDayYrQHh7peXhrwemu3XSWuZSctM8vf/7I3xcYfx6SWsJLiIAS7qcFJtWoul5Hctih
n/1pHcOeg5vJL1BdkRfasoPWt+4s9bc/f/C/e65E/fI3c0D5XAt+fa5o5GAb1txFtZJh962jUsZw
llpaSxoA/b882d9Xs41EAD45mBaa6799ixOcR4jXOaaxXJxkIT9Su8fmMCt8bYORbbUJOW+aM5/9
y3v0bx4wOwhvLgpF/lDxaf3UfWd5U2YVXDcdcRpSlcG5INUwj9KPojV84kdZV39+tsuX9und4UZm
GkiC+UZt99O7o2a9d3KrKRiUCx1/+SKPTtmp/vIxv3+FhJOwdwoY+Wydn3NKSktCsapVHoyC7YFD
lGtgWPbzB2pO6v8//02/x8HoPD4+Bnk6ey9Dm18XDISUrGwQjwVDaqfPdBIBTRaG3u8MI+nlRtVY
GdcdQwKuMKAryDTtllJucpXGTAsjGo71kpyUP/9avz8Dwv7YJU2Dl5cw70/vT+bpEcDSqQr6uLGm
kx4WUwBSIRtvEjp0/+u9iAOHgCf2Igx2aL5/fQTzpNtQGXP2xHoUJ5pgyU6AwkYwaY/165//sN/X
0HK4GQDo2RmosTnh/nnyOOxAKe9IFYyI2XdWOrKGCkb8dfDnz/n9zXQNdnkuqXiSOG0+/U1daKgq
KSMYFGM53KSTlu/wOYh1jlwLTL3wo3ddU8VjEWpD+pfP/n2/dQ2WLxRejlYOm097UFfKaMGvVkHM
3f8Nif5MXtjsJFHgmNhxb/ra5Oj589/7b54rACe8X+wK3u8vTWNgXSxDB8greJ2LNuf580/nwp8/
5bddB9MI4VCcJGx7QJyW//8fZVlPdyxldgB9kWzQi2en4U3YePYxS4BYKtsDuM7Le/fnD/2Z8PDL
vsPeirfNAcxLbgWV6q+fWrWQeiCZotPL/dg/haS37TH914yc49mjBwMBfjegbxg3ZbXY3ZnmRR80
/Mu91KHSHlIdZ9k+QyM4/+Wr/kTW4xzni3Ywb1gUrHiCPt9nrCrzuwl/bTAjq94R5JIOu9QR4NoN
E6SPW7rpCU13fMHiD3Q2nZHApUPEazxn3xMXfV9ATHhTLTzA5G/v9W8vAUmuzJMsUhR4dI796cEN
KqEZbCGv7hDuvrTdUHydIfHRnJ3y5DqnpabfENTEwuSeyDXQYIZrbqbZhHXCBfFFuGO5N3t3cJHI
D+YRa8A40gjo3Wgt81ZN63qu2ZIzUhHVBtDoAEcdDDtyDR6WWkNqzz6qlsUUDGY2wHlWlI3bsSzM
OmBSwAXQricpVzr58Dcjs6LvQ2GUai9p5qdbsKzormrT478zJ6xcG1PP8mM0+X2yjZZ3qyUmGtBF
rPglfCgwCpTKRbfCcmsWCRm9+qjyd9fIp0AfgcIHHjO4iChei38RuKi6VNmswShWlneiiY0bfahB
fZInXXjZK25ZdZvoluo2f17Rn78XdnXu8VjPQL+RC+p9OnPgWSnKcNR92i3xGrAYiUiz15Xzt5hT
KoZP+wKeJv59k9gPYIbET9uf9sGUGUvnt7EHJAXU0zfN1BYgrppo85h6MqDPayV5zqivNzMsjo6p
tnUJkxaBth4O9F+61jo7KhK3ThnBYYocorlmOW9zDP6ECWi0KJxFXzKmdsCZBkCC6JhmbfHiIY0o
ZsarZZHvzLEwwV2Hc4vKKfk640nXVrRD6wAEogOyCqgpA2P92yinfQWG4YvOlI047jAbHwDdYpjh
wkOcJE8T4TaesJWcsMasUcZfly0x2TbEWyPXdesLim1vOCPES4MaB3+7YwxKYmXnxez9UR9ayEEt
Up9LG5906LrlHKAcGxcGnudex7oVUIJitNWa7mxh/uvtOvQ1siI0iBC7OGZmiK+shQjeG/OLFSUH
ogqt+RtfOspbyZwLlZ7K5U6zSLVZSU6edqvlxfDIfuKjV+tlsDDWkctP6dUYaosBBr/FtDEaB060
P3s0G0ngWacil9dQn+r7xnazB8gMxXdb9hLGT9xId2XkQuL2qLHFhH1019MOtHZYYOks6FL6P5AR
tBWvmia+hEOppgCWGLy2xFKgEyyJpglDfA95IWyuhhjyA5615Fw2oThqnbV1Wt/btpayTjx8/bac
bIRWtgbKaSF6BJpBd2oTMZHp9kAOv0NC+qqlMW4XcMP+l5YVdR9rEAgqgMcZEx60RPloWK+d3hj7
0fdQ4uXhM/oh84L2A/fdbH4YaYQwJvE8RNEzcZBBNRE55KPy1nHguObNVDjpqSiEuK99yOmoEyMH
yxHMnRUf1v4gB6HyAoCXqJEHrzey2zys35GPPCSp9FYLjxbtGb14dOtzPpPaYBnPKDLKaBdGprmt
01q/mikT8lQXCs06MCNkcO/tiA+xFzQ85YA6vUbge4/Gs2NAR4hviMA9W1BH1c6uUuJvWIjdml1L
gpToeYKpxhxQalp3BNHZFZsyzEhCSBJwKwYWEyLAu+hI0ZIfsla34jXRXlDV/Fqkmxm4xgs68pkn
mYmcHSOKOEY0Ow9UXvWXYtb0HVoZfd0bNkqO3lFHymyHlzt5HVBWrlDRQ/jOO+INUNn21jbW5+c2
Fc8plSOtMhxMrVYeJhWqDb1iCO5sXCsAtzXNuiLbAlQwaNMzI/8wU58RQ1F1NPclOqE7SB4DSoUY
kIHKrAQvFkz1JFfNagaJviG7BDEOEPs7kl6onLs6CM3ICgYRP5U04w6uHz3UTddcAQIlH/HgFIey
ys9pJ+kLimjtFCbLVHyr1fwNOUiOtqTMhq/cdj58m8NNacNbqxr7S4qDi/Vs2wc145QYhuJe+dGd
BonxpCOKe0nD+U4odwyyKHk1yF0okycv8j/odwPX86bjhBSKTQqJUD9sXMxKzWw0a99pyo2S9itK
joHgEPPO0GQSgNbYpuX8ZLk0ZgtdoalSNyVKck7T6inSDGsnpuxHP6GT9cxXX9Rvepw8+YB+Vo5T
OUHRE5MkI/UNd2iPlbye3rnf0eucHz2dUC5N0v8wDQ1aSI0oviqLhjZqdK5ZYznwiaE17psw8oKY
g/dcFURuGjXT9wEPTgvod4087S63J76hGQRgnEZnrp90gvOKNk/tmEjBJu226OClkDiKPBTHBZ+g
i6PC4rIGUoT8qIBhHEOQbCJEOaXhM39qsDl0Vu1SC6EkxeG5Kq30MRqd3WJf44Igmo3iPcGcipyF
ubBp8Q55ZXWXTXpA4FHBTTj5jlraPnB7Q7fTNqYN0MUQHxkXD3z9haY+Oow7X0RnlEdkRfXZrrBF
2MwsDcDeayD9PirW4S6ThhYMmqkebK0lcaUonyCzn2Z6rJvWX4oM6K2gAwgZrmmPmt7NTDT5ym/G
73I26nU++sjyzQL7ifxSZuFRtnm4S1RJ9LBNJ9umWUQzxw+EUNY6IvZoU5N6cpu7+ZMbJRXUEgMZ
eVq4j5ApSbyS/VOK50wT0TXn/sXk0VIQu8ZrlnrvkTMBNbATBMANEGn0AO/SZDg1mOyIZekiVSE3
FUuGFEBPsugmret3M26PTZx5RwzQDLzy8ocHCp0JT5H8oDyMAzsnXsubKjIEwrk8AdMCa2L7+QM5
nvkTNkq+FNIrud1o80avwY52BEGtyeEEa6zvuDXv6tGcVqyJ7ya+R1YdTY1eTgnsy9I7tPV0Hxv2
HtjBQ1HW566v70up0i+K4OMkSgSKR4ZDZu29G1MebdCPWocZAj79LBKiHBIQUM61mzAH1xd3ye3M
7nzfNsM9IzXU7aPaOQ5JwyDvrKaJWe/2U5VRXHj0uT3sYWkWHxtNnGc1XM24YaPrh1vTzm4zt34M
50UgTNdin43DjwpP6wrW2jmODPYNVAAD8uPVGC2aXE3/gQQIEJtPXPUpscqKqyriZdJQVlVhmoGZ
j2dPRjt0ECUUi8E9hJIUmJLVvzV4kIyJ+cKL7tWNoEe4yt4hf7GxP5ZxdqtHWEsw16xMvyyfGOq8
U9kQ1tFKTJyZWfVgNMkHMsXMvC5yp9tGTseu9dFz9/4rGzi5S8n8NRySRMKC4hC3HMisMfZQIzH1
G6KroPlASqu8ub+OBYuS1kWxmpjkrOIkrIjFCQesop2G9HMKIQmmTICTDU6JXQyjnjk7/02X3Gem
z0kuRj1o6+LbqPlukM3lB5JvnBg2LlKvBz1jl6RO2Sjn5WDdldyjSUcLH52yOTtQ42FSMuAs/Ppb
NBonbDnqLguzfi8i21inlmzW2qS9DLVDrlAxuUFfw4usihCjWLLLi+ygI8lzoz2K5vU0kA3VGKdE
j29cwKjEB3Eal8ihxlDDA4QEeN2FsG/z5iMZ4nfHTQ7I6lBQOPOj0Am/nmbbPYyizQJUf/xEQRuu
NcnizuKaCKbZ2dVxstOA/W1FC5IH/bzQHxphh1vVyB1j4+eQqm1MUZGb9oWbxhamJ6mWWb2mo/Fh
5sNRJtVp1rVdq5uokIkKWEmhbaNs2g6ud6Gr/KQX4Uda2phTxYbO0cbuk01VuQ+jKO5mKfLVXGSv
bouixBqfKmBecc8JKytjYw82hmUUFVvLyy/0T/Ot6iEmmgWBjY2V49kpkZQaPV8HeQXrqkzlbQo1
Me0ciYuD/R332d5XrIKktHaxQGIbje1Dg4Gs1WCCevTTVgKwLxlr1bPeMRF2lX4mxvHejNxbGw9I
4CjthHsBEoOedUeH5A6WFNz3Ko9OYFjKXSWIODQ6rQQl7vhfE7o9mxDQ63IUiLXycQFN6Wn2Suhf
argdyurdnYQWuIRynCuPGzm36RevaC4uU+O7fnbiPdAJ3hqg724xr7BXoc2dQu0poSp5xIT6hjmS
dpF7GPTm3nO0R4QDQQcVOFCO/SNxvYEyFFXG4Lpf4SCjeHOQtYM9NVa9Nd8knlkGKL1QdbrDK+31
bz1KylXYuvXGKb1HZ4TPiRR1uwSt7tRMCJJXWI+gTB/iWANPYTdXQDtXN1LVLRgJUo2r+as9ase2
A6YUI0pc55Z7r3LEFK4MibWL6ouWkY0hQ4UUwnEPXNJ22KQlUaOtYOgh4NEJ9y4JBzeQxCpsGbdc
qyZ9y9reQS0Q31V1zn2rQwJP1FjzgwHftUA0t1L0kVAU189SNwviqOqPyhqvRu3bh9qbrCfN6NC1
jZ0IcnDQQW9IdRzG+a5zwQFrZgSmLkoRzTVT4a4Q8X5Li/5s5vVNwgF2bGYtXFtUPWvOqwShIRvH
DeuOBNeEZC+YoUFZAPCiEgxmttCz68P2WBeGU+7DuHrXukwdu25JTYiTO1TEd6VMjuPAbLsuUn9X
E+K+ziZX22g2qlejrZF0e8hLqsxAKG3OLehMJ1zj3jJWflo8N7Pcu55iO2NnWaGX3QCmK8+5QC1L
32M99+UTDtrvs2i8i44F/Eb3mulYueSXFAlfs4KeuMmdMbqxhmarY7eKR6iLuqW9DiUfjOadEAiX
N8jDolTm2iVdkD9yeo6G7rnySfgZp+jgumTyTdpa77AdS2Wdq05eq57oMLNuztYc4g0FB5FNJJMI
EAiMWuL73ncfq1TZgZjbS6OLL0Cc7/weZnahG4fW4zFpHkjDvB83aSSf4AA8GcSHncC54i+I7huj
ui969GPZnLzqQ7PDGwh/QdjnIa9UUEkTCyygs3mBEtc35CtSllDBcFRvEdyzR1Xu1u7bHb69DX2M
Q47emYNFlrceDnwD90g5nc1WDPhZ/ENShFeDsOpgcFVGxyQ8+HWBIn1EmlJ4azyLGwXpWcNSQ6Vs
/Ohqtby7WBCBPDsbN3exn+YGg7VFVqNTs1YD8XdGbmagpNNxdLba2JK9l4nRf6Jg7B6APsP4bHQt
K9bkH8TsKmkaorm0DH2+FShas3snaTmmp87P5R4JXXxDGk12VVHV/JDVwOantZIrY4Nn6hYsKOpL
I+ls7UjGGhfNiDSsDzo54lkbCrUHXjredqRJET6DcugZ7xBIXlTZYaAbiZZvsfiYl7DWQg5rYwid
A6bRfNMJM4PSzGW7WesSy0ndG4/VEPfGGc6J++jUXXwx6Sqv+2i6m83w0femK2ZZ/U0pZa+RtLLf
1XBF3qx2vhvhaq+SxkyPToRsY0X6bppv8ZB0r2B4elaYtJDeVg4VbzxchVnge6KfpUmKhZSQSi16
VDbWT8I/A6Xye8TWpJj0FzPyrzSCsYu1Yw/BQgD3y2l9TFV6YyotC4MolOGbgEwHRLveVCleefQm
QTjDRpga8CgtYpfCDEciQ4uavb0abX5ohqOtsXYD0XLKtGN0JOIuImFGVXdV2Z6GfnjJgHqsZKP3
j61rvpZe/UzEDY3QCTG20osdbh8aI2WV7VOsfBQfoQEgP51PiU8CVurGL3EmGtqQrU40GJvKKpcC
fp+XPxR19MVEscriI94MQkEf2BpoO8JZoAgNGL1XYVV2Hh0E/D9R1MTWGin/CNAcKaAcDpqFtrC3
7rq5SpC4m+GJOfsbYLJqFyWTeohrrRjOverLbxRoEZSY1rvkddZsVeLl9xHOAdLsFeCBThMMFcZ7
OpXrKfKIm3LmixokNJU2mnbwhNjYUoOSKo3Ts15G4oE3/Zts1SXhWo96l/Qk/N5I21Dka09UxLRe
YcdOD1PXzgfOR9TUnLCPdUGxl+PGvrhuPx3d2X+ZdTKJPMO9RFb6gqelP1U2UtoYnvqz5hSsCG5v
kL6lpz/lFaV9H2fxZoy74smf6SQ4SSEejAhZKJIdsgAZaR5U1/hI4pzxUs9+/O6Bv3oXgxieEZRb
q7yznxtD904YRfI7BDZcyIVKb3IvHLhTME7HwKKv0kYpdC2MskdILKoW5AURu4wskGm+VO+wXzBC
NIzSxvYbI24YNaK+jg0O3TqmDcWrgw4f/Z6Z2fGJOUm5QaJTHIayw2GH93afDGG9r2oxPFlqCpH8
+c4X00CY1nCbDrhTkdw3DdwTTYWjs6r8K40kL9D7Hh5Kl4bZQ00lscOx9O5VsCxCDckDEByMEG72
VMfaGgKmuwGVGqGC5u6WxJa1zqtJpjv+Xad6iFr4WevCdNqbrp7pTyG81J9sAX/DNGuC+CI/faUl
MtE+cXSQygjNTgiS9d1CQAg0jbyvuOsvACTogwknX4DN5boT+LhWzUL7GfRa7qdauGtF7hqOVTPX
DtXkpLdt4dTHJLK1kZgmQpoRBUXB5EXRg6tn4qZM+7NWmMXasUT+miMafi1lKtTKkOPEgM3VCX3K
2q1Pm/g7SSU8EQzIyOijhBRUgkDVHQPzPF6lLXiUemkpUxg1KekSPTcS3o3IDkjcSllwE7klq4lL
H/dC7GmOta3nHnHy2oOnm7N32Zp7rfSkRIPa2yy4/dS2tCQ02tO8v6Pog6hL/W+zjgGFKmSOfa7W
XlSHRyNO2uowhLgVaEfTxD0anZHY38GGDLydOItCzJkgir+idmzHLzA52PTBX1nR2xJJoc46+W3J
AgKV0QZmQP4si+7n+MFhW+slr88qNb0a+dbANS1A5UjHxOiBx0NYscSBQ8GpqHXIpX3ASOW8RcA5
Lg2VfbR3f84NSPqU6YF76GRzcyjlvteT2rvmaF+HI+GQrrUNO5mN+6orupfKyUlcLjOAhXuFSixd
kDWM8+l4uFp6jE3itAJ0/xbYIWkqNMSEbebFrdXY6pJPfdpuLXhF+3gYHD9oRRxSSNFgpHHdFpP+
RkKSHhTwDqrvnalJQIUDsv9NCilRMBMToMWbaES43Kqqb/b034shUDGspg1TygLFuqdrtHSG2s+O
Ftxgb5PSPl23mgkFbdgZs3adyF5CTdy8FUjiLHPE7lbfqzEbv1QpfWbfeNdGQmAreddmWGhbiceu
q9lOfIO0SHrJ15m+6tpDAXji236Nub4i9P/udfq8ydxxfpV5goSWtuMkAcVmM006SisaC1jTKHE6
NTrrKaWzslTr8dauapea8msbjy3R6o7GfCiSxpZyHQT3AI6KcIOPxPewIoxfjahzbitn0FcZbJJo
iJo7fsR+oDeePVoEzTzrRp3ue6HevM7mjEZSTgKIBWZlzuMez7bpHit+11WauR5fMf3IjWytksYc
in4/39l6VzlX0r3g/6Q+mXWRap0JJ/rgEWRRT4pXhOw069yjan2LbAhVARC1wT42ciwsmgrLXBUr
ITj7fSoTKndbZC2worijAKhcizqEArHvaePk/q6qvMk+J00K0LupPeEHcUukwsYaG8c9lYkGsgrH
Ho4nFownt9YwKCgWhdTEHSJalyzaKsGaYmtoCUJMjtkN7nTdAdWkW9WBrzchMxcrx0xQbcfv7RJ3
ELG9M5jYI9sgAxEvhplduRqr6LHLp9wCfKyzFTiDxv8SKMHISdcrfyHXSz3iphKeW2T63VaRehVv
Y2HXOrsLhKyFKFdZsB7myXrIrBHSnd8JmZNzmM/j3iOzsiap8uc2AcujL77id26Siy2ttLjJGuY3
a33sZZ2urDrC3e/j3ybaxanNZM+/jBY0JGP8ZHS4F8g/aO4iu6WUMt1sOoqq4MizM3nHGp67bTtY
nbaxUCSMz71f+qDZFI4UX4vlHniiCWuKPsYl0yHcIxgbl+HOc9NJg1zPWvrrdmRMGXHBvJ2jMjkw
dPvhu/MLRybVFDftU9Na0x37dndKbOeEnDjfF7Hv7NAlLBKPkaaNJbpdYVbzBvIDybRaawdG43P3
Ke3xEEvCSdtlyj4pBliBcHrro/dSbctwPPwSlqY0lv5Z/KWQxJhsJeyKknK+bYmXxZDAsK/tpnPZ
YgcF0cxaEPizT7lr0fHBr+ffFmpSezPxJNWVT+7fLMoQE0g2pSQ04GuAVQXwYZmfQCfgEFYgTFjm
lle+A4KaNn0rzlGYZW8qMqarBo36OkjS53ejB/XF1bACzLr+0JtYNzUBUAgdhkPHJoeLZeYyDKbG
l1st6s0j4Ud6c4Q3oe3w25HDpaXrzA+bB7M1KV/ovNn8JdM8Uue1X3EgjfATVPcV/8NiuPfh5JV2
GeBvw3CoVxrPlMBcrq0Tfay5XVLipZUcSyNUF5eS9IJXCp6fab3Y5YwziZGs+ZbTLmBC5nYmhB97
esqYqD7HmVVdM8P9gv8cModReBvCbMNrGPYgfDJvuhRwi9gZqjxwzbK+8drWpSvfeaCwoGHQs+N7
0sEMMoaU2XAALALMw4FrMKLT3tXknZ8NzGu3MHD6lUsrkjJbmKBCl92uiZ8NPbRObt2/tZmZb9D0
HdwkVOdJNc6aE6O79TvXOqIjqhkltfU3N8nIAjEaE112Wy7NULJFqy1jQ2uTiyZMiJOy7LdeiyNM
iPDjjI3MClZYNjrTt8bNUthGoWZS36fJxWdC9yW2p+7LmHscE5Z+1fiXbshGdO56ixEQd4tyPuqM
iP31xGzsduQWsiXocfiwRSOvJVGMF63tj8T90CAynNHd0zmgPQWDj44QZDtQb1k1W68AFYiOnbxm
Y1VTeSvtSN+3LgN/Mh44mgOjB7RdpDq5mChySFXU5/hrHBJDpcWVjqGYATaz1rpmX/Xg0BVEY6xG
EECIy8zTjGx7Z/hYZMlWNsdgrIWOu7u2bXQAsf/QLwS6CdXkjqGjz+AuDs1dnJvU5UQCkOQxlvOW
MIfmJtKG9g13uXVLtM33Xi/9hnpoPlCuRJilQ/xKFlz9Q4nJ7tA4dM0E2aMnY0kHCmdd7OyGiKlV
t0QIqSVMqJY1GRbh0Ew3JrTa+xKA5c5f0ojmufRuadJ4cEvD/SBmEEYzbC69xxBJphG6D+1xcsru
2jL54tKaVFuWPhIIX0+3TZ5YL9IQVGeYvaxDJFiEK6Uq9z5c0pa8Ks0PPhSQfZ324b4Hw/HmJP46
9fTqyNt6yMp4fkUxR+c6WgBVqdNeNZuMp5gbPVWrTLOH3hqNL6Mwo1tChweOZTOmV+OYd6bCE+gs
PVSshemuF0ay1iv0A0juYsxLfkHZJs19lszWLowzTPV1n3PDyImCYIzx3RpDQDNZ+T1PS2J4mr4n
t9N0b8mJaeSq7lGZurLnc5jbMdBWIDBQ/nijGXOnSfPj5Mqtt+DqGGBv7Ubbq7AcYFVEMx1RcTTN
ES83hqvAr6ZXLC7pBrHIU1Fk76JDSlLBFjGm2oZHop8r4Tc2NwU0gaGpcR2CywpcEic1sSPL1Qbj
3bqE2B/QO1HnjIob5oqK72l3lydiXe8HLs3AGBNnXUmKCK1n5AjN2z9WSmedkgo27KNCm+KTbJtk
6w9DdELL0fFFsB36o8/ZW9Cnyof5YdbHap2xf26GMTKCfJTIpcijj3r70dXTtwKa7RZab7Rm6Lfh
2mU8dUa2p52eAlaavtbSkBuA18Z3reIoSqwxsbFUTU+zVwPoqJMRWSCR9VOxSpQXH8mH9l/CIixo
SroT0K/ESNkm4WSn5BNRE/Q/8UXNQjLKF6ZRtdCN1MI5MhfiEbRWTjNCjyCHYHekRyXv5E880gJK
YhQcn7wFnhQjxrz1FqCSTWsZd5e+o29I/bFgl8oFwDT7gx5gFqofk594pgXUVC7IJqy0C94OjNO0
AJ1q+is3BFLQ711wT2ViyAD4hX/qSkJhYxGJez10pzPhzM2TWAhSBd3IL5qDY23SjnCAwUxh0anO
dKoDvWu/Jr0oLn0v8ACmREyYC6kKw6h8Cj0belWje9AHm+aDBrF+AiMbnQxAs4QLLdSEKNXvUHGB
wmIrY7Kw8LHIkCkD0aUFhkuEgr63XBermUhsZeGHW/hapqmJjtmE6C69U2q3XsJoIqKmf6xxKxFq
Qls+N+h3mdG8pHYsHC/drL/9J3tntls3kmbrV2n0PRMMMjgBp8/FJvegrVm2JVk3hGRJnKdgcHz6
89FZQzqBrjx1XwVkAZm27D2QwX9Y61u+3ddXfcmT8NAvY3PC8uvuM4kPSM+Lfgs0m/xyo4TR13Ey
V7A0Zrqu64VR9kMypWx/15+kMaLZCXsfGSdu1SJbng1J1hFREpvefGQcIs7eVJIGEvMOaoXIKv+d
bFb2/dmdZ/gKaln8c7NB0FhkNy8LJ8184q4OiCkpSgKuN2pa6vX9wraSaGHIopwBGRluC5K0U+Ut
eo/+gLstc5R6ihXVJWMNaJcR/NkClNcgzMtZGfKcMC6xQmw43jeZWOZn6i/BSSvKsXFJpfmtddz+
fpLS+FZng3Wtak+dV70+5Z1fXc90V/d27qhzFbvNA6ysKt21SWVfuF43KEbl1gpDiAUYKHsIddqc
F5JUnHLv0BOau5FRfXNRusSHwVxIBDPqRI0yMiD8hq6rzSFsCPD4sdh1ChnJWuNvKfb3T7sgpt7b
cHqz77NN0NrkssHjlXPJA4fGqL8h+KyfND6Ub5D5MtBplL+iv9R9Xxw50CjXSmdF50XLOCHr9cSh
1xvolmX6F3QKMzProbkzUhqFr9XE6YdVlbcTG7Z/S8Ia0TxyFUo8SnQT1E25m5z9uo5DmnHXPpHD
A0OrrTK9m1Py9TC3jg7krxGKSCjkkHyYOh/ZfXpIsbBvni27Fm92P3VnoAmcD449s6mw1yvCmWky
iVu8biYjfsIx+paCd2Drzn67cDjHiMqFie7NN/ZsFgevNaaW9d/WIMvmHQPmhTbbeNcF+XXjDd8z
LnIGhXNmhVmT4pzKADh2M+asCA4I0CeUVSRcoYpKiK2D+edTaJ9EbEDAsQjbYXeUdwS7x81RJFir
d+5SNbwnF8hMamAoHl3vBxO67KC6+thDVtkTntxfl/lIjGZZECLdY0NAdu3uTIGCJVdOcEgXVV1Y
9AuhPfs/wAohZEAweaw6oZ9yQyQXQRMnpNDpTp0Gy+q4gRA70OdCAe7m5I7PG60QmrvLgrxw9KUT
vNsVs82hSBcGxCtfkpHqNoKGlBmXgblWX8eGtjNyq8kX/GJ9vYIzuPOx9jJ5hzO0njlX2cN6bIgp
nhh1sQOVLHxABBjS38+Zzi/6pKY859fMfc8hzZK46kwiP5Gh0IskJ+zztooccxr3CeKRA5M9Ywgh
cD1MrBJBi83sgDyJ0Gp2XkbbAeUmqILCwsKGTXOln9c6m07CbksKB8Bku7oHWGQPDkvTtpHes3IM
9ICeWqpr6MD55WTOvA7qvZi9Fq1yMphjZIzmHZ82h3Pf5HyHdbNeZFsu178WcP45yBZZJUocd/Pu
2oRxoPP+kyQZ0xaBrs3fJPMrMIQ5nCr3J4KiRrgjKRE4s7aGk6i+i2Xy9SsLeY9lr+4VJpiABvg0
xTHch26uEbFyGs53uAMJTEvyuYYFrO3BilpCdvAk6oUFzAaLnX7XCP/H2vcX1j5B0sm/8PYx6f+o
3ppBJX+09/38od/9fe5vpCZLrgCuTy4ClgX/9PfRJlGe8T9i503X5Ff+nuxs/iaQ3chNpO9YyOh5
DX/395HfwjyY7HGPvAqcYf6/4++zfzqVf9HMk76yOctsi4QJX5h/khgzQ04T0L1yZ/UarM0wL3tN
WbELmlL96PCYMqOfqlOaV+J+CZDhOp1hQ7YkChHcTB6OGyqyj6Fkg622jni1/cfAKt+cfiV4TkwT
cx2QDuAtX7PKfW29+BGh9/d1xoHQ2d4BQe4nTryv5sKt7AJaZse1adOUDciovtrSHwFdJw+e4b9L
SSXUy7ZDt9d5yLkBXLrA8UKL8fcltHkg5mn81jFu+a6FWsIZ+MWXecqWEKbksFsT0wNNDGQHERGR
uInJEHAb0tW6KXifPXPFGsmyn2CQSptK3ppQa0/kSc5XgZr6DdOcR72ujx6Vrl/HL0k16nPBgCtF
NEk/yasMA4cFbM5C8jwYqJIKRico+MQLdgkkSQhwx7pDZTqXqLTQKFZ9w7Y0vvRTJE9xAk28bqo3
J5vsY6bhytUkOBxyK4h3U++uB3O1Ne0GyVtdC5l6bWjCmwp3kev6r5OmOR2nDHX2z7p/rpLLXvtU
64w/Z09Zb42Zw4tG0+CcpFWpyzRfWQiaDcyzyftWmyXBeBQuZAFrI2xxKYS5jURSGOyalnK9wNx+
BbBbIPRU3Q2yQBFpHwVfBqcAHVr9kEpakZ7I6KityQCwMusa6XHOC1WCyK3U5Rjreai26tEmB3cX
d4i1404TThx032zyFICKLjRPjFvdoflqjrEfMhVbozIdH9tW60MhlmtnQs48AdS7seKN8UfTH/JJ
t7syXSClGQvRdgm2+C0wMRXjk56YVUur+9ILAOngjK41BjyGnyzFTEVXkrXLoa3tAwmCG5WifI2p
EXAHXTmdJmxOkFyL4OxmHWPUrLEF7z8Bh9uhbirb5tBK8ztlzkoBsz2vYKtyElySZrBCgSRcqA7E
mxoz2PT1emskNW2SeygaNwUEg5Kqd54o6uODjl3IIaRp7vVo9cChZkoEiyDoyh7UV4auJ99Oka7G
8j2ZnBKl5/Tk9lJum1mDiR+rtdLP+32ghu/KTr5ieIi/ABwbT2B97T1WraNPnREt0jpbvc9TFCyP
AVL0ouk8iyVQlYlD1mhgiqVEzQVH8sJEyrnD6f6990jdmwjv3C3Ki085uechVpGzOQ7zadT2hQnM
4xQQjd06hPiOXF9PtD1v2oVpL5AORkATUQek9nRwCVw+ZKP/Yg7JD3/svo02sv+ZJXfkl2aNIKZ1
UYytwVEMCGBTj9dZjuVNG8wgquVG+um9y2LAvzha7Xo1w9I+9zVz6DpwGT84TbCz562aE9kLZwJR
AERr49+wzEi4xZPaksQzWYjI66cvpDx8z7Jpj256jXxrtNHjqxKualvsRnSKF5yN1lH2DSxtx19D
wlTJLAdl4B9I8bhxFNNCbGx4WJHM+1vYuZPhPOla4qEShE98aoV8YJjgfCWZg+dzQs7k8DM4feX0
h3gHHNfWKLUtxa3mZvsc3gu+/R5Y15jdm0gQKaA5VYyMQN5XOa3zQ5eUoJgZNBulh+1gS3EPVhOp
rcVEj4B31u/FkYwRl9I4jt/TJLM5Mvgn874FAZVb0k1cfkmsd9mwfiMy4G2Mq6sSUMQOMhUyx7xj
QxV3TwhfC+IQ0lMNTWBPOfe2JnzLped2YV/m8SHOuTuVZgEB+PUy34C/00Q+gKbH2wk9I93LvA8k
S/DHywL4mj1ez9b8jqh43uUZIo6pby5QXnl7jEP+7zXYfyqXv6xceJb/73FYV696zF5/rVr4gd+r
Fsv/zeIgwLAGmMCU7pY4hcxZ/89/W+ZvAY5J8uMw6aDz3oxCf69afOKwcFHiIMNH5tibhfZvVYvj
/ObiP5Y+tdDfgAX/RhwWNl/K5j9WLdTVxDCBq5HgmPib/hTGVMzeUnvkMXLMOvUnpO/gO9DgbI14
HB5L20g+inrEpTUks/89XstiQPU8zNdm14NqFJxuj65aC4ZoPNl4CNGtMvaBkH3MCaZJQ7QtTAOd
rPDMvUAARUgsmdc17p6u+Q6u3Bn2Oe5K9xzMg0fI0oAse08GvZfRgsbLsBsWszkIx4utS1uTXMBw
PC2+8qnBrAYdPf8gNkkZx8qRVF1r6/f0tI0ACGhM08Lw1Z6J+UkdVnf7puNQLpg+EDozxyaChKrM
n+3Sx3giXRCGGJw61e7ZDNvOzsYC+VpmM8CSGtkjvq1GKhOmUIHQSdjLzumn9W4M4hqkVmrgyGyo
B8ZuxqKyqvvYKfDsmavVgzu0rfK1KoiOf1oE+UxUh2ZwrS2EfY61LHi5crk80o446X4e2g0/VmTV
gTpQfEffRnvrtnIENwLv61lxQiPpC+r2dS56Bke6QGW4K2yT0Gq4PvQ36WgosNG59t4Vdt8kXDV4
SfaimXPtDS4HXNeVMomyWg0k8yXZYyL5a/YldGXC0HuP5WeOfBtEF3zpa5GyUDuz/0++MYNFRxUw
Zn0a6fehYA6pA9HF79cKFLyA/1vqPnnUVEc81CpilY5q9FHrewyskVe4zaTPWW8zOJLI6kwmhin5
6UsBzgxJFHEr04IAJUzGXLwPcPXPNjohH3eMSjaDSTHc9GWbEq/Biifj67UZfhAiPTtoIsaBIAIL
7aoi+4mPJM5QUjEYHmMwSx7GFgaObBHHZhDPgfahx1HK2dnOYNUzNMbi7UWLUhDoFqEIkWn1w9Uw
2kXNlKfmNYwei/3TAO/gzSZW6FkiK+Ka8Zv5jdUqBZ+QmuCmQco0i/Qg5zjUWN8w+izM1UNrQBmv
TCNOozTru3tEG8UTBlme0k3pFO9TXJNzkFLlMvim7GSnlZuo7LokLxguQ+xnnBA867HICkq70h3x
xG9ffTOXFcL1YFCYQLDjPsmlK9zTWA7Jp+kX03Ksp6FyI7CPWXHLKMeEnEuJ2ZGG3i7HtJuqIBQx
Uc2YRFT6GANY70PM+bE6IolHe4JFcX2Ec04MWbZYHU4c0LpAl1GEUBBUlpeSySuHMqyksDU6rElf
9UAYAGAgiDZ2bhfoF+A99lPMVg7Bq1jZNLUtELFr2y8wEyRm76NXI+qxOjeVV8uLJKFZvMCqX5Hi
WhK2HVbW7OhjCSszv10mYzBPkydAhvT9yndO1AiVniTf3mcahPYqXDIvAbXY4W8+Gn6JjqOF4wi5
yOrX+TyLNP7qLQ13srlC+cGfk433PmRGcc4wejmnWc1y+jK3ZiFeeiKDxT5F5ljhABNzG3Vq7Z8V
FwJmnWYawTsqe6xCa8kVTDSfvCE/hHtSKOyyZBe1t9hjnfg+mbY0IjhK/RhZOBGmK+SmNmC6sZbp
TWEH2SfLMwqutAh48tcz+LKdnRV2fxzd1Xy0CV0kF6Vo8x9FP3v6MNGvWJFngz59kwSAv6hmTd5H
cBXvKq3Y0KX1AL8xG/BlM983zcdaW3hfW86RPfNrw8FELYsnuJiY+px0zIn09N3kCXpn310x0aWa
qFtHP5F/Wy7RIJVkPjxSdmHRanC2OE7uF1hJLF3sbSwKyb21VHvc5W29r9jGvTkxG27aKR4nKMin
YcCeRczDzq4z++tGxu1D9EBDE5X0fR310qiKo1WaMTh/AReev7Z/6mTZv9lToWPCQjYnpo4bg8gz
IbH19tpogOg7g+8joIgHscd92JDFvppppIZS5Kj8DO+zBVzshlkeA4/KwVAtF7GbBvbemQTnVYai
Gnk4y2Ew1hLpsx+M2Ot8ppfTLklnlMhO6k76BFjch1LfT4IC16IjYQ6qODxy14yUZYz9OSUbej2l
hKRSWDet/sEmaRA7lH/rV0PE8dcerzICB9//brCn3MkKHDEes8Q9r7Ga3pyhSS4Hgrc3e9iAxcSx
xnAAcfVVSV9fT8B8PoduCXw4gPVy0tsEMoRpj5Qsd9rP2ZhNGiphejxMpnK0GKOuPMkwYwAi7cpk
fuH49vAjcIni+JJiInJL+A+0U/rJ7wTiyjHDp8rCX01Qm+MJsanR5GEsB5ODWBXO0YPWxsw/o65f
l7gjjsvchHIk+LnYTD2c0Ds0a+iQBFwwxhF6PEpVOl+aoZyTqBrZo+4R5pvNrqsNIoYs0wy+j22V
opMJ4vS1IH8arUrLmhljY9CwQoxhLIVjO9tyx3G0fvJ+RnUZG34QIPcffXkV12beEQyTTjryazXf
pkBek70LtpXLf/WsF1AZ7AxW2bB5yTA2itAxUvhIKVRK93dawb9VMl9nP1TTN5/6/2w/9gMjFCTP
VP8s2/75b7ftR/1Fq48Pff3a/vl3/vKD/f/9+cvJRxO96tdf/oX5SqaX++FDLQ8fPaqFv9eG2+/8
//3F//r4+af8RVG8jd/+95p4N5TJq/q1Kt5+4h9FsYuDx8aHJ0znl6LYIu3VE1tpC7LEcUzK5b8V
xVL+xiLPsUG0/J62TL3891GeoMjGbhYI6AtQBEXw74zyfIvy+o9FsUVNDK6Kq9Im1lmacvv1P0A3
JCT5iXsOYUKS5LdUAFbkcM6z0FaNefRwmvPoZRxkkClITbsrSh/AM+5k1q2Z2edPrt+5Yj+2TnGj
ZBb3qB6HnDJirUQc5pZen4U0QE3iaIf4LIptRuHzn/GEzQ5kHG3NnBttGXcP+GyCIAoQokIL91tr
C5ER/v1gOB4DkpnTFq0VO9JdbZXYT+wgEe+d4NvJK2d+xBoeX+FQ5K8dkSKR1d6iCblAnYPvsYg/
LFFku6FIWow0RZceYLc8jVV1MD3n1rKr2xQ/qLHGUG/9a4INrgo2IPApo2ksDvE4bDPMvZXMezjm
WyrDKaa4RQ514vdBikXusi9nx7zo/GSFWk2G2N2ME+TNsR5V0DgjoUDWde4rhg0ZoSJqjxL61Jst
NH/vBrlwVPv5ZdthXYCivPiIeI1c71d887uBjRpG8X0Psh5EY2gyndz1DQEz/N++SzyqzdRnO7Kz
2VqukiUU4W2tCnbeYD8D/jssdXWhWcpgHO2wZ/rraWYvi8kKW2VHit+yMpcRc/XIyOegC3Wfuc1b
0tGJu2TSMHmoMQDxqC+rixbxuV98lWt3yAaZllGV3veredAlPON2vAdqGPLxPiv3Mcfk0xjf2Toc
8r450yDgZaKr0e61EYM5JU1qBTkP5HRKnv2OyEen7+n0E/NL6j1k6fJtRDFjZekxqZeRiQN+2iZl
9z8Mh7YotpCf4cCOdweOfp857RmoRInY2UJGnF9Ui7yTcUBQFFxViVNugI9qsZvM3AfXLC89QiFy
5hsTWh8+uS0h1cD0xLQp86Yruz/3jtjzhDms+aNZlgfhkqhZebxr6xuRucxI5ZFUVvtBGy9u4103
LTmtRfdD+dOtg70Aycwu41vLvP6uT9Qec9YDu5dPiopwnftHSZqBJOoxQlgeofXZC9ne1i3wE+bK
OcbLOXcvZBXgSiLhrgQWgiGIifyDT0iIMTjhGD/EkxEy8EmuJq+8Q6NQfGOZhxeZbrSMy5NbjCen
IprNM9u9ZRpnl7nnd9VdD+ZCkMoco78r1KPBb7MML0V3PdxWTUrVt1x5vvwKVMKMTD+/TUh6AjKE
eSyJVL2Yp1GaLQEnXS/3NEi4KtwaaEt1EFl2idwrnAaEO8gv2Oo1bAdL7wIR0ImEoGsrbiPhzwg4
M/9mkh03a3ZdxOJktuU59RkIMZC+89r5QukiakzEIG5sYhxdAuQvZLpNxU28pBfWiLLGdT7nvI/8
ajqMXCGWAUyc7iEkYMZyp+62MHRwZ68MmehvxopCmB7C4jHNZv4LcFMP5XF7ny3TpT3EG1l4Mk8G
EshElR8utW2OWNYa4WdQDIK+hO9hFN8XEmR3Ck89nWzJ0Nysd/1AKOQSn7ZmekVbItoK4WlGhl97
rDc4NRE9ZSBvJ2WFOrUiq+FLghonQLzthp64Ta8rvuTC/VJprr/Y+uYQsBAX6lgyaoN1f/ZEdcLj
x5SaHFK7F9mlreo7ZvU3RENek816ZQ7zHtt6BHAM3Sa0c7oWxrwnC51YWjBWn5igVWQ44C7aceN+
zm0ZGQCNXF+fUMKjjMZ8Wd0D4a13qkMRIpv0Gc7xpYyXW+rjs1urEBloqFA++ATvNuRS1TInSpWk
pYU2TPWakffSQVLRS1SX5r6wR1IeTTIj/MZ5WxUxUanPWyJdhOWDujZLJrh5doaUdm2K7myroAq9
4oOEkfaptWn5CVI8WH0fBb19BUHyRZpzVIEtB9ERdnL9Yib6OpXQrzyM8CqZQ3s6b+ITjOgdoZ6k
qklCxRZ1b5b25+oT7UoIBCadcT4trn3bM0SZe3/PtuDJK/QhqJox7NPpiuHBhW3qCIkRQ/XJAybN
eyMW6hgb3ll7wz16sKvtOJrpcp2isy5m+WGgqhhhK+9s733GpGzWWeRldw4c+AORULhZwP96CI5p
lYzV+JxjQpDms0QUjsz2Ksdvzx2jLvB9YUGcbyYzPYxWRSsL/cSCzJJvoou+z+6m2Q4TibmvWR+y
9rnq2nlbEJ1k88VXzmEKssu4MK87bVTsHjZmbSAqNDHeTGUNqwgabJhNHceeh/8hCMlJa94JWNXP
lJPtk6W8oT4Rz4FsTUx2cG+XORot3fQ8WhCBqHcV2OpxXoPyyQTuTHcC2ByrUgdqgegq76VJq/6J
hbrzhjNRVOTRMhuIMBbXV45N84vvWnM3VmaHbjyu9WOLONvYlaTUskVIreDbQsqcwH/AkIm+KO3f
AuUZX+wBq3Pk1cK8QrDpBuhGlYVLiYjs7FC6eTqGWUuvKQs4wfuZGcBHLz0WcRabkat+gkMalv3A
hzCaC6dLifo1vWpKWX14wpp+eLYy05vAxYTx0uAus8KgppzvTCTcGAqMdsDtLsvu4BHk6J8YlAiJ
Bq/QEPaBnKrLuV/sZ+1q3i0VkrVbMSl0GDOg+uAeLuo58qaxaq7Kasizi8IEyX/RaK/wr0VdOWFN
0Ie4B7w7UAVtrrcQNjKSEMRKE147XSzGie4yEVe46jIX+6VGaiY4bAnz0Hgeb1YSjN0Io7oh93OS
p2gYXMLl6BwnMvkagTNmp+lqKMR8gqJ2GCuQU9DGmVVoVCjc9jkr3eor313GGgeyzskDntMQdTEV
tLJBXPpXI/bwDNlhhTlzFKKZbqY5pZcPROvWIRkLAE48woXi27aSyn0uMmgRoU1Ru+4cnuDjvsf2
k+zaUejmrnDWGDQitgzzmpaHFmXRbPJY7vb1c5c3M2FbWcccgStA8hxOvH4OCX5kdLRmBI/QBVE7
7nqzocYpB8N0IicIFoBJlkS+apD2kO/HYMDaJZoRzb2q1tyMuH9MkGFrsH4KaROYNvkmXhy+fIRj
qDOQxK9C93jOoDOeDW90htsWo+I33JN07+QstfUBfIrLs3bij9qB+FjcfSJj7hjXZx55oeOMQmCp
Yw8yfu876Xd0gwjlY5LfBAlS8wBH2negqdMb13dcs2vL0NVYzIMTy+asfRWAQOnQJiNA7nV7aa8L
9rxlaaf9ysNFnZgvqCcYRiPJFdPIDoj8pnPF1IzxpWnncuclfMqHZezZlJOCPV62iF7ob6ncOUxM
kmNDrarOuTACk8kWcFqPzDl33lhLDLteVA2wCBfxSPq7aS4qiMqajbCdj+7lMJOwtJtIWL+auDHz
CNNtPOxoKuQmgR2KIoIPI+ddYink1/ZgdJohOfj1MKDs5b9Uds2IifnODJ2AkVE4pcpvI7miIEeR
ZvcvmySPTVULII4KI/d06GO58yIePkLuY7lQ4owu7MqIS6fZCgYXb7zHfhKAVLk274xmxrfBnh0W
sljO4Kf2sXOVBUP70QPfwN4P424JMwgX4PaTLuqF9aUL+MPZy7rMtvPU/FI4Nt9SWmIXHEpWGZGy
qZPWZJqepKwSKGiaIFbR503Uw49/g9mHViBBWjZF6Fuz80i49WU5UvPBBojr8ljBWMmOvnSwQVkV
CusxaZLvjveYcIUwbJTDu2aY5dw4hGDdF6PCM2glJVUVQ6vgh4y9TFL86uUW9ahGHDFMFtAlgZGt
zD2ezgZz0XjHB+x+8Vpp/7AbTb61NTl6iGpzan/4td9DTulUYx+r2CmZz6P8pxwBe3mRsnVfw4p8
8+fFNAgFplDivA20cGn2ffvTiSf7XXqJh/u/m+0Xa2IrutfS89nbLu4oEZGmAIkyU8gqIgVNfCbw
guXObkfCsgLHARjUrQ2hoC2GAooEp9s86AVS8aaXM/rPteh/zH2NTdCbBr4+3bmj3m0Qe3TMrsUj
CSoDUk0E82noY7zRXlk+4MOBJKtK1KYEvgZNxzZ4hV2BFJcHb0dEG9AewgdZy9cAOoCaCHmGlIas
wKnZY4Yds+TD0npANNwxNmYGyk2HYGNDmCR4b1866GXvgqBL7oXcY+3vLL6aCNzCGAxYZRrzQ2ul
80NJoNA9/fPwaixTwSiHGznbD7NG2UAXyPwnRcV6gXBGjbuVwXQSzYWFAQ+ydlLsvIoonl1v96vE
s9h0cidqtC47uQQ15CV2SmEPXcQNywqdxA6WL5Lqn9OM/8x1/htYwL8a7Nw0anpdfll2bj/w+1zH
Fr8JRFgb+ND3peduGqnfl53yN+CLlmeaQgSm8FFH/mOu4zG8sWjRQHObtrOB1v8x13G83xhwBmi0
LJakGzL335nrbFvTP4x1Nmao3CjHrBOZELGQ/dNYJ8v10upWoCdYSOPlcnHcF5jK7r1aTPfOVhin
trIOya9XLpvSQfTGrV9JebcQ3Y2ptyP6dfeHT+/u903rf9VDdQf7Vvf/898/F6z/XMBygjKwt0zP
ckyb7Zrj/+lFWZbX1klvMBaiT3lMgVY81cDYqQE56bZsZ2oHcHGZeB9Tb6SDItCZUWnVcz7ksde8
/8Xr+RWl+/vrCSSGYumBEbd8+9fZF6raMW3Rl0Zi8EQeWXi9eXaYKH0ZQbfplzRXAyEKUsLaU42q
fsgxAZATk1aNdGpRDUUTOt82bNKaSUqSes1rxi6Y1j1roaD9xcvd9tO/fHyO2L5WUjwcIV3L+9PH
x+GmhOKEpFIjDe2AOgYXvYbOvUu6JXsbqmrE22LHpAQN/QgJIyHw5hVnTZGCN7LUX3x8RIhsPOVf
XpGHBBFloQ12ytmmkb9+gKy4iSkinzOc/S4r9tRw1hwBKMnu/Yodd6gWx1bH2DG1ExUFZN1jHmzD
eosONwsdJDnuwbfX+tNRaF844bEARPHA29zB5XbGcwJSzGHH1joMEJGK23tRT+br0EKy61RR3iTa
mQgC680cohh1fHny4zyZaPz63o3WvnaeR0TtEGi09lTYtXVM8efFLhZGet/yiytnvvQlgEJwGIt5
YYq5pMBMHKxm9qEJVPKKfweCH+wjaEKlOVIkF6jauhPcUvRHZb8UaiedVqOa0sppT4GTGB8BtQZK
A6Nf+nOLnvmbsz0xIh8x0r3nleB1Ciezi3PRIbwN4aGP735fWT9I+p2Q43moFXau4cbfsEyJ06A8
vOVx4FQSuwL9eCTijozGALOd3gd93TDbKYbphCKbJ4gwc0awbKUm5OHKtQXBeNlQYcpru+pI8mBQ
hLZJm3LdGX0AGg9wwFev5I0ekmlezpav0pno6Cn4MG3LgL80Sj85zllgqlMnLNLt8G4yJEbsl8Bn
tV3AeQB1SVWpVZdcIVAa7o1xGu/qGB98UhivTAYoxSTmYCO4m1OwSiuxRAf8Q6e2sy+7en1vRgvx
BU9mf1Z4vdwxDT1nLg7LAh4nhUFvMFU6WVhcbYhozcHMg/yqq+FveDN6T/cHhfntT6wYSydeE0vT
mmXFeYbzFjbB3GOA8c8OhuauFi/KZ9LECX+w2h/NZlvkek03JSuur4I+XWZn05jGywWy80E7pd9h
PJszBxtBkkZsw+cHIlLY3Zm6PCINHd+w+6evxEBF8xS8wAiqXirCtRnyzTXfhmXanAtN4b9lscO4
Kq/Ud8adt5lsjSvQryW7ysS6bbLVeygNm4CXKQciYiVpkVz42oqvvaYf33VlEFWMIKBL9ojECU2m
ybizx8W7sIllROPmxjbBxCTeNOimDkm11Qxj64feMF/R0lhfHfKq9iKvvtet+2pP9rlkpHlXDv1T
XYsrfPnqODRldmjwkcw7dw7sSwUAFU8AfdAUl29jkFS37hAw3qHmeYTVKfZdToVDqvadErUBjhEk
WJC42oWt1CZ+VMmyeYEu35xxh+bdAVLdkN+kKevzo+KNYrYT1YukOVhCt4exusvinPxZmU0ExIrK
YRCZmfjwaYM7I4DxMI/jReMbGNZ7gAisHeYE242xzC2jNbMFPggybXBO7eQkwaGZ3QHm4eLLd+FP
KSrPNlXNdSeXlImmItPtHhyV94m3HkZEmwnG4XT9EMP8uXv27UXJI5FCc3UlECDPR1wsiX85pKWw
Tu7CDpGhSMe6/nbxZ5vJy2qM8b7zvbx5NwNUHc9WNiUtiqC0xalrTIYNkqjKO+KFXTxo+ug6KvCw
QSa9/4azWeNR1fGoFmBICSfzU6InS52sUbXO1QQmzfiCPM53TgQAWuZpwdzYEujp4ADZaXqmpQ/N
NIaLSl2KBxMSQ9rY4m5E3zI+xTMOumesXEBB2Tm6i/vNZsIwPDYmKInj6hFm+JrgDiNu11799d0Q
44j3h1a17U4MjhLhHhw8os3eAbLaX0BSbADdIwt2GJR00zRHeh7E/ChYFrlhIBoxAVRkT0H8HSmh
0NKt1HoyZN6Xl0awejavFihB2HjdOD0oG40CI36O8rw+KqngGLtUxdM1X5HQ3C3VzGKlRNdi7Exy
pMcHlueEltV1boN2iZXRfGTBakHZlHmN8UtnXCSAMiqMbH0tHNNhuIkDH3YzsY8XfSDS547RVHkV
t7UvoHSiMb3Jp66VJ7sc2J56qmvMbzjh2aokpMTVN4DPMuurMQV+CapnCz/nyHLkU2A0Xnp2/REa
Yj7PCeNhj6Vv/dJYhZ1vesrF9t9qx89XKEl1ZRw78Jl8nzO+usjGFNDf+mulEwOzKQbko7sMWbDv
UlDIh3jdXOKouUaXsD/TnGhuIrpGZ4XzYMvSQmVPmh1+UPQvM7B6cvrik3YLnd4A5BjbD0kzuFxj
jxzL82RznNzgC16cg/C5oXEUu7OyrD33r51/2jG0Sgxv9pLpixTOTBJZsVvdjNasUQbMDRNxr5Bj
e+k3BrCGLdDVq74ZY6usZ7drm/j2/3F0Jsux4loU/aEiAkQ/TbJx3/vavhPCvrYBiU50Enz9W/km
NaiIctmZIJ1m77VX0fUIDbx4w1e5a3tDUnZHUDDXfR9AJ7pN5TikLAB0XOxWyCp5SgI69zGd6NCk
0UsOVQjFO48p6LSidoxSO7L4zgnuKpX2QjVzIC4ww4zBpepsuN5EkCHoviIP4kxQJ7wKnePXbUZz
z1BdaxU6L8m2+Pk9hIqi/E7ibSnuelKNxA41FNCbOfL+xIl76/qQXtn4MVJIWJzvGkaHi80/hs58
Nw1qqsCXp75lHuURjoCj5oDhCw3FwqgJ3VKlLvuoF8T0jfs1HA8IYBET5o9R8eVhfSpglpKty6RF
32FGvauCu2lBHqNnRXhNKJ5CboRMs3p0c3lpmOZ4ZptPkuMUFe5pREGcr+5D2gS/omwOdZAn96mY
OrZL5QXYKkjckw1gJy/3XalfbB5fsM9871X/PqV2e8wn8bSZ2LnknWp2Ou99JGVQCl3OQAbx6sqV
7qXZ8nd2Eze+HN9WIbOEIZ4NuzCLzjZ6QMH4JbbLKBiv8tK8L4yCymkqHsKR5OUwgbmQqu5SMdCM
py29RnYwHQPcGNfCpKeKgfiQPEnT/CFIsYHmInIiUOPv2ky0JA7yvqhaT4UKxvq2b4ApuXXlhEeY
zvogh/66qcVw0h0lcVq10SvR2HlWOwNTNIc4eF1s0Kc1T8wOWTNZzdrbm9Dvrw3W+UPduP58nold
5250KRW7ELYGcBMeXRj93tZdGeGeRiyYjkxb3iff7NiHDZcyLO41sGDe1vuJCfpRBIX5uy5g+hhu
KMIsJUPrznH2LMKu/r+RrNPmpQLz2Zv4bzzr2yX+RUCrmeQFxTGCIZQNo76Vcpnuc7/pDpsysJFh
Lh9xd6JUk6o5OOQZ4zGw4uQhk2MIOzYINAvubIgVDm6TSwL23i2MxYd8DeqjQTGJ2KR4DfrgemX0
T5owsNZlah8jDJk8x4ZxZcmHM7YJjMo6TjJ8mhmkqL1TjW9dEOB5cNJvjA7RLkCouIPYjI4uB/Qe
BwjU3Wgms86d3xhiVkdJJuneTWFca+o3dkTBRw7B54bUUiRbNgR6M8i3lL+edIoMvuNrS14JX3DA
rLyCbKey7ZwkmM4l0b99Cbzc/zNKyLxKbDwqUC0akIgX46D0zZYvUPKhQJJCUd+KaNl3nn+uveRV
ZQnsCwdvenG4dx6cybx0S9G+UAlmcNf3VjRfBorPjSYWLOy9jBBf9KKdMPie5+sE6i5kQ41bZAPk
XPGb3NRIra7Hwl13VdmzTV5TvzjkUcjQhxi051Jo/o66RuXKp1l25Wslmv4DE398qsb5cmXkd70p
mbL33K57/EhYvMXBiYrfqfQpp5bOu8fJBGwI3NtnIiLvbk7MA0AYe6Jkbl6DxTpYLobxB9EBYoYa
BK+vk/Z6gt0cRwin6gJbAowjhJk9ywYVFNS9KUrLmaHRCU4aCRog7D6BLBGblcxs58qqfLSNVx6Z
JrxAuuLT0PLJK7k0Bbiag6PzB/bebwsWBCKEwR+dZIOtxW/m4ghTMQWXysRbW8F8oezv8F4H1zPp
bBlOmC2DLnJJzNCJtKFLKGXlrkPBv2s9fCKEXafHSnQP49BgCWtcllO848O+zyOkFqJ803j6A3S+
09l31K+Ud1yg607H5i4uIiQFIenJSOD8AwIWVhrTsO6EaVk1suLYE5EzX5Ph2F3Ceppg9Fb6IrQN
GweAoUTY93+0SjwuI2EfSzJ69o2cO4TS2JPutzJU7wE+6j2lWvgogs29X11IDEzijpV2vFPQ2uoZ
vSyIX8o76Le+ufds2fBlSCgepViwWev0YhS5+IPLuHzmK+RuBP05XmzUSwhA2cASVES69Sbu8t4y
fk+658Ad2PqP/MpvTJFRWfZwzA/VtJQnwP/LT9WNtC8VEBzVrcN1PC/FXuUGM046oqE8fzcdw8Rb
rdr8MUg4dz3CgYEkfsCtrHerqNvv3ODDJ06DqWGhv/s60gTfBl0G3UUdRVQxd8ynHPhnXPA7GfmS
lyVFLcyjIzqA5obkSkxv41y8iS7+QxoF1Kymzd+VmOonckbLLKoqEe16AOYY6wBsIayeOfWfWNB0
PDxFUMufkuer3zUBpeIpHx28QHfY/3144cVmNoe+DOPKe9LWkxsfgZE4grTUPBwOeoyI8gjbZkuO
OMrG5tJbBveD40Vf9JVGGttr2L3fOuyWi2AhaJpT8Ogj0NtzbIzvm+XM22LSQEx8HgcvXkhzNC/H
3M5vJtTrHhE8+s503g7LDKiauo5RetQ8NnnHMw3v6JH1KWVQGl/L1csveRwHJPUlYqBRd/aODd5W
cSqK8eDI8NB0dYJ239/NjP2BQk3BcRmXzgHRmHjHwUXSVE6FzKjSCY/oq3ffgVTRuAiJi4jP0cg4
OHYzK+hJm+ErddgbWoSybLGIofBWJkaAAdsZhkJ9N4rqplyAHOx0MCwZy25z6uMVGVMZkRYX0NT4
Ls0ZKGpiaZAJ0irEG9uNAEJa5JHBAEJ9e6im4oawz2E3Q/S+Le10I9qS0rc/IV+ZeC+wI8z+Al82
bYMYvoJvJlZMSU3ygDTxaa1F9Oxt6Kz0OeEZgRbMLtEOt6pIkTtsLJOuxIgQWuII/ZCh+AwcIkFc
gAdfliz5nRrHb6SuCJzXV6uKvN9F3mL0rsFHddm7ffpS5hPHVEpCGgHVlPPzCwFk4QwkMOyG6zaf
Y9xQ1M4soAhxotkuZvdgIoYGUXGej8CePAb0LKdWAmwCI3Mex1jcakisoxT9Qpp+dlCXIE4552Kb
7wVa/laQ2FG3jKtkAwg95ZQZLIgRuxhCblJU3qr6EybRl4fA/pRsGLRrqqRDS33PT2RL2XhwVSGo
7Yc4vWrU8uvP8y05fNWNDdKHNF7fWTNg/3Pb575k1FPMD0jWLxixgUDxYOEy0ia2Js0zljU3hF9c
s+r+GAL1XLXjP/CZL6E1WGg3zsNhLC4aBgJBYqedTiJq+66j55fzMQgnCuHWz0ASc+NaZ9816sMx
PnnUGjYv1BAUQkgvgN3XAv89GRLkpWy7JQGXg9pDFc0vetQbDB2wEsRhFM5hIRbaXaMXz2t+yLI4
TRP+UUEziNwPmIpfFIC4qWb8Fc5YIS4CG115iCYRyzYXXW6/SEK8ylXzEDJwKW2JeK34rd2UL6R4
nCLnTmAvsdV6UQB0Ikj8cTbz/Vx3/6oCNw080kuo5fta/dRkdBdr/xnOz/OSPg06uQ1ziOzjVCY7
mt4ri6lHDfp5WOFOJtRH+zGUhDuUPDNcXmBesqEh14HbZHZ+lyLkNCgnrEGPOF8HfSIqjQ2nH/Wx
zURSLeMp1zrqb+k12+vKW5d7Pfo8SVS7IavfhB4EqP5Qz9mEiNDN0H7icwFKmf6k25hzNbZj3+0W
ghbuK+YPhGhwK7EmJ8q4vophBF1H7jYOb+6S6D+MWlE3N2ZE0rJp0oLCNOyi95FkSjTbW+fDGp2n
iu9nwzaHzgVfJQocUZ38oIleXOregQHjwKir6xaoJ6b3cDiGICNzhIlox7N6w06CK7S38q/TI3zg
jE+iDwBaykedRIApxspSAfyR47mhnW18qGsbvKLmty+YZTnwrDMKmo9eFSH0XBW+J9VK4YA+BOZ9
jCarvI8W18CbZZ3ANrwZ+iumoO5zzeSA3DK0A7d1OTWIC3MKdXoQi/BpNbHZG+hAd5YkR1ShXejq
m2jS9RM6OMxC0dIKcZeMMtZXSQeE5VJ7Tf0X1pJkoLq16blXXcrmQRX4TC4M/kFuv6EZL0ruzufU
9pyyVaGWU7+503b0K8wngHbT6Y5xW/veF+y16fe0/PBVQtkz5p5St7KoquaVyCf5tkCk72/zKQh/
CzrU6TBOBR1KVQegBKvUR46xtnyFXLIFtLUBj8vjVIOHvYa0UfKxUzNYyvdme0wsAqb9OBLXfBXJ
yftg/pg35NiX6U3Y+IYZqDIBlwmjDOzkMCzXY1uOdXGhE3M2UkNrDLLcA1y57xx3+4QlXrFm7AKk
dYsF4ELVhMeVV8qonwUtMluMmc4Z4J4bvbpdDFqnw3czH9GXFPdMDopvnARUpFHnUFQZ7CS7ucI1
QI/q6ek6BXt+juZRS3CJA9Sp9pzAeHi2sKN9y2mijkVYE0oGIBahUGjhbtOyxfFrGgxOdQxqdtwk
Cxkn2QEUJBNGBdMnMDaXDCIZeCstS4uEdR51xcGZIEilEJm6PStnhFFdM1OrNqpMULJUAOgnPeDv
hnaR/2MAD7OlJw2O50XF74LsgSfGN2Cl2D6sCHRaECjh5AQqW51cpKwVhuWnFH33mJyjeAoGEUga
WBuTdbE6IWig0TZfmqhjDYyEbJgjyeKss0LGxa9VbDlLFzEhP3OxjKFOG9HKY67DVLjldGOE91lE
1W95EJfjKRlk/aVdm8QwdtB2nFfJ4V8W8xv4JJxVA+EgiGUf2WwgcRGk1wxXNQjx/ui5jul34I2X
D9PyNx78uDR/bRjE/4KJpHRgUCBrqUACTmit0m1vAYK+IFXRacYbVzA9Q269J/CVCWUAoe5bcTjp
LF5982I2f/WuHbfpl6z3wfNxO+k4/5mLbTVMY4cAJubqYywv5m6A31cizwjYkDT0lKKEhwePm0uP
f33GjxX+CNUtBphEDMn8xjl3VnLXXfLAWB8tUlc06AXACcg9AT+5R8BbkB7JrgkLLEbN9DR3nveo
3Sm935K4j383VufRyd/m8mvCvo8SuvHdd1hvPEfDqGJwtUhG6r3pt+27sgWnj2mmsDqtSaOXm1BG
nLRx6sv8wDa/6g6N44NHQGK5IWdNSuogxi7NRBXHw9+mzvDZuMFGASWlZV3JEcgc3IjmobAGENwi
R544NzHebcH07LEMNZ7SZPQk2D9h6lsUKt0bKisfeRjxjggsVjQkt07nlq91otonuL80+e0YPoAz
kh9Fq7ovVHvVQ+2tBhlhvzAYObe54HQwj84ZrTzEq7Ur7Fu0LCOfHx1llQ181nwTmn9K7D5EIMBj
RuZZsjeLqo4bAjfdY+JPDkpC19fDsXADRlWyLZe3ulZRfhHJwvurNqNf+tzHh1SFIVoPdBcsBkTQ
wr2UPLZ/lnoWSOumNXh162h9X7z+/FukovtptsX97mFYUR9von8F0Zh+dHwPt0pFRKk4zpjDWAR6
MXE3Q5Hma+/46kZVVe+emyr6MiT1z0vv9D9bq9m/xk2CordWfvwwith/RMsJzaAtPGZuJDuSDNhD
HOBVL0T9xvFMfxoiSmMW5IXiy2s1c+0wWVgwKzGzafDaktnajLX02TRd9yo8l/CvKV5/2FLQF7JM
x8wFOC6nT3O9uD1VET3NvmmS0aLeKd2BBVG+xewzCn87Lr7Q/bWDzuW+BNajT73XD+xfdB/fJ56U
b7XtmhP/a+x4S16SLhD2ff7YG4vZYPQ7/GR+PP2Eaou2rPNLjbpPrYncy0DX3c6doTXubFKN71w6
SXiiAVH36ITV7+atQ4v60c7UNbbUaOyhLrN2WtqaKR804p0T+C5xIYWM7jihkCEDnmrgrlWuegIt
sQL3D5fw0akEP2nIu/o9V1P4KrneqW2Ss/5FNIy4siUWy2dFDhmuLfRyj066ELApGR9Atxymbc/2
qCEdwztD/VIEXE9RyDAG5W0Qwugz7l8/7ZgINOCLQBouFrhFV00cpaTNgrCWi8lf4SkWL2e1DiON
ecaxwKJyJH9zZPa0R+2EfNNC9uVESTDgLQFBkDuuRNwdcVx6rN6INQanTEDzR58QAJHlcqkGBsyR
esapjDRWFbpicZi4+2g123uDK45f109baikV1Q8m72Zsp3WNvsvYcMG6AKUWKdRA20rCvZqXvWtZ
ZDzh5yi9m3EQkOmTCFUd573p7nAFyAjzrpQReHgCDQatFLpUhhL/CD5YzH5D3RNdAthmzL0ZtSw7
q6uouuj9oYSREDSIIIKxV58O3wfujSXtXqdNrbfwRHHL2ZgpIuAKk+u9ztNyOHlJdVbgJb1GsDug
QjuMXVB9oFytSAV1VftS+40Uf0wUj78pK7DnyQuK51Y7BLT0pkh+SUdR924cLdeKPqQ6lrPwIZO5
ifNJOIj7XkFBRigXD/mDDGgQxChnhSZ33R5jiNTwUEPZfjHGj59YrMdqD0AmbXah1IXC19KuyX2T
E5K5aZc8pmEWvfPQNLi1T+c3aL2g1xD/fGm6sxe7noDyrX71AzVRfJtVT8jg55Tpvkr74C8PDvWS
7BW9oBsn/QwGNZRfARLbBW22YLbdCNo3cG1x9SLnOIGeFeVUH6sZuJ8cAsnvZOlD1s6NXO/SzaMC
TzZMudm8oUOgRXDdD7YNcbh3KG0wuYYrMI6+Nv2lD8fiI+lDGHWDW3BLp6s5j2fdaSRXaNoYvDUl
lGc8FTbmMvRnlCJLv5CLNcYt89h5bv393MSCNXyNDPTU2ABnehXl0mSYmfCXrIA8M1hE/rtq8KIy
f+nOGXN9CoKmDCQKP1+gkXtgsWowGxr8ksXkWxp4pGxXlMLhI+usFdOPzjtSftaB2nAWOWj2kjwZ
rOpzqi9XjKHeQdRd1B9c2wJCm6YWPwJBB/igev74tJ89n5+/LD8RRwBlvE62ZwfFY7mrgw3pegfr
+qOOUxdDDbfN58Bj/tfhEy6uXeR1mG3CED7TNs/x9Zi6LhGwhDdCimsJQc/SDS2/W619cpxp6sVh
ArwDXFDkxXe6WYb+mzdX/wTq1VdTGkoENlJ+f/ACC6OErXSC87VM5gs2QoMhE3WFeKTqgJIsTnS5
Hkp0nKzxC0ZqvNJ2weXGROjVq8+Hgo9sXxygVXHw+XGXPE8um2OuVdZpu970oGDmcSPIXHnKPCYc
Ge+dCy2Dkkv0e1x+9XOInJJyi8FTggTIlOS5i5WppFk9hnMy8J231vXQFBF+Yo7DOX6Wmwh0LQFB
FXkly1A19uhMofc6pG14fWb5uDsf/fhfLPZhcJLRqO+xg6mXamhKGJ2uTRnblzO7xqhyl1fpOste
8+b0e6cT5xKVSfst4nSBmMKcabGmlUhsSw6Hq6RnAJUF1k44gbcNiKiwlmS7ZlaHwrfzn8BuUG2t
BYjLODd8GHSJSLUsTXXP0QHM2xQdVUPa1J9jsuXOla/9hfEZVdfjUjTj1+yhNQEbIPIPpx6p22NF
ktEuCtr1Dr8AJuPGlc4Twtmhu+mZunKZkJ50pa1lPrT4un9XWxncRm3cPoh2zAP0u8P5PTgHigQI
X7lLR5Kwt6p5Ds87xH1as06n09D9v0aNUDDI7Fb3UdWm5PopQtuYpOFwOeJJCqtDw0ET3SqbYlQv
5DiFFy45PHKH+Wf9y7Z2eJFIM/JLRk8kkOl0qd8LmjI/6zm5H9qW7yRdAXDnXTDb6xm7C19ueVau
w+XpPtd4OVuWWi3zPbrl5XnCPl5wbaA+uFQeJIUDcSNqPsK89bwsDUio1ZN0smEJo4eAnhfFqx/x
7aJJ2sI9MrbN24d5VRPNVpWtx6i0t98Be4DhgA2DXOuGzMv3aABkiFv+HJjaqhi+vx9TBiqHWLRb
Jn3zE98v+7u1SeG3J0rKB+sIhEforxceoLksP4RYo36X1pX7mIJW6q902HCVQzaehqxCVv1WNY4g
zDKH/X8mPmzrvtOjUxwIMiX+dqRnftXkYCRQSlxLJV/MBM1hy7O344R0ZSfWefgu1UyvtyVJMfIi
Uxu0aupfWAOjcjVNLswegUCLT3GbWg0bw0M+nMwIHU4DR+Szgwv0vSoFK10sSfXOWTg9dyrhicdA
49R/ODIVYxq0Yb8Tu+Ab0l24YekZkctibqEu3UgZJLhDuvbO6wrGMcJuWEXpjF2qmD6fnNvKS2E9
xCb28yPnMBsttGP9fsX19BZ2vrZ7Toz+am7aBuQ6IKcZDont/KN2B22wfo744ySBV+X9Mib9U5RP
2uf/oDGzDkTr3FaFY/M9owoZ3hExbt0Ld0hwTc2l77ymjIugigRaiIsSgPU1F/7w2a9Fb/ajmc4d
Huna0WFwE+QP0QwZFcl1NCKsHKGBX8QI+NYHFGmOzLoNk/kuDmm2aV/L+BvSAZ9rJMrin+NG+Uku
ZfJb9KH5YxCpDjtiblKPH8Rlf9hgj1T48iyfXQX2/KUE4fYXGYT/jv2yeCsMw4IdieqMln1EMfdR
sk1wbkM8mky3sLKGUY5mrgnxwuM27CyuzjCcPtvB0EvpKSLFypAgCvMsrAckAF0/54eWYHuK5DWe
4ovzfoarvBHTc+Sdr8vFWPgxbPZYLK3o8hhNpYF8T1YxLYjZA1K8O3xCHSNDaC00g9t2Xnkkw1XZ
ENdnB9/eLqQqjhfwuapXPrXqkyT4+Q73/4pee5ET6ZGJRGfB9Vm91NU4wDddiCqqreMdeDTkW5JT
0DIIc1DXMzvCdxUFxnSXjAMg/AnGRyJT5KxdIJ2bEa67efueU+X+qhot1a7wNtjcRBBNH47it8iK
OPZaLidK5lM4K1KeUwSW/gG9nXqPQ61MNtf+vF31RT3SWiSV/B5mx78dUKx8e+3mv7NoQiA4uZ39
O7XoaXbdWg7vU+uYJ/IySxQXbvXqjGYBCe9PzCalHwQfnUzdRwAYQXlUoKD5kugzn3PAGHRLHnNj
SLwtKYOIqvQfWPVkLodu++GHHkzSkSYrOgo3Nb95Xg71AYwz75eDy6xANc/8hmJ1cX5G5GR3+FUa
JubgWKIA7yUnIHOF/VB7FNQr8KZ/pnBKRjlNBWl+TUt0FkUeQR2ayi8qTGQDTsJnFPVp9Fmxtfmo
05UJQzjwV85jze8oVVHfJG2KEMINJ4w6nW0oxBS7BLU7T9bGvWeZJM5xSog18EIQ3cAkovfADCYF
BFHK11xAKr9R7kZXoFk1XVVr1B2duC66fZJGbLdgf7ucISRIcF75MZzIDtUshc0clm+Lz2VVWBdn
Wl+DaNw5CY5zoVL1XecBEZ8dmM2bGM4082Qd08Zu/NakcaYOBHwCiV5E0q1/o3S0OhuCMPoaWFs0
l5XhemiUjKN9jALWZIgv8IUCqirdw9pbvkNvivVlM5mSsBKnqHHXzQouS+TA/FkE0w49eWNOMV4z
AAXev07svmz1aGeHzZgVNJlYJKolprQz8z+du7jwqmiGM+hC3YWJS14DyidJau5+Jtr7dc4Bye7n
OIx/RxeHc6ZIWEFWZWggZFR3f8j6KH28D978NlQJ56KPsCne4d6HgjT7VfFvcYR3X25RVHAXKn6E
WM8JcR1kZlYea8jYiDU4aTEC4+XMzFrKe5WEQwzraqZ37WzqJPuNWvsR69G5LXJ6SkMgDCHb/4ny
9SDaLRr4ChrzMLFKqigEGOhd2M2rb0ekb12mG5WO19U6sDW0dnVvyrlaloOLonR8n4sl/CdH4b/5
eJU5W2orvyt0aq9TTvw6z9Wagvlz+4ZhOik50A+3lDwMpl31ebRdL3tm3ecHFUQSWKGefNa9GxnY
5xA82NpBkE+ZgIpKghRB82RwU0qg3EzSp18uJvsPJhnWYr+a+nceQM0eLT0nYNWVsS+0qEz3K4iH
N4AE7X2XIhPEJ+VVgEzcigrM4WBl+FZSEe9IIE3+LpvFuFJMBbvQbQ7dDy+0HWZqVCTxdqvxQPC6
K4Rs2TL3cMEVW/qbwZx/P01lfx+YxLK1X32xoy9v6qNmZbxcz/FUI2cL5nJEIVOHpHvX63cTLfJU
TlZ9BpXTvI0uCGtGlx2zLGHZwh+91Q5YbDvj/YsYHyNWwCY7Z5x+9dcUroQ3DkUgH53WRRMzEY4l
DiTd4qhdRXEehyebuZxjrd2LiBxCAlTO5H82BejV+ljAuRnhSvgE/vRht0ddNP5/73+GVXJEr4CV
yFfaOMj2+Ujpcuci4wPoDxRqt20B3DCUnmTeUbkhhUG/HTgZ0xD7XoAyrC79xuKS3GDJyX3J44KT
Hu1ECqrUMOWkm+WzmOXCIi10cOxnDTKlv+sGbYJykW1RJlMUIZnXKyiyTl2nGYLrOb3gnTpjNAAa
gZ0PYOX3Uv3ILdDvw3bOBpwAj8Mncwn8OA4dWYcw3ub22Y+XgCcSxx+bWbN4d8w20DlpdHt/ZIiX
IUuA1r+RiJiCC1C0ZDFz1B19FHKNGhEROWkyaKrD2Eg0O1oyR712R+I5GCkHTnTmxlnD55p6flaa
yXcA0/ToNMKVrm7nipKiqWI081WJQkMCb2b4Re7Au0bv3XiAJNhuohtVq/+tbVKuF0iI8XD1bSXJ
pa83riWyQIOUs9chUVj6QtwPpDIv2bLa5oOSuCclGCApAgbpmceJTxofXoLMAhch8bFZDBJKwUjo
g5+8iEKCrYIh+osLkYAOhqXpr5YUjtymLPhfnWDF+0GQl3zdgn5+LJaV1S5dncJxSIzxr9K98HZF
2PqfQe+TeV2PaG4RJ7bkp4UgqZAEO/pN6an+kjkj+v2sQQJn1aJAdjQ5k62dj0X11vQ0XBcbmw9Y
D2keo/VcnIhMShbYRA/B1v0SQEwRJEac3juTy3QGhBcYQEMTJ8dZNrAx2KSFjv8M0+z+9FGwwD1j
THCPrwXEUeOvy01Jrw+gaGiwcqJZj9DHSYWij8piPao5Le65s1I/m8Q6XkNiZHy5MvpmuOkSbXrw
BKbUbMWV7jGkZ94L5aBaNHZJMGUIOA1q2DAxRMROC7fz0U4dUxO0uOt8hRNmvpX12jRPkh//gP5k
I2nJxW938FLUs3uieEx9IjRlFGfWEg9Onyc1kzcnsUrj64xxY87DEsnMsvKrAV1tDbnTQ78+KVP4
r9NAQErWoM1lSlsSI31E2+EeuGeKS4VyiwAaAv7+f4YwNgichDJ06zCdl3Un3R2JwGzvfTM35aFa
2PMd9LnPY5fva6KxVEunDiMXJvRWqMndq6XnKV5mN3kjxkAElwTmsjPFiOU/EczidJmHKSLez+4C
sG5otSZXYo1RLrjVYF5Zlul/ISbGYSf76SxjJU7AgZNFAMJ5VPHJYrKaj+gZS9yvQUVhmMYAbSBF
+lV42nIJ5qBGaMHcbBkaluBDDWtMlIvz2Qvg1BkraU54WUTxlfQ7Je40ILD2Yizd+S9sf+YRA5aE
czwDEULoz93kIeqE434yrsSLVQ/o4hexkCS5+LHkfWNKYPYWa3R5E8YoOrJGc0zvUhI0KXdxjJTc
Ti1OCh+9T/mQrlv5Z6DwH0+MwuIvJjlusI+2CL5AVM3d2eBZoHGKlbBkbvpERGS4PvwvRhf0Mp0H
RRFWxTr+69wZZQvvbkudRTdaIHaY4ecm55ELSdIuet7lvGrZw4EglHeMJTEjtlgChZxWbWe+5ca8
WEma5301JqQl+CLUvwWJHcGtLWySH+u1BeqVshnF9oV5XSOW8skKdqciuPLHsOjRRRA4v1ss/3xk
TTd/Fqrr2OYvMR9SEZBpumP2tLxVJgK3cT4CAXKlDeYd6AMgLlttgWZYXxfokbxBlNeCjBr46NVs
uTXHML+Tgzc84O1HtgMwJy2PNXswWjcyWXIkYBqIWbTFyCOlVD4/a/V8eBPLWvyuW0Nf5KmwsHup
AjaWw2KqIQuJak5vWoJ2imu6Ao5SjBBFc7kGq/NvtZPnoYsRjBDzkRtvH8Whj4enyWPuUvDJmGVY
MFOr0kIRq2Aj9JHjUkXxc0fO9/00YzIlj0x4H91g7a+nQ/mzOYX7lxVNOu+YvTXE8SBSAR1g/ftz
IMYfNq4jt4aLvemwFoXL4QGjQO0N/912CDwkETvHor/JZusEPx7d73qkgOH9mKey4NKCdaiynH/f
QJ0UFS8SaVZ8S7oiRETmbIZlGwvvaW2G0D8MSPhkVvRujP0IMIRkmWlxkiRVAXOZbTkIBAf5eXS+
1s0fRjGMbBI/1+JLsRsKr/MqDUCmTH7qvUnEp81F4eUs9kZB/FdWWEbFT5PWefPTIFAy4J1ntL/O
BlB1FyxT/ItBHURBOqQBzxxjwasVmTBii7oOXiKyAGLiNfrzigKJGWGrFWGahxlOW75P6AkcVC9n
mul/kOmCpBwkXAjj0bNjN8WPPq4d7dV/mBrY0dptytBIks1lAovygmzkWGf/sdquXBCrdHbFnH8k
Q5QQOQLp6XZhPPK4LIoEnf8oRiLDYIBQjkabr4Kq9ivym+itjYby+j+Qf7XwwI1mSz20RIfkgvUL
qDC49smqHv6LZZJCkATwVRvF9CF1ao4JJ5bI+SvT1+/0JNV2nPqEMe9/REa5yxb3XJa6JuESLgVN
11T54h/TEiZUaJh72na9eBtnxeI1WesJ0pXaIervplp7LLrBXNP+lsPo7/8DDLfhBxKS2dzEQNhV
NYGGQiOF5dwp0seGlTtUbhUM257UP+Pt89D5P7umJ25XAvH8okonEnBFifyZB3mXXNf5SEz8f6sY
4YQQkbFvCrPJC08JtDGNGdAukh0+OvvBxOn1fyRPTwoR07oXZGJXqFG5iShwaoZgPdTD1/+GHL9C
OMzxvnRSxaR9/S4naiJYQLbtD/8tQHELsjPVoWV4CGFess2kAl2BkKLRaY7GwP/N/usghxq6tnyP
eyEF1CljTno3kF9zOg2fJDYiddKc4Nl/TGcqOqUAMNb/qDuvJbuNNem+kKBAFUwVbvfGdu0t29wg
2OwmvPd4+lmgzv+P2OcMGbqbiVCEFJLYvQ1QqPoyc6UCqorTosDvXRorShsqwLTlxLpw9E29nZhp
9jO9OvyqhxoahWz69jVrXfXsot2IjVtYhgBgacU0Wo0TV2s0TfCwuolDaRv9wMmUVYu9NorDszGz
vDc4EtkOq3R+3VhJSX6wkPlXrOwo4Qz6OVDA7C/OAbbR6ADfM2qPLvNhZ5sTjziCJIi+MyXLXnJp
RPZeYh89Dd5keVxAlRCVJvCIIcuY2YrVRv1CusM7o6iYg1mtnX4f9zGaiIHJI6e3rLYe/sBB2hoO
+hEdf6EFrWios5uljfvnog6i+wovQAxeMzSeu2ixn+HYZzfIyemjru3h+x/CUxEbsHbeqRlf/ZaZ
GdsHxVNg8P8IcU2k9Wx5u0HO0+VMpQ5mvSAQXKQmgPYQ4MXqPrBT39Z0afBKu/bcoRsajp5WeK+d
VeELXcq2NyYHlWTzR419oddWhRW+GFcUCWpys1L3yo8/LKs0F4FHaW/VhK843PYZx+JZhRQ1hjJm
YN/Sw90zGIywlBblQzl2TfGbNPKnkhrC07i7GSArIWDWk2r/1AFCvSkLQDjNGCKthqqdomUxjXJj
lNu+N42K9UTkgT8CtD8fMG3chZKs6RpIWqxtHprpt9zKzJwiBepdh7TBTJLVZghrK1ydzHFq1s/s
mpwHQ5vevRg5HG+GLrPvf5OqXl/nTxlmTdxee450HcEOYI3k/x2AWJVdJ/ORMXPnefBJcN5Jc2va
rf6IyZnAo+XbpZmJQ0awYQrT3ESxBoIxBLZ3/ZuX8m8Bb62Ey2fpko4nXuR9yqNzVO0rlq7Jn128
gdB8F5TjPsJzgpRsQy2hpRigXTQsmLgSGpq8veG2IzP1MjMhYBXsfP6CPwDnhKn5nzL769v/9PEI
RaUDDEu2Aa4NpPLvH88gS0+PI2xh08XXjeaZ8xiucjXesg7Lj17Z+f2gwQvsACRX0XHo1/AmmzT7
knE5VtGMI5Pe/fqTkv8WPNdKeo4NYMG0TESBT19aVAeLZQxAExFph+k98UZ5bzARfedC6z/GTnHO
6jlb9n5HQw3iKSaXbNtwXHE2s5qbN7pmDV9Fes0T2NLcZEuLPy3PFDUjhZ1CJ6Pimvm7B76EE0YX
Zzcz81WF/UxkmrPlMs/XPNqSuxmyOiCqqSUsAkzvIpCCOEOsRfPl129arF//p69Cm5AhHMdUEEXV
p8uDGrRc2mVo+yLUxXLh0aLD5I5i2HKbN3m+RiFTqCcuBwgqqomFkt9rFUalmmkK0WOLjDdYg/fI
MMqn37y2/3CZECe3tAPbRULt/8TWNxcD74ABnsZqctBYcdPjmXUrs7yNUlNx289pEmxMBUQMA7g9
So6KjTn7MCmS70ZlqAdGg/nvmrT+nTiBNsH6hLGHfRrshPU6+hvdFBqNzHW99H4GB8yhADgS0BIi
A6hpJATcQliraACBxd4NnbzJ2QZgJMMj17KPYgs3b358UP8IpvJ/DX8rxS8xKffV17j4OyXlx///
FyXF/tOSQpBlYP1QuLWs/18JYQj9p1Dwu012sz/qHbhk/h/+1vpTcYWzuaA1QkBZ4j/9C38r1Z8u
JjRXK4fNB7KC+48wKT+vI8BRtNJ0rEHB5W82F8jP10ekHK4FlwHLYooo2uVmoewjc6N4/hawAAwP
leZlbiPTywHDGqb5lpDbafeNiqHfj02POVMolgHynfGUnoLemLNzbBeU+DqRZIeJIaKebsoFJMwG
TrplXPzmzrN/WhV4Cz9YL0BMeIYpx7M/rQpG5DJtETacFBGk7iFqooK9T1HwFGOLTySVvanIDhwg
c7yRhdYrEksQzkmY3X2xaWHOD0vDHQFSwvEaYl/wqW/++YuE129yF0IZpsECJM5P96E199Ra1NnG
BXw4HCBMueV5PoS8LmXg7sdR8OGl3VAxC1z4kDE/977H8LrZyTqU7i7CYI1oo4Dc4V9xOHb/5hWu
3/R/L66Oq5HOqUbT1NNKZmp6/Zj/tlK02RJVQY3s28H2Gu4mW/GNt/iapoOoosq9so3GafdubDnQ
Wstmdk8hdKzsCsczu2GiTh1h+3ZKFw5JQKzWzYLFlRLU01rUE9cwbjcdaFN9+etXvqKlP71yybfu
SFyXDvxm89NGDEIt4JyIvDRTdq5eC+utfs3CmhQyJ3jL+wrLR+D7YCudXoZShlhASzrFrkKkrOjc
UVboHLOsCtIt84kYJkcRtCFJ2RZnL3LasqkSJTPfUxWxUXaV8ovjBC5OpybDIIDVPrX3bMOHCUck
kkaN50FTQlDmJT8wN747oknuLNMaHT/G3CC304KPrIpGPd6ObeQ+sLVHDsZbXJW/uTvkz4if9Wu1
FTeATUCF8hnX+XSDL+EKKKwFYy2+pujKiDUxHdIRC65v7OXlrnBK27psmy4Idw3Rtfl88dwwPUPV
5J/tSqnrRdZtfPAATipOo45dIahTWH5uuuAk9rTLUzfJMidbH5ZLDPsiD/mjkvwhJWOqML3R1+Bi
9Vf8y+lywlWfPAOlNueHX18JPy9mSpruD7LUWnMjTZalT5dwNIoZBElAWAOXx66TNKyl8ZSdcrzb
Z27cOLh8S9xnnd1J6orJgv/uJvr5FbAW8eS3HJOtq83Bha3KzzfRqKk8jFakqJMNrDZFaIzLURmF
C5Gkyt0DY9TWhOA74ytACJ56f3IH7vQwnbnTuz5Yl6Uf9778sRbZGVXduz6PWbTAJSqUwLmBH1ya
KsdylY+Rvvv1Zyh4lHy6n9a9lUBqBfYp2YXLT28CfBHohGz4TnO4Hm75paxKgKiY/05U643YjxfC
RO48LzthkCMG5Lgc8M0gMNBhGL5w+/QWplysfqR+Fhwioapx7bSyQIpK54VmvMGy+q89XY3YP2q6
xbZAbagscyrFUWrABujCOVxkc18BlMU4llkkmVUorMNEGntAQ7Wd9rD2yvFYwkQJ+tjF1ky2NQdE
4CErODtSi4Mfk5QkeyKq+sag3ByvmOTY7Jt1Am4OOxzRsCUJepv5WmU8RqBMim2YMzk4dJqSJKto
Vw3HlUl9FQvY0VqmrjinztmjO71BoHUJ0zPQ7bIyA0idVBw5+3jpd3G7rhkVs1W544dcEB+x5S5j
Cn03ruIohtVqfjEkID/OqwM8k6UOy3SPLuW5ZzPh9HmXpUn8EAv8iBCG4/EQFRAUyBFjffMbAxnK
b7upnl7500zG+ooc3kPkQea89eqp6vdN4NB8ZEaleZfktXAuKdPL573VMWz1qQjhuV+3Qf3SmUL2
W6oseHJG89C813kUqHuszCB7TMeplqNmpj9tk3EaX5wihgYe8dAlkTCF0XLTWwKQi66NH2Z1wRB9
wRUSb+1ORGeIMUxRaUpTVyGioXWnlnqI/SCJeReshtVL2deRd0rHQN6OQiNUl1QqnFXdsqyInyGi
3Y+WSpxv4TDVVwiE1epUbW1q70Kvznc8kcyaCmgXb6dl5ssZOifLEH0oGicEY2F/GGwaCC2nj56i
QgWrpI/EuAPfSEjbAGtEfhESSf0yxnnynboU5ldlwQj1vXSa6UYxFEm2PbFViCJI2l9FjffhTEtn
pMet7XJNVniO513b9hRSNNxT0Q79KIweKycd32SZ9FA/ICVxJ2ULrqo4xeuyVsz18nppBD+MhZof
ZpNxZqrTzHDidjV7LHIrVGxwXehhcYPzEvHIBPs8Ep4lRD7dQHIwhU8ufDDuMXpq+6QNenL8TkD4
IA6U80P7GRKIL5hV31Dll8729q9bkYDigJEJ7AI/onKKdnqdSngcx8iYlwTkCJ47pIUOuHb+bqcW
bgaqdZlPNxuDBqxy9QFHnveFbmp3sn0MUfzihQTZi26xn11nWM+C/V+XK8+QwHnuBVKTnxsMcrZ/
XXSUCuXEjKuBemGqemhNimA/cHe4GZpj0uqvysZx4KOW11z0ZBGfZaNL98QZKqF/cwadUzlJe8tn
Ao8EZr79YnRBesEDprt2xQilNgO38jYZI1pwAeMZ1AXVXhahwihk1R1a6Zz6tuRWLqou80Mth2OY
F99DbAb+UtC6QPNiDpIkkyrB22nG0Z6ZHompIehIFC0m7dSclcynaRA9S38KhGZJ5pepAsmztkM/
Eg2AkVZwWH/FOuKdZzNwB0JW4Ce2AL+YGBUk1Gg8zr6YQeWdamcsLzF3MRNChE9urLFjjE3LkMUU
3tSKLaAiLDM592sBquCbipmV03XSdbdajj17R36Ci1VgDRpVDlNyfkVPDyKGKj7oEteVTyEnojbt
hLHczIR0/EoodMWyMSJfwiO5AY5bXghd8R1YRv/Qk7CiY7J1zmY1AUJpNJJB1bGrQeuK77B04jN0
mfRfL0VfX+CFS3faoancy7pHPKnJ1Szn72YyNk9kHksHmRIH9tZlnTVOmNWDJ9rm7/ulgRmMyZVs
LR5zArf9C9W0GZmeODil0O+3VdaXB6LGkMK7ymp9pO/ijPGijYgZdVRFTFpsy+pH9trT3LmJGGpY
wWnE4NPJou99Oef3rNg5FKzAY66UVG19ML0QZ12l8CiOXu2lu7EmEuSEbe6xXlCpA11aO3Kb1Hly
sXj2ah+I2v6bjjIkmEXFleGTQQu+lliOj6Th5CuopxI5xFD1WxwbtHsHgTnf12PtHsyY0S1jdPgw
vpq7TmP4AYqBYd29Wggfncw2p/BHWv1FPqZsvFo7PJO2ro9ZoZbXYYbyH/ayz7GbVMR3kJTKNx6N
CejAuouPSZl0x7ysGp+UIzJLp0lhn8VsX9QxyxM4NbhZIo4UXTq8GyXodizt3wNzaS7DjIA/5AHv
caab50WbqXpFkR5j326rt64YEd2SOYaDbwZkCUI1UIXCdcGvIiNwjlkn8c5NBs93tj0j5whNQQjt
V9XHTCrgO12r9Q0rfI0axb13xdSt+yawa90jcPZoCoJMdkmc6KIv7KXCEreGpgOpbys5q695M9e3
CX2fdyyYtCjH4fKUitE573QkWG2q4FKTJv2GBUs89ey4SMu03a2jbA+VqKNmy0QRzd0qHF5gUxMC
r4Ditle5jJaHJa+shBi7XrdjbVMNx5RxFIEtzugMSzIjiXZJKoAdiLjRzcZMsMdEML5ecDdys8tl
8FCEnWLcgRugmJSMfPZdd6ON/R3PwxdUKJ79LAc6IwC4UDIgAyKklI1JkqukG3Bp2TyME1xTTGCQ
HhSgBzBae54G6VPqdoO7pyF3OLedYlA+hqTsgAyGFYNzh4MDrC478xbTfnvsutz5yBNIKEvE4r6h
CGe1SQkXxlHE0JNSWKjB+Y7qHiyzBIlEpx8HT6AJazCnaJRY41jmwsTRz7LmRW8ZIiUOkjMlicdA
Ukzn020WtTs2QXRV2NxcvhBF5fmgvI0PqfrI3I8aJcYPM3xhtC/J2kfKoMpswny8jaoBf3wzV6zd
wlAeLTG9pJWvbr3+AodST7MM2Jfeb2sg8HcjbNTWLwdPhTvNc7MF0g1877WMbfHaW0icNz01FTjl
bLs6ODFbIZ4BICvRbYY62uEWqvobl51SfCHgjaXc/4i8ZyTcPQJ9LOfphZd47XM829UtT2Q9nNmE
mDCDseugsQCdj3W4qar3fibkeuAs48lDipmy3KsJGyktF8I6WiCdQpzEHZk7ChUryqiIyW3G0XE5
I1tY7ClZTlwo97VNhjD2huHGGVVOWoPWikNvpd55TihF7yQbvNbvgX4e5/XcwWISu+dzUDnmFsBZ
crRw69/JfuK5aldErtkcXbl5Iqi6bmWtIAxQc7JRJL9B01f4KLkkcZ7tDQiJ52NaWuc5UpN9MPsA
n1AWtql9XuYT17+B94uUjTE2pGzYZ7wost96Y5OGvEp5hq4IpfLWDqJVdqTkEidJZbLpmAYL6AzD
UFwFBY4ia6vTmZsdEjQ8kBABFJtdHn1F5O/us2ThsUy2P71sRO9+hEyT9rMByh+Zcop3dMAYVymV
eq+eCD1ORxEEUvxkEMo2nl0Rd4MPg7yXEjPBc0ohl9wES+ySlGsdLlKgKz166hBbeoPMBKYTJEQN
wkCFkszj4hhk2xNd+zj/DMoAQQu5xHz7+IuHu4ITo1fo5zFvKNB0bJJCI+rHl9qiupAXzdqz7Vyv
OuEZt85kheiKDq64fRu34GVGVim/6CopLrxi4vOfrY7JtOoTdQEpj1kTIBz7karT8sXOquGQdh79
HrHFZl5k5fQuO1Hf6rpkChvQx2yfesO1ToW02vFk0vicbh2kplemFVm7GX8cAiL6CuXFnKZfEqRs
6vO8pSaRCVlKHzs94gW1DZsGC3R2uOSjCL5bzhifmyjlNBspfUIK6S5WoGqyrdFJK+qNrIWAlmfA
8WP310LfxSX1FIlm+dKLuQcR7/bLvRoa1e6wTVjnFFzG79IKsLuQY9E3o+YK2xSZLbbmulgwD7Hk
trSH9tjIsLln+72S8g0QG/NI7C9YD4RRSQqFDz69ZGhVnmjdaHYMI6JTxATfcTGQmks8nbjpRuAX
Ohw2aWNS3El+3aWLD5qPQeDx1o4xZzQ07n3vB8e4y724ecUc6t2HMwMPxfPVl8rAS+QUCzFMsynU
jcvt+xEg9EZEaE3ruevDH4zjJbL8Ih4zegyaWb2Ihvimj3OIHqn1/IUyDYfLLXU9Xw+SMQvIyW4P
3BIPrJchAhO4MnDhFNZwHAgPn81dPB14WI6bmTOlzhTB8cAKKTp0zemG8FULLrh5ipUKH4Uh3XPZ
rPQUiLTHJZ+O7N7ma9uo5bNDOmvB9jNG56JsF2vH5qQBmyjJDFHK3cDdYWtzoISgP01z1u6jWQyP
UyYUY1E28LUJ6RfE6HXbSbBOQWt5F0um3stJkA1Pg4gsJxUR+bnGl3iECso9EoR9moCdk/osLid5
4unzEdGh9u4yCTvil7N2UBmmgimm4V6YaAvAVSDvYtZ0Ek9sO3wFd6yS2WWu+3w3VjE1PVnF1cmz
3sP/YzFL3Y9z4j6XMZacvg0T36oEW1vToh+Ugx+GzKG5oUEAMdwah8txyT4cVEyqkDrj1LhWdm4n
hjwCCaDZoM/tHVVf+QcgHwtTAEEyD5F/YYdX0heTNPngHKK0gHNRtu1tEQTpQVXCOGvoGsl2rYdv
zOhVRJP8EKKlNF29xjS8xdpnRs7+OmiJ8CW6TM5MyKW3si2+LmE1nbG96I74bRo4aoqySQbx1zJv
SY3jnKXFVTcrdYoH/dOYTFS0OgFSmpBdR6GyF497K4PsL7k+T0TzYuuIkcF7s4u4vCsI2fLlW4Rg
qybKunMxZgH0qLg2vXX+NXzPCNteKcGuhnUSDjadcHF6GOk9e1OjnV23VVX1Z47rDDc0AXMTRXgC
8R8uSfNuTkQYSBPTbSnyznoCEovTqOlFcSBRNb0BkwQiRqjL4e6dQ5hOucEBhcuYETBYhNAkMBz3
97bOjROb8TZBR3CCrVWF5cgT0XR2lVVE9q7t7WFfB/LFrmtxXiRkSHI4aXsHbyyWSsN4NSdTHeSg
wGYAHTinUTU8YZPuMZkZFcVmCP24Usi76BQkVT2DdoOqQ1dmoyzxSLwvJvVmuE66czte80QC7KnS
BcXEkDQnxlFeCr2grF+dkCoTTudt+TBPwQMIoY6EnauaE9W23DjAPvvkoSkGIA3Uppm0soB8uont
wQD16Qx6OzSD96UwM/rtXHM8zG2YLvspHG2X0wqCXz0lgMJGe9mL0QIVooTTYLkqmq9U8zVMzOrh
2zRSQef31rKbYyM7DHlmH9h5EhPT3mifTUNNF14+QC6txvqtF0Z6Q7MzAYlgKDmCLaO8lBz9y4PB
tPCE42o8lRySbvNhIBee6cVX4Zy9LTjo5y2PXu8kwLellp43VGdER2HnLBT9Eh0V+K5n2qHJJxRE
Hz6a0QQn6igObT6AgLWEzTWa7jCZLsnnZeifa2eej2Uv2+5mbtJ5Dy3rlcdxfg/+bSJpl2c3Oe1l
Pe/20Bs9N7oG3P1hj7iwzpakW8yzUOl2xIo6Ga9L48BBy7urCiFzVyKH4SVU8XMcFuZd0yT5lrIg
yQDNjF88TM5HLE7MC2lJKgMQDQmjsvnInpluE6yJ7LY5J1MsCBvmgiBxSl9qWhysJnBf6f0RhOGt
6DLhW+qwCid+5wZQ6CLstCdmPZhYWjmf+sg27tBKeQ+m53ArWHdC9dh9lx5jEI+pfUPg9zIgnHlR
xsqIdvJHco/+LkVORgt6p5TTx1dm44mXoGdnN7ZlE+wAMJTnMLkmZnNV8aoiiz1cNn8X+TTua5nF
XySRJzZWAY3TnpPAN4wamGKLeyVV9oiLfkW8Fu9Ed80Hp225g1ryb9eZNwI1mdovnQ3z8MLQVE21
tkPItNDdiy7MAFedhSRyk7CPmF4h89IiNqiespsu6BMafFNNa7seKf1GDMlRgqiAHov6JsaOLHyV
8eTxI7NuHxQZdqLPDccXmPJMggI7NuEvwueGk2SF7FK9rjSNTZwZ5uNc271f00GA+yca7HNCDfwP
HOzdm9ke84doiZph7xa4YzflWOJpwFjGeGDgMJL7oiLsdd7BbllZhWyqNhGlJfHOmcRUXbAzgaVf
I7I7u7/ELL5TzfApAjv2m7n/f5qYOzSYsqFE3UME+HnsX5d2MCI0feBqmc903pvOEfNtBEanDGHB
lH1Qwg1u5iuVGtXzrwf2/yY5WC76reU66Pv4eNCDf9LttDu0tSgXvNNtcQldqT+EM10OC0NXPxZ1
fyzhN98ZGADzbdIb5v7Xv17+LL8iuqAruQ7Km+XRAQLo4uffv0QQhwFHMwCh6HzFywmbVW/RbIL/
mkGiLCn75AV29EypcAe4JGo4Ak8ilN+IQVbFNoMeYOO6wzO2lRmH6z1oJwzbCRIk26UgOIHSD+od
hVb2mgYkeFqzO4s3NIUZgOhykvw7h1hDfvjNm/v5w8Uta9JaqzXkP4xe+Dvkz2+OAujQDNzunUdp
fcnRoMjI+ZKU2LCl9S7Z9vSAaLBGnQUK9H1lUnDvA6hLg52pdWDtRq/omM6ZrgdCEszBMCfJvSRv
PjMEFc6918+gzUgOZ1dm4BQJsB9ZNCvWWlxi+FdbZhjMefRsJalfFfjxOXwCUiaw29zZAU/v7a/f
8SfDyI93jFXBlcrmn6m0+CSmZrC7M6fM3gFGMQi2GNPx0Ctxx28HXAlEMjkrDXtktfIyG8IpPjgl
gwIeIjyHifTSmvDrF/RJjVpfkMbphDMNPQqQq/p0fefkALjq1yKukY3Tqewr4z4BSExzZU8HBIVX
7vw44Jclp9JlQbwbKSIKLjwAJjRs9F0LfQBlBcJK6Hjfi0gDJEty071SVmoRjq/S/HsTE8s9d+iG
uOyHos7uTSJdbAjWiTzaavUiwfk8UDgekdsxTY6bP/6tMTgV0yVzMNR2Dod48ENDp9m+DQwukbID
g2EOOO83Do2mFpCbnNWNnPsKxkB3IQa/WNRf5XinuKKHguNlxlMk4keOMM5zhNPu2SM1SZvVj5G5
zG0rPBYQlI841cQeZgL5jdEJyAhDaVifbCmZ4p1FKq70C5V7RDTmZNWGDJlezJhHH1tYVXT5ljys
CQc0KtsMuXeZmZUrtoUUmbezupz11skyKngrPl1jM4ue+eiPL/YfGYEeypy/Phdg/1Sc/T8Waq+/
6BvH+R/92v87arLl6hH9n3uy78eP94+fjULrH/hXTbaNG4gnh2ei1iMerT7D8aPtaBEy/6Q3iMOO
jceFesD16fIvn5Dr/Wmy6LlqVbtZoyTWiH/5hBznT6k1pkxWZsXNI+U/8gn9bBKlckdamtfneNgU
PPjLn+7CmvqKbMqKhQw/SgFJKlp2yMhW2BYqhGnkYDYE3wilstF2K4zDWyjP6RfTjWgp/duHdvOX
JeXvLUqfnzi8FpdEBmuysF3XZJz286Lc1HFW06oS7QYYKNegGiG4rtTYaEvtS+ReFcsEypucP05c
SZLlLTf6CSkWssn1JABQbee5ZSsGHJB2syzCuk1Z20gfZtIlrjwN2SRaZltCYZhLRxXu4SmvZYdD
mVUcTrvyeoVDDSTJGGT85t19euKYpiMVTeR8b3r9qD87CJopH4rAmhM/jhbzABEpTmj2lN475xvD
XgfsvCvLrdF1YyUaYzt5VXf89Sf8+SFgmq6SOEZwMTg89LA6f/qEsURNVGh2cGK9jEZvyZBrx8gR
ab2oG2hBViulvZ8gSbwuoqVDEU3XehhrWVknqynb7ncbrPVB+9/uJK4/DG+2LWyNEs1DwP5k7Zgc
uD1BB0BWKema97XRM58iL+vk+67qQPF2jtG4e3eBOX1mxMn8WLDdNs86SjeZ2wM5bC6reOGM1EEk
K/0ZW491WQD1/MLZffZ2WafxPiky+G8FrU336LND4wdB3nCd1yvBaqxGdGyYicyywt7Boh1FWjzG
I7vTozY7WQO5shbjYTQND69bhXx+AdjKslEwzMk5M1qrexjCJfya9YyU/RFIucZzg4QHgqPM1jGQ
oioRA5Pj7s3ZwBDBytCGp9FCsNuFaoLLRz3foK7rSFX13gEicj8RnTB2wlxR4TzHxv7cyTVstyUi
S3pvBGHKgAKJBU1YT1n2bZzRZZ8kya34GBbBQo2ly+OAYnWgZQzVWuivcWQUL+5gF5BhK06avudl
RegDLIAw4tjj/JRjNdIESGNy26ZsVgS6WlJnW5kiH/2gQGHbuFZIWhOKbTgfISiExX7w6sU9ZkAF
kRuCFSIMGsElB88k1fV/cxWzOH26aoQLlEZaNn+5lklj48/XMbEYCmtGS2yDAUH6yTGdaDi2bRS5
pIsIdN9BY6rmExYpQ16naPHdReUJQF6WRYx2D5bMKL5Ug576YxeSDNvEXCv1cRwF8Vr2hCo5TlVC
4s6tvaIFTd5DM0uNBhUniXs2btGYM9W0rX409u7AN/TMWESuMQ+JSJwDMjIgaSbUVUqcy6T9EdEA
8ne23e/wZS/1jjwp3c95T5jjIPI4Tw/oTthQnBF/MW2JcXs3Y9bRftjEBfQEOkfCI8O0qNulxGea
KwDpYfNoLAwcuNJwEIFHRcenTAH6hIUmyKcvK4/WSSll80SEDGQv7ppFny+tTTB+EkBPN0MroCSD
/smdHdCMntMn5IP06NrsU5E9rfCuKloj21eeBhA4xsEIPsFw1ptFZ45zkSdRC8C+W8RbYs2Kzw/n
THdLtMrsdqz5M9cqEEGOglXn0C0KWgRiL5M8wlPgE4NhV4TpWjIXuv1bpeO++0r5ByMfUkVZctdE
rJdXWWYMlLqAKd+BiWmhIScT95WEdFJdMvmMv2JtCCDKBlDCdwaVZvMpi10m5BN5WvrBCLehzs3k
btm144nnTle18nWmUT66iTgRymTZ5g/TBPBql1t2jWw9DoxCM+w7VEVXnH+2YUOEfTNWXl3t8Z9E
BGsZlJP+lE5TgWerMiZ+1ZJMYHRIDTA488ghTtD63qp0CFvfG+mqBfUw8BlI7SXcwiPoJZEtpGPy
Mc8p26n1WG5qJgTUt5EOnPaqCYkQF53OHid2os2616ymzYCF5m4C+1jfCYLQKCaDAIy1JCr+FlEd
TDw4HmhXm3liR35fSeoQZy2GXQn7AOd449F2ou2uBgS6KJEcBoqHLBhWnZVhLqob2kJTei2oUe4p
hS9FyFBHkG8y9za0lXqXEs+mNMUFh3thGKqErjdWA7px5Dk70xij7Jh15Hl8qwYFutpe3RuOnJlJ
wUBa4ZcjI2buTEYJ5MODzHgLPbhLvlBp/WqaNn6ZWMwlTHsk6n7TAqSDvK9nc9w2pHEIK+RRz/pW
Vll1rxVkVyKrtviQVmEw19WDHjb9FAJSsLK24oFGZfS94TXDOv2caNnuF2rsjh199tA9IgHsjaJI
etm6IjEqH8dSGPouMR4CEK2YX/N4MvJtKZmcQUQsIrLlWfyWJtK99WYvVrvRJAzK5w89zMd1jXKa
efH0NAemxo9Bl1sONle4EQlsFTwRaWouO4Yr1j4yw6rdweuA9chiLrpt5oyaGKuNULyiFuCYOVYn
b6Q70OIeWrF3Z3UN8nkVTdJYE0lgtosZ9Ipfha1lHRJGrHgjKSdyN+va4+yQnAx5s3BID/1gCuF2
5p0E2ACJrVhftCmuonIBOUagwXO3DSyUZJtbEdA46KyLsY9qoA77JK9qXzCpfKZXeKr8oVQr5Y0S
BJKU6M35mdMykd0QEwvMDT2izrINJlnLazONjinhvG5DF7bSF6lThzddlDcS718LsReVzIFLFfI8
PmYAwoonmF0MjvE20yYw05y5EulJYm9lGFjDjbnOfS5mepaghvZ4DCD9VCDScPM0MRO7tDzUs0ve
YWhw/siZcga/NRQDKygTBoP+Ke3eTPJnkz84/FFcC9ArthNDiUt0JoribMscqFBuV+BiJdIWpAuY
vwmXDi4VvxtBV/s8Lou1Uq6GBjAE7Tc3HNyPPgosrMLU+VzAzvS8cwnIDG/TyMSQCh18E9S08VFu
rBjTJqHBwgwPtuFBbUwtd0ECLrKx3sJJKF6BrENRCGkV5BejL+0WFSxym+d9RkWFHS/fhxE5Fvum
4JltZIW+A4sai0M5rDdWnmXFw2ySx9yy814r9JLe5kyPgvE+9SV/cAH90x8ICxQmnJmFOHPlzrHl
Y5iPv+fgvpB+4ZKVWxNTH8CrzOHz26pBBfgBh94Ktq4aquQAIwGJKydc9gQCycYXNUl9By7Rcijf
IPywSWFZxGiHbmadTLeR+M3gSyZ+yg0bUo9eefBkyiQ8hc4Ueo9sO+fmLB2i8puDmN2fqCl2shO6
UJfelJzR4207rmHJzpisN4P8ZHeI+TqPkpP619Y1K5O8Ul9fL7lZvYsuyensXOrcPZ+GtAJc5cye
s1088A0nI9VkUmcslTeSbOuw6Qqvf2Fya71anuW9TzgCFBMtKCmbhgAbVoZ+EBSTtD3uqCVE5jnL
GysmbB1Gybiv+rWBIHYT/OSZIM66W5rFvjTi3j3zyN+Yu2aoaf0jWcuuesogN27tmUKRjW4mVrKa
5Bua/CCLZ4A4/0XdeexIjmRZ9IeaDSojjZtZuJNOl+Gh1YaIiMyk1jSqr5/jVY1BY4AZYJazLWRl
hnDSnt1377nlwbLnboKEF83PozHyl+LB9O6sVKMioBx6pwjGqLPiHeG58bFIR73iBdYkL1DJJEVd
QFSzndSrkVqJfkAiqODwS9/ulvk76Uf2gPWoWV9z6jEX47eQPXowt9BNL/XZ2i+z6+D9yNF8z9XQ
iYF+KYs+eFmrItrqrNXf815MYje4XvaT1pGVn1IXsTCwOVyfdQNicjA7CjYeocSqYPQWRKA1Nv9g
SZalXsOowbkbxpC1SEqSPABu6qb6jzY67bDHpFU8NbUBdKtS4D/I+5YJpknC07txtpufnpr3/KBK
LI30sTv2d97M4hfyzvhDMTAEqRQzs7eVvZLw6Y1kfrcsitWxdxaOhvjVZ68l1mFM0G2Tez6zi20f
hym2Jz77sfnSM9pjhh80jnl35ZfO95GTBy9qq/oCTr6Es8XrG+K77qYX0lnLCFjF7N+48xD9LMFY
EO+fNeHQXgISkFprlBtMuQkiTlmh9W50b+2WfawgJtudO787/JGFjlCRcUbS6XjQMhJJrGvM9KtH
Ny0BVTkNNGjDpm7MzZ1ZD0qnL9ezZnv2tUoV6hPByYaQGsjVCW2rgNUy2EWvbXHSCjopYmYMGRMS
BlR9867jC2AO6bgRPi/aOPNmiov8j9nNLlwnHZrRpjVauiW4JFjvuW6yoHQ44j45m8hyKoqC523j
DEPqu+YAagT2TuaGYoTfv8GfTdvQMkarbw+28WKbxkJFYD3ghhk1DVJDCXIqgeVI+7w/4Ek3uX46
DS8cGyu9yb9GuZPez3/6sQJDggGz6eEnreU3EN0ViiGFhSxiwA694G+mt4k7CLaINQUpKPGz4iJx
IFN3bMKORjOWoJ4NsTyTlHJfcLBr/IHR7Vn4znHNo4ed488EHiUJEu0WK1r6iguxl3h0olv8VNmC
0mP5MK19bu7ydVZnWfZGsCaJec5G7cZ3FYm1N420DnWjHzBmk8eMwY0cKvi+59EDrzaKG9CUloPr
Skr7domttjg1mb8GxBcTC+9uHmVzrfmBA9vJXiwFXI1kcf88uS2OtlHPr9Ua7ZNs+Ytsx8IGHIzx
g+yccG1M2wOpY8qIBtiQOH3Tg6n6C2TPZ9iuNxm6ei09Tfm8HpwDizx0RZXsgfXX2PeybF9h19jE
dtxsebqB3FRLExTQ6P3JrgwfwLZ74VOq4bLJERW9pQ8xvHR3TZW3D5jSl8NUdZnf4WVI0hve4TZ8
pNMcjKvITyDxk1OiVNi3vLSHvKnCenankHQ8mfux/om4zW3hXbRH2CDxUyMbsrfykoyxFko8ml/A
tWk1q/JiJokiUVRib+BW3SzX3GlYsKpiRyR53HpD/Mu0eS0LVtmsnGYcHzBETwAFZWiQaN8torsg
J9xEgfXAtHeV0IThlkjbnxiiP9Wsc9ZnLsjQm2Gw1tsjMaKLyDurpaAZuzf9Njm9dMNI4NKK7+uq
DIXXVgejSd0DbdJ0Lnvxo13oxXVlwtrLVtcpA27vetWDZZZVjfOI8aABBbMh1XVbD/QvcC7lSXVT
9cgziAEGbRp4Mp7VqCuS31VhPpk2LtUlq4t90xZHZEgLO/VoHSB8YLXrvfwUYa1BKe6yXZ/RSKcR
AAHHZwcm/JAAEQQaPjz6TWaSBHctPQ9t8FqgknEkUuSX74w+P9I05zEqp+YQIGaWwTy6VGs2lPaY
M+Qo7iyPMDHbuzIugzzFbAIDtXgpdOq2uDycc9UnAeRmtPG5aE8ORZsPQmhe0FM82hImTIaT6PrJ
X6Y8O9Ydo54lpP3Khtq6d03rxc6aGEjOyPK3G/qF9YBKmNgGjj/Bj3879RmA01Tis+Bop2TX8UKF
T4WOjBlrUtGmj5JJ4mF2WPoOY1UdrXjsd1Mlk0vUYhK0axN8KLwQTGyMMXytHxROcYlGg6BJyoNN
gWi3XvKW6wNg+j1TDBvhLjlEpLY/nNb0qYWAImfJB4c78clZtd+rJbW7QbRsiKLoPGnjfSPbI3B1
vAuVfrI6bwykjf9lGBYC5aymRcteoa70+gQdvjmTetp2HGXw3ROuQJhHt4nLZKgrKn+yGrGWs0uU
m6xX3KcIiwUFv7ttJ4ophFBfsLeLWVwnMzYljXIpgKggLDZL5eJK62cZ2IBs+kiPX5S05ju4bRP0
8djg0mVoHxX4CdBe1CmNVAFki6C72VjZu/K+yqV2wvtt3HO1noOE0kB4O330uuB3DIcFdidOVFZ7
TE1mZ2i7UTfd90nvDZ/+a+wlEJTuCvZM1M9FgW2P6Ak8IBfG13IXs3sM3Upsqib/1dQlJbGa8dnC
1KIw04tRqhzxXjnuPh9Fe0x6g67lhseSl5JFLx/XbKv4iSmxgUlmW9t1WOggtYC3L8sL5FIPDYbK
89t6FWA6+2WdEcO9aUitVM5pcIqXSq38qdSFkectQBQjzQvHbKx39Irz46ALhOxQOgWmchxUhwKy
QjmU391ys6623g9BJWubR/EY0HtMEQzVY/vWntiS5lilNk6P9EKxwBu8S/WqJud1oQs5LCvGnpQq
Tq0ih7HVOyMlqTc5MyU78pWw47hVrVK00E3LeohZ39Md3d+IChTg0iHnBumSPC/CJfyIQJB7PDsx
+M4FTupr1PHMJXl+pgJhoubcTg6LVX/no4t7w2Yh2xffWlqm58FWd/kYxfvcabnxgGjCDKOZmI3j
/YIuiFarap+qC3UpsZZsWVaBKyWM4YuqHQPe/Zg0vduVguX5XWuWTw4L4tDCvOObU0zH9ET5WJdP
V7JCGRBZ48OMLB4moWs8cw1foWvv41yjGpJe3SNhlrthGHK2o0X2xq5anmIPnKWxlL+BQH6O4Kv2
xlRihMwme7w56nt/Tocd+LUHMqRfA2sZmPEYTYFnuU94E+cXCktsgesoN7gfK/QLh/6rXvAG81re
MQMS1Kal0CQshiY/atAIr393bSHcbpdoqvd2XMqzjSccr3EvduwbpgtNhESYUk0DdShNZHa1nBR7
B0oeXN/IdXuvaxSYZKo1tpiBHjO0D1KNXrJXdvXSaeZI+WevKngjU/9WWhmrOt0Vj93SH3hEWizt
N/bnYH5aZm0RtKAfdZuPCLmLl79FXGg2qsAuUvQ29ZDUroelDfN6SxucFRCUhh4GONRPpZlAU12j
r9Lzurt+YHOoZUPCyl1f3HvT1Tufqx5XtaacQ3Oy+LKH5VI5tTqIDuG9NLvnbu30fUfW5D3FfrLl
ShXtEof0nblW3SHSE5qmin71zUxTRzoQSRQkYrYD3Y69+ymr9jKmz3QkUYIfNbrDpnc/Ftouy73K
txeQPPbc0Gar528u18ONZ3Tpk5H2JxhNuD0cTkpezfjuBtE0B9No7rlqsUdgHDslaTfTe7IyKpER
/9Dsab8KCm+RgA+5I987Jq4Tywny5B1aYLZqK1zWzLnnbyR9wRQpZormykFpmDndI62O6LmyFPqm
Q0Vptq4D/5GTbBMNdr6fFIw3DGTxEbWBQRGwZONagz8XbrtfgZDDOkpZtFfeuqOL4qDs3nx2Bdgz
CKGieoya/AIb/A+QrZZ9Vm7dr3pkEiuS5q6lTcHX5y+VIvJAAmv2Uxz5QOywOKXQpipHvOAgeejp
Rt9x3zmWrvrMG2UXW/BIj5zww+dYVP25nyx+9mvyRMxpPjWZ/h0N79Do7M8o1l5a2+WRzHCnNVaL
ykVuoXo2Ep3LjaMFbU4fNna54kobsIlO3k9XWuG9C8UnvmYltC8p1P6EVeYuKgdi74rmxz6DtsnG
nK5yyTu5EkP0h5oB7WToU4M04x4XJ5u/NLp4fCKk7OYcFNCDt+Kf5MmPrS+NbSSlaNBnl3H5PRBj
ixDChPoVd/0rzaZvqSnCvvJeZn1V2wa/ygVUiUDA1f8u/UbupwF8ZPOt3UVJqopjrSm6Hxs8H81v
WPVdcgdymSbx6e9acZpILErGk/Sm4y81EjzIfVnn2nqhY0Ray7b7q64ci9ytulzdaswZopsYznpk
6f3VQ1i0/MY2KT7HVJNrYQZ7db2mwtPld2P+1ZQu/6pNv6Fn8V4TOZwJiri24FqigFW/YQzyxM2e
SgH7OvWx+UwvX1PdyagGS1mheusvuGDxqGjYIew9pTF9fGdiUzaOLXoucOi2Tt61BZfcwfqrDr77
uxv+Rp2uTw0fejBnuSvnvWOMhPMAU66y/u0y31XBzK/RvaPXKR8fB9JWdNGjE+EmhzE56cZezLk5
XVq0g+zBHJqRNK02gp/cWrfL2AjZ0xT80iu3pfKekgOs8ZG3ch5GtMkU1NRzmL9FWVZ0+7Kf2m5P
asyYINISt9nONVepV/YxpO6x6tljWI5OTi2P57Z2z4e+dOsAnUkA5C6KsW7ZQI1jK3ixrXL9pc3I
+5vFdfvkC5Kug9XXXUz1OtXz5LzEoPYaXN3ojdn7ZCQcwJRWWca9cUsN8LLoowHYAdHQFTekVZgj
aohjUALs5x2AAr5e5Yr9KBgRn8xZrwQzXW50ezU1wqWSaewW6s8RdSFliZSj/9tpLcf9VnwS3CF0
IwoDdyswRmrrYhC1wP8Lr6Ze0pGyfCdWmNUUgmhMRFxsuJ/MaVoMV7FAntRgqhUGnHyXh+A0d8qZ
w9Qax/Ks501rhxVXrvcmshW7igSmMflBNIO5y90/UOCS6qFNaKr0hzypL5R4JYR5JTH/X7eaKrWJ
AR6DTMjgKe6JMROuilB3aVmc48XbM3HnlM07Ru6F9m0bdjCGMWIU1U0kLB2Hue5b6cR0uWhqjE70
eMNKmugdXrYCMPgnmqb5G5cVWWdSFH12p7UQcncQ/atjZRf1Z6FazfUB2Q6O72nNjjg1wHHka+u+
ydRXsmh0/djR+CqUBwcVEf5q2GPxTYkeRfKZdRKzZ52q7nY/iCJOmdihUBy38XlOwdamyrx3I+NY
Ns4XQv/HMDtJ4LCsf3YUxSBmLsncldwk9YLv3CMhVedk+yG0opB3aeseoO1p17iMtXtVNlSrzjjh
udJ7Uv3K6z66GHGSY2DMLPGNgMEDXaWr+1hyBF8jijZeE7vRzigSV4UK+ZFEYtqRo5Tf5XxL0/QU
4MHvI7Mwkj6i/awuP2EHQGk17PRDOMv4zUK3CHN6F8MUK+kjqXPe1XQ74D+qVzDRqV1lO5xc42lV
Jt+piH8TdKNSeXXw/yyB6XyPHh76Hqhpay6fuFK2rSePk932IZaIGDhvRqIMFXjf1FwEMZXy6zeu
VvfjzN7R0TJ+7ZmXnbus2kV1io7OGrjdu02XByu1FZIXw46kIvuNruz5pHEra5Gm2mn6Bc3ohAdl
rzlJsVsSOeLs8O4T4pd7vS+CJNe+arwfW7crEPZNTz2s1hqfl7pt+Y+QjnedY1BUs+q27XzMFXwC
CFFFViKuzmu3nyCTxmGvcZuEYED/aEk35Aueg+RokhJmHUDW+yHS6s6GVmzhtbi9EMp91jXlidc4
62/HJVmJnCUYNixjpMEzdhq33scWc6cvCUlZPmXExi+jHHXHT2jYLHYCsGUXZJFDl9DInvMhbgtr
CrV1ZZOgSpKwPmEuj2Y01eLoQtQyfGa22D42VjPnwTyV4jGHhfCzpFNW8oPgqhBUyVDORCGq4nUS
eUu9LDOtOI1FyzURd/CakaNGUw7dogeitzALfs/sdLsw5k1cE4JgGt1ETcL2p406+13Az//DRoQ1
87qyj9rGWkH8mYSMeGbo5WqpYmPQtxGfgdl3BheYvgGrr0HpS4uKu46tfpIlS0qffZGRHUg0uiTD
eZ5ugL8Wz4LuguPYkSHRb2nUstH3yIEe+UDMO68mMS40LVo8KHg18CPsBlFCoFbOmn+OCRHC7ciW
OqUa063x0sEcIcNgyXQ+ksbhk9yxMERsLXJWXlpF66ET103k62UEWT6VWGRJNN4AMBQkLCdqGAaG
3ik1jgbcaErY11RUb3TvaPEe6ChzoWBCulMw8W73/ZVBpU3Nnu1ZREDhKHNo+6+VMFngs59FiBST
Y9xloOJKHs6YT3Y2uyuWZs/JKBxeVfuScmFOA7dMky6oB1gqQoNaguwSaT9aabH3QHFe9ANmBE+9
cvtB6nekzcKMKIfzh0wEHEUNd3kfcFinr64r+sSfVmantxjkrnvOh9x8ndylJUf5DzlnFSZOY/Rr
1yApZcUaTRsDRUiHNMpudV22M73LtjRe/pGwGp2mkuZuydv/YFPZyVJuWaJ7jVUUfFlnrt//Ebtu
ZGalHIKI3pvrRApr6y6Uz8JE79Wvf0BYohvHGocAoccadpVljj9DbZlXetogs7c8M+tuJUjXHP5y
fPyfLIX/K1vs3y2D//H/yVlo6Fiw/mdn4Z6YxFe3/DuD7K//41/WQvOfEvkExzFJOUwcDua9f1kL
nX8a5PmwG3qo6Dfo4n9ZC235T0GYHe3sb8+hwRfwL2uhLf7pWsBhPMhmtsne0vg/WQs957+bC01L
F7jmvRsmDSKZ5Kv4d/QUIAmust4NLiC1zwjeFEucJFqHfV8XYg+Al05GPKk72c8+6v7dKBJ9D4Wm
9TNCEtiTDQF+s6YyMS8pLFmcncvzECiX1742TfoGO5LFxmudAmXE1qWxTMoQhPPFiyO7Z/PABnxF
rR+olMf36nwsk/g1IrOo6KvrzSKoG6lOMZH0e1x71IaNrEdxAMKy5gofNGz9Kc+SHH5Y1+J71gLz
lqSnGUKWOQwNjHCs1veomJ+YItiaNusZbfusGTMAYHPQwsTBPR2R49ndFhwXgGwWvoiWzqOkWms/
kpHLEBuVYUL5wOOMKX3ekm6Qz3FS00bC1EVaRpevrACiPcw/2/BxVPHe7MB1mbQ8KP250UxYIqxe
QbpZabmdO0g3VBeOb+h78HzTCHJC6gkL1EtHY5VEEULkVjqN866nPSv+xO3HCfAhmFlYBISfhB5U
88oMX9pTdEq1BBKJQ9M4RswbszVGEF04r0o/7gUDl5ZU9TtmmLByay1I6gWzRT7HOw17N8TIzNZ6
HGVu/gTxw+bSUq8K+JEszeOiZ7EXaHyj+FbQTc4Q9fpNNBbk7qg+SwNMmaxiUieHStvFUbFVxlqw
PJdsDxflmm/UJahDlizloerSZU//0A99u7/rYr3gMHIC6tOXPxROCBLYmmKlnmUtgcL1ZDQPRrzP
wBv7cy7oj2pR15J84HWHYE2xHr0r74uBkAun2v3SlH4yEFrXZkYhSHsrXFtGCbnYT/izq0M/ih9m
lZDE6AdHw8F0o+86j695t4YVrVcwYx87j2oMuMv8VkGU3SvTM36DCbM3dCF3x07w23OYM8Ex6fNG
FoZvxnkTOO14MjNZhMoovXu7HHyJAX0WXbBEe2wn6hw3VhlKA0J7ReaM+8Z+peb6i8oYBp8MwwdF
xiaFMLet8AF6gXdHanwmsKHMBeGR6WeD6q/tPLMqzoUz07jG+qZvccWSLJbPS9uXD/OiGCRHCgAN
QO97dI+RqiMXbxVOvSDmBGA1mSynnFq2zRyHntuZh5lwT5CZqR4UWTG/dLeWzEwM6Vk1hRt0rR4d
KFyID2aEqWZk2X6ZgPGArlGUMutD85JV3YcLAxpnT093Dp2NEX3PDs0vOnvb9oaSoROLuDiEoK41
QhxV0i9tl6ShqF/GtWvvdPAsnLpECvIiLrb1gO1gtkR65n76s0CMRl1Az99EbNBogWDrLnqdwB/h
H8KGPNdDytCIXzbZprWh+7ciyUuU9vFjiV3kLHpN3xeK9scc0ROOlP2kJRQR9nX2RJHdUWsstn6g
JLd0r0reH5i2pkLovms01YHo0bWuvLBO+K5zprsoh+syXFbUUt9i636SamovJc2jqfdUd0jhmY0C
2eG9cOz8j1iB5ZjaVPn5aOo7El71NWqxNukTKBLTng/W6rqPNBIYZAylPDa8+/kM2nEg8tK9tAO7
p9ThPRtr26WCjcISOxvl3qnNi2ekYSursEhr3hDOyILQov+d563HE2571tb2xG6ZsnZT0podbXHz
kU6gUqF5SDTIE15PtZqCuBKnNMvOMnfAZQnfWozfLIw0Shu847h0gL0qLFPMgc0L8ABW4b3zWDZl
+uBVK8qqkRdHCjQw8zlW/QtrCJynJp/uRUlqGYdO80wxQJBWMwFPdvoJ5m1Nla+LXXF5GxkKhThW
YxGslfGxGHp5aKV7GgoSyXqdssCye+9AlbfOyslJn/EUgnGoKn0A11MeZwn1DZJAYHIv3tIxS7jU
lTCqzNF9mSuaCnOZahSpUYRHhSruAgUVTOnVxeynlHK0ItrjunTwg/5CU5lCXTW3kuR2pidifRtH
ZXI6CDaqS6vehFf6o1WPYjMisvEh9sZ7EsxfIlbxbqlpbAM+kQbDKricTvMxuXXcuVSSL3Twbeju
uFsWYz8wDd6D+1juI/qFto1RXctVPskoOeVGzRemw6bp03staj4mCxpDM1Ai6kDXeic0DbqfIics
AlQzgKPbmi48HVPx4bH6Ybw6GoaVZGFpt9ZBzg/7zjEdK1wma714mTG/jjHrlKJYD3LK8pCyooKP
h06tsUkk2aLHy8ABmKszJhOaOKiQBN8pGyOMFgbtpO1ZJHMEx1mN1iHMDTap97EH/6ANzVPZd/JY
Le6K2Mi5GXczOdgu7UP8jhHv8G5iS1c9VHDUPUMAALEqcjh9sR+bHtc46b3nwbijJmzy1UqtDFU8
Q5DYWCxqXdrnPvtYZaX5ix7RY5DVAzY7Teyjhc9WN2hvSY+Tkg+hsXdb3btX+YKhIh2aA2eEvS94
hcA4M72dXuHUpdm2dliCEHHbap3ebYRG1N2hGvq2QfVRpC96ya9Gde6LlaUhXu4AjUtyQ8KwUidX
GvR+dabrt33BuZFEP9x3m40i3FnEDX82m6ctW7UIe3wavWPPmx6RDNcLDHeBlroY4eol83nQ8VDo
+Gg+Exar0aZcCaW6DGIpF1dCtqtM9+XKli/BCk9rCJ8mDOk7XutvU4vTZzBC4sqntcnOc/4elxyY
2bs30LUuimu79IE91yFqNg9bYj06dNf11htNW09Vxn04//YQViyvoE7V+yw7jT3IhfIu37UOea3e
TcXhOvb+SPzCVta+ZZnBYgs1meKkQOfOyUp1eJyojiTY6nCfhJeeEtxGNn6zb62wNEI+EjYd9smE
f0x21n2N/lVxD9ZGSw9wPvRB2oTW5O1qpzja6fvSih0h3y6cyuorn4ur3pt+0YDa9qb3Rodtxwqs
H+xrV7f3Ax+YdUpBpGGY9ZEZ+6B30y5gB4SnRhcHWq50+JkLCg6i2IaES3xXsCtbG+pze3QAXUJa
LMrqkz0bnp9UfhKqMYHK8XGRA8fDWEu5aXnWWBRxj95xkoFxQo0MwEaIQ9Y6iO4EmvNK/8AJXm0J
1t1sldF962rpHoK64XPRXLHW2U+q4FeZ61QCuFbaPjYdfxc39PgH6txnQr1xYJI3DuIuFydBb1Xo
qYGiWZpInaSLIFwnl3LRfoO3uXQ3Dp6jVRh4u19L4l0Wgu1QNsj6YjYZGMFalgpW2iGW3r4st6WI
sZb8HSgM+ERTycSkzcnyXhgDv8dsLN/5oCHaaM1bkU93Sjo/ldKfSq4xd5pe/GY6a461EOY7BYMP
pT7wVRUmdJZbEumJFciDxEC9i80xuhr99NgmxqOKqrDjZdDX+NDd0topOiGIqsasrfSYrtoxzp68
Ip4PafZb1bRolBJ5c6gua8HUA+x1y0Zm+dTtpLyAxjExQDXetSxoMirXsn3kmbqXZfFrMrKgthGI
cZ/ph3HJ5wAjFHIRTT+EQaTlnAGTo2rYAHFaPT7Bm8hX7Evu06BJvJ0Cq9uLTBv32zN1kJX1lJ+j
lnVWHHPAsxG5JQ7k4Ccjtv2hbpVvTJiw8P6w/3I76qpzwo+141x16k4C/FuMGHFyGGuzOde3XiRu
SopsQf6houjRkU76QZLw7HLSI9RD2G+YwpHg2tMtrbjjRO4A3/E1GrWVbOtJ2V9W3Zj7kq3PBjlA
O9QS1u7GACxK/dLIf8ymlvWrhn/I5txHHC9PpleMp7TOs8Bw65IblFDHemq6pzlZ++sY4ULVbbd8
xmKWYxJoy2GD8wd2E5CSA6dleyIyH+9SukE3eMJIKhZxqgIv9z5lQx0EIiqtVbzTw3Wy6y3OrX7L
exKn+VTXaDC1OjZFCqrYNr+MZvJ+YeukBS1n/1VRvRBktCluZxdo06QnH4TJrZ1GnvkAM7k6lrWi
tS12VYcwMmBLS2L6lG3cOAVe8R8sbu2OxMWJHQ/Gjyo3vJdOcQ6PnkbFtM520Lp1SdeyXAIJFXWD
oQEPGV/Vq2ZT4YQGKtzrfJPk2dBgWXB7e8+2DCGpMSJtL8Fbb6dheZuW2fBjt4F4DftKXWnVxQ6Y
zx8Jym/lo9UiT1bt0l7E4kTXLmdD1RXuEi68KYOhYUWFy8bzjbVpwVOs1qc31eZOOcN0xLWPsU3a
vImLFoC218XAQHKqI0eHgggYUjtV9ViaPE87AjVUJ5iNLy4b67cJyzq7PDW9rozbr/MSG9tpVbh7
M1GGhqzKvRtX8C2ICD7qsxgBBMStfopaRQ1pBRuic6P+UtAG7c8qM66tZxI9xaP9h73chAadm5fO
wrlr4HFCKa0SzdwMJQJYXX/Br4iC3G01TvLI3JvYm8Hstz/EcuxwQuhl3c42Hp5P0oQuVtUzLhUM
yb1h32P5/Gg9TbzUo0G91IrtdOA5e1tM4tV4yqtzFLPexh1FGbCjiUuetM9ZB/Wkm2xxwLpS8mkt
P4aSz1eES3zpsv7oFAokec8ov3S6PJm3J3LOvVvTUv6gLH3e6W0OdtNO7624/1PNA6OdVVZnOqbm
C7fz+Z5QMxgXVb2Poo/CEYPouRnzwa/MaeV1FE/spjm3KU7MxqDMacW+FZu96PWy3hVLxhI6Ydbv
qU4JOUHWBJOcxBh+NwH5eAfe2LKhGhygiZHYeTTXb/TJdfcuF8MtoCWqtR1v4wg5HDWD7yUaneE4
wg88RGPuPFgYXvaVUUehp+W5RjBwBc3ZestDbWTmI4Oa+LZkN9zNukoVQ6A1XVve6byJErZJlILR
sjQeYovlfUvO7qF0fpJ2H6fNfTsYP/HkYUo9mO0jEKWtdPbWUH0vnOlHyOjJ1qubcu/B8Nmx78Pp
Y7J5P3ut0B4KsxabOM/HVwt3AOb0uPrhEzkjJHTaHsd2fNagytlatj5mpRW/84PPTjNsjt82yBCg
nJ0IEXaLZyqOeLHSYr5p9fXZHCAFYkCYXxMM9O+00nBvmcz2Yx7T6sAWKvvsbCUZpSI21PZIXctW
cymfXhRckdolQqXa4lftZXwQBmHTkBtjkoJ8rBalB1pS45GLpLUmHzc/B9vReDjBuo1NdFRNN8Kh
62nys2foIzNDLfe6sYvfbcJ/OfN/oT7iuaV2OtFnwEBOVd/TzZmFRc3YuBXxQvzbsic3wHtjXBtG
vwPbRYD0C9pvwuU8MS4mTW5vTpqVd3NhkgOgmACzK31dSYdIHk1PaiaZ4Fv8kwnhIOdOT43iVcNY
fCgBRT2Wfc/N1HCL5tBZsvb8GcfbczJZjC5TW7v3Nkv335FKZr9gJOYQA5aEIy93egyumXtit52G
tanYrLdtQqxMSvMbkCtN5jirdnkbc4XG7R+IVmPJQhqJywIpSQtM1mZy6+GYxJpL+ZC74O5w8qkm
H2sJj8DQel/SbfZSY3k4llXbw9KKkGy4WtGF2HouIploHboM6M1KbwAhTDlrH5qR/BJo4aPy8Fkp
HJeFVpVbGyHgmIBEZvlbNxcQrfNBqPE4g2lwM+1El8dzR5LPZoPGrqLdDVxHVNxHDypymz2FRfG2
rUDOqr7j5r6S2PA68lpyDTv70pR6jpOLExIiMt/FwRTDu+24G6iEQQaFwFdOe5C4qTJct8743k5k
WlwjpMweDJWzlSlhtQncstc9LiSefCyUG5FRGpCyZM851usWzCUrG46YKa1MX0+qkqRBttXn17xw
HhpyWLQC7dJFPtuUFKVtNG6neT8Vv/OeA23E8O6kzqOgNuaZm+EItipGjahqzjq8RqO8BWSVdeMw
je16chIAMp7KAXFlt4BBTLt18tsC2H6203wvFjFtrVsb4oIjnh1l8Yp6AZ0RYRHDBOhETy6hIOsT
CumdKl1yV0zESVriR/a3mQ6QMS2/0mOC13HXc/W0ORMecmK+W1IzvxeT4RvfQvnICRy4zQL1KWuX
PT5hwiUNegereDexzR1D1LW8vfAETaE4EjIw05VhbxyHOU8X8stqcj/NzB3qHlYzAAwSQ+/cFUBL
yQDPrJtUzkU7Fo8QOn3SuQGc9i1K0C9zBqYvjYvHNT6tpnwDVPlkpNnVTB311HENpC7B/GL5CCyH
z2RtYBPUxXJXxwv3E+Ieto6PrgAUklq/e/WgmcvOnsCQ5TGrKUfOAaD0AAX+yRZ1IBNcc704zV78
6cp9myryoSNQT+951W76mAQYFm08Zfp5yTTrNqdV/idzZ7LkOJJl2X/pdSEFgwIKLHpDgqMZafPg
toGYuZtjnhSzfn0fZLdURYZkZ0hK96IWERufaCQIPL3v3nNHvKWJ/0La+xH/RYwNPmXsMO4c2zkM
9fxpJpQoZPzUvT1zHPB2Ypk/1n0Xs8MeJxMP+PKaRbcEMmdamyL60NQj0+oV72AFv8ejyy7yf7Sp
O4V6We/r8eMIL5hmwoDEVWSfiHlQ1u5HIabHfmsLTZ+EcagyUMs5qOwNwF6sr6oVJ578r1nUUJHb
+OE4d7eZ2TzOGtaofbI4+3NODGsTNyqHvGCbesyN7kz4FZMnV2S5i0d5Rq4RUM0ktyBFYRSOSrK+
/dkjxIB4GBGIa3CswCnu3ZFYZH2cZHXrmeURywHqI6P/NO8b1vIwgBJK7zDJVLw16GD9ucg543od
+7ZOAl6dqvkI6nSzNDDfx5kMLALg/eRDDAGyFrJq2UKqIrSC1oZYdhox1KO4P2rHPHgt6Vvvc5pg
OkYq4oEeAHoqDk62Jq3y70YRUCUx3F/obTAfVLfQ0pE03F7bEWxr5sevQWkLGK32SljEOuh5gjbH
evks7IGvTsIVXhsXr+SmR75i448jGbsdOSiQrBVp07XXU/xQ6tUiloJF4M6kMLpNgz2GGwCnrN51
ESq4o454itLbIPXDemRVOwkcv805oHlwat8a69tPrU8G9GnTWS2U0c6/zysnWrNcN3VBjUfTDprk
lQhlZN6XfXvJXGRXbvRflTnfcQo5ldP01s3q1lzeArt7rNqA56WuSVZ2jAWdk79hGD0kHFW8hg+F
ej3qndWZzDAP3dl4MexLajTsNWbyi8MNxhQSnTrUGXif1b5fAtCsTnRlHCul4xtSNqRXx2MZgzMb
D4a6BVuVMAKJsx9Uh6h4QXUAk/jSTtfR434i9ZNlUxmPKpLiB0YVbXrJAAqQG4kFlt02Kv0LC5VN
Mtxk7Rs3Iky4nA9HlhoJ1RDqMWUenQU+dyLPtnbIw774Q7e17B/u8pV3LyxbOOpxGORp0Dl8sfR8
o/ptJRucG+8dPY19Y20t1A5zHRX66tobKG50ZOYVdzROk2+z0Vlbvy5utEk8Fv7i/NxBaw0Hagh2
NruabWH7z2MSiD0JvUeCLsul7RSnEDuqMUt/i5ksW17v4BXfFRzw9sA187No2DQwvYQGeISbOpqe
m6a7thlExjZdr+eKDwtOKEfGHpiorPWtiACtO/gmskEeE5NDqE2FmLn4D9BhvZ1nLGSkvZ7T3eLF
N7YFG8p1YK8aZL8vTtk/w8thYd+7yy1iligenKKHBCnQPiRzjEiGW8hV5gYXL1d5v/g4ivv5MHUB
tfIEUjxuvOwz3qM4xl9e6u5hMl+o7bjmEIKLyeFbnDjeXUozyomoIQLu8CRytGGcIVSt8+D4O/k+
it/7Xiy3koAbkzXbuvG9wUcW4JPbd3V9axOsVTxnIQan+XLsJgrsfMeadtYsgZ3xoMGcZGbmXdO8
TjhkQYA/5wAEurEP7b7w8R1Z5ykT+6lkv1bpv0um9hKfUwrqji4h9T1COGkcTZkiAFzvKszZO+EZ
vaSmi5TbhImZPDbIuIgs0B6DKngoNU3WanJn/iyDmIHebjrNUUYlilIwrWW4qQsGki0H5lFsq0FW
XOLoJrPd4VhQw8spJGqPwVCrByuQ71kap6durYTCiRvcUbcQnVNavhPehS1+c3kB3XnCX3iXJPuW
xnge/P5XzR/buGS+sUkWbeja02OlZLWDpVc8zhBID41MboSf75zENyHOdzuiJpzqmioL61qcRlGc
xnbYNSKJto3oXlGyn4lLYNGirO6VPG+3YaFADj0YgWn7TEsT4RUmDX/orzFT9DOILrqrc+y2HOce
seN8lpM4WPZ4O3l+etCielsK44q28JK7+dFw56PV+A86i0XYmwMSVgBbfwRjmPgPDnMerQJhVAwO
XeUOjcFt/1K25X1tA/YiiCZQg9N+W+btdLE6KmlcMY07e5x/J8zURK19ddR1/kVLKCOjy8NrzBm0
BjP9pEsH4sqDdNMcDYJvmLlc0li8YK26GOjxOP4Yo2KIKnsO96e2aN0ThcXBNuPtISjSPkWTAWZT
+ro4U95aHrD+/Sx8dnsJ4oHFYzE2n7SfnCrNXh5Qvrc1Fy7ArK42aypZQrQz49WB7yzcdSaWCiVt
Bmf482c0twjT2rgcxjbCpldAMoiFc6g1vG9P8XvICHveMJ3SujW2mkKMFzzyYDkn7zqaJqOOR0Hu
emQZkwjffYVNDiqii4Fn3cG1Dzx2QVI3droFO+Ad2mr6blZbHiGNNUsI1ktDiyU6YLW7mMQWAGnn
Ls2m/sRLg4Ha++Wpx9F1jlsqd5OGHp5oUAMYEkfidO0/okQ3exQMO5xIAYZGV4IhtZ74Pt4rqLsb
hK2EUcu2dq3uWfZqpLHIzNcwJvOkmpaJo5tqb6bCzH55StQnv03UWdfxms0egHDUi72nUMYI3RxA
IdSvFOdaMp3a2aWRxANFDJIj39a5Wme9zFozfpjvddCHzkztTFVjfzBT1Fj8xu1OxeYvovBvRsmA
p7LsYK0kUJt6+a2nDDLofvMes0O6tzl/hFBSg0cScRVMGUYEmyricPIH40KMiwVGjU2zzGZI5UH2
tAzqGR7Gj2IwjT0lwsEtcyKBmZ5deKqwU8OK5rRiepeaE3HqK3VjxIaCI+1lL7Ue/dtuaNyTGhC4
LQ93b76Y9/a6XNZNcbcm1w8pSMhfvRTDcbaVeUvhWfC1TJ3xVufV/J6alT4IGK8IoTHrgLL9sGhU
4uyjr42X3C2J/WiQf0al5QX4cJ+e5taBBidZYdACT7y8VWFgBb/yxgnx8lY7aasWjEDJJJSS4m15
OBBVYB1P8TC3EVH42AjsyXuMU2GHpWxePKpRQ4Jv2A1wl+5IRGngOcHy3M8qPUI17V5od72Ulpl+
sFVRxzmuwGWo+VJ6vIe1AzUjxfAk08jdZiq7DBXWlkimwDIbgkxJs2Mx5+zKvipPSQ9UUzlTeqqT
bE94K19lsEtNO9TdNA2fkYsVEi8Ed7RO2x1lnEwSQwMnBizgOTBvoRh99sgJBFL3Bu6w3gE+ria+
PYnQs70ZBofAa+A+dWY3HOqiqI92kzo3/5/tWP8tEW4whP7vRqunKe31tyo+q19/NFvZa0fW/zZb
QWsT6CIeTY+ciAIp/tNs5f6NfkLcsuDTaESz7fVX/g/HTci/+XQDMjAzCrgAYXBAdTW97v/zf2C2
AgqDN2o1Y8ED8/4tjhvzAl6qP4K0LHheQMYCXhleAvPvXqyfn48pfUKg5v4DXlDcWqmNGUDo5D0X
Qc5qMIvhVYkML6jZmh2F1FrhsyS/MyYSisdkyHukouiUaFTyJiEYSBtGd4VI0DzREfTRdEN9AhVr
3ZVzHdzkUBpuyQ6Pl9inCpxen6y+VEzcFMR64jIGaue60j41ceBpzmYdwkmq/ZOfU3qEFQpbtQ3P
8caldeaAnpGfM9X3e6urNZ6ZzArn0fW7Ux3Uy008Ou6Nlc1PFdbo1TnFAk8qPPrVOGE87mI2TZE7
s/Xvuz2C7gMsIvYjM5RNWYzYNwAExAdarbNdARBljeewIVBLQAlTkrqH1gZasCnTYn7IGk6K0vN4
NAU10rPATe+QNz3LnuR0AdphX9py/Dlh4t0rR3yrLiVhUqfgMgLihTambGThctlMRtHvALOPPPfj
8Wxx6oGPb1nyhIougaFjfG5YpgCPnYsueTerxfiyDQ2QrSGACw8aDpiVLue5K6EKSdBMP7Sy7K8S
Cu6x79kSb2qvDX5g1s3P+J2ap25wMGNhhT+Cwip+z7FNbg85n+rXnul2WI5jXVUnqkwiTDPEI3tl
Er3Cw/4yqU5vB4W+E2MSuekSlxgFtZ7jsU66Tm/stHBvalx4dNwpfSowxQKcMOn18EBQB7VJOWhN
uGuD4AgZSFNgAdd4PeMvkPcG1/1dx613M6phwtxV6wc9CvfBrhBkPBAbID+d4OC3hjoEQdfdUP5M
t7GTe2fyHsW+GOcKFafk9MuH+mIX0FuiziKNzEOG0QDYJskdRA0f7lNLkfuzJczCDgXap10ydHou
yKdmlgeYcBYraV1dp7I5MBXJL/Rwfhf+Wd66AivOLDlwlu2eGssaUs96SMno2BDgvS9Vx63dNKnG
KySgIBkVrJZKV55KX3NPZ/o7NlCbN94UkFUZzVcHR+az8CK6ULC9G8RyI4YKr/DR/Km4S3gWvdcF
MXvVG5hd3NiubiDjI+qY3TKseBiyNKLLrPekSPRhycbxJ8Y5mjNih/2rP9k29LaZ/RVgIE7xVZoc
4gLtIC7cfjdVMoVMDVmOLTmrkGABveWQO9oNMFbRhfksaazwmHFAc3hrr9X8YSuYMx3YjS/SRe7z
qKeP3GBpQuTUuVpqvCniEXMaq+2DY7jWXSCwEHQF/AZM9AClGupgSHAhHo2edWkZdrZVVTZHggNs
brnQXDQjcJIcR3FcvbZTgLQWsQPdRe7wjqSiX8jaNCzQxcSJqtyb81wfKw6yoY11Ykvy5L32O3M3
CchJfFWH2wxL3EOZzK8yCuRxcLFW0ubH1ajBsNzNIoOCQpBv6ed0b6R5fo+tLyJo3vsQH6d5uLKH
gsYW1BlaT1W3+asHwPfo+NNw1zuj/G5R428Wn6GutMj1bTO7T1lzowZtLWAAtyVnMGM3xYgO9tCv
uOJ46uDWekF1TfKWFrKkdKmGztUBKxk7gEF/0blCrVBT618tIk+6ESXkkKbpku0svJkTvoGlgEjQ
twUOC1hY1x6MfOnPVVFOrJqQXgtr2TdF/pKzXETRniC94isZyunsD+kY3KU1LIyt0Q7528rIXmvK
wPhmRqUf0MAufqxE6PixfeJRloCnm1tMlXDKuUJJfDzPNerRibV5dUgiuOvMRsDdA0TItDTO1E1M
4bykPaFLbndFOzZU3o04abFAvRZD793ovMyebWoe0ax9usIgvkhV22Fvc+nmzD2H2YvCiLAHlg8A
SYBtOMXHJCo2cSPEwW56EQb5+NNpUREC0jInZ1iCvYXwAneJKwgwNX02siP8WICoSlWmL6nHpmxM
y0Ndduk+ENVPL1c/iq48UT30LouCA3Py5BlpwPmCRADscc+josmyhi204+YIfOIT9+9yMUB737rW
epE4jjqaaYFV1emdZsvq0Do2mjtlprvrEgzOuwGzg9JhUZ4Tv7JhBkTNc05o/CNtS3+XLQS3aU4t
tu0wrsK1rn/YBeCscbnmU3Dn99ygFK2MvaKPrLcHateohORuMZGClfNVG0KQS0rHU+F2Nz2gre0i
OIEWFtENY/qqJiN667smCZ28SsO40prHdoCqQbMU5guO7ts8GcSJQAARP/qiH+lvju8KH7vCMOb+
Q1GwUYBgdAu1v2i3Lg9gHDTGVB5FGphPDabdz1Ljmd3QxIKDL6WqDdoUSenUnbnbDQV0s3w+K9+i
KpSSza2JNLyNfFm/Dw1Ni2FmDfaGGI13soCIfkVW0+wtyO9wGXqHnPrSub/qpLDp7CiRN5tEwrDi
pd4J8k8ccrqz7WfLGVpr9Eruyc0wGrTF/RxFP61pKs5se/TWq+eHWFrOk+HY8jDNut7HXe/iBmnk
Cc8EPbW9m/xoF1KYZJodA7BT3JwqN5qrHSm+EwvmKeS+jLSZue6BC9MMsxrh0rVn746TzQL7r8Ay
HM9aflZ2cT9anjmy6gXkTVib/AkfcdRuerlU95NehleH3XlX842a/S4G3VJgZNa4PLIhLva1IkJm
lYPzAuKciFGL9X1bMXrKTS7MNmwVQwQ8FaPAodZ4702KQQibr7qJzDa6eHbRXBOVjcTAuvkEn6MN
E6NdI1E+OzZOJTy9g9n4yWssxMaC58JzZaS1MG4j6yZOVkEgXvoNMXEaSBSEvLiMbnWCjy8pDIcV
sQ2BDe0SluTQRnofDMnB6JrqWI/lZfI5t+YSEgN7Y4L4xpiYZJMX7WHrE/mOqBU4xXHFpU9UsH7Q
rgfMzvaNGdOAlW+B3ctfFVSho89R61oTVKJB19dnokXqGffpwCPEwnYyWtCaJsts78fWAIdbSM8l
2e9lLrwbD/BKWkTWh2/7aOWxb02AKenWq9M43svIN55yqpEBikWYWYC1Na9aZe0PBXjfvC0I/X4X
TjtYRBKq2UV2kHpf453CxgpUQKWjLmCnclDcVxRrbTvZsqTyMv+FGpnfyjF+173nPEGg9UMf7hKG
RFx9G7dvys/AaWjVNYusPeQU11wVGisTSOm/aqggWcivGmcQ6dgnkrXlLamfhOjUQXJk2KPr60c3
Ww1Bfqp54ewAh14BjlWZz6wVw+oq7TIULm1rVJQud1AAcMJVrGlcM9qX8Bd3ep6zb7RvEJe+7ZyG
hSepZNF1BBzS7Pgk2uM8av2Czb/fjeUH1hmKTyJO/LbMvsFCZbcV5aVeScviXLgHq/whYVJsZJre
4mZ9ihUJ+KY3xs+sd3Ed9eq+KwhAMqc8KNGiujZXwtXfdh3s/KV6xC0JrEY/prP46eT2waDp+DjV
2r51GZYmfzoVhbyPAJmTrLROs6bDWUL/2HQt6W+ReCcV41SZ5xiri7TZrhOWzCczZIl9sJdCf83w
X7htTgsjWkCjzT5KvO5xmVsrOEYpdqRTNtSl8VDL3pUP9Jz+lEywD/Qo9c/SAuWKmOdlpKuX+IHm
2JY4ZDEBmaLsV8/YGyK29xsdsIUa2t4/EzSLd5Oe9F1AMYpJbhA/Lii9CMe29gAgEleIQzc2JjTn
gQUDBnKD5QKN4fHAb8GzEihruRCFN47oMYgNjea0QOdkD4UBOIcRF8Y9rDEPK/rQ66soxvTbZEPN
kauut6mr6msCYWRLb4p7L2ylWH+yr6tmC8L0yn8GgHNtZ7qoiqJjDyZZn+6SYbUFjIMCxyNAg+iy
Acs4RdUO9+qI+MwHDDUKCzUPuPYm623kHT9G7+jFlhavdw+iSrZqdwYIeozSNvXXKhpQe4cS/xqh
cOu+WXi4oqo84q5l2za8VyWVwjSPPJWpNndy0OXRcyK19/16E4PEOldAqoBEYAOaSIA+QMa+LUR7
77Ey2mH8b99MQzmPLX1zm8HOgAmw973Ad012YiLvIrOiPKhMxifXNqJDDUtttzCC30lQF5fEmgEp
lB4lE+SMYSVJiiZLLm9tTxMGtBLI2zJfRjdFeR2tW9FPxonmreISEbbbmGYVZDuyDSVo0HQsH3U/
/xoyTMATNnvsCpQ9UwEX00KaDkZ16/K1myjbomUO1EL6guLEVzaOg0dAmvnbMK9Fsn3EFhC3vdk9
K9qgOD4A9V//glLeok7xvzyNH9LIrtYdVdXsFhrfwoTybEqcaMuJAWduE1G9x0RmrpYhuNrAYo23
tDgDW4gb413VELFKQrKgUwvzTMpen/XI3hz75zH3mwojkpIcI7P4Xk8RvJu2Kh9dV/f7RJl62xJ/
pbDJm78w0UOI7w0uu8Vs2l9NU9ZvLkllTLEz9yFaXmoASmmdbCktcF7nVYavMy9/GtvFDCfpQgbU
qjghxeUXAkHPXAwMPwOYlbM2OrqeVUOPST0b7Ym2dHKU5lLzfKaVU+AIHzacP8T6syQb+g3nu3Lp
/SdIocyEdsperOTCuOkQwlY+d3OhMdLcOmpZnn3tkh8GvEd+eqETqerS31YPAoTdU3bKock9/0ft
lqi9AZjE1LWS9du1aseRc3TZbUJjNz8tP5tu/oPcmc4QOliaOMF4NNugwg0QzHQYedcsHSKwIAGJ
nyV94NiZXa3ZWu7/fent+f+hXOEfgpKH7/r6WX53f+5p+G8o31nBv2xgoF3gT8rd3//AfzUwCNck
BYnJ1PEc+78aGOhmsLGtEHhcM5L0M/yncueKv6HzUY1gSsmdUv4xJkk5w1qb4JumSfiW3/RvxST/
HJIkWk960+QJ45uQMbxV2PuDcGdKbSmT8w87AA4XOwcSb783+wBw8zB5icGg1WE8zRvh30cRiTYF
9AQoz2Ar/y/I6rRK/KOGKNEqeacwqdF6RNjlH1/KKNoJGrFpkg8CHBAXku4qtTqNYvsvuP9/9S/9
KRkq6xY8XIMRtZzhjisoNQRlVHbnpbb5F0Uz1j95gx3WDvRcCHxCtre+lj+8wYWkmKtDwEfdgwkH
yGlFn4smpIKvIGlPM/EiWoL/9uLSMIrpw/ApR/6DmszVt0b8/tht8c9+3j++hj+9s1rAvPBMXkMi
k/TOcVpMkPEwPkqnn//irV3/qn8QgvkQ0aldOH8WBUd/btFwl5FqeLCQW7zIA6ZTwirblUNj4wUJ
8K5jeZ26w7/+8daP68//JtFhl68DMH7b/9OP5xo6X42G5jbjU+QWzWlqZxsGIIi6M65GbtLdmqT6
L+os7H/2yVKNK01he5CkJVHmP36y2IxJrK3l56U91m++NSAkJIPOYEdOHgX1nMdheEjab1AJVRBS
ek3rhVqUP34s2iy9oxsL19qVJvCvEJlUA0NuMuMJQq5xX3lQue+AWzD2ZmVrtI+OUKSp/vVb98+u
DIjykiO3L6y/37b++DPgJKpHH68A+6ccT2GdR/kxmxPP5rAY5e//+h/z5Z/7NrjbsBw2AX2s7xi9
nH96y7RAIic4TtlrX2F0HeQcbOIoqR6EJYg8rVTFKGTnbqAKxba8lW5rA0NuXMxoqY4wK8YG3o9t
M3cc8vCh0Mhm4GHkId9DISEH6fTH0ZEOjnXVs5TOmJael0QRQOR9J5M5y7l80akgIEWJdklC1e0r
HGexGMdjFDXtb7upmB8RYap7qrPzOXQt+u/wOdD/ES4gFZuNbFzfPgLKUXXoZ+hQIW7kKr1XtRTT
sSFdyHmaGA2s/SrXH1U9N8W+zDjlXKiXVMlW9rHxhNdbfA2lmzT7yMFhEXY5YQVEvmkKzahhKgPG
4/+0wDQBsWotxKzOb/1Ha/bHg5KDy4HfIr+w4T9q2Twj6QfSNZOxWt2RLAEBERJzyqhn2BfNiwtZ
TRJxHesHsB7Y55d6oKGjLLR8CfqGdj6sm/adVB32Yzm7IHome/gFDFQu+0HEqQpLHTF0dzJ2vyfc
NhjKrDHKtyMj/k9PLPItLQfvHcvlbG1qBpNz4/Z0ptsZ2+2ClMe7m1f6So9f/M0Je3oYa4UNV7dR
/gG5kqy9QkVCE0IdeOjzmWQDXfPu60JNKsv62lueMkX18rbRNUYCgwrVHViq8Qmwkv+oJWDNTTHa
CxN15iNXkrLXRPJrbPt2UQ50dsHCB0jsd2SOMIK0AeYKScEVb4r86VWUhxx0Dne8J+yeYrI0clxE
a2JkYv8w4iw05XhHg659brN0bVjgRvXIM1MWyL8pxeQbmruFfqWF3BwPnoGuesbyJMQ5xSOPsK/L
acwOsH+ylwokotz6sWDArLIpx6GHWfuls1lnA1QOgHgIUMruCUqHRw/42Hk4quGHwARLMxf/B7px
Aq86E2yErlNFio4NWkdGWSjXc3aqbBGmOD/YTJ7J2KLoSNPZQmH35pCVWvHTSahcAw2e1Xh1EhP6
aLCM/UdD4UG7J0uOLN9DWl2OBDpcvipCZtRg9rJ/cXiSLfTILOkKuCQ9x+FT57AcoXB+rkVK1m0r
XEFZRU5P8agzLAOQTIwr0ZvIPdpJO1VwBDhVX3LdKI/0QWNPBzHiWt6zHwLE1DoRl0JP48Iq7wQy
qG7cyXVZ/7cSvZbT/yDCCjZ3cCAL5S+XiH2bcbFxvi9vs8+QvKua1m33TdXP83fUJdipY8qdEjjb
kt0DrmA5F182XzKxDaaiu9aiKofXzouS8c4GsZ3cmauFCT/jUN+IeEm6EPrwYD40OMXfXAp5UdW8
pQbsPhUGkXGuzgRDd0NKEewVLhMbs3R/5RII3sxmaTzSdJMMEBdcuj3I3gT6NM8Kad+QGVewB9Uv
dDAMP1WWjXdykNW6iWtIFY52Z8SbJDdbCrPThWrEmnjJcPTYuyy70cLP4HLTBMryxjYiuYcYNH1Z
LjnT96gEAtxj0Yui9oP8ltL9mrYiz3dJ7LG14cBbyi1vIidq5bHGgT3K7Tj22P1pAMYZb7HmsaS4
K3NjWFyqkpEfCgYnMBDWiVo6kxhknHrPBNGpRUelkDwFKxcnqMOzZGJDQffTYRINF+Fguwb+pSwe
qNCw5v65FZ6fHOmWX3kRhBUpv+Uvw0kg5/xtcdfqFGsBS7w1WGB5+9EZ4kMdzXl5EV2T28du6bv6
iYoAUvhVVnmvOXuuZw/eISwM4oQ8hkCMzVT4yo12Bbk4Ncz7JPfI0sYOLlYYprSxjs1LR//Yk0jm
EVkATRT8jcWGirKf6jNKimg/Ty1NfVO1PHZJ072w3qzhaC996E3++BoZrM/8GD5ihH9Z2R3bMGO+
FOSjruDmPlnDYObGu6R2OJt02PUKfa0r0l2HfWQv7ElyvIwB+fYGJ/hYlcUzuI2R4N5gmTfALCAh
4lTjCLzRU/YjznBDCmd1lQxJ7x7rErePoYLgPadWfaNl/DA2qy8XTOptHgTRxVS93JH1D9MgKTdq
qJzzXFL0PgXezi4m9eKbGEmbRU1HH97WpzuuJX+C1O5E9MTlKoDBgxwGuZhG+2RPtBezSfuGEAKy
SzSz/9nRlAA6pSiByxDVz1VU/AhmG4t/vcL0em5R8+z6hyAuuH9IixxhI+afrNnf8jwqjopV0OJA
Lx8hgG5zPxqbvXTn7JLR1sJK0elu2As56ONW9CEmgd+unupgM/gQL6xgOlWOEbGCtn/CjmBTY5TW
R5trfKsLor/siIQPpWKhVGcQXJqofotYQ74h4zfPDve3LdOk/2AstJ2XI2g8Rw6/s6TxaPVJbrAf
/pwlrtKxLR5qhPsgrrODYWdv0sJxHWRoXSXPY7jAKNQF2/g4x+kDWH8ItpGpsO4U1QixWZl76u3O
XWo9o4YIbFdWsw2o0tlPWSePmYjc85LbNJukLeB1YwQezBSAGCSE+R6lTk+JmIqXg1XBuKUCWZAm
WjSoc3vKB7Y69kpxaz9E1SZPlT3iNfDNvnVDFc20Isi4uS88gDZ9O2K/GPSzgw/wOiHq0V/SVnc+
KEdclkeKA8iqdfVXMhHuDKIzm1rE7MzqTlgw9LmO5V0q6gm1roNjRyNBBNRlxYJyAwHyR+Ecgy7x
sir5zUzof0mtjbAMgDUkK1zdNIRmn+V1VJJBA9maIw41BsF4S8UPYYca6Yqvln2bAO7fLIWA1UzR
wtod9eRODjQ7+W0O/BlKue0jyM/tWJu/sQLvGcf6u8agSXus/AMJ2Q5yV/kz8jNFaMynVcgRd8kU
j+8444wTrpWHXLfMlC0bEjqrsNARNqLvzNNA3Dup9uXq4vQFXQdduwN/CB560FtOMwg3BtA01UYn
0gd2SLf1iDGExBpq6T6RsPS60X9yKuuM7DVtDXM4lAliJdr9JYK318vmUwQjpxSjezLG7NTTK93F
yTttqc/LUC/bsVU3TW3aYZPEn1ReTWhAOBv7NrqWhbHzUtJuBCiTm4YluAFQHG3L+tm1rNrbqQaG
3VomZHLmYQfUCceRmWKpFRQbdGTrNmiBrO+zjGj0Uqfee73IPjSX5bdZpGmYVEvYAZNj1/mFmYz2
QmTBsAN1UTds9NeFI+vNAQj3sNNG0N9CZeaGutQXwcRLHjmN/U2h4+kFi2fq7XqycIdKOSA2TfAE
24nM18g8ooyKqzzoGUODPtdhz3D4Hrsx5OxEJMsX0ArdbCi5jR94rzN/S3yYm9tg6IfUi+KnJZ2r
t2TybOiBaMi8a9Dgg42Nsxdzy2Sb32yGaJrOvCFtKWdncIeMTcMk524Mchuelbz1NN+4bFQaD3R+
0tngWAxXD+9BCxDoYJLmCk6Nlv01G5dI7K1IkIgzVRNt2yhwjqXZJWeyY1B1OK2wYlfKnk9mXgRH
Y5ZUN2s9ZFw5mBspcAsS5yu2PPAKrll08BDY+f7mbSwIoPWVGXYJcQy1lmZt0LiJNuStJDmr6QVJ
9t3Uy49gmIWNHL6446kB6HPtEHN4Gw0zes7McqRcL5HEJpe0WOMmVnYl097loZKO/2lNlaWfIsQm
qi46t0u3wvLyZMNPmUW7RtmtH+Id60nUgIpC63Q1yPKIsDzL86AxXznbPjVlE/vYPHxemDm1eB5s
vCSYzGN8AptRjFiemtFIfjeRReXI0Il4DumxafpDXLcmGe7BSLF1jvVH7DjLDgXXfu0Dt7f32WB0
bxPJc8XWv+JdwmBZUZIc5FLTUxB7t2nhsOnS9ggpb0oqWqXkKOlJci0ALJ5c0tc0LrlQLbuSz2zz
eHr5PcCUTUJPEpuVKFIfXdNlvFdLSQ9ftDKamkVW9xBGAjCeQ5SsMUcgDWRX++JDZq3vbcbKao6W
XSzDqbdF+x3ZMv0op2p8IA4wffi1aE90mSwO13bVOjt2le5bryLGvIJA6yHvLNKnmdAkQJoJTQwb
buD1W/y61teYpMGbiAJuQ4UbZ9xu2RYTj1yU99I14Io3iguTvBWNL49CtvUvCNwkNCXLVTgdc7vc
DjVT/1ZoNXIeGYTb7rA4iYq1l1V/K6BRH2YZuc+OVzYd6TJBqj2ldDiCJROoIZSYarlxUWxH7wZs
nF8ek4KiRLoDtdx7o0WNhOwf4ggCzrnjH3ksJmYCIkuRMR6E2+c8JSevABlLcJudoa+/sP3XDwtr
73LbunHxGhFq+zkWpr77X8yd2ZLkNpqlX2UeYFgGgPut7xHhsW+ZeUOL3MB9Abg/fX+umraRUtWS
VfdN35TMKqX0CCcJAv855zuF64GI4Clrfe4F3b1UWF042dLxOu26Pob4DugIa5UeLORJLCL4lPsV
vsIupkz6S0Du69KaorJvjhUEohKRYNrmFyIhlaR99rPOZpdsdMshx+tD/KzsDNZP2Jw6y9slBGED
WGapj1a1VNyxa6fVra7q784weHRQa9M9AVHnAApquaH1gZVW7+m1Et+7pL2kQRYSzlurdICkgji2
IiIubDnXdcLFviLQnUHlIvG3Po46WhUNoIHVIQBmSmaqmzGabUFVIPTgTVWUlB/1/cKpyU+MU+zT
aSDzS0yDsr5R8bpIpxwzBPw6/8lFICUYxBb+tVywZm4kPVUcxfo2lbSfkWE5pYHAyO0o05I2JVYB
UEVTap33gbyqfMzohyLN+/mwBn3eH8E4xcstOhVRjhhD05vTxFWIT9hLH0P2pZJU42SavQ8YmnLp
LjJI7b/57wiacvRxTLH+iFyLXh83Sc0mfhydJ+AThPqEhQvKywOY5sFvzfQa0K3abENKVB120HX3
KNeMSFY2MTE9RcwqqiPtXeWj6eeYDsrZimRvinQk6JwqRsSE1qkLCifLcp7w5uY8Nh7WKoZ1MLVB
9E5dF3V1pDMZX+gyUcPByqT4+OuhlvzTTAtwLETsMPaZPl6GvH+caSFIBqg1VHCX9SyeEHzyKzIL
RcWj01CZ5Yr81DMpRMILbXPXzo4+DKNyXnLOjbdWr6k8/PVP9KcRLD8QcpHyMZ9L3w1+mUsC27NF
UWjaDtzl85hhNyLQiHNz0Ahb6yr+KQqh1egfJBP/NFz+Fx/n+UgY0GwZ0kn5y4C70J0Jhplil9iv
ih0tSRKUVpGdKFH9GVGu+jfD3svX+Ydhb0zjCcO3EH9cKMVvNc6/m6d7qtYA3XyyB2ua2I+uSUz0
VumavFhKC+cXNdYucg2GWPoJ+uDfn6QzcmE3zPzEC7Fd//Fi16JqmB+iHCws3puI9wcWv4BG5bqe
/kYO+dP3iiwpwGpyh7gqjvxfRAro48U6XD6KLoAV/dilPzYneYp+OJ26Gv3/r2+bfzEKvvxSSgQu
olMQ/nIdw8GWwr9M7lVIvBIb2HzDA88S7Djz31zDP31UxCMjXZyosQpVLH75KNedQpOmtJYoHQU4
HdjN1D7HAXeV/n8jLfBfIln/oEf+JeL1f6EoqTxWov86U/BaZ/2P7//nBgv+96b6Q6zg8h/+v1jB
P9CEeQhjyQwNhejy8P6T4epE/wg8MEAsbIFkpY8uEuh/9sOLf3AARDTwXcoHfd/j1vzPXEHMHyFv
Rx47nRhN5t8RJ70/PuospfwVinOhckWAt+oXbbKSRS883lOb0pC3FqfA6L/RcP7lJ2C44rZHmHDj
y5//bjGBj9SZoeATKKE1a3gSOv8ffsIvt3rcDtBXWj6hwi7G7xD29r/zCR6gNRaLSIW/rhNy1TbI
cUUzK9w5vncCaPc3n/CL0hUpiSSLKsOqy9VW/m9//ruvScMkA+yAZ6jsG2++TYeW4butonfCgY4E
nwR9i9+MXAEo+/q29rJkr9qwvJW+9rsd+4E8OHTzUL3jh2LGYjUAqU8GYnN16rDXA9+jlHU+C0fk
FYSMSzvm7+79v31J8Rtw96A3hbwTI2TYkJv59xe6a4q5o06ITdEqz6L/HsUkihuwe5P3N5/0x7Xt
n590WdJc4YU8Bb+ubQ4D+FSUbJTU0r4kkclv8Jo8IiStf/N++Ncf5MacJWHhceH/+CutZR1UVN8o
cATBrsrM1p2atwyC3L/7zYXK92PetbyPkK9/eQhpXWmi5eKGFAGT6VEQ366jz3MdnJzp7wTCyyvt
/7/bL98dx05MD5f/AQns/vJZxHl7j/ChyzRvvqJPoMsbyKvrVtmbNPybXZK8XPJfPuyygXBj5Cv+
KS/v39/d1EUAwymambHPlbstgzd6U3R4EztM0ojBjnhbr6Pq7AIg/+svVMb+H7eMv/2e7F/8MPhN
OWa09sePZg6OeYgJyKZT/vASyhEwT403KUMFAahbT/HsbpulDL+TOymvdV+vTy5oWtJ5c+ftPCJE
zamEQ3Sfs/ukSTYAWUn4M7lw6qiTuhBpqR/0WwHsRTn1DTbo9hW+JXcLQ47+JVky+TlZbfwliQJS
PTaqupbzfQcYkXkELjUHpGq9z9xgWnb0Lxpnm3OeOOft2pOwr/m3u2Aav5btZdhGfQm7+Taawy2i
J9Rj30ZPPqkA+6QJYNZb3REQvK5EItwbzYn3q+eF8a1WxPsxhsPq2kJ8W69FC52MUuI4e2LI/wMt
KAIqaBNO9HqmCWaDLMjgPCI98kxBOW48f0JOPg5Rq+DAzLp77laOJ1dz65vD0jr2e7bo/sGnR/Kq
gj1wqsBP770exOXmUlkJULEdlTmOQ+DewjGy47armGxglIiA8iAYO2SwAyjoh5kR7dc8c5jpQOxv
812/FNV8366dBduvuuq2Msv4kXD+uukIAO9kgopP3qR5kEZRWEam74zxkjMSza8Y6wlV0bzni+Ze
xdiaD+gtYnjWsE4Q/LuOsWJQ2Ga+tY4FyaUDS3sA2p2dyaiSIqK2UqWDz4ExDBd2hs303EK0w/SQ
RcXneI2vc1a9k9/M9GJBpXwc4cw+TzUr+VHq5MCgmgLOwdlw87nhmxPI5Ix40JEcTwZ9JsFaT9dc
UnWwXTjvZibx18wVFmbQhiwC0/68fpl4dvYOBQKk/DmPeOeB7ETD+BR06rnXU3lco8B5axXqCmo/
3G22tURamiUw6QPG9nDbWUYqB4qKW6a4WWNuB0oc9tZxyMv3rsmuVJukzdPFqwcxEEjrcFPxVd7H
adRdYRvkFVLXy7S8FNxBLvAFcJUMDOnqpeqbgHoUv/ReVu4HpVdQFiA8Z0t/HcPihjt6kymAkXpp
SGaE9MMcbI+Wew35iKiI343MHTa0Egl1P5EizL+Nwg3kHvRl75wWPy6nZ0KZ+YdtnLi5wfARXpX1
WqO/wzEN8MPH/ktQgAY/k5WFLBtnS0VcDBvuFzx/edvvsObQUjHybj96dCvMMKb7kjmsNCEOVyOC
AQyBNO90thrvkCk6Kl2ydYfaW+LnlGH4wSd+B+BcqP5DYUc+eM4wnUBbmIdZxMHn1PPan0pO3ol5
IOHw3ImoHTHDBwWg096HNkSnx8zIeie9Mja7LOsuM5shGRHWIueV3ntinfVUiQuCcUi/U+gUPYXU
qJ41gCyGe6lSJ0+V0dGwsS8RK8v1I04BnG2p3a6B5oMuYLRyUX5YhQ8EFfpPAUPZDx5gydxqHtwj
Gaz+YRxyfiI6uYkPmK66zgIjnQ+6lFx5xDnp7Aft0GpfexeRtFWzZvLN5HlCS0B2PBZraWnEW96b
uk0/KgP0Ttb5+i1nOhwdp6qKmz2bWgbDHvjH6Tgj3FyoBUn2umRGu5vKMpj2q8QxFG56XrYXpah+
0isU7ch4TzFAocbAtY5bkonQa2Z1n4ZQ+vfSbbNlV6CerGffy/AbdY5esJdRC9SdHPLsOLSx+dMA
g1/4lgYTUmjVAN4Um4rAacxpNmu9HVk6/EsDS/aBwk1o/BnK2Qs/d71LGZsQcuxH3/3Uh1W8BUzA
KlIHU4qMM+aLc+PmiMVUtLI7A22dw8PvaKZUySQ7aqiodmJUUS7MchS0u85cGmIWZ70MJzMUemGd
JxgplT6IuM5eVwZ21FDO/n6h9e06RljQO0YIegchdHmLWjqVztJmgsgS5cMvnRGgw+lGrx96J0+P
RMHJOQ6SWesQc4scAmR+l9hqGrmvZcQktJ51e1MabVCcey+SV2RDJrMvwAySmweH0E7PtPfm63Up
sgz/A3hp7yHsPVuRvcUrePAyNWSPgaDbWoB4viat1cgvRBtlvYuY1HsPExvKMzac8VHn0+qdZAdk
5kQLJMzTUek76dXBU90OivFS0C5qG0kguvkmIxpZ77tlDvRHYLiwd2AElpoB9+SWW3pYk/I+HgOB
HhGiOpxNMM03oRn1qbFtrG+XUbp6Oyd0aS7KaZ4r6KdEcac+K2+0P/jjLhJN/FDqScX7WS1Ve73M
FfQ2XougRWSPMwnkGkYcyD28sAVaUcyPihTBUD2nIOkJM4WBtFjg6TzxbjD0opFcvAMSbI+Z0P57
pWlqQ+xY5ulASVl/WidZvZMIWD+tLADhQXtZDcYxQqRjtR3BedBxtGX4YsG4qFQetTDDQ79mY3jG
pj/DnWN+yLzQgpEkZRu7Tx7sTr7OeTq25MA+NKx6ajGWJHt2Cys4GCTEInOVgGEHULpZ2FvQuJqD
rSZbzaZkg08Fq1Xqs4LhRG2O6UrvC2IRdGYjRinRrYMJvBJAyPrJa7yw3RfDCLE39R0GtjEXe2OF
iUP6ohf9xHyZFQdx3XulCBvASy9BXldzYvHahXXwLlC9FJ3RJPdCW3d3XUvz2JmqNArr6b02w03v
zTXih5NzN8Bm5KdehVl4mQoG/xX2vO2CJH+UtuK/WNlgzUVfVl+cuaTzVo3R5FHVPRV4O90MdUwW
tIGR86n7r47TYfabVtqbtNuKk8eYtThXyUSeKItcXFvS5HJi/wkHpMWY1C3mgVJDkL5JQuqL7Q77
pSl/m3qZAUChMngG5Up24cnMEKPw4XQUJVJzlELWFvwVhp7rT2ssJrhbum+OI/O0ghUWgslJ2zrz
rzTN2fU188KcWoeJsnG3soV+Yu8yjDtbN0WHkbPC90Uh4gHKwMoOqsXXjpN9fBY+FaZZll9HzAB3
lKyDGtUgtIWf3kGEKDDFxOlB90T7Eknfk+aRrzZ0f5AjJSF0moXn7svINyt1dAEeBcjs9mfnjOFG
jWRZERPfUUBoF6Jf6yhzASpkwTeDISax1fiI1bQr9slIAv40+GhyaQyhGtNTW7CMDO3eWcflplNr
emrCkfEvg4t5OUyB9cpPU0vLy6YjywTuolnkWfXWsAfOvBEAWN+o2xjtHiPZEJdfc16ybBAugdG6
CC6NmsUUABObgocc8fBhXsIm+sDCpeGhQV+HTbDGOS+0IPycaJImqduulIFME5sKR3zGFxZFW4Yu
9nF2VQ3trbLBjapkxAgiypt9Uvd5eHQSq0gmCyLCUeJASF/Sdb7iGBWZY9tTF45u7SRfK1WwM6xU
7XzmZIUo7WXt4jyHdRqF4JwyfDGJGfKvfVVP865DkU5vVVgn3VfarWR2GMKKDna0XlM9+1BoT2Pf
IU4MJk7Zfs0VxMCCxpOdn7XxXrnNQhX0OBMaVtZ9GQhrQTJoxXK9LE5yRcEsYLLIS5zozJtj3JZp
rJnSe133s/YKNtU1lEWIlldLUdwM4I3qpQbjTd4Ld9WyGueKNEXBzBqGOX1vyf2cifKltYee3b1l
ZEQVBS5q2J1uX90z40ULoxlwWTdsLVeEslUnnEOKNXycVN65m2m10V3U5fWe44d/Nwh0ucarhp9l
5pevPIXRMQT5fgO2S+G+ts5PqXnYtizRFMhTvU0Vm23D6Wp1ZqQhqJxY9XgbaByP7XDs1rV1XiEH
uDMcoyih2y2XoATZvIoDisYCuVfm/vjWxp7kkEbBzqaYe+xTvoOJi1OY2Rnfb1+Em7f5PgzBQm77
rlFHoL/JepWt66KvSudSI8eqIwBM0XO8ncpxykH6TBAvTA6O9hyVQQOtm7v4U4bt+NL1MrcTZQ1Q
1mlAX6ebJkUSuGK9pDW8G1ALYVOIbE8txPKN1wRdYsVaudlmTmlR093lWJbZik+tAa4H5YgzRfek
0kQb2FOb63S64H4gwhikooclL7uvXWjHW5fR4THBwkjSGoUaS0mRNGd03umTGPsREl09T+Aha+jQ
DlyBfoaxBy+sOzcqTsPrPmnz6gVbLnpfWrPVIC7Mxd64HJqR0JNqfJrH0n10WNi/RJaA6T6dg5Vk
qehvRr/0PpjRawMeqhIAfKZJoEpnvUmfKF7hmciKFLadOzjLDdaaZdp3hOnvqMisqVXG70cCt5oB
XXWBv8na0Xxr62y4H9TK4dcfhuizpy+e/THZ9X4dt4d1QVe69bt0/exLdu5Q1QwpNTfDPUWVZ/6e
91KRlOOFjAvyMvredOOK2aQfB/4envKYWj5k7gC8BuYitaCw0l5x6IRMmcUvurbHPL4EwKzPbiIe
yt0CH/6AOjpixRqpSZjz8qmVs94L0YX7gTBvvZkgmh7jMdVfYB36L9ozrOeNseLNSE6z9SqKe5wH
zp5yXSuoBmiSzwiFIRM82d1EKjN36drwYXOruxaBZRrf46DNflKFN7FJn+P5GGPNuAvGhYN7H5j5
iP3bLNgys/5+gQpJAjWQ9rXx/IWmdPi3q4zUeuDRo/Kx9LxgC+z9W2CVc1uM3ZCDMRD1I1vU5vMw
So/+Jn7lCzuPDZHn4r1kudDA78aeIpYNcri6IlDiH4MRTif4OxqErAsSsvHyAz9690hTtXyZvPI5
qak6xk3J9qqm5wgHYkjMeqTr/RMLjrwGSgeSMLnQshY29DWtfXX9bs1APJi/zbvjpinaXWXIMnLI
db9FIqSwxnTN1bSGpH/r1k4YVQ2HkyT04s8QkJ0Tzm+GWM6MIrp1LY1I6PYJjfWhl4K7kn1jQavn
0ZvjFPEB85b+FKQ9YC+SsdkzlcHui+g6MLhZJTJYAUHxCD9y/uwYXT0FndT41fR8UzpLeYYphsLt
SpxcTQRCcFzc4gnTQbgXXQQRIyyb+97i6gqwMmMI41i/sZwEwYwjKX0ZBr/aEW61AQkALteOe8Af
DmvhZubAS4q9AW8XZzPN/ADbrKsBUwYzZGqpkG9NIn8ml+xZ0CnYE5kFZJXO+ZWZY4qCm5g+arDt
8aknVfRGZjV/TKWMqg1PWwIrnCpHs6HQaMX877mUSEzBJSsDZXEOxoqOw2wpTo2CAJdirsBrM9gA
RVNOBzBCvH/CpQFTzv89FrsqhWPjGbFgQYMqyAHe/hYtparz0VGALRk4XVib0A+j1tB5lC7Z0Z9Y
2Hx8pu4GSYL/yMZV9QbuXBVHgr50yku/1Ae3XeId5Gne3mGgxnMtY9onxt74P7SFWcm7v/4y+BgU
sih/AhjjjrftOvi7y7b6NVqK8LkiBzywoQ2H4tsaxe37YhxvPGA7FOUDXwdPz9yOCx6EuWm3/RDh
wujXyrmXaxAAXr3MDrddPkfi6KkmXE4Z54PlXGvpfzSZJ1mNmZvujMs545Bljpmg2pYQg5ZCxADL
ujCnoyhhcUlH3kdYAL+NCdYtGhsfPJlr+vJaDlYb6UzjeSCL8Rw6Qm1HHqkHPL3Rj2BhZsU2enK3
vUrXT3GdeJ8Su0xPjMc4WsbgHm7oDwMDCjRlwGjfFRyp00G58DgRdDBJcHNjfc7hGWUhVTl1kh1a
FCfsHSU3wZ7CeeztUZh2/tbJZHj2R4outpFr9GNg8AFSwRa47Iu58zacy+bxOVnNpn1zzuzzc3wD
shVXtkHhOhQFfih7FmWL3a1yvvfLgOcC86SAGR44cu8klaRABRESw8V6M5kQGmFP0ig9TbWxHyG9
BUcRNt6uG+idPdFIw0dP1l14sMVoCHG38n4mtAY5RAx7sAXkN6psYlsk++SOZGrcbboO6XUraoz0
t1T7vTTt8BFGsJrW6LLcj3F2XhGVWWQlDp9r/4ghkdvvtCR92W+Nx079GBpwNWtWh+G16KuZxbbp
mltm9gsGn4bj1Kyo47i4FPDW+13wFohoup6imjwU0JnxpKl/+96yzew3fkwJ0Nhya2wkEfFdxNwK
Q5QEyZBCQHrr2Rl/pWuM67DOk+LWFkBZd2uIkXQTx8M039ZRU8cnYwifbgx1slj9ii4+p1PE4tsG
IiEZBR5biR5rEQmQ+jUG0iN3GXN6KilG6nLM4LKE0BoOcTyPuzG8c0GfHzCBhzQ+W84fm7r1J7x/
U5YdyZEPVyotbXxMOAZ8FEMeHFOwjR8O+aZ2F05UDydrPosDB4xlOmZdfM8DCq+bkUJKVHnjZ7Of
XOFy8ignsJdy2ZrtM7Rhtkb0svdKk0dq411O3wbci9Hbmt/wpGVcJe+GY1G8VUM0zeQ8IvMWMKgN
0ZRy6z65TUiF9Jh7VwF1AIQoJ8rnd0AT2EG5mPeXXZYmE96e0mN46E6BuU30En1n6PmjUdVjgmmC
HnH8ufeLT9XbYU2npNxriE/Pbu8Nx8yo7KdbXnqZE5u4UG8cfE6UHraXAq4lBi+cF5gLEyfVl7G5
X6NoBJCYdRtVYsuJaH7zkovdKYmK/EZC7yM7Qhd9dVWqWIvjsDrDSOce/cnYbAOgvoM3UBdY6srk
h9xJl2JvZIWSCUBiTF6AiJmeWJRex0Pq4/zYIB0mQH5izK02awtLZVDpnp2sV+4mhnMcn9IKJeAu
lUEM7tL4M94rzInfJAP0cVs4VXbOMS37u4S0RXhylyV3jijXIKrXi22pZQ/F0VeXwxG+y1o8atlF
L21AAmE7cI+fh3Dg5yD7IAra2gvHAdXA9EXDdW+D/AFGHkXfzPUH5AG+MqyTtps+qtTSydy5Xfcx
MsBbv/ccwqCssAW+okuLc3YdKkgQtlXqUeomKHZJUcsXDEwqP2nPlfYUEx7Y9n1d7z3Hqe5NEthn
Ulg+s3W2cT/WzE0Pcw1TDXBvDdjEzm47bEWQ5ueS7/0wuyZgSi2p0fOH7NYb+2Q9lo42j1arAf+8
T+8oOcL1vk9E9sCubrqrXUvfdXhJTix43/i3gjn5XtP8QEtE7hfuFlVX242hLWU+iqaavBvXp2Es
DWzyBvFF7ExB0uk25AcDvdMzqX8aoGbgReQmBnZbY4HGo+SwSZC6eiNbU1Dq3Q0lkA8sbUwrNZNV
DKc6fyMfZjl2MPEnhVUmO8Lq9qz7hCU6LLD012WEVgTsnYo54CzCibpnZ3XMa1m1Phoc764fXpXn
D2WVR7uataI/Ar6OoJcFPWfkyKbVTcMc8fnSpDZRyFy46pz5Q/yz7DnKYlqhn5NRqbXT0RXrAouJ
XB9niLWN2M73cXma68LCP8WLewUI1aMEEIj7kU7l7jNuOP82GSB4i7ifngXOLd6z5UhHyY+4bZ3H
yrHmkMffsxBasW8k9uXSg/zLThRUUC0aB8lGih9WTnG3HYmgYeCvk9y9KdIqfYcQ0tITOJSc0ogV
rRr1OX5lXHhP9eBLIn2WVzdIwfhMnDe5ihgJ+55+0Uq2+U2VLpfm2iC89UI4bTcYYgVvtcSjuoi3
cpszQWR2djXkdY2swKW+8/quJgM1jPB44gRr38ao1dE3IvTQEqt67Qm3JQwBueIZMzZOFHSR1eRJ
oB93DcTuPE34IVPN6H5B2drQ4NaeBOriU3d5/eo+4s4L4pYep4in+wuSoMQxCVwH53NMWW5mYNhw
5F/Vi63y+n4Ma/aEBbNJvirOcYeZoWlxzHEGyl3dRRzUpgyIx7WUY/hJFiq7AQdlF6rQ+uGC2Xc7
ta1Tea3jfMp2Fd5xtaEDp/sKlLcGdmvWcnpvW3SNTRdDMD2a1uW1a7KQAgMzktNjcN58dB1n4JTA
RvFYI+Hxm0W9Lh9k70ePWUYpy3WZLw1RhTp0Xlfbinuh9dptsFQvN4QnKypqxSo43qlAseWJAxAl
+MLfXWgreqedPoBqVJfBmXspObCjEgeCQhDv514S+mTHyNzTl605oYe9NhYmCRfAhedOgiZcj5SE
0cSVa52rl45NmdwqV0owxBhL+bzBuRS0+5qUnAiiS5W3w3JdBqPzRjSqO+Uhr9QLX3L5yoWTt9kl
+fKlaKfxQidUzvNkgxLZZaTJguFe6D5PfeRcBpOJ3RUSYsfWz82UX/Sp8aqvYl2cVt22VLxbf33J
fYhSu3Ka59d+cbNdu2j3TMdG9Yjenn+p+86csqauzFVY9W1xSk3tfpWzr/Y44ZljVskSmr1X2pyc
29JFl5hgA9pmnRC18lmxzaWN+FJjRAfIc98kJEIqetA4K48RCDosDwRqS2NjRo61LsW+6MPgp4NJ
przqp7ZHzKlYJSk9LS0BF3YSX1tEnuXVoeUhfaLbg90KuAym+dSkM/EnoT29jmNeUaNHH8irneaY
PbONmLejxjsOURwG7IeV4q30sU96ugqzrLCfXa2rq1YwY/TSBiywl5frW2Zd7+ds5+I5a6NBXSlm
dXfKDfDmMvfA9J53GaZexjOtOPeTltld4TupeEpTen0AyncVcDLe21cVPYrZdY4czQk15RIQXlXD
B5G5/k4WE9At18bBY6ZYjCll6KsHSGn22eXoD5PeGdvsOukDyGFazsN5Uqo+lEWjPwfshuimmBOG
kbkgbZdNrvw+gFpR20ETO9tqwxsGpFXWzzfOSiPaVmLdt7tmHjK6pUoXJqefdA3pr3y6I0ghOJvr
onyvBYaFjZC2f+n9wMA/D4lw4JJ1UAWy5jpaefh2a+yoahO7Q+FvaJPDV1J1BbQf9sXVmTFfSXgt
c+SOPHnvfSvgRd+M9As/yIDdCab79a2lT+e2AW+xAzLQUjxWjtdkGw2cVx+JIdj4xln0cQl8EpML
OTka7LoyD+enPO+RSENh1GNeD+q7J9o43aWYtA9FaSP1OWMjyER0wUaxQZkMT5aH5sr4+XBGkgu/
yHaIbtzI8+8C8BndjuhWUhwnI+hQDoPMPSgvF4Sb1XhUWQAStKJj5zUh68d3PrAqhX0HgXPgiIyo
WVl5UoPHmSur477brxOt1D4qxk/eWxKjawtrI/GJENrBmNuyQjtvAJfnGwz3RDQD5oHNrnZyUoO1
37fDU6c69WAz8oBZNc53IhbqkzS9PJPLphuw5a/qkPmTbZ1Z/1LDg8JYqgk4uW0W7hJisCRmBLhQ
fOt5dI1GNL8zN6oPbJ/FuqmWtr8xbqpvQ78N38QQ5LvZqOGunTjjY+JGDi0Rqzm+SM2kv1zmmo0p
DoHvPErJfmxt/JCbgWlVSRdKpwP3oIFk3LvZpfy6LXtqlFlT3gfBDl/EdtmbxI/mTZ+kqvpJoULJ
laC0pLnWkQJFnZQsyid26iWNABMtVOWUVM/k1KYvbp1p8IPBRMoTChJJWrjWrT1h+6uv894LTnPM
ZvcCIm24o4VTPRFQihE7Ke77IVSyflbWR0IRYLLMifHl8tqtoic7iz7Id+FVLS2w7kA4bYop0HF5
DI+JuLRPuASCAd87RfmkdcTQpW9b+TRB+iIEZx3A4BRu1IfUQRSNq75UdHu70Ssp+8bfB+MQdntL
5wgHtaoagKdDkb1KYnqydtUQts6BbUULJhUF8YQheC1flozSJ6aX01mxuSPpXrDIHRreazfYBAd5
LNeqfvAjdjpLApaGSSyBcc44ImHzcrlwh8Sys75n7BnpL+PagTng2HlRwVAYdppI0e2QWUo5BzF7
7puax99gfnbeJJ3js/9Qq8cUOuq4e2On40wJMGoXskoCsbOAJVIEX5jq4z5Y2iPrBWjUOSyy60L3
xVM61Kj2XIobUM7rK2I8QOhMyCRnmujqE+qopnOevgI1Dfkd4SmG1vj6NNYTNuv5IawdTrSc8Xku
Vr4w4PZsoXfz6nTzZplT882MxQRMtunHL37us2glXVo92KaPZxqUC8paGITTcoRWUT+R8EXlXGqy
0Sxjd5xjgvuhn80jmGT4DErU6BhjZQ9x4nBoIVw0btehjS8b+9I75I31wn2q/OpUpV6c4wjwmycU
NubAIKBp09C+l1wtvGvG6z4IhvsJKBZXCQKaPhg/gtE+M2ioiCYFhcKiMTQPxFTV7Vw7qXuDFa+Z
r9wgY+IVGdE8OH1dIPyQKNngA8g4cHTmXhvP59mY6mPOJudGUkPwkZhiejYwrNHnV386m3igWbat
dALYNGSXdWhjPKHwrMrxikG2egvYfr87KluY2PtUB1UQKT6GJoFTyGOXNA8zI4C95xcjmbl58a6n
IjMUKs7CnGt/nQswXZE3HYm+IXuY3iHGHA45spgoi/t8HKgZYa8gI0ZNNYHQButQ/YgqkS7P+AxK
84m9j6FJpOrSk2/S4qcVInJoJ3PH9MG0tVCApSP9VYxeHG5oR6CR66L0AuIMoplxPU6dJxaAAnOT
aHhzLDRhE4VXr6EcZnTEqdnzXYvPeAApnoDH1s/08pYJ+33e2RNn2NVnGoGsWrIgV2OeoBdZZF9g
1NHenXsazLqeNz/Gff+cZ8o7F4Ccueo46F7dVntvnivCXRGq9Huk+FFOxptbQsYDrDQOi5IRFT/x
nAL+tfM7lOIsoOonMJCH8eZp8tC+277FkYm+62VVxVUNxNC/xcZoanqti7nY+m0jb5fYsKeR0bR8
6msv/4pHwf3ootE6+MXq6EuK+akHNNJCcaNTJ/qeomPELO4oMcxSp5DKaMzXLFqOQTBK8+o+J3fZ
7CV+DdCB4dKupyKP4kdmmdhD8PFnzyO56vauSDBJ8ADmPlsVSsTG+8pL1+tUjvM3wRv1hwu0gmxm
AXqUubC63OF5NH9SrfSeF7rBSoR4QK+ny74sRD1kxnRgsB3AN1e1zM/Y1YDd0nQkxS5TcQ9orqA2
Zk4Lc9XYMSGlyxK9bHKKXObdVKnLGq1HhgdVr5n4t15Hs7gi5FHs15UmH1rOHPvmkqT8Sl0d7alu
CXx4m/JS7a+zpAcei7w+wyNxhub4f3uqPIeajRIjjsJtdmEvnRfPeoy5U0bRT8VA4BhuQP4fpJ3n
ctxI0rWvCBHw5i/Q3tCLlPSnQ6Qk2Ib3V/8+4Hy7aoKIxqfZCa00E9IqUVVZVVmZJ885dK3b/JCD
MiMZK4p/1YnyD4bUNMCDSPRqADYeYUgTiFcGfnXFlqGZ9ME0sGUto99eB6tOIHKpSoomhVFTM1V1
4EC6AMmKaQCrQRlQsIf9VxQeIA6wreSG2m6qzvQRfcTivw/IUmXDAow/NL6YowEB3EphTCa125Mz
FOlfDZPT/fXRfIZMGzCc6CR5FMYjmiPINHtHaKsQE0p6nxpPMSyN1gwq+2PXzjAKeNREUQF4ptEF
MSg4XE5Y6CXAZbyM/kNraJ0hrg7XInja3lNmcMQmf9NH/LIpaqrEPW4ZpqSN+67izFDQMU+AmwzZ
VbJ6jS/yOID0/O1s7nzYAa9P3ojJ7J+h0VaGZoQJ3FwfGkIuh5ZAEApVXAerTtTDDkKfsLSLc2RW
joF/hIinpvCrz6C0P68YCHpDpbGB7jpdHIPcZZeSpgVoDj7fBzmpNnVcrpRqeX1k77jyj1M5SFaY
wLFpEkDCYtTV1RpC0mQ+0XO6aBy0Itb1ol0ItmBLtr9MHMLLheWQdnQozjrlElLgheQw6TaZEgeN
GxtB+4W2qGZaCT7vCD5LIgsATNzQ1bG7pmZU+bnOZ0nWbVs9l+ZhZtyfcegYYGZlGdEOid6IjyuK
ngZJatNq7Gw5jLteoDPlQBbEuAlN/ztuw/GdYoGG7QoNhPdRA8J03AWMkwvTSWd20MBt+NGxB1Q+
zT8GrW/mP91Fl34mNWl0Ms9Sa5vdFtEMyV3kkA4Vjv5YrKSb00Y473UbCV3ni2c//pybdPnTDh6Z
H/bdxZFXi0GdnCCjsZHCQ39PvkdWK95+v00cWJ5JqMa2vz2t0s0b0BY7tlP7prN/01DrBDPL/86V
98Et2dccVAOhnkkD1Hh5CrLuRpvr6NoVlZPBbwfNXKDpTo6OrC1D5iCkgq3UP+TiGYIK9NhjJOaN
43Un+XTM0MVCyw93jKyb9HgON8TFdEjJmbYBi2bHTtFuEy8l7i8fukBHH0iQ7mT02ChF3Vy3+d57
MRo5e16UdEnUIPUbt7DqEbpIhSdRWgmgr85e0obwsVCb+0JIDl0sL6ki38SUGClzoShAl9gdhE9O
oYQH+us3heseoTN7mPmq4ez+/FUKytt0ZFJVG53tedFR9aRNzD6Vr0mq7kWCdi1QM4jJjiZ0Ui5N
zkJcfbHk6FaA8j4+K6/0zM405EwuiCWS4bG4lmVztCCGTLXXbUFjZ2cQvBo6DQMNWwb/riltoNBx
wJO9XR/5pyhg8IELk6MtQa81+I8YkzmOT+vtCf6chmJtBVFQ4s0c+Z9OvZGx8WGsuWDnG4zVwKuI
8yiEw0A2c5l9ulcwws4yNFnlMmMxP3o1+NougNTAAFujLSk1rSGSIjmkzJxln88SeiAHakrOb8u0
9NEB6xpCWQqlcuKZZ951sfhbNzWSach6IeSQPF9fpc9jslRIPE0CAl2lk3c0JqhZICsf5MkEH3wq
Mbar1M948Uyc9tn/MGMpCiS0Csy0Yw7HpHTluuwtSFak5zJYncFaoGKQgXavvsKLOHMIfnY94k/6
hClaE7txH3xcqAZy/9LKXNKvWLVVv0Jrr16GLRrMkGzXcT9jb2LFiKlUXEIS+XW8u3zfJDUsQSGj
Jq+IydxEbfkA0bitxu4/ncn/n33zhFP8wCcYlMUkQn70cWTCUNuMA91AUNNA4RIJYLeGECwLFBP2
F3HGEz9dqlzyMryXxKU07dIC+dGamLd5BaCTLYwUgPooab8bOoxiRN0CA6arr+haLf/SHQeLqjGQ
F3OJa+MtBtH7GfloLCJsAbFkvqwQaUed/a+t8CrR8He2Mr2Qo3GRl+xkkPGKnbc3bfpNy08kcWau
wE8+YcrYMFkrleBXVEfnPuXP1FRdSBl94WCS9VHznYHySDWzf0dMEu8ewUCoKxKBwmKrjR5bdalA
9RPJPE8KQTpAC1AuMiNrt1GrBPuu0n6fFPiwMpfkJIxamxCJQjtvynQpB6d2xjs/7buBWVonuY66
DttBH07pi2u/KbLIag1Jg0efnI0BwHxtnlXlSUHra0vOhMyVWsUzASn7i7/2wxWLWZrNZUMDi42f
jqY6A+hXKxntkIvFYr9YHBf7I/+2Gn6sVvZqu7VtfjmuViv+zd7a69Lertf2w5qf/vOPTqfFq/1g
r/ntLb8+8Of4s8vh9/nJGX44/LMYfnIce+Hc3y82/NhvsLUYfuJ/Dj+GPzL80eE/Fj/3z/fP+5/7
dJHyX/s9P37uh/8L37mf2a2fPU5RRbroNVguDDT6RtOgVuRBKRSCWSktO8zfZLFfncLDSX+6vns+
r7KiKjp7h85bMLnjZmVETLM+L2WgdHhdncK062v7M8Cl1HdS6/d1Y1ODYpOqog5zBnZHgzordeNL
Fsm0MErvaJLe0lsMgLY5wIayuW7qsxspaCXqssjAdLrWh3FfeG9IZ1rdu/HAbRsuktNzgcw4OS/w
SMUyLt+oqV+39+nqpTGeqxuOAp0qLBvnoz1PCpVUCVCHQmMu38M/FC0ouie7VkCe7Lqpzwc5pixL
E2kr1jWiso+mfOQoVAheaMarzXArkTmH6gjVkbbT0b6jlKfvXKOr9wBLng1wJTPn7bDvP25QyE/M
dz4AQ1Y/eUxbQ0sIzAKq5hohPoFu0Gx3fYCf8wxM5qWJ0WSmklkZiL6xeL40KP4I3ULrkmqbg550
sg7ogiLFP0NYj5wmjm6VSsyc658w4anDzuMFMlDjEwt8nOMzrEyeCiMwBNMAdc5ociQQFalx9zVC
uPLvbQHCGeQzucLkcS84ePuOJDjhblR6C0nYidbxfCbcKP5HO/LHMeUC2lqthB3qxYtGOp4AhaBd
4WTRzG055SFQimuKxYthyB1+NAQJWehWEkCGLJHus9R9CwxhZiwT241+Vu57iWcxugnD719s78aD
ydaPeB7moDrtQqkdTW6RQNKyGW+XhgB95O4fLI08oaVz3PQQC7IrlcY2/67H8bxfpYCqlXaG7Yo8
X/UDRrEMjafrfiFNnGGY1rgASO7yL6NBQkMJr20j8/CWnnwXZb2dKm6y4q6R1yJladU/JPVObNcp
/Z/5g5cfwMpU1koL7T75MfMt0xP+51tG06AGpX/yB+fhW7pk7ZY3CbSxEIIo2oHuXl1b++1jdNqj
4QO8YKmHKzjPrn/DhFsRGukyIE1SVsr4SpRqXUn0nOlIc+iglSrlwgKCdN3IxMbXJZUbA3ob0i7j
ZEcF2hriAWogdJb9lhNtBRD+Fw2pywzq7b82NZDkwIBESlXnff3RhzO3ydQ0VHSb8upL7Xf3aaHt
gUu+ncK0mrH1efkIkXVCK1XVSN2OawVCI2cZBDp4sSKsIW17U0KZZn7r298OCTO8CGWRPL4EKvPj
kLoanB18zVSQyvrgtWiEqUD7k27JM3wmQ/T+yR835nC0DFppADwMurE/2rJUZHvS2jO58TrxB/rK
zTONzcIiQKtyp+YWWMqUStrWlRWheYnKNAtWSkBFcknFyXxRlbINKJ/33GDIczZQz7qdvzUEV72N
WJjTzSlPm1+RCEr9QF8PvSaGnhTnRXLWeAGUPUW6FbXp6Hd3opNwoaMe+xwpjXmfm4q/w43akiC9
qZ9SL6dJrFWQfIQzIY7W6Fe1YL08P/8CMbULxXMZ0FCUltsgbqtfJyMotzQEtcHMofl5AxHMKxYY
C8Ogs1AcrY6s5XWhBSESxsk3Rd0H+r/4+3nMkh1jOYlNRuFdatGcCh2yCZoneS3BOvSN8fzXDgaJ
zx8To0UXAqGm7wUTIq1X1KjtAN5Fo1qUNFRct/QeIY78SxaHbApvV0jMrdEthiBiLLYR8r+andjf
/8mHK7egne1uScS1rleQTCzOzq9mRaegsjw90qe+bvZg4O1n5CDs3z9NBx3ARbebu/0mFpI6Bak/
Zbj6FHl0MfQ0WQRQCZrsZgTVZIh/lLnhfz4Hh1LIHxOj877s66ahzdCkbRgNSDQwXCdIxGbTwzqx
LBKxfbo+3e/FqtF0k1CSiGxxToPK2cftPIifhBVyjHQW6LaupLs0hFgSBTwBOhGaNPagrJ7g5nhQ
g9YxvYGRP94ndHEZtMRIcnB//Xs+v4t0ipCQDtDNQNpJG+XtrLwPIt8QIJ6P1QdVdWluzuEuKDZB
70EcKs08Hz5f9e91PNmCTU0iqB5Nt5ZGUJ77wCDP2asPSiQwf2Z+4fQZvPFbQ54J0D4PbshwoUfF
THP1vMffF9ET700FcCACGILZbxTldA9IxZaq+qgSeCpQc1+fywlfgtKJtaWCRy7PHG1aUYcWQyos
kzwXWqXVUlOaFfy90imeMTR+GZE24HAgWiK1S/Vg/L5UjbPkNyJEtVqn3ELc6/hqsQwi9SDo7g72
TiB16iKhA+P6+MaX69jsaHwAGbRWzTAbQuhUgDxNJTJq+oyLzA1utOkVn7xrbWElB2DPMNovir9S
lK/d6UcU7lFDmBnVeNXGoxq5pEiLA43igz116Z0WOno21ovYPVyfu0krGtlWCCF5sY+XLI48ES09
kLCxciCU1UDzVkdlrmLy6XR5H8yFmdESdb1pSOfBjHrsv0JkrbwGoi3c+LvyRd+W9+mD7trSr7lz
+tPj4d0s4p1wXRpk0IxRFsIHiMsWZA795DlXoYnf5b8NfWHItxxqBl219Y8u2Vyf0fHmHtscHaRu
WSiAc7Aptasw+N1qaN50L1ZwU3rljIuMT63BFBhCmSotnHrvLJCXr7DEg4cmL1T2m3nM42PlHXP1
tkyflR6uqcX1YU05yqWt0bAqWUBODD59R4VC2CO2Q0sdKmahmdlmc2MatuHF2ehLqp/oHna8Klom
1POg1/Z1qMhjJNpixdErc/k/jWyc9AXrW2U5ndkAt24T95dRf/HpegendN3MlF+QlwJBQb1rKOd+
HFhOt0gjGBpm6M0yoxu92fVaTSVzL6fr66amDsRLU6O1alWAtBWnvhMG21PyQzS2mvvrfzMxWiZY
uNWMqkPuNFLryP6dkL5lhOjXjUz63J8pM0aZNqtQwzP9kPicX6nLQIzzhVTAs+nDmXcrWSdx5v6a
9D2ysSC6DIKPcSlDL1MzlwGwO2orP/dB4MJJ1C7yptuLtCl2hfKClOSMzckxUjUEz6NacAKMAx26
TQH0nXLnnOQUTrhISqeDylp9/BdzScVVH17whNOjBXOhMCMRbeSInDRbMNo01zgWfHZpN+N8w190
GUi+H0ogOIijhqrhuAjqN2pQFD2TmNU/inRvifRzJ2uAqTVobDCSc1TGk/vqwt4wwRcHxjmN4XBq
sSf3m4R8CBDp8pshHeP0+/UZ/ASLeR/ZO9pPJkwmRfrREs2fDSc7U9gcLcS+HOkl3KQb/5jvoi+S
A7IT+eu705JetWoTvgqrGfODJ3ya2Avzo12twP0P8Rnm61VyU0FggVj1a7QX1v6i2HjJX/vl8ByQ
ZIlRUz7/hPs6gwMtfUA/ibQuIAcpj6d+0cnb64P67P1DFZtCrKkDogRt83FKz2qoyR1IE9r8Nq12
0N0vObgv6/m6lXfM38epG/CZokp4P4AP31f2wke6Rurbc40CDW9BAGUyPxdraa/cyDtrVbp2si7o
CFwFcFLujK2/UAtn7y+yv6zoDTHWEPVbInBRAvJRBEk2NThLFX83bMo0fcFQe05hU7hL8xlP/Xz+
fzQ02hKN6QJ41xhuq7xRuD/XC6N4nZnSORujzaDXolkKIYMR78tD5uhbc6Wsa6YVbYBNtXLXngNT
2HqAZ5ETWmpbJMmX6lGeiV8nIkuFBJTIm43zmrrt6DvUDiV1tA0Kx33O3/QlLfj9rb52beGXsYw3
wYt2lHZzmdBPuLBhJS+NjraiD1U6LckYLd864HdUnTb5AZ2ubbESvuc33eb6ZE/N9aW50dktmaHo
CTXmgu5QSL/1+i2JZqKTuXkcR0FVKstZ0WPjOd2aR/Kv94AvybgfXqyd/1gepeP9/zSo8QsfVhJa
vAaDcrcNtC39DMJcZPf5KvqwTO8swJfbHqmAE2pLhWM8Ki+Ejwv0y57itTGTGJeHOGR8vFyszzgz
3oowiVY0DDh01ia2dKhDR1pFK/WJvbBMtkh3br6Yy9h213Qy+ytz5qgeBKyv2h+9rlzdPanQFgAI
XCLrdVBvylXwjaayXblvH+oNgnK2wV4Ut/725nd7J9+iiLb0X0846ix4c24uRodcIsaBcir5Fve5
WioL7xCsYt+OV9YyPASvxVcYQtbBzaN3bJxgPff2kj4HAx9XfHTyQWujaeGwEt1OX57W8JxZ+24p
bST710G2zbfwm3BvbuYg58P8jtffELXhdtEojYyfmamAyD10JbljgPuKyvM+d5OZlNHUEXBpYnTi
UE4X277DBHisTZq6G5/dAqnhTOl3av64nCgbmgZ19LEnG0pUlklJNIoS2a9eGTCfZ6M9Jp724KEo
saSSks4E+VObFDQCSS+DIgy388cQQKU7Ws5Ow4MP5bTIvYF7dF3XS6/feiD2S0iJwpmTZyrouLCo
jJ4VJ2RquqoenkfJMwpYyzbzv9fx6dDrUDlcP+SmdqZBrR5c1AA0G99OEJWE9I0RnJJ43dNf96Cf
gQsImf7UNqeHCtXORO++XLc5uQkujY58pRDprYcsGHd0+7s6beDfNN/MoHcs43tnGE7o+is0sCMY
RIV7aio30HCtReMLnaBwWta7WDNWKRyU1z9r0oMvpmK0znADFCewpExFCZSmym/aJnUSL5sZ/eSM
E2PpgwoGOeRxPGD60MO1bJRz+10vVVvtXAcaCV2869tNYcwViSc3jDG83qDo56k6CmBLEWbhwGRU
0fkbDNMrU8ruz/3vuFb2qTZ30E+O7cKY/HGrZJbuGlmNMcg3l2YcbsICpgxH9/ZFCemQNxMTTK7Y
hTnlozkazZCjzJlKVNrQZ26WNGs6rS/MhMVzoxrdXpWgD1w27JEWqJWg/ICiThB/SMFLbe4N4ed1
L5zc+xdjGsZ8ERLUrZVbPlh9J4FXnCBukZU/3TbeRtl55lybszS6imjQzX1xeAfr8e8kXFYCNBnF
U0xf6PURTa8SQgrUy6lfjAF7FBrRhIYEDfIclb5A8aZsUSgrws11M5N3HAfYf8yMVgm2ER6JKTdD
WoYirJK+tOngml1etzLtC3+sjJYn9lUIHyoGoxcHCkMrxfhaN1uUCnXBycxv141NrxBcXODuUKAZ
712tjQFRC/g3xBsOQC1KWXSCZuCB47mKz+S46BGj/k8jCU/dj26X0fWvnHRmT6Z2nesPSvZiwEPU
Jw+QGDnS3J06dSqRrKW+BAwAYNN4GpUerJzH4z3ONdCLNzkkzUl639Vfc3UGBzA1iZSV6GWXgMwa
4uhYj2HlNin5kyeA/m5DdZjoUg78NW26sGujdHF9zabcEJgfDQe0paElODpv4X+HOLZ0C0fJgyUU
ozd0Yqyum5iYPAqvDEbWqJV9StQmmptDe0r1zxLu/foYKLQ/pAud1LPpz7j7RIGCIi+92hQnBhGU
cbIsT7jJkpSF8oKTA1O+lQoLqU5Bf3a0HYsLA2INWwQc4Sf9Q6wFM/ZJteB4o9BVAgKu01EANF2T
R/MJXe4ZQuewcOAabeilCbxvhgvLmFQ2sExEchg+xSehQUXPTbaCr5zfSqgtnVo5JY+IKYpPfnru
b9wuLpZhLJQrM/A1MjmmcGiUvL5BBBeVeUlL8IhUCRFvNs/F1xA8taMVUvoV/KgJjbGU0tJOI/2r
KAjaQ5GZxk0eWbDXZWdvI9Vu+8uv9LNyY8Gqs0XCoxbgrxb133o70HfSLSwjCdsKywYGhm0vwq+8
KK1QO+1VpBUPGdSI1FetKkPIuy7lbtGB1TQWoqDGKLrq9ECvgTwNvS49rdLLQEqhbi1Eo+AdgVY9
/fHwcPCUrH/XVWsBczMCz3esoLIU59TACAFdaYvEiwBvSnRunkwYsp4LIftCAwfM1Hq9aZMYrutO
7HsQvoYFDhYWjYhuHllZ+WhcfK+M0nR6ev0fKgqkcINbku90Mj2ecSslumMmfg7/qx42NaIWor6G
NXlgdheDLYrW8pJOLGOpKy28hIYuLOM6L7ZCXmc7ra7NLcIzck3RofWWZS1U5VsIT5e7U6M+cvjq
1Nzlpe4nsPAiS7trvBbm9ZC+M1tprQaC2CgPUxtwfPqo5n5A3IpQjnDy9GdIQzu7FOhcb+tTggKk
AY+HqRbi95a2hsqGaqvTFzBktYUjBSfYIRQ1gDwTPrhH6A5K8zGK2opmdC2WX2DnP28gHEolR++h
2m0kqfspGi6EormUpjTmhzUaOizXAr5KPVn3mYpNOde8F1UIM3Onupn1RNB9hiKyKughcWG3/5K2
GlxBAE11cxNLVXlokcaCc53SgrqAzAcmqUz0EnrhzZNmK3HZ1XYS08qNcHJKdgdZp3oFLYb67J/d
8OQUURzvhLMobtJTmG9Q1NLgfkCRxs6jFOqNIoTbm57205NWw4Rbt2J5rIA7oUQty7vCi7PNSSit
A1odvoxtF+53QyzdTQnl8ENuQjmtNBRT7b71pWWCaO1abRHvyFOrhrNP0xp3kUZGva3zUICf1W+l
RdYr0m/Fr93ALmqfIKqW25Otu+3pAN9L9Ah7ZvPL6iufhmtI+7omKTeum7dPUhShwQEBQA/2LTgt
zq6m3GeFJMA/Rw4cCmUEKbSshjcc5rL8O4LOPmLFaA5/k4OAOlYKwVJzB7fveYfUPFrO0FNG92qD
1k0pZ+7dWYm7b01XdMZKDBVr3SMAEW96Q0CvXIoMrnnNd5fnMtThG4rgwWxMIZIOJcDSBw02jb2M
4u7vRCNEhEjcogSoqkWzNN24Av8cmnXzWIJCdoIgK3d6jxSPdj4Hy1CTjG7muPzUFUneD1SdxGvV
ItkIXvjjNd5YxlmDTZJjoUIcWugTp23hG0o8h7Tuirv9i5b9UiNojjwOzsoOd69wNizi5KiJ7ev1
a+pTs8r4Y0YRWSGKaQF7CzdvBLlT/XSOz4vA+N62yqKv3N9J9pa52gEuvqe4LEEaz71tJy+vy9kY
RRmRJERmDAWlkzXBDhqnRQXZTFzITg4rpnCSNqpaLvVooMqBKlOxXmYmYOruYjHIVEBbAGR9FHqg
5hDAZsDdpeevoafSX+CtEPn5nko/e7f3bYsadaknKHCncCakc5CpichHkshXgLYbXn/jdD6NVwpS
URnmy+xWO1WvbJVdHe9iqtUzI51Iqn0wNXzKxaslESoEzyt4jqFsWfjWEk6TJblN0NdoYTzr/rr1
dpU8E/FPxKySzG0xiNvRmD+uGIbI4pwo5RFEcgUiN/ysyfAG9aJpW7HhpHn4IHQ/rg90KvSip4EO
FRrkaKAcRSOeKwh9VGHSRwq9oa8XBRXog7b01JbB+rqtiUhSgpOWvK3E20UZ9xnWsVeoqdIReilv
CGUBmV1cNzDlH5cGhvm9WDSOQTlDua9wqjLzHVdQzzdxc/oaBWHHmzCaa2MYdts4kgO8hgQIkST1
utFuULWA21vrWa76MW+eveDF1Weyg5NT9seEPkqceZ2AoluDiVZpFzpMdEU+sygzgxiH9/EJVlFd
xkKVv5r1pjK+/Iv6tCINLf0W1c1BLXnwwYtlUXpBQ/dC4gXhe9C50p8zqJALkvQ1ltMDza73CNfY
adbMoRmm9hOkJ9Q6wbQC/xstUKhEnZiKMmTlwPBO51fxvCRcEzy01qKnVpzJqkxeD9xTkLUPTxka
lj6OE/2ETpBLCnT693hRynZ0m79IN0RR2+RnVtrdjL0pb6exzFJgt6f9+R3OezGtcZVVhTJcjaH0
lCXLqH8VjD3adX+/pzSRBaT1HuT+OJ9aeTxrRQX/gMm0yJ0OeohMIYT4e/CdIl3aGe1dLbXKxg9F
RnOGZSWBfrCPDgmBKprzM8XaqU1FpylAYnoeSFmO1qmFHl4LPNyCcOMQmf2B/q7N9Vmb2lU6ZQma
ukgK8Gz+6ApdLaqECriCUBkuXf2xschaH+5ByCNmTL0/GMfHECgY9hV4NPUTbJuXBiR0UOs5ybL9
ypsHabB9uc6W6Hvt05UPh8hpZSyNL9Tebejb813895US6Cr+fMBoPhvoxaLIGD4gQrui3cXxr3BO
+XUqxX5hBJz6xxm1mozaSI8RYUPYny2P52X5WjindbTSt8nb6YkuoZf8+18Tkgwxnw6uivYbkBnQ
J3y0C1FPlcco5DhFbn/vNwa0dN89yXG3j7xt5c05dGZhJ8Nf+XlB/5gcbQXF7fsmPDFU2E+2qFZV
C/2uhoB+KTnCN32jPgQ7+Ua4Ezdz1dvJaHsgbSCD+d5tOYq2ZS3tPKU8FY66bg/yFxJlwcJfnzZg
CtZ0HmS2/5gD+H++vlkm9+OF1eH3Lw6yTkJ81QoElra9C0U4M+Xb6wYGB/w8oX+GNQqbe7PmbQzh
mQMrn2fX++B3/AxPNlokP68bmrwCLidwOLMvhhLHehH6KhN4zu3wpvwaH/ylAKhypa2tXbkOX67b
mzxmLmZu5Jyu5/p12WHOBagHrZKtZghWN0/XrUhzCzRySN7HqSHVmCkX5xvNFp1s+RWOdHF7ehRX
P4qNPzOsT+2w/2y6Pws2OlFUHQrkGsEzR3kDzHs+9igq0GXytXhyEbuaG95UrE8alXeFSus06KiP
i6ZqiRQYGe7R0Zv9tVjL34CyHM1bbafN+cfUnW1A8cOtTYDPI+ajqSIoMqs/Ixrubd0H5bFegHIs
D8FXc+vRc7Gs9uaq/BGsrZk7YnJjX9od+aUPWwR879iV3sKl9xwvUBwkqdA+gM3WHPlG/R4Itrj2
jueZIGXSd6Ceo4WR1BtMDyMX1eEp95IQ6qQqEGGrjUNS8lrZdQvBC4StlzQMv88od6WKhiaJi47G
Y5+JyCc1hrRApqTdJFDAHtM8FZPldcee8uvLbxv5ddlDj2yQ23AgxHdkt90mQrO6bmLSlcnz0tzN
yw7w+MiVMzHwaZFD2SPsVdJ/yqOUfWtkbxOi/ZDGIAvOv9IU3mTNm8lWTA/uv4bHTfO4u1n4HRMP
sdeqMbxVLEXrmcFNuvOfwY3ZujydzB+S3cBgdulB+olI1I5rUvyCCID76yAc+x/Rb9FW5krAU+f5
xZxa8sddVPaJJ6U6ikN9LD6XqbxxT8W6N8C/Gaprh5nrmJl+V6Tqt+vjnTpuL+2ODopIyUH9iEzp
WbjLotdM2Bnpl+smJmdUpdFbglIBJrTRdonRXzWNEzMKS6lB/lK71cGSi1+vW5n0jQsrI8evfEFF
c3ZYN/+nmW6rOTj8FFxPonQJZxJoVupvI69HSqERfZeoSbllEE4G7e2NeJct9LdsZW2rDRIK/2JE
PDGJ6wfawPfM2cXF2+sxYXjCjVHLz0IDB+3MPp5cevgS6bWCvoz+yI8ul9NHYLQyA6ryBOAxvMrZ
fd2LM6OYtoK0OvyWQHSN0bQ1jcdJ2DCKrnhIkOjr7vJw5kCeNEHZi3cJmQtx7GCuZJZ12XDZZTAs
8xa/OdEXFDTFv/HjCzMjD0NAlb93uMGzYKupCJmcNqr+LJ5nnh6T2+XCzGjCrEgkNT/cp123OaeH
0NhWwiKcewQMHzuOH4dS4f+bM3X09oDhPO4jFyuy4fTBQcy/RwaqYluzXUpzLG3TFybPRlhVYRz7
xP4lRFqNYLZXOsiVV8usXrY7+BeVdbTzF+ayRtYWzsrYUWbOtukte2F3mOqLHSShO43OwGB3B/nR
rfDAe+6YVE55LJelU36rNtd37OTS0UTFPwDFaVz4aE+FQL9VaAR3Aung9xraG+E2yOE4SWfq5ZNB
Odx3/7E0Xj6N8g7C75A/y51TpStT32vpi9S9ePE2hDJdTLZlcH+GVIPe2utjnI67LkyP0qtKLjWG
WDFI642CqPXiPUoP52Po2vEGRtVB/cnxjuI+WcAgcN30pM9eWB7dkQgIsi3isHRCz0mah3N5UKrn
tro5B4c2m+u0msIyw1UHp5sIqhCkw3DqXDiPGCAmlWeMszAWxVHc0eja7qAavjPW6YaS41FJ7fOt
/HB9jJP1EMMiPwrXIB1eYx9SEmT2tB6fLRf1C2e/fXp0t9+8o7Xp72ZMTc7nH1NjJwoa03JPPSNM
v1aw5WY32mv4Kzl2t21uI86y0u7Clfjd/ebZs/mA4W75dPxcmB47UdcoSTWMsl5ItmWf19HeuIk3
376cnARhoxnHmfbZC3Mjz5Hqvozy90ldWba0uasd/1jbhqM8RLbrGIfoeH6dAzEPYc21IY6u1wii
Dj2mu5KO29tc2IfiXd6gXwHqaXl9HSevvyGTSRMqHGDWyFF5Hwfn4MQy+la0KFTJbqzX2tteNzIZ
Xl0YGR2loZ6XlYXgiiNotNO3D1QprxuYmq4B24QInDi0zY08IkzRxjBdNndPtabsPKd3o2PSWo6b
FuvYyGeqEFNH9aW5kUe4pUKbHkKBvOFOdqS6qyo/CunqPNcaPZnkuzQ0cgM5bwPXhz3eaVfKFg3Z
bKPZ7aLdozGb74EQat+rvbBB8eW+ndvfc1M6rOnFCZa2VkRGHdPqWnsDI4CUxiJcWkv1Nk8d615d
RWt32y9Py3juNTNneeSSopmXSnVmdi0TUb5dZDx1EeCHDcoe171myvcvZ3fkluhXak1ZYkgDhIk+
UOKhKBLMHR9TVqAuhVx7wHd87gAvzpVZDjFsFi9dAYG9aO9GL7m6jU52FexF7wEmqTaFqeAQyE9h
7Jy8mXTf1IRefsFwlF8spXhqPKMZsphopUfdIwgCGywLRVeolf2Z4U6OFpZR2RgKP59YCw0xPPdm
S2jod7ey8DM7w7iz/vtlAy30XxMjzxTyArLAwUQHuVgckADTUQ2pU+e6mcnL9NLOyA/DOj6nVYyd
0lpb0Y9KWOby0k1+K9oRnPUCct0znOz1TBg4ca/iJoosQsxBCDFuSkJnNSLuxqqUZ7YkvdZVgY6Z
rUqP7QkQXjWzByaOsg/mRkdZnfigbySeP4qbg5bMFjQIbmoaZXnczUzoxC3wwdToMOt5LZqNPry0
6vMyL8OdW+jL62s2N5qRa+Q1KnZdiYn6fNtLL530aPaP8b94MjIQKDNNCiEs1ShSzxo4vZIhIGib
R0A4mr9FkeD6QKbSZJc2xh0iklCe4jLlXu7MaEGXNHqnZ5u+0m+lkdiymy1Lv1+g9bhBFft+xvb0
Qv13fOOG8E5G1F2DTssR1a9BumzCXZRuEv+5R4nK++Jqm1JBpWXbpAtVvIe97Lr5idPqw8hHHhkq
nqpmLbN7dlXHE3/myI2EnmufEvE5SeeoNOesjZ3SirwoHF5dlXUnKb/UOoDdv0bjcQ+Y8/rApt5d
5DwJ3VQa/FWajT+ew0qQyrV5YmRaR7icCQeR0m5TuncZ+Dd4Br4lMVjTUnqg2nVrIhNvhl+vf8LE
6fzhC0Y3QXI2BUsKGW3QQqFpmo0EwC2XUI9Fbve6qcmJvRjsaJPoiniuxJjBVtDJeoK7SlVtp1i1
HcqR451/Xrc2PTDAJ9yw0JKP01Ei/MxRLDEwLduq7aJPAC2ur5uYHtAfE6OzJfLr7CS0mJDAhUIP
mIY9+dZDWK+D8Pm6qamcB+v0x9Yw3IsbW5I9CAUkgq9uR+HsdJRWxdH8SSXmLo5sbaduovu5W1We
3PUDDBu2XAhrxrvektpQqtGRd8qnahksErvcAIMVXNt3KPMulTX8ssvzKrW9nX7Dbxzw3b1yh6Le
zOAHzxi9fRj8nw8ZHQBZiFs2ER+i3UbOc7iH7eWsO3K5QHAIrZVu8yNcoBsmPMVflK03E9pPXr8X
xkfngQji189R/aL2tckbR1T25clR5aUfP6T6LLXotNv+GerIp5I2D61mkOEqV+kCcoP116J16k2w
sB6kh3LpocO1nuPimnYuZCPoLrAA3o+LFMwuOmYigvItsiIFTVWJPuChezvo6mOkFbZGQ56su0u0
AJ1IkiGGDheV9kavwsy7cHJLXXzJaKU9T2qLvh7eUXTKNUfV+j/SvqzHbZzp+hcJoHbpVovtdrv3
NbkRku5E+y5q+/XfYc/7TWRaEJF5MDOYiwZcKrJYLNZyTgFcK0xJN94gYpRYgc5ATLWQxW1sbFVp
JU/QWjsWp5u2cfr75L47GM94SKWO4ahuvKOfkveQYG5326JFanK7TJTB7owIoiUTXQsGpm261Gsa
CvjmX9Ggic7PSvn2TFPOeVRJEVuAk4MJS29jpDu0vgLdIlgUHVl7to17QGo4cS3QcTXyAu2EbOms
3MCPkUjgQKZlA6EBOIgnpOstEM4CWUIuRRxUq2dmIYl9ycI36noNvCkNkkIUnmLAV2AUg5gCN7Au
xFRAWoAoDxDb50Jiq+1SneSdO3QIha1ql7TWLiJ/C8iMuj626l8xfJSXtqM0p6BHdsdsl0heEdyn
rTfYghLH+t78kcJlRyxg00VjVmDF0oM+/e5Au1p4oT0LDE8khjvNFiYaJhmQLS7CnO6KtPGH1Bf1
W5Emv+RejQQGx19XwOdFfwJ6ytA2gD3iB8zCtDIkhRLJqY04OCWt+XuYu1mQKufNQAYoHCOgwjg6
Gy/jh+bANBaUgNyT0Nz+Iy7JQxqZO0ktn//OP3xJMXTwSgAED6C5nGtKq0KNxzgCElIrf3RVsQ+q
6XmUTNvpGwby01qCUGZNLRUTbBgIB74pmv7OrXumxdRLcorkZflcVN1tFJuubIiwGC8Sp4xQzERV
ldE4aUgvss9YnNRMGZu8lLLIvX7PHVB/OuBj+HhzffdBYOAXVxokYUpOQ4XQAHIlZJ1LioDjHIC9
MnKVfeOBGWK/P7Ve5oC0YXunvlZmGZvwgjhXPqjKmE4xcCVRwftiisNVBdIvwwfko6dCSfZfjn+u
39+9G9u/uds5VyNTfH//oTknzak93a983f9w7jUHbDZO5rzt/Sf38PD5ef23TaT853I7oFhRGjYh
1kUy8bCJaYGpSLkqfSVMH019kAUwJBd2ZQNFDNE3gIXQd2la3DaMg0a7xChjt0mU2jf0Mj0AMDX2
wwGQw9s7cYF4IkMWIHcgzQJUGijSuC1PLF1GGzNG1MLdLAOIt8AQ1fwaZP2hTV9pNnpJeOpN6TrK
ei8vMEH2PI17I08ALECuJHrbBL9MtBKI0AMv4uivDwOMhIHmHgRY/Gmem2lIa81A1FwgIwgOiATF
H7towQsfygaKXVMZGy4QGVKAQkoG7Q5lqej3UaZIPokbGhzyGPBJR+DAmZMDbFbVA6+18jCARLv3
mn6qyE6WRunaInGh4TWSdRIqWgOw7+q8Vt+pGYPuGZRkCfW213xle4EwAvg5zPSy3eUuRSWIbFDN
gF92aE96UznKjGbPWHDELvw64zvUgE4tA/AeneOcb6rTuiJqMaTAdKYHXZIceM3DX+sBFfACZY6d
oTScmw6dQ6pmDfTAGOdrFJFdC5InkpkCr8S/Y/45fGh8B54fmJ74zoIsQLhn1fAVkRU4avBO59xP
WwAo0/Gg4kAYeiY7RiR6eK/s0hebC6rliCwMPoFYj11BE9UEeW1nezI9zh1wy61JYAv8ZQ8rP5PC
XfYY4ZPnPoGUfmqcBjyEdEThBYBN5t/2gHxJwjkCOCH2Ci0t57tVkVyerCrOXNNIryQQdGtzsmMT
idtGwT/8/hHDKDgwyqUBE/BcjNoogdZ1UeYCCAYDlBQU2BiVnGyM+OlYyKruPEp/b8vkHwa8hXDp
mFFGi/UAKm43oWhqaIodqc2jNdQ349jtAL4tMMgLywDHiA3kRRg+onTQBp6rWFGlKGKKueFupMe2
JpgQnYbrSpEEtaMVOUCUxtCHjY5/XMbcEdYCva2B9Qi1rNTR1QZ0kac0e99eu4v9YlR6CyGcAbKx
3ykDJQOGT+Es5BBdW23mYujTnUFwkAW/o7F52hYpsw/nbn/QLSPeRKiBaXkem6iPqyGd6BjDNOIH
pGh2wL1wx4Z8yHL4MKbsniFvsow6HRLpsZYKXOOFubDrlSDJqwGNHE8H7iRQamdZH2mYSyN97XSD
+YExOP1HrVI8KUE26WV1IYLyuVhmds4Z2SWDJEXJhdtLADEFU2jiWNgxQO/7Uw4sDPmhKeHRcjSn
C271Fa+CyRqgJKJvQsUdwFZgGTEGSj9KpEncCpw4J7BUzF41BJVL5p4c5Dg0Dts7uioP2MywI1Ap
XVw2aTP3cmuAnd2OsqPSfUOxdRfiGGqCtqyLEwF/gl1DoALnAmIcTq84S3sljFvohcwvDOWjC+p9
KFnPf68Oo2xDYK8gBOPb5RBRzBGiusTNku+y/tn3O0P9rCLByVtbNAXRFeZeMWVl8U/9OCZyRFGV
dkNy1c2fM82dcLyP+89tZdbWTMN8FXom8fyCLzm3hSTrcIEGdoxBq5jupVjPj3mtxRiqjZNS8M67
mBmC9/+ilIBjBEj9RTSZgAStNGM0yiHzSl7H3ESiuogS+WGcCErfk1SDb55ICvnZFoO5w4A+fcni
cMZ5QFvffTNmVe72Mx5xe0wLE7R3kjb4bAOMt89RmH2YZqsfTKtoQ4zLWuY3LSnlH3+/XhhII/AQ
RMY8MEsLLc5OTRHxDSSIMQg+eQEKJppdHuzA/vuLH40if8RwDqFQghS4tBCTReVuGg9hR1zAd3hz
8Lqtz5qZYSYArJFskOtiStLWaqWaNcSXNDfBNVuMmvYGHMr6EfQE6sdsRAixtyVe+nf0xDJCKRlB
wNftcr6EjR6QdCpSQBM3hwS4CTIaSYwrUmBnd6ZSeDWtHLvxo0KwpiumDrkaqHDg9jRgD53LnesI
CCcVIJFD3CdqqntlK3mhKfvb+q1Zua7jRSJb/wDrckfKaFHXy5sCQVuGxwhG0qX4wbZetMZPZ78B
a1QX+3VwVMN9X75KmTtaT5jvjvofVXWtoV6k+SO9A6fP9mdp0O7sVsWqo6QNslo8GtE8z0VeRtrX
ejxUKcDw9oGGFivc4dsSLqqpON5nItgnLM4GHWs45RYiqo9EA4kbwGyc/ji9Dz/HbyLus5VbWmdR
JOijgHON18m5LHuuxzorIcuCY5zoaWjvOkVzgBLTikhJ1+wGYT5wj1iSCuTt56JC0zDC2K7xkAmr
Qwd05DDVr6xSBEq+LoaxobDnPWbsz8XMmNtUrRFiwnIG+n3v6KnhWOpfdqlACZxyPJWAYImbhQ/A
WztR4UbHxAUNTO8XpMe4RBT+HIu2c5KUFIDWGWpBwmLFx6AhBwBlAD/E/78cwsIupMCSasxJJ24+
qCf06Ls5EooTwFuCIRcExSJRnFlYMyif6hTELoB8rDAP0iKzZ5TvAI3YtvWVzTpTiTtNMSGdrhaQ
U+qTF7atb3bxgc6a4EitiUE3LVJuyAggGOVsgsSk0Ro5YCtneVRuboOycou42W1rs+IbAJkN7Erg
luFhdlEy75sySWibumXyNhgNXhNP2wJW9GA0mgxrlA0z8DSCVVClkVHSFBCGw++4y3elmjhJIEJf
W3MK8O4EyQYVExl8VoPorRWBggZZjaw8gScMYCjkSItPsHg6cTwJNmdFGtDk2OuIvfjQCXx+YMEM
pRulmmYuahvXBOmuvDc9g0I/8NSbvWCPVpYQ0nBtYXwc5URetzqwhlzR88wNZ+tIWIenpftKKwjR
Vs4PwFmBlwGIdvao5HSi+pBKtgSUHdDS7Nl7OUGH+pBHrVMMfx+tn4lin7LwCrEmJXDvEKU29nPW
VGrmVPo8eY0xiXDSV+wboqATcBJwL/NVjBj9V1AaotAOcmVN5h1wvARvKpEITptJj/qwCiCiQU/n
4xw2CZ79Yfi4fY7Wt+ePIpw/iCbDkgGNBGKiAaCCcN0aCJ4eVbRibctZNW14HaSXkdq6IMgYGpPM
xVRlblxrT5iJdXo7OKDrF7NB6Y0qWaI399r7l3m5/5PHE4BMlhplYVDi/Vu1YBxrwHJQ9qEJWJj6
WxBYuzAGznyZ7ra1XJVqoI0fqUO8hvmQaMhCvQ3jOnPnMjuCNqvKfiny6FQasKxkl1oCcWvxEXJr
f+QxG1pYvDIUJsDiIC/sFXcCoJrU6qgWEzecngb9LkcCU598WwT+d9ERhTv/TC53qDW5CgmJIFcO
5r0a7bT6YVKfB23fQVuQjJbt5M5xsaPtlSGKhlctaaEzdy6MQMppmEM2qmSwHANz3KN0P2XhjawP
zqzngvhm1U0u5HEnRAOOXR6VTFflFMq5UwMryhC2G6+ew4UUZlmLnQQEXEgbZjmTbfuj3n0fWurA
YhMAOgoxKFaFIRsGRiGE18BvPBeWdVnYtxrSbp0uoS+INgCtMT8KVmqJg+fkUFKAH5+AQuuo5Iro
+yj5AShqtw/f+1Lgf1ZXFzANjDsPo6L8Pd4rYBumVYc3S9z+yq34iKghdDIrFNwNqyov5HBWo1o1
6hI2VJYU2RtmxZU6BRHr9/g/FUIYYjdStkjjA9n9fHHDGpFpNVLYpzQBBrG0aycHbOO2o1lbNpab
Avk0aukXGU3k4sacREOG9D1YOvBAkRP9mnbW67aYtVVD/tBGThjsf6BzOdfFrHopArtgBjooo3g2
yJRdNUFIT5Fiq696LoKBWHvIA4AF3SgwBYZVwj2Moj5GfjieMhdogB6aEZCsKvtvBpL705FKIK4x
b7LBa4PdtprsZ7mXLHSES0MSE0CKNnceyqEwehoSXE5SfLK6Stun7UQcUurtvdUdowwDZ2XjmCJu
Zn55MerFRqMxrAgUMQ05xvPl7Qrwoo1dVrnSbLhIV5iKV3Wqjyf7tn68y+TlMGtaOJcpaSS1rfIK
1wIg2xnYZrFXq8aVrNwdREwK/GIyYYCXYbDIBtip+IAv6uZGyZBXc4HG1gNaWgG7CTHG17Lo4Kq1
4hNZ1WlfNn3yQhqa/2W4+SUdaX6g66k4Hjz5EKqccYEzUSKorRonmZvuXu9aZPX1AhWGGYODf7+0
cNsA4sV5Z92P50s7d0Efaim0rfPJ6emr3R5RCZbDG7Qibku6uOyZagtRfEgzl7mmozhRgWOMBes6
4FzL6F3vDDdVgreUNldEMj6mSrmaiHAa5qI5DcIZSjOYqEE1Btbmcz2buiunmr0VQQYZXIHzNN9p
NHw38/AqqQEbTlQkaGZ9eC1t+0jqqRIcUT6y4pXnUm1Fq4c9CbHOGHu771GqCXX5TirBxNAjyp9N
BJS6qB62djxhR1CX3U7o8DnX2UpqqxoAJophW5caxJWCFzlOvSn8ub2zq7ot5CjncgJ0xvWJCjlW
MHg3hVcWoWvX91K6sxSBJ1gVpaIehBkfIFTzJT5ToilV9QL0CQjFwzjfIyRGhbRr5IOuXVuZIE+z
Kg6lAFTR8VJCSYDXrMp1eYTVUBLGh3pGDyWgNzNnysvp1s5t2cvi4KbKhIh5/P34ZS66qbJuAZCM
X0D11UqAe6Su3Cq/g6Nw5OxA6v1/2LaFDKb8wqsmaaEGZICMMTF/dj0I+GIkva3gCfH6lRk1wAsx
vb8XadqYR0M+j3UBc/dxD2p7a6ZRBe7EZ0ly7fCbOV+1w3M+KI6kCoStOfKlMO52KikaR8wkrlwT
9ZWo/9SSxMnBtELUH5kUOcFwHet/GWuzbUNLIK5Dluo2ePOsorgnCRMpyfNulDs0QaC7dzAEzuTi
/fIlB1R8jEod9XQeLXSm9dTWBuCklYE6hvoUxm6PPlHMP+ueEn6oqQM4G8kCHvAo8OJri8pYPIHO
juOAOjtnNCRBTF7hrJNxxP0b+3n8QsxXahxD8xH9hE6ZPG/bzJoXYxC3wB1GwgKAaOcSDRqGSSth
TeVIeaKlfKS54kf6CLAg0QTo6hW1kMVTgVlj1GvoG8UVlX5GE5q3AvRQ6brx0oQxWvHLK6Uba4dU
9h1G5V639VwLclBbB+M7ZiZR8ubORkGjvgW8OIZcsx6e9NFG4FEQ0DiBqrKoBI5NJIw7GwBj18dE
hrBe/bDDvdJlXpa81WAEUkXDBuynlsHpl60u9OKCt2Zu07QxmSj5Vcl+YIRse91Wfx+tnujARJRv
8Dd7CPhwq7Lx+62dP8lR/1PJRWzK6yLQ9kvw2ARyKmeCFWlUGy9ouK3Uy4wCBiBClL5oK/xaJWRc
/k/E198XzrhAuxHJUoS45h36GKvTeJXup/v6XdsZT4bzo/otY+S59Fvf2kug+rzaXsO16watOSgd
mRbynBeNuUHXD0mHaxVg7K7OCF9tD5hY20LWLtOlEC5MaPpMtdBXjBDMfqnNqzzzQILn4iCAsOgu
/9gWtrplC42401RiaLXWCwhT8MCUkUfTRHmc1TVDtwgaE8GJepF+ltDTZCpNhcEgtFeCkhSl6RBs
qEkrsO91OXjWwSmgVMDvTT5gVEWniEEsKxr2BO8AP+1RCpZlZFi2F211h9BhiYowHnTQ6tzVSiQB
qLoO92eTxu+MYxJ7evdLr1KHFM9q8LgtbW2L4OpQngCyJyJyTpoNsGG1AJw+mlPeujZzJCrImayt
3B8BFg9VOtWzlWcWBBjDDxNKoMktEl0ZIhlcjB0ZWtkWKAm4k7GzkwdVv0Wgvb1OaxfgUg3u3FSE
koq2EDH0pyhxtfaqop7WCvZepAh3YPQCT1KqQkqjtru8TncTOKnyrvG3lVm7eGzwNalohEVhl3/f
mpICfGHmBJR611lOZL+kQwUmko/C/r0taVWhhSS2rAuPmth0QmgNSVWA0a4alCrGPmsFAd/FBADz
20t9uHioVqZ0qgYsWx/PDyB/cYYa13Yke4aWvvRy50U2hnl6TNDHYAOZO7T3lPEOs++3TT2KPka0
uFxEn5GsLTSVPVeO0p39ND0woJoUBDCmY4MDMzhMXuEnL9abaMR+NXBaLgN3lidNb5UpwWKPlv06
NPldPJc7tAUyhogjOmjQTR0x/gsvykUDpGtOayHa4vqPIrxxqaZA6TBG/+pPpKDVwR8j9Dt5s/y0
bVMrsvB2weMFVyRGS/j3IJuiVsumg6wSw6Hdx1Ba2FxXH/YgDwRy57a0tVWFOLT0o8SpsbbxcxPO
AJJjGwle7yji3qJo4Wp6h8QMGmkl9ND2w+cUGf5EWgeJzcO27JXTcyaaOz2Z1nQtxuoqN5dvMIuf
1a9FIBCxYq0QYaFcjCQ+CGc47QqjCuJRapESqR8wMyCB597eBf11p/7tUB06ptF4hBZuzOMgHcK5
tn5KZT1Glt7tjYMyHaPyNRFB867qshDB7rqFs8lYjT2IIaKI/YTe1CBwkEYfvIt2LwjVVm6DM2W4
VZubwR7TChvTpbs8Pk7V9zF86JOf29vPzisXtKMfBuE0XiOod/IP2SyX+lYBl5M7ZI7cO7Zb/FB9
CiJZ4VQwu714SejjQAOcqQD7l594TGPDyBiMqKvdTMfwcbqN99OHdBVe5ZBGBZ3oa+6adY38f2n8
4KNZ2hUIpUnlZqdon5yqU7SLb6wTAWv3vNf3zb77tr2QK0EOcuQyGvvxfEVNhXOMZlo00WxCPVtP
nB6Ac90gOEZrJ/WPBPR6nJteqsT2KFNIINJ9P56s9ioPvG0l1vINCy0uuD4taTaHoIeM6QHT4rcA
SzY+G3/aBW/Rd2n3H55bCk4sJljYqBXKN+cayYiF+1mtKxc9/AES0wkQb4Y2F3jXtYO0kMKno82K
qqQaEL9T7b3T3Fy5LpK3bt5vL93ajbGUwsWHWpBTKYqhS2I7WYF2vPE6S3ZS8mart8X8sC1szRQU
jD0iy45xxIvpYYuaTZ7WwMmKpkZBystowRtVRb45W7pg9dbsGpl0ApY6ZEYxzXm+RxIgugIk1XHh
hyhozd31ROz/sHQoLeFZb6IXC0foXATo8fpcCfDqjmoVQdzolqjMK8hoJSVwwKKflppfba/fmhfH
uK2Opk0MkaCMdy6xQwA8hOypVY+AA8esgyI96qCY0jFgFOuC14lIGHOMiyujVmtKM5lFwoVfUupO
47HFhNEk+9TcbevFVor3sUu9uAuwlCrLSgOI6sdbMgFgUymdACSSOUqRgEBv7iWE4tsi10xxKZK7
EJsh7ae+Q1xcFOUxLez3zlBuVC2KBHLWzhdsBMl5ECwbMp+a6Wc8UUIJp3jsZEdJX2vz1dacwbyS
44MQ0Gx9Hf8Vxidpyi6fSlOBsCqMDkNWnKKJHuwuuIq1wpHM+ZdijCABlMgg0HLNVy20/GqwXthK
RJLBSFJ4kVK3gKvwMoagyItvCmArbG+bLFhPRTm3Shp0SdYzFQel+hHJGlDEW90t0+lkVoBhIaqX
kOhutL4RI/BK6wV36T5pFaczhjuleg5HDaWm2CHglN3+slWDYmDcQKdhHevs74slKFQpUysTZ3M0
wkPbwmHH3e96FtEwrZ5K5F8toDmiL5dvKpRbEnWqBBdqkOc2eOrUu6bYz5/h9PYf1AG6uALEG6Bf
8lmdwa57qZ7hP1PUHSc8C2204LfTz20pq9og6GDAOkjr8WFcnbV5VGuQQoz0Ad/iplnyGIyglczK
YyeLLoWL/ge8hjGh80ceZz1zOc9wZQiD8bhVnIZ8ztH3EjyBhGo7VINuZnl6DsiLCQIjI6vdbWVX
D8lCOOfl0lHqszQEHh9AZq4t/SknwVMaYYICK7stadUWF5I451ap8gyeJiwrBs0zYz8lIDEVXOWr
yoBgD8Eq8mMYhTs392oceq0toEwcfTaqZxW7uN1LUSc67+xKu7ga/sjho6AQx10ZMuwYxuzkXei3
iYOCzr0e+JkvnSoRNsPqyi3EcTdslca53qRQi6ABea7AIoned9GokEgIZ4V2Z/cKBtpx9wxP9XDI
2sckFEQKIhGcrUkgnrTiBHqgZ8/NMZAE/FdDhAC8JgTDCXj7w/dj0oKzgTBPaaCWEFLWp9z0m/oU
mf62Ja+mGFBZg8NDFzD6pJgdLtxqXKHqYI4EQZb1QafnMDKdUUe5VLul8Etj4ijJk5X/h5oQ3pV/
pDK/tZCKB+5kmxGkoopfdsQ1AHWyrdjK+WGN6Gh6UDCDc9G2XaN7AL4AflwblRdMjsGs1fAnHXX0
1HSlQNiKmwU7qgbYTDh0BKycVQ+TMRtdC38gyZ8yQcv7hInxYvIsHazqyce2ZitWcSaMs25zDBlM
G4Tl2ZEC9HownWEQlAdXV2+hEGfeWTWDVLdHamZGJ9KsvCjZIxAEnEj63NZlJaA604VzpEMrkbbC
v26sjC+01ndmB/4Au/Yay76ZqPoSDgWonkXmJ1pC9veF+RmzYvdDzvYLNVYD/Rx5eTeJamrs2znP
eqYbd7Isi4Zy1UA3gO9e5VbtDJ2oeUukB3eMaKyVYxZCj2RUr/tudMbWhiKZ4LpbiQnPNGF/XyxX
VNgIe0eImc290aHBcDc2CjtPQCjI3VJgE+vrBn574LrhGcbffF0u57rdwntXU+mp7XUNur5tq/sq
pV9uzb8i+Esvq6S2GCWI0HfqYXAnX3NHp7iWXm7J3fAtPKmu8oz2l5tqH/gpCMR+5r9Bfr39EWux
Elb1z0dwTkNvG6sAVgoyQ5FDB8eWTyPItEsXBNrVmDqYrUdl1BCJXXdVf6Ry3iOye6mTS0jNat1p
1Yc8/1aN4P4cMUstcCKCjeSHCdQxTlt0LSOUNjAxM+0tSRS9rLuPP8qwL1gYZin1ZdXaTAIetNbg
jKE/JPs8ZUOmXiLvh+KwvWmi1eMcR4wq4jjnEDjXGDz25vmegUDQ2BvU79uS1o/2H9U47zEUdt7k
BJJasscwpwXi1EIWZUNXmiLPTJDzH7WGGUcas2hsQguvZ8RvTfG9kzWnJ9+LxJsUpx/323qJjILz
JRhUUzSiQS9VfqXBd2GqUrRuXMwk1z1m+kb8fmdHP6RpOJC8eOsqfbetxlrctFw6vurUGVXUz8y4
qxCM39bOSg6Ysc9UguLfjQEycOWoFyKhgsXj44y4McacGnDEMHTrKvYJmBMPxXV8Bf+hKW59Jz3D
hxR/TecMiAo8DgkGHHQ2F8CtqZki8gkUiLWG0ItzcqUiH2ZKHyYg1raXdVXBfyVd5LIbOQZ6L4Wk
qQE2ZlM6VftfztVCAud1SxNjFITdZQ0wYsz+Qw93oWhWbPW+XMjgfaxVt0mjMtvIv9X20xzeojNg
zDrPVNHmLFiyVZekoB3WRCs+sPw4lyRLg1kb9YAzrDyoMqo1lje2JxrfVZLg6K4erYUkziURO6E0
1Zi3aB+J7unEtyuRR1o3gD/acB5JDZW4nAdoM0gImHpfUju/UHy56pxadkuQkeSWE6rodnxN829l
7w4iYHrRF3AOagL9dVcxVP+2/DTUj0IEZrZ6Zy1WkTtMc2bPQT4yDYvXcHi0Zb+V7gOKg+vlbeKj
tPe/GQjPP6jPRaAVERQKkwNK2m4wu0P4EQImqReVogS2yCfPjKFRZiozW0R+UmL79R5P73161EVl
NZEk7oipaQkYopZJwtinKl3HUgS8SscYP0ZRbwMz64tgEYM1aFcGzwvyzOdBRj1PXR2wDAmx3jB0
5YTGz06/b0Xd2KunayGGP11KnLUhSwjO5g/Dxt6cjEDQH7Jq2gsR3OHqrF6mIOSA6VlPUfd70q62
vbdIBe7o6EltqGGAlVKKxCFp6BG6V4Pf/5sQ7vxMWm0NYEaCkN7wCjV3gcimhu//kxD+ds+bJumQ
J8C7FPdQovizpDuA6XH+NyncXdT0mDlpWbZUNl8i7TsmerNR0Prwla/fsF4eFQRYrHWWMk1MUFYd
htzR774r98mddS/fgnTjjVwBsBRwoF57egk7p6id+lpEnLV6WP/YHQ/PWVtoALZYzDdKQLfrX4Fo
7zblKY1Psj0K1nStVA1R/x5Xix2CxZtAipUoNQGYAwqmH4ECRKJu8ObqdzA+p1GzI4nq0YH4nW2D
eiff6Ub+bXtThSvO+YsoKAsZNyUi0J18kncB8pw7xR9+524yeMbVvC9PwXXjF69k9xD+bI+v2/JX
g4+F/pwf6TrZyGb2fA6H71r1IqnzoW+MXSbLKGkalgOYIRH3DvvJLRvj/EoZ9cFgsXinq5wakxV2
4Pc4LFIvuMkE/sXi/AuYyRoAt0OOMoHy0cuHN+lvUUxQwDizHs67dM2sEVz/MFV7Z46PRfZTOGTw
BVuzsVz8hTypZlXaM9RITqB23MuPsYOGtXvEow2QdG50QOW61ZuyCx6TN+ONOMNBuaWu7b0wKoRc
lBAQLCp/Z9cFxnxp+LV5zxm9t9tHLRbcO+siMLvBCut4RnD20WXqUBN2IqaZOlFySIMXRdTNse5j
/sjgbIMaSjDKFmTE2fQS550Tj9ouHUFnXZXfCk3UorJ6ytCbAlREgB0hVXXuZepGb5RcRfxhYqCo
NkrHpru+ib26OkbJFRFVNNaTRWi10NAojfErfuAnN4o2H/MJSd/H9hW90jCR+IQRO93J77VbIRfG
6oleiOPCqyaYU3syoV5MvmnT0apBEO7mIhoGWSRGPV9FsHgV1lBCK+lgPUw+uYmPaullb9X3xpGv
kn1yTO91N/C3PeSqOS6U424IPc1QcwOWh9sBe6nyyfgWSYJIiLmJiyMOjHjMnDNwC/5RNjSZYuQh
6hsZxmmBIJn6LUC5lNFrgdNnjs4smjxf1WkhkPP6DVWkVJWgU2ZNyslAdAxCBB2lSTL1ght2JYr8
YlrAaxPIVRdgj3KQS40qt7lL+xGERYnR7ruqbAWBi0ghzmfMoM1IxhkNiNROH+YicuPQvM5GwfTz
qgEulo3zGgocRBtSSDGyvaUeB+CckFtdNPhyycrKbpWFGP5WMYIyHW3WTTmHHua4M9IAgPm2rvyx
fO1L14qvMUYXB9d9+zgBiU/f2f/p8Q4qBhsz3gxzilvPQUsibTBYxQ2lMHU86dN3Q+SDV61+IYNb
TRUtOJqOogdLEESql+c/ze5HN/ty8Flrfi0a1F/dvIU4blVbCRCQTQCVNO1dnz5k5dmwr4WZvhVz
VxmfLsP5R42Pp2KwpkwvC7Z37QSKnPpnFAhscNXSFwK4VRs0IOtWJgQ03T4F1qj6KxRRl6zdVshH
AXWLXZDoODn3sxj/lyIrhDtXpxJ8QlF3tHX0mc000Y8dxuZuQ6Kle0Vr88O2q13bIjSOgl8CfCZo
3GG6L4JxZSxG3S5AMpkZj6b5gLbHUblORSmbtRUEnwmQKIDbielJzhAGpZOqOlLZ8VK8ICZXoT57
UqHut5VZsQQ0VjKAeMAkWKgpnyvTwh1KYLgBEhim3V0SBcTJqloUgV5wr6J3E4kGAIEqAKHApnEn
tbaRcIhVqjthawP2c+7MkxSN71KrKn4KtH4HvJ5vUtLPb91QTV6XTJrbpvFjqKrfBzl8xZBdeisZ
07xPMYzshCG4CP5uIfCFQCoFfhhGEtCawOMyZijaYoyHgFNCfe6qt6F43/593lz532d/X1hNkbeR
lqP3zCnlfSq9msrzmD1k+V63vCoU5U954+GFccajJYU2VwACdoLMI2HkZGq4Q2uY4Dq7eJYyMQgT
2RACqpoXbkRpux6xpKI5SA06mvmqp99V9UUqRqfWT6nyUg/Xbb8jwY0CJtbt5bxoeodsPGqwT8CY
/QKC5tbT7MusVoFeosjfZEywBgCi6X1T+23qbkT9ph0w4zz49vASpO0usG+EGJtfvbrLgOifT1DB
asPaecGXcv4JklEa1tjDqM2pQjbXSwMkGuJjp/mRgnFX6Y5GqdMn6Ec13BGZ3qLcjUi7UB9lKdzK
CtxvdKgBIzcFIPIb3C7Z9+ZzMT4NjaeSCL3vqVvr0W6w0LUSBJhCf9Kaw1TEzmg1TtH+0IrQS6Wb
rvqea7/a5sm27jR7n0xkH4KOBtDKWf5EzWNRiIAeLypFvOqcNcexGcxFBtXrMPUiI3NGwDCGkxNp
dyP18Gz2puRRp6J33cohwqb/WXHOrpNxlKRsgNh+AgIB0OKxjk/gOYCxhSfQGAiiQvZzGxvMD1Yg
Z59aCKV0p5yQZ5gmh2THdBzRRe0qeCIZ0yexKm/bsFeO7lJFvrsxRprekIped/TRQLpnRrt27sSz
qCf2IqPzzw6ihZJxdhjAAjk33mCaAiOlkDPNo5vZudMET0X2y9aPMn0wTclJbW8GN+D0NjSpZ8g7
Rf1EX58z6Iaj5OBPB7hwpd4M474lSItIlb+9Dhf9DPwHsptr4TADMJbqpYzF1xE6dNYRsEFOoeUQ
hzNvgvjjVzaBuTtTfDO8n+PvZXWdFrnTEdQpQVY+xRhptx+oikGy+s7qQ6cxb5XW+LH9mRdh8Ndn
apgYAIeAyYY/zz8TCKAEDG1YxxD3tGS6dvoSR1c12JNAEpTYoaeZjxZgroEhbtdvtHLo+KmVlmC1
Vq1m8RXceVTqYDTTAF9BOtPREJqy0jrNRU6XPZEvDsRCDHf+iFXSJAsG3RkaW30sZpkw1gv9etTn
xq1su3NoOQOYLFAAzlrkkU9pAGY+mgx+q8aWIAVz8dT+WnvWH49OP0wuavzaE4SwhYz2t6x+yJVd
1FypWuZEce6Ytkftd7P8RrD/QJvEfz/0sfSJ/W1owJ/xvG0FF+kv/ku49S+BEKuqLb6k7UH9WB9o
qyEpWV9bytEOgGvXeDI6mCTljpUZMZg1347TiyYF3v8j7U2b29aVaNFfxCrOIL9ykmRZtuU5/sJK
nIQjOJMg+evvgvd7JxLEK1Zyk+yc7Eqd3QTQaDQaq9fC+1UPMug0nRy1v2k4XtryqQFR2URzRug3
0vydAHs+ldXm+jdflF/++2Z0wwF3DoXSr9P9ZINJWc6IzSbDidv3UN0Q8k3SYqdp9c0IKaRwmN0O
EkkEoJ01iMuit2LJiGwi87zgwI6swSzRWgw1xZyVTt+1pYfevJ96B5r064MUc/X/xvjHkrAukRWG
utbAEqjewP1HXSkOOmPcmf2a0vKaJWFrqBSLFmawFGmyF+LkxhOlo+UP+trF4EtZ5mIT/pk98VTS
i9oiU4womNShZ+nOrOKP+U3Vzx5Njr2U+ipCZaQA53inyBtVu4mSvW4jK3rN7XeteiXWjH/5YNMB
TOBO098Dl4N+Vb9UX5H5Tvbx+hosh0jOyov+A7BPf23jE0cztTyEZAM+2JTCO4hRe6Qhx0ghoLoc
tSBT9WCUZ9DgEY/a9kcWfjYN6GHQSLuZ7cEruzWZ6mXPP/kgIW7MMTSxeT+lU5hzwEt1ityha/+2
jVXXlvBamexb+YF1Jt7H/v54B/M7Lo78uEAHg+AmFDwuLKEIFEUXgwNWOoRD7oNtcAWmtjRE2CFQ
eUKKju5u4XiX2gylG4IDYTSkFMLDMYMibVx5dOqgqxe2UoD/b7gJQ0413eCEpRmKasUAgfSV1efn
tOCuKJCD3RzEphyRLXxJroVTGlOEmbRpv4+R5pW28qp1pqeOpWuXxlMYsZ0lZ7e2PLhUj48mU+4T
XQ+MIVupSizNCpyQc17j0oAbPN/EJ55YpmCHrnJs0jRT23s1nZBgl92nZlc9rr05MHY1TV7BzVTs
42lOXInJ91bc5yt55dfsC3NCkJbKX8kX3g8EByRgfAr1WDGcbqyoH1sAB6taI98qIVrwByPibZWM
ubqdPsU5peD6mKGSmBgqlg41VyCXHldWidf2hS86WyW+iicz02d2jocO+GXPKViNzQDiQvNQziBZ
iO415jYyvSHGbU9XgsPCUXBml//9id2w1lq7gGKMk3TpLicsSGZ0DnZ0xQsXnVDlbojACWEMYcJz
8NIrCR9eBkViBUx+3QoEa8m1DOPEgnDSKIM+JXKBgVD7LiJvo7ZD4Sljb9p4pOUNpAp19ZaVK8Na
uoedWRXCCeRjoli3MC6DvCjzWyiFm1y+kYqHJvmddxD6gfzSmrLL4pKhNKXi9IYXi8SsRofygjlh
pLqJiBHqWwoMbFnYK9UFPmEXHnliRpjQRm7iiXAzY0Tdim3izA8LXxsfS82EFMhK+WdpS0Kr6M+o
hJnEdYhX3BAaMugsUzQzHyAhl0S/8thGScinBXIGtyx+osHAoWwlF7s+peg8Pt8FeUpzpctxIGlt
7DNbvh+08jDk1r9stv+NEQyQ52bmPAPBLw9/lfHYdvep+T6vBZLFjXZigt8gTvZzmcix3I9YtWyG
kjSr3UFaCVVrcyWcJwBJyQZ01BCp4nijodVqHKMbu1xjqOIRQXQ/KAiBPQyUEVyl7nwgUT1KlHeK
g6Ze85M6dULroNQdVH72krnGhrR0fzg7mIQwGOlWZbQpVqZWbobptxGr26Lb1uXomiB4jO17ee6/
GrgbAk4pspFJu7HGJ7vf9sZPW7+TtZ8l+Qm2SV19sLvCa8vS09leIt8tE3SsQHhdPy8WZufse4XZ
QekN994S3xvXKI2oZifj1tMPu4xCEQFyM5WDJrw1gW++BYUlOTMqRISIqlbSSTBKZ79AaY0Vk9Mk
hQ/FLLdPdXBgvlhoNLg+0qXAjijHuXFQ5VPRDnXuCOhG0QpzhCMYrHHamzS34NPob/Csu5zcF1Pz
WzfpY2OuPbcuVVdPDYt4rWjQ8hyzzG+3zz37pqi/I1v2Kuu5bHZdCrXY+ViRfd2PTm+sxN6FPXaW
nwgzHat9i8ImTJsGdenwjUGcdihWNvJXg/fFep5kQeLMmmY9hOCzclJE9CFrN8n0Wk4zgrunWd8b
y1HiwkHtlJTAcMnunMXeDBBeOT1VaedlSVB276qNCmruzPP7Py07V6sAPR10oYRY2YJmj1YTUrSy
fxmnfa7ttDwYoL85ztto+tmGe6q7WbG7bnapLIeZ/2NWPfe2DD1qkl3gRsdsFBkzP0NCmOSJ30G8
t2k9S7HcMvw+pBsFXLZlDuZ1AvZekBsCZyc9UtVTiRvmboryZGft27Xv4wt/sWSc71DF3Z2/up5/
Xgkt3DqWMCumzrx0SpyMd3n3DyHZtdm3aV5xkYvOfdzfCddX/f/tCY4olVFeJi2mI03GLYopSoKG
PSWoql0u3STVy2A9GcYB9DPx2KMkeZgIoI3Rr3T0EuVoVms9dst78uR7BJdFSyRVhpQvj/Fe9POu
yedAQcjrkxdVcrP+ddJB8JM/1xO+yL/uG0vJ3ulkiB1eeCY0RgU0tqi2djjCb/OwCszwEOJBjOK6
VP204890jWbj/2LVllFk43pEX/Hx5ESXcAg1pNMMZ86/2bnsGMV7lOUOqV9Ma1ePrUvIk6RLK4MV
HQ0PrCbOXcjYQUwOR7Bwyg8yg3SvZEEbRt4Z4Mph0PkwbtFf0wyPZbkS7i4ekzjdHZcpBAgJb+IX
ghdcNnFAV2jsvgc/gt2vh0//7iny1l7lLrz5i62dnyUQoQFaQQRYgdJD6+OZJu6r4RyCwHFuIWXv
uP52JZm1xWIUNwQJJFzxweSHh12epZ2smRqqealGVeJ6B+8QvB/++xEEh+DgwCx+4Yf///2DP2yc
nYNfwdc///2l7/iFc3vretvjcfv7uPX2x9fj68/X7YpT8x1zGlHwqdDcA3yD/7Iu2Odo3Rl6WPbQ
4XVbNwiCxP36sV3jVPniMbkwpEGWFipAEJMXmXdkVtKMTph8b+95gRdg0L7jrozm0m0xGkiuyxBb
B7ZCvBuBUpfSOqkTN3P2+9e9d/gINm+fuvPmryzxRVryNW8nloTIKBeREtoxLO0PByyb668NZWlh
8MAKXkDouemABpz7UFLaZdomKILsD573fgh+ORu4g7tducJ+MeKJ63JqRxiIMtAyzkrYOXx8/Hh+
fo6c2XkencfZQZc2/ox/g2n/1ne3T78r9+n3E3P4z9+Tg/dG/j8rt6QvdrbLLwKBn22BMhZR9Xzk
DaAlRdwq8BS+XXb3O0yv43oY+9Z1V4b/9R+7ZkwoSTFSyKNRc2MevN8JHjfYmbDkbb0VU1/0Kxem
dABmCBQjIDInpDTy2EbgP225qQPfAcGOb3seCDA8jM/jv65viOW5PLEp5DORnY19W4Pd0aOO5uA3
sLjj91eMNnMT99fmbfNw+3B7668s4kXRme8PgIL+N1jhAOnrQY3lDIYRAUsnCJ4339y7taCyFNHP
rOjnrkJAWwBtHD4874BSGSLowwae+rLmJheJhzgcwSfNJG8U+cvQuxfsNs7dmoWvOuyFd5joUsNr
MJrUxcc0LS0LKQNKh6/UnjjvQ9D7XrB5+Kz8z69Q6W75Hlg5epe3/4lZYftnWkjprMAs94/Mee/d
99fWZzgOJrfzWn/wPIJd4eCk1J0OP3P88Q2AA7fz8XDtmE6Bn5j/7XXP/UKsX5sPIdWzihjIK/2/
peXHqHf4+g0bh28efqLiGOWblf+G3/HjFv/7tZmwnfDD49v4+leZfL9c+SqRzF+qw7qXz77q69sC
77/Tm38F/xb8wonAf6x9gcZdWvwCkFoC9wMBe+QxwryUJSrFegOACzeMjOLrB0Lko/OG0d+5NzxM
esdgLam5yGlQmwN1ArB+kNoALk7YAVrTxtpgwe7QT43Tm3gwtXvHzgxfy6OVe8eXiszZIAVjQlTu
0kJKY0vD4Vc695ETObgGu4PzC3+aHdAK4CcyNx/jdTDsze2D+7h73Ox8H8P//fv4E9OyC/hGej3u
t0fv+Pq6P25753fkMefnWsuVWIzh+TGfFKQeBt7BRflYI2O0wFNThhY1OWzAKJiVtQ8yJ4By6zHs
yWYmc7KLmiJfCbILS2KiKQlaHRDKIhd8NFYo1dOsgywAXQq6g1tc7+H9H7hVAyB39LU4152fhwJh
UYBVREuwCqQFVCWERbEzTcuaAePUOtRfAHXXN8xyCUoUpPGJvfJYdJH/oL59ak3If0q7yAyjkTG4
+YGhFd2+M83bsdgkAHp1N3hevT64C4gkVvHMnhAIa4gmpr0Ee4XtzO/hb7DsbOcf+Y9oV+7Sx8pp
Ntnz5LEfxkpI4ftGnFVN5hrmBhTyIAyMvz+5K5hanTdhaUPOuzom7HuU4llyrVy4YuPrjnlio1cz
hbIBNuosBEQlA9Zhy/DQc30Kl9zxZCTiTVXFwz4za1ihufasMnD7dp48sMxRtJXs+yIGAs1qWUCL
EiAbueTf+ZwhMOSVPdGCN/+4U9rfjZG+sreWTUB3BtBfgGZFYK5a4v1Dh9iDW0/RrmqhbQlOi8+/
nDAMgzcAE4PTVYPB7HwYUdxDMDcEH9ps/LBGVBO/NSh0y2zFzMXqczMgIIXALFR2cGgIZvo0Y7bZ
YLb0fVnbB6oTD5yEK9FhzYqwf2w2ME1JYKWpQG6YNLepof+kxd9KjwMXgDIwlB1kVKawYYXt0iVG
apcDzETme1L8GPMQ4qPeKsnh5f3uzA5OvPNJq8yuNFIGO3nRelK9mccPrbyZY9WJzcwx7DtoHxa1
m69RcV8EWcGu4NoqqqnREHK7eueD3cYtBttB0dsfRmB8tUe5kFYi38W2tWQoPikGqClBgoz75vlI
izFMurEDQhgwXzcaSzwFMyfUXsM17p41Q3zLnUQhE/30ijbBUKsBGEsSTd1Baa7cT031kUEbbGVc
CzNpA1KOqGoQID5EzdFeAtWdoiFItFX2CvU9r4v63gF1i5PKxUGjxAnBb/LXOxo7DeJNaEvAmfuV
15wMMSMK5KvSvnA1oEfZMDhD7Nl4Jgnrlbx9YbfxkhkX6kLrAFTBzucyGVgDGBJChyHZNxYtgIaF
ynCpkbUr1tKi4f0NPOpoV9FRFjw3ZE9yhRCOEU0ZKuHq82AftdxPGm1l5hYHdGJHcI5YlvCcnQyI
hSHZJIAIqIR6WTsH1xfo4p0Z8QOE8H/Gw7/jZIXGEEgEi2I8AFB7WTZD2CFoiW9ObmXeKJkzQoap
lrwWWJR+3ifaCjBocZgA+8FDCLTsxdesApJPnAWvcHHI+4qU+eqk+4pariXQGMVZUsFH+ceM+HYV
6r2SSznMRHHs6uEH0+onXS69TlW2ZbXmjBcJMLfGD2KAQBUwiwoxORnxWMusGYOCW8hVuZf1H0ny
C3rKXpyvPQwvHMwwBhwTLq2GrosOqUitDGlIDE1LigeJarek/n7dRxbX6MSC4Iq1PDURtWGBpINb
RIOD+/Ej9ExXXHFxIECPgGgapZILKvIuKSaKOjvikxUdZTI+aclKmrTs7DbecFBwVaG6LGxeoAEM
lZYGnH0MH8Nyhk7MM6Gzp1eO9VQUvjociX4gv2Rk8wXtNtfncSl0aNB/xQcgxYFY8vlWK/S2Do0J
inepBaxDA+bUz6T3Q2ANr9tZCvQaB4BjmBC3FxtjG4MyRU0U2NHIAU2e3liaTjhljm3nm8FSHAD+
VrbxF2ZS3GCol4NlGRNLNDFrz2dWFEzXC6inaG96BERrQvsPkmv7qjMORd+a7qzHz2ZDHhM2MsfI
YmXX6Ey+CWm9wwVeC6qupoCJai/XZ+Pi3oTNiBcypJTQPzGALD6f9aYyFJZMIXUbpgDP4oKvP6oD
SDeGBmDM9nMfr/jx0jKjh0EDRsOExIJ4/Y3QhpKYgDC6hRo5Yf+DkKCoZjfJVpZ5cWAndoQEE2Ll
sWSVwBCHw0s3PgzFDoA5jxrbyj4oVVCxfzhiUabFmxvfPUDfnU8k0L2GFLIYNwALAlkM2GWI5LXN
2sVzKdqcmuHTe3Ig6R2AGoqF6TPtB0ZKp0M7r2U/X3eKpS3Crxom7hnoCBPxd1bSUmr3SeEq410Y
H2gD8SSyteWgK/x4+peJOzEmLFQsN2VL8xRRR5edut6ryaaF4sL1ES2dOacjEs6crI3aVkIMBatb
IJHeLUBFEpe3HR6Ch39x8D/j0YWrwAD6DpZHMBUp3yprO2bHRn2uq931AS1uoxMrQrQ0bZaNrQEr
trWzAQOv7gfJGdaQboubCDdN+AFSY9AICN4W5UOaUOTgkRZ5dv9LRkEP1kgLWjygFfFQ5FrTWn6w
5OKcmRmP2OhWJKJCb5KWKkVrReEiufLtvAYUGVyD5Hh9Ai8rOIh8ALmjHgASDTA+CjOY5SXerCHk
7NZ16xix5jBTd8yhAZ3xmO7UMgwMpjeOVPeOAfyOUnxSozigiT4YgEEfaoa2yd9GvUbCtTTluMcQ
1TaQraiGEEdw8IcsjVFJKDrigdUAMf93VrWbUnkpZlcqD9Ua2nZpvomh6Xi+R0UJJ8H5IldE6iAD
kGO3Q+dmW8s5kDJaPB5KLTe965O+aArzjmujDWEd8VVXR2QJCxuDK5v5YKORko3ys0nY03UzlwgB
2CBfUASkSiZuWOdDAuLRpDK/js8AR5Msfhm65NAOv6bwp8aAX4+72DF62TV09qQko29ARdOTVBlo
7n61DroUTU/9WUgQOwUUu5INf5bQW/PSZ8ZQbcMWCGp/MMj0pIM1JgzQ6VwYDor4PfUqxR6+wzOZ
N9lKBIIXa8gBV4kVpXy0VKl7HXslSR0pbG3i1VKDmDbFrNzbTUl+0Gm2HwezySsUHBTrKQ1T+zia
IPIdaNh+q/FfSZ0UTQjveW2Nmy4uoyyIJH3oHBUKsL2jgGUgPhZ2zlseprCF2E1aQ2RO1eQs0IF4
qvzeBKPXtm1I9VCF9YyOxzRvcqevOuKS0aiCGqTMNOpAxNTqZYHnn7ivbGeqWX1nN50yO6Y5Fj+l
niTvE3/2cxJSy4kDIlPcpUZ9RiLd1uiz1tNKNW+ygWhASkXyE6uHMT30+mQ+KDG1Rx8siSzyyajm
91Ch6j210iITfa0g09BzBVxTtSSHr/pgZf2N2rU08lOmkXuloc0ujhoSjOmAnCC0Iuz3urWo7NlT
Sl5YWkdoj+uHfKM0XRlQQD6LILXR/OSqCbCaQ9SO30M5TnuXjWinjA21WmvGWIrxp44jeHEzs7kZ
oJEOYajSacO7PnwkqChZ2cpxfwEa4rdctPwDvoUSKSD3gqE2lXl7A7blNN4X5RYU/6kcTPULJHuc
Kt0DLqZJ2+tbdCkSnJoU8pjRGlpSSCi3NDHw4mqNRoq4OqKD9tt1O4tzaEMPHXAoqCaLmbfd1vNQ
5LDTjc2WxfqmrNMXIBgfq56tBLflafxjS6ybj1PBEoXXmWdzq1g/5OnY6Yk7Wd/1yp9nv82OabOm
l7twtUDVCjdccArz08ISjzG5j5qkhcxlbh+i+qFkh2b8jOLvU+mmRjC1AUmesbsdEACpFZD/qpdk
713+4/o0X55a51+hngdcpjRW2MX4iiEDIU/41EyZB6iEG8Yeq97ixE3aldvqpQPBIvg8CL/Xo7Yv
jLswQM6TxF3h4t3HrWop0BNrx8I1MwuVXdjBaQz8Pcc1iuKAIRtM9CCVSLSY+aTbwzEZ4mbbxfaN
qSWlQ9WMubGGq12XNLukhH45cOjWimtdpq9g4QC9CIpqFhe44X9/kvXPVmZXCS/zJm17QL4Sb0Jq
9V43AVoIsg6UeoFBX4kKSxNMQLgMNC2H9n1BAU5sVoNd2Ymclyidj7nT0Lx1o5qFfl8pv647z8LG
4XMMNB9HSKEBTshAQmXMqZJheLR+TexfWTw5WgOfkb5J9Psw3YFPapr/tq0VpdAzo/r5nMo0zKNG
h8uiHXqbKuZ7F/dB2egrZY3lwfGXFJTqCdoYhcHJWq2GJYR00F4OlQd619jPFGkzvbdaV2982h5o
uAaDv4x6GBvANJhO4BdR2jsfG7STe7tvsDla+qtp0bBc3oXh5BTSysot+cipHWHbh7ZdTjnB2Jr2
psx/dNRX2PG6c/BlOC+dnA9FmL4GIsqGQjGUrjnOcumMEI+7bmFtsgRHsNSWGHGBQWQVuiEkussS
60ig36T2a2//i2HyZF34fJ7sKVpZKV6KMJjCupfQAdKazjyCyzx0QuWWKaHTdmuPuUujw47CLgbg
AI+g/JNOTNoaWg6YhQq22umQPr6fkrtiSAJtjeZ1yRVO7IhwZxa32iTHsBMrxd5UCoi3596cR971
xVozI3r2mA96L8NMD25Pm1l+TBuvomvcbwu1UN6Hi6Bk4OEQDEOCHQY680S2UNWtEjbjLYiFelAP
ERoLjN5SwKLXpImfQa0xqKxaukvkZPC1Zio+LEaHvdoWGig1m2mNW3bJgQianNDoBPwz6qTnqykV
kFizJYpW3FQb3uVpRpdLyBQC2oxWt76X5tTeG0nEOlfCewIyOQRd/x9W4GRmhD1PtEbHJQUzY4XD
UxkqP1uie6RcucItDfR0/oVtrxTtXE0h1pmwNxukrkqpuGF9nLW7WJ6RAr+P87+My0K5C7dunsQJ
FoG/zqpYRYE9SawwSGvZuCm1IcMDbr4mUrcU0yDwp4HACwc6ku7zVezavItKbqrvtVvAOR6SwnSv
r9LisYMnP+7FtqVqYmE3DrO0m2W8stTotYga8K5tVXnbDQHo7BX7QTXRctKvUHwsxRpMH+BFKK0g
FRWmUJJsSHuOKK0bY+QQpXPzedpRXffNoltZrctLNYhP8UhgAPMMa2JGRDK7buZELfBsSp1Z8uYh
chTzW6MeCnZTNC/XZ3NxYCfWhBoloaybKYW1GEVrq9hoMhgIytYp13hqL5GjyEpwXiOjt5FtmoYQ
rqW5yduCj2syZIh3dQEw6l7St07XSm5KFI9NbzbL3akeD2FOghDdFn8/VnwAitiAlnLvOXdOSssq
GhmOw1gHExf97K3Yo3INRtlkZQ2X9jgIRZCk4P0bmALBXZLZtAqaSBw0cz9YLJBzx+4eDOtWS3ds
TBxCmpWjfslr8PIDElsdZxUeZM7HZpnRqLR5As0/6/sM/lrpgba606L9ioxe1K5piSyk7ZhIXE74
guLlTphKtS4rMDjUKBn0Vr2vJx28SFIDcodRx+mhoRSy6TqrDVdGuRBeQLuloYZomDpKnMK8muNQ
jiW/khipsZFmK6iSNbTEoglOD4GqD0jdTGEiBxMEFGQi2H5ztKtVVIfwevvXfqhw0g0TVG04hS/y
5n4CD2Fv4ASmdKvWEdTsb5tEdex4jY13YXejDxzvntBaBQPexXyVaQ5GMhORP2VgSI/AeXFjlMdI
XfH3xbskAX8Xmpdk8B+JSYWRDHDADLNWcrYZjQG58FTbzlh8GNN9kt1X+r1pbua6C65PJV8NMYdG
9x/3eARlWVwtxSK9HjEMsJO+SzpUxlG6KqKVC/lC0RVNt1wyHe+J6EERETRmE1LVoNhcRAUx0bQp
y4cxPZoUZc4Na+9ac6+qwZzoLkP6qXxDqe36KC+WkadFJprCuFylAvDJ+eZu+pI0wzyi91X60FFQ
kkpfl2tXWWPvuiy5cEM4ulEoAyQDEezcUMQSWQu5IaVBydZ0e3V0E2BqZrDaaUEsvUfhS1sEY/Gm
kg2QPSWa0EffMtdulhebUPgOPiEnqX2Htwi5h5Quus5Dx1LDIAdjPMi4GV7sD7XlhMUtAVJf8eti
cKzk1pZWQLcX4VT4ACGPaWepyicVH6ArcQRJD6jxyWAyM1AXKeTMp1HoN6qxsosugqpgVDiLQ63q
AbWD0W6M/bS6aUbq5HEgDVtp/HbdoxZNob+XVz8Q6sRnhDa0eyDsAGG2oUEpRZtK9XMwrKuDF4Z/
+wrKRwVgnSnrwFwCXHe+llZWEj1qQMQ22vdzt6PD27xGenIRBb5MaHyHIC1EanhuAkXeoahV9IbH
U41Krzcpv/M11ZLL/EUwItwO4iYO5wbioyBgJnILcju5hYJS1L/Twc5900r1bZTN8lMx5mmQVxWD
AMdES58g47jJ8sT466gkfJBwGNaxOleJDqB2rHpERrkZNKuWZ4R7MjyF8dFOdrUdJL3tmeSQGG6z
qnDHDZwF368P+IODF6Zd7TJ9JhQfQNLW7RSXSr6m70z5YEB6ASCLUvLsBtcckI5+6sbuugdfXgME
68J6SJM+GVMNFy7lTdzdzSR01OSHBWg6e5OtIG+CtlmZ8mU/+zNgYcbxMl0PBYfia+FHnj1OFSDE
v68Pa3FjnvQW8Mh4EvnKWp4hbAoTYJKUm08ruaHW/TCDkPWvccrC/AmxXqelbOUl72JIp7uy/8AV
J1DjYuXoWgqkqO8i09Fx+UTB7nw84OzUGzsGDR1oMaMmoKDUmt77pAdXxJ6Fm+uTt7Q+p8aEyVNy
AxkiwIQuC5lvRsdUn7xm+HHdyNJhfGpEmLcQfoezGEYIgo06HCj0X0A7LIdrDr44GrzyaoYGfN8F
RZvVFdE8tQiclWE65ec4MGcyqGcoflOrvhU/QRDRU0p0AuG63XiTdh+P35t+5TMWh/vnK77amU8c
Ery/QyJV+IoivaXs+2jcaPlTuCb5sWQFfddoGwIVPO5LgpvYNiKnmZVg4pvv9MyzrTtp9Kw1epul
GUVSwwkjQDV5obVoVkPcMtrmbhuNzmB/a6XcYelKqeCykxYbi5Oyg7iOayWJDWITU1LZ5lYUGZR3
fV7nOggYS2ubqTVoJrHrMrxWzXnjR5nVHyxrhk5GyqbyMJqkRT3Dyq36F5PQEg3W5jKyVXdO496z
olz9Jbc5NAaaMAKDMwCNch20Ezg5fd2iXXc7DNoob3JqjDgPGr3SPTy+R/+SjkI+ROek8JhJ8f0k
L1RF6pMud2tF9YrQpwqufZbTTyvgwqUsEBk3h4Xya7TYr1FVilZLBBNZN1EfVCn5nVeG/rdXSr5a
vNcAcApLu0DHh70eS7piIdUs230CjvKoiFeOjSXntvAkDIJugANBcXoeA80h7ut5TnI36dTMG8eP
RoFExWhM3gg0/vXotDRnAE/hbmxDjsIQAW4h6AXqaUJ0yibqWOVxyB/+wQAacwHXAeYeWJfzwVj2
YEh5jsEYnPO836Xd578Y4EBDG0/bSBnPDdhROka2HufuzMhPEH24FgjYVhb98r6KVbdRqMRP3HXw
wHxupITAUN2kae6ObbhREt9WcY+gnmR6mvEaQUuslm4LS3ZsacXy4vqcGOZ/fxJOhyoapibPcpfU
xfdhIK4eqSvbZsndTscmHFAoAwHsEWNskfoNpTBPG33JwoO5sXLa2vhUMf0D2T7eqfEch/ReWCgQ
RxIrncHb2RAldOP6c2xwVWJvQHY82GNkunqR38rZWp/g4vBQQ1RkRB4OpDufQQqWkS4cYHYaTOhS
1pqXpeRHXmqvhfTzuisunhcawLyawcUYxABUx7paTi0CnVTbdyxRXYVpt12U+dfNLI0I3e7/MyPc
+/JW78vORJybQm1wNDa6FPjXBISXaZ9v/99s8UU98T89AxupNMDWUHyz8n2RHfLqrl8TmVhMznln
LFqlUKK/ICuLaDK1Gs4qF82kv/o2daFR5kDSGP3SukPj5iErcq+sf/A+uesDXN7aONuBfzdBsSLy
hcjo4y/MssYIKy7xfkvK+8m8i5Odqv0q661hHCX1mazJEC3l7UCRIlMDZkPHTVeY16SckMjBK80m
flDxilX8rEFJb2UbnQXXR7gYQkygflBc1gFwEjZAqQ8xqVWYqjs0ILdKsw2jdI0ads2Iej6eVCYF
fB9GoMH+ykIZ7RJrJhanDGeVrmo8vxRxLtJE7HGWcJJMUv+rjpJdxaCUrttbi33UzRp4eekiYp9Y
EwakybhaMdRD3V6ZkUjLaMCY0UDPvlux9BYO9p1ivF1fp8uyIT9kgDHGKoEvCw+L53OINzIJjwAw
WQIAxmbqKlXyQqzytZAnh0ESxSgUryuqCl2G75o9eWqve71V+QTi3Ne/ZXmu/3yKEGLCIZ3yvMax
YxsMbV0ILndd7fdG5+drD7kLE436L1ouOL2xgt/PR91CprimX3TOIyRl2k1KvNjYmuhii6wPia1s
9zVrwrImvdUNMy2w79DRbc4vdfQ+RiilZ7gyAchUbK/P40KoJrg9YGAgr0HiIITPtmqMWWU9jm+D
bFBt6aWfRvdozbV33c7C2UqQxeECYeIioYlPtvrYSElDB0gYgN+teTbZ1pBuCn2r5K3TqLg9VytV
uqV5VFChU7l8DvqwhYGhExAiBiGiZj4/jLUbF+Ne9Xc9kLxde7g+tgVfJNw/NALshoohnjuILKFJ
Rq5wqra9tR+RVzhjD/EWg6JrJiMPJpCF1w0uHOMwSNCepJnoUBIfq+aoHMNMwmGUMnXTS5bToZDM
sM+um1nyjRMzovRo06qV0XEzIa5FaXuoWjesVEjtrMT/pROOQGsIbBsyWOkgnHY+gbVt9F0146l0
rhoQxUdSnjldodb7KdeP0tgmRyuZtM+wNrtgKsosiFOzjx09NtGofX3MSwc9XrLwDs+70Tl92vm3
QPpMpZ2l4FvS28pCuwEAGnPIc3c8AwWSjICGKra91pq46K4nZvnxdZLGgAqdjkOsIn8fpSMw3F4f
m69lbG0ke36oSQpO1jWO66UteTpSYdZliSpkYjCZjB+J/MHUIJ+5asGNIbuR3TrJWkPU2hiF0Da3
YZ2UJgyWkwQux7d6fqFh5Khl6jL6ocQroe0SGKTihnoyp3wbncypgd5IDeie3K3UXyPUEweI1u0i
+5bYO6Lf291LT4PayNEzAjTqyhV5MSYA6QtGA2h4aSLpUw8UQhmVcKNOxnNou+2IFgwWxOAiBw9s
Kz7LfVK4uKCapuEJmVgIdeIJlUVjOEDKOnc1s5LB3pKA54lN4DalOnV6JfzUI0iXZjFTb1RZeZJC
RfMY6UwXFCU2DvGY7q5/0dLogWjROfcgYKkiMMFmVZ0ahY6ZDy2fGNVehzxrG1hStqnpvLlu7ILa
Fe/16GL/nzWxogfu1KirEkjtKcV9j24xqW5q0O0fEbzcuNQ9RlOvANykjoNK8VSXoKfzuUpvEaQl
+igTJ30YPclT0pUPW0g58V389RHlMwsk6Of+J2mthJIaZmHEa1RWV/c4GlYmeilEA2OMvmnUF9Am
K7i4nYVxI3U8WmUJybxpgGy5Ay3endrMdRIko909XZ/tJYvASIC7ENJsKMkIUWOo8U5hFWDCBRNI
et9HLepk8pwd6kFJvDDq2pVEb8keep0gp4X6BicNPp9EdFLb/fh/SPuuJrlxJshfxAh68wq6NuOd
RvPCkEYakiBBB/pff8m5iG+70bxm7J5iQw/7oGqAhUKhKiuzxuVaFeDvUWLpY87nQ6qo93myhcZY
Df6n27n8mJOIoXdtpiKtRk7tULesf/Xdqzn7g4JO8Y9RvWUJ8vmf1/dz1UkQH+AIOCu6I3xBJktx
Rht8wXxwSMT4zRBtkU6vbSHGDvCOW1AFoM88X5USKdkMGqvcHfiNnB+hVC6pobOF/l098/hGC90I
0Bki3tEutQbS1suZj4uHTJMOdVI/T3bqg5zjDgM8Gwnl6r5hUATq1hoG4kR8kAycZ8tAuu9qXc2P
3CydG3O2365/nGXzxcCK0/U/I4I/VBS1gKSHEQMDyU5WE4lmXq3+um5l3e2AZ1wwgJjqES8LyD8r
Bc1MvPB19ojpbuDPq306JDspgmZOpu8wknUcjL+W85/SHVQ9F9oMOJ92AagBIacTpQ7y/07z2vSn
ImEmq1GDPoncsWMhMz6GcgzBiboRHNe2FnUUMM8BgwipLCE4omxiSCAiRrGNS17U7WfcRMnfjY1d
gpH4/U6NLE50ep7HmctDAiO95AC8U1F3jCU/N7BUOpCyH8MZFdJiGbuznJTM6Z//zx8gnO4SfTcp
Z/gBscQCvQit+Wcc3elT2PLY75pHVX6xtS80Kq/bXTscp+sW/JY3rWYzDUHaoGUgaaFtjt51C2u5
nAZWIYQsMJbjlXW+s02sxBrnE44fsLGa4iv9K5VCXdp1GXVzSKxdN7f8YPFDohCFUeOFKht1onNz
xhwhwCUIYYoCFAKgXy1kbOlHKW0BHdd27tSQkKPyyihiwCFyV6+K524uXrRi3ljLmuej+7mwXCEv
wFDz+VpSPco1u0e2lrTvNvoN9UPxX4oIpyaWVZ74vSG3ec2+U/vhFbeXBclGvF/dLnbb+qFWNuLX
6sc5WZDg5E7myHUa4eNM2UFpeleyKjLYlIxbCdWWIcGtR4mqXZ9h52h0UOzXPr9tOOYsN3Kqte+D
NgJ6ZFAnWdS1zjdvpLM9m5GNM5vbJemln1VV74a4eLzu0mueZgJ8Ddgk+LlADXtuJkpkY9YthAY7
o/pRjhRgv1uFvl63slazw1QEkArAeqsmgOznZuSWWkU3oJ6UdtJHV2uhKmnQWpGBWobQx5jcDPy3
NthejdFkp4v9GEfKrmI37+wNv1995tuQRVxoY0BjIkIntMocUF9nCPlzCxXHtB9JNqL3q5eQnijd
QXKAv6uhKJkSSLa45bwlJbgGeUJDXsF1g0wSmy5sRrKQblEbhQaGlTaQvBggmo0JadJB3jiX9rqW
qQQq5IcYkiuRqriGvYVrXgKjGMlON0E4mqZT58wqlvoeUomiCzLrWPQBgB4kZrLflSXeh+51H1g7
NqcmhVUbYCmIqxhYBKcZg7T9zdOwHDRvbn9ft7O2vfC1fz6wcD6NwplSC0pw8C1gwouxINVgeabV
HOI2pgS07p7V/tbmLByGwqdqCv3srXm6TS8Tjq+e9aoNDh9U41hEchXtCkZ0++9sfNbm7ym5bcfO
zfSQd/+h4GjreOsDaLoACYRdtrUpyQBOQFhX6C62HOKU0Y1Kn1vbo+Zv2nvXN3st3T41J+x1XSJT
k9CQBBHY/KOYar/XTUhVopq61B0V5+u6uVUfwtjygvLWkdyLl1abUsfmFeq3ne1NtVdWd7MMRewt
lebVZeEhqy1jBgutxnm4StK57PQUdmr2vByKvg5HBbw59a29VTZZNfXNooG2K2gShQBcNSwxG1oj
HMmKK8c7TfJYGUzRr1TbgBisJUtL+w4UPYB2WyKGIZ3ssQW3MrKX1m8NaD4/9tm9bA6updzwduO0
L34mBphTY8KDWcFsVJxYMFb0vAh78EcQydbbPQbg2g0f3DIlJIEg2at1psCUNtxZ02cuPaASsGFj
zfHA04osU1WgRCzWtpSF6KGkcIiqq0nWlS7azqRSJcyfbFhaXc2JJSH1gxCOMzslLMUt1Mg0qEFG
d33/8/o5Wgv/p8sR/JvWPdj6Chgx9BTyd0+8TolihIrywqaa8PEeU+nXLa5u4EkBRYiHuGzirphQ
QBmTO70MKnmf5i8q3fC6FRfHzQphVBByoowluvhYAaRTLTerpX+plt9j0tPY96BSla3PfhNdt3J0
l/YjkN4oCMkg3jiPEiofSz4vWTozegiSSwHoMl50c9wB/X1ksblFDKNfnqklXwAb99JxBfLz3N6s
NGOnadhDgPr8wbR9lK2vf6UV51sgdqjh4hGOl7jwlQrO86nR0B9LpI8qvmMYR6X5Rk16y4YQGfQ8
lS1Ww8YyilrYoGaVbhR7DK6vZMXfzlYifJshzQwtruAJDS0JaOryep9qzwrk0/9/7ID0SvgmcY86
1IzVACxPSvkegIiOVqDy2vBsY+3j452O6jr+ci5mtFR0GWvMC2PbGoDhSNdMFUZNMaXkgQ0hBQ2s
XSalz7raAQWirO8T0ALuR8AYIA+tFTsdiHWA10wLKZ+tJpBXk3g4JwkNYK37i+kL0Ok0IOR4sFsn
Yn7WUBTp0nGOLcKmDMDfFqfO2nXoZAA7VnLNz/JKJYY0jz+iYZZ/0pjHN05aTR9jnFvRYzGA/Ibo
lM5Pg2zFoQ16nT9Rms0PVq5CyUzCsHRYVVUxALQXD9Sdx6aLwiZqrf7GaTKpDjSeKUnYdJb95kAm
7IfU1JrmFmWZ/KwmW0mJFEdgT7Fbtd+hJ1gEA8X4/0ZAXospQLIBmYmHMuB5wgU9V7gRmIKKYlS0
XmuEDTK5St+N9U2l+8x+uu5Pa6fj1JoQ/mPapRNVYc0CX1hXYSgJzFM2ag3Xzawdj1MzQijh2QzP
mWBG0f4o7DGLnvrus97q7a1lwdBBtlDaQ7oG2shltScVgCYyEkfDPLTL688KlEws1PT7LKGuVh0l
GgJD5NQPprnxpt00u6z+xOzQJpi7t1Aw7bU/PUSyS/aU8wxcbb5hgG1Gv+eSD+UPaQvU/T3IJWQ9
oHNEH8RBdIa7COu1QYsmAUfHXBBVferlx9yPAZBRcQ8WL34w48m3kRvHmbEfMVqRGY94HO7npDxM
mhVe/8Irl9PZTxH2oG3sHC0Z/BR9UEyilYYnGRVwy23sdmUGurotVriVnAILx+W0IH5lS6Qejsyo
SHUGHsu8NJ/LvPRtu8pcg4GGSiq/UH7f8Yk/V7r95/pCL0V6FmC7BlwHxiSBHhE5B63YsPjodJDR
nl6NSg4Shb05QwGQd/7scCCPAXjPQf6g8AaSk+NDiu5na6TPrfqsd/Q2Ul5Gq3IlbWuU5vILIFXE
zJ/mAGwNmnDhojMMEGIOlgwaN6UKQf4FwnCMvJlBmjAi5ePGiV61puK04bmyqJkKYQptOZpkDUbp
27H0psKCXgfwSFPpqTEQnFsn+7tKcu7pSIVtoMcNdOAANhHu15mBosZOoV0e0Gd2W5E7d3d8PHpf
jrcbNq7YNeT/qWeJbNMGqH4GCUJibl/O+whD30psMwuzqXp7K5s9NIKrIqNHOnOrPGSJFB1lK0+h
JFPx5CuaNFly28xU0Fxg/YOsTnRHma2URJeyXIUcadT+TDJjfOtjABEI1ZP6kAy9cZhkOX+QKZKt
Ii43HmNrMQoZOBpeAOkZ0AoUQgWNZ94m/Qj0mtT3boSJBdnmBsK+/hPic5nfNNkLKmAPRo753kwj
yth9XT84F3fAIpYH8Dz+4HJD2nweJaM5npmVWBJJUJiN4sAZoLE5erW+v27nInP5tqMjICKVACBx
8dyTaIyeOU/UFHaa6iXXQBxcfVw3sPzQM18UDAgHzczaaWblYmB8hl8oyuOmOOfWGgR3b41Jo1kL
E3YSB0YXEZC2brj5hgkR51QqFMFz2SaemESP32Rn4zusbxOwGeAFAz2ZLtwI0aiaPSQysQbKiTUE
TfOkmv8+fQH2DGjdBasITJiQVwC7PktaKjM8INgPTUtCh1tvprKFcb1wXaghgc8GBVxU69CTF4Ld
PNDRNGpEhGkANST6hBiN7JKQAY513bVWLpelOI6ZIOD3QBEqjk1wZUCX2Z6YW6s/RxRo9Pe+9BrF
Y/Ohl1/1Log6kiQ7rR5JjuknWbvPUxBF7mTNVfH/rv+aiy+ILB/Us0CpGThHuFXOT5Kc01lCTEIK
D1GkMtl1E1j8ti6SlXCLL4fEA2Ae6A2jEXxuRcodvPuSOV/0Ee+h2PjysogWQvnqeSLQ7dz9e+Uv
UAwYmGXGKBJCohiHuqS3tBEIKDcG8AvwjdH4UNW3cWua+eJ8IU04NSO4P15VWs1LmGHgtxn0u8nZ
IutauYJhAeUAc2GZuWDpMfIpVZgBC6XW+ZMM+l0PePwwn/1oS6h5bTHgvsfTA7oZy3E+/0amOUdw
BeQ8mUPbh7ZIgdhoGdvwt5VLahmTNNFihfrCQmdzbgYIG01v5Jq5ceHEKBS1qpta8z2aKiQqE7+a
oQs//R57FuQcwEjj+bq/r0ASzu0L34zGktGbbcPQMASLct2TepJA9ackd3P01fA0mCQdg5p45o9b
pea1j4lWL1JZ5FO4n4UdLkFUpc0FR1aJBk3a36qQC8HDJRqPc7bVi70MZ1jmP7ZE6FgKhlk9AYe6
q80tgPTQAB+PUGuwt4oIq2vC2Cv6ipggUcXyeZaYaMGYC9UuaosKuPGsPOimu7z9KKRw49MtIfjs
UsZxw1n4ny0hioy9zrvMgi3UlPBe/isreC/vzKh0dev3jD5Mqgcl0Ijjy3XDK2tEhWRhsFpGf/AD
zl0WbC0p+MVAvzmwr7iQiFogqcIcMT1YDvX/gy1U/+AeII/Gn3Nb0tCwgnZQyXFUjtZ2qKqhXBlu
wjvS/nvsAeYdgO2GFVDsA0d1bqtqp1qNJ7BPOjw0lds5c1CnVcjcbezfSqv23JBw5iptasx8hKGO
HbPkdq7CUfuj2v6IWr7Vkb44ojUoq29lube532WP1/d0OVeC34BYHG1v3LoyBtuX73uSLRYGBKrw
UAS7vzEAGAkGhBRSRwt0wHoueAVW6T/Z1sjdyvk7syncqxqiqcoWxs1ZzwOHBgqLdpZ2MNqt5vPW
4oSgUtWtQasRw1maRoltAkloTaTLPhUj8lq9d1M5SO2f1zd0+fFXNlSUF0AuMdmgrASFpIVS+KHl
3qx/zFxHAc4dabP/99ZOH73C55tGucegIp6hdgnCKozyZ82NhAJ8Vo9B3YHIqtoiNIZ058UKl7co
XlIoi0IAQBM+35y1yax0SuJKVaEMYZ9X0fsc824MzLKx7GCYct6TopIcKZyy3Dk2UsxLL2sS5U2B
njcQwZW+z+XISu/mIba/ilJRf3eNFB2k1Iz3Uz6B95uBF9mOByC4eZk3z/M8j6FV1NWDLNnm0ZxU
/b0Y6iYsnUqHgltbRZFbGpP8kY5t+mEqFNQ6QyWZP1DBLyLP1gtVJuo41r0HcvRmInVq91poDpL+
PGS0c+4zpyip1860LchsjWPkxVpf9XsnZqYSsIza7+AJkwqvRAG08bsccoWBGTHnb1VGmG1pYyMu
/SiSdA3E7LIyhk0mU8udOErnIC7haH8XfV3VQVyz0dhLlt7bT6qT8JREqTKOez1iluWmPWfZQQZK
BNvXxTWgzNoY0kR32vsozeN2b+Z1vGsdc4IJZ2Q/E8zh3w9zVuluWnLLCAobbMCzak+RV9kSWu6s
msDxYNgRUPdznGduzvLRCpmmR36kNpCVKobYuqFlbZUu6h2oWwNejlTfwMUCfp1cn/6ArtBAc70y
MYNb9SBzekiGSGn3E5VbUBoVltOQVJry5xL6hPeqWo2pP2Jw41adpGiEhEM+KgH4eqSemKle/Ow1
IwU9kFMNBpQfZyUAtEz7jRqaaT/mzgBoSpuAHd81OG99fQYeLaA5FJZImyXVvTXrRfcyg0mtc5lT
FbXvWMzh+7Zq5d+y0k2hHCVFSoyJxihiN9Qajg1t7J+JHltg3I3iIZRnPqEFjMGlV3R70tqlrGwf
+6HSGkivAi/utBZ0Vy1VKj6Hyhj+9IlZv5fTIN/qKHnsaiO2jp2UMUw2xL1leYPT24wksjnvnbyS
XjKHsydn7OsOvICp5WksqY96F9OYpLmlPlc5a4KoVqfZbycoFBI+xNlbqTT1Q1NC3oFEzsB3Nu0x
xM0x0A3+27mPfoHFa/wsa4nbkBfhcwgAiQzCMguzVh4dHRMzcdSqoXzGMNJsS1Pxi80025lU0t5q
pXMML7ej8i/qxVx3wUhg9mBLZDPYFgbrVwyqfOioKVH5mDZGFTa2oda+kljWfe0U6kTQu5gp6VMH
NZ1Ojq3YL1g+oM6pRfSXLSlqhx4CXBPejYiemV0xBIORLKAfJS1uc9ZGizZHPrRklmN0DE08E26l
MZvkoMCR/W1OShaTjPXKlszMRXBG6QLElxpeWXjF4lV3fttFgzr0XadIgB65EneVBCozpupS+dam
jyiXXg/OF6+GxRq0AwF2RZS8yP+S1Ch4HsGa5PyCtIE76BuVmO9M9eyyESwIWV+U6GAvpOiLg5Xu
M93l+2De/dVC6VC9pe7vnoAPgsgeipRBsjH+dnG1fheB/qlmLZfESd7QI8ykdY7ySYFRF/RI+/aO
l290okB3jYTxXTVsVWy2TAofL2cDyoQqCirx9JEDbSMXpMSByDHf8au3DdfZ4q5Zcjxxd08rdsLu
qt3c9gX6pWQc72w10KDyoKRbifvyqy+MQFsSVUawP18kmoOZmJLZw4j5qobvvZe95fthCJUw2xch
39W76z55SY63fLgTe0K+WRfQVVGhKUP6QHlW3vt31X3K3Ih76sPNcKPeWJ4cWt6G0YuUQTAqpCl6
O2cJgLGohcWZF9eg8Wq82Tn2nUt1i5jWfSI1pO5SknFP3lLsWTuGC7EiQMRgIAK797mrKnFmZlaD
FVvRbb3Qum902C/S2e/F/fPvC/lQ3Pc97Rj+fWkCW4TW+5NN5Pk236KM2FrHcj5OjlxtarExLe5Y
QsuFKbtI3kIR/T+c439LEUnCG72TwK8JEyh6WbH3kT7ON/3uE9OgyVdxzIkZsKB6rTc2cNOs8LBL
IyedxwFmQRI0PT2yL9lFyoL0/Dj8/DF5bP/qQBluq9qyGk9wGJYhVFwJ4nMSLOWSjH67RGaH1Afj
Uw2n0L6tv1rv5QFMBNN9grMQew2hr/LR3HjLXtZaFq85sS4E0NrhwFFFOBKTQebEL99a0jZkjHwp
VH8kW1Fm8fGLKOMY3wU5oN5EnGLJUgU5ItZKb+qv+k110Tc8mnslHJ/K9/HQEGDvjplMtnx2dZnL
vIe10FjgFArvaFCrjPMwYpkjJFhNA6P0JKZ3EBbVpn1leDS6q7cwIpfKYdhaC6heHQBrtEHEmgTP
or6rJCyWMb/zZb/oSB0WR+MJPFk3U2AHzuOwQ0btb+Gh1iLBqWEhtpq8buseiTvJQEwgk0l50YG3
ro2NGL4WCE7NCAEN3xLJpwozsvrTgiC72f+9Hq9X84pTC0JIk6woUiPg1AnK0jVRD1WgP7SExDc8
9kxik1e+K8JHcO0/bJ2LlS3EvBrQNTpa2sDiC2tToSlnzA1GhWv+qqCpXXuTvh+dt+sLXLnZYQWX
wQInA4uaEHA0ugyRNTPinO4XaEImTQaIzxa99Mp3QgUJmjAYwVMAQBcCthw1ltYVIw6d8+pYj3Ky
MQKsLz/z7FSjHG2gBw2pAFD7XjD69kptcCTuiXsEzZwb75x7jdgh9SCVRdogPWZ+e2SPkAH3RxcD
7W8PQ2jcmcgKC8Ie+D1izTHy9bu7OQTl8V4lsfeau/9yp4WfuOzRyaWV2GkrYRABssXSXTYcM9PX
on97HGAC3xAtf8hHyY4oWtfHmExshiLBSwaTjk+6tvHvX8TO5d9HSR5K0iBOBlTvfAlSL8cpG8rE
bbUvpXke2sOQ4KHiJemGoQvfFwwJexU7Ec5FDMVqFdq+Q3RIrQ899+UtbvDv6VnRbb5zoYWDHBhb
4YzlM2rEWtlhQZ75NhLLr24yX7v7qDyAz9w4bG/SQ++yfULonfGYPzl75iEDCKWX0t9CbVycEYza
QB8LyO9F5vGCHQ+C7jJrigEUWOpXm3pdv4XiXNnUMwNCKGMtpIMmjFW6hnU/RwGm3iug2LcAXis+
ghYsfM9AjwhADeGoZxFe2ka7WKlv84iTQoWUQ+naOdpr3r8+UaemTAECqYxOqSkjTI3zg16GHT/0
9kZCtrYavFw1VIUX3hbx0s7LRB+6VsNH0T91iEsXx4hjDBaYnmzD5dc+/6ml5eudhIdCNVFUMmGp
NAAgKoAG2WJGvJxPgYedmhC83QEBnlxWOvYrsFSScqL6qIr5PA4nlUiIm/Of6x/okoJCsCi4XOwA
B5qPsNhIQfomOUR3a7c4xjc1Ui3907DdrQGKyy6CYFLwv1aacUXoMNkdCgkSpDD413FHV35PmWtM
RAEroDeF1xd6cYvqIPcBBw5aTwiL6P6cf7x2GPpM50biMlRTslfd9Gmzgdv57qwKsQo2MDEJfu+F
61SwoUkm9AFHUOShbHsH0RJiH6x79jQSVHcD+mV6MSndlmQ3xd2X5g/kDtBgYt8x8msg8e/r6/1u
Ql77MYK32g3jRltaiTu5KEtC6cDTJ9J6843uJr9bPwoKAtah0otclZgliTbu+5VQdrYXgicDSBzZ
bYS9yLW/tk5QOiM1fSr5Fiz9EpLw/WH/2XTBgWlWqjWfYWjyNcIIv2sCMKu/lC57anfKbg5fe1cP
cqL5utfeOaFz6HbolP1bBsjlV4BcCXK0uHaR0Z+7l20PTmlVDvoMkkc1lyL1tO/nLaqJlQgE6ABI
JtDKUDXMNp9b6VJNTc25S12jBTbsJWWvG06zEkzPDCw/4CTENTEQWWkLA+0nR5BzSL5PjxBM3ie/
5zv53ghjlyW+7+y3aEK+4QKiu54u7eLspLVa97DM/TIn/bv+1YXzPScJRhxvpY/6hqe417cy+K0N
FQ5Jr3ZFwhRYrbKAs4e2+rq+oZenABg+4DzhHYB9XKR7aTI4Gm9iIPOp2u6cqL1bmiJBH1UQWZBa
O7hubtmk801ExXgBGcMBwaLxnYOffL6e0caxa8zuRMXDDIRJ/dhtFTZX4gpsQPcDmTw4OvE+P3cR
q62lqv/mmfwY7zFAUYd9gBS+38Wh5bjoIPo+tIYJdZm31c5bt423EEClOkb7xUeKbTajktqo4GY7
2pHxuQhAyeAOPsekuiu5tef8nU13vo2DcSb82G28D1acFGv/x75YcpJpWmn6CPudGz2CpKfBbWl7
GAQOB38/u0PiKe7z9U96WSBAPf7UpvD8S0cU7KCehJy2JHSPquPBepdK8jtzQf+KxXuJP/rRj+p2
q0CwkoygDYCABn4oHeR6Yi2yUsuusqcYRPLpDytyZagb9LsxDg1oc5TSQw92orolhSmjErpxW18+
6rFq3NaQ3UbGgwtb8DIZTLNUmkFJTG80j+6ZP/iOjwsMBXWihfQrfrFuwVY1EcsbPzu32xL0XLnL
z3+AEBlSxwQ9hYUfwAhI1XYzhuBu7K/25v2PHUwHCDwdxyMGyXyM20Cg5Ji96IAHu/Lhrp3dOiLA
6myUAFdDycmOCBcq3nzj7FBwd9aTb0I52mqCFBl7LG04+eUVAMg8OF4QtpBMo3d+fr55PndR10UZ
SNfulYRjPCMYqodO5UE1/Lru2xdFTXxkxClI4eJFrEHD7txUVhsAVOswZZed85hB4/dxyPlxnrJm
V/Y8ddVp+K1BQvyYoYd43fZl5EcMAVkoKCWhCgXa3HPbQ6yNUmNjO8Gt7UZW4fMt0okl8RCDMZTB
YMTA1CHGEM4txLQ288JcuEiNzrckpGBWe8yq9EdrTW4PNJeFju9/WBTad8BvIQHF0s5NUq1LE9A8
gkqhfqB2RdqtyZHVc4mv9j8LwrHI87nKIGSOaKQh7mIEFbvXesMvyCh6UGwFtVdAyVv2gpp07P6R
genYWOKazwDEhSRouQEulIR1GzoQGN9BEy9FNruk0/p9/DCQzSr0qoOcGBJWWus0z9UUhozn/AYQ
g5mAhaE6pnvm/lA/1cAGGdbG0Vu9X04XJ5y9jBWzwU3YxBjZi3yQXf1nh/38a9+nbkMGwn5vcTev
bSdKGWC1BL4WaH/BY3pLZRACxJC+URsYyPOLxBudBwwjyRTQkQE9fe+6i14+OG2gv/H1cHuj0G6I
1Qd0gMEkyaBjV0zBqN8PS5qJmvfcQ+6byN2tAxYY+8tuGoI7yVOMesOBlhWdHcvFPuqQixCTvSif
np+RSCo0aVjqHUw9DJjEqh+T+M/GGtWrNjRx8nOyjMgwG9jgjv6ogjyWdbo7yp/UyG4cqu60tPho
4+kn7QBC7JR9lW11xy6Cz9kqoWt5vkogqiGZa+MXlAurxggxYH5XJe3RbEfPADRjSrcAj6sfFrkn
xqtBTarifXJuss61rJsVHeJWVTyboWQMzXs3xygwydPQPiVGXz3WsmSwQDUWGojIsOL4Ron1bGdV
Za8FXa7LB5A4DFtz8xdXJzZDxx6gSI/nOQDs578M4h46hx4FNAyZfFTkT7mud3zEsBA1JP8/fHpU
1sAxAtI3oN0EW+CuQfnGyuBe9l00vEIPnMgJSIQzl5X3UvlqdsfOOLD+NTE3Xtxrn/zUsvAQ7gu1
SZMGGuvydGvVt0qxh2iIa2h3VvKqzLuNdV6U87GnhqUD+43eC6bYBAfDxR2zSS5Lt3L0G71Un6b+
xekrP44xwU/RH9SGW1nObmzJPnAl+nnd/NpaDTRdFrYK0LJ/p64nD520a42uBl4L8oDO22QkoGjV
gM603aSR3yHseGxjfStwra4YkofIVgB+QBf23IukcdKSKMaKx8x4GVX5IE2KNyothD/M+MZUQHGe
OQcZFPhG9IehwHR9yZdlM+y4ib0Gduz/AgTO7WtRolh9C+HFkt8sdzvf20Db1jbeWsPOdnwbtQ3I
9mkeA4mcEWTl1idfirVi5FywSEtzQTMwanL+AxonjXgnQ0RzoHuFAccMwTFd+kpSFJCkXT4BEniL
gbvry1770t8UtSYYPZdL/9woODzjOlkCGVqo9CYD4J+MAFDeOsx5RiXkzqLRrz5z2g2unLWQgfo4
7GEyGTV/Ya2K1hRoW7ZApNca0buCWCZUNceByEq8UTpaViBsKzhtLcC3v4l5xAd1VGGMwirl0u2N
T4d3IRJlry056EOa/TYt/WWTG5feAp5GAwpGMSZ1vqFdjuw+c6D6jSv2eUQJG3TSEHTLfMWuw4E/
9I7s9l0UxArduHlX9vTMsvAppdKk9bDojfPoYQBWsi0apI9xoFmbScbKBQxTAM+BDgOgCbEpIE0z
kG4M8aGdtYOegtmpKm8SKfa0qvEzBkGMKglK+wl1w+M8mCGXtwZ+VhcLLR08MTTMo4kcesWMelZS
YLGz9NEat1zipGqfON1K4FbOB5JUYAdU4Pcw/yUkcJ3NIo4ziXRK6Q6NjTF2TLOatfIpFe1OYuM+
j8bw+pG8LEksLmTjQgVACcUtEZmoV5ZVAFtculm6N8pdahyUOGzyHeThC3uXzB6zfhhQ83EClb5K
BcrOINO37rstCbPVtWN4GuzF6Chj3E9wZc0ZEwBGS5dCVRqyH9qLZdzaTeRmydHJjeD6sle/6D/W
DKGX1Y9TndIa8b8oe5Bm/6g5cuVRB4PYRshbCwgqhlSwsTqyCLHhH+V49nbdDEUTgKYqKQXZavdU
KNUx0bKn0Wker6/rss6Dz4ngg54IGGsAORNiHZdHOcXUBbDUzkRipSIVDzIUDvXqtmAueLmj9Ckq
3lI7RQ3o5bpxfSX4ndpeDvLJRZ71gyI3DOotShGDxZ7eKEm74a4rCb8KVXCMr0KqVAf1z7mJnldV
Ykd2iUF/27dp5xryhCww3V9fydr9DHohUH0v7A5LJ+DcjtHpwJ8DGe3yxilD6JrpmARm8SOzY8fr
jTEPk668BYAZxrXY45NOSRJD3ZTFxivI0VuMYLBpI2tZ8SV8WEwB4i98XPGo5hXX2YSZJ7fMeGe6
SLajGzvJ5sJzVADzidVo2dGQIrrV5VtWK9xqIENFiga9KMwhiqVSMwWWulQwKtTEvtrcDWbtqajN
WhjTye1fjHttv/UBVoL+mUnhQ6dd4Qz9Mp1k2RhVr16dRnblkfmY5X+wtIaUycKXohkYx1Uh2ec4
EK1UN7rR34mBsG6cI/wHpB5qP+KDmk1I0miHw9RoKelzhQyAh9fGn15rjzqGn6MMF57+y0lNUhlN
qHcNhtKLXcoeGtvcZUaL8QoUes30GEHkOQFceqw2GQjXTh0qbsDxQg4dT3Ehle15R+PJwakrUEMd
6KHL3qH6bGlexONXqld7PX1XuEZUc3iB7FFAaUMaWd2Ic2sHE8cR5XwQ5l7i/HAAQAU3I/FJNal1
U10Zd6AGxAAUbzaeRuuW0F4Cpg/0SCJ6UrF4nXfL05Tq6s6GjgPvoR+cb1XH1m4IC+J2mAmFWhpm
ws8jwChrEjUaVrl2AgY4vkuzP2lZBvrm7O2Kpy+4DSCEUZm/ZDIvptSgLa0rMMAD/OYnmKoPDLlp
kbhJ/WtvT9YPDD0pO5ZY1Q23OErXJsSI9aLq3Vpx4o0bZO2sg/wORcFFp+fiAinbSjHnrC9cM/lh
5g929KWOe0g8zPlDwp43EX8r24za3z/mhDuDtqkqp4u5JLq1wahW+nPzpm8W41aeO8ipFqwaqlTI
LoTMqoQEq2ZEXYV4jgGSm6j800lfautb+ruhhnUR5lvB+rK6uhSkTkwuKz+5DVPalb2VweTkKl7z
A7ocT7/B6Y5XNOmOCSnIwyH5Kz10ruWxjcC1sqlnppeL5MT0lFQNd2hfubT4WYMUR81JM90P2lZj
ZeVCOrOz5HQndiIWySXvYEdS80CqJUypjy4UdPZdWRFNSjbuv7UU8XRHhSM5aEk6pgN2NG/f52Yk
c/U8pE+y5JUROH2dYCMHMNZOJt6NGlTXMRKPgcPz5c0U5dRCQ5II5VMLw17NODYhrznGYRGDzEPT
qrXmx6jGBhNrmzcZekIPkuH8H9KubElOXdl+ERGAQMArUw1dVT23u/1C2G4bJOZ5+Pq78Llnm1Zz
i9i+EWe/HO/tLIlUKpW5cq2RHBsjRU27LxTMJsZkBnmOxhj62jSO9+qYywZGwAlJ7hDOy13RZ5qx
Z0E8fIuVIafAzYTEi6YQ90qIwYWburQw6IZpOQ3DCrTDRP6gS9UxkXPJY3McIJkaSA5EqJR3q5Hr
vVr38ejKqSUxt4t4Zjj1EJgXXYJQig110uKOhJr8VKpK8qrLKYiTJMUEwsGq5RCFaqYEgKbmDT+0
aU/w8AKHgqsYUYXfYLaXzgiIbifQkviG4TWQTam0eiQl6Qt3bMseM2CN/BUCVgiemsxojmZCGFFf
j0r1GILfP7WbokfjNa0xnbWrUwnQOASyydaURHPjepL3VqlijKdJWnUCQ/Ngobw3ZCViPZqJxz6O
rNYpQ26+5wpIx8bWsH7FYaEcUmKxHcpco2slQUSPaIjmIAEeO+xbjk22wxqTQm5ptK0jxw0NnFbW
0p9lMbZnCjpOTGbFPGh9FrRRa1cV13+laPR/U1gzmk4c1tWPtlayx5zlU2Dr5YhGiSlZvxId2/tg
5EZ4qZRB5k44QlET7BNA6DQT2HKrmB9we+KS7i1z12WBOjjo7hzSpuXHCfzEh3Ys1YPcDOa3cih6
hnn2CPywVQ0Pk6qBZEfM95L0nOm56UGCkmE+IGmzG5J3wRlzNVK1HzMFoxMxNADOaQvftcdczV/V
agxA+wNWS82pxqnEVKehW/l9MfDohlYjAUasmMoJBMplGdsGBqx0b4hBf8MjaAdJ+qQ8atXA0DIp
IRVnqyRXlbtC77LCa3ulDc9SU5HT0Ku1R1pife+ssdyhUZjpoANQabqRaKy+cCyUAmcRcTjR7wft
IuhUVQPvSQvc/zJ1AnUXlWe1f4vZhcR2xvck/1VNUPM+UXOLvmHNNJ7lKFLO6sCAtQlxNe8aq6yh
2YJZdf1Ud91FD99jNbX1uNipMDf2nZ+r/U2ZglM8ySGUlm8EpZUQCMSqAmg3esSozgshMMPgCHiE
wUvbSoqtOjv91PYaTqXsgNxpw9ZKdMcEKrqphq6CNEWskSpSotdKI6FG2tqUXoqUOqzej8FTQLYk
5taWheocAOsq+tSf+EeKsUfYLMMC42Aa6rGllh8VeWgTm02lDkJtmbXuFCox5qNb2m8Rj61cl6ju
KzMGBUXCT2VJlJ+7ik+Y1k/Y+MoSyBlL1bmRZPAebHHCb5kSbkzQ06lAFsJUOZR7swRZH75lM8RO
+K9ZoFFgRWMVPXEIYuHlJmQ8ZBityhwhl8G7zAtScAKqUv4oDb3HjdQDaaA3DPlGar7yFPlgc179
4mgaIadRx2EzAQNAVhG8Qh6vX8oryf8yXRRBQ0FhMe03a0SBiXDwkWPos7IDc2O8dcUdl1bE924W
8bab+hY8Ea2F+1t6YZirYRmF1kTiG6G268ItHpWVhWFgA/SBONcawAzC52rIWDNwEuDG1LlTyy1y
muCQMOXfZ4aYDIFsElAFKEmJtdQGbRWziApkhiAHr/Q9hvuRvD0ZW2WvtaczgAWzeIo2p8FioBrp
UJAiZIWT4by+lkMMCDQdJ5C0NF0iQbGDhvgVEY9HEHv1mEezR+Q7XzFA1ZVg2AqBqw0V4yaqO2sf
hTTyLCRGN2rVEw8crR0KsDUkS9246fO7IaEmhoWqLoo3LptVh168ToQMkOkocZPZESoD5bSeo8oT
R2Tjm6zE2Q/eNv+IxamBLtCo9BaMaGDrUYe90r5X2r3OflDdu356VqMPBg5RxEFRC7T3Hy21vG0M
Jcdjq0OlCuQJLmF7sFdbwct1O6vnZ2FHWBGvrRYdEqyIzOcFvCcmhAJ7hfsg5XjTA+1YxPEGXnut
FQK/RoEKpDlzwBNsWh3LdLmtCgc0ETaIQuwoybxk+hpB80GJvoKvVE3cVFPc60tdO7dLs8K5jess
VcHuUDit3ntF+kTGcZe0G0bm3y7UoaCmBl0w4Ocg2iW+XpsEuKlORomgQ3c0JNFtHLYb+7dlQgjd
Sl4hDQhhIk2h/TsG0b3asI3rYWWvENhmoRtQ3sx9z4/uV5Wy0SV1g5KKXDxktfQtDBI/DYq/qGAs
zQglhZYlFW1MmAF2tkhuc3BTRezMgX+2PNJ9SenuugusnV8Z03C/eQrBkSq4QFqiZ5XqqIU2Y+Tm
eXPLJ8NrBu2oNoFrpKP/F+ZM/J0GKrFoiwnm+ERL2ip4dAfo8SlT4uklddWiQpc+OhfS4bq1taMM
hM0/1gS/KDsoxPIR1irpduoxw6K+1/G50SGKC7jo1rWxVnwCSQDkenCCMf8jeIgWM3WK+gnW6E/N
ALHKbuh/JfzJ6gO3bN8HbQtAtPbtgK2DEBCgsaieigbJgG5tGJcOY4On50GBwVNtAFUTd8YI0L6W
tt+vb+jaIQCwxpp5EOdHjPD50mjI5+kCdP5zCKcM9DYM9Z2KJ6193c7ayvCmA98cAv1n0K05jgbD
WQMdVO11000dVLY1eFGFF93WpNu6qX/aA2JSRgLUz6cESa1RveaybOfseaSRXQT7catLOLvbh0g4
s9ktYMxC/lw0wGgwAhizagyHQfHAeQ2l3YdpC2X0GQAlGBIeWihLKkE2wVBxIu+VP72mR+1AzhXG
bzzNB01Zu7/+vT7XCz9aFJNO3tRAKcIXHXl0tK/5fnD57XgOH7o9SBfOg4PZCSe7B3HYswKk9LHY
Xbf/uREs2BeOQsaVAMUa2I8O0q31GIIOpHzhLuqVT2PoTXsDz2unfFIvmF6+bvrTkRAsCwFbSZp+
aBQkb5MJpof4S5QVfrOVYH8KLYIRIfepAtbzmeTImRSIbgGyBr3xh9oa7LyRX0KlsdOqt+ve2sgg
P1NMCHbni3eR3Q1YVxzMHivvupPM96B8cNjP0bLxRFJve3c4qjcgBnDJ019s6jwYirgGFRGxLVT0
NdiSNGxqkED0mu+q/CX413x689pAMQzwJx6Yn4VRyrCTutlGadFu3+vWT0i/3jbSWOwB+t2491a9
5I8x8Xx0FokxsQljEfk5pQcJtI/a1hn41Cb4uCCxe25EOtgkCGxo0inQ3I6euNGBZYr4lQrkmzcV
P1Tp9fqHWg1pi3UJ3h/xyRqVADYtpmYo6vGz3o0amBxQ3IWi55aS19Y2CucglYMMdx6HP5L7KLgr
O8gEbOCttkwILh9ZPJqMkOFLmd9NzQa9qm2EG+Fy/VwBBCCDq3kWRZl/xOJcQc1Q13od69Cts6Q4
U3nONbvBIBHZB8lBZ0+GFDqhbJPQL/VbLYEsmq02Gxnt72bjp/to8SuE9MjKSAH9a/yKoTrI6LFG
A96hnhF/i4bbtNUxTO/Ob9dua3Jr1WkWducrebH6CP1lpahhd+SPKnXUeD8VzAVx3HXf/PyqwoGA
GQv0rqDHxfDDRzv11EJZPYAdSQNJkoZ1KLTaBwHkBgKIBkUzYbasuFJNjlG18ST5lFb8tg3OyrnV
i7kl4QqGyKc+Kipsx6V5BCeImwBC0w/kK82NQ7h1/65+Soz2/a85dPs/LnUwzDIf1RgMhRiUMX4W
g+KGqDHVD4UJArmscqPcT7P+gMGw65u89i2XhoWLlzK5HtUQhjNeuyWhh5BVmBiHVEu4lRR+rmDP
ezpXOuemFtJCwW+Sth7ajMGWCV44uyMY9WhR+tcTd6SdrReDN///VU0usTJjwBR3MjcI3NY3evEb
hBwO7KBNlvT4DRLwnk/gx+pvUpph1HYCFiuTC8XtpXDahYM5HgumVrcp2m4NpnI3sJr/x2ZAA+s/
bHliKq5ESQp2CPwQmYLwuXG7ds+NH1Ljx7ofanYOGeMem4Tu3bAVvuYQKMYNEK8ZeOiARxzF54/O
VhLOKJFzhMhwvBCphMjSVs971a0Ad9UxBKyZQDJ8NKGOlpUCqYNtZl/NeBeTd2sWo97Ib9ZiPTTY
LPCgA3Omi1plXBqIlBfVnGbox5bm+6iFzun4/foRWU3HAS9BEDJAFYwiyMfFGEnBFJMji1I7hFg0
214yQ0LjpUFhKWpa+jIC6I0Xcf99KPLXujbuwXFlOUpKnoNG26qtr4ZFPK5QQQXuFq844RihgolL
qYLOS1ynXkCCB7Cl79HoczCN4sYBu9fa1NMBVwqTjWxhNU0HFgvzLnDbmen+406ocdp3RMIIQlzc
VXTYsUr7noyxnTYPk9K4Shj9NMF4BeafDjofXfHWoCjv9ZV6qPUYORrKsNbb9a8zH1jRmfFNTNR7
Kf5nCR9nBCKnBFZunjLkx7i7TwlqYDqo44PhkkNuNsD7+rrFNd9eWhRypqKzknGcYLHgU2kTpGq1
nLwxTNLrmxI4ax6+tCUkTIrUTIPaw1aMRNpCZ9YoXop+I51Zu+uWRoSUqdKlqFYsGBkRfjkvbRbu
JOsYoNPfedf3bu0htDQlOFCeNG2UR5BsqsHyX2ceeusGCu9x6Kp44o1haxftRshfNwmAGjQ2EIlE
ESHeF4D4UKxODkpY4k4Vq4fRku2WWpeA1rae3sbSdHt9oWQtmwdhNAZgMZs2065+PCoAx1MAUxCb
tB37omG+GC/YU34m4Jy7kbzRCQ7WaXA1zDxC2cid7ODptXRA+nVkT8Fr+a5tfOO1mA/kEVIp4Enm
1vXHnyOllT5GCgIyxs5t4DsvLNzM11adFT0/kKIQjAWIDEt5lk4QpgBxcnCvPSh+fgy9znIHB3zK
u9CP3aK3nS2mrTXfnT8qpN/m+W4RJpMXM8ajxuhMRo2xuEvHroeGAqKm7rIEgGoeNvpDXYO32b7+
gdcWi8k/HVYBsAZ07uOGVkWKVELuALodb2PiN1mEfPsvIg0mD3CHWhrwxqIABwAZfYY2UOy07Tdp
uoTRM7Oe6b/nelAx3wDSI7QwTOQFQgQF6feY4CrFATHZY9t2L7wCurWfvOsbtprxgBMYAA8THoKX
08cdg+JjEMoDmj+JddYjj8Y3feaP1a5q72TdyxWP4JFET0r3dN3w6pda2BXidTQobdRH0xxDQfMA
LAwpH/JU8q9bWbuHlqsTDhgP2RSmPXYxMjSUkInxcza6R8s4c9QiM3xWtIpbZtm/bRcjqcZ5xisJ
VLK4k4WHit5nJanBNOtM4DxiqXnTGdQdJ+kW86l2pkg+pb+ur3QtlCwsilz/QZOyjkDL0yF56Jj8
YrVbMhSrKc7ShOAqeN1pJQ1hwjQDqCHjZHlReBf2XwrqgGRMzWqkzBsHeu2e+C0PNM+G6Z/uiUAv
9HrCXK0Td2Bg1N96jIMMce8SkDyzajg2WnqS+/FwfTM3rIqbCYDWEEM9Eisdbqfilrd3avRSSXe1
tq9Kp9zizl47C4tFii0HTBi1MUQIoRHIIZ+IORCwTkR/cRKWNoTzlg9VTkMVNrS4tiXN1rXIxuQU
pl2OY+OB8f76Dm4tSTh4Y2rGYynDnBF9SyCjkw1e1W58pbUnAMURm0kzkf6iDPcxdpE4bMoaiYTT
jknCfEXtwjfgiegPBo0U38oByxtyM74YQ1NNzliF0i04/sAlBdB+f4rKJLlpdLMfNy6IlbXjOofW
GpqzgFSIKCkzgxRug+c7KlCHIDzWxmCbXbBxMNZOI7g2wbVGAcZChj378KLeUyUTaPlnfEPfl/pJ
Mkv1Lkz1m7gEzj6W2+PYqb2LHO4MhpnRjng+/cUydcyJIX9TEOTE6mtlYNgjTfBWDsxHU7vLzb2y
1fz7rMEGOODShhByoHkxZRbK5YDXcQdy757W5HacgCZHG/cBFIRUyDpHHbWZAr0RAp3jFCqvmWLH
fAD6EQQqRLUBPTVQD7zu4BTbK7xwPvwy4TyZRlwG9Vw0xQCMRV76FmfoGG4R5axEdTg32pB0bn3i
Nf3xI1M0xzGNglelWv2Kq6eoev6LVcw5BrRTZ84lIV+qdbkOxhr5cGp5JYhaweY9lq6ZbbHOrB0J
HYOS8Nh5sFwcl+xVjmMa44VBgqMq/Sw7aEJvvCi2TMxbuTgPsj6WvB9gojUfAf0Ah64rjxv1oS0b
858vbORx1ZmaiVeLmf8qYy/Ob4fi4W++yJ+dmv1uYaJSIBNc9FhGQSIMFn0x869B6vTVVqa86lmL
LyJ8eaaowFDpsJO1R508824jA1r7+4FLBXxSBYc7Kowf1wEdDZAoGPDcCSdwBh0ilby+U6sRkCjW
zGo8E42IyX44lUGjh1gCYGBWsx9qb54CNN60SIZMInACqBVuALM+TwEiIC1tzgnn8vNEmL/trAyO
/Ggp9rgDdt7W3vKddZkwqP9SnyxX2+gorDkdBvwMC6JmkG4T0R0JJSlQw3MhQDolIN5AOQBy5Nf3
ciXhAffAHxufvE4Gg38zL6t0FdD6hO6UngP2LBt2rNrt1uNmNa6jTYhJSgypYzpMuLl5EBlKPeDh
24JMU34eMEtno7nmQK3AZyfzVgbFnHTT+MluC9m7upsErH2AFM+1B8Hva6js0BbjFw5Tjlp0LIav
JtuoMqzmJZjs/ceG4CR5FoNSIMSTG/IVNttjQvItOLW+tYts+hC6ykZXZH1JkF6dq6HGpznptNRY
FE1Ykqkg3/jRp+ex2TDxHwy9eN/NlZoZhINCgojDafhQjTGTOMZsWfmMsXH9uy7H3YtmpsW+LQL1
a1Jn1iFgXLoYGW+OPFVSjwOMsg9yOTqEvGretCGQv5U8D/bgWZh8LgFfZqNUQHZ5Fwb+EKrtEYJF
HUZrjWx6i8dGc2g44L7vBk0ubKk0KzcdeXtuWAIfqWkBAHqrnuvRkG6rMhgaWzbHaVcqZfhN5Upy
pmlb3AdFPZw0zpq7RKpa1DsjoIah6mMNPmvBIx/K6ndzilsQJGk1Bl1UJHBPbcsY8o2OXXJAf1N3
yMJ5YBv8DZWdRUZt2lM+1i8NjbUdNq5/QLISHsBopHhWgFem3bamto+KYZ58msrqxAiZf1nADx2m
CVy1bLPMHrWIu5mV935J9cqXMQ2S4l9KBx9QbfkETS8WOvIUkecwmcxjT2vAm+UhI8wLtGQsbC2V
tZNayME+7C0IGxW1XNd2i030+xR0ITq45d8GhabSvmsT5rSG3lk+px3bpZNFX9MmApBFlqUnjuTp
6xSYwS1uIM2TlIi0EL7QCED3IDXTXJKEGiRF5Fj5QibVchO9HY9G2ZDXNqnUn1rO5LveSLiXQ10J
1QpI6yUuiASSL0AQ9qUTWnnyngX6cORESl+40nWHPFMmp+rH9Iz/vD1HJnh8msQg5wD8Kz+RSUQH
c1D5WWV66Vb5xAobQ5H5F4wD0fs+Cy1uW21FMNWumUnvB2kYJru2iNRDrtbNfcxJ6QPNZjUOJ2Q8
ggC+/2p0kezBGpTxdBZkux5aq+B6ZDqGGyFBeEmCkhcYH5sTaGsIH0Mwdz3k2YS5JQ6oNGbZyvIt
1Ghk2VUTRG88j+hgKy3U4W6YUljPHNIoPp+S4hi0MnnK2oIEB62P2b6N1ele6UkGEbdRd6RAMu51
owwOjYJkbNdpAIZ4ZVsGik0zdP0cDXjobpfU9XCfFN3Y2UNiBadel1IoakrtPmAF5j6Mocy/Nxk3
7uWAmRUcPNAfQ0WvMzcDwvIp59rwqIaN8tUqLMwiJeAesHnBs6eMdOU3PUFNG/NFAEnaURyVX7q+
rB/1VmcWxPMI2bWSlt6Y/QDUT9sNfpLXmBwuR7WyQ6nKfw1dP3gKYDRPKmUQbkxMQBVszP0PhZcy
K3okMWb/U6ZHYEJGZeRJHVXJz4MWOY6cywmkr4KhfyFV2B8C6JDBak/pTV+owSUkDQ5wLmOum0wQ
YIjSorvp+1h+G0E+bqtxqeGnQ04udUcowV3SCiVVGxTow6EMmITQQat43LFiqo5ahVnxkU/gdLSg
9X6IDQw1QYUINNz6FFWof+sDNAt5/A5q9f65MKz2kJqJBQpBtKBuMxTIMihxRm5R5dW30AyiC6Jh
60pVOn43UrX0J41IKE5kQ2TXRgH+VIz3hTesY6gbWCMNdiCeSx+hsYyjzmu1s2EoPEA4sPRRDYzP
WpHzBykYoz2NiI7jEBc4SDRqvJBkww10/jBPNNH4Dfpykq2NUeulEOLZ9wDSDjYN9c6tqtFA20lR
Qe1otAA7aKNh3nYaxvAYzzQv72K93xWUVpZjphoYrCCDXVt2n7OycdWoTiJUxCpgonQwgah2p5HM
aw3WEOjwGLFHlTh5MjlBkT6rBwkzTppejc5Ua0BpWnId/4rorBk85GXzUuZW4I2kKt4MLWj2XZTE
/qgl9RsJpWZfggQKMNIWgwdGVbhk3nRL0YoHU54wRNVrsWkbYNu6BwLQOIWNVd8YpjkdFHjic5tK
4Ey9ngetXaXLd4pwc0slYmigIdcqU68EO2itvyjmy//PhvBw57FKoFOJtLWpj7z9UlmPcXB/3cRa
8r1Yxu/MeZGlWkEGSpkKJqBMGSUl3kL/Hs+DfMOaOShRT8FX+pgGj3ILhbwU+VuqHAGTlTDdJgdb
ufacBIopx9KI8DE6kvSG3MAIvU+/gXH9Mu0lh7qt33d26xTf5P31XVtN7pcGhS8TJ6C+VedV9Y6C
EHQ37e+6G+Cu7sgOqk/yaSsXnXfp0wLhutBaA08DkLkfd1GGHCbGeJG4jRjNrPo7U7pv9XMIZnG6
Ua3YsjQ7zMIhSgSPKIOyjDPKOy3ah5Vpa/R+iiFZuvGSWH2VobcG2gkNtzOaMB9N8STVaZfCVHDP
bw3F04GXOIL/QfXIe7DxWF49rn9siX6uKkVQZhy2OsU1tcuk+V3/N0cJyjnonqHUiOm5j8upBqom
SoDmOkjJMCRrN+nGGlYLSX8MiLxDSdbk1IzmEk/3DHVKMFblwY5uCces7hQQUxCO1xT8M//5wgEM
mWVl3c4PPGPXh5jMj0Ert+Fk6tpSlm8E9aMRoiVD1cd4I2DO9wSA5GtzuO290HTojt9R13AiqF69
NkdqW7viV+bgunjWFHvfo3znbZzlub4gnq3lbxHOVgT115jMGrMdeZiYLwPTpBhvqvVFBiwV5wsD
Z/Hoa51/3e5a5AWfNjwFpFUApQhmKxDOYwAdVVmp3pUYa0+qLcmc2eE+LWxhQTjKYVuooTUDUq12
/Foo7wmwlBYkVylBX5X9sBJQCDTDxr24eqoxqQP1NGBudEWstdS8JrXCf39a1UmAC0MRYm+CJNAJ
b9n363u4aUwI/GVt8HaQYCyeRWtAQtb5LW4YU/dZtB/Yl0B75+WvDaOzc4r7ulyhcNDziqPFlMJo
xGyyr97TI5oXjvZDdrk37LLnDXPzGj6bw8NDxxQVusnCDaqBpDQMpBm+dF+BAz05fGdOeG5sI4Wc
iHoX+PUBrS7zEt5u9UTXHAjgwn8sC7trVVMUQrkDlWvIlR6SX+FJ/lG98J2xUSz9PPCJWtnSkLCj
mRWzAHLOaDmBHPsxf/GnHaQUwfCu2fQ9PesPUJ1wqkuY2fRSPZsb0WgNFkXnNiyKj+CRRjkGX2AR
8mpDqlStwAc95w/NrXmnQT1oV6IC7VhO6PCv+d140x8o5By//M23XVgW4qBuRbkVza7UvJq6fYsU
WdlRlxh2/sOMQKENbWq3vmHfOWgfnE2pjVVHXlgXQhCTiITLHtbLlx7vs/2tYtjJS+8WR2nH/C3R
hLXMYuaZgjYT8AOoqH3cZVZHiUpnrHoeXBj4TajfFOCZPAdbDcy1G2xpSIh73ViNVjdDyKXqqa1e
SXho5Q2XWQveSxPCJclLuCubQ+tkHIYU8BiF/EXeDDAHupZgxjdBGvFxt3JQ3WrqDLa1+pt+3BmW
Z+kb5eK1S3jRMhNHr5Q6rWWlQ2NKmsxTbybHhoGpJWcO4ap73dHXTFEKacQZ5mB9gi/lxWRGYQ/s
SATx6hRgIszZJrmnbHJPr7n00pDw7WWJV1razIYwv3ZC3S4+ZqgbeUZT13fQ0w2cqmshUkLp10FW
apdOup9QRpxWY1tX4ZrDoxs3axpg2tL8HfUWYSVpyJRPKh4JRuzL4GxRoodQvmmg4DEoG4XkNX9c
mhLiSFaoJeI4TM0DO4zc99EWlmndArjMgGqeeX+FW4gkSWrwuRre1Lsiv5BuI3te9RB0qP/794t3
TWaZSjXg7y+zd95yN8xQkLIMj4Aj6Lovrg3LoZ2AjAswEaBURIkmOCIwGxVMmR11MbWDREHy9RBU
+ygLNpMBLLdhqyHzwjg/YSDpMpr9YapbFB87m0PqgEyyzXpr3yqXNoAsa7axF2v37vIHCk4MTvp2
aue9aKUvJr0DFxG0lqLcKZtjWezJFsJydesX+yEEM5R1cQ8xNCFiAD5q1ti0GKHmuA9Rg7u+9WuR
ebmw+ZcsTkRmgWc9GbEwjokI8txIF1n2rptY9VNwNxrIlNAFE/20lzIdbSQACrl6imIFTfdNdNP6
fv0xIbjqSHMNdWbsV4vpEidKnfaS+aFneKVLb9uD5Ga/2FP7aG6E69WiA9jC/lmacCV0kxFJxfyd
IBfCLs3dTAl55Pa7fFKhk6fgkbTFXbwawf5YtISxFpYlVg54JiB/DExw9VNt+FnymtQnKd0aLVtt
9C1WJ8IYgz5oQM0F30gO04ncEBdl0IvlFB471D/kH6ptnMa9jszsYdpoWW24jCUET9BbVX2pwmUi
Vuxzzk5US/bXvXLd8f/5dGLuUxN1HHiAjbRou8tJjwJxZidGsuH8W99LCBxlF1eaEmAPR+j3ypic
yzq7jF2te+x54v7/ljQveXGWx0JWoc2EXVMbzaX5c0qh6Wxu7NtvmLX4+Fl6hRAxMHWr1TLK8k78
Yp20+8G1/ACj1P1bcwOK+2P3MNpb7rAeff98K+GmC2SFGVaNbxXyvYz5nao+j/25pCi8UTdTdhbx
r+/kukHA6pEYQXJZDFlKS9mgJy2Sydf+AnDSKb6bjsRhX66bWQPwIjWCSDUIfECCLEKECj7GvabB
jsFOLD0Gw22C6TRV+UL7fYtuumZrigOonA2A0d8E/hm/j/4YgQqe4CzZMMXoIcF0VB8zaPjKaMZF
fLexwFX3X1gRnKXjRqyDfgnTCVBQnx4hUe+zY/EFZHMhdaqb8VA+goa8t4FuP1w3vXq+F5YFn+m0
bJTofOuAoI8bO0huYl70b8LUwoZw7ZQZm/RJh40hDQGXR/D/11QxeIZjGuufryRcMGFfFEySYAGf
0Q5A3tZtTXz9nhz/dJ4BDIAuoYFKtjhWkQaWOmUzZxk4fXbsIXF1v3SmPX3xwXLudGf6yvwIl5rp
16fn0a73Gw+3tdFfrPHPDxB8ZNCZCXgrfsDgngPX+sFuqsPP+EQP/EIgrEsz+5hvROXV870wKThH
Dvw3zVOMAWQmf+LIgew07evTFIGt0yAjwHTJ+IBu8jeMI2z45eZyBaeBTOjQ0BK26TnqMEntWrfc
pzt2n33Rz9CElcB4aSse842N62E12hhQ2oEE7qzA8GkCN+5rbs5fmukz9TnBnP9TX5foLBanrjac
bJDvq+H71LxgRhbU3MlGyJk/pOhpGOBBERuSCMCcCuUGkG/1aqVg5SkHL6cvG6O81zpJf7eSArwU
Zq48X48Ba2kEJoBBx4xpFhOvvo8XIrWmjJYWFgw9GlsaTl3+ft3AWpCZqbfQXgDAEw+ljwZiVSsH
meBtawTTbgbkFZLshyia/3szsEEBt1IoLiXBDFhylSbqsA4rspW4ALrgdgrHja+zFqqXRoRjCNsD
KzQYicgPZgAmsE+Q27XVU92+XF/Oqh8sliOcvmEox7BrsWvFAC3GHgACPjkqoAekebtuae37LNck
nDWkdTRBex9PZOtbGILz5NEwvOsm1uaf8c5HWR0zs9Y87fPRBzT07WtpDl+lMSs4e9RNT9JP/dg/
gRd6d93YWtwCmBh9TmB+kYQJtlS1LGvWYzQlC74ZzI8NQKgKgGpku7e+Eckvt6Sq1zfwH4PiMIWZ
tBjJrGEQIk4eHYAupI2fAsdzfV3roenPwkTEaTyAoGcsZzvHqnOeau6q75XpdIAQho2tcLfyr1tc
98E/C1M/frUi15VKzWYfjH2aeZrmZskj0TZC7loAWnwvsUmsZ2qetiWskOo1RcW42HiAbv39858v
Mn4DitNDmMooMg0Ob0JQGm6liaseN6enAHpCBEnscHa8TsByqSCBMx6rBnrlw0sla0DgADx0YCM6
cltCmatxCBN6mEKHlrYl1uhCCKMDxQGLlnJiASgEuJ+Fvd23CiohG16wun8LW4IXqOBN1fUK+xeB
LUgCVIG8XHez1QrBPK//39UId15mjhnolmEBrG4jPxbVYx4+VJqTlbsWqCpUQzgUevweODAFk1hb
EkTrBwttKtUEORmY2ISrI+hTqrQBPFCKFGgLpkY3PmtMAkqr4mYOHckA9JFkKB8Sg6a34IuCPN4M
3DuDAwz05AA4/c3JW96Z88lc+KxMEhOzo9gRCDTZrQqEcuq3/FH7Cx6O37SY/72bhVtGyZW+awEM
dQL4K0M7NwYQRcFI+RY+Y+2ILBckXDLMDGhbQBjXyVUZg/rf0KvSksdGu20NN8vZvjb/ohEB8BZo
oGaKZV3MOgw1BMIvIPim3SNXvbo/NtbGrbYa9xcmhI9EUrB+s0TDo4Ablxgaa0HGLxkE3q4fj7Wt
W65E+Ea4njuTTTAD0Y/mRjf6HI8c5cgHRt1a50fTSjDpxsMbrcy3Kp+rifjSuPDd+qpQRtXANj4k
lq3fAkf4VttNtpdvyH3qVp76gOtnv1XLWA1vi50VrvC+aRnUNuclk9yWVb+KH/Nol0cYONvIGleD
2x9Lv4vui4PGed2ZYQVLUaPblQb+fXUjfG54iRiqDZIbUMGDhUTD67rwVcCbtXRjNmhrGUKMtgal
AFgXn6lTXgwTNh6v++DqBzFBb0vBRYJRFCFCZpxng15yvIrQqJF1JwVTX3KWgjtMoV23tDpbgIc6
Ki64ETDhLiwlThSekJk4AdrtdkBuuu5XEtg5v0gVpJpzryd7I30bg3Oh32EmbsP62kLR8poHDVBK
o2LymGlxNLEcHan+3vK1Xf4w7fPY1g6NdxpdA7Af+1Q5be1IG1iCdbvo45sa6OdBKfAx4AdUyrgU
FPiAvP5WRZifHr4Cw387/A9p37UjO65s+UUCJFEUpVeZNJXlfdWLULWNvKfs19+lfWe6M5maJHYP
DtA46GpkiMFgMBhmLfpM0lbiuNY8yoJIi0Acc/6oJ50KK0tkuqxlngJ4++44H/LkeySWQ0s3Kg59
6rX812W1rgo0LCDzAIYJvy0IVCoEeRUS5eh3KQ9T+9GC/9MabyNrAGda+DyDNiwERMZlocuPii9p
hF2g1gMqvG2KpWiGzB0rNEAlpAambtK93h+mXhb6rQox6dILhTndMyYq2xo7lBeRdW2MdtMG876O
1G0bSslT17q90OgBrkCg76CWKfR6NIOemilb0gJxdjM1d/OEEk7T3oLLzcf01Caqo3vg1D9OSeva
2dd/0CR6pEECAZJ7Ilbcq6Gz1QZMGW6YXk3zu2rutEYyTbemR2BKY0Rz4dTWRS+pkASZagU5UDtJ
XDYCfxAeWVYCW/OSx0IE12KmM2h/CwjJTeteNbsHu3i8rCmZBHJ6sggBY+aUw+Zq2gPp9o5mkrBm
NVZF8x1dsDk0WJxwNabqFIdDg5d0a72pJVAQDpP+pHQvSfSggVHqRrlBFnyWvT2XUEY8S0dSxRdO
hAgro0veY0hnjEO/8oY5leUVMsTSJZy4JEcw87BRh7FQIUerzWIb69NDP741s31vzj9yIJU4LP2+
vGOrhvevPv8QIh0FAGaRkjItEZimFEOVbe6S7jGt/ctCZOoTzCLXWz1sAiyrt7czYI9n06mZQyLJ
S1cmZrHOo7WUrB0A7gwxFV5q2Tg5ufkN6tJKlTWuLwXUS9u0KPVIkDFpGdPRjgBCcgBOTl9zgA27
CarHBrwpYVq5OtVxf/+HZg6Um4gGHGlgvIIS/VSsnYSYKFmcYNarV7xgt333fHmj1o7XUtECuTDS
oXB34j1My2HEcBtEsPq2Xp7T1ezEUefkCcGUb4000hUjhTfQ9zF81ysZSN7KFqKXBHDgmIQF+I6I
z2f2nZYDEBxvClTLh3KbYL5B/aTx9vI6V6z+RMzyGUcbiAoHmDQZxHCOCSs+3nGj/s0L1bssZuU4
n4gRtMm7ue7jBSUma5MbAyh5DEOJDyOzb5oyAAeD7CW/EmewhVAHUD+A3D/rokg0Ra0TcCG7iVm/
GnrpR91vcJ5vleEJJoWBnW87HiSqXF3jkczl70eqVAxloDXXF5flNfNTkz44DqliJ+GSZqnVPUN0
iGjGBFWyLSizaps8jBdBw1RuOyvagJrqqp5ldN4yMcJ6yNiEbFAhZuTb2rxP2k0W7S6bxfKlgvsA
RQ+lqHLoOMxiJxMP6qpILRPucMAUCriHGmR7MAELkjRZcXV1NZjRB0ojEh0oDZzuDnitcaQWUWM0
eJ25I2PnZrJX8roQCs5cAgpJoPOeCmlzghlEaiHXsPAA6S8TEAFoKLn51+xMU9FYiRoN1CaCroTh
qCthp6DZONG2QYSKQGKkXm2A9623MVE6IuEYl5KdWluZhhF2C/EzfJIYuCeDiedQFWYIxkCYZzd5
7TG7HzYxmSXLW3N8x5IEjzTPzMTUH5YXgbSt6ozrorf3YRF5uGn2l81vbVE62pEA1IF6xNnzB0iW
QWanSJ5Wo+kPKnDCE9OfGltyG69ZuW7i9QFbNxG7C7cVCPfsrIzx8LfB4RVPWwNatA4mc6Zkc3lB
a7o7liTc+5GSz8CuwoIKZQPgRsdkYKTze/J0WczyM+KxPRaz6PXI02mKDqbEJc1d0PmODfa2LCv3
soj1lTA81nCU6NnQQJZnDCVR5DHy4vcE8Cv7jXX+QP+LAQAJ+P9KEVxcnGqkjpbcYFfdl91+AuKk
jGN+bVSIAakU7/mFUZYSQVnV2OepuuB65Rjly35W1/HjdPWsuNlh3NFNc4j37Ar13DsA899iXOnw
sCBCyBr11yz9+COEQxXnud0Ny0fw6Xakr0oHBvRWsmUyGYLza8ahwY0LGZaxMcL3QQNEtqyhb833
oSAPCsSF9Bk4aaeWN2Z6Cqxq3ElxMn9XeXTdk/yQkmSTZZlLa8sBJ3LrXDbFtVhi6WFfcjKAIBIj
MYp5mYGHWFfcV4AMuU1wbdR56bRN6JrggdRRSJKocs1jHIsUtquv9CysVHiMOme36Ihz9SH/0Vea
n9vWpme5xLnLVijsnNGgMzowodWpBLUkN8avoFLaPZjG3ste/VDtsPSD2L7N0Y8sUe76hv6rXOEE
KhivHbMKyp2ZNm7VCkkTQF72Xs6Ur7EMPtRSu4moLK285l2Q79KXTi4AUIgQH+Gc61OlLB55OODx
QsbUmWO3CX5ftpy1ajf6eMEjbS7DFmiPOzVXA1gFI/CBcPZ180ZNTXfKTPDV29taSQ55+sGtfE8B
NUDDaRfS7sdl8atWtPRZIHsHyDhCTqWbfd83AKbBE6L8wdMchhNv9LDHxfqFkR3JRq6q9EiYcPUQ
qsYBoKeRGgJ4e2W+pnO6t9twQ5X/Etvj5/5ZlqBUimH7xGywrAn8fbh2D6xgiE7ZrhvLO7Dvek3E
HWuWjmbIVrj8/ejWA8MaoPoHyI2SagdoXTehHWhwMYxhZzfjNLlo174PMeekJ+ou6PhTXpl3LB64
o/BsW6edo4FC4D9ssakCnHUBqgG+7uk3ATAja4ZuOT7ImmbRxg490/AAFuVM35clrR7UI0nC6gfW
AGUwwuqN8dMgTp7tMlQA0GsQLFNtvcR0l+8WIwygXf2zLsEjlRNAjciyrhgIker0HqDyqYUym5VJ
EZxPNKRUodliSRTzED7AHRzEhJItWnWuR0tZ/n5kNoTTLtKmZYs6/k5sfh11ptcHr5jA8g0z9uPo
q8CsyOXdWqukY9L6HwWaQud7AuLrulqkojN3Q+J4D0oEVwMbas/4DjE8UvuJB1ixx74nG7Tl+1b4
BU7r+yzaX/4SiY5N4d3Fa8UMMGG2FJZ1z4h0kC/E20rhkhtzLSQlJsHzBKj0YOQRxLCsraid4uUV
MroZEnMHTJrtf1nJvyL0043ExE08hgo8XNuHVwmL0GYfvQbzLBGz6maOViJ47ZLw0gLhNg7aFO6b
trrR+ketAL7/KOPjXauwoY3VAHwnZv7RJSUozbB5q5DIRlQI4PMRnPL0MQMeOXllxvs4b7rgjoLK
1gAGRee3silHqXRBnxHi5dZosFAdGa7SeDCjq8hyhwpEp37WfQN0BecRNIa9jp63wb+8mavu7Gjp
gpZbNtRds7zUyxgI0Ik7m9sQPMth/lLYjiEDhVyb8z7RtHA7hmFURTnemm4039Ler9CMT/vtHDeI
qx6J8pjp3phISsGrhrQ0KS8HAlx7y8k8cjyKnQ2qXUJmFUT7ounBLtb6haVsOyzxsjZXI40FMBkY
PgZypoIh9RPNp0DHm51GPXrsNF/pjG2GF8ZsvOPakriUtYUtQ0S2CvJCoJ8L0qYyNKhilAj4CWud
Js1+8truXT00Y2fW6cvlta1mgilaCIEAw6iuikmqsLStVqUQh04+Y9um1TVv69KjPBz3AJw1t51J
fvC4bp3R6kqPjFYI+r/5KTcrGefYmjOFU0dNHJzd54Qjes7JiCgrc5PMvjI6APbX7CaTvrJWzBX1
t+VRvFS+AaQh3Fk8CXtQC/RIZcaPVvFV9Q8l6GCm3kXXVVT4raIsZYvLej7fVchEgg491wTc3WKf
jmLpUVwGkJnkrtY+LdhepbkvBxmcsEzO8vejY8H0LgmBPYdLn7m8e5qKDZvvGuPt/281y4k5klIl
A+jaLKyGAkIisjA0rD0ZKqqyz5flnFvEojWY5wIuCcoDwY/VcQQKP76sJnsa+odCvatlxHDnh/tU
hOC7IlrNtr2IGNl3yPZa44UlSum/Z1kt4vwOx8yjqoNLE8yugBwWdMaBSaZMS+P2WD2Ejf2oWp0k
c74qwcJ7CNk+HGSxqYNoSRTEAcoCXePy5M0gf+1ysQLkR8EIiJclEsCnu95F1dSOf0oA7KUlGxIA
wjm4KzCSennX12z4WI4QuOpjgX63AQk4M/fCLHNCBsxElKQMyXrW9IUCGEpQyF4Bd1bwtB1H4FaZ
yI819p1e/soGXRK2/cl+nQb6eMohuYKJbABXoO3yVGOmwip17BGCV9eY69h/6qHDvNoPPtvt5OeO
6rze6FdkQ31Mzc3OW45O5/4q9PDAc/CERY/mV+CHqHaDdGd7WccrqBr4NGziQru0ZImF+7PBjFcx
FYhcO1o57fisdoETAbQELexOU97Y9m/DTB446TZp8qD27Q4VoOdOJ56qNcDyLOG+atmLZeUsgr8c
HBkE1xF8paCupsuCFtjWiKbN7BDM3aGJtS2p6WbCsZxmWXl3TRxoNHEqkSSFRQsqKEuAng8Mdta0
c/UxsQAodflsMd0ts6zNnGQCjp2bdDXdFUqOyTvD6Jkzj2y4CsGP6dvdnFkOwBLKAvSE1oLnmfTt
S4D81j0te4N6l/ds7XtRSDJN5FvROyJ2pwVzHyDRDvVMeOo4Qap6yjxeWXF5PSr8ZxHLIEHWLkqK
EgyIQA2cElSkT813YhEbQ2uJYZUGFIGt6g2ku8ZArsfmyWtqGxmmHBhUwxathbLdOSu+Y6ThzyWt
ISsJaxBu6ViNWqUD/xiCymx04oyDAgbIyVYc/0ojNAexqPLgqAof113o1Wxofl9W99nlgw/AD2A4
CtCoOL6ieUyjXmUcH6DVfejgP0aacBq+A6WV8Tadhet/JCF7jmo8gkwRlGlJpCWoTDeubQRvRdb3
rg3gUp8jOzBStOWhK8kBifv0t/YkiBX8bIJ0aEA0iK3R5gJA2Jh5Rpo5URE44V/jaQmyhN0smgY9
vAqUGbdAsSmwodXuv2zXP0oUW1yrBkndBHLc2LoFzqYzDIdG1kVzdjOdrkJs37I61Z4DDo2FABFo
FHRM6A5Ixu943Uuqaos+Tm6ORRIKkrg0NB0eWojjVDOOaGC02JvkagBEcmVeoy/VmTR3XCAuqk3E
881lBZ65F0Hk8vejoE6NgNKIpDiganvdq0oNYG7dU1rUnkoVdKTKbqBVXR6tULC+uAMGv2VDXEYn
8Lztzf6hbieXyHrVVuXoUCJiF8w8GMKy0EVQaNOEkMjKshs7ijza575SYRy+kLXVrmrwSJSwJMzY
2z3tOTxGi2nSL3PcxemIlGLhNqYswbAuC+8JVF0RYoiPmE63hiovYIqUdJYzlV8syq5qXY88POR2
jSFtWF6c/ZlFLg+Y/xX4h5LtyDwoU7qiV3GC0Va8VyvjyozbQxuq+6J751F9h+5RBynUa7C1uLBt
iXGuOuMlLw6wJfRFiS6yHrMyyJDUAGx55SU1GAjn74AGEo+4aitHUoQNLIF03PEEUgaQArC+vlaj
ZNOBczGjMibl88t1OW4EaQXEnpSdvQgtYHM3YQ5ZCvf1PgOtGpppMk8PAUpsOFbojcBGMWTTzqt6
BOIR6jbLpS7eqnpn1nk2DPArE3DazaFyNJJ4psIljd6r/utfOWIn5RQpQ5ArfeOWqe1m5BNshEMB
0koM4GOOizY/qG34l/3XsjlnBnokUohWRksvqEIgMsOG2TjnqdPnblt/JlrhqKakkUMmTcjvzVaF
eTULijRA9h48hcqjad9ExhMSCKHsoSJTphAXD2ZhGoUKWWZf+7Pi4VXPZ4QFr0WPcWbNS/FSuKxL
mcTl6XR02FNgkaPhAxI1dHFwgFEndugPM3iTu2yPjPdLFo93GHX6eVns8rOXtlAIubRCi3urhNgQ
QxB5nXkRIAcvizhHslnOHYK6hS4ZhUuxbqgXaOVj8YQ4QbmO+temfuftgYDNQd8B5rspdrmxmefM
CZIHSwXRA0YH6IF1ewLeuTCWvBBXj+PRxwh6bgCy3k8ZFtybj3k3+VV6QC5EImRVq0dCBK1mBL0R
Q40Vp+kVaUa/nmS0I6t+E3OFS34UsLTicD3DVmW8n+HLoEKt/9kawQJwY9WypP6qvo4ELR9ybJcG
CaqkhqCh4k7ZAwGfvGqmxHedCwFNAhpwMcUBFiBVjPKaTNMztH/BkeD5p4BfoeyMDSD//npbTsUI
HkRhcUhSgr0HUlaP1LUKgPWYy4CAzrfmVIrgOxSMg/KeYzHWrHt58tqAhKMOvgf6eflcrctBehPD
IYgSxKZla6xokpmIfQxubvuAXs14wTlk4NvB1HuJ6s7dExa1jC7B2DRYtuDqdSudq9EYMaIEM4im
J5K4FvOihQ4v8fEKwKmVuI3zM3QqUdisPCJmGmYq7jNzvmVt43A7fLiswVWzW0p8/5uMsAXb7tmI
WdgJi1JI9l0Ug/GWGizYBimIHi5LOo8dUTVB2zXaa4GHgVmU01OUVcgbaJOBGn9aXunRrufk1mh1
p/5AguqyqPPJSkx6AWh4aS7CSM3ZxAu4NPTUyk2EjZOrvW/Up9HRH0q3OqBVJHVqb3gP3e5bk01y
/El2nl4lp3KFDdPaOLUmMLG4zHm2rrLr+b7157t+86CBJZc5nVNsO/xrBuJn55n6o9u/tVvFtzzq
Nz7fJa+aazqqZ7vldelxf3gjPy9rRl++4NIXCifTKssGfCLLF95F2+i5emN+5Fqe7eMLDpU/IA04
X1mO/gjQm2hLHCncz3kIc6oi4fKZVSCJdyM+ABRKTfOmmc9asjfy+4ngppAY90q4eypMuIRiVQ9L
ZYYwPfM044ZQPwSnh4qGr2YTVE9N4M+VxCWtmvmR6QkHahr6pIhjmN5SpSAdymcMvLil0wc7JrsB
13RJTA20SijLLUSWp0cKDaNBXyoMR6p0RoU4mK5wph7gSWHvdc1B1vF43nuFY3UsTzDvIgYPboKJ
W7dIX7jhZOptXn3i9efa5Y0yody9sTq3lZECrPldZOXQ5YuXA6BiBccxVqMSpVkAixnvQH+kgFYm
C30N/DkpmobUF0tWDF3zicZSBEUOEHUzkRzTjoE3MgHO1+XpZmg+Wfk6BpJzeF6phyqPZIiJo5rq
lc4bBTdX0zzNxeyBD7pP408DBG3NpN1rlXGoaOap1oBJgdBP5zc070pc8nkdVvgKwYCSLI7wGVjp
MFRuRb/roHjIx3KjYXok1l/nIcRT5lpR4m3Td0hCZ5Li0dphOdaCYFBpqdHcLqAFEz3VNYBkZuNt
1q5pcs9GCVTamhUdixIcX1n0Vc1aLFVF3rGpgG3NPNL9JO0GwXba7pgMvXbV+RxLFDxdSUnC2hkS
0+k5qbdj7oZl7qA64/H+pWWhD6bBRv37nOepYQkub8R8szEvUkf2UgLIy5DFXDJFCg7OyjXathUE
tMUcOSEG75Whd9oiRuNw6RMSvBagqZ4L+nj56lpzdsfqFNyA0gZVBVZ1ODszAFL4wUiBd8+ZW0W/
kmQf/31WZtEjciQMrR4AgRfsZeYYdspUmGaY/x54j2SMUwDtXYYQtu5r/hUjGIleB73GlhPA52QX
tNONwQ1f1WvJ62ItUD5ejWAVNOah2hKIUdvHYlguJbIpKpehq+vyLv0/XMq/CxLMg9TBlIQKJDVR
5Y4Z92n8Zs6ezragmACy9vKEp+4ceYTKWmZW76dliMsClqAGTEnBnVljq5WzEbbukNHhV54a43aZ
S94XFQPbRJcH/aNSGe0b6O1qr2+68sqg1eA3iZQ6ftWxaTomitBBikrSYsxHT0aSmV3Mmqh1897w
ouS5wmgvXgmG4bNYkrT/0ywvhnTGkazlwB7JCkbax2mLVbOm8wDOBZkQNicvNbqjG/sjJ5OHZR44
Tbe1bn4wkIKpaCTqx+Fa7X8rVr6B+e8z9YetRS6G47ZkVLZJHDzWTQJsctCi2n89JoSLx8QOw06W
J4HYmQIhIWb+OebpkU9Cy1asmg4Je4kxynZBOMNKVKXoX4RmFPXXWOyHZlMphzJXHVX24pBJEo6x
DXqmJMohybJDt2R+UT2X6ntYR34J3InLR2zVAR/tt3CWQ6TJDHAUItufbXiD+XQXg2pA/6ycnMau
0r1p8etlietX2ZFI4VAjRlLYbOJQU7ZN6F7pfEx8KonpBg2Q0R/sCVmszpEIXXbnkl0LDt8GAV/H
GXRKqgfWwWbpIWvfslnzWwBWFQ13uiUx+TBZTmNfgY9HIn/VNQPukAJaz1bPgDVqMgWs5XHrUu0a
16o7mJ0D+qs5uYUzqZpPK2wxV/moja45PA/2lalioErGKaevW9a/XyGo3kinrhp0fAW7uzM/0BG/
bbxkjx491TFcjhjRGTx1X7o/KidyfqM8qG5ST9lkvu3NH5c1snoDHylE2BCtnvsGfq11RwXAzvrw
iVQJ6G6KyevUek+N1hs7KuthW32xGkdSBVeahaEdtRqkogHAKTZR5Pz6tG9jJ/gZ4bGKPlYoAPj0
DkaHMBqxV3aj7FkvMwTBwcagUC8zoOG7aeNguM0dIq+sZMwQZIl1z839n422hfbyEmn2JKOQAoyT
3O92OvhuzP03KGu/qUN+Tm7oV2+B4lhevC+uep87ozt8kMcfmhtvyn3mDl7qyQ+hZPFi1qtrObH6
5bOqLkVrKM3qycVU3rwL0khz5woskiAM1dN7DWOzg8uGiF+1XYyRsSSPu1+GlhggwQsm+xu4A8mh
bzX7RuW5xZ2wsI3pYR4D/lH2aX2t9W2AyQ9G20cwSXWbKUrQIa0PqQ1152iTCWt1Bg1YVAehD2LN
+ipMKN8BUY4cSrCgOmqtaA+j2plPSHLEyAmD7ngXRJX1lrdDcJU24RQ66H7sPJwpJNbJMN8WzM62
ScPo1qrn2K8VBbNnVldc5xh/8ZDDRg9Q3vCXRqF4cJp2GF9llmHflZjw+gKnjXWTd3PVga/T0tH9
H+WoOfGK1W8kGtMNDZjqFeg2dMAnYSB/3JKPmKfdfQmLzj3Qw1Yocs+FN/M8elaS3nSyKLfuedZP
IM9GpwrSMVNAtryyKKZg+GT+UKGxQ1SHBUf6sVNDlA0rlTi1HY07NIMFe/ApMIAJJqCG6Gy7ebXm
fnoGlk99b41jdNeqQJpBG6W2r1Uw7GVDr/6Oax39qGWjfvRct/d9EeEXA6vJN9XEsOHzpPF9g0rX
VZgaKmhih5B4KH1ZL73a85uonszKq2u1+BnMIK8NIrMLlrEBstPA8IyeszBrjKsOvU2mo0fcLjbI
kxmd0wQBzVHJSrvRQa1Jnxwr0QG0M7bhgxHoIFUtqyy4bcFufo8sQEQcs7byT9aEQQvYqhBQAC1r
FPRD1czeqUZh3KtByq+inCg3tskzUC6rgBJuzGD6TSrDdpV0Gsj2sl/8k5u/dHSFZ6wxIw2Zqjgj
+k38iEDzM/Hu06vA+4HZ5K1+V+5j7204sP20iRxQx0mkn/cs4aXyr4MU+/3yqC3tfnGQ1va7Q8Zu
Fz1hVH5+KBz9Y/YtP3nAABW7ZncBuLXhLmUDpKvxiI15PJB6osIr1ramDOfYCFOsnpeGw6f6xjRm
yw+64StPrB9p012zAptGy2l/eennIzlCGClcjiO308Eseyxd+cE7NFBfR3jyWsHCYAuaOeI07AmN
Y2ri69FnWI+A4WKSkuwiQtz740hWuBRHEmVZEuETWJ17akQ3qfE4GeN908mSmcvrRZSEBBjV4F8w
XC/iBcQ1YXk1LgTJWrsJCHCxSsv+AuGysWlIj9vPVBC+K0hwq1kdO4qGlFxZFpKUzdp6j79CUDnj
TWmpC00zqnu3gTJuDWU/g3Q8GbzLm7sa+BwtV1Bsj/ZJBWXK1u3qrnPIlH1VY/qbqspHF1tOL4Vh
Wg1y0Z1Kls474N2Lr0clS206GsD44sOB4FKdLA/mozGf8xBvRK8fbxIZePPaIjHhu8BOILxGrgF7
fvR2M/ikd9mCK6Y23wVDKEPfzIY6VvdGZS1J6+tDStPUwTKP7mPhNRRG4MNtGyjUVJ/DERO6B4oh
S6XzLPTfMWMT116syag018IHgOhqGA0maDcRqz69HYdVz4vWxS3n0C45RDz2K+Q5LhvLqhgMqwHX
HRAGZ1BxYTfldR/grVDOuybFRa3c6Pz3ZRnLG048f/RIhvDGQxIBDKk6ZIQMhNtaw/t9nYaBf1nK
2vk6lrKs9MgigmkiXa1BSj9gVCutnQETD4PuNWMoeUeuGwRBdgu9B6ihiq29sVlUiaJAFB0afx7w
ksB9iTDIrdtyD9wd0ymQsIwayzMqIru21nYMXdf4nwGHZoi4dwmm1Aq61IFK5Rr09GlwU4SS62Ft
w45EMCGiDruiLrsOIupiQpt55Q1o6L+8W2t3HzzGPyoUvOGs2WlXD3iLp8o1DrMHKP53NOe/JEr2
qQVwIpnhVFxWSl3fOcNcKpv6UuRcPuvISGiKBxcG3hCUN7uAOKm27YGoqbuz7prz6NToI8tlULlr
G4ZGJ5AAYwQWRVXBHxvdpGBEAku1ySOFPeYTWGMlO7YqA52F6DZH9zW6IU7XNeb1bJcV1pWZ4aHW
t3pf7arq1+U9W00Tgn7vHynCQU641WR8gJQYE2ga3i9lmT7W4L5pDcsFV1Lv5k0DhqTBGxr6bDeF
4l3+glWvf/QBixqOti+oNFMrc0RsPJ3ezRF50jn+oZBqp4KHsOGyHMKqSzkSJxgpzbV+6AOst4i2
vH+Nxzcev/adJNm20uOEDDOmbDEbaaNOyASjDPIo18oOceDcpT9n1foJRAifstQhbXjdGz/6GtSl
gExxOhJfGXruWHkaO2CWHhzbjBKnGn9WlnYTgwjU4LKwZS13cfRxluALQGnP4zCAyofZqePDbG07
sMvQ1k1UYPvL8BTW7Rhwvpi7YhYG/k43WMcUcBAuqgD8ulMVmtco5d4oCklWf9X7LKjB/0eMYMij
oQ0gkoGYpH/j1V03J95kbKzMAuoIprWR3peh28oWJljuxLWgjnpIVPPZ5VaYORa6w0s+yhyrTJBg
s2FkVobWLhpkLym9HQHAXwEl8PI5XNUfumCXCQg0aYt3EKZaqnihPAVFJh6S6duQ3IZT4rXBFwbx
cAE6LZ61l0WunkVAL1sa0F5RGBACvqzqOjPQS/geurFqC2S3YNu5mTptc1nOqv7QtkyBxAVaEBHV
J0VgOQN7E3c72ttnYx8hbQqAM/+ylFVHdiRF2KXcWnBuZiiwptV10U7ZJuTKB+PW7Oh691CGAP+6
LHFtXcd3uqC/XAsGJVvCBpqomFMuvXA6RNGvy0JW71cAwQHmcOElPguV1VDLYsWClCyNPvD/t1pj
7RpW+Ukw3xSUoL3soQCgN7I1paScc347ocNMxziaYWH6B83SwgpBi4YRpBmD32Nve82g7hTV3jAV
rAiUbpSOvMzxgIFwUCPoz30V3l9e+uIyToLcRTraKZcvAHGNiMxUYJxhBiMXhmzD7yFCI1Ar66Y8
OwGQgNaKBRwOzxAchFPfmPXhWJM+AKZV4BvRvtYOY+F3xfvldZxvoSBGyMmAVFFB9RZqVF8r3Q9f
yLf6MXnADDJCZ9peFnZmlIIswd2PRaRxGkJWz/aI0524vrMtieGfd4z8EbIwZaNVDx3Ey0ccBQ1t
M8dz0wIuEGHzJgUvjoPMuOYyrk1b5EFSp6BD6mVliib+hI+34KRCNhU3xFWbdw89nyfJF50d/uWD
KFDDMEyAf4qgiSQOBgM44Jnb6L8BLefk1m2gKvedPQC8bpT4zdVjgfNgqAvCBMJeQcekb4FzuqBL
VBoiXpA1XdsBQfNaXdYffWwmGwxt3/FwZrc6UW8SS2FeMqeS07FmuwZG8zAwagIqVIQ9H5CcreIR
beJZZzu9sY+rz8R6N5nEea9pdhmVsAAxhbMiArwMZUM60PZkrmENvj5m4JlPvahFxxX5CEfD/Xvr
PZYmnJS51/skaSCNo9W+1nU/Y/f1KAlV/pin6Fhguniea2jVBdz5qfkG1IrGPohAdF2ZA56ZfU5U
pKxy47lDu/827sb2C0xpRXQAGjpcQ5ykyGKiOX/eM5Y0zyNJu9nhCjO+rB7Z51QhMzJ+Rp5eqfVU
ROiQUsAg2XKzfW4irfUxQtrUaFLhkx/OZv6im5z6Bi+1Z5Ubyu+gKdku66j6QoOg3mV8yr0kMubr
KDZyoPkFAZpbUGW478Lm7ytKODoINwiKiguUrvjy1qN0DJkdQxn58GMYzfHeYv0L5jH/021iWLaN
OjvgJc+SWgkwiJthAfYogwEENN/tBGjgw2w7yABZhq+zqx7ElJUs/DiLrJYFLk97TIkBiU6MrCyD
s8BEg75r8pe5exor1GrAm+2kyova7DQZzMF51wnkoelSRXIL1zYQQU+tqyu7KgcMOE4MfwEP8Uhc
NfWC2Oepw5J3kmG2Y6eZt1a1vXx21q7LY7lCcTLRo0IZLKzTavk2ZuNumGQsCGvOYIFXgDIxOXIG
w9TwgetZgR0E92zV7uthN9X5QiKEpnBJPLx2jx2LEjxBWoZ4zWBC3bVC7g6hubNo5qh59h/c27EY
wZWHCYjWmghiAg3ZkfF+TN/tvHSD6WckrZ+fvfsWwwD0BQI5wGCgRHFqGAtQWFsMHCeN7Jj9aCe2
Y9OHJnjq0FZvyjDC9DV7MDHZj4CboCAiTgxqtYJXLlkuaQDRc82xqyd9xs75Sv3QBq+gglWMmy78
mko3t3Yk/d1Wt8hMAfRta/UH1fjZKLWTV0/ZvCtMLy7yx8v2umZMx98n2KtZtySlIbwwuq8RQPfT
pmEPpP3mseSmPK+JQfHo9QexKlLNqFYIYR5prFaLKDTR6BFwqLfZBCA0p44wxJA+1ObkRRoSV7zw
s7JxuuyzQhE3cLP6ByVX6fhaWKNjjq5qPsjznot9iVfR8acJZt7paIAfFyXU+WFScyjfR44VGX5i
Pyf5xkSqP92VipeFuVfIKIvWDHJ5cQJtCLAsmLs4Nch0RM+x3hc4Yzo4UHV2X9AfHCioqQY1WGQz
yihCVyMnw8CcPyomy/SFIBFFZWPoGI4bRr1s6wFTZ0X3VrDnqP/q7IcYEHIIiltZR9SaL0HrG2at
/7TiiTgXQ6ZPlGXAGkNDwG7UAiA5pHdmY0jiijUxpo1lAT8b6VDxvVLXgJ9BMTtDR6HqAsXKCVBm
VyV+ce02OxayhIVHoXfaVnYBYjqsRfvg3KF8y/INiZ4HusuDO12W3l2LMo/FCRtW1xMN4wniTIoR
I9MxyO0Iri5b9hJbcwZANkHSzgQGF6oAp8tCQhcnuMTlRdIePGv7Zn6M6tQ3tK9MNhC2YvWIPv7w
SgDt/KzUAEJFdIMYEBUnT2bYgAYQDdjlXag5KcG0riSiXdmvE2nCfg2JHmbKCGlpsp/rEtykEVAT
DMfUndz4JGA7BFXlZce6YocnIoU9S0BgWdAeIvWG+Or/kPZdu5HrXLNPJEASFW8VOtjtHMc3gidY
onJOT39Kxv9tq2lCxMwBBnNjoEskFxfJFarazhuKK1lkGJwFOwNhvPc8xHFQLzf1cMicKr0A9SOm
1bFQhCcqGFa5K4b9hGwFSJdQA31uHFkea6k2LXOYPtDxONDrNicoVvH00NfyRxprboSey/w3NU7B
fDBJ7Q0aijjlpQcE5JhtuKsDdN10PvSVUAjcOVG/wwUt0ZwiuhlErfrcqVl9LjM1OG66XKX4/RrF
DjZqwZR6b1Y/B8nyzd/bS/090A29A7Rp/jc1i/mt3EFtQbNpXi59QfWz0L1GeqEgprJbJ4mO8uTX
dFeSk634anHbGhfZlLuVem/rr2kW7UvRic6LC6y+BkmT869p5DQYZBlfY2OaQXEZXunodU9kp+mP
Rh46wfDa1eNe12/zzBvGf+B+AzzEs9DdDzYjNhUl4aXeIG+zTMbtaD9Cyh1SvRdjJLhPcPfXFwzb
LyPNgWQ3FDB580rrwQvLQ17l/7KJVyCMQ9Q1KUKD5zKV0ltjh05HfTSHbFsPzzctDNmLzo4JFRVm
XyndOCCouNBWGj/T4Din3gBOUjP1xuSyKF7G52043rwhQYAn4GdenF0euZWh9xBO2HeTL1kH3XqY
RTcaAQS7NKU6gHeuBERdXaXhj8rwpXz3L6MwbEicy4g1saGmqSBzS6QBx8d8mLQXOT7VovII7igQ
lDSW2Dxqz5l1iXpVqWcTo+jHB6hiTMkJ/Jfbo+DFJKHU/YXBOKlJV6qwQZQcDup1ftNAMYbSdP2P
St+6/i7Fsah3mQCTP6wlQWQvD3I2aliVbacVoLQG+8UxDD8oQiDkfXtYvJMCxH//QTCnbYD8Qwbm
sdRtAn+QDnjT6F6cX8+2rzaC4LhoNMwi2VOYRloHKNsCQ59yGOgb5DK2h8M7SdbDYRYp6aahUWRg
VHQCA5ijmc+TlTm2cklEVH3LzDAPEdjD18wxB4liVnWglIAail+KdJE2HyVqesP99oB4wRFc/RXk
MUwNl2T2DTzHAwqCOpjdhNsd2OvR/aM4QddfmhUq+NUaD+PyGqxQ+0kPriIzvIsqQVMsz+mtv4Ax
kRJ6BNCCxRcQ69hPf4z+USUgC72AXHxh7agsGvHiqJmJhdIY0ihgdLQQgiLnZ2Jvz9E4KDqePDV1
0TqQ0iez8NPgYtRmdMm+EESQWzzFBefHpzf9hgtRTOxxFGagMuMc18ykqQ4KAzQiTvPcvWc++Um8
6HeByl+HHuvECX+j2uClvbIuJwE2Z2tACwcKLijwgsLq53t8dSlJ6rYKTJwji4u0LC9r9/3obxsS
ZxXR6aGgG042oY0uM+ZaZmY5VlTCu6SiSP6icXKPilwQHTo69XDJi0XRS87+WAN++tPVmAw1r5Vy
DGA2WuykMdpD6XHuTjER0P7x5m41sM8X9Aqnl8PQ0jIbb3IpRFE1QsAjGhr/YYHWICpjG2Wn5zmu
xG4EYS47AF3Vy1ALilE5vgsCpogoLyTDsITl76uBJIY0ZySB/YGB8tQUnUsqdHAN1C8WLcE+Fswb
x/OfwTGuEiruJJRk2Fyq/k5QckpVxUklv7IuLMylSKFQhMaYX613uOjkQFMNr47fwcfvaPVhTDxd
vUu6j21b57x/NGQp4fVwr8ULiM1XmHpqVyj8TNxL0Kju+136WOyni/qIxMIRZeRP1NVuwhOEwq6l
N9Aq++U+PnlwOE7jh4Lc13fzPP8UZpplOTDyzpSg3dpUCIpdtFqPyrzd9oC/7zWAgENFRkKC0zup
zxmyziPGq4KEVOu8CkQJmXlvSsdtnO9OBDgLAxk4PlG6wr4r4zks5JICR1E+EtNHNGquXtQ8dnrj
LjMHN9IFL4fvjTXoXlwjMtOH+G+sBAEQyc0bdclr4z+gX3jf+Y+/bGd+pfe/ssanLiouKWr1HM2j
p9JJL4qHcDf7xEeEbi9K5n7fp+efxJhyKg+FMmXLZAc+yJ96+6Jpf9i6l4sYIjjBvzUSavfOPQJY
lcshX8xYr1vtaGS5fEBqi+7MNgivwMIW76id6XiW1sVvLTLC+0ixor3R2cnj9rp/52Q5WwZISpx/
iTwp4TAY+JLBrRGSAe2I7bc/U9m5nbwSnCwUW+dSOpiCzcOdapSYoqIbvVXgYjyHDWq7JplMIchQ
XTUQBUnVO8v8MepeVQu8IdeyV0jLDls53wwVKXVuAikZQBKLmz2IqGRIQBTaIRpeeu1OawXXYe6e
XSEy7t7SAqjFEiASc18M/qya4OC4Ccp/SL7DihBCRuIWr3xcqM6Hpo1RPk4pgGTTpQYaItH5CHpa
BFrr7iPQ7mX6ONrXUK7Zthn+2v0HqzHGG4RyHBr5Mj7FAz2/U0u3hu3nti8Pfx1GPhsgW3SjhDXk
iQsgSZqPqvhhvlWm1+3BcF5/5xjMBUCRpBJtrBHEThb96sLPkHht58a3Awrliqc+dqTp2Iv0hLmH
x9fSsVX/MjXlflIwsl6dPfAjwkLegpn+9eXmfGzauYEEdp7p5WIglFxG8UMHioFkEjxludaOY8OG
ABXi1SynallnRTDbwKhAxTDHjgVRCIgIR4iCbq8U1+xWQMyBkdh5G4CtDxVYSF1p0q+wurKJP9dO
JSLr4LgMA5WHKOBUFTRPsdzjUtCl9myGuLQPvp7f9NRrzYe+uEY5C0rbzOzvrdwAcxmIvJGYQ16O
8RdxhBZ7K6EIosUnU7lN9dfs72+gyHquIJi5o6gcj4cJubUkv23V27p/qgq0D96oneBY56Raz5EY
nzRWCOMUSw1F/Zq8a26dO6nTP6MdcheeyLVTDa7mRO8XuAPfNBckdj4+5LdUYCmfPAXnD74lyQu3
iHsTamjY8MoEpjNr7FADpSgge3K0vXUhv1epkzwX+/Qyj9z5YvwYm50q2G8cEz3DZc6aqkNy1eyB
awW3qfwQV65luRoJQR9/2N4MPLd1BsUYDdjnLbM0MM9W+tFKr8afaEBX5uQ03ZVSPSvxVRiIuo45
O/0MkjGiVNK03IoxOuRtBuV1lve1fcpFNSrLr2ytHWNA/ZQ082RhYLbye+rfieQF9n0V3af0EKiC
nccdkQVObQQwl2QlE5CQu6GJhgEpPQ0R+R7JVlSih+mJiIrwOd4esg9fOIwfToZeJUkLnHC+UXUv
KB970d11+Ql22mDw8CBLfl9nL/B5a0WFGkAwB2XM4CH/IKJ4Mh/AkqFiLSNqzYYZiIVokTlDfDRU
CKjT1IdZyIPMhUAYeamoga4BqzGAznV9wKAXL/W7KO8NaHVt7xreei9x6v8BMGd91CrqOOcZwq7Z
nYxzSk1uzPQ+El3vecu9hmHMqo6rHrcWjCNqjnP+bFZOHAj2P8/TrCEYi4rCJkQnO0ZiFc8S/QE9
AktCpmtKnFTEZM5dFbDYWRZKg1E9zYzGSrRBaWQUKugUzVSl22SirgIRAjOYBBfXoliq4VocCYgL
lrrgRs5dkNUQlr+v3gB1WyJZZqO6Q4qeqPZIptGNB8GKcDFQOLhIzCG7xoZzw2DOq2REZUUx3kiS
ZxUnkn1smy/vXoKCiv8gFvNeDSOtwybRSkCU03VrOZ3taaglLq8q6dCVlQfSBMF+4fli1UK1O4oE
kC1iz1EUrSjIXiDzFk27ymg8tcATfPIk4wT/XAmZprlGvYJjxtfqdmQOS87Uqk+DcqDms0m8qT6A
CXl7Ivlr9TUu5vAceqvq6Qygbnwz4n2FfIUmMDnuWFABswjFLRVuzDFmVXYGKStkvkn5OJRPNDpq
IcrAH+JYcOMSALHtlFU3dFlWwfHL06HPHvGCSUu3R3Wt8bfNvGgHVb9GxDZFh6qFonbUe7tG9CKl
oMeuqW+Len+4HtpGUgxK9dDGYi1Ohl5ODPVpmDgI75HrRZer3EFBVHBD5HqcFQxjaUobx0oUAkaV
7yTptRK1EnKvZ+gGwBJbSPDhYn++VYvYiPNgKXCs5gz0JdGlFSceoeoBfCyX8nA95jlqYNW8An1d
I0iVcWoP0AqqI8FnLndgSNudg8c5oabVznBF18pltkcKwJMlBxVSoBBzQK4aO6MA8jObzF4/1pCL
J1m5JniKDsx8gFT3+ZHeP+ZH0DApL7ZbeeUHIkn76Fq5U96IK6HpzpF+b+9nntWAAZXYuoFUGp7V
5+gtyWwy59hso3VToG1ejw+DhFK+4zYMz22gfnS5PyBSD76Hc5io7cncWNgBhbJXgz/9dDOBumMb
gxcaxGvsPxCdia6ggbeDFjpAutJF6a8HLpvA/KGZe1t3wck75/exvW9SwebmbYg1KhMGDCeC6qgF
tckvKVpdS+1le1zcJTKxEbC30djHxqpqFdQQc4kN0YKmqnM1NEHuQeWlVm5lJkbr6tDTybxtTJ5r
RKH7wnOgYx+yV9YWha6kNUY8JVB3Y7bXaDzorUdUuvdBLVg2nml81rkjcayglG75+8r+DRDnUJIN
KHiE6GkC9sKqw/VSfd4eEA+FfE0iG3lD5VeTWMskVsV7Zh4r60fX7bYh+J5rhcFYQoWe5KqcgaEY
RzB8OWi2RhHubdrezkhBNIFXSGDC9LdReTcbgvCRgv46tNewd8yRzKBTBjGQG7QaWAHQYBODvLSU
KtekrbXXBxUyRE1Jr6Q2QFR+ypT99gdwTQWuGrl4A69Btv43TSWLdCk+QMPdMCV+BS8S2Kkjpc9q
LrgpcrfCkgJHCgtpLJmxFTkjXW/bHcJLNfXmGCIhUls5Uari4iskauOazAps+ZiVYc5FngZjhWIG
ubydNK8dnhJLYDLcubNBzLzoPSA3x7hFCRQmaZ7C9pUqh/q75JjWOyIFaIaAKGSkC3Ya11S+0FhC
tsqoWlTPYkAThcKK9WOuX0N7vkMK5VLOLVx+0HKnibo9+OfbCpXZFXVuVVo6L/v7Ro7c8H5RW0E8
6dr252vq0mP4aO/BXw5uAi/yg+viKHq6ch306gPU83VMw0pSQwUfkKGHYbmH96KwPqdMAteGFQRz
ipqSnEljjJkdd8pOf4geIZDVe9pFtS8voe84R6554YY/5NfaQQvsPxkRdIfRsojnBhvqzzL0kRsR
wLX4g8ySMw8O0R07f9JFFCd8c/1CYmYSufExapYd0cnowWzAHucSetf3KJ74se1UOCU+kJVZup/+
71RgNh+NoIGi1lg06RBcFe8ShJPvtdpPToOng/bNyUSlyMsPstcwULiCxBUBlCWAfW4lhaxDHkiZ
8FY332PyMaKhpQpuGpHgEW8K0YyMTjl0mCrfmoW7phvCOsLBGkqnLjzK6nU6XKrFXWcIKpS4t6E1
ErNYMkrYuqhdjnCl3M+1fRm3qOglOfFstew8pUf3ZVHtVXRijk3zu9Rft5eQO6EYIeobEfmCYzmf
0K625rm1lwmtwYchaV5Y+S1cW/ixjcNz09oKh7k/W5KUoppGxoxal7F+qcU7qRHchj47Sr4ZxwqD
8dOZMs2oocMdXb4z7pRj1EN9o/mDaE57MB5a05OegtCZXeohevEP5/tqeKxgXDIaJYkopnHsXyYb
KZvxEI+TE5KPCVlvdbqWyT8csujOQ+mzDBpCKFSdL5xpTeqgBJjQDBl0EPEaykc0eaEqUm3ibgWk
bSyU46O2TWdwsol2aqzDQBNQXMXvJX2UBr8pb3RRXJxriUsQBuPBFZp1kGkXNiBuULETUulo1B+W
3f+yUwqKskpQriRCYvZcnQZ0CmogDeqdbe207IU0potWG4FRcA8cbTUk5sBBpAfF/IGCIVXW1dwX
DoFAR5/HT2Wj3ddJd6IySHiiR7UEG3V0q+NYl+jsD9YPDfGHqQQ9lkHB8Aelkj46bm9I0SQs5/Hq
3tSlemVoFb5NqbzG9kvtSo7wdL3fRlm29bctCamQpSLSwDOFsZ6wsgdV6VERaY1vafcBtVfwosvV
xVS6w+9tKG5SDGmx/7CYZY0yPFvwdsYTz89f8Uy/QecHKBq9sPVwewEboxvEbvFTpBzMu7hoaL1E
OIKgwp5NpmpTrAxWsmyQ8aZQbiB97mwPjLtSKwBmpRIilVMCUUi3MlIvJicomqUV2fX/EtVfD2Rx
4SuLMNWiz4wOODp9o9ns6AhoiERlud5kNZZlrCsM6GqjKWDBmLrMiZPXsQzdBPTvcXdviQpjuPOG
LkDNQGmshhqzc6wh7BFnmIBVg6MaUA3o591RVOjAtfAVCnOwRXUzIJkEzx9hyxqx3wYOan47+dYK
dpr1uG0KvLcB2Br/GxJzwoHPdiDKUlJN5asALUYNupx2tvIYQTClPlT0xzacYAbZUE2OG7OqT5+X
g9eu2I+IcpHHUPa2UfjnNqIYS434ItXFjEorJzJHZDm3s0tz17/Kfgh1cRDtOtNt7jS3+t546Lx3
sPS628jcS8kXMBtaVsoi6fICwI1k7Wcl8SqjvQpa87gNw/UQKxjGCeoUmcUgBkwEnjUagSD3ZRuA
G9MAO+v/ZtBkXF9FCFQnoNAOJr4PrZOdqj4M9rOm3avVS4TqWEm5sETqqqJlYx3fGPWyoSUA1Uuc
Zoj04jbuJTRyEKvyiPm7A9dUlN93BgJG9o+RRotIQCHnjz2ILSpoR8Xa8LQ9EVyDXc0D4yol8FLr
ZYhP6uMBr/SHskTv330t7bdheAuKRnvUOqNWF9VpjMFmZZv1RWsg1qd6dAJv3zwLLJP7slpBfNt6
Og2tAnEHN7xO/BEiFU6wo0/zvtslv9FqmIgeVkJAxkiNIpRDeSlzjk/dR34MLvpLdKuOtTN/yA6k
8qTd9hzylmo9QMZk7TAx6oxamMP+ZZS90bxTzFd9+Iezc43C3MCCGOZAKoxqSv+MoJUKE6cd31r7
Y3swPEeCfL6+tGeC9YT1YMZQNDEqgxYdVxcCoY4OWdW/p42Da1yBsN7KUks5UmuAVGi+zcIHu/Js
6LbWThNfNkXslWCD3h4W72xbIzI2ARk7Gw31QDSqnQbpQhV7XHWm/DT8hla6AEwwh6wPs+yuV6cB
YFLxmHTe2D8RwXHGqwVeBDRRkIskLFo8GGtoW0mrpw5BUL1uHk2wUhzGSd2Z1fxqF0riJANUz8am
njwa9uqFZaSvQ1EhgB/7Nv0FkqiTng07Ms6tIF3LuxUh9YiwkAE1AiSdz28qttppkby0slm9hOAe
BUFRgMjse2w4rYj6mTfNayxm39Wog5cgxIsEZDVAqgDkrfUvTVTXytvcaxBmonElCq1paZjLQXM6
hIpXpP11JiXO/E9lO5+8sHgKo4eWDTbj2mdFTTji6FM8fUycKH/f3gTcxVmIZ/8PYBnr6soqx1Zo
mxkAQgX142ggW9QVg/650HwlF7Hd8k4WMI2ZkB0EbTX5fOOswDpLm2Q6akuRxVs5/KqG3fZgeKu/
/n1mMFXUaWYYELxIEe0MSeNF5mMLibhtFN6UrVGWv69GkSNxHGRo5HeL+Njr+0AGuUPvphZeuA/b
SNzxgGME7YM4jZF4O0dKh6ywrKXzbdJi8EfvSBfsVFPgN7iL8gXyeftaD0cPerWRARKg9dsy9xG0
mLeHwdsvJroEiApTRlabGUZeozNjjHFMkeowg+o4d/LxPv6XCrcVyncyWh0BdhXjUMNdpnyMoBrb
HsZ3YQQcUSYY/gwL73D0aDHj6MB6HRYTEAyk0nLtiNiC0d3QcZ/InhUcy/oFOzRp92VIUWHp6Xhl
bn8BfyL/+wCDSS6DVxwM30sMYNEUqy0nMJ6K5nXsj9swfLP7gmEcdihTpVAajFNRIsfC2ZA+2KKr
C3cTQcBLRVjBRlHi8g0rqwsm0oAhDwGaXH3W6wedHuX8WDR+LIpd8k55cwXE+gS1mMI4QjgMUUR1
uBqGp0k6aO1rnR00UWrwu6zSYiErMMY1aIXd1XYFMOhmzDvzwXaoM8WQ8nFuT87Ly+w6/sn3DedA
RGkR7i5eITMP9aGI83QygRwj7TmD+KukgmOcWxu+Hhxj/nE2xHY4AoLcdJnX3EuudC251T68Mv3K
q46l6zujHz4MXv6knUJP9J7lPslWH8Caf27VRjRLsBnrTXkIr4tnxUNrWfzwB8QSt8rdRefVTn0l
IscVGBDLG1moo9ZMFlDVLAKfMVKkJ6s7Va2nJW+pISgH44FZC9cegjroK2e52ufQ1tJuccZjUuyo
qrqdqR+7uT5A4Qn0YqPT1qWg+Ifr1iyykN6jilpFXvt8K5I2oDRIcTUtqBsQGfoIDiEUrJA3AQTI
LIcGf3BXduLqOlFPZuK1437b33Af+OsvWIx75Qwkq4bUTo8vCItrdfTm0NOHXZleReFVDfuK7wM8
eP8FE3GzJQGmglqOGTWKFduWdjYeNegWHDQkZm9peSvVl5EB6moDVEBFssifCWCXn2VDxigrw+mB
RnbwUTEeIrWsPMsNwNo5kX5DwbJBKsUeLrtRyo55s/QcoEx7X6ErHEzjMcGDRB3wSLVmGV+GYoq+
G/6lnnJJBspERYczyt3Op7+LQWpdq2EG4cH7hrykNcGa/zVf/hL6WoEwN3M1n6c2C6LM1SDNHl0Y
1g2uS/EgmF+eG1yjMKuaTrPZSzKGgneGY1bEMUWl27wzeI3A2GogK5mcK0DQk7shQ9QQGJBHikT5
fN4BaYOVFwLdy8ZkLxuJJRdVCRFVVwrr59i0b2tFuibGeAnWiX2jtodtw+RO3Bcc61uTjMb6HNDM
7fVuPyrj3QzHsw3Bu1bYC5sRlB/RIsuSKRhKoPdhBoim/EVAE5FE/hD+2MbgVXqAARvd1sgagvOP
ZQLKjLTu5QpcntDF3dknzQ0vwj/1IXoJ78qfCPmQe6t01N+gl1uypblb5MfkZfsbOBZy9gnMUdwZ
TahXUplBFngKwI9WJuVdVEjkp4o3eecMoz6Iekm5U4teUpwZeH2Y7EOhQtA8t2eQSEgBcabgurI+
StR8bI+LayJfIOxDYUQCWBtscC1YTefWmoxaD8Hu5ZCAwUkoFmTiwYYB22c8UREOQZgHGEdEnSpz
sg/phl6Ol+Uuv8TTlJ5Mf8BBP/vGdXQhMk9usQKKykEcDJpddDYz9xsFYS6rarCzi8jtbQfXi1Ny
VQ0PyTHx4j0KArenk7vBvxwiG2bVE3DThi22wwQKzyL81YGkNLF/5+WtsImaax5fUGy4VdEma6AU
IxvD1KPxfKJj5KnjIMg886KslgJxDFSIgjYS9WTnB4lM0oBABRo+PoudWMIJpp8CFDx1Jooq3XJO
oMEVHZT0ltTtLm5FjJKcy9MZPHPEyL0aJ0ZSw8FoOwn5KZAx956Njhoi38iS4DrMu7ScoTFHTYPW
5iShQCPkvkXMYW59MMk7ZvTcEZzuiMKdgvYfzrczUOb00SeoArYqZjgqb0rId8zCNybvDXMGwbzM
QmIVmZRiXJJ0F+i7xvJJFHqafKUHr4nk01xy6t8E4t5x5Ef0JYq7pV8BoR3XROk2vRygphn+mKpH
qxfJePHn3NBVbM7FxtjSeHTlZxWo4jNUVz9n4MTq3/V5N5TWPqsftdmD8aFzR+Rceal3iGmZSIcs
GXYoSJybNaE6lGotTPp0If/RflTo2jlUnu4mj7rbXULy0x9kFOZvuwfeawdvechCmSZq6lQ29BfF
UptLKo6RcTf56nvwpvozuDWyYhf+ya+NXXZjw7KP8Z3IC3O8BYDR/EBMUB7prBOWJy2oFHTuu8Ho
xOTZKK7idrc9OI7v++TNQl8S4pomSyWVSjIZiQletkYle3P8paa7CZJpY74f4/02FOc0PoNidkyF
wlzLKAAVKV4qoR3lYOf7SSQuwDkbz1CYTQMKp9bG4Z65VrIf1ZvGEjUWcBcFL8L/zdgyzNUTCZq5
hVpSAMRQIwufaL+LRJr3vAMQ5f1LFmapI/3WhBpFtVTTHo2PJpV9dPI6luJnyc8kgIThiaBBOdml
FEq+sqhtiLevz5CZK5NEUrBHk6XlsrrrkBuH6Gf8ExHCGcmK0quRqRPFuLiQoAlAdSdKdxBhXUx0
NaGKHQcp6ZEtQagmbR4LELd0oNJvobXaQWW5A28EHhHetjFyVhEtWF+g7DghmzslSwdAPt8Wxq2s
fBjjr20IziF4BsHcYuognEk1AiK00FMGrVboXYcny4Gg+zbQZ/Ek85RdI7EZu6Zv9UGRgUTK4VHv
qos4mJwYbYUNGtmTlngt+ajTV0N5kAunMk7ZGPmKheIby5ETME3o0ZH2xg5K0F5oPKmB7GbqLwq6
FVRSOr2e346DfhODMWn7uzkO4eyz2UsK7SNFb/DZPYIaarEblGcbRZO5vw3DXQfQ2aKw0EZJLxvg
DLUogCInWnImY9aeqW1nbyHMECzNGolwm9Xh2dvcAGuPDObSv7+rQ3R1UdBFr7QlfyOQhSZjBoIi
irKt9KGQL/NUMLrvhozfNxfNQh2snhjm+e7J+pLWQYzfb5CttasQim/JzpZft+eQU2IIGFTvIlyC
ZB2wzmGWqg+90NF5n9L7GuoJyU4m+zH0jDBEL8uNPntV75j2qXWrRx0yya6rOnq5m0WukTdcSFeh
bwxDBhMcYzNtVCrxpGK4VfGnSIxTO0n7qVNF5dLfj8VFA8cwwHsB1VUwAZwPt01zpUrbCpG4ydEf
5X3vyc/ZRXAyr/TabR3zKvudu9lleiHic+Jc+oBsQsrEADebjfTxOfIsy51UynDAyC6A8jjK2vp2
KtR+kT1u0XrVVnMPZUfS3BVjCraFOVNq4imUFrcKQlM3qN1qKBgs7MbwyBCo/tDUPSrkjS7LHUlN
w8JpqyR6DMyueRzmAstG5MQ6qEH890fxUpOKcxLtOcu+Y00zKMBoHy0+1jR2thaAk0rQbcdbpjUC
cxZPFfL4ZQKEsbjrofsyPMjxpZ00jk0etjfAdyeCsdiL+iNepQr+O1+WLuhrcDUMiOrP1yi6lqtD
EPn54OiWGwnreZdr7Lk/PwP71pqDo6POlx6VuvIy9WqY9lnlW4mvhAdD243EK5qbjHpFcLDIX8ud
46aL1CDOYrAC4prN2F/VZamhxTUCGFqIgFppdn5qpxDikizLqdTsNNUpnlQpmBhwLxbVoHJ0NQCP
9yo0TdDA8q3VUAlSNAfUcNbxUX0L3olTniQkFmxXO6Jj7rVHXuEwDE7uXGQ32nX05+/Lhc7wPy8r
q8uIpIx2LdvAL9KP0LgM6L4PXvRsv21NXC/2NcrP+98KRU/KPtaXFnCruU8ST6nBSag8bWNw9wZo
JtA5A+ZyvJoYi23QGVqSfml0Km/VTr+KbLI3ghlXqsKxpEBwofp+74bNouPPQqe0BT0U5mnWVEQK
lQ5DQosXCKBVR43etwfE4aw83xaMUw6kzMJYsS2q6+ZOHh3pyXYnf9j/Tq9076qNnMgz9y/KwQmP
kJxBQ0vpTk7uWu7gQ+dZtFF4a7jyCDYb49DQFFstHkGuTjUymvYhjHbbI16cypYfYOa0jOwgUJZm
uS71uvEIui6cs1AXi+2dZLlNcdiG4+SflgnG8Y6oKdwcGzUa8yTRclSRumG5a9pbeX5V44PV3Ezo
WGv/WOSYam+lNKAyK3EL+b3RBWErng1h3+Megwp3vAWYAyOojDDuCMabgV8QTdROrwo2HhfBXAqA
VbBzos/kfFPIc1kmqrGUyBK01WdXMhWSJC/rzi4aJEBwhGMnoEmAOSnqSpKrIEHDDBTHA+Mym+4V
+yAlV2HrF4YX2olTQaO+wj9B+pB3RK2A2VMjMfuw7XsAo1nNlvYK+Rm318r01JQXyt/X8GOnfw3S
ZrZiPOGQLJdBlmGxa6b3clYvpIgKfIpoROwWq/LUmJZmrgiM1sZ8k+aXeIQExk+5PaDQWYDG29Dr
MTG7rUPZXpPIy5hQe2W+Ne1FPPzY3mE8n4yefXmhADJRhM7YRlnq0Ddp0bFsBRpKVmr6h/aq5AwF
1CujMZx98DSK6P54k7hE6JBgRdW7xZJ2j1JEqL0U4mXJQ9tCl8uV5KdCcSb7YhCxoHKmUFl0yD5Z
Rxah7PPtBe56pZAMYLU2Yr6qZjyWrTHvUhNc89szufwSs8sUUFsh/4c33cKec44UygHevKDScmlO
HWWi12Fxi2ama0kpL0pyHclkZ+m4Hm+jctIi6IP7gv0Wvx87HH46/Acd7QNawh17NL2QPpNJPUiS
cdGUj3UYXfZR4+HCCw4xDUdUoznxnKPE8kmLo4PWaa6m/Nr+sG+GhVA/ck7/6SEzh31BAhXV7jkc
CwrTiu5HBWmlRqbHvAsvEIs/bqN9MykGbfn76vqCK0BsdBXQ+uooKU9xfaEP0d0M3ZICzRTEEukf
ikbHLHaezX1Ma+ClzbjLTHJbGg24DVKftvH1WKipYJm/BSbOx8cWsFlQJDRNCnXpXmkRe32sm4/K
/D2Kmta+h/kYHMaLtlZA4zIHTmurb00SR04d59IlmIRPapaBRXUcDR9ScQVIB7LMb9X+Q2rLROD3
RKNlvGxDoXGuLKOtpZ1qeSVqdTv0GI2mLQDiLqONwhbbRIgWpNXnZmOrRqbaE5YxKq+yajcmdzhD
HKN+iUSlAVwDXSFp50iDZNr5PALJVp+R3FLGXY4ysBwSdInlhIPIGXFnEJJ3CNFD8hQhknM4DdIt
Le2XdayARBUvg+dpZ/XKQDv39tYTQS1/X229uE5KuSSAKk3lwVKHH7GO6OhgHGtdRFr2zZkv1rka
FeNTmljKc7XFJGqhfafZBoryu5+a1QhGxN8FKxzGm8QaEs1DVDbojPXJ7OXQxVWj0sthG1X6iCbx
DJQpaBUX3WFEU8l4lcSMxq6oMZUVQcBKtQsnrTsU5xfekEMYdHvdvqeuPmcTLN3QHUcZCRtAq7Ki
lG0FaHo8/klLxUUl1401hsc2o69BniEC2nQfsQ7JODs/RZaMQpbGi6vAQyXFi4aG3u0PWkZ3doCe
fw9bZtJLZl4O3ees544CtVALtPtpZPh6sZMML0WrbjMIHABvxqHegXwGYgu4jzAWJRWpTsa8xkrL
xeCgC8iHeI83l7WHI0UQGvqeVsAA12CMWaW9VFj9iLt2Vl0SiI8arkZPQ+YV5hOFsr39EiGhsT2n
36OkDCZjUlk1t+hlBKamXOT0JmsxkaXXxg8J7q+dpxVXoXxIYr+pnaC9mqyDMlxE7b1JcfG7pKGo
FJW3g1dTwNIcSdJEIpLicxo9fBuS5rehJnsojvzts+1z1CiRRE35QmvKuD8FbwBCC8DEJiqWjPwH
ApF32zPLOzoQQvwPgnF7dkiMAG1BmNi4cRrtssHhP0u3SvIcyO//f1CMkRp2u/DzYWPUIG2KsrtG
qnalealLOV7cgpnjL9DXsBgbbZsoyFKUurhwRK48eqGEKsO/1hD9XJ5FpRohNaQhmAElo23RRsKu
S3ARxSXDzcLgsiS5YIl4Zy6oy/+DYcZS07QIqrlp3Dm/GutHQ2pem/y6SFsI6YxOpNnCl/ZyPWJd
2BqR2W0z0XI5boHY5aMbFQf7DwZHrqfSuaASWLndrhcptXHtUAU1ng1SGLwEmCtMi3to242YSzls
TzEqkSRz8NP2Gr3RLREwX/4/0r6rx3Fc6/YXCZCo/Kpku1yunLpfhK4Oylmkwq+/S3VxpmVan4k5
52HQAzTQyxQ3Nzd3WOsyHbNs3AqMi2LqPCojPcH6klr1R3DOxwW6vOvWDeuARYqjMMy7vFX2I8Zw
Qe4IsvhcRJaxeTmvfwN3tqNyzpERxYKhq2WH30ftCQz/Re9rEm6w2g+H1rG0+878dv0QCnG5A1+b
JihMO+C26FVCNURmjxXoTkhQNxlG1gqnNkDdpHkKIoPr0JtncvXVueNSFkxKywnINTLfMruZjXHH
RC+aZesuTJcs4xYInFBWWEx7FcZJwyxXUkQ7l8yyByoHvJp6+nF9IV/x9DUQLrAf7LY37bHvXMWG
agZCnHfb3rXSbaHdsQSqne822XX9nVX97G3BR9x0Bqv1cedEajJNYjag1bx3qS5D2uoFiYjaaWXX
sPe1ZIoqB1vxjKES6BqgPwiNOpwz0OsylaMZiFL9MrFTbztmEoT14ORq49B+L55LX2Z8Lj7vX0T+
dmUWybupBCIzdz3xjephymZM7FVeGS/UShiYrVG0+9djNItX0Ah0jNAbAtE7zivMbVHMqNa3bq68
1WPs2DlzhoQeaPhNHb53zby/bkabH3aFx3mABjX6dGAoe+r2vFPncUcG2a8raA3b7D5qjJ28sA3k
iiCW2rSgFSznAIqRjaq8wBJbepPCT5Y3sdOrU1Cp3xVW+AOpRQ+RzZOPqjKuSSiJK3wvFI0hktbP
+LIJmQJCxldlrk8J+LIsa75LlddEmfbVYP/OJqlG/IYeZlt6lzPbsbpwVxmiGcpNH6EtiWR0AdmY
djv3ERrafGmqW607N+MuJ/RpjNXD9b3dvM7+gTB4+SRW46Ezx4CAuMOg3yEoTrOdpWH2WBDobEb+
KyDe31HdLJAqw9VlhG6CdjaKcg1mLvalsHq6vYv/+WzgIz//bBgjrxJ52UXW75nxaA3vvSJyNtuP
i9V6OP9WGv0sTz3WY0J5jimqM6DhNMtvkhDVmdLHNDWJ8KzqRLMbQmDu9KMlm9axAmAm9z5kvzDp
DE6lPcO4Sjs6k7FXm7vGFIR2ok/KuQCLVZmVSgAtiWdiXiCMdmbHBC/kTRCMIkMmBv+hHfF839Qy
L0Zr2bcS3QhjUu+0yfDBUSO4mTZNfgXD+ZWGGJOVGoBBXtmh9WeL4aKoQodWGoThKADbNPsVGBdL
KHZvVu0EsGYqnSm/q5nmTtGPrhLVLkRAizddxRNGpLSIvQGUlA/psFOwKNMCs6egxCTaI84l6TX8
f5bCEGQT7+qoeI7lKQBp+vN1t7QNg6ZiDKViDopn82rqKi66GW4J6l/OoE7Ijz6PoJf531A4R1Fm
dRshpd66Y6/vFTt+mZpkl5a2QBtl8yLDzPV/FsO5CpqYeUQtGz4W78k53mlh6evJvsczpYE6oOhV
JPp2nIOw2nDQaAU4TPBBOqomzEkTUe1btCburCIJENvGiE9XoEPLa4kdp04yFz+S3Jr9Hj2FHYZG
BtVX85m+XN+17ZcBrioZ+WLEenwNTaNS3A8DmOzb3tfb40x98FM7anVXVzd276WmQ5vWiTAAfh14
8zr+i/s177Q6YmU0NxPLsOZZIU6O5spwFAUgmxHlCoK7JScm9XmuAMIq0QeJVdTm3oCjxYxUNmbg
MguMKcijf92iuESUK1juIJhliYYzBpPRJfMw1vRtbvPd9Y+3aZUrCO4Q6EZCO7nDptnVqS1KNLC9
mEJhs81IdQXCmT4YHy1pAiumi9QmhM0O3TI3SlSnw4YZ41Of3czS/vq6REbBHYR8kIuSEkCWIdqT
zPwmrMrv1yE2XftqVdyFZaghalEWfG6DLqGyPZVhtaPGKQE7yH8DBAFEpDYWFgpuj1IjHkJNlVpw
ymO2q0gjl4AHmo2lU1kiFvvNWxic3f/B4raqhc5Gb9iwh0I/4u00Kq2n9p4au7Ly3yS6QdrxDxS3
RV2OMamyBpSi0ls1mtxUexoLVI1lGn2yNj+oqLsPdSjSMNs2+b+43L5pcjayNMPnJPDxFORaGBaI
xkGQ5t70xKvVcRGGmtlDqC6rs8BJnj/VIPVR0P/R60Hd2r6wI2nbGP8uavk5Kyc4U0ZtpcCi8shn
KBOweqd23zWD/o+2yAUaSr5Iy8hYFml6Z1yefk2C0kT2TCuRyvP/caH8Z00K/wgqLakIEwtYNkSN
hkMM+tSsBIeeO0NOMs+eZ/vPKL9UmmjQ93Ku6Mvv/gXm3D30G3JjLgCcdFBnSf90oR0F1ig7PQIS
8L/vivqZscmxmeUNSe3UDKQzUPElKpjLmfk0as3DVMiiut91k0I/x/kel72poV0Ee9ynrz076tZj
X8U3af5mGN+z1hDs9LbTBs2CQlD/gvjqOZqqTHXd5rjzWmjlJlDcqUYnUTunVA5j+QOqrI4du/+F
o/saIoOWHAagOY8wZiEhCYRzXaRvMCXoQ5y4U383InLv7fzbCofzABKd0rQLsTQTlBzloYAIs/Qz
b/cFe5yUnUJw1/5q6WuTP2LQy7u+xs1NXGFzfkGzGtIby50Opp/cQNNU9tahskmtgEYYvRJNQ276
hRUc5xeMulNSpQdcVPxukjutdhvrvtQFi9q8bVconFfo7NTAeBJQWDYfdJ3+Uui/VjJczuQ/EChn
nZtjLqd2XSaASJrWi+HXJHXR5c2b4Pr+bN4O1pLeV2RNswlngyCdJn1aYNKOjNVJ0tSTUchvRms+
XYfZdm4rHM4GMS+R0VCFj1GHd5RIIDmYJoGqOL0e+XLrSXQPCrgYVJ4C3OXYXiRHV7ic/ZFJ6jo6
AxcdbU7LmptwVh08Hr2wHJ0ya/3Y/tGV8c867Z26MZ2SdremCRa3679j0y5XP4OzSxVicurQL74s
pze1Vh87NAsVUK0mkogSajOkWUFxxlnYej3g9dW6tPilw3DaFI879NEO7+Ap3f9Py7qgge+ysETn
KY5bG0RxAl0Zz55cWROEnptOZDkQINkCKwwvqKtpo5GaA4y0mXZa9xsdIDUGAhPZ0/vXVu4Ep3vz
JlihcXtlUzPrzRF7JQ/fSftqsCOx34YwxvjIsayDqRdJ9IgAuR3LulDSqmpZXpk6keGW0klB43pb
3RWqrxu+KkoHbfqvvyvkO3T1OIbIEolx6C0NTdT27Zz2L9ctY7sFYYXBBRVhhzaScsSi5Fx+tJPB
drq8YhjkJMxT8vEOaoP3ct/9bNVhdk1tfu3C+SBZIfKHyX3SLnRmbZ76Va6GbsnApzJMFSi07VAS
3MKXHAX4lZivgrLfMlJz0Ziah1IvFyaUYnMV5eIu2mHACYMlVb0nKSYQm+wmZv1OqzNQSMJTpcNh
7O3/Jgm0/hGcf9SQD0QpFT9CqR4HyCQZKGgWpSg9t+mG1zCcO9T6QgJ1MnYeF1drBV13Ow9vhmS4
Sf7Rpa9ytdebQzMLvP/2JfPP+eVHFELM0OlxA1tI5flGQp0or7W7qMlEuqMiHC6GMy05rVMTJxdp
270aVn5jorteE2Xdt90ROHxMGWU+g+dWwVxShf4oLMc0XpkxO13h0R5Th5MPlhzZEA16b27aMpEM
DRgwfqJv+zwWiAZzDDMNm5Znbm5OTkVvCxQTIaQwxqeh3NtodpWg8VbqgqOx6SdWwMvfr15ZUWJD
FxKVf3cym500DrtBpKu4eS+uELjwI48LHbETPuVoIakwB7URepm5rzRTcAFv3opgw8M8iW2jNZr7
hiDOssdqgGmU8ZPe+Akq9zLCUM3H8K8AatMKV1DcVwtHwuSyXKCaR00ZHKOTQV+cBtcdrAiF+3JF
FEOfZXnWS8mtjQpzgrZBIT3r5s2ELlmw9Joq2ts5kHhA05HaYXsU0AVHye0EQQkZlEndvZ37KSTV
GlVw1V9yFn95Y8ysyGjF1KFJdG5zdc6yIjMB2ZdOdtKfpgfjpbsjD2Ege4tSFQbY2SH6gyju+vfc
OtRfszL/H5cPZUiblanylXWaD5bp6+jATB9IdKSKN6WCOtbldOH5IvnCQlIaGUPki8txZzuRb0ZO
5Gju7BgPxU0BdS57dt5lJ39tgsgDAQE6+CVBNWDrPKyXS84/M6rGamJoMJ95DGh6nCakoV6s1jOU
H9e/62alcI3EnTy9sEsyREAi6REumU7UU+WjrqNFQd23RtAUhtuIJtYuByS4L8wdQstiEWESvnDn
VKcZcT0mcp0xgsiME7/3r+HTsVcdjE94P0I/EpWzVZExceeGzFkisxQeGzRwQfhiPKTvnWf6iY+y
2y7Chj6mnuVpbnvQnxpP+t6DkmHXfdSwbuhx7xEn2SDLTA979VsbQNH2mIgeRluufZnWNw2bQF+D
n8rEPNOcpUWKO2y8C5MRnASia2vLQa1DDW7f27Loc3nC5VGGjg7qEKnYhcKO983cxhqF2+c21xNt
Xq6oAg4dCmxmfgKNghb/Uil6J3IJaiF+I7/O8m6wA32S/evWvXV/reG5t4JUj+itLQCvNdJNNpvH
If8DPtL3bhJJ4oo+J+cXWyZXZQnqb9ecHnTldWLPffjn+mIEEPyzIKU5Lc0IiyHZ7JKEgPtzDua8
9K7DbMYzq4/GD+3Nlh3rdFg+Gli58CLHXUytQ0vume4Pyq9UOVaKJxvF4TquaHmcy4vikSlyDNhI
/2hRN2PKo07er2NsH/x/3hJ8qKZbmHUuauxSMqBxj4GOaZA+LGs4tjr5TK3nzkr21xG3D/JfRO4A
THbW5loIxLY5hTKiwAI6E4K7cRNDWQhKF2aci4akEhrJyrAcMkLju8oekB6xtYr+vL6SzW+naLYF
JWZi6fy3k9EBBPWFBaUxvElyJmj+QJyeSCp0au4jVOv+NzzuyxXRPGUgp8FbqHlqtfswC7LpNrW+
FeHjCFaW62Cbxrda3PL3q1DalJM0kw2ATWxGE/KhzTqMggs6dTe90Qpk+fsVSBaxASVvgIRD44Pg
yJUTG+9v6x6NHgKzE20W95A0ojIlmQwoUCOqNlpW/H7+nMZnlRylXlBb2vx2kPzTwaSNoUc+NW/2
3VTnIe5yEzTA03CjWF7SiIbOt2OyFQpnDqVGailfnsbWKb5v9/Me1atDcaohX5Q6KNxWTuKph9KV
TkUgF05+snwi2D+y3Il8ttJc/QbOSnqqgXQiwxFgP+8hgRO9oafv18cL0SHr1njM1XemO7vTu+VT
V72ZdbcPNMFv2BwQWv8GzoiQGx2LLsJ3oCAt8IrB1Z/GY7dj+/Sz+Rk/qiBu9FEGU/zrB2Q7Ylut
nbOovCST0TXAhVKSJTkY/Dv2e/Ir/EVVB7UlOSBO84kq6X2NJmXTL0RND5uHZ4W/WPzq8ISalmV2
Anz9+WSDp+E9vB1SH3svB1DieqLH8IncgbYi+ry+cBEud7GnRlfrRok9B6N1ghSCdpolX6jwKkD5
itJXqzMz9H6PKlaXtJ9peIRiQAZF7rkRPN+WH3vFgL+u/hUM0btQTe3lI4JbNI/N3yrCbGgTOLL6
Z45lRP4y8raijtlNZ/R3674yfCtUrZzbmE1ApfUvKdS8PAMrTg6CsxcDecOkC67v2CU30vK4WOFx
oW1UF7ZEl/zp5EL/CPRkrvmBPzAsaN7pndP73+TP3pWfpNty12PY2s0fpdtpd/1XCLzi19TGatG9
CrLjWoLdNNBpGQclqDTXUEV5ExEK55EqsMOzeLGbpi3BeNC4Mv1NMTl+fS2iDVysd7WWvC2XNgWg
yOnPTvE76jXxTz3zoQPppCIe7cvXGUgTMaUOMkuQ6oN9mltTG6WsMksQLFgVRHklGiHDq1cycXM7
Sd9AOzd/s+zcPiQqHfapNmVeS9Hq5dSkz9yon0OnmbP4vWxr+aEMSRp68tDr+T7sMqo51TD2N+Wo
jokDaRDVMzFE+oumLBoQyhTjr7xMtd9x2CZBp43TCPs0yKfJWv1QDlN2nCKLjqCibucnarcKiAvk
7FvYNZAkb+MOr+WkK26lktqnTGbVvxYbAKeUrulQ99RMtMxxXyaissaKRefDnKRkJxkzxgka+4DK
eHtQVdRcJssKnanS2M11A7h8x2FP0Ouz8IBjJvNiECUpahBHmGDBJ48Ut17hqwQ0OvJhvqkCPIfl
l25/HfEipuUAudcASORAV/xFu989qmDGNkUqERcelwPgnESvRb0lwY7Q7+ODvrBaevUTGV0/3vWF
XJzQBQeDAhj4NvA/fB+i1LCGJgv9vGU0PqXZXYkmespaQcvtZVwAHJTfIIwMYh4w/HEFnVoLUwT9
uDhA7zv4IODeV7dq6tbHcB8Rx97ptVPuoMIheFFtfcY1LLdPedorWlwDVuluwDgnqb+m6pRjjOj6
V7xsgsHyFAKidGVZnMVz3GKWh/VNrEGGgbWl7MZxzE445sOfhErdXtaoFTlGVo+fVqnRu3IcaoQl
DLFQSEPppsKE1UOeVei+76W5eG0TLXtocol+1rY0C07phumCeBicIwv7MJ5jXKSEybAmHbIBnMfW
4CUS3JOoQLj8C2fXOEj5IWkEzkGITKm2yfmBIVa0gbWwKTK5reKT0meUOF3JnFbYCL+xwWAM0Q1w
u9s2+Gy5c8JkDTnfL4b3ymHl93a87yvklgXfbGt/z2C48J4NQzOmE7jqp539HOUOcasn85jfhw+J
2/8BT0KGhqYAhRSvEUSWl+HC8jXxdIGyCETVLF5NQ1OzPswycNgrz/qzdqP5kp9+ao+f+h2LHOZm
B3AD0/1UOG5yUN1pn+4GEWHMhsmc/QTuFGW6nRBrWmj0y2+GdUpFTQeXOR1ujdwupnLC9KVc5Oo/
F6WYEDJHzNG8hDhy7NNPQ/RKuYgYODxuO+MkhypZDAuND/RUGXiphLfzTgO7xg3mXR5BxvkO0l73
TX3pvwk8hehbcodDknI11wiW2n6kh/KQWB571yAO4yiLIbn9Uxb8+7vqbPe48ChGzoDlC1u/hSZY
WfKjUZQLEa2JcympnBp9saypJNnBYOke1e/rn237mP89BMuGrkK8po7zZp6whqaMAltFmnt8N8Ct
LJoU3sRB9gj8sND7QJR3jqMzpY4ZRkLcArIQ+uhE1g9MRNuYyL6+no1rV0evwD84nAEaYPec8LAp
3Eh6wJwn2mskKrK05Uq9cMMrDM7SMiMk3ciAMUdPaQgp18IvTbSIDPt+PpH2MSkPsv0D40nXlyb6
hJy5GWhWlBJrcRYaZmaRxwTPVBOeVNFWiT4hb3RxNfU2xfJC61mv79sIur8iUiERBmd2UzWHBemB
0UZPs4WxSRfao6LYYfP0gCLXQugKpVWe2oxaJIm0Dh+ssaEaq3t2sgfx9cJPasqvKK1pyVubP3ch
XlB4q9H8RRIFgZdVtsUfLvRqyM9ihuIrs7Q6XlXXQOS0gtnTJlDNR1YEkCQKxsYNC+ROINYnj7d5
FVw3lK2YULfJwrQGK0UPIbeDvR4b7ZQgxm290YPe4edcOHiy2W7uRPe6W5/kp1FyhPQmyxnmz8Ua
ltvUVFJTfAWogxk76KfvxyBynPY4uvSjeW6OpqBUunUc1mhcgsY0snlqFRPFwmJfayd01lmd1zLB
oVt+85U18Tw4rV1Ycb+g6O1HWXvafLJY7WQoYI5BWHxc37jNkGS1Jp5XWpGacW4I0Don2oHvA1uW
3pt3CIFSB3U6CCJ9RF7txU/P6g2a7FNvQLOraN7nMuUHo13/Ci4qqUZa92EM85nvvyeo9s97cHI9
2/5vcuiC0Gl3NUbmj8dR4Fe3fMKih6yBJsZE4zVntXOtZJUlIxTMW69tWxDigVX46foX3nrQYm1/
QTgbHWbFytoJa+sD5ul7egf5lB/F7eCFDtsNe1B2CAC3Los1IGemtFVs0ikAJDslD8Ld+BI9Vh/j
7CqGAzGS/+L6s6HJpCB0/5o/Pr9m0Yyn2c0S7yUlgufbPt0Pohfn5japeBGA0AyJGl4kthradEhG
uLRFOyheBBBB8c4E69hy3fZfEJ5ib7RiM51ngPT1Swghm0RIZC1YBk+xMeANN6UFbiCpqR3IZhj0
JhTtxmKxF85Dg3YqmOK/6P3Pd6OYTNxLA6TheuUW9D2UfWNmoGaHaXgTWNnmajSQhoKdAOqAX8+s
1T1D1dSMphBnh7rjzx4uonDMAC7fIc/JYXbrx9EVErNt7tEKkztKFtjfmBHB1sZA+5MdB9/y5l11
m981h96NAv0gGrFcjsrl5/y7SO4o5XrfGlANBNvLLnoqXpPb7DD6NRK61z/mpsv/uy5+klOvkxht
noBhgYkmHKcLdCyHCbydCIXL26RlPClqs3y9n7MXPYa3pMIjV9TyIvhkXxfOyi6siIR9PgAlvQUH
hRuj34X5SSC6izfjHDSG/cf++DiHKlofpSNwtEcFV39/bH0kJD/y3fB4fXMEhv6lfbta0EzMQkM/
GGIMeT+HXtQeQvJ6HWLr0YygCQTNkDxemAY4O6NVD/aEGYJvSv6tlm6Q9PUq5k/GU2gGlr3LyB9T
DipTUE7diGeAqoI8ajm/FyMfekxDA8o6CLtthjaPHtKe+wbZ50qQ9/g/lmdiRJrYkB6ROctTcpp3
pMig6WRQv0LHami9V/IHpL8hwqn4UAODfK4E7Uqw4UVz9nn96254jSUi/QednPtElmWyZEEeDCK2
mPSw7hRRXmfzOxrI6sAXIlXMO/bcZF0P3QcsD+F1Jv0ZxycpPsWi0H7DEAHwF4ZbRx+rPYbEAKNG
t1F6y+K9Hgb/xadaQSzx9pmtS1YTZQWExQh43dGuWkcv1xFEi1g2a4UgtVGLpD8WgbqLU9l/0FEP
WRZB8XEr5jIg8GmA3FIFf/vXc2WFMndWJtUEKGmkOTUmFZcqYKk6ZXmHlC7wRt2bO5AGvY70NRS1
1G24wDP0xV5W6JmkslSSYXAFS3edbT7LrDlOZumANNCHlISXjgUMsdtd/7Qbd/8ZLBfNJnkaIa+K
Rc/qUxfe5vppVL6p7Xd1FoRKl3uIlLCpyWSZE4OcA+etim5o0Mpsphial2Mno81dYUhOLscC/3T5
HRfWf/Bnod0d6eCLDE5Pm76cDNC7lWBXpqd6fB6ayR3Ug9zvmPlQilQqtxYG9VkIjuAYy5D7PN+4
sQazaV2baK6H2ojymsVPUvft+iYJIPjWOp0apR1WgKghpttqHyo1vG7yroNcEvVpX8plKui4ENNC
qe98ISF4XpD8sjJQQ0Ap1ard4o/tYNZMdfrWMb9LJ+M580SNM5d+9hyUM3twUJnDMAK0AQUhOpy8
QRSjb7xWAWFpKEqqChQ9+NJTA4qrOIGYgdv45QsLQCEfpLvyYN/mh85wKrfcq+Wbuavdx8Gxb9Od
fSuSgr309ee/gHPChSYZpZzgF5jMqaWDTnymMrxG3q7v4AYMWIeWKh7G3JZTfb6BOF4Fs2mCBdJX
3T6qY2DKL1QRHOTL2SzNAjHdQm5EZDCXfL3LV55K7ojdFHmBXINTPGVvCkMPeqq4SNg7yU2yC73c
USHgdWJ+FBTPQimyLz98Hl+f43MHrsln0tkIQVx6MwcQYQy0b8od2nXR8W6dfpm7H7+uf9aNi+EM
kI+0qQy2utQCYPgdxMaD7GZv7Kg4tq+f6Bgof1JncASQl24ZhVLoZuGJDKep8xKhqTxJrY65HaTG
pOf0obljz6npGbcLXaQz7+zvipt5TeiquvBdsWVF0H22IBgGDRwIsp1bkS5NhpKFEawoD3P0+IRP
uUzvhlnqDoociqhHtha6Rlt+zcqYMlNPZ0mVMrdMQImp1T/GMn8h0TdrJvup/3P9s274UQuNN+gP
Rdy6yFKeg6VpHYdNg420q8gd5R8jpBmN+vk6yIZHg6QrPI2BuWhF56ufozL2lWlDHWOENLXuIEY3
HxECWgKr3IJBQw7uVBP1e/VimxKrwLDagOQpSrjQf6ktUVpg4yYFDy7BFYpZ8sv3xRTbhdIsipZm
GGTzR9wO4GA6gOa6UgLINaPcKuoUhrAMdoA72/DUqBtDN47Az3BBfzxLhR1H5aIBaXWzI2vh5Bah
HD5A3hX2YcaoLTixXqNnymLUs4d4QDOhhdQLigEQvJZQhkJn+CChBprM3XAYBkl7K8IOUTyGKup9
WqvZ7DEVgYhcGH28o0OuKh5DUHLbtQO9RXm/vWuUKaLH2ky0B2M24LHnaQ5IP8VHgxTydzJV1nFM
rO5AYcDgKlEKxDTarCkYvUStFhSvkW38KeRqDGbNmj4TadIfqy4E1RjUWd7rzKJHzc7GQAfGY21B
o6sGTX3sFaPNbrTcMD5YEzc7kk0xLmM9wSxnxxrpVCWQoJ7lvIvcqZXZD8SraReQSKkO1JgR8bSD
WTwMZdvPRygHDeGDDW3c+xTsycwdwMUJHpIyrg6mHk9vNW3jwEyYHTmV0hMPbQHGLk7UGUQLVlVP
XgTuB2hCk1i6z0kpf2TNHD5WfZdAE8TEqOdCMutpRatAMiSFNgEKdHGJKeesusE2qiDCt7PpN2kI
Zm/nISteEkpqFBR0WQ7Krkv+dBAnJAE4+UqkxU2TZihARPQjStPmk5hz/YfFVvqpRK3qtxHVRgdi
JeothhlRZuyNUBK43S3/YOK5iTe1CvpMPj2V2AnsZ9EDwpf0iPlmF2izFtE/bIKgGQahIrCgMXPu
hDQzTzBij5YUyXpkXZBTT1e96y5ow4UjsfoXgos3bGh1GiFYJpD9/57phpdSiN6WA9pf/vXgMZr6
10icR5UrWtWDhMV0015pbzoE2yLln40bAvR5Gm4kaA1BVYv7XgmbCEPsvSj/lEEBXv9iZzzHc+Fr
obK7/t0uk12oycqyglIcJBLB1H6+NQlgYqmpkAQvZlcbUceQ+t2cyrukr92QFb9TSZR4/8oE8R5P
RzAFuSGIJGOF55isaJo4WsSUpGdUbMrbj8o1Z6c4aS8v0R07Jq7xrN9lfuPRh+Iz9qEjgePuiOYX
t24TVAB1UNdgwhXN8ue/Qg8jU1tGrlw1CwwoJtJRWK7ZMso1BHfTQ8VzrKweEHYYYD6SnCb3E4VV
0yEPdumpj80huW0d+yDKk4qWttjXKsKoy9ys+gG4kYrUZT45Q3m4bjYiBC7D3E8K1aavixLutUvu
RvJ4HWArAkUkhnBMMSE7ARbd8zX0mIGuyn5CyF0R6bvJTPNbGUeoqjUWSFwde+7yoADvEi6hwsCI
SB+HCfH6jBS/2khNYb9Jd6yTgTUCT7O19HUUwp3/PArHIVrEDAf6KuElYMSCxsEtq1kDLD9gtXtW
22cVaaCQ1QzkLSPlrrHRHj7VNyURIIn8DOc0x0ouQImMomZYJ/shOpQ5igO918unON5f308RFPfV
RsWMWBaiAl2NodcbiTeh67x60+TGK8GmcB1sy6ktklrIuUAGWOE75JqoYrSz4T+HGhRdiVNj5Ebb
263q6ONhSEU3wtaGreG4DeuUTJtKCXBTgTYu5k3yn5A5LH+7vqqN6q9lWSgjoXEAeRcM95wbBrP1
Nh5qiLRRn/rm3n7+jeagn3CdmF9DM566k/fDERztH4PtiSo8W1c4YnxkbYlGLptmDTpSPdeBHUu9
g9ZuCw2Aylz515coQOGfnVMZyQbIs1EUiUvHih8M7ckQkcds7dZqJXxupJjbuckmrETHGMluULMW
nR/KaVYWcqUiTJ+vL0kEx52xZNKavMsBp6o/c/NniUC/Bo12nL5fx9nKEUCd8J8d4gs9aVNYirQ8
wpIf9ouMVKMz3yJnhkvg1vTRqcAc684Kkk8B7MKrxV/mFq5PXOdoe4VY+7lRtnAhbUgV1ORwExS6
a+tPlDwrIGiLEi+ugn4St6xtne+lrxqK5uChBJ/+OaYdK/EQVRq+aVXW6LZSjxWlz3SoC19p7xi6
hyRb0A675b9sghFAHRGRid7bc0gE9INqDgQxC1h6fUl90EHP5VhJKR9qq/mAMLOoSWoTEWX8pUcK
M54Gt0iD9lrXZIgzqyk30eilJPM+GxLlO8lCKXYbrQnzXTHSQlAU2LjfwKAN8gqMleJ1xF+82OIy
MwYUrMtYP1T0ZIbN7rrNbJxyW5FRwgMNMBowNG5lEsqelkZRxZOzrPD1WY6hqNmN6PY3f19H2qh+
LtMRNhouMJ2gaHyCNynYBFnLCU2m/W7wofryw2Ze6aRQFxY9cjYO4DnW4glW97YEfgASt8ACRWlx
V5ysX3FgeDQgAbl3oXF8kj9lwV5tJLDPMTmzVKpmIgMOm1v5MdTuKwevNy9zE1c9xXe9c4MefMEX
vdy8c0Qu8pNkBeyodEanHlqHf8pvWeT2znSYHAhn+uGz4uY39GB611Evz8I5KBcMDh2pIDi2LNN+
nqUjWAoHw1V7VIdAsHIdaiPwPMPieU2qgulGPwJLKp3Ol7Ew13S15/KYeg/mY/ccCda2+UFNHDhU
6VET5bWbod5Worwjl25LJ3eGh0m1l2YU7duFy8S/DCJzZdGIh4yjsfyKlXGa5YCs40xLSADlTht6
cfzUTVBAqNxM/xkzkdzBxa33BbfMRBgGsTAGcw43RdD5IiYEAdMIFS92Vy/0Acmjnv3rp/ICpBPT
WJIXKNtxT+U5xFtZLgDU5VB7P0l50CLPVdp+A9ml65ax+QlXUNxNXtajbY4qoCbpVs6IQwroDOU3
EcE3zG71f91hzq2M85Jqosay3S6fUG6CLA6P0TDsr6/oMqLkMLjItUjsItEoMEb7R6OC3BTT6aNj
TTd9etPOQTa4IJnM6z261STIVRrJ62A/Gf0Dio1oRHgR/JrlA56FEtyv4Ww0JbSqZA2/pmUubY+a
DoowmzoMM0K1cQTptEPkoOmOcelTIf/NYigX4MgrWxBRR4cJ3+ApGU0WWeCVRW81+ZYhFiTNcCfR
2LGUbDdBYxIqpN7Yfi9tMNvWYSHaik18C3xlaDIhKOdy2418zzQkEvwqVQyMDmJwSEIpnr7KBqpM
hbqX0IXNivAHBCU/NFkQ3VzeI/j0oMRAGgjxBiFfnSkr91CplBm5hdWz4X0oDS8kLUYXC0wlN2+h
TQ5mZfo1mPmtafQjPfsYhtIPjf62LSoRDc6W61j/FO6Y6SGkJvMeH6JEKTaKfdn+reLubKL/5ouv
gbgv3luFjPwAgBqzBlPcm2rtiFw7XfViIM8u4d3NOietH1SIQgks/SJo/vrcS/yzUHQiv3HuHm25
z1gDRd2vBI1ag7Pylyo//j/SrmxHblxZfpEAiRJF6VVLbV29u9cXwW7b2vddX3+DxsFMFUsownPP
4GAeBugsUslkMjMyItf8ZKJ+mtxH811O/OtG1/f1X5s8vJ184sXAyeohZ+LWcbnUPolnPfPMJB+3
TRZPH4NdjU/XLfK/KB4pLPSfVQq3drTEVT7w5IQaPxPlJq0cJSidaHJ19TbJZBNVF/fo2Z6Cd/98
fYFWzwmpeGJSlAeoIu+qNkD8+HV9TReZiGBFuG+Gpekzg69pnnoXuok7rWe3RfwM0i4XLRNJbrBC
tcnPJYauVVVHOm4IW5iBTbHsVSQHNLKcaHFV9ZEaGeQlvlnmj2R0s3J2YuO9DO77QnI+1v3lH9Oi
Yno7KTS1ZpjuoI08kk3e914Ojo1Ypj1/maTzPQV8xcJHQ9tZ7EGwZlKWhsBSXr5GwaaZXRLeopPj
aPoBSHq2uMsgWdwl1E6wKZwGtoCmSSth00wBzWGbTDVcJThayUahN2a9XQLfVLxYSu7Gg8rFmThZ
q/BB48FS+kyDXQyluo29b7o7aiK4u914zHvMqnVekG3wbsb4aACqzOveu/pNUSRA71RHs13soGpt
Mqd2bhTwm+alH5PHeBzdMXrNFNl9unoaTyzxX3ISbbppyNRphKUyyLwqijx9iDeVUvyHoMbfkqBk
A/UuihDnZkptmJSYaFgQNIpdkFaGjhUijhaG8ZlqvWSIcm37UHzTwWCK/xuio1p1k2uKCj1ZhSBl
CkDU0UGUVakfA6N3r3+ptf07NSX4p44uZ6iHMBUpeeOlekedDPJXXmXS7XVLl+9WHIVTU8IeMlpE
w5DDVFmAZfuT2A9mddfXx6j6Qt9YXz5V7VULdmR4K9MnbcJooOQXrMXUkx8gVv2KCTA5jP4j9Sl/
5vlBtY4aKEAs8pDHMpQJ3zbx+J2aEsN3HRitHYal2y7sdxq9pnirl+bgVehyWVW0GYy/F9DB7trc
O4GshcS8YFFJTCVthwAfsqB7u+1fIAPn1UPwXw7CiRkha9KtKIs1KFS5yCJvutLYLDART3TX5EQC
N1zZQ0wyYPofAFTILYoFVCXO/ve5DIUiPZvr0oeaDgjjQ/aQdApIxhuoWwLs20jyCf4aET4eBQ0J
RQ0a9k1R/qGoejPK86hESyhWnnRi214PWY3N9fPA3V20YqDSBwQSQw1M1CNdavAg5zoexnn9Culv
FSSuYCwOPi17hp5t7miysZ3Lfih4Q9CswAAexTgKyprnQawuIcjS1Grpxlbl6Bhxz/rB6RcG3SjU
U0e6s8nixwQa0FTZ61ALZiz0aRdvuyVxmnC8iwtMSZmjv5jsm1pqjmVl28xON4mdelVhuymRTYmu
REL8ZBtBEPRiHPNz/pPnaczqqdKAJGxbrwqQjSROlvzMu8frH2PN14CER7MDJBOA/PPQcXKNsKFQ
4nQwSki9bSlBiTDah+M3kuJN1O0YzvH/z5wQdUutWVS2cHPhS2lHjmbfJcN9FLwU4+Dk/+UZQNHG
gSAaOiq6JhZl8qqOp1Y1SxdUN5nlNKigJ6nmteQ1tpyW7pfytgz+PgUAxh/4OgxRGAzqLec7GpKe
TlE2lu7QeJ2OKm/2q5i/japMvWklqJ/ZEQJSmNujWWs4RtTaDfYBKtQUApTa4maVFEO1klTxyAqi
O1A44b0hemM4NY0RwxbTHibjQZlcggc0iV3OMk7tDdO8sto0gIsl+tYafl13mrX8Fc4J0ybmiUGW
LThpbrLEzOfpj5N26ldafzIKvZ9dBS5BChhQv80myblYC4WnJgVHjbpgKloTX9FswUi82M+5LhvI
XP2AJ6sS0oLI1OeRDjCh1NGxps1GCevN0MS3NM3ehmiWERpxxxPj7smSRMQ3MbO2sjrsIqvHn010
zyArlEXhPWpgh0rvn5XQ2tgoVHbGe2vJEuO1h9bpNxQpVu3Shq6jjdVG7T6t/ToBz1T1pPQ/g/DV
io5l9axZfqN/Aw+/xHtWnffffbaFgxIrhBSzBctNnXgKZJqWLjpSM7lvzPKlrbLNPD7NerRVwsFL
k+dZf9WGTPbOlG0+/5EncTbVzbkcK2x+Wv/Mgse+Hj1Ii+fJPRhZs2FfLHiLvbUyuOXaLYLBNBvo
VAMYJPGqnedQnQoDViPNK7pn1j4E4yYpJGnD2h1yYsUQCgNpEvSlQmGFGrjTe9yum0XbEfpJOHbw
2/XPuZI9mCpAnsg+KKaQxAd7zObC0MAz5trWi1KkW7N6nW3luVELRynNY0KB2aaRZHBMYlR8qhvU
1JSxg1FImJfDCw1uEjwoIa5J1CP4iR1TxkjMA6pwVkGZwNnmLRQswQN17i5oY9ghaZCxgDOk6ohD
mv0slQVY8Y4zI8LBoLmZB50OI8v00OGVntmQs0EOJhNtkC1G8P1YsbSSVdyO9QOIX+D60Nhtnet+
sRJNTRV8bfyNCsIL0dWLGpPtKUPChIaukb3apQ/B1ZkmKDDKPs7qvumGjusdxRS8jM8/jk0wdlGq
MFUF98vwqx6fWfhMZRyzK6cKC/rXCr+hTiLGkqKjlCmwojAUSiFsYPlm4Nf9R6jX7ihTRVu7YwFO
1DCDaSJWQl7h3FxjoaVEuDmWg/fkx4jhSKCjTPrIlp02+mO/VWR+sfbJ0FxioNlCy/9CAYOWlmVk
PBnEeLMXg4TeZn4Z3jXWsTZiSQBeO8EY2sdRArqUTyGcL89qo5IEFmyVeeSU6d7WXqLy3YLeFe2+
oBTeIAJfd8g1L4F7AMuKhAn4R2FD59qEHu0Ii0B/QwwFgglGeNQwuEuyv8ZHYTDgxJT4vkfPIaV1
yk0pI9fD3SnkTYecwVJasj7G+qrwhLKB6kRPUEjFWkxVV1NIS3fumuxnEYTlD6vSlPeRtNVzy0hA
/bnMwpuRRtkxWxZ2NGeSd1sNMtJ7yNyyFNwvA9MfgfTXej9eonrwVB3Cf9d3f+30INnRbD6uh3aT
sPsVnaa2n1mJDDWDI2/M9oGCtTEDY4NeRs7YfFy3t+bLgK4Az0GQ8wN1ce5fodlXQ9XCXtTVTloC
pf4xIR031QcrjiS+vLo2tH3BQoGq9UVzA4TMZa/ztS11o71NJJp9wqrbJqwwK7tUd2lWxjssXoaF
WGmqQCkYQ3w2BrRsFFvO1xhUoAQbU8CWq/KDGLfEzjxqPlbkkZDJi6ZDa/jo313f15W1ntnk/ngS
BQ22NINhtZUL3R9nyRYvn7/zgh3NMqcD8LZD7/u6xbVW3ZlJwcWneQwnZnCTja+C69PY5suWNyw1
tqs0DKdXezu8NWyvqzdF9VjZr9d/wPqSwfqoQXsaObPgurjnQT+Y9WB3UG+r0mu7Jwsk+jqkeFHU
DmdJmForjjBNR2MWfVkgGEQsZ5TpdYyybgWaHzN4tQp1fmKhoT0v8UQ0Vx+y7mM09XRHjJz+rmlv
f7enaPDbAcwbzoRO3t4oWvqOOI7fBs4268lKUppuldIYR8+shyjym8FM32ikTF5u6q2XKI32O1x0
VLE0LdT+y3MVX/CfHRTTtRRjX1WgwVETFcBUsivtu3nY97WrYMKwx8xzYL5WIFFAQ8T8OTUyofm1
u/TMvnDZgHoT3EkhvmC47JPUNeK3KnFD1Z3jl0jfTfS9kiqVr+RYZyaF+DPGyP4JdxpCHqPhl7rc
Gf3v637J/U7ISc9MCGlPNQzZMqnY1SgCpzDwGaq2ocC/2/kuX7yGO6t/3eJKUAU3JYi8dFDJggpV
2Edl1Oxx0ZfKXezDDCHgwXLs5kccbJn0m62ZQtVGA6QZrDWoKJ/HGbvJMRYWAs48KZ9l4dEFKI3U
10nuTIsMUrNyh2IKDaM0yFI1+6JCZHSg8QONXuV2OTp+xRGZvp8kX0O9u759a36ICSe8/xCu+VCN
EMm0QTWDIdMq1+gpQOgFM/rMMTIj8sa2KxdnblUSOZOtFkdTsbrRyxOMrnl1OOV/C4RHj/X0l/CY
dxLGoWluqIOuAi0eTY/t8lXG7x16jnOKrssiY2Nb3V9QQbE/bLQXvMDArYdN0mPZ2dKWTsDAbWdq
xXtps3clAxTh+i6vnTwNFEcEmBZqXExID2EUWEDJ4VjUxV0ZggUI/A6BxSRmVhwU69G4OBK/GcRH
h2qoVqctaYV+KrYscFTyjP6pnf7QZTwza+cczFw6+K3wriUiznkoMMxngP7atcCPUrxWMwQH2gMY
fXNl2uZltEf0v76Fa81izrUL7hdbxdySSORgKU1TgTQed5D6W023yNYdrY8dUEgME0RQ7I+yfA31
16SQEOn9aSiKMe3EMBNKF1PVp2qnw7ChDG7dg4tD8RL7gQbfCUQh63ETBwe73tJlB92S1nho2Hsc
fizlXStz2tW04/SnCMFu6uZ86E38FAXKZBTnctSAkco9qn5PWOvqzY7kx3DxitkJFWDrXa4XfP07
rLkySioGxoKQelyMxTE90ENDr/GnLdtP6H0Ugait/LhuZC0q4SWGI6OjwIGpOCHUEtaRHLz9EDRH
o2XcZOR7kG8t7sjNJpkPTTK4JrCv161eLA3gDi6nyp9iALSL8X2pbBPsOxghSUrwQYDSHeQMpJb4
8R+085k7wQoYDExQC+F1hDN0HuYwxBFGuQ5yUkzUzr5xG3lkr3vFzbzJoK62QDMl8iYXE6cuFMeL
rff94Fq+rM57cX6FHyEUDmJW0cZQMdg1b0GMDjKBH/ZN4LW38b7c27eWU/9Mfx2Jk95XnvV0fZf5
n762fv4VTsK8tlhRkzZYPzVnZ1J1R5chKv9s4TUTPPifmNDrxhosDavD9B3kHo3Pz2RjfnzRg3UP
skbHfOyO8Wf+WH7r7pYfkHcPDVfzg+/X13kRjIUtFi5WtkC6S9XxIxoMCCUPibrR9F2eH0vEyuuW
LsOCYEq4OcNMLUD3BFPMyT4wrm5OTvUjfzkOr8pva2c8danPJI/81a9oIN/C5CqSLrHbkxYT6uUz
RpYjLXRYb7tV9HV9VWR1A09MiF8xjtVCwcy5W2aedl87cb7tPMVh998S5nypTvTb/PbWOIrtNn6+
rb2xwrSS02O6xrzrbxLZkPZFxoBNBuwEBQPCNR3E6lA6JqzSKzTrDO1AxkNh+LP1u0RrSbLsy6PJ
yXCBo+YUHPhHCH00y/s55nPH7VyWm7pPl10x2M3isIKaocfsyLqN1Ty6C+2oL72mzOu7ccyy53jR
40OWk7zcBo2mJE5dQymWmEH2TECVdSTJNM0OMaZ6N+H1WqOfUtlbTC9UrdOOI4B6SZkosW/G8UxA
hBDT58xWEhCptsTcJ21bY7MzTZGVSlcXzHSM16jAMgD6e35agzkNgwZcYZgBpqo/j0XgGm2r7MeO
G6w7VC7IaGzp3AMlOdSWJGm6jPrYaeBtITyLKw3Equfmc/AAxWkFLs2YkHrTsTR8t2YwfRdBU2yu
f9tVU5jrAeoL4hC4Ac5NTXaiJUUCUk1gC2aHaUW8jyoTPedhkmFsLr2Vy1Nz9RGgmAHCELwoqXSl
HLMWTPNz1d7oZhM/2qltQbi8nA/zOJmSeLDCdsRLfaiuYyuBpv1zmk9i7hR3/dhWNW4tt/hm35e7
yaOah7dE7LSJkx47H2wex3BredTPfMSlt2IrmyZf2d+z3yDEQS2F4E044jcMyZHS14h9oEAuOZ8y
G8LGzqka9qUFG0txH/T3YLJI4ufrbnIZW8+2Uhx+aaalhRwHTBjLvNG0bAeRKO/vTQB5aNiAjthU
FdEuDKDA2ghgQknYJjYZqDtSySrWZnjMUxtC/B5Q/C06BTZqP4v85CF/sY7qnoS+drC3SN4rZ5F9
nLWdOzUpnOU2ZhGYHGAyWzDSn0PNQVJqvHwMAKV3akFwsRDitOhjwkJzZM+RSxrIaNEnPB6dfDN6
oA91rXt2KFxVVnHkf/g8pzk3LPgdHqUxampN4VqP2cPgYdbT+qA3BDog1p75Gczbr9rrcBtIZ+pW
LaPfY6KRigtJ5Ggw6dB1MYS0XLOMHaP4lryDEg5D3J4Jopzpx3XHXLkMTFyzNq4BcFDZIrwM4cXO
+qYDDlK7n4fB0abQU0GaZHpWsJ0DcyvFyKwdaGythXc5HhqocZ4H5T6JSrsqB9RNkQmq0yFPvvet
e31VK9EYq/rXBvfbk+DY6I2CngBsYJwt/j20b2roJZHswF3U3jmlNWo4eDdh4P6i59jSjjeKobIR
vKiH6tnkbkE2tQXF6Plvm92CKWFB0UiCqVFQbM7pjQLYWR49m4CMR7ajmVCNdetF8gpf2UEcLcy9
Uo4ZR23jfAcx9W6bKCfnblXd1zqYSw3Mss1bo1L+/lOBXQ4zcyh3mzpRhXMWErNmRTqAvxt88nMM
urUlvotAEtga9dN1r1iJVqem/jyCT7wiqIxSXTqYms3amdrifu6rj+smVpwbHkFQsgexlX3xpK2N
HHldBRPjEHp5oD+kGB6IUpmq31qsRzuYyy6hQUyxqvPP00NEZwyzGXSe46ZfnuLsRkleQ7KnhmfF
kCeqb5bJHZO7KoO+1Lfra/yDdRVCI8qk+Fbo4VHOSXxu3Owow2ieAd2nR0h1Q1bwaO39dJtuMYc7
O/PGflTwrAWhVO+8KFsZfmbtK3LkDDTJ8aS/QGGqisKGOKWgQ85DMCDiSMjAsGsfERhYAD2AeLeA
vT1fH+1pGZh4abhx9UrLw0IepeniyhPSVsG6hhIwkPyXZR0A92Yz10w8VelNOnq2U2wGZ3qMb5dH
NEdrZfOd7GS1Z7J2qEF8BJAE2qGA+gqHeqlo2dEaC8sxMt0f3lu/A4I1djDU3Du5cz94ZGvfVTv9
Ltg1s2/tcxdcltQJQTgu+zGXY5gGduDkx5DzXU6XvKmyFj8GJEGa7SQD1AdCUHh0D8kGr0v1nT3F
bohHUuze/ZR4MP/bFx58Ylu8g6wi1tICtof39Pd88LTQrx3jof/4sn4u2wkCE91uPJrMSR7ZtuSa
TdLS4qqTnfwE7uYnwaivjaRq+LcofftZf0dhE+PrdAuncydfuX0kj5UEwn5Z5AM3KkISntVwbV5K
Fkzish/DBiMjWredI3f221uUwe7b1k8fJomxleXxRzuaJpyRlYn0vHOYls3SVAiE6U7NFWdBtRZj
3te/40ooABMG8EV8MAUVAuEzWrSs48rS4EIY4u3RGjJkcJg/dRXBU4AahggoDiqaFCJtVxAUUVuU
DPTdd+02ejNGB9T4GFl6fkjfIz9MdqhPyGBTa0fjzKiQyRMlygsrh1HgsrbhDth25L+79qN6Y7dk
R+6BoGo20W1+oyH6STKNP/WOixUjtqM0AFZI5H/nXsLsZcKkL8ZgMZS1rW+TvXUAT/b0gzwgLXws
XmOP7uOP9C1+Trad5PpcCVAmJRiG40oUMC2U/vNaa/QoiJAbFrdBdBfXt8z+PZLdX7sNxI+AqkLk
Rc1HnOWw0rjo0iLF07l+1Yx3M/t730etgWPNeaf0ouxQtH03p0ZRuFUPwFbqkeJe7yX5Gf8KwlfC
+wBQNBQ3MLMhdmdIFhgmaL7w2NO2Wv5ttLYlezPMvUqfApo5mK1wrm/axYHGFArMALnDgXz4Qudu
oaoQvEVqBqadLnW02au0wmHx9v9nRHjt1RW4qYMJRmgA0TfMzerFtpV9nouowedpDGQueHyAjE9M
bVUN1ZhpStF2ABY20r0ROIvry7hw4z8WYAO8ExhWFUuXXV9V8UDAPzvVtlfUnmU/aQByqj+um1n5
JIh7mAOkROMUk/y/n1whQdlUyJ4rVC7rzsFoijPOb+FfJ0MgzzCABAO8F1wyACyfG1HaMqINA5VT
EemPmJj3aKFtSSh5568t5dSKkAzM2Rj0CfribgE9GkzMbrW4v9eZjAV/1YyO/UJh2UABUohtw4Ry
pLmAZW7I6LGb9FsGpm5QWvy9G2N4B5GM89OrqPic79m8KMRsKECvbaM7COOs1h2w917/+hdlAnwY
0Izg7INMCOAv8ZIo6wK1TBPSI5RuRjv2y2WGJChnv0qgpzaC7URW77sIOoJJIQYkVlWzqQNqAQQa
bqn6cfU9DDovhYi1AXruZktjyW3E/+JZmEOtDKVbXL6gqWaAnJzvJFtKs6KcTNKyWqQSSMhGEAek
1dZcrKfhPxBScHucRE8jnIdRvBqiQO+DPuc8hyCA6jO/MsFwuy0Tt2QvKTjQtccoerdDSXtwbZUA
pRoGHnK4MkQaDtwlY5w3KDHpzSGMwBbI6SVv2sl2ShmSbiU0ocXBB6EMAuleW/SaIs2WuoQpXP37
XA+OfZb2eC/+7m3ZGNuaKT7jpYKMH1eG+EY1irLFLA28hZqD6rRa1d9a0dwdq7ZWnC6c/0OkguY0
RpEA4gEnt3hDjcRqtQATNW5DTB/Uv44FFUxwp18/dmvfCmo8XGsMZdyLxNYG0zG8B92TUkuZl7KQ
AQJZPMZaBgBWUW7monj/Lxah1KBDa91Aq+r8DNSsGbKmBoukNdBf2TxtiVE7S9iAp8NKN60p4yJZ
X+G/9oSXSTsBh8Qi2Kvy+LcadW5bTIcJ3GitUj+ajYx7aiUmMwgN/bM84YjPyK7rLMWGWsWIYflv
QPRsyti/voerRpDzgdkNtM8XRDNFOdsWSDhxI6dkD9KfbqA+6O8lvrHq8SdWhJ0L875JEw5omCKy
UZvgve/qW335CuNG0v5ZWw/aTJy7H8kMuk7nPqEvc5IsyYxIPDxlow15WcWJZMF35YZBTQ7NZvwP
vULx6jcSY24ChZNzqZoXqW9q/Bagt1QE7WMdf8/Z4/VvtGqOwcnBCo8pSl1Y0zxF4NLmGu7tUh1Y
esz0n81Y++avCiytg/583dpKFsgw64wkAIkNdlHIaxp17NUW8Ek3te0vJbN8vYgl74A1d0B6pqPQ
jTSNiT17HCLVIC1iLR6ve7UvvH6cP1HJBdqeSu7JNX9A/oTZbYxuYHKD//eTVDDWwGRfMPTuE1Ck
6jr0dnYtySRPgMuiFW7HUyvC5WECgVbYNRbUZUb+U1moeQgmvXkoyTC/aMrCdqgpV1u07jOUJFl7
k1ToEDpFk9j3xB6HZzP3yTjs//5LYottvFhBNwDFh/O19xn4b7IIxJiaHTzocfUw1S/XLax+SGiy
6wgg4KsT4dgkpIU9N9wCUMzxYVBzLdlOulZHmGQCLq2LBll9aM0kyg0Af1sobsCFzheFGTA9aCmC
cJzl76P6tqT6Y8WpRVBc3lxf3ZrvoBmD4ghuMxBHCvcLqweMjED3BGOQNHUqavy2u/yAInctCY9r
Rw4tcuwfQ8Ma4zHna4o7vSgXrsoHxMVHWWPUHBMTksVcFrkEHxWM2PFMg8jESVDqXZCNW4jKmYsb
0sgxE6+sddeIttKZzrXQBZwK8g6MQmPCRQgmmhI2bKHAqlRNt49Nfb/E/THIpt2MuBw0/SE1Gu/6
V5OZFBxkKM05KEKYbJoa48GmM1lfHTR5wsAHjq6I/0NwxmMZow/8xYzK+Pm3G+Z5MEIuANAV8bZn
6nuhVoeyQluNkdtujj0lZ/71Fa4dAcAeucoRmoUYMD03GdXLRBNolrkMPRRjUTdzXtwYJUrlFpVU
Uy7BrtxrGBqgGGJFuU9sShKG8YiyxxmAPiXkxUfHQK7Awk2Sfk3MUfS7OnhmZGMwSUhdO3uoXCIZ
54QpFwNpEQCQS2pwkFPLHK3IH8CDvgkAs72+ldzpxWfUiRlxGK3FICEoEGBGbUI/7F4V1J3rchOB
5GNIJFfR2mejBBk4XjQY8xLf2CFVtIRkPEGeQAjeBtZPux6Zq3RT5Mx2ur2+stXzfhooBS8J7cEC
7gZfy+z1u7h5Ki1WYthr3GY03JAl+5gW+t7k94kpU6BbXSgF2ToIkm0Vv+HcPxMMrYwAXHAMP8QG
MuKUCcRmDOLkpuR9uLpIvPVR4sHJw4S1YMoqlXkZFwCZzK6ztMNsZiM4iruaqA4Y7myouQxJaznm
SNI7jDJETyQi/Y0F3RdJneZyzXjO4TDil3DFIDGlofpIxwpZgIv6rT+azhyUXgiapkI2v37psTAE
0lb04fg7SzSkDyPtdRv1zaA9FubnlIMgptjhqQocjeRwXJ7Bc1N8zSe5E9XsSp8MmNLmxmlt3y6R
RslSCJkR4VoaKG1rjQOA8sAP2x+2MoDYRpIIrdkAggOBBPUSE6HsfCGQDGrUKQRIIIV4k5kNu5xl
G12RsXaumAH+FJcApMOQNYil51nDDVv9YXNr2Xeg4rYswJELq1ASSCR2xDkAXUGIG3UMhIFnxIkq
ZdMqkx9QmRjMqhnMpfH4i5tG5IZRbLBlt7WJXZuDwVWtEgNNJgg+uz74+2OsASqCCQ4UVzAoKr5w
wrrBGc5AmhhD3y23fAykpMmtVcae1XyaYOKyICy1yIC0l5kCb3LgJYciLvDvIlOLGbdREsSwCmm7
b1XTvJIKF5uKzrwKISkKTbY8tP3rYXklTnBlNNPGKk1UIcV0QQ+TrF/iEvpR6mbQf2TzuF2Qnsx0
3Fy3xP/S+dUGR/zXkuglQVyG7TTBUme9QJYGt46vYOB5mT4pwW3u17L2gcygcOFkXRkAPwuDUVvz
WQmD3SXjxiRvMbP8VnlnMmGP1b0kQJRgZAyoBPFC7TEhRqc2LV0NAP45epzI7KmBM8hUs9f8BDCw
/9m54BJtykqtAhMLSzQdNd03w17cIHEV+p7bb5YiY8u+PHeAcABkgdYFY5eIWRpXvWWj0+mmTfeC
0gx0eEniFXo1SjLl1dsTmgm8GcNxIyL4MqFalFk1EklUVA66BbrENKz9oI0+g2H8udjkFQMiLimL
Bw2VtevuefnmAX0Dqk44+PwuEyEXbInGKAQRilubN2QG01kYSixc7qPGJ3aQbqELwF9w51F/qjMU
GnrErwrjcM6sjomfdrntgOBXRjy5thjUjsEE+SeaiC9tdNQyBQzngHuGlUPpg/T19icRFU4zlF4A
oUKc5ER7fLEnd3HfQB2hCRCrJtoWYJymNyyn3UaZQQ+sKvd5a9BDQMajpigHy2r2Cilf6nq5rUgY
gr0YsaaNHtBDMpD+DYeSdLtAQUYWqvogiTuX5ElISkB7hYsWmmVIA4UQNzYDoENpBAojxdxUWr5T
I+D+TNWrBtuNJ4hVJIGrTl/hQr1EC117kLGNrXx5SFgTVJfA3o2HuxCJ2ipAB3LmHJbaIRyYEzZP
RCOSBHvdCBQsQfWFRrMYfSAAW+fVHCLc4fAErbo1IUtmyHh3/2CshQ8PymTCp2xxZ1zUBtrMWBJi
I/hAK3Gj3P3AVPp3MBV5llu3znb+at6eONS3uDmm942TvT4r36JD9ck8KbTuAtXJGzB4buJNxgCs
F9P6PqkLTU+x4HJKfXCRs5nPgnTTDswOXtP03hw0T1rVWA5tZaFqdbPxUOPWkcOJbA5Iu2s9prBt
JPb3eepc0A3eZJEM3LlyjrHEf83wG+fklNGiAadbDzNxiU5TZt51UfxxPe6t3JK8OYn3O6Z3KBE5
Say6WtJcwfc0mycjuBuKdx3QrunJat8NY9cHklxx5QGvndnjl9vJkrq5s4I5Tjj/hlc2dykYolGG
18C9cTCUTxva1uOLIiVUXttI9BPALMxhJFBiOLeaDpVdV00G4qsdFAStR9UvXfKB95DpGV6+H7bp
18/r+7rmIacWhXVCs7PMK4Cr0JxR72e9PJBwutXY36M9+EgU6shA/nKIlRBazNoGwjTLOXPT7Dfd
vK+b1sP8jKzuQrBB4rGHQAfOPaCWYDLgyz39bPaYTtZU4rPdR8dpM+xbIA61z/JofGHCWYbpl1kT
/B4UZgHK5LDWbTDZtjO38Va7aW6WO5CLT0BBXv9Ua84BtlCOcQTM6KLDMCZWVCOhxymDLpTe/sLj
9bqBS3Aap6M9scDXe7J7DFOlvZrDAohQsn33TlxMCKC36pialx6Hw+J+RwH57xt2gLTgysEUOp7o
KJadWyUJRkoHs0WQUr9p9KATf8xkfrGSiwLdhP47Znb5vIxwsALakKCZRlCt7pN76/ab+ZPs7bvl
oEKa3gVNqIdxIFeREVKtHS5gqriCHkBViF3nKwugwlsCAYCgBTabojGdUEeJQ1qiXknoOXTrHzPc
cU4+GwTfWNRUnC7vHkz2g4eUsHStb4AVplt2Wx6bV3NX39j7RRI7/hRpxdN2alg4bbTCBEGVY31k
+znB8HJfHEeErY3+jJrZr+pYQ0gJVLwdMIZonb8pB7/v3ez77M0O3UsRwGt3xOnPEY6jCZroUDXx
c7rWpzv23LrDDci+ffLMKXY2k297xq4+xvfpm5vKeGhXjQMFhs4mvAxPyPOPEJpWaaNMiNNp3vTQ
FGsx9Do+ppFXBL8asG6Uksf/ikcDbsaFGcEVgRacsPfZALZWmxM16bEKGanJIeNjVz7EFigVkhiI
b8mNuOLLkNLlGA/wtmMaga//xMmUeaA1ykEgtywGCIVaXyDFQKAgfz0ChqsPjSOA0Pi7ACXsczuF
rlVBFINIsLMa5bCMpENPmk6S1tElKhVmAOrgjMEIekD8nptJIhaa+TjjaL5Yn+zYeQwSVVC9jh3I
jU0uWCIORHOUW2sTyvAQa2H2zLZwXuukmWuIiODYuO3v/LU5Zg/6TV47FpzUBhGOC16+6kV9ux7d
V66PM6uCw1hpDYfJYLXNb6bhtZQx3qwcAKjKoxQFoSrMcoggRdKztAQeB1yGjV+paKqkwJN809pj
lPok3M6ymayV7jE+4YlB4baq0tTuqoobvDG33VE7spvlxvaVX603Q3TCUW/a3fUtXF0iR5agdAKl
ehElAVAhHTsVvsnK6dDb0xYdM8e0f+vsBx6aTqCxrcpk+rKr3w1cHeDTAB/bBS/zOBT1mOJdihye
s3WPdzm4bq6va9UjsSwwIwHJyMVmzk+D0etRSfGPG6IuDuH7LN7H6m2HYk3vNsMLmR1reSB4Ecbf
s347ILmSpb5rqzz9BcLHTOk0THUBekMSLMpBZz25N2r6dX2dlzGTAPyHAA3uPnSndf4jTmJYrkCv
emrB+tanz+CSNZNDN910xr2iHgzj13VbPKM4vxvPbQnHDZgFpcx5fJ7778zYFhg8mY5afGsnko8n
W5Rw6/EScG+UMNRhQsy6S4IXO8Co1lNZHCciuXRWSl9oSqPZjnKzjSKBwX/MyQ7aKsa0UgBF3Si2
9mX0BupCN8khasZAg1LQ7Tx9qWH2HNgyF127fk79Q4jXjZ5qOAPw0CRVfQX/boduz2LZLb6SSv2B
vGAGDiBRJIvn65ttdY4nm98+eCx3leVqU+pp8X0NKofr/rG2IA6u+Z+lPzt9spO0WeI4ysHFmunL
DsRkYEBK/GU0n66bWVsQyHAAJkCnHX1FYd+yVKuTHl01N0TPktnhjwnk4yoqTJjnkmQI2ootAJNs
aBpg3gIpvbB5IDTOMz2ELZJUN30fPiyzCRq33EGVZpOm3U7VHzSMHmc1cezpjmjPptkcw5Y6tf6j
SVPJ0tfe8Ke/R9zirkYxv+3xexYa/B9p39Ekt84E+YsYQW+uNO2mx3tdGJrRiN4ToPn1m5jdfWKj
GY2QvsMLHV7EVIMoFApVWZmvFVUCvVUORl0e0iy+69AvyTF3YKEqA5QCKNLKv442yJUwFYJihcro
5rg3x0DVKRt6DAOUneMWyn5UPHD15GDULyTULt4vb/SKP9nIZxjgHIBcTAGeeu5sRu1U1Amsgdau
x0nMf85UwPAmssEFaSOsstwJ49prk9Kdw205RT4Ew9zLK1l1o8VKOJeNmnqUlQ4r0cES1r9LGN/N
/TgN/jcr3F0Q1w60gQnWYk5g3AQ4cI8yq2o/Xbay/sVQiQDnIMNVckfCVubUghuCpk4BYwLk0zEd
OTmCULL+wf4zwlNhxiMZ5LllWy9dl/ptYe3SyRuJAH14fs/AnVGnx3wwiFYAHT51sKa0wnS08MGk
TkNe3u9rrTkSvc4h0q56gxJu1UHUQlr7fKzRgdEnPAbAcXhqM0+trHUKXDe2naKf6hzlotw6vfJ8
eZfYXp/e1XivIWSxkA9DPEq/yZpUmWqwlSG7vZ5mjGiGH5ctnGcDrJqHvBEEZSB14Xum8dARtdXw
erLspPAHCmX2LB6KoMrnR0VJ6gfFigpB/Dt3C3ZXA8SIvhi4nHlGF8PsDDLjge6BiGk/Ss5V42j3
aWteg61V1JY6X58K1U3U9YCuALyQhwrMSK16R0cu3ic+dd51LQjJYdB/ENn72w8JQ6jpszk1BFf+
jklCRSNdhWy4Jm+j+R62+4i8tOphFnH9nPvEiSH+8uiqzDLyAfez0r5hPN0dx+3llbCjf+p0EGCC
jjAr5jFqSeb7iwSg0+lc9b2JjGa8mvs7s9xK8Wsb7Zrhqlavok5QrFzboaU55i0Lc1VUpqQF9yCk
YyZvkvfz1G7D5Ic0QpdWBOxdtYVpekwYAKYMtM2pLTozjSYA5L1ZfuntdKcb832ltYHUEhfYGEHe
cR4kGBsfA+Hbjop/2a9ZrMyQ+jSq2K00DAVUnTaD/RzWweXNWjtLbD4SxCb4R+f13KuU2tD2ADMn
qb6M6aFJj/EEqKKgTLnmc5i+AnUFklBGzHm6EkVpilKzmBXl3gwT9BjuLy/jPIbjUYIAjlfkdxTi
PhWRm7qsG/CYgv7WrJ/V8DPSb7V0X0yZm4nqumtesDTGvRVQR44JyXEt2bMOwcu9Yd0bRu1a8r4T
1QLWXMBCbQqzq0g/zybR+8EeSiPGh2saEBC0WycDECUWJSarVjSmm4A5WXZjnG5P3FYGWsJ57TnS
/eTUruo8SJb819kPtmhhhPtqdjNIiLQwMuNwVvsu+ZyVg6xkAjOrmwP8AHJT1I3PWCzLGkT2WQIz
dmZcFSDB2KGC0bl6NP6wiHmtRmEhOEKrFkHxDKAXsCCYq+K+ngHtPjnEdRQWv9h13lleI+2lofb7
anvZzddOK4qI/88UMBqnpqhe9l1agWa1mXZdtm/ALOgYSCEFZlb9YWGGO65maDSEDDAT5oFJ30n8
UCcvl1ey+tHQk4HyA5oWZzBpJ431Foj9b8pvmm564yA7IYChUBEXhIbVxSD4yBhnQnTgh39j0OUM
WoHFDB00RifNSzEoMOqT4P5e3ZqFGfb/F8E6Lwao3DEzGSlQqPbGJJgU0+2rfwilSHv+Ww77sAs7
oESD7G8GO60RQ+7Pfinn6F+2f2GCO6koVEclmjvguI0ejOQ2cW7nUVBvWd/+P6vgzkynO6QxmCN3
SraJoyuSbZsInIB65VLh8525K5+QLD4Z/4wAg+PQNTqMkTIGP9jA5gFnKML8MInt91YR0Fn3G5Ok
4Nelu2x2/rfvyWcNEIALaRPBPsIrUZ+ovg07UXdB4OWGeuoWIHxOMruGjbx1fCu+lXvHtUQAYIGP
8+M9jVkNiqzCiBL5Th9Qe2OoB0tUQFr1DQwXA4iGiovNT79o8hTHyggrQ/0Zlm4zBTS/z8PIs0CZ
ezkKrdSHcSktbHGuHitDMloUttStsiGH5Ka6gazaZtxZswsuDyQPd2Rn/fXbmRnFJBY+Fi4onlc0
1q0ONcga4VV+0sBBWHxZogjOfveZyy9MsIRsESXSKO81O8S6zBKqGB+j8jNzPGo/2gOUD3SBf6/U
o04XxJxzYS2M+1zJGyyoBgNQ4qrv5VXrWtfSNvGdrfbr8p6tu8efr8cFWotCTGXQ8aZtJVA0JwTi
LaOH/HswPirj5bKtcwYvPP2WW8V+zGJlWT92RhfDmDztikD2khfdiwLrhh7aHXSYniXXCWjQH6St
tm0fEr8WpWaijeQctIsiKjfgw/Xi1tgBwEDHVwMQYUV7V+trqv7Di2O5XC4sA2uYtZEOa2qpf+TW
BHE4Vd9MrbK//F1FHvONclt8Vwwq1UAv4rv2UdCGT0bpW4A9zeluJH5l7qoEd2i8C2XRGBFbwIVz
waNMZ2WMjZrRt4dt9kKddO+MT0bIbGK230lB+JR6TSvIQAR7qHGxuQrnLo4yGCUgiS/AV9UMHsgS
1O59KCq3GATl2dWr4M/Z52EnmJNqMpmFl5JgkAisGm1fP+SSJViV6FNyIUaVemOmBczI1aeRenV/
sEiIGuAuHrzJcTvR+0G0LC7IRHkNCR4N9sIJEz03VfWkNo+X3ZL95EvewYUW2uQ1SkkwMQ+P4/Sh
CVVMzyGTJ+HkDIJsh5GZUhiwx/5lnqQHxUndWonvQVEYTKZxlZS3dY5ZwcIUnTiRaS6QtLbayGkC
06ZevWgFOaYQOrOs6ZDryaF1ZG+uS7dSzMAYZcH9sO7/yPKhcY6R9e9gsDjsJYhCiNbjMkol3cvl
TzmNt3Exb5ieXNGm1+AuEdSEVn0FCQTmovBoBj/JadjWMCo45ik7ccYQmM0QlIoOgql/KQ6Cc+U/
M9zB1ondOumEb9ondFPYttcOyS1NVL/QvmJHxMmz0oaC9yy6vNyqTLz8Er1AQzT8IcUuEwow9811
u4tAzbPHDXSALK3ynu5F6IDV/VvY5ZZptr1GQW+BtK9X3L7IPIdsexC8y7OrVq9Q2758Clcv+IU5
7XTzdCOdIeaIZnZYvUgAD9uvXQVtkw0Uuy4bWotgyzoydyRAGF9Wcgm/HNVsG0f+UN2TeYdKS+BI
bgSdqBGjgpdNrq1taZL9pMVR0IuobvIEtYIu/13YVxL5PfbP4Aj1YknzL5ta2zX24GXSU5gl5/Wn
WkL7EZpaCGbZxgpBevFDtY/hVG1U1bcjQ2BtvYG+MMc5SVFZWk06mGuQpVj6Po8hHGnf20AZzc7R
roK6+CKmKTC79iJZLpL3lTjvrZpJ4IxANI1bWiFjB2DFFDHhrQWUpR12cyz2Tasw99yjtuRVw49M
9uT4LhMxF7M/wV8+rGau2qASZox4pybQPiGR2SBmVXZ1Q+vwAXe44BIQmeDut7KSarvqW1zZdXgE
GCJoOtHjbfVDsVFUcN4yEhnOwVHoaZKSSR5qoEhQ4vdOHt1URDa5enD/M3I2gIXiVGJ3IwKSNU0/
5v4pgTxngiLs+NFJj2mi3NvgLLx8mlY/HZCoaHdaDmZZuN0pATawww67k00/WudO/3saC/S0Fn+f
25pRLicqsaQtMc2d7SS3cYZeelRJQTiJ6hGrhwaNTnTvgUXUeLVhM6bJACIU7BHoH1xL7e6mgexa
Pdk2saitte4P/9ni5bWJNeYq9F2ZyyHTr1//78ywIKoKFsRf91BgJVaCByhA+Bikz10b3DvkOREJ
aa9gK7FJoAPGTgF1AhaE0yOKdrBqUyCSvekeNBnhvT9+VgeQjIebYl++RtvxUG4nP9uHbn4QgYBX
w/nCNhdfS6nrJ1vDGic2URPlsRcXCYbLxgQCg5DVyfLdgEfMZa9fua7AaIgJaZCbA5l/BrIpjTTG
jBtA13mQUF+noO9y28qXRLKhaw9CgNhBAgQELqOW4M5XBjYwszAdgAENEuhTsZXyeRNC8DZv512v
f6FjfmOgrpVOTCZdBAFYWyewRIAbMzYG/Hu6seYsD+WQAlCjE+ioablaBsqQOS7Jqt7DOSp9OQZt
5OWPu3I0oFSHLVXRqUDM57yphPReD6gxvNaK92UEHpQSxQzy9+Oj6okZznEgHjjNlYWUAyjLVi1c
nUTuIJqwO5efAE/NcjHcRTxnzhxF7CI2boub/LbfOG4S3JUbMPTN0GFihbTug16DgsUQkS2uhGYM
92HQAjAHTHZ+1/gWd7NaknIKFfT+8hCqLs78MUxgzLm8VyuYXMgWQJYVXVgmkcN3EehsdGZB0Igz
J/2uoMB+wVp/BeXI8iBNE6oHo3SHspt1pSCV89Q5/QlyD6DETJq5SQQ1pvTvyRDZT8JcAJiWQDTB
99nrSZWLUcO6qfFpNI9ZlPmQC4L3TpCIdQT335qzLo1x9xNBl1uuTRiDQhPwUZIxearZGq4UTx+X
P/XK5Y5loVGMhxu+Mx9zyga1GKeDv7YTzbw8xusmTxLJVyZp30yJsWlzR3FBvvfVj9XTZdsrQfbE
i5mrLVyppGZjJqxTYEx3iuqp9L7vHtTsGLf7UtTIEdniIl5OG2UeO9iKxuFYEtNt087TaRfQNL5L
qQOJPyrYxJUwB24D1J2BCQJJt8UtjzpgJSUmuImwfXc1OMfjJt8AuPPYAdJgWqJ5gBWfAegalFxA
s4NNweJiAqrCuW6PjJeIxEHVdp9aP3qmJAs6YqtmIMqCk4AoeobfYt1SHARQEtG0fiupBO3J9s4R
Xv4rYQbFTgZgYIIHMHXqG1ZiFoYeg8UGiqlGYDcZyGPz7G3oByjBg7a6CCFenpqvFS5pl87mdRgV
miv3MyQ0wsbZZ50hyoPX9vN72Bgf1wB7LXcoC6NWkrkBMwDVoLgJWEA23xi9p2TgYhWcjJUUC5ki
GrXsJSmjUX+6+hKlo7jLUsicDES5TkkUQsKzH0AFk4UDuGekXoRYPhfuYq9WTJgBam1A9+Rb+3tx
GAFrK+M0gkRI0rpNYLko31gufX+rtoWL6YRf1dZCpz334M7H2TsYv6adqE69tucWOJoYmBmzuXzW
D6blStE1/IR2BlKKqKmbkvT1csxZc9+lDW4TIwjTUt2AjdCe2y0wYspe7eIPq+hEBaQ1d4HOjsmo
PYGj5SMrpWrTUeYuDnjxBwcaymVvQsa0bBUPAyDg6DP/ySR70KLuh+PJl/7i0YowJV4U3jhuHHLA
uCL++zGBcaQWtbzWKhCYbP5ji0t09MSkqanD1oReYRFDnDAFO7AHNfF+9jXtfkJxoJWCy7t3LhXC
OLIXVrkgZ4IRsOpGiP0ORcZeH6OVXqtK1f0IQ3u6tvtEu1VC0/gKh9GuN1FPQNeQm3K4j2SFQhYm
L/15VhUMFEqjvHcU2lKwYXeQL641ooBBQnKUz7iLzGBIIqj/9UOKdD9XtXoXZkn0HJf6BNVrqY8h
90uNH5eXd3YAUKxC4g+fAfYIjFrMpRZnEKrGILGKKqxO1l6tqbvvEM7/3oQK7igwf0JT1+RRbvI4
kBFcwbiMamJiQgxzcVIkUoo4c32sQ8cugY8YT14wtZ6uo02sqgb8F1o4uezaw5NW9qA6fJB0zZs1
QfH5+63CVXKY4A7TLtfAjs1z+oBylhoaAZxB26DgHe4VHw8Ldww+FR8acxtyHwXaAVRoElSwbDc9
pHvMkAbFDonOfryagnJLXBI8qsfmsfRET7qVtGP543gaIE2pBkliWIvZwDCl9kicPX5krG8H67qk
Amj1WmxbfAm+BgmSdcOR2JeAPpiquoPUyl/K0NgPREry98t+dHZDYYsxX4kheZCB4kXFuWoSFtSZ
QLfqDfajGf6WFL+Y78j48vdWMJuHDEoFxSkIa04dCbRMgBExySM5Gu9T7UOvxuu6tAEfmUVPDhY5
TtyIFYoh9wzwJ8CmgLSdmmp0DHKWFky1XeOP5EA1nPidU+0k/UoxvHEOTBPDV8N7al0Vott37Wui
yoFrwoAPg+/r1LhDINoABlXoBZZgNLG2lr1nTOEJilKXP+jay+rEIbmwXRezZRbMIc37Ng6UKzWw
IVYIZkdQhG/KmzCQ/d+XTYq8klvbhEVUTcbOZ/TQ6/ta2YYigusVfh6c/D8xgE+1dQN8/N0AG9bj
WxLMe+pnP1Qvvj0q3t28uwshTOfqx2SjBdHm8uqEH5RzUWN24DAqTJPf1tP8Rm8/0BbaopFyuCu2
IzjvBDu4/jnxsMAYJ44dH1vVWkNhgCCtyI3fY3kHPkXh9NqqCfCZM2YqCxk+d7aJU6XJ0CL3lo0J
rMmyiypAkNUi3t0VqiLsGgYa4PioA4Eo6tTr1ZxkKvn2jKRyp0n/iMrPguRHtUNEnvJfrWJ5ip56
RpHtZgyIRFlyJ9g9ZuLk1COfWOb03O5ludwrrcacE+DfAGMirzIk7DYGWKGR7KYgozP0R7m1c1eW
k6vRSKR3CyzShULMAE/kv1YdZD8HBTHEOihn4CF3+kVkcM1nGsv7U+2rV4IBDLPNvDOJd3nZZ+GG
M8MFAWiaNINSw0xW3YSpX4fXJMUOGII5r/UNxggkCLMgNwStyNPlkCHPkq7JCi/KrHRDgVdKnfSY
TtOTQ17jMr9uc+I14G8nprQp83lvqG+XV3quWcWWuvgJ7IJeplRKGkeFjp9gRX78ZNduGrv57ylo
gltVcl8HP3pUJrfbO3s6uKngQj7Lg5hxdnuBNQlCz/w4C426Ao8N5Mi9DqzyC5zNHattm/wqBsGr
XGSJZZaLZYI/AZNuLBtve8N3sjcZR6ezqkNChn0dDoKNPctT2bqY9hjqgMDO8euSooliCglZOOZF
R7fIxslviS6StFgLQzq7kMElg8rU2WGYEh1T8iW+XuOn2fOIVoM8+wL/WAFqYBBDxsiRDRIMMPyf
frhm7i29kVCcgbrsUB3G6YXYm3Y+2uikAR+tWL4VPghsriWFS5vseC42K0pCTAA4sKnimVthMBhh
pv5JtRst3DSqP5u3ceNNiELSW6N64NR1K9nvi71Z7R0wgF7+Nat3J4qarP7HCoH8IXXKjg1+MUm8
6ipyXEP/Csd7IOuk0B1U5HaoKAcK5jzaWyO70io/tN24ORAS1MN7DnmfVHCjrgUnHc8HZHvY9bPa
rzNWKPnkBOp58tfcvdWmhSaM7emKCJ2mr1qCZpjOei3mWUvAcsIobk1Y6oLcr3b6FqnDRvHzI1Vd
ujM2b4OrbKzbxHVuJLfbEuoCs+O9x4HmFWD7Ga+UINuXNzagDO6uf5uQYNCXeRu697UfXsfBy+Wd
WjsPeFFhboTxw5w93UjWdaOhD0jd8HKF58zJnf0PDUTc+8iBGYcDMlLuAuoSuyJJA2coJ1DfGBC6
q5SdpHSCwLhSdYYMFc4bmHoxH8czGg1ZXkU56PwxJVCCK2UeFPmWoid0aOWm8LW2l+8pUcmhmHrZ
9KYiLl8vf8u1DoppYBAL7238CFQYT8+gPHdhW034BXW8VeUDbYPYuS4lr2i2Ue7bTb5t5YNZg3lZ
/wztINbfUZUOyV0iAtqttTlPfgkXgbI0SqJ0hBdmL2AWnP32o/FBt+t9kW0GUMc+Php3cWAHZGfe
iFAQaycAJSqGFbOYXC+33UYzg9fGhm0JvQbF2IHgKIlenFlQ11jzXCQ0aN2xsp5yFmKGvJkUoExB
YKVs21HZ2F0cTKEWCDZ1LZhjhE8Bmzmmg844TiLDpN3wre45OTkNiiE2fku0JRkIwdU03DgJCUGw
2vQPOQqrFiKelOhuqViaCGCwWh7DbCnOEBuePatfI4mTWlSM8WV3wI8RCFVCu9xoN9IG2t+aII1d
+77L2i2XzylpT6yQiVVDdtnRfpQF6NZEjc21S2tpg0vWM5nUTTyzsBz5M8rDEPzM0WarNiAPh7LE
5Z1cW5AByR1GLA85HB65ifHFZDYJTqfU7CP6LofbQhT919azNMElhk2tTWg7wESDt6EUHmczSGYf
+G8M0trougt8c3VFi3jDnTStybTObpk5qnp64VzHoxFMySzILVZXtTDDeQJpGrPpG+wSOqLA8Vlt
65bSq9k9OdK+FilhrOb3yyDK+YQaJeqsD7CGMmWfv80QHYuLZ6T3cf3a20FVofr3JTd7wAkEWcta
vrss47P/v0ihwCBhSVGJuzB/6qobs78d52s5vU0eL/vh2udcmuGcpLCHpqtlLDDMHqNOd0Gp2ek+
phxnfYvEXrCotVsRjViAhFRguXSHRevFonQ6lmpERyTxb6C4tGNXfU8P4cMUueE/eCM66wj8KtKf
s/H31uhNDJHAkmxc2ek2VyGg9g9vzIUJfvBdnbS2GRq2Q8PrPPxSwdPZekW7vbxBay+RpRXuWKmJ
mmlkwEJ6kO2opHMnKnghrB1cFAZBWQdiB1YzP90UiDqikWNAzLnUjsZYusXsm5pgFWsb/90oxrMM
Dyp+RMkZgdXpVBOJ6IRuzXbGoGYRExeE+O5Yb/sy89NB4AGrF9TSJpcAmWWmmLgwEWIjDF+Vxz5q
3Z5eycVmmLwuugFopR0EDs6+FVdtAe0feGINqLaBzJLbLamP0jYu0RdQVUweAg3nFF/pNLpz+6GF
u8ue8d0jPTf2LZcJhik8JU43LsmziCRtiAaVp3v0cdDdonAnKB+/JFf9XtsU4CEtH5zcHSFsf+fs
nS0pXcc33TTQO09UClirE2Lt//0ck+Uui8NtVmFWthLWXh7tremVT1GQXYc7cAPGV9oheZQfLq9f
aJD72NEwNXWVYv2J6dr7BLSA0T2Y32BqfAm9fF9vfwkssnB/4Yub6ukS56EINZrB4gCIviu5mTce
0s3djP5LiZE/kdLs2sv15JNy109MhsEuGtjr/f6oHWfqOW7mVm55q3vyz+omcl/N1r/BFsegZUQ4
3QgWvBJ9Tn4Ad4ZKjPKDcPb7B3TXnbqBj5mbz+jwikZTaAGNAPJeEYHmil+j44JyGpOFQkjikRFG
lJPSooAmEoPhV0PftKk7ZQG1TAx2/7JTdJuNtxpVLQeirbqyQbfPzcAumM7XBQqtpNvp49GxHnt5
b9oPESlBqJH7VrcpRHwK5+ed/VQon4JSAR19PnbKiTPVc4GfmndBMjwoxTuqLFRGMWH8urwVZzsB
/BIj1sD7AiQeZ4XTzpFms4shskoqUKw1s967UJQV0Xec3QXMimOwXiNuzrP4BWHl2iwTYF/ARjYf
uqp7Hh0Vs82l+fz3y0FXTQWwG9QKKMycniSq9SEgfngwyXH0s0DReVYjwf18ltpgLQwAD5QAwElQ
MT41AYUoLUdpEs3C+n3SHvsZyEt0LkD6WyYvhim4bta+HPoSqOqA2VaFrsapNa2sp2w2WrSdk/bF
UKKjHbcvTlQLyqBn71k0JIEZhCE2ygyw56mZIu9tBwGoR77225wCJ3kyu0Mu6vmcOxusIHvCPYbC
AeAqp1YMq7OdeEp76E3EWqDXZuTrUyL6ZKtrWVjhskHwB0K+Mc968HTbfkHsrcpUmiTWDRHEsXNX
YOuBrDT4g5B78q5Q5UWiKRSWUAZESZexdYbFzx49e+dWikVs1iJr7P8vLsIZbGlAfOYQEWj7KyBk
vnILyMaaKv0GuJYJamFm4haOI3rArn/PP6vkXJBkELV0IqyynR7rQnETAsm+GbmvJjhZZ9kc64oz
gnAAZNHKsbiTpVuUQI0QkIfSDl2zt/AOAlubKgUZYjIKT6DXdLxBy3eXY8bad0XlgyFUv0825/tN
okeZ0sL3+/EGaUbcPkbKPio+4noC2NESLPI8f/xe5R9z3N1Xlb1KZQpzkJMNMuPGKlOUqXehdmcM
z0myKYiHvPV/WyJ38GiNRkGew2bUf089lS2yN+PGjALZurdFb4vvVupJPvO9REAQZUjKgTiXMzeO
oFiyDWDSneTZkNEi3HbSPgNXb6odFRWREzAT27cQMi8v87wkyBnmj/7QhCZkxnqPhuVRbn+k9s+q
fm6kzgNOH8VJnA9N2k995hLo2jpIcioDfLqFtu3iynUcsgnr1JdLbWMCbXL5x51Hcubdfz4K5919
04GuRIJ3z3geqOFDab6lIlrts7yBrR985ECxMRARXy9s29YM2wk2pLhvMeRcovweD9SlZk6CiZQ3
eEKJOmjnnULOKBeXaGHNkKmre2+yqud0HLaQL/LrcnCTBFN8QJNSdLjS5r1GIzg1fmvZfK0rz7ks
uZpF/dKYfF2bj21Ybi9/8HU3XHwNLnDJZkRGJE29p40oR0uvKtlRus2nTx2YonIIovraKg6U7C/b
Xd1o0I1CghfIKnSITuN0mTZjnCrse4zlzrBAvm9HOyDFRcs7K9p+f3egDBDdQYfF05w4qCmi04hD
TdvJC6F8PRvgeADYFFSA4LpUn/S48qmV3U9zLLC9dpEzmbb/b5qLYfoA9jSHxTBi0kPSNHvNEF0G
61/xjwkuhpSQviR1hs1z+nEztjpCCMSMdeWfQsZiKVzIGMxSVtMJS2nwjPezHdpVv5Md+hnHdlfu
Stu7Ux+hIDi4SJF3k+CtKVok5yp12UdDDoCyl2Sj34GAODe7YJgKAV/G6sW6WCN3Qq2wI1bHLlY7
2Rvzxq4eHFw92TElmI7ekez+Xw7An63jz13vaGgR4ZPmit8N16Z5NMdfl00IHJAvCqRpODi1glxI
qp5G7VaYQ67+fTyJGBATeD3+rah1IL+xZ7aE8rZvHxvnX3IOqIyh6QLaRNBQn8YIs6CVlXeIEb2c
HYfMdDUlfTTqJ1Ovd62ZX9Gx+7j8xdhfPLuTFxY5H2gKU24cFRbNCf1wb5LuGmlnVL/CXuBsqz69
MMTt/uDIkDOaYCi2b0lnYFbNTca/B8oyACVAsiCYBpCSv+iyYZZSXWsQgAZcb0U+7uUpr9xYfpOn
xutnWbBfazkwcFYMXSSD4pLXNdJJFYZV0bJF7Tr91VZ809n0VHBzsD042yMb2h5wCDDVnml8oCIS
2SY+XWTmftsDV5M3uLs7EFntUDNxJdEY9KpT/DHocLW1GGwXSTHAYFNtbfWmbYO++pKhGiHi9RAZ
4mtqkt1EY8NWJjVI7X0o82bZh6p4ziyA2Hw/VfmPCCoNNPrBJIwaAOd/hTVF0RT3SPlKN/bQiz6Y
EKGD1GayS1yo9O6N62Fzkx7e70Lf8cjbY3dF/PzK2Dab0sUn91BDFhyJ8xkRXNWL38SPF9fy0Laa
CdrN+fZNCqKDtuuvqvv8VbuuoVaVvib7ObjPZNe4a64iH32LUTSDc17VZD+BDd8AEQu5FZ5SKGvr
Uisc0nkTalsHbTv6sQ9eRur1AQZy7jRX3YoEtc/rjJxN9TTKTXlIW9OGzY9o9pTj+CrfTXfyW+O/
lx6U/jwM6frxQb/CV9+JxJPPaUg449yzbnC01HFKigUfGESlwoS6l20lb9gMd8YWz9hjfmNvbEGW
v/oEWX5nLjWK8LwN6wxm0evym8Bwq0OWuY7XfR6bJ/3WdiXfvLZ82Ve3otnrb+zFmesv9pjLmfqp
GeQJ/Mwehjk2s/ti3Y6bjwfTJdDUAYnpnXzreNpWh/pT9vpINsjQRZyzq4+B5fK5dIqWfTuYIX6C
eq0pcLE+eJjdcSN530ev3BRv9dY6aJCCuny9rX93UAWwAVuMfvHZMIaTpi6i+O6Wm8K1ugCDUC59
06AMZ20Sr75KJ6CQ0sYrNiHaNII0ci1fgDDNf9b5Xe9yDC3asB6quqvTQHWmf7AA+U+cYYy4YMKX
c+dayhO489h5OVg7Aer1UmFVnkVG3n104JcsFZ8PKjSc+yhlPqSJDBNd6yp+s0OQ7j/gOVef5Uvt
fkX76AnC3XtoKLzYog+4dsEubXN+o3eKNishbDsZ9aLBi0o/RulAEnXSVv0EkDdIxAM+hYEB7jua
0O3KGky0ehpx508QgLFR8J+QEPaM+9w1Wi/xqFe9o0AyuNNWGJXWsqOlec5RhiZJCnNk3xgSbJ/j
W3adti7mpSLqoufvZT81PDSK21+C07H2VgQjL1YMahC0ZLl8M+1pGjaDhs+rvFhgnsi+TOtIs6dM
fUnBzJsdqIiEc/XOW5rkEk4r0YaYpjDZJm52T3eY4Lst/fKq3me7AYqamqvcgHyFeqnLOmtpAAqe
+Bn9h8tLX3FqA29jzIehRIv3Kpd5hG1XxCMkb73RfK4g0Vfc1voWNUUbMAHS3NqizHRlg1HY/qZf
wYyfxUsmqOpkl6bStB4AeXQ7OsD66GFK8RDKRYDPlaBjQ3Jbg5QaGz7lwT6g9k6oLneth8bxxq6n
n7MuC7Kp1dUsTHCbWCYUqbYBE0rXgCR49vvhlookelfOPmj4WVsI2TWb5TlNE8yGpFpSw8gM7qwq
ygKC5WSbIny/7AprpVcYQmEMVFOoZ/OvukgptE4ifQu1jMOI9BD8C2C51UI3kgBm29v5dR0/Xra5
tkc2iPFB+YCREExtnK4tAvFBmlHSep1dbMqw3qNov7lsYq3OhWX9scGlWbMRm2WewUZWAykiB3h+
g2C+dntt0/b+PLnR7Mc9+IsF7MhrzgGoK0SkAQXFg4ULpbVT1oljA++gTTdh+JWMjxX5fXltq64B
5joFe2ZgJIAzAb3DCYxDUNru66cGfAqR9mnlKW7Yl8t21pfyxw4XluMyQUuvhx0QHWTajU5ulN67
bOIc9IU9sgHeRVkcytvQ4j11BQncP2MoM+8rqvs5DdlkbPXSzhoBYluPdlM0zwDP1uWxUuJ962jv
DuZufRBni5RJzgHc3z8FdAcq2iy46bnPquilFirZ2Ho0H6Pc7RyrexmqOLqz8rH+nPRyVL10qK3C
BcVU5tOutG/iLMbcK5GyxkNAK3f449W2zMCc5DbIS46j3Q2W2zpmVLnJPN9FDsZjE6ket1Clbo51
HPXPEBQxofY91JiNkiMjuWuGqLuPJTN7tJ25D/pJ7ffyOFkviYNBGz/WE3KfhJkCL27dUR1TL+7V
9LaCsDxEp+vJdtWGJpsqm6rfQyzh5QRlSzmIgFu/U8oGz+dGIepBJQS6nJf38xvSzaVLGDsE4B6I
e92yeZzMIPXzZLdT65Wm5NnVM75zUI3FZnbmXWcrrjZpByRUH5HxW276R3tS3VhNX3Fr+IUBaAXg
k2X7I2Py690ABLGClhoV9HVX/BqQdBAhoEbM5N45n8uBhJAbAxut9snVAJhFBeXE0Xq9/ClW7tgT
K+wULzqTyWyXxJBhxenq4UYHZ37sxjaAm65sJvNeLrvsIZOdbWQB8lGPw91l8ytBwgHbDS55Ju8D
vzs1rytKKpcSYl+fym41UU8fHjU7mDqBnZUixokd7tRIoa1NY4Gr3W5BrjxvIDiLoXi/GR4pFTEw
rmwcggXENFAMks/TVAwzVJFsIyABtXHMFTAuSOUxjKJ/uN/hvhg0w+gCDgWXFxpjVJh1OrdeTKzb
WqY+8N8xRlmEtCQrCajzPY0MclXbOpsSnhtloBYIibwxpdHGUppwQycTgH0gch7bCNnwHEESVc2V
wTXtrgxUUkZP/5ufcEG+BCqA9lmLb1okLuRDXWjW5AXYBQXlnv9D2nctx61zzT4Rq5jDLZgmakZZ
8g3Llm3mnPn0f1PnlD0DoQbl/e1b7XLPAhcWgBW6mf4ooWdNR3REYZk68/vQ6hS5hZ8oXeRA6aXR
jpVqEkPiJCVZ/og+CpDWQKtmfVRc+30UTFWWrNuuKZEDVR6TCpKvljeMz1M4e/++dpdY9B4LIjyw
Z2AJ1s5qfC3qjiJU2wxh+x9wUDTDKwU5UHQLXdsEnR9NX0L4SRzJ5j06zTuiCa3029LBEr3oWvF8
G49xP7MkPDyhfI4JC5Fm5SqmNF4wh4fQlWOOTRkf8pGX/WNs5SsIKjoOnVpbs4VzYgTlaKJIngXZ
w25o/0OoBwUGRiZxFcMoLLVyYWxK5bxuZbX50WAifgoeE+HX7dWS1hD35cy7AKHcIA8jrUXjaWPX
xmcxSUyhPvBWiFtJelYyXzNB8TfYY3fXWz4652+jM9LjWEg85MB1j35iel8tYDUq0JyGd4LeQjVi
M7bomAzvUmR4I6cdeGRqrFMNTLHov0NCBCf8+veLUy0fwFYyN6vLV+M2SFRfmqZvaBTZl+FwUFVw
DizqVlPGl9tWsjxypaOCcCXa8RAqr2GrIBRSvYWVydT6nVzeYUr336P+Oqj2B4IKhNmQ5Iq+uoom
xveDmD8kIEPvMMVx2xKW4+NrSYhOuGRqNA8lEnLpYvQFHo8Q+1jKxZOrZWvlMwfGYPkFnnW43WjQ
acYY+PWK1QbSzLJaNnYfSXVJMgsfjDSgCnLEPG00b4g03TOHeno0+2q4q7IsdTK5DvA/CfiRJBbj
boYuVtTKEAnuaoN0E9gjRa0RZruJkvSsCZlyFJDVdccyC05yl0QTCURxOgSDsexUdAu/ToucYOrc
CurXLrBy14wk0F1gXiA+jG2z3FvqWD21ibXsBvBgOUNXLSZBMsjAKOsCCTVkgaokAdmpkmskRMbm
Q9GycHAhtgcujUKynHCKgjOkMWqck7Ixepk6FbZWqYOv1BMY2mUMyqBOFJ2bQYk9EWfsViiCbVoK
8tYQNHcxpBL01GbgLGNlofXOmk8g9VgwkSGoB63GE5JEWV/mbi/V5kLasTA/8klVNvPSLi9zo0s5
GY2kOisLiv4km6IOVPpJkbmmFg1PUzZJfl/n6bsQxhKEl2MdjVS4NgWcqzfrIY8mMVwoEOgw6kq/
qmVLaIvMwI1PBP/pIQ7q6q4fm24LxhX1Be16QUKaop+cSpjMO8nsk4JMycyTY2Wf88gpIWWBGEHP
fNbDnNRdtT7okFga+t8NmJtUzZ2C37f3EQ+HCrpNWeSVgokkW5Izz9JrcCIHL0lm7kZriez/DYva
S2Fez21mIBejWcEPHe8oEqKTqG0yk4yl8XAbjBXqLj8jZViGKl41aviMMOQwpcZDWvT+bQhWEF+n
UJDDgrw6GLCuY8OINyOUHrF2hSnZSw/yuRLDIRE4rqDP8qPE8EuQmNtK5xWMWXczEI0gN4f3CATP
qYu1ZY3CoKx3wEI6QHG4FEIiI8GZZBsUAznbgeUfl1hUki7vkyk3BixjZdQgAOmz3BN08anL6uYB
Dd4K5/RgwWH4+4/bU6fHDGaSGtOi61UwdaBX3+ipW8lPQcSzi/XtLoGob1dCvznrVQClGB8y+gmd
+g0RrZdFQX0nTs95U5G5rTlZra/mgXtyrSHJ2NdgN6B2gBgbsmGWKBRNZv5qVt2wkWOzcY1R18D8
E/BUJ74ekoADiwDESFG1AofftYOCNzQ2awtJFTHBedDXaeEGkoxrVaf++94GmZ6KnhOkQJGvo9uV
Y5wmViQ2tS0plR81hVsMw3aKjQ3Y3jiX0a87G1CaviaXVjFFupSErgxjaFtAmaDzzY3Jj4yWc+yz
Fg6dH2hXx4sSXabUfTeIBLHWlaIGYXAmEVCG/DQioXfkxfh1O4QwThukSQw04Bsgf1tfW9efCENs
UlU1I2bLh8JWxX4/ZEiyDsG2Eg0fCb27VK53Ulp5UmD+5GCvVlxfuDH1jVNsnYbGp6MbT6Sh7JPI
WGpbDma3Cxa37LKtlA+eXjfHUY+2a5YthypDnmvQA48Szip/jWPAB6sXDjgNCSRaQLvpi06pFbGG
RveS4MEMemllHO7CCSRYaiJgYNroJfe20awve4GprbmEi4t3LwxwykGq7ShyrN74JuopKTLkyW7D
sDY6RFcwy4c8i4IRi2sYhEyoDQVyDX1myxfH6aPGIL+2NBtk8b3bUIwUPYZFUJmGwPX6mKCZoeLG
ytRFU2oIM8h2UVjIYKtOWKC4GqPpUIyI2ddOPrykoWgPA08p8WsgvUanLDWnXAnDGuhtPxlunpcB
UWP0QVRqfYhiXHLFQTnNQaXaSyeJHA9ibh9TWoVhUSLAE5vaqDGo0Q1r1OBCUXLWtWQkYwOazaD+
Ls3yLgkUv0cvYh9ZIPweDQ6DAusjr/I6eBfj3YikzPVHLpCghfqNgZy1qh/HdnqowuVBCNGEsljv
tz8yy20voD7X4cJtZ5CtpBhyAlRXQaprLvJTMuiRrTdqwFlTlREVTMxJoOiHdUXl7Noqee5MJQT5
po0WcFepq/dR1T5uW/M5O0tHHgtjcgZe3DoaqajPlndavMypDDlIc1urjljvl/lnn26yTCFF+xZ1
+l4Pn+dqG0yPtfQzsaCpkh2FysuXjVH46mxri1uFvlZ5I4/m4OtXxfg1qqvIeaGigiLGtf2gcwnV
coC0sVQ7srSQHsmbWf5ILM4FlYmDhhpc8NHLjRP6GmeyBmVoPvWas4Bo80pj2JNM2amF/s/3blgE
kxDsMXMr0cICEdLXwbjqAc9LQbrlwVDf5uA05d9vf9WvjiNjxZBEMVGxMGUaxlp5cMwA/PDdmOnQ
/+10Owi4tIKsZcNOAIeHhNKgTHe3tr2AkvGqxDRUU7a3kJw/lo2sO/IYvYTzyCPF+brxQOqPyTWc
0aC8+pIzlFBUmxa8Ae0GAkJT1/saKEr00vD/fe0siKmvqQZUfOinRFR1SpoV0IyZjE0e/JSzt9v/
/hqFrzcczADbGWxZ50ToDiaI3CMjng9oP9QcpSIBpq6Rh0cZmyTqVu1/3UZjecIl2vr3i2glSUGs
ZCnQ4hGZAeRy9cxwbkN8PXZgkIk7GpI/YCShd2ltKShplhNEVXrlTshMVyrfrenBkF9kzC4Qrf+B
lzuPlus26BfRHSUza13rRsiyCpu29yLNn9FGNOV+rMc2FHlIxdPcYbifrFjoyFqp3TB5SgUjE9Me
1gDJP7tCj4S1eMIiOilXvJSBAjo3lFCQ6UcbMp3eDaaxnDFyXIO+Mnf0crINU7BxJ7PlOXmdE/1p
KF+QpnLS4B5tsR+zWO2hC4sqslPLXD3a9WFOuerVj1n/fuE87QhRkGC9e1vWvbAgzHduGMZOiiOQ
dOZr0Zf7Ia1daxHcbDxO08wJY4zFwKwe8tw4/DC3THceoA6sRkk5oZkvNJ/wXgtBYYHmu7TNeDe3
r/df6K2A4AlUOpYJTj3qBChBXR8LaojGgFlFZ5iA+fxqEc+1EX5oen+ChqXBqR4xGqfwHgTvAoY5
wViG6YPrxZWspjBHA2ml4iB/W0A/ELsf74nTQakktSOvcWVSgNTqeSQaueclvRkNnKgDQv8KVVPQ
2sPfrtFVU4g0eVwbVsDu2JDwrjgvgHU0NzwOtvKiYHLQj+7yp01KBO92wGC0SOBzyhZ8HIcGcjbU
aoejPglKieyTfKwOCjF35ja1X8u3cpt6PCoXNhhkbVaZADztaPKQSQl6Ne6wzsIjGrM3lr3Szubo
xC7scsOlsWBsGQ2KQX/QqHgbZUa46BZMq119F+4EEp0yJ4Zy7eld3Re8Zxvj0o2VvICjnMiwslqS
Bhg33zdONRCoOxADZAU+ZKA4VxdGUegaa70OXEQDXUqwVT/bqna9+2Pap37/Vr/paGgUvOnEu/t9
FcNGpe7SNMpDJRXaIMZqWveGocbvxh7zjbsSL3NSkfCx85vne14Jj9HJfo1JvaAKVTFHCZp0tnmf
b1BsQuP6bEcHi3hKTmp0Oave5IPgUPQK/4WzKdaEExVsUUUW8XAE5a/ypSA0op7Rzg2wpQ/rZ/rd
C46yDYIMDwfrsiu33M/JCHlXeJSnanEvptX6OdUj3venEcoVCda6tkN/QRbzNDoYizqaNm9ek3Fy
X+FSLttBDykXauD2duVBG+3Hg+aLIt9d2fahaoYJNUwR0REuk+QqkiyUmNud7Pe/8qOCPnWBYCzZ
btzhe7z9Hu36Pbg/ON9xXbev3/EvLuVDVqEoiZqs9EBv6XekNMBOdUCp1pXsyS0y8nzPYytmAmJE
CoxBKF+i4He9L7VO0Qp5dZxRWA66Ie67onZvG6Uww9oFBuUsw4Jm4yLGcbGSBVmH1j1J29k+PbwF
TuBNDjS17uTtMX7+pZP5fXQiEnp+tI8d9c56euYNX6we8mWFURgyUQpcKVCpm9gYa7GZyDJ2SvlU
zQ8ZZO54u4PxtEG6D7c9DLiiPEvfaRfNTOsg1RobxTcHael1nF0NjuHAOwqZQFDLQq52LZ7SGVSh
TKQyLVQ0dEaYYIk3ELF9V4l2r6NcOJLWQRWIGM5y7nlMpsyjA1dMPK/Rr4g5AGofRmrd1+0solXH
G8xNdQbfku3qJ8GPRY6RTBsvkNa/XxwcMfpwpHwCUu0Oqg3mNlLwBMGYECCQRgITpC06vQfiPhsw
YovvVQ/PEYizAmVTx1uTd3NhwhgoPqNeissEfZdoCiSqhxmeFwoHvXiQ680S23Oxub3bmMcQ0ljY
zShirn381wuWmrnaBoaOo+9jckaMuqS+4UJkaGseoowsbreLyN1Iyk1wNLYyh3uWtbvw7kDbtIiU
ENjIrsGtOaqm2oBHGmZ/nnVz03eWF488ngS2kX9xFCr9my9SXvcTcOadnDuDYldgc7UlHzHyYfQt
d9EgQuPCSjdCvd62Zld2oKHDWer1qknHEpSX9TWBgQIe/cToiziS0hKOox/b72B7wqPrEEPzYf4w
vGYTfVcWonxr3PBJ3GR29RF7Fk8GjelTeHFgaMPSQGpPhe80VHM5mvEL8mU7TvdGgMlJKHpBG/G2
qTwcKoTPeW3OZQScIFe8CFSA8LDnPsnB2TxzykKsIx4pgT8mUaElTjW0H/SAmoXmqEuBN2qWU6It
SpaGl0b/yJrKqyTOg4p5P71EpXaN0BXKMjRAXQbIgWMYT/41S6Su8V4s0Ue0LSM0PLhdJ9umDFEr
9/byMk5hMEViZEtbicfQs3C9bRrc+YukCOBIRgIeoo60vHYIxgcECTFGmtDIhowb3c2do+yEd5Ow
1pojMutkMd6T7JHbzsNaR6S/MBu2HgwidLKuLankUFKkPm7tPAO/d3VSt4GnHcWfnTu4lR0dZe5Q
39euUZSdLhCpL2fI86qxCMRPonFbPo9nqyU91nDT/LM+J+i1LrGoZ8Ww8k2UK1ZcgwMNHMdIJt72
BEYAvUKgLoDy0C5dHgKhsrYaSPmF1ik65zYGo9J0bQYVpfNq0vvGilpb9PX7yOndxBEyd3QeZ9/4
ycFifh5omUJ7Zy1e07N0S95mYlNCD1L6wFcRyJITHEQTaXz9uLxzwBg3TdzqMLAHKDRU0JXQKdbr
KtQyTJb61kl0lz1oqW3wjEPBlCQ+LhG38Vjb9hKOcr1aqZRRywvMWw6K0yaDLZm8T7V+b+qIubKI
8rg0UItFkUEeaNTOeK/6oCBKvMZYVXAccGx1rnK/PkkqUh7i39rTbfsYA+FwlIv1pLxxCkeIQRVA
720MbLjp3Y/BE200mDniY/kTHeG/bgMynl1XeJRjClMvggEACzpa5zhzMX4lKyRJA1LwlM1YSDpS
sqChltHjaK2f9uJaqUwTor1YYvI73zcYKgmQAv1Zxk7Ho0plDJOulIZ/kaiIKAtyvQgykPRjAkHP
ne5r7ul8EitSbSYS+hnZyUTsQUMMNePby8nc6JfYlIMuTWPInQXs8n4gEibMg1PqD+7v3iC8wXKW
o15CUY4KESo5G6MKuq/fikN06jbCUbhvN7cN4n01yh+7PgfFYQl7LJxiowTSWVQ2nbZzxmXirB1j
dOeTihLVaOjLo5JDGdQZnRxLab0atHit3YXIVakkdadts3mPvPLNOspP0cO8T5AkSH+kMye4sHJY
cBzjzw+gjI3qom0scGTbJrpQw+atBhe3QObyA2xYq3DL+KGqH0t7h8qxoqH/Toa6Cm8R2F/172+g
NiSYOKFoKK6LcEy2873uS3vTn/b6VvyZbwcCYQdvgBxg4Em7hsSe4Rd25E8ni7wYWx5nIyvaXqwH
zedT500vzjN+y2J1YDy5V0tO09pnVocOtpA6wwwmUiHQiqM+edrE9RKLTWsPSEvgCgN11v4uwh0m
jJAVVTex02+Ws8glZWClmTGk+xeY+tSFAArRdgLwAoaurYi3rmgv2K71GuPjivC4uVi3wUs86rMK
YlmkTQ68ToKUISoXTUBkCXT2lnt7w67/0I0VpSUaTWFu+9TENxNn25DsNtir8W4tkKM4rqmeEn3c
xmOeWBeW0R0JaPFKkgECzfa3cIdS2y+cINi1i41LryOC7cHkxQmeheuV5OIgKUtBGkIdFvbJpqic
RkXdx8s1WxJIlf8G6+ttA1n3w0v7qAefqYmppnWrp/SkE52p+RF259sQrOTOpTca1NmoYRS+1yRg
JAfR7n8FT9le+JYQ/U75D2XRKyTqbGw7kGh1Ehavw3zr9JJLd1AW4VjD8XWDOgMzXe3C/7diXrSN
bHlXOLmPPqIOHpFuW68h40Z+VR9uw35mc756/srvh64hjIBSH0qrwS6rGzDNetR3xl55tZA9bsl5
QC5GJaJX2a+InHaG1K64ER3p/T+km7C2f38A9RXHOknjIsZXlCQMwB760I3A6JNwlpcZlFEChGQ5
2iyVT4adC/dvu9IQFuQCMbMnEjxdCHg7b68k80n5yZUAazDjTfc8RNaUib0JQ3QfdTE7+RlFoIWI
z4KTuZk/bkOHA8hI66C6CLGu/w9IrVyfmEkQQXnS1j5Z7Ufy+i6T9nHelBte+zLbTS6w6B1QI5XX
gIDCLl0xcHW3d1Mi2hNRtx0q9kRfxTXPwfmjegjdDsWr9KBATY2zxIyPCJIIU1qpWGUMAVPZtDRt
gqyWQYqmo3hNUHZ1Bg30I7eXlXGVgEgRaNHAxIZMBJ0sU40UEyyWihJR3TiC7jfpG1pxlyEnVX+K
Cs5HZJmEjiwU5DFKv1aKr8Nynan60kToftMzcXnUu/p5xif992wnWpj+glDHdt8NRVlmaBwcY7Dh
qPKu01U8V/TNP6+cJSJlvHYxr+3F1GldJ4GUFEOEUxrJPq8eDMhnplZFiqI81Y1lPgRqXT/FWa1x
gBlnGxracA9CYwO6G2gujG6Igt4UcgxaitsQIlnWucENMDnW6be2s9P0/radjNv9FRwVqdUQ5hsq
4JoZGwHsk0LlJhiPSCFvgi95G4zhIBbo39APBiI9NOVQGw9TK1WfrxW+pd4OeQrKJF4HDOPguUKg
zDGyTKsiTInZTSURqUjtNnlQ8yMk1jm+zlq3S1MoX49GhM00AZAu3reQyyvCyl3qvVTmpAO1zO11
41lF+XylN/NUgqvO7hehPuVROrk9RLjvq8W6B4+uzLFt/QzUMYoNtnZegyJ6PWSu9/Gc92oFpWqw
UFj3Rb6FvCc3h85aPiRfESVUBKYvhMhDnU75LGPSsS3PsUbGfjNiZmV+HArOnYBBN4eemQskau2m
IJKgmwCk2Yfo1u/F6/Y/FtQtDFd7UB/Dc+WrGJXxb3+w9R+lV/ASlFrBQA4w/5YC1Ew2OcKTeAaj
sto7c/QQ8abdWJvqLxZycNdfy+yHpIhKYHXTYzzuTF4pmfUmRo/4egtAcyrUbqhEeVgYC0hJFOza
U2naopsfR3/CXU7DgwJnI6Y5oTKDO37NqQ+w3PASV742bA6jCTlT4MZQ8hGN1yTIHFHggLDSNSub
A4RCDZTvQA1wjTJ2Ub0gP4aIETrB5GRt7oQ6acUXuXvrMEA5HYrqfrF+33YQtm1/UOk3Wr6kA0Sh
YZtZ/qwy7VVuoFveFm//Gwr15TATC1HWEbbhuemnFS7hWblTTIETL1jeDv7KtScdHekYyLlewmBl
cwxVGGOIv8tsM+YPCyYuhwYymFjIH7dtYr02Mbj8F40K8XKkSl0aAw0TJPq3KB1nAww0RfZzwoY7
d1Ko2VrRlgdj6uYtJoNaVwRHnz1lQ7uNklx3xgZSbl1a/bz9w1j1UfTlg+4JwyQiKISp1Y5LpZhz
HXwCSyq7Q/fa48ndR7KTgPthrD9AQ0XqobenCoNe4nDslFklY408V/++mOcMcpyCpO5QKzppYuBU
VsM5RZih8PIHUhsKs9MGCmH4gfpx8pLz6IebDO8yFeoiG/Ux3xa7CLHKRwvw7ZVhRahLXOpZNkYG
hroTVALK9LVTj/l/SINeLfyKf/EeKtVETVUVEVBGoFDQKdgNjhHtkuQcDFDk4tRKWVv30hrK24tq
EBIZ40h2DW2zZs2Wv2jWy+0VYx34lxiUj+u9uYx1hRUTMi9JnxRkbVJH5rGcs5IOmGsA3RQm2CzM
k1AfJqzGfMo/iRvklzE07KbeNlJHSuQRNR9CMyqaCGpeqoNl2yUo9bVaS6nNQFtpN4bnLH3SMryR
jzrvLcI8tXBarcxVmEVHm/u1U6joYInnRUJcd7DxFufU+rHh4mu51TFwMUUP6nj1gVesZDkH2BwN
lMEwmYfermvU2OiHXDbhHGOVunGNulsLBeVCv7vtH6yIewlD7WQzNwMxreEfUecvpYM9TYZlAfkH
9FhA/aHyRovZnnJhF+UpQqO3o/jpkDN0blLMyWnJAe+jQ64kUIsWDTtTolMJqm+rHjiXKd6aUg4j
R4ESKiLWNBDv4/497f1m4swWs66jl+tJOYsgG+UiQmzGjqfsYTBlArJIvzWapyYaXPQPcT4f8wy7
xKP2N9oCOjMAe5StPDrqLvOMN8VygsfWW+x5i6qi1/LIOFgx2IBIIZIsIJX6MviLcpgWtwEQ9Uz4
NSfjjyJTndtOyUrlW5cYlFXlIompJcArRb99MO3RHfYSyhYFUTfBYbB7kCuLe/Q/PdzGZfqHgkc6
5IlUdJNRe24MgyEfFdxy4tp8jYN8I5X60Yw0nnmrj9OXerxa/+BQm07SSrNuMuBEefzc1s/QW9rq
IAJs5RlMi+AZEXx56B/bGAomY0uqLrbNOXv+d2MxgbBObOLKiu6j6wCjxJnajRDIgeTueUzvMuNJ
FDnryfyOlxhr9Lk4TyHtO7VDAQxDtqc9RqgfBDt29e2YkOW+3w673Mv86V36GXD2BetLYtQOboqZ
VBmz3dfAg5mFZprjaqctrRcMaUzKtiJ5EHBySF+3O5qMMaSIObtVX0qnDExR747EGnJEGXiGhx8i
aITKYylPZBZ5NLeMxVyx8HzC6wKdLPRkX7qk0xIFwAon6NL2PxdV33fyd+THbR0875I+2mguL4mU
/ur02DHm4WhprbM06PJOTLBhnKcwfbrtRIxwfv2jqJ2qtljTAeSHNl4obp+2roAu63k7x46ivy31
xhTvlJ4Dqn7ZPsAEySM6V2UsBj0+IzbWXIJ+rbNzU7xPc/2RL6L89Vi8hqDMUqJUmOYaahByobhN
AjpZX0wdoQq3s7CLip7cXsav7noNR7lr21udELWAU2KRjBjZi7KWLGrNgWF668XCUd466pU09QEW
Tk+lTdh6ZYLShbIOz2GAZPsfTAIDBUgbQdho0Z1D4ThEyVDBMVZeYa3Widq5GE2/DcJ0PwgBiiAX
RsAWaXZDHTJn3ZTDokb6HaGLB2lAXHHjwBY0EOaBS1Qnsry5DcpyPwvdhhhDRcYdNMPXscVYJr02
NXysCpzTXaPcZWPDCV+re10fEJD2uoCgDgihBkFJHcMsAfz9AuaIEqQFISFTcc4AlkNc4lCXsbhO
saoVcAojxQXzhCfugpb3qHQ7HrUbD2pd1YujoJZLKW1VQKUyiN9NUjUyWqntpjtk8cftD8RQSbhe
vnW7XWA1RarPuQiVRmHTz6STiXkEc5Rr2fIJM5N27mQgg5fcxd+Zp+jhObGfQ4d3yLMiyOXSUhEE
7Q5jL3arZ0JFNi/ccSm9Ef0AmrQXQuik/7xtM295179fmFyDUGMuTcBhyOhJkCFZmmCa0UxwEUxS
VzNi/zYe00PXLgs0B8JRaVIbCekGRej7zlZrb1EOlXo0w+8Lz2mYi3iBQgUsy4qzHHOfUM/K/dEc
NoKgkTjYT23uVuY57L3bRjG6veA4F3hUCq+o6wpUc7CqnIn52whJ/qY44r3yCkH7cCBVaAsv6ETY
yHe112FMK3y8/QNY5wBCJbJfmGdA4xLluIOiCVM0w14hgY5NGNuxaus88lJm/LoAoTwznPVI+FzU
AB1zovwa97xzRlrj05f4tVL2IB2Apyvdr7ykYASZAqxjIZzq8lyE703oG9NHrP5shpOe7PTqGAp+
Kj79h/W7wKWCTACmiDRaN367hI4EXWvNwMWIR669esEt66ivJDRDPiwBUOriTi1/qfNBRqYLxcOw
KggmlN1S/2eOE/jlhV3UJ5vKqgYV++oX7c5K3uPhGLbvGu/IZuzptfF2FaHHSAQ4EK5jyIBn+QLp
Uhxs0NJNDMXLUI5KzdMgxZzLASOnAogLKOpDhWkmj0YxIgOAvsZHaSDLJj5CLvqonpuG5FuQfeyt
d4nTG8MIJ6i0ITOJDBUKOZ+9ChdBsoI0gBKOUCfuqqMZTATqoCCMI6pUIq/t9iUnF8DYzVdwlJGd
MmbGmAKukg+58CAlG0l4uO3wjGHuVQbrr0mUL056NZq1CIxGexghSdSAY+jYZ85QFHYQu9Lwu1O9
xtyL5n0z7LXi3ManNnR6BLaIs7qMsfb1t3ySpWN0wKALzlIrasIyQka4csI75dTjy5bfVfshPgyH
bhM99F4ukGCTHoo7neyi55anTcQ4BK9+ALVNikBABSTFD5gCL5i8KnIi632w7qqIp/HLtZU6b5ta
jLNYA5QSOnWyEUHoSdSfkfcrPXwkXvJaSk68Dc8jKQ5Qx3uq/O+85hOesdTZaJrlZNQWvnyfO6Pq
qGAJa3I3Dr8pycttJ+MhUadiZpRzV+iwFYw/Q7Cvs92cPbTzYxDzDo51R1CR9fID0k2iKtiQ1KQB
UiMfGvVbl3Lu1YwaHWb3VPR0gXTBXOkerkNcq1ZyoK4K2/N00oITRk2mzKsVbyn28+TAOCWM7EXV
OA+vT6YxyjDMdmNTgLsWw7r0myEK27bKJtRHQBzuNIhv0wQ6QD+Bjqs8uhn4U5MUmuL6Jq/24XAU
oj1o2GZtryt3o/amj/doBiPyDALr0E8DJykHd2nJKO7TxRtLx1jwAFLIrG7B/brvA0jhmSBThDZj
Vwh2O70MUYXxp+9y72e5bhv5TKp0PzcnoxO9KbItvJtCmcS8CMjwHJCmovcFnD0qKKaoEwUJE3RY
LhruAYiAaFQtrWOa2pAmrbXGue2kjNh+BUUF23JUly6TV6j4EOtOG9kKskyx4Jiho1ecyM4Ew9Ag
Ch74D8N7124ULiMoOBWAZYNFpnzxREEnnfQmjIeyv0uqzrttHONkXoH+4FGBrW9n0I5JwEuFFxGz
JIr8FLa6t/TubRyeXVRUk0D5UrX6apcWkLzNPVP+KDVfgbxwZZhbc+F12TAAQSYKyWzUzLE/6LYy
QY7MAHoqPQikXTGstvHybe6OQlGfYsn998lu5CJkDLYhKYjkNX3854UBSrjQ6m1ZC+y5ep4DdBbr
3lhwvINx7l/hUK5YSUqktmBNtAvrNKXHTHqKeWo2jEB5BUE5oLIoVozqV293gWrLymjrKueKxjQC
BJ/IMyJcoRh/7eLyouhhEWGx1Kh/7YrFGarooUg4dwamHRcoq39c3MgGyRT0WAQKePWIggZUMGHf
dmmeHVTET4TIAik5EOr8V1W7yoyUF7Kl/xMIPdCsaqUSYoOgJA+9s07bjqaKyMspF3PWiq5OmDl6
B9USloi9dooG2cEYnXPbDlaOGZN+f776JxnExfdYlfM6DVQvmGxfjrF+0OYU3Nfgq5sVp4qLQ95l
pIhGPMZFcNgZbi1BhiCCDORQEG0U/WB87FJejXL9RNThefWjqFOkQFtSZwlY3bx/NsvHer4Lw33W
7ofwKKXu0N/fXgRGsL2CW7/DxRokgTgUibz6ZDz6Q2wRIX7NZD9IOQMrvO9J7eF+sMy2stY9nCbn
vqn3efF02xIeAnVslHVomZMIhFF9Cwpf7iSO37Pyr1drRUUJPc4WzKJgrTJNfDKTJCHoNwDJsTWf
p0FwrdT0prgkXftghen/Ck4Fjyhc0Lk/BtgQ4lMegNkem7w/5cu51XdTYoEUZV8IMgeV6YzIeuHo
R+nhS/GhbUxwpgvRYOeIWEHhxmqC3hvbmEAb+V1/ELtft78hyxsVCIhDowKMDGhsv/ZGc1LbarKA
11vD77yBGDpyYb1UOKLCXVCZsdEusagFHTtQD9RpjEnYA5rXGkhmHqrvxjF4fJYfmo+S1zDHM40K
zWagZokEAUJ7+BDv4hfjMb2bf9UWqfYG6qCuo21ftHvufMDaxUhHkwsjae7hypCzsM2AitepO/5G
B7t2VLcg14hIxSPp4lioUaUCU6pKsZiANTexU4BxfCnsNHkwedyBrEPu0qb1w16ErEhLMK+SACdX
UEnO1H00xvY48xJEPBgqEPdS1Ch5t8Joom2OuwTZNV7ynjEwgjHzvw6vUeF3Nmdj7lcQAfxzpt+8
JU/FQYKsaPmmPiY6iTlhmHnmXQJScRikMuKQrh+pLV7C7wbRv3Wg/xLc2Id0tkaEX9VefkIPonWf
vdze27z1XN3n4rMhbmZN3ABZUT5G80VWWlKLz7cxuOZRAWSYU0kQV9/Qjwr6875JpNvHO61w+hEm
lW/LbjqnjlZBHtzkPbc5AUWjAgpObR3SrMBGeRwtTNJJtTE5rWPePXTfRVL4BueOxOiH0cGkLmsr
/e0nR9T1kgZzHltVJ2HktYrxtj/l2S5N3ExxMIXvxMnjXB+LYNP3fj07Qn2XpD5nudctfR1e1h+A
RnF0pKM+Tb9olmkJraxQMTk2NiQd0BZZafYsEnxbUFUlmMONdHcJ3LxyOcgMlZxraGrnlGZoxugb
AEumvkcPXtfkIPLZpOM2To+CdcrLQ1O/lYrfGC+WRgY5JkLpKuIvSfqu442iEXFK762VPiX8P9K+
bLltntn2iVhFggRB3oKTJMuWHSd2nBuW7cSc55lPfxZz9v4swfzF+r9dqVy5Sk0A3Y1GD2vJjto6
0XBrVP5u7hOLgZxTdYn0Mytq2yxj3gBxsK1/jaFste0pAKSxVu5UAsLDYN9rmMtD+qI5NjOII4xf
BlBCpVazxslVyC4Gmmi2p9WhkHKnGva55PnxXs9n3qLj0vD0yav7x2S89dUTBaNGEAd2lv8OopsA
rG46oooMjWrzfRqfcmLrxEUHYIlp/PwUZ/t4cuUW8Wr+lKHD3N/FbGeYT0X5AKY2S81v0ukhBROQ
kthg0mHVo9G6WaKC0upI9UMcPOjFUQKOFHs2Ufefj0l9U6gpBnb2rPiWJV7evPrDd9RNcvOR9btC
52zyEvWUw37kHjhN0XujoZfuNMxuz4gTAYc9+yk3LwWLLJREOIKiRL8NDUtTfuTxo1S8qlNjm5gR
R8DS6gG2CzhrlXZoJNuM3klBLS14kae7LD5JJfBtUUghPWYBDBfqZ8XFD78CVrE7tx8tiBLMo+yf
kMbqmx9G8jbUAw+rYw8I3ja/AVh3bo5W0ruB5jRys5e66tgGoMAmp1QduFwYnpH8BMyNm0VOZm7V
nVaqa4AcQxslhsjkvxTkl7aZ0cCvadihRglY7z3b12Bu75yIp8cG07Bcvldv2Y/agYY9Ykhui159
TTxGORUNCD3oqUZz0KX4KqUgFSUQHx9Tm1iDlVj5qQb8IH9+1I+BnR/eUTh6bpyt8YOVMUGk6M8k
C4apF5POalxqf7uEfIccKj4/BxXPELpa35jDbkunOU67cM/s0o49aeSyHdhbN8HibQXXdPEZy3V0
dt2EfVO0wYDPIAsiCET7tu7BGQ+AQ/iRc9xwNjsm/Kf5+7pn+hoFXS5fuOb6MjEmmaFeNgZ2mP0q
idOUJe/UrfUt339tfcJNJyfZUDGK+lXGszvNUm9CN8E6K7v3Wse/aXadtZVSWilkXa5NuOGyEKjy
rYE9zZ4qHu5zt9KAq4D8o/3a3t6BL88aNsLmrVUKUXOq1oAoX9SYmQeVev54p0q76we2doueaQrG
FwVNAcqzntSQEevBm0x3s5zvy7gBX9grKk62mY6v7UA4AM0T7huYiAKn5xD1D0my9cL8WmgBoQ2y
/sv42GK1smC1rPNTPZPywTJ+BROv8CB3c1fqgaMDag0AGJ8mgDtI+xiwDh+AzP5VHqTjFrTvYp8X
irV8AwZFgL9l4jvEZoc6LRujUGP016VHTfkwtpDa1xd5JkDQIpTQhyxoI1D0jTq62gpeabEVy8Y3
UJzlvCtNFPZQs6hTHk8a3toh90dk84dwF5QxyH4oByMakMmr0wAmw8RQuTLUjwYFY2IpRVue9C8I
4cV+oPH305+hkHqpHqaZktJc2iQQoD+AYl11831sJ3e+/ZZ4oz1/Q6TBUfrijWtwkEW6rTXYBxrz
x+t6+sWx4Fw0IgNGekFd1sXO/EEKp1QmPkLbqXYJhkwrXHgNu92cb/hic4sCLIjEmG7AtSrm+810
TksdhCpIhgKpUM+xq45K3Our+Wp1ghTBT5JendMRTb9WHXEDM0+ImXkRe/nOfyz2qpWPvEBBcQv5
eGttgtfMMbrBggrKLRUPbfy9pO6gWNdX9uXiERYmqDeyyFIjd1iYFMvyPk2q7NmksXFSsjLRORjg
i1vWxemHBJ6zjQTzmooAPx5QPLoOvFjxBZ6AjVXp53RAndaTAQYoYz6lviHqz+sr/DoR9XeJn3KE
F/isEZCVoBveMhFw28ro6l5wIC+SaQVH4zH/Vt7Q22RPrYbxDcmLA7wwxkUyEKrgIsFFByapS2MM
2GwOZpQAxHkP09szmT9jhsNRvWYfOwiftzCHvz7QBYHCaXZB1UV1B4H6bXuMkLL3TIs+sF8DALLD
g3G3mSf6krERBAo3nkSnfGAYz7MqCmQfEDEC7YbXCKHd3Gq20BS+dlRcSvub8jyLkro8LfpJhrTR
Vk6G178XKW+AQGotD+fZ008NItbQal+hTdNuK6BYtUY80sAOIi+wAcvfz6RPSlHkZM4GdLyh5bjf
DUt6kepbSrNqFqBEBp2wARIXsbqjtwYrTWwrouDuo/NkS3ekY3Uo3/x75oDUbb7L7gO3HTYcwbru
nN3mws2BabQu0A3IRcXvXXtQ7NT17fSNfJ8talWn7m3DOBaz+2IcZ/KWv59tJ5VI2oZhASBdghaj
tuXoD7Yir8EAyQBAITzLN3b2a6y/qM/ZVS4oa58APlomizvV9/qv4XXmhe6Gj+XuWwlMS7CtuvNg
xwf1MFqKbo/WZD/+120wl59gCtGbKmljnVK4W8DKVvIvqXswInA8PYNhbWO1q4HRgvm3pDpAeyb4
nrinVRQ3sJUZBa98Lu/GcYs9cd2zYk4FNMPKQtS0+L+zIxxzhjfqYv3ATKIAjbvr7lx6o2ZAG295
8J0ewAeARkm33riOV03kTK7waIv9OlGjFnLNiOy1cj6iVG0FxeSEW7BX67v4uULB5vt4onMbQJJh
PkfRkxY5161g7fpFqwv6XtBBgChJMDrWlGEwBBVUMqBeg8yHfw+SniH3lDy9y7Z6PtZWcy5NMLlM
L+ewSSFtMp+7wC3arcanLQGCQugsoqOyCNCNR035DfrO69u1KK3oM/4iiSPGRbeOyAqukElV9b4e
rJ694bWh9nYTuZhsMYMtb7i6kgWz/P9LMgRDLUbg8LIEkiJV7kGeFyLtnMS3WfA78BM3ICo6TNPW
znvzeYhyQAfl7ZPcY7KBGsWdnzYbGv+1bReOA1AxYIdZ+DbR231palOgVWqf43uSD2CemHaLzqKG
F8c7dCohK9LKG0/ZNRMDOiMG0AC/jTYawX1okaoZIZhmrcAHogU7liro3hWnaOzrJ7rS9gUyoYUX
TWdobtX+5sjPfAi6quuMJcDllXqkYZlF23uZ2VHf2V1jh4XdgcKOtU8RoFeuS15M90KXjEvBQqxE
ukqWaAasXnCWkfhmTP+M4daV88W8BRnCjYPp/wJ46pBhAg1w/jlk+2z2DJQmAR/qzvpGhn35tSsr
+otdcL6VqGR1/QhpmeFIyN5hFjP/LSGBOxOUucybUfKub+EKlOfFHoqT0KWBJyyqJMDpBREhJwdg
U5fH9sZ0Uh7dNi5y0ar1bXJ/pF5/WBiTtkjOvljp5f7+fbyfr9ic/bBMsGIpAQkWQ2I93zC8Lx7n
rwQKG8BQLfyBYHc92PQQwwBl2SieOiQBzZu2egpTh6kbhrAlaFnq+VJGqSoyH4LKyQ3H39p4lwPE
brA7fWui7YtpC0sS7jS9H7Jw1CBJLt7BZqFjrLti6O7ZaLVaPxugCy1UFog/BA8yxZgATfUEYIcN
QgMjsYytPqh16/qUIFjwJIdkNnRo36zEfELH6xCBUZxpx76QeBpQu9lkNP17IX+1sU+ZgkUbNAxN
NBgDqDyvnhOMlPMsBbGLbKbZDre5pqJCkxGMwsTJ9BJ1WgaQray6Ab+fhKxLJKlvpJub924sJLTR
AngG3LflL60NMZIuxdptFIEXjBtmH+2yGfi7cYlO+KprjY90kP2nbpKnN0AThhbIgEFiq4aRb9dj
RfYhKdN3ozSTW9ajTZVNU7CPZH18itv2tmkjinn3ArQpIAaM3nsD1KFGYiJ9yBrtD+ZkQWU3JBlQ
3STqxOr4KJcs85KKPqqjZO60glCnlqL7woy2BolWFR8UfjAusLog/3+p+FJOWN0RQFMHygvGKicp
4kzlWnL8NyOJcFdnogSV1OvBNCQJqNtmTPa6BEplUKyYLxIyegq7SUIUijQH1JzXveSaWwbLMcHE
JcqPMhHUtOqGWMo1GMI0ZrxuUncCZNlQdPua5l4YxLsJ9c+mlZ+vi13bV2OB9QVPK4PJC54L9OKs
mwxAtvsNLJw99DRGTrBs3mLfvJWVrQ6Vtev0XJzgv/yQUUkeIS6RH4a0cRrjR9xuPcHXLP5ciOC6
WG2Yc9FDSFD8yQGcnth9+lDVCk+LG+LrGy75a9CFbQN+I9DLwF2DEEUQhw6qAQ0+gN7Wk5Cn/iva
p8ratFWfJ8P3TlJ503Izn7g5tdxX3q6f3+qGAnF/kY6WeLEmlkpaGRtFC4B68ht0QVY0P7fVr+sy
VvfzTIZwaFVG1TpZ4JETJE+j2RsCYrMYYcML6X5rW1XG9RXpbOFwBZiZGL0balIEdIClg4yLyyFz
tLeRFhtB0Nq1gzmX/xUiBu7JoMmalADJvCqapzCnbl5vYS9vrMMQHm14RUl5J2EdTRk5oSHxCngp
ev/7+tms2q8pYzYBA+gLE9WlXzTV1oyiGGfTK09tYhE9hgrEtlEijELvwnVhq4pwJkxwwmqrzqRI
IMzsH339XjFKe6BvRlrYlO1RM78ubW0D4fBBlgK3tNBcXS7N73LMcipdY6mk9AIGGomROnmyYUBr
cc65FOG1G8sxLWgDAyrMOz9pEeh4CbmP0w0x/+EF809IIGocWtUZkHMQEuSBIwFpcJwx3g7YZfVn
BdA86TgXP9jkmP2WM1zbxSW6+p8AS1TDfAoV0i0EILk/c2XE/BaurmQrib0lRdhFiaU5gN5we1WT
QynKtL0b+n+u68P6FqK3GZUiDP8gwXqpEEFlakk+QUgXPwazJw8/ZuoloCLwAy+LXKl5q8Mf0Va2
Yk3p0UP/j1RB6bWFPKIeIdVvXqPqKVJiW+tvpH6vJo8JxoqvL3J1I8+kCcFHityIpqqQJkkvkfqu
AV8JXdrXZWxu5LLks1cEEETjwDchJC4f/O5EzLtRLjjGJyfwZgYtz5dxSjsppY0YZ81ZnUdWwgGW
IcaUAFKNy6r2vRkTVFkU3nVDcFczkIRiWuX6OtdCqnPTFmKbbhjnCUNFiAPmfJe2mtf0Ha9Vwy0T
wjuW83w8ycoWvc/aCZ5LFW5LM/EDEz0akEpezO6DtAdifr++sC2fJexjBHTnhigQ0bVjyifQvvHS
IC9jrt00yrfrslaXw4CLudQZMFksKGTO0qztNTA3D/C+smIcBo2+1GDFvS5mdUmA+fl75S+df5cq
WbZFPCkdxFC816zRMO+7UvtQg8LLxtG7LmtFDZEfQ3YMl7wK3HRh++o40io0vQNbyNidSA0e8v4O
aEobK1rOWXgDXkgR/EY+aUWo0AY0lPWunFteb4VlK+oNATowqYHlBdxwQb0nfYqmxIcACoTmLGZ8
VjS36L7PNRoBfek9bDLeGFuASSvuUAHEAsinQdMB5BbhoEw/1NVgYSxFp46byz4fde2BlSGP82N7
LGn8cP2wVhTjQp7oqwIMJ/oS5Em9q3Y8bopdii7DJtkAgvpavDe0C0HCmz0PdT1tQghSqn2p7SkY
fHUPWePEfGKDS9CClyY7ADfRhfoBVC+yNm9ozIqpnX+BiASLhxEdSoIvmKbbdJo4Qe/nFj/lysDH
xTJFho4s6PA6Ws4vkSbHH0GNGoPjZESrp4ksBIudDt4kVIbHAk+ejQX+B+EAQlAX8khDFmwimdk8
DaQD2B2CEQpkWMlw0+g51x4bqQCp4R58wBw0TddVaNVQzE+pgspippwMMgPWOOtcBW2CxMLj0JUr
LyhAEpK4yVb9bv0gPwUKOjv4ap6BlgGAk81tZZzQs1mNGw+Y1a1UwMgAciAUmjVxrGTSmF8CtRPq
KkftHQZMRluuJt/xFTWzR4BNcFUnmOAPScypNuu81wp14z5fcXHLwwNAt+jsAq6ZsLENgxfFUGhj
1bL02ygrO2hQ27h+eGsyFio5ygg8NtzO5cXQJX3TTqaOyLLsAQUyUZeyZMPHrJ0XaBnRoIYOE2Ax
CBdCpreTlAyAlQzwTPcDYpH5Lixery9k7dY5FyLovpSiZDP3aHXOqwC4mT8xkQZsXxMshluQ4ysT
A6AEOVuPcC6tbNaglMB69NEJdMAMP0T0OSwfx9Yzx4QPpZMmt2H6psreDLh1kB6pPIpswl6uL3nN
d59/h2AHbWTIBoBk4LuzwCrVp1yebMSe6JT+73l5sGKKPjmVEnlBK7vUkgRDwzSsQO6rq2jWL9yJ
SFZZuNeX87WSjSviXMqiq2dxc2iWYaqlkBLTDOg09ji9GfKhl2/CyvPpTc8y1ydHNOsrzBq7F5p8
+PNbE258xtoNfP4VgrZOpSwPbbcghkYOm3CchdVVlLchJl9q5F/bDStftQ6UOHX0mgAJSKTs1g3m
pxKDvHk2S6CiUxSnGHmlmDPdsHV1xdjRI4A8BsZ5TPBBC3dwGldhUobYYAqY3soZbcpR7kOXYnKX
cFSoeOUMTnToYp5+1LvJjY7x85/SyU7kLrLBycjl59QKj/KutK8f/foe/PNh4nwwcsJVNw74sMp4
THw0TM57DA1cl7HmIAj4D+DPgblHxVTOrA5TmuaAvMzqp0qGj4h37XRA079C/nuYDk05FyX4omgy
lRG8liAKACQ6ii4J2apprp3kuQTBBWVVmw7JDAkFoCoapeLJVils9QY8FyF4l3gcs0jrISKK97S+
CTVnyF5DeRdroMQ4+M1R2cIGXtMCgDigEm0CZfzLKGdX59kUK4sWaK5sOFV0NLdE/C2/is8GsqCR
GsDjZhiEuvQxvhbiBRRDC9BDfGjcxjNNu3mPvOfJ7lwgoNq+5aN5mGcM3UgFmr6uK+Gayz4XL2iG
VGQ0nZYlRiXAe+GnEeEz7RDN/0YO3ixgSleALCoCixj6IMfNAt0PHBegfWjxm16cKHm8vprVAzuT
IjhsmUiDidZLOGzQY+nSTg9Kq9kEnVsuF/HIVJOqMjgjCJoThMtnIGnH+gL1BtPI7iTZq8eRG09+
8NSBgJwWN4l5n0G+Zrhm6phblva1JQ/tfwDONFADwFMQNL+XGpNOehAqxQTW3fHUaIM9sgcWPtPx
neTfJcw0zDbGqQ0YhXoixYbHXrmLCKAsceuCfox+aQCRBwVjBn3YWhSIkHPkzDOmJ4yPLnLApwgM
m42rb0U7L8QJJq+HQIWMZoiThtj1JeNWxaRN3SOmp+Puuur8denCqRJMjqKPBjAM+hekodDQ+to3
gTQ0HAoeugOGbQqOxv3E7g6F18dgiCycN8MGOOq3HgSHzIp5YL9n9l+OMM5etvrZ1vb67IPEO0gy
U22YF+ijGQAo0Z+JhTZcXYiZAuAolPX0Lx7E2AB0JQNyBT1nYkzVB7TQGNqXFgY7YChYmWZj1e/N
z3BnJvxlQOMw45u8q39xZb/u+6dYwWZJ3aMk0EDsU+aMMseUVecVlsn9vXYfHeed6fY3KR+56Zi/
kPrN+Ku5f212foBW0MBt3u6K2W7dyfKd6wqxFv1hPxjw0fB0BY+AYGcY7wBMm48P839Ibol5s/Yd
wIuG7R8DR6l5iYE33N37eMPEVm7SC7Hk0rz9IJWUWYXYoMFUiNpz4/n6wr52vMKBnC9M8F+qPNC+
YpAwvve2utOc6K64i382PyLLf6Sou/DgUftZIgxDD4J9CMGR9/F//ATh0DFGQIM0yDAiY4Gm3Gnf
lKNmFz/us9v3l/KWesOzj6GwV4BBcWpPN4a1IX85u69K93m2wq1rkiBAbRVbIO1ux1P2YVjFjuo7
Y//+s/DkGDgRXPqlPRqPpsceJv77uvi1B9vFCQi37lijeUiLsHx6OhkgWuzfFBvDIjx4eFcsYBQ7
qoV53I3mvZXRN5w7U8D5AcRUYFMI0baZlFEJ+iEA0PkY6HMp5olrzMqOuo3CqAwUp+CAkpQcWwYm
Pn9FoTNuFd9W7y6Vod8arIf4L768p5KVOhuw73OLR6na8kTWOJwyJmg9Vd0X5sloeNChNSi/m427
cuvduHahAANaw/rpgucv2LQ0krnQOsgf6I0R20G8z9ElOmyhPW2JEWx4WPonGxnn60twYVVxBOTq
u1SH35TW32io+tv5/0WVgWsCQsmFPV6c7QrzsFXookvmybdaO/T8B8PBaMl347viqbv+Zvwm3eYf
j/Q38jUurhK3sSdQoTbPW1a17jHPPkVYdh03bAgk7G4ywWx7vB3xpIvdzKpiCARjHuG9J7vzge03
DOrLxAlcGrJFwD5XTEXDo//SaY6TIoeKBmxFs52smY2eRDCdXeNoAfbGw2g6IcH62raqQ9C9el34
msNeKO2hV3jBfillpFKtVtUEsyLBrS//6f1v139/JaglOl2iEpgMHiHC00qeqDkAAAW/H04TKOzL
ggXuqAQpmNCzYIvzbeVVeiFNCLnioGqmaoS0tG33ea27baM6k9EDXEnjU7iRMVrdOywNrYALJLxY
bWqYgvnmARQJRhvZKPUeRzndeHmsJfqBSLdwamKabMmgXupGEBeTLKslMKIBEh31BZ999OPVhpP4
xQ1gVw/+EHBJi3asBnV1g0lrJUWSTgXqHN0y1jXHgMZHUGDCBYEwRbh6SZ8Fat9hNDSXDKccgdBp
+jfZBE4Nf9wpKXHzHJQwwyN4TKxMVsEaMe1zDE9VRslr8O5Q1bBCqdh3HSZy/F9x/pqgqEW70sqT
9HaKjIFLQPwCCeeGkq+9vgEJaSI+BjskbhDBwoA7H0qBjC9Xqp9sOCrAwWxfSsPrwntAKYz5jS5v
Emgs/kJ0becyhWtS92ktywvLQtAkPEJHSK5KVjA4mSq5cnEazVsFOJhmhy42t/sXabeLBQtqE6Y+
GeMJwrtB+tE2gMA2vjdK68Tg+Bz9imvT23U7X40Kzpcrml5u0GZsl+WW6MlDDiXMXxIk/HTN1kEm
MABGst7JQQzGBDxrMRole5Fk5emfYbph5p+Nr1lU8drmC9EC6idpII/4GhYD72I8tuhsS6hNRoCh
JA7z76v8pyxlPE+eq/SPZDxuyF9z6QzJMR0OHTiTYsaAgpOpCpex+Y58rxENaeETXreE7DFcVzPX
TNCTtlXDXXtyncsUwlIwhynlqAGQoEkfw941osMEnFBTdftxgcDZ8EwrrtZccMIwvQHS1S/T0JTJ
Yc5ktGVkTcpbyXysMCMZ0ZQb0S9gMGy875bzEs7zQppgTDUYoPQgWtpc8wBKcwviX99ndqF/S0BZ
lDS3mrpxK69LRG4YnG9LP43gMtAeqeVJg9iSRanT1Ehlac9xlvEuUx+H7iP1A6tPtvoX1tw96A0W
DHv0kqG1VnCxsRb3rQ4aSEvBMdI7goFTQoB2A7zSYU9SR5pTS5PQ9/JKu4LXyb5Sd9dVd+VSu/gC
QYvCaVClwMROg9znZw7ojL3ZknrjKllVnrNlCpuL2XYpKJa2yagP9gGYB3T6UOuRhQqM22r/oikK
S0K5bAFhX9zi5R3K4pZl44yjNCPZYQtbRfSsRNH3tjDcKYbWKuWG8izf/0VdPyWKqG8I25S475aO
TfTzliTd+U1gJem/yIxjYejfAXkDnkZicCABdnYoYjTzSniSASVg/iXLr9fVYcWpXIgQ3LpP1HIg
S++pHOc7JBS5PrpL20Ee2GMYWcBoui5vVTNMsCvLpo5KsZjHUccITZtFhSXlQC9S3cY/1ZFnpEBT
2qKWWze2M1mCqvc5+AebAbLYXMj3E2D6zUh/6GbTK3t0R6tEeiRa1IDrKkCQ0KTTvY98D9CkwwMA
meNTa2TZj+vLX3tjmsCv/mf9gmWYfTn0ZoRv8rP4SS2aX5lc3qVp8u4PTxkKZ4nv24PkeyDxBmVT
jsd+8E70YOsuWQn1Lj5D8LdFQbvYWNrEm/yuN+lBaTTk8Z9Yt+Ft1uVQtOZgGBC0cIK/m5u8QH0H
cqLAMmSPBcm+wLDVZnfdWniCBX0KEs5ao6CsUTvsa2+8y2Hn6VOLlKjPfgRhvlPTF900dgrIoNWp
tTPAMpH+vqPmc4kdBh37XQwg38jMNtzEqnGdfZRw2AUK36OMkUQLgP6EHTXEiY3hZezJB9w2Gsv5
deVa9Upn4oRDlSSpk2qCze4m5L5be+ztAv0014WsnyhOE+13mGsQWz0GeczrMUa7XwVeMVa6PvB8
KZqvEmXjDlnfvE9By9/P6ttFrPv9FDdo9M9/a3S+Z9FDZ7gL0uD0rvrDxlFtLUu4Q+ohbCK0d8Mg
VBUvVy6bjScp9Z25BYq8/NCXqwM0if+zf+LVUWQM7SUZ2tbD6KVB1jyV7azNAA35XIU2M5KbcfCu
n9haag1XI2hfDYQemi5eIwl4Sou/zf9zNu5GUAGAy8bNo5KnWnGXqCPABUrXoL+77oPmf0hScbwE
uZybtt5lGx+zpqPn3yKc6kxJleQZ7ptmiAEShrq7PVRqaGtRmOyur3vtSM9FCUda0iIFbRVEJUOw
T3uFB1G3j+cMyHnEui5qY1XiGOvUlSMZ0ZptUUW6LSpk/FWy09nDdSmrF9rZisTZVWhNWjAfYnwp
9bpIe5YKTFnQ1pEClactsRIFnWyD7o0Mtcw+dliEepum8WgwnOvfsmad8OpAasAYNFKlQq7SkIdO
Au0CzjEAVkxRc71lVmPS49C+Rcr4OOSb6P5roYOJsAHVaGTSVLG0OCBKqUMD3lSd1B9m3UW8KeIU
QvPKrlQy2UGg2NdXuX6unyKXHMCZD/JLH73pKUSCQI+BYG42nDoaRh72dOMBtNYGDyhBHfUtsBeg
GVG4KTNlkCKmYkOzVr+Ngt9m2h2IDDCVMHHi5INRUPdpJmek2xfyFhTvcjuKTgn0pkA1QtPzkny+
XKehxKo6VBAO0CE3ium3pJ83EvyrW3kmQjB8Eo+xXMxwsJ2euBil2clpahcgErl+YmupIHjXz6UI
Vq/mOKV0ceRxelTDH0MYoin4oSF2Uh30MLZS+aeEqYLrUlddjYqcPSC19eUZcrl/eWUC4LLBpah3
eOsAQDOPO48VQPcywo3GnC1Rgkp2VMeYrAZRoaE74zgBw21A1dk8AYrh/vqqVm0cNRkV9zxa1MUR
lyQdTdRdsZVSaiFaxaB6DsADxFR19kaN4F/t4ae0ZeFntlYHSQMEbyzMV251AJaV8d4MI2R1NuKK
VTdytipB10301LB0wqqmIPPGcOBR+WHKzWEMn3tpC6ts/bQ+FyVofREWFUmXiUgJALgp+GrYW+sP
p2ZL7deiCtDx/nNUgtaTHNgyJMJ4Wj9Fpl0B8APF6PahZcPPgAx33QQE7wDzJzepHmtbJ7cqHF2x
KJ0BqRgj0Zcn16OFR1YyCKfAb5BKexzfpWZvAl63aB7T8iOI3euKubqrnwJFYqcyUDHkWkFgoXhD
9dq1tpk8ZyCYvy5mBeMV8K5ncgSzRhW28uUGRGitDRMInGjnA9zAQrqPU+9Vup3s5jQ7mR08Skd9
w5Gt+ssz2YKd9yaAfFixyCaJR9PYRR/YPlO3HoLrweGZHOHemanSZ3kHOcmr5ugH4miGQ7+VzuTm
36qSh7jsPPlmi890rRp3sbXCey0Y8JgzykXsU+GkoS3tfEe7HZ60PxkgCqfUmjqr/ogbTjec2uq+
wkvDU6N99kuDEgY8o8L3Idggt6aCIegKWDFb9FFrY9joyvuUIpyeRNpIVRbNiWuPNgCenqwMzdUz
oMJquwwKB0DJFd5muJDM/vt1tV21jjPZwonmGQN4oATZQavdTMBKB1bCEagnALbSd9dFrfrSM1HC
KQJHQo5LkMqjYjR4EoBiyBQDmh0NC3rK4S5+XBe3dXbL38+uiLH0yy7NIU4xX0rloVj6jbec2dbu
LX8/k0FTJI2QJMXuATczKh+ydhewg/EvxmvQoIbCn6yinwslr0sxTQsEcSORcQsBRVyy6/I91Lbw
8leKFBg0oaiHoREQ/wQZVduXmUEQ1dH2WTG6wzCUtT3ML7PU3AL8wenn8meufE/y4vH6Oa0GDmeC
hVsvanL85hI4REjwmZVVzHAkrc8H9EXpcenEOv0X1YrzpQpXUEaNaNKNJVSRMWw+EubGxsvo9w9K
tfSKyRtbuxovfy5QvIDCXA7DfolV4hat/V3w2k8YxLq+iVsyhMsnr+vUzJb8h4ZTw8vA5zKQVDaE
rGr72UIEPzWlLdW6BkK6rgSClUwtnxjOzBSEX8VWMLSa/ES2GUgH6OJDk6hgv1VTKROZsG3guCxm
LyruY/8FvdFa8L1VkYCcngndd/F9Ge6brWL++gPrTLhg2MPQFnm0jMJqqZPQG43cBvozBZTJyFMU
1KqjQrnRb9w2q6ERQH4BaAh+WiJWmeaqZE0RQWguZc+gtvKMOLIHQpySarxpdF6y2JIzyb2uO+uL
PZMrLHZsQmPUl7hzRovPFKFMqwfA1p6csXjCbLOlTE85CI4K44kmWxmuTeGC3+maVGUAAkLokvTo
Xbgt8jtG36c4tiN26JhX+XZQ7/yt9MiqLp+tWfA6UgCujLCHWAmQ8LHxUHU6p37lKuzp+u6uXkNn
ggRnI1N5qNsQgkIW7ic8Jg0pd5fh+OtiNtbz96V7dhPFLY3Hki5iRtPn1TA+h+rMJVT3lW4Thnfx
Jl8yAJ9r+numZ8LCRENdv4KwmHwopTOqlh/sfZTzK4AOT4Mrd+7Y8B42cn2R64EgJrop5ob1BU3v
8iIsMkCVswCxfAu07QCIEwlw/bVY8gyAcqp1sSNg2Aj6eq/JsaNho6WZPaYYHEvNp0n9U2bdfuOL
1rfi84sEn1jWGJecakx/9+UDEF+G/tSnmJMLD3QqgfPkSaiV6C0AHDeCqbUmbxPsn/9shRC4NWmp
0dzAVswVGM5Vr9UJH0f9pAOlHXljp5QCrsQPbTYdemNhfJX3NMz2qvyopuHBpP73Sn8bjBcA+oPV
j0BNwkPPUEgaSOi1hfKnSWsnAHNaVSgy7xvUPhaUHtAcfLu+hath4dlChLCQ6GZCJ4qFpP193+6D
+L1Cm5AGFopx2jitdQf7uWfClVL7ZW/6y9uzIjcteWz80ZPLB6U9aXhTSAxll+/X17Zu/J8CBc8a
1HKqawO0o9TAxpKYu0ZWMNo4OtfF/Acn+ilHdKI5JmT7frGL7GSAGtEAgFTGAxnNX3uw3mZdZ/cz
H5TNasGiZZeegMpohwCoCca/kNsVdrQ00c1HZATAZXRs/MjztYMOjcfzpYvfEqS1xtjq8+MISreu
5yhbbiz86wZDPjBMdR3tkjITC0yS3qsNitIIwCtAVTXIb7mJfKNFxPYrw87oZLHivpYtEFdYc/ON
Sqqdhid5+u9hFC+/Q7hOCMb8u7DCd4TtXLpIroBUBwRFtpbXJ7+IIw4UuMm9vvjVtYPWGbm6/0fc
ly3HjWPb/kpHvbMOSZAgeeP0eWDOmifbsl8QtmWTAAcAnIGvv4tSdbdE5VHe7pcbFVVRdkqJGdh7
7b3XckMYDYsbYLR+kRUhgTmWXJXBPtMPxSkF07nb75YXabBxCOEBlLwu9tVgW4RBDUqYGVWIEYDH
PpSbPg5Qzpz7kA66aFHXcuKSPzYspJ+Cf9aPAd8vlRWcmex5DDCsyVzRpk4rs82mXx9P3XtzGS/I
qzYW53KiSYa8+QAOVb6KHWybk/lXp0axmDludMmmeXGqfDUAozdXunz8eBBzJ5eL83oQiz3XAxlI
HAdNRPW1E0EDkm1odtG1/zaG/HauFgbMiPXw5mO2mvQlmZ4kChqq25icCGkcXxHkOgBlQWIrXbRS
GTpmpsSK9P6Ydtm2+A/ELLHk/2xgSVHBONT93AINKHPfNHNcPWf3/sBO7N73Twxmy6dIvwFpeAzh
jrcWShZxJFjPs8WGjMiUoBbLplax8ImKvv6ShU7xZAPVPVgmctQIlwU74UX4R6cSqYZIsoYSHUpy
33bBCurHxmZQst/KK5R3H7JvYZZCkL06bMrP4ape0atz+0Tuo/X4GKP2R6yaC9Brfbw7j8QfMRPQ
KZ15L/E+LIuOiCYWqTIcicGQvDqb1vwb/Yo60D3UvS8Kmdab5ME5JYZ8fOj/atN/O/TYGYJcJ6iy
w3NEhwf/3w/dvh3TYnWbzhGeYPj+nFw0ak+TT8kp3c6jF8eraZuH+Mq2hobg6ICaGoR78ZUTHrK4
SE8SFR69OZIYJ5eSGfBZHLYh5talAm1UemaO+A73ciY3aP/9oscQ1TEQBgHXDzDUpZ/gFv2EXT6X
6Qy03MW2GO5LFufjKlfwM1OWG2zMj7fdvLmXlyKwWmRMuh7+XUp4wqUvSNc4SO8rJWza3xl1UyGx
7SNQlwfTl49bO7bfkEDuIo7nhuARWUwkYot6JD0ulWAC3VNM4fbU/8mAUMaIkFqEbbHkMIisK0hF
8QR7/rSu6cZA5rtBVREY1rr7j0fzvO7LyUMJA5AHgirB9+vVKlGWLdTS8kOy7x79SwLSi3R6HK+K
FagD/J/xYdzaK5p+qi/ptbkx11+ROrBP9hEqGFGVsPm4P8dm93V3FqdZj9a1uUJ35kWcGBR0zOeP
WzhC8A2FnlcjXhxoLivisw5NkG14xS5RMXfTraN9dFWd9V+d9XCmLmkKdm+MsrqoNx3bf9yBYyfx
dfuL0975rUY8DO0HoBQqy4uYXzHprCU8rY8bOhJkmEcag6caaNq8vm/vFVEiEt2OSAjHqXl0YA4X
pl7TCQXylO3Kiu6DvhOpj6RY5MAD0l67sj8V+X52B5YbDPsq8CCmAcrxJaZnwqgzdBqRiX9Pd3Lj
/XSuEXwMVtkVgrcG4kXrcs137iHuU2vS4DHb2TOk6P3MP8dbvv54Rvx5+7zvzHyuUACPfODF2nc8
yqjNUbHj7sKt3LHdoVpRL4223pVetSgd3QTr9oL88g7IqKx3Ykc/nZKXP3bZo9ztn11YLP9kGTjt
wxoXpDgDxu7TQ3yKUufYDkM+MGjWcE2B4X1hDVRt4GlXzqNUT33zOwkGEOHe0+H3x7N5rBnvueYa
1y5qvRc3YS2C0ZUBbkI/y0HqcqhcqKEVaXWKE/3YjCHnBBK3SYRAxZIEbIp0ZVqQeqNs/1s8oKSY
gUaQ3n48mGOPyOtGFhcPzSNHd3MjAV4tfmPH+3L4DFc37fv2xPV+7I573dRiE8qMeaUN0FTMLihI
Fuq+OnHyj1qkr2ZsscdQ+0OVM6CFMXis+H7i13BGPPWpxZEXj/KURuQxl3GWAsOLBTv+HZ9RN7WN
FGECOEc+1AQ8aT5Jm/wpVz+D6BuvDx+v1NHpe9XacnCgORgBOiKXxux1+cNRJ0JFRycPHAI4oYi+
RcuoWEEKyNcMMCfC4UuXXRD3qlAA9JKvUfAozEqPPz8ez9Ht/cp2X9zS9eCaKp5tdzEEG43ICp5k
FImdgitONTOf5ldGZhNVSTUqNFOGhyAB/wBkHJHH+vFYjq3Na+tvcYqsJpmTVahkrccvgzpzk08f
f/+xK+f19y+Oji08VQ0+vt9r92r4PRIOovLdUJ2KrR27DXzgS2gLT9e7tHTjeQLlrNgDLmTZxjwN
/f2AJwqlRuUpc+DYurxuarGdnbwuA6axLooAP7fFmuRfdHzq5TvVyvz5q9V3BtplokMroACrvGGF
fBgKEsOPV+d4IyCDojO3GRIV3zZiez+hXTIPxX9iehUFYKXMTzFMHN0CqJH+RyMLCKTJkAWZ5WiE
o1TUEr6mYAKYlWDz/uHj4RxtKUKdKwpsoWS11AvyFcIpwoMrEwVdGrBrMe2ZuxnqE5f1kYxEYAYA
DmZVA4oynsWmngrDfY6AGBSggpUOo88iiNKAWCgk0za1sNtMBVIJlm1pe6rc5tiBfd32YvfFpiNy
RA7Tyq/tqg+bG5t4J2CeY/cpKHcgOAbGQjwS8+evtl6W27zGfpnz6VDR0Pb1sA5akPJXoQM9YZez
TdewYu3HDag1x/5EJP7YngQcgQ0zG0Nwft+2PkQ+iyzHaxEJWA4ZuKJVfMHi7gQCc2yvEEBYc2E0
yGeWOgB96UAxc4LLRiG4jbLebJDrDjSCid5+vCmPjudfDS2Z2bWRY65m35C4LWSQvYZ193WlRhco
WoUT8XFrx/fmq+YW0TfEgKSpJCwJyqe04G5aCncfT3jky0ingterLkFZwnTdK3vKTjpmVgDpRt0e
kG4ojSyWjtQe8yYeA1cD0B8kd0rlINXVF3nhr2clNvCKfTzaY7f+ayBh0WCU9FPQ1fOtH45N6nZ5
tspCXu99DY79AeF5/fhxg0enN0LBBUx1sBUimPZ2d5bMszpoAZiJoj9jIT9UNE5F0297HywXZZYO
5kbkoG/Mnz5u+dg2et3w4hZFooUGfIeGp1mzle9rVCd30wlL7dihiLB+HgW0/15d1FVJU1CK19qJ
dpaBmWYX0x+hPTWJ87IsnTpkjEB1wYsDSK7NY311wRT9GAQ92I5WXnZDC7sCY8KKF+V+8NrDUHR7
Hpp7qr6iJHtlsxoUAN6ZX+cnsoaPjjXBw4dMaPCaLcFsx/F9B4nl4GbpyhUyr4XM0qrZqFPP37FD
Ef2rnSWmPdVuGyN7CjumFneEQyjPU98sc9eDn6VKPxl+KhXz2P0NIXTXDVAihOT1xf0d2Aq1MRMY
KBgnUBMgtto3Ei6YmNgNIfJyGod85UuHrXzPP6W4dexIothhFhly4TMt7wDIC7WiMXBlSfhDjDdD
9ctCKrfdTuOJs39sXqEaA020CBneZOnMoiTFyQofqAyNvyhoGYuvLf9ZqK+9+/MUJcqR0C1KVCCP
SUIkZMMKWtwzYqx7gxsGM4pwQT9sDeKV49bLr71wG3vb2IcUlv/FP+UVHoXnX7e7eOynoiCOC4bi
lRtsn6bVrbNvm2387c75HDcb3m6azydumaOrF4K7ZK7lxT+L643aEpG2mQUhLlF0HV4EUMD1vrvi
U36KifLY8YtftbS4z8pwlDGfW4KJlUKZULnfx2IVnOKTP5KhhqV71c7iMGRTRKZ4bqfukAXt7YcU
ONEZue0QbVnrG81W4cPHN/WJkT0/Ia9uNzaKv+aQzzwLqIaWX2QBEZbq7uN2jlTIYmivgLrFU2/b
SIJ1ewIuuaMrb+89bOUK2m/QTf+W3duV2OkbELWMqf36ccPHnqLX7fpvr++uBGG+jEfsyvZHNhxA
D5gl24+b+F9wv3+BkIsTN7glkYWDNoYtVIn9z/qMradDfGjXELt/8MZ1vSIrF7RP2fdydY7aktV/
4lG+HuXi7JUicohTYnat798U1t2CzGxFkaxj45tBN4fnAf/Xz+n/ZL/kzcvr1/7Pf+PPP6UCYJgh
neztH//nWv2q/3ZTfv/5q/3v+Rf/+YOLn9v9klffq/c/9OZ38OV/Nb7+3n1/84dN3fHO3Pa/GnP3
qwX92PP3o5vzT/6/fvi3X8/f8mDUr7//8VP2dTd/W8Zl/cdfHx2e/v7HHFD8r9df/9dnc////sf2
eyN//e3Qlt/rp3b5a7++t93f/3Donz4cRwCJMzFiAu1sXEnjr+ePoj+hVgwaLpAOREgVjrFCtUSe
3t//oP6fEN4ADROCmgiUwIf5428toPD5Iw8fBaheh+MGzg6wiv7xj/69WaV/rdrfAOfdSF537d//
WBSUIAUbPpJLkFv9LDAJ1YG3Z0HIGkRgfR2seMTb21Yk3iFosgf4K3wzDIYdEiiTbmQ3kW8EAiTn
Nqlnuti+O4M4Y731mhFiWjS/j02c75TXPsVj1F24TlfcTt6p8q95y/7L7nrpLNwdkNCj2wSkdG87
23BmdNslBEoFtr/zamCMlNWnvADy9hF5aQazDzx7Lu58Z1mNMYospVOT1cS89jOrS/CVK9nED4pI
OqYyUEhdFcmhjGugz87o27t8aKop7SLhHTrOW4gpQ2dgK3IS70lYohQ2LzuZJkkvAO1w2ydIInJ+
FShbv3J11V0JHbFUmQAkEH4g7G1OfWfdSxveq5hlDXivHGRaClaFetXErR/gWTPkNld+26SduJkg
IvtTJglsUl+r4VtSVPKUBs2RvYK5AXIUzxH/AGXbb6e/GwEih5X2V9rBzSU6FOQ0UfmpzaLhik6N
NuswUNmupVzkK1ZOdM8zf8bom3yELxXJCnFgDptY8WhTupDe2tRU+bdc10mVOihCX5uAnKIsWaQq
zMs5owAQSYBG2pxitLAJAg+8sGjBW41jBm4NVo96U3M6bEZd7tye2ltP9O0WmZ02DXjpX5dhZFDQ
AaXmUXpMoObCVeeyMebJd4cG1SuTHc/bxrkWKJyztHHGFYRgwO7S+dBg0K4CKWM5WpFKz0R29eqG
+esEvz6x4dvn+WU4cDrwP2BUBofhYhVA0tjGLQ7IqgH0ed/VrDy4MvR/dtiOTYpIT37m+op94mEW
dqnsoW1BbdZsI9FnkCbNdOSkI0GU09Wk+8wqpTi40WZSo461+d2g2ul2Gvp+WjXWeOlkBqNWMFBY
iF+bxDdQcCd4ryCUsoGMh960ia2DDbZ6/oS2imFGlcM6dcc6Bu1DZ8p1O0FiwY5dt2GO6gHTOaaY
1mOUP0T1yB574iF/j+bVHaJl6nvvotsitMJfg1C/39dTloMNsYqdr+C3Aq29F7dPyEx14D6WIITp
ZdUYZB7S5BLmr3MzJpG6Bq16CaS28/jtx9P/nFHy9g5CWDFBbGjONsAVsbD7HF2BQ8NFWeZINAqY
IsbrNBK0SUkZMw7vtqHFZvQRyXZqiinyYFtEfR/ciZGUIXTLsBytuxqCZrjhkYiCzVxb/qCHDJJ3
ZUz0dYZ3BPAHynGQ/j9m4jIxCvlK2rIm34yeMpc9k3uVQ8g8bRTHGrkBG+Cj9OBv9IYLw9oiX4Vl
D1oj7XR8pQ20lvO8wDNWO/3ncpC22xaFjFENmeWXdVPaPM1oIe47wFoxouCQ4SCuQNS0HTIU9E+Z
MYhTjY65iHSRegqqmgiKGbkhOXE3AIbAkd/61Tmg+PYy6mVIt37pqyvrTO66G8b8TI7jhJM0dWWx
tmUATKXCD6D0mpMb7tNrp42RedDXfb7Xxe2sK16lic23rjLZtlYs+kKBSbZbKsP8vomnplxH3Dl3
ZYZYlhcqYKWR+Ep1OV0EqEm8822ChOQTa//u+QEyhOcHsAnoF8Ex8Pb+K31bAMEHqUFfYnNx07gX
BciYrzQSN3Z2JHQdh2X7Q9rcPYFoLhypl0MPNpkYJAMg139H/FhlNmbVKPxV6yu5CR01fRWoZzlv
Qv+8jYfyEHS93oXhAJ6QMV+VCYpekSCaXzqJDjaJwlYZW7c+UUG/yGx47tasBwPFYWTKz0yHb2fE
m2C+xyDEXyUjJ5s8iIYdyKGalHGkClox2i1RhEKBCyzcrtOzlTtUzl0mGfI4cvA1UzK4u75hZO1n
xD0D3wBd5VCIuxjdEjq/kHv4CfNJr3QbnoLenvkgFgd51kpO4OwjKwGKGm/7biAr3RQ5ngUG6eIL
WgszQR3IN/WeFd59aYkHpT835ltbdRrcAJUzg2bNdaHU77wSzAffIIU7PdRcIgdvxDudgoBRXjVB
IRmE44dkragCU3MzFCAW0XGOR87Lo0vBJr6u46o8EBGwu7Asp6uq5thNqKYKcIGkssm8c4ca68C8
SOJzELdBXtn3Fd+2sbD7BqzyN0hfNY9+F+fIdxIewq5I3km5nw8D6FMsuYNasoSUYDgdSmvohdvx
T5pW3fcIFZhrz7R0zUSBi2sweX7qlVoUUTzvDEA3uCJBvT/bUnMl4CsnUtjO9xDU8lZRy+0DCy3b
W11Na5LwfgeyMuiv1hhdp5vqnE7Q2hp7COgBV48R1c8gl1ZGbmqnXm26SHkbCuax3ceneVHc8NLF
mb3Qm4P8qBVfuIFtNhjS58iVH4cKpIyaxOfQtU5JFnhgS6B0W7oJ2blUeps+p9mq0fqrHorxLIlH
sfOB8YNSMiAr5Ovlq5p6/mGoqLPjtrnNrEGVT5wHn7Sx4boI8v6StU6FW1s4Gzyf4ddikOKqq2iO
LNEeAJeDssCPB7gopMYAQRyNNwqZs96c/LFEfRzOWVzpEQP0oNmaYV+euX3QQ7KegWKsiZqDDDp+
4UkQ8LjBGpXcQzLxDaVDnNZ9CHL5nj65eGZOnb0FHvXSMxSC4mEDL0b8TsVDxRWrXVp5YHULxA1o
9IeNY5p+5UXDoYi9cs+bOkm7+JG6eLm84Gzqx1Mu+lsU4LkPYLROoE4NQklkkyzOP2SBu0mDwXWl
1Pgz5AHdo8Ld21Z+dopoZJHy9tLUs4Y4bm7w5i2vmqk1AvpWpQdqmqkEpBhBM8+016L0qytFxzhI
uzpUNy0E3L9JBBs/oxQha9Zs8hGgDUPnHGA+79IoKb0fhez3ie0ynuoyGChSmEAkC8TU7oQktE7l
QApkEQ3K3sayFA9QpVcoYZLN97qMEK6BHpo+i7JkijcBESfSuJ9FeN5cqkGIXNwESTMIYeOwkrfH
Ho7m4PJaoyYElse6ngwE9HxaX4x5bD/1Jgg2gzT6zkw+OViBAHHajsE1YKCoWqt+JBWkK/L7VkQz
r341CJQIusjqYE1i7nGwzt2+kQ9VU7ewsNUgwxSZDM13Hdj4M57tcDuA5bFLvbKAqRtCzpRmAw+A
iWtIjfDWIIqjkpXI+XhNKquexsZxnlzwQnzNJI0fockTnxMUB/wYu2DWLEBF0UWhfSpTR/b0POpD
qdM2Lw6e7cCtWOmyCEE2/EC7fnpUk1dDwER+gns3eDuVt3IXeAItuWwT5q3PX0CmfwtzueQ/G9nK
392HiMuMzNx3za9f3eV3tfzJ/5+wCzCYGkDMa+zEeym5+99Rlw3WWP068isviAulf5IIlJsBCN6R
jI/g6D8BFz/4E/mmLgyogHgUIAqu/L8Ql8j704sAwYDx6CVoDLfqL8SFBH/C6oPxNaMuoCsD1vfv
IC7R8uIJQFEF+ALBYWQPB7il356RMmPSl8AU1p0no8a7mhoXUoXXZa8badZe2Peuty1yKWBw4HWN
oQoXCGZdQMDEG1C03kd+kZBDlDXJcOeWtQYVSDuifuLONXFlP4PPVNjP0oyl+O1mltvP0JJsFAEf
9PPvSyGj4c5rm5pemWHErkegFXQt3zkfPI1tTRt8Die+xLeUrWvO27Jy8UEzuPjisGl8c24cq4vv
EfPLUZ6D9NybzpE4IONpM9VTQ69YWw1o8uUPUUVFZjZeYeduwOjBd/ZwXVq+6xWx+Gr87jyMXsIN
+c305Jlz8Coo/PRYOGio8npr9gQVtMNvY8eKgUPC9EYevM7CLch8xjEMXxiDL+t8U019yl3SsWIF
p8Yf7urnQQFPK9GMhd9hP6OiMpmGHQZHg70nnbL4bnglxe++jTEC2zoFOo0nPhzuWB8qelWigB+l
jKXmEmuknV6J36LK5knzY4kfa/0ckw64vk2weGHP8noTZHTCLwkR5pNEydg8tqQPK/Eb3jD+G9IM
I7B9R9ut0KTBCgdliS9L2IAVEEgyL77j/qjF7yARBfYIeILwszXEh/GFyulzC5BcsXluRwfaYgwp
tpXyXdSGWhCupbUgc7eR7zjhM+2rMX6ypCMs3riwAf+xS/ogyua98DJIwbKuTzZZLITyD3XmOuV1
5nbovKGFmzzIri8Vkno5egeq/6DdlgGt8f+5Bwr5NfRx0WHk688LEhaDM2B5WKvQgRbCWf3aZWFS
O6uowFmeBS5oBtqo3PFd9PTl+zxdDagM75OM53JdgR6YXv31AzWcaYwdsEQp4m3hOG5L1upllwY5
HXGsvKyT+JGXFRWTq4opVUikt0naTDUWLn/e4F0lcgyaIP9N/I7AI105eFq0LT7jctfZZVUyA7l2
pfr56L0sTJP1vSBngujSkWso42Y4AyhNFlgH6Zt5Oern0xf4JScohYHmtfA+Z4F2+6eqdzAOVShs
lBFCdmj8ZWgv3+1CmxgTQQar6dVf0+d4fa38NR58JDnWz6c3ijN8riKoZMi0dTIeDnA/BmWwL22b
57g7MPIMPVHAv7TadjA93elEEsoxv3Rm4kIFxmxpguz07V0GDw/hotmJytXIwkfM1Mi2cVt0/vVk
wylCUgM6M33CTh4AVAhTxPSM+KPCJ05Q4MrymqTxr3vNGnz+8ldAMQdxKoz9HtQNcePjrM5JT7Nh
/LanslYFqzRwm5c+aqWdZuNxAhKAVOcVa5CSTkiwl30/z9rHpvg7zA4NIs8KTIl4lRCyX1z59WSV
tTXs3RoknPTMgvoBo22HwOEge/Wz6ZMJWXCKwnz50MDwBFKL5wylmwAPvIWFO/CcsZBId8WwM1Hk
+NeKxFqDXwj0wsbgLz8e6Hu/L0ScAxUAMP7gWz8HLl77fUVB47KeCSFdnhN6X9KRa3/nZR4OXILM
KHYOb7zrWwQXYPZ/IQOPO5NKoUtTXSAmXpU3mepi3KQeT4JD0wrskSjTc1eb0aEoN/arQMX5qY7j
6X8bWwCqB74w8JXBH0HN+2KyLKdI63ABfCVD4YSPhawoO+/zDD2OVdP611HvkwSVTJVQxTaWDJR/
6yxECP8Qy1HVDyGtrUQClhVx+PjxrC6iiVhHiny9YA75BIh6JP5i8w4gRB6pqOWqsrrE7qwKyG1B
Uw3pQx5fZwXq668DJJAOdwhL8zJIx7LonHseVnFw8JwsDPYVjbDNLN664S4DYBnsk1y57ZXTUwxU
qcm0Vzqy8z5JiMQpbeqCgZekrcOxg1ObT/gkMgBsX6zYN4HD14D2vPffuAyQaEepSBLhdKL4KFmc
DT7kXpYLJDlyMZniS5t5gt+6uN9PVU2+9zqp53rxrHSN3B1k7SyWuHS6qirgc6FSLMYslKUntAdx
Tw6aYriesa9/ZHGHWZqiKRk/GTVSfBAH7Vh8SYoi57d6Es307ePFfXc3QLEB4YkYZxSULGCieXsx
8XZOJQIGtCKdV3ufkMDndL/zBKbGQYGsXl1GNiP0hKP2PpYzX0cIh/gEylqIci12VCjtmEWNA/Gq
Bif2yncS1+5HaWCJTCMRxb1yqQ13RVDh70kusvYmc2vpIn5iGko2ZWRithE8Dsxvy2PwpemCIiyx
HiZ/fgaRucOde5bHprwqQgitPIIrtT5FPTkjrm/2DnJZUHUA8p45IIpyn7dzVxQl2rcTRG2NKu1D
M+VguF6PlaMghDcEg6areMha9wrQ6Rh+HaC3BFYk3UE2fPPxKr7bXNCTwlQGSBgCmIROLbbxzODI
Kg6xhAbANjQ3eNBgj40T7Z17irReHMoEeEz4iGQcvDymJzl99KWL/eT4VRQcjEL0b/1xr5Z7a+4U
AszY8MiIe3+pZdLEvYw0RMtiTnObssGfYzoey8WYpLox2NmNTxrcJR83DKdtsTQ0BijpAglAqDag
7+ajL1BEE+kRXEJaBll4DbBQu8UeGEUhnVUBqQJkU6phmACuOmM1QsfVb2rBzhqiRFtvOPdUEQD+
aGCEVlE7KEjXALMR/aoqwt6B7LHj9/bGKwWsiRVVA/EevKDWfZkWcZK7tyOPRvLAndy3wxwulWan
krwA9IbggKrWFdzEeBe6RtH9WKvK/xSFLBbQk6tcNznQyJ+qH30ZGFQhah+oYKp4bWqWkrCIOAgY
deVlfoqMygLiplDUEkIe8ikIcGlkBZ3cC6ZZ61nU/7uh3vTulHWQQ5SOA56jmDtxUp1JaYnT7OIO
CAVUlkYyNpcxqmbZNqK6RgDGBek4f2hs5+S/AP0Di19XYJMPko3oZIEAAH7ApWuKdMrhHFZaoX/j
Mei9cA/wrkasZZoa/ye0RWjyI5rKwl4WcaMDnk5ZpuzPJjAzfQ+es1jsCWuEk8YCuvU2LaTXd99I
MPDsUbGuJtdOAqGAHrz5hI5gnqgGxiAF3xYDe6qLynTQHuz7LtwhsbvLy7XHWixaCsa31t2pLkFA
eidIm9OHuG8qXgHdbd34SU5+DNaOspvf2rRpeif60joqdw6VqZrwnPWla6eVdTD5P5IxqoOv/VBo
Ee7gazHQg4W54wIt0hIAS4VQ52RduXaMpdODzsIQOxCBuICAnnoKFIgkjD/6PERWThcy5Ie2ATQV
VqgvJqcESck7hBnmBEyKBEW7yGSE3bm4EzBBeWYmDS+Y9bAplBPAb51yQYvLlgM83wlk3uGy1CBH
ZFsBTA2veYkSS4360AiR/3Nl/an4UhRZpe4cJlSytyOChEVqOrcgt2D4alCK4nZOE+VbT7E+m9ZN
UxO79xF/lZ8KCf/8J+q9K6QfkFhl7SbsxFS3+6wlxhyYh8jeVQI7ZvpUgKCrjddADsfqfBDgqNtF
kS3xxWDxz6coZQlstyHtLYHXiqyHyEPBjZlAyUSrcqwnIJAuLLfQ74bpjhgsWLMVSE6p211Voj6s
XEkXiRAgBE9KS6+mwIwwvv35OMpVPXWed4NbQUbQDuI9kiFwcPw6OO8pM/1va6VAOlUfCDlcIpcY
ZnRrsokcpo5nJtuB1DYy7Ey3OQyfXlTwn3MDFaFDVXv97IdoQdtdHRZOAHVoBJWh/6ADjyVIwfKA
JZ6FE5YLh9/lXMVQ2ok4+6yIAC1MqoXkBHWaqsU9jcj3yC+AFbNEpYRRD3ZRhcAzTv0ACWTMoOyb
EJYim5xu+lYNCLVcIZwkp/O2h1/Wr2Dq1Vh10fXBcNfFDeaM8RwB4HVTlnn42FMBd33H8wYWsDKx
nr4lzy6VM1U5pkV1wpTVWoZJB/6nIGOIwe0VAmX0TOZkghHa+FmJC5552cS2k21bXPCll9fFNmHZ
gNmOdFvgmxAOAtKD1Amqf6BIGIW5W5JNBd4qjruxg4IVgplOkCJNY1TlA+7FJvrEO4ibsTQZfFDF
7UuofuG5K+MsCR9Lk2vx2zr1/ALiQm6nb8LEE/7Qt2qYvkVaN5r/AghT8ltf1bLYZrlCF0DjAPen
BZkmthuHfT801y/2aWYlHqlOFK1zj2u4RRHZhMAGOH1zGwT7wUE1yZYOOYzGihoYtBkfkICySiBG
hlGrJOoQ3EH8BtXOnpTYudZhEUXue4It4gSNba/YAMWhawboL9SpKlumDuBSxLJBlAUrDsZuon/Q
MEIXbKIN5k9HFLZqgaB1exUC2s/XdW49/ePFmfMny/nti2WtGwXr2+e4I/ZTVTvlU+7KybnPXAuX
KAOEgzNfjQYW9+D3CDOuURyDT4qu9eguTsYaGsLRFDG4G6GCxq5A5AzA9CMSxyLgJ3U1wXeFPzbb
st3zDrUNLtMH6nUqPjMcdwMkyGwhCDSPSkXOSN7jZhmfj0hVZkPxJSatxDVC3XY2EjzS4WpySh+7
L4MvMtzJpizqhzyHbOb5FCEfPEvxsmlTA8rr4GGgpGJ2o19co6426H7dZhgR3ij4T1C8gZXT1BID
6vGSoaZRGR+bsQrB2X9fKLxgOxiRcx8qE0QYKTxEgq4Qi8LiH8qX2CgOljvYG6C++gdrJWA64vLG
uS+laPGLju9ZXJt1QPCVxOJvfyO8g8WVMke7vA6xwbLBx3D5THN6ZWRpPUh3lIAn8tEPsf1Kg942
vfB4tTJENuLSNsCxzsDs/+wvMat/BBEdcJ3UQetouYl0nVdPFSI3FbKIgqzUq8H3hDm8bLLAEEf5
OysKn+780YW6BRh6O68AD1nlq3VF+7beRzB0ikv5/DoUeIn6b8QFGHwLHxNHg0GL0bkfJ1sOX7mv
SXFfhmFHRFqrZnDualPUiZsWI/d9JH/1YYaDD4/CBdGhX89Hs6XAuC4AMkrvTpOh8j7zWBvN8Njy
JgfHpqPjG7ieLS+Axhrh3QfuoIsdMeMU7VCKCoQMLG9eVWxbGRY4uAyTuYcFORu1fsYxybZB2fa+
r8FUu2kyZsarqPdz/SXQhf6/lJ1nc904s61/EauYw9edFGyNLHscv7DGEwgSzARIEL/+PtDWOXes
uWXXrVPv0VjagQFsdK9eazW6931kldSiwYP40GcKUtJxCOH/zodwlridHKqe2Xlfqhnigj6+4CJq
7+qnZglY3itaae9DERXGxCfayNtUnbs4HyMsQpc9Te/HBTrOd8ade9vHeRdMibQtQwC/IA/tBOSC
ZdZ/SLRU3TuRTvTWDjEU/5CB75YsfERnQLymdtDy854OfGEiInfptPO/eoj6lbBRWnBCmPrtqPOH
JkM/wwCsbNDlZdLlHjAB2Zsou2Hjhe65VElFekwA1aK4CJKOUZ4D4cnsXTLzvOVHRdRmRDn/zWXo
vExwMccNOdBhwzrjVyNfX6fjpCFYa5HR8n+4eb1GEJKMDCJXcoODyIiOP14QZBEB2F4R9J/n//8p
PAo3eSCHwMoMUTrPr4pa8OmxHaq4Jm8zPH3GLCXXZHjenP3AOogirWuewp9/7WuQD80PDVYsHxzW
hzDnFRxZzY31yCDZnDZRUWaofHN3NlkCbtNqEp7luKpK9ug62DUb5c+/3uVz/y5HsYYDJSA+YRkA
XvCcD/6L9CAbU3hFpAxNTdeNufYMQJJKsO+ff9Pr65th1UKrCokaeFUMrfjHwrc29L4yEnL6kmXA
eXTCc889qIk736kL1+GrSscx/CXg+2wu9a+TTJ9nsVJTFqS1DMN5jaIM2xoEtRn/CaOWxOIIvmgT
6v1pGUnchIn07l00HVoLm7LwbAQHyaodt8Akl2miTm3kd2p5WPrADl+jJvLyz3OZLonAYmxdw/bN
ApcGA32mcSik1nlcjtF6n23QZj/FZg/X4rhORZxNeA1UrXlKGeFnniR1HzmVp0iXlrM1cxMHp7oe
lng9lVnkPbQ2WbPyUvSlg3dlnky4UaH4G+LigsI3sEyKBda01cfM2Cyk8S7rKamZAlfMtKkgTjD/
kLIJP1dQjgrepCoenOHenJzmODKcPDQc4Fb8UKWmwitKLF+3Sz0S/DI3B2de9AmujCz3I6VbrZOz
n7bkiI8iFVxM7NhFt/+RrbsKPuT8fdnO10dzpsUixNGzQFrZN0+Cp322mmF48dmn/R2lb/IVDk11
D+LblAViGyMU82/mTK//NAiiIRJWSRnEwxvLsCwa5AOmSMre0jtd0g8qrDdOaa+IbY/jIMMxPNsq
ABw67UtXFN1xzItpyw5QLANa4YYt0AZnjynahXeM7ZYoaKJhbGR9zAvIRAns1ynZ9guLsSyetF9l
wwTVr5/25I3lQrJEVZzXvDCdgnxqLmOVtEreNnq2MWOvZcIeX+z+nGJz2jRR751DZIPL70UYbYzU
qfppRn+dDQBk+aHuSslAh3JlfmZzYpxfOzWnjRmII5ji4vsUs1Ws4x0Pjz1gJz7OFMbq3WQbIX43
fVQMX7x+ikvOZU29jaRmTXrhn0U6l11/aHWmenFh91gxlWKLSNLx4I2jbBmqhDXrPp2hQrrFJ7TO
gADA+Hciv+fhcpwei50NLOaXjLmkEba17rSj2DMspqiSk3ofrFSzNPXKOuVJDtJ2yZb7ZGp8Nssu
54bOx0F2RfCdkLVBM1ijZqLZVuWLjs8UaL19XMkrk/0JtMwoczvsm7DlaS4X6CgDHJtk8NPbPJyr
4htowNqKQ64ZojresjKXNrgx67bLBkpev3v7zQ4mEU23Qi9NM78Jh0jp+hJ1UKUsmAvgQfOeDU7x
PrlNzII4g/Jgq1PDYd+rY0lKl95renwqwSzT62BOGRll/W8TJvaB/E56blhu15u8E1DV3Vw1EQtL
1NQh37jKQv210SmuBxTcbJNwW4uYdXPUdtCuzTWbmsu9LMQncViw4OUBzazHwFKmy3nt91L39KlT
MQ78IV50ubHR0o7yunPsnPTD41rtdAPuZopKPimte7KHRC/eNn7d4jkYo/dJLTI+XVZxS/hJcjOO
3Xwgqm2sVzaCwdgbnOmm1f9N9GWO0HzKxpR3ZG2HfPhUVKt7vyW55bnIhiznIFYeLyNOVDwscFTw
LhTNue34hlopd2ALCRgxTbpyKMC1mk8yqeh5QRBY94HXYzXsf66jq9NNUzsnzMv4oqaSs2gNDhMM
7eYW8erSrDk/kkRWXAo7eS7NjfSwfvQHhq6+CzpSe3mb0NK1n9Z5hz1Q98I9oIwskuZpSOxaPii/
Qo95ptbVi3pnsmB1YFVYuEalSD36C2CqAqbcYaYsMk/X6z8YgQPmbdEW5IOHWhedBW62qZ1X2v3u
0/28dPfdxvx2AESAYnlH/IndP55vSePBpuIs7Jb7n73Zq25V39dcwW0oI/mQ0VFPGPa1+V0139Q0
fjlwjMzi6fvc5y4Q7d46dPZkMJOPisNIYsvS85reUXoyeOsUF8+Z4zUf6q5hS0Y5MLi3+twkJkjW
szpVS+We8D5X7o7MI+icOjUlhIZPVBSSP12vbQ37yjytbej67WDW7lZIYlfMPXhu8wPxj0RBna/u
T1OUuffuTBNkkby8XsWmNk/LbNnWAOOgAEzXk8lEyrKmnQNH6kTaOHEukpGE7q0dcJLPvtdGLPL5
GlyXIi8VI4sgRT+9BOapad3DoMbZvSsSpbse15OXGkqXOLxcuCDf6egnMnHLw5BQyofrGe4pHpf4
YhvKp0+tV7trfX2KMnQYfDaeAO77vNltKur6cCKGS9zpPp/T0PmGzaEmmZIPuefB7bph63O7VMqA
AS4fIoame2incopzOJbh5v0teo3s961miAkn6Ed5yFddt0dRucz8QE7tM2GzqnSTrLdpVKVKPKRx
X00fg6YLxu5AKrF2+4llLNr34GfGSmZGxrTKLsm+TOBCJFMLU46HIlx0+OD1mr3/LvEX1X6OJLKb
5XBdFTDTAFYKNF/UuCadyODL1qdY01lZqPWy9KPrBarUY/O98buJVGcDDd4+AgQUwsPeBRbA19Az
OWnx2O5Uq3ux5vNfUGP76q+1HHlQA3jLsrlbBlWU23FRLGLG7Qpv/lwVVce6ucJgo4ST/kh0puxW
21QoiUfv7vCz3MIfMlD7V7/vDgMIGd9GrMhH/730qrYdj6sBI7sNh0ZT7oTT5BrvSby6J3ttlQsa
cmgoiExrXYP+BZxcdo4VzfIyAmuuhsIdLa9da1Lufor43Usj3yS8NdTAVqehGmcz/xHPSe8NNwHj
bGGpFKn7om4KXE/A7/Gxvh1V/ozLKOgRo53J2NtidUe1xE00fkl2rOQ+yDTU/Irtnz7dJmft1j45
OecwylWAmMAYyV3FFZUe58yIyZX7IcMdbsG5JdsaztdwuRWap9yLIel8iTM5h829ZTdzp7oh3fhq
Cp1FtykmU/1TmYPMyHOO8iJ8nOy6g/xdYR8qEkcrKpMM/OLYWlXzIxhwK6uOLWsWdI1Sk5c7rjBH
N2VtWP9Dn9n3kXtYNdRvacZnRC+VS7cjjYH06Xv4nnXw4jr1a/gYiDrk6+FTcrt39BNcs2gJ07H5
o41N7AWHtehoTwRh7bgWxfPF11kAL8PsVST+VP3UIiexnedDuoamxkdXIOVcSSsXh0+VwlYrglFm
x43HwQRbHp2iCvrQgtzD7GV+tEmLsubYLBOwm94jFwdzhlpO33NPFfFf0q/6kfxY75bEcU4aH6nI
MpNXfdx3elQz2r2iivJzsWdN/e5aKA21v5aXWhVtxSyrfRgncSgqO+dkPjy4LITnMt4sGwvkig4M
icd3LsCS8hvZuvbtYUqXilBNosv17jV3PrsPu94t1LmL93p7001DKxC7RioZ9mOYCtWDGGHtlaFm
dPKa92UC/Zdgbj1d1Deq02lxaeUWjYDsfafr5G5awnWfhuPoBVXV3noIYKL1stY0JjJ44sAOLSSA
fYdH8sfgBZH7sVLlVy00oLjMo/ZckyRDGThGU1GMfc3Q0xRG6nKZ+PdW/EmzSEbMmVJrPg75n+2Q
ZDYDkU1tvZf/xGum3EPT5MY3smRtZLBh14tegjbt5gcti7EV322Uezr67lhVKQQs2NWdKxBjM1tD
/NlMQEyYD7JNRTDiVe8HsUGQITXcSsAJUpmGHPEwpHURVtlp3AKxdYL3x10ajKcmXFdb/WaV9rPt
r3goVJPdVQz3gflKry0fx+CPflFxaupDVvcVaf0hZ8MVGU9oPUqULP0yZ8HfAWlyWdxBZAqC9TEA
P+IoE6kzfqw2aWYWzGxIpu583OZ3sn28fRpipnAGU6D6qhPjbU3TP30TyJ0e24nyTZXqHHSdNn13
lHJWAVrOVcbxelfbPKrbu9wVz/GxI83MvEfEPkwHuafPJBdB51EIfmxzDo/vMgj8JMsbb19pRDP6
jFIlTI4QMhBIPSKmyxhTcZjq0Zbp374Ns2E4bxDnqH7rCawzvpsMvTlq8iou9tul9qY9PdaJqcrP
45rINPjEEBav+FzFKmyiG4h/leJQnB4OoRcIwAqXJuWEHrSv9/xbO4QUn19lKoy/HYusxbLJzeb2
PB5jj0Xasa8PawHCkukpjduHrVgHaMikoD3vEErD+j/NXS7z6N4CiXNREV5VkvEO0LCQpk89aNz3
Ks7EXB2qvB2ciWeZgsKe84WNBUAtMRG3ZEoDo4r3k+xYCDeqAd/cbxtki6J4GPRUVPm99tG82ssA
u842bxuvYSr2myYfQF8uhWZryS+jlmSxB1bs6um3UKV0IuB9h8qI8lxYz/IOsTHOqHjUdkE3etzn
Zq0xSMsgk+fkV1x+0gXobbM807xZHTpoE/cgJ7sHgAyeXqbTpfPWKpsu8SJ88lI0KS7PHbZ02btT
DBDLQmogPxafY5sMWXWMrIzK7DjlyU7v0oyTJgOZvHrzPtB7kdxH0/mhrJEAbb1XHJa1D2r/sSOJ
Adg9DHZVHEkvG0FYWsbA77Bu8Bktkt3s3L9khXm25lpHhOFlrYv8zw1PGwvHIi5xspjuuxJouOoo
rtdSFfUhT6AHzWddNzQbbxuGQ87zod3D0rw3oKgyPMg1haZazl2Yf0t0Lpm3tk3Abd2nWQSFeT86
WdLKEadzsKwomOpSb49bBDOiZsp0Miu7fOocf+4rIzlG0/wxrfTlSFHzbhPJ06SLUMU0VzLJAwoX
woWijAofiGPwzcAvl2KYvOhQMYQqDT+MYdStaEoQ/uXeSXlj53V3HUsl028A9NWI2Zhf0R307xdv
NhWgUSuCQBxWDJ9FT89yKtbittvXIOzOeVhbfINwPw+a/ibtZNFOZ5EnjKW6j3VZz/2pmohM/WVZ
t84HpEgH3w9PW0vltYIcB73KLsnCgKkd3xWb7wn8uzHW82VctWyDg6UtviP8Lf0uQiWVZoOPEHvM
+n2HiTwp3l6C9sTifTUvKC4vS2jpL/62EQcjFDOrWMrwLq16RAonVfqu5lzrZORvSqaywwlMwgk9
ZMmyMWVNjjbX6WEXmrzvBFtORRnqr5nM71gEQA3fRqZf8+ap3twSHnXjsoS6zUY+eKxBQj0KYaqk
M1QYxQubbDP8Dg/Bkmzep9Bojr2Y3e+WIXQvD3FN50dRlWv/Me66YUNTPoR5QHgSZee/kWxtyj+2
TaJxIrSWzby9VOVkedcEG5bPXTSx/ZvrbXE0qyCocscSOXAACD/peRziean6/CCqMWiSY6SVuwRB
RZIT3nX52HN5YpW6v1lvoLE20YrjFVCi/c67JVVP028MDC046SLa3Feb62Xs81Wa4daPN076euo6
IcHozvBC1BKfCRFUbkiIq2BjJIjwil6cUsi6Xn0c5o6U5UgJWdN1oJ2NNf5RC1cd/U/9mQw83yJn
5+lP5MiBu1SaHqZ3ECJ3J1g8H9v/nu0keOHL5VZD6e47IcIhE/VkLAfCNKGWX04mbog+07gl/K2h
ruJffahpVxVAFXwwTG7qtZkA4H2gX5+1vxkALz6hDRi0+vcQ0aG1xzgtJbqZvYT6gZ54HWd3fXOI
KerGLBZJ5cGLAllw5+BP8O6XZ6CXLY2rCwNDZMt1Tm2ORnOPp9D/vd2jqrK3pAquuFLhrOfiCAN5
CBhN3it3c9vrspoGsrj6UGWLoYGUra07vJc74gVYUk0Y5QqWRjNO7hJA93WAdGdCRvwdQfyFFx2H
xNQeDsFdbewEqWebSnGkJ+Qln1d4OAIQLwm5J4c9SmrZPdRXCLOR41D6d1VGVtqANCSQW98GJp0j
ZO823sFzi1QN6Vejq8gnQ0qnCqggAFXmrOSWhZ5/9FWJvOSpUWwy5pJvk9iGC95k5CB71HbrYzwb
gbtw2zNhQZzmHXIm01XHPqSg9yrqgAfzjD3onEdyfTts4cZm8oJnZIPc+mO1jEP1DpHnjJv6LPxl
ffA3LensDLbYPcvoiW1W/XEFxVrvNygY6K8VrUYi8tYjlL7QyVyjb2FApO8PIN7YATAvLbL2w9K1
cb9CC4IcA/8dhwj1qQ79St+tz2i4yJeJeroTgavFPaPm7s99FG32tvS6ZQNRQ0K1V4fdr6skPfkL
XPa7vY4cDDFti8OM8kmPnGyI9wH/YnkBcgArbNRYV4imXTcHVxB8Wn7HRWF64qHrWhP/CX4oKv3Y
WOLEBspYBok5WS/ds0cbjbn6PEWDSKFATGM/mUfbkB/bi9dtwfw+bnTaTWe1pBu+/SHFGsZm4opG
KUGLP/iyDMmMDGQMV2pURm2GviWlCRnQtfYn28QOWx0snLjhQEJfqLtpLRxO1ueZk2CI5ws1x5SL
+RGhB6SBC+ljKxhlNE8m+Xut4sj7qEcvxCkdg8m1rM5278ERH1ZG76YYaMXzarZzOXSVnM/Z4qfL
l62m9UZW4pGDfx5rUUUL0ASDWbyLjKFEPWUrfhz2kIYBgOtd02Eq+xUrE6AOTQNEwW7CHZgpMS8n
S6NgEvq0h+2M2/8sNB2z84hCyV/PKIocUOJ3uF1wq9AS6vwShfQuaYuoZBvFU98PZheXsmcu97dh
0VuIZ0OZqOJplvBJnwomr3K3qw7vl+Ql6Aj4bTynixzdQhC0Jfh0Fyu5krNQDr/SQxEAL1ada4es
a+CISxtOg210Ai8ZRkXHBK4PEF8YDpW5mZbSBWWvpmf84DfbM/LWR5FDq7bQYYYvoFrnBSQ4x43O
vvcxU3WKjwHYd1I/bKLYZPN25sQKHCUaFM8UPHRL0pBB7V0EF/CK9qnRsEhLRhiw6Ku9BzwFRe6C
8rj0uT9+aumnbBTXUpfhejvaaaeWCZ/JBVeEjRYvq+gMvWyymiFOQ2ig9KG/RB99xQm1HMmLsM+v
bPQEKI2h2pvSDKrEU36ROdLmttEu1iEucZemAaUDOgvIY3gek11DwD7buJuqlu7yqHf/jEA6dvgu
4dzzKK18M3VH0S3u7dkyuT4T2b6DHyHtOBy0Z5g7t8xcL2YUz6PKHpc4UIv3W649hzlO1RTwvsbz
iVQFAnVuIIRDh/bpIXI7zxxmFR+iIcfa5abhDV16Fga6rjgvWZ/29dnL/NI+eU0YYlyIfKP7DfeP
kfmYstkbagJYNIrpnMuybfu3WOlgfycRswlJAxvjk2/bCF0PDo2pJ5HdpauRJj1mEEdCiuBnlLeS
ksT5WC4x46UOQo3p5MxnjZDyRIfBnez1YZ2qBsPsO91PG69nb+nN0ws0bxrfxfdkB875oCL60L9r
DzDuu7gCwU4Qz9mXqNu5MNRLOW6iwdxROR+FvzGp51jvtt3SD30gylG+uaLuu+5z4EkbR3tp/8JU
r3WbSGf20X6ASlzn/ZdkI+XMeJ4nvf+deRIXs3OeID4hRVcSfcVjWneO4gVtH24dmOrg7k3EKPQQ
+ZNBN+udexWFfIgJhjJJzmMyDROynxgxanMqwz0gb2u8vVoIkuT7d56izfFIEjHU1UcVQTiYzhHU
F3wIYKJhJX+KkiVj+Q/NnPGdvppIKt63BmOi8WsgGu1Wx3VtymdI6gVVZjqzQ5z6bAhdZ+MZY34B
s5/DZTjEZCXjtPL0X29eHaHpp//y/NC116s8BFC+cDhaSsX3lMxZcj+ukaZow4CbF9Jxs4CrOmKr
OkSzRHvDEIpnRD1dokHf7F1QZ8WjfQkPdedaCqPaGRyK3G9NOT4f6qdDpPMwsfGF7XgRwxHNGI9/
vPlj0RyZZg9B7K3q23UWF0GaFPUnjXVSVN6jwkEZffJH20n/CG+5nfeDVxmt2lMEQbD7Gs47cO2l
mhjn3j8MUQYB+Q8VT4M3nMkMNGKVJY7J1B66uNZ9StrbpbX6tsDso0u4MWdwTfCsnN32ix4tVnji
G5l16qIRbYcaK0tl+FfVQt0EXmi7vPvaLtMEdrnR8tJgbEOclE9UOkkEwmENTrSbFUFkMHWBNPy1
ZIZy+H1uJ53rx1ylAksmEe5WfZJRtGXvDFTkOT2SVbkewxXdH4rJbRjgSrQQYKBBQSWPdZFmvDZc
pmpzi6hkU9B3V5Tb09aFm7Wi6iKg4aXAx700gUHSST5u3cjo9TOQf2xpr3Z+X8ansYj3ZT4tdnEZ
YNpsgCZg71WU/UUeW20VBjB1FGUnWaO6K++Goouq8mBnZCAVZlCJl8rfqKpGL79sAaoVc/HDRUzm
TMc5ZA4obaNaSmBqnTQ9njOiXcgXxBiDXc5h3bRf25jwZs5pqVW4426UbJ44DM+dHj/2aFwUXiz4
/23irhAtfYkhRZ54IQ3MIGVl/m5QzNffTDeDDtfVOs34+QDL1W6cCZBCc8F3yaWV1WiWeDxZ/MH5
CDpKS2i+4yXeE4RBU0AiTZ+46NvVyTOoXvW6/GTyJRjwUTMg7aSm1y4XCgVX221AMeYpjmcXvNrZ
5zhNW0J+MLhJjb+vcxov+9sqZtrg/GD0HsgnL812jty0mCfTOgu8BfeEsMKn6Lcp9vvFf6vXvsGM
Y58Km4Q30iNOY6Scti04la/CEKgP6Bu55XliN9Mdy3PE+OwWaZGcvUuz91NBUQmtR5gDhgJitIiQ
zBZ89rylMeuHYogXWx3QsnTBFzboNX8PlkLr5lAMhRmgHWOXk+DJSRyFmrY3UC3+qseWHsfBw59j
kWdbZ23wJYgqxQfhAk0G4IK7+1iYYJHqLn1K8zq7WTcOFf1rre04HnwUzBqikYadqo7FPGrxVeV0
LHH4ppcg2luUXyiWj8O++iY+l899vW4lFDDsp8H4KsQeYcyADPniXG1sf3PQ/z0U9M8YX8FWbf2z
sX0ltvt1658Detu5rWfGzYY0F4+w5wgaUvPCLhhrblaaG/e7rk+ck0VoFRMOYeetpv2YTIVf7e+u
zauXx6natGu+eTO9bf+GNJFd4DBI6np1vytYTayS0nNguzF4l42HqmjBA87DiGGQOmca2Xt+k+db
322XDCcFUBI6CJXN7oMFzG0HQUs4dlLmrbbZLdxiMv/fly5u6vlD64s9325t1/gKBxT6BO5oDVYS
Y38m52b+3/1aG+5sGejNx8YHhUH5PR3LvRKXxG8CLLu8dtzL7wZmyfh7IKp4/D0npx4Cbl7rzk0K
JHMUxWVIg3sEv+PyX3uFmDnpwgOdqeZkOQz+EHWMor72PFcxu6YuvGhNS/CljX5tByzz5Db2l0uX
9KsrOV52+3yzLl94SYB4AF3b9mWP6sHeuDWoI93xJE3uOrY+rW1qHph+5mlGL8V3QrZIVX0a5zFd
mK/oOsggL1f2wksHOKlgOjMOkZaGLllZOJeHF6/pRvoYjk0Q3zWqz0LN1kFOP53xnjfFclP0vuf9
gpn1PJb4//Ky0iLxySTpOGLFhJwuCV5x37KlgJhsMWMuSDkzOlMewb6FK5O7xtPWx/CAlVUyiS/Z
QHPWPwMar/CNN8w3SkCnznF4gY93mlYlERQh7//wWmjt0h1E3uR+POtVE0Ep37IhBa4LltcJDWJP
GhfAqmTdaIheZYfXduDeeTT1KPWQGcR199y7GzDRpuPkBMPwJvR0jhEexH+XwGTpPfJYyJGQ5t09
VdlGQj8b/Ax8SvGhDmkD7FDYb8cmigL/1M5IDepDt61LXQOCh8xH/QXh7kdqH1cX3iTVDlMNU4iF
zF38kXCXyThTE5DkeVq2cLj4tgbtQFi/LhReP+f2/b++KsZhzGlHoPf9Z5gS7B5Ybgy9j6ZsoO6S
Rh26ULaffv41P2rnrmf07695dUbd/34NjaMqzWAoxS6m0duUBc59Yix8/0STRqXd/Yy7gAdzLy5N
dagxdA5+4SQWOGOYH1YvNRtz5yBwRk4L+lrJF2haIfQrNtJinpuPO75FrCEyP8qYzfSuAVzm2UTf
NShZarRWaAVe18qwDngZYTcGuDj/T0Nz06NjBf38kv3IukTQDLAcOplmQXoCofaV3DDO5lVEGQqF
pOycrYEAKlrw78PHoGWaisTVAmU31hE//9rnR/ffFwcnLWfQitAey5Do2bbk36Jq+OI23RPNzF+Y
tgSypUCp9c+I5R4F+QZ0RzJeCdrudgY9P7Htukc+JrrClHlucP/8gNzS+OF48JQKmZHA+KUkDCCE
/vgwxGOiHbu3PI+Q7pGagWlh0bGOSSf/aEGr9zc28nvnRvFsBSIzWqTvf34I/1kwOYqqjGck4X/M
7339QE4IC1J4No7WG7sOtu4yk3xDB2/76TSpjX5+ToSauss1fGSjTRAOXCsSWBfbu2UxzrtkoYSg
W39tq//8IH8kXXPTnLjWXSm+lkWdvArJuH9AufNUfsSB10md9qvkvmOlDmjdpob184s49XqJ8pVx
gMEMC4X7w3/8eGsQm81iWvLi6OUbMM/veDD03W07Bcswvqn8dHPRempot//8VF+tUZ5b0KuowLsH
KS5TuV672sCN2GtjlH+ai4FPB/6CutHVVW0+Xr0WrntANfbaPaXGZ7mCnDbocUQUjeEvHtVXRgTu
eEiOgMXzzDn6xK9l1eAyUsSYCpzoGzqG/ZUr4zBC8BTtSbfLXQk8ORgz1h/+5lgTe6UlY+FJ1lGx
XXirV9Tw65ZmMzcGEE0+aCQJPHzJvvEJjViQ4vz8UoZuWfzfx4tDz2CQ41YVBWhnfcyjf7yH5Th7
CsiAS7kkGiONXbv6y9c7fKmaXl73ebMWDjo2j5XTA40JkpoY2ap5Jos0ITyjbExadHe9yRxtJ4sF
TCXEPI4Fkw2xC6f1M3knGGDIsd+HSOLvK0sKA5f3eVP++Un9534E3JA4xriMjD7zk9eC87232Sza
Wh/RLV0JOtBtHvQ8QZSXBHJYMcIJKbYD7qYwSNEKdDOdaa/NMdrL4gZ+ykabSj5crTLC6pk9icLN
taDykJYZNsm+RFL38yN/Hlr579tBk49HiTHDYUy8AzP68XaEFuwH8oM5dr50DY5FerCapphS6GNu
aCd9R/CSYxnBnDhqglRz9od5wFD1QWfQhP5eGqwHvtO3SWLoxHLahzd1tyXrbz5tSPO2xRJIoija
dQXACMoaImGeSAFKtDv0KfynlzvWhSUbIAOiHHc4HMJYmHNeLNCxIZz0NvgqRzju/yRe0CVYvk3t
5PWnva9deBQQWeUDeGYu/lyCSET1OaLNl37ZMzRhn39+yV6J4QnLzvoRh1QCX0izzfls/XvDgtfc
oQsbtyPaWh+M5CUllECPPFzXhBOORzMkkABk23ynLUs2WETgXfVNNa8NL5PdbJtfZMmvtg2OjBwN
nIKsMGQvT19PMwqiPooJgvboP6sAmczpyrQ6kIhl+xyBHWlkGe31fiCbQC2KgBAPt3fTRqfkIwwD
o5dTW8mqvw/KKpj0UUAfIKb+/AL+qGNxRwlJgs0+whQCK71nP5B/CUkosUpgD6Zp5zE6wC9ADYoJ
DEgwlwiV6bAG4x8FnWKBZq/f4ulXtgH/vX/s6RS3YYjEI8uZZ/zj/aP5GHIH6gpb5UERPMOsdL4B
dulbVX/YiWAY5TwLD1PHw6IqLaOSeNlo4biQszdCUevCzoWln1+Z/xwac3SZGsHCykAFCmhJPx7a
jF9MJGQdn2zfsMOA9UKNQ0vWEkAKxsmGjxGsDI5lT/zS/7In0Jq6i9hax8xD/7xICORl2/z1i+N6
HbRxLsFjgRCH/SHl0H+ihGL8qcTE9B59iaUL7acemlZoLI4wMx9ljB2BfZMMJm5/A1nJl+oBxwjX
Ycuv7e0AzJFOwc8P68d0gIwRRxUsm0nVYUAV/NePV4unPa9bvHfoysK9+NoWMd46zHl6JnPWAWvg
fkiRg/8qU36evPevoBkiw3IRIMnSiFTkPynilsMCbul6gkb5kMptYFzbCqFBC71lAjBZaBmqTQUN
ytmuVHAgerqsy0Eil24esYuiAXuAThngVRBRmxeMdI8W1xNB2wMg3erF6L/7bYXLaHtW8o3ssBqA
GDUThTnpZfgSomBM/uwHx9pU0KDXt2r3cX09xDj/pvQRCrrvZ5AXQuP/33XHUZT2IHsd6YfPs/Rq
lWJWUvCtK47oTiuv1p1F+pJ9vTwjMMiJvj//1tfRLQTkCYm8bv4NqrD/XHVa1psdQJcwVKoNUX+q
NPnXwipwe2Q1uUjF7uQysIXOFPTrOnDJkVfRi7OPs0TUGxzyufd5ofA6djgE7QKs4OcH+soZgfKB
AJww0JyS2uWLr+2BZapMsBQrgrFrq7EZm2H5im6NaVPwbHbHJwrDpSh2hh60yOj3YlH9PzHS98Up
pDPWVF7npuzA+1N6OMd6mtL6zzEoHb/d+vPIB6XsATkDZRRlCOa+O7oOx6RJwgawus2SyZ58A6vg
EazacepxInCZ1jAETjtATzfs3qDjRMCIQYCXZcd5Frv+e8RoIpenhP23L38R315FfnZMLomfJmFG
2fBfnSZ2wZUAtodCCmcp/iy2xqtP64R6qTuh3HI3VSMb038uew0E/4t958eChduS4FfOfl1wS9go
X+876FkUbYKtOtoakd7/Ie7NduNWsm7dJ+IG+yBvSWamUr1lybJ8Q1hu2PdNBPn0+6P8Hxwr5S1h
bRzgVF2sApbLTJLBaOYc4xse/q8XRtiUDeN2kHqp37w/Ek4nKPyDTA9bnsF2cmB7+HqCoogDv2CB
V5+WyVZfa+xi25w2WbcN0j8aZtNUHHTfv661bUH+nqBMID3s5SB02MRy26deTZgtU8zyS/8jsYzq
okbIizzvT/vLLthjfUL4yXyirSuzzWTokrGjldbAP9iy0HI49LSsmYJQz2ziwj5xSydKW8NSIPK1
tEEW0tcqFXXYVCPipZ2SbMp3f46j8CTW+BYgb66omC0VKiBvUYl+h3i7TmUk0eVQIEXLO3afiV+C
MEZqHm9evzZVB8sZy4fmGcOt1Gemkn0zLrlZfhAxt81Sr5/RCytL56gvthnl5OV0JJewFfPGwF9y
H2CWxm7l6x8RzPtv43TUM3FxdvTpmjrogWBCvx4FcTfbix6znfnjtF9NJEV3SO957X82i6lmbXMX
Zxkm9/evfbqjMPkP5UuOiTTGhS1OV+5JWgvpK+SvzHGxffDWvLUEaALx9v+sLJxFsOAbtc/HH7+M
hz9NtdjR+TNW3W9dpPd/1ZtHT70RJJjLBmwzbJ+WWKqpHmESICoFxJLEKDPMlEbTzsVghZ7x/Wud
nt2h4XrsetklONveGBXp68c/jm3eOls2o/cyscIa7Zqbdhjw8dQzW9Ar96UrbFoDUo5EuNskXfsr
a+5IvaX6qBZ4OicwG5gUsD0cCGxf3sxCjZcgSzNgQSMkls61x1cs77vc27YOhadvCnELy7DJ5iKr
Sr29tBDOsGAAvGHALBSbKP0LSCrYAJhmZy1qWxpz+QH13iZ9kGbioDEsXm7tvz5KisMetTo2gsKx
4Py+fpRt1mejIZcaEwXj7UAvWmYKtN0mRvJTvyt2+lpsdxAnHJYPg+Z1zm/aT21lRb7aiLv/+Qex
L2WR3WoJpvmmZolIFR+WAg3Raz7zXGWgPz52vdokFqvrrqyg8OU6jWJ6wYa7p/+Z1Pw+jhdQxYMK
lAmP/f0f9bp+SBTPxoakMvaCXTfpXLx+SKS6Eimrx124UGjl00k3IczzZHMOpmcDYWWbiWGEu4ck
rfjy8JluGtj3f8SbUbYVMTkJ8tFvC8/pFgTbhldDfazCP/I54fZcqVKUYbv/R7k5bZbQz+9f9mU6
+XtSpRTlUZzBIMD1GQQnW/KhEUpIwwbSo0AD9ZgGEoVvTUccnDxaKSi4cxTddOmtF+HFlNKrqyMr
zxkudeagf0khSKM+gobJLe48V9MxfdvEVhW7dtbX6ZefpOghcBJvepAJtmJz8z9WucxlHP4ZjURR
QdsMCNow+EefY9UT2LzwzaurP1/6+zf+ut/AS9+wi8zuOhGUPNzT/hQcJScjXqwNy3SDrXDW39b7
/1GhaSXe0l++ZELMArcpxwE/fEKRD5vmiwXy5bf8f0NO//+Th860/q8YOp9B8n8Goh8Au//49TcQ
ffvzf2jopv+/XKrjvsc0qlMO9piQ/sTPGT6cdICF7IM4JvJH2Az+DwzdNv4XgAnaMciLdR98LN2a
oZm2+Dlg6GzY6Ji/4BZ5jf8Nhn5yajaNF0SIMFh1WXsJqXg9E1TSq+pqQVtt1nn9SSINuoQTmJ5p
yh93dDGma1vI+RN7NA13CrHBiKeL/V8P6/bPp/c3gPTNppffALoYoIVhMGGfLrXKzcgd6LskJBLG
OGtWvbsWhtZf4KD0Plhpt9n/729/u13P29Ao1KQFjtzXt6sqbXBmHSVFL1r472YnEF6B4voIdmy/
ea6+DqyCfS0vi9n/dHdbjLGHZZp7aiha7/DNKyT1KJYP5Ti711JUuU0VpMutoKupqIT6QnTJsRPT
8sOB5XQFGdK5j+EsLJHl9m23+bb9+2IxlHEm59oxwg6rAm5bjkpbcNg8EGslcEJjWex8DvPSopIG
ErR9AsjgoFMQ6AoVQvZhl9Cd+YnQUOwGJQmDnmF7NcA3BPI8c1HOssMTEc+YBdz2oq9He933GoE7
NORTAV4Io6t9TvgTTfn3B8Kbt8MWlDAYj3Iv/gpbP307llnGQtOTME3UD7dTCUwJrfhgT22cDje+
Q77GFzIn+ztkga/HQNchyM0gy4ciGYwzLbHlxRIrYHd8LA/+bEGl1pxlDDytyc/8xDBu+EiSMOsr
7D3GOAFCR8kzeq0RyJnB9B+XRZakrZejs+8SFEn9bdn8q/RI95fKDa6jEG2FF7UDrHc0wvqMO7GH
iVHm2v37T/0kREps229mKMIs2YbCrzzN7FWVcjIrXpgDmjl7ADPl5egzCX1OmrL74RVyLiKBvKsJ
csRQP8xkVvkuaUz/ACnYmUPDWOYnTmEwCaxUR487F5XrhGVvg7fNUaV89+LVJJ3SLBaAmsOQ+oHe
tp3335+cTYOY7o1Fhxi5wOsnN1GQHAtkQvz46mHtS6jJdpJFOGWuWtP/+f5TezuKOIyzWWfV9Cx0
Ydtq+9dr0rK+hilIlJ+NR+0qtlf7UPEMbmotti7fv9SJsuTlBVE6ZFdubGBv2LavrwXeotDA2MZB
PWd6s4NOmLg70ZsS36GhLWedh9AOOiRKowC/RPJrdXr/ViULe/KqbtHF6WWid3vlarl3pLZSPBC8
IG7dXKTwO/E3mYjQ5sKJdGAbaYRgurxGTSlk2MzoKkMEKmyiZTbPt43T9lBhLbbKuxnimQbPfcAS
KKu504IGPc4tzqTYv+Ffup/kujjPysHCGNjUP8+bmpyloKIK7Aaj28CjIFpAvwaFsqRnc4oZ5IP6
678GN187gYEWlWEIvCdpjZBoO3OLiAzstGHDa5gbRcQzVUrdV83OQ92UcM8qx9+q6yMYPGr76a4z
kcHCRch/oukjTDGbrP65b/z461DV7i1CWPcWDh3tJCeXhbnHkbH8VGwkKfl1XvH9/QFwEtT8ZwBs
mgzWSRd9g32ySo8lxoHSwdfc1E1eAUuo5wtLi5so8QfU/LypEryF6R1GZ1MnsIMEFIDcqHeJp16R
HtLPSmaXXEpverDc1ook1NkcVESB0+/9H3s6iTOb0GD8f3/ryfwVe71hu9v0mheWjAyqhyG66Hz3
/lXeHJmZtdgGUcAki5col5eYyL++v6Ff5jktWxgPIDmfO9dCq5i2y7WNd/WBUELklRMTNQthqbqQ
JGYi30j6nW7f/x2nJ6mXn8FZk7man+Kfhli1mXIx5tHAhf1KP3is5V2lWd4z8nv3Eo9mFaCVs7aj
sdt/cOnT89N2aeoGTAouirM3bVHRxY4Gh5iEunSd9umQd5ekI8EjXWri7vTacD9Ynv91QZcWLNMe
JyiaLK+nIRSY82zpQxKSsIFtf2ncs3GzDTRqoGc9iuqDhentSNpK0xzmqcjydAlafjXFjoyalABT
QjXLbo5aA0Q97dOP1tt/XgVKnuO4yAqt0x1wqehbl5K72mivZ4PU+4iulzh7f5z88youFXcsHghD
TveDkqRib/G5l+10HTpa0UUaMNfov1+F0g27aRzzSNdOFooqZoaebcC6RaetkU1i6c4Z8bv8X1zF
49TOLtqxSW16/V6cBDKxJ5mN0LmWc+CMVnkmCeC6e/8ybz8tiy+cacti3rNAU7y+jG5SsnUrXows
pMTArqx9yx/FA1O4Rz6n5YufE6ZnFPWHLHmTv/rvYwIyrs3RCc6NrRhetJNLt0paXQ/UDL02fzlU
m+Z+7LRpX6ZLvds8hADBxpXMnKneT/aPofTv2QnFYRyDzHr/KWwP8+SnoFzaesGcHTFVnHx0VI5g
B9voq3nY7fcE2RWuTLs98/FbflD3M99ei5IXGjtCWmwYEaeD1M0SxM8bIrvJVv8LX7tPmTGfZqzl
LfKAEGuSFPtM6vq50xeZCLwyjy8rRKIWh4Up/UIoZ2Ych6wqhlDZE4nc7MAdbQ+7rCiJ0y7hdiye
H69EXAw4K236cjS/jII8xGFSQ4I9SJ8RkXe6kxxsb5YfybP+cYts14jHQ6zrseXd3vxfy4bqW0gG
seljFGdLXdN6wFQ6Tmer5VYffIxvp0s2DezaqHHRBUYm9/pSnBQwZBpkFmlVq/8i2mG81Mak4NTp
/266evxgp/P2zqhUE+Fhcm5gKfK2Ev9fd+Y7VWWtksvhZvWCXGsVtJsxJ9NnIP7ig0X+HzV7bkpY
DkR0jOkcq19frQLlSLxpHge4aNagRe98PnpDe762ZbyP11rfS+BpX6rSM++mwe+P2OFQlBhOcXz/
+3g7S5AoZyIGpXCwtXxPXqg1e9lsd4xZuI3to5nI4ZDRbNxYV501BVBo1iONcIeoocr5YGP+9pFv
07npCqZ0zqsv+/a/HjkA741xwiMfAQiH8DVQzWd9F6aa+uiBn64f2/dooyGgSYdymP++ft5TXKUA
uPFbVvn0g9BODaimmfzHIWRzLxsxnwMUJ0+W+NcXQdjeoqiZuzAXa3GdrDkiDmA1l7PlNB9c6uUw
9ve8xtui/MxVcKhu0uPt2f717PLCacyq0VvyeqoZ4wX55gfIBlSi5kUpkIBW4Vhnq66c9SiICSZ1
DwzlEqlZGeCNcg9ZYFl1XhnqxUD+VdvX3WU3At8JUqlm8WnqqR5HtQMxKxxrLXucS79OgrVfZXML
gVqUh9w1tcf3h+Pb98RtuRxD+fZ1R7y5LaxpkMG0NtSGajxTmuZHqIXKDz6/fz09NA1o0+GHoVTa
Sod/P72FpqY7lf0ITGzunohhp2VLxUnL94gPzKd2XrMu0P15+jxiSWIWnzVmAt6G8bVISsLKZ9te
A0kgys4hhWGHiZDuO3YRcG8FmupQUSkuQ0nBAJN4rPe4sxpzHANdWTFoK2xR7QfT5ZsdPSMCMbGw
XLK96UifHnJIsB7XDuJlSE/23vCr/vuAKYftbCbO7cFm4YVKcKfaKruP07m7dM3W+iCV5+3b4zvj
++L6Fietl1nvr0E5VSVEBXjfoSQvbZ/Fccu0sSYf3Ok/rsImcNvR2PR10Ri8fnnJPOa5bOoxNLrU
ClrTdI4zpqjd+yPxzRRNIZXmmslekDYYKpiTMVKsYFhmg+42Wwj52InK/z3h8DrLuti7x4CK0dcc
GrXzMz99xp2J9UA3BTyIaZ0+cm+8EcagymKYslgIit00X7Zp/K8nmxqVv+a1o0LLRG0ahDRcZtBs
7LA++DT+MYyYv1iUQHQ7DE/rZGVqFzFXiVbOofAbZ7pcQTuSSlI7lBWHPhVFKEl6qMNe2PWCfp6s
h8hFu27e4tYy799/B2/eNBsMGlxsxdFhuozp13etW33V5hmtlBE59CWBMvg7Z1hh71/lTY2DUwUi
L1K00YywGp4eQhc2sI3Imjr0CrMOWiRKewoq/U+nMk36oMCgalWLcO1TMIlt4151Skp0lgS5FQHF
Am3vqjmJCqzQh0UfBQ7YWFsv0tpPz8tSDIdBec5n213kLrFKN3r/52/j8NVKsP16hzYHuxZqn6d2
m6wxB6/Wuzp07MWmUJ3qpHo0KTCk4aMK4dthSBmN4iqHCvYuKDxPBoeCrxMvwqxDU8a1hBc4Zxsu
hPAjkoqz6fcgnEEdWIZKwPZ6Zl7QCzEonLHL80JF3sEXh8g/iwUfUtb7j+EfYwXlGC1rlg+G79by
+fsLIbQLI3qeFaFP0OiFqqS6isH/vn8Rzg2nT5vgNdb4LR2QLSnzwuvLTNVkjElSEcFq5gMtnnh1
qCuSB2PscWM42Y7ThffJqrk2FCxPPmGgG8kkLYT2hDVNfwBfZj7atZt/rooFLqVflw/lZK4luUh2
9n2jbS9komSesbOQi1yZZQqTmy03jUUF3ePeJog9uW3IPykDksJcwjwIwvbOHbSCVyYv7luBt+t3
ZWGwJswBq8sOjmr8ZVwahD2ElojjYIz+D7bXXhtUs60sEFQwbDeihmWFZE9B60vZUNESAUz1zGnA
O4/pnCxkDwFVgRDsaL+IcpCfV7qu8c5GyW4GsGcbAmUyNX6VvkzWfS3S+lsHJwrcSwt+D+FXie3W
hOs97w1Y2j864k/HaPG8bIJvjDZkj9dYp03QgH+LRsJ4dYYxMstLNetldvRotX1zUim3cl1af8F9
XACESFx9PvcTlOnBbG5f5tLNA9ygWE1akK3WnBxzPKsESM4FbjfYYrWIYF36D0MNMfqQkRB7N1lN
/0D+UFcEKy08uGR09UuIqlNxXahs/GKxyLTRTDgoAjo5fvPSJb8kiR6odgKmCkRTtdY/dOXWO5Po
p+VoJ32WsBw07hD1eddf+LDYVdg1jfarG7VOhdj+1i8a2eomeamJZh4Hx6RBUmD9By464BzYj3Oz
Qq0CFvUMy1h9WiREckdMUu68xQA7ssQQGmtLX3iy+WBBfRv78nvl1C3Sw3xdr8i2GtbDPOnjNeWm
+mtqrdY3t4Zoh26rN/qQEF9t2BNOYlINcDUse+kIi5ivduH8qMivsTlXNvAk8Vj6Cgev6RJ/S7ov
xuapAq5R4djZrSjT651eNlN/PU0WoNqyKJM+hI+Y1xEQQgXTCrYESo544I7J5/ONndl0qR41ll/U
UTVM4hdEIG0O7caUFeXaoldBDCXaBVxDgf6GTOUccEU9GETneLXrBmrRINg5ANVJjKWDQI5fbnAc
lotGO86LXR/stl33kcktX1fK77dnWK+7ZjRGPcodfRUB3h9ZRHY9DBda49vdXqsKofYKYe99C+uJ
3g5836/NBiwJMa/M36oYuE3oCtWl+8kV8ZWMOV9dxkDZH2ZzTPsv06wv0GqtVuY7H44OkEpiLwFH
pF49kT/Y5vROHTTgYVoYlERmhWn3gnp4+5BltJlCYzYtPtDVbD+RKsQRn63c8gsgtrgoWlAkB4F6
+L6o6n4IwY45Ez+nqp9G0DZJMCoxXCYemgr+nko7Gpkjnsoknb6q1rNIkGKrptPtyFEuu8boVGBi
/OJ+0hfXvihQW5uAK7z6cpZkzh3KYqLXkOU2qdSLbS9TOA4wDSJDTeqpcVLgcqKdl9tM2TqOdtFP
9nnblqZ+jsZa5uddEfP1QpWuD43a6FfFXNR3+GDj5ihboCcRn7NvXfi1LxpUXEDfAqjzphF1w+gf
RhAl+PVV2cr94KoS10JnzX1Eq6G5WkpFF0XJHK2tNkwVsQl5rB98MlvFPs1buYSet6Q/VdKt0Ay9
GDQ2xONzt/a1S9Oiqgj5KG6fOR4Jrkr99pZQodaP6AqxmwaNY/5IUuRSodVqmhel9dw4zKPbbJuT
EAYJKLUgkyA03CWJoRZ6ouQA7idPpO1RT0c2/IjWq/ZM16vsYRzxvUQOfD0Al0DALSAykHYCyx+7
EgKuWuk+V7ikgOpx/ovssahhPvo9UpLY7PC9qHYafmYcVACHmNJCCl25o36mukLvdp3l1Hdi7ZZf
ZS2yci/G0fpqj+RahVDFWEkkyW15OCjTx5LvFrhBGsjHUVUtjc4EKeoJlFdGy3IaCnu9BT+bPk+i
9OSl47P6nYEmGObQGSV9oMzn9BnknKnjKJ+IrSv0GbVlit/r99q48rOCEC0hOTiJHyiXLpaxrFGi
eYc5n7rPKwC4fdoZV03GEyXX+EL0A5WHSuc73Sg+CX0A8Vw52qFO6CrlsYoqPnfgb2rX2hoEh+m+
zgCGjPW9B2SZaLcahsVN1mEVsIsjh8wdEKNfepbv2VYfnVnforlvgHlfx65Oa9MvI88gSpGx7DkN
gjzlH9DQfs676hFUWWi3wwUBCPlnBOnXcpkvHLd8zoUROH1zhWOpme4BXGKh/WFwukOcdrT5G9A2
78sREmtl7VlmxV5wYI5I1CSvCSJTuIJXYZLlNggOiq1vyJ2AI7WUt9tYv5m0Uq+C1Einu7gWuI/Y
+qkzGhIXlFv5s8QwYFAzkoBo++o2iYWK9K47ZGK4n+Zqryd8GFPVXMWyZNqFWIAV5ZOtyiM0VyBe
qvo89v0jG497AuIpQo6p/KbXoj/TF3FolvUbaM9dN/hXielc8P7vLLN6cLTmzIHLHBSjeUcO36cc
y7VTPHjJleVUfTRxLgwqFrwLRtm4a+VvwsfPBUeluCJzr0rGB6NNruzUbINcyfVgrelxUBbkskx+
rgbjIMGBQrgn1EC3Hsge+Y4ZMOxGE4jU3B5qae5jmlBQwOs9PZ2vSjNvjZRKXUoLR2/0zyaRlr4f
12Hrkfuaa5HgNt1AW83D2KSfSQ0L0hweNBBVMAHpuuu0MuFn3LoVDHBDPmrdV0saYaLlP/Kx/DnE
dJ/UUPOVq8skL3Zk8rA5qm7iUk1hqRnHPDGsb17Gi1cIJi1NqnMy6shWwUZN5GO6EuNh6j8bBhDh
3OBCrG+SPr50lhuZOI8l31MwuVm0ujppl053Jw2PsIiUPd3Gj5U73Wt+2kZxtqj5WtTJwYGyQ+hG
LqN27J9MbWiiJituy6w/a0h+Eznp0vo6PfPh3zQk1x4h3za7STDFdY26m3rZBbE1/iimYp6CTMuL
ESZKz44JmyW+rPpKjq1+2eux2LMwe48pQ8c+6tK5wk9+5i3DmR4r68xr+8tiphEtvMvOsZtgbEYw
0JZ27QLbY8FmG9JkCkStOR7SoSDzHYU8OMdfuVndozp/wkupwmH4PpNY0kJiaoV+lCT3xbRDbAAd
cGDiy6Jy1Be3trRvJjqSn5VZJlCvDbFM1FFMNwmqIUdBUMI5/+R7rQn5nXM5G0r2WX40DkuHBjvt
/OMwpmYT6vqyiDAdTGMI3Z5ojSAdAPlAVR/Xr/m60daWdIGQA73eH8I+nYtr4cEI3i2gNx9La1tb
BjNp4IewiTeCzlQChHlOpFDo940OQTixaWu0mhHZ5H/fEM6YAWnms4CP6FoaTKPGZZ12Fr++cfI8
Za3Um85GrDqs9s6rQLIHSG5AihlNxtZHj00rYRBZHXIiz2iOxMynYjeDReTywCwzEH6Cuuk4etN3
DhD1pw6h9R0WwTnfF0lKe2Cs815yOCxa9pQaEaxR13veT3gk6bfRBswbKKvpPomZzyvqysLLwh7R
ChPYqDmhbC0QxTMFpHNcKB3xydZalxEpH8UUFunYY8QVawwWKy4IyRnKMubg03eQ4BTLy52Xg1xi
JUwxLPoEG8GxM4K6IFYOvJA7IxOSEylFhq3YiDgYgH+0g634I5Xn3vlOB/cfPYQ7QsjE6BW0S1Og
rZ1bY8ET17IzrVAq/V5g2gICMfsZKh8+KZLIgKJPkSUtJ2chkWxzpVlUC7Numc8XBIUjHVuM2bqz
SjQh1x1TbEHw0DSgIZVWcuHnfWZEYDiHKgDr7PzO4azTyOmm5NGeqZ4EDgrtZ8PXjHbnFmP/RRsN
cJrLkIy8mWmhSxmDQeR7HPQxGMwhvxJexeLuQssDXJ6IFWhoTjxkCNkm6cJWdBWDx2+HW7i+frcj
JGt9KHPEUxEVjPgLXpP62dHIyQs0pza+m3Hq8z8nvb2xKaNfFQtGkCNgoIqNGXUGB0/R1v8jesIn
ogjoXnLedJW/RN6U+BNDtEO9oGNnuMSQNXpnVJgKFK2un90VEq211pXNoyhajL6u4OYXbeQp066E
Q0qnXnoQeQmvQg6ibYK6lQ6W09SCnUYRm9+Yvk0/JF2YtZ2EXDZwyepVHq0/vamx0LWcykArf00U
6TBkmmRixm5LqlqgTGt61u2kudX73OLTtssWL1RefZEFuYiwZ7cmMIocyKZlzPcYlFBivuY+cp5g
hfRcgz9t5XGwjHLbI+Gwy0Y300Nrsl0jcvKYcMtkmPxIAgCCZ+9O+U3sSn8FwrG41pmz9vN1b1Ve
EsAbkM+cNDJUL9Y6jvt2LporQ3RpF1iVlj63/B++ugQEVazCngm7ASfjFLZV47GLGDQEwDzt8daI
y/r7SpgMyVyTZn5v3Li5QhIxGSEKfwHlkK33D9BN06fM2MIxalEZ3qEiNoJM7tijEIm5pJ2iODfx
AHiSw9h+XCcDEIOtl9Zea5oepwsCnGHXrrNDgnKL1PGWbmffRkKu0w9qLzpxB5ChP7uJrG/5a+en
0mg42ReIlj6Td5Ny7uZEWQRwWMffBhnOdx2Uvqexd41kh7WxL+Fn1XjJZAumMKAQ5M9XMNLSM4DD
KZxlnSCuXd/Y7Gkh/dKb8P2MCgg5vUsbyYzkqCCHJ5Vj/TayRwP62WPsI5UNbKH4d0tb9PS93Oqm
18oSeI5dsqXU2qQF1EvlQARttUK9s8ZKXpKfmRa7eaHxCz2Us3tI/Cvfy8xG4OglHGs4TBDTGtDL
139KoWcimh29f2xauxkpcZZCD113Ss/XIq7tkPhFXGMiZwAAYlHKwFJXuYdKOBf49iinYCdKEXLV
2oXOOZVGj+NdlfoEFoDD7PQjU3MNuYi2fBkwBIeLAUxETgSXNhE5ykzahgjUXv500d9BXecQ4NUy
Zm9bqOkLe1pt2BnEvGDfJu+JZSV10ttlqZN73JfDA57MlCUsqaS9o3TBmOhy/M2hT8JACZ18EeM+
dUmLDqWh/CNjrlBwoVULwxFXInAqx0mNg9N4+rkxIkSK1CAMGeYu3N1Irn5ym4qlGUIzX0B64tpe
Niy8w2kELDpZZautjReoIyx7RwAKo50cA3EF01VLdobRiacOAGccIB/Vvy/MZ+YevrP+NLn9+stc
5vY5TmJ7OK6qE1ejdFMRWDKJPy0pMQ2HcunHzxp7iS7EnsYQi3tiGKPcFkl34Bi9FbxILfhllJPB
YEi7bInkQDEqwAg3PZdMXOjHwP1nka06P4uGZBp0dhTTeLCgKeqhHFaSXjx3WpedO1Ut9VzNjUHr
xXX+iYKArZ+PG20jGkVs9IeOdKOowOF3MxoUx3aeHrO9SZMZ/GUz1aXDuGL9IjA5SW6dvmUwuAMl
z6DwM4uQEZj/ZjDhwMMi0hvl1woawk9DZ5FhfZpMds1WyzlHo2sAYDpbDzZMt295AVBwJ9RMiGsJ
meZsqpbiB00B9wpr3njdDC5jChp261Jz7OV3D7D71Zz4VJvA6r6oBmyt+kCB848ys4+mAxPO1h2g
zfO68Dnn2dh0DUdHL3Y4OSJvBJY6PtkkLH3QkjbetudI/0LAq2/kGY92xEmR1WZCHpFQsIXAQFnz
lU3GfSuSxQqrQitx9pocihn6lLoA5Bb6TxEPlDtiQ9dAkFKgSEMnSdSyq7TWewTSXivO2v3ANrgS
HJI9vYk15pHF4JyV2xwaY0zXP0SW4kgdMozcu8azB/doKZRCgbN0xZOVlpoI7KxY1FWRxRxc2APa
bLqztlch9D2Pa/jkAkSQdiG1F50ar9JRdPZuLqT4bJAcnIa0h92Kn1ib+gVek23CgqLiBKOps2nE
25p8mYgo+L3KmCNWntqPQ9ZlcxBDbfk91OvwXHGR6YyujFJRXaCJD6u+cn+h+gcI71ue6iKbSdF/
nPuxoatOTLzYwAKOGSnQjUT4uTJ7Gs26e2I1HG+BZU1LJBy7fIQOyjadLKe2Cn22gOYe5GQ2Xq54
F8k5B6LshEZJeSkiQHf0gdrZ5dc+K5AxNL0jcvY6TMFnkvOGhtQ7nbQwW+fxOLSe/9MWfXOXLLRQ
d61Rr090SHXEFeNaG3t9keyQTTF0MZr6OeMItcUrLR410WBBvv8IR0E+mHYzE3LY5FShutk1ukhQ
6YY5TqMqCXqleeBJNFx/JHFmxrVdkg6xAyxCpgpKozIP5ymtPxfsj9gHsmm95O7y31lLqFZAWO+s
7YbJJtaorKbPiyqWqxGg2H2eWKtBPrGXXGRziYOv7amv9bHNCXz0O4JhplqUz/jQ1zAbnfn+/ZaD
sQ321/0dG7eKwxTG90Bv40QHA5E993IroyWuxtgJa9+JHz3kI/GOctqKOaKwjCnEs6aGW2PFLx/A
LHfMAHoKoiFRKI25up07kKRUtYIecfmNuXju/Tzkg8YaXa1TQJ0w+bLOuis/0F/ZW9/l1c9HRrcJ
8vGqY+XAWPh63kjJhoIzW47EgxL0TRyL5OmPJFV9tmk9PAk5zDe9p4a7VmTqmoOiemihpslD3/ot
/QpEK1CJySRNqObq8mwgVag9zGWr/+7mtb+K17h090W56smeWJXqW9zPksM3AVVL4GskB4auWcRf
AUXOeZSkbNCDqafkRcSWMT5STkiygH1gOdDIUupqLXrbCzMAkjQ85Vw+5QMtjaOjdFWFcd3Nz1Vr
raQaqYxyFp8QDYjZrx+AqhCjkFTs5N4fAP+YeOnqowlGrIA6/9TQwNmi1oxlxOfXNM4FRp94584r
TgCt7z7yFL5terM3QCSPb0rQQrPESW+9MjppMG6aMFHUevfGwhekSFL67bRFUx6zDhYyXE+98ffr
sjBbehT8pp1txNpFK7ce1fs3/8ZtghRku2sPhRLaAt7w6+FjalbaU5dvwz5P2qsF/R2b9sF+xJiu
R2ZaGhdt7ls3Vk2DkS50vdPK6t6cFEVdShnnne2TDzgM1OXsOP7gx719M9tv42dhu3FxM5wsUyTR
enVF7SJcnMzAAQau2Wniu9rL1e6Dx3Aq09oew9ZvRM2LOgbp8uvHgPgtN/s4adnpyRH4w9CL3yBr
OWQSAxD61kyWwnYWb3J33LsMp3CciuRphQsFpp5ufzCLUb8cEmvZTaqoz71RpzmRUyFuejN++ODn
/mPOAm6HVxJ5FyP2VDuh0B6VrBRNCKa4OiNZdQww6A971Q/mEQZ8v2c1zaKcveG5y4/fce6bzjM9
fvSrxI8KTpp39BMSqlCWfgVrxrRIA7FT2tseEhtldB9MU2/aujxffAGoVnWUjWCyXj9fYBWGHCU2
LnIPxR5EeRImfsObNd0fzaRnH73PbdJ+NSuiEt2+L2dTgmMnPXmfk65RgzNUE5ICMl/n7Kh3jW13
O1k5/RH9nbPvplW/I/OjDalwNxEg7/7A1Fn9RxU8A2tDSKDIRusBlOhkDOvGUilBiyl0jGn8pcFj
x70m671LafxYqdr9QLi2PciTG0cnjtyPGi13/7Jc/CVkUbHupP1C0cMnY/vGtYf6a+XO4lLaRf5B
s/5fl0JlzQdqg0XQbfH6nXpaSjlQ0k/Sk6Qhf84Er0x4tW0HNXlr+/eH/Fv5AVUoGCBAgzAa8VJf
X4xwbWVZTFH43HBDegT2RfDf0g+u8o9bYi406FXw8Li3E5GDBt6Lkl3ahoZYiSBWSrvOaqNm5zu5
X96/obdfBLH31H0QleCWxY/y+oYICAPXBRwhXHu5nk1gCo5USKpjZ9GUn0AOfiBj+df1tpkNbyme
3TfXy+MmbicqH9DOF+cgp+R/c3Zeu41bWxh+IgLs5ZZFstzb2BnfEDNjD3vvfPrz0VcRJYjISYIA
QZBscddV/tLRetZrT7Qy8yGaodVt3N6nd5QGvIu4hGcF+Mwa7N+30mBIDe9qCnGB3Ff2X2LZrO4Q
zzb2SZNQTu6C9mWSzJl+Ae5DG4CVMx8MFMQC8EI/E3G+1fZEnrxUSQoylNVz7V4Z4sDN5aq+DpAe
dQOFSPfygsJsXh896JrU61FYAvILTPV4RYegEENT5VKTXOF5vtL+SXfZ3r+a/6bXA35M2cb8nglc
GY9vg1OI7CBKcMfjFXHed3KXl477cXj+ej4c9rbnXA22+zTYG0f9O/s8vlaOxloTk6eAlExcxrrZ
ve4YaL/f/325edoY5vSQH4+yCsXpMmVijcWTMzbvi4Yh9bKNSft+yE8/BFY7gC7Q2OtwGcvVoCFZ
KZ3Ka36Mt0hMPPZX2k26Q77RKZzGHffAJQ50qrEheBR21s/Lu+T0hlnwowr7URch0p4IruFYCY+5
jByVOtqipGkeLDkqd3U7m/95NhkKITGFDQKGTV/tj9LvFELYFleUSg7eG15Jnj/rv+L6uZYRI1U1
E7Ib7KY1F0WuMpqMUx2RPkXpaxXk2vOkxjTkknALVnyKnVzILoinMIqsAsZd9s+/HrdZH8DMaFWE
B6zeXY/APZy6pxqPMB6DIdcUfKSZMLgxxIcdJt6YJGGJq29ot51bQqR7kRfUEXNBO3b1K0qBW5YS
EfViCWn9qRsOapy/WXUobjzmp+eBtxwiGyxemC88SscjQY2KMVgl8UfkazgAx50P5TgrWxfXcjEd
nwmkVsgiGcxEmddaDQNSxZR7o0kcUve+2xtzoGb2XFIws5URV0W5m+o31AsDCQRnJv6MStF8ybIy
fBkxJ35Xg8r69DNJh5adLsAKja5Qa5f+YO2Comrbjd97Zv4pFJIPwI2HZLmelSam+QOOJsYXG2Mc
/Ayx3Avb6VDFVbdxXZybGVoWIr2/BQC6XupOtBoJV2I+bO6xZtRz4ylUMMEgE49/1Ig744jbjs3G
Bjuz7BLoa/JEuDILgeV42aVZtWIQW7GDVJ96sCqjdEulzDY217nTJENugFPBHcFDstrHkQTYi1Zc
4sS5GstkpEk8OoFaxZQrMr2xCM7LUPZ8vJXhTxUzqGQzTvsbq5w2FX/OrKmsWFAc5W9RbHX1yUKU
NNI3+pnQMXax8UwcQJfTHt3e0L18A5+ZXWT9lhXlCubP1W6vRjmysiiE9ov0pwfGT/b0AYb55VHO
PDQs4cKykBc1YzbE8SIGVp8B7gTVhRI8Zjd41vyaqIfVdga06EA5PsJtIS29ERglpuhR7fYQhaBk
lIVDm9DABLcZ71rg6k4JlCqypSYQbyHKg5GsrdJts7q9plBfupVQVG7W0y65/Aln1oTskseDmiFB
xprgqIAvHaVQwpipMYxdXoMvBAeFnw4FpssjnduKqB3RtEAYFlLlmi8Ca7fXqOVysSszMf7cA8OC
sFw+CKSKTzF+UAd5DuunpJ71AxB+eopCbm3I6MtndgZIeAOtQS521TjR5tJH8DUmteURj4kGBchy
vsMIHCmmxm9KVzDDv1g8KaDQEnEvYJTyxEWkfo7mmCwYE4m/VZbbFBls4CJVceqEDoodwVDt/V7h
uQcBMuK+adBGjtM08npxQfNlVfw24te1Maln7q5vfgFsW3g4KHYcb8A2BziljFPiCLUS/aCnYb5E
CViejPSQBmYivGp0YDeC7jN7BkqsCK8QdVP+Wu36FJlBTGZ4oXO1B6TRSfHtt7FJZYbixlDo1p++
W8hyUbtCx54O+bqYRps5CXEDxfm1Ak1ja1JPeyIMqVX3cQq4TOwLuucNpETkFbIkeY2S2fLEQKme
cnTZAQMo7mR1wm3d5REHFT8x382lOX6dMdIzaGylYDituap7T2nQ/drDBJZQVvQLRbsOkIr5JSeF
9KvUZ+V3QR0LN8N2ku97wO0C3QBNh33s012E/dVkKH1IhUhLC0PQX1U05xHEcVNPbAOX5Mc2lIbY
kTorvYfiqv8jJLlxUyDYDVzaF8f7pJqpGvZmJd2DDA9aV+1lIXQwHSm/Or3D1mnM5GJxezaaGjCv
UKY2ZsD6a9dq0nsfjOU/CuXWaqHKltOzYJi5v5O59zvXyCrhuh1K2o/cZPG1ZYUTnRiau8+pGOiq
DYlf8cHrDHVvUzYRtIciQVbEE4fZ+Ip0Ma2vqmCq7kLS58oFalP67jSZDUfIHJCKE0KRn7rkmCYV
XUUwdhnOvaFnZYCjkLCGPwcSPqfQp8kBFi4i+G4fZRAjejADTQvsZmqwHbKaYbrv9ClRdi0+2j+z
kv87XK8gfqv9LJhcms71L73I0M6oeddiz0iFELmwNOd/auWY7aITo9W3QKLwmkbjWAwR887b0umE
Vo52QqrSqWBHleCb1bIfcaNq53aP8xjQQVDsc+FKUGauydP9yS1Ls/+BCgtwKoEiSeUOY1weUs03
stts7ItrP6PvaycUYT7p+cyzU2EPmLoJjmx3fRfphQd4v7tLMWSV9w3gK0BuowjsGdCp+RXSOWM9
+bRboxTl0lNxQWJ/4kGvAU3se2CRYyWm9jgIBVAFtcS8ahITc3FRG5PrWp5qGQMeYDZYg0x4SafB
qHmmMMw/yzHoRqfFGivCykBJAQfkxNSL3zcgWXkEkQmIwKTgOWhW8CC2kwKgUvVxImcXTIBpZFgg
XoHe6B+EVaglVEWSC/Y8LFNd6FLf7oUoaDNPSuSx3M1wHiuvK7Gxu/LhlplgrZsmdugiV/Mu0we1
pMtT9DpGubTvr0B3lQq7HV9qegyL8OoUFsrN3AtY01diMn3UteT315pctp0jJCjZeTjSSC1FfC1d
jIGlMcWQLVdpGtappTlVGCTzfurHWr/qgWSUGGKCct/T/EaHX24m4wfwY0OGZRgZ+WEue/C7ASd2
8uLaHF4CA0OTKx4m1bDRcBxuC0Dz7z1v1K+Qen6NSRvS9I6UwQ13QXyWeIsHeqc8oF+PrFY0ysFV
XEXBZ9SK+etQJKQpRiNpxa3aDNyNtdixV2Kdrp1n9moHSrv2/d/qNLVvjZHgaMRmN74qYjLaNX2T
4IQD+PR2kKJC/NmblOtt2rP4sE6db/0EqegD2OnjRw38zA+BOP45zAYqEuKQoKwdtHnuCGaKK1+q
tdJ13GW14iWiHnxOUOp/AHso3jYeefnkujaorsPfBfEkIoG0ivGALlHFa4bU6fs6Fp/hL2Wl03SS
hIwtTTfVZgrDx4EG+U/EdvVroYfevLdILzyMndkt2JVFG2/+95t+nPtQsIHuiLYc9XSKfsevZBGa
XY33fApEo1F/TPRCQG5oonajF3nFzZOp6p+hwwIBkAlqWtCwJPaXHA1gQzpRyX5hdDX9o+qRgsHv
FOa/Lk/amZBkkQhfKsiLosm6XKGpbahlM+UCuAumkxKP32eCmHxeHuX01YaYtywO6s6E4Os0J5oC
kH0jowhGa8vVbYBIFRaGlwc50/s6HmU91bRNh0hilMz+/Wwffjre09PGEFsfsgo/6tLo6mAZglfV
Tt0vMHHeV2/n9kuyi1wYUhsx1rf232r7HM3cEoT9qyKhI0WLryYDojDlzW7rIl95pxyQn3EVN99V
d9a9tBeeMSS9CndoUe2sfbFLPckrdpoHbcnO76Yr06tdcWNjn24cBCRUijOLcCKnbhX9Sa3SUoon
qinhLnpG1XMJK9YWKfDMfANigvTGFrWoyKyWNG6ADoaoKTnARuqD1mriTo/H7BGD88K9vLan5WTE
SoEiklNTzkJv+nimEy0n2UIKBzhxAdwqqMF2lL1e/B78GSOhfoRig8BE81oJdTBcafgrbyz2GdiM
sSjCq/Q0RVAja7osDfbJkHpQ81KCsegtEBagl02zsMTyCSA0ANlIA55t+kZt45PZfmqjb6ZeXgpa
67Sx0v+Cplc/9n2Dr71YKHri1GWDbjVOrPO8T2U0pWEga7DTjKoSqr1ghclBN30TL7GygjRSdVXZ
bMzsiXwXDRW6VNghIXKJ0LW6KhTm8xx0YjPCOk0SOK1Jmyh3ud/0n/VUD4+E0qXv9JlsdeTkU/kn
b9jwqAyW6osQjnoLgksZPWWwTOGgSUn3HOqU3HGRQhvQyaFAqN7lrXAmXUTZjgoqhXY61ubaPYHS
YtWNFr2MdGm1yq01v5hK1jmVkScvTd9NQGZF6c+czNFHSB1hNyW9nG3dZ8sRWp19Ela6ODLpDqqQ
q83flajwBKjIUD8ZLOEGBluMX3Ej9EDZib2cxEqnj7EtEt2OyhlT+Kwoq1/NnCe/N+bjtHtNCoRu
jErmRTN/rZDYp6j6JTEEa61u0eYs28KW/VG/CWR1vI6V0jhIZoWfYx5Njy2yvj/YEHBvpER4MHLf
dwfUBjwaVdMV2VOysyRf3wOGUe9amnobu225gtezxnNLzWm5NCg3Hp9jEU2wibo0v7WLgh0WuJnb
1YKyA8SCzdRUNxuTc+YipEFO+0niFaVdvhqv7yA0Zv6IsThln3sAueVVhWP01cYSnNkMJLwmCvVI
J9AFko8/a66CzIqDKHUw4KKg4494iiA6pAngUkdhcb7lOOS2oeMz4qRin0+2RrPxZzCL+sbVfzrD
WKuQiSLtShMYk4jVTzHScaIBiNN1Z3X/RFJhek3aTm/arCnXgDCjHxvfvkzh8ZKS9dLe/kYigKFY
Xc1wJgqlzqkfG70lfKUNcg5c1dJTFZNPV2Gq3qHqX4H+V3u3jbX4gFPj4CopzE9bmITscZbS6Qqx
I8oos29sVFPPyA+gpESSv/QM6EWu+9RWl4NcU6jE5bXZ+Duy7YUukgji3xgb2NDLakv/o2Nli1M6
II9HDcbEX9S2ayhlegco0UBp+w5E1VCDQ1SQK5kBqnLzFwv7i85I9StI6+BJnSfj92KcOnodbOP/
o/sBzJp7i2WlxsI9fbyuU1xbMuYfqdMkBfBTxQ+F/g6burHlyTGUv9EkNM9NNwRvNbVaAO61IN9Z
U12MGw/hmfVGxQmKLEE8vfh1abORRSydJxnZiNHSsPgWdGhWrXpDa2ILAnTmbTJpXVHiAWiwvLmr
cyUr0QS5BJHGZo71nTia7XU+6+mLZiQRjgt619lEC8Ge16BD/F9qHlJFC24aSS+vjLzuDyAK8vvE
ai07iariIAjxfCWReCUb1dLTOxiPBNo+CxpvySdWAVcbgjZtEcF0JmUQfypj08IUFNubIkZYy2gE
PIfivjxYSMtsKQafOfDERIQ/piKjLbJ+DjvRV2qscDMoLnU/cZGHUbtLAAkFwAEL4yGEewDYO55b
sJRGZf3u4374YYl9I3o9QGnccoW8uRUaswtdIAsIpab9BI5WD2pJ2bj/T+9jNCHJuRSaZESm6/vY
aDDWDrkkHSUx01sKGIGrS/X0f6wGVU+uP03D0m39IloV6XnXQzkyg6J/STIDYi1dts+RgOWxbaqR
RNhvWjsnqtwQ6Tkj4sGrRkcUrRO0vHl8js+pDpY9FQYzcXwL5TYNMaCbBk1cp4Vi9RcAUowoReGP
O7jG00NqAZnBw0ipfsBO0PdR1vhPVbL4s27c0ktfY3VLY/HA9gKEREV/DXELZKzPBbnAiFZqY9XN
YPa8FIuFg5FYClA/Of6t1hp8HryEXcaXXrtETEZPy0zj4FdZCdMuaP477B3sAqeGBgnPBwfoeLKE
EQRWEkLBmeNufsmovXhUCLVDYtKDvDwDZ64tciHULRe842JZczyUPkkKoip+Q1sNoYkaWQZXjqLk
rhj0rdbJt9bo8WQjlvLt6boo6xCmHo8V+l3jV6HaOmOZqtMDDMDMs2izxodQCsp7qN4dKphhCSdL
KFraObXuww5tLOU9iWtqM0U2h68VmGPJjsQufFTMIgApb/AvXdUQeoh98VxdG0Y8vc/oGFBDIczR
oNxkonFv9q2i71q6Th+g3qR3lCua9xTu5ZskSH9kqxTfYNOJH7XeXNP5THdzXyW9N1t9hExJPovO
3FYq70qbVsG+iI1G3PlRqzw1ViNqIPNFYOFtxf6ngBpbsxtLGQIKQipYiNmWPR3LHncwnORKy/+S
BriP+yS1RmkX0n7r7KXVqthFnlkogIgIdlO8z5PZwbC3pdALSu4t8muMNqCmjL99H1C1LcnDNAIt
6+d3SAPFRwoIcuK/jgSe4lan9wuxcPybylwnexW4D35/tZ6+KoGubyWjy1ZZLS+YThlbBFq0YCtW
TzFUdphXKnVQptM/UMNSXbW2hl2ZaPIV2iQBbMWx2bjTzoBwLLBFtBMR/VTx4lnBY5Jh7OamJpKy
JohyKAH1txoU+Mc5FnVKsqOhuw0cTfgUQn810Mpy6fF2+1TJ5KdatOYd+H/1EEC/IpMTK+s2p1q3
EXyeQUF9g+ixJifAB/C52vkK1tdCRwXdMeDZe1jSJxjOx7EnmT5cNbNW38fKlO4yuFTk65ryUBAC
3qa9Pu6l0IfZd/nQK6ePI04UKuYR6KaBpFgvVVIOohyF0DhCBRV0BxpCDUOJo/fVDSUEpapStdYL
R1F5nlA1ep1M/OM9U8qlwDHxVrdsdH/G0IaFH+koikaooVhlEb+GkY8mDJ710HJFSIF3itSjneKX
tSC4koZsBrxmEk96msqguWrVRdYVHHzcWGGaTpGDb63yiZ8czM05SeKHetL9P7jYdd0usPTpAcGY
6jqPwlAlm1OErxYbJmsjdjizkWmhAXQkY0H/a914hZESIOFSNY46C51bFUr7SRFWcmtMpeyYjhqt
qzDeCAFOLmL8L8HNkC8ZLAkJ9PHl6DcRiGWkRZw6FbKDb8QNbr5wYmCpb4Wqp/EjA9AeXHqSpIBc
+6uxlIo+CpeLY+ZoRHn+KFSfdCqk18gP4w9B7QggtQA9eMTaBoyEBEwmqLVqd6E8S5+1LP3V6060
s0mZX7XKmL5CvWmfaAnM75c36mklmvIucRFVjSW6B7V4/EuJ+lujKavSUQQgUPs5aKsBSwuMNnaq
VE3RnRQjo+Zas1VZlBwiecKVeRzoZRK2UedDzHF2Cmr6k93FUVc8ZH2pbOVSJ/vFIL0jvxWlBVjG
O3r8I3P2IKunLJZ0avJrpD71d9IyCFYW5sPvhjYjxmuM+vQnKOP4rZ9FNIzgZhPiICxkqk4gwcNz
UiOt4DRJQxYcxL4EHT10SCYeUKIkdLeWpEy12v4BEDsKRIRoBuQRtYT7hXJM0rvoG5mlJ6spbSNT
ANS5t5RiVje26WnB2qDgCESPpWc5gMgcf6xqtLkxJCOs+z5TD30s0W5RKnVnhkZPlSU1Xcgsvdfh
Z+SEHe0DC3KsV+O78H/9EiBgHNClhr6Gera8n0qa896EXfbTpANqy1qzD2XhOogCaS/34w74zsGY
8sGt5oxmWrp1U3xf3Edv3jIbRLUmKGzQBOul97muisZYfoPcDPcD9tqLKLKs/9QD1fTtJsgkB6AI
8YMh0mcKkH4ZRAmPFPANjwuQxG3CfD4MuW9cNUEo3llY3rp+J4a39aB1uyj3K8RyxnGfVgp2Jz4F
PfpoIuT8JPX0Qq13gHoCL6tqqPIYTu7MHJWDQmzRKi9M+cas6/bt8qE8van4UGq9cAkWxNk6jItj
iFUYuBPTNJb/itpr77VFZ+zSSaye//tQpLdsNFlByUpbTt6/Ogko1CR1G0G86NSBNnOqj7uy5cWE
iFhcXR5KWS6946Uk96LmslQu+bLvN/NfY7WGMAUVcDmsGWYka6thgrjl5/sgqCdXQs3WLQorp+WF
jJLdU8pxoWWP2PNwMAdpEQITxskWjUqErirqH2KZdoe5SCGGD0X1LiswNiOT5TRxLH/Mwkx4oOYt
PQY04Jw0jsorteqD3ZhkOJkLXS4eFH2qDjlOIre4n5dbSJGT4hytg+V5WwInsODr3FzCYhlMKbX1
xJj0LzHM09xFVUl4TDBML3aAL3thn45Nt1jNWWZ0RW6M9ueQlnTByCYg/hIEVKpD2iddjW0XhLaU
a1rpjoMqXpWSCVm0GowwswtAiW9yWyp/Lq/Z6cXLIybhv0rcSWy8RrNjilnP4fzNyu2je6nzx4ey
M4aDNcsJGFSL2sgcbd075wdFtACuMMiodXSACQdCdXgrgbcd2kdSuNxt/KBzW3CJv+ZknF/V1iw3
YMunESSrZahLp5hIdzElPD4JUYG6IfWzHBhEUlxhfiBdlTXxPMxa4h8/UQtn5m8kFwI6g9MiVDOI
IboVnVTDQY2FrUr/Es2vjgtXHy8zm4jq2zpHVVQkJocUVU4tYqyKFv8e1IC4cSrPfTfHX6efptO2
ozp+/N24WiQJfSxg6FNt3qJSH/yY5Cp1YE6FB2jzmusnmXpfID72OKlgMlFaGW/1um92yDFNPy9v
uDNXH7+Dph60SDp8a7H9bo6GAbGzzJGiLv6pxxn614Huf4iBRYxyeazThs4CQ/3XYKsobYJszzbj
gAaWP3phpF/Dw9lRUB0QMmlyqsTRT1YY+SMTjYUs3W+Mv2yp1QoTd/EDFPooFj4px1OvpAnoU+RZ
nGqKs5dYqwhA0Glx6p4Xppzj4X2i1fmAi0vnRehV7QYZPisG2PJrM2jTRpR1Zr9xWwFvJ2lZdtyq
gCTUfSXleJY6iQSuJdAF7QpXu839dm6F4btaBJ0klWgBHH+0oc6hHPYW0AcyR4yDzOZZnuT6n3AA
A2n3OWIVccF+9Yosy/fwJxWc1k1+1jiITWg3SpLyH6g8EUkuBjHF2SytvMsrc2Yqvl9DEP9Lc2WN
TAg7LqbcYGECjWpdi27pjZ5U2uHyKGdmglI2iswojOOru357IQNNhhphyTOZqCTNfYTFXBqD+tZ5
+i4Pde6DiCdJfNRFk3+djpqFRbfV4i7Bg8C6UVGYC5CCyeeXy8OcyXsW9Dmdcnx7CRvX4G4tiMrc
UlHqGfEIeUFVOItRu4pNnVINseGEcW58lY3N1O/CYg5hZPfhAOqvq8YfBMRN7qGJ1YWe0JVVZM+B
Ofk2ZtDoU1PWApUVhiWV28s/+tzcgPYD7APqWDlhtWJIgTBbC2OrmAHHmo1q3SA9s2W5dWaxKYFS
F4Y+AD1sDTUvwkI224hCZywFOSJvYuMpgpqhZ2vM0sZJPqVXLywR/JPhfkL2wzX9+IzVGoo+IQ10
oDsDmcKSzmS1lD/kGUqlaSEh/jcrs2vmhYGpKsaKSZELDt6/1gMtRcHtxJ7IuLbapxHo10byf+7X
wT/kekdAQKEiunpppRLUAky2HLnP2u9smm/ilzwH+m/CeMm8m3zR0A8xmgf3Zayohdemef/cIt6X
Ozq7pXGUTMwa2zRGIiRFZrvZdSVKW8CLM/vClAkNFyMP3ATWmUcRRFQOAU441DDqQyfD252VrUf+
tGxPhwkfH5P7EAVuLKuOl0otIK3mY1c7uVgj8t+PaN+Wc+fKGAUCpY0i10Cr6z7G7Pu+QA4XQWlr
Dn+ihvs+S4LiArAqt0KCM4E6TpMyLPJl75B4H/8mlFBr4KwqwkiFMTyVagvHXqySv2g2zzt1mLor
EDGeEGdfLam2p45WuR8kas2XD+Y3Vvz4faSrpRKZGNS0+TGrpwLtz7xCorZydLNUqTQL2l6J6PCi
M5R7eiUlty3y+r/VMhXt3ozDt7ifJpDww2diyk/ygAoPNO3FnxJ/wKLV5auw7Xt3JGPzWnWUcSBN
tm6T0+CVhjTaN9B4gbap2mpzo2lraWXOUgoCaNi2Kcw7hFOtm1QZcUWCg7cX0sHcaP6cblWgIJyO
74mi3LQKJIYhWJSOu4r6iNjSnNXUe+BIqn15PU4rwRjzwhvmEYGlIBOdH++LNoh6M+kbkAS+lf4u
W0V+LgB6/WOWg3qPjiMiGSi7Wb90PUQ6lqKLLDm5hqAVKjN++qaHbfi7QQ7gvkIuCsBuMyKJiDmS
8X75h54UX8EUwbUknEWRit+7WoMi7RqhFUtQ50bW7mpf8G+FMFN+DHmjfABa33LbOfPsYdKhoa+B
ORYd6rV5dgXeooo1BlR7QNY8KLgIJkPZInjYBQ0oKl3OfpdqPD1KQjC+T0jagRnudCn1UHRUPIrX
inZVEPHEXs0bd137cfKVJn5m2NCj6HFcnqDTx2h554CUkZeKRASrmD+FUwd2heq9JIgDAW8Q3gct
9Y3O1LbKWeeGwqaOIi+sJ4A3q7uk14jjQalylyBT5CGMaNmlGff2hGLtxledOXpcoZCGaIGyDPpy
Sv5VXwjxFQwEkUaFUSD4CVi9MH/PihxcC5Y4oe2LtjXYb6UW/7OWi4HfDPVedQmudAY/HhiJrhQB
QxFNB6muvKDpLTdX88S2VDTqL6/cKRqQsVQGWgJf1A/01dNu5jGIHnUZy09y0ymBYH/lNcbOi9Np
29rJqJA5o2M9W7vR8LXBM7iE5qsy1ZHKFwSELW2iTsxm9coSUKylg+bomRkGDip3tXwIcDREQDvo
Ks8K5Mp3BWvwP0odUWy7B0pvYYBArrCRi51ZO/rDNM3BHcMZXtOGysoCNZH5pZOMWviGsWR3o/A0
3Gp4ED6DJhHdbI7jp8uTeebaxCQIlCoxKw21tbmEGVDTQ2EIdYeq8L2SOqStxIO4FY0pLP/qGVsU
FxaoHEQzDEmOt8codUPSSBb88miSoSxM+pM+ztD14abMdkRn9oBYpkZNWuXeLuC+gqxBRKQkgIIX
IpiH0ZqbTWDP6cnEkJAOuLTsXuXkuAhYXEyYCNSOHJoiZY15TIEI+FKB2EUswc8MB3D9Ic6uIs4V
irHrpK6aUair0hTdTt8I7LxJjY9QzJKHyG86ZCC7dKMUenqVqwDb6E7RnsChbt18NFOV1lUpwi3C
VeFDT0PoEUiquJOOiKzdpnq4v7wnzgRk7C5eN+peQH8MY/WWcudiRSTgXZoVleKhQKQjMg6OQhx1
9SOfaSrCMa5NT4rV6lpLx2FXNxgu9qMSPINn1W9oQ29i3ZZb8ngLwePifFCf0elgrU99JuQSMsIy
ul4oUZVQI03jT1KG8U+fc/5lDdmU7iyyKN9LSrgmXl903QuFqqzYtXUxPPlJhZZQhvrku1C3yicg
7UZ1zWaWRGecgQxLNBz+bMzkaRhJk40LkSCaMgvreLzvhwpInliLAjJ3PRYifZPSWZq08SDToPRU
ZVIhLIbjTqr14b6yjFZze7FUPhE21neXf8vpXtcUHcQHpWeQeBQzj39KibAugTaSkk1Q/jIES7qx
OuXPMFbtRhnx9EphIBCmvKnAxgCwHg8khEaUsbsYqB58PMCTmK4qfYrLn3NulCUxUcFd0UNdc9Gl
NGmnJGKUeNS5PAoEnIMwsjbu5NNJ42pky8EoXG7kNatS7gvEN3RugigsUGQEd7hDzzK4bmTt879+
D0UDnYYVU7N0IlazVpEcLxLy+MAmeX5DdZAa/tBsyjOd+SAiEdrxBAiE6OYyrf8KEFo8vBSp8mHa
Dol1F5Xj8BVQfnbrBhmaga35HqRtbMO2xZq4Q0sulbreRUOVwDqvaXOiiXiTBhH67klnbLzspz+O
bEEicCV7IB1ce4FxS0u+n6bQStXq009SGW20RnmOzaT9uDzbZzqMS72Dh5bGnsYJXR1MBc1GbpCE
7ROBF5TqWUrsWJKbayCesTfEoA9EAlLdAVQqu74eNq9dUwdvhK3yfxabQE9hIWaZgIYX0NxqTeKc
GsFAY4jXDqCDKs7jQZeDZCulPe3FUCbia5dqqwapafXJgdBN3IF4juVynfywePrtyKQfg4AyeBVV
jClDIH2ftH33qZBBuqjf9L8vz/vpClPOJ3niD/jmaN8dbz8IyrAaeSJhNejRLpzIBalgdGjtV1uz
euYVW9R5sCMm4sZMds1bwbCPOzdrU8cMC2x9NExmqadFaSvd4HOSI7kbatrftJiNyKZqpd5NE+GA
42NW1dkqLrToAYo93Y+5MWNj42I59+twJiXQQ2CP3H7N8Z/TAfUzJc1AXploSPZItO3lVk5eW1j2
r4iz19ex2IuRA2kaMGUaBXvUtp/N3IQoMpE+YMAy4zB6eX2W+T9+ZKkBcijkBbGNJNBqfTCQSEOh
TTKnGbsUGJuaHXREtf/rU7SADqG9UG0kYwRadbwLpDFuRTLU3KENJfwu06i4oXU+097XxI1K28kH
MRSNUFOENMR4602AbKla5mCKHGvAx5BEM9iTo//n2jKKvhoEJd56OJb8w/EH5b6ArOaAJDs8hPIK
MBMK3LVpuJcXZ5mWo8Wh5E5FiroUJxg86eoAR6kxj0gUF05q5uOPKomUHwpKsm+G0ogH0M66Hehi
fTUiso7o3Vz891WjNrzYYHKGRX7E8UdGfm8VuU5mBUJlqaha+b40O4xeChSKL3/pSSrEepkLhHhp
/S9H+HgoQGXE/A1SJLJcoN+V2bksYTV1HWoW8uib5n9nNglNRlCF32g15JSOh2uQmLHKnsw4gywO
U8TKXR0T2kOlDya9zll35STu90juKY5iYrkDx408yQT/INEGtnk8Iw/V7f758jRI3/HFasn5ZfQR
QA3Qjlo/U+bA62NWmI5QKsCWYujQcHbEqhbBwuTyYDlaMmJRMWZK8MAPwDJvAmH+K62pzGHMqqif
UQAwcR9qwfBrbpXphl52t68QUJEdhINkoPtZztsXlNqE3gCN+BnAkDW3vBJpBhw5kLpnMBh6C4Gl
ErUXXW871Yb7AGyMqiz2XqE01a+hjxyzowaDiqRzOyCcbNTDlF0TifboxnMTO5DBKUSKgYAvdDvg
S+PlrZpEbshc3zeC5cfIj/TNTYeeFQr7eWh+ZeHUX+nlmAq4KcUzWvtgWyFr93p9T/fKjO0GqfkB
uGmnhA6QAuFXbETDjRUC94OHHyls1CDAwbsbDOGj0Nv8PTB8GQe+evqnMxrlM4gL4aMUIy2Hu66F
hd3JiWHxIHTCPY69AmIL6lAiQE2oVN32ixKRW/YtwsTAtFB4TsQZnSVAN7FwmMUw2o8qCkn7LNDD
GR+VErE9syjRGsCrTnSFRrY+MuwM+EC4av+UmPCqttiJuGUJEySyhzZUua0kZLeBBmYjvktdOum6
12kVZlZpPKM9isYmyzRS9ot3tKLLn31WZDKa6s2MjFobj6+gh2XVNUax/lHnQ5a7ndXihwICuDbs
Ajx85cIdouGhSRPiUo1loIcyTGX3NmOm+IrYOo2puKzafJeySwJgieVYeBaOjcX1XKIthZ5onqFH
3fHCYYFAad/tUYvtbXaZrrl4m9LQw6YIG60xLxH+I4uWR1df2HJuYszpZzw3I6ebOqhsByPWOYoE
9sUOLA0bI7Bc3VtnZbNot0FPuEnJOQHzPA7FJ9XObnyxxK56SxAJA2EIHosdQjZ6S3tAlJxWakB2
R0RSIdAspX/M8SUG9p2NiCQgiB4Y4ApDbGNww0PDgvMU2oE/GD8QFYkLRwkt876c6/5WYTYlpzMQ
EsU+RB1Gb4ZiiTdvNQ/A2dPFA4GNaCzIv8T0JoSMR7trKu7iy1fB6RXFi0nMxO2/IGnWwZs/j3Ed
J5RXrQBZflFseWssTCUuj3Ja3l4IW6AtODvIR5KIHN+EcmkYkVwsni1DhLztGCYvyEW0zv/YO5Pl
uJXsDL/KDe0hYx4c7o4wClXFWaREUhQ3CJGiMCWmRGJ8en+Q1LfFolr09cqLXjjsa4pEFYDMPOc/
/4DwtN0xnnEuAAeCK2Oy8IiuHJQvpqZSfIgb59IzRH4z9S2xR8BywbUlApdhthxf+ZAvj0FkC5Sv
dEqBA8ppPv+MNqPUpRc0JEaLNGmTre7EAfzNszbLbAYjznwDfwibGA9RVAkAf/z7m/TyUcDEo5VH
0oFaE1zm+fXhcC2QKmzMifXGf1dXYvrQdXrwyrd8WSCir/U5cOlS3LW2ODjtAXvMUk/zcqONYpuP
yy62A+Kg9WsncXZe5dxCozrL/QWbK0JqZ3v0wjbR38lyeAW8e1GzY9iFlgLVGSNbmvqD09EwG1+N
JrKt2Jrjh4CUi6iql+60deN5+1dvLXZ4AHI+nlec/8HBdGW021FQiq9Rt423bywRf20677Ws25cP
ECkKXSZtCHJYmAfPH6AdzI7XkehCJqgqdqOd2NdZ1iWvwCC/uG2Ug2AgTKQg/B3yAHCtJ9uoAamS
8VAQPiKXHYltq22/90oz+4vvw1JljgxZEp/ZQyNIaUFj8Igk3zg+pUqRefMubqAk//7ZvGRJ8USY
WENcWWslkMHnt613urTLMxLsA1xXiH+qgLA2i14s/raPq7gJ65bVjxMN7t2hls/jx9Zyx3ozOWO+
xku3/XFv9WJ4ZaH84tvTqzCqdWnyMGw8mJB2aStsjPExVZGVu0WF6W8LA6ej33/7X1wF1NFnlOxT
lcLZef7lC7PtCNkEKfaEQTRc0I8XuhDGK/f4F+8M83ZgeOAzGqRDtrHTF+4w5sbqwxaX+zHvmh0o
M4I16b3W6b1EQFYlPjAv84aVanZIzWziuubYbOkmvEG/TMl/uc2XYL7pMyc9MskeuOx7o7hK4iTD
3dx0P9pD4Vy3A93y72/tNwbl8yKXT2KxqcKECBC2HmzoaYOLcZzBmHFxDctO5njR79KiVw9QFTOY
aSjju3Bsx8o/xe/LujXGNk9PBjebxab0lf0hZj5zYxQ1QX5VgWZAmHV/PCtvSrcC09JHFNtQSE1A
3lMRzE23W5ZR/1KocbKwtklA8fOmLL/68SjNqE7qlHBle3Fvfv89Xz5czNLgolDI43PNnv78FVK5
OzUGdKANnr55RJdh4z6Ym3eoKP1XLvWyf1pBXpsJJlIV2JMHa8IBQkbhgwP0bFmZeSJ1c/HDJq/t
C99iXHYEINHABR+d9jW7+V9ceYXnEbaAGjIGPriyK9sZXxYigiaSpG+rnMgScuS7neW11r2ZFtPO
jtvi9vd3dj1xn79ArH+kGzxH8O0XtD1STDreIHxh/aWDJxqPjvMR3y7nvIuzhfOzeE1y/A1dfnbF
VULDZsNjZD4SHI50C1oLXdjIJ4rCaD+U/kLYsYGk09q1id9bx3NiJZK0NUt7n5oB6kC/aMQHL6h6
gsWUSC+zMaapqBsN7y6Brd21pzBWR0phtptJYqh7zKSpfay7Sr5P2VIZ/jlp9oncpQDnU7JELjtE
zsRJVgyuCLXS+tDqtVxsm6QuirMpLlwtJNaxRRfVNxK1la+VRuTaMGYiuh37q+bNXXWUk+tMCHbb
YaXbSkwKs6WY76QmvXSlX8b90ZRwNoYVu9VrCrEXC4KJIMudsSMUGzqM9ec/YdHSIVyUGEISxpau
OwMr65EnEIRso0yIfv+GvBgeAVl8KyiQ+rD6DmerCfoqX8+GHkzbE+eFiU5uteKSBJAm6siDeIhk
wjMv4rrA9+/3135xdHDtNUODZQ9iyv88/5qIvDRYIwsmKQxLTuAdtBt+wfpelf7H4/SfyVN9+f3l
6/7+X/z3Y91g65yk6uA//36ePZLuWX9V/7X+2p//7Pkv/f1d81R9UPLpSZ1/bg7/5bNf5O//uH70
WX1+9h/05pmar/onOb9/6nqhvl2ET7r+y//tD/94+vZXrufm6W9vSJuo1PrXkqyu3vz40fGXv73x
qAL/4+c//+NnF59Lfm3bqbrKPh/+wtPnTv3tjem/Zc/Fq5h1Cn+NYv3NH+PTt58YbxkaAYXzY7AO
Y13BFX13+rc3TvCWJFKom6xw3k2Met/80dX9tx95b9fOgx+Z2OXCG/He/OODPXtC/3xif1R9eVln
ler+9uZQeIY4ngnMen0HKStvyEG5SziFqWSWG1HV6+apt3R3TeJ2e81YnDO1zMEJqQHMgqgy9z6E
5L0lZ6Y0HhquJkwXLwDTjvuTqkryV86Pgw11/WBYWAECsYMz9zpkOXlxruWjsPWonZr2tFI9XFm0
R3zQQsYbB6nbX1sjXJAByDqVQri6kqsOtgJbH2XWTQKbSMzTNzgxyhNpaeqVc+JgF9BJmsITGGiR
7DWTXfvgBF5aYpAyX6Ie8ydrP8WLpQiTwg4v1CzzJrfM9mMswBM4P/sPP72UP579s2e9Vsc/nRhc
G0Y53gRgXPb6TQ++YezD6q29Kdlai1vck7knTroKtBHtzDCASVjVvlTuuAsg/IcYQlQqXNLe3Jco
9y+E17nvlFX5n175VOtVDz8VsBu2Gd8g+UNBqNfYSWCRXBgRfqztIHh5R61Rd9gzaPjkNNAs35Np
Tex4350i5SlQ6RjpkesO+seiKngBjeBK68s4jSQ5ofKVt+Kw5fh203DQX+X8a5jFIU3WXzx/SWQV
RxMT5J1a7RJ0vDk/T3VPETMXxke7xKg4dLFi3BtGrkACnXSPA1N92pBX+0pLd1DcrB9n5Vatcxsy
DJBwPd/J3cWd5rST6dYhu7YIZTJPWzWAR7tG7d6X/kSYQYlK/5WHdLga18t6TEQRgNIb8EI8v6zp
tSi3yITcwqF3NhiBW1E/T+JqEtYM3VDOI0m4WbpJG2jU0oG3rcEujMguNkjJC7r9jJntllzn5kTD
uuZGH6fllSf1izvD672e5RBUmFIcfMSp65zWFG62jTF5vpIKLQlF5xDZSTwd4RyAKF2WwSuP4+Bg
RR24zkwxTVzHVQDkB8vZ7BsLX9YMN1QvTva+1Q37xRH1XyOWrldhWvktsBH+LQ7Vz+8+Ew8ZZEVc
bLF/JVDTpY7fiN4q3//+Kb+4g2twCfJimEiABjzwg8tkbB1FntO/u7M4r83UPq7cWIDP9yrewwR3
9+ir3MvfX9V9sSVyWc5AMBcQLewUDr6dsknda/WM0rNctPiIZCHtKwV7Wu3quU135Yj5OV2EcPRo
1HCl28ZVXRIhvozmuPF9TdYRkakBId6BVB8KDdH3vrZGb+OTtuhsOscc8QS25+a99AhQhne3TO/z
3EnOeJWsdznd7lWL6sHZNoo+CPO+uDtL4ChMm7xHyk+WpR6fp35cT/ueLWLf6blZX3AbkT4PA9pI
VVnNrtVQ4sJaMBGjJUFH/LxLBt5t2kzuha6VxD4NBKWf8J4wz528APC2sFN4kkVW1GNoUhV+6PwM
ErVvtIkZVWPfDMfCHNzqCk5gctS4tfD3lgHETVjDIO6V4yzxNrBmcTthKR9T4WvaEC2Kw4OpTAbF
wrA7t93L1gbs79vjDkeOD2MWt7fCZp6clTh3vVLm/uolYndiRreSCdirnr9EostBmCCI4rZcalGN
IdoeKYYLURzLFWsRw0XK7HD7+3foxRmyvkKkMCK24G/51sGuOMYIEy3mRxgTQrtazDLYtlhKR6ZW
vYaC/+L7rdgIV1rt1YB8nn+/rksKKinoKiQ7ZqfMnTBHSVPsKLFEPOEVn3euq4lX9t9fXRS8EHtW
tn4myYc3NUkGKGaFGzGeWLPIp3dx6omIZEDMQz3KFVdJ/a/fU/iqUOddCkOgtoP9FEvzVEPozxcF
095B0nM3TeZXO3wPvaPfP74XpwsgEC4UzB5BtBnHHWw8FHPYNUGIiEgfyZjh1O3RmDTuVs9H50KQ
a/fK9Q5nDGyotGJgopzo39yaDt4X4Tl4RBWpF5Wuot4p/eBr0KvA2rj2JHe2X/XjXq+lsUREQi7v
9dibmr2O54y3WRq/3rtjAZHPzKV+2WI5m0akKM7HXaX56pXl9Is3G2sxFxoJ6Con8HoA/dSgxgyR
RlKbvahqq+Cs7wGj2iYmV7vppv/DpShNV3ek1T/wkP41MPgM2irxIoM5WbjqAI9zTcN4mM34lQfw
i/cZ6sW6WmFSsuUfdB1zCvEpxzAl6qC/nvUL1PqF0gdDhy5zQ0IY81OU68MrV/3FvURdBgUeRdwK
EB3cy5qs9CllchL1XlFti9TONhLzb5LIJnP/V9/olU3FrAzdDMzZQzw8nRZPzN3gRhX8N0K2Y7Vt
lx5rolzoiOyVeGVAsn70Z0U04CUlIbMaWEL83wcvdJxaRRm4pRvVbuvsOg3buYCD9ZU35OU65S9b
cEhh74FzH04t2kxpTWCjRc7cOdhoiIP3Vpn2F1DJCVssWv+V6/EnX34vdgU4ievzgnhysNuKIgho
ySpc1d0BmVWeTRW0AMMegp2hJka1VW2lcdQxST3pJuDxsB+Viw1vZ8xD6PtN/t6L/UBuO/QKIppc
t7yusyGvoplYgwKVP/4OKGCoHoZWWUewDpZrCnhYzfHciMcsrud9mlnjV/gV9bukV8LctV7PgS2s
dOx3+IcxcOh8IrG3HmbvF9NSyntmvFQrmmfTmDcyALtyOvGpzSd0Zbae9KC9uuyf0romE2ZoEkFK
rmWODwDiZroJ4tpTdNd5C0vM0x9t2UzThkdf3nR9394UPO2vRdrFF3jAEA4zDEtc4K6kdOh0LXRj
8rFhr7CYDDsPHX2qH5wa+dhJ4AlnvYnxfOlouK1tbFeIeNcVGYm3c5nKC1uTeOcD5XkGLpkLeU6a
yrxTqy9qhBRTMj2ZqvVo/SE0fHYb1ZbbqW/Ma1oGnG+LGQZhgWY/OetRWiVhMM84eA04cYVdg2Ny
2Lqo90NGJeoj2fZVs1OLRUs3QXUROzwau2VjpPNS4JnvOVRMk6WskA/FhjRJUT4uhEG8b4pgNdtt
8d8PR+ocjA2xT7J3sUj4/1AJOo+ljNOvrjmMfK8Cdt8O1/7kvZgFIyqzHZt3khyIWyo2tBpavBo3
A4+RTNCVrQlnotTAG8dCs5Iwq5F8Y0BjDNwX4HstHNREFIJrVbp3JqBDMVNyfXUj6tKlAerdagit
dq5OiAG3iJJf/OA9NI022LeTO57qJC9VYWnY6bxpgqDjtmZdl4VZXsWnPMGJWb8zj7ASlrKAEJJo
3rg+W/6h1xhgydgF9he9X5N9EICRXuf66oSS1YXvn49+iculU6VfzNoMij1JUvHxokZ33hZ5Wx1n
VlWhASIr7WpwF/OaC+mCwD1Z345TtbznvWaoHqfN8NTWMuj3RT3xac2SQy50MPV455KQIF6pNFb0
8WDzAuKBJOcDJMCUPEAns8kxBONSE7tY3dm3FY5tHMHmee9q45aSY2VejCQmMBsBpbC/o5bPQMvf
wyIUcvAfGTFDKaPBPZgXwOtqW7OszaiptLQKoa61kRQmwtyZMVipnGbX200Sda5WRU0ng3eBjbGm
yQOPQKTHs8bQXgtFenlUraxMulkqFKqwQ+m70kp/BCx3o9anqWDMUlxqPqKfNg3E1e+PqhcQ4Epe
B5Piy+M/ihXYwbHIKNXqbU9Z0UDEx2lvp8umUq3amYOcPiAQ6z6njldBXBxA6WWmbek7IHkRk85y
jomh6Wc2Kt+udr//YC+LBGzCiBHFwwufGqbKz0ufTLhjZ+RwnXRZqzO9H4MxtNxG29V+gzth4VYY
7Q3jKy/jS8DHWDnwXJQ9i0H24SGnk527FMPoRqJwk5MmY8Nf7Y6O/AxvtsXiWMHz3rv0MuUdwxDq
kAnpWXevNUt516m4DX9/FwDCDpcH2DGht1BHEcK8ZCIacpo0a7ASKoihP7FTsTi7wqUbDFsrJn1A
n+bM3Euv7y+SJKcVMRten5ARpnWCdN/4MszAp5tgqbzjqTDoDUuR4qnIeM7Wt62kvtzETiGbYzpl
9roKG46TpPGDPpJGK5pNk1jOLUNN/ch0i9Hk/G2HICwJbTsy8zRpQk5JAWstNzhG43XGuRlnx/0I
469yN/o8G10EZ50YoVIhJxemmXbhYBp1EpZ+oa8kM40k6LnD0Ss1OjUdl6lo3NBz5HhT2y2UvU5r
iOZq7DFhKKWyOwtihtpYxK6So9CW/sw/zrrysUWWJLYlEYH+iQCg4lzLNN/oYIlNhqjtnZV5JnZv
TXfjLuMC7X6x2nc9+661iRVewjvkofoSZZMrrzsPBGHbm1NpHI2+qRHx4OjnUOfc6nJgT1HhNHmW
salTXdy2fYIR2MS8eK+mCpwrbbquIp8Ngk1YZ6pF2beGum+svlWXU62cLxhsVNqec1GUT+WAZvg6
WwgquVmCFCdJvJCwFEpm4lLQPzVef8LB3R0vY9xeYDDuDmetlzPALax4KSIcB2v7OB8Vfmhzqops
5zmDNK7Mwu93WmqTUNRLnKvDFX3O8F9vMHKpRZe+y4YWklSj8vFaTyYHJBHqmcnTTNw2mrFnV3z8
xmgjU491cyfJa3tM43i84qBOHolKtqG0F5nzQNFLJCI6euR1NRlUd8wtOSirVO8+0Uv2YFY5itpN
WmdtfOzPY6ZCl1gqILqyACUIVJaHZAFq9nZsU3Xd4ZnOWzrNYq/m2u+2Y1V61zVWS03USYFFVpaR
z157Vt+HehcXxVZpU6/vlorXNMy6guCW1B68d/mc+eaG3AYSnmRMQA9kXtXdUjV0OjSRIPHDWmbl
DCgPCrqrGWDet4VRz6ENT/xEAjLljHSZVfMiDs3TOAd1etTYTT+SVGWY/SbDpow0nV4KuW9F6pzl
i8TeFPMo3zwLqvWSHg7dR9Vkp304WDaAezbP8b7BZQlDcowgEe4tamrOpi7Wb9LVgnLHdER7cPGw
98IqKDsvkkvnFEe1XaR3CYEqR1qJhmKbxcGkR3DfrLulmt1PvepnLVR97MI4KBgxQI6TVIhqyjLM
Xcm/Ivl21ueWt6ua7kcNKDGyJjHdLdCDUNmg9MxD+Br1vpXTWuQk/p1Ww4mFV1jATGbm3/Itmk6/
6TuVdJuM9+tkWuz8CVqTdpV0+gB0L7LhwXBTqW9GT+ifCpSu18OUwd6gwNSuSmWNFsNes/ygyjZW
0egOAksF370byJu4doy8+DoOLnZ7GAqaTCQaNOyl3S03mNgmD0J5HgNmvV9TGAqcBEhASE08moAT
SjhOYy22AptaSukGA40NPTYe2L47IerEE8VzwtGbyPNZx09b006KIjJjQeQhDCHjnaC+FpsWTWq5
r+gA7ocyLbyNKNr5xB/GhhUCSdTEU7wdsC1eE/dC08/8x26C6LwdCdKYTj3h2cNuocm8jHFau5uQ
cWLo6Vb+TdEnzknXtnhsm2KYco72JTk3hjgnb7PwjHnT4lAgombsTJvQkdJrmdbADz7ioIH7NNaj
WR0nYtKz46b3yLgvhjK7KCuJc6RUNIPwxIVvbKWbLCXJdm581ZDMcmukqU4oRWBny9Y0h+6LhRyZ
YifJMWpjw0y2oAA9jtXcWAbGMs+ZTU2FfjsqLfBDiwWK5SI+Njx29GK3emxagtNFVsGmnpp5X2c6
mZSjXjDUwoK8KN55mGi5kR+oad4vQZB8RYleuEdj3WsfedKotWvTwriwTYkkxZFTuMMmHQwo2ANs
wLuedgG6a5IX29xH4B2KNVsNMn7v3gxxxfGV9LX4khmLToia5hUflZ60V63OqCEy+qrCVy4jObeJ
Fxu74N6e4o2y7TTD/c4RdrSUC3xw6dfTQ+KaeIuZlNB3sdEuDzLV4uEoxazYD9VgFVXEw+zPEIfV
TJ48B7RW4WGLtyiThtEjbDH01Vqo9XVv3JVSNfIorSw3ici1G+KI2MLR3mCVHIMBl4wPvgOF/x7B
v6Hz/9cT+P8WD58PJvD8+x8DeOMtXvOMUBiioNX/Zv39fQBvBG+ZZbG8WeAkz0J3+3MAb5tv4Tgz
Xmesw/+21nyXHwN4i9k8Pgo+DQvMWPoF568M4A8K/RXSoO6m0EXrTLV/WOS2PTtMpWLST/J0uCoq
WPOhh43dthbN9JoN/HcJ50+tFpRJsGvKOsoQbgVz4Oc1deuUuZ3MRbpBj2zfLRy5Dzg5pi02DX19
7mOJq3ajX9FSw+YfHzqr9LEqSszhYkbcYx2VlYjplXsnfzfFcyK2Sdr1QRT0TX5l9xTWUapcDpnY
CsrTzlYohcqqGY+HXsfXHO1vYYQT5PK7Ik7qOLTnGLL64JpkACRo3vPQM/Py1knh+tNr5NZV4cr6
EmX1wGdp2YnIosc23VaCOBHN9rM7GTfJMedLQzrh4pf+prNhKodx1jROqMvKDDaqiM37gI1hPfa8
9BZTT9fY0IhzQk8oCLBWdzSNk1FTHIS0ZRqzo6IZLhIp6o/dFJenNfqL90nlyfwoRzG9alKrpkdD
0vYxBtCr1Fjr25Z0J89MtoaajeEpBw9yt8pY1H1SB867NE4XazdP0rnzu56WcaDLdMmwNEd3oy1V
e6uPxpQdTWaDIIPchvjMK1TF3k3uH5GAjdZ+gqQdf8QRSdQRHANBTGmld2M4LnpmEhS+6J9tmhEj
NFPD/2iSeGiF86TKh7LEmmYHK1ZxhrcMMTYdAznsqROMfEaNsNgjWzkge9hg9Vf5aEHdase+pMbu
M59ignNM348TkRubapT+KW9tw6RKzsE1UuIU5m3pg6IkVQP84Wqee59OLqqKUpn2Z63sNHMjFqRv
W7eYU7mryJG8xFdyeEBmjpinB3jrqTP7ydlwwqMBRbpp3jByRfBbLJO/G9p2SfcqGWd9U4/jfKOa
EWjCIb66CV3bHd4NMa1RiF2vbDdxyjTB0QKii93amPaWsuUT0eV1tbVNNUaFyStz5hNrGmxM6bto
cLQcEQnertdVYnZZpKdSLtu5GTr9yNCxDU8NMfR3NoAT/DkQbFQX8JPMrSi88T5JJxKSGfpbXShr
qXMktV5G8E8/m04Y24SGHpc0OOLYtcWcbsRQGl8ZJIGXuStOFK6ezrcOFNQboS/up7yt8wmOe9B4
oZ7GOTlb/txZIU3M6vaPYeqHJPN9GWZJ2de7nisUW7OwzWmjZRkomBx892ubMXgJ55jI4pD+IAvC
gXaH38+M1Aodu1ga8D1FC+tjxv5VxT2oYdKQqrrRCL0qQrNRUx25Wdp525XuSSejzQ3Fhz4H2sYi
fTU7VrXeqGioYnfZoukozj2npvAGvZKQh0xyccsmW+gRrKFfNlYsLQzkDNIlsPzW/A+SRvpzA9WR
RFwdHd829UdxP85qzbHq8XiIYr5QssUex3oa8aRU5zk0kG43NRK96kJGtXMSELJ0nYqxGbfmVMlq
52StehTp4qpNP5S6da7mrgDpnQYf5FauMcFE1S5En7rCvV8YsHOHi6wCkxND9T4heq2DAySGSycQ
jrFdWt9saWJhmHzHuP99Yr9hJvu7M/vkc/XH+ef56RnR7tvvfD+3Ne8t4Av4z+pShwIF9uQ/mHNa
8JbBEQe3jScco32O0D9Pbs94C4eLXwzweMEvbvU//nFye/pbvLnc/8Op/U3n+s9zlAN0RaR8QElQ
GSgghxEzmZ3gwbOWzaVLt4krw5wc54Nh7zrXK45SEXtYYQ9ZPWzhsfY4bRF4dqqjvsNSmfm/ONJY
pjOCL2Z+oYJ9kISpGssl1OxUIlz0guwjoe4EtdUZ24sw0szbpXBa0Nzl5AizEZAGT0wv4X2kE5AI
gmpSD3FTty5dPZu+GqeYxMxsF134LR+k77xsvzDObuHRNtVn8oAWjzDrvP+gnDlSdKewCjI6utF2
knI/EJh2Omr6IiN693lHaCGJHFpVjNa2lF16MrpO/miOyzE8xo4GzJwAyyZ7Gjazi4YPTqNRRilO
0/uOvNQdyldD7KtAXQdVBtZvNTJqOFOO28IrN6PhVGrLOi1Y0Jrx2ZRGQBhzzxY0t535eWpydV+t
8W01Ap0QWvmPKJp/L8M3Abjpv66c99Bnq+5p/pm8uv7GjzVovjXAYFcbFayzGdGvvsTfi2dtrZBX
6qhOSQ07CUnOn2vQDt5ScMOoxkUDzhDo5Z9rkB9xcq90WHwgGMP/peL5QECyyqdg0DKMXIt0H3Ia
1/l5Om56DAEXUmKoFdPg1CUI8VZr+/zCq7X0FFTDijD7JP0qadR5oHfdiXSAKGuHxfTTTbv8vvKf
DRFoL36aYXz/JBCrIf3A0MJjipvx8ydRcVnlvllNYd6SoxlVkle5KRfnoUfncbt20oE2+OcgNwlr
lX5jL50x+URKjyOAYZRDglxnHymSvTNgdSN7rzXz8gqP7Dmi/u1DrgoXOKDIKqGhH1T/g9tZMR32
FOLumu+0XLOgBq2MpM1YkkxY+vGrft7P+5vvl6ST0pFzwq+l/3h+XzSw2SE27ZHabtMTa3Tk6XX6
QSOtOtTdud4l7mxFWkxUIWh7VJuJRVlF1QoTqghtfybNYCyyPbnV8t8HL3T4la3OKvjXC/6/qy+1
lM/I6vz778sdQjqjltXdgbPTWYkg/1jtxlsIjjSqq4gAYQDmQP9c7GwEkJnprld7Nbydflrs5lsb
t7X1D9FrsoH8pdW+big/rTEPwRILmiITXRKyF/MwgtcMgHpsWQDFxrX+wBTfu7QnAg5nd8EVXodx
ByxcH8fK828GT6ijGCXwTdw2Zy0Tz30gtG2g5g3N0zFI8AAsNZJFDyJ5O0laOhQp/jah0ttRWlQY
Yw+PpS7vl0QMBFrNVzGl4d4jj56Rd5BuFhMHS+EiqtBR0HOs2/JeGtl9O/mfmnHJqd6t03mKb3Q3
tXaVmiEFt/IUBzFt007VTeMa/cUy5k+4eGJHh0idkPlIF2P5sZ2HYYuC2zvBfELtLVPNW6M0vG0O
KztUxqQebU1/z0cpzwdiAcAC5TYYp46zHZBWNrP5Lln8bFcacx5WFLrk0WZ0vyCsUazVMDxHdaqk
oe3mpK+2C3LmnRplQta69aW2lzjKRpwNCqfc9346XOeieQ+/DkMkDQ1ejDVelzlftck48acsvY4L
aR/RBh0FtUlpUwSItzFTOVkGv/pOuP1L5/R1DUmjPJSNMPD9p9zkfydD2T/Vq4KjO/xT66f582/9
/1Cg/L6WxqQV+OuPz9WXP46e5PJErmG2ps1/F7ese8L6+z8WOfgVqR0rOxOZ3Iph/bnInbcr/ZcD
AlISJtxrovcPQYrtvDUJHjXhVdsHVTVQGWkiKIzXmAQbQMv/K3gY6quDVc5QaOW6gcgh9ibA/OBM
n/qqccoBbbs9yA6sacLoMoxL4Z8b+iIwIK6a7pOa+qQIFycBxfflwmypbBOsHNSE8ccuZ0CxRDiJ
jJ8TNRo3XQqkFpHYVTlk60lJCOMy0lOqwSFThlhRkDbHFK1/3LgCbwOIvMEUTV1JOtfkxp28gESD
BCDoZv0rdSxqeDW4EMz7QQj42ASg32pOV8UhfuAJ43Mn93ACRVB/4plKd7YZm+ptoNnZR5mkxRnM
isAIDeE7H8aRCPVwHb+mYb1MJGIJpkrb2PEgLdeJaRwZGbYwEew//cTHEF2eK/iKy740O3nKIMKC
kOILd5t4vTzNbBF80MvAOM/mWEQQq/izaDaGi7GP84sMFjUZM9h1lGs7jqmNi6/zXhW6ueXTF3cx
ITCnoqw10B+XjnmTFaOD6/QyQwupCSYAL7Dy9r3URvWVRJ8SIzab+x61Be6uUVBmQRZZo8CYsYVN
aB0tmNzHZ4UsMvoCBJJbo9VFsIldmSbwWYLsfkSqMkD584J3Vlo46aZVIxY7KRks51reufeQf+jZ
e68aHutC9x41u1lmfGyL9lQ5IGG4iGTeUYK9PcY8/lrHDCJObzys0yQTnmryokEviovSL9VFZ3ZU
HiakCrHx0pi3LMVZYMB3zTDP3KKJ703ZE1iVrXCMKTX9uMhXINGYhTwqCWeSVElLrwghWXWURmln
N4PIAW1ZF80NadPJQ5W6owh7SFxwycty+Vj60mDUnTSltvVm+9uldbhaAv0KrHXUQpeo/5BG1o3n
Qvx2hUekky3N+NR1e1OES11Lb0tWm3Gao21NwkZmmYOaNk9JiMTQ+cPAZENuIKaZoTUH+bGQcN+P
m7ntH0RejhcevKuHbNLVBRS4WoTlkBhnC7km6xjLjT+oQCarU0YHdjjYXr+CJIZVnphaP5pbV2H5
yQrLy3NVafpNpzyFAc/SjPddAgi9WaAQLRvSIGZjs/gdBR4+VeTjZbP/mOWD9tGnxKay6/Ppyqxj
47KfdPIx7dwc0gjBiRh3zHpnBm34+USlRysdWUHs4nzDPGw5mRLXuHVaz8VZd+jUtW/GHNhw+ucp
krgZGFAI0lQSFeLVeeToVUNIGZrHFTqeUFjPiL6/6CKvsXUAK7osmGJ+zGAWPgZxKZ+q0WqNLQJs
btxcXGHoM96VjjHeCd0s3ltjas17cMBqwpMsbcZ9PRS+HppG7L+PBzwkwtgzOsgxzpRgNWPMbrmz
hC/XpDZdDaEw4uoKDhbw2ZgQr+kpbGmsvvmodWp5BFsrPMaYmSz4nDqAH27eGlrbYdin8QBJQqEO
OVFdgzbNbyv7y9gU9icVJE26NefY6HmfRw/nI0sG0STK2N4EqZpvsI+dUyZmRbpEgCIzfk1z35Di
oxnVg5hL4yEpLAgSqT7pw3ay+56xQIy525bEHYTuDlbGt7LHZoYSws0yvmWQ3paWS4nhxkXiRNCl
3DMPIRQLzWy1FoJcMT5yTkCUcuq2mZGxmc2pFiw4V7IIwPhMF3u3LZSM6WNXmwRVB06G7Z+aV9en
Zpyy+izHN9rZBJMFFqxNOWB8vuiqvCiRYT0SFcIoeB7H/2HvPJYkN9Ms+0IDGrTYQrt7uHtotYFF
ZmRCa42nn4Nkd1UyWVUcLtt6diUYdAX8+MS95453i9WWuxOi1+/xJ4nf+iVXRLIMNylz8QjwNGDG
wdCC2fK204CsLj8y1EzQgjS4C50krZmCVuImwanCmc6GuLE0zvRYF0K0UP1EnaYzbi05o57pkbE/
Jki21LBSYvNBKPIOFYzeFJov0CdfuLBKy9G7IWvu2jTSMdgj7OscKY6l72s1kZlNULyWPWzNVhTH
bt0E4Um3BP5xhv2q5RhCO0geWq3BPO0IosadG8kSUKCYxrs1w1izpTk18OMYxmD47NDli6jn231d
85u6lpCMhsMAbPnCzrN40Ue1HsGZR8YpUqUCQ13aj1+HJJ2vkzDo7UmrjLiyJ4uM6LHaJ1VJiSqh
z+OcZLYk+QtEyP7c/ufIzPgR66SSsQAliXUceQt/7ATVatY4ydPasYasvy1Jmjzw3DZQyQ6xJ2eV
5haTVZ3WbDLsHw3O36oZ/98Kwv9pvuQf5J9/3+tdvg3Jt66gLOx/rgV//NXvxaDxm4wLVWGCutv7
2Gky1/h9vqP8BsiF2Q2jGn46slL+WQxqym/YMBGlYUMmkpApzj/GO5r4m8GEAdEeuGhI28SR/w13
8o/t50/XDL5klTErw194JPzr9jHvz1MVCZjCsu63GWwl4XHFysXObRA5tFBB9S7rMb2yc7UfvN7A
9ZVBEC09wSCiRptlchLFZfSSbJaPph5Zb1u2VC/tsgBA1gYMxAiFEpY5LDyiR1UZuwPRyJNTrcBr
fuqw/8V0aH+bv3wMouFxMv/A8PzJ+o8pCIAept89tlnxG2Vi1yXGKqPZeEC8XpTtfY0wKJwFKz8w
JRZ/VwXQpfxrl/ePvK4/vQGmbjolvMLs7ZfBz4pcoezmFX1zVGQ3KMry8zCjWWL0DGk3QlFMpBMe
o2OTm0JojPnK6FZ4KPS4P1TN6k0bsQSKtYW8y/66TXl7la2lD+YOWXNj9t2B6AFJ9WhTMjupGuEJ
3K2ALEi33rKx39Sz2kmYFrHvbr4271L0H191Cd33P3/Vu53+1+96t4szqwT8zFJ9H0j9ZJjBvyJO
LF4jio+8uc/7zLr0i6jtwJWGoDzyjpbLbFqZDqN/34CODftRnHiRAtPSSl6saS4+jI4K1RYXxWI3
lsfUSTYTfE1wZ+yRf7WVB2X1p/dMTtNuc8fRy334q79zRg5WSJgI0Wy1xUWSlm9D3myewAf0LDmf
TmU9R8fBWh7kRd1Co5x3JN2gfSHQuLxOZJoUbo0p0sU12QYROP3mkubWeFJzaX7aElRJMeKpwau3
Ll2dtSvbJ3XbsR+ZNR/XVBl9Ra/EW+SOfhZVasDP2PoCZnCXZgubepq3X/Jl6M74xLoXpJzr91qx
hPtWKoujkVqjD/tJvjRCLzgq2j/PmJbckbocy/bSG1dzrUyvRsfzgCrR+qyj7anLze25HtvqpU4q
lLxGobujpOBTjIv2lMa95TG+WW/pMorVQelX9XAilyMBBPqlWZv+XG9VdSUnPNnxVsqLQr18A3N0
ocTL741p6y9o6+bcJX6k8XOiBB8URchyF0nPoV00LAUIf1AcTOt8RkmGG1QdDnG/4eHIeqRQJDd0
2uZYKj6GUXyTmzaR7czE4pUtAuaGSpAHj4ZLvJPSdcagUE16sKD+cpEUZOcYZayrT7sYYlcLzjpI
Dbvt8FGgLXgxV8Hy0bYNt63R514ujsc2byW/W8ra+4tb4tfjh1kZMzMFM9IOT2NU/sdbotHjdKk1
Vs09/WJnwwAC2lmzZA9kQrC/j4sshusAlEXI0vWKcKs7r7rxMgiyULpdPnWrvbQC2g58N5RWSgy4
2KrTcNrvftkoe3clc+sv+Ku/zPZRp3Bc4TXCZwTiDqzYfqP/fCObE+uIeqLvaATRzRrFtAkHJsSG
3XMIOOHJKNPpmxRNc1DEEp1CvPauVaTR23/++n49UPb3Ad0LjjOeaFaLv5ydQAlqQBfYcrAoto9W
yu+bGS3M0HGVfLlr9Ue1kYa/+s3+/Ko8LPblBrYu8B8yk9ifP70o6fHeewlAIsnp85Jpbl9Vo4u/
jrmijAQQxNUcaNlWPeV5bQWRqJV5Yy/jGL1NLRjVIbHUN5AJ/Q2iPeS90BdOeru4uVgCBf3P3xBj
g18OsJ1ltz/eIEoxJIZy8sd3280GmiGh22WFE+yKEXeEMH5JVhhQdi4bUWAlpisBZgJbSfpawPTk
hBs6hsxWmIlDmSw5QiV/NKpa32pp0V1yGVGdDuMoYEEiubMadV8qRQhTWAvHaRo6h3zaF3SEVPxS
K4Fg7KMHooiARbelGBiF+tQJMbiQzYxo3oCzuok1WA/4ggi4nWPJ7iX0I04yGOPFFPkvjmzpsi0h
Pw6suLhZEhlrkEr0z7IiL99Ymbz0MjDXSE2sWwBbsc2kAEF1HOmmv4lb8p5axnqs8Vbiu8mwnFlx
5FNM0xkjg6RJmFv9oV9rMcSiHgWEfqB1THUmt+LuPCJa700jmY/JcsG/fMsk/XWphW0fDpN2oa75
fFMJgio4hs4iC6Turaa1/d0gVNOnGqeSz3GWX8SGlCeX9ng7Ys1jX5w1suHGqHdhsbbKGWn5Xd1n
c9DISvOqR9DX4KtpF60f01sBAMkxhqTnZRR/hyUrIm+pcT5h0EINkpfJsde77dih0AyAcsfXEoEM
Z7bIcAOFdC3ilkf/Eepgl7707LG8IdYBfwmo40FWKBNaFaVJg6pRZhSXZGevKrLopTdXj41PGrlV
1TUfUlw37qAMjilu2aEE135Bv4SENI2Wm2wwD1DZBr+MtFdE6cqJnPdnHQWPLXcWXoEpPZsrlWJb
4uUSiZu6AEmtb1iwDUGubdaXkqdNUOmtydi+qAd8gXFTu+hT+J01osIGs3va8Iqd+3owr+a0WQ5j
9uJsMHVyIqnRgt4Qb8VeeE/6dLlfu61GRt5Hs91Mk+yCA9S9Pso6Lnk5yKQNvXoWvdJt13fzrJvX
Av0Oo6l8YzmxSs+U0fKhjjPlJMb5AWyaGdC5D4ym8vWxbAvBiYumuR/WJT8tlYlGJdNfKpicji6o
822nN+vtZAnpUahMNaQJjR6L2gyiYpqdZhyAgE8mgpdmAsbFYM0kf7KwenyABIbH/TK88xvOD4U2
vLPiSI/IdGWEbKl2o5V9feQxZ7y2uaaiNtDJS9bLiAgTIXORSX9bhVUISiYAxt6w07kRmi0ft9bq
/TJBZqsjeCUWMPmG/1Cu7Kw0IPnlaP6aSXqMqjV1UjYu51GkOvU7uRbuBm6Yu1liXFXV6KFNFYyH
2tVfqcUg0U/WfgWZunlU1FK+VxOmXpvZjc9VKz9kTawemYvuozWFQHJZ40Le8AhoCJmSwS0x1oUF
P8AFo5f6IXHovwj6UIY1Z8+TWWzNtenl+pVSNfE2JVtveiXOqYxzwcgCPcMZSRTwXHlVnyazzzwK
kgNwXrmzcyuJXmmqddJ4s/RbhxK4dAd81Oe0FxJMhOp8QEYpB1xj7ReBlBejJTfK7GTTgYK2OkVi
6YGUx+vJiIHGpEW6XXu5006GtqCzM7YXJdW/19zxfgafad/UY0uSIaFn2a1cIIEvrcVy0a/rwUjK
4ceU6iGJqbIjNksXUs3kxjPzG/IH6LItCjQyfp8NeWwVd7G0wtXUQmr9VMiH69zW8dc1r0cP7U1i
N/2cM0uppg38fwsoSOuhTjRDFFrZmqR7KXBJEjQ5fFGzcJnRwz8kWSVwLDR9SrR2K1Bfi3EYbazo
lB0uNElDWtkm5tB1jM1T29TVWUi1vCFlwMwYri/IufUmdxgrli9mxcp67nT1C6PZ8SEZBQ7+VfWi
XjA/rEmdz5nediE3tHTJmeF4s2Hxy0yaIehubzaVfpyWSnXi3BgzMkRAUQJXBHEXGDMhbOjx1fpt
bVeeEas+d0eJcyxzRESd3AH7vd80TW/LRbqEWGDKa1rkcuY1mhRZHnMiefWwJcvLUwoBzIczXQ7u
oo3i4gyKKH3O41ZL1ynr0+b3VwI4op9jRYHfHu23wWqa8bFsV1GzwV0ipeQxMst3Xcqk9hO6DBog
3vGFHBgyksEygC8Fsr/dUKivLvN7ywOPbLripvEAzrIpDZpqXG7nithip9XrNMjIuboYZgN1qhOV
Q6Zx+EJqLxHeLNJyWxnI75016hIQKE3cNX7fLariz1PazmwkqVFOSDMLrtcBsgYFIgt5JuTBUprm
Dc9x65kXL9p7MU+y7Eu0VLFyq+otvhiVYiSnCpaagiTTCK9XLJkIZ7E2DZ9TI85UMr1EwmjahT/e
am7F6qHphjRY5Vl6bMQShmFVSJeSKWModbF0QZHC2FDiYUzzBklrBdxwQH1o3oAq63W73j99usyW
V6r5et9ZK/QTU67rp3rbCDeW45USSKmn5XbQ+LaEwdCn+wW75SXZagEbTyypHygwuTSkZQXNqQpa
JPkZDSUQ0HxOgz7a/0UiSO+wXzry0bQ+duGCFm9NZPE+pjwF4i92zRvuhqF1OiyL93JjoUCWingw
HWvKuGBrCDtjOvJBCAHm1+ibzBiAlhj6zH9uyoifsxYcNuvLbdHREY2FMMfeShxq2JH/c62pEyu0
yFaZ8OC06hN2kFVyDZSvz1Zc89UtecZctZP7Tzyr1vO6rSxIxA2IJRXFon0UkSS+4NsDg4BOdml8
tMfTbcZI5PuG6+msWrWJeCvep9IWF2iyuKZcHpuOXbYzJpp1W1mb4FV4IfA/qHPt5fpAClYqJF5P
DqifiNWd2G3qBzJK+ayt3WEWKsnrt766s9olOcbCNl+SEb+H20+b5BTk5QHuzrvFUzPta50M0j43
T+KjUhTrnnmKoURhaDoWsnreLHFw66Li7walO874d7zZsvZOrbcsV6WS8HGqGl+kvsXNrjRzHRJA
05zQaIN6i9LiszeoOlo5yJnCZjfEWVCpNGMZIv6rvlew6M9lNIiPTQIE1kFSymJDZ3ee+lXbjG/b
UOylSiMl9lxLPEEivHB2WrZMlTelWlHYKCFTFVxysoF72AFcXYT6kEQrT1AlPcktj2ljqKVDVqA7
4NCUOr5tKWIJg0YgClk9GidcN8s31cx6Vy3AiePCW44Sa5J7WGQyAkQ6f3xhOIjUnDsbffH6jOzm
hRrzwUjiuy6RU0dom+7EClMKinG4R2cx2Zqy+gx/ui9xrdTOYNQaeDUjvjYAhexVK4U7YV6p0s0U
W+Em3CWzaLFdoJcUdG310BONvNbup5G15RoP03iq66y+9uW2hEwRzHclqeTbcgAQIc45tKUY+I/a
lZInaSmS37WLzz0Rmxd9Gfu7ioiFJ0APL00tqqHSm/VFqcYPYYrq505rUnTySWPhlSeQt0DLHlpR
/xzXLZ63RbCQ/sfdZ5eqqbuxheI6GDpg0DoqDzTeaiALjY8qAjdVNgx3Q4J0HrG2yYgQh3RQj7LK
r698ppX2ZMnreRsSlp5F5/2fFCDvnJmYh7TevNC8xB46RJDog/lUUXamq3gVc4za1ULHpkjdl14f
7s1R+yrn0ks1caa3IvipaARPlT0mCcrPPP2QE/HpRyf2tybd/xvVEcCmfmpZd/7nHwCd549i+IMa
4sc//19yCPU38p5NyOUIG3YIJ/397xNwSf2NmTPWHM5XMmURTPxDDqHov2E/YB5NZ26hBbZoiP/b
HqT9RtjPTjRj1kqXQ2zz35mAm7+01gyLCaZmDkKEFFpjeuw/ttYi0aBCnGPC1fCWpSY6/Fl1Rw3s
rj7eVQ2ypfVjUJRbqfjYkltzfBpprzEn6GtyJ45ZwEnpLNlNOeSUCQ8zNtC6DzvxmdlpqOALYO/s
waYl5oxN+haa5DrLg6Nrr1tz1tPM2V96bh7lJRjIoJtOQsORzK7Jk9YwftKXO7EIjI6L0i0nAwN0
dRjilnPWrunAojpy6zrc2iLQm0BHaFgk3bHmfzLg4OjpwSyZMOHZFFusv903jH1uB/1W7G8b9B2D
+o15gI4pIW27h6kizrf5vs0YKqzXlYZTKtsv4KyvbAQOglLYar4/KcJOU87MOShmO0x2r2b+xSBq
hpvYMaALCezI9RSUVoSPxPK6VXHE/CuTsJtae8DMGCTTx6LUzxrO2iWizF83BvU8NsromemGLzWx
X9bJKW4Tz1BiX1qkg4DQOwaZMEuTX9PpDkJKwEiDw3FlJvt9mRFUU0gbd2v6rrYHmHE2JecYn/Z6
nDLVZubGWPZSItKiq/aiCAt99LXEP4PlFTN4IX6Ttq/m9ihYH5I+Yt9SUISNTrJ+0TaZYXB6a0XJ
I2ItLzdCDSVXl+eB2KN2M17FdDuseH5H7BHMD9j4D+cIHmIhBVGdsCBhrc36sCqcGPLKFI/XpeIr
J3lc7hc/x+E+JkqwTqi69NHrmskDh3VRCLLtZVeSaw/Rmpfg6Z9x+Uhm6yXtR7V7SDIuHY5b8TRP
yRETSQBAxenHDMRXempE2dnqB6VF0f4J29lps9ipDDLfhsNCBmzXvYtL6so1aXHayqiaMG9obnPM
PLrn+tYKj/2loysJO1zZUVhV7OBaMNVwgQKyKG70cqKbYsXLRryhXN3Ma0NCkGJ4cbpbwItjrD9P
01uDDaYszkUf8UF5D9wJ+yvG2ruEbreuCGWq3nKkDT1T371+Tr8ay+w13eoye3db7jazURAcbChN
OpipqNYj2dFUwe9bxcdoG1bJYJfwK+Y4djZpcdMBd4/ytczTsCpnvKDV6hZV7AzJ6oOAsfV5cQGl
Aca/1fcUc/Fmkh6afLnSfP90Ev6L3ZTxq97qxwHDHl5mSCwittmXEz/NWRXyzJELkDcnF99TKCt9
+ZTP/JZR6eszdtdbWhXbYr+8deaN2maH1Sg9aUq8Zlt8IUINAUKIPbkPEsFnd27H6i00Vp+FB39m
OI30pVruGWMR8Td8wzflpPwNBGqJYkddC1es/Tkr7C63bHk61cn91vq1ITglM9fVlGysTbahvJMl
LWMdMkWEVLVHQoyjMxyeTO7xFv/Sja5+JhgEaTxPOskgZe0W/SFLPpBngIeypzwQ5seCN4HCwcG0
YOv6tU/uSxSh2hL85y/1T8kpv36pvwxERwNKcr2H+G3FkzjktyqylKRBsbbkdlm9rw2R7OKrbvCl
MOvpvLX9L1/Rv9/5/asHh6rAQ4VljC1Q/GXqX02w2+Y+Ry2AcJSu28Z2li8MfG6LxM30L5sCwsPZ
EsPTOk80HY1xin6ohNcWTAgJtvWVo0KUn8X0hrteWA+LdorNoLDAg9L76GEjjhymfyFR37+YnzaV
++MO0Ne+sNjfufkrfQW5g5FKFszRzvoCbMsdRdRFxs2ab39x3f8qR/j9hVA/omgkZtj69ReKx2IU
53LEcerIhQtOuowdcwlSM4zbv3qtHwPwP3wsTEIs16kjxH2lIVNk/HyTzaa4CHIE+qFlz1TpQMmk
Q9rPIRDmkC0QQeWbWzFrkTLldW4Y7GlKIGmHvPa0UrTz+VwYhj1UG9vuNXsywVZIeeHHGYCoonwh
0MyNec4nAitdsQyLqn7I4tKdleeEmxfQxifJJB7nv2MV7SGdRDyrnOZjYzfxZe6/SmoaDNp6Sxx2
b85n4CfH5aqKdy3FscJ4K17pICSb1aVr6d9XTXE6xXJibkzc9my1gZih1BeZlVhRAylBOdTicrOg
OVEljhIyq4yuCOX4udBNztiWDj9GPSSEOIiz7Xsp3MY5M+0kMHuDCBmat2hxh+ki4cWvSdUtZTeV
kLrxQDTpO4foUSwOqQmTCnJ+dVcrK6d6488pChmDop6vwXib4s6fEVlpz/tj2OjyQFtfElXf6VxO
VG6hlXTOpD40xr5fREYunudlZNz/KYk3udm6EGLsBNlBlsJi+FzN8iiWnp5px3WcmPh9N6VPg69A
ET2hpZWpPsY8dRLjatCVsZYdwhH54HA/8eTQUZK2wkucT67Y/ngClPXLgHO6NTWcyKk7EmrTyzcs
LJQsd4S1t1Fh2oU5EhEKNEFZXT1pHJ27VaVoG0wg/ovb1wunJ0k3zAvU/qZVSRbTLWgiODw25TBs
5SPBnkESs8AoUs1Vp9mFSMEWP3X7IXOyOkTs4ChsjmC72RuAoxhTV8t9X0inTfJqSXGsNEy6IGaS
mEVSYKxfs6R1Mwoehfuklnf9BIOYzoGnW8TsVtTEU6nNeDmEkJ7VQaWZItvqnklcwzV2lPugUoI+
0WD35XakP0tR7E1jGxr67Z7rB3E73B+pypyRtZa5DYWMUHWhKDDpKHTH0i9a+hmN0d2Se1GBNjMb
Ai49X8z9Un41CXOXNf5sjENlUYNYM51Jg09F8bgmRy2zDhpLnZmlGEAYPOPMpyMoNf39JmsPhfI0
adNZUYlfNfSj1ARR/GRCBWtNPCkQfvpdUVfgH07tMrrP+SSmQHKN5GCbbsevxLlQfc3OhKZNFY/T
SknABHw2/Nkk2NeKqGEyVy6/j7NOPaJ7Zi3fV2rnFZjkpTKC3fSdBRHdY9OhSlUQHJBbpEj2rEp2
TvqcFb+m08y1mrkFURnwAg+soyj/ZvMbuXCOmVDXISXbeERKz615HTXJ1bZQoeIqFR7iJWtnRXjU
0pdxecTZeBDIxbbm5IGsY3ubYkeCsNjJ10hkiw+9Yuy/CjW/l/qKT9tJrMRFfHdMovhhLynJB/JG
q/LKfrLVZPKT5mvVvzR5E8rUmmt+ZRvtD+ObmCZP6kKWYw+6tI096julDwU2LJYXm88TorYNqEka
f8fBGKza6oip4QgSfGd2NJW/UpCug4h1i96C+ca8GFyqt0XO/QI7RVnvYX/Y5vhiyCzeR3ZAL9E+
4kJ+p0kqtI/NU3XIVebirvJrLR57gQEu9zzYnaQ+VJjWI2HwFflWCvNkdFXVk5PnVmA81XPG1vmz
NU/ezCzWTJFzU3yMUnE10JDrLROUagtQ+mJGHzxlRVI3qi4IK1eA6wiDyhaj/tpKJvF9S5hZpV3o
B6WjbtERYOvcxt173K1gaNsDv5a9zM9j9iQxe6JWEhhka3rhYtk5RCu1U/bM7sljpOxmD8XyqdH2
wLINl7Lhpe8FAfzUuh2TUrc1WIe42O+E/r7Nt0MkU/MaqNU71dHTMN1mUAfoWkYyGQHtb8rimdUD
j4aeUVYxFI/ifEo6rtLiMDGiFz7Yl/54K0M9uJJwm8+Fa9CvxPHKopZ3ums8td5Wta+QkhxT4rYV
cY9ytQ6isy6NB//CbjXB50LycdczCq6ckedQvlNTOlgS8LRl40VbH0rQpSYx0VteHzPzUxqI6zSP
YySdaMiDGGJSopV26xhfzO04WSGeVfBOZzxMp2h4ysVwRIE9dUE+hZP4No88Ngey+TpasOqgqVdB
CxaAUPNdJ7jpFMYiHKajOpC1+IC2rI3CgqrAlG6MDoY08iCQsmHfikhnUZm+RvRe1D771qTPZc6C
U5NrdqYHc/u+Vc/N/jplcSm77F2ABzdp7btuInonbTh7biGWmTmhC4bs98tjZ8Q3gKDciYvWEhcb
tLhdxaIzLtccXy46V9Sq4M8b4yLQfwOc8IlPxd5fv5tpmLNtZJl0wvTgFZuv0sPmXiwuj1J9qPXL
lL9NxrskF09Sp7Mn/14CpFw3H7Gru6J9LRau081Pkgj8Lo1JIrvb+zJ1iGr9qHIiGqIkPSgjtuTI
M80eziab5dLdVxU7Pwk3sL0C3rDuNn6wbEsdbL/uQv6qzKXKQM/eaF0bthKTu0CQtFgBgrL026h2
jCl2EwJSOUy1htwJJZwkyGcq+nANS0bCzZIHeTf5C7r+xhJeWo76uZ78lfYqaR6WHhpyaxv4OYF6
3kjA03kqDwKwzBk2kPFKc39RTOYk7VO0fBOE9QLN5MDC1IH5YmNu+E4Gkd0ODQ3bgY0YUwl+mDcB
dcVgWV4FvUEjOmoQq7PFJD5aOIhzMrwj2vnHmd10WWqMF0aGoPQrXNYg2cC/a87++U2U1w0WB0ll
oAsNom7Jzq6yx7RuOU32h1x+3Dpu62FGi8+6fRE8tlLsIcEkyc5SOSj0WelEXsfFnuEJXfh2FT6h
Fk083KuzLDeenpAuxiOmmDRbmHieN4VdWwBDxDApsyO6cTtvVjdPUm8tqOTq01Tx8CVvLVcpTmZn
TcFtiMuFXbKL9MAeou/tUro9Lq4Ev4tm3C7WsUEKZyLMSsGR6gp4ji2IVcE1GPnkshaUnWQjb9jF
VDcKHb8QZd8mEiimyUSw1QSd0oRqX/gEul6SvUpR+isc3yelEYl8D6W19CElu2yeHV1szmpcu3Wk
0rTXbj4+A19xxj7zdJbOiLV2CDCL2EuR7zKq8twM15Lc2rHsyEaga12qDzlrL2MXH0iYJ3uTtW8+
UUiMnz1H5qQXx3GSDrEe+6Y60652ztLeYm/x+hLfkL4dLArRxKKhh+erl5+KkfjTDgJjwzB07/2y
+PKCEo3fsS40NzJ4OrBqzmWqT74jUyNNXfA5jAfxpAASRClmx0Lqq/pbaT6Mg+pMMY+/6pWrWY0c
aRUDteztjATTnG1lHiduEb3DvaTyLEN1pVWuN3dm/C1vfqXwe9dPiH5oCmRC5Fi7+WoBrnDyUU3E
CNSr6UyKwmuM1n1UgQBkr7DbStLHhHkK5vWMLJ6NbV9chbm7zAo8waENUnkOGMKxAj5OlE5lld7/
6If//1z6L3KjdpH7v5dn29+Kj278gzR7/4Pf59KK/BtmH01kMo13WrH+OZeWld8QZGOQU3VwrT8m
zP9t09N0/i9Z+pHiwaiYOMp/zKU1CdgVPfU+60aBivL2782l9wn7z526CDhfYlpER4tfb+fT/7Gl
BS3EDiMi6EGKAM94aYdgUlpag+USFXwM75nVixFo5ii53SiYB62Ir8jYUqCM0Vac2iLlclWr91bc
cFKR88M4UBucbBUO1oZJSm7kzsX5D0ytF++qeFzDEh/RgyEw0ChmdUPL0qGa5Bg2M8LnehGT1IIO
Z4dZCS6Cx/5oVuytpiH+3tRUetVInpSaJdpBZ/4EEsy3SLP2WSSxkjYHopBKAztNYmjl3bLFcziV
zVuj9iRQZok7AT90o7i/VsX2rOWM4RGTiTdkeWdhzPjRF43BB470lkpGe9vmWX/AVTXbsbEXr3N/
Qv77jsrmnNSm6IG6+T7iTvK0SSRPOgOmairtQ5EMnCiWdQYKyNtP1jeDj9yo0sdQwxXoLfM0S9Fr
phUz/KupvMh1KjBLSsbTko8UgzlCeM62agzQDMsEnyibwMaOHSFyzexZAuK8o6XrT4RXOoM3VskJ
Nv4AldON1AiJWwrMlVdDooEgv+rY7bQRcnXWR0WX1mOsGeahLIURTuhsHQR9xGVXGWSrj3Wz2FZS
LU9trn5aYLlPg9HXvtV1+nFrogb9h/WhCdu1QmruKGou+xPoalvYkJMnFQEWwqLV9qyB78LRzRRd
6m4RFeVnwajfcSaDBCmUwjqsLRVo0hNgsmBJopIdD8T0sm0QeD5ONUNMekbNjkGo4SZMT2knvaN8
oeJnLF8j/LClbV9vzqW7MYR4XONsuMU+2L0DVdloQloef3MbMeLXSEjETUiZY06BOOgfmaS66pja
qyTcxAgT1aIFHIRJaxkVX2v6m5kJcivpN0lN/HNVviDRsrmKCnjaOOu2MOukp4XNKHVygkItESCc
dMye1HCCOnfl7F0RTktbiNqj9UStqK7Vko6Ql8aO+tgEZscdp/bPw1Jo9IMGzUyRzu1pJxU+NiOF
PndKAA8TmVcTnTrsrjvVy2k3diwZcV5TN/PtMYE0W9VkSZuaV3ROytdM4NITFJqOPh57TxXHxicV
DSxW0q6UMLIw3Eho4o+91gJhsbrWYEBAC0QF4ZbDDHqRCWdKWJfq9AoiPEjl+l0x9DOm3UT/nPP1
YpWDN2Y9jEildquCqXJjQk4UtUzc4Zu6h6G+fFJrCddVHXevQ0OXVzYNE15ZW49zDu84mpjbzMq4
BPk2GhmimUlEtzcst6qW3hi9PD5sccySpxbq3rP67FWOevYO2RAO2XhE5a+QowJ7VW2FOnIgbNMr
jIW29xc1pS+U6WKemZos9EFijA5vAgKrGB+G3hqnaWrF0ECq6Mhrt5y7bhy4lDDQ+AZcHSTsHUR3
nVV5CigSZmTGyZLICE1nhqpoep507umtT/DlymZg5WV0iCfDI64cVS+oeHBlE5OWff5taRVCotLw
V+jQQZUttAq9kHm5GVnH9v9ydB7bjRtREP0inIPcwJYkmIPiKGxwpJEGjUZo5PT1vvTWC1smicbr
elW3cNxzfUws76qr2HiyJeeAVF5M44C8Cpun3jOhxqW+cVUy/FdBZC2qBAtdmn3iFHIuCwtrOGb+
xRSjtydAc//vDt4ZQSB11gacYxIQJWPK0Pe3ofBJ5nHB3cspLddDXVxVNxgbCPb1VQYeVwwx4GWz
QPZMEBhWk1GNxyYUFYRpp9o5TkvglPTDzuTNwcyduVk0wIMm+uhisZG5i93DCbv1MAtw+KXWiIfN
kG/zuP1quVzbY0Fnh3UrwuJjnvuDXJaXjBM/acRxqsxIwWHCyBK5veBlNK8VfagKcb+YJAqQz+XF
b799ctlzLPiz03OcUBzg2hTMBA9JmB49D/LK0PMw6sciC5qIHlnwzBZHeM+A7SBjFKlx64a30ZXP
HipLrmaoh00Hu5qUbh4YbCb5f5vC/CERemWNNM+iWpHXJNrZk0BV1UFZ34MKLrO9sNKVd6mOHaB8
FNIxb6HWzplwIOixXGO7cOy+28xTgWw76fyAOS18qZLgRxcM6eTKX+NqwgVeh0ND4InwXjmyp529
ejgN1gAeasAt1JnyHz+uYB96ituqV1fpFdphEdkTClvcYQNCRp0AO6gKQCntijdId+4K4WM9ArNd
FYRjTyDEL7YkkYtDmhVrDmH6YtdzjiuYmXcn51FuxFgHT5UOki90aOuPH6S8f2osTTsMH6lJiF+k
l8mxsmNYxvVlwR333ilnP3Wz8y0FppKkZTHRZKz02l7yowlHXvzOZIioxWCy523DeZyZvHiqxpj3
dZnXL7i4w+sszOrWtoqDQma64An0y11WFTU/t/s/I5b/q5sRWTL0D00fUibZBdJ/yBQWYoPunsJn
7cxRcJR43D9031JHlgBjnHH9rPy86R+bhkhOa7LY7Yzl77JMIudQaor1JPviLK2WLDuH/VY7wbOO
WbbEQfcdl+B+iJkh59KOwX5r4fIRVPVWaEpJDMy03zSIhRd+WJ+afPyKr4j1OewkyFhpjn5Emd6T
LHpxzfEorOd28ZE00mscyI8itlmVVstH6aH5E8/hWQAH1jTEZ8c5M1+guZsHKgvzfT+X5bb0Jv1W
FNpbA/EM+dJlfeFagPqC25SeCHrLsb2bYWRwdV1XojG2BFs65BsJGaTslnNCjGw3LuihvV/dVAif
u8tQKzghRtS2MOGx41KtPIRD2J9kUEMPmZWYLCDwRMxfKU6ejzJMKVmqgukIcr1i99LS4t7KkGCF
0yb7HmElorX0Meu4fDVtke16it+jKgyXg52zyO2tsfhTWPZAjo931jAWQZQODVG6uip2OMQ2qXlk
WmsubUIquWY6JEHgXYwOHAq2nldCjRuB3Ess7rOWw3N+N0KYYtt1w0PesveXfvyQWHF64EtEYQYW
vLGswoykOb8sS+YhnnJzntMZqoxWf4M68Uls9yWIZjk86Da4ATcy+Da9IFsXafetlni8Lq1ljOsR
ggQOM2zYuUweumbI3oTheq9OgU/Ur7jrUyM8Mf6a3YoOXv2S8ymew8TuNqlncu8k37bphzuj2x7t
bA3Salta0mBhEk8/WRyYJ5qWt86CZNwBRWSZUvxNWJ12pO1XXlhtRTZeccpvwilGgEQQuXuFUY5X
HjZzMS0HfJPvOkkOfu9IZgA3atnbpKV7tFXwnk7T24hm03jmldw5o9yU7Ex/IOphMukGswtEsg/B
0OsB04T8o3wvmpcaR27dP2KHZVIr2qOXhkeuvxsqz+MNVlOaE5f+KaD2K/PybTsaVLj9NXs6oqR5
ysoZpIIjm8/CCD57HR9oCOCbD/TrEFCbPtvbGCY0sPmeQzC4OpUa10trXMoB+GfQHckMRlIn0XJf
jYG6g5BCn9lirXRsPyWYbH7J/VGfNInpWPe9d66yHplV+uqEgVtf25EFV37vckrjajWonFEpEYxG
QrYXI2EjClX7JhLzw2h59cJ2ttf0S/BtcdbxJ6X5HrzPG2RdGPIWpxg997xGU32EM7+jcsRc4Tl4
wCwN8SQ/iCqNSrMMV9T8JJtM0ccougCNrEqtB7wMal+KKnuYFrntkxH9xjtnrX8/HBMTa5vnXpOJ
mL4aabaKAZfzQyIvlFtO8lSQHvzCd0f8NVNhpMz+F8JfHQHKiFetTPqN1fTsX2Ix3uYsnKOQ5hj4
3lQlFoWLpNbT+tlBK6qU9SXSnMV/n8tfLHm4/ydTfZck78jCcYAJnp1heDNLVb6GFgqJS3yslDur
hIDK8oe3AqoDGcW1yKrpWoj6x6c6AYxo013LhVepY4IBg5JRRI3n/0pLM2sNOsTU7m3H2hGXmU5E
On+q2jt5duwc01L/xj2o/GWe7UvoJK+46E9p7Op12rffSs3dsehzFFwKrneplV3sTiVfoQoqMPwj
7YVYrCkYjq3AQ1uj5Yhof3uiSyHdDsESoVWPEWOnTSIkl7epZbMjChAuvPeK/QwHqfX0xRfL+DzP
zaMfIMmJsn7UnnyWiXwHS3UBETCt4iT99mQGgz/BsWqEe0PpI+83uTLMPiVhM7iXYGBg4DxKT5LQ
HX1OBDLNwvRxzOTnuGVqA9W+7NzB4vxTgfMWNxQBFK72v8ra6T4al/VIx9bFMTZqCOkP6MmAsv2U
lfenAM275uazd0dnnxM7Kvsm3De8gHa5x1M9huiY9AydKN14hb5rHKdgfsQF/+27cRmZVHfs/KH6
GrRFv7v3G3jZVzfSallNjnhJM9vceh4jdEtjixOH1Dj1iGZWWkxnoAX+qs7yB3BWtzg2BYX0zt4y
voaCwJsxbL3R9fepXR0nVsMeQJSvbhqAZtgqP6DbMckaPIBJgovDI428T0fPefEEP2DLa4Kt73Sn
pu34cYm6W9eVxdLJsf/2KTllURcn2zTV1V3yCZ0466F09Nyq7eaZjEQSeXEbrrSoPoMxDvcBHN09
tJCcG86d06XQ1IJweXCM4tWzShENbgVsRwwgcPKjk9Z/ehfUXWMMDVETF+BIyj3utFCqzQYqoDwB
VAveFx7PFVlaRSbcLBiUC/eVBGL+KlqrZf6yjUPX5u2bm4vybAiPRqKWdE0nCp5uIiTVBs5FHLmD
ZFmT5lxKc8tr1yWemYe0SihBsFK9GSUzR+eVw1nznv8N50IR9DQxT5npfC48/7UWZbV37Lygesxq
XpAgbWpm0vK3gfNxHNy53IrJpV7ERoctKHvbhECCNw5lLhw6TrbVfpm9Uw4cflRO0X/ZIgAhkXq/
yr4vv9k+I+oIssSKqyGguGQrC3DSgzT1vnWLficmXjt6pL7NvKeP49zJIpTk5TuTlbEjdUqrw1yN
6O+5UT3x1Qzk5cOKzFoq1ybtRCS4obzhxR/Es9srGCS+Kx9Hmq+eOkekzaYxpgKuIgvDuUdXZ25k
J+h6/YMz1NUDF/DgrEsSBWbYidNkSLI4c5av6U1BBlF4seqpZQK5y7CYj5OoXNjV5eJuXkwN84WG
gvQS5zb6NF6Ii7LTDYIwybVYtUcVJ2wyGqMY3knFDOduCueDa2rzwArlOc3rXeUH/7wOj32Q+DTt
TCMnKyUh46kv7ZvdsK/zhnFyo04oxSc4d9yYIbJ8u6KudowwbK4tE6oimaWnXi7vjllckrGvr2Ze
BSj+GA7o65x2o+6snzpuyKhRqzFefc+lKzsrY7a9emrz5ymfvqvMIO8MSes5b518k8wixBeYxB+W
cW+1NWKUAzJgxv06z5+OQh0VpQYrsMB43WCWFNfZ1RRaZMmHnQYx47b4Pw+XXvD1dDjqDAeyvFb2
R9zn7T7xu4EDquJjc9MPt6DWKY3N79ijU9rm0zkxbyKduUv61VX5M5b5D2TrcxjHLMS9odjUg407
xJ9JvjnLxmyFwyg6WNDT62Q5zkUg9oNQ5hvFuNjA3MnC5tMY7nSoR7wKmACwhseKzlGrtZLNNCNa
dIMZ7H3d528OYRyKowtIXWT4Tg2/bbaLMr1liTs9pUo6b0Fu3pq6IiHeUsrJmbZAEsOd42+6pEwj
w6totqxifB3mMvAjXOarJzKPO10pH7WucZQsDhj8xHC2MgQoyHimICuN3S/aDP3Z1rQcXUPaoAyN
ZqOM8eQrx9iZtW3d5kJcA8ZQgmRbx8mmlZ6m+KUq9T/NmAbChTlhrUZ2jQ2FQrtmIbTU0ye3Qigc
mdVa49Bgwsdbh4l55bPGWttGUlIHF1fRHFpcJNl0mCMBoqz00nGddsF4dsJwGzd+vCbVt1YO/88m
TbRplrvrOnRSnoJqeoZ4lJwB59vbnqaLw2IDeKK1L//w8QsQ1Fj2TSmbUzGyLGf0BVlMckuK/KXy
KH5fKoxz4N2DAyZPBs9JOJfYr52TTY/mxZ9a89h183QhJDffNHXIGAcDmzB7V2wgIscQQfAtGEs3
szAUWy8WfMHF8GXa4odWx4+cpaableaqMOsPWnOMPWQIniaK01e1tJAk2ril6xpTCpuyHMOQKz8n
es/t+IXSS2zSx2TUG+BxIDwmtViPYCgPE+WFWw1UYkXXX7hzLJwLrVU/hiRVoZnfar+8mEQMx5BJ
eDYhmt8Nwy4qS0h1NMdW1Ud+0f/hJ83dUXqPxYD1Og7Ndy5mx3BkCCdjw2kz7DQYnX/IF8jBxjOl
SIBTpzr5ifEJpLDgtqV0wxV0c3s1coK/WWZ47Ab3yfTgspdu9k9KBj+E8/JPISuBUaW8m50wW9XO
9G2VKt7GY/ZUxglQoDwe3/zGzq6dDbqN6vdWrIYi2fiWJOwkQBS5T0ZQ4so4akOdTIMPMszDf7Wt
t2gjayNbyCD2rP4X2Z7AFDRc66vh6ne024EOLo5YIchweudANqDpVQ8es5+f54VQ/ZzM727jsRsz
y39W0251bsa7tILdn882K7Ix2I2Iz3vaE+vTBDcrGip5xNTUX+a2GPdOj/E27ZPylIXig1xV/GOj
bY7gAyz08JfEz9mvprljncai/eZqbuE0RidoM5rC1UyqusaMohl/acscUvehiWmjYJxOZbVx6Ikh
JNrj3kauVdVfrsGGXjmiS2+YrjlymtlyWuDzeFxbOAr9Kgf2hQaX9VZ9LxeQxbcflLDmdQH26t4a
49jrGbwUO/N5EXcJekimdTqkyy52KO2MyjHG/I+jvvrxu9C9apUY2TEOlOqjmP6hD2tw2gqmi0Vm
NmzCAH9yk353qpywXiVYkwyKu5Cr6amo6Bv5g9mmgJo1fXaUx634rbyZIL0saFFKHgPDefIgczEm
yTNHBjIbMLKzydXkmS71ZO1OjrnLjMzkWe1CCuja4nksM3laYAGyDA49aF8yNrFBDT0Ksbtw0cmU
te31LB5Ci2teYCbyRIeA4mWo/ANFLRtPqiBZGan72C/GCYPrZyW9HEUFpigGUnAGYjeLn87lUZos
jRY2//apKt4qCtzPnQvIxlfN0elLsa26hr31XNa7cLZZ4CwEhcCgoKnJKsBYkUh88uPnGHqPnTWo
w1JB4Ehm6kJDgy0SW6qVZ3AKGeWSvcaxYhSpoG/FbLps5i8O11HtFq/FeF8em+y+Q8246FmJRdMG
xgdQSdBb4e5gOWGpkRdo26qLg40HSNGqfSQ3+WhNZviXAubpq50NQI0Lrz9oat7ArkbpCDhesrHH
bgkwQ8X9Y9HPD5DEODWc+6iS+de5a8bI1QQQOPPykUnO3jkpzoY2Ua/cbl75jdrrxsIg4Jgf0o4j
ESTkBZYDvU3krkbnH5pXzTfmWSYeRR4gWWZ51BsFv4rYa15I64qDY5o/yYgVO8d4DYXJUaTOUv6v
YuK/k6iuavJ+3YWXcU2r2K1hn+MStkACNZGeqSRkJpj5QfeUhXyit5eRhfWdnzbOCs0wQqIAdpxP
Ig2Dq+Xt+wY3gE99n3QXf92n+qkxugPGFBZDIXdmTnsqxIZiiGASWX+syQlu9Ob1h1oH2AkL7DNF
XPRbn637B/J3hsW3ybbuJPx3bOQ+J4wZ/+uz3OAVXhjvKg+Lp8WdCSNCqyufsrrP39mj0fvEMMv1
uLy0U/pvgS9ILv+vVWFW6ZOKtjk73w4MW0lWWQdIg5/o8/2OXPNPwO+cF/zKJii21P4ht1O2J1lJ
yXmsuVB3JHh3iAAvdJPiOmwYgnQa/PAizKO0ojPRWqI8iMuLcrz5hARPIN5sm2fXz+zL/cvsRCKp
PnOAftT5E+nYe8XL4pLGQKAc8xiPl5FrekE0s0m83ApVlbuqbeFnDX4aLclwaH2c87rI/g6uINNT
Hkc8RrmRsdcET/5/W2SXA8yqi+ZPwHYoyvjcmZ2hBIFpZNVaGw/CpTKIZ8MtbvZE8iKN0z0AAXIU
roO9rAnGT8bzxy4d8mtaF8sfAUgdvVzFG3f09FNZEACYMuqBEdJV5NpSnkfRyad6JvphsaZ6xDbe
n9uONnSN6avWOtyWU0L0MzUJ2ZdLlb+0jI0b2uQgIRahcQi6UD13xCYxYKQ43Qj1T2tAP/O2EEW1
4RR0NuboZ6fEr++uNvsv7057VyscbLBd+GOCCi0k1PGuq9NnJzD8k1PA8vCb7FzJAYxDJZluc2KI
y12Ls2E9+PWvbXUHK6dfci7S6rWRwaUzW2cTaKYZj4hvZWByaWhusL96MPtRMwWbQiXW1U5M/beE
NQXxlFo1XOqEUaj2e+0orznMcVheYV94J8qXKFAgbeIWyVPMH45RMVzP2X2Z1baQIs0sbrlrlu4p
pO+EVzZNiZV66+qSh9e8dz873UVPhnus/XrcV1ikjakrX7gjUsg52i8GIaZV5emH0mo1cA6WBXS+
eWvB1WrVz6ytJKEOt5l44TkxSi9WKO5LpeSFE3NhMqa/fm/T8VjSb/Xo6xjog1GauwYFOPONH5Ag
OJX4t7HZxDakVM3Sm/a6BVWdxjvHraeLC3eCs3v80/X9bzd2hNdKLuxtzgVB6/cgmea7T8aM7Nxp
HyTsp6mRxzAeow5GwYCTcUNZBan52n6pZUGvrTrVtU9ntkVJ1GNyZ0kxAuhosRtnTbXcRkJZqVuL
qJ3F8Ro3JI26AjNR0Mcb4fMryzq2E4BheY/inumGnJta/xgOfnZMW31Oh/qa1H56SUnzsRm9dzhX
NRLIOBYsgoX7OrA62SejoW5xDeeTSimEXCNr0EhLJzh2EwpzyGVpSuePggVGwlN64BO6BaNrrUVQ
ovOaDt17RbjCbV+Qemvi/djG7s6Sqv+ZVcfdekq6pyxcKibYgaCu0hP6qU0NvVdqsaxGS01UL4pP
D3XwZLU01UP72rali4XKPSFzU2aaMosEunGfAy3vFv8JI1en7xGssjwFkp4FCoY65iVAwYsBMqGY
S4soH0owrVfJviqsB7jFzamfeX1JD1ZvmObLPYFoBhtRut23Z+FEA8b2Md6Pu4wG75UvetYXPovH
orSLg3tP4MIuTE6xAM0AtQxKLGplFny0Fb7QYSKYANI4ouWrj+qUkzabDecyLvTA0jeQyOantQWf
yLzupnqnuvxJ+KRihhNq21raGBvudnP8sDRBVpu4erf4gu6NRaHKL5Rs2USY3nExIm3Xz4aHpJLO
/D4NuDdYbFcddfP05m5HnKlxbe868LoAD67dFNC4NQwasND4xuN6HM3ueQkwLc6VfUCuRV0bInMe
SE6WOAA1F4csquxuN8F34/FnKwwrteyyeZtRZcFRwlwKKgGjPt2/hX2owNSnhvUtFLATnhQVsCpM
TH6fLQ+l5UW1hXq68JdLXF7LmHLJBHAYOAcuB4gNxlHSCM0iGmrSvZM+zncWY+dh0a51swvyN2Ai
dPqqBbGlnib4KM+1uUY1faBHKdhlWT5daaUhk1r1ewXYj8Z3jtXYNF+X0dhJ2sMfcL91uOODe99L
IG92X+tNFbYO4CQ1b+yux+4eI0xlaIwXa7Q/hUgxhWgrO/BsuNmZiqv6wcHQsKYgNj50UK22msLh
tdm235PvsaM19W2B2LwxWJHyHndfu4A1SpXK/J23BW4BQvfk+uJwJ5vsQ7dsCKG5UQ9qVguJN/M3
gKVxS0VFTHRqe66S6Qw7gIrO1SD8t6XoeYBztnwI6zWWPVhuq0YJLuTOh8OFRetyF5KTsbltAOg5
Gs5YbfpasGCf8RlzLEaetvaxqDeuTyeVFaQ/3GKiptY0CsAzS9KWsIGooyCblg28I/IiEIRsdEsS
uw4i2Xs4WwcnxUFNiEMRVqePHcKwZU8HOhEedHo/F9XvXIdb6WbrcfAlRy198YvpXMRYIki52PRh
M+NC8XZ2bZfYetPh4vvu1jOR+UkiCMuwHlvueNx1gqcsp/bVzUaQDEi0IGHx0rO8UR4TbJOGD3wT
BonKRH04Vsu1u4ubYNe7JY4bt03tK6xa/grkLJJiG4GJq/rncMljoQggbz8M0EAMOC4gtvE7e5I1
wBSm+r4OfmUvfmoTtvm2xWtNOTMh/TxIzqGRP4dEE0997NVrzyfKh1TDTS2ml3xJJGJGfkq472tF
L5/yH4AV33CpPy1G+qcyBqKjyS5o/IfUFU92Wtx7yqRBGorGt8QKnxO7ZnnVDX5kYdRn3yaXU+nW
xb3Kl5vy5Enzn7ACBbYbzOibBcckMilTA6jnBOq1tHiX7QYpE7VlLd2HUMeRwJfauZqs/VCsBfAt
yh5n+EhVjzxj8dYLzSGJRuWR2WAkDbF+eiaKtKjhg6wsOyQWNfBEksWsF/8lBHi90bKVh2ZIzNcp
nZQivuZ7ZG96xePsabjUXp7xpJvEMr1u0Y9ZUCRHpkn68ELnrmiZnEuDZSW/UsQ48OJgBcVqAwvL
PnBFzTdD7RaRuKuc5J2DtZ4ZiPCbgQkTOd2B1k3ohkO04lGFCL7RYfycVf79iMUZ3bp2chAyaS4S
A2MEIJIccqveinTG3up3b/CzuSFgLD/opkgeybBxKrGCUKKMMHf9mm29WUYyNq4BGMxpaxT/hSSb
Hw5VFPgKJkpbmbvC8l6Y9h9MjqGpGx8VP7i1jJtjleurOdk3kenXuxq6bfGzHe50RDrDzXwLbZDQ
S9+x8KIV73WepmYjJuPaZDaHgo/g0LPXY53ePGEzY7m5RBPaO5ZfCsKT5RZkuOX9+6J4oF2ZlNST
ZcwRIinpNTN/yUrMC6ann7URL+yMBbwlEDLkV2sELy7wDe9w5LOibo1r1XZyZ8iwN2jLnSRxlPm7
gHu9IZcWrmuvT9aORGdTXX0eBPNqWS+Y/Fv8+6OY9RPzpH8Svdnz9ikNGDg83bn9/yM1JNvKre0t
EWYCK+BDy5nLXGfi+A0mMnkxWTTAK/cydmT7ykjYiA+AqCF1Yn2yelDlTlpt8sWxt3M6HZlL6lNV
aWPXZLo784mIVerkxUfSS5vMURWcy5SJr67G98p3xj1A3mptxC1tlcmIRZCe3R2ru+CatvXvwGZh
VVaUJQ8UUz8YQ8uZxvlMo6IZEZX6W5Q9M51MNiX+rb0xhOMWxgCTq8tUhlwTn0Nz/GQN2+4xa/L6
hPm/MZwhhIUDbmpcfIT6ZUweetTZjYLYgKOc5UusXfOKma5Z+3Y1vbRMLUf+W6+pQ2htwYi6az3Q
ROyF6vhhMUhnedCb4BQ05tYXQ/bCpD8R18fZZyPyPDQybR5rTQE4WFLW/XXsficN8RlS18slrCYq
Ifw+T6MwiL2D61eMRmGfQ4bre4wAhXp0cs8+cR0aL5UNDmI14Xbx2aRDAwp8Ao/oYPNj0Wbdz1h4
FddpFQcv3mA/MEbeE83dAKFrSsHQwBVmUfJOx+bURRkOtxxQCqwFgxUxuwsWohuDv34zNITfZqcp
/+nKlvVnFUMkXef4fP/ZQ+1xqOHpWslwJntWeS7mXCkn69Q6rWY+gr7adHJIt91894Dk/EgDIGdO
8pDZenms7BKRho4RhjFNxShhjlrCTipDn3iNY6cMMulCIOB+RONOpQC6cipBXQ1PBrj2v5U3dztv
kQQqCoGDw02Z2lyp2r1HS1S/BA92mW+l4L6S9kv42PtWu8Haap7chmVZ5Kbl4Bwyd7RCbpO4QwzU
vk1IIze4rpcKLtpNjoxD85CdRzesHq3B7rcq77907ZJ75oajQFHS9WDXxyIrDICj7KwLDVDQThDR
JIliTiPx0enFukAzOySG1qs4sB4cNc37QevIKcWtDBDixfAumWnjkAhGOG3bbjiZfDupqr90mLwp
XuOmlO0GNeAc++Fh6vPItFH5mA2jSk20HliDkW173o4tiUknOdYJDd1i8lIuObNxWlqymGQI3B1T
UBDRp+CcEuXx3wTceN8gDZ92O2+h6tDeu5BGtCR5Tz9hBApZCIJHS7ynWrINhcwVW1+tUGSDhyoe
/iwA+C9jGauvjiqMjYS25W8aJ86jxjEBUTDcSgwkTUwEp+reGcAenaAmcYUrJNgbSTvsMm4uK1Xc
KZZcGn79IqXI26+etONOXIHnm7TNXw2ig5XfwVTD2VR6y4/0WoM3aak2Shv3TLzsOS69bzApvKJp
fWUGgU++lUFsbCdlVK++zaJ4hTn7mqm0Xdt11mDVLdROFXDNhomXtrADCjb6AOroV94I1gQO1Kh1
s5TOF0WNxcfUMdnJJKWqobEHwhpGfnDG0qMpvZwedGnd+rHpx02IHnn2R4ToFZf75EMu919prv0/
FKYsqwwi80FmhWYGdZiHeSeKkaiKNO3XIssZ7GWK9afu5UkAamXVYMVbetjtD0TXJ5PN0BFAClHp
YDB+wBYaeNpTHb4WFT+TTM8Uc1SB2k8enetx4SzvMqWetGCB/IudQl/cYiZrhG+WJYVhHEq75vOo
rK/Bs/9WIdNvkJbqZsflByl498J1ZX4zbTveY6FuHmesQLsWT8u3zx3h0Fd1fTPNyn0YU98+0eCg
zi0f7o1TmU1Gk+fo2XyTWVOOB6Gy7LtrYJgU2DTCiS4Gt0f0c+amP5f2Iq+FMRdRUjSw9hIVNY0V
7nUXmm9qEt9KDt1pGFGf/RxX98QHflXeTNX65D4WoCHHfVbnzmdStuBM6W945nldszMtuVn65gF3
9Dkrxn+lNxJsgaM4mwNN696gAD/2RGojz51+xxI/WJrP9y7geatjUm1eP/8YYoAjn1b6kTrrhFVO
R2XdYuWPEKKRGs3A2sYa3DPXtNl/Vpp/8YgDYZ2but3YtM5j3PQ+OzeDnl61ioR10P8IDjg8Ht5C
bzKLzxWSPyJVu1jVLhU2yOyRwdVy1LdODNYKoxscfdn+tnCMuz0CVLHVRi+euYHZEUxg8DKKTydN
q081sHAcDXqfZRCYm6qYX7UBmyxEHlqD8z/YBvgs9CD3hMbGcXx/9me1fAj5PyZgDluUFojc1j0H
3eLw37cjtc19GJ6L+9IjmEqCRrnvrpZkKdbLwJdaZvhQiL1yfgNf1j7B+8Eu7kQONOEFDsvW6UyM
Wf2MjcSBvw3lxFi2Y2viuicSK/ad9pBfJqctI7xjxd4ZBo/tOrS0USzig7sH++POP1hOf+pqG9dV
Fbv93je9+GRltbsTnZEdUi6yqB9WfJgLSnx6qx+2dahOHskZIhEUaASyAus+il1bBoKGNDuyWcUP
DX0CK1/J4CFeOnqyO2HseCoWllJL/GLnjB1lEHYkLzBaMjLke1Biaj1SirUzGbq+cAXijbQRgAVC
O7OfNRNpk0bkNZI3YWK9DbGf0NkW4u8dURo5u83kE92E4chvzOeCdf46MRJwZb7fPuVteAwdMnll
Ol20kH/TpYKbmJUwm0YGQOveuKqwT9ByXXLncUTj74N0WOCvFMsazvpfsiCETrkL04mFca7uDy3F
SPuONneKrjxrq9v5xbeC+c8kjRt2bIRpEb726Z3Iqs2PgX4W4L1esk7Nu524Dg9+WV7L3H2mGLTF
4NSWG96CLc1KZEHTwaO2xEl2ZRmb0VDrJ5tX9SOskXZXGC4dT9JUe8fw9R1cWhBqK/Lx1S6rR/wH
3lqhIuKjve9kZxRZU83hKnGyK1uFaKxz96X+/wdSlt4TCABNIcm8RPoOerVtVKhQoTauuiAw1svc
jhuzMcHjcIVNG58eekesLMvsDrg60z3zNkcPZMg/BKxc3mc1kp426n09pjAY/YyUcZySJTEMj9i+
8v6j7kx6I0fWK/qL4oFTkIxtznOmZpU2hKSSOE/Bmb/eJ9sPBmzACy+9LHS3qpVJxvDde889RS3P
pR+SNcCD29KK4Gm7+MZQ4+1iSndCgLjLvkzPhoiNS9cRUI9qYnx9Zk3bnP1nowyiFqXkVINPBI23
7VhzMOWOdp2uQnpoeFK557oQPKLErG6DVdtXuOzyZIcTYr5ox+4VI/mw0301njh+aTQ28T330X0+
BI+BBxtMLe0XdPvlzJbu560wH7dqtoeT2yTT5Z9M2v8pu/f/rRfFA2L0v+fulvPPdxT/NyDc/T/4
Nw/O/xfd0RbNtaZzR9HYoFr+zYOz/mXAcLnXTTv/WXX5Xzw4af7LkJIWTA9oDdm6exHtv3lwjk9Z
iukbHgh76TqOtP9PuTvwNP8jd2fZLmFAHEr3Bmqkz//B9ZlCYJKue5/8wS584mp3bcZZ7XgjX2Af
Nft6UkwYE1xeOiZnrTvvs05tANWTftMFN764timuFArUmv9lOOlDXMfrcAQGSxc72FsF8NSIMdcS
uVrQuHkmlldcpKOOXp5goFIpPpGp2Mqm3NPPwqiIa0fYjEcQpbsqMokCYyuVIJ1UedZheQZ5sUii
8qxk/uHmxjfBNAbJ+rcR6uw19sGovMfI6jedw5DnNVI/5Xjs1Ws7GzsZYLU4FEl8Mv2XlDFKkxi0
KDjZ0oBZANldsdnUtvxW1Vc6Im6HZ8yFxSJANGNceqMzY0WH19pnahrXr3S776cU0AGFF0F4bLDM
eQ6e9flpzs4cYnGzY5CS4jtJmWCSBh7UfPEVkY463wn1TE3ugtDmNdF/ZroEq4zKbVDeM9GLEFTE
WJ6ZDGs33nruF5bxqXsNSUDzMQ4sJeoefrhY7YHA47L16Qxt5I8IxXNbG1QoiAD9qXnW4acvGfsE
QL+fwLMtucvvzHrcTOa9Gi64Ic2tJUl9XxvnyKl2JPcRFhT2drDu2zkdvxM9bvNeg1ke71aj4eQZ
wzWawPjY+MzS/m+qN2P6WVbg8uDkLSdurgXROAbYcVg9cB3eqV4w4b46dFmB+cnbveUYyUPIXxsB
QUntg93ftPWasJUD1V5Wwy1rD+xSi6Inod8ZBaKhivZRV5761GQEKsKlDPRjSMrbM28c5NeRZ68y
rW+h2z9pPwWNJKdtYzP3rxL+xCnxzwh3c+G500NY+ke7By7vxdhr/HljtLCG6JDbVIPx2Eg+3TlN
3+2RnJolS+wM5q9p/Dhm6wGQ689T8mo0+TbsmV1RN677t4o04x7n2TKR6crAEbeoJ+ulQaSiLInh
goWY4SG+71VL5r4tGGnWybJvSoz9Z9vtfhNvvDQKcU5jymnLbUAoUKZozJqg6LBq/PyI4Xjh0GgV
PWk4yjX+/U5+Tl32okMmvhgJwHZjgelv5FbgJfpIm92S9O7abeJlEf2NTJAOZvbWkmgL4oLsA/FG
rvuY6C4tRUdOLB8ar1oCV95njtgN9oAf2vhWmfwTTSbPwTuVPY3gAoJQonKNmPLalhoKAFTG4hBy
HnV969hbIMZH6FO54dwmt9/5afAQ9PlvROkNhAQo7dykTZ7vjhmkvHRz3356lv5WujxE/3wbBF8j
xMi4ZwxBacLCjeqDPyV/CCW+KZ/XQ0j7t1FQDC0Dg6jfq3WGF0EF8Tqak6MlcBqAhAJadWP+sjZG
/2HsRL3J5VxBATHALg7jE7z1P0qCAgtpjb+KybYIj/r7CPDtPyOS1eSLcDNG2XX0VLnizv8y8SLp
kVXByHZY2RAj/8zVOpbyPU1BmMQ7dPqGFeQpbr9BScIZyWnLYzQ+VtGX6ZNt84jtDHhXog5JiLsb
RnIhWH8CZ75mnRwfWUlBqXjTySx4p7kOMrkpMzwz3JUyr34qI3GKHfgtLOzOtp5eOloEZsfqbzgz
3wMgloRWnafUsxbeHMecGYDp+BlBAbgxT1MEmcydLMY/xZVZQLj3swFDQ1gREdWg+EqTHC/MQbpG
OzAgtGV/pFZzLH1w0WVAewF+TZGe/NKZnmVuvOlsIvaUHBNPXsyiWQbOsRPhvKr6+KeNxOM8QF8g
JvWjCTYv4Uf7q4ax4Q73jLMewLMftJMT+JTjredm+sduFZqzS1kBDZ8wP5v7qa7XWANczC2w7TGY
ieAUDLNG96/He/ckpkgnO3kywAPRTpgwK/Jll7Z20E1JNQHX6lCcGXoatugRXxmtGJX9Agkl3ycY
Le+6vvsktERX0AzYpTDOwRQE721XNBuYOvGrxkAIuzOqHpidJesGROaJxpjxGDpKQsFzKKnIOM0V
pLHWWcglLWdlXXG1C9gMYXDV5nz2tNrUs+ZLE7x2XbQNabViPfuWxtChIdOMk0NNoGcJVTMkWr3W
Hd2nYVSVe2ofCE6XfxFInkwhdjZp081kPTbMyU6B02Lo0Vj+NOvVjY2Xd6ZXbnHBxwGHKGr7r0hw
haDxFt1nAjQKMYYwVSet4uINjM+Hua8J7s6o7u6zkGNFXYfH6jhhuhvDX/u+64XWh1MYxiryCfsM
WPTSqh23GZ4wh8F97lCTRalEum8RY9d0webMd9I/LSGwDQ6sBvtW9JaFzDUN+xSOVbd3Ju8pTqfi
7HDR/4aNQvBBDMkhSLEmlTmsrToZq9Vk5tPCqZW/6DCnbykUcDd8+JwGXOsrR+pfOKHJU+vW2YaQ
7k06gmNykQVLpxJo1FVOu0d9/2k2Z+eAvexaUA9jm9m4lRScYMSJdnntw2GxrjAUyB5Dhjp1BucD
75XcutrOIRK2hnwPmGj6shIuVRiP4qMvBwZr9I3sUneGgmJi8hT1eRphiHFimn/DNr53KXKtyFz9
RsfUX3jPD6msSX/5d+SqlZ05er/YcYO5ajpHOchc4WHBLXat7J4tTQ+Xw34SzN+jl36UpGdiXJGa
jz2Osy1C0dbF6ROPm8A5jSMkWhRjRVw8biSBYI3wni4Sc2AeGJDAjA4ztYkL5JZthkxTT/W5lEQo
x/waKujbw7Vu5K4oBDlgcGW2uxbg57E1F+gw5lqkvB+OWV347Dk/PAknAemSFd6fMmj649yTlb5b
4aC2Gr15zYRAR8wHqPG5h0CX5loZaIhOsPeYCW/T0Bo3mlQV7RaMG4jMoPet23o2CNMPKls7M119
wL16uQs9hvXYjqAIS8Y8hxrb3pGTsvuVirulywgA0sDqW0Zha2zLiksk/CD2xQjoK37JnEaqOUBt
DUFLWDkjJop/JHIQQcgGZsuyUPVMj5AjHs1IJdtumHGMRal56nWZfEzxTK8eYu86EjNnpIaQ4xM1
lOVd6A88BiKJ7YAHGvurZHyzrytp7BISWG/aoTeHWMydpkgwbTmJogB3WU3PyTyZZ61kd2icVv7m
ZlQuS4wpD8oQnxKZGVxAnbQXv8U+Oobl3cVQGySwyWBtOkqSno1uMLDRBWDNEIYeyo4jStKHcp+Z
XrWj07Rel4RHljPhTpa/CN7NwL1wIPJ40NzY06VXA21n/bDtnV3Zu5GWvkOv4neraUZnY5ILfiNA
EjOwwf7SUHlxU+5Il4HKm3tzFIm1RVL5wYvbd2pPPnnmS8VQEJINYPkrhqWZN+II2wnXVqLsNzvJ
g/fcboi32ANCMpXGHBSryfuce87DoqbglMUJ2ZwkVHceC5G8a5X5+9GkEJfNMyc4U2RV/3fOKuCD
vXCWImo/pNsaLIhkkzzBENIq/cdYyS0hVZICePI1vUq1ZlxrCObd916peMwZ5oJMsENxDgqmW3p8
dVAzhmm4WGOJ7h3143jk1N6QDSjmO0yEGuI0+LCh/dCNYizstDjFhnkCYn9LJz/bG1357A/5iw1A
K2kZNzlk8Jzymc31AIF+TbKEPg89ktlE6RYdHEpXmJsRt8C6NsoZ5ba5WR28Y6beS++eIleslxia
gnNmlefKjPaq+eQZvHOXhmqt3PAVn/iiyoNrg/Wb45/R7MsyimCd4YFLrZ5YLeC3JVSIt3mgnLvr
LT58jAyp5X+pEdAUevnd1RrHh2RyqmfLYkJJWMB5nrO4Qxj3kCcGrn9OYqL/QRdZVYl+mbNZPaZp
ikshnP1lm7mH3FOrLvZCGvyykuFQNy2qlAffD8EnGR5RgLESh9BzNvRXPE7mR8l40a7aJZE4aseK
JTvK2mM2pCImsVT/VWF7skhGgmkyIH5VGEfGLVM3eGqSOoV4TVx9Q/3mIYWpYujkXJtvlVnXf5XZ
/+0aZpE+5+1VlBl6Q+WKXJrSIDVbtvHdx8sHwI1gSI/G3AEVox55ZWBOXnUcStk3RH4s2vDgm9Yl
FE13KIzuVkUDE1NP3tm1Nm7wJtpWhClk4xAYJjQ6LwLGyeusz6kERBUoNuwW3jntZbqdrRAXY2zb
b4ZmiWgiF4nBxLuzcXJDXrK2cDFVZPBL7Lhfm2ZGAILMz7HBXh1yibPyjRVmyYZiLGfnSzs6iDgr
XkYh1Bo5OrplVpZAfba9NzsD2+EaWm/boIpJacyjeqv9cL65vdu/JO4E+kZ21s6QfbvpNMNV2nKU
fLNkm52xIibnrBDYsjMRLVEjHfp4fDz2RjLUe9OI87eByONzmBX5J9n19qvnvHFo504cDJf4+qar
zfZF9V537Zg+HkTkZx9umELiwdjab51Cg5CQKlcXNbjteystNH+dhI9mF7Mx9XSLoo4Fcf7cUaPw
MZPDSpEvPZNqRKsOVtj+x12XpEAurcJ7lhplGu/7eElRW6GNxlzIPB5U18vNp8CqsUjGmgSvExLP
1159uTdrkKp1K5b+JGPQvMI7657YBObj7GBU4cnRxVsLU4OHhlIlaNz3EaaM3kflaViE0dS8ES9v
rQ2Gd+uVOcK412HirH1wzcR1cH/jetyPYYxLRbXaehxN8DTcaju5gpKY8tH0bNQ+phTLj6PXDJlw
TbIjvCmrj347p4d63YRoAAwaZ4alAS3z2xkiA+ERi4q2zuOe6IlqIpAQskeo1D80I4BUtI51UTfM
eofiFPHUxmrcm2OytBvKagz0zZSA1cJp3edc6Bv7LmDdntMCcQCwLs4TxX5cZtIAfhjXGnMU+ZIj
J5iRYjb/qpz4pE1CnlEQ8YMxyX+mLm4vdNfv4wD7dMF1fd1JLCqB8NepSt8JRmdbiwQ+QdB1YrOG
e2n8kEjSkZHPmLhK/xQleAgBUFPn+aWSNXN/YYTPvqPxy8gA12mBSST3rAH++twfM2wFefQ7MzJx
wAf2nfHWRcEeLXyNtxECedOj+FrzAa0iWLWZfRixxC1iiAPwE4ZT+Y/J2mMIzFXMrmBgoDpwmXzw
PQKlah56rGRAdaf+wZ1fMNRAR2b2wFjJJ8NYdtGzEbeMCmxQf5xY9wQdGPtq/IODGXL1M6uzVf20
1nWGCzPIccDbmHPVrjzG8K6k3QCiihiYa5C+W7g+GJFjjAXaqjPeIYwPjRH+JGaxoefspxrj7KXI
BYZxJEyvxvYDR9DZmVbDqZsC+wV66pXr1Z6P8q+woR7bXSBwdrS0Bo6fwLxuLHKs+e18L675O+ES
NKr3QMzT0mV4AqxlQFTiZoBOwk0tgb/iZ6ncutjsOTCgwbpCvLYh4/a85naqqmOn5+5opC6xFvqS
G9TmtcZFi7s975nTMzmUAd+dxubin+w7YTr5U7vmFVv7Nx6VYRV37KEkTkhJCjIMxP+cLbuQv9BZ
ka51idc+ihip1HQ/IgHmzNp5hZa5VULRmsHa1Y3P0oL/zmye03I8BR0eLghKrxoJW1X+JxSkftkW
YB5MIz0T7lXoX10LR89K57OpGZxTlUSC6RwG+GA7mi12dUIUhaydBMZYMXxR01eQGSfKs9wLa/aw
RjA8OogmC1OXsB0Vhk/Gv0tizyeDqdDaDZ3kEzswD6Fbl29zOf6aQyupVOQ2augsgVJrXfAgHhSM
YyYbn1kcGycndE9dI8CLGibScOGq8zjYoDsb7RG5BB4aTUfwPOt7yxO7kvw1UFYIAamzy3OAkvak
dFW+2sPsrZ2Moe4g2ru6DLVhpCJqYURg1NpshMrD/OkJGaPHS4Hi3jYtbqV568bhQ15wxLd763Xi
Ak58F+6lFfJ5FflsMJ/BktI4BdaZlKclfElLO9uqonOPLoF5oOJkRGZKkgKeUh2NFInk8jln2Bj7
ttiEZHGXThbRj1PW3sYqJ/T0Atmbc73/IKL0u8ZgY83Ogf+TV/bEs0AUzj2K2bKCKReRGy4z7I3k
3feSMgjLdOIlSS1jLUV5w6jPsFEycvYpFYMA1S3doiUa5fhHOtzINo7TB5sVuHyF14G50KlLiTxD
pUtWgzHpWx9TusTRABNGc6RK1l71g4PTfkgeUkKnhyYIf2grADbkzt+uxEDpmqFP3BX2Q5eWDwzT
WCT1CPo60+WDm6LTRBmmQiqYen/TEF87VLKSpymj7rIUVrxrTBVvYmxl5HGLclk7Ns1J5i1zAe7G
lftqdymoRXqCLa+qbmw826IGIGsScru2krxZwRrsyeRquvmTT7Z76u2/fTX/syvxjQRTDQyeNAE+
/XRFFfOLxIC7Cx1W1KndGPQQ5Ym1arv61XY/YoeBdDga9pXYSwg107MeEJnxtn4KhnKYt+X9wuPX
B1PPcIK06TxN1pRu/Xbun7FW0e3nj901Qaldm2W618R0zjLqqLVL/D+dX3NQjPVrzXCMaTsLb1cU
MLJI0C7uSeyqxtRn0QhySgwIzyrgH3ZWlB4jTFeFce0tOR4SQfZfp1y6PDydcKMw+q8Nt3RwQvBC
JC5ZuVZMGQcVRrRdvU9VsDdMcR5CCgtRL6DF4DJ54RAMeUFbu1qTEZGyBR/PBZkh7Jvhu80ZWyTA
qtyTy6ZGJ09xn2jWXAJnROIcn4Qrt38732kKZEfAtGHzntYgZGRdymNRNt0qiDtnVziYLsns9y9l
2zRntkvIaz2Vg4y4f4FlrMYyrdexb1CpUM3JxiVUyM0vEvJgpAgUgfQMfD75txVS3VUXJ+Z2+JG6
9F0TODr2HYD9NB0A6YXVLjGw0XUBHAMAXZTwmDP+/K4xf3wDePtgdSdQJ/FC5LwlWCEPfZy1a3Oa
1r1l81nqL2UG6KQioIYL48NpgLtEjhoqFvDwTe47ZKy1RcWg2Xx3mdc8JwEojUKueuoy8VKBCSjE
pu8wm6ahGpZd0rFJFq1hrkZE36/al59pVatlqnr7ufKHZx6DGy1j8aqywx9OP9apQjK3B1ceRymO
YY8waYTMg9U0kFi0ARj30M8MjH0rk3xz1IlhDza+WFozF8oyp68nGW/cGq5uGL6JbmIE4eQ4wMKE
LI51oAG2WOias0CWRycKCZHMm2EpLEWkiaMt0CeutrXwl/Y8rnPYt81YKnIp56g7ePnOS58LKu8r
feXaSoEd8b3Jc9n73WxzR0QUJQZUT3iLWpcWPaHlgkHixq/02TGia++YD51gyHk3J7Z6hjYg1dX2
3BEvFUBYlf0If0Gh+LAoDfr6yjFPl2Xc7GyjvY1t8iTvERLZDVdT1wdNG8ES48mlS1GPaoPYbsxK
H8dyW8dtuEz4F64eVJcFTXrYLiTp8gz+f+Z9oHX/ctTeeQRuEYy6jZj8J1UnJ65V1zboqNGJ7ZPf
kP6NSxi0VihhuIjwqCdudJU3v7WhRJSn7DYvLjA0HlSIS2Fk2ZoVpvVpV7QgWmbVbF3Av4NqKCiA
aLC8o78x4T70vnGt2PMGA3IELyaeuCQftnnaEGfM8Pzo5omvdcFBKYfTxyGpCdRtusuPFdS9HiQ7
zh+o8OVMKIT+Pb7NMGRABjMGWEcQ/bWi8GwW9yoYAoXVlJX7UKo3j23zDrK4eBpgUHhz75N6U7x1
9CevRyu6QtaYVr7Ny98l5XyNTV6pwaZ9Ku08uWfG8q7q8qHs+V3GUe0L8HFduK1n8JPRSIOtVH9s
fmTHMw3VAtWz+9sDpvBgfmu5ydyLUvkmdKON8qxzHdRLt442GbfGquO9N//QyTcuc/crmrGmA9Pk
5tjijcrEui35FCZ9dgtxdsbugFBMq7HYdb13jePgiFmbZGqRJBwDY2DMhrnWzN+e3JKX3yktnzrh
mpGcO/MYGPOTQvF9rptRPuEPhrpuh+azTTsdIc2gEAhEgD9IYQ8HpwDFJxXcDt/tPoYG7FeXIcxN
jhxWNo90wmWEGbaDealuBUxMsacmOtzVpv+jiBlTVanxbFozFtIShFDST7CkcKO6KcTju7OlrxJ/
CZ1HHqoOw1tNe5fquyvoT45X1LRzKMwwLNLqm3b6ILLwQSdwZnznGoksPWCY2ZIchvOn2qOFPeeg
HDEA/A7f0iq6TjrdmyEwr4pKyDWzPQ+EWAOupcn6O7X6mDNgfEnK+tcwmLdOHpfQZOYvEIMCEkuD
SFyCVW7wsWyF7VRHYbU4kvHs9PMjfCZQ5Hn+0DdO8hDBycJPJPidMNK0F0sJ0n149GnDnTGNRHDD
BBHsdvpuA8xw8rEog12XAyDL4Shxqr74GZ7FxtoSuH/0NVWvLfGs9C/mbiqB/V3rpywzrGP7OCEb
0EETVf4mZhZXhzXKN86RBManCUwVLjY4pwQMpFce2wLPpfPsps3VZm0Po/oSW2I1Es3x7KG6f2vO
H2UX1DA0KQmZLrVe6SHGM+6GXGyGIQi85dzx22Ev3sTucwSjLdWvTjZtApleIifchJqKjlU2nqQX
bZ3wG5/spZsAS3A0uDeRsN+CQv+1SMfgn+K3UmuZxu9uO27s9jtysNNX7/RzfQaTuBnD3X1gr0LK
mQDFLasUdlN7ojKXSofPIsqWFXfPhDUZ/EECFaeFa5IzockgZOdQfTDurDjdLzkQHjwQ+5VnZKta
xqAt6hJ0mMlYL3VM726pNvYz+FAe/co1HpPMC5902NS3gkAVcK+aYKsWipi2ouPHJgVvKFJyRccT
LToWpaVuBhPcDI6eRc2c4Y6uMfwjfE1Kywq4iGqKpnNVdc0hsOFntb2s1mVeOK/YbLnJjRQQ04rN
sFFpcJYjzhwnKcw/EnzXUlZTy1Q3C38bAJd7I2W9xg9fvnVm20P2NyKCvGCnHscscJd2n77YiPA9
xmMCRKOX5Pzk5pZyLHgeOdzTW5ytyNmg8sn3WgU7L4dkpsWL12JEZMT6B7TFGocvkhjIqHv93kNj
OD6b1isyerktQbPg8oJGlnNdKKCFur6LhZEn+YDpHIxtkH1bRGZQ8l7xvu4J4P4Oks6B5o7G0hnj
Qm70nfuI+YqMJfPeapRX5THjpYQd4AEvSqMwCVbIYlXwzmoPLLHsmBXbq5x7TH+H4XnBMC5qgxdl
iHYV6oZjlQPY2fZhGsa7cprf9NDuZmVfwsy51tL7ENbdCiYOid2e5kxvCZoRtaKVmm9xpkMopQik
dD3Oh+ETALJDbrfvNNFO90gLO7kTyV2ViQ1zU3qDQXfWI9llI1r5gml1SQf9MCJGdsg34MCCANta
7HVfMv3VJtkug0M+CcAGYwmjXzgrDckR77eNmGsFA4t7SE7XM6sVXNmMngsOqXcefySii2N3D37b
IsbMwdYe049OpVhAw+qnC6Iv2yg5Zruwvkar2PLl74JQ0pgXjbtCmFsCsBtvDg/4ORkmyRKZOzxi
5HzlgHixTQHuX8c3uAGcO6eLY5DgCSShzjw/JTbbKhxKXjxNTRoxOkxx+coNolUwTNOiaJiUlDW/
aBqk79XMhhX1B9MZ70JjsKgKtTLKKttWkqtL0H5MVX5NAopQGj96MiLMbXUNMaYPHjt7hlVqfRCf
2+N1u7ZFsgmZWQRR9Ws5wtiElqL0AEdFUzP0JfFG+ReO4HrrE0PceVMxbUiD2es5sRSueodtO3Mu
IyfGNrdvfU6pX5JDEWnCTxN01MJwxYfZTZj5GvM3MTFIUjJ7QBIHeeUTFxnNa6DGi2WEEO6Dldu0
7/A9r0WvN8KbHj31pbpNnBkXZMRq6dGKKd07AJOu4IyIU8sdKDX6XUaJu0QmJel2z1AmJLSW1j30
ZZ4z1GuHZm2fAGbCkG00s8epe/K9/RRbO78AHZ4/WSk4xta9mwOwVc6G1Jj5iWFPQboP1XisJy9d
R4NFg0QEBzohM+fNTbauzYByBIL6icn0ap5L5CVuuEyWOeQaLXWMFdyJxFPwB1IX5nMVkayqMOnk
7l8x5yc8IU+yAz00m8SVOqK4tHU/tA2hZZHQxjwyP+/ZzpZm2BJqnQ70Qf0NdXsg9/6Izr4aasrJ
fevAtXVakLtbRtwzF6Wry2XY596WCBPR3XI7Vdh2VeOjEWm6aFrA0oVpMWgXsMCRH+5OFqwLddmf
Ot/46yRwkB37pa5AjXn5cVL9D8G9v0IEW6ML4MngMVhanf4mrf8gsGmv2FYf/wmhkH+OQSzAcD0p
wulmntEtkqD0/RqiBfjr/TSp/6LH9CLxWizbdLQuZmkdR5iw0TAby1zTL9ErelxK1lH62GkZZBRJ
Jpo5VJK9c9jdG7X+zLronSC1veUGeRwH83Xq698CgZeGnFwwBhfPBq+2ySCK1/m3n2cicCWrZGjd
vfruJ2NkKklifLdxVN/Yhg+WP918jMecLbZ3y4aXmRvEflou82jiV4TO5PONysk6JUV+ZXRHiWqK
11MN1Unk+JmiVJTLyJx+SbrwynNibQe/W2UGim3WVCusxCfdVB4dcpz7GwvqkeJ8zXoP/qAGjQ3Z
lvIxczwQpMW96jC8xahi0leirqZUxilII5zRKs9fGpeyeUt8zW2LQ4o+UeFtAQ7lS69PorWd+tEx
jiY+uQqhLLTskkfRPBZoD+CgQgqkYeQC98TPwT1wW+H12WqXGEVgxb80bz1NZAFWWUJHUwCnNew/
Wrdb+c6pqFBhJs1nTIXjyuv1R6HHk8NVISLBNkHIqrBquPJV4ShHN5UMOpp+PfUgCqiG+hQ6eSEi
EB0LeqtXhPjkly2MX7fQLKfm5zBw1SINAZQsoW2HKPxohXdh6qttgP3iiZSIqQndoILWStxFNYvb
O9XinMQyjk4EpE/BWONtABzlWze+qaOgX/2uKt1o7V5VBg+ShSxBv+S9jgau9rVrzgoQNx9KkCbr
1nX3CUDDcNa7uu4f/Syr9kbFWyXN4Fm2Ln6JDnPMZGJvVMPBtcd3mdTuPcborRB1n+YKlIbKj+bY
X9rYe64tPkKCeV6kNw5DscUAhnLbEvgSof0nKB+0wPxWqXkj7MBAnETSyqFpMJ5mKrdwIvVg4nBs
w/ENBMJHPUf2lh6hp0aAAcGBGHg/NicGYBKHQcKN4pRPNF0M2yrdT5LChBghNs3O9zeCvE4WzdAk
XzpyVKp7jBkJDOTPVhM9V7GBznFHnjIUIQeyGSfGRm0eWwdAF8bBH9JT5GERoxXhJcLxfpV30T0v
mDo/1JEbPcd1FDxquqx4GIB/WVMb/3hpMe/yzhY/qZeRGYz64mnGD/lrRz6bi9VuTBCCv/kQR5c4
lwNRc3hdqK9T+5bi2Lrgrs23hW/AvZi75DiJ1t9DqbU31L01p+mOH8llGoFwBkYTCa6uNtwzLkyj
sckDQ++E59NIhEz6PrjhZ6Cwt8jk06uRk6yWoBYQU7Qe4Vlr/IHVqY9mfc6SKL14dm7sYS68NgUf
oxEwCF3bonj1qJFCL7c6+2ASdkbTTP/qkKBBgYUhFJsZzOPYuauIGFLZRG90EmBqc1+b+I4njov6
fnW6eYVFEL64l92jtz/XBFAe7pk61/4kcEXrY+wt0s44EymgpIKahC7YCWYQO0ZJYovInK9rCD67
uG9vdew9YmiLHwfICLSD4KMiB3XQGKhXY9Zgj8+6S+ma76Q+j6X1nRAZBcTMMQkHDwJ0i0SfUOM0
gWlCpgqM+N03znA1YTafiLNsPGSX0L2VXr9DJ1/UnOk880cMyIu0QybUeEx2/UE8ZiZQmMSvvLdL
RsKw/ML5g9PyBGCOgV/YCEwjDa4af5o/CfceWxBVC+mW7jJAc+eg6B3ucE+GJReaMvfSQsedQgyE
VvymVdDe7yw1q0q4mkHUOXTKmUmBQ0vcSp97AgsfYEfH2pd5fqs9p9/4cbe2oZG9p/gdN3bJmRr0
1zhQrjrO5VtUbGH1Hst4ekju86SBR2Id2Zk+TI3iXjveKQ39U9apU9DTcBW2oEFnPx731pyE68zT
f3TufbJ2YADW6VdgCP+V8WAE11lx6K+idAkdnQaNuxiAoy2tUi7/jg3b3vPXZno/sFA3sKx99tVs
dL1Flg1LWGrnkHavfjTf5lYfySLSrSe38RRiXE7UX2WxSDJjEX88c4Q3HsnwnNDYt/DFfBTlsO2z
Cd4XzAsRU0cYJ2PPIcuiWm4GJu2p4G9EqqRrsb4K1Z9JuJ289ieGm75kOGXtHDnNy27MPtlveXkG
LHHl+F4QfS8LXK8++zl6OWQpRRCvrzmV5ea3l3zrCmIE877z4HH47/iDxERKKXr3kFW6XVYGpKEg
yxKWkgEark0JAva6Basz9HFS8SLowHqp8HlqQ3A2vu395JrChv/g7rx2I8fSbP0qB3N92ODmpgVm
5iKCYRXyPm8ImUx67/n08zGrZzoV0glN3R6gUeiCSmIEubnN/6/1LZWiG9b/Yo8G4LwK1Qfa3MGy
1YG3LoSRjjA46pRPQa/2/39fhYPZ4P/tq9iEr+yRmpcKL0XWhM24e/+Pf5t/5S9nhWL8g/I8WUF4
FixDCkvikvjLWjH/CMwRKbzsti1Nhb/+P94KSaYR1gqpSluCF7Nsgo7/6a2Yf6TatklRzLBZmXXx
d7wVQhVzDO+/YnpRxYC65C/yCeGfaqY6ey/+yML2IEhERpH/4qAX7KZdcZfeiKeGzRg8VwQ7rrl6
j/fpnsrGQWznbfGm38Rb68w5G38ah+692RVX9UV2l+yUy+Q9eodkt03uEDRbbzCMvEX5Uq/UJR6E
ZblytoBldv5WXzln0657J2QGBTB5invKHdfl3nwJrvRf4ZZD4kF7IXezTbbQ3bSH6q451HuyxVfO
ZeMma7Qyy2THmf26OPQr7zrayTWerKW2Sq7GVUlyLwcB175LV+FWpwm9zi7z6/6+H5b8pL6eDvZm
OLQPeKZulEv5pu2J+VxT7DiYG3bU63JDK34br9S9tQ6W5q/oKt/zKS/kmbX1HlJOOAvnzf7F5OdT
q6Q9uW2JAmDnb5LD5Nr7co9hDiVrdemsja167w+X5b5wrl7b83APPWPvXwRX4965HB+4hQe+wy9t
la3JI1iEe3NJn/Asu7QW1qJYY4i4Ywre8AGX9fKObekqXRUHdS8PxDMtEa1e2HfePlvHK5RPLpHr
m/5n5q0r6CFPxjbfi7WzpiS7bc89SpFUt868H9Y23uj4P9zhmvMKxHJvzaoNxrpZhnjXVAA8HDXO
y2Thv5KKS9MCY/+OPuUyWw9n+M1mm1a/pMz63NyC5kBTSBaC8TQd0m14XZyVm5hSzq7cGi6BJHwv
iEnclmgX7HC8b/ONf8ZG6K7+oVyk5/YVV3gkSAvt1SrY0Uqyue3xJtwgpb6R25KouHesg8pjfNZd
9hv714gTf9E9OjcssY/yrLmtLhGgC9pXHTYemudsmxfKVr0I12KFTXTTLoEvvtj7cd9kS+KcV2wp
L5Vbxme3DIPsMqQ0txaL/Jzfd0m5Wfhr84zdhEo1YhFuKMg9k7K8KK+7q5BkDZhqF9y0NFua7rAF
v0+FXtwN3jrI1kq6Zt5n67Omq5Qu0lfDHdxyE7hkD/vnV+lyoS/zm2gNa25tbZP3dXOHasp8ALfn
R+e9zW36QQI24KWVt6QGvtJWnMJgTmzKH+k5ZJZ1c0n0Em5UTji8bwwjdTnsBhTndJJYtND6xYih
F1W7FuZTOytHml+KhrHD+ZV4Zwaia/Ia5XaQ583i6q1eEyk1rLItmB4XfBq5pfK+ux5vjfsUWRok
r5SNxZKkkAQmKI3KN9JjF8N9srLFcluBEQMLAbOHoZjgoXWRDYFyAOy/QNHfO3vsQs24Vd8GvV6G
DF11RQhRtRhfyv30CI8WZa6/Kl2xjFBUv+V37RXcpSBbmbTuiSXYZTAmX5J9eGnclb9CzdyixvYu
LKYlQHP77KBvkI6rP437cqWRFXbZ3hYQ1pZCrutLTDALOozTufGASHTJUcWlfxUzG605C2YWBLZq
kejFItQJFqPkARcq2PkJ7mq+8Lk53emcMbuNvKvIBueAdK9qYJ2wLlx3nWvhksFFZBMBcJ5f6e82
bfYVqANs5/sS7NSws5Lz5CW8VXYmpKQ12N9yM/xie7fkHPtImcNBsbyIrwkdXqW7AEk/lWH5wv1V
n+o5Bu4RdycwxJ9F9UiJRnfjTYGTFyjdtNVNvL3nMlllr72yIMvCQtkReovqbACY9QwUbpGu+pty
abPQk6N9JtEcTCs4iQwI5LfIKWPxOKZkyOY/aHSIDOMwMqo3L0zWci1vW04awRUo8Kbba6v4gWaa
eNbJoj3P7st0lz62j+GEb4ld0paMdRqf/UY9r2xz+cMyNzTK6gcOsqb50MQYRB/n6uyW+oPaUBJf
1YmrsvV7QrdkcGo3lxyvnBfu9XhLJ8re9rf9rfXAmALnsxwumhsVKAKALHD4++Y6dm+tnaC1g/t6
CUZ87N8D++A710TC94/1o3pNVmu3njWkyhqW3YaK5lYShXevXNk39fadDl+G8ccFG1icK/qLhbe1
XbZPJVI3Tn/Qk/tz4d9ka3kJiWYg9PWH1d63KchL6hbAAChQkXfxFi3HDfaXdGHtQpdascuhYUUy
sDcurfMI3dkiuOPvPCXL4JqAvUXer3k5hEvEcrVqEV4hiXlNF/xZN1p1qM2CHdMG++JlZj7KENnB
pjSRWCKPHoEhLOxzgHoYfsGtLKDvK0TLL9JnXL7QMrT0PHxSsydxWTU/BCiiZtn6h/qXJHehLN6M
6t65NOKzdp86B13duOWK0+wlZpJuWN53q1X/ltYrM0JRu4yw/i30R396784FefZFobn4pINVcY7c
irmdTPLFYDGvkq3kX7frBmwgWBFzbiVcsWAhwnqbq2R29qCH+pre2aNC1up51rrxrUcDj1hc5Hcc
rBfRvt2RXbcsX+0b+4Jks9BtzkvUO9lCe+UfzXmyHw/eJckzbvmKT3HHpXio1NtWyYFuX10x0xc7
k8VF/xHs2tcCPuVZ+yqv+q1+xpm+7widXkALO1DvL596g7hr021dbc13xURBbWrY8H+QAqhb+K6U
cTnV4O3aMlbpaYTtwuq3hr2y4k1JllW49ya3zfE9PPZU1t7bnVdx/FlayipL9x6lmGGdW5t9sGeQ
MZq7c7xhKHzbbei+2ESJLUS+Rubdm0QBXan5niPK0LjvKuVSffP399t3ecr//n32Pr/lqF1DP2j+
898//NvmZ37xkv6sj/+jD79T/+fvH5MZ5b40Lx/+he0AO9/r9mc13vys2+Svv//P//J/+8N/7p+/
SRdlp3pqO76s8pfmo83592/80+fs/INquoblDEMjXWuTqNC/NuNC/kMn0NNxTMkuXXfYVf93vqhu
/gN3Mz+12JJbmDHYIP+3z1n7Bw5nQSKAaeMEmX/0+87yza/+2mJz07jT//r3/5O1KVy6rKn/498+
bsQtbNdYpvlD82lAOJptfdyIt4Zetm1GxEOmkfCQm0CBifJU13/cj39e9c+rSL7jH/v9vy4DWx7Z
nIk0zDZxgf+53096TXaEDftLKxTtjanV6kNpqgoNIL2sboDntPcaIWpnrZEXcD8afC+LTsUctIjs
AV4SBE31MajxZFOGRByxEGNl5lSqE6jVmZneEcCRpGexAbSeuA8U48TIBxFB8QmVy7wdYDtLDZbi
gnOJQqCXELd9EkYPXRwP7WbsqSa5Ackjt/RQLJVCh6G6XpJBMY1FrCx1Ct+XdiuZBk/fmS9ujMOJ
CjEehyRdaPPz+eMgRJsiM5JcRNhQpmVFwJo12bd6du8b2Or/54T4xSMg3/b4CXy40NETwLcYi564
4yVEo8exyC/KhM6SJMEN7AXsuwWgsv3cfDx92Xn8/Ougx5jC5Cfw0RO5KggdtI8Oen4IYVFm5K3V
IzvXLneQiEZwYFvP8tbEqtK/Nxprcfqighfn01U13dBtCxO/5ejzzfjjrpbABaDHUyeZZAtlzelC
qgt4pPox1ajF4fBc1JYZr/tYm5B94CoeMHe40Onts9Mf5Tcl4MMNoKKt8eprgpfZ4cj78aPUKUox
qBHKojFzA0xQGxjnhtQ0GohyKGFq52qHVgQp0YUN8GpwifBOz8swMsItglnUMCrkzoMwBMdaCqPj
Y4it/0Yv4/ZaaXNn3BeVYCXpYj+nfK+MyrihBzQWWHrMpsT/Pif4tD1SDrD/xkMy6fUr/qT6QEb9
DLwqLeN1nm3UtZoKzr2y0s0RgXE03hR+xxbNpDqDfd8YWWLyWZVudYlKoo9RA98m/a50T9+yeSQe
3zHKE5q0qWFIaD8f7xjFA3/KRyh9tLKBY8Flexg9ZXwtBm38ZnSKT8OTp4NTyAZIiD3BUY+ulTZF
DRwJEwhgMwQTTsNW0q7b5kDEangVNazGEMwVzOyaeqHESrFKk7K6NtA+wQ3JswQNjNIe8Jvk+xGP
zSqXQCKHWG+ib8b00UShCT6pzWph6wwjTbPmn/8xpBHeD/E4Iy3HjNZAGjlgJ+tpztkt1OKG80Sf
r04/B3E0ZcyXRNKqo4/R5pa7Tanoz0vChi/wpFPfLHnHAF1a9s9W60d52csOFeBYVDCK0khh41aq
QbJNRwm0Cci3R13QqNsXWcn4HncBndlO8cYdgUcc0UktoBreG2l3H1oaVq4g7NDznP7wR+va788O
Qw+EiCklM9ARvEMteQUmnQfbF9FtYY8YNenvcvXTl/li/BhCM21pGMBKjN8T0R9PhYi0GICWzUSj
w7VtWmhz2LdvaUNk1yMk9qVtRfbl6WuK+bMfvSC8HjazGwU+W5uzx/98LoZvSUVrU9SR6ki3ZEKj
F20Mp4THEOVt8awX46xsrS1fLix9SLpNPcJxgJcho7vTn+WL24zCljIjuxEDf9jRR9HHbmJ/gfF9
klzMJHBmDVPX+24kfnkZTSd+kQ2Lymj7+I1TI9ENG9MZ5Qfi7hITDxGqXji5gfRA6YW+rv/oEJfs
PK3QOd3aQFY6mnBvRU4IK8l1qEFa2xvQtQXaX9ie/+0Oah5prGsOxX4ev6raRwvrmCNwCiS6vpJI
cfhmqrJjt+P//auYQtVMQxNsFVnXPt6Bwq8QdjsV6NJINFdW3pPTW2jy8fTjnKPkj0YWL7rGW6Py
zujHb7xlN6aYsCEuhAxS2PvkcZWNSLdeKaeLwYz9rdRbbTmllrc7feUvXiS2oKpp2KB/KEAfva9a
OHQGPHVCuuOgpZ2T0K8G0ZQjBjKVJ2sEIsmr7EfXpy8rvlhsTF1qhmrA5dK5+Mf7Cs5RbXV7Xmx6
sphD2nluFZGrGcZmdKOwbG5pevibupXdTreK6gyFe7uNhYlsIrEa+of9eG74o8dCW1MJPP3xvpj0
ea3mqV8VpiX0o7HVijxkc277SxjI4jI2zfbaR19awA+duoOdiKJan77iVyOAdXCezdi6fVpmBiLQ
ZSYFhWTShmGf1xOxhEr+mvlOshRC1m4oSYka8fU/nb7yVyOAzgSLG/0CjTnl45PoZEm6XST9ZaJX
VNQrySgsegoOoV6Fi7QFFxHYUXvzt6/KqLNZICw2p4Z1tMbR5iT6Gp7bslQBmaOp9J/7Li3RBsu+
HRaGCIFHAx9ON6evq38xpdm6EJjL2KbOJ8CPX7caKjJTKJ0uQ9Ypm0GX19taKTWxIVG5JNE+94yV
b6oFZXS2YQh/I9ntJYD0X2MzKixsqQ76H90JUnWNbLVtGvtUR/041VIo3zRfXXDQ0yvs7UmjPF3i
hjP8DliflehlsuI8NvVr+t/2ne3rkGPqgZ3PVuhwhna1liL9GtKJbOpaokk6q+OxNughUrWWPttO
lKK2ea/Zg2yXGpXei6hv9XGjVXWSL9osMqlgNIAeKXXWCPjw1TgUYIfWGFbUtOrz07dTfPGmcBqW
JtImNv6mc7QQSXjlraHiGEgdrTnz/L5fRaRrS7azebAhlwo5c4orglCU/oDqKT9zxkFFbR7p2zEu
8509ttRZAIxflI2qXXay55R5+kN+9cgtzbKkSQNN147n8FEz/DrrSHzW1Mx8j5jTAB6U3Y/TV/li
12Zb/H3iUjn7MLQ/DizdgbzI02fLFcxY0tQOUldDOFEu7IZQbdvLAejYnJugKeH1CWNL/WZX/eX3
dDjzIWrSWBHnn/+xKWr6uA3HkahW+OHiSWhjTUY8mrLT3/OrvTvnKYMXV9eYsIyjL8opLlU5PFNT
KAxs4gnQIaGS54L0OF2PRotceUwLZweEWtsY9OjXdjmEV1o9kWoexhpq6LHKHoKcaTtSUa85ApE2
+oREfHNDPk+qvOk6lQ+KNcwx6tENGR2kgU3MsppmFgtFJgmbKNTosch7/2IiAXA3+tHj0MDb+eYe
zdPXxwVdZ/c77965skac9cdH0St+Scwr2wYYprAhopI2KWaVy9zs6WkBIt/mEyiNCqkWtM6yfkkJ
FiP0T82B7qIEGZR+eD/9mT6PDj4SCjmWs3lzLo52MoYlsLFmJIniIiKRIyfINsioF5++yheHF53h
bwB54cbrzLMfv3ncVRU7RNoUlRaGuPjxdZd8TRI6apUicC3EThn7m57T//MkVByFVTQn7xTp6Nah
muvrRJWAa4WKnLECIo/gJk+uNdipuAxDdLFllT6f/tCfNyN85t/nUM2WGi/wx88MUSrNm4ZaQd/n
r4CX6T4kKC+XoTHEzTc36PNyi0QFbw9jQzMlnoSP1/IJL1bEyP2ZPE4o7VQBjMPrf0/qhnk/m5rw
7I7m6+kv+PvhHo9He54UYC7g/vq03UqpwRGdrCwyJ7i3dK9co8piltYgjy2Jg6WDr6SBWCocquJl
POlUs4F24v4bQrxWhlnsT3+ir245x2kqn9QaeEuOluEMPVHbc54CC1Ajoi4HKlJK0ROQ2If0Vk9f
THwxEegUgnRNoyjE5Hz0OsrApEjgcNO1jLy/th+w1ctoKNl6OGrgxFs0oTJ2C3wtuDYxIowrTw3w
UpHJgZESVjnRPqRqzdzDKRienMQvavBJQRNdklCNWxYLexrCBwM0sT394b/87IwUjjqO5vA1Pg6Y
VPEF/A8+u9WJ/rqLIhLpbARieQKfhPAiuI5eS7vZ0PT6m7H6xYmXCYOix+8COnfu6NplFmNbU21l
kYxWB74pFbglopTutqp0oXJNYnR9aGLWcdJVEg9sLEbvu7iyYRydvgtHyhUKmvPcpWPbYjbV0K8c
vTejEXtD0QkqRvCY7voyMqjA+BbGZuPerqt6CziQ44MqmxWeie6pSMqwpu0JyKrsgTFFBM/6W68I
1G+2QJ/XfeoPPBdpzzBVzgwfn084FiqAIhhTtS+m57ZvImKmck2ch51ST5u+cMDkDiFeHY+wgXBX
cOAo7k/fnS/mdh7vXM3WbVNwjPj4GUBr1k5thQjxPaL3GCeZOxDI9M1r9MU7a2ocU22aIxDGjqcu
cn/Gxs6ZRHrLQV1slAjvSOK1UlpoxFj/7a9kajx1Sg9g30z9aGMZ5V2stgmbmUpS3liEDZFlehS2
383HX9w6Sp7cM6RXLNjO0eOLYX4YgrQyQuy9chdgXMMfkYTflKO/WhbhpqLApZCoC45qH5+QlSDl
1Nt5vsPuskBF3j8EbVfLXUjkAdBYLdB2VqyB9gAb6U6+iNCfK/671rctyWRN8mK3grIawNxfaegj
1oHH0S75Y9JHosBURdyomtz+/YdA2WOWrllSgPT++KmpMBr2KDve/8EWq7BxsBypIK5OX2V+lEeL
E8VCnXKnJkxqAvMj+mPfmqQAOAhphOIItIHsO4KdQq0W9zIPrAOb2vqbcax9LuTR41MtHgNNMV0/
PvKWOA5qdsZzTDuV1GIolUdNC0pXTni+fGiamIy84aCaagykltBLHBcT3WpgfG4Rh9Ou7cklN8gc
2pq17a9LGwMhxjB9BzHugNkTfXXU1NU3O++vhqpu8KILxqrzW0L4533SgHaIwvKIHOHkxBm1CrfK
SLDV6afx5VUsjYWG/pEl1XkD88fTCJpKaY2Eg24+1ca+mlAnAS1qvrnKV3OJISR1NXjS5qdVbfLj
UO89tlx1TpRlNZiFXOCgjtxEpCL8Zi756mI2m1HGFz0/87jZByJeTatkBOUY4McO+7Da5TXVJT33
nW92/l/dPV5xpJ9MKCwLR+95LeOyz0qG1mTYCKNEVe+SJtWvTz+jLzaRILhtQR2aoh3tmo/PKA5G
q+oGZpMuRPrBnr9a51NDM7m+GUDZR11YfvO8Pn8vujW8LragBM6x72hUGHVYFXJmwIH+LBakYRSX
Bsiab0b45wdlGI60Dc1hY8wJ9mi+ESITlDtYxyAnEWKlYJgnF0tYK0HY1ub0PfzqGwGNpv+rMg9w
Jvp4D1uQcYGCgGJp6FJ1S3tOsSDh/Ju57YuJn5qeZECY82DXjPkr//E6xRhsw9zLiETrauWtStCk
DYKsMtCgPbAwHe1UlFQ3auxHF0ptk28EDGOJzF6cG9FI6KClgEtCoe6Kqn2Le3KpB/xz5zoy+geO
VFgNTt+XL56BqTn06k26UJRmj/Z8SZfLMHUYWzi758NiTpfFanqE6tLTnk9f6/M4pn6gaVDjmQK4
2NEz0A2PKomgZlKrVgHIiwbgqJigKmQ1zOtf5d+GNpiib77iF5vJj9c9+o4OKImBhEXquz7lTaOS
LwCqkzUfhbREGzxQIqW5iXSIAdbYmJdOF7+Q3ovZdlTifN01KXqIuM9fTt8O7jCj4eNSyAejsUE9
jeY1LZyPowUOMp1m4F9LUw3K4ppkCEW5J8MxSfaVnxrR7ZR1WrKEvSd+2TUv5RIGvhkBCQbidW0U
HXk5VaWoF5lZJMY6CtqSkwJx67e0/Ex9y4NPOEf3uvowz7mctjxZd8uu803cuYVjrPAxge/ISXmA
sUIAjYSm4ZFHZ9txwC66dqoYGOdE0AOtLQ1pmi0J9jQm0FduM8RSXVL0Un8mU23eUC3ndDv1fXtN
2QrdWOZX2VuXi7A+a1pwEGxnCqSY3iDBIPIpZ09+z/A+JBY1UBbcuZ/b5BrgEYQi46M0IwJDnYro
6qXvTTmoBlUrzqgmliNJETYqGkDF/Rs4Pl5nG/1JxS86xsHyYt8ggJhCFIYlJ3iwcLDz6pEjje8S
RtNDWfWZfWawXa+BM7X0uEJ1ULtVT7ImaJFWiNdGEdmrQ70SNkkSwGaPuSeTqw4BsfWxouh3NId9
djAdO35h90B6UmeYidFslwP8H5p8trDhv9d1QYDxYHT63vcgPJIvBn8wK0jLHYRaWAsKhhVbj9oC
KOTVzfQGJrh4NBt05xN3uPcyDGtBCPGj09ixEqsjAfaJVFrp2sgi6GNaVDVQ8xEVOFijyUvsA1pA
nJaCot+EdqB3gGsDHHFBFSY34HCHJ0gm/dMwpteybKMd1ppKrGwvrX6W8GjfSC/NHz1Hma6mJMpB
YeMmfLehw0gUfoqPJlbN5swYXRaRK9MATxmsVUtAjxrHwa0VadA49/3mTnQtYlw4PeKBGoic9pER
2CSsW4REuWlgxYVrZOm4sbEw9es+GHvwS11jNMu0K7Qri3f3Wq3MkUOBsJXHJhztt6io9Alwvh/c
Sn4XX89QVzi3vV43ASUU/Y9aUCdf1GQ53gOwTc9xJCYEnmkDuUNxJUBHtzp8ccazT2wOw9w38fOb
3u3YJ5q2SDpfHHoTaMkCfxxcwTFMXmPYMBeJbjWvcTXm0c4idXhXJmwGp2wwGZxC1LekghHgW1bw
b8jVHXGKxZKguTHPKwtvdqsli0LmBfJZPFPmSpUwgVYOorRimXkelLPRaUGh6k2Iox87vvcCvBei
V5rqyE+m0TODpYq5FWpcEWwGZZhJgdaES7pTEJdGDnF8NGHb2nf1wa6SDR664R0WFiqSshaxOxUq
hvZcZFRDqHcVDwkpGLmblDXp3wody9fWmuMNYDRV7bLwdXuCXiR1czPACcUX2jtZtRrMcCQRQC2Z
VEpHTMRJwBedX8JRPsYVMZSLVIzyjM+LQxsBWfcrFlZ2J1rOm/C0jL7FrV73e0nL1wLDPxuYoz4N
f+aO6IGBqIr3BIcyhwVkR3AOMNn9UPOse9Jz3PGQ5al/QzwZesTxRODEvL+4apaq06aXSpLmM5NX
a+5USZpYO5cp2soU9SLQM3K8xkbD1xY0U/Oglr0kGyQw6ssJyGYH28DQnq0u8MhUlQK/eB22NxQE
pmtnBDbKqNM5F4XlJMcNWgVU+Z4c9W5f2jODPBwrgYsAOOFlVufJW0Nmd+eCn+5XRhHpJlm4Sn89
VaHxWnZJfQnDH9dKoXfqK0FHieUqzmzujdSS/OmaZWppV2H8q60M9XGMVI3Abr32r1F4QaFWkH9g
CHR6g1tc2AC/8xxMqQvuJbnpbUl1EXctzE3y48BnFTjkXL3U2/OEqFDTNfSu7M+ISAN/r0ZhcufL
voQq6xf6ndAagD9mGUc3ql0GrxzaqKl7MMdeCBOOH0Oo+Le61g3TVrUkVFzSrhC8o7JqHtUg835P
QKRq9VF5UZFPHRIook6MD6l4v8Bsjo8Nuon41sTU+cTM7dgHVeewvEiKIn9rTDzcW4vEBPSJ/ZiM
yLqSezspp3RdqixW0MtCYjZUGnUrjqx0Wcqx9ZUzpRw9i4pQAJnR7iVIt7prq4FXM4cTAXinOxBE
1h9k4wXnSumpL7Woh3bh98n4TpKKny2jguLzzjGiMCO0PcMZCDzN+RGrMcrsKumrMxJZx2RP2FcJ
QiwCSatlUrtokop1qzFkLbYa1H1mDrKOL2lpoyFGbIRsDGaT3iwCKpaoyzPmUjfSxj5384me9yKG
PIo1K9XwoY6h5bxwgRloCCsnWAd2I/IV6U3BPbD8imhutDwVEAtYWnNUS88LNyqY1pexF6U1M0BY
aPTTFUWQ6RV049a3J+WiNh288TUMrrdJH9PanfQeuICHtm1FS4ugdSA6rJlB1r/pky6BdjFX4tfP
nLnRqVYD1hVf0ftlSOow/cZC9/DVAL18NfMsRbRO/euAlXxaxWmIrF0t0+BpmjqdtFRTHwa3SnX1
WksnqtGEnMpg0zSSliWTg2/udMPSfoREl2E+NVk4Zvu4dTUIQXt2UD3+npKVgbbIPUs9VMWQK1jV
lfzSH3UHNfdgNOpGG6sez5bonKfSt31kFGFd79vRJLoZ2tNsiuR7QM8Dn36RZHBEUq1JHTdNNIwM
tZHplwOwFSxATtEh2EciR+R5oU4IzeOpJf8S816Kdb0pvXWpK2G0sIKhE4BO7aQ9eDy5d6Oy+meK
mtjGxsizbh17ijCUVLg3FzTg0xf2hImGGMKpGeCdToaIMHr5Qn8IBlPAnk+BgDHg6DAJxRSLSLGZ
eb0W/LRLoLJ2Ydatc6lETXNTeEFwYU6lfxkQfo5rpubt1UaZEbMhxXBTZYQXzvBNYOJ2h9QRhng9
/mDzx+GjMGItIt68r2DeiBDHbVEOI7YMowNvCmz2OS6hqxL0Nc4Wlda0LnBJZ0tHb3t63YHqtoD0
fkW1qby0Gh1PdcJhizyyhAgpWEOxfWU+AOqwV7u1lKPYGvDgmlUAxCTe0DPC7z84SXljkqgXuUaj
df4N70dQoJsH/rjMeQ8TOH6K/dyjWUn2RRRlyVmi66B18SyPESlOQaVcR4maVG4dYLbdxYaqn7dZ
moslGeRElSqCGtpCQ4BQnRstvDOWOwLgVqUBQtst2zJrNpoytvbG0rKw2A+4vNknqBHgWMVTjWjj
dBVsx7gd4SgrLRYpeI23eag5QI/oMiR4AxXdWFh+Vt2rucSHpE9GBz5ExFitysbx4SkZEVGKbefE
jyil4Fl7Tq4+GKnl3xkw9rQ91Mlgnw+WmFwjLtJ1Ezsj22yGyhW0brZY0iMl0xHkyO1tUnnOM+pm
NK8GhAbEZAOynFM0QvxzALHbVW3W1ixNA1C+Y7SD4YltK3XJbGVcj4ZiHeJBFcRi4wi2Dkkuybdg
X9WyfSGrw1/2fe3cQJ7r7XU+dt571zW+tZ4GEjSWFQm/2VaDsBxBG7SDXx1BB3w2Nitgu0d4NJ42
zRdH5oA9xNbeWD2HB14mY1hKVOTXuezBSTVFeoVTHmpyoXnVs1o42SXy7dhbpWpfbnKQ0AU+0nTe
VhcCP4sPDYxUEp8eO+2B+qDrLUY/iNtjeqgmkl9W0IJFtSqaodhaZh7Vrt6zKYBtSiwijLvRqteV
mWJvydGqGbxhbRwRUOiL1o3IGW1XhZfhJaUsh9MwbpMMwwxRKg/I6csLA3G73AbTiM+lceo4vY77
ICbEW028DjtWB2vDE2WKRTKQ+rg15Mjv/18wGbH0WwQ/ucHmCph+gOe06RQInmxLtG9Knl80AKlx
WLY1mw5QvlhH9Zs4SZyx03pWA9AWCJWbd3CYnPPGAC2VTThrUtsGFehefa0rWHZkZdT7pBi8n6Y5
BH+/zGPSjrdAiVizVPSofDUi/sqqFHITY2Zm1cf1TLvwliGIsuCbs/7n4jInalvMOjOkU/qx+MOQ
HrtrCXay8GlCp8JnEz1FUG+AbsFgTLVvzvBfKNsME8uFSZP3t4r36E4Tg6jFhU5dSTdpHqtNlxFy
o0xOQ+TR8O4FaX9nGhlTILlI97FiF5flCIC8NcAvEakCWTTwHHxNiTIMm3gCtvPNHfmq6GIidae+
i1gFS/rHGgPSTTU3awBUo8+nHEDpwr0dyEGbOlu5agoUGW2Wj9+MwPmZHlU2qDAg9VIdLku3/eNV
LZ/VkTeKq8q8PVMG0duLuIkcN8ohuNQWpDZ4zBCAyhwU8Om6yudrM/hn/aqlGhIX/VFRVvMdL7Yz
rl1N0bjP497e1pC3nmF9vLAr9q6GlEJBPadenb7w51ttzUogScOMVjdtwo9feggVB3QlYJBa6ds9
x590TzJKuZqogoKoG5MnWuTRN3f684hHEos+h34tglXhHBW3lEo4CWCtOUQkknt8LhwUJvZBOWTm
Az9INqe/5BcjnonFYWaRKvqJT1ABRQ3boSxQS9ZEhK/zJkpWoJyT5TSw22RNMz3hWoPOSqk5HvVK
QIEsKag9gxtHLbP1hHh3LwC/KOSgk6Xeazq74tMf8oubwjLIDIgshTbAseyvhx1fBNrgswmBitzH
VMzR2gSRXKuleD99rfmpfhzqyLL1eaAjgkE8PBf5/ij59oqapENmIZAiJf3g5FYF6UVXcKJLjKEa
NBPdf2ynQSFFN1AdMnhsYHHfFOw/e3Go52ARoaMp0ONjxvn4KVDeGaY/C000b2zSPcnupg0QIdRv
U1H1N0pZih+D18EFyFh2ABlJjY0V9gsbZpnq5N88gC9qrrY6i6FUyCOInLX5Cf1xV0JpK8VvVwPY
dyDu+GEQr7PBKKbYvk6DnAJ3GhQbP4e8F5XT6CatLNdl63XbKoq6545aID7a2nNPP63PI2P+XPSg
kEdhejnWXlfa4MixYWRESQojYapVzHIjdinfVrbJVH6nRvw8GaF6pfGAqQQFLN3Vj/ehUTq1ZCDS
Os96+3GkX0Vzu6ljdg/zkcAf2V2TD4kAx7C1/punMP/xj0OTb8hERJuFKZHO28eLmy1K38IbUb/2
Y7WpSszcTUdc+9++pYw8XgJ8M1CmPunuTDOaxCxEDDgy3sWorK8IvRDrGgoy6X4msNnTF/zcs2BF
oSPGi4KImZ7Ox68VU6Yg4ZglrS0r/5IQQBuqPGAAvenrb4bLF5eyaLphAp1tbqo8mtK7VKtEo2PO
CYiKdqemjlYg2aj4ld7w3cT6eSL5L/bOY0eS7Mq2v9LgmJYwfc0G/Qbubq5FyAwxMURERpqW95r8
+l5eRVYzs5pMcPYaaBAEiqyMDBd2xTln77X5DTws3G8ZUvPGfnxbkcCOBgyOQ3qMi4PblfVTbBd5
zXCx9EjEiQjwCLUBS5mv6dthNr+bfVKtkFzqy1rRQe5EVe2RdUN/7bQ5oGMTrt3OBlWWZWLY56hi
f/Ga/8ePx7QEemBkqMxbf3zJvT+iDI1YTfSu0k+mR/3BqAZjnejzvPvXX/qfdxSm03zX/tVIhhrV
+fmrwEKX5R6IbqbVenFpuyulWwxSfaIsz0Fh6Ih8zYxs93062sT7wcKK+7cGdr8KiApoQJoUaMNW
FuML4DIx0Re/uHn8ppD4YcGhm/DYhK8zHSSLP080yfAhNUifAeowH5yeomSMjOWArQOCA53rEbph
P+Ub1yhjiDSj6U+P6ImgHvaZCFejcPRxiSrimjfDFr9uQARjBKwbOtUAmZGWMwXSAMkqs133kP6J
5bPDxLxC1lDUjR1hBfvCsdpTVyQSuHsejQGSLngVWhfqDCGIz5vOkimF+YuF8tsx99NbxzR0HYLz
CRB389NeE4YEl9Dk4tbFtW4zaI02AnX0sld6D1YFC6wr0oD+IREQ2WTn9Zozld4XWsHphOFnJHY+
ISkOkIIr7mUnUus1Z+BwbyXp9CFESvMw9W1Cx1zFV7/g9tW9pkVl0mLo7SkP0jGJJZPFJL7/1w/e
nzZR+peUFD5rkv8w0fjxGW+iMM+4b8Lh1in0/NYRS4jAwy8Ukn++ViEioD6yQLV53CLdnx5vPikv
Ma4hWGkXkj1RdP64keUkY2BddrtJZohlj1MbkpiHsJfIBy+VHQQD4Pd9zXSTHp3ja6sIlLZ2oNMR
mkHvjen8C2nTnz8NzHDIZplZmr7j/KzeGSqfax/aJNxJNRRGO+u3RQm1/t/9zFnobIMebq/rSvrp
YaIn4qQsVppIsYjoiaMgWPZzmtS/eGr/tOUi4TcF5ml2MHEtWH78bjX+f1OS/LAc6jpeQd83FiGd
kmAqFEzYNBrdQ3+dFi0ljJt96ySZs/7X7/RP9wNeAZ8nrm3UUL+Dwv7xnjQQx2c1M68AbjQMLFsn
IRoH2lHBoe5p4ZFGZ2sG0G8GhTf/+ldfP8QfV6yNEE4Y1EnoZJnH//jmR8bunZ5ozFaHZl4O+FJO
zBjDOzYd43YMs+IX5dH/8Ohcq1BxdVhBQbiGyv/jWw1Z5WWa02whp1rfjbn9bcKG/4tvVPz5t1x9
3VRCV8/m9Ub+02+hElb51KfQrgrnKaNNna1j36ab33JriINUZlHGgDLGi5PoXdkHM5bSqUYaRliR
2xxopPUX4i66D420amj+E5Ni0dlVt+3LMn+yCMp4D7W4Yx+oJP11aQ7zHYI285wLoQgVGhIBC2au
LFjzvNLXsTZ8LeiyrLdXM2vKha8NzRkzlCwojRxRdZdqIsQPbrNDYAwNRe0+QRQYfnq51fRbPDXA
JYthtPyAwWxYwF/0If9nGgKBlbILNQc0nq8AmSyK7DUHPZwmtFjukxlivV61cF5uqUmG6qGi/TMd
Rpi/aM/HXjUBYuyRMkWOuQGtX5EayFxbwou1UoN89NoZV2kcV+C03K4yNyqbfW4UpI5doB0Lteon
yeBKslhuI5RXFkD2PHxItbZ/k7VbIx0gs0++1Aygd46o4YdTC87t71vGlVPy34yN35kbf7BOfvqf
/++UfLQEoH5XP9NOfkCiXOrP8l61n5/q9Fb//Cf/f+SiXIXaf0AoroSWv/FUrmCX//zL7uMzfyu/
/SOkEIfsH5TCK/7EdjA8XDtU0Aqvy/x3MIpm2l+uBxtOAXYgzm7BiiyrVsX/+RfX/eIaeDXxJ6L8
NRCd/UFGca0veITxLCLl47rPv/kJhPIvwSjmD5sQKm/cjJTOVIjoTgU9qh+Xa9+7cdsBfA26PKQI
TJHVFzVKDzUT3RO2Pp1YCcDJHJ1yqatRbuIwJFHXYxJKCs2VKTKRVj751XLQUwX6gkRSWU3hczql
4i7zEVkMmU+iQYHDo52YfnW2cjYWMa/LqSb4K1F5H0hgqgu9hvHbtz7VhAPuNS5JVZMNzGD08gCl
pJke08aDKF3DuEip11b+DC5UgCx9Kmeay/6ccRUjZucXG+dPCtbrh4Ru1bQp7K+OHg6lHz8kB9zK
KIhEXjFOIDCDGWrHpDvNdznjpcehE8Nj5tnNTtHGPvdeV32TPRoyoslZzWw2lPp0m03tZi5S+zGK
wvpRl5Z3kxpCe6tojr1qsnXexqz8lbz0J/vY9aX7CGfx4eHEQ87/sw/JmKshKVJPW8nJ8g6VqtNk
Yaq0OnhG6jz4APfvprlMn9C4MNRE5XwZ5tHp8IVk7Vc3b2EFWo1zmg0XP/BYt5uIgJuLHhXRr4pl
Psifn0WOYAcp1vW/wqRg//FjdlO3YqQ0uCvXjkoeD2VY0PkR8xTfhNuGNdlnfdWczI5O4vk6ejHX
Zk/7Z5djZdEDlSDACkZqZP9GwW5lxKlBH2lXcyeT+LXIw8I4x0Izs0eCTaGw9k4EC1OzOshbyA6S
nTVSwW0h9NgNyMHQ1A+gQtpyVUyJ60lYV7LWVk0EG3rPgGgG8JxGPG1T3cMhr0svdY6Mn1EYxQkU
3Kc8FMwXrQ45bypGxfWRcEKmSGNc3Ztxpd8VpV4/pgPJ1YQ0D/NumDXS1LjkewYO1dibAgqpdN5C
KKkebdKT7+15spA0pu38kpRa9RnJur8n7EC1C8NT0xFr0TV5rtkWoxnCHExDSG5xw/rJBhNSmqWG
98poOkhfTes/tcS57/xrtsuC+adNOzrs3gopoQ+Env5JTE/FcRJH4Nlct2nloZM5IVZ92TwnyHzI
PXPmMOiH2H3MlBcdE3ewzS3x79Ntrife3aiEdueoqniey659dhtHHUDpudtytOKPPjKrYSmsbH6e
68I+49fIg4pK4FX3x7HcoGqK9trIrJm9xQUJnsf3cdzXt/PsEmfgVpm5jctKXWqVEjpiePMhqdv4
4gzSBI0YMWOibslhouvhdM41I193k5GehCWLk55YxrnAeoW0nPMyW3WiaB/toXYOIjLHM6lm7UoX
Xbdwerc8MOf2j2mY2M4q1ky5F146v1Rlbd65aNS6FQmIziHpxHjCWmdC4qt8QimGNIG/PhXdxk+V
vXHZbvd1HHfFctTK+mvYZhWzzbAg9sNDyzMGo+VoLcqIqnJvE9I8nkTSW9va1K7QKKDLmtK9N3xb
wwVdn3cjkFvINWr5KT6EytanOzKWkvuYdn9Qt8o7pcze7gch9WeV9rO2SksZ7wqj7MtNq0XmdhRt
vRPoFEjCiZLq68xm8LVyk/bKIfXMz7lPibKIE2JXdFZXjPGaHgzOPdLOAWWSVqrHXvg2Vo25r1It
JRZVGvmhRzi/qZTRrOvJGtSxtUN1V9rhaC8U8oC1L6dsm5BdeeRsaMJlTdT3EPi99PytxCBl78pa
Qxowll5+BN3TPrG1TSvVttUOfTGimFA3Dm0/A0MnebXc8jlz+ijLK9xVSHIcVnOvEGAfSY3075ra
j79j0eks5pIyZGw+O61GssfUQ+Xk+n2qRiu6qzqnP0wk+Rorcx6jQAuN9Dvdcgb4YRUVJ7BKzooA
P/O2b8X0GlP8vVd8D5tUxsVHo0lAs6I0OIxG1C5WloWbvh5JQCGymiAKX2TvjTVGtwZZvPZ64iPc
IzKwzpQWeE1CpMjbQiXhRaVedZJNPV3q6Rpa3tglSU1t+mo4CkYquHtQASMznj11bL/pXKN+x33P
knDiYUrXzjDOzyGi4y2D6fzBGkvg5W6eW/miZX4yLWIzy2+9xrEeHOGoxzmhHWC3qEeDvoz6Qzuk
9dYyh/ChaiA/oFsINQI9XHUx0XLcKjLGzpMTqjccpN6RdBr5zQ+NesueF26jZM5fE2hCBxX3XKnZ
XIrXpq+7ZtFFZk+OaVr6JKJAUbNXtqHiZivqtA40TyJdkMzCgtitkSx61pzcuJLx3DJHKrgLE/pS
W8794THxDeCVmdEXfMAVFxAX0fe+zg3nzTUa/XEYlCL+t9GdY9MnIRoXp9nbmZMcBkRpiz5UNchk
B+cAyiT6JWv0kjChbBRhO90dm3u+ISDqbhKS0mfSdczX00w8TT6H8kDJCC+RbOwb1cXVA4HO47En
IPW2zD2oi1ZaeIi6iMmqqr57T0pyclcjwyBCmGaxQGDhk8kcG4obQUTCZpRrF3YhqQ7zXORQleIx
eola017LVBMDDNHE3mtDVK9Ls73igaPM2aW2KrVAQno619cclg70OWEW0tqYCDERrYVDdCJ2t3FX
tL37C+qTco/8Pm035ji10UraZXY/OoXNWIASYdNZUQFCTLnmrtDziPfeGPVXza4sQQaiTQatwfF5
X/COwyUZgvKxwsZ721i12s8IZsQDkkzBsVjR4zQsBAiVWYQPU9NwHNWt5+FkcrKj7MgrmJuqfnLi
CIsZp175mERhS76VUfVboQbttp8yuev4jrkvoVF8cm2K8NgFvInoolqGuUeAitFGt8nkFt6qY6q7
HZOiDJrGMXZjaZZ3aoIaP+FoOytrkPd571ufGC8Rqzl5VtNJ0qZPXwvLFHlpjzwagbW3bkmL29LC
i2/imVgV5K3+3kASMh302CIWQLH5rvJZRKcIQdRx1ix01QRX3eWa5JZBiyEmK9jNuqMymKMsQ0k4
RiBjHUozCTvXGMNRc4OsdpIz2VP5Js+a7oSQxQ40p03OhEWWpB541tHKMDQ6VmOay0Eb1YMVE61x
gMEUnuYmN/YZBtsHaA+hfc00jx6ENQ9QTDUV3UnRywBy1YS01h6+qUibq2PtDGRnNSF25AViAGdd
5HN7Uw+4w8uOWxM41dAKJIyWYlenlt0G7kAzcy/HgtE5chW51QqN0RlR8pW+ZP2zDc2lnz20eiLW
wk3sw+SNsMSrKD1YuVltQ1tB1hWMX3Y4MxP6j4TfLeFGAFhJYNM96LbUduM1CWndG5gr+MfuVHMg
rj0VGYTsFGn3ZHlzf4AMU+2MDlkJkr6OA3kE6sFpoVU5eVvCvjcLB3KoldaHbC7IaJlCPSNdm0iQ
g9vLKRDcknbweO1N7BLTXfhEBywNugYfA5eChwy02GuoR5TBHut+p6HLCGKu1LT1Pbvac2KMJH75
2hC0TTzvY5MNGH3MaN0BVQkRPdZOMDSGs05qJ7ph9Gdt+VjppWJNM56a1rVval5doEIzi1dT57oh
UbKROCacrjeMabSNlhjazrJ9nxmlE61pTPRnXnp+X3c2kaAFzcfvPrqjNfPHhpBfKKpg8exj22TJ
KevD7jWLpHVUJN5dbE7oc9VzP2a+KHt+AXS+jTmY/bekNepD5ccAESxaqLnTqCIg5D28aWinH5ow
JX40MRxj1ZdZYixBzJZBSPD8BUxp9G6UCnycUVZru860k5ER9lxMXoOs1fAqSbqxSBxaoF7yLDzi
mM0k09YhBv1h0YaJ/jaGBjWdAxSxQ6/BVoABSWzrTDaH2VLZqQiba1huVe8S32oPE2nPH5o7iSDs
w2qvuTa9EQ1LxoMMpfIQ1+aFfs9grDzrxGqcyFJ1X51imF/Koe7dQ2pbXr01q5h7tNZH39u4kxcz
LuZVknb5KVZW8tVNx+hoeXH9aEOm2NtSn/A2u/au19mDNyISLbzfSB5sVcw7dHk6WpI+RHdEYHXD
ctdIpai0MGhH/JOHOc2TlkU8Tpuu1sc7Rs3iPZWpSNepPuTvTpzUl27SjKDiaoBMXowfYzuSg+VU
9SGvNPqPpHSFgcr6BJp0m8RvyIIJuvZS0b9kWtqSWE2qTM8MelpGXte86KHMDrquV2LZFISBjJVt
E9npadyYlX3J26JpVnNJtEpu59nSda7CvmwgMeo8W7l/o8c9psupiK2UO3XE2jWFOnURhfQa1l3z
NZ68bOvMdkf6yqjrgSz11Dp2TlvsGtRs927qpU+mM7O7kHKpv2vCyHZO3HwWFu9ezaF+l0Sdfx4y
SRYJDI8Ec7tNRphRyNuwbpIVpIz5Pp9r7V02aFMDP6yh/5PIOFp79NX6S+NVfrklM7xJ7jGZTws5
xcmrq3fN0ezQBtOkHYtbhhbG8ODVnX6x+xDUIYmcLYMD6aUf2tTI+jRXhf9RDdrAhTuzxMHOhVWd
KzTWRzzQlQ6pw/EOOik/m86OEayXg9G+OflE3jBAnn7X6Y36HkrRvaX5IA8SotdLyeI1Aq0Xrr6N
p35cK0VZRQk63leCRxcxrVe8w3Ud9mYVtTdGbMAVto3yu5sQVVoMbXHX10YxsoU3xm1sxOrgDXwV
gWZrHtgIzVM7gvYKe1N3jsVuYLr3o5jQ4OFsGl8bnXwuxPPEBAs3jHYDpWl1Tk0uqKsIqS7ugraI
S0aaFLkL6ZHGuBxLn4JeErZNgllY74eqATlONGd+JGOpGLepqfWvpRuWHwU1g7FwYSi9gpyrN0bt
V5+insvnRJuqc2da/bCOfLO6JIzQ1z4//TV0OXjo6LjSWhZKz/cKRQsanKEsCJPxmlvTLVKxmbuE
3FP6l85ykqJ8t4B33tgtHmwrxhqDaWj8hoq2fkhHaT5efcHNMoz0XpDHPXVy46W+8T2JrPimpBhU
i2jO+w+tFLbaYEC13kwR2Tw1tu4Ewmuvrhdp3qHYJr9SD5FQL4l9dAgsLThlqk47z254VW079TYj
xLYKdDl7bx09qGzpzA0+iLqXxHtj2JCnUKX2XQP3YO1qdn2jxRLdN3c4hG6a4vK8YL6CtzCaigkh
fuXMa8p67WI3bestM1k6917pW/2KSCp82MVVsbUsptyjxu5NmjKWnQRp6eb1PewulDNu06ScumIM
83XVXs2hOLK6JsCvr8GVj8f4VGWcqour/R4Pz0C3jXln2u05tORXjnL/ZGNFuia92tq6ibLm0JmN
8dbYjfY2mtb01ewm8eAmdXQWBrBBCIPJ9El7yrlhI1IEFlvJUW/jjF/dI3+Nxry+K43BvguHOD9U
bq+dagieN4abZUnQDB1RnKWuHIny0XEP+tR7zyiEKexgafknnMLzV3iC+RakRXvTtYn4IEywfSQp
VvMDLN4zKlHTIIzR8qJw2/vpk9c62ROAkflAVFa/lRg89tJK3OcWUCDAfDsM7y2zyp491dTbWpWd
XOltUd3irNF2NbKWHRm7nh0UjaRnVMY9m2MqZHhGSt18zXIb9W+S2lfVqWmLdUWfL7kdGZUR5ez4
9CdUUzy72jBkS9tC1Eu463yLiLU9cSHs343CV6QdMES+jTg3OWTGcmdNglXK1f/ZKefiKUd3vJ6U
r5FXlbTrMhvL+26oOrEi9YxCJY7aZh3TAnBI5c7GQ23LClT8NFzFS6NrgcizIuxwSX0clOAxga+l
k/Yb08LZhyk3CxJsJ+EtDFTyxbpiktGScdAMhEiyfb0LxZeXIF64oOClZEswHBFB4DSFtUo01Wjn
uFNZsYoqIztE6W9xtoSi3ZitN2LGH7hSGX1uWhfNLHlSPTn4REdSU6GGz7V01WnYIz+jBmflnerd
yCEYgltNFeRwAqad2RazeSic2s9uuiGzpgv5vWFbLAcAR+HW1fijH3kaqeIqUEMiHKXOuBXJrJFv
ahjP6KWpWRZ/rcy6uupu6mBujDbc+GNdPzWh7ZSrv8IIEXrcmV0wte54EkUjbq6eQbEcEse5+2vR
Ol1YXKOxpOFoAQTi6KaVKacl1cq9a3fyXlqGiSdM+79Byd+zmQyT2fw/H5TsP1v5Of0wJ7n+wN/S
nMwvcD+vWBCUGSZilquM6e9zki+/TRJ9n7m3ASWSGcbfxiS2/wV99m9UY6hGxj+OSfhXBo5flFcg
Dy0TDdG/Mycxf56TMKT2+BUgBgA3Qhv4aSJOHzXDW2Zj/rwOc5EYVxKbolbVQTdgm1gRVeYcJA5i
rEWKVuyiwWi90AfAYjIbmpeRqPJr7l/2EA5d0WJxTcunVkc3kFa5/2JnvrhJ0D+Rh4tTeIHC6s2O
Rfjx2wf+f0O6vyCsvqqf/vnTd74O1v7j9Pbx+a0qf4ox+P1nf38QTesLAAGdUgvwMMKGqxDk9+fQ
1L9cB3mcnoh9/eso77+fQ/MLyBYmFldeyBVMxMP79yAD/QuEBaSw+nUAgxjz33kM0fn+MCMRjHF8
H0qAwUCK9fInhZM+uQiq1AiRW1S9t9Wn2Dimk/mZ1Gei2J/TKF3EqZzo0Xivhqyf45iIHHdw37C2
k6gSt9+cCKkSQ6obo1EZFrKpzrZWQYaR09Kp9F+sSDNJqjc2XmjcGpNEr9XcoDh6rnGPX+jCDd/I
6CWYqW12V1NM4tRrfZTwh79bzCYIFZRhkOt+cq+UqC5zvNezHf3e4p5DADdJkRLwORdLjTmJb0/Z
XdW0QSwJ9yBAs3LTCxKalW8wQDfGyqRNqnGKTol/osVDjovdt8tYL+VClY951X6lXjjBxDoZA8yK
eULeWZJM45bLIhHToqtKK8Bykq0gELgXx4nNk4hwjpYZfQBSQVW469r8UUWWv5G2ibbH/rAUH2DY
tgYd7ii9yKr55C4iFmBil31IerSh6qNqumMhqm9xYnwDZ7GtHYT9qV48iV4PCrREDw0e1fW1jIIF
bt8TyACgHgTvVLRUZuPw1DYWpoD5ocnqTyvW+iMI+4esEi+Ah/dOMUZrKzW/lUCeU0DFIKZoMSbh
QfdredM7nb2rbRUkUAMWnOL2vcZleN+ijezyeaMZ7bt0y+3khZ+FoUHcCElHmWVzmqNpYeRF/GBB
6VhYFLyBwA1BqdmsHJLDvzEGAZI4ML2Nzfwhbu+ugZFkIYZknyfNeJ+MnoDMKx+Eab0xvAV9mq6x
AhI4gz1yVRiKSWyaFEurmsFWeRNtiKQ9y9ZUF4FCFb2C6jdJgWUvNMgBxRvhLs0u2sbgOoI4zQKr
UmLpXZkCtaArmei5sRkHbQLlgWuLSTt5VNS3tAJIttabzlqMQ/w6JQ4ZpRodW6YJNw5OJBQ83oE6
2AsUeTERb5gIiJkRsaXTBPaQaxQVNIyKDOkkrnaDMcttVrdbKoOzmOZL52mENpr9ZmowFVyDTYc0
whM4Chy9rqS6JFi5q7mUmdU73U9vZau+XrRz6S37og15W33ovpiefBGxhkPUnsgBy+V1KOiHYhFX
4jaV8mnICagIDbyJssOxTV50365adMtLW6QPaN8mFkfevKdD4i4EFuNV5Gj2ixZreB8rO4CodG/A
zf3dGwcbKVMEVJt8BZpW3DjVJY/DlyqXmAPqvVeu0/mpYzaGFZVCu9gZKWpEqYn47MTzrcyxTYWI
VC5pu7V1FpLfzbupTAKdym7BVfpTA4MH2l6jsybrJWkor1y2ljrLlrsUtU7yQuIuO1REtBLfyhUb
kRFL6FirTJnNMrXHaeuy72wdRww3VuGITUVE+6qQTb6xeuM+L92gA7I/xjGTQlcP9FZ8h8VwosiM
zlk6vzkMvs5x7fjLkEzYLAK+kPNXM8jEbhatR5ZCiNc4Mq2tnuplkBaFcdfN8DjHFOtYWdk0ozOK
tNZhffmjv8oiC4ZqD/Fy6D4Ymyw6W8vWdetsXHzDBMfw/VSF4fFP9QdxvtbK6yRgBf2zb5N9F9M1
5mVsSS/Arjq++YqgtYRocWYe+oULCi0y4gFjFOBEr/s+Y8WqZc1E+JUszdho/vhqMG1ZeIyeYuod
tUV9mqIsda+poxbVhhyeGDoe06EpFt3MSGeacZWHzTMD5Q1QYKoy0ix6GDiBn2lbt0wN7ilRcihR
DXku6uUpl84yzzSY2gqrbTMg7RPzq55pe2WJ16koDqMeJee2KNNA0EkDQja9GIlYOWo8Mqnol5M9
fviRvsjsipofI7g9n7QY+K6T14IIIWcbKXnDFB/ko2SXr7v+QcejfJW41e5rRPdwEdcoCgRJZrP2
PMbCWsbY2NGrLmJdvnlY4FXTP4wGfIFpfNLINQn0ZnyZuv6UJs3Km/JFhZ90NeOSPEViuPa1Sm1P
k2Q1EyBLe7gsV6oZkgDjV/lRXTGG4YCGHBb1W0Im59Lz51vBZW3lFsmqdS6OtL8ZvQVRuSmpOIX5
IXGHL9zo6xBN6cnSs/GVhBfIWZW7aTnrEDZz8MkQ9yAOE2+YGjJ9RUPMle7d0lF8a/zu0OuKGaci
1q4ygFU0pCEXcniGqSIZfDAGKm2OQ+bqFzoepMe/547CAxkVL8InbEKIl7Ks+42ddO7amwOl9N6n
YQGjQE/OiVHfUL3RtnC/RzU8Ft3F7lr69j5Jeaz9xk9WWUqjR9T9R53gp07I/WDyET9GQhmbxnU/
Jqnate9MV8nB2NxGTKEWnQFNeGEwzN9lqrFXGPq0R7TTMuhKQwuqGj1Z6ogERTcPnG/H9VfDsNVJ
hll348CpXMxJ0ZwBCLR3Y5wili4SZ0c3Wr+NBnyqoanyo3Kn8qbJGbVQN0ZyY/lKPJcGsvsFPSr7
aEg5rwm0j59q0xE7v6kxqs2z9e7LMDySddRyrSCvSE4jDy3eLiw2tDVE2T1hOa/eUBrae1qTYdCg
W9nLeNQDX5/zu0if5SqiJTEudSKtmTWn+V02h+bF07Rkn/ceSIByWjp562y7RNV0w/UWVlJcye8+
Pcilzr19aTN0fnPtlPRJE2qbXRTyoorWpIs9vWnEP3/LEAKy1RQNEhvZrdgv2H3Hdp+6TCubMh1u
9QgK7KAX4Uc3DuFMW842ds1EfmCqGj1aOKYsT/oQ1wcLngfNx0a/8BZgDbC42d7bVt04DOBPuoQG
Web52uneHFDXGoJvjP+klQVNFV9gHXYXPNsYjeuksKOV07bt7TD62l7Waka0bjobY47JcktdezgD
GoBDkoVySfmO/CKymQamCYyAQUu8iv0pJtcop+My5WMd5ORXEfls5hu7S7v3wQHGxgWy2qhocvgr
TS37WolYXxv5zA2h8TwyKlqda0OCmHENRcTB5G4W/MWWKZGDaTMSoyo58DNEolZnki8OoSfXVsiU
l61avvWQWzadKj5yrPIaBp4hcw9iapc+L2OHvUo9Jvl4zvmkHW9ApJ4fNKQlTMAHeg9Deum6wlnR
1Le5nQGKr53fPl+1CAt9E5qwglSrH+nmj3hXrb1d0fEb2uzoSchPo6puEQl1hzqfefNxejBkMS3T
LGcLy+FsuKwiEqlF/jiFRLIzPMFvDTVSzXERdEW8tcoyImLIP9CXKbEY0DfV/OpUFd4Wqt6jKhiS
LUGD3I7Q3bPevfXjw8DgPZhDrVyiCQSrU+pnW8YkFPo13eDxpmlQnLQno8q4hw7hqklYxImG9EVa
WvXoaPqSZg4a54nBareodbGu8zrZhBqxipEkyc+NxnU06PsiCb/Os0LU3oiVXo0r5ul0c2ukMoIT
AHWpW6rAdIYtQRnFgoGsfztGXRG4JuGjxNt6TvzVctvmKJDLMg8wcr7wcnr2neKZ4/uQuvW46pSz
Nb3vjev4F4FnhJmFZDXwZ9+00nMXY8n5keAmgvK+al31ETXGvO/8hzGLjrTv14Xlklc8ymGriFdz
wnit1TFo9AIyz8wcI5NPo49XJeGamEt/Rbl3Y44z+dxUOkXVXEJv2CMWJvWwCZNPfwDcFPrpqVHX
Y0d9NeJGYyyUnUonmSnxw3qRRidHPsJpRpCY9CddZcfJnvfWTLYPNk9kdXl27ztaTDrxfmooPkRV
rkqDnFZj4uTU1WT0nzlWEgOO02vWNsnG1ueDkYPi1GDFDB6PVKf8Mmjpsa6zArQ7ssu93XMt51SD
nrZoykIFdNU5fFpkwRF/hTaSGNm6xrIs3bOEsoRL40LfmujMkpfp07d17OQpS5jZtFMD6fTf7yn8
b5P0mlfo+D/vFdxVxdtPPYLffuJvHQL/i4BuZvlkMPjMxK8m9z86BKaLiBFYJApGyn3aAH/vVHl0
qmyXDtKfBL22hdbXI+5HtyG/6qhM/50WAX6VP7UIUAdz8cB5K9AP/4xazJGh5GlMnG5CF75+Mfu8
ADwPmkgj0xQjah5eoLIbxW0xJzG3LmHWoiaHZrT04sErNds9t05qineYDoplQcocD2eUxiFzJF2z
g8qTjv82TnkyLd08MpqLmJEoHCd9nLWtStGfs+ajNoofsjzsNPa2zv4v9s6sSVIjzaL/Zd6RgbM5
r0BERi6V+1ovWFZWJTs44Ky/fg7q6ZlSqUeyfh0bmR7U1lKRGQHOt9x7LiIqu65w6DaeXZj3relX
7i2OXcs/72ahHySA8ssSwfOtPebDdp6PpfPCTMdAPVOzVz+u6Vzf+IgqkHyk/tIhrGuslhBovVn4
N7XdzMkVb4t+NuOMpZH5ZK52lVx30lzVmRPgXTvaabAOYFdWSiE+IsuNWZU0b05WJ94RSNYEpAPw
eBBila+Sw+pppaNtZDcdb0vX0+AbGKkAjTYeOBdaS1wB3pwaxzT1W8KRhwHdTaWD4EttL/XDTq+d
jn03zFcmwQ0iLPMpg6TRyfyrhn51v3rgzuiRhgUY/NTYx7UvPHmoZ1qso1OUeRbbyF3W0LTTaX+5
mAzegVG286viIKV/R6mXH6q0z/ExjChSaFNH50dOeAoZwQQUo3Gr4551K5dNvbtq6durzat9J+y1
l+KByK30e1M7ZXFmJMZ9XZkAQwgzGd7p+KsoQPdGSI50rlglby9o1rDHdBEa6VRdoPARfZQUrCsL
Y+js2BCMUjK7nM6VkogzOpYJETt/+wLlwPgttfEZBznDq6m2qw/Tbaw07OqmXqKyLHgTlK61hMk6
l3SSFnpKs1iKr9XQp5DuiiVZIlUjFI17vDKfaT4i8jSNlFJZ9EaVnUFUYdljb2J4qKc2Mw99MKkz
NN0EHnSlTXGbcoeypoEWxKYQp2foB8UYhG7hmoSYw1gD4yLKGUfOkK5sFfCwh6ajoYQgVNAndgbE
wFSi1ghbWySTFgXRC9tK3r4Dxjo2FULVN/bgOORfOFNpodLzmus2N/YfdZHjdpR0Do8kK+RkWudA
9kq7mF7mLIeHrJW9Po6Dhyg+Y3hg0TN12jituWawMSR9+j2gZX/qrc1nvZcsFFnJko1IxuZVfXZD
WsmYPUpxh7rZZheqBuOua9zCx5vnMG6Qg0dieLJOFeE/U0mCaNHyBQijtS6BzIO9alIj/560AiGx
zsqZSUJue3dWUaZPTMedPpq8IjnLUE+UJCkn9qtY8xUDoMRWeTCNrripKoM0a1fX7mdNaU+AMFgw
QncgTDpMc6b5KsXh95gDNbzvRx++uMNK9rxsgmSO3MkZXlBAW/oKbBA6DIQMxCMBXWX2V5H7Vg0d
NbdZU0AeiIYkxtypPbprQyXBsWAKOIUAvdR4ITqHqHMAZsN3xbL/R2ujbqQ0LFnzuAr2UEgYxpoc
AqRG3Td7HUgWrwefKQl7bT6jaUsbDjjgDmSv1eWHTGtnOSKeUV6Essd/0stU+5EQDU4jFmQ9LKPJ
Kp8sz1iTWNdjTfnBJGNHYMiPvqHdkTBmC9CTXZoe8Nna7RExXdIwTOyMr6mbsLhdg0o9+nrKyPJG
YFvBPhLZJ1SipgPnpdpXwPea3BKJrSDq7CW5AtC3yKNyrW3vrhNqqAHxkzwCLaPhGAa7kwhHZr4j
z1vkky0M0k7SCvLY0UU9eb0/q8ExcydxSpZCOGFqLcVtp3wb/WpeJXfs8+qeRWfT3Xa6S189oVsA
iJRT6YmLAgRaTVau50NmE1vp8oXhR7KDld5DABSPnS6p3kEJISPsZ061uOMRdiKVyaI6+vOcMLMx
d4eTDQ34zgNrCl89aZFeL5lrBZFTYAkNLVUZFwpdEOyiZtg+/CSVT60Y9Y+tlgCPEBhhEYTx9HWg
5c1JgfaQKfKB87N7s7FhwKrT8mHAQj/GyHoUnoDAmoikL9X6MI8lhKnZNUqYcavf9DFjXGD7GKiA
SIqgSeqj3cq6iMssaJ751hhBs6NMvsuJzSTf6bYPF2yOUrptp31qu6a/HHPJq6ZeNrb/epYF5J2h
NO9ThoPLQYIKbSKAhOP5OvuijT2xTvdbMMx9uLDB3cK1n9KXyhzTGzqbuYqYzVAO1uDrJZO2drth
HISqX9rp3HM6zdt3jODzRe7v4y0UFdaCPGrVY7Rutb4zDE9AgCuZ4ndI798sj4F35EJQQgw8y55c
3C1wXsZqte4NswHJLoac29VHyH2arWZE2VO4dhcz6Uy9Y2Z4VRfNgYGOzmxs8x34ENPywZmbMZRN
7d02q88rZkM6MVyBbQQ3bjfOemuU/DhRDzRhjNtUDM+IbAQ4RguxEu8sgGs0atYTL6a2hPA3Ct5q
qLwPeYbpBu9vSR3e1MNohgPvW8Vqexc5AGXZbXzkWLxuSERpdD3HuA7qYMOoV0vuGgT28xr7tSc/
p7RClZB1lEMhtTtxs66B15A/I6nAgZriLXWy/BYNUY5eZFaC5yvbLJTaJcwosCYYxRPp5g8BCPCE
W37o5YGsAdiOYmuGyyRZPTtMh4BxWLZWPG+jZZbfNncprrtFoFFw2s5Bq+7wLcaqaPSdheRtvWDl
Mp0VgKE6cKoesyRyRzxet4koaI4LAUYxS5Py1bKTJY8N1vVX1bjy+kr8DdtyrQ0O7JV96IvbjttE
rTHYqHSBg56hwEPc02hjQ+o8L9jbe4zNzsHZ8pmpuuJKUZkViAwIN2u2E74Gv448HpohZmTpognB
TQmWjM8/WoosuC0CO58OlI25c7UImscD+d5s25HVy5VukuUYJM9JfEP6jpUnkIl8x/iZftXLaHUX
pesP2DdrYO2ITAbjvrLavowzmQEmKvSaj0cLRJtEwz2Nd+ywMIJsZDz557UzehOkMbk/SqulYsXL
oLiyVsdZwjGfXOSpsgc+P6yTdY9oyr73Arv8Ovs1mnLRDsWZS/9fHFUtqyHKVcvdWi8FQ58UbVVe
H1lBL6QEwy0yrnmRZt1lh/8HJwPIruytgnHm9UzyUy+4szDNgX5Di+i4qOarsXmeprknlA0cHpBD
16vF9oz8ZDG+gbHdyi+tqDq8RWhZcRJwbzXfl6n0soML5dF+G9ta/x30ezfw/ewyxgHGjIw0DLoV
CzP3/v//BIJJmMB4CpBeDMDW+uL0ZR7DyKn/sVj+g/nz5+jz3eD462Wka0F8olFyuNwvFrmgV81A
tUeqD9P9hsIB8Zvla47H3edgh5Ul1JWnwPOCpKLWM/u5ixM/7x///W70/6gNdbdS/+8961Wus/HX
rpVa6Z8CC+H9Rn6v4we+TerHHlP+U9eKAX9fdWMPxCy4Q/P/q2t1PcyrECV8ZrjcRfxX/73Xdu3f
CHQkEtYlMub3P+7fsKGK3RX+011qWgFWRYQfluehAMHg9se71EncCuUNyeG+DxoTL52F79NsHPFu
QIjGVVRP60ulsumxZ3ZSgfmIzA3d0nHDbmIdVjgFQ1xSd15OQ1GjCBrqHXHf0qId0F3p5jCSCRTc
Nin4zctlsQzmSgxOn3/6yG//8QP//Biw9P/lF+Fx8wi6l0S48MyJX032coDHtFE5xN68ZcFpS7ts
PJMbaJ6Lbu6ZAwJRyb/nog8AZ5ode3vy7KOU0CQoQSpPOZr93KZWdrcuiyehUiaCPUYY4v5s5kxj
hXfcIrkDhpK+N1NNiULEqZefA/WV5bGzGfhGhpRVejJwynfMuPXahbNJqwThOQX5t3Zt9ZqMTPvm
muUVjcFcsHIiGU7cBnTZz86aL34YDCA9IxRpPVkNra4+lMS0f5hpvqs4q9aEEgu2XRaiDYRdXSwC
reqWeoV7wHRSM8tdpxLoN94aUpJgMzHWBLKLj71P1e1uRaS/VCWCfUwLUh2HNJm7sORLvlp8Le88
WeVp2Ay1OR7KQXikv7cDI2Jdg2w8eUFqzMdRzv1VM3arvHDdJkGcOuwbXnoo9V3mfnfRbYF7WWAG
i0rIpf057Pf+DTl274R5kdp8SExE+lCCjPajAPTtqevH9M3dZn07oRAfWdWLnAQ/KadrufkUGkAL
dka6sWHmsCqfNlKRX7OFxpqOMJsxjd3U+WTLcAqa7XuCaU3joZztz67sg4FfopofrWqcjKiyM/Ej
FXuyU1YyryfxtLhG/VuImxYfy1U3e/O+2Wx5AmZ+4tpOe0wJPvVp6Joz2V/kUc/30PwY5JMXttrH
pYOkbdboihkz0igSRzAJO6Y4dRlgM82Cd4hWPpb0KOnR6h33mfWg/Mhn6pbIy0AKnXsF0fSRAIu7
A01BAvt1s7CH77M1PUAfX242+Dk6NtCBs4YD9uZcGQaJamcMfqb+suuL7XNWC7dxwCbZiUzINMOR
W9DcQa3jJlFxzNn7rODPH5CEBW9MWmi+KwdgXthMJQJ4PDZzCrkbZYNAL4B2DN4x9aNAa8VkfATG
WgGH3sxsbY/0cp2BdmOtzrnxqLuZ17tnhjMSKVTlRltEWLdYnzoOL+e+RvwSdNbQMnPR+iUpLHlv
2cs2P7KCKFjQtT4yErnMX50OhweqLUMtoWr6UUSsFL3sfDUWk/6ZEvTT6EbrYzQyDdExa9YTfZqU
Z+kmq8/GXfWX2i/bR09MSH4xBfEcBIK3IU/vpZn08zfMtR5iD6dg7SFhVDdSvmm4esNpy1YMVLrj
W84Mbru5VfqjwqsSnAcU+BsPtgE1VDAIMuPBVEl/YANmfVvHYmKfzJDpNRjHSZ+ybAlI3lOqhuMe
TFBdYEX4ByBoE6TzBBVCZLkYxqIR15rNysGy1/O1VzYg2qFbOJ0sw/8cRvrX84nPO6ZKawmbNNgj
YhoapURh27Prp3Vvybk3BVU6opnBD7cgRQyEXGD4Jlxm8i40YlqBykwuUkzE5Vlt+sg8GL3sGwc6
mAG3vCUetVHyFDMdw1nr461LI+2vlKpi9tdvZSJaXCkLzCEYNikkWwvWksX1ymgeqF05PDVEosnp
nZWJHTcN9qNev5ScqUFUinyngJNrQPPtZr6HcXya7UvTr+sDev7gIuV/wzhghwlnHZnD0SNdHpEJ
CYYuwr0qvc8C7LSRNcKXiqxBNs1lwJAR8LyrobA7XZBg0MyTxI1a2x5FiAaV8QrJqbl1m6L0SI8Z
qzvEKziu2qNXKpJQSJZAb6xLq85Zyur0Ou+3Tp+YBCZ8Qv7sS8BjJdDAAAr6uxB99igZNRHfAh/p
uxgDZzmYEzPMK4+TvP7u5dkGlKgVHs1doplkQWwk/KIXwXbBtrPKyMLxEMEoNp6X6SxkHTN1WN7J
2bC+5ItWI6kfs/PhOkJg1ZOIGld2JKD0EL+YSMW0eAhYcF/OXbU+ZQxbK27yobkDESJv/KwUd0yp
hs9etuLbPDVLfyxLmygNnl68YMkwMOkaAmLYeMJsHn+daK8/VJzYDFWQc90Utc87AqRn44Qed1dY
7lTTK4mJ933Nt9I/NCPZDawOV2LNgazoNcq1z/4P4UwQLgN+B/JBQFydEsOAtAoMYeyOcp30V6JO
CwDnJFIjssjKfDkks1t+ZK7LNKJBH8fQEOJXEcuuch7zBDJxyCB9khd6XMnvdng+bj0bAy950/vQ
q5tX2ihDaPRIlDJ06ym3GIQ0EGkRm0Ga+sl1MEGKvg1u517rx6U2Mw0Qck5u1x7BaFjaWYVegPnB
fwEq/1/5+R+0NT8VaX/CszyV/Xve/PhZdvz7f/GPXY5j/saWRJpBQNVpuvvu5Z+7HPEbJFmP+pa9
jLuDRf+nKt7VnhTLpulDHkGRCajin2pP5zdb4roGLIrNwrb/vV3OL70bzRTAJgSfNrFjls+G6I9V
cU2eUCHGfo7BoXMs+YVzgc2v/8cC73/t3f7lVRzOVVO45q68/uNV/FzJOlcbYqAkp3E2C0bdi67X
bz997P+iNv5FucovA6MQVCEvOHTef1KuMsRWtk2BEXvwlpglmFh569Q4BRS8F/7YDE8Gs73LtkSP
9je/4a9wt9+vLbHXBPBQkeD8CnDBDtiyZILV5GatlXytulZueag7meEW3Wyzv6rRMDjIFdxqiWl6
0mdt9dZbI8iAiLN6AJpkjHa18895Hx1qlNvNdT2aFglHf/0x/fnb2MXHe08Fwphvfoek/NSvO5LR
vDeaU2xRId8PMifclalqtxz++jo7TOXnjsvlywZMxIYddiiX+eXeKgYh59nbllhXIB1C5reLe0MS
Qzd/kTAAUSQh3dqKVzCNOUlIf33xP/2SEjSY2HlD/A2r+Rc1/ah1YXV2AT9yMDyEXKt/aXeIkf76
KvtH9YdfEcAW+al87axXKT9/uUpnQ+dhvm/h7ymGt8mTtCGurZ5Z6b/+9ZX2P+mXK4GeJi8XjTcG
gb23/vlLY5+okG2YVpx3qJhCbHNu2E2JH0ss35dV6VId/fUV/8UnSCw8QnQAcqya3V9YOTlbvlF4
hR0j35KnzJvmaPFa42/Q8X+6STgQfycIe4Cm2F7/0pa7jUsNBcQ2tqkv7wsvLY+Vn5sxsEf7XJjd
s92u1e1f/2Z/d81fbswaLD26Cq4pZIeJrk62GOrSh6o970Vj2gxl6vt/Q3/88zU5kvhdA9P3Tc70
vav/6aHz06XHND0JrmkkF1Ox6VsLc9dFabT45dyCjWQ4VfRIf/MQ/vm+8Vj6s10EUiwDDAR/vG7a
zKi2O+wj3dJV95PbZ+80KuhfUAGN9Ap1efPXH+6fHglOQP6ybA/9gmBA8ccLtqVMhqpz3RiFn7qx
AtWpeGTbQYCPLIzzv74Y8cG/zHWwODIa4kLBHp3p4t354/WsFoqJz6YuHkjkAVUybEVzoQpDby+F
7lnapvySyTHFEdacIQ2kCgSgvdEKYsw4uRZV0ftSLaZrhinrvR7NWiXTixX+ioE4d+vAbNirqinO
VcMkoiqc9mD1buIdmom4qjOONQvhKyAm+zQC6LUiJh4zHA45EudX96gdb/qBndTlOvlWc8HUxrZf
5Lb4LGTTKho2+zyossA62LWV8N5qMCWeGIEv+puDHJ6EGUmG0NXcep13mswxsBD5JcaHhdrUjPPc
UK9E0fkuXfW0odCm4/BBCo1TEyW6pV9KzRa/PaMS7vaJlfVZXvXrhhhNYSS0KzWWXwpitfB1suwR
Z6nhFrdzF6DXozWXEzuVObOPnfDVq1rxuCHvLrBkLKg35ZUD7iqn5jclWVS9md3sxDn75KXm8JyY
WGAiaaUlEVh+o9b0g9PRWZwDTkqBMThBbMFHq2Z24gOydh91mrkQVg9zZUeZ6KYg8gqqgTjALBXo
j8dGP684TdOzoCpZ3ixtRUBZKvyqv9xMIU9iGUfj4EDblei0nOQuUHo2z8zVCr4mEmOiCsk66fCK
znPvM2ffo5AfSPm2rDunc4vhrMYHLc42VihqDoFb7C5pBO/o0bZgE0eigCbjasZEVeyqKlgBfgse
nnjdFHEEr4l0xsKpPeNgW0XFkkKwK70VFhSG86nTtFOWWfHPCdQGnIz7sOsgCzAOBSFAZZzM5W7z
4ntnYLaBV7hK0EY+pqtu0RTgEqO3V1P3LJOelX8GNSGIIAA55bUL5GY9SmEn5wmZKdwJWVZVcauV
99D3uzsjIc22veRcp9ioVZCucdMPYt/DNO573wwUTMgn2V2XylbytdPa+YGEFhFODZ3GIsC1gt4n
mCruKvele55wBj8K0S3l0bYN0rEIjQcKsdLhk2ULWAy9XFrOTOS5bT6581uSMFs1sRhDZ/tcjlMH
1NgbmV8JbwH+uinBY5FDirpoN3fOiLPQ6q4hV6U5GPsuJMYEb+H47gHLnflNm760VYN+dimNDF7U
IOwhMsaVlXs6WcF1jue+CGsB4iFaJML1sBinmr3hlkG+YTtsfSftB2eoo5CC70Ic2464jv5wWayY
kSTom9mHM/MwjAYEmrie4RXTbjvlesozUGLHwW4MBcdAqiCik93GG7WPHmM/q5RzMFeem8cavk56
T9BIwVjDQ6IT8X7rrul26eKsXNdvI9rIV2NC4YA3C5AInb9b8YUPZX6OmnVemKwYQj4JOI8XPLrm
m54npmW9MsRDM6QbCWZi3cOrM2eXCJbS6oOvRIfV2a09mIlbkCPfbPw5tVkC/whV4nbZWTfBFsVC
PfcvllP3w62N0RjRd2WND5Odutm52WLZn0P2mNlaMmjjpUx/W4n03BYVNOuS3W1xpSqqvGMv1kHc
dmnuD/ez3wqHfSb50xCENwKjQreB+fe9KEtreTRgoTfYp+emOszO4Mgfqbfl5NZQmxaRGJOMAQBT
MEbNM9S6qJIFhYAux/FasKiujlM3z3iwsm06S53c/urDuuVWhmOTgphxyjvG0Tuab962O3ud7NdF
ahvjQjFVBwYnUx6r3tBvZJiVl4QUzT+s0to+s8LEkIEmDBHvVG797Ywp4T3phPzKrsJ/9OVSWhH+
HeahcsmGHywe51vTGcm6TDy3/wFSGGJ1xT9bobJ10RGH0QSMhYkdZfnKki6WUwCZqPx9COhqaZ5B
vkjrkzU3zXXGZjU2UmlPETK3dDxORGiNJBnisAtnp21lmJo66C4scl3tyJdd+5hbHJ8h+4u2ZCaE
xWnQRKKgiS3aN98Fqowjzh4zMM58IUz83Y6YPss2PgbDJDtrrvz6JVjb/nGzPbWGDWL2Ih56W/xY
ysKFRtIRuHOBB3A6EcjJBHpE6qvCRMvqBKQp6c+HUXvvcymJsRTZMr5CaINRXzsEmLGAXpdrGPXb
XTXkRh+NWerzS7geacQqtc0N0E2CuMxqoPoQolC0P5DiFO92WaxIdIOBgKcuU2xfKteBFQaSrTfP
EC7gUG+NQt7ZVtX1jzOfCqOy0Z7eJbzpj4r6hMJKE16L/WVmPml5JIWfrW45fpl9tFKRJlfrrEYU
pw+kSKV8i0iQcdav2evq8vvHSMmH5sDb18xw3PSdiBmi2zNDq6a8JQMILI0e9CpPU73rr5LA6Xhz
+2rP9Npy41vfJDPCRgwm4G7IvwTNRG7bVy38JLgmCq4c487h3fEItwAdEnbB6kszj0T1ZY1Uhx2C
kpz8ocl/ZOTukcNl+Cxx7MZVHx7UueFYjoWBq5BP9BNCSm/EyUqMMSdq4zynnd1PBxcdRsLUvOXP
U2LdVcnuctb5AWl3wboCRGM9Xb2IhQTJIzoolw42mbmRZNnkW1RoSmXMlJabHQmwQ8tuWDMDSNIO
89uFCW4W2XlrvYOgB9Bvmbm5hG5ZejNQM0O+V1WTvLamlggTUSeqKHEW+2mbWY7xzVpIBjc9tu+G
AYUidkle4QbuBWgpnS/oGLx+WL5KUSXpsQ/y/j4t/I3hsGkzOJRM/GeSjyX5HkoppPQ4Z6vlACbV
PALKQ5iiZNJdwAep10NvZVUbOpQ633IOw3vJSxnqppOguCTwyyMxrNkFTZqqSx/0JjkuLQAJeHBk
79vHwdlMfT4ZGtXCKEvnrZLTgNts3JIF2aMgVGxIVqQYSBKYw/IDktXpl2I4kcDaP66Sc+U8gZAj
o2Xg1ESkSEzr9Zx2O/NVwbuwS62ze596FJ5tUqoyWkS/YsMYc3Wwe/bux43V0rdCTsSHpviT8NoA
NA1CT5NlyZHkId53si2okfKME+VUDyu2sKVEwm6NRRUPiMLYnznKOs8bJagdVZnlrGua5a3KHK8N
s7rOphN8fn2fYNbRF3iEWbAjXs+e1WRTjMnFUeBmcKfddGpsnDMTYb938u260Ae76Ch8c2vIX+Yt
md57MRfy0CBi9GOHaPvPpC6QlA42kYbRhJrkc+JsfPCqMbgwZ0Xu9TKo/nnCDvWsRWoT8JAl3M/Z
VltnSIl26UXgA8dOW89TkTOu/fPcNXC6Fx9SInyk9qHJp+lp6AHUUIcrdfJbzS/dqxwod+lKjKb+
nAZFTKCkjDdkqbyKS6+5azC1DGjeVIazvra6F5YXSoQoNZqL1vCwRGbIbJAbIlh6NkiEm0J7TSXT
ZAuQ8YF3Ej8RL5xdUMRYw4y8QXTq4PRMpHjSAquFI8y6IUxJSLgU+CoY5nuW/WUrDZeUBNuHiLkt
lrtGk08LHPaUb0mIJ2uAj+hOKrhYUVZOByvxvIcGtWN5piy3+eLKZHvtqeyKA4pgykMTah/LNRAj
JmS9boYulTUvyZpg5qzbur7m6+xEOBVSu5HwkUd52JG/ZlsDiLZBy/2gp8J8EGJtngbm/DoCsJn8
mPKlQ/NJLuxtwDKyDjtZ9gb32iqvZaKHJQr6JX0Oti4n+a6rsDJRWi/wVurmGr7f3mvwxU5ki8N4
PEyLkVH4pjsKuE4zyamlzeZcScbroXBbMF7KM2xglP4iXli0uewo3B5Lt70VfPhT0TbnbuHx6CQU
qncbJyQ6wnFqQZgFOTnP2IXeGagREbuujugOuTWqT2Q8Yx61aHq/OezMptDL7P5mJsMTXZwf1JKN
1IacV+tAPViiVke/TRwzJByGZWy+DHYPMR0dWZQv3vyWpq4iba3p3C/GzNkeT8PcPhRIUjmcVe7Q
X7BEJjo74Q0PQY7EPjynVfs0qSL7JoNGLaeqTpybhuCmDKyXqt/gKNe4m5AgPyCQ9nAhL+34VfeQ
jUMjne2zeYCrGFMLJM/Av5byHLk2b3CTHRMbjsKi8h9d/4pxAiPIXur8yeLZMbglbDQPllEEY1Rs
DQf7YjimH/qq2wokqdyTFF6O81kPU4PvGALihc4ktUqm+lZH5IHTC9kDNj92ERMHqinoWA9TYAaQ
jLYqgJpU1zUdCok9c4wa0zAPsPn2kF8/r5fQG2qMJlbumvlh803/DFwYmR5IDhcSGvihs7MeNS9L
ShQIjyz7OJ7dWbpvtfAdgfm3UDct2y037NmrsgXxiwZbDLXAJQBQk/cV+5QGX481JHejqigIZ2+c
3xCMNo8lbVLF2Vo012Nved01A8GAIwbCIHvIDQ7p/ivbSObaDi1xM5aqIWFm7W6XoCgwuUDX56Oo
2c4cpmLWfWSCDP+QTLbeZuRrzw2+YfOw8urH7F4Z6kfmlzC6MQZs7zXssiWUteTwxo8DSRVvrmmE
I+K7T29xs3taqzE7JhMa087Npx9KsNw5LpBxe6YOveGeLQNJKQwYHbzipExmZThr0/v0CnNtb5qV
NEpGgtsahK0zwutPaEvx+olVIDnjFfUDN/eEDqDIKlhebZtdJE0Ka40ZkY3wOd3IHXHW4gf51QwT
a7Ib4YtjZ18jGFclkQYD1TsL0rUiXdlpX8exsq/Sgf1qVJs79D+TnngXVm1cTf2i3yYiPI0QonaO
N8Qu9H2nJd4yqcysoKy1CpDRrovPW65p2xxxQiTfKAQwO+W+udKtGh4/R9GmK/53WMIQoi0f37xf
+g+G2xhPo19170lCOF7Izjl9RG9Av1Ik7TgjrU12gtmAFzdgEZp8qRuSYEl5RX7C3Jmc1Gil7fgu
Bid7VS6U7ARqHBN74NH6BNgZH4IeNkvtHdJgH9HjbPqcNpRCsgdXwO9RUl+cqVnXrM99sjSK2nVP
Zdo63cVEonQbmTrVl/2WUr6bS3PJ2sFVBwFUbT5xdm5z1PloZvBvK/t+9srOwgxd4Q+Hctvdl+UM
i7CCAMXp4QJYx1CwpVvsk1NRILBJKTWNsuzvmmQL9p0zNwElOScuoNs2h4JhTG56NrqDunEMQ7wF
Wos5EoRQGLiYyYwI5YhCJ1ZMSa7Gem2Ns8T36T52LB3ydQdjWlj3vgOugG2zfG/YZAnAxvWKb35u
nZepb1vsxcEsx2i2TBBus+0WN8so3Q53vbVVhy7QC/DPug7OUd8GXoxSfWLjTi7Fs/YLhjEADaz3
kUrUiCRwmywcFfcm5L7SSuFxIUcOxYRPHg/riuM/XwOgB2WtFVS7teff2BOVJPuH1xmHvxu5OXkr
527v8zM0tpG9d1vJZZqS4+2yH4LWOPXt7gNuA48by8FfiJhjRXnEKjvz3JOdbHy04xo0wB76QOdH
USqCU0wrq8/Jc7Zx0o41bzNdaIWPR2UrPuGum7cjMqU2ODgpQW9xHdhpnPL1TcfC6YwqBu1OLrK5
EyNfTcZRxbFuMnIGFvirMlygVXmRzSpxjHyUI2cWmcte6HUF25leJULGgniQJ57gzT3aA1MRWkW3
OPU0S96xwZYRhL2rzDnqSRP4UVqt/UpbASa6xb/04WjPBWDuLbvkIvVeXWf1X3o0vx8YD4IympwM
9Im5zO4P5sMVhYcDOSxm1uKvyOjF+H32F/f3krx7CxrPupGaBFbeKQjleT+1fuiU3Kdn0zS1d2wx
TP+L7B31pO06AQVgdsFt5TflK5MLUOg+chZK5m7AujxYQ9aFnb+/4Y1F9m1oQ9syQleBNkZZYMiP
LVEMXeAbgb8lX8CLkgXeWyy0CbV4kqnzDcdX8jDIERhj7RPo/GWTQ1sdi8Rav+I1IHOF0BjmSQjn
7PlU9mjkboecaWDcbyABYxu5sDjlukPc7nHMxnq2VePGGwhfNlg8v7fIvngixtJTn9D5xumEDJJ6
YUntKkdzhcMmKsxtqp+Msmif1o5tTZhvenmEk+6QSoHUD2qAS7t5mjCGdjxEruvHC1GtVy3qDW7G
eSITo5vYITDZU4qP2+0EtQ7zzavRqcgzFWOmknh2c/4VI8iaOwkRPsCe7tVjqC1c41mVCMYGPITr
0cjBJUeL8uSLWQdISQyxv7zHNp24cIsXYRd1eTfrhgHrVDkqoG0AnPwSGIxvonFtCaxnasdQbch9
5zvbhN6KK04DjAy9cvq4aaviLe+ynFJyKOR/sndmO3IbW5d+l77nAckgI8jbzCRzqkk1l24IqSRx
nmc+fX8su8+vKvlIOH3XQNuGIcCWksUkI2Lvvda3kMpPRpJsQNSmzoGleXh28oJoG8KZC07aOs0l
mDc2pN1sKnqk8UFdPZXQ6L9bANfvksLpAk/20ciXSYNq25tt/cCKOVxB9sbN1FFSmjhlU/OHyNr0
K0HoIFrQAhO+uQJ4hWchy34O7HBKtn3fOMjhkGRc2pj00D+mbi29EcojRGTyU/nzGEvOXNdqMbFp
8tLPykEnHOIZmeAWwmP4LFZvivtmU6H4Dz7NaYF5JVp9LMTsMtN1sYUfwjeji7V6XpADYX9JNINs
1NkKnAf1ZpBp3swy4JupM/UuQ/ZfvhlqaM5jrklUP0NiH1VwAXwIfr/9ZsVBalo+BzRSa4+4iOgH
qHgzA9QNEWNDrnp1bzFV5UtLbO1z0NnYfZY3609Fcy/0ELeg+RCQTW844jmv45tlKMJs9KS/GYmq
1VMUv9mLjDerUftmO+pWB9IwpTW7/psxKRNG+so4uTW2zFCS4ovVBNiYstXRpOj9tay7uqi/DpVF
XENXK5rIrJGYoUoE89lxBaJ+F3bffTPejFPsMU1/it8MVWTpaq5fRplxbQmF5So1RphBdl+m4A9q
F1uWuTq0GlYIjRUR3xap46K7gKXSPumGqY24tAzzKEbEaCwbjfUKgROXQ10j9aVKdoqnhLAIbBX6
7Fxja7RvUcOYrzp+RnpGk9Jgp5ZUQxbcCWcvEUfRxjAUnrdC5hpb5KxdTmwVYmO3wjwwsM4wJ9bS
OYdzX2PCqSrOoR1tWThOi8bK1Gs5ikVCCnB9YSyjSF/Srzhpkok3qSzo3Pclw5oS1SQmITdO1WZM
BAvsbM9q2IKXz5wNtZnD4c8xyg6cslQAirP6G17CKGYFZS7Aegm5FxgU348P6YoInYJ2+OpXDIz4
PNMjM3cDmdMvhoNsc0NVNpbbXLa8vxhdu2vLNufPk7QwtUOz4MXlEBovGzr0bb3XGMTijgP0cB9V
pvXdLBZ0qknVgj6oV5y9ThAChNOYYHn8j5pxK6KecwW8SnBY2kyg5VaEPBZbXLKYOQZGlfB6KKaT
IxM0+3oU3dBSjgpkgrA7yO6SjUMXQNCWIVI2x5W7GYgVcriUCPmg3i/u/ZjnuEpJvbI4EHJalOdK
NkChe3cJjWOHh+IKIaN+Y6xPNYcrttpd3VUGOT6oYfkgBr4jY5/Kvhgn4uk3ZWEv2rXQkDV76EcC
WAzpjGkta0pT9wzN4X0VjRY4xIUwgvTdPsBU1hcTEO+qzWh7uyV9F/RrZZPsAzS/+BDWbJdNZ7Ix
Xqb0PrVdSYdt2eVyKF5yR2raFjilEROgIppPnES0En+fxblL4Z58yGoqAi8hAmEtmiUGXIPZZLlv
l0VlN6NZx6NHB0TSvI1mY9mkE3TcTYUjzvWyqQ7yHUFFcbJly17KXaFG+R0iF4EaVbBCt7WcIdam
H+lqAbvP3R+uSwzEvlP8h01TNuoYEHRZHAfKT5APMYpYVLaKZauaG3yM5iCyfcF0o9kNbjCcqZRk
f+wiU7umPQJ7MMZ9h2FNF3Cg3TqOvltLk7e7mGlf5jsNpbPfRi35xbAIGwN8TYIDCRnzfM9rm2ue
YXXsxv3CouBXSg+u40xYILhF+XWIwbURoKqjpsa/XBmAvyd8ddnCGWgL30GWO5tXjh58zbjJB/QM
Rsow5+DWzgK32buYjNblm/b5RoWC2lSngD1wDJ5gVlAHohPFoU0eBZussS+GWI/udXrW3Wuscw7z
MdFGPN554CAsjfjU9LqsCtnsOeUzMSxpbObEQOgMNsH2OSnFbFait5+px3xBAXGe68p6YrPszIOo
ajZa8hX11mdQnyUHUWb9NTFGDDoMA+z/bZRy0t2Ub27sMFTDM9N+GsXLX4Zt8829Ld6c3Bnbs+VD
KVOOh5Bf4F1Yfd+S/GqejkLrbhEkxZ/bMgbRsbz5xevVOk4Tn2Nqb7vkL6zWctQsc3hphVZVrefY
iNhCGv+RT6wLrnSthuy8md/c6iSt9pDv3lzs7ZujHXQ07nbjzeku3lzvk1jyF+LwNEoLBw0LHfxB
vjTV0GcMB2KdTC+zpPWgJ3nXHPnk7MUldOk8AOkNPZIEkx9MJ9LnKUYyR7x01r+i36yab5Qv6Kz8
SI9tC19trOc1x1amOp8dmq75jzRjeXpaMksLdzKbjGqLH7mZT3S/yt5rZM9oMFAF2DJJeE6zUVPF
+oAdnuejEbEz/KjzKGJpaxtaqyItwuCeYUPUUUuNzZfRUqweWqTqcGMS5mPtUZSCoKbGdLQtCt0F
FBZygUOIRdmgV+zGDpwxZElewj55R5oT5176Sv1xchXmcVtPskeyLsLaS5i/Q2vvJOu6uxh1vK3Z
Hpa7OUZGvrcih803qfWUWZGT6YhC4dxFp5Lkm3DXcfiJ6M7KKNs1cHsBfRC9DZp4tN0bh0Ne7imt
NSQopCgJ7AN9l6EOt2bI0eqL63b98lgRndEccV4Q5o1kgNYo53N04P4QOPl1XCd9vtGBf8RrIzoL
0X436HbZaSCNb5q2ECavbY/bLxKSTcUuSg04dTwS70MrQ46ncewn9BN56vpBxVbGJMjqsOqnkmJh
6qJ2DQF2y9Jk+rf0R/5VMCl2MtKESFOiGcKNmw0BciCyynWRHpblhHuOJOTMCDsqmZJx+JY5jcOb
B87kW8cmdactK2el0JgHEjw6VdY2my37aAVjpzzMZT0dxCKY8p1BN7ehVavD2hat0c0ELNOq3+bl
xHTULhpnPGs2PuLt6HYVbHRCLsjyYHx9ucwooVWi1oCPOpHRFopNTbxnkgPMsGoialges7mjfkxo
sPeNGe9xvUn+cCstlwfiV+LkEJUS1CFORnxvWwLK9OlYp5l8LVXpvhp1Ny6bETXC6NJZ00p5Sc3Q
s4SiSqgR4qM0fyDMqYtuwhSE9g+nsJp9igknvxozmvzHgY4o9pmJrr/XWSq6prXUdh79Ezw8Bjh7
DLpIZbAbzpStJW3wpVXHDNab/om8SQJiMmMgb4q9XJd+DB0h9ybDoa3f9TYzW7DKunlhhJA9twt9
LX0PEt2IrqcmtlwvslRdPZtsicWN0FyMFfaEqAMjz0CXT8Sy/kvx9f+1yf/LsBA8/WfP3l1WDl/S
DzDa9bf8DZox/4U+U6EzZnb9hpX9P+JkYzXzof1blckId5nF/VucDPeYucSqeTSRIK/Rk/8jTlb/
UgJejYMRi5hz4I3/DWiG37iqt36WPZr8MVhb+Qy4LDbX+F7d1UJ1bTL0LsBSOZ69rFaSBgadDgFV
I9Ql3VZmY1BRYk+LMcjb2TcHRSa2cGOn6OwcCBkE2zUTHoUshJJrv5Di8nke4uIYcIx6KUdinOLc
cJ9DHFaPeUKaQKMv9zZNqE1uz3Qnpiq/x29n7ynOgREIlX7n1JicByuNnkc1LLdJk+wKZwgvQAVo
B71OJ4+uZ/Fq4nLbjQyWmJ21tDlrWyOMotMuqkQBq3FUW/u2GvMDZ1RqzVo2J1KXvjb648DPkIaf
s0j5jHFeCbS6AWUeWY8VKdyfymWoVz/vcFyws9Dftr4xSM/vLLwl16MOfwuMoNldKeZDX8N5MG+R
pcEjTCL5bLO9arBOxmBvgqo55MkoPyVZKI/uIBny61i3bdvpTpVwgLC44PUnTXHyTijnYVpuOMFJ
vwl16bl9WR/G0Q6eXQ7pV4FF4OYAbTWfxv1gObqfzwlQEtNZrooloVtbaRQsdUgap+TcdyGwzJ9z
QnL8coDH0lthRORHG+wDmTE9s1+N1O7pwxjTTaHs6XIQeXERIPpiiqxBaLTiG0dUxq4T+uSjHk0+
kQP6aMYBqiHkaOc+h2Sgsj4Ds9i2pzKAZ1UZ7UlSV+z0xvqG8VMe4waInCOLe83W7EuXSQftkW7a
K1sWGM+ramuLJGSeWWS4zkGN1rKVD0lsv8DQs2+0DpOiVitxUYZRtQ/Ik9iMDmpdKAWttZ+L+jVI
mCOMcy4O2IO0k8mhiIGuKL/0+SNNwTnc2knzSWq9eUlBhMDB7X5UrolQHmmecZ3P9MsKWXaXE9fl
4QZrd7JY9DMpmgNVh9Vlt064NleGIT+oNCz2w0K+xTyTTD90U/dojGp8nOi4b0F36k9QMx+oyYfV
jxSeh6KtTxXWIN+0tXEHu4Bx+ioZoX8FdxJKAPQ6XC/mZI4nlAGmz8Zkfa7EWCM8mInuayr9kgTI
yRNdvOzJzzTpwUjorsTXXGI+Tdjq6iQvdloyoXef5oONOfG6JEQj2wzzhDaim5/gTpP7NcVheMwF
pv1W6NYhmDt1yAAIbYfaVteExcpyS1uBWQs5lVtITMhVHOb79OaIophMdepdTW61aqm8Jo6Dh7wK
eaKTdj6bg1n7qeaSk2cx3RoRCu1E3hkPViiaY0B6kLFRtlOcmowBOaNe4YdJ+jKqTgdsUCTbPKt1
QEjJ7QSzi+K3Gl3ijuwvbkK2QbtM/Qk+HJ3E1oFKOMPo09HrbFtiTPYRKIYt8jq4sQQILagBeoRh
JFBg/jJ4RRLO1sREnHMVukdMQjh+VI0uixhKuFCWYgViSrwZidm4xmrQ3OVxPJx0hIfbqEwTD//o
cLYNKz8HpkWGx2i495Iz5Bk7J34LjLHcJm3GthqY2rEfTQ1QQWUeEJtYX6JiwXElCuaYExykDKi3
b0dZfXbMyrzTqP68MLMuzKVk1izjF1M6t22ZvmgkaHsVqShXytKqiygKo6OWhnckPM5eJeU1tVFM
a54TG3IoZLcrrm8aaf/TuKM2qsGpNrNKUVEyFTUZSJEHMaYXVM4UhqGlvqKxmx+mdop1tEQKlVub
MjfTQxAYge0l/TgyhBbyosldi3eiC6FxzKy+KAz14yz1m9BIvsbmAchPC6PbJNHK+owhRMo82snV
tyZS5U8Vs2CiOODlROPFHPXpIQLgk3BOjLVbkzTsa7EypsdKHFMiunC6VyRJ4l9YBzw7iFuVFzVG
4A/V2BybzMS32Y5PGswXT2cCGaPOKBDg2dSozrYJkxtSBdb2krYTZjqcQzpvx17ajD46Gonu0t6R
BXI9o1falvZgeq1I8ytC6IabsY/DJz3oyAQwtc9tTQdpYtpwA25C+I2EBzwEzwVA09ocoUnNeHpG
yz1IyznhYOnu1JL4RpT2e9q7yAJqvwsptJTLr4I5nCtPD4lxC7Fvg2rUTpNwf4gkuQFZlXoIUwKq
vvALLUjCFI3RuAKWW50sCTJX5Yzxm8ZZXjFq42hreU8pWJF1UuKEEk+aluod6jB0cZiMqXVqiFKN
mb5E1RCSrZSb91rR0CfOxDbtpvF7bIUIT5QRHQYryA6LqdkvsYydixZAiqdJNW+s2joPxDh5ZTAA
yehZqyb4HKeSrfyYOKr2mWnWmPn6SyIJ55MC9d0I4xMvmW/IiHwV4sMQJi9XhpOi98vSjSvhM3ol
DY7jvIwFVPLQoDAfnGw/DZh9fcosuvpZGf1wh2B4sA1R0TcfR1DDgkjCMftMbIPYhzQMjrIdxZH0
6x/IFWl7RBzl6dmWzl1aBda2cJCztHUcAhBvtX3bqRa6ryK6nmxH+5awJOsqdPvqxrGIZQUwMO+R
EeW3dpfq+zF35alfOuaajiN9QhCr4zJn5Tki+/2oxTTLprHFFd4k2oM+RNiKy3H05zlht2NADRZL
j63lgU7myn5xqva75czIBVzmFrsGp+FWsU/ghKU9qbTOOrnFKuigh/CYLH1/kwwMS+NuHr8VlUAu
tmhWeE4IdrzMk9TxJFnc4ThcKDMTPgitAyGnup9len3UuxlRBZpGK4nu7Kq0vqUjki3Jln3MdJFf
DHQFvb7FbBroBe0dbr7aZJmUwHO04HqiLXaoOWStMblI71Drf261haOecyTyGXjBfJaKQBgiiGQN
Z2UNmKQdvk3xBKdxf6zRnTZucu4d0g/rhcV71ETkR0l2aVfjNg5ncSop0AnVmqC9ZUTWpH12AZ/J
8uu22Kf9dFpoK32aB6k+9YHM/SkfMdmG86uma8cAK/fSYr2d5pu5O8fUtfTQ9qIC7pqEL1PaCs+e
SvKBiyv0L8u21eZzZ2sJeZ4BDgayaI10uRxUAcgHP7DUmZnMNFqXBk9r3n1x8ahvtXTQ9mab82dD
y9OzQ65ZpIUDIHUUMH7XfUWcrHZRwkPMO+LHecoO3PTunva/16fjV6hgHZYG9BPMMi4dtjLQdiuA
3Z1v59m+RWGOL5k7ObWG8GlkXEBlewD3k/mRO+SeozhxheR8z1m1j4trd46aLartPWg7JtQlaCxq
Stris57vSH391hjmuENLRKuHbGIaLYh7BARBxfl7E9jp0QkdYNruoy1Ps9lf5hy7NwUqek/T81sG
+lz/gI0LJXPHPQ4yFCC6YpGJFHsjdT+CW3h6FZ0XKOKAS0PjPtXUYZ277xZqiesg6r5F43SeIvj1
TGmYBanosWNqlOr9Z1GUd1Aovg1N+CNIa2/UqcOLlJCAodlTuOLEQL+5E3b8KQjGfgspkCa/Litf
DBx8+6G/mBly7ww9P1khToFeWtgQ+9hrR87WGV/8htLZuXP5rqkGBohqIvXD4SkSFWJYw6iJRyat
MoqvQjtkszTjrSqhd5QieyhKqOxzVT+GyjwxkxxokzAtgL01hckuILy0QxpwMgDYXQMkG5/MddkE
C+tWX7VO3A9LATo/MuIL9KhbYgNPFTnL89QfyNm4JzLU9LDsFEwAbAhMWXJV0OY4aUZhH+YotJIt
T537XOEc3rTIXX9kmEA+k06JBUODQ5WfOO3zpZadV4c4pkGxoP+qrlIeQ2oLVAB2ZsWIi0P0cHat
mu+IchY/7Gv81zVPOU4fX9Rq8WY9GTi8FdrV2GAJ6KTxlZ/ulGnaZT50cqdkO1zrQ+o8dI6E/IdB
+kphyOFQtDheDTxpm/LH7hqnsTdp3rdPzNJJAXeH6xyMl0/2arkfmPTSwQF2oVBMXtZuKB/Q5uBF
oa++N2mzeF11SxQ6l+2y0Dk722i2bULzxgxwEXRfBrpMGRrCka+QJsh84YxACeZuKy3zqgziUxVj
AgW/H5/wWO7nIXmZm668Tjrb3JTpcGKMyMqELcdPx9CD4AZy3dXPrTWQzdXUoJRMSyJ/GqGui8mX
WXk5q/5zqg/St6blsnUDNjwEBcchybrDKls79rVzwxZg4lsJzt1IwFyGmOnJCgzqinr8XvTg6x0Z
6ugusKGNTK1yhEibMUQKl9fNtC8jcRnFLZ3iLPGpIiWvMzaGUcXPGTy7bsnbcJPLJrge9E4+tzOK
ZLQHrG2a1XqEdH3NYgb0OInWvqNQvsv0t53KeyvLHwudORfGqx94M+7IULtlN9wVJKJseE+PSGxK
xDVSf8h4zjd9znhizmaSUsacTddyg80ycp2VCyR67JZPORlp+IqyL2YI595EiAGRXnKAQPPm6fFi
vsLP2RdU8V2cZNuRkFK9CE5FWmbgzVjCiE4JaXpV+ZMhXQ/cLlFvWNeQiFfswkwQ6eM9mkYYE0di
n9LS2daZexGZI2c1V0zHysB8pBYWVaICbocZztZi25eZozwWsIDMCxDac2YDXgnUS8DTx14js8um
lGjIYvO1M/tHDkbXPRr4G4VTAYkB7UXrxUxA42cFp58c0Y3jBAGnksTYR4b+hLkJ5rRVcC53TAj0
DT6ItCkfS3chupYh1aWQcG048JIAvDjVdyfO5xPT55Gb2M8UdFlObW/333rAJDzFU0W7r4VfSwqH
ljyvIIZLm8z2vaohZmww6fLEY7P7UuCi2+N9wVqWZ2l2oqkZPGvLIJ6WGdCfLWPtHCcJCvnIxlMe
0pIsRbjs5wgBUNMs1YOJSQPnWUvrlsAIEPa64oDJyD5iq5rj7eTm9lOuZSPodDd+jpKOpsDCKr1R
OomO/Huer2QtZk7bRfEAxe5zP7X5MUzK/FSXpr1FlsXMc+ZoXGhgFJ0Q25gZqfJCiy1S33v496or
1SdTJ29GT0tyNJ0ivi9smfhUeGD9ACraG7UqNFZoJgHPJjHOjq59QZfdferhZ287q7N/aDk1Xwoj
7tJN3OkeXU1x0EMEbaZtL8WGQTfCNDupn+Jh0g+dvqRHXsbhmhfKBFkjIaZCccE1BWMjuIOQooEz
B23hyaqob8emTD4Da9WpvMgKIFco4SmDZFe69UJ6JzJWs6Wmh4tmeyIHTifTwPFDgutJrWxJ4qM1
7ytDISCqqiX65GLX2Y8NExx3Msrzmim9bUUrvyLjV2ejbwEAJCVTQ/yDKMnbgQ9dWl7EQYjM6+uF
bXwqrDz28EoFYqPBPeQ7NicfWUHj1/3onNN0ckhWHkYEI4yPFxKpETR1dopeKKpqb1COpm2KoB3O
GYrsFznn+mUTdt12Huxsh5ETdF/oauA0jfZoFkCi8jgNfGjYyYO0iL2gd/dpUvMXW6P7V1pK29du
1BztIBQ7FH4hE1GWK5r11voVWh72Y05+8C+R4YGuusw5oeywKXgqWI6rO3LoFixtlPdyWYnoXGx0
T9Y98fBEKVfABL/ZvXJOHPLdnYad5hBrtXOw8Rzso6LXjy6xMy9FjaS2AGdMdHuLSldwqqSXpt2Q
bNoBGZ3y6KTpbXxoNIt4WL2sDm7faF+rfo79rjT7vWyiKvI61zIf0iSXd0YLygt3B8uVGqYNSH9x
u+h0kgbaM9txasIbLaC/wHav7YzcaQ61moabyRhr5FeVemJ5yZ7cwY7vw4goG10nw6U0W3Eb9CGL
QEas/G2Crfa4xEb2WNTyykSrzCVMxcigegzGO7IqOdI5hqW5nK9McDZ2zAjBmCrxJEhKvJwcJmSb
OLQov8oAiwOplsY1WKZRIYOb04u07BuyjDAC7ZWay5sQsuitRcuGnoCd9S/ICDVkp7EdPpNYT9cT
qm54F0H4Ig/V0XSDHhMaBk8AoDpnIvkbE/BfDQb+n0PLm/AzftPyH75kX780397xSNbf8lfLX4h/
weCygBagttcV5ul/t/zX9Dn86brJtAm9l8LD/jelz9H/pWyF0AKYg5QKZ/S/W/4KHgmkBcPQbRh/
tJLM/6blv9rR/6ffv4I7kNgIhaNb0kbiCt/3+zVt6pe01eHtqXa8NsCGYqPREIOTXpO7zoVR19Qy
fRtiICqJ7eoutCE31NNPN+zmr8/7GbJnvHfr/3UZjksEnrPCCRlKv7+MAvNeC9acyyAeO0VtOFnu
sSTUBwM1Hv3P8bKY8OhQPj33tTSnTY8/afZwIwAC6qs6uLa499aRRYnwIeJW6Tpjlqg2+lwzS02U
VYR/jbj+I2NlHci8u3XCZEpiQHNBicH3KNaf6SfCQJIAHKZNLDwA4AQjC/oFcaC6qxL88RkFoe11
aRDdtpAxsNIm8ohGn0WqtowzFvlVQhbU1PpRgOToD7fzvUcf+imXxrXpQEAgA3BT319ar3PrDM2g
7B2RRqhZ0tmZw8SbIjH4LQe5ZIH2ULRmu1s0wzjEi93scKCyqvz+St4TYv6+EGkLho/AGPBMvb+Q
dKzr2cAg61mLywrNtlt8nxle3tg1qL8AcUSGgws9OS3MYPv7z/74TL3dBKYGcMwBATEge//ZxNMv
hrPizyA7Mr2fhimEENgnup8OzsQBo7KRsZR13+9+/8HGP9x+afPTGpbivXL0Dy9V2zcBtO9KeEUY
Ci/XJhehLSO8Q0vkO1aXMW+OeoEDp6EdfDsyWN/M/Rp2ngZu+Ye78AHjun4FtkLFrCP1ZzwIoeX9
bZBw0uzF1E0PJXqn+7EicH5H/CAiCrZFZe7odJXJCWnyTIUNF+1LZSw4vmVVh1/+cGN+/UqoxfCo
GCZxm4JgjffXMlrMUYK0dT2ntrCGWwMDOcakwWXYp2svWWbBS2xJl1ZWlV3FVjA/rG6WeySNfiYL
HZ3dMFcvjTVpF8i7CFN2tehAVzZ4+v2V/vrcvq2LNGxsnYmo9eEbpHqxmbyProeoDhHipCubOdRU
XXRNeIk/Mruy8O3czXMVHn7/yb8+PACpUbVJ7pMlQY9+eGwJbQ+Gpm5jAsLo4BlmxaiyZMiSUMlg
Qo/z1nyCUrz8SDG4HKbSic6TNcU+DovuD2gRc/2sn3cHhsCWA8OEZ8gx+Gd90H9a4nqyR2mqkSNE
ugH5TinoQF7VkmXtohPZclvkbjGfTFbo6wVojUnfoW6RRRMo6e46x1jIHqwFcXU11d8Tx41dWYQ2
6iYg+sAVOasMvkAveKHZgniG0synbt8WJRQ5S2UZLgtUT8Uf1qRf3whLATFRvJ0Y+xnFfFiUiN6T
dmykg2/ZHdLwfuwPRlFQrkZjvBvwXvvEO2HuKMzklRmfdnCMafjTGv2eE8NryUUoZg78zc7EL97f
WpbkMJbl1PumrChb2g6C62bQE2qbTj0UeWbtf/9g/cOXyeYqlAJoRCqN43z4RNE3U2XMbu9P1jy+
6KIs/bQDhGdCx3DIlyLWqmqr6aJeyurCrWz9NNtEvTLGUJ+KMv/WmlP2OCzoXebZTB6rUqJ3Hmw6
4DOZxxC18gNTznAAmZiX1jZmUruRQlOvv/85jI9HFrEeEgCycapiITHXVOmfH0qhCQssbjD4XWvp
1q6x9M6TZd8+Izurz6VBGRW44O1jLSQunnBUJuSluhtbGshWQ/5bFML9C0x5a7HteTbxt2uYiHMd
pGIN2ZTqD/uBud7Z968R+DjWvHXtk8QHfnyN3A5IbteMvlM38Q8oDpT35dhf2zRbPkVBZAJRcdxj
b5v5rdLG17X1f7GCzXdtWEuce8lMwGOw5Pf0JrtrsxQ0WDSRAwUJlvlpKSdrYy3FdJ1M3YMKtfQ4
NMGlxiQJkbNii9W1YbiakG/84Qz060O8vkYGSwT7rMkX8v6rMDsHxlBhDH7Q6zPpmxreRDGU15zk
ZiStVvKHZ/jXzyOpmXOcpbtCosT5sH8Q1oLfKbAn35ym4ll02jcOHTG4ArCrpFx26R82z3/4PMsB
MwZiHwsR39/7n6+phpxSuh/9GCv3gxPZ6XcNjtDZtmsYy2Nt/2HB/fVMCSdOQlWCme3oDoaV9x+o
UvwYjLJmH+envTpYaBzWZX6HrKbWKdnVlRax79S9NnjUfGTr9H1hM0YrdeOmV114LzpcyF03yT/s
S7++dVwZ8DVkSBzleLHeXxlDBFdr42DyXZJL91jvjccwiMDCZ7K/wlDletC8jO9dN+DiMov2D1it
f/p4dEmc5Hj7efc/LF604omVaMuZzm86PehaZXwGXbXXrNwBH9B2Yjdp3TdwyNUpShhB/GHNeQ/Z
WldrngFBbWI7Ojbljw8e/blC2I49+i25l8A8ete+b6yq3mb1vJDwubT37lCom44pZBxR4ze6Gq7F
bDvpNoGLQQpnFeCloG+8j/sifPj99f1yd2wqSAhg9Es56PLX+y8H3WA8AgkSjI+s6QDfDdp0WEYX
BOjWz6MtXp0xr28j3iof9a1+9/tP//XIAtuQv9lTdZ1S9eN5F5V5uQiMen4SN6Z2qyHCfxh14Y5X
CbNZ2qq0Xw28+synvTbFUMbMr2wOBpNxoLpJ2/3XR38uiKB1F/ytFPxUH45vIRGNOuM3i3VitNbp
FYOYQF8VPaC1XpTRXfRaYR1/fxv+4UtQvCMc+KE88jCsz9BPhyWAYwEJQYblA/QUFHruYPzoaExi
k5IYr4cxf1VuYRw6In/3uD/Nv2P7/nNFui5H7/YZYJ9rbwB8qcXR9S1p/qcrmKJRmtEgpU+Q04yg
rVsWpkhAWIrjDEXo1JRIvo9EccChT/lfLogoL4lr7oyh3RVJXawPb5CXf3h3197HL9clOcdTE61f
i/3h64jlbHaG2SufIR8Y5SWrB3vrAgglOlkfCE11HLtE6seNAYhQylzs46El2HiAU3mcCp3YpW4w
nfkA1WFx/QKZCswPNOsKq1Bk38XxuHpzYugg+3Y0cywAEU6dPx0cf1kFbMOl80IlC35St60Pr1lT
5plRMbPz+7RNgsPaLSHdOUGMto0GaMkb/N2W3Ea4RZFCu860o99JjrZKLTv1GFXO3X6Mw/baKPid
20pXotqJeWbA+t8+iia7o0v1yZNo0Fp6/yiqUmKrzrnhGs0fgsZnm1ml/lSbmXuJwT47OLUxf0UL
sJ+lGfu///BfNk0OOBzQpA41y6S2Xt+Tn55CqwGjkcYxg6hRaLeI+IcbGbn6RYoADF95UF/9/vPe
jk/vH3sCXBxov5in8DqoD48XDYZWglZVPu7e/mulIdgn7BelfmLpF4HQ4AcGFvGm7KlkZ4Wu7qVT
Wh7NjIUIqUV+VS4q3aHhb88kl1fw6OJa84qMbkjOvOA5UmgTxrnlfEVy2x+OGIb45eXA2u6sWmDO
GTY/xPvbxfQogQoV637BE36FAdq9NwrRrlmy4SOj1ppxkRbl8Gbm7sLFobQ1YNPRKK9wpCqy5vwa
JkfxhzPrGwf0/U0VbHr8BQUVUbC1fss/fYtgGeiZL2LxSanL2t3IvgftAA78Q0x6ZPk0WeB+j+Ns
4Nq0zEGWXt438qJbhDphi0T1ommo17FuJ82lO5th4I+5No9njBYDpo8mHuyLisHe/82Fo5RmoZW0
PZT8cOE8CWYhBxDvhjMxxardfCy8tJckhSgZvBRdjbgyMLKC9qHoHcMDRDgy9ynicN2qmZPZKJ3J
mW0LI99oKlSHHvczZ219PXG3Rm9/ihDg6X+68F9Xb3YrU3LHWVwcU33YP8aqU3jLjMWPax0iYyiM
7oudOtcG3spPhTF1fh462merIQQwJH363sEKTF7HVFwlHS/279+qtS39YdGmLQxZmVhUC2H6W1Hz
0wPQiYGqgzO/L9U4+2EgMLCZE5hAabeXWBKqfNdG6gRZ2IXX02FRNJb8kl8clTmH5z9cza9Lr2DF
lW9U73XA8/Edz8rEzCF++jIu95kIVjJeXo23mhUFaxvCRHmZNn5H0PZF+L8pO5MlOZG12z4RZk4P
04DoM7JXO8FSJYm+cwccePp/UXdylCqT7A6O2bGqkjKSAOdr9l7bk+OHGR8GEmc17VeiFRASyPWx
dWzySdRU/aVs/48TiA4oMLlYLm85etJfHxaLZZEvRQ+QIJkM59YyvkbZluTdozFLwBSVnWf+J2Mx
hqOLe1Yc0Iba89ecfDtQnnVtYKqa/da8Ma5nlpy4WA1jArY2o1FJyvQFlqrdxp2PrzLuyUZuD9Wa
U2bmdC1/u9T/8cWzWNiqSYYjHADvfpmg0yRYApQ8NE1YYJ2xJG2oFxzmIkWQKF213mz20Gc9pa8G
1+SRmBnvRDS7OpYVL/Y/f/P/gpbfHUQc6ZDXhQtq3Ho/Zvf49rKRzuCQefV6LgTMvmbg2wBOA/LL
GWxzPyz45RuSI4iQWAYmSko8BmDeDlk/sQceNEIek7OCziQNCbuFQCR2pXQrrDI1UtjKHo1XH+Un
2pas+NqjW27TYviWY5j5UtW+9/HPv9N/nPm0sEDqeW/xeJnv2wlZlItRSi88WDxgD9A/7JtHJOoh
JPjhbfKRCaUlLCtL5AuLjST8kaf6G1/EpqpasucBKORfKob//Eg0WC4n3DYZez+jKNpxsEr2LYeU
QdGdRCd/BzqepazrrLE1mcvRq6rxc8hb6Z5zYYlnirgddAJvv/KrPKyCBfCfL9NvYxMm1ogpmTwK
lwnZ+xNoQkAxC9NPDqAnvE9LUefI8t32Rk0/IXxpjQ+O8uu/tHr/cb8x8uVeYy+2JaC62+PxP+ce
IuJprPFvcfOkzpHBp3Uamso/FuiejiBJ6mvIh/icy6K4dgocEHqktwxnQEGOutse0cLIm1GFJSwj
u7m6lvIInUM3U66mA0gcjOCR7CtzbxRGdV6bLnltJ6t45UVzh6wSKNmfr6L579Dgf58gHEMUrrxX
2KzZdCjvfyPyQbZXIuShvJdhRCwOSvyBtcEraSvLDOEV7PIO/3GQwvpzuzK2Rys8z/WAfs5ZaDl3
AOV7knlqW3cfGwIj0xiJxrLuZzUJ635BJ6p3Qkyz/DqbMAEn1hFHgFd4lyeADWlcNt4rAKXlc2Kb
HquXpvzYzgKO8JhNUd8RwRMbvbnJrMOK6r2we/SKCY8J1Bfq45HazdGP5YhOc7dAkoVqi8T/q9sE
qtutWKyZapZJdbGVggY8tZNJCmkNIyjwemywjjkbIexdt6Ug8JyqAtgr9D16HfiYi2sDLUYBbkdF
Icsfcszt4mCU80jnOqXpdJ2ocpKTBWpMxrU1bDA13xjLMxVC+cQgR/5Es48zcOGXY5EP7DpmPaAR
L5nkv0PU6e+dDMQb/hIFQ7SdNyXICCJzwuXp4uJBUgA3uLUX4zomQ/85SRzgNILtLd0SdCj4HqCd
G/gaLS/7egE9kwBukifl9tNZVSugfTsoUAUnKRIMMUn7IVSLIS6IVYN8X8I6g6eH15sg7R7p01EP
Q2ce7VJVz1w8jkNZbhcqKVMR8TRucc2t53+vSafHT/q3O/JdacENyXG+5ReypxR0KL8+Yh3Gqybj
SN/XpOdggSqbg7G5Fix8tzfMy4DOgHV2B5OX+MVp7fJM/2j+pV3/bdbGD7C2Ydu2+KZtdt7VW8KR
K/wa6BlL0Q3nqkzSSwPqYV8FqEFH3Zzt1HtBKZ4zTU3ltZ4RBS1+aBxZioT7dFhI4SED5sefL877
7un/fSqqQDBm7CbEu+4Jd7oq+jUlYmkBkVuVM/Gcoy8fpzGtPru4hQ5//nm/1S6ccHRqvGCBuoMH
f58m2ZVThpd+8vdBOId3+NTKC1Tx6kswTeTNuz3PBmTK+xXY11mtsPx3Ipu2NsvEeeWVJtDkqcjW
j94i0cqHVvFCLAjyz873buQ6c0b05Ur03KRZ6ghlir/dTVyh9/cThSGhE9QaFq8K3pm/3k+hM7vA
20h378xx9faIlGRw7qseW1sgh5GkoSUDvkbWjzrid1hfeu6/dAd7S4QH7Zr6Nqck5h1LPUNvMCea
2sir8vZLDo6RrGK/hrXQlHZkgux+g1pP3T2BVu5ww8imRd3UDR9l41zxEaQ1VC/tZpdeKQKB87LN
5qeshhC2Q3UE8nPt/OZz5iGsjPpBdc2R4V0AabwTuJAJmx8UcNyZ5NoJtOJ6ToOqGQBAJtgqizpw
L1t/HcYWvnZC+WTaTucSBtK3zUPWHQowwOs+oZP45o99U51mVdhl7IWSwrFy5Ij1PjdX51KsBL3v
zEAud2vJaCwuU74vhnbyOwdENbwyhJHfMglBM+rGNKOdymqzvjRr05AvO7HWI3DOdu+rwIYwGogc
UUYxrfrNEdDc0csWRc2R5pn6OHrbggmlSwPC2iGZIfJY2zr7asjh2JR9CLS9wxmb77j+brfFMoBQ
Nbu8ai5+FTrLrZBwNmNkUt1RC53cLIBkxFTjA+daW89JS+TUboHsgXk+qZx/OICCR9fFzAHUOa9j
e26MkH1jYR1qgS+QuVj/4thDY+CxXOklbPRP7s5lUPugjXoLpSbbbNOcCpDxWSmsL0FuhI+qAIAY
ZWZbYoEv11ByDKv1tYE4qffQYqtHox3QQOIVmG7IukAW5ja/I+krjTpVcwHlNml9Q+4TMmfnPTzo
xjrwbwHZuhmD4d1YOGv14ss6v6fO97PLHKTTEUpt2rzkhtXX+3UmM/3V8tEPPvr+FohAIrOW+6XN
jO9lQe96Tl3emftlVZjNwav0H4x0CKdD2Dc46tvakurAtHyLwZscpmRDnssrwXcL4uUF7wv9fJkh
kGhViBEs90LdP9pTXpmgh5fmQ1gwXbqbAy5C7CelIDmb3K1jTaM/7HLpBMOxQ5I63RF7g4QbOvG4
YatI1wbRlAeInNeueiZ6D7aN3eRL7NZT2TwqE2z/rghGoFtixqIVczeWsaVHP701+MWKfYJd8RlU
E/LlYgyS+Q513doBGejgH1c8mxp3KX5pWMh6MY5z4+IMdAB2sR6by7q4Wxc/GfY84DW/td3N1XG1
SiIrTG+atjjGrv5Rul2V7wQEaudSdxB0IqajQX8CFY0b2czJDMLF1JvjzmLSCdUq6CDaagay6wO3
HjyEWmND3jlZJSFY9ot/8AKJkEqZQYdnJOk51OlaaPJ0+FVbjvIiYigw1+S+vOOLVOzZcbyc8Z/h
QEyCPHyRDWvkRw6UiQCBwZxTwA/bKkazBX2ttAXsnMhlFafpSGDeZPLevGFFxvMHBDVoDuYGj4rX
hWz4aEkd7eySntSNqLIq090YlOELCdxosZt6cV8GlevvrhxBDfYtED8yNANbHSxd1SDNE4ctm8H0
EbiRXOUXpI+VG3VTRaL9pDqTREezasmATlLMJAPpVPqM33Ic9xp3wcdSj8EPjazto1PKpo/wAOM9
FS6ygGtfNSQFjDX80X26NPhoyCtQKGNzG/6J7dfFt6QVMP1Wu1UfPda98oh4Q6/M84x1jafUcIIj
lPc625sVGbOPGXfMEI1O0w1PfsYvekDsQsU4W0Rp7wt/nq99WFb/oMo2arSgrVsgdYAO/ySGbsDK
l1DxEWFparZtUnm3DA/VV6MuUfFYcKJn/IIb55rFusSG4XrVSaoUbk9agQrcMclGw5pOA8gVtwqG
J9GPw4dVyWSIFBbs4hb2hepQgM6oUENbOT+5um5zxe6xYEOkSPpoLI4Bz8ly1jutlfph2xLLPBD+
oNrb/jCIMzF4FUVwnknvOXVDI4ld19XWcZ559GGYqnTaw8FPP4yyQ2cdsLXDJZdi2TMItR7P5di3
L4o5gImHZKiX25wTn85N6XpkA+E7nLD7r3UZ9/5AkRYIBcmiX3jPuMzShkhOmQd217bhCNcywHhi
u60blyXWcwB/wsow9Y2BiJGhcgNnKnUutrTqBq8LViogOJJr36zdcIScukGmOmG9ln6r8pfEyHmV
j5UO5aXN8N+dGmpTKrZhfO2gsV1ZP6cA4nhG94tXmI9lVnufp8Fv52MpxDLellbNL1jrsmwPC9de
H7CXai8ySVohnE+B4riQ5AsMhN8Fgl0F6cmPB/JTqP2A1yCJ6gXKDCC/ySXz/Frzjs6tT9k4JhIy
cpjbV+4DIjFbtxqe9YTKOYL9sMUB8Ockh/5s+ntztrvgid3B3B7g4oQ/siLgugRWz4iS+XCHhlk7
ax4Vmcnf4g5td54nd76u06RHMqc4vYhrSXkLDlQEJD8u0s52mlTYS0syh39YNJK6uNQ9fiYMgUl7
GPhH9gm+6RSCiynMi7SaviXIN6s+Lp1dFVeSYMvlLMncwNoN7ZK0SDbTUOIqah3ANY17TrwV9QdJ
IDIKx8YZYKwLcV8iLsTqX9sWxQ8l1nXxW1q1CaZeFq/VitFSEul7bT1jZfWZqnm+67qA3exayfHQ
5QEs5HBmwHxJypkXYcMmhKogZ+CFC9J7RnY0TJHnViJ8ratMi/uatVl2RUntfUO7ht0/xCuT7TIp
GyjmfQp6rLH64S0bwETs3BHqJxZce/0CY8vv9tMUyikK2lW5sbPi1Ixse62A+8798lws3jqQUmnM
38fZF2++WT2lPC18rn40oRUaKwMmwuKmI3nnJT7kVthPhBpZY7RNuZH0sYEyb0YhAFYSqWXcrMZg
Xu6HM9Er0xyK+lROiN0Ps9MCsQLn6Md1Py3JLlkC8if90TBOBbj6QyfMOv2QM30FcqfL8QQ0N0tv
WB2QHBDoCbUFDwxQ3GJA1XJmJjOjqk+t4XmdG0xt/to7P3wiJcwDNZ8hnvD0AbziefeSQ21nw5MT
sojaT6XiTqWkoDrCj045rEA5h3Tqa9pGGaTmC+9VB8d4kYASmFHCTqcGCBh41aLy1F5Wk4dpFfS3
FfkTI7lTQlwm3qTRdp763taSmKHSOA2uRqvfc5ATkwCGaOfCMcPt43aBc/YbnGZ8CgBDURgMxgmA
5Dq8MfgUt9ZTWBcWlpbEsgSrQsxee2NyFICWWGuaNq595Zokq9iAS2mrM6iGeWvM65GY6YEBhFKZ
e0w6x6uBlxAFc+YX9JLndiysMwK0ZL3hu9XZgxNMrkTWZxriiOnO/MnQydaXGZ61ETmiM/ZT5dTW
3h9mFpS1CpuPDhgt/9TkUJ14RnP7raTrGPFgoCGIh7la5T0xs1SWbQfW+eSoUgZx0pt+G/Owt/6+
JTyDuBH8aDVBLRnsqLfUrP0PONwaHVve6Imd5VS99Rg2ijOdPRo+MM+Y/S9l4aTBIwTEQh7gy3EO
BcDNp1PeAwP8TCSmSE+ubrKHYayt/soJzhwGtOF8rwPyZi+2dnBRNawIV4B1cK4OJSQ/dxem66jv
CocH9c5eGXM86M7Jq3Nep3myt9g0PGZ9T4UBs4OAiXGWLXvtPMDEn4UAJq+A53SBHBp90xFgq0eB
oXIj7tuFMzW37fqZWx5FS44kFs2VU/k0YXkPCMAkdO5qWjSa8eQuHmYGv9N3wM5pIngHm+aNtJ4p
YfpiB28DORHuPllE+71IqrSlaKw7wh7MPo2rghH6SYjSfe5tsGOnzEEwtqdhSUy8paDxd6xXUjAe
1Yx3xQFACgjf90oNWL9Yv4m8BJqi8yy9oDcNh2juCi6h0fPK1vUYDJFA4dSTdNUYBoT7Nthrc8mp
d4a0/5E6E4uvuTK0fV8Ynn1KrLX+Zs+arnTWXYBQamiJ28UY2v+YJfXbGc/Q2B7drPFp9DErpaRC
tyRQGEaS1ofQmMhAIz5vbA+Bj+vWAeHrgBVJ8CXVzbBufqhNF+vWjnzdngZwtqABhohc+O4j+8r+
xeSOzmN37Ypq1xUz7HHismcRVSmt2E4QR6l2pengQi2UPRyHds6xz2UoA7Vppj81MebltR/7UrFu
tO3LQHwN1nBYdfkFtD0u994nKSZ2AhQgHieXFVc+rdUdz/P4mGryrw9DLZo3XKFlfgTSL4orZ+/w
pGklwGHB8f7eN9qEGicw9b+ERCRtLm7MXaWF027sQQTq1hb+W+iu4j6fqbzJUJfzIW0LHbzCjObP
BmvHvkIJWoU9E33V/vTmhTgZpcxEHkltSzFVBc76OqVjN5EPVCR3NShLLyosUzpxhgxWHfAE089K
gKOY6ovRn8hNWf3ikKfcD1AZm+wNsE7v4tKRMoxniz9jl7BOYiCAUK4TcHzf89HIP44OERVskLv5
hbld9iz7VvzDXQHaIaNCAlHjJh0RZWs+ZPcpPt88Bo1TfVdmpk7QoiubuGw4nBAqs3aJHZ8YgqeE
2kLEltVickrrrG4j1+xNC0Ld5v0rKeD8O4IlrODOb/oNur2oiZx3K2RmIH12IpFHJMKmTqFMfbBr
Dw4grwOirwuWj248M7Z7dtB0zfE6YWVseVwIYgewYSX1I1VQedc4gTHeZb7hnbChWdbNXkZ/pHqu
w/zR0BbZh+1kYKGycks/97julx0x1Wo5ktjW+h/Y8jRyD60c4gcrpZAYE9Ih7IeuXEDuF2OHydxI
wvzEExN+sdGB7slxAJadUrSs59AqXSbolgGXvE8ymX7IUlB1mO3SjhKz9i9ZCHwiFn2bOpFcSJ/Z
U16b7QVvVe5DaiIZ4NiyyDsF/rxih5VMgQgwn5x71ZI+FxU5yqSoBf+nD44Ks6tYMvGmB6x0EJr9
9oLySOjLQhSeg6FP5nfbWArogM7NZd+Tn+M9hzgsSSrxNGoVItZAZPqdGq6uSKCKrrVM2EitqdPG
sN/1NfG9Ve6ddtys/sQyMfZFRgmFYson7Uf8h9Dx0fvlUIZkCf29qJg9g8Etlr48kxEYVle3CwVz
8rAZmTiTt/UkFY7aQ5Jp9yy1L4e4IISL1BEGDIeejf8Sj6wC+oesDav2NexHI7y3Kz8koIZCjmE7
Amxek4H+IsOGtxVFFmUD/jo/bgilorGBLAXbGuZu8xgYVMxniSXPOvsL6fCRsTS8U/qNNU6Q33Zm
GsAjG8oPGuZzUI5EY+68WomPxKrPy37QlD77ycQ6eegKkMQ71ZXJW1EAT4b3QD/FzgHlPQDGpHjh
JeN5J3bP1njithIwboCazjjMc1s8cJX9bxnZBkkEGLZYItl3c/Fgzjg+4npdzX9qk6l8BMlxnUCE
JXm2x30/N6cCl+TRL4lPOK+z3ppENVSXwmlKArNYnKhIrub8OdchfIgZijjvQXiMaRRm3K1RZ2Yh
tmemB6A30b/EQLwhYnpE+m1bRpfME9VzNgBLpHkdUdZmB4lIjneTO4/DPSxIVO8Ia4ZYW62R32Z/
wo7OOzboz76kHX5oKsJ6ZiBEb/ZUuhu3yRHphQN3BbYS1jZLYSwWVI84s5+gZixRw3bIxAFfGQ+W
GMmkXBtTVs+dNeiXzlgLtSdfAavsBmOLZS7NkkDAigx3qCnwx5qxuo1lnXBvBXN1J2pJx570U+dc
SG+0vwysSvNdl2nnW8iojyjlImm6m0P4BwK8DrxHlAl6+x1+3JUxHXPJ+RqGs7M+dWWIHt2HB2xF
ilH8Z137hbxyR2pOYsOb/C+2kvVnk7QC7MU8nM5DbhRwPpNhGTXxEC2438yog49ysAokHtBfLlUD
pZZysB/qKJwUQ0DPSyec2qhDq6OaOkwvM7D6H5Pv+ZiinKD4SUffNseuK9fkHjYiy9em1fY3Iu6F
RNBuBvdZyF+746PhcAfWyefJ06wkzraCMof2D+AjM6McSgfe8Rj1gRY3cxXBEudWSgVu+4b9BP3D
B6lKINIPVHAjhnJdF+JUdAVbwYkcosescxfFgIIrSUuoieYrsbvTODXTVeIGZ9DlEzO5Jy8hGQ6h
uWAyB3sNUx18d06rDVYaasCgQUJUuV//QGKznoNqNL8xFUTAUiUB5jOxmrFBp7Xlfajm87KWpUW/
tOTJ4wp7+kshZw9kE0rGLp5HhWd0hIQy09rj6qDKMgC8ZUI5hPp56idDbu0/hXY+y4MbaEM+27yW
vL1EGNIc5EqIH6djYhOJpdjAX+BKW9VW5AaEGBlBnd3sBodtrCvSaGIjp7fZ8V1rXMa8uWKQHB3K
8oE4jt1Mm/6iFiYZl2Do5/rSZb24DXabv2i7oxVTwULSAwj2JRpWA/e8JUn5BDNObbm4lcHUsJvm
JHbSkv6RfgZmZ+dvvF4VEP3BAMO/YUfO+wuLaXLKMls0+h4Egi/vhb+4UKXGZaKZMftyeBuNEhL1
EmgJyAGNeNUJ42vt8dwgtdTpkdqwAVlVdt0NVeoSQkEkfZlawVgAW8ORaGOI1rLnmR8mZ5tW+EHE
WA+qS4/Q2n8QTYn/ZljbJeNPzYv3ieklRNneBlUDC6vu+xO/cUEIKNpFtU9wWE2XnsQb46VISPu7
DJY55qecnMfw7BdTMcVpIEBqBLkKjLtcTbI8uFpDdks4ylYAdRSnAHwmamw8qj01RD1aR4NsgoQx
RVhX1kNH2PuZinJgjrpa5DlRL5knTWoQ0nUzpPoOGXqqr71CMwMC1dbVZXbb7rNTFv43dMDWlv4x
gCkFsG6+JrZMn6YEJ0YkpFA0C5Iwwiv2zqE5qtR2I0kSEmwX/NjLHlpWJiKzbsblzqXO+wQNhJeS
Tu3CipULFhwC1spvOACrLWOHidkXUrKCT34zb+L4hNlTXNMKLswq1bIvqYO/tWWdfRPtmH5NyCVb
ToGhE9Q3Xp1/Z7g3nh09mv5BimTZkkzIONllYTG+YBRKzR2lHuwwzTfDsDezAlQTKVRuZqBCgaB1
5RmUhP+pL8X6vcwl1GUF71Kj8oARfuB57rxjmjMbZ/k02POpJ4zGv7bhNvdkJKyzm1tYnE/+XJj0
xH5ftN5XdrVLcke36NS7sDABrZRN2QTPHRokgioBCU0/PGsJp5jMkNCOTfjJrLi5/+zHtacGiUob
jF1M8aacQ+H51Y0INvZ9rIPLtzbMeJO4S9bEpDb6R6Kyg4a5oy1h6qBaOXIJ+DG9CZhnZ7mS0YHs
QgwJRbIoKEJ8JdV95ntwmshSCL5Cz3HLR5xBpHYYhA74V0rHMfZ6jlrpNLlx6Jmraei/fZKAr8qm
+ntnKTeLDadrhu9LO4wIejSMy90q00lEyKPo4xf8/+WOtr8MbxmDqicQxF7HTgx9RxSy9vjk9H2+
3EFSHMPTTGkF7b7iPQDYhDcWPv7gowIUAorNLqpTWDihdQHXxTqfiCOLyKvKGS0wJ2TC/oTuXpSR
Ro4Jsc9tvPVa5KTGrRHzcCdBnCT1KW9ZjsUamft3umeCTRbTMn6GwUL/1BmjquIcdaJ4aVbumfsV
U1/Boxt2J6gsvnfXSBuJ0twzoIelWUIOIrLLIAizWfpn1TQ8pnWTMzfNsy6AxDaAFIiLnFQrgj4J
5CHPseTGTQK7hjqXcwF2ZjJpXLCoo/09yG77YtRpyF8gvIa0AZbxsbsUtn0saoHOVKCSJMUK7jJv
WfyrxWdNYgvBfHVqJ4Q26fYBdcjgEqggh/I6Tp0NgAL9dn6sIEU+YBPzKDFSzzIiPaRy3PMP1K7A
JfxPgHUpJF1wdk6l2RufdM9xtevqtdQxJ3OS0GZZHGXMkgmQ0Sg4ntOMHTPE+MQ+AykhmgKjqO1F
I7SG+3wAt3aYFjXoLdiMl8ySmE3IKwBvHY9VwDQOkEGnzsk0T2NUkdhgR9CU0bWA8xiR+gLO9GJm
hUbBWggJfNyy9x3j1ZPM4iZz7utIujlUJEfW7RPuRrM+2ABY/LfZ9NRrz4H3mYIJ5BSOwd5iQTSA
8yFOTxGgO68fl6wPzAv636xkhUCiI8pXWxBV3fmZOgdjl9Xx0JWBeXJJNPuHsQLXikjE7XEaiFCK
Kyvv9LGuqwAyA5s4MtBkFRKYOzARhh6SwjRRkHRV7bf/JIrIUNJroOhEduInJ42eWAJDtGhPesiQ
RD3oAIhf361sXg3mY7sUJzblm68yD2xMMzpXilN8deBIvB90Pv0cDcHSujQYlQ5gfptIRpK2YL/m
E0jFDLpIkb7MJF7u2SIF2xjUMh8qqsUlQq3J8Zh7GaIChsryJtBqi32nzTSDS0R8Nuk5JDLP/CdP
dQ1mH/4WEXVn3VbZnfDzKbtz81ASjOsAm58mInku1GsVYwrs94eS83ckjIn4g1M9Ma9hksbaNM5W
soofMl+gS2r5Pb0j6RuecwBoXgFraXJ5x7qQuWCzJNZP0m3Ibd4RkuW+VNJO8kPiDcgVbPJpT2Y+
sj3fGTbz6kgaSyJijx7V3uVLwODF9CqbFgpKwb4fZ654PbvJRc2dSPeq98RX4rFI1WDOOE9/k6r9
h+4BVPPm9ggQN0KL+FX3kJaCFs0cQ3iMzJAUM5R4mNzxIox8wi/Ypt+B08xspk1fHRh0mIe59eiu
x9W+LF6Q7DK9WlANV+9UtrKKmmnIPnQ8s5TtafqF2HR376iWrJI6qdSHPwtPtg/3iyoN7ISLuc5y
LRsJivdOtFHVS+VNbEcOLXbPXWVZ+TnzfQitHizISlUsTchaZE7Ksu4vkhH/veYe7y0qEdook20w
///dz2YptQYb+/0wuZZ6GCERkeTmmNaOzDpRHcBi9WQ3FWy7i6NKAp3E0vMW71j72rYPmBlANuRW
7akTMCDhomwH0EOgi4ckTqsS7JpNaZ1fedGlT0rX+rXw4S7fm3kRkAmSFpoME7NDsDyT55iwv/Dq
lPKOkdyeoJRJHjLA/8HOYtnDQoWljLsndaPu7tNqyT4Rv7B5svs1P8/GhBx8gU//IceMbUfNOny3
kS9FDHCbT4hex0cWG3IvgmKGWJdNLloTNfhes0NKChowE1xqviQvf6IwWfs3Mgq8IBYDW7cdroXi
bZ1Xi2BASmyj+cyQGSe4clwg1Znblt9rMHdPqbnY4nGEz8/mG/nc9JylcgLT7yCz4oRO2q/uHOAw
Vq02vqJUQU0u0swBStU5muQ+HmwG2HaZmP+Ceb8UHgyLvynsnd9uOb52D7rIBoTYbIy/Pi8Os92l
tn3snJUxHDhjg12J/ehscfn39lCZsfbX6ZsMyy+T1+ckZNX+oUnXm+f4rJdrZ3og/Wf8y934m/R2
uxtdh503jqJ/7eC/fqyMEYnFqJCsErfs7nmZiY8hHK7jBgh9aVnVH3vuhh0DBQkbbExseI06iWxE
upFlZVO5s3Rt/0Ue9158y4fi0eAaWT7SG1Aiv36ower6UWDKPxhVl15k2IIwSsa+OGccigT25NnZ
RWHzN9fB9uT9eiq4WPc81Gi4XwPnvaPY8wcKJ4flleoYYudSUXmWjrxHO498BH8zGzN65hejr/JL
70yf+Guahypo1lPq+eIgDTN8hOes9qssqZX+fGb916cD58FZ62GkF+9vIBPxc8nW0zxwwj7oEj7y
Li/r/tZZ1Tj9Rfj+m6uSas/xkLXhKeDOQOHx6zeQsVTObIJMNq2O821UvZPitl3UfphE/t0C8Rb1
eWvtc6dbbk0rmIBXnc82Oln3/7+/tg+mCHsnKknhg6X49ZNsuYsQY7P5kOR6eC5p2HeZygnBDAg5
+/7nn/X7ayGwED6aAlkmZuP3RzOzyBE1RbYebL+jHfeRg+4ImGQH2MIW5OAhBGAM6PNHioG//Ozf
tJco8sPtiiOExKnvvzsf1BwkbJm458fcyZ6JAxVxYE21vQtUpfamS4jiX24oy3p/v+OdZ4JtYbHC
5SDeP2YdjYsRQLjcY8hDqhIANMo4lAQ0TLumprfzcTqPqScmxH5lD4y9MdsjYysae1oicW4Ccvxi
aPnm+E2QT6oiOGPMI0sKAe4XZv72PqFKjJOqotnLnUGqi0ugAdCEtWWP8uevz3x/Dd0QZonvB+6G
nOGmeadfHcqZu6jPaNuRNn+j3wHM1+BSfOX4b6596uovfdCjqgSzH+xqP4NxVobMMORmiOX16+5G
e2L426fiNo6G/XX20+Luz5/yvz7kVnjgT+R/aLvf3dDoweuatfZxbFvfPCxVPi4fRAtALxLDTGQB
ZrdxePvzD/3tgebScItaJjWPZwX42H/9qciVhHQg/By7duzPzHs6KjPHfaZGS/YrC/IbYWjTSS4s
S3a62RpG7duEsqLEiP/8Wf41I//vOett4DBA1v/aRLH7vKuAUoMQOcG66ZiYcKl3UHjna6uUdXPL
dPXvOs+q8+tKz1fe80Qk5hHHXeGfgRkqvMM+S4tdiAvejnEuhtMdAld2FmjGpAkh3GRgs1SKfyKk
4hg3SuXes0+pVrIMAtWftcVxtiPAQWQnS3XJXZgj2Nh5KyTjqIPCK8EGtql/KR3OuUthllZy566M
1WKlmeoQlqvhIeTM4yCvVjYZOjSgwEwzTY91h9heEbyBtONLuhaieGhlwxh3Ju722k156F1tRzr2
PbBV6ji3EN5dyq1WRc6Y4b9rjZHGGPmt98HH0036Z1i7+hEpW0b+qgeYEWhq4B3//JX8ZrjzeN2K
zaCBhZ+S+P0pu1RDw5RxFkeMBiKBKRB2+Y5pJ7ayVPgQrOwer1/UuyKYMDpltoEAsAp0RFjwWF3F
HGg0Pr2Q019KgfdvPc5hy/bBLm3oB+Ty7wxh2DoFsLV0Oa7VkMXDkHYYUUue1nRzpv7FfsaL9N2R
CGwD7wlAEVob6g//3XuvXQqjVt6QHlGq+f0m+DLbh6Tty5+1bXTL3sYEgXSrQA32NAL+/xiOQR5c
RsaC6cMyYUCBGJ664msajPTbs4u46ImpW3Yf1sjoojRMJ+daokEyv7RGUwESzfKe6GTK5HnfdUqS
hQnQ045dLSj31QL76Ja0TNkxrvx7wVugX/erSNIpGrn6xd6fdVodk1IbVsofA7/5keSAeTkp5VTr
/3F3Hkt2I1uW/Zea+zNIBzCoCcTVoSU5gQWDDGg4tPr6Xvd1tVkmsyvTalpjMuLGhXA/fs7ea784
OnJvf24tkzEeABP94BVevbcEFrbwOg599/TY/TWomC5KQlAB15auHIVdPawigstWfTeqRN9ruozl
qdRXVLeYsmItaAt8ShjrIZhQ+5v9HZJtwOJwHnWy9GRM8AKpIaNk/JSMfTSapL2/9Azp95JuexnY
a6U+F1Ob6h2ao85Fh9y0z15nYEBpWzF+NapyCIHz5vKTvYOODwF1Y/XOcMZoSXPN9Od1yfI4oBwy
u7emsJNjwvGpOlrEnD2aqpEUJnGs4qPpxMtPk5WVJV5hiSfhbRyfXRL65uPMsNAMmUr379ctiww4
FKUpQS2z3hG5kkLNlYRufumlAc9WZcP6q0Y1+WSWRef8LAoX+blIW1mDMY7jIsfJTTQbYbs6/GWd
h+UCK7gsgrqfF+k7Ll7SCHlN2SK4ised5VTkwVXdQl+RkQ+nGKQ+owgMN9OgpRVVMePuITaXv8LW
TDZTrjh+FVIX95ID6xZo+lh/cxe6v75TTXDXS9nE39kgN3Ut24iC36vFsSMjR2pzSIDqG6+YZXEY
G9swnSy9y47OJABqo+Nz8U0T3sZ6NuaNeyihG1Whnbr9r4UkOw9tZsI5soXeIHwEb0wbEKoN87ll
A0p3C+nuiS84/6oDfQmnPqdjk5xnWIntic66gwErc9JrSHya/RjyOm+wFs8w33Q9qyrQxrpiZkGM
6UaQ6MZtSGvbQjo8rbURMq1M7o0MsTt9HbskmNGcGSEKwpuawJR99UT0Bn1cvV6yszsVJJByvLV/
bblBex8nitsEs4rXu4ofz0PFsure0RlH+JJs4n5RTvfB6V96187UyhNQ9eSSbLaxo4zirEPugxM0
lrWUMOerxmEenE4gjiBcE1tbUT7NaWwkUU6i4EmSal5E9TAhrxNV/ezJfD3WyAZ+oiFpj7JwM6bA
pG1YpEzCRznWJncQYEmJxhJfjNtcEfjXtGBLra7PfNC8ZIbtsUtPNcLfwe4blDn4YSm+YSmcJtGm
r7Rjx+4mGZrlUdNLB4Zl1egXJJyiCwnYaesLjUv4kM7mOPHjbGypd86nPrdDlCw8pG63Gd9qnQwo
LHsYBn0aalzuGpkiHjIdpmvYUcYukSyWhZEVZLqOEXdc3IuyTNfDutDaQriWGwOiLjodWHbwJUCA
jQeuhr2R0im8hFXIu8p3HKDLl7rJ1jmCcpmZdKJFTehV075bNMkcH4Kv/QhTGdC76RJAsF3d8r5G
iWCGToFWxG+XYn4jNStWJ9edrLBG+v9ekbhbB+sq6i2smzxZ4Ka75TvkPRLk6b5YSbAxiqkCbFo5
DCfvmsBq0BKYGwOWjF5n38oCg8vBq9rsG6ZFLDOxl5CDZJRb85qQ9UdmjOEsrHzMEGueipJnm1/v
vsxZBpE7kXH+pjqwQvDN7KWMNpQ+uy1fqjYiMbnFUWd4WryrU7JiUVca+fowWFXnRQSxWvd1kzDi
qK1UPfbkqJDTodVXOciGNjq4TnDI+wBCk9G/N6zPhsRYLZqqzWmO5Klu77NMKUPMnieVLORNvpUI
8JGXIFHKQ1r4uBCNQfCST7MBjHFt1iRQBVGOa0wrNNCJPSI0uzBV4DQOAtxUs9tPmdrUSIvKAHsg
knfI4CLvM6jTIf5eVQ7w3xEkEcuP6yFsHGYbT8maby8bJK/KX6zOeKJuI11JTrj/j5DBrvp1D38S
Qdbksi8ps0PaV4Yw/EWzRO2nhuaUZ2ZNy2u+MCNlHV+W9NFO+uJnN2/6Q6mpNj3IGuImC5YgqjJZ
Yt1+05mrEMvVQQU6wVsQ+ChlwnbETI3AjRpX/oR+T0UMOGVIXjlxRCWo47euSY0p7MjzGpEtLsyY
LRiE8DxWz9ru21pLdsJDqBRsm5Zlh3WgVCJ8NtO1nWjMisMpUwBjX07Y+mZzIa4ltYZU7nJFKHOQ
9ob6hcOtR/9SNlzntFXkoltzSbo0JuQIy9Jp7eAt4KYccYJtRrZce9iq/XQZvWq0fA1zDuS62M5h
kmZsPTe9ay7oq8dJv1+MzZUvseTRC/D6sqmBbqK3RXxNS94VcKQwJzLv0cgx7+D4npZ9R/XQs5Bj
zSJL0su5IgOtT6cZt+S+nDrt1uvR+4RcWkIz1kLEJWl1YiKsjlWCnyF+CuZdIsqocxa8oNpiaD27
advFxykTZXZOK0t/0efVq4607fF70a4fPgt0WTVeizbWHlytsiJn9MDfoT1KOyRfel77etO+DXZW
WFFaI17b6U6qiMVwAV+hZy2ujg6vYngGt/6xYFX+ROudZ1xEYBf7ucezgVy3znZrtoyvTqrFn6Sv
ewtJY8kSpUXVfBQcFLddm1Xql5O4iPo63swqaEgAFlgUVAVHHC9xzeJU0Aub58zR0Hiwd+G7sIGJ
Txg5R3+e2+XscORhBqxv03wQogPDM3AE5kwMwOvWKMHzvIDnjZnYiqV1dsOo5NMA/jvZSStnHSul
2fPzmle+ONsKVN3Ove0yqQIeJ/Cf+lgaHAl48Ubu2lAnqFiVLS9NDDsy0FwMDrt4s/BILpmLtc9d
DKTOIh9yULzNsG4PmPcaIIN9Z5XhlC1WFXZFtTJdJxE3Z6ZNOg+k8db11wxm/T5fCoccGr7fSds0
By3n4PIcEAj1pFc5oP0eoePL1KzlRsVoW0RFXztEKe9ZFpAvxRC8yodFRBats9rfvHYhecpLeIMS
kyNfBU1/ujDOaT8AWuE00Bdtsu8EQ+U5cLNVvyVngFoz3XTY83WtZ+mFbDbS7mS5xd/tKbF/tSwn
xIbPua3O9ToZ95jfGPBgdh4KeRa1WUOtb9olP7kZaM+wqFisL3AwGiK+mH42EfsBoerGrFvxLS/9
5qKTm5bIG1i0bgST95vFJPwUYHFmyydLXanpegq88+TW3KTwepRGPJK6UxWYGkKynZF39oUqeVtD
r9CgtpuE472LZEnJI18QPsB3H6DKp0mR4vhds01QbgD/iVaBmrf2HcY13m0ac44IdUMnR2yZi3a7
K2y5kN9kxqMbUVUP24ECPe7HMFUjPn9QD3qYG2gaiPyVjQinpaRQTDTMKe8NwhF7V06qJWDEEMIM
e8MabkBIi+pU0dD82LQRur85ttlnLLnXAW6acbgoHVnsua3MUt6BOJLTV2/H0xQVyPanY51v1oPI
M8veU1H1rPoI2hYCo1F8VBGljfdNT636sKSZ5vr8FlLEyx7IzX3Wpy4jiMmotcihaVFFuRC42Sw7
H5JLZiVe/lhKkrV38hq+dZzdMkmfHcyXV/tjYyZRVuQa+cTEXk83VbvIa9j4kMzv+pQ0HMd7ArRq
NM+gfpwyJWuJIZ5KHktw2NgB2snUR4Y+sl93UlZxjqJwKV1GsykhCgHSS52qv0WbgnBfzPfwWDsa
W2WuHpKhR7buwLebA3NmdnVJZvqlbxbpxA+IHfG2bynSAMrLrHrX1iTz+n/odP21h0Slj3pFdx1p
elAz/tzNqRMY+gZnqj0CNXUL9OF7g2Fv9pkZa2GTLf8E4702zv7YsYEUwpwAbogLoAPC1m+meY/D
dzmv67jP12J67U3yV9kJ8sc5HcYd04p4DLx6focrM95Q7/6TT/z/9/E0AICJ0TqiU/nb1x1dSYe5
YyqhZTOipVEJkBa9ZXUvs5X2r57eJ1/loNBLqay/CFN8/X175PfPv05s6I8g3uZC0J+9NlL/gOWg
fbp2HeaoPe0aUn5wbNGFoR47InoaIqgdbbS5arpq8NDQU1u2/9Ay+70tce2CMJ+h2NHpShvWbxeg
oZrQgLqv4MFQjyOxTk4ia7Q3j69+ceU4fbPZi/+h8/4XVvH1U2kFgQeTjCsp8//8tROseEYXp6Dl
RfHKxCY7kSE0BAbS1CzUckwNSe6651wHplEi834EJVH9Q//nL5ce6p39b1gCyGLD9K7//odL77oz
5mDuzD6lDFUnm3y0+KzN4zSTHmOSjdJCiqof09bqflZeot2BUBn63d/f/383jv/4/FNUATEBVcAc
VtIk++1KwGGpla4jC3eaepFRllrOD61r5u1nZ7fz9IhqxXCCjm4KgYTeOHwZFOLZroTNNNwMea+X
N0SKGOK+qD3Vf81DU+L5zaSTnBPLKbYDFcA6+YTBAnyZSL2PYpLSF9buFDmSlUrWW9GtI1EnqGIC
MeilRiSsOyIvb1M17xqLhJlDDruKLHCsU+odWbhr3Lr5iM/CTokBOdACJlHEkNCoDqUzzlZQSJog
u1F5VoljHIOhvwir1mb8wbZ6Y+6+6tE4GtVPnKLa4M8dmsGggRP2TPdd57QDJKU8F9US2//QJP/L
XNLRmSvDi7FNUDi2Y/52xTWUs6SFzhjJoDiHC8KYXazcLbRbI3vN0YFc7FItp1FVpA5RXN8Bj7f3
BdlGQT4SLaS0Rh3+/inQ//IYMAdj/uYCunRosgF6+/PDOGxNnQiwczuvd8E6zRjLxIm0WF28DmsF
BsAlmxLPUWm2QULgWR2NDoXRbUe7jFekBg36uhBI0R1Rta3aHvGO3vrWRM/jJ1bq/tXFJZ8c1ph+
UTTXov3mkOqAxHNZ7PdmtF1J6eq0b6Lvyvy05Mh+S7i4RF9W2hYfLAMngT+2BuDXxajRZoDFQPBS
xSulYULXLyqzuEEsOBaTc8adMdcnmh+29TCb+dLsSguY7JM7yKQ9UnWShet1KrV2+Npn4Q8idy8F
uEMrhFxvvxnt1pWoe9ulo1c+xvW3RndIw1gHa+SgC6+j26mc7onv4XzjhDzReQr0YbCRXOjGkN+v
1KnOidMP824401serUvejXfS6GoaiHXbPVo5ynxMC/q0HiXcH/k66mCyEpGbaKeQZ8iXhBv1Ok/K
/OiFPTbnfqH7EqUpeDZ0rwS47eqN6Qqy6B4xbmqobduVqMuy23noZs7H/eY+W5O1XuOkku2x58Wq
AwUzRIY5pQFxvbGgqebY1ZxxnBs9LMM5rgS0DMzCGBN606095Z4KoTLQMAcH2UXchS0OsRSuxa63
3fGjKROLWA4IK6dFT1DCjmne78ZlzWVAEcdXSMdUImCawXOiD7BIlo0rXUQ9FPnsbsoh2pyUVvGY
2+iJpsBJGjV/gjdFq+/zAIBiBq46QOJhDibMS9J51+Or3gs+K5HlHtGqu943Ra81fiac/p0TGXUw
yheEcH1hpMtd0nutfNRHVZ7QMunIxV1ZElc+ZOMezZPSd7FeJOm+FotunzH+8aUzmHDZLfyC+B1n
O8hzr3CtDgID8KmKqNxfVjpgfyrXGb0YSW7mqS8Xpz+tokPJJGQ9v1ZFPzo+jWBt/IdN7PdKCZ4h
Za99zbq5ZqWYv0kJAJw3WpptCTAtWHjJ4nUPW0eoC9XMdqx50P6HY9zr51EmXBle3A/d+W2/ohYd
x8ng88xKmE/gij/B9iA7RXDyI7W7+cffr0l/meHyeZCxXY+cCGQLIFf/vCQ5wmtKmDCY3xwbm4zT
LXcpibcdtsdvJEuBkxjWqTyP3qR8L5st3R88Y9kzane/GTL5KByt5nwsLca4DkRZUNG5G9TxnMWh
h1AuoBxSl6KZ6kuKCxp7aWa9/f13+H3qfv0KfAPDcJm86K7226rK8SwmhhnIXrJAecFioO8cbFCh
dDZarokB/0yjC0gyHNF7f//RxnXs+ceNHTkOOQyEHDH490Cv/TaMVWpEFkmq667OMNigXizg4fZz
jWEs1uzRu62NCfcQamOUrr1MkHqIOd/el6Elrt4YgH4H1IyAnHqO2PjyzNE4cMbE0ABta/uUpeRZ
kxt9CYydnGEC3DxeunPtES1z0uripskcD0oO7afJ//tv95dnnxkA1xbRCEuQDlfuz8+GqKc4qQm3
xYy85qGk3fOV5OBbdR1fKfJzkf9DmWpep3F/vpyABWHWI0KjYKRk/vMnJqAFoQ0l7X5eNZrecUK6
jDtWQOkwWrIRWN2cnR26EdXeSDpp+Dl1lRmmJtct0oasWANLabhKgHF4jHVkR4xkX1oDAoQMpwDH
MWzHTmriaNqYVb+KalxeEoNg5SNKInr1mUqDkkOxdsC8V3FktfLhWCDh+Gw4HEbkjnFKSvL+9d+X
+n91tJh+xQv+99FiN6r8qSZ0Br9qWEjr8ed//se/f+K/ksW0f+mMT0GuW+Q8Eajz/4LFDPkvhEMW
NZKmO/b/jRz7r2Axy/2XxTGOYytFHeeJKyq+h+2Y/ud/WPa/LMnzwgnPMDUSNtz/SbAYaUd/fhId
jQETiz0qJo22KSzq64v/h3ND67TWSJme0YjsLsKlgxBZ5LU+5KDmmIZOKMD3WHbuBfUedhlHp52A
jMohu/eusLQqP6hMav0OUpCL7ttNqcyldMy3IVEk87jTT7OzSZsZ8nan9SkpCPQPw6Rf7FdNZyKi
uubcWSp+z2HR7/FL5Y/bVFM51daNLYWHsizpTxoQOL+rxJfRzMuNLtcniXQ/NqzJ3GXa0vAieMPM
E9vT3cVe1ULPSjMESKlljC+bqpJbi2IgdBJz1u7tTBH7rCdTVoS5FhvuDrGLGD4RCGvp80iUZbpj
qmwfMggq/IVl9Twp/Tu2MtTrJHbg2kqT2axCr6XM3OmTpx0oBZaG6Y8YAyOxr9J/jERBJ9V6wwz2
WvaKbm8Ya/xImGWyRRMK5DFIhWP5LKnZURejRRRLDrTB5vByh6XxxahS481NRuuCOB+qy+zp/GOy
UlAxjy35ttfhiEmMSl10rJtk4GHPReKhUCLh4HPuygkHtu8ssaTHtMR3PaaIH27RzX4FK4HWLD78
wSY/PKFVO526xLNfWA1c4yCcthJRyjT42RO6/cCInGjfgSPoJyAgVklsz54P9qY/ocplANMVwJ9A
gUyOP5LW82GjlL2kVJqnyUos4ds4bJAOWXnUus30yR5fHHOOVNCouvo7keqe7yaoCHy7c6AtSWGf
p6EguSbvBDyYRo7H2YunszNX5KARn0P7nj9+lDIYkr7Dg7OSTo1fRT6u3j0kq4RM13oCljHY+Xdw
Wqx3M+wY6rebYlpWwkybNrv0OadVkoOIgCjAqK0bM1RbLNSDdSVBWiTyMJHl4BPAg1G2hysSo6rb
Dd3S+9ZI1kVfjedFuW+JHFRYrgk9PUIMfLued2j2x52Naz1p1xtJSjY2dWhfysnDuZntPRggTIhx
jRXQdYKaQKWOuFULbn7g9gaQACHJ1DYeiCFyLjxeIU5uE8wnfshiYwyh3BqCNyea0K63b0xfDCZW
PA3ptq77BsFiiPhyt0FfwoBuyN1EOk24bWAAUL5nRyTOlxlijlc8zCUYmTXmrKaBK/DNa95vHV97
twgaI2mOHN8MeklZ4T3Z6dohe0VWj/qYMay3DAfGdq86MBhrMBjRIcJ4MuUCN0Noq08DvvCrxSww
w8Ol4TCgQwxxtGNnujf6KE/5YF2cJH2zHZKW4t4IyHilnMoCbAwvcGHa5zbznN2cDTQl3S9ay9YZ
CRE531b+uW60kzP80JqOU7Dv17fGM++KkqXFyItfrqW+oRzj7Ns2/HO1ZBFqcwhCyY+88tIA0wzh
LcCsz3pcLsdqlL9WvQmmlBuCQ2UK01lsd93SWEcbaFJWTSt/oq79AkPX7pZull8UON9hW98us769
JoklfQ0X3VPnXqknSePwd7RZ0PP+fdkxczFyonVmkuO0UAElmppDSaJMMNvltIM6At8nxnK08e6T
rGXHeNhyOO6RS3n6sm4NQnuEWQ2MKOBUd7ULbEgvLqWa4otc5/ga/Q2Zyyr3i1nBzBuNhw3FwoPY
hBtkc/JrnBt1KlNQ+8Ah5b7UpND81ZDEMCXOivq9nD/MWJfnVrUHPFhUtk7jRqNBYMhNNtPk9mnx
e692I0GogsctngYnW6iT6gUaAgRG2EYVMcFma+lo1ov8gScHIdI2GN8sbXWPiqcd0kZrPVR9T7Ju
NTQuwIqueW1EGV9NU6y9CAkmz40q7Is+Zn1C5ZAQ4Ll1Sl2L5o5M7nkrYWXwsuyUSvUjOepk6gLe
4/lfDXB+pbKZ/ffyIyHqdQfOjukFGomDg2sOAgQu581Rcc0aVhlwp2x9BLdRgXwYYq/aa0wrohIP
KjshGk28cMZtA9LoQr5xH6QAqh4TMOIX5HVx5Gmses00JxdVQOJOOgs/MyGu5iNIcXYLTOqWje3D
yb7jPnDu2mX0dppdFTeJXcRYyBofg4eNta97n9fjVPKX27I7mHodpUpmN+Sv36NHVBEGN5i75bSd
8ZuVd+4M0Fl0ccfQXy1FWGKNDoDnVqE7MmMzGL8PO2YP+8FqEB8M4q0G+XY1Bav7Eo3LTs9XzMQ9
C1xm1hHho6ExDhaGLHXJWvxIVVXfVcxHog4Zxx0hnuQyCmaPc4ithf1PiNC2EXKs6WTi+SyWS2y0
+a6mG0a1gHtf6MNJ9mXyGCPjo8nzlC3JD2RdZoCtURx6x+v29tI7kBZsUom6NffKiNnyvWdez9Np
c4tX4N7UvOZkUt8eRzpvT3nZfvWF/gVFT10aFDYsA2MdOjojyTG/dZjI7FtV0BLkyXtsBV/aJxr5
CY3y6EObSy8JlMWd0xvGAbVJdXFMpeFLrxh/YfEH2MSFR8vV3uV1BR++RJjo9JX+g9m09FVNrpmm
FOtGbt1wKnkmYE99M8jQPMje4nmkSdEBu/Mt1bCh4S8EWm7ZvBJpfBiLfgPL07QP7dglT+WWJ6/r
0n8hZy5oGc/QbNQc32ZNQeA9wAyGQSMGXikfp6W5/soROaajZXswcCbjVrvCt2rXoUqxLDeL6E74
TJCcWX1/U9vpBY2ViyoBxICZph9tXzbPiDH6B9yrzVnqCoCJUW9HraF8qvV8vjHtsYpc1Q6nzqm7
A3cpDsCD6FcOl+FeYotWSKMttFic/KKhPmBXw7UsIWcdFVjlz342EKsWq+bH+vzSKOc1T+odnq35
NOmdzqvm1ffOFC9RBgMugtrqvMywGu5qyuS7tKxf9GvkKNakEOobbmY2+kc8XaTXJ5M6IEZS5451
5cl1E+BrDcImHGwYvwy3tZHjbk72rTUtoYcDrwcDN8a0ZzKj66dhgAdkr9D7gsqUxrlBSqXCARMC
0eF12YRSqvKjsOmEhKrzPjYsFe/6rGU3LoKB+TiU6RQJ5FYf82QWrp+vPWt/n9iPctl4+yDHvVaV
bd2vI7YVVCCouG3nZR2EfTDZ38/MqVq/Y8D54KElH7CzpxSca5p8Q4cyfU0m470xX7UQ3B4dT+K8
iivUtz1s7jJ/AW6cHiccV2dO39k+Ft4apfzzz8oZ2xNi4vQLS+evvBrjoJ7leOjGSu5InB4uWjLL
x8G0h8hh6Q/AsDID1QX20bU14yQoiTo6rNY0Ul/QJ7tBoFiJUJZX/nh5veH5zCqomVfqM8i5cIJF
uCOb1qRTZ3ctCyqcwmNsu8sZD7F5wql4u2TAr2H3Sa4TvFVTDUBDpsK83brW+MQAbPMXqeoZQlL/
xUtSDwTkaekuax2y9waU2ifZLW+IzYIcGv+v4crjUQRDvg7tBAxVc5r72R1+5Bi4jgtylgtqDZgm
hlRhK5ThUz6OL42nyh3g8G+0qpET6rAsoCaHSeq+JGzmytKOON8YmEzkzign3qeInfcNY/Z6Ky6Y
6ukar1r/XI/JUzsAaVPpDRsepxHDenAS2ApxeZmc6QGfOLSgnwumTRfjVglOKtbjTzzuEsppf1+7
oF9aZ/tQrrjNyh5kRQ2XqCFZZgcrjIx26LpBawCdt0gqE6hcehAjddUx08FFVjO+7XKz2bvOmEQu
m0kgx/pn0/fv1CLHOBPqheNIEolCOMgWef+cUrSIdoyTWHUs4uiA7mKE4tEyamWYOiu6q7SKkTF4
/W7dau+QyQnVU4dqA4f7D2gYuW/PNTxJClu/t0v+FLgsi3clsuteuLLwRBkT9r1rYWbFxdiCp9gx
IH+otYJOhYOnFIbdl543p5Z+2zHmcAF1xqye0q2Nj+usuwibEpDtxVSe8BXBkp9j7zSC39gVOWAy
lRIgv4Hgp1Ufx1EJV/5g6+JEKDb2qiJuDpO91ZdEoS+3bHsi1777oaewC6+qUrswoeDZNf76bS4u
LbaFoHU4ySyVi5ynWV1J03b+0HQ9v6kY99+xIL8hO+ie4IzHe0BJFFxrUZ4A5oAkVpD4hcm+Xg5t
SOe7RlayOn7nDdWJTjngzTLx0ffcj73rHdRsPZepofNce4fOc0JlMri3zGMVk+4VdzkGwcJ7xfDH
Qi7kRe+A0uJgkz4YEH4PrNiosVOTUnnpd/MmWEYB46EyFduVIvRDtHLgKossdJYafq1hxXeuu35z
ZVoBWFtOTjyHaWdG7PwiTW9saP+HDIIYbkis9/Niqn1MGtYmzTSyBbr6ztJAAXEUCDvDg4y5Ni+W
iSewwoF88Pphh2QtfSlFUX73kpvMHZD+QvZ1+aRpOhP6hb1VUsPHeToEpRc/stVPu9VqL/rML+6b
if0mPngJt0Sn1zo5ImpHxS2tX+w2Z6dLYPx3ADMImIWSPxMa0AEAl/w/Q6+IlSnWXVeYr2We06PF
pHlM2nk8C6S1nERR0skC2fRAoeF0GQTC/rRABjOwQyDlzGumDhvVt1c+M6KKhIYmJQab00098rJ4
IM0T0UmkJ80pQzEbClqRoQZ6J2xXo9wJMab7DVU7Ij3+eFb+I+a+wERucwJQicJGy+zDVvctkXkd
LEi9vl/LpjvAh3EOaTWow5r3UHpgXxxhij9UjMogsVExbxH4yPWImEgGWU6EFQydnxgI7qs5RnbW
RmbNJGQCsgfJ+TC3cH6LfnhHRSECszK/t3xF+EqFDGcWiUvh3jrZ58xRlo4Figf4ckcv10JYEGzF
zXshJxDf1fciZ/6HdfQwlzNNnqkJtFr+VEP1XTjGxI9wUDaq8aW4GudnMpXJM9aTmTsv35Dt/bAa
swsZkKfRNCCCnVEgBnPnwo+gKuEA3iFFbHgZZzAWgSEYOFXVNpwUq9n+Cij3R4T1mlOhwEKRtCNP
B/jiSIsenLLO+7LZJyilMqyBlx4zTYdvt3JM9dr5iYFLE5lGi4K0YynsF/R245PWeaav00z1RTv/
sOf8xp7chy1FClfUdcbGmBqRyNF9EUqz4dlFe2MdiBscDjIHRlZIerExFZvhphCflKqucLeBVDQ5
vSdSXhRmfa0zIqpszZ8Nj8iNpTGDhjqV/g03Kp5qSG1Vfy6HV9cripAJz3xv0Mhiqds6Jk3qXBIf
FLTQSUINJehxVUB/WqNSZ71avFAQnBIYPWJbaBScm1dT2A+Tk3C8X0562yJryosuXER7P6X9HQzS
O2DGnPrYNl0QpMoFMRiDgTgx9ExCdFL/7t2dpxLklDcymE9Yd0nUfM5M4yalgeNLOx25BYwvt7WF
ypPqbpRqW3YAzAHmYF3WR92O70iJrFHSHtLebX40aH18o11r0FNGjpYv/xpUCdaw1fIT6JE0BAVI
m0LwbRoOWLhCva+6QMZll/XnlOL+r3KuVTZY4qQLTZ4qswcg04tPHRNFsFlq8x2VTn6Nahh+iFHt
FaTEAPqzCURAh/xl9pT82bDcxZvmhd7M48Apo7ihbr8eQc0nPvPBdcfdWsTDjbNtguYHsOVYMMCo
FhKu8WA9O018wxgzipX9efXy2jnkRo7gh3bIHu0Z5SIHr8cuHcwz2r3jWiUPrqpRmVbVaUXLmdjJ
qyG1n1o1FDvQ2iC6NtUFmPlm32q6OjItSDLolSWknDVU/ZvMVtJrCGIgcLMHZVHdt+76o3SbX3aq
atBZUgtSUtJ8xj4umn/2UIh6rQFhf9luVbVcEt059FqNwXb+cCu2ALSQ0x7FJrk7S67RwxirsCBy
eFcxhQS37jDZ2vRvpi5wtaCxQFj2vVwhgBg4JMJlVkjn74kfAg9jA9XckOCH9rh+Ta1ZBwkiVL+o
5o+1jM/SWQwYGRmmS5w14dhSDxnEHO8rtaJMdc31kGGi2o1T8lGa5W5Ol9Q3rPbUdSbceQP+uTUZ
j0vco4Rm92YqiwU/K9gOXfFtcsvvUnr3NKBJjnZK8r6TcceENwRdO/gGnlrUmg9imF7pNsy+3TT4
xmr4nhaSSh80iuUbBDkGJakJsGLrO7RtjPzeVqW+urhFM+yYpR+n1b0nWRESA6SX4UmxM/Wy3acW
TZQNixDdYCjCKxzDJoMZBBRrx9rAyYHDZNqtPuz0s5YNN2NJrqVeAAs1htfkyu3PjQ9kDr1vgL/x
YwuFv505h44mS2gK2uTszi1IqQpZ7Oreldny3bS9HyOGIZ8ckcfiSuWYHKxM1bI1MJMm0BYeBWPp
0KeM23UCozzsVsWe5ebERiZiCTa9e3R78hlSrU0iZfJ4l/nwVNJBQXNmqGhd5eiLIZ/oZQL7XXQa
wLGZ60EXo28H8fQiZu17YeWA45bMfC7N5pXDmBc2I/YCs8hvWyWecAR8H4b6E0xTmOgQaqQJRRKC
FkR8+iwkihBZMZnOT+f/sHdey3FkWZb9lbJ+Hqe5Fmbd/eAidCAiABDqxQ0AQdda+/t82fzYLCcz
qwgki1k5D2M9bVOWVZUkRCj3e889Z++1RWOwzbaEoRjGq3rITvrUpu4YAPehNR05kZRfBH6Q9q3s
u2VCJgdXc671tEJ1bCqEvAtOToKRPahj4IkTIhvCIzQq8ER0lBma6DwtJhwByn5VCV9IPDTgWWpA
pk2aj4aS87KKGAV7TpcklNv7hPQxKVA4b3PkwTz/VQXozVpX+HTNqtTJfAr3gIlcR8uUUyLLnSUD
IWslezYlySktwnlBL0CGj0EcTZMFRKgUvkLs2goV3cYSVqsunf0x2dZG9xyY0+DIs3IXGXLhqEp4
mlBr10K46cZ2nzbccrMEuwU5bOUUbOynpCj8DXBg/i6PRTAL3MOg8kGwoHL0LDpTqJ1JndYmclmN
MbmmF2F3JCvXarmNp1q/g/iz52z1wqF5WEfiAajOOrTqcxSo5O1NcGX6YOkT+7uRirlJ6XdGrww6
d6HWP3QBH1f1jEbt3kTG3qu+fsdUsnANbDA7zC5eUMBQaivgzthOYE1NXQLEfSKGAIe82xj5RjLn
9djqd8jzXtpWukviJtwwSHJ5t8zNDFlbKN5MCqcyBBeKN8yV6+kJxzMc1lh+4ISYMbGQNcKmZiTA
MQdrMLO1w7XvDjqiCL18LdnyXCCj485kfLVOEANu1WqQbc4O2kaXhhMe8fI5ninvqqy+TJ1AIz69
NQflAkcIw4eBUSgRCk8WWyYSJa1SUoC/hGJbHUFz8Tl0T2ZRQCPvO9EW4bTgcvCBwkZ4lwDM6Cuo
pGRMC2q9p4++H1NrT9jrwl2VnMiYH4sZqo1chJZdGOyBGU4WljmhejPmYYTSUMOU1LUTWj7m6H5y
ASzJEAbZgdQFt4WvnrNOPZPmd6akI6urER3NHOYN3qlTS1WEXTuqbAQqKpsMjDQ8/xmBsdNsC3ET
oWAA8qUN0qXv8Mxg4LaVIYzxAaPD9qOGi8sCKlgyTw8bQ7FHbIYo4xvrGsY1dskcfhTj5e/e6r80
+z1Gr3UB1bf99+XHXotyqiEwtv/57+/+dCrfaMbUb2/t8bn8+J3vfrD5z29fDt4K97l9fvcHHGOM
Yy/dWz1dvzVd+v1BfvvOf/WLvw11b6fy7T/+7bXo8nb5bUFU5O/nvUxofzUhzp9fiz/8wPcBsfFp
CQEm+M3EYsIUdtEoD29N+x//xldAHDB7QCrwbQ6MZuX3CbHyibA9BATGYvc1Uez8Y0LMlxC+KgsM
gjWWrs9fmRADBngnVVhGzWSAodQhT50gHfmjVAE3iDb5PaLLSr7Qzw3cbn/R3MmZV6ETu/3myI7f
iSybN6Yj7gYPat86WhunmRh41l7wHvu7gJQqKMhrZd16PXjcBwxxu24FViteoYbeMCP0SPKAiK7v
oMRSrTZXd42H2XOTbQi9Ws31Yarphylepm/k7E6cNox9SvCedkGhYmfHXrvGid3zxDBerXqXzFhQ
GIMdPGlu51w6nsWlc2jVu+k63OpeuEboZhf78PLNJnTo9nA5O/uus0FaXcmXdEvG2o4D3UrelQd9
La9LV3vcC27KLxFc8V7dADH15Bc4VF63uRsc4UaxSYzhEThJGqeEPfPgrzjwRIYtXveP8rFzOvvi
O42HCjOxNftud7m7s+zjfvkD/NtDum28J9UpbDoKh/pAr22XIDWy98Cd7IfV7W1gv4xueWjdzsuu
C/4yuatA0xm5Qwd9jys9ZbLmgoznKNbdIeijMcDvNuynyL7lvbLjbeu2/N3oGq+WTdi9w0L4Uj8S
QH3dugDnDxjDriaL9PfPxPtcRxxG13ELQThA2AfmXLlUr/Na3Jabdo9DLqHTq+A3gjxnBwftEp0D
p1w3m86WTu3M/AufS+bJJ2YzXbPjH908Dca5fkBa6JpudAi2XAd3ozfZmqs/pbsqJymAEtplWE8h
MJwrN03PEcHhsNAu5QuWl4L8mbfyJCWO+qatqku37tap275SXZEttc8jPjZF2z6NOU1/R6pchNl4
POz5rT+ShpmsFTsmBtW27nPOCDCOPiu8Gt64I9ZF2auf6CamLnwzzLfh9pyH28d63IZfsR7Fna2T
a7QKvHYvbhVXOdSP09OwsGDZShm8czCFZk+afcCmBc1xjc+AyEgsh/39HBAwc2VdYltw6eLdl8fw
AJj7pj4Qv/VZN87Ci/VSzKIL7t0hD4Qih38Rd8kVfMVTwZ9j4TgMHrkdCYMmG6YVMYyiiR8R1gG1
oq0TvXUwtpRm0Hel0CPmAEuWLB2VZou7PNLt7ium0CVUjKO6tipvu2fsmdqhPdF4q5eo6F3X0XLb
4J7ehed4GwPv5If8C7/SfZl5t87nw47nD+PupnIFloBitJeMjweKyPKWgbTCaKdymq/6k37M9uGa
pp+5SpkEecouWQlcYDRGIvrwrw0/bbrS2qU1EzqkZxerAEurjQtWHzDS2eMDV12l2VgRz0BTtEfs
hbZ/A6F9ZYMatvt1t1GPveL0Lm1F7ZUXZtkAKFfd6jxtgCMzcd5DpeHdUalK3eBKOfmfhRV+aO5g
Ufk83YfQKoioeOF5Ubwivn3QWDcMp39g8ncO9uMX3fSqN+GlS0gFczheAtCvxo22zoP7iipyuuVM
Jm2g+6xUZzV5k9fTPd3O7gn85P6FMOojt020j78kVzpuBFt/RntiJ28ofQX6W475mL5w+q838uM5
OFrPSuSA5ozP8rVyjqzPQK57+XGetq0jXZQjIWcHFFo2iQowPV/FrTQfzZNHSMTafPBt4ZgdGMPb
5Yt83irXa8ORrsKvypV57h0GdDfK7qraotlZMV0Qg2sj2TJOVO/UmhdUX5UYHDeJy7LsPT+Hm5g8
ma1o34Sb4ryLPcW591DB2leT62kXZqavTBhd7G1f5AP/ZhMe9JA/Pyos5jTfaROsWq9zhxUwfpcW
Mn8jOaM3eulGc0CwHa7kleRcUQ/fgStRT/OOl2DTJcq2xaFzW888FVuRb8GeagNMdHTkO7bF9yAK
ApVwpe0GlyfEP/cHRvp2WiDYsS1lq5JHcNQfk63q79qvmmbzr+nXR2P97VlctXec4ujOrEHZ3Ble
x7rY28zqm0N1GFYMLnubyrT/GqNNdHNkNrU9O7ifbE5Ny2vKtvzrwaJ9xTLDVtXulgywUwoH0m6l
dQeayOVnaOKuUw00l7sY07g8xaP6GnDEK7WV4gVnbf0oHCVeg0WsgU27N1xzVbrGWvIodpTnz6Aj
dzfO5quwzZFQ7vW9ufp8hQJZiyCH2tozMuxtzb5pHKWrJRrjzEDA7VaVW7nKevlv6wkXEiuEJ/ZY
nr6x5sQX3ObP5PI11rohHs4xH5hUXA0Hhvq6PQ92SNrV0+Q7whfO3kaL3NKO1JPvXSyIGWxf6XpC
Yh1s1JJ9TntMecpwMCB4NOaqFDYKPnBXakXUiTvdEr7rNP9SAXnLQKjIPtaE76rH9Vtx9Zy9NR+/
6b9g4Sgv1oh/XjjeINt4y6N32sJvP/K9dJT0TxrcRTxXVI2qJi30se+lo6R8Aty4ECcV5M5YjpC8
/l466p8ww8HNUvkfi6YkatcfxIWLaQ3/kK5QU8L1+laYUzOfv6tXKbd5q//x578R5HcuoGM3iB4p
Vt/XjiISRXKxZBQ1Fs57Q/0gKp95Br3ecb1OpZjdLX7MFwWGFLWkQucF7AG+UcLuaIJ4IBRi0i8l
ZUnLmFXaOkGUD69Nj+XS1rBXbDhqMhtjjCpfieqUNS7+iOCVpnm4wIpn4QoiWT9tRCwLstuVTSXT
4pWzxuaAiyVRbdl26N2EuyYGkd3JylotScxY52ESfQ4YZBQefqAW6V9W+QrJN6X/LMN8D+2+Xuae
5awaLENzP+JfgGtCboBu6DH9mILIrSZVah9DQYbVNVH85ESglpAyM1MausjYOgZbyRWeek74jStp
VUXIvTmThlxoHNgDBXLqUJE2SHSEvqTLx1Hu9EVqzVsCdgN8FqY4famlZqQXiQLpOSaB5kgrYjhU
6dgfDNJ5JnbOrh6dBlNlAPM7lMgjkyTB8MqpC4S9IiBSXxtdD/ZaLLVG9sY6bx/iIECRBVyS+xqF
i9Fj5Y7HB3lWq2t8wdQ1VccsiXZHwq7YAVz1GG7VDxmGmEdDCrQ72NzDU1JZ1cnXox7hNAdKGhW1
EgqrEnUOQKQxvlKAokR9R1uM9da3mGDR1G1B0AJMK8w7sDJ7RAw2UUDQ5KQFf4E0qxROhv+QjWfM
2Hu/ZLA0BaTAqBueRV7RQ1ejbcOoxWMVnSIZauT4jJ/1IkqHoqe6M+f7OUQJgpulvZrjyLUCtETU
ha2cGZ6oZC/w5z+bPgFZWtY5pVSdoO041dQdob2vibM/jQBwyHffhYJ0lzZvcUlRGtylOuzJimZ3
ID5EHXUz234+m6eOtD0wyWjl/K3UC6IzqMraBzJRJTA5c7pow7Su1erC7UeZYza2AmWoyiZHokk3
GDt0PIw0KDZHnSTUekmg88M1CsjDbDILlsnbjI3s0OITniLjRmzNbUwSC/V3K9/iFFMYjEApjsVm
qxBZDaljJLiSUTBZhwoY995IXRoNXj+Ixk2iRWXvlG1IuLiwRGX20iQ8gNIEEVp1X+WkPupmfIYR
W+5zrSFSd2iGWyzDmPiSVed3O9zN9ZXRk+GJayXoq21rHWo5cmnMnPVGXEUKqZaqdW9Jz+J0NamQ
89kikCMN4r2Olkvyp3vokV5W85kaDJv8M5M2e8ahpZgWydxye0MCibMgKyyxtHGWcmk/6Wp/8ef2
ZiGFCjiDiOrgYlFc5FkMwK5SXWNSSZFqBKfGEhwWS1e1xhUR6StGV3sTv/Q4tBB44n0QIQpCDlTF
2sFsYtdapKJivtFAH3kqz4UO/qZoi5tO+Bymr3Ln7xWsz8H0gEdwpuJ/Ra/giNGeQI4Vt6wDOSGS
gleSCHla1LboP0i0avrHEAo8IW+0km7Q8t5WY17QbrZeBMF65qrb99m09Ix6xLJEvgnoMi21A7BZ
3RpV2jvisBwzMrjxZnnJRgMCMqVlpQ8KctMHvW0PPRgZc9ItJxnJV2hLedtyKurzea3CMXJx3bk9
r0xHvBnmElopmeyV4Y0uf1ggZ5XlS1RrJJsp09KPTM6Ranr+QJAsEpTlmjbTwV/7S0ALV2m2kiIt
ofXVjddMMVxsfgT5FTgZ4v6IW+tKmZN7WdfWBbIrx5CFNfLZrTabN9lMf7sZVkAe7Xk+AQjZWXDn
ipTkW5UruW/SKzGNXqyQ8kpCkFom0YIJJ6AE1Ek/WavK0HdJX+ur2ecuRgHRS09VNm4MotBvcugz
5KW6aqZcSiM6iRl8avEQJOa67NPbsTCuUDapmp1MBgPPkmE/HdxrWRi2BON6UnMWpobcveB60PtD
XSW7vH3uic8Dt9HVN6kxH3vhKwOOz5NSX8vDjpyZVV8bn4GEuyXnMI4SNOjX0AiQ/JbDuA/mg0FA
fA3UHVlCdCLa+AD07pBq00bluFgQpTJVl7DkyKkLB41psJVepQhEFU6Hixg1KTJEpDkzDsjhrhEv
8rqWhDqDwBZ7GoCYkN5dy6u4Kk2XiStLDVHazhwrVLT+V/T229hMNpCm/H2eW/VzRnKoK/YmVt3q
xDZNLr0wJyAp+8/qkAGAr0xFs2ctSDyUdFSMw3qM6/Xc0n5I1bUWxViO3Lk9Ra12aPzXOhUZ8deO
mZNq2S9Mg6VVPXpokFB0yus56V7g+xygLJylgrmhMq/UYVxBLGc9fpnlLT7QkzGeTNrSc3MWM9kd
xL1qchhUGlcqw41VZMhhdfyKz0TfKYktDHXhIKg7Jf5IxA894kkcnqOyOdST8IIl8msWSftuSnQw
4bM7cXbHobeqWixImA9WZIZXA+bTQL8d1BStPchz5K4HgHOEgpenrFuW30LJiGXVHs2Zc2Slv1aG
gG2gfZlJyRwaoXhJ0KbtNFVFqCrRzIX43zDcU1IroM9bPIRCPbhNJJ4n1FnuNJ8tCaExBHyRtOSh
cAWsOCU72KSMGwWYOYvvc6TXzzKTI1tsTrMpH+V23FQs5ggeZwQWaoWr8RBYAobFwdoEhkh4osUR
I3qoBYMPKYG1UEkXAQqAMN2JYtsITMAsDe1VzOZfabEHXVmrLYe9dNzkpsbdiTGyn9PNpDw0fmDu
63nc6oNGvFH9VWOHSyRa8WOFrkqNGEAMm2LZVhNKR/Mk1fcqUB8Wps/zKO8D8DOzOVmX1j+bgXE/
xskWlTUGUZQ344spRajnC4J9xdKLNQI6sUpWoMBgy90SLkZw78g5cI5XndpGZCaElc3Aw6tjESu/
8poxkejpAdZ1c9W1cH8Ebp8C/9JkchkjHiaT4wuzeg5dWnRszG5XtME5LjXUd2rSuFiTb/WA2RHd
bmU7RAAqsgr/QaMdyE+AnbRvSJhi+XCkuRaOMa9PF12CE9ad1IvnoGbbVzo7QkAQfykY67J3626g
M+OJM9bd8RnJgp32vMjpJo0DVD4aEMAnJUbdYOL/DThkWtO1qZMaPD0pRDNFM+2bub9ETezBMXPy
5BHVkj0iU45HcsZx2oLZT1u2Az2nV7/RNekLUZIbmUU+6SUU4FS2AMojEDWGRvSdTPgrvQotylda
JnlSiQ5PGM+M3FyjJwqBBNbW1NmbizudoX4Mvau8x2o7oVCM4IUIEvsUExWI/MFE9myCMxtuDctE
cUXKIhE4PXJ/PjZ9Z4bMXVWEkJtIpr0gi+7U80KnfWQaD3Wl3Qyy6N9rHHzNMN5QmWzAfdm+zKld
x2QyT17gv3b4jtwsRwQffOllleEelS7FpEhO2bLBjsq0wo3qgBD1lqmXqOtcoqjDIch85mzkzUpA
eECNmUGpL+gJdSa4HDVmtPJDiZa5rZRjmch3Pe0cNVhPxakX91nZMlbLXStFORqrqxR/zAi0LTwY
/fPI1NQiErShBSVIaxIVlfzN1/ptkp2aMtwRAbxvUHw9SJTBl2lQ5reuLd0qbUkajpmrEDdPpybw
lIBjRNJxxs572sFN+qBUEpVufo6QPOUVg+NoqODN0s2z4NTV/GZk7CQ8gAymHdwqN4sdBcF9nlSb
wWidbBSAYuWE5MXas4FiATcOWvp8nBxrML40BIZMgnirdWxaaIwqG8czm3Jasr61JSMeDkaz0bxE
EPlGWfnSdv1wyeknKhX7ia+upsDfqcabak5PVb1TUF0QI0+bZB+b4ZEUwk0EI/KSM2gV5z0RtW+Z
QXFSIK+oCVvyqXJy/N+NKHP/cmP4/rxZwJ6GWHlVHXtLKSPrWDL0edWF8mqo4ltQS6sUPXM4vgzp
uElj5RiH9dooaVbg5u7rt0DMPcLjXN1/JTPv1CrDCkeXE5PxF3epA1NxHxhkA9Tg+IDaSP11Y2yy
7JrnCn1MwGsQanc6m0iXGhfZylC7E0Im58eY1khnGhsCp1Zz/1WhkdTT2mMoeewDEXTIoF2phLVo
CmfLoT5LMYy4DHeoqeB6ChVGnxKIfz18ljqUPCKpchrUAlQSPVKuWpEQzQj0kXymBDO6KAPYzqg9
jVOfAQcxNmNV+ttED1qXwfbJMjoqGfSbUvyQGtep2bvpkqaUaK5BzCmd37R+VnKGroZ5BnLjZMlO
iuuz74uGBxISj0aaBQzT09o1g/yolPA5iQN0cM4h+a+RCUs2mH02YRckJDa5RLzy0aHnrI0MLBRM
Bk0VH2E9ouokxwo1+boPxZhABUOiCz48hSZLtYw+fKbyyzgAB+JzksTc3UoqYsNatAYd5YyS38rc
wIiigSwgGR0kzi1h1O9SmbMeB5eDDA5+TTbzJiInamNpTW/XWnpDhpBfebrAfYn4WnXgzbuQEtJV
WYvqyliUokXpA60b5nYvG51CVmohvAlkWhH5KhySpHqtGn+tyHTnOJCtSfoLcTiEk1tVwT4GCWer
qoDSokxYO8xqxP4IcbBO83XfrSQdGGw3KnttFregDNykMY+dWt/nE7MnZrkTND57RtTK5oWExmqe
s6BfG5VMc3waZW8grnOCDT4gEGuyeRsHSn9dKbFuyyTbRQMyJew1GcmWRLqYh9ZXe6QruAcpO2GL
6NuovJTNugtL3SOygSjtrT51XxECL59dtyL3k18SqxFFiVwDhWBEo493oWX5jdOmZvMYVRXyo6jz
2684JX303cMQAyOxQMOQbKFBiIc60Zmu7JeibiOoRafVzRY/NA0Fur9EmtQT5BCOSancZrwHuYTp
UY3I38tVkVYmq9h4bInnCVEZis2uRMfMqI9y9MH3pRGWijb65IcVuoTOo6rKU5+NELeKOZUOJN+z
v7TcuJE94LUWvFGajLOFTbwDmdKJaIa6Vn4ilSvQt02rWPTwSVIM135B7h+Dhli6UAtxvCUhkhNl
Ys3hQ5xF/D4ImLOHDAJT67cG3F/qQf73HGJjGvlVL/JY5O1b/hbU7wbZ337oezdSFj8pmoydWdQX
zAIgn793I/EzKwrdRoQrummqCy36926k8knTOClB8xeZg6saLcLfu5HSJ+BdloQ1GqO0THvxr3Qj
6WS9b0bKC+DChHqPCBpMsa5/8NyTtSdrxMMnTqqg0mWrqsXW6UDWMfQIxxHFLizYJ+rNVva6fkKX
EcQ9g4YxT9tgk0pyrNNHGxsPUKwsenlg6oemaZvZI4OmRX6XTuKtKs8Jag994R0r5mA5TYbWGJBe
O7gDe1vmVpjZaEaq9ZuhjgthQsDbmE2t5pqGT8Zg54dwAqtg6E9qzhHGRowN607FqfWZ7CP0ZFE1
+xBMqjlcm51qrooehoyjDqXyOcsEml551IFbFeeZu30a6yd2a52oT2JqbKILm8+KWmGYJDSopjHi
qz769LJgc0SQBqNXkzLWbglVHSE4gsiCTiZmoajqm15hEyFGrSaml4DU2BHgiOEohez92I4tRaSl
tHhf/dgwSjcfBNodg6aVBzgIyc4Uy7K7IlJaNlkmlxkjxuqR6gT7BVHKcnCbUsHtEN1RCpO3SIa5
kSjZVaLP6HtD3u5HIW21+wbvCtPabir2xjz2uHwJCCD/iv5x5eH28KRBxu0E76psHfrOS1U+yP0Z
pjGjxEKt+s8Yaxd0MGUtVmrNHw0IMk0c2BS1vIiSBLKvRN+qx1EbkxMgcuVFy/FZr7PM1Cg4CanT
3aLLrPo4BZm0k6Oemm0gvhMKLqNrw7TGS6H2ZuflM5BtOZGI0e2HUMcrJdRYQQoUa1ZnSXzOYXJA
RRTdV1Jp3elyK2pe54s4aLqO42oaWfCVKSgZfGaaxcBOSO+4wHE5dr2OhcoUME54gr9gdhpfKwm2
r5O6vkrGvD7PZAXt5XI2R9ci8q5z6WZV5lYwSukuk1MaQL0mBV46DHrgBfSkYwrxJiidQAieAWVh
NRCaQfqs6kL/TIYAZ+hmbIH64Z+FsJhwAMA+oQW07UrqG+qI0qgfRXFOVeye3XgMlvgyB3M57cWk
SMglCVqUtjiceAw2khypXohWWSZhfZvlOkf4yIjBSof4IVFwm11ybqwldt3E4EAlIJaF6phzCEK4
lWsVrTmbPk4aSE8MxgSWEjuTdf3KzAVc0lKltic1hsDtlePQowUbxegthOVcbGex7I+W0AQ79DfS
hvYU0et60S48wgQe1K5QlXLbFEZWLecnHLpWju3ekcQ+pi/SKceJIBKXkL7xYtDGhd40VATOTpGa
adSZjXjJIhH23VzlKKFjv05mxseWpN62mdFiKJTpuvwfTMj+m+5OEmSKX0zKnvO/HZ9r2KQ/yqwY
ZvHH50VMJcmfEEwhmVKZSSk6F8LfdycZnRW8af5j6OxfFgOxf+xOFrwgAByon1R2kB9AHMonk71O
Rh1lyQa4AfWv7E7fwkz+AYQxeKKIuRCA6SopQophsUP+iOFoMVLJ+kBL0jCo5HJ9jNaIgNHw5Y3p
kg9vreWQjBgp7k9Cr62lKtoCbClXopzcpjEbVj7ccNKncwwb+lAX2p2SRchgMlh4gtmkXmhhBKh7
pd7qKbKoVCWku6n6YhUmcIwMwX9L5QHdNJgfrAwS245ofIXNx0DeQllo5fdGgEGyH0Fg6J100+si
jIiAI4iwCH4zvkdraGx0kNufuiKAxdHq9LBV/zbr5dNfL8L+hUHwv3Yn/L80Ll7Ko39+E9w9t9Er
NwKGiendbbD82N9vA5WZ8TfykIq4VH93GxC3Sstd05hbLtXb73eB9GkRE5oWmV+6BB33h7tg+RI3
Ad+/QMPoKf2lu+DDvFiW8HTKBA4yrwZJw+344S4oSebAkwYsm9q/7i6RevHbZ39hcrcYszagAI3x
hrNKbG1Oq6y8tqITeFfPJw6AaY0tEPmqBBxlLA7m9W1e3aFh16bP4fBZnK/C6tzh2ovXFiKzeFwT
PD+ZF714NY2rYDxA+dekm/+7F+p/QckCDCGZz+WfX4VbNON/K76yHH/QyH77ue+XoaB+UiTS61Au
fCvIWZJ/X475kgmCC02syJmB7VDk0X67EjX1kwoqziQCTFHNRaPw99MCX+IAgU4WpazK1Wj9Ndnr
u7MCSzCbgUV/2OTKXih1H6hIdTEU8oytAul07G9a/3msGVMAPDXttog0fL/x2hzJQgC6+mfpXBoS
kB/gYN8eXJJkk10A4a0uix9wZKJMfLc8KHg7VGggYL8ZW4KvAUKBLh/ckSTLjjDSPSlJZdo2lQh2
I+kqbaJ80dFNIDJ2AwE7KMD7JHQKnCiMYuhhOKTqpvt24C9hVT302JjckN66uOedlt0SpjFzusQ/
R7jQXodBwO3qi8gtM7KOvICm5H1NP29iwJe1m4xx+5dI6ofRKciqwbfdA/VVhYgxNn7hkjzmmkhn
P7Qu2ZRFT+1MRgOmmWQBsXCb3+mKuqK/oz0LYo7fP1baLuJwllHbWhWtwlo2iq9TK2lHU2MQ+v9L
JZb9hT6GzoazLm0SifuBO4uV+1f36//6n+lz/uVv3Lb8X/PjvvHTX/TbYV/6RPwf9RQcMlpFsLl+
v38li1ubJoBFfprITqMjKP/t9tXF5bCPzh0YmvR+I9EsVEkyaGDggpquLn2AD1KjX0mPln3ih2pK
FDVTAsOtiWxJMNGpzd5VUyohfFLUR7MrF6MFpqgbNk2r76q4RniiEuL5w/v1m/LpR6XTzx6Ot4C7
1eDtoJR7/3CtXqmmZoUzDDVEt2VhMt1p0xbPYAbvMJaN75fuP1VWfehkfHt5ICxl1IWioovqh2Ix
aXCLVVqKVhAyiTsMUouxO+3OYjpO7tRgLEOqOrVbK0yDlSXP0ubXr3d5+z6+vaxNqEB4BvgWPj5+
1kWSWWZkLNOc3FZihU8r1tL1rx9lWeY+PIrMdQVY2+Al6uryrr8+X0d5sIjN/kdSByVZQhIfYjnk
biw3xYoBSulkYjR5v36on7yhLLM65RAwPIt4u/cPVZdNbDIzn5Gzm+2mtYTZy7RlIDgVKdnSoeRo
VO9eCwuKYPqh+JNXKv3s8bn4FS57S1/Q5e8fXzXJ4AGhPyO8qma8w3oqXes8pWVd52azQw3hT1V3
9HNE9P7HTA1pAfEZdzR7CDPCRDogsSBGIPk8D4ionKCnx+VmnRCcZ1mdvkCeN17FMmP49Ou37hvc
/OPHtCBJcYjQUzO/ff2Hj4noDXymNRFpcVZazM2y2iHmKvCs2BTO2ciOOYrC0c99ib0mRhbL8XlL
/zDfMCxKT9w30UY2u9QFhiZsf/3kls/t43PDCINXmPuE5erDOkC+B3F9TJ5cQYIdNVRGuQ66pnWg
HEIzNugHRAax0ZU87n79wD9ZEWTyBkjyEnEqi/rygf/wpiBiycFCoHzyS6NbGYSKbNtORgzd1V/F
vvleZf7T9WC53969TJ3tGkynBNZWBbv+4fIRB8ooIvIQwFGqr/pBuy8l7Q1oBYlVA70TdvjW+fUL
/MPN+e0hueg5LCwJlR8eUm5o21j9rLqtNewyUl5PnTSva1k2vh/1/ulr+8M7yQN9W+g4DlARLnXi
j+/k7JeqXoc+yLqWWGFgJ9nRyswSeF89O/Ns/DUOMnXft8djz2BBYA/7WPkJUtfEfU3KV1/4wxko
UHXEBYmTnfWI0b3U3P76jZQ++Ku+P6DKMoeZS1Z5se9fYJZ0o1rpPGCUJdBayzxx6gysDNtM5LZT
8tj0UI46vWpvMm6uDRl4iidoefIni/rPn4jJUqsY9EfYWd4/EQ3J5jTSinQ1hEAbwj+qY5Aaijek
REZlUpnthA7NSNCghZ21sdqCTUI707O5/vot+ePlLKFNpkLgOKnRdPlw8+hlWYZVxqyzrLLS1iPR
X6Ow9UyVrqIViaWdtHLwZ0vwH5YKzHdsNNQftHpg1n/4GPRcgfVpICKVIYnAMfWdMSVPXczlydHT
OPSUQc3XpDfxHEzcyAAN7YQPdaWEAH/Ikco3/YDZJzSUK6Wq6r2lBwSvWVr7JxfMT94di7qOZ7sc
jzhyv/+YukrNUUCpott16bWO1POCZCW7Tkv9sWgjNM5VaoZ/8ph/2J90ib4YwOLlzVmws+8fU9Wj
ACe7JNIZrap934iCzXYKI4vV9ZbM6VdSeWGRmZW/Cjiz/Mla88ftkYfnUIeyx/zWgFg+ux9WUx1J
JJNpkzdXZJzflpV8a9KCdwA/iduUZhdzbI2M7VSATmsiL/VlDk4tMpr1JCKM42LTPG1s5FVXZrpb
D+zqSVF2HhEDyCPKIXN/fQX/7P3idIvXV6eqoKB4/4SnCWIAjD7RhUVv2dkg1Fdz0coAb/rSTYpo
WwWmk3GOpm5M/iSb9ScXssWEjbmZzjFa+3j39OzxUBr5rLTMTA8JRmMnAWW3NzP5cYlGXyF1z6FZ
4Sr+9Yv+45bAp0Qytw79GODLxwuzQWMutxU6KfQRiWcqlGpd3qMzyycMDn/vJ5y/72w/1ts/uwU0
EU8BV8VSgn64HqqCfnw1d6JLCGiLmqSktBgN0wskKVxrshzt/EUx8OsH/dln+uODfliVLDbZNjd4
UMgW2VpSS2OT+/nrLKpnvTTQ/iVTBd2AvIg5LP9qOcENQL3NxSJxkOAGfH89dZ3RxInPPV+UKE0q
lpcD/ex8m+TwXXOQQ39yDf3so1w6MJQUZIuwJ7x/vKkZwEEw+kVBmxtLRyAhNld/MfgZ+9fv6k92
nf9N3Zn0yI1rafS/9F4NidS46E2EYszIyXZ62ghpu0rzPFDSr+8jv+4HRzg6A65dFwoPKLwqM0RR
5OW93/0Oj0Z45gIyJJXuXmwtmgZ7tXEsHZ+zvPPjFMvVokCmPLVmvvOwdcTOsnR2ozsU+N1Y0Ce9
3tkUeiRuzPEFSWU5+fkleMMQxNL1TA37/KEtU8f8EztYv3FblA1DZa3RauHxX6TZxikr91HrUQu7
uTmhUiocf6qt4AgsEvs25JnHkgvz4cbsLJv5eWTHKreZGW6zbH7exezQ8mLGiScNf4DkSJlaHBqk
32JCFdgE87yKp1wdIjwvfMcKSGc2dbOhVwZViSHVje/790iM30JwQO2E0Fa3Lw4emTUNtdSe3JLI
gnUPegCMHqp728KeBHVh8vL2w1/7yn8d72ITTfiE67rFNwL9O37AWWKsQnyA/Mqu4j0wI+e5mac/
A3j9axEAOPDwL4bh9dsmBiEqchxsRf08oeiMfTJCy3y61zoPR1Yk6YBZFR3ZTa9RXOzSW1HItTl2
SKebkiVIFHKxs7nxzE3I5cNDyWYfyBFWJ0MH6GgqxDoQJTFpw5OWoilXw9BRzbGTwfjAvzZTvPcU
Kbyq2g5VZh/sFkFMwWXxxjZ47RcuSVFPZ2fAvPJCRSEoEbQZnABWWGr9NXgZprkOnk+UktR2alz7
xqr7/TgT7AsmGz2p4iWve/5VKkIh5NuOAfMUd5mso3CsN8V4CAC64T1l3NNIhqm3EX58e/UtW9z5
l8e4ZDi438CEYMWfj4tcyq7nkkurNYn4Xejp5Xpgwdx44cuf8tsoED1MHBZAa/w2m7VWWSaocb8n
y/LkVnSMeLJP19FidRukE42mODTuKyv4AbbavbHN//4ueUZ2X8Jaro/yMubthyRXuGgavqdFHpEr
8NwodcOXrKCRJqyT/+nf/D/vctfeJaUdhhQ/mw8v5jRoJ2ShGexO08sLjjHMUTB/wtgxy3GdtHK6
6gsPlqvC+/zP3yY2bnQhkrA06JU8f5syEE2eRIysF6a6Dwlf/DbN+hujLH/K5dukBMAtYtEsicu8
XG8hsWmLXmBDZhYbyN4OlshTf0gygFxvP9DVoQzCO5o1WT/y4jOUCdwZUfNAUZVMvpFXw26cdXwh
yj/Pbi4lCG75pKeI7IgrzueuDYc+MvEJ8wcURVuVpd8ieCk0P3ZkxKYh/CeTSBpjwYYRQl+CgWab
rq6BargPSy1ZtzV3UeEltGWk/M/bk/gzS3H5woiqKP+TL+f2t9zNf7lYYFRfe3gyApNV2I4MbuWu
0b/lW61TM3r90UN5CQw51iT9Zm78ebmeLA0+5dposM698Wt+zwQQdvAVOjTn4u5ymYUUc5020hpQ
hxKdb1VQYuTmakS5hjuhyKSxbaZGCxqvrJCdhPTFVKiyu0jT8xtR2e9H70+CoilZWcj1LjfdUrOR
Leep4avcHfZl4a07vcNOTEcn7aT7PAu6G9v8tfVMrQ8A1RLU/9Rg/PomCsz44zrwDD/wcOrwqpZu
nSEufLdma3h7nq/tQt6SK9MpLXLULj/ll5ceg5svSCgtO/uEWW6pVUchomGHxK15pnIwrMjio1mt
XffGtF7bb9mCeELJ7YWs5PnIdSR708L+zk8q4a3Lvpk2ucKYt49K7DPD4tb6vjqplElJQXIX5eZw
Pp7qIN8pjTNMom7byLy3trEF28RwWPJvT+q1FUPw/r9DXYorgbeNRozk14cpGB+kPgYbVgnBO2Df
VUpynywwBjtvD7r0t19uuIaO97vjcEfh74utKY1znQZLnKyRBWPg4U09NnjpTCrNrg9jMja+N2NZ
W0nN3AYBfUFDG2bbJEmzA+mtepXUiPqyrmrAUw/FXT1F/SaqB3v79u+88h7OfubFNkPnoEjnkRUX
qRyCVSXaZ5IRJUMBgnl7qCtLjKFME0MANhHKJuevPMiwqq0qLgyKfM3RzeYPqAHTjx3pPjaTeY5v
vIKr4zlgrIyl+M5mcT4e7bVDoC8BTJkb7nOuq27fYsG2bWhx2s0zMIS3n+/qVLKSLcl1iLBJnI+n
hYXrdTbW7m1jhPcJ3rprjcTqZmin8cZQ1xYXNwC8C7gJLAnh86HmRaXV1y19X/Aj92lhf65x7N3I
vjZ816YDYKAQd2M63WvPZxpiAUaxP6BzOB+0bYOGl4SusKdmPoD0ltq70YIssa4xWH8/JoZ5L1T/
QaXj4FtpGu8lNvDYidfV5wrPt6gWfyV9a9w3o0fjfhUl0Wkeyq7FcqGxjnJOXMcPuqiVx6oavbUW
lBEZqaUJCt9sXxu9Tq2VY+AyMAO66OjbqRTmmXYwINXXiplW/rpyPurdKDgio8A64qQ6YjMD0Az0
y9yqp9GLG/p5i3ym2CP797VDmmJFuhKZDfo7E8xkFj1mmaDFOwuF/WplckSpbEkD2KtV4sFpOEVh
bSNHYDoPu7fH7gSlLTZZTtp98YIs/TvJMMvGHNaqsScwY++TKUhsYVFlT59zQUViZeoCBprVl2Lt
ap34lAsL9LWnrKZnQ6xabIqwEf2qkrp+r09g9VQt+M9g0JoP4DarL94UG++6nrgKpkCwIQEzI/s2
xqlYd7bsxnUeRu2P0OoRL0zE2Dif6ejDV86Av6vraES2btMOL3/+BZgk2JDPUDCw5bKCfjm+rKTQ
WtdkWepFj7cyruLgeqJp05E0/wdfgEmZl6oNuEEuYRdD1XXgiqEj7dSzmRSV3u7M2AZnYrmPltlp
J5glxo298ucheBGTLRIjjiy2FJT/8nxQEfFcfTXofuthaC29zrrTYeFgme2dUOP2jx1MEnTdbr31
ptDYNBLOlkkO7Di5Gj618Gs2gGVpuGESd7DNut3bL+DavkAcjEwNxjaUiOX//+UFzG47Ct6z7gch
8IgpbTJwhlCoyg5RbxKk6jQkzo3YUCzf/cWsLFE+4jub5AAX0vNBc9F1dWUEug/4iT6udhi7dFW5
wiv8lg/jgXMNq7ZcSGrx2pglD7Sk8WVQPog/F1FFA69d5KcwthHfhK2pP8wjXmkIW1tMCSzvuZqj
GCcoO1Tfaq11XsYqNn/0EkPRG09y5cDguutI3C1+KnEvZs9y+fKKnF6uXHOcrRNPX9uqN9ejq2P4
0Vrixsu6ktUTgnv84oLDtkqC73ziVG+K0RlaesdmIU6pM/ffoXI51SrPEpZyJZP0xYKxtvSvjuHL
kLjjx2nKg/eqztD6hwmuJC6F41tvdBn3txdKTGbydbmee6kZ4V/F+CKfDb9odXOTOePS0a2HVJIi
+ylNF0Plgq/67aV75XQRfFOUUZfsOSjP88loZnfAerfjDgMIkqwltAzoYB61abO+MdS1uxXFIjwj
l5sVdqoX37FDi8cwxzwg+pDMB1pXbQJ4nytH0bCNE03gA+vALVHN3Gty925UAFa1ekq+Qkwab6y6
K3kWzlQiIuqsy6Rf5NWSVnlNYGVEYAWWvRiC0I6RR/OxAmyDo4gq7gY3wcs4UvA8rORWtfx3kYTN
okfUyEyQavktraichA6giLSibGznR2708fvZnK27NlDpzsst+ZyCSKUNM29eXDft31c41x6rrmKq
IjR9VVegBY8x9ihbfbqx5V77JKntLVdg7kSo5M9XxTx6WYCnsMA7pTZ2lZ7cm+C1Ft7WMYODeiPE
uZLxZ1UQky1B41JNvDjAvLyRujuRTxjbgF5pWxertJprvIpxeUkXFGVFDmVFzzNIMeEXNRxt0nHh
jcNtObwuPsClE8DlLGVfRT9x/tTCqvLQJJHuh8vWEysagmI1iP3bX9yVhSe5oTgG0mr+uhzFdrLB
aEGW+1ZmG8/lJCa/Cmlsz4YO6wtXFH6qD82hMAGz9rXKbjzktclGIESoyt9YmF+mMamVRNkA7cen
QbLYBPM4+4VeOrSj5OnWHDLLL/U+3GZR/XmsXQpYXf+jMzRx4/u79gFIdgMIo5JCCg3I57MdAS3U
4558VRzMOCPUmX3X68AZJyh52IW4037JWpOUG13Eo2O2tZwkoxcOo4REAXkvoTf7MrbeuZWqbkzS
z8TK5VJAvUd5Bc0Bct+LpSADXSiriEkDtdp4X3V4GOkYNWJw7/l5HTV0w8F8n4qDlxnePV5mi8OR
+0JDmbYlBZ2cwro19zU8eNx9aKKISKquIsPW1rOFIH0e4XVQM9npWYkngYxf9CCUe92KjBehzdFd
XEENsLBBXxW6q+hupRWtzTyUaC0ShAJt/r7unfiQi7m5s5SLG6HTuXhnG/2NreDKqcTFillANYWs
89KwLV4kPWUohT85FezDWRhPDWv7IFsqTqnEwGqasTF9+xu5Nihh5iL+x2GY1N/52hh7gVjKRsIf
Tpu+adIH2RfzNnZkvM/62bmbuj8v9aGKJfxAg87T/lbESEwvAqbGiPSE45riFQBidGzdVN7Upwhs
8lJ07FEVRPlunvCrA1o/fkhxzck8/Bo0C1vxt+fgyh4sKbYuFGo053TLns9BRu9bX9ZopuUYN+81
x+532lC9tBXd4WJhuL493JVAgAknAEAVx0XauYiK0pBkjcwKLOwMK98sxihroyestr3e/Qdv1wbw
rpNSZM+/vK/Ab7RgJdUSwASAO32aFZ0dGOWmJS7rC82wznAge/vxfqMaU51c7i2SZgEagYn9zqfT
Yt/LQi+TPoXs7i62Kqo3UZes1WgkJBYxqMBxyQIrppEyh0dzqCK7+AffEnUy9Eu8VLTBF+dcHFpt
W6DN92evqNl/S3prZ+el0Gljb4xEW1dJ+e3t5772JYExp1y1aAWoxp8/dmLAhxnpKkbCFXUPhYGr
ux1gFuuF+M7QfD1h+aK89sbavbq5I95e5KvYkaPsOB+2bDAhSI2AxYvz4aHOUrA8/dQcoedVR3g0
uN0OpbvhjSHth7G0+HlHAX51BeigqfA2egIWV0kHk2AsL278vGufFvcNG2sOQjDjUovZZTPX5TyS
vjkZ6cZu5HdI1SFomljDwXr0bm0uy9q6PE1QpcBjQApOOHUxGyC9W3NOMXngJbgHPEDmtZ0Y6Ray
UbULZPVXbMMtSMM8fKzSsgWJxh5UDW5xX4yAmjxYlUTp6vD20rj2xVObpTmE4tRSvD1/R1al+oL0
FbY6ZvNjDgRatjab/A5Kxo35vrYIiTcoFDloUSnano8Uem0cxwgHYfCBLXbMLCW3PTu7zhzpfu8s
/S6UWLj8+eO56O95x9SqbPviYzNLjD0hu5ggC70RY6a4WXUQFPzcAKj99lDXnu/XoS6eL0GiDUuD
oTQTS6ppDLHbalIMNQyBdKT8ICz3w9sjXnt3cHfIb3OH4e52sVuPBtymokmQPmBuswacS+N2W4er
tAXu8PZQP4P9y9XLLs269ZhL8i/nby+WUWgZzWJfk+pUvWCk79HJ3vVJ2K+9qmcLpVKzibgn70Dz
CFyZ5vFUFJO+dfEa4oPCvICGgOoA0KWh/Z12+GIghJowOXv7p14Lrb3FT4JTheDBunwPYRumaQv6
xNUmuC91+Fr0RnOMGkwUgiFNj5CFhpUBG3iDHvBWRHulioRdBV4SaCGWV7PsAr9kgYrSBAgJiZrr
wzRsYWaiCmn14d0Im3lHp4F+r+fJB9sdp3/wIS9qSLZZwrTfyleRIt9oBRkDRxbZL90N75xRg7pX
Gd2NoX4ek78tBtqcycdxgbcvt7LIzWjBGPmMSqD3D0aFN3wdY3gBEf5b5Bb1/QjB7KgXzqtsexzO
bGvCvNcbd9mMC0wLALLU9F3gWrjhu3CgKlLCRtboK5t8D2qlTN2FnBa70AalBugRiIJWm//geyUE
4PJPiwKH1MXONzVaNuPkYS61/3EbNTla3gIWVe3UzRqX3oGooDFufUfLheZi6nDA4dBZErWL9/H5
+pAaYJyiVUxd3ccAeUyJKyTildEpY7/p9MkHZ/wRPmu4K8suuxvK0rjxgVzZNtgx6PbjDVKf+Vlr
+GWJRlT5gtRho6o0BXMCMfVj5Tpf4jGP/2WK838KO65dM8+GuvgWaS4cej1gjunuSA+ocfAoDUp3
NViK1qvWm59sM9VOZEl6TK1S18+sIPHzOJTbP94UqObTqEwYQjxxeZUbO4MqPnI6v6s9jPXd/iU0
Y21rp2WH8fFiVpZPZGFsTUPBJrVbZ7+49tb5NOkDQ6+Eqv/8rZf5FGlxSsKikL0Oh4jmCyWwdik4
91fWMMxbSYC2UWS4D5mUzbrCFmDNTYTGyRzPyLcnY5n139YgmR0iu0U/enlueJGD+0vIrzGqoNjP
BlvFPAH3Rc+urZw4y2+Md23BGYvdt0vunrD34pJfx6PeDCjk/YxaDK5dWnpIIo8Tq5HpPxqKCzvC
JTLJ7sWR2IKqLxQGIH6jB2wdVsQuaA24FmBHcGMXXL7Uy1nEfOjfQ12kxwqVTVTJ+IySBRxPh42+
Ea26VWu5lqimaquTrEZuwzNdDOO4gdO6cOIhdkzdq00abm0ZerpqLU8/tAMG/5phFAcdDxJ8zbGG
8DRS1XGP4rPtssUKKE1ubWJXFClLFYZWbNS5tF1fbGLR2LT1uJw1/F4bwRZqwkhWpGlEU2+FnTff
4wC2ZzcX870qq/IQ0ae8SxQOSn++ksnRkZyhzm8hhD3/rhKpepCYdDgZRUeZwskdv5HBvCFlHh80
SVT09njX38ZSZCNRyXZxWYetpBVY9Uh/U6U/mTIDMliMX0NNWeAd8MtImrm4r/LA2yXDbG+djNY1
1UR0Z49t+jFqVPTHbVBLMIZ1A0kSyj+Xv8ea6FxsSj7lCPtxSrOY88m+std4TAtOztS6sZNd2zrY
MwjtHJ2G3ct9tIpLCxPxlkU/05TtBfaMBWMNWqJ1yq0VOX12Y61d2zvIvHFnIh/L5nmx/DUMQ6sW
o2hfl2F4zLMCLkZt4egb17fO5p/JxssvWlByIW7DtoIJPV9NjjmHSjMaNI7k4Df64lUfVe24iTIL
KxP6T327pELgpZ2H9wqhY9bnxhoFvrZtNB0HiVaFG0ydHAxAq+pQFHV+wu4cz4kMbXhaF5qvqDas
BlMUexXRmI+thVxPZlbuaiuPcOmU7jbSnPoxo6tzG8UFxvWWcyuxeSVGNQXFBnfR1qNmXV7yLwHA
bLpF0pszHo+YRwPAhiwrImjkMKcbv4JWvxNpNB2afu78t7+fa8uHyhZHj4vUk9vg+ch0TmHDaEYm
ula8SfuqbJ9CG0BQL5KAi4Ku/4PPg1SLvlxc6I26XD3pYDuxMGs+j9aZsFAccVksQ+SlFeZmZSzt
/dvPd21mfx3vYj+SlT5bERJrOqAw6u8ARGygOp7I3HaH1lTpQw/7YAWrtnl4e+DlD75cujYtICTu
losHcLezVxpZCdVTHf0L8uT0b9cqXLjTxLEu8NcXSuTpfc5qAsDkhFuVeLcUbNeq8yaBDVJQjDYw
2bgYPzESVtRUY/xtQvy1h+KHHOtpg54ROO0iOa8cF9DtlOTo20axdTvqKnRR66dW2M1KTU5yr/Dp
f9BDLuaD5Rjv356gq6Ho4irCX4t057Jh1Gi12gDwvhSOtLhYLHjNTZnjVDEv/sFNNfsITNxPWZja
W6mRzcUMJ3vUg6i5cWZde1VkxbhyOPrSVn4RDVlpZ3SjRdeXiavlqkN2uM611Dy4cxAe7R4UcD+Y
X+ZOh5EwjVRG356Iaxvqr8NfvCmMbpsp9ChqjGNrvgRcxzdzQUpqhZDu5e2hFkThb6uSkHuxbaDv
DIOW81UZD4nugS1GdZbiCa/ElG96pdNZbVrlAXdfBPSuaE840S2y72Ta4eMbHSoXv/mxCKx3ROc/
cljIHle0o5VqFv0Po3lnqqg5UdiaXjXIyas6wbEnNyUAEZV2JyzijC/9ZLr+rA8YcpfwZi0rLXej
N1S7WoTFKaDou8UQwd3WRS5PFuHC0epFve0z0W8EHq834oZrOg3mjxZ+6pq4Kl7WuZgGE8dmdJCc
Av1zFNHIC4vTQWCMITLGTPI0VL1zFPlU3xM6ADyPKnU3x/joxVjUP5ZOMmyolZVYqzqAFat+/lgr
WzyGfVXspJ0UuJ0n019zaouNNTg3SyPXdrZfH+Bi2WgNjIKUZ/PnBMtkL45ccHTGsIk7B9ulzNCe
YNJAwytcte5agQ3MaAZbZXZiX9O39RqYFoi03Au3ujVgka5APCvVZA9DnBY3duFrS9xFzU+Kn4oi
e8X5sqPArAyRu4bfBczzlOMVjcI63ZEyam4cMNdWOGl8j+5wlFDO4kn061FqmTFujgP1S7jOEL7R
G0EO6fOHiiT+yhn7wgek3d+//V1dfT5arRbhCnHK5ZUA74TcMHuKQpaT9Vs5WPlHpZxXA+ncjQv8
9ZHo8GVnt6iAXgT6Ru5wjdIYqWlUd9Bt84gOWzyljrwVGVwbyaM+gaHQIru/lNzTilvTMMwBorqs
Ooi8KDfzYAQb4Sjtxsd4dSjOSdxwaCTg1nD+zuaa/BmiQt7ZwpG3cS/dOi2BEGu6vhEuX1keS6MQ
d1/KLg6NhOdD5RNA8CagAtK0YQePW4Y7C8jFGkkyTeAppexJu1lZu/J8NGBJSW8zpzH96+eDemYb
ukXlCd9WsKGr0MzQwVnjysy8W7nWa5lAWom9JZMlcSq5vNq3uJ54wUQRZfCaYjfZSE1j9DsbPdLt
ey2WzWakMX2rgbr4ivM6eBmgRb7nglekAEsIaOfKR5qs8DXAKIfnsbZzrbknxJPuM76EMSV1Wf5V
iY4kRRYUO0pG4S5uq69vf1PXNONISnSKZAyMDuXiVRmViP+ldqH1CWAgXRarChfQU5M14XEIMFAV
PZBup80SsA3TtLNHPT2lBBXrSdF7p6uk85tcyXtJD9oGdm+zCbPsVj7gysu1SWsjceaSwt374kh1
B8AAesni7ctIO0ZRBnCbvM0+jbRb3R7LOrmIKc+GupgRMnfG0l2M/GFCj246Y3NMIj24scVcq8mS
sTYX8wKG4w2cL9dMYUjZkaRFewKMIXTSYdeU/ZOgRLOjRxzITxPpJ+Lb5J1XYL2KSjm/8Zlem1Qu
Qrx62u2oEC/pu18uRHo/eZ494cswNk3MzMbJcTa772Bk2t3by+z6SHwxlGwWl4aLC5DRSRQ9i6Yq
KsPyfQmlatf0EelzCdnu51B/5Ej+/w2YjWabCgYL7d9t/wu++39g2wu88b/+4w5M+FD+akf27//o
3xZk3EB++lIwyWToWNf/oh/iRI58mETcUo6mj8pmu/5fL0v5n+xgkvblxYecXhyWwK9+45gm0E69
NJ6hP/4TCzKDOOT8u2JTJvGKiwxpG+7eePOcr7YsCZJ8plEA2nobPY2tnOgRz8Bb4B2wCuY25SaC
ILFvV+FEE/kgWnCkVvUjLLOvwySPou9eE0jtG9Bg86bCzhq9+yDJduIjPUJ5eA5LwDgDF07fyYMP
Y+N4265Vr30F7wF7QuhmtXoMk460cxF8VJD9QhtUd9YET4Wj5fvInTTqiQI+Y+it9dB4FP34hIod
/jD9vMg0jXu3icX7Rh1L1zgCgAqPXHRfxrj7S+C3vdJi1T/gkQI9rhgCP+jhUFOsw4ozbmAlR8E3
w1PwD+sHitun0Uk/ozU/mgOGFKGJKIQi7QFrmXAzeOkpEKCAert6xzec74ok63H8CM1d3BnPc1uL
Q6BlZLCdz5wU5UMcW8+E/++LGRoqVKlyPXllyZ6dwGYZ441d2dG2IfOQayT6TXdc03C1TwYNso9B
EtVL8o2btjundIw1vZScAyHIFmF/7CACz6CRGqpaq4QcPuoftRqlfB+G40ONXMUzy3e6N23qvoI5
C+Rqbg7xSGN2JQ+uHp4G2m3cuD+pKl+jq1sFeRuucy7FVlJ9yKBV0ZrtvHgtkhuEOB/pHqClUINU
vGjWUUi+CO7OcNe1fTdDJ5lMM9skurbB5jreBGwhowq/p6AeI2feVVPngGbAHCBa4F9JOx9ocHuf
U9QqcmuGeDTLNT7jSI1lv7LMZpNEyYYcar6e8N3K3PSg9YCEinpfYxTPgbyN02RXoOAlQ5bGfpi2
dxXMDFUFcq0lmEBoVNGwKi4/GwbK6LTouhXG8+vGsLeidf6KXQib8DMJ7dJ+VdYAHfvY2QVJ/30w
jVPipWDQWrgjqQCRl6c7s3b594xspwt07c4Me7gekrUup9dMn756ClyPWwN5AkM1Z/lHrU2fcrt/
rA0bMMfwIchNjP2Ado/03YqORpSuw3nP2MVVgktCUgEFNN1vdZbjJJFiO1kIba0bRbGmkTYGaFIe
laPvA6N7Nw7iQNHhJEvoV1qqVsMEHTPtdYkxvEy2rJ+PQeE8YHJe+25vvzPIsq1SVZ60uA43RVPv
01FW6wBUzTSn4ToWBVVRCCJ5B/c4ETmY0fA9Pk/bsCqBAwafFGAwpqKDj4ab/Rx9N4UGi6WojxCN
kCuZ32fHeW3a7i4U0XdHx1JdG60PggL8996O31tNcBgd4ySt6YTtM1i7ei/CnoAFSxJlAXC3jcem
qHZOOj57GrJ20FynMhtfojp5Dmusc0r5nhvzc2VoGPCxWtAoCQyR1nTXfxAJjrxBamxx9dzZ+kwk
knmfZFnTuCgfzDZ4nWuW9yzrZ/QPfhV096RF93OCc6ieoK8DIoBxNUQ6z9oHVfmD9Awwuh8iw6pX
b8v3ytCO7UIX6kITk+qmH7ZuwQaR4sRkdXa3z1SDNi03cepthgNtb/m2Gj9KPbwLwtIHscAEN6wp
UYgP/AMUOzxCprZfq1l8YYliHJCKh9yBGUq3j7Uy2GxqTTsadr8NpMge64TSit1YW2R/H+q5fREq
fxyMsFo3I6j40qiXDljMWA3d2ilPQqiroheXsrsdxzQ5ep/iBCGCKO8HWsN9ord9fqdS37M/esVL
5L7k7ohqU5ZbILWTryn5DBeIjX8e7qmbwm4XH9Om2XVe4Lfu9L2cmnVnYvnhTbW5jVsvwcASqIwB
amyxpbVAgunJ2LDoi34tY/uOnPo9/iWrEnXAGiVViW4W60RXvFhO8eQskJ9+TvhKBB0gU4BUVbTy
YPX9l9ix3pnZDLEw33NxexJm/6m32t6nYbJZByEsJSTbB3xPHqJpcQefhx9tKaudDHMgLGXy3I/D
17wM7Z1qveX9uS+NKp7xVUL2EZTW2rbyVxXFkhpn81zW+jafgUaLhfTjTMMn1fNPrQnRXC/KeN9p
3jfkuOgpRnmkKeCJrWBcMdefbAh074cx+tiaxTc7tE8I675PpngK8+wz2/mhCfCDGrx5lUFrT4z+
o970e4EuYx30zcEpgfAOMdOdTALQFyEnZwdJIxvUUi2HEnXieLTr+Jtmk/6HDWeAyMJUI4OcJdzv
OG8U/kAlCosV+bGwKUJFyAs3QVI9Im48uRP4AiP0/lbIPLeTACeLeB2KfRGHm8QBJVnW4Vf6HD67
SUbgmRP/xmAAa5GuQs/5DsziruyrxxgDoAVIWm0rVKqUIQQHf1h8Koyk3tph/BTL6SNJ4L8GA36O
x4UdZds7KDzxiu6CfeA5z8pJ782ye8qz+rWcOVBnw1m57vBAB/a6kzF49Xa8c6k34lvk7EtlYJpN
rmaTj96eTM8m6oFnqBgfeCysfoCbfOJ1vrBxNYCVqn0qtQgXRZd8b9W/c1Q18IJ0lD8JW8ZEWo3k
719jaLzvuGutO22467zqgaMjXWUV0uUpgBEFqC7vWvJ6otzG2vScNcm4Ui2NXSZUQWL4Y165z3GZ
WizdHlPwIYMLa9bxOlbht3Z0qbB42qM00++tcI/RopybijlBoR2mbDYG79BzPinTStbd3OarWk2b
MsIijfLWu7jKPxsSgG9RiX1TCjhOHsJFWCMb8l0P+RJydf1JZNlLVrZ/a57clzMtVVEh/87LcaM1
Lk0j0XzIq5xvS+k70xwGX4bGUubojfu4+mKDsuznCGQfhkbpcOgs/YGi0i7qqB97HZwTx5jZHtot
3nsozB0HHGN3sEKZAvuav8a2+20ywHg6IS2QvaU/kj/fedX8pQx4T7aR8EeX46pSXAxl+toKM7qj
NnwHxi9aC294J8m5gljKd7LClTbB2YnuCnmK2xyillbJldf3iFLKfNhBY6LSl1uvUsKZ62J1nxU0
PA74+yD9bne5a7drk1ZUkHoJPVP5YaqL73RLG+vGi+8hghhrI1fQzrp4b8tCbY2OClBipR806KsC
xceOjazfoBNBvD7G9SaEYb2OEA2gbOO63ZgeuOKsZbO1zFOdw6GhdQEUlHGchiZYR0H4SY017Kup
lju55NZp2UxWeaeH28jK2BdDtZRD63VK7YTndkGmlg8gw1+NClxaw1mwbafugX3ubpDDiZ18YkuM
7x23eAWRDO1eM2n3dMFlxhPxVpf4vR4GK63rtG2eUlBIk9Ha1G32aE+Sxi3LfenE9M7u4y9qnu4F
2pq2TV6d3sH/1+n4NVY6bEQEVc/q6MOY8DlY2zXmUnOQTVwNFkxJ6PxVyd7esC/GfpJOj4oT16yT
PX1Z95Dh9FU7qEdNSCgztXymrMBGU+gPqqH4ZMruzh1hwfaa9j5X424auzs6AY8htcsVvO4f2JMZ
iMTU+7lyX1qQvo3m/q1m01vbI6TIrNp2ZbCNbOi1s5WXW6SBfFpgw7OcI1y6pVyrIh3XQwk6utVL
Np1JfZm6cN2bTrCKPHWa0GFAt2PH72gciO0pwPUkeKcm4DQ1XpJsmclrOvYnw2i7FRk75c9CPdDs
iCt5kphrGbXzFmbdHsMAzu+6f2b1RasxED+6unwJguKQTD0ms3JTDbJb07rzASl9QE66/lDArNmk
k7xrxfRZc1wuPhI1RDNOH0TQnMZEfsgD+9FN53f4s9yxhnNeq/pAnb1eJ4b1rfWG+05PFOCb8SgT
GKiWujMjeQhtczFzBj+pOdZmotbmmyQthswBUJBrf4myvs8LguG5yqalTeAxtLp81WXDnSrKdC1m
FuTUZj5UI8vH7BxvyTTYW5r3JCoa79rw70BGcAXxT8w4VRLNKFZBW1rHOlefMONJdlmYf+21dGM1
3gHJqXvS3S7f5V3aH9PIfjC9JNsweyv2om2YJvdQjvaEXRtZRZ9LZ2TX0av+oEMD3qOjGbBc1/t9
XeFPudIj6xBh/Ln2yrjfT31HNM62epyiTt90QaaOsimOmH2+BLV5N8nWXNWx9zpQ0N20WUeAi5gc
S7Vj1ZOVKrJW28a9lhGm6BPtarSLdB5Lte284yj1dOuSN/d1NX1uM0ju6GCeIrNf9RPuFDhycgNN
20+yy0/ggD66dQFQ2wV6QvZkU9npq6z4Gs0SSzZHhdux8RT/VUMYOPw3d1ez2ziSpF9F2MvMACu3
SP3ZwGIAi5b/pXJZclVNX4SUxBbTokgpSUolDRbYyz7EnvfUh73tcW/1Jvsk+wWprFJSLMt25nR5
yw00ypYQzAxGRsbvF/WWqAbi/LHcmJ+VH2ctZET9O3QfRpg8PMDIntWCvxfe49Cyvc1NLalfo+Nu
4iwXUImfq+ULtLyIi8pjMnAGDbiiyBJ10flx53l1FtcFRjg3H7txGcPqFyI8LyO/EdITV/X3aHJs
TTfH3Rqs2NZjDCI1iEV50a4ch58w7YLD8Zug1dSrYtQh2kxgPa9/RU+8M5vxBxzXEaDA3nmYVtia
CgygPF6L8cmcA9Jg4/UawWhd9T82qmJ2Lqqz8xpsa3iwiw1Gek1X7biM8q3pdGP96llh4CCNhOGG
lr2GIJZRajCd+7dAE2QWen+dAdASWzPeqCDm4vXizcSDjkYPxMY/PsNEAOB4r8twIE7a6GWykGFD
B17jFt3Unx6996jiPIt966YeWPVWxIP+Jp45cEMwO1eg83zSbFm4OiO+HB8jko+Bh5gvfzmoXg1q
8d18OYVunreswaR26S2n943qO/TaLJwFYjdoPhZns3V0NZ+vr2vh4rqBDhxMfAJGyQDoL5HXuDmp
lDFGxhafAhR3Q03XoRSTxhpDITFUNN7U3seVT59Xi8GVPSdQASBHzapXjSCJkeNcfPy8rHNnsED+
jDJX1XVnAO09WK27mFYgzgfN6jsbg5rCk+bFSTC7+hyu3gfTQd2xYw6wzvCGRyjhrVc7MUwwNIc8
RKHoz+b13sk0/GCtrMvI8+JW3Youk02t7XnrPsIItdb8JLrD1BwLlglArEJ75bd9+28oH7NQHrxB
vd8s+fT42J1FiwcxA+ohEASml3ZjPRab2vUigmtagwU2WJEb783QGJkkLWoUc9A2Zzv1+WfHFysO
xzi4XlIr0gbTsTB608OoH8ygjm00Jw1GVfvjCgpxuVm858u1d7Gc+J9uZo2TTjifdZZL67qCDnGn
shy888TSv0JP9jV67qHP1lWn3vDcqLm4RYO906jMLspzeNOV+uK2iTnetWa5BTPz02bGFsldfc4w
4MNBJ3oAJPrleTyHTVJ5rKA4neMitQZXs7gbiaTZqg9CFEYnGGzEMQEPI4p662qzfFNZJfFZDHy3
88VyCVu/Wemum7V+OD1+qEZ20AKcCCwAIazL6YZMyrZfDcf1DYolm8GmK3jT2djJ6iIR80uE0rvz
6MSxBsvLhoj63AvFOYBH6zQdF5nUq+lnQEZ8vnpEJGEWVN4tkFjt1jfNVhKWxxZW9LGG6aaVyvGn
ALBvl0k8xVxn7OJ4uV521xhx1kJJtoOBtQi1LeqYAsIxdMmnMTXzk4F13pzO0L0GdD4Uh7XKSHI5
qzApX1iI8VU/B1h7iINyghbD34QHLI/PMQwdgEYOLuxa+NhZ1o/L1/Wo+XjTiKtWG0g669bKnk7R
9lreOKiszmokXhQxft5spH9UXHm7VAr6tgNMVFy/T1yxvnejxI+/DnqgT+9CHsR9DHR+zZfkBIli
Qttoc389R7R5FCZBTCuY8FAdW0MdEkqUOl1Sut6nKPiYxYReWZCuYcSlDahEVC/SjDFknv6p5IeY
ypt9jMFk6MjHDxAn0x98jOftcOh7PHh6exkzn/7OUxtwU5bTPJGGLgfq9tExodOjKS/bIoLuOxwo
N4/QDQ6UiWbKB3zlzbGAcgtaQlC3jtBQixJa4NqlP0hJ7LDAwuzUY0gAsoVvVAioRVSLAw1kXlAK
iJzLdouqENj1I2rVtJAbfKMcoPy6FgdqzSOMS6k00Z+gvvzaEQpGkOKlnjn6eXPib9vZkrKGkK/q
9AVKEPN9yJejFpxM/qFTduW/Bh2JQmPUCWYfZ6nBN6QEj7XffuMIFXI0WUB9+/YRSlMIVbm53fmb
2zoSmbqSD/UGPLO0DDmVcPXsl2kINBAAUG+ffvoWT4D2AagcNXDIgaO6fc+qFNSOsHuMu5D6n4BC
3pgVoM0B0vAN4MjipBcIwfER8vvo7KBa8be1c1S0aso/tB9q3lB1II088HJX+1WO0DOFcQaZofWG
tB4wxzS3XmscocgPBYzUQkQ/ILiz9eMj2IQYB4ea9uwnY/VbYgEBP2rd+/XqEXpMMH0eM/nSH/Xu
K2MyMcpEoB22138le+CzePCML331pxyP++PUk+JuVORwfe8L0onY/3zrQJCXQEOavlXMpF8l1yp7
euZM0O9/VTyt1M3Z+fBfYGHs/Kp8N9r78nbzu8/a/ZOy1cI9yD9eclcwMQKeWur0bHeV1SE5LGBj
tluHRLAa3xa55zt+lZWnqF4I1w1o4KIkRSwk1adLuON+5iOlbArYg/pkewx+eOkOfBJuicZFdvgi
cXGQJelUBKgsWncDDwFqh8alXsxiN5LkUurUY69L3QEBoPSUTmeuwKxkSTClj043nLzvPgGLedar
dTCGfDh0c9Nvofhg4aPm8QD9IgH+Gg3YP4Cql//yz7fLof1DRWP+gDwSu4cqfyhxSAJsY+88qt8L
R+DBge+8hQN++lteEtBRkH9P2y0/UwROgxjqhIZxSzrEYEDP7GmOF9KNuEIR3UWaFAGoFc5dZZUA
erXkH2Rw7GXL7IZIHxQesfSOyB2Bl9E+TSI6wDk+4OhqMqIXJsVrBnwejd1Rj+3L1vyOToK6YswY
RQMqmlDh92CCKrDnYPjoPOMOwVIMhck9BaWnaOcA5J4NvwMYXAR/qj4l+Rb2fK6Cg8ywnCAC8gAl
1UA8AiIKqqsb6MYx8KAW83GGCq4C4CjiMKH9EN0qmCVCYygNPK7jRuhRj9lMZSJiFjQECx3uFXgC
mE4MM0efiR028YQ7lJRIP6AuuUn/IUiIeGiTMJDlx/IcvuJtfb2OSl039lyxN+UZPT/A/gQX0djR
RHE8kCIOPvbH3VIo2kbL53NuqR1e7d1Cu+vfWqm7f2rjfMfSSFaeJT+Rf3zKxmsxT8BsksxMr4Cn
zt8zLxcUY4tEsYyostylJa8L5OSZVC/YhuGkCT6XtNL1ki+iS/pK5Gwha0+fJt+00DPXexUJ5vpy
celaKUxlYK0LSSUlSpFPXaLXoRjnWEDQy7pkb5IV47Gkk66WoPd0yd66Qxaohn06/kqX7rtZjgcN
A/b8e1x7Qu45ZcH+RZq8WLh6LBnz0qlgQ/UqQEWKfNbrT1pvLXJUqYtYl7tbt4nWXGrPuNjznqil
T/chH90oLrVYMJWkiOO4HuWvr2fK39yZq2hKNDroU+2GJQjdn6JS3tNGT50+9YsQZEu9ZDjmsEn5
SDmKaEo2oZb7STAsXUV7lzZmiqPj6MQAj06HSamTREzyIz1EGXUDPPr7fbvXvv/QPvvXEgmPK8Cw
vPzDwALsOODlUI0Oqw6z/g7eZ0WX9R/jJaPAf6cx7CkveUft7Nkfqqf8JrxgH1pf1UsG7pLTYBwK
ocgWgp+6aij1AdW1UnJWl2zL9Sc8mUlCqW4zcMBaYQTGpkGzS1ds3EmIwWUKS2wDChSLZzmzcD82
sCOSzzSzWok/QTxLWS5BOOvy+swNZkwo94gJhX8lwAY1qErVK7qrbUdx3rWmUZ26ZJ2NO/JU3jYN
8Pac70WWKYOlu9pzJkK36C560h9+ppydw0cYuXKRdPQo4a675As+RKwoZyESEI82YZSrBZG7lpRo
wTQ+VZuuK2CwqGRN8AHZBpW7lGrUXawjQhS5KarBqhige5kE0DkKE9Ddrb/eq9GeckDBgQG6MfPV
1VLNoC53r12REzBkUQ2QhcnaYWvV2MYwJn3Ktyxe5qSBBjLq8uGWx16SN02oOV+bcs8Pl2yaX7IB
Ht9y6PXYDWDv5sI/NARAmyFonZsNMR10ImmlJjsVlemS7oT+GDyRhFK6dQNqrRMGLJeUJDAj7eWS
bpdk0sU2DLy974RJUyB73RUjM7Jiqq4wcTUDcytn9VgmXMM75HGSCVOjbCaS1Pchbjn14KV4MLrs
pRPt5gnTZDJtwqnWFDxQMuuY72CA9DwXI07L7bQXvGRw6MRYro9Oh20bUMe9lTtWL4+0OFR7vSse
b7LkhLpkAwf6YUpheMW4RJ5KPub1MattyO2GB5NxqLqN+wnk5MVByA8wrkaQOwdxfbnY9DU+mZ95
pr0NjYwLyp0IVaBNeDU9V+TDpoTMpyshCIK5pfA3GC9KnNCqAzBYn3qWsu6wkTvOe3roWzBhzz2F
Z6SZu/ny76T+i1wzTJKiWV5ADwTqFrBQgcp+iFc/MLRG9REysfYTRdYKi0EAC/V230RW8/ATvgox
ITWkRt8IQVhXObVCn+ecHxNaqSXYhivmFw08110sHS3lNqSJe9pEQz+c5fR+3QBn26OEIYYsF0gX
oIl6xnPhBiOvhPnPKO/cJU7jqnR5cc786Xc18kEFjNzAxAXy5PdLUjFjILdq68lSkWfaBL0EBi6w
9yQDUo/KRHDvjgk2SXJ+D42j0WX0nSsSSSVbrQEn+EEk+cWicU0+5vXm4gfYWxvUzCrihrKbQ5R/
3IVspxWxutfA7vqJe6gI3/1T20ytjevzjSK5JvLdmKYMVMr7XB0noSPrSm7bL/WYv8yrtqYB9X6R
IPc/Y6qc7VeeJi92SC7DYEylf3L36Yk7bMYc1mddMDjVEArlJ4uxn6nS7qAnZ8qBAyKofMr3jnKR
dD4hswZLsKnwWPe4vcXU8gTF9spbMHCCTgPgoCpED2rSw5LYCgkfVbUICMxb97i3EJVS3FbbQPiz
lYgkGHO5OjqONNpad62Ox5SwkYlQyb07T4Y+annhwKMIteQA/0CJPNAMHt2Fn7mzcITCJzzm8PMM
SKADW0mEaqXc4ev8sBA64SwELq1kCL3XuoHI3dfWl7TfIfjKI+U5Bowyh83d0gdXjJXr+MnK82dq
87NHjrxHrEg8ATjrCk57AuxkSYbYTYDR2kQXuIdD6D2fvIzAVVQVDTDTfoDgsVDJmoiztWOPh3NV
XTcNnM4+jv0Fy7uINJRBlxEXbKgeQpoGqE3Uy10DhyNnh0/2viCgKVZ/rc6X/47d0vhPV8uQC+XU
WSYurxsXQElylanRZ6Ky6JYP81YBMNvlY75nmx3m8S26OGJPuVyANW+ALh/muFAzcNl20Fs6YRHs
X7nClMEmrhFk+cM4VsXBSOoArsVK0cEAbZGrf/1766CpS1JJeWDixujgIh3lM88GdG+HIVYSc7UN
AzBOcgM6bCDK+eyoZeKa64Qb0r/o25XLTPlsokCuy2HiK1RNXBkpVfUmwmAY+ZjX8zhTw+UWjyKW
SHIpL/Y7/ZIXu8n3X35PgjyKmIl6q3t4JmonOqahyuW/nhs9dz3yXN93FYsTaDwGSGdNlXsNtgB6
MkCc8pdqcYJtopyrR03urHTrhrmcMQ2J1TUreqh8yDevmmiH6iW5DiP08emvto/hNJIKnQ/bRPqh
9+U/w1I/nH35Pa2JvhNf/isYcbUJ2a4a4DV6J3iuTxUZULmf1x+YPgs2eQUNbA99wg+TvQNuooIO
cQIAU7PSOYvUt2miGg0gGTyX9knHx+kelDbiMMjUccnVVPxMXLC/7vkgGDgsn/J6ofiVz4ZsuFKu
VttEh1vWmL5/vk0kqlpclPow5pQUIzpx9NlxOly7yrtr2hhDDKgfQEyjngKK+rA/9ePisCmuwk8Y
iP1tAq8WzWpqCY0B6T9F7daQ8UeVsAFT7VSgL1A1AQ0492hhnPhs7EaelPTsdpO/vV4NdJCZRWOL
JJSSNbFgD7O+lACyiYushfixekppsq+u5kZYdBiO1Xdm4hrrCV66Re+pEoowETFAPYQa8TdxLyJZ
Nind0P96p/eSqSQOlgmb/Qp9dYGbM24sE5UsoKy+Oowylst//bG4ZnNVfC0TPc83azFZb/LqDLeM
/oKzesCbMBdgtWjguu4ByW70AtoGbNMbwDhMvX2WGDjXt0zNSaCkUJ8XqLhk4d4RMVE4hApXJAhz
smwidY9A1ZgvVW/Zahi460CYrfNn2kQqouvOVT/Zahp4dVTVg46qorJTi8bV6h6TO/Tm7Amyiea9
O9S/8fkcOZlIrjK9p43UUKEYnM2hNhTKlgHp6HuM57s8bMIS1uVznz3yfU7DXDdBmiNmJelkNpaJ
FcOhJbMwLx22CY30sBm6Beww0V71gbsx6lEUfphQde8APxEuS1cxCgLmpV9KbeQdwzjZnszdxxH2
roEXsH3gTRKwyIMP+UtJ/pMXPbRZM+Fh9+bI7fvrIn0DNDATtk+Hj8doMmizSMkGZ5BT3z9n0CLP
Aobccq3n8SlQxgJw7es/M4SP3TeFWniAjRkIKqW3CsMLEtz/33/7j2jK1qx0IdZIPGEFl8idzph8
a4o+RPFfo2oic9bnqGcoIy+nJqOaQIKvEhywrgLruXAKplLco1/OOAsxqwq7eo/6GKbEvDDBvokB
0PoPPQsxAQYM7LMp3EiuFplhkgWA6Qy8vBuWcMEVmASU+lYaGJehv4U7VvZ5eQQEgnIUJZJe5qOk
zzAQB+rB0y6gbEAH3bJ57OXMmow1By+uHxdYQro/g4HVDS7tboHcsn9IUe2pSIaKt23A+QE0Kkd5
dRr6bzExRN5iVz5s+cvrfU0UBibcV0sDTRhgtFrU6yo60kRjGBXGACoQdaoKaRMOssPWaLQtujFN
mDNOTjpMVAGchTME/VXcXBPGg6RbXPZmwnsDonceKNxEDzaqucfA2U7U/JiJPPUlwAOVEL1l4jK+
hhzn3p9lohS/wzA2NtgrXjBRGEm9sBHlfBWrzzIBa3cHnJg4pA4CxQqxTcDPZZDsNzyOo1Sbdt0l
VzWICVM/e8ptMlIjKbYRzYd+Iz5m43T5/XAIAGOp/lNf0QQqSR++YsYfB3IZRkXK0DZRz5Yx6gMH
jBGQ8qkflwqdM62wF2owUTrWogqkyCt94GLCC5U8cPUkP19/nT70nnyCgQu7BXSQXN2ibaIRBtNQ
KbooWZCKlAnTv8dUq8huGjDGezRfoZ0gpJEvK7NNlDxl0gkTJva+/O67s/UuV+pmymawgQ7DE1R4
CBrvYsDczzaQ3QKlP2dwYX/Z3UQV4NUHHZZds7m9bTz7g1p7ClDE/1gnoGjvO1NglMVI3jzr860D
n50vyusrpLbeCQp3v/n5/++GwBROHTABLIM802+hPy2ImmFgpo2JISeNxolVo9mAh6vai97wHyPd
ReMMfkIpyIbGAMKWzULFbTWhQFvA/st7wwbu7x415oeF9oGJRKkTklH15xsXDbjB5C9F5pUJYyfN
xxJ6MG4Aatkveo4JpDJMYpaHUbGlTcCVnfNHxd8ykYQ7BxoTYX3LgUkpQg4fif3qgCdnDz0zgr1F
TQDc2Hqv+sBEu+6Wfpogp5dNVvTXWTpU/DFWXooJCAH410pCxgR8/KUL5K2thKZ76IzOYOP68m/K
JgAoLc2Y1xvpN4gSD2E5SkppENdEDa3jCaTZEJoquKEsE0DAXXdVcphfALtkAouqy3PNDiY65D6w
AK19asDchAvQRVOJStXEmSUG/+qitECFRQYslBSW14vdHY9HcN0KLxdMATLwADZHrJi2UNA6ZyYH
4udbQAwcR1xSEXITxbURJqAYMm/o0vURc/zn0mmEmEOElpMskEInFlFf5PecJPAUOwXDmfRfSj+c
AsVEkVQM8TRBF7UTkkzqTZiotuongELMLdaAZH7E6+VZYOk8iZEIVxZuIhS+Z2TaJjKKDpW+UFBS
HtrdddfhQzebmAaFaazIANbqJsBJH3YHOmJuZBCK0rsEmXzYi4VmHGbE1zAKFWOx4f7QXOgTucbv
aaof6PgUDD7TdXx2d7P1nnf/pPjmyrPkJ/KPT2JIuSHChorUmijauk+iXAWbbSKr0P/yP+hhWbtS
EDLtcFBTF7HtD3KICybvydfi0Bze7Yt9SVhkdzeH5WL321IwnhXOOYRnsxPuKZrD9xPusmAu38+3
y6IxgG9slwdEelsDMfLhfv31/wAAAP//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_xlchart.v5.8</cx:nf>
      </cx:strDim>
      <cx:numDim type="colorVal">
        <cx:f>_xlchart.v5.11</cx:f>
        <cx:nf>_xlchart.v5.9</cx:nf>
      </cx:numDim>
    </cx:data>
  </cx:chartData>
  <cx:chart>
    <cx:title pos="t" align="ctr" overlay="0">
      <cx:tx>
        <cx:txData>
          <cx:v>All Regions By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All Regions By Sales</a:t>
          </a:r>
        </a:p>
      </cx:txPr>
    </cx:title>
    <cx:plotArea>
      <cx:plotAreaRegion>
        <cx:series layoutId="regionMap" uniqueId="{6E10AF49-8BDE-4FC8-AA2C-C3ED5013BEA2}">
          <cx:tx>
            <cx:txData>
              <cx:f/>
              <cx:v> </cx:v>
            </cx:txData>
          </cx:tx>
          <cx:dataId val="0"/>
          <cx:layoutPr>
            <cx:geography cultureLanguage="en-US" cultureRegion="BG" attribution="Powered by Bing">
              <cx:geoCache provider="{E9337A44-BEBE-4D9F-B70C-5C5E7DAFC167}">
                <cx:binary>7F1pc9TGuv4rqXy+ctTqbnXr1Dm36kizeBkDBsz2RTUBo33f9evvIxvDTFsZEUJV8uGShWRkzdvv
vjf//tj/62N8ty9/6ZM4rf71sf/Pr35d5//67bfqo3+X7KuzJPhYZlX2uT77mCW/ZZ8/Bx/vfvtU
7rsg9X4zdMJ+++jvy/qu//V//41v8+6yXfZxXwdZetPclcPLu6qJ6+rEs9lHv3zMmrSeXvfwTf/5
9b9NVZf7ONj/+stdWgf18HrI7/7z69FP/frLb+p3PYH7S4yj1c0nvKsZ/EwYUmeSEuvh16+/xFnq
fXlOKDtjlk4EpUyffpFH2M/2Cd7/riPdH2j/6VN5V1W/fPn96NUjDI6eBFXmPBDByabz/vf2HsHf
jon8v/9WPgDKyicHfFDps/RIZcP2rkz26fBIiL/OBE7OdItYUpj6AwvEMQ/0Myp1qQsp71mg8uA7
zjPPga8vKvT/+rlK/dX676f+K6jcPs/Ku59Hf3JGuWmY9IsC4DeF/vQM9Dd0ZrJHFXnQvwcd+K4T
zXPg4FWFBwdPVC682v79XLjX+59piJg441LoQmeK8LMzwnRLSspnhf87DjJP+q8vKoT/+rlK9v++
/vvJfrnP9+nPE3xqnpmcEc6F8UX2jwWfijNLmNAN/gjzQeIXjzFP8i+vKQT/8qlK7ssXfz+57bvY
C5rkEfmfYOn1MxPSzE0pHgh+LOzszDSJIfmjodfpI+gHun/HeeYp//VFhfZfP1epb/8DLP0mSON9
+umRBH+d+iY9M5gpINFfHKlxJO4IhSwDjpibD5ZG9bPfcZ556n99UaH+189V6m8u/n7ZX92lyb6M
fh71+URe05SEGw/0Paa+PLMsIk3LUmT+O84xT/WvLypU//q5SvXV1d9P9U25Tz/+xNCGwcIbTOqW
cWxpjDPGJRVf7dAU8hzGNMvnmCf643sKzR8/Vkm+efn3k/yivPu5ZoYbZ9LkxDINOifo2uRULcbh
WeftzHccaJ74X19UqP/1c5X8F/8AK39R7+OfmEsxesYNzrkuH/LVyYgf5rPGGbkn+xcPoNr4xdP8
AeUfkFDp/vDpE6r/AwLJZ1nZ7X8i2bl1ZhFKIfDfctRDsutngkrLtOSxmVk+xjy9H99TCP74sUrx
Z8//fjPzKt8HPzF0ZygKoC5DdH3Wm2pQA84owkn8xP0vpXCzeJx5wn95TaH7l09Vsq9f/QPI3t19
uvuJdIegm4JZwuBfUiZI9KGgM5gfHRG84F8zqkO/+mrxOH9A9y/vqYT/8rFK+Vf/AMP+qgvq8a78
ub4V8YzUiTGJ/oNYI1o8IL88g8+1TGY+Uh9RzzH5v+tMf8SDg5efMOLgmcoN5/zv14NbBLcPlPjr
eRSnZxajkoIND7+OdUAzYHt0jkT3S8lGR6R/yIXbNKjvPv1yhUrep+xkdj3PCPV9hRfqY5UdW/vv
Z8cLP4iDPA/Su+qRNn+dLwQZFhNMR4r71eYfKAcxyBkziGlCeR6BPtQVvvM089w4ellhxdEzlQ8v
/gFq4ezT/af9IzX+OgtMyL6gljQfZf84ydUs5GO6JPAQ39z2oWosn2eeCY/vKfR//FglvfPfv18F
bl/hED/LJFHrjOuUC0a/iP6xX9As60wnkqLG/6WEzx5hP2jAF5vxqt7XpzVynvzK6woXlKcqM27/
AWGSajN/Fl/+31XU9xIz3xGefaS2GxXp+Vmc+X+N+eMO8deO+Wpf79f3rfaDJvHpp488VV49Zeke
WHrx6T+/EriLr/376RuO4qb71tRh///xlbt9VeNl5CYE9WuToLBncTp9WXd3/4QYqL0SgRazDs/E
TFT70qysfQwA4B0EBdxiJrEE1y2BkLnKmvtnKKYgnEC2w6VFCKGG/Drf8CKLBy9Lv9Liy///kjbJ
iyxI6+o/vyIqzB9+ajonQOvCZGjk6Yxi3EBSmOD84/4lokD8MPkfL8lEbfmdsRPP09ROfTvone5d
lq/S6CGdeWj6z0ACOich8WNIo+eySPDW2EWS2IG+9oJLM7ZHJyPPyuJKY/whQvxDeOYCvOn5AWY9
GT09poBXi+d2IS/aeOX24Q8AQUpvoHNkgCOWfgwkZyzkWjGQHcZRVmH8wUg+liTc+hldADRRR+UT
t+RURQPT0f47BpSIMuiH1jN2aSUviiB3pPSdKF8diO4Mj2agCGoyhnYM/kLn9xhK3MKdZ0nGdl7f
dq/rwc2dWA/EKoor+hA4/iF7JsFSEAIogQKVibxEWgoo0Zdh6sUl2xWdIR0h4nHVM9+9Po3QjBAI
RgwuCSUYFTAV8W4zIyeEU7ZLuyJY0Za/brzOX4+5zK+HtmILXJp6sE+w4tQSyIaZwdhU4D8UulZ6
WiENyXZIxBrD0RKR3GZdRkK7D3ovADWpjO2Al21gy67VL6PIK/dNmfTRqsqsiq+9jrudrbGxjJ1W
5GLfhF3ubQivNd8e/TB8nfX16ARUDz/7RdkFqyA12vdeIIzmRTt01nmYRxFfRz0eLqBHkJI8Qc/U
0ZuG0SIMVu0YvabqdOaNDdvRQPfXNSmesSjwVr4m2bk+Cqd3tecJaz7kbj1expVW2UUp6e40T8mk
VIroWObUKMHk09SbVSyJmbuFWbcgskE1sjJ63WZWfR3KIbCrIdxoerHmeW2nln7hl+OSys8RwZIE
KoJik2ngX8dEYJnQ3ZqOfMeiPHOolw83KXlZldW4ZnUd74KQrVCRLVaWGV5EWkmfc9GblwtEeMoK
FHUleqMMlgfCppyilkaY1EHDdwaJindmk7rnGFZ637ZhdB4YRrceYj26boax2WpFna+JG5Dzqo+1
i9MHeaLH8GnMQoRPIfRCcOOYGjm1KtrJTLsyo8HcDpboX428cxcM01OeAwzXBUzTlKrRqQl/qFiU
kYpWRqNdld5KuONlL/JPVqSNNjV1xw/93O6IDCFuwbX3ENp/v6WaQCM7xLSLhDumCqX7jERd6Y3a
lSSXJYntzvxwmoRPjNQxAKY4kWH0Sj0yOu3KMG6S4bItnca60PmCKZxMz5HWcMoplZxLlKARdkwC
deAPs1iQxqos66puKXFIwF8xrdwEpRGuwtCNzj0Z++s/jdgRSEU2KlmWSRUJ60o8j4v3xLiV0W1F
b08DeWJyFbwUyegi32vbzLSuPP1Dl+45uejim9MgZhiE4M1AdYATEE8oDNKpWUUaC/ydpo1O6EnH
Mhqn925a2m5OQ5rRpiNICpO6KkyJMfr+riHuJuNy2wT929MgZuRgikRN+HmJ+TlDseGFbI0+KUJ/
1+WNv23H4kJGXrVOPfMqcvPhuvIDfcFvzGEFZy8xZyDgFoWCVRsPTV3kNUB65bYYuvelKV6cxmoJ
hCJqbekNRVYARDmUvk1F6dk5XwopJ01XVEgIHH+aCeWIvxUgZHSbMncbfwdFdb32UmrbAe68hhik
1pUsXtWSLhi+OdETKKGgc0owEzwlCYda2+hDYcQUID3jWveMSeq07iaovB9h0Tc4qoiT3ApFyzt/
Z0bllnWktf0h6ReAPEk2OJ0iS9gei2KcylQctx67ZcBbACHPzXSdMbsZ4udtOGxlYmvFUjA2y60D
aIqgJ1EkxiAb/F3iJVujSS5JqX9K/MHOLLpyQ2KXVe7wTiwYvXvP+0RKDuAqMSAZzFaLXMAt/Zd6
UW8rq1l5xWUe2r5hvGuLYRV53CaktIOmcZLoyo/vPP88qVwn0D505TUG37uW2aNXX3tda3fZOjSj
TWJF24rybZ/Vq1R6NtHOvXL4AUt3yKGJgwdOotZFIZNY93d5528IYgqQcNVr1ObJ/rTCzpmhQ0iK
YHe8Nhs+QBb85qbU82fF6H/yyrde4Bu21lTOaWjGpJpPmCIwczOVgQ05JdSHiLVWo3VipP6u5YE9
ynPsFVjVBzKW9jg072krX3tISPvinRauEm678U2Yp7ZfDqtsFKsmvQzbGzMcHCpcW4qNx+MF3Zhx
Y0IcHFChvBs2vl5KC5Y/i62NjgDzWdPrvsPGYcktz9lKqSMQwNAdpnhVDxDovUnyhvi7OIvLVYPS
hN0wllycJvmc5TqEolB8aE3frXkPNQj2VVNed9qHemCXiZEsUG4WHcOAMKF+TzCsdszaMK54hOTY
30X6az/PVq0xLkCY4438CgE1k2MIgR6OXdkClVqL7cgqbVne/EgcI8ALQ6fMYrpBFXPVZPUwlsHo
71xy4w30PNMLR6P5Qto9iwqfQnUkxQjOFFSyIE9pXrswwRB9rX2Tjx+6fCE3mYVxP7lv6KZBrOn5
gRExzEw3g9D0d2F67Y7UiaptyIsFx/g0DYMzkQdQFHpROgLDwg92vZHqdlIzY1WZnn8xul6+DkLj
2qT5uzzonMrj73lVJ2uPlv3CKeas2OEhFCHvuUddZgDVsa80u4iZtRr6gNrB0HNbat5az7qlIs0s
TKEjA0flYho3OSavGwx6ETVg4UUytHab9bYcmcOM58PLH9DgA0DGMSDem03ZiskktY2t0T1HXQhO
ahy6BSrOmooDQEoIH05ZS9tLf5dZr+o2t3vZOJxeyjxfn8ZoVjLRj9Lvc1WkhscYwbdZtEMhZZdq
t14o1uVwqwVLAcAsNpIgxdIFGEQUmWiMgnalFga70PgsvNGOwmeWjFes9hecGpm1fBJFYj5VAYyp
tnyoaH2TaqKsgmDXUtMuhnolk23RXae/Rz7KH+l57+ihPVorPd1UVmBrC2yboSa6poxjEQ1RMWoh
x+CjLg4D0U+IWrc1vfWRfy2Zkrm8/wiGIhpGqddpzwHDZNoWUbC4NIdgnW/qIT4fimqrxZ80aSyI
yQxdp4lo2C6UWFB1UExLI4wOgaoX7KTb3YQFXxHd9O0/LYqoJkCyDRNzpyhlHRPPFU2tVWkS7NyG
b5AaazRal26xICKzmBxAUWxFY2ph3dM02PlubDeisC1U6U4jMgcCVShMcJr4B77rGJGsaP1et+pg
N8rrJi03XmsuQJhRKCSqqK5jR8DCwKIiA1brx16dVsGu1N8ExnXXZy9945rq8UJhcU6eYRowQYPF
SwINPsYkoG7lxwWHPJt3LHmpdbd1vBTmzSQlaLZ8g6HoTFah+xHGLNgxf2wuvYgWTpOxfIuS/mWS
i7ehVUU3uixuujBaSr+W8FPoWI96oTUtYFfyhdW+Cfn72vp8WhjI9B1KnH2EnyINowxI31dmsNOu
KmJu+bk52GNru15o07tkKGxBtqzpbKReIlki7pygHBJ3IsBB4FEbtGv8jga7qIntIV0X/G2Q6LYV
fTyN5SwchM+YGKfTfpwSq7O8kZHucwRR78x+37VrVrzW9Zc/AASNHk4oIgwpFEpmPTNDNjlFKs5Z
tA0cIq7iJZGYxeQAiEIxMyWaT0cBhzhY3ZpXwUuzNAa7KiPqBD2Tzo/gZCF2ge9F71MBJyKmJYUB
wyr82K68fGXWl3GRrgJjSRRmgiR0CCxqceO+6KSY156xoikF/EZJfBsRtRF2jhk0K9aXdtI8LJ38
YYV4zhEfQVMsBxlct2hCQBvLlXibaKVdxjdktNFg8qurJqR23t92GcyvWHuRZw8DW6DsrF1BF02n
SCAMqpam0j6PXCJgI3sP9QIDzROnGTppl3rLViWxXDsu6Lgqh6jbZm5eLQjrrGk5AD+ZhQPNswqD
1GQit2YNdhMI29VuF8uw9/GMalwwSTe1q4XBDK4wdUx8qelNORno2ta050UbQEqvw+RdAPdmlW/F
LckuEBWt0E9bSGomnX4Cm+jYyEcf0bC4IrqNbqIo5jfB7s2QVbYfZHbc+k4WXYmebqj4gTxNsgNw
k+IeEDQLQy+JS4DT+9jm4iYu78bwzWltnGPaIQwlUPWY1gujB4y8vcyyfdDcDHyBanNqeAhCsZRS
8/2iaCcQK2Zcp8a60M7lcFeRBfGfjRMZEeAOltUsbBQe08t1SUvlAPmv/MZBSGxn3ksv11dho31q
/Hynp6PrpO1FHUXPTlNxHrQBuTSsKQpSQeddTEk2ufQk9+iFOSaBbXVNvwpILrdCj1vbc4tyi/oe
2dGy6rZmkngLdJ71u8hr0AmUaAriVoJj/EMtDgqMZwN/4yYzh2wTNcVqbOmnJCivKRhAtfFiKhvS
XF/H2rbtLoJUX2gxzQrUwSGUSoxel6UXsD7YFeTaKktbr24Wm2WzesiwMSrFlPmohWrJq6iN6wwB
VEkiJ3Ut84KbXrpu4pFfRHnD7HIYrnSes4+n+TwrygxRIUPlHxG74o/NjiVZGwNwncf6JWnZNiRk
dGRqtivhcbkKin64OA1znq0cDXddwKrr92XNAzPQ5EMbxk0Bs86166a4jdpzg66zut4QbWWhHtnI
N27E1gGJ16gqrdv3pw8wIfXE6nGGoimGlIiJWaMjM9TV0m3MdspSQvda1GyF9tSC6s4KzQEIRWhk
GJhm2SFF0bM3Y144o35NzWIh25qVmm9A1LJX6fu6IXwA0ZL8HaLTMHrVi8ZOquCmDT7G8YKszIVV
EE6snJicSmKojsp1WTlYOXBKLsdhsOP4EtVmP1nwurMiiXVRigEyNOHVoaCWjLJwTYhkLwcbY1yO
4B9inq5IsKx3syiJaVIdnS/UDY1jSSBxWA5xD1hhL50gMJw6+5wbw5p3S6ZsViAEUmIDDINJVxTN
6uK8ziuY8iyu7N795A8bo9lIfjXGrnNhydxBsy2oU5uZjosIy0zbTTd8Oi34S4eYnh8oXloLOBMC
xQvDvV8GTh1cjsHvp2HMCiWqRFMRAAN4RIGRyNzXMcIR7CyEZ1ye9yFx/OKF529EvnHHBWjzGH2D
pnhIz41GXpTI07mPMYlylVTEzv2b0yjN2osDlNSQImVxFMTgXW0Ujul+8PIf0uQDCIpFEhTjTVkF
oqWNU5svvcRd+/64idvesd6Uo7dgne6Z8MQCHsBTzFPTi7Ds3RY1ttB1jP55FBV2WD3PgoupFdQE
l3mfRTbXX4Y82XLarPystj1IZLQ08rNAW9WoRCbpwiAB5n4cOqG4cd3IPs29WRGRaNAzhgEr1KWO
hX4cNcsX8QArGTSfq0aMF6PJ36U9zRZiplljcgBIkfyiK3gfmyBqH+1JEjm4Acz2k8R222oBpSVI
itQTt2SYkQOkdOTnhZFdonWDMYdVmu1P026WOwcoKZIv07TJad3BYIxeZwfmXRSUS7K/xB9F9geW
dFnZAMYobhOfrtPqdxIl69OILAFRBB4zwoL6OsRMgimR+xkTB4tB3DxXuIXqMeIKKRX+6yGrEtZD
0BISb7t0tLXk86D3uzpYELR5ZL4BUthPvdS3mAeKicK8SuidHORaK+WCkM36YYnYG6OzjBv3UdyB
s8jrTmSDgeC797jAFBcVNia/MzskfF3GAbmSHgkXDNM8Zt9gKrqaxQXGRzlgNu1eJ8MaEpf3+QKQ
WQ+FKcf7rWWdqAYh1z0fmf2IrCL7HMXUNttzFty1ulOamz7VL/685HEDDh+j71iIU6UircMmtHoL
tX4/1bdFprFV7obdtoqyeAHUfRNGNetoIDJsQ6LrigH9Y1NXNVHZMMxEYiRpPK8sYks4rSheV362
zfKtVW+mJLKLqnXUDisx3nDRvKobdlnptRNpemSP9bA9jf+cVnCGaXJMZWGUnCvqbch2tLIIZwqC
foVQjqSf01qz+2Z9Gs6cqeKY8ebTfUeYZ1SUoguHvO5lHO5i7+XgfUYT7PT3z0nN4fcrpjD0XVSe
tCTcZSkme0ybksiOvLf50DglHGQarU7Dm83AMduN8Uxs1qNToAD0I86KsZ4QsrpiUxYR24yRSe2w
z8S5lxuRXcWW5xRmZNm51yfvBgszuqcPMaeP03wbRsNQdjSlajZFVGfcBNLEe2N4uoNWmGa+OQ1j
jnGmnG4xwSYJzMz0/MDOROnY1KORhbs0Tm4rZPs2xsPyHzBmMMkmNVBH0DFbfAykCIphyIY03BVV
ypxG91tHxzTQqs3zj1XewllbZv8DdgYtWVMi9MCVFGrDDXXhctCzIdwN+rVX3bY8dqLsPXETJ0mu
BytbQHHihar8YprcxtVHHFd/KelZEFvoUfhNuJOheJNT22jeh8Z5n54HvfuC5C+Qfy5IxyxEkxkG
oxghRap2TNSM6kGsxWa4a6s1Yp5MpshbhtrJmIeSqbC9on9XcLk5LS/kqSYynWLzARsH6GWiqXUM
tuJ5kvu9h0bFR7Fh8apIrkjsNL+7d6jQ9MSx+l0xbFnnYBOhjS5Hs3J8jLd4i+X4p5KLgyCnszC9
DXqr5akOw4Rx7hX+zhp2jb4i6YIAzZSGAQDrMaYEstOI8zGmg68XFBsQGALqkHLUwWo810r3hTkU
mKS+7fq7Ic2driwcqrnPhsZckKhZQqMzSYiF9iFVVxKKXJiDP1b+Dr7G9qLS7tCRb0np1OuavUdf
cQHe04gDK2CII2C/CcrRXEE3FnlaYuvL3xWicoL2Q5X3Ttt9jM2Nn4QLbmkOFsfKkZi64XDNirbE
uZb4mYcxENrmayN5Nb7WxIhRaDthf7p+yNB2xWQoxtIwAKWOQFmNL/woQwCgsc9RiCAqviRRsCAq
T1WRoe+OsSTDMGBqVPuWkFoLxgSloDpAeyS5LfrQsfaDudfSO+Ot1S1kxDOSAXC4rnGatZ76yseC
WSZGz6sBPYusi9EV0VbUfcvcjRFdyMxCQPVpQeUNfN+xbZvQ+wZven7gIzRMpARphTSfmPEmd4nT
5vwi9sVWkvYNxdyw138e6w/aRRzU9lJFY6ZeeQxdkcvSl30nB5RNNF87F7K3s9HduCK/rILLMHKv
rYavq1yeu129MfRslbfcQQ6woB0zAQGOMTWIsKuEa5SfLJfprsz4VFkxrf7CqA2H6R+G8M0QB9sq
rhxK3w+NZ7d0yXc+DQKglJaFaW3USxFXKoGIm+jEs7IYZs6MbGm1Nlo46HMvifBMUQJj9Bh2nBYS
UF9UZRjl2oAPMabdx+GTvvX1Ve4PTsR8x2fEHhL7ll+Y27E9TzU7qxaanTPmAGYWxXdcHoVO3L3P
ORCwyUAUgxegaiU+kr6y4/B1Wd5Z4Ysw/Lggy5NlUWT5CJQSU0nRMKl1AFV0+3C4y/izIMls03sp
xi0zL125ybK3CzBn9OcQplplYaMgOZop0NeosqtnPj8PsqvQ3fa/1+VLnzMbfzMLFbTtAuA5ZNFC
QtUFRU8k2ZMhOaCr55Ygdw/V8eMda+/0Yh/dVTp1vKhxZP2aSW+TaEvJ/tOUA9OJWP0FK7EhiWTg
GKibkbIZeuTHfbmeCruutLCQOzpGumAGZ1rkx5CU2FVG1Wh4Ux0tGRsHW4xa9TYtjTVSLmphZ9bJ
tNgZ9Cs/918YRrL1rZfu0P/pAR+cYZpTwiYK9PTebByQuK/cMdQnbFtNI06pdbntCgyImDTMFrzM
rIoiJ5kWu6e7etWhpcGtRj8hQ4BV2sxhtD6P8+deglbuecFYZDP5hjBs1wp3JViynrqERhzt/HBc
l4a7kJDNuDzg/e0sCu1Now1pk6Evl6JkmKeW7Vr7SJS2aQp7bBI79ANnsbo9ZwsPgSohr4W1rCmd
hw0m0a2Vy1WXio3s7k6rzSxqFlrlDLeIoN2iCHCVmxxLJBbUdSTnpdzSxlrVtbmSrLwL5Wpk1Akb
/fw00JloFqkR2jvY/EKoqXZ8s7RtTN0nqL3EWJNoc6Y5CaXNgheb081DKIozMTLNk0WH4ouhxdva
N86b4oZ2KDwszQHMAiIw3NhMRvdcn54fqEXS87ZxGw3igULaGuN8+Tbj4jODAm5I5cmFKG+Weqg6
sCkXMFHvOQZXj1x2RcawRTVgQma8GbJmdZo/swhNm4cIj3HpmFpIipoKk5QabHhSWA7l10TP1pp3
uVhdnIszjKkb9ghIoVwzaOnYT4CIz3ci8deFbzhh316gS7AiVWvawdhvdCv8iLLD+7+GpCIePeVe
WU9+2BzPw3FTxC/yLLSJNyyI4Sy7kFehJIU+MOMKHJljV9Dl2JxBPOVgWYcm4/o0JjMhMrY3sIk4
JU8mkppjgaBx2cVYFcHmg5Gu0CR1ESmb5F1cB5sc7WbRL7jaOcuEbRFcjYkZeoBTLBONiwgfY3Mg
rNeDiZHY8/rPd1Kw+38AQhGMQaNtiDXOYDfUL8O2X1VebBvD0ir6rJwfQFFYQ3mqG1qGTYDucwYU
hLjBOseY70+zZ/oWNQo7xEUJTHIEu7hxALj0RmlHcbEu+quof9aHjZOHC6KwhJEiComVoiGMsfJd
k1fXMhwuM/+uL94aYfnyNFKzgHCPCqqsmBnC7YXHMtdEWktqHdpT6MOKFW/IQK8rfdV75UIgMCts
B4AUB4UxrpJ7U7pZkRyxOZkyQIt/cNOCL3ilWT5hPxVjUNa0KTop8oEZL5OcWGkEPuFeAGeglxG6
hK/rEG01lvmfT5NvVmUPYCkqRDA42o8h5kIEq8bnXerq22SQz2tB7spKBNs0GX439TFb0NxZruHW
Gwl7hFqrWrkmlZEwv8EQgtDrbC087IpkqfsqZRyr/37Y/4jps1COECZ2/5k681eN+sAKDnCxQK2V
ZxGcPVb4FmR+TkJQucYVmrgHwMB/HPNtLN1c5Hn8MOoHHa7pzbIVXwKiKFYQyaSV05RNRC5rXmIH
9trMlu4HmXMV0+IEKn0o4SAwOsbEzQvM5luodVSCFq9IWxQ218JsIQGd6d0wDPV+A6MIX+g1rB7S
Hl7XsrLzNCwoZu3iD3EZJps4tkJMFZNh5ZVjs+6txly7RqSvWlfzV6lpmut2jBK7i016TvzAQvA7
epe4OmZxdWWKY1S7eXjMSZgP9LH3DPNhCKg0nMzsMDVQr3sPF1VQfi7ZZeNeUStykO3VizWueW5j
aIsyIbEiplCIFG5sWQE6WtUai9Zy2KS3p/V/ztagUvcVgIIb5bjIJhhRZULAc4URQ7kuWbrG9U4J
yjv+czYGC5o/G2pN8anEnzxzX+k9pmY3oGXnDYiGeZ5b67zRslXS6ZmtpV20jowysovGS51UIqnL
6yx/X/Jsqco8S1ZYAkR8uL4fVuH4DHHYmY3vGvBO5AN2J62wtP3o99OUnbOsqNbf32XMheSKDqUe
bgIx3AhNQLHSjcuCVisNmX/6ARMLXrXQHr+vPj6R0QNoqqBYmamnFLYnMPSNcB19GBApDzdoAq3b
Ot9o5YeEDgjKmrU0qovTqM6aC467XFCNxd0GUkHVIkHupww2KW23pXT6HzHf4NXX71eQc9sBuqHh
+3s3WREjs8dgKTiezOYT+h2AUCRC60dtEB08BCu6TWQEG4NcVUNzHuqvM/qG9/Zi8DqreQcQp+cH
VqXmXajREUiF7GPca9K2/GiFG59W1eDfhWRzmkWzEn8ATfFNia4ZshshjSGGl8eifD45jcYrf6Aw
A5+OO/AIqjJQrWOkXCJbPbzfXoj2Rfh7GF7+yEYIvAaKwvjzwrAhgfs0jmHAMURNOcBkjf4KLbjX
qVwV1et+6daJWZVCpoSB8KkMjMDhGE6DMYrY11HoisPmqs4yJ0xejyYGdmvTjgWzJe1wnYKPEkXQ
bIdELhWH51iGQh66txSGn+kKy4hZsCDrkM1z43OMSSc0URqAPi0XM1YK3w5WIWpBX03td1GaBHqa
AUjZoqVGKztvtnFIVyharDI/s7t0wVbMKBoAIlfDNAo8gBokYWxkEC5BVxojcE7ohs+ZDo9q4BrB
wXrDeXDZ6Je1WGrbTuqrqDcmXbGVj4F6A1fVKRaq1MyyaMwi3JUWanemqb2ugui61gp3leoi/vOp
AowVRtoxEIr7Q7hSGMlY1Mesj+7nMmK0KHNy3cmb04ybMR9HMJS8h4cplgDcMNzVaFAOzL2MxGD7
/XXXvCkDuToNbFZKpj4FbktDM0TtUrodYjjqteGOjfd9/KS2C878jeHq8SbTu71WeBnye/PuNNwZ
FcA87Te4CttqJuNRanm402qHede63FdLF4rMgQBaJkwJChdPMpEMOZZuxV24szp57bn1FSrmbb8w
Cj2dUxU/gmsEIQpTqVFX8KjMttEtD0CEgSmdu0wsbZDPyTeWC7Dwak3z46rd7UnFsSApwt0UJeKK
hmBjYgIzdV+e5sec0B2CUbxkRVMXiRumH4IY19fEG0NeGOdBmaxY+O40pDmJO4SkeEeU3QpaDkBI
DButLVM71vV3PS/Q7CN2Ktcx/fMrjQzXw30j4XSiA3+cMnQRdJ2FO2rtubg2g3Vb+DYWbf4aYpN9
PABjiaGuEC2GO49csA43J2nZbir2RG+iorTjvFywt7Py/Q0ttVUStpTX4v9Iu7LeyHGd+4sMeF9e
5aW2lFNZO90vRpJO25Y3eV9+/XecD3emSmWUcfvOwwwGAYqWRJEUeXgYKNDvCVVaI6jteuZ4bLM/
t9e15C6xfygkonEJ6TgeiDclmpXkQgBkTA6ElpH9lBV5J/aVT4vms+y8TvyqvrQIKcGpENeIXRbV
BcgGYFBBhwbQweWuVkFXBbUiAKlmAuRXs9zRpRxt+DQlzECz2gQOp8/bC14TyeWDQLQVTH0Gkb0k
3actYpEc5IwUTB51vVNT5kZh8Rc2f8Zv/GeVnBkBX2fOOjlJ7hKd2izSQ6/KlIIUvSSQKkq3Wd8l
KyIX1QfR3PxQB5cNX1dkEwhjqxlELKduizI7RXqy1lcKCYtC5qldaI4CsRzPjTYINUOjCsowavsO
zGbUvqyWLRdPC8/Ouf8JhEk6d7tTFlGQ4uLFF/eynYxoLhM/AoZXJ2CN8lYOViKA5dtwJo+75olQ
RHleQh6L6UNY9mRie3M6SrHXybUrBjLJlF2S/mRr7+vFvfxXMN9WZwmlCCIHBQlraZer6FHUTRfF
/9Nt5V+WAmjh7DJx37jtNJssqONBB/YG+XCj2FdpBeqpzW0hS15zHuQwdyrBdfKN86DvM+ImgxCq
SXdJlR46NXi/LWJpHTOgDslW0J6AQfvSbuhy1CPrAhEJMPJj/q5aL2Dl+wsZIFBCTwG++KpYnWtZ
0WpxjIi32Qvo9MvGilBk329LWYoAgDf+R4p0uRIz7MBVo4ew89VDrkzu0IBZLttrgrbiUL5bBflg
5lwSZ2v1IQ3ANt7AUUZhtRNSLSMDgGTbpo0Gt4pZ5YRKYzyIAhgVSzXTT1ROH+q+/2n0RkSEcBo2
hRTGhKlm4URjXBJxaicyRCJolSvzh6mHaLMv0FlfK6G1K2mM/r44jTbG0LR3DaD7oO7EQ6gL6zWW
lUV1QHw7w+RR7+cxIwFTQEWD/PPdRKltpI2LyD021pzVN3roagfRXov3K1qcgf27PCslmPAeCwFz
1lIPcOe9pYy2qWZzH4jujjJ9kdMnWZ1Rz0B5VQ+RTl8lWtqdflLyj5ZGztQXu7r3wYucmQ8A1Xui
/BIKsq3lbpP6AnjOCJTau61hS+laZQ5iQVKMUjliisvPzigYJsQI0bjODrTPHuIO6N6p2GkRdcRx
uhtpdGwyYMTzMrJIF4FGuWg3ZV2Twogd2VD2Yyy7QTmKK9Z28djOPoy7xYmiU1ZrgGzr7WAPlJF4
X6vB9vby14TMfz8P3AZqKakCzHadxrbwWg5fubmSPVk0eOhMBlp7piviGybLciyhLxViw+GRWtQW
xRVzt2gkzgRwa4jqsh6FGAL61AH1KdRLlp+S8PX2Ti29EjAW9Z9lzF9xtlMF7TDagOKxPZi7vNv3
wx6cDqlPmxWFXPLp53K4N0IlmRaUCYZI1nxDcAagr0EIWgkW6ga/oYG3V7WUuAYeGMQAgB3hAvCn
004mxh6U0DKEQoo82b2B/tkhA+Dpsa4dWkkHPPI7Ye3BMBuDK2NxJpY7syIQpGLqkTCpItcEjaWK
gJawabClyCC1Ytn6IJFWKtew9YuneCaXO8W4j800mZMYSnAvAvmEhUloiNMst0JEfXtvF2Whw3pu
4kGFmk+YjDU6TUYNJ9kZ+7RJApJI6MpPu20dxEj4rtH/zlt2taVn4jgPRg0t7tQKCmqF76grgWjg
pchWvP5iBIhGCFAbAtuJWQ+ckbeqTNWKAb0JcjDotsSi/WTa0vQeoOM6A4tL2GxYJryCNDev6Mvf
7Oc/snk/lk9l1g09ZPfpKRjrbaPWNpBAhJlfVvw32a6zhcpc5BF1QlUwAz0fAl5BeJakxaYFbPYh
T6bsL3C5mNEBLqW54wmVVs4FqVJUVEWPRNSBaaUtMzAOi8NKLWVRGc9kcN5kasEumPUSDL3YkqYx
7TF71yvq9KClR7nv9kktquKZsPnvZ7YS12EsQKRN7zKD/ZCE2A004zeGMDq3xSwbL3Q/g1MFLAOi
yd1mvS3DJqrQksaUioxaes8C7cCyfVcUOyGZfJbvmWVnHyti57O/umnmTPiGAQd4KnA3bWjF3Mgm
iC2D2imoYWfsBRxbTfc8sJQoXUEUlAA3U7mGuVt0pagSIMGMdyXayS73VUAAQydM2cBUhcywjXgY
dn0g1pvb61uTwi0vkNDnXMmzFPDV2oLBRidIYL5uS1nUESBBZppUzC7gK4lAfbbpUMHxGOCsbV1r
JpueVmrx8/lfHdSZDE4P1RLdDdmAR4pCI3nOzWv2lIpwcmNkD+hJ+h+XxKljgzybrtdYkhLszf5d
cpJkreV1eUUg0kKlGdldfb7mZzcraQctUkaIEDHORPmjgaiseaZ59hcqMCfigadDTdswOUUbddWI
+x6+JG0mQBV2Y6S6//3xn0vglEwOqZLIco3XgvFZ1EA8BPdluRrdLKkyEKNAUQEjA+5lzl0J8SCk
Qg93X9V7dCIPoWPSxEFp11HxGhvtIT1K2VYQKy8PH7Pcz4NqRSeW7C5a3FAcAg0piHLmLzw7sDGZ
Okx5wYGpUHAw2IN/rFXdVtecPNadSUte/mJfz+TxKp9ajdVkkCdk5g6967bSsqNQjCvvhqVWGrTu
KSq6lME5hJrX5brKMI3TbMDDoe2YUxlHqx8JK/dIqoEJsAORYmSSDO83JXeEAfTkz+3a7IF5Jfzl
Pv8CTkdjKrIuH/EFZv7aVpo3ZZZt0jVO3kUNOlsnp6dFEieD0UCKrnmxQUxxxS+vrYLz/QqbKsAM
5n2sfHT/w0f2Qr6ig8trACYNtBkakhycDnZyJ2hJgyeuGSgfUaibdsSkyfkbxftXCKd4FKwMeTA3
5iIhFJfy3tQ+myBfUbvl3fpXCGdhE63OlX6aY9yYbYPQdNggbVcR54tSvlFioGcEH8L8RDu7s2ZX
0sIUEfsVegnWjxYUenUHcstJEDLv9q4tmgc01c+DOwBfN7lrxKSCjSGFqEjSXeNNGBMyFFutD131
r/YOgCso8zyej6f0TaNCQ1prmmvUop2Hv2bYeZ2tJL2X/NOM6vqPEO5SKmqjwXkh8rPkWCfS1GPa
XD8anqJmObjBlDVE7uL+aahCAjoB6BPPABYbZoVxYCJUWxckJCAbaqODJvIEKamc3FJRMon7bCUz
s9S4rKBT+h+pnFtRo4xNTYXy01RXe7mebF0SN6MEaqsid6fO2hlj58jvamd5Q2z9RneIb2jhnU5P
U0L3ivAwo5VmRpnbyrSot+iBRb0B+FOJz18DClDKk2Ui7Eb2LTE2lRraJiqm/5sUbvFaWtejVlrw
aCLeeqiUWi/6uJYlX9Qj4Ay+Z1OiDZYT0oe5mCHSTe4K2XTA/hiIoF6zRnvqVhR2ec/+IwhDyy7v
elCgSWgUBPqdK086dS8aDcGQwb+xjv+sB7CUSzF4RIq07rAeZg2OHFpbXU2cdJVieCl5NMMz/n/b
0Gx+KUatqTADX8COEMgeCrIntM1bNLbb5jg3DKLn4y/cF2glwfcAtgK0snLuKwsSKgoJ7nsk+sOj
lGFNf6Fu5xI458X6PionEWYr6p+i6Wvsjm28lrteUgJ0j8wD89COg3Lv5bbJBUtMkF0jGM3pNirU
LfqsqRat6MDS4QCbie5nBO4zucOlFEEw6rBNaHIX1yMBD7WbAAGAaoYk5LZQToTSlcNZMo7aPMVy
7sU1NHVe9pkfU9Dtq0xBk6D/p41J3o7B73CKDdssO9NmFkYLyIH0NxYZuC7MI5nbccBVfik0GFLL
7PosuVPVN5Z7cKYb4VWL7Lhim9uGaHE/zyRxmqH1eTXkYZXcBV3vzT2oUeBVZgf6Ctg8q+zDrais
aeOyTDy/0ImGBn2eBKcre7lQpj65a0tgplGYLTasUdLdZCWYSZUMoovHuxsnVF/Joi/mOkBb849k
ziKORTCwHPSid2M1osVXCoEoHo9tK2G0oA10WERkTHKq6AeQ3Sv+bul6IDiZc5gghkLj+uWR5ila
Y+VCSzDlIPkx5OO4U8fkLR71cMUYLy4SfXcWiFYwkhhYyEtJYxmZRRojUlV65hYBQu7I7pLC0z5q
RT907DXrLac2f99WpKV7ciaVp5CQx8DsMhWhayEdo+aQMwFI46ch3AOoubKVS37tXBTnB7JeBhnm
XEXIABmpAWkrq2MdhygKvtxe0/ewU/55dC6JcwUC1iQmMzqrKkgep24ZA2A0ZF8AuCUBMlRG5yVi
StQRdcigf2uzDR32Rf8+FZ3fr13V+SpefQxwNKA9AL8KYA+X59oaYWZEBVK3esUczLcaMubdXu+S
jmLSyD8SuI2NURoDmQwkgHPUaRPDxcauPgyW9RN9gCgTIta8amISAwMxZTwgho60TYqO9EJEMxFi
ziBw+qkjhTLIpGnbg5CutWwvKumZaO4SmpUUF8GEl0KVehLsdzgQK6tAHt/Yvb5KzTMfyPWB/btQ
zleZRqYhlEdcHVkvwK/aehh7TZ1gdqEsbmp10w8gtLTE+4YKK/5+UVXQbInKqSIC2835Yimghhxq
M7QrfDeDP2G4cjEWb+DZ73MmhsWYSpNUQMRh/g2rqnsj32hR4YIdemUhy4LmUZZAe6LyzjlCOibW
kI7IuKty4Q7phIF10mbKPQF4/Nu6v6gaiMDAGDWzxfF4D02liCxn9F2TifZcyMX0bTeuTbdUNKda
awFZvGln0jhFjJQ6QYESGyhYx8AE8gNc+vqv2yuaD+Fc/QAQBxmVNUMX4coAq760F6izVmpLE+Vo
lQ4AFyKYnTUS/x6f6ctAV87pqqb1LQwQbRS0ZLS48W+NAjuVtjlTju0fJAG33VbwFX94TZ4TTzVW
hC0u7B9ZqFlcLqzvWowftnLl2GPGYkGkZ/DAhc/h78IxP25vIa8Ul6sC0OxSkhCqKOP1kGSattZ5
9efwB9RTqbxid6+YJHg58qUccKPpcjLLEYh4jH+hnKRTwjLS2clp3FYv9Yex6w2ir1zjtY3kbldd
gURnUjLl2AFwH2OYCua3TE6D6fOYg0sP5Rrzypo8LtiM0FDBghTLLGBzwR3PPDBUJCf6WO2F0+2T
WxPFXTAxtlKwPkEfhafkMdmHbpCT4nkUSeH+b4I4Ix8IHQiBmuJ7TSD8+BEIBKySAvo7bUlZUXw+
cMZIFQNpJwBsAH1D5wen+BHadFK8FqzjgNojTUSQjoOui91jMACGq/6Ow3JNMWcNuLQhIOkE4ynQ
DbC+yFJzillSBlKpIjhqEebDVY1bBkBuSAbpR7A84t4Z+T6pOiLQhEjVqQ0FZ8QY5ZV1z4d16yu4
68EE2obFlIGeXv4ak02R35fG5vYxrongroIgG0knjGlwbFXZo+nO6ve92tp/IWQeoYXz03CYnK6g
l3XEyJwuONZhTTp2asq71lop110rPlgW8Y8GF4bsGm8cVW0UpBRZH99M9tqbdM8UV6S/a+s+zXUM
/VnxmnyggXrMhTROP8aimiS8eiI/BCDPbrNcIkKtrjXYX+UKwUMlotNKBZ8DoHdXbI5RD8o7ZsTU
b6Z8lxVPsUpAFF9gAhRG7VK8aDALWo8S15pINe16pSSRAaxXkt5TENpRvXOD8b99hfDfxC29lJnQ
JH1Ifapa+zJ/UnprF6YPXb6m/VdlolnS92hy5IQxJopXm7TV0IaGApxvxo1TGj9YXtiYeHQfRo71
IJLIl2MyfFnaign9flBcXjuU/MBVC6paZFwsHnujTHHdiEWb+q07bhCjuMR4zB3qhZvQlRzBrR3T
GWwMQtpkRHYiEm90L3Ea70X6ba5kYb55AW99C2cCJos21Oy61E9l4AdPU0HiBhQiSoeUzKGTQJKN
xuDfmJ1MTeRm6m4zYnxQukVTkCy8NTFJfsWZY+JNIbg9WtbpjzR/yiJHopSE91Xp0PJ+1Ej6S6lA
7GKb4g8rXUuQXd8VPKwwzRPxOMriss5Zbzolo1xWeuqXafHblAoERsPTf2tgLkVwOhkx0VKb1Ej9
UIS763aD7ozVCi5lSR0v1sEdhWp0oZ7WECJutE8gNBoiUhfMqspxci0NaVIiM3dcC/quDfTl0jgD
rXSgw5NHSNUEJxEPdezK8v3t3VsIYmFkAINB6yi62dCEfuntxD4MtaCuC1+oSq82TlL1pIKarY8B
XB2dVNvN7eB9naAPYUX0daB5KZk7uKAfWmUqmsLPzKdfSlG5ZmrP6tvLK6706vUNY3KxRu70auRU
cxa2hc8Sz5CcEA8cSmKB9OamOY4EZFe3N3VxZSBHQXclhsvAlFzuKVNQR7fQI+tn6k8B78POEKAf
P0tQlMXyWoA0O1DOSoCW8V9hnIMVBzWLpYxhcW0HBrp7pX03ik3Vr02zveKi/d5F9G8CuA9qmas0
tEHLqUpanFfUl3Yt7fRoj6DdALJeoEcpeBr0E+gKovkSrljC5QMEnAQd9ZgOjL6Vyw21pryVCqEs
/GDaVRHmoL2kIqmKTVO/GOKpCu4GuuIIruDdWC14S3SkhjChCAgQbluNOmG9GenMj98nLz99CHZ/
AvZDc03Yfflgt9v0xXDWIuslr38hdlats9S7iNReO1KDgcz3Xf3KOtmeR5wKtVsLd1Ox1Xs3+JTp
RjWP/T0SBS9I6AzDT6NzdT10b2uxvGC8L76F2/VmCBuVYdy0L2xFW/Gol7zIu3gzHCw3SW1UTEGv
ZwckctHBQXoyhkQUbdMtfqhrpcNveCin5BefMkeAZ9syjSwcRYbToDtwgvnFRCSS2fkWJN5v1rG8
o9s/WxRDTqYr7W7vwvX7A3qAYbboz0NsiWnOl5KpXJqikefML4BpGzW8TsfQTgYPzNpyyEiojCvW
alEgcFKA6iFexlCuS4H92IQRXuXMr7U3FGxtsT/SIHSo7tcgKQCt4+31LZiPueoC+m7MJkAhnLPC
pTEJwdjKzM/GyE+CfCMEJeqYoBe0Vl4CS7dYQ0UO88vBiYDpvfwhKmImxVVc+r9qEjjJBskZ8hLe
yyvFgKUY7lwOz4Me6kokTRRyOi99bp6ntxLaQu8Ft3S6g4ogDsHcMfJMJ/AG+30k4ROw5NvMyzft
R/hk7Srv9hYv3SPYTGR9kf01wD55eaKinlMYr6z0K0btoqB2v9a2vSRhhhUAsAZrdTWsWGYtHTQl
L/06zqTDYCCNR412za3Js5/kbyFo+hWgTlDwvqoLWgUD93fZlD7byXZJFC/Zom7laoeB3IW2vp3c
9JHZL71jbF5Se21A/PIi/5XOWeTCEgqWyy2km3XlZjmTTnIUjytWbyEvhUru2SK501K1PqvaCouU
9/mz8BZv8bwTCXU2kq3emV5MSfFz5f26uDIUPufrjmtxxceQd1laJ2PpJxMwcdnBWp2RfMVTO7sz
QLj+EcGFJFqolWaTDKVvbeU9/cTE4uCn7lRufSe5wUH/CJ1VtPNCFHQhkjuvqZbA2FFjVdFO+1Te
sKGv1Kk+8kO8GzFLck8fTS9yLcd6vn3dFu0Metawk4BaI1ThTjAOaVxHFu6/lqNeVdtIFgWO2Gys
TR6CNDMnJtrH/krmTCeJhmSMxuP3N68jcAHT0m8c1ZZd75T6Fdmv4bgXoxIYz/nygZAbA14uTUk6
tIGgjH3pY2jNJtmmnuAiEooCu74DIyxpD8rvnkTkz2p1ZekFpJ1J/t70Mw9cZfmYAZaFTb0fnGo3
EO0xPaj3k/1uOe3BWDnDebsuLA1oZiSgu1WYS7C98EznGivAlJjDZII3sbArI2q3OqjBQcdldM7t
o5PnV9QtWZzDjQLJouCnKv1seM7o76/xF2aDNI7QHEYrRI/DfZ2FNnsIcgdEH1pzT3/hv+NHNey7
l3BXj166Wji/NkLc+rlz7qs2lEoT36QrbwAfS8Yukp6E6Gc5RbYYkWTXJRtqOGFmC+Nm6m1jjSHp
+l148QVI3l1qGqZBYIqugi9o+j/BNgj+ZKOdl/eT0jv15GnGazG9SqW1Yn2vbMY3zgXFG+S+ZERA
3NVVGCYHdnrb+mafuUx/6KS9bOQ2JjSSJvx9++CvdEwD4BBueSYnn4kuuNd1bChtWWJIp19m6RtL
Qi9nsl237ettMbOZu1AviAFhL2aqg1kNgBrOMuSD1mvpBDH1GLqF8hRrbNMXx35cK/QuredcEGdv
kxoJrayFIPDTPNOC2WZmHSe1WNm2hfXAP87JMcxwR6acCxgNtWZaVsVYD/PZAE6Q6AVzHQtrDXy8
oAoaIFUw35guoV9ZcSlWE6r2I9DNryrgBnZ1KoF/t7zbp7OwaRdSuMvP9L4zC3WqfEPM7ZqeYndC
zvi2jOu7hF4+BL2gogFrBJJgc1x1ZjsbmjKgQmntS7owHouuVHIySVXn4F2DPiBNt5M6SGxMISpt
Sw5LMtRCAqK65L9FDSO8mMvKqJcY8794agkx66qeaUrpiwaGOGjqRow/EzW3A3Qkq9ZaEvfass7i
YEf+n6IDE+Qu101z2supGVb+xH5O4WdRyo4VOYqMQps9AapTbAV2SovoZWCe9atvwk2TOaPkR+JW
kzsbtQgd02wLhpnk99ZgrM0d/G78464mvg/pyW9OhStVTqqky8XeLP22srZNntv6Z6SgEUv5Je1p
bSfPzCCRgjaPPcZ/eqayY8OxnmeOBO6oHiuLROnrbVVRr40F2vmQKkUDDagW+Hn3bTslzWAaiHHH
8kdpYUBroq4EmwsajynzaKieV46J75xrQXNGNOR92fgzlF+O90Ook0RfMRILlxdUjwATA8AA4rur
EKytjXJK6sYvkr00/Skty6HUsuVoIoaSrmRnFyzShTDuDqdFCOJevWp8DXSLcnsfsc+OfcVr2IL5
ZzhtwZnALaHbGaThPOQeFZahqwBG8vXmQ1DmQSgVeoBloslHWXzRUIq5rQvXzy08BkTQ+s0sQui1
viIQ70OGxr2+9SMMAGgo6g9h5mj1W9PIRLH8epenBFjM8bN4Fg/Jrni2uhcr2UNTff1Qq9vbn3Ot
N+o8hw4va/R3AaE5q+6ZEQPmeBQwDr71s/zU6F9mdkeNtS7rJRlIL85ciQroRzTOUEZqkQqZkrd+
RVHsCO/zAnmm7r/NO2MJc74Dh4gyHVKnlwthuajXtGWtP3kN3gc5CTFoPCDy2nP5Wl8u5cyLPdsw
jITSarWBHGBdFE90Tbqh2aabiFmtXOlrqzFLwp3Gs3Ue/8Zvm9KrDMWi1m8VPbIbabiX82LNmi8s
B6ls4IGBxMOjime0qsswnDBsofNzx0tspJqJupLmnS3P5QUDud2ZBG4ZrY7mgEiDBEBcvNIu7Hhn
eg9r+XL52lyAGdZETRFTAAGo5g1gbFiYNqvQzk/V7Ng/6z0i+GZnYYhaFGP+7MPUsjdxyHZjHezT
yR2DYzCoXq1jaqDihs8Rc3slJukRPLyggy7iAqMKUg/T/IQ1grmFc8WXGghQgZFHOMzF4ObYSnic
lJ0fmLWwa9IOLGz1+HX7Xl8BPgHwvpDCeWlWVUPFRiD8s+nYhjamI6YR/LP6Hp3UbLC1+7DPS2IV
p0HMX9kfPfIwzQWz9Fbsy8JiQfKBez8XvAHi5T6jK/SAYTbv6FMZwwu6lmgrC/0ONzj9ggTYVESU
InqZOM/XoQVMZFk3IiGRw4K+JY/0uX3FeN5TbWcb3UlJeIpPZuSAq6XeyeS37t7e6vnGX33ATCIB
9k0ZiBZOwYUo6ROhlke/zlG7zyJbKg5p3Ti3pSzoN5w7Xh0gKoPr/Y7KzuyOnqILZRqC0ZfyYatT
1Cx6w87zH/JaQu66WIEUIOhYgbjUdbS7qfORnknqm1wXm7qafPTXOMNOObCn0JV3g907uTseRhKf
QvsP3UxPt1e4tI/ncue/n8mNs7jNRXQ++G/OaS2RM6sZf0bnvz3v7tlvqzJtMJYBv20RdfPRHRqS
Es1+SLy1WRoL0fHl7nFv3bEyBHReQtJofwBE7RRHc6fu8u20qd9q573ejhvB031kpUlvV07gFis3
buFCgB8QWF1UG8ACCwNzudbJnIy87AvZH8Y+sXMjxiS/HxQzAdQvTXSz1kbx0jaCnqSPhfxa1V5R
AQSe9/dxUBMDSUqGIS1dgXFtrmyS22d87W6AwQIlOqwTKMcwHOHy26ooi3U5lFR/EtLJxhgk1Zlk
PdqmA+tIBSItT9DBSCFSRd/8jWTEyKB2sjBHhTsXAwMMFRXJS78CxqQH9iI3MyIOm3BX1G+xKa1o
3LXdA8AFqHDQRKuI/XmrZBoiFUCwpfpxpR81gXkY5LgS8SxEkibeYUinISBHHljhliSNRoaaoqX6
TeSyEw1Qtd1NJjE32VfqZ3fMlwWSyKS/A3mponpNAmTbSfLANmN3azjtBX9z+TGc1tHAyrMkMFV/
fBBLTC8+SKptIAqLwR+0q9ut6WXl8/Q6AOnUbGXPane3z/c6iQrGQ8Cq5nY3A+QffLq9wPipEVPj
VL9UBQA+bUV6iA9A6L8wKhO93afRUW73ibnXJGKApsZMPap90Pax/7j9JdeVqu8vgYNHbzXS1XzW
WNBKo9QnCsKmTzN1FEbU5jEJ7wU7Pmnxfaa5rbDJymN5kPfRXvXpg35f7dPH6UsKXJnIPyRjC+iV
tQX9K8MdWXEk1/GYCScFvggd41jBucAdVFLVaHCj+Lqx+WxZThrrIVP+/FE7pyoxgZH9uL0b1zUK
7Ma5PM4/CyqMEUZNa/7QbYx9f+db+4C8vPtPv1cWpsyO9tLIQ5IO8mEQBMPG8iivMEt7OU8SzVfu
0U5j1qQ5DZMXPsZuonk6iGc3vUn64RH4PnTBhIfy1ZI8+dj9nH4Z3VHwJtWVG28yHjQdwygHm4WT
W3rCJlbXmgGuXd3ll3IhQ5NUTWfomQaQTEf0mTlz2mvqGtjh2ulBCpJDgHbP84b5McNyJA2hUfea
H2DeZjURS8Ur4jEG1dQQVUSNiKo2xEoSby0iugaVzGeOGBddMWgQQ4H00sxbWl2MmdBhBGb5qR0E
EJBLTl47XUaUcdvE9yNA4a34OMUrS17c1zO5XOiijYHUanWjwfKBIfw5x4mzvzo78ABIWN4cdHLh
e9X0aMsvJs1v48afjGTbmc1G0YaV199svK+U+UwM5ylRLIwwD3bQfC3VNhomwNjGyD4rJGVTC4NL
4rRdI5NZ8M2zo0LOHGc3z/6+PDQpwyAWYIQ0P2U/k+oQN16daI8V/AoI+rfRILi3LcPSCkE0h+GE
IAu3JI2LyQo9MZQp1DW/H3Kihj80ud9QzEcqQHpQrTXpL/njGXCLFByCZ41HnmLqyxCLGkj0TGTA
iTBZhlvkubFighaiP4BagWzHUxoWFi+wyz2MWkFrc11WfT1Fi63Z21rymKWvqhaja8XVoSiDa4lk
cPvOzUG6OX4kuVdauwZjU2PPUn5SgK0aUSNtBiK8FZVaDBj0eRIOHuRzNw234xpapVs50VU/p+m+
KU0SZJkj4HzRoBHpMlha8DAMBDsIgsKe3tNsIm29ySRbUZ7RpM60H5ZKgieLkq69S+O11NjC7UVc
aBgyoLp4efAJdVqZugTgp+6bwCBXj1TG2OeVZMSiCFBl6cj2gejc4HS8z4dMF5A+8lUMAgufwB0C
uODzbb1eUDVQ+/wrg9tlK6wrIW5U3WdT/zlIzadQ1CtX57qSCAML3hM0xVkGoh2+l7sap0bp0Tjr
SyDa1RRbrklf1Vv0OjLyHjgAkbfaY3zqBdMZxRcM0r69xMWreyaeW+KAaVoKDAPC+CHDAPto7N2Y
liUmB8YZgd4BRWKNysqiF/YV4wOR1EDOFN6MnzkssgbkuiPceyDX9QapQOqoo5V6K0ubv503vPNI
MCTywIIJO395hQ2G1pWkVxBVP+Mt5LoqebTsu8eQeL8s4n1uYnIU7R3+1/AFx3bdu/0P94u8372/
PLUHeyS/I7LfPrmbu5/b7cN2+/b85+HptSDOwQn9t8M+sA8Pa+CypeM4/2QunGBm3zU1WLrQVNCA
G/bFGA+9UXqddC8B2HJ7fxbjuXNhnG8PsnCqzVFVfQXNCKzaAxoqGy9q7kkfQumpqpu9KHvzjrJD
YK4hJRauL7rO/z2bWUXOnvGogSk1zXE2SvpTRZq3r5x2LT6+4n4GOO9CCGcjwkBkrBkM1T+8FWTw
0C5ARGRCCiJv0p1BSoJB0O5ATMewTyCXbfb1HRIJhqM5a8mEpVDdNAwo/VwzALvW5XITtVWUNIFH
DsdfxbDt5ogmJM10H9cHUfOqfI3PYOmKoXoko6iHAYJogbwUWDZmKVQxQIllIBINzWbRSifn9yuM
v11IZ8N2gZEGryNuScBe5AC8pbrv7XaCvXueyJfuqOTTcA37K3C+TrFdOjpxKfAuT1tjl769Yg41
GR9/r7UMLt3z8y/hbJg5gvJv6ua1aofRD5Qeb9VfgIw4t+/L9yHdWjEXEtR6GI25gRVnZNxn5O3N
Ih/3H6CkINXd24f3vDOdr8wOgZ207NNn/5aTgDCCVPxgy957RBo78R4OhdseXkEZt/J1SxfKQgPe
zDaFuaI8HnoCw0Ies1b3u0Ah7bjvlG2RdSsmY3Gnz4RwOyBoTWVFcq37A2yFCSyqZBIwkBjF+8pW
QzuvdvpMDveyrQ3k1ZsGi2nDIbdbo0ZLTZmMK5md5S0zEDzAEaG3grNBYmXm1tQNuq9oMp5Ud924
lZS1dMpSLA7yV9RkEE2C7Z2z6H1WdCGGK+gggQO49BXdG+zFGNBTizRO8XF72xaP50wWZ9BlMdBU
TKPU/dA6TJ8idVhZ2VK99rxYMmbWDJZFYhLeW+NuvtS1faVHJcIiTJWkyq6uRXuMSmcYHhB2Dii7
Wtbj7ZUt+EWcExIBcONg8uFHn5sspyFLFd23tHE8mFJUuk2MrnumH2vk0+xyilckLhhQA68MgIJF
dLgBeX1pQK1RNbJQgFFRKukHBqU8iF39fHtRC8d1IYLLpxhxIediC3siJSpRAIBWkWCavOy/JqmC
HzTQmYHnEuZTAJTIKXo6xWGTSBBUlr+BoYnKmIzDStflwmW6kMEpxdSIRmhUkNEkv7CW1thKwwpw
fHG/kPZVNaSEZv4j7kj0sUubEeo9/B9nZ9bbOJJs4V9EgPvySkqyZNly2WW7XPVC1Mp93/nr70df
YFqiCRFV3TONnmmgQ5mMjIyMOHFOrKd2Ow7Puk4xRBWq2I4YeLn+dZZcjrE4njGoosFEPLtBZS9N
smrs9JMgZz7y9JkC7Z0Z2W7lM2SWBP5Nk/krB/idXXMW+C4eTrOSRJO7fiMlPJz6XWLfG7Zhv4Y3
r+Wm22akK4FdOA+e/dvY3jx9+vT1k7l5shFZte8gCto4nS3b+z+dvZa7LG7E2WNuthGJAPwyjgmT
hVU/1wHkKJHZpJuClpVqDXar5Wtihrr8Mf5fPLxmX7pWxLKhks9Ixe1w+1pteVM7NTvCa5o/I7t8
O5pOc/um2OWO1O75N3TG03YhRm4zvJA5T78PTzjFQWcgKHBUO3AMx/Xtnr8tt9EhfEXmzv7SOtXO
Fu29tnn8l01DU34qisBTyADYpa+2lTr0Q2bwAtY8dSd7sX6DDMlbPugHuZGTB52Zqc11h106HtRM
zQktRXtWnZkk+4ykzoiNk2a8DPGBvD5DF0TOor+/Nhn3hzQKpmwQoPOGSDI0QwdpjcHlzAgDOq7Z
Jm7pvneV2dnXl7Tkev+Zoll6uYtxqpWFpgk88qvyc6i2r2ovfzECqbZ1b9Acv+nb3XWLH9ROplhJ
exvuW0pnU83z0qQXm9gMEuP0Vm8mIDUnkHLOJnZCXg9MeznxQ2ULdrurN+a2c97krWRTkt7TDLj+
S5YCKikDVGRUfT8ONqWaVqDLWBonS7gV9EdR/A0d5orLLO4vsBT0QuGQBWx7uVgIc7Sh9TLjVPhj
6NAD+1RlnDBNo6asfBrDm39YEtxp9LwRKKXiemkOcMEoB25tnNQktDXm0TLzez2+XDciL54DOjaK
ySAMOcosXhlwWgvB0Bin0kVjsjt2NQOee2n409efIMZqzZ1lMhwpfip0KnTqTdE4sXtMRxQI94Hw
1LdoOnc6KkGePbjdvefnthtvquaTuAY9/jgJMTnbpIKI2ifdjjmXS9fXZVXWg3FyIQ11BGUHS1nH
88U7yPVGkxyd8Qynkq1/+A6ottBOmDCAjA1cfoeyU0xYOxTjJHUt2btRPwoCVOMuhbyVzuZ7Z2J+
oZ2bmjzw7J1fdswJCCGmGqfd9fyp0SwfHGTgOEwFfw2e0kO/SXhEFfYDl1tvR453125HZhdj+5N3
89vb2ncBu2D7luPfPj42jvUPuYsB7GOSLAfiNK8lUkBPtRgGkVMw6s9c7c96aRSO28viynl7Txo+
bAcprA6Mis7WvDDqj3EeD4lFjOamig+R3W6k3bCt7AfaWHtp8xDYv1v7Z2zfZYfcNm1IIuj6Slti
nc3Cr5+U96z52q+Zn8cizf3c49fEOtSDzcZ6G7JfQnej1TduetSTU+hXjqJTibKYz/khSMDvM7us
DkO2VVGma8d+B8mSLRXAsoWjpRzALW9y/YiIhxIezZBHYuTUiPAp0H74t1D22030UDW7SnDyjjed
o5u2eAp0OlhJtel011a8gwaBu96uLRZHu7bWWQ4shH3dj71BVECSMwzgFVoDCizFHVrF9KunlwpV
x0tXrxAF4Ix75snoP9WjbMfBs6mkTtasXFFLdQjmxFAWmcBDADBmZ4qmhRf4KZ+t5Nxk9hucTBuD
3IienM2tBC2Gxeyf7uBMT+6dt/3907R//lRt3S44WPXWEX9O6c9gm9vHaMP72t6gH7bi6gvv3kk+
jquL9iEc/bP3U1vItaH4oXlSvO/i8D3tKzvxvhfpd0srtqqZrNyWH8k4CKXn9mZXWVj0hQIVOrtv
/hC9e1fZFfFeR3bM8Lm188IGy5B0thpvrGMQdo7V79z04JMU6sNjLaMTWfZOLG2VQcEBj7w4HZda
YPK5Kjax9HWQnNH14ESDDP8pbl/N9jPKGdoY7aNVWvelG2xqO4GrYcKdbu+UGpwFTbOJWyFraxMS
FXBwpbxrkvGzyiukjj+HyoPs3sve1gt/1skfTXkOu8Pwc4S9R+OWCr+KAfIHuS0plV3KGlcZ9MDy
r/pr8rk3VjZ98f6aPvA0bQJ4ZY457Zsu8wotMU/xwey/uh61PrpiB3XfRsdRPfUrTeGlijUU5P/Z
myVnvhHpll9gr61rZ8ySL5r1RUTGR3/QMsezHnOTKwUWhzHYIumjSLarrTGmfBx1x9HOf8M8aPow
KkxjE6cepSnfcdPPhgySrrRhrrCsG8ZUZPWRVMtRDKQLHL/rt4b4XQzKp9Lf575rS6vjxZNvz2Mb
DWY4nOjWgJie3ee16Isl1LTmqcNRT0pBASb7meeOrt/G3r4IV0LpwrzMBAig18szw5iKjZf+WaBY
K2Rebp4SjfnNrfZJAyR38vqvBWJRlT1CVJIdrt9VSx3Pc5vzZj1F7tzVvYxtB6oN19AOpZe9sIVl
yP5k2l9SAhq8bZvBdk9MjG+SlY7rx/nK6bP/t+Z5OWDQi8qvJvtav6uribO2ByLaOszb6dWNP1RO
XT1Ag5+kR1XeVNnaBOsU1D9+4//t+Ttk5iwmNL0X1lqH/cLKbxXhzVQcQzyICoOevr/y7Fr0J1J0
FVYFk2n1mYuHqq8NpltyrAfJhubKsapNTOocGkdB/yQrBUKKK9fFcig5szm7n2MlV0oFhPFJUbbQ
kBqJY7C5dKyBaNh6/SV/kdw/131qCqMftpS2K9oZEvQRc2wLxJqFIpideQo0cVOnbyKwoSx6vm5k
8btRKoWpWeTNLM/WNZSNpGalaZzCMHECee8iZmi42xqNM8FbGbR5f+J/WBE+Ak6bAhnP88uDqQst
wPqKQMCY+iY8hAfRYWTSHm3PVmnSePazRcLgQ1dFE2zcCPYPmlB7/e5Tdtdtvk5gLtdODncvnf0r
dlJyTlhcaGLIu5df13dl0cN4dFIhYWM+POx9QZertCOQa356Ml08eIiOUbPhubSLhv5bVBa2l75d
N7qUktAQBA4NbhXoyCxvEqWsoR2NUbNS7DQibbpLbhoLjriM5El6uW5t0bvOrM2+RVGXUVhoOLRO
SMzlH6r8a+BZed3IUqoASoqiBWxswJXfw9ZZWBisJEplwSf0C69JU9mx/qOtDk337Hlvcb2Pa7sB
gYhWrWLch+kpkfY9ynoJEiGp8SO07oeJ0aCBL2vIt6WSf6kR+iuDm9y8ybv99d+6eMQnPB88YxKF
MXHasbPf6kljXeRCa54kb+tr2yy7SZ6a0kEK1faBM0tP1dpNtfTFzy3OLkYjUb0w9KcTHvC+9kbh
q5dG8I/XzGX9LKPureN2vr7KNZMzJ2tc2LDjAZNDFG1HlVy8fu7jh4zJYi/utqqgrRz6NYPTPz/b
1YTljVXbTwZv3dukQh3a/VV4TwYyVGnQ7q8vb+ng0vvhiUMXe6LhvLSmNbJSlVRdTolOwaI8Sua+
E2wd5CGkt+ZbI6zkGov1OKamJ+azadDuPSU8W15Xdil9fLBlMmAN87bnpePt80/KDrY/+5u6LWz9
dqqOS/ZzBOFRaz9XzmjwXN2m8cqnnbxlFl1hYYbXgZScySRj9mklrx2g0aemiyNvDe+HnKNVaZgo
2q/xKS1cGheWZt80FvIYfgwsxe63Wizt6f0imc0mjqhoCSufdHFZiH1bTNxxD8532Gt9r4Bo2jjR
BiGZCHeq7NmVnjmSuFbPfYfcfNjC97EKkBA012YhIMrb0SuKwJhwEEF4ALw/Ggc9+zluWuFrhHKG
n2+il0aw6x+DNOlpOHA3AMxoDkr/POg3crQm4LIUldA6B4RF/YcXzBwlVERWmQoJBd+kS2i/vZTS
k2puff1bLiQHI/ukeNmrony5fowWP/CZ0dlDJqIfoPcpRtsIotr+N2jDTZ39bpjtoJO2cklMZ/LD
pnM30Prj8qPae3lmRUHR06DBmBgkshPHoP6EuFjj6Vh0ozMrs9PRjEEstmNOEU26HRJ6QnRwWibX
u8gOhrXW/dITBC4X2g9wY0FdOS8ldwoEftxilK7eanHzY/RsxYUoB5mAJ+81XsG6LC6NreOM8PiE
GPtyA0epCOM0rCjFh1/NmiCu/qiqL7KwBq9Y+lA6yQkQjml++UOuaASx0iaDcerN52A8mfVK1rXk
dRMq9j01NNX59HpptG7NRINxgj/Z1oqvPcQNVvpaqJ7dad+ve/gUouZOx2zMtF2Mz3wYYy+ULgxD
RtOY4tyOcmln8ud4pG/yWFFyXovMSyUxQIz/szbnMaWHEctgno1TWpkHJbsXM9igwq+lcJDS7z5E
WK5TakQ2Pz6Gsb/JSwlenvG2j8st3Pv2iPxJ1TlidTD9V6NHG856cLtH5ANa1xFgqO8pTAfHqLiV
xMM0ujtWt3BFHOAnN1sO7hNjvTB62KnAtEd6B/F0M9hC8mR4gS0Pm+s7u3AFX6x1VmeErtkNIKww
TpXsP3X1DQppDjB2pp+OjOl0h1paaxMt+aXJSZtYRWjyz9twnRWXSkSn85QYoROm4r0p5Ifri1o6
Yib3Ki8xHtrivBNluU0zQC1pnKJMVe02li3HUBjeFxOKK7nnGSuXnjK9YT/4p0WzFHUAyDnnfT5D
9KOkqV3jdP+m2RtQF4ACX6eq/Nu3+x/h5kdGQfWNv3o2bWRnqsWr/Hmjx077cn3pC2OazLgw58S7
hGYxXNyX4cWHSlrpZH6K2m8VVFuMTaIfI3+vNwdxPLR95HSnuoKd+1YEdjX6pPC7EsTIYNdrlBtL
EYIYx1OC0rJMmnf5UyJVGZH144nkVYOt919V9wkaEjvqPpXhGnvu+7rmnwB952nSh/wO6cKZMQs1
aVyLMgNdA2qHxd73b0ZjP7C4sPcZeOQyjDYRHf/W7kf+T9n2wmete175AJOhaz9k9gEsM1A8ySzM
k1Ds9TrYC8VWZ+HDUwYNrXVDvSMN/7iKU/K++g3rybDWUl+qLnGX/bcVs8uzQDUsVga2wo+/Zcau
qppDG0Bsp+0MzW67x2lIZfydx5GdZId+DUs/P3wTWxmXAkxepD90p6aIc5Zjj7KV8oIwUDQJP3Ob
wq8SBrfhipvPw9alkQ8KGQzg6H4uIGKI/otQ3ivDYMv6Nux/S163F5TQZnJ0JfH5UC9+twl7MgPD
5AiEj8uFhW7q0+x0EWHtnzvtk6CUG6ukUmuaO2UMbVLU3vaZxNlqmWI4fu0kabGdptxv82StWL64
yYZIms1MCTMLM293hVCK6orfwng0yN/gPnvXFwIUugqunsfr92WfmZr5cz50TdREKDmGon9T8X6o
JOnm+pmZB4p3EyB/p/INo0RzqfTByv1O79E9VKp72Tc3OqKXjEo6MTB1QX/9B2MWjCAESWUi37n8
jJbZtEKdY6ys/Ndev63Vcid4zY0QHcy8WXukzKPB+9LIv4BdkC9r7+Cks9PAFQizk4U1IXl0jcgp
U2gmlJV37eInspiqYwqCZc07J9A8MZJlBNFdUgvftNAYPolG4q9035dcjqSICw4oywSGv9w33w8K
LVLy6E4cUztM7gHkg4XwfITDmhVTS5sGun2inYYYBt3bS1OVNbqMoqLZp95KrpN+W5NpWfK383//
7EXcaQmKG10R3dFlEUflJiWLM+PhNqeS1cXh7rrDLa+GW5kBK6hbxFmKZRVxq6UNsaoXdSLuCDrT
ctpVkP6Ht+fkahAJ/8/O7GGRioMnRIy/3MXxXZRVlMFqx6i+FKSNkpvsJLO0+/w3VNcrgXHRMaap
ZrispjnbWcBv4zjJa59YlLa3Fe0ov/jiJ7/i8W8Tx/f1/Wfnff1nR6mkjVlrHoEoTR7K4KHyt//w
nSYVCBWEHbfXzMHNyDPcKkB5s5Du84hcPr71LWFz3cii650Zmbk2yM8okAuOapRu3OiXb8WfpUiv
7Ea47WpxBeP6PlJ+nou8b9mZtZmju0nadc0wxTqQnbSWfa2yI3R7vubVjZ7Jd8NoPsTiZx3SBY8X
Sq06VVUccms7+vIm8L4l5WPSHAzTsUBrxE9ixniuUdt9oT1d35al+5yRZNJ1RvyAHc62JUglV69U
9j6NHUv4JuvCVqtBjxi2IByQPfSix+sGFw/lmcHZzphdpQZ6ExHNSndTW/kmBFiSDivl1MWvfWZl
djSQtzeYL8VK3fxOvXQrwKFsPWvhJs67FcdaugMAFwMxh1EHXuhZm03xh0DoB8Jza7g/LcaPq/7n
v2zZfxamX3B2/kKXoUWzQFu0yzMmvJJwQ4vNoZEYrBzExYACpg+eGSq1KHZfGvKTygwqGUVaK/zm
okscIVXkNk64cjo+UEO8n44zO7MDL2ZB52kC1wxK2H3bOWl75F1udsVNXrbbIXbc+IcvvzRN6gzw
4Hf5vRF6jzWF2nToUWCvVjZ40VvOfs/sEIBOlaVaZ4OpS/vhvtOMz5lQ2UXR3Hh14K2E7cUTQBUW
diJeTKS1l7sctaVLiy/jyFkxOJTbErKyLl85ANMx+hCAaFbyKmZghbvp0kiq5FY39mN0pxndW+Gr
j0oAsQwKn9kGbdxdaAT1Si70gWRg+qow6UHlgoY8I7Czkz1GVAb0FpMeXe1O2LfJrVu8CQZTUsVR
z7KNyqMLFoh0Ipz8ev2ILHkuadj0/mTM48PbJ+ss+A3iFNvCJ2FsD1ZWI+rYOExmrEAIrlv68ADS
mVMQSpGvJ40Fs5bCziwfOxSSeLms+MmapVn6ghBtDcYZS1ZcH5nffYi9+l6AL0gMon7l4y355H/7
R1v10l0gnWAUQogRvx5j6AW+leanPv3+D98I5UjGtKCE+WhDQmM2SThldXejqv7Rq+4jABbxWK1E
ZHnpPEPR/z9LyuVqtFIQPFFuOc9ocyEIS7vc2FruRoB4R6r0X1433Md9eWMlyachlJ3ESB+NOPvk
Q7kmjeK++l418UsUtjvPkxADN26i7isaeftBrCw7VvuDL9SIY5ioyY7iWlq3fJCU9yI1Ja0PtAC0
yuKkCfj5aTe+hBqDgMFNOfyUTN8xNQfS2iO6XScAW0ffQyJJUlbi86Lj0f1DoouETJtTMzWwgncM
8HCYEJC/kUJTP7RZorwqlNBPpZDnK9fOovOBoAb3RDvZmreTwLX3IcSLOF9cVRtVbPRdncL+3eWF
vL/ug4u5Og1Iug6AGSHqnzl6qw+KEgrYytxPrZBTqDIz5N7yz6A+bkVzeIFIl7JRu1OSagX3tpQo
nJueeWXt1z18s1J0B6tH5hhaazh9K69pOS9uJoNicPvxxkYJ49L35dEPyfVQA9foNnKSm/p+XWd9
yUOoGCj8+d69mf75WUYyuiL5SOaS3qZQXBkgMKNyHzUgF5iBWIF1L20b3X+JAQdmYoAzXdrKIqUq
jFTgIS9Hnw3mluSsWhuiX9q0cxvTPz9bj1wLqe5303q8Cn6se8QAN6s56eKmTanVVISH1WVmxCwS
OdFii6hU97DZf8sRMveDZheu1mQXt+zM0uzzDBafQnNNLCl/zDS1xfbP9WO0uF9nBmZOlheqG/ke
+xWIN5Tj7CgQndUUZm2/ZvlE4xuhy8Av94Vwz9j9wSzvh3Yni+nuHxYDWSXcN2D5P/BYAMera9Rj
uWfLxyyJ7XJ4WZUmX/wiZzZm6ZjrmdEQ+zhxKry0FYTTfv0P2cIk4GpxRqBCUmYW2qqmBp9E8V0R
Zduyqm9q5bGI6q2nr70SPpCdkOjx1kGbgCroNG0xcy/mUTxE1hpCTBUwruiT0AlC1G2grbUku5G9
6NiC9nD8uBQ2qlu/KbC7NnFYHrU2CjaZKCRbQ+vs0hT0v3fMi582c0xD6PtwqHjli23pdP1tHesQ
yqw8YZc3gClmaar6iXSvL8OF4LVJ0zdCeIdA78bL1H3ovYCfKRRmodzXcuq53Apwv6te7gQAW+pj
2KEfIq+hmBeOoTpRomhkGhPEfJYhBobUikZGlcEoBQgNt1YkO0r28tfH48LI7MYcUs98VzC/Gyht
BcqwDRifrQ1x5WZeOO0IKykqd5PItTyfe4z9PgA2mBDmUdxoUgEM+kbAlRVIj64vaMmSJVPvoBRN
fiPOvp6baFWpC1jid2wLASLaJt9JxlHr1jK5hTx0UknnPaQwoMUE+qWfeEDga4HBmTsq4sFGrtVb
I22BbArVV4phmdMG+Zqc3JJLnJuchQEr15Nak6hGDHS9cnd4iqHl8UJp8w97SK+YeXSmq2knX64s
KiUvHaWBr9XJnd22KMcU7R7xSk2L1b9/m/Cso91CmwL+2/mcmwsMr/BC4rM6vICF1FCZv76YheAM
YzEJqA4XKe+0WTyT0hYh3NqL72KfifQUVrKJ/mDtfbzwZS6szEKTGOeFKKVBTM606xsG5AibdZ+t
PE8XrfBVprkigO7zZoFWlIWELFt850qUFcenorw362Ilk538dlZcoLP8n5HZUuTYDxITese7IjO6
7dhFn8Wu1DZ+WJt2ALv8thYacxOO4coLcnlx1LpNcnfIpWcZdOij3NBaVNlFqQ82YlFtsxoFTqP5
+wcQ6/vPzixCxAKjWXrLJqZ5uAda4xsdsxg9WPaVoLcQIDAEcJrQp6GPOjutXVmoY1CW8R0jRHs3
qQkS6kmO5X0rSBJgav9w3dMXNxBsoApwd0JjzuwpVlP6RpnGd3Ui73gYb4TmTxUbK+6xVN9jRk6d
RrChfudvLqNDnPujHFcsq0NVidYI8PQ43hqReO9LkT007qkzf3Sh8ebVrlOPt77e7qKQSf9nS9oK
Vf5ipmsrXwj6Fz9ptnLN8jWX+kl815fblidRxJQw91jbBCvPlcVP+t/atRn2QspacxjaKr5r3Zfe
VfcSiCTdyJwULohmjVt6qVQA/RaaN6A8pnx8Frpg8anZ2jy+ywahfm2SODwUneQ7LSPxDnjI9NHM
zeYpVTxmccMo3ADr/q52avhYtKn19g/epTMVDrBWpV80OzZ6IsVZOOJd8Fk9CyJcfrkhbtJojcLp
A+SEBJTHoCEiIM6kL1CHS/8yR7keLfhC7twxhimjRxnatLUUDtX8sZTdnRhWN67a3LSq4rjijRr9
SWgCR5+j+LH3V5x96Uid/Zb5RJMytlHcyzhWWPGqA5bg99k2S1ZSziWvOrcyy/QQ65WzIeU7i9EX
IYMo1m5VSE6/rnXNl7AW51s7B0lmPUh0VAxpZNqA+uvy5ndeOQPzi/BEfzZyu3E3f9yVsL50Ns8X
NwvrqlIllWISLsRc2SZ0ARJkgYrkhQbnSuq3eF6AO0ygAMKuOs+Y61C3PEHka7XFo1Ft6JkSkEbt
VgoPcrXxhc+CsY0kJ2w/Xz8aS3UnHgz/GZ4lTDnQMEkKOva1d3dCe9s121Gxs34HB+nUEGQo0G6L
eCVNW3TOM6uznc2bMvZ8BlHvshCS1RZBWDdafw8tWkF5i+F7XWKKdOacXpWgazHiM/GYbTwmya3u
Rej+5QTQ6J6kjiY2p9mZbyHxLPWIM99I33ylvIl46TATlQt2H6+xfX3AJU8BBviuRooxya/NTwEs
8rAlq2lyZ6rNtpalAyiZvYeSjf7ZEg8uZLFesdWKb+GaqsTSViLlxFsOXgf0HmaZVUD+7hlBldy5
+anzaL3BkB2vGVkKJpMFupagNPnPZfjUSinRK8NK7kpD/9V04nOVw+qQyM85+K0+WEtJP5gjUIPe
UuWJIUMR55x2aRT6uh56NPLyB0GUdl3VwHJ97ynqTT00Kx7/IZZgjHVxw0w4eQZcLtdmCnVkBm7X
HV3ZaH8VTNQ6ku97myr3AxQdzW5NTOnjyZ4swgY5MZVQLJ+TmgVemTLQicVBtwpupExIYCboqkMt
mK/60P/KO8G6HcWyPTWtm35NFePL9eCytMEEM9TvpvPBI/pyzV1aDU0t+P0xaRQKsN/SVLNjq7ix
8qNIZ/+6sYUNBmjLnDgaB9zxcxaystWi3IuM/mj0J6UNt5Gq3YOA2QepvvKU+XjNT6gnwAng0nhl
fijMxannR4OBqfpNve3uBdifghfvJbpXP4Un4bZ8yX5UP4anv14fRinRUlShJPzhPheg0C0Nsz8O
APyGLnMsM9rKApBNfw2SsrCVRBkkcriMOO3zh+0Ab2uTJfVw7EHGWsVtXPt2Lt2n0ev1JU0+f/Fc
Yx+hYUSEBIWBCed36R9GkunSEDbDUQ6/eMVbuAa2WDoCGkBFahwUUcUP4dKil5YokTkcszLYxZAx
qGkANYP+YMbpxk+lrT5+ESxx2+nmzfWlfYiX07TAmeWZ6/t+phmDjmX3Uf4c3Cm/rv/rl3bO4g+y
WcpFVAhmOyeHndJIOINbuZLNMNe46QTGLa5bWfCDaSKcdhss2xNg+9JK3aPXHtUgHQTYkyUj/+oP
5U3hM6DATNOKrQ9P94ndfWoA4XYSQyTTbznvdMhjOhaVByFxKYgbo9DVTaAJwa7x6/ZVUJrwyP90
7+RSWeOpWfhUU4WdVwpYPChtZ49CfzQYIErg5c/j1vYh/8LVC33l5b5oxACELQIxhfV6CpVnyxMV
IZNi2R+OIrweVaE5GJHllXx10YgFzporhmxk/rxNx0yreiUYjjmgBqaKyHecvF7j51yI6hTY6OAx
YEacnVelMtlTy6YQh2Os/zSEnUaHLY5v0Q91zHYNkjL58SxCcGqnJxtS0EBSphWfbZufc5/WYTAe
FVnY+YP2pR2T20H5w+iPI8uOVL401hr2eMnrEesFaUR0J/md+UNJf34sZas/+tWt5t6X5lOLBpIV
rRzhJTOEcgM+HTiyUOu6XJoFgImTBAN3DtpGQvjEjof81OTGsYvT7fWDvBAupg6lCNsbE+o8UC9t
ZaJalgh7jEddjdMDDfb6c1aExt/fULoBPHeCUCBEOB91rODNzEJVG46BX6nwNFniYwkR90MbcY1k
Ui2vzM0tOaLJXc9/6TXQbLhclRf2pZL46nikgbHphYcwb3+1pV0a0a4JitfrW7h0l1CSn4p7TAqz
xFmAQjPSMiLVF49dVG/CcutL4zaNAGMprzB0xP5+gOIuWRvdWPASrDIYCOcTqkXvA/pnB6BuwkpI
QqzKCD1UVrwVenitfivF3+8l84cSk/OT8oWkzw7aMBqUw/RG5EKRIKQbQvVblhn+LtdRH0X4M34Q
R7dYuSQXYv7UUAEAPckf4ZiXH3DQtaBKDXk8Bv2jCW2XGx8jSbMtV+MB6ttJur/+DZc289zezGFy
XvOqlirjEZWNZDtCk3ETrt1jC055sSZ5tqYhNksXSeljqx2M+LFjntOSmeu6z+t4ZfsWwj14iqlT
BMYbcfFZoILC0UiRz4GweAhvhAp8ctJuy85dkcJY2DUeY8TCCUA3AaEvV1T3RZ0Oao6gXy8xsOSW
j724DRu08fK1LumSKUgxGVEF8UsmP/PCJIrKIE3S4YhmTVRHL4KaMDNeyRtoTleeC0ubd25q+iln
ByszBpkMClOx9iRFks294o4rAXHBF0D+0dBj4m2COs5soAApinXYD0cdXjtJfVB/Ni3ICoOJw811
z14I8ER2Wg8ECpnLcuZ1CSvwNdg2j26u2AJYVXn8fd3CUvzj3UENlSfIO5LycsOE2pelXpVYjJc/
ZsEn19ub9XMuHsoOXdLCh/PiNhKfr1td+kqMVxH78Dti7uySxCfHJPFlrhRNYOQ1GPeKEgUwWDaP
/2CIoWhwbTCIfDhLoRIqXmewOtzBcwsCfOxoVri9bmV5E6Eye38VY2d2ZE29Kwdd4DvlWbgZhD+R
+73bBQ+Q5B1a4TSsITUXAizNG5JbPGO6lWfmao/SnoGA4hGsxMYTgb0mthAZN6F8Ww7Dra+sSTUt
HGAM8mQwkTWSQBRdOokrZqMfV/l4VHsNWG+WvQQ+0AsXtMYuH+WfK9s5vaJm6SHz0yBrJdJQvt7M
nCV7vtH01XgsCrW7VSYygJ7+o4MuS7cnd9TtQQ0hti598xgFvbJXxCB90I1YL2ENsOpjlIypc/1H
LRxFmvgkQQCoVQqPs6MoS6MwyHU9HtPGF8lQrdBpi/xvxcXI4bCCB/0/R/J8ZppCdOp5RTMeu1vx
cfjl2tcXsfQdSeGYyYYfmLfEFNnOomMtmp4qZt14lELrLjaiQ+fGIoMidQRTRrZyyBfCpAW4gk43
pT906WeHXGiIILoxsGN6D/95ummHpyTlBqhGVFt+XF/ZxxLqxLb+n7V5H6wrG1lN0hYXvTXeilc4
Q9Md4kdvZuNkB3nN2sIDBmukFdB2QjAzH8Rz+wLXrdjI0qiPuSzuGUHcF67+PDQ/4/hBc18Yi7pX
qo0xbor8WIhbuQvvimRXW9BBak8J5Hv7ALn567uw+H0hEAeMyXVB0Lv8vv6oT6Q+uI+iPKnyfdgh
5z2ewmRt+VNucHlAIaJlYoNrSQRGO5c89sxSAUFLANK7F9X6bND0L5DOLv/wBHkNA9UxYULQbwX3
7x+OGKbfx8i/DBGYOHNgLxmbyNAKvnL1o7Ba2yOrhS9E136X33zN9qtkZUc/fuiJAIWUi/KFTJF8
usnOTswg6n0cFSW5pZieCI10cFHTTvK7RmZeozuEudRtYm2NqeTjBTmZnSAo0/1PW/vSbGeNXWrU
REA9/iIoN7X1eQxWouzHS2TCtxBiJ/oAahezrSybmAE1HxMZqs5DsBk6xVatV2sYwW9mO/evgcIG
9sgzmI6ksKXO883GiCtBUwkHYizL+0yldczDxf8m5cFKUeYjHuDdFFKGFKchRP3wuhpGtecGGY/5
z7RIbxKh2TRqdVfWPdwH/qZro13lpUxo+ce+OnV18ZiMd7yhYd31WvACnaPGazy/S46Ew5qcF1B8
/HH5RSMKSJKfcIVKyVeGVlBgaGiqyvvKu6thAfnrNJgXLUcUGPuEm5mXYKFLMvVQF8ejm8Hx9ocJ
x2YNlfjxQrw0MVsQ/ZvSjVSJTe4o3/xQ/v4ZxDQRYz30MCc1wLlObZ3oelpMT2Qg7DtNUTh6fvMq
GMHfTi7hLLRKCZqUKZmxly8/TN0w0x15gXj0gUfrNw1AlUNenlCG1leS0Y8X4qWlKe05iyWjaRBL
CyzJcCmGUrOzrGDD8NJx8PyNa60kLEvn+3xds7tAjZpAGlqshcLtb7l2PMXRhm0u3Fy/cpYiFQg1
xp0pZ6AaOnsMlYOWaLU5uUEabtw43+T0D/vBXVnNx0769JmYsKFcMnVo5hwjfa6VpC4UFQRCho6E
t9LYoT+kaNkWm87/lVrlZ6nPH7rIu0GOqQqslZvgA9uGOPsFM4fn7KYu6QxXQR3uBL+6m6Km5Vm3
AzLysBOJ9Wsc5LvA3cjxNoL+XFzDrC7uNRrW7DPYLWn+8HSbSu3amj0Q85MJWCHT7oT6b0fyp1Wi
YjHNlk537Cxr04Q2zuuWQofefU/HJ4amVovmS5GD7wgcAn+hizM7B52Y1jX3BFnKpt2XL9f98WMK
xO8/+5fP3D5R5cobTf7ltXAbZU+5fz/qDHxur1tZPMpg2qiskQNRB7g8yrJH+zMPXHLbco9WqiYc
afSGpdN0u+uGlq4Nnq1882ngF0zvpSFxMNA0yzFEL+de8MeH2I1+Qw7wqkAK67bPMo96lNRWyoZL
jkZ1g2NNBJl6RJdWQyFuo06M/o+0K+2RE+e6vwiJHfwVKKilN3pJOvmCOkmHHbOa5de/xz16Zqrc
qFDyjkaRRtHUxfb19V3PkU913rlZeyup9xUa7P9iaWdChD005AyNOEYmnyZGvtTxsKPgZQG2gVvb
qmvn6q61LL+k+YbBWrOLCN94JRRNq1jd5drSuUOCfmxg79tn03owm8HR9HvsbJYhXmi/Xl/k2k5i
7gs1FZTzPnOSq0U9Q1khjfTTayfFJ2nqbkopO1wXs6b152KERVUk6ZsG3LknYIsZzC2zU1Yhjf3l
upQ1ZUTTwccYBt5K0QbHJNdQwW7lU7wvlDsVIJqzD64JyauCeAtNenXjeJSKaiga58WWmLnRzWZU
8XwZKlLGSbxTsq8Ez8v1Fa3uG3g1ULDmSEZiawoZqqbDbIV8stP9jDEvpt1bKLCxfCPZurYa4N0A
xYcD3oOy91Lp2kiLs7ZjcGZgJHTgcSnYMCX78eerOZcivFBtpZXNkIyoZYRD965Yr9IcqH88+IMH
Ap414nokQIEfL1zbFP2frKCyfJrV4zwHvexGQ5AOGxu2ZmChYKjIYOgPhU++oWe+koTTr+dZkzF6
eldhDfrQuVPsEjYDO28rquSfLISzgOxBfxL+BDT9pwLrpCKvNUnstCxwmfspz5ysaqen66fzGaQD
pRgVA1N4NjgYrtjKgm+X22yO2KkpT431OlZ+RE9VfWOr3yTlS9t4UXac3/WHMQuAB58CK6SYb+yn
VDome4rJJrDIufoPbfC6LdLjlQTm5acJ2y3PXYf+CXwafWOHwntcgtn/Jt8Y365vwZoPdbEF/D6e
HWuWkyqyE8jpAXWw3I7AbwMRmEV2lXZIwIn6bcxDXdsnL5v25MNx+XzI/+2+8JLmOHptZBDd0kMq
H7QoMCpknB1VORrdvsy+6mjdepUSC/xNfgTU9WcqPdQ+sG5aCYCXj4uJJGt8k++B966S914NWvOm
XW5j/M+gJfKTl+yxjp2qb/addKxsTH8vTrRF1/aRcLi2DCE3alsjazVG2KnD4Hx6bLMXG60i6vjS
K6aTo8BiWU6GfBNI1pbRTeZ3etuV1I+lxzQLcrSgZxSsG69GnRz0kxG/Ks1DVXmGXjl9rWOkziuW
3DUGkNe/ZNLvboydFLAUWxDbH4XHa8vgT82ZIpjJZJFmiseTXj2gJjjV3qKZ4Gfbc/SaxWEufUl+
lg6Y1CJvgb0cKifndB0mTqE5FcBcS/YABAaGZfx1tj1GDj1LvDz7QmW3MU/9fRpOh/io7nQU4Mmw
w6Y5OJb2qJRP1KcPEth153s9tElYZi+5dDfJAXhJn6YvjeKk+T27A80XVZ0Jc4Polo3uSekBLock
G07QSt4SNw+dUkB0UjlUtXCe9WxL3YSUwwmQW7GXzGW3M9tmOZQNjV17qtRTRovSiTXzHhxQ43PZ
DZk7TfPWpPonaEuglimIP5F61uGaA1zx8kSUgjUDG9PxtEBd0MTpKgZ7ZkhzI7PqLm1/st8bC0SI
ZubQBkCoxNxp8oHM33ODOOhb2k2gaUaOpQdMcOoWY74DSNmeJ3uLBNxostMA5rsPBrDe2Tyhj0Fb
uzyBFGMvmxvu6+ZahE1VB6o2NQGLG4KAOXGtV2Mv4VrQe+0Ug7s7ttHEu5umPRm8tARWV4JsMSqS
9JAr99m9ZoEddJ/uUhaABjFSPUZ/UT85IsFoaSGo7vBcOMYfe3DYfnSzwdlBjQWP0eX2JzVlo2aW
4+m7fnjQHv7Y7l7+urAhqZYgqCzw61G/4Cxav1SD3kbjO3V5EUNS7ghbdqBJ/TZoN10dI2hKtl7Z
T9zfHxqG8RyA+yKggf99uUQ7azO5HLIRjSQzOnOlBwCKAQY9eaC5cazSBXwHLbqfYcYoCgaz6smg
U4uKgKrkcbCXp4TNP5G/u01AwewUrLtlTbRHseYxikscqpsqmhdj+FHyyaTsq2Xc9Zqv2SdreBwr
9FNbphtvIc1/diCxsej+wtwl+Nk+tY/UMqCXC7saT2BQRk9l5nH67KjbRah5XD/Dj8Dk0mReihI0
BOjDetPG7QjfwXxs4wpTv2hVoWYIWJEXzUi9opLQOA4Ue22+ZWPxyvLaqx775L3oegdwNXtmy86g
vY3tUSt1VzWmQC33G1/52ZfCV/LGAjg5qIcawiFHMbNplyzjKS5Sy58l5leV0nllbIJYQOqzGypF
d2g6h83P9R0QzBuv11nmSd0MMj/w6blLJ+m4eMPgN+gjAfpyP90kcQX0iqmqdmljO7CSJfIsi4mQ
sTf9TtX7x+vL+ISu+6Gr8KXRjg/zDNCJS13F5AQgPUg3nihQIy0VqJEDgEYlahz0hQWdcbDtYJrf
dMklyW1DMt8mTqWMvq3MhxqezJi/qejevP5VXKigAWiqQe0ORRAMJYpUAmjaU/jWgpzSjh4rEvQ0
VMATO3TlHp2uDTslS+9fF7lynBCJQVJekYTLKgSWU4OBZZLLEJm37pIdgT/5N4sCgjMx0caG2ELI
NdS9NUp9MY2nCg4AoHx79c5SC7djQYFS83Ck80afN78nn3bxTKCgoZixrAxKIRAsHlrq2JhBMILZ
2LGtG7vytquc+eED5wFVObG3uyXSNBYTNk+x9hnN9vCxbo27WL7rfrZfWBH5sbJhJLgd/7y2/yQK
EWBU2FG5xJCYZvvOpT/Rv34Y0r8RApcFTbUf5WpBJ4ZYz22TKiPo7kD8M38nkeSn5aOWsMNQfmdb
hYBVrT8TJyhIpZdLTROsqTiMt7Lp2vfdQcqc6thtKMaKLQe25X/rEhRjVvW5yWcIYtmLSkt4o78s
6QYoXxt3aiXagl6cCRKiraErzNKyYSO1V1AJvUffSlf7rWNA1Ok2ihvrKngmiq/5zM8u1KXHEDpE
ZQ/tgyY70m7wS8/02yMeEGvjKm9toPBCLci71tYEYbNbPgIHYLwHDMV1e7QSQV7uneDJZBpqC1bL
9+4+eWA9KD/Y18FLjrI/HNDHNnzdkMdvzKcbdbaBwkOQJ0bbUfgSp97HsEHzUgZaIN8kjnQwMifa
wor4nCe6WJ1Yt6uaiVDdmkfUGPZsuOsm6OJWk8Da23aufmLzQsqGnqQy7u9QOE3qlvsqcarFW05q
5UIvEic5SYHty45nsV3yfeOWrS4ROodaDrq/MUV8qZHSlFaVFMH8YgLhWHSw9JPiVFuTiOt6ciZG
0EWSlWUqSbjM8WnRPPreU29CpoH5bPRJErtzA8uf7ACQ5W64QFsLFDTUklQly/iTqec7OwsSI7CX
eesarF41ZJRRDQNSFaaoL3exLgcw+zEV4UJ10IPsRjvRwjHd7L4Fy/ng0EOxk8ERE+rtnwesUFE+
fwa+WjjX4vxZD3iWHAAkUFFkQ5i67IdXYtCdVZ3sfARsLKaY6m8AXXNHPdqwLx+t5uJl5Ag4GJHk
EyVijFosfVf3kYHnrUlCvQg686tVsECvbhb53tCAWhv/AA2AngFOS71V0tTT49PQBWP7PPOPI99k
4sf6/s9RZi3eb4NmRrQa8pZQwUpEKWXAmC0wbJI+1uNvafk+j182LNGaXv0nA1Svl0eeqWnSo+9m
Al2NYe4BzucXp+QOlON74FWF5hNIPLTgusxVkdzZBHwY2kRE4CFZqqy4VrCseXrr1LuJBroVXhex
5rGg/f5fEfwTzh4oS2NqM2Ci6xS96O6y7x1yNx2TLVdszYc4lyIYHQOoVAg+8gkm78kiuWNmUrAU
aHgxg1Y+dP1+E03sE+MrIghcDw2hA3L+IK8XXDG1HssKsBTTCWgbO7qPdygvWHfNrXEkbrtnx+lo
PaQ/Ft8M4nvtcH1T16zDuWzBOlhlZRvLUk0nM2ConmDa72i+XBfxeXKfrw9Vf95BpAKZR5BRIgGk
6B1ktB7arPf2IQ36fR5Ybh3oj5Jf+vZGSYC7X+LlPxco+IGlnOtTX0Pg6E7gbb2+nNUdO1uN4Pt1
WjlaWV9ix8oRM/LNvTL9SCR2hxPcuFMf3UfX1iFo/NRGczQxrEN68pvH+rnbxW8AaTowxz4s+/TY
ePnRPDSHKSj26mt2Z30DOe2pe9hwDVfvNtpqgMsCfFRM6F1ePDWLdBBYY8UG4MHvCvAVKXW1saur
rzAma9DwZUOULJavbfQj1ho/M+KnL/2TfrR3QKzepzftHfgmmX/9EFcav6CTZ+KEp1fLzJzSqp5O
3e9uT5563DzNT3fKqd6PD+Nrcle8PSH/u/Hgr+rOmVTB+OfVUqQm4YoJvP9xh3ZJt2ye82Ejibch
5iOqOLOUpTxVAzUhhtl7qX1iyz3IsjGddH0P19JM53soNqoBKR5jPRaFmGZfliCGrw9m4ziVB7oO
Tzl2T7qzAIHxwdg1rhayo3K0/3/7Kfo2c0yBzTY02E/zVZ6CJFGcvJ2Ag7vhTqzegA8MWIzAoOGE
b/jZhmJCVCa066dTswScdE7yZnl3fTdXbdaZCMELLS0g+EZI8J8m0Ocl3Z2CrbwuYaUxius8R7L9
ZxWCztO0ZtlsYxVlODZO9c1QnaK6rdgjuubeTRnDopxm/LpQlfsan2zYmVBB5U0rNpWix7qQPQeJ
3o/lZn6zg3YPGD3fupV/wuE1f2b7o/YN4YRUO1sYDxurRt/35dnp/TDlpGvxAfN9BzLPzjV/6bXT
jUjmOJikfxu2EM6vawsyYpcS565lclpjnwGDb0tBmu66fuOF49rweVehiopl4ZKJRMxlLJl6a8B8
2RjkML+U8VPzALBiZ7OGv5oWwC3+V5JwfnLUjF3U4YrlX8Yj4HR99VDvo33tAujkr4wynC8LM7Ec
BVl4aKJuSWRzGGBQVO9eY85CHe11vFu+ktgxb6zj+Msc3Ogn9RDpVvGGOVt/gc6kC5c8jpJKlyxo
Koi0wQJDfxOk/A7xe646yDLaT82vrtos5qwGKkD7+XfNwr1P21ptGFp+0KeOyiaJb2TN07pDdj9p
4KMtWseew4oc4uJrYv4gILImuR+Nh7T/mcfV17h6ySZ218/aft6aHeIn+0nHzr5MMBcN0LuoXvPT
aL/qqgSgpd1iOerPKg3jAgztfxWpnm+FoGo0Baj3ojCoWrTTGk/Bq9y4B5Th8Vyi0uNU+5u69NJn
crhuo9ZNxH8rFXMpSqRnyxJhpVlzKB7aOcYE3Vez9WP23Cq/muI7U+By2WG/2Wuw7hufiRZsxSAR
zEdlOH45jG7NsHMBB+/Wu9Gzncabjq2jbliO1XfmTKB6aZx6YshAoZGnU2xTxWukCcOIkaRtpG5W
PZAzKYIHnqpKMQOiAsvK9q3qKIgtSH7UNyNdvj1XdFQsFBozzfN44Ka28dhBZd9K+X5QwOQXOVpt
8rI8le61eYtIlav+NbGCoYLPo8tzgeUBeCl3yV3k2/u5d5qv1xVz7SHBKDb4VVBUMTFYcnlWZdQm
WdEv04nOqWtOAavhNW7ByqwKwbgKZvYAkQVJl0ImSaHgntUQuatHUitu04eqsTUcsyVEsHIJBTyL
EakIcbUv8WA7snnoq8fru7Wm2cbZQgR7ldU6izsVMuzoKcp+SGCKuy5gzSCeCxCOY2xHzEkoEID+
Knt2B5D31DuzOWBQZKIYVtt4kFbXg9wV5hpRBMes4uXBZHWnDAqFuPoguVuAEKsHcvbjwoFMiZHl
dMCP53uUBF+ljQjkY1BbvCF8WOh/Hy8cBs9GTlOD31dvSyec7ifwGzlNmL0pYfzcu7/xH/7101k1
pecixeOxbXvsLQURZPoCXCE05kXH3mrcoTQ8uwPiVPcOvLRqfqqbFi2CMuBZ28GZ428b38G3Tlg6
xlD4wpHkIxjxvjy3Nor1PrN0XKgiLS2XGVr9ZttpcszUuYh3emGYs5OOMprKlEIun6Kk1gFakSnK
dMhbi+wZxpMLT9IbOQeuW2kfDaOabnqDDDHaxOqtPv617+WjpDgt2JpPM1B2ZhdSP3K17jAdXA2l
9JM2TRGoMZndKjKSk7VoW8Mgq0K5tQEtFYacxILnpE5yCsh4RFTsRR3fSHdoah1xz69af7p+Hiua
zsfHEYIAdg1tF/zvz2I3BnKXYiwgKZ803dObxNxnaktdBAZkQ+tXFgUsMMCuAzEXsa948rFWS4Mu
o6sW5DFyk2Oec7kBq1ck3c5m+Xx9WStPEJpd0UyCVAkfYxC0fSatHnV6hMZ7Jn9F5hWtVuSOj+Rp
9E7OFg/4GeF1iStvOkaswCXIwSY0IiJrM1SKMNWuyJhkILFfLjnxbLDjHYaF7DsQpAR/IY5vJBLK
GJsVY/uksis6VugeJsDc1FAkkXo9yGX7Pbbaredp5eAwl8RnWTRMrn+CbU3tEqRsY6GcdBoBfbh1
k2lxcwywm/ry3PZbJae1s1MAyoeGEYwKYTz/UiWbOrHMHg3tAFBa/HTe911LvDSTdnZsHTurem1M
5f3Pd5PjumAn0VcOhNFLkcyKZTkqbfmU/9ZK7XfZN+Cr+Amy7N9/IQdHhqYTBSPwYq63T1sLlLiD
cirBb5DPb5hP7xWn65qNx3HlVsN0IPIFsrDCuyEv16OojVHlPVNOMU1eLVL742J4wE/dUMK1Ajym
hzFeC6gGDVGpcFS0yzsTDUnKSZXqJTSMsvdKRGG+MinTzibM2s1T373bJJOAs8viAzPsybu+pyva
yTmGOQIWCKo+YSoMaj7FKWqFJxvtqX3O/MKufTuOb3ui7pItWKq1iP9CnGBZFD2hOvgvlJOVyW6N
omRtNZ4+/YAJJUUemHiATD12p8r0EzCZ/rmTBekgCkCLI3obdSEgmmYlaioAup6oQh0rwpO3RMFI
bLRL39Z1UMj6r0KqN4ZgVy4k3mtA3PC5GzD6CELBG9912H1obZU8g5K3+lox7SDJz9QofM2sN7pO
1w7UQF8jcCsg0BDvv61USUQYGnZ79ApXGZrLo/ombXK/7GIwshrRRgJ/bXlwXDHly1mKZBEGV80X
VaZmqZ7ixF1kVELRDhg3tywG9HR7k6GB5c8VFnO2uP0Yy0H5UdCgfp4Hk6LmfKLL4HDkZHJjFOm+
RFd2qaYblmDlWcJEzr/CxGS3uYyT3VidehoYZn+Y0mCgCUFtmabJQ8/+kJDRBo4PisoEfYvA/4T5
ETRFK5oU9CqjHibPKftuYuti7VfZs11W+9c3UXD/uSTMZHO0WFRD4CUJfouqx7NuT5kZxtHSHtAd
hrbkAhy016UIqvghBbk9PNuoSSPEVC/taNvaSjsANTWMK+AU2MwImdK6KB4AbAdBlJHGr9cFCsf1
IRB7x1HGwA/8qYvdWPTczLPSCmvMvXgSiKdcqzFOGFbEMMG8NQe7Kg0FF6QTgVqkfpSBzpy/Ph87
SjtIm3sjKV0EiCAcmYxiGtxJXewfADxLtqi3hdv2zwpBiQ0PCTPitiFo/zCk2qwvihZKza2GWeoF
0yDVIavsOxqh6yJuNxRFeAr/kYfuU8ym476BiPvyCJsSbfVlZ2hhBIAJk76VyeQu01Y0urqTZ1L4
qs92stL6pWko0UL0cWgMfTiwzCNFjnYLs3VrOcL2ZfKUGxlmjkNFX9CBptA3c0TsaEXN5kTFmvJb
uMYIP+CrIAd7uaZGGxM6ZLEeVv0U6EsozelDEzP0lxbAtr4jGiY/qNOAkaG12Wk27rXRk2I3SfZL
CXSoptE2DCdf21no+M9RAq4cgB7oDQFQ6OUHVWrZylEdaeFC8LhHv+dCddM7YA0sUVh3JRgFxnj/
5/cRLxGeI8R+aF8WznVqqJqbZW2EBXATLFCYsfypnN8T5LqvC1o5V8x8crxaAmQkhC6Xa+uq2ZJ7
IKWHs3Rno90ImGHmxjO+oqMXIvgnnOlotsw1Mlm9GSbLkgZ2ZR5yOWcYlisMB9ZmC2B7xUKD58EG
tg+I7TEGL2xdzMYkU+1ID1Waxicy16WjVRHd/fm+feCQ8tI4hyq/XJQ9g1GmZ7kRxn3mxEhqsTYF
5uSW37VyF0ARDWALngmEuRTEdGa+pDOrjDDRd5mFqR20+i0gdBj0FxmEpNfXtKLnEMZpZTA3rmKw
/3JNQF8agCjZGiHcoIDGvTsyr29/VPNLVyS+DFKH/MtfSMRMLSpLALNC0exSIjiHY6ZTSJxj9UVL
kvw4lNpL1/YWugrBXWoVaXJgsyR5C5ABvevC+XKEaw0ec/hfGt5ZU5cFvazmPI7SjBqhqftG9KZ5
kisP+3E4ZltN+Gs3ANMGSObgKEE2LCyzsRUtkqUet1nSnFL9Pg2JU0Sdm5Pw+pJW1QW1cAwYIP0A
gLDL/TTJOCE2jowQHfm7Xn7vtTerfeyBajBuJfnXRMFmIH2naRbQrgXDQTogssBEmSGK+7dL7Eyu
STYOSAzzuOHltIH/yhBOqLetrFDyygxtNvvZ2LzEJmZM23dalQBQTkBtOwVdHD1k6ZbJXzsxpN6R
O+G5AOBBXm7kUE1jTMlihqUJcPxFszx1jFyjJ/e2kv6+fmhiivRjmefCBPXo47Rdqmw2Q1ONaBog
BSfLO1B/1jcWU8hPZRlNYI2l5gPJ2ZGhm/5W6ob8+8wk208UG958BB2P3S5Xydfr37a6D7oBADiC
P+FeX+5DlowKHPnCDKOG/pz772qMydK4/F5GmyyR/KfE6wjnGlTPyFEAPFXQ3Sxqmn+eCVATOYBd
kxQvqqx930vuojhJ1TgD7d77qfRV5e36KteeDBDoITWCdCQwroRV6mk1m0ADMUMMPQbFuPFUrO3h
+a8LzrwRGZJiFvh1DCtj4D4Hg3VQvFxfAb8J4uYhUJYV3EQw35lC4qW3l262gboY2vQuxuTfpB5t
ayM+XtslANNZ+HluLT817xpFX1QytcKoPFGsBUzB1xextlGA2QBqDYfAw6N6qWzpPMWW0jRW2CYc
BGOO90Bj30QmWNsqvDQ29Bnc0cgKX0qZzYjm3TyZYWsGCSYCnrb5Prl1EE/jXISgyrNSlfbEIEKW
4sCyUb4m6S6yMeyc7dQmdttJPqTt6AJ8biOnsLaFAN5EKAfKG1wiwV8Yi2jpgcxjhjTatRkBe7nl
gEZSHdiGbV57PM8EifE9KZiUs0GFzcKwXMUwbHwjKbajSa0jl6A+0DYK5KunBrxU5BRgHoBvf3lq
g9bOtlITM6xrw0Hblx/bEbrKtlBCN8SIBRClX7QxWyAmAafHfdkp434ap59giN3wtdYuE+DC0L0J
/khgsQgmRwJrVqP1hRX2VuyUfeaO7RYoxJou2CDuQwRKAHYsC3ZnXjBq0y4xbIJUu+rYuYsalmrm
9JskESuSoG64sgADxuGIfU9zPSVI8kpmaMlfRvjbS3sCpgGY3TaClRWf40KOoARRPy1DmWFFBXAF
7EfMfziDVXqWGs7WH9JP8Ef5P1noTxM8ADIO0VhxhZN7zVHRo28DR17f/7HF49PiiFaQJ0AKWVjQ
MieMyBmeBhgK3aNaVQMTbWldpZ07p1WtrWbDFa0DIA/wBAHlCNdGBEohvWJHtorES9P/RPHfrZSn
6wtauT8XAoQFZTEQWCIdAlLlW17cdRomk+LDdRmr2kZQLkG6Cn672I+Wl33c1XNlhUZ/UIzfqOal
ddih7nVdDP9UwYhjKf+J4Z9xFrbqTFOkdsBSCjONdkYLICsMajOnokrqdt38NtDBODQmJU9JUW+Y
OzHd/6F+iJqB+I9SIpr0BfUD82YSYQDADg3U2VQ27yvQQy8viDgdIDjtk+RJLd8G45Hpw8YlE/uu
PokWTJPaSM2SWhCtQaai9ce2XQIlyT0LVupnBZjNOJp2sabvK1Lcd1Gx4Qasrx0E1bKiAmkAbTaX
Oz/moBFpWI7OLiBZDFN8BBX6EUkQ4BvcYCjppJrJKatrgPzY9JHmr9fPfe2O4JHhIJ9oRQeK2qX0
ptBzRvHahCqI152iUHM3leUtd3fl/UTTL0ENFSqMTAU3dWfatSy0oGXT2iE8Q2dqvwEkxB/1xwyA
DmPqj8Pv64taizEAPwfwIviIvN9YuJgGOuulKZJtDJx70/SU2x6lQP7a13K0B8Wh15utt9jPEpte
6sZpSQJIli3SjDXzzVngDRP0CHxvL9dcdwO0tS9JeBv3fiTvQbluS16xVcddEwMcFFRykFJAYVXw
hXN0HVjxjBS9NJq7kbA9iqy7Id7VpnmI1Q0rsWaM0LiNoB4STTSEXa7JGhqQDI66GRZTDfSAShkw
9q4Zh1KtTV+1y60ncM3AIodgYQgBrSGGiPo7z1Is5amGwJSgK1w2as1BTh9wO9kWjcvqyjjsHfLX
6GcQAbltgIQZhGFlM+tRC7cwWzpSxWnimyQ1N95BsR/9w+YYZ8KEK2/0oIvs4NGG4LbCXO44F+a+
NijgjiTQdniA9WIOa/TO0+KU7pSp3Blqhj7kXn2mEZUx/kpnf9QS1R0jS3lAY1Gzm4pGOyIqqvbS
nGHCMt0azl6zFHxrgEOIaXBThJRPUmrILWBuw4bOLyCfPWC3Nt6BdRFwrEAtB0dBLATlSVPNNmLl
MC3M91ppvs/yvDUMsHZfwLuscahITrMg3Bc1zrup7w3svTG6RaQE9jCcJjtyY6UFmkPyZ02oH0eN
nDYPUlBAQ7h3eWPmIi9TIMKY4VKOyq2hcXCkmYyBDhquH8U0sfC66VvTY4StaFuCDqPqKSyPDHNn
MgLnNAE+hTGjtaOjTgdULVL51yWtHRbuCxCisTC4dIISlxI6nkbK3WBmpf5McC1Ns9kaMV9dD5x6
DXCECB3El6Pu0F5r1tzFqsYgVymAs4DvVCMKK7ZasFcXdCaKP2Jnj5RtpKkymShDohONeWmU9o5d
mlttu2smDc4okGQN1UTJQ3B11CxlIIxIrZBEtepIZt85ibUwILJEWyHRlijhhMaxYKiqcqeemsFY
mrYzpBhnKKZlww9eS12CWwb9oahhoYNPZEiLMGiSm3qG4Kt6yNhvyeo9swiKyU+tHEBV+Y6kD/HW
fPWqaiB/jz5O+K2aGL3OCgCMSAahRk2P5aA/tDZ90BPgxJnd41/oOrwJPkPKW8wE1UiaaJxZgVyN
rBd3WoKSoPyHY3kfhgLRMZ9Q5SyAYsW2L2KzJeVkhazpDyNp/SyKv9SJfAPM8R/XV7NmAs9Eid52
Mdp5s9gQlesglzPfU+2rOjQ+b9zbJF9YOySOIo9/OV6OCMIKP4EhSWNb4Uh3MfAxS4Bi7oqtTs4t
KYKmL4qMYUY4nqGiOvXyWE8e8tc19a/v25oUdASBbxCxMnKc/O/PDATWqNRKCYsHGrSbND2qsebM
U+NKsu1cl7RiilCUgsVDkMyRC4T1MAv9ArOGVN3UVo/GkALCY56rjchyRQ3gOCItiOQdFE9MMkUk
1matTUg4dWlQLQSOBw7RnSXqTvnwXmpRseH4rC0Lg4tQcg2Zb3BSXW5ghe7fZpgoCQ2zeG/SEmge
k7SFJL8SyaKdCW4gVgQUKFvYu65sjXIcexK2g6sWwGSEQgDibGmc+jutd9cPasXEGviHo1wB1QIu
y+WKSgXOhJ0OJFSypXbkTI2dzkyfa90IrgtaOyzkz3SEE7xKLj4bEUmaJdFaEmbKe1cdSSv5JoQV
VHUt7et1WauLAjwcFwZMEpFbE554jdbemYTx8DhUj5Vym28B5q5cJR6e/SuCL/fsKoH0OgWGOMO+
Ed1FfcSPgZopx5WXjsnGXVrbOcRAPGxBOhWe9aUodUrLZmywGmb9YJl2pC8tJtoW3g+/VUdbUz20
p6CsDPpntCcLz0TRUpMwFLFCloKIzE2a3V12tHsAdaKQdP2M1tIGQIH+T5YQis253cZzK2MHC7c8
Lj9AGUse00PKnJ0EJJctSIq1A/tPHPCUL3dxjGdKJUAthxam4buT2txMX0351/VFre8fR1tE7wnK
1OqlELS/Sp096yQcx+9d+kXRX0rijR0I0eN7Vc+9aQvoelU3gEfzP4GCQWLGaNixuhA0gsWObQKF
RnnNlwcq37Cm2zB+a7fKBMMLN394Pz5GP89UnjJZmVEdIyjAh934zOjD2PTu9Q1cOyV45PzSAskN
hYPLDVzMae5KQLWFwNpxlSo06ORF+u8/5fjlzgoahCAFnWXIBohVpQqd9r3SQdGjpM89Sob6kbRy
eVupVfAXK0KTKiIMVMlQJrtcEbi+2mrRI+id9gWN/w5NH5FSSf6i4MINBEoHCLtRVxQejVrv6Ujk
NgrbyMsNdyBOaT1fX4kIsfLPpqFciUQuqq6f34qy1zFrI4OL2zAyH7vbHWyl79xWrzIXSKHVjVJk
X1XVbndIoS3uCKjBY0WtKhhKBcSys8I8fUmWoEw0eaexHC1ZmjzfqgngBnrM8O2ufzC3VkJK+KN/
AzkskNuiefFy6xsge029RaKwX+TbqI0fKummip4KxgIDFamZfLsub+0y8n6R/8kTLFqUJTFlwNsM
gXRIgEmK6nQXv8VbIPprwcr5ukSXVJawX4oRRWFiqL9IpICRIiu9FgkTdLQATVlBxBL5WZc7rb6V
DlgzAug74zU9JF0/XRx7KfI5R69/mI5vwONxpP6HXW+lONasAMBAIQahBJIpglNiAQ1US/ssCsvZ
AoyqNOaBkmvf+kYHAJ1kboHRrJwb2uR59zMA8AEXzz/nzLApo0qiPoHRMYxHNf0NXGZ+S00Q3VRb
1JUrDwSCMN6aAXXEPKLwCpF6QTNwXUhhDpIsnQKurJxdhd3MnHE5c/U8che69aqvnBlSnUDLIjz8
w9N+ub6osou5qC1+D2Y0hTmJFDtbSrkmA9OVnMsG2Wos71JG00pTJs26FGajGjCghkeV6pN8d/2G
fZbCOwSRK+bktqATEbYvVhoMRNZQDBX3K050RwMpnar/cefEpZRPtjRSCBp4otCsRjfSqZds8dl8
VnAuAdVeA6ONICcQNC6SeTfiWEVhASgs7TUaE0/qb0v28Dfb9Z8Yrvhnij2MchlpKcU9qqT2lBJ9
OSpRtacV2YKi/HyFLhckmNp06vR0AGFTaAHdofMSzwhIMP3hDA8eIBSYUH1FmkYDs7zo15dpBweE
qSS0x7cysl1Z9i00UmWA+sq1DW9nxT/l83mQpfAOJ+SELjev1aa+VOoaWtD75XAvz8w19Jt5LF2p
8M38oVCf41HyC0I3mkJW3lku2eSIwwZv7BSODZFL3dUGNpN2P5TspdWcygJadwka8UDVHpfE7xo0
1qX2ffRQtb4s7YC2TqZ7Oclf9ch+bkvZu65In80WvgibIWtoi9RQDbrcCzBIGFqK1H7YZt8rAPem
psvoEY/P9KIOifuHPMz8nFHLxUwmBiUBdyaWhJBTbHt42BEgMmAU/4+0L1uSFFe2/SLMmIdXIEZy
JKsys+sFq5FBTBIIAV9/F7nPuZ2h4AZW+z70YFZt7SHhcrncl6/FBiULi6Y1N3LNlWCypOkL+zse
85A6u1yUUNQU5M4dtnlCuCI7pIQ+HV//eucwfYK7BbmdhbxM2rnGyYlQFAT8mY57rwvK4RWDb0si
2E7hNP2snF+3Da5kB4vMuIPNA0oBPUtpWVDdMPu6Z8ozajAj21FFw1yrggkZzNvP/fjDHlih+xjz
qL4o6EfxgAK122O6sPf+Hr+wOLDn4AqHCi6A15c7bHUDVdzaUp61ykJPntLvozlsjS7JlDOLt2Bi
fVE7d1GNxgzOpRUUNkdvagws2C19Xa9OpgOFDWRCxuQGXr8va1AH3bsGecSkwp4rvjf8PWYQP2EB
8EKtCSzN8tPIqh07RT9XeRb6uWBvUOhxuwB877c/7ZrDfrYibWfLJmIlnqM8K+175z4ZUONr5w0b
1zkzVrJUgpCgoFElHwqu9ExjKUljlE7y8nBwxNeiCaeXxt6IcitXIDq7AJAuw8KovUtuOmO8Vcxa
lcZFegBmOCTtvTcXASf//P2mfbYjXbVOZ/Out8s0zgrg3SZ6pozt3Hbjtli5/y5WI4XsfKZdatnY
tqKY0RM5N8MxsWy/zkBdsPWJVh3e0T0cbhNYZ1uV/ICOtOWa26Xx3PxTGjsQtRWaezQU7ckyT1lb
Qnb9ySqpPz53Oj3xkW7B7j7oTC5fVihHffoF0sezIRDWpl2fxq+57QOAYPi2CKtnHuWOn5GgzVE6
ClgS3IGZb8Nv1nYat/JSHwAR79WUKdXLRdBoSONFn2naFd3/SGKN08ZJWDtt4EvGUwdlUdQLpIf7
jFlhDPAaaVyyx7bdufyQiQ3fXDsDn01I1RuhWHqTzGYaL0VExWC+bTw4ZXbYlIBcub9xqIEqxB2+
TOYuf/4pEfRAUOpk0G+P+6cpP3f575FFfUuDPP3O2WOi5luYoCXmyg7yyaD8zqlnyIcytc/i2rb9
Yf5NlQKaU1hgsgzP3jVa5uug7i2Lzr993NfiF+bmAcQyUaTCA/JypUu7FUrEMExYuyeuhTTpTaB7
PJlo5d27fIvOZu0TfrYneUnTV7g3nS6LPY4J/el5Jom/MBtuzW/IXJsftxxSIlSRcKvjX6SFUYwm
j10tslgnR2t6a7sos38Kt/GZcwekGVLhJr3XIWJWx9r8baxfOmVPq+GQ0//iXHz+IdKKnTxTMbei
ZzEbojL91umv2bjhPmtHb5EGtlFrwoUqq9GVXjHOmW5kcQs/6RM9UEFc1g9bTao1X0ErzMV4NcZG
MCV86Ssj143Cs9Mcmi2h1nwbW/qqVcci7p3+O3G/3HbMNUf5bEw6625mMiJ6N0P6Dlay0YyI9pQx
X+/63f+fIfl2qDQAjjoni/OchO30WyvrwOw0FE70DUvy/mHwbBFLx3ABCj7QKpGv1h6n2UgK8Uzr
nVeo+04LWwq2DyPM5p2XbFyxVw8y2Zx0x3INBHP5RASYyE3kd4Feh1r2Y3Z+pnYM4fXQnX5N+d7K
NwAw8oUDqJChgmMAMzmoWoJc+tJL9NbKLSsx1OeZ0X2pQODMdEXMRqUKQGxx6nP1z+0PuGYQry3U
iJYmLSaqLg1WGmODTSoNgFlI9NT2sVRfnR63nZUHQ74lE7VmDY8tFNnQr8Ikh/QRddE4VBit9jyS
vA6szvmR1Oo+Ye47H6bnPDW3HgXyXbTIry3zqzreA0DYyDgBt2qbrsXkw/OsksAZrLvamF9VpTmj
rh2kJX8yaLLrqbtRC1k+0+cbSTIrYwamHByqE4FZJBZ/PCQpntq93v5wWyakEF0YDI5kZaj/Ev1c
lf0eDc+NIydHxgX1APw5Cuw4RpDTlb4Wa9Os5U6exl5a7WfHO+C6OObs7fZCrj/RpZXFZz6lC6bt
5UNSIjdXxxJKbU1QG15QaS9lSSAbiU6dd49G5Mtto1tLW6LNJ6Og+Ur0oYdRg2OUNQUAtNl5VNs4
zcsGXboBlgboJ0izAJVEK+PSykTMuR0tWDHrzjcYDZxOBBgiLYstNNaWJckbEm+qFTLVaQxRPFQX
RnUHPn+y1VZf3TVIUtgGPALFa2k9wqr52LWwYkF2o/ae6UDDzfv4qqYAt0OhcgH14Nii8i9ZoUqr
uuaIXFiMDtD0KQTfHcwcl0/dvibZx6gzwdBcCKqI59tecX2mYBlOjLQV1TDQOV1+r7qsQXrPPXyv
TK+Q3BSgCSxMZ3/bysouokqBrBG5Bkgn5Oq1XZtpl+A2iz29PoE6we+19ETsDa33FY+4sLL8+ScP
h4i5TsBZk8Wa6+6y+mtrn7O+3St0Y4L/6oG4fC683/FAROkJZadluZ8MjUZbGGaFxMZIvhMOaYDM
Da36uR3/UPZQdd+4qvmTdRIjpjGgrlb9LR/Kh30UhIFiwaZiuu3SPjD0wL+mdY5bUgszSOXV49fp
BcD8rex77bstwP/lZgazlCWdMT2t3M7L8JIokvlQD6DCHpSjYz7d9o6174b5w0VdD9gfvD0vlzOi
WumW2ZjHmpWD0MUJ9OSxUwF73uK8XjXkQvwNyTwgOaoUAnu7Zg53pzy23ANEq06IGZkKidkx2Sh9
rp0q8M+hig6iNvTA5RWlNCU1+LXjxMi+Qc6R+JqakvD2tl0lbCjRq8DMwRWxe/BC6euAmwDqsnVL
4op/raZn7oCbWetPpbl3SbMH/COYIf6NJ8zWLNDV+MRiGc9PdA9VgGZwoi+/mM4n1U0No4gVZ/It
SG/N7kG1MYv+OCrzkTr5wWkDnkem0+3VnoasfGfFFt/99SYDN7jwigO0AyCXrLzE8iRplTwhcfNc
x1t8NVclGCwR8+6oTqAX/+GWl0usTdEqhZOWcVphhOHkQUw1iUfO7/KBHD11R+rAzh8c0h7c7AC1
hEcPqtat/oyIs+FM14cQg57oBuPVjY9sfuhffYo2zMzBqTNMVTyVP432F+CRVGxEtDUT8CTA/AAu
tdA/vVxsroPR2gP0PGbvlD9q93+NTsNugvbnXwNSxMyy0mrAZ1nFiWX5Co1aX5uQcN8XKNTfPhWr
SwETIwbhcJFCpfByKVOR9BUXtIoFH08iOdpN/VCayum2letI4i5bhXQeuBNgmqVrk80967ipVXE2
2WcT/Q29/AEW+qdq+nXb0EpqAEs4Y0tlAo9oueDi5K2aTomOT1N2QQ4mO/7e1+BXIecGGvIaBDNs
E0lksoWKWzsAF4al1/uc2u6kFDBst3EmqD80X3Pz3I7moazagAxK2OIfJIAisoGLh09/kLraKBd6
8e0tkJ/Bi+9AzgLNbzASLOyXl18UXFTAbkOuPKYD99Mi9VPxpREnG6HHdBbS0g0PWrX3kf8Dkwwk
r7RwMLG6DooiOG/a9NVse/Delm3NUGod7ZMwtCKYtbrcF405HG+vdAmbl8nzMsWJgI72ElIMGUVe
NoMygkCnjjOTn+0SLwEndNUwd823URk3jK0FcX15cIPYFiUvW5ZopqXFIMA71zgpFZIVwE4ezaLN
Q94mYaGINqj6vN9bldmHGIBTDo3rlHdQWmAnrYFcedpPJISid7kx47O2/WjO4lwhYoCBSQoVAvOO
9URbhHSvvjMT62tllyejTE5TmzzQ+pEVgC/e3vdVXwfPIaBFS4MLHelLF7OgQzvy3K5jR3sY3zNx
GAyE95Ee0Pil6WGgmd8MT7Zz1rXOX0Ay5LU8t/r+9s9YudDQxsPM0ULcB0yV5OgNBS4nTeoGasiY
Y5sN6u40iKFsXCdroQs6wOBrRxMYd4qUNfSaWel4OzWxe0A76LWEwPLGF1wLwZ8tSAfIsCamzyos
ZEhBcv1XNj+bGyY+nFM6KigcYdwH8x1Ai1uLF326FDvR6wLlnTqeVc9Hd8ZU3pOdLn6aBxcc93Ub
mtDSzlRf1Dtmn8vyO6jRFrnwIKv+TM17/QBWhnncif4g8OKy9D1X0WW5/T1X9gFbrOGAocQFoJW0
D73CQfKoYSjXLqbD1C+00RrzIfe9YedqRBkREt1ojLGiaeQuQmmXmzFXFtdqc6jxtDcr32ld8PSq
UHKmO26d1R9t/tqiO95aAUlCZRO8sOJQF9aXP//0Kbx6nkWdoS6ugqbKfZjFg6KdSf79v9jM5bXj
oSaKar1UtYMiFZkAcERYSBQ8dIjfg7u6yLZePLKcmfuxl8s7HC+EZR5ZOh5qDflfJUMoSOdj10Lt
J30cUPvvPH8G3EoU96w9FLPAC7YJPDeu8z0wiGA/CyA+5ufuufia54/puO/HQGu5D07vQ+3eaQk7
K2KjVbcSL/AyQnUYLDfIEB3pDOS9AOWU7tRx2YD9yXIxCslbsgUKWvu8wIKBh8hb9B1kkEHrjfM4
2GYdU/E9HdVDnpz6ZvYz98/tD3xdFENPfGH3xHATKNDkcWhVK4lL+rKJqfPiAfCad3/chAQTgGje
D1E+i8TeODcr1+2FRSnqF2NfFhlaH7ELGjlahxQ6my35o9MqHJQtlenVQwo2J6C7AbwGEFJyYC0D
pfVsiiaepqBooN7ZvjbOk9d1IWN9kOb2K+EnNpioWZjPNN+ojaw9FpFRLFxIuF8AnpdjRAnEHcow
yOWa1q/F6Kt5dp+4w546ypNop291k/omH75UYwch4G7euHbWnBWnClVwsJghxZGcNZvyZMgAk4xr
FfraXU/rt6lT1I1SwoqVhYgWIG28l3CZSqfXs7OyKClp45F2zk6483iqCqYd/9pVURVB8oSX/TK7
Ju1lp9jUcwazjbn5XqYP0OI8JKp21HJtD8XowBFAQgzfbttcWxkeu8tkKF5pYEm4jLKMNjaD0gaN
K9K7ga01RjAM5hbb6MqRgAF4BwhyUKz7UMz4FMvLOatTReloDF6UL2q5y9Ph6KQiyO3fm0iDlevx
wpZ0b7Rm4dIG1YHYmtB+nM0o66az5YkNz7+OK3B6qJcuCCIUCmRQo1VXat7RmsWqued8NI6mTs09
G4tzUbQPes6+9b2q7x0325rYXFz6MkeBZXDdLqmWgwqF5CYlDsIEORsWT9W5KfBE8h5QCVIKEhpe
rCZbEz+rCwWDEpqFC0bqCrZCadUAZ8Fi8Qq6HGC1ZowDQDs58wuyy/6+zYRH9sJWjNIE+lry3DXD
r9C8su5jTdAIULhHt/tG8ggMkns0+741+c7YTHSuz4C3+D4qd8DnI+2TYohgQgeJdtFj81prP4lC
DxQOqObtk3Z94XkYwzeWMUTUW656QIPN6lIrbR4z56fnKdAUr4KSvNb6Vqli5YNBzAhkgubCwowr
/PJIe4LQ3GktHheGFqq5gryVZOcBGuJnEOz/IW0K7NGWYsVK8Rowdc9cOF1QT8Bfl1YhV2F3hPR9
bFXGY9N7AC8aJ29IffSCaGbdzXnuE1K8c5KFdpKHQ/FQlN1GnF4payy/YtHQWzq/eOxc/ooKGqNF
wps+ZnYV2uMO96bPy103/WMaD5qi+k0zBBQjAre/rSz5g/Tu0q50CyvEpUKMtI/5H+GGrukTJW5B
3TOH1kP2CqGEbAcZ98LwvTpwtl4tK5fwhXVZ4KJKZwt3MKyrufqdDb+EOKSp6Y9at0NQn7ojKLXA
hBOauINvL/w6sC9tJQ2ciMAcLnqMl/s9otrpFAOD5fqXZZ10cSItGpzcn7tud9vUR0FSinsXtvRL
W6AEJQQPAnjYwsx0aJPH3nytBcgMoNwDfuiJKn774x9DPNZdigLHXeX9RE+Sid244WZbq5Ze1OaE
Nn+XDn2sZ8PJ8sAJARVi63ulu3eTmW8YW3k6LHuMyjhiE/ZTfpP2BnNAdVj1cWuX+i/XEOoZ5SNv
gkSkyv7wmQsW5FPSzzsCigfuu0mhalBTYnWzNwfBd3NSVO0T7dGxSivL/NHVRVv6+Vg6L01V6y3o
GYiwdrOt589mwfQuBFE9UQ6aWrbVIWssrp7Gzi6MyFXq7DE3RL3FGy9LQX4cIFRmUBo08VTCu+Dy
43bcI6NuTfi4vrprDuOxeDSOzjE5qztIgPm57gt+sKOX5oedQogydDZK1avx6/MPkDw5Z8bIrHru
4/69Lfamnz7ru4pE4/hzVo8F5b5zYtCc1jby15VbAeVkHSgVjCpgdkB26lYUhGdYN895GbR2kvhc
r6vj6CTDm1MlabxxipaNvDpFnwzKvkvqhnkgG4qLkUIogh51wHIc/UScJuxRhKzG18qcA6jR3ja8
csmi44EZBPwdBVeZwgnnFMotmt7HeaUbAUmJ8K1hTve3rVwnf3gLgO4GNInoIYHx+tKNFKtnveqU
PKZV1Of/JPpv3dhI/Faqepc2pDvGSVJHTXvYsK13dYhpeR7YTuwaeifAYNBFwMV0X22fR3p3z+j3
FHjs24tcjfefVyndNrUu5pQLwpG0n7OU37POCAn7nRGMSO/6yDX6iAn+pSdbdI1rHxHlILjrMkIP
tqTL7W2zTvcURnmszK760hRW42NQIPl6e32rVlBhQGEePSOUTy+tgKkmpa3OeGxZjXoqdUZPFgaL
N9CKKy9nFPmQz4IPAgBNdFsuzSRsKJKWGDzGKN/ehDCzHTQBFH5fjaB/qM0N/9eXgyUfvM/mpL3L
jKHnba7zWOSYwLXykYA7duTfTGFn4dwW/K5lyvyIyUJM8BtaHRl2grKQ5vIAtD35bp7TPkSJQ33A
NHeBhnblnsqxHvZqNot9p2As19QT+kqJVz406gyS9TTfmii6TrCA+1/g62gmAChwxcg/4SVkdrk7
xJXSZr8MWmZBLZj21IhUu5u7NsFYtlGC6ACKDaDhaef+rIFT9udtD7k65vgVeHV9TE6Db09+fHHD
GbqpKAXQ5MYpryqfZemp77c4k64ccTEDN0TJDppM+MelhyjZBNyWzgVOulW+p25vj2B3ERh9uL2c
q0vgww6qzWB9XmpVUkw2lJqkYmIipmhKh6VR/akH8AKa5WT5Sd6Et62tbh6o7f7X2rLqT49xvXCt
OkXCFNtenQSeXSq7uQTXO0Pd5G/D8cfC0HVaho4xQSttYE0oGxPaiRgdCJ/qybmshtDJ543Le/07
/WtGukQpMECFAfasOHOtL5h0T8764GUbcX9128AHADphfUn3paiUq1y0eTZg2wp2qKGAZlN2Fq62
u/11Vn3hXzMyZot7JnEHTJnGvf67H84COpRD8UL1ccPOxnJkXSyHzK2lWPg0LgaXHTQ3io77dq9v
hL0lql1EPZSVcIZQnQTYB7OIUpBtPaLnJBlFrBY0+6dxEvCaZiwZfKHaw84EZDxMcn0KzZJsQWRX
VgjSLDT7wEwBNJP8rC9baBk4VTnGXOmgJo6HoM12Goaob3+wtRWCRhWRAhoX4Fdbfsan45RpOXZN
a0bUtnatGesdBE7LUQtYhqVxF6jxamuQZ8VHFgJ9DHYCvYGkWdpUve3AJKjPI0AkRuVTxqEWpxa/
86zBqMbYT8fbK9wyJ91cLjOMobDFGAsh9p4zd34POgG/TaoxtBJ3415eOcyYd4fDANeBEd4rNFWv
s9rI1DGuy+poqsMBva6/RZPCKT+bkI6yyXUB1jh9jO3yzexE2Cn3xPyeJFsiOase+O9SPi7TT65R
Mw6Qtm6MMSnfIE2y0wiFGsn094EJ8RWJDFTZgOSQpXg8XrhO1ztwQIjJGP0vrfuazPFtF1hbyWcb
0o61PBtF3ShjPHYThsRIwBkKxcnrbSuL38rBAqzZH8Ao9BTkYFErLZDeLJtiPGbVl6yHIg0ywOJI
W63aKSzXH+xkEhsV8LXzC+oDVKXRAQQgUTq/1Os5x5TqiLayiXE49OkqnNmMTtN+zk3203Jy861p
RshsZkrSnW4veS2hAhgE2EHg5DE7Yy2H75OPUGWelUrBzgqUjd35qBjQC0SdajgNw+wLvYi5dfRE
cNvs2k6jW4RexkerQa6T2RbYbQpRTLHJY1MpdxxMBvybsM8i+3Lb0lrwQDfDxrQOwHQYs71cX07Q
NMq8bIwdD7mim7A9lCFs32kqNTASc6s5vvY1wXsMGU2kqUsh8tKcU5FJ1IoxxVNqdLHXiTH3rYLZ
w97Lprn0B+YaI4SvJyidJHaTbvWj1jYWNw44pDADgq8qZTxmOROtHvQ5nlt2J2geupV3BCXB71IZ
/0Ec3QoxUrREnRVOi/6NgaIyRnpkMECGkhBxTKpHdeuQPXTmwZCT9XN4+yOuW0HzFETwC3ZGclKV
dAl3CNMjACTGg57bf+w6rw63jchF1P+sBbXxxQKYquRrbSTFzHsE56iB5Fzrs76Yn2qVTU9m13a7
rNHIPqmsXdq6DJdPR+6UphR+MRbzLhtB4J6loCJu1dn2Ifc7bpwY+dn/P79uEUpadHqA9b70LDcf
MUmkCz3KshnTe7qvZ96B2N5JaHVYlVFigSo+51HHnlX3UFPHT+dXVh1cHUVnZ+OSlNzs48cAt7nw
YEH+GpX+yx+jKGpRKUDhQCIm4N13ryp81hySafJtsmFq7dvbwA+hnA5WgKuSeobictfoihZ1isWP
BL6GtsXYblxiH/J+n2L/x4rAmQHM8aIej2zqckVlzdpq4ClcrCr1YzPr5lEk2XC0Rmxv7tZqPENa
Pmzc9K1J8J2tTKgHYfCTmZAvtmnzE3fx4mQT9Nu0ntI9NC6hASMGIzDxf/YLloB8o2ZK6Palji4P
CK+7RCt3rtsooWfM9nGwoHpS11QLe6G8WgapTtmgJdhW9b3jo7kHKD/b3XZ6KV59LBt4Tw3RHxD1
K55m6jRkELOpRxQ8VEfuqklkti35aWbdP6Ia3KOtMTccS2b8+S8MowwHPVfgna6UOjPiGU2feno0
K/aeJe1DndX7tmOPjjodjXQ6N+WWbMWaJ4FKEozKAP1Dx0R65io5Z2NmlkaUoYcDOb8zkomtTrNc
G/vYUKQOGFIDpBNdRPktCBJJtPoMSOLWh6nb00P22v3jzX6e+OKX/YNsaYPKheMrg9Kq0OXVuJ7A
YIGLJa122g+F+OV3+4XkvvE9fUqNkCf+FifsulkUUjWojWO58tPabImjscHRI5E8DVlYPpJ7+24w
9yr3tQfQ+LzyJ9ZvXAMytvM/awUWDFHHAdu3zPLd1eY4qpjIjTrOg3S+L/KwETtLfXML9LcKv/F8
o3ktVMUviz+bCNrVEAw6XVzuGB0BulRqEoxNAjlnkeiRorigoytMcHaAHXkOTDetTlUDbYBBtefd
7GrdT5YqdE9Tpzk3qYlBGo++1IqW+rbWA3CV1+yuY+PL7UO1BCk5iC2zkSA8Qi0fcewyiOWegn6s
gkaJ1rpz3FQd3+lGbx0aQ2wVgdcCx7+mUO2+NAXUWg1ofWpEs7Gz8wxw7ZOno3lQNickBXf6VtVI
Lpf+59v/37WBCvbSoCCTzXSCtXGzPU90uJ8qdS8U+gDitH3BmqDVI80o94qNF4IAj0T9/fbmrq4Y
HeqlGAfFUlU6aOiMDYBi5EZkdhg+6Wn33qpqqDvzt9YmqF/M6aHOycbrfs3n0LDHuoH2AChHBjjZ
ajIqaeGqUW6cyegeEisNzEl/8OZf/VsKiR8jNMb71GkjIOnCGT+EOuIwofG9ffxW3AvnHZcwchBv
KeBdfoIk9ZI6m0uo01fVPre+JJ0SUZA65btyeJgANdVb9ay2j6l9ZADY18lT6n5Tk3Tj6lhJPpB1
AqWBbwDixKuKh5N2pWEKLUqaB3xphJ9kN80JMI2/iZdvxRzpAbH4Hay5mJEE1MUDee/loqERSUWb
6Frkpsy3tHFf1dPBbcmbsC0fDWcjacMcQpylzv3RihwnDesqBYN195TX/U6ZtqrCa1fMUgDEYwbJ
MHqV0mcYJjurGsXRIqbS11n/mpkgjyirF2+AYMYE6ucR1U4vHU+98abXW/COtd1fSt8IgygWwxMu
94MT2+beiHxsUJR9NZ21juxqUfrgrtC2ZiSWNFKKZygU/68tvE4vbRmsyVxwUmmR1p2n1772hel7
b/ad3Z/zTQTJSnqw0JVhYhR/W2Z6Lo0V+PRu2RI9Mg0oIg1T4IFoOvv1XLAvDVr8wk7v7X4KJoBS
GYaVkucJIkm3Q8zaTwBh6TJqrKIgIEPlPZsXxOQeDhiK/aFS26iPO+VWk1JuBX24NFrd6CmgMo40
RYrdujnmGHTL8WgbkoOWYh7D+mKwLrBZs3OM7NyA52VIwqEnJ5XWfjJGlM/7tm3/ZJN28BCBSpGD
BeZXA03Aca5OWpthmkA9Qc974/hdB90liXLAUAtgFJ4BUtQvzRbCsaTTo55xgVfXjqZf837XGSc1
CfPU+X37A6yYQy4KUjc0dTBRKXN7GHahaGzEI6tNBy8QE7jNmHVkVhPkA5SKezbhAhdb6IOVZArR
FATn6PFY+OpyZqp5WY1Qp+lgRvF2tf2jSjCm4oWeVdxzjMw4r8X8s6S/zHSnLRVX0m+hof8fv2CR
gMWcHMSupX0GOZKnCGXSozEXBYafmlPRJndchQ66+6PS/mRK8ZIK6+Qo3W8UzHHP18EwDofb2399
3pd9cPEgQbUGNE1SbBmzsk4X9qrI/lpZzi4zIQJf7TkAcdyzjpQ8A8d02+JKML00KYWYmjVpNVR4
AFkK52FODLp35tmI9b4QO3eC8KBZmPWvzsRANCuNMuir3PUV3qrH279kMXQZ6y5/iHTPNIVr5wjq
euQphbIfy4w+Td5c7k02qM+3Ta0EANgCQw5Qyzj++OKXoc5Wim5oMNkRsczcFyamK2wzf4WSaD1Y
gdI95pAqMPxmHHdt0gR281Aq/vza24GdPFbj3h1/OtyfNAC+0bMhPhSctj7L9a17+Qul3UjTjABK
oetR2iS/zCz3ISYG1tbdNPpJMp7b8gUzrvtcfUvcU1XdIf1LtYcc7yy+1RCTK6SIlpc/RbpuZwY6
1hmbGXFgoF+gUa2pwWCcxHAsaVC1ISs22gMyk+d/LGK4BgOwSHHAnnn5ecDF5oGA2tUj1eiEL8Sj
LfxZ3LHW9QtLO+nuL1q0Rw0wJQAg6n7PtC8TCJv6DDKwdD+lESeBm278qg9hXtlB8XPQ+VmqMKDV
ufxVVG9po7R4PkPhrfyiT3m3q9NhDNVpvmeJoTzOVpEvhNxOXAwdmD+8Wt2lvfasJQ4YFk37H4f3
S4HbdgPaZGWYe+5wzLzuO/6jyMOz+QkqNO9a75Bz75T1c0P06oED6RKOQLUG5lxNp4F32n8RdBa9
uiWVxIyG3CVZrnx7GJSPEogYfNQHp+dG8yBbZzZK0Lj2k+GlIKhtVM3zwTzj/v0Vh7xyYeFY1Iqv
cCCmW/W6Ad64yB7MkDKAL2zfbXOIYfvKZPtQx9lqGcpQxsXBgOXDyAS+JcA0H/HhU9HfdhQnAfG6
EVU2h9T3oLKXcXCbkOdl9hO0lNOdYQ5T4ecdqY9ogYCbbzbuUqIxwLXyCaMdqfddtL2GAQ9a/vYa
iM3WJc3uFJpscdesRAJc/ajaLDKZmCCVbiYypmVBtcGIwLt6oKY++Bnlesih1RLoebIFy7lOwYAr
gXdDEh70IciyL728Hget4P1gRkr/rpu532wRoa3ccQgY6JZhogNzuJ4UTkDFxMy0FGaUgEqmaGhI
0aM17Gfojy48RseS+N3b7Xi//C+lkwsabygwOJj8wtS/tKamagan7QszmtGPOVaGWtyXaKD5RuZq
gcqLYtdyu93fNroWN3GVo8+JVAo9NZkiSslqDJyVuRWZk/WeeIXnc4GjnLw4HXkzOhJ6arrjpu3P
xRYT/Eoah4cqkPR4JKLiIdeJRq/2qDW4ZuQx3Tv1UA/YFY0Fen3Ide9zgkEXH6NQv1mdso1gsgRB
aauXe3XRREJiirfypfskjs1dkK1aUTl4PmkqOOsrmzbu7xUfXeb5QD+HjBhUFVKaBBwjKlFoZESE
gSAxBUmV7yn0L1tZS5BAhx8M8OAwAbBejvdjpWC6Y7KsSO2HSJhG4GTfx+SUpdmunRLUajfl1JbN
kTcPj0oU1vC4xPyAtK5B0Wzet64VjWmYxkuXBYFH9efU7yfAGAL27U+1VT9dORtIgTCT7RqYOESk
ufxguBY63jaVHXn517raq+SQg9xmSqugJuNGk2HNFmqXYNTHGJdnfNywn8KuPtKUo4tkRw7XD7mN
hjzVMG2pHIy68r3s/e8P4EeCB504VKMhLHO5NK51VOnRtY965R4c7la/q/ND00CtWSfPA3fvPDOs
mi391+uzB1Jl7CjG4ZbRyo8a7qdFMurmmTUlTlQlYpfW2hAMFh4Mng0h01GEtlEVgcfGLand6zPx
Qe6PUwHXwUSndPDA5zM3eLC6kc7ItG+14shIsSVKvdIivLQi1QAnBdRJjVm7EafZu5ESf9ZAV6QU
YeI2e6NLQsgqP4k3AyMuXhZ1ieIP2a+hyHftFqvztS/hlyCoI3VQNYxGLZ/h0zY7Ci0Uladu1FJ1
V+X3qHm3E/d1L0MfcqMscX0FX9qSun2J19HBxmUR1VnxBAU9vMPtnVE+tuW8FXRWbo3FFuqryIgw
9y2jScpRmNRizI20ZUuVIf+eQ7kUVJ4tCXnKSAD8uH5OKxvoJsC97m1KxNvtg7PmSh/sJ7CPVqtc
HhlJMyWD6NxIyUAeqva98I3WNA+3rayuFAgq4ATgroAbS77UidRU55q7UVq8jG3rZ5Xll8ZjBd7l
Ua0ORUIR+dywyH/eNrz2NRHZUU1DwcFCC+fSc3RnGHmbYocbWtHTLMbx2UrVeycb1XvDFurp782B
x8nFbYihM1wol+aIAgnWgczux42oKI+CfcszvF60rSrK2mf7bEiKAN5oNBOlkxsNIHLBmxlzmP7t
pWxZkL4YhFInLipYUM1I916nbMMllp2/vP9AXYHmAgqQuImu9BJGTNKYSq+6Eeim/ORXgrxwPoDq
zdqqql3noDCENHdRqsDNLvdS6opY1cgVN/Kaf5LaRybN07CcdkE9+sL6u3l+5BHIwYCyQf75f0i7
suW2kWT7RYjAvrwCBFdoIyXL1gvCsiUUgMK+4+vvKfXcMVnEsMIz/dDREepgorasrMyT5wBodNV5
Eds15oya9iFLQVShF2HtQePYEPio68ALeBsU70Eyg+oumhwvt1nfmt1Y1411yKWXYpS9yS48OgmG
IjLC7eUyhVitHLfWIVGJ2/SyWyp3/7MRfh9rXW6HoOs85DTy1PIe0K0VSKhvb+WFkSDSwguQiSyg
95r9/ez6cBQ83dWJyIcpjragVT3EANVVer26bWYhGMArCp4GCVzoefKRaq0OgxGDm+NgxvHKiYqH
MgpSHcRp+utMQf/ejAIo9oJzA+wJGihQLYLH4ZuTp3zOZjhs+VBaG9N4trxCq11HlKFZmj1oIgHm
haARDT/sK85mL5ejsZuyWT4gdO63dkxXqZRbazKKaj1LhgB7sdlbBvQ5V7d8JMlyq2L+0OryVpuV
lxPnsa8HgeNZNIOSKtAv8LtXeVcUPE1QysOMhpZ1Yt2R5NQZL3+/FdiD4ksNBg965lzP5oyUqVzq
TiMfsqp1p3qd973flx99/gqlSFF1esGTwrFBnRsENUzlkA34zFiON5GNOqh8iO7b8K6tilVlmkjW
7TtBVmzhSkDrHKqDzO0gn8LtBAifznJitfJBMt/18BOc8bdnTfT7bKBnA2kUNdXJgN+fp3u7+Pnf
/T7CLJYQQtT+FaSc/b42Kgk1qx4KxXbVwGmCgSZ16u3tQSxtL+S3IJPJAMJod7ocRGVkpC4TRT6k
xQfVKg98g1BpFIQ1i0t+ZoTzzaGhSIDzqBhJH4NGvH/APo4M8lOT39AcJIgEltzM+Yg4H602UZT2
rSwf2r7ZaOrPfOzc1ExXhkjhecmBwkVDH40BZUEofjl12gSgeI+lO0C3onDD5ts4H9E8r5nrTJS6
WNxq8DK4FZDcBZ3LpamwjfBubRz4asbQNkNVQgRmWJo1A+0Q0DVibfp8z4duDMqMF758QDvxT7XV
jzKEVbTEpVG6vr3jFi3BQ+PuATgJPuByLEQyZoug8HkwtXWmu0aF1ygwzaL286XVYd4Z5XgofaAw
dWnGBnaOZIh8DkaH7NZ9q/gScsRKb0FjjKBYLQill84RquHAfuJpDRpvzquVcUoKDRmEgxVCFxOV
avw/fiGSvllA2nwBenHbIDQEvoDz1FkCGBFQ56zCX93l0XiIU2Nyk9xet8bedDq3jSNXQX9kW0TB
KNNVOAuO19K8gpcaRFUQCkDMyDmMUI2cuFZS5TC1rat33wr70UlhatrU5qqgT7c3i8gat1lmszTR
N5gBYZoRt9ZLv4nkAULGrh2tZ2nyq1YrBNHqkrNCRgayKiwxAyjb5caR85TWCsTKDmW40UEzaQ/9
RnU+kpp6vT6+//340MqC9zT2AzBE3MGWqyTt0dUlH8CHBLiyc+iQgrGjaZVULjCYrhFTwfotDg+S
r+BSQd8TnpmXwzOTSFPGAhtVBTBYBTtMD7i7lm2RdUaQKUJNLB0LQHbhIXERI5rl1s82kxmlwkY5
lNCGMfdqeGckAmK+hTIxwokzG9xJz+a4cIwUdSpImLjAe+H46V5rPw+Kspp0CKPlW9TD+vhXK+K/
WZpLFvshnjHQU87f0LhRO7VBiyvL4s1gDimiX4MpeRAuQrgpcJtLMwkuGugbI2RnD8PLdVNIr3VT
BFsmxBTC1PiWV6XXNplg9y+bMZAbBHE6o0G9NIMrCNxISoeiX/GkdWjVTd2BiviFl64AbAZUKoFq
Rj6QzetZZIM0ZCWhDqMchqjyIAUbSZNb24/zKHgTLlybOtYFCsrIxWt46V7ayc2ykXT2FhhpOrsj
ynVbtWhEoikLo2FuguWKkDDS+aTNrCvTWOSjfLC7bPQjTW98bVbcPhpXkV1KAo+4sEB42yC3CGI8
JnDL7fZiKAyNDIil9OSUWHdzcxQqxi2bYDw5cIKoMnCHNsSDqQs73NCgJHJcOTLv8qnp0dvVCNZH
ZIgby2g3aVlhsAez/AR3d0meJkMQpC+aQCGGMSazbn7uwkQzpKLGbCzTnLv2tMf95eYi/bbFfYau
NMaYjAPC77NMiqWYDEQ5aEoI0dfJ0Xeomr7evioWtxme6SgYwA2Acu5yMw/obzFSpVQOVB/aVRka
qSfpRrhtZ9L8jh1Aa2/bW/KrLNqEqC0Ixa77D+bGGYyiy5WDPFfdDpqX80o3qsRDqkdGrkgivhVn
BnScK2z0PkFbhaKW4DEcRAiopZGzdLOMzBg6//gt3zoxYh4pQchRJG6k3jVO+K3PV6bUHQVDZsEL
l+XD08EGrAOPLhtqB5dzrKLzeAIVsHKY1zUoC/attiXU3aTPCBlbwc5cuDygS8EQZSzbB59+aQut
q05vDbAF5JdrlNtwQoABpW+rLNe6/nJ7ZAtxFEMUAL0I2Q10XXMDK8EhMMoN1rLIDll+kGxAcs23
uStXtvatswU+atkaalvw7iqwgezvZ/5dQcm6IjWGVuMGznwQwTae/ruqV4qIUHNpa+CS+rclzsO3
bQLnn8FSD+Fy673M3gZj8MxcsFZLXuTMDB/00sGJwU+NoKmxX8HW5snkZ+YIJo19Kr/3zm1wXjca
wUPd9Gw/uPamKDed5d+3s9f9HqhgNEs7DyEniDlB3ItDxS3P7NhVnxYjQgmtVFczGrh8w8wAm2LR
Zp6V0QPk9kS35NXwgJFEtAnsLLA0qCJz270BP7CVAANxUOfZVcNoN0T997Zbj46z6/XSjeffQ0q+
3d72V+uGNBNzy4gxAJkDSP9yI8p1rPd1r0oHKSsepGqXyNnRMRpRBHrlNpgZYGEZcoQ9OPknA7iw
JEcPpQPNqpXiPJu/obFVoU8KrXfRuour3ZgLkqkLI8NVgDouGpbQVsO/1/N0RlODLpMgBQSJSWai
I9gZBFtSZIS7ciY4/75KVRLE8o7EPvRENPv7X6/QxTi4qQsh/q1lBkwQs4GW5OeAEywSYbm6ntlD
+WyuuK0nVQ4edcNEAnOfr+u/vjPw68CU4DQh5cy69S73WB9T/LyFlRjye+T0XePVsX7QcR2N+7b4
jLLJs/u/39Ysb8/03VBnRgLq0mRl6iVkKmcC7XKgn50a7OOWN/YCN3HlW9nAkFdifSX4cJnzrUNE
UApqTRIgxvYkOQXko3GVbD/1n7f3wJU/ujTEP6Pk3DalBuKQAViX8Ph9zeIgNDdoPPRkEcLrekcj
E8QYwJB4wpiuLt1Q0sBqa2RBjGNToYJHIzf+69sCP3xuhFuevtGRIJlhRCIgqXNgQWrWWfbXhxNW
0A3Lwlp0z/OA7HAykr5P9CyY7Z9gb/Ryus+JYGWuQRVsKGdGuKG0PUmRLtSywIqAl8oGv8+sVV2m
3ye7v3MSUNoPYe2qne6TCShErUaLYVkFwCl6Y12iGUmUvlhaQJO9f3XGzIV2v8utT0hbjH0ex4FD
gtKwUKbaVKKWdoENXqFMnyc9IQqJg9F5q2XHY2e46kR5apEV7r7XU+IUTY2R1OaL0ZQu1Pg6VYS2
ExnhPPiQN1MZMyPQW4shPKVM7cqII8E77ouC8SJ2YXJQQEoA4oPDhdzg5ao0ahwXdSZnQdNTN7XJ
dgojN9VBce7ZXXond6VfgIkGzACBUryC2lmj9bpvMuC1Uy+lH9g8W7nRd2pcunM9rG77l2tHhvc5
ys74QuTPNX49HZkMJWBcRVDqDaDDlpSuO8XMvBhSv/6kdfHmtr3r++bSHreyUGiKlNQiRQCN5JU+
N+D6+R8tcMua0o7M7ZAWwZhGnml+xKL3wnW0djkE7lru5XAihoEhoJ7Zd7VbJ7AjfSjmU12YK6RF
fXMUXKSiWeNuaTAE40lZ0iLQCmOlGHe9JQtmbeEwXOwD9vezZ4kzFHXRhUkRdMpmnJ3DbOyNVER7
v2jEwvMRdDHIPVnc0kxGTCI6lgXoXvESQeH2e1/Ch4R5/fH3u4zd/3ii48Chqn45mjSWCzS4VkWQ
EXD8omc+1u/RHSbCQi0cHpSDENwgEwQBQr5vWWmA45bQOhxk0B60PPv70KDXUiQssWQFQQZoDpiS
Jxh3LgfTtNTpYkQ1QSr5WSk/gab9E1SIwKyLwCgL2wwrw/iQELOBKp0FI2ebIB/QiNybeRE4c14c
QpOoayduvt1em4VNwMqdIFxCBQHgGm5tILhkl3qmF0EiR81uVOroXRqHxG2RvhO5+KWpO7fFTd1g
pypSw7AVzy9yVe8M48eIO1nPRXy016g4PBqRsWVpGESFV0S8bT8hc9KbOKGWtKaICLw57TZlXXua
Rle9DPnkKnqgxNw17ePtCV3wRxemuQlFUiljzBA4VaiKu9j76ooiFCWF39LfDkDqlkSDLp5E1a7F
yQUzOxrVESxCCuZytyhp2ChpXRRB4472E8iXCNla/e724BZ3yx8j/CsVBBHgEulxkmUQhIflS5dA
UDy3elFla2nrI1WCtD5ag5Hf5yYRMFHoGnUTdmVL9L0G4qrVRKvRvT0adoC4WAApNJCHsNYQSEJz
B0y1ayPVw6hE9IS6oJQdRqu7RybsV4y2VtfRVcHre3H20AyC/Qh9SDAEXS6RVnR6DvmPIrDjIvfT
aS58idb2upCJiLFwaQJBbsqKMIzUj/eFTdoZZq2lZeBU4aZRG7S9hkYHjMztGVwaEWBFcB5AoKJF
gt90nZLhC4oyaOzHyYT6L15CTdb7t60sDAbJAwb9Ak4K/p1bpzamNgS/2jLQ5Q1I3GHhv4i7kBhB
SAh1CFC68FchaROJkrqvgjQuH+2CHgoyf+gq+TBybXN7MNdTBmYNNNHgZQDSE1RvLzdBR7M0V5w4
C5Lkp1S84lWgW0//mwkuxmUaj11fJFmAYt/Yxy56LJT85baNazeHYaDdAYla4EyxBS6HMRNI1tQm
bNC+2oUm1BFequHOjo4a3cjgp5EFO41Ny+VZvbTHTRsoxVE2U2HPQb5Cvpu8NH8Z7J0skm9dWh5E
Q1DIRE4dqRj297NLV03xDzL4WVBC1SqPzAON73SQM9yevWsrCIfAeol8GJhgYOjSip0UkSnlYxaM
o+6P07HX85UwmXS9RDBiayhma4iKEEVcGqkqOM/KxON+qGavGC1XH9Bq0H/GZPTQbFlsmoIKxnV9
CV2a5Px2O6mt1fV46SeG5CnDNwsoPWyIQZS2X5w/0AwjVYp0D+AIl0MDsCg2R1mFnUH3MzRIOWAa
EGJoF0YD5AGjM/6iqeA1C6YSl1BqWlmgltSzQgWvsgxJA/kkXKprDwcvfWaJ86PTnMlla8CS073G
450ziHQ7rw0AkQUpEQQHqMcBink5YaotKUgoTeGhyrZ52qynWATPu54s1o3EwJ+IvQD+5C43iFpo
StkUzkHqaj+VvkXZjObufM+kGW4fnms2G4bFAngJ3C3oR8Lz73Iw06yUYHOtQsAofuctOgC/oeAB
wY7QVSdXmtVtL+3R7CzZ03uJTELZBlG909rYN0T9M9f7EPkscLsDtsWg6XyjXpk43az1M+jOJnsI
Squn/jygTFA7cra9Perr0wxeOUaThfowkJYO5zJInQD6mrYhSiHtprSRiEhjzyT5TzVHx0U2bdDo
/FSrr7etLgwQE83qEg6AqVdshgPo1Rq8bKRDqfUrVQvi6CWPRPmla9+ORyGawhES4Z5H5e9yPccC
hOFDi6xqpYdrxxxdeMRoctYTeeu0n389IGxOFD8YZsDEM/HSlm3UlVb2URyAp/GdWm+58pTmxrfb
RhZOG5wGrkfci+je5IkN8zbvUWFOo6C3W9Dig+DMk0icCMreC9MGAm/cwahcYj/w/l2lXTVPSEgD
YXcHJpZ7rblP9Ccl6yG6/H57QCxiuLx98dJFVRuSilBlAnTgctbUDOIeJJSQnLP7VUaaHRLSodas
oRDu0fKzMgUJ/ettB3topGerhFPFM7t2BGHyTJwYGrfTVidzYJTSwQF5xu1h8TPIMtJISaBTmxFy
4T8vhxXr42zFaYfEZpz1h6qRKpSNsnwtFxLiZXCFeglmQ9C/yY8N3XZItqCrAFgf/JuXbM6SiOp4
eSZBk+8l5YWVkdrP2+Pi9x9MoP2VqRczVsarYmITxlaupnEaEAstOcUYnSIjE7VmX08eyGEZvxA2
uoqiJRvnWaQUD3YC2dE2DULA1mzgKUJL9ad++FWApTCBRPLtMS1MG8g7cZaQFQXckb/BYqgOywa4
2wKrQVoW0hEJ+ll+3LbB+1g2bxpEQx3kkZh6KLcfrM6Ok9oZ0yDPS28qAcMpfprjI/gL3LF7zmq3
r9/+3iKaeXF/INTEg43LXs6ZGmelnVLIZii/6i6eHyGdPTzYZi6vqqZOdiQ0p81YDc0mrRoRCxd/
rNl4cZWAxQkpC7CEcOOVRxDT1nJCA90BZ0XS2tuyM7639rDqhnGjzXthoLM0w8AFmmyO0dtrcbfY
WLd6DIUkGtgzFJrQ5Kt54dCudbmyXCqliWdQrfCzWg7dDPwfgvN+FTlgwHh7A48MN4b8HY+YlTqp
s0eD5sHc2QhQ46reGArtPR36UCurGcqN3JaVn6plt1VK8Pq70Zg4u3wcO83NzXzyoUbfH4s2pIc4
q4sjhYCiIIG0cHjRkg9RRIS1DAfG+do+MqB0pSk0gLRV6lNJr9+oIdWCXMQVV9PXVDBBWZCWAD/J
dx+BOiy3lcqGavlLUX4mD8A4FhvzGeSL4V2qeiVEQj40aXt7uy/4DAalB9ARMQyOGHfTOxqkM2cF
y18qn3X/Qe5VaZ+dkpfbVha29YUVLhTVO/Byo8ZDgzQ/RI3bp6WrWM/gwKoM6soiah+Tuxv/mcg/
Y+KOsKG1VlQmGg3azBi9Qa0j8NUYsh9Sbfajpo1Wt0e34AiBDwHlB44uiF744KKP0pRx/tBgKsDQ
iPt+n+mC63dpmTAssDsxrhT82qVrN2jaNThBNCi6EuLJcuLc4SFE9rlCrcdCpbNb1ongWlxaNABT
4AwRSjOxi0ubyBrFbZphP3bh4+RDUdpV5l+k+kw+bk/fggeCoAZyPXil6MhZcXYmm1SyVePp3fQS
GkkhMXiEhGdzV4Z55U+DZOyQYiX3UyG9AykrKoctWmfsr+ydDFIRbrNIKRrSQYWTBdWYrgkdIEBR
/bAqYLJrv5fq09yQtzwV7JilHYrgGjlHB+kxtH1cTu2gDxWwqyayDWHqsnrnSJ7C+mT7t2d2aWPi
hkb9BcE8qDXZ388Cgjw2WmuAZGVA230DAhotuitFZf6lnYl2ya/iLboMeSjBoBndMMnMRuxaWwAW
oFFi1e4gkqf9ak85j3jZqYZsPOBf7F0CxPTlYKDepQ9OVubBVD7GUP3MI9kD7XbSPGmyK+fg2CvW
WQccwVsdtq5UPhTOKpQcvzYjd4CeLQk1AKtbC83Q8UMzfFfIFhrP+3IWvYaXZv38Q9mMnc16V+Lz
+6TJAw3EuShSu7O2ntNMsLbXWwiPGXA9MVFb5Pz4/nu5q6ZhSoENU/uX9KjhnT0rdAs6ctG1dD0c
JOQZcSVwrSA44d1AW3VAMJZyHoxZ4SrgaZKU96pLXHkuPEYDYgzAELXkRUlPtizhbZ8CkTq7fWes
ifT79oZeCBcglARQKy5JZIWvHov5gAawyQyBwanXXe6H99TZtPPvONsjQFiTdthmswqebGhKjr9L
I36qtNqbzM8hXt/+kivYAo7txZdwXms2q1JSoZYWmNZKn3ygnB46v1/3a7ojj/a+32nHonfT3m3o
uizu59RFz8Xtb7gqqvHfwF2rpQYMCPiokVZefR984qW+231v70VH7wsYc3n0LsfK+ci4hmRK1jrw
kX7nK+s+aHe6rzw762KPu26fPsX7+dAf2q3lP4Ixdi1twBS8wdnaRA+f2+xUu2iF2vabYpX7YBhe
WwJ3en1T4fvw3sFZYO83k/Nz1VgnFchP86BK03qdajPOv23VnkK7biMbieY3xAz9PG9FS7BwCmGZ
5UhUvBks/smlzTQx1STJg3SW3LbcVJ1XU7dpd7dXeskMCJsApGe9XkhyXrqUTEJYII9VHsgGpXj5
QClCL+5qKJ/EonTM0lyaeH1ABw8PVqiHXppy4Mttp4T3GmuwehkAiHZ9oIUHsKcBg1P9MFKRg2Ef
z+8uFj0xflz0J/AdELNNJ8CmSB5QCDLK1VoaPiwMLHkL0bgeKmgip2CGjQJD2Q6CNu+rPgV2gs5s
8xkbNECGLZCweVDPvxyyaRQkraMftGohH+ZWxVM3/ir6ddQJXhRCu5z3CCHMmCYF7ELcZm0Nzipr
HguyU/YO9lGheXMHzsfprYAeyO2dtOTNoYCFMiSr3iE1fLm8iVrMeT/VOCpSnXgkzRMU35EzUppC
VFdb2kkoyTLmE4RWjs3tJKJPA5ok9TyIDVD7OoRImw7EOK4VDvO6cNrET0yrAwVhXgmOy1fIyG+p
M9MOl1McsmqmwK7nQWQanpbqL4751g5rxUnWvd7ulBY6qro/g1vz5EwrvC+HcR+rr2NN70Kz3kzt
I5LzW/XRrPDKvL0AV224bMudfxu39JYeaxa4RrD0zl61Vo2yjQhaUxh91zqaHh1/xJsF15cjuC2+
CmXXk8K62UA9AREXzvBgtpVT5ZiU7IhEyu4BvOfhN7PwPmpX8ZBZcVuP+qpbuq8/oHDipSu0lnil
F6+jNftvEPut0D0oCGPYJrj6KOSOkEJnQGiD82xt3ZqOlA5woPmmiwuvmB7mbF3QfEPcCtyC9Sxi
hrs+AegOZIsAdCpSfnyFHPoto9qBsC1I6Gy4Vh0dQjAWuhKptrdX+tppnxtCyp47arXWqHraAsrX
24cwtV4jMHjVuu3VsmAS9atJZJYYNJmR2qLp7dISZIkGZFEAznA68o7sUuf1NCOCS3Zh415a4fZP
05kdac0eaC7LQRDYemr54VSVhxedNxWzSwzoIHYQNJB8SCk0bmnogtzc4tIh68343NHN9fWFZ5G1
oQ+zNLIZtZwXJGpr5U5WX24v2rXTwiDRbwx/hbwjkMKXUxlXdpOH8lAEw5PV7iuvNNyZeOH3lAj8
wPW76dIQW9OzsdhqlScWMPhB66AVfiWVm95cG89yLTj2i3a+zjvLcGNEl3amVNOrpJMxZ62B0/Sq
JCen6by43tsgv709eYs7/swWW7+zMZGwrewygq0WjECaPynEiypfmAy59hmYujMz7DPOzCRdLemh
PQLQZXmR6aJdGpinyB9WUeuP6vr2mETzx73m7Mius2xSisCMP22SIDF5pMj/SaaQ3EY0LO5qnro0
y0uqAsrVFejgyu8Sa6xdVR1dFQjnPl+Hk/IwaZGgG0g0QPZZZ7PZDNDIoiYGWM/6HQ31rZX0K2PY
IkfhWpoA7b08Rjhdy2I5dp6ytlHGCJhpA8bGzzD+baita2QuNqOSxZ71OCqDYEsuj+6PQW758hlQ
j6nCpCrGexK6jV15zS7UH8zj7W2y7B3BqPr/I+NWz+wRWhFw1QVJHHTfDMl+nlp/SN6mut/Mw9ZB
3O6k3Q7vdLRFCfboV+vJ5S3KTsQf49wamtShCt7gZQC4eu7GZZO6kpEik18DaulG5vTdUiYUK4C7
tPwkdcBfqVXxa2iaycrMknxvtxJYPSWwdwumhV09V19mgmwRryRkEXTurGaR00vhAIRddh8fKk+y
XOklfexOaubOj/+NLdanzWSkAELgXJ2hZY0TT7geiL2J9e9a4Wrh6JmnZvBa+YdqI8YpN/+VTQdp
PGSnWEvk5elxKG6RxoAvateTbPih872vTipE37WjNLxE88dYCW4oNgp+RsHsBkA1UodoGeOu4VJR
mrDP4GTnMn8kjnPXKpN/e1RLpxT1L+A5WM75ii9ikCk4C3Mbe9natnADQ3Yg3eAN8mMWUpe0b5Uu
yDVzx9QGM6iCHCw6msGEgYcud3PgCVJlfdV3RwJ3Nxlgx0cNqO7fJfIrFwk+sS13NoH/2EKhCxGE
gVwB/8JVtLmmjWR3RzMe1nmpgt8N8Ks+2qmq4O7lEzRfphgTKFYJfaSAfF3ujiIdeqvR6h4J7c43
hzvIo270cFx34W9qlW7UlW5H4ufOlARuj1tBZlhVkB1E8RRTisrapWErg7pyOthQSC8jb4zfbbKP
CZAB0Iz+0YfGRiinsDCpaKQG8Au7BRB5k4ubKGL1uchj+VgDlAX5mJCUT+qYIJLvBcd82RJy2gDA
oPTMD80mcV2nRSIf1fi1VNEqu0kivFokEQZmYQqBvwd9P7QD2OuVm8JIiceRzI58TGvrvlRbH44y
QCdbhex2myRBOSbvRSao8ywN7tyoerluSkSMuEMZ8hg1sdeQnRz91prjpL3fPuCLZsDQgv47QB6v
GjMS3BVdNWFs5LcMZT81+WaqlTdpu9tmuGAau5B1TDGGAtZrDCXky9GUbdQMStoox5KQH+qko4dh
lenKvU76ABXNjpgCx8XnVZhF9Gay3AY8JGOov7QY9Uoka6OuH3Ea1zNkndAQtLGp4+UqdROIMYw2
SIe78lTJKTRxft0eL5+ehnk8SgC9wKwyFIvK9tRZLNXXoVQY5mwf26aDbsd9XqSbvEbpLPML+eTE
n+X4I5mf8k2lbZM49U3zTQK6WTALzKtcOjhwfEF9k/FdsFQedxadKdfykJrhkUo1YUVy6TDgOsFc
KCLozLXfBmgW0B9Ul5jCNk/5E9sTVaipklMm664WONJD1UAGufTC9EUwt+yruVGhOoebHbVWdMXw
ZcIB0UlmTV180hpq7KOo+j4MsXKfTrm6NnIpe3WoCsoIGVo+DZXnXaWYD006NPs0bw+aKal/9xhl
2D+AvJhopIa2CLyqL9faKLXYKhV8T28/NP3zkA9+amlrwaivjhCsQGaBpbZZdZkfdQo4v0K+Rh2t
sk/roV+9j9vkM/aGHwXEMUvPdqlvrZzEHR+FfG3X99eXdbh1QDSAWOZRvaWqhNCZ7+PTaKduNz9b
2Yl0T60dA5DxWZS1r6IeNImkQbgI52tmodOBWjD4SXF3cvtXVqGuCSxdfEqryDcmEHIZuSguZd77
YjexkZ3Z4GJFjAppUMJW7zukvFUvWTl+XLj9Z+mWL5bgibU8j2fWuL0ixTRXe7mNT50/DH4ieeaq
W0We0q2sZCWq+oqmj/O6uiGhG7KDMWlM3FD7HRNHEF3wrd3/WiEwp6H2iErcV3HszM9poZN10YB9
gSzPLj1ET47f71ET7H15Vd8NW+kZrcKiuuqVr2FLpiFoQ+YWOqhfUs9nRuOitcxUxbgS3MQeiGJW
xKK4j1v72MTpW6aKXsZXtyRnkFs1SgmesBH2SJRHbuZE+0R9r83vZtkL9gf7oavNiFAGOUIcdJB3
X7qSJq5pqhpjfIoVHfl4E/oCFBGjN9iyiJlJZIrb9xahKvhMYGqip0kCDb4TulC3F22QxeMF6B6Q
2OwK4oM0M4vScVZDHC/5IyqUjUnapybT7uJxT2m5034OarWTqHSfWiLyTh5H9c/mPLPNxVA01Go0
PTjxSbe8mXqxvSrXCupy4Xsl3VWqa6W7qIemp1uJREUXNgzIcMHjiTwb65Tj1jGqjdhUehwL2Sp2
aTUdHX10XApEs9a1iWCOF1YS6BzG5ImEKGBpnDFatMibx1jJGnq93pBLRwk4uk1vawJfuXDuWGEO
GoIW2LxwG13uznywKT4Ea6k8GN2p0v1YQ8bGz/6SOoGtG0sQACCLmAUYYy52owaoXXOwoZ0QkW8l
5yWl94mtCB6aV1E9M4K2WrgRcIkDKXs5GCT+a9LVNDmBeHdOgritV5JyTJQNxO7csWxXmiQIgvnk
zD/jOjPJuZFUI2o0QWLjVHwCg0sK93u+sn98qL8VyzNdSJab20bUXcKno/5lFPEoMMdoy+D7IJR8
RohIsuQ0a172Wdxnb7o/bOad6ZXpLus9W1BJXZ7XP/a43dgkRgUIJez13d55LekTkUGO4ukV8Jkb
EQxEZIxbxLyepDbRSpAYEgdShnj9RbZnjStLOmXObhhtPC1EYinXT4uvnfNnhNwy9kaddDTBCKNw
QPXwuZLdMV2V2uBRbfTT8CMa1nUDiqhBcDsI15K70KlJNXmcsGeVX0WX7HrF3kovVTSdkjbooanU
Q0XP7onnJPddI2owZnPJ3U04MH+GzbzD2a2ro5tQzkDzfZp0Kfdp2c+Ik6rcF8S5XJ7wn/3KQIYG
k6BGoeLSTJ2VU9EneXLKA/gIV7U2UByPVbchfi25w3wQJYYX99CZQc6rZahGghQby2l68zYhLvQw
XaDKp9fft0fG16KvRsZdR1UI6TZVgaH42/RZnqyD/ZH9BCPM4NMHJXN/UVfb/4CwujuPXn5UPOXl
9gcsb5+zkfJHU9bHZGqxfYrJjY5Q2tTuhjU01lfVc7uxdiuBOXYOrjbMmTn+cAKiNfcjzI0rCL2+
qR+P+kPpa8QbN4HzuEo+DIFF0UpyB7MkrZGBdjQ51eFdrwMdexqQalBYGZ0ci+ckEWG/lq55KNAx
3kUQ7CO1fblXJaUvAALHig7l/QhUQf5J3+pifXsel6fxjxHu0FdalExR0SSnsFKhlTub70StFS+e
RpH8zVLAxKrHFssaAu/LZynzNMkbiDMlp9ZIgMveT+twpwVd82KY+yj5VdXb6RmqW+CYlr3bg/wP
h+OPaW6UVqOinxsahid7fAjpR2MetNZroL9aRe4kHxp1VVe/zOfuZ9J5evMt0okb/qLgu26qJ8N5
1e11AizD7Y9aXt4/38R5vCwbKtCGYjqiRApXRpV26wxaOyvQ9J2kefBvWxNOARf2IEecxYVV4DJr
yLr+6gimvUud98joH9sWZbFxb1KvLPfjJ0mU3WBvR2WdpNu5A7Aw9tQZF+2Tpu06Kir5L5+sPzPB
/n7m+8FFBkIGtjpydlD3pjdmu951XqJHWdRMzpzCtdP4tyWeZslordEwCzYJRq2401THq0bPRQTV
/8EV/jHDOf1Cd4hdDhiQ47yolp8Gfe2mmput7NdkTz5urywvx/qP5wd1JcvDo8zIE4BIpJPaqO1x
xWS+7NyDpHVT9M9MuWZS15XzQndJ/TI03qH8bTeHqVtTaYcinfLj9ncs77A/38HfraaTjp2sw5Xk
5raYPQPI2Y0+31Fzwml/yMx7VAHbsnFVYzWCmH8sGlYO8XUrSJsnKdx20k8zc/Wj4LMWUlvAi/97
evh3RdLPpUZRNz31Pfkh2eu82U4E4ssPeKw1tHjSu8oDif++Lrep80tNfmS9GytHJPwnLfHzTgek
e1tO67xaUSPeUfUuyorVXFsHbXCpPUE+T1RWWXaVZ9/MXeYDGgXTHHWNk/5SvNFT+lTdZZvRH571
V/KUniQRWmzxFjizx93dlAmFQOE4OVVhNK+nBiJ9egWlLeD6hSKIS6cd3h9CHg7uAVCeX552moFt
X7FwOHINqM8CHGdZtJP7o+asoIrekhmJ82dtXputN9u9G2bPE/QiJlfPvAbBvtX+H2lf2lwpjnT9
i4hgX76y3N0rZbtcXwi77AYBArEjfv178MzTda/Me4nuiY7umY6KvomkVErKPHmOS+MV111KnM0n
0t/fJMRihtY0ibUV5htyms30qkv4rJT4pTRttPZ3ltsu63+hhrG57pyLC31uWIjKg6ZOetVizyTx
sSxCDXSsGrmzKhCA35Vkg+pkhF48n1kn6Ptet7303j43LURdNlSalU4wzWQJkpPoq4xPlClu8tNW
1xpRluLuma2v+T+L8CarnbTFX2FdKq4uE3dc2zJLp+m5BSHk6nqqNCg2pSFV+S7n6p5WzW4qVU+2
khVwyeITDXhTMNuiRxm6V4KtmJicqTJG0xQBTsVAerM8tmXeeNPf8JVbwrJrnhkTQsE0WW1d9QOM
yRDN9KCB3FvsyIIIRIxZt5Omn9xcU0NdzCWcj1CIB5KJ4nWjIWaqPXU584x2V6te/cO5Az99GRMX
mQy7gw77gyU9gyPxumcuRaNz6+LVfmxyS20Q/aLKLrcxckK+M+o4twZc76+bWjyqz23N33LmmQkr
6qIEx0IYl0dz8qh8o8g1aERv7M6VxlM/EC+u78qNvXYVWQyDZ+sqhEFltMYp4zCcWLtR+6tCCsPx
RhdED1tifVg/ro9z6RA8H6YQ4DLJMWqGl29IittaLoIUOAu0MEU9MkXxhNuwf93e8uhmcihU6udu
u8tp7Uc0rcQtR5DfG7NKKPDQHhu2tPXtUKtXc7HzjhPvdSBw+tuc4K+xloEaysbwHHSYsiC+UR4t
D6pDuE9ApRhZ6LW32WJAQwYRJULQGiKXfjm+ui46Wkc2DCaS42oDmdzJQBLh+iwuFUCUmfjq/8wI
x4NKCgCCCM7lNL9LNDRGbqzqDv2s2KCuPottfoI4A0BYs3BLnria6lnmWlpoMbKefYNwTozMAYA5
xTcMUAreakdFceXPsvBY81J/aPfMN7PbXPlhs0MjFSi9r+UYxY68r/vtn0lAu8jlXMdJT6S8U3A4
yyiyHuKnvnAN+6nLfJtuKygRZLs2e8yGk/1QvmRs60gHkqMTiKder6ZbaoEIS70n1etgP6bgS/mf
1ghyypefV6D5B8kXfB6VtzmA/91t0m679n3KNgXI1e3NFD1I2amV+70MfYp06l0bwt3Xv2Jxf/+9
SN8Y5qZo1PtBNZE+2zqJTyHT8BCucfIvnnvQZoDaMDxy1le+HGmuql0lxyoJnWOWouKh8kAnH9Q6
Fe2vtO7cjil+bQdG/3p9cItB+tywsA2mIQPX48BJGGXPXfIX/XELXOxBbt2Yf0ip270/XDe45PJg
uABNB8oRM3vS5UBZyxPoKDeIG0aKLo07mT41MZoU0rV791IYOTckDIzkUytrdoVa4zi4jAyeYT9f
H8qSY5xbEHZv1FeG1TYYSmYwT4VU7zScsvxuSN+rYmP0a4qji+YAjARPEzJWoBi/nDmqEF0y5pVq
lcqrWOFHWe7ShoMjxEg98CAqvpbWm+tj/I6HQc58boWFYRBboFp1aTVVJItBOg9W/fa3FII00oj8
e0rcflf52YcWeGrv7f4pEPQrMJ2ZFfshspFN8lTBbIfcvFvfxb+0R3kz/ZJfpH9zvT03JQQZhdBi
MAcUx9I88sz+qFl+Gz+Yzso1YfG2CakyZIpnsAkefZczCeSL3nNtTldnnYwXiDT6RCXlExpAT6pZ
1A81z7hLq8o5gamivdczI91fX83ZRcSz/PwT5s15diNzGluTaJemoaX4et26SbfvC+4WEFTXVy7X
S9sPCMYv2AuaWsSMZCe3IEKpkA6K7co+UFYbLlJfkn99QIsJGguvBbgmGh7RHnE5IqvpSxzkeJtY
POzjw1A9Y99p01/VZwHIJpibuswlH5OxSd8j2R+cXcQCUMG8X/+MpcGef4WwSUqudFLT4L0Xx7K5
NUsGVKoMbYHrVhZjNXCogGrNzGFolL0c7NSZfdSkuLznSQASXmg+qAFoxKTyHr0UOLe9yr6RT337
Ma5m9772ueg657YF12mncbBqB9dAc7wDAf8haqVDV9I9HZ9U+dDLc1Uy9cbmVWW/SZ97XNlk/YlL
qDPv++adG36f7gxl35Qb+L8fR28SS/eZku50QsGxL+3TMQtIv/1Xc4bHANC7aFAT58w00RvRctyW
BwoKkfdSvpkmYye5Opjtpuck2xPkQ2u2sVYOh3ktvs8X+jR1dKkpQNZdrlU7OVBUxh0pbBIdEJvc
QT+7llRbLkEh9voYF70PzGv/Z0p4EJj5MOX9MKFc47RdkLRs2gFi/uO6kdmFr41HeAb0dgTMZivj
2cqUXXZIau6ZceYmcRRG8Vs02IEVr8GgFm9FYBP+e2TzyM/iVV9FAC5RLJ6txPsYZOBGkXqWhudq
R/xYK/0E6EhzOo2NK6fcvz7ipRUEm8mMUwIeGrwil8bRUFP0Awi5Qh1MRYFaGsVGyhLJz1Kz+Bdx
eWZ4lHEjAi+fSF0qQeUH3bTOnKqibov6O+l90NUEcm8GcbFyA1scF0jg5lZ7qCKIIRMZ1srkaZKF
WpRAdCcBxJYMDfG7Ylp7PK6ZEuKiXnAAWijNwqrNzW2G53CQZTHZyNReS+YsBqiZgfC/wzKFp0xS
67mmRXoeJhkz4k1r123uxk5jdZua9FN1E03KQPlBMpDL8uRBg+rUQIYIRCKTYgQZrkEkYKZKtJ2W
Rpmyp8wawCaHNgbFV0kad8dYK6CR3Q2WRB+suCT1X4qcVMgjmuq45ZGRlq5R1CY/2oMKptvYHJtq
V8sMshN9Lzetix750vaiGHh0Y+1wWIgCMz//DF1CVgD8wZfu6nCak0rVMtyYquB9civ/s/GI+xsN
q26KVuDrm2Pp4MWtEE8ygM8B1xY57qspQ1+S3eZhbX8oZn2wcCZFepQAUSGHUvnZMPC1SEg959Op
48XNQAI9+1EM0WbQPkcpjIwPEO9/XP+qhSuyhlQMOmuAdAXpkRB0C2fI25HFNNST2lUl2S3kYmPm
oD5iG/RUu2x4vW5wKULB4le/xJzlFnVZcXFkDZcIDdtNq7gF9A8991N7m566EJLF/8IYqC9nwS+Q
2+FafrnEaUetEkwuYOPY9yHddpXbP+cHj96lh2oFDLSwc4Hh+GNq9razyFsmsKX287hyHM+JbX0m
LHkzFLoW+hYd6dzS/CVnlowhiqBBBEv8MGQ79E2iEhHxJ/DTg/tnV0o3RQClZx2NWegyfLblFzQ2
or0xZU8rs7vkPIiGDsg4Z6JH8cSmNmS0GK1oONY3oxpko5fLY+CAd+ZJ/Vk/VlVQPMTFLM1MZe7m
5LFQ3WTcGuXj9Q9ZuKTP8Jm/v0M4d2qrmtJKKmlIaeuC20CpIJo3Q0viNVaYpZBxbknwJ5MV5oDG
PhoWG/JQrhXhv7qwhCvDxUAEH7JiwnkRYUIJ96zST+ttmv1IwS5zLD6r9zJx+88JkARPfuG74sm+
HbDwa3fmpcrp3HEAdlAwaM2CZpfu1eZ6AtGKFu4V3dd7075lnTf6cuNCLb1+rXtPGX63z1BrK2q3
0aBTdF/1rrK1ajw2i1XM+uK2AqAPSnEzqYYjrC0tpj5XK3xNdxihqzxFr710pDYKUZztWukITEBi
vOrm3di1G9o34G8kByP5h3wt8+tag4eBsxcgSnCXCXGynbJRUrSehs+K/gYhFNe2oaHRB7kBhkhf
7XeREurSa6a/DZq1EsUWVwSiz7hVQUcBzC3CioxVVNW2PcK/H7tHPdjr++m92pIt3VsPffAENihP
fnd8GSRIzbFbiWtLLv/H+LeEp5z0dcH0iYYgCAVSoTlSeRVaPy+i6PfzWxSEnMAwQwvo0uWMnDdg
wJXhctPBZF6ubxoUOyBx6BnP9ZMDLVkrqNeEbb4yItesCukhA02K4B2dR+b3/hAUPgGJ1qa9072I
u6Pb+dm9dNCC1317Z5zGH9visb8db5Od8VfpowL8SN6vh7GvfMa1DxKe5gn6exu7xAcZrnpo3tjm
PfEaL/24qdBx0PtdYITODhpJn9XuoTw6+Mb6KD3+bnwriLfOk+0DK7Bvd/FN7r5qQbtV8N9NrrXt
fqTumlC9yAX2tSPO10xwyras2ljt8bHgwEOfGX0gppeHrSf56kugPBpBt4tu5Zdu33q76/P0/dgB
khmX/xmZjaKnmONWm8pKdZ3XYS6B1x9cc06yQcm4Q3hCli1C0ve6vXkkl8uClid4JxDFM1hMLK8w
LSv6qmZtaD9hoP3+NyCa9TP11/KvC/mumVFwlrMA1yP0m4UgYwy6TdEhB0NknwBg0D066mkYdNca
mS9l+6pDm/AKNnzeWuLgLHDzzNlKsNHKwonWOH1clWXZhnpqHJUUHbtO8lH32qZX2V/X5/F7JIGM
kwzdGWi+gwzo615zdm+JRqoTG9CqMG7kEzrL8ZJaU5L7fhO4NCE4pZ0OBTN51YbWMG7yhqHGt6sq
n9gKMDIrZ8LKcMR+oIJnZmcQ2Bpb/THOs40WraGg10wIDiEzMy2Vbh4Oh4ZYbLhp/HJ9Tb7vJSw+
nuogzMQ/vykyJE1UVr2RY00Yh3ABmrOaxPYnUvpGXgZpNfzlyPVKv++aTeFIB95Gl6OItiGNUk8z
qz23oTFP7xFP3K4H1kZfCRhL0+iggwptI+jwBwfH5fGSaqlV6AWm0Zi4GXArBSmMKf+8PpMLucZ5
Kv9YEY6TIcZ7ulLg3pXbPIEZyM9OL1HnTgfPIP54f93a8hz+MTb/+dleIm1RToZTtCH3OHfJm/Or
5WCuer5u5fvl63JIwnaiTg0C7QhWxk3yI3leO4GXduufGTPFWqoyYBXiFrHHaPRAmkLD6XHBC9Gp
0ene9ZEshblzU8JOGjIGwNk0x/DmNwMPBwgqn6R/yoyIM3GeLwu4RygiIMwJwVTRq6QhBFamUfIp
2xJF29Ra+t529sqdcHk8fyzNLn+2/o6TpGOptm1YFk7hRirUSpXiCNzRs1SVKzfARS9Akzkuv4B+
o/v30pbRtmOWGhy+VsV+kQCNp7xPuJRdX6Hl/YObNWiRgcj+RgU+AEPPlAlmkvombgDKVutAcoo9
s0GymwSqFd+CztYrY+0nuFaDMR5fr3/B4jjn6zWaraE2IgqxkZiCpKOQ2zDPXksHw8xPcbIGL14z
Imxcs4OcMk0UjNKRNsmQHHNpuKcSWYmxC09JaLTgPg0eAvghaj2XixbFjtRZegQHoZ8RMkuyDVLA
3APpG62hq5hRN58+1QF0rRrUhMYg7WnQlahHlOmdkZWeiidoRX6wKdldn+WFi+PllwkzALRKRbra
wpGDR6Qv1X70WAPo/lc0BfTW2g0KUMG+9WTdGv3G/LBDO2pcQw/X3jXfgw8+AzV1vHFVUGGLDQ1d
qxd2NPZo7sscL1HvR1WBHP2BU9cwV4tu85F2ecuaM9V4TQMUPRc0hTFLkmTwRmfdjEaeiMvpvs7e
SicwfsXVG964LpCeEv2UqLSyd78ffYAhQRYIlC+4dzkiz6jNRpCEWGhhTKxfhnmss/frq7mQzoOB
mZ9ARzkPbcrzyM8CUd3pU5nraR+2zdCbbl3H9gu3a6ve9RnK/Sfa2Q7Z4v8774pkd5qvU3uCDHVW
WTtVAljLv/5B3/cXOtxR8JsfBmgRFcvgcjbFmR0lY4hMtUJ8UHHIu5SbMvOh4bVGOvE9CsOYCt2C
+WUwU89cDr6TqBKD024MpTzf65Q3HlMQOMZ0xAOyWLs/Lw5NgyqIjhoLCprilh6nsrMbNobAusgH
MEKbtyOIL/eqJacr14tFU4Cw2QgdEDsRUfwRMeWs0HsMjDuDhwbVfKcapQZqWnQcXl+wxTmc5R/w
4plfIPOnnDuQTfoqidQxTEvSuLG6m6sR6IYYg87gU3Dd2AKW1MHpglQl8CBzS4Qwhyi/D7hSMx7K
o+TcO7HZ9G5pxCAVBquQM3mxxVl2j82ce1kc1xuLtlZ9IJWVv7Oux8PPKqN8dMuWtU8ZoXL0dP0D
v88Gvg+1eTw4Z/kNEY+uKXE+jSO+z+RG6/aS6gDnP1RBolmTxyRpDXK6YA+JcV2GG9sARtrC2W5N
sSVVmsTDCv1dRzTl84MJK/u2bMgPWR+qFQDf93g0M+CBIgeQHHRVC4+m63P13Ukvf0u40yFfpEZm
rGOuHrT3bG++XP/5hdB2+ftCaAPDSwyxKfy+CpbxX9kxCfdO46InjD1RqLav9bZ/HcmXh8SlPWEt
DJpqHZgrOWCcEC845s1WeUnNX2O9HQEdtfXHUQqU1pX3LE08mUFvYHyok49KX2vpX2gEuPwSIa5N
zDRiNmpoto0DrTuabya7UZGdq97SDSTq5cIAEaTT3b2tzPhccbw2A0IscFRdmlDK4WHn/GSVX2e7
ZtrQaIPS9Uv8O99eN7fk+2hknOGsypyPEF43Wg+hCtoUU0gyFcX4knBAraM7h1SR26vlGinpoj9p
2Nm4jM2svyLjBYFoN0i/yynsNNU3yWcGtu0f0f51UnZdb4OHmNib6yNc2m0mKF9AfgxEBd4kl7GV
O1Aj1wZ5wivBbDapnLINt9q1vNX8K+KqnVsR5rHKnSQah34K7br0aiXalmzb3YACwI2OtpOu3Gzn
CP3NGmREZAMveZz0wq7M27xIIYo0hY4d01sZzwY3b61qr0iNtm30MuzTtNz/i3k8synszF6phwHh
GjblPgVmiI1bWpX27t9YQUUe+TEAW7+1rOHq3VotQTFY1dsbqA3/HABdWjGy5PQz16Azi5hBOV4Y
yphBgLqTUXFW2zG+iRVro0baY27Zhc+Joa9M3FKIRrQH/AoPOgPttpcOiGymVEaMyuEEiUJ3sLv2
N6a5uDWKrgquz95C9hT8ZkgszuyGIFS0BceIe33Sm8ieQqAgtf04FhANyJrSAyM894pMjp/7FmVI
a4AyRVVDptUaHHPl3rQ4uyila7jH4H/Ee9Pcp6JYA1IZE9KohzSD1DXROu5nSKR4yWR/XB/z4v6G
hjyeq9AusBxhMadMpaMVgWXN6sdmM1FFdu2aSd4/t4K2AvCtWEAugD/vchENKqmVMSRyWFrDQ5Fl
lds53eP/ZkOMIU4nWSSH72dUUlzSt7HXO2ulzYXKOSBtuOUYiIhIeJvCSKzMKmyNjrCChP4BzbfN
0bK5s49G3j52MvJ0md1APScG2Xeu14Cbxtx0lSjmQQXcd2AQydkMDcRflIpPfieZ5EfM9NxLck5W
GruWtg4oYVDiQCcglEmFsxCV9apwqCoDDhpFfobjKexb8D91aZ6F1yd/2RTE0IBvUoDMEExJqVrE
TebIYSN13FPzpH8qG1t3DQ5gyHVTSx6LIia4CmeZVRDyX/rSaBiE5I0GX5K7+HZK0ynQ1Vb+N950
ZkUIBW1NITeAiA1S2k7fJB0r92be6Sv3h8Vpg2AspJ/xwkbi6HIstpqPfWbGSgiiCxBy9oASsklN
b5GhMle24ELvDTz3jy2RcpfpwOSkki2HFAkGFITsuuhPCujvh12sTXJ36jnRIDvcTH3ta05F+U4j
jty4EKluUMHPjQ4Zs1w3XZkYTey2tYFO6FJP0bdwfYWXZ8UCE6tsIYknvlLBut5JrRLJ6JfL2EFp
LeMnl4fmIepKZ6UCM0+weBWAOiFwfXi/ADAt+C0QchZrnUwB2FF9Gifjva7Ux8QIYwX9ILg9z1CT
duVKtTQ8cE/NZwyEoSBNc7nodaJP1djA5lCzBITTEL9hUpJsgKWIV0wt3XRscGsZqFiA1VI8qjmu
A71SMiVMUvBbH1vTH6MAapT1sHInWNqU54bmPz97gkdRlKmpXc6OXNzThHh5TFfyUAsHI44n4DiQ
/gK7rMh1POjzo3v2iriJD0XbbFOQfbjGQIFzebrugEv3bBRsZzFn7AUL3nE5HN7XiTP2GI7cJaOn
xr1vtom+IWM93tp6LXktKYdTW+so9Bv2jdnZ/IVKGluZ1YVGECROUBLAXRW+ooj5ZJajlRrCnQpQ
E6Ybl/nNqKNVX32ubdCiq4pXHfQWfD+x6g8sOVJu3jZ5F3R5f0fLci8V8biyNRf2y8UHCccfq0tH
GtR5vySeqZONmpfHCLPQ8cHNIAJY8ZO+hgle8C3YBD+chXCAN5awX+yRQWqINLAZU19P7+VirXV8
eVR/LGiXyz3iyeW0NSzodRJtchT4nDHsBvJU9zWSGeSBjdGpcoaVd8hSKuliZIKbTcjysrxulZAX
H2b2It2C9t0tJ/4jlfVtmRIkiXzGiedoVYAG29usdImzwse6UDTB5ELJVgUEGpAtXbhgF1OBO7WE
GAGQlgbYCpMGL7MMrxgUYDcLijRkdEjNdhMpo+kWqXbSxjXp0dlthDB88Q2CW1kNThSH4xysh6x7
kyUZL7+i77uXscdNaQL392nIetWfaLEmpbsYVs6GLxzB5mAXCpmHb6E5QbJ/4/bq6db7lK+llZeD
yh9L4gFc1VUaA8GMGBnmEJaG8vMt0tjpc/VjuNPf12hUFk4ZTClIslCN0nBZEnZNHRGS9GmthGZ7
0rVQajY6X8nELZwuFyaEbdP3ap7zoUJ0Mn9jRCAdVOlbPNg4zvbXA/LyIv0ZjLBRWjoYg2lio9DJ
A2BoZ9jULc3yLh9XLmRL9/uLMQkXAtw5OaRYEAo6ZGqrbF/TjdnonqZ/qihbSsngK4onpdo9pCk3
o71lPRaP+LXON7w3X3SqfRpE/rg+/MX4dLaW8/Scna4K3mYKNTDRtvKaEF+OmKtD05r8aqS7QrnT
kpUr9tJDGGVopFhN0DTP2tqXBosuJSlyFLg39G4NX9VAmvBmflDVtQFcYo/NGip2OQqdWRSiEC0n
mY/zvDdJFLAKGiqTs2WQSOTxVpfeyuw0dOqWlXLpNv2z0a6E4sUz5sy8EIA6WnFIHXYzAtOBBKOt
pG4TV2lwfR2X7uCYV0CYQI4/w2MFP7bKEfx5BcyYtqc+7XXs/gmMXSfVRbYGXBve2jNmcYueGRTc
GfIkBDUzbBy9n1ye125nq4GkvFKW+O308/rwFkPOmTHBa+KuZWRysIasZL+aLi88O1UUl+Z5tvKY
WdwQZ5YEbxksbg18hKXJaANqPGR2UGu7xjw53GNs8pCMWrG4GIHOLAoO4tCBpoMFi1ZfbO1ox/uf
DUUPXb+5Pofz73w7Cc/sCMeRXqtKbnwtWE3dJBzSrdzqbqzHbkYqX6HdyoVuZc3EjCH67NOsNTCu
0dw3kGjQo8Kd5JWr+5oR4clOlZJEnMAL1cEJAMzJnMmN5KfrM/f/CSF/by4xe6dKCU+H+TYlPzRv
hV9tH6OPevc7va0yL3q8bmzBHVD719Q5b4aXu/gYoYOjdRHEG8Kyro2Tg3aKx6g05PcEmqp+PDjG
P88KzpAHNFrh7eMAyX4ZkPVUs1vofSthb225cRxBOySpxYZL1u76wJZC/4Ul4d4wOHJZI/2ogEAm
MPN95aDDBppavl69NvkdcG/IY6/44MJuRgbSMiDaOb+HRXoC3XSUsdQ44kYxDXu5ZvkjEOPFxsGr
Nmg7eYImkB4rIDVN1H086mt6G0s3MxA0Q4ACcztrts/+e3a+qlCSbJFuwvXiOf2oGnf8YdwOP+m9
fGpvi7Un1MJmuDAmREmpz1uzhLWwIQxI+DrI2wwIvDZYWcg1O0KMpI5VMq2EHYAqfCOJ77rK9mN7
OlTagbWKl4EJzqCG5KJb944Nzt7OsoOcZNsMz0mF/9OmYACD0UN9po4kfI82Vbqa0giST91PNKp7
Sg1oo6Wwo4o8d0ll4IUaX3dKtyCPdvOY8Kj2r0+JEFu/fYEYw+OKtOBzKE/I6EGlMMuMxM1M1GMt
eoRMuj9J2+sGhSX4r0GAsZF/BT2v2HWhyy0QsxGGrOeoz0VeQneRvaaWJISiLyNgnQOuHNz+aCwR
buHjVBT22KflaTQ+tPEYlTHo/9zYWBmLuEn+Y2ceCFgUUF4SkYlyHycgeIJMmBPnvq3+dLxcKT3F
cBXPUbfqe1+GbUJWQoOYAfmyCnvo6kD3DJrEhPNQ5jqrUdEtT/GzJB3SEyi/0x+yuaHoE9K2XBnd
6iMim6raVtwbdb9ZpbSb/fLsRP7vFwBvjnTznPAXAqI86SzSJAvSloe7ynXc+W9t47g/S3ejAgd3
YG/kZ/Vy3XOWXBWiOJAAAM8C0j9CkNC6URsUC8p0OV7CbX5HsFlzVnqUbFXthsVrnbxL9vC8gko2
WnnhTIIT0aExeinW2Mke26eyftJLclPkPwskKC3J2Y1N+3B9gEtbA/dtyO+hxoVypTCrCjNY6ZRJ
dVJru78dVN7t88E65DVXdtctfYnpiAuIKuWslotUL3Dql9FdyVD0qy1SneZ1i3ftPt7Fu3o/QJI9
btxoC3zo3j7Ex3af7ZDP29XJTZyfZB/8lKdkjaJDPF+/3On8a4SZVuopK+w8rU5a+VpKqRfZP9Po
Jo2sbWNKG1YZB8hMuX31dH0WFjfSuV3h6dHo9hSB/qc6jeO40anfU9sD1Vc0PmGNlcyzK8l34p9x
vlEee/AMlHd13Hrd2nZa2E1o9ARuR0H5DLQas1+cHbW9mUYFG/AZmTP4qXWT1qOrjJ2rGbGnlysF
sK+6orD0CmBJQLpBTFuDHtClNSe2Wl0yWXU6WvPOfQbxuw/k/qbcGfj3X++KO6Ps4yDZ/OevzPsE
ftxD/2cQubFneLKveGPAoeMsu9rKnU68sM6uoKH246A4h8cgLq6XX5fxHni/EXOhd5MLdVkIXpHX
yRjvG2vay6mE1qsbAB73Q8YDbuS7trJWJmhhNTSUBWalA7Rrfis2Z3peUHugzakbIDYGnUu35vtE
uUuR9rvufwsBBvsc8QVdV8DBicQORE/kaUBz5Wmwb1uw8Gj5TSO3XjEd6hEkqfvr1hbORFgzwYqP
Zg3UCoRNllqDyvp+ak5N7qrbCXlDl67p6nzfyfBh3ORsaHRacDFLiNFGUyZZg4f0KY9/qXnvZzvb
9py883PVcvFY6xm7jdZo6YW7MiRhYBTYdgDpDRTIDOE8JFJWOEY7JCcAMLJg6tXiJIHgILD6Orsp
qFp6DfgIvE5roOI1kZWH3Dd/gdLIrMKuzGjguXp16bFJHplTOU7JiedQ9RsAYfAynUaBA3W/QzxA
VTjjHV25ts2R6WITg1pgFpee4SZoHv3qeTwLGSny/3ZeaMmpVGWvipTXsQH/9HWH+eaesw0VqCo4
DJxUPG8jvelG1YKNJAkKI0BHoOVsoo2e/4rXijoLc3hhav7zs+FomW1PNjOTE1wlJFrlmvze6B+l
Sr9Xisfrw1qzJaxXqXa00ww9ORW9G7NQ/Rl/RD1Ua1dmb2krzCJTaL2dW77xhLscU9/J3DYKBX6R
vtSdCbXnW6va5sc48/MjbafdyD6vj0wEGM4b4cKkcJ6hcVTSqDF7BRsfgRQ95jiuyGj4Jm89O4ZU
N2khGDo+yGPsQulj0j9plm2vf8Xi/J6NWzhf+qYFqYiEcZeWXzabbEdvLAktv9etzL/ybQPMKXww
GqHNUqxG9k06Ma7CY5oEHAhIgRPrYcqmtUVUV8wIg+FZWxTAvsAxmy2wi1syla6jSVuFPBD/Bn19
RflYT+4qxca3YD2v5NnwhDhaqnSQnAh2E/UzsadgGnVvIGgyaVei1/cD98uSpc58fqjqitV+Z0Kv
WDERcspsPQ4I09FHoYyor01lqKQK8WhWvKLK/LtsQcABeiDm8aT4oaHjZuXsXxoz8F2oaOo4nYD/
uNwwWZ2MBa8w5kxlB4MEtt2D9WJypRU7S7ETaoBoKkMZG9cuYW47pyJmU9rJychYs+1K9cUa9Gol
QC8Fz3MjQkRLaamkGjcwmDr7NAev/M30zIsVsEwQ0KmyLvWub4jF2QPB3QxUgVKveKPvmkwjo4pR
OfJ9xl8di4En1mvV8LqZ709e+Iuq4nYG0ibckmThsLWN2LRTkJGcyh6ieVulNb00Be8amqgBEYQc
gSfdg7BlZSMuTaeKpgkHvRN41oteGuukKIx6hJfKu2TckNKz3uvIQ+VjKNdETJb849yW4B9Dl0To
QYAtoES8geJvthK81iwIzhFHo8pHDguglAUne+3m3T+r3XydBGicsTQdrTTgmRByozYue2reTOSE
zn1/rfK4FHvPf3wOmmendd7zFPA+uIBc1d5o/jJAO1o0v1Ycbd7uYoQ/tyKcn7ZiJIXZz0NAtfuF
BP3ut73JA9PdXTe0Npp5sc5GI6u1IckSFiOJn6ATsa3kyrW1tWr+8pL/WRDhIMkjJy+4zslpygyX
dA9U/x9XXPDaSDdLOy0xXeha9YrkoVHylT24NgTBa7W6BUicYwgdtAs4ZGJbsoI8W4phKB/gymnh
TMe1+nIpJEVJ0DOApaigZ1eBerhI7cBpflUsuL7mi+Fkzp6hfICeGRHf0Rt9A5X4Alvc1vdGSp4d
7a7RHnE24XWv3PQZX3GyxWNWPbM4f9GZl02qXhkshsXkXkJWRc9dFuZH7huWq3ig9u7LlfNg0a3P
DApzOchoyDeRsjop1lOc0aCCmKq5ZkTk0PmKM8ghAP0L4okZ5Xo5rKwumrpqZHJSH0xAeo9y7upP
cWBuuyA70l/Gg77J3eFH+mYd0tjdV+nGXPEZsX78n09Qdeh6zPkMdGVefkJTSXRUG5Occr4ZHqbf
1DeroxMdJvZg5PqJa88Nslh30u84Ya71DxUtv1kXJqBJ8njggMWe5OZNQ7sJaWVPrm7s4ZPyf3Mw
IW2Otya6qB30ulyO1EnKxCgifd7ipuPOak8+GJ7WMDlL2xy3L+RYZRPuL/IXGtFMawdF6hOwbDvH
SQ8cVAjXt9/SPgeYHy2ugJfOWfrLgQCo2AHfZyO0gx9WLzfxT5M/j+NKOnX2cPEAMUCFBwA2eGYA
+L60MtgaUds4ghVQbxQurpebVu+8Fp0tIH+ZeO9pyRp/z+Kr79yoMLRMwzbXTRil/BfqNkMku/XW
eDGVTzPm/4+07+qRHFea/UNHgLx5pUzZ9n5ehDHdMpT30q//Qr337FSxeYuYOYvBvjRQKZJJMpkZ
GRGYfbwLh+fLs8kbJ+StQcQNAIX+pVe4A0ekGaZOckTUJSGZG/nL0b6t8+CvBrfmJ1GSBGgaoeb5
jFIjtMuyjdOjNU14Cm2AZrDmhJjIx0vxXTxpJE2gRijKj7IApM9NhjIkVBiQI0Wmh7l5yratTUg2
J0cNt06itxAQzyGDYIDmMnLr6Hp+kZQb0Hnt1fAOGt/qD4iL1UHznpqPliYiuGQ77f/5ms/6Feie
TZ3lAJBsJ2vR5pocZ3960J+LO/vHEvT30d14b+5QRdtiYsBSMtw10BX5gQLF5eVW1/CK9Wv0wqDs
9I995ipJbMCAJA32s5KEV4Zn/Jxu0VNBxrsOgOZvymY5OL7k5yMZwuvIBcvdLtuaT5e/gut0Jx/B
XC9qC755uYafq+NTbaKDUrNJs7hNvlWtIEYNIQMp72WTvEt7JWvD0QRKTTwCzr2vilIKmYw0PWaL
tjdVt7f6qwGYhtgJotv8x2Vjq0t9neTfxphwyklGJ44ojM37ZJs+9Cq2lugY5L6lTPQ5APC6TiUb
hiRK30sllGCPw4razsHLZnYfUTiQWUc9mta3a1iqOfQqCt8StBdcHiJ/W6GACMgAqtD43/mEllXU
hC3UGI+zi/OR3pWpVzykr0tHxs1420RBciO7zlv5IL1Jb6PjCcyvb5AvUwzOMaDXQcKHpPS5eUvt
lSVCe+7RvJt2CfXCZ0pJ/RrehqQuXn8JrHF3DfbuWlwAzZnBvIjitqLSBAKUY9NNW3m8G6/sn0lP
1NIm0vjUNa7hPYnIMLibBI4KeRzULUGAwowQaeeqAFf5sf9ubfsn6gKdmbjojhJMJXdnnNhhxoaW
zqIa0jE9Gsazs6BaZ3uFc9T179JuaCbB+cO94tY3+H9Htc70SShrqnDapIC1zvtAWuox9Prjco2C
pTCFunrAFw+xVnA9vGP1knNL+dI5IZUwfyXUTqY4qIHOcOt4m9i+uRueJ22TUVI+t9aVijJpKEqA
88IUtIj8a565dgoodIYVxUCD6Ye26XCYX/ZJvnv8/n3mIKeWEy5Ggt9Xr/SZOKuQUXFlWY948aBV
nNQCc/+fhfttjzmz08kGbwdgEcei1d7T1NoUVb7r7NuwNNGygXa960gD6aDosSVYRbakNyiTrJo5
zGoBPe5N//Ik8q/D36vE0vuVRZKGbY1ZHILZD793gY4+wl37LL06nr2J9nFGMpnMP8M365uuEPlq
DkAvqtaby98hGiWzK9RhqJahxWdEaECXpW/DcNPUopzIGj1+2RAIm1FyUpC9ZKdSSmMcmevWW7xo
/2ZtZ9c4dC+JGx6au+Sh9lPBoLgHy4k95mCR9VK2wZ6bHmm5yfW7ZWWFbO+18cqYb0qQeVyeQv59
eGKOmUNDagbU12AO/TwkHcB+qW+WyquPFnWN6rYRNpusT4BL87n+/eQoq3oHXSUR5nN0c3++QyCx
b4+/wFdCJr/d/WFLzT+B48nw1tU9sVZq5oA74tNadVRdHVJww4fhflyeRe6pdWJlddQTK1pvRWAK
mtJjvrVvZ08/CHHpIgvr308sgPSpKGINFvrv0wGx+NV0yP3KTwE+ogF0sTyQ0N9DAP3yuD7xnJcW
izmO0eeCZzHwrEd9owygDtFBc956gKoBl0D3jt9WIH6Yvdh7kTbyVnuL3XpTbuUDUhFbwwNtgjsH
f4iR/7KkzBG+jLVZZDaWNNRz2DGAFkZ5UQQU4G17xCxARXzGSWyBu61iIJ9iKT0mYNSJwwoZBsFG
504uUFUO8J4oWqJj+XxNkeJBfSJx8LQLBgnxn74f9/Vm+JVtsuP0EB2Ko4NMTus22/ZYbbqP8rXd
5I+gw/X7Xe9V19HPaiNM7az7nV3x049iLiwtVJMom/BR0k0TqH7ltS46/33wv7uVqweX/YtbPT2x
xnJczWpStRle0rhIdDeBZEFNfhYkdwuwsqAHWBCzabyz59Qcc7YuKsqXZo7B9eBIHrfT6y8liOHQ
8c34XbuRfajLvTR+vjc2yja8qXBtpVcId1SC3uRN92STaSttcsB2Lk/DJ7vWhUlnC0mgC+i1UMZ3
efKVdCPt0Oiz03oX3DxNSZbHBKIr87O2Lb7j0bc3D8DHWHexD3XUd7MiLZ6hj9FPzZUBFE5JeB0L
HJXtD/zccafTxhzZ7QJ4bkmxShrQSs/1+s9y3xaiuPt3obiEwAFZJjI7qrJaT2FM3jskIdomeIW2
LUn976K3IC98OB0Wc2obRgQYxrr/Mv29z2616iMXpSq/wt2QuDu1wZzbvSSnOljc4OA4NeMbiQwE
2hjBHETeBGEOZG82zx+XvYn7xjy1yRzaUCiXDKeFzcieg6qv3KQA1CzMNl00b6tw2Ut9u03G7m6i
/Y3txNcDlDmqDAyGy7zRlNqPFPtp6W8kUTVDOBvMiTfNfeq0M77MeaAAwM2+tu0hfpmR0pXcwZe8
+bXYV4Jdz43BT+eDOdL6cazjccE6y5vkftkCknGne3lQe50gVuQ9Lk4MsdV0UBeFptxjeKNvHJeD
TpxN6o8kvru8wFy/Be8b6ukrNStbDm5pK89SHtEjTRqvUaDEWbqpqAPx8/b5cib9tvI5qycRhw65
MaOUYnpUml2SfihTvLXsrYNX0zQPt1NSkdh0IABYuWnRu4M2bmPFzcPZ7QBxy5b8cZQsUvTdRgvL
AHy1KPLpW1pLfpQ2fmdpNysdc1hnDw4FSVUrItFZNxbz+UDegcwC+XRUnNg8QKWMQPXmXXzU0YdV
degogsixGj0Vo2A1eO4FWUbkdJAdBLaeLRHk3QSRKGoBCtfV29LObtomSKjvyBuVPoEmsh0iMJGI
8g8cJ0DoYEEG2LQhCPclPkETHV54bXKMAH5rBvDGm4ieS5EYo8AMm6+aI522fd4h8dnt0cfrzUrs
dnIm2KI8K4AwrvSboDsCZPI8EsJCQodWR+Kthf/4vfwuLNVy3AEIyd8W1i848eZacspOb1FIzZbi
MJbGPrenoGnm56WXg8vbcz3EGM+zsS8h4oJSJ9CJ66ecmAqbpV5mFVVhNfPpkHj2rGh+NoFkJ/Un
s802Q2wLEEXrif7VpKGp6MsCMtFikl7JOKR4vGL+xskvVIgp0BFS1CbJnGILvIN7eYDc1YLU0n+t
MVGUYrWTpZTAIuij15nfafgjFEVEogExr1JgOe22l9Tk2FnLtAnBYuRJOTi1jXx6740Y7eq6Lkry
c22iRX3tdQC3h8E4oRI3rSRlKPUpECGJr4Le2tRLUIgqipxLAnWx32YYT2wrvVKjErXTulHvixF8
K1HoSp20nRbFryspWbE90iTSReduAH0lLkFvGRhFmEXLVOhqG60BMEQ6/pyMZeOosTfSrHQp2lgu
Owh3ByDDDbQSTl8IzZzvAJBRqWPdYYiJsqtdDWhZzYV8Rx2E1eZ/s8SMStLNWWsL1GXQQqVET01E
VO2Y+nN3KASWuN5xMibGI9GW0JW9gvrp2qxV+G2ytws3pE9j+Ddn4YkhJtgGI2Wj23Q1lMqbtNxD
sMfPawEaioeNsKGS9u8SMc4+1oMj0QVLFOv9JlGNoPweDxvTPiratyzfFBbKaWZMonZ220Ywletv
fzmtTPSfg8n5k7+WcQ89lUyjRhFCW96X6G4S9ZiIfp9xCksL225An/QxSj4M+ZvwLuH9PkhaQLlt
QeBHNVdXOTngB7u1nLnLcVtVoLyOtWU/qY6oAZu3X0+NMKFyZ+RZaVTp5x4C3ouiAyjVb+3+4/IG
4p3laAlcwYVIQHwph+lzNyamQpNj41xR+t6oIoVl3r5BAhGse6iXm4bOjGM27BZS7pgs5K7MZt7I
kURwOhAl30vQA7s8Gt5LFdHQb2tMqB9TC+3QFAicNB5HCr47MNfMcYQ2mqxzCO3Vwc9l2j2WaXu3
WFAAw74er/u+MMCvnbfeWIxPNl0ywYHI9Zjfn8VSrthLU1rxuGKfkkhyR13WA9rIIr1u7loiYQVO
KgC6kFQ698umreduMGsANrXJxVEoXkze3YX2vH8tMDtr6Iup63pYAGb5oYRQjDSFJFFHYkJMWtdJ
per77g+VcNbsA0gwNVT9tU9uVsao0sXKWprHzWWC8Gqgh7atbvtedpVu7RWKo+1lJ+JM45k95qS3
7Hyq6xr24EcEmmFoR7qa67+4j8+sMMd8HGd4oCiwUjlX+nSV9R9ZctWbghcpdyw4ZdFSCe5cwMXO
XQKsPBqVQat8hELANoOmOBrI/pCa95/1AeGiYang70R/6pmNy3PPSwg64CD898eYye8BfDOpjnup
Tfs0KKJk10pxdNt2pT+nCfg0aVEGpVV+0IHSY2rWwJ1p0cvcaMuunXpRqzbLZP3/BmetekLWymF5
Prj/mJGR6HmG2zhyskNh1ns5+l7R8CVJaODEJjErJOA1tG4uJIWqITIuxM6Ckqobi9JDpo9vcmr+
uDxJnCMV73IFyGwwzIJjl1lULXK6PNMwR5LkJYtvHOrhEZmrWJSKE9lhDtM0rCvQzCK4iqtyD+3C
rbwMpI6NnVIqhyYtN5eHxbnxTofFvtjlzMyNsQfiCHrmgNkNoReG+7oVPF5EVpgFbS3ofM4xFjQn
cnj7Sq3nUBMcIHwTOpRh0Ri34l3PNsR/lNTowqnBvKmgThun/ehl2qs23P3NdP22sq7eSRRSx1ZM
hwxWEotMUPs9OtQXnlKciwtrgjflSvyHtyxrpNX1tF+APqttuyfpZFjuTCcRvGt1WCYgPLPCODRw
Mnahq9IahOwte3R18F+Hy20rp8SA8HcnIqTlO/bvUTGOrVltinxAgqK80R1Ss3qi2bcqu5XNFihu
EVn6xcGB3JO5lXOlAZfzCqFKNZUoFiVJlhH5tS9vKNj4heko7olvoH1+bZBEayYzl0gWWUgNYWxj
5eKebN/G9Omy4+nrFvmyXOixQwQMHTKgNc49b9DtqQSJHLK4XZT4aW7V4POIS3euqUTmoUgf+0I2
iN7TzK/TmgaRXb9OWjsSByIERKna0EX0khK9qz9AnxQRiBNp7pIMuYu947jLNH43srYnnVI8x/FM
PStPQxAcKzbIV7QIJEQzGAKdJZmfnb4K3UGJ4ptljBSvLNF1WtWZTYp6aHwkRUCbPZnTUYlBGaHL
heUr0SiRQm9MUDVoWnB5cvjT/3tumOmP7ZouVRqlxwoUbVU8eFIkeLpxTxc0jgHchE68L5ygOHXs
HmlZZLONOyU6avM2kwdiiKIuXloT98tvO+tIT84Xs8+stJRhx9znjg9ePclwQx2x8j75Ke20UjBx
3JPmxBxzaJZLikqEBaeKb0kvIAgUTRnjsODf79RQwW+XQIzqN81+ebu86iIDzKqbQ9eY5Yy5itIQ
DGBPzWi5EYSY0uf/zQ5zcBVQua+6GnbCbN81GxuI4PZKVgUbXDAahzmx+rKXlVzDdIVP/bV9mzxO
gr4Z7pH4e62ZiPE/lgSFlhpIT5RhlYS0Mvpkt/GPsfMd0YRxT/oTS0w4CeyCpi45LClZgDbSHvxs
EUG7pSzqpubv+393C8tfr0bajNI5DEHfzZoSMsRX2Dzk8vJzR4NShvFJ2wcVrPMtqbdjj9Vfl7+5
dwCwksweu9Im1rspoqzgjmd9ruM/5DnYGKaVoqIspgLAD3mD8JdoU05qEY6MOx4L1Nprzt9AteZ8
PBnYDKTEqNOjPXoaGv+K1iK5FRM0/9WmIFzi+hySn8hagzQfD4xzW04Nnc6yRFKozf008achAAKv
zNFY61cijBP3LDuxtW6wk6MT6fgxlXrYgrI2kGmx4AYQ/TxznKnLkIf6CAhz3yMr1FLd8vpIJN/E
dYCTMTBHGqSU8saSMYZiuu6Md6PcV4lIsom7/iAcWcnkbBXw8vN5ilBiwKsViSFk3OMFLYeZQpos
JqV8HDPB+nPvMxXibqYOYDBkzphFiape6heELUcVxRJ/HpZra6zlTdQWihfNfeKiOe1Kt2fdm/up
IpOtVILTmzela8kWDcOA+yAJfz5cKI6vpAUlpnT5lUaP01/0iEKX7/fvM7eDacdVQRvAreuo8wpq
Eqv4UWtPl88gXu8XJJWwWhoS++hLZhZNq8HVEmuoCFbjIZPr2kW2+th1t1MP6Wy1JoWVgAkdCBYs
KM3v0t4ORgiATcatlYiEpngzikgRrVefMpsyM6NQeTTDKca3KNAE85ATqt0yy26GVvQU5hpaSVYA
2QcxIMtL1ZZOqNpQxjgOi/q+hIXja4nUewn2nX95ftdFYoNrKDBoKkh5IDXD1nWTspviyurRcFbS
p6Hqj9V8U8i7eFHdtn0t0cq45IInMe9oxAyC0RxSgzghmVk0pp5OTTvhJUmjIN82kGGNU3eOVKjH
RyQU0R/wwotTc4ybxnlXqo2iIL+WWDvFyR+zKgfIQKlJIye7v5jN30NjERnQvgIjwICh2eUz2vVJ
PDakAOvndK+pd1q8eLKo/4AHqAX5CB5HqH6Bmob1yaKrk3RJ0J5ZTIGh0EMJtqTs3oYwqe1AqjT1
4oOZ3NTJKAgOeLeChXZXAxTqxsoScH66FIpqDqaOxEZcJ9EH8vEQsB9L5S/OsFMrTAgip86C2w2j
M4Z0W2l44qTB0lXB5WXjucipFSZsyzNnlvsMVix1/qa2BEHcHrRkbqKLYC68jY1uHBBfIf5Amo+5
S1s4R6zLeC6DRVXegkr3BxqVZTeJp7+oAYDfCs829HcisGH1S6fazodwfSOYiw2y4IXGXtbWIgUz
rhf8tsIiAdQZKoiajoSNpL3reJODFkbgZ9yUKJAnIC4B3sUGh9C5o3UFmh+1DpUpo/YdoP27oHyS
pes6IpDVdLr3ftrNv9ANb8yvaVS42eLm5U5tby+7CC92sNETiV5TtMwCpXv+Fdoi9Z1VV2gCprtk
jIK43NXJ9WDOgRaL2nN57rgq/EDxTgM+hV06yWqarmqA6BjCfDO07lueRW4CjdjLQ+Kdwydm2LWL
FTuvLHnFVTz1lJgjsX/Jb2F6Q0VNPrw75tQQs4mnQTPqocdtRj+aN5iiE7lfJN8MPVF7AW97ocyM
U8mUURn4bCQ5iYRtyGUgFMJZf9M8gEDuz2EvzumvMzWUBhiDLDTw6zkwLot8hEAPbVCvMd6acHt5
bXgDAXmfgbQ7glU0/Z67Wy7lYFlbO7SLqbk3a+M+LrutIb3/hRVUGtAyZxg6+DbPrcwxfrUDAdAx
71JQpxJ9fLDmQeBm3BoLar5AW4H/HVSmzH3fj1RupwzgmqnxaxQttLr3DOeRggw+LyAXNm+dfGPG
G7CckELbS7IVXB4mbz+BZNnEPw0IBJZzgspNqg4zJtNq0h5N4k5QAZvl0bxoSCRF8R+nf5B2RTf6
Zw8/utqYWV16KcwrB0+ZbqrdoQPRYz1u18SJUQnCja8DgyVcXHBKW4VG4OpFJ+6+9I4V1Q3arvAA
TMAwA5oZOWl8yPUgdba5PIlfPfLcFuORS6v0bZXCVv5sZmTBMqoCC/zRILxe28/Bkcoc9LktVUVr
4HlGR6A9U0VLt0WZt2QwE4fYFrX/R3vMdl6gAGG0Qw9ciIQOF+dDKz6ww4SMJ/yJQ3IcZFR4DlqM
+3dNHZWDPuN1LlXfgV29LdrsWooyEX8SB2MD/W5UrT/1PVGnW6+wE28ICzu3iwjjUbKCgNzbtXKZ
mHib1FGKML4jppNusxatJe33vtp1leVfdhHeAp5+ADNSKVdHc1nwIEydJ8W4otKV5o8iqB4n4MUw
8SpC/Rc9xdB6OR+mXLS61OJRfcwSv2sqghJoPIJ9vs5xsqAFSI/dwSiIXvuGCHvLW8oT02zMC3k6
O2zXXrICvXjZBuANRZRs4bx3UdZWEbWtpL0QfmJ2AaRAc7maOkxiL/lGs7XfKvTBo9IBYhAvnn9O
s1cbgwvebg0r2lOQjUGnKFdfLq8lB9V//h3M7jCzaqybFt9Bn99b19w3nnH8Eb7FQfXs7OtA2pu3
+YP1GHkCu+vpeP4gPbfLvPfrelZmo4ATRc9R4Re6u+I8qlW7Wd3LnY+es0KU5+TkamAT+SCQXqyk
sDJjU3bycgyh/nKMig5d+LrbQop+ov6KhTPDfT/UROuP8SJ4CHP6E87trv52smPNpoOqj4I5LolU
kpvB3MSefls/AY2JaK+7r21iRiSmZHyZfwjmefWjL/MMKknkw0wwtLB9L1VCQcMh4bTVJYPIzU+n
j/04njaqMwV9XF6lXXGbQelMGTDw7JtRzKKwcD2PvnwBxHoR3K/YXpZqpKmGsE5jGfmjebyWG7R/
Oe0PxFgvdStdtYP+Jhgx17OQjAUMEerHEHU+n+1+yevFoQvoAeTSA9J9n0gjVGgq+954slO3lV+a
aWeA05VQWTDbvJMRvmWuPAi4B1g2nMaqUdTuVZQwb+DLxY1W+JmgyMGdzRMTjC9ZiGPC0FJw+see
nVNSNOCfMomU9G4tAgt+ffXBb09sMbFAbi5aNFs6ktu9/bNzdAK1nfvLq7UuxhfngJafBsQJ1ovN
1c9FMyDZBeeA/jHROslH8akcwKumvCfSlS31pBTdLLzTXcMKmdCmBDkSm7HVzGWW48VENGVg+5vf
wPGkqL3gfOMu04mR9e8nWz5tygrM+hYezLlT+qljRv7gyGRpaUoqq4tJU+exwCbX+9Ap8smLgaQb
cy83qY37IzfS46Q+F3JMbPpsTd9KgBAvrxlvbCBoxhMLClorm8P52BIQx1Vqgw02YSQecJPDcQ6N
wdOXIXHVkf4C24MisMk9u9fCNHjQ1tjjSwwcxsOcO7iTR/NQv0zzrQnBsiaJXK1w3Cnb2/Vdbgn2
Gm9CdWAAQaoPN4F3ng+UFukwaDa2cww6JskNU6SgpVsodQouCO6EnthhnGWh5mRkJuwMU/NDLh9a
Gm+cF5BXQgEndMjl1dM5Ow4ku0BbrulgBCDng6qXqqRSl9Cj9aKAXkHEG746GbuhT3+ecQ6tUtWp
GHN6rJdvYxSSCgz4lfTQS3u1i915er88Gt5mPjXHLFGF6Ang1wLtZKNByvHOBlWbkOSTd0idGmHW
p3UgTpQ1KzBwcMBTdRuOmadMd8bkObZPI0C+hED6Na16aRqZvVxI3TQ1kBI/RuWmaLZp9AxSXTIg
xyw1L1CHVYzXdNHvLk8m199PXIO5OStQW055l1EkPsDHpdyjI4coys2CXM5lQ9yICIkby9Kh2Yyn
OpNV7luVht0C2btE3jQmeMe6jEBXCuIjfXwzS8kmMUx/Gku3obtBDgMlX/zywQBV2CKXBznsBTuQ
50aghIRy3dpghVru+aaYlKwzJKOhx1m+svQnPBGF7QO8yf1MKaKUBqlidshQ3tOTKTPoETkJogwf
K9N11JpEVUSzy3NXlNKQAIOaDd4WzA6X1cKR6sWkxxIUjvEuGpRDV0SHbO37LvbaQh+HRgAI5h0q
qA8gN4EELuiumVfEYGmz3Go6PTbaRFK8SYUANA4Gf6W/XUMFgNBwHDMHS9M44ZjUKAra0Q267d1U
ulq7REdvzL8tB6VCd5WG0gRepLLfjkFv/nF5HPYRN3yqA6xNf+cuUsfSVOXro5D2dhHElfRUOOGf
JzbPjTA7UI8hCAl+PLwKwyLQGkoaa3LF/K88dz8Zy+dlexKdRG3tdLaGh1DWrpJjd8hNbsV+yLUC
kOVKSI6OFja2qypntFfEzzFd0KhRKADg1oXyXXJ6Eb0T79JBKgnNsiBJXhvtztemcnoUPm1EPpWU
uWPmbKBvDRFR0A4TnEKbvo1kCATEN5dPMe6OBtM6aDzhjobMWI0SAyUqeQ0Pmh2k6g41mj96LFf9
V8NbxRtARwnptM+M0MlyaViupliHB9D9NtWsLTi0jBSPm0QL8nKGHoEo3OIu3YlFZj/LaJuNSwMx
ck3nnVZv+hmSLYYgvOKumoUHBprNIbrBsnQYTa2F3QD/oOYremfawAh3yvhcV7h8GkFdh3tArZUl
DRlqG8fiuYd0cdbkKPsgpWON3W2Uq9JNmde9f9kjuCOyAZ3HsxPOyKaEDbO0gNJCbNUjy7jWP6Ab
ft234NC5bIe7PCd21PPRyK1Fk9lGE73qv8lEcBdy3RpNJCsNKa4pFkY3GFFf1rGNvLaKLkt1cbtJ
h0zWbZkLwg2Nd1GB61dD2X5t/zFZL8OuXVQ8Wo52O9pvnUQNbw4nxwV2Jt6Ha7NqukRIG0TLMa1T
1QWxRkx0vTcP1SD5yL2bnpzl+raelKdYUiCCVKhZUDlptlNmDb3yYbV4bZO2L0k3GQF4KmRiJ8iQ
lgs0GPNmJBbtkYqJ1epmSPEd0dQrECypku2UjYlbmoDcyaU5+0D/0M1Q5vEhwi8TLQU4CopHpmDq
1xODjfpW7Sg8u0GRh7jofF1B8lzbpbHQ4yTRh7nTH5DKMO8yqmVeXUXxWyw1hsAk914FwhkwDTyu
IF3EXDlNZFZmok2IS2bSeApIUVznRXm0Xui7/DP/pVhe2rhA0F32YP5I/7XKFiWTXKGylsJq5ZVO
u5+st6h5l7RoNxpPly3xdj5I3h20VKKIAkKF8zmlBvq92xJzqtcAHDYyfWzCWjSJvHAdZeNPKgAQ
Q7DxI3JcjdJLM0VDlLqduhfqNLcy4EnOtKmdbV6MRM5q0iePl8fGqbnhXjuxyyxegl+VBgdxV1xK
FRll+rQoSX1TGaF8yKeouIuKKEXbyzh7o21Iu1BVXotI0bxpzqsdIAOxYF257/STL2J57Wyg4GoJ
7WHQUCLV0foRKYH6c/guk7707FZgjXdUof4G3U3UgPFGZ4Yvta3S9TGMRSla9ppdlqP5N/d7zPXl
ieYbAuIHSQCUItiaVRLrM3Vw6h4htSOj+qB0HbG+i0TtuZsCmEXQfUD+CnKQ567azi3YPxucQxb5
AUI5d59tLg+Dv9lPLKjnFua+6YcCwCxU9zRo0Nx1W7CYbDX/V0xmT/Js8Af9jxaZMz4zLJoO4wAS
Zetn4yPJl+n9m1R0WyXeAjqN1OVsXxlDSTToA1gZGQqR8g/vUl6RoP+dVeZQzaLemKd1VkFe4YFO
dUc3yWMs8pDPtPKXs/vEzHpnnwRps1TnYdrCzIRTlBhQXoT21SYh0Tek+EnQHtGwlXgvyAP6KAN4
9S66Gfyn98UXQf1440XSDQVpBDRo22DGO2gDCEvUELdqvbgpWHMasIlX9fOs+3lr4mVWCjYHLxpB
CIwkGZjg8epkYiukCRNdydMMbchQxHDk5BcaLK9zKkqTce0YiBOA7UZ7PHs7zg1gBACYwE57N1V7
3d6BXvWyu3JMrLTCmDVzTQewWUarXbKsLkfoY/rGS3aIRYy7nB2uIII3oGiLpnjcRudOgpJXXyXl
lK15Dx2ogW09QCPSVcM/X5IzO8yStPpgFaYzZMe8+gDGGnQIQjQ650gEnAQ98RgIOoFZwdwoodSW
zDk7VpkVzMPV2rbayu9ChDV3SUxnBTc7ANOxTe5x5Ehy1pvZcVQ2Rns1pj6AOH+x6icmmHM3sjMb
wuYwAeRKW+xhAhz4l03wqvYrxguwGHWlj2KbLJDj7aSsBwYn3BiHMEgDXNekc+ftrydR/ocXFZzZ
Yk55pNEHLW5hK02frHGvjWAFB0jU0Uoix15heqCubkp/zO617KcohaFxHeNkpMyJn0R9IdXrSKWY
OD/tjMyH6Ho4yk9LgBStmx1+KNvOmw6dnwS91z+kbratvfKp30Dz+DAH+rbxUUhIVuLWBzDNCU9q
TrB2Nj3MAVmYTaXl6/Q8K57sT2TZqbBmuSZp3NB7KW9l0Lw8OyT2L/sA15NPJobZ/BDdWdIK8dkx
G8NNY/ijrG7sJbhshHvCnBhhdv7UQ7/arGDEqB4RXufSvTy9KO7sCBz6E03F3Hdns7h+yMl9NyV2
qRvraBSvJ/V1v1cCe2e6Gt4PpRu76U7Z0usqWDzrYHq1q1x/a/fNLgYj30bzQJ3uyZ4egMLN7R+g
/aUG2Z0Cbdp4OxMTM68R6iWBmBNzXVv2q9dS45p6xv3IZhErJ5xrdQWyQke82c6Ld3n2eagVQPlw
6SLNaIACmNl6cSj3ViZBTKFCQ79GljwIKTqPu+c286OaVBmxzPwmtwT3Fm/PnZpl9pxqSm1mJBiW
lVpBN6HZhU7qUTH77+YQixRLOQEGxgg17TV7vxK6n6+8CTeONANjpKq5S9sNsmxKEQXZ1jGC1hKE
rDx/xtsUST1EGBCLYM5mPQlDo1r7UtumcVO5OCC37bflXSJP4LH+84zU2q/wrzFm9fIMyg3hANi2
Fs/XhtVeRf2baQ1e0tREVmgw6iIxMe7CQSkalBkrNsJmzgQ7Qs6vKtB0lbaA9s1VDdJlE/1KRaMr
JEVvyPayg/LtISFrQKwCgH5m1zopqMicAe1KkbL7tktTxGtTJXoNr97GbjKkMFBMQZ0WiSTmDJKT
KVLbtSOpUp7lqgoGpG3U5EGtX2N9N/a7SI1JhtZfi77X+jZvXi6PkXfOnppnxjgXybxkYQUNhdAE
bLdE9ipcHqK6ub9sZ31dfh0mKuBr2hnZHmbTVeA+ioCsReuX9qbLxkFLu22TP6j291q5zdLcHzoR
zQR/aL9NMlsvAloYABCgptAv0XqgWHvXO2D8crMWjI237VCK+HdsjF9GWi4tSo4lnNNm05mOV83D
XWdXsauZNZGgMXB5Lnnn8qk9xmWWRArRFLb6JZiMEv2+t39dNiCaOcYp5LF3lHA1UD0afexW5YNu
CA5hkT+s5+bJjVinaNEYavhd0UOeLAMdbI9bTr4F8Z5GM+gqfWjAeF0eFnedFLSYYCvLUAtl1mlG
dlNSNYCQq9sJUUzk0nFLNdJV3y/b4U4fEoRIB+Nl9IXFMKxlGi4rhC1trR9zOFA3VMKraRJRdnL9
QMN7YiVxW3uSz+fQqDPDLroVrjY9mf1WMh7+Yhygl5B1G5oLkN0+//0k7kukxIA3GkE1lRtArgBX
Kg8i2gFegRudUb/trL5y4guhPFPJHFHbkBSYCoOcgmkSzfsfSMNtRksFbKbW3ayx39Bd1ZGivTUo
UN3qdMyxmBG6Yy+Pm3fuqziMkVVWV9Q1M25NmuqZjmuFDLlCY4d0/kKJLRIC4ltB9AkBM9DwsTpA
EjSFJWPBqIEMbqsfHZ6E+nirU0HsyXVGUMv91wxzWOSROXagVULhCIyJEDimE/qBMhFukdnOePzj
TEetHvRMjommBmbK0I0K+o/RUB7aaHmM9L1SLlcJrd1Z0Q5JBvBoIftS2vp/tFBfrDKOA2GsApLG
sDpmfdCZURCGiUcLNeiGWWCKmUbWFFsFnqQydaxRUR460CWM+vJqtdeLboneW+xz9IsdJoQboGeE
qi2GJOcfufU6NNm+V/6PtOvajRxJtl9EgN68Jm15UUW1zAvR6pbovefX30Pt4t6qrLpFzC40GEy3
gAmmi4yMOHGOSmauMKOCJ1XKOGErElaerYIRCQC8upysSdesrObP+/ziQEpN0RdBL3JnBhmxaJC2
ePIfxVjeSW1vSFW3SVPwRwtrc0y/+/89+IWHCHxDSLwti3BhN6gSkVEihjuX72OLvDHpyaxvezt3
S+B9Sf/+ePvQD5Abe9TZqGJQ9SEBgUUNVaeE3mMZCWaR9fpYoiNAxBsLWdcMhEsjCFQbLbJW7N/d
VOgXh/L3T18zFUJrWiK1Va9y57xDeW2KD8MEoWyhP87IPfbaYEsTnnyTvGtmIGFQ5Yoh4Bg5MjOT
Tlgp0N9d84tvoQK0euTaEbRZ3FlIrYEF9BcsQYYymaiIzEgvJCs1Zsr7/WvqQY+E2QW4FO+I66UG
BWWVop2UO0/jO6hph9niIGyypgf90xlwEXbemKFGhda3Jh+Ugj/nKSjBAa0AqVlZA1IqsjEEP7oS
HVJ6PDQaaZrY1zMJUIimLQdTUAvNaNQ52fLN6Nthx4xmz0/vkTJWOwXU/lvonYjmzKNCqiTFbAAi
3x+DrIw3jzcJdcn/jADMX3g6slAp4eiyzRBouPTEgD8nfnVq6+IcdOpaP+m9fYhyDXhUl/wk9DSv
FyNS464HTBqzJE+TEwmBslEbDp2rPmTiHg/nroPDba8tcQuU1CXqpiiGSUQ6qeTPSiJ8JLFsyak9
8EdeANEYJAki3kjZ32EV6WnSmNKI1ENeaObjj6ACQUQzKDeDQQBRIP7B8bserzKWsx8pTeOh/QwB
Tarj5Wz4wncpB0bAPz82tgzoaguCiRwNaXjdIaSFhjxljImYSeSYvvH6pDwzFe9GI6Rfy7YjJTtv
mLnEvmcH1n5sle6ZWcYIp7I0zC6ZB7SOXY8xAKnqnAlj4zXzZKltb5fpvk5cHDSmma12equRjWa9
oDV7rreHZjND/UZqjcefQcu9/HwGqgRow0cEwgH4c/0ZSQMW2EnVGm+OXuZTLuhACaS9rXTER2+l
OdkBYyo5MCDF0nawi2Qr48zOLUszlLbtBMlCUu1Dzo4EgnKRX4C01ujGHVS+O+bUnNeeCHRl6l/f
ywug3QJYG/EM5ZdCpRKapPIbr9won9kX9Nf1CiJZs+Mb7Y59qk0B91Hj1FZrDU63h1LNedi1xnxi
j5MTr+xT7sYpLyz2F19DuS+mEBNGjTB7PJSlkcrROzMgjB4buAd0n/z5moyYfAeG83jV7pwPHrSW
aJQHTwsED5ffX9zDWTdXgZazrcdFxgj17I5/XVRnuQIeE77zsbFbjwAudoiB4gUAtkZsWmqLVM00
+G2LnRr3paPktZcn71pd2knYQi4l2BcJZ8wcOL/l4btlvjr1dUjXMFy3ocfyEeKCsUBiCT/UKY39
lu+ZUm68BBT3hVwDyBW7gSsVRizy+tQaBROQSutNvxqWZhjubWUW7sw5nozo5UdJDQyFKjXnfpRH
rJpHrSfGrz40JZkxe2mEgyY3RClPZRJuxl9NvRnKQ5kGTh22eiMYUvAWcSDb48WVaIAufi/nQOCQ
GBLxdEDzB81Vzwy81FWZ0HpCA0IgYV/UOhPYIyLRMSaFJhlj9x2Nthw/VexI0DVvJgK/0lu+zDnl
OdFzsqTGwIGFf1HXkjzkde7jbvKCokKCTwOYSB34tTLjbRSIoSJfKqMeK7DQdKdmvq/DCeSbfeeh
S7IJ9CwxE/VXJByVykoHzy8MtEZ13d+V9V4cyfXgFp2SBe4Jhi84RtqqBgwVG4fSWZ0dZL6n4zTq
4ggWQWmnTQTRAFL74+jMqy+Z2/OG+iD6o1WQ6ODZCejE9elmQCHKKxWvng3GsTafkYmmPsLpurxb
cSO3zp+yRB2qlJdaiathabLLfb3JjZF85QSy5Kh7iDpowXWLgxJT6/SoZfRmZKuGDE0mzoyMcJtZ
7C6w5qe1jpyfLr6rmae+aomGLrxbIQmdJMEHnDt90kcj/qtu800O+TMwohNhxzmplRqF/gUkAkqc
BkDTKL/IFmPzlmLzZIIuWmKVdrqCmb7x9dRnUY+RORXYZmlEOQ86ODR1xcxJCezDmmgN3cQKxZrr
5ac2HgcipaKIf+wUvyB0jEHnhheQP6+/a+KTZu8Tlqzsdlo8/F9GkQxDPgWQIJTBr+dcY5khk3JJ
Pc/WgDkXHMmZnUjntvFxMjID1Qp9EeYytphX+/FJW8ZDLffCWY74A2VxkI9RpnO+avkx6rVzWHgq
f6ggqRXX71F5SFFEeGzqzhIil4MeKB73Jk7X8vuLnTUIvRzWMTp4ookUlQ5MZoCehRIxC2SuDXZN
VWv5cmpkl+ZosvmZC2ds5Yo5K6gRVPFn1vzjqVsKPKCaBzePgEcaNXVSNQpcDUSMJ7QlEaSGqKWF
5lkdwYPOBWt9JbcLtQAPwXS4CJZAmoI6ACIDmWokP2ANSDtfAJfNO/8qNrtpTVfyrqEfrSiccuyM
5fcXy5SKU1/krRB5vFqh6mhmXqmiV96popVb9HY/YM4ApAR3A6vB3VIXWDcWgK4yUewp51RGpVZM
zcJvScXo0LCPWN4EGcbjHXj74AU8WF64Lzjg/KSbJVOTpCjjJIi9FrLA3eFT3E76N0PiU6aja8hO
IPH2zhqtXeInNNdymjSiEecc5kFiBug4GCvhaK6nVhVbth2FNPbkl0qfDWjaOY2ld68ro7x5sFJm
qCts4Kq4jsMs9jJAxyQAyCazIqH+ORN+U5uBLZLw2Bk1MGQpiuzvL6UeGGv3CH+TwqA+gjodKQIW
pYnwEeVb4DAEmhp6Tzq47hmaiaIxmk8zZDRBQUxKWyVwrmhEOLEkX1nye7v5csqp60yOMy6QWUy5
QibuJCi6CHXDcpfU58eTfvOOxXAXeQH0VCiIxmhn0IiTLOdJG3sSkoJqHkIVVWR5onDusIFA52Nj
P+/Ca992bY0aVdV1EfgHmthrfidmqveWRrCddNXkdV5XLNQLSWeVJkdGYzY+n4HNtGWgQCO72EOL
DYiJljTvMuk2LKltyMDZnf5dk9hhjFiHmrMxGq3BbNSVtaDxPD/7X1mosFg0ueCuoz47jOO+Tngx
9npLMPrdZiaBo5DOnaHjygPLOOnstjXKTWXHVuA+d9ZgyaTYsJaQ4u79nRn5dhzJOTKYpzUJ0bvr
h9sJ3gEq9mDGuz6a49DitoiWT+s0VMudtpuNtuIcGXFGLJCMfX68hPeOx6L7x4IbEu0KImWPVxMt
Y/oqQbOKvMnnVC/8jcwoe2YtyXcbwGNnXlqivEHdVXjQjbDETkSwgsqqOstXdmlliwaDvMIbW2z+
u7FRRz+stVJg8hJj6yA6ET5147GPRtKuQCzoyhi2E+Day+ULplKQ39Eyk1GW5Bw6kGOPV4y622Wp
FyAYnTeAcRMBSNVORDw673rGGezkzKFd/qtZ8+m364hvgOzAQkqBOIpGAbHzEEocEyWePDm1cvKj
nV8deO7z8YzeHSp0Gn6w3ChoalTsNPIjXt1sknijpZ2E98rMvsun2OA3ianYwAqYYOwvSLWShl4x
e5N8GNDlEYA2PPHafWeLbuE2Rmdp5rztLNYqt4oBz3PiVwZ767IRIOIULjk65HZpOGiaBkOa8GPi
hYzlH8RjkziTj/QCt1LIpAVEl/2DyAOnT5bBq3jTVchGePeWAZt6875x3xRSEQT60AuwQL9Jnu2n
/f7V/nr6+vLfhlNyYkrSr9HD3hkq8srgyUbuGpwmP21NF7FWBqVncMxUued/5BbzmzMhOmusbJ3b
MAt1R/SqoQIuoIOXDrunkqv8vh5zb9qKv7qP8BR8hGcUTxzmefrbmsPZf4VjPSQsKUojXjuji3e5
vqlgfaEwQU8FOD/p5Hk9CG1WhULulca4R0VgF9jAEEL8ADd9eljDJP3kbR+Zo9wqN0FxJJFkmNtk
TuaOEHzV2Y12rHfyBoJxjmBUL9KxscDkbrd2dM5fNM83Wad7VWKiHpn39GV1AdamgHLArBbFTKkt
3wSMaGnJUKAPLWA2Dd4oLP+4pgN4d70vZpzyvmXZR3VUKLnHMC2ZVVdID9J0Ejtdq1+EQQe/6+MN
dhttXq8wdamXTK+MoArMPdY/8n1qCNUuEv8ha+hyVNEEicZYCYVFZEKpdY3kYBKUmg29BrQW3Gu5
lua6Mwj0FSNsg+ofHsECNYg+18C4xnOhJyl/x/aJye3I78jjibpz2BH1g+UPLcyIE2lWw1HKtFGU
i9g7CYZoPvOkWXlQ3VY18La4tEDdEkhL5oxfwgIXPKM1gKjxE5ce2MkupL8qbxWeGOxA46L3zxqU
TFDBfTzAO8mTS/s31wXqURnPT7AvfgSVPvxKviRr3qWfgxEciOBMsSluonJTvghEXtN8vXMRY155
cNZgm4D/ksqTi3kudEJd4dGTkQHPHad25TUcx3J0Lr3LIsizdIxgM0J5ANJJ10FiMw9RIxdB4QUT
QxLpqCInujKF9OmlTVCnN+98pQ0ymMj3wzfzB8P5Vf3if2fb8BzhtSRtoUU9f6fH7Gnw2JWM5E2a
/1/G0RSDmcQY6RxDXw91oU4xjHvCrnwN9fAs71OTecJxCMna3UCfOdracl4uLr+kGKtyXKyhh9YY
233mzySNVrLkdFy/GEH0C5H7pVZ8gyMCzcpcdSJbwPmqslW9JJk+zugjWGN6vXnb04aW/Xkxmmpo
s6ys5sITCCSig13xku64bXlUnbVLbtUUNXHyzJYqD/YSj9n5h3KTngI72IfPMVljCLu3QpeTt0zu
5Zi0BI5XhiFFwpvd/1sBpJ3YKzt+cd30oUJhB60kC60blA+ujXAyIyQ+xxXesBXBJ0f6z/JVewHv
5IvyJMUkW9kQN+8hLBTSnVCFQioSqTuRWqgad025BCWecOJTMjw3rnpCrLkTvqPTmlO6s/uubFEr
1YIDOgiZtPKSXbRtie9UVve6xkK2/E+oCbwyQq1SKKsjyLBhJNykT4LDnvj92pa7Ow7QsUAvDq9J
lL2u1ygCSpNPyqry5j/Db+EYfgo14V/934+3wk/nEjUSXPIo6UI0Co1zdDmcl5IUWM6i8tK3UB93
z7ZljTuCWPHok1fddWLSOY9N3pk7WFQ5Ft5uqeZS9z5owJIuYJvKy56DivCn1sa2W2H3vXOKFqp4
vGWw2ZZmkevJC3ImqQqGqT2WO8SpRligN4Ng5eK4ZwQFOtAOAbvBQkTt2gj6+jOuL8PGg6J1DGwY
eL9UwAgez9bt/YcH05K/RzkQbyYa8iqlWl2VVQ5kiFKi5JiC8L7o0tT876xQQ2E7Bo2lIG1FxfHM
8AUpxmllHDeBEqYJA9HgA1D8wJOIusilQo3ixoeJjtvO4m+W0SyZ12UZCamnciKT1ep9oWvBlhFA
NLPJ85UtcXciRVB1Y+/hYURXXbhETiQhyBpv7KH6C326TO/qiVsb5n0z4OsEWQmqqTTKRQo7f5oC
gGtqtKdJ4L3Vi1nPex2CBQBI8m9s8tHPH4CWQwaOW6ODoAOyZY6BsVkcO/oUAVu83pEzkwHY5wOd
UU61I7GvvgzZc/4XZFNXhnm79a8NUSETBwDbFA9K44GaSs/Q7NKXgEDbjzflTV2UHs7yFRd3ISNx
hRwWgEBIBD31VnMYP4OvHDy3m9wBRglVwcgobUcZyGjVhsuTbUg6IhlL/j1Aqv3c4Y+Pv+ne8kKA
BXwFC//1Tak6nAspy0BX5TVKFD5zGqsZ8xw2Ky7ypmjyM3Ig3HGJgJJLo72yMk9zqKpMi3KCuuV2
2bNhsXpucTsFuScgUFNH3qHqyxu6tlm5rH/gX9c3Atb2wjblO7uqZwGGhW00ur8eUI7WS6PeyNv+
1FjICVvF5ndhZcYvFoQDqXn++3iCfzS3Hpnnrxc97UuB64Kg8wDAtFS7PElIErF2ufFTgiy7Jdmj
o+iDhTLGM78fj/l2re59gxKgZ58+RkM2DqyAGQhUvWg/ldex2frKWxtaymss6lyIZ15jJRVpODtn
ZjtrIf1jsPnfSQB/YbEH456sFFDOYYyiidGsq8uMkWn42/m5C+xi/JJA4D+AMbpwNNZ6PIF3QlUk
B4B8x6UEmk9UPq8nUBpiOYw6oEeCUo/KfROYMrNjnOY1P2j7tcv83nnAzQfOFCS8Ft9zbazsOLau
GLbz2O53L0JcfYiMx+O559MQlqB0AeQN+leo2DGKI1EZ46Tz0DiVbse2yDeg06p1ttM0AgB8tWLv
TrAK4BcQOMB+idB2pgF3zZSgBzTNOjxfJHKIz9LBOQPQ9v14WD/VBnqfX5qhN5mSKjkTw8xkowdt
K52lP9zOsg6cIT/Vjr+3pQ9iE/Lck+eNZsa/TWbjuiwJP9wOiI9zqU/ke2XownK2Hn3TstoXDpet
m1nSOnyTPJFE3cUKgGXPbGhpqGOgnohcopu9oK5VerNkdW/g+AYHCPDYilE5E6iYGrN9EeId991y
m4b/1AxeIvXen4xwLQN2U+tczujl9FF3Q501bd42aefx0H7vD0Kpo/f4O7ByXTP0gQw7/Amc8yQ2
Y7O2df7ZcFNu5aj94BkezRe1N/mxZxneLzpvyOwpsQFLL9hPILaCWtccRnMbaatlbjacqnImwrBL
y03EfpZyqqcKQcUky3SBeZtVPTkotaHJxqQ990C7J6aIB7O4HXgrG0CL+F1u6gFtuoRj7Do5FYk5
qjqknbnuGJbH0X+KG/CmNpDmQhf8QFLIMXwlmd3t1dKcZUvYRH/iINqpARDNJBhX+SpuMyi8Au5N
/IOy2lJmv943jdb04GTuGu/t4/QJ2AxD2g1E354Y8gkpTxSflwI08vsM+vUD8LgsP4WO/8ZfMoAV
HY9bc8uS7e/UeRFMEIfhaj+D6RywqwlJ63/9DE6u4ww8PoZ38i/4dJxykFOAiwmiBdef3tV1lo3K
hLBQ2aQs+yeSu4P4Gv9WGEfWrLxuPaZzWKBa43pt99weNtQG+KXzD73meBJdWxaKKPWRuGu9Qepn
0szVhxhrb2wcHLRoZleO9r1bAWR9YF9G/Qg5XboOLMR1lHfyAtwV0l02eY3UGCUrGgrS0/JbLJyy
njTVWnryXjBxZZY6IZVQsTW/4IW1EzgZyiexIuk52QYvsjEAvCaYnM4TZsMaHDJtzKYBd0PlhP+0
IgJngZrOkmVeQDY3NPqDEpUiA444j2e3EdFUi48Do32ZziCDGgWgFEy8EU9iuRLALu6Scg8oqfEQ
iQCICKKI1ApnU5yJNYtQhpEOBR+Qhl8DDt1AJ39GdmGCml8mrJCWGv3Wqzi7xFKim7/nQ7sPrITZ
lnpRIgIePns7GH49Pjh3EgeY0wvLVH5CLmNey0IMDu8Yq96AthWH+asnf/4A5IDl5PQa91RgaPhZ
A2PcFEnpYVNhBy8G+dyFIRCyB3Hbn8scbiXYhnArAMTzb2jOAnWbNa3x3t2gBmm71Dt5UPw6UBlM
d2PWwGuEuqxzwA0mewkweCHDm8QnhZW7iaEB/cKvVE9vMNCUefpZoGV+0Beg3UQWstwzR+WoPY+v
ylE5jHb3qT2Fh7XM3f+zysjiLlTEPHIp106qDvheDkacHH8k2a/kuTyH1uxoevEnxOBDkoFb/V3w
zo3JBiQz/KNqPt5ndx00atP/+wXUUrMCYAWZiKUuBVNJdd+GME/mJGDIi4nPE//EViY7/F2xeu9G
Q5cKCqhLux3Yi67HrTKsnwsNIiHuz7iRZeDaifjBmqJgRcEG7dPsEzftVbwvz2LqdQ1gsbzeJivr
vfiHW//xfx9BhWNDI6VsKGPy1bQbzJCDrx4iAbUkuXx9PN67nmpRMcVzQQWXK2VJC0aNL0oJ/RXz
F18c2LrVHxtYVulmKBcGKFeoCWUHchO29cY98yY5Et5Cu/lFXpmwu7fcjxrrv8dBuUNurnNFGLjW
S76FP8xb8qW9qHvxXJ3yYmVA9/flxYiokzFPeTlHAkzNHeE/ILWVHdJQr4AZ3rH78aCBH+r98Rxy
y/+SnkQwcqASBpVdJGsp76OwIHUAT13rlaDCfAd46T3bShKY6cZfEKZodoqXvQY51KRWkh53b5kL
w7SkktiwDMIKDa0geIfXe9nW3rQdhDfwKvjOrOhpTVn3nttZsli4NBEXYVNS6xjnaEPNeTz62uqA
d3Uo17YUv9TiS13NTjuaBYpLoJtPgVydyMg6oqjXuUCgbdkV2zrz9TzJnSK3ijUKj3tTcfVl1LJ3
Qy1w/oR3hxg7fLWT0ILSP4X8e55AQePoM1b13h7mbRp/Pl78G4fEoXEOSORFZhDh6k969eJpVqvh
0HYIp1w0pGlA+8s6LsHnbnqq/NrkBl+Hrsfast/4HwArF2JOrIAKhhuaDTQKGhHV87JxQ+YUTK6v
McYonvIWsJ16O72G4IuS90VnCSBI1Yx4stnu6/GobxNh+ARgA9D6trDsAPF17YeLUg3DSGsbt1PQ
d0wYcK6xHynfmmHBWpzE6LKC59YxmjZptVFCo8qeeOZ7nib0blUnDeoLfwMG7JR6x6wsyI1HW74M
bUgLVQIuIbowPUttV6NxtHGFJjR6cV8x323jDdMb+FYcAdfl45m4txaQKQcHLqCSAMBT75S2yBhQ
OA6NKwcJKMN3GpgT5GYNfLZca1ceZhnUhRWemm5JzdJJHht3yL6VtidtC6bkvjIaFkkk9jlJrJh3
cj/Tq87J5xewZa+41fsLfvEFyxde7HO2CyUpQP+z21V6HOa2wrRmXOWQbpk2zVwYXKSLSUlmVCmT
9/ex2ovJR9u+tFJj+qHhF1tRaYgWP6EBjQty5z9YBORjsSFZMEzS8VfB52wkxzOY4oFC6AJn9Bs9
7Tf/3AjyXej8AmIeAqnUY7pT1ahuFb9xe5X5bJqodhJlTm2U1de4HW4TnVhuEO/jxb4cLuCorye7
EboQBERc6/Zs+yFHvhmMhzkCVFm0+aDRQSextB8JTp4ZjfDcd8/CuJU6J3qqdrGPFqqs3c/pOeQt
UIWEH5EemwMaYjP/1FeborcLhQycDtKNqloDbdzdJ0totqBAwUFOU80UI5RJZ01p3YThduBGMZmh
J1M4PUfocBEhNZ+pT0zzvQgNhg1CU+UT73DSRE9DBHgxxDSS1OLfOrxP2tJIRdaAHujKXr4NETC9
GjS4FHT6oBjzk8O62MviNMVVJg2tWw0GSP4T3Eh7tJH7Zl+T6qz8BY5zMh5vnjvXxJVJyl+2XBxI
cg2T0FfMDh0gRwxkzSe3x0Ml/z2sNg0um5F2GAskGCVqVFtFutwVwUEi6RR0bvfdtuiOl4n2nPnP
09Mw1gRxqhNJK11pdxwhWBogOoCekqUXk3oPjAKgqrk0jC4SOrORlQOaRgI+gTKcsibzuEQZ1OAW
7440OnqP0WpARcVsodUhN82jC9iVUfIQftECvaicLljhnro7pgtDy+8vNgrX80Fdtuzo9q2tpCVp
42038Ss3yE2MjwDicjRUTKU2De7YBqMZktcg/iz9X4+33m3inDJA7b3J5+QoDmBA4ginOH2nh5OF
3ghUPsEhOR/7X/1KvH+7QCAyWDwYy6M4jsFdz5vId2mi+OHoFkVU2KFUJrt2QLJOnacC8HR+jQ/7
9s5HhQNdNEjYoQEYKpTX9mZfioHKqEc3iBSnPaViQHy/MbOpM+YEGz6I19rAbxcNGAbAM3iYRfqO
bsLuRWHiUI8b3VTVkDmN0POd5MqalduXBagQfh4WkCeG06IvgikFq5oaSZjIvlI2dZqpFqAMvD6w
ZWJ0dVY6I8MkTlrjbdFM+XevdpMZjUpPAhDVm2yYBAR9Jr0FlF5gqsmY2kJQr+WZl+m9Po/4Ssjy
CUsmT0V3/vX0R70UaRXIHV2tHIimRToL4CE3qIY6WLG2RgNwb+ovrVGL3WhaI/ET4t6+KoygkRyx
yVfQo/cGxPPoP0V3+8K+Te1fKPGJ3SAmkysA7+W/RBK20UEWfrHc8+Ozyd8GdvDOOCgi2vkRu9Dq
gknqR5KYdZMbloUVph9sbUHpmMStPp7qJyVAj4P6GqqDATUOHNuPKH7OAjvWdqA6KNGA3P+R3vNI
IepCyjF+Pv66W/cHIo6fgrqETDgqCdfrOkBNV5uqYXKrJNhHEtAgWjWRKszX2I3vLSkg8SoelkjJ
4ghfG5KLTuEHpp3cWW2PgVg7fBa+PB7LXRNoosQ0o6QAQ9cmFAa0geKAsYRciCdLzoGjs2JXRWmX
QJw+CgscFpfS0g1Lo8OmQuaqWpYmt/BBue/DL9iBwrVGLRWtHnbq9CpFTe/kTFjr2TQ1JkQKs21b
140OGXneeDzoewuI9xm0nvFix8Fcvvbi/krToSjrmJtcqVFOEjZO2mUn8BvZj83ccfeLcCUng44L
xW0a1ZWmCvaGzE5uNITPOWgxkjk36/r3tEY3du9cylAdweWy1NHpOH+WGpmvhGR2mz7+qhPNyPEv
glKRwc+aV7XNWnnmNmzDm/7CIHUC2pYPBHUIYLBr7YGLda78I+ZeygK7TXj1j9Cbj6fyTmwKi6g+
gVQF0Hs4/eslm2NBzTJgldws3nKdYPDc1pdTUJq1JMCzOhD/Tp1oTXNwUth40+TBylPq3jlBR6KG
H2SOECdf2x9irhKKup5dwChnvRaC0gYV5hpp923CHhebAsgZHJ+m4EVFHcepDpmsihQkL5TE4Uqj
n4w6Inxr+JlM4rOg2OhcBg2XXTKaXXaVIcz8DtQ+DaqzUfIxyE6cVdu6Fc4r838bOOPD0JwD3T3w
BuMkX48/45u2ziV82MicZCBZeEEPGZOvTtyLUFqR9DGs5XjvHVJMBDBFQGej/Yl6V/IiquWJKMw4
PYHJ+IIFWMUmT9deIPcO6dKWC1koATzTdNGLh37hmLLz7I5jn6LDPAaFhVrVRA7BoDSEfx/P452I
DME3yJyQocJGpkWo2rBMtLENWJcrWtYuouRFTRlJZwMB4PY8zuys5hSzF8e17pU7JxaGIcsNaVFk
Y+lYBIhnVZyaEIbP/Lb2Bpsf9Dnftt9c9/54iHfW7coSFYdkbCZwZYwhalm+qSTwfoBbMpyUp8dm
7g0IxY6FCW1pqqQdgpils9bmxeSqh1THGal+PReSLoR6wZLHlu6t2aUl6raYcrDf+AUs1YmlyV9A
Euo16yZo4mZVr1mTwb43LgCHsOmBPb+lVgvCkh1irZ5chU1NJQyAxeIMQTUmFcqv7HNeokDqe/98
hHiULGhM8OLctE5BXhlyqBmPEaIpQXQn9HWDOi4HQ6XVxyt4vXuzeWmLSpilgar6qYa7l9XZYwEo
P7gq+F2xYuWeI0W3AODUPAs+BRAFXfsrsS2UTK3EyZ00YBC74lQMuSGNseXH8iZJ9zFj1gChDE9S
NNj53P5ikHHw/2rykZVACa3X7qT+7eY/jyf6jrO5+irqRTAy3MAwEcKgMUDbs9pv+BjsOCAIS8CN
/tjU3Xm+mADqGPoqDiHbIZUS8GJKmhxVHz6AwBpeIti58YAlXlOOvBOGoOQKkWf0yMPJ0PHOlAdJ
nM4RPHbLun5glz5rauGmTz+hr/t4dPeczMK0CNJ33AxokL1eXp+bk74WitkFvq5zBl+dLEbEUzAW
5mrz2NQtEhzPWYg4wBD6/+A+qR1bTDL85lzObpKea/5Xlnylyp/2pMZGNB/b+lfKvOblrs0MwCpB
ZRfbj+3fGyoCD4AV0SQLXAZ1D7Iq0wxhOmFWxTGxs7z5A1XBwIS4e7qyZe65nh+NHVwRKu5Danfy
4O7TJg437jDq2bNwLqaTsJv5CCwHVhCubdC741oUff5tjdqg9TiXAVPIsytVqD32wAmrkVl1wcqb
9RZ5t2QjcLGjqwIvSjRxXG+VdkKAHojM7Iq9ARVkFun20tW097wuSdYA61WaseT0TK0P8d+6MXxk
R5InXyBxsq2aTcXHBBzZaanz81EavahUSTIoBzlfeZTcO7DIvgKUhv5VNIFQ6+yPlTiqkj+7AG2z
RKiFpy5O0GSQ1JyuhVFvNBlb64Xa/gdZIrQZIGODvCjUBei0bzU1ZaOAPM9V3sAKLvKNoQZAiW+y
ajSy13+8mRFloeSNWBJwdLp9MEGz04THH+uGYBI0uTDjSNkWkVl3aek8NvWTjaDenChzQcUWjyIk
3eRlwi9eeXGsDYOsDJyrKoEnp2xmFD4i53TkIOw91RDdYtCLPNYMuvlnGRSV0sxZXc1mTgBH9lxH
Yw6x2KgmcycnOxXRr6X0/WAJURSQOtW6Q8yLuaGmXA2i80I187qD5Mos+9yb0I+diWyzYAILkT2l
Exs+j2GgQpmxL4wULV8rXurOzQKCi+VBi5QTSmLULi+7torDLhfcottnbX3Ipie1QclAVVe26T13
eGmJ9kdZGBXV3KeCmykW8AvAkM6IhGozzAuHi45KCnowKColISnEwIo/Jn/X5RNRRub98QKLWD9q
fRcaWrwJIQGOrNTy+4v17VD7qzUNH8JyudGISLCvAeJucVs4FpcmFh92YaJlsnnU8kRwE2knF0el
Ro8BYomh421l3I/NUQESEEnVdNq38qTzoCiKTQGon/j5PxkrnkO40XHp0W1VXNIkTStXgiuxzF5g
eh2avGtPvOUJfTuf/2eD2kJx3bFc25aCO+m5YKSynelFqit2vU1qs/KN9O2/GhO9kfgeHVZphjFF
SL1LQGYBhf3Ywi2+BtggdKXgSICzB91o1JCEsS5nNWdEtxk3o/zdiK8tEaevDhIJfyreZKzH9m6v
NJhD1xjKL4vXYakLtGn5uQ7B0udiZ1pRfhozh02bFSO32x7KhyxUYGS4SBReqdAHMlCNnPwPaee5
I7fVdOsrIsAc/pIdJvRIM8rWH2JkS8w58+rPw9Fnv917iCY0xwZsAzK6uFPt2lWr1oLK82kI6V6f
8hZabqpKG8d8mZnLzQD/AM5zqSXxD1PIt0hNZgWFZBpP7cGs4JGfT5InRU+18e2zEm/hI1fmjc5K
2kBowibbaQmhQJr0QZNEgfFkVtmpAjom7XKt/2NULapOFsmjRTCWW07cb/VoyYNmNQzJL+sDYq71
ByNuoYJFPuOUj2G0N/XZPlTJoNwMpQXfW2eF7yytLY6VGhQ3g5HEG2u5DEycZRrvSChx6XMlCldU
PcfQE/Wl8dTsbeubJLuV/vcA3Ew6Xt+Yy8a7tEOLHTvDJIcGn94rKql2NuEkb5SnOdwZsuYWf5vj
wZi2uhxer6MOQpw31yJAQHuNMJxw4UCaMlPhBVmlRzjVkFqrNWdPPq2+uT6iVzzTFJiwtZxrjTog
UBuGfOaaHa5Q2WgM5UmZv5YDOqvprg7HW22M9/MPqTskibwbmn1vRV5XferLD7ZyoIextWdAWMe8
L3cO9JUpfDq6WxS3kfRPpLybqn2t75JwJ4Vfqo3Q54UgRFwEiCfgiV9wEjQgXX5xZcIIH1HVehrg
2Gp9N6vvB6k4SHyRnf1dVt90z6qjo1KPN32reBXZzRzgIUTrHiS0rjrTq/I+HP4Zo59NwKgOdfe+
rr6qMRmB6B8kmY/m9K46VcBNSi26T8oH6pBeWDjP8Fpdn/3X3gF4lc6841wpHIg+SOmHoYY8UX1S
pDsrK9xhKlCV8ew6PBTzl1Fyy2njsnjdZ8d6EzjKYCjYYNzKl7M3DkGuxPzJU/ahlP5atKGydJcb
QKjmz84s/yAlU/Yf8uGU8CqTAV7Jse3275QP+RejQeqvHG/DYS8bsef31m0xeXG8C7otJOBL2uly
kWFRgo546TCDClk8aXZVJP0whfrTUPvOXrWS7FD5Cis6Vc1ToZeyWxaSDy5N713fLswbCWw4Ta9D
/+v6Eq1kzPkSHAsi5LBJItd0OWFJ3WRmIEX6k6WMrhHuLemvlnbvxo5dBcLi9B1TdF8hDWrtr1t+
vTkuDQtxmdwmltboTEHilFBYTgXtNRlvZi9z7qTksQk3XnirIyVhRlJ6EdGVxaS5b0sKcKvafApP
Rfipmwa4xo/SU0yyU+IMtblrDG7jaAe53AB3rKSZYKDGsaItsbRPi7jrRMt8Keg780mzIjfKNNfR
vw8+cBm8jxyiK5rCanmoy73WuMHfVuMW9b5Eu9Avbyb9IYpvgyDdO/a48V2v75Xls7hWoGlBgklE
gqh21OaxPphPkqHeaM1tGcDAPSu7vDAO/p/DbRVDQ6tcp+9fZ6uJNLp9qOiDZkzWU0e/bXWqoWVd
8pbxdIjjjxNI4/f18FDot2E83VvKVtj6+m4zNAA9Mjka1v9VIrgbcooxTm89tdp+gFXT9D/2aEJ1
H9P+n7T6YH0ZYefOx/g4L01nX8GITeNGr/5yrwmH/uIThJBMpum7HqPBejJLT5EOavIFlCtp2ge7
vY+hJL9+vl7fspcDFg62ZitzLkmz9cRD2/SGEnUoq5xArdjFVmrgNXyYpaUURcRJPEvaVggDh7yd
wzbTracxpIOz/BJS5DPvlRnUuF60t+RBYiAe1i71H5Lu8fo4Vxf2zLYwq8gIxZDhataTYx2j8rHw
PwToMm84j5cTKqwdGBKNYwJHI23ky2yfxRGAJYy8SbX4gy7J7JAq9fVoF1h+D+lC3sQVYYJCybqt
NNAjUQs98EPVKOPXqAzKyo1pu/ZvRrmJniu0cb5KjoOADeWc/F2cjVBH9MWELJLD/xzscjmlA6SP
wty/aZNYtr1yTmcbXQ5Qw7s+GKyf9EFHpQc5cJF50ajUn21jyL7p4SQ9F/OSd+AUzNYx1jKiA2OY
LfMOdhLCHV0vSUgqEehDT8r15UeRgPaGpE2f27lBBgl6EbhRNR9FprQG8mSGyfh1kDt/2OWR2dMT
qimZl8cafUFFW1m5l5hZ8S22xo63n1FIjxnsYVCSUYo1vCnyJ/txrHkl/IQRXWMTDCO5ErDm0486
G5rcHTPfyN/N+LqvXdOlcNbTIHJKFETPvbL2sx1EZwNshp2djvBxtdJplrUAnSpyec3OZG6S3WDM
ww/TDJvMa7KeMk+nqoVzlGZDD54zp8TjyJ1RVIeo0KHznLKi1z5PjZ6eJh8s3EZVYeXk2QQ9SAkt
/JrklC73CjdQE6pZHH2AMPgxJl0ZJM+SNf5zfd+/fuAhO2/w+4jemCB3hTOXGVnlJIETf5AM4yvN
W+/sITI3fMjK2aJsBrDGpFGdo738+dmu9zWlD/RRIsuVxV4f3mfDne2Mu7r/dH0sq3awhE4V3BK0
Vl7akWj+guU1TT60Mam2IDzY0b3uA32P/mxpgIBRIibm+lelb7kRzwZkjfqUhwVigFpKzTySzKcu
ynvX7n5dH5AQ3Py2s7Dg28gf0ekh2IF7yJ9nlDVPReY79/Hk2J6WjcauSrIIppuhPtZOY98WarWT
lPoP2eX+zzp6Fzxkl7K4sDWSKUv8oLLiU39yflDyvz424Rp7+XXEQsiTEGMvWdPLOYxDNfG1bI5P
aTrta6u9jYzWG6hwZuUntTkW5p/BSF/ZE46TMwZ2ZUnYs3AfupTQ/lm4m71iQiz0yooQjhZlo+SS
okBaYI6skPMwN857s23veqe8iZONS0s4vL+t8RzVKaFAYC3iJBZurAmhlfhU67PsFVkwetqozLvr
KyUmtn6bgTWHtAHYTrDFl0tVFkXW0v4dnyqjOOjyjQR+VPVqezjOFCamNN3BRrBr4q0Ml3CeX9kV
/EZZhpqkmSyZmb1z+mObNQenfOzKrQGuTuPZ+IRjZqSJohbVopw6utPH4eb69Al+/NUoRK/kENf0
y+ypDclq6VkOZECgW9xKq1ZAwS7aYYgiycJxGkojrkZD4rA65XFQG9fMdCLQPwv1f4/lzIp4iBwj
pNEuoKVX+WL6pdeq3KCpvC+mn432+fq8rR4lx6ZoRwYNIPPiHM+crCQ3uFk4pk9UIgxXMyCa1JJI
3ql1EB8RcEZGoEy2NDTWphEq1MXhQqFBvuHSaJD7CtssSk6K/rNFTJkCCi01T9dHtmqEq5bcLb3v
rxpKfYablXaenEZdedcb8rugNd6N0FtcN7M2gSg2IkYIep4cgbBYfZb1k5pUycmaDkn9bOmnPIB0
RNslW41/6wP6nyXB6w09XUGSiv4u++42XNRNDteHsmoAPCfgF/DN7G9hWQZt7MoWA5Wc7e3xKE+0
XgUbm3vN3VCT/M+IcITMFKoeuSuSU0m7VLIvgjsrP85bmeHVoXClkoJGy4Q9cDkUDdT6nMgDi1/v
5YrAPfdCbvPr87U2FN5PS/cdD3Mir0sjyVz4cI0byakO9zr9tr7nkCFR99etiAmJF3dwbkY4ojKx
b2NpUXqSa1gG0n4evHpW/lKmgsL37Js+ytAkzkhGhvvR72g0bC14F3Spc+UWTc5iKj3NmvIj6QNp
39YmBCzRGOx6be49Y+xRHJy0+dP1r15bgLOPFhMItVKWwHWZm6E/KdVRm/eKuXEvr8U2S18CofWS
rXmFAujjOOhrJMUD877rPld69F5tepe8AaKpPwet3liI1SEBVnV4VZKoFtt+Kjkoik4Z4lPmtPGu
bw35XqshIHLq2Dhen721u3IRG/zXlLDkda3HYxx38anZW/stHsT1cYCNBEZlw+wmXPhzOnRKvcxb
CmECRSESqbPnDBvud/VwUKf714pw3dfaFMypjpVGpaCelHfGlHpO9wxJz8frk7U6HrYB7TdcKtxj
l8ewoWOjnOBWObXRs2E9zcHTkL5lMCD4lgIdXSoiNslMu2pKW0JAWsCnQXetmR5352kzfF57iiza
kv/aEdyW7jSJpM7EYlmn7Y2SRlOJ1kVp8hrYlpDk8xwFitRwYwJXQ09aBQC2W4CFLDG3OFGnQ3CS
4GkySi9M31MJOELdNvYDSiiRF/p/q4Hl2Q3tz9eXbnWf8y4BxApyhNz65dKVhRqP2kAgkMaxV/m/
nGKrhWZ1c5xZWP78LL7h2a/XYcPjbvQ/D+MdeXt36L5cH8WqI1qq+HTkGqYm8oqGkWkOZswTzs6P
cuT5dHsre6c5xEjpbUHH1sKNF8TA/9kSZqwZ+gS0DbaSEtB4Ae+k/h5cnqXXB9XYQo+tLs+ScQaU
S3FLTFuE5hzRfUQIZQeyDINt/lgU6UaiVdRzfbne+OmllZJojVzM5QpZ49IsWsfJiWKxYzcuadYm
ujuM9rOk7tvii/4RwkM5/QrJQIwIZKO5MK2N464cEjdR88P1tVyb34UdFvzh0hElPpg7qZ2nMc2S
Uy/n+zx7UsH2TPAm2hkQOmcjgFjbnPAooAu2UByQx7sceuGTfY9kYsf0tpAzt3Iesj+t6/2eXg72
oqcOh7P4ep0Up/RH1FxOXSvdxXEGR1C6L2vZTXqlZlhIN2StWxjSFl3A2uYByQOUB9wzrVVCoNea
SatUMukbecg/5qzZMCa3b1isMxOCu0w63ewk38SEDQuD/lExHmKtPuRV542WtrFYqzvjzJhw8rKl
x5r03ZKOOiQD2p3QLdXRgZzbqdftDWNrLuV88gS3JXWjgvY6xpJyem+k886MdDcdsr3lv2vSfJ+q
m2Hm6mbUaIYhlFqowoSYI1tajdWySU5ZQ57DzUm8dl4Dn2/pyaEKINbMa8jm7SyH9rZToAKIlQYN
4KlQf+hZa1VuFFbgkAlDu7+z2moesymJ4r0xTNFhyYojdlUPPwOnBhdkNb78KRytyHfNLvEfu1Sx
fQ43+eAHKUnHjVBxfWwOrxoqetBqCiGPYo9J0qEBCOiT/JDiBu0NFD0bl9mqERrugPXyF62yl6fZ
D+ZAnkjnnSQ/obR/pJHVlfXn61t+9VRRm3uRiudwi7tQSnNeHAmPwAHVqQia3n0x0pFx3coyH2cV
lN9OA5Uy3jQ0R6E7eTmU2J672kZl60TXTDfQqQSS8m4Ty7U6FsDllgUCm/S4MJZwbPLGsnB/sFY6
Xvfp+hhWl2NpuKJ6Bj+siA2KbXQMGptfN5zPSfzOCmu3Db9ct7E6gjMbggOXddTI84gXc4OU661f
5JJbRXazu25FJF37vRy8ZRfEG9AMMTU4t5IPknV5M8+HKXW/2Q+T2wegl28on5CJN25kcv5ydzQ+
X7e85vPAJlIB5sEDdaGwQuMEnYWZmlxQUTbtm6CDbMTK51upn4t7aZBPqpE7++s219bt3Oby52cR
m9LJedy0OnsvHw6IXjzAB7Nv6nFjUteHhuSfQVqcSoPoEqKmqYfBSk6hru1Q1N5Vsb5T5fzR6eQF
x3N9UCKI5GUJgSsaXIds9ld4uFweer0MevY64sL9uxBJqrs6h9LmrjOP7bcb59N1g2uzSCaZIv7S
eoik9uUsWmMODKElaVAVj6mpkhKFnyQu9tetrE0ierEAJOktIF4SrJSRlhtZL7FWxrSjAX9qICB0
7ns5O5VF/gb/urQNQigNKIRiyeWQKJbylJy15OTHED5WxxbR+W6rC2V1RGdGhKhFMk2fbItKuFSM
XtyD/o0OszZ6vm/vtO7p+vStLpIORhCU/nKwhT1YTHncVyF7sJdrtxielmprvwUc2TKyjPjsPMWF
kwxyjpGEymo8+0dIDEAMRhvnacuM8Ap3tJQKs8SxbTt3DI+J9LAl6rplQbiU+myemqBeUkogvsoe
ZQPEnSNrA1O6uDTx6kOs6981ERNXU2CMgVYxXbbReD28ivX8hhrZEmCRtKKKgPe5XBBj8I3Ct5ZD
E5uu5fyI42SXw573hr1lonSxtKYulLuXVpS8ah1NYhyG/CuvH4Kog6viTUfyzIiwJGWUdr6d2skp
aqCmMWhRgH1+qxyyFozQu/TvSHShWpCU0VCFi6e2lbvqOfXvlXS/hYpZtWFBeLUIKixyYpezFYMQ
sZvMJ/gNv2rdr1w7DuGp0jdWfsuK4MGUyY5CGpBxyspDvoOugHD6se83vMq6FRokFwb+pd36cix1
zwtWjeP01Bj5jRreJa2DlO7RKZ6v77BlcV+dFMTW/7Uj7OPAjpAwKWm8BH7iqI4nlw1PlMm1EVWM
tB9pL3ubAdfW2IQYu+iodLdJRi78e+x87t5ZkNFAgXN9YCL68OWyJqFPUAD+Y0FXX84g6CiuS+bi
lM+Ps63ejBoM0c1t2npay3tFdhv9Zzl/qmZQgZq+v259zc3Rvc69DUx/4T28NK7POa90ZwSOgEQ2
HML1gxV9uW5iNeG3NI6rpFxgfhFbac1EVhonpupX6n7oqXJ61KPpndVDJJR+0Kb3HWSzeRrzIPvD
lrhlalVKS+QDlv8goL0cHRI/Gq1SOL+5+EsCZVy5RnrXyh7l7V/XB7myVRA/VcjLYYreO2F7zrCf
TONY0RcM/J7Un95VhzS5ybcycut2GImNKLFuiVrA1SyVcaXU6cnWpc+j3jz3g3WbT8FdwXN0Y2eu
7A3G9D9by7ec3eWBXFTIH7fpyWrvjGjPqMJ+w0etBEAXJoQFUqvEmAqL4fQVF2AWQcGoavFjnSZP
cCrdOIgWXV+nlQuXLgZo7/Wl7ghW5XJMmaZVTaGzF+Xw6wya2d4qa674qQsDwohSO220sSVunCUC
xn2lTscgu7UfgyI8mHVz/FPS9d97fOH7AI5FvUBkrC7r1lBSZM1OQ2D+lFTjEQH5jfB+ddMt6hN0
XYJbE6OU0ZktaZwYU9t5+T9lex84N0G5EdKtrgwISui/EGYDP3S5MmMj+wir4OBzup562ziE458H
W1xR/7OwfMHZfp7lwPGrKOXshKZL7YY2nrecmDMLy4k6s0BuXsumGQum+lQB30nrfyimvsEIVSFY
h3RKUGzjSyNGbClFkHJfZNZ9+aNzbv2NO2FtJc4NCKMwh3LSkxwDWuHSxjwkG2dw7YhQ16JVi8qT
DJnl5QDkWu51ysQMQO5LVzcCummdm5QWFQtOX314Uib5o6GGN9eP/touPjcrnMxxatMhL/P0FPoP
cvNT0sl/05sbbJWZ1u473o3/G59wp46koGJTZXxxakcnP1clr22HdAed22NqvE8n5f0UOd/zQTcp
pvtbHPbLzwuR0oV5IUwOlL7T1RLztf9+Tj/RaoMcSQdn1GQUXuNv5BrWZ5WCAhkbyjYvRGxnWz7q
mzAtNawhhhSCf1b1nZTe5cYWd+uqHVVbLLwojQu7npeyEuoOqwfGYu7ujOIuT++QhLm+R5at/Wru
YGQDwvOSqBGWTrL0uA5mrnFM+MMTI9ksVW+ZEJYnDa0G+jlM6HrH/ZNYXwHfv7fzrd7j9Qn7bygi
U2liObTJ21ytSb5AX9DVmauD8yZnRKcnEQ/vWNLRwlkuARFWdZ+eWvuzHdg73NFQVhsOY9UhLRlB
cLP04b/IOJ3tMWWSal9qmTJNkvJdVlEMkWLjD0nQXi5SbjeiYIsTSqrucihTm6uFUmKlUcwdi4/m
QaVArt7vVGVjm60NiKuIGg7kynAPCXsAHHxuZa2SnpyyQAfJSmWP/Pe0MW1rO23hN8EOQjivYEnS
rBo9KHv8UARAXvP/Wqg4Ukfeqnqv7TReLxzLBQwOq8rlxJV9axdGqrGjwfsck8G1NS+yNt6Zq4Mh
NfxSjVjC7EsjqVLUbaCqnEzCkP4LjHR2s+HK1oJRCAz/NSESaExaaoatyqpkiCrX8c3UP5jBUZEt
pKe2cplrO0BbkBd0QdL6I4vD0aKkmo0+OzVVcODhtaSdr7uyVQvkSVl7FVyYLTwrU1XizRwSi2hS
4kpwTOZvANfRFPw/C8LTPyv70dBensfNc5Nkd3n3S04/B1a6cXGvXqjnhoTHVRhYEUQZDAWwox/c
0XasPRmfyTNP/UGH4G54Q4R1bk/Y0HGnOUO9hHHL1C04jhquio2Xz9qhgZiUfgN48TihwvLYSTd1
icnjSvW1o1SbbtKgNNN+94stVqVVS3CzgPbnfNL6enlyqqyorU7BRWvyl6J6dMgqRBo1sGxLLWjt
iOpAK3hdaWDJRMha6LQ+FDrjy3uxibRbNkOyea2tbetzI8LBwQskZdzi1ALTIGtwB6vFG1Yfom1l
qavy4rGWYZ7dNrHe+X3XY2HIGtq2AIgYP2Vj4y2yOldnRoR7UwsUyVQz5kqPsp3T/VoOKHQzu+s+
YMuKEPIOeh8kTYSVMqeBM+1tyxvtCt08uG02Lptl3sXICT5CvKdDwyhJl8tZqyY9h4YV/9x/M3+l
H/M5cW8kRFrqr1vFpjU3Df86PDXAn3iTCuuTyuhy5HOcnZwanu05r4d/mgBSpTCUpacpz597s9vi
El89Q+xphJnArdOfdjk6JRjQsE+TjKvUp/Q5enXSuFre78zh5/UlW7NkmGTqFVCmxFPCkkVSKFVF
nmYnxTg1Zb4rwycYol2p3uhbXNsaQLsW7gj0VQxRAWkc6rJ3gjw7dXu/8n7UWzQ/W78vzFiZ95Jd
Z4xDtu674gTsOugfr0/V2pY7H4JwhujTGvMSeeIllzMO98lzMdyD0fU67SelARpb767bW3M9sEUA
mESiil404b5TKAnlUHtmnNkJlibd7d6A7SMaXFKlIGOIRIRLQW3qZgwQaDwllU8DZrXPzW/RXzXc
1VbhZcmWWuHqxQrwZ4HggPTH411u62wm8iyzAnt+89hk4VNBiSCQaTqOTckd0x9B/muIDoo/byzd
2i4/NyxMZd37qpI1GG7CmmZM5NCj/uBnT+kWMHhtG0JKuSS3F9pfkeOpjQwjnxy2udQdreLO745v
KXkuvJf/mRB2eiaX89jQT3V6mazIm7q7Pvh1fettDUPY6hA3xcEI+/sJ/Z0h3qfRgzUe//9MCI7H
TEPfqeFIXmaKPglmSi82DtD6KBZ0DJnyhVjtcrtpRgxrW91mJ1UL5gPPMDQTNeuXMSnB/vpg1lwD
70TSBdwUlD6FKCEO8lLJeyzZYwtpR6X0POQMEMVOPcpo6wTtQ+eb1c1ctcr3uVe3CvurI/2ffREO
VKbI5hgWrsKUv7NefvL5betlwyjJ8cVpiGe3DaR0qWNyhOzSswtUt2dP32oNWD2nZ0aEcyrZA1ew
ZWenKBiOQTDuhv4pstXHcnhDPAQ267/RCCF+6juyOdG5vGQrlg40Mi9WsxFyrwUOkP2C/4YEhmBY
tJHAVlUZfnbSQhly84fGrt1cltz9RtS1loDjjljKoTLP4lcpsRydnkbSXsYiqS4SsOFH+1MfPmze
SGsjOrckBF1Gaza53evcgEh/hPlnv/qlp/2hbXy37LdeYctaixGetehDGgDPIfsVTu8A4hupLowl
vwpYCmm1uNd2j3bnTb6bfjc3pV7XztC5PWFwfRb1kRKzJbS5O1m9OaLCVnh2brpmG+4n2gdAFI/H
wfkJud0hHNS7tjO+OeroVYm54blWJ5oMx0IDimyyKH4m+z2UfchznTr5bgi1Q9f4npXft8ZHf9Bv
r/uuFVs8DJZ+JVJqZKWEcaNKMtl0rkYnqXTM99Ukm64WIPwhDTRkWU1WILxXpBsOU1REWbJf2gKJ
X8IAGH9ERiYjs9oICZPoRHOL53+B5wXC+NFxK/X9VFZ7R4selfghlXoYKL+PAxll5atSdPs2/KXl
3eH6FKy4HT5mSfTKcCWoIvjKHBypM/oyOqlOe8gPRgMri3SMqmLjqbduZ8kmcUVwhQvxT24YoZyr
XUS/Rlwd6LppXF2Pxj39WMMNbW7VhmdYlk44QijnycvfBPh0K11egBJMvIuGF5Pc0ak+J36+60bj
D9Upfi/lmRXBaSNjHFlajBWNzue8PoTRITfTjV26cjrJ95FZBL1E16NYxIHfrgn1eohO0PofLfUx
K6VbP3rL+pwZWY7K2VO8zHKe93ZPEYXe0PiTr/2EFFTbuBZWN8Eyabz2SceI2eUEjs4SWuvo1Kva
XSLvf84TRGTJRnLx5XXwau3PzAjuM5qMSZ39MToFSeglyl1ivo906Vgakze0+kdYDV01eFLyz5N8
6zSm5zTjzq+ana6+a3lM13tnPFnxM2Qwln1Tazec5ZOUNLfFAL+w8t64BT2770pp7zcP9lbktuaT
AJLSwqcBFLHF7sdeHaoiVLToBCNfLd1Xt8lf/c/yDSgyTv1/VsSUZYZmeN/qWCEEJbbzEqj1ulbf
yFSsjoU8BehOWmFkMc07ZgpV5sVKrnk+BZ559oJHv4XY6dN1L7ZqCBIWYg06tQlgLnevMlpS13aU
AA3g1I+pHfxTt5G6m/1MOhrBRAa75Bq5bnPtWHJF/WdTODFzKA1p0zE4rgzPzJ5H5S7qNu6KtQND
Nz0tVOQtDVp9LsdltCM0PmkUnyj+wMz20Fg/CusYHK6PRF9zlvQrcQOQh1tYcy7NKHFaqkGGmWqv
H/uTdAPXQr7zb2Fy8qDcj10og1zFLbzUzQ7hIdn/9flr7Wl3n/u9cRM81l6jusOtdYSHyK295DbZ
fcnd3IuP6W3/c+Nb+RTxbJ9/qpBi7acuhGUxjE9RTizU/Ai143UDayAx7dyC8KCRxr5JVZ/J0Mzk
SD3uYI6QqsqfUrXaj9DG2fFdbSwM5ZYFk+JWg7vIY/xypZyZf+kaP3PE/pAEud4xQBWSb5jqutlt
vgO/RH7kff/sf2ufx3dV6IZPpPyuj3x9F8BKDXRshRIU0apejtMCjpcKqec0zctdaCnGxrFRVmJ2
3h5kw7jKaERxhDvT9POKC7uG9006GPF3f4j2lhnflJ2bQDsVuYjuuBQE82nXjukHfbihBmmi/0aH
ZwD31rRZ9FhzHucfJBwyJ0NrNQjoaLbC3K3pe0CnbFRh8vTJPY0bl/n68BfqCk4a3MOm4KqMMMxk
2L/ZXs3klX6ym9XQTfxvIVz13YP2kP8Y1cLV+oPax4fxQfkgT4dAeSzI2CC5eX3FV0d+9i3Cua9i
JPUKqL1OyNBb89+DBC1XcVOYbplsVa/Xel3oeoQri4qvtoSBlz4mRQHEMQa67H35KYfvsw1bN1Ee
pOrOn6yDH0Su3+4sBwHy/bgwLiI1MvQbmdjV0Pv8I8S9V0ZUAxRaynnBD/c9Xsubm4fAjQo3+NT+
glZL+R67Ew0Pn5pPW71/axfGuXFhn4XgX/RMo/l/CrLdaH6nZOVtCpkt3umVfyR7vvAnM8lisOhE
9VSNMyOsb1MCX1W9a/K7Ifsha6e+fwba8YYbij4UsKaQaMP+sTiVM3dlzGXuoJnK4WnvqojKJKjP
qCDvs4VMWMugosSpIW1F0pZngXZpKYhLXwKCF5/ypPfy8EOlWN5SzfNh4XN6mjjw0jwSP1w/ImsN
PugRQDaz0PWT2BT2baYlsZWFtLuOpXOo5tSb04Nf/zPUrnJKYufBmT9DOngXb4TKIp3j73uASAbg
M3Ea1ZDL4SpyWGrpoMYnR/07VkcKicXeMCJ3KO7zMIBAWQfLNbktmsTpPLtm1NzwxtrIRKzFH+yi
/z5CcFajn0dxY0AgIFtfQdx5AzQFtHzexn9IRPsyWrYQMDWQogprfDlabcwMG1HVhNHu7PYwP7ep
G/Re9LfNWdx4H6zdc5QUaAUBF+eYYt1HGc1MQkWCp05k/ERdcEAeLbY2XOvaLWfRa06THUkM+tAu
B9Qkw5xxp7BtjD0aq2G1156L8NTB9rhVDF7z4uemBL8CAI46bYmpwSu+KKf0Ywlq1H3DMTg3Ipw+
vQjnJBkwYqm7792AzrXbe/HsqpA0A0d7um5udfYQOpOhXlKREBesWXFhx3aANd+Sbyd9KT+7SOOO
CgwdkDE3G9t8zTNbcCsu3VocdfE1ZKFusGCEcJqDFnl55T84afrLr/2ty39tqRC4QdCaqir+WdgV
yFkHTiLDN9Jq9Y2hoHKT3c/tEUF6JbxHmSKocjcy36nOF0Sm6uGQyuZN03vh/ClQtjBLa8fAhi4W
sDH/QrHocoeOxSDXsF/BeaaVya1ttfE+Chpl47Ct3UccMhC0kGzTdSF4kLyYtakc9fg09/4xTKV9
HgHXD5udM6Iikd81Vf8UW+XGRb+2oDT7qDA+EFfwj8uxQYVD8wdFkFPY2x5sDxZaw5tX7doEnhsR
rj5FKXRlAEN/muuncv6ih/PGoVPXtsu5BWGJ/JmEjVEweaHzvjC7nU+jvpEVdzKkErk1u1mwPKuz
TroLs/dx8iARsSaGG1fJsczagRY33eWVvx/SCBin9S4e9kE6H3Tt2ChurtQ3rXqwoq1++a2vFpY8
mWqJ5ullyZPTVOyD0UZ15XuUerCNb8zQ+jpbCo23XB2cqst1hiTCSAqHSxImAPBKkSuRUkyVw3Vv
tLrQgOWpmhAF0NBwaQWhELVPfKyEtQ3QPPKgRr9uYXUcZxaEhZYaZR7HlikrFICqg+nZ8KPnW/Ck
dSsWGDjysIs06OU4ukBPs67hVFijtesp/Sw5rHE6Xh/Lmu9GJeI/K8JYssivQsgH4DqaH1Tf2DnD
T4p+fZ0SjMKrHPyZUPtL5OCoNESDvNPI4gu7rRimUc8cuEKi/B35vGxMHjpYNkHqBW/ZbMCqSF+r
dBQawsCi2k/yxh9/U1FORAzO8FlVtphdl+8VA3iaDf6zIoyHoc7oIc5stq7cpx2imSgIScHd3Gy9
99dc85JiRGSEPmUwv5fbwTKTurV8Fio1I9xJ4VWGZ6TfaNUo9WSv9HsypNe3xqpnOLO4bJ2zx0KU
W4EURhykpuh3vqoeJqcKXLsPboo2/Fr7W6WW1a1ogCxbFFXofhJXrEiyKpkZYZLXDt3LtXEzms1t
nqO7UaVBtBvYT6iMxVuPleWHXy3imWFhEUOYMMco5543lxbz7kHVf9Jo9Zb9iNCxDoRu4SlUhdkE
NOfPPmy5vqMdQYQmZFEacyMSW10ymMOo4eL94Li+NBL48HlHLT6DAqjbafHt+NXp4VjXi6OTdBtB
syhYthxm9FYo1yyEGEt/86U1Pff7ppXwg3YZuaEy38BX6fDS6qmIo/hbeOGDfJe5+y5Nj5a5t6oP
1zfoyuEDKQqEm5HyghaTb2GgSYqRpgm5KdLviBV8q0IY0IvB8vyg2AhSVo0tFOUIMpASsYXLy+rq
MU0kKF8GecoRt0t7r2gzbQeHeLInIN0iblq1ZwNPXkg/qJaLpyGxjcEYWigQRo0G1165y6bGkxE6
V6Pw7+sTuXIAQFqj8ICQE/emmFHOKlstZQ4f5XK6B4J0JK1Ec/xOL/14Y9NsmRKcSjMVcShBnXNS
fDIAUecqY+zW6KZcH9FaYpadiS9ZKHVhnhXO9BBE5UR5gd5a8wMCIl6xSz4lt7Lrvy9OpdcfjDvJ
K26l2+tmV87fhVXBSRMWxFImL5GUF3qW+9M6bungLGdK8FXIh1E0WWjuqDAKFqR06rPOok+zHnro
Z2RktcLhr+ujWLlquNLoDtYd3lmO+BoOUQSySoPOSb0KR7SYrXs5SPZzgdaKsi+i7K9FUk76dd3o
2sYAGaJD+UDHPHXnS2cyDWlcFJpNHEpfVlJ/T8njS1vrs3LFUNyiA40sDQ0TIhg3M2srbnlAndqg
8RJHPcjBB+MutDxZ+rzJfru2GUD84ixgPkLnQ3g+ZlNnonyBsSL/kjnGIfquxb47xJkHoO8Nk0cX
EIj5hYf1FctbWdYy9CKMKy40N/Al+f+R9l07suPKsl8kQN68ypbKdbm2L0Kv7tXy3uvrb6jPvXuq
WDpFzL6YwSxgZlApkskkmRkZ4QCElRpFNY7mY1OLo7oyRTzWmAmKFWKBDRwCFMA2H31/GtWnCnmS
sqAdzEvOjsYTBFtktVC8ILJ5bVe0SdpjWJp/6iDmnOYi5VReylPi6JrZPlWkf9AQf+t2UdwHSi/g
DEEXse5rJe68I/A0oxFDYCisJydMvyUkvzX2v+iJnbkW8ZQXVTT3kg4vMHLc+xGahwtBr9+70sCT
/vFSLR0hEA1CQIfzQYll3nJXFzjU7oMIGTXwYo3JJWkHyLHl6zDSrJBWBl/avNeWiGjbBeHYQkMM
zG5NBaWeUIYQtjfwhiolLMX/aKaIAChMajTkOXhIyuCnSH+66kMVKaCm5XlDIMfWRXJeJjZuJada
kisYDStGRs6kBgCyWe7bYUs5LpbHAtDY/CJGxy/p32WRTFWBsfSD1eWrWb6FkpheHso/FoihqELh
1yI8bauOxh9ghrzNf9PdAkTSPyaIi603tdCWnumTPP49KPSq+5xohx5tnoiYAyqVLACXIbgDCle0
Jegerh7vlKWgBoK6maQcatZ3ZQO5GANtDMH2AVWJqi0gtrWLPbdXj9+P7SwFtGs7xHJUQgzp6Qx2
OggJgF+ViVLn31sAKTYSLBqyowhrt3te9SQtVwYwZ1WcCTzMKLw8/v1fkCZ5Abk2QFzgtKJneC+e
aRUSvRZqi7fy3ECBzl8p07kPf6bMjVB+Tyer7wqjeIVInDxBc/FjTDU9Wke+W5jgF2ZoBCBLPgLi
abSN4r4HMBkx8HFkmqpW8V2KCkZa5u/gH6lg3KXlQzULBTSQjOCsJcJcXwqD0ikazj7oLhdoOxAl
yn5dKjjj5vWPCWIYns+nWs5Aj6tJo5XP78aoN+TBBFL/yYuAPhc8VucAehzKS1OpenmOcxMKcU7O
xaYQnKRwUxU0XMvSrWnGtMCtgALAY+vWp0ah6OKuxTf5Sr7j5XMwfnNRueEzYV8JogvBFhpMfR7l
nZMB3jK/e+ZeM2KiE3biOxA6gi8iP3BcaRfKdztnpNONnD4/dugl/Bk0lOY+QOD24D3EDaCAblde
8GDPUnfyOtuyK3UnmI0tbboVb0rH2Egt+RzumqfpD2gKTVGHXpvJANbTGKKZ2orD6nR97EVP++ej
yPr7wKSc7Mf4KI/HJhKjFa7dRqeJq5BVnXiszQYklGK7G0bRUMPwmNXDQW3UVyB97cfzswQFuJ4f
sgqCykjj1SKOEOYpXTGreJ+uPZt79VbgndxGTuvS9LLnxSUXH6uOhkx0tYMtmQiSohcX/DCfWS26
WYNe54fXrgBtOCV7sOTV12aIcyuFp/NMgCkeujNfGmFu4RCOV4hPDcXSUlVaRHED1NLI2+GeNMeu
64tYJXZCpKCG2ZbiWZOqb81vNmIiNfoUXlTo4sZWBliDVykmV8mUs20pMOJpj4cIXnQcToVb43XL
pHwJjt9tLDjepBhlE9hDTkOlL+1YQLMBZQAQEilKYjZ9YRSkEsptW4QKXY5KBmhMSNhraJEoOvEr
qBlKqWrRIOq1IO7+1a8lghIyU00zyJjTwFVdKbRTozpmtDTC4txdGSHmjuN7H0TNIlCDqNV0oCEs
tQ9epeywpb2OVsP/jITwjinoAMCWpXBr65Sl/6VmILfS9U8TcbQtaiUu5p8ercRM9XgjOFEBhJpo
Nlv2b33MDtOGexPsyBUNvBYPYENwuOG5CdcqDXoizAvy6FuIk01jKzx2NHyLFpj+JvgODOlNsoGa
QiU8sby1sOVsHGyZ3W+DZjM4wBTFB3GTvg9W/uR9pU/NPrZjfXjWADYwHwe5xVvN9UTNweJqh3bB
xHqBD29CeLPACot4YPlgtbPG0EiR9F4X71qjq3BoY3RDd2D2/XdjhVD6XSmURwHNsYnzSOFHPpxm
x06RokpeQjNyA0pT0VKE/We0OGdvR8uwRRNAhQpubbY72a52lOl87NGowd3+figlOSsxWGrWsnzj
8VI9nh70C9z+diZ6fS7NK4Vb5VduTgZr0vpZH+96yLbfmtCY2MMFD58vyxs2XffyilMpJUTaDM3/
/crfGHlq+2SGIzPdGntUrzmaagRtnu6iiheggjPPU6J3AnhBoZ7wHYO9B/mNxyuyVPgG4fr/C2CI
VbeD4XDs+Z0KU6aX73njB0Db98iM97x18Tf9c1jqf8HRyNvxgd+MeE078Vv3nKxoXbu0OSUCTMR6
ohgDErKd1F0+4JYW0C7ns9/+7yEMl4fbgU4c61dli+NABN5a0GOTe2kcVDCfoIatPGXO43mluSER
CHqoqQlVgoM729rDa0upZyxWb65WjUw+CNB+rfx5MM33uGeM4Rw7CTJRo84bxRmPu3BVFfs+3420
q8Jibv7aMhEe+KDKR67EwHK9MDX8Yxt1ur/i32u3dHtH26OVrYdgHMVP5/l6sHq/UPKrPSd2AVpD
PbjpBG5kVc9Du5b0zszGH0E9By3FWWjWiCBSKgPDgPA53FYmujbfulXs+gZnBNb/l5OQaIchYMQh
5OdAwphlUNixkFilTDkvFscC9RD0AKHQhzaKW79PlFYrkHjDWHB0B2ugyQQrGIz0ddzQaNOW3fLK
FuEcVZAFsh9h3lgGSJSB17WJ14dBcToNcJlqhEjKG5frQZIew1YBEDpxZFVyVDnt9CamAcAXY8rV
1xCnjTrwQTOqOAqUsIuMaVBOYiFQ0dbzr9x55pUVwlcUcew9dvZMb5eYk62sWFvYqltcN0K7s2kN
7Ysnw5U14uxRR2GQkS3G6R/qKXo+XKU3C+W/udReGSGOn7yPOW1g5z2ecdZYPo8pQ/F82tIQp04r
Sk2ZarCgZR9pv8lZGuJi+dl2NQbiQEEXUiD1LSwwwkvUipYXuWPU2mlsAUsS9msu6Mwckg8qMoaP
dzVtwxEHTZ7IEVvPDpH+hOvUKSxuwzyLyPy4j+38L7vtF+M4w2vJmFiFQzVofgs0Kh+D/zdrJZk3
wjZuQ6MY0owzVTYfJTzo4rHXIf7cHyNOhaBwXJQSmptY7tDyXBY6XpbKaIZtQpyGWibQmNTm8d5v
kH8+k9ggQYciL5IUCECeLQ64jleFbvn8YegpE7J4MwaNySxYgm4hsuIkcxOUw+d2oir2DDTYQHbd
9vrS7Ji/lJlf3PNXlog4x3ahoPqjD7B2nRiRjK4ZbRcxl+HUoJHxWYQ+hYyABq0tgTs/Nr04Rmhs
SyJe6uBKJdxaqrWEyYQUio18qoeRwOmdqlmyJ6yxzLTr+uLKXRkjPFmY2LxrBzStBOH0Mfa+4CrZ
MFfXAtYoO3RKjZA3s9WxouWDF7cQ5HIhbYsqNhrwb88siJ9WUpACJdx4fzQkR8P+aeS3fm9X/lME
MBEwKY+ndXGkVwbnD7q6XiQSx3hBB4Nj3TsgOwZcaT+ADCfgUESSJDOY1o8NziH0blOo6LIA1gdt
VuQ6TiWEP4Dswd79iYRsPXL1i8yhHeixlcXTArKqggiK45mT73ZYeQhdPXWoo62tQFJvcCB5FYm6
T6MxXCzEAqsxLxga7aHxfWunB1xwVHKMJgOhwYTGRf4rD52RSXSuOqAvVc9LIGlpkNRfkjdyEqE8
A/9A3ysqcMTwwjbIO+ilzA18w3ZcyevA6Xf+R39Ser09pkfZxSH8h2f0aVOssuNo58j+tuey1atn
ZN4d2mNqMSJffxAxD00fqbE/f9BoKLZmxZZi5E61iez4WbTjJ+E9Ok7Uk26On49mgThLg2QUes+D
URbjjw5/PLOyGGcyuO1XeqC9a5Y86nqERPxRQHSjVMzvlGf2X/SW6Zn12Gd/9QEfjYfY/FMtSmHY
wwRqTXsNIs17rTa2SLRu+EN1KleF0a4QhGxu7b37brVuXfb18Scs+/OVY5HhIIVwrNziExJXMkUn
Xjd6pXt49NJeAEvh/Go6yXecV/FeGmswBBafqjkWxRo02NALe3k8oKVoc22GOK+AK5wgdobwhjw5
qwsGDW0qUNyCvIp0/lSpcoZxCE/lqrUG1GA8o3gX17qyz/ei61vTenCEs2T09miGTpLpopX9iexp
P5rDPtj2r/hzzevxn2CVGRLlZrDU4gWM4X8iBdnlEk1RgBQmvm/MXirg/naiUQR6mEBxyQj3mckq
fzxtI+OV8njiF6+h14aJEDXUvpyCRgshyugNVo8MZSPqqpm6vK5SNs7SGXZtigg+U9aVaVrMvmRJ
bnVAVsCaE56UAdFciYg2vtgIkFqCld3wfYjdQa/1zurgU3+hsuFqTykl1UEbFRFwOq4ZyzCAvcaU
Lc1uzXlcNFEI2jYkQo7IFmqodTAycTqzn9YxbDyet18864OoRmKVJND+YBhoRkb3JpLSBdjSjXzN
W7IpvRRPrNt2RrfL9sNLjvDdfn9CAebxFyyOET2dc1UWqCWBcA9tCtlImXBGa9URLbHa8FELz0pL
yTYsBgKwp6C7EF2xIFK5vQmM6HPyvbQB7lzSy6w1oM4WaebkG1RB6eXDFv0B6KDHjQOIyltTOYgk
s1RAk4BwVkB+r9o9Gl/U8GXgOLtTeQMVWL1F64XSiqAZQu/cTko/UxCQPJ7XxRor+vXQvIn+OSi1
zo+Fq7tjxKbyEHkYMtcYffHty3ZZWB1EJd5C9qMCk5I8DboWpVYqbSdhTYNFLrEoiGD2nhUa0OqG
JM+tfQT3RJWGGZxeiEYbf4njoIugisz6Vf+TRnYPJdLe5Yb1oH1Thr642qAem/sGATUlCZ9ZNZDE
IgCInFc7HXF1yN9DMCagFYkRV3nL2k3qoAY99/bj2mg04pFtSn0aC30WR6FJac2n8t0WA+AAsmAg
iAbDxu1EZBBQk4pkbkWLM1VPKubc5to5bCCnp6Gj0oqSKNB7gL/BsBW/U6ZiPkIfGSeO2Lgpqoop
0HABHTIzqLiLKLx3/hbNJ+4Uifu6BWFa6lv5T/BfiAiIgPqigAu4uQSOzdthI8nh502LthwovzTq
LlS3ffE00MgalyZ37l9RZypc7DjCy7M8rORG1nC6VN3GD7M1X7QYWXkpAx6vpeZzqrg38MN9PZ7X
JQ+7NkskD7x6QnvRBLO806AvwS9Si/Ey3VPKXTO2lK28dLYBsw9P1sBWCzD97UyOssAUzYSZjIsf
aAnmaLelCkctnWegPQLT6rxnefJpW4tJEDDId8EzfCMX3nHrE/PMjCNrbEEOlHOUsL+YsAcfO0rt
SP+iUYAIkyxf5v/TmVNIKIzWn34J7v+y1rPqqK3ahLGLAEUmNE2zGgoI4arkkbdtJkst1M8iYCm1
s8UpRiMNeFcgegCgyO0UtwybiEyA9RTESme451hAQ65Ca79bvHaBzEdCIgi8iHhf35rpx6jgY5XB
ngCti+C2TayzsYK2yM7sIgucK2JhhJmB0s9jd10cHuhWZjJdwNR/S9VXZ4E3TVIaNBFE8Dp1lluQ
BtnsPYqbLo4OhBMSFIXgRwDc346O5xo+EYoW4PQwzDdqxgpGLNSBpXls5DYT39hIfwqbscC/ytV3
oS/lTYtkOyUXtcTxAfAVgLYzcg8weeIu2FRdpDFIOG678eDHZhX2OkQTdUFaKYqVT5bECDvoRJVT
bfpZ8M6LK0/cMUhC5LOUdeOv/v3kX38O4emQxpYq9NsAaapEqxacL9PwnDE031oKhKDBRAc7yBrQ
Mk8EeigJZ31f4pRJa8VStI9xqDa5gt5gGRyOtb9X+FIvcxqJ8rwvro4XgMzRGwAiGw2ZUmhsCMSS
D4OfcR7kt09s88fLnqfq+fHcUX6fVIgEYE+WpzGPT5oS/9HAH6rJtKIaeVEixyASMwdSuBwovjQ+
oZq9q9Brj7+4DRTE8DJyB6hXGaWIx9/jgZFv+TurxMHllVLCCAxGJn8M9vjXO4gu0Glb73V6f2yJ
2Pt3hoijypeZTkZ4j0+DWttsoqJ1L2ztQWNp3WWEB/5fQwBrzYyvwJ4T84gUHFB9XRWfosQATD8C
fY9epbq4zRx6dml5VP8YI6avC6QMr2cYK9Sn9LPfM75elxBcMTMdeubGsMuQRjPbf7eV74ZIzmUo
jnzPlPGpFYvtOCHpAxwcWJtoNBHEafxrh5M1nPhgZpjBqreR1CsLOSg8RT0mHn+Y8FjwCgkHhrwe
m2OTvofUnuOlfQZxexzI6KFGRyIxsDACmRrUG7Wj0J85dT1CvfGxFy4amC/BIjTnkXclLsE829Uy
GAe1Y61tRfVp8mnvyKUpwwmHxDVUCtDZTkSiFkx5SaV43jFveMPjnmai87BObQBigO8SS5byoiRP
md81wvuOB/zyf7Dxt2vEFVCs5suAOUJ8OR11ORHNNnyp+peiG90UcIDSbNuzlqMQ8cKGei6muqfZ
UlkYUU6JkvebAdBxVB/Q/Y5wDAbE20/J8y7Oy2JgjugVNoRqsFJou2kRpc+ezFZhxJDBRHsgUupo
BsaF+9ZMwpRK6WWRf9r8GU/RmySvJ0cCks4Nv0TPqAtq4vo+oshQB8OA8GzCqMj0GGrYmRhISXiS
G+RZEUvKyckOyU8Qcraf2SEt37IQlMHwjPNzRglDFZEEmSkMOwx4KIWnXJCMOkgdUXvVvqTAlDij
5ZL1pAS7CU1cj/fGklkQZwGWjMcy2hRJaHqkCDnIPbrwVOPNYcoqShWp1imWJ1T9KUrLzFW0Ho/1
og/cOCy5Zw0vSfvxR9z7EC7+ELBX8FKTZ4GC28VluhTyVvUUnopwVA3oS2P7NDnjFpJHY+YlHk/w
I8g6zHRhPHAf2h2butKNfcexUXZSzn6t28M6OtXbx6O595xbE8RohFbykqybTXC6ylhNCzJncAip
x2lKNom/QgO49e8tInSCzxAv/Jn06Xb+Oj9M1ZBNslMF/ipfnzQ9E7a+Zuat0YmiLtOqTEsjvLZH
xDtByjghlmBPRNqWnfSgsHjJmuL1DMpLLvzp8fDItNbvol3ZIxvjvaSYwjiEPYYz1OZTrnSp3QRo
HW+KVZobHUrboduUOeKPaATHBhhXmmjcb5Pw7W0TgqgSjzMKNAToqph9+OoZk9YJ28WKl53kstGl
bTXuO+bT83dce0nzTVt81cUfLdXVn4E7NrlqFQ1qFu9xyRrCEG7iPNcTP11PFUvZOwtnwfxhWHxE
SLR8kWD8FtQOIbqn8GGpyfhbWd2m79ynYASKzv7xz3WqV460693a5qFVSwkfC54A40DJg5sGGQJS
cypqEgDf5Cg/ca2GF7LZIvw7Q4FLAxoak51C2VpEwnZ2BE0GVdb8xAOk4fcVeLUIWYsaVCUw2SkQ
s0t84lVchNJnv4gdiscthIm5Vxw0MiCkxdDmK8WVobqumjHik/zUN5+i2Ouat+lN7KzUev8BLuQn
BLJJvdQSHtM5UA2bktINcO9uaOIF5y7U/LCqeM8SHzC2AhvKNSueSqvY5vvEFY/ykV9Hrr9W3emo
fQSn/iI5gI+YlaG5NF0L8j2t4iy4sU+4u6RC5DpFfu2UgXmjq89hGYISzwSBNv44QKcNGJonbUQz
XEeTpf1l5brZaoRt4g1dFX42IIaLJ97IXEAAgRhqNtmqWQFcvxlWoeO7so1uMnBh80fhENu5za94
J3FoUsX3h+P8JUh7gd0JHGIs2SvUlyyIln3MgsztxOJT5Nd4NukC60qMI+SnRrJ7EIlRfI+Hb5HD
R4M4WqlnpiT0Y9z6XikXxVCGpXSSdP4HLJpQwtz5W8jOHDw9f6LBPO5XGlcN3CRxxcE9R4RS4a05
dlTluuUZ+fSWPPkfYma0kS4/FTs81qbIZCkXubuNBSgSboqgBgUuYm6tubUWoyQZ+0msnXjNajs3
Ace4aIw6I0i0aVy0hCb4WRcToyN3UN2VddXmiXbqVt2me83O5Y5/99CNoa7ip8iprWCb/RVrilma
VWLfxGOCqogHq2Pw4x2Z/gc6T3rjKEFFi/vzL924yTyTV+MjdknaVn491JjJogJO/dVnwIZdynp7
qlhgjQ1tfOGDDxQj4K6rFr0yGS2NevfqwWMb8hW/FWQ0SJFvbq9A8QzYS+/USgBXC5vY8H1nLz8/
3g4Lw7yxMu+Wq0jMJV6R9lPvnVLdfv3XiRBiCMTTU21zhmUBVj21e6ACladLf/BavdCR7XUeD+P+
ATObUhDKJfBB4bgmxlEmoFFlesE7sUcWad4vzc7O3jvrwvGj0PBetQNNe4tMc4P6Ey8J0MeC3Qfs
bmDsuJ06b2R9sZU4/8ys/E3YmcNGA730OrXP7Yr9U+3Uff4qmZJJGem8hQnHlOEPkGUC8wmLNOit
WQmZwCkQg+CcijbeK7UB4QIBLO0CtA1KmybmuuCFoDVGehkBc1Z0JTZcWala2WdhcIZmi6Okeg/M
/5OX6iwF/3539cDK4ZqFlyewaQhcxJ1XzuMsnMCXhGcDmra+8+6MDm19bGjQ0HtHAduuChPKnCyf
uZJup6/KoVfl10FyRm1HdeS/FasHr8Erg9NgG9rBX+l7+Hd4AkBNby0SCzbwng8srZ+cua+s0LtX
6GLUqNnpHa0UcBccCUOEQ4r9UPqsj6GFvj7o0kmBjLiweux+d/GCsEFenPhOSTgcMefuoFm4iD7+
derqEO4GmkS1jAT8fHDJ97URmco+llftm5maEoOboI6KN8Xk/MU3+4kYERHoO/TI+/UEk731p39O
eAP4iKOlNmvP+D5CVPaxubsbPWFtXsOreKux3aRU8wBLuF+iewcgxHHbm3baQaSB6pdsaYgUYH7i
UbchMZIc32olV/NYq1wHxotBkuVrbA11Nfcf0Urh99MIVASMgIsAEFONlH8JBiGeej/uzyoTRE9t
1Neo+Sk0Opd7KwgNIJNHtQtvFbwebqeP6SH6PkJDATX2xGDVJ6++PF6fe/+GAbzzcIzgunan5ylK
Y5JETCueQR/CNSjlMUaovj+2cX8nBJT62gjh5Wk6iWXZD+L5Lf6EH4SnwE5esxf5q/uMXx/bun/p
/NoCHTE6E7A0ZADPACEBldsknht7iD/Ej6zT8abWhK/UO8SxKxWDnsSbHionSHdzx5lZs3qpK1cD
jL/V621C4228j1Lz4P/5IGIJe2niojHhxHP5ko5WDvWbSAQ7CMi1BJcy9jmy3m5tmAJCBVXLOdtI
ZjWFYmprFnJ1501vvGnoGfsQrQlKJ4EZGoPxXl8+P39G/dzqtBadu1NznvQrw/POvNrlfilncRMI
kCN6jmWA76JP36XRt5MoHJwr10ZAJXxrhBWzSVEmHkZ2xblw/3hu7GgA+2gOyJ7tx1N5nyMijBHH
JpL/yMziunvuqhWLnNCTchJ83dGbNVpGdf/Q7WXPZGjzuLxT/jORdzSYST5pExthIuMX4cIbIvqs
uaOyY3bIpVqPhzj73f/uLCh2306nVpQJFyEqnM3y6HYvDCW3cn9dJGZwDm1XPqFwQxs3HvyeP6al
EfFmcBhTswUVjq5YNXZlaqKl4msaLZH65p1XhxgbTgENDIdob0ASi/DHQmB6lHMD6VxtwbSw8baN
5T3BT5x6Q2MIXlqya1tkxSLS8rSUJU88s86wjUz96yAZlZVvh8Pj9SK5b2b/vzFEuGSNFhGRCRWE
6nN1sYVGbzbsu3jINrXZmirwodUz0AiFzhxq/9/fU25tE3e6rhwE6H1o4rkKLH/jHQ765DAfkjP9
CIYf6FSDCwHlZqyEc4J02Y/jCpMq6ZPNWt1Kcyo0FFNmdOF0vbFCuGha5GNaDox47o3IzQ7lzi91
YPsxoYLRPQfr9rWmXCcXDoMbi8RJCOholYFSWjqrTq5vB4uyp+8GBDIBvAWheiQiLcIJ87Re7Tkx
bgbANUVwEKFpniteQUpEmbK7I2a2oHBAxMxISPx9ayHUknR+Girn4o39UewowmZman20E9zBrdgM
aFfkO0+Acjq0NPAgQ4IC0o7EkKowl9JQ4PwLSHa4C1qjIWuEzQ3RFCWy1QogBwk006dOC2jB+C5A
zpZxyQPyFBlihWztCYTQ76Z08C9K7qp44pa4s/btN2VC7563v1aQEwarFd635D3S8/wAchcYn1QG
thBaFdpamxqYA0esJ1dWYjNxuMZ3HptdmlW0EqEYiSQCqPyIZRSarGggtO1foJ1rTPIOBTOjgDZa
Hjhc9CUkk/7Y3sJczgV5MPxjoAJYFW/dphKEoBJGPrjwDmv5a+BVaTXshXnEJYvlZ+Ix8GOTRb+U
GUIt7MTgErjietgOG9mtt6IN0N/q8VDuD7aZmv3KEjF3nlCOSixKwaWyGTA+gd95Xe6qVWwUFhpY
jqHLraGqRgMF3F9/CLNESIwh7dr2E8z26+AQrkQjO3DH92hfuqpNRTzTZpOIjFnQTgyTy8El3l98
SJmdIRJtR7tyldNmc56tm6OaGBYREUue9b3Yw7CYleooNjjcviVLWnMWuwp2jP147e7CL2GMcMM+
VYUgyTCscP/EvWafuf3/PZ75E65CsNwNGjauEFzQXbVttvLaXw0rUEs9McfSjSg9jvd3AgwIZTKg
a+Zn753XI+Ofy7FchZfcmmzemMzEBDPbRjZjdzIEAxvaDG206q1eHk/kfSkDDQ7A8UIpfGYig/zb
7TAB+5YVD2Ds300AlmCUUZIfxRE3NEZsqiVizcSBq/ykg6XG7NxJ9+zCehWsepNTzs578BwxJGLl
gj4PvWkekoCn0/6jO3zZqintRjs4+e+oitGO0vs9djuFxMlWjNEEMDTsjYhXjKFYLXpvkE6ldrEv
GgKNEWC6MrpGSEB0mKRiCZ746IKcJqrrJrdXnzgLbX9n8fTYLUhGLRVoJRUqxf8xRVy883BSEiBu
oktpVdvELo3E/OjsVE9XUMJb9YU+Hvgn9al0pV9qqPE0fH2jS4EmZ0r7DnmekqtdGKU42csG39Gv
E5fDzmi26hHFL9YYrcz2Ld8J3d5u32I3eYn2miMYDfodFZfqVLN33oa3mwkhyXIDtVRxy8SHFGZj
1vpUG8ypef16B6v7rnJC27M8K6KdhfdhbmZrRAoMipQ8hA6ILROnfN5JkFu7dDbADcI2MKbN5Bmq
yT6V2+ZzbUTHYle+cjReBppdYgelSYbeGSjYXPxPcc1teA7FZJbiYrMHkRN6PTZi1wxFEAJm9btr
0HWs/5FN75zatINiDl93VqAjgiQidJ5wo731H4YPm7GGhs0lk7Z1dBilb2+k3WxJVrXfzYJ+kv8Y
IQ7ZwuOKqh1hhHXEtedAIv63IF/bIdAVreM5tVOtuPVkKY5s52Zu9ytayuj+wQApq5nRd2ZelHiR
8JRRa3wBTOXJRQZl6yB0ehwbj0PCvB7kTF5bIHwiaaOojPgquXRoFhuLfapmRjdaTAxZ0JPQ0KTZ
F05EaAyDDH32fLCHk+WiiFciyAKJ8aUWjkNrNAyQdpbfnxgBtFScJQF/4KWsm7e8U4FfD4ROUKg1
c3TsFVs5ANtSbj+egCVXwisCOrT4LlTqCFeq+LTFVuQxxV7RmsixTmYKVQ4r7qrPx5buUxGIvjNp
BR5n0B9FDLj12n5S1Vzui/TS/tR7bpMaW98tv7jnaMcdKKaWHAfgV+DzURcEvzVxCS7iqCmasEwv
UzKNvDHmfvFX7NuQMVo03/xVmiZXoLjbTFt06dRvIz+MspH4Xr+TuSZHay6jRXjs1EzyVUtyWzqU
75uHSrrd9fcRUxHK0ej7ZZNe4nwzZONWAztDMKFNmg1NPvnOcSaIUgZ11NIUnoMBKIz++PgTFmdI
Bi8wEMLgNiVhwhIbMn06JemlUKW1BhZVpgZn47+2AUreWRMOojl4QBLHXJGmrY9ccHpR2QKY1Yj3
DS3vNIoHL92MwPmizPghBC2JrEKgW0ISpSnNLpXZmZPJ4UarurIpAqGurVHtXskUWMd9XQxREQp7
UANCxRm6DcT1MuNSkQFzTnYBp+jMNYk+64P1WTgr5UC7YC6sE0wp6GUCOgoH5vzfr64KktKVRePl
AIAZB1qOdXnmrn6cGIfmDUo2VkV28eq2f9KYin+Txqg6MkXbGsG8sjrHdrIKFl+lgE8WNQetYOBi
BWOQkRdwGjXlEgCSkxkKHmh1QFnb+3qJBGYPAIQFFM0QokggYuMpo1+oSndhC0MFuCRAj5FRTsfS
/9ugsxVYKO3Ud27Eh2d0lellC9Xq+uK3gTFCyMgzBcbSBIAcym1FY+L6dd/bTYxvQyYLpXIAEVEE
u10admLLRGaq/sKUq9Ln7ML707II0dHJD9BuPK3GrLZiqdRTxQ6Z0PU6gLYgBpiWOgM5jLdBe2uY
LTAreWLLkhWkqyT4aSE7qz6pIKzC/91WO9C1hB0w5lOhg7RNHhs9LywGWS0WFb3ijRHBg7cri9pk
va+Mza1gH/5NO6eK/8jRm9brNdDwj3f1/ZEpgYf4Fy4OtUmejK0Iok3UcVJ/SQFF0DO5ky22TVhb
jMKfWizBw8yr313L0Oh8f097Yr6R5hXQd4CUEHJ7xFnNheDUalgVSMDh1ZMGd2Dt3Hfz7DTmJzY8
CApImF+04SVkcF8O9ELjrOJJ+CO7PLNOt+w5UsxIVY1oDwqjwjck7imoAeN0xY2o2pJscrsxBIfz
cFRGq7DCA6/ZEJzRi0ofdrnsdKFRCs/aX14zH08oSQ0wBy0NkHDscXTlIwVFXBozqe4Vr2L6CxsH
wPeCnUZ8Alt4LRuK6ATTri0LiA6bylEy5I3kn2VlV1aDrkSOuk+hTx/TgK7CfLEip/r6iwjXHipx
iMfA6y9dmOmc3Zd2XB5izaj9xii01BllKGubqIzkW9mVg8/uxQv0ijlIrJE2b0xnQuLOU1dwxt0Y
WJNi8ukuA+8FY3LALXurOCnhOcbYbHyzCWin/119Beh6yABDEQJizgBtEedO3MfFMPFDfJF00xut
ccDL1TqPunSgcfHe3Z4IS0TRI+aVUCyyPr5EHiO5A2StjWoaVLPnwB312EvuXhazKYCq0H2igWSA
bJwtPbVLymmCEJZuKqPdGcDIgFCR9ka+O29mMxLimYDjVAbf+W1Qq9U2SgC/hhkNgHrckFqDVxva
qfb7QrlxMJhB6MAyzaJHoBi7NcMnUSrkXJ1fZqHML3R7xZFesKEXO1wp55KRjwpaeZJGrJwpadvK
SMQkVI0+HuNK70oWwCdmCtXCyCBBNP4f0r6rt3Gk6foPfQSYKd52k1SWg2SPZ24Ie2wz58xf/x0a
L3aoNleNZ+dqsfAuS11dqSucoqk7YBOZi21A2PNbC4a/DvRUKBzVV2pEc67g+6TH3I5EFMWVz0Wu
mBBQ7LdpaaIPVUzyBmtKqOhHHWxt6ZpIS/l69xqbQug6zZj6Ch1Tof0VZEBHp7658nmIiN+dMVii
oDEV2Sq0sGF++JololqmXWJK8aV36m1xUqxq7TsBinXh6VXdxD1pOBL1PYxhKDJ3rbdNO7YeYv/a
yQ/HQNklHQ22MHMj1iMIlvvIbTH+FvdODhN7kybQM+A+sH2BzVBGuYKeKLw2TrXTVQ4ajLExrHGq
1q7TZ3VfvfuYZ0A0fFt5vqfpQNhAcknGCkfg6KsMc6V85Q5SkCSXyjaIujv6VN/W9nDhmPLJBTFi
fUWG4Whs+ENSY+3VpaHJ08/zJ6+njHsOxgdWJob1vRwE3LWxr8nhpNghof97VyPDLsYjiUY75nk1
ncMuSAhjsyInH60ZlHMtS/IwvxbGz2jB6FZmgmtBO4yDIzmOR9TtinjU2IXkfwVjwvZtSAFePCgB
ogMFG8ivVawtxVUZKBM5q7PrrfxRWaR9Lon+4/32wb7FSAwhRtz8fgyHLg+SywvQTvYeCe3E4Yja
94rLRANPN5hqpNch1deHQaSEQs+QgYZzB7ZtD9Hh/MDNzi7e0IyKfE0lXBUFBstABckHiTjSBkOe
aDJ5esrpJ+dJusQ0dBFMGMUAlAFe6DWpXlpFsRR46UXwyUvWA2o89Mhmc/tmFtwocnyYchFROjUR
vF8TyUpTKVSlwXuKuL+Uu3TbErFe04pX+phiDNYSzOlMfJ292xoEwIKQgs7L6BLzSLxLHZPdecWb
BV9i2pwOI9JZrPSKGYCO+yDTiup3KKvYHFH7Fg1C0uY0GGnGIsmmyfU6vexdjWC0673noQp+zw0x
JBi7JlQGEgNNBXbFWxRhqWALvxR65gwaLfnYq5NM3JzdijjWihZIOEm41XdOeZgmFbdG+aim5Ow/
8VKoS95gzjdGoCWplcyhwqEwkPAaBYR+ci5mYvwNIWMXDcVIGeqljvd7vVWtcMf5+lJ8MOcWOxCU
p9h9iCV06UXfYVO1ZuvkVNLN+0AVUvy4rZY8AWATo0ape23pF+lloAg7ybQ+o7CSg4RxGW52kKOb
JqObgLZu26wtp3tBIODIIYmcwBEsjrRxVJNN3YSd3gvlCGGrrf6MzeLrkgYWb/nJ91bAa81hMyRZ
3A/dEIFxxWfoqNsPc7/FZKZmR+dhI+9lPLCeb18V71hMjNOFgublAwhaweNHcthteEfiqA0LjZu5
segqIgi8qFTaqL9jyqsr8CgwZqDLC6EZRSjm6rgfnZ7gyc3TfY6fYZ2Zr3pjHGm4/A4QHcW6tHd4
qBOOx1yMAf5YGAzRXduzAfBNslG1kyQPtD0AkPm9c3abFRW277dvnWMMgLZ7Tar0RjUpFSiN5dPQ
fDjYT6JIOqL+qHySUt6gy2KgOz8Z46cbpfIkUZhMm2Np2PdA89fEinc55bFwKcCZE2KMgSd7kuvl
X8ZgWiixoqUzWtqm3APFu6Y0phw+Tnz6d5uNQZ5rPnrVSs1KZVKfiPxS9qGlW4en6I6nRLd9NiZ7
r8nUbhF29QD+IXmobissz95wDnLbiqrs4hisLO7loITs4aFan1f3/p7adMWbvucKwqTLM5ed5lXd
CcAAuYifhFTOSCnwBQnP1d22CIbKWIQ2VaR00BFGdRTFzhVFL/CdTwOqkvY1xfvU+GwOwjq1eQ+6
ZbpT1yLyVRgHYIxp5JW9Jwg+rLddWseKYDk3x1wvG6I/FBj+JVrQiWIWpxfpnD0KtN4pKNfy8Np5
x2DYJxVaV4oAgkBU/QsJeWej3N+WNh4BJpQS9T5A1gQEkpHEJCWr3+HTbQr/Imj/MIptyjAbTMwM
A0gcu5Wl0/FkK6m9owOvW3nixXcD8IcOY0gBM4+4Ko1S5AjE59Ba3T3FNkc3OXeuM8ZzWt+jYlPg
JM0mETDk1tu7/Mgh8i8h25+DMJYzzFttwEp2mBhntU7QCS2QaF1Z4Sne8NRz+sG3eMYYzbgrEyWp
8TQMD3ugGzsrhbT053hM6YaXFVs2nH9OxRhOqajbLtQC1PZ2LwHRz5yjfO/9+YrX/nyf0fjUrAKp
bHA3UrUziCRbkkakk3BCBYckTknsGD1Qj4/RR0CNnsiIrjgGYVnQFaSQJ0w59PQyFkHWWi33m6mk
iG1R/VYixgYtR4AQozxfN0nAt2ubUWLMAgY+mzjXUJmVPwqPlkjp+MS09v0xpxtOsL38tJvRYiyE
kaRxErQ41YABGMANH16pHW92n88KohSZI/uLD68/xFjUAuTGOqSDQczf+mdaOLdN0aKxm32dsRCr
wsxcGIj08vxr9Mlj8vt8+/uL5gGp0Al1YUrBM9dSoEMYIBAIf63espLN8BQmBJHVbSLTR77d/YwI
cx95XpS51CPOWa3hSNdPmP74OwoKE/yWAoaRfA8htv8yEqzqwBi7uOGEh4sX/ecU7DpbgGz+X9T7
uH7gSOziLc8+zRhpeQjQzVmBQfJzt9YAfa9uOPfMo6DgimahU17nZoT5VpgydNjV9tl9/MsjMGbZ
Ra8bOmVAIL5vaWfZ3Cf0sq2aMYmxxoBJ6wbfgKgCa+fxLaP3nSUeSso5B0dW2aJXbJbAm1JBZXh4
eTNfEWG+/5UysCbXN4VaamQQ8C/jJlofMqdc36aw6LZmjGJ0ehjqJNNQQrrEW+9JxOoxjt9a9vYz
Aow+r7JcKOLpnaSun0tL2a/8yWZgwSlHqzkHYU2roXZjGBVQi+KEFa6XlPJe5guXjaYjDctw0Pok
oq/wWiuSwsWDolYyhC14mWMjjENSjydRS+y6ojIdc657mCo38xJUKltx3iSyxaoElGoGXni/oONX
dKa/z+hIWZH24nQavP+3E8MGnuwuXIiGFic00gM7R5fYXvpIVbDUT9cyvMQdOUZTa19wrnwph3VF
gmEW8OABuCKAhPursbvnu9ypnnJbtKRnGr37hKPtC+7vihrDMjPPpLHO9ezy4h4dsaAqQDSAXk/L
j9sqyaPDqGQpr7o6riY66DTHcuYTdU+8hxePBqOV8CGCprfg3ED1tfuATKOFDvqSFJfbZ1nwg3Oe
sZnmqDY6I5roWGVLspabTFjIimgSen2n9lA01bHLWc26kyRhBK+C586uyAprmomCeJGv/kuJrCtS
DMtcoQOEmwxSGuZhDTxaHB/rsyEBvj0Q8Qcv4bN4Q39O9uXhZgpahUoThdPJNGI6Am0pFmF/ctzL
srWZEWEiRln1+qbpQSQi4XY/2OMJeZInTizEpcJELINWm4Yvgkphq+tjtC+o9yR9Pg0/OIR4LGPi
lj4fI7RJfLGseZU2+tlOf33elufvPVfAgUH/tYiRzdWERK9e282sk7qyM9Tpieweo1O+HXbJyV1f
XCs4Bke0Qhx+9s/DIbPQB2Hfpv31bSY0vqLNeCAPTcsilsshmeHT+L20AqvCwhCr9NeJ7ambBnji
BWb6y27XWmgIx8aSVqGiPVDAhvQ/s2SCCwn2GNZQP5OdYRc7xYkzsipJclwd5V2EDW8fRUTKkCRv
pYJdICR86Q6pZ3nupvESqhzjBCsKN+Kru1pjR5v6YxVRv39F72FQXupx3abYlbGtddJ6nLrogvMF
voWGoXfMFaDzh4nZ2zQFCngp4fUrWfl+1MhTYHEiFR4JRhdaA09bxeymnLhMHf3weuaNXyxFpVen
YBRBEWR9kGsxvWQleSlsmSoeSTXw8YE35btkra5IMbrQYEfgSi9xmsoOt3lMXwCIWNIiplPdxdgm
HN+4YOevyDFqYfqy1HoJyO3FD7RCST9vi/6SCbn6PiP66kqN6xF9o5fxDlV+A31dPk3J5jnbyI+3
SS0ERleUmJiiQOeC4kmgNKxleqzWq9+bvyPAhBFqpJWhoo9TEUmkb/p9yTnAghW8OgATPvTojkvT
EKqC1PBWtcuYvG4+OdfN05XpN8ycU9EFctdEEOQAk3fO0NiDsuHlm25fBHoHr2lgF2upY9ksnnCf
x2ytWvmzy+nHv80pIHRfU4iUsV65Im7CfcpIe+lMQjOLcnws7xiMzruFjj22BY6xb5Gof+r+V1iy
CT/jH8P4bQ4nlqpeKURUUzJyDEhoPWJ7JG8eg3cERrkBpZ96fTUg7yOiKBlb2IzLme1beCtcnYJR
b1dI9U6KJ/MR7NAt7Mi85nOOAdHZqlMfBZXsuqAg7MXdcaqaAE2rd548izcBe1s3dJHRbxE5+rEy
cCNFQVaEeuhEKDZc+z5JPxMLXHGM0fI8MzQlqnEnL3hbyfDyBi0OxvOOE1Ldtus6CzmDQbRMSVUc
5rKtCe8RwuEUG+JCqlUzjPFxsbWckSQfwbEuuMlkDqe+JGNmq7IkUavOhz3sqOL8mqYrdRLch7zn
LseYfJXcZ2Rc1fA1N4OAacRxxDN9z2yO0V2kgBVTAP5Qsafh21tHXwEroVWgJAa6qbKRaA+ke+dE
QV/IHN8Ea0aFMe1VqoyBZ8pQlI1BrCreFMg+OFjXagEzOyMuitvtWkRTcYbAIjrp602Ngfzmx6f9
Kt7teHnURdPz59ewIoJYPFAEEWeOSParsH6iv5rD1UUhnFFgnEAmZ5lXuKBQ18Skwv2+g7re9viL
1m1GgnEBGInMUzkFiWdcmw4qmUtuU+Adgon2QhSHBLWGjMel5QRkdfB1klOOaHDk76uSMpPwuPEL
uetARCN+Syq8PMw7B8Mx2eX2YXh0GGegNqsqKGqwa6C/ytExMRpBbe3pNhEex5gwr+xXQaXjVi77
8uCgN9Eqn0tOeoonu4wjCNquj7IOJIw7p92HG55l44nVdMTZfVS6kZlFhfvAuDEW5wJf+HybRzwC
jCkw0xF1bdj/y3h+0R4bh9tXvWia/yjG12N7dgI17P0omVDqAb+/NclLdOoJyprxznNun4RzFV/j
gjNCTa9grFcAofR3Ru6g6cE7R8e/9rDesJtf26lnJCqhafRGwm0Xdm1Jjkg11JWwKQ6F5gCTpW1J
jQe7JOd3XjM8R5LZ1XGa6jfTJOTERMmqQvJj1xHt/Tb/OCrJwoRjkVI+5AVohNvOXj3/ltbGevz4
O/vyVQGfcbBfNWaeGiDSUS0DAJcl0Z/l6S+JMHqvuMUQA3wFel88w4Cdki1GryivPWepqowZx398
NTtziD/VQzsJnNWbawzFtnRbX4qXyFHf9uqGR+475sL0CpiRY0xBWLlt11YQvpf2IOl2cDheMIt4
H/WYMe53yjOlfW/hnFJkf2KG9D9mNmY/gDEVYePFGuAAJiE8ehtAYZ1X5GxYq//yYvtDhi3dqm3f
pf7krF/E9X74alLBPGH2dlval/M0MzJMTDD6RpoXLm6vh2tAH9z7q0vTNUenlqoX80tjMdJEGIvB
8MEz9JJ2NnYYuVj9CExTQPPIR4y1wXrwEGS4J2MChcANDIzIgYFWnZIsJK/IowXOBvtP/pKF6rVz
8ruwGNQALMSrNHkK1j9eU2rc8zJqHNvH1uRiUXCNRNK+Wn574m1bmwfMwuUYYzAwVNknWg8Sx2Tj
OOF7Wjk0frnNrcVjYJxx6qzB/mF2kBc7xIu+zFaIFIDr/DPbSra+Cf6L4ZvRYDQ0jwJdkGLQwPoj
rCmn0k59Gfa8JOqio/hD5ZtHLzQNBWt9it3Cn8oD+vCnZl+Dc5bl1/yMDKOg+goYFAbit4s1UP/e
JFgRTaRdfdrcvpevjpZvTn1Gh4ncsbxh5dUZ6ET5Gks7f7lkwh4j1Aaa5nZ3qi77cCs4q11FDLyI
ckD2Yq6a8wRfTuXOfgSjsxlQQ/Ucc6kXS8723gN2COln+JAfPhHWicXzJcsCPyPHaO7ouxh4HSAo
+6OMmVlLaqcmGXnNO9Zi8Dejw4T5QZJ1SVYZ09MOlQny0lrebvz8vH2DHM362qIziynKpI0DTwQR
jKEVz3u5I3gZYRjlNpXJBtwSEzbS703fBYwzWnIAN0Q6bKP5T7H+jFnTOWfnGNLEH4p2EkSdqBZG
nN//7gSMdQjkGuNNHb7fYxbklHLbGiZFucEh1nFjFHwYIg0c+irTOm+eHWzpa2jzMBGWJhsA9vCP
KWUbr/xORlZMwEGmvgaZ3o0EXb/Y+cbt/+dIFuu92153M9fDiRICCGjaEP/hucGQsHDn3+fbUly3
qApjbMe43L4pjoVlJ+CFVZdOZejpFW6ehbv2AtQAR/ctjkgvHg+QY1OvH5rMWT5i/qyEfTVhdJrn
eh9tnyKLa8UXLcCMBmNdhy6IhK4Djb2+Tg/iTrJ6Mij09b+9M1eY3zUnTJ9vGAgAz4oCDyuvcVfP
8QXQy88eCYCcAtd0+3IW35kzQoxN09ukqQoxnAgZWOmC6UBem/GygM9IMPEI1jmPUjxGUxuShOh0
sCv60VP4cssnvCzzoqzNaDF2ra/7AWu2wLc2oidg++EFEVgmL2ZY9jgzMoxxM8fVmBshyLyM1ni4
1++aw0PGSfMt8w2rOzHFD2nG4oJrC1q144CVEOnU6tA62Wv3iriUVtaQEdWRLa7ITRHIN4P3h5wx
yf7MYFchNoYJYp7hMTs6wzOwCsn9SN0XyeZ4uGXuzSgxsVBhpmYbaqAkYi32nW+pJCcJDsQThkXZ
ntFhtBV7VxtBwf7Ii4UlDAL8nMCp8S+exECHBvaPTCPqbJG/6dQ26pIS4gZMSZ1OcceUbuZ3si/5
6zkhhmWp6/Z64taTmkanAEuz2tKqD289KSz5NySiOhSXmv6Xi5pTZRgoCrWrjgMYqJDxJcG7sgbc
fIucEI/Q9CFW9uaEmICxl1qhH5ImuxjIC8Y/VVqRx5SMdnnKd5wU4aJazWkx0WIcil5aF7iz2kEE
N9jSpFVOZeWwFrz1FUvmaE6Lsa7a0EAIdVxbO2HmbjDJkVkA7rdu23CJJx3T32eqa1SKie3eIJOj
3jlhDwPd9A47KyDyLa1tLCLzYAa54HA8soyxRY+sZNRmNRmo0Sm3gDq01FfVRu9ybcen/pf0rPOX
3C8p9ZyljOmNYrQvR0A1hCaMGWmeB9twDMd86V596qFQZqyoqNnJPXfUiCs4jD0OWqVfaSWOW4LL
GGCj+R4QMkCQzddcMIpJCP9dIb7tWFGSWJdjdRIcR55Q1A+OdNBpotlkOPOkZymo+cNRQC5dSw+e
2aFQY0wGQhq/y7ZHfndWs3X3Dxwpnb5z60yMNem6vKv1GHSAQvSW2L7zUdvpScY6CW5MzTsSY0/M
Mcq9LgOp0VFR/seqIRS2U3Q9/qfgZs48xppogiqLfoGLMlYh0brWUZSPQX0wUXxMRatEXF1annw2
m9cib/9n5GokUbEwVf2CUgO+MSORsREEpV8NU8elgYKQAk9q53jup/T21S3r3D90vtzgzL4g3NYE
r/miU/3qHMlO1/+heRTImQDJAob6CjiQzFGElSrUsdFPQojBx+nChKP2yt9iuCSE2PlqoFAvypgJ
Y8yH15lC5QHuFlAFInVSiMa9tn6KnPfbHFs0FnM6zHk0qRr81gAdAOr/xqpdEmwHx1xLqDx7Fq/R
/+sCWNWaUWMvqA9UNXFlUMNSYfLW73+PzzseVNJXyeQWEcZOjG5XFv5kkzqsqEuI8htvOUsfCICM
rLvH0XLwdL33tqpq95/hZmdueUtbFmsU82MyFiQORDlpRfyCsd1p2f5p/+CdGiKSU7dFzLXiSP2S
e5tTY4yIOzaRIYygpgFyAFmM5qV+vS0lS3o1p8AYj14deggpPIr3isa61qfG9jaB7zuXYSHmFJgA
xJAHsdYqnKG05AnRZrRSNIEbRNsm5OXoPQQ0Jp1zr3pW/2Rbr7uUfvJM5NK7fP4TmOCkEQxz9LQp
3gLYQIQsrkw+efDuPBpMJGIECVa6THFW87zN7dp+9SzeMRaTmvNzMJajqNJ6WGlf4mBg++kFLcS2
a7VoNXkS9+b97YvjHYgxH34sSlkymQ/lzpnI9HRA1eM2jekbN/SZzXzXXuZWQw0niSyQ/KqSBBvc
sF6BE15wZJwtZMvDKAd9ACodxA74zqNPT59/dxDGLKRqX60EAcyyAkS6JKIjjdAuxWsqXLQHgIxc
6cAtxBId5k7MMJeyrBWzyy/FGbfRvbq5fQxpkVV/CLAv8FzAMuegGHGO1LcdfafTHggQIZEzUsKr
n9KScremTSbmmxDMaDJGPVRiLzQK+F2AwtOM6JjUnkJb3Wqp6NDi7m/PyNyVXGR5GSVgIoJ3lQrY
jSg/xU5E9UtLX31b2IrTdGu75kjhsocEvr4sQ4cVhRX2tssV4G1KyDmsWyv8WVFfJNllF/bc4sdS
7Al0238oMRwVVBijQQElTYbE145Gjn1mjetG5s4S8UgxzOwMPeslX548lBNa0fGwA4o+vwQ7fea7
jPw5EeMIgegbrBIFd1ZFG+SKsftZJepvyabd6PDkg0eLcYkIaNM8jHGk0WkBOh76wJNTaHX3EGA+
hZcgWixoz++KcY9Vp6UJYDQx5wP4JcVODmaJLEC9np4k6BfcZxvUyqi/vq3oi4Z3JiGMRwQka5+J
Lagqq3VVPefN/apea09i/CQ2TiKS29QWS4/IVaoo1GL5q/4V182i9yg3REGMFDxR7rYOeu2646FH
69h/KdfOyTC8xCa8HLiG6vQwN0mjEmmf/9LfeHo8ac93WfxzGIZ3UQ30eMnDYdDQVxD/ZZoEPbjE
eAa04W2+Ld/SH0pMTNGItTBWJh49op3YHzE5TO9HXozJvZwpEJhdTmnmjVdMl2PFh2NqAWQfnl6x
eWq17Lv+HIbxXb5rqILug0x6bzm91djVU7EVz/1rR0JaWg0ndz396hu3xBbPhBhbJzIXWvwypiQ/
5WjtTLkAU182+xsVFTvMAXU6rZmezOOMd5IA5FG/gMRNOHqS8xJY9LkJaLRRNr4jX9CWv20fY9vl
CeGiZMzoMhYevQ+qnsegW6Kc8at4ui/uH27L3iL/ZhQYw56jhTHUKlDYu0dMHlLYdc4N8c7A2PQB
S+9RKwMFLF5JNt6pd4ENd9dVG6/7L6O7yI//uSfGpmtp6Q2FCFqY3rOkR5Gk6wfeqOFkXa5lATje
KgbEJay9Mr6N26mqV8eZqTYXa8tzs9PPu/Xp6+u+fbHfQ7zrn8lcrDY2g++NSgM4lcpJjp1DedVW
HiOYi+2A/9x5Khjx9njPa0rlfZu5SL2vE70x8O2EcleFLbyvrlnD+g/PFBogaTcXxXqsLGD12AcP
zvf8fn6+fQcLAwPXlBgfksMSCu3EoohsAVnckT0Mxlm3iEPPj+l6/8uCvtmWjblDm9MO+FWFviVM
jFdxMU4ZlS0E4Oj86p6Cp5Wd0A8gTx+t9u7Rt7D1fUs3wdmmjXXenBLLpZ5jbt9vc4B3j4zTwfLY
UGxL/AjnEYlRjt/87mquucu4mqZdDeKwwsd78sHT8oW02vzj30bsVo2mVZ6nNZfnyBZOyTp/iwkA
3MMnS+AtUbut9uys3d8wHDtLrz2VLLljqckTw+85V8n7lYy6F0LlukEBWf7rL0+UZ961HRvFdCdT
BeBoXlfnbQHUWczGQRCToBvwqzVCCCcrvpCnvJYRRr3TKKkDc5IRQN8/VqYtZ08P8WPtIKVsHd4P
DUBDh/1Bea41ahz9N78n4SHk4fB/dc//u6J/G6rrJHcwVpOOYac1VUiExYvOYcprVyTdFM7L00DW
G/vzL8WB0ezBMNJWEMHYnlDOpxWeqDGK3efo+ox0fBuPsqgg0UO23tl3h4E8UuuhIYfNK30/N3u6
tiZgt50SWgUvjuX8BCbPfVsnv29cWl3JyVdoPhPwwJcwyzHiPPtfDUF5O7Sco7stiUzsD6wAuE0N
q/ZuhhH6l2mbketkczS6GGJZkK1lkm1vCW8ReY9QL602AtmWDmYKE5IVRFWt6HREd4y2Feyt7+y3
A9LbskeUtzvt9FKntJH3lx6I/libm9hHjYgeKWwvtzfjplm/VOu7lWgrv/UHCStB1ip2+a7Ng4KV
esRfkQD7J/tdAVgLsjpKj4AEIZ6PntR428Skvtc/JbRQboG9gP9gtIJ9j2Wd2P61jg8/PpUQ9fnV
qbSkc5Va4X3rYn/HY3rIazt7NpyM1vi5wu/VqxZ+tUOEKenWioP1ohXNDi6SS8lawrKP4302gaV9
HMVt7axz58MkGsZbtyiXUXFX2McORINo01thg4I2Uhram2iP+/6uIO35bmX7FIlsLCPTqW/lTrgi
L9uCYNM0vFlG+zs08DpCTbaOtoakmgnFc5QCM1ghr4f1BkAQj8Y6sG3DRkb6aD54+zxFGeNhtUts
4Hp2To66efymYYneSAarl6j5YezlrVoTLUG593TvW1lPtnowNU3peyToHmps2Oxc613DaMaKFB09
vIpvyXr3o9ifCkt7vpNbuyVnbFBLrQRgT8pWsB7cXf5kXLScAG4VeMbYG2QLCI3XQBuWUNfQT21n
DRvR3ja7p+wtqai29i26agAaEzjGCb7PrqmRA8YLQ23oz4CMYJNANCJ7527tfHPuiAJA3PTzvbPk
u837U/dDUwjxd5a+G7arR0xbYAe4vyHlh96R9U6H8I8CqY+UpIg8qArT9Rtbmi6GQpwSeyvCD4Oa
2/CEPpc7Yp9LEtuFFVmA+Wqx5vhHS1usctpF1mcjAQNqU5LtTjnS8eEUOCKRHssnHxbwgsAX99Ge
Tlv8z05H8h5MQ+aqxW+xPArub/T3k4a2ILrCR8EJgb74Vvo2rh1As6f4V8neJ8TBuqUfAir9766d
vXXAt47RmauSzgpy24zt0+YHjT/U9V22PzUUJwWahIF68DrAcpRLvjbvJWkfk8aKnj7g5QZI/sE9
ADk2P75jSpSoOXkXNzKpNqPh7NbxLiOP5ruXEv8zsIYX13ky7rG7On9qUHPdZZg3tqBoIult5Os3
RFnvtkJquR6k0rcbmh5R7V5T7f01ooCOVR4nzJ9dY1UVJZuYgLW/kQkVtqe4JsNdtY/tMiJks7UL
IMSbFgamPVu+FxDvRHc52QzUBW8+YasARkrq/dP7S3L3nDj9g38MX620d8aNCGVo4uNOx/lvGzSe
Kb4OPP7uWxOtmWnslUwO2xyW2Hrc3P7y92futY1nHhW+V0klNldNgYZJIls7aUAn7whv27jMo8PE
HMBZyoQqBp0XB6hRhBzvBPrrePFsqDTZYKPM894Wyfl5wwOR40RSXzWFGeu8qCqkZIrSkLTnRWk8
j89OeRirPu+EKUx73reO41uXEPXylPy4wNA6j2Rjb7X17tknFHjY7wPdeRavLeBr2deNMIrtC3BV
OS7qHud7sazj4/vd3aYgP+FCnX1GEhudYo4DmPaMYtm6a2GfDkCuPGKNKALRz/VDT+2zvVP3Z6gA
uQ+sx08Ype3uY/NxEqGJPxRyPPpwNZuVfVvuvsblbvxutt4gmG2FqXR4e8m5c63j9mh1+Km/HG1T
ITzCRE7iKOSAZW3ZHa9SydHMr7hnJhLhKGHv7vS8TajNEzf1e8nhSqHYoVG989O+mIIm6+KR43bi
9JrabxeU/n0Cd5RajWW9B4h5B7xdJ6+kWRQuRCcIETk5rC+s8ltMvrZB/0/J9ViIZPwYgMtb25fH
H96Dun1ZH61tQVf3NbE3a0rO+CfGA1A+1W0bP5CuN2fsEwQWwIYnrRxlZDPtgm+s9Ha6dMDGPd8W
qMXw0USaU8FeSPSFq8xZZX/wkjrBflAEZqUEc9+9rDaYhROsas+75SVrNqfF2GPNR/8McLtaWM3A
bje/XXKe7pJzou+pfA1bef+ciLHNgxskUa9rgLGhx+jxLaHxK1q2uTDXC3PO13QY22zGqyozNdAx
ENh29i/lrcTeA0B6pkBnFtB3jIWOxH76LJ3bB+RxkUn1NFWISlb8xUXR9n4Z8D1noyO85h8eGebJ
54fmMAY5jmfFLlES4v5OIBQxNPD2cRZftJhGwLpE2fxaZXbtpTXfiDK3X7WXl6OECRX4g3IjILL2
0QRRIlpKLA+b0Y1t/DGNkRccZV/KnM6pM/Iv5Uo+BMVEvXl8rLap/X77eIuppTkBRuiHuCqlSgEB
KXGSwcoMW3bpT28rVrb5PLgWro63neVfaAIEz5CxKt1gHaw4upEwmFDqowkMFn0XIgFY26NN06f/
dLo/lCYpmjkFAYspGyXE6Sz3ORytykKQHlnNRsSFCZwMzL/Yqn+Isc4POMlp2QY4Vm5ppMNiPYm4
WxHjGMApNwC9wqtwLjmlaYDq/9jIerxI7UcvkXC4+Oe40U5rKqPg5O+8820mLmaW5nSYNJ7k+pWr
BmZ7wYMx26iW0jqCne9RMpb3CbYQxUcXcQXeL7sQtUL9VBiEZ1QWGhkma/bnrIwe+FhxUfnTRQ54
GEd2vVkdJPtcvP01Uxl9cENBwAguLnHAohA0yWNfiPO0Ov2HceXrAzFuIJTlwmyHrwNNUF0Jpsk7
ByuE1twTTZaQDRfmrGMcQaCv1CHucaJpKaIJfKAWM7gYETpNI0IuYqUQ77EAU2NcyjwBZVxBKgql
aUqTnjvA57vXLWHtgaJ0f1tAl13BH9lgXEGo+qngex4WVqMxPlrHAJZ9DbhdE/IkYrf4yNiSRlmZ
2CuDG1MfOmSOsNiUAiUVhZQcga1JXScAnuK6hfXcxUdh691VG17fEucq2QJzLFSJ7KrwrQOtnpoG
wBi6l1u6b7fu5//MU4B4Yg24jMALSJ7M1SXdkJeZgMO2zksFJKQSHdZnnm9dmODAmPmMCnNzemOO
o4fFx5dnk/g06kkPWEqPYPM5mgFiO3C88/DGpbpwkVdUmYtUk1hRExVi2TpfMSXeqpKNnIuz464X
WLiwGalvAw2VKwdeMeleQkQMAGq2bJ15rYYKj8h1pfb/SbpeeB6Q7NBEbu7Tn6kT7OqNahcP5uP4
EK+mOU309dAcgUq2+Swf5M0B1jsluyfkgiwLc3YWIDoscWNym4mXotArBrC+I0uGNJ1uGLwWV7Sg
JnoW3tzD/Ue+/5Gj04nom4EI28FFteC2CC/5DE1C05upYkgAm64Z2qkmelEYwi4MFANP7uHwmnPD
w4VF1xDhGRHGMSVd2KHvDUQKOzmZJ/WuefJ2+rZYa3bwEGFwcfKJp9Te7Huk/D4bNJ58pg8CUoVk
QEM5L3mx0Flz/XsY/2VGWl9UBn5P6RxlW1TJurfbU41GFN4MLZe/jAtLBCNv9AqkLHfKN0cAen06
mz95L6YF837FYcZ/iegrjDUfZI5v3u5+BZHpiG7flpVFFZrdImPu5KYQC3UAjfzePZS26jzgDc8J
5XnnYIxdpEuhJ9YuvGF4H9i/hXWJJ9h/8blX3GKMG8YV5LAUcZL/T9qV7catK9svEkCJEiW9auhR
7Sm2Y/tFcBJb8zzr6++S9zk73YxOE3vfGMiLAZdIFos1rFpVuY1buJ0LsCme90w8NXbNjT8XxQN3
00AeNTy8wyMaMS39SI8BSgs3xaZ9Kk+ida0lPS6EcUbOnIH5VCXsnnwrvxAYktNeR5VHdjboqHpT
D9MpOKQOgz1xXru9nb9ru8KWbM+lqgXT5lt2tT+EJ4p8O5L9rr+5Oez61+tatJb+uvhI3uKEvVKm
y44YI0DZ3yOKJD8aOvVhU/S7kG07ahXUiTDzXrNi+TaarFmzw9muiZ1mrh8jSQ6A8FS6cejE86Eu
75tqS8pvgs9cPoPzZC4+k7NZMXaSta3UoxPZP2jfg+P4VeHZuuQIFtQdBo5jg378qsD6EG2eBcLX
rxrTKcDkGBZvcAc5MjZpRYiDnOzh/QU1mcFqURjMnegwnFIDdYzZLmfLjR7VW7xcHX6bWMPRdETD
6r/ioz+2AYMuGdwcQ/ljJiBRJBpIGJ8HxzjukSiXUe5Dleqj2t+NuwgtG6+oMXyLLfWIbh9H1Lyx
bqkBqddVqoIrlHCWOqe1b4Y9wira2ckHpitme1zSb871/V61OmdSOCMdJCWT8wDbTez6l2Qnr8jK
i8g/11+CMyGciU7Be6MYMYTAk3hmaEaIEA0Oj8S6v76YlWyIhhESf28ZZ6Y7UpFaLSEHxKoPyjeK
CHB3XcK6UTsTwVnpuc6MrF3UE49af/vxmu4KR+BbC7eLs9FUQwtjnUPGhPEA8q489ofmlx1vRWTv
q1ft91q+vuMs+xGEPXyFLw2Ddo976YFteuSoru/YWnrg/FC+9PxMCgtjXZIirGbc0A2K4aP1Ft1M
6E9OnTazjFu2WaYim3sULw8Rbvuv/6d8zujKc0PrVMU9en6TM1s+Ro+P8IBRxN7Azt8V+xJYMnpn
AliQnwTGTHSHv1JC52vPwpjkBmRXk/X2aILUO7J9C7h9kVouN+gPW3V2lJyxICTQwY4Mk/3iRO4J
QyDoTfUCl05zwFcpjtwXI3xNHG81jDadWY0zLUvr+6v8HFtHeYOSsGhZy9/5Uw41ZYL0PvszvV/2
odL7eDBNC/2vOdkAMwBm6eIO1E8xxsNUd8KBSv/j9v2WyW1lUsVdFhiQiQpaHsJUPWHM1eZzEKxt
3RnQdKoyJI5V1C6w9jPdiFQS5V2ZDCgngFjEfzYTmx6BFUG4aWzSnf265CkUoLNUZM+053r7y7l+
M9aDr7Mv4E5RDdOgnWk4PL6MuQUeweDQH00gF5a2utgix/xk3ICEEmOX860wyl51Ms6Ec2/CZFJV
GhMIHzs0ae9zy/dcq3ddgTOzBmsF/llnmoqpp6apcouM4rCjoVYPeHtUIBX6CLYOTBr2mGMQ2yna
qYfK0man/d7FVvOIEYLHssJzTmIwRbLvyTf8vytFqLHVV/fso7jFowSqzyztEU9gYFOa2OrjE9j+
m++CA15JsIGEUKZocJFVKn8NojlTMQyayaMU00Mep8OMCuur/SQswK3eUAPuESEM3Qb8nHMfExHG
0B+XleQv7O2o3qe3bD8+jJmVY1Dv270ISLuWZ9PQEk9xnEj4qjp3oAX61zXJT4fH6DN5XobOLhWX
yPY233/eoLoZWPpJvp+Bu/kWbsvYEmzp4vvyFgmMoqjPGQrTKOVcjKkgxRiTbICLMaG/on5MXBBW
egSTW8ftN1GnsrwYgWvilif87ASjQi4jI6kGcM1gMER1sxnB3+8DfWVLW03Ehbbq8SoKhipouo7r
whP3BHk9VLkBfamdcRM/tpkd6DaDtHTn2t7r64wgqXgl6Ij+JdjWNTU6l8x5/a0/+0XUN8NfnPhA
VHlLxg/zb38pG8WqkPkWuIprN/BcIOcVBBP1C6nDUkPfOlEvtbTUIptW5PysWTmoqkl1fdEaxqlL
n8xzWoM9HGg2w6KYBVjldqPeZyUGGJP30dgwybTRamfLwOFOt376mkm7SX+PQ8Xqy0MhA96Y973F
ip0copmfCD5wpddPA8T69wdyCtYoRUTL5TbhKumb5BBYwenDB2XGa2CTXVqJOT+XJf+h0mcSOe+W
xXlPjQA7T0F7Vx3SBla5oQsKUfJfGNvfzCcThdLQ7hH7go9CSGm75rwosInEZMzUmM59QBhJVJ9i
fIAGskrvwURTwWjfSEIvad1S/RZkLOb57PIaQz3N7aJjz6B1R1PUS2KprrnJv8kgLj+o0ATn5l05
lnaXW/HBvGtPotzvWnUax/v3WvlomvZKn5AKn3BcyMz7/fBRncrv+XHeZvt3dJFitv3Ojd1dvPVv
RAnWRXX+OGiVMXRXyrryBxvunPpKmpYTUk3Vkk0G1k+I81ppDof6nsngzlI1UlORC8g4tXd5Yi85
xgMcl+0T8vUWoGWSI0oFrt+Y3yL5Mq4vV+UwDfMAgIZ2zJCdWMCy7h3Y2sOT5Mj76oewIL766JyJ
5Kyj7yfl5Md4ZJ1lpllzj3HdIBxDqzG0RkwGsypNo5iQqjHVVA1uT8mc9hhRouJJ328iYucOuI/Y
7eC1b/FhEiQ9VyMk1JD+K4x/cvwuA39KA2HPOnKQwEzImN2kgJUoFXmCq9Wkc1HcLrIoTUBUqwyP
/rb9Bfao8EbR902xwU/lhihTj0/adkY6fugEFcivOO+Pq3C2Su61Mbt0YkMG0e1Gt25jxW1bC/ih
9L4FVgmocJGTtBrEnK91OeMz05PlVZZgWMmSe41lpN5h4MCxZkkI1P7Ny62xZZofNXSFca5sglzF
lJna4gCCygQwwyWGGO2firMLXTHeZjUBAxdFVZbSoKZpnHbShEkSGGhgVUYKILDRSf1skTqZb1mG
AchW3xVm65SZDgbS3q+iymrTWq4xBdHomOt3SvtJJV3+eX0b6CL2jxNGy62xjEg2lS8o7NmGkzmR
CnlIxscUIZtqy93LpBxSao3dYJlhsTHAKZO+EbCvyuisMR7i+WeXWBW9T1E6TV+0dzMFpl2rfqTy
vZJbyvQdKW23qU8F/cyUyk4RhCo/ktJKCIDhVpLbrN5OzR5UDToTIFVWDTcIcuBlgxPK5NdSaDHR
BxqPj5g3GLOP/ltegJP0PflGn67v2vph/pbEF6wrXQ5qRYGkeG+C+xudGMGPaTwkGISF03uLwm2M
bO+wF4hdi4tQtf7vAr/aEc8Oa/HWAjCTjWh1lIE9Rf2a2odWWAFb83SWmcmAMJkYzqpzvlU80plI
wFY8RphiOt80d6Ic8Ve0wWvduQTuMhhUKhK0z4yPegEct+RbbHInt87RDhIdZm80rX6f35aqrb0o
4T4Nt36JvhZMZomsbtyBm62xFeoQirmiw4kgzxxDW2d7KvdGsJUOmADZs5vUcLpyZwpDqTXfGDaR
EqrKQBpqvFGkA0myEg9p7WSfp16y2b7EsBXXLj/6k9jtW9Pqc3GcSZxzdagldVhs8BK5nR5zUILp
7velXmi4n99QTBAmOdY04Fwml+OZfG1skJcbMDQd+fVbsIEVGO7C9hnIO7zEKRz4fjtNRMmz6nie
i+VC5LzssmieIbYAkTX4IG5BoQBTZKkDvHvVWTwjshsA9K2OxbF24lPhovovSC+tWcQl6QJsJNMx
O5zTzULr/MxoyAK7+ZE6ujvb7+lW1G+xmsM6k8LnsPMYQVxQ0QFXubJ+3EoWSos25vS1Vvst8eKj
XokSyqsO4LlIzo8oWiUFRRQWNrnqx/zobN6c3lOd4K7fqrvkZ+gKrNWaP3Yuj7sno5QTIJwh71Ri
uFJU2h/zTYIp3yhULvHZL1FZYC0W18DkJMu4mARTuS99h1ZKymzq4ZKpvZ86oY4IdYza1JZmcDde
X9u6jvwWxYXHw+QTRe4MlIK29KXRrEp3dDRpSWDyVTazKpC2+txooDhUdTBHG4CWXa4saFnkhypW
5sC1bR6Kg+/geXlgx1iIm13fxN+iONvf9ZMkDzHcogmjNsf9VFm+A9QNSg656zTfpD3ANCJFWQts
z5fH3ThSzWME4P8S2BK7uwncn50zA1KUC2Et6qID/MNzJooPgupqaKhEISrNoBetLauhkzJbBj5x
PiSdU+apm/4as1NRRHbXOa07zC+xMVsDOMjyA1VP5uAMPjKEh6jZa0EAVbbrbuN3tvnWmY9pcfSZ
26c/2/ClKU9m+GsGgUm+m5JNCI6xwC0QedW+5g3qLWlu4nHnp4JZpqtO+xJdGlQxDB0qc6ktWtMZ
hRn7iJ2BJwis7iZEF5OyCdC1Vt+P28/rV2GtrWh5BP8Wx13zlswkZxXEDQvj2GidGNr2gMN0qS0/
E89VXm9qzDWsLdvTbfdpKUlY2SZxgBK6/iVf+Oo/DvfsS7iXsiiKXBsmuNgnQ3fejI/k3tyACeVB
L4/202f7PnlorRQhOIRSubfSTLu2z0pIdYIHdPw2u4VgUnFDODOfFo1tpQdDSnjSBc7u+mN5ttrl
Jp85g32q1RUBPcjj9ETBsibt2UGKrMSwR6TdyEtxN4J+6LV9bj+rKbDR3BptzMdZ/R7fsBSwqTr+
cX37V23i2fdw5hfl0jBpGuwDyERza0s2BuoPpWiSh7ps57VD5mxhYxLW9DXE9E4y2/meHPTOCm5Q
ynvv3WXegXY7ANfwsFiv2dJt/S3aZifl5YZstq/mOxjBtgDN2P0n2QzOzSvZUPteRK66GsYuMR64
/pmiMcZpop9mSZKTYHHUe5TjwGXt9shBB0JKUKEkTvsiH0NsygmS5o2DcATdaMldaycbUbi8aqPP
VsRpm65iYKUfR+NjV1tv/b48qlYTWWg72Ik6YIRL4hSJTk1XaimWxE7JTXfTneYbcwtMJbww67rK
fpn7P5Xp9zlxylQzlplxjVWVjqS5vk6sPuitUdnLOtqsv43hLq+s8pBl9lhbFRrB2R706/UhiDd6
sRF8zPoWoyUMmU8GABH3MWYOz0ZZMgSldzJmsCk2DzKQOqc7fbKKzaexA3wJgfOxPg07kYex6qtp
v2Vzzz6bO6KrFTZirB3jfeyO9V2t2hXY81z2WNxrmzbcqEr/r8QyRTdlRSYK4atSY8Jo3yTwo5Jk
1wT3evst/pUFdEszN++BLfa08CdNbVUr98P99e1eDavORHMrNso8qtVpebbMGwljz8CFMDmmdpxK
R44F61yXxRS0BRkqQVb70lRrAfIVY4+TbTfdAYz+rVXtM+fXv1nQbyHcs6+aPsal1FiQshBEoBEe
+IZMsJD1u8l+C+Ee+6QrCjYv1hcpOrxtY2K3t+q0bbPDNHl68WQEgiu6XPY/buiZQM6SzmYNnrsO
q6rc8hc9yDYVeZ9rSRWY6L8PR708nHY2lTptIUGznOoB0G3YULT8bxPB/eaUAINfFBVwONCaEcY0
Ree2Dr2D6ZQMWuyVOjJjvW2kvT0/6yO1smy2ldm0r+sDt3P/kQeiNhkzlCikXq5rakajDTB6yDOT
J1DOb+L4YKA61RmCi7RY/rMT+ksOBRbdwEB4Q1M5sxVEjR8Ykxl7kvoZSsi5oCesVSTBMa1KwVQW
kxmAnBCNO6VATYa2b/PEK5r0pHUf4LndBPPH9S1bPvWPpZwJWT7izKWaqqyqurlMPBVEIFP1SUDm
ot7NmZMPteAmLd97TdRyemeiJCmrxmbEejBxAJPNO1IIBHDu2F/HcrYW7ljyJok6TIJKPDbQ7zL4
cUH25o61uteRkg2Jujf80Y1ivf5nF/YPuZxd9cfCHIMcCwsa/1erJ5YWjb9mJh1nQiuBivOlkb+E
aVA6outI4vM6XoM7UA8MCOtbVw3vyWgTdpdnG6O/zYN3Q0aFYj7pemiV7BSQlyADnYM02GMab69r
zqp6nn0IZ3y10lQGdcCHlFFsy8qTwhKrnAVCVnUGaBWd6cjW6384CElZDEEP9ZSDwNEx6TFMmUBr
Vo3GmQju9Ka5n5jUQ2uCJrypmebodbMJdfVX1jDB4a1u2ZkoLur3q0Id+mU1UfNJSpCKhh+l7v6L
YwGECn4T2rFkPk+vlao8kKFNvJrktiF91AZ4dURI0fWF/BbCnX1qtlnZ4b55xnwv+YlF+lM/6YLd
WjVNZyvhXo8hmzDO1oQQJTPtotyW0iP4y+25L+wieP03uwaMkgF0lAK0yaVtUkg/BW0NJVjqT1X9
VOqqVScCTVvdNUPRgHpCEh1T+C6F9FE29GHZJZ7e+IOFwL3fGWPhb9oyEaEJRKKW35/Z2qFIZdkv
sHd+/px3GFla3WMYpMDurV5OA2SABoqK6OnlhEw1UJE+HRKvqfWnYTY+wOUn0AE+g/uXuUNdixBN
1onJz17M9JCpWTMlXqYHnZWE/Y2sZsc8S52g7TZR1t61uKZKH5/Q7GtXvcvyIHKbKHQSGngD8wWp
ptWNPfse7gwVOen9kI3LmhGiDPeN9lEmz9eVccUiaQQwWmKgqQJ8sNw7Vuc91tlBT/Ku243EiLdM
KVETThEVDUSUQ+aTZ8sWX4jjDGCpmEUfjDjGrBw2eQ1zMfyQZ/JkkOF7XmMMQbpP0GMP4A/NEKSU
6O+QBce84ihqmEJHDIIFA2NLL9VVGtEKm089XJ24tkiTWRrik5rMbqggCQk+qPGfvysXArljTFhI
JrOeE69VKKY6VDoKBH5uCKSsWLALKdwFaTAFS80xYc+bik8jBs+brG0HFlhl4l7XGD5d/tcZnm0g
Z7/gZ3RxW+AMp+4hZPdlhAlY9DTvEu0uwV1RC8uvTy2mBXW9wAj8D9EUyF0KOlPT4M5OJalBkobi
UWPfErzOQbnRI4sk20SOXEObbK3wTwYY9JhyAw9QIH7lPmKLAQ5TKKVAenIufw6E55QnSuLNfeYk
LRLamJKYPlzf3hXHUkOkrgEfpTNoJ/duG2VqUNnoYi/6zDDL+N5Xj+hjtNLZU+DtZezjuji+D+Ov
0/wt74vD6Mx6V00R1KTvYy/MNkO+D71kF953qdMNt4BPWCnY8sa3RnmcgNuVCzdQP+rml6wBk2jn
mhMsfHSufCttQQ73//wy7uFXTE1uEw07gYz3rFj01d/iKYt2oWd+Kx8D1Kq3xr2MMRimRRYkhKWF
LiF3uZ/ZO6DWX8399Q9aeYLQSgHFV9FMpEP6peEY9bg1e0AEvVL9HNlbYQiOYvUGq/hHEMpi8sCi
fmcnIcUdlC8ksaeO8jEcniOUFcDwp31iCtjt9aXwWfW/Th2wFJ3hFql4US9llUogt0qEaFkGDEj6
PmSOrD4rLQgc6wam9xEzVp1U1T2jCMBSuMnH21DbVHXnSHD/GXsb7/7NByG6Rc+1ymRV4z4owoeG
o4kP6sjB7LesBKsnpp9sAuWtyx/S9FjpQC0YTl5uI/VJccrubVZ3YRqDsDIV3PPVg9aMJZkkm6ap
LQd1dhA6CZMZnO+xN7LC1rRXMxI8uqt3/EwA9wrONZVzc4Qm+c1zZ0zboRr31Dho1c9aNV5H+pxi
tMb1DV61XWciObMix9CDsofIPH1SI2RYMWQtpc51IXz+6i+1AqxlSTmCAeLLwzrbOdjMQo4zA1LK
uHDTdmZugqHNG4z9w1trtu3Gj/LZCsiYOBH6cre9HPWCh3B1cxd0AUXKBF2a3DXN2FANYSjBgJbv
9Du0yEXcmpMEaOLZNvT760te9SZwj0xAeRbIjXKpKz2hfpD5WPGkarewVs44TVYz7LQ+PyR3I2lF
SfVV5TwTyF0UnxRhTUfkg/r2FMwIIAARv76k1Q0ECopqBmUG5YHQSVTKWmJEiUelxIrT96yz5cbO
f7DE9XOQgGki335dICDXSzIN7S/cuwrmLwRKFHdf10LYcdWLx9lV49QNMsmONUclbqgG9vVV8hDT
v3QV4ZGKxw85L5275VWLFqA4CBMvbIfUqTI5svWxZE4HHMc26wCSQhfU7Eipvq01M94p+lQ/TGYQ
CfR17WYCUyFrJmjT8bwsB352Z2hutlHS4TtAlotny1a+X18oP9bua6HnArh3JaDSII8FzpNtqZO9
B+6wlV+ynb4Jf7Ygdnws7BjwVg9suQ+aTSnIkZObeA9MYXOb/sMZ0H98C+c76iRt0jjEt8ClYVu5
IK5MP3tt2GT1fd29yb4XpgJju+o0nq+fO+hx7qXcB321d5pSq3w5zbUzAW+BplLEczAL6LASQa3W
LqkMhB9Cb+SSgCm8PNPBN1t1JClyFoluhdWnwl6vHyrfAfSfjfwtYblTZ1pT1BJlybKRnR2i+wdQ
CkwL9GiEHtZoZ7p01/hWNEUC0yAQSwl3VduJdLXRJEjE9Vas5u/K4IJ8p+tf86Lfj+2tklrB+Bzk
T0HaWDMBew0TGNz141SYiaS7CZPB80eoVYMnBmkMj7XlR9LnpaVP8iaNwdvQjrepnm5BbqSFkS0F
KHopByVXdoLNX54QLrusyfDTDEpxAgrfvjPF6ViCOgc5eTl8zuPMYjFs4yzZGVN2CmgZiDJamORi
d7G0GdV/Yy/PxXPalfYEG2DgCdBMdAn5pV1pFVqi5FBd8LGkdqguKrGtGqmzFXPqJsexVo3l8qh2
73kElhMk4gIyCdRr7SHA1BI02SqGrsq8+xDlbUEm2Y+9YAa7OkEvAzA1wwsN3kjhZVq1oWotyLGs
uiyU4J4if8ng1nLmN0nAfRM2BBZJb+AivLSj6STxS5QBBJbPNkJZf5jvs34QvD9rJoLC0VcZ1Ahz
pDm5Okg/KkwgQCo4YZYxwqsVhauLLeW1VNUx4YeA5Aw1Ku6u9oM8NYkEI1SaJwqIfxY9d2NljcHn
9euw2M9rcniHK1TaUAqQnMdsSRRf/cimKYXjrHR4VvDCIp5IRCxCa27X+do4t6udy5oYJXKoc7Ix
qufxl1G8dY5SD1baN//ipOAeUB10HwbSRtw+BjXG+Q1xDVNbfEo+mPO1t+sbuHa5EPfgx0DAAV7G
S1tujmMt6TPS6PO3uDlJY+BEbSO4WjwW4+vBwABs0zBgNAlWcikEhANBYKZIXrRRq+wi35icKSpa
JzcBsW4kKu+mIZDcMY8Ae+/TDhSerWzXWqVZilGXb2mf3Cem4RSB79uhPize0lS7Y1Ebtt9ImW2m
ARXs/NrGwCmCT4ivBhic25gELdpxRCS4Ru1oJ83eMCzWM8HOrApBHxoKP7gj2heU+OwllUxN7aOk
Sr05ssoMoe6b2t5dP+C1u44HC3dQIfAJeMhg1PmAnYZR6qXI+Mv9Z16IUD1r9wFRPCyJjCMmfBp3
bJpSDQkWgVyRLSH2yJrAbtgJ5rpTUCsbBGZzddPO5HHapOaIXw2khLxAua8zddMXgy3MTa8tCp4/
VBcFJhXJ/0uVDbVeyxW9Sb1YQbdxApMiz65GRtck9aYr4p3aiLjp107qXCRny7Reaoq4r1OvDN6R
p3aIUQh0etV/ORfBKbVJUq0FjiT1uqrXt2jDV+yIhKAqqqpgmyOys+uinbcl0QsgDkskXyjUJQvR
AVS1JggI/rlunn8OvdzkdE6lTtew4hDRXmKANEmEYFh71XUkzVTYneVhX3Tp7IJpxqBWetGmXlvc
4/nxAQA6Ma/wJM32BRPD1tQSLqFhEhNdvGiNvBTVMgPYwL5MPa0/Ksq93IWWIj1d37C1Z1VHAxRq
ByCikk3u4U7AGlH78nJ+hWn3OWZC0n0ng2hKdMdW9w2PDuAsOooVvPXrapA497maergi9jzOW5W8
xdpbmGsHPyycetLdMBEF/6vqiWeCLHWaZfovtzxweoLKVtZTT2nQ+j5o90U+2FEKkgz6OPSzS6fv
mZ7Yeow6aTg4vlmJgqc1fwIDKoF3Qfhkgp3j8hDxDPW+PPvLusMZiMERxH1zHtvtaBwmPXclTNO5
fqQrhoZhxKy8tDUAUWpw1mxWh6JQxgwVWQlcBulRL51evZ1mTFpO3yLRc7+yPoaF4UpgOjaQUVw8
6uddFQ4pzjVUPCX5no8/6/eyuJlFpb01OfoCiAIvG0g+vrjxzu5dkic6ysAs9Yb8qPpewrTbqWme
NIzpYYr8fn0L19IpcCxUEPIAgkfBFXF5aokZGXq/SGv0DFR5vVw6ZQNOuqSOTZS3gd03s/4wpHpr
Y/Qks0moDtskraXt9Q9ZuZ7oK1IZBb3m4uZwZ1mVck3kLss8qa7svvw5d44Bb7QT8QWs3E6w0aES
QBV0d6IqdLneVi6SfBzLzKtVJDmH1mqMfbWnpi3Plqp+5KClvb6w1eP8LZCPe4eiyatQXgRWTlS4
qLDP30l7kFP3upy12gCD1sDEyfpSIuXeQNx1v6997GAT73KMSfoEu6XqtKFtoLPoIUCq4fu8HT8B
edfsXYopJwJvafUEz+RzD2QZR9kYaZAfM8QO5JtURo5s9lYbz4ItXbv3mMKMW69ixSirXZ4hDeQB
I+C01Ct8VyLxJonRY6uxcDMU5i6PK0BkTUV0UZYHlQuXGB5BA7k+wO0wh/VSqLKwTht+m3k6OoFu
xoa8yj4DeML0Q9Ma0qK0jTLJNn5qaDddMJdbxRjzpzHJQ8eMh9nFbHYE39fPfOXdZKgigQeJAGhI
vy73malQBz9XDD/JvDzos82cpZ0dhTBIeq+I4Dxragwn9cv4AcrBo6zqpKxjjGFIPX3+YPV06Mlh
cBDMbXtJBExZw6/hDVExThfMNZh8zGlyKdNI7qM88+S6Hm76UPddnxAZ2MMwcMEmFO2KvDDcCIgA
e5IHYD7wSrjj0JVuOtSNKw85+gtSMhzHGROiSFMVgo1f3Q0GC22CzJGibnKpDC3NMzJNdYbqa1Fs
k6KkWy0PzU1SsNSdNTW6U30/318/7bULBqDngqfTYa/51EPTRnRugcb0Zh3tYDq9m6aXmpHCIr5o
fYsy88qOtxw8W1RVVJRsL9cnp1EUDDmUvawPGrtPC9EVXlmLTlCqWEYZo2jKdyXmNDDaOcARl9pD
Hz2g13mQMb1O3V3fspVzwiQPuJQEmUcdWnC5jjYKkEiRJ5xTiPfUQPPzbGmjZE1Ku6/Gn9eFrWya
DjAdgYupUk0nnNrKeWYGLJRxG/PbuD1luWjK/ZoAsOYhsIZ1h6VdNvXsuo9NnqRyjNU0RWm4CZUx
xa5p9e31ZawdDWjs0KO6xLyoslxKSUDpo/U+pLwBSWeiwTy2UlHv5tq5nMvgVsLycmFKX1YCtBBS
XImbgT8HOABR29+KhVw4+f5eDHdRJ6jxlHYQ1KFkQMfZlscnJDD/uTm4kMI9SKTpp8wvIEXqtmN5
qANLNfZzYUeFoBAj2jfOe/EVVkmDCkHDtJ2JTT/Lt2FymOh2rioaoCwa8ioMaYnl92eK1k8VpVpu
ZJ6polJfI0h0UUVTBLu2pmgaLABlqNZTlAUupTTZ2BUo1xceafx307/zQ30zJMYuSEuBSq9oAWA5
yKYiTKC6QTmVbmkdUQz0wvmUlX6s1QYM1qGa7SI1EDVOrCwKCASIWFD/yEtxcXlVGyMGVJiZZ0ig
AKmeyuyTNrHV14Lk41rAh2LvMlLHRGMUgFWXu6dleaknpZJ5S97xQVKfO4aZTx548K1BOhr2TO2h
vZNa57p1WEu8GwBSwXgbCFHgQl/KDUd/8S5o5pGi3U1h4qr9g5kPxwHkZmwMTn4p2wY56UwSSF7b
WeC7AV6H+QNjjHIpOOhMHyUsKOUS4bYqtYLidcTgVuXp+gpX5YAwD52KSPQrfPxVSjUbKxknGFQg
kxitojl09SkX4fHWdFLBFoIHFW0vfzxNQQNodtlFuZcqn9VwMsc3ORRYi3URwDiYKtgN0QhwuWPd
DH+V6FnujdJbrr+FwIUN6f313VoxFYZiIoBEt8GCsuLUMMxGI4xZ8bUMDWXEJvs3x3EmgLPgRUnG
msVV7tXmCQjveQY1RH0SVkPWTn2pYOFOAYRi8q50GchlHtMy9yr5BMwu1R1EaL7IEK1JQQ5BRdEK
uAGA0S5PJCdTX2MyQO7J/RGjpi01+dEHL1Hxcv1QVsUgzYscPLLKwIpdipEmhdRV1+Ue0MPbzG0w
E6BSWtusBBb8y+vn/EQD/ZH/FfRlLM4eiklPkloqemhYZ1rUaF0I3KRJdA+nsemPS9wTDZWVao9x
Cnb5OWCe0ZiHGRT0/QcxH//xsgHn+XKPgWOCI3a5bG2Wy6kNUTnL8ze1f/XZg8TuIu2fPyYXUrjH
Pii7oZBzFLJTcziYrpaA178UUWmsmVkT4Sa4dIBZBWsH946gs0yJdBXVKyAuiknHiGnsZUXA4Z8e
NBCbRRhjTHNB9/yKwYBQw1gsH1BRPFVUnJVyFYNj0IvINgRxbizdya3g4VrRzYVYFlkKWcPEeH5+
JMq1mN/eTWjxUienHzCCoCg2CRqufLCgXNeHRc057bwQxd02swY8vTIgaiInFvfHCC2mNdkj52VL
+UfY5LtAdq+LXFTsmshl9WcXwqc5acYW2H9jfKqcvDjqOrMaMBLLUym4fKLVcdoe1jNmGugQVaJH
+3mqiruYHfPurWZ3VfLqm6VgN9dShSYSzKh0QjOWJv7LteFS+PUkAxA/N/cxUaxaCjG9onJnlTpT
GFpqZA2FregIGLLK+Oclggvh3H1AjJrJSomzVPLPQZEtmd6z7tf1w1vzqS6EqJcr1NtQCw1jWSHy
Z7HD3iXZ1sHZSiwjtExiTRJokLeVpguOcvm7vNac7yynqAiSg2nIsTi5L5y+7JyAVYL9W6zSNRGc
Yk7t7AfEB16iCe1hCwAiA19psxcV+EUr4ZRSlxlwYoGceMNhMwrcmfW/vfDGg0AeKU7uVUMHZVP4
JnYJOVrFEz0ea28ZDv/vP89zVxYN62V/qbSn++lJ3WYf2cG0029AsNzW7qGQ7Mk198topetKJ1iV
yfnTcdY15aAikyi1dXPTBH7j+rIkpJ5eMh1/nv/v1XGXNzObtE4zrA44cQxZWabIF7aK0fai+cBr
ZmnB72qgLkAujm98Br1VKweJhszoCQUf6RhiDEnjoPz/f6Rd147jyLL8IgL05rVo5NVOPW1eiB7T
9N7z629U7547UolQYWaxC+wCDShZLisrMyIS2RfO1PFMMTcxyjRKXncwNcgFUazBDkLTkWqkneXX
pt0k3WM+8TJjPJvMJhTEqa6bCjYL1LLrwQOojdSx10zdOrd2nfjLEjZ/sUF+TyibwwrkUIBTVjFK
aZW0KxB1b//+UroVMGgEGniIUGl5ZhrDsmj83Ac7x1Bsa/9Y7pKt4Brfi1VDfigQ3HwU1yq6ety2
uhRqnBtl5tHMB6HrDRitncB95Cl1L13D6LKD1KUKtCF40JeOXI7wchZUC2BD+U0qDqIorvXsGY+f
NP7zqgfeV78tMZPnG6EkhTGwLkblFNFIvlfwrWrm3Z6txV13ZoWZLTywelwNPr2YRnsYSnvUdnOz
C5JnOUff2ZriLHhJrWvHhFwmCv8a3nd4i2rMyHI5iEw0TEJlEIAHT5KGh6EWedtgIaigVpCbFeUv
nA3j/vQphfJrmqYoj406SQUvhiSQoq3kXiJN8GOC4Go+Rrv+m69xztV1IArLSKN/JVMBYWfmFPG1
3pk5sDe9hMbEMiomSuyEHMANx8gXvOssHtSbMkI8DWSDKh+GNKVP10Z59lWOmQUO7MVg2OJfOkZi
OssA9qSVuC6C17gr8bhM3ASw0rp9katnCVkTa9xPpzhb9bkB/INUrieh5NC/FncNMnqoyYvgWl3x
4IRa0esMA9azo4LiozY/3z4KHAMs8U3JrLqs0gI4DohB+vl7zON9Ljy9MJdUHIRCPGlZ/NJ5JKbS
ZbWBuZRDKEA2mlc297l46PP7eOpInW/TUSTBxFNQpefp8oaGWYo7R9odNyfrhifNohHICLOpiydY
/VMW7rMoc1vRdLjYxcVZ1JHwAGSEHj/m2I2xlCf9SI2FBjGEezymOTHttYPHcGjxBUQ1PCm/hNrO
dn7sa3I4h7CQhDoi6Il04EEWBS8FwTNDB3pmBgk0wDypmQwQKyqY0OSHSev+ajAUuWpCAhUpyEsr
cQ1+dOfPqCFlDaV0g04pBJzwdoFkDfFcbDmNZjcB/WCeOHGKsqcqJhjKUc0ISA9Wg2fjMe5Wqvyu
NYod+K0dTgn0SdDNgZf2XHQh5+aZmUwAPI78DAfLRL9hwzhm+pMcRTSXK6Rojd07Qgm5lO7djDW3
lau1ARnpDOqiROdKelxf35gJCRl7JJZ0YCyZ69tsCtPPVJxAdVXVP4KoBp38VwxmOX/Sr+PiS1PM
LTcGqSbEFUYd1/nKR2uS4DhFiVcMk51FTmFmRBrs/Mef+7Dz8TEepvT1tp+mLKWJWUN9Lnre3U1/
gPUlwEWA5YDoB3c4M6qqFgtRnIEOFEWsoOFW0WMQPAfqWl+Nz4LAOR1LnkuRZfh7aG1Dh4UZTjqL
Za5OsBYFfehJJdQ3/EmYYLhJNnpnpJBxB0HfMFLn9jxyDLPYGqNWcg3NR3BiaL1jHQxOKv0YtZWW
PIVAgd42Rvf/1Zz+HiXrMs1aLmM9gbEh+mlmB3/i/P5SqHA2iyycPE4BJG0yGo8UJtHU50ALCNop
EynnBJPLjkYGUI+m+nQAoS69mQH1GkMc+3Q/IYs4tJ9Z0B7L8ND8KIStrPwQlJWs+K4IbeJe2aJX
ze15XFw0hUZ7SB2ryBpdWqeovazr4LEVcFmDDZIp0mPjtHY1/LptaNGLnBlihtnHglomGhCf9fir
V219H+dug/ZkoKD/N0N0xGd3UJxNYze3GFH8FnrhhA5LEUgonGfa0kUHMAbSpihkWoZJt+eZEbky
4lIpMZoxeweNPWoOefh5exyLOxBFSwqpxwXEyjSYRTiWViYj4kcfYTRXtHkhzuKKnBlgxtADLJOM
MgyUGwnNQQI7skVO/PlFj7k6pmc2mKtaEI10LBTYKLY6eVZJsgVQe3tvueX6V01SNGzsSOPW9s8c
r1vbNu1XxavcT3UtcL5kccHOPoTZ5+Icp7Ey4UMUbRO3R3HwxOrp9oKxeunYDLi9zmwwWxzSV3Xc
FLBR72Xwl3fVLvmANuRnM0KsD60ovN7WalI+Ck/munI6jhwB2w79yjyz8bvEDDNphvkODUCx7+2Z
ZFuIEmSlPUMKVYDQbOEBMReQ+Fvp1iTCwagdtEL2pFX+MX+Tv2ffJVfayPjL7ZlZdDKA4FAZAEAY
WC2ALkuUuBMUOOsPxdEAedxLa31jROv/ZoaZAD0WAxl69Qhy022GftPDZw2pmHytVD+Bqv0bD3A2
JuaancfanH0KLNfGgLQ+mh8ilatwyjOLu9YAC1+DaDz0lJhdq/pWKpgdjBjhM2h7RBe+NXXv3Z62
hUQ79u2ZFWbfShlo27EMtLqBtYk6p/PXiroftLfeeEfptWpNG7J4CWCrIa8otOjkLNEEYREAa0gN
XPpRpfDzSPCxZJHUjatgVlQymbXkSFld5VCzVXgA4AXyLQaLEjxew1/3LeP1VDNohyg38TZXZ6er
wCRCi0yoqmvKYSg7gujTrhHsaw9JgOJNAhSFytk5i6fh7AsYnyhBJC0QOnyBaA/aS53gPOardAvw
hhHzgsHl+f09WmYDWXo44CXhwyXN0CgJf43Jk+BDAyT+dnsPLYW4EPpA60iwefFiYk+DoQHb18bZ
XnsN0cfQcBrjJY+mey24k9vWlSvBu21wgZCPLua4FQEdB64HzLbLnTPKGnSS0hAAFKtWt82gZKRV
2tiN+n6AnFiSQR9Knz088aNNNxWhC/KesLbaprsbkhK67wV6AA6tL5wKy//IjaxDuRwZa62aoNMA
XinJIezg9lkHflHemdskrFVglEbrYEqRtQOMNdjcHtPSYtGmHigxozPQlVJkGhRCAwhpuhfMxkM2
lpRtZLdi4tbmnyuZYPZUDfkGvEnwypUvZ69H6/VEh9rrXsPlJNduAA1pQeSs0WLuhiIjKctHgSIk
sysoKdBvQjiW8Uf3Dm59sUKBckSECU3ZhuMqFyfvty1WV6poYxUNGnCqkJjPq61WbDVpI2q81N7S
CxUQWcRkeM+BtM4MSVRn3Qgorn4OZN+ehylwSrN/U/M5sq1i+IiTLvWkGnrQagZByn5yb++RxRTt
2QdcjbPsW/BCgDIvHaRxwH85ybb10n+HJrgwOP3fZHQgbWSqKEZgFdlci2xWahGIGG+GbuyFPXma
xRvR4pQCQw09FtBqUfS73IuRqpdNNQjwUbUDRbd512Zeqh5C5cF8SdCh4O32DC6FvRSy/T9zzG0X
j2kEPDdcIor0P+v0WfL7VSCXrp7FTttygjK6Hdj4Fyw3cHqgyKJfiRyMbVvWloHVUgR7zj3hR9qM
x9jcaGZ8B5Tqy1honEO3ODzQZFFvA7YJ0ejlbE6+UfVN2Gf7JGudoNrpHehloICg+hcmnJtsKTxR
ATgC1QjyHOJXEuvsFVR3iTxJCTDwRVV7lVC6YmFtC7RQ+4sVOzPDbBC0c1bNDJ3DYQYMoSJc9dA5
AbLIkf15G81my7G3eMYoYomSBg1asrqcQzH0ofVpgCUkF9/Gdh1DwLLO67UaAK+OXlN5sULxKqxe
20blmF6KDc4tM7GBnIYooepFtu8Dp9FSdGh1tGBctY2wxbazLZ7C/NIKQo9NRnUYAZH8lZw4W0Ep
FWK5UkGdkJqHXI/sPDpEBU8CeWlLnhthplMfRXSx8rFNUmMdFhKJ48IZ0IwmWXUZD9O3OCBcnyq4
emAasGwVSa8LtQs1IH71TLV7acrtWYD8paGJvGEtmtL1L20IjICVfzPmRjK6fsC2VHq0OZLmySlE
cyMDsM8503SDs14ENAbKQMRLAIXay/1YKJM+T6UPlK9ZEqEbnS78JkKCLCnd2ydtaUjY9BgL9gK8
lnJpCJ2Fwg7Mpmw/JdsCgrriJvqboZxZYPZC2+WtOSkASofNoUjcvrYzf5PzsvdLx+h8HHScZ9s6
TkS0WZUwjkjzhDlxhv5RVEn1bPq5a3b96fasLS7P2Zjo38+shVCE7wwKaMdTcHTnSAFRsjPssTTQ
kMLAg+q2uYXBYR9IMt7ToNEARH9pTo8HLY9V3ClNOJJp3g76d4hcyu02r45Z8nDb2MLYkPQHfhPY
PaSuWREmq+iKcuioQ6rWU7MHHzzUfbvn9dda2Hio5OD2B77yyxtdjikB/SHIgSrbi2BDa6ZddVtN
4B3YBT90YYSZOBQXRk2hbIAkd7vanvoDpLbzCpIrHC++ZAh1NrRnpvJ90CS5HI0yafNkJTivqByG
geoK47supKTT34E25uyGpQUCyBaAbxT3AJhmtrosT5kQo6sbjXv9xI2LLQQe554T9/KsMFNnlFoi
NTOsZNJWyyErROTqIeYFmwvgF1onAakT7UMxeWylpBMqaKXUSb7PZBR1lZNpImPVqbj1jWJvNepe
aT4FAM5E1LID1fxMRHWFxpsoaYTSTsl5RYClzAi0ZIC3gLgQFV2QLxeyzac2V0FgRD3KDceQmCZg
pEJ9kIoA7VTv1dRWLKfrXwMrJ34q/bp99r7kZBi/D/PA5QIHDD62xjhLVWinMWgA6M6TaFX622HY
VMKuDgWU/PoH3Dpe0EzIzzR2PXaireXPg1ihe8Bh1CGqsNOEX77hdclq6I45ML2DtO2VXzmSGoK8
i+RV1m5Mns7PgkQO5Bwo2ADMSBGYYmbK6kwUunBuAN03nDRC7UQP1ika0ILgE9poqKiRMphcQZpt
Q+gJvqoXSREdk+EgjeiZOhsrPFfvhob34qVzdTWXsoJ6PmjZkIqiXvXMSYuj3uPNC5C2IBeBOyJI
XpVq1XLKxgsn3xSRrweVXaFED/r3MyvBqNahVUYApKVbEcLGygfeS5ZxzyuBL/DLgfNH4oy+Y6j+
NmOok/xG1WqoLVhP4bDtwx9G/pZDGKdAx5tUdOph3o1NcGd9xPWvNvsVRv1TJ9cEd58hJmtQ0zlP
gQUHQQshoCQDPARaF/M9A7aCASg51eNHv520++xmeTXHxuNQ8tz4kikoPIIPi5IZep8y3rX3o9mv
aC+DLEocM9zIaPJdjLFt5TzUxLIlPGxA2MGSXolWqXNkqiVg/6+ttRqqY6m/Tjzg01LVAIqdv40w
wR1KuEI+dBVg/rLppL5lC+l3wcxtLdCOxvizWcUasglT75lK+xT6jRP661bpvQD5YCwnkGDCvv1z
IJ0CbAXlQoH3jbufWc5YMPW6nAEInOtXyfeiYauXbyOPvrZwJi+sMGcyF0utBUcQlIBVueZsSPqF
zHk3QQdHDKtT+jpLkdekvplbHxDbttmCCJptNWtXm7vP2y56IW6BmwP7G49EsHPZ/PUEeSXU9iFA
hzqgOZcEWC7iP/6FDVyH6HymmEBaM0G5XgPpj341yJHLJ23eZwFYwDw6wdJOp+zS/9lgbppJTDO/
qmEDyV0AJlU7TjycdahfWs7t0SytOe0sBbE+XA5o33HpIeEo+lIPAQaNiqMaQX884KnvLMTH6BT/
2wKzq3wL+P0sg4VpXosjAFUWGuFtQRsAMULjtVFcnDjQsiHXAlIreDSXw1HGGhPXAyYUPWqRO6lI
pm55XYqXtjJUBvD7NNsNgd9LG0D11PLkw4b0apjfq0eje64CMD45UevivJ2ZYVKbRo6np9FRpN07
+vqBP+pDDV48icZjw4sSFtJiiBHQ+IjiboD5ZLZbIeeBOefAbedpc2eozZMViMdUR/3FjPWTJIgr
cPdBYMlGznldWK4Lw0y0LEAZJI1KeBw5GJ1GlZHfbwg0aIkq1hwHtDRGhLEy7UEAKDebKQ7U2QiE
HvqmM2LGWdpYw8/yDk0lpGdFbOxUl73bB2uBMgHti98G2VdHHScoICog3Mmtsq+7cV53iQSihI92
T4mGkkdjVeAbzGG2DWpzQrfrAt3d0BdtHfWiZputMSSOYOVZ7OFPP+YgUtYQKB83nO+kR4LxzBff
yR4ZqK4qZgDlVTNT9qH1HFbRfexDbtffRRZpULSJs8DpxomY2sNt20vLT30OdjLQWFd9IRJQEhM5
RNSk4QnYShPppe+miLqqLnCctky98tUoEWhSBXX4BYs5TX6eV0YpI0pRGmgLV64Zt2TUTAcqqWul
2SnZLkATOhQD7cbMV3FIJMPLqx95tG59yxHLlaXbxYi8MdTJp5bEVvmqdLwjv/TAoc2N/v3KK1nO
dmqC1C86EFEyt2/ekCoj03TXK50nQB0XCPCXEM2l83rT9EelS+5vL8eCx6HNZ3FN49Gn4G1+6djk
uRSqMEF8lVLJsAfdz22htKUevXF9xQGe9T/aY3ZeWg6JMA9Ykzbag1xElEHdBNambNETHVU/4a/M
0Y6lgJFSP3c5vEgIzTExMLnQJiWC+SwoDdGNgQjo9iHIpy5oOHfrF7D8atN9KZ5QXj4u9EuLJbxY
rk3oKqMNKPf2CbiIcURCpd3Wgo7G4QPqAOspf67jep0Oohf5hm1W83M2+RtfeszmfakoUEOO79rC
KywvUMxvt5d86QQqyCfhfkZ1Ak21Lr/Q1KvAqCPwZ+S+BzBDAKNfNlqvlCdXn5WJw7Nb8sGYejr9
iLEBPrm0FpZGJxfok7BPisJVUwU9vHDYQSZTgvuq0UjTyL/mXF/fHuNCUEjXHMhkqtSIdbi02rY5
ZJgADYZi0kkwcjKPa2N+vW1jcR7B16XELoDi2UxJIVYg4lcIPI34o211SmWgGqURrzXDkh28AKAF
RwEiQAlejsXPgvof9Vg53pbWREQlsPPO0wNeHov+ELt1zw0x/lKQGyUPdESgTdh5WRWcRvMBrUt6
tV2Nte8qTbC6PYMLURXErICaAkmdIu+ZvQFUS9G3X7Bf/3kM1EOuHsTeLk1jm8k8nbtFW5BfRSkc
CktQLbucxUIc+qCVwMMwIxXi7kPnFtApLa1jm0RrtOziCRUvVbBo9uH/DTJbsPbbdMp0AKmj7Ocs
eGmoPkvid7RqcIrOHoOHOVYdH8ccMsR/Mas6ao9UhwLdS5jHSp5afTN24EapOXrUqoo9hU7Ge0Ms
YWYtPLuQxQHZDkKlzNpBg1lrYhUYz9qwgnUvUDx8U82OMXcq6kqmsMp1P93lSRXsdL0a3djsH0Ip
sJ6iStYOEkQROK536cyjaS7NwwJLBcbI5Qo3Rh9aVToAJN+AXGF9mvXDGPBCysVlRZ2OZrHwHzDd
Lq1UraH3nSIBOqQOxwGdCIvRcLQ+20qBjv+2KzmynEZQt1r3kLSzd3ttl6cdMjqUeAFvyrJJ81nJ
jXEw8EIIUrR889Fsu5qi1BXLEK/GoeptuL7WVpPcd+JuNEF2GnO71fFi7btS2Iszegrf/qbFeQd4
DcklHclv9jkpZmORRhoFkHVoKx8bZJ7ek44nb710frGypgSlQdrljzm/ppU3XTFQtdGmcmagPlwx
Li3iR128qrrs2GQPt4e1ZBDZLewjqt+Km/xyoS0dKsV9DyJeE+uHbHiTRHCeD+pcb/Uo4QTk9ONZ
z3tui9lUs6X740wZVk1IO8LKvuAGk2pwLsXFvYuGkHiD4OGP5zK9ac5So4VqpkNg4czGVlV6UKqJ
3TA0fQ9icGjhOg3jWhO7yVVGKXf1dLYkkud+vZ/MTF/dntylq4ZyodA4AOUmrOfllyhFPek9CNh7
dS4hwNsDaRhAEdvrg2S0UyVs0bvAOg1Ry+slv3SZIgyE8hVIsAZeIZeG86AK1djHTPfKZ41MvaUe
mi52zL8AOyPxZcEMkhL6VQuIUk6aUfUxQGCFEOSYarJGgaBy2ingveQXh4QUmw6MoQh5SMbfTz0u
gabEzaYpwPXW7SFR0PM3+cS7n+N9lk46sqTAING+VPD6l5Onlqo/NJSpkNWPYOeTCO295Gz6C3+C
jk0KJH+xM5BkvrQCLjkUYnsUVwtE6Qc8F55bJTTWsxX45PYuXJo5xIhIYstfWDzmiMtFaAWaicpq
TN15RYziOKY/tPDPge9I3/42w5zuac77KDWh7YjSrRx9BoNGLF65fXEoNP2Pqg86DLCUIyD8k/YL
uGjVD6FfOtDbM9BQLsw+bk/Z4hb4bYd9L6JKl9dmjusvamrawTpE148y4XiHJXeIJzvqtxQbqbHy
dHBMZYKLBO5QUqCRlDk+NtvtcSzP128T9O9nrnCYhFxoc6AvS3+V+6ajyvdgEIp/gR7Hw+C3GWYv
m4j/arnGSFJALKTnztrU/q/bI+FNFuNKx7ruigBUsr0UmkSoKjsQDee2ieVF/z0K5tz7gKQIakU1
sSUDIo516JhgmUEw/m8cjIXgBleuDq4j29wDsHMrMHwY6tTEU+QPJQExxvy8PZqlpUdkDmEzSDki
7UEn9GzpCz3Mg2QAFgrH0TLeG00g4Pk4Y9xytjGdFvZWp3JjePxagEiz7jLSy8mfLSgD6ogM04eo
/wCxvkCLkVB4qcfAlcY/DlkAAIfcPRBz+PcKiFAlgHcYAw5nMoLbMd3PZkPEACB+OdkM9dufTiMY
ayDbfGlVInnE7LtkrKA0kgMo0OTocPk5FftyeA8gknXbzHWkAC1npCqosLCE1WKcp5DK8yzXSFDJ
q8jF5nZLV7JTzhm6XikYQTgP/gOa16ispIhYGJll1YCKDBD20EXHFDOv7ktccBP0jnQbNwjaK0/r
20NbiMeoTjUkHKHHaiBtzJwrTRmmIQuRg4dmbRytNOVTGfyYANVmC9C+SdSEjFFhJ/O0F/0/PtOw
jcQjTjWmFnTty1MQpSKyQClKNLhcN6UCfehhBGeUdwauD9ulGcbPqkXUqmZJH6NIfMeZ1yLZr0uP
uundnkvqSC/P2qUdxtHqWiXlM9jXe3PI3KQC7nY4DEprj9NpEHn9Qa/9ITVG2xxiwyB2YCIuqZrj
WBhCRFz5XZreSU0L+QOO9BxLPzep6hxV9qTVJppeYhbIL5UG6TJ/OJkrDXwwFzDKLrffZLKNwQ96
GYjpmpzIi2Xm/GsTLUegzw8Ap8kctgxgTjwcYXOwjc72P0FGCt8S9z79yMtd5qTu0x+t2pU9ZiKn
UEz8PoS9VvuJtOxz+Y5WZf2z1VYcQ+y7+coS4/RDsCOSvA/H0+v3AAlP+1513tL1sG7WPNl/Zide
WWLWzcqjODRjazg52kuEHuKPvt1wIC4sq+PKBnOqEMwWaisG40n8TJ7DluREdLpd4Ag/b68P66Gu
DDHHKotrNFOeMG3R5yuUqb0NlOMnRyY7jjdaHhFKNOitQzceS7ObRBE8NL8YT7RhcrC+M+yX7BQT
jsdls/P/jOfMDDOeXgnUNjZhptMgYWdrqSeQYqWfXpKfrZu9NgLR9+Czk34lbD+B2a92vNY+zFVz
9QXMtdnPtRzUGr4gLiA5N5IG1E+TfAS8CaVvlzOHeGWHuVviOChbsyrphIZ27Pn3iHE3b+nDsOaV
dDgjYouekpnEit/AErqqH0P70V8nG6hXcnwTzwrzVpuLNI67GlaUp/Ck27FTOaI3f35yNjz1Azem
jfWA4B3E5ZzAjP9LuSvQmj37Zbmm43vCQ+qWhy1PH3DZMf3ekSy0pMjKJtAzGOw9g9wVh3YdrJTt
cSLWZidtbo+ON4d08GeRr5iIg9QFsGWtQYvG5tPcvfrKU+XnWWEcoBZBY8GgR1k+CB2xSEDEJ+Ng
koKzxZlb+GuHAxcNdXHQ5+hNfDmaQWobRZ2S6dSKvQJhJ792+igqVn05WJwglMX6/WsLMkQg9QDB
yEZquTb3qQht55NBgl1/X95BTTR2VGKsJLfwiU90LyQ7Ex0F33k9TRZdI7La/7PN0onQtUdV1RS2
vfQuvPPD+97tXkTLMV2/cG9vkMUA4NwWc8o0fYoaq4Strtip83vqkzRypm6TuqbvJOK9DthEsmkc
GadPXf1H40z00frIgEKWEY7k0z/sHB26nAEY8ymo+6hAuRbntcRCndlFZcO4SYzTXs1gr3bwGnuN
XMEWN9pDvkt9u3bfAvuz8G2e2sdiXEexjAA0QhAKVcrLbVuZNGWd0ivo8eBFaLJkP+ok6m3ZeXr6
5GnEL2+eM2tMpBChZynCU1iD+P6xTOxmFax8sp0nXkhCQzXWcZ4Pi7lZ6yKIE13Px5ODZuO1KxOZ
rNefvqsfucBbug9umWIOfilCfipqMKbXfG+Q5Kh+KJljkt7lbRDemKinO/OXiR6F8DIwtPNCu38x
dtGmfV87vg2Q1F9cb2fTx6q4oakpBJEnmAq+BRVp9oLjcOdtyTGf22AO99SEaZQOsPFtsF93yfFd
cbzQiZ41NyuJ/fTUkW+3T/RXQ9AbK6UyJxrIJj3teriT3V1jJ+737xXZHLx3JXRPqhNPbreH3slT
4Kzt8WCvc/tB2/zkNYbkHTiVrvLZKvoAGym+RFfxUHpJYAcb4Jrs9Trwfq57nirNYsR8PsnMHVtX
tVJ3M4Y82a8GSe90RydUOMZweCVY3nIyjkTz01asKlhKiBMdVSfYmOSnwrn5WALEP07S0CGyQ7Mj
KksNNocyTatawrlWP9q7VHa7t/47uE57PEAfFaK7a+epuXuyh11IEmieDATzykmgLy/h2UcwzqUd
a6mAsCh2rnOo9+G95HndR0X6zeNLltkBr5K8GJTpZ/YYD5MUPRShYtgrnW+vqLDa1Y+jbT/wxkV/
5up4AD+PhKcFcRF2brNpapQy0zC3CCzcYRMSm5e6XZ66MxvM1JVJHE0FaFcnJ/vIDLdfW67u7KXn
bUd2hyK2ec/fr0LsrUExc2e1Vj2KEQyK7+8GkbdJ4AXk8fFxJsjebbPV3eYUOhU4+9vq6XP9UHx/
WIeu/Wy742fvBvbz2n56gO/jbWQ6zlufxfjyNDGRwK5UXBqQfNtNm9uejkXx/XNMfk/z1z185mTS
sNCMrMTPg+ERrNSn7Xb98PDAiXgXT/yZEcaBZ70hoZ8OjDhZZasORFJs7MrbI6H+iZ0n9NFFQQwM
RxTGmHkSawkYR33G1g8flURyykTmXHU05LiyAKA2MtUKGp2xuz4oklKNx2w65UPsoXmErVVQqtYB
wuHeeEuLbsgGGkCCfwBuALMXY1BpzbQXsOi7dxFgToDvXPvBcj5LpJCd9bS6PXeL9925PWbyfFEp
ml7xsUCvk4viMl4G34ZD6mweN4+Gfe++vBm4ejQ7XW/b1USynKyDu7Xp/uR8B0VtXk0xOqVSbio6
r7FaMEXiV3puDtPp9bUgr7OjOI19mtcJ2hZDx4zsifsREzRhWj2Vdrn6DJzAGciOs5O+HiY3voLN
qkPApWt0DV9x+K7oq4gYLcl+PaL84Vmuer9a2e6T+PJZvyc/7HoVu5/omYSGq+5Pzqn5Ynzd+g7m
2HRt2HdVj0zwq3MoSEXuki1EllSCTxFEm6zsmjyhcwP++UwPAxl7lzcVC08NHdwUdNIB9Q2RPxuD
DGgB2qt+O5zQIgLYnW2/hzhOTMpdtG9dC48b4IbWQFtzjtq1w7g0Sw/7mVfy9bqfBw1mNeJjAczN
HoBilxeIfLUouZxgmIFfwpWJNsAai4SUQBVU/G4aTvoK3bb8bZC7FsmfsO9S2yLW9xgNOBzVLve5
5eiQ6voIfuQBqRuiVof+W8zri7DgjC+/hzmGQju3UH+O8ZBMLK13CqOyNlKnDZ+lWKpQxJWMsSC1
VFUna+pNKNEpRkTEoZMj4qsF4KKDmuW8C4glB+CKoF+lAzQHx0o7vVwuRmbEsg/i4nBSSEEEC0J8
NQgxR/mucY6fuf3cH57iQ/Fy2xVchxiXRpngV1RAUfUNaTjJq+q58fy7JwSi69s2lnbZV1dMKObT
i5DBkFuyOQgAwtJdNrmJGzraCl1sCG+bLYTW+j/dN/+1w5zjNGujpiphp7NbL/o2e/WLdMw2JWlt
XlpOvU4uXdpiFktKJnQGL2Br2Ob7E7o+3lV2gSAeEmHK5hXuY7sLiAb5xA6t5VpH38qZM7nF42YV
hE78MbuqN9tutLfc2HeMh2E/EUCsHPjcg8PNEF3f2ZcfyyxyNyZqOmF/Y2elm8o9nEzHcOWNTrbl
yrc57nRpR52vNuNTanHWUqCD6GrTm+XwkdvcAdHZZR3KuQ3maePH3WwJKmafrjO0xFD2bdeGLRyE
bWn/eWb5cvaYFElloI3uMHzNXkHu2p3vuVB+4TxhroOeSyM0Ujn3xJVeAJAAI9VBWtnGhkeCWz6D
BvrmITtp4Jcufz8NhnaADMFwwk4Nfrkfn82O85jnWWCmqWtGYUpGWDBwymOnXJskQ9zAdZN0s16v
/e+RMDM1dbpRCyZqgpp395raCGA8863/lnncpxH1F7csMdFh4IdaPaZfI7qLVrGT2YjHcntYc1MQ
ywf095iYC6kRxVix0Kn01LjxqSJ4Cg1EfdKJXdrxKnCqHY9MupD3o/vt/y2ySWN0RS612MIsfmse
KvvXbB+zu8DhhBeLF+25FcYjx6Ga9JaOOiSauHvfQ0d88/eS/RxhrRLORcYdEeORIz0PRZ+uVkY6
10M9/OdRcLr1380c7XWAcI3KMjHOVBeFoNHkiL7934MH3M8lAa4KyW9i/HmJH4t0ZopxpUM+GlUi
fZlCrsgr7PAFqG1POAYbO19ljV1xburlK/TMIuMmGh3yrGWOem68GZ3vyWHcznaIjM0D7+m16C3O
DDHewvCbvFET5NYr9xUEYJI4EOrY3I47qCe4Or9nNlhPIfR1FFvJCLTCa4rTlG4508UbBOMgtALQ
Pb9ETnuXbuZ1T5IN6nI83Z0v/s6tYTDOQVJmrRM6TFX+WnuT/R4+HRq7R5RgOBkRt6ItbdBSySlI
uZmJ/FN9M2ydqJ7puW96h/9pnOk+2Wy1zRCQ2xNMx3fjy9ikRifpYVFV2C0HdTsjrUF1vHk9q74S
CreMMD7EGtuuzVQY+dbn5PDu2yliFg2yyAfz3led0RZJ6B63j8Ryo5V4cvJf6Yp76Dkr/eXozq7n
2oj8NLG+HJlFxMMBVUvg8Ndv2eb4bBeQ4NIfeZH5gkkqKAzyDBWWuZZ1SscGasndcHqdPZQX2nXj
FE+cqGMh+4dqHgILBASQ9YGKBlb4bFwGNAsin4KI0LbBQzLH63e4C2xhlboh+fTtn7c3DKukQd84
kHaBMcDpaAdrZjGrJFeFKcde3jW6neHJefAK0jsISAPQWj3Jzpx8ZT5mLREfb5v+kpVj9tGFaWao
gpxHWq7CmVafoCIh2TjuQfWmX/AaHuDLKzsiwrEi+J/QMezBk+/Vp9H+SJ7Go7qz7WK/tTZ05wVe
ujLuOdHTQgX5cmaYa0XW+hqapZgZ0a5sCU8HSAAdNXeISec9mUf36B+1Da/gv4B3oVZBtQY5ALQH
lvWWaw1EnCN4MAUWIUqOapmXosEYJGoMG+Xr7RPaSW0FB5JAeLHxdsNC2HNhnblttAwP7dpHhUJc
yauD7EprRPHuuC2J8Z6vipeCt93pGrN7AN19ASJCFPx/pH1Xb+PK0u0vEsAokq/NqGgrjC37hRgn
ijmLIn/9Xa1vn226h6O+OAeDAWY/bJaqu7pyraIdej/FPfaLS+srYFclFRD1WxdxA1GXsyW1cby4
QaI27A9qGJqm0Jsw5CqjuKukvV5iDYUlhFzaynFkR1pqJHqoVqEZbWduYdveLnPPxDZfegL4cHJf
5CdfN53a/ucHsOzCqczPDa1sNYg9RXgOqYtldVjXTLZAosNsNUH19b/w+dCXr2KKCEPrABxlnvh1
mKfnQtaR45SWmBVyHCT2to+oKQfv99mbKD3Nf1BiXnSNxtkopNnU2LuiEyeBCRycEglMOSChGRwz
Ej8O5mNo27PXyAwsKSApiUxPO4qP3M6IKdEas828X7UX+ky5VP1RFc+pc1Wy3+VF1Z6UuFSIWvdX
V9S0dSKIwC83at+5CGnlKkWheH4XD5w7kP7M7/48GcZxxLxaeAlK3IF8iIxFggG/C8FGj4vTqlai
Oj7SzKZO2sQsnlLLwFSeA9gDAcrtsrh/R5MKf3wszBNvJVlL2lZD/aq0Zmvlauayq+WeEptzS7gu
N9HZ7PutFizCZpWYkiuY/ZsmW5xfMeEJ/pAUxtusGgkDh6IBRwUSac2ti03WPhZqXMz5Cp7Ejlfk
mrLdY64ZzzNLKyXSMYiJh5fDM3p+uSCbz2Nqwvv6wRTjfWbI2yI6AFOyRDA3L4kF6S52uKg1E7uw
0jQmyvAoGs+t8RFdnHm4D5ujIFhls0tV3maLiRz6T4ljdF2MwTM1yeirH3KyScnQmq/hNlpsskW0
qD4CW7MLzQoXmttaGXnBvkLL1lPT4uU5pkUftRyM4ALjTf1jHsBvBF8Ng/74dD296ptXdDAYvxN3
axF4xdQzDlHK+G/Ea0STefuFH2kXIQJNYadCwYiHTegpNuDuH89W43W4nm2FtBQvbTDlGivaiC7z
zGdd/49Ya8BX02pvZnjaQcteAYWmAIG2ctC/ekGrqpPGZpms9MyRdVJJv2RxOYuInD7P0b9dO0ZH
hGGlFTUpm00TL4rKDA73j2jyAdKhZOzpMyga3k/DWwtzVFjKsD/KjmLOTGO55WVreBSY1zAUNep4
3bk/pl5kYQ/x1jQ+7vMwZc6BIvUvD4yIixh9NYSK8kDkN/Pq8sRoUmn8+330fv08Iz8ScqnpwYE1
4JCKh4a8mP7bfR5uDh3jk2AIlBZwMeQLaCdGHyclajQICPpjvZRcxVZBaQ+EQvNzjibFy47rgkxc
yw96jOYdlEZVpBnoGQealUeWvEZv7nwRuJ1juECSdAQ0pRzvczmhGQG6gQUNaLRByHGrtIyimlgE
vGvVo6DXSrtsVpPE2CqVSNrGywLk2QvOXoOJi/tBjhG9sg5yo4lATsYznOkaUbIdCstmJObESJ99
ozWL8Ok+i1OptR9EGWkMxHJ+RuNNjzRU/tS67SZFiPher+VfITo/7xOjeoQVmtF53nTu6Dz7WZMa
SYxC7TmojnF+tqr+7P1vJBivUWl7CaufQCJtAXFevUXJ4r8ggPVPcwxBI+/J4jIYWl4HLZUJPYZD
quVAqbfuU6BP549TGlFgrIA+C7Uw9Pv+GGBk4Gx1nKfL+zy9pNElJLLeylcZDIQAf5Niy4ChDTXe
g516r+KICUY/1LO2CDR6D2qCqfc2I5IPsNDMMA0MPtec1QvypGCNqDHaIRETLRxSsT+uVptb6R25
72PyfsxNsiDv64u9jtfkpbO2ZmYvD9UmM7PNB3LHHAPOO1rGOvkz6ZpHIX6GMFxILb932C/ZlLx4
kMcsoybqRM3mZSL0R/SsozIYdM51LnGE5LYV5p4QMmohMkJs0kEsgmbGjdPtQ2xOCoixvZLosN/L
NeKidUaW5BBmJH04fOn7r5Vx/FjxOl2msvHqtxz9gVqmzRqsy00hrcLu/HhdpPvLg+ilHwGS5TyE
tMlzBaIx7UAEftTtSEYPQwnTVpAk3J5fZUSXP84t19GaNCgjEszTViM9nKc9SMClQnF+8zAsjplz
vK6QA3Rde91ZBfqZG4TyB2Px9cHR9ZPiOaLOvPwzhpHVSMOdGtVJLZ+zzE5r977ummQQp4dEIPqu
sDXpp3K59pF6DS/hcARY+bsUhVZrXM3gWn+0pdDYYgzYZx8bXu8TneQLKy3nyFHQnfPMs1NKtNsN
YTwcq3Ljx9uqeRQBpfe/0WAYa/NGDPM6GY6R/pa3F2JIy1nAW9PIY4R5dIqR+IlgRFBd1cWU5cWl
EO0S7v99ViZ9N6BWY3QbyD7A8ZB+XtKgFUMrDvlwq6atdHdGRDIzfScjMze3gGnEITiVwKIb7W5o
MIikWJQ0JCZ6Tb8WAzzezQXpHGwlW1dH6entId85pLTWWkVeqn36WJF+cchMb3ef46kMz48fwNgH
Rb02ZZrUw3F1uoYkgCf32Nubt8JxUnMfmqVlt1ZRmtlveylZFSpV4QOKs7zczq04/odSHZ0DI6i1
MgRzGeBVx6enTbF+rclbn5sBcWemi9HK4HEroVUuts5obo4QFnCe/+TbHFFnRFgfZjNAx1fD8VLs
lODQYR2CUPzy1cKWLnBqfdHmnDo91XvsMuJ8FQy/Fxqwu0ILR2+/PhjOW725ksVnaLp2hFx0ZeaH
w25m7XiWWJ58St/Msvghahu3qWRQ2quT7r5GH6/KrwH+1IK49sXurJfl78Oy876WAjFfLrb9KyK8
osikPbnBQWI3E10s//OZNUoXnNM+w3lLn/lsXynH++fL+z49gpG9CsJOmWHlM1RS+hrrv+Y8aKGp
70tYuU41BQaI2BpLFUm1eG3mw1Gb5yf5XJ2M/PpfaG4gVlAcGTT1AaPpJwtdfBmG8iwMR78MidEv
WvUp7637xzTVD4fz/yZC+Ryd06AYdRSpA16d6sxNIcE4bHU4PqeSFTw2duegK7NNiXbkkKW/nZV+
Cn+J8r5iAHWBeeyCFqVS3sLWd9F1FpmdgS58MwiMJgd+mlL6RBMK4GYouR4rJO2SPnLnvWFswkjE
4u7mij5O0oZF4pRJjo2O93+dRHU88+sAToXVmHQDB8btmV8XzrsqQ0OFCBswk8wzGrqccpNujgPq
CrNfKMBGZGksK1ItPa/1nrz75KeiTjRkY7MN8PPwDxayRNbDNA2iQUQD80bBmmDgJtvLrx1H4021
IYzJsPsDSj2udHUAl6WdEnT4pK/Yf/jC77uhmuyP0/xmh30qvpqc+7QDnZkHr27z8HYl6MMeXBsq
jhx2Hs+STJlwNI6gqYOaNaAbMw9HDoKyv5SqeEQTaU7ODwsXKnUtOPaS80L/NBoapAMzoejRx2IU
gXk8OsCry7DF8Kvl1KR/WZsDz+mZcPF/kmD0mK/32bWrErj4y2FF7PVye+g54j4hCD9pMA5AUIbD
DBCqmOFFnbg0F2TdWzbnqCaE+icR5k1JIZyMM9A4j6sZUV62aCgwLTS88Gwb98AYQz4T0LIIXxSp
6Y2MmaFsz0NJ4F06Y7j9vsmLtqKXXu/602G+56hkzvdvDI40soEFLcOQ4/s1AsqMmI174OgXKv8/
H+SPq7jJw4hCKF/QH3ABBZVQVILQPHue98G7CR4fVMmOqATFkKI4h4uIfxu/Q+eLN4czUXj9yQZl
c0TgHAGae0CPMKJw1ctdHNUSUtWTnce5kYnW+p+UmHeuRjmy0gooDQ+bU2ueTq9n03vIzbeHjVNg
sOqKydcH+Gocz5z3Ztg8slAEVa3Sxy+eXh8vhKxtOyK/OC/zT/VMmcNMBEDe6AYd5sFk0bwJ/SrH
gAhaM6CYEWaQ4eW+yLEo8MgP/yTCPJrBKKVZLWY3Tflr/3CMrKu33webtrH26108WEZB6AAMcrsc
yhz2FCbhf75QTAIJlM/rdo8OmHVdkrMTuo2n40jF/Zo82/kCo9K/0HWqvXwF2IaNERCZ+x4mimY/
zuDWOzOS12ImaUYl4KCf9F9PG1gMZ0EeNXNd2c/21uQJ7V8U4b/3yo791nptBOcM5MoSNQ4U5FY7
i/Mwpp/4NwnmBV6VOaYMaXrcKkmcm89mZka8HXITxe2fx8Y8PqPB5r8OG8iOG8txnE/p0X1c23Tk
LjKfUk7vCveOGHN71c6a1hc4NGT2BufBEXFJbuVl3hqVmwL9oHy8pz+DsZ/8Mdb3IiRVV6CSchxW
rWMax/vy/xct+X1HjN1VLxn2waU1ODrF2w0mwI8o0JKzV2wtblfKnzHtT1YYVRKj0y6ScpyetbkC
mSNyMAJhEvsQot/MsHgGYKIc/pMco1TySKl9QYFkrFYpsTa4rsXi8WK6n423h3e5xLC3gXEPnmH7
i7/075Gyoza9UGMyaQY208BUX5cQRR1tY7XHEUbO62J7fHIsWFMxMo98aE6ExfzB8jpee4NEKz5/
ugLfrDBGuk/7sDLOVN6tk1Ob6G1FxmVuEds2D4WL6Vle0MFjilEZan/u4r4s++P8l4pY01mk5qdi
uRiJe8H4Me8IuVfFKA95LjZarkJEspxEVrCpT0sgHex2nKuaaCz8IYosorF4losgoHQghtAZqAag
T9a1TdszFtiMyMtW8eypyiiNSCsHQ0gK2JIU7bo3W3L8JO/IkiOmMr3Asj44euTPbqefHDJ6xDgr
SjgPQDEmG6vb1A5syoPFIcIx1uxWjMhHQrYtIB0nCx1tR7JA5h/j1ZjjXuk27x1PZF5/ssTojzqu
pU7UwdIK5F5B7+zsyafvuHaGbkG866/dx4fAWcUxqe4lScdSEgE4+bfgdeQFYKSqhn8PSdFakp98
wvHmpl/06PuMBSu6PvOxjI02UDxhnuH19WGBtJ5C0BKk4yg9j/ei6Yv9Q4WMCDKieAWCg4j0P54Y
imBAjKOBvenoNm9fPX2q9+gwApiogOK/tDg41VOs7pkjefT/vvd1xnQV8yrVsBWLHpul/8Zg9Fpc
yubSMx47wnUFJ5Xg6MgYwWu1vp5jWQOK2AnSBigV8hIT0/romwLbTBC0wSzXIrBTIIf0ALX+SdUR
kgeAd+HpvknNMKLFdBVc5B6tkD4uxnCih8JDzfNMdh8854Lzbm45u9G7aZL/XL98AEire//6J2og
UAUjHhizFNTCpU2os/y0+r/+1tfYc46lu3CRjl8PZmfZ221qpY6HKI/H2kS+8Sd1xkppet80koET
XKGFeVgkImbSK4zCO41p1m+ArvQ+vMMvYcUdEOJIPTuwmCYVVpTS4ChqzcR/aUiFpVeSc5Y5So8j
8DdNPLo8I5tlcZBD02oP+kJF1pQjg9N+++j+KKMjApU4zOImpydooaIBL/cBsVWDckZnmcve41Uv
JtLmP2+MURfVJROCOAa9BoCBG8f5PyVr2aq5tP6rLMCIN0ZbqEamaJlOoTowM6CZovtiLne75uX+
E5iOF7/JsMOKFdCRi5geYYi90hCFDuiRmIiXNE5EPoHr8+Psbvgdo7vqjPIfoVtZgq16/vKhPP26
vGKoiWvhJ93bEU+Me3sNxVxMSyoWKXkqSbN21DW8Cg3pYIBt2fFpyQ276SfvGBI2+dwnjQ9cddwW
slLEqsl1VR0MbFSimyQ5N0Yv/h4pRm3UpdSmaoRXheiHBj+fQJaD82Kb3tdqx8MXmE6Cjc6ScSwE
PRok1QdjFmoFGye10UC02NeW+7K0lz05eAhPVh/3WZz2c5GVAoCKomOBLWNbpMt13hQiolcZGJYP
xeG4QHwiLYiN6/MwJPz11d0yfhyy08bmmywjN8VZnhW6dCN7Oj0As8aUAItEDFPdUqfe/EI3b4Fu
c8FDWYZXWpyoX9AH8k2dMUYhWvkTqWpQHDObdXR83SzI1QT943bLQ0r7i7v4TYuRoQgbKwJ1AK3V
06qxaH9YSJy926DUAN1pw/G+f7TT6ZwRc4wYlYFSChUNnmnECbUJSNy55SL/tZtvObS40sO4pnJq
1ACNp1ZdcE+Y8NtQZ9h3nl17+9uGN2xbHoc7+sU/n+T3cTJ26KJfouhKvW9YcpJCZNDA4f6uXI+r
2qb1zDclxgKVqYB1MzOotqfmXSMyXsfCzbwBnv7zGtU1U3EA4cVh7y9m9psoY4q0c/1PMrW2G2t1
Rp+KviYuJl9b0/xQF7vA+nji9YVxngOq7T9te9OclYtBfdnKsk6CudG8B3RT19bVbTn8/cWs/4c/
jd2nJp21NE1pLPNqPPjWgijIuZu3iJrXbiZPK+9vUoyKacIOwAdnGnxajvVAXfR96jrh6hVJTmRg
wN96bXuiaR48C5h3Xmjtkl+8FNp0dvDf16ixc/ZQ6VpaadRA4u07x5AgH0OGJfIH3LOdtsXfDDOa
5jLTZrJWUYEFTgHGLjMPAba+5ViMOY8Mo190OZC7qgMZPSbGGbNop96U31PSWEmI/6KDsBhfq8ki
0/EzFu+uu35ZLhEXHWybLM6Ob72/P2OM5YSuWGOXr80PH0HzcmkjfMbeWU64Pp2gGl0Ao6Jmc7+O
fJrdtgBxWCww8zyD27DjqKXpEO377Bm1FGIm8+rTpEOOAVxz9io45s7jQXxRjfN33aex68Q0Mcv1
gIbQw6K0fEJxZ++zMZ2wGR0Wo34ugdRI9RVsxATJw90JHSsUx3CPWTPS4KlubTN8BMznYbfiIgZP
pzn+PUK2LBsVKhaq0whxA6q1adjCu7kMGo5P95dQ8JsM4/DEeh1H2LyEV4JMInwseKvuhWLF2ZV5
AEQEr4TDUelYB/dTu+b9FZFvhJTb6rWkg9lwsPaPc+A5SeRriT0Xh8i9f4s8kb/FByP/vy2uaGq6
1QLnS78j4g56QO0Qb1j/IyFG4zRnoegbGlbnrv8Cc49NE96BKxj3fUWNLdJGWKury1cIxtOqACKK
sRVewkNi7m6+4X2ObvH4nSd2Q7gbHd1lJgWhOqPS8bTZiDD5KfDj3djMPNSGD6Ynv2g8AeHYKbYX
Klb1TjQyHOLqjMZes7aC446nnu57TVi18lMGA2wVaOIUbG2s0EPq4yE9fZXPWHSCkIILRSxTZXfv
EBktcm7kLhMzSPzVsV5XmJ7cPBwX+3DzeUwe9uhN6mXy+UmIWaPRHLhixnp1iA+95/FOluMKa2yS
LqoRnWb06VXW6vT64BwfLynuESkmbZGYHGeY9+xukcBIdno5HJKSsj3znOJMfA8onBQnmHOZHCvA
5unUMMIOSVrlBizxxVI2ekGGxBJ4b5tHhomRotb/p+DiOKqHQrph7on5e4kaPt4ezwXlvIFbaDw6
uiH4jyJZbVDp9h8BH3f/YfMcTzYRd2mQ5anneGW9ayGh9LCInGb1Dq1Pxx14Hd8cjcVm465JoQ76
FZIQLj8xMP7B4YV3NYyzoRbYKl7SGrqFJm5qTtBE7tr0ZlB5e+IQ4zzmW2J3dDXna9LBWoIX4BK8
HpE39dfrW5ljlb7xYq6/ZK7+Nc4sLG9fGKFcUNluU0tQCRamR6qXXNeJcZBLyHqpuFmz7zH2xlsv
yjlTNjmXXWJRuIhgc9V9SS/V9ovzaiemnMc5B41NyrVtmEQZdZvT3xv0oMemu3A2iutAFPeBi/Iz
2doYZ+rIFxqsONLPJc74IMUMHdBVDe5y+4RyxfHVsVbKRiytzhwK2293+oPZP1s77+uQbKIcamv1
P2pHNm3XtNF80NEpQes/AMiGl4x2jwR/OLz+Jc36rwzdpvVGAltlsnitFXqT4W+0kWmmdELXGocK
T1yYIAhRXZRjaR16f3Kz8OYkP/a8znGOTpSZwKU/a3ooxGhbQVQeLjXX42kpXtx/s+OjkxIzI1KD
GhROm3QrmK+kQE4K4OzubMFRIhyFyLbAtbLStHMKK9KZ2EKyDkjs7t3HbbVH5Z5Divrvd5yPW1pg
xFQQt3HXwZwcLaubkwE95OQ3MplnjpPNEQCFyZkks7JtwgEcIZjMAXKLYEXh1HQ42TVAKv/02uQZ
WvSTHknSzgTMjfVwxpQO+UQ8TTBLuo1ubQg1VuTxAPunQxYZ2/EMFaN0+k1wRmcoBaKvBVQNG96T
E9vHufWJRI2Nqj3NlvB7iifd0xE95jX519m5jjLcmUpWV8/4Fb/dF4rpoG9EgHlLDQYkEsyZQ9Ix
C+S8viHoQ9UxIeRli1rZbvXfSeGIIGOiM1mL9danJ0gWC9d30DVFfLvf3+dr8lmNqFAhHd2TXqTZ
NQ+pWz9YQI3jqezJpMbo86wfHyTJGSvU8ZTmu9BNyK0kwFGkPFljfXRs9/gnWDitgNlFm+M/EY6v
zcr0DsgM8XiazDJ888Q66d0g6+eOZsfP6zdcjVaZ1WoORBfDEl9qXiVuUoWPiDFmVxWMTJL+j5i1
SRzh3bN4/EyquxEJxk1P5rFhhLcsp2KK+2dk+RGg8tzzW9j7h1IdUVF+ClqbXOo0lHFqifWK1Uqf
V4BhEYD0oIUnKOz7Qs0lxmiDMuj6XtZBzDqdqnVKVp2poDPUUV4E/aFceHXrcCjSn3+PPVY9lJkE
UD1QjIGbn7sE2WGCgomnLnjSzrsuRi9g/xlcadrQiyI6BnXQEuWqKDmvUSxBWGosOoy/Pt3njieE
jJKYoXkkyxv6ipWKzGLMnnBLTrzzYxSFHBrFxaBCmC3CzXVlmFf0D39R5y7CX47IT+dovoWRddXb
4TovDQPUnjbI6+MIgShr7QGDhT+oPFGcBSwZaImAkvT9o5wu0Y5IMxY5luJZ1BsQlAqgpRS2FAuT
SWcah+IhIP3je+dclsNS3gQxXGjPu099elphRJ1VJ3GZX1Lar7p6TT9rR4WE7nT7iQeeMZ3IGNFh
dIoy9IGUDzhgmfgAuN+mHRYhLb1DyEvGTidoRpQYvRJKjdFFCpXNDW0PBK58jLewRF0N60I4pzfp
sY1oMWpFSeVUFc7wASrr1Nooc8EwNwSLKTAmhxIQhxrn1f3hvecBlvFS1W+h9fEtgOO22KMQgtaB
wlxx9TPHUrOevDpX/VnTg1prbkoS2KKLZUOcdzddyhodIKNINDDUljRz3i6xE5r0X/JKTUmA5Ylb
7DP64vpQPKYYrXJtfUEINdC7zVAnlvE6e7x/Szy/kPXih1imTIGE85DaSHJdyDtafHWyRap358nH
++Q4MsH680CVzXTZpwxhWY64zch8z82gUCm+Y8rYoZQ27HqpoYeGLjuy/6SjCDa6le1dxTGaPEKM
ksjnRq1pBQhtsE14EXIwdXhfZxRDEcmSrNOE9WoOdNN6cf8ieJr0thdj5DgnklFktYTPt2a3tK5W
0pD3YVkuzBXPRZ/WOnNEUopBl40zOjtU0SFVRojh9M/WMnMLmx142y8nM3TyNwnmJvzZXMr1DCQc
cSU9JkTiqhceE8xt1APmfVMfXgtanjeb9jWyZMA2PPckc7EVD91QyBdxbmjaUfpmitHWuh53ldyD
pPSaYKXz+tF+WZrefSLTsYeCBV3AlgWMLjtnIg76WbwULfX7UtKbG/hj6JdpCOafMAcIM8TxHyYV
wIge4z6InZw2dNTxOLwnGNyRl9Cb91matqgjEoy8ydUlLC/GhV4VUAXQRvaAWYkFso3It8Gwxrxq
xLQ3hm0/siEbgF5mEckACqvkAwUJbc2UhDUZPAoqQr2y17Olhyv/fXnAjEboZBs5Wu14DWyTojki
zwh/P/ezS3sG+YdgBxcFS77uH+h0EmZEgJH92XmuX0Sf4pOS83pzNh+cyGp/Lche+EAn4NU9YPgq
+cVLwUxnMUdkGfnHYWtBP8yvx6s1kPRX6KLPtm7g1XL4mxTJEZ35z8guM64zIdWxx/DpScOt6Vb/
UD7fP0IuL0zQQ1sMG60ELyvLB24R2l9Q9lZfPjhk6E38YfpGrFBRGSl17MqtzgrdAVnuQ6xu2d96
GFGyOvQ8hugjukeJHuqIEspVXaKlYCi6AJmsqU3ixJ+BG6gLXmh1KxX9nZTE9mZJqn4u5wPEb4Wm
0PlnLAH9WgndKkD2PD8T7HGhmN9nR9h+WDstwmz2SuWIyLTj9+/BSmzTVhY2dd2LOFjLSgpC0OCX
kWx/OHCX73AkRRIY7VUAkSU2fKx+XBWXFSpnKXSHpy12HEmZ9C5GDDFKo4uSbhYDG+wYJU6QBaS+
JCQCmO9loQhEFJehJc9XfnP6NRseG9npdJ7/cV9U/8S1kJvzkEX0VjeCWbzU4TYB/kivIUfo21rB
i1unq58jhhltMqBgWIkGzlUJF7qQETE2W1d6r55a2RQUEmJjoruUPq6rwVbPpzkvzpv0UEbkGSVj
dJo/7xTAKqdfYUzCx2XAM+XTdm9EgtExAZaDa3UEGcVcMcCe4hVMOcFKG235W7YPFncoi8cSo2xi
NQsELaE3aHW/se+Zpsc762pXxDM5ik3i0WLUzSXACh09BK0ni259yG1sgrHy7ea1HUz9QPLFel3Y
rTN/UCuAF8QWL/HAoX97tSN1F1ZzQG3XkJ7Mat62NszQ/ffIY/CWkBgRaNOy6IyYGqHTyV8uQhv6
25EWKNzRFIeVeytvOXc80+KmOqjk3VGvbHPWFZDXYU4fhrUpPhZXcmw/A+IUnq+YANj21ON9TqcD
j28xZVuz9DhCh9H1Ri8nnX3Glox4PXcypMk4lO4bdomt4RShih26VMdRv6w3sQ54XXjvCaEdt9vf
OZaRWxzvdjpvNGKO0TJ5Ps8LJcQzz+0n5atZFglZcme57jt80i17PJKVxAjrVhng8GECfvaumNdl
esGO7vunxzEQN306InK96EMR0dft7L/uf3m6xWF0SIziKNouKQu61KCyWs3qQzPea4pb+falJMWT
sUFTVOvlPDQ8ruAxOkQvZ3l2aXBs5zOcPOJCXaH3C4k93tAM50Wx9ZxWrq7XmN5P/Ds6DL+9+8fH
UUVs+UbO5qEs9LiYje86mpNyVC1HuNjeKl2Ly1Chp4S+vxiF/RdAs91ngCNZt3BjJFlqPxODIgcD
/gLTH/Xy/tc50RhgUH96puKlvfRaR1/HadMtaTd2s85Cp05MwEqi1XR3ME37Zbt3C5WncCYj9m/B
ZjussJRIMtSGKpzlSd8hUio664M3Czsdso+oUPEbnZ9SXDD+lYJBYC2LzisFOHABrYzyCbbfmNwO
Qnped+zDzXKNyAE6JOzCmJ5nYlUNMSWCc0S2GIVJrpvNO0BGM4izAHNYM2iGtiLYaJ0eCi96GvzD
mRfz8RQ122YVz+ZN1VL1Vjn1xkeyo3L5QBST6dvvm2LLNJKY+4FMd6b0WLv0XG7KCzF3fDKcJ8v2
VWXXWtJbCbFYt9zMTf0xNi+o32Geq7dwciv5kdvfyouHWARbIZaFJFVAUvOQMbYJphk8M3A+eG1b
PFvB9kwZqhCJNX1SnWrlWKq7PXyoHyio0Trh/xgTsW1TaicLQ9lA+mIUtMKnC3b0XawLFov1wHir
iN4sbcG5r61uPsid13WDUR29rjiM88BPQFPGPiFrn5D3BlBNgB7iWA2O0mWLMXkrS8oswooloyGh
T2qeUv9LfIUuEuxr0Q2FnfIpw8slkwysTgFaiJU5s328eTGxBW55CB2Li784XbYAtOd/yDFavtVy
vcW+d1pIoBOFu3h11BfKe4jFhYblLSPiHbwdxzT+5bK+iTLeXVsIopHS1STDw8pZODNz2GO1/RdX
w9Pg+0+h+KbDaPi6Ty/yZUbPcgVwzoeFb6FlnCJSVdjdBhw9LkGaVLhHkPocIylsAGVZnH0QrNAO
SeffMKBJATSppwy7ArOCcXqLI/rTjsw3l4yyFzCT1Mo6RPJpBZLOpuuwefPRP0iWAFB9c1eueHtE
/6L1v0kyLmAplM25E3CBAJipif64plB3APnicDZtMv8lw0aLZyDqDRUNPJ6S9aY3Bwf5onzTh3Tp
MHcclCMsN55Hd2fUM1mVohldEeY4r9lR+R3HxHd+563N4Yv36NhQMYiFJlPooirMDQUr1XEweu4t
yBK9Bodf23YhwzPgtfdMO9PfZ0nZH7E3K0Rf0XNISapZPpZRn0MOVzzNxYaJmo9F1NqFqhJsXpXI
SXFR2X3qdHfuIJ1ucawMTzYYHZIbcdCh+AZFvMKoX/h8X/Rutv7OS2Zjw4svB1ms3lSUdZKW2KmN
laNvFHLriomT0GwwXr5OF+jtSQC/ZSUu5j7v/wTueTLKpGiUIoyv4LBYp9u3zIIOqdfr5zXMgcdr
q50M8TVNx85LHWtPWWe/xNJVqSgi9IfWwC/DPgUHkCbIAN9nadLBGlFh7iy5dkraScDInDVmotpl
bqtYBRYtomKVNhxxnGxUV+eyRnceYdcai9UPJILyPO/ptLwFHXV5y03Al0H/G9vPufWI9uTAaVeB
M99+BAA81W3O9U29tzF5xvZkaqmjzgXy2KiaozPr/Hn/LCerSWMCjHiIftgDchwVwNXGeXM+54vG
ow29KG1mEMaPp5lzn+BkRn1MkLEzopZm8y5FPRA4RSvFLrzw0Vs93ScyJSFjGoxhuV4bxRBC0Did
HOsKfKqo5ETNk+mLEQkWUD9uqi6S6cWsNsUhei7f0Z8R1OYHd0XylF0eE6JB2kjjXlrxoocUrgFj
Cv7Stx7RIJSQNfVJvbnNOTgqTqy+GhOjnsmImH5tr3J4BbHaxri2zbMek4GKJqsq4P9F1LfZbIkY
tCJgpwXa5qBhIltsiA7gtQq87GYFwegFh58pQRjTY/i5SGjj7kLQk0MSPSfkvMuAi3pf2Caf0JgI
YxMDsequFwlEKue0grfW2q/ZS2hLL7VBwkWjIunfgbcvzxfMyC25wBA3K8Le2vgHUCM3urUuaMK5
OhugJGLkVzZvpUsQBoouGWzPEzktStw7ZNRv3c1UFDbALojZGwvY7vMjTd714JKj/SZdfE2RUFsW
55os6TSkH3EmS+JsKDt6f2DsJP6jBKMt6Z95OuMW/v9xiiNazEPrMWCQ+jVoPa004rwWj5oXPVxR
i7MqwLVZB99GE+DBnDvACYRR4+aRpw929AMYYY1jTNB1In6AdXr1gYOICMODN6zxfJ6pRz4+VEZe
50Gay2kBOitgvxTPweH+e5h8cyM2GGnM49nVv1b4fII4SVi0lu1VXIznqVzOmAdGCNtzngNMQ8RZ
odvrdUFC92Iq1vo5wzSt2RJx0XEcxcnUx5giPdWRKA5Bnpd+Doo0HXFynJldO+Rw4M5A8ThjDPI1
VDoJe2IoxBPmvQ1QMZfK/v4VTVqvMTOMEVa0/iomyFtTrwYjm1hPrxDpmaMYJ13PMRXGDHeFOARo
IACVAt3JA8QhNbOVa/9aeoHDUxX0dfzxfOGjoWlK1zEmxBCb5xnmrFQZxBq6RMMWUfj0oBA5J0cF
6w4ZNolo+EakCKICMrSf6XS1tK1C0F2O2tx/dXzfHLGJxPqaqL4+aJQjZ5NZqIVX5qNJznCpP67/
H33509p2RJBRQMFZiiU1kOh4F0bITm+ypVgJOk+/eKxNtq1rI0qMCkoTITLiGKeIp4Rsw/mxBqrB
gBaS1aOAyjX0a3gQVqD7Mbd5D5kjKGxeMdeLWvfLOSD2Lf9xcNeHpfelLnSTd33UXtyTFEZFAYHe
iIcL6Ky6peFgJOB52InmTkXL4n2ZnHZARqfJqKYwlOK6NHCaTzHy9Giwc66YZzRM13W3eGtfO083
75PkigqjpYp5k1/LGKJiVZZ6a+y7OrIlLbInyVryTnJSJY74Y7SVfJYC/dzgIVgXimMgb/PTTIWW
5zZ48x43o0OUYV5mkQ4dLyDpcFnMtsmqft9+dchdltwtObxrUxjn5jITiyi94gzLV/kZc1+KTBqb
/LLdAg5+AygMT1fcHRLtUDUlN0M8aaa/D5Xt/S6ukRKKFag/1TYWiwdbZ9O6ckqweWrYvQjPuyde
5/G01RmRZPSLD0jQTMASYdo6BqW5f4HW/MIaiCfuRXLeuMLolyTFrGhZqzham8K7Fg2Z2crz/2Pt
S5YbR5YtvwhmmIdtYCQpihJJSZQ2sFQqhZGYCIAAvr5P8PWtREbhMdrydm1qkWZyesDjhI/Hg6/7
t2ApNJuhmKr+6RKgJVIowyvuXa34SesLmKdciW9Wu70vZtFfQ7821o5hn6MmMtcbjrFpTrKJzmN/
egz4o6HLh/X77zN3OWtFWe91/P3adcAfTZdldN7oYA71vh7LDu5MEeYeJyCh6EMLgtDkbjvZPlpH
20m09Y4022dU/h+148Bp2/9fgOq3csyVNvomTyUFMjWQbxPRxTpnFKF/mmQd1+Tri8sqsGgTugIz
FiWcm8kcpop1zn1ILa+BZ/pZ7M4vGuYqWqRi25fKjkBjzR+5pDr866XRLdNERz9ybzeCtJlrKmMs
obVCbBkFmQL4vwWiBbFky6uhwYKckWRe8JzbsvhXb8BMLHOd42bqrUROJ3iquGNSar+92EG3CRQu
MGv0vt7TkLnPSotdPHIKUY7+URLFKxwsH/H2GJJ4+4UC65P79j56kh2Sl/V6jY7TEw1t4MKg+vX1
BS43+/EdsdQzgIbz9i7b1+wQGAyIkPDPzBK/bKsEGhDtEWsUQZchrTh3h/6deyfAeBOdCJo1kX5j
qLYtt7JCopVd2d/KU7nRXY6wxXdwphSDOFe112s5h1LwPE/YeoRkwqOEA8xtXnp6kRQRK9v+sV3m
voRT3Jv6SEWBBcf0Twp2UkSZGz4ElNknCGyQ27ZEv2LQH6P+1C/EYimMd3QbxOPc/NQi1M5+DYtQ
RhxpuYjVuSfnY9oonWfZt+c/flEjwp1Yurma9z4qA06tYLSSrEAcrdJOTuyt9qt4ZxY2smJJ6gQA
xdA25aACKwXM+LCmG6eeX3ke8aIr8FtrNpcpXpVYyhLYFj7B1f24YENY+KD4mK5HfZPu8fr6uzBq
JpI6zzPImi6pOeYjNA8z4tVrMSUCfBDfTbCtI9DeO243AefLGgxYRWGMcRsBAjeqD+dDOqPmshY3
CTZQga/ii5dNWk4XzBRkEEtNsS906qk8tMmnh3EXBCDz5KAPB/gNBnyyKhlKzYAQFFDPoBBFmZab
f+ZAr8EAD1L1ctq1EV1WvPEsTxNtFw8ZeF95nBg8KDUY1OkEvJ3CBdq8wh/FTpWBRODhp0PvnGO7
pZnv3Dt2Q/b5avTo7g1p58DVTh8MzCUBdZCxlR5FUHdfVt/PKOWEtu5yPVMOjhsMwmhhdxGFBseZ
YVmHkzwrezp3ifETuxDIfwfjBgMvqapHuNhUVkM2p61c2OJXhRI7VpgSzfm7mPC3ybPJ2qooWqPI
6CP9cfGzl2gLAsYD6JuuRHjgZXuW3ax/ng2TwY+kiM/VtQRkbYFZ3meBiLfYgOM0OQSbv/SQZ5ox
4IGZ3DETwK5Dmxjj3YSQGifIGxzj2b/JQMYwWLJZRhSGnex5MFAXQYOkg3wBb/sEVxKDG91VNuWu
gf1jxOqWZgT/0QOKBRsuztOTuXPTTAY9jCzKlFSNJxSU0DsDaipKwg2/hdczw8NbkwEPuahyIVVg
65vTZduTIqgI+Ihk7jzzYtfFzGFhHfxQLYvi3OPsRj8uCZyxxBVcw7LDh6Il1ehUDdHJ5QHe0tcm
Th6t3r5/q2/NfPeOlEEQwbDKMB1hJkj2YERUt5UN9innTuKCRm0V1nYIsmPvisZQOXEj2wzwokbw
JWi8w2dK4toSAzKdJJ8zvcatH9eeV9vWiIXx4FYWVqiQYKvifeWXU8q/byK7wTibpKlURNgTEpRb
LIxageF5u38zCXaXWasvjjRqNOxRmyrWYOiKiW3ct4B25qXUnaz1k5HDHVSccqtgUNAPkl1hf6Xb
L4Q5HGlLd2UujTHhCUm8srcgDVM1pHAS+22Ed8KNUJfyknMxjMc95WWPrpTzzWkQSAY+yGD85NWY
Fs1iLoWx0iIukuKq3fwfNPgn4HADOT2qWdwC+WID9lwSY4BjnUpZH0KfBuXBdsLKN8y127TREfHD
N2IWC+tGed9qKUKaCb39qJll5FoRjrFGv9XJ6UXo9xBTnkQESF88I+SJYp46zZwKUKxAFE3unhwL
6YsruZzUM6S9fuWn/84K2YkDQ0L2oqEfLvTjgzIR/Yy6Lq02pDz+jsXuqPkhMg9eAxb0yLxAs9Gv
MUK28TBZbGLzBXodI6JZTo0uelvcUPHGykCLcXhL+nL5ZRb9wfkPYd7DLJb7uKU3z9k6bUsgHWvK
8d83cgZIwH69chzQxSYYUzUtRHeajm465nbEZ0FLhOoCpxoT1LDW/zAtcb4l/d3/xq/fYpirEVlt
J5h9AfzCbBcG7kGX90LLOTxvjCOHvQ2qNEmtSa8g4pDoOcK6ogRkhwQHd1+hxcd3dm63Dzm7dkaM
hoBIgUJ4dz3KtDQEA3jgkc2jbw7SAhtejndxjnMukqL2TGSlYY+VmUMkGptBZfOxVbzzWtt2KxGV
uATvqnNfx8Wu2LlA5lYofS+Y1yvVMd/VoFEOnkefI4L3vei/z3S6juqUd10FnU7TQ1YT6zmFt0T7
Rp0v3hYhafkR/ccI2TGcXNUzUexh668nQJajoyMA9EYBmBc4WlFrvmPtt8n1mVaaKUa6nNQ0fnRE
exfbZU2aQD0a6++D8U73wv4/bIblace8poIm6+BxgtBp94p9DjTFnDrVJnvIjuBV4bU+Lm75mxsH
AxxRWyZFLlFrPHn9IQ0duHlY2YWa8NvX9zeXuH/ZJfn97RgAES8RKtAqxFE+kpMDXzMw7OuRCyCL
PompyGBEt+BviYxBjpfzoDeqiVQy2Muuz5qrre1U9nKfG38vajSTxAQknZypkQmlcIDaW4oBKgxP
CSvwFHCgaqnYpaEDVlINtLmZWFX55x2T43PRhq2Ka6z6x+rT2l/fmxptQ5vo877dL9UR/5DEOAhD
owtCYWqQtDntvM9j+7a33F8/CSJ9kNjn9pVoXM944a5hkkoSJdPSaXGF+WChGJd1GVnTUUeu5lUg
pV1fbRNkum7tvByqbeX/31nOLx54Lfl7qIGBHEA2FFVEI+GfB5uM41nK1FIEIHvh+kjXW5P30Xn8
gS0gXG6/20QTAyp/SGPgP6qKJh+HTrylaEusJMMN/2F5F/IZkdTbg8cmv+0cfP/RPJoeRv4qG/wr
wQah1v3PvBT66DIUl8FCIRn6zQxm8Jb0WtUV11hE9Wyzld1aRSEcXrUIicG3taKLmDgSKZgwuv8h
kfnIrTgmw4DVHcf8CYVhwwDfKtLB6Hka357hV7/yEy0Lvu4fEpnbOfZCGk1hKtJS5FZxwiNlPkO6
hbvceMmT+EMSxfXZaRb5eQLJbwYr6pGf3U2TI3+9BXYXWMcvvIMyJRi00S3Ke6XUhQdDlyXZQnUY
FE8w4T8FN6WsIMzLYVAaGbweRjw9gE7Hxap7g+CFTG1aHUVWBpMCtW++m+gK+MzfLN9OB/u6CbDs
BpTYdvxa7e3z7uD0vLThUsv7H7+Q+Qh9fL42WImFX9itUZjAqoot7G1q/NYFVyCOxia2+XBWiUZ3
bZqfYGTseX3vS/D5x49gvk+dqdk5FnFMoLPWCIZ3UZPwTJJy3S163v8y8tn3YB7wNI2ssrEKaIuo
uz/I7+ej+/Jdf/LC+6VK1x8aMU/3dZrg2sXQqFs7TmC1IB5HtTZ83m40opAYg42Vl20tTBXAo/Wx
wnmLPSUwCOHVyAKbWzVeCnr++D3M2y5neIn1nn5mx/lU36dP3QEPC9guW9Jj5JHmjDahxUngLMV8
c6ls04twCeVLLlGpm+34mDzLNWgBY+dJXfnRw4A0ATZzxe5IsDgC7XuXzVfkjJvukwdti0Dz+6uz
3S+pEcWDZeJnjCgiIgviN0HoDdiyamH1GgdGqcN+x8JYxr1rVOaWntci3mdc9zB1+n2AxAR30G0Z
02ZKMZGD3MVqI3Q3QR7S4rlCpAhp8cEWMM6BgQ4bykUFd9fY7bDuKchAWgYyJrHsKyhYktHN1qU9
BRH53HlxRTS03jzmOSkdOKmVf1gPvv0Izia7S0CHRRGWBvUo2Zt29vY3xas/rI2BsupSTlas484B
T0+oXmHGC7v1+O8WB0RuoD97TYw0i8AygZMPn0epIucwImb4fXai1IvLH9eQRJMjpATrNKz1qH5w
DGzBp/1DSwbCyspSezHE+SMZJdpC4qlfaoIu0an0ePeG83qpDIhh4DAvJIN+aocuDnUjTOs/0HCu
C2KfB5n0d//LrhRFFy1TkjWDbXwSOqG7XA2caj56Fsmvj3r4Q9wYhvs35zeTw5yfMUghTg9yXj0n
TAmyJCJ6h6ldcgQtIsFMEHN6V2W4WvGloadHH/hs3XnvMV6D+2KWumvhHv4+NwbZkTFstTCEmM5u
HW98VDYhyB0fyM8VXpaCBO32lrnIt9xkyaIl/pbMjtqmqhn1fQfJA9aivf0KvegrJdNg5wAg7hq2
xUs3E8YEAp0OLgzJonAnuxc7wbsVAmawPOnAreYvxKfzE715K7P7nVd9jPUq0Esh242ERnbNfW98
XgKDd3oMfmtGqGlqBSnCDt7VO6ah0e+C9gv7vn0spbT+0IbFa6sBAyy1d92wHflX6IBPW60wpdyt
BCf4oq0uye75mSN18cmdfS4Gi025qPNrQs+wt/Od+dB58ql9dKqXb8H5in3u+uqlEsQfajIu5Nk8
S01lQCBICSTnsu06cvjuPoFV3LXj0iIuzpRjIORyKUTzrFFZWEr1URNvFZEcXG8Hbn5wiYDxD7UY
EBGnFEMIZ4iqnNajW06T2sZgsUV0O3OF/TnZTHbz/D29BIfC/zZo6xDnFaAS7uDyzb5mtwFbhmLL
ovZD49DS1n++8jrQloL8uZK3f5+JMMHCca5biOjs2wZgRNvChNH27wD8mfYXj+pm2XVC3slEZC1K
kslciXOmCZcrZlWO+rqpyHVb/sq255efcbBuM+fQ7RDzbmhBk3OSSy2xujyTy1yKwehSqWohN37Y
nJojElLKGokM+4AmQs4FXEjZ/CGKuQ5iNDTJRYCojORH6RHl/sMX54ovIvJMG+YWZGHUVKYJEZWz
3fVvhotRuUOQ+7x84XKIOhPE3AGzFnOtU0d4Bk2AxOSZZN+oCmFuj/YQym5jEmnfuJ2THV23wgy6
JzxfEeaTF15P89JVUCRdxPo0FJCQmsFVmdlpYsRiqOkTTUZVma3UxOE5QYt5H0WWEY1J+J/KUulf
siy6iK1Jb5u3D3s3RFNv49vfz1c0oWAEmPMNl5yuuTjmaBWtTMexhLiMOB8fE9n5YJ/OyeNLwO0Y
WgxB57IYR0UYBTziF6oaYuDtaXf0QHfth4EKhhMkz7n+1+LX+n2UbPCZI/Fravn/HKVuD2c4Q4i0
j5E/uKBY/XqOebmUW2zHQuVMQzbOzJVwQmxg4H4nRPnMprUguQl2ta/Nzdr1Md73izyE5HFNKMuQ
rq+fHaTyvvQ9aNF+RGAncThfdwkE5r+HuiAze5XNRqgleuLi2W0uG9/fx+Dv/fluj2iF/LZb2fur
IV59LpNxa4RRSbX8gjPYnE4xksTk7XEtB+Ejx33iqcZAuKkI56bOIQa3v5Ow2ioZnlv5RyTYYuNb
xsP9k+TZLsvYbyh6FKHDDjf/GBG6CM21Unvl+wQt4Aj1Cjv9BQyvuTw9S56GIqMhRZJoMlhnTrNH
LRJ7Q0IEKwKYlckJpHOYdiwHMtQ2SjM8g1nySefimFM993idLheIgxPVPwypnQb2c4gxttX981y+
mr/VYh7C0CjL/kIN09gf0KCIidH7f3/xpZ0rwjx/cpgnINwSoIgzyHZ8kHz9tFY/sfc+iHbc4a5F
H3sujnkKo1bWU5NCDZbi5o5TqcHoRbY7eu/1at1+BNzx8SWmRVyz3yfIAPc5vZoYkYCCKFQXDtb/
YAcRpYz0n+juAJtWx6/EdDuiu7yzXQqP5qIZHB/lLJLNPJaOr6OP5xjLG7Mr0XmmzzERtk29Kc2L
UlY40vZwdUBOgQYDDoQsRs4zRQyq6Awe68u1GieseYEDQ6kqQXBu02HKvfkA8gjs5vtxwKrmL+63
W6r5z78d252u9Mk4lGaEA3Q6V8CXQ9bO57ntS8XjP6Qw0FFMstb0BSzk1fnIU4I9zdGTSF5Egt6J
yKHbsXjuLf2L/37+/rFJtkw4mEOlNBbOs2uIRMLVdKa9GqggoOb6zfl4iyUDBXszUFdR0VnDUvWk
U6PXg3aWjt1oO+KLROtVj+WTbXo8+r6lblN9LooBk75t5V63cok+aY4YrRIMTbrdbj1KLrfVbBGB
Z2oxSGLKeYv9GQVs4+RkbhMotgPeMk5wsOj1zYQw4KFfh6t86SDEMWsi/tSDw/mNA8D0pfiXLcxE
MCDRq9WUZw0+zxW2EETu8UJq21wZH5K9bnUu9cuytf+Wx8JFXYlyczXxjVBPUzZSUD1VZ7uqK1ew
nPi8GSa3v5LGszIHxPpyhclNJXXL7um+2jf3/I7aLKQUBXZmKEiaHjcXF6PuVQ9UoRPTXUReQx8z
DqT43O9RTHZSTwO9lH5MTpghW63deqWXpFvBy+f25CwC9uxsGDdQPxdVp42pdKxMkl2DabKRahrJ
t37mPOu8m2IwmGPVGq6KgK9QyE5sYaw0iJ+D9cu6rgiXe49a0L2jZnwVLe+MczLiqGleZLtdpSA7
64n/8PC+XnNZGpd6+OYYwA7GJMJ0RioX0rZDQrDrMrXVU/jGo5BbzEwomqEgNwFuC51dd653Uat0
aYlrY0ePilP74UrZF8GwV+nS3QZBLeplqJ8oXxnRX+4b7/J7OBPO3Nkk7fVQLWoJXgzojbc73d7B
2923yG017mDT6nzgqPu/ejZ+i2VJNqpcqltsw5KOWhUUwaM9RLa6QVsFXS7yVwXg2QHfKpazN38I
pVYJJRwwGlm2vVcSrN+yegf5/w2X/GzRQnUVSSbw46FphzlPTQH5RDg29N3wZFe3EfDufxKsE1sf
vkGUev/rLT+Iv6Wxx5jIYdWdx4uE5BItykXr4ZOOqGaVgz4CjqzFB2Qmi/GcrLNVTZoCzbbbNHL0
q6vKaKKtvZf245BhLYzPe7GW8yIziQyGpU1YaFMD7RTSe4VsP6xBb+sOrmyheON8TYf7GnI+ncIA
WdpUYTkpV+noXf0iUL2DyNmuzf1cDHwl52wS8iskNIIzPrXgl82wQWe14U0NLmPy7OSYWKuIU1Xp
CpycgzRd4qJIjDFIdMvzydEXXfaZJMZPai/gLtAug4Rk0smhkepRIsf6pbRX5oP/w7azXXDI3QO8
T16fzTJuzkSzblOnXTP52kLJzcf2wzuONcEmRWLnQUxE2qv/HPBgi3cHGCdqys5VqLbQFueqSbZY
k+Sl2NDp/8PYkkO67j7Lz/tWuVh4ACvEfxCF3S4fS0asVBZkij4idLSnXd1kazW24NuXap3b/CTa
oj/6WyKbROuUa2HEGsz0FeQ9sY1++cmvV5dPkxdW3q7Uv97zmSQGU9LmP+eplWClQIXDo+j82r+j
K2lbeNZe2//aH7FVsnsZAiFGg1C50q+oXvHiW2qm934IAzVy2arNIFFbAqtDs8u9ApR+p9tHpRSn
6OXgfFXOvWH5S4yoaco8xQ1t0bnvfbQri1yQtt9c4Wl4a/0TVTqOxMVIbXbWDPjkTZdYytDRmyrt
sOB6vLWgqcep4UbZCu84GfyRL7ElmhNk1W7j0aUQp+JhtE1wM5cEQ3SSDxK398F133wVlEKYrcFC
XJR+LMfZ8A6aZ8wMQGmyqutxhOtTPFAb+7zY+q7BheVGjFSneybEwJGEFvhzaEFnENmrPmgTwbqW
vlV4IwvX/m/tlQGiNpSkQjEgLM3t7cb7rDW7qnzz0UFXamonf8Owrc9ASGXcmpJyN+oizHUD7xBx
XUIsGy9kECLbdN9Ob+7unXNkN2RWl1HVyoS+KK9OuY53lxRTX6vVrnBqW9BI69twEje5HW/BuJlv
v7hdsbcNG/d+AYNK0TlMdb0b8Ux72w22vmx3F/szIdl6RUnh3TxYV0T23l8O3KkzjguiMTAUnQez
6CPA0NZBP+7ljfeALdGszL/j7d9nrnDYS1jdKvX4jr23Ra+a4lVe+XK1XMtF5xSitsP1s7Dt3l+j
BdT/2dtP+6ez36Ej9SUGhw8YOvzJF3ePvYuN57kdvA5Xf+AE1IuZVaxh1Wk0hEZ+tisoubSGUI8i
RSohwABzvhqcS+ZoiSfk5LqyXtcN1q1vnnn5pcWa9Fwwc4WHPrZaKboJFp81UiQEAx+nrTiCfGHd
vYv1FqP1vJTkolc4l8rc5TrKLakG2dARmcHTbnveZ5EtndFNp3Ku1qJbOJfE3OJz0upgSqKSLPS5
q3bR2j3Ocq240tZ4v3+PF/tAZ8LYTiHwandqmUHYBiNIUe1lH/FOP55jp1vZpYE3p3YDrAQ7O4/u
o2KvCzfAxdYNwnv3aIGWvc3z38HcZjFG4F02VOkmdoR9PhK7WlMWo/v6LkbScznM3ZWioh7O1gR9
MUa229X2HluvfMN2yRpvG53PTm1e6XgJL+YymZCla8s+rifoNnT2p5eiGICG7TWXI51nordGnBls
1Gr2f0100x4U/x2Ug8+mzXupqQNy70MxTsM5nSIdHwsHaO222wyz2OjYjS3a1vrFr1nSz3FPGuMX
pH1Z63EIaWFDMF2/Xvf+j2r9zLG+JTdv/oEYRLGSvi3aSJKOcrYS9qhHT7EdCryJ76UBIX0uhoEQ
rbPkvjCp7b2iNWmH1qTVnjy9uaBWAqPQhk9IzftWDJJMg5Re0px+q03rOBqIH17QX72rvVhD/y03
q7Lku870Y5swhmueYwIc4sCiZHnFBiMS2DeD5oj7d3ixhKjrmHrSNVWWNNb3kCYtlhQwGB7LKTBo
Gje1p89r7LysUcJP4XtwMzhLnvJcIoNOrVQKcSkp8Bo3DZqIBTQsIJhEJuz5WeAUtBdtcaYcC1BV
PHXdlRoJTlEtbA2H+Hr/ABfxaCaCwaNG7wVsG5Clo9CRequ9gXGnsxMsvP2rl2wmiNrnDJCKSczT
pIcuV9vJn0q7aQido91wWdmWvPr592FAqY1iow8TfJ9NHxJ42etHbHfOds8Hyh7ErQQt2vlMLQaU
BEVo00FQ8VYZP6t3CQshzpKTiQ6SJ1zeRJ7lMdAUx32rGjdz2Hgfu4nUMAdUkEFvwI0eeGox8FSL
pQWCAxxi5YClaHJK33gR1oAJXoGQ3pZ/gfrs/BhYEkEQXZqtRjOG2/4o7dey80Jf3vtWvph5mhmF
zvSElVXSmEkBMUgoq/5p+/GxW2EMA6tOH1xUJF/sTezfF8lDJpYBss+EohczWAYYILcNQlnZjRsv
fdxUKUEw9F8epM5gxdVsOsUSIe71JBB1he4CdGzcV4kDR2ybS2zUQyulEBGn5PpLRNeE3cs8i1h+
GVExNuhMtaFZDCJFIxbJZGD8RUQV+ngbV97q11Ni+3gYQb5kYyEpP3+26HHOZDLghA2OahtHOm4x
xr8++ofxUQDFP8/3uzld/zb236ox0DS0gxzXFyoGo5ug9ZtI5WG5NnJVoc1rrqFgcE8WA0zn5tqb
Z0QPR5DxS/uQrLlB37I5/NaGgaNEbjQprg0KfYhNTtva3Q4xSH2VrXo67yr/O+B7Mcvg/lsmg0vY
cdSAvx5aId14amTSxsRw8x9RRQ7IV3PexmW8/S2MwaZJbvW4zaEgFbZNVvdv02KaWP/H6HSRwaSh
u6ZppkAXw/tEK/V+vyoCmg1H31+J/W42R9yi+zwTx/gtlalew0mDOAHexOnqVod807yCy8XhCFqC
dAPFUUqOrKJ5k7EL8RoX+YhuDIzxOuH709lBYh9zixwpSy/UXApjCQOmCLJzBykoJVhI6qvEVVzs
w+Nos9hTOJfDGEGa11dlrCHntkcGZCPHFfphMe/74wcWqfOaQRebU2fi2IcqkyfQ8J8hDtw7jhfB
nzh6O4N06GHZjs9oVjDIjo4ykP3lfXyqNPLkjg8NlqZiJDgots/1G/iO7h/1YpJl/psYyzljJXQd
X+gHHZztERP2BOtg0TQERAYZ6Zf1wLl36hJ2zQUyb5k2GJmCGrsM70P2s5GoH/AOzt+oMFzd7Y4k
231p595xtd+DTn+w01fk+DQbDO1nC42sruS6BXm0UTvjsfQtIcL8hzFvU6UNgtyU+GGvDdpALD7f
4BK+zQUwD9FYdGU3VPSove3FzkWi+P/DbCi9816jxfTHXBbzGvXWUFxEek/RtIrBQWRACmd1BOGt
+P4zfdNJuaowbv9ah7wWNN4p0n+fhQJqex20ntq4gp3z1mPu3rfXxWzkXDEGgORzHl/G21fanD5i
LH/eG+4DrDXFpnluWmLpFTQMy5ItbKMDewBzikYrieMAl+XYdGvwOcleSz+amT2YBseJXfQo56KY
c+vFrh0LjMQcN+AY/PgoHLDauJZ/djC5zIFXnlbMEYJ6OB60AqJE/3X7qR4zj4Ori606c2UY/J60
FmPnOSRUh97FZAEllODYwfIT8fvTMNBtUYJ+I4IIh+IGFrau0KDD74FdDC5mqrBdbcNUqUpq9dSe
PW/cHuPdL/KTdjhhZvV7DILU532e/wWS/1GN7WCbwAE0iFOHV+m09cC5CCz0n+Ai08E9XsZjsb4z
14+B41A2e32QoB+IMY7lc0SidR6juZ6gFuhj3aJ9qGryDeJz4Yl2M39xbHExlzmXz6AunfJJJxny
Rx8dCwBFNKsiCuC9vdQcWI95LobBXkNrjXBqYS6Ye7mQaNvSegnHJv8X0P394Ri4yE2wTaQ1dEEa
BFuzSdaBVDIlZ8+p/NZef2OM7vk7wXYAzl1Y8v7myjHYUcFXb7oScmEuwHjzvQ/Ez8snTwzvDBnc
GIf/QO/GMZ9PFtl2P9pAbdGVluKrgXnYp90zHN2Wore5bgyUnKUhzuUEumHpwRbL/koS/+Apxjs/
Bkt0Pcyqij6WJcmfVFRAboNrPOtYdnz+sQ6WrllrmqwzFZgg7FzzVp/ZGlMD0wPcPcvG9Y73j2u7
26gbeYMZCc4pcjRk6Zv1QhOA+ICUjSdtorVl117ibUC1yJGz/Pr/1pFBE5SK5U6acJIbVDKHllwF
2kThIJcFCs3Pc4tqOH8f4+IkxsxGWCLnyRpE0eqgHWVNQ+/RjagQu88wjvHzyX94d2P3Noxx4QYq
nCvBjrGKlTaiNE3PdZgcb4XWQrBuHIQn2t8PxmpuNZ73HRmEya7TaJQKzhetGdgfqwTYw36x0eX/
Tnc1RB46u7CD+v5H5b1HLNVzLhsVshtQErPBoIHEW3v85YMy58HFSD7vSBelmZJoaooqIaLVVcaB
tNKzEGZUxe3kIUWEbgNSO2+av4aGaLslHO2WjnQu719H2ppqTgMgMOGtkTy8kCNaw51RIZr9KHpr
G4OKFhpheDmcJS8M08+GrCnUudSkP/WU8yruR+x0htF63YeBBvWKd+2XrHMugrmNWlonknKRYJ2O
s/u8egcOOC86R3MB7OM9WZGs5RCAnBcNMtCWgfgZ808uZk6wz4gjbwlB5+IY0xDKvm6FBEdmNqSP
0Gv+iyNgscd1LoExhk6LB4x/QAKqxqjcfZIz9YBAInjf6LhymBcbdGR92PWQg8j+BObM2D76xjNc
H/AXcETRn8x6PnOVmFc7TsYcaa6bSg6AMfckH6x5uEq8jNpiaDaXxDzVXVPH2Cs7UXBCt6B0AUW7
2lLkj8kazL4On+1+yTmYS2QebtPoywZJFXyumqhHOHT8F41zTdmcTdlWcaZdIaKjDXrwHeGNI2P9
hh6J5+/X+9+KY99sVaGoaiU1kgEHOLpx4pkSfyH0Mtr9gzpsJaEUzpfyHOIbaa0rNq9Z6hsDiQW7
SexaApukkTuyUw3H+4pxgIgtLpTNaBVXeohg60hBS7UObN42h8Vc3swW2HcjLzCNjHtFMx6nk26r
oKkEFD24yfERW5m51r5YypjLY6BC7bLM7CkYOSfpJH6XpFnt0Kl69tWrPWG8KFiXEnmpY/J8+OJe
Nd5nZPBDu0zqdB2pcOeK3U2UsZGHG0uu3Fw/FjeGesxlEZaC0YnL/mLTtWrnp8cAq2TR5cyxfB4g
6gx29GM4ynlMLeS0HUDN6B1NZ++TwX/54rgzi8mJuWIMaFyqAltrFdwysLsrweWn9v5139oX/dGZ
BDZnMPVYmYDd0lBmi3dXCRKC4eDDnk6eoG0BnXv+4YplqxteZZcD9WzioNCGaZJSHGLiP3ObIXnw
zs7MSkqf1WKHv/7qaD838Qr5alQj+6Oq2XkOujukebhVtf/FG/wHr9hxtjgPTU2Ibm8K8mJYaQIi
2M/IfQdnyw/Xvqx4LzMHgtkBWgXU44ORUo+meUqeDjw+aR5KsUNsmWQ0ORp1qJ2X8C8y9xxcyJYk
EVEiovbgi+8yOAG828w9RwYwqiwbFFBCUJPEluspiB26uPsHlg0Hz+jc+S+vM7vwSeyHsz5VuAHw
b7ae5Bxr7BvWsCl8Baj64kEV541mdzyF2lWrU/l23zRv+xF/Rc/ZU3YsV8Cq/w8XgQGQSpejcz1Q
cQ6cxNP2VfRPlpdKdlSScI+CWIKtk/chhXf52OSB0YQTKGJvaIzMi7fb++rRd9fr24Ael+mN87yw
6YLaTJSxMKDhFU01p+02RJm5dAMrdZ95+y84roHJxCj1uW0nVbl9u/CpfEB6gFfXWazMz+CYTQ/0
ZomWAxoGgS0ewTIY1d9R2zqgXMB7WxazqXNRTISSnetqVAtcM/R0gZgMsTnStxGWoD6ZD4Q8vGNP
Crb1YFcPXQzEoxLigQu7/AndxHEkS1AUhBBe7jSB79suOqQQwdDOCk4Qc2NOvhNZsHmBXkt7LRsh
rrORqEZqHBuiB4IRyyefvD0UP+B3Hca3Q/5cUWZ+7sTZIonD/LAZDyU/G/pgGJCfkQIdOKoTJuQb
QQBHT57DYDK+CVhnEkFQKHaitn52Y/Ta89LTXBtlMGXUBQNblqiNIsSYAsV/QeeIw33Eea4Ju89J
QqozkWrIabwTmkcQdx5zVKJDZ79qieoQFFdt1w4yweYlI3jmYjEJjx6co1OmQPSJ9uF4nyssQcOr
MAR0s6w/PIeer5MBO1Me7EcMPpDLRnj4yq+Em/FZKh3N7MZiIAecdFmT9ze7QT6rX2EMaXWkSSbw
V7w/aphFoubKAXBOqMp2PgmKVFlyCaHxqnWcZN18r0Faf18Ix2W3GPQZTF1NFXohnI+34P6fXqzT
zA+NCXek1kiykKZ6vO2w2kXoQUO7VuhyxPAgzGL8lF6Qw4ulQczrVkNKaTcgiPv59ACSJ3QYO5zz
4uWvLAZB2nBqGoN+lA2COO9je93vVntMrQr+Y2sPPpiXOGbAvX8Mloxmpmf1LWOG6dxmNTmoYaPn
hFSBi17j3lXsFxAMUE4yzvejt+sOWFsMwEyqOGZiQ22jd/q3CUZ+5VNl3hdisF1Pof4f7Tb5A15A
74jbDVaI/dPPt9GzbeGd++AueiqYxgXOm0gXs/kM8zJ0oKERACotCpgXstuDhclHoFURup4a/G6v
vPb3ZRudyWSynt14LcIwDeVjsRIn/3F8eAcvg1s6lx11xw4H8PvwOrmX4+OZTOZqJ/l1UKwOMp14
ta16eyLql7QuwfZLlw1SpkyOvSzi1Uwgc9/Da4dDnyzqAkYqkVF4DrGGz74vZTFgnQlhbnsaKeDQ
kiFEtcWncP9XUcjszzPX2yj1IjV1/HnKLuVkIKA5Dp9j+kAZMl/s5oXu1Liv0CIJjjkTydxv5XoW
klaBSMzW5qSbTj9tu9gaK3Cw2E3lPXOtkerwr3s9E8jc68zqmlhOIgWb2r+C79e/6rifKcTmMoxp
bFQxgeFt4C5csFG0tP132UEKOXB45rDsPv9Whk1gNFkkYgEkbnNGrjYW3aBtaYd8q44m4Sf4JT9+
QOya7jnjtfrz7jSb3IiF+KIIEiRvTuiDo31FqyfyYJL3CEOWPGKw5Wh8pieDIJjFuwyaiI8GFlqQ
fmIXMpbwPelHv8U4HBaZRp/co12E5plIBkCaRgHhn6hDwQ2G+nf9IXcufuzIKZEQsYKfJKMFRAft
LH/15M0kM0jSmKWSo84ngyXodbuNn7ZZ4MHl/D+kfdmSnLjW7hMRIUBI4hZyLsp2uVzutm8Iu9sG
BIh5fPr/w/scO1PFTsLe0dFX1Z2LtbTmEf06u2PAj4Fv+hZumJ620gIbksE15RKlKSvSHKL49cOS
gGsf74v65iNq2oUmbZ2pxfQ8onXycMBahOM7byl94Yzhlqey7n5dEVHTK1zkSaQGcMzD5+bJ9Yt3
uFS6tZPgvwgBvERsc3Mp+dGjdtW7NyfSlLaZ2sDoM+LHGUx5fgdbepG4efSE24xbrvh62EN/QdTe
yGywvWNaID5k58/9GWNQcLz6x6U6tZUGWHf2rmBp71UnHfYOtICFMZHdZ+SkDu+hWf7BAtFsj+Hx
p383XK7VTWSYc/hJTu3NQmqqqGISqnn3tXuPmZ6820XYwVaNOMFy9qyzF3jj/kvy9+X0jLL999jL
npbQ4zS/Sz3YqI04dgH32lL8+hzNUrhDSc20Af679DQNXn7On3db2Zz/wqc/gfwQmisWaisVoqUY
OBfpqfzLqQ/eCeOpH9ELcV/6NpD5wcpXcHBOm7dzAWScrzj8t5yOcDb01up49tXz/eCnKxAlraM8
ymMb+e63TC6TvJfd4J2wxG6DUdYTGb8Y5Uep6QpSnql4LhWIhp4D/IP+fcRY5rDbbXkn697yr9eh
YJErQD0uxsu4BKAH4zl+Djvstj5Fz08J8bYuOCzMdMVs3DSxLdzFDm1CqeW4jsb7eZiNREZxFtDi
jTX7OKJrfJHGvsj96QPlG86q5ka+AqZx9kTquRRmlAWlJO/tyvVEWz1aQ7PBERs46aXgHJZM0AI4
hQhNZ28mHsQozPxIenXhYw/OfRbfwEqvBle9EeaEACvWZV7WPJbmE+MbrLfoV/2ZsBZNgCVMRome
Oe+w9GGI5zwLiDyRL81nt8NUwvTtPiJbQLTnaZuB9pkNILnde2x4b+apz2jqT+4fPBCj3HSxHZ7j
dIfmVlVAp+yzIguGvPFYeh6F5/TfBtO5cMM5lLnlZ3m+AXMNOeZwB4cRMYKHRp5bkTJrxse5L7OA
S8z1hOdSRIekl7uGbfgba+xwDUgzXzYbrMHKmyzABWc/JZci+ZcwewObVSAMO+8RTuNOsp6Nd52Z
cGcBYsUxiPWttY5udLnPDiswTOzvt3AfltuYJNLygI0tOkkakgecyoOqLpOLtr3Z2ZCelXcxLZOa
gECwt/tHNvJK1dVDkk2OS/NADcYTG4udaITPnU9yPN5Hh74WIQDi2I3ickqpntgLe9Epg7t50Hbj
gk7Fyw0Iy8tqQoojlNhYRF0qcMhQkx8RtrUcSjMPzOYpHUpfRLWfJY+VGx0aZ+O21drj/IS1kO6W
nceJpb0keByVuftB7ltKd+Xw+6wMhEAs4gKWaS8fcfU2ETZX92Fp50HDeBsou8gORt2TgDZ9dLj/
Oqv4wArh6jda7Ki+NV4qogyrz1SQkGPb5rvOPSeYTv99IA4KAIulsx1XJ1oiHGG3SqogSp7aCtt2
l5vmpv17yZLFypkO5RSUYxYXP7a3XVGNRjmLYdhUsDOa01czPf8BEtiz4FJqEqyq1V6+d4e6K4tC
BXW8N51Hro60+APJh1r+CUKT/JZLOqUSGAzzns5/q+wiuu9/gAUzTcyDO8K0iaYlU+xjJ6UNEEk5
+waBZqHMJ84GA68pF4fh2ACufpku0ytCUplwcHpAaUy2GxLbM6wnx/nEZfInb+7iSDNaAiyGI7y3
koKLWyVvIlMFU7F36fIovfpyn2Jr2sX5BUL32HnfVDRLLRW40XuHvjS2c5wT5hGsWTKMcn8f2Brh
Fqq5An6h6epaOeOiRgeEq4IxUWdJpQ95NAu1i+d+Q/DX1PI1JE3HdKZRzlHHVGB6n4YNed/CYvn7
lSQmLJ9pXHIVOMneoI9NvG/yx7HeoNXKw+CQNVgYt4exze3HVr8rKNJUwo1LIwvm7DMuIp9NdZpJ
csozx5PmRji1gtENLE1syMSEERuANVzolOxa4jdBZm5x8xoU2DEH61xwWsd1NLrVVmMURq/ygLQK
gbARJV5b/YMFJdaOkzzcoJ+eoFkU5mLKfoLTkJonGaecFQD3uYkbr0EXW14faBR6bX2k1Qdn/Nep
PXvycnkQUUCPzNg1Q+DakQ81siPTydiiwMJ1mim/+SQ9LIoKmUsXFIj7h04F8/A2Zqf7IrbC+ADB
4cNhvBxzD9Ytc85ZbbuzKPPAmnCmKXpv1i/3Aazj8AuA5mUXWe8M8QKA88aT9lnV7wb38L/BWJC8
4v2K1/bUGHUedOK5j14GEXoQsfsw9OTT/+OPX4gsiF4BMTva4/o13BDLYZ1vmUn7LBpX7JiD/ddj
UbVv7TIqDikz4z1W6aPFwCDmIaFtem5HN0Mnq+X4nerT9/c/bOsFNTFB1kHwdCGwEM9q+tfov/5v
v6/JRULaieJyWB6wbN67TvPQxenGcqNVHhEWt4jAMQpHn4uZjSZlHYFHNLbH/tkwL09/gIJg5rKR
EJsIHO3p+jHlkZHi980YE4PxZWy2JHX1Ea4gaI/Q24ni4ZRgTWlX+3mC2fytwGGVRvDmyX/CIN0L
tmGeIoal9oEhvyTjhajPjdrQBctHvlI3VyA0JNDlytRUA0SHvTR56XfWgTxPotmwh2u0somNc4y4
Geua+k5kSppeVh0ClKT7QtrPjT1uAFgj1RUAqvmmU9gNJkkQzLm0PBpD95gzgrXn6ff7XLUFRvNP
G5ZGcmAAQ3vutfzRRGM8392HsUEr/Tj1NFDbGGcLqESdZ4oPlvj3PoC1N7dNbIdFlCCQktCkW/Wd
Q/qFVpjwPpmu9Y0Zb0oezV47b40wreJiIYJHXoJB0rVnMRXlMXq2EceVH8ceSwWcrbrcYg91BsbK
0Z8QtBcxSscdeQxkwrn6rniKuuBwLqrmA6d/j+njzOMtiFs4WbdGoc77uePWglOWeiR7ybots7N8
82ucbNexHOoKobe4dLnEftGB50EfZf2uNuNvrlXv5rSxPRsnRdHwRMROzs7fBZnOJBSH+/yxvP9r
8NgDL5Cx4oiJbxFUUzlPIxU53MoS6cs4vlQ9vXD1cR7osSaj2ghh1gn6C56mqqO5RPzEYGV750WW
3/p+wxSs8rv16/eXv19Z8cbq5oIZ+P2D9Z3+/Wnj11dVAgiObAX2VYkf20yuft3pWmojY5UHo3Fw
BI58k4es2OK51SdZshPEpgTJco3n7AgBV8EjFeST/FplSC1H4541pww9jVsZX71D4YfXYzs4boLF
bMjN6ycxzLSLhjZBRmTI+vgY0iny+imaT7OYet90jNAnqcOesbcNowp2IQ+yqZ5KKT/1wmjRwzBT
v4+iaGe60j2lYZsJvyqTxHe7cSuGWyU+gy8rLKxBxs6h26fNWVl3VZsizuodr/kmSQfK/H7aw8IA
JvYMWEjduK7mkY9ZQXmdK3gSUeibM0qrgDXKj/eFbpVJr6BocbzbdnZuUUApo12LTSL0zVy/iH/u
A1kn139QwcYpPQ0lTdecMkTTAW8vrXtIhudWboC4h8cCQtPHhMkhjRZqpWo/lhdFH8vS30xJbCGi
ywPyoEYUA0rVfZ3Kl75+09XH/41WWhDjSMPmw7AgYj2hluOal3ne/wEI4YK7UBbAEhmNVlQVhRRx
rYJQhG/syUk8bpDYQ/5rdx/Q6qO4CPZw6ZdQ+Ny3YhKFdjUbCuHkQOuDieNIKjY9LDXAkcoNt35h
U912LKG74GibYsjf30IisrWI2UJ38Fb5RnQQw06E/xrTP4OQpzj/MvFwA7c163ENURPPTEzDXDa5
CgQxvNT9GFbFhm+5hZMmmqIvhzo3AMEYxlPdv8MdM69ll0pYXlNjgHWfyk/332tN3f/QNg53TYQw
GhWzSBKVupDTkSB+8SbsuxI79ZmGH+7DWeMLJNmRYcfdLPMVA9pDMfOyAgPO4lTKt9lDNx/SdAPI
2gMhK23hggTFniTdnEx5LvNuptBs/JstMZct/0CMkAATaARERsP90TN2ZYGbzmSSlzCOY6zyTzyr
aqwlz+NA9t28wQp6p/8P28gcYqNzFUUwl2u8wO02bI0ZWsGZ3dgrnnBl/hDJZE+soCTm05y1Xu18
y8VWsLmm8IAcVkwh947z1svfr3CsZMHLJh4gV9W0L2Xsu8k3Of9+9t1GQR6VN9xVF0z31nksB6yo
HNOAOxl7rstoPNijPV7Ktg+3fNwVvx0OLiNoIkK5AiWeW4SwkbUbIjGlQZGEhypO3trxeOitdjdX
x5FfwmKEq0EGr7VfrJH53O2fWN956lG4ldemZu5ZboJSdNi9/W2ZuPmwhZ2vKM2GviWp26eBabqf
Yrf3krLyWCJPkm/oSr1/ZGGmG1Dao2KdF872dF0apN10UMSr4ksyv3TC9Wz7rWmfwjJgY7ZjyX5M
JcxPsvsTVF2K0AzddZCeW1QLpydZiEwJbHXjTdF3KyWI0M7WVs/PCvMCz19wNBWNeuHkNsxJg3yY
wrftkOdnJ5k+ND1Oy9zHaBUSs9CdRiChnGiQhDMbzlDOaWBHauc4n+O49oqRHe5DMVf0pg2K/QSj
aYG+YmFWWlYasNm3uZv4yDZ4swoPs9l/TXsKHVDt07Z+7CP6hhTDoSn7Qz/ErpeTeS+izicDP9//
qFXUIbpQ4y5Mhn7xpWZsrvgAgcIKe3SOhWHqyY3S74pZgsrD4nrc+nDQoqzJ7JwZBYa5TMgsEcmp
VvUuc8YXVldPOek+4rQs2WDQVYDCXpyjpVL3alwlHKoYkVsaRMZfceHsyOwVn7AzepeO3+9Tb1Ud
XUHSRNF24BuzCpCm6YOFJakSR5dwM5wJJPungzF8uA9uLbNsI7GHf5EU4dC6t6InU1fGlTTSYJBk
xl2yXO6dEovrM5tEfjtmIY6Hp+3OjMMRS8Ky/owzM9WJlgqjuXH6NSzbcRfXuBV6/7tWmci1QQhh
U8fVs7JisMbeIfisRl1QZ/aqufas7vl/A6LTeuq62JxDAPHgDdJgMP37AFbEk8LR5SiMwSd4dRVA
iawvpcnTQE61u6PTU7dk0qLyKUbNcn8f1vJQmsMLWBSaHA0ecLA1HapCgB9L6DZH2Z/ruj3FXfPu
Pgh9tGOxE4DB4QzCi4LR1OIEWfQ94QoEa+fqrETuhT2Cbua5TeorC70+1cci/TjnuJfFsk/WIP1o
HHccBYjBLHw1oWzVbn3TCqfcfJN1y8CV5aBQJ7Do0k3tv+dkPmVomqA5loTY3jA+5xbO8ZgYJGrf
1HUDZiZfpFV8ptCVKU02nIkVNXHzLZpeakOMdpMIfXBoJ6Rn1mfcI+lUXnhXhl42G/lhzOfheP9V
Vh/eolhRjqQArvBoj6KSuBzaAY9SObLxy7hB9GGS+fe1OkXbyE8oGplJNJaii1y4ZPHRlW9Zc1bh
x/uIrPm0NzA08g1J42aiBPny4SWBT2XB9yL1dxF9D4nw66nxY26fDGyCvQ94VUwtYbrOcljW0gdH
0s6qVYcurICSI8svcf+lfSHNBpA1TQvsfkHR3qkscHAHu1CywEgcC20YY7vPsiQ91WVrZrukN+cH
ztz6LznI+lx2o/EG2a10bxgVrjoZofSFbDqvkGG44f6tM9CvD9OeNmuKWA2FzIJm378zNuzZqnhe
Ya29KeuaKYQSRNsmUV7jVLtp/JZsraTdekDNiA00tZtagHG6KNpHEfZUT98bHJRxRbxhl7YgaSaD
qNaNlYHG2nk8RNbjfOrnU23/fvhzwynLR1x5/m2TDp2MwI9jd6micsfCs8jSDX5c1VUI4Gx0aqE0
KTTXMe0q5LqXnt1Whr7THaAuZfPVzS6q+HJfvFb56xckvV3LytsZjw9bbvLhMnfvZcL+RDldQdBE
i0XI208WlNNOkTdm/67Yuna9EOOVcb0CoIlIlPdSthLEMgcH2vWSY1lSzt9J8mFxTCJae7jiep9q
6+/jEMYdHLIz9Uw7K8xQxhP6W+c+b45zE0ZPTR4eIzfEcMaQHKnVyZf7IFdl1UEUjBKFC4dFI2MB
NQiGQDRR0U+p+9Aw6TnGVgeivo3qP07EFRSNljMTWFQ9MliSIQ7o6BdyN6jMGynxSmtU3kwbz5ib
5w4OKM6JxN6QNl6qxtLrkcd182ZvO1iA6ODwdz3ubLRktc5OdSFyLd0zN7Ff4T5VVjxylDqW8r2N
C4iOnhztx37pBsL3JmXssWbaDfE/tn3JyN/tI+NbofDqGzD4io6NXAQuzN3KftJKoNIt/rioHwnM
0rHtLL+ig7vRR7UFaPn7lZLp+UjavIDfhNYB3+FPvEWkEU0bxFuV/St0NFUWW3DOMgZ0UnJCK323
4fvo8yj/YSY8CiJggdLrjyH2KyyMBp1nsgYWlbqYlfJNdU5V57c5SjAfVMJ2Ubt/5morHlxHy6Vo
G0ETLeptt8Qrsrxs4HemgWU9UR498t7dMMqrXIck2/+HoCUQMs5HzCLABnRu4Y0296yEfE6iB6Os
Mk/EwUi3HOlFul/puCuImkGYVJiU0zKaksXGqWRx7vX9nncKnn3k4S7viQ1naZLdHGd/NdVWBvg+
RZ1XFSFqZSTlwLdm6my1+amoNqzqqun+iZ+jF4Rq2cD1G4EfLmlg3Dl6JxL6tqXMwyaK3X2VsYWM
puK6uBvddCFlgnrN41bYuvXrmkvVGS2ZsxGkqi5Y/HD/y9cFCuMUzLZQPEGN5Jaz+8QohjnFpxdV
59eyP/YF28XTfFaz+XdS2FizFLbPtds9x3UcxN1WV/8qci5aczCOhUOuel5bDAY3zGUwppmyxrMw
rvJeVfX49T6aaw2XyF+jO8LCnk9gqWk/14pzO5MqC5D59GdUy0fcS5sdRI2R5RflA1ro2kl69EKH
D0k779OeHMIsPmEo00ND12Eyq3MtzcNYJcEQsy/3P2+NCNdfp2nNslW5TEZ8HWkyL2qEV6Yf70NY
c2gQzRMXA7QCjp6mwOyO22lZYRYoz85R3exlUiEvOHnkBO8A8Xx/UlTu7sNc82iuYWoqLWVCFQZf
aB59kT31oxSLSssPIciZNt/vw1rlYxOzLmiIcC2YCU1IeprVkptwn7j9MUcDYV655yIaP6W948+K
PdJ+b9bRfoydz0labDlv+hK0H3bpGvzywld2SRQyzkU0ZQHmyCgX6RGle4yrVce+Io9t+z4y4t3I
0LhbP1SoEKkh7r0ayYNdF+/irj6gifPgwveaw9mnauug45rtN5fBDCGWxmO9iGPG7RDnDohjToci
eZN/SJsN72I1lsf1SYsDO4FOEa3Si4l2uy5cRLtFlflZGPt98950Cj+PyPtGYH9rGO4F9u4a/YbH
sVbMQBn2F2RNg5kZDnr0FoHyHWYvaSYvHt6o9ttYfqvGb7Y9e0Shw6x6MOBWmiHdN1vK5b/gjuk+
wjEHgVr37eMTKxJFj+2JQUdKn1dPhVBLQ67fT7M/W+hZd/NL1D7USb+hvVclDBkgiqvq6HPT8+Jt
7gx9Hw0gemgFuYO5mMb2u6L2uGiOVbI1xLjKRlfgNCZHA0dW40ALPIbofTpURyN+cjfnSrZw0jT1
nNTMLGiHtIlde1XlPtbmFzO/5G55NtN8f19trALDDBZGCpF3pvr2X1EMFabkwDtW7frJsK9xx1WS
zyUSeXOyYYO2YGnUw4ZwoeolH5SovWwQzzVfJ8PrEP0wWpUbUrHm/JhXiGlULNMRNmUBFuf9weAX
bDg7oN3XzyAL90m4rnmvQGnGy056EhHDQmKBfc3r4iG1HkLH2Eey8Cf+Fa5rL9ErXwVl2W94eKv8
SHGGhaLL03o14DobrGaugtI1Rey3w/c6qfyh3ACyajkRnVkoS1MX9cpb4RaZW5htB0qasTiK6NLI
fJf2UObhoe0/IJXotSbZyNWsvt4VzIWVrqwJR3cZw0GFLHDrc259VhRT1nZ+xM279/cfbxUQSIee
Ao5a+A/NdgUIQ29C9W0FE52N07GY+h5uUDnvGhK5XtsVGzHH6oMJZAf/U37W113GbVRX7QA7lEW5
Z1ovfVJ7bCs5+MOX0wMbE82r8GkpfNpXk2kEJ7vbElpxcLNdK5ruHHKUY53S9PNOeA3LXmpJCm/+
RzbZsUQ7RW8e4jw9zdGumMRWaWuVxi4MlIXRb9BYe8y6JVnXueDSuntTNfnsiaLzKJ33toQTcP89
1whsmZivwcYxgvBYY9bICQts4qLwgtBxClB9/9JvSvyiqHT6XgPREKIWaZtkdDD9H5e7Wl1y9HTd
R2NNVV5D0DxHc5CD1cYML1hkvtX9a/ZHHHz3WtR5LQz/3Qe29j4WFQSXX1F3RCvtrbBNLiLtCO4b
mk8Kv1LyUo7TuYnf2B2k4T6o1edxTMe2BUeH86u9HWghgRMgsiBl0q+tnWrQXbU1ArgFRPOEc95O
ecxAPMd9UX3jJck+y7P/ERPNmNHQHHhic+y16C/CMH2mHo16S3JWGe2KXNrLqBTDQGUNcpHBF6cq
38Bh4aJXfIxGd4Znh9/maDjMnZSOO2OysGfVB6RX/XpOX7qOXkaLHJui/CdC38R9BlhlbPRqEweh
NkGH3S2v9VZvpDZi0SBJqsBhaK2xz0mJyiE6nZHkvA9slXwM7cMmR2Ud5uQWWGnTsGraFMP5pIUt
Jnw4CmmXG7Zqld1wJgZ7DhG+E52n+9xWsTHmmBtMXeVLq6I+ZZ0Jezyo432EViWVCcynw1hhWlvL
WI2GdJ2aYETRHeihpB/rODqMXepx+eY+oHWcfgJyNIe+RccqDwuMuZU4tln3494dXtKObbzPBjr6
tomqbRAzzVUeODz0hlx8rcW7OKv2OYv29/FZ4wSbLDtvkF90Xg3Qp1ORNZRFeRC1MzquGC5E/IPJ
hC2GW+NuCtMOlwypFqKTLett2nUM1meY+ofJgIkto/Jb3JnvaY3KeB4+30drjYDQ2La7jLqjy1hj
cDHkUYST8XlQ1bWvxDdpIXtiNAc1PN0HtFrLvYakqYqcYwxhIE0eSCza8a0pRse02zhPDVYnHSIi
Ur+c6vZMo7THHIb7rWNh5Hc2MbB7xw2kUTG/ye3oD+Th+qs0bWIkMunHEfJQ2h+5+NckX1DOi/Ot
9WRr0iAcOBPwsDGaQTXkrUHlMZoToUfScs/ay2JNhnZrp9CaNsaKCvTpos9r6eG+1VYsEwKXLzAQ
aBVN5AnsI+uKz7ytLo1l7GWHnHRibojFGv9AJjAt4Ai0Qtla5qB2olahjphjkHK2vbh/Z9nCNztc
ehy7LTW5Bcu6RQ8NZa1wlnExdNv8rZJ9l8ldhIRAGM67+8y6JoVI82EqHw07lqk37cBzKogxOXlg
W2MgHTMIsd0K6+yOWcYOZZZu9MCsxUfoJRPo3eU2Oro1pUzNmpZ5iyboKccqLdaxN834t925D7Hz
YKMFCP/XxR3ZhobWt7n9SLihj81imH/iWDuiyT6NMzYaMcZsnRhZpbh9CpPmrUKSIBf20XaQsZ2V
nxfykVTDA5tDLxmaP1A/rouObKTUTOLq6s6aZDJZHHO47lRdhor/lUvbL9P+xKut6tAq9yBzjaZl
PC1avm65BzyZFqaD6QY1T8HoDm84mgP7yXkUm773CihUY7AvSKA5H2G99p6qVTh9N6HRXKiPuHrv
1924qxRHv8DLfT5dBYRIEI4QVnxhiu0WJ8ssHVVxvGBlPjrCeafy72q6GIz/ftDpEEwaYJGIiU3M
+gyK04gUaTFMUVCDnCO0NeakwWmpDV28oiRvoGi6pKJj3IgekxMl0laSPyUODi0Vf+Cy3kDRtIg9
t3EZL1MAfW+87dGTyYxny2iXAqFqk13IW//+I63JGSAua33cHzZAe6VyGgYnKZcJHs46L2OZ76ZP
zPk4MVj0cl/gIHkR9V5F/oqwZg4DOuf7H7BGVzAHUvrIW0PeNc4vXGX0Q0Eg53T0yvw7Ao0/Wf6D
ve2/YGjhZsNQGbE6wMhp6aE0bgvqOfmXP0AENX6KLABsjt7fkWQZapElltlI6ztXSEXUT9LdarZY
kymLYIGJQGkcJXKNWt1ckb4qsiKYE1ocu4mVXpjb30pSvcVGrXrD0qxCM4mJLQeoIALcrQR3ko6O
mwrMhkTzubZaL6qq586Od0ptLf1ePlyL1RysDoGqRXcMJkQ1xicOljYmNCqC2H2pQ2/Oz5I98OFk
yw2nfI3fLNgxZGuQQnL1UZSKWGXJQkMFrCr2KmwvyA8/pr39/ve54RqMpi5GyVwUZNMiaGZESkfc
2HSHjXmSRTJfkewKE41kFhbQ45yYLIKhzzyz/95V1R/RCtvLBDplEAEu/HGVPeyamBS8AxKs+ggA
zH0h/ff7dFrxLpZZ8J8gNIbmYyvmBJOwgYkBZC+Z+tpz2xntCfs0GR/4SHdGVT4YOft4H+6ax4+c
L2aETJRWHKSGbnHDJbaobbmDJRtFbR/dMi+PZWJ3XhK2ODZHBFQvHK3jOFrOx8HmGEEuuZ9iU+pe
SE7PKH1Kn5QTllbe/7A1mcMoNkfXNyYd0WyufVc9xIOLrG1gVdPRcTmCkfkw2Y/FvJUXW+v+xgFY
7MBb3DqY6EVUrp53NPsGAQFEwZTOeRLVYU7PdiX2fHB90foEpdQhcU/Y9ONH79zWOYR82E1F8m4Q
o2/Vz4xuNUutsTQWE3BMgGA9ALKpt19UT9geESVFEajKqTxR08iPadhv2Lw1FXANRROcehisorfB
c+PY1NCfteNbMTZBinAqD/dfc9W8wr5iiNCmAiN2Gn9j87mVmLMqkAz6znHmckCbWZksRcqBYIPR
Q2meRuthUmj0dvmZVeMfqHD05oll5RkGTX6M5F+9cRnlkuWqLlC6vEzWJf/clKW3IcNr9ERcxxGK
YHiJ6nkO3KTAKa2uwqs1xi7JjnMd7uJxIwzZAqI9mjPmWB3BgUiB9jb4XwJH7q2t5XqrQJBsgCnC
2k7EILf855KwsTM+Akj8hJyAX9WPqh/+4EnQD4MmUFSbQC9N87hDPhdweUoM5DeFxzPc1JDfLAcT
idmfuAvokGIUM6y2QMHgFp9GYg1d21ZlIOvmKJXxdbL+MfPkAcJ7n89XzDcsBLUhVqiicf1W4iRJ
gr1LbYEtOW3ouaVxMNroIjhCCznsnPyv++BW3ukG3KJHrriat2GOPFhTBKKbvLD4gqtKHiuq39cT
mMj9UWgScOz09tlwzCsShwR8jZ5g1TbH6JQ46YYVX2tvYAIzjMv7UExMLrhe4RKSGBw9lmXQGOI4
uPRdHL2UXfLIML46N+WuKL6gldZXsvaaECdeleGn2dZFgRXFi3Iatsj+2CKKBo/bj8AghcqSrikD
UZTnoq4vamv17gqHYMAPOXG0di7aSBMtVC26rJNZGdSN41Xhm5geo0h5dh574bhl2lbQQbIabgXq
ZDYX+gAIZ5ESPJtKpEZMe96B+6vPThwjZLvPh2tIoaru4O0A5FVP90C7cJ4nC/rCbXF/t7LUmQ1K
HnpFTS8sMecn5phusOUKcvDFUWECdlicrd++y1H3G3osaQucrNync4fDpNL6g9F3kI7iqZbxSFsP
y1oTt0/d0S0xgeGKY1sa6SWJXeNCi7HZkIAVIi6vxKxlmIY7+p5cVZMOSV3USxL8B4fR6e0LrbrE
YzOzD0olrseL1t5IGqwREQCRReMoDmGf6i3Dj63bGXmoqiAL6y9GvLSou+HxPnesaCk03WPgHZk6
TD7q6xCT0CH1GNMqiJtHgdUbtYtrhBj/+H0oyJGJHw2W6JLSRDd1QqkKLuvAxvZcPr+gJFwb+/8N
hia8MhqtxpZpHWSF7R8rzP+Z6UYbxtqDoHMAUS28JZfpGbC2n6xGDEkNqyhPYq6/5fJPhrixegoz
YWiTw5voQabdmk7d2WWNSWZ2jLixM6to33Xh6T61Ft65DcyABFmy3BShBRYa3/KWKupmxiZPBOks
Cmr6mZm1V+et1ydbCze3IC2idWU7WllmsO5xgdGLZy4/5SFm7Njb1Ph0H6HXbwOEoAfwNAjWXr1N
IzlrJ7uHdf9qTl67FZJv/byWZiix1ynq4BEFRsp3Dt+plG3IyBYEzeWiFUuiuAMCw77BIeD71Hkt
5ghVsO8e7hWMDrbl3j4CGhamtmT4/Do8cld5bftRxBs6chUGcrXIGthgLL2Lm1QKieGI4wXqJ5F8
xOpiYr3cR2ONRtAhP0HoDrZVN1E1MnCtmDzVf8QCuvsAXjMrtlBB4S5iAYOpiwVu08ZTRs0iSJux
9mJGuqA2S1Tly1L6ozHMG3byh0txK4e3ADXpKMcBY0lYRRPUvS+mY1numpe+2tfRwbgk6tHsNxhh
C0GNjyOl6EhQrwxYEdq+oFV4HnPjkyJoTLXrvN7QmAvTvkYPWyAww83h4i8PeiX8eWjEqrNnoGfY
w061GLWi8APMod5b/b+V3e5GszC8cBo29Ntrg73QFQ0uBO6Vg/HxW8B9OCfcDhEloW0nLw+5ina4
CRA2sZ+kT/d5Zg3HpX6w7FTHAJW+7RyjY7JTFhwsl9dBju13vLiEuN0g8oMVSq8Q3GNbTt1rQcB0
IVYKwUrAaDP9DnuRFjacHNIEtv2tXVZsb7RSr5Dv5vc18ilL8iG18fvDmCDx8Cb0ZPS2SLxUbBBv
hR9h6EA2eCDoFdNXQSwrOl17tho49f8O/0fal/Y2jjNb/yIBsnZ9JSVZXhMnTuLki5DudLTvu379
Pcrz4nbM6JrvzDM9AwzQgEskq4rFqlOnkiN0QUVPXspNJC0uaBYDcm3EOezskzStVX0avHofaKpb
6OBFObdCTqey2yYqpy44bw6j9LjCIQiBAt5KLAw9H/F6lsSwwd0akhy0NkqA18Trba1bFII5JHPe
c+Z6YUKqKhcm38CQtb2P/cqj5651kvr5towFzTaMbzKYkEpYgVOq9ZMGhDIiNZJoWwLcOmBMxBiK
dlD8kfuYDI0Ucl4si8pt6Ah5EWvBshjlqzrF08YxbcA+8pBlp77n5YwXlQ6vWRk/j0weO30pMXI0
0+V1sxfL+2TwkKMZLHikQZLs2xu4sBLUh3WUZedMofxjJVkpymM/tPsQFA623Jfdpm5Ck3eJzLc3
o3DA1eDNiso3EFDsrdUITeCZrdLux2yiiZk854Fx6FYrp48boqX9w9imD8qUbdVwrcXblfGsdW+3
V/pTVQC7ArxnZqPFu4919LgfUdnU5A7cKV5mB0AWOJEgISss9R6ppDixAx+leYw22ajDmG5uS/95
oJCOxKGKoRbIJbHW3RQIC5vS6PZouKOdOZFEXON6J4XGeZL9dCPXgpj7bNUZmed7erePIzdLnL5w
erT2+AdB453pbL/XZ4pKOy4uVBvBVYwg/foCq0OvMmqt6/dNH5UxSLyTcivKmWFnIM6l4QQGS9NM
PQr0eUWKwV85gljn69v7+tPJ4CPQTYMHL14jqBtef0S4SrWogQbv08mzBh8MEtFAhErhGPzC8SEv
C3QPDAVFQzYBPXheNqo96BiN3o7ua39uldwHRcYR81NH57c7CEAxNQKPH3X+jG/BSI3aSaLHFVgF
1VLcFXI7HQIBvU5yl7w3Oli5tVGsXSUZHwFElzkBCTs9Eola0LSiOwcUcwCF6+wii6mbjCHXV3sV
xEWjgmFY07lIDslHH1nxzpweRgwbFTvqtY4ab5sH/NB69M7dZ6Y8xt5G1ELK42D7ue/G3MYMlkX0
JSLzP2/Ytw1JpUxFR3Eg7cOhLuyxEiv9ZGZRV1I1UHM05hWo6HBc4kKjEsj1QOQzN0zgqNnycNdK
SdckE8YZ6R2R0XqWmi3aGw0CUlOilKaVJ7o9TpFdaf/cHaNoi5khaD1EIgxdetfr9VdRktfJarWX
UwFT8GJN3ddhU55vG83CrgIMBCQXng/gNmVzRWVSdcC/+9jVLFxtxE6rBJKjHY+0Mh7aPagIOE7p
p5XiDkM8CBDZzD3K5sHKaBoMvRilPborJVD2aeDS+pVUapUeoiEPDY4mL7xZUP0yv/jCUOH/Uf7L
K9Q1orxe7UXNSkuq6JjmRgrZAn0+BryZxxRtOMM/9vDXMplQRIw8teqNfPVFhlH0962VqyUFB/nt
s1twEWCJhVYCiweWEkO61pC4xKMCmb7VXk+VrqKT2qxSmuRVhndLEpc5BV4Xc0OMopksP5jQgpYK
oG68/RE/LxnE3v9pHgEHxA9eZwwuM4RB6PARwkpaI8dkWAM4z5xVVOkbdQqdvlVCjlkuyZxjcJCy
IX+Catz1wkGUPw2g11vth9HYj1pwGFEBJLlsVhj1Ie59M+IscmmngdZAwU8HfA4Ud9cCE0GulQYk
g/ss638HAZoVwTYppYBYgnbSzaKYCnlNyrjiaO+CseAWgPnjdgUMhsXrrjAOvAoH+DygBAXbGPrm
PZdSkzZR3Y2cS3zBE4DAA5c4+n+AkWXZ0c00RaCJaQbgePIfmg5t7HFptxq4iBCb3NaZn5EmbjXU
T5F2QR/BD9LcuBeKqgMhHCYBKMF7qVWdIwmVyNm8ZSlIFAPUCbtncXm+GubTCh5oD1x1SNKxaN24
6HlI8aUjwusdPwS1QGFw3tZv11LfN3mf6JG8N5J02oty+6kEfkNLICk5XmVZ0twqDOgtSiOzVXyT
VMDS4ihO5L2XqL+GXn0c1eYodN6f24ezKAa3PoIPhOjgTLsWg3I0yqdJKgNoI4HAZ/DN9ZwtcYtS
nDhJuPkKuw4bMWcRPMDgcsEYsR/qPQWiKtS+JoETPtkCGEXl8qWsRJp297IgrPHvP14aKnLwGit0
LekKu7RS16WgBRB/3w6v2ZQQE81tEo825qfaoQoNjQMCE7lL3WD2T1SSUAVBuAYSZQUt6sX4GmlD
zHFIi0KAuEKhZR5lYDAOKQ8r6PPgQ4hSt6JVljnKfr1RGOG/EQRycBi5imoS2xJjtnGRZ2qpzeSa
JZWyFHGPP2XNxz89GRw/6qUYdQK3jr6/a6UTp0qJMORTw0DUOhXt2tS70u1GhECkzcpV9PDPxUHv
RNTiUBnBw/paXNt4FTjdAn2f6FVLOr17VALD1f45VQdwN/8JPuZuUZkRM7VlDxLqUN8HQrmfpYCE
7R+nb0zgMJFZw7QegBJYeh8zSbU8EXx93zXhEx4tHqp8+keZGLxOvJ/XwywIrLVfSUo47estUyKU
fz0j1lFUfKtj4ZxjxFGqOOGKlyBYEqSino2bQcG0KXZCatW3olcEoHDWcpP6PRh6fbS1i2B25h3P
bUk/Rn32gGiKrYjjAW2WLTVvslFYfQs2TIN3t/4MWBCo/O+aMADyevOCpjTxIIUk2Tus8uoILqZC
qI8rv8QjlZMNXV4VnAJG7YGum32L9yXMeCqxf1IUBjTzpcCpivA+T/Nslxk1x3AXHBHAZcBZAGUK
mA+7shbE7W0q9ogaAlTmibDyn3UgnX/fttdFKXOlDNgRRGBs13UYS6qXSaUEZqKoKEkmS9V6heDv
H199oIn/gm1j+xBbMjpeFqvGL1IQxDd6kliRibadRBBlWmqrwf4XK0ILCKhX0AcCrP21RuShtMr6
ukFkp4QdBUdwB/4P3eBUNBb37Wv4M9wDHPj8999CBtDuToYRdKC6iFLzAR2WkaNlgWHdXssP7QZz
L5w2Gth0EQlEFmEp9CDi80F6tG9Tn1Se8oCBcVYt4zrXlUc5rzlb94WS/hY2oIoAHUCfGJKIyMGj
hHq9qmIAA18YYfK9dbhglhsZ6aW3c/Im2m/pU7Lzz6eC9oTS5PhKHyMObO5rz25JZ5Skb43UE+sQ
0q2L8+ZszhMZyGZNiE229GkkPf5wNpht0P+xYib063S/nvRZZkuftW2tWMftFsZ2v/tweY9Klvjp
h6w5aPumM/nYllFcBPJ5txvpwRGI42zWHVnbtky3jy5naUwI+EMaYwd92ZdjZEKaFXhkdWqe3U/e
iljIKCtDZqoPyLGhGU6cVwRWxO1hLlmfix2wgZlCOM6XK4vx9GqOp+mwgqzng6OBHoy6j6iOnnno
fjZB92NNTGgxNp5WaF+ndBmptj68/SJncv/y+tpb75TyTom7rDmp/00p0N6EDvl4VvqVkxPjIyI0
tBJqnW57kq83zA3jYmcKt2aQZGIdQ87lUGzefglkg64/siG6vSYGeY/IU0AKOpKTe+IcHePF/rOj
iDdUNGfM4DNmiSqAc7Ks5PI5JrU9nawd5/eZHMKP32d8sYb5HCko2+QzeuR7iiijIeLHuOHYE5ux
/CGGcY6YZYzs07yM50Ps6oej7Xr04/YpLbujb1vFuMDOCL06NrGUlDQOnMTBCUm3M0IrPkeHYF1Y
AydpyJXIOMAh9j0/S7P5cKR1Y11MAnj5QAl13d0zZ3XzQfzQwW+rYxxg2GK2eWym8rlyKms+qWFf
JdbTo3v63PF2ct6pW7IY92dMftorCnayhRzLCSxtb8N8T7xFcZSPDaAkRVQmRcOaImA2zo+fPfF/
cbaNqQGxisfiUdUi0/sihYjng0LLp44kgHsbDtebc47ny1V9c0VSXGJAlQ8543p30dZv6VYYSHZ0
3ZK3aWzu+MeSGJdgGlWaeypO53CIUJ+zEVX0pMSVKzi3N2/50v2rc2ztKvGEEkw7kFTaF+vOcQby
kO1+J8R+2rp095y7HHnzNXRD777s7dsmgiwZ808KbKJMUnKxDs7m4UGn9w2537+6CTUo99jmC+mW
RMZnxOU0NB7SSufwWRPWA7Vd92Se0xdUGsh/uTjGWeSJ70doO5idhUouOsHqNusHhZQWsekWHoNz
a7FjGH/oCeMxytwLR0GDQLDjv+0Od86mIdOx/k3dz9PpX+wk8jCI5ZE6m194bHtu55koLygNwpmZ
gcnRiXIKSquTtsA6GC+39/LrHXJ9bNfCmHimB76hW8UlrHp3uQyWVa8367V5orA3bCRH2M8r+FoY
E9SYQleCD20WNlKwTe1BbR1YG2IfQeu/pVxxP53vtTjGvMtaqbqphzjMhmuskUrbkoDQyNIPe+CI
MFLe9gi1bq+RJ3P2bt8Mz1eyMY7CSj6jmJBmdg5Yey8+opB4W8xXgfbWuTFhQJCFaTJgNi0CKbyM
0H8W2vXobDP70XUngRv2/nT+11vJWPcqEsxV32JZu8tB1Ej2Lu5haLfX9PMOu5bBmHVWdaHfA6B3
LnvLuQRUuRfBY03pbSlfrvbWzjHGPFZDjtGxWEpPdyIaFO3cJykd75SWtisEHDyln7XsljwmBNCN
qNGEGvIs+e5QnWOBTAf3dOJ6KY7msa+gcUL1rpK+jij9Uz3xFG7elhvLYDO4BUKMSStxOvFILlAC
GDAip9+XzlLsNHjgjd7muAo2tSqYpoRZkljN4Tl8D5z+PuM5dc65yIx36Py4BpgWCxpPl110VnpL
E5zkuUBiYcfR7IXw9kq12WePoIZ6OhmQ9XywBHIg3qajeGI99uTEOyeOpbLpQT2QGs3wsHEAFUQN
ae8DyLGebxvRV3PBLW1g/EGQ5kqTG5DyfLi0z2+jbZKp2LZWpc0Px0ebauQ1IeQovO4OO+HusLNo
eUfdnrjWf3tfso0QWpiDeW2YFT/USLv+g55cBFauxd1ansYwniMWE6OdRlzMPU2J1UcbnaLdONOI
RS3OMXJ8ocw4jXYV+XXjd/JZJTur6AjK4L/jR55r4hiZMuvSt8tqqsHN0PezWqrkYBlrk7y93Z3J
eo2JVgHh6AzPCBQm1MgqL4hBuSCfL4Nvq6TaWybx0eBjq6cuOLjWx20d5Tl6hYk2aimvpAB9y+eD
dReU2z2lmU6t1b1ptbwE3ldB6YY9sJg/sZRqMZl3EpeK94aQOyfO3YY8rP1NuNkX5JV7W3KXp1wf
nt56jV/2WJ4Fd3x3IOmh31Bu6MtTESbO8OvS8JoJUlrab9ORIOnVpIQIT+oanjJZcwVy/Bdbb6/H
0QRtGrRkuns2TqVvuS03FbTw8LvyxywWogryxuv7eg7oL9aEjNdgeetDHNi3VZC3eYzDmDA3ounN
2UumZNplnF9fSAVdr4JxEmkRVGLXYRXpc64RYxsWtDY2CmDejvlq8u4wzsGw5E5ZXY8gG/zas84S
n01H+mglIrm1G9Hb28ZTbbY/PjISdFjKEGUdENyuLEc81E75ipuMlxRcyPZf7SFLQtOOVYhCP0Rp
B1itBjIN/LmL3bEmG38rPlaYnb4uYb6f3OcQz2mwtfcy02p5LHCfyChzHBzJDugmxIsoPei2uW47
QiXyRFtaWNmB44w59wvL9CllcRun81WWNLYy0bMwj7VWJ95riHuSjPtYeQhJ2wpyxtnQAgvPr8RB
zhIhFmdFX635N1wwW8Be1dOYykMhnwvr+QB0d/ugHqc3JNt8C2EWN3fECQbU2fa/3Z1SB1BcOT/A
djvnUPwyyOMsRebkOrirYlwIGhPSVFQhpqfPF/3OsSS7b20UoybbdhuVZ3nzz93aRMalVFI+xtr8
ZH5WV4jvd1NBxHVP0RhlA/xGSURcV7cMntj56r8hluUY8hMlRTvrvJkggC48SkUSW5++wwvhlh0y
WvYBTUUdgK1kxvkQVX08IjhuKUgNhZNSU15QtbyWvzKYMKczV+2I8RKz89oNLzZSHOSTV0f5P9I2
f4UwsU1ppNUweRBysd4CWtNNSjf35OhTus3W7r98v/wVNxvDN2XX4x7tVyOigN3hckgPtLboI9KI
nK2bncFPLfgrhYloNC2TMTkZi3ouRILOXJ6HmDfl1u8zzqhrJCNeVfj9mDwfZGt1POIN5n5wxHyh
CG6J0a43q8y7wRuGLwWo301n2h0c/HNprObDpNmxDEm/p6OL28xw6Gf0xLk8l+/pv7vIOKZRTz0F
E93ls3PnoG5tA5zMCQW+CvC3Vsg4pTArtUBR5xVecEFPFh4N583m3l/b5BV7+rj9NK1PjnKwtB9I
wuKmRhPW3NLzNXvgeluFWOnBPzXhSRSQaB8fk1fxj3LXbjIbo4q8x8hdbf75TgJfA37XubsePBzM
Mgc1NX2vm8Tz6NUTKMNl/9WPG8zAiwoRNb4plPa5YY5uaErgyQdK9YgY6R8CwOZlz1gpNN8Dr4kh
fIylV0m2UgVBEs9FfYoSn8iZbeQvt1c6GxZznjPcAt1awHfMo1Out1YPvVHM61I6D/FZW2kkBEXG
bQlfaYefImbM0n9wbMwyDHVAr01ZSQjrY3JJNsjav/kVvUtQY/SPd5vV7kGg68zdv2iktwqClUpO
u6/3R/upWz9ylGlxwaBfAsn93JHL8vTF4JhSs7aQzkqAlIFcWmrNayNaurlVEZ106LIBwTR6lq43
NUkBxfYbH9FdQy+gVAmIqZO+IHFPkKjdur07RJZ25I3yXXCi6EmfaYVkWQdTG3OD+4bkK20lQawi
k7xzuwEN/NwIfdYI5jjBcAAOK7SVYr7Pjzk7Q5f4ZW7CA9yVb92Ltxe2209QD6r31m3FWTL7K0nM
pRCrvT8VASRVzk4n0dm045UVW+6uJZiI7NyWtvQcAEskRlzi2IDaYoev5UmpIECAZ4tJTA5lZncS
mXwkRmSgZB46qhDM8J2OwmHQSLd+QonL4qjmUmYfiBVx7qCZW4PZAxwxMLxSPAEh81Y6/hrcJiSh
iwBdF9fphoZORq3pjtehvgAAwfRItHCD1w40H+hLu9bWSBWbaRRT5SxXm8h0216jIngHaPRQrE1t
3460xQRGHnvr0kMcew1gGnQVsEkWJif2aFnRvZV5RmLc7nbSptwERHo58Xy5tPDgmRHIc+crmu0A
sb9eXypEWjaUMgRZ40it8l2c8QXVc0LutI1PJiKQ9L3D/8mHVUBfMMSptOStSEbiomV+dc+7Qxdq
img3+fZBjHuIVmbWJIJknmvbPx4SJ9zW9M13BaIfk4R0x8jOA3JSOeY0/ypjt1dSGe/g9YGn+gDQ
n5OQmA8YSmq5j+5tG1qIsb+JAIHV9U6vWnA6JKDNOo+dlQWgt9sNO2UTqpwwa8m/XslhNNZozbpe
+ZCzizatPZq06x3zqJD6TO0ks9BrQLaYuHR7cbfVSBOZayxqlNRv0X1whszJRq9gJ1q5994MFCOk
z7dlcVTkB09K5seqUhbarLPStn+Xrb4mkZNSVSPHrUxt7ZJb3DTtbQ3RRMbfBn0iRFOKbbWqjWAP
9JhRn6OEC8YI3mL0AqCdVwUJHsvzJNS1kOS9Z55lSybZGjTDgzWtJ+o/CXfNpntR1/VThJenSnT1
4GNqbubEMfVRoNtMD8VbQqqGxMnZV9e85pifqwffigg+XTRlilg8o1RiM/gpGge881RaWg2ccLrJ
FRNksR5tk8TReTw7P/UJ8kB0icaiuetVY94KQyaCM7WMvfNFtM/ngKJyceFd1tp8ZNdGfy2E8X0a
IJ9mUUHI8+Xuj+PsDLpDrstZWauOYMzs+uBYu4PlIGFtHQ6+G9zdv263dnB8Px6P8ja9x2v8BGI2
st2GDt1uH+k7L3nzVc679YnzuXx7YPrh5Gueik+0UvL865eJ7Hln5eTSH0pyXh+3AE1N2+2KTrYL
qABITgnH1mbD/fEBaLTB1G+0ROnsrTuFvipVGMmIauDkYMyR6k5u/1qMJHHzO+GVh2FZPJK/4tiE
R4r+53iqTO+sGAWNtItacvpGFtwjDv2bBEaTfdDZ5H0HCZWTbcKavJVEtMttSU0aHP3XggzPFZU4
vn/h7YvmKISdCDwVPCbYltWwLIwhyzPlvJtxCSVR6F1InAeyBu5oD3V6AmKGpzwL4CrEEIhF514p
tGWxYCe/TryoDnvljEfFygKgFPCc0vLuju89ye3W1hHLPb7fVpivki2jMFdCGcsFzN5bKQ2EVhas
piYOxnH88ayNc7jsPkzr4yN3rb5zyxxms80oPWlgtC7I6Z9fg9eLZ4wbo6Y6oSnxHQoSQU6+Tazw
5J+8+w0ZL5mtvSi/hPPtpS/4yKuVM7YqiYY6RmWrYLo4eStkom1AEMWLghfs8UoIE6j4kVQnuQoh
lnn3pv15QDffsEYR7XR7LT+DlavdY7FWQZ3pQyV1ytlYB3cP9/JW+LgtgKecLCfqGBa6J5qQMN2J
bw0SQbKFjgL0EyjWftj2l4TQp57jzRY6KLAsDLBGhxOGPKAV8tqdxmMKRp5kxO4dVnMPg2+f68OZ
CNQnw+5hrdM1VemjuBtJmJHPk7zhLHpxW7/JZzJtgjJgpJc6zMaRAoA4V3Gckp4RvBw2Mb1/IXZB
jk+PwTawkTXnnOlCcvR69YxpIkLLwgij0s7dJXzXtrDMwQXgEk7dvn/Z55vjUaUBD4aw5Pqu9pwx
RLz18dfznseAf1vOneqeN5qA3pEH3bYBKtl+jr/mHfcti1vFWrSWb/vNmKQ81hrSGZANOIaPUuBz
8rgh08m20/t3ZR8hBU3Nf4OHuN5nxkYxlKXTJzDO4wnjZNYZzm+tAIL5qvP0eeFNDElIwWEGCzIq
6OC91mfNDKPMxxDNcwfz+bXabdYJ2U+U2qhHhNZIeOijr/zFD+/+TSCTEctDX29WEwTurMMbSoHQ
oQfDetCsNSCm0hyzUiQguNWeRdf6TSxjtzngCgD3QyzwJYfCWSmb5CjtP/Tz7pS8zU1PvILIUuB1
tbOMpepTmuvmAIkt3VlO7GI+tzu85NR8+AP00LpBpen96ak6xNhlc3NS7/SNYSe2cuQ4/GXz+bZ0
xmgx3VJdBSk+JAbi5eB0G1BhoTFkHe73e3lbkG1uAVkk/n/UYZdCpas9YCy3BOH7So0hurSfgWdD
X0W+rkYEvKJ74vZfLUT8V8IYU1U8uRu6WpzXGd132bnNqaqTSrRj7U6LOc/VhezZteEwJioJspAX
xSxtol0GPyg+vm5rwBxPc1XUuu32eRvJ0sCBp0fwMb4LVnPA88IgHSps6OiZ+3l6QB5vS1tokbpa
G9sjb1QYxiRXcHrGodwSeiRkjW4iNLP9ho1mdmjpnGttAXBxLZFxQ3kQx2HcQKKKAtKbs4437u01
8RydwfidempSI+khobAc1cX4oKNtH7d47iDy4SU7l+/JvyZnMN4mlNVKVjMcV2cZ25pI1Dp/xQf3
hrUW1ombOoIlWDz65eXg5JtYxuUEZhpJqxhiU7I7HNBMgnjI2RgWIb/Jvrfw1Nu6vvPh8ppxeC7G
YFxMAmbrZMwh+PmyQ0jiOCt4mPxJsMn6997Gq3L7KFgZTWhEebo6n9uN+4TlmYqapO6VHqJzEtxr
dEXQsYDLZA+YpP1u00ek+k7Gv3gCfnc1LBdoOhoRctkQKs4tVTjbc0ofNmvPWR8loKo4qstbIuNq
oiBOTKWFq9nttJ5WKBDPleh/0x5xZYQsoWWjVkYcgPPvHLwGj9KHhhqq8NqT3YmnqF/wxxuHxrIC
DeZK0MRYhr4Ee/UuPvb24dA+V/uV9WszU0+Shwfcj/ujRAb7qBGE83tbX7+CYjCklH7Ev/67HWbT
ZpHfr6Z2tlfJXhEcJ4npeo+u3cBWHm6LWoAmXW8y44eaTF1pQ4tNhoUKRHx3NgMhJKRQ16dhjR7N
0yfPRH7Wra9FMt6oA94rETMVb5bCSe5AfSNugGdwqWCZVr97TNYA8pivwr7mFSG+5urdOmfGIUWR
r1ZJg8ViKIaFIW60EawHB8nJdl16BPhe4JbnehBQsrCjnbV7dB/p6+sLQpOJvh4BMbq9+wtI2eut
YBwVGPCroBBxC2iH0v4l4OWyWa07myJ70pKP28J4ESBbGTHEog7GGvsef4KMxUbCzanJ3SZcr1Ii
/X6d2xX1PZIZlkvfkQ+Go7z9AfPu3tp9JiDSgrjNxkjBpfrrd8xjWVwoMF1vJeOVajmXe7/H2UYw
W/IbXe7Hd/v2AjiPBZA5Xr9OhqkJB3GC51P9nVOSGIyf9wFFW4mAsqFA+naNR1jzEBG7NF2RZE8c
05l36McOgphBE0FeBvKM1bV80Wv9MAIn63mHoYC/lN80O3AkLL7nv0lgAp9qlBtgAiAhDk6YDtu1
1ihQVSDPt3dyOYD8JodxOyC70gN5gi6KFPVHe33/8rKiM/gSsSrvwb6sGt+EMQ4nbTBqan5unRuM
tC7ujM8ufcLkKTJkdn0edy0AtTxitNlwb50U42lMY+yyGgNNz+HnpQYzrrBteRzWyyHkt2UxzqMK
otpbpQYqueSC1MvdzF/x8PQEoBMv98jTO+bdJA6Nr9UjNnAXZta0U6zJsCxulMrTPcY/ZFIcgahX
n8PFC3qNBpEkvwYb9Bih9dm7puVbz1w84rJMHRkVTClQjK8C1rdyhBiZuIqUQEXPlpXcwRHiIvrs
d3jEuB/cgv9sPD+V4n+FsY1bldoJeR9HKl4V1sFKwD1qGYSCu4IrafGKBcXh/1sW28NVGuNK8v1Q
xesCjUgmyS8uL6Gw/OL8JoNxFWOF6Vqq5H2lMN66gAA8sZbI1hWsZM1zF7ydY9xFPmHqzuhBluke
LBm4LEfaDHb6emx5cF952XL/bh3jLAAJAX22JMAD4pDm0tTb3aG1i41VU+f88PCwNmlh79f713Z/
BIvF9vPzlFBun8nyC/Tb7jIOZDC9wPcqKKbpZHMXubdx2o2044EIFxB+uDa/yWGcSBxibn3k+TCA
XWeBxAoPtJmlI9shH4Ta0ZY+ZvR0sniD1Zcjn29yGZeywmROTx6xvufL4aI77WE6HZ9m9aHc19GS
95phPhjjNc+rZnvyurYrZa9P1HO9RTk0B98y0iPCc7hRLgi0EGx+7Kzb19usI6yhg1wU7I4ScqOY
8Hx9T/tiWVRVKqtnRctB8x6SgQfjmaMZVgImMAAliPobuO8Y9VAz38t1cV4TKVakIvR99Yd3hy2G
O9+FMLrRtUEiYLCziv50Yr3V7/FRpJdd+nm4YPKUjFSPNe5dynMsi0+S72IZ1VCUXPOKaRZ7aKwg
nBv/a3Q9e+eG1NYaZFB2Q7dQyo/bh7aYJfkul7l/lLydhH5MZ6epY71fZEl/7u/39hPlZweXlPK7
MCZcFXOjaaq0UM9TS43ymHrb6T1I1qbFY6RYtLS/kn4ErU2tdh7mhGA7L8BCyy/xfts9ffLbMxfT
dN8FMdFpl8Zq0M6CYlSCrM5ykE930GR4jy4GyVH5XEbzD/7fRgAc37WZRYrRKO18YDFxkhnlTT8/
+CwU3A1kLh/MJuuSGg9WiKmsi7HWUe7WAeMqdsGDHxHL4gWsX02ftxbG3EEThlNiQi8kIld/OahI
VV8EVyzJZFrab2q5z4WVknGL/9YndNo+PW3tib5kCUDZFPQ2vO9ZvOq/nyzjbWS5HLpRxveg6uSk
Nmb/PnS2K/fcZ8HSiWJcD3ibUAECwIA50Qp8cO2Q9hAkZORgXiSB1I6P+sAjz9iXAr/vkphDVTrB
MKMWkqZHhM9CQnViOh08DWCgcKdzIptAmTguZsnqv0tlDtaUxlQfykE9RyYZYytdiw1SZ9M96j0z
G5aE7O8Hr94y/yarTKDgNABMVjFKnkU6dZji1lSjqp4vlxXolnIAHsmKBI5qWoVbVpZHbBWZ2BNt
3dSz3I9xzVk07wOYQ8VcFYSJkqKegcf03jEWSTp3rhhQP33H9E7ga3N0EozlWg45khcvsO9LZw45
qgZBGBIsPaut8hkVWvHVpPt9i9QzQg2ir1+oCFxkcJp4g9sWH7jfRTMnjYSsryUBRBe/JXuozoq0
0QB1bz3g4HpLejVeTZOK3i4GWjzZ5ugp4+z6koLrM6oYh45x0SzUXzQzLHwKdCSiQep1d3jOH/xT
kJCnp/4lQF3z47a8BcI3E2+zv/KYBacp+jlaHfJ2UYH4PFhRzeqIh0bA4gVwZuS/R2e/7Ym5V+9j
oHWC9YjWL1f+F51tJiCHkqJImDIxR2HXt4Lfi/FM3qefE/QtiQoJ9FPvqNtmrq2Mbv/rdFImAuAO
z84WbPtKLhM+pJUeeOhu0/Ec7ymqDuqlREvr+dcEW3tQNsr5d0Zsezu9bZuDK2w+dW6vGO8LmJii
BLH9mEn4At9VX9CG/As9rafni7K97Orth++MLufQl7R87gzQMS4A1NLo2bne67EAr0YKmNi5j+/D
s2ShoDPuUmdO45zqXbBWX29r2RdXB+PMrgQySxyTLPSTToCWAduNIQkBvRus0BU7W3hKN+/bR+/4
uLVJ8PxVXwJoAJCBxorWGGFOOZ8yX3rMp2A4PMjHNfRmgjeV+ZQawzUGs6+Fs+E78ZASRT8bvyph
XYX3KvqUVsW2l1/zSSdq/5nmTtyeMO85NAcSigUppPeyOKhRRSK4wARMoG4c7Xuw22d3nUG7YSMk
LZWMcyUcg8kuA5Jg7CdnCQu9ADi8v0v4qot8y36MRT7PZ6yE8+qx/pSbjWQGJN205sFb2cVJ2JQe
7drz7X1bChOvhDJh4jhpq95IS+EsiFaF2MmJPoSVre4mhDMOJcYdXR3E85MILMuJh8ZcelZfCWfu
oiRI9SAxseKsBdj4MU5Ey7/X5IcR06RLTDQSHqSMk/ZeQHdf7zJzC5WyUSqDUQhnVaJl7XgGXUlg
rP/T7X5pkS3/KatN+9sjv3WVTAp8YhmteJcBR1cVxjlPiYDONwl7Lks0kuifh7u5NFnYg2CjjbQn
jy7nkOd9vDIOWAX6kgzMMsGAvR/UZkZriAJG/Hpn36DOIT8Wj4odObpOEtQLjzbtbCB6aHrH0egv
jb0ll1GuqjAiNZAgt15tmpdqB457snmoqewikWKdDyIKaolD1rWzPmeWs/bXEcLnKNg8JrapAbyZ
rRMq39/ejZ8J6K/dQLcNNgLkTKybVMV80DRP8s7lsxkSo45J9wvFp19lisnHj4LYEq3gxD4/NZ2R
ybgno2u8LFBkAK313/LOPKl0+8SjvPpZUroW8iOjmYM7FJ133hlJstTFpaeTy66wusD+H86+a8l1
Iwn2ixABb167YQja4Qw57gUxc84Q3nt8/U3M3tglQVziSlqtVtJGsNCuuroqK1N+Ci0026hPimNI
0HQCLZCJGxhFvgtoJPjhH+/w8UsArYfYFfQW8Q+3N5GW903EJzKGKzgo+B++DyOhdFDqiYMOm7XX
Ley0++z7xOBkftlcKry4kZxTV6yqCmDr5m+9U3aDUez38Qku2/SRHeRXC3bv46xbu1NR66TJEgcz
7pw24WXzHu5TEhvQsQk/HfMt9EewHFAG4+tFezq+RMeX48Jenj3Z/5toZXLC1CiNOKFUnVMqEbYk
FUsqgznGT4hq4LAfG7vvHxkHi35VSMxoMvSRJhmo2q21ihU95rQRLecYPCVbx+hJYADTRMU1aMKB
M+0I+pEH9AN9xM1Yn0cv18vl8XfcxzmT75jElJD1gXgjxzigE7DCHLpaBr+loe7rvnkJjConl41s
PLZ530g7sTnZ0arHcFAycpmTDu0M3ey2ZvTnZPohOdk70n6KAvmSzRW/Wfdvx9UqMpSvr17/OiPK
XYpsx608daoQ4wO8GMIAeE9Mbg/Nzd3S6RHpoHfk1UUScDg1B+893os0XKtWu2s5so6MEk9JcaWt
q89gXdB1zhF9qatt1qtdf8okE9ELXcE4NT6ljFZS9daxVBI27YvLEUgEtlvGfrwI3Di0ydA1UHPi
7TKOHY0Ot24lU9tKaFWccsQp9R5+1OjWONbgekCB6O9jY3cvNghMj7elAq1sGJ0GlDGrxKkmY5NJ
Fe3BT5dsGBW9UHvt9NjOfaLz1xA6JKH0Du3yae9r5Qd1kSsBAhKix8/1ZxMivSofpMsXr0dGc14h
5a8skgncZ5FuzU5Bg02opEh5QnEkQ8oMcykGZJubsomgnb4+HuKc4xgVxfAgw194BCC36xZ2rZYG
KWw1I7bj2KxMYdWew8/T6C8IwDwZ4YwX8S09oF4FWM03jk27qekSvnju6r/5kEnwl6q5UqcJPiSX
ibgPtLXsGDzt1GOt/KloXJOsXdA1uM8ejvN8NfbJcQ2znu2GECZfN7tOz/6a5ufnbrPZrDKw2ZWH
BKdYpof+51TmpD4b8YkbswL5B67nZDlJO3uCUE4TJQFyTehUul0JjktDFGAk5hS5Rp2Bv2rDuoes
gt6aWWuWGlG52/sfWkfbxio18/E+uI+9x7nAFYJ0KUAT6D+eWM800avrFk5UIc4uQY+ST91Ab00e
nL5/UzT7kSWK89kBw6yMpl8e8qWT6U8CJgzTWoGwDndoMLVsmizFAHflXfw8FDQxJsgTgnRgOqeZ
43Z9XXtnXt0DZEDjwBbCY8a8yyLIbxOTobEhgw7AcV8T4UPdCAPFBPfZWuI3UmAMmrMQbc6eN/ST
KwI6y0FJ8Otyrl6SUNQrUh+YjvPAHL3K7vKj2J677q1Edi+jakr5/JXvKyKU7w2vB4NiNAMZXoP2
S1Fogx5lxU11YSBZ9MO01Nd8OqRmK+8UQYeAXeFXS/HiGDlMHfuoVwb1OhF6J1MojatkDvS9Gvcs
mIoDLYToXVQQMFYJGWoiQnFRMJLCyl3a44kWP0XuQkjxG5BOPwCEChJk2KBmeadEqFRtXEa55J3j
BDW8JxUM/DriuMRuvypRb78GME/r5euQ7bj8o8pAlCGDWV75TlMK6EqQB7pkxmApMNWK1sKY2xSN
lPkanvMzdAU5l7Dys6gR32h6g5WMWDGhf8NZzlZTqWZ2oS2/ZQMd9r5dO5ALJxwkUNeebDroUP/r
IBFxqnYOdVFrj4nAkNrXva/W1QPn7+MjOuuuNEETVUCaxl09ia28snYk1pG9MxNQ75CT4J2n6tqj
kW6CEZ7iAOkG8IgJeTqIerQKdSN7Xofml/K1gi6lXpnaqnUX0zszlyTUm1mwmIxvNnCZTBx3zHui
4vYiztiw4zLiDzR7qhWWSIW7yvNds/NjykQkfVFTPWFWkvNSdKR5rmRai0un696l4FvgxiBbqSGL
Pw2De1S5kqEP/HOFzuTM7jk9+sIK5z9SYPZhR7LwVLiU53RGWo9xUEvKoCE9Sgqub/CRydiaRJPQ
4Jq3llmKDu+dERLM+ANnCXELqtG3LjbOIBSdtrF/9mzm3TNT56kMVuylxNN77+QkQ1N1SkLmz/AT
h58Bu9MCNAuwK/4fg6A1fIeILYT26lFndxIvp10nF1Vb+Oeof9JecHykbXxGmaHuj0ztg8XHLH5k
ZOAHnVWt/EVpFu7dmZcZiGZQYeHGa05kf+OfKx/oM/FQcB4TnHMADBpaDjRVaPpTOm+pwfSbNgej
yLYhRb1HuMoUz11q5q7RqiT9dg+htHMYhH1mGRyC56qg0kIS4j6Iv/26ybVUdF45COPXVWjX9Wjg
42KCCx52WvrssKSp9MfneuaBrOBGQEVAgMjTyOxyuy/yYqj7avDic8BvM+hhfLGOUQc6NLDTneOY
cDH+iS1WnEC8cxrQISfuEoLhPsEJETComYGYh0UFjJuGgU5SBGwjhMm5thKo3Tw5H4B4wbvq7Vtt
R2fWXbhWZg7qjb3pWZCh/+UEsJewFw3XHZCTj2d13MS3t8Y4IBGxOyIpGdpmt5PaxQmnuFqSnMFe
6ZIMifbv/4/utDEqemRlslc4B12Vslsk50a162O3Ecxqo62RrHaLVaqLG6ZeODvjXpgaFDRIuKJo
w6ObdZJUAN6jYgTBS89Ocak8s6tem3T7eOZmno7gEr2yMQ766nimvqDVTg4bmf1e8YQNNvKJsdhN
0aMq9djW3CqJeFzBXSsQXtcm8+dosctXTZWeEUvUvYFsVwLe8dLgXpnFTsK5tbq2NTlmWZMHkTSU
6Vn50xbwO4TdeN42DF6Z6iC/lzUtGzNKjccDnMmzIvAcpeXR+Y9b6ZeJ4moygzoXEs1XsrMHubsB
AYTyHiZ2w5hZQz1h25R6HBrsk3DJo4Egn12FJ7deMUdX2zLSp88FhOdI7q5UwLFaIgU6D8HrZKUo
7xXzWpf2UBpqaTc+si3rHpEJWvR6xIkBTesXZylXer/7kKPE5TUeK4TT0/dwlgiN57dtfvZ8XZI+
02Qn1gsPkXvvCxPIISCDIPN4cY/h6NV8RUnpMI425GewfZOueykAM/Cf2VZa9XZylJ8fL8/Ms0cF
wRtUFnEV8ioyF7fmgIYTepYt8zOSoU1NFI42tldYXr2X7VIvnrlnCY3ZWhgi3vwr5xazdNhGP3R7
oPEBOM0asneIV6a0F0EQtzHndxhvB7AdKNFcpP+BHG5Js3NKqj3Vq0xcuHHuOb20W6MTL6J0LQv0
JozuuhN//ja/g5do0KMNB8aZdYXGDtOgigWSkxfJpkGzejzpc0usja8JnHvojk0PfVY2jsC1VX6W
Bj1zSNupVtgBVaxpevLlV1QqWfrY4i8T890syzxmGgQgHHgDb5c50oTKyeseGk260Jkp6opJwhGO
N9RL/lqDqignmpEw1GH1KDE436xT0op0eAbOhvibXqYJKm9feYAcLt/riMwitBoVEA3yaBHRwaXl
U/eTZLQDZKS2M7Df+rQedp23KuKV/M2XtGFWeWZkeJssMmfdaw/gITmSzmFgCkjappuI63hfHRqp
OHsCYauIRsVbEFM3N4uwp0L76acW67xqnhl+9NJzJ+pi+yL8oMgkSSDtp4kGBjdTUA0tXgUo75QA
XBd2AxgVr7N4iqIUpqy0TveUTc3pqWbiX0rIZz9epN/mu8ki3Yxisiu5PMqg6CkXZ7S0+5quAHCk
7ASwcg3b8jJ8Ay2BEpBjJT9pRNyPQbWDwOQUy+mpoq7KgIbDmmetXu9lPahWbWJpw1PEbkXGSDOz
cKj3LAmH9En59J+FzPCFN7eFoiQKy73hHsQ/lWMo6RYaic5bx2wKS5DXsnZU8Kj7yQOriHXGfw01
qwwPIWcOzMoJTV6ixT7Fmzvb90FmhE1ORY8MFholPPyKt2YkEshUgPltmRtsYXIN7dsn77v29Fzj
kcrBn08tsK+etDCd972dk00x3odXntSvSkEuVLE48+vA3jHvh9qKcxIhl2axOsg7PSIjtCXDT0Yj
A69XI7EKyzeXyv/SuGzTZZXRNIDoEkQo3O9r4Oo78obxQEymFmfh0F6UP+k+31e2Z3IggXBP8dZM
oDVz6OlghnuXKDvJCvYs2SA9f47IGwXbJSSJWGiQodeQpa8hUHwryeJN/xAsvB5nUpAqd/2lk4dR
X6RCWDJKcWaVkiblZWzXll+SZ8nCqoamt2TvPvq5tTfJmedZJwiFi5nhDoVZol4jEFS2QQui6p7p
2I7J7cVDtIqsesEDz5RpbixPy5FCwsoxfAb2xjF8dTeN9Dx8iLtWpWVJ5Ppj6G3EHakehOtUwtbg
Xx4fdX7m1rueaWFy1NtQdrD9MdPaiqe+SzsknYEGendxEohvoianC3a6Saj04dBynRrpRrBHcMrj
7/h/7E0ZZLJoBgMx32QFJFRC2zgev2OTf8nHknabRC8Gk5fx+tzguLCj3mNkZwmpL+xb9tTleo5E
y776ywZU+6Os4jgm0jq30sYIQuIQpiRaThkwG9XmuGvCQ3tiOKsdtg6t9Fhv9i5P6u/g2MCJrEPd
URbGNBO+Y20VAZgCoClGreXbc8+1faTFil+e+1b3OgSPl1FWXE2iVc1vWTanQc7sC+Ufv5phFTEU
cgoQMEdu4daqyjax5EsO9rJoOBGpX7vOI8qnt3GbF3mJ0XWm2jRaU5CmVvFoVn5937VPEXlAcpig
PHvI7pQ/XsWbcrUr0jcAg8RsNQR/pMYnlWD5UCyoaRLxCxHF7NG9+oBJLi7waq9l07A8i6EdASSK
sNuuQlstN92Cl5hJ+92OdeKV5CEpPEHFWNn1jjkEp8Fkvw6gDpJpvKrGVjZk/KqxbZ++1aDyiW28
1UhEE1oZXxnJzUtkr6CcgKuKuubSq2rmRXCzEJMDhI5BoY/F8eNCm8tWcSASuXt+fErvCaNwkylI
L+JBgN6Uu1MqJzLSnpX7u6OD8iOXTpG0kg5xCP5V5Sz3m7y2mMxUwCTEADGxyyvkaY2q++jAi9hb
rH94/EEzGZvxgxS86fA5qNiMmb7r7ae6Ud/IWH0FV3jt7TuzRdyHqKmCBiizHSDhI7FU1QDiIYzz
FFHpb7ROlgCcc3sQT0uwMoJ1E5H05PEMtLKc5VKFPQjO/jo3He91SP84JQAGTrfwTpmzhT5aRVFG
uWBxmrvMszBsW9mrzsBjV38QyDDIcCNZiPoDMt8L0zt6qGnEoI7IVIBUFAS1kzegp5RNlw55dRba
jcq9qxcGnMOKAvIfErqWIJVUdY28DNd8uJBemXsPctemJ+eak7M485OsOhd/uO9QEKjQ66JE00oF
eZRPS1KLevoiS1a3L0WfJkAZpMVGXXpoz5SAgQi7moLJoU+TNoWocVmdoSxsn4IXCW7uQ7FeVCSL
D4rOLxyxWYd6bW9yjhsxczOWgz2HXUNsMOR3OTRmswAVl2PV2mpNuZCwHFWalXLSmgVvOht5aZww
4u5/L5DJimvC4KRMVVfnOkZBJdtkoiHm1Ol2WSUZhRbQkkMbQE4c+bSw18Zfnu61a8uTBe+TWuZK
tBidg7IldYKgWIlpPBgui0rgT1jqQ/WV5H/i/qWsN7xmu/1bXNHu4/Fn3DPAjKVARMgCfArLCr8B
05VHCTmvkyIFE9AjCH4CC7qo8wnNd31AtHP2eVH3Rwk1HN/k6Fmy441qBEZNypVk80tHYBzx3Yyg
zCYiEzyyVo6n8+pTvNCvhTyFS2/Cz37X5AbSjOqYGelbiGkOX0y6CUVb8aj/zh3UVk+z1ePJ+I3+
7r4ArKNIEKi43ZXJmvCj7DpfxuWZe08N6alFQrDiIyKyButv8E4BxKm0gBcuO7PfgFvEciKU5IOf
Cq+tdVGgDua/Q3B357lU6qjiW4APNu3x8VfOeUTk9P77kZMTmjk5rwUSpqlISZ9TH7drvMkzlGld
iqjxsbH71qpxf6BAj+YUFtt1mveVuBj6pmWBK5CCIEsm9oB+ATw09f49PPW2ZyD1t1Cvmj0ZVyYn
+6BWkhDsVWV5rkJkE/Fw9Zx9EuiBsvAYmCkg3o5tfCxcbbiiDlJoj/+OTQPVSLat0RYn6MjaG+iL
sMFcuhVAdBYZCSilH8/r7CKOiN7flnYQQ96ajpKoUbK6Kc/qmju0bkSLAVaC+hApCxfoeBnf7ekr
S5P4mBvaTIs8WKoSEMm3CSOZbpm/PR7OTBlnnMr/jWeyZq4QcI0IMrUzUmpn5lu+BPkqAYZD2MoJ
YVPb25XOQjJxJgIEV73IcTKnSTx0OW6nsG59V1QaCfTUlWcE8I1h9iEJC3vk90E6mb4bKxOXUDud
6oMkqzy3656KRv2Tj1zYmV6vcqPSoyd3I3x3SMpxlDUb6uOvAm3txmDtDn2w3T58WULIz2wd7BoQ
+o7VMhU9eLfj1goJmduAKc9R++YrkNpujg3aUn1TwBu6bbp/M81X5ib7p/W9KB8YpzznyU+dQlxF
/c5Cf+E4zK6liIagcTll6KzcjgkReDBUkOY91xoNnUssoJsiXAIEzxnhVBU3C8shwT+VCcu4rmb6
IKjPrmO4IhRzK5CdL7WVzW4YwH7QzoXyC69O7xCmkEUGkWJ9LvTI7nROF388cJAOaEst0CZpqLZP
Y1s9hDaejN4zWMZBb0iFA6AVhrji9YJcHp/NGeQPIP7I87NINaDKO82Daa2janma1mcuIbmVn7lv
ttZdQ6OlWSHHpVAkpdFwLLKg8dCl7QaNV4op0k2DxrCO5Jto6aKf28HXHzRZbSUctDoRk/qscM++
TNNow7RrP/R1NSCu6BLA0ZDOMGOV8EK7Ht55S4bYxqvcL7jGuQsAAkYa2uJQAJHvHjId1xVq0xT1
eROj0A7uMLs5DCvluT/06IZGcj0yYtJs9WzN7YqFa3zGL9/YHnfr1eXjCLnahCxWpUNRfeB2VZcu
3N0z8RQPyaQR6Ab1EkWZ+OR+EMssHur6LMQAmnW7Kts49Soqn0THXNhioxO49pLaiMNBDyNqHEDx
4W9uB+M3nKrUotue3Vav3gFnAiTLArAiAfnjDo2c/dYFG41KW32FwuJj43d5J9QfRPRtAJkEFKmq
TFGrQ5eKQxblzSkN7PcBR6z6dg4g+2636cJtMN24v5ZkVAkhyoIckDh9rES1k0YBX5/qiPBtvM5a
ducFUBLzqmPQ20DOLkzsdJP8xyAIGkfYDJr3JreP7LN8UBVqfWJ45IPRN9iI5YJ/nzUx4sZRegcm
ZwrKgZR4lISa35yiGJVe3kPzyz907r+DQPMh4EeShkL4ZNZkzWOS2C+aEzfIJqM95UJIXDdfGMdd
2WE0AwgJlmbsc2Q14XYP1nLNNcNoptBlq9iqlrpW1+2runZXnJ7ojKEYPjRtcpujmpXa2b62vRVP
Wvi7hQ05vWjGLwFaTmRFlMXA+j0ZMDeo5YBgqTmh0OKv8KJSQUdAYgZySRuPXbFbPrXr73RTovrx
z02rGvIyELFAYgbfMZkENgrUQgu7k4xKgm/0uxTq8MG+fg7FF6k8ibXd8DuZf5ISI9iDaW/B/tTl
YOSQ0oFdXsAlDu2iiXkt8/IgzbuT73s0Z4B7VM+oRpWiXSoLL1dhXM9bnzPaEtDYARwH8KGT9VZb
kWldt4YthSW4WrXgKDY7EcU6Bj3N8OeofilNrAd4wcmKFYsebaq/TmnIQkH64s0r12H22pabCL3u
wibkrDQxnIBkFZW5NWC4L1y1llODC4F2zMWlu+feZd5+/mSlpMJpmULBVFWKzaMHliOo+LnPoXaJ
QqIJJNJo9PlvdgcHUK0IMAU26GRj+p7ohJ7XdKdQ1atyVRpCvck2zZoXjewt5V568CRpdhPupY8a
6MB/Yx0qM3hcIxLRpoErev0rhR2q7lQXz2JX0wL9x71DcJyJA9ijwBE+WyVqgTyMzQQGl9K0feXU
buE7xom93TcaeqFxJcJLINoUJ3tUBmIGD8uOPbFZyNCMF2PEmn2y4ATG18eNFSA4ALQG4z+LPhFU
IW9PAuOGQqYwKnsKBlM0Yi/T/a4kHvP8eFLvenVx2m7sTG5ebCMn9FGiP3UH7SUtSLnu7JKiHHxy
tipDCpc063i7/WjtfuOtfW7Bt98d+F/zCi5eAKnGlOntMBulgbJeCvPS1u12RQmALYdiIjfCcQfj
8Vjvioe/YxURw8K7SiLwm7fG+lru8BaBMS475dxKyVdlYsQCVJgC4pcKrYZs5UFCuYyzXVDXX35e
fkH9iga9lS85+dn1BWpSlrGN8IyfHCVhCJOUG7+lK0Bd3EXWEOwK5ikUFkd9F3RgigGOFGQeXXZw
7pMpHqRcRNnU507tBSGi2B+Tk5hQlXmOn/mxvu/hDVP0ulsfwKggcq+lC5LWtN0M/xTZOE4/upEA
oOGRsACnwO30N1EY1UMYcac+3mg1A/r/RgHOvfoTFE98u4THustMjuYwuyoaQ6A1IN9dZWmfhJ2j
sCAbBCcKed28j0xvB/tkN6Cn3r7VOgDf5MVDI+Xq+Pp4q82t7rXtyZzHQslrrofTG3X7unwtNjmA
/9VgPbZyh9H7HaIqAdqGAG+sM93OaB3EflspCXfaYWzvwL1aeOtA4o6YKbVA+G9ZIVii7RNHQmMg
YLQ7Cwb+/Bo773tyWaQRunu8/ueDEEeB2QcrPUVINYoTRLnssCe9Aa1ySk+fu8/3911IB1qbrZXr
0b6wNquXl/3+CMatt8fzcVd8GM3DX0KZVFMhf3jXOdsCkNyFJXdSSqM8xx08s1xQATn4IMkheSgQ
HlHksRk+YiVZa08L5sdVnfpsBag8XIwgbLvj4Yr7xkV4WXAnAWnNCBDvYlV4ETBLR6357NoYzcrn
jpeMSoJgYagL7SmPRzW0x58xeo67r0ArFA8fJ4gAB9xuCgWtSaEndtyJl800MvIWle2v7JUPzaY9
+whoHpv7LctP7QGOD1eGNkpU9CaerKgltcxCjjvJ6T7koIRqDZ2GG3kPjfiqRRfAIK2ESO8cU3P0
MjsHryJU7+TQ6uSTEBPZ3coS7SBAFAwG21BoxMXFN/BdkZ12u6FMSB8b2ZL4313daNwqCDCxWHBI
eMPzt7PUdxXYPQocHcQL3vuw8VEYE1ccWLZeLmBDfDxHMxtDQTUQ2ORRAfiORAXYtzBioEt7Et6B
TgcP9c/j359Z8pvfnyzBILt5IvgVeNT/IgUioV/XbjaqZK0em5m5rK/NTGMSDeWVoOkxjE+8Q/Re
rxfO78I0TcE1sdK7ec7g9znd0bUd9/H48++KdVjzm++frHkl9Q0rN/j9kSNSwX/bvbhubOL5NF2w
NXMB3JiaPC40oc2UTIMpZ/ftG9IuOD4ey9JUjUHqVfYn8x1J6Mff5y+eiXr9Yq/NkoHx/78y4Pdh
XUvjlgoJetLIsFXRcqTXW/TeX0bugWVmuIVN/EvbemVxcLykBX5NhARRCaU3jRw4glcYACJ/gKcz
erPbry5LQKqZ4OhmncYtf2UUbYpCEccYJgQsZMp8rdTnv49Xau5Sgo9BigkpQryapu/MkJHLsBsF
tHbsLnnhaLpuSP0UQEhu0y5UvmYO6I2pya4IfL9TxKSHnNtHuFEM0Sf8ZolsdcnGZGNoDTIWngAb
bE5LSrx9vTRh4wU1uVBUvLDwKED3C97lk7PjRQpbMRE3bj2g6iiAAxZoanuyZOfuBT22kV3ZmcwW
1CB4kcE1enJRuha/bNcWrPAJMNr9EtPD+EuPRjSZMybMnCLxMSIw8jsLz9HZ9bgaxSQGxDNJSsMA
vx2XBPjYdruYE1qap8kZEVOpyMpRU+kEbddnwMdFU0BvQfK8dBhnPMDNgoyH9eowyoC2F4MHQxv3
2fwOqWC0+kJwNHPeb0yMn3BlwpXQsRAw4PeX1zt34+iN0drswjU54/uvbUxBVgEYUuUAdIgn/7m2
oldNX5LmnDWAEBt0Q4ixlWmYqwQu7wBchXCCcLoL8PNjj7X085NnMnSLslSM8fPlJXhKraGHPPpj
C3PRF/Bn/xvB5CZWHY6vHDiAsWk/JdhVzx35WWvWyypaWPClwUycidKnSdMh23nSpd5sa5qeFoYy
ezogMovqI3pC7hI1URh7Tc2B0x48rinxyU+p84vabjO38ZgA/6+RyZJUSZ83UQsjnp4Z2j9OJY6O
8OrXJ6vBKrmU9zV+PcVLmacmKHckCFUtRcF3RX7EXzd2JmvhBn4Tlgk43nUoAx9fE1syuRXXLhIi
z/qRq/FMHHs7CC2cFsYzxi4xVOFPmaUvLPus272yMXHpWA829QOM5fUVqXmgPxCvQM+7cgm/PR6P
S3DVO3zfdO7GfX7luDTZr5wOt/vJX9k75ZmeX6CTtHnf69vz5fHQZl3k1cgm7j4dsqL1Qw2h5TEy
RXs7gMdtaThLszfx9KIXpoFaYTSBXRJ/u74cH49hLtS/2WoTP9+jNRlSulie3cbdJ/bp9FyB84Es
mJnfaBoI0EAPyQOLf7soQ6gmRSVJozppgg7JHzTHnNMlpr05I5yEzBkueTDLTRF2DZhGAjX1QK5L
Vas3OLyMwARAioU4Ys5RXpuZHpoMXWZ9DVUE1fJXeKtb7gL4eG5fXRuYnBindBWmGmAASJhLfubf
/wTrfulYznnjayOTY+KkbdV3LIywETQZSyIcU1s+cGtXL1fpv7jnr21NDkqQg+9I7mCLt7its0rt
pXB+fklQB1RQDwP6YuL1wX0EZucOGh+Dhl5SItrBgJho4aTMbS+QX0jIICKDo/226F05lkpugrBw
BAEvoHdBL96SDbIxNKPIicKLbSCN+vpvLCLnogJ/jiT8NOc/sG5fpZBWOPkk3RF3nXZWt272dAX0
4VHS/zJmTbvD0mrd6WCMHhRsPf81O9kafeoEDhOoAvQodIklwUuC9jcw3OmXIzjeLhd0H+I/5UoF
PlUCr9lSdPubjZ2+Aq4/YLJfWOiiNkqKD8BMDyauwNfXSg93ikGenp6fuf3LxTM847L6+3i++fH6
vrM7wlTQrjt2nkxOdtI4bcxmwXgdwjL6K+OzDN7cDPTM6z01OCy3cwpQswOOmCyOeu419wtU+b/W
J8deang/qHhYf32F9Y3JhdSxZdu1PtZolXsB762vJ9YSyG021rg2O1ltKFtwlVzCrANqMPVvsoZo
6aji8nhuZw/P1dROlrTzM5F1C1hhZf0wMpF2BM9IzlsIYmdzCNejmdyXSlnVTNTATrkGL2JKdu1z
vZMiHfiq498FHyrOXc7Xxia3WliFFSNFMCbuxkRZGxFh5Txpz99gGftsjeDN0RGuj13fHUbcbGL5
KeVGHuaM+hmEnCrCPCU/oAF19ZfL+vx1Rqlh4eKVxlDxbk+jBotSMAo8kjxxjZXTylKotv8J8d7f
I1tBkkohqjVygnarcSlOti0+9Rxg6CwNY4P8+ROCsBxSwMUqMypALks9MFRs//Xq72VMaLlmQi+Z
dbn8XfR5884HyX/AGiSgOqZAHIF3o7SPkQQqDf6YbTsI4pxSyzO9t8I2S6skru38SSyBrv0DOBb1
VEfbtv14s95hsX894NVHTHZR0MVpOET4COEQbQU0tEYv8S48a7sc1lzT2+RPS/SKo2+5WycAFVB5
RMcbnki3EVLeKoWQ5QNSulmT0ZEciiKQyhaO4Wy4J3ACixgMklSgBLw1k7Vqika+HOpR72iAtQe7
FQHR0AGwMhZ23mwgfm1q4lj4lhHkWEnFE2Bqgy29JbZHudzSPi9KACAmT0C1c1FNV5cX6I/m4qdr
wxNf06ggZRWGTDwVW9/A6aMymgaWHNo9GA5aUbikeADUNBZ4qMkbrSgDH/gjZThlZU6k/i2oXvrA
ykXJeusiwJO5gojJUslqZmhoGUIVHCA8/O8Uvpt0Yh80VcOeNppklJbzB9RB6WGJpXvmJrqxMvFr
kVhlDY932ymQLu4XU9MGSi+DGXV/+78VKCsUb7HKdH/14rSP/ShgLpYkXpmcuDBuIkXAc/SUQXLE
iQRTG15LD/V2tNy5Cc2a4gWA61KkjnT2eHPhvN8P+Nb6ZMBZlddd3nDtiW30AR0QeSWYTuqTTLSz
SqSysipCfgNapgW79xcI7KoS6MwEMDKy4iTgaKO+Vns1BTSpN6NmzSglGdIByM3MEMO9118KzQxc
UIh1G0mCboemPAPOa1UpdZq/Vb1wn82EAvgcEAGOXcXAsv7eJVcRrui6vBJqRXdS/pTicSiO+bBK
mc/mIjegXnjBHVqvligiZ9zErdHJHPgi4l5OBDyLYStD5UqjqEnTbXMFApXBqu/fmQpUQbaatt+p
3geHlgM1IeOTIfnqxV2VnBfWZLwQbx3x7fdMPCSbN62P3d+dhlzvk40S4mJMDTlBw+fR5Z56wgep
voiV+o0t782CqAYUCkgxTdsvh6hNc65puxO75l2qiM9K2VkuL1ll9hmoH4Ji5nK8DyLw8r9o6Ens
0l1W2uFgC81OiGicP3VcSyrvJPSWLB5UP18IrcZxP/rAyTo1HtraShYowKAV3jON8Sy/9jZMwg8L
p/GuGRjoWGzD/03FZAWUsPcYUHp2J7d4DZ0XBZzPyIKiFz/MTEY+KWgg7HUB4CdMQbwucso7O6Z8
DrhjEb1w/4e0L2uOEwm2/kVEsFUBr9B0tyS0WpaXF8KyZaCAYi0o+PXfKX8R93bTRBOaOzN+sWKU
1JaVlXnyHHOvJz829sSad3IA5UPTBIrhaFo7vzVJNteulRjy1SsyV4a8rPMgsXP7lze5856T5qMH
PvyxJU0c6oa80xiQkihj/xoLt9xIQqp5Xq6DY6ueOWwTgPwWnpJ5muSsm+VrkXOsNuH2jQt9nQ1f
cHnREPvUysIjojGsyKwCIybf2XgY4rvR8HUL4NZf2vh9Y3bXdtaJrWUZgLLWKrUOtnIt0sofbvkx
xz/pT5NHmRUkaLhO8yN7qOQXc3oA1opsDHXlzYCxImGEsAgKJujQPF/dNHMba+ZEvu5ARWXMu3II
fa/1yQ27n3zb3b9dH+/KM/Pc3uIkccqdDEdAvtqHov8CiqQBbm6PeJofAOM/jMfpHX+OGURqJqjj
FIfdVpltBYpy/gmLDT1gPmhHTPnq6j8K97HXGx/p/7BiRwgyjOzOgTDkaGSPIu93bfWD9r8myBTN
/Ab5EVDYQqrpo2pCWu5tedfXaMafX2Z+yDvy4GrxsXPHoNaeur656YHwHe0xmDYKuCv7E5cm0jAA
KKI68q9//+SqakXZ2JPWjEAQaSEpSl8Svo+f7CY+iCx/cLi9sUtXNumZQfVBJwZdVGkYo2J8ZZPx
II3upikh3yS2Yld1rk5ONxqZoIyheqZAFQkxy38Ld2LGTru0a6u2j4piT5rjzyk/YD7R6WaH2Scr
Pv9soSMZqDigDNE0sNgEBFKycop7EeW65heGF3jcC7CkybRxdSxcljKE6AaAL1AMq/zs4oDFskPb
mWGKqBfDW+JO5d7zNGvDiLcydWC1pjCGmVPEAucrJBRhSCK6OWpJpQ0BtaYCfUV8sN+LuKj7HWEa
tx4kZDyLO4butBfPSl3vkA+0cO6ruEKjmtta7uzbHsQbEWtK+sfqa1KHMXGyny5hxmsV6waIxKTX
g5WjE/aDNY652DWa0byULUf/el9X3lslU+tvNVXNb9Kb8yNaBfJXnpvtc9FPWlgkMfSLbMeqvwym
HCxfWFVR7epZjC9sEuUjug7B2cocTxPhYI3Nb5NX+Xs5xdkri9OC+4TX1XOcz3YR1DOh91atN2k4
DaARCZo2S7+nuYkjHQ/AiYAoY5z25twN3gGo1wJUyUOVZ692xdPKtwpvum/tVrP3aWZqt0DdWe80
ZjpYyave0sG4nBXPQ6nN/IFnGmSmZn1K+jBFyQAcJOWovSZ6ln+fnaH6OTqdc8P0ZvqOKCcv/KEu
QdFsTRrwhRmGWO66shpAzYvmniwsIMf3JWnMQUf3OdpadyUxGhb0PUfkXaR9V/qNMOlXcLVKEXac
VYCwozf2V5pVJD8KOaEhKBZg2W5rDWpug6BZt0tI67Rh3jAv9kGYNv7IeFLNNwKTR30yjJB2mmRS
bsGz7YVDUnscjexKWhd69OBXVSHEycHNTJZ25ijHCFzoXAbGNFQdCil0TPf67I3FLkZM8CLaCgSA
ZeFlX/qqd7KwKy2IXg+iwloYjTdAnmcyyl9xXQAa6OTgizWhgQTgtQH+VswKsenOrKk7hAUItfOg
plkJHGvu9Pdu7iAvnE246ILYchRTGWLNexBXlmFbz81vEc9ts/OMuf/Q6oTnOz64WQKGuJiQUGt7
47VIRXeg3Sg+2soQ2tEQRSn2IOto5aH3WoGwqygk94HUdl5kN+r6TptIAqEEOU8VflWXzLUPQkwH
xBlt604bL3t1hBfeEQ2EqCCpHjjQRy4cCZuGOuV0GqOR1kE/HqiV7ofmQyu2mgqWMYFaTlAdIelu
gCbVtpZpKFdDMVzoiYxclhgvs0al73kd3YMETkf81wB2L2TP/Ia7SKSB/2wnYkfbV87UoG3ZA5ex
3bCtpp8VPwrOEKWahMgPD7RFUCYtmdPeLmVkoQIVWA6kOgtK/14PTxZvUowc2SdML1q90WYINr7z
jSyF6CqR2XNEHbKH5HGQOv2t6CgynNMHpLg33PaaOdU/hSuCeo657FWZZzrY1ZzoUYUegEcR25DG
qrGDy3YanqpydgIrk3p4fYyX+wgXkSpFItuAJsPlVVG4nTN2UpujrGZeSIQoj7h1xS1C9mpXofFt
46G/CB7+zSmI7SkYyABwuBCgHDpZYVFTPUpZ5gRJYtf33qANQFoM2kby5tIPqTsWDCNw1OiI0xfB
pTMiCd+aTI90Ek83hPJfZu+OB5mBYsWO5/mBU6MPCkNr9tfndOXIKLkDdH3jnlcVMpVkOfGAugY9
wsq05kjKJvAaM9Td4TgK7xnsD8Fkg9dWvg49EO7WTVahfyWbIbFXx1uAz2X1SE22othGNRnIHtRy
Ft+Bd2XnDT03Ishw6MFQIcjynZEOkMXhoDqBQijEN1oawF9CCGLOkG1lA5qgM5Hjf5GJX47DR5M5
diCMnt+VQtfudX2ev/ZjB6KFtGx3KDgWN7yV3pE3af0FoJPen/gU73nJmgc3qfov1yf38uRjTIrq
zfIQ2qDNeDG3dWbWnSn0yJLTQ2023/rasj+/SSn2jodpQwoCxdRzG/WUtZCYmmU0J31/b0I5bof9
nL07pvCO14dzeR6A7kS+zwDGG5nTf+3iJ1ultIasSq3ajKq8sX2P9NOxK+cysGUvN87DminkupEw
B08ebozlzHFaMYkQIkLClI5BFx/QXnB9NJeBJ6ZMVUzR+a86KhZu2bG9VOUzrKjVs+bO7Du0ZQ+E
vnB0t9whLACGX1CQ3kqaBN48DZu4QxVbnF+L6gPQAqv+A2PZIuHdekVLLFSmI0PuST5OfuxB1yV/
12x7501hB/IqewbPkz7uh6QK+HRzfQKWiUMcOXwA5BhQuEABw3MWd4ZbupZXUjUDdrkTMgkhXR0U
enPr2POboX9tjOaGO1bENPdRHzt/yLoNj76yzIi/kKKBfQcOYOH2GgH702DA7VXl8LU17OqWOYVr
g9ImRib++nhXFlxFB2iJVcfF+pfSPNm+o+Wwntm9HpW61VYI1Geo+w22vXfybnwbtSwOO3PI99xB
DdmakT68bv/y+kL7vWUhjlDSWOgkOT+pbiq1GLtJB7e44d2RKRtC7PIOgS0tfnKufbIbXy2v+Y+4
ywAMwQVLy7m92ND0ufGIHmWc0aNjcH6bxG6xdxNzeCryuHzQ4hE5x8pptopIaiiLrY1SDkgHbBRb
FDfwuWmziN3RHTDUwkyDuPKeJza9VYrSV4zoRvSe0yp97Rg4JOyt7PzlTYqlRYkFj0p1oS1vUpDe
pNIFy1/U6FwFBci5/6hYZNPcR8tCkHWH66u6rCipaT4zqPb4ybayshh9QwIGvWb0teZH7ub7ziof
oZfqg4DxNkuzW95AOmN0jA3bK8cHjFPIfWGcCB105WFOTKPZ0Eqp1pgRLd1yZ+aJgUrwUGJXk3zD
1OVVZqvMIlgWFJQGuYdzUxMa1tEew81oD4mjjWBymTpWU3j6y5d3WFajcxXvfjOSVYWnuM+luHU5
vZ/j4o+edQ892o+1vLmpm+xlnNPQfB/H4RvzOrDBaWGco99PRysF+2s2oIwe6dP1JV45uMisQWMJ
SghIiVgLL+VO1KmZ7M2IWOiRp1WQNT8ZH4MclGbXLSmXvzg3Z5YWe0nMSRnzEZacNKw1UHoBapAW
d1+vW9kaz+J0AthJIf45mlGeDzt9uO9pv4/JTe1tacetGkJdAB4eZVeISZxvGlo3Xifj1ox45z2M
7U/W13t3JOh//lxe8d8GwgUKBR+wFyG/uAgX+saWTEyuGYnyg5CP0kP1Rw67LA0tawznfoMoYO0w
4H2JBx0gGmjgWHhWL3ZArGUnVkRYz4+JU35FMLHFxr9yPUNXC4MC9wjoByECeD57BjprjKTIjcjq
4iQYXTHedIWRzH5LTeFXGZlDCo20Y+sqRSXomIcTYlGQRXv9V892ho05vhw0atfKnQOUgstzGcz2
qWYPaZvrUdeZsz90c3dAtTnfXd+bly4NOuRQUcETD7oPYFE9H3SeO7hCpTSicmA3M43v+17cJHQj
vLy8JBDFwl9aUGpBamJJddVPpZbr6WxEuQkKQ2ibNzVBQm++g/DgLxAIPltbbMGXRwH1cWhjQs8C
aipwoufjKm1v9AYUqiKb8/nZgNbCLucxvXWpmCNtpFtkXiurBRiOhegOYAeMcnH0dFwIVo/EaGTn
YFVpIXTyOBWo1mw4rEszwG4iigbaHOAGrNj5sAqtzYe0k3aU2iUghRIJl0qU7sYFcbkpYEXR28KF
KHahxUmYnZLHsrfsyJVxE+FlB4ouxJTPTddt4UUvPTA2GKwhDUfR0bYMmrrSmDNWMBJpdc8OpC5x
oehcP5aFaR2A4pjeUk1sXa5r41PNs7gGkQoHb935LKKLPy551ZMoa200MKeCMQhOIw1s+3ZXJeQ/
LBqyGuhhVw1oeHucm6v4JOp5bEg0lw3qQsMs9qLrt7iZ1gal9IrwUsRzHrjUcytenQ9zgxafyEk4
Kk2PXg6iIWZu+Iu19cLjGhw32OSmueS8KG0Q0Zp9SaPMzaDlMdjFDS2s8ejGVXr0emTswSOWhJ91
UgAPISKAfDFCTDTjnw+tsqkcPGGTKKf1sHPTFECPfKz9yfD6DVMr4aWyBdZXjE4x+SwWy5pI3tqx
R6LGdYpDVU7aHQip6JEarYiE0yY3HPnf46RRK7BHk92VcjI2YVPqhJ0HJhD01cHYZyPPCJLAxQnM
5JDoQ8xp5OkcQbu87e0ktPkPWoDA0vArA0TnFOUF3yq/OJsx/cpWUhxt4C4DlwjSAurnJ3Fu3Xp6
Es86idLcQR99l8qdnUIcEKFxvTHfq6bwFEZBDzzPeEKcm0qk5mhCuDRyKfgt7ojVyfGJTVlhgjdp
kNbnYAEIXKCqhHw1KtjQ+HWWcLSyKNLGhh5IpFUQRG8Lp/uoZaxvBO+Xg1JWcG8TFPQQTSwCvm6m
GryrTiOzddtf5uBZ+8JCTcrP8m4LjnR5I/x/nSgTFEZwoUu9gcoBtrbQQNPq9ekIyl+rG6GDCllo
e+NSWDUEdhlUXEGoByKU85UyGpfwbsBK4Rrlb0XslEdd0+sNMsYlgZBaIcUljP33D2DlLpC4HUNR
pqJZHJHEq757den54PzXHtuxHW7FSPS7RM7GLZfaFDLIP+xzppeHrizFS2MUNzZjRaDnMdTNGarc
rjbYP3UgkL+xeqofnXSku6Ht8z8O6n8bbn5l1SFmi85sLAX4B5eypM7Y4mWedXHklEkcVAmynbQk
X0ix2ZVy+dzH4fwn6wnEMp79i3hYOBJlUmLGUY/rC/JNepp+p7irwQzMtex3U9HmFSrGDUSe6JBC
8DUfq7chJ8bWkJcQYLVaCB0RqGJHoG69rLVUhQkaS5a6UewytquZLl9bLfX6nZvk+4Y58XEwQH+W
lwi4WhCMhf0UP2Sl1z6O6ZjfF7n7ZrfMuivg+DdekSvLgfAFlW60yWPDLoUPdUMMXi8SN3IFnV5p
gtJhVSb184xcyMbRuLwU8diC2CpEtAE1Qh/t+dHohUpC8Tq/H70yoOVvC217rUC7OaRMP6s9hyn3
0PwPpjAHL2ToAqiPOXHOk5V0glROeV+5DxQAHGMGndzGg+ty7lRFAMk7JLnhp5a5WgwFxa8cqgIA
/IA/RRp/bJAZBjRBSun61X4Rp6MjH+VDdCPh3IDKZOEqrdzjVppUxX2My/SxyDOVGU2doIgJu8XR
GfbX7anr++xiVWgRAtU3zCCiJWcR+qW6U1ai6at7Xur2lwlZkN1gCxBSpCPwVD0BhKSfd0ZqeS+m
LvmGdeUjl9YRuCMNDP+A4sFitKKJe6vth+p+yBP7nnFwktWmlIcu7T9yLc0eq1Rvg9TLjS/Xh32x
QzFsG4GuAuchw+8sPIYlSiuZS6+6B4DXm33LSiCmp8VxAjkBEP/IfTn37Qer5fTZUwjDcFC4dvEK
Q1lmYTiDNs3AjbS+FzMHGAQRZYjtlPluMfYbt+5l6KZsgUwZSGF4YGCDzk8GIxzcihbI1kgzxjve
1l7US4RpRmUYT3Oqp39d9Lzcxr0EQNRJMvPJ8CQ/Xp/pJVIXMQW+QomioManBC8X53N0kxRwg7q+
n42WfrE1YEt0IhXCwIHotgkxPDZOfK+Da/dLSQQZ/Qx8f89T1Rf+7OX0Ft0yzr6PvXczmfl+9sBU
QltI8uV9/ev6t14c83+fioIA6iIKy7aIdetsIF6dtfV9HjM7LKANzxFlH2ruWu/XLV0ED7AEP4xi
I6C7KImrG+3EaaEqkxtUAxR19oxs19ABNNO6LIPrVtTxOT9eiO2A9wc9Cro+UDo7t5K5XdxktMEj
nMR9vmsGbiI529Lyue90NgaU90TeXLd5OYcgYQElnApgVcJh4fvxFp8KnGoaNfaczF94k0PviQME
1DzWsoKk3mfN2aja6thZOM+X7HtEWOPci8KN8lEADeWgqOreg5xdJ36mp0n3aTCFwojhRCmhTNxi
yyxUbbddo02uEyVmDgnCWHfZsOfg0E02IvPLeQRvliI6A6mSgtUvDi+2zNzmPHMjCRxegI6nNPOB
58q/jHFKtvjdL7fjubHFLYDcWko42NUiAfiNjxcVqIYlcz/t7fF0A9IOWCaAY4DPP9+Oblelczlo
TpQ1g3mw5hYK69hFg5/Z6NkYRwisUNKjjby1aL6BAbp0+AhDkYtCYUYBHf41kJ0cuC5mUzuS1Itm
V+5qIJMzmaF4373Og3FotNfru3JlPoEKBkMhdA/QJ7/MIib9VI0MEWIkmmJy/InohRb0Ls29jXDh
YpeAgA5vHLAZAympUkbnU2q7jYE3SF1FOs2PmYP72hSGFnrmVllry9DipqaNa8WcVNDBpAMUaP5W
47NTZxt3xcW0YTR4IeoEtK/I2v9rQztZpDieujSLZQVUT8/2rKpeuS7KjdzrqpF/aCiktMEtoH5+
YqRNtUKLXSh6iiED2pAkInvQE875hvNdtQMaaawNevPMJS8o8QqkjDy3imSSxTdjCUUslH23yLuX
+xq3OvY0whhgrtAKtCzBpX3pKoZAckenoEbvrxDMj1nYOtNBJp907bAFFJ0DuIKSTkB7zfnMjXRy
SA3Y312hP7m9DJqd0/e76ydnyfkPMAKMUFWP85AAAcrj3MhUTOrHHr1LrKTY6SlLQqvy4nC2Hf42
4F1020xe8r3Hg/V2Bo7ukFhzFrhWZ3/TBU2eqWyLAx9dKNQywLKIdLRAlvbvqvIsaFgyO6EbUcMy
iFVfjO4nvND/SWMs37l45MXMnTm++M2pwz05GOFwP/y4Pi/LDlc1L8h0IzZxkLxHMLWYl9qap9Yt
C/cOALwyiG1eoQ/a0wKUZNoDqnZyx6cWmieycXfMBZiddmgF0nrKE+QFRXxbmW4Txk6VPjhdF987
Wla99nrVv3iDHI6wrN/McxqzXdsl+q7vDU/4dBKkC20HSGw/NQC93XBfywAFgwKTqAP4F3CZSJ4u
vApg0OUsZ+re2cWE1+HBMLsbTfzMkeS4Pn1bhhZBaK1PwF50jns3zHeAH0D72PLL7DEf3v6DHdyl
SBMitY3C4/nunU3e95kNOw6ZfG2mocezn7XdhHJ29tdNrZx8vBH/19TC9U9UVHqZuu5d74mnuKRv
TrPvp/ue6L5pjhtOc8vYYqE0B3SFJhg973IMK9nda+3Lsd9irVlbJA+3Ikg/8FxArup88sxCZNYA
eDYY32cejFbJb7qqdY/uJB5sZzI21mrpoNXmA0TDAW+F6mxeChLog5XGRgVzY+tJP6dcoJMn4xs7
7/LgogChEN6Gg/5UUMwstkSOxBfznCaNRjOroQdGkhj6VWk/fOsSEDRDQns0f3VjpxzqVKQykB3a
2AJdmv0U5JUnXoWr83TXJqDT95FctxLLn6rctnwrmeb32kyr17EymRnO6L7SA9rMcxyWlVHUd8Iu
rY/erLNS25kT+sf3YFWCbvf1rXjhAamB4hha7+GXFIRzcbpKy5YzYUS7A+C++To4Pj1CElBjkGPb
mM2LNy2iAsS6UC5Q7RoOEhfne6TuKOOuK5IIvLL9vnlofP6uOtHLx3rrJrrYH0DdornWRNIMz/AL
3LQxiSx2DJlEHgN4ZnCfgb8/2i10j3Wu+b3xc2ggt2Qx1MjKbzP+iuHM22IIJ20LZHlx/M4/xVmM
ukTixqiyMYl67baEwLApmkMBKuoR+nsaP1xfzXVjaFckQHNDHWNhbOyriaT9lERZ8S2ztHCY/g7p
awEZoEF+v25qGVViNR1dlbAcrKbqwTlfTa3PLeDG5yQyWLMz41uJroQp3SBGunAraA9H/gN3DF7C
Krg8N+KRajD1ysmitnTvRfwWG/lhTMHmLTbeGBc4IgwHljAW9MHDgbkLLzl4Xhyn0KyKbEO7I041
hhZeHH1jVV/GBh22uaxkWBgk2dPEyJ9k6nb7KXXRO5e6wwHtM+azPgJfXhkIshs76Z5iBPiPglsv
1YAubiCJx03Zh5Xp8VChR2FbhdwIic+nx47R6ZGNGYtSNMrYN0YSSXKDym/55N0a+Y786v7E8W4f
P/MPfPP19Ve/+zRBAYOwjbc0nDAWZ5lXpTxOOwMlCuBmkH0Luiqan8F14rGDHKFsdd3YBaDl3NoF
f/iUAWveWLDWsD9p0txk9bQzZ/sAN7N3PPQNTXcDlDf4t7J4Lpx5Y6yr5lEmVi2jGDYyM+cT3aBZ
p510wiKjHHy7qYAei1HIJIOPxiK/0SXuBvJEyI+k/SY6e5cyQOmuT8HK0fZOP2FxFCojz0lOKOZ7
+pWwN2fq/VjbDb0eWJ+FRKnJxpICm4GKn3rwn482lY4NojuMNp6OY/NXxmAaHn6WaEo0k68kFxtX
0OUuBoUXZlbVAhA+/CPdOXnVjdzqi9YUaWRk0eDSoHVBewTwNinfr0/hyg0ESyYeQoBfAVO/fKC4
cZaYDGF0NOwJ2Byb+8JvgpRCc7Db2LCX3hH5MyVOAnAL7tZl/nbUat2tbCtFbstUrRGQKPpabhlZ
crsgzQkr8MIqK4N03bI4y4xuRi0xyaIxlFF8S4MXaofJTtu1O7Zxs6wt0qkptT1PFokVvBdDAVNN
9aFpQfLMvbu+3XiOXXSUqAEB+QtONxOBl7WsPlE2dVnFuywyD82L9V0P0Tvnt87+uXkvpOJO+np9
R6wt06m9RdiaNxMxmYC9yuiCot4VKYpQ01ai89JVno9qcZ5yMnUQlYSVbA6zcA+0kxG2z97HpvDR
ZdgDIDzemvDIDlK5yyhccxLLiSnJ0DTyzbHKJz2pDpWTvrhtvq9nL8h4F7T2dy8BsYfbt4/zpP1t
0DaqiY1s0IrDxDMKr0O8rwFQwPDPt0uDWLp2ypJFzqPxSN/cP3T3u9rpRyjq4t/ri7i2NU9tqUU+
2ZqznGpPAa+ijt/WJjqPnPe2Ef4otwjb1nYLzjMiBLw68OJVsfSJoSJr0qZwRxZRjQUcGpOCgOaL
bcQ8F4VodQjQ04DUPygf1PPj3IwCBiS8m1mE0vMze6K3wG2WkKSBPkcEAe1dlUP44Sg2PNbaLCqZ
IeD+UQBA8vPcampXWjrbNosSXfiQ//LRnewjUTPYG6HWqtdSyD8lQwJCqmWQ6uAxb2CbZtF3sgfr
wHw3PqGtMexurHArHl7dh6e2FrdmPTNpFBpsjWCh9fyfnf8NUQIYQvtg3Lig1w7fqalFQNy1YDFE
njiLupCE/+mXA0KF2jKwOLi9zldHNwYzTWI0I3SsB6VcOfoqMNt9/iABN/s/RhYjwOvQoLNsEU5C
mp7W/WNtVX7uPSftFlP+6lwhn+94eKYh/bbYbCbYfzwvFyxiTgnKJ4096hrI8a4PZ/W6BwwLQQVU
7JDQX1iRTVW3bYHzOpmDPLSpgWvSm8muBYgXhQr396RZOqqnpAh7Lr0wHr0tBc3LqA0xMsB+YHbA
UcYb5nzdbDOWFJVE+MGMpDvNc+9aNI2HqW79nbqa7KSNt8X1Ya95KQ/eA628ILUEpubcZDzbrYxz
dZCZd0DGZj7i8ZsHDBTTGxO84jIQ3QDwAGQfmqaXBXFa66IZeZJHBvlbYf4QElh5G6iO108P6czQ
YiGTVIjaZhqLiFmEwJHfxiOJwF8RXjezck+rtyb6VED5o3oVz2cuQU/9UGZ5HmWj14R1zJPRn2bv
nTKovKIsCT160LP7PXfHZGfW4yYYamXpzj5gsXSzlrV43FR51Bn6d1PTD0Inj8WkHWOdjr507QdG
rW9N0hwnJSKIYieQlKwBGRQDv7IsSugMA6O8uz4ta1+FRBvcDgreaLJdfBWvgMoDF0MepS30TiQL
i/nFqclGmnJtM6HwhvozcntIEi3esg2zUgE0mxp7d980v1Lr0TCzo4dEzeeHA4FCpKKA0YTDXhzJ
DHmoTPcKDMdqQ8NGH6/z3jWfLu5AHePUytJhC8sZ467MIxFSoCFS/tXoPio0Q3+9Phq1J8+f4UpZ
CiKdHlC2QFItRjNag8fGdi4izfR40A51hSfpGF43srYDTo0sBjORvraTSi+itADLssn9/3C+HaTr
kApDszbCn/ODVyYtBNZJjeug+24Wb8w8tuzv9SGsbS/UpPDGBGER+A4W7xejKWMwPzQwkTyU8YvM
b0S8o+XNdStrqwE4LC4bwAsgobWYqEbEpJUEHtECV/wHusy6gBA0JG843rV3EiCy/2tncVO3XV1p
o5HmUf0dpGC+lvoxFMjjIfb1pA/aRj/EZXFb1I0/T1HhpA/csDfO69rtevYNi0WrukLUjo5vQBKM
/0Hpin64P+q71t2lYI56vj6xK/eokvNQ/cZAziM/d75D8CrMOjKyPKq0aMrKR1lASrY7jjl4oeut
9qmV7Y4EKlIFFHlxVEwXxkSb2YnDjBwa9rPf078JlNYKh2wcqpUdiTYb4GhR/UcGbUloNWhNOsbt
hDV033XIBWvJHqwxWMQtZOvqcJAMRgcXsGsXKnQscUXTSRPXtGh9s0qCeb6d+Bb6cWXrq0qq6lBS
DY/W4oCNDc865jhwqy7FbkwCvWv/w4xh6VG9BorHBs7+fBMUY8eSvqN51LS/s/l5GEALCIrOvP1y
fbOtrQya59DfjK2GwG1xFUGhBiqOxMNQEAdbYwpWnySwigOYtTYO8trSwFEoFCcefOCxOB8RSSwo
94qkiAgUwoX9zQOljsM+/7JTrkIhehUjyRLtng/NEJdDByM08xM39JJHI71vii2cyUr4hFKSwnSp
YhKwtovBoL9EdiXsdHnsZ1ketm12k9MGesjRUCW3qXBv0RKxEe6uPfFgDz0u2Ba40S/6yErRTvNo
4HKKzGf0DghfP/BHFzQoO/FnyAHO21g0dfwXV+6ZwcX2qHWGVqtcGXw1w2KnfZ1DHlobN8maEYVT
Ay4OjyS0/p1PZk5mvSyHqYhm4ymXvhOYNZB/+z92/e36Zl/z4wS3IvKHQPwj37s4VQwKGgAxWgXa
VvwydKFdtYdMtvM2f0BvctqqWaydrVNrix3P9brRkDfFZhwS4Mvf7QTkr3oXbCdH1W9aLtOpJeWw
TrI1c5UYKdFszKC4m53iKH/iauRj2NOgyoMhv8vYvqt3ornN99endOWyOptRdepPLNfUskrpmehv
uq/TSIbdn0747vv/zcjitA3JPGeJg2WT3eEn+5X/mMER/HLdxpp7QrMyns4I/oFbWdrQ21R4U1FG
Xc/+VGjD6Wb0NdFu938zs7g6tE6X6aSVZVR35Mh5ejMX00/HZlth09pwEAIqYC2YoJCdPF8XgN5i
i895GY3oVPYFGm32+ZioQgPZyqat3Ya4PwB3UjSICM3PTQE6AiiUwcvIsxgNjBhEKdTZKgmtnCWA
7/EiA6IUiaFlBCGT1vPGGT4CueUgJej478wApVGg4/zrK/Tv6bs4TBSoSCAuULxHkWZxbB23cQvh
yiJi4lZ0qU/6B7P41lQHUQN+8VsfbqfsvUx+ofTcGCSY+q3wYnWsim0HyRxFeLOIrFncVpYcsd0r
/ejg0VZn+zHOgmQrWPq3py9GipoKwj9A2NA9eb5yaQcqRvwpI1Al7u1g3r2Xt1Bg80FMG/CQBDnK
K/9lck9MLjbLnCdTbo9ZiarHsNdvx1APMz/t/SfjtrmRoIjdIsBdOQhUd9Dh7eExBMzHwjUaRkW8
QYdrjIvyUIG4C9UpLX26PqwVLwgiFVuxvKn1WlIECVqjA6SPiwhqkmjiPcyFEbTWcx+/ad1Gynzl
skRYC4oNG50oIGRaONweNOkNyXHaOFhq/KFMGLj7WHkoJ1ve1ALvyRLdmPcZejE31m5tJpWUuuo+
UAmFhUtBssY0S/wTOXY0DB8iYsPnASRoPANyHTV+uBIwnJ1vSGuIqzpN0jQS/XsNQL5O0BQpbks0
sXooRF9ftJXxICML4AhAcKrRbHHOQTbWUW2esmhO64A3t11i++208ZhbOcuIDhFCA8qL5/gyLwtK
ztLMiY16mP1czmKnk7/UQ03j8+gR1fH1v3YW2yJzUgSGNsphDnmhsbMT2i9WvQDeveEdV3Y6fDzq
bso1Yg8uAkLXILIFy2wWgaA0dPFg2GXEQGneQPBZ5j/noTY2lml1Bv/HItDD53vC7gyrRgdCFtVO
Edh4/pvshTdQDIe213/YECeWlu6wqBk3eIySYhcDSjXqGCD9JYWz8UhZ3XgndhY+0BONVNx+WVQ2
qOBZbEdKPCO3yDvWamuIZJCfsQEgRIZucZjQyhbnxOUsmpE26Rv3wQB6VeTZHtraQZ6W4cAnwPrA
qooOkY7+9WrgP2P5RybyazttBT4rGwdfAyAjGnwAYlwuYz52RB8Z8l6o13bTM3gvv0/dM3ogHvtN
vYEVH3lma7GQQ5LkojBgK9e7sLB/WbwNWt05asY9WA92eA4G13fOmkG8nlHJ/5cWWNIrCI+hgZjC
YKvNAfQgQw5uBSCj8F5v/NQrdl4zf3qzWurGBhhKwTwwrefHAgQ/sTRK3ANa7QZVmvt9/y636iuX
41JGwAOn+H+BdF8YGTonnwVy7f+PtOvajRxZsl9EgN68Jm05VUliyfQLIbW66b3n1++h+u5MVRZv
Eb07g+keQICC6SIjI06cs88Lz0o06SESzqEs7oJhOAZpA1oWxbk/k7enHY0CuGRQD4ZDg1++Hlbl
MaIGMHi6R8s36XCZDSdfdbvor53KtRnqCIqtljRMm6d79CNwjam0D1PxIK8h7dYGQ90wYeE1QZUV
uKtlM0mkkIQ1spRpmZBK+3V/3m6PFwY0F6dQAVRQaqYGxGtMokZsnwJVdPTC4qXJK1IMNYYFMG4g
r4QCS/sCxAVIws96hGhzuF4lj20ZFBsQjQcR0AEhEmzM8FKKjV5WzW90T60ndm585uw5UHZDRDy3
PNJUeYyvNAM7Fe1eTKLKqAHzNEDLlTtCO6xxAi2YQvwBHghgH/AIoJ8aCvBZ+Rhw3T4OPWifDcnb
AKlla1Kk1r6/aLMHvoq/ERYAWjEThsyNUSx1mVaezDNl2XV7lGUNRimMIFlJrcy/4Y4FGl+Reolc
VwXGgtPKkLZlWxMWK2vK4sYBADDSGbbiLVGqNWOIB+58f4C3Cat5hAgTUHsFeBbyO9cbJVBzLkMg
2+27nyL/KOobToHGWQacKGgy9UqvV8Z7szG/7SEVgncbCkR015Sa5nJcqhjvUOv5rwCIKlDPtwaE
Ne4P7Oa4UXaocXWlF6CBlIedwfKlkii86xuV8MCvFvYXd6Py74iooya0YsR7GkaEHV++gEV2E/7S
IFxXmaF+/s0asbWyZmtDm39+kdHx/TCAOhYMHqafp8CAaOrKZXnjFee5A9U3sqeoPOMKuzaAqN+v
+xJzN/3MQ33Sc94w76/OmgXKGeYFspbpvAtqeZeAw9SrJfCYgg755307t6kCaiiUg0cveMuXkoDj
FT5FtRFWJ1EkjbP3OlKAs//Ffx0EO5agZfr/NEzFdoVU+lPiw7B05LUCutO9FZT6a28JrCNt36uP
gqzM6eI+vFi1+ecX22JqypgLOKxaw77EwkH0XxJhhURmzQS11XMvZMcwEjGbwqkbPnv1kAs/ViZu
fi3cOMSLYVC7G9jHKU3nzYcA2ACJmBbo4ltRk9hAh1lme/yKo1hy8WA+RHs7QnC8a6kxgRI9EkC0
2u3ZcCCsh8tYWJM9XJq2SxPUkOoAzdmRH/Z7fiD9Rt6FK5f92hBmn3ux8pBfyGADQ2iiH3xzjLqn
lTVZM0Bdg4HAMXUpBv3eQwaj2KD5oAwehI/e7Q7qA7s7h8dITx7vG12ZNJrPPWl8wG8Vv98nWWnk
XKnnwDhma4I3i1bA3gFCwzljo84/v5i6IgSTQZJhabxB5wnABNWKL12670BZ9Y8BanuBkqdP6ibu
99kX8B96JLl1anedWYU2Xh/3p2zR2+HxBiUQFQVDUM1cjybIEo8HL1G/H7kf7Mw5biHLRQICzWRV
F39gkVZGtxS9/GNw7rimDHbx0FTKbFAvBJ0NdeWzAedLDzUZZNlWtvnyVP5ndDB2cy21ca9GeY9k
6PhbI2T4/bGCBl3YDaBVwusXPR0Ij+kYXW2VHl1x2HNF9ZhF0CM5jJF7f40WBnFlgrqQ8rwolBik
pnuee8+TLxzXMj/WYBM4cfnKsZ23FuVJr0zNp/pib/Nt0TIqRF32aVIjWfIhqO8D5EK4tTfosh0U
jFHO/Ra0uLYzO7e+E3CGsAW0XtUzFclAaMGI2toOWIh8MKJ/LVGObubT4EYFh6nJIz2GQo+YMWYs
6Iw3EHll9hZ8HhiiVWRloIqrAQ90PSqfHflRLZIeOPmWZOJEemTQ7u+FxYmDWs/3MxrsiJTzkThh
auICG7pnt2npWyBgJKLsiEPq3De0NG9IeqMqjU4a1PapnaCWg9SLSTuAQqAl4bBJilc1e59zdFz7
9/E9Uuwo8c9iETOW5Hrakjzqw1DIB2DtO7dmSMaZRakDsxL/NbwJtHyXlqhBQQfT71mxHvaQNwCv
lRAFeltlaw/p24r0bAZwBfyH6iMC4+sBgTzKV6QQkqCNoBd71vRym2WcQSZTYpebfK3Nd8k/XJqj
tl2vQrOYGbBUgRDv5C+G941wfOV9k+NsIJX/khwG772rwVGrNSK3qQ0xBid1kZHmLEkhw94a93ff
6hRSK1UNQ6+NQjOAtvEBDWqyrmh698Cmh6AmTGcyK9nb7/c/7fgu55A6V73HyX0vYQ5zs7NqPTrm
Z+WhNDzSEA5g+IB8gZv2oK0cMjqdC0DfXPzEYUZqGEVq+jh7jSy3baAMLrQCWN2z53+rDaR88Xeg
D5U18HawXZlc6mj/MQrc1jepKfL+1PYsRg2NeDwzuAOwUKJR5CWy/v4ohqQH8a/hKeMEijB0Nt9f
029408Uc39il9ulQ+o0sxvLg1jyeb6Aoz3pLwgUgeidUAWIxtnrmlStsvzu02qb3wRelkZAnci8Z
gfyWxoCGSr0eQjs12+UrX0d3dfz5OgXlPpAoyojqqbgkUSGlNHVYikqMiBx+JcUDEjiJitLEBpQ2
Ss+QauutZplpks0/dmeiljlXBFwnFeknjIhORR+rIQWdFcngCQEnheyNpFAzw9NG4oOLREhMxttV
eBRyh6Jw8SzlwBYwtSFJJ2GnQN5ePo35tgAR7/1FW5oWhLlAJiFvBk4J+k7r5D6TvUJt3Wp4SPsU
desn7NVBDPW4yyD95voF6cf9mqD9wh5FH48A+jj0PoBlhp4VpcygecV07sS+1FxuT7Jd56U1ZKkp
9H8Xkc4rAFvguQKjBVq96GqypqXAw4tq54rDsRAD0vUvMWPJPNKuOzRUiE8rU0o9V//Ym0GGwDyA
poxmw+xEJpMmTujcMW7z52HwebOAXfQBizqLXhJTSCBLEmIxn3m/V7ZJlq2pl1NXxp9PQOof3ZfI
9d7IeBdikvBVqHXukxrwSCGKhEWnHfOVTJWerLVefhelqIMPnCiAK/BxLJgHKWeeTFrLZKncu7E8
Zg+TKDFPidIw0KKLfRlkG02+HVrseKGoRsNvQM6boTicjVprhuPE75lJhWSeLIz66IGTCfFPYbVK
pOptU7a7NlTPMR8IhsKPsj4pIIjuvCLTSw3ODMKljSlU6kfF1YXNtAFnMT2kHMWxEUkL9iRLZEfk
+upWgL+RhHJauVmWNjJ8LfgikOQG6pPayEPAln6Yxnj3Jtkr6LofReZT6R+78qEWzisba3agN/MM
MCb+gdLszcZK1KYHi0feu6JnauIG8pMbjYN6UlCQov/dgaMOkKHXse71VGEAPV2rtdLYk+9the5k
bCkMeMbaXAc+Rdf6kzJr3Jai5Q2q3ZaBNct6FrkBrrxdNW2ycJui3CuLP9n2OW/Bh1vKIBZ5yyL/
dH82lrY41HZFKA9yYKr5vnovnjJSNkmdKBW9y3g/yvbnqB3jglQyUfKH1QiMetP+GTcqCyiDAt0L
2O31uMFNlfZBBqldvok+gdUjsSKDDDY8yj87ptCh6tryK5AROgt/Y5Oaa78a+CLnO+gJe8xPQbUj
z84LXKH+Nk9qGxgIY2wHK4TsgZdNBt+sQqqol+9/PuBfQWMqTTEVDcgPuaZ3U3EnRpuy3UvJIW6P
UGBtzHDQc7RyVMWOi+BCJyM7TGucPYt306WkMpW7YHoIR2kRvmBkaoeLS4PF86SQNyEzEIh34dk6
q1wFViSRVLLvb6//Mv//DJ9ONnkDr/SjiDVvEusgy3phIu2ovpnT+bl2VoKTxb0M7/mHvhUNJtf7
i/EqZBtr2FLS95J1mvg5A1hufBK8F23F1PKkznxuwmwNTX/XtsLAH/iQrXq3z3714UEGAbCHZ0xm
oBcISYHcs37nze//y2SirQU0wDPn+E2UkTcZ23TYzC18vAruEkuC1HgBmVmd0UgnOWrbbNrGCX7d
N/zNAHvjMi8MU68ZqPSoSS712MQTOM2ewAB4nljU3Qv4CviLYFZtzSPChpDw8qE+sOn7Q9GojoYg
qG8iHWKMm0h0g/JUss+814JV1sajH5AL0vIdiUVH/Uuerz/n7uKTqdu0LvtmaHPMFYhako2KVIPf
Ow2z1gC2NDXIL4A8cKYqRFhEne9g6PN2ggaAG2kHyQrMrNWFuiDpiyfZsg9lXyNBkzUIXZPP+qxV
LpMBRT55BIx5J5455MOznB9YTthWKMKfhsnuBWdo1no4F44GgAwsOipAXY2onfpKtHUGXMHMs2Gn
03bwHiVhAwFoYxSPpbTGGbdsDHzvYHHFrUKD2r1wGmImlXAOM/DKOr7Qg/CdyPFPFg3NWRetBKbz
t1ObE2P71xzl34C/5cCQLfauRqq9Z1vKSO5v/5Xx0JXkaJAkyCyzvVsktV6ysjlmH/7Wt6UJDUP9
Gt/3vDHvDOfb81zcyCVT9GI9Yjg7iXQrU0U/4OdTcTlXdOghFkITQzkdV3D07AEhxCu1nTTiJvNL
oxIbo26OTEOUZqPipHgDi6SCCEhDday8asuHzSEe13J1dBLjP9+EpiVApNDYQfc2gtaW99EMhL3J
5idN8YqHYExm8eyGV3S1H+P3jpN+IQhWtlJUV1BJb7O/RLH++QY0neEDACWExM61O+/EotUCAVu2
KB8D/glFRQgiy76vi/xKGm/pRpyZMv4xRYW6UTnkWiXIOB2lciwzp3krkRgaw3rPMtvwZyUZ0cED
qYW3pn29uLEQYX+/opHlpzyiEHteVXEMDLe5Shith0LrEDVrW2wh4Jmfh/+YmX9+sX/rISuiUfV6
lx0dNRytrt7l+lBUpH33W7tqj+1OnQh4XpIRdH7ZB7cywd+dQDcH6OIDqLVsCi6qEikY3GQzWJ0L
VYOQxGZr13pzOkqWYP1gyGQcIpaMxkOXOI0OEXQd0XbuPN53HMvHTRTRuguCWeB3qCjB98a0RVod
iavkYYA6M4rxLOgZKyOp3qLIlhH01eJT+dbUDREm3ZsetPap0Vvv/f6HfGNtb+bk4kOo0LuM83xK
wxzpk2OXkzfMP/dUp06jgPPdTqGnmGBFnpRI7/C+43vgJp+4ymomvY5boykt0CnExwDtftlfcvP8
OXlI7+EhBKwM0hjUdoki5KLDcHCFLn8LtfJrbHZB+nF//AvPSySagRkHUzeIeOlStCo0o8RFWIds
4BiSZ6Cj9djQkKvMzL0G9IFrQKrFszZXVIBBxYVLn7UMqd8+baPBBXNCtBXqKf4Ygyhbac5dPGoX
Vqi5GzTBSxSuxNzFrbiHVKu/K4QgsHKp0Z7vz+C3QsvNDgLPBIIdDcLONN+E2rJZFTaYQsRTndVY
45a3eRsdyGfGCuziDbvFGn4a0Ybd1uY4HnPb37/Gm9HSfrSWvynM1uLs3sp+Bx+SotftBn925nNo
JfpaQLAUnGt40P7zrZQHANklSqsFPEDEB1C3JwOH17N3gJRKzPNELR3Pf2oO/5eM1ZVZyrN7IDcI
5QZbmSkOIfsj9547YaNmRwl4mPRUcPAy9xdlcf0vxjkHLheuNo9VLg7UZHCVLhy3+TBUZt521UZW
w7UW1qWkBQaHVM8seodzSg2uAm9u6ofV4OZmv20s3s5OnMH8lJ/n1QXb+F62Mrt27g9w8dxeGKUG
2DHDDPHO4D+Z3ttBaCnUiyoX91UdSCTIBaCMY5CZ3je6fENfWKUCyhTUZGoWYKh8n5uDIzUTMJ7H
yoFMVZUdQCPDe8h+mky65jWW1/OfOaYflVyLSNNDic9lpebI490w5qbK9CvO8L8cj3/N0JdBAgGu
tikGV9WQDj/Fmqp37Db0CK98+e9dFhCFe2bWYs+lFD7S4/xMzIc+VIlGzqYeH3MtOMnckHX8VNMV
5BabEBKhoQFnvJGGSW88CzhNu8p8A1AMQ+ROdfau1R+lsmE+fOY3P+xAYKXL4tqTZanEdPVx1Pbm
KqbLYgFHKfVMP7Lr9rGJXFU0xn6TAiOtQ7IZVOXxLmpV0oAvRvv7BOiVfWqnM6EGVV8GS19kvh6C
G3gfK2ZTVLpSrBVCF99LuHdBj4FyCrIX116DEbKuEyvcGp74xo+O3L7LDKhL7Pun6L8s979mqHDT
k/1smqvIbsRYInreUTIQ1ecmPaIbwizR+YGQh0fNXDUS7DUJG0IFbidH/JEqDpsfB6YgSbjj4k7n
Q27ljK/NAXVzhoxYqnzXDC4It3QxDvTMsyQmf2wReN+fh2XHeTHd1GU0eLkC/foWt0KcW1G4j7WH
sozeC+2kRU7mF7uJfRemp5TdRo3jta0BEsEto+5LbQ25uzRo9H7jwpgV/m5EUkM1aAYpH+FelHL4
EMNutiMOxlDI3L5LU2ltludNS8cMlwapnVY3mhgFpTS4/kMtnwS2IWAVbUMrzLcpv5ZWX7orUIJj
wZA7U87RdA7q2Aj8kHs4wR9+/lkHGxbcy22p2P3n/RVdMoRaNJI9vIb+Srr9xGMkaBcU/egOZWlM
BZwY056LqnemPDyq4pq3XqiDAe6BpCZUzWbZHsozjDHe516HEuKUK3bcnvshhfZVp6vtVtB2WsFt
hfC3lv1li+B3XH5plroEfa4RYilQRjcE3QI06su3eK2Bfml7XJiga8mTNIx5xkDqrqvf+u5YVQNk
zKwwEYkau1W8drsurRuyphyq9eiHRUM15fdCrxSYnBndJkAaJ8azT3nkW0ftWydARe1vNwm6mMGj
Bf+HojAEzK6N+Wo1REEAcUFxdMbK6vgP4UfOEyVeuTduz/S1HfqIqXGUhD7sMNq2UX5MyluBxrqn
+4O5fc1cG6FcedMl0LWLeMT+Il/qvOixWyYfWeu+lYWHO8xAk4qFNCOyqXR6GxpyI9sBM+xKA6cP
6iein4EHwac5MYYPQMvUbfI3PvxixpdU2inj14gMQhEwhoTqeilGTtD8DMJfIiAA4zZTC4cXN3xu
+Lhp+rYHd//KtNzu3+vvpeYesNlQUvoJHic/jdNj49RGJxNg+mV/BT65ZolagBSADvQNwFKlbAJ1
E0ulGfuvaFDS2YgFqmEFvLSAQcHIcEEgHYZGO7S8Xu9eDIoJ4kHDyOLkIHSBUxdm1T0PwkDKvn3O
QL2iWn3Nkj6eCMAXkcjq6DwkoWc37KbtdC77iDKQu/UoKW34tY7f2zhZhptH/QOESirKqNTn9R04
J4eaH1EH4TxTrcqRxAXIWrs4+rWyJxfO13ylKKAkANHuDUmQkHNqDTgM74oVruhB59D0kpvK+KxJ
TxAPKcpjJwckZp4rX0I7GJHyx4J5bADHCX9H0i4Kop+p+qWgAQhSyO0btP2Y1rfyZmWDrHwmLbrg
cwVcmCfybifGvAV+T7NRynCLhGt8CsZmDRf/3SB+fbPj/gMQZOaFxKVEa92AzypJY4D63F1OkE4r
yVHWPz8/Rf3ztH99fX1/f394+NiekWIjv3uS6F9/vSywjzwOGp3mvA7dE1cEstyD81Jygz3wCES2
B0sCIC09+HZoNzvB9izhKbUnR95wZn6UTdZWIpJso/MqB/Lt/TyLOykzmTU0DG66e0PNV+UEUlKu
hAI+sRpI+PhgCmLea0c27w97IVWOtmvcJ6BzmDGT7HzFXTz4uSBSwqpVZJfdBu+aNTlgyHjITBmE
yyuW5uudXuCZuwRcfQDv36TlRlaIhLHVZDcnx1EHzbL+dvTJL5GUxmn/vg1IT17um/zGeNyYRL8I
CDnm+I1meFKAES9A7Cy7xu5Qndyj9cM6GIk+6lpIPq3NET2kxLUI3MpTfXIcR3e2pmmTCIM3Hncr
9+rCgxBTffE1VPwTTCibs3khuwoJzbwz6jMAb6EbObpe7odtgmzSdg0CtGZUoPLF2NHQ9xwwBXhw
vug/xs8yMYVXYT89QCOqe2kg0PvsP6/M+3xN3Zl3GujIhhGe4EGJeTcOxo/D0ToeM8M6BjpDfpTk
c550K4V+F8k31YOBeX+OiP7Bk/zoPEqnljgrG4EW6UDoOU89WDbwStFmorHrXV5lieyPQy273qF9
OljVPgmt/StvaaaNBgid+/UIHOTvcauswfgWN/2F4dnLXhwvSKogPczD8MQZvJ4ftOeqs8sY73+r
Ed7uT/tClgmjBNvOd4OoiN6Ia2MDuBDykG1wwlIy7Tvt3E9gQjgN/sF7VUI9egog5bQytbchMCC0
0MsBvQ7w1hB1ubYJVlemDwd0lRdYUck8F3burAzr9m6+NjGHMhdzmIUQqO09T3FZW9wCmGpGVmgy
ekdeX1FNc0RnFYqxZpE6qQAitELiM4o7GJ3R677DPFS7+Mw98UZuYYM62cFbcY/fVQnqzIAVE4BI
DcqtaD6ntqjMlSPvJzVGCcLxbhfomlnqn4EB8mc9ISj/W7mVkafSLrelXR+AhrDmOUhtn7DWU2KE
TmQM5CTZFYnM6BGUwyQm89e3+L/CDo2EMPorYH56v5M2yYHZNLpveXqwKYGzfmYsdWVEizvjYkDU
bpTTKg0ZpVJco7D8x3N+XGto+i4QUFMG5LYKrjuwLc5Cn9cbQ0GZvkk7RXEbQ9SFnXdingorsjBj
5uTEPwJjcvxtbXOvtVURdZdbwS4gjd3YMRbRe+IxD2BKdryHfv1eXXCBqNXg9QIM4kLfe6R2YaYm
oepCt8tszR/VRrGmPW8S301C3Xu9f0YWUmPARlyYo84IzKXJlEWq25po1AWE3VJM5IGIZn7kRmhF
dmAipiaKcd8u3cU2O9Yru9RJ8b06ECsBw5Rtddts8oeQDKRDP/Vruens7sEz7xtc8KffqGQNCgCg
Z6Cb2KYK+sZRMqiuZ0eG4DQ7LKzFOuWKz1kzQ+WzBSgwIWsKMwgDnWHjP2p25BS68n5/NAvVXAhd
AGT9v8Ohnh0JlHOVsu9V9y3bdCSw4kcgR5/8g7yf7BZyAwquSCQ137k1w/Mvpo8OaLwgR42eEpBf
UgOUEcrniTSqbrMvt/KHvE2MyhQNxR6f45/S6f4w581HGwOPPbIXIrCxCk1DwkZeyfVdoLlCaYYi
gYdCEc0HjH5N7GApmkX2+V9L1Hz6jRBAWSzSXC0we10KgP/c14IRt8+y2XM6vxLSzS7sdmAypAJA
swK3PW+ji5upRotHM6WZ5mb76Fl+5o01/ajlmfvHAF3thyobN3qzAfnAOEBQP/l71hJXNvvyrOGh
AeEhCZRrdPoeoBRN6eRSc8UD+1Fu+a/qN1ihTP6JX3lTLlpClADAEBrboJdGeew29cRWaXrNBY9A
+RT9VKBFZaGYCarc6UNZ2XaLzunSGpXjaGK5CyWv1ZCem+FiaCbJH/1H7lDtlAc21qsf0PGDOPra
C3/h4ptDoX8GSd3kETo5PZ6DWe2IBu9n8Yv71a5RyS45qEsb1OWq5YXChXGnIaANOtJ/SA/qsfqd
W80Ki8BCrQG69HOPDF6jaNChYQdc6EHSJs0814hrkpz684Y/jYYu6fWeM7fhMTnf9xULiSIYBKiM
Qy4G3ZY0JV/CdhmjNjDIbhVS2gGepNKuxf0ZoCoM0m7CWykwAIIO9Ue93fWfq3QQi3N78QXU3ELN
1YcyEL6gMtD49EgUM7CEz9qWN68PvAGWg/fkHNlrSnW3vgQ4iLl4BkwJKGxE6qE2qlXKgRXHcxV2
sjx+U1bcdvrNNL11f4KX7ECEGnML2rmZb/7aZ1VyWddtUTMuqxVbxKE/y8lXHHBfdWbBD+xKgDD/
tisPKSK5AKlyJLs40PLQTVajEEMzoYh5N2HghOO+yowcVPcmL7TCSrwp3qwb0vDg7kI5ClJEM4L2
emR8AHjMOAmSy0wPXLlli50abQqNKOjY8phXz/sKIQsRHVjATPznaThJOZH4M6I0XRHs4Yv1P1pH
8Z6LRJ/OHCrY+PtX9ZHnjqY+95XOojfI340D5Js8y/ONtjYagPxl6NCAGC0l7SukxZvOlEsE5ilq
YOch3gn+CkLn5krAKHGFIq6cVeJu7hwRWhdpNr8os0D1zLIeoRqpII0YoYPcTMKodAK+8M2yHb2V
nbNkWRVnGnUIeoA5dt5ZF7edKA2gSWMq2ZUHBg2uA8i6fYEvNvWASQ4lLbWVOs4eJW1cK/QvLe3c
yYPELEIlFFuoe6NnqtIHHb0M+A1wEhxhPAgWxFspOwscKQ5pYLX5FqzTcnSY/G2kHjMt1kvuwPY6
yzkBo09gnv3Uxt00WXVFfPnEtUBjFj9434lVUwDvbW0x+UvyOywPaeOh19Fuk3c/1TsJLH+6uuPf
sq0kPrLqZIVQW++tSt0L+L/7h/M2jv/ewaB3kpD6QxMeNVBZBAFkMyEdB13QE95PFbDHINlry8J3
iroZjQpy6EZcCd2mlOrHJpFBWjSWz76ctgbPeaouaZ7Rp9nvdB4hxDdyvRFSJSS8kAqkBDEY6TJl
2Nz/7lsAyIy104BMQzyLIdDxpBDwvTz5anIWajXZgOssfeAZeRMkIIsPAWDvBsiPCd5gaQXOGkLi
wpLS6G+VguGuoJkOzVc8BudMMu3cuhxA+aiaPLeIwIvfcPljhCMrVj2ExlHQwUrGcnMKlJeQW/E+
t8kXmFbxcgdvMxQGWDoWFD1ZKNmK9c9pbnu9Ljg9Z3Ws3TdGeO6bLeCYkvdLXO1GmjfEtYOFWYwZ
GiR4B0M85PpQynEusHGd+eeo1VSTZVAu6j3WM8e8C+w65KBw2tW1A5F3ccsHTGehr4S00VQYKqSw
Ta0vm7Vw8uZtAbl6MMFKEMqE2AKi/utPErsGJNZR7Z+rWESmLap1mY0lfVYetiohH60WkEIjBomm
rfnsBIGpOrOaMIo26sivIRRukwT4GjB3o6wOFRC4Duq+8yM2LMA14J+5ZzXQ0/gw/mbBUDTpaLyM
8M4Sjb43s9AUvCMnmrVvAZqTiyVh02OS/+T3PPqkCyeFeFFCIlTHvsbOlqJtLpkKt5MEQ9NelLMv
6gqzNo9zeEot7ZysRG8O7mmwBM/33YW/TSUw3edpjx314skk8PHeFfbpY4v+eFEjdfOW97/GXTTZ
qbzGh/mdob2xjdcnKlT4E0jXa9uj0PMgii/8M68+wHl4hv80MoDGkaDYtqrOd04snhrJYj2DN6qP
5JF96l9EcxwMKdpxumKKPBFOkpuqRu8ZHWNqIDNfczq3Fz6W9uIj6QupLSUlKHP/DN447cjU9iCY
grL1DxLqhs2RM8UdRLrfBN9RHhl4/crgdFZaWabvwhA1VWAQwCmcQawzfuN6qgR0UPatpPrnuo/N
/HEsXzJQv/q2l+uy96th9l1hl+17NkVEEPfB+LNiDZmzFeCCBolwmY0cQ2dCbA4yxYQtzKQzRMae
RrQmPCSJGXknqA6IlcnETqsRLjGlR+ELFVLvWXtqok1Vo2sKyV3mlyg/BmjVb7lDu52ad0UjAzQz
w034HI/Qtsi2jbSG4fzmkL43eCqPIDJpJ6ZQvTnLh1q2RgYNvcNT6B+0To+3YfRaQqvdSeNXtDTh
0kYT+3t2inInlowp2PuNJUuv/GCMX7K/8ZknEcjwfKuMRguPrdVH2UuIUD3B25BsOKNde5y7R/Sw
PymyBXJw5YcnbpTunMSbMjsCZQiF73Lcy4olToes2CXAlYakYza+qhcoHOcvWWUUilkOu8oOlcfi
DU0q92/ChRschSYZAH2EaMitSFRCfFTqxmcZ2T83sSWXOrDxpb8BrXhnAKyVED601UYfD3mDdjUT
7W+1nqGfayurujwexDWi4KVr6epzqPshyaAM09eefx4PqYj2WKuOjR5F9IAlefDSjLoomiIbGyq/
RjuxcDqvLFPuq034YUpFxj8zGUnTBIQvha7VCpFkCxQzVZYSdGavzP7tkx+xMaJ/OPuZTBU8PdeH
EW3QglhVfnBu2AcGN080DYfAV0ldAE+RzXxxZlyPBK3UWw5Bc6fiOAbjRlNX+b1u3ln4EuFPc9Sc
X6Nbk9Oo4EuxFYJzrko92MpC7UFq+cEuO4XT+7HO9rWSqG7O9Se/YZtdpvmDkacj2JECjn/L5VbT
RzaJDb7k8q+C8dag3rdPe3whVB5B2c6DDQw8ZNdzhX4kJUzrIDy3nuBUYWRoSqUDyl4rdlFbQduZ
NbPJog6yXE8R85JUe62yYgVw5c/7Z+a2SIliNyiIEBZi4VRFphy5XIjCKKd5fJbtGJAm7lWxxgOc
VSzqvLfhJQcZw/f4KG2i833LtwCh2TKkUQXcsIAwSlSs0gGLwddakJzl8iHTrMrfKbKTxyfFOwvy
z0g5pDXx0G7BPjSyWau1kXnsW8G7Azrrg2zWJcgBNH3rWSCrE09Xi3ALUxBWa3RB+gpUcKoEKw/A
m/QS9clz2HARFnBiIjKIu+IzL6fCeYAbsqK+roHiSaDHUEWZLg55sHLXLuxmFOEQiUCsAElcOjvB
ZMD4hmyVnCtAIvb1GgnMvNWoa+Tq11PXSMj3FXDq+PXc+KCML/2XImyLh07V1xL73zWha0vIQqBf
B2Ak5L6RY7qePaVKvVwI4uQ8JtPWjw7iuOUq5eC1+/JcTqLZ5+/F6HQ6YguDET33/n67TYAivQOE
CzhPoODGQeb62nzKM2LrBV5wrjij4knUk3hEx6fVJYesikha2exa78rtfrk2SR2uZFQZj+u04Dwr
M8R8SxKBQwPW+zRJvxgkme6PcB4ANb9I7iqoeYFUB9xi1IEa0nwAZZ8SnoWgT4ygnWrC5qzO9Eqs
37d0W9THXEJjD8g+TYDXoCP7vKz9gVOi6Jxnu1F+9LsJ9DjoNeN/IaMjfYC4McnM0uIi0u9l9ag1
1nQAjw1pa5Lxu3itgvs/pF1Xc+NIk/xFiIA3r90wBAmKlKHcC0IaSfDe49dfQnt3Q4I4Iva7mN3Y
mZ2YKbSrrq7KyuSuLzzkSCGrM7l7blKBu1xbpc7DkGfi8FQz+26iYeBpwjxI967JjCRP7eSgoiQ5
kOoonDT5WPYbL0eaDxpd6crUXNeVMDWCOKmNSxA/vHqO52yflBk4pU6l+JXnT215XzFHIYG+jm94
AZFdNPWHJ6nXBdSKxa0L7TOEl3zDQ+bPuL1MS9tvchjAX6L2g8vmclairOg7DmIFp0YQEA5pTWqV
QlgDl5uNm1ApYh1Bwtr7ZckoSIzAfYO1wM0yMypFlc8lfhCdYl9VN2JbsXbXvHF1uwMKacQTL9RW
MjcLGZBf/gSsPNSaMdTZMRsKF6oFA2Z1FP+Igz0oHMjp8d4QK5I89gjGq8DgGkNdgwUvHTgJ/DZo
wWen7NgszOK7Jg/xCA9PityOew5MIFGCXpe6HFd813SvzE+2AqImDgkWkBPOm22EpmMHRfUjJDig
JQOVi7BbuWSWnDMUyv+amJb17Gpz4ZvR5R9GJ7/iCKdGpBkRt38JgC48s+nbIBAI9FSRE/akXylN
Le2Yc9OzYEj2BA3hUBGd1FxS7pS0Z2gYc4Ak5Qqeu0qmgp4pSax/fzYUvPDRuyQD8TiPwEbf50ZW
q6JTPYRomH1yhUL3BY+GfY7zmKxt0etbdlKaERHwSMAJ4SafTW/WRv6YYYxoV+XMrFN5SFL3xXbk
xgcoSE+U9kqke4hVN1yTAxkWolVX9JtAr5kSVAjqmBoRMPZmU8lfSjgIoIBigl0y8qst7dOFf7XZ
UG5CohvtXdqcuaoGMUaejByWI9k1EtKuaNUjqnBXQVxr3KI1la2saJXXZnILc6uYIhBMQw4KmY+Z
B2czaRDEQYpOWlLp4DSGiPQjNEiS9Am5bqE0G7zQe3VXsTp6fllvLQpaukDQQzfVRjWQaszZZmrW
5fORz+MTm7XBnslUtFCrcXwMRf8Ugc/7kI6Qw5JUN6FD3r39672I/AXqbkBoQqr7N0Y/O3uS4EV5
n9fxqYEA5zDsBEnvCkOE2E3+ftvSdes4tuC5qZmrZPoUYjpCFZ/4PXou7VclNmvXeGleAwoCASM2
0YS5zSOqQDctOYQQQ9p4B3m1Gn0d0wLxq8KZQddvUgeeHXlomwpjFMTJCenpSs94DsxcEfR6//0F
eGFm5qALNYuTsIuSUzKG6FLegpPJ53dgj+nXcp0L76iLEc2DW77wfLZRYUp45K0xI8qL+gYlWhVy
GLQ2kAILzL4jqH09rqzodcoXhif9HERikyztLH4HoXnYlkGenAA3M5Bw/xhO1T40v8NDRcxQVwEu
6fTqKO+gpDnscH+sBV8Ll9PFB0wfeL57BzkATDFNTiWbamSQtdjwoiE1b49zIZtyOc5ZXOGJGZD7
eZaccl12j02ng2KNh/QpOCNNht9UT3y5ldPNitWFu+licNPgzwYnq1UJ6QcMTjl8lX8SgtpUpIuv
PUUm2C6psKXG8Hl/2+jCXQGb4AQGhRsefL+JljObrMd74DCokxMT4UUJCtFPXBqg9G/aiAZtwFhN
x/dUTLM1QOlvoDRzwniOA1MDYBlyqnMRbVRwPBSKmvgUg8XuENZ9zuEq9sSGspAjARMnWyOZ2DVD
xNOmDcXsacrDPXtsNNSkj7NScvIsqzMaDFHy7Hth+xUxWtV+tX4P5jJSekJtQyMmH6nQNgyYOjS1
9NFVUoCIVcvR7UBDwe9DCv0yOYUgyQiSkQDK6TL1tUz66sXYF8w+ysQM+UZNMri49z+FPvACvenD
MtpDMrlPaZbKuC5EqU47/fbaLJ7ziSEMVzhuR1ScLjcEn7WSVORFfEKaoWZaXa0I54E7wb0HW2/n
SKhmqzQKQBXVUTT/ou319gfwCzcVtKz+fsDsvIsim4aQDsIrOtw0Egt8aRNABDjaVtC9FmgE2tY/
oHjsTRXYU9RNTLAHSzumMXOr/imZV/8Zcx3XD7WHecesJ4+FvEcp5j/4TOCgwTEKfm6kd2YevkNX
7JCHYwxqse/gg92EDuOLYLYtzaDR286US9KqBC8oWngNLaVXxr1LANNuqVbGtEfkHtmua6CGiU1R
Rnbb22WAcIAUCmHX2Oaveb9wLYqorQMADCgnnm2Xq9oge86MPRefsmFTyLumiEjkm0geCmh0DoXv
pguMGon/NuRIG70O4Ol2twF0KiL0BqG6Wdiq8KwNVO7Q6vYyhA8DsA+JXhYM6dYq8kvuAQ8svPLx
2J/edZffyvhl0A2hFp9Q8m91r5FzvUgGl2iYcgO1VpnEcZJtypJZo85aeO9MMEKQKk3dOtABubQM
BRq3iGQRsySz3qbqhQoohGG8k5IiX7m5lwIEVCUh0IDQHIRms3g5VwpPKscA3l7gRJBCN4MRatkz
akBbNirWaimLlwsiXuglA8CPH7NDxSD4DBqQvJzYBD1QnGaGDanBmVU/yYOJYkHwEo364K/daZOz
mPvbc7Ozq9NV/cANiyY5FTKRi6Mi7Rt2p5o4oEy0y3trKFdePdcQL2x0MOAi7YyKLNBlsyXspaLi
fAibnYYWCQrAjqAp9MkDyV6Rhn9BpUQ9+giVQoMZ9LaiisnimgXiXwMh9PjDDVtXXPmkJX8GMA24
YhXgalC+vtxUbMExQcMwCJx8rd2CzBW4klp65JlK2kPu199xWeFRlkkC2gDOu/L2XModCHBRGl5l
qJuDSOvSfKS4PojBo/QE6RYih6/KgNKfuGGUrSBYaV9bsXdfqpURrAliLYbiMMqLE1s+EpMzDyly
CSBGLSx3EumL+4pNdQ3yCW5oRG1CSzajlfzS1g4a/YmXmJJcwTXioZgb6MEfOVT5fEgZgnTsrg+e
1VhnXQqKvttufOEYQucS8TnyhkhozY8hM9RSyCVceoImMGUE26taEGbstTXwzULxCPAmPMe1KXcp
A0FyuQxF0chqHgnpKXbKR8ZOSEUhMUQeHriHPyXh14gelxKGF/Zmu64b07YufdjLyN43xZ+po+Ph
e7w7Ro5MXnIoR58qaMqt3t4LJ/7C7uyiSVOuUseQT0/tHzwSInGX+h+pYklZDj4NaN2UKnGlPQi8
2P6xYnYuPifX48jo0VfU7LLcyOIVmOnC+bv4omkLnEWbzCjKLt6k6QkV9KmFINdbNsGu7wnnf1f9
KpPIoj3g2FiQV6Ljc049NAxxoFQ57A09eis3yMQSO7P8xx5rDtg9ZQnN91MLjdEWlG46on8lO7ci
z7d39i+MYuZ7p9jkf79jdvySFv3IvoYdsANHCdGIgGoxAdcr9t1382ZVupMC75qT7emx+7y/X8vN
LuWJL+zPrvEqbYWCK6Z5J8C6gqCwdPCkyUKr32Yuhu/jxRjo997n7XEvlUHO7c5piYKhAQVFgHE3
dJAIOvDxAqexa/ijpQv2bWMLr6cLW/NrFQLpsepjjKqya0ERG9ZHd3juve9V1MxS/vLC1OwqTdRI
zAYBwxIOCXpvkKZB23C7qzq8e0kp3oXvHfCLe3ct3b3suf7uo3nVRfI8BBU+TvTAbbKCNBll9+wz
O26jb8B2RkjPg5MlM4pHXl5J5iw65zPLMx+G7dN18YjZZYV7mQPOLjR7yHOtBseLPmvKc4MBFqiK
OdVG2cmMKHsAfErMbgJESmbCoRMCNPI2A3VWZSr8RGb5wb+wEl6KqqmFd0heJqggauUaBfi0Za6P
7d+PmbmrtOFiv+ewzmG+b32jx7uGoZAuQI98DFDPLtGZtaTZ8i7+a3L6/TMPOb2IwTyDeRYkhwvN
GqSp4itAx9wqz8hCaI9N/NfSzCfx/FiGWoq9ZKY6eh6hjnKgo7u5fSiXinfgsAQqfCreAWc2m8KO
jXMuysX09GxmJDz4erWHpl+dELqd3A4oTjbd5pGC53etOLaA0ME1f2Z6NpUao0DZQ5mcrm423yjJ
oaU0NSfGcjvdpCOlP/E+++xywzOjiuq3B7586Z9Zn02v3HRdlNYYePmnMvKA+BIu1ScqPLP6FroL
pXnfkXtk4fU1LvNlJ4ECPkCiSO1ckZkHAuMnQYfnTCz8AbV2L2S6XOCSG9EG/6CqzxVIF+sYXVM2
vFQZg141XDk4C3ALiACj0QjwKB7V9zlWThHjbkjZMjn1LQlVC0icutp7BoBdOL50+E4icwh1NrJG
0dasaA+W4IKmlmjKqp063PeYGMiy1bsw2KRrXWpLngzUBEg6wZ2h4jDbFl3otXwXsclJ42q0kGbI
XxRDCtNhDhqQeg29uPCOFaHKgXMG6WcVFMGXB3ooObEAfTHSwv2wGSFsSABcukcHu3V7w81CHRR/
IYAxDQckVsioza+GkgOKtKrL3hmKXeCWYMtGQrh4KwsiuF9qbIqNvxKvTxN15h0niwpa8DQ8ZQGD
xtPycmRjUUZxk3ZQ4dKLfU4+tmuNv9OdcsvA7AhVgtwyTND3TifsM8kn5Zp3WpizixHMwiIBlRdW
bDACOeqNLgppkxNQcESSQGJeQVyUe/mKX5hth/mk/UZMZ/69BxdP1DAwyRVQ5pP2eABDuWVlZeYB
ypWVWSw0eLGLDCc0xACFNYVXwaw/HWk7vNaGi5R89nJ7683D2/82h4c1JDtR1ZprXNbg/07EDuJe
HfWPndXaELkkIpGsypQsUQ9QKqgsMIw6d2MPwTYGDdkJOuy/bn/GPNqcfYY2f16HcEhqDmlzJwrt
dvDIKMi0QM9O28gkgrvxGqIgGczKz7cNT/vwep/+z/BR0rs8CEPMlpHXYvixnT91hvvWOPkDu3KT
zt361ehmQSdYhsIx0aCtp1bQidC5hvBdMOm5vxfNqxBkBguYcaZ9ipFEBqQ7UfXtorVU2fL2/TvU
2dPZBV01WP8x1KcjXWPSXNlGSI9ezqObpSWo3vGXe7xIGCgZI0evy/6+xlBDhlZ4r46K7iYPhW+A
62tMzQrCOwWJAdeHzndjtYWZta4tRjkdRwstPLV2V0Gg5fZyL/s9ZItRRZ2UzGYeHU0a7VBrOMIN
a1XAcoJ7QEOB3XA54/9naOZgSzlUS7AF4hSbHUPsbbNZUwH7PzbV37HMXCzTQ+Am8nFkatCWhDi1
nKkQTvc/WvB63utQAKe3x7R8SJETRAVaQMp+XvZROa8R3ZDtnYADThcSJGVdkrj9boBaUsAp4N6F
tdkEa7id2a3/z+k5Mztz9SN4YaTEx1z27KPmZSR+8USXMN7aKV08IP9r5yrF52uyypYi7Ajahxpb
8ZFpreGEntppB/tvrfde6XkrkLHm8d8Age/t+V280oDzBU4O+Wz2qjScS16IZjF4iYBF4xpjdPkP
hGjMEaoMfNCaTH9iXPu2zeXr5szozAHGTVcDBQijUG6+VxlAZX00KmZbAHokaeeBcZJ/FpXYZnFe
/RSv/2ylQX/+zPhneeHekaRV0AQ0x5FwEDDr+JGD65eS1BLqp0aIjNqt3rnCFNnWaJTBLroCJQTd
B39jCt2kiHts0THI+5kdeZDOele0fRO728RbuR7mad+rj5v2zNmd35WQHwTZI/yaLJmSm+i1dnQb
S+h1t9x3mJIHbrBz918qt/xjdiJEhFNGpDZPvqRJlrhjN5l1PTp6Vi3QOPH2JaN9jL1kqCrzL/Pb
VxZn+0AYfL4cG1iUHpnNk3vktv2WPxa6ZgcrIcey4zob3Pw2TILYL3qYqhKDM59cXdYl686ABKwV
3zlrdCTLXuvM3OzeS4sgDYH97x2G04eRcqMuO8wPk+j5fUrX0pZzxP7VPM4uQl/VogCcE72Tp5I9
js3GKwAz54nkyGB48feVyOG3ngWk7VNkujwoZ6JoOeI6KoX/JF6dmoDBHKdBh3u2pDLk5rLc4/Ep
jcW3e4l/yoWVbXMdPsloJ4UylYqsD7o5Z645q/Je8DJucF6BDzLgEdcCi2ufCAOAqyDXj58AdHB5
/sahEoIhhwHFS5+YklZgYkTeLhCNosigI/3G5+1KLLo4pkkYDz4YHZLzB7ALOtJ6RL3SEV47gBhD
Cu2OYzNhnG673t8my8vYE0M6MzRbH56toa84wBBON0/rT6TShc3wLOgcCbaK0RuBXZnfpQG9vAKY
CF07dp+P8n+yggC5Syho4zL5rXieOTh0xci9VGKCeZl6tKTijtHXkD/XFzgGChnRqSEef9+cvERz
iyqVY3lwEpW6kL1RC4ML9WqVdXtx5c7szM5eBB3FsRSlwQmfWJmkpcUkpHwp2fuGz1ZioXn3Jc75
5ZhmFwPDxUFes8rg9GZEVKM2QXBlRaTbqnS4IyN41rTpBy0NUATRyMrh37Yp2ZZ0onhyVyPw6+Dl
8ntmkW0RaVnEJSq+B0+lODRduYKc48qol42AZxUBA5hG5gDqom9jwetgRBbNGnCGYcQq1itua8Fh
T0P5a2UWO2vAv+YyAyti+JIqD52VJqaIGCgW3jvP0JSECr20MrLrhwFaaGVcA5MmOVATs7Mo+uoA
QSrYVCIz1P50oaXUd7lGNXTk3z72C5sUZWQcNryHeBaVzEuPNnCJKORV0TtuRMonF/ykO/dQbrXj
bTMLSwWeQXniRse7Hsrxl2ZqTh20qIpGJw9ZzFlzyDVnDArjtpWF+AhJK2CcpjsGRuYXQJPXdd+N
4ego2SF7KJ0co0ryjdAQYGF7qCaA5T/Gr1bMXi/XRK8BFhZsQk6+gn0oCBiVKMXo1D1DDqldm6yR
GSMeQYzx3ZiCTwdw36wlta6X7tLq9PtnvhLtb2OXS7BaiRLls10K7FhPJeHJC0NaB5uVQU6ByeX9
cGlutlPEqTdKqmFujEzX34slSJjKp7bbug9RbDUKY4iCwUxU4z40PdvP/5/5+Q7yIhlQvDoZnfqP
eupkPAqAdjAhnFVanglWlQAB+FqVbGVd5wzDdYEGqCxNRycNciqyr4X8MryyyAV13c/t4S1bghYw
MtzASKkzfylWTYzbgsE2aR5D5sS67375I7jf2RoN1MILC8s4CdijYoPN+qsAfbZrVK1tgnzwRyds
FL0IAyMqAoILl0EisWrNIqO5G6P/3hk45j5/b+tqhdibu75/py+ANhsvTUD9eVvIGAOxPtTx6Ph2
ZiBxnvkbADZLw330H7StSx9B7n3vf0cvt6f4OnabzE6NX+h7AenIbIr5hK1ZzcP+HYBakoEbsrgR
oiCkRgWjULb8w21zC/fGpb1pyc8mmk+aOilV+KKB3TPjY/WRUeRP0ckfqCQfbeRLVi6N5YnFhEKi
AXi3K/Ji8KQkmZJnIHI1wdphoBYC5O30wxaJS75CgBS8ldtx0QedmZw5BbUR+srr8tFhKbcDG+BW
shWylomYw7+wVzCVf63MKYlLxYtaf4SVxkgPPH0aiU/HzeHhsyVvHiga8E6nsQXaSl2gK+H34mY9
Mz27iRU0VNcRCxdQjwUNRGAtxhLMOAe0gK/sl+sr8nKQ/Gy/aHLNSRksiWCt5T1dTkZdGs2Ifcri
V3CL5b4E/nuLZz2a55yNlwIdKrtuVhztFJVeufmzAU/XwNm2LatUrXoNm0hz3wLtM+pXzsWipzv7
+yf7Z3+/OqKVz/eLaS2T/EF1n2PhwBd6JK69fRcyOWjPQp8G/gWVN96dl5bSUnKruMSu6U3wGj2P
m57km3oT64p5SImw5SgcgQmSJnSIvaxaX7ouz63P5rHzmqplQliXt5KJ6gFNKHRF9uVGMQLaU3wA
dWmpi/sQxLriDil2spLKmheOf48NIJNTHIlHq6zNPBA4+LjMqzDVtVkZzAHYahSoJR1FZJsfkJsF
7LdWCFLOfGxCFDejq8mOJfcA0kb0lkLpCRCM2SSg/DVUrd+OTvZcNzR6KJ/SI/+htHp6173wO7S8
Q38PAr277rBGViAvLsCZ7dlGU6RYTUW2GZ3CKMgArHtpl8fedn9Ad3uPtIuoAy9nefTjLafPEl5B
Df0C461xsu5OJ5UEVKMPMfnw6Jv1VBEbfF+EAb7P+HA82hvOXXnHmxKtrcdTt5Mf1mLKJb9zPnOT
tzg7Js0YK3yWYOYgLeDUu8SBIs2Kw5n2//ykAxaNyj5IXfGAnMWPeZXGQ1yN8N1evJcyPwHvV6Vu
GJaNgbAdmX3SofFZSKuWZjJYZpSssJOyCVEe8gTz9scseR00iOIFAhQlWqxml3PNttxQBPzoBMUf
xT+k8Yp3vfY6GCSohwEGAjqbncccMYCsruhLqlOLFGDJxknBnn97CHNoHI4bul94sJROHfs4+rMx
BHwlxkoXuo56Kp5ZUEACCktjs6esyduDLhNQUcZG93Lb7IKbg1kQYKKvg+Mm4YLLnSL54L+s+NJ1
zNw3xpekIHb7KT4hpIJStJWTwRZf0OcC3iXwCTHHfuVlt3A5w76MyAoHHG5mjsthEk/oGjDgOTst
pvKWf2buovf0qye8rb1r+07PnopjDTbkaiNR4cjercFzrp0M6DigRyGq7AQVmUMzgdRz3ZyXXcdL
wEoDIZDhKDFHJMiQ0Oz4lSfmb5ry8tRcWpudGq7OOfT0KC4q1BlhDsEHQyYuKd7qDMkMHkB5akaW
rPcEaUHy9CDrHjnevQCde8fR5NjZvcHqvNlaLEABowE1Jv32frg+SRA8R+oMRAdApgOYfLkdNH+M
lCzyXMdPCyKia39NcWjeS/S7z88tzDYc2Dljt+4ZzREtxpReKys75UZ1al+0U3mXPaYWd/TXspML
0fTlsGaXuZug0xuqAa5TPdS7EeTko5HSiKR0DVax4CmQDgEvIVjgoJk7vzTVLveTXsX7p+dB21nc
JYYQ3YtcBE9/e6GWDq7GQsQWxrBO/G84f+bi3azuasXnGCcBNdfeP7a2sIsfs33OEtFmbXfj3w2O
dBJ33sG9Y5w1+tj5QFFRnNgV0EeuTeCqOcc2l8htX+QC4zBI0XnBV5q3JIZQbSlUNCtWBrtkDEEA
snQYK1LZsz3jsgMvZ2Po7evKTo+4XTaJB/xciu71cYVPZO4OpnGdm5rtlHooS3RER95ecF0b0o4g
qigYs6iQqPMg7BgiS8B6a0+U+eNybnQW6PSDl4OfCuMrnw5qqAd72Y7gbbFFP2/vmqug7h9LQICh
6wfcIXMUGFKRQgq9MewHKPo6PM3NWA/1coeUboygBSLDRkkyMzloxzUl3KtDOLc9rfLZjpWrRgwb
dL04GkS4Gu9JHq2u23j7wO7zH28EsWrwdXu4i/OK8B3dFajngIHg0uKQ8a5SMZhXrrZ4SS96lrCv
YeYRxX0YbCX4tyHz7wjhNFHxhg/FtXJpL4s6Ph4jbJ4xiB/jPtOLNiVc5SGtZgsnP3nkg5PnTi39
RXYI4/tYyWkF2YKJSQ59dvk3D2zk7Sm4iitm3zRnUoq5voRGDeZA8wkSjAd32+yj09DBS0RO5qDx
566xJ7VnwqxNx9JZAgELynUIkKac6uV0+HWXNn6Ugx8RsOF9+Cd/cd/yQ2Mp1IP+0CiYlU8YRzgN
JmOvCRHNUbe4vWD5zPhs7bkOjMRqDuMF5DASo9/Vh+RDphmN9oEj+RTB+bBrDfbxjjm26FhcY7+Y
h+CwL/JAAkxcGxri41kInolwjw30zPdeaiXNofLve/fIc2vtiWtmZmGjkHYDVzQwU/2025GueMN5
OPA7CPA/g6NiYiz4fSWdHVlW4oIUARIcr9q+uUFpe020ktD7Tb+ch0STDUECnS9KCKCwm7ch+hD7
wTu79ffgY7VyU92OerKt9tJmzxjyV7XP0Lm71fRxn9+DCPngIkuz2aDcgCJVvNdQ0//3B+bie2Y3
QJyq6MsCmfG+Kp9b9R11QJKBJxLEfW9qcRoqHZunhHZ2+VU5UUNaEA4nJwm5ndvfsXB4Lj5jdieo
WqAwAY9picE9raGFQxPuRQbSElshskJpxdpV/RarIKHAAsmqSSoNz/7Ls1omPrpPsz7Y+xmU0iLK
vdQpGQYCImtIaIwJgU6bIR56AwmHn2HH6n5BMrQo0c3tYV8VYf75EKR3wUOL9Mtv3HO25TolHgRf
7oK91j/yEkmFu86DhjTA+v4mOiD5uZfWngC/XYezLSghhAId/tTvgZzP5eC5Huj1XhsCsO85iln0
YLIwS2UbimZw36cbQTPFAgQMUNL58syE+KqD91CmrqzBVXJ9Gvr5Z0yn8WzoDAQJO08eg73gfXRc
RXPgRd3qkBxdMP71uyZ/4nM9h1geuAkY6eX2xC/clehwnjDUaJJAjW3mL/vSByGLp4T7SH5Rwdns
gkGZc0n0nkF2MIBIZZqvUkldxXXAJcC1oPWcR4b2qi0O8l5FHsVFv09IhgQJiJtpRWTKG+1RpuMr
/vf75/Ft0EGjTUfyUpJIh6AS8ic5cAwjopXvX1mukY4UgOJNQzS9w8OI6iyC+52n50iUgY0NwlS3
52qebMVTWcVTHXVPJKZkMMVfLtSYa1HTAAK7b/OngPEIRM4lf+UgXLneyQYi/ImWAlRm807Z2Pdb
z83aft8oOenAYBqhPfv2MLh5Oy4aYX5ze6yG1mgB45gtelMzXaz5/rAf6Pt+1+ob+lrq4x9wqmyQ
9eTpZ09eAvKeYAZfRYMc0KIDWQrgeunh6QByYELs9yf7D6SE9JdJhenx/l4g+tZp6dtPQradKRKZ
HJEawgM2ppsJVHPHWfhpqf+09OOnMSJoX8a0oz/yQUTroYBffrWmhD9LS/NRJT1VSWTH5A5JNumA
FL3lCNZLp7+l5OTExGjo7Tm5OgazGZmFcGrJAok6eJgRa6yeJEZn//QptiYLoh5bS1fyAcI0wRee
59LcvC7JtFnXiArM7fbve5bqEXnOiL3/ereth72+P9ilgX8cY7v9sJzv0npd69L5Fd++9QWzt1US
9GHScfgC+b3WS0em9vvB/DbNo6Eb8Pnk0WiJJROLGBvjzqHPG8cg5Ei2xPrQVbq2JZc8ApLN/7Mh
57K98iCKnjLiayJSGK8KXeUnXlnfueBB68tBqHUwUEPhBXgFXHI/zTfzR24MdBun2PT2aFQ78RAH
9+iEZvX0VfTWzt3aKGeOvlJVEOUX+IgsP7IA5wLrzE+NogQxOsTE/S/G3WXgKUEztAfsD0rHUYoe
+LXgbu0zZiFq2rqul4r4DPM5xaHevx4ywtJdRPagNKJPBIePYg+8muZDjfvfsYzj1nIeXwRKd6d7
nMCvteW/vomhKwA9A5QbkFgGPwJ/6VndttWGPAA7acIDH2NX1anKUr14D9IXSAtkVagnrAPim3TY
dy5lK6DtK/R0ETQiaGG8sk7CdO/PzgaUXCdRASAPwfA8OxsKo4SdxIzx/pWBtKEOGp9dqjN38aHX
U5VIUECE6ofOWeVGtTFBtQVaZxfOUgf5u16YP+G+PqVrsP+FOUL/FiQrkOkG3ymUmy/nCPmItOJS
Hw2MaQYQM5gi9riMIt3NXdbSeLc2eMkrLG7oawO0jPUfMeU1G8TcyV2kxLEeD6lvpiqPLkRtSKyu
ypg9q8ieMQbsWrfI9U2JbxXRATilV5Gtmu30nhdHJePDap9nb40AdfHkMezXiA2unehkBCs1sTnL
eKpcTkihaH7RajAiT1nbJxBKjGBjUom8RpgHkozrLYH6AvaELAD4iutzdj/0GZ8VQsn0T4hqwO0T
A6I3Qp8ngDx243EfntiGf0a/j1mIUIhovWaY+nsYoK9soTXJhejwkKRO2YE0WA+gwPRepgV3NwxM
8JPFkTwJMHcansYCenzjHOF4p2XuYUSq77lMuxxEdZ0E+p22bIGibEum9TYCiipWx/Beb3HNmD75
YA2UaCj7PfRX3BhAGwn6otYwYi8Rt88Yzo6lNn4p2k4FFbxQ9ujJ7MT6q+hD9bnMCl+wc/AvNxT8
pWDp5pV4fGaLqqrAkFck2ZA7Ul6BoYuA1ZENf3xBcT30+KkuVN0AMa260cxEKc3soNGSwQwitePR
Y9s04efQMBKCOUEoaz2U2hGRRDCAVEr26nEoyRAJASiS8kgEwZTsy4UeV0Eo3YmZmiV2paVoiOPy
AFSRKbKSqA0A1cfh9d6A+F7BTIK9v4jUxOJHuQk2+AgAbxgvq79qD/sG+GQxQ7+pW0GxIGYBhoNQ
YiqB30iuXzLV7XGcpTqQd2LHgM4/AWmMjT7+/qGIoxJNs5mUO34s163e5lx13yes9zKGSf1ZignP
0gyc0ns+jLQa+KVRfSwUXiuskGUzhsSDWHc6N7SSLmURKM28vAqhH5GrEdg3m6787sF1x+mSkpWx
Dnm0AleTMIShOQRC5OLVx0p2Xif8dwG9HcZKxZRB5TllwNKTqf1opsq00L3QKBJR46T2wfzH1J4F
DZTkyVVYdCI1tYRucTliZUtJS07T0YhSjaRC9QX0ZpESpmYheNw+riZ2+q6M8kOa+vEj/lQWEw/0
CYGZlLlbk3GIy/vMDbhwN0KOEwPL/doKutzlaMaw/LBRCq3edT07cKCG4rzvSM4CxhYyMK7aQVnz
lZmh8SQkQ8ZKX2FWKhDP6bJYM3hGiAVS9ujuLwXQwlC/ldx+00AyvCFlUbGcromR/ydL1OaPJrTo
RwqZqgYFgdSjmyZL1fqZqbgW7cbyiEXzvLphqSfzJVg+1LFNjDgHSbQui62GRLUYlaco4hUWSkUa
dCCYpAoEvdRkryVNG7joDOqa4r7rBf5VqgrRCn3W/5HQKQl2nnKQrDz0OY5KWZW+SENZ4RgEWBYz
F+vM1wUFzOngD+WaYdtB9ZzZK2iPVfcVg9Y1g0uDDEkMaRR5imJM+9F3pfbUu6x832Eq7xu21qwY
KzVQkOL3Xy0IQqEfGCBLTjl2RDkuyGrheRSD8JQwoNX3JNl3Cd9rSGc1rYc5yFzsNaL0jfzCJp2C
VYX85zfaI1I8k0oQm3phgNNf4wKMiFCjnQgA/rqCDpkLRjsQ9PwXRefRXTUSBeFfpHOUw1Z6yTbG
2AaD2egQBsXuVuygXz+fNzMLg3lP6nBvVd2qqRjLbB0VY0PWDG/BPmxDBVy9/LbS2rvAE67Dpydp
H2TWFvN5ynVTVB/jajfTE1RSGiZyGuLPazqyLMGVrXFeHX4ON4NNm5AyJzq3Fu3ZJ36O+10l3qPr
A6AHXIXnb9OUiP2TzsORBzV03kegVCj+jpuZMUbadz5jd6RjXm2JCDqca7qQhGblY1q2EYr4FV3H
DB1SMzqA12xCp4ZvQ/I3WWqD7YppC75vmgqkiPUSfMsYXnQnAIj095JtVH3Hqsjtaf1u+Co7YX9N
Zh7aKu9clNxi1+fz41h0MJJZP2HdZrDW+VhjHApFuC33Xs0MSjnIlONqC8dEno/s8KNbz5Tm750M
s4yxr9pPzlEwN90n5K8rNl+uhrmhGzSl8aMhIC7D8Q60KUx6DoLeJaRuFYYuOT62qfLxFP2RBpuK
SQbYlS6LxfnFWdomxHyzW/PnvZdUmP3Q7Hcybfu3VsyZd812Kb4XMvKWu7xY1fXw7T5dsSRUQdnX
hzdcRiWK/LFti65/JuSoCU/eKjBzh4YxD3Zv+g90iEEuBvfT8XE9ZpVeD+ttr8U0eJ8BhIfx1eBn
hQWev6sAnWD8kcMVNQzZceb/gI42royCY/u97lmxnQEIul8WUeqrU/0alaHOk2cMgre5ymW2fD22
EU4kmmySVMwUR0wvZcLX15yS8TiPxQ6e3DV2F3dxXK+4S+XNJK9eN6aM/jez+roM0O63IN299Lom
rn6yAfdMlQ6aL+3FIvttVzkPT0cy660SIxMGr36ywFXEUT1Pj3ad8scpJemLgyhje/sLkrlqWeuA
0AyTNO6B9MSWBG0/IBVrdZGUZ9lsBVR6zaevAtbnVKXol3iMfT9i6GlJGafOIGGO6ObkeBDtTCBH
vMQ5Lv3h1kxVEIIhV220rO/IoLMX1Zn2nY7N9FzPAa7YSdHZ5dNq6nm/DcKzzwMSzf4ydz4V0JgU
Ck7ncN7Z93cSYnCWMyQBtHnI9h7y5C5ston0sLD3izcGRQ6vzBuimE6JXHZd5t52/GwSn4dQ86Bx
IfRM/CvSkxdVktl/wkAnEV5aCYpb1oFf27tkXgjjgRzsOurz3TWvgPDFcBL7ijukbnHc4kRS6Xjf
uKHJnnVXsIom4WdbpSdfc0R8aLNPHOcJEic/ayWzeizuqi7W6S1vUp9YgdV6CKTHZuuv8Yatx9lv
luafTQY7nUWfZE/IiT5wkygzw2k03riVa2pmNmiHVuxUA4UuJ8+ocCfrPPN8sskj/pXr3syoHUKP
gsYuS7vd8y78Jy/tXf2wBrtob4SqeM3V1oVOrzpQ29esy2Vf6Xpa/cucimF+aLrOe/DqZvor+2R8
cYkmp2prR0QFR8sM0Hk9VBSBKap4vSuOOBaflOc+vBEaiaEmJgAAnyoKdXAhcUA/j/Gmm1cVDfPy
lE9r23xNti38JjaVY/MOc7Y+pFvo9FEuDkszZuxmv3uTm/XBcuMakonqg+Nms7MzhD1Ro1ZuOzZk
Hdu0f1f45f879DhJzJHi0NymJh24yZZ2Ci/1No9UelSg6HhEpFt6ZJXqyz4EHQFPuN+eVTbnE4PH
m0luTYgp8Mshi7A95dMs6dQG3Gtea1sHzcl3NWkFfqbMqfHrMf6U6ezoT8e6T831aBeF/hOrz+KO
doYWOLCDlr+8psia15o9JErPQxR2MntufKqsgRqKYiHPjHtVg9LhZ8mnUied2ej7xur4GdZpMF3q
g/+YdmvEs+poMMsCMe+PKPBsW0WM07ysXnP8STY/b89EGopnAW94r3ROp6K7cXht6qTH+XYX/ktk
cyjgj/uW0nIM87/ACe1PaC7nXkQ95M1FimYmIndfkvbit/KYqnYPWhIiJtX0VSc1HijKW/1Hwujs
n3jUeV6abp0LIuq6GqldyrnCwi+wnyeIMuanYSP+toRqzBeh9uWfGFX9bc50sJ5njsaxirokJ7Y7
Z1oPrmlpunMtsqgt9SEgeZ3UOOktkb9WXZ81n3u0RgH2A3P4hTskHcshd/JdOed0uRaalsJ1hn1k
h4P0CNHwlMvcdG1B9zFq91+wZf1zMNQHo36b+FNwqn0Eg2oORuJAueOpMorvoUxS7n8vlTuDBZF7
LLq1pXPxow9TlZ7bYNra4nm3mXibbFBfBxnC53hFch0OP//eYEj/SXtSP5NyWNfVGNfk5UV6CX4W
rQ9u0+5zz+vY8vjk90k83AgYzHihak/ba9b483Zu593K+3D3J33uEnIKS+sf+I/A8sfxaY23xXzm
EVGDd/kCqD7iNQjXNE/efZPQFp8TO8xvdbgDgbc5pX55jORwlF5rmaZbtzC3580ORXYeFtXS3M04
rFGM1HF3SnblqxOtzIGt0X5AEwGnM8M1Zu3UVl6fFfN/zmQ882htWtxg+070V90X68axxfXzSPOl
luvSJ+IuaZZuuEWejsNT6C/T+pyhzBRsTO6s8Ro3nu5PTHvrCyFP0VhJHy8dpWOAFL/5qDTCaKQ8
8y2hp3RKtNGlCnKSZbk70x+7lMn3aOtpOqbYEFvt5f1Mj7Vp89nbl0KUJh2GBAYAoR1qf22XyinS
N0vVTMc54aQm63yBbidLKpGUeoaslBJLnv2hSZi3FnQagFuxUZ/CvRMFlVWQ38/dbtFJpshsyyP3
pqMc/MJCNXbZjybs8KZbpduR3VpHsEUSy+IJD6F4Kse5SaGl9mRIy3gVA3mp44cvLbyI+1M32eiX
kS7G/tRuqVbMekzyWQ2D99fP9wyErdACo89tGWWFAyP+3Zr1pKhSOxz5kiV+Xkez5ed4XbK1nL3G
NuUiwuzRa4ukq1wMTVIysg07Mm8dlahBxP5vgbjBBSLW8cPMz8h71Mn4xIQZTbuIBvGfxu3nczC0
jTzn08KW7FOZd9VI1dRUYzdEGVEIWcIERS/5TEms3Rffb/vl4occNJwoc/aVlde+atPmIHV+23in
oBixNx9luDxZq5rlPB7MI2O+xgPgdyjzRTSx35+beejooHROuNQRDmPlp5M0VWp2+XlPoRaaoMf6
l8LtaGhlrcYpXxufGFsmEb5v0di/kCyRgjJ1lMO+GoizFB9ZOSQ0+jMJZ+wGchvjgIclwmn4rxdL
QHZ80nAMtjov3LlIj/aP29fjZetM7E5RDcDBX+n7B57sgpNzkKrPIqFx5aln3qsLx/hXoCLln/2l
T5myDIYoPYUoDpoyIC/yjdPaitPQ9MN2q7PWpaecxu49H+vYJ+IwFU+iO2x6LryxfXc0q4BCe7Il
5TxRDuFXPeZPjOVK/AhGx6kbLl5XvJhkj9Q17oYWg9E08fez2ZOOiEmO4JuAR0VXv6gxKMM4b96D
ONbynmZCBScOH1DLLvfoVpFVHuR51OOszpkLmuDcROlwm0zvsjMmdu2fedTiiwKNbm/hPETzbRbr
PL1OBXZh1I9DN1SFngoq5lmIhug2uXSXvD22+JSrQei7LRDLD5zBc27GNcGTXAhcxj+u0KyMD3+i
CyYMu60aEU/B7RjtPFyJw96iS9BS7+Yd7s+VwjLm4PKIAkLWvSB4Spuek9tKf31awkBRXA9eyL4n
MA3PRuWF7Se1BMv+kCw7vSIDgrAjyGMLan3g+1tqttpVZljsx0kZMiM7tTG24O0moqlMWYIA7bav
eVxhPOnT2to4r5aOPuAEMvzGr7NXRm3Am9om2b8fuVK22uZF0Yx5EJVPwvNXUJgNMKosLLMd91ES
2I6KalvyE4EvGRNdrISwCpa4CYhwYSqhzLKeOI+GznnmhFpD+ZD2Ye2flG/Gz1EhiqmkOeK0O3wZ
R5WJmrivoqxB7T6sjcrOtToGHFaEnFFnkr0TcPR10dkE/XC8SqOoJeXHSEvpotqbq3VMYRDA16Ht
c9qT//xDee/HnGzBJaW63rg0hzgiK5zZ9lKm+1Y8TW1T1ED9Q/Y0LY0pAAktjnS6HvgaBInhR6KW
JsxvY5SIn0UwH2+hFzrmPbRn/4XisPQy0U5HEsd4sue1q1+K2WPFm3Dg/suihmt8R0/w3etzTX+R
DEBgBbDVzE6W7jLlHNFlgf0Np97BlOWFfnpCGjbGa/q4Y+9FHIAbMzJywo4zdh94o+ex9wjJaV22
r5XprZ9XfY37R9XadHuPVokZZNs3S1zSXgP2tGY/fuVmj/5KF6WgNzIJX/XsVoIiV2ojTH1jNrPK
WhWRrqAG7tAiEn/0kBaySj8qfKDBRXCAr030IcZQu6y2LWAWYCxGzjHT0TzVwnkefZfOmO8JB/VU
G5cf59y3U3MiXyeKngJb260aOA7+G6eh8Esd++pRLTICHuzU+j0MkhFTZP/YHvN8Vt3JKSCasmvx
Ln4shiFtb2mm1+ASOhOFl97TsMHtICSbLKgjfYHpMTiRJNGGK0i4+M3J00HU3zRn+5ci6UfvFHYp
VsuRl2VdNR+J6p4S5/Xdg4l62ZRrEOCfshgCvkhvy7u4cvO+/YnaLZhOyeSL/FyEyEGrKRBdjoNs
HP7OGXPl3RzDrMklWOLwfETNulR6Cc33XGf6syCxmVuAdIm9Cpt5+entXkH1uu4JXvVyJNNWtj3J
ZiaY0h8m+YAhLTrIO1V4ytxNym/nanJBpM6e3JNbkdW9OwmGAoJSNiK4ZTsNyLkoRtFdpRMiLyF+
cBw0jZd/njePDLC5papSpbYcDSciNiOmQx0XtufAZ/ZmGV9mMYwAxkal2bXf8K6tegqrvNQutwtg
v4rsxfl+p8hSYUtUgWh8oGUBr3op5oWp/Jm+rCXxFFdOPNS94YSUU7jKLW38sMZzttya5qO1mAfL
Fqu5IpC6g2eilsvEslXBbLP5tMvQ/uxZZarS4zhQ9E55B+5ZtNPJ6LC/B4MWHlIZLwKE4SESTTBw
A1JmxdMDQUhAORas9DPxAWYhl7Q5bksahSsprdY3IN9Cfdra3ecjJDtyAiwkMOc5VPcnb3POwMb5
b4A6gzsFWL5SMElGPillZpwVC4YtN5IrqdpAirb8X9AVRA14Sq/+NZwyrtbeIfQ/YeHhyxuFiFBV
wBr9o3ldVAUubrNr5qK+/bFHS/2Lisy1VdvbjoDbaZ7C9aZs0HXgur7w7vtAzuZyaP5XwiPBwOXR
Pod4+4BNfbjd5MBCbnfZCW1/vlwSuaavwxwM96YZU4aMp3hOCGhlQvat0XaYnr1RN4FfmsPvwjLv
C+KP7IB8erbWOQirvSZ3GlSlAl+JktIflT5Oy1Bj3JyBEP9wnaVCUqo3L00q6h9JeyR/5ro/5I9B
UmZ+WblCkq8hl7a7O+ohaL/wKS1enP6acLXhUhc++Ekd1j+NWg5emJynT8FkhK5kMTaqYn9prM2i
bMYrE5+Q94WxKRZDLPOvs8kZFqh9LShOfFvLVzcNhmNNCLykKY1ck5tq3JTAOiFfU2D42s9j9WRi
u6q7JtxUgM2VSmf5Ojov4F1MOu2ehr7vvVNCmcubXlT3Mo6qQ4NFt6T/jrLfcvBxCAPafBh1kX5a
IklaVt0evrjUdesVFfeewVtk10mz32+9l4Uc2LL1Th7VqrnHHCT4Bji+Pc4ZDdx1oIogsW/RffLo
DrP8bsZ8cYyDy3j7HI0+HglR6wTgNd0irXehcjh6fpO4E4PW821LrR1P+5pZfa/hqjimP9wlqNyC
/VGsi5veVpeOHciDShneBYBn7nOd4ttod1/cNq1QJ5feLltyvkMDDi8iz+NPTntOI4lhQktU08FL
27Xnv1Pxpj3WnoOP20cuEkPUdXR8fLKYl9YMLc0QDEeaPYDYreu5JorenZoh/0iOBlQlcouUsaAa
Np1OLwtN0njucg7SE/lU9XzBCb6pr4yHRN/ijDKF55Z33qnbRvezJdWXInKf6lqfDyRkRCwbPfZ3
W7HG8sEG+Z6e2p7EyFM6bKL7bg7OxLu+pr6pAflc0AZg4NGW/Bf5qY+o7gjSu62Jt7QsVJS/M+Qb
/BDeOrm/3dZk9R+gOps9c79GdCEYmyJMXARVUhsQqhYrlUFgdSNlrASqobZvvdsaxwqka2kVNr41
2BaMAFpFZ0HHlrg4bhxVi18dBck6/xatDvHgJa0wl3bK5NPaBXP3WKfO+JQwA4xN3OwB/Ea7hGPV
zZM8XgbKkTevp86rXJqOX2HSIXSwJ1bOuy+6QuffpzHEDmk+KCkO3LHGO3fwfqop98V0alZfZddU
GJU8FSboMBSZhvV30EUpslxnxqGciLRLbzkm3k+ZWfu0dOsWnNOe1O067GR4nmoqvzPdmXhY5nSG
6quLPiljMk7/hu3gZ49azTvfYQIPo1ZNbVpx7qztfRTpZXlJVGhhOpTwmbLsB2reZhAxyLTNBUDn
lrd0JCGjFVqK4y6c8/5r++Hofh69FA3orsmWmXflXjRFdneHrgGUQXJFpuU0KRqjtvbDNx5p/oVG
wz4Om0l/6oJXVqq41desO+q8zFKxvh9JsUWlSEYqr3ZOo4a1kM0o9aduAyc1S/ocAGcKYIM0Y/Rj
nnNbggU4IjxM6n0dQN69EilnzakvSdqA22vooovJEc4CmREvfBrFSErGVc02mkN3zji0vxo3yV8L
KN6XXm+UY56/qComtvWuG4GgzpOj4auCYeMzdfG4zCRpav+fFEG0lfE0Bz/G1lO/mnDw9nLSVrzE
1Fnxaaf3tuc1xG7WYEFCsh3Jkd/3UVKxTblMzkfrZvJLP+pMaIx0eGvTg95cpC2MTxq29dswEozR
yQ+8fqP/PluUDx0l7dybU2t1Z056GFMCrON4eS0gooGqts4hJwRPkdXaTsUP1yKvvBvpAT4fTBK+
Np2GxauDmZyy2mj3NHoLSHTgWv2rqTOq/rYbUW8EAGj3q+yH9GIC2d/Vq8EMmympA6MKEE3eI/08
a9SLixtMUEJd04v0i5m3+rce9/07Yh8IohxKHJatPuKvXs8lT+O0T28RD5LgA8HVXnqLIIEkkV34
K93X/PM6zhNERjDPQ+Xlm+aojcLlbSv8+jmIMWHIt6P46vJ68GF4NM7rQbeA94/7CHBnu2B5ZrYt
6c8cjxQnommS73to2u46Z2QctHHid+UCHfXJGkkUnTc44qRtsUHSqLjXS5VSCN7ZIhaqPCBp/jYZ
VEgJBiq+pU0gwcPADl/wg5DmjP5/LapBOR9vuwCcu0pGamlaCV3zplsX3Wf4vvXlbDv9p/Uxpa64
m8Frg8TM5kYpqWOweljtipF5AXc2xba/TGvtf5nr2c9KY4G7qlxZ3u8e+2a7LhPZVOXWMRhkTShg
lPVovw267v+ZqZhl1cgtg0zqt/Sr9KSK8GmL1BvEP+nshaEVruQ65urKtw4/N23cwYibrrj2EYUD
VETN9LPoupdlPsL1bh42FlVM0peiV8T6jU3u1G2ae4LTySMaXtt5PQRhs4WV52THKaryI5f/OfqI
6bNd1OYFrcDwRfAxn/YmMayI9YPcoDfefihvU5/AB5q/TrcrHSTF269tjo5HMYQgOblL70XwMcCi
tyJ5jdo2YWxDjuk/aY+wOOt+T+WrjWDcWINuuts3ltXix+F3WowP5FxnCM10I9XDvLfjCu4WrpRF
fnjXjq7OzmuUOORo6dD+Kka7PZPRyFfdaJrdBZjS1pU1kf3lxVLKi9uX6QeCCYqfvEm69ER16WGU
Dyxwb0KHr6bhAsdQ2+8IixqEM9Olp/J9zdromN/Rne7ENS2w5+IaeQhpK5F588WzzTI/7GsB15xG
7mOV9bM+wBXCNr5BW4QthLkvxN0+aTL3bGqJrWk37whv/ViI7z1bLQawXZLoN5DsFnxjsjZa3ikx
G4QWBisfIGb+5tEPva04uIN3cHiZXje7dv55VGbjAS429eim+KfB9DMUZvseYN+ADnpLvvg666gK
u3qa75ODgvYUEoz7nkrI8VPNGeWf5TjECCcg+NGT04R0N9qz2lS5NXVxOY4Ne6Z4AKW6Fn0wzgyZ
uRmsIjPqv7yAhwKA67e3jN4sZ7WnPEiNenGo2BDbnzHPhUAhfjDTVOzGC+5nSvzlEokdLLwU/Sy/
yQau5k/Oj7OHqfO9rlomwnDPZBfmO6xEI6LTQYyi15UOBiQ7LQe/8BNnWlw8TPXaE4kHjM55Umdf
EpfG//bZ+fV5y4MpgMnvsp852S5AEv7uQwpDyF/SpPfMrW8ZFkETTV+KosnHB9mtsSZhdtkUyAGp
vt56TozlkLUeKOWFGeV0PbPsAAegrGPEdIeTTNVrj40qnSe+RGrouqc1UUCkKSAKWogYoc095WuM
S1inalxbuxgZUc2VK6oxiTtZRUvoKGDnPHn1g+IgaW1ydJSIOQbvcRTZbOj5ihZELfKH8RINhlF5
F6M7gvzM5ABemAffhjD4oDtGjHburDN1VqpcpwHndpFs1dgW9EA7hX1eehlIqSmgeitQ+fw3+9hu
ZT/tG8Sk3dbmhFVJ7r6Fw8KNnwuzeWf0U1N/v3R+n5ft0cKOaYQU6VmnNK8VB2q2MyrVuOiEeTqt
7u56oU6DCCP71Jg1gOhdoOmOsxeu/XHeJ+HaL3ZpUqyNVoioL0mE+q/lPNXZ/sUAqpmTTNTR3qtJ
i+FpSf3Wv+p4DM1dsRhQe7H2vvfl6K1tb106Fhldp5WP+aqaDUdtr9D9N3C8QdPvTIt6iRbX+Q7i
J566r0GdDMVdrjK4l330koQnDNr8vWmnYL7KQADVF4dvvkZ0aWnZEinx4cDbruPJusK4a1GrDBiv
9xhBV95k/yIYAxUjSjvTFyD9bHkf/APjYx15+34JvFqqk1S5s5V3LKTKmFihynN8Dm7ZeZxvEK5U
SQze0xpovFu5laSp7QOau43UlDwFLGoTDRbhgz8BWwoji2onSSKvqDoMI0giZERObAcTffm2TNNL
I1pgeq5Xc5yDIWFkYu6KD1GRb1J3HeZ8e6fFaZ4z20CGhFm3htWKiGEG9sB567wNUj8ukPzHRXhz
0+CfQDnxQw61Ar9KW+FdeLVo4OQI9Us04NRsp8lMqkBSER7FBW1aPX8qenLHSxLQTH/urGIJiS2y
MAqaWpFGWGQ8CaRx+xt7e5qf9QcTiwt/HM3f9qJz5C9lSXdc95Yu6mT7IjxOHC0R6X52FPppYW7g
cSaJbPsehIeeMFxKZ3aa5uKt6rnDPbYJVrxspwZz0qKsSUDsXoWApKnqmPkC/LLhd8G12qN+dFLF
MEZZNjDyaNtU3iGWtPG9XNHZnsGsO3uZ9oJhUIBvG1yoTvP0DI4jmTEYhqO+c12zPHnwWOrmmGfp
X/cCPOvNz6c2vJdcO+3fXWb59hA45pbLPvMTe3NmSD8FKtvaa1NbcVSydQE2pSlalMfajgxpI6vE
rGo/DgC61ssPWm54he6b52fR+ilEolZ83gov39/jKeLW8OLGhPcHNQ6Or3W8LNXClxWnYzM9jCSa
kR1jqDHgxhrqLP+EViQrrruFYryN41YMwKUplVy1reydK2TwupeRCOPggo9l785zlNQFa23L0GQk
a9zey9ywNg0SK3udlZ/K/4LZPzrUWhFSt20qCgEttirrfcvjQSTnfvfq/opQww4nL9HB9MSJPH6Z
RMAVqIJsMl9Gvl5xk4sd6zdJOql+8TF456NzVdWPg6kpba3QzZ/AYzD7UzBknMopMLX3AIFITsEI
5IsSc2qD/q+xaUjqw6qi5dxYFUOgAsXXd30HNoBo47CQUhzadjwf1ozBxedc3r56sDrbB3MD5Uet
maNKBKeu27udVNg/gBFGeiW6m8id5OLqtNTQeOPdDhkAoVyIJbx4svDMJfETPNhd2OfNfeqpLbwm
ZI1/zWTd4d8z8LGviW1DBnZYOt9xo1vteWfsfIQo4cpWJXAM2C6qFxoNOuSdOavMm/YT5DhyfE9v
KVdHwUWNPm0JP9Qka7bdPLV7ywObHS1Dfoh4+C1HerHShXOQnE2hw/QU6z0BKQrCKcU3zcr+IVWZ
fijmnvbPbR6+TFt8xJbMz55YI1/EXnfx3IBmJEpUHFfhmiD55YbkSvUnR0uw1NTR8wARe1WIj20p
KHiW0tf55p3Q1uF6vdch8rsO3AcmA40WIzYF7Oe5l3Pavw9q83/KeNYzqMNSHyekF7BNi8myd0ji
mIi2XAWv9EaYHLm5jzkA+3XuPsObCHO1ErbnrpfRx17efMve74VNy21PLVf0EqPKnYdlIYj18P2N
po0R8Huv8UIWwZGAb4fJ0B/lFH/0VsseRg5HVenSuxCFin/zDtXDyoqGYsyLk+ijeljpQ5m/ToqT
rFFO0AKOOX5E+9GQszqt6z+hiGxs0r5PzwJ65flQKXhNsUufOeA6O944ORg1mulBn6MCPvQ616v9
ZryWCf9CyfUFTH96KvK5q2l/Vvfa4ehhrt0sl+My0tgfCArn6D/Zh21SAvRQ1XRB5GJY0yOFX0xN
gMCoyLd/ibe6+Nake8CXx/RjAB9yHcYdWeL9gkfZOoR3U/qyOsi2ai/6RVS13EJebePrR0wyNPYr
VCfBLXBFgVnh5hzZsHZrv/tdEb7TmU2ftUDkXe6m8IdKIzoObkuwJ3+9MO4nlOOpWCqfjPnmBPW6
MlSY9fMjLseNrfK27xpWqdq+ZWgB1S1zyIR+LyDeO+rAjGWLgFx090AU8Yz1pdB+uVuVIyxrWPNn
ZGNmo/oLWXDDMvsgC2tq/8v0eJCgSYSxd9kajbDCtmtwXBGT+Z80u2c4ySIxlK+8C8inJKJwXdYu
vOIAWqAOkLkIzzICXTvtiHa5Z+LIdbfaV4sCehg2eZWqw/yP7cpodZZuPXBO3vp3R5R7jLZn0ajx
a8iTB98vkCouE0kk3AVcWogMbNtc0r3Pw0qHFBxssFVO580PUSTaFA6X9upDQpiGu2U2TXFhQiyY
wBHdUbPAa+1odqiLfHtbRa8/twjGJWAcdQRuWD1WGAvosjlTFvc3ryiC6REWvfhaIAEYz1m8ewjl
V5Em1e6NR3TXo0i195AH7AbvQFh9JjiJisBEs0TK2gMJVWnXzKgNp8x+y1N6owqIkxBmk47Q+MNa
LN15SUUcVP6hfYg+sc8vS09ubJlkuXw3aTKhqnW6Tm/hnvOZF7t+jv4n7byW49a5Nn1FrAJBguG0
k9QK3a1gy9YJy3JgJkEw8+rn6T0ndtsj1f/PyS7vL5jNAGCtN60uD36qOrOeUOX4pyEyyA10i+Dv
hh8D9jVlsijW2hsHROdNQJgTLcD8vfMbVX2ZjBZ65VezbFe5l8XqBF/hJCTplVYpYVpi15b7ApqO
zw5+2UaMj9J4a0Srlk9JAHa7An1KyaTuHGJOc1f3xa71FnWweTvhmvYj7rfksPn3WRt00+qsrPkG
QF4W63Jp0nbtVHX8GGWGwr7kI7uBNmEZOIrWclelbfuUMLCHCTAz1OJV18XAvnMroi9eXC3Bjkp0
iTZlpEHoTMtiX/tLlYv7ynfma2dpY5S3c1dRcacdMDMPIbe++P5iaEDzFAPNMDpu9NrBC12fB0oo
ZBt8zfOVEmWL6t/k05Nlud28HgKQj9eqcwxti24I4yPT1rJJ4mdTBtHI54cymisUX55hFoWv8Zjs
HFua6aZkt3uGlQm+G4XWcV8Ebf/aoKhINo1yWWgStfF4nRq/xC7tt/PwUDOyaLqTydwmL747JuOO
x1yxI3aO9XloG9/bZjFb8ropOjXdjHUcGR+lh+vcjTg7BqRZxsHumCo/XAEmLMPOz6PQ2w1pXp/R
mTx89bUdvFW9nDSa4Mp5tkrTfnEbi4muDGSas23lRf287tMleGh1niWoJemNd4WX2RZm9pi8KeQc
GrK2CnInOiDPTNtNNwTEllGBqOYJbsUjb6/GXrP2R494eaE18HY3l+K1d4fklLWJY68aZwZxLAq6
toMMF202Ok4ntDGj1ZA0XnWB3Jy9Hw1AxmQ+y7GS+EWSOXoexwgO1SRpGnM6sKdtaZDL29LvAs43
NwaMpsTCkjHVoniphO5+YPvJp/s6N0A3/jj0wdYysk72KW/hZ6d0nr+6AoMI0BSb0GboR0ALxxhO
01Azb3vTqjjptl7Sxvk3XmCCUJtGtd9M2OFJwuVgLjee4+bfNCflUYxiekWRm6t1sCjUTI09qHa9
tML71k9Oo3Ydm2hKf+g11ic7PzvmIKI5sKs6Cuc3B0PDMdcoz96MySZr36KRFhvUe2lzm5ExuDwt
McTmOvUywAU4X2DhbTblZbEHVI7aH1RErth1gTfJm3yaKn20bGPY4qZlPHdTI2SJMsax0T3YUe7c
drNqow1ywd4jK6cb3EelJ5eIj4z94BoFrMcgjnhMUeZpOSRXZmnHfJe4bVNcqzYu/ZuB09raAxVD
hzIJGVaeiX6dveGgTMQulgq2PKY7A/oI4u4xbUOadqHc5vOYaG9eaS+A/7VRUD15YZfaG87FggBV
icUdoUUCOdqVQcM+v3j6oGcLZbkHEzXsEGTb/OpoRiTPRI4Jud3isGlAjQ/VVWOs2r3jc/Tj7dTR
zq9jGzx81WC5cK/YEpd+XeKlta5DYaPp69CI8Xhz3a9jMVqvBDo0T4XpTP8QtoXjbutRRG9ei/4k
LVQRbcYqSn7Ekxs5q7hz0vR+8mcLXAZ7VnIniUd+A+AI34bapxPOJ6GCx4KmXyA8Qd+WX+WQZwiO
4Q37p2jAQ7gtkrKlElVqYi0ufiR2bdrNjNxTiIHZp0QyImR3mnlXjG0Q3QkRUR/LMZD6xKiUJN30
pj2r+TLPb4NX16Jt4CMt5pex7nL7yrZNRwh+pEP7bvAWSKCpWmbnPnKRw+xsXy7UHIT2Db7eVlgu
mh69T4HcDTCsms4FeTorjbyhtjWwgKt8kh7h6LiSheS4KkPXurdt0NmY1WsrLMnQ0vq5hICsdiW4
wLJu2kiyN4Rl/iPle0vWAdyz/myUnxImgC2CDkRko/NNZcNQPFcNrOY6YVILZLqiFBvHwbxpiLCf
4exWmAglwYaP1jRXcbLSVlCAYOjZPOdZJ0JqcEta9W0n8pxtqYj1i8H0Bm80iPrroqfh2Yi5dx7D
KWYUFLxl9UWasnfXQ9mNYqUYh+x9YbKARjuaouddyWQq+eiWsQFFzKil5Hqc1BzsnIAgDIw6/lLv
prmdbqVr6H4Qqi3JcQSksrdBOBFs1JfWmH539QJm3AV1VzCLCgaw3LZjsHyekzA4lTiVDOWyzPx7
AVJZMtQ86uK7QdL3b9Fxpfm9K0wVP0xOtTiG6ilMS7QMVFczEsp6Ch5mRM7DJ6hx+2srIIe2ZHhY
xTbpULuwNSc+h+vikY4VVz25IZWtkmfS5vLherDRWcPwTFN5dCJ5dtzgvBvp/5iVsY0Ki5MiKpLs
O9S6ANlDNtCHJ88QFvdUBARGrvn6OFMQWAdfuzYrn3MfegcvTVmCyNK+2rs2Dz2+oCjp5BopbHdX
jz7Na1u75QEF9NlaPbVyXEl7Vl+NL5byBAFK8TQRtBxvfLstX4GsHE4uaEjUP72q8U7YYO6DlzH9
Wy2ph2uiOkucRWqPwR2KBFi2ovdb9FH0YAWMc5qHnMUa9j9S/Le/QH7jeO8BJdW71EOsRKWB1J6d
q7ObDcZPu7yPmO9qb1MKXmQwQTEgiyyEU47HmIIx3Y9+tvRXQlTmNdO08RtvceaBtt8e0pWfJc3P
SU3eayIazdZQ2dk6G4L8VEdj8MXGDPLqW5lBihjbWAxtP2jVpupr7KHGrvNXM/aWfZsqG6cEYvZ0
2Mo4bPf52CnmcqOWU3dON6b9l8yoPlqxbH1mesCjmo3vpWice9dC/6tDh0T+rCocyPBmCl6oqhmU
62FLIOUpijGloflHERlG88Qb8vtoOrs25mTFo6fGYualatbYvztBja6YM6vb0h6/9q0DMliU9RRf
B6528YyGZ9sdPBL1/NqCPUpwQc6lxBwXmAdlBucesKLrgVeL7ns1BT6OGwUICtqEkWb5SY00fZ7g
2fpdrDXV6C72UdBWK1qpcSO9pCDljfaO3tvNpx7LV8T4ibapK7mJEoPRonKT8qkOvUQjHik9s+6G
rCG23x6sGsVGVD3g3uRjC+UgbqjTo2AjrCZ5YsKBa90usrTNJpv6aD60IH2UvkaH7iYE348pu7y2
XLEokHcYY3cvjNJqvXXvQ/ZFRNUMkHPB9BKlfTK+LNMCDm2kl/aIu86f6Rjn7k/QGt5DhgEzuhZM
8qX0ZlnzlqbFkWt4Q8WbdAemirhoszZ+41pkbYxnfCNazuVREzs4ddsQQhNJfSpu5zTE2i7L1H1u
4qZhfmMgkeJ4cdwCp8WW1TOQqO+f4XwrVDkFLgSg/zSKNr404y3jYTKwUZ7kkeY8P3pdhKkIIKou
1wrVbL9lRLzAddmeXdLKErC5KX5PdwWjKW+BRvrXIbeHcTUN2Xxf0vOlHHpRNF1Vw1m0CQEtHibB
QzkMHWTFHkZt0IQEttV35POaLl2p6sADzCZAOtStMCCpY3Z2mNdQDINrYzFC2IhLol7MqbV6XWzi
oqbht0J+xFa5JvjmOD2GA5BQdOilK3vK75jwWSZ3Lni+WQ5lgzDhLO4crZLuUQSVwMSLTHANqhm+
eH7ovVUiq/l3AO2XrhDiji42XdY1hNPnOKJMXrvjUmMe6KP8ocXGZq8CdItAvWBzKwTlwCscSqh+
NVjzd3bfJt6hpcc0yCuZnN2URpO9Uk4xs97jkChwKqTev08X0Z3i1JpPibQrsUHBVDZXXhlOv8oG
T8oqUx3UYUCH+gkKQ3/ChMQxFThFrq7tFh3+rYG0/F7mEb6FJXcGtU28JH8kVnWg42+c/qA0DP1Z
CdDDd7RN+eROppBbUtLQTsbLlN1EzGnDk1cJcl08rXx6f9uJqootONXhPXuwhfwrUhLBD6x6ql9d
FEkk4ODzabNvKZpIJIt8EeWN7VrNuDFKhVhHYuYtPAhBG35ymyowN+xdwy9SB9zmjuaqT66aUlUv
E1PQFAqvrG6fM+3W1i6tiuCQAk9ytqaCF8uNIKsbBMgIUQIOKgSduXB5dKmde2vjimwwPBWTO27L
CiDz81Kq+DROcHp3IJ3iMRdBYW6z0APU7hztpIfRb5W5jSrnLM3uQzvZFhMVO1akfPmOhxjqiN6G
YobWD84Zjjj+GrTUS/wvIvXL8YF1V5YosBsE/H8KsDBkh9dmGYNwXRUyOhIulfbbYQrbh9FiWvhe
QRTbXyITOc9ul7XfFtceG4RKvU5WbqFpU9EqhJ2PdqLMrWTV5yFzCH0fuc/eiEIst/hh6uABg/X8
5FQ5Wogpa/pxcy7GuptW+8nEayww+uH3gEibiiywNpk2DRLKdHSirRQlhwVKqugapmD41MnKeQF5
yZgb1HcZweqtFwTrOInN6xIEDjLvQcxihe0j/WaWsPsaVrnFApxcDCkT8tMfkgoJBrEFxlkjkJ6G
l9HKe1i8nl1xBwnkuHetPdEL4yrq7grsr5jkwpjtiMY934RzPbmrOCgRTQ/gEDVnwgI72DuuwDdB
Oqa3cwW1/UM4jmF48vENofPzx/jRAjQcjpM3hoQzOLQzFaC7heQWS2dELJVVoacpsal2a9HUxrl2
nQQVWk4f4W9mOL1w3bhx+1zlasBB12MUgvT1o+3gOsLdN22tSQNIoLe0sdr2aigL3KxJ3xcb26Se
x+4dVQ36fOYJUm6Jr3pYBFR0pWvw1swpr23g3rORzZRb0AjVsn6mpVwPmaR3612ZXI8Fm8UNhvgI
hXuaW+MXqp2S2CUYr/SQo53pftK6VYRoFBHhQCsg0sLnXE/mg8ZH8HmUHfLZqqOWWDlSjs3T7IYu
ir4FVSk/N1DF5zT0+3RPttfwI0+wKK3QKjXsD9p3vqrKmg+5mPkI67TW+W5oev1pyqbyyU+LBRhi
bObXnsP6x4BCxTtbpfpTlaSW3pDRPUv0/QJdrx9M6klFMypCZQLnpUj0eSuY/ahcY7urCt4Hpd56
1KgrV2nTkaTTuSjCNiG/01/N7EWfFVkTiK1MGn/uoiRPnxykXFD/7KvFUyOn5FNeBtOMWrHrT4DD
RvMpLthp+lgEwzV8EDi8irtS7YSNYXelwR9/+jN15qZ1luzQzREe3aVPWsQumOOeCzLoIlS6kugW
Ro3O2GzmtHjtFh3Eq3q0EKxyNH4TLG+zQUZavfrA76RP4UYcNtg5CDKoRuGvYafHFxLiZhc3YpYd
yesPGb4XCEtcdZSY98gikheESGjqlV4y4lWJ7njB5DWYHRHFcXMVIXiKkYq3efNt4RynBhO580Rv
GSTr0qlQ94u0NQ/ITqb0BslSzH/sjVO19wiXqe+Wouyvm8UYvhIYpZRv1/WQQsMLvJDczyvw2244
5EvtvhqJ7HTlg+cRomtGkG4rxNKDlshDMAUy3D67NObf8XqU3VUZGfsX6R2N3E7MfpqvZ+h5pmYO
8flt9DJFY0+G1NJD8IlFYRfRGq630bJ21n6uZ+LTuQHr4Jul/gwoJs/E31i9sOlWh4maQKyBaQOq
pTbtzcp3k/Q7O0Bvr7CFTeHdTGwFnjyZhTfAxfj9EcOW+aNLLsDAbdYggKbvAsrEMB/vfRdhFlue
JkU0bSipVmlesOEMhWq9TwO5bMk3jCtxclV5Q3aHcsoJwRRJNuKjRZahASmnawCVBqo66clUUBn6
ybUnM2Zqza7w5XrR/og7QFXhj7O46n6ARBBXSxuMioK9mc3tGUr+lkqGNqJO8J1PuZIh0PmEW+xY
22PbPEJW4TIrg3O4gZXmtjkUTtXl296v1Jcui2dCh6nOjhHEE7U8mqcv2p6xtQyyWuLrwUrnihHH
My1yOOQDBEAdFxVo0Vm2AQjPh8BSaDA5isFQ7/vNbB+qdomPJPdkd73t4cRescGZ/KnEuBcePH+s
bKq0LsP7vRausGxxIIqFNmJXZ42KgjVaFdW+LSXz+MwGxBa97KoMXH+cdsx7JfzlAUG+3dinYO5x
WF3ZiUxLXD04Asv4MZzJWGhuAwdVMJ0i/ZYTbz089crHooI/PN0zzS+wmNus7MKiTjVJ883T3iLo
ABE8bfJ00FjTK8+PdmnE+JxqUxspiSXNAqpvEqAGUf3SbdwgyoS0Hsd7qw7d8AmV+hJsZT2OVF4i
JUjBqTs/WvWOPf90SHCpb5aIggOGwdXV85hGpb5J2Alp6Jk+8RoS3iROLaT+2a/NJh/8sIZyjE/S
n0OIm0DmIQmVU1r0+9yC57+qnJH5z+cwEcCWMS7jb8vsmXI/6zFxrjtwzvg+HKXwbkj9Y8+U7ZKU
m1Fk/vTUsaYZRFz5noc7g0yEz00vs+W2DXIV3eMxwnElaVDxcUGJooiwWf2dXKHFw5i1qlhdiroV
E8kW5MNYj4AnmHemHP72xiJic1oJQmBYPQspBeQYFehy4i6c+Wth0ocVnfd4Bvca5mGOZYUaLrTt
EyG+Odr6frIXzMQhLAHii+yTGoz3TWKj4bzQY/ho66VioLEE5pzhF7ELFWVGZcO5U9GIh5Fa5X40
n9xIucMRfoozjBXpfmqdgBGcMWv8MFjDQOQBrzu8sZQJv09JE7/lPIBlm6AMFwANIDvb3njt9zIZ
KR9HNwX89EtIpMgZ+TvTaBnxzrly+aqX2IquZa4tcw2HN30eKn/cVZ4n26uujabhUE2G3JUAUcHT
EALuoZ3AC3w9RRrfKRlAI9+Kn5N+OvAFHpaaE/Y28dH+oJtkdyA2KIu2sN3meimXrtnWXVM/zvN/
551jT58aByYOFX0ClYmFpvLWCdf118kY2hPouMpxmzS9O11HdZ68EDuS0jX0ZXiHoZXMk9Et6m3h
2spfIbdAppoq1OgrQNu+vmZ71+xZ7kD8z5IkD4BdtlnRtgPRtYIO7Axc2c62xYv5BI8PP+00hXWc
kwSw1sQl5vVoCPtf4+h1tKcsIL3NEFXQqoMR1wCDONMOMSbRiOiH2u73ExjKbbB0qKYnZrQzQJUQ
H3nbOzpAZx23CCgE/GzDgiqnbJs4uuXW4qhb7qQPAIo93UTDemzBo1dysBcakpb44VNhnCm9Ctog
ORu1mkbcyQFnAaSBBW6nzTRMG1HSca3pfwUCijlDjOXXLZaSeCBqAVouW8WtdOqNzOPxJ7Iber8I
xSkhmYnfu1d168dYSTivr2qiRZct6WDqMWlITdiQ3TE8iDGA5+6jiMYJgR7fWYHg7VMXNS6Mcdi2
G98FZUY7J8wDETApeBZpDebOJ2js81yPU3SomTr7EojZbHIp++Hr7MB7g6DPYUbdC2nP+oasxTBL
ICgCRzOEKwgdUa2JCSXixc6AIrcITxC5OoQMoLqgNbPxbBr1os9tzyZS5ATziz1d7kN3iT4Z4eN7
hr1VT74W8wZz+XBsBlPsFpSuMUJ6r/uBjR8BDw4RkHdy+mg2FgBfsaWLF0cCZ8KzYxmydAUCmeNZ
x8Rtby18ToR3IERGRIhwAnupXmDbZWmKl7wci+g2KAprQuRdiE2ZeQQGhHbAn0OtSDkb1bjcNzTt
32t8BpjVrTF7TBajJGY67DErJMi9A1mJuHiX2dD8fGdhe1sLO5JMPglN9ajdGBylElX7q7IH/VYD
DfMLTBXQpIMYzG+DKo0PDttMxxJoa1ylVeSEPz1hQR45EPRXsZ2HjG+a7e6JGAlPr4YkKOmKOl2V
yAUa52ZyDexJW6kk3tdeGyybEPJJb4NeMlcnQHZ/a5+jhrZznQxHNtYh30IxIUiz2Q6sq/PkNueg
y34eb7EC4JgYySCx902KRyykqUYIKNr2rWfv7+96ONHoVLdWquhTFrkR0ADFCmknyXG4DRMru/bK
HjNY6vrJNywDGZLgNhy7YxJPXsvrmdB7ZW3v7TqNLfdI0Lsc78UQTVAlOFrSfIeYIeDDHXOsgTYu
4O8pGPA3cnT6NyIB23xLQTH4BAWFeB75s6zvfbwN1p6uZZD4g7u62DbwTzWZEDhpACXSAblRRC1l
rUNmjOU7U9A4sbJS+MB1ahxLbrwiCqIbdjmSPJVjnZVEhOuRRzMsY3/CnE+QOR++Dgg1iRfEf91a
pW7vHOPWqtCx4ChORw61BHOGWdts1uUjGNCCR5PRY2o3dmFcX4cqx6AIzdY7u4VsTvd2HqHbzkiw
5Olw/G5oTZdknRZ292PsG+dUuuRaF+uwB+W5nxk0SBhV5YmILTOeu+YWpU3pfrGJlID+VZY1PgBR
JeYzcskkxtuOlMDdZGhekMRIiEGwQZJVqs+pP3jfCzYaJCAOHIW/DC5Mz+gR/oiuzS82o0GHjhwc
ynVX6ryL9sWIhvKKtB7TXoUjBQsHIkKOcC0yk2vEzl5IouZksv6mrkpcyclgnPtpikUcglIntvO2
VK65kxXo/hcfVZd96lAhirVZ5i54zHTXRHchZknQC21Z5KSj1hyvGoy31hfbbYeaeb78bU+FD95/
HTYGGh/7i0SDh008d8uNjOLmobO6Su57sIWAECYpnzKZxkTBC0lx3eQj8h7rbIls7LgTNxZCm3w/
4dqOd2zISAI6Y9NmhqYjbaD0g+SVDnNqr8jN7E+D9Jt2m45ePyBU7qx4j7k4Fms91DOuLmwItnUb
gN6T2xWFSfQQ5Vp+z7QVN3sdNDpAmx7ShuDx9V7ZUzoihjp4OgKd4mDIQRt8J4A3axHGNF/qhRNQ
Y6Qrk/wmSTLRvQaCghtwACv8tk7nxjko8umS6zpDhMCECgKkVgokjwnBRRbnL2S1jPFZpavEY920
uj4yBJgZE8Zx2/bUhg2it4V3JvY4hWKKdmkpp3l2e+3BTvctqMcwZum0KdvELU/g5tN043iIf6zB
8fAC+G4dYWfrB5dScVLjPanTyw83GFSKMLfL3t5PWrb/TriWJBmiJVFCcv7Ki3TVfCjtAP1Td49y
uE+fZFFuS5R4XBCJk1gtVvwcL8Wur+19cN2t17ypD+KX7X/FkwYSkZFgOghjQi5+QuNVvp5CfgJj
7WbyruMtWSIbJCH35Z6JFet49+F4gXM665+Zsty1I5mwxJAQ/IoXiagWtzUUftzfj0UzbwfDCBSD
EAsqeGS+IE4C9BSM6LzKp6bfWZ7/tcK0thdDIo8xJoXog4zbv+ZH2DJEU8rAe1+QoXoZZa56AnWS
uu7v4T+2w3ydlT/D+AtJXR+87L+zhs/XIe2dh038T3DxpJfR7iXupP4+eJi653o9T3v/Xlnbbu3b
z2l1bzZOfFWSyLCuGed4LD+aRfKPN/3H9S9Cc0FAEknMAibUb7TUumOkqdpi6Jt/qPtxh7j8Guok
sXdJ+MEDtv9556CYIeOxJfd+eed+yiw+0fUMYNHrpT8sBGfQ7cTiihCCkJNSaTwFv+g7wZ23+iw8
7vaz80uO1k7X+Qef/N/PAQROiPPrPo+a/m8U/G8zBkyH0XMgvOweeucYNzs4tPuseXz/bf/zIjbT
G/i+fc++/KggaZ2pwMJwb7vlA4q+W6d/zNyn/8VF6FXhASjN5OXs8byKnc5zo+GeNNvPoWf/xL7+
ECTOBynZl/fCsqAGwRDohwCLKrhYr54VtiJQmjil9MXYj9L/FDQfXOLyC+EStkBX4tm2omi0L4au
2XoIGS0usyNqVN1tDYZS79oU1wgr3n9kl4v98kIXnyI1tOoCyrJjph+6/DGPfsnwzfTH96/yjyf2
x+1cLLWUoQVLYezs2Jo3mf4IwuPy0ZSuj57YReKzSvICspInVrjrtj86HF7zFhm4Zz7YNz66l4u3
r60pSqbUyY5++ilSh8j94dYfDHr46KWcf8JvK5I0tskNBx7XGJ1UfOCliOxxbv+Hq+Xy1V/Md0kG
B5uV4CqECa4Luybw54vrPfz/vfnza/vtVlLcAhRfKjs62FBy62eAaJ6X9P5Fzo/89wP0/94JlaVj
C8nKubgTBALa0sLLjuc4shXM2Y3osOK+f5F/vpQANl5xKHoI3P68Ezo5VM1MRDkm+hgQKpuROmqn
P8yoP7jQX8fD+XakYoNxfJAUx7lYLf5Q2SKZ8+KYdnfAG2l7h9F+myIdXPTXWQHbQXQRlLlb5DHy
v+QkfDtlsJ6gZhJklyF5YO/f+mWa+uUPulhbU7e4ZPTyg5JFbgty0FIl4XrjjbE0pjqmqby8f8F/
Pevfn8DFGmMGRuS1oELHIbyS3yoiJssAYvPDJ31+Z5cfzu/XuVhoi9+AmqL9OuYEmZYol/HaIQ8i
9y28IlcvxHyZTzsfB8T79/ffF3l54cDxOfUcG7H35RfbB7ktcIcUx7CyjlgnEdOdSNnDD0CCn/WU
P/pvtIrDXXnj3ZXkNoGDfzRo5F/POHADSLlzsed6F884cxLVz8j2jnqT9NvEYpgK3n5VfXSr5xPk
r1tVtifxGSjpOxfPeLaDCL1hVxyb7hHMd0VsWkGXZn+NVv6DuyNZCxVfsf7gAV8O9fAlo5soZzxB
geVJ72JLyNF4GRCm+SSZ1iRoZFtyIZjQnA2P3vhs17cggxmITe9fBfJtaorT+V2ggJnJCdPXII07
NZQf/Kq/zqiLH3WxGXZpOk9kv82nHuvlPD2nRCGEZIz1wBd2vXv/Efy1KZ4vRm3tkLATSoZn/Llf
aWJAVRnxBPz4EehnZczP//kFPP7+82wokpguOyUwSzRGSs+nERrPccjqtr6+f4X/ypw/vh3u4fdL
XNyDNUwqoDWfT9RDKy+4S9wf3PPBzbcj+d3w4ntCQIYm/OA9/T+uSyfm+4oCLLxYG4C+hCBWw3zK
q8Ogv5KLuLHO5r3waAXkIb1NPbmTH413+2tBcrM8Rp8RgUw6oYT984W1GFoaSP3lZJEq3ZUYJFiT
SFfu3eSDNfmvKzEb26bbZEYGk0P+vFLQRJEZ40ac3FjS3Zt1lO0JEEcp9cEI648udPkcw2rK3bgQ
p558gQM2Uwu8kghdFm6x7+Yw2Lz/wfzzer4EoP+vmQkuzugZcIGOeBIn2earonsKqZ9IyG/K/fvX
+etAlN4ZI3Cl9Pj0pbx4VSpGnITwRWCB94+dyq+65jluDNlKLvyMPA21eHr/ivLvvYNL+tQ2oBI0
HZcbWom7vXXHWZz8moDVwrXe2sgLPpULXE9J8Netcp36poW3u3Hbxf4hh2neeV0YkFectYcyg9Na
bLzCqyjOytupQ+BOjJu6IUtk1Xf6tcPsgjlbddcD0RSrDu5jbY3WoQxUtifcM/mKyTz5YKX960E6
GGBIxuKLl+riS0RNU+M9keJkj0/V14x0S3u9DJvOHPQHn+I/1jS9LWGR4Cxsh/blJFbgP6tudcjy
Ij481/ZOe942XW6cYFpr8nUm7DnjQr7TMm/ff3d/v7rzNsJQ84BN0qew+3O51W0umd4xLSffs3bk
H5D/Ye2G8iZBwNY6r+9f7L9piH/umX9e7eKRYvS3OfmG5WS+o0zvvi4/7CdxE+6yXbRx93I/xEQh
rsJv5V383D/rG7N7/wf8N+/mrx8gab/pW5Xy/psw91vJ71qE96BGXU7jTfzorhESuyvroB69zXKl
Px/SU8lw13DfXmf3SLI+uPhf1Ybk7l0nUGGo+Ic87xC/XTwnGAmJsL+c4pb4JmxVt4nHaIas/GKX
kL8EPhMS173V+KWxi206Z/nyv/kFIUAr37V0AAn+/AWTVMjhSR45ta3F4jKfwW330bQZM7XHrv6K
WRoxvhfkq5669v2L/+tLo+Jh9rayz/GsF/tSn8ZL1kL7n5yqfQ5uWn8dVtVTufwK9NX/15X++wp/
e84JtDueFe+/b7peuTjnIeRvyqXYWyPmpqD6/P71/t7Zz7ARtTpAp+J4vHivlYPuKcxjceIOb3ov
2pEGTSqEfgyGD670z40C+BfXL4cxh//FpQCdk8UVJXvSsfFqnB/fs/aZwXAZPjcr0qumENum9j/a
n/55h79d9uK7IWTQKXPDZS2/3ZnhKu3M2vL0fZFFz1EkEZVvk7i9Zy44YdEbcr56a7xJw3yrQefN
R/PHz1X55SLmtAGh9BXxbN7FlzTJeqgJahWnaizSq3CYfjF1aMQxT0zA+2/2X98sHZASoc08I3X5
JZWyUshZuW8XAi5fSGq+Rjmpx08KD/P7l/oPyry8q9+vdYF2LWbSjVvk4jSqHqsXw2XW8M/XrlV9
QlVxGKVjrTN3ulsa8wCrdVsu7lNZLHcZeVZroqazbVuihlbk7K/8kCSRynbwcYljTF50snQPcWoT
ZGiZZVODIJJwATET2T+SQF1J9I3rRkZbbxhRZcv2g43/L/KEkcw+h6iH2FeCfoYXN+c3WYr+1FCU
SEW0sdMd+rx/EWrJ1mVRMe3Jqd7IRN7XjfsKOXifBslNYWqJj9i5Rpi9fHC2/92A8HscTgDAUqYI
hxfFGKUnCHjUi1NHLbEalczWiGvdD67yj+UaUCCoACED7R5Y5Z/7re5Dxm7lln2qV0S73oxX9bjN
jgiCs2ZH7N37X9Dfi/TPi100swYnv+U4sTwFBgOFlnelf1iYsYZ0W1y/f6l/3xizAzx4IUfI8GJD
cAiDdDSOnhPGkNHbZRv/NTkQxYVh/tP0v7ox5YRSCornUFzcGIroJe1BpFkZ9KPkKSZEqKI0wIvz
/m39vbHwBP8Pad/V3LztfP2JOMNebsGiLku25PLccFzZe+enfw+d//wiQRzhTZJceCaeeAlgsQ27
5yCEhSU38OJFR3yAFYpHdYCgsamA2iIW46IGt9XCyySPEaXPilJ5KKEB2BRVnILPCx/FCUOSN0iA
DiUewH8wMxaYXtCln2qgft5f1K0Nw6KmdAC9fqLB6/RRAZlaMTxIStGRgZ4NQO2s1QMAPkFnFjOe
BoQpgLs2YhBm6IpuqLqARIQyzVEsRxWYS8RDjtcjDPqi4+MMfqmlrJ1q7U+CLoIgeMboIzBXlxGG
OyWfwc9+e7HRK6oiC4G51vFESOlK6mOEsOjAFaIP6GVHiJNYKZ+o/0JRkMVpMkIZAc2blBTAmwl4
mu7EA4J6Hq0xMhoKxdQUH+8f3dyNvhRDeXu5xBQ+uJvFQxbDCK654AhcVzSD3Zci3Mal2LMphMGK
oPf0G29ejTnnAo7uEErfA5ojuehUA1I1TZZR/I2OJSInoFdHk/fxvuC5O3Apl9rFIUf9XdIG8eDh
AVdO5I3WLYW8du5LEcQZnbwUQ+2ipOZSNyaCeEgzwBnorgQiRnS0VSWq/1NbKEg96naFLKjcA887
WAN8MtlFWhRsB+ASML5mEkZdEHDWG7IM3wO3oFK3Ua5TzPp3nnYY0LqDWgMyX6DsEK/UJBsoxI19
f/HTfaPEGRpycwPuBydLi3PxjKJGMgAA2/CPBGBx1MpMrz+KOTS2xmiP12z8omLcwVuhBo8pe0XW
VZT3kGbgoy5sG2ZpWsyxRdohKIQll5LxKZYO3SBso/BRV9eGypA3c8KAqZANhIISEln49WuBkhv2
aKrsjIMoNHYBBJAqOBbRCljugKMrSdGi7aQ5y5Jgahj6hfFg7PJMXosuZR0zmZPlQ1w6qeDFig3M
0OihPPjHpHlXjAfMrBI5XAjoiYt6s2mXfg8ERmw5iA645IgGxnHYaRibAiBUAfCwRk1ATfllKAWj
5jS3M5qOrMSQJF1FzkvpfobRabTyCO4hwswNeqn4CvHjGp3pLTrjfVCrojCEaeNX1QlYfM033SqT
IwAuuDBl2oinaLb2dpRqtN563rFrxOe8XOWRWTcOCowAwt9pTW8bAGctOYBQGeMiS3ZKcBC4pRdU
jCs345TQwIEgHskZQhZEoteng/EbTEkJkXfE0KQlKc/8iKpK+ZR9iujd2KGDl888E1g7Vpe/aR7D
/d5Wka6FU44+T5W6BWCGd4xS3SkGIJ0DacGQ/wD33czR9ie4LNrfSduv7zw2G3j7EvwTb8gqdRuC
gUdbrCJ5R0A4YfIwQFsboCSNJZBSWO80Mzd9Ci5w7dBaKGv0Ow0ovMZBGzTvqO4ALCkHq7Tfa51B
YjWys+KN0xkXjSWPWpocgk4FbG3eMW+mxyhAyqTbBlx9GOe3ACN633beljUlNJ6g1wjFGuTbiHKv
9QbNfKIK8JPwOA57bxnLq8HbyeFPiwOMwlMj45Ud0Pi5M6jePu5QQjaF/jO0gM3EmSK3MLhNBUBk
FxiqRc6ZRbfAqKAPTPM4DFiJxs2ZX3+qROUzYFUERH/UhMfs2X/DgeuH4rs4Ay5uFa/RjXZ20avO
2J6bSIsSSVn5DtSxIDDswmPVvUng9G6+72//jaek/j5lUwEup1Wqi78vt0Aa0QsTk8JF8N42b/9c
ji6qqPKq8I8SHbLqbVmnwziEx7p7kctqr+cwSYk6HAOv4xjndBOLY026jPuCwBF+maeOKS2UruYi
F2vSknTB91kM+NECOfCYZ8tqaNoVBj8ZUdZtriahHQjRBswBrDFK9NdqzA9ITAEgN+4aE3QmdreA
dq4w/BAw29ZurickobgqTQk1CjR0WJwomFQMWo/foWJt9Stuj+lfh18GDK92qxnXYiinNhian4Qc
SK+bdW9FSzSviqz89la5JxEGHjXQVTHFT9d7ZgRawnNywO/qFarTFqaXSGV9egdzDZyp7dc/1cAr
YfTLEOqVoM4bsW3R0rcMU9wKq/sCbtXuWgB1VeMpPhr433PpbODNbNE+wDgT8dYCXcugrmvBG8BF
6nx+pz1hMCTBVAsGcB77LbbvxX0ITBcr66zggKL3vvs0ji7pVhhCcbRtw7hkNx73Vwv/d3a6dH12
Ndh/i6QL+V1lG3hXMExjHVgaY723SRMlZdKgi5Cvw3hNBaBRaIjV2UCtc3RL/iQiQS2LsZ75W/X3
eiinB7SzpGlDrAcDaJvQ4kztKC45iyVm1k5c6LxOXSvAF2PcOMUJVja6eSwUBGEn0vd2wVJHgXVC
lEUCMAYQhVtIco/GsrGnS4wBk2N0zjfGXlxJZuGIL6D/MiyJ4bRYN4GKxsBjD/A0EZJF0zfzjWR7
7H1krY6yHWPRRgUGuvjd6BhO0i+lD4TfZrqRiWACrtRU98YBgK1GY3nM9c2rJSqaCMjQzIqo5Vot
izSUA8WPJ7UEFOE6tsRVYaGPxAH9E8Oq3CYX0xW4kEWZFVF0wUUIsobddIiDHS21pWulS38p2ZkV
2/dt2Kx9uRBG2ZdU0aVxmpzarR6XLA85/b9XETO1EMpilChaFRJaAXYtNDGwE+h9Z/W2ibzcCl7u
r2P+mqmqhu4RFAHwEnZ9QgDESTguLXj0kEdLQLbY+SY65DvXDBl2gymJMlEyBzR6X4Kk6YJVxLUA
ALZO167JulVMSZSJEgB2zBfTmjq7XVUksBEPWvK2XGSMBtdZW3ixeZSNysFLE3tDPtmo3pLNyV1q
awx3/detoy1U2gyZrmBBgERc9avQqonwYwLR6/E/agNlkAAIYgihhAWVDoAcSEWMfWQKJgimGEti
7RxllRrw3qduhBU18IoxhkYQA5r1kWcsaNb4/X1A9MOKm3ONpBpYT29Nzldc4RHfZFmeGSuOrkAE
7AKMHN6yqdNBqz6eRzHhDCG+GULIsE3+xTW9kkEdzBiCC7bRf1UaQEMWqQnJVtyK5XVn9utKDHUs
uQEKLAyaTMcC8l6Th/MDHwXj7G+f39Bod7FhKuUVPIAgBGMAEu+CYH7frLegGrVC2OoA8OMYJolN
nSVSurWpVyIp5wCaLlkWGyxMelCPk13lzBRI8qSxeGv9w7ILc34Pz8EGshvUPNA1Ru2jAHDAMGu1
ye/1q/wt3/S4Rdp7YIG4j7G022rftJt/y6K7rTvQj2p5/Ssr2bdAbn7sYI0qlCPAI7YVn9wHwcy+
RBKv+Y37yDS2k9mmvNWVeGpnwdJXYjjyV/xk1mML7aO/t7lwwNBg+sjzGEZq+os3EtHsiE5N7C9a
g/H7i1hXFFQhBkYfNjcgGDDf5LZMehOs7yaAjRkWflZXka2iLxQFREVWKEdfVyi/11Uk7JIEU9b+
BIR/VJCCvY7dUfHWVXIU0aEkncCSSzrMfGucylrvTII5Jcz/+4RJty/WK/hFEAFgVoA7E83YMvbp
Byasuzd3iXdVU99zW9fMPnieIfd3hJDe50u5lMMee4UDJgbkVjb3AGTx0gos3Ry33R5+dSs+B2YC
CG0Q11nuQ/0OUCqrYj3gzbgJPJwZKvJePIXeVEMA/oK9R68ncmsF9L6Wfwoeg8fJyoJtyUm24G0D
65j/mO5LElksQzV7tS7E0+6Dq2IU3MA+uvO3ykNt7cqtvK63wdJxhP0C/LzvYHT7GaF66YKh43O3
SjFUGSOeGG7AT+rMlS4T+aHCmR8bW1lWOx8+311OZkQk4oadJ/zW5G5O+0IiZbJ4tR08KaiFHcD1
QFVsd6b21C2mkCZdVuZgI7FEwQawVZt+1S2mRNZdjqYBQPdPcCtiAt5h50fiTCiMVpf/bYNCeYqQ
CzBcPGIbjKXyoB/xun9s1qMDLhgEW2CqTz+qT7DRL3ITvBZI6AskFoyTmIn0rz6Bsm+dG4QAR8Mn
9FZsgZvAynbuQVyNZrhMd+CmNrkTK6CYS2WuZFJGB+lapXKgyMYx5DmJltJvoo2heQvtKt2TsWSs
cdrGO2dPdxpopaR0kl4Kuz/Sxkdc3kPJctOwmIJY50mZlBp08UnMY2ESrlO2r0zOBCisCXSUzgKd
9oqxLsYtUqhEoAQaiztO6+rsKa93EWQk6xbLSw4u7IX3r5LQq5OjMgLkWVqZhNPJ4bJMaWi/rUzt
MV0OFnrTWVE0U1Go0HPih5E5F8rpb1sr2YPW6Pf0OgtgROuc5RBY20kZpb6eoOI1mIgGjqhdYUwN
TGxWbQGsyhZX7tKFEeCOCkLs3NSgPKAJR62LeaqzTuHCKFCWSveAY1CqOFWQ8v7WhQAzZbYPk7GS
LeBdm9VhsgOGxTGLedLka+/cFDp0VcFaaCTTzdSP7rrYwxTaYNncey+1hTZp7PoDynwPaHlbGmCW
Je06flZLazRBV98Sbd1Y8T7eg7z1X9YAL3VPpSwVmNJ1Q2mhDJn9XNkVapyHhXLkCcstzka36Bo2
BBXzHgirKSXHlH0UNlEn7NTd+Kn9WgwQFtvgCFkyC7lzwd6lLErDS67p1ArwJ79lQOGpd7pFu2qt
yf6nS+9QE20R7ye3GOJCAzOG3Dchk0rfnvffS6VUHuDhDegNIL5ZAwjTROEYTi9kNbSyFklpdKhK
bgB8d9gpE5G7mT4Ex8ksgrvg4V9lQhcbSrtU2HoBIPOQhVd31FXbk2u1k/fE8YlE/nfJHtosMbKA
Flk0l1FaGUsxCkyD8NdtDbf6brRQXbVxeKsW90F3fPv+kc1GbQgZVeAxyAC1VKkzSzrNS1KQOu5A
nPjTW+KzVK9OhSUsii032MBbWua7zPF3GRJNbqGwYta5w4R1AjSEJgKZj97gZgAOUgI+tZ2Bm6FD
Q9H3agIsy0KUzspO5hz3pSxqc4tG5+Ma4FO7YYGMfWeY/WNN0vX/Rx403TP6IlxKokISoAL2lRxi
VdoD0OLf25O2DOFQ9W39U76n+8KR8QjgmsPj/cO8bduYhvIudpNKfmBngJrbYoUgBj1m+xYxqbJx
rfJHW3um9M2TGkgjDJmzJ4g+uqkrCpSetJF3XVeISqUR4ec40j5ka8/GKS4wJ81v/o2BMS5kUSco
AEImKMYa2rKcHkOD72qFhnZGEDvnMS+FUIfXKkopREAk/L3zk+lEWL9QEODd3ziWGOqslLLqJhqY
ad8i1N7bNeDgCbq4GRd81v9cLmeKUy4S4nLIRTxYtyIedtuH6ihtPDtDpapdyC8BY16etSQqgqzF
TtRGEHj/viGDVruywJUMbWedEHNNlE8N4ON0PMeL8KlTvO/Zk1nuTZcIu+Ll/jHN1ccxY/W3flM+
NQJjZiZ4WFRpYdhmH9g+nhf8JYK3/6gQlCXO0hFIS5NyA69/O9WkJruPRbHM4HQKN8bpYkGU/8wy
oVInRkl46cmnRUv5fdhPSSrQFC1A61tjtjC+/tsualRuKrWuUFc+hE5PrjwKM4k5rgHhZ7oMe/Q7
BkYtD1AtvIRStQ5eALpnWksAgRzLg4hnwm4fLdHMsJWszxpdAJ2F2fD3My6aXTw9edbxyNramQDo
SjZ1hBWQNRMMRoi7zWt+EO1oMxKAcputCcGKCfhaO3HiBWtvJ0txb8XUgdZaIeVijxWPWzz7AjAX
xXtw32yTQ79XEWRKJ8ZhztTYLpdJV3oqINuJSoxlamQnWN4mdx5WBzvfV4fz8ouxpzM25UoWZfLD
Ef3PcojFNbaMSlaAKm1ImqXCuHxzcdCVHMrqG30fAJAXa3oFevgbb3JoCxhXq280+pK3N9EB3CbI
/aCurFY1eeb0hN8mH1VDpz/d5lkFUS0afYHNlJt9UpTnKI4WjAOb8dGigO4lGdMKmHaTp2+48AEB
+n4EaaimK//Xs0u0yzf1fnqlZzZXzK/nb1mUEwDEtwSc5UmW+VuC9Qmwr6fIbio94U3WMjhmkjWn
kOhVnRqlDfT78dT6mmAom0YoxV2oVhiBtDn+TUt+VI0JOjEnSOTRGouuSWmCVbveyCZpokQIZXEn
L1pk8njFRHFt9YjuWFt0UGu0eLhwxuHNGZVLmdTilEgGBUwMmcKDe0wem+d0xduSdQJjklna6XO8
T071XrK75X3Bcwd5KZc6SKQiGQeqIXEHmFEwNjiV8n1fwFy4irmgv3eTcuOgjPE0OYIEDmCMEyCy
Zrn5hnfBzZLZabuv2kWZfzQpt8qVF72wSlAAs/rP5+zL5TdQ7h0ImkJaY8Jgx5vuOtp8RLZn87vJ
PwG9E2a0s/CMAdpNdJuwbv5cL83V+il30YoNmORaSdyBMNaO9u1K2goYaW5JS2ICEOHBUh3JLk2Y
uxNj61lKRfkMWchFDBFMnupj9wFkWnJ6XCwOeBjoF08dYb1Czb2OXK701/peGKAkgyKBXAapl6ku
RuujIA9/YmsFTBQ4RxWeuZzy6U1Hvv7rJv9+2oVovwY0tTBgk8HmhHdajoyrh9PiMFVB3kGghOLt
kVU2YOjUb6H+QqRcilqP59PJ3HYQGTpAFkW1nZVB3AI6AYgUaBsTBgBGjSQa6VAruQBEUcqkP6CS
CLet8+A8BOT7u7RLG1xN7575w9CbyQ3SscalSMpNSjWA0AMPu4m3WrRXZOsCZZ56XT6qy9xkvmjN
mqCLBVLmFoxodeMXWKDvoyLt7E7e79UQX/lPZc1ZuXV/dSxx0+8vzk2UOS1IAohTooyM/F7OQoaE
X29+b/8oo2q0IWgn3P/TRtmU7cDOTJzXdAPiZWn+gIiIIXP2qmOK1QDfmozhAsrCcSixADdAFXfp
q5eA2MLKX9B2W0g2KITv79+s3l9IouxZ1GSdIRWQJIGcZjRVBTWPAD7xs/kKWK541hNfyKIMGK+W
ZQlUYHgnwL9vHzvgNTOyWca+0SlLVXmjjJFOcQdOTQz7DBEBSpBBPGB6sowUY+No4E4l8GJF87Up
nw0SUu3ACJEPRPLMYQkyyvuHNJfQwmzoqmEAmFO4GWyWYgATZ0oo7ZLQdVp/i4kio00dd8zACvdl
BHudry0pTxyG3Lk05VIupfpq1aVGokNuVeBdXAV8t2cWmGp3dPyLkvUDSGYYqj/35COiL5bHeBkm
6IDkd32jFZDr5ELkS7tusJNlB08jI2qqPsFvLQP6YGe8sUT+Io5e3HDMBwL9DPM0iqJgrAZj1tci
pSHK5Fat07OKd50P8MJl3AHzLgCg4Z8BTlYQ/rvKgSTfgaRoHa1K3+FKZ4QR/ez7BWZhtNCKXXtM
AEe/9gLwLK2jF3ErP2IuFizuLl4bf7zEHiPL747/7IRuPp2yFOAoiWBvm/Ssq1bXJxh7AdckiYG3
jhhkw4WrtCDZsntgVWZ/0VNu9kybZlglTDncQLsEEbiUPE1Mz65qakDWJ6cIlqO1DkCOMwFWNSxq
8L2T4itYVOeJpwbMkTUy6k9gSVfbQF41CiNloh/T/9qLi0+itVXVfL/t8Um1Yw22bA/fzko9LFI4
oM/8R17C3SUOZoIWGNN6vH8O0uRn7m0HpUK+UGt+IYzpOVypx+j9Vf55CB61jbpKtoFZbrxwUds/
qK6Z6+QpcJTVHoOhD2iswH93RItV1aOrbb9bYaCcggF0zL7eoFLxXDbUQ5FkZxnokcUKJFmAuQep
YvLatgL/XAcgubQk4IojPRaD9KkZE/4Z6OzJayYZsWfe3x3K8P/1NTquMgbEEbjTwdXg43fgLcjO
Te2PDl9lKdjck8+q5pWntuRZE9aTzlNnARBjQN/IEmqAmE2/vs5Gr4EgvNKyM8aw5ZUeCKKT84Vg
aRwYj6QCzIhxGcsM7aMzg2mRgCpHiok2SRko3lTVQxyESMibOjuLsaUqpAxtXMkyW0qPJTpbFsLw
KFvFrlQ3krDU0PRQ4kWBFcXS4eVfH4FHIRnYp5oE8J/rpUuDP4hK3mRnbqkKOxGcvjIptgUQDAeC
XUc34KqS7RTEQ40DDM38U1vdP+o5zYMRxQgPwBbxDEcjXMm+J2q+UmTnD+RlhZn8yU5gkneCD4ac
GZ2CnAl9VQY9Lk+DoOWpKI28j5W6aK7AQqvxVPjgcIc2FREYZOGrQOkmKEBH5UhTeuY42spzBKSW
Qvmn84C/2472LQEICBNW0M2iQXAZe3KKsy+dOluf10+ctZa3PsGr2Nczo7xGD9j+JU0Dsgsv8Sog
7iZbdBHzlq0f9J4yZOeIjAGJduWmBFVIaip7EK82REudnCMst0y9xP0lFOYEWNnA7caM8bVQkBZw
QgP+zHPH553FFYNGxEaQlzlY9giXpQPRWpBnxb5+6gzPXYwtz3q3+kXpoC42LhcO25AxzXcDR98K
Reji5uMbXJd/6QOP+0p7yZCsFISFABcoMwC0y3HXnbhx7D7rFtT2lpsqIGp3I8UAxafbRpEVYagV
rHJ97IEdfGiacIuRsCqy0igLXxt+9F/BMopJct6vOkyWa4EAx6FlwtbrYt4ghtj5z24uKs9lWrXo
0tM4+Sy1ac4av51zaJiQBLUkUAwxYEw3ySHqA6W3MTGtoiNQtUGFprWAE4oIyGFMrvgQ3/A53FqU
SHboCvADCab60b0WjuqaumACZoyofM0KRmdcHWAG8D0Y7cbAHg2tLoIzsmx8wTtP9DUaOuYiEe2C
qrboQb+19jDL0YHHLO7tUdrfv/S/ec+1AmDSUQGqO9olAYj8a/4uNL9oPFmPQM18tl7/DHa6wlt7
veLIn4z8wUaQhwpDVIWZ4QFQX8HpE2I+WT/Ho7nG+Ju13cIW4tEpJm+muTzin+VAnp5S8yk3wUeO
np71em0+LRk359ZQ4dZI6CZBdye+nXZ+wFNMChDRuyeheAPtGqnqVeQf/J7hf26d3rUYKmz23UwB
sT3nnlCgsr14XwF8A9A7mHXdSGBBv38Q9PghrMG1NMoEeVkB7xNBmtdZg5mvNIKWlZ98u9vtHPA3
rL4/B4P0694k2/EnOrB6EGZuxrV8yhoJbV12QHpyT5a6QJf0zvmoTHD2kJV8OLzwTk5URFUgCjKB
ls8IZqY/Tevg5XlSkZ4uRroWTaLB+CfnP0L0EIGH9P7+3l6x6+VNh32h5yCD8RKYFffkx+eiKUhQ
M24SXdT46wAVaQKiQZEBuCTXEjgQgnWjlHGnZOkevhf9ul3vAQX5hXfgjWINDH2h8vL/k4bQHOIm
NgNqz/hC9VqpbLgTQKdIX68m1rIB/JvFR62+dAqjCjB7QrBNk6/SQCAhXq/NFUt55IYW0hT061eL
RHuW0Eh9/4hmAh2DBzgWjCAuN4/Y9lrKMOLlXE857pTZkZ0s9K1O1j8e+mVZlYY5A4J9kdEhDvAH
ZFvXglS0vWlV73Kn3kucPl+HlUSqalfU/zxuxoouBFH7JlVyBlZVCDLSDgkcmg9kHhSsGgn4zxik
94wNnLNYl+Ioi1VVjVy5pcGdNqBfxEyHeESfJUGS/SmYdmqba3XDyJbnrhXiUkDWIGgCNBe1k6VU
SPEoY4Gx0doqeOYUJO/3VzWje4gCBZQTMJWFyJQSkcdVDQLaxDvHavlSBuUWhK8N8YPEvi9n5kbh
BRK0I1gO8o7fKsqFhdC1sAvbsfLOaZWtATnz4CrRq5EGH1IxkCJpHUHkGddqJvwyrmRSB9bLve9L
euadd84DUOoxpo8fPWrXK7JYEThbc7109zES2ydGyPs740MZ3SvRlLkSSkWt6g6iX19581m1nzsT
VIlLhViOszJsfMIHCs0eQdGhBHXaRrZUjD6Z9eLYkWq5yS3rZ3n/AGa09+qLJkW4OACNk4xQqQvv
HATGUh1B063w26IXrKSszaoSGZs/Kw5GZkqtQMekUnoVCrnuionnnSPwEYt20ChAs1pG9SbPEsbF
nHOueJkVZAlDvhIgB6mliW1U1b2se+dmXehm5WFDJZLqBIOZD/UhtRTXrFww3MPBepiidInsngD8
+t4VJcne3IrxPXRFcPIeV99DeQ8Q3QKYmhO9M2ashdddiKYCB4xzPyH6bUyX4Rmpuu6NMMr1gpxW
iVowwp+rcVE8tlte2LwrqCYpu+GfQjb9JQtlXUw/AcMDpcdrHeL6mk+KKPbPm4TsRiII9vD1tXmO
UaD66pYSC9hxLmoThAt5k1G50NnQ9ZWWR4f3uQtXbb0BWGC08VtHA1kxTwJ3iSJBMAIFPrZiX7Ik
edMGDwL/mhgrsd6gBwglbm6tpTbIpa0+3Uauxoh7frNI+p5ffiFVuhn8eHT5NvTPmDYGPaCDKV1g
rBKEl1/e2twLf8RpNri2v08PD87jlkNvtPl0tF53m+WT/BE8BFZqLl37S7M60pElq7Ns/mr8vYN0
72sqafko+5F/FpVNKJL6pQJ3KiawVTPU1kB1ztYD4IHFciVa8XFQd8WpEkj/Xj9yqTlox9w/3LdC
M1Un3I2LD6LsAgokQdBVOFIFRAHum8AJtmIsJTe3uto4K5mTAW9VQgGKL4F2va5yC9S0xnep70Dy
TmKX+VQx42NBJgAUViTqogyg+msdA/xNXwAC0j/zpr6W7WoxvoiHwORfOyuxXBcjjDzjxs65wkuJ
lFsaUtFIaj/zz1q5VAtzqDBvnQ5/UJ/3WYXM+e0GU5sEKogJ5o+6QQ3KvK0yYLsL2ZEAXJBY8lO5
9zEpaNjdPiappfkPFY8XgcUIxmUSY4LsxDjyaQdv7oiiTgxqoI1DSHi9w81E2g36TBx5vRjVEp0z
0jr03js8zYgo8qbhKtGjhehqIFqvTMVlOL65wBfvu4AABNiZBFdEWS2lVcHunEL+sFBI8QNu95CA
dFkwzchh+H263eTXQmKzUfABTD9g9Sj1bkdwyhbp4J8xpep41TPIthPXt1r+KAabUJ2oos0ATJji
W5ETj7N4zVS0Z8aGz8V0lx9BqfSYGxPE2+ifG+2p0U1DXwro8++JnlnDMfKPw1BZQhYAEs0ZViJS
fLUUGT7wt+WBPnR0RoLsAe4CQGjUN0T5KMRjjW/IA+IksSXU5A1jmft0fz6fEyey0PBPfmDyjv9m
8VM5GcjDIMKkp6/7StFrj1dh8czE1gDOxGFEZNHa9rtifmUfCqN+POujEOT8Tx514kGlyUWvQF6z
RhtoeUoPkV1vtWW2Uy3/vVxK+3HNLfbgSwDf1NonzQemsEzWkc/dMTy9A9cF+aoCWNnrO1Z6ZSMm
cRWA/fQJlNHBUStt0KKJ3loz9km09b64tcTioJqNci+lUt4v8BUg7rWQ6kum8/pn5382i8qsiDP5
wVdk5ulqMDX0xKiBfVCJSoYAL2r78x6MWKQk56fhZdMwNG/OuuqYDAeTAhTvBpXPACewkWiufw7y
hV+fymaTim8axij7jLB2fbLUtJJPRgW1PU0AZQMVeIK0MR9jiUd5r7MD4q2HXUB0cLvuRaKBYe3f
+E4YlolpFZMQwFC9PmSjROumFHHBOWs8W5E/PY1Iop33QAUxnEY98JkZYDQ8+6mB7rdNQgvc16Yq
m0m5iA1W8j0Jo9aO3QWnnKzjTfUGAg1vYUUReGJ4NuqFGi8F/ti5i1BhBFgzaQTGrRVNgIAJopPS
sF4KJQlU0+G5rdecZNaSFdmDf9DHr/tmY/o71GokwPvJUBpEAohvr7dWlBtdrxUuPkdNbqFPF/is
RG5Wwa6UloHoEfQHW/clzuyfhJdFGUNYgE5AanYtMRBa1Y96I4adeqjXg8Mc1JlRzisBlAUuq3Bw
0wYCsv24SS3xO9+AlQDxHjpyjVP3wTn/ZkGodCOSQms8DYdZpAgBahny5IG01Yui7dNxHabv96WI
MxoxNcaqsO1AILjhtxKSpBSrIkzOGKnMSlJbGglP9bbdAsZ0i5x6JI8tye1DCjyWNLXrZwFl8idG
TDETNF59BHXx/VxOvbbBR4Bs3ZYxh5R5H/fXOaMeeChE3x2P2FSChblWj05sNKGriugs9HDc4yoA
lmhXHD2GFs4sBE5DRqwCAFNQnVB6X6ZunA8ZFlK2ybPG1+iSKcvcvr+WuQjsSgq1GGAYyb4MtvBz
bDy07VraukFsgtcmFnZD9iqNi6oHdyErFrt9AcQT98XaKJ/YlCAhHnM/QWQfaU/K+FONx7DYp95J
qJAPrcKOEQvMGBFEuDKMCMAh0WFCVVjLLECTUxQl504hTR2RMHoc+reydnoRLXf+kZWP3+gIDCIE
Ac4XRWNkLtThtZoIRj41S8/BEAJbNs7xdrwAwVBgxpHIUJSba0fJoo5Q1sukF8IoPQuVZoWgtPN5
J0HzdAB6oIb/vK8wN1oJYQiip7IkAJywuGvlz1JtqLQATUJgGTK89qMtq6/7EmgYGQxeTzYK3Q/o
sMfbBf1UmU+INYLQpudndFf4eBNqX18FgKwpjncQNxuOpYw3MTkmBnC90GcBIjfwsFJnJeWgOAH9
QY43cBgsDExzAPPyyLeKeekRQBkIhu+v8Db1pyRSJ4bHeLWPOCk/b/J+8wFmhUWLPtrv0GkJaMLM
Y0O+lmb0aWWs2z5zelPRD04NeHy8TIf+WeAGUegFxRnZjfXH2ACEx3WIJ1rv9cIILWb79c21w0LR
UQFsdThSBcnGtbZ4Qabqbt8VZ3mR4bHb9h2wWIwRyb97RlHzJrakJE0u97IelRgoM2qQ1ARfsWo9
NTx5GgbGTWMtZ9reCyFKyIlpOwlJiDyYqbxUDXLWXYuRKLHE0C5M5SKxdIXiXNhTy26IQrRhRz4R
3pRTEDj3lfG2BWTaOaCs45EBXaFAzL1eFOJEBbSxagH1V//of5zkj1HtmxXQQzEKELcsFbyJfSBO
xns/j3FhGdj/1OLU2q/qXC7Lcx0j/9gE70XmVLL1oqYEQ3lqwpwOui20TBInwmP0gqIRVKVUg3fl
vAIidHnG69pARmR7YLsBFc2DhqoV2vPlE4bzMktzzTZ+qrnH+HtkRZS3dWfqGyjNaQNwmFXg3jpj
DqGZILetPCG1bwLdYr3uFYaeTnt4FTJT0qg9zjWtdQujL8+lA/TzDQvQc85CX+0oZTH5ytelTK3K
cxGscK+JtXP0gvDVWx9ZS+mgnZjsf1PIfW9FlJJirCwSM68pz6mxU9RF+8qJ0J4wORbu2qjQO0tY
pUCm2lAxSqjlSlRLUBsp2wmcNSboQX2RbXRGh585xlUw7A74+kQsTNB8gRmBi0zpDa0yCvPK3ERL
OM5ptm3iHkQlVKF8bt1FaEPkkuoseI8JoJX0lGjCenTNGoCD3XG0WW/sNNni5IIBCoEcCMxDuPu/
tbQLQ4cYfmiCyK3OffkaoSfuHL8oKEkmq04k4V4n2i7dgG5sXOuOhELRfYs0nSV11qBXgj0CcZsM
ZHfqrvB8K4WxYVTnvHkNG7O11PYpyYkuM+TMuAyQiCGBxbM7cPBobDx0/CW6kCX1OQwfR2mpnb1y
B0XqiN8zcC6k6ULQS0I2iXcZA68zYAvF7y/2EzWRArx6Un3m7QY1mA/0GWmOtw7Op11YYjb5fS2i
+gJcFsB0LbyH1DTtx6fye4NpVMydsUb75uIP8LugFgUONYCN0D0UYzEYitup9TluTB+8mU5S2Ok2
2Gj9D052CajHxWhsonqljEvRJx3q7Zwl7/Wf+LWMGA7hthwJXbv8GOpqe2MQtl2p13Cq7RdG8ACY
h15XAghmhGF48SAkQl+ab2ukA5bbhlW6mbSJPhpFhA4g0AR/DE8djVDlasvlQ3MuVfAluYY0mkkO
Kuj7Oi3OuD0V7Y7Iiqd2QwR41xpQdonkNsApO5djScCtIz7H5WqiQCRVYocAvFz6AD3SiDfacrco
0FFdgTk9JO273r34+iaUN01jZv7b/e/6rXpfL19AVzMm5acUEz8pV4FkPmy0ROzPpUDURxdMyou2
tKVPAAQtwXM3egtfJkP+/0j7ruXYjWXZL0IEvHltuMFYjgGH5AuCFt57fP1JUOdezYC4g9j7hkxI
WksstKuursrKVNt8O7Bam+oMd4gCqNqvpERrww0Q4bXZM1pWfjkahJh5BYqWujN8heygPv7WmTm8
/9bJHMZRmIaMS3d2SXbYlUgwvKFqMCIHxkZ7X78km2wvqOdIRSTxtWD8b1B2b3yyTZFl9OU0Hzo8
Wd8iddfryFmGEEv4GJOnl51C3q4+eX0XTEa11f31fcH+Xzj2KFg2ahrgcTQ+vyZJKUrhu0TOhQ5h
Gvj5Q31YxYAfhoWWgIrf1QTSojvdURfM/nVc91YnpyPmlErmBaWzq27fC4jPohIalKuYWUImcX/P
4b2lSZTGQsOR90uMz4iJcdDeerUzan3QBlIBfqGrW2SpP0BmSGITjc/otS6ISm9UeGuylKf+25Ay
mevxW2/ctZLEnZgzTmfHz8mWu/Ig4B5WpwimPPijXK2w4dwvJSDaEWUD8Eks3EzTJi3cv/eTMTmV
AwPYEVPjA9z8i6k2iUcqfhvWPGGT1zDIRuAnyLTJwhb/66NgdWwJGyWzQcg7SZJQvgsiTYbCsAnz
aXjnpzeL+qyswBBJ9v7OSUDDOgdnz5HIpF0y8jkufMDfGxkfAIlRpCNx7cMj3c+74PoKO8hub8N8
H5Edulkv4dolp2/+yzxZ0dlMBhU9ux/8/mv1AxLbpaL83/atceIBTYJOLxpMAL26/wKKigLeiePe
ft68HHb+5gPKNfsDSlU+OWUb0zT3+rkn6/V7ae3tdaR7BKDf4+r58USMyzt1yrdfMVl+JqrY1GEj
zAO4A4urVIYE3GoLyz134LCcWPGRFQK48PuhAnqQSUWZ9bY/6E4p6RGj6I+HMbectxYmR7oonVT0
iry3yxhkbUJEOA4HNzRdRtKEEM/NflFf+G/sOJbv/x3UZP2YPujATpz2dqY973YoFqRk0x9fXnZv
nnq45LsLrngtYdRTR6yBWI7lkgu3sWLVJETX7ZQhtgcySMBXn1bngKz1ZL8OiP2TqF/a48mZ86zc
qGvGo6zxN0PIU2OBNsZha+NRxvYYDG8Z+oFjeWGZZ+0AYo23A+CyUBa7X+bAGYYgHs9Uhlz4mPqU
EVzRIgAU1c/jEc3t2rGwjj4aAL0glXhvKXO4rOmVsLfxm1oiCOgaFNmWNMiA/n8Z+kNA02LuovGQ
KvGrw24q2uaYl8cmZmft37H8UT1u8xIir0EPAWdwJrvbGA8DJry62VKtbmHSpgDjphZcBbdpb9c8
lOXjBOcwgZBnHnrW4xHNHfeb1VEmh1Go0p7qJRhyWrypFNT50+q/WBcoRyLEhesEmnlyf9Qyy6d0
VPR2E9YaEwE86u6FYCFdOyVf/r0bb61MLolWgnprnsAKUkXbeHycvOwOtH4wnrJVQ07d5nQC41Kj
v77zLHmniYb+jMdT+Vsvm/rn20+YuE5gJxoHEq+jl3nZpERS4GZ2hnE44aoyh/0Td0zI9h1SKucV
cBSRuuA65pYS6XcoQ6I5EPiGyZHuWbQP/u7/ugNIPE2IHL49HuHcrry1MHr2mwCozALRDToMsAyB
WfA00X3OmCWE3v9jJf8dx9RhCDErlRGs+MEqJs+7dEQnHKyTgIy4fWqfPnnSIvZoQI8AahJ1nEv0
YCz4x4Wh/oZiN0OV2gD94zI+ohr9o/It2JFr/OeziSIe3n7oogQRw+RcME2X15Lb41yghbtMBMPJ
ZStXlvDiMy9pFAuB6QHPE9IaaCy5X7UoDHiuZpsBeBcwRmNPdhY60DUr3BEdwmGuWqyl90xdLTWX
zWQ37wxPq2uQQUtEiGUONkcKzxTf/XBTvtFPeUMcNMrxK+Up/Xg8pXOhBYJEaNXi+kRNb7JBaaYI
Ki4tBzsGiKlPdB6ggKA+4Z38FgYL2Ztx2qanHXbQ0I8+VBqP5PtpTXro45QtO9hyn5A6OtdMpmUc
oV+o4Khw2TrOl3p2Zh97tyYnKxlUSZrGJTfgsbfpwY4NuJDqrt5A+2S4NolrNQHuYQkzNPvqQNYN
LLAQH0Vv9XhUbo5CyyZhIDfyYA+hoURG3tGkC1Mt5q4+RVp6W9c6Wlatxys5U39gEDL8a3W8im+s
urXSJUruDHYDeQSRJI0OELHEq039w6hK/ARtWfAAxC8Ou3pseXZdbwxP3GgRNTnNZjDMKk/+moHq
R/hKp68eZxbreImwZC4wvR3lZBOlkgPp+mQ05h5biKkL31lqRt1xCVsyZd3+vR5HZB8NLyAhhpzc
8yG6a92YEwZ7tyvVjYEs0qq55Dalm+hiVH2D1mxG/ewN/f0Yw0XUq8z8CfR6c1y4pGYHDFZfHo3M
OKi/L62bZWVyh/NbRRlsZOo52ahWnKdCPXmpsjK7iDdmpvNapjWv9DCTZLvm0OekhSNIwPIhK88V
pD8eb5nZFJQIwmQggxBQgxLgfrOWNQNB4MyjbYZYFqWfXP1y+HgT0DR6+LCsk0Wq0nCpRVzy3xtf
ApgNJTPk6FBGnSqP5XWd1HVFNTY9sDYlZKrALXk57u9FONpAWymoFRAo0pONkxaulxd10NqIaHAT
i6rywWxwE5PkYH0nq88r5MCBn1uXFTmvbId4q/f1qiVHSXOvC7P8N/q+/5TJLANhkEmRG7b2M0e4
AxhACGPgAQcIUWyOEm+0ZV5f0SO3Lw/nY76EU/2LY8JRvJ2JiR+UKTDm9iHMy/ZL/wMCAPXAEGM0
jvhO3H5e+QNYIff7Su2J9wbOpq/H459f7X9XYuIRh5AvxbDCSmT9Na4OubRQK5/ZxfcDnHi+qm0j
yeUxwEwDs7nxYvDqMHZfVS550hOUebZrdbX6kvVFUYtxE93fpfeWJ8dVrulWKtKoRWBZkiqm8SLV
FFeLlVCNwOYilSslMj3mUAhPUbKJs8Vu46UPmNysQyXTQxtibjnyEu7fUIzxtAu3sizCa6ZOG+ts
fYZHXIoyZ2Kzu4FPY0DJG7qQGe1uGoRmRqJFxuX7FFxBJb9WPX1FPa3QLPt4H80k9++NTp5KMSUF
MZvCaKsKNQFl29vuozlfwuMlXVuWKejXCMnrBCRMrwgOSc2MJfiWLDKrzVxK9x8yeTD1Qpuk/q9v
yfXxOLf621t1UUgzJmh2onoJtJOZbEi83b6mgr6HDyfnse0GdLkLt/7S6f6NR24uJlap8zRNsPmp
1fMLSC9yxFaialhgQAYJ/elb0re6hC5/EETZ66OiHRdO9+IHjMf/5gPqrunj2MOqjDR6MRmjO9wf
mASfgBLRzFZPlKRedX2NGYh2R89ceEH/vZnvF2Pi3vpeFuKGgn0P7YVOu5EzmwG/iZOoQb7wjvxl
dnxw3n97x2/GGshK3SmjK831GCW9Ha8fLOifPOnMeq+yuEi0pU2/OL0T58aVWVbXGUwClSAYjGZ5
Z5c0Y1yAd+UJcKftNtbguNfo6L9+Hbkv8bTU1z+TRr6f4ombk0KHgljteNpBarAZgQpAK9DrYouF
Hmmhu02oSurT9QpRB1BI6FxPdCjsJWCxywgg6lj61Wph2afU2IgM7z9q4vrCJM7dohk/Cho/B+Qa
cbcj/XkyPwkcn/8Enw9W7C/OeuyFfp8ND/bA7x652QOD4lFxONoFhd4uJlq13RkSem0d7XTqTltC
HbEVgLLDu3ThqC3s9F+nfGPZAb2OE9KwzOW5hXyV0Wfpxq9cNQgHI21Y/fFIZ2ATdzM8hbsVRZl6
cQZ7hfaSv++4LeJBYrYGSnRPGOLZNbSFRZ15s92bnEZtisdSYQSTmebsHFMw/LWz4g/Opl/ymwvx
4e/2upnMKP4/N9jYq7XbNdshJYdDAqpclzhb8wkpt0QkYCI+Yxstaj8sLeXEaVUKWAuV8USJsVmV
poOO+xgihoNFhYt5lPF0Ptqwk/grlJ0sKxTY6k0t8MkLrqicGCg/YaDW6UlSP+Xzawo/ptk/R9Ab
bBa2LTf7ARJYiSABM+piThZV7qMyCBJESTyo5GukNnPVOIW7k3zxWxXSTVZ4tDyj2nAnVC1SHB3f
UJPjeFmt5GHE7C0COWcgI9hnN580ubRy15eLKsAn9Uc+BBHKDq6cWNIA/KhjfJI9UnRnFW+BhamY
XfYbs5NlR2tgnMcclgIcVZqoZvJr7Geqk5sxoz4+vL8oqj+rfmNqsuqpJChRo+DeAFPwsfkcH8c0
gn9W/UjQBYqlx1/M5lJgF1g41fs9q6H4m6ICiC5do3jeXjnAeGmQBTXku6jIibWutfEa7IW1DpIg
7Yg2AXBdb8V+aZLGuX/05ZMbj408tuP5uLVrh93XIW1TDLdUn5+piY8bAGheQJjosUZ6H7XkTpL7
ijyGTchISWPEgmyUg9Mv6cMeiDR0dejoYVklKJ5t3I9Vvtg+9ncvyDRLK6LEIYc6Nqzef8GQs2Uj
VShY1nSkBVVl1Q5VqLQT71lZIgktRdrjLcGMY7qf2DuL00JTnjRMG3hJb2sUS8LvIICONL85Uho2
44Kpv9713tRkenvwVIWDh8G1Km0Kh81GVjc7cGEhZvG0fOFU/X1fwxiKpPAwY/5rirBjmrQqmg7j
cjzVzwn6XbWF0zSDnhxNiKgDYbXAZTjJefsluv36AYVY0GuMTfdvb+4KtAQDufYHuSZ79TgkxuM5
nPFRQM6DRAyc8ugvRLvl/QZRULPrgsodMIfQ5ARg7ONwGlaiVhrA+aYWUe1Ab8lPsKgrPHMLA03P
ozECNEEjye3kBDohXhRULfR2UK/7Vs8kEdRE+7ICpAvkr1L1CcIGkmRLScW/98S92fHXb67khmU9
1s9hFplTHT+dQpC5DVyVWgjh/nIpCPeGJkcvyAup8dCtbj8jyZZoB+RDws0FZHno+VM2pfpRmgcf
MnoMso2jqvHB2ursBsJ9dk8q004NcdWY63VjQg7oXKn4c50aZ5rQpEfv7RKQZW57g+II6bKxyxjk
I/fTIlbBEGWCN9hMf042eW4rvhG23sIWn3loYFJuzIxu+Wb2Gb7MlaLFdmPX9THn0cXxGRFT1/dj
oernHOnqqjJW59V7qEXm460+5wqRD4Qr5mWUe+TJTmfzLM5iLhls13HVSjk4HPBowYbiYrRDygvG
Zh4Oo7SuwjJ4QoApUZi83hUnQBUyRV0g2VKbDCR52AIUHg8nSf1Aje4qYxUh57hD9qQwl7BQ49aa
+uBb45PFZJ2yKOoICV43WonPmYhgR0KWl/0p4baKHAFItUg8Mef3b21OVrZRPKVxYwyY2XZo4c1W
kqT6FEiQC470qIZec+n4eEHnPAgakEQI4QGlgafIJNBh2iRquIhpbOkKlw9e49TIeY1Xdo3txBbu
9Mf2Zmb1ztwk2KkL6Fq5Hd3Y/DrQ0BMH4k0mVqnyyfVMp1pg1ZjZrXfGxl+/OSh8NAhVVGJsvCpR
Rp9oefGSHyp3oU43O4eIDEYkL0q2aEy+t6M0lQh+/aq1OzqKnkQh3MltmhPP6QW9zgvKaoOYITxo
rOPaU0yB75dEvJhxZ0x2Kw4KhOzBrzYiaifXOBCqEGjmlMb2O40OTCEbmSypdXxlT+lH/sG1JP54
vJLiTORwZ3Iy6tgXmaxxYJKnzax4rT8o5oP31czf0Alhcs0Pic9YXvdKY5k7Tch2eXLMQGabmJ2y
i5znuD9UgFMKIL79DhWohCZrGYKa/S51Tjz+byXSRUQlWDzh2L+BukDsDG/Q4lQFlbsvm1Fi1tBY
Pw9rDlXJ6isAde46odW8unrRpyh8Ju1JrFWutYSyVGNnK2Z6J1n+Og8acJxUKthdxX5J2WXmEsC0
wFmhqQm9fVPu96arUSMpUDLhs81wLhmVMmr+EPZjS1XqresObM46J4Og/SlBC/a1W8KizVzOdx8w
cSJIPPQRl/hIe7Qa35P4p/d+UKKOG7MWF3b+TH8BeBUgozk2hyDo+t0jNyeMo7OKrXAZ2WxuCCSD
wHEG2TMjODRGYSRmZG1kT/WMYRPbjjFESCtyqmPEeMKepbdfTWnwYFAL98ZcDHj3VRMnE2UdBe0V
fBXoLV8Eh+wAmx3hs5T+QoGor/Q3tWeqmb3gS2fcDTh1aFkEZ7kgQhLz3g3EYiaCUzjq7GQQsUVp
NYE0eIKUco62veDl8fGbOfAcI6EbFkW5kSxgEoKhACtHaZt3tlRR/nOD1ynhxc5Z2M0z5QOZY2Rw
9IHwEiwi014VQUk91pEB05cg9VIwvBFBVb7zNFA1ZQ0pJHtAeRVVegcRbqz5HEARrRq1ksr3Z7FY
lyW46wpqlXk6wxmPZ+Av/ye43SQoyAL1hwsMIJf7+Q5kl+nDQersAF1QnVHEW17IyDH3vllwYaBY
CUZhvKVLzaHUPDddmjz+gJmn6f0HTEKEJg58OGRAx+NnMHwZb63+orkfITn+rFBZWYHXNXdV9rWh
Sdxv8F+WcnAzJx0sACNgehSxRc/3/QSweYPHVoHnVAHsOrJFTqtBmNI4DIQ+iId26z+VVrBeLYx6
5gq/szrZeVU7gM+JBXBpUxkREBMk3OeEgwbQ5RSb3xXZtsb2U1IBa22tdbez1YUPmHsd333A5Jxh
LhCe8uPrGPcAY4DSp9G6d9YFROusPR7s3Ayj8M2DNADt9CDFvJ/hPqUp0e1pRKDoPxNQqOiek+Ey
xKtesSR56bDN3Kgceu0AJIaSB/b0xHOLCBWSsmMG24tV7qV+DwGjQPLtiYja5/W6b3S0x4I68ftc
hBjp0rQuWR9//caXSx6Vy60E61W+Awcn/CaHxh+iOAPpOTVHKANil3AleSp78fL9kiT0DB4HzEzA
UIvjoRpVD+7tR2EohlnVA1olGfnOY4js/gAIsPHwko2crSschmblQtCP1v/jRb4zPB140Urga+rw
ngpWLLN2RcLKW4lvSMqqXrrwepsJD9BJA8ERgFLRma5M7iYlz2pKLvCsqLht88ErP0V3UaSFEQkz
VxHPjmkBWRJAGTJ9p+V4ITKVgtuBI889BBGFl+BL/Om2jAHKe1UwcvI2GI1GQxFHNtt3BhpXJqAN
g5q945bOt42+fUWbw1o3t1v9vbcYnfegqnsd1O3rev2zpGA6c8x4XgIjPwtyB7iyiSOVkoZug5Tt
7Sg7gq5SyTUlRKdNBdUZBM2PV3umLAQ9kRtjk31WoKmVlnwY2+wO4nukgW7dJtKpWn2apo6uaBBI
UuBcZ6/tosOecZ13pic7rVG4GhBMprdZM0dY5JMPY/P1vCvRRRY9K+b6nbKEBQ825y3vbE42XFtm
iVMJsBmT/FkiL4G1Y/bZc7DgPuYe6zwQ2JA7AmUSgEoTOxFfldTQYFpTJMASLVVFvDlAKU1beMCW
iL8co9Lll1jLD5QlPX0JF9BeXJY0fWZKYVjdm8+Y3ImNEzi91+IzQBjPgMd3X2Fy2fXwovMHym4+
0GvZoXkPnK/WmUE/obCwvcbdM3mIAYKOP0S0WIBuYLLEvFOmmAWcvD79LoN9KZ8eb99fMO1fA3hc
sOjO/otAHYIBxdSu7GzAOd6g3agNW/5ZXgO7LwJOEEH7zDULPbTyQpNM+4zSiKL9jCIBIFejnho0
MFaQEILKI1k6xfND//fLJvcynsA5HXdVZ/sSXW5CV5D3ghydH49/nL8Hw//Fdt/cUlWrVByTFTDi
sK8s69bPeYLoEl1Lye6xpdnhoN0NUHfQsP/Jrbo9GhfqHBPtBd45l9Frzy1d+EsmRr94MxhOKIUm
cOrOfq57NYYABJb0kBm/mKBtbKH9UOTU1/UZNerHY5s9rcLN4KZrxXbUwPxafmHXO2OU4kzNk28i
cNdyTX+F8BxZ/ShWhKrKUmZtdgn/tT1Nl4sJJzd53XR2Iwqrln6mlQ9aHPTHI5y7Z28GKE0iN7qi
OvATYTO66XflaFJ3ZXwj8GLtvzCDlpORWgQdhFP6464EgU/DdZ2dZa4qVx8uZzTZucTT+7GduccO
4oV/DU22SjyE4FFh+86WmVKPE3RrC05BsINSkqBx2wNwOIQmIROwP1wgqRmY95oG5SlH4I1c6iyX
5Z+VLl7YwaPVP6fx5qsm24gTAIZXaCzlgCLmhS3l0PCiAkDJCvgTz8vDY9/wHwUlcwtQwrkARxBQ
9UAPIfo2hfFk3ZycGNIgjkChK7rMqmPL+nqeH/vhWUjYDa0sZdxnYPGo7qDVgMULGO2h00R0l1B4
9efIyzolwDK+JhYkUYAYJyWU9IYvvkJr3zq6VmByAV1H9yNCZp4D8+FCPnP2Lh+JMcb6Ge7Y6ckR
hEaBcA1QwPlP7L44DK9FnJ42u4B7l3gj6CCiA1WdQXlZ2HxjWn+6zCOJ2VhUk3nU7+5n2/PYBvLI
Lg2wB62mSBPvqH1G4ifn6i3kUOZyqaCxRN5MhMQBMAiTMCLpu8ZN2HiwNebKgNTkw6xR7E5Iea0X
fOBMMIYbFEI8KBIKiJMnlrhQHAonQS0jsCpIbWolEHBQP45OSy8bEEf/nT+gp9HxKoCFgUei/X7+
6rDkqzBD0K9AsWSndIMj6mWFZLABemNGJlFesZ6aDw7fGRErUR95xzsvfdo1lEnLSScSd3wYktDD
kVBTzhNAI9uIVPrdcV4VXuoE6obokZB5l9AuwO8qBLTD5CSJbgnQUZEjD+FHaRZt5UryRV3MeCXV
0xjZ2y/ovju0AUk5SkaCVU59VeYFutcKvqGTQ+fFwqg7ho5lfWwpTYykBpKVsJDkpXQFohAcccO+
97WudQPRaodWOXJxE3GHVEq7aMP3KevuCs8vKE30KIcjUL3OaHNIUUfZgFiBDQ5xUgnFi5RKTfrU
BH6hWDnVZpTpZmCWV8uGbxi1HtqIN5Qu4phNmvV9sWZj0RlrCKwj7iBDn6M5pXU4xkii0r3AB3rd
Oe79qNx5guBJagESckjaCTkIZ9PCD/DKU3iQnisi71dPXRUAtF91VMrt+8ipGpUfsh6tGX0MCTzf
oUIw8bARXeuCw3LeiinkzgetU06HdspHTfIpCDGQ7NDP5n3/A/FxD2Kp0Ekpb4/6AJ8dxbhV+JXU
gZj/KOW1h56yvuAowlZsnupRKUU9pr7o/EGV2ziN3xIwVom6j4RB+VnJrFt88mUdu2CvGkoqWdUp
r7Rrl6KE4BmMNl6ge+iCjS5pGLBhTooSnXRQNIgDcd80kuDbkF9w0caGGhCa6JWwy1DvKRoFSXnX
rSUoYpdiwpzctK0HLcI/5xXJhRp/z5QksUOFCTO9zdzG3ZQFEiM/kcv4Ubsum0jw9lRdi8IrfkwG
eEQstc1bxVVVBQ27RLlEQ9T3pIOiIavndRylmpODkFln41TBFymB1O2rgoLact0HrGi6aeQH25pV
POiEsbwTClskaCh/4xQOneyoCAkxEw5Exg9Fh/mGG/iaInHTpJ3e+2kCKfXUKSG2WhapEKpyjn5g
0F+VSV9cXEgccgGUU5Q2OWdZJg3bRMohOBKxXUSpPIX2qBWXhCyEiiVMEkMyJCtaaNSmlWtVEFlN
wNadJIxeUwUXb/KUTjB5XlsJkExFVMOg9a0K5Y6gWVKhSFO2cW7FccvkT2AgiCTAe/u871eOT5X0
WZA7QGYGRSzkN7eVpOBjSItMMN2eEksUPkS/0RsnUnqVZf3GMxjRDTksFdfx+0EES5LoF3W+Zrxe
BGlFBml3MyqLKAFjS84on1QSQxCBdmtX0AbovX0rSPF4BqQsXe/gFZlH7ZkiYUI9it280inZ71KD
8Vk6K0hDU9GguWhGkX/aJKF00LUM1w7UPi5Uj9rue+GSmbnSQZeMii+40tALMuV+4ocmxC2cDrZf
QZ06UDZNYNO0Jfk2apREEXZd8tbIlzz8AB6H5J7/03WZpjjffgyeV+Vn4XNm7rx/mK84MLih4D25
Hop4SAA0GUvdrkFVBKJ1jIl0skwYQZNz87G18YdNLlhU1ZH8Q80Io582SScK41DgXaXtRJRjg6Pk
Z0H2jYSuAy2g+yVN5JlnB648yFghagGjhzCJjbliDMAbNDH2gZBrSeW7OnAzr4+HNFeSRIiC8gEA
MaBq+QUb3oRoXFXLAe2hfTGi0GCO53id7Zka01chOS9chAGNGBXBw6vSIxeUGkqhpbKsiYv9qXOx
MxwuC2oxrKjyBxOEsrcbhgzCt3gvPrtjzrheS8UmNYLBQj8RUP9UqyrbsCD9Ukl/7qE1NsaOeqrg
z8GD/f7ql6IoEoO8pu3Gfe/Ycxpd/Qpi0BXhh/fYh/pB++SV4doL+XPlN1ZAOWY+8qy91ChUxZUq
+6scaLfqPfdSTXB/hAHZ/SW0PDuz/SACho5WBoEQ4Fn3HzkMYsSGPDKg/G73gkLr28YBxdBnZzgZ
ia7DKQXbzx6lDGgRAqn9vLBRZk4aZLL/r/VpdNS7EOOAbx7srlzXp1YisXSlKaPjjn4JwHyxpCEz
0zYMtmgsyUiYzo25ovvhJqncQEJYRDjfkV4K1M5VdMd39D7c0/DYvLdDjW9NX2JWZ4FsWRju5KxL
EsS7IHuFVwSroFVyyqpX8xTu0LyU947yIoB4K3a0pog1OSl2Qh8j+kLlO9hg6b0nToGko7PqB62o
Wo3xF94TEz/wz5eAgkyEIwPIZtqy2bgMyoYtI+9bbCpU36P0ujDW0ZPc+LX/tYCfjJcTlEZ+K2g3
PsBzuTQTIb+wr2SzRiZqRVVHRtgFpRrmxwzaF3m58YuFutgk2v5jdLxoboy2tV8CNcrLeyW5CMpH
K0LoabH4OKak/4wM9PAgoocHRVBwb6RghSaTU0reu3SQa7JYD2gqElhCZbRnJhVkhRqvC4wBhEoE
+uaUIUKCYEMHtXwUJUokTKbkC6WFyQX6z7hlGlXhkbYeeav7TyrBThEzFZazonZMbjpPlLCJFJWL
F1KQk0f/rx28QSVZGul7kCyf2KnygM9DzG8IBhnayzQ23NTlCi9idwBqtL083kRzy3lrbjKsnkl7
YLE4eS/7u4p9z/ydAHDIYxtLQ5o4QAVg/nroMSTwPlYxbvkMpOccYXNd2gIs8tjYnAMACFaCWwOo
GVi++/mT2SoCpVYKEY6GIiFz4WrwXFEvNRg9HxuaOrp/VurG0ji1NyeBbzMhDZNE2Zdsdo2Ekw9y
q6TgzdIxpLbcpAqR8veyJoOkVYtednaYAqK5EbQNBeBJlMGkXKnUfq7sWZMfzDB8iqRT4gCPwx5C
RiFZbgn1qVLWGXehXC0IbA7UTEuP/LmPGD0cBDtRVUVjw2QGeh6yyEKp7Js2VKsaT1kBtCVQ3Cnl
BSzM3OkTWY4W0PqOi35KUJ6krA/8J6XsHRbycu62B0lrFViMf5Tb58frOnci/jWFS+x+UElQgW2q
cZ19TK9LB8IUgEiVS/xNUxQNNg8cG3CBAH2gqx8u5d5K6vhBTwXYPH50zgUtidDL+cKU0Mfzd25r
RYiEfauN3yQqI06uK87Kqc0Us0ytpIU0499VRNYLyqugh8BFhXr8/acATxJVjYgTE2X0a8rkYMDg
oH4ttUbElUuwjmkKahw4XCiSxyOYWwG46d4anTMI0VoGKwnp9YolWWEO0kqQsHHQA9KDxJnwS3oI
f5cUNseSDiLU0ewYod2c1DZEpQc5CGdfVTlxK6NGPqhdyJnOD+zGyHin3RgpK7anfdlz9mX0A+5Z
xUgS0kN/CznMT4qjtWRo/mO/CqJXZhSOBse39IfjG6w0Pe2I8N0edwpY5zX1xX3h8mbjfUXJtqQW
HN7cLI6rBhEQ4CcgiXM/wIbPPOCWA2VPR2sgCda5RedLPFCzs3hrZOJUS04a5ILzlD0vQMuR26bR
qgQTE/I4ZhIcO+UqOl89lS2c+Wnu93dXIv2vAPAE1jZQzd2PDW0mchkOOANtsk/ZYO2gSs6hj7mw
6hrQLMlovcYsXF9r5ctjd/P78r6PdbCKN6Yn06rEaaXIVKHsixDcPqF97JDEWHWaVwP3ZSaa/KVU
EZGhwpjqlLBk/W8MOVpH2hSk7SM8ZHIcJd6X68gb55uB5H3Sfgc1YDEcu0oAVQAvI0OrHERFy4Ff
2E3ceOim4+YZAQVlECXjpp4cSlHIqsJPcHlUwJxfPHQZpCqQTaImQ0GsA6iwWVG6CygFwb9CSMEs
Tlq/UbQWot09hBRk4/FC/I1SwHB28z2TLQAcIYfkOL5HtIWW13GbsaLetGDNZF/5dPXY2LSr5XfD
AVoHQmwWKX8EuvcbzvXLGioKFQ6T3OJ5BE5kXzBziCA6ilEUHnKVhsPDWTGyWjgkQOq843ZSB5WF
WChVZITp+osuDAlsvo37mZam5D89/sRx3/1ZHxxFvKQgr4fH1P0XQhQrdEVvUPZIfz95lId8ZuGe
Htv4e61jzjl4Xx5PeKQUJ3s/BSdm2fa4DJSIJmVOYaCnMkX+yWp8dmHDzV25oLADCGok25XBEH4/
ICQwUtl1BRy0klNDxsKT0G0rIsspKdkERFMZ4agDHZo+YAwU26myaKbZcPS6UC9R7OPlC+i+Fnz4
zOU7qkCjtqkAV8zxk1nmo8LjJd/BdcgZorBxGkdlWMsvl1j8luxMznnNFuWQ0wigqJrflX6yQovx
msfbLVh49i4Zmjwo/MITGCC0lX3fQWgUbCCm56nxwiN0dm/ezNok8PRB8J4pJe5asQnfZS/00ZhV
2o/35uxVdLM0U+JcHk+WcMgwEnDyO0hh8aaLfWN/ShC2rp96yXhsb8rf8o9LkAGvxJlASPjL+3ET
QAhSQEdMHzv7kFBnWoXiz6XTRm7kCwgkkNKCcI2IlrettN43+/PXY+tzJxFUojiNInqrIKpxfzgi
vuPdXIBxSfBIgtgPzLRccqVLlnjNAvZjLpC4tTXxtFXZM1QTJwjHWlPi33LoPQgLJuacOcI9QKtH
BwaQ3v1w/NKJHKXCcFCnklhNCRhSdxuHsxhuLS6t3Ljbpp5yRKajUo7kkyJNdqOYJ4yXDaWz72N6
i+BE/R/Svqs3cqVZ8hcVQG9eadpJzZbXSC+FMyMNbdEW7a+/Qe29d7uruU18Z4E5wGAO0MlyWVmZ
kRFmZnokIt9GnPu1pdwr/Z+6X3kRrRgVQYgcefzSGEsatOCvk6toZ9h3tYSXn507fMoYcm+2Gyng
n7+9URbtQucRYkPoa9JtwWVTHIkirWsalJ524KjqgQFkdKnsNQd97X25uFHObAmXZKvlJUskTGyY
/y3TF0v7qlZ1ooT86M+pQ/n4f8cjOGBGm5BoCcYDAXmHHZR97WsqCo2fSXpMINEbrmHYFvIGePad
WRRcsapy0y4gBRQYdDh1/KglaPC0wMk1HMPiqRyfCukuNdCk1rNNrUQrkYeIBP7vAUNNfJagm8sh
l0ejQCfFNDKYt5IkcWTDH9nvUv5HDR/t8llmO0DAHAls4OkhHdEL+i9ufPRT/I/1H6d75uRAW5yN
fclp0BPZqaTC1wdzZ0KK4oh38sqNv3RLgPIcf8DIjDhL2KpJreVQFsCzD3pjielF239xEua+jRlo
bCCyuJzIEY5Ab3W4sRjRnGvyxhtiHXTq3QwO8odfHASHurxiVCy3/J/lm38aehOYEjFgaPrKtkom
Y/fE3C3YFmnelOwGVJVL2Kt+QVGwRNNI+Blzx9gkBZoz3lu5Xplasf509RnCJpakwkyNHp+RtsDF
gO/IeJ5KP/THjb4dvAqc8qB3UwhS0N5AVvbQknNHXQFNQOBynyO5y4lvrDgcihjOfUx2PP0AQ46j
op8TYptoCCv01ZrCfB+J/h36HijqzbEwoEqX9pLIzJNewkJD88QdDPbaaSB6dTUKtEh+zznEy9Ga
U0spWsR1R9L2efsvrrNZxwugCYTiyINdfkFejolEJjh7dKu4crKxy21p3NHKU5R7a03lcMnrnhsT
7k5L6dpel2dj6LnvHejncEAvbp+dRSd4bkS5HJGVTWPICFw7wg1a116qfGZqG9Tye0yZK/fhjkUl
iOT6aVPmXj6s9VovukFsHswnIPEgwBDcIG3VJougWxwkyF1moMoLK0/H86rokXBjd7zbtNlvqzzm
sb1T4o1J3m7PwNI9emZfvL8T5CFkMzNoQGrgU/DYHLInaNNLm1LvnqFi5MRrvAKLZxZdtDg6s14R
np2Xcz5KSUI6xca56Y0tSwNd+TPV7zW9k4psS7Uersv0gAmS+e8qTHyepkcDIIvb415MtSDGRegA
6C9e3MKFq3CJl9LACNzm4Nvjc9TuLTR8j1aH1BzaygbQKwAIWKlJUBTy84r1hWlHTUDGKZ7RdmAa
vpwDxeqrBj6dBMl9/M+0GaCbTZBuwQJUrh2kW2sf+4T5Cuid3Gq39m5ZelMAgyHPLf66jnevsARR
2zd1qmhk3vZGlnpRvGHaU+enJ/RkdABarzzi/x8GNdyASLPMwluX4x2oCYGdTCFBY0our4gvd4BG
HTsUlyy6Ncu/kt276urpmschuEyM8/+aFV6BMpO1EqtHgiJ7HuQHpU03qWm5ZG4bMDZkcBG3Nh6A
a2u7ayGcs0ByDDwAPLV1lcyWozhSp7LFna/EyKk4DH0Sk89BZpA6/K7VFAfw0dt7at6wV2OdiWNt
wD0AeBRcWYyjBjQ0TI6kcmzVTSJoYoT6XVussf0vXHwWYjZtJhEFG7ApWOJF2xsJwaXbFdbeQpbC
iu8Ys3aWEbuy+m72q2WKpeMCxALQe8BVImkvrGOZDE01agrcNEEZBIUl8KBEFMCwfWwBhksfFblz
R5L5MoCrrVm7Zg8+OGRwEFV7ifIrD5+V8FVdiwCWro8figx0smEydEs8R6EeK2qekKDLog/sah0I
Kv0+UeG48OaTgWgd223YbBXW+xXYAm6v+HxoxBWfCTr+x7qwDroMTF/TAt5lUiCSmyaH1EdglE7V
gTO4X2MRWlx1aKRrqJegC1ws88eAfPdWVcLaAIw9qMtk1u5GNUaYkUJLt4wcZOVXEixLd4WF8Arl
qRlgBEX4S7+R8xagQ7MmgRID0qkorZefbL4p6CkHbKVobccCOL6JvLwp7pTqlLO7Yli5IhcHPsur
gfjHQo1MmGY17bOWxDkJBmNrVXxjVrFnomSM01yrXwpKRreXdSHwseYGSVQ4Zn42TQgJGmMi2YCM
T1CmhuTZJQo4MZFzrzMLbcXUol+GOCGQMriQkaAQYko+SDRMwwa2kKtwsZd3JJKGfRelAKtkxTG0
QSeeZoV+6ItodCPZWLuIF2cXtQ48XVDARYHscoXJGGVjG0kkoNi5doasQYSS1V1rj07CP6Ls/fbk
Lo4Y1iBFBTgSkNqCK5nsfhwow2o27I4mqdf81QxX5/oJTYimDt0gwB3Wqo1LB/XcprCiqSQZrSrD
JgByxlRCpr7tnCH7TVeugKW5BBkK/BACcKyoMLa+7jpOAEgNaoN+5NC+LTMt8Wqw9n02iavxcKVk
u2QPxXBU3vH2xGUnvAcgmKe0LMXataabQH6CnJqt3CquVL0MbHd74RZe0da5LWGfpHEs0WLeJ/0w
OXELNOiaO126QM8tCOe8yrmZ83IkwVvEFR/sDjHxSbKGQlm6ygCWwG2BBCcydcKJM2qDy8xG6GVU
xnGwduHwYtE9QPCOLIO/OPfXui0WhwUYmiarqGyg5nB5wHStSJoZtBDkk+0lxHY57YJMlbZStLm9
REuOa9ZWR2/vjFwwhO1XtXKp5AxBXqm/9QYg178i+ve2icUb99yGcJSqDLuxRuI2oNm2p37zNlk7
E/BvugeeEtwU3/a3tVaSWxmX2JEzWDyjUwebtvI3a/9a9qnsPlbGtRQwno1LdIOGSpBIMbC9Vfgg
KbuTwX6pBhLdIV9cf4fvU73GGr50oLSZdREIYQmafEJIblc9j9HmEZ7MrJe8SQWGfMrzNbbipboy
4l9dRSMXgmGAfi+3H0MLZ1iXJcA5HtiS3Fl1FXwSful/vJZuupF2axaX9vu5wfn/n6X2qoaWVFYB
aUFXApg8/c7+3dWyy2X7cWXNlvYFmgoge4asOzBBwgxaZcQtKzZQqrVbD8QGm3j6pzoUZpD3MQKi
Q1ofI3sz4ZIZZWTgwU2UfLDpaeUrli6X868QTp1eRPZEIhMQLPYN9W964L9q+xXPDzcpBqdjoF8m
hjcUwRC7VLnHl5D2fkrX6AiWpt2Asosyx4YAKAoHM4MOndErAw3AouiUKXCgybGawMKe8rWgZfZY
Ytx7Zkq8doxwslhmTYC4jKFvgRsPuIRDbiS7pNJPvd0hHfWU5tCXseSjrj3V7QrGZunkGHN1DGsP
3V3xMdskZaOjOQT2peMIrmDQX91e04UlxcGcUWYzxgwX7OUW7gy0SVlTHp4aO3GVGP1eGe689DOq
8KRrVoPAhaWz8YyT4LMBvQC35aW5rJSbsFWz6MT+aofJI6dsbx2Ynx6HpyJ26HO4t7zEKZXN7VHO
O+JiGcG1gmkEcgiYL4T3wo4JxyxRq86MTiCYGVRvRh1ojaNxR4/vS9CD9CvRyoq9n8jw3DGMU97z
AvYgs3Ks7c9IyRwynuzmzVJkr84PdbKS9rhaR4zQRHIP40PXB3JelxPbyhydVlQLT12T+VWu7ep+
m6WPla290jV2uKtFnG0BNwRUFKDe6Ga5tMWq8r9tAYUFqMy2KgBNNMl2FTOyZkhw6NbA2jBJrfDU
0oeqVx2QIaD6pkBV8OX2/lg0hOfWTLYKHLIlGkKGqsaLITwNneolKQVq/iGZ7H2h/L5t6DoJO88d
joCG+wnqO2KjcZZIYZT3UXQyWFD3iS8no4ckh6ex4jCo8V2WAdumOGjGdLFHpOJzdaxLe/P8C4Sx
olVKKdohjUC2uRlouifdoTHivaUxL21St8uYJ4fft4e9NL/gtAW/GGBPKCoI0buplk2m2iw6SXhc
8vyX1leuQdGWufKIX7YD4hfgyIEyEhE8HZRaW30oo5OW7aTwmyPnV6Qvkb1yES4dNjzP/9eM4MWS
Kuwig8NMF4KvNm4dPYVuddrMLG0+DN6evOt3JPYMnq1zAttAKls8b2VV6gyvMJjjoyvDh30kcQ9J
uiC0Ol9/HcmvNJG9FaPzI0d0mRYYAvB2+GEhVi4PeT6OFc9GeOrC17Zk1z8m99E+agJ1a6yV1mbf
dGUK/dnArkMQHBnyS1NVybshkvvoRDR0qdyHOAhHGkNwaxutbcSfzrcrW/PeQKPODMkVli4kutWN
vItOd78+TafxZwrgk+18zYKNG9CenTYn58l/gp6u8/SUeJvvlxAoPYST3su3//Dy+RC8g5Osc+4D
yCcH7kfgP0wuyKu+/j6+2ftHcIrvTBCHHe5l92P3/Pi1M/eP7vOj6x9WFmhxD54NRHD46L7G42ge
SBhoD9ypd5ozrSVM5om/NVnCtZmqU6yiCRY2wgSxj9EaCPTCtaDgJ4i6NoOrGXE7AOIiXVOjoF01
DVvclnriGMU/nRY7UQr03fiHSIcJJKAKG7ZdiWZcp+p3fKpdsKi5UvpSG095C5ljUjhdr3rAfG1v
H4PZGd76NGFrogUGeCtSw3EdZC//Z8VdLc6vBcAOLm54RjHdZ5ABjcnyFJ3S/M5IocterjiqJQMg
DwWP6xzg4ca+PFltn2pdX9g4WRkal7sKrioa68q7PUkLXheNO3MBApwhc3vmpRWjSAFvpxaCuifn
AbLmzu2fX9ofF78v5mNojHwen38fzXVTxBwL7dImP6Fg4Ji779J8sWTPiN8IywKORkPNK0cnLfeS
/DeCGg39N1BRVMzOhyx4x463emWNmNiuY9rJKnV5r9J+pY9yyfGjBoFKBMYHnV6RkTLq8i5GkQtX
dRqheQik2LsI3P3qI3q80eXtJuNKVu8aojyP68yikMHpTdXMZAqL0x/AkZ0Xy3v5fXpI3dRt3F8E
Mjt45oEV9/3+wx9c/8tyD84/O3VYOXU/CX7h2F18hnDsemviaaTS6KSm9xJIfJVYcSYkMud6U5UZ
wIYftTHxMrN1zNa6k9VoO3AgXO+I9cUhs6mPv0vlIwpf+uGkAJySeC1k25ModuEl4IFWgu+FC+zi
c4VjlrC+70KDYINWUKGSvARQwlaqkWN+L7LKoSDHuH0kFpz/hcH5RJ69L1IWNhLTMD8o8T1ENvUa
6c6mkUeKlS24ECzCEGSwUXFCk+qPgvSZIbVvlDhq0/g0Sh9VB0hm7qkyWNIbqKka4BP40Kdft4d2
XYeZtyD2uzw/edH6JHgTzajzBNJ68Umtf8kWPLsM9owkUrYKKVxC7T0Bftwmw96IXzUCMjj+MCkA
BvX97vaXLDhPtHnJsygnikJX9JlNXEtNEWLsgylHHoCq1NFZ2ax4t8WlPLMi7B2eS2POmzA+dcmn
Bo4f8NO88dxv6ufbo1laSfCJY3LRxwJqACFeiFu8STj4ME58QpdXUIQH2uWp03S/cxY5NgPJC949
t20unYtzm0L8QA2QUjACmzbiR3S9+poftsci0t3MWAFhL5kCwha9eWg5Ry/0PM1nG9UADQteiEVy
krnbjZuM+0BqVtoD5UeymhZadJMgl0SdEGUdYAyEgc3t3jZtOawxySda5HTJXBvsX0i5paF8jDuw
QILP2Hgk0aYCxqJGZ5QdvwwJprzvg6r77on6h/3W7kElXoNt1nKq+L1FoXFA8JM0+8jYmfJ9zPeJ
8ploa5zeS5sOIEHM18xDi2rj5WzFxtROJKmSUzxx8J47ALIZ7J7JlcvXKvhLp8hA6gpbDtQNQB5d
mqI8TjNiZ8lJib+QYE7W0vRL+xoywXOT3U+aTPj9popH3YbK6MlGYEq6aZ9Mxyq7ryLLASax5z06
qdbUN+czKV5PSCeh2x71aQQ8wu2fmE1Li6lLTrmBliG1c5LkgMToyulZnLkzK8JdrOFFhJpQj5kz
Etth3PpCpj5duUkWp+/MiHDTYtJycHq0yUkq/g7sqNuenL9J1i4yUscqPpK17uulWBFEIT9wDsD+
RWYSuVdHhHOYOjn0ovQ+kxJnpsYl+fQv/Oq5IWFgfNAbiIHAkGI+S3rjy1AvjE6x2Wxyzbvt5pZO
E57lQBcjwQjMiHBjoUt4iMnU4DTx2lO6J7tFoZe4dv2WkO/bpq6xZMi4obCGiQMbKDKoghuXUtss
jBRvJSXUH9iY76xaAkvf+EghCZDSyVN1RwflE3mN4zUc98LawTYEIWzEBHB8wlWlZVqfEQW2O/Wp
LHe5Dop4XzO2t4e4MJsXVgTfZIQDsZHJj06tBeqQEshTI7lXh8wZJuMp1fa3rYlcfMinAJOG4YA+
CWX6KwJl0kF5py3z+KT3/bQdZKixhKSje9kcINEsj+DEG1O+iQyQ/6OXKkddsyjexh5PzUEakULI
W0AJ06zypMwcXRDmtX4I3Y7//JwqMtYbOA1pfmkJLgfsWzJFUIxAzA63DTgvkGD/4hrYARmawlXq
yQ3/1Br5n9vTMy+p4OnAMzM3PSB9h8yTuBgkMUttwLXaD+VLmrLn3JQcVV2LZ5deOiC31ebuFYBD
rhgBdaUJeWKm2Qn8euN2ZHbltFNSQ+o0IIATKNC6JMBX5wypZvRIkJXZXRimqs3FJKBTsBfE+7BT
wctSgWXuVENzPR1c4wP0cCsO6bqeDD6ccyPCTQVpAZNwu81O/eiAIAwiDsTJA5BNJf8UXvOubNaI
AhdOEgyi2xVdl5qG8sDl1ZtIeUwpOmNOdW2lPjaLdGws2QZ4Lo9+mXJTPYQaM1eGKRpFohI4RPTW
gnYewaZYmY8MCNnFIMA49UoHRO8W7F464GiVYW4TdSV/cpVNn42hkQV6FWirn0GmlyNUSWRMXIWx
UPoo22EDmKujlBlirdy1TrbpdfJHW3s9kxxqym5qrJTnxH0z2wfHFt4GM9oUaZxL+4NB7SGvaXZS
aeYgrw3WdyfV/42RmYcFy6ijxiMsI0MZxE6BHYeYeOMY+vsAUUYSJyvrtjiUMyvCfRlODFFCGrPT
iEpOj/krZhaPsVkJaq6ed/OU4T+A0OdnCJZPmDKtb5Key9kJFFqbxhqIE+WvaHXS6E4+mPJW0vO9
zKyNBpK0yG4CC4/ONRatq8bYn4+AYiAQhmgpAbH95UfIMgR1WgtTCiyj5YHPd/BVl7vAwTvk8Pz1
9ZedemA8bvvSpZMBVRtQ0oOqxcTxuDSKAiu0uDJsloJHT9J0QMoT+5Nu5MwvpDXsz+LRAEcZ2OYM
pPFxsV1aM1MlktR6HuJ0atrS6xBoIf03l8szpCeadNjHNlRs8DqZqgyKKn/ZtFY+XxwxxHxwQmfS
OzF7oGc5rWoasZOEOwQ0lIp0FyJQ8kcTXci0bKiTFUO8uz3NV/1CWFzVROVizu+jx1gsl4ATYqK9
Bas6eFkI/SymnTIUH5ni2j1YPoxD1nu1/KSCJlpnnjPyBO2LuNT0ldzJ1ejngjpgUKh4IbhAveFy
BaS2oFkE1OqjLoXSpg5t01U0bxqnEJkqvUO/EGu2t8c+H9Lz6xqEhojNAGPFZY2czU/D7dkrmOgR
GVLVjh8LDn23JlJkAOyVNS7s6701mwG9Ka5LFfwfIp5Hq2dqLg1mwODC+29eVq46gimVxxujBF9B
/15Bgz7uAjsJ4irgGV9xiVcp4Z+Bnn2B6HgBbdN7bsWPRgbKmswj412X3uta+YGyWNvJDuqMGQK4
RvkzoLsBDb6HtgTtGfThoV1Ld+izWaOQvupmtn7yD7hoEZ5BkEPsrykn0pmsxXr3TC72cZH02zST
5YNK0akNyXLVmZJGBrpV5k7a68YxLQvu8SZWNlKdsActsuamXc77w8TlCZyqNHNJ2aAMjLvbKxl/
i3TtN2lLSC/YMQhaQaS8soHEEH9mqsH3o9AIn6Er4spGeV5lo5HxYws2dz8H3bHX4QLaJkMSekwz
VsPvRYNAhsELoycJ++bykOhTFBHCK36MUMfK2ZPFnxQER1391NWDY3afdS/vSd5v6Xuz76O7Vv8N
7zWBgPf2yflJEJ0fnXnkIAQBK4eM6iBcx+WHhHaXQ2Wv4UfwPe5D+cD7dzV3a6+tIjcMY1+rGken
d3ZnOhXh7tRBYtCnD1n7O9S7TRkec83YFfUHmhAj/EOIhp6uOY1vBgHP57hylVzttZ+v1ZF5QIgF
CpefWPPsoA8xknc8G/gRuZ3DAFWdVtuD6dkZsxa08S9h2rpy822g+wR54gMUNsEPrXua4jFwKpcH
VteuzoKo0d0cqse6/ayPA9px11C7P09fcVbRNvCD1EJcbwsXrVTXHHSZWXvMTFZOTt3r5WMuN43k
KlPUAkwVSjFeWLWR2U4bmtGdMmYxdaoB2rpSjJK3hd5ZEBhqtRK/VCXw1I7RatYhqeiQ+y2r5SBJ
WzR7VjTJAY8iFvszJSFw7GXYJn+qSu+hdm3V5XHAe+IzSmsJWVylTgZPy7k1bXI1VQEVmNgaK5sY
T8FDWkgNzoE3mn+RQb7cT31K045adhmkqQ1KrYwZjvFGM93Y3N64s6e7mmEk2BBUoAkITZuXdjQt
Bs+VjjRno2lOSWNP7/7m8iePwHRZ31trrRnzZ1+ZA3nLzF+PRuCfq+Fs48nT2BqhCXPAh9EKJ8Lb
ONhT/+GYoMyN+xb9gIARwyEJsaghDxOXooIcw5geWUaxy+uDqU93KTlqKZ+JsOX32yav/BBMooQp
I8gFDwXevJfTGE2hWqOETI5GckBxed/z44CXaKy93rYj3tAICVQsyDwyE9AKff6O8/lrw65LsUOD
1HWsFR92PQYkoNCEhrAPzhuJgsvfbge7Mo0RDy4y1U5m1bu6OujM8rtyXImxFjb3hSXhWLOyz+sm
M8JgsiZXIZMExlv+Rbj1cHu2rnYbwozzEQlOOWuqLkRpCna09h7xrFfm4Z0eMvQeJ3+yeq1eMcfE
F5sbjhSx6swuiCASLFGXEziWWmqGJSawvEfQdByoBzIX/RVPkE7+T4+tYEoIYDq1UNuohakoo4f+
Sa182h5T9olAElHKyua+8hGCMeEtQOTC1FAnxTTm8cGa8BgAsWbJdHRxA3zWTA5oU//jhTufSTEl
aoTtBPY3WNTYc5yiJGNRbwLfArp9o/DvbVsL2/7ClrAZO6MlGtQQwkACEiTuXa27z/GgGY2VS3dh
01/YETbjEDdmp2WwMxUfgCO4aaFs5HJlX1xliXBvXFgRHBFi9gEkDrDSk/fYsN47yt5yqtwpL9kj
lJRJGD8pOZru9Kn1+jUB1mvvdGlccLxTUdpqLVPsSvPV7r9H9h8+iX4GNyON0UuICFlUGTUKSns2
kTDIbHBFDLIeP7eG0ruhXJebriqLoGohp3V7fyytG1gMAKMAvhNEqYJb7BiZxj7mUdBnUu8kgNIf
mDlCeQL35oqpJQeCLM0cRCJRg/LapQMxjDrG46OJAq5VCYGmDqocrADvtoNGKv0haxiYyTmpimFb
TVXrUyns1kgLF47D/CozgaNCigW9/pffwDK4lnCM0yDs+/iXGiP6yFra+/LAiTuWdbNSeb3K3WJR
IVA/y1mizQjFDmHQhQlV88HmaTBAy0BRKMgmkUGtBzesez+d0m1CqdsacaCA5e320i7bBooPbSWI
FABzuhxs1YyaPulyGoBROXtL7ELajmqV3+E7U3cA3BzkFBAWqWzyi8t971VVEa7chQvOFc8FJD2R
nDeBpReGz80yUQhUF4LC7iq2GaZJf266GsAjCyIPFSoHmpS5al5B6IfGabTWMrRkH9ckGOnxGWjl
FNabmzQnRj4lgTSq2rZPqmyrt033Kikhul6QB7iTIsK3psGUtb6eha2GbhsUkefIHgxewsmqJmmU
07ZlAW/k8FSAMm5r85p6YETfdHWlbW+v9pI5vK5xuECmAMpzYabHpFUas65AHT/loD/Ds7lgLeS5
LRcNTfLa1lrwhWjaNNB2AZuzHO7l1oKGpFX30VQECrc8M2ydPjP2NI53qXJk4eSCx6iHxk0rGy6T
yUlDcbth6l1rrl0JCwsMqXW0M0EvSsJbTJjltIl4pBlVGVRIZJUmWAyiYmun1qGsh9ZNkvZJIbF/
e6qv6ozz8wW1MdR9gKJGJkAwmswZiEZpq6AurB20Bkj1WLF3k55s2W0AUdATvovH51BJV+Z9wVsD
gA8BcKDxUZATC5zWWKDPXc6rQNbyv9wM/UTv0cqaZCsX7XwshFgP2YaZHARbF1JKwvImqDwPlVpU
wdjEPkSwHAt5Ob2PN1r2ouoPt6dzYS9ZyHCg6VmbNTlEhYAwbilBYzVSYSErHmWS59sQVJjebStL
Q0L6DwLDcyELL4DLHVsA7k5NO66DUnVBxbyzRnlbJeGxa157aQ0qeJXIn3tpQKYFMD8Icufa5KU1
bCBo3thJHtjWvm0cgv74w9jibcZP+pZBE+qTQgsnriG/8JnYa9vkeqx4pYGPABWmeYuKfRSS1Bej
oSZlkHVopg4/JTVEDnIPJ+3Zsercntjr5bs0JtwybVqQMS3TMoCwlBPXwPqvMRBd9S5iNmdSVNxk
YOPFCgomSB1zZnZWGoyuvSkO8h0Il771XeMWwF4Cgt45cnSo1op11x51topyhIZWOrxJBY+aWkav
1gqsylLmD+CSStH9lTT0npnl4+05vD7Xl6aEuLYlqC4Dkp+CRa9JYs8yn9JsDda0ZmNex7PHNakT
UoNbNENXZI7m+q6MM5D7M4jAFJy/3R7Pwga8mDphwVDJ6Vkp2WkApSNnKvZVhg1o3Ulq4U7WChnW
mi3hqCHdruexiWWSHgtjow9vEIYsLDdja52VC6+Py1Wav+RsBnVgLMqEwRJaHIvJHUDsYmfIL45q
9BxFtVeSZ5bc96hhh8Cq9fJaMLM4Utx2wJoCdamqwgranLYRig/YkH3u5mH9njT9RhojJwvxGC9e
b6/hdbg+izHhvM2MKqjOC3cAN0doXklpFmTVMcmPbbnVUo/rO5IeafOoSV+3zS3O7rk94R1uZkox
Mh32wHfqSH7unZ7+lM7kM1AvrZiaH72X19vF0DTh/lamJrPrFN1kfFYvu2PR34FvwXThgu0aTdLo
7YRWEtLD5dCtmF5aQiTvwKA8LyDa3C63UFqPljqpgOLXA/FiJ9SCWVitzv+kayQAi07z3JRwLqK0
MrW6gKlhep/QGiBT8LZ0G1rcxdi+6bhVTS+celAbl6DoqdyYboxmcBppDdvxw2J1Nd1ngxbOTUS1
qdWNAp5nXwW933ngeuRe77dP+QlYrY/w2D9wHwTjUozOBMfNBxdw/ttrvribz75B2M0Q+qlCFe3K
gRb+wv0x/QLVG3in2hf2R8oP/3+2hJ1MM2S1e6vMAjPc5lGJrhKgWTZV5bAvkM3q3RqtyVVRd74f
1bk/CEAPNImJNGIzxwqVzTYLJrKZNg0aEchvyNaC6monT0+k/VIP3XSMjTfWMm+q/bHdGGvpwYXX
JjwS3njAQulzsljINDVSHY+JgRlmFQhstsMd+4VuVIZ6xdc0OOFarn3ZHtyTDMEjC3VW4c6sCUmZ
yTMGnYpalR08wofQyRPoSbhh0slzAsisOKpkbfGXoerROJkkAc5b1Wb1L647tKAgbJyfuledlU0y
DFyqsMF1rdlIbKfgTI/ZHStOQzasbOSla/zclnCYKilBiQHeLkCxKGyg9/ZA7JUG7es3FVYSWkkA
JSDqwJIKTko1yraF2HJgQ1o5YS7SAl5kgTMNFG3Dh5WsJYaW7IE1FfMHLj7wWQqBlsElbcq7Kgvo
dAzNQIq/DWMfdnej8dnbu9tnc/Gage6HCY51FRh18cEYR7FVjFBbDGjzNkKTniF9bTtJN4DfWnYg
SZaHhksq3VemP+NaCnFppGBbVFHzA7E30tWXM1uodR5HXcoCIoEFnUVHEm6YGTp9m7rE8sc1pZMl
e3ORDZAHhA26COWpQ1WNB3lAN3UsHXRyB2iPS+lTqHlmDgKaFvQ9t6d3yc2Chmg+B5haCJFcDhDi
rNCGZRrDJV4aicPp4/cY4e9vYfMSqmsQmqXhWbNCB/YO3o9ib+xgthOIU2wGv0ehjAv24hB8H7mr
Q9e1y5+LiK48Va+gFVg75CVVEI3A1c2EI5fjM6HDKtdQhA2mCfAKJA7bWcO2elXbO66+dHb/mFn0
2KtOqas+mldc5T5EMRzgwnLq0AENZdD4D4kP7fvtef9BLAl3LBo70IgEAOxM5iCcWTssJxrSrAis
PNnHnX5X8+q3apdfOlDQYJfsseF0NLVrjbStiOLWeIhGThghfJW1YkNrw5Xq6YEkW+SeV75tIejR
TECtkKABGRYO+uWkqUbdqwbUfgPT+B7oeJqUxLEgVFFA8ZQ85eBlqR+NKfXaDpK+dKdZrUuQFSbd
foJo4IS89O0Pmu2JcwWJJVQzdQAxMV+X35OwWqOkD1lALerqGnpkNTM/xn2ieGX4fNvW4tjPbAnu
uu5yyaCTNscCHmm3KFC6FSa+yTxmrhFcr41LOHwsjDMLaUZcDWrkq+gIVp6JxDd5v/JaXbp6sf3R
+QZ0IJKbYodPgpyRVdhwY3UPHZ5UKwGkKJzYBsFOKrltKnlRpm4m9NyZbK3hf+H+g21r7vdHvwwK
0peLBxqFMWFdzIKwrd0iNvfpWL/aq/RgVzCu+aRbs5Ap8jeQMRXDCzntiNnQhgVqnBzrZvCluL9v
w+fW/J2FtscNZzI0r6fxLmz6fzTtNVvVGJzPrLhPQSEnzdBv9CebwmOhamt1mmjOglySY7cdIu6O
HHLTt3fogstGQXemkga2xwAc5XJCu7gBwJJjoNFkfEly9dyMHIqYL6MyevEoHfVQ+VBzfXPb6tJe
xS2ImxAQQO2KiFYpO12rsoqh1y53TQ6ADuSVQnQMNeG44rSXdgw2Ksga5lZh1H0uB6jkKlao5zOi
R5Idq7UJGJZtxZfpuJYXXzT1czUY6M+0rmJg9KYYaAmdTeX+EKoIA5vmPkamYMWnLhualw1qruCY
FcaE52vFY7NnQaxq4El+jXvgkdOV4tWSEbTsAKSJ9nsQYQqXnYrePYiGI3ogYBz1O1P56utCcgxu
rEG2lnY6SrsKMEHAPQOxfrlElBWlVFKEDTXEgSfrsYiHlQlb2OX6fJTRhi9BCU0TdrnedZY9VEUe
1FNX0AMbOIoiFJWUbUlGTvcRUfFAJnS0E4+gnLfF7SQx//amX5hQpJ9n2V+k1lGREz4CHNZjHfEu
ByzrSbOQymwde1pVdFgaqgwGMKRlweuNfNHlZLIiiywDtbwgZt677XfONyi03Yfg9d1H57/z1jog
klhxIksJb3BP/q9RMaVilxbTEgajaVN7YMOHAskAdaSxaPw62XPbHTowkflU25XpWx0fCOiKb0/u
QjAIQhblvzg7s964kSUL/yIC3JdXkrVIMkuyLdttvxB2u5v7vvPXz0cNMKNiEUW4gUb3vTDgrExG
RsZy4hxSTyDFsrg+3L5IGdRRkvwCjE0/GlHoH2rGc6B8Zg7LVMpjrSPcNivlXrV966kArcQI5zIE
BLR6dRkzdNzlkH9deK7Kn5XYDg96MaoOqgjDQ9Sai0VJ8amcopEh6Up3Bou2fiTF2UfmCwUnVfJm
x71uHQZNT5TcJDwfP+zaBkY0G9MSXZFLJSTmU11Y0qEhGHqUy0p8DCorONRDObmaGoqf7n+GLRtn
UEhZdIto+srLn78rkorh1MNBnZcXQZuRtO7PeexMlXi6v8pGWEWraAFAceCkjCvXJFrhPLZzUVw6
/1BVP+X+/G3Q/t2tgW4tw3QAkD4cLZWV1ZelhTryOtYcY5nwFdOYeHEUH4ZZeS76WXOpPOyNvG/c
XhpHhDZLToOrWN3eOQvHLE+KEjUk5VHKGaKG1is1vEKRXC099ycRRZ/7h7l1ed+vuYZJ5qXSQjNE
E7UdPpuBF4k/evNTl4oPGaW4VHlW0ZBu5JcZNGqWv9ZBcSr3iusbL8DSL1tmhSBs5wm4NhtL8oWa
qeGSZGp2hPFHU+wFrTJ/wyqaQiIE0gK6xcQb6zdGBN+S5NVApzg5S/FBBIpfkike+v7rkH6Vps4O
0tc0OewpgW5EOuDFiQUoVeH7rdVV7Cd99H2FlLFL5eaQqe1PBZEUJzEi0c5Ks3Tvf8wt+4HTZhkz
o7xM1HN9kKKQFF02TQWBVTdXth6JzGzC2PtR6mn69NZDleioGvVxhRyyIO7EWht+h0iVuA7wOzzh
65mzgmq2EUcCnUcLRHgTOqgmJemxVs6DkC+ueGfWYcNsmGMmDmKKBLXRNchC8aekV8qa5mP3Tepa
O97T1drYECVVaZnRZ6IDVNb1ccYpyJAe6NclVtT6HEzQqxfaOL00SppcrEIGwiTIAXzkgbHT19pw
pEt5ChlEk/bjDfh/UMahMeu5vECUR5HKaj/03XSO5//Qv8XXLFyhhF8MTq8SKiD0nTRMCb3+eXTC
QLcD5XDfJLdqbmAWwI7SR1pa0usrkCdZIVvgJYJceDRxMv3cOpXhmn5tB33xKTQaOHuM3h0q0/bb
9Nhmezr1W4Yik9KhAy4BA1rP6k66GiCQDXLCTyJ6Z69N98/9Te4tsDrGvjFn5q7S6tLkT6P4bSz8
PS+9mNrKgYG+XvA2nCNBjnJtilophErm86Hy9JgjP/sAtY3qFs1ZPjKqJVW2udc02Xj+DEIpwimq
XsCYVivmYZXF0RRUl2yhqg5Fz4CrXT0UCjS2xz8/PmallsksDIWs43pz2VyKZlk01aUwaulQNLPo
BGm005jZ2g+xiQSSQCWnXxuBLiZy0ZRqdVHL2ulm2RWRqdCb2Iae6iOsjzs5x4bnJ28Ho60iqYsn
XgUpMFiO5tQXNRLQdLyC8dHo1JOCh7bDnY1t+QrOjsRpqS3f9F6oJItkNUl9SWKzOqhW9TwkXXHO
ox0j3zrARWtsgeos80DLG/suuJuRCBibTq0J7tLjIIQXqTwxr0hvv/y0S2O+caPQPCKFAe4EmuCN
nODdYnpZh0mspw3CeMXX2RqdPK52Oh1bSxBlgdOBUYkC+SrYSrJhGmgMAuRqeshKDD8+9F2619/Y
sAOTsIZdUE0i8li5P8vH/6USaCq5Np96I7aFGYImPXP76HT/Fm2sRLAKRIYZu7cOx/X3EWiypgqD
cxcIUVw1+t0WX0XICXepRG/PjcGdRQcEfBi1qTU+TBayMld7EMn6LJrPo2YOP4KKmub93dyGMqxC
TxMQDpU4/ML1bsRIjgcpIJTJw/6DOuQ5/CEoSypBaz34MawH42iWaAQ3wsFsJ+twf/Xbs8TVEpOC
FsZhgJC+Xp1B8rLgxSwuzVAiIJPG2kfVN1LXL8bxEZnCcGe3G6jCxbdTUwXeQRlzHSiOMtTooVqW
F2UIwObOQit9aMTYtFNJMD6MTR4/zw2hgFlnYIb1xtf/0vsSAaecwbHj/c3fXnQ+Lh6fX4Qh8Rmu
Nx/p2RDqPllcJE1fYU/8oIjfUWrqmsoxjD23vJFAsxo8RdAL07ogTL5erW2ScEDVZhkHk4vMbZqy
+o6H0QZb7VP541gUFLSFvIKAJxci9S9IrlT5w8DMdOgMSQ2/pdILFVphs1HuvLpbVrBMKYMxxYVT
c77+aY3VZ0ZUieUFyp8p+NjGH+vIqYedWG/ruJE+A2sGWJpsdnXccR1ocZ/5xHpNo5+noPBPmh9J
hzSJNVfwo8/wUck7a27ujHooVxgcvLlO+vpJzGM1Jpxo6/AoCkK2aCU+GlVcOpXe/LxvT7dh9FJ8
pU1P/EWgrqy+sJS1WpHLLNYUk700QSzoGRGKnfzE7hLrQJl75/Hdch6E6zCmkHnheFcfriB8JgbA
6TbJZ1n8UUqH0HhUAvgZG/V3rO/5+NsXmA2+W271BYeusUR4r8C3xO0LQknnUf8OlGhP0GzLUKCc
Whh6TUYY1rVsNQ7KysjJd/jj05AGx2acvLEnP5BTMO57vBeby/HeL0THjBqua2rdKERdOWH9ZiKd
ohBg92x1/8yK+Uuc/g7hErlvJZsukHQLLwCchVr5KuBc6AZrVZXKS/0hSf7tXPlYm27yd9OhaeVI
X77cX27rm9HJXXordHKZRr2+20nSCU3fqCUAT6apG6DqkGlY0x6F79ZFg34NQi1eMT7dyvbDwK8s
o5tIPdCVzBuxdCct+D7O6mdB1b/e39IGFIiJYqbUFyb1JQZYLuK7oElqDD8UEpnFqMOiiXUOh+I4
yg5TiJHizBopXnmUp6+G9VlMVITKCN6GZ9Hwpuh4/6ds2Q5ehTnsRV7yptidt2OhpJVZXarpIOuX
Jnpq6lcjOGvizkKbz8f7lVZWk2ipX/ihUVH5tXXD6Q6Fnf6tRTYzzw8FXOCIZzbuvMehttEF5aih
sKDWSV6GhsL1UUftnJSED9VlRgdWougLn+NDWg8Poq/ZqSXRAB2/xGX6ZS73qhIb4L6FeZxgcuna
Uf1YuZs6g5kujefq0oPqI7lgfKauvLb+nhmqXcReKn3S5J8iU+Wt/5QUULxmwgv6Xjt5x8Y3XkbH
iM8ofBMsrH6GHKUVPSJOPmOgUDrCCTZwUxV3JzTauKg4ceADC5/gAry4PmlUOOY09IXq0snGpQUl
GMlPqLW+3jfY5Xtd59c4uXerrNzBVFSzHDGDdonT9FHXHfhCbWovhzbfMdjN7VCG4MDoYxPwXG9n
CIpI06Kqvph9dxDNFPYN+aFVxt/397O5DAxuurQwSIBhv15G6IJq9Gf2kwqKxdysDIK9SttTSG1h
x3FvPLZLHvB/Sy128s7rCCIqtZDB1pewxwAST4sDJ4yFz1ELRW1lxXZSwZnk7zX1tndId9KA/oka
2eogo97wa0WL64tFkJqeo7/9PRTtpk0AMqSDAhUoaIfrjWl+QdhdhUvCG9uMVRwKol81tg5JsXOV
tlaij4tiHBk8TnPZ67sj7Kqmmaa4ri8BcIoo1V0leWQi+Vi1/9w3iy2/JTHrCTknSRVv7CoyshqE
uMdgqC9SIXUfk2Kqj1I5zb9yTW5PdVkgMSOpT31kzMdZlB/bqNjTT9hyGwtm8w3VACZoZZkxDKs1
A4f1BVI7V89QWR5fA+EYCeqx6o73t7tlI+/XWpmmLmR+l7U9l+3U6/+Yz0b/6/4CWx+OfhfCe2Sp
DPutnnehKA3fT+b6kidfghSdlx8AMn3py/1VFuezdk5vjwwzlATQa8aMINXKoVGk+gInbVGeFOX7
/b9/I0BnUBWYlgzPDLzSK0+uW42gtwlBCrRx2XPIPr9nQvEoxvy/yozMQ9qmoo126p8PjtOipD0C
voChNvZ2bfdB3wijPjD9lXaH0vquhR/N5uX+3ra80/slVler7tMuDzWR+CCl65HDZyXSjc2nT6rV
HkTxJRUPcnW6v+aWiS+lOHI5gyL+unjVNVTc+bPqwg3qtd7t1R+VZc9956h1sMMnsHmjYeEmiCXd
AQ6yuk9iH0RSb+r1pS7ln0IkSsfeMAOnVrXKZYxJOkoKNANFFuRuE4By69LB+vnn+0XxGAAHeTKN
59VPsLI+gAWJymDbPJaR9YEE5nMQRScpkJ5bfadst3WnGYOk3olKEKazunIxzZK6j6IWad8UeSwN
CqvUl3betK17/X6RlesPmhy0rBy2lxbp9SE+zdaLMNjl/B/8PrLztD7pLoFQWS0jQIMT+l1JwG6N
oidLmZNNxmMTW6obFkrs3v9MW5uygMvqi0IPMvcrb+i3OaMeiDhfMIMKnhBY61upHtxUq86+3rY7
y218KLqeS1/uDe+yruqLsUEvO/WbS9222J5uVg6toATYXLinu7WVBdCktxhIxijQ3V5nPoqfWGHd
tRcjLEumLf7NY9DcUaAq7jTO1qVlnOlozoJ6TjtROTZylj8PoZEfwyw0Ab+W/c6X3dg8jQbYZhYy
G6DQK7dTRebUGGPc8MoBOwtMW+k7V1d2HM3W5adBwyj2UlkhE1k/5/JYdWEddhf9ZFWPvnmIqqfW
aGisPRRFcZSNiJv/8MdmxJowVJOnk3mtWTcbw4iZDk67C2xjJj3mS1r8/HPToa4oksYi6UiatXIo
uZ+NuJmmfwspO+1TKSl23InOn2/k/Sqr+9CkQaXUc91fhtkup69d6xbSy0Cn/P4yG6agET8ueFKy
cr7S9SMnj7Gftnk0XPTi9xA+hpKjtH/fX2LjZr9R6EK8D2LPXPtEiEkKkd7CcMlmL46+lGCp/UQ+
WDAu319IXTzSKhShHA76htL8kpCtou5mEkfI15vhsvCUPUai8nsKyw919Y3iOMSKypAxFsm0DaXq
1C2ycyfFjq6OZyX+XMYvqvW9D5xORpvoF35bGz5myMWXbpHDwQkw2ney5K9avZSxK4qHCDHU9qT3
X/RIdwKLqslfyouqeUOYHkxxfmqn1/u72zpG4IG0m5AKRGJjtbkog8Zi9qXhYkSxm1suQjZ2o32J
9GjHvrdqXUv1Fc+P1yIUWEVc05SWqW50A+lZSol/QBT0qa+UT0FUvLTlvxDNeKNiHAtTsc0o2fEa
i8HdfEMyaWgqKf5C8X1tkOMsjmOSKMNlOgXxw6BrJwqwsT7Y9e58+G1kiZgfV1iDZYRe6DoSivp0
HMUYrje9B2LDU9M+xW4U/l1J/5bCv/e/nnqzLYggUG1Yvh5N63WUrCDNPtM2IoXXRnvE/Y97ZAW3
NxkBXaBZJlVRKrBr+6jnSg+abClkp7XsUn+zBxXdU0n9U5VMzI+JPnSpYH4EmbF+qeNm1okbY0or
qd7aYtiAXDZPYgSPYpI5cypehuc+SXdCyY0DpKCkLf0OZgkJKa/twh+NtJkn8l1JrTyYB39IVr7j
PzYMHyTIoquqLKd4w8kyio2pJxHRagcdjJvOkuEURvast2HqWhWEs0ic1W5S0+SSQ7NxxzlzfKgv
di7g1lbfsLiMzfB6Wqub3pVpaRYiVRjk0w+JkB9U/9d9a1z+hutLRsuXGTrq59g+AMLrw6Tn4vdh
Q3WsLEs7i5SMVkdPjaz2vVKVWjcw1X99GTioWO08a7fXmyyAntqyMeoi+rL3d8UEodc0SoRGfYmC
9KxRk9FDL1hwb0nwQVE/39/mrcsEtgf3ChyldEqpxVwvJquAqRmt7S8TuMiHUkFCQjbD2A3bdnow
lELc+XAbm+M4QUcCjyTq0VaBHhoLhZT1BesV7Rm42bfSh7xHQJLIVqf+UU3U4/0N3nowNvhuwZWl
1MmUBaVc9ZfcMs4yM15h5RoAs2YsNPHlE9Nnp/srro6UOAH4HLkwuTiUFzcJjqQGyjCaTeFVsQRv
qT7mD9qQmo4qxfNT2mp7ve6VV3tbjyIy8zQSkQNzINefEH1JU/PFovQMJgJV+q4RvYHK+HF/V2sc
2NsysHAy67lUi4EJXi9jqI2Z0nNkmbjgCLk5jzDpQg4fl6UzG4Pydzulyad+gGNSmibjyZfU0ZXz
YXicIj/bySJXdrT8GnBGADJRKSJgWleVrZJWZyTLjSeoU3OU5uhLbsSvugZZixVk6oPgQ9F1/wQ2
zpnnFkABzTTOeV3syLMmQDVSaTwFC2ZYWQih0g0HGLnmcMeE1hOBb9vjBaTAjN4A78jqsNUiU2B1
lpF4CqXEOCIE5APb7Rh4tZJIID+IdGaJtKauv4VF0psHQUKewy4UIfjbR7P1r67phY9JN9WmnXVz
DbksWtgKROlpUR9qOLyY6s5zMbSZSC53SjbrPtbbr0d0S1lkZHlvb8LZgXfDqMzGq6W0HOwkiKtz
YMyZWxQGMoZNPwi0NoL82HR6cUqEUfwJWrKV7bCrhKNQxVDYiUL3GEfoSqs+9NZ96dc7n3Ode739
yqUFs7CbUexZf88kmcMpzI3GM+ABgSgjrj82QgCubExnJzDT6ig0XepoemjRIdLRCESdcedDv92a
d88MP2LJrymFvE3dkpVd36pi8mHlpI7mzX6C1mMm+1rgyuO8DBT7xkiKVkTNV+633x1DcIrdsQZW
2tr5NAa/ht5XwKYNbUVkJvXVs5lNmlNrWvwIiUse0Goxp5L0dYQ22AxDPf8VTWPfOjn89aQYfaC8
wodLqCUq/jwf0rHzG3i/RvH1T6+OBOQILj2F4ueCbL7eZR3Nk54MU+sVslQc8rqRGGMm4+g1a7dC
voTe6xPlXSE+xgPTOFmdaFct+a0oshas5a4fpDICCE2MhKDlm24R+P6X0ShAXwrhdK6Vjosgz98R
cY53DGxZaP1D8BYQviyE49BWXW86KOqoFDTsqzBG6wAB16uvp8k5HyKqRDGis3HzZ4/rmzFRy2Y2
dtFUhuTsekWjUbU6UefW0+cS5myDsKudVUQAYDY+YGfDCRRd+3D/264Cpf9dFIgkyYEOc8S6hBH1
AXKhsdR6SHrWH+k4RtAg5YVrVN10IBpsTp0UqqdwmkLHn/X8vyxPuM09XuZZ16AKEcqlrOv43HqJ
fLOqZcN3tBkkFDbU30nWZA+6KjRO0teyQ1l3D6iy7uUuu6cTQ6zGi7gA2VeJoCbSKTd9ofd0sYk+
p3pT2rUqwjtrjvopghnxoIzRdBi7onMCovdj01aCQ5jzSQEz5LSVXJE9D8E3o2/3Gnur0Oftt5Hk
A2AF7SdT2r02B7EbmeqShtILAooWZssASK8aDtmJZFfU/D6a9OBeytRSdiLY25eSN5JaMmO4jMzd
MITThip7uoq116MKONp10DAnagl6J558lYu/YwK3ARejRBBEUkOjHs6nuN7nbHThEDOC4hVgJz6m
KuNiqt5MjqmVDIYkpRZ9u2/yy1+4utlMaOAZ39Q4IAa9XjAK4jCeI6v2BDmej8JieJTN9xptm9ta
6k6UaSj5roel6fcMINiCxutGX8+cVuqVOnGoeJXCS+SnM5Ge4CvDvJNFbixLHx3a9YWoCvaZ1Wnq
0Qx8cNmcPP2QNBBs4MYzAd6foN1JsTbskzBKW6wTpOKNurJRSlZNNtl4Fepybao5ht4edNRvO6Be
pVGcmnyPPWAjiiUoocJA/4b5Noon15+uHOo86buu9/BM1rdAS7+NelocyjTT3FBDac4aldTpCVvt
BD00h1IaPdVI1dCv7P09ivsNQ0I+hflmUmn89XrwcoyL0m+gk/aYBFY/hWMwH9O+2Svkb3hoqopw
bCK1DLhyPSRe0puookjuvUTNnjvLPyaG6E4CbEbzQ1FDQWYor4Ma7kToG3ZE1YghZ8ChnPbaMY/S
nOfGUPdeHXS9HYLlkdrsh9iE50o937+PG+EyUxULzxkyUry1a87ErCALb3yt90SpjT4rvtDp50yI
e8uJWz9+1uMu/5T4ZmnZoYKfdsWyAXLa1lX2WwnU5DiIhWEnPGPPQRmNL9TNv1dJI52JcZuHOhGk
l15B2/X+r946IMQ9qcai5bNMNlybYgC0rBvLYPBaBmoGzeoBrPQ/lbEqnbJOT/cX27hrFD8XPQ1i
8qWcd71YqQ9KVufLOzXWvTPVs2Gnafq7DeQfYd+6TQmeU2334r6tVaGUYpKVERSNjP961bjTO6Mr
o8Grde1zk32Yq7/79JT4xCHtQUME4/4mNwwdn7WU3N6GBddJoTnEpTC2xeA1vX4eAwMq0q85/Kpl
crCU/JT/9hGou7/kunO1PLL0ON7eO/q3lP2ut2hODAslYjp4xmzClZNN5kOf6sikQHp7alWxP0Eq
W5yDaErcTDP/Is5sDxK1TjuzwpM2mXsj5BtmtTyCuLnlnxvgvYSGRRBnzeChFBU/wafaniZq1ScZ
x/AgpPPe8M/WehDAggfh/vEmLjbwrlw1d6MkdDzznqTObgHA3ubm/QyU4i9i0fbP7wzASKIZSnIL
Zm1lUFlrtTrqiaPXBfH3ihKONf9batOXQK92ENZvxFWrR57aG3BW+ldk/GvCxphHKBatqPMmXZ5e
4d/80jXxd7HqS1eM5/kpkFPLDWvFeGXEpXDSoamf0QBLDoYYRehOR1qc2VOZ/6N3+lQx7mCVnxs2
dvSp4Nph7Mt2XCTjCbYV+ThQddi58W890+sN8MbR31uGEshC1vFDUwiGWTfJ4MWqEUNWIHTpA6mD
+TkIlGPS9/E5yNr6YxqZwTk0IFqWZADrg56T6UaZcSxDZYQeU1fclkbKqa5i69hZWnsu+nxCbk1q
kbLTfVtMzU9hFgtuaHXkOQzBORleyE3K9DHqe4CrfbtHobHxdRAvp/tiEn0B1VjDf0dGwaw6awev
SpCAA5MUfY77JniNaNcdhqGvMztslC9MJU9OOyvDMTem8SBPdez23TAfuglk6dj07SNU2P6jiYNy
anpjJ0sL9FM+ab6dixH6dUolHuKuUHcM+fbl5/cvBNwLPwc+awmh392aWpSTzte0wfPn0mfyVShh
dUKB9L53ur2brEIAyaOPW4TN/noVk3F0McnxBWortG6eSPOHQC6GY2qIvWuMnbyzq1t/TzkebMxS
IyScWY8WSXqjNPMcjp6e9bKTmMbwAcKr2VZDpT8YSRG6bWsWyBVoe7SNWyvDTkUVBQQ60LRVXJf0
cCr7JV6oGUv/FMnBl3iG4nXoNRijRXn60LbKqWzGvXr27ZNDw0VZZoup3cjMil+fsJ51umAO9ez1
7YkIzIVRaPyo6c2jJJym0mn2WNOWosHqUrMe1CZvhUjNXP78nd0YNJWmPI5mbyiHkxxFtiKh8Bd8
rCTVmfM9ZpDN3dEBQQ6JEIVX7nq1qVsOXOtmD2KIzq2tCgiIJSjcdM2ypcm4CGAv3alaqk66Pu9Y
04b1UkhnhmnJrikjrvY6UpsBx8jZDvJxGh/i0OvrH+Z/WoQsiylxCKnWCMC2VNIin2DYrKX2RyNl
bpT+GPR/QtTQ7t/FjS/HbiwoyyC6BxKxChSYeTOkQWxmj0mhsH4W44vWfRGTyYFR7P5KG0nOAhFl
M5z+Au2Vrz9bOPqCLqbW5AU1uYsCVPkQhW6cOA1FCNVpv7VtatcymErN3Vl6uWcr+1z0wkGTYzXL
iOH10r5f9K0czLNHp7V3KNO1g8MbZB6xFu3JGsPKFrSI4pwWZu5kwK0UVn20k3qsu5QEZUSA4Ppp
D8CgcsP/lapdPTYGvyKXXeWb/0rlw9Vt2TVtB3Dz/S1vfdf3a60i66DpQrNSWauLZldN7ZmqjvSo
paHDG7PzZTe8HGkyZSJqm9yHNSXkLI3yOBaq6FF3+UADwByI6zT+q0AS2P4ll/VORH1byaGugm9b
0OEc6RqXRe19LJJqkrxISx8EsoZXdKoju8yFPZzn7TGyElIxaLqC4ODTXRuOXoZl0wy+5DVQ38of
zep3rz+KLd2sKdg5xa1N4aypGRLV0cpZRaxyrdSGlUayhy5i+5TXJkgWU1COXdkK3+8bx+0zj2rM
/z6FtBluZJzbSqqNQJsUL+7z8kC3p3PG2dzb0K2jBKJGbR0kynLp1wMlo5HnmTiIstf16mcZDQ2x
tuxIm5063VMqWT7D9f1mKVwKI15kWSCJrz8TmYWuT5EhexCwvSiiK4kfEEs5BpN4gqPhVFO1YVB+
pyR1+8EWtCOpHUVFALnm6hmCMmpIrLZXoLz3oUClmSEgZ9HDm7ljGRvZHCst7Lk8BITCa2hNXs9B
Gmdsr9RbydP69kffMgfY5Xp5zIrgRVJRga0EeJ96AwWkRKpmG/cT2vNcPVdR+4fcajgymhjAb+hx
EtlQCbw+bkp9/aD4ouKVSW7X2T+K//W+gW4UsN/aJEsMzRHfyKGYWlCbcyMpqCyKcWxLndJAiOLD
Mq5O+C+xkeuvURUNuUueQV6jaHUKCBnwXes0kdCNh6FrR8EJZa0InVQMoYyyujbbuUgb3TqocMln
Fv0pJn3WIxZWNYZlPOqKZ5SNaqdJapy6pO6fisCq3IkZEEebsXpF8REIrcxfndBNO2a4cc3gJ8ME
aS8tLZ2Vixq0xOiGulO92PypdAsT1zm3smPmyzted+OSQaWEBiqXGt6BdTlr8pG5irtGhbd/AtrS
o7iaGoJu12VanDSxjA9lNaZHIW3DUz8qu2zgt16LbIGyLBQ2S9y1JugKhDKupX5UPWadntQismMx
fpna5jyK0VOQwH2gPKjRz0iK6CPA2K1JaPi+9Oi23TfOjXsP7IywjHCGKaE1OMXwtbGj8qB6uGuG
S6TMRgTmiRn01/vrbH3YRU9sSR4WqOcqXrKg0KxjudQ8C8Jsq5lPE6IhQx/Aab+z0uaO3q20cp9y
VJtFYBaal9Q1YLpvURY9NuLP+9u5fUrJJ5nVpgNDD4bI9tpp1GVJE7kdNQ9Gc1RTh3FwUPz8AkcP
dAQdw3GT1NX/4VPB/gJiWgNXfAOSVXO/4R0xNW8cKO8OkwH0w0zVY9lWe/pGG1+L3gudRhJb5jfX
Lbc0VPSGf6leUJYvugWeLhQ/aPXvCi7u+wd5G26pS4wAtwjl+WXW+PogpzIKrQKlXQ9x20fBeCyV
yA1FWOilX0r9Ty4f7y+3UdRgPYpO0EfSJ2Xp6/WA3PVl106al2mz2Lk9kYOMyUvTSermsXbGKrSe
Ash7/zKzHOLzlqbkyRBypv4ntYJMaJAm7VJJViTavY4aq5NqyiIAxSQhBF5aG/5W5SwEwm+kQ2EL
wSx+mAyj1G0lNqJf93ezkYWwGyJwtkQMTvF5tRtf0tEMlzUPhSa5imzDn+xUSE4l89Om6MQSoivi
cwe+fhpGm53vfL2NLGDx1dQLWZ3/sS4WqgrR11LY8YwgdtTC/zSkjMc135QwvrTfDPEx6wa7bY9p
KO9h+LaeKyqifEdiZjz4uvk/VgmAO0ilPHn8Gc2aA27wR9K8QORLq5CBdQVYtTyWTK6f7h/7xttB
VkUBGKw68fQaDZYly9iCVume3wO18cegP4RZK5zz3kJQQhaLg1mbEjIt5QjfOt2uw/31NzycTsmU
0HDBYANtuf7qFazHxFc9sSgMyG4wFqmrASB2qkhpdjKvt72sglHeBpgkYadgDm1dIPDDWVOmkGgt
nuMDjLdubH2vIv85AbLpK84UNox6Im8X9Ee9fg3UhZb8POXnUruUwT/pdLLCyJagKW8ookC8SjHl
aLTQWygP9w9lyxyWKgZ1SmDUkD0tLvtd2cY3qB4peqp4qvTdryK3aqzfdCJdU/6w1By6sj/Wo3Ju
kj0u0Q0s1tJhfJtVRkKAo1qtPBeCGRM4EdEGZ1kJTr5/5qv9ZZaj46fAwj6IVXpWE+1kKK3rd+cw
as9+Ph5rLTynof7p/kncvk3LzyHS5FXnR72Fo+8OImKwNQvTSWfM4TCYrnC5yNO3Yk86YXMV7hL1
D5pdt9VVI5m1ECZZD4XlwilnSPuTuFYPJK/kKqB+qYSYf/y0L2TLgDAXiTp8+CpJmZTYLH0/guyz
mYeT3/ilG8tyZmf9FJ/vH+LtHV8or4jVRRjXSGFXUUQtlrpet6pOFGE5ZapAa9M4Q1Zc5lE5mkFH
3qcTXbQv95e9fXhZVmEgYIl+ueGrq12GWgiSTdc9IX+d6pdw/DsNqLfuvbqbu3u3zOrdkIU8ncTA
1D0lLo7U+f+RwKsoefccD+rFJxKF59AdhJ2Br73NrW4oFzfPOkIAj3c1OY+GZzyaey3xDbPkAGG/
J2ZlzGHdUurDrq4MHT7Yql4KN6EePIVjWT2kaZ65plC2B7OEdvP+V7t1yMtX+/9FV1+thRneCBMY
LnsGGV3aRJTj++KvoPLbw/2VNrwcSzG6Qd5MDfCmXJy3/qQNCXaZWz8jpEoM64xncuRUPOfyU1I/
9uE5LPfsZXOD71aVrz1cVfYaIHZWxZkDGibW7e1gDxWzuMnrp2bZ2jLqzJfDh69OsZR0IQwyTaez
4UrzeVfiansT///3r4xeL1UQSz1/PymenbavgfRV9/cYgfYWWdm4nNZNLnTLzRoltzZ024+1D6X6
x6kARwUejx6tBAR+XckLrFiHy87C+VpBcGioHjpdlv+m+tcf7xvc5kch2iDAxOxIWa+/fNCXYyUL
oeHFGsBKXYorpwSs8R9WgZZx6TZSfGB+/3oVsxLrZCEh8oZcKh7MgXk3qjXxzjW9zTVgwaVhT+S/
wBiVlYEl+gzQ2G9NLxczaNezSnRSKzVRA7OaR1h6Znsoql8pTDk7YfLWwkBG6aIuD7K1rmqgZDJN
gjianj/MaJ3pmX5kHDFDGDiaD2NspGeplZuTluTF4f7nW2vLUd1apsuYoyMkIDRa8x0pygACXRhM
TytfZ/ErasDHLBrOcwadY/RjBJGbSGdVEw699tgvdR0apEzK27E62VZTnBkwejTh0orE6NFoFlDj
bp95ebVX9x7Nm7eQjdoqpHrXHz/I0rg0IoF736bxP7C/lK+dIPoEbn71rApq4ZiVkriUUdRTqc8U
QxEWgcczdGA7FFwzVLpjJQ3aM31Q0alj1fwSWwPjkLpeuZ0k/BqzOfkUicKwY7UbrygzIVBvkvyQ
Bq3Fu8uuVM10wisas+TEk+aKuVv030LxYS7+bqsXSft+/2tuXEYiEkIgmnUMZ6xxwFM0WeXk55BR
aUJ3kFLjh98Cqru/yAaogVycq75oRnNP1mzERtUXEM36updOlVdYh8x4opDfZmFmJ7MdWOFxnn7p
/j95HNpZ+BwwaOS3T4F+UWi7SflwjMzhqSEdqu1kONTma2eeK/lD0TAvekhCGqq9Xu/ETW/CWSsj
4lBAkQA9ZCpwzY8uqLQ2fLyiJ85SgW2ntf9Z0mvrNWr1NnPGRBFPcmf8D2fnteM4kqzhJyJAb25J
ypWRyrSp7huiLb33fPrzsRYHW6IEEb2zi50GFjOhTKaJjPhNl2LYprLBVTmwfLDB2fi3VUOYlyV9
vmmL0lkIrCEo829eZYW+bcieiEq4kWSgnHuUpAIjlhtXTlFbCrS0+TVM2oQpWh+HiivFk/orAsAR
uLISZqJTk4fXyJh6HYS9vGmTjaAhquoWQdSm4Eyj2QooG63vWlkbpq0JafmI4EERA+j1ECCQEw3Z
j6aQp4SG8FjfkTN6L1gnSm9qEHuUIGqZ+kWuxVLLWeYJht0mUhw5KKpau8Ts1a/+pFS9bQ1a9bkJ
UjGyq67OviZYyjS2X+c+jxbNaiHY+kXsgt0E0OHJgu8IVsjlWKdj3bpjj5Tend4ZvC+riiLtRmtz
PdwhBqUXh7qp2+9iJ0jyRkAMR93p2lh+z6mFf9P9Ls1wtdc83zHabOr3WM8aip1MslZskGLNXsWW
VtHKebtMAmFCYMiC2gFX5Ey6W9z0YW1YzVQLVMpCsdjlEnqoUjFErpV33n3Yy83GC8R/zTz/ExSk
KdUYLJiNxYtBrKRQzLtQfxzjffvFzFV3yjdSvW3Cf33/z5GQF+a25GyHWLMYXiUGUNSUgkeCpdhe
oH+xyvZAoeUf03Xay5w1PEQgo84E5cWlnIaFWoipSH1FYAdoruyh+dXvFGWNU3FRRZojsWc5n3nc
Qa1dpJdJVnhT1zXa4xj9Hur6pETlru8ewiy1m047DaayE7PnJrZ+xP2aYuTyECf2rDoM05u1wkgX
sbXSmoTJI5Xyxln6K9rSurSzTLszosqW4ExKiOa1K5nI/IU+nlbLoIu1ogCAihOYd49K8CNIPgt4
z4X/+iiZY7D6mVZ0PPnDIkZi6XUMuk5/bMvIDprIrSBp+Bi+rFwXy+ubOEgugc+krsCjfImEaNvA
k+RKMh+lPDN3SW3CvAaO7cDzkrZy28iun+i+gwxHDb7EnN5qvS62Zme9xYbc3o9pLz2OHqlHUiHT
O2qN8ijoeCMKTRwd1A6le0/L9K0nBWuKwku3QmiNaFLRYkVpDi0D1t555hFOuBOqdeQ9holvK/GU
2YGQfu58cSt6D565K9V7qzIccVYL8YSHfqw2WTGCWmudInU14dXo/U3lS3YFyCIy137fRXmXeip1
NzQS+WmAgOTF72uq2BcpUHuPkvQn4CNG5Vaqn+ONWvpuJk541FBdUrgspPohr9a+7DLbmKODnsOU
Z66EaEtMu9xgvqPUifeYwiGz81AQ7cDTV1Kaq2NEAJNi/LwHL1T7BSkwCuR9ubj78q9i0MGP5L33
R/AcRXgMvfqT5vdbzZe2CABjXLsGn16+1xgkViAKNmGUehAGX7wJglymm0Ju+Giqme2L6VaEmV1D
Arm9S9bCLI5sRfcC3+xG4VFGsaPRdkLxWwqNlSAXxYF5MDMZAEcCnodkcefruU5wcYg9S3iszHgn
952N8K3e08/XvlUdIt0J6iFm0TjJmKzBgS6PUZTR6OPwsgJnD4n5PHQaNQKMjsg/ehIaeYYrqMae
6Jr+5EnY8mFkMSnaz0TpXoW2ecIC9VeP1nCjkvMMd3KmUxF+ChPHHF9uT/xFNjvPCZ+YbJm/8V5e
zElAzTnWy9Q/dvUGPQ+cNBwFQZ4y3ybawYA8Du/Gz15SXL7R7G/QYpTzl9nQB0c0V0r3EjDXNvoc
5RvLemmrrRxlm2LYR1FHYbdywuLOrNUVY7lrk8mVS6tgnssLSRDwXZHiyQW/WdiOAKSJRC+pDZFX
jAzHFJm6woSZBPP49mxd3ksk/uIsXUNaQT94OVlBpGpQov2jFcrH3ujtEXUGXBE3cRoc/jXUe+MU
QTSZmjlI1vMFk0iGLyV4/R5LzzTdxoi2tSpNGz/7DnNiezvWu4bK+X07BwMWSKIBvGXJWgBVpQgC
D01s5aOpsfXYrxLbq2GvObIcSYMdt3TWFdQ4B1sQyHXUwEqeDEGGbxBM1nifl+i/iJMpb5UOCoQt
dVL/26oS/0ua5vXKZrr8CiibYFpIRoKCGxWLxdRQuZBSdUpw1QKWQH9v72feHb2+mXu5sj8ul9p5
rEVJ3ZCTooTUhDX6mMwMdq9383F0LaQItllgvkWCOm0DMQ4PvhjV+9vf5epALXJL8MS0Z5Z5eumx
+qlcJEchehD9rZ4/JFXoWu1aF+tKggmidy6WSZA2QPXNP+RDS4RqdpVaaZQeeZs5rY8EcPW5UP9S
eNhMdHqTzu6DXZkJrpYbK1n05S2qYTfxTpeZ39RLiXDFHBLPajDT5Zc1r+gBS/epFivPt2dyWWFC
oQgBftY4TBn0hpcsoBKpDdMYcJzVOi+8G+jQOcBrCwBFgxwyOFH5nFJHxPm+qryV3XUt9iy1zHGB
dRAdyfPJRVxazAYBg1QPvaoe5zC1jJ1AQKcGpatYVp4LpXj79+ECJqasxdqZvafOQ5ZSKwtWq2By
ixtzOLFmlZ0RvTHP27huoCJ/uR3v8kEJZoWOKwQejiv0+c/jmfKYZ8qg4TTbQXyn7NEHvuAW+dBn
T9WQR/LOis2p2oM2is3ft2NfW0CzABbWs6xeKojnsZsxT8q6njDxTuERTmND91RRM/ffo8wgVChG
HAhQJs6jyNiigUkSMSZvspSjWJROViGNK+XIK9ke2BWAtXAVAZ1ztZ2H8dNeTOPGS490Fm1DC5ym
hzrV7UU4BEEwbAXN3zS6HaTmq+C1j4m5lohdyfnh/gDuJaeeJYuXq1U0aDFY2ogzLDQNW9SjZlsa
6VE00h+y1npbRJcCO84NjqOh8ZxMnX4YZbOPKnHcerhP7LIm+YQ4WOrEvB3tGaPo+I3cbgwlVbch
rdd/vyhBx1CCp64A2nvJYSynKgtjJHaOjSVsEYY6DSQkdfVUrYo5X7sL0MZnG0NpA5q5WAOlaMVW
qc5TU2116a7e+Zuwv4tg9W2wtb293q4dGuB9Zn4w+jLgGM4XQlR7vH9jDHrVvI22mlxifAZv1sWl
dHjyu146FcaABFScrGyna1uZVz6bGQ0hGYXG88BGq1iZnrKdxOSPZcU2IKCUJKS/y/w1t+N3F9FF
2mFZ4Hh5ZvIGvxBO0FHPBLYuMKFY/j3HHUo2si+Je8230ocA4r7bNfDaxFSoNlYqcFyjxOsCPIt2
kV7lW0VJrQdeKJED8lhxjD7s3MSvhOfU92HdS7W5H63GcOs60O59rYx39HFPflkIGzXKil0fKf6d
qPTg8puy+6OawcizOk8cPDtLpFqV6jDKNQ/03DC3lPc8OJRxs/8fvjRwGWjoKLCQ1ZxPeJcAbKW2
iL+jMP3h0fIpED1bkuItm8lRa98ZRcC9t2NeSyxQuEP2U6Mve+FKkwqmJ1dDlR2RDLivJEQShQc1
yB6N5tvtQJeriaOMg5k3MixVFvL54OKmCQXshbDpJnvCSz6VErfhFIkn45R206fb0S43KLc7crGQ
hShVIf9zHs2beAtbepEdFf1XZ+xnqlBa2VX/V/WTe0DrL9is3454gZcD5UT3CG7j7AlKirYYoD80
YS9KGKpoAQ5qYJfHJrdjIbR+N6giTXYOz5YHpmJVuUOtBDJBj5vbSQmG/KsY59pnGZWi0Ta6Ympt
I9eV1i7EWDlMTSZ/y1uveLUCrfzhAyfp3ChRwsZOMz34i+oDOjm3B3PtY8EPAHrzDlpZ3nGdn5WA
4/rsKDQQuQrRpigOWG38FJu9o7XRWrxrn4uXJw0/po+/FkfNEPh1zHMxB1GhH0YI2o9+Nm4T/GkD
T9xbSgzXc82r9vJchQEFOBQ9Njwn2G/nS2TsdLzIRz876uiGFdY207+XZn4HNqEOgo1FAeD2nF5J
rQk4U88hsMwIzkVqbaZyaADTxtJdFBoaEogEvKWg9O/8vvA+Q3oxOydVYvM1AHKuk6gllHCHLkcj
LtAGgM+3f8/V8aPoweaA/wXH4Hz805RYPO7K7Ci3ceyoEa3CIOswZOzijD6ilT/7KhJf2OlaK5Hn
c+z8sGciZqscjh2KZsvILa0SUYzZnOagup0uOHG8UwLxn0sDTDPZPt0opo475Xx8njTgMOiN2bGX
9kgq2En00tHv6fPJMcQecki8oRSzgsqfz5Xl0MjtIfTA15iX8nlQ2Yq7RBwnzp0esRL1xIvevf3Z
rk0eeoUzCRJ6O/XY8whl5lueb8328yhF5CSA8WOy2v+/tv+VGbINygB84PJdHRiepJC4ZUcfD+UY
okUpvAzeqwccyZ9ebg/o8gaaZRIQLpqZFLzjF4lu4w+lMg4KU6Ykm6lTyXJbR8mmjdzVa7KB8zdf
fh5AYUhx8Yac9+Fi8sKxaoLZ0D4W8nvPfxWLz6Jqqz4+MKQ1P0bze22tSbtdWxJA1ObrAaEXwLDn
MeEe10AiMRinnelta0Ob3AiFkO3tWbxS0aSYiSIiWwrtAxL38zBjB8dQkev8KAUF7iy0jp+CrHS8
8VO2x0zeLUzNjteyh2uLEXInWxgGClft4kjrlCY2JhkStWrcF+mnRLurxLWSxLVz6mOMxd1AMSfr
gg4D+joaUa89TAWMeDTJ0ZBTYDWurMZrK/9jtPnXfKh/oJVbGUrlY4umJZs2lp3MKGyl+BLVzV5T
1qxarq0NMDYghlCZ525YbGaxb6NI6HjkaRqIkaghx0Pefa1reGWHQZJDQdgiQQFTtxhTMkhlM2Vx
cfT1LNvUk6GU4N9beTcOabjP0KhamcQrw2JMPJFhGUJgWfLyJitKiixpiyOWJsHWp/ltI/nzj3bT
9KTooYEhnt8MJlCGxcYaTDOMRhM/FnWQvVPXotdkFoLhrmysKytiJtTD5Eceh0iLMALI9hing9mV
hUpy/6kYgodY/KRWPa/c4imhW94o42H+O0JcGwWJkwD7Gxws7DzttrQfXC9QV2pl72iys5OMUiMl
HYp+/Cj48ItvyuOz02rGfOyMdviWjHEYOUUE3dntRzXfN6USik5LKyNylTAW3C7S9J2qwKNzpTYt
NRsreeNHDEDiRzN6OIv4ZSPbrMKqdsZoVJ/RFKsgKlRWsPGwKzI2ahP0g1NWUJntUSsbWBIoB/8W
Wln1twKMct2hWdv/iVpzGLaJ7vXtS57pTb+viipW7BIRo9o2eksON77RzeXLzIv5oz/qgCoKlHdX
vtx85F3MEXU2SvQs+guzLzm2it4qAp0stlQOelocPDGlUl/34iED2ugYU2OMdhgEtWzXFUIknSXO
xoR9+GBiSrAi4nKZAHJrz5QkcDeg66idnJ8tuD/xDgV6c+QzNXaeKIc8bVzF2kmJgoatf4eC9XaC
8eXH0fPUeysJ0cVh/R6eihdPS2CxS7XjMEskszUS/djX/jYrdYk3SugEXh6uZLoXJ/YciIrB7AdK
t3ApLlCWURt1U6EfczMDEYPwTFLxgkjtqoF53zz03soeXQloLLaoVVoKWK9cP0L3sFtEPS2EgevC
lTTVNuI/gvVlZWXNOcliZXGhA8MGd85lu2yVhaYRNL3I7gMd3m04qfJ7JVT/Ti3kDhgFmD+G+aR+
qktoC12m5Nui7/WdMDsH3f4l174p0G0+KmchcRZLCrtutcN3C0RZJbmttVOlDRW7le95PQhwHT4q
Se0ytSBBS3WUJfVjA7qxpitLH59zf2W7rkVZvEdSi3KN72VEqe8aKptGtlO1lQTwcqGw9KmG09yk
1sEfz3cgKq8IPOSqcvTgjUIIlKW9Fx8QOHOU5IsUmivr8r0tc75O2GlwTGilzLthWfQIRBx/Ki1S
j6RQqQMYeEKeetTETRo+y/HTqH4T5S8idWpRzZyGmlXVjVucsB99FQ5RsnZjXhv+h5+zfBI1uj8o
fs3PUZQH1UPrU39orC+NvB2i+z5babRcZqRAq0g6gD7MNhjM9vlks/bjyNAEAwtxUX8Y4syw/QJM
pEc2twVyWh3l1Ocu4Ep57rRidEpc07e398dFJsJvwMMJoRNagajaLYoyshLEwEMN45hwP9LucuP0
7d8j0AbgDgY/hw7YPOcfEkZz1rOypto8FqKgOjGb3RWTYs1d5sqXo0QBxpR6DEJNyyO1zus2xyyX
I7Xtt4LyBxTwgxA+qgeMM12e6f98rFARoY0C2AR4nrIU9ulCjF87IWbaTPFOk6mjZ/i9qrm+5mh7
uelp9fFw4X+BzwKkPZ89jJwLScbZAMfh7j6rmxBMQfgsedbKTrxIgSEAfIyz3PhyTbdCJE7cT7aJ
HEocfgGRvCnW/LevXPJzJGAydCD403tf58N6CFniZjerEWUcCluzrRVb9P3EbgEku17iCYeumbw9
ysTIm3mDsG3bTOP4yczN7YV5IabAc1rFho/3habMSfjiVhRRmxQM38MwdxTsHtu2NP0SyJssVT95
cE7LnTG5ZTGcIi17LYbhE03CGfWaxOXKL7mo7s30MC7LOfXgEFwyI3S/BBZby9aRNwpNZSmrD2Vi
9PtRyeINiXcHA9WTtmXjGwdvlKXD7Ym4Fh42OPK/fBGFMsP5Ggv0soisjPBCb6Gr6tduYZAGZpGB
F711mFAc1zO8b7WVYV88HN6xYByBFDZn1Nzi/KurXNQipEuO7Y8ytkHNePeDaqcrFaero2NO/z/K
4toM2fyhP0cRn0Wne2o/d5FDj+RPudajmbfi4i4D2vbfQPNR+2Fho/bTqOlEICW3KRV+Sf7c/kyX
00VjgGcwBQxgwej7nP/7Iy5mOB9ae1THkxe+aRQlw+mPmR08beXxdDllKvU59G2A66HItAQLeqMQ
IyNWDcfJQlNXaDFTGRzB+0qJtexVap+Cg4D2SnpzeQIRdEab4ZeHifyS2TL2StBrvjwcJe0FjBvZ
B1L/T5k+riRrV6aRt/Aci7YOQo3z///hM9WtiK1WYAzHEgomkj92a2Zw9cHnS69SWK4kVO+HyPmq
UKltUeik4EmTetlzR0PLi2lTjMfO5TT9Zpb2YHKGO6Vqt6od6w7iNPbu2+fX9mu1E+6S70Dxm124
DQa7+DP8KZ6Lu8xZe/ldLlV+FAsJbRTqfBdllcIX29rro/EIS+mhB9ZRCLhTZWt669emmtolpB6V
TsnFe24wo0qgLTke6xoKe/8UBAD4M7tBgPvf9QPm9/7HYIsbrDVhYeDeMh6NKWB5OmJeuZboPypJ
+jdTf1T1QycUD3mxD4WVFXVtNkk6ZiGNGbK45BKLgqh2XtyMx0A/hIZwyGJbB4b0z7sfQMV/gyx2
/5TlEInFcjxSvd0Zamgn/XjfPvjBZhLWvtuVrQhinP9SD5vJ34uUbYDcaBlxNR2VCKBu+E2pZUcU
fxrKStJxJQNGPIMsAOMRIFtgRc73YmWw7zK9nY5CBSbO2JlvYgOpzc3J8dEY32TJSt52iRpBVftj
xMVdF/dyjFAIEY122ppq/tI+TSiyOdSj8F4e8ofBLPbZYMvdSuT3R+DiIJgl9oENor97+UiEkNOG
otxPx7e3x9DePj7f5/b3U2ifLDu1Szu0HweXFN8OnNLxN4d4E89/sIPtz5+lXduSDWFq8/Ty9eFT
/uaYdrf55tmfA3u0Zbva8YDeBRvq2nboyvbznu3mGu7rxn7ZPTzc/X2+D+y/v//eXpHvJMdbI1rc
rJVlDkbdMyLNzu3T9v6+28qbcQPo2bG2eKTcg3U5WRvvQXet7/UDkpuaE56aZ2ff23fA9e29Yq9c
9te/74dZXlzCUVwNuu7Pv+nkZemmKnYppawttX09/lE9g82rp5e1FGP+ly4mAnsjdWa2IiZwkb8h
Pd+PpYRPXBRREw+FTVzEK1fy+55bxkCSAjIz2DyoLYuBwTUVY0/LxaNk585PnIX4D+Z+TmJ//fwj
sEX7qL6sfN8rxwD0wP+GnM+9DzdlGqrd1FuEVJVvuhPvE1dw6Kk7n97mBfsdMQ673qZvClN8dP6a
R+UAaM/WNy3ajeIWkQ49t7lb5O23fk1Y9cKJh9P+7LctTntpjOLQkPhtYqJsNKE4iqn5PM5s7P4L
snCuLLSOZ/RuG/ywkEiz9nUJYka7r1BNm/ptawiAnkOSayC81hGBIhtIi03L25E5W8NQ3xRdt5Lh
XC6T2fCLy5BnI/C995fRh/msPNR947KcjrowpVszRIvBHJRwf/uzXX618yiLiyJPLZ02Bjugww7y
wcD+YoOjF99NNoWD5an9yuvh8uXNlwBcjgGWAnlnCSqjuKN2ABbFYx7dGV371OX7LD3U5s+yflRH
b6VocpmavjtcQpSdrw1MEs7XJJjUaqwiXzoiiVw3D1bR2WmBk7o7yp2TScrGqH/fns8rNSqI3gr2
oUgKAAVY6nekk5o0UqwTcjdYtjqldlRLTpx/rf8EjW8jWJTd6+2dOW0VD9sE6n8a2Y2X5isf9srL
eWacQ8CiXD8Lii6OAEVrTQoMmnTMHgRzP6kSnQvMasZfeBHAF26y11LPNpKxuT0Bl1ncHJZEEXgd
XcxlDzNKWi611pSOUc0TLb6Phe8NZtbhKRTebke6XErnkRapeVfIjRQNBjPdRHb7Q/Q/yeKXrIzd
4M5Dx/R2sCvJxxwNDA9CihTgxPnXfNiOYmc0qL4zrnrcTCeLbY/CjqdhzBpJaKZ6CIf99jkfboe9
Nkbmi04+PXaV+sN51NBCqU5TM/loGjBgrW3QPBl4FHtOG/4QxJUJvTZG1iwghdk/BUWhxRFeiWE8
RWYuH1P4CX3vhrWtQjkozU1KylE+Cl1sJ5iO3R7j5RE0qyPMGk9UkBVynfMxFk2gj1OUyMdSfASV
28b1Jhs/+W2/knhfmUvizMMjdaS9vrgESg+QV6lX8nEoasfMfwQ4OEZhAUSRm9HS7jCpuT2wK9fO
PLL/Rlx8vSQbukkzar5eHttxglFKbmfdGwgkQXHKodx1gqvWFm6qhk1J1BYCCyKQm/PHZvhVa+W9
Z+2a1O5LXK5YZnVo7DJf3yWy4WgKDKZge/sXX10BYGI5LmYZTlbd+bfIo1Ru9baUj4WwjTzKLFHl
Zlvg+1KJDmxpewaiCGvKx9eOKlJ63PKousztl8VRFYxSAfynY90F2m9c3ZzBCjei4hYUE8TfvPJx
XKjs1kDQP7X2t4d8ec3OOhWsdvqI0EGWZGNJq/qprVqZ14upIbhU59vJS+KVib1yEWGQRyaPYhzq
QNbiIuqrcjLTwGMlRNmrN0zHclKcPGxdQc8QkhD5nAptg3rlML42s7NeN7VLcKJ8zsX31IOqrwRa
Cse8+4WQa0+EUXATzVZ4Pph2mNnKn1qQ3dtzejXsrM71vs2AVi2yiqAr5aKuBBo1MJjGalsLozvo
KQnMQZfeirj4rAtbOXxAnHMlpb/2OT9GXrwycggnsRH72jEfygq1hL52QAdOK0fWtc/JNYCuCp54
OAkvplVJQiWLvEA7Rh5QhRiZg+bvWB4ErCT8rtv0z2Vk7FbmdH7dnqf0pEzgTnhnk8sCfzrfmuKk
0U5nyx792hY3zfgqo9JbRrs+/ywmxrafYlt6uh3zcjJ5ZZvcddS8Z3XexWSOaEYION9Mx0SOlE3b
hvqhFoxqJSW8FgXQDrnSLI15sQPHQJ2UPCimozzxEBpDjPSQ2F+z47q8ZeiHAM6cXclgZi4xuIM1
yYkXx9LRixT9e65Z41bqTC5SzQsqG6BStLIJ5svy/HuRAr4rpv4nGVxs+dlatOKlR3oC8gbyhtcE
8E7RhxTysll7LMwL7jwYTgAmqTXMchbkssMUZAPgUzwxj1Uq2sZIIWDgqR+9aP6fybxXopXFeDmZ
5+EW638ohT61gJqDmowcLRkdlqZTa5+rf8d4nAeaN+KHrEummaU2vmiAiMt/JUXyEITRZLeyLRuB
LRj3gqDNktTtSfW+9Zi73V7/8/18MatziwVFD94qS4Egwyx0KyYjPKbICPwe/YP+rUj+xIhR3o5z
uQMo1s2kMljocLyWazOpw6AU8Ig9TpX/M4V3w5XgpSt3weV6JAiMV+AVFAQoap9PpYRT6WDmqXm0
kjR0wAozJtrXUI6a/n8Zz4dQi7xHTzNTLxC4oiNtZrahFtkmHNC4/h9m7UOUxSLs/Snq8pEBmV66
bZoJO901+blrC+DjnC2WH/YBddb5fJjUcDOhyJwUcEFrfDL1BL2n6PPtAV3bVR+iLTuMs8xQrkNP
oqeR1Fur9VrXn5rX0fIf4mqcVtbDlV4DC4I2OHIdVBovZGzVqa7CTinN4zhmrozuotfUj7UlbcTI
dKfuzmraHd6qB1VuHfEuHhM7bKWdlLffrch7K17izvhjxZ6tTDtF4plA9zGIpVOq6PbouQZSaqyC
3Qi3J1ftLu5I3l5uT9iVdHVeyDIlLu5gLo9FnjFVIUL2IPSOQ665eagcwjrdxgG3oew2g6t6h7Z+
jRshWVl675DL85PBNKjL0AElmeOVu1jhVRLpI9JLyrEZK7SovkbWHl5+mr+mxQ8RWSFfe1aD33Lx
N2uax1556azXLv5qmMl9J2jb+vcU38k4ubd734SqGom/bk/M5YECPg95YhIFrm+6Sed7vRZmvLtQ
KMcOvVuXBj0Fq0hcA6ZdmX7oHiYcau7jWb9/kR/4pSDAEgz1Y6kUdlZju7zhHWV8wQm3+tSfsqBa
OZAvdwhNOPTsTGRfEHR/5719uA6sHKqZ71XgszrMKQSz/FqkVHbE+JtQWt1KKnlJ3ocTQLqOTAdt
f2ZxccCobYykV6gDeIzlTZlNwArkbAfqjDejJf8EuRlhum5SE+ySQ+qxg5om3mk04rzwoMiFgrJM
Ut2pUjfejZX28/Y3vlJpgrKAHQ/FQaC75GjnH9lsJdh8XmAcfVO67wX9oWq8VyQn7Nz6IvO0wBXe
1et279XJFqXkVH3QlLtaMjdSd5LXoOvvueD5jph/zUxVBn4/Q5TOf00vDL3leWBc5C8DKYiJdsQ3
C/l2B7Kr1v4Mf0m9Yz0Z7f72LFyc0Ig3ggljvrmH0dRZnNCtHss1ambWceqyzRi85SkCQPmTMX1C
gPt2qMvlfh5reT6XYEjpBRFLQd7vi/e3Og25W7uBvCtNe43fNC+us/mcg8EZA2sA7AXIyfl8wuBQ
0yxqCKbomzp/xYfDFrB9T2js5G9r1fuLjbWItkgOFKnzC85565jpf5uxtqGWosnwbfYhvj2JF1kI
gbBYhVQ8Kwewbs+HJVX6KCRW4B0TfbRLLmw5+G61azps14YzV5KIwMwR5jyK3vsR7hehdzRkN7Zc
eABpcG8WK2nO1QUBNBdI17sK95JvUDG8PjEIMwF1eJ72TWX7qRPRT+sSx3/995mjSga6C3g6kI7F
ShejVo0KIfJ4wFToEblS9lNJV86Ui3uDsthMP0HxlDSUF9n5vMmQT3Sx8IWjpqe122u5YCu9nB5u
j+RdJWGxtuHCg0yRUZcCRLT4PE2UqHEbJMLR+1w9SZ9UiY6b0/6ZfHsct3f6i9ZtYCKjrL8S9+IJ
LaNSQZ1HeodSI3FyPjyYWZWQKaJwFKuHCHjBqGl2HX/HgLtrMlv1XLkA/SetLPnLI4rXpslBzaMV
FsdSHx5nPSHUCsU/wbO3u+m31dR21/40pDfM0lZiXZ4aNDmoo3JgMLmslfMRllEXxUI2Bac++zOE
0iezfRTj1gUKiKCk6vZr7syXNN05FhUm/mlQ+NAPzwO2VVBXE7ZhJ5XzKa1/tE4snnB9gwGGtMv0
0Gi/emQx2/YFqha2uFBXhOYecbZdOPdi3jB+MgqE1C02TEVnYk3R6Mrkg7mkaDIna7yMF0ttGifd
s8I+PJneQ1z4FJ20rVD/Kbw3LFNXzoMLzVsyLqqmrCu0Bdg+S+5dp9Hf9jASOWXda5R98/rP0/gw
Ilnt6fWml1jRv0vBDnmpwITPfmXVSUYQVP3aFQraXJNoK9jgNDO5w1+Dg1/ubLJB1v0sBsyNoS4W
hthA9xpTJTpJIVjtOqManQyetbLDLlwbmAGWOIcI3QPw7cv68TR6FE+RYTlpMpu5adxEjA/ze7NA
zdAXnpq8PLSF6BpfvSG3qbnIAfAXQL6pjwFQ8lVMwXXzEhmLzRhtm3ck+YAAleam4dq+nA/M81MI
MPPsIgJ3eBbpWuRPQEY9IxjF+NQGTp29qnm1LWdHCf1nK/d7L8VwauXgu7IYAf/yZKWZQ+tzSawI
MllKJsOMT5V1F1SfpPYp9O+a+gFGwMo5cIlsoJcy/wVSEhtdEonzfYmeeYnMtJedgrzbgtm2w3i0
K0bay5pd+NWJcgPL0HPj8YvkZY/l0P3zYJlbVBdo6wAZh8Jy/gvaMDaK3iu1oyBYTjiC9KjRf6OT
ICc7cwUuczmxCAfPPSRIXPO7YPEpfX2MK9kMubcyrdmGqQDSZdDkBy+XoJGptXpS21WLkutBkSkl
A5ilHBfPgykJpjQ0Y+EYFhKGJGrQm05m+dJmSqAdiGNdOw1cqi+3L7HLEx4EHnAAcB1s54sdJuV6
JxXyIFArMqvJyYpQ0x0e+mbFCZ/Xnl2PnkVHMhRrcQPYLF3zAb6ytOiYQLii3AgEGUuj8w9LJStV
pX7iF3h+kNtDggYNqOPgIaPc7nQZG7VL0swVEBS2szRGqUyv9qSy8k5rkI+7PR+XCaUJ+hPzBsCS
tPaWj7Q+CLPMMMXkFIiDtMkEeXCISde9aNfyhyuhKK/CzaWzDyxjSTjLekAYVWDFp3pQFDeega1D
Bc+uHMY1RcVLtSDGhK4WKG8cCThU58X34aWbCyBcwzZKTwVAkwZCm1nWSO5WTnevk6twbsjDZ/bx
A4dIN7pZZeybJN0V9dbQcruqhu2Ylj9rKMvyyl67fOnNrjzkFsgEkvpezLikdEkQNGl6Ej0LO26u
emnXjanrFZBwvktV6xjaVsE7sdk1xn2SCv/8xZEJNGcuLB5UnC+Lzc7pqjZybqQnT7xTM5U9l7jp
WrvlYnPDbkFdFvEcc/ZZf0/9P8y/r7bsAey3yGvUu0CVnbZ+ttDDabUTXd3t7TV8+ZBYRFsMSVOF
tvVHPz9NZncwy94WvUMxuJ8jBGJRztGOsrKWKV4m4XNM0vD5gcRHNBYxScfqzhqq/FQjk2MHUpdv
Ijl7huT6o1LHestlFd5HXYjGfZuOrjLWIHYMAwlr0crdwouEH0EmrPWCr8079XZ0wFDgA7W1uLf8
ThmbsRvzE90oVlFowFBvOgPCRfQ96JNyM6nrGqIym+ksE2AqeI6gOkvBjCR9EbQyI73uaz0/ZT0W
UVqtygdfhahe9qlPKav296bvc3sJguDqcerd65nwLZeM8tCXjfl3ZTHMKenFr6GMMuOj0MBdPl5F
s+9hW8r5SXs19sp9VFBWsjt7+KugJm+Hh7yxIX6uoXgve7bzJDB4nXIe7b73atiHFV+ISNUbpZqf
hinfl5Ju+8/VWLh1V9sWZpCx/n+kneeO3NiypZ+IAL35S6Ytl5mqKrk/hKSW6L3n089HXWBuJZNI
QjPnNNBAF5DB7WLHjlix1kNjIae2QTLv/oAXl3x6H0FWI6L5NbtPrGCAVWX08pPY1O9VM4Rbt4CC
Q9ZGdR+mogGT7Jj+vG/zxpUzWPgfOeEkQs2b5l1NoNYqjGN2Ckgh0wEWInKaN4JT0n62vW/qJvKe
TFG0BfFG7Mcj5NqT6+NQEWtJ+clwvyvyu2693//9m4Bg9vuzcywJvqanoZqfZGPjfg5rlDTssnDS
eM9GuW9qOgeznUlr3tR9xCuTwtxspWL02kM3NvJT9Cc/5ucoss1N0TjNm6/+f1qa1u/DZuwkFMpi
S8lPmnUyzGPWburI6atPw6ugbaR6xf8u7MCrcU0n8oO1QB71Lp7GpcavWrCVtIv/w0veVhMQC0s1
dR0SIXGjT/++tlMgZRdp5sBS6ZsBkuLuT0HEJHqvkKE6UV9s7i/Xws67MjcN+8OwTEsYCAIxN6Jp
G741a/CApe0AEg5oCpwJBGHK9e9bgmmmAan/UyyXtlC96cND5P5xi6NUODoK1S1EMPdHdBt7kNbg
Oc8Lk/QeHPMzk3BFtrUXsdnBTY75c4AoEKROTySb/3Pf4DHJzGMI/cFat9HSTKLfBOcnqT4YOWdm
ZZKWdDuyQcz00Re8rYqc3v2RrVmY/v5hrSpfhKnOxALtjMI2iTzIzgaS+PetLG3A/2EhAlhM9Dbz
FURLQEUUrMB2Kb3F6lGpaFA8hMO+aVbO1LSX576CorkOwz3xEymp6wHpYTxYUZAVJ0/f+XD0xxc5
Se3eWGl0WZq3j2ZmK9NCt5dV1WSGjVCnD758uD9lSwbo+6KtBQInlLSnKf2wMH2tDzkPnuJkmpUj
Jc/peqw/TcVsqjhB4DZMXpEgeGZuIUbuVSNPVZ6M5gExFhq99GO3iQjxFWMnBmdJPrSD02/7g1W9
B766le0wsjunbDaatKOskqx1fC0s3tUXzT1HGhZJ1RsUOIT6IEbitBft1P/Tiv9cDyBPBucDw4fY
gqbS2b73hIxATzKqU78Lzfe4e8rXaoYLzv3KwuwqCZOmhjgbC0o3OGL7RzcfA+JZKfQQz7nc3yzT
b81Wks5YnuWUKCFlnIte9aIeF3mS16cGSm+HXKPPuyGMD3EI2uLfTbEpaSGF6Yhy6Cys6PSWyNGv
6tPYSY4qP0shiYdhf9/Iwj6AB2OKxMEHcIhnmx+7gzkadX1KoOeOEqh4ouiHkQ0PRZevRIG3aYUp
Y2pNQkpkq8ijznxT2FW4WGQ7TkiFPUrVfjDY/OqrYrwa9D0mariLICJ3BfVQCfrej9fYpG/HCrkB
2Xk6EAFKQq55fdBVyLFRXymqEx8CxvV3LL+5wqZX1kR8b/cI72bQrn+5YNnys/2IbEkQojldnSQB
7Y40gxJc3gvZWgbw1tXTPMKAyP5NWu9zuuEaaQs5bcf6lKqh3UlvWXjUR2dQENQYUvpJj/d3yoI5
MmD0rIJR53/zOmxfK0oNHqImoNY/C82OPpK2csTmrXTGQlwrxd6eaUgB/9faTSW2B0Lrh1J9Kv54
F1QQDH/33sZrKI+FZ/m1mdmWlKDARmRlqE96+msIack1Hsvim4TcprsJAkINV7Xr8L/7M7mwDxV0
Schl8S/OxMz3dlnVW0Ki1id1D43Rp+ZpDWZ0G7Yxqg8GZocaulCriUIMwFjm6I5k6xtln22C3f1x
LOzzKzPTZ3y4ON0oLpMSXeZTgEyv2j5OuSg3X3FQCxthwjXzUoYNhhb02VikOMnzIXPrU5zD3QHT
TUcC1E1BzF9cI1/x7gsrM6nSoHoJBoX0z8xY3ZLnNYOuOQ1h+t8I2VMIfK4cpY3Wrb2JFwJdmNj+
dn4BMJqyE9ezVw+i3qme3Jz8o/eSH9tf4gMq1/v6IXqq/7hf25V5XNrqV/ZmXklMXKEPRak51bv6
SOTxph7zLb1yR4h1/3lfXFmaZvnDvpA6McxrRcSS+m55xc/Rir733r/jUcgeAQgjR06Ci1ztzEyj
6XFGGNOcuvDZDU+a4r2W2lYQHvTyj97BG+RRcrSkQzgm0Npnn1LvcH+cf7tlroMBvgDeAFhx4S0B
J3A90FF0Id9usuZkmTEMxHYnKrbvPcrZztXO47gZ49QpDXvwYd8+1+TgcutpDcE6bcl73zBzJrKc
ucPYtw23AKna+qlR4iezrg5VWdBxMn4bxTVBnoVjDw2ETjINVA4XwcxnZo1cdTQUNid5OPjD7zT3
7TzbrUztdBffDOuDkdnjok1h8DejvjnF3WNrgMWUnF6DiUb8pPT72DuW+pfg9b7NabVuTALPZU8B
CLsJ0jM5TPQEEly2beAo6IMiL5h+cbW18sqiHQh9IbEkGwkomO/4cDxG3fKTWFeaUxBaPzpEHE1f
+JmEXwZ1jb5q0ccAiPi/pmY+phmNuANf3ZzyHWFBvalNOy93WbZrOtuPN7TclPWm/7YmvrIQ6XEw
dGVqgwHSiqbMbIhtKI1izhCtMHsKoue6SbcFbCGUcjbgabbdSDmcb5BaF6a3/l1Mq9P9xZxGdrOY
H75gtn+Eqi/1APnWU9yW51Cu3zV/bR0Xz8EHE7N1bELT6lIgVSfUHraV5NtW+6TqK+P4G4DfG8hs
CZOmGKCjxIpyCL5XUOv/99OXbDqVYbgv7AQg0mN7iEkfk0X9Skm+OuS/s59p7+i0+KKySQ24d8Lf
qziUtQmeXSeK6weZ17C1BjndtNLW6Nbmd3n3wtlJ2xjIX5QjrneRBDmhgYoe0vGyrUb0t/f+pjz+
kvtd09rhj+gof7q/aRZP5geD098/nMxAgWop0KcxPcTHfic6nbLyprut+k2X1gcTM3fddIGIKrM1
XRnqW1w8Bx58Mw4KjXn9QOr+qMX6Qxo4Kr1G9B+9RKb25Ok0FffVUcyp66utrQp0FKOUaXYrmZaF
sPHq22bRT1wQz3Umwy+2eV2QnrjoFyl6pyfR7vXzUMorL4pFNwHal5SLAWBFEmd726+iplIErz01
9SdxABhjBc9uMCG05Oex/5SSuB/JASZitS818dD7+RrjyNKKEz8Aa6UDhKBl9iTUIZ4bdHnsTkJX
2oq3r+TOVspf6po2zJKvmMTBEKihNUmb4wjTCv6hyJI6ohTSLKTWf47FsBJ2LUUCqF9COwNN00Qi
eL17FZRcStkI+1MxFttQfDLkbV+f+97d5P12Tcp5aa/Q+EorJ480Smoz/5pYjeDKetKfhKh1Oj/c
a/S84tGLOn1sQ8MuoKgXh83987n0FvhodOZxS4EyfJxEPa+13360MwwwVV/17MjD7b6hv3WOmdcl
qEQmbUITAv2c7cyuhc4/07FkZJ5TBpWTmuWhEes3WtI3bvRTTb+ltV0E1SmgnRRd8L0ufcuDH5nQ
ftcDcz/CIKeX6baXYidX3F2BpFvzWhdI+4jJWmS/sInBiJMMAIljGDcvCUnzfVSFWItEPDTZRv+K
pqbXb60hdpL4Z71NfgX0lf+GMK93f/mF3a4kdqbJmE/WR/szPw0Bd18BOmMvhPKxMIRXs/93rgMQ
0nCB8VDCT5DYnrlmowykWCuK/jRyCSDp+t1UXnStfk6ykz+adkVnWNb8AS6/NUZtbYKnzTwfIIz0
U8EauDbZuOuTFTdao8LlMJzixuoc2RwOIpKzdGcr7psQtD9FBeYsrxb2QSEXW19Ekbsxwk0/St3K
k2PhjGswSjEZZN3J88+moRV49dRJyJeo4rci+y1azRkpZ6cT6JH7LlprDRILfgu0I1V6aiOkfeav
b9iXNbWr24HSY+5IXn9Q821rdE7vx/bow8rqPQDtG/IfifqlLKxT+aPx3Ic4XKNNu22FYMjAvdFW
mKqSN4InZlqZsVeNw6lOTyFEdI1vy8qj0e5NYzvUu9aw9jkEWNCfH6c+WTHYiRDjSr9TzVvZ7Uu3
Fm2m4EaooaOdJc5cX2vKhteIw3CqsscmJ7bKN1ZrjwAvX+R2azyP5lfDW6P7WdqC1G2oHhDPAxmY
nTFXGAcYKZMR7ap82yO17DeI9CAxNVIqAFxpkmCU7cgb7Rw5etew1hJyCytAA8ZEEofkKSswz+Pr
QdaXhqaMpyL8AqnqU/WDKXosQqtwig6aKjd3BNHJB5t2mVI4eA0cVd5/bZr+50c/77vnW4cD5SH5
YyhXWQeaa6/Po6kMaGrK4nhqeuC0ejEeYetYqwjeetVrI7NITYpSzUd7YjzF9UMGbVROhWu7ysS9
ZAWsOmQM8Ldwac+uNL/tNKWsS/GkhZ6TGbIdJ/afuH379wmjKZp1AyPMfT2L7MwQwVVNKMSTPgyP
nWwEtgI90n0bCwkmWsm5NXlv0rdlzc+FUAKhpHtSPPnNg9sfkHkLhOc6fIlRWxqJ3BTLc3x1rYF4
aS+g6EeFGiDdlA+/3gtyHqIS5GIVIc7B7sYh2hoAxVfi9qVlgqEWAgm6xSayyGsrfmRoMZ5JPGX8
fhm5e+B7ryig/8j9YHt/HhcH9MHUbECjlcZiHWviSVLHbTs8o6WwMpg1C9PfPzxzTASjlaJQsSAO
QAuLzLaUeCW2v704yKH8BcpTuWLPzQJrPwxko9QSccLERMgJisVzJo0rA1lANE1W/qfhmW7IeVQQ
ZG3S5AanJ23hybN4EzW28iBv0of6Of2er5i7nTfyXiopDYifQPzMcT6GX7USg5JPHqIQdbmPkXG+
v/a3s8ZPE2eQ0QRtAQz1emWsShCqsIqVkziC1YvLbUeHXwI+676Z291MJMWDayp4c4PNCxB9SYo2
q0f1NOSw1ojHmu6mUXsIojU87YIhfAH9RhPFGc+SmQ81hERuu0hST2ld7EI9OOeu+Uep6CWpky/3
x7SwODziUKKDn5ZGlXm1lPdbmqDZYpy4KW1f/J7jSO9bWNhtANjARFM+pPaLksH16tSDqqVjnZkn
A5xe8lQXw6VyJbx2Z9lV2KQ0gQg/tKADcdE/W4gXrXzA7WyCTsED0e4y+aJ5BS6gDbIf1cA6+dVz
04hIizzrJSm8YAX/u2JnXnvrh9ar/Na3ToIfOm4Q2i1YX9k6tvHP+zN6G81OA0J9lNmknD6PLvtB
lMuhjaxTbj0P8gOJAtuF7bdJf0iedKR1/dN9e7f9vtP2mB7gNGnQI2bMVjDTtTSCtEY4aX4N2a58
qKQHMevOpSnaTdI6kMvAwUVX+bM1XoD/25XwX94pBDIwsgChDf49rLv+oGkpPrhiy6xlIxZN4SRf
itgWvmq1fXRrx3tLH9rn8lnY3Z+AhQkHzQWrDVV49DjmE65Abj4Vx/2zkQmbUfgRNcqhFIpt4A60
cwHBW4Vy3+wlDNHROImjUzqmTH09QFPrPFf2iklp5NUaUG8RPFLOrSH86ZCavz+6ZVuTT+NpxIaS
r23VZVMmvtnpL42pDQ9BVb2bFVKFZVEau1BT4pXJnJzX1atwIn+hSQCsPHExr4Frc2WOKm9dalDx
t5u8Qc9A37dl+6rq7me9jdas3SRcpl7hqSeE0iRwVnHmSr08V+sKPpuXxviqG1/awnvUSrs2CnjZ
SV2ppqM2axN6O0JsEltxQqmvsY7XI4xLNyMdAzlG2Y6Q8Bb1mdhyX7Yuied40BzNosns/hreHtFp
nByKqcGM2tLcj3dRKuVNVJsvRQn/NDYPmaFX+8wTpQPYjkelccMnPxLqfZSl3zJSDg7Ubrmt+aP+
mlkFmpTVGTSSe3L1Md4U7Srl1s0lrVLq4y6b1h2uwDlkxugEK4Cnx3wJhZpuYGi+vCaBpiB5XZkK
5WaDYQgKdCJb3JU1n4pEkFrUVz1kAJ4Z7+ex3kOW3SLlW7/TEmMHr8qf4UhOUa3XMh43lylDnLjM
eODSKQwjw/XCV6Wl+m2TowAQxt1OKmlcpOvPXIkRbxsUMMNTmvCQdwPTOQt3NMvL3TJWrRdDLPXv
g9dw10i+an015LH6WdQJTnroPOvrCENFYTduEHm2gK/Jd/3QwWHSBL4RH/wxa/dJaXZrIiJL04B6
D4LiCJWQDpz+/sE7m14lJs2kKwWD7PiE8FZm+/LQ7VfWecGMzg1IXwKgYQods2nQM3goKtmlydyo
88eR4N+ypTICV4OIra2PeraPjMHcqlGnvUgKUOlUzz2n7pJmK5ihsc0bOUblOVrjU7zxOQA7Jxbu
Kbs4caDNPFxV9HkkhlFySmQ5vqiBL+09N64vridVjh/Q60hnELyYZjHQlwUzxv2JuTlof80jtTqJ
XAI/nk+/D0F2k/u0IRmJtUlbMdhGoxuQ1Cz+GQ6p421MIkeN4q+MLs31Sg9FEEMaZvpnlGm6/+KE
AL8NpPIwVLFI+4zf/Lg/tNvHMganyZ3aBqZn6+xFHump1sSBF5z16pfav3WIO0NauQvecxm1OL/Y
uYIjqGuMZTc3JFrLuCw2Gd0YeNjZTvN8VOSKyAzOqaKWB7mQvV051uo20qvcDoZ0TQLjJt6Y2Zvd
yB1ydjnPdkZpPBbdJ0RRI5pANHK0ToKi2/05vaXswRpRDaBnejtgN5h7rbr244pM9LlzUKY7WNt4
024gxd2Ym3gD9yYM6oKz6yiKfpN/JedGcrTU6dZg0ZOVq7CA6GOKdwhn6cpFhv56KwkSypcNDdLn
RCMpl6INHLbQpKjaT/hJf0a+Z67EIQuLSkhnTJ09UyPh/JjIjaoKRRPHZyV4kka0wsfz+1D1K7O7
tGOvzMycgVRUKjJHSYxqg7enK8xIvUfJC/ZZtM0814mpfjeKecglc+XZfeOFmNCP45tFIciSxb0R
CdFZRNVe6x/D+FT0cO6dqUHZKALoYb69v5OWlvCjxdlG6oSoVjmc8bkcXgSr3KBk6j0L+a5E5P6+
pYW1I6ONhD0pfYPH62xSDQEJSjmQk7NaklBvg30SfFaS7mWUq819SwvrxyUDXedEJESMNSepMMvQ
qkc5ys5DZsBypjnMY9A76IuFSYi8kpPSTaSFNMWtGJ42/PWBAMUMTusv8Qhx02z9ujIL5M4Yoeyp
6u9F7wyjDQO7Ye1kf1snRyku7FLcS0F80Fd5927n99r2bCWtuO6RsZKw3b/6EArG6SFpPGf4sjLG
G7gSHT88YKeNqlExnHNHp2FWm2FUZGdBOlcaxK+Vt+/dp9B6JGNMThSmhLMm/Lpv9e9D/HZm/9fq
dHI+xCfDEPRGmmXZucXBRe/lq/YzuoSn9lHdwPzqZHtQ1U/ZTnykdfc0POUv4Tbej2fxk/xp2Nc7
7bh2VG/9/dU0/N2DHz4omVIHdVNlZ6kWNgK8PFqvOkl5lERUXsbSQeL02/05uHUO1xZnN1rp96En
jkx8W108ETc/PqfVrgg2QfeCOCKtFvv7Bm+CEqI0sCgcoilhDw3I9ZzXSZ62RCzZGW4gp5WEjWfK
hyRdkQlassLlwf+508gETk+DDxNpVYVpFdmYnxXXJsoSvq/id26zWVO4yX5FoZJ0FhDGaxOu16c8
1/3iLLiwJ1GEaDcdaq62olTKti74b1UfiZusR/c1VvrkC/0+iVN5Rn68P6MLZ5SKJiQW9Hr/fVRd
f0g6uAFRi5afA7XjvTZJrT7QSwLt+hphxcKskh2gfqwRdPCWnq1dllOoJS2Xn7NmsFOxP5fg0EIa
R+4PaJq52bHk7QRSmPuYlMe8R8RSk0gb26Q4m2nc7gpfhPy5GdcEzBd2Pg2nFGXhrSMnOLdS+WMR
lcFQnClb7zS3e4Cq4hI+CsHwTRLMH0M87gtv5bTd1j4JMj4anT7qw770O29oMrMqzoOQHaPwc1GS
FSsfEqG107K3Da0BCH7scycVhHevDM73Z3ZpAWmyZctSUwDjPjsWrWz0ftJKxdmttV3T107bNtta
yFbuykUzU46F1DhFq/mN5Y7ktKxcLc6+QEG3AGcn1OZuyPX/7g9nwV2CXP5fO7PbyfQDrQPvUJw1
4ygXJc3wb1IKDfpTFp/oy1+Bd02/Nt+W5kQ1NzWn0u82WzuvaZLI18ry3FdpfVGzUP/cZJHlUDVE
CyuT820ohWskd0tuBtAED46pU/CWPsqISbUWalKetdA/iDWHu7A16Re51Uj5BDsX76tmTPdCvMZd
uTC5cGhTVgWgROVTm02uBETBzGFFOo9ahoij+dYWZrbp0+ii0dAa1KbhWAKV0PtLenv2p+KAjFHe
IeRQpq314YBEgBCSWKiq82CUICak2P9c6Xp4uW9lIZibNFoJ6DSyE6RyZ54sLRJRCBKVwSVDdKj8
QX/QCivYKILmQcUjVp+yous/h0JD/7beCLuI9+9h5SOmu/V6Q/ER5IdQzYNXn8rY9Vj1yKyjWLKq
s1IWso3wOjm30vohQTx8HAeQjUY78Ye4WuJkcZNtY6+0yMaG/9zAOaWQyE7ymqY2A2Tr+juyCvp3
kibVuSETsQU8Uh/GMClWLv6llf1oZRZptGZJ0SoguQhXbbflzQLp2lDV2/uTentIp7Fw8U6CaxA1
zKy4dHNXQcKcSk3xqNRuCJWT/iuU/b3neZrj680KxOfW12EQQgxMgtjmvFxPnlwEiSJYGNTEAWF1
X/olS25Gy3pprHjV23ueB7FOMVAGuDShEa4tkeE0aGEs63NV/tf2nxVUPpP30l3xqQsTeGVleo18
OIApmd9eKbL6TOoO1Q8YCm0fnWRYDhPZTtWItpAUsaf7qzbfG4QjFIUpLXEfwz0/z+ANJR1/VqOV
Z3AzHWKGBZTBsa+uPIRvfOnczGxscp2nY1+YANrNCi4oyJAQ5e5+uyiYytXF8H8PQ3Wk0yX7xz0y
tzu7dscu72NSxeXZ0j934b4e3vvw8/0ZnHzFR1/y18Q0h0SilBrmDs1TqQzHlVedjei7XKF8D5wU
Ifgt7SywftNdo2o2otEr6/ZXznpuFs8BWGXiOCDlfb1bijEp89wdcNfqLjwF7/I3/S14bh/cp/SP
4XgPGRkj1Tac6hh7D2G/4lLme1WmMQO3RYWcZNFU1rm2PiB16LouZZUgtrVfaecfQ1PfFJK20VVr
JXS6QZ7Pjc28dR77sp94Un22YpJIOxGmAHQE04G2sxZFK3sUouGh7/FOBzXtDX0ryGnlO3VTwhGq
GZob7F3Jaqfu9VyOD25RGaYTRwHdcXqAWvgmbytxPMh6DM5HyfUqdoqxHf/c3ydzJ8IoAICyUqAa
qYrMWbN4V3p6HY/tWRnacC9Q/tlHg/9IE1J4cIcyXbvjFpZoOthctSTzQDDMjlyQZ52SxHF3pjNQ
fg6SWnivhsQ46kHnb12hrXAv+UhiUaxaR4lyYZPnCjy+etg6PO9kJxvlQ5jn5BoFQT6GGCP0SlY7
buYJCOZlImTU6bInysKVX28lTxjUHuri7hw2rmXrcvaoWWX1LR6l8ilWQsXuSRNuCz0LjjTtSA8l
oh8rwMjbIzyhv6byOvAvbtmZf0+7VMmzTO7OQad2D6R9XgSoFL6qZV5vA6HPTk3gvhue8iKtS+n9
LUVeH+SphITnJ5vOq3YOfo/lIaaOrvTn0JOLUxm7/U6TlYHykT86xCjiLlJoCWwkoX2yRpR+9aT1
D8C8823i5d2PMA7Tl6hWZCfsBOg5Y60jgYGKmtJXhh11aEfGfoGfzUvjASW6AtamNnqB/rBzakt1
bR5EkMxmrubo4vBJD0Zr14qtdxBa/bXMitah4XMrEB/aXVKj7JSm2cqzc+F6oBoLfS/UzVOMPwfg
pV5Uxr4Y9Gff+tlk8sYbUIL1PyNNdTAj+dy7oLHkHYHgK194/1guHJMr07MbgiIxGi8Dkr6prL1o
kfta6tLX3opeqvYhEki53zd3E/9O253S+9T3TkUcbvrr7V7lcN/1YtyfpTBE6UvdhJD6gpB1Ylmx
M6F2lDo7CjmwFU/drdi+veyvbc/2uZq2jVEaaX9ujQHFroLGnFHetPG+EX4kruHIlrsZUvg71Cra
d8HOEE0HyLQSr0Eflyb97+sGNlo6S+ahmxWKY1v0JesdNjZdqCJxQEtP31D9AXGxEnwsjZorio8l
A0BRejbjxmBVStWOHLBQoPboatJBK63y3/cRNI9Tjkbh/USvzPW6moqfWGZo9mc90S6tj+yvSoPg
f6oF9cv7yjouTB9FOBVQJ/4K3zn9/UOkmBleTRFJH85BXRwCX7NL83MxHFUac4ZOsCVrfNAq65Si
y+dTd2asg+XbmXGojF8pwO+0jPf3P2kei+O7eaiSdKCIRWJuPsdDX7paXgTj2XNVXqdNX8GaC/w4
GLiI75u6Xc4JL0k/BYPn8p6/ji00M5V0TMYzIrKdHRD8b91MSTf3rSwEHVxFuCO4bwDKkwSYzXGr
pYIXlNI58tp6G8dBfcxFNbNzU+323SDIl4HCPaTQnrfzCsXY0BNvbGDXNTdaO7Z7KXaNpzCxup3p
ltJTgvjm3hA7w/HLBkVGX2qUiwWR70rAuxAXkijBtWikeumymHNrtHk8mK0ZKufBSzZkLNStv2ms
P2pj6/lOg35tcEIb3T5oMIINBIvp13E6d6WdryUTF1zd9adMK/lhm1IXNwQt4VP0B91Jd/7mXP4I
7WBXrIU6UyhzfYWi9UEcDSgD0s8behTF6qJOUlLlzPVnJ9viQdqEu1/Kg/uYOtHr/Y2xsNOxxYsP
VwrV7bydYWwy0dMlbNXE92n+GZHS0lqDL93Gin/FSyZILdsPcND1zEGR2vpVmCjnMnqHv28XDtU2
7hBp9NembnJLN1NHOKchXD4VBWaWAkUpzFrPlHP8TRcOxrbYD+E+LXfk1ISHMXO6gybZyRrZ9MIZ
Jg8KxTUFAtAzc1LLsAvYpMGonUtNfxiKQXU0LbK2/7xS+OFJUXNC6ZhzxnNF7gK1j0rzXEttuTGi
OraHsnwa62BN0X5hT7Dv/iraQHlEJHu9XKrcxnLvyeY51IRgoxlBvVEbNdlYGbQ29we1MHN0nIoA
9qF6o51sdpmJSlUnfmiYZ6FQdaRMZBMFzH5NQ21xQJMvh4ISBN3ciiFUSp33gnlOKqU8tkShAbdI
E36pkTS53B/RjS3i3kmbBbwBaRTKG9eTZwheHudBbJ0rWcwuketlyk6QEWS3S5rzVqlEb80BlqGm
q0BfPG2KWQwU0P5m5oYhEOvHtoVcjuV+N5QOudx91yS2Eo3nodip9GnrZWF7pbvnP21bgbKkt4JW
vllL9j/njvuSjiBQxLO1lDpLC6o29i5DBu0Fkld/otFbExlYMALrOKTEvADpN5in5cwCSXfBMv3L
abviO9Z+ebbrRcGSuPb5ZSIOZ+0au/GAEwzmw2dPfuvD3WHUTZbQ1+hfhuALnuSoqSfhawR/dgWn
XIxAtXrUorfcf0m9wZHLZ08WH3vdKU1rJWhe+hBaDdguvExAH8+2pyglVRXijC+1Gh78IKaJpqxz
WmON1I6CtS77BWvk4fiHhyDl+HlTleBKQgwzQ3gp2tHmYAIqbDeiD2379v6pWzSEVAtROBcIGLXr
+cXn5lFTuuHFNIXHcewOVjL+DM3IMbxVNoRpiq7uGOWv2A11BQUGM16617a0JFZNmmzDSxD65z7/
lox7sX1t4n3b/9QIFEXdDiVkn2jlGMmZgRalRGCXqK+Hv3UhPt8f+Q05A96GBAxryS1OMdyaDT1N
GmmoxDa6DAR/+6AKU8W2rC63885/sEIr/dT3KHfLFlnrUMroPdYi/9i1WvfIVPqOp1WrjdA31zDX
hgReeWpPnLh/J6/1cbtbOULDvRpd3C5+QwD0FJnNdhBbW37LSsVRsn1KWZnosTVFH6710Y7Xnkm3
4drEokeCSqTmROlXmkW8iBLEfo0q2CXTH3nCvoTRpYj2vnrMjGMlsw0FcC5iZN9fjgV/zBuQDBX9
yeQy/9ZtP4wcJi7PJKsSXYif7WBSCsj/NP4aLmrBV3FDE25QByEYmI+t9T2x1IBKXgLJ7J0iFXl2
tqawuT+WGwg4W8uYKMuhtkVRGejz9TLmoaG6mtnFF1dOUM7elRrpe78+ptpeEVLIhgYnbmHMyHpb
qoNNaT628X+gLTclgDBVeE7caOWc39S9/34SnHfEdlPWUZ2tqu5ruebWgGBjP361XPPYZuUvrdtp
qfWryFtncF1bGA6D8htpzzoadvenZGniCWMnIuupJD3vPBOELtXbzE8uaQ8OWOoRUdI8OHjvW1nw
ZvBTTPAwRA9JIs6OdBiqaScldXJJELdSiuA4jG9jEr4Kyf/TeMCe0MQOAJbM3fUKt9QuW1/Vmc40
Qzr6WHv9yiZaOhDkIKHboJjGWGbXaiCNnSIHQXIp6Rxwqk7/5fYNvONCutazt3TiAV/S48bkcRPM
49YoBn7UFHl6GfYiRC6dvouGQ69f3OBTI5+F4a0Q//20Q4cHiIXhgUaakxUDfh2TBHj8JWplDc3O
VrAtQTmK8vv9DXGT0eWUI0PNlY0MiSTPN0RuZd6QqWF6UZW3GiZhRyShaL3XMBaWn0q5WBnWwg13
ZW4WVLplaIzxkKYXUctg9xiUdtPk9e9ggBQ/bq3yQTE94d/3PDZJglCDQTVXndnU20pypRGbofR7
bOKdpuaONl6Cf4ZCT9E5ynicK4IFJKTmTs11E0GNq/TiBU4dWjtp2PbvtJulZBFEHsH3V+4vN9Is
WsAc/6Bcw3venFV73NQMkatJsksYj96TEqjB1q2j9ixXab8RR7Pad57Yb2qPKmKZy+quKGXZMQQd
pREv6ncqyWsn05BLKwWl2iFdpdBor1pOH+b6seh7cVKJ8Ddyp2t26IfZo5hU0sFyOyjvPPS+Ur1u
diX+ahdY/bDN8yE6lmEePlVFoNkt3QPvsTQajsukgP/scOKen36KCinel0nv2W1DsVEo6o0nyP4D
qe38QSa9farGEkEWo2n296dscuHzGVMouiP8IpIusCYf/OEKLWVuG/6YXQY1SfaKK6U7Yv7e0QxS
zH0SS7u2NMp3K27W9v1t4p69oYqUtAiQp2bZ2d7wR0upEpV3WwNtgyo5rSTvzfHYBZde20dluCnE
6brLd7Q7H++PesHnc6PQ3ALtJU+5m7tWMEezqMPs0pkm7VOf2yC/GJNPXjlnS67ko53ZBSprjZyh
w55d3GKnRO/pSVQF23C/mhNlePuzXmMNX/IlH+3N9n9Nf7sH+Ca7lMF3s/3UQVRvPUQxmUd2z/0p
XLhqSP0AppxEEybI5vXGyYzIA01kpZdCDtRjawZUXkw0l7u4/n3f0uIkwhhLjgkq7Rv1ObdNsjhN
GJTaPmW95pgUyvXQh17vF2nuL6DGqrVMqLw0OtLxdEAR80GTPls4wWoJPFsBB+lvpPzoBb5tlj8C
9a2TG1uLw62XHEzt/3D2XbtxK9u2X0SAObwydFBLsimpbdkvhMMSM1nFUCzy68+g7z17dVfzdMEb
y8AyYKAnK88wxpjlzm2DNsnCCQ534VsHRKV+qTykYwAvW8/DwXuc1erBZuj1ZgFe4r7dn5obLc71
fkWaBe4/1gKVQOEiHzLXywoPFx4JV7JuAABp2wVwtNNIPfbv4Leg81vW+SD6vt43vbUql5b16/V3
xsXNE6ts42ZwA7LYu56U4YLaj+JOO5LQSKXZF9DgJCdqa4eDkrYqx6KIAb7rtVmX1lpmFKSNXdAi
elYHWfORe7/s6q3wXu6PcOtqvDAlup8jaZuu0zG3Vmd0eBqgT6dV05NrA+hpLHoXQR0D3cSrWqYk
KxmjmHbhqDk1St/iTubN62KP/qw9EkpCnr9X5e/7g9xcRgMX/xq1rc2/ruezNJpxsVnXxlmS+4R+
asEALz+pbhHpXv48VU9qJ0vPbJm0sXZA8AHgjN6V1yYRaenEHksSL9DHh3QaPTRWXfuaQc2gyvh8
8piV+qjUK/uML/wwZFm7ox66YEzGAnVSO/+9TN4Y9tQcDq7GqkOTEHbQ8cQnWlaH9ydo66mABBPK
OAAp4J00rr+WeWqChCJeqYR7DCS8uj66FXjBaaukkGbsZADnrZtnDbeg8QMCJmiwgj13IdWi1CTm
uyMP/pZ5v94Xl78unNqlqriRJ/h1w+132vRa1t8q65gkEOKB3uR+bH8wNw2JC6ZKfH8e/xCyRE8D
DU7Qzg7Ie7TSFuKskTTejENE4mEhUVKeINb0OhheYOZuRPXxdSx/Qy7H5g+8e6HV6Hufl+o0W1WA
UBne/nTK1L1Sohvc9ABJdEhuP6SFXysyzZutoBe/iOQ3qhoobYhqAZnJe89TOb6TpWyfdRwheAWi
EJqILUHR6dVDhlfI5zqnh8Gy5me9mOt9boxeiOKcLluxdb1vpg1HEwymNdctQlzMkWpjqRASmySN
qHboqZ+kx8Z5aJRgeTGcGf0In8tfksVaF+PGKkgSOuqBkBcxhH2CfNU8LG5DYjXXdoC5t5CMSH9X
GfHd1PqnI7wOKHe/l82ubLivuOnTNE3BRBa8xcp7CpE0k6YHonz0BpopSaVctq4QUMOBgEDsCYk0
4fMI+lzZKh9JPJHpO/xGL1B6iDmYbj0cdQJhEqN0AdZiihkpY9tL8hJ/Xn9xdrASqKRAhmtV4r4+
o4M7NorbUAKd0AUCnpTXyAAWbjp+8xB9PE7UTlZuyYJekdjdB8YopMs8ZvTHoSh04s9OSk6q2adf
STOi6I4NxR65bpJprWVBzbs2ym/3V3TT2/4DCcdVBvKEqGpgF2pKialiH+nzQ2vxo00Tv2jghE5p
VL8a9ilLgqUzA4hJSd7srVwBXH1oZMEfg/i7KMSlQcOuLbmO+XovT5Xv4j8DlWRZguD/GOO/doTH
bCh56RQe7Nj1h5M8Ze7aV+OlIt+Wzg2AJog829fc/tmT+d23lzZOySqKvgrVYHqFu41WPW2cGscl
BzgQCjhO9ruWcgpkRoSXweWVh2wy7m49TpfWZ2998pROrs86EhbFoa7OxjfHeizh/QHWFbZwCRXJ
270+zdcbH7EaQDdAq4CNcrOQ1KKJOcwTHiez2hk1e2OqTEJrY7MgLkMXAmTkUJHH4b4+XJD1Vhnv
ahprcxaUYKFUremD2HHM68cshdyeMwdU/dImkrHdel3Xdtd/v4iE1aycgHaEXds+Ld0D1/amty+c
wJDBuLbWETm6FdJpgB4qAtbq1nCVJm1o3FseIplsTALFMijYqakUO317j2NQeHRxHSIBg+Z214Pq
uDJCsLajcYOWqvlgPhE0aXdWbl2K54qSAymUk55ATNZrPktunNUzEjcLBDQhOQS1whVTdG2bJstM
OahasQfwKnj+ePYdNbOBBCx8DwxJTuc27G3I5hZ9X0UNz7vAnaf+2PYdtILRUtu//0W3Dj0mA9eP
iWIFMC5iwiHBbWfNk0pjo9FfgVV9sVmD+Xd+tdZ8bMzm4HDZzbc+ROIcrPk1GIWqLg7P9RxYOoNy
xNTSmPVF5GRoyWCT4zzFSGrrdA4nOLooiwQl9HWbGY05k0Uy5q3NBkLXmjRdGWSm8AHGCPYGakHY
bPYIP6+yoYBvw3NAmz7ZWG89ZYg6XJhaP+XiABVD3S6lhg4lrF2+c17AVfhIp+ojJdrD4nRBZ0yP
ue0Fqjn7vKxPPTODNHPgv6j72TpwIsNhbY0dZRsNlSnUQW5EEseSerR0KhpDyMRXK9VHXZSRRjLD
W8OGQuuaS0XPbEQI18MuzQoNG5B5ie2E7Xui+73q/UNMcoB2QHR/A2/djciYAVC2LqgJiuy1LZOq
Rs5Hr4vdRImoSgKVuXE1dD6vkStbmPLWtgpkm2n5ZGe7+8Y37n4gwT0VxweMGeCXrm2jBtA6kGns
gDx7a+1fsyPxUDbmERkX0Kp0QPPwhK7/frF9iK42XF3GLgafWdGBr1ie9OoplcGHNjbFlRnhRszM
cSSWBjPduxGan8e3+7O0+fNApANXgMQYqsXXo+j62RiXceniCpQYtYpmCIWj3dZ/YQSuJ3LrqPdC
ZfDaSK86eUWAgY0XswtohoY9KIhPf0swWykpALv8x4qw2eiYuto8wkoXmv7fH5rL3xZrLGrOBnQc
wCoUNds5lRKoxgfVf7jZf7Op/h2DJ/pMqZrTaoKdZTi6CWSU0s73ij0pZffsBjJgnS1g7tBMAHe9
mEhXmrGYilbH0ayARYCUjcGQza/9XAEgyPegmwyV22YP7zM7M+bu7++IzcNzYV3YdlXelBNFu9IY
XXECw0DCz4YkMQNPH7LQ902tyy48aSA84F0HgQcJHDH4abiZJ21f9dh8trozqFLtFZ1BIxvgj2rS
CJQZdXXtIl8/2YCXRfetb50vA8pIwIPgOUWLrOutD/RVq7Wg6MRz9wLmy65ihb/MrcTKRhJgJT0C
YPWnyRHweddmFK3pR90mfUxzDWREynatoe/QRetk6ePOS5VHUh8gWHT07DEsFmNnWcrh/kj/RPY3
Ew3lTfRbBG0Z1azrb9AdiEtpbtfHUPP+RtwnCyh7VVGj2at8NHsckf4gjRJak+7rTt/4VKOPymIc
si7dMetNy2Spkc25R4ADlxWyXYDBXH9Qlthuy6FwHYO4tVi5z0BnzhZJwmMd1c2oL4wIM5+2M5iZ
GutjRVn2s019d342uh9u+qKpUE2RLLRsSKsPe/HouFmhKxUQdLEyEJAlx9Kf7bjWW9mh2Tqfa2z4
v1MnumGVqhTwxft4SHyzefPcxR/090Z6Da2v1+3sgWiKRlXQbBX9faYSMxtBhI4RJaHXkB6l2REC
TH6vmdFsSSZve1D/GhM2aF63Vm2lMNbYH573LXXPqCEbSOXePwhbF85aOoZaBpCrtrjtOG3hNPB5
iCniI7X5xax3BuDexPdq+aanp7J9v2/w9vSvcEfEmUC+IO3riuF8brBFt9DCFV47DfKpCXuL+hQ0
CMDdPfVQPhYj3Vtl7lvAvfwtNRk6vis8ZOXeAculi4Rhd07TvGyR26q8Mxy6ohv8nul/O6fgzUBG
HqQ3uJOQnRSWLh1mS11sGwmL8YUf0+No75xkrykno2JhJsOR3pwywZrgSVSlMpazahGg5mItGYPJ
zH2qy+DNt8Ww1QwikJXBgNUTH3un8ZIi8VwSUwV5GGeyaVA59IGnquIjBjM/T0YBSgMCzUPtNu1e
V3QlcqvR2HXzcMJrSX2keKYwW2vf97fU5gwA27VG/UDHiR6bB3nOMmMJibPALH93y5st04G7Ofnr
4C8sCHM8VwV6rhWw0OeIJ0mzM3BfVpaPrq9PRioZzm2m7dqa6L+N1Eq7sYe1ioAQCjFtsxgCtAYL
ytZ9Ulvmd8guDkXm43agjna4P5s3oYhgXXiIlGFaqmFxSGwpCcQp7SUJcofIivfrGbi6S2EFQCqU
YnD1WJC5Et4GODkuSzBGt94v5FBYB6aAx3isUYhzJOdx05YGeh8yExpE2IR3SF0Ku80KBZlLZ0aT
YBrw5Mllj72qHmhbvAHSLwtbN5cQjgUaQNlwdG5I4AaZi9HjJY0tyGiAeP7b6V7ppEWkRP/PsHO0
qJ+nYa25RRCviO+v4G0ku04u2gzhnYLyLWAY15PbzBAWqzssYWaip0n7Ac5D2JrDW2a1MS+UJ+aY
D9DdebEXmbznzav1x/LKcwJnGKlMwYNc2rbWrDKl8UDV/QDZLOVH13t7CNId749x68wDVKOhwxZa
uUHy9XqIRdZBjahD6kWt0NE8pa4RZG4HmASqiZLzeHsgcJpBhoHS3dqsRKyHsHFmpttqNK6Wagm4
Q234MYOsF7LMirBJ20ax2JDbNOZ6mCg+peH9CdvYkkiI/pEgRNCJOqVw4pSqsvGiOjTO3vqx8Fvu
+lO1h/T7nBmBnew43bn1c6V8uW/3ptsgqlxofwkvf1UFg1aHcHfywXQKrc8RPXU6sDIZHG2Lw0XL
VaLsIfaioxptF6D9l1M4Qb4EXFt0QwIxAv4Iq84A7kKSMe3Ii2FmPOoa9W2BPPVhRpfUYFKnelcr
dEcTFX6Yqb60Zpo9lbNjQGSpmqAUY7Jd3rmQ6nSUTrIx1i+/vsPWkeGAo+AKTTWRx7QslLlGlSFp
Y3RR0WURyC27FlLkn5FxHNHZ2tdHFt2fzq1tglK5Z0NqFUVUMW6xQD8o3ZogBYJOhgFToRMwLCqV
xAk3uqfrokFfHdwfIEEQI62fceG6K03XQnKo7WLdOqVZ9ZXPfQCc9Cpaj0TSfiBFaCsehM6mUEWn
5jRdnrMF9EU0jXLzX4ZdYxVBT2sDgsxvWX0iEzQCUGIm9P3+fNxeOOuHgniKXhDwy8W3sjRqgqJ7
3cV1+brwU3pOwJjTJDT42+cfRuCdrBqwkLkUqeEAEvDFc5Gd05PPdFgei5wFY2Y+IPsceplE8+D2
ZoOxVZ8PojaajZYa11PfJB4UWcoOqToHkKOSHtQigZsl6/ywaQYlQxCj10KQWCjJBhwdvVe7eIAA
Ubi0bo7ij6EeoHogE13enD7EtKizAwWJ5N31iDoDEk7c1Lq41x9yT4Vg1iEDx6tKv6aDZPK2jiSq
P9DzAK0cRRnhkstzStMCOlnxmCu/67XDAqLoyVc7gC40ZM1V8lWlMpjnplEUgkAPAqYZXK7r8bVL
m4J8gPyQM+6TBGqyLPchu9YGBvyZ2tmX4+/7m/6WS4zjiTfv/1u0xRhKXdRWVxobG3KvHSsl/GoE
5m7elSHzk7ANeAAZ/6jbG69ukEguoK3FvDQtbM9ksgdSLwoWU0mUV8ujPzJtCElHa9+ppwbSF4Yr
KXZtmkSDCWSMcBXBbbye386haVOsuRpaHs2owuU6aGBL7NNaSkJcf0q80qH+CbFliNKsm/XaFDqh
aCghIkEy8+85HO+gMHd6aYeadcxca0fVF6+TdbS50axfL1t0RFhVR3G/wNm4NkrSHtnPPOtjSwvb
7/Tcnudz8Sk5KoETQdv2XVdCR6ZbufWOANaISBhOOLqlCDbdTB8MraV9DAQGgDdDqP2tjOqfUeHK
hHYM0uigLl2Pqu7StjE13sMJfSma77w/VGAteFkEjnaUpU1gZrKE062jj4mEIhhKRUig6aKSj6uU
hTl3BnJoqfXgvBftuNdeKqgtQyLmC8JHyfsvM7f++8Uj2afV6CSJ2cdqP/sJerowChGksvnRGU+a
fiLIadw/95sGUWZFKRD0iRv0VJW2jjISrUeFylp2qVui9zZamu/LpqkP3sSHqB1QI0vQs09yr269
FvDd1qQN6qwItK+H6nZGAc1BGzPbj6urmPW71CnqsE2HKrw/yK2dudKhVkEQlHXFaI1llM9dkg9x
Nbc0Gia98Z0Ur8Z9K1t+w6WV9Ssu1s7QFq1UvWKI7Srx88KKzOwlTc8m7SRrtmkIj+yK84JArFh5
swdmeUMyDnGn0kBXstBg51z7OngyQxvzhuay3krlAkod2l/XI8qJ15WDk7FYr4slUsuxeXaStJQA
OTY2ApwsRO5o4bnihIULklXJlKUMDRtwz5+BB4qXDH0xrWx/f3k2zCBBt9LTIMsDprsQDdVV43UG
cYaY5Y2PEruPWTM0JlmbjYcF6FyQTtEeDZtBJHcy1UxmL6/HOLPRyl0ZmyIgU//BAHzc1aAHPpLJ
7iWXxubIkESD97amqkRWfVnUukaVDDbzn0P2yaiflVwScm1sOTwiqPNC8BE6I+467Iu9DVHZnrsA
v8W9iqJYNVl6qBAgO0e0HAx7wNMk07ix8wwAPhCIozIL8VlhTwBK5M16Zo1x03t0Nw/2Av0iCKTe
3xJbi4UzBGFi1E5Rwxa2hJUsTmKX04iMEeS3ku6xXazAeNEo2blV83Lf2Fa0DPoWrjQcJKSJxaek
J0zN0tyaYq/W+HM21FboKZ0egydpHRREmkFGPWh2UkXfVWquPzDdZruuhEbW/S/ZGjbqU+Aew/lZ
VZmuF5OaBWreTjHF2mA3e1MBYr3TeGgPzZtul59mbG/JDt3I0ANuh7wcSNhge0Hu9tqk15O+90yF
xfaS4+0EWjXstDzfeaQcUPck7fM4NGoI30J5xntDTnXqIZmggs6hOoqsz/mGd331NcLToyDNw9lk
s5gPKgmNNhkiZntKAFmnJuSlkT+MxADDbuzHB42lMpTRxpsLhBGcCeCWVylOwbxHh7yt63qKGzy0
Tud+d/qnobaDZfhY6HLIElXWQH5zwBcWhYscFEkP7a9hscrQpIp9o+cy6Q4rxwmSe87jnH29v8M2
rgukYMGLRr4OVV/xwW3BBWgSu+XxAqHdJp487iczsjKyVusbN5+J7BkIx6DT37LhDIdZFjpG8LiA
cPmI3nSo0D002vv90WxYQVnXBKvIAiEIKpzXm9cFBq+r9GmOO8t5NBSwgFOzipShl6nYbNx6eG3R
+BZ4SlB1xVSnOg3pAt22JS6YrTygA0YfUqJTieN1a2UFPXjYfXh18X/hLFJ7milkYFms5C3Amp1v
yqBltxMGC8DWIngFaQS5jOsJo1mqpGmC7dbPNPIoOAuOUwTo7Cu7VtbI8Dq2Wg3BBwLEAL6dKhgq
4ZYyjQ9TrM5PipE90haSiUvxshb9dJ8s35rsn2T6NU4yAe3bDY6K1RqHuOgIhgdRiHXMvNLNpOp5
zNG1PmJAQI2hZkgewa1pXHk+NpLSWDBLOLVGyjINhFcedzNF7+wB9OI2GNyP+7t7YzsAlI+CCZot
QVlZbCrVMwWdwtG0PFbTT4QU/rj8vG/g9rrDVgCHBL+O5jEIM653g8ZY0dlNqsad004RKVQTORSb
fwbSL2zqtS0hWnRFfLJqyYu7ZdhFVhPRGxB4eHiuDTu9pVXlkquA/bt+N+9sjjZlSsDVIGfAKVQy
VeyN9UItGCsFpioynSI3K3eTcjJZtsSUj746HeyS+Xze35/N9XQKWx48I+QMcVGsLDDh9JZIUeFO
qJe4nQ91/zMzzKBEx2xEUFYrMbWxydfOUHD7oIoOqXAhLzOThk+G1y1gbbg7XrGXZbLDCW38HGU5
3h/VxiY00aIS6WdMIFSqBZcE+eDOzVWmxqyuvMAZ1SzsOiprjbyxQKicgcCMM4ugXsyuJ06Flike
V+O0noKmipeUBo5MT2vdzsICAQ0PLV7seciDiT2ly7xThkQx1JjW0bx8Uko3QJMm9BTfGwb0Vesk
0tUf92dvY6EgAQhleciFQUlIXCjgwpOytBQ1HrmFRkl9DaXfYlr80qbHofRUyWJtbEGUV6G0BtUw
dCoRpSQSjZomtakW188depNRx9kl2skFtok3Mg2OLVuQydEtXIHIFYgAmXbUPdInthYjE5/nPOx5
HuRl9onop+n1/izeKrpAigMyBGgTYHoos4pKdcasjUVX9XpMFHOf8KdMSaHE1/k2JDSJ+nPufajb
Q7pF25lN+1SxJFKzJlomchwz7ZmkbKcm3tf7H7Vxh11+kyi2OVqgtbac6HFJ8mjJQ57sFPthMPe1
ex7NQfag3iYr1/QasmtIGmJ1RfYkz9wFBddSjRX7UKW1nxhveVeFUElz6udSOaP8Cg7l7v4YNw4/
nge0+1p7qt52rM7bzpwGp9HioZ4zf3IYB5k1MSS32cZOurKyHqKLENapTeYsfaHF67haCywubUA7
mCVI9dk3Cone25Y1JNQxjzoiH7A4r63VSHllJWVa3GuQiSeBnjyBsMuHsO4lO2Tj8K9xlbGGVavc
ynrpXYxLt0qiJqmpxXnnRFbBSnQSKBj0zwFnbSpZOntjPyJ1ouO28Vbgt1hKotbUTNacaLE39WFi
p89Q0iisN4191xR0n5vi+1tjI3CE/wh+EQQDUQ2Fx3U9uqlzyqqpgGfQkVCj7G1pP4xmCBptPlpW
xFsFkquQkS4fvdJ7ZIlM+36jLLL6r0jk4rGFxyw+GYUzVLabUpy/+vdcpF9niDCirclRGewH4hj+
DEhS2Rl7eE67QlN/9HwOUpsdaRtDePCc77JH8gIu+P1puVWsxbWLOVl1rtDlB+t/PS1jhcZN1EHy
oB260Khg0/zcubE27Sr3W1FkEVL/LgpV5T+j56egUXSAbFdnBq3pXv0H0uePBfhmiSf7sA2cyPph
APwCZuhBOklYrwqYgxTwMcwXgpcZfZeKdA6LnPiOM0bp6PqzCemVat730p5nG9eIA1cFeV6UzwEX
EdwVjU6VObiTHo8jWtMyhVGg1BVZlWPruIGcBbkmyLCshNLrmZ8mS2sAZdJjk37hUxFa/YJUhrFL
GpmO2cYVsv4+IOrAid3exX2RG5lr1HrcLEZY1mkIHApEeFI/hywOcaP7W2rbGrxkV4fLjGD3elx1
yg0okWDh6sJ1dtRCWJOCFrvjkAb1OVIWH8qUNX/vSaDPKyS2UKj6g8K/Nprbdpk5zqwD7vDFapwQ
UOloVJ6mYdzbjSzrs4E3xOuCkBTu8xrviCIhZpeNA3rL67GmLFGLBo8j1F3s1IgWdQ4hcRAkNjnY
+XOa//BI8TBOv4l2mAyIg8yT5ABv7SIkRiAagPgbRFRhtrk9aXTRFz1256PXf53YW+G8zrK+EJtW
TKQsHADV8OIIt4TGZs/hA+Sr1aL6rDH+ZHR1u7fc4Wfi2TIYyS3+HXfSynKCGB7qEjf0rdku6rbE
jRXXPTLf3d4rd0CH76y+fOBq/5rmLw37RbxoGE1/8dRIr4awqh383QkdKmNtbowdJxQ60SAxIzUg
Np5bmok3RVOZcVvvPT5Bvqf2Lf4Ghan75+aWSAIE16UhYZLTxDKaipcwZJ6UCQiVtAznEU3XPf5o
NOXr7L5AcaTTjo2ONlNL9aXuFUnPtI24BnRtOBp4lxHdiIFn4bCFAHJoxkuTpFE+tOyQFJ0atCao
BfeHu3HJXpoSwTFo+J2rtOBmXLfqo8KrtxL6hvdNbK3cylMBEg9QTsSdwqUAaXtS56YZq81gvfQ6
Srz11CpHjm7qO1NeBdiyhyVEJglRIbimgr0GndCsCacnZnMTddYQ2s6ZWGaYDpJC19bcXRpaP+TC
U9NGtSxwH2DuKLRbmtyf3Pj+1G1tBBx1oBhxw4FQsH7BhQV37CrG9d6KUQyiaBPuAEItAS5tHXMU
AP61IUwXmjcRR607CwZ4NJMg64+eUp60pN/N6pHowBUv5NmrwpF/9iz2MHafyHie1F0HAsz94W6t
3OWnCBOqrsLiNdATeCGrqNX7YJ3UHM1SPNmrvzmxeKTgyKPvAXBy1xM7W/2MmBETW1VQ6Wog0XTW
C0ledvMmge+CFBxqJNCpEIx4NqUQA3CsOKmHqvJLrYefSSykNp2OhSBZ8+Pkugw3jD48DmplHDWA
YI0EHJV2dMija2Yy3sHmDON1BlUWAsI3+rmW1xhtwxIr5uO+GU+sf7TO0l0rMyI8hhCWS2YKNcK4
1dHFajkl2ecqKYL/bhEvBiPkA/MRQDuVeVbclcSvi+8mBA2ZInFpNnfKhREhk4V0Wp2X6JABTYu9
ztGx4wUNeO5v+617BHXY/yyKcMrbMW3SrMM4MFe9+WtyZVjzrQXBiqPZmAflEU18TxIPOBvV6+w4
83512gJM6LfFGBG6ftwfyIYdVFP+3PHQtbzROEmgZcVys4GdDMpSPZoNRWjP2EVtmdMncMlk49rK
8KwpUxSkwP0EnE/YAQ7ph65Qczue1G96j943zrMznZq+ea6yNLChVVvO9ufc3he2X1vOwR2O7GyW
kDOKGpkG8+bgkWRaXRQ0xxXzhKPZLkUDSbY4QQhXty9Kl4RO9+zNMvLHxnZBc91/DQnHa+xGlwDl
ge1ipz7Kr1Db/nv/AxsFmRsAiZBuF+voJar46pKs66hznxTIrQN4lrz8F5vlwoiw660VVJql1I47
/XF2Hp36BC2V6a/p5tD6BbAGaVuUxgFLEaxAwHhwEzLa6/FFrd7H+YW0uOTd2oACwMoaiqgou9g3
epaMDJk1I+ER06qYHycrOSuQFwsZBeLLqRoVEvceVAARMpGjxlx3Xy4ltMABzCp392d147pCcKkD
s4L3ZkWbXj9sBiC7c8sqJ9a8s2Ohr7a9o9Jq2aaRtTsddGiA2hM9rDmf+ESdwUHe/QgBKEM/Jf3n
++PYOk3gA/zHhDiOMSWl1sKEZyDNlmk/RvI+VqCmaBIcu8zQGkdfuFiZlnFwXagTG923MnPDhZ3T
MWajrBYssyM6A0piq+44wk5/XCbrtU7nZ5Ln/zBV4pXKFkeIX6zGrViXtA52PLiu3O8zF71nPu4v
j8SIGDbk01QlWkucuFBRbwYfmeUPdRLeN7JOyXXlBQlQVIERBaGOg+18vTTOOCR2NXvITaL9aYR7
Tw/scjairl28IAepIsvT7JC5gywpeju6VU4E6FQoZsF/F5OEizFUo9c2Rozmu0FWfHJQfEZf478f
HbitUEtGpAItTcGxMApuOInZGbE7/XAAkptQjsgfy+Q4TBFrZWDG23QQ4kW8kFAMQOMZOKPXc6n2
HWWOzo0YBVSwMYs80seqj8zcCQmaIywDkzg1t/sdBnHf4s8aUIsimh7nHWpWmhFPPCrGuAPfo6ke
Uk/WcPv2NVztoKIEaAISeKJGvpFCcLdFcTDugIIKEDVD2yzVZPj97dH8a0U4VCSfLDA6dAPCQcy3
+v1aa+AptLFmyXW0tfVQCkbhHsJ/yAQLj3vV17QoIHYWm4oa1BCPzVvLT2yJle3h/GtF8JtSTqlV
DxgOKmi7qXzuDLTM0Tqf2pIYSDYcYZMrGdIcLUQeYuw+f2xeMvrFdb7fP0hbO8Bem1AgX4IXT1TW
W+YltwYDB6lH1uZU1Dn7tIoCSUppW5cRkheQIEVmAS6CsDCtN06VvgxmPHqvbvrJAsn2xYNyEtHZ
a6oY1M91ziWxx9ahBbZwjdRwF6kifsigZCwYOs3EEMKN3O4fiOktNSSl2Ryi3/Xu/jRu7YlLY8IN
4Sa8rwqiYE/oTyT/ZpJj1gWJJdkQW0MCh2ENuqHJhUTm9T2ksGFY0A7WjPWp+GLxaPHQ3fRRs7PD
gMrL/RH9Qe1cPiCI61H9xdUKbAUKPiIKoUKX8ZYPyXK2Pi2jnySRi7ZofvVaPbLD8q7Qff/FPYK5
cardwH7qnwpzz3no4MClEIp5GCCdSaIv2a6G2Hw8Hu5/nbih/nwcUGErXcVB1UeYibTlqlPlTD0n
1O6CiQEd0Wql7ROSKb7OE+KXy6j6OVeoZF5u9DNX03hzgJwA3xK1MOH4ewst0XNjUs9Z4evx4r5w
iOP8mH86D12597RdDnG4D46iRGCgFfNz/pblktdBvBf+fAHQkijuQGkK3MjrbWDqtCvL3FHPlVVN
8Lnq2dep5gQkYZnkEN1wZ1Zb8IdRRAIiHZ6xEAKoFh0z3rfqOWz979T//j5G3/t34j+Q/f0VveGx
ipbWUV/4kv0IwQdDrdVz7bPQ8ku/9de/jREQhgd77/ngqwbUN8JdzvyHxv9s7cfcH9/m8OP+l2yu
8OWYhfnNKwedECx8yXv75yOeNP+4/+wvQR8+PhRBI+35tT6A4lG7NCjcHmRI6dAY/8/gEDp+yJgf
0mAdH4vSIAjA3JVFXVub6NKmcIKKPtWNFD0dz6en3c+f3vP+IQ0D1X89SDzqm0SeuK7C659Pzjiu
MijnE9uFy4nszGNQh+wpjCXLJj5lqyHAQwAnX3mqlthixSpq4jLgZs4tfMHge9ZF3dflpWx9O/GD
2c/G8Hfxz32bW9fQqgqNawB4I5SWrvdsVSQQzeq5et5ZSqC9KEvwEOsydS6ZEWGlbJ3hFFYwUh09
nz9CdpNBScb3wvtjuckHrfN3ORhhoSo0P+S6hjuVmrv2a/XNPLpfQEDJPkE+xomqU9v6Th6gfcDg
Rpnjm//NRrHRXxRijysXUYxYphaUlHqetHNY+8jilqZPTX+udu778zkoZbmNrd0CDVgHkBQQK1Dk
vV46pJddF+z1+ay0GkQ7T1qt7u5P6E0fhnVCL00INxp10BF5UYz5vLwmpf+l/PF9p/m7Y3di/vIC
AKvvPUFdrfGfo8MBgFP/t8T++hKJ18qlfeEea0sFOgVg7J2hbdRFtR9+f8ujdu+G+b6cHmxYxuVy
UHC3JJH1W9ZjQzbBwtlQNT7VlWvNZ1LxZ9duD6PSy3rmrCO4N0LhaECw0taBipnPerrL+iFS1aNL
6K5P6Nv9udw09IebDkArcH7C2bC6zDIXo1jOWnYu0DVv+GiXnSnTqPijTC6OB1VjqBqt5HRD9Fnz
Kud16ybz+Yvh4x3Q3ufgvXsP3z9p/hv360BL/ZfpWx5EEfGDzJ9Pr+f+cyC7sreehsuvEFYOsqN1
0RXKfF4VTqwnxT5NMkmhrfm8NCEsXJVrNa0bLBxa6PglRJGNafa78XHRZY0lb9KL6ylc1dZ1iNDb
q47t9UEfcgRRvMmXc3G03uuDdoImVfGzPtbEr9B47+f9jbLpNl+YE5VGLTq5WVli8tjoj8HpiWch
D3dNeGyDvRM8RlMYnb8ln77+gsMWRT9eY+grSjbrDe5IGLIYB091ntbmki1nfX6iDvMzEqsumj4s
/jRqiMB/IIWvlLJkwg2kBGZtQ0MiAW8wOp2J8oaFreZjNijLeXzoo3e+C9t5XykRxNKD15BNvkzo
8I+rLRyXK4PCRl1mKDm4EHE7c2r5BGCgYQpa1kLwJOQ/R+jTuVXQNVAaZL/SFKi0Z0X7pKxtGsLU
3v8PaV/aGztyZPtXjP5OD/dlMDbwMrnVJlWpRG1fCElXl/u+89e/Q409XUURxTf93IDR1/JVMLfI
yIgT53SiVQaG1iDNp4HKd+XFO5n+8WlTmQEtZYDqCTPfL4NvpmaSGp/GkTcVnIfvVbRSaFg0gVfg
NOsKShYzE2XthlrZNlPADKqQ0dac/il2bm/npahchrv7HyOzOyQCCqqWeRiRSKnzNKNIVVrYyjLV
zdHM9+lG2pudDNyoLuDatmrc2md/y+7SQ2Cuvfp+ACC/dxiaSVG3AiQX/b7XZ1ng8pb3lJx1PEX8
DBvk4apN2UUGE/8W3Ue5M0PmqwlMhetIKum3p2IpkEWNAnoMuAcAQ5t3sypZ2ofCWLBO1zOkb14C
wjYshYZrFG+bHqq1cUf8lDMzyCcx+VMcrmT1lwI05Okm+lDA24Hum233Jh7B/OZjLdzw3MgveX6S
reZJ9ajvm+KjeBZ6qEhULMQCrAp0f1C1bO7RobXycpj85XxngyliUt7D2/MHsQmWKJeDWGYdyDUJ
7LF4KjU92FS+LpZ6+b/N6E0LjiM0JT2QoIKuyfWCK2o1il3scQ6novCIcySIpKlWIs+Fy+jKyOyG
GIqC78MWRrTK6uWnsCTgmE/al5X9M4eTz8Yyb5OK2qLiRYbB/hkUqmivdfuUhDvfP6nSIe6NtssI
t7ltc+Emx6sdzSQC6pDIFs5GlvUKZJVHn3ME3tDuWm/l14uLM/fn758PqQaou2/YjHeQSQZnb8WK
wQl4+pw3PVaOUyiHj1A+AvRsfOe6MgFvPTJOxGshIKCHCM57ImotCA5FLwg0sxvy2Aglt49Jp+HF
Y0S8Iu9woUIUmY0huEcGMF2BgqVuEElCgAlKmqxaQMU4d2uotiQdE/2C7F/z5gMwAJRbOeJewFMe
DOrQpm0Fmo61xlMoZ0chgKMdl1qc1HY1BcIJua2RwQuEpnki3bNtldRGIsTiU8alqqgP6P6oUAYH
nszKhxGNJfIoxRBPL5iXsiv73ry9ckt3+OXSCTNXV7VZoiVopXD0GpgiotiJhexlO1J0BaTWbWNL
L5UrY9NL4iL3wnbCUDBtyDnlntPNirZ6vBnNwFa/TJ7W9+MDT+q7Ya+arO7vmseQxCuZzR8Y7u/D
cbGTZrnuBrz6slRMO5U9qozBgO++upeEfREb+Xj0WKPPbRVCsHFpssULGm31Vk510T0NvhnVrZGq
Ry1eI76dvMsPV3fxUdMT52JafIhpFpkMx4BiD/wPO9LYfeZJYd+e/qWL/OKUzmOFoYKo1JDDjDeQ
UNgrvtFqloAnflKtHNgfOlb/Pc0qyPeRhgev12yaNcilQQ8KCy0RqaUB0mm74KndNFYCvxqSYs/u
RRuchna8DU/dR07jYkr1rWafpt37c2b//I7ZzEa5n2asm3BO0ur1sYY83E7dpyMxqFo+357dxbB0
Au5gh4NTA90h16vI+nHfDFnKOexgyJYX2xxkUjldO3kvW/ezus9HmpxXlnQxUrk0OgvO3LFIhkHO
OMffIDgDq5s8TTFaACpdvW+dMjfjNcXrRWeMtgzUvaZuNG36+cVu5T0fEtx1ziHdwG8zcPtWBv+/
Zcj53j8XNmYhiOflVZJzsMEIlD3JqcGmTqZn6GQYVqLbxatrqhlBAwP8c9J0m16MBmuWShU4MRw1
ttz4Q5J3bLZSyJtuvx+bUEX1GI2d6CueT1idQXC6B3eTk2UG2uWRzw+9fS4T9giFqUBaOXtr1mZT
N/heEwsZrJWu1SuEv3en92dU0/NaZ+eiP7kY1+TWLqaOHevI41tYUmO9RiTsH4vQaNsPYJFuH60l
/4iuzol9CszF6NK/NsSXg+fXiJ6c4HfkEVOuA8KFrxkLkXf5r9yHl7Zmg8qQkujSpuSd8Z5FTKEF
hOE+hU6hGlRM78ttvvacXdqAlwan9byYRbkJJGXQYDASW2iN2YL0En/dnr+lLXFhYp4rUEeuzUDe
xzsNFRNj3L+1u/RJ5XR/pci76I0uDc2Cibzr2wGkx7wjFeOG8VQovD65PID47yPWrPDuevHcnAu/
IX0gr+z7xUjm0vgsuFD7DIRGWco7vrYdXUgFAdyIDULSU0qDfOVMrw51dsO5Wl+BcRxDraCvUNMs
3nj5kam2+T7IHka2p3FtBo1drTUoLV4zSF/LE5MlUBXfMdbFfhErsUh4NMw6CcRsGLMXdFUBN4Zd
5vf9I1TK001fe4aa62AKks1xrYlmqVIHSgHg9FBlB/v6vNmMrzLGxRllnbamZX1OczrokMI2hGzL
hRYr7ytx04u6dtSClffTUtryyvTsqDD8UNY13q2O9GlGtmSOGxzPcs+QUY9Nk6Eu+qJB603djXIS
7cwn8Zbf8Szh8Q9jMZa4H8H3iezB7eO1dCH+OSNA212f4FCqkg5ZQdZBwpYg73VSVlICS+d3AnqK
CmA6Uz322oDHFHnvdiXnoC96sHJIKeeA21Hv0SVrrKWL2QfokKGpCMkYdGHO/N+QSXXsiT1iUZ37
cPW7mm6Ruj+5dE2qb2lQuDxQFgE/EQQqZwcI5HBx5HUc56Dk30VontEyHW0URtdGEw0BCepjnK9y
Ik1TNb+L0aIBNi3grADrmgUvuauw7ZCreIPbCRRogPw1qqP05JLkaETnXbZbi+2X8sIQAQRnKiIm
Dan2mcUWBATjEGmcE5FduT90VqyQwqSeLj7c3oaLngF1GAnyUxOIbJ6og9ZR5PuFyznB8NYxX4yy
6bxfcrVJjdwqgeAArRNrlCUNXsNuV3Arl/Tiel5Yn42TEatBc7PJurxrMkt8L7znSN2UgOFohrsm
Y7n0wlCmLlyEbnjLgz78+kz0QYUfDQHvDMDpUh49MRopxhchNSCeQKoI6SKjPKSRnXxWhXEGd1CG
vFmW29KGA2eC9zv1UGEfX2+vwcL2AlYCfX+TgCjI1GYXYDVCzTBTucGZsghjAa4tiPTeNrF0Qq9s
zO65ZkhamUcvtgP6MrNjElNkxL1cOV1j9+Uh9A49o/vQ8syzzsyKe678//6C2dFNy4FvxggFx2ww
gqq1SlBGx5Vo9IjOII9Ru96uLQQCii9Sdb0pasmmqFbAKYszzSExg2o48GRzDDWYDaq+6dnBGYT2
rQcZOROGK4v5gz0brxBgP/+0MYs7VQXg2WLETA/WYIV7f+NvKuPt3iP4xwK28AE5po14L5PX7RmK
9/rthV4qO8A8hPlQNf4+19dbPGwkro97VDZfDm8fHskoQxOrtiNqoaLq4N4lHals3zqt6ccvXGiX
huc82UONAjnEuwanGa1KvlOa9y59ieWVl9ealdlZUcG33LUldhHUF6H5WDTHKlHtMUTOjW0Y8y9N
pjYBUFGKB1fQ9WTm/r8ns6G1fjjcp2ZlgdyDPBDM5qtKmk1hnk+/1nrzl7YpHn6Ag2i4viFccW02
7FlpgKAmCrryNvIeeHmtvebb0c1uNLyJ/sfCPLjnhB5dpyIsJKQbqHqQrRYYqvtHbM6YhE/aQTv0
tCafCe2xbwOS6rzRb3z6iOrK1zNhtrUlUY4iyU4ZgXRrafzv3O+t75stMxPXkpcG+D6gnJBfRNYv
NkMzs7KDe3Q3CbWMOyc0IrO0EhNSgCSlHWHMlCLouL0Flm7iq5mabYFE7TTUm8fRAdBLpGhZeIMA
8GG8G8K/stku12TmIGWl5KpC66c1mZIymHQMWd344PUGGuLVQ6nyjCgRXVBWTG+P8jsYvDXf0468
eB9E8CaJJn/bfnuEPAMpgG/zN6D1xr9h0Xty/GzM3GhJbX/tnyFFR85I9VLISOrVbhWesXhdoY6D
7gAe3LlAml9/jyhWguD644C5KB+zyM5Oqt6Vd6JwTjhOD8wU/BTRQJXN7XlYeg6COvBPu7PMWCpL
jVrHsMtbCRAO1ZerEZqY9oqXXrUzubmL+W6DTug8SJwjvqtNdqujn4c6Hfm1MpwlbwkmFPBJohyJ
d9dsOK0rBDxYBFmYkT7v7x8LawO91lAfn7IU94Dt3q28thaPy6XF2cBGD+UeroPFIj+mUg2UFO1i
pBM3kt7u/YMm3aFfdGWUC7Ur8L0gSY3a59QZPrtxGVaUIQMPDNqh1ZH6ewsiy4N8IGkiusa9sbhw
l7ZmL50AeWGVjwY82xpyeOlUEO4r40E3pDWShu8ayvxITuxx4I1BSIho5XqLqP7gakXHAdzKqrSx
CmUPbs4jt002FnlAeyAxK5P+Tg+qR2LrtBMen8S7J03PKrjCtVWdjtvPb0EeEjobYPaZ3+1hNY4p
J2LUh/DFOymU29LaAgEU+Y3Dv7Jpv3nxbhmb+f5OAc20V07LuRvNjzfzrbE6S92a2LoPDxptSbw7
Pn4Zz8Z7QZ9Lq3diaseGpnvn9ffmD1ahKZpDApZFJzn4BsBvdL0KXa9GscagFlC3YrobokQvtRgS
aOMoGxUgzVuoVvq6NvbZPct4uKzcQdlFqZw9BXLKbiSU5qyQHZW7Ngti/LW8s4RRVO4r/AfNqp62
4sEW479JvRZvY0ih47OvP5gZAz8fIfyMvILuWgpLxI66rB7aOu5GbXPKPn4zur2TNg1R6RroZTpp
86WDrABICKf49wfKtUhz1e8yZOCr0Ri5D4F7HBjTJ+iMXznza4amDXvhP9UQDN0ukv1OqzhvYpOD
J/KUY0JzbsXQYjh/OaTZfIaykGFISKMoKdFfdohHGlSAjfIVzXeSgZyKBDj4Ud3llGHIL/tpxbct
nbyp83qqmUDWfr6cSdlqXpzAfF560Nw7SMKXGEakCQIqMr9dyBqxDBXbAhVHUuVbzjMicXy8/RGL
ewr5ATSfomwN1OLMqddp7sZqVHNO6lnRbiTa+3NlWrVHjpZheK932+1JeYXXgUTtbcvcwgWmTWcP
BWxwtWNPzdY5YQRlLNUJtRWRA9IunTEOmO8SCaaTcGzISri3tNwaki5Iu0yT/oPivo/UWISiEOfs
BB8yWeS5/J0CXJ+TO4JSSEo1vdilVNg82fbtoU4jmR2diYYeDw0VMEB0M1yPtOjhf4SSZ520M7X0
rfA+624PZfUGwGYh1Ft+rT4ybdxbBmdHSOJTSe2RaHPCTy47KFypyyqzsn4LxxQPbTSVQ5pRlOGQ
rgeV8CwjZwVsJO1haI2RBqOe1ms8J2tWZttTlLMq9wNYGSvqbe+DU2SzhkC4T14DCaQu27gT7aR7
YnNjZbss5bWnTAJSdCAAQyv67K4KZB+qMS28rQo+E089a9w+S4wkMoAvKfpGL6F82X8pEI1jaFw5
2cftTbOAuoJz4L55x6aodc7fHOQil7RjzTvigT8pnxMUIzIsTrljX0BiaAOFUBmuMR5vm10ARFyb
na3rKPpMqmYwC1ksefB0PgW27qCZameXLVHRNZwrpqbjExL/XXpgkeeQdHHfPmmRXpQr0clPH4GP
4SceFvCBIuUxOzmt11UR3rI8wr9NQPzdWtFm+vvXB+X6988OClLoQhc3IwYLqihZ2YiBT5FapNK4
S8uzKIOvrzpooV4Mm2w81O3aHvt5UK/tzyYbSQgwYk3jA/tl9twfK+nRjXQ3eYjc9/E9ku+Vjiq/
MjIQwFhvL/RCuHtte3a0cmVohULC2OOYombVVjlhsmP/XFR2CWkWQ6xWsDbLOxqcUlDHQGcf5Imu
XUbD10MkFci1C1EdA7TJtiAeU5oYnWtKJ4tnBqpvCYESHgQgutSXBBKXkSwTsWCBLoz8uPUtwADC
w5hEeU4Gv+s/orEb3jM2GX9ligey39uT9NP9YI4uvnj2JBgHUIxrMtBBJQQ32Uq2hfEhi/yd1FcQ
bl2TOVrYDUCKT9DdCe75Qy+K4+pczdCh4gTSs1hs1PAxaczbA/p5FYHQYhL/A5wTNB5zTEoTq52Q
Du2Ef0kAaIzpUFQbxo90JX8SYr2LE5pla+mPn4EOUl3Ar4LDBr350EC/XndFa7SmAbW/M0ZlaPlJ
/N63/prw7EI8AStQbZxIzqHH8/32uIgb005MPDfweUeuAruIt1VJAvHQgI0pil2zbUFuV5WjrjZm
kLyUsdUkpyQtiBR+ruGqFgov+BQBneC4PiDcMydb96qoAe14wjvuIX8saKFLxibY5rtKN1QyGqlI
hJU4bqH8DJMT6BsyhuhEm6cDGF8dGlZCmW44ZaRCXjihos7d9fQu0qW/ELshA40uWFQfWfA0z0kc
8WBSlACt1U4T4xYChDH/xb7zNKEBVTni+qR5kfE/PnTPa8TeC682VCIxs0Ab8WjWms9tMMjQp0Pg
4fgZQQ1rIIEN9oWdclcjcburje1XsQHy3sGzceX9NW3T2WVxafn75rzYYOiFS2KPzwWHa0HtnVts
B0o8wDaNMdZdf8XzrI2Tn4UfDD+Cbo/BONnfuV7cCfrG2yYULXjufWmI6MlxkTysrcgnxVotbfEo
Xczx96PhYqS1OoqJG8F2fuxrAtIx3dsJaHSirG9QyDk3O8wvTZ7/QrrnanHnkXKN6B1iRjCs5Hr0
LtL4Xur3EmUfEVzE4UpwsXQDIqcE6k+kBdGhM1fWSmsk1lStBzql3/UtbTXyy5PMXNMBj+7897Fa
g8MsOfgLg3O2KX7ktNFvW1y5ABYPpOcJjxh2j75iadvt393nbYz3x9rLfc3qbCchyd3XRQ+rfbJn
U1o1ViP/pZGhVx9MHXDyPxiimY5v6igUgLXhn2pG3ECHTa+5kEi8UwhEZTYJq75x6e/KNWPe5EOb
ce1uTYJr4XKTQL4NtXjcoiDhnH5+sW1jP8pyNkgFp6P9Jv5oNp6J+VyLm/ifbuDSynwR86yP0fQF
K+IhIeJbr0OM8K14yTYo4a8l7xdawnHf49E69RaDpnb+PHd9xk98GcYk0psvdWDK3bYf0H5CT4zN
ocJtRCTXM/CcPsorHmjB3V2ZnkVrfTVKUSbBdITGG1D3BEdhC+H47sNfE+JeuryuTM0ChLDk2JgR
YGoHuMfppJyhAA0dyU9UNFfhFwunAb0jeFhB7hfowW8cwcUmaXjZyzQhE5zShNIWNRP7IbAqnTWN
7BXrp9+Ot5Zi3itz0+dcmBuEwVUGF0PT9VI/KC+eUaXU3bP3zdmWdOnRHs8rFhf3J+iVFWTMJTAH
Tj+/sNg0eVAkeYMBeilpBYNXD+FHcAKhBRGPbfnAjvsqzfRq9dZY3DAasshwAoA8iLMN04RIcnVR
xzv6C78d8YQI6Z1Peqc7I6FzWlvIBfDXlDuChwbZFLiRxNnbrVajZvDrHICPxMhZPdKo2wR6zMYG
L0SGF6t66saOm+zzHCSveUZ84cQpCI58UDUNDhfv/HEbZzytMrsGOCPfR7yu+OeOo2JJ5TfBx7NP
Z9tfMeobsbWySkuTNTFkgZ4dyQXoPVyvkp8DzdxJDe886SNPWnsT0dZm4bjw8ipKPX3gd3qlII8L
hpHbphda6zBxF6bnp60rJBCZ4z4YTqCJRntdrbunVteIFBDhmS0N4xU5MSoG5PXVumsPdrra6bt4
4hGkgyQMHPE8wvbr4fceeq40HlevQEJkVzLqcqSmaNc8rYoXLB34S1OzmZbdAPjdEaaedP1F3BYe
iRjCHVgET7YtrqBQvhmtZ0EimNSB7Jr09fDWmVlDVkzxygjXnvRSvbNPyq7X20fhLjIeFWrtOXBq
gEHwVDrns+A4JSHGc2rvCfKs55NnrjifhezJ1bfMFlrpB/hURgVMGn2g4KgxJRHLLa5lEpa2Mo+8
pgjQHnRQ581YrVQo0aCOglNLD6FGktTyjB5hW2oEkXN77y5FxdKlrVksMzA97w4ZC+emo2lFO4t0
/AgcxhjMffquku3WzulvumJ1KSd2ZXXmUltUIaqw4wVnSs0PhNu7W3nbPhJZPxr7fUl4830cqW9L
tPp1e8BLmxcEH3ixy+CmAMr2+pwEbp2OTSTjFaDStvVIdw6719smlnYJaPOQaOQBSZG+H7MX90U5
BlzAVxhcPAAsq5VEaPZhsvVXou2FXq/pSQF2gUlkBtmf2W7ka09VEgZD6dDmNTx5z+jsPVboUG9t
QpL9JzYonqufLflijA+hIv5gcSuzKS9N5+U3zCLEShJ9jwtUwcmkjEG7UVTFkpUKo/asFX7h1FE2
PHoQlPmSwc3f6FnjoplbZHzl0HsjevS0oq0TaBcPKYfOjWIQiBQhyiByHrEffCICMJO1KPaQomAq
qJh6jI/jHrop2mK5MEYOyZPSz1gWk9iU3UQxSqb5GNEKcjf4Td6SrhybV+Dkm83I9Q305jRGchS+
kh+zPI2PfFZCT6Oo+byg6QByGyqksoCQAkgjD//uD69hppTIYXJ5bjNiUqE1XdEABPdD9RBJQmzn
sQJxy1z2fvESarG0EaWMxmmdcmRM2nqrpjyzifNUCUjM5UpLcz5uIBaSxmxnpCW6JEnbcoA0p375
zkKYiSVy1zUuRR9t9JFgqioyKcquSfou3hh/Lp08B1V3QYuOS+hYOOFjoQJ8LJ21AfxTGWE2/s41
NM/0/JVk2UIJ4HLLIl68Pn2DKldDilKo4+9l6p/vQ907cRZHeRIbsSWtHMSFWhzMobKL/mac9h9I
frSKplqYutidhr/XW/NwiOwCgKGMvEj3oIR6z3IqFrocU8pklr5yWyyPFhSGcOLIDqJV73q0khi4
g9wnoiO2esucxuwUPYlo4CkJu8GeUgQwuFSHpr8b1jBr02+eX5oTeeK/LM9vEC/jk3yUAtHRXvic
RkQoLT7bZ61VtcfTbW+36AEQW4CYHz4VSjXXg0SvJgTs+1TEY/hFGw5Ni2L+SlVh2dNd2BCvbST5
wAcSCxulediBvgwkKr7+8OWa3r6lxNja59+2snlSV9+mi4MDlFHkgHXGk3H6+YUrZ4SRGThvFJ1d
ADO3J24KXH6s0cXvnkVsDdK6ijD97sExto4PYN7t3798wC8MzCInRepDWcthQA1t1/IB+HvJWpTa
RJTZlJyMwilrZKJl+65eCdq+o81bY5tdTYWSYAMWMJ0Zh8PbvQkUFekK4HBAv7bfF5u7uy1P9LMS
Ek9fuxaXoqcJfvrvNZudut4L89DzWXFqBzgMv9/wHiGigcadzUO8s/Lfz6/J493WAbLjZAs5+UuH
/k/zc7Qow+Ws0IUYevvC7e+nB4CrPyh0uD/XQCVa4couWnQyeLAh7sf7FOD32VT3Y1ZxXACXGgGF
eBgo9LdrY3jcnj39l7tGcLc0t5fGZnMLxZnQGwdJcA6iEW0VGj/Y3OvKtp3ugPnewdrBo0yk66B/
uz5zaRt5tdvEonNA6nDHmtQ+/bKbtTfb5JZ+WAHwBumtSYuKnUegOBeqpMBDBqD3/G1+FCSF3gT5
0Hb3m9fW8B/UUr+jQkSc1on08+0xLkWIAOCh0wiylhq+4HqIsdIkQtHyohPKH8XwPmSPCfM+rOnA
LwBV8Ya4MDMbIyNAwkeuBHivl8lr+rQ9hkAyFeTj0SM+zoNIyJ45gW9+T2uQSoPNLzAHwuiaDjKj
BtWA28Ne3D3AbAA1yk3yULPdk/t8wfKDIjrsG3Mfd5bcbKACj84GeaXmvmxIhlythmcjlvd6fhW+
4LRM9SWn1lXZFD5Y105To43sXPt9e0jC4j5CTQpSA5NI6RztB0VoJk8SmMqMylAIcx7NUaDx5u1g
Qg3njGbaL2+qo8QEEo2/jZREj+AWTI7oFg50cJ05t79nqdKAOjBoiiYRPSBkpu+9uLHchNE4z8fW
0g8dPZT7jKDcTsvneJfspa0v04aunVh+6Sa7tDm7nlUJWdUa0tFwQQKyHwocERhG+7OJbUasT7I3
6oIa9sRJedKfVga8tABoBgKsBCgkwFpn7qKqxYmBAP6WOeexZgrxi+o/CGDx6VOjcPWwz6laWAi/
GOzutQT54h17aX12x4pBO2aiOkxDP+jlUXtWWLTkEjWkv0EHZq+M9Sd4F+4C6cAJv4vc9TxDN4Kd
mGMCWXQStKnUm8LySpr6ih6FLfq1Vb0P9dr/vG108S6/NDqLgZpgSKsc4S1i9qcX9wCIFTncV2Tz
1R2Px+dsvxfoHbVt+rTmLha2FXr5UbtH/A6Jenl2iqMidEO5SiSH/w3ykK6zGh1UMj1j3R7gQox3
ZWZ2YjLRi6O6z+EspDG3xlDFnDJBSAdXrNeCg8nDzW4dQK4RyUKsGWyj8ye7J0e5NLaF5CAXSSYK
yQfraNGS+OQMnOnK0ZiO3ZUxXG6whnMxiQcgQ3ntCqKRhXak5HUOtBA83W8wsKbzG+P29P2sqExm
ID4DfcXpOp33iXWSmkqlp7ZOfx/dcbpgJwdkxr/ApmUFVDo814aoV7rWnlaG962u8GN8F4ZnZ08K
pDAF00znePKdW+6Yc70Rkk3gm0CbtvW7wv9KBupTeY9mmMyMfPNDe49FI8HzXINOTkUgW/tQ6MGh
cIZmEwXP4I2IeRrvfat0SdWia6LSUVxgDO8xu89i2u41hwuf1YT6euKRMr7vc0sqaBWArcvOz3Jx
LMGID13cgSGhnb4X4CapNNPj8c4V7Rztt9sA4Mxwn3B6x+sJjVA/JCmQd5JqdAKgInxNort+6qo/
gJueoGEHhfCaeQbLCPICouEfxI+wWm05n47SramcLtSLW0NzAxSKVaV1JDTaP1UFFWrww+45cO3h
Y5STxBiVb6gPt7fOj2v6e+eIPECrE7OVOr83In9olWkBOdO/V5Crcj2yxjS3ZmPmvdoMhfcyh42d
aKErLd/xa2f6h1OejWJ2AfV9PqiFh2MG9m49va8BI3iKsEVIsXPfb0/YTxzMzNZsy3dDkUotN9ki
aOKTMluIDel055KccLQwux1Hz1qy0ka4OIWAp+ANPLHwz5MJySAXVc1GMFpXjdm4EHEbuKg3sm5T
JkAD9XX/lPrsGpPUz0rfNFgUM9CDDDcGnNP1pkyyMFHSFksXhm/siD4yHl0qd2nATThfVNsEEEL2
lvwr4Pf5F3tfqjp41onYrASTP3z27DNmcw4845CyadhNlfjUZFCiLjFk1whQzynuE0Uwby/yd8H0
x2G8GPfsMIZSNop9jfkWC7P2iaShZhuEm1LU60/IYCgjGNUzMLJR+agGRrKJFDv75L7aTvfxxDbY
XxwQftnz7a9aXY1Z8F75QZMpQTxtvSy2o+ZB4qj/4eWPGgQ6iLhpXjrotmBKUlLJesTsgmHFXfys
s2ElIAo9hXpQMkB99XpDpHxSNUkudU4l7wIZOeJjetQEWmdwua+Sm5LellISbwoJZPNo5QiJ9sAF
z71gDio8u9GjKUVCLreDMLoldAdZ3EirGJglVzrdgxO/JILwefZ/QHVM5FMZH1kSeRv2WED5lIob
uba83oqDbSS9VdpREs4rC7R03YOaYGKwEBQWL5/r2RHwqqwYue4hZ7Dngodq7OkI2W6hCI6h8NbL
LKh2tiVvcm5oMNBLk7W3sllBpM6fAmg+BGG7ih46Do8vPG9nezdiXKWSGjQ/vYjWC3aIGhL1FQ9L
K7OgPNZQoMgGGwq6aIZ0H4B60uVDCpgHCvf45/aETO7h4hj9+JTZfDCAewFlP7IOC7i5EHUkYu8A
snaTlTHP3wBzQ9x0QVxcngKoEdqIgaESzIMB96t3j2qRE3DOGVIpmXVCk53Q1CCxeRuadMVbzLzT
D+OzIM8LxlbMKpZ16uwxe3eT88hug9YOOJ2rTZlZSa7NroIf1qbNfzFUjmXUmhmwvBGKOfIjBLCg
IwIJxfI+idZ6LlbndXbc3Vhj+0xCe2S6YQ2vMgvWThvagwgnpDW8vy0Z/SrtxfdqzbcN8BYgPOBk
cJh8P/gvhxiUgwINazDTAiOuWtCrMENIUYI+H8hI7mONeWZxlBPVEFwFlEgAwbye0iZkwVkKiLwT
ioYUU6m2w40m2MVwRBDpx78rzSpx43Lu5+3jMa/8fq8lrlcWaUOwxABbe214jAoldAe0hQmN7z7J
zdBZPY+KWpZ6PBESf3gbgjZ5YlQh3HCsMtgZH3Y0b4tMV8u4RC/8eIi4pLMqRcxOMdBq92PGZwYc
xHs+hJl9+3uXjjPK4egzEiByBX3x68/tE9bPYhefG1RmgzvR56xMF9Q10bN50ux7WqZ4AzgSmeXR
9n9tp23dqkNRA3SdpY5qEQ2P4NA8JifZCH91Vg32b8aQjL1iBhvJ6vRkw5oFCmagHj1FurYBlzui
9sBkVrzZ92ttvi8vv2u+TzKOdwUB36XwX3IS261ZV4HRI7njeW9Kh8eMkNJ/+dD/+Oz/0/vKjv/9
+6t//hf+/JnlQwmluHr2x3/+nwbyoe9x8J7+jTTl13vzt+z33871ex1UdfBZ/df0y/7nL//z+o/4
Xf+ypb/X71d/MNI6qIdT81UOD19VE9ffX4Gvmv6f/68//NvX9295HPKvf/zxmTVpPf02L8jSP/71
o82vf/wx8Sv/x+Wv/9fP7t4T/DUzSOP39Nf8L3y9V/U//hC4v6OTd+KWmFDnE2Twj791X9NPePbv
SK6irMjjykVUPCUZ06ysfdhj/85CfhLZQBT+wPGkwilXWTP9SNL+DlIdTcPegpo8BzWmP/79YVer
8efq/C1tkmMWpHX1jz9mmwK3POJxBEQA3U00kSCwut6sjRh1vl9rjB6mivQUpF7RUrkSKxDjdxyE
REcw5zoDmi4ayo4Nh8MdcAA9sCObPXsdxk0uZu5fH7j2QTKQ+iABwVSB2nt2QXQTDKmWFUbnipaJ
6ejLzIPnCTX4gYOiQ467AS44rFURFedcTSHpIgnZs8u60XvC1vxqkXu6/v48Nd8TBMVTnGbIn+K/
5tnBvIK6OqQrGJ1lpPqDY2qv14MWMnYk1xg2NJu4GN9Ac4ykOCswiJFSpuegZC7K+f8l7EuW5MaV
bL8IZhxAgtySjCkj50EpaQNLlSSAADiAIMDh6/tEr96tZ9Z3WSZVKjIIOtyPnwE2+4mi9f/9Bf3n
dY3Pc8sfRKQ9VLLQi4C68Z8PLJoIsuxTlzWy7+KtscMOLl2SL+le5T4PcWX6dR2OuS6KqTJ6iA9T
ycV/81P7z2v89imSrICD6g2FjyGX/VeNc1Pi0mIs0maeg/2kyVq6utdT4euNbUlZLfMi3nKSyfZo
+oXp/1LK//9/nkY3wByBVze86PZ6/L9dxOx7hZjYPW16t4oViplsoTUtpjZpIp8nDzLseq1JNjgk
HpgOdmX/90P4152LgGQkyd0E+thZw0iqLP71FJZyT2+5Y/sBGb/0q1CMksoWfpiqcpqX7wWoEXsN
SxXszgF7gZTCEUT+HvZlRghwWrofoY3ofzV9+vdZxafKkpu7Lczh8OmKf91w2SoYX8o1OixSJ991
NExJvYxznjasi1JIBuxmf62jhK8KrLRxPnxizIOLS0BZK/NT9l9eZizB/v2kEBNW3A4suK+3Fce/
l/v7hItydmPRTD1hSGGMQCyuQbBeonsfLUV4QR0QwLKKVLys0da9ddsaAfrPSZ/WxWjEr3TpYNoN
l3kKvGIMUOrYTmMwWPfW/ZRbn0NUNFgSv6E60fkQfCL2O7EpgvHWz/G3wm0CKL7ySXtaHBTzYGsw
EirvExmaLmlzW5u8JD8QUqP/RiEeYG9jCxguSxTfvNozSMAa5NwDzA1El5hQ23ykqiZsMZ95J8q+
UaVVpF7YMEN5i5QEccgLm4G/s1KDHmzZI4rtoAIDCGxcA5GIaC1YI+USkUrY9IbktZ69deVUFDU1
WwY7IPiTF1WfbmlcJXw3bY3IP94dsCv5rUqOoFNGsQ9OjezXKhr8SD5jkrC1TopF/Y2M53lDXRuL
ehAFPvpM81kcdRAbPPv48ObXdLDNkEf+9vETByhzCHzFoR1CUrdbOaBb3YPrT51XnTz6OUESk0Nc
y17P7b7qasmgBaydWKa52f3E2nPZrtHXSjw8q+009IiqR/HQNdfB6yvfqANXXUI/3AS0EVuVpq54
Xm2is5NENhJECH7iwKV8SHwj0Vu7mic0iHrhpYbyZI/pexvatm22VM5rs3akGKoMfxo3odPeHuBr
2j7zPu672uYr/YOlAOIwlh02mFOaVwRcmn/AO6V3qZ2Z+h2R6a7neUue98DHw4hw+dBQZuGUG9Nx
tXW5mr69iK6HVfy8i2l8Nt0WtY3iO08qOs5JDyP6BIyydaBrTRMHhSShEw7MEObl4v0Yb/cYsf7Z
8cN/pHE+2cO2CUcqHkNjwgdv6zbdXjkiZVcwQoVw9QoS7vxmaGSOc58/+sIdhp2oH3viArjIWkxV
KDMc4Mnn0askzsq5GpjPvkTL8drPBdzos0j80fnWN5NI26jZ7Pq0FvPWNeCDF64x4P3AIQ3Gh6xR
ItFVPpS6LkV3DnsOywHv3sdyyWWlDLsBVT2vIz6+JxoBgNCDWrse5a7WvC5MelzmNU0vEnnZmHJw
k56HCdxh06v0BAsO3D107NgTZXq8E7MhDyiXRUUi2Z1IFj6M7GDAVJjxMsJSH4+/DDF4OEkvHpd4
Tiqx6NeSuvizi9Se3WWErvq0xn2PUcIkZ7wGkH0looKbuaxKGtfGR99ELB821u1fqHLdywLq31fU
MvjlJ33XvbpFjfAjNZS8hpWm2ykT2PJGM/k+mmiDvS/3p61b9jsySaRm0/Rh0IjQkIDT2a0ngrFj
l1aRNqgLiBM68FyQoVpjhZ9khltxdcjaGLvZu2ppxYXZ7TsvZ4IdAuZCfnaLfFh3/WPgtxVjshyd
WmlVmu5sE/jYuWU+d9gHcDleA8DKwC+WI1/E9HI502DsdOEuISjwq3tOuCyu7ap1B2lPtPV1FBh0
vAlyAtuuIw+66LSr91y1H6OPbwbkbEJcKLHd26DXxnI7I6Kkh6wakbyPvIBBxCHX7oVq5s6iTfj9
QFn4qcou/WIiyT+C7yDlsflz6emlNOzSlvszqsN91BkUNvqute4Pm+u2T2uyohK3WiFN/IWb6SQV
Kl6USV0vUXsUXGKvIfNz1gFnGqcWhEf26Ej3T0mSUxTk+D2Ran8sM7kvh2iiFL8uRR7A+hHScqxg
uVrMdRE5/wxFa4EjWogTKcem3bCJoVl7t4ycnzceF3cDN5VbWlapeLsUJfKol4hXaZul6rDFw5Dc
Owh9+WeXhwz5AQIu4LlPtuS6F91mXqIwfA58oG/5aKb9HWROrBuWvofvNPnq+SqeYH7dQ7qaJO0D
hBCL/20Ij/srDHpL+cii1STfTZouMAJOBtyBRUAwe6NIQl6RVDqamnhB82MrXQqFVA6vCPCatYIQ
Jsr1H3zP/h6umTBV0EGvjzYOSThOq9xYM5A4fJZssN2J4QuHNd+CVcseYnbsV73jAgwSG65SXsMw
dr4ZW+Lg15Av8wm2Los6ZnpsXaPosp/TWUZnGbdR+rDkXfe34z7vGhWlS0PGHEt4WIiOX1G/qAN+
56U4ilZkB9UV43EkwLTvcjFGZYNYmOLVFqF/zUi6ptW6ybaAkgPUoo364W/ukatZkV3CIXP2weDw
hQVQCY7fs5zbFZQLM8q4giHL+BhP0ux1Oszoa6zZjxN08WNFt3gUdwFuP5ex2P13v8fxAj/PaAZL
hS3q2npeIgrczVlS+0KAorkL564pbTPxtW4CwPicyeV16rN9b2yUFg++1PIC2gdCo1w5I4YEWFUy
n5coCRbBIoOFyNT5FYkUfWdxO2PgGIfHIY35950XMqlXG0SO1SE6vCabs3iq5dybR6d0zpsN/WE1
WDr9VhNNsaab/OcAyW7FZp2+THTDymdvQW5WMVwb5jghkcVLYeITLkFQPTRsCDYMPKnJd3UY5pas
jeG6ixqLHQd5dnra3BGpPxGWbgRRSHbK1R+lEqSVSuubCKRqXRG/98dtznAFLud9ydFjIWKxpN2x
M3lWmTXRdUJYBeL4BcV7w8lvFYT28XCZTPcs2O1ShjvHqQw7K4/xCP/WMZbzvSGrj2tF2jGw48DD
uL5kjIxHiQXdrcRo5HSoFm7YQuWPQzbeJ/an8fCyUE52H3PfJVeJ6GKqQe2vWsIPQx6uirqjK+C7
Qwx774P4Kr0GSr+V9dLFxySH/D8enkzcjQezhHsPbG8pe31c9/0136VoWhmiC2IH00YIn7zqXaTN
VOhTsquvPFVhakieE3PFC5Y8JqmKPnNhd9XkaEM7sK6piC8RHC8OIXORvLOzYvCoTbRC4SF2Z8DI
lS8dOtRb2FsrHrDgGIZXmdFseY76qCt/l1mvS3HgsVzLvzEatujJGNCxP2NOhDwos3N7XCU0QOkx
77u9OE4uX8zB7ySfDulWkKRys0CYzhG/9Ga/RwItza2tlKk+EkcCCMA9tRbgklIar4agRv3Z+36A
KNnzbX6dtkWZyhoG1I21bQJiv5Gy1kSaV07Zd1xvDsHOJf1WKik+h3WFmducm/tciejobYIAlkWr
99ExdNV85qhQ7QrrEa6P20iH2prcPsFIdvzNFyQEdqX9BU5893sdgTy6Mcf0Tov+kgdWvsAyAI6X
80grFkb4i/Glr9LVQqo5bDj3kiPofnDF3VxS/2fzg8SvtbYHQqlf8cqu8yeVeYxGoRjeynHFkmJP
HltFexQUH1egh2d4P4U7L0kCr8x4YeItWtbk2wj3mLOXSzisGVtPmBnNNXTz8mQk7xEZNGHT0q/t
WytofFp6EY57FN2ndI+eUKGzlwxdRRPJTH8vPbFP3uf9UrUdJ80wJutLnpG4Qg7bt7l3bY1WMxyc
y8czPADmJnbRcGF9Ol9VP7nGJ1nyNCGsGqkZ6XnUoj2hRJEfE1seUQ6AAEaZgri7xVDSbEpj6oEB
l/xEdb1COpzXJuKuKujYIj+3m3/5NS4bB5BEMfDUYthnH2VSgpJoJeyUNv019uPHqBS94s56tHxD
j5dDLQ/xQ/EKdFocye2B5OPAToru1Ncubz+55c8xQa0HSAhGwQBaVL6ww5Zk77iP5BH2VeJlxPq6
MYzpuk+p+zJRvx74Iu2pjKz+XWja30nw9qrCdxjGd7ijBbXjSljGO2oL8NrMTBr8IATeOGSzD8tM
qlH67mNqw3qCT8WzHpb4sXAy/1r7mz4iDPGTk6n5hb7rr1fJYaAtyluxX9O1BIfJBHeVzl8y07JT
S+nwQwzyI4uRQ9569WBEn1Tx7OhbV8Qcw+MmDhtGsaGO/AJ5qy+Kq8SUfE/3oCs1iO0hUp5WceKv
+x6WI/xHJjT/cd2yHGEa6X5vlP4VK9oMEHMvbdS9T71/nwo7PJcw7nmXK5DVJePtXR+nXwldGr+2
5iGV7VMYx/U4TdreoxaaM/ocXm3sZuq7k8uWRt8wL8paTnhAHq8SrFZuT6YBM//7LgCzbyWkEO1e
Z8nwAIVM+9kbei5LZPBxyEjubUx/2HWesEabxEMvpGnYtqLzGt0n3p/5AA/CtOo42q9o2iwQ4Nkj
boln+FrY755SXk3p+AmtemNuRjw2KeoC68lqF/g2VYtJKSMyAyBnXoRLASfH3dakI73mpHwfeumq
cqPmWI4Rf85jtMH5sl66ntu3xPBvSem6cxZ6mN7CHevEPRZgm+XmUPjN1EkgyTHMaFbKtBsOYdLz
Ux8NDxnCFOtkp+LIImqv+/QXuZ4Pw8J+5iT+rcvu3Xvo62ZaQExKSCMQZ1UT9Fv1GnZ+SMIWfkq2
tAcQe3+PO4zGSv64in66lMWOJIyC9rVeYfKWRGhY+7t9801h9xceQJfodeNNdmkLe80gFvVHMaUY
PFM/XrUyyBJa9Jn2ftGVdQGGYiTgqZEJe+algB627XNs+UD56U0ynQK316IU9uBwl2bHoRswlFkx
mYcd+tYJlh5VJqA5hb+GrJjt+N+tWLuzSScwKOR0GWwYr3Ry8zFtbXkt2v0FuF1/MSAUzfGc1bNv
xTPUe7WfN1XFesNLUdZQKOPPW53VK0gX0TY87X59YmJ+sQAPqqJopzuEp+2nVsv0DoFgHZJjcB7B
vn118Mx9yYf95z7k3xbOzoL175sMT3mEwEfeb9ilx/M5nSzUq/lePMWyO2Qu/pvs27MeYSpH5osa
bJ0suz+tIHrFq7tgqLiHWzsajahFCl4S1y7YO52vWQ1y7ouZvk3CPM7r2VjzsQ3rg7TTYZnVcaR/
0o18kWTAzOfQW5MHizlkGrunrNWXaYWxLukObAGfysXI+EzAkeoDqCftifcRYtTW+fcuix+dRoBj
UWCExIAbMjjfpVei9ocwAkNCoSKvoB7nSVWyPYhH0ZZC/i73kML7w+qMvAM80X09ktRgiWKKzdWx
Aq0XFUcX6mgGmITfj0WG5A1HZYpULdw0YBs4OAydBOGzBqACrLM/cq6UAS9lgkXwux233GqMRd7B
G9chuwBMr30bywdLBzM/jEpSRMMP41ImVcL2DfyVjTJiv2dbZsdPZseBP4llnJLvnK+s+4iEhsis
IpnGiQ1LAqcYn6zzfI553j0KsEpEw6yW82XuEJqAv8mSfsQQIUj7p+UY+Wbmf1Jhk4ZY941m/jdO
Aey59mbdl4/QwraLp7xreC/SrxVunrhVu6W7AJSJ0Tuio2jWXK3Y8LG7KFrGE0ASMMV58Icum/lf
IK4OflsgY1CnIglxuEdD0U0vc77lx+2WVcNmDmy7hUjamvKBpnJ5wpudnPWamyfo/oYq5OQQyaj/
MrHo38u1FcgdUXpqAIiJphTkg5KC/kzQ+qjoF1w8V5R2+TYtKT0Iu8qDwXKzIkU7/8yFelWjpwaG
kP5nPLq7yZXpsYjzFwoH449iacs6YeoSADMS1p/nlnZxpdXXuDgGml+RHLcIcFGp42e+p9Y0ah7/
lqN+WNAaviJXExaTM3XJ+5SXF9+X+7Ef2qzeCkQTzstuzwNLZ6Bd7aFV0VQp6sUdKKdLU85Un9sC
Fpl5DvNfSwA3J0WXRZWaB1KvM7szsyd3MYM+LBX/EBwyrBYwMqv8ud3JLmo+7a6CtI9XlvjyqvLi
e+T1Zcv8hBtkOas4/jHrXZeVaKe1SnelwZyZuqZLe3ijjeMFPxBbILUloEM6f51Jj0D4uHiG6WL7
lvfEVCvpPoVHr5NuLVxDNQBTb8gx9PPzSAx/pMHbez12dUC2Esp6+SyyFc8hBXYBVjLxd4Nxe1Ni
SAQYSexF5BOEmUHzo+xlW1uetN/tPkXnpJjf6TSDWSlXCDbJvD3ES3rGqLue4hHIbcyiCYYEG3tm
iwAAN82pB5mznB43IsmXLBJ5mFKC1Q0oGbj7YdZgqPVolVUWn7QDkMpLXPKlzrbKbu2nCoitC30G
V7ideVg7zMnPgVE4IWaYlu3mLjvLXk2qYL6UZhBGdAl7T9GdQEZFMMLPtP8wRSnPeLVQk/fwSmRA
9WvzFlmuBT1Hc9EkBN6YgHS364iWqylbQurY9GOl5bA8DNxlxyzbi2qQP1LRFfdIohnOADxdTTF1
VBww7hOyNPVdrsJwcls0V4WlazVlu33kwCRPWhhyj3MYo102NKttItYP8BjeZogBAMnloKzR3Xy1
LnmZy+nYYUXYQIBNQx0tiATwTPpzstKfGUbOJUqH+mY6djWlUZ9unjGLhvaR9+NyRxQB+Mno2ehR
35OoIz9inpoj6FA/DJNPqUgPofdPEnBc7cHVOsHA7Ir1L2B+QZG4mXRvGYTfj2NH+tozfGsxRZDU
3KOvB2kAFhEk7iu+Ed6sm/nBli67C36DtLkEA5dngHBC3hQdsMN2xzijcrzpKnBxzkr3uEf9H5vM
65HhpgXQDxpOitPR6u5Xoai88Bb1B6P4fU4ziv+C86QpMIwAG9LXG0Bfb2P+lW0wp8OQce3b9nEb
1NmWYYRFjChVpctUAyApo3t4ryH8KboHPAk1TdE/dMUO1z+6hGPf9THmIYy0G5TQdpuelqn8lo5L
vtZ64u2V97od6rCLE6K6QCfEAubUK/qFK8d+8DJ8bivWtEVE+gqtznOJ3gwI5WZgq09S+PtzEQ4d
YWndRfk/od9cFYGX+SuaZFR7uNM2eVKEw7TB2BtDwW0Vw+ODj+xx51qdqJvkOQeg+tD5vTy4HJfy
ZvJrOnb0ZPpwmXMFCXZrdrgkbvIclhkBM+PyQRMLK1/2ngwUWQZMYtJX+8sWpgMMn9MTXlg0QC5e
EFK12LsuZ+cbtf/7qIl6nodhbsbFnKzffw7IRD10o/6d9xm4itt2WmHOeSR9iQthhXFiKAd+yEZ5
ApYWPVpWRtUKFKOZ8oF9j6eYIPOEsfqWCnQYU8jr3MhOOXJfv5WYrZpkn9dD2tPoWff8CkzhaSU7
ZMZzyOsuRNOxLAS+PFPeyZj8UCKGvqDzwDk4/+Y7t0DGwiPxMYTsyQFaOljfLqc45fajmCZ1Z+WK
XWEmxHTUeOOOFonRJx1QmrNCFYeebHgMfEoPg0znl7lL4L1Thj9TYHHdK3ge+LRExR/RH6ne2HfV
+xnNRPJX21w1yTxvFaOqYVMa0Cb10bWb2o+hsHeBhGfP+T2SZ1KsUQryCFLAHyvodB0p+0jkfom6
6Q7PoMn4OF+6RbM3Z+a/adyeR4yoGFY86Phjhp0aTBLQLLSLr/S6/yRAAat+F7Afxd4bebjZWg3z
Jh8SEdxxLXh3t+TIPiuCZ48LX2pt29dtle4w+3IdgQbANy63aC6xOYqxkBLAzrCDWk9j78o7lmCN
XIrN1wwuYfUC0tFY2dltDRsCilmqRoFTm34QMafPaIPpN+odXkMAF3fokZcmRVdznRSZbEMzUh6y
gKkdKx57TVb4PSv8bbQg8l5HKAvx5s2HQop9ZQQa2AKVciyW13hNEB9G0qnahy006xxPBze0yXzw
oi/PgIruMJno474GgJh4oAe4c0DHkBS8QjL4bU9R5I+wrGtB1+cHt0awNoVrTjOTSR0Tg26pnCJ9
NX5ml2zCxRihKWnKTN2tCrTZmAKNAyjzxlks/oSb+YAgAV3yatBxJqL/DYd1dmWb+0B6y1zHA2j/
Ae4BNbuRJSIHuC8mw6MGltygIwOABn+eJ7w24jVV6TGQiJ03/JN3SFA+RdqJ55wOAWtkTDQwOoQZ
e0hl1ERkfYiHyN6tgFLRi2UvfofzoCH0pR8jtDJoPGs0Cndz19fDrL7meHuK2YrNRd6hNE7o4DFK
r6H9jf1nVrdGXmm0AZ1b+hQzGPYTpywt/2FzEmrvzTESuHvZplmdqHI/C1HOFzYV6qBysuAI9Nig
aLeDhyQyfgpp/jAU44PIh/yMAWf46CyWqihU/5iEwBu58B6T+qIftrJ/LTiu9H4xL73o5LXFPH2U
K0ku0ySaWMeiAbb/PcBqocE4Bd/ZXtsXANTT41AiYH3zeqgMAUWE2pk9oJDh3SGtbLyiWCoy2Nt4
TTCBpuLGBlj9Y4Ep6ZEpcWb41JcAkdJlpOgLaVr85cnI6tBbXumklOi2Q6gQ0LKcZNbay84z2cBA
Jv5HgVchG6EQetzt/DyESD9BqqAAxaXuPfHo2GRQH+hM0noJxfgUKwVAa8auUg2TqYHaQZhSrmgB
Paqbz5axQeGHBliX4z2hbL9MqEJVfHsT/c76U5/J9NwGYoeqd2l871QXHwox+PuwO50cWd45bKWH
1jZToBrLMr60Q1PmYPZVg8uWPwOAHFSHpF3vtcN4DB546t9Am/FoIHk8lVUCagdCF6KNQi+yzeXz
rnLRHzs1Y6sFCC28zaxr31RQo0HfeEM4synvAIgQk78rLjF9qRQ05toZIaI6pgJ4F+8S0WKixO7s
dpsP33c7tf9EhJQ/QeWxn0WOzqTCDyuL2hCSMViG9GingDiUGGmj9Bu69vW728C8qXzsC4koK20d
WoqIB5gQ95inWeZZ0QCgm8xvB7xiedLAin9bzBUj2njby+NSMBNd3aSRU05Uiva73QBmASTi2Cem
Ee9fGPgj8B7skuycbaoFNbDPSoBSrm0R1QmW0w+gOQG4D4E4H1G7ZLl2HBtgMGEWULJZv03f1j3H
uzJkUoqrUTGcTiy2KcMhkUv8FFK2/iy7CfrGeO3HcONZbapuExKnR7IAY7/m66Z/pGgrh3NnbfEL
GuCuB+VLDJ8+hB3RbQCPf4/aR/+IIcQSXDzwLfGS5Kqsy55Nd9M2YdDf3P6bYvGF86I7+6ePW9h9
jaP5aeBJktaMmSE+ahc6dUnhsrLVVtskbdDvjf+I2aNwdWKCQCFrpwQuSUuhYUolILWraDSs8GtE
Zf8bCCIs7nI7h+go9rk4RxgQqIsfx6x7K4aNwo+TdZdVuFtpHfX8XCo0rs0OAPErTkCswCrep0Cp
4RHVVaMAGHzYe2CpV8P0CrVEvu3fW6lkX8FziCAiCGs8BssVCh81uZTbGcsKjoZRcjB64pkXSw1z
sYDt0ehxXvCd2rfM0pnWPb1pTxzUPv5S9ibE8CkFfWiUYIbUwD0XJMKBP4VBH4jEepjz3mTYgYFb
0VANu6wojYHax1O/gBxewETr4sdb68YmOuyVjTvO67ZbNa+NY/UEhupPUBQKBS/UMhRVW3bgNAi1
uF/CKI/gob7DMiN2FNCEsEUJiGRzrt6gBXztW4NRSbT5MNeJyacZWoDVqldQyhDfuUT59BhKSOAv
JAHMmybKrtXqx1U0pEtH+b/8X3OQUuev0KHi9YIzjXsstmwidbsgG1gvU/iUDEvxKGQpGmDRKlRo
+G+jU5tirKpGKqXHopTOdzQSsT5EqQTFANJ+lOSdSWnqZcrKb6O18Y++xQwDgcJgxXG3evgLjzmI
79d82X9kKUiOeP+79KUrUtQd/GVWL/swvU8dNoG1FcwUGAJi4zA689uJBSCXVF3XQv2BNBZw76fZ
6qPCiXiP1ylcmSQT2F5LlroDlXaAoT+zOeZvARHUPXbeLRYxoBPuD2qcugRUmBbEisxN8VuPielR
w22GV6ori60O0VCSg+qH4nc8pxbLTgGdZTXOCsGA2eL/d3dJoD1euHTw10IiziWMHkjKCNwc2/W2
dANujyz+NXm1wBVoSB0ASFApw2nVyntM/4tUGAdn9ME9cQEnNRpcVxcc571auV/+aYvgksM4lVPW
7GsXs4onO9bJJNcLkOEYXLumdEjPwVEFgIszEBdY3xiAZZVeVFmi8vbJO0ATwtCV5unTgK+lBB6l
+7laWEzWysH0FAvSVVte79bR3z2miDvluGmC39uswgdM83oeTXynMV2xSmYLNk34aU7hQjGGV0vq
8rSOs81+a2F8BNe4vTRltVq2YdMJX4gf7XTzHVxd1O8nykb/SqlSv5xlsFIHZOFgq1d0+0Hkc4m+
aEeTiv2i8f6wx0P6NWh4m1cLn9UhjwYDFtc8kgxVSMMbPRUGCKmmWV7ghVP5D7hX0fbohIrwEkwl
/p/CY18pex1/B4AbYdGCaRzcbxnnsNXrCuxWsCQmCBxjfsOd61HJQR+yeVcTPqmfusMWuBpUgmcP
dgnOYopi/STdluMxxsX0vrnW6CYyHf6FPL7lLjmYrIKZG+IXIgjr7njPC3Mkch7UobQDDRWDPU18
2S1QuYqJFt0vALDI4yyVE8GWMAG6nyWSMoyzPNuxQtcIe2Wd737GthQ5GkxL0kqW4n+oO68lyZEk
y/7KfMCgxAAY2MuKrHP34Jy8QDIYAAMxcPb1e5BVK10Z09O5/TYr/dTdFRXhcMCgqvfcq3SbNs7k
ZOX0bVav57wJwhXaJ+OIjG+92ZR+y0GI+SJ98zs/RORVPcm6tj1NqxAcxznhP2ICnlkFyn/QOnZ9
4NNN6dYtPeUcUsONblzlGPPGYOVgwrZQPtNh5Pu8U7U/hBtfmcwEVVVk9uo/qwj7DItNJ2SvNHyU
UwHn1npyjHfUSOWMcC/6F+HnOt5howglV8603wd/5MN6pm3w5VuSTsPtG7v8jbnmmxnE40Q2cT0u
abFkCzjW9/DBoSinUCOBb6fCmgAajKAgIoy4WgpSOxhRVAyTOoKYM75tr17aDVxRbD4ovd8lO3wn
h/lTlhRyFrEuvjLH/8b/OynVB4pyzabXNg7Wwm7TDFWx8qy1KKoFMKxn8mvxYrcOUqpOeclZkf0X
Uf1vOQKuys/irq0/P9uLH+WvwP+vVoL/dZG817rRX+33f+oX08D/DJfAkhj637sE1j/Kz/94/Kw/
Pv9uFFh+5k+jgGFZf9A/8XawcfIsq6T5gv50ChiW8wekMw5ax13YCsEP/eUUML0/FpsJLyPylR1h
B/9wCpjyDzL3LaIvWXBjeYKQmH/DKSB/hYtJlXe4i3lhWRB8WBLkNzA/yl1rcGQTMUYxnGP6M8ku
ZDL44pRanvp0tl9L0Ebs77XNaySu2nUSpLa9KyI//6FNdYqBiaqtYWiXnAnWo6/ypfV0y1b+kL62
zjpf5CVQAYUeM0urmqH1Jh9yzjSuVJcOySaddP7EedqdGyPjPb3sae5xEh6oF4ynrtK+Xis97eNO
Om9KSOOHzCcbc7M5bKVgCTGKFCsssn464jwcNqlrJQ9/+1L/iYHhW2Qc14kG+yehH5C9bcqf9qC/
2b/0pLKKAv+LR5AsVVGAyGbVyBgTuHVNVERerwozjw/EDlYsUHG7d2cKcJRmODSIzoui8Y7wCF5r
yrP6R+AvXOF1P9agNfGFznSZbZUhkBZb2tNwZaJ1bgvWUP3Gs/1PPwcxl8RCCivAibLYqf72Oey+
iTxn0F9VGce3VJaf0CbTPitVB4xtOMCi+qMuRxaFIPTsoz6m0FswvnaCbp08hOqwjdhPnoX9KXTQ
BoNcnPdqsI5+FNdsbevlNfmI6hiZOvlNptWvVq+f30FgLhYJn8dGsnvi17+9tgVNcMAC6Zyw4UL4
8tyPKPOmtrfOzdTWv7MD/OrgX35fYMLeL8cq3ypOml9/3zxkANOW90kf8WykzgPAmrl1StUeWl1k
ZzAxy2qpBAhgiXBQY/6b18y35OU//wA8wyzRkh45gd9dKrlqxrod9WdCQ2HSW6K4rbpGVR86LKyv
OQsrsQ6b/ugarZMwjBfTWy6tuFxTc00/BrOKGQfXSAfwX1dO4UFpdnNWvfZhn22pN714I0Vbovvn
RnLWs7S92GrTMx4dXe6GGLBok1i9bmhUY+8lUDPvDtX7euepVP/I47a6N4AzWaWW+eVvLKXfPAZ8
eAyBREI5GEJYXuaIb3eqtAcdYWJ6t5dx2Epb7nSaDG94rseKKnoWid5pIOivWIz4g2Q4QjWUZthc
Zn7m3sVuvPDbXcOFSwc9XXZtofxVPZXdk2uI9jJ25TzvRse/cf3GeRzjcbjkf6LGiysU76HTx6KM
6wvT0cn96Ps3Hjusjv/6VPkvN3SwpFCZGE8W2w+eiF9vMB4RHfW181ZWHhOPMJsRKI14ZUZIHaUK
5W+MGz8XLf7D9bRcUpPlMBYrb3ircFN/M9hUSngWuv9b1wbjsxPCeE5pkm6KrKVZ7/LA+mGngXfo
jfksbsNyWqdhc2v1RVmvLHRQpOioPyeFnUYbYS96r9E3n+fapmUiVSY4GcKvqOE9v+3WjKqS9Yx+
eANU0d8TTW1hpmmjgUar3ORZPFcYHDxGriiG1ro27J6Q16A+BXbSffH8m1eO2yMnqBq14l9f91/t
Kz+vA+YmIBh2mAv2qn1z1OQyYdVpPr8PQdhvIO8h6blaq1HV8RnrjlYN75ff/MqlDPt26f3F/u/w
IkF4/W4fjpPEa51yfBdZ7R+DtJ03VuZhcE/D4HfH1n95pfO8cEzyFeNB5MH59ul4WeeGVTfvU9A/
uzWdMy1nk72Y0P5qDnS6diOY4NR1fDg3qsfXpFZMTCUMz2/+lG+RFcuF/nmzCYL0+IMwTP56gwPt
eAC0wRs2CvGSTnPOkpNA1teWYtqxGoF3+nU8Tt6DCpEX8VhExnPMzOvZUjhMimyorka709nGFN3M
HToWnw6NDKkNTtK3aAthd+irsl6GJXVxZoUJyY2ZHRN1boWhy6/Mvfo33+RSsH37Km2TCGdCnAMb
MennK/Zvr1CRzH5Fyf0jSy3AHjcb3Q/BwqN1zWN+1U8tuROFX1DnZFjctiVPzudYM4ZpgNbApUn9
WVe1yQwS/7W6j5jCntNFlpiDaObfcBZMXxNIpVxZxsw8LJ6tO9lkzWUaTeBho90/Vjq0rgwcORbc
+yENK9b10RUaK+RN1k0l2ucCiDbyTPQqXRysqZte0qyrza2csgdRts6ZC31/JkvmvGbmsQ3M7NUY
rFAkkLRpftUNNviWfKa8JzvjXz9+P1fq/PowLKZ2MC4uAFyokL/eFjb019BE1kIVQjPa42JJyZkH
MGqd5QrLAuBtw8zT25jBmJ8x7R+PHrP7dTqr7KQIllXsC/DaL+SRBjmMF/lKOX14EfFi/GptuHdR
54TtMAjvYF3aRt/8/Aj/Vrvz3zYxvxif/2VT9D+w3SEb8W/f5mK6/sUVfbf4lf/jf38xSf/x947n
54/95Y32/1gOONvjoCMAQC4PyJ8dj+n+IV2yx8ioY9UKz9Vf7c7SJJnLG4Dzkeh10kq4I/5yRhvS
/YOYOYow4soIL1z+df9Gw8OB++18ZGhNLW8KAoQ4nghB+1bWyaShi+4tCw7AzK1NJAaWk1nMVhnt
eW33AvDgkvFgFA0Ppi0IRFjb1ehBXEROU16ycceV527eVewxLuuRxl/KyVCLaW++ZCbV+ViT7CCC
lJvbKLxNpaz780KJDFZGlEF9mHNX7VNHRtHJGkqzRbwrujjYEOE39HfuLKwwh3gukPQ99lN1aKYw
J1BPpjcQiY3uYQLEwpnfFF0zjxtem5P7ikrZlozq+dSsmFUjtRXOiXAar4jFHdnLMRcyRDjmyWgf
Bq90PYAQybRi9Kc5u8p1ntX7tKh8dScsSLJbK5nL/K0xGg9IunDFjdPxMj2xjZSZoT1qr9hYJkD0
Lu/LSh8yCjX/vps87TSYqX1N7kE/FNlbHrWlOrR+MMwSFTvU+VG5SR9c9LqtrY2N5QDmwOaOUSwz
IjlJsIQnm4fo0mSm7idrPp6eXhwM7fNpGKu2/LT9OMDL01KcJj+yWKdEqs35gIglmXaEbBQmnRB0
LK7M9AYjg6pfY2Jdm8vENdjQarvlwKqk0lb+l981bXcwOz03nwiRJmf6aKcJhqSmH2zDAizyTYLy
Mrct7Apod4Qr27TurOcDhIDpfYFbus4mKWbwg1AzbGzWVS4l1r/WLIPoio15tu+uJ3Ahlw/Yh8YY
r3z+2IQLkWRht/zzddZcZUDQNgN4YLFnuK02sdfjmHRjeOwz12xe5Wg2mFKseKwesTNqfe1VxXbI
gmo/N8k9iw3kWTrY6WOEInKMBvrPNvWe5eSWH6ZO8YEaff8s/KjchJGMf964N3GKACNdRvxgR8O8
yqvIqNFoopELMY7ZtYoo057sSIbdS2Wl2XDmWHWLLc1OBrFpEmEAl3al7Hi5dUBTjPszaN1sRPEH
a1N6p9g0eRPCogPGoGuvDGp2sfIMWrwNPipUGiflzxlNpv3rIGH+WoW2Sd4JGhGz3DyAvr5Mx7QW
14OB7z1c4+wz6o1wk8RNV1HZhiwdJNGIzH/KbJwMW2dkN8hlqgI9X2VWmVpPXuh3vASJ062kQeQQ
8+HcZuFS1u94uMIX/lFrDxJIBdECtKTIB/znIsji2j0JM2E1kxB1394a5Zzyworb2ILoFDrlmWXS
J43npJ+a/m3Kafw/fNkE/lG4ueEcjDIbkotqKrX1VQuR6p1pdAm2qqFSahuLiVE+L3bCMK7qptTt
YTaa/JYhhEppvKuQRC1wVJtyumHa3zW12PL6W6ypHg7ZdTcZ+sXoY/RCldqlWsUdp8ZlGfK44LNP
5GoOuJ6rwTd8hv1p6iNRzw7bZWFKt1LnOA8Cr9XBNvK1s7YC0g/WdWeocyQJpQGMm9Q+C+c2nw+t
qYGgIqoKdiyUUJBba9D5c593Q7Oa6iA9g6Lor/WUG9nGVorptlNKBJjMdopnON35E7+de8bYnHE0
+MyHXpCkSA/ubR77OK4cfLONI20SG+uK5i0Ojd1gNek+Z4TMlHPGyIyvJDrxhxjYNr3FglEl5n7W
/bCFsOMvy42meRmD0YV4p7V9j8LBeCowHV+1/DsZEBGRkk04dB0yMPclWwL2eDGn8wJU4z5S+XDT
FKltnUitohVx23oF4i13lTGXLyU19IPyBhQegZ3ri0lVVgLdwTwbk++t2PPhDdvcb837yJ7h9xzU
1y/R2t6zl1mIPmMHEJRMo7ut6buyU+fWHgi57zwuJfi8n0OzWrG8EyXY0lZ63rK9NQZbD6urODC8
rTuEfro1RY33Ecl+/Ozq/qGt3R6YfOiLZ1mI6p6H36ph6BAftnlupEf8D/LDz/rgMmlktPGdIsIX
YE0XWd2Eryhps3me6XbAap/BYfrWoK68Snk3XObx6OZB+tpgNaU71Wz27H0+1KqIhERNxFOTwJzb
1rqoTLM8lJZbPw2851GyRsut9l4v5W1m+C4Hohc/F8LrL6LeN/YixPztxk39Uouh2xGC4O6G0Utu
S4kAhzovDr1nnCYfw25sl/cCgP9ykMEQXjGPSg+1msw1eNoAylI701kL28x/bw+gOxB9IqyrQ0dM
38kehPNQm8mbrMriZI7ReRqzvGmVDU77iHotueuFvPBkd8WKney+nCGfJ7MnGrWeY2aS6KV9Ep63
zCEge9r6pss6fRbMSxVgQy++JGHjnVj8btwOzZRu2kLrK4T9eGOlRvQSJH29r3Kv31bCMb6y2RKL
SqCAfEtDS0ISsCEeSxh4hDWuwhpJDXOIUMl5NndfiKhXgZcci6oKX0LTgnNNmzsJG7xVSS2fKoMp
lJ2Ulx70eG0iRKsYQ+jK0Ln4wqiPzk5rCy4FO1HJ+NEwhIWrt9mMRQ77HfVUCk1zqsg+waPUc7DY
iPHraqwt5HXcK/djoIksc+cPyw4TwmQ8ggSwne6DVOmzcih2BSAN5gr2vGD5tmpEiKoU2NkT3B2N
HM+ob/wDB2pwns/K2Od55DxSARnuK3JiH32M7oRMIbKiuk0zJGG8bBV0cGIUaMMqbJ+yrIDgq90k
YM2rj8pJbkPYlSUdVQ015zsUaoc8oiC5NWcxeC9ZYPZvsZ8T2dJMMYK+IhRhaF2B6dX8KiMSjHec
cvlnyuv+0u/cJ3wl6iWvY85njV6beCKH12uiCgRywdjAZjc9/R8CtBNzwOBSQu8T1UU2GilT6KTc
eUHbQmSO6TnbKfxnHg1jYrJrO3tt250FzJtFO02Z+YihKVk2wCzHdmdGHhHcZkIcnFdP0/sYG12+
CvpEt1fYdZZE57J6d8YCW1RST+sZvPAVgit3drVhEUXWeM1WTZBJYVleWUr50Za5B6PpWKPdVxkq
XW3K/DxsE/6ISJHnOsznbKZBWM/LojifQgTLoJiKvWbkV65dwzN3hgl+G6YGXkVK5awC3ucUXblD
BOQ1W9226e3h3Eb/W5fJiNWsjtLhI8DZdgfJWrz4Kba6yejl8xjG7e0YONpcRd5c7ZhV+k8+HpdD
36fFbuz0By5xcahUncE/Cf+ixFpwod2h2dEVZh85dPC+SyVG5nRwV1WAYmlpO7+qexFDl6hu00RN
ctsP+Hya2DB34ZDnDxCD88mxHBMogV2qicioiX2x12ruPy3MFOsx8z41t8C+D4DtAidYjGoeRF/a
31IcNLxCQf/XVRU4ZChV/rVVhPGRWWh0UbOfjEpujHjDivAi1c1nkjlkhnDXBxv2z1S3NV+hfWrA
4zZN1+VP0s4xFhYi2/c6i98GSsdDPAGorxrLTB8ap8jgcPPiUg+dfB2YM99DZAFC0nqMqPaj4e1b
/JcQmsUUX8kBPTkzGcdCX7cOM5MW/09Kt1ZQjI090IqyvorE6Y7ZTFWBVC+87cAejnqdJsCG7FXC
UGThR+u2FiDysUTyMVdFXVApoKAeazuv1bbAVNes8DCFxsn3Z1Wuw9Hv9k0bWg+5itkJOJsldJIf
dQt3YMlnRlDOl+NO2ZtVdcNFEkC8e7OsXyersDboy6Fe10q4mCGaovxh43A49e7ArGeaJbl+dsg2
XqDO/iYHII83gztH1HDNdWYN8rLPx3pvihRaOMvbW4/8vMtWmNzWzA2cVZQtqRWSzE1sMN0yiumK
5OQS04DDRNTchHbtFR6gJwrURaUs5pVlDmo5kmrELLI30L7Jo9lIonQ2oRfP52xo9sQFkGCSbYrJ
IlXWmxi0rkRl0/Vxsw6XQeel99hlOKaMKQ7Ls9FR3iGufPu2MkigqHQq1amvEy/ctIhuD0MpaDMG
NZqAynJyAN9NgnObODXHp66ZLmqr0IhBRopbsMlEfJjiwt5SszjXdtgbewhf992xltkZBE937XPu
HpeAgXPGm9Gb1+R+c4xEZHnbVGu8VdIhLSOdXA4pSHMSYdhZC8anSD84czQs4spukn4XeF36Yiif
qg9I6D4aG55C4GzqEs8RX9JnOZeLpelocKrhAnGSN9x4CfZ11T+j/EIeyoCZEiYErClEDqCFx8YV
MGl0BUhSSNzmOnhiwLaUrANY9EQvcGVoUpJj5ZE94MTap1qwxSW8j3cZaDn8MKkht1Plyvdeazj5
Qjk4XDIV1leZcPtjHVZIQtIt7gs/KF5Y1UX9XMqWHNqxbEsSGYKFvMuyM7wS4tVNo2ZbqNA9irY2
mBtWc/ghy7bagFwNd75dDzdiziSEbBBMWHUsJ+KxRGnpWiH3ekbW5/QOHtJe0/0bPTEeuKieZOrX
O+6I8tURnThOMkzfp8JT51Xi439u9LAvjUliDCucU+X687Rhb/JTbJrhEUxwuptCQ326rWJpfGB3
Z5XmduxEG747kYsdx2niSxce7JaQRYuXTdINuJDG9IZJa8ZNNjY/dFAGNwnxaTuLDK+ta/pHh0yg
c5C/6FQEDo4Qn0uwLqDM73yisF/btsovrLKmwR665DzOE17e7KufLh3uZKTsQwZ+wvmR2PBcSe7Y
r04YMpszmvJc2RFr2mx9h2MekHk0Tb0LbJW4O45vMnYrNZHSlOGUNaMuW5td4tSUsXX2KGeg+nU0
81L2CoJXvJwekOM7N29wuzZPReU17trV00DV3kXkBZlhxCKNaHCDmwgOuOTlWqJLoTnSTDMtoZIm
B3A1kv52aCmVilWLyB4wJRz7H+QXyedubIaH0pzzha92SGONKtN/NIsZ20vBEPTYdk4ZnE1zlai3
WRMfd1AVhf0Q5Kl9lDIlJkfQ2DV76uOPrCFsJxTNcE2IFcxUX/lfwlf9CziPaM5GmGR1pZFjlpZ/
nBF4s4lwiCl8w/BtTGx4Wfb/jFbCCpBqiJ4wlZZYJH2XDKU23FfEZpBBZUXCOYLXALiJOpoOw1g7
TEpzJzHwethBvgEZc7e+muriZDhQwKuhCobzoiuEgot2gnRfz8j2Qdj4G3A658ONRLUPU62GrbIY
osPssGV98DC+p0YmPt15Wsz7gnzkwOP/adjGnu7oSQltqXMK92PpDj2PhW9N5wxy2hKZu8rvNW/L
bE0eOfaXSZhy1YuyehhrmTC277z+MI/OxGjEz8xHkrycE0FUkKr0kpu6G4x3AdJJp4u3Op/t8Y5Z
vjynJLU3DKO89Zhb4tJQCfPpbC721mCz9bouvIuOBKE7ry3SSz4mrZeRpy8uZz3kUjTV67rJ83Rx
F1pnhsZfo3uyO3inKuw0PjkOszNNF1VbaW/FYh4RrjV+jJ2ja3Xr6jBeJ02RBdt4IrUe8JoVgbBe
JPCMoXbEhemFjAFTTNI2hcBoe6dujmdxW2dBz5CtaqfsjNEGnzBNiL5ZJ2PnsAbEsw37ri4bHV0b
YYkxZMttNeRoF2ks3U+Zz13x1kW5cnapU1dttmn9mlzA2q1m/Yis5mLRStMY7d4P0zF8bp3OZ09g
X7mhsbfyPu4IbaFTj/aZ8lLnuqH9xt6EetuuFYh0vmkDNDASOvpp3voi4bfGreOdO2Ppfw2qVcHr
6OMbJ32m5WTaaryq9XnPQsVregWpHlLipFpSW1TSHCWyAwEFnQ79i8UQHt44WEb1LqNPGI7zwCm5
m9uU35pEufMBXzBXm9lXaqVNXs2rxC5y1SMf0suO6J9YBjeTY+FQClFh8BzhqbRv4hxI/KDM3ui2
/G7CjL05MLdR17dnciBmZodjZ+5uq8Hr512SWnm4FzxKzkXf+O18VqfpJA/obnZ8YCKUe2eZlma3
ZzUM48fVTOJMeGtggSF5wSDXeOPzQaM9Y8GpP0Y421sCeFv0QdtnT8Fe+ajqLJEQRc5yY8swrlVS
BvmeRJLQXrlTY+lDIEc3PM8E2/BWNY2TeHBJuOfMLVRnU2qR0bNKIXWM62Ae+b0z6OO4/s8GNacS
o0d0wNzg1ItSLzqGseXJdYrx7ApU0pvWrBJkze6cSv9x8B2yW5xCjOdMsdSrFrCfhBPjaGko1nfG
6MoNSKR3G5DZvlYlT8wSRMAE1vNuQz1OZIeNyZqsuGbdWdZlpJobS3uPzCgHJptRecsEmeishohI
wErKv6ncezzU9dac5+bQRaG5Edpvb7MkLxZK4BlBZ9iYDgBRLKL+wPba+qVw2u7IGNh9zJumWwd0
ycDfhmIKwkRll0lg1LEtPqpwfBj9nPS/Gl7IYYjkK8BuC0PeqncJlnaCXhPzZGWrPi6CVSVSUIYU
fQ0ygT2SWfxUz1Qg2ArwApIWttDYNebMOd9WcRTv47ExDl5f0wtLSrKiJVI/JbiYxQPb1q/yNVtZ
+OC5YBVt0HZbhuLmtdNAueKEkPMmH0l64aU5BUcHZzt5B5ZIGa2kNl28DLY+cPyPxo79ncM126Rp
Y5Jx48W9LS7melYHEIszAyTnoGydw27G066ystvGd34kbuYVq5wz/ybyQ3PfY/E+uoMkwHAqrfs2
dUtiA9yYYC1zwLdU5tl1Nvu8zCqHMw1h7wKIqHqRwmzXorGyIzW/IN+UX/c6sMztELNzfkP0hDwj
t3D88osA4dJpeNjdJO33YWm6b7Hq8YGM2WPWt9FTXxruhu7De7dD5b0J4g3JlVDls9dQiPTsAriD
FcO6OZr9pWlm07ZGI1ozNSOIxe4ZOPV9sPYN/HHcJXInyD4hom5S+9asYE/ripQZgkajW6MjYoVI
jE8oY/eYVNOVzVhxlfbeA86HEv+OUW6dKhGMQ7HSBGP4JfuBQOo49980bjuWD+jriqyaqbRdhsyy
3Myz89SRDoRdWJqbeKCEN9oqPOu9urz28vEHdb6B6Nwz+OBhXGknja4Tf/I3rslQduN53Q1F2VvO
gwx+GvBGGhWxi6x2oWoZduYcF88AlnWBu9hst2VSVndpC9CPHXLMbrGW3ZjdHNLEdYKstqE85l2E
v4jQAJymwtxM5DCSt5LeqTjHTlsFNXZtY8CiHDfljz4Vt3Nr307t9DCl6cEtIMtkq58Nr9ZnKndJ
dxfRoUq5r5Q9vBTmOF8k3XQKsdFvXRs+Rsal3JNf1p6BnumLvPDHk+kw9Bkodo+VZdAMlTyMZoIv
OpgJ60uGdoeJwPysgpb6jsjhZRBMyKhbsaYNfOM9qdGvKkZdJ6/yqrU/6gMGIJIg2gB/1xKfpmSw
71HViOww2dINfrC2GveZc7V/6TAPy4wsvCSt+7XdKbffdtXiPfdUc2gDfZqwdm2cuARlHbGnM4o1
nWHdWr19BXaZyg1eSofesSaShnauiDcmz8uwz4iAPLOhAC5tl9u2nAlmIHFk2hDC8VQKxXuWQMMH
sGGSIQwyFNGXihNpZpQtOaGplVM81JH7DB6S0CyRTJnZOHzYzf2UYwZc82UtbZwaOWIzItEpEXC1
0NE+mZn5rt242qS5S98m3XxPfZBv+6RwzkkRMT6CcGQ1uqWTdUm8KHHI+qEkYO/AKmIC79jlhY8c
lPLk9jBLsqmipznNKAbhmXaJZyPlpYqIydjNX3oExC2erpGrm+M0UahtdJPKubGbZtiTJ1bP8O3l
OK8xRXzQnS62IPj3MeWA5DAsuY852k8DE2BI7uK8Ayh4NGuScLyI8bUKRx5KdgIfPDOJopXtGeOW
hCGX477b9wn5fn7ctnKDQjhhUmDdR5e73YkR4dXYYvUYi6y5mZRyzvgOi085q5CBA2EqK1JBHmTX
NefkWKX3saYAIZiVxmBtFcP7MiH+MrCIbXTT6QdriejsaK6YoSAdLQgR7nxhd3xc4ozkRV1yxx49
6byODJKPJAZquTaGrKm37TiKC7zD1c5FN9zk5vgWW0Ywb4D6WXsR9kNib7DziRI4Vbp6PwBKYc2s
26eQSeqZnnDdJ35c3iBsEyNjkDiYLkM1spyGYEXkj/GDUQb1NPZKuh/zwrLb7GEO1bSzZzIt2yr5
wCUTbRhP3ZhFcNMaqc9BFBK2Ked03qhqxpUoBYPsVIKGqBjDWD0Qi8aImfzj0n9PFBlKOXIEBlMs
7JhlaPcxyxILZq+tsmTD1BQxEIbsWDuIaFuJq3QbSlNverRX5kHErvUkl6wLIJJVq108m1NdDrtp
tjiCVEZyAbDvtItFxk4F6Y8oHEbxJaYkYfQuprOkAdrlqHb308R7mdrV2LiFG5+YSxibquydPzkL
CIl/nmT+jbVxwS7J9JeuJ6WQsCLflhFUeTQYdjGxNMzqD3Rru3QiDIxa3fsNk7IgJ/9AUnzTtwVE
AFg/UAoovfeNNgwHZ0i9kEakxh6+eNQTa2QrzGyK3zBRv7JnPh/DhX0xMUOYwiG4/xvEGvqEtpV5
kWxtlFRvq8FY1Ap5JXzpNaXkJuCizqvICeJ7M3Kdfv83WuOfgMzmcsX+9kGX3w+5tESwe0tws/uN
vRkqP6DyCkgdKQyyl0MmsrCHCdCCxL5X7HyDPebPsBOqvxB4sq7FXDJ1kBXWcMR0Iz6PiH0KLsy2
Y/H6v0/V3GtaxPy7L+AXpOb/DbzZf+olyP//h0UE5sLC/Pceg8sk+qyTX3Cbnz/xJ26DIcD1luUB
tmBXGjQVkN2fuA3OA4/7mox7Hp8AOQsQ5/8aDOw/YGtdjAUAkJ7tL/TtX8CN/ANXASn9Pg4DKB3B
T/0bvA1W/F9uOGAN2wJyBfXyHWggTDO/wl4e7zGYGOZ05ESW434SuARWRHuJ4AjWPPmXpRexiQfP
eBpf4I9v2ViBBak5qmj0GcaWHDCkJzOG9Bji0s6nqA9XyFHxkneUVJh0o64S/qlszUJxdFqWlWl+
IhU2AX3ljFE2F0ZCSq9Xq4M3SeWsef9r90KCGjJ6jDQ5v6QsIyv4LKIft4EZo2iMBqHhK9c2mb43
mU5hF9HBL6QTG68z6zYpETrm9ytsodMFan/0SrArO2js3JqYJLl5aa50LsNhJQemxqvUj7ySoI4l
cZgFDfm8VqGlkjVroYN6M7kjKfIMP4eWEK+4sskZAHzbuiLBc29UqTuRQCaz58BLrUsZS3YAtFEW
XdVzG/yITd951lHrf5ShFdTrZnIIkIrrhqw76ALTfQ6Z8RPYY9IJU5ANY34xWWAaJwJ3iC4vtBV6
m445pH+kHp30HZlALgng5TxY25QWGxSpRIgBPIhDzOZMGh414wDzztFxN184mBrPA6JeIYNag2SC
VdJ08ykjibi5appQZEcLMqpdla6VnlmuPZJuTbQkChld+K4K/BiAoB+L8FHTdMjdEBhxfmjCuLZX
kVspe1slTfVWk5WKd4953HvsIsSshTXJx4GMqReRtBj6TLZ27ju/KkF1ysJ/R2fAxalIBWiYgKWU
jsLMMZgXvpMLZj9RfaYcx8Awy6ob1DTl0lSnQGLMPBYMc8UeDoJERnIS1d5p3JHXctVRmmrD+Ih7
A4lhHJLkDPI8vjVYjvL1f9g7k+W6kTRLv0vtIXMM7g4sanPnS17O4riBiaSIeZ7x9PVBGZUpMaJC
nbXqNmuztFikInQnwOF+/nO+YzrOfRthwVmFjSlIzrQuZNs0dqO7joFOxBeUVDtgoSPu5rkmqKdm
y360ihFZlgEX2oKepLztnJ75Yh93gkQ52QPoJwvRnvzmQMqmHbPxaSRBKXBDdPmb1VLetXbtlu3s
rOR8A7wTORItNsp2ll3QVQTCZU7Wtifq7yGyyBsDsvxK4xV/jQTGSuAnKOKkBh3XZU7EPbPSECD7
fTma4CGBF4BIj6tsqeXoQLwgTkMZG/P5m2PIkgi6xGtZVUsGHUXcbTc4FCjkcYnRzqvQiuLizGpr
m+2yWHa+mOlAQggf9X+F08ycn9Ik8N+ygW3AvswKKz+Xbhfgx6bcrbmjfcgJNxoYInS31kquzVha
txQVJSfTmJe5QZ2I94rg0Ay+GE4n9q3YfYrRzG9aIqFPhdZgffqScd6RA0pbHMMhza4qJE7wCCkR
Qu47zWSLSVXw3YKnxHCsZlbIHw4zbfGVO2UAdAtglT6+KGLiQcjeD7hKdw/EI3jugL6WK+BIbGON
WtTU3XVzH2+qOpDPml6keEUmw38KbReMnmMu7iI3Bt5m8YqIXPH0ME+DHV71WVMrLkjVJbf16NT+
xhbkdTe+O0P6sUKYsAS6ZAsZX400PcYDI+GORCgnbIN5GDxihQ6YRw5yiedDTYV/uSSfDQ9haFN5
o5Nt8qItEcigR3aroEiWT8i0vdgYjJUrPnMfXTQGSYJFnSO2bc7AgjZubfvg2rTRP4MUKZ4zp7K6
1TAYJdMC8FID8kBEaUnauROtqV3Qwr9Hwr9Km3x4RYADSDMGc7oKgKQxg5rgjG4aGjlufW8iXQMh
m2PqQD8Mzulx7tm6JmFeb0ruPGBn9twOawL5iMOTclGutQazfeWHIjzWSZeg35FRuI2qDHf46M/d
LrcqFufK4QHkTiktjVlQNdmFP6u8OG+zNIZ7P8UBvYA8hiDeIAJmO8ANkI2Un+UvqKxcGABCxpxN
vKdvG9/wSXyXKlSbtOWRx6U9Rs9RJPCU1Q2xpA39CNFXCEdts5p9uzjzM8tstkngSkqZnNJvUWtg
0DIAwpINGZMZ9ao1MgBno5ka1SYNCohqZIWzh6gBYrvRLTFAztjS5MAxivLBwo1mrOsOE8uKzpE8
hCKfyWcsaRjo0oIbFUj0HG4rE8QtxwztvI9eJKoVj/v4mbIJJfKjMzRyGB4ABAqsQiqszfcBrstl
N88RRDlzBlXTJBlKUGQlH4wo0kuJo+reMqL5Ga5p/RYaLIprOCzq3Ww6A6GyEOJhLGLYFnZTFx9O
IMP9CD3kPEUgfIlMq7vwsDcVq9AvbG9VMu4vNhUx1WQdVYWJtjGbj0rGAR4uXeCRZ2Sin/yKMBBT
OGu+TSJj/kg4FTKWZylY15HTMlqK524dgiG+cqwsgjkrcBqvEPYqXGpVWHDaCXvzKDvNNQPFk4PP
zE0DJKIbiJ3kUa++JoEhkgXDpRd6sdNWOycOym7jjPWwsCMTcRGmVfjW4PVwV2NV2g5IyHRybxCy
zXSBu9n2ZdO2ZbA2AncgwT/GeeaZPOz7yP6WeAR0+Q/n1uzOGehk4/XMDGrkyKmGzmVbzYDlROcA
EasVi6iff1XMK5LNAKKMayDRo4/cz8LCuC/IhHmEFpKKGwCvLkd1p06zDW3MDP4TZZcXblG56Xne
hlBt9Rybb4xDh+HdRKCrTjSmpeB5MaAyrU89YvXTgCK+/Jek7dMptGFJGNS62ZS3NEygFYyBDalt
30f0aoV/bLqpQ7ybW8PZ4hDO46/tBLgFdHks4gOD94BcvGKlN9cZTTn2pddaQETDuen9l85xGnsr
htxzDkVXuBq0I1YLKJcF6Mcq39VS9uI74BDePEVzEFsnFRvDvKEiw2mHlXQzxz15UetPH2SZRHLZ
sEAg7dqZW18wainqC1/g/jyG8Blnuc3YZIzgQWB3p7twKDt9HiSMLTl8B0VwsnqHTpqiNmpvQweJ
4GcibIdLz/F5o1bY+cMBmsJi6UXztZ33boRkchYk/ZRca7KWpD/YURv7vKlacUZ0CoKTmLh2QZsa
ldpV2MhBTcYz0DV7VpH50IiZ6pqAsr2FbxHJ8d4FlEg3jASNUK1iq6qI3A2miXXGgKKbuZ3/ITqi
kfs8iRVw5iCZCNv6AlHXmrmYNxgF8Q+RttLtIafFZTrynSeUN4keyoTCn9VexSw86XmI4+E78Pbh
wh19/YKVBAy56ZIG25l101h72+2J3g95lFsQEE1/XhdSBRAkZg2xxmFhhpvVGPaW47go14UCenYy
+GApjnXbnFYuu21QhKWuXlkTom4nGb9wqYMYcNaBPfTuFbNybnPTTe1iiyiUVmzbQKvwjMcxsuXk
LD4qKFts4r0IE5hK5sreqs6qMDDlYeIjy2osMcB22hRcU8aIBBoU95tPswQ1Ejw37x0vWholbKf6
Wjhsq3fY0/G71ANC+pohJibMUkfxLRp++JFbCsNA2qvFejU62AlLH8tDw94aa0u+8B+LGilq1VQK
1af2QKmemWHAV1xrET4aZqnLdacCoLOtXccZU9AOPGVfJSK8trs66I45ccKRfS4EdMZVKbZlnCIT
EuBggMn0hgJOVJLHxGD6Dij+BRY8vMZF6lbWOewG+MmBXRshLk3AaqSizcHY4C1BFNGhSiRu3hmO
EWC9PN2Irgr9devUCfyTcqIkM2AcrzdDHELEFo03vBH1W1AYTVh8D8qICScoiSp+LUHkT/UGJzin
DMAU9KrMGNCLec2AtHc7UCatqjGO9G03Vmh2ujT7HecPT4KiZtoj/RUiE7j/abJJ92Vgobx7xUPU
3yUJqc3bsMZwdiNrx06pSOxLvtK1Q7dMc1+MQwy4J6jLrJ3/FwLD/5l68P9cbGepjPufJYSvXZ1k
3zket99+qUC0lv/sHzqCUl/AEwCAZPi4pHaWuPM/dARpfXGIEfJAtQgjw2cjUfOHjuBYX/A/KCQE
ScGZS47hnzqCLcn0eESvbLmc/pE4/h0Z4ZOIQHUxZaQeZ22cp3T28TI/x9bheNpQk7B7MW1rdgOl
AeuQFOR6GgbaNoFl/iYn/6scyKfh9VzyQUoR9mdN/fR6lmoIYWTS3dJf68QkyPx5w9wK3u9Pv8Jf
yXG/Zsz/eCHkR0/QQ0g/8yKA/hQmtOLKLQzkmS3j4SnDaNI1oDCdSF/SJqbNi7gwyNEqHTCcM+kb
Mc9SUKNLwtt3it+8mV/FVt6LYyo0UL5ekBR81Z+DUTg0UHKQl0OeVge3MoOvihaB84zgZvKb11q+
wH/JkD9ey+WH1DRHaRQi/ekLHmvdVd3kettuZBQCGU9ck2Fvj23vZY9mi1sZNnl0DUy3efvNV/5Z
kOJj4qDmVcE4SKL1n75y6NOJNFXvsfKbwynVTnjTmqq+wHzo0QfQU3Wwck01nhGTb67gfxV76Dnx
1wY7H1usUvnncVlk9795W4hxf/pGeKZpLfGnsC/6JMyaZR73BtyGrSyqcoe5QB/oiQPMPwE3Z2DE
Od8evZ1dBxEG5m7ct7ORY0yuFO078AB+8wP9mk3/xw9Exx+TNhsMArferxcmx4lgkGS2aCmbJnpD
2YsN6yiu56WkZRiORbAc4/7+O/jTXccv43LveWSXuRc+s2zaLJswgkAxKjBsnNKUzQCwtGDz96/y
p0tPIYrqZakj7o7G+UmQzDxqSIyIThlAtbV92Zl9G96UIgHeXEOVfwNsnXjH3spR64oka6rfkA2I
O376qVlUlvAwlx80EbAwn69AfFIWs8dmV45ET0gGJ6ZLtzLaLkH4pOm+9ZYrXjBYy5fK7KN7JxFm
ffImr6pWPgGhb/lkp9/TAHDWiqI1mW8hRXXgLQmFexs/wnq28hVTCFK1RmhdsbFJr4YYbsIWC930
FfapqO4numBurAGw/CpzAuvDyb2xvSJ51AnI47UT3Mf1OBInGsdKVJgZ0MfuRT/VEiwiCu18wB/Y
1EeOWVQr6aqnCNCpTWjlhWl7p6jUjIiMLukQuORC5LPQYa7jJIr4iqfA2VZKkvrKLXqoMJ1z0u0I
LFRAoZpKKnXFYKt8sAsdnSi34PfBd0I/02vGZpOjsihym3K7ugTOft1i/6jp6UgGQHyN2YpNaVp9
j9shN50PTgLOdEc6kRLtWRClviYWOH9k+CiQO2QWvlUiGI2dTb+P2FJa52KPXARDLEdZC3gDeRs8
2gQEfHBgsFL6GHKYtVqQKHLuDCiB5uBTYTWU7TPTO69l1ciQVZg6xs/DbDD6LhyGnauKNoRgyZWg
xYBxM9xzFTUCr15ZLby6isWQ/J0deecisuv23AItraCQelO9i5E2AHMZogHUG9qQVJXfO8ahlJax
yzKrmy5azRjUyjB7YEwt0a86H37luvZxTKXMgmC/zRJSTYlvG5afXUE/9Psw9I/TosWuGQz1H3Xh
heKW8u6Q2Fsmi1Hv6yoNH2qd1PYz8Q82fHJWQ3gdSlGIrZ0C/7ptTAallOn1oXidvdqj5HegLPJu
KiPfPJeaOtKLAhIR3S38PEyUAcAnwyOctHHcB7JN+z21ARR5roaCtQH3BdUX+Tl5Qbthg0oHwtRs
J9uRVEI1bU8nekHHDwkVeJa4d4B1Yg7SbbMrJLtq0KyO/6ZRZ5OzJCUtxtCfQhMCg4xY0Vq8WAKS
68HgYWggee/PkxcToyU4sS2asg33syTvuaqb1PTPm9HOwOCZEod47cTRV5NR6kU2TQWVLwCfkk0F
6lCvi8hTuzRzCff61eiaG3eBpG5FoUSN03pM4Bi0aUVNVk9xATm17shSygEaf2qV0+aYAvi0CTt8
i4DhTXuvSqAH475JxVVtMh4nbhtb5w39G9yhop2+x/zjGwd3c0BlC0zrictVtSemsbl53ubgvpAg
PeBw86DndM+C0fQv+OwsLnDq1ILXMedIQEZg9OUBTJ7K9707JM+eNpN0yy5oNPY0g4Tx1slKWpAJ
mDSA0gNacmnSGMS4LyB6jMs6Npzgdvb+PghQ6TYiGyakBR2M1gFPuoJkn8ZEDnQe2pu4a0u1itoc
0AoGX6/H8R73JbUmdC1tU59vdp0nibXXWcp5WfUu4/YqHRJw+bIIwPJGgqRgAIU9tTpKR4BCIoqk
oYvTDR6jj6Q0VeY7Ko51HKI55DidOOapmENiwEQk7T1OqWreS0YVH0bRB9lKkboZLqsgJkrUGHUw
XAaByTyAs0h/ovZd1U8y0JU4kKj2w01EfEnFa/LdANhWU5ThOOJHg0RLpiS5y5FxvjUcD68itCVi
t7PJJAELPkEDiiXidoMROXpwkSaarc8wjoXMT8qCftA+rvk6fB+T+uwubXYmBZQnVII2O/OGofg6
p7KWJ2u2idsErdH7m3wwMcdgNyKHSGyiTHfNiA11T0bP6069I91xbygdYTlNbPY9WFnTRyh91rTJ
prr/OpXBoPfkIY3vLMtMGLQfUPFWhpb97mEshBMPnqfZmVFrMpoWdv/E5ruqYUQ5dr5lGTbb8yi3
c/+AblUbtD2QS6QiIQuLM7I0mGkgALDcIESFTrIfDEniMYryGrBmZxEuwsyWz2vPKezwZJdG+z0Q
Zl7eznY7aMS0RN9QogH0L4ft0J1I4aiL0h1cB7yWzxiw5h93bokmuc9kRQ+CZ+XxB0MJzpZLfIvs
XCnp0/S92r1AgNCzsbMUEI5yRU1hS1CD0Gazk9HYnw9JSTVL1qI4M0GY7LdMzIaEcISijUXVZ26F
FQeDauyWoHIGeKTY9BumkLEiH75KfFSnfBac+8kAWieI9gUYS2jiYkOPQTNdLZq1OJ/8SkaPjMpq
+pwc0rKXxZyEyT5IPZLNA3IY3huu9ia3rijhQ/tyStZJsTMiM6OMqLUHD7GqJnExrww7pEGiRQJZ
ivzGAcoaJC8KWTeyajvziSdFSwcuOBN1XtR1OWfEYNJ2PKuHKOyebGkRHUKmtNs9M1rL3SeYmY8Z
/RAxDWr4l98m3ej8ylRBSilDaXREwXRVAM2scZhnZ6NZRt1VGS+Q/YHL9hFbyWysqwFP7zHSUWqt
jTEe7up6Dqb7FuvheNGDCzWugSw317onYoJj3bSjs4LE9AW2nHTCLR1RtFwRRgjuPMMIPnD2ZtWp
xr/QbqC7g4Sc+zKNz4AWB80bg7HK3+p0DJsnXBQ5ZAPPyYdrVTnNta+hsD8TsfMfI8dIY4Q5Ui3Y
6/JOrsNKUd9gQ/2cHosgkfKlTEQQ7VzGUmwNI3Xbmpjo4EkhD+8E8HA6cZPcvSLx7DI4mUsg4MAX
Ao2c31rxlVlP6VNY+iDnpdmwpvi+H5VrWQVgdkP2RNZKKNenvgjYw4COAhJzDV7Ne8Oz09+PSZ8r
dFXPvebOt161iMPzivwWQj9ByXer7Ocbr4wTRTWBXd/FFYWqnAnB2ZNn0eV5AI4s/e70RXDbeiSn
VsiVQXki2oEsK3oeSGiGofE6wRJor7oEgnVOLDAxnwewzzA7o6yt7xoZiotYuQv/zaDn+dysrbpd
4fgjxEb6XXl44hJae0qYLTeR6JtFKKfhzunD5qGvJh8fbeoC/tM2cXysSp6sQJGKujrKiWf7tp+0
LBZerkAsjFgLmHTXNI9Jzw8X/5koY9p3EmzYPUvdsGHHYudwqPqFu+yCkj0ksSPoQEeJ6FfCyhg4
ssCHDyndhxQij9Hw1ehArW5NUmofphuYuDunrHhHgZyf4k551RoQEvk5rlpTcb8EvKFAxJi0I11/
K4rJtgAoWSbWTmjRuHfn8JWjWtleBDO7s54Y7KDrG6KNdD71OUUaG1WNqn3kemjc98SpZfksMEJ2
R/aOnokp1u8DNqrxCApoQ+dKLI9q9L2BYCUcFIKqKemnb2yNiksMDTb/DnB+BrNOant3Pezl8Nym
fwpfr5w8YRFXyn1/P7u977CgpZYExkx3XeTxjCSi/V1aJdzYINM+X3WbEv2Vek5OYdcPL8acIM5S
9tDdG1E1ZJce29VXI4JTu6sym8RHODEK3uAwTO41RGxaC8icU+VMAZy7luxfi61Cwgi32qQucpVN
bXcVCxz9KwZo+BXx8ykIKlOGCbskpMFYvKz97zQhBumG5mnvRCmzJvpbjaIjR0+7xUrkfnaYZBLT
seCQw1t1WWY/9RQS6M2MZvgS1A21iuNME0M++imG0pBjyJrK2/6FigzaxYWks23lNpE3rc1pcTVn
Aek+mBfQCTdtqmuitvjzYawXse5WpPTG96AyMrEOCsyKTMMN6yZvcdftpzRumIPaE3lwMG08lYEJ
myijlteScReVfhNcJ83aKLnL9xH9FfaKMBblBWkwa4XsnZfvkqHdyfG156/zGnj1yiZCxr6yjCxm
oCWUFU20uDxMDKCj1aDN9tHLy8jdtR7Dd+q3oppwe8bVRM0Zjt6gK8zvkAgJqBEo7Yp1McZefGDG
Pk8rqdpZnLWG4Tyj9tnOgToC95IBof6QVswnMKtyQkCOPfOauBMpHzeJuD5mp1Snzi2TcUfRahwe
p7yfPui5ZKmhbWbkZclwR3vbGa3H1tMMVajT7YatQOAHFwgrwj0QNsnMMxxLHQf4wRzURdRidT9m
rTvy3SdOY43bQhAmWbusDD01MRVtYWM79zSiDOHEWidosB7hozKpiwRT6F5qA0QIr7un3AU7j1Ux
dt6SBq8EwKokfEQFCd2tMUrOr2kRcDHRB9A7G79ogm92TM8y9EMrIT+bd/1zH+MPoh6in1/zMe69
DVcp88ZpopV0VTXW7G4EkH97PzHumjc23Y/NgehqRRSZUUgOyc0d06OStZAHkIGhgetaWf42DdhY
73Jph84VS5Pq15L/A998iyvi/+vZUTsd3//zP4DR/6Tq/BlDhS/hW1nU339hUC3/zR+mOOF8gXOE
iKsWSRuT23+L2aawv8glwqU86Qp0oH+J2eYXh+Oei55twiVzUb/+KWabX3Bb2Kg2yz8Vm9V/i7pr
m7zIz2IfZS3YbBYRCiggKsfizPtZ9s2SiPBCbeR7N7sGOvTQU5HpNeSJyt7YFppZoU2l1qmL4hRk
m0cQpAnuLXAE/lyF79g+DqpIP3JjhKpfybUIB4swo9rFi4GlV+mpoIuLqTQhBCClAaUgOWF7ytYk
Hvts3Ui5dgOemwW7IuwW+mgYVB1JpIUxQm8OgdaEWX4N4osKNQhMthswMMWdnMhsbefBvNa15u+w
nZs41TtLd/j6l2Lh7Dr1DdJ07UW/5PBdSsdktkUQ2Bimusb9U+5UWtxBOEKiCpiuk5XBTXQdjpou
VLnWTfqCZnuAyn6Ej5yDmukv1ERYMtvacXFtuM4+sG9bo91EcXlNQ9bC2FkXoTyMzi3b5X5lhT5u
ZTvfs8EnMc9ol8JIdfQ8LFClkV/n1MWusiHw9ugXzi4OC2/fdIwpXxM+imGmJ5H0pApuhZetVaaY
uN2KJCPlZ+DeIzvG2whS2qfmeq944i7/dssIEtPhTLKQQcqZaU53M4x3uGaw0P3mCVGDLoRovkuM
jF1gexFS22PEpC4zvlDgAUQ38XQZLk5b41HwY/CO5GA+oFSvGZel3W1e3Ap+0NAdHirzhhqqs+WF
vUjuVS3PLVnepi0B2vkd6usLqiDVI4wr7Br0ustrCsVzhH1xnqFk1XcG3VMmFNhRp9vlqkA3uGSl
I/vTGgw95CELQ7Vin3OBuQxjI1bhwsrO4sI6Flxr7HKBexE2mxSFTxAtBn4DPT5UkGkg1L5Sd/E1
bMXDj+uG7tosXKgXRYhDxDiD03STS7XrzFJwvaXdAWjBXta8Sz5tnIuHtva+Uq65T/xiW8F9SCO1
rxqDB25/kevh3C0eLR60nl+f9eO25w7oXR4vUbg3CPQ0PD1WdV7t40nuE+rh3HreDgxQSDfc9SQ+
ZRaAQSsvQrV00kbvTg6sDYDTlgaL99JSu6S7tamHnQvGEHGDKFu7x9ipdv4UORQl6mJDImBg+rRE
CBKGuFmsX7LQmW4dmRLT8rJT1lX6bkbegPymXzySJLidCn1OJCTHhxBJsrWULTc9DTJ1qKmSmIoc
yo9jA4qo/F2lwucy4F8r2VZRt8sf1g5EgihPrjlEh3vh1eGu0mh5S+Y05KeYiMyW3VMwet/bnqNo
r53rnBuHCfYIHWQMplu6J5bMu36ZiBEcC7VcBZmCYNznH7SUs84IW50bHJu45TNcJ+ZA9Y6U+ZpE
anrutm2+dzIvOmIUKg4KCP4utC1jj5n8kGDezQg34RLLl07dOJLXgWPquwga5pZRzMZlflFWziZx
572gHCWtIw5TxYvymnP2mus5959AW2x1QcXl6G3Rf9YBrRzQrH4zafjrBdjCkuxAYIe//mkBNiKk
+cAZChIb3PPu7aLIhupVF5RneIiwIrlNJ+pxjPnBwFLw07Pqr6Z+P4Y5P42/fqz/zNvw4ZuWA+d4
eT78NPazM5ylKQ1Te9Nz9plXnpU+DKNuKfgOuU4L0E7hPsJ7sqyuY6N34UxTG1bfZY9ZEC8cqzOc
1/hS285aByL5SJKOZjhPfKVxVRrVV62SfpXN+jLqnP3yt8TkIumwNvz0jNHOjRqjJ7Z9C/UbVyTl
zPOUErSkTAwIFmiv/A6wFpT36WxZljnFHdsIYxR7dpxtR8lzyejVtyxtTrq30P0JS3LjzPSb5WZw
XlI45BMYFh5aWaRQ9Pu124Vvg8bmsg6YT7hpcUwCiu7GW64x8pxgu+ruNbCdvTlzFu2yaxXTiK64
DSGQQiwhyYqXSsl914wP5UBNvJt8yNi5tGx5GYzkvAJ9guh75qHmQC3qxaaK1NrIoIQN6JWefWhb
ZBprvGfZOvYkIejgpZn+o1TucSk0MqJsS8/Y1kUXH9JXjix3ywfC9bbTzlk9uhjBs+wEsOSZarID
s7pilpdWU5+V9s3fXyKfxm8/LhBQmYJREXcGV8qvF0iTcpLt5FTs446C1p5V21s86SgfRCfN179/
sR/bjc+XI9Y/jxdyQRHIZUr90+UoYH50ZL2KvSr0ZRc1rHoJ0LkhvGlEwD1YdvsKF5PBeCSnW6xy
dqP/u0/84yP9+U0wAMR8QHnQZ9q51wRO7tJMtB/w31R5dLCnmlOhz65izx+wDKHr8oMuj7NqfOhT
vEbYwlOjAASphlfoNbtS8rCA2ehrXPdwCTnCc6S097hW90MJCQN3qTmxXinjGBriEkftddgM6Jbq
iDM+hqBWfLM4ao4+ciTaM8qD1cMqjuyvvnVm1BJGzAWhy0McvjvOK6bKa0GbKWS3TWwEF3//u9if
3AE/rgKPDBT7Vc0G9EeY56ffJYdDHPaiKPadYeLDFUeb9rNRdTzZoOelNSJ8sAvS8yZ8bEygI2O2
tuZrbU+bYeRpGZ2PTPOX22eMnYOuslNjhvhOUyBPAQvd8N4aw619PZvhuUOfZjn3ODD738xbrb+6
lj25bJ2l6dmYC369ugaP9cnB+r7HLE4OuziNk7O3nOzZCBG50p45d/9qDhTLyq+DnC6FMg70rQGV
sJh0oquySKT7IrQOHJLvUKAux549p9lTXa4vlr1nPkB/ohft77/+H4UCn69IDwe95y3WEwwwv75x
lOgoH+RY7IvOfp2M8FwuHUguDRYmZdvgBulrZ+VsAQqEntiYQ3tVVeUWN928GnJzHaTzj8WtbCA0
sMn4zWPkh+vlz+9P0atDQo782qc5sp1W4BiCptiPEUMwtsSmw2LuxeVLiF251MmJfifWYH2ZO84x
Nsx9wAPEZOvdRaznM67Mwb5XjdiV3TUm05XZ3HYJQXTGFHFe3RiElf06fDDpf00EAyHTOqqgX02q
3oe63+R2tykK+8aBDWXGKL9N8oZUdZDh+29+ieVx/KdPqoHOaYcnNiaVX3+JlKFOYjMN2svYvll2
Y5boD5Z/6lOxywTMqFgd+mi4WJ4o02Qd5qC++81b+MurWHP2sOkqh0b06SqWBCzryeQtlGQ2S+Ee
WU3X9fi67LLNKDw3m3TLUeS9IZtqk4SwxuJJoiN1Tvax7LKRzre/eUt/PkWS08cxQuZYAsUVn76V
2aLYz5+5PiW1w7q69WPnWtcK+BBk2IIOTtoeVkkLFRD+k3P1m1f/82/Cq/Nr4AfjTVjO8uc/LU5D
ZfkGZgCuPjae2ngumnuJTzODKSpi54ZzqmvBOua9EFY9NwZ1+fdvwP7dG/hkUVnarLPK5IGRUNsA
UWyNrWlfcnbhV3Es48duJkeHdAt29HFzTPpmW1vPmeL4NU+HTo5klq9m7mdumX1dvy2rfmBnq+W6
doneVmWzr9qQOLW+9OsMyYq/DNBcP0igtBTE//hA/xZUnOwj//vfxR//L6SJL2m//9mVuP/2Wvxi
R1z+9X+mGunVYkuCe1AjliwPleF70/7nf7hfiCdaTAosBX3/Fzei9QWJBmSaUEJwmy79F3+EGg37
C7t8h44jF4mHFZMd979hR1wW1p+WI1uw3iqwSgoDkSX523699FG+NSkSauzqKr5xyMFtykiV27Gx
7N9c5L++EnYw2+YmW/QqmOn4I5ZV6aebrC0hRS1YIZcB2xraM0P1fl6KmKAF/fTV/8WhBHHrp8/0
xystE0A+mkPq+tOO0yVzmI0S3TqsKMqOHdwPcCx/sxf4i4+DFZQVw9UWXgvv00YzkG5d1Yj9MtLV
AU9jcNVMCPHwD4t49fefh+rnz5+I5mK631w2tRZCm/70+PYprOyYz29ZoV0aXgtgHxdelUX01o8U
1mx8GXuwjOdGIdr2kNY8xwVxVkWzDbiUXEy+nvuxtTZlHjTVyoXCji431CMNkUlbzHcEJ4S99Sc7
67Fi5wsxJ2ySq2SwrXrfCjt4q0wfuJSUHTEPAwHk0ZP+lOHDHnPz0qjYGm2toFIfwMNjuWoYo/U7
m3rxj2iO2GvwVzjxzZSRkFmbkWG+O8YYBVuH+GyyMoYBGS8pU889A8dCS2Vn2fVwKUCm3HcYKQNw
8wwUAFplMFLqutVvKGo6XcMSNrF1JV7qrZNET89jI5jpN46O1x44PU5ipHVhquY54+5W2+A1QlmB
wtGi+Z4TJEXmxq/62jMQehzhbH5kzGYuABwO0TKM7m7HEUrkLgloCeeDo46vvSaST/T1OZhX88J4
ReXQ9z7TnXu/lXW9ImthuisLFCo8FS+LuyfQUKnFtirM2qfMHTqW6oJvOneT8sXRVn5r1QRgsZUN
8SkzTMLC2LM4+rUMXJ9qhJjXnILdV+6a7ls4UW3BtLVQNjYn5qcrYVvNN202cwq7kl9GGAG5C6xx
GXRke0oG/uJqeF6qeyTpC/xHJCFs9xknss2Rs/HYhwR9zJdpY0ezqj55ZHI+VSs7Ga/mcgiRA7sW
L0hHDAk/S+Y8mP1owP3oqOCJcIk9LpOrhyqhQ4kugil6kzZU34aytnRnTe1wUScDTKZxhGNGMi0Y
T0gTCkxEn2YNU7RRfBfDEL/1QZHGa7zbAP9FXwc3VkCCYtPhwjA4/bh9svfz2ER3wzO3AitvnFIr
9QUE0BzKx+jBYtoQoc1vWuF13Tql0sffdPVkaWjPQQ4NmqTSfAPaMrimXbx/SQYdvgb1GOhbt46C
p45ZKe42bHj5msgkCYSJmRBV9p1g0MlEvJhR6RIFVbWtmRePsVm+0RVNidsQ6e7JJO/ZMdYd7Lek
aOFloH6lMwPEkQBXixwEZz02kktjFj2DuFZh+krHObvNKQI4+cDj0c+IBtGq6QJPxZuRTC/kzWHV
psD9bIj+EiJx6afcZSmvmFI/WQPFDxu6BjjVxSE5XyAim3BBjdR4Ku4Tln1vUwsVvndOSt4jXEqw
MrvCNFnjLV7TU+fDLmNcjjGFftUb0fnSwtgBGxjuvplgVRuBXiGmgJwAQEPRycpzyOk1jRG9uTBh
r6mjiovNVJRcNxyADdCKsdAJZCtS5GtbEX+mkn7snyg3KJa6VdG8jVxAtLpbT4Xn82slbTdcovBN
/8XdeS1HjmRb9lfmB9AGLV4DIRDUOpP5AiNTQAMOuEN+/Sxk9fRNRrFJq3m81mZt3VaViYByHD9n
77V/+hCq/Q3NwwKTJA3mEtZ77GM8bGrqGaGThgnurwfUEU/2E8oF7xs8V1KAnN4iC5YFp6uoauP6
JQMVo22ka8U8UeDz8n3CEI2ki9jCqp+mUGY2mJw6G2O8NV82FUHNG93Wxmv+XPXI7IJ/wdDz1YWr
p1O1TZLU+kULK/kKlR0EU9Ag4qH3G2u478oglTsYOuWtieyObYbdjHcJJ1DsYR4toS/cYet2pVls
7RjH1B7D6BhvgNXn095yMkeEJAoW/mGQKNlCXNMMVwmYcM+J8hsJPnKQ+BlVxm8icWwkJZ15PosZ
nv4bJzZo6ZtQ/HdBRlUPjWlCYabTjT5TCO8a0nSMTtDEWvWc7QQ5r7RYnxmFb+mxHmeIe9ZuMDx6
BEgo9YD2QuvcdEPV4C5ciFGxeVoRzJp9kG2RqOHSy4veGsImWfscIPrS55JG73w21U7yE1qbY9OE
yocbuwSHBwu5FGbo62q6712bJhXfwXbeVbnvMiWpA5qVRHEws8msmVK1MBDMx+QipQDXegs4OYRp
ctM1ZUQIAc1gA4+KLHfhgQ0nuZp0ZYnHewvBRv/Zx01rb2Y0kug4PDey/JkhAEUQTnl7UVakLWZ7
LGjTBCGFd3oxoNXY9FZsn8+9UzJ1KYNXrXW6bwaz0XWUAZJ5O6LTuXQg0V4p4k+sQ2CQL74j6bq1
QtLMs2xL+EX2qHlCfx1xR93ZAM0qHI0uMJ1GquwGfQO4V3vGcopnzfiSpMM8bdSoxcQRDmQoQBgl
1R3rFXYznbVth1rLqre9GTev9ViOt00HDMKuOuOGz4J3JQUuShRJ5t7UPO/7yN8P4k2mRAuMruo7
RiYj4p6ReRZTqo6PTJs7ROGOXi0fYgCVd5hDJvDhpuWh8IiBwhuCiA4oo+bCZ9dj/cLgLbozLbMc
L0zYvieMC1B7hx1ub7KejLQ7wifVXluuhgqZSdLGIsZ9iTxzFelUCY6+OpDO9WTUWbNLe6lHTm3w
Rg4wjO6TwfNesrYlEjxehvFS2G4HWsw2lbOzVF7RXDXlAQkiLX49y5cvPJsGYNjWhhY4GXxA8n4G
lWAZ6HR24AsRD/pkGz4vc5EU23nOWAGybpDE++b9dD2SLFhdNCBx+KaYc26Hog1aQrgnXlPSlsvb
mdidX6luiSuiHxFAaBYTijAYkuwb3e5lOtpJP3+r+5zJPH+b/oJA0HougyC+grbUe4c4VuW50pqs
32qdNdrhlCHq2+hQ/vgTCPofEauSnaDX6G835WwrlOsd8eR7b+7Jks9zzKr8iyauaEUH4GLurKEh
DMLKGhYifE+rSVLxUd4NIBZTUOSjPtxiLGqKWwO5+XAujZagjSMiIPvW9FAYoCmiBQo0IZWSOg75
W8gC374ORYIue6Et5/sdfsdpgRu3LYY0m8IRvEpxXoNGd49dyrLFc4MkfqeQbZCmYpp0wnxpaefT
HKTI2kdPU6HfJgsQCs/rHkRG2bnB22ehACyEulGAGtKdj7c1ErU5FbupciVxG06e41noMTrysBXT
a62NJm4Q39TPcq1lLDWmRZWFxYQZee/7EplpS9je/IW8R/PWBNrHVG6AGQvuwcvNG2W6FEaynfmA
YU/1LzpBVMM+U3Tit3lClN5V6gmEefMkqe76yXDLq6p1p5cub7BlOnwc0fRoFnkVIOiHHx1ufsrI
VE1gzBROwE1qV7nBl3795f2c+O2mDgYoacmCpdueGvkDZMJMDLXbgHrDk21UoQHaDciL7OQYdui8
RKhJFyDXpFiIEd7ox7EsEU0iIyp9oMWOaG+JtZfykjFYHuwCGVsBCFVaRuVAyAjZLfAKii1OT9Tg
huFar95oSG9nLl1h78i4NkEwdY7MretMlea+h4S+HKt5KHg7sFlu7QX18pkFPFvrdogPVbXHGp0h
Xu6xEkexmxCfCI8+wHOJ4n+ptig/e/cFETdeZ57zNubjrBOq9CqFZ+FiTfG/DeGQECB/2fo2SD4j
LsVXVPWglWdd5voTgeOTeMmyPGhvkNC03o0wwftTXiR8iCnu3OLnP29I/C+1S66t9P/emLjPfnbd
y/+5+NnUXLKftfqPKoU/9leDQjN0QEm05ukN0wyEp8X2868OhWZY/7J0k7g/ZotYusjY+Y9hMvgX
zp+Aeg8r3b9D0P7donD/te4kUIQ48MECPFD/yDD5dqNNkHOAuEV3oDo6qF2QwbztG3SzIiV38Y89
KRgvc2UT10GhqF4NnpjjH5fm08bB70MZAcUwHXKT8dvv1NE/WhQI4fK2bacjRGoIq/hBqZ6U/8lu
/u1e/v8dhKYBBAPU5que588+iCnMVkFwPAqDCC3HzMYd6ol/GtLJRUPigxQC5g2oBPvkIFOP+aKt
xiP/nvrhAleIGkrJ28lu40/aOqen48B+W32IJkJIHVPWSQPJrfUx5X0+5kTRMXdMQN+EgvyI7T+7
NX8dBg0Uvnpfx8f69qoxFQvAmohjFivroU+Jqtb1WkUfH2T9S/6nGcZ5sO6DYOCpxh7FPP+kzZIT
gjPNI7oYPB8Hdn00T7CvQKsu+FXHGYfiJznQf794ZPhB8QJehlILnN3bszIlXNTesyIXgWmomLYw
E+/83T8/K15tb41Fp8V3OhL1VDOmsrKYKthFiKkj3uijvQ4VoVDCXfzsTr13Ef/ncO7pjIz88GWg
moi0KnD2em4ycsf/fg1byGbS5befjJfXxen0pjFUNpnJcQnp+Z2ODlzp9s1UR+U81t8a4Luvol8S
0sWKNUSjYBsSb4rKL24mF2DrVuoziKzUGIMXPfETspFsZwBJXZfes6iMGcRuMgFxmaAZ3GTo7VG5
z+PyjGOPkkzIFDh0g37spaBPpN12k2lybClb45Pbdrru4VNnxbMszswk6k0/mQmooIrtrO3JVJHO
wQvG7rIykZMRF599YhH/+x1jB0KPmvWIRYkhzNunMHZBrZezjOpE6Ttt9X/RMRl+QsNBjaQWMX2y
Ar53ZhwGZ/DqWbZOn/qynYHZJV1UZ57cLuMwH3x/GiP6cMXDx4/+358NzoxGsMWT7zlYpN+e2ZTL
3E36NnIJwSJPpdG2JS6mv4Yd/5Xs+c5B1mUcLgCfDT4KJzcKtoU75zEyocnTDrYHgS8bK2P/8Zm8
c80c6jc6/gwD6GqfLE2mRc+0x1A6KBKNikn4mzxJRmbQzmem3nePxAEYwtGvZ+/99pqBi/ctDfRx
Tj/sIjeUtm+amgbQmFqfzN3eu3AmRkX+w4POqvv2SO2sm5OhIY83NQxgFQnK9N76T77p752O6UOZ
xCnNR9E5OZ3MKVpdekU0kmS8GR1XHlJl8B2pe/vm41v07ulQn0AUhfXKJu7t6YxVQsDhXEZgDuZD
M1qgq2xyHj4+yHqf336i1jMhacbnuwGD9eQ5cPWlsdkUR4R5vOAKmy+F14vLsTLdu5rsgx8GGLJv
/x+HBK5OFbHmEvjr8PKPqgjaPbk8cx5BrUlDeFb1nlZoFeEzrCMM9RABNa36tx78v75U1Ft/O1MK
UsvlA2nw2TJ+0zj/OCyMcpWAgjpI10j83eCO+nesZ3QjJC/buCULjsxohZV5E/S4lS29y18hLSIR
ma0GUjLlLDqQpqaTNxb4CGK36c7cye2+6r6f1/Ti4GFvUn4/u0tbxvsBspe/wwiOz6LoAhiELV47
71ampn3lFF6HsmBoBsBCZV3IOzcjvWijWibKW/rMZGUHsVlBvnTYO784uVHr5M7a2hwSluPaocuU
+drsjPwXir1WnhF3QAgQbcvmgSwsIfYD+3MSJYox0hcFi86a8CzpZk/MlWy5GKFnVOOZZTIf3xjk
PSQ7WZGCa5CYkxGrKv2rBunCM+Armrn0ts1jPRXxr9ZGDH2g3Td/LXvbU1sI1SjXAFEmP7U6r7ex
xHO2IYDFK/ZYRdlOZgR5XviNgk9pevFQhk099e4W0FfbRgGuQqxCLX3iMEk9yQ3xsPCESTuziNO+
msdtQU6LE5ZYzLFHk9tpho3v4NmPyc36SsqZwb8ih+oXJsLiqmM5K8PYUvF9i9EK10oWiz10L+KK
tXpiVJQMdHBK6Q7PemKIZWfY5nQpSwXPpA7q+Yc2iw5YUiXpn/VphRlNB8J0rmYDDto8NnSaYtoF
bpQAK0IqHij27LXmpOV2AREKn9LtIVQV6jXmBZNY3OkQbFBFDw85IcB32N9GuvfjRFhQ1GL5p/li
jkY6sFd1/IvBI8UlmmVV3C6MUK3LJcXP4abgsw8d7UMjXFzPP3SifXCReMUR7l708aT/EuLkjO64
EYPsD2k8eQNBxuN85xtG0oUWMb1nyi+Kp9nxl28MdIxLf5qSL5T+tE5QhRVyR5nvzLROauI+UTxb
ONpb72s1+01PEFGisrCfFdsZ2qQa+Mw8CHQeSCVf5zihWzqlOG6JN3Wzlz7NnR80KQmiJJkWWRbi
C1GB4y94xSuHcM2NMU7lr0QwMCbEqzS9ba6q9IWoj8Y4DsKJs0ehEbICRsklLGnEKJLRhu7ye2es
LBVqbCgxnSoLUnzPkiKxp421Hvppos0gr/TlMvHMtUdZzWyQkrqdtj1oKwLc7E47UA8RMtAPqfZk
eeQjbuMebShmobY0oSypeYH5HCMZGoKMF0nv5wNaX+I3U89AD+5jtjZuySTV9G3qu90XF3wf0t+p
AUs5z6X/VDI3Fps6JbdtH9ikYu3coQie5l6H7Wi1wANxFuqM/RwiLBTC+rJ6FB5/aqMCQzKUo5s3
EciRVt+Lac7uy2x1RdN8RdYpPDTAW8+t7F8lEmj0moTF8d+V6EAM0ohrtvTxOHe38oHBDlbBUkIM
cPydpntC5jLxQUwmVFOWe+Eynt/QHaap67kp0UV2Y07fSTlTONgz4mJCRl6YojpavnDVU4fp3DQI
2yFFpxrAEsAGU3l8wcAXw9icpKa76QzDSC9dU6q/vsD/SAzyv7T3Qqn331svmxdmDi8/fsr0TeOF
P/NX3yVYqdZ84KgWVvCftWpZ/y0MIXfeJMXW9fjAm4g8+Db+G1Nluv9im8geFd0We1XAcP9Rhpj6
v9buApnwbPLAVf0z2vWbr+9aNa9odfbBqDX5Ib91tn98favEnN2USiZacpwlcprzA4MvL3QXYh0T
q7D3f1yad1ovb+saDziPju6L6EFULXSDg5Mio7aw2w11nUQz4OUQGV78gPW2Os5gZy9JzdUvyC+M
/9FG5K+DGhSgzE2JxrJPRammZBQ/sNhHqnW0C1mScWvAId5o/M9Pzm/dyf9P3fb7UDZlmwNmVre4
6Sc7kXroZujzZhaB98svgsXGdqwDaYLoUuw7ylYoEp48/P5fqa+Pjx9f3pPD+5ykr1OYUtAb9Bp+
C0z+uJ0OGT9jiWQlonXGBKKsrD2yD+3GTOW68jYka+Aatq9yKLGvjKLl4ePjr/61P8+fH4DTDI8C
V+K3KOdELlOMgxP3LLhR3K83uZjMx57Z8TeAotU2nTMmBqg17HO6Y9ukbFFpV4QrhVA33IxNqDTu
PbcHBGH049cRZtBnKKW31ab3+/eZ9LBITGBHys6H3//HBcoah85pqbdR6zMeLauapCnU8hE509NO
JbX2yWbhb7YNLgjdv1Wjzgur287JA691ylcDyQNMIjksU48elAln5vo7nVzxu7Rp87u8K7YQF+Nd
5ZtERYE+ni+YUhVq9/HtMU9eP4RFeCx+LzgGFj/aKW9Pv+o9kKF9XEQUofayER2KJganpjxrTQP8
pdWl+cUgguZr1osflL7qIMkxRfMMhB6FkZ/eWUusE+RrwqK1po7ypbYy+ylRvTiCpOS7mkApGxh1
GH7DaIsXbgXCXVR1qx0ZZTDMNhMmFPHQxJdUuvonu5i/KdDXU0SMj9D893t4+gYKpRjm1VkVOWL0
AfHUiDaYoYnpsezWKsIT0xNDxRw2TG8EV3opin1bVslF19sS/5ajjk0Vy9fBIN5sUVN5Xzq9/m0K
Zjeah7y8x2ggnomdj4+e7PMflgGzo6GSf+kBgUFErhWI/tYcrCdbSrAFsl4kO7dh2LVJUN5/fEff
bka93zeUfh/tMGyeOu7RtzcUwkBc+FpaRsTA2RuXtJmVpK99shs9fWu4psbaJjANi0EAH423RyEf
zEMP1pQRRKXkq5by5MRKHoducX76BSSEj0/qdBH5fTgsRutCtppXT1p93iTbdOk4nFU1CSHF2Rk/
jPRxa/pM6f/O+8CHYf3C8sggC1h/yR/LQTWZhPpJWUbjkCSXZVBPj7mrl/eLxs6tt7LyvjLS7O7j
0ztdpNfTW3fZ7LXXNvdpXwwqZQDKZI3fs1XyqvLR93de0fImYhgxrA1cVOtpDibxXOBiapjraZ/d
0Peu8NpnWql5tKRPexhIm7180LHud42nbTNspTw3hFXMNI6r+BNTyDtPD3fSN3QcFWsPfP3nf1xk
JpopOwQagZDPyns7G1lpM/g9xPflm7RU6vvH1/dvLgguMERCtP0sdTy2a1TInwdsiIKBxVU1kd62
NATtwYM8n3oNeHOMMAP2Va1YbgxSPLaplscJhns/u0CsgRicebifHxvaqJdoLORr7+LxqpDf2Zt0
jK39iBHnAti2eP74R797R1B/0gbhXdNPv9xm5RaumfrAFLLE2ZBnWqBdLOvzILHbh48P9d5D7zJi
WeOD1nbwSasMZ1IrW06JcqiLLw1TGpcY1MYzzWz9M9sq6vPUGtzo44O+c37YEMgpChBJu56z/qg/
HoJltNvCrLU6mqza3nugly7nUbpR7cTaJ33ud94vy0Zu7XIwtCqnk4kmhUu2zKKJYjXSxarcHLWl
Rc9nsFt52ytjPqKApNHi9I1zMfrVZy6o986VozMdIeLGoFX89lx7ffFGjWTXCEphD5mJMzRmEVz3
8DQ+Gcutj/If9ea6/jMPsWlDwpjDanJyKAp0ZGnpUkVEIksEWZY8g7bGt9nXF+sJQY2Xb/1mkWda
++ktfec60wk3mHBycJ7ck+cI53S50NYQUdbqw4G0vuwubWeC9DCPxJf5Qm+CFrmJVmDuUt69EmHm
9uOn6r1HecVRejToaMuf3upF+vEw+A4hNSnpyQkzluOoYn2HnOe2QoqBdtIsP6vp3rm9q/GQeR7D
cp0k17e3FzugpbeSxTPJ7eAq1gYqOs9sK4yjbpzvPz7D9SKe3GDaPKanUz4yTDldPAU7JL8Y/SYi
kyO4yqrucZCfVqnvHMRcN2YGBTI8CfOkKq4CTPdLlbIiJBNNRUPAG2TGKz9j6L5z5Uyd747JE8tZ
nV65UgI1FNoooslt7acik2iCQIuhgIR+ID55Nt55NUy+peypkDywJTk5qa4Zi2GaVBdRoYNZS4PM
RMFCRbu4fnWeaq12E/f0ecNRc1/+8U3D9u4wmOdkPVaAt0+IlvPaqqnuorJwtW032K9EE0y7jw/y
zrNvuSsYxDMYff3tGx5oeutNOrOiVnN4DBeKBhTX8ixBtbWXRHNnmyxIPite3vmY864HDBLZYBpY
Pd6e2mKnUzpDPIw0VdtPdTFrN/4ytQ++1eRR7lafveG/+/8nLwC2FVjdNl8PTI0n1UPiuEZVLi6D
KgsTejTNQwwdEUrsL14G75GFAf5fHwTj4yL8+CaoxwCpedZgIECU2v4StlHej7nJLqCrZ++gCWX5
pEekr46dUfsXjiLQnbKAzi8pN9bOStshQhwmHyhcxJePb9o7b4CN78131m8vXrST0sRydansWm8i
U2ga7fXSJT4AqtwXlRvDJ3O3d461Lox8GIgJxGW0/vM/PrkMMQUo5oLi1tWSrTLGZQ/rUB6CtRfx
j08LgTdfIEbzHPL0MzTDPqrpRJbR746H1D2CGGOfpNg4zT8pJH57WN8+EDZbO9oMrPhY+fSTSwha
T4PjGfNyTQk7auUC4/UNVxyMrtS/oRZcnC0Is2a5VuXMx6cndPgHCO3yXmpjTVwCz9nN7A/LhfJE
9WijLR123BIgMsSqvX58Ycz1Y3Dya1mDqLSRV7HouSc3obUZ688pDZFqrKEMjJZ4Kb1SuxAS6B9e
gix57fW0e1Bw3AjVNmItbJDk3iZe2pJ9YSdg43V12zWqCCuPvUhT9oifXSXPEIz7t6NfTwcyPftt
h//nfHSBZn58Csb6Sr89BTaYfOEpaNha/62cYRKjUbD64ANMQJNl3wQizJmkbdAbsbFn+bnSiLfY
Fop8UyY3r9DHluMnP4KL9uZn0LSgnvttCWF773DrTxZVv25A80LDizzV+WWYd22SXo+13Rlhl4td
Bp/32mN1gpAwPpHk7Tkbp4Nh6Uxp9sssmicChMmgpR2n7vsJHtfSgTVNimZiUNPlNPtT99xW5fVA
fJO2ZGIjE+egjc7rmKKMT4dzmjfbTg53RHFj804f3TXNo7emY1IFByCp+C+1wsMEgqnEKs6xL4RL
gScq6LeEekRDm+7stL4WoLETEAFSzI86Bvgh+GZO+lYrkWYU+e08wvT0guXYLMyt0vGZgRIxMss1
M1hgZIQLHgEHA2fVe1op85HA8CdfIzNkxOXLmAqyZ5gEaLXJmsZ0sVMEA0GuO8I6RC+P1bXqDrbM
CfZId443PFtKhn5GNUzzIkWuTw5cqHJtp/nECJcFcNSxPZ+cKtJHiZML6a4Mhnqr58oiKtj51huk
pYkleLBBaRb1jcUQr2C7tJSQ81CRXmXKSKJ60S5mJ72zmbhioKif67zcTD2OKyd+RX5+O8+kEznB
1xWaKEx97zkXhYp/ZJXGRUweWsLsU9tkvrLsjfY6Sczzwe+ep1UK7MJJw5i0IX32oCGfnZEQG5q/
i5N41y/zeadNBTzllkmVcybqlXd3N4pznDRfB/eHvWC6QVZy7dfZvpt/2I1Gbjut6dAV5pkr9J9+
/2shXbdHWc6CCjM6OZQd0y/fOXq5s3NreQ4smRRmy38ShkEWCy1eAm4uiXX02FwWZ0ZrQERSkVdm
7Q7G5YMJnIKnGO2vvbGIw1qxEcBbrCUkoofrOg/XZY98nMe59PLHvpOhqsTWjYtjtSz4SYzvZCnu
HW3wt8aEHr0jd1e6hDLLH2YKgCMn2brUEvvgOYCz3RwFtiQBjSk6jG9yd/VvTtVcAQhk9xujZxFX
sjsfE5q0WhAGpCFC8zrS9glTy7lYpHVYaj6ztXueKPfSmgICGOFvu0Z+1uJzYbKV7wlM8ZQe4um+
9ycItFpZXwaNRGReTCqsMNF4GSmyVvdsF813ZhGXgwBXJORWYajZuGZ1Dnj10mlsJs7VuJtwwGxY
Jh/zpb3Xx+rWCOT3xWgPuN+MUMU/O14uJsI7Q/Fuf4fkd76ircWQP+X61xrteMFrkuVEeGbDUyBr
JBvy1eKzgXWvJeIl/SV9eYwZf1taQzSie2HGiLI7LsKUbTGmQYwZ7BAPzDnhUSt+MkpWCFHRdQi6
y+58yNM9wXyXtms+4lPcTo3zUDrkcw21w8myggQtf4cJzoYEUW24q/kqklcI3VQQSIB5xxwxb9v+
kTTySO/Tu4ULyOD9HM/HpvczwgjzdtwOwyCerTlVFcyu1AKHNtF2pGoWfbsHln5Zps6zWbvEH+a7
mvTPGRYxMkD0puRhbNt5ZUlaO+kKhekH20bsU3swp9gEEGUK5br3pZcBKZmbq6oTr4M+lk++hIFE
5n2rBy9ePVzYXX/XyuaWbqbrKS2sBnuMcpUIfp53qEmaKmp1URO9Ea7j6ETrk2uclzaEYfsHbscH
ZJdXTsoPFkm0OFHftphW66LZLpKQbnL3MpHe6sUPo8lRbQxfZaBFsp9uZ6X2ovK+5iyrJCVtSB/6
3iwUAE2yxFvDw0tvQsL/4pD7dJwR8IuD35yLriuvy8mp90GriCgiFkFurApYjo6M7yEZOmQu+CPM
a7Qu/GYs8zCIu4X27aEdVfOKbCDXtg2h7FuFLo9Xnzilfsm9szgovEcDhPuGQTBhQnYT7LR2imKT
1LwJBy0QZwQA91mZaD8IIbSoUvJy+OnJ5W4piKc2GnNLrtGySyeDOKgi6EPhJlBb43550adOA1ek
k+5YALchTH7ZNfMgHpylI4edN8QSgR7RWwZeazOIeuQVhbhllal7NAM5IMfXlv6wylyO2CjL6yRt
y8hEPVEC+Yi1h7aZs68zsVTOhgRzN0qdSfvlmFLs/ECxGIKCntWFQ7rSA5an+Jo49JLSxa6bnel3
vggFsOm9EtJZdtqS2/DRRYbvCMjtZVOy0aIRHQ8vQWsV+n4YSPeexPhNNpPzOi8cfKOcagaGamdH
mbdav6MhVRz62EqZ3neuQyS7zO9ooJSK/vzwTBldfTcmNR2Z71gXJc6fpyAZmGg7vbp0a2QMxG0X
gns0pi8E2N5Ljxe+KquRl2sJEKTaIBU2uWZM13LEBg+eJcCnOC/9QEqfDKxtmZUNMeI6Jo05K7bm
Ytqh3+jw+9paXmRs5r5kbjFviQjNznz8p0divvV9Tazb5RxUNWD4RvnPrq11x2X1rRQa5tF0HL56
wi2Y9mvpWW45P/JucPaxmqyocgHlslG4x0Ty4ilVRTWbgns1FN2Dk6MWlgv9yJ6UVYsUr2q4IuYC
cmqiW+lOEgfTbrrWfKV7JW9Tq2g382AXZ0x1zGPSuvmjoRlgDWlqXugxAocqf1hioj37bFRnjO66
GlTQWG7rHFSZayzjrkE2ustkvKRhU0wtF4nQbVBvPZHwJCBCg/NzP9mQvlnlcNxJ+9qRiyCwgXol
zTR/1lUMikyWIfuZA4JC/3Vqs4Kul+3vgWUt6BljgoxrOMli8SvUQ2Vy0S+tvvW8dLhMU8uCDJeV
WAjdwDgui0Fo+kxQ8rkFHCMkHLQn7Mbxvw0jGaR4+sDoiL6XIc+4cawoAkm3GCztCRPgpVri5Qs8
AHGYpsz4mcFh/hUnTvKo6W7zurS3YNRMtnwU0Qcj6JN9LOz8mhBDceHVCKNYMFTm4VFGw+K4Lf/f
G7Mt+hYWl2wUVxCQ9FfRZVNUp8l0Bjtcv5Nk8lEOaeZuKMf6SFTocmYPrrcJOocd0SgMakc1mD/d
Hmgv9WqMTHlSe6c2v0gdSGWk1S1z6Q6uLDGZqLPOCw+6LMoNweVqGtFTk6wm9FHrv9gFHT8MOc6w
c2anrvZ0UoYI9//83femGvP3xMa2GPW23HkC2CXMvzXvNpmta4RGNt7Syp5u6zhYvvSZaeDVm8zt
5PWDuCFxQaO0RQP1Csw/O4BgTncIU6onkfI1JL+wDtuOZ21rDwtQEivGzIi1G6LwUOPRS+ss38UU
2ZHNvhawbiwf0GE5a+AdfgweYlPcOLWF0XNOB4MYU1TQ+0THhLzD4O7VG2dskeCxNQ4uJsz1e71f
qKITYT04IqBU4j6DLcwGs903vRgOSVFVP1z6VvcDLdNXWf+akAOOLM7lT8ZU1s7LvPNivAApCYMy
t51boNAGgQ+xF6aL1oRYZ7371qiCcwx3/sZLXMQ7zjiwmKdWG7+4gwyulcjrs5G42TMlbOJDUdf2
X92xmi6NSrmhM0BcwuIfVVOuh7VhFaQf8aGeA28MjbZrD7y2/d7TzH63LDbn6pj9dioHbQ/U0D62
s1q/IGwnv40ISjC/Mam5z2QfFF9Jt6RY9kwVGfZY7XjwBdAxIjUcspUutam0j3M5i2eHXcmB4XZ+
awqnO0jfE/cQtscdmJv0x2zXCyg6YHhtWx8UweO3vWc/yQ6AnA6fAZ32Wh+m5jSzejVE/oR9kXOm
MZ3WZ7u07cved5KzyurdcEmKUWwmc06Bo1s6+jbGeTnZEZY6F3aXPcBnNIpNJ7XiYq0Wrls4TM1Z
rxzH3PEHnC1AnIGbkJYJkro1Wbzr3V2lNXzZ1mwTfpKTPZiYyPfkqU0PHdjuA8zkYec76Ak8U1xp
9mAEG4+kgXWFUP492a1kTTLfQh5YusJ/SL2pum2wtxG7YWppdhiVQaNCetbPVO+SPZByqW/ruc1u
XcNJt1D3W4M4miah0gjE0XEoUbj65YWta9HM5PmVxLfgOFUDyrYSWwG5NiNpPgC9y4thXuSPNEYc
Fi7CwXdQQopmHD7SqdsmXmbuJuqgsErK+lep9caVcFPncQhqaPPKGBIAURlhgpkwoYAGzQAmrHeF
u2tqt78dEgEpym+ao1klwP2bDPc+rvhNgornSszW+mj3y3lXcZqabOiUTcIlYcg1uk1sWy+SllDo
U5iDO5AgG33iKrejixwND3h1p1PI7oiLx31ui3Y5Z8H6mVpBvVuoVs5lnbRRkw/1yzAlPPAeJPFG
G45KBYRD++1wkazWE4swxGtKrmTHSHAOfdJ1t8K2XvNh7L7oncPeZOmNrxmZVpGKvSdDGDjmC9yY
DBSIwkhBzBwzXPegV6sirGsQ4S5g010yjGob144WZeMcbA2jti5gm1+ZhIxg/6aLSOFpzoC3+e5r
DPHDmWX/HkVFdciTLr1cVI4JdnCGet96g3VdFDBzrWJcrjQx07oYAwD1vRfcdSKW9x3SDIwlJvnp
TbU6gPXZP/LsN19SAi23auzipylv5a02NjlxORgl99V6idDJzvRKwC55mdtFXkdsgFV85evHKl6b
ifGA93WhAzSzcWUWSBOBeIbsMpHu0eAin+lyefFTs8OVpPy9KQs9MupmCOORWKPfQd13FDi/XOTY
34alZh+Sdl/6eOqevS54pa0whLPHGgh0PBoLZ7WrG99ikmhuAJ2wQUiq5c4r1JM2xjGUTS27TeFu
ZRuRJzMBrxU0UZN0E6N3iQvqEKT0Jj3WLlDVpe7KYGe7qt3FbdWd+0Hi7NOmDPZJPIYIc7ujzSbv
kn7UYeYDWwCBn4191S7Jl444wuOME922qgcSe9k3SCXO2FfO4UQe3AUEiX59B8jtje3XPivW2o68
08BcQ08lZWElsuesdt0zdrj21ujcGPsCkUHtsnLUc6ntiT6mreCSflRnIGTNqv6/1J1Xb+xIe63/
i+85YA7A8Qe42bnVamVp64bQViBZjMViMf16Pz3+joEZ4Bj2hS8OMNiYma3YTRbfsNazroVmd56h
Uq7qrn/BjUuj4nj6aEZmS6iolYQx8deCwHA/j5g7wElAzu0/481ervxlCWojsFqX282KYlWk0Qby
hn8m4CYDTdcMu6EyjN2SE3LoDVVwFuFUXSbhtZ9tXfu7oAaEgDZ5axGdsc10Xr3qMR1244SI1G7G
J9LNbfb9rfdS5nlx7jB8bFQxFucUIe3azPe5W8/H0mzNg12O5m0HKmeXNY3eWzINV30V5mtptOq4
0OR9jrljbvE/K5TaKMgjHU7PLkRu8n6NNg5aNzui99Ebco3eyW1AGuyUy6bsR65wECNMh5t9VxHO
IcD/x6VFOMmqBysIea9vN0Xn6Q2pJe4lbJzgYGXlp6Xy/qVPpLvnRB+OSdezQRIWwmXtpb9HPN8r
XxL4LW2neGFWoz86w2/uI5gBb/YAp0F69U5XoXPqx0StEQ12ZBJFw9EYrDra5zVj5cad2s3cOor3
rlxIu8nA/+KFQ9I8t4ABll2m2Tjm5t60u+w28jMZu2DtY9Ng4mVkWh6xMdSrjIREss8IpuItK+Os
xYQder21isZw5/CaMiKC6ZOYA4WSQsmck1DriY6IjhBoHim4a2Muu21FdFQMUad9mIoy3aPFTeHR
FN0Gq4YbRwFnj08Pgwa/as5+MU2bwiR1II7yot5avZRbA63ZltgmgDIuhT3xCaIYznMp87vABwTC
uL7bYh1YuE79YxfMYb2OCBW/WLlnXWoqwD38ieEQFhBV5t5Jtkqm6UNJz7TiGxBrj80fpkgNGymc
wn1pKBazZsusQ0lzFSbLTdnkv02wyreldIf7ahG3Q02BT8Lulyt7EQdVcQ7zOlrZo23/NCSlxVrW
8/0SeOB+mJa+OflsnMqmWWz4vpqUPdPXz8lg1zeSLfwak8ZtPwzvrIfblavMVzKyhouh4bzozDZW
duv3MbACPGGwCOll++K+HRqe2+xD0UBbHwTqQUbpElcfMTrkNOYy2Zl2nnG3I43P3CR6GS1bbEqR
fxbeuNxIxeoqbsQSxEHOHtwd+nnnLVn1NVBbbcnpFAfLbsXdKJpmbducuYFJsQJtCiVKLCvpvrtA
XAA+lMYmsezq2VAqOYXKD7dF4s9xOls+OhLCGWwA1RfUg7/DtJ3XesktOFRZ8LuQbRPTNwEwyVz3
SXu0vHXlt2uL2Tnjlko44JPKgMeHWN4DzbtltT1BVQjfn5sourEKzVAasutuVFN/W4ZL/VzVPXTr
vIHi0jrFkQCYnIHOTMpgaftPPkFmczOqQ0QK3q6Jhu6j12m/MbvptiklgV41F7eno/beTyuPLAj5
YrtjfTMQGhnn8wSPMJzyI27EK5NfBSSr5yBnJl/pm45AikfQG2OsK/rHeCwnRpct9smTk8xFDCvn
ZzFZtuvKSDfQv814mYfqaCas2JiFtdO2J+9pa1bTshYVriarHjZtyErDhrmxSrViyiZ0sbc9d/mZ
qEhvjCSwNuOSnOGR9I+OXzBpWxjeVE5orhX4qy8nufJ9pKGoDrjzoiz0kMmzK78jgmZC3Mnp+Brk
07jz3Paoi0ySUDsyNi6n96jovrNcBNugY6Ewet28NZfI3JFXRjTU0PjQOlp/+GbxYdXkeTXDs4jm
7LUMRfflyR/RBfSaXmOC9GRbwOgN/Iu9VL/SRuZrbF362A2jeyzkNNwtwEdICfTrfmMnkSLYxILo
4PepvzMrsEzTtZdvs7RhlOcnD+nI4ZWQVboH2SAeebpOsd3WCTwLPNcJQSdAowK32ZY4d67wCvgn
jI8VBWMDZyypxonZWp8wiSqyTa/zjJfVmo94+H93WPyP3Rglu6KUrA0QfV7meorA+gjzBvNeejNe
0Vxo15po2+XkgNOhd9m4zegwLNhRicFz1GubaUXeNkEovmzQW3gu4ToxZhYz5QeS7bhW9sy8rUSN
gc9mBE5BC/LEyLjeNiwtD0EBFN4LnE2TUoJnCwsddyZEQuA+25oEix2Qj5IZKMP2Zaka4DkUs4Cc
afAKJ8Y7Mm/9HkfRyrO0NTOszqyNzvMHZlYsh4tr5NdMORgEpFddGWRrx1/wLrGS2fJtRjDKKtlZ
Ite3IM1MwngWd1Nid7EQ5eKZKs6Bzj+GetEr180Jp2ditrUiYyMXH1dWYjKekJE+jU6U7MvRvevG
pmNK01F+Znb7bA4uqU3mZK+WROcEZIxg59iT53Hl0Uk3pi9/RjQPH+BpxL0whpmZu0gJZGyzneWn
zlmzyHyr/QBUV0ql7awIzBTfLcatXZC471HbVpsxIkRX4yE4YIAqD4FhndLGe61VWB+CSsGAkvq5
sZiLl64z7KOKgClPusumAhfwa/C1H+7mZOw3rety/qraJZo6SLxHxqbARhwtdw4ZdecJfTK893ze
YpHL3pn1pxBiuozJshpathyJ2gTQ8n7skIRDY5Dhjk4LAhYV3xGKYXOiMmj2JMVHe+WmRtz1vnus
qsWkhu2dZ0YKjJjDxj51ma/O3jAFd1GUsrsnMW7bNSF1uGakvfUVtyztlA1Ceurx+OT+3TQ72Gsy
Jjpe2ulrLead1DS4FG2Foz/IJQMR30eTG64mXsNHk0Q+jGNz6n/lCHxyKEp5R6jbxAMDO/Shp244
JjpVZx7WLO/CJDjJ3m/ZWllGsNd2UR1qA9fmKpDMd6SnkrclyCAjBIN5CJvUesF5BL91KYaISiLT
HK3DQouM6BF8GWJzkbf91jKjaZMHfQVNQY0w4upAvEJE6B6tzpW3qe6ouUsxLmk8cZJhO1yMjlwF
gCsgIEWdf6TNzNfu/AH+3xym09lHELF22Lt99pkgw1Zm5a6YrwuppFnGy2IY3X2TFPapTOr2SVhp
QTVRwwcy2CTgZ/KHU4H/UsSp6DUBuQuwgdVSWNbXmJfdjUjH6rdZ+U0UZ/4k7oZramdsLpBEb6q+
pggIZSNuVNgj/CqkDrN1MOX2q5sP8kfpoutjgmTrk321HEPUC0JjZdR2clePuebRS8d9Y2qE4ucu
qA07tkbP30tpBl/EVYqbhXPxJ52bNDxRh/l7QsF5rk6GlSWxjqzBjL2iq0+tX3tMihSJAkaauS9R
WfWfZt22TAuTVIScYchlRo6qdwBVw3qpBn5cLYz8JtVIfws3cF7KqJA/ruua77zJwYqVatRtxqt/
Gfdc2+JTC9MwjmBG6BVcJBSh6MzDraKlY35f2PuEkInHtuzU7QxgquLJmBPOkNqNewbSgGxhNHsg
ayY5qs4apBoOkSidnuslRDsvSRS8s90/fy4nGbxYtcIUWwpM+UvNE4lxeTHwZ9tz4o31xG9iBdGF
6N/k7AHNYDwSZcl+noLpuUns0tyN1RwdicJe5Mr2dSHPaR2YEEbVlKtHweZ4n5LPku6CCsVMPhCG
R+xIW1hb4EfuthLs99dD45SP7CrT4kC6eJbHPQtYZ22yDcuBGQNqnJPIZbJhc9cnWjjdWim2rTwQ
MvTz1WyBcgyT6hSMqnyUoeh3rQbguukDzQuiZsVLaqE8hU3ptZa75SoV1hbtBJVFpVDxFKyu9KpN
mW7EWEzLR0Ya6RtjeDroyGhd8llG871RgToyPxdbmJzli0lWVrECtTixD216wJJz/6lG3d9a8zQf
fU/o/BSh/LllIMuXLxSazeUqXgn7iOuUjj45Tw0XZoxVC002NuRffk1lEgmRngNsGttEDmIfJj6K
njqY09+WkYobD+MjgczYQ4ZN5zN4ikVGg7QpGFoOcYsMoWHHODePQcVeP85VMVfrPtdcjWniIVlR
If8K2DK/0YzGX5gI5Fj98hZ2UlOqCTSaJ58E8YefxNjaRCWHjvFhgBh98xpHPjHVNGju5sZf52Hh
QB6rh/EZrFz3KiMGFoVVhy/0DP4twKdpYdVP4HHnUx9IPLg85GuDhaLivEJBQz2e2FcBHeQ/TQKR
QDisPDs2J4O6sucgveU+6Kt4YjhbxAKKD1WKNUPTs9uE5YEGx5PudDCaBKYUeRiXPWJwJlhcWd0g
3JeQCT3hztLhjYBdx1ICWgVvZiHa05Dj1CBcQSUPiO147jIMri45Roe1HMLsHJVReRf1dVJurYS5
Kpku3PQL7zcDUDymG8Rsc3ZEK+y9OLLiImAV+qu0e//LdzJxk7WpzRhyHjkezB4BPOGRJMOUdOas
1edcEO8rTG6esrlKFkW7uHrtlR6RQZnBJR9EXIFGS1g2UE42R1vlaoS3g/AcSJuwfF/SAabtnhnV
+Ew6ldibaN0uDguDxxQDa1yOXLg8FpJzFvjl4+wF8qmIwkwdc08FXzQ7I0SuoefeyHvcKBQEi4Ff
wWiozHqU1Tvq6FRsG8h+UFyZI76VM2nsh6BpbXUgxDt74FEkSbTpyHs9+LMW+y4MQM4RvIkifmTF
8Z6VXNoF26tbdCj9boYyt23aklO3mNM3tlO8nIFlz/VlVOFM0ZGly8ZkYwRZ7aph0miRf0jxbuxN
kwwc937rcAlLcb2/AUNreRteHT/1rIrtVdfo0WTXtb2xipHznm/CF43m8ZXYSMbCY2R3j70zj6yi
EtFvxfVkrnkAbCNgaTeml6RxVDftQ51fqb+L1U8binqeQIXPXzNxNne2qOezb4YdrwEWkDtFpKT3
XpTwG2khM58hKnP164SKN2mqyn7X1BnNUFcBIoxnW5BDDwxugKoum4NJlM0hagxyCpeM94KHXOvH
vMEMuYNOOVtv4s91thSc7aOZJ5fS8zkj88XhnPOShkPElIbzQktp7kqBsMdLjeyh4/q+gOpMziNO
xQ1ps8PeSC2WZdPVIF41Cy/SbBNxegqGRs04vglRjGuDQNbjTJzAvGpAzhL84TluPMxi2Nk2O9d1
XUiKbZMp6S5jXYMCRy8gRRxyauM6CFH5YsjC6dJr+TS1FvdiTW7xZWgHshIybv1ERkZMkEEn16Sj
d2xElHds2CewsSdxfmVbrfeEcT/aFcqortEejfdR8kChSrYWuSeo+SwqRFM3rEJ5ZPU+fhMonsOa
4kHso0k4ey0mD4WSx6UysKGN25DNB8IunhcmTJ5n18TSr9yOh5QXOkjdnbl8pNAiLYWyh4u3J0WS
2rSFoxhD1OOBSXVon2jj9WWWAxTaNkMUARARR5eYrDtmVBcNXQBetGmtfBQTsWFMuGHayThqPaoj
owl+Gy9zEkV0GCPnqZSUgBUJ7cM1+me51zRHBEs0kKhPAp9+covlHAONMTJj20wT9GvY3XRo9Cwt
m3YhSd75UxT3v+C43n03tx/Vt/o/fyHu/8mT/wTVC/E46/8Bxp9//v4hf/kM9Y8//zr9bq4Bh3/5
j82fzLl7/d3ND99Kl/3/pdVfP/K/+5f/JNcR4P39r//y2dDkXL9aCub5L95qJJ//hR/7m/v97x/+
H1Zs5w9ARNge8WXAbUFQjBB+/JPRb/6BXxVdc0TgFLXAlWr3n15sC0o/0CQ7wqZNslzgo/FUje6z
f/0X/w+8vhYqcyI+UM9ja/6fQPqdvzuXrt8CizTyxisM76p5/qtk156LZAi5rrlgvSnfDV5HCsvK
cqRVsyUuyJAJr9KlgXYHUYE1kgm5GcCyfY/YS61Vwbjo062skS50ZGWzdtqu0bE3JQXZ4IAREmog
UZfrsZYRE9kFCcimI+7YYj5lTQaDjNB66ifPv73uOLJNMTKHiNsylPRmUweVZdSAkM7IerAb8o1b
OqSRL7lfMmQ5sTeWQDyZD47NqfFA465c3aX6EKjczu7QehAy3rKFQfTok85ICAeWp1gFZvZqZ2mh
YxVx7h7VOKIwazvQ1gxkOw4b8JfbCTxtuZ4I3yJbdnLn05QCFyHlzxdFTC+f/8ggFw9aEJa14UtA
w9DSJgsstSaEWtLBSeXWVgQpARXjc5IpFFrso0hLk6XHCNAG2PmICrZlK532iKbcVrH6ZNoxAq6l
uV/JxAKePMGkQ+u5LCVHu6usH8dGHLUZQp06a2+BSbLLjMptNpOgBeEl0FN4ofoCQWt5SQiVF5C/
3qoW+G9U2PhuAc0wOeiKWXBctLp96SXex92kLZPQOXdI3Y23DKQruzRPqDtZpa/ZfBrIBREA23FQ
zsm8sTul7J0dzkW+dQzXCrbRlATvQurxnAtbfw/XqDQ21EL2l5xeDbGL3ZUQPw2vnA+RHIJ+r4dK
91sH+SI038Q0xZXfPMPg0VkwM8EMHZ9wK538zAk44t3EK4qWCCL+fY6R/73xvBEqfTSIOmQfjEXh
eZwUKHNadydn49wz5ljoe1HeIzYRyMjyDvq4O1R3Htv4epM1kYBaaivkVQWMLFou4kuoRHvnHQlw
8AFrDsD9tDjyzrXo+1bUcYgcRRSy7yeaM2UvHhZNta4gat+EA/yktamGtGdSypOfOtldCESQqKti
BcmQRxlwvuSSVgmbMyfY1vMEDtLHDvdpJnX17IlRP+rBYSQGtTsN2AcWmvKQyIAvMSj3VYyMuGK7
CxKEwu2c/TYtbdzKdIByg7YEHawzDBPEdzYabwNa0jciGDOknRKR7dloUQP15Lz/jGlJrtVQpl+1
nO2HHhfBB0TYhGlLXSe/e6N2fvKy7X7ZGgkCcwv3OUn8+pfpzEqSXzikLK67jOFY40mm4h2G1iMr
O2NG3ut7Ff5z4OjhuifLj+uS+3GMgbrkhMP5s7G1k8nCstXZ7OYIW2UygYtCT+Q2VMgEA1OQ2JAo
waeGRghqKfWlHq7LM/ZotBTtLsDSH6PvcCDGeFZ5l3cEZa1HjBvZugW//bthd//mhHn/PHK0PNL4
ssaXWWdzR4ez/gZywlvdW1LdogC173h3YcArqz/gTup+d8Lrq7U9uR2GGskv1eUCXH+gHEYt3Wgg
XQ1V4H0jcWFYnnWM066pAxhC4A9Y773T9KfeVrJYZ/BozTgLU+QfHig8aLuWV+AFCrR+yq89APIo
aP839cScC8LwQuCyJYSP8jMLWYm5Rt/PlxAhV7WQLYf3YENFIbI0HhQb0LsaCxBi5Ka4KPOqyQ9K
NcsthMbut+mGJGwbXkt4rdGIotsuaVqdI224/o26Sn47lyaPmry2xANO1sYiK9MaWsLuMkMfHLlw
OlZNC6FZzNKWItaQ4aeNq+pBrnvSRbbdYIsCAbTlP1dW20T8WMLy5XO4SLLRwRRlBwNC/HRmghdl
O0K7w2zH9d9Zr61hW/MnsgL7lyM7s93YJafbHl94cxc17RVyHFZAvJveSNB00TRcstZfiBhXuLt4
KBg+6w7MpDCKoqH/SBH7oCDwpEN7NyZ2uuL5nZmbdCza59x2zPc0EcmLXfrJHZc6Nws6yupnDObs
lkdujoie9DTrxs6G/70C6tJ+14999/3dnz/a/w9KJIvK4f9dIv2bVn2XY2r7/k9Q8PUT/hlkFBAd
bV5da9gB3T8RJv9RI0V/cOtSHvlAFq/wVBMHxj9xNW70h4m3BbEC2WxwbK5G+n+WSK7/h4OtEBwK
lGDbZKz0PymR0Nf9zVED1QHuO8AD6DdXqMvfSX8izfuMUTrZoNGQHBUtVVTOG5jkbwmcsq0TyGPU
qZ1JhmJr7vPJ7Tfu9E5loOOBi4yVdp09Rd6sZ27irHhmEYh6V/LIn8CPP812VhAY4e0Sp4mjyknJ
sfH8OCoo/0t72ub5k5od1AdufxhwDnWus+K+TNm64rpNh4OOCIUp3nrlNTcOK5dOH2c7BDfFMe5O
kD5cla8biPWMQVfp1B7Z/5Qr3KZnWuHYU+G9hN1Vu6+GxXMRSF1pBAfJejYuzeWSjaNaJ4uzsxNC
WuB0IfVgw92dR4MjcDHWVSGONIS/qJP6FYP7nbTarTRE3NXIhRlWD7Oxt/HqMIFFeesl6y59b2o8
c+PRat8R86w4Dd589vdwq7TzS9dfLWvjenodDG2v58J29kFUod5A3qF8dey0+QxBY1er8VkX7ifD
+HZVRMVzsxxtnjZ5VETbsOhvSmWuHFE3seFMpwhnSTDUMICiLdiK9Dja3UKYT7Z3xwdnSo54t6eX
gMgFFT4x3Qxkx+/phewgSYBppksnMgeNXaV3Bf4JdNnZvRS4KjJzD899J4H/mxOQMBHdl9jjXpo2
lE9IYvSZHc9LD1AQOMt7FTUbcwxfrb5dAWj5ZbMrRHfNLudRZApJS56ulhRRSZX16dpPiZVOumZf
MuNgn7aExrlQy6kvQVO0aBTUMh491MbrYnYOQ5KthlDmLx0iVUno0LISZkdwdvZQL/PjyAMYJaoe
v8P2NaGgIKDhoyvEOk3COy3Ku84e41Lew8lYGWTQGGWCBGBK11XFfrmC9EapXS03Npl5qnOfgEap
l0nXz3NJuT9VECbyZhZbKdBL9iZoNN1YO5wDkDRwHdZD7NXPtDSESJ/zhSwTvz352JnjamniPnTj
TOArtZj8sWBQOt9XwrtHfPnSNLyk5L8UxdHF+0F1Z64i4kqb6pCgDfbTc+sfEh+FBDEcZubuGRKu
8QOsOrbpoT3FXvAliPNsGvSt1YV0CmaFlBzeCTnkdh6Gk+2z74jUE8EIqOg/l/SUzuLZbk986Nl3
CjQog7v2h/el+h2pe98VR6RNa4IF2XCvM2tapcUJ+AYOI7aIiTWfRgOUeBKsTCJRYje7T2z+P4N5
AQMh7hRi8BSipIGYWObPIEvvukW8gvu/NYHELQQME/TtzLQK2STjkLTnsC5vonyh8GmfpJ/et8EB
LP4BjqK9rjxrX6mGBeREXoAtZLuyB8bKrTPtDWX8TPhcTl4o7qyiOztS/+ADfK86QHTLLN6wNQS7
jCekHMi7tIm10gYBKDV9zSczlfRtaVuMf2VT7xiR92uaEXsDWespc4fhuEyhulRLpLf0TCy6MmM8
jN0E0tPA9FFH3Z2tvMfOaR6IDDkXUYc5RdQ/oDPRHwUj5ZROgfPbyRPhTnw8Mg1GMrl6KNJ866ns
mJpqP2TGWRfmuiOKsAvU+8IUFoOS3648+7dV4s1M+lM3G49JHyIkEb/caoQpygZ8Cod0i6FAx0Y4
W5tUh+OajHqa0XSTyo+ExT3pP1QXg32h2h1ltR6FP71p99TA8ihbPbzCv0shhabZ15iMQIs8JNer
pZujeT8VRIOw3KWM74g/YcX4PuoiuLE6tkRZHTYo3Pse3IoZ7VTNZSrD4DrzZ5Ks5IXMxZk1O0Xy
KulTAEfyDRjzU2Z15k5EhuI5sZif7DedOGpKN1YLSSS+FyCmfbUD+SaCEntK8kYUj0Fa0YPMv1pV
cj+XGFBojGduMrEfuDmALdf+2gguuXmEAoOBedc7n00X9ym3BnkRjjzNBE5X6fDuC8pn9Lf7MnWO
BdmnBZchs9jV4nzkmEiztN6gxGFV6TIBKNfJbAJLdM8l87kpWVLUa4Svz28wrWOb2EtzIXdbVinR
0G6BNqYJNiWJVQzTxgfUcBsxdjd2iECxEg+Z5z/CK0nz2CwbTCBVeBu0+buaSIbK9HQT8ushe10N
3WNu3yhvrX38gdnRNpf1Et6HbvqrIi8nJZQ9ycO1Vjeu+0jnxQVG+W2m765gQ8AgzeiLXdogko+i
S+Qzl2wOqqMafiN64t1gl53J48ASwysly7RuRYDRBofHOgs6FkzpLWO+XdAYZ28qf+XBdKDWrcru
LWznmUCk+RRaEe6X1Jmx+hKxHCbE97V+uc2iPrj12zSLsUSgD+vw86C9WqlxuDHG4t7mex/cpcXA
lqbLHkk/4/7bOiVBOYti5mq3JZvlZuBdnqMvNBHbVNprtFeMWT1sEVlZ7vSQn1CKHjSGg7SlzIBa
Env0VoeoxvqUl2JGIVv8wn78lIz1b1RPp6kjVIvYunUl7LjiCjYWf8sqfXjUNUuxIvwiVsVHQO1+
9X702l/HGmPaH7G7cAcpTB1LRbDqbFvGKTEIkcbuqVZRHcZmsPAo+TVdY9RnuugNss2VO5ZvVgqN
c5LqKtULJ3q8Bb4sv4w5PMkJJg5Qzxgl4JZd40YE3ZuHjtOwkntLLtZW9u2WHEZsC7mc8XeU+c7l
qMp67Jo84QuWxsT3sp2dtsm0046Ike3HwtcvvT+gVmDMlbWSzVu+TCtouJt8aTZFaJ2gUl+0OCC7
Rg4+2uZOBrw6V2dbXRzrgIQUrHKJO57yekd10EBtOlyZHHEB65cY+d1SRWuy4y/YqhFLGN+D063a
KFhHc35vVfKxdap7wt8utj89GBlDGyepfjk4bTBgPhay/2WaP1Xl7HTzY83OcVQnK/1Ivaszsj6M
LG8mY9wHklV733Ei3LTmFTN/ztrzEL4n9tEcXizu6KR2Y9Lax/boza/gbDfSnPcFI3DkjDUiI3wQ
ayN6cdBTheOHqsKN101bu7jN+UQE1zFvJ++du55M70mUXlxjXB6tjMdFxYiHAq9nuvPalajqsdk0
RPEQCcXwZpr39oiuj1L7RJJyHAzsnQ39CHcKvw/ywCYRP2bIraSLU+qON3nDJD7ohluRHSD9nSby
cxA4mbfTROaadj87LeNoMl0qmWZ/JYeT+sip2+5JdqzRKiFH9Wpyhpp7v7Ap36bfdSv346LJ/hkM
1qj20c79Q5mW+M+WaUt0znMo1Ab+woOlznbHZZDZTNh/AuTpi1Vw2ppH+MxHZ6nvIsvO2dojoeoQ
kAE2ZYmJgNPvN0meIG/skk3tjfBRoxd36A45pdOtUeYtrsnEQr/LwelkMx/oZgWa8moiMGyWbDIb
MpEKkviacNuj967U0fHObKhNDh3nx0+W52bkV0B3ABBZBw+RcJK9D/YV7Zp910gig4bq3mNOwbC4
X0dslmKosyec6egyo/dp7jeLZVzh0Jd+Lg5j8+U1klBPGocqcxskvkQ48rQlFO5RL881fsMIn5bd
qINTRKyVbOBgTXjGwHi0uu6ld5d9Hs2vXja+4Aw5l7l14jkRj9doqcY8ScdcM3c92+BvbcOeVtai
T5OSdty6w8iZzWjHD6ptzcYyy4TNQWy3m1ZkJ+mbiIJ0vlro5SUOe9IOn4Ra9pFRrGl0nmZecsZC
a0VYQiSWq47QDteKALqVP/TPIUo/JoZmthnR5gr3KrROvXUr+g+V0wWM2vykdO1YpHP+F5NlMu9h
1DfkQ71bChsDpY9gd81D11snApN/jJocnZchT0HS5qB+5p1kALIPTcc7lCJd53ClSd1O78rJqBnC
dO1ztzDKwsVCzNLFmKcCe5eYVr4Fj9kd6modee1qWUwWuO0usQb+xg/x10db4hYp/SUvRlYbr1PY
JHeGTas3OPaqhAm4nRMH373T7gPtPRGReRsiIOCCv0oa0cYxfzFGC6KAj7O8XvYNW1fWt3oTBpnx
moW0A6IOknfDj+6EiaLO9qjYLbu4zAJ/uz0W6lAWzCBJWOE4cINN2zTHIkoegs4x2fW1txBOCBGs
67tuSApMV185TvSyI/vVd1tng/HOiEVVf1jQr+5ykaovy1sUnEuUdrZpxWNO6SYdDOdjIAwMs4aC
h+HiClQMREkhjWWuoxtEduGqSw00xKZx9Ab3yTbKDDVdiDacTov8bEQ+9sdgs/0ktVEiVreN9SiJ
n8SPjiBz6JwD9c8O6gGHXyvi2cRdrqIl5E3aMk5iAQeqQxaHPOjulRkxKceSlUOhLoavgKU7uwaN
GgCjurR+/LC8qRf/wjKZWpObxda49Cqqx94y6P5Ax8fLWGeXCezirnHpcfuetw2BzhWPUKktGWto
i7wZmrOp3tvOfhs768HBWYMF+KaRctM79WXiyj4VrBTc8Fdn6v0YBT+Y2gAcFN/d4K2YXX+Antnb
1WcYvaSj9eJY6rEr3SdvqjKo79mnEfgfXqfeG5z3gaEfMAhgjnLtS5UxLewW/6NNuRXMfEOq2hVn
0h+UDYC6AQidf123uqfMbwhvSSxU2YPjX5evPthKsAqF4OWlkMDt89qZHqloRk7VPpdMFTBFGcay
Usu93U7Z3infWwvjX2oSLZd7/aUJpL8htrJc+1qdl1Jlt4FAvuPNYVyFDdPIYbWY5oviEaLK6kld
W8Jc/84mIiODesFunvsT8hixs6f+2KTpa1lnj01d3iaeum1JvfRKiql2+Rr+nboz2W4bTbPtq9TK
OXL96IFB1oAE2IuiJFvdBEu2ZPR9j6e/GxFZGTLTlCo9ujWMpTBBgPi77ztnHyqfKgvvMqhkb4Ee
1SkbluvBYNM29u6Illck0ZpT+W1Ch6eJ6WqP5viimsbOrLzuYFr+j5BtjuxH+6TsTpnoXu3GKGG3
o6mdTDLtpuzRmsyVMIIC5b3Kpj1zs8p6rCKMLCqy+0VW0OhWTMj6CumU8nMYNacQgZQ+4ZqeFxLF
KF2kvfgktfmw6juJMu0SzV5Xtc6bL++w8u0FDgmRtF91JZUWQUr632CuOkt2YrknbZMCeUg8JFvJ
hc1MFRvjpsLTbvrUh1pVeZiQzy1CjfKGXHPMpvPUN9sAuxssjxctzDfkTe4gxH21mmLbqpQ0Bg8P
po1aazHayQGR9XLsPPmkFuqxseh643SlcUouJ8oTVtzIwrfHtnXj10V7MPMxYCs6kBgw1pxao6Z5
YEfUHuxS+a6x1jXS5Mh4FAi7q6mldb5+BOk/0AxBdLAN1DE8zhQSUpvVAHQ9cKXhxqRBgdFBN/qb
qAaYRDXjTi0JVojoQDw24DJ64CH07lB2NF2QLduo/lZi6LaH1wjHDp7aL0E4HLtQJchMI2gv75E6
qgXOFBpw41ffM/qYglRKoQkfEluMdhRjywKMStiMSihQUi1uYWXs+drNMhL1HUmqvAkMErfppWEx
qMN1lzduhwNW73iCqlFcJ/zyko3MJS+vAhGuYlSMa9HgqbAEAYQafNgtFijH6ktiCSDJJ8G9p+eu
pVGWaUmtPugUc47dlAtkiewdohEZk7WtilFbZRrJsNBmtR0pv7dVGyPYQlqG4zRb9ZYMe6wZdpPK
ohyjyFvoWRR/KasC0sRI80om8tCRitgaHEpBizAdvqc5yY1y0ZyidsSPRJUiMzVOIpu+ASfSdZhF
hb8SHskJbjjw2jcdKi4m+fjBUijsRZwFmK+fSARI58TIhd4Y6brSw2BB3348tno9fAWSMr5IifB/
xBnFzvZYphjrSv+7qjThGqMttq9Yz4H2c9iiKLKj77SIJWPXJfe6zDk695Y+oYQLq9XvWjNYimbY
xDTZ1526rQfthwpjegEfzE318GbIs5UaTauOxIGR3tt0FbTFg6SKbSpVtz2DeAEe5xZBJjG5nv6j
CYDUsEdRjd71xCGI9sTbOejyl5pez6QngGPf1YbuU1K4ttbe2lk3OmmpItzuXzEosYoi2CFjFaZI
Cv1g8m4jrbwqFXktBkpT+BMSUnZ49ZP5uQRJeFul4mqWcq2IQNYWUqmGD4n3VEfDQWmIT70tjWyT
T9WWlpt/TWHK0H3qnMm6QL+yMM1Sfp4QMS5rglfdTmB6LJOjVg9XofetUO/GVpOXdDDCSn0cC7fS
H7EOLCjpDcAnrC46hgOkG1YlqQkkR8o8F1olZqV2eqTmsSNnaYOiZlqaqrwzc1a/ROYsIJd3nYdg
QAt16C7457J4pg2wQadKj6HSug0LtCeN8YxutGHdtl2jAhAkN6lJYaXcR/qX2jeBJJl4Y3ynpZaQ
+SGmHnlnGRR7QgpAtYg2PlZOic2ekvZUERRtC4VrM9rKUiHYadGMFtngUbWgvb3oJQ0/AYtNgRR8
kTVPtXRdU5TGUWwVimuw8Iw6UJbBWyDodjSSVnMUl7bvCH/oHxH+/JBM/8c8qgyiM0VWrqVKPDYJ
EzCS/Nsi437VZNdnTpVtqYPu6PltjUDQU0NkiR/Pfoh5dwZP3LRYJGOIbMuu81ylSLZ2w3TcN3f5
PFVIX3LDdvJJX/Y8+GhorrpOW5dinpztdTZ8H+TkubYDZ/IeDYoSbbfqR+st4oQjUfykCeyk4BJw
4awNs92BuVkFKe5AN1buguFNSV8S63FMOuhRr0zZextprtwqSyN+qsOvVDREGq7BQ7hCmxxqCsc6
0RERc2SQ5aNmS6u4I+RWhy+U+j8K1M6xnF4hIZ/jKdZWi7x8hH8UlJqTkfVQhjr+BdxrRWStpOCB
0IwVh1weoObvlOA5UNRtlqRbqTsl9ASXsdHi9NM2oRRjyzfw499Z6kvSqgsc3VCKlNs04UBfadK6
VVBRaRXNTDw/Hme2BRsGlzBVBKaVg/QbJZ/U3hhT/w3m6WsuswoOdXFKLMWJSv9G76zdxIxXZiHi
4YnGRBpku0ooDwWeKaN8KLtjRhfE6+9lNVwVPu79r20ZLyvlgWSfvtEXdnqPDYSHWy81Y0pPk9SK
HUySrTTckhFEKm1trI2hcYm92SE5P4gqpyDsO536GE7NNiz6L4nynKCNiTrzlrb9OkKSbQyBI3t7
X3/SQmuTAQ+i52J+xbNF6laaHbQ4BBeV7PPm2rPb/IscBtSbJAJw5qh5nLK17ZjeXRh5e2w/y2yQ
1qoyriLddydSzWNFYdG3CP07lYEJeBhEVnrba1/QiS4sRUmvjND1m+dW2Y0Ue5ut1GJcQDoZ99Gy
Ezt6PNDCOEdp8j4trib80RHFyWAXW9s6nLZIrWeTShAhK3as0M2y+2S6Tox0pYtniSU8OhT5jtj7
DZSbZTB80chZ6EM3ETiePI93Z2cXuNFi37HK0kl4ZeZjoSblm3B69VQiWaLhJsFfXWJg0XC/KWia
E8wR7Srv57LzdJR1jpC9ukIafoKz7SayukbWF2jhsSqv9JgOFt1pkHFsk6ishVbnwMnfmqV+XbJZ
8h6Y/oHHZK4o93q21xMEm/e1tMkbSkUrNcR2VLwN2b1aPyieGyqsf4V5S3DAnnXoygsphygJQbnG
SpriYJFK96QvuU1Io6ODIFVqimtN67FQN3mPGwiNd14dK4X31l+Xdv+kRjCNnBG+FeUVVBHFIcuA
fMxMnm2jMrEQbmMqK81mw4QoexmQt7Oo0hMarhmgRO/D0heybe4lRSLVIE3p/2npVZdE9iKwzYdx
7PE5Te0m5uzF3smN82mrYCKkTYCVDQY2v2BSEhkdpYRAWapnbka6GciMPSgglsJsh85CD1h5EHkB
REm3YAU5myWHQqZem7SHemryTSYV103gvfRG/qzSip+a9gExQPkQdUm2Q+DGjlCOC3g11VM8PE5k
IC1EXX/Pk/BQpdNSxfQBZmAJ+9/FvNEIa5VK1zGByHN93B7HdUX0nYQLpRiv8ZMv5PFZJLdhPS41
qXDbMg+xGovrEf8eGWnpaqjX0CHCxUjLdq74fonpQ5QTVu40Ct20patW8H+OL32GJ+l+lO/L6Kgq
HtAu9LxSiYzYg6qWrDwFgnN3kuvvvSptwxw5r/ViN+FtRBFWCU+eII/arFxzwsAO7Jt9AgbJbZAQ
d+8G3qPS7zP9jiL3sUpVtt8Nah0dJQIBP/TOyuZuSqJgiRfpydZ7J7GfrK44FLA57YImW4msxywt
ZpN0GyXTlRjV18z/plE7xvWZzwb1chFAZgIrkB0pF6iUomAoxFp36ARfshbIbXt9k+p1jHe3ip+M
CZ9lPConhlfjRrRJ3ClYQzLGyPDEMZsRZdIEqlv02NkyiKeVmqg3OB8KPLbhm1djmEiUK7LKpx1w
Ihe++qas1Yq6XLbxcXoTZ83LXMoUp6mG4lo2N52JPgbd8Kysk76RynDMJtq4ktCOaP+tPbKc7ks3
aS9E2dR0foZbmeLQYFc/2qbckn0oLUhab+h6UfC3qU7i46IlMgw3th2Jl0aXkOlOrbUzsGCbE44e
/WWkz76wNXmgUkSFxe+MdGva41XdqqULgd2YTTkDJcGgvJF073ZqOXy0evDVVnyVNDGKHIFXCEZV
7W+iVFZviFz0bBBIZniNIYh3C2rJIg3VFzuYQqqoPjFLdD+uS6Ykwk7GnkhcjS66jxz7gXOhzStk
T3vcT83a6m1pl5atDMSPHLKVSeXd0VJI9ebw4A/8GmWPSV+rHvre2hA692Kr+irGHUn1ULn3xcQJ
TFnVsAdjZbrGx7mlQbwiJHxV1cEWjCG8GXGEboSTCzcF6U3DDgrAomjt4DDElSBSTsJ2ypt0Mo1x
L+d+Zy2SzPe3WYzLWhTmWCxInUgelBZAkatQJFnXtaYEjlAis+WUpMJG0g3/Sxi3Baa0OqB2GQdc
14lI8wHu4daF2uwkVTdAn+XqvtW4p5qmAyXaJva8pWeFMKm8Il/XIrslNyW7zWX6o/bomddYI7AB
ZlHjzo7gr2ZdoP5MVQSWHU4Ds68WcsHRpivE4KQ5lYopEM1dSdHFpaAvn/oEmwBQLaPZYE2jVd0O
6YRkQgnHm7IraZFrZE+sCoWjsdAoOaSqfBd7xffWauX4mHlAnpeJn6tPgLvKH91c48Wt0S8L/FhO
EpfVD3z/OHz8qX1jDHasJWp7PeWVCXWjoriSRvSC4ThcYU2SETKQyrYyJ4mPoBkD7oz+xIAKlmpF
MWJZDRLlVBnmfYeeEAUoiAmUG6ugzdQnOu70pcEwXbfKJLmakJk9sl52YDMAY5xC+9GPA/a54BSe
ieB+C7JSwz1q9DrG9F59qXx63j5yhzc2saD/UKfvTAEjhyS5je01aYbNr6TQZgQtW48p2/RCyw6G
RM0p91DTK80MNNR3WVm9NZ1cXOt2wMGRbiRLLhZGWCqU+n2p09ja9WIbSGzNBHano5yM4C4zu8yX
cl3bP0Q4qDl6QAmvAEQDqh69DkQ1x7bPgWZdBBJlXy8oa+gytLM4BicjKCXNjO9aYDq3XTbU9E+g
b4T99Nygk8TfPSVvdpSHOL+oE9GJ7QqVBTnMopu6RTcJlq5GL2iiXsMJgyjSAsebpwgjy155krNW
uS6Fpzw1nGu2RaynV0o/lWul0pVjyvmBTU7BpipngVEIs5OhQMaltqD+7dH+TPAZMa7l/BBFNtXB
PsCHWg6hq1mzB9Su6Kd4cYF8VVzF1ijRSMQV+loA7XBpaIvKMRC3XIs8s78llSSvo0ky3a6o9CsP
0NNKsEXYUaBmH8V6eo3abXgwsSIi/FSMUy2P9cpIuoxaZaEb+6rCyTT7rpwOb/8OVVOxUG2oE4uh
7EtOFEb3Lel9EE2hJHFsmW3IlVplYlfVFusnnJhbuUHLyv7MzF3PppvLAWx08lDKKczFDX0+2K3A
OMnPpCY8+qeW+q/LObM74YDh/hpLoiktm/3KRs5+pcs0g33MH1SnQo5y1NnXsQoUDc2xeLA8b6pW
ZQrSTEsTKGtx43dLEacT+FkRSrdKjOrHNKVX4aWIFKPRe00xlOMro+ekq7LshmipCJrsPPsIGEY/
VAno2wajJz9LiEu51k8D3BhWzUwOXazsaAFBm3NSzE35QUs89UR9B/4H9qxEPhpx3Ep4f7yUI0Ih
L2M0JK4kWZHMmFXyA6UNyt8RDBOMXY6lkPurjpF1Aw1qXA9eH+1FFXWYr1EM+aZhbqy8am69ZAhv
Co4Y2LXSY8ReEs1H7/0Ii2pEPwxS5arIw9NgF+QKwjmTs0qsEAjTx/UmisSFoizDrvAfe+Bsu6jX
H/o8K6+1JhtOigLGoYsUcGPwTXnWHimQWtvsy9iTH+epcKXbHKPw849fe9HxI/BO3Pqxoq/HquDf
YshcQecTW+SW4xcs2hRdhlRmV4iGJqQ8cSMqpb2hUFVIdN7HEOih6GzDCXqgBCAONb1wkib9GtBI
8CyMxTMGce/FY7Oz+rpkRBCuOFiy9aaFEU0a3WowedH0ZQzRUyk58CwwOo6vUR+MV9TjvuUtDXPI
UWt76mgkNzHVmGSYsqOZ25ygIoyLjMNU2wYVpCJjUHiFe3U9wl2catvammZOwd8CSJuLcldy1L4p
Mq29omepreRyGK+QL4+uRC7XSkQVnBPMG7eDlxlXitVj4en0YZPmZXxvQZ+Kad4qWotKYWiPpCdS
ZPJCyMMRfzrBiAxXwVyMbZTgdkwrUHf8tmCFdEl1JV8xN0kw3IeRldzoht0eOs30HnJpBGEgx48y
dYZlKtWyg8EMDE6ermy4ZSu5qwrHY9f41dbbR1sRlos1ndpoPibtvdWrAZrw0jeGRWk0VJMms8FM
VA461otYuYoi3Oi+nwPDBJDvVslIwwULgjvRH70Gc44qK6UKRCN5P8S9eqxLdMZVDBskp79Ug034
5nmqWGqgK+qhBxs1GIrsDkU1dYuGRnoyj0bFLXCwcRAXHs3iFMwrcI/QNfskc9gwNCwabESwGpC6
2nbblGIewbbk51B8eVb8WNaYsDFDMeMMnuPndvwCdgrRroKuQCXmXSzicJZflAPYN8NHctKUqfeW
+bJ1GKn6QcxpnEmVEPJESO5t9PVC9GLHCxpvbDBu39LYRplJT/IaDQd24KIy1wlWOpo8siIdoQxy
33lMcktLoGXlD8ZW9B09oAGNNtWxxrvmbeNoHtZlgtSJyJEGXSNbTKvL3aggeA9nHqKzWdKXYL/e
lAjrwDaHHT+LT340eW+1EhgLqoLDtRK3DVUjRGxHUyTyqcJMvY0UL0Lv2bYkB5l19IChEVU7Mj4F
Dbs//OjTMrzWiCRY5gYMUj0OhprChY3S3hQ0dHCEwtKy8WvIB8sqylOsjd63mlCUcpEbLcejRCpf
R3L5fsRJku/sSYyxa/oSjQK1mxuwg/+MAEO/xsLRrRRqUDul64Ax9fg+biQ4Ru7ky80eK47i9EEj
bxBI10+NP/kO1hB202pS3NptGV5RxspdhPTsooPhKeH8wEjMJQqGDRqPLzDDph9JHCE+9wAj5clk
pwsFIBgHPlMsW4Hwb8qHyh1HqhZg2ZHGJsSmOtVUImJNe6u6Hnx7M8yOnoIlaWtYmbxTTFb4GNYH
6vIic7DPjtekrx7qKjRvPdqTqwF79lMA9A1mIkfXfQsUyJHAfGE6mp5Lbyi+1I2NOivK6biaQ3Mv
al6qxRCKihpdY+6JUEef2N+oBs5UrUaLIMYKklGkrptMaa8H4dGehuBgf62MttjkRtIDh5DhMedt
faNK88IwdAmrkJkykzZExy8qK0O9RHDNccrQXDFmpEOgytq3yudhYun3WT/9ki57Npvs6QwtALX0
N1MECVDtCBVG32MQOj2YTBGxHskPTCbfWpqKW7rCUPKoLrh9L40r8GTRlTdGjBGoBIyFXp/6F8Me
7RuLJDKPzkewt/WTlwbpzq/s+rUccFyV3qGMpzXl7IVpAKqEjTQBtJpX80naQ8R3sCZn9Fv2Oswl
pWoWQtZQ1KZ7DTqi01S2znHSmwYGPYbsijYQ1QY2KPp3WhLaEyuHt0aqmGCFyE39u11K3j1MhmCT
UM6geU6HflgklZDY2EeGYxZEvThJkuULoZWAmGcbgVxt/Di8F1QA26U1yf7JUneWKe1bD8R6ASuF
XV81bQlCoEzjU4gJ6XkqwCshhi3I5jp4VnsvgYZx1ICrKRTy9fHtD8X7bFfEnnj6M8AAvyL//S+L
49l/XnA8vv8X//2/S7RdX/BX/n9onpR1MqIuWwOuXsa8aXiW76wB87/40xug6X9XCNOh/apbMHg1
QRrLn+YA/iIQ7qjzEU3B76Yg2/+nOUDCQGmouAbIMUL6jIngLwPl/DeibDkxC0No/FXo/4k94Od0
mvnChqmy/toIumXu9CxlTCqhhKkxQpxcxdWCB0k9tEYQr/RY/U6NJf0ki2S2Y/75Ym1f//G3+XIW
wRimqlqcES1hnIV7aEPYE3daYGuuvdm/jv7V08Nq+e4H+OeL+l9Zm56AHTT1P/4m/xzA8c/LYErl
YET6hnEe5BIkEmfCBGG+XNqGa3alv4s9UpMEFp5d0sJP8+oaBT/yNBmqBSsdBRDF+fhbaP/+bC2D
oGCZjavB7WpnyT/VUApCINF1EGWdf4voHN5M8XrCmv8jz3Mixdu5awaZYpcaCtgEOehWgEOqim58
XJxAGSnPekgvuiPtCTQjU+Edq1qwS/1Beyy7VL9tOrB6E1Enh5nf4i9Ensh7WRJor03CqKzA9qxV
O1R0n/DTqcsK+xTcGOD5biTSbJmyhXy1Ki9GGx6afIneqFe5r7TPsCX6ZyTCJ80uPPSehLVbSZCv
bCvtv8DjZZsvVZEDC4Y6KAemKvjzR/yPppv/3Vzyf81qhFro3Zs0u73/OXfMjvN//O0UhIjrijB7
q99PKn/8q38ajuawa0g3AkcqE4A2J7v8OakAOv47ZWmGmc2Rgy0HE9H/BGSLvzMUmIYsQMBMLfzl
fwxHf0enhT/JUgH0KIRMm//JjDKnCf01xLG6aXwnnEtnM0nPuli0Ou6Kwei3Wj98V5IUoRjeRvAa
PcTtxFp5k/j27tH8Yqj/nOn119XmsfcuqsnqI98PPXs8tErzqqnZ0xAOj5rIvkiG/hLJ7f7jy8zm
rl/e1dmEJZgbfI8j18HPtXFyB8+Wb4bK9I9JFDU3Ri9GAFGRtUecYd5DgGEMll0QXLV9RFcDx4G4
HZQJOnOiw8pYfPyt5ov/6lHPX/bdzfsZiA90qOMhs6oXeilI2Np02pFyUP45CH9a8t/PpD9PYX89
Xl6W91eAamMTfAyEQpa8TWn2B2IeTKfxx6dSRf3+8W1cugiL3PuLeJj3e1oznHcbpG1F7gB8gTxC
/sdvXmAOSHr3nEAx4SzVwSxL4KleWYKHTaVEElntVnrTUMf/5GkpP687fz2us5ne9FPQMPRLDzYO
9a8as/vKzOHiYR0OsWejSgAYR3m/EvKmwCvzYiRBu2KQ6mz2kRYfJDsMHkoWXGXpA+u/RRFE3nKN
8ADyvIcar7PIKggo/958/OzPlsp/feXzcKhcS9VUDZruEEEWpjNkKChyfPGFoiU6JQunF14Iy0ix
qhdWuqho92BDLcmk+fgLXHpm57HTGIAnT5fy7pDMxEErOJUqjTUxbhpg1DB0QBHop15DoINN2hSL
IcEYR1aR3rXbXocOLyvLpNZuJj91pSxah+Ynj+bCkDfOJjIqrlGsybw1ZbpXq8ZtQa19fM8XXnjj
bNIKCP+WSkR5B7+4Lzg4zqLRyDvaFN4/vsCFieF8e1V0gVlKAz9qN55mwZN1hcf844++9FTO5hxF
BL2BtWNOtbnXiiu1/48yj/96D89mGq2ry1E1ZtwN/rnIROo5CzXhWhTZJ0/90jc/m2Zk9uW5Es5P
Xb4RfHrnfRKfe+lpn00vRtuOMvkp1r4cpcjV2viqTvVtjGTjk29+6QJn00pq44FD8BgecMHWbtZl
sJ9To3K1Zjx9/KteWEb1s4g4PQnrolQLc98KCqjwiCgN2q+5lO0m3d9Cy00/Ge4XXn193jW8m4pF
bomsqzxrH/oYt2BkQNegBxvgr3r6+FYu/MznecltnobCjBRrX7Qt0uBsDRTw2+999Nm4FaUWBqPe
WIiKWlhusXhTaWB88mQufe/5x3/3ZCRQA6Ip+HCP/uQ6DKzaSQgb+/ibX3iDzq3fSSmHdMBNfCy6
fBib+NaoopM3lre/9/Fng7frExklMrxPnzpVDe5U1fQbYVqr3/t45edHg4dHVfSK1lDej5sI0REN
JHylWu18/PmXHv3ZAFZEHw9S4Rv7EiS4HH+tyv6Tb35hM6yfjdxIlEqfIaDfB5khOzrBB5bWP4Ej
PmLKuRtnoXhgVb83iLWzQSx5Y5P1hafvxzlMMSODMfSL702Z3EYZAQp1N31yVxdmi/Ms1nrq7FKN
uVCep/sSVXCHMBD1qbeFgAjNuAg/2x3MI+sXO1ztbA2u66hPWqA/+8jH02+SY/EHhMbBz7drQtJu
fusF+OME/27swXKFfk3SwL6BLrhQiBUg4GP6ZPa+8HadFyHQOaHJpcexT0tJ24GHrnBy1P0nn37p
Cc1XfffVSW6swzKcv7r1kiUvdIf84qkbP5lML3362cBOgKDWYUYAkJzfZM0Vy9yqJ6+urYdPht6F
iUk7G9rwxnolQy2xz3JkDF6XvxGaA5dfoMv++Le9dAtngzuDrN6nVPf3OfxF5Nnstzg2UXXNIQmW
VJ8+vsylX/lspAu7VzsNlsYej0W8UOjZR3n58vFnX3hI6tnAThB4+8TKmPvOs6zNTInk3G2vB6I1
fu8CZ6uygha3ylEz74UEAZwAGGIx8Dcmdbr7+AIXns55eTEobGlCOGDsMahGi0TgaDCI5/q9D59/
+XdDwFRI2lKIG9zLs8Gkr+CNWH70e/tS9WxZ7iK1kI3eRpZQ4+UIpKe8RCdiVjLqIvxnH9/BpR/4
bBCPKk4OLTd5PKH6tW+Vpw5HvyJDcPq9zz8bxmMe9T50FWMfNgeP5kCEzpxcsM3Hn35hhKnKz8+f
0N4wT+Hh7Otwm4c3KJiuU810JClYfXyBS4/nfAg3HilGHEL3JMt9z9TKfkxjv7pLuqL+ZPReusLZ
6CWkxEJtwA+gBTXIDpXQgBzumENcTv7JJS48JeVsELfVSK8r5CY670UncKdC+4XzZDl5kfvxY7ow
yJSzUVwNqDc0oygOOiC6e9W31LVtYIj8+NPl+Wn/Yi1WztZiJDON1Gp6cphIHVvOQLFg5XVJ8mwZ
knfExGI+dIlBjxWiIikwwpJAmshm3X0JIrX55Fso8yv7q29xNthrT1iyl9U5jIGa9BK/r77JmI63
hFqkM+AgUqENEa9NgIkG2KfQSFJAAq8SxJtIirYu4gZ3oGaGN3GL2ztJJnNvARqh/xeO3ilUNGNH
VCWIIx/JOWa3AZ2eb5I73iFE++RduLAtnKFP72eszO4GKBdWdVCHijiyETtes0DFAmcElRQzpDn2
yM8g1mHDDWs1/ez0fpYF/69jtnI208QpXWc85sSt0dDvve5xKI1dDg6KBspVh5MEjQqKxyt64osq
N68GvJI1zWtJNtZtqJyMqcMdo5Pr/fFbdWHg/fEzv5u7KeSgam9CXHodcYeNViJ2inTpGNmE6H58
CfnSK3M2P6mI00QsFclB1gurPtoAdSfsRwnRtQI2bhaDyHE03r4AHVsn1l0oYS+b3U0PhChrV2Fa
jAdknc3rJ1/o1zet2GfvcGpGeESkbNwTtL5iMXdC9/YEdWBBpvKCK6+jT96zC2Vr6og/v2g4Xj2Y
4VwJeYv9mDzFO4J/rZPp1t8x5ocLOBsy2KRvn9zYr99rgJ8/X06GjxnkPpezrsxr/zhgYXEASmDC
XXyPjqND/MSSPE8Erpvhk5Ptrye9P9oZ74cSAGOz69Dw7emF3el+92VstC+f3M6l3+nsxZFD3BcK
29N96XJiXqYu2M8F9OiFulSXsgvFZ2l98pL+enVQ7LMlzihS2jeEDeyjvics0zxpYYwdzSpcqUf/
+PENXbqfs1XO5uDWTnbMz1OK2T5/U4X6Tod99Mnn//omVOXsJlD7ApPJi/hQaHCFOPHid9fRIE5E
KbhtDqD74/tQLl3o7EbSBoOcSrzigVJq/Mxkn+2EqJNd5hvycpoUEk9p0MxqSNT9I/PJiuoH/tt4
qA55N6ZYVMthl41j8aOLB4GcWEjoJTQvluHYp1130mSL9A8fF/Ue5mR/Qlgr9ugp5EcE3TL2XETT
S8Tn42+dUmjb/TxyaqkCuWFYwz5C91vkz2XTYvOYtraff/LQLvz41tnuoNaY9UYSffZNtcXZDDgD
x6Ry9/EvMn/Nf1+VFTqHPy1ofQbzE3XouG+7tnlqYvL74InE6rUPDvHAdDesIADr20jFvQWkXv5k
xvn1Tany2WMbQkOFg8Abl9jXchwfgvwUmuUndd0Lb9kfzOl3a1NrCewnWhof+gxOG6zWHIMIHfKM
dXJfkQp+/fHD+/UUpv6xVr+7DiJAgk0Bnh4g/2vLHG1PobaflRUvNXjk+e7efXrTBrbVT1l+KOyc
BK1+SW6DS1iYjioMlSf2lVYYaO/uP76ZSw9t/qXeXa6t86i0zDTHZAWFHkmHptwRbEx99+b3LnC2
xhAigkDXKLhAtAuwiYSHAMgcOMNPJrELaybwzZ/vgEydoWkaOTsUsLy+EXUOlIQemYM/BBtzEchb
ArOzB7XXx0MRYR1NrC7b5YFSfSV/SnYarJAbbAbpJyvcpSeq/Px9ZM1HmKZjZogq0gjH/rrIxfd4
0A9tCFD444f6xxT97wMYyfnPF0FtWeoELuUHuMZOsirXkZOtNNdcyQ5OdmdYeot+i0F4XV1la8nx
nY+vq84z9q+uezaT0/3zaMeynW+c0dVX3+RFu4Yk4ObLt27xcDgc1eXL1zuQaa5YVAtlcff62n6y
Obowd8xQ1vdvalXmjWrnUX4o+2g9B18tiqG/kXFJfnxvF4a1OJtwkWKiPB6G6OCTofSihJDoURxr
n0waF2qw4mzGjUpFDQXBRgcfT4b/RTexsGg38fSd/fzH3//Cezcr1t4/n6RShey3XKGVgNCRHgxe
rEFdKdQbHAOfzU+XfoWz+WKw48yWy3mSnc0kIftDm2Or9XtTuDibLAZpHMnJSmJQn6hupdcOA6oV
Sk4hbX/vIZ1NFohrFVHPa0QwoIsgVjVTfSeHmmTffnyBS2/R2ejX6TpnWGoJ+Q3VmzrLtzpEjt/7
6LMx3wd2x6xFW6WvjOYg6bHbEvr6yYbm0u96NrBrjnJws8MIC3bxNnX1A46cradEyicz1q8/H4Xk
z28nEUcV+VVJdBh8+YqwtLfIk3fopN4+fjZ/VDX+fWJS5lSL92+/OeJV9m025AjzndhNVthu3W5b
H7vrxJk235OFgCbiNC8w8ZbNG0G8i3YZLT03Waqf3OKvf3oiLn7+CnLtJ1I6cPzQkBiFQsd+VX3y
2v7y6QnlvFSkNho+Skj1e3nALNGXRHbjuJ6olAyd9PjxI/zlDMU1zr7+KMB+WJaq7IC8mV/Hypyu
Y8wDO1nBUO8hLVqDnU4+GSaXbuhssgqAvQSlKab9oL7FiKcDHaYcLdSPb+WXUyG3Ml/13aamQtUD
yiNTd8YEUyYwQCAkM6QFtsdj3wbiNy8zvwjvLlPj2DfLrpV3Rq9u7aTda7rIocHFbkEWyO+8VdzL
2YwV4gHCm9LYO9KZ6KGFJzvtfmfF4KOVn7+/mUctWZfSRCE4u/OlcWPL/U6fCsK+kA59/FNc+qHP
Ji3IU0RGswHbN0J2xnpSCXcPvimeev97n382bwVaUkV+Yti7jPzNDZ6+8WAW4I6krO1PH1/il+Na
KOeHFmQuUmCAh94R3QS1K+u/w0r7nWmXzz6btjrP5Jhl2crOsGs8AkaYfM2hGQJLyz9rM1/4Bc6P
K6WfJH5b1kR5DWiQ/x9n17XbuK5Fv0gAKaq+qtiWZacnk+RFmKreu77+Lg3uQw7HtABjgAOcPIhm
2Zvk5ipDD6Fx9GMXdKBFXx8gQebgryxjIElgTBJyNFn4EQwSVIaC7lexKsSUyzcI099yAsRgcWHd
IsxaPCe0fm0qD3DpgXcxq45Zh6Pg9Y5crpmjBS6iSZqWkE+btaOWDg7IwXA0R/qQbGM23ULToDuf
2VBrOy5jdpZJvPFmdfnOh2a5GAc7LlZnmNsdMSn3NRvp6zTF0rHqWP4aQkMX5BVi/tbTafzWwrew
JnSr4iha21wKaHSTxtC5r/1W6iEx/DFNW4Ev+jIX+Kt6IvQYlNrvGQuh85e8gOm1MU9rdPyz2WO8
uKAnKlD/EHFofAhfnqY5ccfU16r+2JLMJfMzK1+vrwfBwuavHLMKweVajeVj2ObxLunxNJJDCT3U
mz9VkuPVbAtzINiw+LvHUoKo1GpxcMSB107zb1AvA/sTkP/+ploikfn7B/yzzH7uQaaDW++EJBZn
HoAatUOWpd244ggSDX8BwYelhoHufUykpLujOQRf0mlG/aWKf16fD1ELXAKA5AWwE3KvHKHGvTIj
XWitgra8hQkQfZ6LfhYhbQGLXflVUkG6KjlWg241Jjnc9uu5KAcv28wn+CQeidG7cHeHklM4vzHI
CGzkR0FYEC6Y62FclDFOVZzg9McqKDyqSxAah2h+FgFBUSjxCZzljdkWLVkuvrM2NQodlrz+PMLe
h8jQt8jkerGLoXXxlLm7PmaCLEK4SF8kiFDmhgYtCdhsDFVwSuHcfv3Tl2eb8jeSCuICgQF7AF+L
4OtbKpMvEziHRCkstq63cPnHgzj13/NVHpaSAofIBQCv3lPZuIcu88a4iH48d1gPFuhVKDPy9irc
aUqOOhaWsvy6/rsvpz3Kv3cNcDouIfRR+8FAYSadBe8RS59YChkNuBXA/wi6TNdbEo0QF9Akgy8u
NnLih5BrU8DMTfXu+fqnRSO0NvnlcD6kMJFuYCLgE7xoMR1HZ1RNyf76x0UjxIVy2ZYh1NihPD2W
EBEIP40BTnjGswGr1K6hG8dzUSNcOOt6JcsQhAOjNFIe+ri6G1d7OaAeegcqLG6YUbKxUC/HMuVf
s5oxMyCYXgdwkx7g/l3CdEU1iL2A4guZsK2nP1ErXCz3S00auiDglBUVaoIIDI8b8GDzZAtRIWiB
f5VRcIss4KzCjpI66HchLKId2AwF+whQjr05R8lNmZzybzO9CXE+Q23MY2can3CbewXT/KzHdCO1
CqKCf53RSdNU4GTVfgRPFyhJw2dy47oh+vI6cF+ComhAeK06qfHZxApo4A8UyLGw2fj65VI8WLJc
OEsQIx8mHUrwZVU9VCp0whTocENFJp+8rM5bXAzCGToBLE5Ql8wC21BDcxd3eQi1jQISvQlr531S
Te71MBWtBy4H5FA2ZoYCmckclssgw/QG7KOMvDvSuGd+LifBbQFkcPkgpbAsR3EBlYCQ5A6d1eEn
hF46CKYp0VlLlGIj71ze4UFD/u/80RLqGSoeh/wcivc5hUbiBNl86GSDc25ClrrEHeX60IlWCre9
Kws2zAEyfX4/fkqpfBiz7MZJ4dKA2QEEhMWAgwMh8FqGrL4OuVMoS8azc/23C1K/ztUacQTKmAIT
cKzyFFKtDYy63cpcNfQhwbaRAgQzoXLjYxQFtHOHMPcrEIIB/MMl26pDKBGxYJeSU2OoG535ewn8
97JDeUy6krA6ZFA49otgifdSGGf7cJzm30ZsuGFcMX+YKrjYA0j2yGD18BBoxrCHm890CAro2aaL
3G/8FMGagAfwf7LH0tN4jLKg8Ss98YMuAH2g2lgUguHkWahUXkapn9YjB1Hfw0n+6AkUpKeyfu/h
psN64GHymdx28tO5LJhBIC4xsEaOECw5jtLq09YF51CqHq+vP1Fn1nX5JctOEfw0tTinx24MwQaE
K5atV93PVo26fTYYD8W8T+OX620JUpy+ztWXthQZvtzgc8gwSfU0JXfj4JcO74caHirXGxAFE5fa
4j5OSbcWd6pUfzSH5g3OpYCXw234tu9zKQ1U90U3+nKG1nOxh8QNdos3abyJ6wXjai5M6aS2gNwH
MXTxZE+iYGJBzQ9SY2F207MhWuDSWQxPz6SJm+WoGcudkqTAp90EQQX3n8tjdUf7XoU10DFPVT8d
U2ikVl4VvQdsIxAEi4fnckZGhzKj2rU+jGYPZZBqAMI3XjhGH1At2iJrCI6xPC8zgsAlgdNb60Nb
Dp6U3yiM5WUJxJDox2LcRBbEUHEhraZLnmc1VmmSkLdZ7p9xdd841ayjfSH/8uRMnQE4izs01J2q
6ltcSk8KARAVe8odosCOKuoDBoLnpQWOy9dDgq5r/1KTXFAH2dybsBqSj9IMPdJ0PAYwZ5R6yIQr
z7GU2WW6iivJO1IPqCHAJCj8db3ltYFLDXPBPuZSjXMZwzB28sPSzU8sYM71T/99sLj0bS7Qg7BN
K2Mxa1+Br83egND2sQQICQLG9ZSfMrzqA3mWw10Z5p1G1tgZS5pnOi2zR8Hch0f2Upq4mMAJe8dU
ZQnt2ShhplVP9c8RODaYDhiRCs1rlTYPeV11kNpKhzDZV/0CDGAHk5HrHREkRI1LKXE3qrQrdHKk
ZQHxNvCtoY0G0cjkJvQ/1jKXUQqiws0aUn7gHhWAfy1580015vIUAaH/cL0PgsDn+aOyBtv2Vsc8
Rxgbo7mDj4A9gZOdbMTM37eRC5PN80aHCdkE7JrpOJZVANeHmO2gRdc9oHofH5qCljBzDPq3TJJ0
8IZT+MVUxGx2aiADapqoptPrc/5EGwWSo6RL3IFBOntUzRF3oqQ4QHiSvt82FGva+rKBAoNb1QAV
tv4Qm3dYUk/ERDliNo+LXO6uNyGIKpVLToSYUw5VfXpcwvZQqLCQAHh0a/8UfZw7bBgSanAGqEXH
GsZYqGndSSw+3Pa71ya/DI0JieVcbvE+mMML9FMetOoO7g8wyrr+edEi5JJNEuNVI52n3M/C4Jhm
5R4wJ18bp8NiDhsnMcHes+oxfe2BPEHNg8rt6IcLHC92sCbZF92TXEKgLBo3uiHIBzyNs13okuKJ
s/NXeVI3CJT2QSaJ7OaDugXUFczxPwROpa4NiAR0viwH/aHNwXcE/97cKMKJOsBFAIuIBs0ybfDN
bl/CPIj1IWw2b4JtQYONW/xTlEWwhFFTfzBmaJCnc9DCWy+V7+IhrzYgd4Jp5imbAK4qmdqOHc6l
erqT5nJ+g0xr1Vu1YSZukGZQy6/1Hh4b11euoD0eX1BWYVZCL7aDWUL/AsudzxI6vHa6mJ8BbR+0
cPh5vZ3LcDtCefrH0slw8NMk+ViMxlOVQT4ySSpo67NgtDQ1mOAzGoQQCIa3ECpflqar+5TOe2xQ
sE3pYZAoTWQPLZxlhx20teNG31WQweybloFqM8DuSi76XdbAotrE87A9LGHvAMVQu1EP0WkVsGsY
CSbsm1SXUA7tza0n44srmkJd7L+BCZlFBr8ZoJsxLeVzIgGR2RPlposqvs7lxHReGKQR9cmXcOCf
QFyslq0n4ovBgk9zOXGC/x0w8trkz8pjBWvV1UU72Mi3FxMivs0lxDZVQZiW6eQbyFbpr5TdKc1H
tbUnX1y0+DqXCxdACiBEk5l+pP6a2er8AtdTWLUPOSwIorfrK1bUCHc4Cge4YZnmPPkLFCdzGXZ6
xkk1890M5eYp+n29EdE4cQekrC3gMxqDF6H38MM0f0Lc9CQrP2OdbPRC0ABfQBpaos7JgvVDATyc
FjW366o9QdztFyHG1mudYCXx1ZR5xAsONF8mHxLwxQC/MuibL126uz5Goq+vE/Rl7x5hlKXInTr5
GaJcygYnApnn/1pvQpmpyzUpKvMVlCEaiiqs8GSm7IM/5mCN5/LcOoNr/mlfIKr1XG6ctS+fI9HQ
2r0v3Uj7JDIqjJMfeZ1sje5y0ncwn3EKByafe/0c3KvH/Jexq3fFPt9oVJCb+JJKLeNdDaB1dC4b
sl2rwaqPFOrr9XkRDh0X5Fmk5UQK0aMavtY75iQ7SP96EG05NdbsZ7axsUeJesGFex4F6y6BBRBT
6Pkq7ybK69e7cPkmh0nhgnyY4bk7tePktyZL7iCzbD7QAsQE3NgCb+lVLbWnmMFKAN7156yGeZIx
BdSj0UyeK6L2e6PpzFM61PHBNGvlm5lWo5eToDitstd2PlKI588Ru6uSMXbAXjWBhoj1buuC9Xef
/ud2gg5wCQS6c2GxLBgb1So843F6Dx7zO+1o7IGqtGs7gsrHvX4Hc0ibOOlH11pw3Dm2L5W9Cepb
h+rCL+BLOwuJ5A7EzsmHgLeD4LQl6z3zcqu07l/cJy+2fmQ7eHNa+9PH99mhNhYHsb4/rHS2FdsP
Kx033kkOPHE2losgX/ClIC3vRwPF+MknsMgdYPczvFJ564gsoCtAu/S/YZxD3t5oNXRXOrTu5EiW
eoDKmiXZvztLR+boXFgJWakDDAECgGzcQhXRKK/5/Uv2IEU/SxJMQPzRXnYwK7Okk7oGHf7N7myP
9ox/idc5ME2wdAtmhA5sPDEJkBi1MtA8S7s6dMf+p/mZ3Gk/4RGGAoNqR26wMeoCNTWZLy5FSthM
8oo9aLAK6Cn0i11p63bjjhiT+BTuKxeoM6tDm6EDItD1CBZNNneI6WCZoMdTj+lAZJVh5YA2p9GN
DCdIPBqX4IZeMeZgDa5e2UEYLBt+XP/RAhahrHEZLQlwJF1SfHj4Gb7pmLF1ITGnv4sPwf4TXrJW
6IKQbffO9IfBfNxSj+Mpsapzu3E++wu3vhS1XOIzGr1IAwO/QEXbwV5200MEmikseQ/BKTjpdu00
rnkmOxCK3MSVnMA1XOZ1u97Ov21FKhOtai57jXoNN3ho8Pvj4+yO++oesLETLLuQRTKsHtzjXPVJ
9mSvOhTWd5gn29GxO5f31bG9lw+FrT5svU2JdgK+jlTXw5S0EgZEr50JCSx8wiXbWQlB3aE6pAir
T+kTrgTRHbXhhum0vvRSH7aa/6tYcWE++CpTA9n/vizWFeEo9ntvQS7fwaPyPvqVPIQHXL/nO+Zj
B3wNdsZ9exq+K7vcKXeQd8LsUHdwZUtytubl8us3lVUuyU3JkhlxtJ5VYGBy373A/Xn5pj3oryEO
SKf2HsKxP+hGAU90jOBrSpK5mEELBRt/udefiwfpR34Go8idd+pRPmGWt6CpF6vf6NSaQr6kUOzg
YwYZWiy2I+ziHuq7cV/uIW6/M571/QJiOErhFoQd9qo3768HuiCB8OJnZmIM5thgVseI2mVj2DTM
NvKtIPGtet9fezMvdRmlBKMGXypoWe+NObLBR906GIk+z2UoosPVRls30WYHnXh8W35UvfoQ3uUH
5tevtSP/hO+lct/uTLf7kZ4VC64iVnGOfrOP62P3F7t/KSS4FKXBTQuOj+jhsJvtwqs8Yx8e+n3m
pEcwYvap3TqjM2Hx9x5cIN1qP26cmoXLn0tLZDEXGY4lONhmlvRePYzn9FX25vvU04/pR3aMn2FV
er2XotXP19x6OO+oTckmX9vHh+GFnJNnDWdo4904lPcFPOpuW4p84c2QwYJiAfoUqjOMV5jD2i3I
yF90/IWZ4rXSxjmRYOiMb8Mgbaft1ff0wA7h0TjFHtnVHhCDdnpvOtdHTLAy+Spc28CICLJ8k28G
97oBB10vqL9d/7SwI1yKmAxY5kTTgqPjY/4E3l7wJ/tQXuWPurQC+PUC82Ot5j2dJXlbND5Rd7gD
DMifsAnK0WTdLPYc+wEMm9R841VUkH8ULklAPg3GFQpqGKttTFLsl00BaNGXufzQUrCtwwgFngY+
HlL0Iwel5/okGEhglxYTF/YwqhnDlZnrD4Nq9QXepKKfJHmtpp8KvOyNZivIBdsBr40P+6KoimSy
nqiVI3DFYB0njvRU+Y1bnmAaeQBM/qx7Nc49gXu9a4JB49XU4H2DrtXIaO3ykhav0J3Z2AwEVR62
juWXrY1GSyuxELOB4o4VkMEOldHu8OA5zeVWohLMCy+kRrRQ6rQ1gTTO8h5/D+/kY3wodtSX7nRX
Opde+BA9NXfFMdi484gqJoy78wCDP8IgFJEefDZw5wE89UX9lj+Wr8EHaru4Prr1bgaXz5dP4c/+
wDYeEUSnc154TVcgw6GF6Glq5XDHvp92nTO6jcec9YCc2lAidKK76k/q5V71HXytJxl6LOvJYStZ
C5IC45JCDjRBoZWYz7Yb3xtjN0bquZUH5/oy/PuZCyHGuLTAonDR0wodrN3ahdcgruztfjy3uC42
zudLhKM3rBF/lPv0bDiF3+LWjmu61fzO3MQvXPzXNR+y8xbbVNRbLpcYw7A0C+1RLJan2JJVllhG
QWzgHjYqiKK441LKMiYMmovIsY0ew67tFKW/r4+k6Nbw97XjS+BlpaoVOlwcfchFu9I9hFb9ajd5
5i65nw6aA5/7Mz3OWB3FeT7k99qhQUq53rZg1HhVt7btICg2YhKnjlpt9T1WZas2N0ZM9HEuoaTd
MmsNfFR9VF/dcBVeXw6SqrrXf7rogMUTdONRDpNywW9n9+p786K8kXP23PjBrnuLf+lvc2TRjVOk
IMv/jfEvExQqixmlKVrSzdghU2p3sOOtgm8GbKjiPzok2xY6bO226/nwQlzxj2l6LgejTLAa3mX7
k1qJ8/J5Ti1c8M8/4uPuR2ntYuspclApgqOkbe41FHuJ9SdCQSyx/vhvj5n9dn2EBSuef20bximt
hh6bW0bYH1WrXabRjU+LKmB/Y+HLkMaSmkGwDt8u3fIPy+yptIDpmV+rZ/3J/CzuWq/eJZCoUh+n
4+CqNgw+bzvD8izfmRgwZ60xmWpVQm0TpuDjspETRZvN395+6VUAAzl4bSLlBq/wJXX7c3xM7gMv
gDEC6pSDK+3JSXYKXA4zCIY8XZ8mUZhxF40i1ZeEFDifjeSsKC959H02D9c//ZdKemEx/u3olw5V
kJKTshmDNeyk++Gk+vFj/mqcpmP9gPk5xve6U2+0JVhtPPW3gr+aDhciZMGphwH0bHX6RnFAvxxR
POM3N0cysTV8l+S1hOgyjVQHqCVXNRagfDZOnJdBalTmWb9ZUg0NMCdIpfcwnzxWnmlBKwr1N3IP
GMTP6xMiyEQ85VfOW0kxJ8w1ocFp6O7kGqU3YlpBF51KBZpuM8zG43xj4ERTsv79y+zD12/U8gSt
qdVLxb7XbOO7ol5wR4d8IPMMiDN6kXS2Ot8lsKSZR9XJ2+csam0NTnOKvLGshPPCHQzYiNfLIZhw
MMhkKy68pqxtSBVYmYIKd4yqKGxoZeVVj7RTXT/06RYpVxCWvCTRCFKyNmTIcH0ADPpdUr6Fxga+
QxMsaD7iDbirmTrmpemX1yrInFHXj/OYP7ZStjFFgqn/h+rL5qyayk73zGRYnE4u2ieYqm0tLNEd
mSf4pksW5IuU6x5lrAPlSemj/aD2DH4zVAMwuSM7PSuy/VRm1cMsKf0eOIDWTmAre5j037UcdDYr
yrqywC2ZDHcwjHRjAxZkC54Z3AS9WcIRUfdKabSS+gPmt465wOoeNs5xuHF4ESwOnhuspQH4Ejk8
cpthZPfRImv3LNEAD0jKrdwtamL9+5fg1UwjhU8kNT3IozbfxyQGC0KJw3sGK7+NrVTUBJcfqLa0
ZQVDGy9DRdQKlvBckuYXjDE3qq1/6Q4Xtp/VBuxrHwIDWIMBD5YeHDh7H+Qh08qWLnEWrZwtOsbG
r5jCrsFQJmNv9knwIpfdeACngB1YWNbwu26qGRXFpFU9GdLIbqsE7f0iMRiIS0qE/6XpDk7obBfO
FLXAqGrfcpmULzQqi2d50iLs3El2iJfFfJTldHFaRa/cTAMsHD7dnRO3DWw4W7Oz46SIXcgqSi/y
oicnSEwBSzL1kOmC33Y8eQMzQZVflhovTCQ8tlNFwFEwNC+PU/KNNuX0S5PT8oee5rIGB9YI5iIy
VGW9WilbD47z7G3qO/aSz2Pj5kRVq12nQV6lDSFPY2cgHbtNMULarG5iDxZ4mYU3p5Hs0maooWSX
wPPbmY0ONrh5T89tkauACnd6tV+UHE94YdhbRVSbTjmZcCSiEBY+zXrZPUrm3N0v+Yja9kSa9+vb
2OWF8w/BMjOzpFCjxvBConlZA5G2YTrXbIsNfDmEYQn532UDi96wrlPD9MyJLYY1NeNyHlINDtIE
KlGFBuVXpxyLyLvem8u5kvLIlWqO2zztajCS1GGVnx8SGyIfGwUMwVDxTKB8zHQNJM7aV6UXKYfL
40umbWS6y5+WeX583geBBsBc4LWSDHzcopy6SGfW1IY3TfNf57+v4duSuYonPAx5kxTnsH5diTiZ
HNpNXWxpDon6wE213oV6vGSh5LE8sSfEzBifYO1uX59Z0UJaDzBfcigzgUuIWWl4fdK/YNlQWwq0
g8n0z7kygAfUypfrDQmWEE+NLwwVVoOpaXpakT1UwBtk2bSxkwvO8JTX4RoktVAoqJ9ewdrcozUb
7Kzros4ayw7bQaBJ+1TXHYOBeljkgdUUWXlAIT5kkBfHsRxONSO81Oa2i1fQarfB6r18iPmHVV+U
MhvaSdLRZbqfs72iNdZgqFDa3Ng9RGO6Lpkvk9d20HMyM9300q56KIlk03LeOFSKPr3+/cunB11e
DU0nwwtUrdpPYSVD4ifTNr4uGhlu15P1USWhniEugf+xEziWWaMBUA5p70PYmm/UYkV94M7FaZgV
ATD+upe22lNozAdSjlsPUoIe8MTzrgyBNZHKwMO+Y5w1Qo031aiHu0auyJO+kK2b3eXo/4d4zsou
BgLC0L1KA6SXBpY89Yepu+mYTXneedcyachhEu7V2HntOdfql0FjzJNZl3wMRNqqSIh6sY7il9VE
AnmBjChGi870W6EaL3EaH/V4+HM9t4gmg4sDFix5bCzE8MgEQMh0gi+3Y9THdNrYRkTf54KhSZUk
AXA28EwFXpGjmil2EwbnOm3ulrzaaEQ0RlxM6EoQlQBuB145ax7cgSHvYUCdpKl797ZR4sIhSYMl
lVWk+jR9TsLBhp19mwOxoG6kYcFWYnDl44qMNDUb4GcbZTZsCGTgraFoz103RceAIfLgdr8R2aIJ
4fbEDCpq8dhOFFzstymuwBPCq0edW8m4UesQTAaPBy6XRcnkCRQPGhhuWeBULnfRfToN367PhaAi
Tnk8bayZYxfWBfXrMpEOg6yUb1lp5oduMMyDzvT0OW1ottMMaf4zK3l9L9MZ9gP6EqO6M3YgfWPF
P5pRpbV2GRTGiY1FD+fBoYV+RDQ+lJo593ZorgcGAvq9uRtgtut11ahu6X0ZCN5/ry6UR+pKNDG7
xahmPw0S1e7z1oHRzKFh1WDRvH6Eh9P7GG76Yqyr6FJrXAwSCWoHYNpQfyh7HWYUQfGC+186Or1S
dY4RDbAonHvozjtBIgElliXjBG6+3tvjyLbymL4G46VfwQVplzWhYijFAmrrOMN4Q9Fq2EIEuFE7
ShDjaDEbLP1hlhBGssaalJ/qOA8HmNS0VltXbC83IS4pGQoCpKSKtUxF81Loy2BpTErttOuNu3HS
4u9tmmefGe2y+5XY+H1Y8tnSQd09MSOO3yddIa6mVqyx65aWMm5hDIedpW58dZ6KB4BpoMZRgl9n
JfAD3sM8jcKst5jfBqNbHojZpo6mlq1LSDm0jmn0zGkgWfSYjI3pyFUl70MSKt9mAHbRbDEdwB9R
9yjN1YdmklpE8ig7pFNzp6hZ9zqDittbajLPJxN2Z0eo5y+7USIApIVFuseuVtuyMhcgBmTKI64u
nQuNRRbZbQ4BPjAG1Ei2x4nEpZOXLeqXejq0x2UoQP5rqry0tEJWqVVMQ/PzevwJjgY6lwv7NG6H
eBg6XwPd1KlNWXVgd2XcmD24TBjizTyIywFqdXn4E74Fx0QzCyvFMrgt//FwZnOQjSrE1duv6UeD
zErzcxl8D4stzosglfNgZTYpLaSAtNovMlwCAM7aabhJ2yTWIRjEPqAE/XLTPPAg5HYJlRZm4IZn
pnhSiMhnXwYbKVbUh/XvX84cucq6qOhK6hchqhpdVjphXnmxMtzPHS6xvZnsbuvDukl9aSguWTZI
a1kcKhavCaQI86h2rn9asA3xYOFpLEZg41DZRVpBTYhm1CsITOWyRt169BVspbzYyAQFPDUze+pn
av4oN6NkxT15G+rqUdKN79e7IYg2bf37lxHqShIXINd0vmQY+q8E++lTltVb5UzR17mcXOWSBn5F
N/m5St6Znrs0SG4LZB6AXKIMzfCGQv05N+/ZED+E+vygDeHGNUg0vVyeyE2cvou5gbxKS+00/VSQ
xc2bGN/0H1J5hypN2kD/yQ+Ku6T9qGBFQPSfyZYyo2jdcIUDXBuWtljazteVTrLmudkXFAL0Wi2h
Ymdqt60cHu8LXtnIZsjQ+GOg77LM2MXKVulV1AEuPzAtRQV0waIMWC07nTHIbg2zS1s1U7g4KE21
u774BXmIx+02DEbN42JSeLFG+zDta3dUqswyWlQqwYNH8aHeKneJurSusy9x1sg0pQos0cHLyaGy
HY0oJlcoF5t9RvbKkGypbQsijsfrloWp6GHc4fitdGctqA6LIb9dHy1BSPB43ZLVcLTXEXEwoikP
KV1Ur8L97mwGo2lfb0I0StzeXzZpENJlxpoyyE5SlskKp+knnGxf5BqFiOuNiIaIC+2pjbC2cggL
BM1M7lQYah5CULqdm77Oo2FNsBWHPil6v6q14NgqaevGLNziqAh+O4+BHbuxggly3/umah5rBT4m
0RYqVRAMPAS2zOokG2ucUycZFxW9OYSFbqe9vBsVsHToBmhRMMM89jXp8O40NFnjGzT5TTIp9qRy
epwCk1kd9Fw2pliwVHkOOs6QAfRQU6yjOt7RUCusgS6ToybKFutScMNS1gn6Es8MomZlGxjUb+GY
2qcPdfAsZ8xLKgDNKh06r9JGIVE0YNwWCm5cvBRQgfFZ9162PV6S7hb1A1J9G+8Hoo5wIRfhvIJa
hgptuQCmmmoi1U7f0YMaGrBUMsC5MofRNpbb+Jz0Lzvsy7glnVRmsIRt/JImJ4VqFqwiHq9HnmjS
ucpDD71d6HaP1O+gY0P7O2WKnGz6uOnjPPBVLcaWFgzJLxxPkhI7JozPoL+xkfcEP51HvxbGOLG4
UKm/6MuhK9Nn1KcjKzFuA8PB4Pi/q3WY5xyJQqa+0sm2PNfPXRrBkjLcqKYLshIPcy0jlsyk7Du/
C+qPXpWfhhJQ8OsDL0hLPJQ1LLpFg2tt7VdGbFXmB275Bz16LtrZluot3RbR+HPRrClalIMC3kEc
WH8pUo1atEqeOyzUjYQkGiEuilWlJX1at7Mf9/k9M/N9Vam3ncN4B+E8MeYsDxtUX7r8bQqSkxxl
G3VP0a/mdkqSzExqVGzHWSJZBE+YWtO516dVkNZ42CkEVIJKbyGkGMflSPFwNjFPWbLxUAP84RpK
am5sOIKp5UGmhi63ZoLl6eew17X7qIVOJ9WguDGQLcVeURNrav2S0zR1mYxlCGo/BZE1pqhC261e
OtcHSgAhAt7gv19HlbNOIBBL/bxB1VAqHOitj1ao9t+CicGgUfnDJGgadoNLu+WHjrSqduHTjY2v
0/ela62UGG1rSNh9qh5KSQFwI1YdECQnHVRZK5kV4oCjn7kmSSjWh2aazoTy1y4oi+HBVIP27fov
ESxFHpgawHo3TmZUfYOyswqmnPAOuvHILfr0+vcvfRxYRaBFi+Q4amwAMqsiDygYyjd+nYv8soBA
TdFXna/o7+rwJs+/rw+IaNFx+3alzHhdrPBdTa9OBiVQ6qqg5ha71z8vOBbwYNIwVbQ2mHHsm7V3
eSZWjXJjESY7ItcONVO7b/fXGxL1g9u1q0Qbq7xepetl46HPmWKh2JtYDGLkGzuIINXwMFKaymYW
MQgEqZVm2FJDqh0cgRJHzUZQgdsmvC3T8BhSgw5RqI1AYiQG+5xkqBCy/C3KNtaRqBdcGgCVBJsr
DM38NlCIHaiB9FxqDERiPU72Jg3DjdESzAePJC21TIUOBAKNJUtDcCjvJWeBuA68iFKycVIT7Ok8
kJRoBMj8BWs3o5EdGtmx618hNo2y/M/SvPEi9he5/yWs9aVrV0gVdKHoDCVCkn6Ynbn1wCLqARfV
ZprD66hvGeTT0++kSmAZBJJ3Ou3CUN/NQDbcFBx/94QvfRjIkipRYMo+SFd/tKVsIBAwn+F+nW6c
SwTkTcoDRfNMnaalzSBcnNT9b0UpGscs0hTSaTTY1zVrvbxWdMeEoftLAEA+3rEy8h1QSP0NW0Pu
m6Z5k70EfgmXCbRUKWMFOQdV4ea1A0TDWvQtiItgVfOIUjNqtEAdBuankgxveLX5WEpQIbWmPFyf
KcEmwmNKTa3MWBuO+PFLD5blMnybSffn+rcFi40HhaqpnkFivFL9Xv6oKs2tQtVhxIP4+DHLN/ZX
0QCtaefLSlMHDX4b+SD7UviU6oYtQwC0ZxuDI8hdZG30y8dJDfALVTssY8241/P0KSzM75pJXhYt
2Rgj0e/nNnGp7AxSqgHzywCwFUXO43vwYBsI247LRtYS9YKL+UjTSzWfNcUPkKoaPGTO1WB31QQl
t9t2EB4TZ5hK1CsBVXylqqkjy5V87rMgdFUpnm5sgjvSQ/JfhTVioPh1GCDIQ0sfdVvrbvw6F8Kr
wL+RxXnuR6tjSZklS2gl2TK8qCVMvDZy1uWpJrxXTFzjMQq+zIovF3dT+0K6D83cAN1cjmLCI+GW
ZgJtjEb/4+zLeuTU2W5/kSUzGfsWqLnnKd25QclOAgZsMGAG//pv9T43OfXuSkm5izoSUB6fYQ3D
KY5qna4eJ0cfohZXSi3/vY/pORZORpIYeEf6JxzkN7KYfrZ0eBur8r0boh+t5zZ/Pi7+e53Sc8eY
ECyG3guQEM5M70PEnp/qg2hjW3jNmfCaptmlt5ztaV6TWPqiX09FWz0XS/W0rtNdMIyPa1NdWU2X
XnG2pxGIT9HAFGLQ8YkiBu2We8re5PTzz+N0aTrO9jMPgT+tWuOdcPH0mzVWJk/ogNMbTm8fhEnv
yxDY6vXPL/sclv9FJ1BxFq7L2DKPBtgUAwPsY+1Utx+W/MWoZrjSELu0ds92dkGDGoInKH81c7SH
oy7ggeOVhSsufPzZttZzVPVFHbiTB3JEQiL0kXLj32oNn2/DvkYYxkQAl5ZYDoL7nwfswuyco/i0
G2nOJsA58FPKRy7YsoOYh1ceLI/HrzqvFMkg9qp//fl1/53v0HMXmQji1/4Yrg40rUl+iyCesS3g
uLH1Fo/kKUPxLHVVlCPyXuAN91exNj3H+AGDSjxe+NOpDDe5hlGuOkT22ga9sOLOVT2Jg34hCXKk
PQX1wDNc5oSU5Us3rlcq05de8Pn33251MnAhRT/lRzsNtwul3w1vtpaQa8rrFxb0ubonascFiMkx
xN5m+tgW6NxXhWd3f57vSx9/tvljdHchmjeLo0e+LeOd69+G4cqxdenRZ1sdqiSyXydHjqGCSxQQ
MqtMWnYlCLn08LNdDvzPp27Fmh9X8dCuXVoOT0NfX1mPl0b8bJ9bvy5RQ4LZZUW7Z6UYqATcxVce
/v+sbP/jDDxH7iHV1zmaJiDgF1CLShTcH37BmkM81XDqqVPXc8i2x5Ua9wCvBaltqy/BVLl/BoTq
qTcGEZgow5zllo2HHgHGERTsaFPJtf02COWjXesq/xT7nhugMd/zLB9gXpGqRrrUsU6Ao1za4U4N
ps7Q3PK/fV4vaT5W8wl+W0O61tbeh8TlqBRoJlJlF/HV6g5ELxFWAkQCQlQ68VxD6V9aOGaBgfRu
xBL1iY7H5WUYYrBb6kFB3XcYB5ktoiQ/GamjITOAwt/3OQGOoPWjQW4EC8cX32PAVE28jv6pqiqn
OEFL9uaq2KXzoJc0WmgM4dzVfAkLYr/OFYNE+1RrlgVySiC7Ux7iXAdJWeX+cRotlC0YBa5uHOwL
7fpfTVi0t7BSpCn3ynJ9bGSt84yKovteAkWZNBWFTY5SIV5V83kPLcnxkcmi3/p5p5/ydXH47/H7
wJYBuLQZqHwrxmNNoX8dVRN94Bz7knte9E8YMbhs41S4k4xFW1965NMWTWdlVPuHEVjAtAuWLp3Y
YtJ49eOtG4LwfoXx1S9K0JC4bXqcrHoC7ztROjJblVP4D0zafiXC1196EsybygvRwbDBApNAVmcL
LVW2zDJIeW7krb/6JTCXy5yRRQ3zps7LUB54Z6dwD62UTqWEFF6fVf5Qf4Xe+fTUAgDzMYeSLptw
iOJm6/lEqNTqvLlBLuoObqLMZKvXsi9GCjckMfOrvZvKAEwsbA7OZQDKcFRHTRIWHs+WsJ3f9QyV
xayI4nYDnMrUpM0QeDs28OBWwu/mqV9k7AEb2AyJRd9w309C9YmaWAOCCiOiAzuMdAmNmtYdAnjK
hJvYi8qTgUzlNq6qFHi/cD9KODY5HANIE+j02hAXzFlc+nrbRG3+CJNRCDnYyEIjMe+BAmFNvwE1
SW/zup0+UZC8pWnfjfkRDjzsF2r95EOAjfXWVjU2TqnbYNwMQd8dgjwMdq2M2MPUtpVJuNLtbeWM
F2/KvnLvfIC4c+z6+Q093bDOvF6GfTr3vR43bRC6zTiTaIucYwYEKCIHDXfYN7gS8Ffoiy2J703h
dsxZl3DTro/wahz2/afhnYNQ+MnGsd6ojso31aI9yQGqfc/tQPZWa7LhlXpB8cI7rJ0YhgRklumr
KRZ8DhU6W7uQJphteqROVQ/y01tvB5pK9FeWPB49RwuzSgYLjgJzEkArYC7qjMeCpoW7ZtF14cQ/
x/IyHnaSyXE8FXH8UfAJMtd8jZLQXOvy/Fug/K9z+SzO9sMCtEY/5kd3T/ukfJjf1m8AyZpb+bo8
kq/+O3+fX8bH8Ta/C5/+fP1eCO3/BfH+FjuUhrVhKTk/esapBC2GHPik2pEq6Rm84XXpiuzPb7ow
fOf1zNrIYY3g2XVqpQedyBioHuU3PzS5Voi/EKieE/DyYK0rMftwiBaQDWAjMN0sK8qnzgLe3bnt
X/2McyZeQ+tuHGeo6quRldtJ58NLtUwLlFHJNeDtpTk5i1t60lAzuJwfZz4dCa9eSrhNrhWMKMv2
Gnr1wmycqxWPnReUXuDzo6wOVfuum5+OXLMduvTss+iFrgVHUwrVE6jxHOCqsllYvu0Bkv3zDFwY
nnPg7WKMLmM2rScyF987ihyoG2mAblj1PkzXJHEu1GPpOeo2CJwcoxjIfYS6VZYvLUjp/avXtl8C
q091s9yzan4JgrVPCI3mROvyocLSgIDJtaLzhQV9rg8M6fPBBH3YnNAUk7uS1DZrmljfjxEQ/KWI
vZ038mvyzxdCznOvKBtLs/YaQX5F+HTrIoRqnz/u5c9zdunpn0vlt2NGsVJrawNcId7HNDxr8/Pv
nvv5vt+ea12hyDA2+XEMmX9nGC02i5Dz3+31/xHtFXllyNrbExfj4JIcGWIyWJLfgi29Pv/dLzjb
7IRBSpGHxXICyLU9jFM37Yhj/Y+/e/pZlkJy6Fz4HlYxs9H4IIbJHqalGP/y6WcbfSTrqn3t50eY
ZqhEqukOSMoy+/OnXzhFzlV0eYM4kou4PqmFl5nTOTu4gs6Z49FfmVZ59Bw528g5nyvS5Ue/LFMh
wX6F22bRXakDXdi+58q3UWiYppbVp8X5Igk0QmVVlnHiOv29cIiPg6t1/Utj9XlU/rYN5noNYOS7
4IbgOycYTiS3UWK6UnW69PTPv//29KUJg8ZTTQ27wC6d113XB0izur/qSdBzoCyt+UqZV9nTUn3l
1EEn4bv1TWrFlUT98yj4j6DqHC3rusUDJwYeWXKpTRYJ1rzmJIYywp+X6YXb6NxMKVjHOFxb1AEq
o9MKqvg1eGgLJD6vbbJLo3+2hY0vBaOdzY9qrj58LQ5xH7+EZfHzz99/aXjO9nCHsSkGIvJj0M/F
jTUUdV0jrvTKL3z7OQYXgAvh9xSdGm3oMWbkm2zCo1bDta7phcH/HxQuI23tFlR4pPgS2xMuy0Nd
nrqpuFKcurCFz6G4rESoXxelOHZNA5mwpbrzvDARI019IzekJS9/NQnnYFyrF9Tw4wCB/8pUmreR
/0hH/5pj2aVZ+Pz7b/vXEKjMaD3bE0KIDM4nWdX9ZOr9z59+aQo+19VvD0eNrfbjaghPJPATOv5Y
RIus4b0GsuvPL7hQED4Xnh0L+NIKgrMNdQaZTu0gnjSTUzrpICcoYhTjAwpJw5iFyl1TKL2wKcKz
S3lq47CrDSqqJlp3IuweaJf/3XF0jru1kITRJSA9AI0zlw49FIBne03y5NJ3n21myHhXY5cjqicg
3K+2e/dteeU2u/Doc9ytsaUOnSH1qQUT8KYnUoDf3f6VIy36L5+T/9sqarp5plMx82OBQgyUutJR
lzClvVbBvrCPz2G3KEiYGloX/Oh37T8d+7moW+mhjuYp4Mziv0NQ0XP0LWEo68B1iR9N7+Earp51
N++cYVcO0ws77RyAW/kQYYRpIjYCefbhb2o/y6Hoek/XCN2XXnC2lQsVac/QKD/K/jsBFG/bheRU
zeRuUO5aT/TCWXSuF1uYYijnCBNNJ7WZHd0P9Es3qyul7UtPP9u3qL3Bs7cgeHpEEvgOciMALbny
8Es74OwiVt6AwhhYpUe00w3sTYfvUzD+/PMhd6Gxd47ChT9i1eh54kcU/UwCmZSUG/SLUbqAZFS+
6WI4aQRQOtDmL5tG53DcGcU7GnMdwqDRZnxF/D5EQca4voKY8i7suX/tQn7b0vHc1a6ycPKqWuJ2
vePIbqQ0r7pyXoa6eJ2Crj5sxwFhB+Qym1eku8C0ilLtGt8TWR/NgH+H6+Dtq6CZN7bx+xRFCwhq
/XnML8znOZ4XXvAk92I/PDHd/ogZVXWSVx7/8eenX1iK52qxjRnqPG9bcSxneDUsX+X0TtyVO/fS
sz///tvQyiUPREvhxbVCAjBZtPjOuvjUYgz/7tvPDoJmCmTQDQhHYkDNx/Wt7l7q8Uqz8tKyCP7/
b5+mRdXtinjTdzZBZ3y7WJCDINuwdhtzrRR4aWrPzgEASqF0V+QIaoV9rSk90ba+cg9e+v6zUyCo
RxDWl1AcyUC+TGL95fsqpsnae/bGs3m9AaXwmj7ghQP5X3+k3+YZ3RKva+YuPEE2+cEfIRxRsBOJ
1X0V/53cO/0fTC7OgaWoKG5GmzsoYZZ50giownlAxeQyyv68oC7MxzkiF52cqITeQnjyWLhtFrXz
3LVb8dKjP+fptzHqPRcDU7zwY287BpE3JzfaG77/+bsvbLRzfKzgHlT9JtxWZioyFAiOsWJPi7sG
M7swv+fIWOjs573HgHXI1+aBlCTNe6RHpr2j195wYbX+W938bXRa6ge9DkAcybk8wSsKznpzmDnw
/hIV6C6DZ0R45Xr0+L+1wv9Itc9RstpNUdC5zp102fsbX+bRS4Bi9mHOTbfz26b/NUxF/479U77a
deA7FcgSPSzWwakQ/bsv2oMweINep0447cnXRddyJ5alfDJDFbxNaFUAbDaPe7nm5cPAeHHDcmXT
uG/4qYeB3a0JQ3YIQM7MaCvcXa2i9QEiNXKH61XDNXvyqoSJtti246o2vPG8n6YWauP7KxqsdQ8F
BNHZD4u+yJpORCJlVbZ+8dkEusOE9Oy0VixPoiWwDzkp5T+awoNv+9lGycqwn49jX4ZbyHfLX7OI
2jczkmCrtey/CBRkHgBBWI6DGaNDHZTukXgxKLsjXdxhniSRiYRm1oE2+XxfV649mXrIfwgyFFtR
l0UGGaplX8QTbxNHhv6FiWi0aVfPVb0F6nVCX89rTkvDgox2AqhaQpdHCC/kX1y7eN8Jkn10Ykf5
FKP70iVw3VCpCyIFH2BpEdJIAYB2R+sA7W42nwzQ7BU8IGSBvvbcr/aIX+3yNHIebbMK+iAb4Jzm
ZMw1gcoQfAxV1EqML8+jm3gYveMUC5gbxxCzsmFbBZu4awuWDtL0Wyl5vMX2avSWgqj52IZwmNxA
eXDUWeijee3lg89TNGbrJKrd9AqZS/c8gzufxWPuYS0UZtuHym4rM+ht17rqCD/e6dBGsjguUk6b
2dd6E6oWajLL2EP/xkfDHF6se79z5khhN37wuYUn9TJGj2D3jO/IzixcFany92vMYUWJ3vUewQhL
xjYYdILVKh4XOixPIghjLBqffNG4zHZ64f4WFCcN5U0d7taljFKiJp7I1S0/Il72NwrwhTc28eaW
9spkuEPMPQRD1ve8nXQ69WgdeHMwbcsAkNyJAUsgkLjftkZ/CttGIICORv2MUbR8MHyBJ19e25se
r9uGi8wz4CZ0FgQ5coIW+h3AZtktlEQl1G+m9tljII/GhVlVEqK0f1sMLf9SLF67jfpaPqiF9Pdt
6XvgNAV5quvFZMFKmhQkYZgyBd74FsLgcqvz2Ww05c2msBKDTu20iUs8Zc7hElJgJm4dDbwbNnjz
1oaCY+pWtg1L1mwCquFs0UX5nUHzKSmhRpj0Qenvhaq7r2E/8CRsOn0jJSRaRmA3bqI+5I9uzuWt
1+WwXA7L+J2u3pxSj9DH2Vd91igKuEkHQbbHpWv8PWtjb08XrMzam9ydmlCNWApWfneACOygrJPv
CPyLNn0Qjm9esH6AzBgcInhG7IZ1AHdnXMPEp265JRw9/yTw0KRHW7HZx/kSvvPRug3UbSsvaUmv
EyhqhHcdoue0Wg2U68UasQxyPb8o8+HgPvTihy8qlhQFzLpCAbLwVkkxvTXl+JY78CjjsNhG0Vjv
o7WlwJ+QOXqrirn44eqiTaVulvXYMDYcrY1IGhKvBW+mds8cMMYuFWLOt7MKmgc/rLqn2tY/CPOn
LS3j9sm0Vh1HFwdf5ppRmTaTBdmubNqNUSK4i6MGQIXA0A1wGMVHgH8dEW7EOOqqKU5WDSI+dR5J
Gig+ZEXbfsyqJoeBVu4NMorqpWgnmDIuTfkB+MYUpGgrlN/E4rtwP8Cw9K7wgVTQa6GapOub9nn1
quYgODiGypubl3BGDXYzw6971yzRfPLZOnwL7DI2qQQ3+Y7ZBtSXMBY/o74kEFas4M6lNX4vhQDB
oNSSzlMdpQtM2rcSRk77Wc6womLUP/GgR/0bcnQQahkruoVZcRVuozwudlI1XZ8MYx33aROXMg3D
odw1OYNCf6zAuR96DKSXexu/Yx2QLx5MN4pFpuMcGCxfUd4XYcSfnSPd82zV+uqZlu8okGY3nC9L
BkE6WMCZEX7jfGlMKkg+JTIY5BdXlTRj0IXYuQHO2/MwTKdxbfWrmzoIZPX4+iaH6i7DoZO4QESv
QRGYJ7W2ML00dPxeaIK6wlw3xb7py8dRAxvZ+63dQVAO12jpqM16N48QM7dkE/BqeGdzUD543Rju
oG82Z0McTmlNIKNVUKtu0akdYQjTlzermqYfpmv1HSdDt5Uth7SWK4C/tlVYpWi8BLck9MhhgnjP
HssCK4RH6qAKv9nOwARulKEsjfrZJq7BuW0wTVB1nxXfegGnr61SM2jDHY8ebc04DEZFR34MKGrc
GpHX99FsPmE5obuTsyreGt/n75I2FZr5XX1bspnt+MiDbF5yc7QeHjA7o3B+9/ahmvrhWHoSJOEW
F+9LTCBialkePqp+MIka/OZ5pYWr0gJGFsNGmDL/ovniHVsUqIETqutdoFT1pZnhylssEaBqKxse
GhuzVMxBAJaXnRLDXbcbjOxeNfhfW8G7+i1cq38GCP6ybIrj9SZsMVexmaYXRBLY8rkn5WGFrt8h
BHApTIw31ALOfRbAtQhHq3sKkGZ90EWzftM0kqWl3z25uLtrpEg0tvjU4Fisgy5Z1jDnhygvA+8+
Ujo3G3/ql20lCv0mYtoffUWwtXoNV704N30S97IFrW6RrIDhD4S1UkuCadoOOB731EDLJRU9bl9n
dZsnMABUz1R5XlYvIZBtVeM9t7UPLz6IJ2O7oRgRGL0kk44asiFrzh5d69ENji2aFd48/6J86Dbg
DC/mfp1aNMRn5iBKlqNDHYn+B0S8jUsKVS8fHvdg9MG8Mghxs1WCZj2Cn3dDxu7VE5ESial9tbV2
sumE1aKShfl5BffjsPhgOS6AoPN+mYa653WCxfJR5pbbpK9pAIm0OQIWLO6jLjFVy7ckb5bU8mi+
DUJidzgKgfxq+XSYWsJSIBLDLmkngTgKtubFR0REfdI+tOMUNfMEwHHcJhGiNJIpFuBIXOP4UMax
3QGs4+4RionXMAarGXVqcI4aO6dgUdIfQHfVUPwx0K+ZoHOcQHTQ20Bjtd65RVKTcpm7MoOzRlAk
UwjQZCJ7sjxEhZy2i4EsB6hg6CfBpWRTM1dv11q2R6tYDaBcUNT3jJftSQKk8BJOQEcmoNiQu4AU
LcyQTYXjPhiJ/6paFf+yJKq+UWFx/cYuHI5QSuanSqGh7VHT7KcxhhX2yPXDEs/NLo98+9JPrH9U
FS6QZqmDzDehixNlWF0gOywhpj0a6l5mrQBGBLKsaZIGpC52VAUA1Ab77XUwqsqKvvL9jc5Xdc8Z
hYeYZsoH7yhkOIpYMwcbqJKSL752OWyNIBL2q4gBbg+W3twB0oFGmmRuM8eNBa7Tq2A4zxpeApNo
8l+hWYe06/Poqx0V1L6WZd7oMA6eR1g/3dVj7pdJsboQ4L+iy38MNCbRHgQugDlCfxbzI+Avo07B
4R63hJl91Znw5Py4QNUwlDDBzIv6RJhmS8qWmm6dFAJAQd9fHgY1RVkxI5VlvHfZPFgAVcW0urSa
nWdSHSgEM8si9TO1hdxY48y9W+bYJqMDKDBRXbg8zmp0W6geo54F39LqHVArgn/24D0QN/TYA7Te
eMOAoAlyPNumN6iSNPPipwqy5sced6xKa2Nxwsll1CwNWd4+NbBs00k/44tbxGkHHVKkl7IuDkVs
cpD8LTKcacwP0FknUyIaQjeL56vDsFQwQYu0voUukjxieL10GYW3nSLVAf/iVXf90uY7OzCTDJ4E
oQgKi+am9yCZv4hR7UvRB7cRItKvM4Ow34GvpN8SJdtHw4W/GQrLbqoI9wUAD+tDDAGABx30Fk7O
nYXXFa3me06t69NlqNa9NJJRNLIBxSWsNK/UdUEae6TYGFy7r6QZ2W0YdE2RmLY1u0rU0TaQdsbd
jhAkgfBwnvZ+VO1yXdJjCNP63RyK/okWpP3qEGTvW1e0pwnuHFBbGesma6q8icCkr02b1a0r0why
rR9F1MfvpgNSGUDjtkpgh1dqyCQgrWsDj55E0cT/1LOuBxCs6iEtGyAaEduVN1z2xYbAQvwTm+R1
IpVuxB/qoXilzKkbOF8UP4GRpVtZ52bXOOXtwqXxszq2YRY5TBLqnuXDUo2u2swgG26lTwABZa3c
QeUzuhGrarBvGh9MV1sg62y8Y0EjI1MwGtrXcqjN94VU4YfiMvqG71+qtOGdD3UKwLyJRwhAo776
0tcFnRIf1YKtaY3NfKrFPqyj8Z11XnggpnMvPV1ggOHWObH9MNoYaZ23QJy6VPqpDRAnwVKggvDq
IOkkUp/kXVayat2aMnAAOtfe50e1rs2Q4sH5txSd2ltfWvTNqf9OeyNOwGLMfFvwor3p43nYjCsU
RNN+LHr0XkklP9rG8npnphZZjJw7ZF1Bn5Wd6TdSBjCfA6AX6buYUhFLisDVqrdGDuYbV4hIN/5a
R/G97JTqn30JSNJHiTYWTI+RMMuUKuPegBPwT6qt/H3shElEj3Ne90WEoyRcUDZ5Zi3PN4v1o00X
qk5mrdDeIfe9EVrtGIQaQmVz9x2tAp342o7vUVyFGSDI4QGR2NClUKA1L9VUQdw0IquJkhgNl1fA
d6MyK2wUoBjSCu8IfDcwt6VzbD9MCidCgXR0O4r8Hx9MmwfEKn0CmT3mZwspwBs0slnCrMj3FvmB
fgCkfu5SF/JYA+ptzLwRrYQ+Vd7VMiUoaf3M5w7Wg7YVCGxXpXcCNs0JNK1UwoNxeI1zVeK3+eIQ
EDd/LzifdhB9qNMJg/jki5W+mIbl2TiGAQ4hFuiTRu0nsQpMugR6W8NhGkd9t9as2vS1rrdAaZF3
q6blKBCjHRsg32/AeAybRNOWbueZV5lVo9zPnKhdbKL6tp08VFpQR3dARYfhLgzA31iFOzpE2wkK
QOgSFq27a5AbZQFskeHmA4bNPiSrwmpEXlQDraXVrRKKbVjR9DtC5ikpRya3OZPL7WLXeY8FHKee
m9qNyCN12zW6QCoQi90Q9lMSI5P9MI1XIZZb662vvO4hn+MR8+sqtcGZ/dwWSJV8Uc/Pcb12yFls
uA9zu6Z5PfKtVi2/70XuH6yf53Cjc2GeBdW4bDoVj0eOLTwiWh7FtzXCNk1MZ/lNR3Kx1721t44D
AWXGSb7IRbtvCB+b94pMU6o0rvDMQvcP8cnULHdeQ7RDBI4yhrSM3avaVjfEDv0NRG4X3NBjWW4d
EtNHqwf7U8ygPEE5CXqHEo4hNpmQWWekFXRMQdHGqWyQIg0x9zY4iIFGb25zb0LlS1dwmG8Uilzw
TwObQapNThugoRlgDGjs1OEJMrVBNhVi2kYVZygyBvIV9uwWzb5qRqKytMU75Uo+YjcVCZSi5E1c
h0XWuihErLnajf+ZliUAlzVLAtRCDmuQ1j8OUJos0RTr2ymFlVfxgRiKboCZi4/DupijqJb2tifQ
4jW67+6A2J4fY+IXOxP5/qmPy+6mDmr1HawLsbXwgNt5AQtVMldLvkMdERYVi/aTgDbzh7cG6y5m
+VwnOLeqOyscPVWeNzyxcohe4QToZU2hINBr4Z19RCBIDx2Z8P3xZHaTQpm1Jyu7QV3dP7JmjVKO
DAgXPrX73MQQXq6qMk51gdYebgqoHaqOsB9iqXBz5lrhYvPb3ger1nh8P6uc71UHjyNIgU1ik48d
UO59wSvUQOK65Z9Z3TiBLqHFprTLcvOp0bLjzbzeCjM0MEia3a+hD8udK0vvjheQOkxi359u4B4V
PmkIr5zA00bnvSY5YtKczHD8Q46k0wF0sq+o/IU/PQ3ILYpp4IXkURDdEx8dSzIPcZxEUQxEwIR6
xldIvcrnqfPG6KHu4GKRRV7Rs7Rjs/0V86Z6QV0svl2KIZwz7kt9X4/xspWNq+61Kz3wJrro4dPv
Bxdm3f0qrKifuCnHDKwatEA94DE2fOL9pg4bs6HzXKcrFfQm8DvYQrW+2baN8redbJEKeQtw5kwY
/iUfZA+qZ9U+5DhINxxokb0duuJHU4XxsR0mfudgELbLWWAOgTb6xbeGI55Aw+XdL1EvVcjbN2AD
BfuR1f2umyS9sZwu4PaWbE1KgVYzx3X8i4R+HiXN2rMuA37bf8gXrvbUSkRsq0YGn9CwBGFCKaD7
i4p4x7IHjhjMFBhgYFBvF8j32KTUJXhYbceLu56IEph5OWwREcJEWnf5lBWDCJDDGYAMqs49uUA1
4CREAXq5UOTydwGtZL5j/VT/wxFDHXmj4hCoeL7edA5FsXSYGdt+2kzgDlTuW7v0NVTzRtbvpiny
3/J56TbO+nbOOjvwlGHXP00L6KXTrOk3qss1+/yclDgcNXAjpnDW9f09KDT1bT6zKfvUP/9Rj+QX
pf20ncoR1o6Q0t0SAb6Wnlb/ozdRdx90y/rVBhUqs1wMm2Equ9cWQcZGq6LOaNlmuMQyqBeIec/X
mewWcJzC/TS3/hszkKeGIo7tQFepKeqxIxhHCayoUJGP0A54hf7gkBSkgNk6hGo37dzAKo0Iux0j
CzsQhtRuXWQLO9eGuxdbjiKpSUS/08mJgw9B4Udt+/4GpYv/4+w8lttWtij6RahCDlOCSSRFZUvy
BCXb10Ajh0ZofP1bvCNfPlGs8tAumyRCd5+zzw5YPqnBX9OKBds+oj6rBWB6xjm2qYreXxk4N+wS
urwRm/Xa3jhJUW2G2fgxe5H3WGm5z+nH1WQxaB0ui/OPwOvjW7x/tX3G1vKst0IL+7hwOfai/lhh
fb7smAIugllSCVT1cnRpg+bSH8LEBXI1Uq9+Z16b3moW27U1xVNoNcrbm5h5rRqZiY8yN8AWGGjc
1lnBPp/Bp+IJCrKzFPOULgQvLldDJChUgtx6ZGOI1jPSYmpXq7z1VeRQ9VIHPplaDEONwmlTZeV8
k4+6E9KK0XlMaUeJDQ5uqcjciF46TxhKp0uqDo7VXolVEmlTvJCaF4RMP5ojWqji+5x1xFshSwtV
kBfYn88URPGYrawJ9y6zPsH3zfQaGB6860DP+GRVvE5V0t2pojaecT59HVoN/4Q2jl9Haf6edA2L
mWYonCUKo2aJl4mzZAL/21Ll+EuaMYDcNCLawc55lY1Zola2x86zAHBHljjbOkhv4HVrPw/8t7kq
5udaJUUcpj2ZUX1jpcEidYNplViuWOAh4K2KhO3S84Ch0ZvNN0OmTYcYvuOjHSuWv5TZYzYkDTo+
wjd6qpQVx1h5q0s/uhNtW72jkpsxvbXKTYupU2j3Il8ONSdhM9TzoqAqIYCC4n3tEZGwThTQHwVn
dpwoA4Ol68UwBiNPW9mtFazrzDT5o+q3rj0FSypRf+W5BCKnhe2TlKGsN0eM0yqfq+CQ2XOxcueo
f2jHtsR5psoAWbR4WzcyOEKJ6Fa9RYmdYQKzpFztN5FsOMCH2JOLiFy2b9SEztFNM+N3T3ARaCsJ
cOPsKMTpcVCGut6oMHbGH0lM/7aoZO68GIn+RFJb3q3aMut/BxqqPVNXzRohXn2UJoh96qb1q60S
4gznXq2cxi+WbtedXi+6E8Is4qUoMj9sdR1fd40zyi6F+J67/Dtl5vY6S3SyHcdW9jeBiqqNFTF8
0sCT3oWw9W2sJcOakTSNUtzWySEanYTUqzZZJD5SFc+X7+xBAAVRxS0savmcZ4GzJmFA28a26zwg
z7G4EI+5C9JuA62WAiHdTEwBTtt2PZGDl+rmT9h4xpvWRcYdkjpjU2mmsYj6wdslM4MaUXjW3kzB
o5keYfdjYiczKcachP285W49L6l0+NShytalhnKuy8b6xjQ9LyzAtjeY/4zLYBAynLSqWEaF328T
g7d+KoEIFoo6/NHX6myj90m0n8ZqRAc7l7sqo5V00jG4ieyZSlqm2TN2Uz8YwZSrEZXuKpB2DAwP
YqqNQt9MM1mcsF+zdmFTWR15Q41lSiFyQz5khszHVbuoP3n4M6NbKkl/WkRpz1tsD/dtXA4b6gvf
Y23bzRLtYZ4uqaywmarbZBu1Qu4Gm2lreVdCLfcWceMjdAX6D5tyVMaid0pvZ5BMRcbSIBxGlp1z
D4tYJKh7KweC5tj9qgH678j7boenBIA1XgjfNO8mNbAw9aSu13ZmlB+Grew9kYjGnZlLses813fD
sc+YVIlUemQP+1rOL5Ac2IDATS4WkzEwO6t70MwkLovQKYzCWlTUJ6usdow3PxiwXi5mWyKZa9x1
Oc7m0ssJ4SsSdsQhimp3rZV1h5RPy9fw6NOlmIZ8WVMevo7d7MByaoL0QxBlSTiwXhfWaqLH/oma
pZpXeaIP+yA1xc61XPd7LbNyF3vl9FMy4uoWbly6t14bG/dBQlEJUmncml11SnFL0gWN/q0QXnwb
DFVzO3T874XP4MxZluyR7dJm2r1H/xdvSmnkxcqKy25rdR3VDjOq9KbVsnQluiy5mep6/t4lqp/C
vGwx6K6M8WMg5OJ1StzpODaxvdZy19wwmXIXNradt00+tMfCGou9K0z7ifQxTV+W/divvIImguUu
N03ZBYc8LdTDNMtg5cRKbYwqcZFKNAWAZZdkyJMl/Tm7ExAtGVt1n6PnD8Zk5eXKpp/VrThMejl8
9Bpy7YmERh1gbGJdBHYZfbe72lphJhFvPCsV69T15UNhOMOqAi8JvV7FOwD08oFgJCPs8dNYx3jd
PHlxPD17mMFudMNPb+ufvqH1zxDwJ3eRdGaLRKG26urYd1PfL1Jev9BGW0v2HFjkm6MiXp3eyw6e
mXn8XBWtDcNUhyzN6N70vnWOujvUPxh7I/82LdN9p9CR9gLxvTUspenJJEzjDKij09r8ACTupAdd
JhVko7lngEwe20PSNGAGrmO5qzEzsnwlooGtX1pYd1r9qLaEYsZvUeNo66hGWL4exkI7TCbrZmGU
RvkdP43+d5nrpFJOpRO90vtkpD/Gxo3jNQl6nrZYKSgB9EOzrRg623IKa98/TeaRMxPVjO9BYE13
UcCvR3gtmoWj0vnW75z5l0g0LayyQVsNBqq9sNTT6S5T5vxo6FPy3ffLeTP782QuCL7LQ4XwP2OX
EP2xQX23V1by7s+ko0yBk//T9122A2LqX5CdO6G0sIYJZeW9WNIZ32pR8n6oqvs9su5eamb81qbR
M7lF+h8he868uwB9+m1ht/Be8KT7rU96htItr9ea4PfBQ8m0BTj9Sfo25k686JrRs+jTVW7QpRbz
scW/kE2HU3DZC8g6m1yzEpTomUdRFum6vnKcAr25ZRX1c9BTTi96bBD0lQiakqjpRJfrpGOAEsye
XEm6vl2vUH8tslQLfhE+XDzlEp3HQnayeZyx7uxowUkZDEu714isTtRWGrofngJX74vMoREugAB+
en1WGzupeh0SXdOtFB0Eg14yTcsFBgzExcXsp1A+DI7IOi0YeEHPCUKQrPhhtul8xWCpg2QU8Z6R
NfPsNXZ+S9EkH3NP5dtGZcVSlowp/G72AHdacyN9+umR53NflgaJEomeh75jxQ+NisZ7bxxv3br6
J+lK49g4TrNss4FJeG5km5ZOZaET2bSaKt7SRdpl2dKxhPF7ZMh/g69UezdzMC6dTBYb4OAKO78x
2Csx02T7rrPSsDkhD8jpwHXc6jerLb03iPheN5Ez3pvjLG6AdLx7k+FH2PZpsmyaCuzAbCUYeT9F
KyZGaqsEMoWRpvSb7bv5HXTKEYc/R9wz5klw42qZaPXctmaYR9J/oEF0Vtkd2s60Hywrtn/TW1fb
umhlBytlJECgx3NkYZmR+TAaZro+zaCJehozBLAmPQgTUQ/cFk5NaEwiX+ka72YqQaDw5apvjQo4
vE/AdJaIAqMt73S6r9w2XjcWGYOLPCM4E71AS0lfem1kruJk0R1BPZK2RIve0xfvPAZ6zJc4dUko
sUI7saYj449+McYk1ulUr2M4OHnxo8S0R+VRvcGvyF1VWKZf4Uhe4rWdcSQzL2tyzz/5RRVQZ4pS
d9aQDA6pNvm0jtHfsVTPbQrtIrKKBObG3gU2LFAv0SMA2ufZ81+R/86tCtvOoN8MGqyicSxJFlrh
V7CnTP93kqlg9fV3XGAvnrsVqhnqVzVgPDRkdEMP7Lhff+4l+fK5VSEtRWb4E7ZpTSp3qcxoQ9Mk
PA1IRV4vU9HsptQCABo2FkQxI3FvWgh1Wn2FOHnpuk5vxh+8wyDuZjY3B/Zz8dJ6TzVM7q8v7AIj
89zBsIh9ujbEOXs7Z2LSLHrtlwvJ/+sPv/De6qer+eNXg5GRLpahB5UKuZrRhpqTsW6fRu8K+fnS
rz8jP9caB8MYi3g/qIyWciuGGvjS/8ufb/735/cGw23J8Hg/M+mzYzNa0pWuHZfZuK6X1yzaL92k
s8WtAmOu9TiJ9xAdqXWOulVvo+7k5Tlf2T4uvTxnKqY4aO2ehzruM7MOY/sXLkXLrx/wp59MEXeS
X/zxgMFd8VUaZLDT02JTWdlKn9oru9GnMjU++kzBVJkSGlTsnLqh5gj78J8utp1FOxW0wmYbhMof
XrU5vrYOPn0KfN0Z7dmoO+Z40Sz3rkEGxb1p4IGUPlatdoXNe+lOnS1gSVcSaG5r75lwyNu4qYK9
0fjix989h9P6+OM59O1YQQRskNIM6S7r/bscQOvvPvp0QX989AQVTTDNCrBJ9qNFWq+00rtmy/Xp
8uWmny1fRYs7zRZk+cqHZGJY4xbjpH6lZ8X91z/+0hecreBcDoB6zMT3mF0dMZYayEG2/hG6/f71
538qM+ICztZuG5TOFHVTAeFcJcsxqqy7WD+VFK5vWBsvr/uHnjnCQzXX/u1MOLr8m62JLz5b0m5s
dMPsoijxVY9M1NSOI4VHmI2nPthujSsP/9+z//8Y6NiGni3wLqYSswPE0hBcNwlkFDNv7iDUUVNO
P6ai3hu28xRV/bYxZnFlU/nXYOazLz1b+rFllKZm5eU+8CbrqBkBlSS8vnkJ9A8s48f1KoH5ss61
3iH/JhBLx/SSdSfTaDGatoaH1GRv0xZjwNyJ0vVQi/4OMqOzYdJtD/TfE5SCBARpoXlW/RvwPl04
ad6m20R2UwKBSM23pqyxacsrua0Doz2K2Z9uydrJ7jsRWRtbGt2h8+X0JDpBV9HK3AY4IQ9VCl5i
8lvn4ln0PVkCwKU+yEFdUhhUDKYPupeqB7vNA3K/pngdTa67CSLfSxeM5+Ae+a0Q3yKreYF+rW2K
zLB+FqBrW+ad+aZu2/6mt70T09g39wYKjf0QufOysUaF01tqHhXZW6tU66xNEcfWKpvtFHrQzHg9
0BymqqOcblUE3zrpTlVknrv3qWsP66pxaJUmX3r0biqrNtnkpWvPUdYBwql+7dC4sCjPHX8GsDqT
UYy/g5V/ggeNqL+5atR7YZ89d60qrAGKAOrinUeRjpgzTq5pmC+s9XO7Kkc52pymNs5OdXtfR12/
xKr+eR7iLtSpZBtZraSd3hiQub/eXC5dytnO62Sp0DuL0szDEWE9FQjOkXuYV4qCC0/h3KLTJ9qG
kZAW7CwG1Jjdke36yC58ZX+68NvPPToHPR78ZpzZnwCbb4IC6lYz2Nei3C/99tPf/3Emtb3K/dbh
TPKHHstZZnrA4gE449c3/tLHn914Tatrcm+NeQ/v936eJ+jMulwo86+sLtlUz469wYgthv78fEOV
RI9Ey7w6itRb/t2vPzvz9A5cPu1ZARGDcGPbCY/hlLpyawzr0pM9O/KibNbT3Kyi3VyTUgR029+N
g1oHzPP3XlkMuF3aLpwfzVrKwP4pirr4MRb8ew3H73U7KuvFbhNrOSUnbC9AZLmC7xevSxHncBVq
8ZL3jG11LW8PDNFgfZaxch8CC1Jt4wrvjmlgt7ETaWwiQ9b4xSfqJtYT6IlpK2ChcQY+63Hkr2nE
podWlx+JUYge+tIw3ufYeK/9qs/fA1eMO7DhCPS9sp+mgP2t8vH8Z7BFPw/N/s5jo4rDTk753vaF
D3lOJzhu7InVtYZkEdnZvOk12e+jmUyBXIvVSqaGtnMHiAnApuQzo0r5AMIbPpwiL3elOZ2MQWUF
EUK6b4kw3JdOk+PdpMv56BbxfBoAOBl4eT6vibXKX4y2lsdRYZmYe0WPSMiYXvvcs96GwKiOmuoZ
T8CXTQ8qEM6uF50NHCOMj6jMu3fftudyGbW6EdqzWW7w33IePUaeO820p+MQaeyTKv9RzC6MfOWb
OA+Oldi63TB9a1zNP+iBQyj8nEEtNQ34LSwyAYxnwxSvnXSVpSpH4oI3oKj1aSHgaD2f9G172TcG
FHYGgotJm5xFIkzkF+4EzNJH5S/kAtqTlRr1vjOF/V1zZPPDSKJpjWfTcBBRBscZPfXBTjuIQkif
bpCtAPUZ0JjaxHgRkUakuOHbySH3ejbgpGoWVt9kz1qNuavElPJaBtLnnT/e5merFcVV0RqdQQHs
TM4+Vr18gaWWPBPDMcNPa0t7qzPKvhMz7bNdNnKJ9Ag4DpnJbRbZ2G/GYv4bB152jrOyLxqkjTcb
5r6ddhhUf9QD7VAZw5Wd40IPdG5jOwyKijLQg53bfyBLCHEwXeTusRiv7h6nPeiTyu7cUjB34awD
9vi7aZx2Lr3FgmgGGIHWb6RKw2I2ySyHlkZKTiefdDN4nYJUhsK75tzy2RnO2Nk8OzhgbyeqgS2/
03trPTmzWETB9GpOurMoRfSR43KQF7NauQOU16+3489u6ukrzw4TAQPHaiYTm8aTcGU0RwHHC3JE
lYMgqDK6+fpr/i1wzm/t6XvOXlOhJXlgCpnsi3QoyehGHRV62Wwe3DEGtJhHd0lGpUAFYLOn2lMW
r6q4g+lqmfD+/Hp6UXni7owZ+kYTzOP9OGjuq2FXWhWOjZ98h2XMadhBRVuQZmJ+RGYtnhQuJugV
HK1eKpExxit9uaxhRC2RQgBkVxKWfhU0W9sKOmMhGhm/ohYZdoG0unWHn8GClEb3BhQVpcQMU1gA
MUPgre1vmetmvwarKle+O97McHh9T1t2sVkccyn9e9JOuyWT6HEFnXDcMpCb1ylYFsTjViwC10Ac
hnYGPpc23KYDMlLYwAhjp+m9Y6wf2rkZ3HqeP+383k82KeFbN+3UlstiLAsm/dV01zctQY7J2IYK
UgMW6dbwpLmDWOjzmC95sD/HOKrWfSCupax/VnvwGPWz47Wq8hk5Tzlh3IKvUHwIuj5E8fYXK/z0
6Wf7hyzbKWD41uxNr8iOUIl97Amz9WTUYo80YviLeD0vgFv13/pMWNmU1xg0743gZ5CsU4xPv37L
P19M7jkolFfpQH4LeWBTn64Z1jBE9xfWpDYZ4qivv+LzB+CeA0FdE/myHs1yrye4SHcSKhmExlFe
eQKffzyEwP/emtzn/a2LiR0ocN4CoR6g+b4i4r6WLvD5HWIW9t/Pb1DNZHo1JZhwQOWO09DqcO9t
mQLCX/r6Dl3aRM9eIqonK85jjyDgZFwK7cSItOzfduZ/a1R5W7WtyVgM82wjF+aVrzxtlp9sbueu
Cp3laklk5ojVne44+xlZHNdiCC999BnYME1ZVMaZHPeuOy4C1HTJtUL80iefQYrKibICBo3Yn9Qx
7oT5NrK77spKuPThp+f/RwuUaClMzK4b95g3wsBbwt+6cq8vvKHnHg2SUlrTPDPZp27zkAmxRYJy
0Lrq4eu359LHny7ojx+u63bGkJ0X1CnV99HKsV2CmutVDG2//oLPgGP2uHOLBqklpltqwbAHW3iE
u7lzRwB7pQUHQZeLtNtYo8O59hwuXc7ZetaVNEnxthPezPp1jmOOeXPboML++mIuPeaz5Wxqekcr
3SZ48xr9uugZtbt1012Zal3YLM4nfpph1AYuVTyL4t2GKYnjM6TcYJlk377++RfuzvnIT9QZKrmE
JVC1Pw3QQ02/ddCVff3h1r/L/5Nt4Xzal2QV1MfOjna6rRVUAF0QbTOnbyF6Jm57nHyr+Q1xqMcx
Y+6hS5oidnbR1LQt4iNdewAxg1lS6YV3I2O7fuqVFG+q98fvY2Xre1/m8Utpp+5b2sTFksDeIcGo
0CoVqoNSbIjvNQ/xLKf7Mq3c+6kJ6h1EOfdbzQG47jIrvocyXK27CPcCBIvuD2Bb/92PMbfvSxHk
IRmH3iOjd+u9LvoIop7pZNAgi6o6TtCFlqaRplvRFtUySBJtbTtmtheGSN9zx3RXRpy0K9eacpJf
VTccMLHMt3gkRfusiNR2NDgsCaNokkM6jcGjDkC6g2FZb1Q3mqugs7Xf2VDABR3rWv+ZKrO5S3za
2EWbOnIzeU63wT6xvGlniItEqHs/AC2iuxzm7rp2esQVCf7m+8GQ5VNVjO3eqsbEXHgCxQ/q3rp4
8HytwZM/il9y2ReEu6L+upsjYa1cvXF+F0GFGmAs7QdgTy7fLZNgAQkJnmmbyTXdXrVD+xpDwRXD
z4pYoydj6LHaT3yn/W4r00IcObrqAGTglwcdme69X4ujY0dQsWBUhf7kVgcYjLAAUKiv2wEotJCN
tcY8s7jl70pIupkdusjjVr40NChC6IxRYgCKlU55oJemHZlrlD+u13ohRLJ5lfVG981yURpJeKzb
uYW4XQ4ojETbSxpR6AibsZ+t0NXQr7aOwZNMYoTHkeXeKA1pleeMaIQTF5RGpPOhauoIBb+KtnXd
IM9hMW7bbkKUjTXjpnMHC+wbxVuMDOAHfeh0y+DWDttAC57mRgVrHD0mDCcs88dYDv7PYBbjN6/i
9dBiXfzUvFgP1eRIhdcI9ln1bKpfTBXCCBlRGJhOOa8aYQeHE23QmSRZ7MiXsjF4KhTavNn/jr+J
CLMhLlEfOQZJDs7eyZtHM7ZPViFWtepc+jeu1lpbgBAnQprxIXOUUkmBL8LoNf4toCA3FbLbdiLq
CJ2akWKdMHgrrLKrhelUaIc8lKk2OlniDqoh2+TZnN+iabHWUaKN6ziK6+c04DeLPC3HE3GRmAdI
oAcF8eUoNMxGApLA7kosmg+WW1t3lh8Nq3iS46KAmA5nvkFfbRea94vcKuThrEoU7QmkksZWI36G
av4WDzwmnUiWe4fct60xiGifwmoONTvyjrPheY/2XHWbzqr0besiNgRhS9RCjB2aMCPot46ADq8Y
bYVlyx2s9Tona5TZjOt1dLiR7q6zutBPXYqtEx/SCag+PmFdM3p7a0c4DV4PtRWbyyAzofJ0/NeE
6OW95vNSn6JOkClm+VoXFgRB1KpL11Wwp4Q1fAgP2vGSSPf8e0fS097Nyuox8YsO9laVvLoqqH+w
rCuUDif2tt3hwKoQs7ZwnVHMrNvSgJCnMj8Kdc2u7nJIm8YyQJzI+GIEFU1r7k1Inpg+h65RQtUq
mqx8GIRr5KDIGeqYwHQhtLru9A0dc3E7BDrvfGvp6pHUZXeTpqX2NJs2iZXK1GG9py78RjQvdvee
J230XZvyaRfV8dyEmdXMd2Ob+NOiMcgGYmnAJLPtFIkgcrf0pqYH2DqEU47MWFQ77qKyS2myncE5
IoOLyEeYZ28LfMYUqNZxSSNjIDNWnVaKjySXcdgQykOtP2sIA2Q71NWyTeuipC0yGJj3jaceVDlA
WcFWFlp9Mohr4VyXzsezEhENENLopppwCrHuInh6+ISI98mFUvL1GfmZX9Wp4TsrEwu/jkQX5M1+
7ttD0HZhFhA6ExVPBpUX6/ZvvP9O33O6wD+qOg0deCdtgJVpEA+29NZx1tZ/V9Cds0jAHvQmhdS4
S13hr5vUOgxaJyAHu2CwQXejzc6dHV0z7fz8kbjnIYOGBKuppqbGK+oJfeHK1O5yGMVfP47PCy7s
pP57m5JKWWlS19VeRxT9G7xVx2jfbJ7sSgKF9dr8l03sWZEdp4jxcBinAY9LTuLivc++IxZ9/voq
Lt2iM6iJ2TZzxXgu9wW63WbsxrXRtviw4/p+5T7969j2/5UdGcP/vVHSGwao1ROWDBOuwYnZFqFr
J/W3MZj1BfN7/YBujPhEMBkRN4cytxBZzINcFdkY32VzJo4luP6VVXTpsf1/Fe71uOmS/tlodw3R
Rx2BXIvUly9EBt5/fVNN59JtPeurtZb4rqEy2n3LAfikelhSo2xwcoBrG3MyDOOw0BsAtQT/BhWW
DBjemykyn6zMC1BrO0P/Id3KZTzhqvLYlvRwsd8Vj3ZC17U0MLX/wH8KwmplRfOITQB2XyhYPNiN
dTqHhQOJuYxMGlbL9l9yV/VRaENxYLxid691ZyuJwBBkZ9EHRR0tplFCna0dJGZgMsziiV4o73vN
mB5gu4gwaSyhLczciJdpB4cb12BfX2lt4b9a06hW2ExFK92aIOL6rfaRz47/3ZiN3t5oOHZ88y0f
zzjDk+qprpyT6Vg6AyvqOGYNqbftamHfDgM0gayM67s+b7EImwqGUqbZQ4dPe+kEqzlBX1O2ZsBP
RxbWL5O+1V4T/ZTIU5ea3HROhUOSHWfVEs1Gki0wWY8edM2JuOWufDEKZTxrJ+GibiJ9NP30Xnq1
vTX1Pgjzyjd/WYUWQCgticnwNKN+mmxd3dWp3m4Ls6RyEvNunDkFi5PXhiF7uQMgDW4wfgHLENBb
fRoxrL7rYS1wIkNkPeMgggSwuG9tB9GXn3roRwVUgJMJB5Fq2q1El7xs9bF6z4YZGbIS7Z2Cvrnu
PQODrU77yJqkWieuhXAyGaaM/KG5KReJZyJQq/OBXMsA1oM7ldY9iYrlvsei9C0zYMuHpSG8e2Ps
MrFs2sm/61sTXXmdaPFRJSM60uqkNOgo4vbgbs0RnU27bLSpPHRJUxIOZLNBh0NX5acQ9NF4wZnB
xGonZn8D/ffiX5XonB0mOn0C66cBDU+93g6boIzeFK4FpHBJO7R9uwk1pedLDQYGXUoQ60cdq1C+
HyY+3tDEzCHZ2WYJ2hEzxYqlDSpjb86KzK0i6xBiVPmTrtyUuaMu8F3IkTcEVbdNrCYPE0yC7xAO
xxiSDO2Otg5en9XAknZq79a2TXNTV5oMldDsuwkTvnKt+Nd7VG8zhgyOeTvWFnVMCdnEHfU2HIIs
fRuGwQgpniAiTnhuW31sPZQ832JEPoPVBk6RUnWkieZ67e5jzv8DQRPZqoUc9rOoB/u20GGdxzNY
Wta17rvlOOmWuVi6CyIqINghxDqaXaIdA4VudI23gPiBFZa3yag9v2ne+BvhXLapm4C+ph280LRH
A6u5qb4Vsp++KR9CTWXQgoTxOFdPzC0DnFFQpKIaALbfOpE/HEVO2vuitqBmrTrfr7eVb8h1riy5
RFzGTpzn0UufRhgZWLmJrJfITzaSwKh/GbiDi7AO7GzrOqqxlj2d2nNVVoxZUhPjlYUdpNUzlefc
rqQ7kBs7QiM8YECk3uJA58+BbRuhQQ7nUSsc/pwT2SDCCg470sJoxLiAWhsDHhnnjC+w7jV+fL0N
X9jqz2dgPnF3g0oZDWunn8nEhoA4XGLysKquEC8ufcMZ4CjwvEwjvGJ2zSwRsaNsDM1i2A3B9OLH
CN2+vo7TSf/JAXpO3GKK03ZtQ+GXF+OjI0m4reTj1x/97+jqs88+u4IkH04+mcD77gNxz1s0U+G6
W9yQ6vQOpx6nw4d55+20Tbl6SnZbpvzZ63TFBfvSZZ0VzCWJREyI3RKOeo5c8aWwr1WwF07fc8aK
Sltc2RMGL0rqT4mMHghCvM0L9/fXN+1zVNL1zyo/1rV5AmXqvanlG7z4sL8wHtMa58TcwmVsfA/0
/i8f/ene/VmLY41DCcs9ku3YLVVL4pwG72H99YV83lG45+QV9Mi6h96ixpM23xkGzqiB9SBNtZmr
H00hV19/y6XbZf73GnKSL40yq8a9h18O1jBYQ87ytTXVXZOOj2h77wk2qP6uWvbPyruMZo+jfU4Q
MjbJuxSu+YpFTr5ElZpcuWuXruestsO7LQnQ7pZ79q5HZuy3MK9eS1Nuijbb4RX55Mb15utbd2l/
OVsiydBAoolztQvowLC5CeuaEK/+p2ij7d99w+mb/3jBDJRouj1GGO+2TPJjnKqmfNtp6aORl1cq
7gtv2TnZztDzgHBQJ92jsQ/xRFya4y5hoj3j3Fem376+jn9HGp9sZN7ZSkmNQrOaQuj79s16a47z
c7YbIbVUi/5t+ujudsE7BbL+/etv+3xs5p7zSNrASs3W0Lt9N2N5hRdSVZKpMBg+XnRxuTOyGBFo
OkJkydNBq9auJq65Vl/YNb2z1VSnqclZ23hUEOUOidYWbuHPr6/qwrZ5nnsIlc20k2B0dyJ5s4LT
Mn2l/rqyk1368LNVAyBtjU0/uzuzVM9Clf9Ad4Ic1UR/d5qcJx+2wxC15pDhdmN7coMi2t2OjVVd
mYJfeIfPEw9H7LMHLZFin3luvfHbNLtPHA1QCjb4Hh8A8U8hvGtAz4W36zzbsKQw6pkIuju3iBbV
8BPhJm2SwuiAXDTRwcJq8L78yyPmPNwwdqfErxD570U2tQuQ6uTd9Gbv4+t36sIO5p6dlVVQyDRJ
7WmX2L+UMS/qmWhpfG6Darqy419YEO7Zws+EPwZ1OdH1+NnvwrY+7Gl4+PrHX3oQZ+CIryawSr1h
fNqkJ9bdHjz8AXIkw5vsGUbL0sP0afTzf77+ukv36mxpS89v6Lz0aYfrEKMTRNSMS4LqhN7/TQgS
bA737HgciZPrKd7VztXdkxBSLBk2XVUYXLpf52vch0FKjC1uGTbSj2hWTtgNLbHiCVbQOOZ2y67B
jyya0vJ7aeDhuMSFisA8p9OS/3F2Xr1x61oU/kUCWFVeNX3k2I4dx05ehJQTVao36tffNXlyeK0R
MC8HOA4gjVg2yc29vnVfOLjxUkCl5Tg/Rc1rN4XiBJuQImhROfjWy7H4DUqMWolHC8Pmb+bm3cJn
A6dHADCDIMwjCQqOpp2Ve93+ek8uhAtpjEmCPGc8MAuqhwhQetxklMryGxgpTiU9lVW+8pqFnYhp
3zfEYZgWmvSBiunelsUBqdXN1Ef3bpyeBRm+EvDeb2wvY3DKIusIsjpp0Mq3mge6WKvFX1gYpDEk
q6HhrnYuSdohPRVl/TIx7zi48e/rXbHUz8aYnAloR+mEelpAfFAC535hpP1z/dEfKmowm0wLP5TY
ty5oyDAIudxbRTUQkpHE+C2spD0it5McqxBUoUkhvykKDa+ibJK3bdxMC1DClQvGMR6sxsttBopy
UdoL3jPVxFfpvLLRWRphl7+/myUNBaw0AeQ0KJF7KCZwkdhwUjA0BwHjWLjqnEwr9QtLw8DY6uJm
A0DoC3UURhlgAD4Bq7vP4+frPbX08EvEffcZbs9nxVMX8zHL+k2I2nO/F82TnvOVRejyIHP36aKw
2JgduJtxG7dyvPM4vVBAmUuB+8Dqqe9WhtpH/XB5vjFJbDuNs7AvvLONMrSt4/V8lwNlDNBFynyo
2/OfVsOb08zcYV6Z8B+12eWVxsRB4eVYpo0L2zn3XrBPoms3kMze1l7mbq3U7SSsCYJ8SppXt6lO
UYyymzpFEmC8rb7a3LJJeFO7Yw7ZShYOm1GIIJXV11bFN8r2zF2aZkoya7axEW8zQP4qYutXGSfN
F2CsNNl0MPW4sbGM0QuIUeUBnQCcIE/9MsQdrdP4UhRbZ/xyfX58tF6hr81dWmrF1SQVKkgn0foS
xR2KDMA/v1Wt5eMfV0bU0luMVRGRccpUQREuafkT4o1PrafqvUfGtz7rAeDh/f765ywMXdObGrX9
Va/jiAcuwA1+YynAm2u1cS3y47YXGNNd4EY95lY2B9qF/RfA4DWoIHIlEi7EEnOPhtIF26kIuptD
RJ4PDDvMH5HERenaUr7UPMbM7qnXTWnegoYRyROJACTTFRJ+Sfh6vXUWPsBcmmYrRsm3heafVSI2
Xj3Un2BxBbhsiUILRdpwd9t7jMXJyUJUYyLknV3+Bgbypi1nAIGSA7f+u/6ChYaSxpo0oiApblHT
E4wxxGkAmv/yIvmWps6NH2BM7LDu4Z0VMe+M//gltofW8Ec18a6cVz7gr2PhB+uSucsFNQf5nUyn
gQ3R59Nss/oR+nsw4WLGjw2QUaioBCx1FnYErEqdZIBGyGSX9DzcAj1vHRrLlQckn+UhdjL7Lg/d
6pNFW9RkcKqVP0A+5M9pBDZQEdFjyOZug9r9ZDc3VrtNQCi81xOAe6qPvFesUBd9QhvzlTP/Qv+Y
FsQalXJQeM1w74qzGZqn5luW8GYHd57bOsj0HsaNiWINWJdBH+ev4TA95LjdAakcGPpiNVu9EBbF
5evebU4sK8oyZKvnwPbuU4YrMEf7Gbmn/YNOnMP1kfzRLhgBXhihV6WuZ7e9zZCDg/FL18CVYIrY
1+sP/1uQ/sEoM22Iy1pCyCzh58htpz42vM22mejhxNV2Uh+VzoanELeaLzkQs7BTgdxrbuvqESr3
6j/cP0V7QDkA8u5FAu8TKqFNG2nl+DgVgupF++g4RtSp9rWAQ23cOTCtuP7DF8aPeUzDRXEHHBEs
7ECH/FM6Q7zlKAiYbHm67fn8357lbRl58xBOuBrk9UE5MPEi4JEeObfClTV16ROMlQhQvXmSVLqA
LFv7uLv4LiXRGxyI++31b1gYnebxLNPJmBU2XgAzkv6oZRHeR414GfK09+sIwaGAEuu2ZVUaCxNK
AfIhmrEwjfOnWPwsYSagcVt904eYhzVk8ECkDTukoRsUADCNtC0HfNgL8vB7HK1dPS1NNGNNGtBS
7nDJpaPL3U3oZkGXyjWawkJnm9bbIRlTd4A5CfIrgPMOsGrGfV3+5Xr7LBwxTPPtWeLUAdJpGnRu
J76TMh++F+5ovfChkfUeAP+88EHFq38RlJavdcrCVsFUuqHQGEFAYBNdjfUmn3m0RRg5gFBwn2TJ
0/UPW+gSU6YzS4aATRIdNMyhoJ6gXsLJ1oyPF7rE1OggLDVtyGwJFSJMg2K32gHilexSiqvm6z9/
6Q3GpKB2T3nVIBvceQNu36uTnektuJW3raGmHEcS4lpFK4og6jgqFmHMMxc72d/2dGH8+LzqNGM4
Gp9dWEiO8e+cArXWPN/UMqbtesaxjx1QtnTmDjR2ofOWZ/2JxPFK5FsYm6bvOuHlpJxcOmfmPPfF
Ky4pdygNBlNwTT+2MDBN53WQTVRWDFQHfOyJX8HShQ+Q6d7WOMbecnS92JEwDj3HdnyapPt1dFCj
XND8htIH7ChMx/WhCucZslfUBqQoZYs/O30IfPafvFyZtUutf2m0d7siOwVIFT5hKHZI7kIYDfH8
ebYfCuuWW8nL7zfW5qSFGsIC0OLsFAOQ/pMDXZQbow4hvwea9zlU6hauGV7E/v2QRsdALFile4bp
HtnIzDlwOhYo3m9XdjFLw8jIDQFZiDpa+CkEvYp8lT1CYn3jGDJmL0N9T9pyHHMjJtmm9eZThZt8
oAFuYr4ReKb82zYQUiSQ44CeESNQfFETjXHDbesjZDDV/qZ5YFqtyxRMs1Rfmh9yQ9hb/qjS/Adq
t1Yev7A9Mo3SizGGYiRG40PF7B3nkZfb3sqZH8ftdK5YD8C0bH5e/5SFKfF/tumJpziMJOfAKx5o
ROCic+eifr6BZuj6C5aWmsvf3805GIu2MOK9RDxRQkhRQkvuwpFybW+09HhjSocxSn4gdUT+p3M2
LVAvnSQbd15LLy083jTSDrthcMJ2AFkHuTkIEGSBEwYMgGIH8NHrDbQw1ehlFLxroKTuvWgWtAga
nHjBUk/BxLjtyZc+f/dk7bFmBmm7CqKhDn234zCWtNZi9dLPNvo1B8PEAcIfVURQZkb1i9X/uv6r
F/aMpkl3lsgcVmkJ9iakuzj83E/wcYZ72QCWrYaeX7ENjYvj9Zct9a8RsUNHRRAhogwuSiaKZBKq
kuGEa21JK1Yyb3+3nR8cZCn7txco8jxUlraGS0+X7m0gJvwkaUMAJVj53HidPIJLngZF5PLP0RTz
cznazb6von4b2ZG3g9vzsMfFog2f0ahyTzYSwlvo+1DqG8ZxBWOiuHhDZGCwa4U1AXZG0RZ6IO/L
9RZa6GdTQ9mHKRwDxFAHKZSrewBu410u1JqafunpxuAHwDzBuJR1AFITqszr76kl3q7/8IWuNaUt
o+cOMUm5PMNvey8YPMPn8beAddRtjzfGP9W6EqJ15JmXQ4eABuMkOG5v53ZtCV6IzNRYgmXe6Mka
XB3Ew2sDmwds032YfPkCRdE3fYIp7+0cu+zgHZkGmvBfVkVDlFxLCyX0Yq1M78PbTOyITIEvtJI1
ME4CSxnynpu0SGFRhXuafd2ixLGtPTDbrTHfeaNKzhHVFB4oiXPbbtLUBYWdVQz11OsAjJ08hPuO
eG3LaqPDb9ebb6GDiBE7GjguwX+sq4NhQqITEpdyK5uqgMqsdvdOle1ve40RPyCEhb67s+Q5gzOH
k/thFsHe7y4p1woClyaKMdCgWk5gHd7hLBu2flPcY8edJmvL/9IEN7Z70rO6Ns+y8Jwgma6ndpOG
7coM/HihcE2KiDvKCfa/WYn+ZaCwXEyje2qjANyy7PkIDTOUDF44PQ1dNq+UbH38Na7JF6ktKHfd
xvPOKXXCR2JD/0Uhg135oI/3fa6JFuF92FusTcOzh6KpivFtKJ8BVQX+H3bE0DVdH09L32DsCkLQ
FcjMpTjPNQx5AXwEjbRlK2fzpYcbUZGjSDqFM69AJPksLO+/2XJ/X//ZS41zeeO7zYxHwazLYbEc
KMmte+QojzjXkg3osPA5CdvPys5X9gRL32DMay9RCdZr1ODZHrhAvD+N1lpx9NKjjbmcEyinvBT6
Pp7A0aFtWAj7umx7vYU+nsdQUvzbQj0KvSCvgYkPbKRtmCR4Un+yy6LVvrLyP9ff8XHMQyHyv+9o
PRytwNwLUdmNusGs3sIH0IdvmR+tUeAX3mAKE6BGBhSqsmgQ29ZmTvmmS9jZhW2Ak/68/g0fVZS5
BNYZ/35DjGTLDIk8TIGaAQDQVigEpRFSbA2WmMwpDE8JFPLdz7Brvlx/5UK/mzBNS0PFQtNQBdYc
xt5mSpoWnPNRTStd/3GjcfOYMsky4UJqyGsL/Zl7ZKPiAZqpeKv0SqN9PLi4eUphJKpADhBQT88z
OafzDMfm2YLlWZnJlfX643jO6eXj3s1wsPmZzedohB24/kNLmW3HuAYIqetwuVMOEm5KSB4A792C
wHa9X5a+6vL3d6/s4HJBK1a2AYT78EyJ528JbcYN/LdWFoyljrkMiHcvqLPLrb6Nr7BBXnycpXIe
YGPobNOYD7sqr5OVhNDHA4ybUBuIXFFSFHGI4mPnOEprh73Yjd1ixKwih+8MKoeTgLDPrny2qhqa
0CcA+KDKfIy6YaUrlr7AiF4QuAMxAJEkpggJ2kp+ERa9KaDDJPrfTpjtdEwSySDdGbs7uyRn6P4+
Xx9AH8cSbu4xAXKsgVN3+LmVE5shNq7gKNW04BwQHh+8qoUNWoeEYEJZ8YdeyvZve6+xRmUqoTAu
rtgZOsCXsSugemAVkC3w1IOgK7Cm7htJPfD2apKsdNDHCzAnxjhI6wR9rlsCMNMwb8txBPczzAgU
eyNe6vXOvlEwPbn+fQujwcTc8SkeOMrq3HOXxw9jpHZF5K3UcP0NWf9/IOcm5K6fCpHHDB+S5GD3
wapx179Eu3grtgo5ht/A1lT35eN0n++ih/nx+vd8HAeYuVedp1DNJJyagGh+SrRD4aXOp50Xj9U2
Yo11uP6aj5uNmftTllSibSpZBqmQ5DTFZfFiZTxcOS8ufcRlZLwLZkmBy0KLcHrOU/tbqi9+GhE5
DRVcx3Hj4Kx0/ccxmZmAhXqy5hyAFxJQuHxGD3X8WFtfbmseY9ZwDZrJ7NYkiLzsNefJsx1b2+uP
XvrVxuyAi2Z+uR2hZ22DhAMn0yNSDqDU9vnKzvrj6cfM3d0AQT0KH+Y5uGCRe/1jSCrfDb8TpJP4
qtvL0vgxImVGnDC0kAYOIpjjpG1xGhLI46+30MKzzY0dH2cHsntQoFmj/Ub9B0OylScvtL25ocvY
FEf1UJCgS9R0N8CND1AW6py8iNGV9fXjOM/MDVxKQYTrysY7g+PPt9XQI/s2w6FtmxU1ANVOlhab
Ov0RNSnqTnj+er3JFvrc1Jwin9fEGcnpecBt8AZW8IAbEeZ3cMEDmAuKaS5vCu7MlJ/GttenSFPO
QeO+TPafAWYKNcaZrH8k7domdambLgPjXfgAvSFMZidxET76YY8Sk8RPoqTcN2L9gvJvdu//gzsz
5aeFKDMHZackcFACtfeKDnlkWtb/4TTUW3dzmST3rGkEaCpxBFc2OyHZsaWg6mxQ1zYlvqPqWfl8
9mqsDW0Nm02cEVwqBZ7lNDs49elvcPDI/USPzjbv81mAPubWcMEtZXgKawKpG3pqczF23w5zyP8T
ininHEYY2ic0ce+5BMoMvnBI40AlvWedze6SGGQsUOvjPTzlekg7JufVa1P3C6V6QEHGmMjn2qnT
/eR5FQyAs1p/skYV3cG2kIP5YBc9bOZKuE+DxHXGhU75E6XWwz7PEYRaAZEkAElkD0p5DmPcuYHt
3QCnt6SfDzDhq3eRi4fDGlg7x4pS58Vz4WHZOT35HGd8/ISSpv7cgBCyzS/GwUNqAWDdeY2f1114
tGCPCWkCBQIjdi0oF+X8B3sT+yB77vqNh0IYmNrIL0OmdGARmxywkQC9NmUD/FcL4o9Iiu87MRZ3
VldCjMqi6bnPgJlqwG17gg0yDJR7UC/ObSTZfqqJQsECvOKANJe70q7HbUlFtsf8BNtC2vMBHN/m
tb5AskC2S18amztnXP2qvci8rt/MXeL5dunyn520xy0fm+q5Rl7yrOMSIGY4IbZyYLvBG7LTVI4g
IcNM5QDhd7Otah3tAC5t7r3UoZ9BpHJ+4gIteQDYzcEppRxPNszktyGJ+gA+HtMnb6LRXlfOjEc5
YFK54lcD1B5S+NzeJ+CQyxYOnVWeORuRQM0mvPjRUhY7TZFl7R1P/Y66Rp5kU5BnKlqUBsNj0SYp
+xWCblRAzFUP3xjTKEjvAbzysxpj2IflLIcvcab+NBpJzwIVk6eshm7KrfJkO+reeUxlPzyrzp3u
m055O7ea5m+FpOULrPva+2i0ozsYA/zRAtmoMJvAwmidEA0wxZ9ap32x6yqBqowN6JBSBdNUVvcx
teu9NXiVz6fyqyOb+N6r0cIUNLMTHMqjEypz+gP84qXaVANq+uAuOL2C0TyeNYfzLcXRZsvmSG9I
aSd7wMgkDNnbGYCHEg7wbOY/mdLqDokggumj1S/YmOQwHZ4GbBHj5sCx298llMAIlifqocb8sTel
NVd3jcwLVJhyfKSqww1GdLX1aoDmoPFk21G1ABH3Tv/oZfRiTB15wIpQoIuEio8yLmAJiZACw/Uy
mNyZbSZvuvjpTMWWN3as/LCCgbVd2fnnHPjSz73s4i3wlig+muz6aE+U9KgY90ZYSXbzDmkGVgDG
0jtBa1nJppngVu9Hbj5/blxOHrMmDTcwwKvOU9Ppg+KtCOok/S/khYBnRhpuI97A64bbyREga+b6
sdfC4bdxqvIEiPpw7xUFnMvDiXpvAMkB8sIcAbdp+CPGGKaee5yqrPhOiUNBV0H/PE6QsxTbtmdQ
UoJ4Sx/cqXTvc+FF321qfYX7deMgdjQ4a8QIIbsCBtR7Vev2bq7t/FAIvMSChe+nqgr7vZ0ovbEL
pCCKetTCb1k5P84xRmGcw4yGoMwP3Nu633leDCvmSs4+hy3j/cUu7B4uus0+w2npU0xzHnTUqb9i
VKcwvSH8BWNnfLKBeUQ8tVo4oXmjbjz/oiRDoZEH2HPDrKcpzKs3mw1kY+UxXDvDvrpjU86tLYoz
kVPt+OicAO+RDfKrFxPktAIvzEVlxZHCrd6fph5zU7GYfWlyOJRaMe7irHyevrdjw7Z2jNUAJZGA
3gFm4sW7BMgLTIUQ1B9g1Nkxr6B2tuN83HTgLBxRLMIf5gb0/wmkufvErvKjHuS8Sah3gbYwoY4o
ahYgzMBXeQSw6hHUQZDm5hmkwLLCMC0xF8CZbPcpGbvDiL144uch5Ib+kHrdCUYX1UtuR2Cek2z+
lKMycQsUKN2nXuHeM7gCPE1qGh7iue5hx4GTW1wR+pDFERLAMMv81YLdsi97eCJGiDibSswcjD5Z
brLSUT64K+F55ARgq4SEep9EJQkyz8MeCNsvCEvDHE6g3tR1T0XWAKvTZXJbFmmxq8Eb/FQnTH0p
sikEQBaQRrjy2pk/YvSc6pKQfTYysq848Jwt7JoSQeYT14J85w61j2HqwHtDV7BIx12n70rR+0jg
6U9urD3lw6gj2yWwkj8gq1IDphNF5wl+66/SG9QuB/3qAHSfexi0i4ugi39sTLU4lTppv8CTDktX
VYZPQ671z3jqk4OMMucz7xp9yKc6xTwhHozVpTj2Vm2fYpclD2Fftnd9XqlAIHh/w331+AXlJb+n
nNFTyu32dzuMQAhB+uJ+6ttpuhee1f4YRIVyqSbqYUoewRFdzBo2DXMWo4knfgFE1ljMMyIzBHCM
ol2matCy+wE23oLa1luTjelzX5fxD93AN3hGWHhgF5fRrsX18MU2CdbuM0NLkvZFVqwLN5btwZeQ
wtlehGlz17GR/+jnOYRAQ1NvI8rYOuVgfyZ+1zf9cwdM2KZQwErxsGIwAOceiFdsvg+rsvqP9KmH
iizXeYUmLN1m09DuCxInbxGQinexTPsnxO35DqEX4I9wlk8q18VdjRB3zC3L+8M1YfW2rDt2dgZs
uorUBXms7UAAK0h+TIcLIQk1VHtSlPmpVHQ49v0EGytaxduJo07iqGo+b2Fn0JxTeN16fuiOUe1H
DQi8Xl26JwmLVd+SDYgWDPVjWqfFo/ZGsZLxWdrFGkekVnRCt16LLHvCYuAgUJzDaqvfcHesVvJV
C+dskzHUwG3alg2Ef5iHZ5knUBdiXWrKcueCJ7dymP8428pMqw3palvUQ0tQZNrAJbZjdxWcqkEG
3OO+/GSJTiIxwVdOaEtfZGQOGIRBCKI4oZUdv4Oh+smJstZPsvoUWur79cPSwvnSdPYCkcVzkr4C
MdHSFRxy5BEkxZUijqVnXwbDu6NLwZPCSXRKznVZv9aNgxBSuXp72w83zkXAzjHl9jUK1uy42OpK
6nNf9epw09NdIzEhgHmEajDvA9FY32EF/mtg7kpKYmkqGClbe8TdZ5XbFG4zqHwHLPBUVdk9Sdsb
e9RI11g2KR17LNDqKLfG5fE0+nU+rtzeL/x4U11bD7rMcoXtH7bCxV6ktDhqpuXr0DjDyqhZOL6b
AlsFAilHtgZTzML9leyjwzyKO+whvpVu8TRXa4qspdllhCRHwee+YINzxmFqAyIfBOOeP4AQUIxk
f30ULbzC1NbyijjCzgd6dlBTP9FfrZoA09tV3m1mdsxU1toRwY9u+XwmFbZIbX8HAextw9QU1apx
SOZS1TSI8lcLq1HbfG7ntQuehT42SSc1XOlnpSJ+dmSSAk+BZSq1mmwbVtkhbQFyhx8TW4miS+8y
opBWeRbLDkmoaAxh4SPdQy8UUOhFAZkT4X6fumsShIXVwQSgeKRFtsbT9Ax4obe1cSO+yRngbTg5
SwC/wflm41hiu+uQlSi4NMKMyY7dUyEgIk6x1FsgvcNJx5+n+lWHXQjb7GwlD7+Qx7ONaJihfmNo
iwjudNFTX0IG25Ktmt9UpPyJJ7um/0aHlZThUm8Z0RFYl7GuaA4GRfWHT1+77lGq3Yi+Sqy365Ny
IYTZxryXYd44Y2upYCb1qRD1Ty/st3C0XxPSLKx6puZWO2GUEi3peYbKGmhZ9tqP3RqCeKF55GXk
vVtSJagciceQqEuxx/SZA887lFqkNIFL5vQCYupKEF5oJFNvW1hzP+I0QM8ARf1XMus56aZjlZVr
37HUSJfx/O472DTVyh4ZPdsNL08KOdv7bkAi4noXL8wKU2vbZICtC+wQzhpGsdWotjR942OyKy2x
Mu+W2ufyXe9+P1xnLekVELzAdu3gKfd3mKrYt2d7Zb+81D7GvPZ4nUrpjmBw1P15HOpD3Fen642z
NISMydzSjNF+ptgfRA2G558k+pOTaDvHuNdZ2SUsxEFTqYjDFNIIDMAHqAf6XeLR7tHlYRYAnfXg
RNWe82jeWWG05gm01N/GlG6n2uU9DqpnGEdvu/FPL+stSX50SGNcb7OF7jYVixWsb0ZR4mJV98gb
IEUBuawsf1x/+MKvF8ac5swSLIE2C2eKGgw59YJ0Sw4Bev2AjIrYXX/JwoAyBdpZIyp3HAQ9l6y9
t6b5JY9WK+aXWseYzMhCdW4rI/dc1eRrZJGn0bI2/VpB6sJ4NUXZnnTbyh1yEvSp2MDnIvOxr4Vt
KK5qy0bUPk2Htcu2pZ4wZrWbCqr7NoSsoz56lbUT6meSDz7Sf9vrvbDUUsa0jrKI1Ekt0qDGxYXn
fGfTfQqd8/WHL/16Y2IXmYBdKEUFSx6HX8uCwEYTyWg1IHXjxdVa5F76BGOBtghsF8No0jCs6Jsd
Y8nnUkuGFOK08hlLI9WYzIrAQFF5FT3D+P00kva3lborRQwLLWTKFJGag2N9j7u0SYo7ATK3Tso7
RegzrtX+XO+EhdFqShXLZJhhFMcaUKbmTWvjZrOq5LPKnOc2AqVhKtI1jONCO5maReSZU+o5qgtQ
4o6bg0a+MYDRr3/F3+qxDy4E+aUF361vDYDS5cWl/TLp9Caf5tInJQrcdewdnXI4gfx9cKzyazzr
74wWD07Mv8Hy57GbxWc7KT7DsffZo+T5+s/5ey746OdcBuO7n0MaAvb3xYo3G9z+aDuhRI4+HQ8S
8Lh7wJ6jBzj8RodQlFVgCVH4OeMMQBXe/3CizoNh2dRvYB2k4AkBXHxh5e3LKGrc0vdFj//X8CoW
NSpbul5Pm4yM1YNgA7vj4G5zQcZzZpesh5Gdpx4c5BTvxkLjjq6KkDOLivzzTFHQWfYVermZ2SFP
03CPFhzh3dOHn0KcZgLkQeinnMvxlOKU4zNV0T2de55siDeByM5x4TO7nToj7Zd/yyun3RZspqDA
wtAHgXveRilWgyqnbpBawFECHD7s5hD/kLnC3XgtIuPsVdF9NnnxazhS5zjYU7kf4VW0LQTCcjp2
wz2sqtZ8L5dG4OXv73qlqiav4h4S2jZTD5xXJyHWjFcXooypCY1yMMhGG+UsXnuwxF3qfBbTymGG
XQLJR4PJiJNjnVGQm6Ge6c/iUN0Bql4DtXTnHMHE3RVH9pCdwgdQw2B4tocl1EO/En2WvsmInB5O
aqh0gAdm5ea02qlRDcrvGyp2LHPHxr8+V5Y6xQifMWD3qJmK4bQ565+i1G95Fd/iGeMSOGH82+G4
mLK9TDrs3MwWAPupsFDFLODPXXrjDslrFJa3jruF4qz7cv1rPm4z16zliON8Zg4uyoNMo5qtPjs9
as6clZHwcVO5ZvmGBQuqqLXzJhhYdpcyJCIY/XX9dy89+vL3d1Oj9yCpAKUISDJcTTDnK2wHbnuw
sYNIAGZQaQ1IALVtH5fQdfRy/cEfr42umfGcxoFkEOSCCjzYX1UD23iUfiA8FtCUj82aFn6pXYw5
IBPlJKULdZEV5hs7Sbk/cmdN1br0cGPoC2/CZXMXN0ELSzM/tuifHhdp15vn4xSIa94ulJK7eW9B
BA9l1mbO5L3I4BxSkLui5/fQZW171u6ryF45wS6Me/OeYagykVo1eFdVBac26kf8TxbfwvlEKb9z
2bu8G5xeCANBQiEvAzrdzy1n4/DSt1CPer2pFrrBvFKwKondQemqQMKMuipyz+dpMqw8fGGYmghz
oUOuixb6RBrtapVvNP0j26+0WxugS883Jm5KSIH0SlOCJ3dfOjWIoUHmPpH+tpBj4sq1FnafgLEf
2ApmW0Q7vyUfNtfbfemnG+uakpKDIJ9CJpPCUieVbb+L2Zj6Lna8+wS0sOuv+Sul/P/10/2/BH2S
gBpMvCpoixoyPtUPI+5gk+ggErc4oKwa4CZPo5y6ZGxvC5o9SAoOqu9YJN1e/w1LQ8yY6X1flrzD
lMStlXpKmd435dqKs/BoM2ePqgfWZDbgRJRMhW8l48aKymJl9H6cGHHNfL1AWZyXjLij1KABlxbq
3cT8mEzfbP0s4Wl/gbitvGkhgJjp+xz5uk66ApIygauNDrmqDUHBiV953bTyioXxZibxc5i1E6KZ
OHsSJAqCw407bez2Cy+ervfy0jdc/v4uTqHaA1fVJZaki9Oojl7nJtnScS0KLvWFMdPtgsy0Fh2k
cSkr95Gm7T4uHPeY5zgJ+FNv8W2tneSUt7nz+7YPMhbvsY9JXnT4oErsYHHvz7gbgCnH9vrTlz6I
/dtcsslCPYW2OFt58UkTEWR59FVPqOckOEGgEgfVgD1dedlS3xgLeVJHVg7DTXkW+eRh+kdIZCR3
NEUZ9/WvWXqBMcUhf+5zHFXEOQzzA3Zpd6RtzhW/MYKYWXpYl0KdwyDJg9voLvfcvcey402/3MzR
j/Y80hGH0qDuuC8cven1syfHlVm30C5mZt6F2Cft4WR69uZ8x0DQSothO2cref+FOS0vf3835Zxu
7iqVQ4laq0POnnrvP5Swtunaj196vDGjtRvWjkTx05mlJ9UiVVCPvrZP8Ir+clvbi39//0S7xhaj
MwUN6Q+2bX/VKfY1JWlXkueX53yw9pmc9zLWkM+WhGJxK5Q/OgJygnhtj7nUtcYELss0DDWpnMCJ
8wc189CvYSuMyp21HcKHBpDY+ZmJeW25LXxLcTi0p6jZOACO3nMXl1PljEWiFahaal3bC2xHTNt6
ZtGLihv3AVq26c5xlHqwuzbdNRR0r5XRvDAgzCSWxilmisQoglKX0rd5/AuFY4/p4NwTVIHe+BJj
UDcqV0UBf52gRtrEjh4m/ZQoF9Cet9sGnRGqIhSyRgkWwIBYwyaMf49Zu3WAbb7+9IUmMu8enLiB
XX0UCsBWbF9BAO1O3aaahG/B6Pf6KxZGtXkD4QrF7CjyRND9La3cjtXaMrH0442jhpztOGtq/Hjb
3irxrc5QYP+zvE1a5ZpQWIAMBpWRkgeF/VM0L7ja8Of6aVVau9QsRrQq2sKFK05oB66G3yNVQ3Up
w1xZJZZaxohUsmjbDhXBaJkRWaDwzgIGpXd/1HJYCVUL0cREwWIyDwPnKbYBttpkgm9oeR+ptSHz
cZ7bNQGYaGoXl5QaNYZl+wAc7E+Vd5nfedTbExvIpLDvVpakhW2NScMkzWhbDWtkALNsv0UpLG++
SJb5A1Mo/f/Rwsfw+ixYajBjGtdNUpMRASmQpXusR+LuwSjdin5Wu+svWBhP5vWDm+XpVMf4EgIL
y655RgXo9QcvdIZ56VDpPIodm9kBzDraE6QNChJ2pXczXMaRtIbrfJjIbOUrFvrDxA1muB+Dpq5s
AneevX1oZ+M3uMajZLSqh03upCzxh8jNjvEce4+3fJ9jiuAIdUaqc0WDFmXmfYGqefgSNz+V6p+z
tfLRjzvHMeVwkZwT2lW0DpouISi/Dz81c+GtxPCFocWNyd6z3iY4TzpBZXV+W6I4GwwfIdf2ygvA
IMgx/t32uBlHjfP/ODuT5Uh1JQw/ERHMgi3U5MJjezq+G6Ld7kaIWUgIePr7V698dIoiorYOh1Ro
SKVSmd9vEDdBzk8kyibi5r4lWaSyMp5tI8rch5DxyIbM/eUZWfIkdJYisrXd1AUBOrFz6IqSz3z+
bAHIH7s7k705/S8zeKzzd7N7GOF/9d4PgcvuStcLltPRrh4lSijstAboD5naMeXVmw8hWJTKIEl8
yg5O5US+IW4gGLWXtfiNshO1oYP/YtLsJre8neR8a6Eu4jqr4WhWwxXSaFIXeXJQtckBSa6firy5
IXWzYv7Or8tAj7kP5piPsqi9hFpmkgrnkE3d6+WRXGr6tMO/OfsVau08mhI/MVses5FFUFVeGZWF
OdJhjApvQxS6lVZSgnPHgjw2+K034IFqlVf89ynyjCuuMxhRteqgZrurULXtjHeU98UehBLIE4sU
ZS1TkcZTy40Dx/tBE3XQzzkYYOs/+AOEhfG2NG4yPpSgo9ucxiXrp4MjMqR095P6E84ARc8kzAFt
o+ZzHVjm20wr8YmSntaJVSOyf3h3Ksodc/rhgMn5lFuyGiPR2erWk6m/y1Rg3IOVbmw9nuZ3beWz
l5T5eCYc64CsxZOWZlDb92GFHM2JTSIxwu6FAr8fZu7vy4vjL2nv3Pja/14dwiUIF0gIDpUolftK
8YK4y9K8OYwQ6/qV4Qi4H6fSqyHk3NBH1VvjECHelD7O0Fjfq17StbW0YDzt09+/LVNrcHuGTDes
/r4Zo8Ap3irhPwcWCo0uf+pSB5p1Lk0ZuDUPPLyrlnHWjnGNt3th/Ljc+sLhrHOphdeHKBSCRq1V
G85dD0EO1KY0U/gIOMvwWrq83EKbmpIV87jUnWaPUEtWMgvC7EmK3Ksd4qM3fQ1lotEfH+uA3ruq
WyGcLLyI6LhqiJWEKuxbOykksjZRSiK7e68s7A1q3XpgjvpTEpbLRYx8gdGPUSFD146A89aF6FX9
KWd+M3upmbgAXMa8tQ92A6SyNTW/xn5N3nOpE20gS9Z0hiq4lRTpuyzGiJVPbgUhBfvX5XWxsOp0
+tBckNktiYk4OXHfcsOG+nYdzmYbWYZ3HRUi0PlDAJrUZc+KNpno9JZnajjOA2WxQzNrZe8sWCAd
P9ThuO2K0bUTw/HuS6/9Agh87Sn7/AygXPzfGz/1ws4scoBZur75VfEGJZiAdMfNZP+jzPbp8jQs
fYC2+QvK8dZG6JCEdvaQT81uhr7a5aaXdohmnZFlaSjUmgIHXWc7mSPPxCe3FAkmEknvXOWxhfdP
x18brqUFpRnsuRnShjrMSXjd3Dr19Chq9zNLyzVPZ2k6NL+LtqVZi6x1khTS9tEMs1nEY9WcaqBx
zpYzd9dw7OevGETnRtRlTSvOZz+pKyjWDHZ6JzLURIcD6kUzP4Jv8T9ftZ+XZ+n8ZxH9qRWV5bmN
BKM6If6N078ELjBQEAUpx3JzXQcnS/3t/FJj3zaeh5t+izwtu6/29fAaQruPdCs3/fNfAGfk3x1U
vl/2XgUc7zzf182dOzU/qPQPVuqsfMHCHtF5pGAPtK1Z5l3ip+8+eQTFaMV6nJ9oRCT//csns+FB
4zZ2MjVqV07Gp2cYM3JKgltRyF/O3P7PN4qVeV76CG0a8Fzl9r6kbiLz+c4F8i+yxv5weYr/MszP
OEs6Nndic2szmiNIN9vdc2ePwaPjFMEjAyjgFWRybxPKmf/JkAy4yX0kEIuxk5EoSlQj51AZoyjK
dq0NESTbKkiv7Bqnand2YYeAW1eI+RFZHwzlTDe8dYMn21MTBAgV4G7gZO2J1xm7PuvlXdUgb2wc
/OuKZ6Cs+e8Jqru5NQuUKCdBjnAwtl/RPULsQX6AnaHuxzbF65Ko16ruzlswwEX+3ZtluLyygGNM
2jA7lEpsbGTP4Np2eZKWWj8tjG/7cKogCI6SRBxVqnryOsBVs/CuqPjHdc1r1r4tugBVfQDbdgjo
tW21yYZ/KnEdrYeEmnEHDL5SAFtPSdb1yIBOmwdndH8B4VmtHFbnjMhJQVXbigZJIaitDOeYd5++
LKIaSoopLVHOupawem78Tz1oG3AeBrxQ4pSA/MIcbnq35YDm5uauLslarPyc83vqQluuKMwdzHJI
nWMtiiQn94F/Y8/ulhpI1kxX9vpSH9oiTTPknFam5xwHKhsRjUWhNqQuix+TXzVxM6DMfhgMewWF
uDRo2qIVM288EVhNwtvmKCXID4MPhs2a4VqadW3RlnY9+oUJ3buA2ycYQZjdzllgbTFX035qmnJ/
eXMs9aMt38JHPhxkbeyj7BA0BLP3ZQqMx54a+a2JrIHLnSzNjOag+BVCoOXYO0eVgRqES8gNuOhf
piB7qbp3wvjucj9Lc6Kdt34pp0HOg3PMWvnbNu24KthPNfQ/r2peDxNPBmAvhOK+2zo5XhcnRFbv
cuvrcuPnTkHsED1UXFOQFzkyWxJzHI5FQ4Ehuqa44dT0aVq+2dcO+d+NZ2L4TSo+jMycYlLMH2mv
1h6TFsZdT0oHmb5L+wJJwc6ACE/7Q4CmychKnG2p8dPfv/16P3Qan3nOmFjZva2A3qjdXbkatFxY
mnoAeKK4dk1z0yQtreQB0QDzxzi3za1V9O7GycNyFzT5qo7hwm7Tw8EMeSbFaHvBcQ7VV2/btzYr
wKvxnA+CWtsV322pE21LgwSU9x0BnDHN6107mWFE/TIZwvGXh7DwdatV29F9IDrRD0iXg8bEvVUM
L3VuXVHffFqt2iYuUbHkNUSGx5z6UQGp7qICwMh7vvzDz0bk0bwetp1sC7clazATg+avnW8XRxcI
pywwvyD/EXPQ6cgstygW/pzKtfyBhRnRBXbCvGAZ52SGvvKnAp2JAvLNWXmwvdeVrzodC7qbe/oq
bYvbeOMr3Qlm3JhrANeNAYKQRdO9+F0o7wM28GcolVqoRnecfRf65stYz/b92Njmm2nU5aMczbVE
6JNfcu6nnAbh235V4cR7sJe6RNAx9ly+zX0FQTOF6rD5zkp/yzW+/NKoaoaBlDly9htlHZ1hroEt
8re+I17TSb2npF0D/i91oh3zyFf2KLA31lHIfPJwGfDDB6a4tyf9WG0EHjS6zeU5XLBzfwVXvo0b
7Uo7yJFkkViprSJhDZvJyT5sT1zhZZ+WiGYWekDO7M60rGPbmBzctin9qms/i7OaV78uf8LCGfaf
iGoqGuD+aufIm+6LB3kC1tCPy02HC6tKswpgEBBJ2wqaHu1YRq46PZ+ZMV5gHohIn6wmSIZi+O0M
a5X1C+eCHkT1K2dqQCCbT3IlBPh5W4KbGDz0Tru1yPvlb1rqQ/Psvbo0LGkV4VGRaZNKD8KueWT7
f3IVRq61Jr+1sK70UKMiXmPWkAM6Mne+ORVFRfDu3sN0Dla8u78r6MyO10ONIwRvxkp5PLHG0bQ2
tEUEjfV2/UpTOkOhpDbcSDgSgLoaMUlcrmv6AAi38ziayKePSMOL7eR13rEBriwJ09p7Dn0gg6AS
AaYbIbJ4yMK0ZLE/+fRQ4/nnVFqHQojL07CwanVlGmXXRuVBJBEqGOyupGLjFHxlTy81ra1aBWFK
zzcH+xhOvnzIC4vtesquoaRjR+vRn4AJS4Vj3iYjDd0bIQlK7uwufbw8LAuWTw/yulXb8t4cRQKN
x9tgguJ9D4hmRq0Xx+ralbWzNECnv38zeukQVqoX0PRCEYe4n6jrI1GZrZ0QS0v/dFp+a72YRqsP
RqdNpB3eZEH6ggcXIMbl6+UR+ruFzi18zaTykeF5YBhN5HI35qErK7oBmL3ZWTX5Y/Es3xkFigkL
LhuIKZXODa1b9+COqbFHZeEXyoLBPQwLdgirgT95qNl7aaZ0WLGY589hT3+LMQtIGdCGj8emHZA4
CEHuMu0gIOg+oW5lwwrGN7WC93l5LBaGWg8Yho2BV0kyNUnTA4nF/C9VtYeGrBGrFhajqfk33ZQP
KF+xzSMuxbdZ/TaFb0jPOtjm2nPJ0u8/dfxtqVhZ0/nEmp1jUA3lTyhJ1cd+BG3XUaeH8stjtPQR
p76/9QFdohIlGapPQCbzWfNkWrdlyfZEru2mhQNFx/dnfQ6Ua+lD6XWaDtJ/RgA/zs0Az0rVhgzD
/rrP0HYVyLV1YdiZfcxRxYXrnnXEVwElWg5Hwqf3y50szYe2tbwcJTMqHftk7ofH3un3JmC4dbWm
QrVgd3Qgvx1IhcCpnI7D4MENL5K+4dvLv3xpEjSbX0OtkYZWXyd2Vmz6wvvl95B558bwu5r8MpZu
8Hq5o4Vz19Mp/JPhGxUqJZvE/p/4Z9z5x914I/dIeIH7+Om/uM/+Q/Zo3qaJfXgu7+hr/nm54/Nz
4+lY/n6WxjDV6NeoXrqwi4uAb4J8JYp3fmagqP3vTQLh1LEgTS+TTLKPQnkfllFfddh4eswcBdZZ
DVERSFOS4WH28x+BX12To4j4uB4hR2qRySyKZIKeyWpLLetPObc7bEC5sqzOGw8v1E5KxgGjRnm5
OnqoU7lnqTP/MAsQrOtpdt6zyZ9WBmmpH213D8NEGiPnXWJ1RRKW1i2b2uPgOruaGivBg6X1o+1t
s3Iq2wTHMuG8j92qeuNO+wJ89lqJ1cK57OmyTuEYkvJElEgCd/gnddnRIH88xXZ5Ot93UCkybB7D
ITuqnnaxj/LNMfBiYgyRMFvUXKqI50VsEmd3eb8sLGk9SxLK6tV44isnWaGOgHfv01Umx8JQ6smR
VtkLpwnh4QzIoKq96tHMjK2dO1dFPAFC/fdmzNwMb3NylkktahYTy3mdKhAnaLW2FM4bS08vIy/q
0LUhJoLdPiEB7BZBVaCF051FaeQa2eby+C8N0unv385dpJOlQdkgYWqq5RcKJBMgVx8mAYDM5faX
5lfbmkPKUst2DfjhrNs5JY88dlUCKeyKLgDQIGo+dzOXCVJrfsEuJlVovGaOw2Mhi20noI+ViRde
W7um4mvZa0sDpm1QL0uB9q1QNxHMzZZY2e3UVwffXXPmlsZLCx4yllVVigtd0tbeXoRExkYo5Yr9
Wvrt2vE7jI4zq0lIcD3ea6Tu+OQXmO6XJ/p8EMLTa82zoshBJsbBV7QKL3BAm+SfOOrN2A9nQCRd
QR9M5atXpxuAW6f2uNLv2ZQ/rAI9FWKwPDZDRRvwPXBmS/6Qi3s/UIgeZ5FlWjvHne/ztjw2CBqI
5sFKr4vleXpB+mRYoqxV20GBqWcRTaO2i+dy2Fa0iIBgzphaCU4t2AG9ND0ngVPSuW6SfiTma0aa
bDN4hvOrrnrvOLPMiK26W5OiXVgieqn6nCIO5kjSJrMCDSiP/UxEQT+vTNZS65o16GxE1QBhbRMx
vjO3iTNE28JVF9+HzfrvldPT69Ql3q/tOsPRhuPZ+2kMxDyA3eD/CZHuDaUBsI4vL/Wlr9BMQGmb
vj1WsDvKDrd1WgM6kQPzn6486iyYAL1UPR9aQSAXVyfgldyYYtwVzjWanae9ohkAJ+M+RtKpIAFP
H4a6+RhIfkVmJZrWS9CL3BqBwIddBAzT36k52EDjL8JVxbrNZuOpG4ixH+fQ2wYkuNKx1CvTvRSP
8wqQgMQqDScyZ/mnz1kJiLqzlkqysKT0ivS0mkRtI+sFNGvkR3TNriR3AhL0KSi/Vy0mvSDdYRTv
nZOlUBjwowuzKA0PPhQSLje+EOfwTyv42+nuzSBaFE4PMcr6f2M/RsSTsesaMeOvxPb2gb2yIxaW
rM6QleUQ9LwM0Y9nxeDV3wS+s0Ju+Pv4dGZX+5rTbeTOaIoat4fQlWIjLZPFIXWcJAwtVIc3neVE
KevHO9IR5+CFIt2NZea+dyEXexYoP2ogIxKxPqui2qrsPyVkiSOpUMWucnd6hp6i8xHalvM01aW4
lSaXx6KrQL11iBl3eSG3jYKLr4aRxV1YlK8IwvYrccSl+dEsSd94hCEYJZO0KCckDdFd5/Vx6qoP
0qOkq7BIhOj0dQ6rr7kWwwxU/zjNYIOgRIin3rYSh4o1m8tLbeGU0gm1QQd7XqVUJqZ1tAlPUFQQ
je6Jq3TXNvaKA7OwzvQC+EkavjRqdCL6D0F3bb6W5rPw6/XydyK4ZMprZWKI2DF/e6FEKkYZ2YjT
rZ2sS7/91PW3vYhK1VTMKlcJC7mMusB8E/28vWrw9Qr4fK6sdgQGMuES2hJqhIiSlYME0qt5iFLX
vSvq/OVyV391RvX9iORHU7MpqjEVpAwzL5GKFfucA7sbhZOo3lFCMd22cIdf5rrKN1BKMjYOqdPN
ZDg0HgfbAFawpLFqZfF2+ccsYNGIfkeq5CjlqW4nkUYwPA5TlR+okUEGEVqs2Z5Bcea1JWSAiKnl
53zHs5PYAcLpNkfUqQk3dk7KXVYGzIwp1Kyd7Zw5w40BFs0XZOCmOWqtufgIXRoKFGjV+Vog7Nxi
CEyi+3ShDcmZFEU9UNiU93XlJzakYC6PyTnv5NS0Nj9pGPaej1qhBLg/JG/n8RgMUX2ddmugh1GH
IWg8xZF5bp/0Qdis6ljSbOWnLxXomZqtz3MhBgd6oEmINBMUt8yRoHMcTOXPIi3am0b2n3NfvtSy
YDuV8m0P9XfZMBOvYRXc/bB7vjyG58zBaY1rdrkr8wD3YeokVdv88nKRCFJtbKH8GKoQn50HQZvL
HZ3zL04daTY5RCK91XPBEyPwxqiCJi50b16MCVXywLw8Xe7k/GILTM3rs0HKQnZT2CWpXUE1JjUe
LFauQDfPt030OGs2siKD7o6ViMopcAtSj2JcLZdbavx0bH4zmeC0DuJ0IUnSYNhxPym6Yn95SM5P
MPlPJLVE3lIZCCeZwAF+6ptsfDIg5nVjOLaz4W013Ld+4a9YqYUdqSP7gkzhYaOoQCoAgsI9YYGG
+1GtfMm5eze2e3Aau29j1AxmP1inDHE/TyMpf5AZabCFC8HQLGohv4ns7ciEds7lcVv6FG2DmnkT
Umx6N4GZB2LPQXq3dbTslW13fjcQHedXsqwlITCXGKgmUkF7ADgtgmZHVEuyvfwBCxMfaBtO1IOh
mJGi3gQ1kYEUhxCAbMNQAH1BqVGupagudaNtubEYCActrUtGq4jbScWTU99ImTgTR5r1z8vfsjBc
esilJqkMlEEBGRBIF0blNC4qOw+alm1jrMy39dew//e4J0RbX7YbWgRqeF7SsrmKx7kOnkTDqkPR
jZDWK2WaPhYMCJ7IlWbzs24D6zkLM/+OmT3mb4CmGNSy7Vgo/GsUdka4n101UAgz2tXBFZYFNoK0
yw3SI1AnP6nwGFKqbgPDpkBZVxCpTD15CzE0sql9uz/kxRyA3OWdBDPNvN4ajSQRq0S+TZn4B66J
facgz7aZJ5fs63z2N62L4uk6THFXD5ALIKnwn0roR0EGtKkfmlGRe8EAs1B2N2GuULQPkTSoTzEo
E4B6kLp77otTRbAK540cW/CR2nl6GVuR7Ql07CPwcdUNPC/nJkX1ElIKEfW8L/owiH0nDIHwzaEX
DtUO9xcAt6D8TJV/58/j9FY71pMr8s90EInq7WBvjiU03aAa9lj4/YZmcpcZeAgfhjw/TibLNx6U
06coBFf4xhm99ra2M9ZvJBhagH/Nzlb4iAS5xEk389iyHxMe8o4m9ipDeomBT6YmEZ8Qm7NiK6uD
l8pGrgu0sDPrYHalv8WU2i6GPeg2HSVsMwjXhEplUT2KDMWYW6NvhmJDoVVwzdv4yVvRDErRAAhs
skDCgfOmgz0YaeKNKd/5tseuOv6Ira1gC8p/nZnWSJpkCuproD5Y9eoGWTCIuraQ0bPaZS2BUqSD
Kj8lsh55fXkfg+p5zcv1aYg0k+UMNTB7bYpserfYeyOXsTCNnwbmCrjQ4ZYCXL+y25c+RrNaLQk6
MIEcCEjJbryhkHp66ifqAJ4UzO9X2Sw9TIQ7PFFhgxB0ZxsTkoj9Cvkeef8xV2y6s01SrNjGBeAj
0WNDYpB92fYo/POJ094yqMTuG97Sr7AaG3frBCAvWH0j1RZlEO4ThAmLP6x32fuJT26vHDYL/ose
PWJ1HXqA9eJxS3EWN920q3BKx9eN5OlU+HbwB74RToi6IVLLOEq2qq9ewtG3XWdDRqhgXu5kYUXo
iZd15ebEoT7g88HXYJuRqN7AzlxZbkvDc+r02xf4yC33jRkPdN4IeVmfHQLKVkZ+4WjUA1L1OJK+
n6HIU0v55LN0jPwBIqIdAHflZK0J6y31ohkvMkKTVU4uHrfaOmZF/w/0yHcNSe+dxttdNQG6ilGu
LGE5HvLYfFuC5FDmUQq01l3dl+NKuPlvHvSZE16PC3Ebxc9hNdvJaDIORFEh6Fs5WiUuVJS0N0Jl
9SOe1IvtKNPhMHBFDug+e85SR8W0cdr7wAr8fViE87NnTzz2Qm49ZL3db8JBBnu3tbKXIJ0ge+H0
hnl0UFwRGfNU32QiYGDCA3lRRyhaB7WUOBCxvjxyCy7Yf0I6ZmaZFcoNE2p/DYEfDYpGAJ5FufGz
l2vX4YUVoIMNbZy/2SzAjbU8wbZjPWYPSHBhX6YJcQar9sIrAqw4A/To2jgGHNMi+8Rjw+vUDU9Z
Pa8klfwNpJ6Zfz2oVstwMCpz7vGQ1d1bjqDWCaNH76ltQ0CYFfN0gJSBM2xolYt3UVryfy1c6Fso
vlR7pJlbt20v+atj997NKGh112Fbb4MGhRVe1XVmbNkzP7QBteKCC/enN3d0F7SZ9auTQiQQ8+X7
lNUdiJw+lHdQ5wPcUBpah34w5h3qE4N93ozTwe0KhoIE2j4GJmVvZinsd6Nz811KRXCYw6zd1oU/
vJnz3NxkdCSRrCxvQzhV0NuFEqUrOnVXZON8yILOjaEmnR/ZiZwL0pTTxqOhguwQBHTYeoQjZoxM
m6mMe2q391UZuNAsaCrJbkJoN37RIASCEOLrISJt5ps14vZ7ed2eiwljqvVcdN7WE5EVDY58chLa
N1Hhb1wOYe0s3LddFvX1yppasu2aXyHycUzdAnLDMwr2jki4tDaBL+dNA9nbleD9UheaQ2FP8yk6
o6C7gsKL9qae73JzpcZw4fDQQ54iTV0+p51KMsg5R4EnrdeBTNWKm7IwCboYlz+pyWkLYiYcmT6T
Mp/sojyWhfqhSL4XZfBnMqeVaVgyIZp72lUdowL2Fk5CFdFT/R8Ct2XwXtJpf3lFLfWgHVOczsE4
MoC2DCXvUUJX4RgftpnymshDftrKul2Ya8/+92luDVWZk8weEpEylAR8FPk2o9mKH7L0CdpaNZsW
CWpVCzE//tK6ImqcDOCsO8gMXx6ipdWkLVRhGLaqKfQWaceqTTPMsdXTdsUZ+WtJz1hYnYY5Og2z
K56fotQzQvONCXzyYGceYhs52diemz2OSkAiuS3CW0WbOZJtQ9uY5Y63ba282CE9Gbj79M1DNB8+
noxyO6gju+icOC38MO6oITft1EFz0AtyurWBBoqh65gfy4F7W9sg7RMdmLpzvaDdjul2SMfhvqTK
27UNtG9wgx4h/O1Mw8YHrO7Zshs83k4dgxirytPXsBnIR2841qNtcXlbqHK8CT1LvI8szW6Z0bgK
adzFH6RyGhs7aPqTqHqfwyD3UIlX3gjsoUtnOF/GeFM7kBrciLYttj5kaveCBcbD3KStuTLgZ3NC
YEP1unBUfEEf2/aNI+ICu6otNni+3aY5ZL7zvWl4ryR9N/z81pUvPUIIuCGs7IEFn0OvFoevjFzy
hkM9HRp1ZO42DIUdvlv/gCBR4pI1JuPCbtArxqe+YP5oY6ulY7HlpbMpLBBm/FfS1JvL+2Gph9Mm
/+aa9/VssqkEbsA1ZTQHc2QGPyHXHlOyYr6XRkqzekZm4aLJTeMYpCbgQZBygCovRK6s+sXI12qr
l75CM3xIOxOOavAVXfisEEJM6QTK/60Q5opZWjAbOlBUUq/ywmxC8DVoQK4U3mNKw7VsrXNDhIwK
/Qya89IvUZMoE5TbovKjjgY8BxdViExMvOJzdcU3nLrRZkLVfhtWRVsj6Mo/DFLtPFOsvOecG55T
09r4p7IsaqOrkW/G4Tj26Y5Zze7yAj132pya1k4b1E2V3AvxEuzVc7tFyr259x1L1RC0atIrvJdT
H9qhM/i+SVLjhEh2vZgichnU/DGr1nCUS6OjnTmtTSaaO6lI+snZz6G9kf5a9c1C0/qBQ5u0C8Mq
AwGFNzKmYqhfg7BjKzfGc9sK46Jb19br8PjXFyrxeBa70KqX4RTlJQ6lwV8xpEsfcNoT3+0P9Ms8
r6JIKFH1lghEzYdilZm71Pjpu741Dkk7ZBHQokrE9AwpsChsrolonEZGM5syr0LR0Rz5HET+Bn0Q
b3oOoeOaeMXCondPH/Tth0+KWH1vBiJxwJC8U7jUvIAtkCYDHqtWboNLXWhbtpeCDI48kfhE9m4i
2Kuw1SIpirVioqXB1zZu6KUFmywkuCIR9Zam4iVohq/LNmGpaW2/4iVApQahKlG+G+HBLeZr1map
ZW2rFpkYDdah5ayyIZ4H2Tz/OhujczP4aBDokIohgd53ApJbYvLwlSAR4fKQLEynTs7IORIwoHiC
FSOQymKmr+WpxH4q1krAF84oHZ9huXXvNwODJzJU29L/XYzmfm4ySNCwqCTdijVY+gptw/oNAAFA
NyE7Z5D3wnAPonE+Cr5GNV9q/vT3b9vKNKvKnjp3SBhg3SK3D4U4gv943Y7SKRoyH4uZlkgtSttm
2JQWx5NmYd0aeA9bOcGXfr+2Z5uh72uHzxlgnflPykCgM9nn1DbPl9fQgrnXqclcTCkRDT6gT/MH
g5csAtz8znGDI2HXCBjBcOp45KxIq5LgRS2hzq1r1Ht79HeXf/3SCtW2bi6tHjrFaBn1rs+Cmbsu
GH702bxPcZgP9bgmMXvuHR5foLMziOO2qYI6H3T5nD90ym+6kYvIdvIH3hMITFXIxgr9MeLBKlF0
Yd51dMbYer0TpqhChjxsFasc/aVCWJGifC3D9m+gX7+6nj5LO4gLQ4GVPvMetxfVPDFUHB4zgbvi
JhQ8/eHkPQ4H+TSaOS5ZAZIZoTJtnLykTkBfycSt3YpTPNOOUep70KwBjw2ufidzH3yCsn6YPN59
ZqYpp5g5Mx6yAgHl0Ar6ETwOKu9K+61X4Dbg2JkmbrzgZaoXqwofyin7cXl9LUyCXn0LLkUYdFCp
TqhhP7ppcNMJ8gQyxuZy8+cCURh/ndE3Exb2JdR5E9sUb9RBfU6a3lecSLw6n3IVXfZlDyirudzb
wsfoeOp+8kN/Qgw1sZxhioLGegUmnEXmuJaouHCQ6ljk2bQmO+ToIHefSA2o2sd1P/zU3zcTDgRS
blSQoUhm+zZnX5Ld9tPX5aYXzJ/+BGYRkwe14DyBSkAD0G1fGG3Um+AiAETh1XdpJcyVyV4aHc03
yhzT8SYyDaj4CqJuvJ+NtWr/pZY11yhAlUzWWWi5rf/n8V/O2tG51K5mXf3OoNAdxuqf7XZLh/zO
Gfzrbhk6ZcQITznRQT4k5TxSpMUXb2A0770cEIq8E9cdnTrPmHoDaQcGRS0O8pdtmQ9hlu3sbK1S
ZGF4dL6IVaPS380zBo9U5geipua2Q8ngyo8/m/0K46DDRXInrP2BS2zXSpKDAfEKaO2Ybsx5AU9j
qvoon1NpREZg0B0fCwuCn0MVl35BIkgeFkB6z+pDofxz0wXgqwSpg8I/w0TiKAGpeuNKp3kI3bJa
cYWWhuNkdr7tUpq3nRvOfEjMvmneWBGyOyEY/+eqjfo3qfRb6zXNedHlmTiGQDoDiZ5lN4aaxYYS
aBx4Rdtvr+tHc7esieUVpzhM1IRcO5egfDwP36aidTYGSlmv7EW3BR1YvvBJhwSRW0F+VwgH592N
7a7cO5amQjMIqjak6Awsnb79nbPPsFp7dl1qWLMIrmWqMHPQMND0cAJiaP+uLPeFw0lHuowzfvHc
zjAIQfUKYfI+Zn72g6Xe2+V5XfjlemL7jET2v9elxDUfrCGL/Hrtzrv0y089fluZdJ491vUCNT79
tsPNiCF9ilfXZO2cXARtPcLtG2VrNgpCOsGWj3nkmPYGYaXrRkVbh8CzZ0g4wG8vSugeG3fjsFYa
vHCw/if3ubEMY5oVUAmQsDCNKZ5Vt5Xsx1itnadL466tRdFYcJH7XiV+70QDvbVORKVpxeU4v1xc
PfO5Aysy5QD9oeBFRnR6MMX75RE/f2NxdYQEd6au9UvcJDpjOPa0iS1uR0P9bJd0MyPp63IvSz9f
c+xDjtCD4yPwQBh57lkf27x6utz031vbfy8Nrg6TCByhWjYhqTFtU+ZCENAyIcqdu5uR9/5mkhYq
WGtBNsqvESsIakAGTdf2N0XWsQ2e2//P2ZU0yckrwV9EBAJJwBV6me6e1ePx2L4Q9mcbAWIRi1h+
/cv2aZ7cNBF9mog5SI2kKpWqsjLJXZCgnduBCtTG0kG8rfGWOllN3b6iE7YJe3SbRWBZZxHEe/1H
xqYqD1XlkFCndbGLpfDhKcnw6GV1sHdclW69IqEbWQSIJFLy8/p3Xj7A1KQ3tjP0nwuO64wxr4hK
IXZd539mqDxFLp73N26U4am9iip5dqrHKn5FoylWc41z52IrjxdQkwvCy10rmMFLehyaUPzKE+jV
Rvnv9lvqhPIx/+ZWUVyEa8woCwfOZHpAJr2CyBMmayBIUZDXeF4pJS1sg8nzkAF01faVxGnLjqh9
hg0rwtiSYTHqzfWNvvy2pybVg19lVtY7rjx5bfKr1aCN6ZNP4PnJorS1t0mSH1plPVQyXjGgpaU6
f+mH+6KRA9VVCtuk0zeqDmeVmusfctkhUrMToZrcph8YfFbt18EWiB0d1m47Hgpo1K5MsbQb52/6
8NvVIBtFhZ+fCjkfNSvmU6fG9g8DidkDMvr1ypYsLZFx6cVazLbPxwp9J8Bd6eCQ0fbT9UVa+AKT
rqYMziLdWdudmF+6oQza17ZuP3czCKbH+nB9joWfbzLWNNIHKtuPgbli2TNr4x/gSlsxh7/1wUve
11iaqcW1qrnSp9EPpgigYbpFS64VMW/QNASNnARwOIurCMjCftvNlbeb0sxHg1ucj9tCDGKftW3/
xmlb3ntZSiAgqfywEqkNARCdvBQgNXyzmcPAFo+OA6yK2vXT5G9QrAQNQ+UkuzRIm7dE9u3RBWgf
cL/Gz0QkRlL+oX3pvM6q0TswlHk61KhlP5XxVG11PzrbAJdHxPDIc4p327PiYq8l9zagVrEfdU+a
Qw3doR0t3fyFtIn9p0iS7n3IO/3kYIx9W4MruA8c/w5xCxoOMpc9iVahfAE9g1Vs4eWsDDUbVWp0
mmUOkOunlPFuD6xZ9waRxGlDKV6moJiQYTN0vAqdoIWW/fUjs3Aszc6V3kq4Ewd4ao/NkJ9V8VAX
bu6defyR9GvymwvH0jcCJt3qvNEVQrKJZD9TIv5DO+TabbMQ1pjdKridJ17Vszypaeyjwqo+l3N+
EqX3eei7B7fVN16YJiGILQKr8Fo0w9Ix2QzICVW+fVvMZ3J+dLUAlV8K4IUc1KYj3+z45/XNXbhh
zH7QM1fvDM3D7lTwyf8t3Tbd6ZSBmXqW3nPdu2nUZJMFUTouNj2023bXp124D8xeUU1Th+cSTyqr
drZoE9klnhMmQ7tyZJcCDLN5SIN6i6c2yk9xp6skqkGOtm0L7j+MNMjuurisNrVN0l3i9+UjtKO9
p5KTGCLeafEyiTp5BDl7/Hb9Wy82lyLaMckQMtmA+op5qLe7vdrqguQPIASoI4pu2buppHxjwRtv
a/CTbGvpyu2QWuSODcAuuaRvvicVADzFEOcr98yCE2GGscmmIzP6ArtTk/dtSDtkKTh37lyIA0dE
tHnU++pdV+2vle//y6R+4WIwe20K5SQExJrnSlQjTmiCY/ez7/Yy9JWav9poJDwowFfe7Vqnb6Pj
8R++9NB+5E7gx94M6AWA5nYBWkxXut7WTbv6ZMe9OqCTK37qg9ze2Lbr7eQg1Q9HePrBr4W3TWfK
hpDbVDzFBERjlhMUP6UueB0NdGKHnAH9k3Rz9pR1k3VPlSA7y/LGZ7uvvOephE7nCM6iPahWpxZV
HMvfMHApfwP0tnnu6pRtW1UNX2Kepm/CG9JfZCzEQ9loP0paZe/TaU5UKInM7kEjOr/SugTurFf1
G+9QJ05wKn77lYMuQ9GQ/BPKHGM0FPMIEh8olxDpuU/dnLphhlxZSDjJHlmf8Ej0CRRr6x6ptLJE
Izyyz2nUV/Wj0nz8kpYD2Q42975pWqLuQatuV4ERe9N3mu91IdTGU6T7OqeMhVL6JGLKZtGkveqY
2ejSxSuwi9oUhOAEDQuhBR7vh0F41m8vZs5ecB5vrIp394PN4rAYsPZFqdidEL4dgZ3K21tdYv20
WyYiIFuSjZNR2SG+F84Xv2+t3VBk9ZsH2tBwYraIEg7gDw6+c5fYJIm6HEQhILwQb30+yy0fiukZ
GUEKbBApn3MX4u5ZoKu9W7nVphnseNvUCbLiYJYToWvFLJKTnk+lG/xpaj3s4zhXG87r5r6sgmHv
aQ9Mq00lv85Jn/yShaPCIhvA7CH6fI26ZeEuMwHCg+u6jaoDpOmEnd47TLkPLL5FBw++xMRmEXRl
OE2Pp1/gVE941QZhXaY7t7wJTXue4PxVH8JoSOy1ShcjuiFLSNk/ieq3P60EiAuBhInKskvuVt1U
dqdsrjYgmQTO/czyV26GNWq8paV3/v/Hq4lTUDvDs0FWE8igNAsOsCi24jcXLq1/YFkpzlaN6OvU
M3vjUwahYLSqjGwlzXjpx5+xo8Z72+n92i5ydMsX7b1XslCgVeC6B77k8M8jGw4fTaSWIMXsHyWy
ryBZHNyDdNiJiOAO7TAJ4LzirZzHlWW6tM2Y7R9kiY/OVtLwGdCMTdUML4iu74sxO41Fu/JMvRTR
nWc4f+eHMzrVqBLa1jifwOS9DXCIXK+LynyOhBT7Csw715dtYUNMjAmTrBcTUi1onJVbj02bcU1c
a2nk89J9+IB8JKDNJy45VdA39LouDYspuCFUPC/O+fR+GJsMLrDOQa9OPsiIitR7B03kr+sLcskA
zkOfP+fD0LLVEyqSlIAgiKIHxQmcI6S/Gdx083zbDMYT0qkFWpcsDzaQiQw0/1b2aa4LFVkjKIGv
T7G09oaPYL7ltlU8QNOnycDlg3xTLTa3DW1YcJWNIx8mzzpCajkS6k8ZrwmaLf1ow4IzJwvQx41W
YgtaB5C3bqs1JbOFPTXhIx3rx2ZuoXcAbvl+M3O3KULmlvmvpC7EypIvzWHYq532HiMOD45lr0Jm
5+i5/07dNf3LBX9jIkWyDPKXgN3HR5+e0OwQ8vlr5XwhxRrUbOnXG8YKbkmXsdkOjs70cA7ASP4H
TOQrrnlhY01cAjSBBt01DlRohFa7LibWRgQ1X6mhLPx0s5Q9i64gukTvqcinLORp++IHxaPv36Zq
7P1TxS6LuEnAVHDs0soNAYQ4ydjZyHE4jZ39Sxd1A1UQdRR0DSV6kUUYLuifwjbH1VL5LtBOX/s5
ar4F76zDxCG/B/8UqDAfoaLz/bV+8ZNwfr1u1X9BKObz5TyncQAQEM0zZF+a01gxsomT2qdRPfjl
T2eY49+sYoCuc9F/zUAFXe9QMWCvU57nu3qKh62uJXrnVDtB+cxKlfqjxnJ6AtFi+ltWLg97QpCV
yKHFs88VE+hgavLm3UVezNlJ/9xxkxQ+0uTzJNNf6F4obuy0MKFJsjqfDIDKT6ouh4dqUlhOCT6M
oII2cW7Na+mXBfM0cUrp6Hdd3DYg6ukGlEl+Wg1kP4MNnlTXt2fBgkygEmBbwZAnGB/kFCG6SDd9
uRaRLZiPWZgF/JAjLWATJIuE3mVc822bxWof0HGNvXYhlDFprbiU5TTSHjqriqd70sdbZ0TytBX9
gyLpfmjSFVTL0rcYNyuYhSw9Cx+lYKuVXyzfdyKN1LIMbWDUVgL8ha0w1UnIAK08B9SYJ92lRz3Q
e1K67zftsomxQM1DNjTTELBK5T2CkM9VSX5dH3rhgP7NIX2IaiohO1qWDjl59p8g+Jnk/wG7Gbr5
jcMb8QbqhII4PQSNvUQ+OWp4HkvrF5AuZ5WG9Ottn2AEHrE/+K5lI56s4Sl8AsJJOoPV8cW31tin
lxbJCEDaGQJw6QzeuHKkgBLMkR6++0kBH7cWiPw9JRfcrAmzEF2i0deBblFi9fRAGpXuhN8k3xtC
gl9MJeKpppTeT8hwR2Pe+Ftpq2wMbUpTkNgUHMciAQghHgTd2cM43gBYgfc3Kdm4amhZzEgqWOTe
7cbQAd/R9V1bMklj12roijH8WNTb+emcqlJWHrprLVALG2Zyr02Z3bgprSeAVn70PCkjKCGDsHTw
v4JRYQ0rdPkLuAlFIEzbUDqAU2lSEFD3uvOinGjQGIlx5fK97FK4iUkAyB/kmCggnVoLVXYq7BDU
SmsEN0s//+yUP1h+I6tGq9SyjmUy9WGFMrEIueLZp1z005qu/dIXnDfowyR+4De25DQ7pS1olNrp
WXf9p+sHaCEa4mbFMJWl5iJOM7xlqvkOfCnQ1NU1pBkRs5C9JQdA6VCMfZk9zq298q35uw2efZSn
OOhFoRyf3AVAPPzImjp4QT0++0Qp/tdBqe4mz8RNqAKNG2F156f6EOB0+wUIw4garEOjYnVH+3hN
X/OihKRvc7OwOTA1DIk+P+vGZN5Ab1OEXt0epyn+47nWV8irPceITz02vo5+v6pqcbbVf50WdE//
f3e169p2wAf/CHIvNPoGadgCwZUwnkXDrJLNLJEcBbVvFiEPJe6yvvWR+e1XLtxL1ZvzRxseJHXx
P8hDT+e2r3cd1L9Syr2wk9bjDFKFoJZtaI3NI+XWLZ1g5xmNe6DMYweQBNs/pujmZyMPCf3axGt4
taVdNLEa2EGso2Ae3nJJJAWLEqvdNrYTOvEXwJO2bTW9jhnaG9aQoZfdJDcxHMiNoFUJMJojddSW
WN8qm+6y+L7PV26PpfENF0P6HEgke5hPdv04y/JQ93iYiBFdYtPLdSew4MRMJlpCZCUdF8ItQf2Q
T3JD9I+AutH1wZd+/nnSD86rzEjuiaBAezSI3oJZIWkP7lr6s5pvIUDGgTJpJDP08pd+lpenFkTn
onlyaHpw81cwIWyG/MYlMox0SmhGhYaZeOUTjwNQGfzy47Wq7+UInpsleb9Bt2XqedNJDEkUeCB/
GR97mkdgLory/sv1fViaxDD0VritXUNq/EQt965owMbkNyjzF74I8VSD9iZRKy5laccNA2ciAEnE
YJXIwL0DOhGmgdiAMidsnTWg7sKBNevxSKuCJtRj6lSR4Q+FKHI0Z8PdwNxpc32xliYw0k0o8yeD
h1oAeFPKMRJ6rO7gpMWziyaglSnIRQg8zq1ZkQdPAW/tTHjHYhJQpAPz4sZRaMgAJWLXhbMijYgs
DvI8fwrc/ZDXehdXSZltvLhMoAgMukZ0ykGVYE4yMH/r8q4uvBkyejMalXqfiUfl2fXJBRPWPal6
HQ5sao56bmg4e2N8X6TwkE3b07cBUj1PzA+qPZQ7u89978WfJqetN7lq/U9uUvO7ZpT+RuVOHZYt
dTbgn5s3jZX+BIhfb1ruJxAvUQoUBWTYZt2QPjnd1HbhWNnT01hCcj4YswLcME26S0c9fZm8dtjQ
oMkOUqfzHWRPoGjIrPzIYy8/eK7+j1VZvHNG0Eci/kkepxwMOb0Mkp/d7IO/OVWJ/yeN82nPs67a
q9lW91U8S/CJ9GpfEiuLAOFsH9sYnHnpNPS7UbsKDN7B/A66r2qXuVaz5UqKB7+TKKt2DoB3KPbZ
j4RXFhIutQ9AgeM0d3JoyveeB394VegIBFI8go8JTjPphr32iYviZ3NWqg3aCPxO/k8+8GpX2lXx
7jlz8t65iYA4dNJFwWQ/CXjbMFMlCLtRQz/0bfZb+WCxBKNJcccUqU5UJ1/aNnHeZDIMu4GRAjzk
8xS5qfdDF7b4XMzce/CplPfKa8tPqdezkA+9vwscEArV8/z7JjMwKcIgIOG1Md5F4D1r99WZVq1v
m5d+zFeENxY8hQkdgcrJDPQTvCp1IUJTpRq+qMu+j40zbdIG4IWbPuMfqAjAYp3WGZiqlfUi8vg5
0c0XCXTAbcOfw/YPNxwniVvYtJuApc3C1nsu2yTUk73yxDuPciE8NJEPQd9nzSBqfmwy77ki+Wc4
ip/Xf/jS0I7xw7UvUsg4sKMq3JBZj45948DGXcNq9JuDgrY+iZF94en02BN6uP6blzyzcbmkRV/p
CRRXeM2RsFP7lpMNj1eeGguDmwyflpC0pqDcP4G4NPLRZKSgzVKDZuGm3/4Pr+eck36u5uo0o/d8
IwTzo8JBXB17mbVyFhcsihvBYjExyyrrkh91XMSh5OKdWt2GiLHacEvdXf+OhXPDz5N/OPCKx+nI
uFueZP3Nqd76te6BpXHP2/Jh3Fr5qSoKOEAQ6bdPNqDR0M2G9tHKqVyIgExUBRipRotR7O6APnCQ
UEak+yTT16rhoeus5EgX5jDJOxNeCQgtMtBqcgfwSepL0Bezttt156gU6uzTI7Hr5hZQNEKIfwRm
Shl7ACLRIxijjrrhO5I0oZrX+HWWvsZwEKSpnbhJLYqnadocZc/UDpo1KsLjtI7cXAZbJ2uz1+un
asn4DKdhlzaFSrc7ncbgAXSJYW2/APO0YnoLtFqgv/n/s5WKuu/iGaPPUtKjGrzxYMWOd9SosETo
9ID0znQWd7XSN8iv9XsQVRWRrkb3MIq42l7/xIXHtklX2bGs6wopmlPcxtnr2A1sG4PUeVexAEwu
3Ds0Y9ADiqOzu6quyUo8vmBWJpuobVuDdsd+OvXcx/361KbFyqoubJkJJYKaFC3ntqlOvHEfpMr/
w7P+zk7iGx2miSTKycxpXFRQf0i8+7JtoRQMaWKvtP9c34+llTFedTmvACS0AJVLfPosGH33Z2/l
1b60NIbpVKSRWjK/ODWkCT0XQEUHRED8+bYfbtiK1miyoGD+OElrOgjP3YNicMWDLdwgJrSzYAX1
rSadIdT71vE/oFNDM/033q+lfxbW3OR3qgkK1qqn3lF4TvtQgbLvUPaj2F9fmAWPZfI7TWi74oha
i5NTZ3VUFy6QVsHjkFUPrbA3iarX6NMW9teky0O3VAzJTuwvSUG/inZLjcxvn96YNTFp8sbAaUop
5XyqbbGxwKwZ9yRSLfoDXHlbVGwSPqGdueV5j15gltrDYfL66UXOvYxk4Kkf13fj/Fy+ELuapE9x
1RJww4kJMrZqV6Z1tslK/mMcQDJfzvITOEV2vR5vc3PUMOYiyW0IiZPyZOVlGPcHm698xYJFmEx5
UxUzGVCwlUOC7T8xoqx9Rj/jCefc5+24ln5esgvDpNu4HMtBB/RoD/Jz409vqpxWvMVfuptL+2Bc
fmCyZVNcFCiBBMR9LSoKoT70E5JwDCwkFQUdunBIVD9GXIs+jYKBd5+auk72iZrs/UABadhaAMyl
+x5tHL9awM9Q6w9kKsMBos+Ryv1010O76d6p2vRoEWt4QSqDfCHawks7aII/Ik7wfvQcNOiBN7bL
wpml1aPdQUYTUN/xZ9rGwFui9+bz9bO3YKAmhjBnqfIrmeNtOddHJynHjd/Er6pak2lfGt9IEQWd
o8cmSyFt6tRRO7Af9lTv0an/6frPXzh0JnJQdJMjavCbn2gsD2gnuEvqaifsdlfP6YrBLFine576
Q7jtJ4nT9TH0q3kwiTs6u69QENqLGCk7q/NfHbQ5pB2aXG/7oPM6fphN2H1QoTwJkV0lo6lGplb+
VvxL1a8c8qX9ONvVh/GHmE5lGnfOySW6BSeEK98TV7KjVsxZWbCFy+Vvc8KHKWQAxvS6GHGn1HME
TZOo0O/l+Ca4jtpmBYuytO9G3FBqOadJWhI8IPzH8rz8ds3u5kbdJyj6rLj+v/ohFxzCv5xVU+5O
smhOpYzGXfroHMEpHsmNDcKNiIYN4CMb60Fv7V0cHl+TDXh73vl2bfoFV+ca7oiKaXSAWgFrv1bF
l2oQ7q5XCVmjXFtYQhOP6AVD7dt9rk559atmKJa4T2MsN3StFrDw803uKkISAhU+ABmE8qPA9+69
id/2sjaBiMOYOpnbZQ4a85tX0Ji8cLRD3GR/Jj9SplIiZ4mhHd4fCpAkg22ZgXQlruwQXORq5Wgt
2IiJRqzVxEjtj8jPJB3647t8/JYWNAHZss2j2knRqc1IvlZ+X9pqw+hzJ+6bvIDoHp/xLlBPrfru
Qkmkzm+zRpNAiSZZ2ZQdcHvC2s0z7sv8K0XZ2+lWnNbfM3nBEE3G/NppSBlbLj3ZEY38L8MDsIjF
Wxc+z8dmm0fNnfMNRS36au+KjXWwvvXv1Xvx0/40ZqG38Q6I1lb2bcF9Okb44esqn5MEWmxOE+zp
6M+boC1fY6Zuk43kf6sgH5zn3PaSjRN3T4oE82Ob1Bly5WRa2agFmzRhqnKiYELtE6wjcQ9ayR+V
d5sEITcRquh0rkmZ5PTUgBlipxLQWaAMgRTSdbtcWHgTjoojDAkSytxTMVp739YZauKpAhveGoJ3
aWmMax6xg2sNHnaWo/kA1Bn3eRys+JSl337+/4c9LZgFRsK5h54qqfZd+TD7cYT01sqRXPrhhnHb
VmINQQy55Er2vxqbH0Yr3t226O7//3DlDoxpp2InKLqHsn0vfKgNTmu9o0vLYtzhKSAqIy1aB7qG
9UPHvW1vg8E7T9t5Zd2XVsYwVt4IkUL+1YVylzgoVSNgK4K1ZV/w4H+BFR82NWuJw2y0t5/Gc8OK
HMWpquJHJy8EBBmdJvJGb6X8s/AZJlxvyFD103HDTkyBhCTthhaSy3QlWFvYBBOcHIxDS1CpAjut
85lNKtQKmdHpxve5CUmuoPGXUJv2J7QI/ufb81cu6NcsDh5jIm8DTHITlpwEXhOQaoB1uf78wr1a
bNFzm28In3nU5FRtrxvD5XcAMz1QFpMKXnMARtlR/3mAKh7naSoBQaJNudFBYb/ZHQfdRtpM8a/r
U16+t/8h80jQHcJJnkEohuptmaFV1GdTtuGBuLcyuiZHc7GHG+lxE30tm8KOheAe+HdGBD1U5rs2
QYG6hULgbqQWbcJC1fo4jXW9Y1INO8/N2jur9vq72s6db36Kd+71T1467Of/fzArDirdAiKO7qkt
pwBNf6Qn3+JMe7epEXKTSqtqRBmr8zXlAbfquj9oxg7dvFaFXHAKJoQVrfwTmo1BllyyfB9MXwRP
tgh/d5n/x8v+u75Clw8FN0m1dGyV4O04hyDKC1l9iFlx55A8JOjEuD7D0h4YDw+J3l2kIs5s1WUS
REkGtRdelyuJ04tN+tAWN6Gso1DelHTwCbabd1Efe+KT6EAo22htPXbpnLchGErm+zmwy0Pqls0O
FY96P2ur/jw4g9uEHciEo0TO6qZGPmZCX708FxUcCD0lWj7owfrkz/ONQ58PyofjPFGGvHzeOCep
vOShVFogwSfSm24GZrJwWXFWg6EKjxUp9HTXg6pk18cVe7l+DC5fDewfzCuVHu1rHOah+zFbT+he
Ccc1HP3S2IaZO+kUU8lA/WmPza6cREjO4q3J+/VfftlEmIkVlWWJvJCEiTSdCoV9nw0F6MdkaMlb
GPnOh9iIXUaPgyJZWvQkMx+dzyB2GDP6jYCObsUGF24bE3BaiCoDRU5w1h1ROrSL9ptF5QZtS7hK
rTbMXcEwZbpyty1th2HxeE87ThljtiyAZBR0i7aN8EQYWMlKnWdhR0y4KVq9qsyrsV7DkAOZNVRb
x63bkMjxJRjzYWXRFj7DxJiCTjaruoTTEz0He1Xmv9BSo19tWvmKpfENa64d3Q6ti69ALAA5DPAp
ZRWIAdfK1Jf9LjMBpqMaLSiEdeWpbMv3duo+l527Vk9aqOwiafH/ngjqzEPPaji5kentpAgSAVn8
hQsIAPposwMb2S7NATOufPVjmLJHOx2/yyy+LdhnJvoUspZooIY486lBUuWrrUV+tICY35KSrgFc
l86Y8VphnquAwcZrZQz4qyfPVyIEqlOmeYTy3JfrrmVpjwzDL3tZVeAEZKd8iO+Jk9z3LF3Jciz9
fuO5QqCtVszNTE5lQsNyeBx9L7LdP7Fewyks+BST+6n0JpaVA4S+Z6d7LecsUi6YSvriqcpBHkAB
xq6TlUTDgqWY0FN7Lp0pBiT7lBO4LyTjUZ5DVXHn5vVtd5/JATX26L4KMs1PHDF44b25YmXghW3w
DCNvkrgcKpbbwL9IL2yCsvycAMQczX6T7fy8WIMHLS3Ref4PoQHxOjeQoJIB09S5Ce4hwZ/ZXYmy
FrbaxPJNLUhkfTlwYKgQvOn7OJDhNOuQxSok1asNYpvr9rDQSMBMAiiRtTJOE5SSewgQ7uPW9Y+x
m1efh8G271x0FoitXcRFFk4eGGdS1Uq58XMl1tLYCz+Amp6Fc5rmPmtQKddhG0T2BGIKgCRD9MsB
gepCcGDNh122fXRx/f+OtSiapxmHIGXmo7komZ4hrbliL5eHhqv6/6F5i9IYC8Cn2rTOj3GUP5pq
TVh26TwbHqugAytsgqNQ2dl+ah7t5JOnPtFsTZtk6acbbsvSctTxgPE9O4+KsgYacCV4XrIQIyoB
H6dvp7l0zqonRTSj0r9DY7gTQeqv3l0/vgt2YkIZkVXux2SKuxNoZkFu+Bw71WebPDetu7eao39r
ZGJiGomqSKk9EGaX/hBJAmlL/csbku31r/hbU/k3P85MPOOo6hHhLm6leuO+OkceFcf2zfsZnOpD
u2XPU0S3+Va+pi/+N/s1eCDH/j67ky/ye/mdO9s1VOXCSTABj0WZ9EXaANXH7PJz4XUP/XQL1RPi
bZPZDSjK2GvQnnSynfbFVf0XX62JtP2tGl1avPPnfHDEfdHbZQd2/BPE4XXEcq+OYpF0rxoyVhGn
0HmOvExN0ZnB76n00DmetYP7VTi8eZo4gnGgg5MNmiXp0aok0pipX3y3ZiQ2g1ymY5jTGLxcvHN/
QKZt2LWNbT8VBWDuulNyb6nEi9iQ+BsCgbWbHkD/sFeSMqgdG1QIp6n4ZfF+Nwdy01o/R7XWi3PZ
qVCTqlI2BKJe2gcKsXrosmDbsPEgwdphfb1+oi+PD5Ts/+/JMNpK6zgmp7nZOFaIpygwlN9AyR9d
H3/pqBpOse7GbuYDyuBE0CdSAhGqi9fbhjb84QBUiEZCDGXbGRx6pZr8vTOX84rDWloYwydCIXwY
RMkbaDnaX5rYuxOQGAy7bHypC/b9+hdcfCt4QWB6xdgvwC7C7PboNMPOIv2+bP07FpcHXdCob8vP
aug3Acij3VndISkIqdv0cH3uc5RlGuN56rOj/mCMleXZvdM03XG0XlJneKzPauNnRJTLH+du2Nw2
ixHjaZX0fYuC5TG1IN+aFW0fecI5qrj8nuc82/b9eONM53388D2sdoS2k0Yfq6L57kzOZzcDdVaX
gPC5aKc/VI9i5WRcui3PK3f+/4eZvBpqtGNrK3RA5EEkcptE2p28UOs1YMfSDIajJLZKC7vHquEm
Hp5a6M49JxzEFpCELlfKEZfs8vwRht1PDuTluylQR2T1f7LC2nnQcVzJDlwynfPYhs2fFf50ZuHn
T3mzD6zPzmxvLfUHZIy37YCJnO8G5XqDI7vjMCd2HkqW5NuKZCycqmatzXvBPkwsMbEtz6NOUhyL
QeZf0zomUd3S/OAEEjBXvO9Dr5d6xZUtbLgJLNY1mUo92/II1NkATZ7cDruO8oPKi3zFES9NYWx4
LnRSz+h9PQTknrV86zl3sW5v3BBjxyvZBjZK9go9x3WxB9OZe3BpK6G93ZUrSdKLzw+cKpOrcAgy
NUPZLj8qkqFXdwRA54cAA0GE0lceEUp4pEsXvWwFkSoaW4/pcCZgAbjuyRYMxoRzNoMTJ4GK5dFS
9GGqrdcEs9w2tLF6QcqrLtNNcWSl9J96m/3pk3xaueCXfrdxS0KJRcTgYNdHkrVo7Wnj76CkXdOR
WTASk4ax1aA9TSA5fkQcIX/IZErjUA00f0BXhrrXc0V5ZLXBLSD28xEw7mQKtaXYg6s9NMPwE4pW
nzmfvtdqDeu2YCImFHzQqRNY81AcR1ZogKfH8mB7DejOA8Snt221cetarPX6wa/YobRJt01iPuyR
6cxuyKhgfUwQ+FipXvRuBhxO6YML4ymoxrDIffDHfbr+8xc8uwkDlxn3xqZw6yMVwfAdqvSA0PZz
MO4AQzwTfcV+ur8+09KxPe/Rh0t2oj3RriYwt5x0+7YNgvuiT+XmttHPs34YfQDlj4OySHVs+rbf
uvHAothpqpVtOG/mhdDKhPqquaR+36OO25056krbovssTtG95xfNJsCTIUKG9r/OLb/c9DUmeWhT
oP/a8Rx1nOfyU5Xmn9siXwkTFgzchP2SqVBWZXvqyCclIh4j61Bo9kC74u6sQhMVWbMicL5wtEz0
bzHSZFB+3RxzC3pmutwHKcQWcusOmqzv19dpwb5NHlG8aDsAg3RzBP/7azy1b743fW8naw2psjS+
car0/zi7juW4cS36RagiSIAAtmTnliVZkiXZG5bDMzMJ5vD17/SsNJhms0q7KU2ZaKSLC9wTIh1b
vLs8ZyA7qONimycgONXz4fbPX9gSJtwXThSC1Qo/f3KG+xIOuKCv52tCn0vDb5xB8CDPE6HqGrqH
geOJPCWABLh3oKg/ECZX5nipB8ZZ1OVBl7QMczxGYrxrSTTssyb/ZNZswnghU142M2wjIM5Yy004
RL/LkQp/yj6ZQplAXhd69RRSqzU8fmh/cQb8rUQeb8ZmbXwWFpCJ5J2mGmWDJMACHd4q962dHrJg
ZSP/Aw+8EpRMKC/cZ7OM8LI/uahxsg1NRndTYbIRtSE8/F04bv2jvDz46HEQ20B2CUSt2QSnRTru
aAIb7SoEy7Jt7chjIQleWGb96lw8AYdD5qxUZq5iFnCC/fP3D4EZGJg5auIyOObwSJNe1rXN11ol
XPhhBYiwo5PoAIPjBq/OveJAp87FFlLzKE7MEKpIpXpLIJr0SoLM2t7edQvB3MQpB8VchBQPJKek
DM5417mrIgnee/0ErK/fVvwrma01VuhCtDXByonsdVo6wj4NMFCw1Q7yo56tra2l3131GRgXhvgf
DP6HIe5ZhAILm4Ij5vlP0yaTN8/zfREUfxRfm8elhWxcNkYKcY1ZT/IIQpoL37DGJn40rOl8Ln3d
iFVdwixLV5wc40kMO0gFlQ/2rKMfAfx3NrdnfakJI1JVHSrDdHTJkWNtN5U7+9QN95UFdfrbDSzE
WxN+7ADjFs7CDo41LasNafMvQ4HAO2bZYVCQOrzdykLANWHIqpXFGOkiOAbqTXR/7Xolw1kYHhOD
TKCilEgnIceW3o1u6Q/9c4Qc6vaP/keF9kqoMgGAbsGJNXVzcLSCujoT2A/cwf2CelBeCxFuIlpB
DS3Tf6DV4W5lOCqfQp0WahrVvB/mvkJ8YjBZCkASm6JQbScAIlfKR0sdv0znh80TByRxKEXHS9jm
DZDsaOZHXuTb2z1f+vrl7x++3sI4towvX2/K+zRC7SI52tbv29+ml6V7bVSNPVk1sRPYXYef3kP5
ponn3heO9hIE+rzRu2hwG6+RuNuOBdT2psraijldqZIuBLZ/3j8/dIyRHuYIDQ2Otu4egjDyRt55
aZzvpuTU6DVUylIrxqZtdGrFrKqiU15Dujmz1KMd2WIXcvYwB732oHaz8nC7NFHGRTRRykoKVYYn
pDPxIQCBcCcm/b/EgXXz7ela2LkmFtmFGkc9yTE6MfWmB8ghimwljVz47SYQuaahgkiuDI5Oaf90
2zrbhciw3aBZq94uNXCZng+TDXS8JOVoBccBpjR+TGL+oGndPQUwk/zk6BjbUODdf1YlIoSuD7DA
9K1ircq9NO6XTn348d1QtaNqU3LMUjy912qMNzofupXfra7vQVMbOXBoPXSQ2D5OcDz1dBu8w6b8
ZzdEv+bSfoRVOfUmwj1Vyf3tZbRwzJgo3LFjRRkQIo8iGZtjT+m7m2TPjao7aPbpp9uNLE24cR7P
BW95KJzgGGXQ0CqeUtb65fAZMA3yFROGm8Qx54VmwbGtk/vIqX+nWfsg++alu5g7xc5r5n7ydcZU
mHUJPE6zCR2xHffLyAMo+eQrB8f1dSVNMO4ERIOj7QZnWpl9LYroJQ2zlUW19OlL5vphyYKj3ORl
XMUnB8bWrQOM2dypNVf36ytWKmMzExCyy4jW8clOVf6M9+OE+3iwBImk1Gw6K9zhgJoch/p9nIU6
NqqYPpeDSRN0G0Pw2Cb1FJ1sZXncje/ZcJ4m9nJ70V7fGdIE3Wb5JCrSomPt3PpJuuNW5gsX3rOf
9B0C5M6YlwDmIpib+MTSNvXy8VBNEBCCgNxKcnd92wGq/+/vJ7rKVWjFUJ6NYf2F+u0Yqq8q/gyc
RShpIm8RYe2yvuxqDSM7DXJ+bf2Q2VfSfnICjNNaWIriqol9naYAd9aRFXgJwnkm9UscSfrJzWGc
1HXZs2lwEM/pQA5WwnedZq+fWkEm1DaMRaXCBtKHVFebuT3ASfkeF0OvLq3d51owdrarGlnFNdKM
NP/L0wdC+SMJ7jtOV67b1xMmaZrxOiUlbKZIy3hWAPsT/g9yv9jNVXegRfVWts4aquT6JVqagNuL
MwN30gCBtYPoIvJL6Noop95MGXb28FQk8crdYWFPmODbcGJ0EqOURzY+BFntF9B8lOXapW3p68aO
5iGCFJgGOE1p/5oIEIqHlL7wZm2+L9/5b4ouTdzbIMpKBVMdHIvUOcjU3pSkeb69lJZ+unFGVz3v
YfuA3UzhIt47KRB8ExjKaxfNpc8bmznKwNu2ocZ9hPjXT97haaTKs9CHZc0aeWohXpuY2m52IPht
4QDFkVzHsDlUr2ObQWhVrITThcE3kbR4RWC2YriRS1295C0eKXuxvT34C7/dhNCmNI9wLCIjhi7n
xkleVMqg95/A/PHpdgMLw29CaRn0w0Coz0KkALD1qBGUjmyoxVYPJFi5Niz14fL3D1lGT9MRcAfE
IimfaYeD390X7rMTfDKLMYG0KY3nGCK6IHnY7R0Ue30rGFZeKxbCnImcHYUu3alAmHNzl73ziDT+
NEV/ddg5nlXS5jmvijVjqKVVZB7KSUqHfupRQxzKYZuTPN2ykfOVNbo0CcYuHhO3zFjbZafCCuGM
7DS5tbM0lJ70WCZfslblK0O21JCxn2Oo0UsgdkJo3X6h7VcZP8JYm1vvt5frPxXVK4FOGKfynNTS
5VDRPb2/PxzJ9uFL/MT2bH8evMDPvcm3fIBPvXPg/+Fe6QGW5jd7lJ98Z4MEygP8eNNs6Imf5tfy
KPbV3VR60Jn1n2EK6nXen5VfeTUaO/9hq1Wh5dRibs9FOjxIVt41tFgZ3uurxDGz6lEUarRAOzpX
yj3EDd+5LV2hzix92tinUQmLSGJV7dm1X4LyKVW/b4/G9RDjmPkyg1rSADnM9jwkU+hNjvKckD66
0Up94nqG4JjJss3LEg9BVXkqWRQ9tTkRyPVFvxnmVPp24Li+1ZflyXXmcuVN6iqWVyjHzJ8jcFbr
sC7Cc5M1KF7neppfsryXuxkPL5uZlXnn9QWtzrRhDkogQXSPA4gDBAgz2W3EsvgsooDtnYo5hT83
w/Cd0Di0cbzO7GDLaY59XoYxdGGldkMvmQbrCOfk0PLcJmm+cEd1OOFL4sMDuP9G4IdXPrljtMag
WZoxY5MpGOwVnGPNirCRX6vaplsZBWRncVmuLLarwj0YQxMlZXXgXJagdcL2sYeJCb8AJ9yAvA1l
mZZHN+Ra+SzKyHkgUejHUOzcyKweTq0dJjAUpFYb4v9DUNolkXqlVc48qXT3HmKAJr8XTfVLQfcL
uvN2mj2WLfwMnCns2y34HMO9jMdxZXlfD3iOedtJW+HC0ctWR2uerT1zy/hFgJSbeBWU0mH0OXwy
kXFMwmFihZQ3PVXHUhbBnx41OSRjvdTEg8VlknghDLpWNtVCLDBvKPDHKiGHKZOTghWR9nAy4aor
tPwEbQCTb7IAW0hYR33ehCerYb+EhLbEhaafJbFcOe6Wfr/x+BAKWhWFjJFvB/S+DuwH3uqX2+Fs
Yb7NG0kw9HTsOynwJkZ8kFrOXTLfJwAweUNBf95uY+nnXzbmh5TJkim2uE0Efn77XFdyA3bFyswu
/fxLkx8+DUSrqxMZocAWzicrfrarZOtUyp8Agrz9468//Dj/uYukXZCLfBBHm6svcIDZ8cQ5Jfox
djNI0QOkWNh/ytjd3m5tqT9GYlNi59UFsQQszMcnm+q3iRX7jDmxl6k1pu9SG0ZOwwivGJGCHZMq
gMI/re+rqQWERTjzJmqalZlZiLrmPaWvLOCqKzzx9m76LFv3jtPxCenOyrpd+Lx5S4ELMa0DYIiO
0o3VO2pvzVOVBRBwKK14+HN7MpbauJzRHxbX6DqkAzxAHkNaDKdaTUnnNU1HPDuxEaY+14ixt4Hd
h35Dk8kjrcgDnfu3iJTHuBpW9t5SHy6L4EMfQiui4wwoyzEf+dcmtr4FFRLFot9+7tdfmv3w+bRu
65E3yjmG0vLGvN/GAf5Tbj73dWN3927ftEMrnWMt9xbu6CEE8Nx+zeLs+nXIMSlwVT32VCM0HROy
C4b5iwq+u7LbjzHxbbm73YOFvSaM/QyYaUNq7KxjkAV/dAE700FQ6rkiS3xe9Csp3GU8/nuNcISx
o6UMi0hHzDnyZvhGOXQTiByebvdgaZSM7KmZy0jF3HaOtFSbvtE/WAszjyIBycuFyKqOq5WXmYWG
TA4IlMxl5EA96VjXtn6fs6k9BrrsNpmqw98lPD32eZklK2WIpcaMrU0mWKEMOpfHlsz+mBxcpu7S
+pDP8y52vt0euYVKs2OS5JLYnQCEo+7RHkVqe8k4uL/n0gU5q63DcOumTuBbeqC7eu7ajdPR8RlA
IiCRYkHYGsd/4fwyvULCxh6Bcmmjs9bdIRnUbsrdzUCjs+XO+yRXOF3OgaNXVuJSa0a4AdU/KBSf
orM9u0eLSI/Cko7J8g7b9osVNLtmwAVANi+3h3ihOZMAaMum7KtmhAQZd+WBDAyxTSvrGDLVeg52
NxRTL1oZGbfdYxvrbiVLXgDhOyb3pWpJIitCnCMUC4jHKawrz1Fj9zDp6orwQeUN90QayItcfjBt
oDLDX+04WANILODDHNPPIHZkk3CZsuOkx/nFjgCjOQfd5DA8JdspPM/ydDjA+tAB+FarPvBklYI2
ZVXU9miSZNuYTR34p+70Dnl99bnTwCTTQGLYbTIa8aOjpq/BWMJJPoFAOUnGlYf6hUBnMmqgl1/I
MCHsCI/mOvda2InubAjGrQnb/yOreCWSukYkLTiEYiLaiqP8B9MSb3U0PGlgXEaUrBxc3XIpgRMr
L3jNzQATeKTNWzhuDO23BOKzlvXCx9lj/CFBASR38oO0gpXBXThKTKeEyhoLWKUC9J+CeweLJ79y
D0U2PRTy7fZmWhhc0wVhiuqinwYucPULv5W4y4I2vDJvVxW/LvdjI966nWXFdh3KIygrBXJNJsBX
GaEGPgzwzpxskZ+mmSlIqo98mwugLDXJ+T4egO4t5rrdMOk6f27381rQALX3P/3MpgrEn6w7U8lh
MTKq/kGFybydmYV3Nc328KSot3Zoqw2ym9fbjV4b3EujxgBUTgXjEcn0edD0R5OHf2jMNrc/fcm1
zDV7+fTljPuQg+GzZc5mUJXtrvxl2SEUbnSZP7rdVO5vt7D0442oLoJO6CyO7HOkisHriHiYnPnl
9revncSXX3/p1YdfX9CZ1hYAH3gZ6UF+TuANCJ8muPxmm+HCd5ZrRb6lYbp07kNDoEk5kDuh8Hqn
NN64rgJhzs0Hn4YwVLvdl6Vxcv7dRAtCpKQuGc4tj7+JKdjVwfjJYTISSTXFbcDpPJ5Z8WceKw/6
vUAXgRv7JeSlf/vnL42QEfzAUevSAsCTM5Rz2o1LdeP3TV7h4KzWHAKvBbHLbBvZpCA4d5RGExFx
xUHqPik3qJ2UB1oW00mVDd7wP9UZk8QEXmqJ/CNn0G8NxOsgunAfsCY49QVfU/26mgWgN6arBbdz
3WZTSc/xYIVHiyatn8P1+S0FbW1fKbz5QW3MPqY1C49jGkFSgjT599v9WxhJk+MUACHZAVI8n2Ho
9Tfl/Rk+3pmH0/cpLulKNrewN02aU0JjEIjrmJ6V4O6+LoNp29RttOmHiW57EdVvVJLof7c7dJUE
fhlNIxKEFvyKK1WxcysH/szdVp9mOoVPQIM2J46D4xtu/d8nVcdnBR+3Aqh4AUPkLFXiaxaVsDG9
/UMWtoHpjiGzNCTJLKszJ/3GUgQiaIWfrMG4lsbUiBFp2+Z1RXt6zpy/hHR+P6eeDdW4zv3pBMn2
dhcWjjjTGiNLWivtnGAEmCF5VBVgH+Fs+7bN99xmW7iM7lncfx9BmFop5CyNmRE6EreZKujg07NE
VNomhQy8HnBQL4H68yebMEJHPuQyVxxu7XI6JMXXPnicw+fbw7UwJyZRbS46LmZNxnPfgRCcDrux
bjZ2W/5s3GJbQc9rZWUt7FmToEY5jJmyLragNXqKSxT4mnFvTcWmXiO5LkyDSVNzLXvC2g2tcxuR
Z2isbnKSfW8yd+WAuJrGYYua5LQwbfFyOM/63PUx34i5mw5OLqB628IkJLcy7VthnsKmz3buCBie
eAV3eXLPoSrbeKrR8ANNIva5BWHS2IZpYHMEudqzSNvaa9xq6ySlDWvTtbfxpWVhZAwQk8ld4lrp
Ocl63x67bclwgbXd1y4v7geyChReSBtMQhsIkFlYQCjrzHtI8cFJaAN5jc8Q2i5TZiQOQ9+VkpMA
jkU6hCwdasi6OcDK1ivttUv/0u83Nr9KIYmMC+iMAmK66STOB9S0PrczjU1f2YwIGV+00bpuyxOU
EPtvOHW34Jp5cbLSyMKuMflsrCJuUTrTfK4nGNE6O9h6e87aKl061kwyW+xUacMqGJHQOaxPHVBY
kR9VNQnxlAmzWtJN8U45rdgCIJ7ti5nxjZIljH9aQfxu5p+8JpjEN6erODTyI+tc6lcFt6qa7olL
VyLb0hAaNwSLkSRKSmQjzeWhCxIdlL3wdoUuubAPTTrYmGZzCAYPfvmQzluuQbQZuxysuILXfjcq
KLG5I93cXnHXYzQz6xbDBAc3ncMbCxUSuCiBLeIVdVd6bWT5bjKtsc+u7xlm1i9UHKdV2QbuaVY9
jD46BpcyxVbytqXZuDT64apT44GnjQeOo5KmyNO+ty73svqTmbVpvtFIKD8wieQi6ewt+Hj7rrNR
XmhXJuAf8MuV+6zpvQGxZT3x1sWDmuDkf0PdBZnPauSifuggA63YMP3gEAHKds1M410kc8ngXB9G
5wZ2iqnndDUMFXkb8d1Ag+6kWwjsgLAKEzgBLOQDyy+yGQkpOl8Omm0ICqChn/Cm+VLhlrtp4QR9
tIXbHaY4dXe5YPQuqrrpZ2fPwXvQDPOzKFD/gS+3de4zZDkXQ4RDlOBpiEp73LSiQSGKsnJ6K4qM
gcpQscNcEeXPua5iP41F99LPqtrCHNr+VRYyeW601qeJlPqpa9vZr8Y5OjpON0qgKPr6GGZcbPti
ll96kcwb21XkQAXhwnPzTJ1KLYTfofLlZSTrdsPIE8iwRamzL2JS7JsyQkCpg0ifdDo6P+e0E+EG
mjppt09U36+U/K5vHf4fr5KxgBnW1M7nuQOvIhVwlolTQCznNEl8vNN+vb1Dr28dblIG64nWqHHw
8dy4ceRD4XryAFf5cfvjC30wmYI5TMrLpMXH0x5hOf8xRX9E2B6gwbG93cDCrzcpg7igJWUFkXnI
V9rfQNrTj+D0jSsbf+njRhiOHC7ocBGLbdPe2mYVLNA0SddkNZa+fgk3H8JKAohgyvD4cOYwh/Bm
y3qPxvF4e1j+iR5Xdr3JeAYIKdRZA55jEAs8zcR1Nz9Sms+vlIHvCN35mfhFlcuvAAnxrWs148GS
SXGomZpjr6oF96q+RfoXJ84XFD0cr4Q9/APqO9KHfoY89Ly0v8g+GQDkV/YmVpxBSS8oyMrYL5xS
/+TMH0ZncqHWWWdud86aELYWpfsW0vYOtra9J4Q+NWG0BqNdCO8mi1DgEc0aHRuC9nC78xLV3qdK
Aiw4jJvbk7HUgJHQRTATJNU4Qd8p7OdNChMKsPwD93tCWxztn2kDgNZ/LyZJtB3iih+c5q5CrvMK
muJeVdOn7gbMBAKXWsbJiOgJI4vIi2l0qKy7OXQ/OT5GVkoU6qxkiPozHAKY02zq8SfIfisDsxCB
TMZjWKKcUfdDcIrs1h/hkxby+x7P0zZZyz0WptdkPio7KJwZFmDnDlXGuG1RyHgarPzwmYnlpgWL
mGGUiTqCPDGcjLy+I9m9Nfz+3LeN+FYODs1LiVdQrvtdxp1p47Ky9W0mVn780uAbIS6lEP4koUPP
1gD1jzk9hRlqtHly4MP+c124BNcPYSLM66CZ4wnxf/hB9TtMvLELVpbO0sQ6//42beNIIJDibUmU
B0goDJ7IABEcrDVK69Lw2P9uoIX4zSQzCjMTAaRE3NJmh7txsatDHQC2J+KVjH+pI0YAGqYxQcYD
65u++C6s39xCdWgtfV2I0ya5sUJWhddMZCl5HP3gwj6D7wCzJrwh4mEmKtdKtNe7wEyio4srcRXr
eT5TGzbBlaLhWyfcYp/nBUxWb6+lS6z875nJTGT2PNDS1Q0uRjhbDuPcnfGIZXtzB2FvYjcHVKh/
kG5cmZOF125mgrUbmwLRIGl1tggVPyYcw8pzgZCKtlQ11QMgkJ1P+6j1Q/ins0ylW96Na6fr9ZXH
hLHzbbgD0BQp9sliVvDkXuB+lQicu7aprINMhmAltF+24ZUhNREFfSZ0ZQHDeyZ4BvYqh/5KUXK9
PV0LS8IEDWBBu3FtRfOZlRS2bCBATlF6yXfYynpYGCSTKVpNRQ5TOdzMyvlL2v4hfeNZ030a1CuD
s/T9S8c+xC6nHILASRg9Qyv3h9vn+b3OM7Ll4yh/x1qtnYAL42Ri4MHPqoZ4xHtYVmdQkS6m5tRD
5+TMiL32QL7UhBEpy6bqhomgJ2X5J07kprJDL4rX3E2WxskIk0XcFqFV5sg+wEYOevFWDuEuLJx4
m0/tmvXTUhfMGJl2RQGBJ3GqReAN9KGDFVgp1tKzhX2gjBRnznjk4v6tTknd7yiLvqqp+HV7G1wv
TjATjd3FDYsAJJenMmKVT+vIPpR5Ad8nob6GQyN+ZFGUH2me6F1aVtXnNp8J0iZkpG05tOqUDcm9
nVTvcTA/WE317XanFqbcpJB2YRMWONXnc+cC2R99Jbn+PiRJ6vGVvbcw3SZQu6ibrChdqDzjRX3a
jG2o9jbQlz6kn9bk1Bf6YFLPiqyKVRZWElIk/dEl5d8ORrqTUHurGNZO34VumBw0aGxZ48xgkVjk
nO7zoLH8OBthMJiHa3t7qRvG3lZinBPLjoITjLC8YMqB0Um8CC+HLehRt2f7eg7BTFhnWempo0At
nArKthC+2ljuXTA/Z32JouTL7TaWRsrY31PW6Liz0Yaa221eWMcizB6LYU1jbakLxgaXsDQrYb0z
na1EW08WrDt2ZZ3GT03epT6Ul6oDyUX6drsvC4mKie1MIYpbV8WgTpFOnmzp+LHrhF6g4c/Yd8pP
Ov63LdeMYRd6Zip6z2OSkVGR7KziIjgLCeAwQNvT1orGpPbC3ibfspTSz12WmYnyzNskS3mZIJ8s
HLhlUvt+7O1vzHGebo/d1bwLAgTm4GlJHKvXQXzSUaqgjJzaADSOodhCZ7E5EXihQKo+d+NNAvek
Py4XSCzEnLgrgfPadro0f5nTD4c+9NC5JhE4ijiBFZ7EmQaWgXod/4zF8aWByzx+aEAODdTdlRue
3LHcD3WTbHQsvrGpX6t8XFsQlwYuPfvQgBpSxgebJCeUdvmugubSazvz+MihVNmAjuaU55FlyRoH
/NrReWnusqE/NBcMJA7goRae8LD8wG1Uq2X4iTemy6cvTX78tAv9gCQR8Slj8fAQgpgXBMLaXVA7
W0eOfgL5nN3tZXct/FyaMqLomIWO3ZcEuiBQU9HNdzvjxxmAx9tfv1oVu3ze/ndPulYNdjRjUc9S
btt5/tYWRJ4y4X7RVvLXQt0iThC602j4AQpcjRoMAkYe1O+32/+ndmTm+Zf2jegK+9GARfWoTg3r
Nlo/O3hdqVl3IOwPmbWXwq6MlT/lEM04YeNTb4GGg2vVXNB76EZubFi3dPA1q4bpLoxhMyXKL0mt
76MZ4jDdoVfzu4jtFXbh0oIyQnWWkqJJOY1Pblr/jWLlx1b16/Y4LGxuEwsJM4pES3ilneB2faIx
xIWtZpO37lul1yhNC7vPRD5K+PBVtMJMC5Lt0vRVy+5Y8YMVPFrik1vOhEA2JCv7EBJkJ8DNz/Yw
HGO95o9+FfOAlWKK7Gvo0du0lhii2valW2yAt9wPub3RMIp10h95+2KT1itGiA5N3ZbAaNRdlVpd
mh8jlkxWJmU7JekpjXAi1wXkVXJ3yHc6HMtTEBdrXsMLS8wU3q+mwMIeBYWx7IbHUnWnPirGlb2+
EElMdA2kkVro9TrpSUDT1IugVe7D3SbwGgiHbG4v46UmjDMqRHk9KniSnaCiq73SGX+Fff0bIPn9
7e9TlPkQmK4EDG7EQ0HB74Uhl3MqJhrtrK6ZHloZ6kNhqWb2qibpMs/iaf5by6aqD4j7/bELZusV
jD5oFSviVAKM6dZ55YIUBxSZyTfHrqPnrCXCG20JVido09AihEtiWMwZhspJ+F0T2umxLtzg3BVW
9Mp5hkJIV5fyzpFTFHg1HdI3eNzOjk+iTOxrvF5mZ2EVesuUjhr4C9nC1zBWVZumiFUJryHb8jPY
dWzg9gy8peXakOLSotmBG+34LeGoqvAA9Ebah4fAQqVdIXPaAWQclx7E6+DanU083MFmoD0UUCM5
wrIlO2AY2SbkReMNQc8QTqfa8ctmgkqDZvzZHjUqkWRqYL8ayBPUiNjv0bXFWecdebMnCyYZLW31
73Zi5DANovqtUBffhBo41Lipmm0ImMHotxz3XZslsvB6npINHp+CBxq4YvCrohS1D+Jt9KeATwGe
p/hYx14eW+y5rEgFZ7YRQu1hC8WdcB6QzsSR19g88DOMV+pb0Cv/M7CY/uzCrs3Bh6XxC8kqvbHn
6X/DXCvMsd3wp25o4FZda8087ToRTEPiZJtmUIGH/fD0q6ljPKzrwQ02kK1tfwdj2L+pZJx+yCSi
z0VO0yfGy2IX0FC8j0PXZhthJemmnGa510M2/nbjCTq/tGhdFLKmoXpQVTWlMCG2hq2VtuOGTgDr
IrEd1MOcgvGaodLrg3JZjv48WjA2Dmzq+D0WDfG6zBWbrAytv3GYud+405Sb2pmyI53G4WdGtbxT
mT29UnxpSyfV/4/EkdqWrttvGJCEm0wgpXWCWtiQbB+kF0D2/rUVyj1jXthT5nRgpwajmpjX1HwG
tL8pBLCwoMrSOg2PGHu+p4Wtni5snb8jisQDPJaiC0DQLX7Po0MeYZ1BfmVWpx6JamH3EVYk/MGY
ne+bgHWNJ0lOqZfmTb0puiH+qZsIVchQS/YrA39+2Km2oV8mFMkhMpYlSmysYIT+fygTB0wC3guf
pM7UebUd98eBF/KpheA9/jGXfleAUa2CvrufWo7lkYdM7xmbYkj3iM6LRFp5oQX3VR/ipDXY8FmA
bwYi2KJWHN+luV0/50qKuzDN6sfEVW6DPeemdAsRijHz+oY0b3nadn95jTq9N8LneCOmXN7hUYtv
bVplGRTyQT+LEjadhMCmi8OhB9KRfk+aAoXMPu8PNi+G99AOG0DSWPcIOle1SxOdPzbgWOGajjNi
pBUEU+Uc7CrFx1OqIeFn98o5iYpRn/eOuxsh9n+vrXI8ajcbPU2zC5Gp7emWQk72V4mEy8vssn/q
RYEXVpLnHkzh+y/4pfI7crZyF0+suY/CCuqJhSx91kUb1fYb6SDQdaw80bIlvccgv7dPdZzuWet0
rR81Y682Tj+oL7rOgg1+Mn/rLfpc6RDQ5QDqcxn0KXakhltk58zJFwX118JvBqe7r1tNtlYCCcq+
tCbsw7EODjSpIbvXxv1QXOzq0y0cg9yjTFP70Omo/GvlOXtrYPhygNdENkBfYLS3iV20PpQnRO1F
iebfGunmB3ckDihbcdDt7bSaj93U5Xe26u294OCUI12tNjwT0RF3oWHj8pa9jdmA56shEn4MOQn4
4CggM4YwkzvQw4qTFEN357DJeoELKjkMqeV+z/QAhU6BLMJD5E33MgF8hgHDKHY6baCHYUkQ70F9
8XStx53TEft1hu39Y68i9pPVIk92dHJTvGuovvk+JtT9WnCaPJKqKfaj7IO3VkfTW0Am4ddD0noB
nB792LGyuxlGYeeeZelBdlO4a0NLbwPaiEctymjHrCl+d7Ht/8/ZdezGjbTbJyJAVhXTlmRnZcmW
rA1h2R6GYmZFPv09/a98Cbca0GowmgHZrPiFE26VyMNsDsIBhuidiwaYVyUwgCf3Zdg2uDxKkZGx
LzLRBu7NNDrhHRmUnZI45t6jcFmxF6GIoEkRmqSyy3RwOrA6Fh2+CYhV/AS4e9aJOgvfJHHp8MdI
amLSnJkpCxSs5jN8Gsv4rPtDDdG6R4hZM8wmldsJ9uAb0eVV5kS++l4o1j6NRVs9gjUU75aYuiwd
PA9EZAiXQt2r7cgd5H7zp4G306+2DeEMO7Jq3jehHT+6sXRgvj4VB9IiYw6o1gDokw7SeyhQBWfB
8eJUsbC/C/vef2ek9k8ehu+jLXh1dJTGSqLGwTnle4cIVikbt4CzUwBlE6z/sABkrIZZEgdiPsUS
6reIgfPfZlET2yO4ko9zHsU3OQLtn+j5tvuGS4Icfq68P/Aja18U7JzuAobOCjC99N02g3x1gIV8
meG4DgSktAGDGrf0Nr7o+iIRPXW/hxDjSwI4iaajs8SvTa6mJavcUp/dlEKIDBc03g0N57e5XwLn
DHPeA5AuZOM6jn+QDi2BEB/F+9lqfIsz0mwIfM0Tv2jKtO67Nh3HacigulRvcHWPHxJXZDYLK0yC
aM4kE6BGO0M4eFX5mN+ObIFsUe2Nv6N4cbbC0Gq3iNgkIsR+UmNf/gg9t8xmycNvJTT/M1h7Dtli
3erOopCTOT1zTxY2AEVg5IegowsxlEb99tQyim05+/whp637pqdxvmUS55DnqsVJGqryOu14VRdp
DiLLe086ujclaQFH6r3lxtgC6j1x26Xt5PQ3YiHxPRDmLjbCNPaJHTuS5jL2kHiiEpe0cnEfwUGr
UhR5xIaXvP6PBtI/tapRd1NYjXeNdWi6CMgIJtAdKvWBD9znWQwVPnvXVvOya/2K/XRMMD1EUAHc
QqQZtudiCg+Q62teGOCZe1g3WkRfgSof6gHe0snsoLxTFTXJXM84deKB2lonM+KtOJlpiMHy6QTp
izyWux4uBo9VsHA3U33dQI58DGOY2XHzrAOw2Sj1eBpOwtkjQUHuxZe2zWYGOFVaAF63ZMLXw5ti
HMKEfA5hadupMb7vBMHZ50+jTP2hLOOE95X7LttYfss9A9O3eOrvUVxjfTbMvlMkcVXyYRPlXrur
BTRZE9lC7SVpySLbrQx5cPCj1tkPrEwdCR4jvP+yxaN1qh0XirmQP9q5+KAmVUCZd5nomt5sERD5
H85kxvd+qdjjMIQRT2wnYOsz16R/qCK0b5Qb+I/FGMQ/zRg3f0xedlmJe69MI9TmtwuCnjcJxb8C
msPV8BqHLsNRyycPclkcdM1EMOmDUQml1dQHnO6tq3X0DPIiO0aeT5+KeSY0K4KZbFShygybLLhv
ojC6nWwBXX9bz+oeF5WH4EmH7h0Dwlds9FgrDMcUb0HFUA9Rswx/GDxAUd7wBu+PkCq4s7nq/bRB
ofKGkoCd54XyGgBFuDgoRt0dTMuGI10Ef43dsjsBmFNnvIRAE2Kl8hiNg2iTGIijc2iMJgGiZn8/
M23aBKorXZ/1hefdw7Wj6JK4QauudyJIwjMHiSxhaFGnXQmoHe4Q6uz6qXa3WotWJBzdhg2o+eyb
wDIZO3kEAsDd44aL3yKB5YGLmLOtrFv53owB5Oq8kO4m1XSpIeP0qygLt9uIiJeZHPIlzZVYPqpl
HqDUITVcyprBiV9ixUObMK67H5XjBHlirSK3E/ebW+Hb+lvTBXZT+h55WgraHDmaITJbYMadNpJ6
wKLVpfkDBH19R1XUb4bJ7Klf7mLf1yAfLHCAivm8c53e1qmNA76pBQCQvXW8x4ZIs2uAM48SaR2z
QVdZHgkUl06xDcVGgjCzCxeEHdUYuwDtzXnGjAWjTEn70ETcfagYU4cm1kU2SbAiunaK7s9HJ9xo
Z1QWnQHWKGFR3fSN34G05BXtyRMc09XBbGRnEThxbDcZnlymeqA2gfRcmJH/VUNL4KfatbuwGOwv
+KwUxxDrYQ+kHNlWTdyB9jTovRcHzUnMUbwNZ/jJEsezWb0swc+qcMPHGdldm7jcUTdFnA9pTwu5
MUZgQzpzP4IOHvlCprV14dZNOdgZpuj7hxCyX3+gGoukouOFBSFTjdsmoGOaT5UtMqcr5w+moaa0
hIOuMtbQLouLYv7W1Y134wyRO6YFn7BJWbGY78y2y5a3Vfyrk9E5T2QDf6rh23vn920+3kCGP9qT
eBkeDSA9+0kIsRsXhpioiUw77nLtNgDlOFARc8Ap2gzjvOyZC1PszDWwtu3GChmnR3FJ8EjsIqAu
vhfO5ODDePnHGXwoh0iX33ZehfBd5l3pbIzv2j/9ULBH1nZNvdM2OBslG8QUKfS82pvcFlGRLFXb
3uAjvSiFTzC2ZtPUIba+gHm2gllk1JXTQWD7w3zPnfeqbvyUSKHrRDe1PVqchgcwojsB5r0o7io4
bGWQBAl6+KTXcEcf6pFnNazZX9zarTJ/tNUTD73wZ2h5lwbUdZMKP/gp8Cvye4K6wpNo3GLfS1qe
1FSGWxMR7y6e5vOl64htw7tKZjOpUAoZ8OfvS+8iMg4b+eAshfNjpqz4XcAn8iV0HEgDwN8RGuxx
r+HlA602ssHhTGk2hxUcOSrawu0GeGHnQxB3QpRru1ygdtO5m36OKyzYmC5e6tC2XwBhN8s7B2ge
4m/1UG28wKenuKYKyY1woWKE1nggEjUGYuvBA+GAaqYLDREP8UjcBxvj5e1BIdGqEpCHYObsTojE
Fu0G4ES0xe0YNvSDGhriANdtd2otBb6pQgJfABqWoRjunSi2+rYMZ/s294ztOh1qkwSyDE9CRktW
oNxJUdqg7Zjyep7vB6vnB/xn/kD7cB42zVLzEh7KwfCzWihLgwaadc7EYEtIOFQ7xIys3zeNOjXW
2j10CPpNSaT/C+UBehz6mTbbmk5TNgGFddMSkW/ypQmz3KA6k7dxgGqDCdQWEUoUptoj7I8H5kfa
KNJtqbHdAyyfyRb+e/yt1V5xoyPEbG5QNN+DDin/IGXx0VsuNkKBNaK0tscBOaaB7ACrsjnynLdF
l3ByQ1UoywvTwcKPNSMU3Jj+w4gzbCHdq/zEiftXbRf3qMDKNYlP6uI0StVuGBwXED2H9jWaUaRL
SzDmf9T9JN7ynJswQWLj3w6B6DKXuh1udNRrYlxfRxeIyxsYLAWoKTEoWHaojMs47j+61tE9CjMt
xBFCIurvARV2Q3Q7JawMYEzdjCZDOt1nAHoglixmjVZqUDhytwBEdNcZjlO9QLxl9NJhFCGBKL2w
fx6t4T+kF3l9ohZZ4PRGM3Y6o7sGOsD8HLoradTY6nUYbJ4ZuJW8sgUu0oVBxxap/fAQ4DHvTqG9
18UPg72IObnxIMLXJOCsQd3R0SHdzkVUbUDUAFR1ccP64VzeODm2PK8kxhGohGqoUtNM/s7OtnyG
C2/xDG6JC/utaTnAk7ndF0j+dqNo2xQ7hWfUkOo+10MO05jA3IN7jRtn0O52isfmDmydaElMEPd7
vdTzO7W6uT8HeZkX5LRPFtC0f8/+EN3O8wLtaMuQLQKBsyHUDFkpEGjBerJCMtcQDByufm+up51T
9262wL3rbQAVYhtSVNCSbnT7Dan68jksccUMAxo+Ab4wRRbTbaKw9jLrdPGSdl3unxZUSbYqyOE4
gxtoO2npIToGHUtMg76lDfHLDQ9aCE2JABGXKSYwD+AnsFPSoxubQ6zFWTArISxYnlzEO302a1He
YWn0bjoObfcMBiMkAGLtO0/E6Pk+5rGFIzqR32TFnR3noruZ3FZuB1INu3ZEmpW4MfOPEDyBqCSk
K8x7hzA4DSbV1eghIRReVF7cQRuFvXmzp373JoqfO9MOqPREmLlJdocywM5P6jzHL+ZsrtusxF3K
k8Fh4pFX/XSHHbycwnict15QjbdAb9ED44XedsrP93OtncM5JbwDPRqVIWUiH0dMj4hLzrBnB0jd
9ikJoLvDhrLYuPPsoJLWxA8C+qph4kP1KxOBx36xINATVloQv+iqDjYAfiDOm0X34Is6uG1cJ673
8RQWW1j5QchSImLC1ptuizLvmwyaQ1NWRvVwUA3NH33FKyg3YGy2NBrwVRHp3L11FkYyDcubjVR+
dxvUkHkelC53Q18P2DW+shl3zxFDNAzvNG7ohrF4lkmPrulNkCvvYMdm3NSI3d7qwBluR+0hG8hp
/jQ1c/XiaSlvIZrv7tWiwGaBC+qILHUcUZWwQbOD8kZ0CPxiOMSDdbegFfkwVSTdzRzDd9sYPn2g
YC3SaA7Pwr5uf7RGwoHKtF2PUgm8K4ekQSo/7OzgTd/oNIw7EZP6KPNAjSnKKv0PnPPjfbsodnBn
JU/okfYnUjXsDnJi7T3qRPkrd8VwG0SsyIoJUuPekNdZ7LQKV5/wH8oIiRXPO/810CXy8c6DCByq
HMsuYtT5j0DOeqMdin9vQ8X/4FKrAGd3YV8FlaMpbWGR/Sj8Rnwn2hcJ01juttH9reVFsatQnduO
+J+zfIC0qmUoVvs+2CB5PP2MkQw8V+EcZjinwiSGdeYWSl/ObQTFgRsKOlE2sqJ6dcpgeEExh90M
E/NTbKuWZQ10kM1Wx6CRhpx3NPNxpt+yOkaFMHCh7ImyQxNtXOOQXwCRSZLW8cDuIY4uvAfAMaRM
XUAZnsaI5i/5WKh7M5rpJVdQMz801I7BloIm81YLXNspBFwXZJs6H39JLuaHivqTC692lLQTg6L5
i1toAp8SSdwknvL6SCgqNNtoKOn3OK6UQVbtfs8XhYxoCJLKUP4cuLC3S4YZBTm2OAFKtJU37xxD
8g0klRyRtQz6qc5CxhKUMOOmJSiBOnE9OadmBPoq0mp+ho8YRMrakXc/a1PAiRlbiz5GAdSRRBHm
d3pyzDHHYfjHlD1/95vBIEzu5m+mW+ZwgwNZ/qjQJN3HdaEArQ2Way2rS23RVQNcDESpye8ASrDD
c+vBWyLGVYYujJuU3YCI3feu9Lr/hbc7NzBXrW7pza4wneMc2jKeb6GjUCI8N81D7FQS7n26eewd
3h3awPKbwG/j/ec9s4sds1Xb2ip/QsOsaI81FBwyuXCaUspN5lorMi4Vi4D/WlDK5VOF3Mn6sNo0
hOxkN8otIP3Njvh8gFWWgiqxhXDIrkBW+CIhRXxnvW7+0cO1KTXV5OzIzP+TJCaIy0p60wdReBo7
cRDjMucpbhuUFToYKT6NcY1qXCHr5ncTCtQheJWbZKyrBeth7s0GnlyovHM66jpFzOfdomIFzmeF
xBoGSHPl/OfwtviPI9x5KOo52jpjPrFjWBea72Y1LrhzUDRS2i03QYsWUj8jp0N8Et2oirLbRpI/
pKfqyVc6whZr8kc1zDyB5l3/ndKJbR0zNN9I7bXf+t6gvcSQ1zixandUomIxVk79KCpf35DZ0buy
n8AQhIQA1IPBZUxhWcZSxtUPpH5woI6In0SW5OmVGf13C3QtqSJLOIgVVYl+Huudg4q8Mqt6XJPG
ddWGxJ2XodPSXcGfXFDPi9biKtaZcw+3X3OkdCYsReIw/57MzFKRlxzMyfG3FqjuJgvxoWAXj4hD
FOovzzJ0p+fPP/gS9GotslIvPMcxSZojLDW3DguWxO2nQ39WCixRXPdCUKml3jQ139H5mrTphV78
WnVljpq2yH1THwG2nl7dBc0ZuGGyK+N6oY+9VlnRvoceCHPLYxOP9WlRwt9GbqzvGVrG6JjV+TWM
5AX7wmgtRrEErMgH1H+OosMVBPHOM4IhjkiQQQZDPfUc68fBRZAuuM8z7Rv/lpf+L0zlBGOUwov2
vXbz15rX8gF2DgxlqPCrY3we+7+AVOUM+i+AWv0RVlRvqDm3r8D865fPl82lCVxBBaCE4lsfZvZH
uUAxztNj8OSSVl7BgF16+uriAJ6xj6g4e+45TUJIlI7FNRv7S1PGVlfF5IXgNCvRHyNHBG+RUdGT
i03wQaXSfWKcAGeUGRHDVt5ey75OQoXOErzCUCioiUUc3IiHnjjVLjA15KqdcviSYGfEVpeJRBhJ
ylD2xwGl/7ScqtdK1HHi8/zZN8xNC6XqK2CPCwO8FjkR0JgpwDTFAMd5Uo2I3smvzxfGJZjKCs2j
FNigk0YBc4441F+gKvxzibzuZWm6axSQSz/+/Pe/FnaEphd0WVVwwA300IFdVvDlCgHo0qNXy5rU
TRxA8Ko/GuEDNQnK4Ovnw3IhFFpLlEiknWXRQBNnXpT+RYKSgY/VsMd6gW8OUDCQEILpyvTj87dd
moTVGocIT5iTClCnBfmGo+4Y/rHEVyjwl3CNa/NtMVYE4fI0HHXnQNhJxuSkeQkzBdu5wQ5tlwp6
w25VWGgMQ8pyj/AiP1VoxJADRS9IJjWtr/mAntFP/4AsrXUzimFooe0JNxwXRf00RG1aGBBtW7lT
YQDZ/XJrcOhfQXldmMS1iEoYVGrwg7o7Fu64l473lEcDBBea5bcfAQqLjnj6+fxduMDWeiqzHQh8
hGDJYnN7dPtiBwvSpPU+SHllnV96wfkL/9pCztBp2Ux5cWzbGtCHTpj8dSAm2sGZJz550FDRm88/
5cJSXHtqQ1o5HNHoL46keyimG6LmtGnDK+Pk/evpkcvWYOEltHoS3WxOBWyKj31nprtxUfYjIsWU
qnL5DcQVhDMKwAIoC4pN3s0oowULVIkJl8C1yhz28TXyq6AY2JWs4F+HyPlHrQ6RtgtGuiANP+WR
3lCyHIHn+cJonh+9uhjRb0aNABCuo7+8BoU6avGmO3ZlY18azNWpIYMQjydDfbIdUhKJXBy46G95
QOgX4rLzr19dcENBZ8Ydx57shADJ/AmWOdPhr/GrzJs11NeXjuyBKKQnhwQPdmpOwZlRThx+Zfj/
ddrgA9Y43xn0xilCb+hUQsr7sSe0WKCBQrrEo2c5V9q0zw3aYD+rRsPR/vMN9K9D5/zO1Va1RVgw
b1bVyS2Gb5Af4tmE022exVvYFzkwHcOvr73ofFb8dSY0YGzGFSxpTk58azSa1PBudnKo9i1Bgnwk
+/wtl4bwvPj+egsgj+cbL65PBZhEKMzGOHkgJQNYITAI3g0OWH2Tu5T+AHmRPX7+zgsLe438LULX
rac8t6eW1seGG4AqngtzTaD70tNX271eAMTgAMieAhPvlREHmsuMePTKUX3p8ast79R88NUMDiS4
URkfdnEtUMB7+nxkLhxV67qJ4k2sTB2AYBnLx46bu2CsrnBq/pncnhfuarf3BiBCRSp0sKi5L3h5
BwLWHa2cnWf9TSTiZ4Fys+ONZZKPDttN8pqW1r8uN7x4ncN3VTGROeQLtLR6egdjHHFY0MDJpooS
VLBtfc2V9Z+R0PlN50X+12JmMly82oK/5qmW7nJInx7QLkWZvWm/55y3d3MOx3NtLdlHTtsBtR0B
teoD1GS5ttfcDC+N9DqFJ5Hou35Cy8e49qYfiyzuBuyvHM1oN3/rcW2mHX4c7G95tc1JnR+A6Jyv
3MEXNvQ6lbd8GjyqcKgPiqa1+U7dGI1RfVTzh6zvRXWNrXthH6yT+sLpBZC+DThos+6SuoaC1GTQ
FRmr9mvHxFoUlXajYssMQRVm3pULeDVyP+ea3/Sln786JaDXVQPNO0RHrr6FQZwSD52A/JrR+4V9
vBZDhSwvn5tCRkeV2wcq4oMP5a/Pj4hL87uKCgRkYNCsDfUJNcYQhmiitEcuBy+NOejS0ZS776Rz
1DEgy2i/duetM2HWxuhdFCQ6LhRAMPe9tt/j+T9n+hVWfz7/qgvTsSZsAOvdBW6hwqMsVHXXOVNa
OyFPWYNO6OdvuDAlayHUyAe8PIghjuFOFL3gKBX2moDXBSEpti47gVTkkXbESnVR5c6UNADE03GC
SIz6w0MgB5wKpOPIuCOw7WhDSTN5j9ByW47+6KhbM42vRgTmMI++80PGuQuZVg2dXneRm3Zg6nXS
VbwRkrt7rWAeG0Ou/msCLmxdeiDA3gMIg6Xa+ssz9PFP6NjsS6+4ZmZ1aWbPf//rTKZhUIhBQ91i
ksD0VOW8cd0YRnj8qu/whfuFnmf8rzfMgwzDkLcWRniDA25U+duyWj051AsTiDvL/3pr213Ao1vC
IvDY0b29MWBLgmvhxj+6MXJQDgzddIb0wwMAsuQ9bwyMLmmubsGnmH6iuM8OkLtyIOukSuhSUZqQ
rvnF8r7eoJDSpILLMvGs9b4TCSJWKKz9D2LIaONFsXr0p3LYgNexHAI0v8EG1WDHxGLad8R2J9cL
PorR4zu/y/t9HtfALxmrxAmdh3ICKhuPJuixLwk0Oh+AVDqCCfHo6959aAGegR9kU//s1WB5Apzc
AG9D66UDygBfIVPhVqWroxI0Dd1HwdiftPvDuKDh9nM2mv++ti1X4ZTidsxbp59OdIAFH77WwklX
LtPL1x6/Oi11DPqRKnRwBD/oNoBlYew4X/zlq3gKWNCJq7IgJycCLjhfApIFU3VN4Paf9o4Y9XVx
IwCPy3PdqD+puM1CYEPK0cvE8My1C5xUlNR6PGi2HGMPxwVvQNuQT7O1EMJeUoh57Sz629UQ7Ut/
3NiY3RUO3/FF3xtcdKMBvrr8QnH4/ENXQVflD14UgDt1dDofKOZgOThj87UQYC0gO3a2MI6i9qRB
8RIARgj5zR/Nlav0wtG0roWInNU10MXhEaFSdSsZUBM5AFdgXbbAR36+AC+9Y3X8lTmQth1YTEfO
Aat5bLxjSz8+f/SFTPR/K+evc6+KJYjZ50ePs0xz/eEqSF4COO577108ffH3rzY/YFdCESCXjl7d
3YWi+T4pb6cBK/v8Gy7cymvh1ZCEvh5Zh1Sw71M7TGCzLeL1a89e7X01oWeIOM+ePGCoSvfn0FxZ
8ZcGfrXzG8hBTR7kOCDj5WZN1e5hoQU0EKBFdQbHjyvthwsrZy0LGhqoa+kOWTKUFpPIe1X1f7AV
/3xovOjCN6w1QXHoWt+LJnUiUINOBzeY9trxtAcgg3f2H6iViDMWLkalUA4lGa0asW8UH94h1FGe
aHVYzEJ2I+RXD5OoyUPsE4i+S3ouJwWCumBkOme+QwG+EwzOBkDsgmbmQxJ3rDI4vmKgXwkMUXN3
etMl7/6rtLEgXPbT1p34AvSlo7e4PqP7IBjBcAhYKVDZmZrhLfbzNg0ZaebMglpqbjp1JuxD5gXI
IpCqnnnBggygG5NYiW7R7NfVqalC1L79LtyM0PP9jxdh/VNB9gdsq6neqAA47VBwsuNmMs+h5/g6
pXkOx/ixkNWj9cCBS8K+rQA59YGnVg5IBb1b+jta5MWznu18qCH+e2wCFW6dvDRZztvu0Mim2w6V
X+1d2ACnUgkJDlkEr7CKTxsO4FObNGyWO9FKtgOJLewSWE4FYBTmJBZniMt8I/o2rlLt9yzrqdOf
IJQwv1j4YqRSqEiDi1EHe8e34asTA5GXa2GfwO2xm7hT0V3YBeK578p2y4ow2oxUMSBgUXwBndUM
7KEWXvDCp9q/BXkghPs7b/c8UvRbThZ0+EM7gxHqeI35aACZm0Hi6MUGCoW3UO3km0nP7T1MH7rt
zFz3HgiT8NiqHDgCnE5gSsykO+XLZDaYbefGsIjQDWh89V2Yh/zWVFX/RzZzX+37aeFocJedHTdh
GPT7xoTxkZiGPIzRCCH2BnL+oPiVc7HxQksLSFu1Uwq7qzl1kM6/joDW4HcyVyYdJOp6sAdjGmya
vq1L0GtKlZYKxouddcrt2IGCiRRgyIzUBigtq3feMKozfnh4bjri//IBEds0ea6rVAVRDxAlQuVv
U2nRrx6BkH0cYnCLU1QYHJk0y6Kfl9jOG91bwEjbKZNYpdkQPjsMdy2NHfZLjXJ8agQUpN0GkuiA
V73wHCATAhk1/xCUqjuiRWLSYllEOhftvIeg4utCggUKT/js+9xxwRgDAwToknHKqX8DxWe2nQXz
XIAwCtl+7Wr0VjE1oPUKRoLQZaphSJr2oAg3lHzzXf9ao+jS6ba6V2a2yLyYhXcigKhKg9SgmKZN
Dk3tKxfXhazgfzWiv25H4ASJZJXjH4di7pOSgRBfdQ26iGGo91Fe5lfqahdusP8Vgf56T2tsMILY
XZ9MA5A0JwRMyrEEa/nzk/rS41d3TeV60Wgqrz8B9Es2Jq67A5eCZJ8//cIgrYVfHT+ydlGhf2y9
HXy30wIhEID9RrlXfv6FaV7rvpaWwged++zIuweCQt8Y39bX0u5Lzz5fbX+N/DKMjSYRz4/UDeWD
5QMQdU4OIlpc+ldi/AvFFm/1ChibmXqoJ3gMWA9QIxO9gUWEMw3qvkA030+62DXB/LWwwjtP0l/f
E8PDgAmmomPlvwUFHE5snTA4TqhxTsJuvnL1X1pQ59H86y0tBLvLxY5n7ah4gfZGzjeiN+Ln5wvq
woC5q2+gXYHiE+iQJ+Iv+iQ9UPfqEhaVnRfrDcPmSIZFWPCW2+mKUs2lJbz6HqjghKEP05SjGOVN
5xmTxN78S0fzASY0V8bs0jvOY/nXmIE/KHLYaKHP1Ojhu0+0hXg+8Gh+WPsbWpbOlZDvn+Av5FLu
+lSEsEMDH8/q5IdRvqOAPmwA06YpDLEqjGSjq29xHcanPu+A/u3zYqOm6Zrt7oWV4ZL//5Wdp02u
I5kfCVA2g8ZI5jH6TZ8vjH8hQs9ftgrGSdGwdjLwDSB5BEWPaYEEtDv9duM8VRFeiWiz1uS2rvI/
n7/wPP9rJML5hauDsy87mRtKoyMNo2HvBXrvgCuWwJz6moDNv99A13K7ROjY1aDTHzVhGSQ3IdOC
jnZeX2n//nvR0bXSbjiNNtYDRsy485twgm1YdTdyLp5pdM3f6t+TQtfyukHt90UEbZOjEgYIDcp3
I6kOwdDCtYd1meeEE8QhDPjO16rXl8ZsdT6U09DUVNP8WITk1qsNeJ/lpp7cK0fov5cwjc+v/Wuj
osZRVcGEfvwEHuW8OD8Ajf3xlfVE1wqxjE+LmqUXH6Po1U4A3UZqMzS7rz18te8hnjJCU89FEbZq
tuAE/qBjsY1UJa/svn8qSkUujVd7OyKz50NsOjoCXEwgnhHW9/MwsozlntpIUHTuc9AFN6hoSugM
DNA7mVsHIYEL2GnsL9kSGDf72reuToIems4hqAMQmRzLrOsGCKqU9q5rW/vFF6x2fjuf6/EDDY9q
xA06SJunzG9fZvdabe7CtlmryWoo78B9roKaLCt5IiGIkApN7vo+30LY+9H2YZvazj53Xfz78zG7
cDHQtZSsJP7oQcP9PH9evq3EvBl6ui3H4FeNHlmCvsx3mYtTX1UvpgdN4/PXsn+eofR/xYO/tlPu
uXXVeiWKP7JxIKOlzUFVU7P5/On/LkHQtbxsCZObCDlOfxLou9VO+R2KH29e7e5A84ckCWrgV1b/
hZM0Wp0KM/V62qgGx5yf/5e7+Xts23s4CZ0gc3mtjXLpY85D+NdQcaHDqO/i4UQD3qdY4vYXiTzk
asx677D8ULe8b6fXz0cOPPYLM7M6MOrRDb0WfFU4gDvNR6iLqdoP4Jn4qUZrXx5qSNukmtH/4+zM
euTUtSj8i5DAxgyvDDVQXT2nO8kLSicdzGDADGb49XdV7kvCaQqpdaQTKYqg8Ly39/pWrUWDMs0v
1BLtq1YDuAH/l/SGpYZ4BLcpy7ykG4onE+7hFE2u0gM0tMMbLiGyV4j5nBo6BJiXOqotbwwuTKj3
DUmCDrrmh9JxEXgXhJzNC67T6yETHUJb2XnhjflLWvxkpLpp9Rmc5dyYv0LlhH5ldvPdkUhT0nSs
fxozzNY85BlipG+mrHlJqtw9ZDpjIUSN6qaXbVthN9Lbn+kEkbWCIsBvLN3Y2VJHpcIIFoNFIYrQ
p8R4JWYLQIILKrVFUn6pgjT2ozYOI87SUnvlzKqCmEx1YNuoC+Eae4wF0jy4fygOUGOVw5FxrTQ8
XagO5IbiV4lqEm9INO2ccmb4c+IIv4TKOSjdrg+zcfzWDjEFx2CwAk1BRY8QgeyQ862fZ2EJFSLB
QB/RpPM7KuLMb5TbzcMwHZTTQpkM2gr4WrS2zV9Nlb1ziyD8miFfC1gtoCqcLYZkPSRiaQZ1K3sp
VVvtGLypI3Mqhx2wLriN0eGJ+kWH31PtEaGh150YxU9e1YKbGufK9lKzG/1iYD1gDQUzQwbiyh2I
VTiF5Xpr3zS1UpAxdMhu8Qv/soEmEEmgsU13tTOUBN+fjMBSwmpml+ZOfEAVg4gsXZGDOcR6hsUn
hr2fm4kv5izsV9YreZCFFSPaI7DfBvjWPNDJQeoAWT6RgOaKRtCocuEHNbfTz2Qsyqh2XL4vGOgs
NC+SLxoqAXcFxB+9z6cJh0QyJCOcl2Jt8FjPNKjxcyiGK0MXz6bNa91DHVt1buw8AyzTScI8Twtf
bwsVdK5kb7gBycLRAcLCA9Ln4gmeIMeFZEvhV0M63zuumPZNRdpbE1m2u4pk5BFlsdqh6SC7DDko
HyboYQlXgSiqzgDiISk6P6M6ebo+p9fW2sUO7QpaT7hob0/IbJ0m+cgI26hYWlv+FhuuBKNi5rzp
Ti7RXvVavBNcZzp8Pghh+Nd//J+08X9P29RZ7LkxvNimCvqpU5Kh0SQsnN/KSpmoYyc8In1f3hcZ
r4KhMbrYt2Gl4u4gUx7eCKsmlLU1LgBlVJPkNzeT5Bn+Hlnt9VlLKnDgIJf2HFHB4ej6j11p6aUP
3uw2ExlKp0U1opr8Kq8Uaie2in8+DoARW/y7D3BncDF/xvYEARiBzjk+Dam443P/XDAAo2I1+Ar2
Pde/ZKVn7ctm9NemUw5TD2D33J5mePaASOU58pDy2y7Z8sJcOa4vLTB0QSuM8KaPHF0dZJxAetu0
YZZAb/a5L1hszSAqptYETRVKUG0ngkF3LUF8ySzU5JTVbyzT+f76i9a+ZLE/j5qdaHYKbchIwFYA
rupHbGe3lbtl4rHWFYsNuTIgFneF7HBd2+7GufAn61eTtFgzNj5gbdQu1oeOWAAHqQp0F5IzL567
ryBYbYSaa42zWCHsZrZL3pvyxKfuyYzjyE1MX1fq4Xrbr7XNYnFoJtfVJt01ojafej/H9uSzqcSh
oz4ryCg/N5SWzPLUaUWho8QQTiTW0dbJQ5Im90K17zmZNlbSlT5YcskBKJioZdYwv7GH5mZykvRu
HhO5MZtXwoollHzkluASWiuwfPdQS3jK/tq7RWj2pleVgHcUfJfon22tS1/9tXTks4a6AvhanYoZ
BrTGHXLATq38sthIZX1Iu0bEuUSSixkopxEk0pO5j/fpYXyqou5uOBsHENZ821f+7JPddGPtikMT
yTv9AFPPgxVupezWuury9399H0VFjxvPGNKKpR40tKb7KbdGulQTKBxWOijEYUmU9s/AoaeBMcaP
Et6Hlu1u7SJrv34x2eHE2ZetLAB/gmQBTtcP0txyBFrZoJYU8rFPAatwTBd1CLofg3WGNJnHwdHr
zG8j/Ify5nOlA3QpL9B7QH1qB/ns2XWjnjrAm5TtczwnPz61rCzVBXLQ6nxwgMeouF9PFu547qa2
9hr1uUsw8JL+HUM5bWtd2AwG2VXiuzGuGaWSXyo73khdr/TyUkqgoehr4IKC71H3Z5LkIcVx/Hrb
XE4AH5zHlgRxMxNdQtOhPI0oSZM3dWqdYl367vw8sy1C9R+T1Y9esti8JyCFoMjOnSgGDgJa8xiD
h7MzCNfxu+GW/BkOjsWDEceuP/Wwnu0zTQ/bDDfwU2bld9LMGrBdpLypSpRHQnvuTB7lZbKfe9A0
vEHLIR/TyleYUWxVI67UZtNlUTGE1XMWJ3DRLUqjBJs2VTh+4tbC9RptSOEoRwHtZQyd0ejO9GRy
ikLFuk/J6LU1bzbOyyvds7x3u6T7rLKcwcoVr0LeCEB/HOO+nqNR4xuvWNl0lzdvpmalPcDC9cmW
XztEaXrahopG4A/trg+xlUPDUsWh6TCN1ECLigwTCYN5DLWLGlf/ZPp7CT+fMprGUseBqpoT1E1a
v+HhErht8oVocmMBWfuCxSqbZ5BEASg2n+Tljt+qi2M501AkjQiuN9HKWruUcyA7kU76CGjb3JIn
TfZdAGvYr+h9FigteZyKOeAAPW7M+bW3LY5ZDitMI5YQj1QZ+9EmQzTr7skeahB+qED2Jv5dG/pG
568sXUtNB6pU+5pVbXcqivLFcrqzHNWv64220itLEUduAHcep1l/Khswd+RY/iJg2tYj8P3XX7Ay
+ZbyDN0xkfKyGxLl8asU99wyjoBkAjya7wBN23jJWgMtzlcAvDddaub1SabprTGTaMrkRgOt/f7F
snuBb0ta4441uzjYaPCBPECTGr8iJV3txtHuURSk85/XG2ttkTcXgU1ns5izviXRqMRDJ/ThhpMc
wBOUWIfA8cLfijokOzRUmyPQOtQulc27OZgyhKJeC/qkgdsS6bP+UJc6ASm4h2VR3il6yBhq3xnS
dd/dljRnKDA+V/tBl/ILBX8RVDJg3knU93Qx5PSOCf3cCxkfr7fK2hhdBExaNtXIXlo4eoywWU8I
2GbdGwDsW+qUlam8FFywMS40W7Z6lOKCJigYYNEjMO9hZtSgNvMYQJnYyX0xgLz2qS9aCjCMruSJ
EAPg2xY7dwDhdFr87CRbcf6fwqEPzgpL+UXp6E0HHJYRlUI9Qh/1TLoxnOFKAMotyrOhfgAwN2PZ
UXKrOySkLl4rC0QcPLv3NDo0YVtqW0Kxle5b6jW0vKuQWUyMCAnMX6RI73qg2nx4uG005soMXWoq
WrBTNOSxUFgsJr9sni2pedRVfl/cxDjMf67HFstAlWUCcDKun2wODOlwDwWAR5r95x5+Wdb+Cp/y
xJnnCUCUCDWiJIQxVgzAP0Hi34UhwvVXrBxQlrKCrmhG2uTo+1y4EPr8UuQ4l1DTfk5LSZeIB4rC
UKV4C7l3Z6ioy4H2KrrO3WigtS5erABO1wH0O7tWRB3cNLsuXLGIhxsTzwGodcg+2ceLLb2ALYJB
c41GcaZpLw5rgDgGG+DYc0YP17thZS4sdQYJYRkUEmwEf+XGERy8rH1Dtq77/9QufTDtl+KAmAxF
2UsDlTNzmqY+MGvlY6ZBPZtbfEbFaOnItwrMONB+zcKEA4ejLOJVTZyn+P9QvVS5Td7jFjTWWefN
b7vMcZatC3PayFOs3azqlw7+a6TXVt8XOvi0Ea7cgXZ2uAdlR+9hH901+ox69H46CFmMAUDUNyiV
O36q2ZeFUkPW2maTwTFSAKEZ6KR2Iwwo4SXZmG8MntVPW6wQKs65RLGgCaoMUU8ja8azWdnO3ppY
DSpdMvq51cdB1zQg+PMSKXjkcX5c/77LQvFRxy+aFbdYEsxEARhMaWcekXj43Hcbp8+1Mbs4XJVp
UeYDxCGRq8pH2jYlopvyTG3j5fqPX1malhSTcU57DYCx7FTWd2VG9ij+9mXfAKiehJ97w2J9LRsT
EvLUSk9ukX+dUezlp5W7G8HN8yYUS2+00586xY96YXF4m7s+jmtCjCjrmkgVWlDCFAdHU9xLHuAq
cBf3AEt8R+rGB4A3nHQadPn3yeKvUBd5kn5HkLcRnKx1Gfl3mmWANxAUZYwRGFz5N1QS0FCpuPFz
x+TR9TZde8ViSZ6JjiICMPcjty4iW6uQjah2rrPxASsLPlksxVJkE+moSaOq7jzNeo9z6qXOXWtZ
qADZEtqufMJS81HgZF8Xg1uc4KMylpAV4jLBtNxSBkMFYf5n2oksi6TINDaaOZozyh8ubllOXIWq
ruMAQgzxuYFHltVSzEKp1AW8cioh0uCe4mJ6qzLL/FIllfkAgSxWfA3eTbNvUMP9ZeL2OEcNvQKO
OesqpCGdOcHNgBbj3gag796CYeslmtDBwM6lLTd+58edaiyzQcyuIDKZsjgyGSj9jIDnXTRnfbLf
kwl1UqJ0vlxv8xU0gbEMo6rMLAEtb9WpGefRA00IH1fNL+CdPya9RULLnL/Vg/sgBI2SmZxhcwG3
DG5sLMcfDywwUP6dfnHtws8AYNmogQlU58CtxIRSYZw3kk0fr/bGEuJWEpB+COC1pzgpHmnafE+7
zeG69uzFxGOWa1JicJDvHXNPp/oMut0WxODjhd5YRj2D1ehwxiuQxqjKfQmQo9t59QSZstUF1zv+
40sdYxn3tGR0dQalzqkFyTmcs/lF6PQOguAdN+xj6ianpBL3Qis3rqjWvmix7zIunRSxOdTDDtz2
lDHbz47hEhQVat8Mve3C65+1Mp6WEY7CqWk2NK099UUwkMzPcIYn1VY5wUqX08tb/zqTQb4KTix0
4yfpwDO9gx3CRjZj7cGXv//rwRL4986w0+5EJP0G16oXWdf76y2yspQsw5kaHgXIfkBQ53bZDsUb
t3A/vDP4QDyhu1kQ98PGgX2thxdTGYK71J5IjRHVJCFNy8BKfqXscZZb8Iq1Fyz2Ua3VnBpWZv2J
QF0OhLtfxPcJwr6+ebreVCvaZmNJrCOo8BnppV5RO6jd5Md7PeS+COGWVAfDGeSeYPZvhpv6trst
DuUDec3vkt2W9/PKsdhYRjwq4fCtci9vB1i88BJYoQwhbFiqneV4OBnbv65/5socWcY+2gS/McfC
e0z3VvbophBOY9cfvTKOl7pocKQtGJVo3WkEhKgyNZjL5J989GVU/DVFNGZTqTL86lkDHztTHvwt
N9amlSSQ8Yef8dezXdb3glhFfISaxjwMGa+BU0f1fOW5FhEn4dD+XKXA9YM1dSGANPOOYDH4CvF+
rELd6dVrqvfzl3getxRQK9N2KUAeSqjXtaRWUQUUgdfBsgo1f7eS5i9txbiXCRZvLBB/DnH/PYwb
fzKsf319LvtYy8EiP2Yg/YeoOjMf4ZwAxxSHOcBAozbuIaHS/Fqy4jcfEBzP0NNO8z0lY3Yw4rbz
0ADqFSxd4DuR4vWwEOjwsxJxDM89I/5yfWyt7FhLQZshU+VQPe0iB46Zt12Z8ftm4KaPsk5+A+J8
cqRmDuMXJcfsPjbNrau5lZ74M13/ap6hl3naTnofdcI55iDOhq6cYG5Q3McWRbnApuph5UXLkzxa
c7btGC8qGJwaZsQg5i2csz1Loj7zczd8xvIkPxXchikuzCkHuzrBaAuFthNuwM2xDEfKdNy2840M
xsrn/FfJ7Qo+w2YkUlC+hqkjvnHRPnZu99iQ3AnSmXUbp7wVzo3xJ8z8q4sMKOsq5NWSUxzDqgEy
VdnycGDZ9BuuTvWMmqes+TWbU9yFMIzK76FoNn5MI7fvOhjyYbeCoQH3LD1TsDofmHlwYfV1VydC
HWeVKfgeJahddxxp/uwte/4JbGReBlmOHZWqkX7q2t1YXr7WELv3JuwbIjgbVrctfIV3Taap8Pr0
WdtelhevPWqEcbFvywgm2gCpO87c3+awhyw8zQEw0ofLmnaf5Qq10PXs2ruWdunFEaVsfl//BSv7
91JH2MJMedJb1kdzEetPUKzTILcb7dZpBv0g+r77VBxp/IGA/jUa0qw2uLJ7FRGmac8WbHR8uBea
Hi9ibWMtWtnnljJkyhMLLoikieB4yX8wkSNDCID91+sNtfZ0+u9WN6IoHkNBYiGYmbXrSOne0kSa
G+mItW5YnNPA5incPI5lBLMMDmMxSp4GHZiUiYzQ9tNRffvUVywTmKIpEG2DQRNRmI/5uusOkI6T
+889fHEasFnBh0J1yclBTbiI88DW3q8/+f9B9gf7oc7+bf6k5mTIGJ59+q55X5kHAJv3yw4cf/CZ
dz4H31NvJ73z19MpOO/w393xuDvuzkFwPj/fPQo/8Y6P3s/9/n3/+H58V957F97c749Hb398PnrH
9xvH88N94YW3URSG4ZfDAX98i578Q7S/jXw8JwhOBx//JvQj/3A6B7vd1+Dh8s98P/gaBIfg6wGy
ho3psrowXIbhX/MFHLCBjgPWHcqs7nvKXPMhhtlHUDo0xUZfWncGgD2hZhewAM3gFdboVD5fb+2V
ob4UltIpiXkK0cixGey9lbR+PqUbQ2TtVLfUjU7DzHgLaOVxStz9mGpeV2gHXb3lFvVjAPhN7XFI
1b1EmIiXA1r3RWcWOAtbt22X8fLROFrEK7ScTTVMSHDqk24eR20yvtaGJn5qPM4/FzcuxaQ64i1U
uNs2LH1wL0FeGEAV1zvGvvzK//56TM9/R4UGMLckjQlNh6XXB6fOv+ew0Cl8m1Oo1/TMMN770eTJ
QTPzKshVrT/35lQ8V3EKV3PbVnu7rFDKlAI5qHskgQJETEBFjWyGe0Ee4LQ4HIbRBK6iyvIbqWvN
j0aBPOlNM2xNPQ10MuKZtjIH6AIJPtGFTn9w22E/437Wr2w2e0UKP3CPj0N6B6OzCpAeozzAYSmH
/e5gx/tKaO47eHbwmctM4IPhWZQDAJJ08AuA9ADWY7AYOzlu6e4naoJg10NnXML62LRwKzeg5gs4
l2E4GbLJwxTsssnLLNLfkRjel9pEZzibJNatnlTq2cHdV4DqihgRFfAfFC7bXxu4cd9ZraV8c3R4
CIOyFobPmp58EXGGDAXtKADHyHZmbdfcWJqtb3Tfx/MKpSP/9h6uzgqYe+kNXI67Eo5JemGGuMWE
Kun68Fh5/lIEnAIATDgIBFEG/4H7OEtyPy3hOXr96R9vUfp/9L+qhU0zOvAIn9nReZzn2Xe0yMy2
yhhWsp66u9g+GK4vMwcM4ePoytt+0PZ2Uhzbyj3CrhZ3faUP8lsgKgoUOQDNJIftm4g38iRrTbfc
XixnNq0CSTZkZiA4v2uTl+ut9vGBGy5v//b5pBuDKUjdwOhea/cZdacDUtvyzrY7cqvgrRV1MXPD
6y9b66LFGUVQDihOlYuoJkVzmqqsO1cJfPv0xEoTT6rmc6pZYP7+/SoOqCFruUJdc62/16KC5SzJ
PX2TA7nyIcvYHzgrnmRI5gKVboWVgNunVaAyqrFvrU5u1SSuvGQpc6Y6t0cEDvaxNgKp3uCn5bX9
bfV2vS9WikehWPi3jcY0B7zYknnE3F43oT5kLbxwJXSRsAPGDuQ3XYcildGineHVqmfUy9IERU+k
A9upTPOe+dd/ytoYXCTFk25QtGytIspgPrzTkjJ9G3tFDZ9aYxMmsDU7zUY37K+/7eMdVl8Kntns
1J1rY53QSyeyuvpG5/RBs9lGQLZSJaAv1c1qyvW5rDv7OFaATXkFmECJP/GxecWZabxhSQqrCot0
j4YY4VfnjCM5JcKcjoBhwMwHlLQhEOWoBTCJoi+jCXe3BErDjZ+3MqiWKmj7stPy0qwj0DDswxzH
RgRvoPlcz3CJ8ubWjTeW45VOXQqioYNMCggpimhMCSzMVYwgUhtzcbQsOw8MjmNiDTjAxhBaWR+X
quhRVzCHL6wG2Ip8PMRG1e57wFQ2Vt+1IbNYTipHqaTUkybqqwvvo4Xnbws1caW27gjWeoX8Oxen
omubjpkSridzaLovRlP5NLmb3ZfPjfnFXOdz1aNYBQkcld4IvfJE9hM4vE+2/WL6itE2JOB+TWSk
orztNK3ZZTzZSuE6aIIPjpRLgSNrnDkvhkFFY5x7KE5MDQ2breF19s6Md8lsbozXlRG01Dq6Tt+3
YhTInbpgCFqmak9ZVmm76x2w9vTLLPkrXOIWOLt95sqoh4jrrsd8x2KXbtU7rgyf/ygbVV0kBBV/
UDaCgK81yGZJea4k1FBgonzuPl+3F2cQ8FgVL+apjrKEHioGWeAME1xADMef1xvp42Stbi/OIpZ9
MZccuyyqSFKHUyph3FBSuwhLCMzfQDe1fEfWbzjjcZj1crWl7VkbYovpTUsLRogiAa+ugg9vVvQ/
3a62fQl/GY9ZnAeuLO2Ia85W7nFtNCym+xADptDC/vMIF+LYSypU3dUDqTaW+LWnLya7KRLYZKkp
ixQVynO5rI7wJHY21sK1py9mu1K6q7UTznCVncIvGgSFOwT/YiP/u5JXgEPvvxPFdDplJyqz4eY0
/jJm+Go7JbsvqHg0Uqm8IZPHuBvOanZ/ZZo5bEQmK5vVUguJq/NCc8e0jGDQjOs832rzXUPvyDwe
KGzZrw/vlV1kKYlEJVInio5lEarG+d2YIRzy3FSrbrnTphu9s/aOywrx1zqT1NKA2TsU2zz9MsY7
2eE2SopPfsBiAQCW25liql1kx8m8rwnMQpLULM+NlZONV6yMrqXnUl5WMFNuQR4xJKy5E+vo2nSj
5on8yUJ8sJUs1Y5wBxWIP4QblawBXBNkZHpHY+BZYdZe9PewvGn8OsNFFSCV1T4xYbTjmT1OwjAb
7gLEX3zwGtG0e5F25JujS9zwTXM9Qd2vN408EN0Sj8OgObo/kUz84vCDajyrquQtJbl1A8ADA8dC
NM3JsIoq9uB62sN7nOrnlnHbn6XL/SnWUb0du+6TBecsmKtyYt61MJfdlTAyv9fjPjspoafngkk7
okZe+5lB94Vs2IPI49QXPRlfITJzd9NAsR+n1HjuGrgu6zMo2jHwJo6P9AR/znhqntuxMeEkQrSA
GsJ6GvIKVUxu+cNNk/iNtZWARYIhUUup6/vZ0oxf5lhoryNIID+smmW7VMvNYacxjYe6BbtDgzSs
ui1ZjhL4tB77+7yujVtdq6pdCYq74SOocBwfFJCJwPnHKXAg1m3HTyrcp4Zw07W+pIlm+LGtGaiy
dBMCNU6XBViZW9BsASnzcqvI6amB/UmUGBMNq6aqbhnPmsfZds2I1U1zF09EnWOqRBiDvOIP9cTO
8BN3H7gO21qUq4pTl9PsHPcJe5a6buPKMs9ha2/S/eQCOq1cA07ztEAkX+eJ8DMmi2NaVO0OFp/l
T6EGPURmpzjYMGM4GlOd7RUsEfb2TPiBAq315piaBA2KJWFhSDqE42TWoaYs4VHYN7yyuKu+CnzK
7OuNAt8eRQTuqe0GEM21DtxcMjIH/xRyIWdO7x2LE3BrZ4q0jyULoGfq0kr3nTO5h7IqMfhAWN6Z
RavtYXA0gA0MUGhlxTG8fWecKZkqjsBVGGEuh+kGCaz+VFsJv1UlrNDh4uJ6lVmbgV5RYKs1LocX
p2ySo4sE/wOcR53dEFsAQ4+EopQ4ZRIMV3BlA1pU/JQLFDtXCibbKbAzIXJ/FtR5urODnS1yYUwO
OCSoORyATSHhVKNMF1xa29f63LjTYL8ZVlqTnF2dA0FTorI6S3hzM7oGNAc0No5ZWg0IRw0AYvhM
LXWpZ+52lqXGHbPz6VsrRBzUkranurWbo4wr5O/yvL5tmmrgMAqEwxR22aGF+mRsu94f66p2vLLK
S8D/56So4XtsFjsCrgsYz9b8ivsNEsYwQ3tSbWLe4nIoD3trEqeci3mI3ImVGjYJ0YVlynUkgYiA
rjIj8Nuukz2pefVkTUW6F6LU4bcOMdagqezJMJxi78IS1yt48phgEiL56NiBlefGCT68mjfGyW8L
EZJPdaXZAUOpYVA4/XTL+tg+qXw2fHuUvSe6rAxgvKH8DrqZ+9aCfv9o0N55T6mZ6Ke6HmH5rZCN
30OU13muOyXBOHeQDvUxMYAtmUcd+FgmfxpT2gROnmleDyhfmOYdO9mK97vL1ILOo3Fpc4QTGNzi
Ua7zBumX8Ec1pkdJTUTnuiVhjl7x99juhm+ZDlUun7PqIMx6eB+tVoc3fEHeRKv1IExXpW8VpnWA
2fh8B2CO409U1nBPMtxzmvFsn7hOu5uRaacg+DAqfRCxuzOH2MYbWEsOILu5xV1exPbOkLVeeHRk
oA+ZVS3fyAXAcdTwh/Acd7R0FKCrDJWtA8nPHXDGFSSLAJ55tmF35onaqew/t+8udX6qn4xKsyGk
t4YOJuqlMwaF7grPFAX/XN5iqfRDXbuZodhHnvIK9UMomart6YR05OcilKXVkk0T21XwnDyhzJp6
qmR7U4F1ev3osxKgLP2VGM0ZFvG4Pjn6c4pxNcUXL800yOGgd/0NKweHZfErhcFbYxeJPKFW+nvn
umeXORuVPmtnKrI4U7kCFm/ZFEestVg4KuDOc91CN2xibFeaZ4kxmNoxRoV0GUe8GfemjN8UsOZw
XO9/ooJ3S76y0kJLgoElXQogKbKtZKjvYRful9O40UIrx+clvMA0BI6xppCnRvnTuSG4vwlwdLa3
yhBWfvqSXdAJCIbmmoEeWoufhPw2c+vp+rBZ6dsltcBUOmhsCmSNkuEurM98DkNXQ9sK9FY6dkku
SHRBHOwsGJUFfcjb+cBSsYvb6Qetk41j7VrbLA7lDR+0fjBjedK6ryx9tsu36y2z9tzL3/8VSVQT
KHqQM8hTLeeH0R1fjC55vP7otVZZxNtq4BK8grg5NQDaE+em4OLoFrdIB4bXX7DWq4sZiysGGIbl
aBMckzPnWdj7kW1cEK81yyK4blBLysBIkeCP/S7lE9kir6+1ySKsrrBHtYkGhsRgPyEhsIPrWlB1
8R4qOe96o6z88qXKHRu8puWDIU89gnZPVYIASrYFXbL+wNE+CK6WRflNL4eklxPs/2Kl7YBITl7G
onIOPR2y3WCAQdHCBDhkjKOyemYZf8gqBUAfsfPEZzHhw0665XhyZNzda1nR7uAOZdwpK7G/wWi3
+HGhPsLg3kif55oLUF5MnLnUyM+iIcNtOvZVCJODeQ8J1Rwp0tBzarfQvNFGL5DZBpwVvgm9Mt6n
SoOzRqb9FukwvdXCgaw6l2kR6KMzAOsGL0aOQ7bTPqOgJkVCSDL4a6GQr7cR7xblcU4BV+wkJYVf
z8Z4yznJHH90mxrdZumxj4KYOSxnu9m7I+U73N2Zj4p00ms7+Azi2bh/Lk2qYPCg0ynQRnMME9RN
tQVkIbhFRPLa0uCXidq+t5kW480Uj9nOtuTkw71dSc9AyXESaBbPwtwa8rOb1fO3xkZklzpdbeG6
RogDV/Bdg/SZ0e9Fb8zwG6q1cVekEiGIm2a6F9dFC+OKJL7lU+rus8nIHudk6gPD6XLNc+2Mn1vM
1cRrpbDOqJ9pvsOjtvKdrrAPGWdNkDBpvM0OV8BjzsbO4LaBvNlYPAOTNQXGnLgBmLU0QlhNfxpU
y04o6YEXhzVWgWwSC7z2rDR3BZcF4thuSCa4YczpDux7CBjtegIxsXpPEQP/mAaFyN3VzUdxKS5g
3AXWSyPpt8yCnQhpNPsFhP7hyQTssQsKfFHARIpzta3qo4W/9UqYkJ4y0bN9bif2EwMfGAedFIUK
5QhY5WBojhsIafIfPWzdLvuv81WSljsery14TWqqhN15nJXwIXdbr2kGB2Z4or6N0yo+9EaFq7oJ
LtDBGDMkRou4oSf8zMw4WQlDvKhyTVR+XdlDGdpJDkOOxsnLEzbOJrIYGx/GMenD2cjnXZ41UnoO
6ZrOq1yz/UYME4a8ede4rzamlII1epa/uCMKbWy3wXYLJPL3DJCM3x38U35OyFjeIQ2YCY/YpP5i
yXJ8NoQOS3FQyudix4CwvRuUbSLg6RvUifdxe4vsSBv17DICZpCCSE3d+76y9MBpR8tXcA/YwYHd
CFmTAqxkNxQi7WrQoHydahTJxDIozayIqDDLHMHnCKE4jn5R42hkZxpNuiubRvcZorQARxGG3IRs
Drhp7m4U5nVoGaNEVMVGqPrmLBSuhLdIY12CDLjLlFOHgBxGMDclClg8auvDvhkbELdkbgYTazrX
0/PuKylMXiHcK6EYmS5CM70d1UMG7x4/tefu4RJW3GOlmqN8MqZAdhlNPFjBwHVSurnwnaIrYcAQ
Z4+WPTAFhzhr2jtGqlc+TxwJDxwy7MZ4bs+l0RZHRITO8/84u44lSXUl+kWKACHclqIc1abajdsQ
PeaCEMIK+/Xv1Kx69Joiou6y7wRQkjIlZR6T4u6/g27/+DthSDm4yXRBOzgEzx1VHvZtVb2lnmv/
yIuehQDQ9vdA67nQnJAXsUOVtAO8imJMuRyt+kl6E/yRhWW1bUAJvPWI6cDrr5vIVjn9dBBQ/Qxq
xmQk6nzeMF+Rp7rzcneDi7S3F8qd36kx5IdBYuRjK2ffGjnInwlBwsiR8PbCN+YXkcbxF2N2s2Nv
wpyvSH27QrGB5XccskdPdPCnBw4Z1HNa8j4UQEQcxl6MUWxgeuvMSR6lkfYHBxKiW0kn4KTcwt9a
Y+L89MgIpks/q/dcpHMQc8sAILauHWg9KH5wyyrbTq1RvpEZ7c6ms5psU5QwupfI1ruKoSQmaIFV
bgy4vTIyyW01FvEuy6z0TYJVuptrewwtd7TyYDLqAUdDB/h7AY+4DhVb6Ona8A+rkgOrUMCDKTSY
QxCNLQkcLyA4DAMj1sbH0mX+2YM2A1SnHVSuoAuQ17sGTiInk0ErvukvHqHOND34uSPuM98YJbAE
LttBjrhBpcVJIRZiYFqGhN1BsC9/jWMjf+3yHNnPKOzQ8Sl/Y4bK97aTiJPrkeLeVEbyJAfOd7Jo
/HYPZVD5lbSmgosjgg/ecwx1CZY3+3iQ46+L+BHqdqzdWHVDD3lN4t1cIgSoLMQml7FzKNqUhwYn
/R6zW0MijhuBZVp0k/c4y+ZAmYLPD9XbY9e2BJEra7E3Btmh0jm4X7Ie+YSjub+tiwueKWMmZKwS
v/86VM6IE1QMn6WSOBuIZCWbEr6MXytmDFuza6HQmxBnPzht8k3Gk7gz3S7dq7jsnysurTAZZwuA
LTDQjAog/8RVHN1s2kbw6MpPhNERX0O9CZRBwXax9OeNuJhZXSqq5q6Wjdr0fMijIR2tTT0BnTX4
QHJMJXIL8eefZuskP5hVg/BCib3F/4xBZIVEW1v7DdZV44W22/l3AmepR1hqoVbbAjT2O80BJFNJ
Y3/B/kNPcVFZcFvvkUV26HC8mmSst0lsVBBHHrNxCFyR5mfoYo+7ssyaO1TZi9CNe5qjWFerd8QH
+5ZRk0T5JBHWrK+e66Glx5jLeecb1EYIA93ix9b0jPbJIS3SfI/TUo+VU7M7xC47w5HJ+aVQ5wtL
XDi3riirAwqO/aOfW/Uhiy/azFZa7cep9Y69gkBVI23ykFaEbmKhyAMOpuYBdlhz6LRj+1h7VXyG
ujt5qQWt3xQ387duVEWk/Oqc5jkqqRA9CrE18L3BivayrXd32ZTNuxFL8sBggYWqcNyHZoxtvWG8
vcv92vsOc62Gh046yrvcLPx7BQYdLk5Ztxsnon7DUNwOsLfzszCh+zuTBqU11M6/1GUp3wWKfkHl
o6AGYJ+/A3fUenIM23xyMwFHUPDv/kAbu9y5Xu6dVOs826LOtlXC+L70mvIumaj5YpkV+R1bZf7S
j9LeGwJg1F2DTPPg8xIA/dyEcwozu/du8uh/bufRCD943BpNXB3TLGbPKBb4e3+epjcGa4W9M1L2
uwfW/Lu0WxMO4k28QyuqgDtOBf7qrJxfRazEvd0X81uCYmyCxlrRvwDnz9+rvlD/YZuH5aeP3tt7
xtvqqeeOiy71UNNnR0DXOhhk31tBKxKUDqEwJgxkqyq3toxLMQRJHxcoHJVVesCG3aLuZbLiAaBi
8MYa4cNSgHR3k2B0W8JX960e4dgz5AaY7ZCpTlEKHBwZSsvtIvhbdXDmBWcjAIjQG8IOquFvUMEp
sdbLCmwU2YZpa/dnNC3SoKhwBNtzYqDomdMv0KBG5WGEaqdnld4eHAnI/7e5+VRALPIe3mvWvs0t
LPGstO5iKWtISXjJA6cTOiTAMexd5dlnQWPxlow5K4AfavptAoLE1m9IH2Jztt57uA5jB3HhBTii
UHxoxtI/DwqMfUEJQ7l+LKctxs//HaeZ+4K69Xhpx6it7VDzLusEhC0cnI5PXe8b3zyuumDIYffn
+5QevRYaWH2uAARt4WK7pUWSPApuyCbIG29EbwUqRFA8KkJi2uzZHmwsDIpy+iPvXOfBbwxjZ2fD
sIUxQbctY5Y8lqnNH4hD+G7OOvc34RZQowMdnQDJgT0aDcA6sJQLJFz5zkBs9Q89ruV/WgOo+SBO
K0BSx0Qd7Qm1YseuIRIdV9CvSHDUe8rHuIWSARFPLfHhvQLs2oQcr6otXMv2lms5exoX3t5iU/2E
cgV7pVlDNrkAJDZjVbefGjSVxlrSPkjBXYBjUFr96aqRnXmeGpB66JznCY6HUPGFiqINWJGfrbAC
Fu7ZOlOaFg0K/DGtYCUEl5XpG3qDARbT9fvq0sO1G7E1gOGbGlZ1cmLoYJZR0fyGiMX1Zy/ctnWq
dIsC8ERGPFthHSL1byyocidhB/zV9RcsXLZ1pnRZQjGb9YAJTzaJvDR9dMcuvO3RlyLch8JM3VQG
ixuCOrD/gG0fN5CVWtjSN18G68OD57ll/khgQeYYJOpm+62SfKWYtFAg1DnQvK7RWoBbYiQIi0bl
fBVxfodeQR74k/Vax9nKT1hYM9blp334CR503KY0T5sTijQhkARAED5k5e76wC8tGq1shfqsj7sh
XBw5TpoDBcqJfC9LbzMba0IqS5+v1a2msi+nNqU+dGZwf7SsdKtE8zgY/ZpW2BKG2dLKVx1xBGl6
9ClUHMgtLlBik4byzfnubmDiiePqtFKWXBosLXpjo/VdSEzXp7yFXksVCFyQbIJ0lKcrcbDwBp35
zEk+eJ6bNCfPRppuOviZ08CkEJrwViZ8YdXqnGfVwjHCq1Exi10Y2JdWEhW8OcBfqAvBfRoDl6OY
c31tLcy8zoGWUlguFDOqU9YD+dQ/5kW5EXJF5Xnp4ZcR/BAVEvTabDJQnq/jl4KhS2y3MOJY0wpY
evrl7x+ebrQeSCrkoo5iQxKUf3WYCiYI1lwfmIWk9Jd1/+HpZQo2Y17Cqar1ui3BIb111/QyFnwe
DJ0uXRgxzuioNx7hA4ASCordkDAdRQ9vD7O3f3hN7nyZ/RiusXneyIdZFRw3xnw6Al7u8G3MgI6A
Y0yLM+1Afo8STfwU+LUAPmpdkMJMZWUMlla6FrTwmDJGkXdWpOYHswNpAslhAr7Cobd1L3UScU2h
2DXB4SeCyKu8g79NGVRQ1flRczLe9ht0CrFMKJOiK+1oLqGOPBwLOOW0roUryMpZZGGQdOZwbNi0
rUaLRq4JwR3xO/fPyVQHYG/dtBB1unCeuV7S8ZHBjQ2lDDC5D7yWP68/eyGEdJIrrBxKXEU6CmLM
c1t2m8GH+HexkloWIkhntvZta7lkcGYkr/5JFuQJdOEbH61tt1JCVDEBqz9KBu/rDOObXKypDS99
tbbZWp3lQg9U0Qj3ZthguyiqNbfpBxl/N8cPOaWtPa93kQ6itAOxqm1g64xVk60MytJC1KK1t1SC
Wz4WCir4fu6GFUoVvH8pQBG7bbVoWyvcf3k7diaNUCoIpIM1bn5v16TuFvY8nU9u+QkQNXHHIhzr
MzQp4KE0y/7Vd1hU2sV/jYBJ9PWfsTDDOrU8QXViYt5F4Sx+B8ZjE8u1w/fCDOgk4tnlqBfCwj0C
ulbt0DKSBx/Xo0ezxy1U8lhmK0ltIW513UOoigqYgaRmRD3P3/gEBTzLTL+5xN9dH6OlF2h7Kx/s
Qla0ptFF3330Xp35YSzX9r+lYdKit0sqt6scSEe3FVzIgE0rvmW1E9Slc1tK1nm6SZK7Hkp2E6DC
hR+2s9gWsb3D2fatQQ/kxjmg/x4/Sngtok6FYL7YmSl/hgD+bx/czesTsBQOWjCjljtnNdzCI6P4
MtUoaB2KiyAS5PiQka6/YmkatHAGv3iE67tP4TNvoUeahHAR3TXdL1xQb/gRro///h0ihnJF7fmc
RrHC+Sl59bPkMc3/yzL4rrtsbX/8bK1e3uL9+5bWKroeSpDogREwaV0GfX4f9lFRarn1G/Rg6FMq
4SgXTK7gO2CBIFOUpei3FQWqOajDAxomBLyv5wyy3CDAmEd4ezBgEb1201xaWQGCgQH61uczsGFu
jbKkqkMDyKUN3Pqqu7yFaU7QDVV7V5CifMh6U2y80rafUcZ2tu4AlY+cqvQLDjgd6plTBfx4LVJ1
ZKMQIaW+sgNzoB0E9KoeI1QWUeemXndA+xH12E6yAzzd1BeHxvHKNemz9XUZtMvfP2xFZurRGm1X
yLfXAsBJsesKFYzz8K0EKLHpm5V6x9LcXNbex9dYnmLWZFanpjnUqM5mYDYARrqygj/L5JcfoWUp
1PrgPVbP1cmGBFJjFbuxvEUb6vJoLUdZ8zh6KGHXpyx59mwbsqu/rkfd0ohY/46I4lxAZojDJUr8
aBLU79ApVezrbQ/XclIthzTp4NR8ihlY7JxvK/fVsePtbU/XclI/zz566vkcqf5ERj8k3RcIEq88
/FMBhMuIa+loAs2Hc2/2jtwSRb7JeMd2jiHRjnV7eIwIVZ186aNwLDycbGDQ2NRbacKmhrateoDm
oL+DFl0dtjbhK/lrYa50xmZtAXNfZ5Bzn5P5Ry6yizWcsSfoEa8s4KUXaKmLAuFtlQwpmFBn2/IX
MH/Cqv1zfboWokNnXJq2AYuWy3FNusWhtqx3u63+u+3RWlhboHq5lLcU7sP9Jk7PZrc2IksffRmp
DwnDg+EAg6kWtgwD4qali8NTMfor8/nZjoclpusMdL3X9qK6HJvc8gvA/m9Wy/Ywae2DbGhX3rE0
pVp8d43hgOWKq0lHGXT/7sGCgI/rGhVuIW17WoDHYJq6rGRGNNU/85ltK/orbspgwjZD+MrkLo2S
FuYZkOGpByRR5LkvjfdDtP52bpqNzbvj9dWz9CO0SI8teWHEUPuy99TvNkxBD7wwjDjMsgq1lkx0
Jno97vjz+usWZkQncqq5aiE0nxmRxZyTIeytKMeDI75ff/rCgtXpmyYBYt+TOS5FrA8K+4fJVh68
9NnaDs0AJlfKa81oGm13h47LyW7Hc9oQY3/9y5deoAcxoTAxliXsMbz+ALHuBIgc75Gb5u768xem
Wadt2tlcUpDYxijpy/sep6mgNq2XssVlzsp+us6aKPbSe7StulCO8NMUMaGmsd2mVX7vZu5+nhor
SH0SOfla82ZpwLTQnjoorgkbDi2zmpKtNOx45xPf3dq5ZDfOiRbfaVZSMcdQcyrzISIu+5r38Q/u
3MIERAL8K5/zIbtKfzClncLUCAo4kNDyQjDP3gBEXsl91uUzdSzm5flaZKOLXBpZHSP5MRBnkpbA
yAZ4RQhrKjA8BoADy2DOx+zdbUfzhFtx9WbidLwFYi3Zg3/HZYCKURdWs/CrTdqXqDMAXH8Yy8L3
Q8ESDiwV2G33RCYT8JckRbdCEvUoLGZ8hbdG+mWebdhE867cWV0/PIE5TCPbBE4po1UfDu5fd+h+
Gn7ftMh1BH0z5MCVxlYdeVAqC1Kp7kXmnW1f7bKh/8+10pX3XE4En4ysDqJX1HJTgEzqCMb032MJ
aE/fHNMxP0toBjvV+G1g7sosLmQ0HVQPMCSAN1UMuTiThiBEJYGZz3+uD9fSs7UDjzmMNZKC3UT+
3B2yzoOEozk7wfWHL8SnjqmfJKxdzQxiA6D3bWGn/WPMh53BIYx6y/M9vSUwGTMUJQYGnKENlByI
1G/xOPya8vymwfF0cRc+mTlTaZlD3IXuqeeeHRavECU+H3d4zPx7rDK9JCddOgLmNnriHopSM+hg
DdveNjDaiaHxOOi4dplERprsGHhYtrWT5m1HQk9vEjRolffZUCTRKH4YsHFFi29lQhdGRe8NMFzx
iTPiyY3ogaHARX9V1vHzQ5SndwUqgBSL1q+TyIUcvu/C5DxOdu5UnQtxvmnQ9b4ANlU+Z6NMIm8a
NzZ96zuUoMSas+3nm6qndwao6aIi1PVZ1FUQDd3UA6BOQWJn9G7gSjyracZweanRrxQKlqbiEtMf
diaQMkoUTfs0mtyxv5+THgRkYa4pGn2eGTxdARPkyNJRGVCeYCAAcgyEGJzW5MYt/cP1yVj6fO1o
QAXwm7y2eFQk/I7Vxd5pyU2VGk9vGowmn3iqah5dMME2MOsQewzYbIcAk2xpd4MKCeBPul6x60JR
ENK6PGrmmb7UU24D/cpnY+XIvxQO2sHA4w7JAdTncGUw/3Nmc5/Hogk4g4t4Yjf9bfGs9xBm0Y40
dScOIzQeqOar5/53fXr9T3df7/9aBmZWooFl80gOFFBw47vXwi0nK092AzESNf+RUMvia5ZDC7Gn
txEa04VjZzMgWWfWl9gFTGuckruUDPeA7Xvh7M9rqgcL06L3EYjV07TvMWDu+DVtReRarxTd416t
Ke99fmzx/k+d1KB9Z2WUR0bV/Xar7m40oA7fo6AGi1oa5KM64AS9Jkq/EObGJTo/JJEMSE4zcypE
Ydbd2wq4xmx07ocahZvr62DpBVqYpyaUbaFzkaJ1tOPTFDL7eerXOHtLD9f26G72UU3jDTmOxfcJ
sJLGP/t8bWgWEpShbdGWEpWgHb4cgMSHTnRgE7Qr3ZalOdZiu5oS2xqGmhzNDBYNlm+lEbuoMDAX
/hxTqux7Fzj+p2RyjJVs+/myxUXj33mGyIPTlx4nRzoPHESKQYaeC8MRmo1j2LSraL3PZwRp8d/3
jMk0KSfzE7TH0ykwR8ofgFCdd6UEe+b6ivp8XuBt/u8rJod0Ref4aRQ3F9+yXMEj26E3ZV1XF47s
GfoaxC05xCjr1wkUkDBpvYPKGNRlreLptl9wGbwPQZfWravAUk4hngTUcm9v7FWDhs9XFjQ0/n30
XPjxmDKHR6Sqw7lA+pXDBlZHO6+a7oVnvIFlctOlx/W1yG58P2axhQ3cAn9DdMVvJ51WNo+lKdbi
OmsGs0Rjm0epIOfGr0IQPlZCbykQtKiWLYTD4UTFo9aBVEL6B6ys3UV3y5nYyrh8vhe5elW+s2Dq
h0YwxsUa4KT1aKKerPwXDmEF77Zei6uX2WFXJYvKwNjXNkxmq/fs1gWkSyJ6gDhz8BeQkKhzlzcz
xE268bvRuu/M42fIypyELZ+vx8FCstDL7a4Hho0vkGFZvJ1mGzrfj7AfW5mGvxe1/7//u95lBXyI
svKCMJ3n0YqGfDLyjRGDiFXaRnsqUpP8zkoQIUjKx7sYPMCjMqQNjWJov6QdnX5AMnDYSNsUpxzO
7QGgZ8aDkrMZdtz8Cq3jbpeWkwmjt7bcUaMmD9OgxPb6qCysUF0fEQ2dxLZdJz5ilo0TyG7Fkw8S
w5+hu7Cm6t5aSXWfn9BcvbQ/+SnUSViOq5yZf+fSyzc9tZ6MqTkbNHsXcj6XkNG9JNgVsbOlH6Yl
jCHHibYs7fhoO1CzdLFuf2TkAcj38PrALS0nLWswLlIcp9z46FrZD5lbv9t6PA19+3Lb47XMkbf9
NMF1JD76CYrhvBs2c1pErld8uf78hdT9l639Yb2C780dsHDJ0QVr1Z5sCZ6O+umaLOJlBbGbqt/P
8dpYLWRYvcIvKxh3D+ZAjmCTQGreJy/NCIPT679kYSL0Aj8TcAdWJvjlM/0CnixATwVYfitJY+nL
te3fz1DorOEBBtPeBuaeYP5kj+iX891t335ZvB9moaFmPo5yTiPqhJYcdyYQeJnjrNwZF0JAL/Ar
hgKva2Dnr+pj3/ebVpbbAdxJG2F4/fs/1QrG4UhXZjQ71jiJiR+A7mu5YyNITUmW1g9g5ClcxBIw
vyXM03LD5TD3qfgL8IYTVNAr68bZ18Lcmavkot9Djm1BLQM67yjpBtkFXmfCkHflPLu0xLRYL3MG
LRDKEIw25gcO5TIHK7WdVkZxaZFpse52Ilcou8bHqrGPTg4ZVgos/soALT1cO/3znnI/7QjcqKZj
7E8bCzTQ65O/8GRdkXFWFhTcLluHcgrjFPsxCk6lQ/bXn/63TvbJjqpLL0K+Hte5SlhRzbr2HBfC
Apu1MXag3pJHJYrsAbb0ZAPhIxX6Huq88FT/A8lqOw2RbSC7AObZyZAliF/oN53EWMGcJvNTZ2WD
WVgUuoQL8YpBzrSIj0XybOev4J+Za4G79OjL3z+khZz1s2RGFR/pCHuEjUNKH2WYnKggc7n/fn2A
F6bPvvz9w0tqfyikm6AoPFx6Qbk/p7+8OTXfrj99IffYWlyqVlm0QOf1OMlWhDWRj1Xew/0k7v74
bK1DuvATdOHMltUp9G2xAh3K70QybCtercTkwhQ4WmZWFVM1clt8hIxHYVdbAxIbCgjsm0bH0SbY
IxUBdQS7L1BMGzefQR33A0Bet7L7cv0NS9+vza4yDBx+2sv3Q2AxLqG7BEOCVyLQLbr+goUDhK6Z
mRkoELVlwiOIcYg2NBwzeyJeA3HZjtTfIBYCV42O4ffMEJ7bXn/n0qLS8rDyIK1JHUaOjJFT1fCn
Ymj2TdL9pIb55/orFsbN1nIxzSh1DBi/HWVNojoxfhNqPE0qWZNKXViytpaOvUomIzCKVURaUNCr
wjwaabGGMF84ZOtKPn4nuzIt7CKSsevuLBSUfjiy87cthUwppwwGI3UH/ZHCqNG9zYq15by0FrR5
AXJ6zAXDDVrCPF7uHAprGoH69y9hwKYpX9twFuZG7+WWNQojY4IitQvhyDm1QrsWAY5QK0G5gHBz
9R7uWFp5BTn0yx2lCaph7I6eTAdIhuRuHtqZkYRoyRdhDOjyM9QwAVNy7C70zcYP2SCgjCAd79FT
OEtfX4tLy/0yzR8ytBDwculGhJjT9e2eWb73pticuYCxTOiOjMK6DfHj6jpqqTMUnQRb+egWYOSJ
P7yxNw7UE+3+LvPq8PrPWZg+vf0LowjigemDY06ZhY1XBDBcCMri2/WnLwSWLrRYt9YMCG8sIwve
GPcQ9rTDxm7z3fWnL0WWdg/gJUxeOKFFxNKqKKH6YJbPxIHZqTWTIZy95tcww7+cghzxlbZTstIW
Xqju6NqLqoEBBxSvnMhljXFyTa728C1tnqFV7OydakBhCZ5Dty03XYsRJAjYrzumE+HMFNVQqxVd
HRi1uEudlXP00hxd/v5hQWdVTJSAkeKpIXNx3w18CLia05VG3EK4MOvfp+egQwg3rg3Izu4Nd9oP
8Z+2uUiImStb3tLna2mO9kqUTm/PJwlBL8iuXqRvX66vr6VHa9tOi9p7U+TSOLWD8URpfM5gG7vy
2Uvjom05KF6PHvNNfPbwxpHzDXc/dChjJ7+vf/tCXOuceZMnJbgnbnEa4cEJmyooNG96svLwhYHR
+fIedJ0aDxJeUcOtp9gbHh2vW4nppUdrMY0BHgSVIIiMBMQfv/broIfY9vVB+VSvHjdj3Tu8qoQv
xpbg6Xk33IucV5skpT+SCucleEB57SmpaXfXpUQEuZ0IMK7baaVpsTDjOqtelJOR0Nkxo3FyxsC2
/O9+lm6dedx5BnR2rv/CpZdchvVDMMNQLVadAjzRsuVPmhZfW1qHPmsOllJfr79iaYa0iHagGc5n
mVgRROq6IDHFHvobt0XcX4jch8/3RTP0g1NdeOhOsx/ndIBwtRuH1798KSa0eHY8NdroDhtRJ9wH
I/UgW08io3f3tz1eC2kogje29BU/yYRt4GMMvzlxl2X9bXlaZ9APNtS7DUjlRD7AbGWNfa1K/7v+
5QsbqU6dF7YjBYTWBvTO4drhOsl/M/x2g3yqn73EHuGtCgkVOUDtMCUr0bBwOtUp9HExjx6y9hgp
04F/ix2o9pwc5w66+vMeom7b67/s783nk4IFvQTKhxU1VTAuAUvCwLXBbRyohFfwD4h9sanieXhE
VR2unyWa6i2YoE8+NEBwdcH9JRkreYBaJOROh258BVu2C1w4dJx6Z3YxsV5+gATQ+F7NxgzXPWIe
266H4noJ7vfWhBxi5HMBYCbIEMmXxLVB/06kAUG2tNlj1fmhwxzokFmmA8EfOB+yIlUHHnN7X7l8
q+zi15T6EEzPveRsqdz4Zfb5M1yvK7Ix2ezvLDJU37q044esVdXGqP0JINGG2BAyazJYL5tFe3AY
s3ZQOYP7g2dYJ6hyT3cWq9HQrGgbZhLWP9Dm7J6SUc3nomuYA7lBk2wtNah7AvXB+xgtk5WZWAg+
nV5I08arXJcPUd3+afJvrvEIs8eVrLf0bO0MEMedlzhsgAYipAwhzMk5Dnx5PaQgZdV8ZcV+/hLm
ai/J5pwBUlf3pxRCSyg792m6ScTr9XX6eVJlOsbY71IPGkGgCPE2C+ADIeTKgz/fEJgOLoabeiXh
KZOj5ZXPKmhUkpzbJjb+K2czfQIEMV/Jfgu/QC888j5VEO+TEDo3ztA8D2Vqrczu0pMvKeRjCBcg
UKteKciRHwoLct4ovF0f9cuh4v+TA9NLVfC1nNjg5+qUiBdWGUdSvSTQk0hEtu3jtZrMwrrRi1Z2
72T2GDv9SUFrniR5IKYm6M01G9DPEynTPViUPbtlaVjqlHZ+QOm9mb2SDPuP7IIL2rDM1i76S4Ol
7fuDCasCabTq1CnAqeJjnUAbs+ObGZknY+frM7L0a7QgU1VCY48SmEx6iXmU1cQPQ5/4O4P0ZQRq
r/paGxDxkamfbm97o3YoyPoefq6wiDkNTXbXmN5rZ/G7xEaNRCQ5/GBMIMqcMrz+sqWlrB0RSjb1
fgVnpBOpL6JETiDYTZdSpuPPobwyWTFB+NmF0d0bZtdsYFnSA0EbN5s+NcTOYwP5cf1nLMySXpmA
LTq0dNxandBoSDYzfG6DJu45uE9DvjELOGb4tsq+mWOxtvgW0phepgAiR8YsM9E7SIfigUK38ZxU
7bzri4RC3HS1877wy/RiHamb2iVj2p8cL6zBTt7CjQVmxo+iXlluCytAr4jAZXio4FKiTljbQWdC
HDr7fX1SFuJTd5yAibccsN318EuXxyyxj5zXB07rdA9DFAj/xd3KixYSml7/SJiXEYjcqRNzBXC1
Z8AVQmqvbCML9T500//N9g2UjzIFe6FTEsPaC7KQMPVCu/JOAAd+zGZYUNgK0y28iyL66DtncMJh
Qwp577BuzWFbwvHhzbXKtfLtQjeV6V4Vrg2zYBb77SkGWyWAZ9O+g4BpnmD+0C//XpH6lUi5Mz1o
JuIchrCem5Wdb2mktZRLKZ0gB4CgHnDWMKxzNb55xfH6cllaiFqmtdJ0BBYDK70tf3r83eIr/e2l
b9byKR2KIWNW3J0silNu+YYu88Yc1hQelr5aS6BtnAKYCt3MU99kW4OMB1Bqw+sD8qkVLGBzesmE
OtXUUtfrTnOJOw8F9nqD/kl5suqLLLXdV7uZV+3WL+n0DsV1hs0B581t1yfZcWLZsKFcQtQadO8t
fMsoVDqTNXuHhfRnaQvBZBYpkqnpQeZGKdg1DnYuNmZ+YIZ523LQb94tNYy5GQmCOo+aAR5HK0t4
AYPFdA07pibTzxQe3G3aLfRMn5NT/2qGRZjv0l0fOOGwK48QDHtld96p2RebNZvNvwygT053lrZW
JG3yeBx9nIzurEdvD0XPXbUb7vM0AOTovjq1O3lMzsNddiq29AQw6dZ/LVcuC+bfa/knb9ev68Jz
5jwFke6UpACVQceUX6wJurfRzRJ4JcNc6jV1vOJMoSTeQtcIbgoXd6Tifupb8ztJiO1tnB5UBa8v
2F1h+NzYEhwkYV3P5cVOHhrMDz2hEuA2SD9CYVUmAdSJYbYK8SI/6CHMv2mNrAqAZbGexlz+lXOd
Q2J0cMS1ewOSyaWB5MrQ7oI892MC1Z0vZQWrDN+Mk/sK5tjf/LkuQxvtk50zwHgKwh9uYPtJ/0DK
JN9lCTRye890Xw2V9BuYTnNIorfFKVcSWrL2mO/gxjNu+TyUh9joxrcSqroQcOvZlsNb9ZfdUQ8M
Wua099lUOTu3EdN9BbOLrcea5FdTcvii9QP6c2j9CBz966p4qMxSvUgrI0YgbIu8x+DV39G6B1DN
lmgHKY+2gTt36W8gM32IvNXkzYJz+YNw0KYhA1zOugp2edI1v1ophZV5nM5ndA883ORnNLEggRKM
Zg/Prjifhk1MTBkppvoQOt7qjrA5rrawBCR7z+jb58mY4m0lmHqUzjB8Tey5SPewsbO+4ZAH+3eD
Yk0TIU9NnYrQLc0ZMrpT8bUpoFpcllw9eCx34DkDbznkZP+Yj4m16f2igpMDYFTbSXSQXpOcTxua
uzIGcd3qwqmgEtYRTYJ/pty63/ZZbN15xDJfqsqCvC3KQ35ktfXXZED6QF5K4Ihm15kHOslAht31
rLmQkPVScGo0DDYSFcx+srcxb7bwEt5ef/LCRmJdzjkfrn2AWKJuQmo/Apwog2VYuy0FDDba2/oe
TK8Ft8qAqjBU3E8TH4r7XNrf4KfAV5AKC0AZpld7M5G0E1W4VsSOxcISFaH3mat4C9cAEUGJedwl
MVrMkzmkEBAvYNMXGzAChmPvppSMnFHqacKswEYEQwTYH9qKPo6JXANPLW0ol+n8MLh119dl62f9
aQB1BWfRbF9knhcqDxo9aZytTOHC4tDriowkbTs3MW7ufhV4/CGWbzetDb16aCcj1MWHEjCkDEGQ
z+JnC730gEPP6PoLlo6het2wtDic3dvGiphf5Ceoa/+PvS/rkRtHt/wrF/UuX1KiJGpwu4GRFFvu
mc7F9ovgXCyRlESJIrX9+jnhct+yczoru+tpLjBAoVCudEYoFCK/j+c7y7pH4EWbr8e80LZ1p5pK
eLHS1u7bUOZ8gniK0AZm5m7eBUvQ7Dzkk/75xbyxEvzj///pywLRoS7oolGb14No7+tOpGX0zrnx
jQfhtTy3QRO4GFg9nc7dZQBH04TPh6mmO0Bq7zwE31kU/6wSvmpeKi+ehT4+BRPW1+0Ew5qzrmjo
oSs6b8/B5CzTwsYMMc7Deofq0eDgSJFdEtYkhYYrxr/McK0BAuXYI0XeLEhLbbTq9zWlNBvYJPYJ
Mgx2Iuz1SdH1fcqqUuNcwtf9MiBoExRJ/7ony5SidXdbL+5IDvur8iEJveWkN0u/U2PdnnPQ5S5q
Pwr2ovOrLOay3XRB5W26EANlWLUnp5KOPI9NRS/8ktINQvjqLJrxX6Mn/T0AMAPjrG7crMPMsmRJ
3pOWvnEwfS2NNRwdpefQRiHao93UXR6f49Rt2/zdg84bi/W1NNZy2evSA8wm6HCh5uikG+J3HoF/
6t2K1vq1MLavENxqEjxlxh9HWK46GrYHAbXvR3jXCIRKDB1rt2XJ6KcmSE6s6U26WvHQOLkPYCf5
KIii6JK8YT0RITdbxGDGu5oiIAfpR+8J1f75GCR4rZCaEK8xWjbb0wBuYznilpqNmOGlZHzG9mr2
3QPRSYIxdnXn23p458T71up+dRCDQTGxGNXCRnotvs5a3CLm7g6pto9/vnm88bX6r85jtek6bZGj
eirK65g/FPL2r73uq+66VhBBVlLJ02FotzCW2ITle0b1b+xJrxXmEKX5tEHI4mmEUNAOLHvS6w2R
4y7q35sLvXHTX9usVs0QWedN9rRdLqD4SpkN8taRv9YUvVZOJxrNFtJqceZZHMxn97Z//vOb/tad
ebWVLkXVxDHBGqXWnQRd+GQRw8z9MsdO8w5h4w0Y6bVy2vWVnV2JSiCGNGnPvU5lpLn0zJyZ5j2+
3Vsf49UzWQgFomsdiFO7Rh+jRbx0bD6owl0E8i92d98ZAD/VTBDFomoaAnmK91k2ql6P0R1j+M6G
9sYHeK2ZnimCSzzT9iciYTC1GSzSLPjE7jRSo+7XmPbvtJFvPKavJdTSG+Zk8Rwqf7NueLmvfb3x
39M5vPUhXjXY0cTasQR76ZQWbXAMHIJv7PKgkMTmz9hs//yJfesTHN/8p+9hLBpsbhGeWDjw25an
UVdmRXL95y/+xt72WiituYQskxKLYAg45LPOJCkqcLD/81d/69KP7/rTpfs9mNcdN/Y0idZ8AHUJ
9gGOvdNgvnXzX61k34OeH+FPGJct23jdIm1oqjaN3P75pb91Y17VFOwTZYnjN77aY85MNCFX5C9+
n6+Wbol+EVktAOIH+UAQIx0NqX2P4fDG1kNelZTFDYhFnxX2fQfT/lohZM5VHSxMgILmidViX8L3
KP9+i/7zaf5f5Yu++r0BHf7+X/jzk+4WI8rKvvrj3291g3/+6/g7//13fv2Nv+9e9MXX5mV4/Zd+
+R287o/3zb/ar7/8YdPisLdcuxez3LwMrrbfXx9XePyb/+oP/+Pl+6vcLt3L33570nAXPb5aKXT7
248fHZ7/9tuxmP3nzy//42fH6//bb/+7hfF5XX99/RsvXwf7t9+8yP+Q+GEYHt1Nw5CHR/nw9PL7
j4IPfuSHfsyiEIYywbE0tNrYCm/JP/gJqnHCYx4yQo7YKazPf/yI4tWiBHgvD0CHZb/949p++XL+
+LL+A7TWKy1aO+CFj8/XH4cIXFEUcLxGDFEP3ih5ffKDu3XrkCKGI3VAwP8l4qFMghox9fpJJxZI
Nr9GWiCFCazqTobx6M/GvHcDOY5P4q9XEeIuwPoOnR8P2GshBYNqIuYTZ7kLCDl1fDyB8dzLIOXt
jNmlkF6bcYnoA93qs2FtpndaxVeowvEuhKjzuJlg8MchJF6/bk3JYjo6uJ7lDeOeyJnvB1nHVH/Z
walsBua0WnBPvGOM6BLFpMsF7z34sQ5q2k51CyU7Au3CtOxR6I9p8hVyxcBB9402+7pGx/gXFtm5
AF436G/29RL6ZdVddi/tR2teXuz51+713/x/cbEdB1Rvr7Yz8fJU2Rf0ei/i10V6/L3f11zyIQp8
yrHeCELGkOSJb/P3JZd8YHHMacIYFh1y544JOT9WHIs/+HGAJcCSiPt4CrAYf6w4/Igcly4HFY8g
jA2TwH9jxYW/lr+YULCLCQEZleN9MI97VakcmRLwYGE13vmNyV20DKerZZdaSZVPYBtuIYIKLhAv
61LLMBlDmm6cB+2ickJcdBurwCJ1jLnzVcM4VK1j5tvy0WPiE28Akfhhw7ImCsHFUlOukB6Fae7Z
uAKlF8o8IDA3SQ0k2AfVgaPJZbdYJINJyIqCMMHsVxQ98lEa/a0KcSpmeoTxS1MXmfDceocE11ak
CgSrTtZNGsVhlLaY5205Ivwulx5kGz4iYE2S6srz9JhyMslUwV4PeT5S7GzbVtuEAtAtehnfMKil
/8LK+BfKz7+2eP4nFakYz9Hb6+ZClC/mlxJ1/Pu/rxcafkA9iaIkRhwnj+mx+/59vZAPNOIoNXhU
4daWIFQW5ePHgvGDDyFFUljCeEIDbN9/LBhKP6A8oXrBDxC7IerLv7Ng4u8ivT+qQxzQhEcEWzRB
vHEYhK/bUmH6RZQ4shZl7Y+nDSw9g8yQVdXZ1Jvw2Q+4lNngChLvvW4Z+0wPvQVlt9GFt0MQKMUg
QI2Luiq8ZKxPgCCH7Lnii+ivJh54F0RWq9oVsmuhUZv64qHuOJ+Q3Te3T2j6qsdhlvw8sS3lqcOq
APlw6IMThHTq8nHyKdLsPR9RDggs1jtsIcW2bosxPl1IizjXAsHD85QnjYnX40hbyeSwGDTX54s1
47APxWDvMLyIRqzDwiDYVLY9WBJDhTjesGyr9duydkt8Fo3wR/CVkohsllGMWEjsgeVmjqQ3rbms
4T66W2DaYNI+xDjqpe2RV9luXVKP8GloHQ5T4DRObcL2DZTLAZIPi7n4wpGlqcHOXoLgItIuoFkx
Ogn4tYkqFaXriLyfNPbC4tk57R56tUxLivBOcFEW3pKtg+p6yKaIjzdLXE443vYLK3PipupKuSFs
88B53ZnWDAOv2e8BRXVOFEUO+Z7rskIPNDey8286szRb8OkYMH5SiMwu9acF1rYxcmsTeWGXI1Qc
LFHzpAExwAhkbquPyQCVdTMj0TedAIahgIdwKghKjDimOnEip1pgxEM6Yw4F0kqbTCV+NSNYGxbJ
KTxR2IWqqwEVPQkCCiN095lOAFazka+XA3LZN2qx807AMHJrKj+6ER3rnpifDCo1/STgWEHbT4ul
1X7F+mrzZo7X+xXjj2c4BCU0a6sp0hvBiVdvwfiiLqOyUBtOKx9DNzcSkNi0Xov95Je4VxFKgMoD
mDvq23qE+jgP4YrmvpS9mdVZU+qJn7XM8rnDoxiBo7Rby2gIvk6ybRIKyDwZ1oturRTyUS3oX5kR
Eb5YD/nk9XFdKL0lA9O36xLKU9ZD1QUfo7NRz+drYr853bUpBu4wcy56OInW4lCO9ZK1HsatRkAI
BkaG3czcIW9gIqlBkuwj8lBvF2MMDtQlcOAOYE06x/xpMjDMCWYMBJNeauTLjuFeTStHwjACLf3O
pFVVj3uJlNysq7x70HLvFfxvdprZYbtOYJ7WS1fvSA/Hri7J6STU1uIz75e62/lDfF+QYIOCtB94
7IGrFybgAsLx0SNm3qiVPA9z+2ldosc+qk+FjjYrEny3bGL8BeTTZw9JCjAZvfIWmM3B+SDO2LQO
qdAKa79oNkXn+3mwJJgqyQry/il+LglQnGiB2AbZpGUezSRXYdfvuKOXK+jEWVV4Q6bnAXHPdhKP
wAPc6VwkOwyTz5Khx0Mzhf5Dq8sHC1FykiC+t48/guFRZZOov4DmVeQ9a3g+eu6iw2j7MxjF0Mrw
wyrHYC+phIrZmZM1RmI8Eu0vy6pAOG79UJWeTJtybXOaHPWIPinuFG2im6Hr7sJu+gwu2+W0qkwB
RiOyrBHm4M7nQjd3aIP6jEPl8C2S1APBWZegXoTYLOZ4Xk4QH3Ejp9Wl9TjqTVUi99OU0CbWtRsz
UyOT1V+bWaaiDYEow5407aJxzYp59DPT1WLLI03S1nfdXtb2SyDMuJVh9MylUef9SuqLNjFXZTtO
OYXqPaVFlJwNZsQdiWEUs4QDvyBtZLLOhTdmoA/1RLbIXyXIoGXq2iZ2L6WP/D4dHgaSbORcfK4i
9tgmfZ11CK1G6ur8YIF/Yp/AiLhcSbiJgqE6b4XKeoUhYhgRuS/HsYO1QpA7oOUniGlnuAvBeSAS
c1SxwIQyhoolrvxuEymwwtTwMYZmvwM79EJ1ospdvD6FAb9paNifRCMCrKd4+lTXZfPR6GDOavjO
5hOp+1xY34dThN37dJwvkLSGqOhYYCZPSC6C/szObGN9GFkMypOfxRTsDCsfm8mx23FilzU6LG2d
hoUCHlOJIOF9UwmeV3bs9uFk7hCQ9AyS5blS4rTtFont2t03OviMtDqeYbPxLma7xCkeuTqzXndd
i3BOhY+gXDLPW8LoCZnWc33c6Kd6F7vCz+iwZKuK4rTCikohItkJhvbTUb2PqmELbuSYsUDvdJjk
9eLh6ey9q9GNz5o0J0vZXwS0Pwwr8Q7gX1xjf2suwKjArJ1bMDkEuJth2D0v7XwXkvYb5IXwMq+Q
koxImFnrs1Esyc7Qpd5CHXBdk7FM48Rgrc8eVMzsBCRA+1iNaGOLZs4aPZUZ4pdlxmrkwldr/6T1
ctXUXGdlZ58qIhbs+El9yozwUj71GoIJf6tIebNCnZHHQ5Q3Y/LszeultTW71jI8iab4fKVcriZF
KHjT7lHalejTAjQC/tSS0PbfiCXq1mo8jGlfQmDCUjkSfAPJFLAtpp4YMumYePppprNlKClxMGRJ
ZVd6z6pm2WJIb6lNK4rzttgO2vbzUxyYdRBpbX1q2g1wLmgugjIOXJcnK1wtUccm5EXHt9wpNZ1Z
MP4OfkIbL8xa60IRXcMcXic9WL+oOPqbTx3crkA4xoht3bgadhEkKwYkxsDXupxkLnGxAzonf5h8
jK8mBE8w0ts53hSmnTndzUQltb8LWrA/5A5R1P7c7gZrZ29XlUO7Twwb/Tt8eb4eL5bSIydwaEmu
5qWfr4dBkEck1PsYCaFW+Bn6BxyyP5o4VDrcx14VwXAbcUBbkEdh3PSgpraOsqBUM0VgMwKryXXt
Yx16G+0FE0GAjdTl0GN1g98AAZhsZAdWDuvK5lOxwDAFihR9h2HyVHuXghgx0IPj8M+c2xoDqryS
FjGmKHyh365W54tjOHdBaTQhUykoRF+xG59GRS5E2MxQDntlL3cd9AUwYA7Kadj5RwudKgsSWgNn
KzDuOm984nrwZmgdIiW6brqY4/YGaxsGx0xkuKZyHbRNGqomCLMBqizsC2pFobmoCmOGq6EgBpus
QXd9vTTLgjTXoW92sy1lnZUJH8TnlpovSLbuxB0tBx1/xJTXlgfus04/CoYHdYMW6sp4DgKWcfWL
2GwLCBbOq8ELdI4Yk3GKUXbWqWpUCqUgIr13w2j7FVtBXVoc7czRymKcyCKuJsVn+8nqZm4OxUjm
Iq+gu5HZPOOmQxYvVO7pel5voXBi0XYcvElerjyoF74RxvB4a6cE4QRiLKqdmhrZwudjlPND2/jD
TdGEGEyXQ4S8u6jvah+hccibvajGudKpqMEp2bVzTZCwDPbbcBLUXrQvkrqPd1VBJMHyZjSv0DI3
G69JUEBXmoAz9V2aNFXoaHKs9KbJuwBBZSoFbpeUyAIA0NBDFxlqWi2XZilBHClIo+oD7Vqf3VeT
BbkLBgxa5V2zIoQCvgZa46aNXKVlsPbppEWN/XW1NjNeZD5RDtKWP1cyHbiqTxrrD1sXLnZn5m59
8Iug++xq6dCrIcDdJGIzD6G/m5Qs2rQAwQOJeY3Lg2q2h0QOYYbTgXc2J7E+RJFiZ2p0035l83Tw
hri/0TV2OwjlXYgYvym3uN3g96zxGeRg/j6GL/wJ4di28Cm9TVINx1l7JKpUF4PaR32BOraW6pTX
DkbERT1sAxHp2wEuLOC6wb+M646de2NXf7US6eqy8uS9nGNy5rnSfGuXHl1ijB7/pS5I9M10gJtT
EvveI3cOcVTUG+OHrlIxImprDaN/BMpuqeYOLY/wt1UMhL5PQv7EheqSNJqhEpGFuY4CtFg1bR5R
UR47HiEt0wGD8JDkddXTSD3itFptOgOzmB7AyX6edcWyAVXyYASBzqtaHj0dTgejQPHBqBzSKOGt
Zea5WW6g0omuvVJFh5Izsl36kWfObz+h4NQZW+buE3QF5SZRHhzruqK670gzQziJyYUbbB7UsPWC
lSkOJrGL6DZx2GnSdgzGh2QoTG4wS88rHJ4yviBVZO7tC3JWy+0Ak/5reJReNe2InFGBB36dgjhT
HFVcrXBbok2scBRrEj/3QT28m4W7KyZWHSRh3oY30ZaVMSgK5Rhtyo7QEwpfKNAghXhqzPEIGzf6
vGmpShHxJXMlh/pjXxqcGic2pxMbuwd8EjSnS+LGnW4QetDhKHmIC7peTM3QHVxhYnzwEZwbWDrm
+CRW/T5D+QHU/4JB/zf4/3pA8K/BL//TsMsIEMjbEEwuxSMgfPEzCnP8jd9BGBZ8YIBTKGGg9NLw
OzT5OwjD6IcYMCZBiCLHKAH45X9jMNT/ALgGQwDsqBggRBSYzj/GBORDQsOYArsJk4gmmJn/G6Al
cNGf8PkYJ98oASQKOA/gacJeu99DIVs6aWPAg2gG9hGPbC7jJnkHhv+n7wIhb8QojRh/bTndS7Em
04J34YotZ2U5VPc1Ne/ZTNPvHKyf8SSGz4MNguH++Eeg+IjQ/jSIrMdKBP4UQXzgLPNTC60PRS9S
8CvsWnzYLSpmea+4UekMJPnYMcoRqu/RXnVJNFBM6Fx72y6TiI4BLBTBMkXpgzynCOJ3gtLM8bZV
MZwvRavFmFtbIJnRtG4Glhr6Dg0LLcQeTppuR+MVu05ewtzPdWkx6xiXMg5dCwClCG9EVZP+FFOF
oMgCTx4PV4yV14WGAc6euDG2ObLlI7qJijl4YskKa10wbuguRheCIxtvobHwnJKXhWbIotHRBANH
AOE3YSy4uCR6JvcLvBhUyiOp7saxSUBknhEgyPzJ1sBjetduPYltY9dD2IXYdEfWMUUF0kBAsHdP
0HCMIc/lSnSc4X+QbmNA6GJ9KmbCov1cVMV9O1nssqFfhHzXKZSVjajBDtu5JjL1JilECxFXKBRy
6Pw4aUEJXLCX+9NqzyYg2uwrw8GiyaPB6va+BXx2auTK+r3R8XJVCNKYlJopAIaWLDhQxP6CeYwp
2/4rDDmSr0OXzHctN923sQmiBj+x9Zdy9OsvgrjwaRRj8I2xJGw/e3Gx9llXzyPd0Jb4fJ9UnoGp
l/SgDqYr0KGN5VMn9x0M7ORNEtnuGH1QjxLzHz70OF3PhqcNhRdbDuqW879Y4zFs2z6M4fHxYFm4
YfBE9Hck6REEuSCGTqZr6dALh2SW8wGWXKNAUDkFJhGUEkeKFC6D0yfuuAX0EKq22/ddJC9DZBT8
zlP5/9vzb0c71re356352j69/Lw5H//+PyZKIUP6ImJ+j5NXkhxZ2T+GuOEHGsTcT+KjDyomREcp
yQ+EPKQfCCckTLAFhDSIfh4p0Q9ByOOIY+gJnWcMEeu/sTv/ynnAPApDU0wvI4yTjtOp1wbDqg8L
U3QtSaOqn9Uex4D1nqkwOWlNM5wp5QjJfro1P0r4z2Pj/+sdQ4YRWxD6PgykcGtezUtJ43V20ANW
W2vaDG7V35HliSLcfDbwjQl9sV7/+Vu+Yg7jc4Us5JSF+CqO/xznFz/v2roPhS4ILDJgfo7VLscF
uO4wFzJIV3+NsxmJvpsICkq5qUVdfnJMeyxdSvZtDkz9OHX+iMN/EMwPiQ0m/g4z5PiJ/6gpx6tL
KJA14oco4HFwLNI/X12gXYTErMBATb0ARBzbIVryAuz6S9QHDMzXeuJ5G+rF5e/cl+Pn/uWdMTTH
M0QZ8E2CGc6xqv5UzYTDKKAyHiDbMfR0pgkPdmUdAKTodOXIQWjigGrC7/sSoceGnvbCJX1Ws8FD
DGzZR5hp96A43MCb2XrpO1f367QT9wUMB1Ra6KixSLA60PD8fHVsZroBAK7TrtCzn0JOEV0hJ3dO
tVESmHLfCExtDIwm8zAyS7TDyV5/g9M0niXVeMMXF1px3bhWeTi3CmSVwq0e7Pf3LvO7jf4ftzHG
WCbwiU8wsIKyED3IK7JMAxwlmUPcDBkW0HqWhdng08hTpWqyj4l51rVcN5Ql5h4YCXvsW1malNWx
vYTNV322QCL6ObIVEyltx+Ham2OIihbwOlPHMe499GMZfgqE11c50EK65LCpp1+dQb3KENNVZ4la
VLUDhQD2zTP34CExLUk9X7NE0Me10DhLdH7hihrzE4MEn1X6bZl6iQ6Ca5nApnMTGAuefdqAyOUj
ebUC5pNatCPjFszuVV7BAk0Aeo/bVqZFqdiAA2OM83o62ii2H2MTdhRf1MwfY8+BDmJE7w0Hh9Pg
doR7crsDwCgVhNBeHKZoGLspQ1nUmQfYxByM6wb/chnbYjmsURxj6qKtNwDDCIGMR/HoGRB3pvlr
GVcowTDWx2KI0CiIMxRrCIWCVakNNhy8IgZexAJNHhmaog7pyQZ+Y3kNY60mk/EgztkKtzAguAOw
ZZ/M+Lc31z4OeCoqp6zUCtMDaGlwKy3wzn7XJ0BOUr362iBDWch5t3iEPMqGu3M5Fo9W+qXMIHhy
GQgbaJ3CqexPuqKkbGuhQKpvATAOp3yYAFFPqpLLpSNBKDFC6ut7GjMcrRPAMs/1siLdOzRBlTXU
zcAikzV+hAf4gJNyJ3mdlqyeryJmsVWvBQlPvdHOTVp7lR+mhA/Y1TrNyRM3lVJbiUyAc45z6jZa
EHIBiH+E06QXtvzodblmq0NjtQGtH13l6pV4DH1HsgmzsTUtpKuuAcHwZ6GnyUsXAeh+HdooHRpK
rzHut+akkGqyUE2HyXzr2KhLZBjrCoKAilPgTG1/BXVIi5mib9sHD5vLuC+CKvrYhZ2eD6E38iaV
TTldo2kXSzrOyJdGK5aIcNOaUR/6sOt2nrIUmA3/2jQeIDR4vaqvID14/lMXFWY7YCj6vMgw7AHM
YGaIS1hmugld229EA3HIskanU2fXZwBsJO2dBTopfOjdtC/PiZHkNobd/AoEzm9xDSsSXexkggtb
hNAkRm54AJ0iyAMLfKEWtMnhqltlFZpJCK5HfP4FRrr44nm5wamjb1IF8sI2URBywIeQ4fFlnaXb
uYHlHnAd4GntNNCnteQGGT+i8B/AaSiQn63aKcj0KM3ehKFzaYFSsUUb9xIBtzsaSSTfMIQMYbOK
30+yYajBpOvADQNfNBYnFJLRbFE8zlkbdJtwHbqP8INEqF9vW/mgNFG5MBzgxNQjKyml+Lr9tFtU
STakTELkwQ3YwtYJ0a/x4sKPcFIMH8W8tJdm9ucs6vsiLV0bH3phNWayUeRh6hDq0w6tOaDpPgrG
TFsl7TaCWspsa8eQn9JT70XzxJz38QzEmHZoeVuNSIOJLVUAR2SnvukBAsm1CBTmZRXSc1M1eepq
NiVPdnOsERUlzHpDAGtjAsrZKRRdQA/l4FUYhHsuOa17DyLcsaZj6uwcHWdYZgP7vyHJWoLiBUXt
pUq8GIUN1h+fgL/gYS2iMjj3hyreDq4vr3hLxU4qhY7ZK+ywGUPrX6tytTnuTLCPB84y5nR43yed
Bia0iESklfbWbYLpMQXw6eutg6hvD+FdrDI3wfBzAQMOU0ikUZ1BpckOQUuWnay036Wth9k3hqDu
I4p//cgjTIwkxYQLirSiuEauIPRo4J3B6bpf/f6mIUFi9t7q3PUSRBXJiCii03BMuDodbVttxmVe
r7wW8zRYZogVBJoa21k19Bme4vVLUA7Mpa0Gwrpi+I8CVGrGr+E42XjXDZ707iCmZE32qMmwwx6x
FJp8GuZq2+OJxdpW7GKIfZUlUzRtRp9MuYwqL/OVdLk3hAOc3MKrkU8HFvBbDe8QII7Lsp08u/OV
v+tj+tTU6w2A+5eBdjdUJ5iG+Y9LWV6adULunrgSnmWHEKHVlywwgOzrgbs0cCX21Ip+rLvo3FKC
2YYAPcifw1PYVWu8MDjTDAb6G4qFDNQLbk29H0bbtkvkflxAEkgQVnhAnYtzDxGcL0VHqw0kcZi+
ahdvQGyyjyOA+1N4wYgYtQcDX4QCrikYh/29lhAE5pZ4+2pZ52FLDIetRhhYBLqYcHELRpkg6Tvo
kXCsJZiuGu2Dwgfn/a+yX7fQqhFxDl8vhzGlV5EtrJdMDV2sryBFhJDYOaSBc+9jJ0pAfTqpyoOQ
UYBGK2jqcF8UJeHnE1ch3yRhNdxqgv3Uh5UEbq7CqXrtXXHT9gEoKGVQIDSqKuFDdVQOnzTtAEOt
2YZnI2JNt7EVOIyj0ZiyxMywwgrENF+oSSZTyhM3mbNg6SASxiy2g8EphB45ErL7YUMoG/eUm/Ci
j3o07wtSVeJMw9G1ypY5XkhK7LreAIkGFqswCqUZZlLh597FVbLxG5gmrD1ZaSphSD1uY3RRd1iu
/ZmEZncCSYDHMxyiEJwil6a7WrH3bGXgLe0GDh31My9tcLxH8WYxFLGvQbeEDPitkLcxOvskRYQS
hq7Q+kX+jk8eu449UWS1TNS3jpbeXe86AS+AWrSHAYTscrMyZTIVx5iglcq/m6OAf6p8+DGf9Drp
2kxa5G4erAgKFA3Ere4qovs9aPptPsMFJ29Fby5107TVHoWkvuReMn92ftPdMJAaTpaG8GvExbbn
QUgfRi6Hk1gx/xwWuuW9v0xN6irf0i8hDoEgtUfJvixq+k0OQXxXOjNsDCJ3nnBnw8+WFrA2tQJP
DD4eQOLG+MDYRR2ah6jXQGyjGZIKAPk1lMjmcfb1DLoClRn8b7v94CvgOKoDDI1ljwagZhh97V1Z
0y+dAt4BrCo5ob0+UvpGXKeagrbdKkBWWPIaGncNGusSzPNJ1AwjHDcmkA07PW6KqRMPMkbft3YR
PyENssWyuMPkHxEWwbJlXujQWlHMFccogOhJjjBeNlFarBH+Rab4cSFOZhzhhhtXuEMRyHLHOPgl
G2xb04Wmwem01PrG1eG0ZksZjIcJERab3uv41RRaequqsD1tLO0vlrhbrpauYRYHpjbZqkm3m4LC
CG4l88FbRvUFB9MqG5Jpvsb05ygZ516xiRu2XlZBa0H0kRP4TwHOQzgx9s+Y4hRnDR3pqTHecBfg
pL6XC+tP4CxYnfvgOlz1RJ2WcriM16I96xZH/Bzt/0kZe4cWHIVPUaGnrxiE6TuHPmdX19E1UeAy
HgPVyf8h70yW60ayLfsr9QEFM/SAT4HbsqdEkZImMKpD53A0jv7rayHyVaXEJ5L2clqTDMsIReAC
cLifZu19shrTYsNsozAY5VU3eDqmW6Bp4Pr2gekMYJpGFewYpgqvNTEKlo6Nd6Dx0+8L0yBdbKvm
gS4mmTO9suOilia2wyyLaKhZx2lprmjwoYtM++FGlIECtKqySzuQHQ32MIwsZ9a3Tlkm58kfaEcO
03K56KanIT4ZD0RbwFWeMhhznIGACl43773til2bYdUHh2Y/0pyXx9Bp1stJqQnZlveNXmBFCDK0
+0lU454u93gsE+cnbvG1OAzlipKPUVWXrbEWUDxaRCpb7FujWuoHK9OKJoSJKSejkoP9jGHARbMY
c7QO4NJhkPWXSxP48WwsywknIm/XGMNyWblKPwDi/RJTqH9Ukyh3DOAUNahNGkZBbuOjO0zJsaEB
epRmbxDsZwpPFJjwKqt+LEmdHAi71aXrr7gX27T5eqd1vpZOghK8aVL2Ha1vAhqWUS1rzZry8zhz
CoxHFEFHspKn4y7GK87Lo3bL9Z56m/0QuBkdpnZUBzm1GdGHasX1UOgVpq5bY120rAOnKw4m++53
QVD4M+hgi4bR4pxJEvtc6cS4dkO/PC7aDT8JNyFzAiuYLg3MuPfZKB9pw7Hnel4VJVLl2BXY3RO+
DDujT4qLvhbhGE2OT2JljZz6sjWxqBAT4GE3QhoMvbnP23m9ShoaUlOffuSdzFg15M6O6isdSDE9
homn4mWZ5XlezDvt4sQP0p6RwajlICs6qQvzsZ28r5q4bVgiGDAuO9O22F6qZTyoicHXZUkGY3G2
POR57sBb1vmZIRE8TKWc79I3q0M1TB+cvvEWzgKRPZm5cSfTfD0YdvgTvNq+4G3T/uZoOYs8P4Kb
Lfuu7W8WOU+X7AUkbpNRfSRUW0/YQMg4s23O0jm/smmkLpEC0q8QPQXDHsRnOY70nbFj4HhP+bxP
FL6SA3HxlyqYsuMmpHiqikBctwsVWq/OAE3UpmGeBvaRUnzTIvxoj8ykaRLgqqbZCD1L1hi8LyeD
D4j2r+tczWVY/FBSTk9TBewczek8n8Opi5xlVXcSGrqCVyqDj8nSNIexD/CL8yuToMaD0PLW9XPu
ZetBu85AHuYNS8QBVu1bWqvxCsOODTu8qRtVAyBWVPYjr7Bd6X27AQmT25IdRGFK8GFC3OFE9sRM
nfBHu/TFJf9idRtgbeFDOA7etQv8qKKs69zP6VC7oEhAGLjvLM+lYXV3k9XMOkqmpT2ZnveMT5/f
xz6l8evR991nxsA0d35hFheta7jXna2cO1fDlJs1mcVk5SY9TMO7SMJSHRs1NBc4njRMDTQy66w6
OVwYKpyu+7yb7+tMdjdtLvi/1VRHw2A4H3sk8hQ23OkrjIgF1NRXO9Poh+7oqakMolKXy0mUqnQi
Tb2LyVaB5n9IArTTTvuWsO5TEwD3JRiH7MUQLj8cVvhx8sL50AX1ZEU6s+RllSgde8bQHGdJ/kOL
oQTyoZRq9cxxCLBjNeYZeKfTlfMpsJ1pwMzUI+hce/FUr9LK44Dmzk800kMfD/hM3OtGFo/OypV2
RTMO93hALxdzF1AGLcvue9LO4lRalvO5hqG7SJX3w8glbuqL0LHhO8EDEftHpC75VVuQzEa+s94D
IJtPmU8omzXzcDJNM/tWumH5s2ka9jcbDxeqOsdamvpirFZx1XeKGIn280M4tuG9GYAEFSyakyig
xyaMMqK5KcZYDb19rGFvPmAhdT8vTcag0OF+qG3ru9RzGoNHY9k8Tl8AwqXDgQW6FNWz0XwDwx7N
IztSF9dYT0LI1IaHZVM+J6cKlvfz3HmQbHVpXKY0jfrtgYOjmul1Zelgh5MLbHBeFP6Fo+bJwTCn
ooxDFOsekhDibN0UsbFwXMZALt2SfGjkUpan0RG9ccA1aT429uL/DBijtKfhWFw3aQ0rS3MMbcjs
jjIabU9Z92kVjAs1Ha1ux1J6yX7y2smK527rjEPxEZ0Pqx3uOzYWd4+z8pw9ttSepsjyG/ObJRof
4ApD2q+bKLQ8jF0rjigwDFZhsNp41lnu/VgyFDoKl4rK2eK6BhoJ7F63mcHBUpT5yemCNDtQvyM6
rhbph3jCjAnmVVjv0DtSiejPaqXWctXY2AEcsC4Z7chqPZv5AJZl7KCPSLCsSaZHTr4lj+pJDHds
p6p8boFIKXKXPs6T26L1Pk8ZqdANOLv0f1F/K6FoA6a/LqSu6DwyLzKkOyQHpyLkjkofXdOt64Mk
sbGMujgURC0/RsupHmwSAuEJOXwQHNXJZeBO8hG7BflI9gTVAQbjfl270h+OuQq99cYcazvHE6LJ
9p43uTcDXxmZeWEzi6ids7za0xBdr9N6mfW5opIIPNgn+q6zk4ShbvbQt+i37HxHL6y6UrIxlkiE
2RZuwg2powqznFBzTO8zL0HrxZZQAtEwT7ChG9jIX2Kg4rqjee57nywR9PJYw5ISf1i2lHuAYuqG
dmj17V5PEwOEewN65MYywbx4n2Av0UpZsjw5rU//oLNt/rxaV96rrgTdk5XhdnfjuvUyfexvxw9Z
bve4xGjNHw8IO1XMdEL5kDQsz4MF1rfioqSnDngDZi9e08wdoWg6KnjZ2BFM0Pdt+CNJ6x7qdCuM
FLYxX/uFDtY4tYLhiXbHdBrLTHoffCD3SCY49MSOlwDxkySSLnvKCa+JyrPrNKX9EDvDXOFwA09u
xpoFYcK1mG0QF2kJeh8MbrFGVlhmZiSnghr6CAWVRKtVrpBpc49Be08EthN1PgX3q5O7gQJmzP2z
M+YO9YzGme5SLzV4MqqFmPXXUsU+LUjNtkKxP+JsmR+KDD/fXb76bhr548IBMrr57DNADnx9l9gV
e8ZcNz8yt7OqeCDh/jJ1SXanHUf9AFkbHn17ElTAG33rahN1tF0HklEc65xEkOzzdBycxHNPnp9Y
+pxJfw7PdddRzs06t57wsPL0lW4l3VDCqjv0eosXD6OSj1Ib2IxmlKvbXdM2wuEwrT2g0m1iZSfm
gHN5yILntZ3EwaBGzgk9q9CPwiYYq6e8VwnBPENN81+jGCnWY8c0lCc9uYT7VJ5VdaD6osUVjXHv
KHCIb6I8TJb5wK92nscRhhupYMIEsnrxUNzOTHqPGFMzXXTzmn+217qDkXP6G6sr0yM1hk2egIgN
tyBix/TUY0FbXq7LNlamblK43tpJK7nL3YrPuFgrxz5Ws0lQZRiWfee1QeVcMleXu+59+tBnw94G
IBhjG3BoY/qYYJLVG0ucWZW4nJWmSB8uBptaX2oZy6X3Loa8d6oLlCse/ntECms0FcT6O0a/mF9z
bws5abFPH90+U06c1QNfhEnSzvc2VMZ50SPb/CQDwokl4VHWeYZ0nPTb3+vMh11lhm6HAXhXlTc6
7IV9C+9i2hQjoBR/NGg6ZGwELrfQ8UWOsd8YpICMSWWt41zLTNmysP29S4p3wzwa29k1I/3NUFuw
6vPQ1V+1NznwfJNv1VGie/mRMm74nLd9+XXBs3PGtNORjzYBZ8OHWjqPq0kdIBrUbFJTDwAgm34e
b0M+vYJ0gFHk1lJC1GlBYeVsYmlFUv3P0goqu/T3WS17LyrSpECw46Tmjdsp7xsgRHWu+paPc0j7
Dcm2ZjM7BpPX4KY0EnJzRVEZO8dNFAXuxWkOwBBErgXTw67oXmKUIvDMvHEF7jHxIE3zOIEP0NlM
DH9vBk7q7PK2MTJWOwT52bSBdI/KAjA/mt4qOS26jL7KqEZX7jErX3Rcjc1U7yW3M0VsWjLYD5Xd
3ioh2O84gIcdNY45OZDcVOpqKKbpSrtrSI4Y9MEKFlfV35cg8PSOI9xeLj1yIzjeTKWEpgyjb2Nc
gZZp14V1+2nqg6aO26qmvbEYBaqgf/pXS2VV1Rl1gOvAgGbWt1pP4mYs8AA96JmJQ2Tudkq/VjTp
x7IYAeRHw/L3Ph8bJnOYMaMNWfByr8qw/yByaibnsJsU0hqR/tTCzmM86Yjn6twV52ykVIQEI+wf
PS9Zmcc9dM4a1WXlUd5uOeYi1brTVdLaojk0Wokjc3uo7fcU99Vp1DanQubLlLlISl0lFiPwLstQ
VP6PIdDZcleIvk1vOr/n4wUKhlIx5xFlU0+RxL7UZVCsp3rsaSKSOzvy7Ik+WXdtZzSaF1R1vzqQ
qp7GmVE+Ng5WSpfTXNrJFwZarHie2nMiz462uv7ZxKpnfcTFmcggtKYg3HvlKALENoHRfnQThl5z
Apb7xurFEPt1mLk7qj/5Tvmams+YtHxD9E7y7Cx4SqSWUzOUfVwFnBLf3DXLVwz0pq4a8EjThb6v
2tz+tA5rHex1KxzkALVOvTjEbNG7HQxDEsml+S4cmUGjLPvDkKrygBzPetos976nuZlce2ttkfp6
3iX+AeuT69U50bXWH4J0rU/NEsLTIFs6Or0fnkpCpdvWRh1mNxbaapXArxLIcSW7wbiAfmzwEb+5
/nvJLD+Wj8CryMyy9o4OtvxpNd34S6/pnPNVLclulWP7IS9QflxOQxVe+k3rdzujnKY8Nmwh4ilN
lqfAnNENFQ06C0ZM7MpsDb7Orki+aDMQn4zNcZ2J4uoUlFm7K4zU+1kx0NeNEEna1+NS9OdgVOZt
hlNdcMqgFuyLKVks5o7VGM3lddGf2Ay8EylVh6xkLeBYs8ZnAx8mYz4spqM4h9rs2Vnd4mRIRuOV
4SQufcedLzy4jdi3DHGxZFC06cx8jUw09t5felh1DCgT0KLZY4R6wgF5rGS2fsxywwfd0grNQYrL
wHUIJnySVAef7V5nMVLO8pYvqDF2AcKuAimLHr5PjpDUDOlA0e4eiyuAON+OS0ooLQ3pHOPLlCz3
AIwtyn0dVNntSq01jXBupanqpYuKXKtBjWG3SfVx9WT2iy42m501kq1l2FUyRLSBX8PuJrNjPI76
CQuB0t0T06qLqW8cDWsHktzKoea1WmVcjDmTPHG0QZ4VDl9w9pC7oR26K3tdU2b9SXpiVvKEZFtx
9niJUcQBEwC9/VpM3dMyWb/C3C1ummH8FHjWwlFYl/uFatYVbdPldgZInmMDHvxD3U8eRHSI4I2K
ZxF3ifYu+hk8wneM4SFb3PB5kVN9ZQFXYMO/Lfx1QlRpep0Jy9eyNkSa29h1Q7zE/DSBd9A25VQG
puugpMQYMvAbDM9FZbbZt8rRjEjx6jgcu6aLjSLvjtk66R4ywhh2bjgVfjSRGcfl7H0057C6giGp
kbSZYRCxn7onsLyGJjVJ/p07LHiwNd5UX+OhKc4kx/KRbkO168vBpsCG+JDRUGHuIG0TmK0hAv06
50iTomnJ6k9TEwY3+VosX0TT2nt8IrBXojj/pCxjoprbc6RiNUexwinNPDsMSOdoIVfy0jM4ybHM
RE+Xmna3m4zmlxHY48lTTS93GxwU/+9sspjvXDIydTUENdHB7e09jz1YYm8bvjZgmHpR5BSktF2k
sQwntX+b6/iTygHqCB20/CLY4FXP8V96Unbsl6ZqMvbcomWnxk/Du1yTYfyOCo82m1kFt8Vkvzsu
+0886p/LepAkQF+mReTmbf/8NyRHDfnsrUtPH1sZASigXNxkJ6l3s6VWGExEgcL17u1bhfv9AwTi
qpt9RWgHAT0dE3+DF6hNp33RV5Kmcz9uFh0jTmj0oEw2rwh2qO8O2TwND+jg6N0yieUMBhEWJ3r9
ZHtj6a/9PmNC17dFanQavZGjrFGBnpsnz+494+wbVMvJC33MWJ79DOOQ743nFr9QSzC+FZtw+BSk
W8QHC8by3wOBZArlA2AxJ7NQFR7LtbovKGkYcYt/1M1oNcOnkAwXyr4nrL2vO98CAEIV3J8y7GwH
FMrTgtvUlATtzuo9WnMFSVH7TSzuxo5gpsUuykdHmUyY1oPIwfs3+3rjbCZLiS0HuH3DAJ5xPXuO
8j/MTiH5tMgTvk3zxFmXIWXdI9r0D45BcBkzhAF70SI1VsJCPPI19Tff9HcQLmb1tGi1nJldTKY2
ex41D8Ce5sIq/ZZuCVn1E3Yzrdo1Xm38rFSIEZ+a5yA40qfKv/hS2d4xL/BT37v4T36X4ZybsdHN
QxtB3GtzX4wzJECbrf6O2azlll4ydSwyqIkZsVk4Q3uWVY+DWCdKysUi6LpLsZYcMOE6FRJqCHlP
lAY1ZhFNIzqyMCNXx7TSQHI1OmDUgn4/jJQYMkkxwCoFGzeoDLPQN1UpVKopDu28rOdGLOb8L777
f4SW/v/ozbCNgn8DPH2WpXxWP/7XWW9/0b8jqNu/+S8ElZnesP60VEOT8J99SsD5/ReD6kOTuoEp
hIMykyBuM/j7LwbV2CBUvK/d0MVK2oQSBUzU/3ISMjy8iVAGwLPyn0QWhsf4/4BC/avPu+/BIv65
23U50pyRXeDEkXU7o7UklSphK7zcOcx953w1Wb6fAkfOn1H5lHGdAwpUDXOqlmTmdJYoO2lV5/vR
TKzHkpkL722N3P9viCTeCyCy2y97sSMiVsJQOnTLk3SyimFGdNMYN9rGBVKLa1uVSWxCsO8ZZWUi
T1/kx95ZP40Usg+2SVMMETzpgrtK3AxMaR844xG041dwDOqQkQXkoR9+e/N/4Wr/Okhv+6Uv8FET
fDTrBUXQIbHC2CFdAQijql4Tf343pZtd+u5c77FxYb63l+Df1be6fsei8NWrv2AfnVAngkla5ckE
uTj41BV3Rp56e2J+NNxZX510TZ8im+geNpi5XPot/gxv3/rfjFi585fWf7Vy8pWzDBZOpbQt0I7n
92la67PhoX7zJmF+yB3Ev5hyB//JCKHtmttv+e18HjGUtKmdgPCXQ3WYqsGPahjOayiEH2/f1V8d
WrdLvCCkAb+NysTD4DRaaXa5Nm22n0tVP1R+Pp2KNcn2BeOv4BYWk3Y7WuJqHftDmK7YUWAW4hkz
dQA1X4tSf1OtTwExt2lMGVbyzku3t6X1b/D1/30c5osghUSuBlKeihPsDxGBzou9H9b6IENHnJzV
JDhnKsJFKsQmDfSzBzjkgip6K/Y1tX4+XgSUSyeDo0NhHcG4ZWM8MczMd2iWs6nJRss20Mhyl/4/
mIWxPdQXwp1KT3kvifrhJmc4UEEXYp7xMVVN8PHt97YZrP31qbDL/r40howpRcyeqE9yNOUF6uw2
ylRoELw0kEUVBz3jGuujoUW9W9XSnekzVHRm6B+b82DdAwQu+6zLPAyd4AiNbCyfepW6p7TJhlNQ
APuOtqXiZAVcchh3v0e7OB4ho8jQ9GCBtyxx69rzvqJzTCNxpZ89cvDPzVwQWXDLeCDMl26KvkaX
dbMbUo4J3xHXdjqEhyntnHesrP9EuP+9QF7s68XirQxF8OsTCTl4QoOqcfHByk3MaN6h51/becwX
O3TbUVIWy8zjDgp9yOlr70b26rhX2F+k1dOUdF+2ouNu2oYIhJWzvPOi/zkD/rb8X+y4zKYfApda
8qnM/QEk1SsY1zdBsj+aaTb+rMZwq4wXMvB3YbCUbjw0ljhqgSAqav3ZM09b0b+O3l53r/6cF1tw
MwPQMCeFh91UzhVGHXS5hM6r07J4GOAo90KFqdxDtjjURetpb1hlGUtaFqfRrfr3fsbfN4X/Ztk8
KgQwlYmnQ0pae1KkZYSmS4dOIPnUOhO1R1W1e9hsI8qmlgEPnQiP+IK/N2T9zwzq/645wMg/Pz9I
KtcYC0Oewmlkzo1phLu0lu2lQoy8C0k330kQ/762nZcClmQJ+bLGbepkMVdHJhP7HPai3ZlW+/D2
G/0zBf33nbzYXqEJxZaTl6eyHwpaIpa3K0pD8Aat4dw6hbUv7MV6evti6Bj/um+hCP3zwWHAMihY
fnXCSmv5gZYGaUAbBKjBPZJvtMcU/umt+zKIhk7KSwmOWOxQt88DkkJm9sVh7+Oa4zedj7S8vC78
iafDiAU/lojdrxlGQf/fAvX7Tj6YPJNPW9gBgc98KRc9fMmw5GBI4UZUD/jbxeyBZRah5oHHoia8
uUWpTJRHP8mDOzMcOnJGkVg4z0BOmRuAfa2HcblxEmkP+1UODO5YdEj8kVvGuqdLQiZtqrKZdz4h
2tFXWBrhluIMd4YN0RRNgQpuUw9UJXKmrLjMxSBpBvuV8iIASuNpcTvgohAAfd+jp6+ucKNIv3jE
FZf5UMzhzSi2mjwUBsINJp/QwXA6W0QUxAsfj46gpezfqPTgzDTFj3ZW+w/OUNQ5d1avv4ykML4j
a4eUTIzQO7WLcu7xvKWG3AjDveoKXzwsWnggrm6SYwg9LCqBcapsl6rh0H0GXIHSFxm3F1F6XSke
h07nXS0I1x2j52/adXYaHHkhzZXqqJpB2Wn6tMEYW/ZQPBemMz84eVXelrTWzq2S/dFLAQ2jvvN4
83J0mjAacTBbIsRk+PzrRefGTtmim3jQo3ek3Wd99k3GykQTOs0ynpDb3zLoRRgXWe/pn7XvyV9T
0QjmrwQNQxGpnu8JEuo9uhpgaCPv+jZuVZ+MceINFUh3N4cPVbjylsEI5QdVqc34orHDOvLzyv9s
rHguAWJg6hW1jiibKBit6vNUMTMiWmgZWHuXTL/ZSDCjOgmIss/F4o8nJyy7T4UqimdycP975RoF
VSY60OoTBnD+d+GNq3EgN2DUAS2FOb2Hz1ZtbNEqzuKyoNZP+mvXH9yqqh5Tm/pevEq7NE9lO1A4
cKzePKDktzxIwFGccf4whgPgL+uxK9vPedCYH7W30GR0DEABqqLYW+x85KHI1DJzuHd7RciAE3o7
xWGu7Y8Dood0MwByBfS+kpTmPaxmRGZFfkeJzuvqYVc4a7K3rARhQthB8IUFyROKnWL9IhaKjnEm
Vl/FdjL3H9vGU1iXuNQGD1vlJMZGNTu6lHpa6F3R36cWyxqAJWStyz795WWU6CIaz7NHE7rwoFTL
1NtQifZkCKs6zLptitupt/yPfTYPnzsTtd/e8GuWISsn3XmUUfTBN52CJlCG/YWufPGt5lNrI8BE
GKihUb8MR/vfw3SEt8monv5sAd5B/6njYvnCwJRPuHHb9NqCQHzrEddksacd9bNO3eJTXmuJnNZc
GMyDexNcFAo4GAd4SvXcmsweGizHflqgrg+ocIcHv6MgHekkdc59WDNPiEZ6gpNdZt+EOkTQ3PgZ
sqkh/zWnXrNH9uNFYeY1F6lc5ofewjkzmouqfQ5YTWVE3bprT3aNPUU5ZQ7mX9CZX0Y9zNlepfXF
VJnZGbqhs+K+sFoM+WZZR2a6FPOpRxNmx8lgrd9K0VHKWnSxrHvkRcZVoqn1UqxJqw/4q81smn3z
xbSCheZrk5jX+eCs53bI+iBymqB+dHXBix/EEl5Z7Vr2+7JrD1jUwp1RPM1vrJavlxfZniBfZirH
NFoG6vZQmZYM1h3UimSf6Bn7OS4uHrbdLMRPr0Z1sK/w0fpepbJFYeXmXnlWYh6+tUSs2Hk27J0R
LjVpxTBpQ14vogZYkn4HPFP2mOt1KsDEs0lDpk8YjfvFpPb4PMqJzVZq26kiQR+pifyyZD3rcUwS
tnC2zDhvRQdLlGXelZhdPsO3T8BXDvSXGlgAmDqYO2dLDQr70DIugCVQMtwDUeo7wdGWAvz3iBE9
zp9HbLOIdSxJTckFUDI6SM92etM1vX0Dr0Q+4Yt4IUwAdKvAV6e29bo4EMxO6+jXa4kJ17SgaXv7
Mn/Pb5zwRZyAy1qoWstSpww7mj3I13QjU+Oa6YvrFYZRhMCL1aE1QWfnj8l73gv/FNz/9uxepFVq
rjBv0qo+VYnZPpZhzg35RsF2Da8EG4mbKCAqvnREAlOKMoRZc5AZQVmtDF5FGHTVSySAUcKsg18K
P6dHZr/qMNI+oM2xqMeyZZlvUYaxcEauCv3+peO19RGafLoDnB8/A394BM82xYVdAtSbROgC+uZo
lpqzim4qtgN2uHT3VgksHFVu13vx3OvxPk+G8lEHZjVGyDRs/5138dqadf5cUO3kDN7QdMT8/aIP
kD7pWSbYUtSrk+zeft2vrdktXPyt0jEPla7oxePRxpRkSALME9MC7Prt//o/E5P+9lpfJFE5ckrU
jbY6zVUtsUsozaMrGjcaaAzGblnrj0wdmg6r7dYRpRyXsX2OfzF0hNsQSNmhtLxkF3oDkhL8HeCV
pwwJUZE/NmNgHQ0bNnSWmqHsXoDlTlMQGE7lCpka6htkf+47X/Yr395WWv39KXVzHnRYNxTEbHTN
CqM6YqJDCGvkP2ZnCd65yiuvW7x43Sl2d6iVmvKE2YR7lep53NFK48D2CS/ffiEvbN3/nXW8eN9K
rb4hnVmeHG/NDt2EK5LMN5uqpbaCXcDJE89esdwpPBc5D2txnsK1OJqMif75zk/Ybucva0K8WBNB
Y/RipHhyYs5GzVCqZTnaQmV3qMvz+zbte1olWfdJWQoSy3O8a1pz3v3alhtGwtJsElkd3/4tr+Vg
L5Jq1aV5goFvSX/dREonzTIG6Z02+t/AbKku9oFYxv+oXIKr/p+LiEJNgGyS42EIHTY3P8Vp0akN
RNlJ/eHt+3nt9YYvbmhGJ57k/SpPUATFlbl6evMlyXeF7Y6HfAWr1ykC57kQ+tySgh4lUPIV/Xl7
//YveOX42PoTv38pQQaaUIZtfvKWwrwtRje5nqemYDSjsbJzY0yZp07Kq8fiu1jT5fD2Zf86/ZNF
EbyoCyzBgmvP4OanpCjaH4UzMUEzR5UMnDc1VwOaqo0ogdKOxraaPvWeq597ShX0IoYFmNlvSrxh
VqEDwSjLudrPuMkyzxO+EYGJY06cgHhW5puKATrYwxlr1jJ9MCSCawSi/XrtOpP1M1M1PKQBKnaJ
H2xNosNsXsK0jSV7+1Zfe8IvogzlNkVNCJvRAZ1tUstsKxc3sgcknLQXMd3Uo1plN7BSykzUj0zj
fvjOafHKDhW8iEHWrlY9UHoKtuxXX/x0XlCkdTO0e9Fcv317r1T8nGC79m8n0oAD/Frh63iiIOEc
ltIv7yUiIErk1EdLy9c7O3Sys+E2v4ZhQxDnQn18+9r/zEn8y9YUvNjnKYeAWre9cczzTF3oxmDK
gyHLa7Ke5RMe39T0/GA40oNwGDQKjzZTEBqxEbTkOMtoMlP2rJ4aUbpzplzcqCVJnN0mHz3l3lQd
IJvTk1PlVhPDEjXfSjOsPrt51hzFYGbgXnZFV6klJQQRwmgupVLRLLdtT+f+P9vyXrqkiH6ipSWx
xMNuA617uW54W79eIb7XcZGXxec2k+k7Mev29f3teb44bXxrcpo6bHIQrvWn4/T362qhf8sY+meM
1lGHk/yKY917M/te2/6CF0eL6RdLwaDK8qSG7MrCrOverCuTC4ZM4LXz5jBonAukKJ9ByIzPwivN
iBl/893b6+e1z+PF7ltaicTgsChPrsZ5oUgh5HKaige7kvk7XZlXLuG/2F+BFM1wHtGj0o9DS5nb
ZtxXeX0p/Wp95yN/5VD0X2yla6jKqhkMQGOncqJ0YtQtKUd5hTVMc0bmNpBlu8b3/+iRbaM4fv/a
QUxDyiNM2iJB13E4mf5ZUHWOp9l8bxjiK8Gb/2LTygI1w/XTOq0o6t1Za4Ofr3LQ/vXlipoDZuTt
W3FfWe3+i50L4tObjY6dC4dqdVk0ixODZiU4zLvuQcFvXWMeV15oc7i1SCbuAh+3NMC05nFQtvVc
T6B88G0/FTExEn5A5bA3H/DbBTjFEiNpTjJDs5Kl5dOa5wj8e5lulQg0nwbqyWVIy4OBFiirGRzX
M5lmP+KhR3FphOuzvO8FuxtlhBw/bM8QJ6w8HCDtrI2GmlCT+W3VveL17pOSWe9BMZWXWG10eFDY
/m71k6/Ik9sD2E7/zkJ77XN96UzUy6beKG/CgbChplKouoiYeeDHvqz9HdMJwmPW2eapM6bkMLbS
+IKN74AwCcedt9/Za2t9i1F/O2zq0cd9xbHSk4Yc/WoHq/qIC4OM8Uix4tEoqX10tTv+fPtqf52Q
TpTiv9gPgxYpYo8Zx0n2gXkd+LreO4laT41m+sCE+9ux95HyZ462dy5qgyifqbsyJtyNkGAkMS3+
T7jNIXWrELYPXmfiVo8XOPK79atPv2XrExY7IH97R95YReNS1/u3f/xrj+rF3ipGoY0gH9JTMM96
79gIYtiIlpu18p76vMzvV0x433ktr66MFzvpsvwf9s5kOW4k3dKv0nbXhTTMcL9mvQkgBgZniZQo
bWASJWGeAcfw9P2BmX2LComkqZZtvUqzykoiADh8+P9zvhNlaVE30cEsODza1tzt9byfv+LnUucJ
NL6jcrPuPMZU9R46AjygOEUmmiRv3e264v9m5XJO5tk0wwig6T1322sumNNW84skeguT9tImxzmZ
Y5uulcqM2AxEBtiLBQvtoVowCnkLq7BEE3ZeaxPg/GJJz/DSeRvD1t03dlgvLCHOyZSrG0tSq5qq
iO7k6BoGQpbB6yTBWJpvBSi/MOWe6hup7KX2MmvxYY0WfbBCc7rUu/CxE0upfA77bxX1TvK5/uc4
65xMuWIu0RS5XoxNHAUIDKf51hqX4nxs+z4wqxBOhJPrRHBFRrDgEL4lZkDbJm5CBcmtU1pF9E9A
Z2jzVkWedZxBfAcdjLj/8FmfbCitCB8PISjxIW/L9DY0qbkbi4lXB2DEh9e/y5de58kUlszQTTCb
Joc+zuQeUI7yY1041/ZgO2+sbC8sbM7JtNWNuQ6sLOES6P+P3mggxtEyuTMdEK92naAHj4xhS1/u
Le7aSzd1MtmAoW+WGvD/gdeH+XgysyNDtvNtty7e2Em9oMAhNujnud+C94UFRnJUBSl/R5272Csg
Pzd529ZgKDQrmJtKvee6zRmd9vgAtLshcEeQHumVQzDZuCocj9jpRU45NAR38CnX9EHbTm9VY1/4
kOyTaQgOXz/SgEuoxuL8l6OTkTXizbvKpZPmJUuzf30QvXSdk/kodBvN9CLmbxIUHDrqxXy+VNLY
xZyrfWIH8jeW/BfeK0lpP623eA0RigFqpNw4LGccmghoCKW2bce88F+/lRdmbnu9xedLOh3XHgpr
dVBqDLeYtW3g5uW8ff2vv3QD6//+7K8brppKRn15wC7qQg4SzjY0WSEwzMn/8BIncwYu9N7CY1ce
0jJaMweQ4Hf1ci1cOb6xvL50EydTBkxwiIM4Ag9tLMV1nVXozKp2uVEKSMHrz+mlAXUyZWi4hlZg
anGImrD/EIYwf+spM85cvcMJnmNMe/06L+xK7JOJgp+OPDqz0gNiy/duV18BanEhVmh5oGp8k2An
37ijlx7ayXSxuCws42pDt0sK2GYJOCr1GlB2eizfuMRLIo0n0dmz0dVHZtmLWqVrYM3Arn4Kj9iQ
NAwvJREAuEB8qCzOhUm3Ygv+BXYP1M9jW+AbIGHkzX35Cy9vpdk+H+QCxAZxFxyj46qp4cJLQd4V
YBzjc9hUdb0x57Q9U6AmJSqO4UvRVcZnZ+iw9anBth4J4hqPMnNw/mScOdDH5RwjRGTQj3n9rT/9
kt9sz6yTeQRgqsPxHuEukvdNBln6/WwP6CPSaYdZrN32E4Vt9Icoe3G8QYaYpU+vfthJEBlAOR0n
QL81XyU5r3HMgS+n6Mc+DpEh9r0DhVkV4bRFgLkERThG2zQioGrI4vN27C4aEgw30OxovGJv1mnJ
Xqg5cj+6sVD7Ah/3juyDc95gs1e9JgM7icyrSe8CqIdvzBEvrMinvpW8blK8cAwUNBbmWQpKGtQ2
qSa13nJYXMwf2kLsWdQS3/X6E39h9Fvr//5sZA4ZZrMptKODs7roqxz7rmPN/c4YprfqDqjKf7vn
XsM3f7oGstvYAvBzIFBOQmDM510dseJhqYseyR1IN1W6jCheSb+ryjD6NLj0rNIJOLZpLvMxXwmF
oWij/TL26CM7yJgh4bw7/DUoJSN5U5H2c4vd+7F15H+S6s2ZzjqZTAXpZPaCyeIQYhC/le5AeYHZ
wTflgqyr9ew3Ju0XZrpTUC4ExyKLXBMKj5xvQPBX+0x2wwaXEcRGJyPmDbHE6y+bcNMXXsXJtIo2
NybOJU4P4yJ1JO5DJc6TptAJn2DHvQSTPkR7R+SuhIqjFZdGUqmBfhi94a3lJAneSIJ0fIEIo/VJ
aiFiwsNW1/hjupSb1rHkkdYgyaSOBlUDkr+flnxIvhbl42deF9EZChDGvs9Ed2YmHAI3Bf37b7EK
Cb2BGtPia9fUNeVh631uGdPN0LjOt7gpYyPodJV3ft8l7uWIsANzeQ/8xk8tM7wupOZUgdLk+C5C
rKCCCO/dsNOiR3QHZQWhIzSvyt7Ab8gZm9Ye2WVH2A51SpQSll5GPUVfUHh4EhKam9PWSDJifmbh
5Qc4BvQsNU9b8kDOBqkmYWfp4C81UXx3qdoFk+doXpBMVvepVXryRfQC6azWgPvyRx0GAT9tCb/o
fFYfKr1417vxeIRp1O2ggV7XkSJZaplJzLPbmGxEyApQrqbOMy+qsdRhOuggJjYhMSP1lvtLvg15
blyE2NAdHIvg1wJUZ+0Oolz8xfTajq5rmCLOdBIsolurtI0Hp2/MYx5DVo1jaPV7vSipSxmE4xLU
Oo6tAcotbA4W3sEgGQeQ/oJ9SnxTMPWTZhgOKVZOq5y+V3rdq3doZZt3qZcqxCdCYj9HNSYfm7DL
LR/qSX6I8EFWQUl+0gA4ZS5wo5GQMF71Usu/lXXrPOQzJYcV/OqFvocb9oNIEz3ZjGacfRyT2AHt
PQooBsMyivu+6vFpqiWqv6YDUS0bYkCXCn3qrM6MCYvURkefAgzcacwdmjecnfliujSn0LVgKHa0
kVBJsAFHHKriHqBy8kNDS5jsy64ossCD1XWYgK0SytSWCF3sGWHTxh6tFAEReIB848Jis/c5OZh3
HC9LRIFD0uCmmoAYowkv7GmfgQ3d4Ke1zG2dRrbtO7GXXI5ushgcy0cQShGGY79yewFyVMb3kWXw
fxBGiSFGryfdOlPLohMuOUd5ua0KiRyy6bTya9LbbuNPQy8/j56Ep4Nmwq+ncr4Rcp7JCcilt1c6
w9KPEnv0U7dT5DkZeXcx5oBid5Qwm0+zSqIvHW78nabydC1ZxqlvusTnHRVdavz7wuOn4xJD65QY
pvItylq3gxfV4sBenoayAEqQb4e25oWyVNtfZRoP91rYwQTgq/COqWlAP87KEnQIybLptVs5w0M4
NOqc9lIbbkxIlJiD20i+j5IO9utQ0/uioUmu2zvaCtW+TDWyGVYmAmMBEtcQFiRw91mT3A9l6H2r
BmeFDRNOwSORXRdtwXdU6OIbVCa7XtZLxBId1pfROJEdaWl5dxs5pT77giKXQ56dJHWpFe1qmsTc
AiA6XlbS0TBmd1ozoa6kVFfcI4IHJT9lsfgqjIqyQubazYI5ZVW8dXDrCbpabRtVptycZJSecDw5
tPFWk6Gz7Boqx1cENWVqA3IqTjaZXAymmlpp+IkAltASJzJvO1tabQS5hU9kWy2i39l6WN9hkkLg
r3TvIrMI4drFsui/KWWQdrmQHrIDYasjETJGBDS2DWV6sc1cbMyU0SABdu8Gqx8vld2JZMPfEz5w
geiA0zk1j8Ow1EQNjiM63Dpu829SqhEcxGgMu44K8ydptzpTV9bPPKFGKXFm2SgO4Qw73AHDV51P
SxaJDXI351onxIa0z7YfzwprAu8uwEDf8tVDyLPwmaZ+wUiegxlPOTGE4PP2ES2br46jLkXRfIgA
8kH4IQnnfDK16HvBf89IQB63cY0yubYLz3oMibqcApXWoI9S13RIKDUNb2fFzFNbuRDXSGPU8W6h
nGXJrtLXEveUe/bGbdg9bWJs4SH72p4mUVdmcyBlGtFnhYjdbCjF6WTGYQk+QHa4bhLLuy4sZdwR
PVC9WzJwj5vGrKGXD2mOS1an0heiZixt8lBzpH0WtJ+bSc8Bm9p9bXzyKjlUW6dDvIc6sbnuQrO/
nJL5HgXw2iyXaXmnZQsOdurz3bd8cqvZ75BKku04ZMXnXILOg2lBrqmfhja47nKBc20wZIO5rjSS
ShOha4GJ4fsdGs/xXZzK6TNQ4G7ei97SYAZkTtv7eZOMMwcN4lEgvGs6+qYq0g8lj2CjJEy5CZbS
3VKVxRWglB6EgB4t8IDKsUmCSQs1oCwMnAMwiBkvaVYRsKh7Uzz4STIk1r7GgvgY8+1+YmPQEuBH
37ZGuNqFSHjhxyxr25PWOZw+CW7c9cIzeyip7CKUGC6QizgbpJHWnlaJBiE9vUgwyJfYbAmH+5dU
DAx2DWKvyrT4iJqInxZrZf3x9Q3RScbE/9QZzZOigo5M2NUoMe6VMd5F5K74s4qx2wDS8M1IV4EJ
tW2rRbwLk1nkLG9G/XxsRrHFpkvAMYFpZEeqL6//nBd2/09qq2eb8Wkx6wJ8p7vXx4ppMlLurl3K
7kpCK9ojXc39UE/IiWdRfeOKL5wInxKTnl2Rab7PXDPDyqGl2QcTJ1NgFRNrJB8Y8ZrL9EZR7oVj
xlPj5Nl1jGrULdMcvb3T2+U2zs38kr2QCmozyW5ff3gvXeKkMgEBp8YQ7Yn9ssyUhqR7Df4PkTO8
2jeO8S9d4XTznBYGeFld7F2h3fepZd2kuYEP3Zn1N6oeL72Ok1pEU5Q5DT1OY14ClgEcanGOD9zY
4Vut9sYgpjcOAi+cOVbf8PMTWdhadlfHhHZGWfzACftMM0bU5kX8rUmq+Sxze+8NcdRTBfA3J/qn
Ku2zN0/IU6vjyogP4YCntKny6Ib8VnVNG4yM8b5zD5Y7oE/u0vISlxwQ/TYytmYcT4EBNufA7pwj
39iyyCZ9dqHCyfiQFlCn4tEaA5OtPEQc9JqEvsxBNPTFFlm8uzXzxL2x+qneJR6dYJeqOXIa+Pej
Buyzn+1iq5QX7xoDlIchzfw6WiDIW16dXYaAFoiVnyEfa/C0Y/SfZ0We0bzOE5aBEvxkOaZE92FW
CLwBDzFHpx7ZE0m5r4/ll/pkT32RZ0+NBNkUfU+u7Ru37M4MNkZbzs0EiCxDF9ihnQYATfACk0l6
7JJefxcbBjuIlR/8xi9Yj7m/e28nM2OY5g7rZRnuofCEGBUqFV3Rw7QgdeGn2XuG25iB6HMoD43d
dV/A0cSbRUzjt1EY8xE7RDofcCDINzouL7jNLeOkUkGzKRuAqyaHySb0YERACN9q5Qo/eZWX3rtp
LfdxEo11AXbDORCeMmzNRLeDmu3EjWXI6QotGS8/tOX7XFuyT68/qhfO1E9ry7N3ZRF829vaGB/a
vDH2ZUKsMjI4840CzQtTgnUyJRRCDQZE+nCvE+dyMSOG9tnkjjtT6Fjk8H2cv34XL609J1NCGnJg
GHRX7lFDkV6bGI9wIbtryTb+rIhCG1EPhy6VDfI/XBLWH/LssXGKmMp4vSBHs/o2w2T2g/q+ewYO
8PH1W3qpG2ueVBNH3e5WQpPce4puYGmRCFwVcbZzE6P7SvINOv5e5YyPrj0kSAKDPq+mr08X/yP2
xf+bqZfGqiB6GW9xWS1fiq9JM3x/DrZ4+o/+Sb7U/xJAswgLEKYF4GJdMv4GW1j6X6ZhGi65ax7/
8FaX5v/lWhj6XyAvxAq9WHl/pFH8m2thun8J2KymbqwMWQ49zp9wLX5e5vkzlucBQhbIOSQ0r9M9
i+6hpqEAx05bN9iaEit7UQwivW3cDmrds0dz8/d8+r/KobipkrLv/vd//fx1/30tUEUudA+dAMzT
+T5TnlRdXq85Dmr1zxH1YoD/suLHriKrF79b9FYL9ufp6umSgm60AdwJuIh52gxwMlHQjWhGCjBj
j/mac2jZxskf7WT+vopDmLfD9o5y2tOn+ewrz8ksQLgKrComUig+A8uFCog29rCLTeiyGJfg3b6x
av7mxQmQqKTFmbbtMRx+nllicpw83J3jJhwQD0Q2eXE+oLQUuJFHefOP3xwXIwkQ3BQP8bTzmYZW
Q2Q7YZiqK+srq5TON7samwNVzBq8Jta+N4bKzxM0lVXHI1LCM0G8goXhnz/fHQMSIG9WQfgb43O9
m79OcUh+yeB86FJHXhSle46abPv6XZ4OlvWiwtO5os01nScE1bPXGPcwmDnYTSjMwfvqHPL8Lq/y
NwbLr1eBXgvBynFtkw//VEmvmrqAv4TxrUG5foXJMrlsOu/vCflx+u/oe/WbT+10dJC/CFPVBceI
SM40n1R+z24FJLhY6rbmNOwY7b0cs/kmM93qrDOG4vD6U/vNpcCP8UFLEnR/vZ/OjtI4HR2SmqNM
X/wc8LazSax5fMDvMixvvKN1Nfv3Tm0dGEK4zFc6WcE2k8jJwBiTCsNPR/wX8M3wkMo5/BgjIPnY
NmkEoHuOceXRVHnjYzuduZ6uKsESCZOHap+25SNcyE0tYjyChttjmFqmc04r5YVFmYbQASoyb4z/
3wwSAeuI/rhugERy1n///P2lohF6UVHbDOEQSDJeDhSK/kFWvThKfn8VEpRBEdjmL5914tjalBT1
sqFFQFJwakTBJMnifX2A/ObhgSeDk48fD5LTU8fs2b2E+eLFi06gxNiazb7KHO0qbBLvaELi/hGT
gnbz+vV+nTuENEyiTFlaLQkd6udnRwyGW6DTWOh2LAeeMkFMi2w2VT881IVxDZS1D/r2LWfjbz4D
aa7oKtsgEIfv7uerurZuFi1iXWSvnNbawal2lUdoTkgc1v3rN/jLa1vnKNNxXTJZhamfmgwa+MFD
bs32xhNWdzkuUbovy+bN/tnplyagyhH5Ksjn5g+d2sYWrdEBUSKizuaEEiVhEVNANJnx/g9vZp2l
dGsd5azQ8hTtkDYioUNPHsLs1jjmadezQpvdn35PKyPRAx62LtCud4oDkqboCTdikFOmpZ6oQtIx
qtILXr+XX8YAX6wuXVI+mAktnt7PY2B26CUIUfBicDEf22xZboRnT2ubIt29fqlfxsDTpSQaHTZU
5HyflGn0KUpmtNU27cgY9u9cDLp9NkOx+TMvFBOudIAfU49hriUq3bZ+vqdWgQ/tSaDdDIQZGszp
c+8doHV3xKp5M5lHvTlnsw+mIQfzaU9E2IL5JK3iT+/XZfPBuKc8ySs8Ne/wvZK8lHjeJp0IYTzO
wEf0PU7s+i3N7K/vkDY0nDmX62HFOjUQwLnALe9IcBJTVdKOQL4KLng4RFZt3v3xPXEB29FNy2CX
c3pyg/zqNG0x4fNVS33t4a85VJl4S17660hxbUlCredxFeb69YafTb9zGbmjlaNkSdcWQpVZHaL6
Md6+fi/yqTTxfGUWnGF0zhAQI1lMPHEyIh0iMRblUThPI3IstjnrF6FsY9x8Q9wD6EiDwWVnG69h
fxqA6g8hXzctqow9Spe4fO+2nVfszKlpmD41jYir1pw0IzDDItMvyE5fAL+A+CiBuGbt9zDMK4Ir
Q9JbiJzp9PZ9ZHXK24Wsxi2s3GYCw2EQi9GiQgqX0CZswWry5Aj/kxbWZgaJB3torOLMlldM0tEs
zhozlQkUzwnD4diJyLUC1rNG3TpTOKtNyr+2t7joQGF5HpW6jYFrV5F8muH6aFJn9vYziUsxSXtd
/cGJK31v4d4ufCDNXX1NTUbzPsXtOFMZRrRPeh/wHsdXyg0JS5yrnoiVRBrlzSIJUz6bunnJbjUA
Bs3O6Eh0uWC/PeOPKL1h4qy/gkpoGozFtHKKzZA1NXPw7fR465x3FfHR8Y4YUFIhrcUhcQ5AeAsN
2gyb2xSVodzYycKc6NTduIDPYXOFTEjUK9i0M8sHMyLW71j1Tmbdm1jYV0LG1Cb5lzy23XhbY0Qh
nTqyqMcZOjCUoC9F0x/g+3oFu9uq8jYQFaLPWTqKyCcyx8wCnPLJvQ7NeTkTstZwCswpiurWbKvk
xptj917EZj4jKBf5eKZaz/qxdGrSaRzWsJk3uVe1vDWoTS2Rm0VMMzwc4ttoyDz0D14MT8Stsrxk
H8pfvyWqM0lYuyDBEU3n5Atxlu40AqdG7HpFkIQrj2Vt5igwBsu9g4jczWcdhkd0KZpNTFexbVWU
2lFAwAKdcXAUXax9FWmLYIBoI33qrnBqF+35mBApuK21VLXfkgLGaGvNIvStmtbZBsMhBzObuZqs
NzNxTdiRhejb93VPOPXXuXVqyyIHRBeIrByrBk18yFy5wlS6EJxfSSwUHEe1hdsoRy8wG9o236RF
zOKFLZq8+z40KR0l4BhrzMLOni3jSi/QbuMDjOJpq1rXaA78iO4R217p7AmYSm5EoTc/tM7tjNWw
3hN4M0oPZBIb7KK6aeDx0SpTxFqox4XaGW91aDWpnclpcdVXfUTZQosTvFJgyoYoaI0AYxfzT9oD
+Uvb1CFrksAwHxmBNp21Ksk9vA5JE91OuUXkE1B3JS+nPq5JfIyK6pvgo1L7uOcbfiw6Cxmc0Jry
vF+ApVzkU6jluxGJIX3aODP07czHMwZ57KirfkSufj4RaZa/kxbywn1STbEGIrahyWBQvyRcMG7p
wIcS2vzGCDNVbzMQcECrrKzArJOGRIMxk64h7EPNY9BgYrAlqUL3eoK08YGcP13tPf6kvbU7jWHf
eXGcEfY1qerQm4kV+b2lD5VP46EJfZGqKCOvwcu+U7ldtXr0hNBZFJVtHJxhLMdPTmY3JIBw4pGH
RGvJuqi7IrJvBhmN7se+T2ONZyWd4cwVuVj2fRdBI2fct85OlmQ5NQSIX+ogmCK6AWn1nYZTF13G
NU1WGg92mWyzsK7q7RjZIn/ftILoNk2vjPUFDeMXW0loLEVWxXcVjF0Sb1pPkoPG53+VTeWIT8cQ
yXzwospKQfiBWqYtzYH/MGaAg4hMiDH6SL7Gh8ojS4pnlhe3HQneBJxPuXZF6nfznokfaExuCS3a
W6Zi1ijLrifHpKizuxqfkkEfUkz0y6fQ6XaLEGl9jZZJJzdKw1REmmoLsiOxNEFP0kkJ2e3LqRU7
24CN5VcT8acPkNRmju5VExsXa9ZSe2WMMjmrmC/sQ2U4Kcm92CjLT32EHmRbDouEWszC6ZtCjO6P
ppljopCgh/TnpCCQaRtiTzaDZhCFdkF7neY9GM3cPS6jgVc5GnUkpCziT8miZTNsbVKA5h10KWMJ
4rCHW1V3ZNBtDImRiZYzPutjzNdi7FrYrRgGyefojySnE7M8ubVTbMXcWekZARshkWN5npr3fd+2
q/LKjuRRZymfSTMoOP5OFIXYo7izbHZWSeFmm5m195VprdEv3cqLkHE6NroHJWp9V0MKyPzYq2zv
swISLaGnF3pG9m+E/Is3Wa1hjwNFCUgp3MkYDVUV1PZMJp6jKocostaOHubQoJQ2T2Om+6GhRkIo
asi3vjaO+PKjyXRnfzFqNoW1dNvvldYSEUFuNiG/DCjiAWBJjYdJde1q7orNBlRz5kS7njXgczK3
4/vUSGzSGzSXTzHPW+0akqFnkJSQqnGT5yh0AhNWVXokeV5rg1lqycTcZZNP6KHVMgPVTBkREcpL
f+C+amEtSjDpNLqK+auom075KVZ3saKGBuZ2OAYEnhPRQ755bXT0UkDh5gcdD6mNdklxXiXFp/QH
c8xNn0lXhszIyv0oiDMuz4jv1gZCYAwiNyrSgVzSnpL5lqrfTK5QV+s5mxitFlge0vy8z4nhQBLQ
2R+8BVE0OhODgynpsXoaWGoAllpk4bgEZIz0t/GyoMHjG3CMjZOlTrJp8FzCCC8zOftevpCR2I00
5Ta641YPJksfn3y5EL2gmtYzqTo21reYBDUWQAReCJdU2WUbwUpgbrJCNZrfYsgtSTZJyxw6QFZ+
ITKT2Onaqow7JZAbA5Mwm2MLjQSAp5aO+dYtU2/rRarzrojwWMSO2sIk2CDl4AKaOgpByjmmjr6q
gRixM2f0djcRiqXoeo7zWvp9JIre2rQpFofzpkwJhtWY3wmk08sqvsyylT+EBCGd3iNfVA7RobaT
XtmYsojptHsgVKTbMHYKgO7GedhnMjsng0Hr78pUmgVfWoL+5IhiMKrXcJXOhq1XOeGkL7tCS4R9
VjVL1UcXpkVW4ePq3kAKQmaMFwWyZSF1N8qjCpRhnydD+DPbFrMK2qXrmk3ajGEY2FqBJ54Fsdsr
wrScQxJpc7qpwfj1fsThEJdAORAM5FalmnzIfMtDo83RcGzpXvZcrDWoClfefCtQ18kgGaQBERPj
AWEjMOjnYBFRQqxCYrXooqcWvEOMaprH3/AICEwdSHLorK7bD2RI3upahQ7ObZ3lYxU7UcUeHMRb
gITaftcWozo6XWah6mWGuohCy079aCbexbciV2OFqnBwbkfyvNTDEJnWw8zZluFmymHNOelLbyPR
7/Y7lcx9tOX/t5i+R4SR1UTuN2r9Lk68aR46n+CP5iaGF0xuDL+8ZgJkadzQKdQg2hAqwJAvQ35e
NVMiV9QUom1nJOlDiPao3WhaCN8Q3sVEYnyXKGL1jHT40rKoj/6AyyclG6/oIcTn4fiRHHN7YRom
AXBTG7V716ULUWmlYQwIWYgGcQEPFkDo2bi2ajujyFMHlFCw1/KlKe8cDbUL8h3NAU3czd6Nq0eu
vrHyfM0PTOL0wSS2hfBfB3D9hljM8uCWEF+4Os2ZTTNM4h35fRpZskWaN8GiR8WaF9uo73lvuqDq
CYI1GTJp1wZDirxwE1le/4Gme/xYZYAVaCUbUg84s41gn+b6I6kh7sEOQ/ZSemZwWuIsQNZEBCP/
YibJowycVpvWJOt+ajdFShF0owYIyxuX49CXUeu986W0IYAAZMvd7ZQ78c3ETFffy6RtSKWNvY6h
NMyZFzSkqO8Kx9O1XRu7mbsjiqcofa90RoIyCLNbYb4Nq142p8vtUKZRj/rNsy88YuyiI45nQqvd
yNPva2GS6d22mbpeGtu6mWiyEoYd2xpRNVh+t66OykfGw3DR6IoYjt6ZG8GsVldfgUpUNwoo3MQW
O0Pah2Eb9aE9xOHM6y9R2rIchOHetMFYnqWEdhW31DzG71FTlj/ymhyaoCDcndBeh7CdQBJm/mUi
ymMVqbVlD4rScEg/8vWF7yPahGmSh8dimIfwmHAmbc+jbF7DiQTHyls4qbPBD7RxDe5Irh6y+8xW
xHhuurJFwUo8zTz313EJiEhttFrvABaWvcJP1ZGuS3wQOWj3I4F8/TbPS0ftBhRnXTD2jvMQdam6
szkJIi7nEGoFxlJWgpG0gpOR/gqxmzVjFR2yZ0ctvHAK4WNNGHM6CPV52prggr+3jdbZG9gUy5ep
6YZvadPHBD9JFh2GqWaxxdSaYc3ijrIOYWBWnpM0F8e7QgrR+2FJRjeIRyCa26UwrQ9VYukfVMrk
zVyb68VekmGHgQvOwBaOn35V2hYOt0JbMYMeG/VvsGgqGs4izh5qB/x80PdlvstqmywW11zkA4nx
Wn1DlNhIPorlWk79dUg4x93lBT2yzxnRLsCgtbEBJ41SP0RcMrj3cU30Q1ApzXQ3WoMKPwitQqld
ZC+LfV54g3Nnu+Sm7Sd2guidFcUEiQ5hBaKWHgHtAQmImr01Vafvqcc2jxgCbaY2N2Wv4sGDdTgn
Z/iPqDWxH6960mR9Ui5Mc6u6yTmQ4Y2ruGG7CbrNmJa7ZdGGz5Eru1UVqBsPYnbcy3Lmj/hN0rNS
JKOrPoxJi5xAtnqDFIvBbxMJA3QC5XBtVgRZrAk8VIfrnoysNMr3TVeDDXFzQkYKqRYmPpq0T5Rm
Aj6H3uuIFsXavJ1j6dU++8/C2CBWH74gwGiTCziIuKcwJ3ntnu4nGkR2GsO7toOlwSotpqvSIPRx
a1YNbvt2aaZ3S58YuCzKlSQ3Kk1L9lT9LG51EF7NMBzdg0eOm6IUQd1542hgYK6qJIGOnmCU8C5g
gEcPfAEQIRK3BrHpOYV5p1UAaJlC2eviQ3bXrVvOB5UUw4TPAOHnB3Z8M/vPmCWU/CGHb78hSDjy
W2IyYf3DpkRYJOTgre6r9tGrInSmFCUVZR7PyPL9xFJdB4xLZsNqksimtKgghyiPUoBX2ZDknxui
m+Wmm2122Yu+5PcaYNprfAPT9xZ5X8nOFGzrcayV+sa4jKyt5XLS/LHMWYlFgK2xdgyNpDc2Q7/E
tKdVa8Boboe+3AuP06TfGGKwdhx6df0zca/IXUsrzZot8uHl60SkGBN8ERs3eZiMFSDVpf1k2W7L
nkklCLA31pLNWnipzWIyi/ck2Nl8X80wp/uxZkcyXOm1mM0Ab5BpBNXCQfWRukFafNZTVxl+1Bpd
v+8ihFFwj2Hy9ncZu7iGdW8kcOaBVOMkfk9P0bNTyD5LxncaO3revcut3JE+1F/6LU02JvWlCN3x
B3FsRCbO5ZQxTZuhjSc447iSEOZ4kS0i/O5gE/vB3nb4VCsZmx9VCDPzRzqx+d65HjtoRK6VaZCN
iKj9fRxHdbNHl93D0e/pVVMEaNKPfdS/Q4MsWs4QPcIph6Fh4ToIrFSDOiSJVg1rxzzwnD93hXHR
lO11Wdk/ZFlnQVx7JFKb06dUim5biEjuXW88duuOEyH5XhRT72fGaNqPkbDn+PxfNZ9SmJVyTYfW
jDJQeI9vcD9Y3ZY4WuR3bm1TMgTM2n+iKuFwkvGowO7NbnSu/yWqKWxbTn+cz8to2kRVijK2b9Ph
Wg6W8Z6D2RoVPsTsTmdEize1rCC3ss/K7l8vpZ5WoIXnrYlkQBEMYpCc03CFUirilTJX4/xB0nFI
hdKf6pA8UV2b3mjNndaGORfSdqGFRHfflbTNfq4Ng7qd+gVR98bQkgwfAeJ/u5+nP+x4cxU6Ijod
b7oiaGNO2iKd69h9FacajkOvPXIGKi/QtVhvXOVERkiWpulKyfmcvTl9RvNU79lFfWuTBQdjetTy
cNdmrDqbUNmYgTxit68wl4grSDZ4lmakUldR3SIUFyx7P3TXYv/z56/R0F2q7mvX0z6FySlyTAwN
4fWG3TJ22N6TvqZ3Ol+G9k/P4v/Lr/7Lo930svpq28cJyQxfnmuv1v/iH+mV9xf9eguYrIGxEckF
Ldl/pFdEAzFS8HC75jryVw36P9Irw/5LSBLppY1IA2XNKnT8J1HI+otiPEFDJA2ZNvwbooD+IFDI
eSLq/rthgiaIpurKf0Y0wUfIb/z540spV+m9O8WbKAPve1RF69yYNc5Ae0WBt8cW3iLNtLxkkd1k
uhXrXqBwU3zitMb+hLKz2cI7a+32/7B3JktyItu6fpc7Z5vTOTAFIiIbZZ+SUppganFw+h6e/nzo
XDunMqSrtJrf0bbaqhJBBM1afxtVgUwtFXnTaPH29Yr8kz2TsXWlEFdhZwS0l7EoOl8fTGoa/cuh
zWFCurFO9gym3HTQ9XrJJxbX5L6vNwgLerPMJjaY0wkWtMzy+9BU+rMutQmYontsqsjCtycU3O0a
M/6IADOUbibiwRsPQ8YyZw92aw/3SVooI3Rl6i6Ywzp2U/4SXEhbi5eOevCmu6ajMnWviJGmF5vk
/s49tZXbmO8Zzmdy3omAXENqlFixJl2l6WUHT5LEk4P1EhhdpPrKFm0g7ipiwrsTG02bHnVS0Q+K
rZRIGgkGEpAZDb5KOfm8YNC9ywHjyHGefZHJCO/KOu/CEebEcAZy6w+N3ISirdPzwArdumuIhvYq
01loA8/3/X4ddbo9ecQT9s8To6G7XWY1rdb+V4sq+WW8rhZjEOPDBJZYJBHhSXhXbsdZyH5+tAww
vDYq+71s+BJG0+3pKc1Gh3HlcZM5KuBo4qTo1dXsHftYZmczyUljnZr0BHSBd9R1CV5FI7AGwJWt
3VyDjJYDwfuF/kxEV52DYxOQ5d/Thgi6sC3MHaEIump6Sgvul4OTewym7kJjy2PdgoLf2P3Q65NX
TPMc2UxyRiwREtESTS7wntYeUH9sUnLqxnaGuOlyI8txkFGi5wa/39ySR0IIzXjZV+PSx+OOFIBX
1RlZsLlrzQcn7RbvKNfU4apKMfJdWYCu9U1NuTrbapZVz3TpQUcs5KnepxNZSbFpc81hhPScmIZi
IJch3fx71fcLZtmZt1so+ave8Qvld2yAVXMRwAJgLrSz5cUjCUwwOPrzft3KZMpIdkfidTkhObQi
ylHMnJ2pp81zzqfVOi3u4KZ8Mxlb1LK38cSzC3H1mZqBVsd+VhEDUIPVtdfBYlHPvvrlvuqbCW+T
ByTs3mMAAIp+exJgxO2WJKyxEwCa+d7ocnYrS2Uz6Z5c65QjF0Y9XqYFQe6XSVBMBXt3v7n5DURi
D2OVZYkjX4SZ7tH9tlS5dch5iamXCYBzuFsLSU38kA+F83mnSDALu0CMxjHDfuqBkS+6Tu62ZZrt
G5ebf7pVLSrniBxMt/5m5tW2UAmo5L1opyqIcK8nB+LWoOMsOuRvTd22t0Zrzg5jrOk/tCDDxUWx
YOwLnbo3rtlOaLOea+axMNNj40QtnQ115JJM+GClbmEehKGIZPFTvRihJ3SZEhKV+E8jexRNB6Bt
WOuyeTusABUPSEH1iaPuHks8hIp5AVtr6LQlDaJydCZ1FGjjLz2nrZ1Qa1+SfLDvRScpZfPVJfs5
OGTJDCS6iSDXFJBSMusTpp/GFdfIg1wTDwtZpuSBpykr+2QC9OOq0BN4vgcZcyjdml2fBrT0Pbnb
65cesykMT1mm0DcZ3UTH1sHlFnY6K36k7EddyCjtf102s3XiWrTisxzYnuLWTPxLR7nBEs22qa9I
EfH3RcLwbbBv+hpDBi3y4JJe+daBshBrItBygoi1pBJXQFao97hDyp+eURXXHcPNezy+raJmukxU
/VEH7fwk3f05sprB9GOfwdyrDFBWh2mOtTKj4PW2MUW7HFhccHvYGB9xv9NyckvjPC8DguKASxHc
9dBfPOjoQ51k97B15V4nqgaJD8Lu+uzIm0xt7zTPvPtKe9o92FvFDZVa01TFxBCZnyRBlDwnnHF9
gMxMsXuu6OnBGRtr9O9WaNipBcBP0ja0hMBSudEyP9QQBWJx2RUJsIUtLHvZHERROrzpfDkHH/EX
I8hPBh5eoWcZ8Nzm4EOi0uOaLlPUQtAWoUMby0B9rJQPLILZYB8dWVDPoqkM9wnsz8XHziiM4Uqu
ORS3tAbLjxAalV4UYBr/bonOqAhDIsL9qikWrNC7YqOJi6pri4PD5EaMkLTN7xWm4u5kdayrABbN
QI/dqrNkoDOF/hgAEnq0G72R0z6XALtxpbV901qV0isrulNPB6OV1NwDqtnjexLDx6dkc0FF+6Jo
77kFOFfkReuOsxnTZZklnHZgm/VHYrfw16aLAp1ntx81/TppMF7LcdOww24G3PCzUpnnX3JtoOgr
mUppfV+Kaf+Qa0cJZhAoVMiMz8UHT1ONAnKoxvTZUFgTbgXTcfs170XOt2vVdVnHOnFz4RxAcAz2
23bts+24NXQdxJac5jxqCUSnWXSrjA+92cOsNMLqH6d0ttWRHlf/tlYD/cRoXRGf8s1pTJkU75GZ
NJgJK2EAdaoN2iP599YP3jQEj2tuYL628LQ9z2LybuceGQnzfNu+uKx6W7g3jtoQcHu7ytbNAew1
Qcyx1mN1G4g5e6I7dbi3ApzAYZUG20eayZ3PzVJOn3LSLW+IO6jRa3RZ81BI1T3bEy5qYFlkS8fS
4d0Yjlhsd3CF3pAQ4zy2qlLVgQwXP9v9WEEfQLsg92eOset5idyAxH3EQqWjDggxNlowZjZTsyoJ
y+2HYY6ADXY3RpuWJwVEclVxKuRfad09Gi5NJlEK5wBlqWV9UL5bfyBZtrud0gQVHA7m/BE2tP8+
9737qHVSOrEpGjM9rH5OILSk5F1FgyJuonDoYY+Qg1SnrZxnj1JY1x3DYm5McCoiuCh2tov6vSuy
5sroIAdiVt/mO5gHzQFSLd0L4xnNylWg7G88XUHhF8dVOoRTGyAI/aS7U15TqYiuiHaJuEgKNDZB
YgBSqXG+GCp8vxHsqH63Ipdi2oR8/CZb7O3hRLFMgFoNpjokp5jYkxLb1zOguV1dL2WaI+0qfQae
qiJCKhzJt+hPgSKainV+kvSIaAIfsA7L6p3i7mwgE7ucJ72BFT0sB9MBzQQ0r+LRaao9mhSUNCyc
fvo0Uu33kttmy18LacQTb09UBQ8e/D7kLipHgitMCutHIKvv3ehnIkTTkWmKZ7hbQkrvkiEm/YtU
akki3vv9+PNhl9cUWVjYtPFEhVfB+GI+dv2A1wVqknBODcKVmsBuzQtgraUEIN2QEiS2sqh9b2km
N9cCrxmRp6SrImyhFIBRMDtJyrVg4dAh93GqRkGadLL1cU298qEuusQ/lqUxP86In9LTiihKENui
HL6xEKkehGyVj+6PmlMSTwhWxrgpkENRKmFuRUAfipMhGypzlggkk5t4BLExvWcqioJsV8/075K6
mMiMHIbmwRhMQMDCo3ucKmXgeMz/ftof183oeBxnXm3g1Zdzky037Ww1NMXMVcL0t6IG10PIC3tz
j9pvg4duI7ArhY8EVCT/+zGBIa2ZphqTEiET9V8omCHN2KCaxuaxLhxyFJKhZFRonXKCZiHa5Zgi
gfpAWxwdU5U2THUo1QwWLEtJg0ZeN+kX3CkrlwdyDeYSPylOFoy1jOl+oqusKTt4jF9b5//fv/+P
BBH6f+/f8Y+q/NLpf67f+3/w3+u36f7HRLaCCJuKcmSx3v84n/z/sIujj3XoQzXxeex1Nv93/d57
gF2LP0OniyGJ//mf9dt1/sNfh67bkciEWczNf7V+s1z/7/K9A0UAAwhnbYtbGP/MmVy75tIhwmGb
GV87G1UwV34yNJT/ZW198Y/v5A9ejN2ScHYoH/0sRwHQs22fU/qnAFNnXrI5Y79E0I0q5HDWMVt5
RC7exKNMpM1ppinjfd50/omGLfUGLvYr3er8+J6NJF3y7PH51l8fH3ZkTRhfhyhzCPu5Ny3lHyxe
Z/4xt6e9U8Zh7yW2Zh5v6DbvfqS4Xr0ITNd88uzJ+8ajObmn0avz4q5YRRnm2m33eI7Oa48JySUU
Cm95WWGXzeef7dx6GHelahU5K3ytjF4l+UVTbeGP6trq55LUGzyZBb4feh6C8nQIyp0RaJOvqbdO
H+EgrPeCPJibYFqN4cDtrd7AWEEF//Cr7CYc28EeZtu/yWIbkXTMg8R/kDDCqoGk4Es1uajSVpQ4
6N2Rhn1EDGJ+KXr0erSLsKhAujVghnKz2++8Yy3YXZW4R4PQeYkcMW2+sSEgOgimBjuWW+U+Gp00
dfNTUY72N3OxXPOE3W54TgZrVrHKi+KrO6q2IKrG75YLf2jqF1RsNlVSMlkf3bbsKI/zFXK0hUoh
opmwL3zbw4Gee+315cHgLOZbcx3V7US3mXXVOw39rIooI826ROLPJbQUBQ4GXZDMhUEjSf9kBu5o
ng/QE3Ud83OsymxhHNbV8EVAATL7SEqnLvvR8uTN5iPuivve9j+jAPL1Re2puTkoeJLtiK7T82Iz
CWhQrbZxYCdx0vTermALKDfy1Rev8yxJ35gFBDR7zGKR7DySont8PO1BD4ndhE3v9kNMZg+aJTgu
ATTkItUg7mVzoak2WOMxxHg2OoC3i2jjga4cG+86QsZrYjj6NmJXLh4zGWTi4C1GhXKY8tgxRvfW
oVg3l8D6xglL9xqOV9JL7Hhp9qAT35sJWiPL5rhlpP0f6bA3i2PBVVFGWlRWcZnYaALiZEIVdxga
6l7ucjNnnKVAzRpiV82FHRfcOXeWrLaazBsPqGZ2+woiLZn65Ou4OSo7OgNRcBE/0goowiKAYoAV
QLH7wJEB6pQ+ojyNjPPgjNQKGTpZsqNYfWiIf/9A8nnsojmXAmXuGeqPg27VkxiRqtQerIoyQVZk
395p7AtbOO7xcxtZ38dJ5A3445j8/Pvxd7z/7IEUgIgLiVfCAQHdb81/KNIH00izwi9YGPK0Ogxk
lF9b/ZhdWU5pnmozyN8wX5uvGZVfD/uASEUP85bF28M9Q1oZQM26YTeNkFzWcPsoX5hdQEq72v8y
0ldxkVibEw8uJcQAnoIElMb+ijatXo8LShWUFklx3FzDvraNPH2rMuksMXP/fLiDsNvA9QRgy+f2
d6sUAbJ3soJbI8H9RwviabRzVi+xF+XCXhKPw+53UU0lDS81gF1kD852ZG6EFhyNtwLlX9NC++fh
fY0rmIWBdze2nNc/UGX0FYauUZDU7rT0GeZzSrHMmr+Vr/qHh7DLjIA9wQFZ993zBGyz0e4sfHRv
qp6ne9KSjf7QJpPxo3R674ex1CvKyNxFlSM6RQzfRpa5HSI+rwl1oyRojXWH0bB1N9s8sjJQsIyN
ojihB0nKeKxLt4/+7bWLeReA2INYsPFnn71MfddzvSnZPzGeja+mXfenZElKAjgq9ZRthnP6+/F+
eYf/92bB6eW4EFsI5hDN+dwyZzer4el6TA2aMia65D60WAhY5pDVj2SSbnYs25kyIkRN6V0eaP1h
ngmICGfS1N6gs15fE4wuv9hIk3gq04UrPL9p1QYi35g5tZsUND4Uvo9EadLr8xun+6fDQMy4rsDk
DnVzdunBuvBi1GQtGpD9j2tb0nJLx5t8BNZev7HaJceh77b3a+8Y13RPpna0iCoXIUOM1tSZtro8
8M/q0cua4vHvn+71JLd/B1jimBwdyyIbGZ7o9X3R+LnVOwkfrpvL5LJ1ffrNC1OdKj29x4GQowSf
zDhpiVoV69Q//fujmwReIOeU8IrO2RyZ4YpLnVE2CIMG9n9iHOj60jgpSP9L+3hbauNGT9ZcxiZy
kEPnbfPnv3+C1zPTf5+/ZVmCS5/ntnve34J3WjHjcQ0QVFXh/GoSc8Y22i73dcOeTJxKdmGt/XT4
+2HPno/7cV1EhMz+Lg9Jhzvs9fdut7W0umZuIie364zMaiHeF2nLZDTZqb5hVPMOBjm+d9gPiDas
FjUvx8zNdBHXeD4aMH+wtfjvn+r1W+zXh/J2+o5thEADKzgz4HONgKbYxhhtSQGk5KTD5Ui01AeH
ysfrSXX+x78fb7/y//kg4EvwGQ89MlEZ4+3zMd4mOIvcel5iZkXArDYM96ARyIQG8sinsvH8g1mr
9YgwS77x/f9+T/7zyDCfr7/+zWTt97U94nBiUkzdRB8SbyneeLKevaV/faE+WxIPuZ0Wxef3+jBz
4MoCQ9wU0eBM9HaRJTd2ZyO0Gs3qeSwQO/Gq+zr2xOHt9sMQtDN9D3UobijPDa76staXObqiL+7k
+m/ce0hUf//6sc9hB8ETKwNx3o8Ky2D1a0A6Zd/M92lr+w+ZsRAHXglYG6bvLobRGUhcHSbmt1tU
iodAlzEFdidkcouOJNW715gRXJTybIkITe2O1xtlyLKlgmug4dmqhywizcVAe5+S6RzjclEvEhIh
PxQ903OTNMWJC3+7xw/wkT7R9B12PDMBR/UV6JbIvHtFAQ8NyMxtlCEH6gWPd5dTH0qo+UFg9Uqh
HYkKPFZLs34zVNIqIhJ963KmFRWPTDlMS4wANYlx7bg80tClfnLaWdyhuvFL0FAJkk+EaCqu9eRv
ZeQE5uTFYkiyO8uYQc/7xrQuRd1Q08fIDMRjBRb0qa8b92mugzmJxrnNzbCDSUmjakWCG6INnirm
9tLuSBcyh/5qXZfhiKLNpJ1AZf5PvzWMNfQX2X6Q5hhQps3etsSYBxd6Aoe2+2Elyisj2y1JKm0K
I7uqcOHBORrVFoODD8+La9cvaLT6H35KRwNlkdSnx27f5T8UEdHJJdem4yM9ptE5XClC+MrUlnVg
jH31LJy0XI5yC4rught/xlApEp0SW0YjOqHt5npX0Sv8gwCzhSBNpW7ZjSf7OVAy+4hzdWUDyHrn
ZkSbxFZcQwRC8NU11eSLZe/yyhFoGbgLaNJCGaAPZPdU9BSnPMPCudn4ZLwZWv+2aOzsBdeveevN
AAuRILQQOkko3YRDMnZtTBlPcNqkR5IzkecBnE+1blg2XPuy6qhOJt6KbF3GBF9/h9TZPqA5tgRh
G25yiaQUTtTA52tGukEpE7UULvEjQqR88Ot1/JID1WMpzIX4ZDGbfmeVWNt4NMvtJzG36YvSaqhi
LRZzuVwLuK49zdB+7mgk+lTDgD+gHEO2SUNzEVOCnV/RVUnyi0aptZI8PQcL+MG23A7ThvjZaOzV
u+S8vG90sINfBqUHrmjVjn1FvotMTuwtbPBdbY/dAQFFOl3DL7MiGvBa1ol+FHQCRFSAMA/tXDcx
5TzqbiJWbApXl9IdPegFZbGvGuqdV8PmXEZ0AVe21J2OoQBGrtKkRd24JYr9FOlb+wUrBrnyrpc0
dJ+bGdzE0tR771KztD+dYlFffJBNpG/LNvrRmml/OpR4w5owncCj+DrHDv6jT0f/Ci2+U0QtOWeX
cNDKiLQq8BMMvPG/JoZDVru3tbK54vSb5XZc3dQ8abUygo02YaBx1yy5iIfETMxw2khYJYNSF3l/
cpqetHdG8AY71iAdOPlErNUJvyywvjb61D4WBEFziQ+19cLmDq/jZ4l9q7kHF+x7gywvoHsExSDI
XWke30SCabPyubDHckhDL9XBbc0P5ccs1GJPz2rchp8xG96hdNIg2LKa4Lxyh2S/rkytlzTzNfYC
N2halqpcfoDmsVCODCOYUVEl+Qt6YxxJKHpH41Jjxv6MIcZA8rH25XcCldsHY2r7OhqN1ZMnIzMC
fvg1qa7pL1PowNPGe6wJkMaZ5FfcVMVgB58sw/Z/DkGQvJSQps91WYz797rsN6Ad9M/rull8bppb
qoO5GAGVm1nKu6b3fOOT6aYMXoOtA8Yc6JL7FP1weeSF6A4XkIXWzZA6jX+QG1/NwW0wOiI3bUET
msl5DOjUdmP0+/1GMnzbqhCBx/zUrLxowhoSej1ggx1FaFluxwWyTeW7DNV6c5yQVDZhHtTiGjnI
dj8tWfEkxFyR7FLYxDXroXPBcwqV1hdBPmSQGJCXy8F3G+PCHqqJoINFmrdNndvLETiIgrdtv/Ir
ZufvrumkRbToRVxlXBFBXBaUMtyYSGmxowzE2UYe65hx9AfJyNUXDuuo7rcHY7aqH2Kz84/8Dc7P
3kjGOc6Xtvrkl9ByGCx0lsVZkgnUt3bWqHj1nToWStIKAvduk4BddNmjmQVyu5ZopOLRtuzqzrea
AYVCa4MZ0vUoHxe0OR/yapm8iP1++TiRXtZcrT0XC02FGBkOLmK+KfIHEIC4b9aiuFiIWAOYcZx6
DM153n7yDDVvgzxhlW9h19K9pDfNKFWycSGODb1947x4jFZdm1A8JupiGzGA15rQZDdttHU38qSd
3ykl+/tCJT2dcmYtp4j4wr6M6MwhfqOpmvJztW0eWvNEgEZFcIgkB05m56ynnf+zb8y2CvZM5zqn
qCZzPAp0rQ2L0Kpcf8EU0CQJob7jNEROYyqeG/SKX3HnYEQvAzk9aFKmj6bO5IfWWo3HrTa34XIr
Sn1jLT3vRGUpsYfFj+N4IvzvUMy18W4eE1osnUQTUdx3j1kieV1gOyyjre1v6IPpf5TESX3E3HcP
1caf2f5Vgx83e2vE+32BgsXxbYGrBcEbq+rrEa+ouT2zDjOPa2kkSdUAXRPNa0f5hut2+lvm5qOM
LJIE7nJrD6hevH1ESMZGIRjS2bz3SfPEDPXo+Hx8T42fu6Zo4L2QzeGOwbdURb2A5w+BbIrxjZn/
D5sIq/j+0YF7hY1q7/UJEJrdlMQYL1HQovi3fTs/YcgPgnhszOG78NonJ3MRVSlyB9Cp+eJb4zrL
c2YvwMaTqOy3FLwc9bfBFDwCLswllwuV7fnYPCiWBoQGYxQEPJWvJtHtdwCqnC8ocYFggyYL0DJY
RvbBE7jKoqbTrR/REJx/KIU9ZhFZltMD/QECiUsqAE65kaUfAs5k/l1vm+qHiyaljLGuEuEPJ9tR
VZ9b07ofcmXwNQz1fR5kPh0SNTv0zI8W9wOJGcXXFs2YebVViFWijK6qi1HweyG8McgFn6Y1eRpL
c6qhYdb0OeFy/9KLZLFjpI/2T+Ba8anYUuLmUbug4NZVQs2BmJ16QfvlzXqfQnC9JDNX3MU2e2Z2
LdNSvi+yhdIEldjdJwWV9IQCpyRKs8IZCUidVafCTy0mvWHw2oMDym5c2zUOw5iaZRcnndREDSyr
/pn1eSvDJmMWwDgBkh47toPmpE+EfIfq0fuMW2D7MtHdWhy6ukNP4/UBmdUVUez412Zj0hEazjyJ
3RVze8QAVB/dChdBWIoaHw7s/8eRjok0Hl2vwe00AM5GVR8Un1NjTHmWuLTPG5ZL56yPkPmnZFhz
Lopxco4D4yOPos1uVGhzbDqec90QBCfxKAUbEAj2n7l4xysMHWQrmqaPCXpPCf63ArwAy+KaUVIb
8PNzgMwh/PvK+vuKLPewLJK6+Ppd1uTXdwsZt/5Idd4U4dWuj+ZaNnGS4xZaK3d/XHbyjeO9xnn3
ax9UAhiVRHSYQ3keMFgy5rgzqYK729i9xgOefayxbh1NwurSN471+6PMhVHjGMCWFo6Hs211rI0A
H1m9exD64sCZLiAhJGQMDXXPgNvVwRoKEes8F7eyGqzjv/1q2cOhVYEeIEvJnXr91ZqrVWASN/qo
o1HldiMd72Rg3o3lOIqjxEf4Bon5h/XXBu7g2e3ZhDV5Z6fbLJs/a0J4AVfa9MVvVieCTl+OPgPL
e4QYM5NhUjz8/STPJP37D8pTDW7OFdaedPgrJvcfTAEEUTflk+wjVDfNuyJYjI9IlKarNcAOvXRs
KDNJ/7GhxgT+tII/MXwZqaDpbv/+Sf5w+mRt7tmHUFVow3eI5B8fxKhwQWWJ4oPUuQEsPshDMM/T
xeS4eLEVldgCvcPl3w/6qzHrDPLhcrZ+IUwEPZ0TNRgPPXQllOXhIJy+V1wNuxSTtMUYJ081HAdj
0HlkQGMkp0oug0u4hVq/qMFKbMCaIati8l266oDLIyUF2s3cKCnG8SbAjU9PrNexoDizPw9IU0zj
k7B7RmQ0HM/bijg7VbkTITBbD7oO7JuAJAAzrgZvoM/G62oZuf2Emor4AXRra+kURONYVUouftMR
ndiuRCqnsInoeIy6h5rDwBLOqKOTQz146OD+/nX9Aaby8LIQ3ySJB4RPeP0bQR54pdlpKmfL0vop
TAU2bPdkt7xxnD8AcVhMkDCABWMSOK/vMjjykDcJ3QCDuUdv+Q4rBfKVA5kJD4nDhklQxkqmg9Wh
GPv7Of7hicoNQbYjvIAvpXc2f2wpsWBYBva6AmWeAuRjh9TJfVRGtCMbeTC/MfD84XgOegzCARku
hHPOBImpqzenKzGNIqa75Y3eZtDxS3I3cPNnUQlBY7xxir//jJCCAd/wbn2SxNK+/hmRpPP/N8M+
6dldpAYfiQLXs9e+cZzfH+BgOd4+O5m7/uPcLmSOdd+TdjBEHspGOqlETmQGu19qdsbLWIJ4uMzk
l4CV08Eujfz+77/kH95VqMc8zs9lDmNFfH2aRHwQijihypiWwT+Oox3cm2OzRKUQ9cvfD/WHHxE3
ZwCrwgvL+g2/FT4JEzyhOVNvW5/QfFpJWKdeffAD1h8Efv2Hf39AH6aVk4O6QrXz+ty4E4XR4VGN
fO3mRx+25CIBSHhuPbm+a8lieuN41v72ef2gJFRYErwLybszifvj+x+P57paZS8F10xXsl9Fuq1s
lGdlWcUtDZQnk5yNjdqicX1upLvLAvG+fzDo90Pi55FzGEmdq+YYFHK8VaC8RuxRbIRLGx/zYz4Y
bh4L6oWKcK2DRsRz2ptvkRx/uBzdYOfDeVIQQ3t+2Zej6s3VBmNKgYWx5iz6riS8ILRaV3Sh5+K4
X2bDPvRVbl/ii9zeihz9/RXHQ42oUXTisAy8eV9/h8j1g7FyCLDweszynV/ap0Wszc8h0dQXDFgi
pUCi8fcr5Q83O09Si9c8+hr3t5zaJvCIjeiQrS4WF+UGnXVlq3x7I07/T0dBgQVzy72+Ewxnp1aj
MrIKjkIwzvbQMSxFyEaaN0Ll8X/9dhXiBkbZLJlZ0Hmd3dLcVx74Sol1xrI/gy93hDm1IOOsHZdZ
M7SRbRrePaAwKPqA8x0jgnU7VeVKu4pE8JlO1Ei88ZT7jT9mJt6T+XbXGqQRs+rrc8ddHrQZ7npy
V4zkzqf/88Jf8/rDYDbrGEkxywOVaLiwmzzLP3ER7K2t4/jW5r8f5uwOhdyBw+PdjMZm9+L98w6t
BmLisqlkSx1bB50sHOv7XpfWU7umvRfW3jggu/ccw4xEvSw/yOqgKbDIlPmNOZrULJIR/fQNYusP
lzxKBwhtaEWL7+jsu+mnHg+A3e9lpcmXyknXS7uX9pWYFgKPMCOdZoQQb3wTv08PuwAFAgksDyrv
PE/TLwyffBGahZyKenQS9oqYoA8KKReMHB4vA7ILJ/FOTUS1/f1e+8PZkovLe9VmjOcTnD2V04WH
ck4cLru2FvcKzvXOsEh2TYFUsG11w1fW1PrL3w/6K8Ty9Q/vE9dpcqb+/qI7v/fqrEx3vIx7T9ad
HxkuTrJbBpusiXtesGQX6GEklo/68x7YjL39QDbWhhvcqoaP3u44h8NwVBWtQlndEbjRdxB17WFV
IN1zDrTZmLdo0dYHwgudH2pweX7ZZgJAg+nQPW6Ih8l5YeSVJzVn1sLLr19vyi3p33jR/v5OR/bA
W52YUpt7/RyKMYqCXjcfHJEec/fUORr3CAbEMEiy+vLv3+tvh/q1eiJgtAIPKewuof3n/aSJKcWp
4W9RaQ3PW2ssJ7olXWrOlPtvL1he42xiO58Nj0LK9+sjZX5JZs4M5AW6n8Wz2SaXFbhPJAwsMktv
JjHew/7Rtqr++Pdz3L22rx8aXKy+uUvEsCpgh9///B+vdbCCPd0i3aJAFuKpMlUR2ivYeOfL+mJb
N3lfVMgCDVKvYkgV+5aG9/rBVK1DkkPqXeq87W97IqzeKoz5wwcjtBjxsPVLkSzPXigiKO2aU9+i
fJHJjfJHee2m2r76+/nTAvH7F+Chk96Fyh5cwHnuvqtHq2xra4mWGiHgMTOJiIoGrymsgwdp+zJ4
Rf2CgWqXarlLh0ixymcIVBu/AYuJXKjOg7wsokAB04TdoLrPwaL9r3VeL+ZB4RXxbyw29+owayGe
DKOd7kq/H9qjm9G9SDvx2m5xYuXkfpB65JAv0hpSXTpza2EtqfHcRwb6ZtgnUCh1WPqy7Y7mNPo3
Qd4mFRAtiDdhRgpwcXUyMYb93LGd6o1QJA/X4KfeNNGCWmWHxsmh+4aS0HrdfhDIiTO3VoUS150a
nfoqbbG8hnM39ntJqBD9Jar+SYYyKPL1kghE0l0KnvVG3Mz22F+MkKXeY+mvXRJvKRfET7ud3fdB
u0zfXZ+CvgtVlgSH8PxqEB923cobKFsa+8jmCnnWIVSu4nKahq9JkVifYZX6IJyIH9ldDQsYvTuV
7f1Qkm4b8kMlKKA9ev1cuuh3ELrF6+TK1vmWtRTehuvQjp8wZDo/oaGt622xkJAanW6CgyS7p6K9
tahuIIPM/GrLNem10jTpXd7sdHiCBCQtQ7DmAY/Tj0PHM6oX7LwSBwna0Z71yMskg+sy2x5Hd5ru
qXLTTpyaGjVyTAIH2tZ5qLYPVVOJ90Tf+HkYLLsEYeNi8EMYHpBUpKctZaT93NylzjJ/ow14EYcq
6FYspklmhS39Be+NsZXuQenBN3DGaZsaa3a6MuRuEdQPTjMJhWQgeerC20ytT6OVVhcCWVJ3AXrg
ExVE5qOInVy0JMkYS4DUASd7HrZ6XQiK8Qfrp5MN1AAlHaWs7Eg84qioNMgSWYVJB2LlYvALZqu+
QapXYkBhujEZ+TUBxKqsduoAtxnu8aFp0gOyNvoBnXwcnThRlXB2w65nn1QxL18bmF/7nbKS4ChG
wvkO49phyKoNOeFJyhxsUTzl7mup/JqKjXa8QYZUfcxVaz2PcPb1oSeadIxHSl7TcMYe+BiUlnqm
qjCQtEs2yVcBtfi136bZApMO5EvJsCbDtTU31PQoTlHxUGAYhK3fkmblQz/iPu4TI+5MIOA96Mt6
b7vQr123td/YAMbLUtv41/tynchKUWPwDXTVwJo2tcOR8i6w58F1+GKmfkA73s3ef7F3Zrtxa1m2
/ZVEvvOA5GYL3LzAjT4U6lvbL4RkyeRmz82eX1+DkqvSCrukOo8F3IMEnLYaBrvdrDXnmF61iegM
c4tHrcAiRGkRobqHRnqRJ7ySgAAq/9kunOpLOlH6XjSRsNC3mEZ5MMbGfxn7LmQscKKOF7p2IkhN
rVe1OLvyiFazBZZ+JdBJ5asGZJq+qUMk3AeiGZNz1v8BnlmtME0Mc3ZofjJH/T4ez7XCV/g6Eh33
mGMCiTlLZU/h1wqrbpXwbG9LrZw+m49+W7tRd8GbAnUd6TJ/HG0zmwBxFR1MGsZEqHZ0x1vnGxQE
YxEFmnfCs1RfAsHpDqVVjts0KqqviA94ZorUW6b6LBWbzGo3jMhoTEQ5W7rKX4m51O4KboNafDx7
/Gn2dAkYwefi0R36bRdeU3jr6PTquAMtN9+EZu7e5Y5H8yKm5XagCYh9znWG4ZqBJ7iuaDXvSbGU
V30eJu1hVkPB9WsN9UBLBJjAxx/vDwsYdrm6S6YG7UDm+fdzO2vQNMcp0i/NLBZPDW36ZWHl9deC
cOePj/T7FojbxoIXMbPHFpAG5PtDoagoUqJ7+2VE6xeeOEp+Vp1e/EJZxLloBx/KZztC5gwz0Lly
KA4d3d5Pdoe/T+UQcCjavS5lDFqg7z+EXRaCSZPWJ8VJbdtDtwU9M3wVdmOdd21pfLK1+ePhaIXQ
mICWxXbj/eHw/Bel51IM7aJOnId6lj0NcKv2OBTwPPky+Ozd+K0Ew0Wm8QJFiPUabqCjBoHsSEHS
BwpY4LW9HTrd8rYwLFpRgROuGOGbHeBld9cHk3eNu9+FDzqQV/bxrf7TWbPFZblkmlBfjsv0uPZJ
JBhmq1Wguq9CTe4j3N8XxOD2F3MKjIePD/f7M8w5syyjYGOZKG2OztkzUszwrASXtJvqfQqCDlVd
BkptjG4+OdIfDmUYJtO7zd7NNY8zP6ASapFF/3VJf0vKpUTHMixaZTlf+9532wP02/ordYc03Fqx
TZXW0aU8BT/BzM6LbV2XUdg+SC02bxotRCCEC2Vqt51dGneOZuAkJuD7HEtUcKXTdIffrg/ANGGG
FTkL7FJ/mnJhyaWD8HCbUmq7y0s/egx0E7A2Obv6oYchcTbJzsP9bXU22qomzi49EhK7hTPUhG2U
RjUB2PBTuYpTEXpraHggZ10jkutMExAcata39F17i/2ahVim0WIsKBJWsbnsYUnYW1eE3Q9qz/24
MOtJ0W/rfRWegc4Yqqsui1AF5OaUGiuKZ1l5+fFd+MPjZfBkOexnTW7D8X6EpkMDegrnM+rXr1nm
mKdDxnlpXY8eC5nH3wtMY0qDHsW+mfmMutUcxfH+JYa6ICcESqxcfKPBmGYFGuoscJ9LjSFtNUBa
/Wys/MNzJjDJUL3it+OXORqmcHHZxKQCBknLaTofmMnItRfFOXKZ+rFoyBWMitpYuY4xbiiGKUTH
aM/dxPkCyWHcIV7z1l2si1WsYTD+ZFD744dzbMdg28t1OY7O0qqe0CWL7VBlDPKBzG1oyE3nUrty
nOmTDfZv1RKuPRg2ViasJxjPjgbQps36SBMux/JB98uqqk7LdtIPiE4r/lpE2wC59ScnaP7hCRNs
sQXdPhYYcODe3/G2iIlGsDnDDlA4fIvRcQJszk5kbUrL7BxW5kEoNy406oeo0jBTgjrQgWIgiVxF
UnbjKe8i89sYU8laqDBLvpdeIFJagHH1gE6ruSFrwJqWqraqYTNllXfB77TcNRW5dt3ZYA23c1L9
D5TCdAdbrWu8T1Zrv6to2NGTWeNhArMcwa18f5Ydr+wQUNpbek6r7iWlqA2l26wD45v76zAA203H
XVuGHfK1KBWoBRKtsXDaOPWpqny1+/i9/sPykc/jEfvCZhtQ2NG6Thng9dBSI9WCPEjgrEdnZkHT
KPxkQ49F+bigMfu7WPTQ78H9fNy+U7hRfcI2+qUejnLXGiDh16B4w6vRzXtj4eQoOel7xdHjROmn
WRlMphXq8ix8jAdUDIsUeMBeAtIsQfA42bXOogKyIxQkNHe8mBUMg3G4omQ0PMhU09Vykv0QLsgI
1SSqqyhATUV78ZCEyWQttdwpntnyGi+JObjswnU7v8bQG58SFx5dJimi4gVolzrYeLqOZDvug+rB
mErEW4mLmG2Jlsj5kQIzmDZjVIW8GmZsf9YSfK2cvysiIu2jCcm8Tg/Lwjv+/oEJGxfYhSztJbpm
o1g5Gi5ZbQpEjy5m6pAfusYDVTnz2gNG0KxQyQ7ZCYm41r20A3GVAAEMr4Ipqa1NQH+tPdWCIXvM
R7zRxKC7VCh8Pn0LJ7DyixugUWTQMJdK9eZE/P+ggH/Ot+y/BwUsXtJQttmvoID5B95AAc5flj4T
9/7N4nuj9Jl/odBkQckrwxbBZiPzb0yA8dfsCAIRihMGPpFLUfInpc/y/7Jowsy2RfrW7NOsv4MJ
OJ4FEHAhPp0lRVSvWXcdjVS6FcO1zyidJeSfr4OeelDRPrSpdQg61eB7r7e/XJfLt2f614zU3x71
1yM6wCzpU7FfOB4bZRESxAHxftFW5h2c4UcwTtiF49s6aG8gsl95ZQsRqRcPfmt/14W6jmX5NGYV
REBNbAiee4ls+zRpCCCo6i+FGNM1ZGqYZrX3iSjmjQ/67r2E0YAFAqgnLk5YpUcDZwvjydGxDjDR
EPogkEYuahx455H0I4Xu3Mg3jhXFu4aCzi318OkqkckWK2cPcBATX4FFOg1zhY8rkEurg0giBl9b
MBDU53Clv9qSQkYsAGDX0AS/eS0UEUushEMwi2gj82TyLpCTNyxUxabuB/LQGlesuzbs7vK8Fyvb
zcZVEeBLgwiGPjEcnwYaEAPl4oWWwf5xNUOthJETZ0b9KSRl6RqvGboXJart5NfxQplDeNqXMZ08
LKZL5RbfssmDGcMyE+wxbD3sCsjfIzs2rqqm067o6oA7N3NJRkspdi0wfyzsrrVMW33ta825azje
JsiqqFvlxMG/4BRJXurCmiUIxOwBcRkWdqutdU+rlqCKb2pPpRvqWg9RY/l713O/TFZ5Y9fEToT0
2eshTU4SS8ZbVOQA/KppOp3D9vaM1/fGEHYLffBJHB24QLofKvonbEJbMEgbvSBHNey0E7+r7sIx
06+nDrhNRkDF2tA67cwf9ROsS/kDuKp4G4xiyz30d1VRtBehPiv2u9w+k5m1z6L4mRik7DKl4XFq
53qLXMgX0VZKcncSQqm3RLdsu7EXyaqpdHtvk8VDOoUfWAdvTN2FTKfohsYPQLSgxngCe7GJ4WFK
rD3LpsMAM+rWHVlgW1r3/h6y6iOlSQyP6KDBGcNam0zYP0YqLu1JqjU855zdiWoXMlLFOaArVLhJ
Ua1xxUz8P6bYKG3LsxSmwDL3gh+xE4XP4WA/1mOTQl1MsxgQQ9TsSjIlr6Ygi1dZaAxLjXAmAtWY
iypXiWVoEFav0JRvwIB+z91JPpqedk/ej7ggyCA5nSKj3prkSRwiI3x0pyL9Ujm1fpPgMloC9pyZ
bXZQr0oRWmeqFdradH3qw3Yc9csc5tKJCkoIV0H5rRrYRseGGy1yL8xWNW6YvYYcbKWNRrK2lKQ8
VToXUWyI20bC4jAKO9uTTekuS6CQ5wGcE8iDvv1EJBHC0mq0ocsPdNaG6BKrUbN2bewFMarmHeNf
eMdO8BptMNkLIkw3qhl3aRHsZITMv3RUT42yqVcBMuw1YTI7pTLcB8RkXKeWmeCDK+2tmVvFuab7
09fRdPuvLWlsV+loAGZX6MHhh0fg/SUpBq5/Ved1e4BpQbwBicpnFkCvFsuFR/vBDbbN7G5Y4Lp8
wlFx4bDlWpapWusN1LLAHM9k794RfvVsido69fPe3dbU1tYACad6YcZNwx6R7gPEwo1QnrXVHXxc
sLKqaoGJo17X0iIgjb3kc4cFBPA2G2zgEvfZ2IC2jDBuhbKENW6XNCfCPijurbx9nMysBJfoWTtX
OQ+xMOM7kjHqq1q0wTmrsvCMYYj6VlcDvZ81RrVhmxfEN1HqLkbz0psG79uo5THGHNVelVVZnpYy
Ty/NOOmIlMFxHDj2uDYl3jDKrcQlBeVj3Gf1lkZO8wNLsrGQoxte2Ba7AUvSguzNpvhSldG3MZuj
ItrmuqFyvo1qG5K+TWUbbMBFE/a3mmk9DLZ+T7Mpo1wdlOFZAmZwl1jKnLX4nXFdU9k5sWGh7G0v
rlcpg+QLKQvugbzBYFcamD/IwIMHs8ACgYCgi0Njn7lIvlXXyoPbkOWwcg2V7oRb8l7XWYeku67E
Thf5uIXwatBYCBJpL4qxKi9KNC8ImocK8HtVtl/dRhlykwYteR8Vxe4EO1aj3xZjMXBlVf7DKok1
nhpTrDFDuqxeMUihMFx5gUyfzQa0uqy84mCVfbEbfCshssoN3CcbsiY0cYmzCDieCfDToBLRCHUS
2spY5vA1V0ER2mfo/MurQKXJhZUSThcOlkbrnljTRdia3ycpYSzaXhvc1m5rLGUbYQMvxrIn6HaI
Tpqpzq/CuDXWPNZ7EqFBUyZ1Sd/GVuOGNK5pNWPFN8QNdgUESpdAC3/SoB/b/mWhAiKu6iw9aeN+
RdHFxoIJEkX4hbfpIjM+o4MU/ICI2V0SHdP7G4NkoYm3hm6GNnU89X2/MK2R3kSRtLiJKI/4p20Q
/ei12r8vVO2zivatR3bSxcFsLUi4FXmIB5Nss/K8xHG+7dM4W7mFkaUYRLvsoowD60kboVmzBp92
g9XdmFUenEQjpaiQLfW6lPG0Lv32JcrC9LymGbN23N7Y1Gl/AvwFfqGA8Fqz8d4Q3fGgsMosBqeA
eYnXMNqNEuEFCVgQeAcvPkt1nQS+vHMYJkbiXpCp4CLUzGYNWJTtDdqQZoU4cb6H2vDVhpKY2oRR
t6m/8bPqIqoneZ70fbPvkuDUYwY6Y3WABn12gC7Iw9rHLXPcKsWbclO6WbnRGtnDe+2m+jzwk+sm
I8aVFyI41RpfPAjWHsuSIMgL26us3djau6xL4P2TfDfip9X0aFfQcjmtUmHsE8sIfrTugAWWGeOg
wRzdgatTu8KMMRh4Yi9JcDpURurf4xAte4ZsbWBrUrdjpU6gsHTDtcTXYcN80JsTdD7ebqStw15O
RCmWOfY1hAbEq6l2hjOr0lBMOj/MVFm0JorJ36TZcDkCpAHBadTuqtHDM4VoGbiLCVfeIWKDas24
sJKWWQ3HClOSY5/3yq5WKUEeXyY0uztCk4pdbfXBIQKVfxp2Q/wQakAh69KrlgnT30GhXwEX6M/C
cIp7JzCQyycL5fSBVm0N0COgsthnYbE2iQk/68PR2Qo7UteW0181fRut8jy86Wsj33emBzoRbsrW
FzkSEBBWC7u39ZVIzGZHiyxft2FTIdQr4kNhaOLC62mOeo2wTmHA1Ce5PzZb6JqXMjD8JWmuJH95
yQuhaMHG1hJ950b5LvGERHxJ4yxsXtPvRl5AYyxwo9Ew7Lsq33WxNM6NIX1IOlueRlZwPRGSd9tn
sEUYXvITqzOf86IvTmoikRw7E/clPeOrsJt2acRhC109w5wj1wGCSdD1GC91nLpBFF+RpGOtsQi2
V63X1kxsRN+dM5PG913L5FmLsGB0rKpD48bYjfvwFJC18xKIujyrB2XeS4kPnHhV8paA3y6nsPdI
aY5z55IMsv6yF/BJFx3smBVuYB8VVd9i/ZNxecBTXi8KopdcheavJt9sJbwK0bJIQf8iylqHWhoz
dheXgZHdWjVeA0DR+gKrm70V5E+Z2ihvktI5qzAGUltQ68bV0lMhxi9xHTk0lP10HxtttykUuExf
7zZ26d4w0iEcdiVBlwC1KXTFP0oFl5ad3nPSOo9kaN2ORXk1sR87SxPve+mIx7F3SCj0I5IKQvMs
8bLbkoX2SSYjwi8GENR8shXJqclK78Hs+khxoGLz8IHNBAZedf2eGJ1qaQOOJFjObonvauwNWT7Z
qgC3vXSrobyYsulGFbm3IcGWkCiMkxRqDK6XhelvoG82qrMy1cvr0gS6OWbMoFZbzqWY4FlzpFyU
9TAtO5abhF5w2DEiekIPQaUygVGqHNNVKDCLR3ld3hIwFp0mTqBtbSfZhFgTbZqXe72uszMs/Nk+
LAGLTi0pHwIOD4tRz7zUZWrBpqQc2DcdCv6p2eFR7Tdx2XubNMzs634onwU6PNILm5qtk7tsdAqY
lN1fFdUnHTWdc8O36PpmRK+5ofvNLbV6ByN+uAB6eULIW7MJY2865KWF5yrXVHQKn3mVY7vioyh7
Cbd6FVK3v0oLxsjCsVYI96zTUonsMpIzE7Qxw0Ucp81Jja3Sg2WVFg9NreFrknCEh8F7Bv77MKX5
E67WfiUqNjkL4UJ+7k29e6I4NStzRXpjYgSj7OWZPKiDrXZ5qbx2P7aFBcbabFcjPZERpJNoF8gd
2l1b+fC/td2Y03BbuDo5bLTP+5JHj23mFDQ/QrDAa6weDMeycORyaiimmZ02rlStf63qH32IG7zL
CPzC9zXQX+n8iyEy/e8agd4rcFX9kuZltfDpsC4MIxw2cLazrbSt6zpD6GaV4kol/lOu9Ju0icIT
q+BtkBNbSaLhbwgWwzJsC+PLkDuSLCDvnJ7RXeODtO1t+Y0Ex/Fcn0c6uMPpgnCkYUupuF1jGaO7
AUmJjDSW+sWpnxl76AzpMjbdfOWbxXPdTtlNEpr0N3Nb31phcpHy8q2YWUg7Unay77M2AGjKJ6ta
/4TP9NUZ79MxHDe5UVywYTevlQumzUmRcGQDBLqCVGaPqLuvhZmwUyYUedsGSbTVm9GAujNvNwcK
tI1vhAs1sV/i83UbvZ8vk8cLW5YqXpmymRMdOYG1CmNKc0m24QFawzRPtpDULz19OO1JMN3U7MUx
HV/7Y5KcQRJlyvLDkYqAc1e46Q7MCjc9cKZTObF7nXQfLj3jIsAy60YUkXbPmrs97YQz7rM8C767
A3t2wlNbQgJs7DBJ/aCS9sRNFGGXVPCXrl8IlAyTR9pBX57AQizNpSVKnfyBrtwGNO7P6KOZ+wZt
zgbfCyoj9rIvkxjL75MgeVLF1fjWyPxbhUIs6Pzv/8w/852Fj5KMOq+BE//+25n8roq6+NF8+F3b
l+L8MXupj7/p3W+u/+/rl8OXYvXYPL77yzrHNz5etS9qvH6p2/TtU/z8zv/pF//x8vpbbsfy5V//
/F60eTP/NkIM81+rgnPv/r8vI/6/7EXJ74/5P24es1mI+vYr98//+uf8c2/VRI3SyV8GBW8K0tgP
wPPQuXkrKGrI2v+i7OHBTsI7h4WXsuFP8Khm8CVcvSDp9NmhjL3nv0qKmgF6FM2H7UMLJa8dmf7f
qSm+7/HgxMA3bGIitjkShqVj/5Bq/ArbWOfemJNhMo7OIz+0jTWCCH0fxE39SSfr1Yr47yod54mw
n4U0yDIBv8bxj6rngA/8KpuK7tb1R0F+V9eALVbYy0+ob7Urr7fMU7sCZaLTSNgVPpHsNcT2fIW3
PzqJg64hEBlrNn7nztoLKcaXnF1Z5tloh1zDsK6VNabfBIsGdMRd+hCgsUvXzFpyP8ZdTBpfEuqY
heMB+HUuUFVZXr1l5CcldKiyr788E38oob7v5rydrq3jhfNRvUCYnZswv6hGyUHPgjHrmtvIQp0I
NF7Sqhvd1cdHeV8Zno/iGgLcG71IOgvWsRbIb8hTEbOpJSez+lym7HhdOIOrwJ3XauTKFYe2Dz+z
fR5pWd4Oa1uvjom5an6cKkTWejGQbJLdqgrknSlbd5U2PgU9gXoRaQSirBBbtNNEp7k7fMcXM9x+
fOIzgvcXVe7bR0BEDgwNPTeNpfnrv1xftmIYTc0suxVVbp6HlZLbwWtmtnd2TvAw+1iR9OtS86Cu
6NOVHtXt3u958PQkmYknNhRNov+2TqqSr4k1536WVCNlbDQnZvcDu1kJXVqps1SN5iedvvcdZJtO
rjsjxGjsvnqSj11X4dQKkfpSu4n1BweyQKGdmIn9yaNx/ILPB4FriOn51Vhw/IJ3YV3BuU+0G0zz
W0e+MPVteeu3w0/f09+aJf5nU8BF+ZLfNOrlpTl7LP8XzAMkL/3yVM4z0s/Bfp7I/vXPu1w2L8//
uGkem5f613ng9ed+TgSO8xddINzD2B0cJBSz9eBtIjBcekuoaZgLQODzGDPW/5wHmCGQXABGZQIx
5lyon20lw/uL0d8GTWiY9IlR4PydKeDVnv3vIXk+Ilp6yNjYBBiPEVu8f4dSI1a50Sf2i2cETUtU
I0ILLV3qZSene6j9ZfJoaYos9JzchRE0qTlAsAOKGOhP9Ess2hXIwhP3xI/ssV0lvpZXuzkMo2bv
gBB0pNYz2ChqEvKSC0hIThpTpnZ5K15cFCXtNRsaN30Ec1gG30UmKuc8JKOAolRmSHJ2WMXaKruI
DL2h6RWm0DlKdo+QkU8Nd2TtuA5JpRwPZoaMkBSGruBnfrmlfxjH34+w6IX1WXcxI9fwDXG5eCJ+
HWdcI6OQhuj2hQi8PK521GBSuAdWV8PznYh7o9LNGjCVP7DC0yHYfHz4I5XC7EHFuMKMj+GWO8WH
eX984DBejZ9FPsdGIhLidAog24iOfVOrWPQNfaigIkWAfyIY2mik8sueYbg2l4Y1Ob04aRw2emCC
odko8DOUivjaxx/y/VCD00TgX6V3ChcTDRCP5fvPOKAWMSMltGdHU53OamJiQ1dtUg/YMFFzqnGc
b4lNhvMna4qjezMfdyYx4n9gkQVK/ei4ZTsWgP+F90zHCD72ooPqUX+hOIL/e9HHspUXeRA1TUMe
MqLfz0APPqf1y+vD4TF5IomiLAmakHfo/WmHdic1fYjEs4ZBvhJLm1gt+5EXSWv2xUQA2rnU6Amd
iaQa2xvCR/QJLB1bUy7Kxzfg/YTCDUBtOJNrWR06XA1xdCEaB5sEMaLBd6KuclttqVez+lgTZF37
45YywMBd+fiQv5+8x+oDvwaLVX0WrLw/eYJ6AgwPFJUomvGWb1hAIrLf2KpvEa8TeGA534h2M4lI
rxHiON/wjgANWHey0Mv+kwfhyPQ4XwAEkLwlvKgol5BMvf802MJjQF6N9hRJ5WbabmDHywuRDUU0
E7p6oCrWUmb1aJYLENyCT4W1JGpBVjrxuMxpv+Y3fhbRoFpVBK2Z1xkdjvrp42s2j6e/PjAg3lmj
0U43oCjwthyNJW0feIr15vAENELxEOhtonOxdNwSqFXmfHXthsCSan5pGtg5/CHLsP3kYr1/WGZY
h8OiDUkZEjYsB8ePLTKuioFc686jOpljmkHIc3tAn+ft1QjszPoEfP2n46GTYH3Kf2RgHd0bd0DZ
wz6pPZ/IFuTC4zuEy6PjsrWLBblOIXus/9qN/WHEPj7ebKP3PM5v3kAh3Ti6yqIPyE/tJD3GmI7y
TY57iKffTZAGr3OssJzyxwf87ekzkEgiIdNn2THu1uMjepVZN2PtFE85wWdMijHTwdQvupHqhH0Q
6KSSRxB7KnnMYpvMblqjmTLsnUc0GCq5KmL6mqfSMeKnqE2l3cEaiCX/lHR9/NIa81MHO4TgC14Z
xzma8AfR07rJJ/FUB6ajZeS41WXaXlYEM5f5sq/Gig8HwKLja/TAACusvGQatZu+LIN97as0Btw5
Tfp4yKIqb4JF7mMaBvdm61p67RCJDIoT88LAHGNq8WjkJzqsSn4rCVU9/c1Prvy8i/r1jQKvA0Oe
3bLB04xn42gI5lXPSY3rym+uXdhAd0vdmx+xIGh9Xy2NyZ0f8ICe5Dwdpa3F1zDLMD7TLvT40tA3
wqk2bQ8a67MR0jqeFpHosrpD8G8gpWRkPnoQwa3Wc0Za+a1UDEsVW1Gas2emEYnxgN935HL4QZdO
91k0jCO9UBQpKBmYQXvnOiS1T9upzIqne6W1tXPuSWdecdHmylJ/mwBK5fYUNSnVCC071+6uqXEl
0z3h4QnlfZ0eIXdBcvW5QQVxSvyjoMAz3ZNaPHDvUDSO/FGTftR4q9KuRb1xXDITzWUyhDgQVtXr
4Una0UbaRsUQ8ysKVmN8cqnl82KrIaYieRxqJ68gFxDF0N1YopiaU6USDGlpmikToXAYZMNutnKF
X3MvD6z7Tge+RT6SF7Jwo8FRsOb7+Nl4PwywKqAyj4jSoA/looc+pvag1slDwy/Tb5ORkRS6GLCB
lPWip1ed7kVb9Yy8Hx/xeHiH9kInyGAhhFuUQLSjh7FWeh31mei/iqmdH8a+teb5xKyJta42TlfZ
zjfcpLhvqC+3TR2eocBxeU4//hjz/uDdSyFmYAlgbFAGVFzYdryfDKc5GFLznew+I96cFKumaG3t
pagiRBYHOBu5sVaBW8jLrobeTpxIRKtyHaKO6kilcpH1dgtK59UhRaR5MwiVeiOGScPprrHa6eQH
2ujBDzxE9Mdj3UITubACJhtedlS03XWBbph+YhAnzfzmU2cSFyjaXfqqIlFi6LYfn/ErJeWXYQAV
vIfObj5rzhZR69EUQ/8CE2lVu3ddi96Hno5SJruCbpqfWxR8lrWLjB7mJe49krAq+myvWwXNKedH
WtDUNoMbhL3zI21WQDXVTpYk5TBEVlOtG5sq7cpa0skbiWNYBX02b1IMPFS8nUhQeY0+PqUjBR7u
cRsXN3u92bJODPexdaYSNEaKODfv8E0I3q2mDOcP0GiCQNOf7zEEctQUmyAa5lecsXIeUlQJkvxR
iwz2RcZAdG61KKqkTh5TP3atnezT+ToQNVs4szCA75KRmE9xBFlXbxINKdGmhHwg6iVd7pLT/eTU
jpbtnBquGKKxeVWoj7GAfv98EghquGlbjHe4KOaRqlEVj9aUTrL43ujeHCU4NkU13btmPs+PmUbP
X+0GJ0vDcT1l0PnDjY/8pr9j2a+4HL0bU7A/Ed3EaJJDYuURs3pI2IxuGHg5a7PsGdaI+JlHQdlg
y8cEaY8GlyILETGfw+CLNMy0aRvzSkS+GfO3t+szD4XJ31qkcHupXRH6ZKLEgkr3294Bc4PljE6l
3XaZWzA6vO0XCEUaIPWxVY/C/LNh4Wg6mg9pQTOCTUXhlyXg0XSk457GHTm4t3ULoOqxGZuGB4q5
n+tjxQRD2khLCTyoF04qRi542gU5SxYGPa5Sr4a0uXSdGi/NJsDbyGDAC9ldq5QYq8ch03jxmyFn
ovp528IKA24/59ciP1zwFs23gwzW+UZotLP5wx9jv7vWifDjk9hJwtyUOHToPtvEo719PyZy8vMk
wCBBIZhV0PFWkfV1rYU6iY5RNDppsGjaRMBf6fUgPneIXVHjGuuvQ2AjTD8ffLhSlaxO9LQVg70o
We1oB3wMmnUWZJEL16wvhvA7jVAdM1lrkevm5kX6bMXppK4zRPHqsQdZ319YnaEPEzSy3AdITGnb
qoG69rbXnasqCgaSQDM9M06Frgwf4YGCHBQPTUvoHH7oCsFblHcK3Uc4JB0vAyiVfkwRmNgxQk3f
NFrrxkmb0QqXoK7bvt2Wfh8BYy/GgDCAJnJZmRHWkPa0DVXEo1juh2QM2kVVl7Gz6Xw3RKCaacN0
2zuFKe9bKw2DlbAa04D8avkwkJ2wqf2VLwnFWILoCXdU+ZtVVej9dAj8XNe3Rm9E1Fy12ov0dUkn
0rqjCE/58c4v9GG4HZpBNGda3eTaNTOG2z7bynHU3eR2YV7QAytgzF75w5Qm20BSLtpMBX26YuEn
haDN7aqprrwnI4u9/DkyywI+PI/KWL34bdP3gKVTBBtofIO8sr0VGys7dbawCRPnnPg3Dft355Rm
nUYvkQeXias8UFlX1tkkio5HejJUXUZXwtGxoK/z3CpLd98iIY3S09wekipcx13Y9N0pePJQyo1W
WIV0ru0G1dDeoRseehueFWcOPO3oCKplWpPW6S9CzXIqJJ6BmiAEQG3SIrntZcZss0x82tnjqitl
a38ptNax4Qn0NiSYZS9Ythjn0LhifkkzCqDzF8gPaSVeNG//qEmZ8jXdp0yCx6LATPNEq943OxqI
qgzNHR5uzXWXY4yuzt0OeYx4amFb9Jl7dF/YvbvTEPOnJh6HYETGvoyh9dvhBUHkfelexoFGI36D
vVAzy33Sjr7XXTixsCUucd+fV9WuamB33bthEGjTwbLSmiuljRVD9hmjdhXZB00Eyk1PDVlJI72M
YaB7wbqPGQjCdSExnNEaFeg4gEUQL6Obaz2MSMADNEAOlQfrT9fs/Is5W4erTRanvn8HI60iAIXC
AlfWJOWWGQQiejT/Ej4/SxYQAf68preimrMHSUJghbNByDpfMZE2xI4tijpq2CBm7jzkW10TeoSP
9U3BAwBD0HS29DQyvq98O1WYLhOXr4pd/mMuqQOOlkbGvMk05Hx7DBAxpv1gpFCDAQtbfkxxTms1
xa3Q8sSLrJeKODp2HEpKVloz9BaQ+FJ6EUJr7qDVVu19E+etzLleWjQV26idLGM4o/k9f2TJnS6n
G4cniyMIvlQBZyeOoFk5SpvvvD1q/FsKn55/6zoalUSINmhh+QxdXnNYOH2vt04pIaonKpgR/2YD
jnduEtsKfLG0ep+K2qKEKcm1+Pn0EP7p8ytddJJ8LWjG14vR8tTQ33pb4/r2ZM9/E7WdnAldKu3m
56XW3r79Py/y2/dRejGTM9fEI+OindGi7gmodCnVVuZi5KQrJOgcKzRFiFiADXgIHdZ+u1HF1DU8
auy8WxXuc8MfIW8YSdSNzoWfgbifbjoTGUNIWZuiJRg1XwRAAxJ9nBe9qFRM/jGFJ1M9+W9XsCh5
gxjX3s4poq81VssSe0BvoK7z5t25/nZr3x4PJ0hSro9jSX4CIVE6n/zgjBHPaWio+TCRFTn841hU
uhvdTZq0WrJ3tQiXAqyr1wdpaseWT8lJzr/FkKrm53A5CJ6uuonmj/52QbWpn/hLkYoCp5yGSyqJ
9xOAp6HchnOJUF/3siXD6tR/rXzg8eL+ys41qycD5DmPT22zYuXkVcdi96KmOTD/Qix9/GF1occf
9H/n1yGb7Pnz560TRv1dm4Z4azZ56PGwRzT9QrFLarQTzUG8PSsyJknb3f685LgcFB9nkCLhlzAD
FBwc2T3w1u1/MHdmy20ja5d9IpzAkJhuCZDUQNEaLFnSDcLygBlIJJCYnr4XLP/dZVe1K070Td8c
x3HZpkgCicz97b32SADX2zjuqgjGWHbGQEGE2acJL47TvOXINFQSsbhCMEAD42vK9KXfgo6Cz87z
ld+jBNwrAgpdSYwtV4DzcdZdDKIlYR5VoahI8SV9yjnfCi3aCXbZ0GEfpsXacKszvbj87/JD9nLN
yUJ76xiOVOdxawHM2OoUvDrkznZ88miR5RSQLOt27dOU56G6z05ns8IECtt+sK/gaPBHKPtLwp4w
AY+q+cX05oL1Jq3atiwvfurzxVCBFznorOK8+4VsMUTdC1lkfBxH58c907VBxQfWJ1OZrE8OrI9p
eOycKZu8i+H9rc9h2vMROcBwS95RmU69C/HftFjlBlCS/DfaH7erBr1qu8TfBemgLyc+AUvb2/sd
8tzmF7VZO1E8c7RlY8s9INSTtSmJoiFZLF59Qy2u4k94WH24qEdX90iU7yLLarm0AB900yl8KWnS
UU23W9+1zIRjOTJs5wIVW46JVXL0rWvOTk00VAgT7nWNDsk7HcSUM9VIy2BgqXRom+SZRy14yMfM
WW/78HTubFIBDe4lw42ialL+uloq3uXLxPYsMa7g7yqVn0MHXiL2Qs3j7sYvE8cb7gQy1pLsZ/rD
l+xAQ7Bb9THSBbohrgEOuK8ixXRPASnPar58ytNW3pUHEI8PtHaT7XJTtrK4+N4/yWLAAnR2cjN3
xqtpdevEvytXPRkPis00qsIqu9B7Zb1FVjWoTOETKOBKbZeRbAwW/59CaJWzX2VnHeJCla/eFv6z
3sRcedUZaJBckgPEnn4wvk+5VYCr5YnmVC417QwUiGBXlq+eUCQnijzNtCtSjLju4mTz/eSzt+m+
hlvdvf3SJwHSxBG/0ViHEVHFvnyiCtbGR6d5Oswc9i2rZU8JACvUluYqB0hE4R6/afiUSk2M+ub4
5zt5/y47WaC4R67rLNvb+rHcVNW4rX/hkm6rCbv/7ebNYcPwJ6Cd85mBa99+j9IlujIi7F7bH0xw
cfInOLlvwyJo1pJbOWW3mJxXzF1yX3CjbndlWG//5ecly56SlSjcfC7MVH4MGLbl1EgjNS8Kc4dl
KzO41ZmfUrY4mQ3jCLGsSUjFEB5x/lJqrJsc2CMj84tgWzZcdqvJ9S1MBjpndMvtJ0el5q/+fCFX
hTzSmKvzZb+f2HCxrj4BcKwo4q58X7DKd6GxCwAnib1RdZsI2StPCUFuB5RWsss6TxsP2Fkk73nA
2M6llNvpto3LxMxr+GO1/Vj6xw1HgQnPERDservJpb3NbTFCzts1CfbKxl3rZj009z1VrtyNh/cP
BB14W/Rop9m2WKK3jOI6w1lLSdefT/S/Hei39CMDbJNJNUFF62+ycjYwlEGvth+ylo40GFBpOnM3
TOR4zjQibHdQNSK8wIvKu+1n//PLbwfXv6g/28tDePdw2bgbWeV3nRVKaWtMvY9U9b40FmjA/BSc
A7iT/vxSvwno3E1Ax7GcgPGkfA5x5lfpYgooLUjYSv7PNWKWc9tGnaTN/ANp0O3qDr1s+1J1XvAN
t0IBwoh+Lo5//ll+lfnwFnH9QI3kzeMv4Dq3f/1ZktGxkW+L9GFj0XqvOTkSlui+hyS2h2H675/z
31+Q3muEA0jghKAZI/36gmWmTKuqTSA9eEa9VypYwuHSJzm+yZo/7uw/v8HfbUabBW4b7W2cC6i6
4nchc67AZjdDxSHrfcWYsnUT7RfPWVz3MJMlHfEcJ6u605OzEIrTzbaeO4qlwehXwfPoX36iX690
PnOOUgRQt9puYsHMPn/9CBY6FSZ/cbr76v2mmtjXcY/PuqQ/7ZAHY85XkAm9TZxCQin8BB3IFH4p
pNNBmBw7TvYH7PnwpXczS8tCQFZ2/HHuj8Q654tjOx18lR8DQhAI2zL75zfx6+2CnBgyLQH6jCmF
sS3//9f3MC3rnKvVLS98TNWli1O29p1XT/H9/nd35vZSP+xh4FYFB1Mqzn99qTqx60WngD3fn5yj
y2Get213Nb/8+V39TunHNMJmdUvlM2UMPRaCX1+rIX2XFLMMv5gFqurPq8D2ym1ngyV8O/3A5mrq
yKyJ0Pg7X1UcWugIMq0+Gpxm9h+LibDSw7/8XO8Wkf+zPm21AQE18hh3fhgG4PL++pOZJuMNP4dO
plYqwvq97c6bS0IDI9bt935tGLRHLaCLCbJfnZDSJLbgpoNVX/PQwxqEQ6yUCCgnW3CEN2/rBBBz
e7HwiHXbMwXNpTUvUUL5Dk/7rqs5TajCFk23p15qtQdgtqbX13GgXBSrkzNbrePdhu9jsdJjT+98
SJra6uYbutnHECuPHr3cQloosJCQufH8vI4ro5BcIj+f86RGtuda+f50ZqMbsOZ6P1aD9x17+ePT
nDI61l2yEPP2NJ1G22Bf2EJ6r8445/m42al42j87fbVN7kADbYso2BfkiZ0pA2uldqUfamulLEqF
ZB896VeAwP5HOeh4+oBMfN8P/NiIMKCa+HxXOHbca343Ot0lW/TSw+gZtLxkXbI5H69MRP88JZRT
9xxLkMWronp02D2GzpnqklDIy8Izje1M3Y8KuXJ5P86E00IOnFpE+OzjPUKGj1hPB/sQtAnQVayP
1NN3EANc+zbsQumDx+9w9HYf3SWkTe4jsv02GGIrZdreuR16tPiPuUS0TWOuc2wOh0x1llVEtcXe
7fvCCa4Prlw4HPar5c7LEJxFTUjyDgZqUdr7oiHVwIGS+fsMfnzIGEnvm3bhu40nEI9U5ZgGB3xY
LlzuLo1OYkmmUxn2Q08NX1VM1BQalLozXgSEAkfPrIbpzaOCfcniRLBv3doWmlo9NwgYht79oD2j
Ob2P9DvGyql3CmqWv+LQZJVnazajP7Yr6Mfbdmtphm3tfr80qh+bqsavSk4+KsSpQxmPMr2aOsae
PnB+DLss7d0Epjr8yFrYBg+yIU9DFaOburssTacHmmwgoi/5lBxzMToXuemsJIzn8QJBoL0nBGtH
c+hmZ6yxlYn0OqqPCRc17n2XTAt3X/ZWEHN6Ts28jRtt0hKWZEocODOizGzlLYE0X9uS27GZpHfy
6LsgY5JlG5fKUIfCn8W+aHP9YSVkYu65coc9PdIOWJLeq79kUj/YROyulTDS63rsh73bo+RikEkv
xlaHcRZOwZ0vSdaWucy/5j3UyyojHr6Ihh4pHMxXAbHeA61yDFMbMnH80wFcT1E0/mHin7wMONa8
qbnVR+wDydcuLKtjOVsVoNOwcGkcNNsHKZC4QRyY4BkMqKyPE0UqnyujcTkR6/ojxZv53rQH80qY
IYWQwACdk0DtImfdN9/6wofHZbg5PqrBCb9aTEw4FljSuh9tUEEHuTTG3urr4b4fBed2loK4X2bC
Dr3a4Pb1FESJH5Kffs5HO1wuGeTrL70tCmvfaok/Os1rABOj4wbfgsH169hIDHVVh0z1Y2ENxd08
0sHqMvK+dvsBwEwSZO1ns+jlaabj/br3rO0KTdxtFJmO09XMrvDG9MvxEhHZuMpLJ7Nj6hSrr1Sx
UTy2rpRjcvqUxssku+lbZxgA1HJr/dz3RWszmJfYGte158rNKgka02qVjuU6lfOVp9Mu3ZmWzM+L
5bMQczKJxok+zitMv5W8UjP8WVtq+5oI1Uz+yX3CXP/F1ElyFsA0d2OvhxiFziTyN9cUl7pL6+wF
WNKzzIR6WeTM1sZkSpz2O11iJSAclqdkhAztiM8MeAlB2VVzbDlvA8yphzvaNcu7PlsGYr3DkD52
2dI9q1nWhJpnPdO7qSTxPX4+BpcUVkLACOdsjcQcTLeh3RPhbFZs8vRSrjtmJfVT0+YdwZnRugvR
4i+lrYJIKzO5EnkjPveAfU8FsjnAJHRLXhS4ZqJBRSypTk9eYLR0Hlpl+FkZ7KnjgG1OQUCw7269
iawZC73nRbDF/IuBzuBb7C5YJKZMPdptI4+jni1ADaP3WTnJ48Q+6HElPxAcOyngAnR1+m3hAzlm
g6/1nt3UgvM4dIkViY7BZ5kOOxN8+aUXlvLYsZ2zdink3MeQwPubA1/3Y6GS9m1cRyi/XOAxuWP7
RjCfP5o8KeJu7oYHtmkGsYhmPBmqL19Xs22OTmUBAmlQZSlpMAXPspkVySzyAFnFpaUAAmMSSRoS
jqWr1SOeM4eff7SvLLNxDoXn9C/IW91t2GwJ3KUKH+parddpX3T72WfJ5TRZ5+dGELJVBKFvmz5R
HxXdKF+ccmRxsLtlPAt42Hs8ndMHyxn09az86RLIktMifwTNMfFqAc3Ww/mJehBeroZKTgnL291q
B9ljwLr90q3B8JEHfnrBzebfrJYxYAXyyLiHiXtiUGw50VCHVRysS0NOHI/cYU2N9rZEyb5N51Z2
9LpV5kFNRfciB03JTeIC/VAh4Er8PuAkjLr9mDorVN6M4tq945fBhcXoLBqpkv0QjCn4W62Mr0Zi
4407La5Y85BQ48yZIPY1ynBwKl1n9Ie92SpQUASxZHKaYGjcIlZUZ0MszVM1qM/8nRS9NLeeehoj
40L7xXkmXkquRVr5VdhK+1VvDZHQcyfzBseMfsztceyOmV05Aji15V+LBDz8IaQsIbwC40fyf+6J
+4P0m+IgXGtCI+sQjrvaSZpzazA2v16Mzuez9sxpUKcuHJmXWLOypstGdPUHh5D+HWinXEberLJ2
v9VC3RdpPpJBo140u67zss1jQzUuTs0ksYyjP/b9er8EjdLZcdt6mDFRlpaYI58aHWJAVjjaqiqy
fHYukUuYboSWoAsqmrSVfpwgeywEfivvhI0wseIJUF15PXCeHZ7cnEOUYh1RcnA9Nk5pgzvnYhw8
/wrkGy32H8mUJTbkxLkzQ31ls9iZl4FAWD921dKoOBt7Vz+ERloWGFnSiuJWZVAhUEaGCOeH3MF8
srMBRd61i2WsxPg4nEXUEtrmaSJ+QzWfQg6/oaqa1CU+M/pIEYiuCpviaXpJyqvBWOa++EANrheu
Dh9/Y87wVUy7Ljezk7Td+sMwUDk0xItXeJWNTk3z+h4UfQ98jF6yei8sXRFtzRhy7uoGtZSMJdWg
O6demJ/4uigviNS67T6d3OmmzFEb42LO5wvgJ3R40iCR+ShLhSI6nyrJVI9mPHiPE0Nkb4DeA+Rr
9qMaCEG/80VJTdCC9PVkSUN9HUO2Jo6Si31s28RyYNtktgY7TG0SLF5G3Di6iC1l3v1iiNZnY6aD
hapYVtKBP9CaRj7nX1iEusDbZ1tZIblcaw73Ze1DXdlLe25d9wY2jqcfmYnWyUXRBeJzOo6vhPDT
xzSTr2koyUtxTKgfoIsU+yRI1NHk4UHfKxAhpkj+el1R4nZWTq7hOKgwkp1c5c7H7UhvYO3WDwoA
RayUt+x0kAvW13Govwxpsh78lmRol87JDYO6wIysuZ+6eOVhI27DPnMefHw4iqQXkgnXAxcM3s98
+mq1sryTXdMH+97301PfNu2D7voh3WsoQQl42DrdwEhzeEkpcxfbTbfBuhMXM6dp7UM4K9dl4ho3
djmLa1sy+4P/yAw45FgU0+Eyfm60r4/Qze1qZ/o8hGMTslC/l5bXnrHhwWCQakpIz04mcMWSdLTw
+lHuQqsGb9niK9SXQKTSeb+gFT+sicq/JoyPu2PBmArKjjIn+BalAk2xgRJzr6zivGB/wY+Q3PPU
IdHvQ97WjcyeCjp8XxGwtpCuFR5b0P0HX/rFrVEAxxtrL3s2m/qxKjBUpRzcDr6dFC/tRk/ZuU7b
vjhmoq607YBbTdRM1VaOxniVSGj1hNoQivOZ8lnwsB8KjiVX42TlX8rM8V/LJLWeS8uZTiMD0NgF
vnNJRG55QsMmpsWaRmuaAwH9xkugb5cMyEnMCi2+wCfhILY09fbUnumAbsfAyPcVCXOeUDVHlkti
dHkb9WS2B0Y2a4vm5k+FFTkV6wjEvrxwb6hFtd+yLIPIYFf8DLui8qmUhSzfRahIXBPZIt3L2tM2
SIgMPyRJLB7fVzVty58kp7aMAnDHMV958E4UfxoBjXdUznnxIAvjIu9c+3Ebvx+slY5sADSG/OC6
c/Gmx0DyeODkeWh1gqmoTVznxASMRpwFbwa4MLY0p7nX8g2aA0ViPWodlM2xmr8Mw8K9wk3JOU1L
xMCvI8Ofccdga9w3xehcofWmOI/yeWUzj/vym8CJmRxqPxuuxcL5DYaIm4ABTDrD3RtdjXXWXEf3
aeir6sWHpgF+xYFjYxqdedaTbz0wpApCzDXs4XbeALfpOLGpumL1a6b9DHMGND2c6C3h3Bvt2ckm
y4h0shnaQGa5gNnlSPIBYwcXUSQyUFiiHA8pzocurMuoKNmkqf12jB2jZOlykAOu0yTrM7ijpvxg
t9bUx5wqkpIlLfTaVUbK0mm1HA3TLhrxwdNOQu+t1eXO5wr3pdFEoxHMBX3BqqHA+abMWq8NqeXg
zpQ7vWY1xTY+D1x3iamjdYmza0zRYokbalfr8noJEiSdqAeAbcnbakS1cqDOpzrUYORoentOU+J5
aTxxqzCNICXkbKi2uWs9CAHs1ZpLnWmj/t53/TxufQBlXjd7t2Nk9QAZmBHGUeI3ogxeLcIwi9tC
y5LvQVAHmOsCQzBSOmwCxdv/Vhuhb/I59kWzxKHMZvfZVRArH941T0Nuuj2Qjk1htK1kltcQVLcJ
OGP3bZzAfbj6X1ORmLN3xJ68cr91FsWRL1qCct1wWQhwFJ3SnUJpqqNYjocnareAD5wGNpTz2Sxg
2IJ+S3vdlceVIRHfFo88ECNvTqCbsY7hY+mluXY0b28FIIBZoY/wjjh18uAMLlgo2hy6LKdFSOtu
oTbDyQf2OJwd0u4gJaULMHKHNi4x89yA2FnYusPJOa4LReX9AJMqH0jQLxIxc0SQzCOcSbqaxD5t
ZpFXezlhXCHOr5o2OK1s/YJ9YlRewjBpTEJJ47XoQrH3l9URR8Zn9ZOkLOfRwKQy7Oh6NwNKHrh3
9pg26q9mU7LLwkSe0Ubfen2YxaPC7jHvVrtjhrd6mqIqzOpXYZ6Ot2Qcxgvk1PzUmluLh+3pm8KC
orGXTo3naQyZp0qjeqD8YPIvO7ZwPgWRchG7uZnK5qgGUM7DHEgoPjiRy6+SQvmSpVXUCV21gdDx
4KzLfZ8b08wGwaj27EA5ISaFdOnU8cRQx0kdzG/wP+dFwgOZOuueQnlinFPeNF8UhEW164uRo0Gz
GoSXTVVY2Z7thOovdOaW41cge5viwo7apqKEQtwD+bExMQ61tgI8LnZHwU1iiralmN3sL6y+9V+q
sRIIllsjNdyu1c5dTqiUB55r6gJ0bJuuHp5xEOA+wAqKWS3CGtGBW9GWjT0HceuccvKud6JjH34z
M7cCd+GU/h58cnVlpH2LI1y7ZBSwqMkaB4RNO1ocNG7IZMcYsiP2f74Yf06NnYNF7aKTFZ3eGsHs
jdYoxbWRhHeAvVre5yoPniXh/vBlxwLQXrgvsCh8M/AAIR4WMj0ZLMP9K4fLKbvzixp+V48dKL9g
B+NdKeG7+RtLpLMcnVEU9y0Z3hvchgDylMUnH4CJxvWVaJSRFUIQtAxzegxoo7mdVJXxFojXMWT1
65bV1K/x/JdueG8hH/pxWLTTpYVoQaUQFpNPkyPIN7oQWi8aUUBMAT700CXwuQa7MZ89KjhgdmHn
y1S1YnTvV3BFgbucyXraeWzrfiRsVjX4zMN8DMfL1FOYvPoGHPwuTaaZHzesNocBp+FINv5iHxi0
MK4kqZ/3cTo6I0uvQWwg39Hhi0vPIcfLpqBZ+htHS31KbWsMYpM+eP+An0B+nGZ/wLw7NLxLhur+
q1AZpEe6P8QHGpnY8faBCJode2paVrwyCXF1lF2exTzQCwxMyCW3a40CsFs9Kb19OeJTix2zzvdr
N/N3UhdXGu4LipNHR36f+oxa4QS+/TS4y4vPajFezwPU4LjqRrj6rho0L+e6HQeCHBWopiDFobzm
Oshg1eO2IRm/U1YSXtPZbb8tVV5ewWjqb7G8FRFWKvsz4RLdENcBFkBjd1+oyJ9EvsR6WiAGVXSz
JHud0YfL+quc6rqw7MU9DN7kPhlJJuczylUJelq0cEoqWVsveYhxYFfjZzi3GDXMvT+5C4eC0CYc
0CWmW8NcKrKPJRVGU8Rzk10d+/M4c1QXbJ+b92FyJmRox26Tc1DVznOHWQGUo65eoAy0z4oi7F2W
N2iPGBPxG6Ujl3ylXlJjoni9pIYjMth5gFYkJdOju7w2qTYuVcFNHau89D8MemivBrcjMqH88oQu
4F8YiRk8oRjnPpdB6r1JG2LOLMz+fiSafln27WBHxRhM227NrHGgNEg8ft8HF72TNTRzhwYbpzoP
52Pj2mN1T4o3jxXiVqy41EXUOa7es32xrpulzbDYTdYzsLz5OUwGayd7bRLpdMt9HVQJmGMKpYUr
hseA7f6RdgXrrcXI/WzyV9ydMfPB4Zx/JroS3MzMyo9yHLjrAv0Zn+9wK7W5JLQBtKbFfbDehqkB
FE5ZAnjNvEKv10HvxDRYXKOiGaeps9WnArEjDmYOKl2bg4SZM6t9osJOPBQZReiRQNW/lLKxSJRh
WKSU5suiUf/VvpToQeqNB1RZjxvdiTDQMyfatpb3SvStcD8MdOiwyveQ3rH4KIoB0alZ1Yu6Y9bA
3K79IBYcKctxsok82LHTmjMtJabO6mK93LoFhscknyf3iwtisrwo2qAeRJQIZQ4G9DZX0IbFjY0p
hFkbNoMitHLPjPGvWSvbxsBcchDWnjLnS73MqJiAZqiME6KZglevaQYWlU6WFfCnyXczCDLs8xj3
x8bipSm+EIFVCVcv23jMSQsZbW4a3ODwe6Fayvab2RmL38fMdvG77Xs5LWWG1QU8AKYbmSabF5tr
sGMMkhbpalJi4AQDR5jcmT2lntpgSsYiZp4ZcO4jeZPPxbko2l63cT8BaLD2pnR0373pch2tZce/
InPQZa1gS7ZbZcbKcJEQ3yzCCMV6eyfCS82wOmbpPPrdJ22kq+3u8iQo+W9YyqmEuQb5zYH5ulj6
pPKi2YSpMh7+PJ77daa9+esYK5OdDZmjY1r+vcEud2GBumnufy1buUVxAOhtPoW6DCu+cKNlLPUv
g8pfR8jbK3qWybByyw6TUNwQA38NlCPOBfDM0+Zb/f6K47sJxHEbYPgciDOh8WyN5myQUICRNv0s
tPuveA3/NxjPL5Sf/xf0z/+HVB8sBH+5Nv5Gc3j41nxLP1e/cBz+CvQBySBg5VBtzX3juh7z5f8N
9PmPS/6cRMUWgTcdFyfGT5CD5f0HgoCgPQMbLJaADbHAwHbIgAXZ/yGphANvqwwmP246/w3L4der
ygUVgR3FpMgZBgy08R8Ygb/gUNqkyeelTu48IufsUxwGmSGKJJoM9rlIDGxVWxpVjn/5hP4havub
leDHq5K3cmCMkHQkcPfrtUx6D592E96NQni7gEfUA0Wq+b90Fv3ji2xxOqwg1I8EfLp/vWE6O+mC
dAjuylSI58VXPZo1+5J/uS03e8BfhvQ/3gpjCKLsQHsCjq6/vooOAJxyirmjAhk5McCLdQfhJju1
fXM2G//1zx/cr8vO+9flW/QiYMHEufN7z3JZWIi02r+zOEpfm7PzkGJDPfU6mP7lbf3Th/eXF/pB
ZfrLdeE1oa3Nyb+bKmXFGUYDziFG+S+Okn+6+HzCRay/ghoi8ds35KU9Annm3dVs7++3RRqhj7jJ
VbVK48AYsgLkgY04/vNnaG2+ib99Zb5thdyQ3pYA/PUrq4o1ZzYX3CHgBje6nP2YDslTClztuhvw
2iWZ6xAjCcsHrcJkz7jZ/+RC0zi42EHe8tTzCdIlGsh5tYrrwtbBFZoLVaJVUzf5v3wR//gZBezl
A4f4v2P+fn0pRTCj8O9ahM6DU269F0Eh0I/NIP9uMyG5lY4wL/78Ef3Dt78ByLjEgMyE7u+f0KIz
fIOTfTcXg0W35BTGK0CM//7+DExITEDOWBr/VnunDJirizbvQp6dIKGDbJcrbNF/fifuP3zbPkFe
mpK5Y7Cw/b7C0RxVKCXz07yitu2V607PYRFU7RUl4UEb50EIUBmkjQ8Tn1RUsbcYZ7Yccx1LXyyY
cL67Ackd0MHNiMPaF2S9JkCmPracnolzQSP3yWMmFsZkuwyI62vo3ZeErRD98WbdrkUzYOfKhnkA
v5LLR9+r5SOSAUI+cpT6zlyEg4+bBvS2uIbDWTFd0Xt3tiGdT/Ooxgbr01B8HKTJl18L6xIjE5aB
1NRWGdGU1duxZ3vrvh+6hoOmrecTRwfnTs6IZJiW8/KzaxU5DGB/RWZt2Wkcg85xHpNJNMFuMULn
XtFQMB96Inclm2pV3xUGt+Kx5Dfs3TIpSjv7yZ1eOZUv0EU7wls7t4NHECEbQnZsl5w/QqB1+Ebd
MT7j0hqMLwCm5++qKMRl0EAWi2HgugjOysge+BzDS3tu6vCSIslQRNxi6bUHmb++ZL6FNxlWbnHA
yEdlr+lPBrNRm8hX79LUsk/KdsqOTWuNbQysvPwepAxomBtadrrPu2FtT/aUO/0uZykDsZmxWaMf
QRnfMHosZYyn1r0IvbLwr4jhgR+dcd28NomHElATJ2tjQMSOt1NBVsL8oOHvwcnd7paSve7c1rwC
qqhffWwKL4REGxjBI8+W9Mi/jhYfSG96CYxJn/ArBU7cEV++XRl/XTMaSz9nUDAZqRdZYx09NZfP
Tc7Y94AINHqIybM+5QHth3t7lEzr0EKwqgAuKyWj/xCwM/YPGReZia4skcKNgx9g+4ldshqfc2uU
xECMvDd21jrJt7pPkD/7BceXhf5URA4E03qnw8xhElH48LaXtUy/uOOc5zvRSJ+sXqNwHUyAknZ1
7+d7Zy7tTz4w7ToG1DwXzK3Y0EdtR1AkVq0FJ77UdnXTMS7CTuGCzwQAEUwPQ14Op85pne8mV+hy
W7rWdG2n5XRuC6cDTqtt+FCI+iukzB8YCzQsEKzNGpbDESwGYk/IKNI4FC4Rvx3kV2GiH+DaZ7oH
QZ3hnDbvO6tuuMVMIDKRNWLPisewHQHZpnOw7lImct+ngIT3Dp3BO2zj1zLqO0xtPF/yADp/ZxaM
uRw9f8lnSzzaZdW/TkOXP/gIQIxPC0K3kY2H4vPULdWj8Gv3rnTW/C2ca8IopKsoBC7CtrykmXit
L8kLz2ek3zYnkiTaS42ZhOPtIuQbYUi+oDVw6zfTTNIXfoL+U4NM6EXUG/pXJGE6BixWG76GFQwQ
jmLkSyMZDjWgPEI/L0kzrNmeoSfn3yENyzL2DdOENmyq11ysE+z3uS6+LXwNxS6BafLRogL5i1ca
yQuniG5DYdnpq+wt8TQ7QmKUC4vmQ9GkI2yZELpd5BI/ySNb8CSMer7xW6qJbGNngAt8SYwsu7F7
m1Jzh9ZiD6P/mnmHBEL0dJjqzkkZyzpbpUPqu4+Q3cePZrVdg7OpnxjP4rWHvR6SKcklFSYMVxdo
6auYniz6qO86mLDlscsZye9WS5f5kS4HMuXNNGY3ppN7jBgMtDMQFqOAEpAQLsIem1rFoXRz6/uk
NNJmxrI8xwuusDDmAbZZkGx7uiUNX91N7bJkqEOGdfLYsTMiHYkQ7DU+woWAbJiSd6qakvzRNFZ3
Jdd9gAwhq2avBuHe9hN1f1E6pOujlYpGXI2wAC5HYN3oFqzk8pUa6HbNImHniLIhkCBWoK7Fc+dH
HnUW+SlQCn8OOe+VLkM5MYlHxfbV5Dy4taIluDV7+zwoMeDowizJgX3EW33FYCjrb/qqLAzSjQ13
risJqUXYfxqSkdwVM+OXQHJBhGu3PexSdGJpT+BYphX1fTR8+9pycv97g41M7Ku5WI+rM8k0ErTC
IZAJ9MVpZJp24eajeU2rgz0jMqbei3Kr5SSkGVDHsnpjw1DAM76OpdE/EfgO3UM/L+uwbwszf9VU
Gd+aTTV+o/XQ+sY2HJl+JmCfRlJl2XSpkxTgO4OUambEFYg7yTCh2Tst/WPWU5D35kegMkUVy6VP
84sumNNhv7p5aUboKpQnG5lCTM7Qmat4mCs3PWDudL4yv7OWGBRBOV94mPGLaPYxOkbrxGDlwqlk
aey9QPln8NgpBqKgwkqGLxuHoxmiOe1H5BKHyaroPhXF4M+xTfb/E0oak47RL/RAbpnLJ8b0yIOy
IYU0oEh0bhh1tfT8nXCyxMP9MdoMDhrvM5pg2ewTe/Il2mA/4nxJJw3A1BsSsOOEjEYM6TXd1fNA
1cbO8UpJc84WC94LrT0uRSZC6L9ZBeluFmJLfTAk3VLB6c5SPIgObD2qZL/QMlPs2M3Q6OKHeQPK
mVBusvPrLRDokvvsIyRar45C3Y40bnC8GJhDMoGI6L0JU4T8RNsx59RSUKdcpV3EzJrHvKeSvrsx
baA3h97CDH1M+pYnlQffowBF3njGyayAd1zNPApCTFVlMV9iQHY+IWoEl15GZQZtmJ56xphbE94i
Spkgl/sB8xqqGRNAWokKP9ZITw0gc6sD8Yq5yb1ba8t/tbuJCTupt+kD6ipVTTyZK3jUPmFIdkxT
2WGs7HBORqvD0WHXW4vxwfYqa4mQBAtCOo7HxsGZyDERkRuFeaBQ3aojnkYasV43+NWULxAIe2fr
m/NpAKEZBl/991k7Wl+gWlecTfAW4ZYkNnuL3Z6oOSf3DM9bO0vjYrKK+n9xdybLcSNpl30i/80x
A1sgEDPJ4ChSG5hISpjnyYGn7xOqavtTyrKUVS97k4vMJIMRATjc73fvuY82lA133y0zTlTCcQ4/
1Hu1Ph0xUMvkOVqi3PNNC1vTjrx+TMUDD5Fqiw1pBATNjWFuGjnwVGM27qYfk7vUeHySOdKbcNYQ
n3ftFLcEsLzWcDy6MAh059sR3Si/W7L8XKu8Ok5xLVD1VrMbodaWZRwQKTOu3s+4+d7zQef8CUlH
W8lYWXWQYvAlKWpaBQP4cdHOI2gzSk+vJp6APTCVICBA45KEW8uBbBhW+y7TeL5eLefFc756mecn
ahWsy7hWk50S7LOVm4gnZWl2dyptCgUOTebl02YtYPaPREuLf8HJ/itx6v9PmCgVcP+LMfub+rT7
3l2r/v6qPl1/4F8QUc36HwnMyLsmncgu4ET6v9qT9T8uri340pzwYJ1ZV6jHv6Unix+yNQPVhPQ/
rBVJlunf0pPp/A+q5vUUZXEY5eet/3fpyZHYrmwwiLyI7XCEMq6H0L9IDCs9vY0xrCmOAursuVPs
amY7wAg8Y0OlrO6Gcjv1ocEG+dfFgggJ1vs/yE+/CgA/X5lPBXbcTz0OpMyvr+zMPU/QOMG40ZcM
bh0WufeWBdkJY6MBSOrNNgmlESX7e1+ydfvDkf63fNL19Q24i5ZBRy0AVfm7uDKYfdNzk9Eq4Ti1
ZBNemEbg2n29q3vlPZNeLL6b+lLpG6D9NPIMjVbvhl6au79cKv/hc/hVTfr5d3BLujbRE8vg8rh+
Tn/5BiZZF227cGTNstU6cd5KXk1jnI8jYKA/6Ri/6mQ/X4sxgamTdLZYb39ymf/yWmAhZij3jOny
MjKnJzda3I2FmUHcDAaD4s1UW+ryz2/vV+nk328P2RUQK8kly/ntAuvVrDgcUFc0QDH5WW9BhUDB
lL8kxywUZ7VUNrcOhJn3f37h//S5mgALNVh57E2N63//y3vtK5sBbcMZg2h3Z98S6Y6yo6HE1aIU
46z951f7+9VM66sFMo4qySvN8vdvcUnLUeUcFHOqQU592X9mmAHH7aowLU6wNZkddtin5qr6w330
Hz5gVhDuXLQ73qj12ys342C4S27wIFW2dZoyleNX1OSmiLNPQIXeIb9eV//8bq9f2v+Kdz+/VA8Q
NkdV8OVX0frXz1atcgQzxKCzkZZ8t+gaSv2MleoPL/P3r5DEJmun5QAjsqCl//oyldGTLWxUEcwW
y4Mv8qT3I8zbn2uVlN0fvsGfGtSvb4qPj5e5pmEhE/6+IDgY16pW12sOmmb24mDsA5eoyXGnaenY
h6qhbgWnHJVWfka93uLPjPZI4zhKhBwsiASWV5DZH/6sv38GDhog+igYMR4gvxeG566M6yFa4KBC
blhOMirxrw9ePt+kaeL912sRDxyYLaxF1xnX7y+2YolPFGkwnOGzdRpIOOzgsTBtZNvXvP2319D1
4aaZkp5SbhiLJ9xf70+bFQhJaqzZ947ezshmrqGyAZT2B33773emQ872iu/W+Fbl722oQ6Qpxs5X
vw1RgJtsEcVunWdrU6wttTC25UGCEtDwsY5O2R9e++/rLX5eXpLCCNZ2Jk+/vsehAjGNSacOEnD8
73iesJzomPTjwNapDLoZG51Hz3/9uToMknQsfjDk/3bTtBr1KkhoZZDoq7qItSiASs7u5p9f5W+r
ji2vrfI8SVj24BRe//tfVlf8+Wu28o4BRGvi4ppZdMOkxzzm6RgFynSbR8bS7t0/v6hm8Ft/uUVZ
Wx3mHMb1RuVVr5/3X1617q6xxUmN8BO8xDtFRuzuyeg02DMwxu9FsaL+TblbzATorpVcS2HHnykT
gX0vp5WONjbpwE/GjLLPP/xtf1sT+aIBfjPLMHST+bz+69/GgdgbQCAtwWo19Y6RYTbtMtuKE2gG
1I46lZOdQKwlF2rICElka3XAYRZzG6/599TB5gXGx2rr0DXG9E/39d9uAkdC1WXHo1/XOMaNv/5x
qIqrmxnlGgxa5n7phqn8unrEAKkTLNJ7xHEhb9KCygE4TLi6ES07pYfLqjt0PCGAW3Ak9vroEHbC
GKMfHSea55DDjRNv+gJqA+EqZGg/t3RbkV8dJ/AH4LFwH/NhoQE1Vf5Zd1xMwYQjkqZv+h4QqqpS
R1UTV+eeicpAsA+r0s1sK/f7VGqV2veRnWGLqNti3ja6y/+nL7pHtbbMi2O8eGO6ja/3ViezmDI+
ai1wGY/Dg6Lu8SIJemx1MhokJWZVfDhasQRyBr4UuKpM0Fv4TCJoqJO61PlKtCtRhos0amK8mpqJ
HdGwlm7+RqOPuk2loYbwn6+a378XVnX28Z7Dl0MwkX/++r3QuauScgKsIm6LaVsi5hWhuant8Q+L
AieG365P0zT4/TpkVVBJjKx/ty5kaqRAAncZihd1tN+EDsbD19RSU8omU4Yta0debgKGFa70BQ6b
bDAuUYq/KpLR1GMs7YyzTVzq1q5ihMXY9pLL2q/bghIyQyFMUpljk1iaMzPgmUbJXY6ijBdtQihN
ynUI1qosdvpMqM2JCP5v5yH9utKbJQAWRU3Qz1hf62YuQvrk5be5X/Y1VXGvsiPD4btRPj+SFcUj
zYbHpQjRlX2QNIRd+kVbs43dtvfXJTHdAukw91HkNCSidHc6Y3rPAtLDdrfLBokNf3AT1v4Y9/WR
9cDZJJWJahc5TrUG+Nnma0+3y9y16SyyOUmg50LaoH+E7DaRJ9pmJ/LG3mG9VVs8jl0Nmkdbv+BC
PDR0d63f+NK1wOxtiywatW/9TkDDN/FmznO3FRCOnqSGdhCtYx/01MdffdXZPVMD7CsDf8USaq0t
7L23uuIogYluMtA395Fcmgc8Tvmjrifld2iEPT2kCfBUXyusXgviJlO7aIzvRq9pjR3wV9JCsu+9
H12j4WZshLBeo6nCY0TfMU5DPELQ0Iye8jNKu0ba4aL2XqOB54BbIT1X5DaOYjC2due5285QxokP
X95Wi9kFjSmom3XH3giEBkoPe3FrDnsyyt9xk30VWbJwlBxn77XjinpIBCpvjaUZDHEK16WYNeNt
kK1G6wQDgqqIXqxq1i+AKnpIifqnlsVVSDSPubq7Co1owzItWzjWyNYxeM6bpbSzEzkX6wFIGC65
FVwBCmGGKMiLdT/U4tRuUAu2prvJZU53C6DmA1/gY5r1rj92iLK7SZWklEwIpkChDO2lQSuMd1Gs
61v8Y/Jeh2MBKNcCohODwozT9aObJ/ZjFpmAnrINv8mN8YE81BAWudfuIq9c82sda70za9IeNhci
USfd66m9G/kEMyHssBdiOGqeO8DXifIoClLg909anD0lejTERw4txSHvpJFsmGf3O/0aBwqB6hRf
ejUgsNXYv1kx4pjHiECDV0U9XspVSMLws9yMNEjcxKOtjhyzbW7u9G3CUOjXWfcYwXXzh2L229G4
Fuy8dJn1knFy9K/QU/Jg1WFRkQpnnuM+khdT0IRhF9DxfEvpm2aFKxmpTz1D4A6wBVJf3sNguKNt
cIp8Akwo+LkBGMqa1zAlm++vuerCycSXMSkNXbCjJ7oYYHjqMUKvlTxX0GEOjhc/Nu3Q3kO2Sj+T
yS4PcDnPeMefPKLjG7vUuUytb+TBvuUOyXc66vLpOjD89EwebnDx3/Edmq/ZgmccMdFEgSMmMU3l
A3iZO0Fb/Em2pviSReudpZyZAE76pq2fXZU+u7H3SSiDaZa7HBf6TVmkkCHHKXSGHtSq1m6A/1Uh
ocK3OPamAObBnSZ6aj2sZptV67PhDApPgDrFdKhWMdoyiaVnxqHGDvTwj3HB++fqb57VvMskffYY
xPq2XdtBObZu0MfqG8ZzQg15s3ywv3tQxvrkylwyLEP/0DVBHBujJDzwsvWzPj7DVNoVyMtTpz3g
dHaDhAfvuS7xzmoNVv2J+smuzuJNYmt3hbnwDa04PJMsPrP9hANY1Mg8DYlZxjHiFuPj7I/lXPhw
fw1eQVpHZScSSCNB5bKskaSBmLexUd9iTEf8bSOEZKNxOAsZV0ii8Csje4pn6IuqWtkgWMRiuU9G
WKs4eeNH3eAecqv6Lmfe5A1zyU44/Y7qah7YvQH/7FqdSF6mWZ85G4/Gz4Cbfg6FNbxaA5TgiPvs
bF6zLWaVbwlx86czLdqLZrrLgSSRaNHVoyk63FNl9UxtxWl1sJJ23vWQEadjoFuApJuVRLR7szLg
RcbFKrZqGKAJCYWFXp4mrX+t8ujYdwV4AkU4XZhjSGSxDpD6PKLsytjEXUqSb3L728Ipnh1q6rCy
apIvpnSe2nVlOtST7sPeLaz4vmD/RV7fUH5hzfck7j5ie5lQfFM89K01hI1ICNXHKf4HVsQKd7nv
wKxFlO8tihnz+CZrmg+aWo5tkrtHbyAsrIrqBzwHPBsMw39wPGTcVUQSjEGdfA7RWp06qny21FkV
j6Y1FM8rnLcQdILH7kas2D6rhgVaSzZ5nG8h0jHLB0E76wsjbf27ToU0Vx2ixtgv6Q3BHPdAKvIh
0cy9Nk+PBDPPTNoeql5lr0q192mcWoFInCXQG/eDdDSI0KQwDit5EPSsJQvtlKSG1nZhVFApngzp
7crq/NC1gISt+jpmVjsbrI5JuoFkFH1kjflc5xwuMGT7bhtfsjw5ksk6r2q615OWhW6cbnUzv2VE
+BSRgfdh+bv7fJ5+QLInUN0s5yTWWDeq6jzpo+XPMU3vZIl+EFUBag76xTilBrMJS59PeU3muC51
PdCL+YwZYkeRQuWzy3AOuObvjYqrn7TatVTy+oWXw5sTT/0GmsROsOAQHKuS/FbGc+mDvMR8UlXP
TI0/ONkkvtn1s/BzvR4JIcqaa3E1R6Lty23bL8eh89bQGL03FnBIYen6NZrwlZBP4SFu2Bn7FBFD
FtXlDaA5GkdpcyY0O97POBICpIvSX3IML0ka1X7F/JCoGR7mBJgwbefZdvLSsKVsM3GTwDAX/p8h
fcivlMGG9hsyI+W3mQRVkK/Vp0wFqRcz8bbudSpiVthqzYRQzGTcVeyjg3mOnugNONMKhSij20wi
vOYbTrjTFHvqLo/ycW/FprbJjL7F6yy+TI2d3hTl4gRjg1ehLqNQQ2Aoyvwgi6fIIcnOjHSZmpB0
y4mClxsnyUJJDe4uqirq6CMh/TZv6w2gxxDD82c6JR/AbQ7x9bNN7PXJkljQl9V0DjNtU0FfdvxE
iQzX6YW2IU7s+mTkdw0MXwG3bWt1+uWKkrDkI7TDaKvafmcb4oXBqD9n2Bh088JOYyu9daLaumEu
Z36ShDz2aX1apdh1UmcMOjJQ6i2xjfNlOznuBVX5WZbRJ6G7rTVYIcoRc8Q0rGvnkTnz3dpbBc0t
+Ru0SWwp83NN4XAy8oS95qBNDJlEVrp8a7jFBf202KqRVneddgLc/oWNBpbSYkzjBLhcWuKrrMfP
PbNhZyyP7zFIjGjee4qrABTrLrGot43n7pHxXNgJ0Wxd9DTm7dcNj6hf5ICx0FHyXAj5oMcOdBrk
JluJk1YPWVjIfDjaC1yUaoJjVxfxiWAI8Apr5QMaBPQcgt5fU9QeDEFLd30UWBvlLZdlyU6rW9FQ
rKbbqao/nMUSASHT7Fy77MjZTX9xy/biuHN1N652srd0Knyly6O7JACli3RPml08p5xKnuCbvtsj
g/HUOUyyfXBt8WQR9x16BEJlmz9S50okXeGDTI7zVYLvxXfUUBbu4HEZjfWGaArpdR4CbLGnN+T1
b+PgOgTHnCa0K/fJnjXdTzR9W1fFulOryo5uaWBYdR+TRDjIGu0985t7B3rCrdStK7V5/WrO4tgN
FL4mNuXjheE8qAIPpdNHUVjGzUXkJMP7CGN8ZjvgVcYdbMp+6ymGf05i0ZltOXdpNDlBX4MhY9xy
X7fZe96NNr6D5K5uCvZbjNeZP/ftD1Mr7steY/FHR/Kl3bz0JOsDDBuftTHfa41nHhp3MZ6FNpS+
TsonKKJ4IVffK6LF693gWGCN9Zgq7TiDV9EugBHcpIUdMp71orlJeYAd21WQO+TUs+F5lYI5ZOG4
4bpbTyqd3gZi5QGQTdY5tiMrS+iZaTdJxVKzqz21KR9kfNVxGGiMdpL0DkfaHfTi4zyNo98AqNyR
D+apszgiFDAwA/Ams6+5iQ4sS6NfSF+7EARrhLEPD56XlS80OewdV7GcsbL4snVCyrOrc2FlK9YI
gFFj9Uzy+/tqte5Fxj02FbddjuD5dbhDfM2MxQUB6Dm+MaZ2K/PogLlyx2BIvE0VL2wXYgd3mTuI
vASuJ3Ehmb91++UlnoaX2kv7YF7ig+N0O1azjRyuYUuwXhCg8IUSVdeb9mysUehZyxDkC3weq2GT
Q9Hvw+g5T3WmsNet3aWV1utSeXfeaOzHUmqHzuVjEi6168U4h1ncP5ureIa4LU+tW9/Pboy3qn4o
R+Jc+Zq+SbAX+BoYBlvmeSqYVNe9znSbMuZVhViLbpTsOJZwguFRvcXzyBpVO1uyCbtZqRAd41Cs
g8aDBX+0a9W6FthutZz1zprCdvIOKWZ0zawAfTgKc+McHbym3Brl/FIWpUuXnxYqjUOtykmOztoP
JuDXe7fR/ASbe4hXt/GwczJY88HLSs6s9WS4nFH1nF6abJ7xf+FmhDtjzd4zB8bh0ZMREJuW7DFG
G9WAaRJZFsHuoUV0vbUKNtAPdkpilXoJr+j3ZDCTm7YX+b2K6/bH1QtB9q7r2TK2Rmrc6kVXo2al
gymOkULzCeLa0j9RcgiZTRTaCJnMt4Nhx8NOU456aYiH3jWpK6NAQu8utqk16peogTqy6bQpsg+1
URThYOk5XjU22zDO+3kMm1F7wnYxMrO3BufJbobkQiww3ozxcrfq0ZPnLveYFuS7UsrctO431rsm
yJZ3o1vvZgo7/LTVs6MdLwXP+oTO8y1W9+FN8QFxhfUGPKPa5sSbTPeWXo4Q3fk+ew4LWXITifhJ
mZq/VvzdShUPxIHA4o0XPfbuEYKrYLn68YAxUUBeIH0sdXajK5FHcC376N2iPfsuyRosQ1gOs1oG
0Zq5m6U139vOdcJSj+ZDwZD4p9nT5IdWi4A4125gdTxlujk+rpB7w8pW9V1ddadpnL7k6TWI2srx
qXN0SoOaFweGHpUrbbIhirhLItyygPWIWylLcPiINKKM2XpKvYEtv5N8SXKLqLxGwnpPSaTtF71F
x7hbPOKCeNVL7lwuktryc94cWXBj4xQDPRUTjS9+VIMrQ0HQOIHGbWLAPOlm4K3V3umngzDah3Q0
7nCn4upQenRizv4OcrPexemiHpNGlNN5VGP1jQNa/N5WnXvBs9RuFYnFh7jRkXix8aYLKUmGCvMD
SuVmid0jnOf1oiY662DGLzsoHSxshAX8MUuys6xi65E7/VvfYV1hW39XeV1GZw+GRRhwSjxzIkZ6
jZjwPC5Dtx54PgJn4Qn71JQc9op1zS6OMy5HZ/W+rLISR1dzLrGRfTH5Qk61WUGowXT2Iq4stpXd
Wx8SJITWXXO0H5M8CedkKJ+9FSXBTkvrUYtj3oKtYaBhpHlQQ+ttlGXPF7jHyYdLMAZHqjW9jIVl
+MVgvrSadE9JWhZ3WQz9wcXqdVO40cSegnG6n2YSupNS5GwZZc/lGKjGssjN9qFMNKb5vfrInP6G
r4VR2tx9Y8RNeNJq7ue2nr81CTIUt84WeAjJ5dxMTsxJcPxhcT5MhEoPbl2U+3SKmn3dWNOzoZYo
CzrPftW1QQ9bdtMBeypt6y4T+0RdZVtZ1949QpIbyHF0sdFkUf7YcJLYFUv+4dYN1geB5SETdezb
Tv7cJGJDGNkJW4Ujry3Zu6WJYWzg/fTZjt9r149xJ0uxKXW7uxmaFX3KMCb5bFoRTwG9AWMWe9kb
kggR59mGUcI4XjvpqZI7DwZmIMQyBskwXhYg2RwI7eIwYaHcDPjngbJgX97ShkkTdmM5G1XOWsdi
Xggc2XZ225V2c0xjU2CNTJZ6W9sGXk43jh8dmVs3VTaeRamXG9uwireCfoC3qs8s5Wv9fE3QOvKb
nuQdtinP+H6ljTISoNTJH+O0+wYhd1V3DMyJOWddr300V0mZg1GbbeoIJxzp5ik2AfwlGRfcYnkY
19n0sS8kSG9TPbSOE0qR6wx1wdplCjITkki9548mF9x+6TokCYE8zf07WyMOzsz7tkq4/5xC1sRj
a+3GTXTUkpRmjikaMCSuEhH3qA1aan4fhnni7hxGKlbscq26rxm/c34Fksyir+WDEb97Onmqs6Qb
Jz1wDVJUIZkfQJYafo4fAOeEY8/t42e628iApwFDx4Xt/cCmWmq7to0M68BDwa4569hx+gh11H7H
dW5fWk72NKj8nBt0NDNlB/ahi8nOoYIMINPGvS8mdnNH05scAxwI5PZ9PZTDlxovHHn+3OZfELM1
sgFIE+N8FA9HZMdEB30dkMUwjCTodWWq49wtRXlrtKa6FMuYdVtjlMYeLprtBR2uQg5SCIwI1125
yPeyLWVQkkipvw+66M27ZbJNKrCs0rSYiVky3rTAENS2gzfY7tHfyylQCYzMkCklpjweUQJJZ2q8
/Gik0eCGGfLpphM60Zxpp63ifjEV0qvbvpeOszP0eYcH/kHN+fxaZ+jMnvYhZriXdX9H1+926nob
AbhhOfG0dj+hJd+v6Kobt0+0E9/2W8L2NZlGsIFyDXMszG99kW5MF9lx6d2a3Q4iHUcrhIVwmTni
DAruxgIxk3VCn5OtSQyTM+XXLoGZADNfMB+Ke1rNJ4xNIAlXbPTdZ+q5+0nMX7V4gNhpY7DOPQVZ
JW7v+BHzEW08fzK80XqRWpPtR0u9u4PJMzohwd2yrQ45KyUjgQvdOdb8rT6xA5evGD0y7Dv6H3M/
nzwCsWDfapu8VuE6ONExTMaqs5ddb04ka2BYKG4RG4DueXRk9R6bM/7OPEsn89jiaDYQFa5z1a02
69m8z/qUk7tp5dcelWTgAFA7BucQDohQ80ydIsG6dhfzDJd7qcO2IcEUJMRs8PDOre2c8PqSgAUw
UpVbLhiX7NI0KXmCPCasu2icHHuv16lwQlPgJYgqcuI32hRL+zQ30qjpXEeF2GuTrq+bSA383Y5D
FwnLO4OJPbaNeN7W7aDn92yNVfw0FEthnEHJsBTYk+Cfy7WgxJey9igIaHqS9ISYzh0wiWGrKkBT
28QyG8nq4sauDySuNs7gYhfjMTfmTjt5g9UXe9CP67x3SytvgBr+XCbAH4zl1wnWfnoxMZiWN3nL
/GYj55FqJN9oYuCoHvVM4sazG4gU/OYIpYLah5M2uBayZdfexWbHUUp38uVo1SWPPOzBd1zD67Dt
JmMQoYEjYX4ZvcoLDXiMKQijpN+X1M0HVFI20SWXTbfHMEYqaZ1fWvzDLjQWCpcIbGFlY4N5u8ZV
emDo9sNz1i88MjlNsdM+tZ2x3LFuD6fUtE/V5Bb7MvHsHb6Eq8VjRrSh3WcHf2ENkzWB1SQ6M9Bo
CNoJPM+HhC4iv7tO2RfFAAs82Wh8jm4mQAAm0WtU6YSY0M+S17JPk3nb055TcZzvumyP1swmcuqG
5Qz6IWH3lnItwKChN9AxUHygwHq3pVrUXicGw+kKHinnDRzuUZ1D6+ZaZote9lX/dJ2fbKnstF9V
l3tc5oZbfbQiX8Kxs85xlOfvKtaWexz4+v3UpzMFSm4OE0Ks8WGV8nEEz+ELgiBbfBg2ik3hpIhb
OJKX1uu3Ih71Y8oS0cKZWMROH4vvRSwyoNtR+6h3OscXlDeTd7KsM+e87qvHl/aYMCf5mqfVvJGF
12+GyqxojMFh68ta8Jku1POG1YKOtXagINfegKMLFejicCS9OFx3gacbX3Ak62nASFZ/L5ALmJA5
A81Esbk8E8D3XpLcqO9zzXk1ZhScWSvdsFRTdA/VpFEhwNdL2UWSlaGmyUuvmhtyBw6q/ODe5R6t
wmh2fE9yKYgU0fU9HTpvKHaunXvv81gMABjm+qzNVX9rRIRnHKRIjtmW7lOYxGrXJi8aHJ0TAYn3
LtcL2k7cg5NG6gwC0N7wxBhu6XYBJhTXRJf4tr85lHZEG63VlzDvqqsYClC53jI2NMLCaqN0QwbW
fB9FEo+B8KpWC/u85ArLZ3v51jp5NvuUS+mc77P0AgDYfU3MZXidC1zpmiHvBb/pxtDwKI8GIyD2
FtV6lIyIvc3CbOx2Zhey7UU1fZpW299Xa9JfRDceM81BINLsmVCAh1/QtzpYMj69CSYcsXo13hIi
ftRpucBG66W6hcUr953DwN93cVGuAVbyfFdmsghtHDlgXmnt/koYwN2KBNyQPzDAZtZKIW5guiOO
rYaCuDnBgy9y/bQmiINEJYkQA76eg7mxpNhkDXFUwj4eSdTR2MC8WnYMHT0Gd0mk70gccy53AGsE
8Vyt29WU7U0spu7dWTLjNsun76OswO/07XrguBIHTh0N6YaKFXmoylodWhvVzMo960QYp2QoLK2d
2RIH8Ic1Mu+V7sxvTd/o3iaa2uXmWlv7UMUzmw4AyOG6Vu4tIg1krxoUpLXuOaOl255+ar+R6gHf
h3ha7Gq475h8sWlN6y2XPhYIT2ZUY6bGl14DLOlLCGuH2OIi9JWqnQeaQauNW2fFwesmj6qbMdoD
W0WFS70NyMD6yN16yKtkfcMxh3Idoy/CHO/uhRn18EvrmVNrn5HgBb3yOlt6fGvl6cRjWU/Qamz9
TlcenYFXDVUry2w3Wlq6kTX+ASx3SeDlXsmxrdf3dAsauwg43mVtxoIdRhFx6Sfed/qi+88yr74X
WTUHXTuO36ZMdyCNmG3vNyMuU6cfeR3mdgy0FTB1nD/urAPGxvF7BKyxdQttgloHsqOlezyqpgMZ
vhVF1Drq+twGhgP/k7zJW6+TT8Ms8kyw5sMasJLUouRQ25i+VclzDWPJZKeAJzAiNYpGRbIR8085
bEV53doIUWyqpWoor+vVOefEDbVHJQ/I3dVJyeJhYtM8weEmu9JziBAjI0cDa+2xVpLr1Fo4DVNj
CHe0p+CQxt4pPuHlGPgiWA49KnDOeYlOVUzr4ypnCGGsn+E0x1pAwR52KemF8Wg+OTJ7L/GEbYns
xxuGfiHbLu150PI9cnp2LL3lGkzrQ4KT2ndR8yhKjTk1A1igz6vbzHBl0hlbYAlDqQSb5iZHsZbe
l6iMSkRJZ0n5CS1jmZyAAm3ciDPBSAEE2VSrEqdCcGKup5lwQt8MRx0u0Cnmyex3yZjviQInCO2q
v+tbF9HIKaAs2mVycqlpDBLMmAB8GnRypOUFZPMO3ZDzB4etoHIN3H3eJAMYw81TCujbz1lPw6oo
rW3NA3BrrnoWQrN3Ng36yk2s2ei9skT2SyFzab3jnaAh8QAEVf4gI2c5rzR8PVsR59MSNfJV2OKw
LOJYLyM4mSmr6zNKdSAHcn+jVV7G0fJOdlamR8gR2r7tRP8cuaZ26lrpnuu4bT8RiOUpFW18upad
+xH8TjzJmbzDxSWikKWMyQKjMAY7NIlaQ1bumwWjIF3ObBfpruEGNfJwKSpvq+vCIv2UW8NltCtB
0TSjiZgz/VMjGvcS4SoNCw29SyfPTIXFUtQPUm++uUZfnfuCJ+G2X6Z679AgF6YmrNdBLcO7BwnO
LzBOA2y1WZlL/QSdfuxuwLmoh3hOmP6uxHA1YlqZd4SRhkzLbpEpTz2FUavlm0g6aoccoh2duRCE
pXgHVYfJKoPhXW1Jd/ZHWymv8btlcY91TtaQQXb9dWGlUXvuau+xq/MippK9VPAP+p4M8ShAdqsr
XT8thnDBkrYvnWUI8R9wt6VW130hxUSjbocRqttMAOJ6H3VOQlkW5jFGLtEDY2ydZzPW5Y/EXbw9
mT2c00tiyufGsvv72TTFc5WO+k1XOd1xHdYv8FnLG8Xp6t7ILODmkV0/iHKBSEYqxzjYTjt2SOU6
bKiZAdjGqCbO81ItN8j3RWhxJpT+hFRfHwq7YpW3p1hDo6bMzdyIIaZF0R7kGNRWU30sRpWMoaev
0XPSDvkPA+4XcxPBs8B1mSYMg+Sy6b0p45JPAZIC8U6zJ72BzejjfIO+nNYtfHhb609D3+c7FjS2
a4V1DdVzZJyx9Trath9WBxVhxaxpoyLTy1ZfyAom7lM5s/rZC+431BHDvWubxMkwyWid9mLim2Df
lNnx0SXyGHAYt429XiEvyKYkiqcSuoM2V3gQRK2pIQGmmWP8XQ4kmnLdwYrVJPmRNJT2bvRzexw8
ItIby1BMKoz13HjM+eJiqm5qqjS/6Ov6nij0G+v/cHdmzXEj65n+Kw5fG20kkEACEeO5KKCKLG6i
KFEkdYPQin1J7MCvnwfdx2OxqCGjz9w4fOHwOS31QQFI5PJ97/u8Dv3t3GEem9L0Ks/VfGPPZn5Q
jTE1tP+2A7Ksv0tvOvZmE+0gNlzXanhKGeQUCueUPPU6GREfOR7FHZlzpmkaMudQVlXvHFRR8R6h
GbMeG+1zERkAIa0U8ctgZzqIrag+E3GpwbAthLezTTEUMiNP7kZXfaNClx5aXZ11sA32yVB110U2
tkGLIZgWFTYEZNfwOwQKlqx1yIhY2vJocV4I7Nn7Ro4rQgYEk2elFv0DKY3x0a+jGMJor9vzwbI0
HxBiB865BlDgOb7leaMVQnN3SSAGltNqqsfDitnmkCcLBeKVl2QkfRPCvE6NS99cy49jzbEzdEH6
C/6wuiaBcr31/Mam8r6QqXXBvEofFsZrwuaJUhc9UEnDZ1cy+DwSAfvs2MX4j7c/M/cdkzRN4lKb
QTEgQ+EsEp+Prm23oWNO4z5GPHKgsmcMGIflHZ7JHDziTA9ISYRWs/OZ0ACSQgS7IECQDri0pOsf
1yqdzoXdFGwcvArgXWc0jwSN0TQFVq8eW8dAD6japbzuIye7nMgP6Xbs9yL6WhyV48EcMeuatzxt
JueuzniHVb0eU2qrbworUWj+IklGVokSxzVN/Fgex17vROJdwwsim4IcqT8l89C5F9B6petmO4rv
CHckWwTmrO3A2avouExe/4WGvKLZ23ctJhifA/D5FEXkGuNVR8TKbDjfEg3osRuDt53v1t7GEtoU
fWL8KPuFBkw+1OX0l0b4b5n3/n+gUc/oU/8vRNV/Q7LUlujz7//7f/3lW3th7Tu2P4ov1fdfrX3b
v/CXtc9w/vB93C+cbVHas55I3v5/cqXMP7AbKHS9tivIwvL5t/7L3LdZAW3Fqs/YgYb3f819jvhD
WpuGCBk50v3tj/7zpyGIW+K66k7++79UQ3mLgaHv/uNfn9sPHEls9sYoEhK3oOsyOBm7v8jliRTr
WDNbkqst68kVRIL4TU3gzFoaZ04FNuWXJ/OPy/96OfHcFPDX9fjlDnYHhGquOpHA55aH3YkCVIAs
L453RsTy0VixhfLEquA7jv2ZH1FvQR3bhmRDF4+tt1CGJfvz2HQVCphphm/Y5BcQskVoDBadESbn
7I2Pdvsm/+ub/fN3OqbglTlgEQU4sOfPxfdrDk1Z0QSpaj9zTEkuElv7dHS0vnj9kbx8A8phdHA1
BVgAw+HzK4mho3vZYe0dUeluzVf3zMqoP4+ZV39WlH/fuLOXb0C5jmLgCEaXwHjy/HqpVaQlKGSs
xPlE5FEGqCjJSWi1k3y5HsiCRPBrvOUF+c1Nui7PUQosNo5lnzh5CF4qu0KmLfUqLNeomxuwkwAx
WmSc53Zt/Hz9mVrbMHr++hhbgNr4sEDxYZ19fpNMm7GNSlsHEh8YTfg0H+/BUyP8qM2qe8zwrSU7
BhD5xaohl51St/tBF57zXZl14QPMbdiJxPA/KYfVU42UADtBGnAP6xxmNH/vO1+035KpMj/rFFEy
7ZfV+5CVNWXs12/md8+OAYLJbbOASvNk+QAdgHA7aXQAssajgtVSvujm9aqM83oPmMXdv369l0Mf
kvBmU2SAbF6vk08UDjW1lwQ0MeU2fWnUkTpakOtpsZG98PqlnhsOtq/MwxIDJc1xTf7v1FrsE6Tt
oVtFsUMdZIelJzv3PM4zr1/lJDqOyzDFCuZMaUlYYtbmlP51knMcz9h6/c2WmDvvs4aDicgi7yuh
Q2JPOsdWWolmCujOuneKuj8bEMFSgY3cN+IlX3x7mPQ2SyQfH+pYvKDPf0isyPDmANjQUALG740M
UJK3nEuUjk3YpUhG7dgXx9dvf/ugn30LXBRXD8pR21YWlLDnF1VTO2qSuusAbCxUIb7+Hch6C2hg
nLMfc7FDoe8KCxKq/okHbznW5pdUgNHMU7SfWEqbEHruN5E2DGSgE1iYE2sX0X68ag2KDpNvWTcU
hKxL9GtzSAo6LePImt9Yd3734BljyER46ELIE5uoGCLURjSgkNpQ/DDS+qrMqGclXZcgAPCNixUR
4Rvf7cvnjvsMDxzTLbYqvP3PnztyMRMpaEcxzykausKWDtYeuXSVYe6KFKYar7bXIBnjt/y+vxnw
Drv6bau5uULxDT2/dB8Z9GASl5wRl7OUX7bN5abhRRIUp5/mvs1DVKAbMpp+f+qifabkU4aYHeKz
18fei7nE44fgFbVBlcHXlSc/hCSLvGzBt/GecQm1gPgDh5yOIJu8t7bZL+YSLmUTV89VkMM55vY6
ftnJFJMeLaLFwHFXXn4OAiPaO7a5vDE5vrwKo4jPSQocWTzhkxtaBDL0YZ4qZEhme2alZXo3GxTR
/+5jc5mxmKuwxLM1PN2V9WKavXjtKo7BCmhSUqLIlTmH57Gy3rihl18GawrYQgnW0cMPevJlRJlG
mEShB0FKYg77qZHGoU8JpSkzYlf8leyhoMAMf/36Hb78OFjQfGcjmTrMhd7Jrifdal6VhUemU0Z+
QPRpX85FhPxaTMtV11vU3Tk27dz+rdkQkQID4dl8CKLXNNnsesLcYL0nd7w6bm9r1Do0y1R3EcUZ
4m3yFIfbNDUbFIcCSnI9mANgdeJqji6xb4+jW/uXtY4H3oEs7Yx4Lg/wMZ1YQJJUGRt0+oabXhgZ
mv09jTI2HdD9lx92qZ1HPXDEO8YyTq6Tjmo11hccDGiMW6Keujiz9+0iqk98f/1EVdFLZgTYFFaD
GL/wdZW3dbdXVW9dNHYbv88idAO7TrkprBgv8WjfklTBtIlu624eViRq3Wh+0bR92ZWIYqsGIH2Y
iU7p/LueDp21t/tqWfdWjQYjAEVsAc6Svf604Yha/HWEzu8g6I8HzXqSABaCagb+ItLOuRwa4xs0
bOcTO/YGHLcl9CNBT91tPnRgarRK1bnSpsQyak7ZVlo2zzv2GSSOzWXxVNcIYXdeauqvEZj3e9nS
8gxxWoJltGEv7EoV9TKc6bCTVA4O6hvsOutJUl4obrVF5k2YLN2MZpcmoxFM1dxZG+EGNHtc4nen
ytOaTjB6kh1eS3l12qOVFXoviGFEz95MiMYrZd23CF0WUuFHilK1X6AEcyqbjuSyTF0ZLAXMUcPK
4NASO5OoTdTspecDpggVpvQo2j2G5gxvQKeG+wlhJ311sp/IROlT+dRNJs65sTGXDohaQ2zJQs7X
Z6ScSRekcd1xfJn9bJ+MdHoOq5Ko01NLsBqtiW5umooCE4j/avNJ6gnyO+0xJN+djbiFWIAOMhUc
1rjYW43tJKEh0GoFmt3qpymluMg6mmXoe4j8iCjM1Db/WZrVg99siVwtIedPFIZxhTDA6QrZABMm
ICe5fdWXA7UXz8zmB/S20sc94GtSChZzeprGLX+BOM/5i0J2hHCp6vVt4nSLS7BS3+DQG7w1RnIh
9XqzJNAv96T2cpjIhhkS+OBCY0yGciSUMMG/GZJ+CGa9Xnr3tnG0goSVduIW0QJajnxE9oPSDYPg
FgQwXZNXl/8c10bHgS3G4qFwnenWBTNRsjFebQ+5ZB6j6ayGPFgY0dMBoQEBVti7JjSUQtyjxtfD
foEXcUxKG11zTAdsV46TPx58d54AoPfK/QoDAMlrSxV1N2zI+V3C8czaxe2A+XghEum7GrFyQtXU
FchF3Ei3Yqop8pkeVnJK8wQzUoo2EKZ2ngb5Hq/a5+ucnWqfZp4xQ09PzJ88eDZcfd84a7guKGSX
PEmxWNij0e/7oViAuaq1rfdObrsQohxhXCa9J6pwklFchnNlrmtQJqmDLmek28/MkUpIeflI234g
MC00pIvwvS+hxRE3YxpEUi69GQeVg5yN6h4tQTy7zfKVAEvcW62BUKI3vB7369BN/S7tSnPaubhi
Hy1jzIGT5AV5SVVtTQh4tZZBOmr/+yAGfiyRFsbHqs+X9+XWvD0bG5DA9EdpTMBPvNu+annmLpV2
A+an8cmQjf/QISehe4szivqba8RjQOE7KegolP4PnI/JyhHRnC71LBySpLzFwl+WaDpf07QV0jvS
uD6k/TAS6zTUhDnai9VdESMId9AYSMgjTLx133fVxJzgUinrAizM9b3V4zzGsmk6351+7T/3nIjJ
Dxk7pz8CnaD1DYzSwfU6clboFaIcMKL1cOdWKc25uK/m4TCNGWQ/ZDwj5K5pNkfkFjp6l8sUd9oI
R0sEG5OE0GTK5fjlkik7S1Rk9+FcxPaDRUjIx2aJzB7nnzV89leli6PdTzrfC2qpj0tSW+4uyUun
RWMr1moXJ4O+7peW4mq1dvmPRCX+Nd9j8zkZF8CRmdVNodPVFJAp0k5FWFgl0R100ZZLzmLJO/Tu
Rb433aq1dkzMzncCzFtIuGhVPg95i909wfD0Lus1KkuK3UsVCEOY12LwILglHOLzw+iiAQkUOi/v
J69zqu6mHkAbKcKu7MO8JEuBQRWjoyYyEIsG4wbBaKnut+bm5zVRJvEqhkA0PhfTYCK/92QfULn0
811PNMUjJ0Ckx1qtzjvEe4nNnE24yzlGJ8/cpdj1ioB/2iEC8dv5qgFfWgaiiZxvoweKGnEDH8Mu
1y5I3RQlhBdMHqlAfOeEzm1psS0qlWzLpJjNxTjqsQZQOGm8Ejsk9DYgjsag2xxBX7jK3IkgEYpk
dFQ05H6mdIUCgD59ZaAyIQzinc7naAl1Cxph55PveL9QfemCudJAPSk4Fw8sXaQJuRP5XQ2FkIRe
VbR+dfOqS/aM0OVDOZiap4EGBIwkBu/4sLo1NkBdmwRGD6RRtfypW+NbLnNNHlJfujpcqLEfy6hz
6UOXpK54KsptVoKJKMNITkzuIiEDZMe7ta5qN7HagPA3boHKSPtJS10nYVqoPN+lSTRTnDYWPkqM
DKgnunp9tF3o3jtbFiZZQouyf5ZjBJrQSmAzUkVZy61oXVRPAGMhU+VFjZ3Pj5Pkap1U83kUgwZC
Gy/yTq7cAiQnO8Nlb7bgVaNRfFNamT9cg8w6Ws0rfg58wT/j0asVgm3qe9jJ1xqjNy52hMd2Q+5S
mUcAd1Ew2euEkbpa688YHlCpJWiB8Q/b7W2RG9Y1oL+sZcEjhc2FAeilBghUB7niFt9l9nt/xBdK
o5ZFBu/0IVdxfUzrjFBgVWebf6oizgk43/AD6e/65DiJ/GjUEiCu0uAvtNW1yKHU0D3BHyidQCfl
EJYIQt1raVeyO4emND1Mq+C8yYMzryHzowgHqzE8jGyVvsyD34kjQpX8I0J0i3nVYrkJJrNY9pGk
nXOlHZU9IhamZuETpHiwdD7yDKsc4GKMBoCwxjjlwwJxMVy0jUKGXEOKWUNv+zsBS+/yM4LuydaI
LokgPoZs3R3dNaIOaS1AOiYl80HXrkHAx0zAUVZrek9tTjJbMDCEfEqus9/ezXLCTzFGNYbVqYFw
TQi96yBmSfBiBpAwOx9fc9QT/pSu0RciDNvvHdy2j8B2SJgsxGAhcyBJ5B7hGuWdqGuhC3Su+piA
GrtgnYvVDk8Nrh0xeyWh6UWLwlyaqatQeZFQHCr6IWJn0ghLDhgwmmifiSKmdZkUaXJhFh4JbJ05
49fLDHtThVnWI3EoLIguIjw70MYKPWFprOTKSkybtpCTW18pEzSkmJlt6u9Tv8y+wi7FRktzBk6W
dh1B6ZdOHlF/5lwQ5Vr4d+agXf9cdhYycHK4ug89Pn6O134y3QsE84h7xwXDuczKpwUnyR3nHv97
U5rLR6H6ZUUJkJrzrjLBR4S8tHXhCGJGT1ExjhKERl/onV3guzpP/al6j4HQTMNClbiICI603+mk
k4Jk7AgJvTnFzO/eGE/3aeVCqpiThd1anw14Iiw2Apo+sW/ctlnMRs3VVnUc65gpyTaM/LvMTbZ9
kAKa94uIkG8XAGgumhYz0uZm98BX2U7qnwFlhbg6EkWv97kNwyis/Ga9zYBTFuwOVPMdTBbLdS2s
CJF8uuVlNaDFjgCG3HO3hmqB/8faS1YSPPZicRE6D9gdXCy5t/OSsEcHHNJQlsUyn4em1S3vDHca
x2DBnWK8l46wcWusCV7ZFrvGDwLO6K4kpCft8MmDciDwjto5oTpltUvxiXWwy+sEQXW+Zf7IPp33
blHQcFCDHp7Q1S12YI4mz5R0Qv2D6AkVIpYViEYzXK3o0svU2NclCT7oU4dEhXEV0alw8grxNTrW
irFEsjQiopx+XAuYYdy8ad4WbIUUISjaRF1nmnSqgxrnmXnATQEmKBOghiGgiFNs3gpxBsz69zLd
MpUUTF8bpsBAG6NYekjbk9b9tbIX/JMxNIsVehGNcZv1nr05fxuRqoMukMb7+MONpZ1x+HEEbBiB
zpv+/tqeZ3kqevA5NVFFaLn0xeiO88cMritY4zonhJEN/zEHE5+jKLKJ0atGxltUNPJuAN964dMY
eRixq3NM4MvEY9Tr+XO0eYgtalv6sGq2g3QQGuvQObpvOcWxUu8bQ87vI2WQvtC7uUJY5hpApWtQ
2VS8Buxvgn7KlmvMlBMYbAvwzGfjfEfSMxPbmkpxG9er86MXPTt8veFyW7ssf/p235F6GnvzTdat
zZODkYHtIBRYKltRSsx8reumfA/xxH4c2iVVRKYm0sA/I/oqSEG5sp/CkVWEcY32DeJMGyUhOAJT
h1HXrA8AbOR8abUzDakum3ELFJVT4OinJo4w1NDnK61XVndGvQt8WskImH++CJa3sjxMXgtKAio9
zXYDrf4nA6QHYbJU9t+Rz7GQxjm2Ixa+LlvDxuycC4CergysjIQFVM9+cuV3cU2QR+1ObCo95mPg
GnVFaFniemHZz/k3XQj/eiar4KonLHrcad26IN6zpnjCKYYgKI6MHywLUbZLJtM0jiRTTYqG82gh
7GDjer3G25QyEVAp9myTfGvX5Z4sdpw84eZq1T35qsI/Zy6IkgG/zN99f7GXM2/BcBp2HgyocG0E
dQXfduKvcrBNXliNkcxlc2QHs/aKPhgLMeV7Fa08UC02AXkGvR24cl8hmBtzPPIsiD7kCPyV2aHH
53CeSI0jGTBl/mXlI3bCxRhKTMcxTztJxhQX/yh/Zu0if3Sp1V56qULcw96Nw9w8+ekna1XOvYXy
EfUMSjNy2pMqe4cKaoWntXQFeHJdJce2T7HLufBMfkp7rtfQ7iC07FY6KjbS7EkaZ5gzJfVoC393
OHateUGxwvF2OAaBNA4C6DFVnGw51noGwxx3rukcsJY1OC3TLiuI+ubwGfZTjpwG8FjqYV5ojUvC
NSEOcDLKmIbSkYMz8pB0ZTfXfOuxzOjQqePpJrfz9fPc9/0VAn/js0a997mg1OyhtagtFvjFr+wL
hGI2GwQWUcyhkIg0IJdhiQ8cHpsvLYEMWFrbdbGCpq9jEA1NGXs3UlTmhyrN1LIfcRlSd8AC/52w
TDIjOanNACJAe31wjFqVZ04/yceOrxhOdK/ljyWd1jstic8J/EImGKu6GOg98gkUZrUTYciINSeQ
XUFxBlJCzimyzmvv3iZ/zz9LpRR1aGMuoU7DZ0AMrhAFg1MuY36c7NG78qs85TGPSXK0W8sFkSQT
8vn6arC/KjRzLemisquOihrwGKqmzS66vML0XbU14n1gMBC8dTSbCvS6L/yDmii8kdSZ0dYpUPsH
Q+YOZdiWpr6hBZYYNPXKxTkji6L7FKmufUf4LSVqM28S5OVIseSh1NRpcDNbGEUIYWCksNnLduVs
Du/LNTaS0I3z/JG+DyfTdOp9+9jyNbPG1JZJEWTAG3iRZAh/NsAD58sdJCbiExcWmynkT73+3ZTV
ztdU0KzZNf1isBhWQ/ZgJURa0I6XrUKUEwHkiePFwDOLKi8/I/1p/UnvjIhWtvYdfIW0/MoSN191
onSTcCtMorY3Jwdbkc4iJ6Tv5RBI4rhVKPsaSw/zEi6h1JXRrSawnuMBlid9QS0lu+RAseCYHThQ
kh4i3fXKSNfJDhYiwonjHJuuR9Pip2zv59Enjnfm3qrDNBjIc0ekqy3eBg5HtjdgC7XHZAImZ41f
WX+H/uArK7meCbAmHRqha3XMaqTlO1oJNSm/8VbHIfo9fgeAZn78N6eshElACy+XWuJtM+r1Dttz
f/NvsJEWcOnIcGVRWUVIbp86B8sSl4fXa9a/KRwzIGxXKcdyLcvdmh2/dBhc3XbROtWafrkhKRYM
1ZVh2GCIkRxdpR34J6dDi74h0s+iDK/x65c/wRFv3VLl2Z50TLraLglDJzVzqctpiEqEZr7cnD7E
Ck4gKIr2rJUaCoZRREdhIfotKA2HaTVbh5ZUw7/bmuBH0L00aWlJ2gbuSVcLXx68+NhpgnXePBeg
nqhV2w7y8rl6g+X4oteyXYrkPh8XOA3p0+aRNbQudhZmOEl571ISPU06z9AcX3+sv72KjwrGBsQJ
BXhrkPzyVomp6YRWbPftWKz7oq+ND7iO2zdUHi+vwm4UyAG9Dl4cc9Pzq3j2GKlcs9PRkpT4yoYU
H8iowTT6+t1s/zvPmxu0wbYnZoP6tcjCeX6dCgO3jYO3Dmb+EsY0bqSOJXXCfknfuNSLztHWR4HX
THcTHi639vxSC/yWOQK2AuEXnSdpo1NgxEV2KVRJgRVJ4X5Q2Fhev78XfSMuCibVFPSTab/Jk/uD
L5A0wOs1xW5OcsPILn3KtHvWOtVXHZEp0dFtDSIif97ok52wf//8+nioNIxsiMICycLz2zWNaKst
8vXZo4W6PS4mHLB0VvujVS8PojHtK2OGuyNcfI5t02J+pUdjBthREFgChnvjSZwGZm3TgfoT1Mgu
S3kAgJ//IAezas1hQwcqLjtO8SoN53hGjTvM5NbP649hnMYrMlDgB64ZGkGjH4+jbItzXxLumycc
5+AgqUuzbPVXU6/RnRshpa7tyn1j5nwx+j2+ru3bUhaiNmuTx/36jYliMiOvB3KrrHn+WPhzEi62
mZ+/PjZ+dxWPPiZCAwfA9gvhSoRVAJpLDXIJcFdVq8c5M5r3/8RFNlww/XVnC/d7fisj0n1hDvCP
yRVBlEkExu241m/FoYkX3zFPzEO6RLbqhlk+HeeDPbdjWUUV/dFB3hCJQeGVCeaKzbax62gJ7ITf
mge3k8l7TAZZsHZDrjn546iAD1Gdl8A2Lr1uYwY4o/fl9YfwJ+X52TTDzwMkTvIcNi+TwLbnTwFq
HFHmnIqCpnR+mmmsn4ZG37nTWl9is84uig4+0OoMlENIZhquPfBQe6GG6QaGBYQgOVM+Fdn08Prv
2i778mehukAshebHPJG6QHBbJDX3OiAGujzEdUp1a8S/4pdufrHq8UdM9N9BLP7316/7m7dFOMM2
MTgQu5h2nz8OjiKe5QkGRe6yBx0jj01kRO11Msu3pAEvdwGMCDIdEPCRBiHpoT2/FlXe0Vh1ykqS
l7RXG9Kay2Kx9yW5Ovt+QUtOVIt/Q66lunH8FUm/vxpvfM/WNspPHrRE2QNiGSUh09DJ3E92Llvu
nvbAKC3k/VZu4SDB56NM8rUKXvtR4Fy/cNao/OJnsr/HdgjwyC3RrMdN87PoNhG9SiycjwX9JrK0
3A842zkr2RyuQ9EI+nq9VA+zKf2DaCPIpK4239Kj/mbAQGS2gBB4JrqR0xdXIoSaomaoeHHx/ET2
nHcXsYfeg+Sq7ki+MB4EjZZrw6eD+/qQ2V7TyRN0lNg2BOghHftUooORpG9MyipBifPh6+Th/zTR
wd6h3THv9OK/9Wn8ZnLcAPloSRxkhOjBng+bit6rZSZgoAr0hHdI24Z3S0Wcxet39ZsPQfE8iVJw
YLaL03kBWUeaCZ9XVyVafzDJrGfGitN3Xt6IN3aHJ6TvTdXHCogUZxOvuOiqT8bg3DuSGaYtg7aH
miAIGeIwsgyXYiS+KumRyfeTKajsQ9HTqdWctVP5SaTRFTuV6NIa9RuTz8snTBPZROSGH4yNlzxZ
GSixxfkwYhaRhsjOMJyvNDrL+I1P7+W4QaiDcpc9JNMAGqHn79G3YADZBsDFuJjTh6rlTDdiBDuv
UO3e1BXlk7/7Rrke+T9bVCU6dOtkSpVGbiLx4noSZMahkzQjKMdHh6TuzL89eLiU8tGF8/8Yqie3
llIXLSCq4IEehvbobKKkNffmo5NSXH39rn7zrjZdGur6TRkpzJOx4+e0tVTBiBkLvK4OBJezZAQN
+vpVfvuu8AIzTFFWSffkhsAGmvk8cUMRXUZek9NeVlSCgh5n0S5y8/GNDdDLr48n98v1TpYhNZPG
QMIkd9UO6wftEgGHuDw7JHP5lnL3d5eyWetYaG1HkEv9fBi2fhdNhuDW4qb1dlIqEXR90V7i65Zv
HNB+dykWOodjJ+4ZsQVz/7p5jK2pmcVIZR3iuDyOfU6q71yKm9qEXPn6CxMv3xiSeE4VngMFnVPu
yWGwhF5AcQNhQSUsQdZQjThWZt4trFM7O9R16wZDKQeWs5Ved9cuh227f+smOgoypyHgDBy2FxL5
SLsu7RsdYq4Qb3ySLwfv9iMZVAIdm+/YJxON2bNvbAYmWXeGNzmLKDrEFJoPrz+Ll4/ds9hIuwSY
s6kmE+D5Y6d0j16bALDAQowBjqssjlq7a4iPVL9xqRcnSQ/zi8V+l3V4O7aeDKY6JSoGNwI5e+la
5SF9FfVp9uhBLgJG8M4slIAz5y1v7WJ/87YljTrWRU8ik/VPrhv5y7pINtNYXic32gHKxhitRH8+
iuiSB1/f8fK7C4b6emONcrxcclWDdAcX1Ch04kGmxvR+Fvmt6Yzqo9CADP7uS0D/7Lr8SuoT1JpP
fmHskw1i9qgPWssbPhgAGq4HkypCEhtvqeRfvgRSH1i8sKAwAXO2fv6+dZmbHOjTPCgM3/9sWTl8
NLrXcziZMAEi1VJoX5K3ykkvx7LPQYLxLJglTcpKz6+aNTRsdINIudayu4chvdx57Qrp6fXnuP34
57stdnc2IWaEBeF2OvWfNE7k1B4myMCm8HqxziWStoH6J4ozDxRZ39BPHCdsoQb12p1f0Cx//Qf8
5j4py7BdlsoxOQVvf/5LlSmHHu1bJZ5k9tL+3q/Jr87J0fnw+lVefrNbbBcBBttBBPba9ue/XIWJ
EjVaR3YweKrxjqyR93giykenYL15/Uq/ux8fQ4rAy8NK7Z5MlIuOjXTa0nBy048OUVOOX5XpNx9f
v8pvjsFoxrEuoNxnt2edpkitkE3JGSb8cQb+sc+snuZJ3oPBVFDdwjQnDdPtiiWUVk/fCQTWfnan
bzC+IvBo4N5oliMizKBtChwm/8SgYlhtpzD42C+SOZC1UOmdiEoz0gQSAfop2F30NzgyFPTqLLrG
lku8SOMW6O8wSbxx/RfvgOfCqGFqxuvEmziZHJgh22jA0kpC9ZjfJ4afX4OULd+4ysuzPvtrNkmU
IjYPB7vO54OKmOGiY1VOYFk4YL/dPknOsilCsVcV1PjdPPfOSWpHMiMQq+3LZP0iRTKe5ejy9kY6
9BCFC3Wf0I0J/xwef8uP+j8zTFJs1b5XLKf9l2L51XD659//R5ik9wcVI5+plPWZUvO2NfvLcOpi
N6VwwOxOajPkrc2c+Q+/KYmR7CQsZiaBe4KzFRMovec++Y9/tZ0/8CqxK8eitWXkceI48Ze+5jd9
vspQL8b7SebT9s0QCvViMNU0/akMe0CU0366zEANuv4Ee6S37HOwG6S1ODAPfnk2t39N889Mp6wl
z+Z/omRYXTAfShyBGLBe1EotWeatFL25a8DtrffN5GXVsTS8hrCiKPOJNRy7zL2qo6VpAGWjQntH
FDHa35ykW31J+BFEB4r2BQCBsfXAWHeKGIjRXNP1KKOp3Tc82+8iRokfZiACiqBuE78+ZIVazCev
qMHyNT6UyguzS8salEHWVHulxznM8xw4U5ODB9ihpWgeYmwG35lbbQxDHZKMmDlWEz3TjY9jniXj
YaJjDH0e3VF7my1m84EApJws9alZ3Qvhu1CdQVNFNghfXz46xrDGZ4bnsnhnnEdIj9h2fPa+IwVo
DqosFdZO5y6TOVt9YqzRMeYw+uZ8SRcmszZVlxtRsKWdDWgl31ltC1usj8q5vOv8FJ1lHY/+WUkG
7fssEeIdMx/8eJMy/hO0wXeGnhPEyGs8XTdpVx2S1h3pvtuTeiyrsgONU3eyvo0mVZeHAlix8aGz
bUpa/WQPBZTGyMQxQL5SdiYwcT5NonKpC4FBQTuHfMJpyubJayi6mYCZvw4dMvKd4+ReFEbpyo3W
U+o3gVCLRZZ73ZXEUmk2JLuC3DpEmoYlOJNhSRPnZm7wz1s78cPBKBsH7q6JeIzMMPQYkWV/GGkt
OAcbKx3JJICB93EjSbweJrIOAUShlSdzeBnHD10JNIG/UuqnLbaA4tVCuczubJbieFbrRYYQ4Cbv
OogjHtkMH5WsRXoA7QyBDYJK9s2k444vI9UOQkWjsNyz2WajQkMBfhT0wxJjyNmEQAK4h46tJnrf
ZsY4ffeg0Akb+Y4mcAR91Go2ZJUQj3roZcepYdBE29yWZt2Aic74j3QzefejZAeG9aew0k3mmtb1
Oy5NuPehjaIq3xvKj9pbQGR2fos8uM/PooVcNXDpGLqzs763GV/CKc3u/Yy7JyZ+hiyVYQony7Kn
W5P45uy+RIVXXDkMe0ahm29/Gy1ph4IEOf2f/9CDyTuez76VATszff6XUZAohVU491yExySEeFRW
xRQ54xqmPiiHI+5N5X6W4GYJB4hLtzs0OHCMh1YnPLU1GRnNdopiaERxYRNkPiEjWKaBuyZAkj+k
JOm9r5oK+8gwdrp7WpxZokV0KSDzpdSITz3Vz3vEFX4VALnn3zeGtjfPasX2/34sWj4Vs5lh45BX
WGSfVI+553ZyZVN+RGxSgtUHMc6Q7qBE7DPfT9MQ0HT3EaWekR71kmU0yhfOSN9Y8MlxIFOjNbcA
b/d73xnpT/r0mHcsmLZPSYXTIhtq5F2OEBd5LgiMilfvk53J3D9MTic/xjpVNzVMm2u9FOdJTPK2
CROIiTJIdJuF1rhIIlTUGSq+Y2GhoyKMhsaVcAkkjZ17e6E64cS8qx6ODH6pOOjHQd36cY0NB+YZ
52BMPDsXS8ilnYvo04h+rd3nEPnVe9eqPlZ2+ZOUrU0AglvozCywcg3rCOcVbA6PHxZrwmyMsNqX
04dKMBMWqVV/t0pIzxsf8j3pGeecSNqDip2HMUOzVFWJDIcVMAgI05IXfa3IAgoTKc5hxXZni26i
o6qGr1VfvkNy4u1xVEGKiowPRoaSf+rUEvrbm/EXvcPqoC9arAvamO8JiD9rejM5dAlcMS+d1PXY
RT3jYTzbSLLGkoo9sl3YLkN9o+DVSpTqqpk3Je6NnyWfCAKAjoQno4itfg8XNdrB7WweRSzQbOef
KrlcgvZ1A1PEF8PqnblmAtnGbcPWzeVx8fXh/zB3ZrtxI1m3fqGfjeDMuM2BOUlKyZIs2zeEPIjz
EGRwfPrz0e6DU1Y1XGicm7+BNgoqlzKTSUbs2HutbxUt3UkLopXjsBnY/XLBKlSEDKbLgxNR5ypb
X2ximfboID+we6EjrXlcY6c8Y8a6R7QehCxT7sviz0/kQASbXsTqDcAZKM65JwVmuYmi4UuzcIhs
KzwVuDhIASJiaGPmY7CVsm1JPbMPfUoilAxWsc6OWPLvmAdPhlnQZ7TsDX3N+XME2zDZYvsgUAKh
2WYQlLqmcWNlMaRUuiXumtAgGQEtU6vnTUSQg7Ob0yzJt+OS9KEY7OBBCQl6x9bq1om9cwzR6a4H
AitgGm4TlPObSKKaHvwHUObGpu/SG5RixyEAQQcA5c5KI5bqScJud7JD3BAgY+fWfDLd+RNL57gV
bh62SM6mB7djUzJAHZyMRn7NBnKHN+hDM1x0gwewVbAWwthaxgcZTCv5PsANPhYPZksAzS4GLome
pdMQcYO5eh318lNc70N5bqaBQLplZTtjp1SEeRTjYTAr9zhWXvY8i2jEXTvFqKPMFjLRxvHiTzQf
kPunzO0gy/Vps0usPj+30dTgovHNV6nK+Is0msbben4rMYXMzQ2rxHxtEczu0MoEn/ygMs/Oklev
4NJbMywTVMZ9meVgrxDv91Mb72LkzsfYy+HatJndZPteWcFT1/SQfJOMcTryWgfA7yjrfcTecJvE
5NlxVy/xTsDm+jwl2jy2IvG/0AVTJJQQB5lTKbIl5MMQetMMxNGUr8JVxT6IDcfeMJ4qUCeZce19
hVqozRvJrDrdBH0c4+ykMEBnHAzNoUFiuxl1723jhSALZcbTm6RZv5N1jbKAxKn0xQ2aBfQPihqG
/nWOI8J0cX/kkbLSvRPZ3rDrvAi+m4V+ni+c8u1FZIW+K9MY9HtlJSIIKzKyHmIElOPOEBUf2iIr
ZhdnHZFWS+JRXtECOPQDMtduaJNraRBeEFmj/1WKIT+CyhPnAKAULjkQmG2nNenJSVZsvakkywi8
EmL3FAG3Eh5BXdyjD3jkOqJm+sXeeYQQqFvTkhAksPwpNHFdE5I/o0hcmZejxU+nbcCZ6iTSCZCP
2eXs8HE8fGMMOB/sLjM/qca0C1a/oli2lTMlivNXnxwRdSPR671hn5e9tsJ4MCRKMJWKj/4oD0q6
MM9KpY+RA05KkD2GnNZgeam7yN268ejcmpnyz7FV1o/B5L+kbDy7jrlpsRFDRxJqU92lDN23uvIO
HUsgZDAGfrvWNswnJFHWnu0UQ3SEM2pRE8Rn07QfUlAZR4e18qiJLjildl2EpCe6rHzIoUlV7y6+
MtoDuj505nYxnHSL5dZOc+9hoK5+6NserlOsvIt23TfohsWpQduHLSYYIkDLPdY4YkhquZF1bN5m
OV4ir+uXu8RKCwIigI6KfRyV5TcVdB2U626oTgHej7tlkmFft9HBh22ab5Ol73i0bZ37H7TRLhAB
vCw6mAYtXtiWxldCFxISJjvY265sihNjPRkd/QFuCNOKAN4vg4Sl9epL55cCnv2Y/GD7BNkaYNc8
+OPUnueEAwSDa7m1x9HZIDgcH1h68HGy37iHRDTzihRt++OCufHAiLcPGB+l7U7bYNVy4BDnCHdL
mNF5fta2bQxQoY0ZArQgNDbOdAiO1P4sOdTUP5w6QnliaQ/m/+AtmtwzOX5sBA2ysIE81W4Khzi0
zYwr7zEYVHBrt3Twnb4YPnB6xIy6GP54WEM9t0kwxSQ1FD3L9OwsmKUL0U1PjNYw3QV9kLxBUOaW
zsrZ+hKjnNh2LWrIrZgl3gunbcYQnxD22mEUhLpUcdBvvCkIdlhScsw2w/y1Ga0mC2WeDAlMPmu6
eqMR2Gf4Vml79LSL6pGEuNq/YBd8KOCsrtpbWSN8G1r/nDD6e7Ihf2xXg9q5z+3pTIooRow6IJvI
z74RGAgmc9HmcOPW0jDAhibqAYX2eM7o+G9kS6aqlepqk4s8NsiZGE0grV2UI/ZhUa8NnGEbK50z
QnIi6PZ7ogOi+Jrw9cebsfGI+IZ6ykEGbj6WKVWmB6v3gaJzZx5t333tcJl9SD1d5CHhp/hMKLuw
u+qmuB2jyjhpVuqbPumTLZKmjxH28QurunkJysW9G9LWBODOjEriUw+RoES3Dqv41R0rYm7xN7Hn
x+mzO6pq6yuiVOsZaeXAcXrXZbbzLcAU/sLArbuZ2mJ4MCISvipEuZldqJOY7fzGRV753JJtFS7N
lO4xiRLdQljEEbl/G4esQc0Ola0qNqVAs4z1YrzNNfxbhMii3tfQ9ly1cDf3BCZWjpo+ECLoQZAS
lBhprZJ2hzKt6y8uh8c9BtlhZ8MKQizLZn+YLDWc4BXa+kYkkRGunQ3AgZ7OtzwyxhHhYx3abYXm
kZEUNJE5pRhs0F2CLepr96PXBc42qjhjZzFPbe9qi0186dYTpMmoDarcIddmfB9NnheWtLtuC1X5
H+NoXt4yafjtRsMBvpaivXJY7IhK493uZTE4W4GQHe8FtOrtpI2eSOmMstDwdC0uQVBlbDiBw7eF
mbdN2+WDbjMXkjRV/KEYjfze8+tBbgwnJs6KmT8LWEx+hQ3hykzOfTHCtSNWFTO+yjQBZkX6XdWE
u5a904Rzkjpk4JZA+kKMs/aAqcdab0iOlJfRH30Dyqqubwxd+ae5I6hYecWwhV6jr+tM4as39+7j
PM5g+zpk3BvRd0RBpr0z78WcWbiaOUykm6TFSbQn2iXfTaRfvdhxrj67RayhcTr2BxMY5t6d4+hk
BT4EbLRu3JBdUT71Y2fKrVdNDokneS3fXJaiJyH8H2U8sesOMfVuYnUDWTBWK11ITJH1QhJKi1Er
a+xvLdOsnY3JgOJcE7fWTgldeoZ8zSVZrPzUtVAIQFMwWcuLIN4rhX/ZSLMUIXSn65BXhviYmuXO
0tgnnRb8suH23QubW3nqxta+65dJH/E21yt8UkJlB99RPMoszm8xiKdPpTfn8ByIIB0avXD1g4vP
13KOQLmGyoYkumdW29PpZI1noxB59r3AShAORZ/a3+bezl+L0ij5Ymf/a6rn6dyQwXnIqqo+iZZY
0r2PJsrEZZGnM3txPD7oNvJR5iR+iT98MN1HKJvWcGwsXb3ogS99W7OO3Yy5IKGckzMRsiyAcBxn
JYpwKTS+iT5P8wNwb5VuZ52nD5nF8YcMHsv7UphxQaLPVILJtZYGxMRmznRx9K2c5JNCd/7XsQlG
dZPD3sYlMy+TjXs5qV6LalavwiiXZ7TtC66KmgxoHiPqUq4evqvb0almpnE5Tt9Lns8jTsqAMB4P
/QNlfC6WY0vF+UZxtgYLIPGpgSwY6a0F2b/f2S6P2GSX5mc6UaD+Nfk5Fz+1oxdVkozU9WINk+rq
7yPxBwl0JKlc7qy5e80ZFJzHpFrxRT97WW4x8M8lCZXf2BeG5DQaZImQzzs0qPu99jklxJ1uVWJn
Ce5dpz7CVljwcKXNcDaCRe0TU4xPqcabAi2SZgCoyFje9E1QnDOAuOYWdUX8is2GLoJrRBBQcasZ
NBYY6tvFaUVPvgyeBTc4WUxaaYb2aQPkM4MdxG5dp5ks2QV5RqQCJTvFqk5PIkEngCffTL9MJHHm
27avV2qFZOK8CcrEwh/bumbD+peD8lV49b+uSIErwVvUGmZeNJ9hKkSXqmuikbNDljf5nmMbv6RB
84fvPVZiCIvGdyjt8bzsna50ngOzW7ZsTfw1Hkqbu1cOoPBju8yIofz58+xnk4kZbPPZSiHWYsQG
hosLfCMzzypgY7pi1f2PLdv16q/pRUOSByyEY9FZE3g0+oBNfS3jjIuBvG8RJE0u3lJeCjmMvrVp
5pEekw2OdQnxdK9G4gkeChgHQLXbWU7N58pxuVYNVD4gmUHEnyZk4RI4KRvNs21VnRVw3rWLZwxV
fP/k6gX6qJOebcjIipk3OI3Kzm87xnGkkFQoGPdltI6qfvVtaFZxkSyd0ffpS3zbN0lmpO6uUn5U
7yUJitlRjAaRPJ7bZ9MDGufms+Ha/ALUlVy+X40c0iN4VwYs3C4cO8F34DUxH86zJ/6OrFcbf+fG
pneY3UXR3xqxny1HXPZ8JN3Z/H7N90Sblbje+orLnu+frppZkvqgyu4zg2h+QtDNUj8LAg2mB9bL
ODt0CNlQpDktNyX0fT5pOU9O5hLwk/X5ncnaU94Mfd6/UPl3+iOpW1H7bHZiaUJAdvW6o8URZhjs
RGrbBg2/DUg3b7QdgfLeMffmXaHL770TPT9D4XsBZM6eThJc1nYsKUCK5XQJgPhCefdsenQoziJn
OxpN1QOUqvmIU4FAd2MB7sbC1hDQCfka20rnlDcG1OBN207OR7DgFsfUIEOuaoZYK5fyyYmG0dv8
j7CSit6a425qHksfE8scEVhH67K54kk2a4KeOvfznycFvwsCEDcFAJcC7EtoAXAEOOvE7S/z02yM
LSlSm7vWstW1muwUZ185eIyIhd+moY0qUf/DfM3624vy365TfhfeHiOY9+JoqmkGMVRPREsZzWda
dbDJI+6GHy3nu53VL+7ZmTulNsFgkGxf9LAHwpkuC/q2XD0UY4nPXA7CZT5a9ZtqEmU428r9ojBO
w4NIVgy7Whp2+1mD1ebkouHuYMp8JPYyCQneMc/YHkyAmxCS/4nL9bvEkmvKkxkg2cfKIax1WPr7
NV0MqzHZP9aVIE4ulZnoU5zkCGNsd7pvR2e8tX14WhnY86f/8tuUuHWEjVHAwTLD3On3V1Y8akMK
54i4d4vKMi+8Ey3i5EfiNpwgJOOmf5KVvdMkrh+WqhXIL54IzzbFCnv96w3UEsOOBJA+Ukv+wN3i
DJXauIY8TyABSB2MZHCD69i/Gu7QnKuglRua9VjuRQ/wJzR0jbMgSWz8Vn++FL8LA9b3hXNpVe8x
/WO69t46VCmMqYodHV67BRGhLKf7LGmpF1uRURz8+cXWb/T/iS1+vRhCC3qZqyuB5+n3iwAFw6vr
jjzlgcirCKNfY8Ovmf5LYRijSvQAaAJglXNnSS77768zD0uW8UzVPJwdrXVoHilOffjdJHiXNXvD
nz/W+xuZl8OKitCLcShNf/lO8lDNZlqxHtWb5ufGk04pg4Z5pgt0CKKcRR/R+9qFYmOgi7xQZO3+
/AbwCr27sib3FBNcgG3MT9Gnrf/+L+tTOlrplDMEAsiuVf+SdMVi7DPH0R7jRiO+UnM4w97o4obR
QNLln5FU1gZNHrWynvwW9Ar9YFommgniXUfKNR7yyg+aPcZ2grjsIEuzbaSBpGM0jQa6bJr1gzj3
MeWQsVjLkVSyERqWQa4cvd/Kh9UjMDkem5h48p3ba9b+XzMYd9BstAwN1iLUsZknWZpwGdr/DswZ
Mtu7LwF8kPSC0y+1iEByvWZnAESZce9poe+LESYKgK3JrJ85XLChMqZhFKhIhGRSNQh+cQBNIQHU
FqHrn8TK/5JjxJ/1gD8StmdEiBK2nodYzvwUrAZZg+1o+/3GYcUzD6Nw1504A86ztYaSN19jDj5o
G5UDY1I7fo2bqYlCZM3BuWw7OsGO9vsbwIbyDXoIWyXXOKUGQE2mzr32ouilklAsNm2SJB+XVi8P
vjFrNlOS3MmRLiJGUBat9+ImbRs29AIRWXGjAUMtx8Sd5/4Heh3K6FomvfE4ZXakT3ON++PQYT6h
O9HYGdkYeIrLsLYDfo+d0kraW4uq5o0jKam2c5tQReUI3ruQRg1sjGm1zgJw4xdHXWzoky4nNuhy
RrF9+FWPuCqX6XmqHRLgUlvTS+2qaRJHcISivID0Lz187or+dS/nRu2JSF1rltThRXqGMQQAdqPC
cxynqTwyyPt5EdZUT5+Zd8tNgwv5ZqHIz1Y7etLdgxhpPmNOIkjOaqaIVvMoCVWV/otlt9w1GbC9
82yM6i7Suir3UYP4s4mM4BWp2m2HCR49SpXNd6bncIIsuozUjV9VGjgv6IIQT5yNoYZy59DafDPr
3HqY49zEsY0S0d1BjViIeFENUbl/fljfKQ4QgbNUUEKhmUHL7L03I0lkMY1tAohKcapP5P4E/gOf
kXUqcJD4b02V3OF/5wL++XXfL74mQmO2WZ/XR0T9N6uVNXJAjEiv2UAsYX2PId8mu5rj7f2fX2dd
XP+6yCMjoKNlmtjyfRMH0LvVkMaqA6GtbjeObfgfE2mWPzJht+qYZNJdCRE+J9diQS9/iRaz/oSN
OXr781v42yWGrO6hrvacVUKIqu/31XCRs0W0OPwjYCbTfT1TxtNr8h+Q7qKAsN35exnPXIM/v+r7
co1PjBRmtaXaXOvg/Qdn6JZgC6MFVDlBdlkjrBZWrXW2XVTtZ7w3w79lTr9w8v9Bv/J+8zb5nIgl
sLStjis0d79/TgIZs6nMmfkuSSqv5JkShRFP9g85tywlf/50728f5LDsMeZPndcK7H5XM1UoVNCc
Zop4Uo4iwBShPT2AbFyqr39+of/05blcydWOgjr8vY8uIfALJ7y/wOer86+uG6Vq4yQFP5BD3RDd
EEzff6k3/vy6PPnv7lxLrFBVH82vTW0KePj3y8mmV3ldBISG3lNxFYKMmdkRLcJCOBHNHqqX9z31
8+nNhUr33cU1iQY6C7rXLrFTvTeCWX23SEix9ghT3AuZNIzum0gWD3452M9N5Zc3cqK9CY9myD5K
Bs+vZWoJvSYYBqSm0t5jqyXPFMRQ2ow7gtaH1yINVn1OKqcz8HyXZNpRzq+2OwDdBmykshtWZ2ZM
aNK/jpiE1GExremEEKMK7ifTZ7ua0zZOP9UyKDWcRUeh59uQQFLaB9KA2ajSvkrIcgoatOligLN5
0jTF+h/S0ixDXRQszXmsF8dnnlYNxhF1Dat24mS637Q90GTG0mv/gEwxfl797C4ZNueKW4StS3Dv
DDO/IS5Il7wTuo4+QNYymeBC6xLlufeiLNh3gW6QCoGm4sxrwf7eOMTLWWyccrmP8cygIQkclClL
wysVDBhv1QBBOEwXh4WsGjPj2qEFeCTPcH1zMSnm8EGW75mu1hZbKsW1c0vNB0GTQ9OZ/J0d6sTp
4OYrBtGuEPGQqPRWFLZbIUEZYjb+ORCYZNcQj5vOzWhZuzksO3hIvUOKcDXT4jTc6CVNqsoP57KX
x2mJ7U8dEVcf3YDKYhcYntucSZl2L1ULcGI7J1mQ7isZdIc2W1cmjfTuyKQ68MiYidgCZ3xxzjaY
xqG9dPmCEq0Z3cuvPcGlPdiyrkVGfvOrKZQ5adV9bpJx/apkQE3QxCn12K+/zygoiC8iRRt8Awgn
cG58epafJneNvQ68qTnCn5Ie0vrO+GwwoHly0NTQPXJEtHxBA5NzMjNq8lAbg4g2TZkLlVC64YgT
TZMWOaErFUvfR7dAD6MibEvdqT2Kj7KEzEk81LaY8C3uXNQ8xhaNITfzL63LAtvWQrmh4+bglQEt
a9yK5Of5dpOITcszUjKCW79ciGyrZ8pra1i78zQdfj75/5Va9P8nveR/YTAJssa/rH5/SyZ5Sl7T
99EkP/+TfytFhfuv1dRlCpsN3Mb++H+VotL/F3QHj+phPXDgtOPf/Fspaol/YUUwyVRg7wNhvxIG
/q0U5bfhf0Moit6SQtrj4PdfKEV/Vkh/qTACfISYjPHi8P4A178/Roqmb+QyGfqIima+d62hvzUQ
9SVb8oGEvWsa24gP2o05XGKVnVxWp8FFJ4MRDkgeCZD2bmx10P7DKexd4cPboqngo7fG3shG8n7/
J182Gaoi4W2VfYSPMKX3u/P6xJh2FovNTaOr5tYgiQnJF33I+8oSo/qHXfpdRUBFKTjKY3lcG0Yg
QdYt7i/nQCZKhJr19XSIjdL2DrEdd0Rwe0B3NnOzjgz+ctf8hwLkneeYL9pdzc1E1Lh8w6xT786d
Ofwnq1KJf+BQ2PX7wbc/5dZkJii2TPFlTMvxWuCb3TTVSNEtQdBaIGQZNh7/4Y2sJd1f7wneCAYK
uPqAUCiv37sRm3yVQ1DDHJhNIUzK/Mm6d8Qcf490ZN7JAojR1mayA+lRLNMXQUPysbAh9OyRRpgl
UaX0Pnceeod/omG8qypIz8EJQcNDYM0iyuW9ozBWaI+xmAwHKHljFDpJ4jnHNmtpgPz5Gry//3gh
DMNrLBDOZaxB7757E/ATqkLVH8yCF9zT7HfMkCa49bKo0X2z8omjPlt2vKsNh+o30lXU/sP9964G
5sNS+9J7ATqMfUe8bydZCtUvzqzhwCl0DjYZoOw9o6yZgDK4HPGNGJHw/Pljv6sXf76k5BglqILX
juL7IthNWqtPRI9gkQlINhZlugMbma9MOce98H92EDLJ2unLn1/475+VlYx6UaBwY4l8/7zPabk0
5Du2B1uXghRQhp/9NjcATWxtMkYBXmFcHf7hS/77p+XLRafnCg5zyOXf2aJgVyzOaJMwoIIxOXay
pRbH5DF+ryi+vlseECKV4zH8hzbh+hz/9nhhHqLKYYrL/0gjYm3/67oSA+00ew0pi74MhhomPO0b
cNkpOcxZnPYHv2t8QGp9HFTgmzQtiT9fa0x3vz/hgYPLYN06LIysHJvlewd5MqqIFa8eALDRfIcs
+om0cbT3Qy1uE+0+NaMKfXxBOzuV9pGTChGDSZShkp/d6dK2sULDalf0Dib7wWlVd4q1KY9KTsVT
nuTmtZ2xglPwfCsBB5IJaafHZKnGvYVsfhtFKWwu2k87ojHqazzPEUUmkFdKu6ghplQvnHBngLLI
HRtU+fC3jddFIska1MjDuKg3S9UW1L7lwvzAP4FInc++HLpNnMfpsQR4dQGhF+xqGhqfkmZKTtZk
v6mlNm98GxAuMUzgzhCxPebCW0JPucm1mPjgIk7uY9u99jyPpzSI5TntBgpoYajqi5nLT3oqnR08
NusmbyqilkavUjvGruht7IH0gl4fZdRXAbxgHPLBKIJ56wNmmDfINR+HKUPFY6UE41l9PX6aFhj3
gmWUzMo+DSeCqVVoIOBNHyvdMJoMOtNJt4s/MHBC0+C5YIpXIryfhLU5Zvm8lVXNAjQ4oykvzBwW
GRLLjMYOaHZejJJhZrNu1RlPVraLiFJoOKQQ0rk4+55JkbwPDHCLsL6ZMK8JNS6h7IghFdnFE3IC
VEDrbA7TfdXcCGe0yCsPNIT1W1CNEQMTIcHm39clA7B9AwYlf5k7JNnH4md+7M+mSFcOTL6aOuHP
0W+y9MFxNf9sVVY8PYNaDLxzmgB6DlNvYqO3+gDNPBe0HhCNIBslvJ4XnbneCjGIvfu1I08MiqqD
2+KdfNOxya9leOwMHyLD5Jcs66Azpgo20fj6Ti82ZukG0cUtBIsYaRusM4QLCBOUhuRdx6SbJrvO
qvjzV8M+UfmaY8M9BE6UfJU8lCDOeWOETqgJ8HzcVuXdgv6i2QZIvVGQeWlG6rA3+dV5MtXgfLa9
0kUbY9ndvEuHuj4il9L9jTO3SnH2gfR159Q9vxoVi6hD1YqWg0pcTt25YoSYHkXZBvNNgRz1s+rz
AO2iY6O4tXneuFCUC6QLJ9VNVYk+pEsXj1sfKGa3M825nU+umRUfSJ1F0yiRAPuQirw+Qr2OF+hq
xgoXSEwfNX1Ind7R4dySL/4tNcwfC+dt1Ohycb7T2ZyAYeYumReey9RkdHzuOG+JtMSBV/jkZHRr
4s/AuHannC550x3XaeM1MxBLt3Yal9lLu7gfCnjf9REHQcBMOw8G4opQJXwqLWT2kCKrSwtVaEDu
WRh7JJst0dEKwVXoJ+iqXtGAN+Ji1rD3joUQ0xP+A7iakyeHKGyFu2wNBbt/B4Mz8++hOLs7FxhK
fJ3qIUUIwmg4PfpZzzrWuRFSIn9Aptaj4lChC/+725KuMNGjwKczTgciQLhRtISRyZQ6pamuG2Sy
x6gcnHtbVKoJczQ7zY5x5vxlgVlZMXlWRozZCE/NtkFazi2WuqAhnVHU+Ybz2ipy0ELClOMUfahK
qL9hn7t+dIl9eIdbiQ8k3vFcWvvWLwt1qAMfJZs5EU1cLQs7FHj4W7TL1RGQrK5uMKZ4oWkENAKk
MEKaGtXVNA3vPEB+R23hmuUbnFHEGVLmV6tzxptlHeWsYRfJ9yFgAvJc01ihr5z50ZbsIkSPYjC5
PKnW3bFm4n4FMp/YyNxSCYcmSOTeG9MV+w/XAY+GH4GYpStthypx3K/zWK3PkSqnEDLOvCcXyrkC
Do0v9O5QZbrpyW+s9k5kqyi1WWxUSkZsHBtn6qMtuDN/XzqJ/dzbFvhHonwf2EO7Y+CA9gcarsJh
VlFxEnkC07AJYqbWS3aUhC6fQVlXiIe9GtnQOJ66XM1f02S2Q6eSKaf+Kr4ld/xFmDlSJ4n4lTzt
yqcT0S3zYSmb8RH4O8lZM2embVKtsQHBQGNGQ2QMAY5Q9QG2LVERd8ocsDOhdmXdy6t9PnqIzgIt
nB89h5WN0Xn+a25bL6LzhjunWdSJ4LNg5y6xPE2qD/aLAa9y17WONl4L1IIbs8Os15VmneyDWcZO
SICBjFAFG8FjZSj3Po8XlnMnb/aIcx0EQ6nv9ReIeuyeRV7cE0BTx9syy+Sntqy75LyQpwLcaubJ
2lYyzm5GUkr0LXFw8tvcuf0PSC7tPohirFyl9oN9Y3RmGKkqPxF2DQu3yxr0RrKYgUeanbdFEDvS
/g0gbEY11C9sboqodmXezHZzjiSMLPIjRHaXToO+EhSQbkSNGogUB/eea4jCvyS9oyfm/Eg2WPWI
K7bcEy/inWnUia8kZEgmjQmfHlLvaOykX5j3dqXrH2NjERszKLSfjC2cYp+noEK3hRyzU57l5WOa
jEU4pk1yCykLXpyT5VsM9pIaAs3bpqi7G5kDtNqzTAU/MIPYJ0xImNIimBqbdiq6a44auuC+gFHS
eCviG0EpXOc+aZ5zeDDHWEuejczL71tLLin+RCf5iGjdO7rV1O5dlcUHt6NGgKW4g2DwfVzoPC48
nVdCl6frEFgProeeso6q8TCVk7tn8bV2gmgdjE1yqfZeliMEn03j5DtVsfPGUnyjEERUSsHDXJEV
D/acj0BmHuyrGbRn8rirs2nRmows9A066JsNvO3A3VSar3urmiH/6MyrTB5aKq4aK8+vYz0yNalb
kgioKroxrGaiIfazU6hVIJXi34nM01TZBra8cmDlSzmRVv0Q4pPaEy2JwGnIr06Umy8O3AHsXtOT
VTTPRTE+6cCrSIKoZbVmNyFHxDdxt8zWchaTss+uiD5ydH/LBrlvzfg77FiiSBPrtu/9/NiyMO7T
YL6dhuTVjZeaMw/iKceJn/HCu5thaXheg+XZU/01yKJyJxTDxaDFUlo51m03eek2aafj4Mri1vL6
J4cmZxgjGdzWetjVc1BtzCkeQmvsi7c+Z7pFVbbHMZvs0YB2pMZlDNNaq9o7Bo3IxNMnmTTIRfzK
2zpZu9ylnUdAkCRuOWE8/tEpgzfdB+kJgD0iJtc4A9LdVR7Y+hRTCVcqeSlEhdnEYVIlBRTyZOx2
nizHj1NdfGUJRhyU35e2EjtajTmjv97YpnKeuQUrN1zs4kcyD5gGhiwkBhMDXtvdLlkCMN7COZl4
w7wpqSvCxHXCKl9wF+n40LZts2EdSo/4x75hA4PuRYth07P+7eSsM+BgUHL5TrbRHGn4zPRHGcnK
g0cBtBmXLr6jJdkfawHzEWfiY9ljlDGYO461eTcY+HmqhvIUmXt5jHpi4QOV5T+IuVYbSkrYFtj6
WJ6d5VPeCRdtTeffTvQsjnQgHpixNBcWT2DQhdttFiQ5T6yJz9kM8Dshvy8MGBbshFxR+Syb07Or
VqxzB4g5MrwIQmvBiNvDYjKbqyVA+6+klbg7gkdOQFvEph6tCYgvbr/cuncr49GdaTvXQZ/x5Stz
K7PoYzIIc8Mj0aLCdL17fARHuxGhaPzxOMDf3tARtg+L0TYh6ULkmTCCPyGEOc8UJUeT0c3JcBl1
dtp77mZxHGI2fUup5DiD5yTuIhJyV/dzv4NaIE9L1Nz5gBoxhkC6V4soGZ0yu+SQ08zD6r2bj/bi
X6FNPg6zHd1Zy7CcG0UTu6cQvcmWIdtPvd2Ered+NJts/j7YY3syWmF/8NkFPhAUY4CoTsyQTkoe
GjgLnhJVVY9Vtiz7uLAIWmuy9lsqamJADGZiGzcelhdc3eLQlShmS6f6Ok95q9g6kGaWlfexZGe5
TmJxNqZVYq4rg+FSFlN8m3Xo8sViWWFfx/ku7msFoj1SeqPa+NPsEm5MA8HZNi1ZCAyO653nlf4W
uZQ45uZg7GOr/WRh7L2rSrP50GlRIKZSBwzh3Q59SfbiD8IALV0C/R2xmN/R/qmuldmHWhn2Xa6q
eGv1GquDSIR3YiI9zqSgk4aYtdT8wsQ/uZTmQ9TjMi1kf5UBuSVa5G8tB1hCevZjwggFIrJfXDky
Y2BEoaI6TMkm53+k1XuO5sy9lU3SEmme5Kvbc4wzLtIpsP2+662nJO1unbFUYdfU81kjJd4yH+DM
Ysr2opPYu5sQNV1qhHWP8dixHTXL0JHMTIT9Oclr+O4ptj3dM1ba0jeb+q1RVd2exFz/lMW0QLe1
u8x4Xeba22KuZ4EmgcxbK0rGVUtKYoqTZ6riJpbOoRg4fw3TVH4pSCQBt8N+Eu2kMv1oByYCJz7p
9Z1mBuaDGaqUsG5xjkZnI29HbsTUTh8GF+X71nNS6//wdl67kitpdn4VQfdskEEPaOYivdve1w2x
TRW9CZIRDPLp9WX3DDSnR8IIEKDL4+pkMsngb9b6FggV1T6jAykazMiuxsWVkcNVmyyk/Y2Gyd+z
cvfvLYSTm5CA4wPVI5SOrG0nD7FL1NwBS+3uSxu3LxsbP6Z34K7e0kQBf2f7IjdI5eN+N+vglfwx
asyiS4eTjRD8fcYxvZA9lspdTK3m7iuGFP46cbvQRjXYimPlDNF09S8LlLh9N/F/i+Zdj9O5WoVx
GV7ISEs/I0f3n7Ey6mTwjG8liUdk9kiSNBDpnBMdRJcE/9iRso5LgO56m1Om/xnZH22SGa9XQ4Tt
kSaQfm2enWkTVP5iHTEjgJvhESvINUvsaddZOvoNWj8/CZPXH1Ha/3RDOHzytaIjJZXR64hkAMIs
gsP1VuUmjwb7YGXCX3Mj2ncj++L7GpHzJWdg/x5VBRj366vnjuIlO9KWezdT6Qs+KelI6G6jh97n
e+LmZTK6KpslUrt6rtAvBWrghdnX1nAgC2p0icRKqtecMPtdi5nuY7ETs+W9bHYyXdCAMuwR9wXh
4TcBMvJV2+n0xamBpK4USX3vbTE4lzrpgKwVnXq0TDT9lLPqPukg7zxmWg9yaPQBR4mA9FD1XGGn
09yC3nPZtsUTkP/lRLKQ/1LmGGdtEzXbSZUVnoQ0XzNoNeuOGns72KJ+QmBjnwogqyvV4HAtCJQQ
a5Q2PjopJkfl1hdDgoOq7Zd9p0V+LPHgnTQuxE3W29h9rYW6E8ciDQr9vo8VZGk6seHMQvg8xSFv
1pqMqt7/nnT0CLkwYkzDDq2y5o6+Jb7v2GqCoG+ZenoxsUB9cN1AahIf0jx8MhP8X7p1+dUl+D99
7P7B2UGA/eBbASImzpDVlBaf7AmXlVsTkEUyR78aevz8eyN9mvW4y9QW5WRwly1UCWEDRT4NRnK1
ciHsZ+n7RMktknxQFVoktrtD8hNmw3CXdKF3AvT0NfZgQzciMNmO6A53Gxf2vCvTIT/oIqjNOQ7m
bOe4veBCzHpLeOxrN7ClVD6bRKfZo8LAazyiWXUBx7z5TrlNi+l+4sC9Ncbd2566aCtct6a67yl+
ppRVLXkJv+aWzBTXNOLM1BYmPBl45G36/FokZAzrFmb8ZrHxMKyjwlcvWeQcCmknXwNrXK5L4Tzr
zMNYmCM8x6A0rdvITqu9RO43UYbM4XDbp3aEddhm4HVglVzRvwcYQmlFMZ2sPFx69nrq0QSty4U7
AakW0/L7fKDkJrxgjOPTnMqajLnKHuMdC6wy27f25OijZygh7jJ2qCX62DKsz0vWqRL3ZBH9SUdA
BqcWujNRMT5jzkSCqiLwZul7+sAmPCvfDKspL9+mxoMAb/mHOp7ytfGGs9e5X6WzZOMVKGHr9Ua5
NcJ3dzMbcTKkL3U5oi8/fMVPcCyX6X1YdHD2Fs9bl8ofLpuGLe/atIAERu0Fq9yp7whZf2fZUaHK
nsNLgf9m7ZL3uEliWuKoiLdhNv+ex/jGFcmZW/8VOvleT9kFFy+YfKsBHDW0wMz8mgLaPCYkb63D
ysbN1j+59dCv2Gp8QrnFu+cE93XLj+YZ72lY4qOToXhzO+RwORQiSpwkWC9JALCD1z91enWb1cFX
S6AJ2BB0ADHucFsWj1Jaz6OvOLHKGzKIL4LgD6ZiMWFY2XwMyzRZ4/E/1UPzM7OIZtKSqQsZmDsa
JFZshSMo1SsEdtd82HHgjSZrfJ8cOFu7d6EsqD6lR6CQt9NEUFbM72zmMfTLoNulxEFWuwb5yXRi
2f+dO7IjZ6sgXD13DFEcUZRcQKwE2BKZ/WFOX8U5g57E5oKKsVyFIXV057wNCCBSdKZ7kaTiNR28
NXrc4EYv/vioWqs4a5eolbzmbGn8oPwEkAIlYMlQKWx8IBFqXflubG111pjlzPCkeGOw3c5/nNKW
8QtsreS7ReySbihWh+yWBX8WrErlwMDrmdAqeueYKz7zMgSBGNbpT2GRlbbDZdOqe6/JQwhGriqa
jY/AzjrPnce0YqX71ox7Ige5ACmgHwuBHl3RStY23gubirs7ltq89MP02GTWvROpV0b4aDIL5+DB
ntk4UwY7nKJhq/2IDDFAMpD1w52tiu6d4ifapfb0SolY7oaeKaNuw8fQspjZIfG5qazhkunUvw8m
KKp7vIJIXGNfWoRB8ZpbjamqH/qUItwYD06bEpP9xviWJ07EE6EWSRYUh7RO+kvhewARwWP2DGrS
4jEloJfvl+GB5VKi0C3RMa2DKhwf0fC0CSeUF5+EPVguNT3QEhv3eMaBQ7U5VMwk8Ebk8uDVwdso
5mA+qzLJxCke8e7YefKbgbO+TUITnkgN8L11pW0hdw6soGbb0dDTJ4Upc1x7eo9wo6wMh+Fj6Cq1
SxEMHyHD+fxGVbpjPFPcLohOH8OmV4/FJP3d4Auec9F/z3WhjkFlZR8J5z0bRYtE2xLTyrgaOpux
tF360d6uY2I5uvEkKwiYbBkY6RfjUAZr6D31bZ7m7mpCR8ODoOuDIuflg7Xysg+VM26yZWo2zlC1
m0q3H5yP5mTRIx1q3lhQNtK04Gkf0wspgSJY65jlgmJDdgedMcZh6TinOCOFm+AS0uJqPeenJVbd
Tteuf0x8fmVEQVOyrucweGkYfb9ewTO7LiLCrM8ofB1MwocsAi4rHYaYZFfyAmwrHAiizTcaTU25
KeIh4gbNppPLG24jXDJgslAxt+hCFkL4vRvSOAU5oNsihxWRut1Er6SDi5/o+sPki3qS0nxK0yIY
S+FZ4HKfqYDm9NlM8EW4xR6rxiDdXRrzWFQ12qW4G/11j8JiP5ja/ZmMqU5uhmtKM3m/WTT/lOgv
TDwm1qfKzpudytP0DwGQ2RkLUfdp8e5bZa02F2tQ35oB6ENSWzdl2JzR+VCBxWNJMdgS/PvocUjv
bBYhm2pkTR/V9EplMNruam4FiXEONbKzMU7xmjqSzOBBQBcviFXdV7xLb0W6hK8jadErLWGQhnOm
mIpFROJETOH51vk7+bQowSl7GF3Eztapyt91Vjvb3A+yozdMz5gOkY0HffCQW/G8J5I1/gErJ99E
3FlnC2P2HshFvK7jAIJCzNC060KgFYRqmXPYu8GXBbT7ISwne50mVv7CVgEnngZMRxrVuI6y6prL
JeCY5Kp/jJOIkMhs9P70QkbbKJPzGie2t3GFNR0pj8jXolR59Rfd3SqfuNWoq8waiNeVDazzzdgR
wzt5Y/kiA12unKbX75l2l72ODaFGtTetoy6rb0KZ6QtMnvJxruST0EG2RxZeEAZbBNvAJTPaosD7
BR+nuOPXnh6jQLrPcARLvpuI9ItmiYNLqxVWeNtH0J+gajMAYwu16lpNg46rglxf4y10Hq4g+LVU
tMt9VzUrqf183AQwHOj/aJQ3XkE+X9gC/UTr7fVmU7h6+LZZGtlrq0+C26mThjlNZ3VfxrWqtwZK
xS2vqIa5fFZ/zxIHOOvMWDx2uiWPNL6y9TdNYUrGNX5X4F9lZMoqL8UijFYsKWXL6k0ndxXz4W1C
EvPKdwbrGJdBq+Bf5vmHFl3sni1sBdZqYndSbyYQlbvKyOChK8ncTt1QMoUMxU3O966Pk0yDc5Ba
al8ubYhPv4nUHkdG+sJrytrkOHpXtcvedfalfGWjMT86sKo3thXzrqqj8aVop/JoB8q68V2v2BWB
8nES5CraueC2CRAcQt6m89csZjrkcCx41uPl0nX419xpdvd+1S87NxoI8sTGuBKTB1wrX+ACJG17
LCvqqAgEDINHtqVNp5yngYu+LmsrvGOW7G3DQqOkI6Xs4MWTu/L8jKU1aKItT3C4QUn3ZrBffNvc
5Th6WwZk2dR5nJLAryZ/WQh7rdJ70UKVC3SwdWShDyzoGDA2oN54CakD05qAYGgSteiqmYrqON/l
VkU2tlPo965v1E2Qe2SZLbXZM1CwkD5W/ia2yvKQx/Rw4Hfp4dKQARcpBg+ooMjqxp9wYXOQ3fiA
BzdVoue3IbPbvYmC4TpCjdr3UAfQen31TV0FCRoL4HvhDxAwKpKt4Lc4t7SX/p8ig8TZ5AE5m04+
HtBccBMGKvpUTjtzZKtXzCXhtokyrLakkJo9FDtc8V70XEU2o9io/nDr0MF2Y+p9Pgc/LLIIxKbN
W5kYPW08tx76whpJmJU9eyQEsmaS0b4nePBdDSn9JEvhcyUoi5cr0YftXvFM5kDMNrVialZXYKtI
ajUEvtPEDrlfHQfSN7G2mKmlNXGaHdoPgE5RK9aUO706mmUpXsCdyGUjnTqlzQzkwRmT+X5WCGlW
czZqyZcohq3XMaDeOpnP8mPpCKnCSN00R2KdOuLe8FauR5Qw+TYc7RuwD0tB+Urkzfo6arvUkK+Q
3U5kd1M7vcOhHo7jMJAGHas0uQPyQh/aq/nBZ/BztDvMnx1UFJb6KHAXHMlhPuL8Iei4hhdnk1lG
k/+nKNIoPcQq8tM9keTY+QlSwzXBRAufsm6ns3Ld7DxGqfmppisaIZWle4y4j9r1hLmXxE8181Yi
D9q20/mlJYccLIPvnJzEwVzGkesdc4sfZSWtwn4fEcQl2xGk2Gdb1gzR21TcNV5oP2RunWz7MS7b
8xwA+kEyujzGpIoQ8xly/VdOhyB9RaOJcSWuQg7YgS28m088LO4ADMdwi74HpDp+l96ElpvNOLF0
+jMLs+85dJhFX/1a96FPhOrgBry6RaoszkQFpqKwzGnqAZlSCPhyL+ZJnIl1i18aEtvIrrFc/6Nx
uug+G+thOndZ5500eulzUll0RFkdfrl1w5C2Tv2DsYqZdl6r8WbihCkx+3uKJMReHOyUVetYpSwp
XAnUSixt8BZKePoUE3AGdTUkT2RSjc9Alqx7GPLVvhdpOa5mrLhABMdwOQ5ZOhIQ36bZqrQa5VxJ
HDS68D4OTmvBTIgiyGhLyL+PhV8dU5Lba8Z4VXzuI/IS+mpyepK1nPEtL5KoY5kS1nfNAAIbBxaI
rqCc+/SA96rJebLj6ex0zQIHOtoQssbUk8nlPgId6e09z63xdrPVdbdLabneSoqhfCU7lqoKgFl2
oq+5RrLxO8oAzAF1ukXAXiT42YI5ENRDWmFFc4Ilwv7PonMP3+zOzvKZmOdIb5I0wsaeAMxiRtI9
YU6mwrWAX12juOvoYYlTld4yAbNA8DhEbBLe7j6pKYXDUtcEVSa5rXB7q/oZsiJj0pBUwR1jSINl
iY6NsybtwhVv5Hi5Qx/Ag56PAWaqKF6YUoRS7rrcRi+Okcu86Dx0NY0NXi3WFDI/kVJRAWliichm
vEmb05iwZVzVEHHWw1DFT1qzWcukYEiNa731NtHCS63jsBk22H9d9uySpUgq2mPbeAGQUbAczqNW
Qn1ZTQ/bwQSQ6+gMw2sROIageCY3v2tz6qGhbJetxdYA5ZKlWZT3SQOZZSbQEMeb7jLiAxFzEQ7v
7o0ZlkerHswhiC0z4kbDrLjWczMhvLHFXhZzcBQ0TtOucoMJr4IrN+iEeMqqwhpLxgZjSo+u8ttB
IxWwZZ7sh3Lke5V2dUPM8Vs5Tf5HHRuifedwog2zsvRAqbKcs7hObUL6QAJsCmVyuFRxM/IkMDVJ
3UW8Lw74tkW4NxEACqaG3D7l5Oe3ko6GTpR3CUMP8FlbVikYGpG3kKAcuI9BTQAWQa3pK6r3aley
GtghG0Bv0jrzQ20v2W6Z3J8aAA+z3zFjr9QOUNuGbKe4O90seioiJzmYWTO/cVFidcu4k2P/HRqQ
KKhvnvxgzl86it2HwmUlZzuuehRexK4+K4OQarAG47hfSAWbTzS8rCosol3NqU7ZIm3pA5jwrTRR
N9d8U+2hwegbioJDbHzESdXfvbhVpHNnk8MhmB4nJ0fI4kcy9I6qaa3pxeChLoGhXf8OnDfGXUDC
7OYljW2p77FIeS3oA8pN5oeyQjsk7JI/2tIDElSryq+qxZJI7y3brOC3Q/gcZwYsQPRLS83Y/Nhd
TWJOLov2NPs8j1fGEkoo+EB8EqCqhP/ybLvyy8oMqqC/u9UjUVrwfKw6My8WD8twa7EegtwwNJ1/
7vTASbe4XQCu4u96kgq0pXcYFBXBJjREsW60XQ1sFhy/aDQkQQ5lXhZEgOpHpygllWdDctgaCiH/
S9sEutnXaZchXLtK87aNQxrtqg4tsLRObGZ1tFgsy7uad5K4S6wwY5emCtF9KCvgpSVHLgPSJEA8
7JINt+0irpPxtEFlToYrDklATNPo+98tBTkzD8fEh9SFtt8C4yeb3glJ4+pq1iQdeOse1HdNdLcr
bhPV249ZwBsSdVg2HWkSGmfVhTL9dqpxeqabvBnZqrAIUmUxbfs+IBQ+zsYBvFtjv3e5iB+Hacxv
cwDCm4Sy5ZkAq/Lo+VS4OlqyW2cw+drKKK+jLq9+d8SIlNSwzqhXU0s5XqeOfcx1N+9QA3ifk/LL
L9ygw4uqc1r0QeDFXKcN6xH2Yov3NRWiuE8gXN15oQflifTyc1kIQrp0PbOuH81bOgF1TCLM3K3H
4wExkEsllfWYteX9YgWs+0PwceRI9wuT23TsXoXjvI81w+HcM/KiRybCZvbcO0xLnI+zw2So6N/x
HQBg03X0PLna21ihLp/naQpeWXaLLU2nhyIl7A45VeUvhathWwVULmPn4I3i5BwuYozQMIkgP+W5
1d7UhsY9b+PHMgttdgeozyIz9h9MaD8rpcBqlFV5qXiyP7I6e4io7C6ODTovgXRIODG0mWEhPvSa
jb6aDNI46K/hZlko0mx1nV7H3TmoCmcD5t/bQWMRl0LUQOHseLA3VmuZy9/VsP/fDCsYDL/bbu7z
NBv/df+7vf2sfw//4y82ln/9619C8v63T3f1kvzlL7bNiA7hQf3u58ffg6rGf7d2XP/N/9t/+N9+
//1PeZ673//y379b1YzXPy3N2+YvMPOrxvr/DD+/bfvpc/5P/8E/PC2u8zfskvE1FzHCVxhcDYz/
oJ97f8M3LELbdjCvYBPwMVX8m6cldP4mAINHZAxc02z+jkz/d09L+Dd02DG+KUEFGtqu8//gaUHO
HHghM8Homt+Gvjr+J4F1Xoxzxy2c7+QsLfrH2Q9++U4bPPSzHdy7veUgo5pckLthNSdsKmmc76La
8+7nymElWMuqDv8Lrblzlc7/L9U38QFucLWTCN92cVWQHfFX1TfPFlS+wWK3aaz4NZO2/9aoaEwp
YDyFfQ91YkcBnjs/OuOJRR9wHfqLeoCLUiRh+/Mffs3/ndvkr4r7f3ye2CMLBl8o/qLon3y9LNJ0
1gn2NI7ibEFJSrGE1HYEeu2LLnvKWJ9zfHteN4K/7etvT6cZ5vY5BbMTzD1ThqziBbRusyaY1ylC
1M+8WBgkmrxri//CmPCfLx82HH5WDFG+Q3jNP4vmr8szhzENscAQYfXOaVr9qkZNBnwq5/wLqyP2
89pN6oGNvEbYl9I7fQY5EMLNyKrjv7h8WK//ahHhArJhwxgSuNDwiE0Kru6C/2APEqCevMKNR0i1
kskRKXzCbLrZzh9456lwzZzM7ffQnEYfQaibsiSJDSRuYLoiX5P1ugS7iMnkH7/PYfqFU4YGk/cb
kpMyG3x9Qmiy+LhMOh+uGz2Eu3WQH38q3AGPsi+r2xSuFyOpAQ7rWgmdMWFMrgJgWtYh2CxD47/r
IdbdDUJOdvX47xG9rqjevOzdAuPxFLDoqVcwkR17p5kIlbf9TJuOangJ3F0b9+mnSRpwDTgTgwzN
LSqANZoc5Pkm9WlHgHEgnPH8bkye/LH3u0Psp9Zv6q0c4Jw1zMOpgy6AcCfo403UxUwSw4p8vNLP
3fJUypK4Uo/Zx0+EwOO7VgpPPaMYZmUBCp+XJO+cg6Lcp7nA8O7hd/ISzKuJZDwVAxYdoUVTuJ0Y
zk0He6mRIDgotJtNFLgAjpAQuA79Ya5QkKFlrPf0/THASXuY3RtpAVpdFdmonsOKL7pLJzOfRNRn
ZgvVOP5NxWFRHGkvSvcG4VZ/kI5AjBazl8BDKWyIvys3aMqdaaW8pqPLFLR0rB7QSer7JkEYnpbW
5zDWCG+84CCs+N5k9FoLgN9d4jKale5ZNssP6AkmfeyMIoN4G0FXtqYZL5nB9HtKQTDAk5IH0UPs
X1lNu7MxPF9kM+hjaOJTGHzHyr2LsPlSvCNQCZR9aNqhPZkoJmw2Nhhk4+iEVxzYmfML3/dq4oTf
ie67RVfJaHOdKTNvi2Yq6dG9/GRb0zWKiS0NaFCGuillER0EPN5NwfT7kUAFwHhIK/dBMOuvmeTo
T9CYG4S+v0Ip6l91lPjVyjMNvwb+Os6Ftoy+wJtNOw0m44PJ1V3OqOZilV31inNV0Gkt4WNluYa5
VOH6XwKGUXqMRpHchO2gf0aAweNGNJ2kltC9dT9ZeXqPyTs8ur5CjdYGiQs8FPhua0MBTWFhryDV
sdpXBuNHJJ59BM5bYGcfTRd8upN7qnIl7is1vDWNc8Fj1O9By+e7tteeWQWGCSrQOvdcIskxgCO/
dJzWd4GK7W0Z9dPr6FTOVhbq08LSeN87DZunyEJBwGYn2GQJIP1N7VXtL6gp7amHi4Z+2SaZ6DbL
VDHte77ob+qd+penLIblAcvvdpUnhUnOXj6NbKBrX9ubnNzKYZWF0orX6Wi0PtKHV/F+YCM0rBGm
zfHBmg1yXWN3KY1D0Sr/gNcZGV1rmMMi+IvQ8uN0IjGny/r2RnozTvW+H4vmYZR2+Cc1fd8eu5wc
MKcZNVzxyMj3yJ17bx+0lakvDrs4sye6LY3Oism/OASz5O25jmVVjHdzBMwLEoWlk61EW9j+2GwZ
6neRT2lHBkHWEVVtTZYLOZiFM2m7QVSG4z7w+zj8CvJ0iL5SZx6Reo2J7udoy+Y1DN/ScRL9Qei+
8y8MaQG2JDkC1wNqAqA4s+MA9g5bfwarxbbYnRl7ZIlxrJU/J74bQydsXedeO1ms3xJK9eLd6qKy
m5G40Cq8uFbkqVe4nEG5X8JwyD7TmftnNbpLtPxYIHglLhgVdPLQzmXqBDsWF1G7ZTjhD8ckilt8
/8XCmb2XcprMZjTKMa9OBCB4HTv4dG6pe/r+kGhYeIdSiUy8WUwqq7MVE53Bp/XIR2sJKpkee7ed
wLazSuMY2/dePxcPRNCBguUnckaeFtwcX9gVYNmsbPAA+nFsnSi8bTDGNFsyXK32dw53i+WZV7DD
OIw5NwmhSXXODr1xfISYTLTjZl+McgTfGTPmlA2f5pJ0DEROQ28z52Fl2XkHt1KaQU4vW/slKixk
KilQvOZWT0sunq0pjirCINDlnjiyfO8ttoBRngKanHZVGJPazSqUjdX8akXpFjDLu9mNvho/KpY7
xAW1tUcTm/F7GkxsGxKqxHAXLfWYwlxVUi572Kr5Va6V4otKFi8FgYr/IkjKDUsdGaNFSlHGSVJG
vEpsC7JJ5m5thpxIA6aQ0ZQcyNgbs9ux5kX42yN1e75R06yr04Qhyrr15MQ+ixU4DT5aWdMLseX5
dYs/bhJh8Nlod87HYwYaJd0Q6FrfasHW99AbEk9XYenp7hy1VooyNE5MWL9YuuvFeyC7NrmbRdu1
rAnCZfYiVh0TbpW2YESJiZdBwngTF0Mf3wBZR4DI6HYgRytweR+XgAzZyD2TjXFlLHOb4gVMK2ui
FQXno7o9Y4PCXN3Rnji0kT94x7I1/nwJ0AywiA0c1t5eFfEotJbLiKchU4VlrCx96zlatJvcWajs
s58oXHR629kCWIAn2/QpVIHzGkb2je2el9BsE3gFkW+Rwp4Qegw+qG+nH8RG8PXdAtK03honwKWp
BPpwDG+d3mrUaF5eHruAcYxlDxvE51ucWDe2TB6C9Mvxro7afhuwSabYvtVc1dy7HbXr7PE43YaL
Lx593ghrCWXMTorjFBDFPS1qzxh9I6dsP/TLNpnt+7j2/ois3lZeEt2B2CAP22QHNLJMmkcmD8SS
3LWZfMZUcojr4b0ru/cxNstDMorHZQqR2TtgbCTr/hNUy2Vvcwae3L482YV9nJbkPZTlxS2GN1iA
64ggDWgP2ONcjqgqS9ZsJY6BN5ySbHoHhsUYfkzvfWSzax/ir2DIfiQ55CFk7XqeknnceYPXnQXI
eEIYOV9RBtSvDMTqg5Yi+YNWmfE/gQ+ZVaGSzOd9WnpDdUPeeoqMDbHRLoxTuS36DvmtwLnaUhLH
eRO8AJZNSBXsm3tcKdUKRZ/ND8ods0qm8gAyymG/5XbnCdjrtqrx16K3HM4JmtmirDaWbg/l4DzY
CJWdpT1Ngg25QkZXkMViBndaVbXuj2A77qAcrnla78YcZ5bw0ukXkLhkm7JKQg9fONBKLQtFXHJK
dFVhu6qfc9f76abwV6jkjQ7/RLYnzy5P8y6oR3vdD/KGdDW0XS6biqVkb4fy190hBAT9j7djSwwM
50lkxN6R+DLceKgPYkp5ZyfyyQomc5wLBzOlldwneBjYk5TDCmXwi9d5Z8ThMyEEcb7VY/MQABPl
Pp7A3mdcnKGJBO6ZMEIgxbze6I2VD29I/pLVbMU/YEgD4ClYgKKJIS3HKUMxjwU+S85x69nqDVE4
gUJZfRWq2+mNpH5DX+B9JG3RXfy+Fozg/INEXPMW8+3zfFkvsfvSiELwA3vvY5BvFCT3ZWKyiGhg
N5guA1njvg5FdpJkoHKrTKyjlagOQ1/Ky5Jog/U9vyMf/upwwNPguNfaqzjlBnGX3zvjM2qA9t5i
ItbqtHmmEoSu420M2UwT2/SLxGTlM5sU2NZXTct4Tgh1jlBqM1KV8w37eepAPskFKXWEIdGGqYwo
ql0DnE9BNfvMTQHdP2VC8j2q6mYUXM2szV5yUXcfxGiEmMjVca64yZayiCHOLGfEtqSAFWKLqODP
mLmUUygJyMhmIWNnU/AZicC5VdGEmliwl/SC+sXTxlpZST/8JiAJeUdFIK2LDRRddU/hK1xI8qWz
iTh5WF0h2Su9lLoXPsIPuFq5zxwyhfq2GT9raCxr/DHzpiF+5sHUcDmZJjxDROFqoFtzQM/gRWPD
YMnk3q6qN435Tq1Zp4T7omYA79Yq3dlEUKEnYIIljWC+kHW3gL+9syILeV1E2JSnBkd0O+7LiFGh
gfTfRi7ifgcpi2oou4nguR96fC0bNFkDn5hA9y4JdqhxsjcpfTSgpYvTeJN0M+UdL9B5JcPpNkwD
6yP1wSIzm3e3HpFbq5bxD4tyoKTuiKuE5ZI6ZyZqj4tviM/N0Dv5ptbboRnydbN0rxIXKS8jYR4y
kL0bxEgt4oFK9ncw/8t3LwU5QanmP6DXte9m2760Ya13ubQcZPkmfxIsAVcILdptb7nTnWOymh+j
mPfIu5B1Ay44DCIRrxmZVU/8hLwbsd4Nh4V6aZXayiFL0UO7tzDP7QxgwKh9QlIk6tXAR35bnEEb
wisIHslHne0ZhOvfeYtYyM9LepV27s+h0tgsk4llUTwwML3+Nm2WJTeybJIHL+LcdTqxZRT7gUgD
fKKomh9ikr5QuBSsM1L501WBvDO8h9dhnpQ7EeRm5UO4wMkY4nyNpuKZvBOKWpIXdnZU1Bc4feDp
B5W+iTZ89YaAVBlUIlA6xupxrCvyx/KrEoYEDaB8cp4KTj/Fqf84Qynn5kkxrPzOuL+6Ve1RKpI8
ZWllbtMpc0sSoZZpQaoRNxNVdwOdMdwtS2OxhmV502/lEEwVRWdN/BD4/KE+omm3Pzhe5KHLperW
nRxM9SP9Fs2C9s89pyApamFBrJcc3hd2u80SEqIzAWFekT3i0xxh6UqMept8iUHZyHLtxWrZaoU4
4SocqRASP9RJyz2N8/GhRZyK3zU8F7NDCFQasNbzsoZzVLYGC4ePK86jiIMS7W/rFpZ2X7nEOw3M
PcLR2+lBt9YqgjyxQ6Wd8r6EDEWVHq1Ul7+7rDh4Ilgl4q8P6AFDb9cqDAyjnPovEkDai0HPtXba
Nlo7MxMjCGrILeBv3w4iR3VYM6CXXq8R77bTvgtnoMJZgAvGo6lxbZqzJEVFlQX1VVgaXtN3vCrf
XCFt26Qyyz1yzIvBebxSrjffZGa8iCaj9IU0bxrgYhkCUeXqEcgJ23RUYy7srZDNqY9/eQr3MxFy
T86CR03GCBgcPJxghJv+pkxjdvNLU3gnAVuLR8AuPgpffHr/k7kzW44USbf1C4k2wBlvg4jQPEup
4QaTUhKjMzg4Djz9/qjdZqeqep9Ttu/OTVlbZZcyFEG4/8Na37JS/8LGcP85NwPf+2H4cjYyqFqe
Z5SyLG+dzZKAd3097zAJPuXpyDEVtw22O0E5r59I4/X1HjNHS/Y57sBDWVM7I7/PeVSohbR9MAFD
gwCGDYJoHz8sPctpUyInMv4f45j5jXfDSYKYNLw4/mhlRPDQYm3FNp9LlV1DDiU7rGFcVeIHVOyC
eb4UW77J7MgbgyJfFb/8KPhkMb6cRoinqcn5CuPJA2YWa446YD+7whr2KowvZDX9oJvcdELF1QyF
IA6XV9HyqukZHrucUU+m7/LenDFiw0XqdIRFhWxII+whMvWvJi+7LLr4TXnVIxat30CHn1AvjKfo
/hdkntkZK0l2y+xfe7Rf5JS09PylPno+2/q+EUlTW9y4qLJbWb1ZRiC66sHi27chiwiSj/Ca1W6G
zRqzQEQM1RTpuzUAzZ7JH1OXV8tSHTEyHwYXnawYdvYSPDkQGpFQEtSnsCXRDCbR5swUWUbSGNWM
WMx5nrlnaNAvHLBQO6rPszadP1ExXaSVvPMZuOQz+x6d/dQ2SLQ4ux8D68Yd5uNcLGeZjzHQme61
0be6bn8XhMEkdeux0i73qP9qSz9lS/fh60c9xQ+K1Bk/dbAtj3mE0ru6mPV8jbXrUS0ZXDTqI7zw
ZGIg9SY/t2TX2iVKgiHhNtHWDzJeToNNWtPc5+WqEGxQGvGHQRdCn4+KiQCnHtn1Nb1mc1k4y3Tb
A5hzCNkAyb5bInoQ1P2KpAQ0Qmj2XcefVDJA1vhmk4mFo4Wx38KvqBHXMH+oUQmnTO39wOrqixBJ
5CUAiEG92FPU/2LU2s87aQZ1b6/9Mh99DO/B67C4TDb9tRXWvtJjweezgieaJ6ZPp8ImJuFUeDJ4
IphJKAaMilFX205Yd0wHDYdiFZZFAvOUyL16TQuq3aiby3c4NAa5ZRMFbyO6TrEv0gXfbD3l1SeN
2bA1tHpma1bP3jM2jJl48pQDb7YGl+ajqzIfo3Tlv0YFPJfj1GPe3gMgmfPbYLLNBWPtokE3IVV3
wRTUfqyZHEyIGKfhGvqVvB/WlEKdHmSGtblgydobcO43s+Ch2zmtb/dXASKfh4pJfL5nGeq6N9FQ
hv1F1CrlYxKS9XsMtZOB6tqwW4vaKZc4ySfTnKHcCLn91CbV5e58BJjBKVtk8JW61R4R4mHyn67s
Jh5vGLc1r12WQj4GbFG+CRhh3Q2Ex6q6hlpTyGdIk+XLtPhWd52Onv+T0aGOh2HM6FDIqQobciRF
nu5BzvQAgMHjAsaeiNQgr2ddL1ef3S09FQc85btc76PZY2o1DFbRXATl6CD49VP5ExV5fOVLQViN
XRmPy4RRRsXD2SCSb4A1Z2d9ZIINjlpY5NXgeZNAmuz1Q/DBTjiGEJfupzlDt+GaiNzGzDfV9wQZ
lC0G/lZqIyb+z3YbWuxjLaRLRweLzy2Tg+zLEQsVadBaFFXGRpeoi6jr6FGdfryMG6rh3QoyyDs3
cWUVe07gAu+q39K+pTRRx8yvZZM4YvYIT51jvDLIGMLn2FNWcUR7LwSWJHKZdqjo2ht0giOmtRG1
cl16zkLLAnUCmUBfcHBGtTynEBnbfRjpnI2R1NSqssrZ9BOW3X+MvUJkjCwl/c0AHisYdJuZ56UK
X11iGh4Y36RJwfYBwRZvO43raHlVslipS5bOoKbvnLzD+4iE02fkozVcJjKCcg4xa4s7Q0D9ifyl
ILvAOLI5jgYj185nXPxchDNn6eSOHl5RRExiBhqZbdraiKi2lG4sLC/nVbcvqYel6TRSZf2JjTsK
d3iW8AOVWe6/E0S3bnkhwkcYgyITbIweOufowqhRF/WU4vZwbMt0yBL76c00/I4HEebmHYVa+Nsb
DQbqVBjuXY0ahI6witf9vJbrU8PMJYb/YWdMzxBmQXGWTCiRs/lfFYdTj/RBmCezisW5tGzZkfcj
RvSqmY1y5JvcPtSpGCCRp8aL8GuenFZdjGO+BU6xIUGxUhOJhyl79rn0+NcdWaaZGA4iC0uX/m7Q
L5xz2QLfqo3uGOurZofxB29Nw2x0r4s6dZK18WKsLKGfASSQm+3Ece57DE23K6mY4Q+ABxWgidL5
51ikGap8KexXp8h5jtSAtelQOgXOHNOt61cxZ5w+Ro5+cboQEzld+WXASQtduUwPFjlPLSpykeHs
GsjCZCiGL20bu0hsEzUPfxNb6kPi5qaAKrcsPsrZgTm4ceVdNgNjSqZy4InDuOVcZ0zP7nO/x5MK
w6hE/ofL91qgeH+RhS1wTsXjsiJH3RKLrdbOn+EVNQ/A7Gnym8GH+uCUbxm2y89wbou72lnMdFzA
qqY0poKMhqkKC53QykNsXdpsfgmmCakslB1y0BTvNZ9Ezz/LIs1LnEJYNdmssTdDcsANgamNHJvR
Eklmi15hafEYVZVNPr3UdRWkZ0GZOe+4tPqnLhWg/wrfDzHJBy6LARc4A20Mj+0vAopcdTWMCxYS
uOqvoFO2VxG7hKeuk/3VuaukPl7d7nmwmviNoNbsuqoCZePOGtIVFXFMBlQX5QjJddHy0Q1VUaDd
iCv6sj7KHid0498rbEAFVSpaZ5CtIrxDaSLu83lCQdpkDjO3oCyJJetMRO3VZW5NPJNDf+o7HZob
z/HdTwevb43gaWLBXLmaTYPT5MzWdGW5j0a27bPr2MEXGpzlmy0FfSHLdDBWQx+l9Gm2EzanRUBP
s5fYVlE3e7mtWBCla8g+A3nZcRJu311anfFucws502nndIr9S9+Ft5FTli/13MpT/mryP6Y0F2yb
O0KVEYAPezOIVh4iEY7ffgXxOWlF3g8ArAhd2ZdeX4Ph0sB2dnNUDK9cOpEPqQCFZ52O1Q+6NgIS
i27WG++V/N3EEkXK2gmQJFO+GGOJ5QnYdktWBjecUCh8ls1hjnPBrh7aICc6Gk2Wf48fn5+k0rZ+
TUHzP5dc79Q2UWGhWpWMuJIpdKcPMEl8ViX05XuIh9H3VDI+QMcGjH7P9khah3ozUjHUwQYUgDg2
+3z2/KcZONK7iFsmAnIhI50mDJH3sS1GjlInyvxoX04mfV7LOntaiFxkpKFxSNMsaYK93YHZ0z5n
iM3v5hBixmqZlPPJc43EOWT6/BiGObmSjK1iTTxO4L91EZ6JJC1ROzNgDqpHyWZT7sk+KlgcRqiU
F7O+ypzh/Q4WIWJUvwrqO4wiSHbbusZbh1hnCq6tBQEudwZtK16oSiMCJRZneEBPnTtXg3LNcECw
buNkKkx701U5gaKRKMvgtF7m9lYB1DOHmaHE73T1J+AoQCeC89G1GHOvBhIxssEiKM460PRA0TyJ
CMLDPviBjQJi9TjF7fNIVNW1JFuU/zMIP+aBbOb6PcEfuTp1ooL6FI11jy9Fda19GFqveLM6DRrI
sqvmCfF56f4yQTj8xKzAHkfHyx4bTFjpvjNZ9BOXsrrF6TddQiH1imOu8S7scBZbHxMR869FHEi9
Z6GT3pUeDYI7EAm0D3Hy3ocdmzgMG2XzyRg/fGCxjq8AdXlMWDwUPfS0ZbNEtzIViJ563GkHpd3O
uiNmmfj47Ru0wPRf3d8EQLTEl+PjHg/LIopv6Ijul0FvCplAA6baoZTy3nlwqJfKrqIXtMOoI/tL
+uWnB7Ju2s+py2xboovO0HmGxVOp0fbvYERTfSxGcT9ZXuTflLmY8M6bcrmJV4cKPFqzDGfLig6B
FsG239g2hD6W6gr3TIcBpd53tenOBVHIZMJjhtkpO+OWjhc8JDv8qUOXmHFl8CZBsbCQqWfs+lJo
lCJTN8kPMqIb5rFaN2KvcaCwhgeAxwRp9oIqKaBYm2R1UvEwLrPN7Vpq8VrJSYMCGFpGk3EXy2Kj
Zmcsu915aO5YrJpsT2cg8fCKzbPeEnVMKezfs84i/nXusZDsYKNRG2oXmdyOiJoF+6uO+/PFN45z
cGtoVwd7buQ1xr7mUY4I8XZ4cfjl4047gp8/Td8BRwBlfB+tjwTYAoupvXWhkfGq4a0OY5sob26b
D1L2ineLdxhm9NRxVBjfb67GFczN5RCDRGcEMztEczcjo6N4zcZru4CactQ09e5hHJy+3bWYT78g
9DL0Xwkw/u12XftscuKI9mykRHdwvLkThMBk0bll55E+YyOkgFXV+KIYlnqUZGGE7faQk+3MGj9j
pMZXep7WhJvEPDv1digIP41cYES4VxLCXqLHkUzJmGuVddquM91SU3USc5JUBFjfRxwZr609FR+U
XG63jx23fvQjdm87GgQ/QgJk8gVzw8JU0iBGJAXdE9ZLYztoirBhmKMizYXbLRJMBwhHJI18UgXE
MGv0nWcVN8BGu5krUvSp/649CrrTMhj6W6Ivq6dCyRy3gg3nO2GNzq4xKOzpubStad/zzSHhpHW3
EpVJ+/VChCZiCmNZ1EFN6aJ04HC4iDoGUDidocYgSVz7r9md56s8kxoTvJj1L29eXVLlYPF+Mc71
71Sfg0TMc1PccnTENxJsEVVDLOuPIVpT60IQs8r4jKrrfkKf+6kdtCa7IXLTN6seqNvDyieTK8AW
f5NOPiRfaZfWg0ssaXvVMXXlMrGFddHPM/OhSfTda7Xm3nXQhM2d2wxkf2F83r4HgbnrvHGBWMlU
FLBBgXR62yHu45p1Op1G3/2WpNk6R4Dy1W1QNPGWZKgYQIx9oZojjlkcb5KDJrhGroy5JSuH0T8j
1QIvSaD65Z1trXoi9q5Ozxk9CX/fx1P9mtGUiaTj5L5rGj6TeIHDnLaenrHS/nGK5AGi5gGb58cS
TriKoXyU6b4ow+lxLKMq49pAfYCUtbPrAwigSh8hTDnAeDz3iy6qtBI1+cGdR8+LR0wEfLpoklYY
eMJH0EyGQW1A+Ofofqn85i+PPQAMzQ6H91Fa9YozZZHXJghEgQy3CsPEEyFlYGVFprlm0qcf+HzZ
3y349ptDhFvzbkbZD/fKuBMPkM7zNxd3cLeL68K+j4e06y56X3KVE1I6YkXO6vWlkJabnhYg5Af4
Mw1I/bYfrOyQkfhHBUfP/Ey2OAykrLVnKvlMA8zDHDhfk27OhNNdtPrKK02vt0ZRNvBFpjZoqrHD
PQFvamdk6pKjDRSM6OuVcHX8gQ5ElUgjdDhVHJGPloiz1yJ3WelGS1bvLKABIEAinvgdT1L9iyOz
YkyDNuxnZBd8heecG5aeET06ilzq0lWi0NiGkfON02aMY1wUvmwuTQSTVMGMsq4L8MTMOE0o0iPn
MBsttGPdfrE3pTw68HnPidFdwOKU1R5bkta4vmb8Fr2tetwL+RBQFmExzm+nIeoegnTssWebfiHx
wApA22fWnG6urtK/sUWKYdVWiMh3OhfWc8y4qMdKgkPyLK9iYA1epj66JYOshpB76/DssgsOCrA2
+DTtbSYjOwCuA15AtmchAr7lDkWaVSYtSFvwPj7NNu1rHn41MuV9xRuT/bbsID0tpxwEROebXwaR
KhStJoodfhCXPTkUqNrO1Tjz3oEpBapULMs7MgjxWvhdhoibYQF6d9JuOLWcAZjQOr6UvY+liOmW
PzHSStHMST9HF7WkLeYVWorxo1GGXqofA8Ol2TWMjmtskEgA2k6nB6hNDUXyEo4h0Zr+dpVLd3wM
nO26nAyQmSObPRZLC7o8RlMwGF6jxd3U6nRqGJFFS4gU8vWB7FlnXbeVRwQ1Ts7Wx6zEfD2BTRvO
sNMWz7xrxQeOBn2TenrxcBuVY3cggQWdBddn8UQGk7qL4gkgUz1b2IyduHyJUgpaBmEW9htmR5V9
HXiABs8ZB2BhchkfuZgiQG8indP9Xthp85pS5f5UNVqqXQaVs6MX6MY3cMATPyMMnYbLiZL51NfV
ABQTgaU4oLerXkPyk0yiwR5AxcpwNWxe1/KL5AxxrVCsfDnNKl5ZNCEQHO12fh8b9DS7dskV6TiW
ecCynqO4sItnazCThchnZDZZYhN5a8vYvu/8EddSVTcwXxb6zMfUsYGHVg5z4x15GABxEVX1YDbS
/I4BXPMmfMdidUWTFRxdOzY/aZqr+oDNie8XsUpAIfjylx7F6mR9D8jJbmIFQS/p4AAFnk4NJyBz
hb2qHQrqRTjOb5NZIPiR7DxBKYhzdBZZGuzTacw/qTCRDVgR71HQxcFHwdbmrQbnxlOi+C2BK/Ia
cTfUV1ETI4Sw/bFrEIFJCjGQW6xpt8kahNiZSaIOYzDL9TICH5itOXj1jDLxgYunfE7d1qRXhM3S
FZAPYl/gBW2PVlhnqP5JMax3q1vanCEEZ3JeiTAVnC3hVthoP3+ZBJdVBviqOGKaRkZiRZKHtYqr
rzr1KjaXni+uQlDEzJMx3HjJyqsOUHpa69ukVfqEs3B5D+JhJkLT84NPxdpCnheG60FWZRjsQxSw
JkF8gUWoH3CcHJZu5jN0xrA/l6PJrevYyupfHZyhW0LvLXu3TC7Tjn50yGgmypQB6FJ0y8juay7u
Z22xGZtdmkzS7Qr4tLVn9G9o2fXKl15H/cE2NYyhpkwpJ5ZyRTAAK2Z+1um4yL0O/fCHENCZ66aG
79I3hgaiDOr21+o3uTjo2dEvqog4FwXCppBAd3/ENCeK7PdkuQ4ooCDIuAsrfoS7QNBK2qrCbkaW
PWMj1uCGr1Sbl5qZdVneVpGvwiOELnrXdo4hXq/U2veWo7e2yOooDR0Cj9j+j5SvJKKt+N7cSpq7
kVVSQSHAQO9sJkXsekD61ibExcfDZbEotobzvNhXuS6m6WCjKB1edTb5v8vBFS8C2wpnSz2XXwU6
tWdsJzTHMxivaR/YnWSY3rhssc0KcnLHtKveRts1JsNCbg+qblCOW10wtHs7MDDXGpZJUwJjhzid
1S1KvUvRPBkATCXBm0zSxx8upvn3QuABEaHF2L3yAPbs0WI1g8QozPxEi8p0n3Af8iGAtN5CT0GG
3HhOUSXTRnXYWRysDN9yKuJdboXR+wTv1yCozNiFrtq33xx/bnHgoCIJ1+seDwRf9wohWzLpzo53
FVv6K2W219dT2d96hGKxtV+Eu6MvlzUEXJYllzoca+Rsns4HFDK1f9M49fIlg6k8zce5+vAKS74M
+NtiRpctsyxwXLo9OsusotOUfEpoA1RuyWitlk44/epPqBAdmNLMK++txkYTM9oFy6c2KkLmGG62
jcOj1ZzrsO/ts8DPy1dhqj+I1hZ6tS50+/AwdBAmYM912HtQFw1/7P3jXcS0KgH3QtWRrRxk+3Sg
dLmxkfFdZ0458pHABwMgBSEtP1C5IYVBv+1ZCdOQ+RXX61icCzm7LbY8QXpfzuOS06r5OsbsZZhy
0s3yXuhyYpHmWyasE4lM6X1ZLViyQ8m2KCljFCGJ01XerW0RrJYguNbxGd+p9RVPgG3vchqBh6wD
MVmuXv+KGQpdy+hVawdk0q/io4JhjO4t0M2jCCePJ3KdRzazZnJumG2gc8IkaP8qfbwMSaT78MVR
LNlIiKYlC5mj7uijkGvUiIiaw1p6sjgMgGrXpAffU1+CjEJhnQoPK7KYrNnwvpKPmuRmFBb4flKM
uKrp6nYk61I0FYxmPgsXYv1FLXXbJLbiu0bvLR2zA46BFgGEu/jqZ3KpzpAQO9AnGqxp6DFWrqXU
8O3l7LWiYFcK171VeYADbMKY/0ZJ3L1jko3AORGcaO5H3uloB76t2VByccFqJyf1MamGzvuGNON7
V4WngnehkbTij5zin76kcOQ2ZcH/bHkL3o8qnsvn1ev0fTYtrHbp6iooH24W/lR950L98BvxAeiK
iJh6QHOLOLEJYgwKFo99bvUvVT/Wn2XKiH6v+1bCzyVSgV4nZbK1E23nXJuOhutsM3BWfOhpiNZz
soJgR1PSOkkIk+PT1e0mSMQ/i204LSEWVrFnZghcnBybbICUzB0tdPhLjdr+7gJvCiAUlPoWX4t5
sqRYpqucXh9CqZIkgaFZhxhalxWKPioLjGYavA53ViyS0V2GS/KKGV8ujL4Zbtqt7x6IKoUotIgl
dxjSM+9N9FKAP5zAhzEG4aKMeXvMOh9G8k6C4zy2TE3Q4i76AieMvt6CsuVDyY+/Q3+yWsjlZ3Kf
NkrcuvdRDtRgCzlOE6otHhwcgDWTN4CdVX9gL5LqvVYTTJOZlV8N5wuY9i5T3fJQmUw8j6rduC1o
c5nS5i3QIbQdePJQuJ9XKLdyluYF6xzOEMYGnoWvd1pblzevbksbP7xiey+MlvmhmNjzHfqtz2OX
L/o24TmnU29togFoXarR3ldTx1M8aTt6WXj3vfMG9W6aYMQSDz2nVYu71NsQG/YUcJA3fd+eLXiT
exDvyjyzLOt/+9pn1lB24yZj7ePSAqCknF/bqOKDxWShj+gZ827veQWFYRyOTMcVd6N/uqYlcV81
QgvmZhNIQ2aQNQgTN5+sj84NuP5YSXPCl1kQXpSCCMqb3rbC5gyIhn4Hmcs8QmFJMKS6lhUqP2lH
dwH0F/uDcSVerFqhi5/caWGlIIDIIFnqerOfHU/kV36IoiMB/YCzIHbLhnIXxwieXtHgpBDoffK7
eFnzX4rCfzhlFBZ+MsmxvT12yokqrwDeiow2Q+NEGMQszwqyX3hYJld8Mrqgl2kdmN1bLsXwu7U1
yha+uw11Ft1ohthB59M+2kYuF/1qo+edtlXLXvo+xO8hLBeekmzyKuS0FfzZYVmZF1clzfO+GCIH
x4vr9z+Zsjzves7mKD3WS7MMqEhYbmFzyEEJhxzp0JTHzLsQhKp36CL8zNtNM/+8Z02nPzI4jmzz
p5A3KYNpzu3VCbDEJnC2eZ+A5LnEEvNONZZ+fiAkgcSGWfQZeiRHufmlOxn8C7DsZ25NGPxEnTvq
LiQoBLZVYcc5hnjF91tuND8kYDDk2VuHyCPLshL8rMURQEKmJftZVklf5FR+Bm2n8thYqskUKvFt
tcZXTVQ72SVdAUcpRohMni/eYv1e5tFx0MW4jBDTgRtvj9cfbATm65C7FOwjZhkWzNSqtFB6F84B
+shhKoLwsQ398XbU8TY4mV3nrVXz/OP0fvm9Wpn9zooGCg6zN3lZY9JOd1E7C1CNnfzFxnXg1rCx
Nx1Ab4FW7sY2gDfDf7cePAdJxI6g3nAFJmR53w7d73KkgOH7oYHHcmmlPciGlH8vD4z3Cr5IpmDg
xB64ROSfshkum9B1HhapfHFQSPjKJOvsEPtRFhM2jA4KJ0lUZBDI2JYvASrPeoTZRADOL0YxjGwi
kfbuZ8VuyL9Mi9iTYDlF7LyUiE/lWeakLPYGF5d/ks2Mih/Gvk/lt0SgZBKUTWh/rRWEyc6bxvCn
TCv86bGKPZ45xoIXCzJhxBZ17T2RuExiRNh024oCiRkpfoVvZwfdTmm6j+gJLFQvGHuSE4InvChX
pb9tmOnZsZsG2X4A21MfTjA1sKOd1zFBIwkz23gzyosmwgyenLDaLuxZd3R20HPfIhVEfcIUeLme
GI/cT1NVW7sTipHAMBjQiSd785lR1X4GAjhcE6j88sRCseM6kHqBhahmAMrjsn6BnTbgLlyqu5Ow
jGIL/ZhIalMxfYitmmPCCkvk/IXp6ld6Enh95EYx5j2B62JPa9hxWfa1RWsYeDRdYyHc30xLmFCh
Ye5o2/sJ4kbkTyRpNY5L6FOjgu5mrHuHRTdcB9rfXA1if4KBeMUP5JbM5rZwF8LXlYfqCCks504W
30tW7vU+rTxFemqmjYPhHfjbvvU7yUJWes4nVTqMsgUl8kfqpW10WadDkO5PFneoN4MyerzMEK/g
VC7aGGkU2sXaXwZrr0wYX56Adh8rREzL3pV8NVCjchNR4NQMwToZRc8nKsWv4CsIb7kVV0zal68c
YBgSS7Qe3eFkMhztqZ6qQwP4b8QgwTaTCnQp+WntBE3aADVJTuB1slceeEZwL8TvQ1SGnPS2V37q
eFQfOUmx137PCZ6cMJ0p6JS86lCE2VZMzQ1679aq0QRZNTAnOtaV1reKD86Szld23EMInnod7F2l
h/caaPprwO7GIfhYWATIEGAEAtjMPK05yLgjmmKa0iFHD5lEbTcgr82L7MLUIv60YiabSKXlrRJb
dq9pXPmBlJ1NOIN+GgroZM1lzl8sk5gV03AWMB/2E4k94gygcv7DlKx+k66Ve0doWeM57DPyKE7q
znG6CMMjgixroRTrrf4Nd0d8ATCQxqyPwMoW8OrobBF5SPCFMM9OUJDCAWZ/dBBtJrZU0r6+W4dC
vzZ9mj92aAGKHRAh63XMV++19lR9xzq5eo56b/o5ceIwpwAblkO4oKtPmJlRPoTcAtP+JEM1UfWL
iA+Tu8zXS1owWLXT1OEhtcV4nln9uKkPvGrvRXDYeKXjcOmTUU3SRxSivfa3DV8WtJsgmEal3J2Q
fip0RHDlcWggNexCtskqIWql/T4RorVXB43SUcDHZTfs6Zq2eAmzevOKQeidB+kDpRlZyGiAfU+t
GVXzD25k9z/M3Ki7GSCHjhM4Aa72vyWHhdXCAZDNwGIaoeakagYO01xaMIq1tq2O88SBPWv6rr4E
8uE8ZC5e082QtIoEPgu5WKK2JTTTWlxNlUJMUvdETyF63JTMBYDQV6om/8mK7PjRMTTHu2msvcd/
MIFvr/MvpvQIuz1Bt27gO1QAwd9M6V07jq40jJnh5a5/KO9ghdneEH0X+EzAPfHpgmKjyUh3TGHU
XV5EMMhIH4lv/+Gl/OdbGjrkTLsB7njsRfHf/Oi0qrrj6Jr3S4A2cK/6lc2xztGcsEr2CJRYMLPF
BwIXEHGBm53jowXilZl6W9tZEjRUPsk/vKbt1//b2+OEjohsAfkKJsrfEhnJEYojQGCGGQW6bnae
kmu4k6G55xx2v3XoyccpAi9wUMp0+dmkN/MmRZp3zbgcqWhNyxT9Qyyg+x/G8ygktg0yqm0Lm6XA
3z60vE9Xclgss2dJO81fZWzcR4uJ6BcPmv42Y0ifpekt9X4EmMzyFJFLnSjaFYBG4aI+m26x9mEe
bX4Cz7V39TqgT5N1OHDjQObgPfV85u9xbrYOYyzqu4X5aoj8zAFzZ/J1WW652sqHJZXQNdt5wCyy
VuoqdR3sDEXkqF//8FFsH//fPorIhgzh+3YotoUNf/4nt70sRklmdObtHdJQ1qt4AlGYLHIG/yqV
lJsVsuplEtBAVEmGLRT/3hAiVOqZpmA9Fni8wRp85ZbVvvzDa/sfHhPs5MDHPQAWJMP/LTXRXkHf
ppZg4KNIbDoWSqOZDTq7vQfoHvK1XypiNuywLplnNZ5xaRWVvexhUpQ/VmeFT4wGpdz9w8v6z28U
QYJUU45PnQY7YXuO/vSWCQaGMupXDfN8xvPp1rkDLYEI1QnihQPmi2hEdgCg9KuEPbmSlAEIydDI
DdRRlHDLf7+i/xVq5bb7bh5H9f09Xn90f+Wi/H+JSXEdwBn/d0zKYysJDf/4Myflj//ivzkpvvMv
j62kzwkbE2sd/5/sX8/+F/gUBOs80pEfei7P1L85KY7DH0EJiUMUXvwvAULl35wUy/kXR6QNe8IJ
IIk45DP8b0Ap3l++U6EQHG5k3jNldCI4Ln8//YM2NvSG+N9AiKvPwqCQLLVNtM+f3pH/ATXyV9LI
v/8agS4OLxXnls2v+ufnkGEuRdtK9A1cn+HKQhd4rsxITJuddYc8XMLH//ff53p/vdYih9jWOPTY
u3A1+663ve1//hsRbdG0KDyrGIRLIuEpJsHg7uxms63mcrFGaxfavc7YqcoOan00dHl/QZeXcsB7
Y9z2OXVOMN4rr5HRhefgUDiSfIweAk8XoXNuMtJHkTAwjXz1oTAVpYHzUUBbGJH9ejlbrv0cLik+
AzYxrFSg31kaugChIaXHamnVHkpvRTQh2/cQDU1oIA1Ui/lNkTdhup55RMxIVcg3mw7EFvNEfAFa
bvpEE8UyEG/ABheA+X1hexl0Vdu2NLY8WHj4HUK6LIXBLy4iSZJ6U2fMLvKqIW5vI8iuv0LIzEow
pHXAUIwKNZ1M1Ejww6kNR12UOwgAIZ1wU4k2LXYIxpHiQIsi92ETPJcBZSYJMtXMQNef8b9Etgmr
85oFhre3FVgM95DPdYhHyy2kP3MCxducOUKFR4iClyvtAUbpMRFg08C5eh+pws4vpJ6sGIUjvziu
xwL0zKX0nfrF42wNzvFxVsWhBG1GOqn0Qyd7x5woh3NIN1h0saoTJvizlKN6csA4uudWiSkLo97q
qv3Sixx5t+8YRjJYWa0nprIZQzVwgvrAQolNYos6kOAIZkf2Ke85xT8joEjB5+ri/LepIOl8N/Ao
24IpxwobhXGQwP/WC6YJKzYOgdGr8abos6Kzr0AaLmN+9Fy5kVKqpu0N7W3NroZhrAExqMKKgOvZ
myf50HGTtBcBuBPWv+TgdmgcAIFa3LFzo/Vjl6FZua473fQPCw4szA70NPZNbWwjLtEGgzYZAJkh
nKgJhmro77GyH5BqCgahiwvJBGutbxftsRhAy18GY9YHtxvuEbblwEClvbTKNnbrPzbT47mzVLbC
LlvL1jvMRgedOnhZMaGoruG9Iaute1Zox0yBPHyLEX9CMleVp+0H9CcouUjB8aprhBBlfIe7x43J
dRgRHFhklchHi6QZfYNpSDhPnhoCSWJb1FjnVrrKsyWwI1bmtMs4OKvsgGK9ICgsAMJBQtpE0wK8
dckA3YjF787hK8sMd3HGwq5Kasb6KEBDU9j1aRSt3XLOeFPA/A/GdblhPIYdRoddgCt60Ox2dkSN
rXmNKI+hvHNaqKEIzzqUs+ot7ofBMA63/4u9M1uO29i69Kuc8D0UQAKZSFz4pubiJI4SyRsEJZGY
5xlP3x8oOX6Rx5bafdcdHXaEz7HFKqIKyNy591rfwtmxmb0672/qZISwyIGlKpgEhV2aPBb4otpT
o08SfYdLfWG2VSjYWn/TYUBhdEMKn4Dvwgwjq+brgbYaXXAmpSNV3I2TOaClbyavJYTlgjWrqEFM
DoJsyisfq9nYnaKgnWr9ZQbaIOdjLkK/vu3KwjGmG7x3DiN0AmPGjYJprGBK9px8t5WaTfqpkHzo
O9PUpAChWdijmB9CFao1WuUBMkvBUup9lOCCiRSfuPkYyBmZ5zb0gbEMrFCFl7SX68qv927TuuZH
z42N+GQ2cqD/dtNqcoW09I3D2AYpg+zYiCY+HbMrj4qFw7ozEgIM93kauQjJtOs7JwhdMKsFxGJu
EhIwcDyR/UKH3nHEpDeTP7dMwOe5zD3nUJA23nsru27GwMXBEWA1eQiMfqqJvGXkGKRXXq7rwT8P
+swPl5lBSr/yN8eBt/vYj12FMbTNZr7An97tKm7M2NZdvFQGTRd1hO58WpnVsallfeaETi92v97H
3uZE834ajJpgsuXZ0hV4It/tYoUbjDPalBV+IZyDUQ7EaLGSbHLXaghSDAg4Y2bzlCwtuF+/NSXG
T9X261uzifLY2ZwKOZa9O98W5rQgNvhSkHan23hIUtK2CmywZj385iz9tgj5/laC85VwNOcsMHBv
r5LdTWaQQ+AWtTXEjFAkZwQ4Bb+5oP/+LJcLgTHncMoEDbNc8E+1cIc4Zpnv0Z4c5qZiO1gi3vxM
3jtIZ+jgYA3Ip5gTnJ1mv/ka//sCbVdQ+7mmx0ep3/cKsDF3LUdMvkb60PU2Yw44kWUzR785hvzt
+2hU/IoSCzjiu0vk8oExOdyeRQIfCRNy2d/QfvL+D4r48+hrDTLgpX1fwH/9GYb4f1upb2lOUL8o
9TtCV4A7/lzrv/7I91rfkDZ1O0dyV2lPmDyufEHDc9P++Ych9Qd6hZaEASjAEXqKo9iPal99MOFf
knDtcEwAx+mAkftR7VsftM2MkcXGNlkA5L+CInK7vXmmJY0qbj/qD8uik0GF+u44GJAwoGJuUGyJ
kYUXVMxuu9Ni6VCmqdLhjiZ1+VEVhMSss24cPmdIy09l4KOMbBBJ+gcntoJPYaIZgTdRkwMPJoZJ
rK3RynZZRnDu2hKqIq1Dtohe8BlK4PqpsQOLhiMnk0P8GBtLbAuths7ea7ehleO4mTlu/EFmpxPH
6ydCgAEzSm8hmdsojzqMKjWIUM4QVN32lBQEYhEYJFZ51JUfoVpBSCcihwIlLsZ6n3fGUK+KqEHI
GqObrDatcnsM4Qb4h3Wqa+cL9hfICIsiAYGsUsThBLQKjFVvMohcY66ekyvHRzxMO05OOFI0JTWj
azotjEnUzEgpDd2v+GzCT0jKhnln1i2hwFY4elcO45EXp+uCO18OzV1tF1yOpwP7c90F4bVAZkxR
13ZMcmyRteteG32I19rPP8bsYbCWa+abK91mYboWY+TrYxm441PtYZ6BS6IgiRF8gNUqHMni9Jh6
MjuM4WqUHnm1GNloMVps4ufePAiOb4F/PYjR/VwgQoPQAezllo5JyKSPFvBtbjZ+TTqHrS+ALNUG
3HPt3Ueg/q6ICK/qjceWui9LZskHTkTBjmNEiQWxEN1JTSYFPksvN+jXJ1VHmJxpqerc0YaeCeyp
RbluiPJlzOvY9Y22UGghm+nzJz/WojkTeIvUBqQcLxgMzIriGCglEo1c25uKa9XU5M7cbhDWQidw
G6N0Vt1cO+MO+HR+ZVt+cej5MsEPKVNCiOnB3KzqfOF80ECOns2giO7TmJHNfpoirM0z8RbtmlZI
C2mJWGBkRkjT1KpperogM8KOCs5Orvwd+xKhj35NejVMDRPOwdzO0iViq+gQuDNhC59IoTSiE8ir
40umndE40svBhBcjwciugrQsDQhnqXc1VchGabcIa9NR592PKcrIE8tJzfjIgNG/aWkS+83GGc1R
3GknkNWXxitUfEpobn9DkdbrzzmTsXHjRos+zJJGOR6q2vBvuiwJ2nVn5Etn36EYX0XU5OW1QWiA
S4irkTP5on85D4dQiuCi96t24HRo4TkDLeSGe3x2NtHQYhjOrUK4hEOaJinLTQCAf4MQg1Q4rwzm
9tKns00XVIq2XQL5eoPYCsUhd6WKEKFB1KAEo06I54rUkNjqTnCP28XBNArGOgTL45uLLBmgpcJ/
fNaQ/QCyAlME+XFWQMLS2IjE5CtqaERgJO6vJt/vbhBlIjpC/OC2RyZBzW1TjtJdtVnrfcsH5dho
i2EspkOefGToFzNByvgu+DBjhCpUu4+0ZkMU7mNAw1P0klE5eUi3jK+jbG0iUcEc6LszKpQg7g08
WgUHFHrR5UNtW3PFkaRR4HzGMF4zc5ieUpH696awg+cKUMNLOqqOWVcsZ2ZvqpyiLTOwwdxXKl1s
r0xPzmRa1vUpE9bkG40f8nww6sFNEXHXcSepTF1UTmTBBstnSxGBMOsvMk9tZCeBiz4nb9I0Pgba
7q4qTyXz3oMXaK5tGVX5OotCWOtAYGDPGEVZ3pYjMOVt5sAsbAdr3vTwNGfC+YSUe4JDU4fc8ICe
wxS6zZGJd9ptq6LMLqQosH8TGIoRdQpC4Ww91BYtLlcc1Fuc6+7JkHS1uw3DgtxWFrd1xBKoVhZK
ksfBHviz2qkrg9i20Yi2WGrOE6WAdsac0A8j1U/FeNYPA8bcfvmY6KZ/RBNFY0bNNWLodAG5+r3X
dRszlt64KoYUWcKoQbsytRZ4BacYpC9uYSDtK7Re1WcB1uG5VwA088kwP9r42lhz4loRkZwKhzt/
bHD6dAESL0zAUFPwKLkj2TZWibUHPbP1Igc49+su404kVc8Nr1pvko/4b6cth/2T1M01CuSk9lk8
MzI4plGhsEAddUt23BStukY5N4IX7A/mCMBm0R13X6KO0n0JpvHorCHAxRkTghDzonkmm4ieIH43
hQN4NUWVPoreJ0O4n1Xyifk5Nm6bnM9gU7raPSc1DQ3AUGfdjWAk7a4WLUy3p4uS3Suf6wPhJ71D
Ajgx3BsoqOW6MQZUFK3bxyBeYIneGlNvfu6VwdNBnG9sraNZhfrKod/HSW8qr4M8M0GgEHnirIJe
AeYuiqxE/OPNKHVf66Z/1Qf+f7OE1JwZ/7mCvA2f/7N/yr687RcvP/OjhLTsD5R7DqcUm/VD6aX3
/KOEtNQHzkqKfw+IgPPS0tP8q2Fsf4CbTcvYRKJG31NRxv5VQtoUnnCnOa66HAyWc89fRPEfjVtg
5BTtwXPxN41cS7w9Y8iFqs1AyCGBiKmYVPpdK7dsRiSqaXpFXUIPwZhi/ZgjObkiLiilySZjPy+J
go1a79btMc7QXay8W1pIw7eZPNUG+7ymbVDqjEZEqtPP9mQy8jPK2DuiJrQ/9wyQzb1doZzywmjG
lTsnLNKI7WCh1YZrnFXUi/FhmLroDjBC9Vhbg+73sxhJxZI11qfzyAjRigZZiou/lhrdW041oxK/
E7gYKv1IS7TIaZcEA2QKF18/nhpgIJQPPJFrJxqw9CgUhMNK9ANGEiKfna2CsocQsjbomU6sJDFs
E4+FtpzzuiWbGM/kCpgvwMu60rh0qKO/4phzAe2KhCEQYtIQd1BuFf6ShOOxDmkLaCSa6XwFRRXC
VqNaP137wQAfUiYNcUbYktDwtIi9ckrEsb8tzRZQYofrdQXhh22wgGzgrWfHC/Fgoimkb2hVDKat
lhigo+1g/DNMje3Mbr3scxK3LpHLmVN9htaXUih6FUu1GsccwEEdR9Z2LkFlbWy75wzp6tq9iND1
ACL38RCvyBQyx8PkxtT60xCylQaaXtjBSIsQMGdPe7d3ZvFtWUaCneeUY7oJohoKU4UkL4S8Qj+e
an0wmq3k7EA9nZnQtuBARylJAsZ829LYNK1PjQjJN0RWhFuRxM2kPVi1g+azSScXkSKwxJN0iMd2
x+aEqSzBDzpshcgcVMtJc0KT00o3DIbZV7LQmzUu4MUG6IxJgyzX8MGD/v9FrZ2O3/78Q1icSf95
Vbspn6I3yQKvf/77iuZ8oKa1OAvT2lnGWf8zADMs/cGiJYIGEsQTBlGLVevHguawDDLkRV/DOmN5
1jJQ/bGgCfeDgsOgtMuBlmkwK+S7BeyXC9rbUTr5ANrVNsd1llObAdhy+P65LRS6knGool/IwSUM
t5mZE5yCdDqavvrMwHneNL/mEj5BOstomOaXGHRds6vdiESWoe7gk1guk3AQp9GYHP3OmNJTnMe+
2MtQILLCE1yNl8VMKsKK4B3b+B5f8c9r8rslWfEZ8Xsz3WDIyD+cd/0zI1QIjjlKrBi9J2of1uGS
RJPnCDlQuUFlRZ5lpXs0lBl4kFzrGhQ5k59VjHz9k9MkWbafa4bCUNUlwTU0N3H+/3RD/N3G8Te/
JFH3JoNoNi+L3/Pt52zbUyddv0pXDBDifu/bhipOM/q2e9c1AFxhqn32krYvkcPPfMjwf7qNh3+j
3gpS1NSWRBRAOqNbI+MdAUv9KEn++WNcvun/0RewlTGnpSuiacIIOq5L8+bnO6FJ57D0K5yPS3hX
fz3SlkDygrV/3JOHVqoLzm2y2anIlj2s6XpiFMXMI70A+oMgbFVNLbzpZiSMeoPSa/nh0eZO8Su2
zNMsqmyMO+3QKn3+6892GQe/+80F37qkXhBy2Z3f9WqXg0fqhSCDMZpw99rQZ/Qjex8gXkSstvdE
nAVr4YCaLDmnCxRAQSlEGF8EuLnCUzZ9gtTStPSTNRLdCCx97jcBsNgGuA2OspmzjUtki+eWkFMR
VolPUvoKs3+d4pHVJPg4O5Ro/QgUBFdP5fZkARq6yApeMDNepFXH17ZpD8xH8feK9TiDUijDQQ9X
QxOqW9RtOCLtti2L3zwdgoLp3YfjuDwADow2Wr9KvnvA54DeFINOlN18TeGFwYCWUr+NZsBHEJaK
bS4Lxz5vanK1t8xAxXQ6eypITjD28b+d0nU/zqJqor2Xs14hyJROiafUTeJTU03a2WV0HoBQ8c00
m2UbA/+eBfyoAMEZMYbNTW/Y6LqL9RMIn2Q+ApaK72XqmtPtr++Et4sZPWb1Gq6yDCio0egqvr2F
w8GaoPAzWs0wOm9bEbMtRmN6zMAXnaiIOR7TFgAMrdOKLXDbrPm+Bf7zQ/T2N2A5RfxiSxP1loN2
D2nD299g0KS8hRVEM5n2rDZ5YAzzwTVyBZS/zAipChLy9zyIAIBssM90G45SPOlBssRMtZ2/LEuv
z754XYucNMMYTa4Si1YkQxcz3FT7zLNMN4M6QGajvv71Z2ixlby7ZRZ5kcWYx7XIZNHU2m8vggQP
6OFp/0K2ou6veFNWpYZJvLkZWw/HlJvNNNmJ7yPs0QCl60dy3mMdx2PD4DR44PGhualqaBeA72ZM
0oHLJHDTiBw3VjLNydrqbbt76jxQm1SLFnNSch0KtZali5qwh4ShdlbExPqmNECCoxewgfm6gUW2
HEDiHhuhI5v9TKgU29JM1PyKxiucjHzOqGA9nDVyG6us30TAQilyrbK6NES44BIEytENIe011FST
AorC1GcQDwHbuAupQwkTzBDP7lst8xc7bxYbkxJxdRGRWvZAFJmyTttx8vaYXPEoKnjSeBratEjX
vR8Tr9510dxto2ZZM0rsBWLLi5xBUHMEOYPDdD0s/kCYLeX0YIjCJP686UH6z1VA+hjWLE+dTOMw
kEqYxNFtZIHkCBQGv32YBxMOU033clMbOLE2TTsSmMZPIw7vyhHnD0nCyrjyGPB0u9pn1A1XuDCv
46yyJPPigAO83eI32PTz4i2qGr96aBnDdevvGW7h1Nffqiz03RtoPsxGTSnL+aCxtYzreBiHB5lH
aboL2XSBcjE6ny872yLLQFfGK6+JtHCGdWhUEZJY4Ql+JIwEHT3Ji8AEEXHtzhU5x34ccRWshuVD
0VWhd0wGX1wNlsarSdxke1K285KY1fch3U6PCAYiQfuxusAjR7vUHxpn2iCUrLItOxJjyFQp8Ca2
mc0nWP1YhjIz1ZiBcUbQAnL8dGPLLvwc5q6/uFpx2W0l/NzmaJDsAcITGH/1MERZ/FKUIRJuIhID
61sh6/HSRRccr7ue8C3IALnzZFXYf0+0kIOPjaPN9Bq6ADGSTdPFTH95psItFqogvCtlMnwRDMlp
bhEWwpOUzoAFImaW7VrS3hMf59rixVioeTEHzC/C5noiKmlbUWMxBKi4MD5dzmb+aYF/ylxXuC6t
HRzl8RKYOSF8oJF74wbWCQF72rB42FoLyD2NwIwX7SZg+BsLu8bliIV8ctbfH8W2rZdcPsjjvEQp
82Z8HAuQ9IfQmGZEQQXYCdw1rV2E2TcnsTH0riAqjUTCGElUFAsKJ/S8T2NYqNHZwATgjWcgig+a
sEbxEQlL7+++367sIb687yzcVpvMQMu8/n7T1UOYQdote7PfiGbO87MQ/DlPh0qx3cWNfiIzrpcb
DKMVNz0N1XtR60IdkRHGYhVwGILGETdXfCZom6Jwch6M1k9oObrtR2UN9LNTEge+jMaAHTL3i28M
AMwDvej4NAxYdftGyGPXFDzKedlyXNNkhwZZ/hLgtN3MuaDnr4wMKn8q3Bi8iRmFO4ZG3cLvaunU
zqYcoBT45uexJ8FuOdaRhRlPD2NJKkXhmvkddCzEL2TLF4+4p73TdIJvDmcQAvuazBtE0zmQxppM
nE8mMptjJYfiHL4BJ3B8qPGlTQOtwx6hbYwopnYpAV14caO80eHI6LYII+wijtm37ZUWAw1Ej1dQ
uGUX1l4pMYrwFl0E31aCiBEF4AEGSgJfZ+IhFiV6tao2peVirSvQjW0ESP5LZcEbtnTJd2Ab3W0H
ZHDd4Fo6oYFIFkBN0wAjD1UNdq/oGqoJqA2F2eXjnHfVGTiIZKulRfpg2t4lZF1fTGJ6MeOh/gz2
s5A49YAQrWnaoHiB1+R/HpP4hvFGcGzhvICXBbMEc7Z7GD0k8lEf+cfEGxAgp12xh7bLwbgtyTbF
/ZmfoLB38PGF9PYRaFnronzFD3uaJze2+mqAq09GuSnT8IUBdHbDip3RsfA9pNVx2VR70wuAS5Qu
mI7Bq7xkO1RQ8WTQZKixHEUjPGRPEOu4yuKz2XMWB23YdF9JgKcZMrtRaWzAMPpPBdSdA0BI8Uja
ScHI3XCrL6QHKnPr+yZqlaEi8DJC14SThIiEjTu1LS1WBy48zCZ1McPfO5pNpvesJN1ZNiQUXo0T
nNAFqw5p7s6PhKm2MBdFl+G4LiHY4aoqvrA1xoisqjY6xEXcHjI62htAnziNWg2I+CSifHEPaRYT
1YDohynH2Cb9NwP9zEJ1evHNuT4PUhjXwLe9u8nx8A6ZifuIKXOINk5TfmnzAd9ZPEXoc0wfnFbg
9uSJcl/wVmCyTvGrx96piffi2nEmHE2WHqNN7Q3l8wQY60XHTXXJCl9hyOLZu0CV1KL5a90bPH4d
thoLLHEBUe+sy525hAqxcINJeL8qxeQ+ZfVUXcWGiq5ZMLMtWM35c2IN8rTVjDMLXfrnGqDqVygE
1ueOimsnmqa9QoPqYZRi7JWbmAIzVQb9Awm66BNL16ubi0yE8+2clXYMyVkv5VhT09FOkLfCLOSM
jl44NWJybhML3rcV1bpemTEO8ZCYmwcAHzzsTKvodNkyH7YQt0W9BhOdvuh2cJgCYPv9hBGLvZ/l
QKdoJueZ/cSHohpGrQDeCuALUIHDZhwDDkCEjPvGhXVOksyO3SD5nKi2V7sWi+OpI/Pe3eDJT/dN
2+BG5twhgSBURWteodNsDm2byecsJgxgDlncVxJ5FKQASxHzESKNRV5EDH229SjGHAYxfAf6rvcs
2pQarQ02PaZpLHNBLPW9qPilkVjKWCI7HJVz8IVDW95o+rDZUgQlG3AWyz5j5aW3KfzceGaWFpq7
QWNGYsqJTmktDVFtcPO0IG7h76zDsgcRVU8la7dloPNcAIcZ7tLG685KWXQRkPu66TZNJZRxPRAP
2GyK3nODrWbfbFYZQS/WYxE51mNn4/K77LzJBBbhOOVeRpRC7AGktmFd6quQINW+7C4VlVJ0ZhG5
k/D843M8CfDpM59kOU/OvNhr7qPJKa/YkXV/Qju0gIdA1YEm7DXgdqrL8ls3wXndc5bxxD6BJ1Ls
3NFm+yDG0D7YpJoEexI9wE6GnBvX/QwpcjUMUnFGtqFMrRwEpNZVWjlgNCOv7y/l4GYAy0Kr3Hd2
4p1mcNn0VlDgNZuO3LsDnWIADI4RqdPJL6W5jpIxPtgAq65FN7KvOiXUYYqjC5XFFhqfRlQukO1m
JMAI+DFT+BKUCLck8IUdHcD4dEgK+zTDbeXszc5fZINBkzinRTZy/9M2XUBzqAnQDFNnPLjgj/XK
AQh6kbCHIoscC3QC4eK86/Cu4pYxKTrG3kZdgB8AY22Oqd5e62TiYU/phG05z1Csz5QBT/hc25s0
ntmWwVsn50ya1XNAN2k3GUszVVJtbUcIrRdJSnC9ZwUep6OQyTxIhU5ZK9qrQ7YiIgGHWzLlHdiV
opzEyp8jUrXDRnKTkjvQYSlEGoiWMmNEuoOKXkHxdgNBe3WWBnjnWJNh3knDOuHg0ypIt130ycNg
zIkRXd39kNXBJpIOsLwBA9AnutwhUrSGtWfdKq88ovWwT0SJ7xArqMvjWyta7mC7CvFJl3F+hoCR
z3+yW8wZbhe7Z4RF0WsKzM65s9ukeHBQK+2T1osfncimmLdQyH4TrVVd6arAiOBX9OCP3RIvzCCw
GY5maubJWuK2eqRbkTar4fUQEKbWKM6mJPkU4+Yk594jE3vXE66iD60ewKE4iLMNjiooTgBq+S+2
HKJTE7Pokf1fH5l7tGdY7AqGvVgF0RiHCCo2nWfQ2af6awigBBTwOSSK91NnTZ2ztVQ337h97TZb
nMP2aSqT6JuwfRzfoNz05aC5w1Y52qy1uSwW9ENssS6cvjnUIqhvKL8hK/P4r/Q0QL70lwNhiA55
xQefnNO0Kgiip99IMyI8hphYpIKhYs7ReOShG+C/66BfJbWZ8SUjqTiES6CFocvwyonwJ9eoS1+6
XhrXmRfVj/BRvJtgouHhsr9uhGtgp5f5DInURDtxifZ7ePbxOoZMxE37vu2C15jPObQ3eTSk1b6q
J/fBqiGYbjDPM85czl+YM4miUYWupo+9oM1C6hoCo8QFA+Oli8po7A2M6LndH3r4uSdTG417NssB
aax1qlPXbde+HaAgVuZ4CX+w2QN3+Ry5bnBnGUKdinoJECCU8YD28kD1Nn1EryHuJYDCGef7EJ5a
RTPbW4qTmuQwATbPsOua6AlKmz0a6+44IgTchZPV342p5dIWpYCvTMIuSdn72LSCZBO/sb0zJjff
itECj5z4IThT5qDZqQbNcUAWzzPiB+RLM80V+gT5hziy+zyHQxB8U3TCDiAj7C1g8jGni2moMxN7
DfkCCMzhlcjYs9Yt1tprVsn0PNNogYYy8lgiSu5O9nqP4a1NL5VZc6zuiwhXeoeeaWOXFqUtjpJ1
xsEPJklfX2bIgbahPfTnw5w+S4x8u35qjWOt7PTUiQ1xgJNN7nyXOdsKUNUzWRY2vlhYih4+15kK
r6jlLq5RYe7xB7QXTtE0V7nvJ3u3tIyT2ggwVyIXp7Ls3NDFZx9gJ6rbaiGVebO9S5kgk7rYQLGM
dRGfmIT3XYkmf5qDcjyhvGgPWM5rooRcEwGVdj6KrAGcDDxmGe/XEXszG/1n5jnTPpQ+bjILjcm6
1l407OyUPG3B/XmEThnZWBkG74uTR8U1spyWL9+GA1vWYdqeWkPKQH2IKtNb+l/9Swpv9sK1qGpY
J4mCXdVllOwHAsK/uIOTfmzKsuxOpJL9ZUMjmiULLAYIjjmuv5kjFC+Auu1MMdsi3wIwuHLqzsr3
QAXHL+SpaWaGVB08vVNQGKvM4IDCbUwLGDI48lzobN2NozPjSDHexMwRpL9GSl0M7IiM20s7D51t
0zn9rvLFg1NV1mkeg1HLiAraSZToUEUM49EcTXcvehdyPNzt0xBu+BFSENK41ii31CjsrXUM8k0n
pLJUE+lGyGnz6VC7tnU3tm4E+NFgqL9VLb/zCATxc6lzv10TJodujcA2AN5F9YiqSqWczpvidhr9
W1I0WiCTyq1R3uBR3pF318W3KOCR9rleZyI8QlN+GTm9gXZX9nrd1733KTfTGgywOeynJkjmHcob
R3FawfNWjTFZOYMz76zBhpbvWrKGOpDXT10S1HTMqv4ro9wFhW3P2yky0n2fpc6eyhNSovYGcs77
qoTK0xPeVw7Vl84ykssQcQnE5r7gCIbs7Vxw9C/2Bt3CI9CB4VhwSLrK+h40cqrnjRtM6ZcZiNQi
t0u8o0WCUWLraWXVfniwnIyFopvDg0uCzf1Asd6tc+hfz/VgkqgnkYDKDYzsjhpAGXW7H00F/Hfu
u/tKTtOh6ETTXk51Mu0IjHlkO85uYp2PwCaz9DKbwmPH1e47o+NB12TXPjuDGuTJHLezeYLmpxmg
sYzG41xLooCy9qLEy7ctGIeB03Cj+yjIzeu6jrO1nBOm2o0ZPXhwfg64/OkXusZN4aO2immVTQdq
Zo+urw0HBhIXFgpjUNkZLN3kyHEy39u1rx6NLLLgQdvhecy31ELLiTet8gliCiHKHOn1oJhsxHTs
Qse4xi7INSB45lGwry23g3gzd3jj2aZ2tWE45z580rMico1wK17hlV5ju6DiNJaSNQKX6MKsPevB
76jshga3wxYGeXFKLM1Ib67MH93QpoZLpxcrG4ddJdLok4D6R2HlR5vWkzERX2FNrM6sLoSb3gGS
WlIO82/Qa81b2TQ8QQ0IyI8pqk3QQc2nlnTcCP9Z3n5qHAlnNdftg85NzE0wQApxGVNHjI+EUwY0
Yd3OTEmO7mKElYlWtLuGCFQhUAMmQTtafXl1Gc0ZzVQ3ZefZhGbV3LpgnKH/1hxfiFWmE+Q7kUkE
mQ0hbFXZAVWq1xamgUbPMO+myuk2FTHcGODD3jmF68Uf4GCvLidnyG7DOaz7ncoBxKCFKrD1ouak
PdBzGMk2VllDWm+JL1jiuiiqVqEGtLSVozWWZ1QmxElX+Ezl9vswi+9U03wKSd75Td//7zrm6M2B
b6A8xzbwbsiCUhONsO09Y3qZTnTWmfKwGGxIkiiQJjpF5xdEZ9bThZsY5f2vG/b/NXJAJuMx+5JY
IrGyL4qZn+d2WvVNZRUz+KAmPydgpNsHE3HmM03XTWRVHd6RtLs2MDNk67gzzN2v3/6dIoahC3Ml
hXbOtD0lFaz3t+8/h4Rukp1KAySMmiVhyXJY9WZNEfy9B8lkyXWOHuqv+8gokIGmYc0ReLQC8RUS
aJmvU8x/DuAJsAkoUzlc70g3gVkUM4KkXPL9I2nSfrXFluLsAWLCXq2oziKMbIia0TcAs95KyF7Z
/jcX9/bDBRhj4hHV6I6ksl1cWOLtxclQBaav2m9spdU5R4McRfICC1tR0nrnlD3YDSPoACe+S/pz
aeacf3EdJv7W1Nq3t4OXt3TnMLSSogbpu5/i+EaAXJ5oglryxusm0n2A56YXpi/zmLwLkddLsqt1
DvPKXdPDWEQ3kx0nmzIHSbWemMJuYdbW147P7v0bm8giOvhpXvh6xUgVlMAdyZwa2cLbK06Jr01l
kX4jM4VGsE2bjk2vABCFrsVUOEU4K/U7xmrFedoHY7SXBY0CNhH2YSyABIf/+it4N41afiGN2R84
w2JcEZgL3v5CGSgs7noAZu1A4XQsutK4icnkdGGKEoO+GQEk3/UgY0C1takfbQc5af/Mg+FPyHzX
NgC4mawQMhBI7yUPNZk8cWaqC9dObOTvZZK91BFk2lNJPPp51+dVemNCNaQgWDryzFbLB1E28lZ2
NJhWk2ly3Hz9t0YvS7pLZm+46ynoo34TGBqnUOMb3CJFi4DI7BvqDdkUiU3OQ8bqBup5YcMzd4EE
PdtRtM+KseGO7nOOlym7SMhLDsT8ZgxO23sPcKi/ApdDyxx1jx0cckJED1gcrB3YcBBmg/TB5AIq
X3a2BJ3u1gYMubikMg9K2YQXbdUZ2Iom+Cl3DXEt3VoWbNbwsWrsaH3mnacmTsB1LqzU29otzkva
2Kmivcuni0LT6uiPvn6x/0oDeVtk/P1LD80/yiSXN/rKcb4mNqdF8/LjjTdP7dOb/7PN26idrrrn
erp+XoA9f8lllj/5v/sf//P8+iq3U/n85x9fiy5vl1dD1/5G9wO+5aebe3n9Hz93gWvmzz/2BCw8
P71xzyw/8EP6iK6H+9f04BWAIUHNwtj1L+mjXNwzeGSoBVmM7AXD8Zf0UXwA0KUQPYDVd0wp2Hp+
KIXcDxYuPRgZpulZkv9i/yul0LLU/aQPoTvKC+E4xZHj4fEw3ylY4nYMOjsLz416qJ/GdIk65gSE
iBexQA4gJMqcS2k1othw7sdMLAYQQ0eFW+JZcsCbjnBvht9xaN5tvK+/1OLmYVDN30q9Xxwy4lzE
mJ7D4yhvstQg6GOYUm+jHD959LxguGNy4N1L2cFX/+m7u/x+5f/hUHhJAFnb/PnH8tLvPw+kWTYf
BloD+V7Rkw7C8Hs3Ps/L2ACCnxPMnlFIGSIyL9vJCr/8+7cTJoIxCDHoDOxl3f7Jvwdb1NbwM841
kUMUOmyhX2OEBo++Lmioupn77dfv905U8/rJ/vx+73Y+mwZ7DbP5nPyckKrdxMfK5HFPbHn4mxV+
UWW8/yC5JlcuEhFpW+92nDAiowRNwLmR5u15TLr7MWYG/Ru6zt/dKEIha/IwkmKKf/cmRgPASTXR
ecHMaj/1sfVSkwNwNhH6fqTtyyGqUgOTBiV+c3VvK4hlqGCagvAXpuSvT++7z7FBzQWvM0R3hAIP
JrBj72zoldd6lvoaV3N/OiK3Wmegma/9uKjc1a+/x7/9dD20MOhyJM/JuyfEc3EKSJP3TwiCoX0w
7BH91v/+WVjg/JIL5V30+xoQZl4bt0V4TkKQ/NqZk7G3zDm+GpMkPBdl3V7++preFSmvHyqMPBsv
FW+3aH7ePgwoixIq0uA8JjiCEM7SoEUkossCdj7jT2N8wDzX7KeF4WB2iUkFw2NDMQXBYffrX+Vv
HhMex+UvbmFb63dfb5/3fP9+cI5ojpZWmTobn4ii1f+i7jyW5EayLPpFGIN0AJtZBIAQmZFakhsY
M0lCAw7lEF8/B9VjM8Ukp9J6OWa9YpMVERDuz9+799yRY9wn1/gPn/QXGIruFsdK1pxff/O46T2A
NJ6VOSSv1pzlJ1q7Yj8BwT7+82/662X48EbSWyNiha3G2DSBv34UUWzMxgq4XPZA1hCX8qvLCfBN
+sU6Xkxk3j67BIpJ4FRV8Q2U2SzDsam8u3/+Gn94c6go+bW2h6LL/1h7kzXg1BQlZ1OOhK/8NcKW
6WhfybWQCFXX9QoBSvW8LqQA0iDpL//54/+wvts6yy0GVM5WjCZ+vQgV/HcXldK5SQrvaMIlAImf
upA2l24fGyBm//nj/nTRbU4KEI7J/sXJwPb/9wUeLVTKzmuebUO03o6+t1MFsOlJTS5ad3wltHw+
d8TbvGSQ748aXJUXOl7jJ8vFH9bJX77Fh6eMhT52R2luhi229nhJ2589/pzD6BDpVueLOiyNLw+A
MdNPnro/LFQ2hn8OWjxwGCs+rNCiJqh7Wo0zod8rbATTORoKnt0nv+8PbxEKUQM+juuymX4kVQ1T
F+tSGmct1gfMPso8DClOsp5T1sUnN/RPH/UvVSrlGfiI7fn+247tJqvSYFgy+tlAbipdXFKGGiSf
Pc5DQOalSK6Q2k0nNJcmkPYezUqutYwqK6d9dKemuXbs1rqekfmTSuLARP3kYvzpZgM9AnKACNzC
uf3rN/SQpWm2M59ppCznqeuZ5BD6cGuCsyUjLp3vV7dLfsSNKz972Ldl8dcVBt2hbeHmYVNE4v7h
k/FqaAqZ9aW2kM4TI5/AJGGPkVCiP6DQmAKoSFAARQO809hiCkubXqRl10fJFrmEn9yq7dn6+HU4
5OMzty1YBb8tePPIeMxzLlXXoP4FpnqljbakQ+7jRqmVOnSuOx47nNeh8MkLr5nhP3/yHX49eG97
Gj6B7ZRLGYvbmGr9l8fFz7tkHkr3ss4YFDQG6gczieNrh5N12BHmce9nMw5knDQXVgZV2Ors5tY1
suazi/H7c/vXlaCTw8XYOlq/fpF8nC1kTPZlXPX591g4EnnPfDKKWoSj4gi5QeeGQzJ0HEJbPfvp
G516BRVdhwQ4racUbuQOVE137U2L/dlLtV2FD3fKZF/ajkgm1eLHl8rITEzswrp0zCzRAn9MnRCV
lH1iAD5C2fmGfqVEGeDUuF8VJtAxNkMK+PGSQ0nawnlRCye0//F63P7rs/9+DjD+8CybZOFgQuBr
0fv7cL0Se5gJCtcvkSIJfNFwcW5XUmJCtGQuDGJZ3i9+34HF7L+l5gxn2Gv8E4365S5FLGx9UpD8
YR8x+DoIoFnlfMrOD71IjLI0KByLceJU8NzGzMm72cA2PndDtDaDfESU09wziuwQDNTX6wxO658v
ye9bJ19hozk4PswzNEm/PkFGQu9YK7lJZFsRFZSV+MuMUYf37BNyWWjO/PbPH/jXevHbY8FneYQN
YPb7uHlmNcCl0jUuyUBuj7Y2ZAeVNO7edUr9rqTN/tVgyvbDr1LWYPR78Ynk4ZObY1MzuSzI9v3h
3z5w4EXg9/sO8iUK7w/XoKxJdOrW/BKZ5PpN7wweUTJuoDcVid3DGBCMrFwquiP29/GTV/j3rRTU
CVZJNIzUEmx2v15/LQX8a/n5pWfInFFTusAdMovPrvnv6wSfgm/IoEPHdf9YIJF5iEV8TS/betZ+
rO3yUMjle4e2cxuBZfxE196X4D4OOV058AizDXlLonpksDGHJdOtL81g2ySfeG0S/fMD8fvOxneD
N+hTKrPVf2SplrEsRcd34wKZx7kxquvKJuwlnqEuezWWxAV9UpCNn63i25X99TkU9OI3E4rYIIXW
hytfDJaXkgpwwUjLK8MZ6Stw7knVDKjHRmZhOcUA5c0pmT875/31QH38aG+ra6ja2VY//mSvMwDq
qvSSxIPqbLUE/VRThsQ4x0rYFAqditESeDfD8WrFJUhpZw8Ku99rHCB2EuTVbddWWbAlfT8kmXcg
97C4XxlOXhGUrIJWJe+djgh0yq2LJY+BcksCpLuu16LZ8u+MRj/DxNM+eZR/X0qwyFk2WyK1AuXa
9qj/vYjqsnLMRvfCxFF0FGXXke+TxtaBsaDfRJa5Jp+cOn5/d7YPREjF2sl56+Moh8emMldbXMzg
f6OEvKM9hL76314g6UCwUMFydbazzYfHRM/A92m5c8EMIL5VQHTjXVsnebBgVCM1ck21h39+H35/
V13KPOg7vKvbkrz9/3+7jHUxdRsN8WJY2ixEA6YiWKhiz8TQ/OSncTj68A7QnaLgpVPIfeMHWtav
n9XW8MXzUjD1JLx93yZgFQL4B/WLToA8A4SMrvmOILj1xZQsYtB4tM6M3MlS9Un0sbgyJ9AiZOT0
1lGfitU89ovZoVWc23SMCFDNb4ypzyqSqj1CdV1/JqCxXxrov2v1Q5v1vn1YbLOAzTHCLAz6trSe
4WYUZ4UF+L1v+4UhjZHKbwZzQWAFphimCMw+Ku6JBJL3To5uhTAwHZmbCiNn9ixXIqpoQ/t7E3ki
bpW5chDZkHsQNLAp3ofEXM/4jqc+BN3SEZXFyCRmz/UJjIGDX9y6+uoRUI2y7J1FoPvZlut8WTSA
efi7E+LwsUQo2ssa6VxqLeIHJil0fTSWfvb1bN5Z6I5ILpGdS1oTXtI3BktlEmrFupKryWHiW05g
jNopTY+/At/GcdzUJby+eNLzy7qwi7uxJC1u57q29sjx30wPMaY3lLwZ2tBL3NmIMnAYGxmuvxl7
egK2HstnnHPxGsztKNCbUz76NcDHVvvRYch7Gho7hQoxC+IeWomoKHLrcjAO9O1RbjDoezFJuFWh
bwxTu8/TpG0BacRY6kwrR+y5DLmbBabo0GtQq6FeTPXuQieN5bUjdmcKLfZMD9RJzT9B2eTbAQmx
C0yHIZG4EDxrumw0e83CkT5vj6egJNa1BPESupqQI8cmJPaoF4mQI5KSXTHsLW869n2Fs2Ugq0oj
HzDDqOe0TnxTdYoAB+GJrKVMycxbO6609IBjc7oYMAytOFiXFta2mVHqFZJ4h6DV+zKJYpHgW/H9
zIgvEZOUTTT2aX1ItcJ7B0OckVBeDzxVvZVhyPbLWj3zGiDCnnVnIVLF6fohoqRfTlZvVV+oqUyi
iIo2fiNIbrslWMlGYKBLcRpNt3tmUZxn8hxm6xGpTPqaYrLtIjInrO+iZr/dOWlr3wNXN90wHhrg
SNW6zGQVoYreelQ1fIsRH+kDGYnaFy8FYYj+IG3RPpOIdll6bekcyMWNdXROqi2Oier87IJkELCf
KdFzaGH7EXxjPLjo9gh5Xt6lyHoUC1VZmwzbGhiSYPMAybgrOnvSZTI/TJpV6uS9p7Wz63l4RgRa
ZNEfEuQULcEyTVsfyKW3mh1jzonDV1dRM1Xko1WotD1RBiX4ODQDyxCDMJENGYU1kYtvAtwjfFtC
Wr66q4Njy1jYDvc+Uq2zPenrgfizmnxQO8+feZBHsSFPyxtJXZgGWVMZ/IGX2meyBKY2nGrUNCej
cRBbYXRtdpuPyovWRQNSTTpyRzZvgR+g4SarKPP0+M0WSS4jq9C9Ikw6cqFCIvm04QhTZvgSe0wd
b9whme4dsvVIPI4zBZGAC5nsNWSazzV2hgkKQNPaDDp16ZH8nbHQxNPYFmHXWpRQ5erN3i6Tnl6F
Q6bG4tSR0wQLgLCGKnK7zH/Hu2fYUbnGnguyyK28c7FIzdotQMCJSGG2fo20izXHhmbwlrR2SilE
O/x9dQvzgvwF79HKt2RCgycSumJRaNXBiDHiRV2L0oAYy4T8YGOU/YMQmduFJWgyUskNL7e2zEhW
6LId4aPhlaXWxk86PmVjgerVmBrm26QWUpkgIVuu10pbnyyvZ9lJlEnCSt6smCDGSfvpZrZDYpot
MvInnFm7y+OZSbtYqLaDfGHhhYnWq6tx0cyahadp7oTVo1tzcYq86IbCpGZ25hVXyoG6zMz3iRug
7pPY1R9MpCdIkqtaMWJFRtREGHXtPPJEjgIxtmZyCmbfSLekk8x98DnQbshN5gdBb+XmWZDC+wXp
F0iLAf4FkDYk8+RjOsaKuK+T+PmaDIfHTilvrcLFZk8Jpim2vpOVlV1ZeU2cy8IvlEdHW9MHvPny
pcfs+Kb0Zn6H4jqKSKRa9eRyer21885/Jilluk6smHgqnEmawFGoixFfZIKkaS3nLAt1A8Hifsgm
/U5HVYHho0R4TobU7Iigkzba6Szp0e9QmGu3jbcxrIDjT0c0I/mLaSvjB03Y+LZkgAbQSp/FPV6w
GBXwCgWZvoevn8GFGZysuzVzD5T3ZPsS5MUuiRosTsJV19ufk06VeGTVVQ3cD2PMI+mVAinKgNF+
p3gom1COtFIueseZXgFwCydidO6WKJqz/LWFZUWiZJ+OA0kphuguFy/VHpfN0Km1o5UeSkSjA8h+
dPp48eryiUhPHwdFG4sbeLRlCclIJhU+Wn3A71S53hhUXpXz0GOEO1O00KrH+y+7YFo0Vm3HSTtn
NxAtWezseWp+zAxrakbk7LgBOh5EeW7n+Ook5wKfUU4hgROaOE2E8dMPR6jxiEUTklWt6/V4MQ+W
iXw5g/Yb2Ebj3dCoydBRWglLulVI66uNm6wNKYYg+Lc1RL+QoCr1pehEdpqQjSqUUlZdB9jJtPu6
rNARLKZZfCcdbViCGcjeuKcj5no79MBgcnFpjvf9ZBJ2y4eXWiBHp3rvhUI3Zrud6q+mxVmsUwIX
+4i8oTew11GXsqCVznu6xsn1sAr5PmUd+TCKyLw7u3K1t8aCfUc3pbarEPQcOuJh9GkAGTZOw4De
cMuC4+cP+Hfm64pVnjkW9TqbwjigS+jipNd2a1sSetKRYXgRx+6kvVSNMxcHPU798RRPkvjhugZb
s8kYkM0ZrD/UhAsHi1vbNhSUL9gq+LJ0n5TTcOaJUvCtgINFhRx0kyxQHk1igfLGgENMxxwN+jo+
C5Dd+MPaTNJHYxAVlcLpXpFKkcWdIKjOQViI9CXTO/FdxFO2Secoe+jfZOZ3e3SnO4cBoYcelhyt
ne104k7FYGcBWiUFiOelAs5skXrNJuVRR++cdWI7x+4s9R3oYYOCyLOc11TL0jOQZu8BN+vysNBw
fbSAwzgnDZsMuygPvLurcP1lEZGiCsdBqlC16XmXhS5a8Rd7KZYfTocDMByU5TzOPey2jaeIdcj0
WP9WM3YVOHcZ36R6Zkx70qiG+L51umRiWYJFSYVFPHowWYTe7BLE+CqoXUTY+62wviKAspXBnNfb
3tN06s4lLO5rtQXXDP5qXyF97InzQa99oJZnTZmg5qMEBtV0rfmTWmE8+HDrCv7kq9k03QxCTvfm
KGf5xcWo1OPq6FV7ynUbhWY7LdUdGiP3wCKT1Yd8kfYakR9IKyA2U2JwbPR0PxCdwwMHzxdJu27J
PUwQ94X6tLJPWiyfU9BjYyHAPl/aFZYHsVL7tYKZvLfLyTAijK6A4uJy9H+CXZQezLueeO6qUdw+
QtoG48onNS3ZS8TyIkAKaYtQH1esXcsaOw91qconmfKv9gVbvh0orR++qDTH/Wr3bosYPiZPKyD5
cyEYUS3O93xp8m9o+quMVDXuSQiYoX+j0CVMF+N8AhtwGej+KGlxT8rFaxCzD7b72hD2ZROHtVaP
OpRuyjRFrR45il50pIs4eZEZijBGxuvXmXTEZ5i91oVXEoMVSBNHuV91niKXrh8PYi7caUdoV0v5
s6jlQHJLFR8t1T8qAJ4HC08x9LOCYgvhq6lFNaWXdUVqECcEEM/5UWaOd2a/tVPOJrpLcZ32w0gt
lKuKyD+GGg2g9k49YpAmKoWDNHpvbyqGt8pu1JelrJf7ioeqDMmAz2vsmEDucEbWgziyvMaUfouh
A5tEpXTJ+AXFOigGuhDxIvGy5tgUvnflwOOQ2v18tSb8mEgCqPxiJSohqx3l4Pd5SQqe6NmSe9ku
MRfYGuIHbUG7FiT9UlwzhS5/umuuT9gOSHVqTGfDjBI+YAaJ0dQOEZXzTL68xGuPTrzAM5qYLTl1
Tdv5XUBHG52oVgLMOtoY1gTmgxkTujY6okKAoS9nW7dHnigVO8XGDIF/BXiwCp02T37Q1HJVwN4r
hrActPlVdPloH9xJj3+WhjJPjkUW/Q70ZPxlm0hcpyS5ZyfuwhSxvtdJlJrm/Ox3vNp92Vc3HiR0
JDfISqez5WnlQ5xw9j26JAaloeUrcbUW0IYCar8edX272EFajMkbSWmkA9myIb/HTxFx7DCSOn3g
G8SrwsmAACrMSrsdTUCjG2xfh3mZiekncTYaCAEg+4ge13QCYVX77peaP7la0K/d96o0bsuYS7Or
zQLMYSti/7UfWST2sh/IDsMfVpU7KVL8NWsyaq+IlBaCh1uG3PsJf9hPzDHaIyGspHSvIyp9yiVE
nrvWKbEFIr/Bcug7ST4HFu7zMnBzarWomiaGMFrl1BdOx1R23zkjFXPVEOjLGcnttprPpszu69RR
Vx3+8CkSzbz6wTCm/lfb7Oo+ousiC7YVrblBU+zDamm9DG683slrXKMgMGeSn9egmbXly9BZLSF3
A0yT/dTk3mM3pF23N1IzefqrVfNv6eL+T9Hb3zVv//n/DS9tbili/zNa+U0e9zD9+P7jFz3dX//g
X/I40waWxXDFZyAP6OmvJKp/qeMMgmRoDvJUgIBCgbF17P5bHCf8/9C33Jltzqsj4d3aXv8tjnOc
/zDpWlvsXcQpMUoy/y1x3K8DRBeJD31wF/oUFB/fhDT9oedV2WU5l/UKiRUjPVm7oCl3symh+rCa
kkQr0Mu/E1uOD0WgoyBjhVPRsy5SDjR/u2h/mEd9FGTzXehaOkiWDdqmSP8+9N/QNZVtnMg0UlM6
3XAWXJPQ0qo0DQw9T8V1zcTHC5q1IasNLYn9VmkjlDrpx/JmhvdNG3LpcSqYNXKeoEwJ9wsbgu+a
IB9yYZ5UOVMGqdlwCTQpkIPs6z6BslCohtrQottwk/GCKbKG8fl98ut+FYVwoTcd42bwAjzKpf44
sqbvpurYWvIwS1f9oJXsV1Hamv537D+avfnP+VWWYC4J2NCA5jz7cjj+8xX+ID/iS5A9hFITyA9a
JxQbHyb7XVFVM92LIUQtW+qn1hyEH+HIhTxTt53nXFs908v9HIPeXY2ew6G7ttbj1JrSOlld0w+7
f/5Gf8mM/rf5v30jD2CPYXuAWpgd2x/a5LMTN00MUhvxuSn0h1YbsW+SqO5U+0EOCpuTo3ViLygV
zQsty5enGjeKfjFkzoCtfYIzdiWzFQvRoPV2Ey5Qr6yrmgbrM9a2xY/KwQMN5i6J/sYG4DyAL1Fd
GMcVpG76sggcJjmhRmHwi9UzGZ3BZo/0jKeMABJ19PTBbCFSW6v2OOkwuylQoMuc+1VYNrI7fXYu
6PcOjypZk28l43gVToWdeCCpIFzsVjLuNpekS9gPfC9H7Nne4QWxMhCmNFnwLCIY4QnC5ppcxps2
dWW7d1SnPcwckrXI0NGVYOEV03jpVJ7CvZtqwn/Q4qTAv8cJBmSKB9nzneNvUb2YGxz5mLCpVyHz
vcbdGQwKSdxeeyDaWarVX4SyazvsJUas0Kejl4TlxqndOfa0vFSQuLydwNyOBI1WxLqz3bVwAqkb
1RTGNQCKnbASYi3cMUmWY2zolIfKb1dxLL10pfMa51gbppateGdhNBafTFYYxm4rwd+fGoMwBrq0
Nv9juoL45tdVi+DUkkYvlOVYwWt5YViRKlqjaSoC4c9zcg8QmNwYCGKaebPRQ4ez9A1KHstqJ29v
9cSfPEvlzeNxSMgO3mU8K+1xmgwC2LFMuPlxlrSTdqL16/7CyUY10VftgByAa8fXkE4VzUPbouez
F4o79Ipr0NyCQE0YKhWnMHDsSw542CTbrg9MGBMkOjE1HCOS+9Y2InG878NqJO7zYFR0zA4c2tov
njORQBebVtbfL7CsPHpyDImDlV5RcsRrmg40S/kvXxfxlHRP2oofjycNwFYKoGfajV1TpXhPbAid
EJX9Gsy7aXYvtWs6sKRtZ/Uu197upmA2BOYE1RsQt5PZZi6g9dOIOWvJ1+IobGwc1L5Wci/rXis5
bXguPc6MtnxgkpvAy+KVjnOu8rRfwOKvxltuLS7XD7DUcEfpi1CJNX/hWSWLhL6OHBg5h+QymUy5
sRCve5IMYhXRB4VtliRifJMekRvfYmgbateNyIbvu5T18rosNXUBqBp3XbGV3GGZoy4iQ7ya5RXG
4Owb5J/YgQyjqiLSmKwspzITGMhnNKvVjrnnCrxiIZkdUwupibzpbuuGXukBBhhm5s6AO5q+epzp
oHEHLbuF6jIpnMIldCv65xJ7UJB0BqXXJP1WEgzl00Nt8ZGjEkDlJEOrkiWGWLnmgHGzbiIuQfOJ
eprteniDh5r0IafOvgwQYHMNCI6h91hOqnw1ypX81GqqKucibb2pgRFLBD3tTyiEe8RMhMzXg1c+
zRg1SMOqDDnTplPp/WyQ135v1CQpApoxHOxMTCbe0wa6fECztd4w1TTIQ8RxcRpArlVR0/o+2YKd
3ziBZw9tBwjcNfKDKgkx2gmbVgzsrbYT9HX9sSUWahyBKhl0nncGCbj63iY8oY2KAfFCwAyl0M6a
5jY/fUghCqxK6juRrk1peSwHEl9Dq62WdaNCilvhmKW+c9yCdjoma6lHOk47sSvjUntLfM2MQ8Mt
2q/MVMFJZcbSlFE2T9m46+N87ehNLDrjHvJaibOs0pH1rSEw5YFICi/ZzdI2ftAD07A9e8pTjAoS
aUZW2Us2tDnJHzQ665s5eDb087haGrCRpmMmN6bb7M6DP08vss41GQL0SpJQEPRKRGZvLF+rbNaq
oDExltKBqdNgwNr4VuSmuPMXP3OjSScunOtfTQmSohSwSIn26YVDHqEKBS3eKlBkEKZkM7nxC6G3
3dWA99Dap+Tp9RHzCwn9z5uNISidialbbMNRCebeGdyA2YB5awqFPpcOin9vDR0HBc75prZl1sqG
GJwytkOZ9JZ1yHEggw5014WEBNYeJ4LIoJm3K6OtJIznpMOJPpjMQTgb1tuX1o3rtFmZsxF56dN4
1aeSrreVdliXl2nV9in5D+U+r0itMDDyvvr+gn5WNS45R/VSUzehOh2rC6fHsLwjSJgRjE91uwao
F1rzhiyAI0PRcdg5HM5p8DttcsspujNB4/WM5Au8oWvYJezHx7Kgw/IymQpfNbp4QSMxdQEKz2oh
xxyBmaVu9c0WeaaP1+uceEDwBLklmYsCu+oyDK1Fc2gXQSKm6gBjmUtK8Gqvufg5ZY6WB3URJ39d
TrR9iBawNiCmo7Eu4tm7AsNQZnv6QgrcdE/vBcZU0bu73HHqGYgVU49wmEQ+EKsHW2DfoEG4z1Xc
vwsY7D9GRv2QNP2kPYsU+d6lyakL9NeEoTaoGrBCOyLYKtqqGco+YqVrwvtsjZb9riCmBEJKXYK4
ZjBafy29xdV2ydo0fDD4hWh1mWsEjJNKBmt2tv4kp0uzoRsaW1uurD00UnXGLFNtL1ZVlvXjoqcz
99ExYniOHOexvGHw/05/g3+4Zoug/aIxUuDMuNJIkGLJrBCebPazWuntcXmdpQn03JQFHWyH6xe4
yo05+6rRigNiWmR+mIcGAkSF/uClKysbbNhseveWnljOzokxAe2KLGck2M7kK5x00ZkMQlHj5GHB
C5tcyVnSDs+aPDkh3Ev8J8rOpbuAI928O7BexlMKsbE8gU0YitsGC1sW9NMWp02bwnrTDOkNjO66
+WhiZPvWC52OZuaN7c1a6fK7MeRVd4jXthKXM700Mygc5jIBOQqrdmLeSWr5AnHw1pTUWbuh9scv
GJutr0wX/O8zwBxCaGRP/HtHxDGkn1EZNnPJEXjYmkBBuKg6K6OTmqT5tJdjCQwqE0QS7kqDwPNo
pQVypWWjuCAEp9CjDk53vyN7nap6LgcF4noZ44VJzMxK1pKNDLJGmfWrRYLuybLnbopolc6PylD8
R+3B8K+tTHMNXuRelJGKOyvZE6+s7stM6agawYg8xRWtVjpZU5zvPb1Wxhb6hoOujsmqYCKyzG9p
r8BkkAxhfZszn7oYHJHXY5fmFLrrPX22jsvsCtBIBZboMxYzZ9gvill/RCOwjAMd6sxr0TuTsx9c
P3/PmtgqLjMXL22EyHB61A2adtEs8AKgWqiYZ86tY1SBBhiHafGyNDQ8JXPqQ1LlDLzJl6ejXbmZ
/q4p0Q5HGGblg0QOVezq0VowVXMuhCnYCblXsy3f+6GrmDBXEP92UIftt0LOznfcj+q9W2hNMtAD
PRx4/ejNQUPczyucdJFBPyyFhje0z58ryJowQltZ+EyEKNUuhimxJ579xHzqKe1hxQ5E/YXuyk3n
dxQyCcrGqr9N6EMOs8XyHWAOd7MrBueLCjzT7F848xAOXklTEBs0a4y0VhJd+YeUpmT6sChl5Dpg
haahs3bLMUH6cWd3Ln03/sqyRzOQs0eSXUMeJkJcaAZm9q3HVlyFdS6ks6MwWWskeWLWo0r01XrW
bN++IWMJcybR2pIY4zifaK2irEQNYZe9Frhm61zERUKN4SXEyDPaXkC7gs2hDqHvJBhcqZmVKSmL
n2Y30zx3dB/2fmu0iR1wSLBeC92E3wFdf/7K3kTaNylJ7swcfiBI1TWJnQviws3dg6NqSkRTW/Rz
s6h4De3BNp5QbOC3AfoFLEpp2sa/L+ec4A3NKuEYgGwl3pbpDguODWnW5NOWkNCj+WevakHTmMFB
H7Q4+d+WxaIF6Prg05jArNoTgyVJtuYG00Rj0X2TJL/6QJaEtfD2xumFIVWVE6LoLI+AxN0nAK9E
l/bK7eGhkOvIqwft6OeUFAMJNtpG3V76mgOxn/oSyCNXFUhIrLq7ae0Lc18Q9Hf2qh4Kf5qaZ9Jo
2mbXOKl1RJfSHHSjH+CWmoQbOC4RkIUvzxhwip1yJhlqaFNu1hgqKYfYOgBkSP010HwxIVzuZ+XJ
m4YLHmQqf7JGhtzII/rHyd1ED0ovbuo1Pqb5km5zbHgGNj6Ld1zZKcfGrD2RSz8d4oHZOSDMDMFx
f+Uv9aNmys2lXT9XvkZwEFCvE5wLbLdjShiKh4bfwqBTQzPaJXYiA95u7WDWi4zKjJnpZNdGSACP
e8VTSnzqWOC59Zf+AA+qu5Z10d7BbF1OU93lyADM1zQTkBu34iOb5mgLBrhsoCpcMvo69C2L9lDI
+tDM7nSoTE1FvWreY05z9Lzz9mIxrORBepJ0du8qpZl+IMKr/6YYKtjk3JYzoGaPjkriEzVkyeWm
EBL+yFju0coROzYk302bZdmB9AKRYQaIJKzs0oCdhEyA0dOCXpB2wtYUWE9UezfejKuZ4Eg7RAap
fR0ZyoZO7t75uCCY3entBZTtK6egvxqMiKtumpZ4MWYF25TPSm6bujo4zA5Ohszck02l3+DrvCc5
qrxZqbCOXqvrIX3t637sS8TVdQOYi/JAEkCB7Nja3PP9U0+K8eXYTfU97yB8KKzbwWog4Yi7Mv2B
PJYxfEaiRd6UR9mWF7QhrbBTyjoN1kai6/3iMoY8hZG6y/c9kbo8bo7BDMOOzMSHU9amR5HrfrHL
TQ/emqUXBxsDVaTPAPus1S72Rl8QCFX7lMqZOUQ0M6toVq6zNyRSCXNGKsaZ5V54a3tdJVVUZKin
zWUsn8otIoLDw7lgMB5Zc4d1fGZ4IhhZ3jmO5kc9Y6kW1n46XCIlmsJlKvILZnkw2RzPfsZCbd0i
EXyyc5mEHiXNjK6nX3DPjykVG816vPIgG6aeZDl2ezBEbO27jEfnMIJxkrt1Tnu0Hdm9RyVxNwuY
KAPC1gtmMv1+qr30iingzOxuyyDWmCqsI2UM3/VLhT8YmhMKmZAhbsyhM1uvipbjQ5cUR6oYgCld
eoqZ4H8RrRmmpenzknl3gjPxpVhRFzPwuB6cFoBCHJ8nTd1Kr71gOAbap9Yvrc5nTG2DhxoGkiVb
yC1Oi+2+QdxxueSFPAMFDzq2siDOydPrYSviMKEy1EdScPOGZi17l4NmoB85T8FSj0ruHeEp5XQo
gSqBtUjgupCMRa2V4helocvKtdQu0LZ+9iJ7tm76WE+eRs9iFk7tm+6KxODQZWhf6tK/iBnYMmLW
u33OjGpHLhVYEtarwtMuQaMatxyt5yhlTsvssI+fF3CAh2HxAmxMBuQLqiazM4hT0033ddJ7IyTV
iGEZaqBr9B8HlzFUZNuKfgIvyBXla7VPQHMcXKRWqIu+y6byo1YzvrZTeSD3zE/oVAnntRbusVBO
e5H2xnToJK8li5JFyjfHbKt8RxbFbYQRH6zDcp0BINjhuHiapsGnByPS40Yf2UFBQgVGieFuPaTW
G8XlIMqnelz5W5m7XCX+kh5nknwPKlfNvqXbF9QDMC32YXJLRiHoOpR6oFdD9caIiUFO67/D8SY+
PEaFwNS6D8psSI6tPQERKSCJ7URP60Xz1Us2OePzOInnxXTdQ1VT9mSqY8QOpjjQOyMDZD+JOchK
75ksABWM7aYBwyy+nhK8jWGm94kf8hzJqO3dKFvSx4WsO8elQVD4vDtJydS4bqbnuOOdS4vijD5w
2vmE2pwWq3krlItN2oZX0pdvWlZl58EerwsVJ8dC4OrN1+0VFpoJizM5LvQF6dWODVIhjCsV5KUA
lkNNMHaehk7dqoi1H4ahvx0pJtO6bs3qQcBPOViwrcJNQX4YkK8EXTHdgNLOd7jevpixxcvk6Brv
nOQbuvYxKTTCpms5XSDKvx6GoQAeUuYvoFy8y8R3G46l1Y84c78qoiaPxlR5xyGfbBQC/8XcmSzJ
jWRL9lf6AxIpGAwwYNMLn6eYR3IDieBgmGfAAPv6d7y6SpqZVa9SqnvzNpQUYZJOD4cD166qHu1F
v5nTYZf17gMVCx8Dsgw+VTiMCLjyCXTf/OLqQvhAuXKH8/HI/iLo2n3vcweLWu4xAyuoVZvU9b4Y
mvxkmam/868Nwj2L2/US6/ogFC41YTjcNCBk8YzW+oYCHgjfqWWtOYy4rNnH5TyiO6zyUW6c3BZU
6lGomY2ts4aV9Zix+wD6TyZxFNVLZ7nTTiT9WK2SUvdvpZdh4bOl/9gt/ZGvSIuXUACYG9yvnltj
g/GtQK/ziUXuEuVvMQca7LjQlIpeDJscc+++FC0VadWVHEePCJKsx2ojDd1kuzQm/iijqLvtB8Aa
FIwhm5f2Iu9daXcbjnoc1Zpy3rsaP7M1LDdVUI9Hv2PxXrrdc2c6+9CBYn5PoTPh+cnjXRIAp3fp
VTrGdjLtm6I3GzezxlPi5SHisz+LrS1UdK+z6hAqvEoTwGVwjfEtFLv7icrRLI9wai1pj6WpabeF
nb8htRYr0lrpk5P2ZyohgSEFPCm5NeOdHPymObpOc89RCx2BcexMNH9ejfm1/4wKlS+W0Afjj92G
FfAxD8J39OHojDhB3UrHLjAzllFUkwb3/I3AiZkifeyTq3IYLViH8mTpjH1uSDXRipY8eupkQBUR
TzJcpCI/6LFhPSxGdWLbwKBYpttGesNmLmR7wD3N7qym2m2qIrOrWus4it59ln4GjmWO/OoROfcm
H5qflvFa9Kzcuzd2TEsqQO8dzmy5seePMWXJs8qq5qBVvPFkBgEsjVANAv8FwNJD30fejvPOqZTj
17wZBZozfFWe8MPXqaj6S689fvbY9qCAz+cmsz/j4b22R/E1VtZLKyRfyQx4W0MEo8QFNlTPTmJz
uAmsbZvbNRDIoLhbGGLZk/f6LmqL6Ma3ho3lJT2HYbb9CVLmLi4HWmHGbE0JJ9XJAGXwxdDDuqn8
If5pito6O7ZuWM3IE8Xq84cVZGrjVtBl8LzpkmJD8IJ885X3YaFGbnRqDSv8ID8GKO8xizB//I5R
9XWs9Vvq0oxYRS+zjc+9Aed0kyJWsMC1QTja7Yp1/+LvsM+X1m2cpGNxqglILjc0aA3NjwYlPLmd
VahjSGZAaaFgdIh0DW//usdfalbwwwpSRW6ZGyApobesu0RV7Q6CXMpTaaTKa88Q3SjcHbFn93cR
i0Vv0wiXKARJxdzaZ7iGzV1KVJskupt7GT0jbWVVX3OUCtCkEPkJ17HB9zmWjJkn3uBmRf4JeiNR
HEONmfsssL1Wt2FcUwpNf3xpvwCJxFhqQQsSByyVvbolfRA4p5Z9bnEBvZq8W0vYsTioOV3sO+pP
QD+WeZnW54aLvl+rXIbzIXAm2PUY0k1Y/5DMd5R58jHK25574/Q4ACMPOdnVFrBV6ry07Rxwwbn6
pmV3kD24QzNRNmFNE5ZA73oYw62Ins2HXsl20o8Gxxhu4MjwPIwF1Ipzz1fAeYuzrOgOZQ/T4QBU
3dG0f0GjXs81R6lX9BhKaSDZiWlfTkE+AeyUrei56EuJ79WCIoxNv5jqFgVqmlqsOZ4JzXdrZr2/
WqTs6Xi18wASplzc8VXXsw5eVBuS9WIbgoTwrp2EB7CX1J5z71yhutws+nhwrBXNCQZYoFe4E9sQ
uDdJs8k7gov8e0fpHyafEfHJne0rO8XKne4w6saXb6gP3RJuFUtd8t8+rtXwM2i9QH6OXAly2Ms4
phDByNQrN5T6toxGNADV/QqZNCzfoe5n9ffIWExEHGw4n+CPLYY7f2kdzuwDiFz3wBE7lue5G4N5
n3rTVF7svGnFvuLI9d7EAhcj6w2AfnPHzmDucvmzirD0P7SJxz57yJP6xg51QtdFSAvOd6uPEe2U
RY7k7Gf16B+03cAej9nutrgK1RIdmLjznm2kk0d7cVXDjs4wxYyitssKC7PcZG/IeTBdLtY4xee2
VZJR0acXdO2HZfmVnab7AwgZFA/JATS7tdowaXcBT71TJYr6azG2FoZ/FWBXiqxmR9tI7HH8X7z7
Jhs/EipCt72Ip1ef7zVpULe4c8RUfJLUIeGVEdmcI+9cddfzQRzzlFHBzMOvci5z2r5xIHHvZeyc
yib4YNH/ZZiDZAvWyH0OxvlCc30Ikh4jEPhL3nkEQLzOqb7ppoANeZe28qiAJ96pUuE3KptGbWdA
sRzpo3D8ntd9fOOoJIfvl3n+JwsMvtBVauRjySP4Ls6b4jURjXVhI3E3soX8ktAwjR0nDz/L+Qqb
pjKYpCHqmDsB515NeV1+VTjgEV1E+sUPlukTQbfY53mU7VNIi4+UsnCvzjIbPFdtZLtKRZXtAJ1N
ZzO6vFNf/YADv2xzg0fQpRA1+JwoLN/1IX4od/mKK2XdRuFJi7bfY4lQawmI/8Qm0yarzkEQ5iIf
v3Pndd+COTrRQMrHnkXZpaMrOMayhKV7Buglmy7HkNvtQ24MO0D+6Bsd/cNDzqmsZTXVav2dDPkZ
D8rBCpJityThhLMjuk9oJzgQQ9km1ADXeD/wKxcs9t1ofDCeUZelbnF4Soy9uy5woGkYW4jgy1xR
30Ocu8hKlquz6Q66nKXaUxiLyRFZM/pROjJ+wXOQnFxKNJADqEJ5iK26I8wZe3gtrjeE8pB1TXnm
No78HdBwSGFO5DNsePh39UkFmL4PymPu3IQwxL3N0hfOd6ec7GCTaEXjll+zdt1mpGjQCdA5HxSh
Lb23jEFJGEuKIjawzqO3gp8UwDOWWs6GmU2JU4MrL9/OuvQfc6qCvi2pzkp+EBwVtlVyLSUvo6p4
1X7epvh14V6ep6LlmAg802T4oNkp72XRD2ytmQU/ZzTdbq+4E9cwgplGV3GToP60cSfeffq7f6KI
IDNTYovpUFlQHHYApP1nhl6OlqNyBntNzADtMsBob6+cNk0aNn1pQculK8ZvyZLRPY5e5GRHgP+S
4hS+TxAwgxbPgi1pq9qBWLavZQ1lYx9YB0Z4ljHvvLpQztlphR7iSengR9gNfjmhVlMS+nVKIOyv
J1Rq4kLcOEDNUckF4tcL0/kErJorGZsjy9W6yJG8rCorNoGqm3hjl3E3rdMQgiTA/2s/Wl90y7mb
GGbXlU6dk6My8Oq5gcnyNs+TpQ5hAjd25TMh3Y5l7F7P+4ZBpU3dHvUsht97CvPICl8rohgA7DTd
mCtfB85tZgcpUYBccWVnpM8hfkZBVhE0GNuXlANzupWUOndb4sHXjAT5ftYusfXNKj10DzbOi33E
jBCNr5x+WPVDMkAwg3Qc/AQZLPKNBXy13/KwTl+l9Ptkow2z05saMl9e8iF3X7WkcNRe/RZie4Zx
6EybWjqAxD1lpcRZLAt9JM58Ot5EoN/DtnRefkuQRrUu3Z6DXlIfRenNiHLLEt9bSFHEa4K5fv8N
c3nsZmUIXkSW/R1+5XktlxwoUOz14/ffKCBUhfGmYcuixxt2ledO34bac+9wqUp+gHxnzM7Amf87
deM/chb+W8/gH9yF/60H8fp6/8PAe3iefjFM/QtnYTqYH13xUX3/lb73tz/1f+yFmAjhb4iA5C+p
+WuF8D/ge/7vJMi5iePqA6aAbYvf+UdLp/wdXg00JviU14j/Ncb7d3uh8Gkkvh6hQzhU2NSC/8he
SHL2n5w6XoD3DZ4fjBz+uj85dbCxqBb2BWkHYZL3XET52qbeDhuVyLhF2Zh219CZOr7+HCunRCIu
a0ve03wYHxOs4NsmYV9Fh0l/i1DWPBHB/9r0BDoB/Dp35VxH5xzx8MJKe7pR4QB4herH+qZKWeJR
lS1uJuoKfF+6x0ZFgcHo1U+nOTXhMcypqgqshqe9C4Xz7NMVtB/jID9l3TCw9azNl1lmzoZwQ9gf
66hezoogw9nJ5qeKJ/YNBaTN3pMdo2M1aZ6Hvereh9ift1c0H8exhrwAEQuMDh2wYXJVa3QrtZeL
zrYFOv311EjEplsiYBdJ6u9banPYCKTF/JA1NqIuaDiqHGoX3YYhz2MNepIDC/0CxXFXunL6pnm2
7DpP/Oj6lINPnaLiRmy9XGaFEyISuWyrGLbg9Kcbp1fTySkQhTBwO/KoJ5cEnuZ53KzYsA/rueiT
d5tG9k/XMvgEsXyuoHhjT3PS5YTXHrOLxDH0hQ4T97OEXUxZi4dyWmOV+sIzJD91KUjDfvQUt/Gp
OODQKn4STGKdVCFmxOy1yUgth6muqiMFNLHc0Na2HzqbjQCj1YvuerMeOyhpyjPy3CckXFeUsU6H
Oul7Arhp4Z9rWZNd4CBzLLhXo4Pa2K4DwOFRbVPpWrNzWDFlY1gx1I5Ao0YXrBcMoaPv/6wVIIGp
I/9l4to8mEn4D27FyB6g/AJq9aJ92FrdPor6/jzx6FjRaxKcOIYUu2Kaq4Nk2cTwU3UvFOvgiusd
luSu4+7bCkQqB0r2uCF2pNaznGdH2IW7EVSoumWqiAXiRGpmuceq6BDMM9WtLpt9P+TyU8M4R1sg
g7mgE2zkLN8it2x3eghqDCRkjeyMZhShtLip+thf25Tf0nWDf0XGBQJP6ctjSXiP5zMrzQbW9irQ
EUeoyX6FphQ+iyCmwYZpDAYNSSbCRUVIfSPFhEmdkTUgmcG0b6l25Su3OtNnkOAD7BeSaDQi1mvR
Z857UiRmv5DG/KYmcK+xuuLg6VF0MRXOzhEbBScBu0qTvSq6mF/8gZ4dmZKsx/C4SiUs/WjBEUbe
zNuO9ch/kqBAlV4C19miGBMR9Iv5q9thhehRgz859PrPHD+/5pbT0QRUeLfQe86FmkpGFMchHeI7
d5GARt4XyIrMdvicGkp8WCwgKE+Bc9O27NGrqmwOzLOoa1xo/sz2L2GZ2yzF+NrqCAkndu0Qwtb4
bgWDeeEI2GziSehdX5c7e57rQ2WxxHatzl5zIHqvw97eaoGhh6/qeMmysHgokxnSXCQPo295WzoY
uRoN7oC7WWSI8+yXlmFOd1aa5/fxOMboH0OIEVnP420bMWttozqjwqaq2/w1cOf5QPZ7vBu8Sf5o
58QhWjiKNdlfdtGZSyTHa2ONTRqN6lIKe7a2WlnuDV6bK2Ra6R7acBBVt0ne0h2XlH5MO0K3J63U
EXkznzTlUAbV1OZ7Czc/XYkSQbtp+mQ9i2DmyGChHnNS/eHg0sLDBlMXctBwIuKnz26OZbZwlh20
gJecmBj7RQ2fFxDCWOpTSBYhuktrJNo1Ocj8reWrfi2XA76cWZV5qK3qJlSd2Hihco88ygjmu3NL
nzp0ea5QDiLPcx2I5mhjNd0ncY6unbkg+SPGthRoCSUhBOyWlFyoz+2uaKeGosLJBaiUWq/FOARn
uuizZ5b1uzLSIQ1vGBFkV7ubweXSzesE90oQA4Al+beZ8O3gt0jGi2LQX6lGiL3bDPTa59M3rx14
YnGIO3rjEu0c+iexA3EFgROnhUj27ORAGa3TLjM3KeluMqLlvi77dBeJ6luQd18IxRwpjHqXRXEr
7OQpsNKIbDqDKsR4wskrKAnjGkZ1c9VEPyY2UjcWQPaL71wvEs/rDnZKymr0Bq9Zq1k5h4ao6zkz
/e0Sjd67hZRMVbQoT0lIpN2b4+Y5R8v4mrZluM0W9AT6bglzjxPeE2HqL26Bn2tabnMd3YUDN6iO
Lk1AWd1ucEfK8ijy5G6hWc7K+dZYQnBcTqdj4ffnAf/XehHhg0fecOda+rPSVvw29A3pnrxKN6oy
hsc2+IWePjB2z9HIzSwZxZE5lc0TLd/km111V4RYqscpDx+KIsV5MuYXuhaKdu3zAMZXY+nyINLI
fmommX+UpiZ5RX+OXLMliY+YoFjgp/7M3W4sMN3l86kLHQpegwW9rKf1jXB5/T429GNuMmd0V5zu
gqODt/0zdppm58DrRy4cPOSTpfe/1+h5NK2U9kNHJhxrFf/UO8GxnChEf3LDbDkRIohfOY77V15S
W9zPcfzN0bo4kQs1a5I7D0o63pMFzWCvZ1PvVD/4q1Y28hiRm9+Eg598aReWg6zaPQu/kWqOlR/P
1Zbl0lG2PF24L4f84oM1QLrbZKRQz747B3f5Yi9YUguneVCzkR+VW9xPsPanHWOVIVRKhwJYcHpS
V4NcqnttlvGVoP9bX/ONmsNe4SgosDqYWa2yURW42NhsOOXovQCm5+TbTj7HKEZPucqF3W7ajiEC
md8qNnAWg/cmDXkONl53ju02vgncorlNgE6wnejnI7Jxu0ms9npSB8qzrr2Mp3c0W9/4NxZi5WAz
4Lky0TWp2tg5qyS0dpFaBoJeA70xwFXoXYgvJgm8fUL2HSKJizEQXQuL89jGZgdHbW/BHjnUU3mj
w4wDoEQgPE0CfciaEpuV+WIC5BeRb9kA4PKdrpB7TXHuVzoR8Vi6oTUDiHTydegE8nuF2eUQVtFy
W3N+pvc4NCdOvN1zRqEjjxCHmq6JXsC1duz2fmotUhoFrBkEpyDzsWEE+AHSIna+hm6IWU6FjsYv
TSNinSq1k2Run3IKrfG5xVSq4SFsXk2XtV86IGwE1dlF/yi8dnSekriafcAp0uwoj8BlR3j9a0ew
q8DSnwpa91RqrQl0Vns/yMIXyn9+dp71sx4C74lgRLgJsQOxlEe4gDDflB+R19CFbBdZu8/9Ibrt
8LgwgZThq0Gszjb8rkUFrbN3aIZkIknqJyH6bi85MuzaKTePfsalQtrM8A/HbklamjxDlwF3YHhc
1aVbbuAyDjuKZZc7xKk3wSy5m3073pXYgrdmhqodlgbndeh6x3HhSSqDPD+gZzdbPon2ME/GvFSz
GbZT+bUVLnU1MX1hmDp/4FbKLhWVs0FJN+YM6MMpv0ik0pVM0wvW9ifVIcw0MBo/ssG/zfKhu+8L
9nLMKQ+daHfUnt+y8//h1tE2XKpH6obwUJjHdBbfvNzdW/RTH3Rt4IgyLOlQH4tC3sfg51n4OcfZ
0LwtEaVXfYsoIZLg2Cnwy2xJ5y03Qvg67PBybQPBSPbuUpjPGVsCt02iwxvalLJsFydB/7jMrRMd
YgA6VLCBoLUeajn48oF22m+SCfaB9qvhWTokDFbJEBC3dBf1QN9vy5YOyiSmW6SB2SufYkRCKq5m
sxnbITyx/1BbbbS5i6izsVlndaxZDHaIc2gCfLl4ydXGV5Z+0Paolh05IAsXCj3vauR/oSoq6pzl
BoXGOvRRlh7CK7Z2RVPogDiIZmypwrrHAhcQxRoHcyuKKf1hi05x5Krrdep39W2C8L2m7ca/J7HY
bWXD2qSawUxwM/YCfBm37UyDGFFhyc+zsKhfG2luXk1jh0sEBxHTUoNbWMfVtiCMlLJNTS+YmYhl
8YBrz9ng6rUTqvmmHMR60el7gNCfQZuZLYoDaCl0KS3v4pH85ViSCUOrcO6bhYcrLpdH3PbVphrf
q5IiaJh/T2Vq7K0cDaguL+52kA5XCqfWqcI7hXbpDXvNYvKBwNalEO190BLS6APVvtlW5z22tASu
RjdD41rc5IbYQbIVGviWzIoSCI9URx/o+r7G4rddGMHvJArsTeLM6HtlQDUI628sPJJ60JLL27ha
H8celNG8zDeTnz5IHx6rGLR1pC+tuInZAa1gNkQZvI2lvNIzpvIRp+73EZoAeiTZ4cWhopviPkV3
bDpa1cXna6epSKMbEAUwfZGu5iurVPSIvzt/I0qH5EX/lxJbjU/juaPDi+MDVQzXv6CUF5UKfslT
9ZDGbjVj/K+a7QLMeQPox1C9RceRws+9TkT1rjwR3TqW4GrDrTVd6N5GA1QQr7sao1bJ7hZHP4QF
xB9zMpPhwFp4hzxsqvuWRj6OkZm6NzrGhgFC7dH3zbBLOtusW7ay1GwF82c3OQQXB4vLbrGb9nvT
lPWbzwKdtueZ+xDdPDW+nrRO1jAavNcZb82+zoL8iZSxvdHSx7BquuLILi+/STPxzMXA8DOi/p+M
1dPQ3TW0zxCkbY903LPeo4GV5zNdqiJpMYFy/hDX94JeGc/zXbkM4RMGdmZCN+3D95IL49zrkKAx
A8YNPZ9QIbpleQb0yVobPyhr/YUmq6pPfzoDynRgLdkR8Pf8/Fvtl63BHImZyXeS67eLBsMm9g5+
xL4vlfYH7Bp9/o3su8lYdPiQOqLpYBNZWrEBn6F/BbfElWLU6kgxLaQPHDuzW2d2lvu/baX+owXd
8/9HJcavi7n/vf9RX2sn+j+3a/xPXN8JmKr/fTD4pUqHH9//1zmt1Pe6/MMG7/oH/77B+50ff8iG
zOGw7rg0Xvxjg2eFvwdAzCH6yQAiKnEgYsj/SAjbv4cBhO/Q97Cf+774ZYUX8VtcSaEAYADJ0f9P
AsJ/pAqSxwQoCGuSV/fsgDHmut/7hb9XOvlgiyFwVkW3qRFAg079RSj1X74Csw1pvr8hBa+//8sr
9AyJ3ZjzCsSQOiMPtvorLPxfvcKV+/fLK0TNqLED8wolkxnvQQ79/8t7EBjY7Cu4RPp/wiI6RvVB
xgJihcvHon0IJ/lfvMLfKOL/N/IYUmkkoJVGHPH4tF3/z5Rx1RDI8jIezwX0sfkmGRv7iUhn+AaA
w3LOdtcyBQPqYnDOw+qmEmm8xeFb3Di+8ltQwlg/d+08lm+MHkKuARsu5r1jZ18eWjZZzj4mljNf
bMvOaCgrrvmIX679f5Hv/iMRk3fA1UMTjKTvKxTUWXAx//oxUAY7txjKaL8Flm4P38MoPwm6HWot
/uKVrh/oH35WvJIbXTfcoITosfjTB05/dZ/YheXgQW2e47DLztzWHyipNpt//5b+9QvRH8bdFWbt
n6tUTAFPG/OTuxJjsClT2Na6fk0j/f7vX+aff3KEM/1I4Jjks/+nLyG+GzqSrgcPm4pHD9jWGpck
ImhwsHT+F691vVT/+LMj1QFg/voLbQ1/hmCmkm0OxDkahsP5iKLcZqD+GkOC9ZzI3b9/X3/Ko18v
Ccmb4rHkeFDtbef6xn/5ZuYBsiYUELGaSxgVwSvOGSXPgC04Y3zI6zGSUrqLhwT1Fy8c+dxv//w+
Yf+CvRZuwBXy56tRi4bndNXR7ef6I5P2lAEDYQxIN5UrxwtNpbO3rhe6ZFnxFic1VObR02irQz+3
guBMktaHAp/aXVZjeFnjNycRyD77ykzAUPjeaPT6yW/scu26VnVm49C8LNArERPHbHiOl5QSRdNH
NOEELND7sGwbsI8Q9jYUnTMQWiX1vdvUC/SywYEPEyCDK3CB6Tkc67Di/24DPX0WDfmTHQYW/RI0
4SzBgTjBltVM+OizgOsfFcSzaq1aYWZIebHtnYnY2Z9CyIh2l4IQEz6rFrE+sMzJbmQviKVF6aM3
qh90TYZmRecX2TcFkoDj/jKwXQPW6jwRUWXw9TXK4H4Mibicolm1T63RV+dJ43c7GH7993RRwz1g
tfpIU311KLGkbsVQOvBUCC3ULI0nt8OrH3g3ntA9yF5a4mwU+/BqhJ+IqNFnKaW9g4fcfGYUi4KO
G01DzeWSl/NdYygab2KXErSyW6aPmKqcMzwYbwMA0GLqL+p7p6PfqUY+u3DGSVgNBJAtFfoF3mvf
ru9cek/K3UTR6fik8O1xTmipIYd63dfzTW/1Sp9V0KMfAxruKaPPWNgTXHCT8eqqkqD9vazWT00l
Ff6HNMy/RCY6Zdz1Dn4944wMO+9hEn30pCvu5HtHxTti90QwRmvFxefJVytw4ovVRe2wLuNRXSi8
rfSJj9Td9a2cN3MYT6exvmZ27I6130pQ0P2s+e4AmCP+s6vgzovLyJqyJvSdSP8CuLHYmzCwXola
o/FE49hvsVWxPa6XoEvu2SHJddtnbbgjqkZR/JDW3c2IjL/tLQuD4uB1ZEZgytaP17G4QcFhx3gu
+VHeRUnYHpnQeYRU1aKXZ7qAjLfHit8S2ExIaxH2LFo/jJ4HkRbb0VXm3A3w+OmN08uBdjmu6FXq
1uFOLTVLUIlDaNcPtixOrQZZtffxkBXuCl+a7d5pBLvs22RDC97GczxYh8WPCv2E/pl99LUV1Wd2
nfIIz6TKN3NUFwGrp8h/DvKqw9eMi6JeRelSosxw4v3KeJ01w0aMVCRv8Ke7e4G6Pq/pBCqgrDqd
5DDZ2UAA69ohQp9HndhhEwDlgIy1q8QSPSWC45eP0tWDHnSHD5eT/05Yoz5Yi+7uZ3rTviRCND9d
R4sDYDF3l2ZWiPGkGz+IgOitr1LSUfNcYIoBUBd1mzRt0aaY3IEaLKH1QvIZBbXSpY0dW43Jdyx9
4aMkSHNRQLocsqSue4AbFO47z9PFSjaF+YiSDIAxwctqJ/Xkn3rQECSkuQvv2AkO74GXhB98gR3C
Y/Po7ZE7hvtphDjkk8pkU0ek9ZQGePc/cNN5zp5DirUdlUWuuRKYXzeNSxx9SxFDQu8FNz0iBabo
8UQvb3XVJB8wNqqLU2XmW5YGcbgn3g77mqEWW5goE0qGZwt3DgGHOH1Z0k55q7JHd/Mha9ElGQmR
bmmLL3/iLAs3eePp6HFiQA72dtQgAtojCdO7RJLO3jpeky6bHHeyufgiha/XWmqx1yXGsPZAGp/E
ZsBGDQ8QR/MbPCwIPuXos2LYtDaHevK8aSM2yFYQAEdu2TsiFzbO+9mdn/l3V5sk7iR64jD53jtI
3Ah/j7jycQOdBBhfssU6exmd6YR0mM5WHeTGfdWSTXBj7bQYETH3saYAUikztzuVLSn2NSRQs2Vn
mYrVZPfWY4KPRu1sSiBfTFz6BBFmf7vg+z1FjZNA6IS6sWnDYXkNG1x1F6dPbdQB4mfPbWfn7pp0
bHU/ULq8Hz0PSXF0QloUIy6RXZAbbOB2nYTeSxEiG1Wk488Abjt5wLISOkfWsBoaL7VmUYB6vjT6
ifxWZk6Fnab1Tg7GFfdyEH2JzN1CRhapO6YPgU260S5H+4QwUju4+RJwm2Hqt+JeM1BeWqILDyrD
zXJwWu3GB3IAyUZNrrp1yLg/Vg0UrzVhv8VlDRtPAMZSVMgKvMIcqI+g44O9lWAwq5WtNXgCkjhx
cRdNINygSKdzdekCPZ8l2NxD3TcRDTUTgjbsPNIUi2vVT2UDw5Mv0ZAWZ+WP/rQJ7Tq6L5R2o+3s
LmVzWuYScCaPxYXSzQFDINXoXQ94jC7hgTA7amjwaJEoICuFRe4RY1DXHqY8cIMDz4YOZywi4S1c
hX6f2sp/KxVeXew1gNqoXpqGg9FO+cbyzbzTU97JnRJpteutEC4Qd9vp2Ba43NakWwhh527i7JXd
jfeDATN6YSM2O2sxLcrZEd3pWgTtyHsUg6n4cc563yC5fKghhX8bL3H65OW9zcGANtcgc+OtGUPE
sYXZgsxNtqSgHGaGklXnsxWjz5Y7mDROvU8Mzh8wpdI7dvbkOBdMTnro4SzE1SOEQ9ls83Gyn8rE
t6p9H/Fhr3q7iySJwUU9omBwx2FNJV6IQj5ym6bUNyjBER58JavgzQZs4ZIaRCSTeIFv2wbv6QWz
LJFlko/deB7EXMXbxsq4GuAF8q82drfwMLVD8uzUFq4XBO2905f8CcOARZC/KL9aUHD4sk2hFoQ1
QThvKy9FWnZocNiyUgfCYVmtsy21wb+nvMY+CDZv+aWMNav7NPSsfON0GcBfcHK4ULFXt0t3j629
Z3EWI7Aw7jAv6exVD06KU5XQ2HwYA9aEj6S2kbjM0GKVx+iWYAq0+Stgb/vvJrJ1RtB2qPcTdP2c
O2yXOwfVV6l/VGQnq1Of59kmbDVxU6/sc/XI7DJOm76qoQWi6HebEkv8DkOPYYJqWCGxNJqeaDNZ
O2manULVdhtitiQzlXdoIeLcJsLk+1hHyU4NqGixg+NP8ZUvcetjLYHjPh9mG5pqEfqdwZAcAGVw
Crv/2VqTxBODbGys6A2MHf4yHJZ7J7Nti6hkjlESN0I5PUylbvMtOJM8Ooy+HG6TqLK/lO3c5NxG
xmZLcmY5t2D4DiDj3XHH4mJedjroRfGum+zqG0M2gO1Xg7h1h548uJuK6WIvQ+3eXEGX1wR2VHxm
PGQZEK7abIWv++rQ1dcgvw7uM7yx9/Mi6/BDQ1lRr5FdNdiATJTxQAvkl1ix1E08aIxFrTVDhWV/
sWacdWuWLv3D7LnAM8uyD85u6YSsIMKs3sYVjPe9FfcuJgAbNT6MwS8nS2Jm4iZB2O2bgcDoURgr
/izdnMmwdCvrCyerEYR/2izWk6S2V64qA6h9RV1K9gkQXs8bKE8UkrqyittP/I1OuhtlSQoXkHBX
PvngzA/TAPEHG0yUMH7NpSR8HzogGtMm2rpevRAGnGb0ebf3nkd0EUxDjb2clsWidJrIMcFAEVvh
hScHQLMkUoQbRdv+rETOUF2FRPCz/Ljk+XkcWc4vFekQpJWk3yyms44sLnPqk0l84fiN7+bULp6b
fjcw3UMEiFZpNPGdAA0wlHfGH/qJb1m0mBWjpTEbrLsENbrcyAftZq23IiQd3oZtVm05fvi3NC1y
uBLl+LMA6PDCtzDcX5v6zn3UuLv/Iu3MdutG0i39Ko2+bgKch4u+IbnnrXmyfUNIss15Cs58+vNR
ie6StgRt5DkFlzMT5coQyWAw4v/X+pZkN9JfUJm0bVmisRBjvkSM21TWsJsl8G20HPEm4OYrwld0
Ad0G0nMlPSDS0UZMkXaAujdRCrgQmpDXCnyLkXJ4YvSPIFMVDmkOHauU0KqVIKwBfOdM6pEwjOpe
1pIqWVkgPQhFrEt1E4gxmHcxotlwl0mLkJhVR97kNJt7b8j6Idkh50VcJpI6LI7QBOCaE31V/YgF
iQJel43VsGpnQKJ4YGeg/5GqTTvWS3yjdYfIARmYHK+UZJhe+UygJk3nHELuiLZ+T+oAx7K4wZ7f
4Dlcm1lvbZOwpQEkV2azrZIwGm6xQGPDFchMrifIpC+1BWGc5DRjQ7i3g6jB6UZXrQlYPnZSPPyQ
+7YXtLHGoSO+rTNbCQlPO1r0jWgNHku4Rta+hceQ37eFjdY4Kthq0JnnYbsah2YIqEHeQxnJtBvS
gppfdkMvd0WawkwTV24PvZHpz2OuhsIL9VwuLuZhwOyuxtCVbzUj5p2I00grXK2TpoPUh9OwqtGt
XGKSKDDWDXTxeykfYQnVpgE5vhevFUCDqw5iTbszus7+qYd63bp94LdG4VTreVKC9MKoo/mnobBz
99VW0BACkMFhcWqSp6RVVJpSfJAzr4cqlbl1P9MQbnsaZ7RFVAdhthC+iZLN71HIY9UeknRdy0oU
u/IUFs0mcZZeS2Owm3A6kJ9Zyj86Tr+O0x4kBukhtxWUoRU8cQt5BnJndyhke+P0UfgroRB3j2qf
9bwUjfwoFE6zxYx/36BYtcJeBceGqkLwUxWVRQVPqQ+2GovLaIay4Y9VWFe0HYb+yTGr+C9i6IFN
+uiMGxIYp0uznzi4t6YYN7rC59IvzLi9mkpdpdlrKs1DqRsTXtko9mfFVuc1rx6i/ww9vZcP5qvZ
qNJF2teQnnJsSTdsUcufXa/oDVuxhkPu3LAh0rUgBJY3hdhosCpwCK0k0IqaoRsbsx+bYxqn2ZE5
rfgDbPo1P3p9g1dRuR90yK8FZrdCBzGhFCYbwCCBm+kjn5h+sOAo+8QZHH0dmNGww/BfEZSAN+mp
ER2deP5t+iWTJgVqIWgbcsjVXm1w5qtB1OVumJFBe0XVDLT8BYeTgOC6n+ifpS0xnxSxpLHBCKk1
El+RTAvwLFv4epA9tmXj16wIj5KUEpPCIfOHGbU6fZ5xju8wjWn3cl33myjOgTP2oZneSLE9/pRE
mN+aNdQGQwrHQyZNGVmEQcmkUyzlsrSxF/STlt6KoLVWcm0jPrOy8qptYmdrpg5dTVC7CNA4CeZo
7s3hVwf30KeP3JhbYMIGZR+lNrr1nGqxWPORYm/A10XCR8AP4MV1ETzU5mhvZkWVfFMEyt9gafOY
tYrMK27mLVmIxK2C5SXVHc4wcvIOF383mI+0h5ObCKBIjk9nDMxVjJhfEHQlzX4PYv2uywZzM/cN
3KDR7HNU7mR4bEs1oJZR6jVJEF1jumUHOwHFLt8fi2gqHKMBCh4/j5CM6gIzKah6J+EA37x1cTFr
3EiqjTIoqMVR7/rWtyuclkE0xRtjYGEzlKkCO6Iu/6fGyfPHbErUdENPHVexYmThWgPd7g/cCCzm
ptofC8URYD2h0vwJm7REOFMVvzqDTJXYTm7RZmr9RTV3hr9sqx/sKbXuclruHRtaq0tfZ9upniYh
6YB5Z1vOrrkdvD1jBS0OoUVZgd614YO2xD5cKbNpJt6w1A69OhlteaMDFp+2MeeD6ViEivFcxqDt
XUHd1Bca54x1HJM87rKzRZw7QTomU4b0cS8SpB7UUc/3qK371z4wUf3p5rWuJNAsm4qDlatIQ3/s
et4cDBmq1/NKXTeFYf8xJ2pWbKMHzWvVaP7hFIH+I2im4ZbyGEdLB2UVQXogPD30iZ3tFjX4Qj/q
VE34Mw2d1RAzubHlgZPXQJc5ShHE64qOUwKMiEmwwnLc4VS0otrwgE9bR6O3ACoTEhTemGJCv1PR
hmJfzMzDYA6a6i6YhVs9Skf2+UkO86SSd01Jh4skKpKFm6OcwYp3cul3O3UBvirO538CrOXKSgpA
exfKEK0NwucOg7BAzbSAH6MtAJHm2dJzfSNbpe7XHc6j7dQqDD002sSLLUNhUaVKuRrxfiDSk7sF
Ejj4ch7jWcyVNrikCeyQ8FLDAfTkopkNoKHNfVl1z5aNLBpQEct978THeQLprmMRc8Xe2EQ3KdNv
OwVtBlOBzIpuQ6BC92OOC8vay5h0WGzLurygZj+tHKfkOEVSW7RTbI61nKxq89HEbLcf7AJWAPrO
HsBP1v6u2GbCQXPs3O8rpoaroMbwbepWPhwY1E8RYuPHlp3xS1aaPId5HCAoyXKelv5s2ZjTQfgN
40Vhl3A5hKDPC7YH2CG259o5RgNUiXVlyoFHzRVgo9xCrUnmqXhw0MMqfkyx/GqMlvwJ0WksIfhG
Ib0QJNJblyCry7XdtxaePyLYyDmojOFF7YY43iDZ6HZqlDXOJuAY8Jx2ibmJqj7FrAtB1bcGzGcB
BER5zQFjGjZx7Vzxgt6kIAHcCFUAxkiwrztHdLqxdprFXlSwfXbWFlsjnLmtCnEmqBw/qUKBxKzX
PYG7GTiRkwdPgmOR46mdDda75OE9mhRqLXpKSaPdajC6EOsm+s4E4dWu5QH7sY8+iR2U1qtgQ+Io
GBoSRnSKh9pgigtQ+PZvip5/SjW/CaIUsTdYDPVqMuJSWUMPD7JViLj6TgOLAKNTjf9q2eLMCxqY
BUiWFtegBYIQWCNwfoLZ08TgpYjCpWxuFHQ0zHJ6DiubtF5OROOjHlhERwTYwg+KVgA6SXAj5zvY
IaG86WYMlNDNcdCtUOF2hB3pHeiDLMzBtyRSBFdfKDmdTLRafXCPXp8YSCsO534dGRCSXFqHAXpa
B9FLE1dps0mJnID50KoatPoQN2eU0wm4jBTTmdxQGGNN72GKXxUK6D30JQgQCcEFhh/o4WRttWlK
iEVXVPN5gGg/uBV7KI6+UN03SCnn9CZUSN+pzFyGTsEcP3bEv1DjqkI5xa+bAkMQBtUXqAFRZSbX
2FGwelLX72gPcMsQ7TT18JxHDa68Wqvr554C3vy75RCGoJEt8K5gNRy3IEwRXTWVqt6Q0mSmRDMW
yr20bHy3oa4pzdYBX+21LamFuiTlVyIwm7tOSQ1q62zj/syxFq3HAvsCuVUQn7xm1KrOA2adHDPu
+3rUhEmVWpHXmMzjC71vg3mTSaG4wYTdIQwzMBzaKF6u2kCOr9nVDZeF1uB4xBMBZqORLf6UOQa/
i6mTBUwFIyWxBxB84wrSc8aNXOaDftCMYhFdQUtBXCn7ItWV+MLiB0Pl2lKpv+0QqLVezCR+zOcC
6G8I9ZdNwpIbLjpyNVZp3WXo6Xoom3j3qKziNAuTx1hQMmCVNqXCzbLARxfSHMM2YIm2UpBURWbT
KyrH514r0UHKkl3fSbMkHrK8MujB8e36o+dJcp3lie0v2vl205u2jVHAbDkj202UH7BoV3ctATMD
lrxUU4+xQVgF8WmC0ge2HARByIyGjSbPE7JnK1wSEebKZjtP8NB2LNImRVRjRbsiT3WJW9OXG1x1
9U8iJIyLoJPQejvtcCdriMTrhEALN/jjVJV0k0sNIBrnd2wRhWEIxaclCupgZCeKKhdsjkTLRpH/
NMrg1F4/JjZwyiLAIJxGefSEGK8SKzgAnNJkwXym++w8UC68woR4HygGy6tmRihmB86bPMVyXrXt
2O0AbCaHPJrabVOa1oUOJ6w74GmU+aoFugNK3LCrhAoitbNdl5CZ5us86kvc+AWE265H+uoEaa+6
QiV87yBbOr3EvJjbox4EFAF54iAv6Lun2ZVc2LJbFTSP/A7YRcAPudi1x4nOlhsh0t1Crcxv6+Xz
G8ILJZXQqVKSH3i7f9EShITeoGONXWaqvooFclGO/LN63+RJcdVbBXtC0mCW7hbnuPVI0TTdJHhG
Fb+obQ5qQ4xebq8ovfVDSdX4gPK6ma5E2XaKa4xarXpFpOxDJxliPx/KWoXsGNcvqVKDwhRizoan
qqKv4dYOdsCNqDQ+uyLGuY8c0aIRRN7Gc11zBo6cZExvClp4XJndhtm10hr2DfFbbbHPyCWR/Lyw
pIe5qeQrOQzn2pVzKkq4YnN5VcizzPFONYkAQ8OCGrCarSdSk6mRh1JrIiAuMvPIXArW7KiWXJG2
Kwg6UvQX9p7cIcNQKrGlH/YA02+m55NpreU2eWPNGzW37dZP4I2oJD2EIFtUTVGA2k1zx3idtFh0
DfjWNfb9xcwpsVxnZi89lgFC1sTik7pYuaYXHpxyEVtNkoLmGCCk5LEq3Q1QG2m79Gk0U9yzEO22
trQUJgOyhhXEcZ6RiCFZ+lP9rs0dmFNzWFWYfLHs3icG4m0/G8bxoZ202K+mUDtO1LFv6Lcnv4oW
sEIMhEzsrByEzRaQq/aijIa6SjOHOmYeTJZYAQNM7gplqm2oxmmJinQeaGolo8o21wxlBZTFGPd3
bRmAAcptlJNu0Nu4PZA8VNihRONQciSSTgYHbJl/JUQy2a4dqpZmTs4q6WlO1uxIkW3Kl4omz/Qg
mQT/3TYBiSFM3JBqPkZZKv6GLYaHvk9IoQmgvz40AymUK7lZqH5048EBFTEF9vXcO1J00wZtRZMs
TpufcA3yXQXbZKtDc0Dyl2TzY9xo+t+xGdO7uLI7dbfA3S5VzcTNQN0DNkhSx6PwKM9U8hHSoxJf
poYUybdRNDHNEyYYPgC+27s8n5R4n9CO5oQa8QjcyVa7Z92020slxeLOqdIxb2KVxRjHe5tfY0po
7jSO/jq4rb6K90FrItIPFSCB2KSKdZaW4U+T3VBD1EhAMTKRQRXGg6b87lA1ql4XNjGgX2Aji3o8
bscDiJq48xQ9HEk1GLv4GjQjqeUZ+UjlUz0nwyXAa5mzeZhmT+BkW1olStPet4Yp7gHQg7/SzUqi
KxCXe3vm5fNncMsQDUEKGkQHcaTwwEUirGVfnB8p82U3/OyS4uu60uqv6dSJQ18Y4lox2Z2oej0/
VvUUXZSGavsavXkfj1C/N6miYKk0aDGYoDSkKdxMplEjStQyW4ADyBJrvE2SlhapJQv1Jik6kqvk
yol8wsd6KIaNrf6M2QhSEZ2QUbh0Jq1tw0uzE0bSHWnJWb+UqrMPmq0bl6Yi8CY4RR2km0HIcc65
MAaGoyfyTV+q/UaNTdx3ZFDqD0GTscz2HauS1UJGWkzqI03NvFG2aqdz5orJ/qlX8xA6K9iM81++
WxD254oA38BIsuemE+Iiy+mdl2OKv24IJMh9JvXA0i+kBIktoJuqu63VWr1u4i5ex3k/XpLKoP7A
+a4cTfgqq7riX1XT5icELQbgtoprOoyZOlTrqSknZokOub0fZJx5Wi8l9p4e0fhE3ahYs32WZzef
qvYgtCi8sIzKepQ74HGjULvLauCMH6PTnfyMZjXHFyWk0p9NI0C1AIXAb16lYNVXjXOdiI5qVRbw
A4Wmtg5zRb7S4o5Qm4rgBD9nTXnqZHb4stNMKxEYwCPaIFLzv0HIBvAYDzBp9nCKsKoHGYsyFH4n
I0RuSOQdcbH5XaI0wy+tiOEjUCht2NrDfNWuozioGgBjSrFPWiAQsLH/8fyVzGhZym8nhBA0O5M6
+QP4c/6pNgYtFBlFuthSvpwe6llu5YuI/iD3Qs+rAO5jp2PtcGLtj8ZruAE5HAhfI/+0dQspzW7D
0Kbo0laVcoujMvFB70oz2gJSPdeRRFOUcK2MkKVYsx9yrKHGyuw7q4ZRGKOJ6yEu+3mCYXMXOKEE
g6qzKrDY7GpxJNJB3BZZOGf3UzzDZpfy4aiyuQO+mrLIrUu+awdkgp2yyea8uDZsdjpTgDmDSiy2
XM44MnlS5vLg1kHDzvqKsqcd/urnWuVFEaC9ZpkOgx/mfQiMqJEKv5NHXXtUwRosvpkG9EktGew/
1FmnCm3XzF5HqjlTos32LVZJ/CKNqboRDd8Z5PDKnKoN6wUuxNFK430atult1JFvQaUFlxGs0gea
8XivY1IaE6qJWrilOxreV1LMe0VcwGWovCEQLCVEesJmPVmD6+JEyxl/IVpyw2CLsYX2x1mqCe0c
I/Eq+nTAt1m2/S8jMVi0gjrKrxtQsKOf0gjD+gfdADJiKhe3HaPe6lORHwKWsUvOMeZV147iBkfy
Gz6uoI/R583aCSQOLXZLZvjcVc6ysc/0dVI2ukUmlZFv80h3YJobRnlLh406MG5rAGuhoQe7iW9N
v29Ns7sa0J/zlDAbhDDpbJjDI4UGwHxYw1UkGl15TdafegGFJNIOSPHKcaeZ8ZJKJeTyWmqLlMYP
6RIuOoCYA0ctCGrSDd6NgdQ4NjkHhSThZ2IbhzuBXZz+/GwMR+F0M3l1OfnFHrjXWl0DmcVgpVRZ
v6OQrT6abL+fJDUGnwcshjaEXivPXRlgCeK1C8rrcWGKAFzqbfZpk74f0lgs8BFZHAtjHlMU8bY+
gMxKaXvg84XwA+aWthjcm6uk7+xgzV4ByjBuusYka8c2ixu6EtF0h84gEz/Y+4gGZRrQUENE6d9G
lm1pkztaH12LqpBVPNx2+CL3umO5Qi8hhS6dXjxvpj1SrkepA5NMpIib5JIvx1RhkJhb9cFSupE+
4lCuuNfyTzSAFesfdPBR9TnIsN/nmw1P0J0NqhG0VTMW5LxPAvpFDW1ffN/2ShtbidCCli9/SsXv
mMSqfkzxTPPUUdA9aFWoP+qE0PuppUa/bQCoYivgzDV0IrAlcFiE1rr8xGOEx7YZnzAEx+Y6dkyB
yRdtXuilSLKrR8cW9m9S9NQUqHtJPQkZoyhW7N/H1DMgVV9MjmBPo9jD9KMt9OQFjYL2XNt9I6EX
K+xfEeKnFuNuhWECwqj9O6KP4bC404mhlgrd15MQX7NoSYKGEbT4q6QlVHqloNfApWPB79umie3c
UMtEHqKGdnzX50KuiAZBJMELmJBXPulD1V/lejTvI6UfX2W+qH9I+Iwmr09x+VEXVpcZntjjDxWU
9N0EnSujEY+ncrvsy6wlSalwIP6gY8CAR/DbEbkavtIgtxXZj1WnxdORBodkjFKxKxviJmkWYXNw
E6ixow95ZFmjw57iAUAkKv6VXodYunTNgBw0BxTB01BqHrVu1F+igv097C18vl7ER7XdxyQzmTva
6+NNmxIQtPk/7TgXHbAn2I1xqpW+1SrSvd7olLkjStG3aVeA9TXhzk5jODyrSVtTjJXln9/LSD/L
fy2iuNCDKCb7J1k/UTSXg9IvKAPNVXF0xWgaeGWJ7Nt9P8oXily6krJNYxRDoq6fIDTkKgmkqU1o
2GO0laXbGEC6U17S2630f3wc2CvCP+X1PzLf/1V0+XW58Cf+7//+qJR/0+M6ugonW9MNQ1btkwtC
uAWxMae0O1MzBI94n5bBzfdX88U9cyzZpMijcT2yfaLN5t0hVTFlCK26qaz7AkOUc0aV/VkubRMm
IGsIzwxcEAti5YOqOCqRy0S1TpN68GuJfTWprehp50g7oyO2P4mIbdnQFb7jjmUrxmLdeD9SURP5
hYkPuclSXaWqN8QyhwP4Aq+5vY8x4nx/85TlWX9UZ3PLVBU8i43c3FwMIe8HLPHiCTkEK0TWj0f8
C1v8fSE2sXORxBdhuOpp/JpnVNqfn9iij9YxNhg4YKGNfhxTDWlpOojmsM7eqmW37Yt2rXWr76/s
TVf+8coWOoyNHBuTALSYk2iy0ZLKoY7ZPVc+Aakrc9P7hOi4kksIzKr02F76jkfZ0aM567Ur/Lc+
8U8uW0K38iSfPsTK8g2/O2Ml+PxG8GMpVAGQiVumfjpdK6JKY2HyYynO1dg9tvbxzHV/1qEzAHdW
VeHjEHV18kRB11Cktp3BrVfLdfd+75Nu51EKctma/v/rtjyyLvzRQzrj/3PViDC90Mfc5dtedeYN
Upa7/eFpLKp8zD+WKWv2P+6i9/NMGaossHNlBBG4g0+jhBCGYUx75l2zVi6DrZQfTLfjCTxE7t3v
czdd/fQGnwy/vHfvfAG9DGk5SBheitwA7cKNbXnF7tdV6WGopqBauPEuWFfbV6QtbuFW7uXk/h1c
gBJnHv9b5uDHG2ErLFQ4V3BCmaz0H3+Shqq7NQrTJDm382pF9vryKSHEQUyIAlQdJXkluVr/rDaP
DeUUKtK7GCb+95Pk0zKDiwXLD98Y1bRh1p3aiwBgq2RDU/LUjKsSGGUnt7dTAoh4kJRrtU58WlGX
34/55r04uXLeeRlmqGzYvPgnL6SZOWh5I4XWSoJTvH6qBraPjT7cNFJ5nAp1RRf5sqDFSJsLeAcu
sevR1rxGS49FPW+bkECXcLw981Mta/fnn0oDGy5zM/CnfHweopnoemITA7z7Ulb6QWbTbiQ64d/l
hW120DBs0LHdAwlxV0u4dZFrL6qunDHJfPlAHJkKj8NnWbVPHgjZFuhBRtTYdY6C1wCJ4mQk3mF1
tZVtSuEOPdnr91f+aRewzIF3Q568EqqY0H8UDCmY+AYVMtgnA83aTgxwkc4s+Z9WvZPBTp79aECc
ygYG65FXsc+jEW5x/vz+ij59VxiEN8syVJ2PGQ/z46NEXzslXQFaQp6MFa2mTZUi2s60M2vZ57UE
D6SFDZL127Ed8+QNDi2pbaVWCzjm2ddkl/01bYNiWt48wEwpH//tNTm6zF6NDYGpkwB5ck1VDjwZ
Hz9g3hh9KnvsUOsfmcVn9mmf5x/DOJpGeqtm4gpbrvnd+lhCFe3b2QHSqTy2yTpHawEwpEbt3v2w
qnPBrJ+nHvtPBZPWYgnDHXZyUQMcjdapIRwXjOqS/7rrSe1Lx/wmxc/eF/OZRfeLJ8aeimRblh7+
evp2xbFNaVhRA6zbL3CbSAlob/H0u3oRHr5/XJ9GYsvLnOCiHG4iOOaP91FaepuE6ADvaawb/iTI
k17Qt000249AZXw/2qePKh95VbOWfSmmXSyQH0eTBdBeBJ28wlA39DvF+DvgMCpkesbWKu9/gJBb
fT/i8mQ+rJbLiDrpw4rDR9w4fcVgKuRpSCiEC0PGM2Kx6ow/hE/82xfZVjmVGMx3XmW8kCfXRV1y
UlHGa64YL8fqpyFgnqZnPoFfPCnGsHlWOptfWT9Z92l/VrYeWuzlpaNN1UcXewvIT/f4/Q1TPm3H
2OXqbHrovzmqbRonh62+1UhIzFSOJ42kHDUZzVRt1eMuG7XkMHXGX9ixS9g4xUnA19t0ws4nhrZa
qUkwnpmdn947CDGKSXEdkBWvg7ms0u/e8qGBsD5aigGygpqNhcB8Y+e6dq+B1dtRM6FypXfFmQ0p
79fnSYN7b7Exo8Vmnp7c6hqhX6/V2CF93z/4/oV/uODv1suv9dpd73auy18u1us1f+fu3E3r7jYb
93bDb//vPyZOixf31t3wP+/46y1/jj+7Wv53fvOWXx7/8ZffPM/1vZsbf8uvw5ax/OU3/uvxa/kj
yx9d/sH/fXi8eTz8PlR+xT8dDvz6fVj+L/ychzNv6+cZp+kyLnrDcnAkUdT5ePf1jjoojUI0Ky1g
cPFKzMk6SI+Bef/9lPv8lDVdM3l3MMOiyT01K4eTUc+iVZHSMet64jPb2DjkCJeq2Kucv98P9tVF
8ZLqsqlbOuOeXFSu9TBxiap006y6xiS9w1uMgHY49qq0/X6oz9NIA0tqqjIXZuJaX6773exNcab1
wKQtUr1SvwwemxoYVEOLCQxt0b7SU/9+vM9rnWbw6YZRYNKF5cX5OF6kpFqlJYDYwDmKgxzkmU/T
vdyPEiTA74f6vJAzFAh+GVsxeaXOySIRQ37RDTI8qW/Z6Y640pjQFgA/42SCmaSVZ+5Da+oPCEse
LXQlZ9bb5b3/uKprhEq+8QAsVf80Y8Z+StH4dBbnDpiXEm7Qev/9BX6uM0AZeD/Eyc2sFLsjhLzn
4cXKAteSJt+YCP8QqCe9ekK6oCnF71Tqa28osiutk2vv+x/hi5m6vHmcQGyVXcDbEfHd9MmzIIj0
np9AocECJEw5ljAw9WL6QajGv3/V8aAaC6mWT5h66gVHbz9RBGe7m7WRr0h72bnIyQwumv/hOMvH
5901CbK7ylFhHPrF/qBcEGjrgonx6uzM1/KrGeIoC8CXE8NSO/w4EOzENOwUhAx1qdzUVfiaWNKZ
a/nidcPPyvde4VissD5+HGKIUgSjGcdDgarTbbTeM9QR2phRn5ntyrJBP5nuH0Y6mYsjznE7gsvl
djrGtvh6ZuJFf1qCSxWDCElBna97btBwg1P7fg4qX6xhDG3wAaC4y9+cXCRMvKlFlcbBW7mPQyCW
e13e1s31oG5k2tJ6fCz7vTxuKvyf4jYSR7QynbM2SCEsn8/8LF/f8P/8LCe3QU/aOIiXycPPMpWb
sL0s5V8BQBDNOOLuNY1NPN5lwQFcFvKClZkSHXlmb/DFtGJrZKqINClZaaefRKU3tZLUVsutBGA9
rav4YCFB+v5Cv3jxSdTgiwHehrLLabGjQ20NeIAeCM6yv2pprBHC/8GQuqrN6N8PtUByNJYZlc3/
wuR5/z7W4VDrpO2YLu3Vpz6ebqrGOCCXfCWxoTsz1ufHxxbZZEen6wal29NeAXnVdQ1Ah1msEXpZ
2wtuDjO/8/Pf3j2G4USoytTxFVSZHy9p6tHZTQbDWG1/jEZwfDrS/nJacQw/UyF6+5E/vpjL0rJg
CRF4WLixP47l6BCyqj4ih06e5OchbodHjM2Sn4CF3evCQUtZ0UnbEa0iDU8E7tTJWkvoSK7oONlP
utaOCe3zmS8YJNxh8qhsxztLCvWrjAcTXAaiGv5kMir1I74evCaWWTYkp+QGJ4B2pkm3pjed/SWO
CxiECaj5kfAF+0bYWrxf8uxaNulDf0/ODyaxUYOuCjOhIEVOS0a0XsREPVjmHN43hBBjKKraXVKM
3Z/AStodhqAxObNofn6B2MxrDhoLy8JZKJ88HdUQfWMkpA8U5U9NPyTmf+Pfz2F2CdUzloLhyfau
cjCnhiXmtmkuX1q0DvNgPf7rCQbE5z9DnDx0AjZ6fC8MIWO9okftJoPlWZ3fYqj4fqS3HeLJ/CJT
hynG2VVbDuof5xfs0UIeM0jbhlu6v/6ph2tXqJ3dacWOa9OvgUz4ufdnWOMU1FbBHT71zXBAA+8+
Vr7s/v1NrMva8qf9ua/fFw+SPgWlP2359GnqyYdhxmSRWA3o1E6DXagC/tHOXf7ndXBphfxniJP1
nozmYcBmaGMbBreap0T6JKVMkBnUiVVTyuP997f7rVl1crspKCnsbJmcFp2zj7cbHPucdpBPcRaY
rqlV+yoFlwpsUgIngknjgMrqHjbHrZ6Mnh1hXCoLIlwj38ISo6jJzfc/z+dzkUkTEugAbgbKTsZJ
3c4Rc5LFlhRgFdNvdT3E3CxgFzTbhCABe1bOHB8+f+rf+niqA01NYVN9cruNKpuIr0IGmdcvZBx6
if27jhuPPMAk2VnqmQ3a54tbKlw23TTV4tPztv9+txPkvKkhDmypVdvzVtOCG0QqrtL1FzobT20O
/vVmWgfpxLOlg0ctzz55aWUTLIbSODZ1LrDA3crQhrU1Q7Ipzgx0ejKibMDiwG6J0i7dg9PzpU4G
fTzImvCMSbvqAO3EerNKMp14xXDvGDaSOt0vcWB8P1dOP66nw55cH0IGY9RrhiWN1yXN0K0UKmrm
mSly7uJOXnqy3duwdxiFeGZigcvxQYvXmvZjCp4zQnZpj3x/VacrwOlVnUxJGYsDRvFlPH0Vka4K
itl5kqfb/8YohIDwtGj5maePrMgiGWwlSthCO7KVNVDzdhfauY7Jp9Xl7WLeDXPyiKbZtpR8GUa/
mH9Ynau9JLIrXcb79snctTfVrRm6yp9z6/Snw8PbsHByZdYRKmjWSRUiRojLK8g9jMtHoYPS3Iu/
lulb6hWLmoWrtn+eyu33d/T05T4d82QhDdtGQ5zDmMq4TpO/o9G5w/TkJJdt1J6ZIqer1jIUGkKV
Li1MvTcK5PsdbBnBoRGNzvtmX4jioosuhH7VVo/aDGvK//6yvpqO78c6uayOQJCpKxlLB3casbcj
tqCEkTGcec3OXdPyGr5bG2MSz0ozYpyoy1Yl/by6/B2b6jopSOcqNM/s7NX/6MpOi75ofbt6yVND
uHVF2JTVP8S43tEpfT/MV/OCuhQKCvpdSzv344UJ3CKDZBkMgzfLzi7NYT8bPZ3Mg1ptvh/qqwXx
/VAnz2rUs7HsWPW9NNkF5bNs7YiD+58NcfKYCrqvNV0HAQh99NT4Wqpea7bo3w/y5Zz7zy2zTipt
TqOnOX5I5lzc6atEJkZHaeBsxjDzrhSHILPvx/ty7lGNRdFlsfk4bWWYbWUL8pQYb1Qf5yQJYRKN
vhimg4xNcWq0J9P5t1zMt3eYriF6Hn2JcTrd6OA2RdAXCBJWBI0TPiStN0UQxO++v7Yv7yUdVwjb
sCoR2XycfiEIMwrRlvCcYtih0cZc4znw7KrpzORb/kXvN5JvF4SCg33U0jU8bYLGAzGfzcxNrPvn
pjo4Mn7ucoMwtUeNjUZyPDPe8t58N97JdzKvChhOI+Op87akHoJEuv1pKRdF9ev7O/hJFvN2ZW9q
P5VtMiXSj7cQ8+fAys4tHC6cy6HwlKd0W23jC7HPHsjykVxI89fBCq9at01fpPWZ4ZeZ8OlC3w1/
8lZrTdQAPmP4fl1edgAs4MK/ZAdpE/vNNirPvAuf58tyHFhii0Dxw7Q92e6oOTrQNkb0UyobksWH
9iKY/UndfX9RX47CKYpmGyJKVHQfb2mup4Y6oTTB5rcdjaMZPgh0X87j96O8af4+3rpFnynrbO8X
8eHbk333UZmIrR/zXiO6ey8hKFP5ndTLg3ap7p01yWPlpsERuE5gUu6tXezrjXeI/fpfdvSWPday
63dk5KJsyE9vKfLzXOn4d0NTxvQFoTavoClcV+LMTP28/n8caLnr7y53sEME7waXO2qvNO7JB7ea
lzO39NwYJy+D2ct2K6VcjHzTHmvP3NlrbUPA+Cb22m23DjeRBylss8izqAmtjB30/5V+oZ7Zv36x
s9QoQMmc2Viv6due/Bz6RGgBSSIEGj+SVLrCgj9fmZvQlf5Yq2KbPBkXyv5cJfSTLmx5ku8HPXkV
Y8MZsSQzaPs6Ib+j67QVR4KTds1a+iUup+33N/ure/1+uJO1W7FTOZJ6hkv+i7Tz2pEbWbb2ExGg
N7dk+TZqp1ZLN4TUkui959P/H7XPOapiE0Vo/zMYzIUARUUyMjMyItZaw20l/dbbd3TurptYW8d5
FtTkslxUIzZe86N5R/31keFLKu63X6xT8FzfSXeP1y2uODV/4cNKAsRrMigPx1A7gmcQ1jK7j1fR
xWf6wwJ8tg+GJENyOcaE8ax8IX3coAn4ku6NlcK4POUh8+Pl7PvMK+PIj9dhA2DAAVmb2dJtGznS
Lt6pL+yFbXYcds3hs7lNbW8PkjnYmStHtfwxb7n0c/a68nTPVaEtYCBw6zr+rXpf78KvgMpO9U3/
1B7QRLEN9qJ4DI73v/sH+ZO8GbfBD5dAXR3eXFuL6bOfrXkmpqHi1vwW77XZKhv/NtylCHjsrG10
G/6o3mAI2Yf3z/5d54T7tbeX9DEZuFyJ2ckHrY2mRdOXGE761t3Dc2bdDFvpINm/bmXbfI++Co/m
YW3kfFrf+fc3RG26XTRaI/NnZi6gJwFdSekYzH3FdXJTetlKyWhpt5ybmJ04tNNFVMkxwTzWIc+9
Q8BugdRwpfW7tH5cTrQNTYM++jySDSWu66wmGw2V5NeoTDOfidHfZb725CtAbOik5CtJ/tImZRph
wlLQhOF2vgwYFXS0XLjTg28SM/Tu4R7dtwgSjkefif0aUqJo5eRZSjrOLCqzZ4VbaOLQtNPzKHv1
smLbF8G3NkVpahKvvn7ILe1Mg149c1HToNn8doKoJAI3RnJK4fUGfN2TnjAuIBT6S9+5T42Ifq8+
fL5uc3ETnBudxUolgq2HLJhw9MaHNu/g3zTfzXB0LOPbYBhO5AW7oWRvZIPwSE/lHhquvWh8BgkK
p2V7SjVjl8NBef1nLUbw2VLMvjPcAJXLLClLgf6z25T3fYcomF+seL+44uRY+qSCQQ15ng+YAfRw
PRsl6b/ptWqrg+dAI6GLD2N/qIy1JvHihjGm1xsU/TxVZwlsLcIsHJp4FSdfYZjemVLxmIy/01a5
ybW1g37RtzNj8uVWKSzdM4oWY5Bvbs00OkQVTBmO7t9UNaRD/kpOsPjFzswpl+YAmiHnVLKUo+va
HeOJgDVR2xNW0uI1r2a3VyPoE5cNe6Rn1EpQvkNRJ6BuE35pzRtD+Hk9Chf3/plPk89n11PbW6UV
MKvvZPCKk8RtivonUq7HGEml/z9Ls6sIgG4ZiNM7WE9/Z9G2EaDJqF5ScKHX7Sx/JYQU6JfTv5gP
7NFoVI0QEjTIc1RwgeJ93cdU+qPDdTOLdxwH2P+amX0l2EZ4JObcDHkdibBKBtJhgGt2e93Kciz8
tTL7PGmgQvjQ4Ixe3dIY2inGW9sd83qvC05hfr1ubDkW4OJi7g4Fmvne1fqUIWqB+IZ4w2FQi1YW
SNCCeeB0reOz6BcYMfr/AEl46l6GXQHqX3F1Vk+md13qT0rxxYCHaMyeIDFypLU7delUolhLf4kx
AAab5suojMzK+Tze01JjevG+hKQ5yx+H9q1UV+YAlhaRthJYdomRWUOcHesprNwmLX/qBNDfHegO
k13KYbAHpgu7NkoX17/ZUhgy5gfgAFiaiDLS5ULC/w5xbO1VCGkhIwaBOEiM3XUTC4tH4xVnZI1e
2YdCbaZ5JbSndP8s4TFo70IF+EO+0Sk9m8FKuC80KGjygtWmOTGJoMyLZWXGTZblfCg/dB2Y8q1c
2EhtzvTnAOwYDWiINWyR4YggG59QHluxT0uZ9ZqlrhIj4DqIAkbTNXm2ntDlJhA6R5UD12gHlib0
vxoeLGNS3cEyEctR9JK6QrcVFS87Cmhqv9dQWzqt4mbPudaLL0GejPfekFbbKBXqnRkGGpUcU7jt
lLK9b2qpS5nUyoiIXImK995MqreIeWpHq6T8jflRExpjKQfSDpD+hygI2lNVmMZ9GVuw1yELeJDQ
wv0VNHqi3Fuw6hyR8GgF+KtF/bfeT/SdoIXlYz7+0T0emY0W4Vfe1FakuTdqBLlXATUi/VWrKURb
a2t52AzMahobUVDTzo50MNB7Rp4mrMsIVHobSjnUrZVoVLwjOr/bxhMPB0/J9nfb9BZjbkboB44V
NpbiuB2MENCV9ki8CPCmoIn8YsKQ9VoJxWcAHDBT6+2hz1K4rgdxHJnwNSzmYGHRQPndlZVdgMbF
t8aoTWcE6//U0CCFG9ySAmeQwXiinJjpjpkFJfyveoTw5pCI+h7W5InZXQyPUgwcCySWsdWVHl5C
Qxe2aVtWR6Fsi5PWtuYR4Rm5penQ+9u6FZr6PYKnyzup8Rg7/OrcPJW1HmSw8JaGcur8Hub1CNyZ
rfRWB0FsXCICyXB8/qwizEfeilCOgJTlK6Shg10LINf71s0iuzDg8TDVSvzWA2tobKi2Bn0DQ1Zf
OVLowg4xadg7DA55z9AdoJcXo18PGF1L5S+w8ycHCIdyydFHqHY7SRp+ioYHoWgp5TnA/KhFQ4fP
tYGvUs/2Y6FiUy41/4sqRIWJNHphvZB0J1BENhUYEg92+895r8EVxKCpbh5Sqalve6Sx4FyntaBu
IPOBSaoQ0QrMLFTbbSWth9bOUqDcdhPkVHeQdWp30GKor0HiRa5TxWl6EhJRPORuVB5Q1NLgfkCR
xi7jHOqNKoLbG0y7+6K1MOG2vVgj/lf3O5/z+lT5aXFwhdq6RasjkLHtwf1uiLV3qKEcfipNKKeV
jmaqPfaBtM3cOtirPeIdZY5IMy5pnbfJY6M9ImYrwM8a9NKmGBXptxK0HrqKbUAS1cq9a+te797C
9xI/w57Z/bLGJgBwDWnf0GX1wfPK/kVCrpodGJojs2+hu0k8TXksKhTiA3gdWA583mnIv4o2zGXl
Ny+xAtk2ktz7Kk9q5/c5BEvdA9y+CbLHsUBvS6zjR7VD66aWC+8hUdLhazdUg7ETI8XajwhApIfR
EKpbX4oNrnkt8LZJHenwDcXwYHamEEu3NYOlTxpsGjeyoIe/M40UESJxixagqlbd1vTShvnnyGy7
55opZCcMi/qkj0jxaEkSbiNNMoaV4/IDKpK6H1N16K4aFsVG5oUvb5/OMhINNkmOhSYVN8KYOX0P
3xAKk5R1d9ztn7XilxpDc+RzcDZ2dPoBZ8Mmze40sf9x/Zr6AFaZ/5hZRlaJYl7B3sLNG0Pu1L4k
abIJjW99r2zGxvudFe+Fp93CxfeS1jWTxmtv28XL63w1ZllGLAmxmUJB6RRdeILGadNANpNWslPC
iokK+UFV660eT1Q5UGUq1peVBVi6u/gYVCqgLWBkfZZ6oOYQwmbA3aWXPyJfBV/g7xD5+ZZLP0dv
DGyLHnWtZ94mzuFMyNdGphYyH0miXsG03fT6m5fzAV4pSEUVmK+LT5rb/GCrnNr0lNKtXvF0oah2
YWr6KWevlkxoRqNu4DmGsmUTWFs4TbbUNpm+RgvjVQ/2vX9q5JWMfyFnlWRui0ncDmD+vGMYIYvj
0sojieQK1MbuVZPhDRpF07ZSw8nL6EkYvl93dCn1AtMAQgWAHADKWTbie4Iwxg0mgypwOnC9KKhA
H3QEU1uH++u2FjJJCU5a6rYSbxdljjNsU79Sc2Ug9VLeEcpiZHZz3cBSfJwbmNb37KNxDMoFyn2V
09RF4HiCmtynnfsWh9HAmzBegzFMu22eyTG8hgQImST9utluULWQ21sb+Vztc9m9+uEXT1+pDi4u
2V8T+qxw5g8Cim4dJnql3+gw0aEOfn3NVpyYp/epC6uoLmOhKX+Y7aExPv8X/WlFmiD9Ft1NWtR/
qmdnn0UZBQ3dC4kXROBD5wo+J0PjR5Ckt1TObwG7PiJcY+dFtzbNsLSfID2h18lMK+N/sw8UKfEg
5qIMWTljeG7yQ0y2pGuCj9Za/NKLK1WVxeuBewqy9ukpA2DpMvzQTxgEuaZBp39LN7Vsx5/KL9I9
WdQx+1nU9rBibynaAZZZCuz2wJ//jPOeLWvaFE2lTFdjJL0U2Rbtc8G4QbvuenwsWdFEPiDQeyb3
5/XUxudZKyrEB0ymVekM0EMUCinEvw/fKdK5ndne1XKr7gKEmJ0IXXIxg35wjG8zEtU4FVeatUub
CqQpg8RgHihZzr5TDz08itKEBenGbWyOt+C7DtdXbWlX6bQlAHVRFODZfBkKQyuqpAqEgtAYHqj+
1NigwA73IOQRK6b+PBjnxxBTMOwr5tHUD2PbvDQgoYNaz8m2/RtvHqTBbup9sUXf6ybfBXCIuDtj
a3ym925D316e0n/vlEBX8fcHzNazg14sjo3pB8RoV/SnNP0VrSm/LpXYz4wwp365olZX0BsZMSIc
SPuL7V2yrX9UjruPd/oxe3dfQAl9Kb/9MyHJlPPpzFUBv2EyA/qES7sQ9TRlikKOU5X2t/FgQEv3
zZcc7/jM21Y+JJGzOnYy/ZUfP+hfk7OtoHjj2EUursJ+ckS1qtnoDy0E9FvJEb7qB/UpPMn3woN4
WOveLmbbE2kDFcw/aMtZti1r+eArtVs56r6/lT9TKAs3wd49MFOwB3lQ2MFzycD/6/XNsrgfz6xO
f352kA0S4qtWKPBp+4dIhDNT/nTdwBSAHxf0r1uztHk0W97GEJ45sPL5dnsT/k5f4clGi+TndUOL
V8D5Ak6n6ZkraapXUaCygElpR/f1W3obbAWGKnfa3jrV++jLdXuLx8zZys2C0/O9oK0HzHkM6kGr
ZKsFgtXdy3Ur0toHmgUk7+PckFrM1JvkHtl7p9i+wZEuHt1ncfe9OgQrbn2Aw/5n0/39YLMTRdWh
QG4RPHOUd4Z5k7sRRQVQJm/Vi4fY1Zp7S7k+ZVTeFSrQaTg+Lj+aqmVSaBSExwA2+63ay18ZZbkz
P2knbS0+lm5TA4ofbm0SfB4xl6aqsCqsMUE03D96T8pzu2HKsb4N38yjD+Zi29yYu/p7uLdW7ojF
jX1udxaXAWwR8L1jV3qPtv5rukFxkKJC/8RstubI9+q3ULDFvX+XrCQpi7ED9RwQRkpvMD3MQlSH
p9zPIqiTmlCErTaNKMlr9TBsBD8Ujn7W4f5Y0O7KFQ1NEg8djeexEJFP6gxpg0xJf8iggL3Ly1zM
ttcDeymuz3/bLK7rEXpkg9qGAyG+I3v9MRO63XUTi6FMnRdwNy87hsdnoVyIYQBEDmWPaFQp/ynP
UvG1k/1DhPZDnjJZkPzKc3iTNX+lWrHs3P8ZnoPmCXezCgYWHmKvXWf4u1SK9yvOLYbzX+fmbF2+
TuUPyW7GYE75rfQTkagT16T4GREA79etcDd+j3+LtrLWAl46z8/W1JIvd1E9Zr6U6ygOjan4Wufy
wXOr/Wgw/2aonh0VnmMW+kOVq1+v+7t03J7bnR0UsVIy9SOypInwUMQ/CuFk5J+vm1hcURWgtwSl
Akxos+2Sor9qGi4rCkupQf1S+6QzSy6+XbeyGBtnVmaB3wSCiubs9N2Cn2Z+bNbG4ZfG9SRal3Am
Mc1K/20W9UgpdGLgkTUpn3DCKaC9vRcfio3+XuysY3NAQuG/8IgnJnn9RBv4p3J2dvGOekoannFj
tPKr0MFBu7KPFz89fIlgraAvAx95GXIlOAKjl3GoKTMGj+FVLh7bUVzxYtkK0urwWzKia8yWret8
TsIOL4bqKUOib3goo5UDedEEbS/eJVQuxHmAeZJZt3XHZVfAsMxb/N4FFxR21X8Tx2dmZhGGgCp/
73SDF+FRUxEycQ+q/iomK0+Pxe1yZma2YFYsUpqf7tNhOCT5bWQcG2ETrT0Cph87zx+nVuH/rJk6
e3vAcJ6OsYcV2XDG8FYsv8UGqmJHs99Kayxtyxcmz0YUTWEc+8D+JcRai2C2XzvIlTfbot32J/gX
lX18CjbmtkXWFs7K1FFWzrblLXtmd1rqsx0koTuNzsBk9wT50SfhiffcXdY49V29rZ36a3O4vmMX
Px0gKv5hUBzgwqU9FQL9XgEI7oTSbTBqaG9Ex7CE4yRf6ZcvJuVw3/2vpfnn02jvIPwO+bM8OE2+
M/UbLf8iDV/89BhBmS5mxzp8TCDVAFt73cflvOvM9Ky8qpRSZ4gNTlrvNEStL/6z9JTcRZ6dHmBU
ndSfHP9OvMk2MAhcN70Ys2eWZ3ckAoJsizSqnch3su4pqW+V5rVv7pPwti/WkFZLs8xw1cHpJjJV
yKTDdOqcBY8YIiZVFvhZGZvqTjwBdO1PUA0/GPv8QMvxTsnt5JP8dN3HxX6IYVEfhWsQhNc8hpQM
mT1tJGbrTfuFs992n73jV//OOowPK6YW1/OvqXkQhZ1pee6Ih/lbA1tuca/9iH5ld8OnvrQRZ9lp
D9FO/OZ99e3VesB0t3w4fs5Mz4No6JSsmbxsN5Jt2ck+vjHu08PXz66TIWy0EjjLMXtmbhY5UjvW
cflnUXeWLR0eWie4a23DUZ5i23OM2/gu+bE2xDylNddcnF2vMUQdegq6EsTtp1K4icSHskO/gqmn
7fXvuHj9TZVMQKhwgFmzQOV9HCahy2cMrHhTqZLdWT9a/3jdyGJ6dWZkdpRGelk3FoIrjqABp++f
6FJeN7C0XNNsEyJw4gSbm0VElKONYXps7pFuTT34zujFd1lvOV5e7VOjXOlCLB3V5+ZmEeHVCjA9
hAJ5w7l2rHq7prwT8l2yBo1eLPKdG5qFgVz2oRfAHu/0O+WIhmxx0Ox+09+gMVveMEKofWtuhAOK
L4/92v5eW9Lpm56dYHlvxVTUMa3utXdmBJDS2ERba6t+KnPHelR38d47jlt3m669ZtYsz0JSNMta
aRJW1zIR5TvFxssQM/xwQNnjetQsxf756s7CEv1KratrDGkMYaIPlPkoioRrx8eSFahLIdee5js+
IsCrpDHrKYct0q0nILAX33jxl1I9xq7dhDei/wSTVJ/DVHAbyi9R6rj+SrlvaUHPf8F0lJ99StHt
fKObqphopcfDMxMENrMsNF2hVg5W3F30FpZR2ZgaPx9YCw0xSkazJzUMhk+y8LNIYNzZ//tnY1ro
/0zMIlMoK8gCJxMD5GJpSAFMRzWkzZ3rZhYv03M7sziM2jTJmxQ7tbW34u+NsC3lrZf9VrQ75qw3
kOsmcLK3K2ngwr1KmCiyCDEHKcQclITOakzejVWpLGxJ+tE2FTpmtio99y5DeM3KHlg4yi7MzY6y
NguYvpF4/iheybRksQEgeGgByvK4W1nQhVvgwtTsMBt5LZqdPr202mRb1tHJq/Tt9W+25s0sNMoW
FbuhxkSbfBqlL4P0bI7P6X/xZMQRKDNNGiF8qlmmXnRwemVTQtB3zwzhaMERRYLrjiyVyc5tzBEi
klC7aZ1zLw9mvAEljd5pYoMr/VobmS17xbYOxg1ajwdUsR9XbC9/qP/zbw4IH2RE3TXotBxRfQvz
bRed4vyQBa8jSlT+Z0871AoqLccu36jiI+xl180vnFYXns8iMlJ8VS16VjfxVMcXf5bIjUS+Z7uZ
+Jrla1Saa9bmQWnFfhxNr67GepCUX2obwu7fovF4wzDndceW3l3UPEndVAD+KmDjy3NYCXO5NV08
0wbS5UK4FWntdrX3UDD/Bs/A1yxl1rSWnuh2fTKRiTejt+s/YeF0vvgFs5sgS0zBkiK8DXsoNE2z
kxhwKyXUY5HbvW5qcWHPnJ1tEl0Rk0ZMcbaBTtYXvF2uaifFau1Ijh0/+Xnd2rJjDJ9ww0JLPi9H
ifAzx6mEY1pxVPvNmDG0uL9uYtmhvyZmZ0sctIUr9JiQmAuFHjCPRuqtt1G7D6PX66aWah58p7+2
JnfPbmxJ9iEUkEi+hhONM/dO2lV35k86MQ9pbGsn9RA/rt2q8uKun8awYcuFsGa+6y2pj6QWHXmn
fmm24Saz6wNjsIJnBw5t3q2yh192m+xy2z/p9/zBLbF7ozygqLfi/BQZs7cPzv/9IbMDoIgIyy7m
h2ifYuc1uoHtJdEdud4gOITWynD4Hm3QDRNe0s/K0V9J7Rev3zPjs/NAZOI3KFH9ovd1KDtHVG5q
11HlbZA+5foqtehy2P51dRZTWV9GVjfJcNW7fAO5wf6t6p32EG6sJ+mp3vrocO3XuLiWgwvZCNAF
FoP38yYFq4uOmYigfI+sSAWoKtOneejRDof2LtYqWwOQJ+veFi1AJ5ZkiKGjTaO9g1VYeRcubqmz
XzL70r4v9dXYTu8okHLdnWql8FqBki433ZqixAJ1BjnVma3Zhw3MPMqlAa/VU3p7V5V2+xA+1Af9
hYdUZOu24gS75qeweQzB7V6P6DU3Z19ZlDur1n1MCwZTCzpomzralGUDffMvv1PX9s9C+/bC09nh
kYdpYEInRwgLX3pfs5viiNwiKoq2pL5Y+gOUGnZQrPi4mHkhOyGZ2tRumMNIBDSQm6zEqIsG8UC5
3kRwFmYJKVvToFrcM2eWpl9ydjZqWgHflIolj8ZTAH0FUAzRWDkGlo0YcPFrZHlQbF8aCcyqjjQx
qZ2uJhU2811YmTtf/FdCZvr6fKr/MzPP8qKqF8YIeWSnj3ehsEndh6jadNZKi2P52/y1MquOmHDT
+X2csmLRQRt+18iuphvPGlcCb83MbDebIBoGCcoWhzSnPopV8C60afEljcJfUqv4KwE3v67g52U+
gZkyxgb4RnOAmRfluiA3omAXeuDehpXxuxvrcaVUPg8DCVK4SYAKOPoEL5uD5lAaczMo9wSG278H
mfgY+cZOULKXfzsf/ljRNXQlIMGDNHd2NEV5qgR94MOEVEnvdZ7u3Xx46QXDsttyIvmpzJVUZskt
BQQbgHD4TRn6u4zusUmHVpAiipfZS5rX935gOJK+xsX4oXA6CYoZdFUnGSeV8uL0M852aiz3ZZIJ
se/cvCU20p82egzvX5yt87gS4B+uNCyBklPpEOowV2Lr0pIPj7OLeqXvyPtygzLEfn9bbWIb0Ybr
X+rPypznJnNDs6O8U+Q+GgJ4Jeng/VGK46pC9EvfQvm4UXBy+i/h35u3t82dtb37tLOP/eT4/uFd
tW9Vu9ho23yrbd/tB9VGzcaO7S/77bNzePz58+Zfh0jnP3f2BWTTj7zSY10Eg4dN0KSgIqU828pe
9GRonbRCQ/IhrixYxMi+IRZi7tIwZ5+h79SmDvUscMpQLra6lkUHCFODrddBOXz9S3xgPJGwBeUO
1kyo0pBIm33y0NQkxpiBqHm7UYKINwVENb66cXuootcm7jehd9sawo0ft5skBUH2MvR7PQkhFhCP
QnNfur8MRgnW2AM/5NF/fhg0EjrDPSRY8908lkMXFapO1pxSEUQDIqT5Y6UVuvCepNPsGrJAd2Bk
iCCFFPSmPmSZrD34sSxsxaBs3EMSQJ90ggfOGGy4WZUNutbyY4eIdrsp2yEXd5LQCzemGKQqr5G4
FuhodXDfFUmhvDVGgNwzkmRhs7m+5gufF4YR6OfA9E5fd3Ypyq5vITWDvmxX3Wplbssjw57Byhb7
cK5Peocq7NQShPdMjs/OpiIqclFJuwhO5+agCYLNqXn4Zz9wgRfodLBPLA2XodOMXqPEJX4A43z1
fXFXIfIkxsbKqTR/x/xn8zH4Dp8f4orzyYLYJd0zC84K33RtxX1rxmQbVRAoN/1BYUPoWizZur/2
8F74Sn/UXOiWk1no8wJi0ddpEyoG4rW1tZGa01jDW24OK7Ewv+yJ8gsrs8seCJ80tiFW2qG0S3QI
m57GC4RNxr/OgPyxxD6CnJBvxUjL5dfKxUQazDyIHUOPjgIC3eoY7iZE4vWgmD/8/mNmkuAAyqXC
CXhpRillV61rP3YgggFA2SCBDVRysID4aSxkXtSbpvl93eb8YTCPkFk5ppcYse6Q4nbChqGGMt2J
hXEyu+Ku7+sd5NsrAfkhMtAYsWBeJPDJ0pENvHQxb+Q0DRpww3XfnKpCBCE6dDe5LKz0jhbswCgN
6MNi4p/LeLaFVVerCrgeccuMbE0pkYu8jeK362v34XtNUnpnRmYBOMF+hxhJBsCnHBaSx9RWFTuA
Pp0RgYPY/e335fN1k9L0w2e3P3LL5JukGqDl59xEbZB30dD0AaERPFKi2cF74fSl+C5J3mMfTfeM
+EWS6NNRSA/UaOVo/BAu0/UqUuRVYSPn6TDbCU1jxXHrq+DSxLaw6854BwanfS+UhiclYpObuEjX
qHw+LPO0zyexy4mSlJbL7FtCxOQOnsG2sAJI79vbBC4M6bHMONEShtNXbvWFUwVkDSyJzE0o3AHT
CpxnjK7c9oJYhk6OJs4tKhXjJu/c3BHHVjxIgacfrn/RRXtwMxNHSCl9uGyicmylSked3fLjk1x/
pdm689iG6spY1ocdwXnCVyNR4XBBGGfmVxBHrewFFX5R+SVQ3mu32HuC+fLv7kySbST2MinYfFyO
jGL0yepCJw6/SdrPtt3pys/cX9l5S4smk12BewVlZc6f+kEgSn5DV9rxxGM9/hybxPb6h6D9ed2Z
pTVTwVcxM8nzi7PkMhbCuOYCda0AoFXQ7IVAS05JoQaAaoMwW3nnfcAMcfr/kZTgYISk/kM2GSKC
lhkBg3JUXsXXPjEoVKd+KD32g0jrexAK9OZFQRZ/VGln7ADoN5/jwBvZD4z1PZR9nCdOO/KI24MW
FhnvFCv3Z+UCbx99L343jEo7GGZaecBlTeOrGmbS939fLwBpIieEKIEHnspCZ3unaMj4OtENAIIP
G5eGiWplB8u1/v3iZ1Dkr5nZgZDKbgQvLWZiP9sN/cGrRQf6js3ovl73ZynMwASgGjkBuT6gJC21
kPNRJb9sEgOt2bRX1S/wUBZPyBMo76Puk2Jft/jxfGcmdhKUkkgC/twul0tYaq4YDWkENXF5COFN
kBgk0Y9iypfdGXK6KZrctsqtn66s6UKoY1dFCodjT4V76NLuWPgwnORQInvcJ0qkbbJK2HiGtL3u
31KUaxovEsn8D7HubEvpFX29pExJ2mIeI0DSheDRMj+r5TYatyWqUXWwLdyT4u3b7FWInd58Bt/t
t9/z/EalX6Ru++YTmj7Xf5aKdxe3KqtOSxuxWh6NDM/PMi89agst6PIIMry9qzJixR1+3cKHbirb
+8LE9BPO9kbTFxzKFSby91BFxA0yG7s9DW/dj/7rmvbZwi2tTVkk8lHwXPM6ubRljUVfxBm2TA7G
obntqk+1rNqwxFRroqRLcUOaD+/RVKRCvP3SlGfouhdYBQ8ZLz/UsCN7kXY0szVS8mUzkxrK9LwH
Y39pZgS3qZg9ZrxshP2+tbVIt03lH6dUcIJdzlMJBktulnkCXlmhwjHahw4yMO02FVvgEr73o0+r
2g4jMd12yGWtFCwWzhgGciAog/yQ//85EM7iQnBNoQAnHTpJp9wyo+8kFBQHyFvcLllJitdMzcLC
HJF8KiKEXaB8zMGDVFT29OwN0ojrsb7wsS5cmu2mQBRrTUmxk2nDxquqrVEHh2ZUV7bUkhmmaSm5
UREgGZ3FhBiIpVpK7rRy5qaRyns3y500KHfXvVk4G6DMhrsS3jIeZh9a5m2ZhWFTRU4Wfun0ktfE
83UDC35MMpoT1+gEZpjLCOZuHvl61kRQGHa/gzrZZUpoh+4a+9rSocDpLlJsUEBkzKsaolaZPhI0
VDXi7BadMMhQxFOT/kTF0w6CYeXjLFiDTW56HU0vPiaBLzcsylCanilR7NDbuBEpdyWtsdEb/EOn
3mhXvtHCEmKNawv4OO3EuW+Fa3aJrCWx443mSZwmPE1tK1crKdrC/oGcFb4MKNqnR+XMp0brIsES
YNlBlmY/vZdDJtS7xK/stPv3bP3C1PRTzk6FQBVCjndMKaX1Epe5Etu5Ng6bUh/WeNIX4htT+ARP
AvfyvIsRMH+F05hiHORoDsYneLxW3lRrJmbeDJrfermLiZKZzqfRK0Oe/Z73dH0fLX+ev47MzgN/
0E0JaiSEiTpIBTm6VQSenhRGsa7bWQxtTh3Ky5S2PghkdKUhjumQx05QqM9gYu3Wcg9M/YINiu4U
wVx7cy+9f6dT7n/szQVABlPxY8/NeP/mFYpjJSoHWesZ0MIUX13X3HkBPPNZtLvu5aJVnTF+Soe8
hucpURd7WuUFReyMWXxCNiuPf8lSb+cqXFaS05gr5pbyI2prf+1NMXQW8XKXGpDFYc9rZWeAUE2o
NLrFouMNz532KaGAqQ1ba43878NEFHf+hd3Zplal3BNFH7uSO+4Vf6cWj4Py0qn7Gm8RGc2qwRmD
dNdUR30tG16MpDOfZ/tCd4Wk8RJs0yUjcnRw3L3wMMTenaR19qglK/nN4jF5Zm+2Q1R47BI/m3yV
bz0psQu4ovTVcePFfXhmZYqssy8JBZzXlFPkDJa17bX6W1c1NhEbQui4ykGxaIxqGIpCpNfwN14a
i+vYayuVslutCcwFNSWkNcZ7OrVaAvclPGQN5Me3sNDaingUtb0ffoeK2mm9tzZbOX8WVxeahkk7
D6jo/B5vZdSGm7zmzRJUvxIzOJE1eHZseit3w6LLZ3ZmUaOYBX0JC5cFWdp0o+wItUzG+i34rxoh
E2M3JVvK+DC7Xy6uV5CZ5n1DfAoDNIiZVdgJtI3XD5qlZZtqU4hP00v/UNGkFtcnot/FlO9R6eCB
IoXaTVObr9fNLK0a9UOLmjDqf8i5XPpi5K3goy4YIwelpy+6OMTH0vWaW1+2lFctWaOBWHrIQ8DC
NAqhMHGVzB5GfhtQHw6G2IENcMMwAsWqrP2qU9wfTo2AcI1xF3ebyt1dd3P6a2cvWXzkSKOICZGi
NdsPWZfqbeOJXE5CcGvWubqPqkG0xUyrHsz65McAzrLSNta0mefLC9RrgkYDVoRFTKXGeLm8dYou
Wl/HuSOMukO5wpA3ea1sebJf929+ZM7tTNF0drgMYSkoVZ7kXAtQtk9km+leyUtHMBOnW1NSmC/m
ZAx6mYkWWUedap7w+fVYyjF1NQc2thZqaRl1E1HvX7O05qhW059UVYd9VrbhZ7Fskn9MN/9Yp8wP
u57C9piLD9HlDFL2REZSm5d2OJb1g1ZXVPW1lA7DCHDw35eWYxsiXvb7NP14ubRj7baeGuFtkQx2
27xa1YlOsOTdMYp43dKHy35y7czUPKUZs0TVaE7kaIxNyboGnWvmv2m17kSy+yVqyqMo6O9DLh8H
cRUN82E4DeMTSzNK1EiNodp86WdZ1NlQTG9FxCDdI5qnyU5tvDcj8Y5hAW24qFCgGbXuNbOsk1gM
+coWnWdWc+dnpba00rxW9FhnYG8PLa0aT5M+CRlKDC1Z/miQUGpr/bCl7Ukc4e50OzHhc+mzGRZm
3kEmCtjWaXTREdzPUhBtBu/H9S+76NuZHfnSjstkXBsq2DHdbnOXbrLUc6ziQYh2prxyEiyaUugH
gfGBoXre4jOEJmoULUU+gVTcC5I9KTEd0rqUDpp6Y8YrdZpFc7QC6KLzUqIlMPcsTzSpJ2oa0QsO
xcgMJdSbsY2+znBvJZa0iQP3Lo9XGfPm9+OfcNEMZZoWQGT8A1VfIbvcI0Xu5MknDgpbig9isf8v
PtuZjcn5s1M1jFLFFTts9KHxo24R4AsoepvuM/n60fBL+EKMzb+bNCzwaNTzping2X3cIm1vjo2f
o534IgiO5X01xmPVvSSdbAvKirGlg/zc2Ox2yhoGR4wwyB2D/orf/lTD0E5QWhGV77Hg2253E2j/
mGtPn42RQK7DqdStz8Mz94NWDCeTgjTueqlmCILp3k5fOUw+vF/+2EGKb5JSp58+Zwsdm2Ko/h9p
17UkN45sv4gR9OYVNOXbO/ULQ+pW03vPr78HPbsjFoq3EDOr0Wg1oVglE0gkEmnOqXTASctDR3Tl
MYjsHn2imH/WHDn4UBICOBvBBB7wyPHia4tKWTyBzo7jgDo7YzRijJi8xFkXxxH3b+Rm0bNovHT6
PjAe0E9Iivjpus2seTEKcQvcYSQsAIh2LlHvgiBuBKypFMqPXSHtu0x2Q20EWBBvAnT1ilrIYqnA
zDHsVfSN4opKPsMJzVs+eqg0TX+ugwit+MVObseKiKV1i1G5l+t6rgU5qK2D8R0zkyh5M2cj78K+
Abw4hlzTHp70wULgkYugcQJVZV5yHBtPGHM2AMaujbEEYb3yYQUbuU2dNH6twAik8IYN6F+1DE6/
bXWhFxO81XOTJLVBRUkvcvoTI2TX123170erJzowEeXr7M0eAD7cLC38/Y2VPUph/wsEjs6/EYG2
XxGPTSCnMiZYirVi4QUNt5U4qZ7DAHiI0hdthd+rhIzLf0R8//nCGedoNxLTBCGucYs+xvI47pLN
dFe9qZ7+qJOf5ZeEkefCbVxzI4Dqc3ddwbXrBq05KB0ZJvKcF425ftsPcYtrFWDstkYJXy0HmFjX
haxdpkshTJhQ96lioq8YIZj1XBm7LHVAgmfjIICw6Db7uC5s1SoWGjGnqcDQaqXlECbjgSkhj6by
8jira4ZuETQmghP1Iv0soKfJkOsSg0ForwQlKUrTAdhQ44Zj3+ty8KyDU0CpgN2bbMCoitYhBjHN
cNiIeAe4SY9SsCQhw3J90VZ3CB2WqAjjQQetzl2tIMYAVdfg/iyxdlt9H0eO1v7WyoSI+ZPiP1yX
trZFcHUoTwDZExE5I80C2LCSA04fzSmvbZMSoePkTNZW7o8Ak4UqnarZzFITAvThpwEl0OQW8q4M
ngwmxg51tWhylATsSfes+F7RbhBoX1+ntQtwqQZzbkqxE8uugYihP4axrTa7snPUhrP3PEWYA6Pl
eJJ2CqTUSuNlVeJN4KTK2tq9rszaxWOBr0lBIywKu+z71hBk4AtTJyBXXmuS0HpOhhJMJB+59XVd
0qpCC0l0WRceNba6CaE1JJU+RrsqUKrom7ThBHwXEwDUby/1YeKhSp6SqRywbH0034P8hQwVru1Q
cnQ1ee6l1gktDPP0mKCPwAYyt2jvKSIPs+83dTXyPoa3uExEn4ppk6sKfa7shVvrcbqnQDUJCGAM
YoED099OTu7Gz+Yrb8R+NXBaLgNzlidVa+QpxmKPpvUy1NltNBce2gIpQ8QeHTTopg4p/4UTZrwB
0jWntRBtMv1HId64nSpD6SBC/+ovpKCVwR1D9Ds5s/R43aZWZOHtgscLrkiMlrDvQTpFrRR1C1kF
hkPbj6Ewsbm2NmxAHgjkzuvS1lYV4tDSjxKnStvGz004BUiOpcd4vaOIe4Oiha1qLRIzaKQV0EPb
D59TqLuT2BAkNrfXZa+cnjPRzOlJ1bptMFZX2pl0wix+Wr3kPkfEirVChIlyMZL4IJxhtMv10o9G
oUFKpLrHzIAAnnvL8/tDq/zToTp0TKPxCC3cmMdBOoRxbf2USFqELL3d61t52ofFS8yD5l3VZSGC
3nULZ5PSGrsfQUQeuXF3qkDgIIwueBetnhOqrdwGZ8owqzbXgzUmJTamTbws2k/l+xjc9/Gv69tP
zysTtKMfBuE0XiOod7IP2TQT+kYGl5M9pETqiWXnPxW3A5EsdyqY3l6sJPRxoAHOkIH9y048JpGu
pxRG1FZP0z54mG6izfQh7IJdBmkdpxN9zV3TrpH/SmMHH43CKkEoLZZ2egw38bE8hl50Mo8iWLvn
jbapN+2P6wu5EuQgRy6hsR/PV9RUGMdoJHkdzgbUs7SY9ACcawfOMVo7qX8koNfj3PQSObJGqYME
Ubjrx6PZ7DLfua7EWr5hocUF16cpzMbg95Ax3WNa/AZgyfpn7U6e/xq+C96/eG7JOLGYYKGjVijf
nGskIRbuZ6UqbfTw+0hMx0C8GZqM413XDtJCCpuONspOEcsB8XunvrWqncmHPH5t5831pVu7MZZS
mPhQ9bNOCCPoElskzdGONx7S2BPiV0u5yef768LWTEHG2COy7BhHvJgeNjujzpIKOFnhVMtIeekN
eKPK0DVmU+Os3ppdI5MugqUOmVFMc57vkQCILh9JdVz4AQpac3uYROtfLB1KS3jWG+jFwhE6FwF6
vD6Tfby6w0pBEDfaBSrzMjJacQEcsPCXqWS76+u35sUxbquhaRNDJCjjnUtsEQAPAX1qVSPgwDHr
IAsPGiimNAwYRRrndcITRh3j4sqolKrrUolGwrlbdJ09jfsGE0aT5HaGd10vulKsj13qxVyAhVCa
ZuJDVD/eiBMANuWC+CCRzFCKBAR6fScgFL8ucs0UlyKZC7Eekn7qW8TFeV7sk9x6a3X5pKhhyJGz
dr5gI0jOg2BZl9jUTD/jiRIIOMVjKxE5eamMF0slg7GToi0X0Gx9Hf8WxiZpijabCkOGsDIIt0Oa
H8Op21qtv4vUnAjG/FvWR5AACuLA0XLNVy20/G6wXthKKMaDHifwIoVmAlfheQxAkRedcmArXN82
ibOesnxulZ3fxmlPVRzk8mcoqUARbzS7SKajUQKGRVScWAxvR/OHqPtOYT7jLt3EjUxafbiVy6dg
VFFqiogITtnrX7ZqUBSMG+g0tGOd/vliCXJFSJXSwNkc9WDbNHDYUftVzTwaptVTifyrCTRH9OWy
TYVSI4atIsCF6uJT4z+2ym2db+bPYHr9F+oAXVwG4g3QL9mszmBVvVDN8J8J6o4TnoUWWvCb6dd1
KavaIOigwDpI67FhXJU2WVipkCLqyT2+xU7S+MEfQSuZFvtW4l0KF/0PeA1jQuePPMZ65mKe4coQ
BuNxK5Na/JzD9wI8gWKneqgGnWZpevLFZwMERnpa2deVXT0kC+GMl0tGoU+TAHh8AJk5mNpjJvqP
SYgJCqzsdUmrtriQxDi3UpFm8DRhWTFonuqbKQaJKecqX1UGBHsIVpEfwyjcubmX49CrTQ5lovCz
Vhwz96JmI4Qt77zTK+3iavgjh42CAhx3eUixYxizk7zAbWKCgs6d5rupKxxLHjbD6sotxDE3bJlE
mVYnUEtEA/JcgkUSve+8USGeEMYKrdbqZQy04+4ZHqthmzYPccCJFHgiGFsTQDxpRjH0QM+enWEg
CfivOg8BeE0IhhPw9ofvx6QFYwNBlnS+UkBIUR0zw62rY2i41y15NcWAyhocHrqA0SdF7XDhVqMS
VQdjFBFkmR/d9BSEBhk1lEvVmw5+aYyJHD+a2b+oCeFd+Ucq9VsLqXjgTpYRQiqq+EUr2jqgTq4r
tnJ+aCM6mh5kzOBctG1X6B6AL4AfV0f5GZNjMGsl+NWNGnpq2oIjbMXNgh1VBWwmHDoCVsaqh0mf
9baBPxCkT0lEy/uEifF8ckwNrOrxx3XNVqziTBhj3cYYUJg2CMvSfQfQ68Egw8ApD66u3kIhxrzT
cgapbo/UzIxOpFl+ltMHIAiQUPi8rstKQHWmC+NIh0YQmxI/7Ugen7tK84wW/AFW5dSmdZo65TkY
clA988yPt4T0zxfmp8+y1Q8Z3S/UWHX0c2TF7cSrqdFvZzzrmW7MyTLNLpDKGroBfHeXmRUZWl7z
Fk8P5hh1kVqMaQA94lE59O1IxsaCIinnuluJCc80oX++WK4wtxD2jhAzGxu9RYOhN9YyPU9AKMjs
gmMT6+sGfnvguuEZxt58bSZlmtXAe5dT4SjNoQJd33Wr+y6lX27N3yLYSy8thSYfBYjQPGU72JOr
2iPJD8LzjXg7/AiOii0/of3lVG58NwGB2K/sC+TX1z9iLVbCqv75CMZpaE1t5sBKQWYoJN1ALOk4
gky7sEGgXY4JwWw9KqM6T+y6q/ojlfEeodULrVRAalpppFHus+xHOYL7c8QsNceJcDaSHSZQxihp
0LWMUFrHxMy0MQVe9LLuPv4oQ79gYZiF0BdlY1EJeNCaAxkDd4g3WUKHTJ1Y2gz59vqm8VaPcRwR
qojjnEHgXGHw2JnnOwoC0UXOoLxfl7R+tP+oxniPIbeyOhMhqRE3GOY0QZyaS7xs6EpT5JkJMv6j
UjHj2EU0GpvQwuvo0Wudv7eSSnrxPY+dSSb9uLmuF88oGF+CQTVZFVXopUgvnf/OTVXy1o2JmaSq
x0zfiL+/tcKfwjRsxSx/bUvNu67GWty0XDq26tTqZdjP1LjLAIzfpmfGW8zYp4qI4t9JBxm4vNdy
nlDO4rFxRlTrY9bpcMQwdHMXuSKYE7f5IdrBf6iyXd0KT/Ah+T+mcwZEBR6HIgYcNDoXwKypkSDy
8WWINYfAiTJxpyAfZggfBiDWri/rqoJ/S7rIZddSBPTeDpKmGtiYdUHK5t+cq4UExusWBsYoRHqX
1cCIMfoPLfAC3qzY6n25kMH6WLNq4lqhtpH9qKzHObhBZ8CYto6hoM2Zs2SrLklGO6yBVnxg+TEu
SRIGo9KrAWdYvlckVGtMZ2yOXXRbCpyju3q0FpIYlyRacdclKvUWzYOoOZroWiXPI60bwB9tGI+k
BHJUzAO0GQQETL0rKK2by65UtqSS7AJkJJlJAgXdji9J9qPo7YEHTM/7AsZBTaC/bkuK6t8Un7ry
kfPAzFbvrMUqModpTq3Zz0aqYf4SDA+W5DbCnd/h4DpZE7so7f1vBsLyD2pz7qt5CIWCeIuStu3P
9hB8BIBJ6nmlKI4tsskzfajluZOoLSI/KdD9eoumtz7Za7yyGk8Sc8SUpAAMUUMlYexTEQ6REAKv
kujjx8jrbaBmfREsYrAG7crgeUGe+TzIqOaprXyaIRHNVwxdkUD/1Wp3Da8be/V0LcSwp0uO0iag
CcHZ+Klb2Juj7nP6Q1ZNeyGCOVyt2UsdCDlgeuZj2H5N6u669+apwBwdLa50JfCxUnIeEzEJHLHb
KP7X/yaEOT+TWpkDmJEgpNedXMlsILIpwdv/JIS93bO6jlvkCfAuxT0Uy+4saAQwPeR/k8LcRXWP
mZOGZksl4zlU3zHRm46c1ofvfP0V62VRQYDFWqUJ1cQAZdV2yIh2+y7fxbfmnXQD0o1XcQfAUsCB
Os3xOWhJXpHqwCPOWj2sf+yOheesTDQAmzTmGwWg2/UvQLS36+KYREfJGjlrulaqhqi/j6tJD8Hi
TSBEcpgYAMwBBdNPXwYiUTs4c/nlj09JWHtirDjdILqtZYF6J/M0PftxfVO5K874i9Avcgk3JSJQ
TzpKno88pye7w1dmx4Oj7+ZNcfQPtZu/iN598KvZv1yXvxp8LPRn/EjbSno60+dzMLyr5bOgzNu+
1r1UklDS1E0CmCEe9w79K6/ZGONXirD3B5PGO21JKkxWWL7b47AIPecm4/gXk/EvYCarAdwOOfIE
ykcnG16Ff4piggLGmfUw3qWtZ1XE9Q9TtTxjfMjTX9whg2/YmivLxV7Ik2KUhTVDjfgIaseN9BAR
NKzdIR6tgaRz0gCVa5evsuc/xK/6q0iGrXzT2ZbzTKkQMl5CgLOo7J1d5Rjz7YLvzXtKuzureVAj
zr2zLgKzG7SwjmcEYx9tqgyVSE/ENHckjLeJ/yzzujnWfcwfGYxtdLrsj5IJGVE6PUdZS6JR9ZIR
dNZl8SNXeS0qq6cMvSlARQTYEVJV516mqrVazhTEHwYGiiq9IFbn9XXkVOU+jHcir6KxnixCq4WK
RmmMX7EDP5meN9mYTUj6PjQv6JWGiURHjNhpJLtTb7hcGKsneiGOCa9qf06syYB6kfhDnfZmBYJw
O+PRMEg8Mcr5KoLFKzeHAloJW/N+csVTtFcKJ30t32si7eJNvE/uNNt3r3vIVXNcKMfcEFqSouYG
LA+7BfZS6YrjayhwIiHqJi6OODDiMXNOwS3YR9lQp7KeBahvpBinBYJk4jYA5ZJHpwFOnzGSmTd5
vqrTQiDj9etOFhJFgE6pOclHHdExCBE0lCbFqefcsCtR5DfTAl6bQK66AHuU/EyoFanJ7K4fQVgU
682mLYuGE7jwFGJ8xgzajHic0YDYWcn9nId2FBiHdORMP68a4GLZGK8hw0E0QQcperoxlf0AnBPx
RuMNvlyystJbZSGGvVV0v0hGi3ZTzoGDOe5UrAHAfFOV7li89IVtRgeM0UX+oW8eJiDxaZ71rx7v
oGKwMONNMaeY9RzUOFQHnVbcUApTxqM2ves8H7xq9QsZzGoqaMFRNRQ9aIIgVJws+2W0P9vZlfzP
SnUr3qD+6uYtxDGr2giAgKx9qKSqb9r0IclPunXgZvpWzF2hfLoU5x81PpaKwZxSrcjp3jUTKHKq
X6HPscFVS18IYFZtUIGsWxoQULebBFijyu+AR12ydlshHwXULXpBouPk3M9i/F8IzQDuXJkK8AmF
7d7S0Gc2d7G2bzE2dxOIarKR1SbbXne1a1uExlHwS4DPBI07VPdFMC6P+ahZOUgmU/3BMO7R9jjK
h4SXsllbQfCZAIkCuJ2YnmQMYZBboaxChR4v2fEjcRdosyPkyua6MiuWgMZKChAPmAQTNeVzZRq4
QwEMN0ACw7S7LYa+SNKy4kWgF9yr6N1EogFAoDJAKLBpzEmtLCQcIqXTSNBYgP2cW+MohOOb0Ciy
mwCtn4DX81WI+/m1HcrJaeNJtZskeggU5X2QghcM2SU3gj7NmwTDyCQIwEXwzxYCXwikUuCHYSQB
rQksLmOKoi3GeERwSihPbfk65G/X/37WXNm/n/75wmryrAnVDL1npJA2ifBiyE9jep9mG810yoCX
P2WNhxXGGI8a5+pcAgiY+KkjBiFJlcBDaxjnOrt4llIxCBPpEAKqmhduRG7aHrGkrBKkBolqvGjJ
u6I8C/lIKu2YyM/VcGh6T/RPMphYry/nRdM7ZONRg30Cxuw3EDSznkZfpJUC9BJZ+iFhgtUHEE3v
GuqXodlh59bNgBnnwbWGZz9pPN86cTE2v3t1lwHRX5+ggNWGtvOCL+X8EwS90M2xh1EbU4lsrpP4
SDRE+1Z1QxnjrsJtFyakj9GPqtsjMr154Y1Iu3QuylK4lWW433BbAUZu8kHkN9htvOmNp3x8HGpH
EUP0vid2pYXeYKJrxfcxhf6o1tspj8ho1iRvfqp54CTCqS3fM/V3Uz9a5q1qbeJJ3ASgowG0cpo9
dsY+z3lAjxeVIlZ1xpqjyPDnPIXqVZA4oZ6SETCMwURC9XbsHDybnSl+0Dreu27lEGHT/6w4Y9fx
OApCOkBsPwGBAGjxWMdH8BzA2IIjaAw4USH9665sMDtYgZx9YiKU0kgxIc8wTURM98k4oovalvFE
0qdP0Syd64a9cnSXKrLdjRHS9LqQ9xrRRh3pnhnt2hmJZl5P7EVG568dRAsl5ezQgQVybrz+NPl6
0kHONI92amWk9h/z9Lel7aXu3jAEkljODG7A6XWoE0eXPFn5RF8fGTSdyBn40wEuXCqnYdw0ItIi
QuleX4eLfgb2A+nNtXCYPhhLtULC4msIHVpzD9ggkqsZxOHMGyD++J1OYO5OZdcI7ubovSgPSZ6R
VkSdEmTlU4SRduu+UzBIVt2afUBq40Zu9J/XP/MiDP7+TBUTA+AQMOjw5/lnAgFUBEMb1jHAPS0Y
tpU8R+GuAnsSSIJiK3BU48EEzDUwxK3qtStJN36qhclZrVWrWXwFcx7lyh+NxMdXiK1BVISmtLTe
ZTynS5/IFwdiIYY5f6JZdHHqDxoZakt5yGdJpKwX2mHU5touLaslXTEDmMyXAc6aZ6HbdT6Y+bp4
cBslMjkpmIun9vfa0/54dPphclFl115ECJtLaH9Lq/tM9sJ6p6gpCaOMGJbTWW9G8UPE/gNtEv/+
1MbCFa0fQw3+jKfrVnCR/mK/hFn/AgixitLgS5oe1I/VtmtUJCWrgynvLR+4drUjoYNJkG9pmRGD
WfPNOD2rgu+gftUBDDqOJyJ3+5r2S5tupoFUNlLICP7GLH0z0Hs+FeXm+jdfpF/++mZMw6HvHAyl
37f74oAJSToY1jBpJGzefHljGD8EJSR1o25GUCH5/Wy3oEgy0LTDa3FZtVZsmSHqiDwvMLADs9cL
jBaDTTEdCtK1TeFgNu9TbQGTfl1JNlb/S8c/kph9CUzfV5UakgD1Buy/zBZCr9XGnd7xmJZ5kpij
IWfYND+BpEARHR83N0qUREnvVN7D4JtZ5uIQ/lk99lZS88o0phBeMKp8x1TJLOO36b7sZieL7jsh
dmW4ykBCn+ONJG5kZR9EB9VCVPSSWm9K+WKYM/7jfZhOQAIndXeLvhzMq7qF/ILId7Lur+/Buouk
qLyYPwD69PcxXhiarqQ+KBvwwbrg34CM2jFq4z6QDEBdjoqXyKo3ijNg8Awns6z3xP+oa8DDYJB2
M1u9U7Q8mup1y198EOM35hCc2HSekuT67NFUnSS2mNo/NqFsWwKqldGhEe+GVkd97J9f70B+x8OR
XheYYGDMJAOOyxBlcBR5GwIDVjj5feoCbZDTpramIuQYYHlCiI7pbuZ6F5oEqRsDF8KoCTGIh8MB
jLRh6WRTC149vxE8/H/9je9TqOkaN2yWIKmW9yBI5+w+vacZc0WCHOjmADalHdnMl6SKP8VhBjcT
183PMVCcwpJelFZ35LGwrUJ79INhZ4rJ0RJ7O1PDe32QbiNV9bQ+4WQl1lYFRkgxr/FowAueHuKF
JRYx0KHLFIc0TuTmVo4nBNhF+6FYZYdnb4oeuyqLXoDNlB/CaY5sYRBvzbBLOXHl9+oza2IgLBW/
gy/UDxgDNID45KuhpJF2LDM3NNEcLCu1eJR8jOD3WkDHKofBVq34MUyzDFgfM1gSI03G1iHnis6l
B84u0dw+80Vnu0R3cbEyXWKlKHTALjsKwaptegAX6qdiBshCcKsMdi1me0M7dhnHOaxcBWdy6Z8v
5PqV0lg5GGNI1Ma71Bi8aMbkYJtxrHDVCGVqhnCcIMZgFjwFLr0UUfUSMBJLQPJrOS1Ya6alaQsJ
zE0j9eoUiTkUyaybwHgdlR0ST8nwqoz3WbEHVaEqH4eCo9baO+xMKuNOQB8ThKoJvTTjWZpffcHf
pOJeyO/q6CttQfQD+iUes8vqliE1JeP2hhWzwKxai/SCPkFTVYfH8NVthh7YIrc42QW6YBcWuRDD
LGgt1uFkUDFjkNnlsAkT189dZXwoFB1UIJz0z9qRBFfRH62YlcRziGbc4BoS8CxnGGY+gUIuCn6n
oYWUkJvliBnsIv/EgAHJBk4sdn1JMXl8fgrSOEulNsWFpDShO1jiba8Upz41/81h+1tHIECei5nT
BAC/1P2V2kPT3sb628xzJKsHbSGCviAW57mIxFDsRuxaMoNJeqjsXuC4Kt5aMfcJmqREDTxq8FRh
uFEwajWOwd4qeAhV1COw5gcGIaCHATKCstSdKxJUo5DRSXHA1CtuVMXEN09S1YLl5yDoPDSktffD
2cXEuMFANUutibEzlbTvpy8tlLd5u62K0dYB8Bhat+LcfQ9w1wYwpYyNaDQbc3y0um2nfVrqjah8
FsYn0CZV+c5qc6cpCkcdDoLx09QBx4oOr+v3xcrqnH0vszpIveHdW+B7wwqpEVlvRbx6un6XZGBE
AN1MSTCExyP4pkeQ2ZIzoYxHCDLZjFoBQrPZzZFaG/KJ1FHugjHL7mIVGJjPJgYNrmu65tjh5Sg2
DrJ8Msahzg0B0yhKro8wBG2oSbOPUxM2jfkGx7xJjdt8qr9UPXuodV65dS27uhTM9msFvZKmWGX6
un3qhh+S/BVYolOaT0W9a2Owxc73pXGoupF0Gsf3rpyxs/iEWelQ7hokNiFa1zI7638MIKftc85B
/h7wvtjPRRTErqyuV70PPCsSw6P3SbOJppdimuHcHcX8WZtECnOC3KlRoIdLtOckdGY04RXTYxm3
ThJ5RfsmW8igpmSe3/7VtlO2CsDTgReK8ZUNYPayckKIVnTP43RIlZ2Sej34N8d5G0yfjX/IVDvJ
d9fFrqXlsPJ/xMrn1pZgRk2wcrzoBgtJxsRNEBBGaeS2IO+tG8eUTLvwf/bxRgKWbZECed0Aei/A
DdFnJzxksiMbtp/aMdKTrXloeN9HN/5iyyjeoYy3O626nn9eAS7cKhSwKro6OPEUkYROeXd3vrFr
kh/TzDGRi8l9vN8Nyq/6X3mMIQpFkBZRg+WIo3GLZIoUYWBP8spylwr7qHzuzUdNOwF+Jhw7pCRP
k4HWxuB3PDqRdK+XvBm79TO5+B7GZDESmUl9TLdHe8u7eVensyfB5XXRsyzYSfcyqQD4SZ+qCV/k
XreNtWBvuRjshBfKhNooAcYW2dYWV/gx9UtP908+CmIZnkvlpxV+xDyYjf9HqiUiyUb5iL794+JG
F3AJ1UaraGROf1ipSLT8LUhSYlTPurmrxsY2jEdBFTjKsoaGAquOexc0diCTwxXM3PK9OIC6VzDB
DSPuNGDlDOD50I6Yr6n7h6LguLuLYhKFu6M0hWhCQk38gvCC0ib2mAoN7Tfvl7f7fffh3jwGDq8q
d2HN32jt9C4BCQ26FdgGK0B6KF04Z5H9opGT5xFyBJU9sd0tJ5i12GQUFQQKJDzxgeSHwi6N0hZ7
JvtyWshBGdnOyTl5b6e/fnjeyTsRiMVP/HD/8y9+syE7gp/e979//aFL3Jwcj7azvb/fft1vncP9
y/3L58uWY9T0xCw9Cj4VnHto36A/zQv0uaxqNdUvOvDw2o3teV5kf//Y8jBVvnFMLgQpoKUFCxDI
5FnkHXEosiSbsPjOwXE8x4PSLrE52lyaLbQB5boIsnX0VrBvI0DqZlkVVZGdkMPh5eCc3r3N64dK
Xl3OFl+EJd/rtpDEeEYxDyTfCiHpcDph22yXp8raxqDAClxA8LmpaA04t6GosIq4iZAEOZwc5+3k
/SYbmIO95TxhvxHx2H1ZymEUkfqsCJMCck7v77+enp4CMpOnkTzMBFPa+D3+C6Ldo2tvH79K+/Hr
cSD0n6+JoN5I/4fzSvpGZ7v8IgD4WSYgY+FVzzWv0VqSh40ES6HHZXe7w/IS24HuW9vmqP/9l10T
xqSkBiMXR62iwhxYP/EeNjiZkORsHY6ob/iVC1EqGmYMMEaAZI4JacSxCYB/2lBRJ3oCvB099tQR
QD3o59Cf1w/E+louZDLxTGAlY9dUQHd0MqIQ/AIUd/z6Am0TO7J/b143d8e749HlbOJF0pmeDzQF
/a0sc4F0VS+HYgLB8IAF8bynzQ/7hudU1jz6mRT13FQMwBaAG4eq55yQKoMHvdvAUp95ZnIReLDq
MDapR2ktid+C3hxvtyE3PAnfedgL69AxpYZqMIbU2WKaEhe5kKBLh+7UwSBvvde5jre5+yjdj29X
aW/pGeBcvevHfyGWOf6J4mfZLEEstY+EvHX220vjDrgOJrt1Grd3HAOnguCmVEmLf1L89hUNB3br
onBNdJLjH6z/9rrlfnesX1sPJtQz8xCdV+pfW0uvUef0/QsODj089EbFNUoPK/0Fv+LHEf/7fZhw
nPDDocf4+lfp9Lxc+SoWzF+o/KoTz77q+9s856/bm34F/Rb8xI1Af/C+QKEmzX4BQC3R9wMCe8Qx
zLoUBTLFao0GFyoYEcX3D7jIB/IK7W/sPXWTzr3HC2ouYhrk5gCdgF4/UG2gL445AUrdhEpvQm7f
TTXpdBRMrY5YieYqacB5d3yzyJwpyQhjvHIb50Icmgouv4LcBiQgeAbbPfmN380EsAL4B5GbC30J
1N4c7+yH3cNm57pQ/+vr/hPLsvPoQXq5P2zvnfuXl8P9tiNfgTOQT97IFZuMofExXRSEHhrq4Cx9
rJYMWY5SU4IRNdGvgSiYFJULMCc05Vaj3xmb2ZijXVDnKcfJrmyJjqEkcHWAKMu4wKMxfaGaZhVg
AZhSUAlecZ2D+j/6VjU0uWOuhVw3fuoKmE1BryJGgmV0WoBVgtkUK1GUpO6hp9Ii/4JWd3UzmLaB
FIVRu4bFKRZdxD/Iby+lMfFPYeWJptUilJvvBoyiWze6fhzzTYRGr3aP8up15S5aJLGLZ/IYR1iB
NDHuBMjLLTK/+V9A2dnOv9Jfwa7YxQ8lqTfJ0+QMvzSOS6Hnhl1VRaQc5hoY8kAMjD9fvBV0pUpr
v7BA513eR8PPIEZZkpcu5Mj4fmMuZHRyImVDDxlV4qNFJUGvw3ZAoef6Eq6Z40IT9qUqo7A/6BWk
ZKnyJA/A9m0dsR8SIimc6PvCB6Kb1TTRLWqgs5FS/p2vGRxDWlpTltPhH3uKu5sxUDlna10EeGfQ
+oumWbYxVy5Q/1BB9mBXU7ArG3BbAtPi4x8uGNSgA8CGRuGqgWB2rkYQdiDM9YGHNmu/zBHZxB81
Et3iwBFzsftUDABIQTALlh1cGoyYLk4GS6+xWuqhqKxTphoOMAk53oEnhTk/1tAPihRBSl0C3DCq
j7Gmfmb5P6UeR18A0sBgdhCRmcKBZY5LG2mxVfQQE+hvUf5rTH2QjzpckMPL992ZHNx454tW6m2h
xQPkpHnjCNVmHt+VYj+HMgn1hGjWDbgP88pOeVDcF06WkcuYtoxsatD7VK7aukC3sfPeIkh6u/2I
Hl/lQcwFjue7OLamCMYnSQM0JUCQ8d481zQf/agdW3QIo83XDsYCpeCB+MqLz8Pu4QmiR27hhXTM
00vKBEGNgsZYI1LkHZjmisNUl+8JuME4eq2spIWWcnhVzUDHB8s52gmAupMUOImmTF7Avue0QdcR
QLeQWMxPSmYQH/gm//hE46SBvAljCbhzv+OahYqJIYG+Ku5yW0H36ND3pA8dC2USv+LE7SunjabM
KFEXRgfACna+llE/1GhDguvQBGtvZjm6YcEyXCgG74m1tmmovwFHHeMqKtKC54KsSSzhwqHRlCAT
Lj/11r2SulGtcFZuVaGFHMY4QlFAOTvq4Qt9YxOhRUA2MidpZu/6Bl3UmeE/AAj/Rx/6HYsdGn10
IpgZ9EEDtZMkM4gdvMZw9cku9b2UkBE0TJXgNOhF6eZDpHAag1bVRLMfLMQAlz1bzcpB+URR8HIb
l7wrCYkrT6oryQUvgIYWZ0EF1fKPGLZ25audlAopxARhaKv++6BUj6pYOK0sbYuSZ4wXATCVRi9i
NIFKQBZlfHI0olg7mDOUglmIZXEQ1V9R9Bt8yk6Y8grDKxczhKGPCY9WTVVZg5SERgQ1JFRTovxO
yJSjUf28biOre7SQwJhiJU51kFmQYMS9nQc9wfv4AXymHFNcVQTdIwCaRqrkAoq8jfIpQ54d/skM
7kVjfFQiTpi0buwWajhIuMpgXWYOL7oBNDkrNBj76D/4xQyemCcjmx21JOZjnrtyf2+oJ+O3iGg+
z9rN9XVccx0K+F/xAQhxQJZ8ftRytal8bQLjXWyi16EGcupH1Lk+eg2vy1lz9AptAIeaILdnB2Nr
LRskOZIgRzFOGPJ0xkIn/pQQy0o3/f+RdmVNcuLM9hcpgkUg8QoUVdV7u7ttd78QXlkFiB1+/T34
4ZsqFVGEfWci/DCOmCyJVCqVefIcrrsA/G0c4z+YSfWAoV4OlmVsLDPVrD2fh6IYKC2gnmJ+oREQ
rYnoPlhu3latdV90je3NNH61a/YpGcbBtbJYP9Z00G5CIY94wJtB1UoBmKj5dn03Lt5NOIzokCGl
hP6JBWTx+a7XlaUPyRQKrx504Fk88PVHMoB0Y2gBxuy8dvGGH699ZswwmMBo2JBYUJ+/EcZQEhsQ
Rq8wIjfsvjMWFNXsJdnGZ15d2IkdJcGEWHlMeAkMcdi/teNTXxwBmPOFdaice70KquEfrliUadFz
W04P0HfnGwl0r0XCIcYLgEMgawB2GSJ5Tb318FyLNqdmlu09uZBoC6CGzrF9tvM0sNJtMc7Lndfr
TrF2RJanho13BibCVPwdTxohnC4pPH18CON7UUM8iR0cLWiLXTz9y8adGFM+VKzVZSPyFFGHaq6U
t0ayb6C4cH1Fa3fO6YqUOydroqYhiKFgdQsI67wCVCRxedeiEdz/i4P/tx6qPAV60HcMeQRTkf5e
8cOYPdfGq6yO1xe0eoxOrCjR0naGbGwsWHH40QEMvHrsidtvId1WDxFemvADpMagEVC8Lcr7NBHI
wSMz8p3ul4aCHqyxBrR4QCuiUeTxaSs/WHPxhZkZTWxMKzJVoTdJS0NgtKLwkFztnFwCigyuQfZ8
fQMvKziIfAC5ox4AEg0wPio7mOUletYQcvakbFwrNt3Bpq7d16AzHtOjUYaBNdDaJbJzLeB39OKH
sIp7DNEHPTDovRwwNvnbklskXGtbjncMMxwL2YphKXEEF384pDEqCUXLfLAaIOb/zqpmX+pvxeyR
8r7aQtuu7TezTIr2PSpKuAnOP3LFSAsZgBynHTo3B6nlQMqY8XhfmrntX9/0VVPYdzwbHQjrqF1d
isgSFg4WV9bzvYNBymHUXm02vFw3c4kQgA32B4qAVMnGC+t8SUA82kJbnuMzwNEsi9/6Nrlv+l9T
+NMcgF+P29i1Os2z6PCiJ+POgoqmTwwNaO5usw66Fk1P/VlJEFsdFLvEgT8TzNa8dZnVV4ewAYJ6
11tseqFgjQkDTDoXlosifif8Snf6b/DMwZ8cPQLBC+9zwFViXS8/cYO0n8dOT1KXhI3DfElqxLQp
Hspbpy7ZdzHNzqfervMKBQedv6Rh6jyPNoh8exE27xL/l9RNMYTwNZd83LdxGWVBRGjfugYUYDtX
B8tA/Fw4+TLyMIUNxG5SCZE5w9SygALxVO06G4xeh6Zm1VMVyhkTj2le525Xtcxjo1UFEqTMImpB
xNTQskD7J+4qx53kIB+cutVn17bH4ifpWPJ1Wtp+bsKklrggMsVbaqQzEulGYs6appVh32Q9M4GU
irSXQfZjet/RyX7SY+GMO7AkDtGOjUb+CBWqzjcqM7Ix1woyDZrr4JqSRAs/055n3Y3RNiLapYPJ
HvVa1Mc4qlkwpj1ygpBHOO+y4ULznSllb0MqI4zHdX2+1+u2DAQgn0WQOhh+8owEWM0+asZvoRan
nTeMGKeMLaPaGsZYi/GnjqN4cT0Pc91DIx3CUKXbhA9d+ImhosSzjev+AjS0vHIx8g/4FkqkgNwr
hppUW8YbcCyn8bEoD6D4T7Vgkm+Q7HGr9BZwMZMcrh/RtUhwalLJY0beN6wgKLfUMfDihsQgRVw9
Y4L2/bqd1T10oIcOOBRUk9XM22nk3Bc57LRjfRhiui9l+gYE46eqGzaC2/o2/mdLrZuPUzEk+lJn
nu2Dzr9r03NLE2/i32i1m+ddkz2n9ZZe7srTAlUrvHDBKbzcFly9xrQuqpMGMpe5cx/Jp3K4r8cf
UfxtKr3UCqYmYMkrTrcLAiCjAvLf8JPsa5t/v77Nl7fW+a8wzgPuoNc8bGP8ij4DIU/4Uk+ZD6iE
F8b+UH2JEy9pNl6rlw4Ei+DzYMu7HrV9Zd2FBXKeJG4LD30fr5IkoAk/DuGWmZXKLuzgNgb+fsE1
quKA4dDbmEEqkWgN9gt1+uekj+tDGzs3tpmUrjCywYtNPO3apD4mJfTLgUPnG651mb6ChQP0Iiiq
8UXgZvn7k6x/5plTJUuZN2mae+Qr8T4UvPPbCdBCkHWg1AsM+kZUWNtgBsJloGkXaN8fKMCJzap3
KifR8hKl8zF3a5E3XiSHcNdV+q/rzrNycJY9BppvQUhhAE7JQEJ9zIWeYXlCfk6cX1k8uWYNnyHv
RHzrpwfwSU3z3461ohR6ZpSe76kmwjyqKVwW49CHVLe/tnEXlDXdKGusL27ppKBUzzDGqCxOM6UR
lhDSwXg5VB7EQ+28CqTN4pE3Hq13orkX4RYM/jLqYW0A02A7gV9Eae98bdBO7pyuxuFoxK+6wcBy
+RCGk1uQjS+35iOndpRjHzpOOeUMa6ubmzL/3oqdPjxfd47lM5yXTs6XomxfDRFlSxdYSls/z1rp
jhCPu25ha7MUR+BGw6y4wCKyCtMQRByzhD8z6DcZ3VbvfzVMnnyXZT9PzpSoeIpOERZT8EeCCZDG
ducRXOahG+p3gx66TbvVzF1bHU4UTjEAB2iCLj/pxKRjYuRg4KhgGy2F9PHjlDwUfRKYWzSva65w
YkeFOw9xY05aDDuxXtzaegHx9tyf88i//rG2zKiePeY97TSY6cDt6Qx8F4var8QW99tKLXSZw0VQ
stA4BMOQYmcAnXmicVR1q2SY0QsaQhrIPsJggdVxHSx6dZrsMqg1BhWX5CHRkn5n1lPxwQfR3xpN
YYJSs562uGXXHIhhyAmDTsA/o056/jVJAYk1hwiM4qZm/1WbZky5hIPOQJvRUP6ttKfm0UqiofUI
+gnI5BB0d//wBU52RjnzzKwpHinYGR72L2Wo/2wY9Vm58YRbW+jp/ivHXi+auZpCfGc2fHFA6qqX
uhfK59l8iLUZKfDXcf6XdXGUu/DqXpI4xSLw11kVGyiwJwkPg1Rq1k1p9hkauPmWSN1aTIPAnwkC
L1zoSLrPv2Lb5G1ULqa6zrwDnOMpKWzv+ldavXbQ8lu82OGGqRZ24zBL21lDl0Vi1iKqwbt2MLRD
2wegs9edJ8PGyEm3QfGxFmuwfYAXobSCVFTZQkIcSHuOKK1bY+QyvfXyeToKSnd20W58rctHNYhP
0SSwgHmGNTUjYpkj6zkxCrRNhTsTf+4jV7ffa+O+GG6K+u36bq4u7MSaUqNkYmhnIWAtRtGaF3tT
AwNB2bjlFk/tJXIUWQnua2T0DrJN21LCNZnrvCmWdU2WBvGuNgBG3U+6xm0b4qVM94fpizPk3iTH
+zBnQYhpi79fK34AitiAli7ec+6cQpRVNA64DmMKJi7xo+OxLzQJRtlk4xuunXEQiiBJQf8bmALF
XZLZ5oVIyAKaeez5EGi567RPFr8z0+MwJi5j9cZVv+Y16PyAxJbirkJD5nxt3I5GvckTaP7xbzP4
a8mTaKjbYPyKjX7UbGmJrKTt2Eg8TpYPis6dspWGLCswOEiUDDoub+VEwYtEapA7jBS3h4lSyL5t
eRNurHIlvIB2y0QN0bIpSpzKvtpjX47l8iSxUmtPZh5UyRZaYtXEQg+Bqg9I3WxlI3sbBBRsYjh+
c3SUBqpD6N7+tR/qC+mGDao23MIXeXM3gYews3ADC3EwZAQ1+7s6MVwn3mLjXTndmANH3xNaq2DA
u9ivMs3BSGYj8qcDGNIjcF7cWOVzZGz4++pbkoG/C8NLGviP1KTCSno4YIZdKxe2GXMAcuFFOu5Y
fFjTY5I9VvTRtvezbIPrW7l8DTWHxvTf4vEIypr6tXTOOhoNWGBLvhEKlXGUropo40G+UnTF0O0i
mY5+ImZQVASNXYfCsAQOFzNATDTty/JpTJ9tgTLnfmgeGvvWMII5od6A9FN/R6nt+iovPuOSFtkY
ClvkKnWAT84Pd92VrO7nEbOv5IOioETKHdWkp2+xd12WXBZDuLpRKAMkAxHs3FA0JJoZLob0GiVb
2+uM0UuAqZnBamcGMfkahW9NEYzFF4PtgewpMYQ+7ri99bK8OITK71g25CS1b9GL0DpI6WLqPHS5
EQY5GONBxj2gY38vuRsWdwxIfX0ni97lyZ1DNkC3F+FU+QFKHtPMpMonAz+A6nEESQ+o8WlgMrNQ
Fym0bCeicFcb1sYpugiqilHlLg7NqgPUDkbbMd6l1U09CjePA9IfyPh+3aNWTWG+d6l+INSpbYQm
dDog7ABhdqBBSaJ9ZexyMKwbvR+Gf9sFXVYFYJ2tUWAuAa47/5Y8KxmNahCxjc7j3B5F/2XeIj25
iAJ/TJjLCUFaiNTw3ASKvH0hDcyGx5NEpdef9N/5lmrJZf6iGFFeB3Edh3MN8VEQMDOtAbmd1kBB
Keq+it7JdzZP6SHKZu2lGPM0yKtqgADHJModQ8Zxk+WJ9ddRSflBymUoY2OuEgqgdmz4TEO5GTSr
3LfCW9a/hPGzkxylEySd49vsPrG8elPhbjFwFnz//ID/cPDKthttRmcm8ANY2nit7gmyM+nR1u4t
SC8AZFES36nxzAHp6A9qHa978OUzQLGufA8y0cmaJFy41PZx+zCz0DWS7xzQ9OGLxoO8Dpp6Y8vX
/ey/BSs7js607IsFim+GH3n2aaoAIf59fVmrB/NktmCJjCeRr5TaDGFTmACTpFb/4MmN4I/9DELW
v8YpK/unxHoqSo3n5TLFkE4PZfeBJ05gxMXG1bUWSFHfRaZD8fhEwe58PeDspLUTg4YOtJhRHQhQ
ak1fu6QDV8TtEO6vb97a9zk1pmyenlvIEAEm9IZw2NnRc0onv+6/XzeydhmfGlH2LYTf4S6GEYZg
Y/T3AvovoB3Wwi0HX10NurymZQLfd0HRxtsimqcGgbOybLf8MfaDO1nCt/RdLY0dj18giOjrJSaB
8Nyu/cl8jMdvdbfxM1aX+9+v+DPOfOKQ4P3tE1LhVxTpnRi+jdaNmb+EW5Ifa1Ywd42xIVDB472k
uInjIHLaWQkmvvmBZr7DH8jo8y16m7UdRVKzEEaAavJCa9Gu+rgZRJN7TTS6vfPekNwd0o1SweUk
LQ7WQsoO4rpFK0kdEJsGPdWcxYqugfKuy2VOQcBY8kNmSNBM4tRl6FbNeb2LMt7dcz5DJyMdpvJ+
tFmDegbPufw1EIxEg7W5jBzDm9O483mUG7+0JofGQB1GYHAGoFGTQTOBk3NHuWjbu743R22fC2vE
fVDTivpovkf/ko5CPoQupPDYSbV/kheGTrqkzT2pG34R7oSOZx93u2kDXLiWBSLjXmChyzNandeo
Kt2UhGEjZR11QZWy33ll0b99Ui5fa5k1AJyCmxfo+LCjMaE6R6pZNrcJOMqjIt64Ntacm6MlDIJu
gANBcXoeA+0+7uQ8J7mXtEbmj+NHrUOiYrQmfwQa/3p0WtszgKfwNnYgR2GpALcQ9AJymhCdskm4
vHzu86d/MIDBXMB1gLkH1uV8MdzpLZLnWIy1cJ53x7T98S8GFqChg9Y2UsZzA06UjpFD49ybB/YT
RB8eBwHbxke/fK/iqzsoVOJfvHXQYD43UkJgSNZpmntjE+71ZOcYeEcIn9i+aX2OoCUmyV3BNdch
G5ZXv8+J4eXvT8JpX0X9VOdZ7jFZfOt75tHI2Dg2a+52ujblgkIZCGCPGGuLjHeUwnxz3BGOhrm1
cds6+Klq+geyffSp0Y5Deq98KBBHMp7O4O2smR56sfwx1ngqDV+A7Hhyxsj2aJHfadnWnODq8lBD
1DVEngVId76DAiwjbdjD7NTb0KWUpp+l7Htemp8L8vO6K67eFybAvKa1iDGoAUjG1CinBoGOSOdh
SAxPH8y7Nsp2182srQjT7v8zo7z78oZ2ZWsjzk2h2bvmMHoC+NcEhJdplx/+f7aWj3rifzQDGynp
Yasv3nl+W2T3efXQbYlMrCbny2QsRqVQor8gK4tEMjUm7ioPw6S/uib1oFHmQtIY89LUFXH9lBW5
X8rvy5zc9QWuH23c7cC/26BYUflCNMzxF3YpscJqkXi/Y+XjZD/EydEwf5XyYFnPxHhlWzJEa3k7
UKTI1IDZoHjpKvualBMSOXilXcdPBrpYxU8JSnqe7ekQXF/hagixgfpBcZkC4KQcgJL2MZMGTMkW
A8iNXh/CKN2iht0yYpyvJ9VYAd+HEWiwfx5CDeMSWyZWtwx3FTXMJb9UcS5kYs44E9wkE+l+ySg5
VgOU0qlz4MOHrLfAy2sPEefEmrIgU8PTakA91Ov0GYm0hgGMGQP0wzceky9h7zzo1pfr3+mybLhc
MsAY4yuBLwuNxfM9RI+MoAkAkyUAYMMsPL1K3hgvPxfa5A6QRLEK3W+LqsKU4VfTmXyjo37Hqx2D
OPf137K+1//9FCXEhH065bnEteNYA8a6EFweWrnrrHaXbzVyVzYa9V+MXCz0xjr+PF91A5liKf7Q
OY+QlGn2KfNj62Bjii3iH2TYOO5b1pTPmnS87WdR4Nxhotue32T0dYxQSs/wZAKQqThc38eVUM3w
esDCQF6DxEEJn01VW7MxdLi+LbZHtaUjP632E5+lf93Oyt3KkMXhAWHjIWGqLVs61iSpRQ8JA/C7
1a/2cLDITUEPet64tYHXc7VRpVvbRx0VOmORz8EctrIwTAJCxCBE1Mznp1F6cTHeGrtjByRv29xf
X9uKL7LFP0wG7IaBJZ47iEYwJKNVuFWbjt+OyCvcsYN4iyUwNZOxJxvIwusGV65xGGQYTzJtTCip
zao5KscwI7iM0sHYd4S7LQrJA87ZdTNrvnFiRpUerRujstrFTIhnUdrcV40XVgakdjbi/9oNx6A1
BLYNDax0EE4730DpWF1bzWiVzlUNoviI5JnbFoa8nXL6TMYmeebJZP4Ipd0GU1FmQZzaXezS2Mag
9vU1r1306GShD79Moy/0aee/BdJnhmi5jt+S3lUc4wYAaMzhkrujDRQQDQENVWxnazRx1V1PzC7X
10kaAyp0Mfaxgfx9JM/AcPtdbH8uY74nzvwkWQpO1i2O67UjebpSZdc1InQ2DTCZjB+J9jEYQT4v
qgU3luZFTuMmWwNRW2tUQtvchDIpbRgsJwIuxy9yfhNh5Bpl6g3iQ483QtslMMjAC/VkT5djdLKn
FmYjTaB7cq8yfo1QT+whWneMnDvmHBl9dNq3TgTSyjEzAjTqxhN5NSYA6QtGA2h4mSrpUwcUQhmV
cKNWQzu0ObTMDHoOMbjIRYNtw2cXn1QeLqimmWghM45Qp95QWTSGPaSsc8+0Kw3sLQl4noYJ3KaC
CrfTwx80gnRpFg/GjaHpLyTUTX9gre2BosTBJR6L4/VftLZ6IFrowj0IWKoKTHCGSqZWQbHzId8x
q7qlkGdtAk6yvRTz/rqxC2pX9Osxxf4/a2pFD9ypUVslkNrTi8cO02JE1hJ0+88IXl5cUn8QqV8A
biLjoNJ9w2OY6Xyt0jsEaSI+acxNn0af+Hq68cNWUk78rqX7iPIZBwn6uf8RsyEoqWEXRnSjMlk9
4mrY2Oi1EA2MMeamUV/AmKzi4k4WxjVpl2iVJSzzpx6y5S60eI9GPcskSEanfbm+22sWgZEAdyGk
2VCSUaJGL9Gn4AWYcMEEkj52UYM6mTZn97LXEz+M2mYj0Vuzh1knyGmhvrGQBp9vIiapnW6UuFyr
Avw9ekQ+5ny+SXTjMY+30Birwf90O5cfcxIxaNdmBtJq5NRO6pXyW9+92fNu0NEp/jIa9yJGPv9+
fT9XnQTxAY6As0Id5QsKjURZWuML5oPjhqK5G8It0um1LcTYAd5xC6oA9Jnnq9JDPZtBY5V7Q3On
5bdQKifG3tlC/66eeXyjhW4E6AwV78hLs4a09XLmo+IpM8mNjOXLxJMdyDkeMMCzkVCu7hsGRaBu
bWIgTsUHacB5tgKk+57Zyea2sUvnzp755+sfZ9l8NbDidP3PiOIPVYpaQNzDiIWBZCeTLkkzXxrf
rltZdzvgGRcMIKZ61MsC8s96kWY2XvhUPGO6G/jz6pgM8YGE0MzJ6AEjWbeD9Ys5/5TuoOq50GbA
+cwLQA0IOZ0wcZD/d6bfJu86wUxWbQR9HHpjJ/bC+hjKcQ9O1I3guLa1qKOAeQ4YREhlKcERZROL
gIgYxbaG+GF3nHETxb82NnYJRur3OzWyONHpeR7nRhtiGOmJA/BOlXpjRHa5haWmg1v2435GhbRY
xu6Yk7hz8vP/+QOU012i70ZygR8QERHQYs/m9yh8oNO+baJdVz8b2is3f6NRed3u2uE4Xbfit03d
mlyYCNJWWgbE3HN79K9bWMvlTLAKIWSBsRyvrPOdrSM9MptmwvEDNtbUd3r/lpI9JYcuS70cEmvX
zS0/WP2QKERh1Hihykad6NycNYcIcDFCmK4DhQDoVwsZ2/SjJFtAx7WdOzWk5KhNZRUR4BC5R6vi
pZuLV7OYN9ay5vnofi4sV8gLMNR8vpaEhrnJe2RrcfuVo98gn4p/KSKcmlhWeeL3ltbmUvxJ7Yc3
3F4Mko14v3pd5LXySeob8Wv145wsSHFyJ3M0mYT4OFN2o9e9R1jlDjx1x62EasuQ4tYjSY2uz7Bz
aXij87c+v68bzFlu5FRr3wdtBPTIoE6yqGudb96Yzny2Q44zm/PS7cl7VcnDEBXP1116zdNsgK8B
mwQ/F6hhz82EsWbNlCE08Cylt1qoA/vd6unbdStrNTtMRQCpAKy3YQPIfm5Ga1NWdAPqSUlHPjpp
7g1iQmtFA2oZQh9jfDc0382B+xKjyU4X7SIcKV5FXt7xDb9ffeZzyCIutDGgMVGhE2ZlD6ivC4T8
uYWKY9KPbjai90tLSE+U3kAc4O8kFCUTF5ItXjlvSQmuQZ7QkNdx3SCTxKYrmxEvpFspR6FBYKU1
JC8GiGZjQtrtIG+ckyM1M8OFCvlNBMmV0NA9i2/hmpfAqEay001QjqbtyFywYqnvIZUouiBjt0Uf
AOjhRkLbdWWJ96F33QfWjs2pSWXVFlgKoioCFsGpxyBpvzfJvhxMf26/X7eztr3wtf8+sHI+rcKZ
EgYlOPgWMOHFWLjVwHyb1TdRG6UuaN191n4352w/DMUuNRLoZ2/N0216mXJ8adYbHBw+qMaJ0M0N
tCuES/mv2foh7e9TfN+OnZfRfdP9Q8GRU7z1ATRdgATKLnNzijOAExDW9fQQMcd1yvDOSF9a7qf2
97T3r2/2Wrp9ak7Za1kiUyNoSIIIbP5STHLXUxtSlaimLnVH3fl93dyqD2FseUF5UyT36qXVJqnD
mwr12477k/TL6mHWoIi9pdK8uiw8ZM1lzGCh1TgPV3Eylx1NYEeKl+VQ9HI/6uDNkfd8q2yyauoP
iwbarqBJVAJwVYvYrlOJcKTpnhYdTOKLMpjCb4m5ATFYS5aW9h0oegDtZiqGIZn42IJbGdlLu2st
aD4/99mjZg8e0++aduO0L36mBphTY8qDWcdsVBQzGCv6ptj34I9wCaftEQNw7YYPbplSkkCQ7Ekq
dJgyhwc2/cjJEyoBGzbWHA88rcgyDR1KxGptS1+IHsoUDlF10s260kPb2a0MgvmTDUurqzmxpKR+
EMJxZqeEpaiFGpkJNcjwoe/fr5+jtfB/uhzFv1PZg62vgBGLJpC/+9TIxNWtva6/ikm6zfiIqfTr
Flc38KSAosRDXDZRV0wooIzxAy2DSjsm+auRbnjdiovjZoUwKgg5UcZSXXysANKplpuV0d8G2/WY
9LSOPahUNfaj30TXrRzdpf0IpDcKQhqIN86jhNGMZTMvWbqwegiSkwB0Ga/UHg9Af9+KyN4ihqGX
Z2rJF8DGvXRcgfw8tzfr9diZJvYQoL7dYPMdytbXv9KK8y0QO9Rw8QjHS1z5SkXT5FNtoj8Wk48q
ehAYR03zjZr0lg0lMtA80ZiQsLGMohYc1KzkTudjcH0lK/52thLl2wxJZplRBU+o09IFTV0uj4n5
okM+/f9jB6RXyjeJetShZqwGYHm31B4BiOjSClReG55trX18vNNRXccfzsWMloEuo8S8MLatBhjO
7eqpwqgpppR8sCEkoIHlZVzuRCcdUCBq9BiDFvA4AsYAeWizOFAg1gFesxlSPm7EkFcjzX6O4zSA
te4Xpi9Ap1ODkOOJt04odlmdokiXjHPEXDFlAP62OHXs0KGTAexY2Zi7LK8M1yLz+CUcZu09jZro
zkmq6WOMchY+FwPIb1yapvOnQWPRnoNe52eYZPMTyw0omREMS++rqioGgPaiIfXmse7CfR22rL9z
6ozIwGwyPd7XHeOfHciEfSG1NE2vKMv4vZq4nrgkCsGewlujP6AnWARDivH/jYC8FlOAZAMyEw9l
wPOUC3qucCMIHRXFsGj91trXyOQqehjlXUV3gn+67k9rp+PUmhL+o7RLptSANQa+sK7CUBKYpzhq
DdfNrB2PUzNKKGmyGZ4zwYxu/tTFcxZ+6rsfcqu3t5YFQweZobSHdA20kctqTyoAdWjFjol5aK+R
PypQMom9SR+zOPXM6pake2CIHPlk2xtv2k2zy+pPzA5tjLl7hoJpb/7sIZJdik95k4GrbWdZYJuh
jw3ZQfmDbIG6/wxyKVkP6BzRB3EQneEuyno5aNEIcHTCA1HVD1p+zP0YABkV9WDxam7saNpx5MZR
Zh1HjFZk1jMeh8c5Lm8mk+2vf+GVy+nspyh70NY8R0sGP4UOuu2apeUTqwJuuY28rsxAV7fFCreS
U2DhuJwWxK/GVOrh0A6LhArwWOal/VLm5Y7zKvMsARoqUv5G+f3QTM1LRfnP6wu9FOlZgO0mcB0Y
kwR6ROUcZJHFmtHpIKM9vVmVFsS6+OwMBUDe+YvTAHkMwHsO8ge9qSE5OT4l6H62VvLSGi+0S+9D
/XVklUfMrVGayy+AVBEzf6YDsDVowpWLzrJAiDkwDTRuerUH+RcIwzHyZgdJLFySjxsnetWagdOG
58qiZqqEKbTl0jirMUrfjqU/FQx6HcAjTaVvREBwbp3sP1WSc09HKsyBHrfQgQPYRLlfZwGKGp5A
uzxIX8R95T54h9vnW/+34x+GjSt2Dfl/6lkq27QFqp+BQEjM68v5GGLoW4+4YJhNpe29ZvfQCK6K
LL1N54aVN1lMwluN5QmUZKom/h1Opka8NrN1NBdE/6QZU3pIBddLl5IsNyBHGrbvcWaNn/sIQAQ3
pbG8iYfeupk0LX/SUiRbRVRuPMbWYhQycDS8ANKzoBWohIo0mps27keg10jfeyEmFjTeWAj79B3i
c9murrNXVMCerBzzvZnp6mP3+/rBubgDFrE8gOfxDy43pM3nUTKco1mwmBE3RmE2jAJngMbm6Et6
vG7nInP5Y4ciICKVACBx8dyTaIyeeRMbCezU1Wtugji4+rhuYPmhZ76oGFAOmp210yzKxcD4Ar/Q
9edNcc6tNSju3lqTmWYtTPA4CqwudEHauuHmGyZUnFOppwieyzY1se3S6LPmbHyH9W0CNgO8YKAn
o8qNEI6G3UMiE2tIG5cNQV1/Muy/T1+APQNad8EqAhOm5BXArs/ETDSBB4T4Yprx3mnYZ1vfwrhe
uC7UkMBngwIuqnXoySvBbh7S0bYkIsI0gBoSfUKMRnbxXgCOdd21Vi6XpTiOmSDg90ARqo5NNPqA
LjOfhCeN9xEFGvq1L/1a98V802tvtAvCzo3jgylHN8f0k2Y+5gmIIg+a6Rn4b9d/zcUXRJYP6lmg
1CycI9wq5ydJy9OZICYhhYcoUhkfugksflsXyUq4xZdD4gEwD/SG0Qg+t0JyB+++eM4XfcRHKDa+
vi6ihVC+eplc6HYe/l75CxQDFmaZMYqEkKjGoS7umTkCAeVFAH4BvjFaH4bxedyaZr44X0gTTs0o
7o9XlSmbEmYE+G0G+jA5W2RdK1cwLKAcYC8sMxcsPVY+JbqwYKE0u92kgX7XBx5/n8+7cEuoeW0x
4L7H0wO6GctxPv9Gtj2HcAXkPJmTtk9tkQCx0Qqx4W8rl9QyJmmjxQr1hYXO5twMEDYmrTUpvKhw
IhSKWsNL2PyIpooblvGumqELP30fexHkDYCR1st1f1+BJJzbV75ZGhGrt9taoGEIFmXZu3IioPrT
44c5/F03STARikFNPPPHrVLz2sdEqxepLPIp3M/KDpcgqjLnokFWiQZN0t8bkAvBwyUcb+dsqxd7
Gc6wzP9sqdCxBAyzNAaHumfOLYD00AAfb6HWwLeKCKtrwtgr+oqYIDHU8nkW22jB2AvVLmqLOrjx
WB5000PefhRkv/HplhB8dinjuOEs/M+WEkXGnjZdxmALNSW8l39pOt7LBzssPcq+z+jDJDQogUYc
X68bXlkjKiQLg9Uy+oMfcO6yYGtJwC8G+s1B/I4K4hoFkirMEac3zEl3/2AL1T+4B8ij8c+5LTLU
okg7qOQ4RoPW9t4w9lpleXHTue3fYw8w7wBsN6yAYh84qnNbVTtJI5rAPuk0e1u/nzMHdVrdnbuN
/Vtp1Z4bUs5cZU61nY8w1InbLL6fq/1o/jT4bkQtn3VuX9yiNagZn8vyyJtdlz1f39PlXCl+A2Jx
tL1x62oYbF++70m2WFgQqMJDEez+1gBgJBgQEkgdLdAB9lI0FVilf2ZbI3cr5+/MpnKvmoimhlgY
N2eaB04a6CI8MPPGareaz1uLU4JKJVsrrUYMZ5lm6nIbSEI2uV32Q7dCv6W9l2hBwt+vb+jy469s
qCovgFxi4qCsBIUkQyn8pm38mX7MDUUBzhvT+vj31k4fvcrnm0atx6AinqG8BGEVRvmz+o6gAJ/J
MZAdiKyqLUJjSHderHB5i+IlhbIoBABM5fPNWRvPeqfHHqkKfdj3eRV+naOmGwO7rBkPhilvereo
iEP2U5Y7tzWJmtLP6lj/rEPPG4jgih5zLWTJwzxE/HdR6sb3ribhDUns6DjlE3i/BXiReTQAwd2U
ef0yz/O4Z4WsnjTC7Vt7MujXYpD1vnQqCgW3tgpDr7Qm7SMZ2+TD1lNQ6wwVsb+ggl+EPqeFobnG
OMreBzl6Pbky4b25twdCX4Ys/T/OrmM5clzZfhEjSIKg2YKmvEpSS2p1bxjtBILeu69/h7ov7lSx
eIvRE9Exi1koCyBMIvOYxjpHVpqFTj2GdcpGo+99h5M2b3cWT3TFS6LQfIdOmJQ6GQqgpdvEsCv0
dD+x/uSZD25LzSnPXN+XNAJhdlnpN2Ukh4Y9VCidQ7ikQvs7bYu88HiR9HQnGVprPqtWUAnmC6Xv
d5qfGIYt2iqJ9jJQIpi+hheAMpN+EwaaVZ99EfN6p8cF39aWPiCE1SffAvDwz90Y5ZotssqgXmpC
DXhUzcF3clNCyz3JB2g8UNMH6n7kcWTHSdwbm4RovuurJWyl0o4bxzArjMxGvQN1a8DLkepTXCzQ
14m14TfkCima67kODm7eQszpMeh8pd4NoVxD0ig1rJIJaYi/ZPAnPKtq3gu3B3HjpA6S38PCIe4V
D3o9Ust0oaXfWkIF5IGsvKNwfhwVD9Ay8hM1NN18iq0O0JQ6gDq+TauqdrUReDQvjOGwxOooyM/G
qKXNywgltcZOrDwtXMtIrGpX57X8U1aaYSP7QSoYHUKOInYZGt2hDEvzW6BxA4q7Pu828lgNaAGD
uPSKbo8o7DDJ6qe2y0kJ61Xgxa3agO+qoUrpry6n3e820Iv3bOjkk4aSx7ag3Dg0UpSA2cBbw3A6
qzUTFsj6uLPiXHqJrCp5tvq2aKALKAyHJEFx0BoeciZiQ/2Sx0np+YU6jG49wKGQVR2P3jKlLB7L
DPYOzLe6amuGLUjcFQjd0L8dW/8HVLz6X1khVSbsRapxAwCJDMEyA1wrJ+wtHZy40CjgfJaA0mxK
Q/ojGcNoq4cSeSuUxqJObPrZH9SLK82GIoHeQi0xGaG20Bk/OKTy4aOm+NmTKGm+KU2qFq4SGMa5
sFJ1YOhdjCFrhYWaTiNzg7tpEneocxI//GFKitqgh4ClidWNEz3Sm7TzOhpMoB9FpKc4qf3JmyPu
ajbKHB1DHc+Ek9RHg+yl2LI/9UGJOIuSVlmzmbk5nFG6gPAlwSsLr1i86q5vO79Tu7ZpFAnQI1uq
bCWAy4yu2qF8MsMnlEvvH843r4YpGrwDAXbFKXmT/wWCplXsI5pk/YC1gd1pK5WYz0z16rKZRZhl
fX6gQb0wRF8cqnS/xDbeeeP2D9lI+/xN2D9bBj0IJjsoUnrBCv3t5mr9LAL9U82aLomLvKHFMSOK
GOWTFFQX9Ejb+qHK3sIhBLqrZ0m1zbu1is1ayNnHi5MOZUIVBRU+fI+BtpFTlmFDxOB3/GhNaltr
2jVTjjef3cuK3Wx21Was2xT9Utb3D6bqEbg8KGItcZ9+9U0QeEuiygj155tEs9MDXdJbBNFf1c17
60Rv8a7rNsom2qWbalts76/JW3G86cNdxJvlm0UKXxUVnjKs9ZQvynv7rtrPke1Xjvp47I7q0XDk
jeGsBL1JGWZBZ2mKVo9RAGAsamE8cngBGa/SGa1D29ihZjDdOAdSyYpGsKhy5DXHnqVtOAkrAkQM
BSKoe18vVYVHemSUGLHhn4pJ1n2lw36Tzn4O7p+/P8uHeNu2YZPg70sD1CJI6w4mk8dTvCYZsTaO
aX9cbLlCJ5wO03LM4OWSKFtfXkMR/Y/F8d+hzEXCS62RoK+JECh6Gdz5Lp7GY7v9BTZo8JEeYqZ7
iZe/FisTuBp29rATviXGvkNYiAQNz0/Jh2wjZUF6fui+fR2cZPdqwRlurdqyeJ5gM0wkVFwJ8+ck
VMolGf12iY0WK/b0l7oZNuap+Kidl0coEQznAHuBOyULX+WDvvKWva21TKvmIvrsAC2sCjgqH1ti
oGwM3OytZnXJet+VNurXYO2Umdb4zSlj0c+CHFBvc5xilggFOSLGGh6Lj+JNtdE3POg7ZdM/Z+/9
vmTA3h0ima2t2cVhTnwPY5KxwC6cvaMhrdKPXY9h9rBg1Smo9IyHDzAWJcMup07oPxRrGJFb5zBM
rQFUrwaANdog85pEFfltk0sYbJK4jSu7acOKTXqgz9DJOg6e6VlP3RYZtbuGh1o6CS4Dz85WvSrq
okXiziIIE8hsUF404K0LunKGLx0El2FmBxq+JZJPFWFk9ZsBQ3a9/XP/vF7MKy4jzI40yfB91QdO
naEsXTB1n3vaY80YP1bc0ZnJXqttunmC1v7j2r5YmELw1YCu0dDSBhZ/NjYVnnJ0LEEVLqpXBU3t
whm0XW+93R/gws2OKLgMJjgZVNRmBw4JJxJZOeKc09wUTcigjADxWZOXXvhOqCDBEwYUPAUA9NmB
LfulQZq0x6azXi3jSQ5WKMDa9DOvdjXK0RQ9aFgFQNr3RtG3VQpaIXEP7ANk5my+tc6EmZvQgVUW
qz1xiNz6kDzBBtztbRDa3x67DX3QkRWmLHmszjhrDr6rPTyMG0ge71TGndfY/suZnv3EaY4uLq3A
FLUEIgJsi6WHqDtEukv8v90OCIFviJY/7KNka25a13IwE8suDfCSAdPxWSMrf//m7Jz+PkrycJKG
cDKgetdDkFqZi6TLArsmH0r5pav3XYCHihOIlUA3a38WaDZX3PKxLzgcq1V4+3b+XhjftdiV17TB
P9mz82XzmQtNGuTA2M72WDyiRkyyBgNy9LeeGW5+jFzy8D13AD6z+aY+in1rJ7uAhQ/0KX62domD
DGAjvWTuGmrjZo+AagN/LCC/J5vHG3U8GLrLSZl2kMBSP2rhNO0ainNhUq8CzI6ypIZ10ABapU2N
8+h7YL3nQLGvAbwW1ghasFh7FD0iADVmWz3y8dKm9RSlOMV+xVIVVg6ZbcZorzl/vaMuQ+kzCKTS
WxlReoTqx0ct2zTVvjVXErKl0eDlSlAVnnRb5pd2nAVa19QEH0X7pcFcOj34FWiwwPREK0t+6fNf
Rpq+3sXxkKo6iko6ImUUAKIUaJA1ZcRbfgpW2GWI2Wq3IIAnZ7mG+fIMlYmKqS6qYm7FN4PKJJyb
4+/7H+hWgmIWcbbkuAUcaNwjYil54k2ymGYXdnrgxwKplvaLmvYageK2izALOVt/tTTiitAQstmn
EixIEfCPZfe2/C4Smw5MgSqgM2zuD/TmFtUg7gMNHLSecCyi+3P98equayOtooGdoJoSvWq6G5Yr
uJ3PzursrEIMMCah7z1pnc5iEEmHP2APiTyUbR9gWsLMvXFOnnuG6q4XfugOZ5lds+iYPnwQt2MP
gAYz8yFhPzrGf94f72cT8t6Pma1Ws0wqWmdGYA82ypJwOnC0gdXOeNTs4Gft+l7KoDqUOb6tMj1j
/sp9v3CUXc3FbCUDSOybtY+5iMkfU2MonbEifM6qNVj6LSTh88P+M+mzBRxGmVpUIwINLmEJqx5K
D8rqL5mdPNdbZTtuXltb82JGXM2pH6yNtW+26JT9rQLk9CsgrgQ7Wly7yOivl5dpdlZm5Bb6DJIT
EjtE6mmexzWpiYUTCNABiEyglaEScJuvozSCqEIfG2HTGtiwF5G8riyahcP0KsD0Ay6OuJIDkSVq
BKh/VTjkLBbvxAGGybvg5/ggn+mG20ngutZuTSbkEy4wX66XQ7vZO6JQixaRKzeLWfuufTSb8Vyx
ABTHk/S9OFYC9/paBr82obNN0qpNGiQKouaRVyWPdf5xf0JvdwEwfMB5YnUA9nGT7omgs0hVciDz
Q7XeWn79MDVFvNbPYbIg1aZ3P9w0SdeTiIrxBDLGAoSKxmcOfvH52iQsLbMAd8dPH0cgTIqnZq2w
uXCuIAZ8P5DJQ6MT7/PrJWLUhZS3nzqT3/szCBTFpvWQwrdbvjEsGx1E14XXMAvtxFlr5y3HxlsI
oFIN1P75I8XUy14RJiq40TZsWP8l9SDJYHduBaa6LdmFY/0ZdXs8ca8fWXVoVt4HC4sUY/8n/rzk
JIciJ1qP+I3tP0Gkp8RtaTogAm86dzfaXeAo9pf7n/S2QIB6/GXM2fNP9CjYwT0JOW3Gwh2qjnvj
XcrYz8iG/CsG7wRu7/pf89NagWAhGUEbAAca9KE0iOvNa5G5mjW5OXAIyYuvhm/LcDdotz3fUHhz
ZNJjC3WiomapLqMSunJb3z7qMWrc1rDdRsaDC3u2ymQozYbSCEni8EiccJe4nWu5uMBQUGdkE37w
F+MEtaqBGU7/q7GbNUPPhbv8+gfMTgZh6ZCnMPADEgZRte0IEtzR/KiP779Nb9jD4OnQH0Akc0G3
gUHJIXrRAA+25f1DPdqFz4DVWSkBLh4lFzMyu1Dx5utHK4R2ZzG4OpyjjdITyNi5tLLIb68AQOah
8YJjC8k0eufX+7uKx8ZvGj+C6NpZCSrQM7wuf2zUysu7H/fX9k1REx8Z5xSscPEiJvCwuw4VFRSA
ag2hzKyxniJ4/D51cXUYh6jcZm0lbHXofhJYiB8i9BDvx749+XGGQCwUkpJwhYJs7nXsjpNeKk1M
J7S1bd9I3WpNdGJKPOaHMZzBEISCdQgawnUEHhZ6nOqTFiltXENCCmbUhygXX2tjsFuguQx0fP/F
oNC+A34LCSiGdh0yJI0IIPMIKYXiMTRzVq8xRxb3Jb7afyPMtkUcj3kEI3OcRgTnLiiomL3a6X7A
RtGBYyukvbyQvUUvqElz+7cMTMfKEJfWDEBcSIKmG+DGSVgz4QMB+g6aeALZ7JROa2f+2LHVKvTi
ArkINBtpoYVxrAoEol/iIyAGI4MKQ34Qu8T+qv5SPRNiWCtbb/F+uRzcbO9FSTrSSkdM0Mhe5L1s
a98azOcf8yzsknUs+bmm3bw0nShlQNUS+Fqg/WcrpjXUBEaAIOnTgoKQ56aB01uPICPJIaAjHXr6
zv0levvgNIH+xtfD7Y1CO51XH9ABhpJkAh+7dPB67dxNaSZq3mMLu28mNycLKjDmh1mWDHeSo9Bi
ZQFNI7rallN81CEnIyZzcj693iO+lBKpm+odibrvwMQqngL+e2WM6t0YZM78HAzqU71EjMrSnlSI
xyaNZvfyr5BGRytUt0Sk32s+fAsbgBAbZZdHa92xm8PnapTwtbweJRDVsMw18QuySVWjhxlw9ZAH
9UGve4cCmjGINcDj4odF7gl6NaRJVbxPrkMWMYmaUdFgbpXzUd9ItCvfm5GjwCQPXf0c0DZ/KmSJ
Jp5KJxkInxqcHxWuRVsjz1riNbEm7yHi0K3x5m+uTkyGhjlAkR7PcwDYr38ZzD20Cn4U8DBM5IMi
/5KLYlv1IAuFVHL/xadHZQ0aIxB9A9ptFgvaNSjfGBGWl/ngd6/wA2dyABHhyE6ys5S96s2hofuk
fQ30lRf30ie/jDx7CLepWoqghMe6PJyM4qSkO5iG2JQ8GMGrMm5XxnlTzsecUkMD9hu9F7DYZgsM
FzdPBjnL7NzSjlqmPg/ti9XmLudg8IfoD5LuJMvR0ZTMfaX43+6HXxorRdNlUquALPtn6nrx0BFN
TZsCeC3YA1pvAw0g0UqAzjTtoJTfYex4qLm2dnAtjhiWh8hWAH5AF/Z6FUn9QAKfY8R9RF96Vd5L
g+L0Sg3jD50fdQUS55G1lyGBT/3fCQpM94d8WzbDjOuYa2DH/gMQuI5P/EAx2hrGi1l1nO72amcC
bVuYeGt1W9NyTdQ2YNtHnAQictSLsrVPPhVr5yfnhEWamguEgmpy/QNKS/hVI8NEswt3SgIcMwzH
NOkjECggSdt4ACTwBMLd/WEvfelPiVodip7TpX8dFBqevAimgwwt1PAYAfDPegAoT1ZifUEl5MEI
/R9tZNUrWjlLRwbq44gHZjJq/rOxKqRM0basgUgvCNOalBk6XDX7jskKXykdTSOYTSs0bQ3Atz+F
eeYPaj8HjcLI5Mxu6S+rajZIlJ06qyAfUu7WZelvm9y49CbwNBpQCAqa1PWENjGy+8iC6zeu2C89
StiQk4ahW+QqZrHpqsfWku228T2uhCs378KcXkWefUop08Oim/zGK/+xA1ayTkukj9wjxmqSsXAB
IxTAc5DDAGhi3hSQhhFItwTnQz2SvSag7JRnx0DiDslLN0pgiJEHXmY+o254GDt9U8lrhJ/FwcJL
B08MAj7aXEMvHVHPClIMdpS+1/RUSRXL6+cqXEvgFvYHklRgB1Tg98D/miVwjZn4FfYk0iml2Zcm
aOxgs+qF8ktK662U9LvY7zf3t+RtSWJaQiYuVACUUNyaIxO13DBSYIszOxI7mm0F3St8U8Zb2MOn
5jYYncT4SuHmY3lq+CqlKDtDTN84N2sWZotjB3ka6sXoKIPuN1vKxOoDAEYzO4SrNGw/yItBT2bp
21FwsGLq3R/24hf9Jxqd9bLafihEWOD8T7MWotlfiwq5cq9BQWzlyFs6EFSQVDCxGrKIecPfj/Hs
bZoRjiYATeWSgNhq85wq+SEg0XNvlU/3x3Vb58HnxOGDnggUawA5m511ldzLAqwLYKmtgXElZ3nl
RSgcavkpTWzocvvi2U/fhClQA3q5H1xbOPwuY08b+eIij9pOkcsE7i1KyqFiHx6VoF5ZrgsJvwpX
cNBXYVWqQfrnOkRb5Xlg+mYGor/pmmFjU3lAFih290eydD9DXghS35O6w9QJuI5DGw34cyCj7aq0
sg18zTQwgRP+lJjcclrax5ugyU4AMCM44U41aCELONxNE05fIY5eg4KRDCtZy8JawocFCxD/wced
b9U4r7RkAOfJzqKq0W0k2/7RDKIxdSwVwHxmlCQ6UMkP17p802hntxrEUJGiwS8KPMR5qVQXwFJn
CqhCJXfV8qHTC0dFbdYATSc2fySVU7drH2Dh0L8KOfvQokmtrp3YSYYJqnr+apWyLfeJCy7/o0FK
lgWTXgqhoOOqsOyzLJhWqivd6M/EYDZu7CP8A1IPtZ/5gzoZkKSFDTZTSQRrY4V1gIcX9HdL6oMG
8rMf4cLTflhCZzktN1pTgpSebkXyWJr6NqI16BUo9Ori4MPkOQBcus9XFQiXdh0qbsDxwg4dT/FZ
KttWTcgHC7suRQ21C/dN9A7XZ4M4fsVfQy3faeJdqQhT9e4FtkdeGJaslNWVc25pY2I7opwPwdxb
nB82AKTgRiQ+gki1LTSl30IaEASoqlx5Gi1HQnsJmD7II83Rk4pRFXEzPU1DTd2a8HGoWvgHx2vV
saUbwoC5HTihcEsDJ/z6BOhlIoW0THLbDKAAV21F9Ftkmaetcm8XVvqE2wBCGJX5WyXzdBA0rMMi
hwI8wG9uAFa9R+WyRuImta+tORhfQXpStklg5MfKqFC61mFGrKV5axeKxVdukKW9DvE7FAUnn56b
CySrc0Ufoza19eCrHj+a/ofa72DxMMaPQfJlFfG3MM2o/f0TbnZnhLVQZTGFC/yTCUW1zB3LN221
GLfw3EFONWHVUKVCdjHLrDJYsBLqNznOcxBIjn72u5E+1No1tHeqbop0E68d1rfV1akgdRFyGvnF
bSjCJmuNCCEHW3HKr/DleP4JTXe8ollzCFjKHvfBH+mxsQ0nWTm4Fib1KvR0kVyEHoK8rKywze0w
/VZAFEeNWTmcO7LWWFm4kK7iTDndRRw/8eWsahBHUmNPKiSw1HsbDjq7JssZkYKV+28pRbyc0dmW
7EggetFhRuP6fSx7NuZfOvEsS07mQ9PX8lZyALq0M/FuJHBdByUehMPr4Y0hyqkpQZII51MDZK+y
78tNVVSgw+IM0vdlrRbE5ajGekNSl28y/IQeJWoNZF8bCWraXa6AmxiRCeQ5GAP3tHEYntQhkw1Q
wAmJH3GcF5u8SzVjK/yo/xEpfaYDN8OJG4wc9woHceFQFRaIbmDLaSAr6C0Y+T2Vyn0sZ5IrpnOA
pKov2TChUn5btVxt1aqLBkdOLEk4bRCmhl31vvlAJRilMLiT5o+Ea/JLoSrxO5UTCCdJigmEg1XJ
HIVqofiApmZ1uGuSjuDhBQ0FRzGCEr/BbB5awyeUxfCS+AHyGsSmVL38QgrS5c7QFB04YLX8HQZW
ODw1WegZmgk80D0aFOqeQ98/YXXeofGaVGBnbapEAjQOB9nINCXWnKga5a1VqKDx1HGjjlBo7i2U
9/q0wFmPZuK+iwKrsQsemr8zBaJjQ2NYHxHPlV1CLLFBmWtwrNgP9D0aohlEgIcW85ZhkhmvwBRy
CqNpbDmqdd9uZC35U+RDc9IhxwlmVhT6jSf8JmhYWYb0I0Gj/4ci6sG0I16Vv5pKSb9kIht9RosB
jRJTsj5iiul9NjKDP5RKL4c2H+CoCfUJIHTqEWq5ZRTucHviku4sc9Omvtrb6O7skroJ9yP0iXfN
UKg7ue7NH0WfdwJ89gD6sGWFFSaVPUn34PeS5JTSzHRhQSnAD4ib9ECy1j+BVyOV2yFVQJ2I4AFw
ShqsXTZkavauloMP2R+oWmp2OYwFWJ0GtbKnvA+Dg14OBBixfCxGCCgXRcQMEKyo20eQvwkDeAdJ
dFS+aGUv0DIpYBXHVJKpymNO2zR3m05p+EmqS3LsO7VySUOsn601FBs0ClMKOQBVT1YSjcUXjoVS
4GQijkX0+aC9OHTKssbqSXLc/7Ju++omKE5q9y0SDyRiabgl2Uc5ws37qJtr8g1LofEsR5FycgcG
rG12rmZtbRUVPFvAVafHqm0fKP8dqQmjUb5REW7oWi9Tu0ORQFM8zmCUlq0cSgtHIBCrCqDd6BGj
Oj87AlMQR6AjDF3aRlKYam/osek07ErZhrjTSqyF0x0MVHRTDapCNGVeI1WkmFZKLaFG2jBdf8gT
3RbVdvBffLJmMbc0LFTnAFhX0ae+0R/Jhw7HZsFz0ME01GMLLdsrct/ETIwFhaC2LBpn5EoEfnSj
d2vCYwvXJar7yoRBQZHwpiyJ8nNbhiPY+rEY3kUMO2OpPNWSDN2DNU34tVCzGxPydCqQhQhV9MXW
LCDWh29Z95HN/1oFGgVWNFbRE4chFl5us4yH9INVmgPsMsI2df0EmoCqlH2R+s4NjcSFaKDb99lK
ar7wFLmKOY3+YmsaPNSDNkTMGAoAaUnwCvly/1JeSP4v08U5aMjPLaF9qkbkYIRDjxykz5L55gq9
dWE5XkaZv3fTIGzasWugE9FYuL+lNwFejUh1eE3EnsG1TcvXdFQWBgbCBuQDsa81gBlmn6smQyWg
SYAbk4Z2JTfIafxdLJS/zwzBDIFtElAFKEnNa6k12ipmHuTIDCEOXtItyP1I3l6MtbLX0tMZwILJ
PEWb0uD5QTXofU5yLnI7xX59L/oIEGh9GCHSUrexBMcOneNXBGE0QNirAx+NDch3voNA1RZQ2OLA
1XLFOARVa20DrgeuhcTooJYdcaHR2qIAW8Gy1InqLnvsY90EWahsg2jlsllc0Bevk1kGKChK3GRa
CKWBcloXosoTBWTlmyycs1erbfoRF7sGvkCD0lkIokGtR+23SvO71J6o+KVT9/7uWTx9QDhEEQdF
LcjeX0dqwqY2lAyPrRaVKognOERsoV5t+W/34yzun4s4sxGFldWgQ4IRkWm/QPfEhFFgp4QeRDm+
UV/b51G0gtdeaoVgXaNABdGc6cCbxbRakVK5KXMbMhEMQiEsiFM3Hr8H8HxQgu/QK1VjJ9EU5/5Q
l/btZdjZvo2qNFGh7pDbDe3cPHkhw7CJm5Ug02+f1aHgpgZfMODnYNo1f73WMXBTrYwSQYvuKCfB
OeLNyvythZgd3UpWIg3gCJEk8P4d/OBJrcXK9bAwVzjYJqMbSN5Mfc/r5VcWstHGVY2Sipw/p5X0
g/uxl/j5v6hgXIaZlRQaEZd6bSIMsLN5fM6gTRWIUwj8s+WS9muib+4vgaX9K4MN96lTCI3U2RJI
CvSsEopaaD0ETpbV53A03LrX9mrtO0YyeP8inIm/aaASi7bYLFw46oXeKHh0++jxKWPs0kJ31LxE
lz445dLufrSlrQyEzX+jzdZF0cIhNhwQrZTOYwcOi/q7ik41hSku4KJr18ZS8QkiAbDrwQ4G/2e2
QrRIqGPQjYim/9EMCKts+u4jDl+szneK5nevrQGIlr4dsHUwAgI0FtXTeUDSo1vLo8IWondp5ucg
nmo9pJpCewgA7Wv05uf9CV3aBADWWJMO4vSImX2+JOiziV2Azn8G45ReP3NONyqetOx+nKWR4U0H
vTkc9LegW3MYDIG9Bjmoym3HQ+WXzOrdoMSLbo3pthzqv+2BeVJGfNTPxxhJrVG+Z7LMMvE66AHL
/e2w1iWcltvVSTip2V3AmGf5c14DoyEIYMyq0e96xYXmNZx2n8c1lNEtAGoWaPbQQllS8dMRgfIj
+V1643uy13bkVIJ+42oeZMqa7f3vdVsvvI44TzrDugJKEWvRlgdb+55teyc8Dyf+3G4hunDqbXAn
7PQJwmGvCpDS+3xzP/5tI3gWf7YV0lDxUaxB/GAnna0vHHIgxVvooF75MnB33Bp4XtvFi/oA9vL9
0DdbYhZ5dmArcd31tYLkbTSh9BB9DdLcq9cS7JujZRZklvuUvujCSeTIHhWYbgGyBr/x58rqWVbL
b1ypWVJ2rOqslQzyVmJiFne6eC+yux7jivxpxcqb9iiHW0g+2OLPYDE8kdRz5/R79QBhAIe8/ItJ
nYihONfgIjJvC+VdBbUkDZPqxzC9Djdl9ub/tZ7eNDZIDAP8iQfmrTFKwVupnWIUlt5uO2r9gfXr
uZaGfAvQ78q9t7hK/gk23x+tRSIwNhEsIH/GZCdB9lFb2wM3bYLrAc2750ZAoSZBEEOTjr7mtPox
NFqoTBGvVIF8c8f8lyq93/9Qi0faxbhmqz8IR2tQfMS0hJqiqBeeaDtoUHJAcReOnmtOXmvTONsH
ieynuPNCrEfyFPiPRQubgBW81VqI2ZIPrDAYDS7wpcyfpsYgr8oMvnJcLu8rgABkaDVPpijTj7jY
V3AzpFpHMQ5qnSTFHotTprEaRCKy9eMdFS+GxG0uM8K9gp61GLZoTK1XMtrPZuPNfXTxK2bpkZWS
HP7X+BV9uZPRYw16vENdI/oR9OekoSDTO9PbtV1jbi0umou405V8MfoA/WUlrxB3CL+ouq1G2zEX
DoTj7q/N21cVNgTCWJB3hTwuyA/XcaqxgbO6jziSBpEkDeNQ9HLr+7Ab8GEaFEyC2bLiSBXZB+XK
k+QmrfiMDc3KqdUL3tLsCobJJx0UFbGjwtxDE8SJAaHpevJdz4wdX7t/Fz8lqH3/Hw7d/uuh9oZZ
ZIMaQaEQRBnjT94rDkeNqXrOTQjIpaUTZF6SdjsQw+5P8tK3vAw8u3h1IVeDyhE4DSunIPqOixKM
cVi18LWk8LaCPc3pVOmcmlpIC2frJm6qvkkFYpnQhWMtAdWjQemfxs6gt4zmvTv9/7IiD5EyYcAU
ZzRXBNyWJ/riN8xyOKiD1mnc4TdIwHu+QB+rOyR6CqrtCCxWKueK00l83PDeHPa5UMtzgrZbDVbu
Clbzf0wGPLD+o5Y3T8WVIE6gDoEfIusQfK6dttmGxi+p9iLqcY1lsDHuMEno3vVrx9d0BM7PDQiv
GXjoQEccxefrxVaQUOhEznBE8uGBSAVMltZ63ovLCnBXChKwZgLJcB1CHSwrAVIH0yy+m9EmIr+t
yYx6Jb9ZOuvhwWZBBx2YMzr3KgulnkhZXk5pBt03erYNGvicDj/vb5HFdBzwEhxCBqSCUQS5HowR
50IxQ2RRaosjFs22t9SQ0HipUVgK6kZ/GwD0xou4+9nn2XtVGU/QuLJsJSGvfq2t1dYXj0U8rlBB
Be4Wr7jZNkIFE5dSCZ+XqEpcn/jPUEvfotFng43iRL540prEpYAr8XglW1hM04HFAt8Fy3ZSur+e
CTVKupZIoCBE+WOp9xtRaj/jIWJJ/TwqtaPw4I8JxSso/7Tw+WjzbzWK8m5XqruKRsjRUIa1vt3/
OtOGnS9mfBMT9V4d/6zZxxmAyCmAlZtYhuE+ap8SghoYhXS83z9ksJv18b6+H3FpbV9GnOVMeWvF
wzAiYh6OBSNI1So5/ibApKerFjhLK/wy1ixhUqR67NUOsSIk0hY6s0b+lncr6czSXXcZZJYylVQK
KsVCkAHHbxgWTPCNZO19dPpb9/7cLT2ELkPNFlAW102QBbBsqqDyX6UueusGCu8Rd1Q88QbesLxZ
OfKXQwKgBo8NnERzE6GwywHx0TE62S8QKbTLSN0Nlswa3Xrw9YrR5BxJ4/n+QMlSNg/BaBBgwU2b
ZFevtwrA8TqAKTibtI34qoFfjBfsMTsRaM4dJHew/Z117B0NnEc4Gzkj81/eCxuiX3vx4r8Xv7WV
b7x05gN5hFQKeJKpdX39c6SkpEOg4EAG7ZwB3/kg+Gq+trhY0fODKAoBLWCusJSlyQhjCggn+0/a
s+Jle+62ltPb0FPecC9y8o7Za0pbS2t3+qiwfpv43XOYTJZPGI8K1JlUN4b8MRnaDh4KODWpI2IA
qkNe0+eqgm4zu/+BlwYL5h9FVACsAZ27ntAyT5BKyC1At8M5Il6dBsi3/8VJA+YB7lBLA954bsAB
QEaXog0U2U3zQxofePAqrFf977UeVPAbIHqEFoaJvGB2gkL0e4hxlWKDmOJL07RvYQl0aze69yds
MeOBJjAAHiZWCF5O1zMGx0efyz2aP7F1ooGrR4cu9YZyUzaPMnUzxSV4JOlHpX25H3jxS13EnZ3X
Qa80QReM0xkKmQdgYUjxnCWSdz/K0j10ObrZBgu5GHnSYRYDQ0MJmRh/pqBbtIxTW81TwxN5ozhF
mv5tuxhJNfYzXkmQksWdPHuo0C4tSAWlWXuE5pFIzENr6M4wSmfwU1mqSJ6uf9wf6dJRchFxrvXv
14loCbw8bZJx2wwfrGbNhmIxxbkMMVsqeN1phc4RwjR9uCFjZ7kBf+Td11y3ITKmphVS5pUNvXRP
fNoDTdwwenNP+DSn1QherR21UGCk3zrQQfqocwhEnkXZ72stOcrdsLs/mStR55MJgFYfwT0SI+3P
Y34Om0c1eCulx0rbloVdrGlnL+2Fi0HOWw5gGDURTAjhERjCPhE8EKhOBP9iJ1zGmO23rC8znauI
oUUVkzRGtYCBOQW2y36oXSje35/BtSH9H2lXsiQ3jiy/iGZcAfJKMplLZe2bShdaSWpxA/edX/8c
etYSC0VLWGsOc1JPRQIIBgIRHu7ChzfndjbXKszR+J1BRqeYdk0vOaWtJwDBJ8ZJM5H+ogz3MXYZ
WdTVLRIJr58ZSwJNH6I34InI9wQaKYFTApY3lXZ2Q6euWby5iZRbcPyBSwqg/fEc14xddZY9zpIL
YmPtuM6htYbmLCAVIkrKLiCF2+H5jgrUMYxOLZ1cewglH8bW1wiuTXCtEYCxkGFzH17Vexq2gJaf
4xvGsbbOil3rd1FuXWU1cPaZ2p/mQR995HDXYJiZ3Tgtl79YpoU5MeRvGoKcWH1tKIY9coa3cmg/
2uZdaR80WfPvswYb4IBrG0LIgebFUjgolwNel3qQe9+ZXelmDDQ55nwIoSCkQ9Y5HoibaNAbMaBz
nEPltdDcLJ2AfgSBiqG7gJ5S1AMvOzjB9govnA+/TPiebJrVYcuLphiAcYyXscc3dIpkRDkbUR3O
jTYk4a1PvKY/HjJBcxzTKHhV6s3PrHmKm+e/WAXPMaCdyjmXhHyptdQ2nFvkw7mzq0HUCjbvufbt
QsY6s/VJWBiUhMfywXJxXHLUU3ymGV4YRnjSlX/qAZrQkheFzATfytX3oFpznY4TTPT2I6Af4ND1
1VlSH5LZ4P++slFmzWCbNl4tdvmzznZZeTtVD39zIn92ivvdykSjQSa4GrGMyogxWPRql1/D3Bsb
Waa86VmrExFOPtF0YKgs2Cn6k2U8p4MkA9r6+8ClAj6pg8MdFcaP64COBkgUKDx3wRfIQYdIJS/v
1GYENDSHsxpzohEx2Y+WOuysCEsADMzpDlO741OA9M2MVcgkAieAWqEEmPV5ChABaW2TJ5zr44kx
fzs4BRz50dHceQ/svGu+lXvnZsGg/kt7dnxT0lHYcjoM+FEHomaQbhPRHYwYOVDDvBCgnBmIN1AO
gBz55b3cSHjAPfDHxievU8Hg3/Fl1b4GWp/IX/LrMHlWqZvpbi973GzGdbQJMUmJIXVMhwk3dxrG
VGsnPHx7kGmqzxNm6Vw01zyoFQTJ2b5VQTGnXHUB28uQvZu7aYC1D5BiXnsQ/L6Fyg7pMX7hJdrJ
jE/V9NVOJFWGzbwEk72/bQhOUhYZKAUiPLkhX+EmB0xIvoXnPnD2sUseIl+TdEW2lwTpVV4NpZ/m
pPPaTOJ4wZJsDfnG9zG/njuJif/H0Iv3Ha/UcBAOCgkiDqdLp2bOEiXFmG1SP2Ns3PpmqdnwYtp5
deirUP/K2sI5hkmq3NAi7U5pruW7FGCUQ1iq8TFKm+7NnEL1vU7L8ACehSVIFeDLXJQKjH05RGEw
RXp/gmDRgNFaWixv2dyZHokm3PfDZKqVq9R24+dz2l93CYOPtKQCAL3Xr9uZKrdNHU6dq9rzsq+1
OnrXU41dk7yv7sOqnc5mmnR3TGl61DtjoIah6uNMQdKDRz5S9W/2kvUgSDJbDLroSOCe+j5JkG8M
yU0J6G/uT0XEB7bB39C4RUxb213KuX3pSGbusXHjA5KV6AhGI23nhHhlun1vm4e4mvjk01I358Qw
+C8L0+OAaQJfr/uicGczTv3CKcegJlYTqJgGyfEf5VMAqLZ6hqZXEnnqEhvPEVvs00hawJvVqTCS
XWiyuXLNXDXPeqWGh2h0IGxUtWrbuj02MRhz0IVY4JZ/mzSSK4ehZ4nXU2twgpQMyT5fHPIl72IA
WVRVeUqRPH1dQju8xQ1k7hQtNnoIX5gGQPcgNTN9g0UmJEXUTHs1Ft3xmdXPJ1p3xpeeNfo/Zpmo
dyNl6a6EuhKqFZDWYz6IBNgrEIRj7UVOyX4UoTWdUkPJX1JtGI5loS1eM875Nf7v/XVsg8enY9S4
DsG/8g8yifhoT3p6rSdW7TflklQuhiLLV4wDkfuxiJzUdfrGwFS7abMxCPMoYvu+ivVjqbfdfZYa
dQA0m9N5qWHMJxDAj1/pEKs7WIMynpWExX6E1iq4HhMLw42QILxhYZ1WGB/jCbQzRY8RmLseymLB
3FIKqDRm2er6LTJJ7LhNF8ZvaRmTydV6qMNdJVrlPKeQRgnShVWnsFeNp6KvjPBojlly6DN9uddG
o4CI22x5SqjQe4vW4bHTkIztBxPAkF3d16HmkgJdP88EHnrYs7ad7lk1zIM7MSc8j5aSQ1FT6Q9h
UmHug051+a0rUnqvhondwMFD6zHSrLbwCyAsn8rUnB71qNO+OpWDWSQG7gE3rdLiqTCG+t1iqGlj
vgggSTfO4vp1GOv20eqtxIF4nmHse8XMr+xxAuqnH6aAlS0mh+tZb9xIacqf0zBOOw0wmiedJBBu
ZDagCi7m/qdqlydO/GhkmP3PEysGEzIqI0/6rCtBGfbIcdRSZZC+CqfxxWii8RhChwxWR0KuxkoP
byKjwwdcqpjrNhYIMMR5NVyNY6a+zSAfd/WsNvHTISeX+zOU4G7yBiVVFxTo07EOEwWhgzTZvE+q
pTmZDWbF53QBp6MDrfdjRjHUBBUi0HBbS9yg/m1N0CxMsx+gVh+fK+r0x9xmDigE0YK6LVAgK6DE
GftVUzbvkR3GN4iGva80+fyN5nodLKahoDhRTLHb0gr8qRjvi66SIUHdwJlJuAfxXP4IjWV86mmr
Dy4MRUcIB9YBqoHZtVmV6YMSzvGBxIaFzyGr8CGRuNtFRjFdQecP80QLyd6gL6e45hz3uxxCPIcR
QNrJJZE1+E0zU7SdNB3UjrQH2MGcqX07mBjDS9LC3JVDZo37ipDG8ezcBIMVZLBbxx3LpO58PW5Z
jIpYA0yUBSYQ3R1Mo9j1NOkM6PDQbEe0jD3ZqYEifdFOCmacTKuZvaU1gdJ01Db7GROuGTyVdfdS
l064m42meqNm2B2GmGXBbLL2zYiU7lCDBAow0h6DB7SpfINvuqOZ1YOtLhiiGs3MdinYtu6BAKTn
qHPaK2rby1GDJz73uQLO1Mt50NZVun6nCDe3UiOGhiZyrTrf1WAHba0XzX7532wID/c00w3oVCJt
7dpT2r82zmMW3l82sZV8r5bxK3NeZalOWIBSpoEJKFPGrMZb6L/jeZBvOJyDEvUUnNLHNHhWeyjk
5cjfcu0EmKyC6TY1lOXaPAkUU461EeEwBoONVO1ghNzn72Bcv1kOikf8PhgHt/eqd/Vwedc2k/u1
QeFkMgbqW52vavQ0hKC75XA3XAF3dWfsofqknmW5KN+lTwuE60JrDTwNQOZ+3EUVcpgY40XiNmM0
sxnvbOW+t64jMIsTSbVCZok7zMohagSPuICyjDerezM+RI3tmuR+ySBZKnlJbL7K0FsD7YSJ2xlN
mI+mUpZbZMhhKrxPb6m2s4CXOIH/Qd8ZP0LJY3nzc/1jS/RzXavCukhha9B827xZzGAY/+ZTgnIO
umcoNWJ67uNymonoTAvRXAcpGYZk3S6XrGGzkPTHgMg7xIquJHbMSzzDM9QpwVhVhnsiE47Z3Ckg
piAcb2r4H//3lQNQNSnqtucPPLofI0zmZ6CVkziZvrWU9RtB/2jEMNnUjBneCJjzPQMg+aU73o67
yPbIPr0jPvViqF596U7EdfbVz8LDdfFsau5hRPluJ/mWeX1B/LbWv0X4tmKov2YG15gdjIclCVRg
mjT6pjuvKmCp+L4wcJbNgTkEl+1uRV7wacNTQFoFUIpgtgHhPAbQUZVV2n2NsXbWyCRzuMN9WtjK
gvApR32lRw4HpDr9/LXSfjBgKR1IrhIDfdXku8NAIdBNkntx86vGpA7U04C5sTSx1tKmrdFq6a+j
1T0GXBiKEAcbJIFedJt8u7yHUmNC4K9bmvaTAmMZF60BCdkQ9LhhbCtI4sOUvIbmj7T+KTHKnVPc
1/UKhQ+9bFK0mHIYjRPXODQ/8hOaF575XfXT3bQvniXm+Bo+m8PDw8IUFbrJwg1qgqQ0ChUOX7pv
wIHOjt8SL7ruXJpDTkS/C4P2iFaXfRPdynqiWw4EcOFvy8LuOs0SR1DuQOUacqVH9jM6q9+bl3RP
JcXSzwOfqJWtDQk7WjhZEkLOGS0nkGM/li/BsoeUIhjeTZf8yK+tB6hOeM1NVLjkpnm2JdFoCxZF
eBsWxUfwSKMcgxNYhbyWKo1uVjjQ6/Khu7XvTKgH7WtUoD3Hi7z0a3k3X41HAjnH178525VlIQ5a
Tlw6MXel7ottubdIkbU98Q3qlt/tGBTa0Kb226vkWwraB08qtbHpyCvrQghKFEPBZQ/r9cuI99nh
VqMuexn96qTsk0AmmrCVWXCeKWgzAT+AitrHXU7amOmEY9XL8CYBvwkJugo8k9ehrIG5dYOtDQlx
b5ib2Rk4hFxpnvrmixEde1XiMlvBe21CuCTTGu6a8NC60OOUAx6jGX+RNwPMga4lmPFtkEZ83K0S
VLemzsG2zng1znvq7BxLUi7euoRXLTNx9Epr81bVBjSmlMU+jzY7dQmYWsrEM1Ldv+zoW6YIgTQi
hzk4n+BLZbXYcTQCOxJDvDoHmAhztqzcaVLu6S2XXhsSzl5V0sbMO24I82tn1O2yU4G60Y52bXsH
Pd3Qa4YeIiWEfJ1UrfXJYgWMJIbXm4nsKtxyeHTjuKYBpi3tX1FvFVZYZyzlouORQLNABWeLFj9E
6lUHBY9JkxSSt/xxbUqII0Wl14jjMMUHdhLjfoxlWKZtC+AyA6qZ8/4Kt5DBWE5TXg3v2n1V3hiD
JHve9BB0qP/9++JdUzi21kz4+3XxI+1TPypQkHLozgBH0GVf3BqWQzsBGRdgIkCpiBJNcERgNhqY
sgfiY2oHiYISWBGo9lEW7BYKLDd19SjZRVl5xkDSzWyPx6XtUXwc3BRSB8aiusnoHHrtpg8hy1pI
9mLr3l3/QMGJwUnfLz3fi155tckduIigtRSXXt2d6upgyBCWm1u/2g8hmKGsi3soQRMiA+CjTTqX
VDPUHA8RanCXt34rMq8Xxn/J6osoHPCssxkLSzERYTx3yo2q7i6b2PRTcDdSZErogol+OiqFhTYS
AIWpfo4zDU13Kbppe7/+mBBcdSaliToz9qvHdIkX515/UwTRju5qn9z2R8UvfiZP/aMtCdebRQew
hf1emnAlDAuNlYqfE+RCkpvujlNCnlL3h3rWoZOn4ZEk4y7ejGB/LDrCWEtSMKcEPBOQvwRMcO1T
S4OCfWHtWcllo2Wbjb7V6kQYYziGHai54BvsuJyNK8NHGfTG8apdcmy/q991l57ng4XM7GGRtKwk
LuMIwRP0Vs1Y63CZOKkOZZqcickOl71y2/F/H52Y+7SGPk9piI10SL8vjREF4sJllEmcX3ZeQuCo
h6wxtRB7OEO/V8XkXDG4deabw+OYMv9/WxJf8upbnitVhzYTdk3vTJ+UzzmBprMt2bdfMGvx8bP2
CiFiYOrWbFWU5b3sxTmb95PvBCFGqce37goU96fhYXZl7rAdff+clXDThaqWUKfFWUXpQcX8TtNe
z+N1TVB4I36h7R0juLyT2wYBq0diBMllMWRpPUkmi/VIJr+MNwAnnbO75WR4yetlM1sAXqRGEKkG
gQ9IkEWIUJXO2WiasEOTc5KfwumWYTpN117JeOjRTTddU/MAlXMBMPqbwM/x++iPGVDBE5ylmJYM
PSSYjttTAQ1fFc24ON1LFrjp/isrgrMMKc0s0C9hOgEK6ssjJOqD5FS9gmwuIl5zNR/rR9CQjy7Q
7cfLpje/75VlwWcGs5gVwm8dEPSldA/JTcyL/k2YWtkQrp26SBZrsWBjyiPA5RH8/zNVDJ7hmMb6
fUrCBRONVZUoCizgGN0Q5G2DbOLr1+T4p+8ZwADoElJUssWxijx09KXgnGXg9NknD8y3gtpbDuQl
AMu5N1yTL0kQ41Kzg/b8PLvtQfJw2xr9xRr//ADBRyYrsQFvxQ+Y/OvQd74nV83xn+xMjumNAWFd
UrinUhKVN7/vlUnBOUrgv0mZYwygsNOnFDmQm+dje15isHVSYwaYjs0P6Ca/YxxB4pfS5QpOA5nQ
qSM1bJPreMAkte/cpgHZJ/fFq3UNTVgFjJeutksCKrkeNqMNhdIOJHC5AsOnCdxsbFObn3Ricepz
A3P+T2Nbo7NYnYeWesWk3jfTt6V7wYwsqLmZJOTwgxQ9DQM8KGJDEgGYU6HcAPKtUW80rDxPwcsZ
qHRWD+agWD8cVoGXwi6158sxYCuNwAQw6JgxzWLj1ffxQiTOUpDawYKhR+Mq03kof1w2sBVkOPUW
2gsAeOKh9NFAppv1pBp429Jw2XNAXqWoQYSi+X83AxsEcCuN4FISzIAlV+viAetwYlfLKqALbpdo
lpzOVqheGxE+Q9ieksqEkdj4nlDABA4MuV3fPLX9y+XlbPrBajnC1zdN9RwNPXatmqDFOAJAkC6e
DuiB0b1dtrR1Pus1Cd8a0jrC0N7HE9l5jyJwnjxSurtsYmv+Ge98lNUxM+vwaZ+PPmCib98qPHzV
lCs474ifn5V/rNP4BF7o/WVjW3ELYGL0OYH5RRIm2NL1um6TEaMpRfhOkyCjgFBVANWo7ui8G0pQ
y6Sqtzfwt0FxmMJmPUYyWxiEiNOOTEAXki7IgeO5vK7t0PRnYSLiNJtA0DPX3M6pGbynNvX1H43t
DYAQRp2rpX4TXLa47YN/FqZ/PLWqtLRGL7gPZgEpdqbpF+zRMCUhdysArc5LbBJbhV7mfQ0rRvMl
R8W4kjxAZX+f//sq46dQnJ6iXEWRafLSLgKloSxN3PQ4np4C6AkRJLHDOaQtA8ulhgSOPjYd9Mqn
l0Y1gcABeOiYzOjIyYQyN+MQJvQwhQ4tbUes0UUQRgeKAxYd7ZyEoBBIgyIa3bHXUAmReMHm/q1s
CV6ggzfVshrsXwy2IAVQBePlspttVgj4vP6/qxHuvMKeC9AtwwJY3eb0VDWPZfTQmF5R73ugqlAN
SaHQE4zAgWmYxJJJEG1/WGhT6TbIycDEJlwd4ZgTrQ/hgUqsQVswp8P8bCYKUFpNapfQkQxBH2lM
9QOjJL8FXxTk8Thw7xocYKAnB8Dpb7689Z3Jv8yVz6oGszE7ih2BQJPb60Ao50GfPpp/wcPxixbz
37tZuGW0UhuHHsBQL4S/JmjnZgCiaBgpl+Eztj6R9YKESyaxQ9JXEMb1Sl3FoP47elUme+zM2576
RZkcWvsvGhEAb4EGilMsW2LWQfUICL/QwJkOj6m+a8dT50hutc24vzIhHJKRg/U7YSYeBSm9yaCx
FhbpTQGBt8ufx9bWrVcinBGu58FOFpiB6Ed3ZdGxxCNHO6VTQvzWSk+2wzDplkZXZl3KKp+bifja
uHBuY1Nps06xjQ/Mca1b4AjfWrcrDuqVcZ/7zU5/wPVzkNUyNsPbameFK3zs+gRqm3zJRumqetBk
j2W8L2MMnEmyxs3g9sfSr6L76kNL03awowaW4s5yGxP8+7okfEq8RAzV1CgpVPBggZl4XVeBDniz
mUtmg2TLEGK0M2kVwLo4pkF7oTZsPF72wc0DsUFvS8BFglEUIUIWaVpMVp3iVYRGjWp5OZj62LUS
3mEK7bKlzdkCPNRRccGNgAl3YSkZ01JmcOIEaLe7oXE1DD9Z6JbpjdJAqrncjcaB5m9zeF1Zd5iJ
k1jfWihaXnzQAKU0IiaPhZnFS1KiIzXeO4G5Lx+WQ5m55rHbnWefAvbjnhuvbz1FgiXYtos+vm2C
fh6UAh8DfkiUIlXCCgeYtu9NjPnp6Ssw/LeT9WRkrSRwbUUUzkiLRBxz/ugnfTRWlqh02XyeAnz7
3rRc5em3ybBdq/Ti4mrI/Lb75/K2bho0bTDzgIYJf1swqFRI8ioUyoF3Ka/m9q2F/qc93cT2CM20
6GmBbFgEiozLRvkfFV/SSLsgrQdWeIeIrWiKyh0tNFAlZCambrKjPlzNgyz12zRCLI6FwpzuJyUq
x556tBdRdW3MNmjD5VjH6r6NpOKpW2gvAD2gFQj2HfQyBaxHM+oZySgvCyTsem5ulxktnKa9gZbb
DtNTQVzHd+Cpf5jT1nPY+1/sJDDSEIGAyL0hdtyrsXfUBkoZXpSd5uWLSg5aI5mm29pHcEpjRJNr
autilFSMFJVqBTVQJ009OoF/EBFZ1gLbipJrI0JoIdkC2d8CRnJi36mkv3eKh8s7JbNgfPyyDAOK
mXMOn6utAUy3txaTpDWbuSrAdxbn5tDgccLVmKlzEo0NXtKt/aqWYEG4mvVHpX9O43sNilLXyjWq
4Ivs7clTGfFbWlkVXzgxMixm8brHmC0Yh37pGupWtl/IGEt5OnHJjuDmUaOOU6HCjlaTYp/o8/0w
vTaLc0eW7zmYSlyafbt8YpuO92c/fwkirRIAUmRGmZVITDMLQ5Vt7hn9Q1bvLhuRbZ/gFrne6lET
YlmDs19Ae7wQt6auEUteujIz3DtXaylpO4LcGWYqvNTYNLs5+Qbp0kqVAdd5A/XSMfFNXRkyZ41R
HXAECJKDcHJ+X0Ic2HVYPTTQTYmyytMtHff3X4A50G4yNPBIg+MVkugfzTpphIkSHgTZoJ66gt4M
/dPlg9r6vHhHC+LCKIci3In3sFWOE4bbYILWNzV/TleLm8S9m6cGpnxrlJFO1Cj80foyRV/0SkaS
t3GEwJKADhyTsCDfEfn5yNBrOQjB8aZAt3ws9ynmG9SvVrK/vM4Nr/9ghv+M1QGiwwElTQozXYcJ
q2667cz6Z1eo/mUzG5/zBzPCbnb9Ug8JZ4lhbXptgiWPYijxfqLOdVOG0GCQveQ38gzKBXVA9QPK
/U8oilRT1DqFFrKXkvrF1Mtd3P+E5vleGR/hUhjY+eYko2QrN9e4ssn/fbWViqmMVt3pPGT5zfLY
ZPeua1SJm3YSsNTmmSE7RDZDIJXsCJtZtU0eJdzQOJf73o4DSFOd6kUm5y0zI6zHmJqIjirMTN2+
JndpG7D4cNkt+C8VwgckeiwLXQ4dH7OIZOrCuioymyAcjphCgfZQg2oPJmAhkiZrrm6uBjP6YGlE
oQOtgY+nA11rfFLc1BSPfk8OxtR7TPZK3jZiQTPXgIQk2Hk/GmlzAzOIlo1aA9cB0p9nMAJYkeTm
3/IzTQWwEj0abJtIuhJFk65EvQKwcartwxgdgdTM/NqE7tvgYKJ0QsExKSUntbUyDSPsNvJnxCQx
cU9HgudQFTEkYxDMc5q89qkzjEFiLJLlbQW+tSUhIi0LJZj6w/JiiLZVvXkuBucYFbGPm+Z42f22
FqUDjgSiDvQjPj1/wGQZMidD8bSayG5UwROekt3cOJLbeMvLdYLXB3ydIHcXbisI7jmsTPDwd6Dh
lcx7E7toXxHqzmlweUFbe7e2JNz7sZIv4K7CggolAHGjSygU6XaD8XjZDP8z4me7NsP3dRXpNEWH
UiIvcxfWcktHZ1+WlXfZxPZKKB5r+JSsT0MDLGcULVHUMfLi5wzyK+eV9rvR+hsHABPwv1aEEJdk
mlHHvDbYV3dlf5zBOCnTmN8aFaJgKsV7nivKWoawWdU05JnKeb1yjPKxH9U5eZhPT4rHrqaDFTRX
yZGe0M+9BTH/DcaVru45I4QMqL/l6esfIXxUSZ47/ch/RDffTNaL0kMBvZUcmcyGEPyaaWxw48KG
bQZm9GXUQJEtA/RtxT405CGByEWfwZP20fMmpmfgqsadlKTLtyqPz4ORX2VGGjDGPKu2XWgit+5l
V9zKJTiGnddkQEEkZmIW5mXGLsK6kqECZchNimujzku3bSKPQAdSRyNJspVbEWNtUjiuodJZVKmI
GHVOb4CI8/Qx/z5U2i537GCguSS4y1YonJzZABkdEuzqXEJasjOn97BS2iOUxr6Ug/qmOlG5CxPn
JgceWbK52wf6Z3OFL1DBeO3EKmzuQrVpr1YomoDycvBzqrxPZfimltp1bMnKylvRBfUunSO5QEAh
UnxES67PlcIj8niFx4sxZe6SeE3487LnbHW7geOFjjThwxaAx310VxNcBRP4gfDt6+RazYg3MwK9
emdfK+lVnr11dn60QDVgRfMhsvrvl81vehHHWaB6B8o4w/honQzD0ICYBk+I8nuX5XCcJNCjARfr
O0Z2JAe5uaUrY8LVY1hqEoJ6GqUhkLdX5CVbsqPTRoGl/E1ujz/3e1nCploYtk9Jg2XN0O/DtXtF
C4rslB76qbyF+q7fxJ1rL9LRDNkK+b+vbj0orIGqf4TdOK0OoNb1UquHDC6GMRx2Pc2zB7j2XYQ5
Jz1VD2HfPeYVuaXJ2LlKx/Z11rsaJAT+4oiJCnJWTlQDft2PvwmEGawZe/75oGrK4sCJfGL6IIty
52+XLW1+qCtLwupH2oBlMMbqzemrabg5OzB0AIA1CPlU2yBxXf67xQwDbFe/1yVEpHIGqZHB15WA
IVKdv4TofGqRzGdlVoTgE4+ZpViMe5KFeYgdyB1c5ISSI9oMrqul8H9fuY3RWX2szfyI+u6L4XTn
uCf+EL5gAmtnkmSXxO8FZkUun9ZWJx2T1r83kAjI9xTC13XFrQKZGxhJcoQkgqdBDXWg3QE5PEr7
qQ9asYdhMALA8nd29A5N6zsWHy//EskeE+Hd1dUKCTFhxhvLum/GOsQXkn2ldJIbcyslNYiB5wlY
6aHII5ihrK0sJ8PLK6JWMKbkAE6a/d+s5I8J/eNBYuImmSIFEa4dolNKY8Ds45dwWSRmNsPMaiVC
1C6NrrQhuI0PbY6OTVtda8ODVoDff5Lp8W512ABjNUHfiZl/oKSETTOdrlWM2EFWCOLzCZry1gMD
H7nxQs0v0xL04a0FKVsTHBT9rpVNOUqtC/sZI19uzQYL1VHhKs17Ep9i2xsrCJ3uWP8NpCv4HiFj
OOjAvI27y4e5Gc5WSxd2uaVj3Tf8pV4mYIBOvYXsI+gsR/lz4bimjBRya877w04Lt2MUxVWc463p
xcuNNewqgPGtYb8kDfKqB0N5YLo/pZJW8KYjcZAy/yCgtce/zFXgURw2qk4Jm1UYH4tmgLpYuyts
Zd9jiZd3czPT4ITJ4PAxUTMVHGmYrXwOdbzZrXgAxk7bKb25Z3hhLOYXXFuSkLK1MD5E5KgQLwT7
uWBtLiPTUswSCb9BW7fJ2I+udgZPj0jiLrr1fHltm5VgCxBCMMBQS1fFIlVUOnarWjAHJJ+5b7Pq
3LV16VtdNB1BOEv2PTG+d0ndupPdl74x2RHk/5bHnFQyzbGtYIqgjp44NLs/C47oeWdMyLKYlzLn
ZPYg7K/pNZO+sjbcFf03/ijmnW8QaQh3VpdGA6QFBpQykwe7eK+G+xJyMPPgAXUVF7tWUXjb4vI+
fz5V2ESBDphrA9rdIk5HsfU4KUPYTHNPax85t1dJjuUooxOW2eH/vvosqN6nEbjncOlTr+sf5yKg
y21jvv5vq+FfzMpKlY6Qa7OxGgsUErGNoWHt0VTRlX26bOezR/Bdg3tycklIHghxrE5iSPh1fDXs
cRzuC/W2lgnDff64P5oQYldsVYvjcBMT/RbRo9b4UYlW+s9F1ov4fIdj5lHVoaUJZVdQDgt71oGT
TJk5cHuq7qPGeVDtXlI537Rg4z2Eah8+ZBHUYWhpHCYh2gJ943Xpq2n855CLFaA+CkVAvCxRAP54
6n1cze30qwVAn1sjMEJQOIe3BUZSL5/6lg+v7QiJqz4VwLuNKMCR3I8YcyMKzkS0pEzJerb2Cw0w
tKBQvQLvrBBp+w6JW0VQH2ucW738h426JG37Vf36mOjjKYfiCiayQVwB2OXHHSMKrdRpQApenTHX
cfyqRy716134td3Pu9xV3Zdr/WQE1g5Tc4v7mgPpPJwiHw88F09YYDTfw12EbjdEd/aX93iDVQM/
DYfIZZd4lVi4PxvMeBVzgcy1tyq3nZ7UPnRjkJYAwu425bXj/DRJet8ZfZCl9+rQHtABeup1w1e1
BlyeJcJXLXuxbHyL0C+HRoaB6wixUtiupmdhC25rZNOEXYVLf9Uk2t6orWDGZzkvsvbuljnIaOKr
RJEUHi1sQVmC9Hyk8LOmXaq3mYZgqcsXm+peyVjL3HQGj52X9rV1KJQck3emOVB3meh4iqCPuXP6
hdkuyBLKAvKENufzTIf2OUR9684qB9PyL5/Z1u9FI4kQ1FuBHRHRaeEyhCi0Y3tmPHXcMFN9ZZlO
dlKeJ6X7USQySpCti9JCCwZCoCa+EnSkP7rvTGM6RTbPYZUGEoGt6o9Gf8ZArk+X2W9qBxWmHBxU
4x7QQtnpfGq+Y6Th1yWtoSoJbxBu6USNW6WH/hiSSja5CesgAQPmZDtJ/sligINoXPkIVMUO113k
13Rsfl7e7k+XD34A/gCGo0CNis9XdI950ivW4Qdo9RC5+I9RJpzHb6HSynSbPqXrvyyheo5uPJJM
kZSJF9JSdKYbzzHD14INg+eAuHTXoTowWYDlAZXkQsR9/q/+JJgV4myKcmhoaDBbA+YCQtiE+mbG
3LgI3eg/82kJtoTTLJoGGF4Fm5m0YLEpcKDV4W+O6/cmihDXqkFRN4UdL7FvwLPpjuNVI0PRfLqZ
Pq5ChG/ZveosYYcdi0Ai0ChATOguRMZvu3qQdNX4fny4ObglNCRxaWg6IrSQx6kkia3QbHE26WkE
RXJFzsClurPmTZziogriLg8ub+Cn8CKY5P++SurUGCyNKIqDqnbQ/arUQObWP2ZF7auWAkSq7Aba
3MvVCgXvS3pw8NsOzDFrhs7bkQz3dTt7hgyrtmlHxyYid8HMgyksCyiCQptnpEQ2Y9dOHPvWkO+U
CuPwhQxWu7mDK1PCkjBj7wzW0CFitJgmfSfTIckmlBQLryGyAsO2Lbwn0HVFiiE+YnrdHqu8gCta
Rm+7c/lOY3aqdT328ZA7NKYUsMyD/SeP5A+Y/zf4S5Jt5R4WVfpiUPEFA1Z8VCvzRJL2qo3UY9F/
6eL6FuhRFyXUM9RaPPi2xDk3gzGvi4NsCbgoMUTWEytDhqIGaMsrP62hQLh8C61QEhE3fWVlRTjA
EkzHfZfCyghRADrUZzVOgx6ai8ySKSl/vlz552agrIDc06KfXoQ2uLmbKIctpdvpA4OsGsA0zNcj
kBKbrh35E7hRTNm08+Y+gvEIfRt+qYu3qt6TOmfjiLgyg6edjJWrGalPlE4C9N6MX3/siEjKOVbG
MFeGxiszx2PGV6gRjgVEKzGAjzkuq/luOebucvzih/PJQVcmhWxlsvXCUgyYZDgwB9955g6519Zf
U61wVSIBcsisCfW9xa4wr2ZjI02IvYePkfJAnOvYfEQBIZI9VGSbKeTFIymIWaiwRYZ6tyg+XvXd
grTgpRgwzqz5GV4Kl/dSZpE/nVYfewYucgA+YPH/OPuuHclxYNkvEiCJlHuVKdved78IPdPT8oby
0tff0NxzdlQsnSJmsMBisQ1UimQySWZGRihAcTQgo46twOsn6Ca36R4Z7+c0Gm7R6vR12ez8s5eW
kLtyKbkSdWYBswGaIDKWuiEoBy+bOGeymfcdLnWzXDIKl3zdUM0B5TOiEfcE6SrsXir21tRHAjUH
dQea7yrfZXQzTantx/emDKEHtA5oR6PdE+jOBZHghbi6HRcfw81zBZL1bkwx4E5/yNrRK5MjciEC
I6uzujDCzWpKgI3oGUacJAdSDR4bRbIjq3ETfYVzfhS0tHxzvYGlSptuQizDFCrdV039meDGZKKk
/up8LQzNH7L0S0r8MmYw1JeNXXRgwCcvii6IXedGIJMAAC66OKACJPO3vCpV1BTwLwQSPP8k6CsU
Ld2A8u+vl+XUDBdBJCMKSEKw9mDK6pC6lkGwHjUiIqDzpTm1wsUOCe2gTddgMOakuln8UkGEg/k/
eu3j8r5at4P0JppDcEvgQcvmUGpxquPuQxt92/naYcILziZ9s+11tRNM3Xl4wqDm1iU4mwLP5kK9
aiZTOdABLUpwg3B8JLFjGm44y+HFHl4B2LWCsHG+h04tcouVhURPglTGeaZPN0Zd2Y0V3F+ewVW3
m0t8/z8ZYXG+3RkDemFHDEoi6Y887+lrQg1/6ycQerhs6fzuiKoJYNeA14IPA70op7soLZE3UEaK
Gn9SHNRw1zXkhtaqzd6RoLps6ryzEp1eIBqewUVoqTnreIGWhpqYmY5r4+gobxv5cbDV+8Ipj4CK
JDZz+7fAaX8ook6O38nO06Pk1C63YEodJeYIJRbHsJ/MQ3o13dXedNtt7hWo5Bp2a+fbFv/bgPCz
/aR5g9O91lvJM13Nq7xmF78ojm7LruUUV4XbeP0r+bo8M+r8BZe+kNuZZlFU0BOZv/A23IZP5avh
hY7pWh6+4Fh6PdKA08G01QeQ3oRbYgvpfs6vMKdTxB0+kwwm8XbAB0BCqapeFf1Jifc0uxsJTgqB
c69cd0+NcYdQJKtBIU0wpqauQq+J5gXQ9JAB+Ko2fvlY+d5UCkLSqpsvXI/bUGPfxXkUwfXmKgVp
UT4zoItb2J2/M0Qn4NpcEl2BrBLKcrOQ5emWAmDU7wrJwJYq7EEiNror7LEDeVLQuW11FCEez7FX
2FZLe5x75xF0cGN03Dp58txQO5VvsvIDrz/HKq6lEeXujdk6tUgUYC3uIisHlC9eDqCK5QLHUA5S
mKQ+PGa4hfyRBFmZNPAU6OckAA3Jz6aoGLoWE+lcBEUOEHUzXhzTisA3MoLO12mSTV99GMXL4Av2
4XmlHlO5sMEnjpimlmpTSTi5qupxyicXetBdEn1QCLRVo3KnlPRYaqkrmz06BQIvmV4B3hWE5PM6
LPcVnAPFaRTiMzDSvi+dUvvB/Pw+G4qNgu6RSH2Z+gBPmStJirZV1yIJnQqKR2ubZTkLnEMlhaJl
Vo5Z0IGpZiCSmejrpFxp8Z0xCKjS1rxoaYoLfEXelcyoMVQZeceqBLe14ZL2i9QbXLaTemeI2GtX
g8/SIhfpCo3ERj3BYjI+xWw7ZE5QZDaqM27TPddG4EFpsJL/Pud56lhcyBvQ30yn2epgPBcg8qKi
O5doIrkAZ2aKVtclDNT5FNoBGu+lvrPrPAJwuPAI8V9yyFRPufZw+ehaC3bL6eTCgFT7ZQlVdQQ7
3QdT+JEm4LtvDKcMf8XxPvr7rMw8j8iRGIB6gASe85epQbNTKsM1g+y7bzokY+wcbO8ihrD1WPPH
DOckKvM7xZh3QDPFO78er2lDPVllgtfF2kV5ORrOK7SoCeSawIxcP+T9fCiRTV46BlBdl1fp/wgp
fwbEuQdh/hgHEixVYekMaeNp0as+uaqxhcQEmLXnJ7zmTKFLNBFkZvV8mpu4THAJKuCU5MKZOdRK
MdGgdvpU639lCR22c1/yPi8NqE20md89SCWtXyFvx9yuaosD1creq2KhdPxqYFNUdBQBQYpK0uzM
iycjSfU2MqqwdrKOumH8VKK1F68ESj0jEiTtf4Pl+SsdXdiaN+zClj9oXZTUGLVRtS7IuWATxqb4
mQEdXVnvGRldDPPYaMmWqfq7AVEwGUCibuiv5O5bMrMN3H+fyj8tJXTQHLclg7SNI/+BVTG4ySGL
av11mxAOHh0rDD+ZnwQ8MgVGAvT8N+inRz4JkK1I1m0SdAJnFK0Ct4elsEyAX8TMSPKvId/31aaU
jkUm27LoxSGyxG1jC/JMcZjBkmkFTmF4eflUyG8BC70CvBOXt9hqAF6sN7eXA6TJKDQKke1PN02F
/nQHjWpg/yztTIscqX1VopfLFtePsoVJblPjjiQZk45NrRnbWNtLrYeOTynWHb8CM/q9NSKL1doC
o/PqXPJrLuBbEOBrGwNzSsp7o4XPase0fk0nxatBWJVXjd3Oicn70bQr6wA9HoH91dAMukMN1HqW
fEaswcjoG3UT1Y6mXOFYdXq9tSF/NcU3CCZl9WEGNfoqH5TB0fun3jroMhqqRJpy6rpn/fkKbupp
MrZlr+IrjNtb/R2I+G3lxntg9GSbOg3uiHbvyvvC+Vnaof2N8qC8SVxpk3qWO71fnpHVE3gxIdyC
KGzqKsS12hkkEDur/QdSJZC7yUe3ldleo7U7tJoIw7b6YqULq1woTYPACmsFVgEAsPNNGNq/Pqyb
yPa/QjxWgWPFBICf3kbrEFoj9tJuED3rRY7ABdgIEupFCjZ8J6lsNLc5fegWpUgZgsx33XN3/2+h
LQ5eXiDNHqcarIDjJPPanQq9G33/A5K1PzSbfI1O4JWvvmSbbrTPD53X2IPTv5OHn4oTbYp96vRu
4oo3oWDwfNarrRtidvNnlW0CaKiWstFBV96085NQcaYSKpIQDFWTOwVts71j9GFzqNsILWNxFrW/
qBJTiOD5o/UDvAPxsasV61puMrOxg9yi4/00+M170SXsSulqH50fhlY/QEmq3YxhDIS02icWpjsD
TCZg8gQZsJD5gQdhTXYIYq3ZgVGOHAuooNoyk5T7QW71RyQ5IuSEIXe888PSfM3q3j8kVTAGNtCP
rYs9hcQ66aeb3LDSbVwZ2tZkU+QxSULvmdnmVxnaX1zksIEByqrmuZI0PDh1K4gOqUmt2wIdXp/Q
tDGvs3YqW+h1mirQ/2GGmlNTGuyVhEOy0XxDdnOgDW3oSVDkj2vyHjVJe1fAozMX8rAlitxT7k5N
Fj5JcafbaZiZd03ajRDPBlIF6ZjRJ9umNDV0wTSj/lPGjB1DFuQN0o+tHKBsWMrEZlY47AAG8/fQ
UzBAJhhDGqK1rOrFnLrxCVw+7M4chvC2lsE0AxilsmcyFPbSvpO/I6YCj1pU8nvXqNa+y0P8om9W
2aYcDSz4NCrNvkKl6xAkVIZMbB8QF6Uv87mTu+Y6ZKNeuozJ+Zc/QbzWD/XWn9sGyE6BwjMwZ0Fa
0UMLbJNuq2Fj5RvkyWhrV76vZahkJe1go9akjrYZqyDaGergnvoqRFWLMvVvaqib3yELEBJbZ2b2
YVSBX4O2KgAVQG1UEvBQzLB2Ms3pnewnzSHMiHRt6U0KyWUZVMKV7o/fpKSWIyVjT7aX4+Lv3Pyl
rcs9Y+mENGQiY4+o19EDLpofsXuXHHz3J3qTt+ptsY/c1/5o7MdNaEM6TmD9HLOEl8qfAMnj/bKw
LqxuDpDm9keLjN0ufESr/HSf2+r75JlefI8GKuPKuPWhrY1wKWogXb2PWOjHg6gnKrx8bWtMsY9p
kGD0TUHtZmTXOp1Mz2/7zyw2fyZVe2XkWDStGPeXh37eksNdI7nDcWispNeLDkOXfjYtANRXIZ68
pj8r2EJmjtiV8QjgmBx7avgRsAE0XIagJDub4Nd+eZPlDsWBhGkah/gEg2WuHGqbhD6MdLirWlEy
c3698JaQANMUxBc01/N8AREjRlYOs0CyUm98Al6swrQ+IbhMNxXpcPrpEq7vEhLccsoiW1KQkiuK
XJCyWRvv8iu4KTeaqjDlWaYZ1b0bXxq2VNpPEB2Pe/fy4q5efBbD5Sa2A3xSQpmydlrWtjYZ089y
SL41WXpvI9PuhDRMq5dcoFPJjLwD3z3/epTSxNIGCo6vpj8SHKqj6cJ9FMNrmgBvRLcbrmMRefPa
INHhO9NO4HqNXAPWfPF2o82otunMKyZXP3IDVxntVa8022xfNREkaX18SGnqKlTmgT7mXkNBCD3c
usKE6vJTMKBD96ihyVJqXRP4O4NuIuZGikhKc+36ABJdBa3BBHATvurTWVFQdk1eOzjlbK2Nj2ET
eSXyHJedZdUMmtXA6w4KgzOquKAdM9b5eCsU065KcFBL12rzfdnG/Ibj95+2sMG98ZBEgEKqChuB
AcFtpWq6PUsC37tsZW1/La3MI114hD+OpGUKrHQ9WrUSZvfoeOhVtxoCwTty3SEIslvAHqCGykN7
Iz0vY0mCKa2vvKnHSwLnJa5BDquLPXh3dDtHwjKsTJeWRHRsra0YUNf4hyKgUZ73LkaXWq7NdaBC
uoI8feJf54HgeFhbsIUJg7tRB23OiraFCZaPgJmXbg9A/+XVWjv7EDH+m0IuGk6KlbSsx1s8ka6w
mV1Q8b8BnP8cS+mH4iOIpNQuG1EpdX3lqD5XNtW5yDl/1sJJtAQPLjS84VJe7XxiJ8q2A6Om6kyq
o0+DzYAjy0RUuWsLBqATRIDRAouiKhePaTtKaJHAUC3yoMEfsxGqsYIVW7UBZCHQ5kBfAw1xOq4h
Y5NVlBhXqgdHpm7VrtyV5a/La7aaJoT83n9WuI0cN2aVNj2sROhAU/B+KYrkgUH7pqamA62kzsmq
CgpJvdtX2pNV5ZJ7+QtWo/7iA+ZpWCyfXyq6UmS4sTXJ+KYPyJNO0U+JlDsZOoRVI8ohrIaUhTnO
SbVM6frOx3jzcNt0L9Hw2kQvXStItq1gnJBhRpcteiMt1AkNzin9LMyUosU9cGqTr0k2v8AI4WlG
YpM6uOroz45BuhSUKXZLogNVM9vMksiGsnRvW3oY2+XwVZrKdQQhUNqIri1ruYvFx5lcLICkfRMF
Pqa8n2wWHSdz20JdRqudWAa3v4hPYd2PQeeLvivDRMPf6QKr6AL2g3kqQL9ul7niVlKxp3kuyOqv
Rp+ZNfh/zHCOPFClh5AMzMTda1PetlPsjnRjpiZYR9CtjfS+iN1WNDDOc8dG8VnYwaKcTU5jBqlt
Ah1eNIMosIoMcT4bhHpJlXqeQeM50W4GEPCXYAm8vA9X5w8o2LkDAiBt/gxCV0sZzZKnkMjEQzJ5
7eObYIzd2v9EIx4OQLvGs/ayydW9COplUwHbKwoD3IUvLdtW99UCsUfbmMyE2C3Udq7HVtlctrM6
f4Ata2DigiwIz+qT4GI5gXsTZzvg7RPdh0ibguDMu2xlNZAtrHCrlJkzz82ECWRaeZXXY7oJGund
aMzJVtX2vghA/nXZ4tq4lmc6N3+Z4vdSOl8btFhGn3LhBuMxDH9dNrJ6voIIDjSHsy7x2VVZDpQ0
kkxYSZPwHf+9VSpzVxmlF/vTda4RwMvucxB6I1tTCMo556cTEGYq2tGoie4fgKW5EUIWDS1IExq/
h85yq17eSbK1MWSoImjaRmrJ8xT1aAiHNIL61JXB3eWhzyHj5JI7Wweccv4CCNfwzEw52hkmKHKh
yTb40YcAAtUiNOXZDoAFQCtmcjg8Q7ARTmNj2gUDI50PTivfo+GeKcch99r87fI4zpeQM8PlZCCq
KKF6i2mUX0rVC57JD/l9dMEZRAN73F42duaUnC0u3A95qDRaAFudscc93Y7YrWUKHP8cMfLbyKyU
DageEMTzRywuDXU1RVNVgy4Q1+ZNAl0cG5lxxTEaZdwiD5LYudYnblokAPHHzXADTSpkU3FCHOqs
ve+aaRR80dnmnz9IA2sYmgnwb540kUR+T8EDnjqV+g1qOTszb3xZumutHuR1gyBurm4L7AcqzwwT
uPZyc0y6GjynM7tEqeDGC7GmK8snAK+xgr13kR5v0LR92wSTcaMS+To2JcONp0SwO9Z8l6I1Dw2j
OqhCedrzHsnZMhoAE09by+7oPio/YvNNNwTBe21m51YJExRT2Cs8wUtfVKSFbE/qULP31CGFznzi
hjUQV+Q9GKjz9967tMbtlKlTuziuYK0B1J6pqpcad2wQXFV+uycfWOC6eJ4rgOqC7vzUfX3NDIfO
DyF0Xeo9npldRmSkrDL61ALuv43aof6EUloeHsGGjtAQxQmymADnT3vDiKungSTtZDeSQT/NDtnn
RCITMn40Sw4yG/MQCCkJCpJ1o9dPVajUHlpIKwaQSjN6waRnz6reaB5tCuVJbqj07VeFsUtbTX7W
fJ/t0mbM3Dik01UY0Qxsfr4PcAuqDHdtUP19RQlbB9cNgqLiTKXLv7zVMBkCw4owGVn/sx/04c40
umf0Y/7TaUJNy0KdHfSSZ0mtGBzEVT8TexR+DwGaH/UIauDjZNnIAJnUU41DB2HKUnT9OLtZzQOc
n/boEgMTHX+zMmlj+DoA+o7ePE/t41CiVgPdbDuRnuVqp4hoDs5RJ7AH0KWM5BaObTCCnnpXW7Rl
Bhpw7JjmGTrEA3HkxPUjr0lsI34jKXo7dop+Y5bby3tn7bhc2uWKk7Ea5lJvYpxm3WwjY9j1o0gF
YS0YzPQKmEx0jpzRMFVN36hpjhWE9mxZ71m/G1k2iwgBFC64D6+dY0tTXCRIigCvGXSoO2bQOH2g
70wtteUs/YfwtjTDhfIghtBaFcKMryA7MtwNyZuVFY4/foXC+vnZu292DFBf4CIHGgyUKE4dYyYK
q/O+wU4jO8N6sGLLtrT7yn9sAavXRRxh6po/6Ojsx4WboCDCdwwqTMIrl8yHNIjoG8W2ykd1wsp5
Eruv/RdIwUr0ug0+x8LJzB1JvuvyBpkpkL5tze4o069KYnZWPqbTLtfdKM8eLvvrmjMtv4/zV53V
JNECRGGgr3GB7sZNZdyT+kcTCU7K85oYJh5YfwirItWMagV3zSOVWSuhhpmo1BA81Nt0BBGazUI0
MST3TB/dUEHiqsm9tKjsNv0oUcT1nZT91MghGV5yc7D1wZH1e3Hec/Yv/ihafhrn5q0KAPwwTwLL
jqOcYfI95FiR4SfWU5xtdKT6k10huWmQublIsmjNIecXJ9iGQMuCvotTh0wGYI7VLsceU6GBqhp3
ufazAQtqomAaTLIZRBKhqzcnStHnj4rJ3H3BWURRmfatge2GVi/LvEfXWd6+5sZT2H221n0ECjlc
imsRImotlgD6hl7r31A8nueiT9VRM1JwjQEQsBsUH0wOya1eUcG9Ys2MbmFY4M9GOpR/rzAG+hkU
s1MgCmUHLFa2jzK7LIiLa6fZ0sh8LVxcvZO6tHII02EsynvT2FqzNbINCZ96bZf5t6oovbt2y1ya
4xaMsVELohHmdA0tRrpNyc0ArS5L9BJbCwZgNkHSTgcHF6oAp8NCQhc7uMDhRZIOOmv7anoIWeJR
5TMVNYSteD1uH791JcB2flZqgKAi0CAUpqL4UQ8qyAACgF3cBoqdEHTrCm60K+t1Yo1brz5Wg1Qa
YC2J9xMroE0agjWB2rpqZ/SDQO0QUpWXA+uKH56Y5NYshoBlrnUwqVbEk5vW7YtrWeQYKwt2YoSL
3lMfx34139SDPrNZegD1I6bVNgHCEwGG1dUVw35CtQKkS8BAnzpHlsc0peM8h+ljNOz76KbJCcAq
rhZ4NH+KYuqE6LnMvyL9yp92BqncngLEKc89ICDHbIJN5aPrpvWgrwQgcGuH3QYXtITaRXjbi1r1
V6dm8bnc1OC4aXM1wu9XADtYwIIp1dZgP3rJ9Iyvy0t9nuiG3gHaNP+bmtn9FuGgMqHZNM2XPp/9
KDS3ll4jEFNZjZ2Ee3n0qmhTkitL8dTirtEP2Zg7TH2wtLc0C7el6ERfywssvgZFk9OvqeXU72UZ
X2NhmkFxGVxr6HVPZLvu9noe2H7/1lbDVtPu8szth3/gfoN5iGehux9sRnwpSsJLvUbdZp6Mu8F6
gpQ7pHoPQyi4T6zurz9m+H4ZafIlq45gJq/foqp3g3KXs/xfNvHCCBcQNSqFaPCcp1L6qK3AbiMP
zSGXvWctNs0M2bPOjgEVFW5fKe3QI6k401bqP1J/P6VuD05SI3WH5FgUr8PLZXNr84YCAZ6Av+vi
/PLIjQy9h2DEvhs9ydxp5uMkutEITPBLU6o9eOdKmKjYdRq8M92T8s2/jEK3IHEuI9fEp5rGgkwN
kXocH9NupK9yfFWJ4BGro0BSUp9z88Cec+sSdqpSTQZG0Q2PUMUYkyvwX14exVpOEkrdf2xwQWrU
FBbUyJIjQL1NHxQUY4Cma7/U6KPt7lMci1qbCWyuD2suEFnzg5zPGrKyaWkBSmuwX+yD4DtCCoR8
Xh7W2kkB4r//THCnrY/6QwbmsdSpfa+XdnjTaG6c30yWp9aC5LhoNNwiWWOQhrSFKcsEQ5+y66MP
yGVcHs7aSbIcDrdISTv2tSLDBotGMIDZ1HgZzcy2lCMRUfXNM8M9ROAPf2aOO0gUg1W+UsJUX/xU
pENaf5fA9AbbywNaS47g6q+gjmFQXJL5N/AU9wAEtXC7Ebc7sNej+0ex/bY7GgwIfrXCw7i8ASvU
dtT869AI7kMmaIpdC3rLL+BcpIQeAbRg8QXE3HfjL717UgnIQg+Qiy/MTSSLRjwHam5ioTSGMgoY
HU2koMjpmdhZUzj0ioYnTxU5aB1Io2ej8FL/MNAJXbKvBBnkBk9xwfnxO5qe2YUoJvY4gBlAZpza
NTJprPxCB42IXb+0n5lHfhA3/CqA/LWjfZXYwRfQBq/NtXkcBbZXtga0cKDgAoAXFFZ/v8cXl5Kk
aphv4ByZQ6Rpulmz7QbvsiOtrCI6PRR0w8kGtNFlzl3LzCgHFkl4l7AIxV80Tm6ByAXRoa1FLi55
sSh7ubI/lgZ/x9PFmHQ1r5Ry8OE2NLbTGO2h0X5qr2IioP1bm7vFwH6/oBd2OjkITJpZeJNLAUDV
SAEPaGj8hwVaGlE53yhbLc9xJXZCCHNZPuiqXvtKAEZdiV0QMEVGeSYZhifMf18MJNGlKSMJ/A8M
lFd10TqEoYOrj7xi1hLsYsG8rUT+E3NcqISKOwkkGT6Xql8JIKeRqtip5DHzYGIuRQqFImuc+1Va
i4tODmuq7lbxJ/j4bVrthsTV1Puk/b7s6yvvH4oqJaIe7rV4AfH1CkNLLQbgZ+IcQaO67TbpU7Ed
D9UehYU9YOTPkUNvgysIhd1IH6BV9sptfOUi4Ni1FwhqX+fuefop3DTLsq/nrSFBu7VmSIodGtoB
mbe5PODzvQYj4FCRUZBY6Z3UpgxV5wHjVUFCSluXgSghMx4MaX/ZznkQgZ2ZgQwcn4Cu8O/KeAoK
uYxgR1G+E8NDNmpir2oe251+nxm9E2qCl8N5Yw26F5cWuelD/jdWfB8Wye1H5JC32ntEv/C29Z5+
Wvb0Fj38zGovcoC4jIDVs6kbXZV2eigeg83kEQ8Zuq2omHu+T08/iXPlVO4LZczmyfY9kD911qFu
3i3NzUUMESvJv6UlYPdOIwJYlcs+n91Yqxq617Nc3qG0FW2Mxg+uwcIWbyIr0/AsrYovGurBQ6iY
4VZvreTp8rqfc7KcLAMkJU6/RB6VoO91fEnvVEjJgHbE8pofqWzfjW4JTpYIW+co7QzB5lmdakBM
gehGbxW4GE/N+pVVkUyOIMjArmuIgqTqvWm8D5rLKkE0XPXshaV5hy2CbwZESpUbsJT0IInFzR5E
VDIkIAq6C/vXjt7TRnAdXt2zC4tcuDepD7VYAovE2Ba9N6kGODhu/fIfiu/wIqSQUbjFKx8XqtOh
0SHMhzGFIdlwIh0Nkeh8BD0tEq1V++3TBzl6GqwbKNdc9pn1tfvPLOWc1w/kONDzeXyKC3p+u5Lu
dMvLLU/u/zqNfDJAHnSjBBXkiQtYkqgHVHw/3Snj2+XBrLz+Tm1wFwBFkkq0sYYQO5n1qwsvQ+G1
mWrP8iMoVzx3sS2N+06kJ7x6ePxZOh71L0eG3I0KRtapkwt+RHjIhz9Ff325OR0bPXUQ38ozrZwd
JCLHMH5sQTGQjIKn7Kq349iwIECFfDXPqVpWWeFPFmwwUDFMsW1CFAIiwiGyoJdXatXtFoa4AyOx
8sYHWx8QWChdUelnwK4t4k2VzURkHSshQwfyEABOVUHzFM89Lvltak1GgEt772n5bRe5jfHYFTeA
swDaZmR/7+U6mMtA5I3CHOpyXLyIQ7TYm0mEJFp8ZSh3qfaW/f0NFFXPhQlu7iIgx+N+RG0tye8a
9a7qnlmB9sFbtRUc6yul1lNLXEwaGNI4xYyhqN6ST+pUuZ3a3QvaITfBFbmxWe9QO/w84A58Wx9I
bH9/yx+pwFN+8xScPvjmIi/CIu5NwNDw6ZURTGfm0AIDpSgge7Lp1jzInyy1k5dimx7z0JkOw/dQ
b1TBfltx0RO73FnDWhRXjQ52Tf8ulR9j5pimQ0kA+vjd5c2wFrZOTHFOA/Z50yh1zLOZfjfSm/4r
7NGVOdp1e62wFyW+DnxR1/HKTj8xyTlRKlGamzFGh7pNr7xN8rayrnIRRmX+lUtrxzlQNyb1NJoY
mKV8jd0nkVzfemDhQxrtfFWw81ZHZIJTGwnMuVjJJSTktq/DvkdJjyIj36HYCiR6kF4REQh/JdpD
9uGPHS4OJ32nkqSBnWC6VTXXL5860d11/gl+2uDwiCBzfV/jL/B5Y4aF6kMwBzBm8JB/E1E+ed2A
KUPFWkbWmk8zEBPZImOC+GigEFCnqY+TkAd51QTSyDOiBroGvMYAOte1HoOeo9RXUT7o0Oq6vGvW
1nvOU/+vAe6sDxtFHaY8Q9o1u5dxTqnJrZE+hKLr/dpyL81wblXFrMOtBeMI6/2UvxjMjn3B/l+L
NEsTnEeFQR2gkx0jMYsXKXqHHoEpodI1JnYqYjJfXRWw2JkmoMFAT3OjMRPaK7UMoIIWoZmqdOpM
1FUgssANJsHFtShmNFyDIwF5wVIT3MhXF2QxhPnvizdA1ZQolllAd0jhc0SfyDg4cS9YkVUbAA7O
EnOorvHp3MCfcpYMQFYUw60kuWZxRbLvy+67di8BoOI/E7N7L4aRVkGd0BImyvGmMe3WcimwxOU1
k3ZtyVyQJgj2y1osVk2g3QESQLWIP0cBWlFQvUDlLRw3TK9dtcATfHQl/QrxmQmZpledemGOG1+j
WaHRzzVTs7rqlV1kvBjEHasdmJAvT+T6Wv0ZF3d49p3JumiCoXb40OMtQ72CClxudSxAwMxCcTPC
jTvGTGZlkLJC5ZuUT335HIV7GgAG/hjHghuXwBDfTsnavs0yhsAvj7sue8ILJi2dDuha/W+bedEO
qv4ZEd8UHagmQO3Aezt6+CqloMeuIs8S9f6sRmgLRTEo1UMbi/c4GXo5MdSn4eIgvEetF12ucgsF
UcENcTXiLMxwnqY0cayEAcyo8r0kvTFRK+Hq9QzdAFhiEwU+XOxPt2oR63HuzwBHNmWgLwmPZpy4
JFJ34GM5yv3NkOfAwKo5A31dLSiVrWAP0AqqocBnzHdgSNudGo9zEhlmMyEU3SjHbIsSgCtLNhBS
oBCzQa4a24PA5O9qMn/9WJqcI8kiNCFStGDmg0l1m++jh6d8Dxom5dVymFt+I5O0DW+Ue+WDOBKa
7mzp6/J+XvMaMKASS9NRSsOz+tR6QzKLTDk222DeFmib1+JdLwHKt79sZi1sAD863x+QqQffw6mZ
sOnIVJvYAYWyVf1f3Xg7grrjso211CBeY/8Z0bjsChp4W2ihw0hbOoD+uuCy8Y13amwtzQEn75Q/
xNa2TgWbe21DLK1yacBgJEBHzVbr/Bih1bWkr5fHtbpEBjYC9jYa+/hcVaWCGmIqsSEa0FS1DkUT
5BZUXipzmJHojaNBTydzL9tcC40Aus88Bxr2IX9lbQB0JY0+4CkB3I3R3KDxoDOfgHTv/EqwbGuu
8RvnjsKxAijd/PeF/+sgzolI1gPwCNHTBOyFrMX1Un25PKA1K+TPJPKZNyC/6sScJ5EVn5mxZ+Z7
224um1iPXAsbnCcw9CSzcoINRd+D4ctGszVAuHdpczehBFH7biGBCdO7bHXtZkOQPlLQX4f2Gv6O
OZAJdMogBnL8hoIVAA02MchLS4k5RtSYW61XIUNUl9G11PjIyo+Zsr38AauuglCNWryO1yCP/01T
ySRtig+guBumxGOIIr6V2lL6ouaCm+LqVphL4ChhoYwlc74iZ6TtLKtFeqmK3CmGSIjUMDtMVVx8
hURtqy6zMDZ/zMIxpyJP/YEBzCCXdyN1m/45MQUuszp3FoiZZ70H1Oa4sCiBwiTNU/i+wnKov0u2
YX4iU4BmCIhChppgp626yh9rPCEb01kD9CwGNEZQWDHfp+otsKZ7lFCOcm7i8oOWOyrq9lg/3xZW
uV1R5Saj6TTv71s5dIKHWW0F+aQby5tuIifaB0/WFvzl4CZwQ8+/Kfaip+tqgF58gHq6jmnAJDVQ
8AEZehjme3gnSuuvwCRwbViY4E5RQ5IzaYgxs8NG2WiP4RMEsjqXHti2PELfcQod4+AE7/JbZaMF
9p+cCLrDaFnEc4NP9WcZ+sj1EMZp/E0myZ56m2i2lT9rIoqTdXf9Y4mbSdTGh7Ced0QrowezBnuc
Q6L7rgN44v1yUFmB+EBWZu5++p9Tgdt8UQgNFLXCokk7/7r4lCCc/EArL7nqXQ20b3YmgiLPP8hf
w0DhChJXJFDmBPaplxSyBnkgZcRb3fiMyfeAhhbm39YiwaO1KUQzMjrl0GGqnDULt3XbB1WIgzWQ
rtpgL6s3aX9Ui/tWFyCUVm9DS0vcYsmAsLVhMx/hSrmdKusYN0D0kpy4llq2rtKh+7JgWxWdmENd
f5Xa2+UlXJ1QjBD4RmS+EFhOJ7StzGlqrHlCK/BhSNQNmNcgtAXfl+2shWm6sMPdn01JSoGmkTGj
5jHWjjTeSLXgNvS7o+TMORY2uDidKeMEDB3u6PK9fq/sww7qG/UvZHOanf7YGK707Af25EQushf/
cL4vhscLxiWDXpIwwjQO3etooWQz7OJhtAPyPaLqrY43MvmHQxbdeYA+y6AhhELV6cIZ5qj2io8J
zVBBBxGvrnyHoxuoItWm1a2Aso0JOD6wbRpnJxujVo01OGgCiqv4s4yepP9H2nf1yK1zQf4iAZKo
xFeFDtPTk5PnRXBUzlm/fkuze201hyvC/oDr+9LAlJgOD0+oGrymvNVFcXHuTlyCMBgPXGjWQKZd
0IC4QcVJSKWjUf+yaP+dphEoyipBuZIIiTlzdepHk18DaVDvqbXTslfSmA5abQSbgnvhaKshMRcO
Ij0o5vcVDKmyznNf2AQCHX0eP5eN9lAn3XUkg4QnfFJLsFGHdzqudSmavcH6oiH+MJWgxzIiMPxB
qaQPj9sHUjQJy3288pu6VK8MrcK3KZXbUK/UznKIp+vDNspyrD8dSUiFLBWRBp4pzO4JKjqoSo+K
SGt8T7tfUHsFL7pcXU2lM/zYhuImxZAW+43FLGuY4dmCtzOeeF7+hmf6LTo/QNHoBq0L7wVsjI4f
O8U3kXIwz3HR0HqJcARBhT2bTNWmWBmsZDkg422h3EL63N4eGHelVgDMSiVEKqcEopBOZaRuTK6h
aJZWZNf/S1R/PZDFhK92hKkWfWZ0wNGj9yibbR0BDZGoLNearMayjHWFAV1tNAUsGFOX2XHyNpaB
k4D+Pe4eLFFhDHfe0AWoGSiN1VBjdok1BD3iDBOwanBUA6oB/bwzigoduDt8hcJcbGHdDEgmwfKH
OLJG7LW+jZrfTr6z/J1mPW1vBd7bAGyNv4fE3HDgsx2IspRUR/LZR4tRgy6nHVWeQgim1Icq+rIN
J5hBNlSTw2NW9enDOXjriv2IKBd5CmR3G4V/byOKsdSIL1JdzKi0ciJzSJZ7OzuZu/5N9gKoi4No
157ucru50/fGY+d+BUuvs43MdUr+ALOhZaUski4vANxI1n5WErcy2rPfmsdtGK6FWMEwRlCPkFn0
Y8CE4FmLQhDkvm4DcGMaYGf9bwZNxvRVhEB1AgrtYOL7pXWyXdWHgb5o2oNavYaojpWUK0ukripa
NtbwjWEvG1oCUL3EbYZIL7xxN4lCG7Eql5g/OnBNhflDZyBgRL+MUbiIBBRy/tSD2KKCdlSsDc/b
E8HdsKt5YEylBF5qvQzwSX084JX+WJbo/Xuopf02DG9B0WiPWmfU6qI6jdmwWdlmfdEaiPWpbjSB
t2+eBTuT+7JaQXw6enoUWAXiDk5wk3gjRCpsfxc9z/tul/xAq2EielgJAZlNahSBHMhLmXN83f3K
j/5Vf0K36ljb8y/ZhlSetNueQ95SrQfIbFkaJEadRRbmsH8dZXc07xXzTR/+4e5cozAemB9jO5AK
o5rSnyNopYLEbsf3lv7aHgzPkCCfry/tmWA9YS2YMRRNjMqgRcfVgUCorUNW9e9p42AaVyCstbLU
Ug7VGiAVmm+z4JFWLoVua2038akpYrcEG/T2sHh32xqR2ROQsaNoqAeiUe00SBeqOOOqPeXXww9o
pQvABHPI2jCLdr06DQCTiqekc8f+mQiuM14t8CKgiYJcJGHR4sHshraVtHrqEATV6+bJBCvFYZzU
nVnNb7RQEjsZoHo2NvXkRkGvXllG+jYUFQL4sUej7yCJutazYUfGuRWka3leEVKPCAsZUCNA0vnS
U6Fqp4Xy0spm9RKCexEIinxEZr/Ght2KqJ9507zGYs5djTp4CUK8SEBWA6QKQN5af9dEda28w70G
YSYaLlFgTUvDXA6a0yFQ3CLtbzIpsed/Ktv54IXFUxg9tGywGW6fFTbBiKtPcfUxscP86/Yh4C7O
Qjz7/wCWsa5cVjm2AmpmAAgU1I+jgWxRV/T7l0LzlFzEdsu7WcA0ZkJ2ELTV5OONswLrLG2So1Fb
iizey+F7Ney2B8Nb/fXfZwZThZ1mBj7BixTRzoA0bmg+tZCI20bhTdkaZfl9NYociWM/QyO/U8TH
Xt/7Msgdeie18MJ93EbijgccI2gfxG2MxNslUjpkhWUtnW+TFoM/ekc6f6eaArvBXZQ/IB/e13o4
ut+rjQwQH63flrkPocW8PQzeeTHRJUBUbGVktZlh5DU6M8YY1xSpDjOojnM7Hx/if6lwW6F8JqPV
EWBXMQ412GXKrxFUY9vD+CyMgCvKBMOfYeEdjh4tZhwdWK+DYgKCgVRarh0RWzC622jcJ7Jr+cey
fsUJTdp9GUSosHR1vDK3v4A/kb8/wGCSy+AVB8P3EgNYNMVqy/aN56J5G/vjNgx/2/2BYQx2IEdK
oTQYp6KEtoW7IX2kIteFe4gg4KUirEBRlLh8w2rX+RNpwJCHAE2uvuj1ox4d5fxYNF4sil3ybnlz
BcTaBLWYgjhEOAxRRHU4D8PzJB209q3ODpooNfhZVmnZISswxjRoBe1qWgEMuhnzznykdmRPMaR8
7Ltr+/V1dmzv2vMM+0BEaRHuKV4hMw/1oYjzdDKBHCPtOYP4q4wE1zi3Nnw9OGb7x9kQ02AEBLnt
Mrd5kBzpRnKqfXA2vcqtjqXj2aMXPA5u/qxdB67oPct9kq0+gN3+uVUb4Sxhz1jvymNwU7woLlrL
4sefIJa4U+6vOre267OIHFewgVjeyEIdtWaygKpmIfiMkSK9trrrqnW15D01BOVgPDBr4dpDUAd9
5SxX+xxQLe0WYzwmxS5SVacz9WM31wcoPIFebLTbuhQU/3DNmkUW0ntUUavIa18eRdL6UeSncE2L
yPGJDH0Em5AIrJC3PgTILDvyf8JXtuPqJlGvzcRtx/22veE+8NdfsGzulTGQrBpSOz2+IChu1NGd
A1cfdmV6DoNzjf0VP/h48P4LJuJmSwJMBbUcM2oUK7Zt1FE8atAtOGhIzN5F5Z1Un0ID1NUGqICK
ZJE/E8Auf5YNGaOsDLcHGtnBR8VYiNSy8iw3AEtzIv2AgmWDVAodTt0oZce8WXoOUKa9r9AVDqbx
mOBBog54pFqzjC9DMUXfDf9ST7kkA2WiosMZ5W6X09/FILWu1SCD8OBDQ17TmmDN/5ovfwl9rUAY
z1zN56nN/DBzNEizh1eGdQt3KR4E88szg2sUZlXTaTZ7ScZQ8M6wzYrYpqh0m3cHrxGYverLSibn
ChD05H7IEDUEBuSRQlE+n3dBUrDyQqB7OZiss5FYclGVEFF1pKB+iU16VyvSDTHGE1gn9o3aHrY3
Jnfi/sCxtjXJolif/Shzer3bj8p4P8PwbEPw3Aq6sBlB+REtsiyZgqH4eh9kgGjK7wQ0EUnoDcGX
bQxepQcYsNFtjawhOP9YJqDMSOtersDlCV3cHb3WnOAq+FkfwtfgvvyGkA95sEpb/QF6uSVbmjtF
fkxet7+Bs0MuPoG5ijujCfRKKjPIAk8++NHKpLwPC4l8U/Em7+xh1AdRLyl3atFLijsDrw+TfShU
CJrndAaJhOQTe/JvKutXiZqP7XFxt8gfEPahMCIBrA0UXAtW0zm1JqPWQ3B6OSRgMBKKBZl4sGFg
7zOWqAgGP8h9jCOM7Cqzs1/SbXQaT+UuP+FpGl2b3oCLfvaMm/BKtD25xQooKgdxMGh20dnM+DcK
wlxW1eBkF6HTUxvuxXVyrobH5Ji48R4FgdvTyT3gfwwiG2bVE3DTBi2OwwQKzyL43oGkNKE/8vJO
2ETN3R5/oNhwq6JN1hBFGNkYpG4Uz9fRGLrqOAgyz7woq6VAHAMVoqCNRD3Z5UUik9QnUIGGjc9i
O5Zwg+nXPgqeOhNFlU45J9DgCg9Kekfqdhe3IkZJjvN0Ac9cMXKvxomR1DAw2k5CfgpkzL1L0VFD
5FtZErjDPKflAo25ahq0NidJBDRCHlrEHObWA5O8bYYvHcHtjijctd/+w/12AcrcPvoEVcBWxQyH
5W0J+Y5Z+MbkvWEuIJiXWUCsIpNSjEuS7n1911geCQNXk8+6/5ZIXpRLdv2DQNw7Dr0weg3jbulX
QGjHMVG6HZ0GqGkGX6bqyepFMl78OTd0FYdz2WNsaTy68rMKVPEZqqtfMnBi9V/1eTeU1j6rn7TZ
xeZD547IuPJS7xDTMpEOWTLsUJC43NYk0qFUa2HSpyv5p/alQtfOoXJ1J3nSne4EyU9vkFGYv20e
eK8dvOUhC2WaqKlT2dBfGEttLqm4Rsbd5Klf/XfVm8GtkRW74Gd+Y+yyW4qdfYzvRVaYYy0AjOYH
YoLySGeNsDxpfqWgc9/xRzsmL0Zxjtvd9uA4tu+DNwt9SYhrmiyVVCrJZCQmeNkalezN8bua7iZI
po35foz321Cc2/gCijkxFQpzLaMAVKi4qYR2lAPN95NIXIBzN16gMIcGFE4txeWeOVayH9XbxhI1
FnAXBS/C/2ZsGebqiQTN3EItIwDEUCMLnqN+F4o073kXIMr7lyzMUkf6qQk1DGupjno0PpqR7KGT
17YUL0u+JT4kDK8JGpSTXRpByVcWtQ3xzvUFMuMySSQFezRZWi6r+w65cYh+xt8QIZyRrCjdGpk6
UYyLCwmaAFR3onQHEdZli64mVKGxn5Ie2RKEatLmqQBxSwcq/RZaqx1UljvwRuAR4W5vRs4qogXr
Dyg7TsjmTsnSAZDPd4VxJyu/jPH7NgTnEryAYLyY2g9mUo2ACCz0lEGrFXrXwbVlQ9B9G+ijeJJ5
yq6R2Ixd07f6oMhAIuXwpHfVVexPdoy2wgaN7ElL3Jb8qtM3Q3mUC7syrrMx9BQLxTeWLSdgmtDD
Y9QbOyhBu4HxrPqyk6nfI9CtoJLS7vX8bhz02xiMSdvfzTEIF5/NOilRHyp6g8/uEdRQi92gvFAU
TebeNgx3HUBni8JCipJeNsAZaKEPRU605EzGrL1ElGbvAbYhWJo1EsKb1WHZ29wAa48M5tK/99Uh
uroo6KJX2pI/EchCkzEDQVGEsq30sZBPeSoY3eeNjL9vLpqFOlg9MczL05P1ZVT7Mf5+g2wtrQIo
viU7Kr9tzyGnxBAwqN5FuATJOmBdwixVH3qho/M+jR5qqCckO5nsx8A1ggC9LLf67Fa9bdLr1qme
dMgkO45q6+VuFplG3nAhXYW+MQwZTHDMnmnDUoknFcOtip9FYly3k7SfOlVULv35Wlw0cAwDvBdQ
XQUTwOVw2zRXqrStEImbbP1J3veu/JJd+dfmWa+d1jbP2Y/cyU7plYjPieP0AdmElIkBbjaK9PEl
8izLnVTKMMDILoDyOMza+m4q1H6RPW7RetVWcw9lR9LcF2MKtoU5U2riKlFU3CkITd2idquJwGBB
G8Mlg696Q1P3qJA3uiy3JTUNCrutkvDJN7vmaZgLLBuRE+ug+vHfX8VLTSruSbTnLOeO3Zp+AUb7
cLGxprGjmg9OKkG3HW+Z1gjMXTxVyOOXCRDG4r6H7svwKMcnmjQ2JY/bB+CzEcFY6KL+iFepgv9d
Lkvn9zW4GgZE9ecbFF3L1cEPvXywdcsJhfW8ixt7ac8vwD615uDqqPOlR6Wu3Ew9D9M+qzwr8ZTg
YGi7kbhFc5tFbuEfLPLXcufwdJEaxF0MVkC42cz+q7osNbS4RgBDCxBQK83OS2kKIS7JsuxKza6n
OsWTKgUTA/xiUQ0qR1cD8HivQtMEDSyfWg0VP0VzQA1jHR/Vd/8rsctrCYkF6mhHdMy99cgrHIbB
zu2r7Fa7CX/+fbnQBf6Hs7JyRiRlpLVMgV+kvwLj5Ef73n/Vs/32buJasT+j/PD/Vih6UvaxvrSA
W81DkrhKDU5C5Xkbg3s2QDOBzhkwl+PVxOzYBp2hJemXRqfyTu30c0jJ3vBnuFSFbUm+wKH67Hdj
z6Ljz0KntAU9FOZp1lRECpQOQ0KLFwigVVsNv24PiMNZeXksGKPsS5mFseJYVDfNvTza0jN1Jm/Y
/0jPuntuQzt0zf2rcrCDIyRn0NBSOpOdO5YzeNB5Fh0U3hquLAJlYxwammKrxSLI1XWNjCY9BOFu
e8SLUdmyA8ycliH1fWVplutStxuPoOvCPQt1sZjuJMtpisM2HCf/tEwwrndETWHm2KjRmCeJlqOK
1AnKXdPeyfObGh+s5nZCx1r70yLHVHsvpQGVWYlTyF8bXRC24u0hnHv4Mahwx1uAuTD8ygjijmC8
GfgF0URt96rg4HERzKUAWAU7J/pMLg+FPJdlohpLiSxBW312liMhSfKy7uyiQQIEVzhOApoEmJui
riS58hM0zEBx3DdO2fSg0IOUnIPWKww3oIldQaO+wn+C9CHviloBs7dGYvZB2/cARrMalfYK+Ra3
N8r03JRXyt/X8OOk/xkkZY5iPOGSLJdBlkGxa6av5axeSWEksCmiEbFHrMpTY1qauUIwWhvzbZqf
8AjxjW9ye0ChswCNd6DXY2JOW4eyvSaRlzGh9sp8b9qrePiyfcJ4Nhk9+/JCAWSiCJ3ZG2WpQ9+k
Rcey5WsoWamjn1GvSvZQQL0yHIPZA0+jiO6PN4lLhA4JVlS9Wyxp9yiFJKJLIV6WPLYtdLkcSX4u
FHuiV4OIBZUzhcqiQ/bBOrIIZV8eL3DXK4VkAKuliPmqmvFUtsa8S01wzW/P5PKXmFOmgNoK+T+8
6Rb2nEukQPbx5gWVlhPlka1M0U1Q3KGZ6UZSyquS3IQy2Vk63ONtVE5aBH1wf2A/xe/HDpefDvsR
jfSAlnCbjqYbRC9kUg+SZFw15VMdhKc+bFw4vOAQ03BFNZodzzlKLJ+1ODxoneZoyvftD/u0sRDq
R87ptx4yc9kXxFdR7Z7DsKAwrei+VJBWauTomHfBFWLxx220T1uKQVt+X7kvcAFio6uA1ldHSXmO
6yt9CO9n6JYUaKYglkj/UDQ6ZrHzbO7jqAZe2oy7zCR3pdGA2yD1oja+GQs1FSzzp8DE5fjYAjYL
ioSmGUFduldaxF6f6uZXZf4YRU1rn8N8DA5jRVvLj+IyB05L1fcmiUO7jnPpBCbhazXLwKI6joYH
qbgCpANZ5rVq/0tqy0Rg90SjZaxsE0HjXFlGW0s71XJL1Op26DEaTSoA4i4jRWELNRGiBWn15bah
qpGpdMIyhuU5q3Zjco87xDbq11BUGsDdoCsk7RJpkEyazyOQqPqC5JYy7nKUgeWQoEssOxhExog7
g5C8Q4gekqcIkVzCaZBuaaN+WccKSJHiZrA87ayeDbRzbx89EdTy++roxXVSyiUBVGkqj5Y6fIl1
REcH41jrItKyT8Z82Z2rUTE2pYmlPFdbTKIW0HuNGijK775pViMYEf8UrHAYaxJrSDQPYdmgM9Yj
s5tDF1cNSzfH3qjSJzSJZ6BMQau4yIcRTSVjVRIzHLuixlRWBAErlRZ2Wncozi/cIYcw6Pa6fU5d
fcwmWLqhO44yEjaAVmVFKVMFaHo8/kxLxUEl1601Bsc2i978PEMEtOl+xTok42h+HVoyClkaN658
F5UUrxoaerc/aBndxQV6+T1smUkvmXk5dB+zntsK1EIt0O6noeHpxU4y3BStus0gMAC8GYd6B/IZ
iC3AH2F2lFSkOhnzGistF4ONLiAP4j3uXNYurhRBaOhzWgEDXIMx2yrtpcLqR/jaWXUiEB81HC26
HjK3MJ8jKNvT1xAJje05/RwlZTCZLZVVc4teRmBqylUe3WYtJrJ02/gxgf/auVpxDuRDEntNbfvt
ebIOynAVtg9mBMfvFAWiUlTeCV5NAUtzJEkTCUmKz2n04H1Imh+GmuyhOPK3z7aPUaNEEjXlC60p
Y/4UvAFIVAAmNlGxZORfEIi8355Z3tWBEOJvCMbs0YAYPtqCMLFxYzfaqcHlP0t3SvLiy1//Nyhm
kxq0Xfj5cDBqkDaF2X0jVbvSPOlSjhe3YOb4C/RnWMwebZvQz1KUujgwRI48uoGEKsO/1hD9WJ5F
pRohNaQhmAElI7WiRsKpS+CIwslwssA/lSQXLBHvzgV1+W8YZix1lBZ+NTeNM+fnsX4ypOatyW+K
tIWQzmiHGhW+tBf3iDVha0TmtM1Ey+W4BWKXj05YHOhPDI7cTKV9FUlg5Xa6XqTUxt2HKqjxKEhh
8BJgXJgWfmjbjZhLOWivY1QiSebgpe0NeqNbImC+/ByOWRZuBcZ4MWUa5IEeYXxRSbwRnPNhhirv
snb8ctcHiq306Hd5Keg92nBB7giy+FRElsG9nNffwJztIJ9TREQxYOhqUf991B7A8J+1nibhBis9
f6htS7ttzC/bh1CIyxz40jRBYdoAt0atErIhcn9fgO5E3ZVVgpa1zC4NUDdprgLPYBuaeyZXs84c
lzzrpTifgFwi8i33V7Mx7nvRi2ZZuk9bV13aLeA4Ia2wbO2VGycNs1xIQdc46iy7oHLAq6nt3rYH
8uFPb4Ewjv1A69akY9s4CoVqBlycV0r3tXSdaTd9BNXOV6rum/bGKr63VDCJXGOwGh9zTqQq0aSe
ApqkrdPpMqStnhCIKO1adgx6KCVTlDng+TMGUaFrgPogFOowxkAv81gOZiBK5dPUn1tqm9HOLwc7
JZXdtQdxX/rS4/Npev8gsrdrb6lpM+VA7M19q3pGcTclMzr2CjcPF2olNMyWSNr9dRvNYhU0FTpG
qA2B6B1jFeY6y2Zk62snVV7KMbRp2ttD1B07/wsZ3ptqPmxvI+7ErvAYC1AhRx8PPdKeOp33ZB73
6iB7ZQGtYdrfBpWxlxe2gVQR+FLcHbSCZQxANvYjkRdYlUovkv+tT6vQbsm0K8i70mfeoJaihwj3
5COrjGsSSuIKWwvVhRBJa2fMbKROO1Udn5W5PEfgy7Ks+SZWniNlOhQD/ZlMUgn/DTXMVHqVE2pb
jb8vDFEPJddGaEsgGVVAFN1ulzZCQ5lvF+tW7czVuE/V7mEMyXF7bbnX2W8Ig5VP6ks8dOYQEBB3
GPQbOMVxsrc09B4LHB2u578CYu1dp5sZQmW4ugzfiVDO1iFdg56LQy7MnvJX8b9pAx/55bShjbyI
5GUV+/bQG/fW8NoqImPDf1ysxsPYt9xoZ3lqMR4TynO9QuwBBadJehX5yM7kHrqp1QDPqkbUuyEE
Zk4/SrK7MlQA3MutB9kvdDqDU+nQo12lHu3JOJDqpjIFrp1oShkTYPVFYsUSQHPVNdEv4Ad7s+kF
L2QuCFqRIRODfyhHvFw3kqfZaC3rlqMaYYzKvTYZHjhqBDcTd8uvYBi7UqnGZMUGYBBXtrvyW43m
oqBAhVa88/1RAMbd9iswxpdQaGsW9QSwasrtKb0pe82Zgq9NIcpdiIAWa7ryJ4xAqeF7AyjK7+Jh
r2BQpgVmT0GKSbRGjEnSS9j/JMZGkE28q4PsMZSnHUjTH7fNEh8GRcVoSkUfFMvmVZVFmDUzzBLU
v+yBTIiPPo6gl/nfUBhDkSdlHSCkXjtjqx8UGj5NVbSPcyrQRuFeZOi5/m8wjKnoIjMNOovCxuI9
OYd7zc89PTq0eKZUUAcUvYpEc8cYCKv2B60rAIcOPkhHlWpvx5Eo9y0aE3NWEQQIqTFi6jJUaLm1
SsPYjubsa5Ras9eiprBB08hAPJLO3dP2qvFfBriqZMSL4euxOTStk8J2GMBkX7eeXp/mzgM/tU2K
m7K4oq0bm3ZX1XaABvBtYO51/Af3o99pdcTyYK6mPsGYZ0W1UxRX+qPIAeF6lCsI5paceqlNUwUQ
Vo46SIyiNA8GDC16pJIxAZfZzph2afDXJYqLR7mCZQ6CmecoOOuxZXTJPI5l9zLX6X578ri7cgXB
HALdiLpGbrBotDjXWY4CtidTKGzG9VRXIMzWB+OjJU1gxXQQ2oSw2bFZ+kZVYjdYMGN8aJOrWTps
j0u0KZiDkA5ylncqIHMf5UlmeuUX+fs2BNe0r0bFXFgG8ZGLsmBzK1QJ5fU594t9Z5wjsIP8CxAE
EBHaWFgomDWKjXDwNSLV4JRHb1cWB44KHuh+zO3CErHYc29hcHb/h8UsVQ2djdag2A+ZfsLbaVRq
l7QuCR1Z+ZdAN0g7fkMxS9SkaJPKS0AppLsmweTE2sOYIWssd8G3vk6PBHn3ofRFGmb8Lf8Hl1k3
TU7GPk4wnSpsfAdyLTQLBOMgCHNzLfFqdIyHQRI6+GQZnQVO8vShBKmPgvqPVt+VNfWEFUn8zfhn
UMvnrIzg3PUdVTIMKg28HmmCvtyT5l0zuv9xLzKOhpIu0jIyhqVWrT0uT78qQmoieewKkcrz/+dC
+W9MCvsIyi0p8yMLWBSiRsMxBH1qkoNDz5khJ5kmjzP9NcpPhSZq9P3cV/Rhd/8AM+Ye+g2pMWcA
jhqos8S/Gp8GO2uU7RYOCfjf91n52PeTTXvLHaLSLnuQzkDFVyVgLu/Nh1Gr7qZMFuX9trcU6jku
1zhvTQ3lIljjNn5u+5Nu3bdFeBWnL4bxntSGYKX5Rhs0C4qK/BfEVy/RiDKVZZ3izquhlRtBcacY
7Yg0dq4cx/wrVFltGjr/YOg+msigJYcGaMYijImvqhGEcx2Eb9Al6EGcuCE/KxG5Nz/+tsJhLIDU
TXHc+BiaCUqO/JhBhFn6ntaHrL+flL2i4q79UXfPVXqPRi93e4zcRVxhM3ZBsyq1NZY7HUw/qYGi
qeSlQWazs3ZdgNYrUTck1y6s4Bi7YJSNEist4ILsZxXdaKVTWbe5LhgU97ZdoTBWoaGxgfYkoPTJ
fNT17ofS/bWS4XImf0MgnXW5HVM5pmUeASKqajeEXZPIosubVrvt9eHeDtYS3ldkTaMqswdBOq22
cYZOO3UszpJGzkYmvxi1+bANwzduKxxmD6JfIul8AhtDhlekSCA5GEc7otitHnhy7UrdARRwIag8
BbjLsf0UHF3hMvtPnaSm6WbgoqLNrvvqyp+Jjcej6+ejnSe1F9KvTR5+L+PWLivTzrvm2jTB4rb9
Hdx9ufoMZl8SiMmRoV1sWdpdlVp5alAslEG1WpVElFBcl2YFxWzOjOrlgNdX7XTZDx0bp47xuEMd
7fAKntLD/zSsTzTwTeLnqDzFcat3QRhBV8alkyNrAteTa0SWAwGSLbDCsIK6mjYasTlgk1bTXmt+
ogKkRENgJLt6+1zLjeB0c2+CFRqzVrQzk9YcsVby8K7Wz0Z/UunL4IdoHznl5W5qRRI9IkBmxZLG
l7SiWIaXx3ZgOLl0VlC4Xhc3GfF0wyOicBDXfv0ZIVuhq4chRJbUEIfe0lBETa/nuH3a3hn8EoQV
BuNU+A3KSPIRg5JT+Z5GA7WbtOjRyKn2rpKON1AbvJXb5ntNhtkxtfm58eejZPmIH0a3Ub3QmdVp
7BUp8Z28B5/KMBWg0Ka+JLiFP3MU4CvRXwVlv6Wl5lNhaupLrZyZUIpNCdLFTbBHgxMaS4ryoMbo
QKySq7Bv91qZgEISlioejmNL/yUItP4Ixj5qiAcilYqPUIr7ATJJBhKaWS4Kz3HN8BqGMYdam0mg
TsbK4+KqrV3TXM/DiyEZTpS+NfGzXBz06ljNAuvPv2R+n1+2RcFHD50eVtgLsTxfScgTpaV2E1SJ
SHdUhMP4cKYlx2Vs4uQibHsgfuFVJqrrNVHUnW+OwOFjykjzGSy3CvqSCtRHYTim8dwbs91kbtei
63DywJIjG6JGb+6iLR3J0IAB4yfqti99gWAwRz/RsGhp4qTmZBfddYZkIoQUxvA85AeKYlcJGm+5
LjgaXDuxAl5+X72ygohCFxKZf2cyq700DvtBpKvIvRdXCIz7kYaZDt8JUzlaCCrMu9Lw3cQ8FJop
uIC5tyLY8NBPQilKo5k5BHEWHYsBWyMPH/TKi5C5l+GGah6afwVQ3F24gmJmzR/VXs7zBaq615TB
NhoZ9MXxbtvAilCYmcuCEPosy7Neiq4pMswRygaF9KzcmwlVsmDpNQnK2xmQcEDREWmwPArogoPo
eoKghAzKpOaWpl4MSbWKCK76z5zFH9YYPSsySjF1aBJd7rky7ZMsMQHZ5nZy1h+mO+OpuVHv/J3s
LkpVaGDvj8EveHHb88k71B+9Mv8Xl3Vl1DrJY+Uj6jQfLdPTUYEZ36nBqVPcKRbksT53F14Okk0s
RLmR9PB8cTnuqR14ZmAHtubMtnGXXWVQ56Kz/Srb6XO1C1wQEKCCXxJkA3jnYT1c9XKakTUmkaFh
+8zjrotP04Qw1JNVu4bydXteuZnCNRJz8vSM5uoQAEmNTzDJ3dS5RD7pOkoUyKE2dlVmOJWoY+1z
gwQzw8whtKw+UHsJM9zYxXmGX4+OXHsMIDJjh6/ts/9waomN9gn3q+8FonQ2EW0m5tyocxLJfQyL
DRq4nf9k3MWvjWt6kYe02z7Agt7HruVqTn3UHypXem9BybBv3krsbuhxH+AnUZBlxscD+VLvoGh7
ikQPI55pX7r1TYOq0NdguzLRzzQncRbjDhtv/GgEJ4Ho2uIZqLWrwax7nWdtKk+4PHLf1kEdImV7
X1jxzo1trFGYda5TPdLm5YrKYNChwGamZ9AoaOEP0qF2IpWgFuJV8vMs7we60yfZ297dvPtrDc+8
FaRyRG1tBnitkq6S2TwN6S/wkb42k0gSVzSdjF2se7nIc1B/O+Z0pyvPU//Y+r+2ByOAYJ8FcZd2
uRlgMGoyO2qkgvtz3s1p7m7DcP2Z1aSxTXuzRUO9G5ZJAysXXuS4izvrWKu3ve4Nyo9YORWKKxvZ
cRtXNDzG5AXh2CtyCNhAf6uRN+uVe1193cbgH/zfbwnWVdMt9DpnJVYpGlC414OOaZDeLGs41br6
LbYeGys6bCPyD/IfROYATDSpU80HYl2dfRleYAadCcHdyMVQFoLShRnnU0FSDo1kZVgOmdqFNwUd
EB6hWtF93x4Jd+4UjVpQYlYtnZ07GRVAUF9YUCrDnSR7guYPxOlViUCn5jZAtu5/w2NmLgvmKQE5
Dd5C1UOt3frJLpmuY+tL5t+PYGXZBuNuvtXglt9XrrQpR3EiGwCb+hlFyMc6adAKLqjU5VqjFcjy
+wokCfoBKW+A+EPlgeDIkSOK97d1i0IPwbYTLRbzkDSCPFYTGVCgRiQUJSteO3+bxkeinqRWkFvi
zh0k/3QwaaPpkQ3Nm20zlamPu9wEDfA0XCmWG1WipnO+T7ZCYbZDrqmllC5PY+sc3taH+YDs1TE7
l5Avim0kbgs7cskxd6RztpMzOz1bnipYP3W5E9lopbn6BmaXtJ0G0okER6D/fgsJnOAFNX0/3p5U
HbJulds7+t50Zmd6tbzOIVez7rQ7TfAN3Aah9Tcwmwix0TFrAsxDB9ICNxsc/WE8Nfv+EH+rvof3
BMSNHtJgird9QPge22rszI5Kc3Uymgq4UEqyJBuNf6f2oP7wf3TERm5J3ql29Q1Z0tsSRcqml4mK
HriHZ4W/7PjV4fE1LUloBHz98UzB0/DqXw+xh7WXd1DieuhO/oN6A9qK4Nv2wEW4zMUeG02pGznW
HIzWEUII2nmW/g9pX7bcOA4s+0WMIMH9lZskW/Im2237hdHubhNcwX37+pN03DstQTxCzJyYmJh5
cgpAoVioJdMXKrwKUL6j9JPVmSl6v0cVq4vrzyS8hWJACkXuuRI835Yfe8WAvz/9JzBEb0I1sZdN
BLdoRs0/KsJsaBM4svo1UxmRv4y8rahjdtUZ/T267wzfCapWzDXtJ6B25W8p1LwsBStOBoKzZwN5
w7gJrp/YJTfS8rg4weNC26jMbalb8qeTC/0j0JO55hv+g2FB805vnNZ/lz9bV36S9sWmxbC1mz1K
+2lz/VcIvOL31MbJolsVZMelBLupoNMyDkrANNdQRXkTEQrnkRjY4Xu62E1VF2A8qFy5+9Nhcvz6
WkQHuFjvyVqyuljaFIAiJ78axW86r6K/9NSHDqSTiHi0L19nIE3ElDrILEGqD/Zpbk11lPTMLECw
YDGI8kpdhAyvzmTiZnacvIJ2bn637MzexWo3bBNtSr26Q6uXU5I2daN2Dp1qTumPoi7lhyIkSejJ
Q6tn27BJO81hw9jeFKM6xg6kQVTPxBDp7y7powGhTD7+zopE+0PDOg4abZxG2KdBPs2+1nfFMKW3
U2R1I6io6/mps2sFxAVy+h42FSTJa9rgtRw3+V4qOvuQyj3712ID4JTSNR3qnpqJljluZ6JO1vp8
0fkwJyneSMaMcYLK3qEyXu9UFTWXybJCZ2Jaf3PdAC7fcTgT9PosPOCYybwYRInzEsQRJljwyWOH
r17uqwQ0OvJuvmEBnsPyc7O9jngR03KA3GsAJHKgK/6m3W8eVTBjmyKViAuPywFwTqLVotaSYEfo
9/FBX8iWXv1YRtePd30hFzd0wcGgAAa+DfwP34coVX3VxQv9vGVUfteldwWa6Lu+FrTcXsYFwEH5
DcLIIOYBwx9X0Cm1MEHQjw8H6H0HHwTcW7ZXE7e8DbcRceyNXjrFBiocghfV2jaewnLnlCWtotES
sEpzA8Y5Sf09sUOGMaLru3jZBIPlKQRE6cqyOIvnuMUsT99WVIMMQ18Xsksp7Q+45sNX3EnNVtY6
K3KMtBw/rULr7opxKBGW9IiFwi6UbhgmrB6ylKH7vpXm/KWOtfShyqTus7SlWXBLV0wXxMPgHFnY
h/Ec4yIlTIZVyZAO4Dy2Bi+W4J5EBcLlL5x9xkHKD0kjcA5CZEq1Tc4PDFTRhr6GTZHJrRWfFH7f
EacpeqcWNsKvHDAYQ3QD3O62DT5b7p70soac7zfDO3P64qMe71uG3LJgz9bO9wyGC+/7YajGZAJX
/bSxj1HmEJc9mbfZffgQu+0XeBJSNDQFKKR4lSCyvAwXlt3E0wXKIhBVs3g1DU1N2zBNwWGvHPWj
dqP5kp98ao+f+l0fOb2b7sAN3G2n3HHjnepO22QziAhjVkzm7CdwtyjV7ZhY00KjX7wb1iERNR1c
5nS4NXKnmMhxry/lIlf/tSjFhJA56h3Ni4kjU7/7NESvlIuIgcPjjpPGGVTJKCyU7roDM/BSCffz
RgO7xg3mXR5BxvkDpL3uq/rcvgs8hWgvucshSZmaaQRLrd+SXbGLLa//oUEcxlEWQ3LbpzT499+q
s9PjwiOKnEGfLWz9FppgZcmPRlEuRLQmzqUkcmK0+bKmgqQ7o0+2qH5f37b1a/73EiwHehLiVSXN
qnnCGqoiCmwVae7xhwFuZdGk8CoOskfgh4XeB6K8cxy9V0raYyTEzSELoY9OZP3ERLSNiezr61n5
7OroFfgHhzNAA+yeEx42uRtJD5jzRHuN1IksbfmkXrjhEwzO0lIjJM3YA2OOnpIQUq65X5hoERm2
7Xwg9WNc7GT7J8aTri9NtIWcuRloVpRia3EWGmZmkccEz1QVHlTRUYm2kDc6yqbW7rC80Drq5X0d
QfdXRCokwuDMbmJzmJMWGHX0NFsYm3ShPSqKHVZvDyhyLYSuUFrlqc06i8SR1mDDKhuqsbpnx1sQ
Xy/8pKb8gtKaFr/W2bEJ8YLCW63LniVREHhZZVv84UKvhvwsZii+M0sn14s1FUROGcy+qwLVfOzz
AJJEwVi5YY7cCcT65HGfseC6oazFhLpNFqY1WCl6CLkTbHVq1FOMGLf2Rg96h59z7uDJZruZE93r
bnmQn0bJEdKbLHeYvxensNyhJpKaYBegDmZsoJ++HYPIcerb0e3eqmN1awpKpWvX4RSNS9CYRjpP
tWKiWJhvS+2Azjqr8epecOmW33xlTTwPTm3nFm0XFL1+K0pPmw9WXzopCphjEOZv1w9uNSQ5WRPP
K61I1ThXBGiNE23A94EjS+7NO4RAiYM6HQSR3iKv9OjTUb1Bk33iDWh2Fc37XKb8YLSnv4KLStjY
lW1IYT7z/UeMav+8BSfX0fb/kF0ThE69KTEyf3s7Cvzqmk9Y9JA10MSYaLzmrHYulZRZMkLBrPbq
ugYhHliFn67v8NqDFmv7C8LZ6DArVlpPWFsb9J6+7e4gn/Iz3w9e6PSbYQvKDgHg2sfiFJAz065W
bNIoACQbJQvCzfgcPbK3cXYVw4EYyX/4/NnQZFIQun/PH59/ZtGMp9nVEu/FBYLnfZtsB9GLc/WY
VLwIQGiGRA0vEsuGOhniES5t0Q6iiwAiKN57wTrWXLf9F4Sn2BstaibzDJC2fA4hZBMLiawFy+Ap
Nga84aYkxxdIqkoHshlGdxOKTmOx2AvnoUE7FUzx3/T+56eRTya+SwOk4VplD/qern/vzUBNd9Pw
KrCy1dVoIA0FOwHUAb+fWSffmU5NzGgKcXc6d/zVwkXkjhnA5TvkGO9mt3wcXSEx2+oZnWByV8kC
+1tvRLC1MdC+0tvBt7x5w/bZXbVr3SjQd6IRy+WqXG7n30VyVynT29qAaiDYXjbRU/4S79Pd6JdI
6F7fzFWX/3dd/CSnXsYUbZ6A6QMTTThOE+hYTi/wdiIULm+TFHRS1GrZvV+zFz2Ge8LwyBW1vAi2
7PuDc2IXVkTCNhuAkuzBQeFS9Lv0fhyIvsWrcQ4aw/6//fFxTqdobZSMwNEeFXz629vaR0LyLdsM
j9cPR2Do39q3JwuaiZlr6AdDjCFv59CL6l1IXq5DrD2aETSBoBmSxwvTAGdnHWvBnjBD8E3J3kvp
Bklfj/X+ZDyFZmDZm5R8mXLATEE5dSWeAaoK8qjl/l6MfOi0Cw0o6yDstnu0ebSQ9txWyD4zQd7j
f1meiRFpYkN6ROYsT8m6rCF5Ck0no/MZOlZD6weT3yD9DRFOxYcaGORzJWhXgg0vmtPP67u74jWW
iPQfdHLuE/s0lSUL8mAQscWkh3WniPI6q/toIKsDX4hUMe/YM7NvWug+YHkIr1PpaxyfJHqgotB+
xRAB8BeGW0dL1RZDYoBRo32U7Hu61cPgP2zVCcQSb5/ZumRVUZpDWIyA1x3tqmX0fB1BtIjlsE4Q
pDqqkfTHIlB3cZj9hY56yLIIio9rMZcBgU8D5JYq+Nu/nysnKHNjpVJJgJJEmlNiUnGpAhaqUxR3
SOkCb9S9uQFp0MvYvYSilroVF3iGvtjLCXoqqX0iyTC4vE82jW0e5b66nczCAWmgDykJLxlzGGKz
ub61K9/+M1gumo2zJEJeFYue1acm3Gf6YVTe1fpDnQWh0uUZIiVsajJZ5sQg58B5q7wZKrQymwmG
5mXqpF11lxuSk8lU4J8u93Fh/Qd/FtrdkQ6+yOC0XdUWkwF6twLsyt2hHI9DNbmDupPbTW8+FCKV
yrWFQX0WgiO4xjLkPs8PbizBbFqWJprroTaivKT0SWrerx+SAIJvrdM7o7BDBogSYrq19qZ2htdM
3nWQS6I+7Vu5TAUdF2JaKPWdLyQEzwuSX1YKaggopVqlm3/ZDmbNVKetHfNDOhjH1BM1zlz62XNQ
zuzBQWUOwwjQChSE6HDyBlGMvvJaBYSloSipKlD04EtPFSiuaAwxA7fyi+c+AIV8kGyKnb3Pdo3h
MLfYqsWruSndx8Gx98nG3oukYC99/fkv4JxwrklGIcf4BWbvlNJOJ36v9niNvF4/wRUYsA4tVTyM
uS23+vwAcb3y3u5iLLB70e1bdQxM+blTBBf5cjZLs0BMt5AbERnMJd/v8hNPJTfErvIsR67ByZ/S
V6VHD3qiuEjYO/FNvAm9zFEh4HXo/SjIj0Ipsm8/fB5fn+NzF67KZtLYCEHc7mYOIMIYaO/KHdp1
0fFuHX6bm5+/r2/ryofhDJCPtDsZbHWJBcDwA8TGg+ymr/2t4ti+fujGQPlKnMERQF66ZRRKoZuF
JzKcps5LhCbyJNU65naQGpOOyUN11x8T0zP2C12kM2/sD8VNvSp0VV34rlizIug+WxAMgwYOBNnO
rUiXJkNJwwhWlIUZenzCp0zu7oZZanaKHIqoR9YWeoq2/JoTY0pNPZklVUrdIgYlplb+HIvsmUTv
1ky2U/t1fVtX/KiFxhv0hyJuXWQpz8GSpKRhVeEgbRa5o/xzhDSjUR6vg6x4NEi6wtMYmItWdL76
OSpjy0wb6hgjpKl1BzG6+YgQ0BJY5RoMGnLwTTVRv1cvjim2cgyrDUieooQL/ZfSEqUFVr6k4MEl
+IRilvzyfTFRO1eqRdHSDIN0fqP1AA6mHWiumRJArhnlVlGnMIRlcALc3YanRt0YunEEfoYL+uks
5TaNikUD0mpmR9bCyc1DOXyAvCvsw6SoLThUL9EzZfWdZw90QDOhhdQLigEQvJZQhkJn+CChBhrP
zbAbBkl7zcMGUTyGKsptUqrp7PUqAhE5N1q66YZMVbweQcm+qYduj/J+fVcpU9TdlmasPRizAY89
T3NA2oneGiSXP8jErNsxtppdBwMGV4mSI6bRZk3B6CVqtaB4jWzjK5fZGMyaNX3G0qQ/siYE1RjU
WX6UqdXdanY6BjowHksLGl0laOqpl492f6NlhvHWV7TakHSi+BjrMWY5m76SDiyGBPUsZ03kTrXc
/0S8mjQBiRS264wZEU89mPnDUNTtfAvloCF8sKGNe5+APbl3B3BxgoekoGxn6nR6LbuaBmbc25HD
lJZ4aAswNjRWZxAtWKycvAjcD9CEJlS6z0ghv6XVHD6ytomhCWJi1HMhmfW0vFYgGZJAmwAFOlpg
yjllNzhGFUT4djr9IRXB7O08pPlz3JESBQVdloOiaeKvBuKEJAAnX4G0uGl2KQoQUfcWJUn1Scy5
/OqplXwqUa36ddRpowOxEnWPYUaUGVsjlARud80/mHhu4k2tgj6TT0/Fdgz7WfSAsJMeMV/tHG3W
IvqHVRA0wyBUBBY0Zs6dkGZmMUbs0ZIiWY99E2Sdp6vedRe04sKRWP0LwcUbNrQ6jRAsE8j+f6S6
4SUdRG+LAe0v/3rwGE39p0icR5VZx8pBwmKaaavUNw2CbZHyz8oXAvR5Gr5I0BqCqha3X3E/kR6x
96L8UwQ5eP3zjXGkc+5robK5vm+XyS7UZGVZQSkOEolgaj8/mhgwVKoYkuD57Goj6hhSu5kTeRO3
pRv2+Z9EEiXevzNBvMfTEUxBbggiyVjhOWafVxWNFjEl6YiKTbF/Y645O/lBe36O7vrb2DWO+l3q
V173kH9SHzoSuO6OaH5x7WuCCqAO6hpMuKJZ/vxX6GFkasvIlaumgQHFxG4UlmvWjPIUgvvSQ8Vz
ZFYLCDsMMB9JDpP7icKq6ZAHu/DUx2oX72vH3onypKKlLfZ1EmGURWaydgBupCJ1mU3OUOyum40I
gcswt5PSadP3hxLutYnvRvJ4HWAtAkUkhnBMMSE7ARbd8zW0mIFmRTsh5GZE+jB703wvaISqWmWB
xNWx5yYLcvAu4SOUGxgRaWkYE69NSf67jtQE9hs3t2U89JXA06wt/TQK4e5/FoXjEC1ihkP3IuEl
YFBB4+Ca1ZwCLD/g5PSsuk0ZqaCQVQ3kNSXFprLRHj6VNwURIIn8DOc0RybnoERGUTMs4+0Q7YoM
xYHWa+UDpdvr5ymC4nZtVMyoT0NUoNkYeq0RexO6ztmrJldeATaF62BrTm2R1ELOBTLACt8hV0Ws
7xob/nMoQdEVOyVGbrStXauOPu6GRPRFWDuwUzjuwBol1aZCAtyUo42r9yb5K+ydPnu9vqqV6q9l
WSgjoXEAeRcM95wbRm/rNR1KiLR1fuebW/v4B81Bv+A6Mb+GZjx1I2+HW3C0vw22J6rwrH3CEeMj
a0s0ctk0a3Rjp2c6sKnUOmjtttAAqMzMv75EAQr/7JyKSDZAno2iCC0ciz4Y2pMhIo9ZO62TlfC5
kXyu5yqdsBIdYySbQU1rdH4oh1lZyJXyMDleX5IIjrtj8aRVWZMBTlV/ZeavAoF+CRptmvy4jrOW
I4A64T8nxBd6kiq3FGl5hMU/7WcZqUZn3iNnho/A3vTRqdA71p0VxJ8C2IVXi/+YW/h84nOOtleI
tZ8bZQ0XUoedgpocvgS57tr6U0eOCgjaotijLGgnccva2v1e+qqhaA4eSvDpn2PaVKFDxDTsKStK
dFupt6zrjt1Q5r5S3/XoHpJsQTvsmv+yCUYAdUREJnpvzyER0A+qORDELGDp9SX1QQc9l2PFhbwr
reoNwsyiJqlVRJTxlx4pzHga3CKNrtWaKkWcyabMRKOXEs/bdIiVD5KGEnUrrQqzTT52uaAosPJ9
A4M2yCswVorXEf/hxREXqTGgYF1Qfce6gxlWm+s2s3LLbUVGCQ80wGjA0LiVSSh7WlqHKp6cprmv
zzKFomYzotvf/HMdaaX6uUxH2Gi4wHSCovEJ3jjvJ8haTmgybTeDD9WXn3bvFU4CdWHRI2flAp5j
LZ7g5LstgR+A0BpYoCjN7/KD9ZsGhtcFJCD3LjSOD/KnLDirlQT2OSZnlgqrJjLgsrnMp1C7Zw5e
b17qxq56oHetc4MefMGOXh7eOSIX+UmyAnbUbkanHlqHf8mvaeS2zrSbHAhn+uFRcbObbmd611Ev
78I5KBcMDg1hEBxblmkfZ+kWLIWD4aotqkMgWLkOtRJ4nmHxvCYs73WjHYElFU7jy1iYa7rasbhN
vAfzsTlGgrWtbqiJC4cqPWqivHYz1NsKlHfkwq27yZ3hYRLtuRpF53bhMvGXQWSuLBrxkHE0ll9x
YpxmMSDrOHcFJIAypw49Sp+aCQoIzE31X7QXyR1cfPW+4ZaZCMMgFsZgzuGmCDpfxIQgYBKh4tXf
lQt9QPyop//6qbwA6cQ0luQFynbcU3kO8VaWcwA1GdTeD1IW1MhzFbZfQXbpumWsbuEJFPclL8rR
NkcVUJO0l1PikBw6Q9lNRLCH6V7/1x3m3Mo4L6nGKpXtetlCuQpSGt5Gw7C9vqLLiJLD4CLXPLbz
WOuAMdo/KxXkpphOHx1rummTm3oO0sEFyWRWbtGtJkGu0ohfBvvJaB9QbEQjwrPg1ywbeBZKcL+G
s9GEdIzJGn5N3btdfavpoAizO6fHjFBp3IJ02iFyUDW3tPA7If/NYigX4MgrWxBRR4cJ3+ApGVUa
WeCVRW81eU8RC5JquJM66lhKupmgMQkVUm+sPwobzLZlmIuOYhXfAl8ZmkwIyrnccSPfMw2xBL/a
KQZGBzE4JKEU373IBqpMubqV0IXd5+FPCEq+abIgurn8jmDrQYmBNBDiDUK+O1NO3ANTu97ILKy+
H34MheGFpMboYo6p5Oo1tMnOZKZfgpnfmkY/0tO3YSj80Gj3dc5ENDhrruP0p3DXTA8hNZm12IgC
pdiI+rL9R8W3s4r+y46fAnE73lq5jPwAgCqzBFPcq2ptiFw6DXs2kGeX8O7uGycpH1SIQgks/SJo
/t7uJf5ZKDqR3zh3j7bcpn0FRd3vBI1agrPytyo/5oqfjLqfJvd0usuJfx10fV//Yi7u7eSIZw03
q4OciVvFbK58Ek9q5hlJPmzqLB7fe7scnq4jLn+Rv1JY6D+r5L7adI7LvF+CE137nUi3aelIIXPo
6KryIclEE1UX39GzPQXv/vn6QqWaElIugUnBbqCKvC2bEP7jz/U1XUQiHAr3vennusu0ZU3T2LnQ
TdwqnXko4iNIu1yUTASxwQrV5nIvMXQtyyrCcY3bwgxsiqyTERzo1HLo7Mryo65lkJd4tozPZHAz
Njmx9sbC+64Q3I91e/kHmldMb0ZJT60J0C20kQcS5F3n5eDYiEXa85dB+rKnaF+xcGgoO/M1CLMe
pbkmQMrZKw2DenJJdEAlx1HUG3TSm7M794LFXbbacZjcbTBn0DQpDJhGitYcM8hkzZXCvZUEkn5r
VJs59A3Ji4XkbotTubgTJ2vlDjTuLanLFOBiKNWt7V3d3ukGnLvbDvu8w6xa64VZgHczxkdDUGVe
t97VM0WSALVTFcV2voKqNMmU2rlWwG7ql25IHuNhcAf6mkmi7+nqbTxBWn7Jibdpxz6TxwFILMy8
klJP7eOglIr/4NSWtyQo2UC9iyTEOQxT+lGKiYIFQaPYBWll5FgR/GihaR+p0gmGKNe2D8k3FQym
+FfjDdWq6lyRZOjJSgQhUwiijhairFL1GGqde/2k1vbvFIqzTxVVzkiNAEWlvPZStdWdDPJXXmno
m+tIl+9WXIVTKG4PTb2gfZ8DihVg2f4g9oNR3nXVnpa/UDdW5w9ZeVXCLel/sPRJGTEaKPgFaz71
5AfwWb9iRJscRv8R+rDfeX4jW3sFFCAWechjUZfJsm389TuF4t13FWqNHUXMbWbzK6WvKd7qzOi9
ElUuq6RBr/17AR3srr1YJzprITHPIUqJIaVNH+IgC31nN90LZOC8qg//y0U4geGiJtWiWaxAocpF
FHnbMi2YARGP+rbOiaDdcGUPMcmA6X80oEJukU+gSnH2/45Lk3SEZ1PFfKjpgDA+Mh+SVgLJeA11
SzT71oJ4YnmNcIeng4ZERw4a+AYv/1CUnUHznDKUhGLpSSW27XWQ1Qiu34fF3HkUDZk+dCCZyIHx
eqRzBR7kXMXDOK9eIf0tg8QVjMXhh2VP0LPNHUU0tnNZDwVvCIoVGMDTMY6CtOa5E6sYBFnqSmZu
bJWOihH3rOudbjahG4V86qBvbTL7MYEGtC7tVKgFm2bk6228aefEqaPhLi4wJWUM/myYzzJTHMvK
NpmdBomdemVhuykRTYmueEL8ZBtOEPRiS8/P+U+exiGrxlJBJ2HTeGWIaCRxsuR33j5eP4w1W0Mn
PIodIJlAy//iOk4+I2ZfSHHaawxSbxudIEVId9HwTFK8idqtiXv8f4PjvC5T6lk25wUuemE2dRT7
LunvafhSDL2T/5dngI4yDgTRUFFRFT4pk5dVPDaywVxQ3WSWUyODnqSK15DX2HIafTezAwv/fQiA
Hn/012GIQjOh3nK+oxHp9JFmA3P72mtVZHmzP8X0PMgi9aYVp36GwzmkKLcHo1JwjXRr29s3UKHW
IUCpzG5WCnuoVoKqxbOC6A4UTnhv8NYYjXWtxcAylYdRe5BGl+ABTWJ3YRnX7cBUPFYGNdrFEnVj
9X+uG81a/ArjBLSBeWKQZXNGmhtmYuTT+G2krfwrrT5MHXo/2xJcgjragLpNNgruxZorPIXkDJW2
4Vg0Bk7RaMBIPNvHXBUNZK4e4MmquLCAGuo06D0gpIruK70OpKgK+jo+6Gn2o6eTiNBoMTze754s
ie/4JkbWlFaLXTSr4XdN703ICmU0ukcO7KZUu6MUWYGNRGWrvTWWKDBee2idniFPsWozG7qONlZL
m11a+VUCnqnySep+h9GrRfesPCqWX6vP4OEXWM+q8f7dZ5u7KLFESDFZQK6rxJMg0zS3dK8byX1t
sJemzIJpeJpUupGi3kuT46S+Kn0memeKNn/5kSd+NlWNiQ0lNj+tfmfhY1cNHqTF8+QejKxZvytm
vMV+NKJ2y7WvCAbTbHSnauhB4j+10xTJY6EBlSpe0R7N5iEcgqQQhA1r35ATFI1LDKRJ2DFJB4qu
4Zve4esazMqW6B9k6R18vn6cK9GDIaPJE9GHjikk/sEem1OhKeAZc23rRSrSjVG+TrZ0rOXCkZix
T3T0bOtUMDgmAOWf6ppuKNLQAhQS5qx/0cPbBA9KiGsSeQ9+YscQMRIvDpW7q6BMWNjmLSQswQN1
bi4oY9gRqRGxgDOkbIlD6t0klAVYsY4zEO5i6LmRh60KkHl8aPFKz2zI2SAGE4k2iBbD2X4sWQoz
ywXH+kTHL/r6UNhtnOt2seJNDRl8bcsbFYQXvKkXFSbbUxMBEwq6WvZqMx+Cq5OeIMEoOpzVfVM1
FZ93JFPwMj4/HJtg7ILJgCrD+7n/Uw1HMzrqIo7ZlVuFBf1FWb5QJx5jTlFRyiSgSCYSpRA2sHwj
9KvuPVIrdxCpoq19Y9GcqGAG04CvhLzCOVxtoaREFjgzB+/J54DhSHRHGfqjOW+VwR+6jSSyi7Uj
Q3HJBM0WSv4XChg6sywtW4JBjDd7MUjobdNn0V1t7SstFjjgtRuMoX1cJXSXLlMI58uzGspIaAGL
5dRh6c5WXih7s6B3pbe/oBRewwNfN8g1K4F5oJcVARP6H7kNnSoDerQDENH9DTEUCCZo0V7B4C7J
/nV/FAYDTqD49z1qDqlepQuUNCx6uFuJ/FAhZzAzS1THWF8VnlA2ujpRE+RCsQZT1eUY6cyd2jr7
XYQR+7RKRXobSFMeG5OEuj+xLLoddJrts3k298ZE8najQEZ6B5lbMwX3S2+qj+j0Vzo/nmnVe7IK
4b/ru792exDsKPYyrodyE7f7pT6OTTeZDBFqBkMOjOZBB2tjBsYGlVFnqN+v463ZMlpX0M9BEPOj
6+LcviKjK/uyAR5tKydl6FJ/HxGOG/KDFVOBLa+uDWVfsFAga31R3AAhM+vUZW1zVSs/RkInn5jl
oY5KzMrO5V2asXiLxYt6IVaKKlAKxhCfjQEtG8mW8zWGJSjBhhRtyyV7J9qB2JmnG48leSRk9Oh4
02g+6nfX93VlrWeYiz2eeEHNnOtes5rShe6PM2ezl08/l4SdnmVOi8bbFrXv64hrpbozSM7Ex2mI
RlNbIGtfBtentsnnzVKwVMxtqWA4vdzZ0UGzvbYKivKxtF+v/4D1JYP1UYH2NGJmznTxnQf9YNaB
3UE+lMxr2icLJPoqpHiR1I4mgZtaS46YiorCLOqy6GDgezlpplYx0rolaH6M8NUq5OnJjDTlOMcj
UVy1z9r3wVDTLdFy/avSO/unPdLeb3owbzgjKnk7rWj0N/hx/DZwtllPVpLq6UZi2jB4RtVT6te9
kf7QqTR6uaE2XiLVylc0q8hiKUqk/JfnKk7wnx3kw7UUY19lqMBQExmNqWTL7Lup33WVK2HCsMPM
c2i8liBRQEHE+D3WIqH5tW/pGT73sQH1JriTIpxgNO+S1NXiH2XiRrI7xS9U3Y76WylUKl+Jsc4g
Of8zxIj+yWI0hDzS/o8832nd13W7XOyOi0nPILiwp+z7bB5l7Cql4BRGf4asBDr63+18m89evRir
fx1xxamCmxJEXiqoZEGFyu2jNCj2MKtz6c72zQQh4N5y7PozDjem8MzWoJC1UdDSDNYaZJTP/Yxd
5xgLi9DOPEofrPD0GV0aqa+S3BlnUUvNyjcUU2gYpUGUqtgXGSKtBY0faPRKt81R8Sv2iPT9JPnV
V9vr27dmh5hwwvsP7noZquE8mdLLRthnSulqnY4m9MLUuszRMo16Q9Oy2ZkamVBntOVib0hWO3h5
gtE1r4rG/N82wqPGevpLFp934sahaa7JvSqjW5yOj838i8VvLWqOU4qqyyxiY1vdX1BBmd9stBe8
wOhbj+qkw7KzuWFOaILbzlCKN2abb1KGVoTru7x28xRQHBH0tOjaxYR0H9HQQpccrkVV3LEILEDg
dwgtUwCzYqBYj7KIIy1fBv7RIWuy1SpzWqKeii0LHZkcUT+1009VxDOzds/BzKWC3wrvWsL3OfcF
hvk00F+7FvhRitdyguBAcwNG31waNzmjO3j/61u4VixeuHbB/WLLmFviiRwsqa5LkMbjGyR/yekG
0bqjdLEDCol+hAiK/c7Ya6S+JoWASO+7oMj7tBNgk0tdjGWXyq0KYE3q3aoDF4fkJfaDHv4kEIWs
hiAOb+xqo89b6JY02kNtvsXR+8zuGpHRroYdpz+Fc3ZjO+V9Z+CnSFAm03EvBwU9Urmnyz8Ts3HV
ekvyfTR7xeREEnrr3UUv+Po5rJkyUioaxoIQelyMxZlqqEaaWuFPW7af6PeUgqiNvV8HWfNKeInh
yqhIcGAqjnO1xGxJDt5+CJqj0DIEGfkZ5htrMeQ6SKabOuldA72v11EvlobmjkVOdXmKoaGd9+9z
aRtg38EIScLABwFKd5AzkEpgx9/dzmfmBBQwGBigFsLrCHfo3M1hiCOiuQpyUkzUTr52oB7ZqV5x
OwUZ1NVmaKZQb3QxcepCcbzYeD9vXMsX5Xkv7i/3I7jEQWyWeq3JGOyaNiBGB5nAp30bes0h3rGd
fbCc6nf6Z0+c9L70rKfru7z86WvrX07hxM0rs0XrtMb6dWNyRll1VFFH5fcWXoNYnP8JhFrVVm8p
WB2m7yD3qH18JIHx/ku/se5B1ugYj+0+/sgf2XN7N39C3j3SXMUPf15f54Uz5raY+7CaM6S7ZBU/
osaAUPKQyIGibvN8z+ArryNdugUOivtyRplcgO4JUKaTvWNc3Rid8jN/2fev0pe11Z7a1DcFj/zV
U9QQb2FyFUEXX+1JixH58gkjy1SJHLOz3ZL+ur4qsrqBJxD8KcaxXEiYOXdZ5in3lRPnm9aTHPP+
OTGdX7JDv4znH7Uj2W7t55vKG0pMKzkdpmuMu+42EQ1pX0QM2GS0nSBhQBZNBz47lA6JWaolinWa
ckOGm0LzJ+uLobQkWPbl1VzIcNFHvVBw4B/O9elZ3k3xMnfcTIwFVZfO26K369kxC92IPNOm1iGW
c3oX2bRjXs3y6m4YsuwYz2p8k+UkZ5uwVqTEqSooxRIjzI4EVFl7kozj5BBtrLYjXq8V6imlvcH0
Qtk4zTCgUS9hiRT7RhxPBEQIsX7MbCkBkWpDjF3SNBU2O1MkUap0dcGmivEa+X9IO7MduZGdWz+R
AM3DrZRzzWW7quwbwXa7Nc+znv588tnozlQKKbj/3djwhQEzQ8FgMMjFtcAyAP29PK3uEHluCVcY
M8CauB261HXUqhKOXT0ZLGoqF3Kn7rWhASXZFuZK0nQd9fnS4G0RnuVKg1j10nwCD1AQ5XBpBrJc
7Goj8j7MAabv1C3T3e29XTTFXA+oL8QhuAEuTfVWKIVpCKkm2ILBNqQ0OPq5Ts+57dcwNtfeOslT
T+ojoJgBYcy8KMwVIeviCqb5Ia/uFL0MXqzIMhEuz4bT0PX6SjxYYDuaSn1U1/mUoGl/n+azmNsH
ddNVecGt5aSfrafs0G80acNbIrCr0I7u6y1sHvfe3txo23hLXHpP92vT5Avf9+I3zOKgFCF443X8
hja817Q33/hKgXzlfK7ZmH3YIRK9JjOxMaZPbvMEk0UYfLrtJtex9eJTzodfyn6skOPAhDoOO0mK
D4hEbf7cBMhD1QI6YmniHO1iAAosVBcTQmjsAt2AuiNaWcXSDI9+bmMWv1uKv2ktYKPYxv42fE6+
mPfiUfa20snak7zn9ri2OUtf7tzk7CxXgeHD5IDJeGSkP0HNYaXUeP0YAKV3bmHmYh7itPQxsVDe
G598Ry6R0dJeeTzaya7bQB/qmE/GKXXEtYrj9A9f5jSXhmd+x6M0oKZWpo75Ej+3G2Y9za/anYwO
iHk0tjHmrTfprX1wV2fqFi3T79FppHIhzTkadK2t6wAhLUfPAltNP4cfUMIxxL3RIcrpf9x2zIXL
QOeatbgG4KCy5vAywosVN2UNDlJ6GtrWlnpvI0KapG9Mdz+4+n4VI7N0oPm0Ju9yHhrUOC+DchP6
mZVnLXVTMkGxPyXh96Zybq9qIRqzqn9tTH57FhxLpRToCWCDcbbg77Z6F71N6K8duKva+0RpTQ2H
dxMD91c9x0qrp0YxKhvuF/GUf9Int5B3hYli9PCnze6ZqdmC/E52+1Kg2JxodwKws8T/pAMZ9y1b
0lGNdYpx5RW+8AU5Wsy9ahNmnNrG5Rdk6t3SKScnTp4/FQrMpSqzbMNezYU/3yrY5ZiZo9ytK7I4
O2eerBdGGrXwd8MnPwTQrY3Bow9JYKUWr7e9YiFanZv6/Qg+8wo3VzNxrDE16IXdV+nT0ORfb5tY
cG48QqZkD7GVdfWkLdSEvC7HRNd6m8RVniOGB/xoTdVvKdbTDp5kl2gQa6zqcnsaRHQ6Lx6g8+x2
zfgaxHdC+ObJR03dmAHyRMXd2Dtd+JjH6Et9vr3G31jXWWikTMpe0cPTJk7iS+N6rRmM5qnoPr0g
1Y2s4L153Eb7aM8c7mAPO+tF4FkLoVRjfxH2a/iZpV2ckDNokvOkv0JhioJgtEGkQYeceDAgciTW
wLBLmwgGFqAHiHcT7O3l+rRGy1ydl4YT5G9adhrll9V0ceEJaYmwrlECBsl/XdYBuDfoiaTzVNXu
om5j2emutfuX4GF8oTlaCLvv8mGt9iwvHWqIjwBJ0A4F6js71GOuZbVWsLCEkenm9FFtaxCsgc1Q
c2Mn9lO7kffWY35QHt1DOWzNY+LAZanZHoTjaz/megxT5Quc/Rj58itHY1LmccWPgSRIsuywRX3A
g8Kjfg53vC7FD+M1cDweSYHz+NeKB0//9pUHn9me30FmGkhRiu32I/p7OG0kb1vY6nPz9af517jv
EZioD929btjhi7HPJs2m1dLiopOd/YTJzc+CUVOoYV5Oe5FtrU/KB4VNxte1PU7n9Fvh4UV+yVcg
7NdFPrhRCUk8q3HtqZQ8M8ll33klIyNSvR98Z9hWD5TBnqpqGz33K8YWljc92mmaTIysxpyed/Ci
rBzLnEAYHcREsEeqtYx5397HhVAAEwb4omkwhQrBbBtNLSuC3JRwIYZ4G1pD6hoc5nddZeYpoIYR
AeWg0qSY03a5bupXaWZA3/1Y7f13tbOhxmdk6dNz9OFvvfBAfWINNrV0NC6MzjJ5WfCT1EwwCi5r
7x3AtpP/Hqqv+bvxIB/kJxBU5c5/SO4kot9KpvG73nG1YmI7pQFYIcn/Lr3EsMaeSV/GYBnK2hcP
4dE8wZPd/5CfSQtf0rdgox2Dr9F78Cnc1yvX50KA0jWZYbhJiQLTs9J/Ukil4rs+uWH64PqPQfFg
WH938uGP3QbxI1BVRF5qPvNZDjMK0jpKI57OxZukfujxn/s+tYYJaz51Sq/KDmnV1EOkpqmTNwC2
oo2cPinNSn427cJsl3gfAEWjuMHMxrw7I8euqkPzxWNP2kvJ587cZ8a7qh9F7dXVYpvZCvv2R7s6
0EyhYAbkzgTkY4cu3UIUEbwlNYNpp45sadjkUmobwf7/ZmT22ityuKndHiOai+gbc7NKuq/Wtucq
akzzNCqZC48PyPjmqa0oUY3p+4i2A1hYX9l04CxuL+PKjX9bwAa8EwyrzkuXdZPnQSvDP9sX1iYt
Nqb1KgHkFH/cNrOwJcQ95gA1WZooJqe/P7tC3KzMyZ5zKpdFbTOaYnfDu/fHyRDkGSpIMOC9cMkA
WL40IlSZr5UGVE6pr7wwMb/RUmkveyvv/KWlnFuZJQND3LlNSF/cSdGjYWJ2LwXNk2KsseAvmlH4
XhSWVQqQs9jW9pQj9RGWuTbW7uteeTBg6obS4s/dmOEdItnETy9S8bn8ZsMoyHqpAXqtSsUmjBuF
YsPee3v3r8oEbAw0I5x9yIQAf80viaxIqWXqSI9o2q6zgm02DkiCTuxXIXpqHWwna/W+q6AzMzmL
AaGZF0Zfg1qAQMPJxG2Qf/fcehMhYq1Cz13utWDlNpr+xYswR62M0i2XLzTVBpCTyy9pjJmeaxOZ
pGlWpBIkZB3EAVG+10fztf0PhBSTvYlET5InHsb51eC7SuM2ycRzCAFUE29zHYbbfRY6mfElggNd
evH9D8tbaQ8urRJQqqrykOPKmNNwcJd0QVJSYlLKk+fDFjjRS95VvWVna0i6hdBEi2MahFJlpHut
udekUTwWGaa4+o+J4t43cdTwXvy7sdbG2JZMTTNeImT8XBnzN6qaZhWzNHiLpreiXUl582D6Q32f
V4Vg197wHyIVmtOMIgHigZN7fkN1sllJLhM1TinrW6h/bRMVTLjTbx+7pb1CjWfSGqOMe5XYWjAd
4z10TzIpMjaR4RlAINOXQIoBYKXZbkjTj/9iEaUGBa11lVbV5RkojLKNywIWSbPVfsVDv5fVwh69
Ep4OM9pV+hoXyfIK/7U3e5lUPTgkw8dengR/i37tVGl/6uFGq4TiRS/XuKcWYrKB0NA/y5sd8YHs
uogjPqiZdgzLfwbRs8uC7e1vuGiEnA9mN2ifr4hm0mywTEg4uZEj+QjpT91qW+jvV3xj0ePPrMy+
nJc0ZRROgIbel3di6X40dfGgjD+9oFxp/yythzbTxN1PMkPX6dInlHEIwzEciMTta9xZyMsKtr8W
fBduGGpyNJv5H73C+dWvhupQusJEziVKG198F4N3l95S6lYvRfA9MV5u79GiOQMnhxWeKUpltqah
9+HSnjTcqzE/GdF9rPxVdsVW/5XD0toqn25bW8gCDWadSQJIbPiKs7ymFLtGrIBPOpFl/RRic6uk
wco7YMkdSM8UCt2kaca8Z88hElW5ItbyeD2KTbppuuEblVzQ9trKPbnkD+RPzG4zusHkxvT3Z6lg
IMFknxr07kMoUhUFvZ1DJccrT4DrohW347mV2eWhg0BLrYIF1bGa/CWMmn5ye6V8zuR2+CIJo3Gg
ppzvad3HlCSN6i7M6RDaaRlaT7LVtZ/0ZCt37fHPd5JPbPFihW4AxYfLtTcx/DexDzGmZLnPSpA/
98WX2xYWNxJNdoUAAl/dHI4te1pqDeVkARRzcGrFRAr3vSIVPpNM4NJqv12rDy2ZpNwA+NukuIEL
XS6KGTDFrTSCcBAnH534PkbKSz5Ri1Bc3t1e3ZLv0IyhOMJtBnHk7H4xipaREXRPGIPUIjvX1L+t
OjlR5C5WwuPSkaNFzvczaFgzHnO5pqBW0mycVPlAXHzNCkbNmZhYWcx1kWvmozMjVjBorq9zEoTi
4MbdHlE5fXQ8zbf1cJMViqP6+9WZzqXQBU6FvINRaCZcZsFEErzSGDWwKnlZHwNdOY5Bc+/G/WEg
Lrtlc4rUcnN719ZMzhykzfTBTT1MlmXBeLBu9+bPGk0ez92Co0uD/xCceSwz+jC9mKmMX+5dOwyt
6k0CAHUa7BtD/EjF/JTltNUM+aEego2QGNvbK1w6AsAeJ5UjmoUMmF6a9Iux10I0yxyDHoo6irsh
Se/UjFK5qa1UU67BrpPXGDRAGWKl3DdvSsoG4xFZwxlAnxJ58c5WyRUMbxdGP3vDFpTHwv1kyDvV
WAmpS2ePyiXJ+ESYcjWQ5gOAHCN1AjlVhi2lyTM86DsXmO3tTzk5/fwZdWZmPoxWMUgIBQJmxNLb
evWbQN25yHY+JB9tuHIVLW2bJpOB86JhzGv+xvY0QQrleEqQewjBK9f8yyo6wxHq3rcHK9rfXtni
eT8PlDMv8azWBHfDbumN8hiUr5lpZAx7dftY83byGH/tR+2jTJ5CfU2BbnGhGmTrECRbIr/h0j9D
hlY6ABcThh+xgVi2sxCxGVW2E33lfbi4SN76lHg4eUxYz0yZmTCM3QiQSa9rUzoNetzBUVwXsmjD
cGeh5tKGlWnrnRw9Msrgv8q+3NyZ6L6s1Gmu18xzjsPIL5kUg+YpjaZ0WpeTBTjUb7edbg9utvGg
aUrX5tevPRZDkLbSh5veWXNDSttpjWJR33Sr+1T/1icQxKQHnqrgaFYOx/UZvDQ1rfksd9IkK1d6
FVPSUNqVtbUy0qi1FGLNyOxaajWtKqQJAJS4W6/6YQktxDYridCSDRAcBBLqJTqh7HIhSAaVYu8B
EogQb9Lj9pAY8U4R1lg7F8yAP+USQDqMrGFeeh4kbtj8N5tbZXwHFbc3XI6cl3srgWTFznwOQBEI
cZ3CQBg8I7afC7tK6LeutiYGs2iGubQp/nLTzLlhBAu27KrQ+WqD2zqimTHQpEPwWTfunx9jCagI
ExwUVxgUnb9wvKLkDMeQJgbouyXmloGUKHwws2Bjlt90mLhMhKXGNSDtdaYwNTl4yVHEBf8+Z2rR
g8oP3QCrSNt9zsvyTc652EQ68yJCUhqabIlnbW+H5YU4MSmj6Rar1KlCztMFxQvjZgwy9KPEXav8
iIduP5KeDFq3u21p+pcurzYc8V9Lcy9xg8yr+h5LtfkFWRpuna3AwPPYf9NkbvNtsdY+WDM4u3Di
OnPBz2LQr4ppVkI1HsNup8vvgWFuK+HDWBP2WPyWMogSRsZAJcwv1IYJMa2vosyRAPAP/ksvDxvR
tds11ewlPwEG9j87V1yiZZaLuauzsFBSqOm+q9bouKEjaB+J9W4Ka2zZ1+cOCAcgC1oXhnGNmNWC
vDEtOp1OVNZfKM2gwyuHm1TJu5VMefH2RDNhasZMuJE5+DLUJD82CxJJKionxYQuMfKKrVv539y2
+2u05DcGRBw5S58lKmu33fP6zQN9A1UnDv50l80hF8bod74HEYpT6HfyANOZ561YuP6O0jSxQ7pF
F2B6wV1G/b6IKTQ0xK+ccTh7ELtwG9WJZUPwu0Y8ubQYascwQf6OJvOXNh21WIDhHLinl9ua9rz6
evudiM5OM0ovQKiIkxPR3rTYs7u4KVFHKF1iVa9VKYzT2p2RaPVOGKAHFoWnpFK1kyt395IgnEyz
PApy9qUoxodc9jzYi4k1lf9MD0kl/WtPmVwfXIGMzBOVdiXuXJMnkZRAe8VFi2YZaeAsxHVlC3Qo
8qEwEvRdLiUH0Qf3p4ubvLWcoEesInQdsf/pjdomlDzHatfYxhZ2HglrmeoS7N083GeRqMpdOpDD
xGEpnbzWsL3yVZbklQR72QgKllB90WieRx8EYIskHzzCHYfHrcS9jiyZusa7+xtjPdt4KJPlacqW
O+OqNlDF6hjKFsEHrcSd8PiDqfTvMBVtTKeo7P3ws3x/naC+6d199FTa8dsn4bN/yr8Zm1Vo3RWq
c2rA8NzkTWYArJ+n9U1YpJISseCsj7ZwkRvDNAtS9weYHTZl2WwGt3yV8tK0tWotVC1+bB5qk3Vy
uDmbA2l3oQQattXQ+j70tQPd4F3sr4E7F84xS/zXzHTjnJ0yLS3hdGswE2R0mmL9sfaDr7fj3sIt
OTUneb8zvaPJc04Ss8jHKBHYT718Vd3HNv1QgHb1r2b1oaqHxl3JFRce8NKFvelyO1tSPdSmOwTh
xL+xycrHCIZoyvAS3BsnVfhmoW3dfRFWCZWXPiT9BJiFJxgJSgyXVqM2t4q8jCG+OqAgaL6I28yR
v/Ie0jfqJjm2++jnX7e/65KHnFucrRPNzizJAVfRnBGfBiU7yV7/IBl/jvaYRqKoI4P8nSBWs9Ci
FxYI0ziZmJuGbVkPx6KsNszPrNVdZD7Q/Ngj0MG5B2oJk8G03PNts7qoN/uMbXvy7/tde6xAHErf
snv1JxPOa5j+NWszv4fCzKVMjrV6x2TbQd8He+muvBsfIRfvQUHe3qol54AtdMI4AjO66jB0oekX
JPScMnShlOoXj9fbBq7BaRMd7ZmFab1nX89gqrQREyxAhBIf6w/ZYUKA3qqtS5vovj2NzncKyH/e
sAPSwpXDFDpPdIpll1blkJHSVq8IUuJnSTsp8raL1/xiIRcF3UT/nZndaV5mdrBcrZTdsu+gWj2G
T+bDZ/0v+Wg9jicRaXoHmtAN40COsEZItXS4wFRNCnqAqohdlytzUeHNQAAQtGCzSUvd9hRKHKsl
6oWEfoJu/WNmcpyzbUPwzfDLfKLLe4LJvt2QEmaO+RlYYbQ3HrL78k0/FHfWcVyJHb+LtPPTdm54
dtq0nAmCPGF98v5bj+HxKb3vCFs75RM1s1/5fYGQElS8NRhDWufvwmnbNE78fdgMtnZcRQAv3RHn
P2d2HHVooj1R5+fU1VY7GJ8qp72D7Hsrf5oodnb91tqoh+I+eIrenWiNh3bROCgwOpt4GU/Iy03w
dDOzKBNyOvW7Bk2xiqHX7iXyN6n7q4R1I1t5/C94NHCzSZgRrghacLNvH7ewtVoTUZMSiMhI9bbc
vdTZc2BCqRAGIL5XbsQFX0ZKd8J4wNvONMK0/jMnE4ZWKygHQW6ZtgiFmj8hxSBQyH88AsbVR+MI
ENr0LqCEfWknVaTc9QOIBGuzFE5jJ9f0pLV+pXV0jUrFDKCOiTGYoAfi99JM6BuennQDR/OL+c24
rzcGElWoXgc2cmO9A0vESZZs4cHceWt4iKUwe2F7dl6LsBwKREQ4Nk71d/JW3sfPyl1S2CZOakGE
48DLl38R329H94Xr48LqzGHMqMBhYqxWyV3fvmVrjDcLBwBVeUpRCFUxyzEHKcqNEWXgceAyLLe5
SFMlAk/yWaru/Wgre/thbSZroXvMFp4ZnN1WeRRZdZ5PBu/0fX0v3Rt34521FX5VmwHRCVu8qw63
P+HiEidkCaUTlOrnKAlAhVpXi/imkfWnxur3dMxs3fpbMX7w0LRdydiLxpq+7OK+wdUBnwZ8bFe8
zF2bFl3Eu5QcfmLr7h4TuG5ur2vRI1kWzEggGSexmcvToDaKn2n853jUxRG+j4NjID7UFGsap2y/
yINtjs8yL8Lge9zsW5KrtdR3aZXnv2C2mZHWt32RQm8ou6NwUoxGflIL7eftdV7HTBnwHwEa7j66
08r0I85iWCKgV91XsL410Se4ZPXwVPd3tfokiCdV/XXb1pRRXN6Nl7Zmxw3MgpAlU3wemu+Guk8Z
POnvpeDBClc2b21Rs1tvKgE3aoahmgkx8zF0v1guo1qvWXrfyyuXzkLpi6Y0zXbKzRZFAnX6MWdf
0BIZ04oAijp+YB4z/x3qQidMEDUzoEFJtf3Q/xS9+JNrrbno0vVz7h+zeF0qkcQZwEPDSNwK/Fm1
9dEI1m7xhVTqN+SFGThAoiSLl+sbLHEIemu6fXgs17npSH20kYKnAiqH2/6xtKAJXPM/S7+/9NmX
1MoxCPwELtZYGQ8Qk8GAFG7HTn+9bWZpQZDhACag005fcfbd4kgqwoaumuPRszQs70cP+bhIhYl5
rpUMQVqwBTDJQtOAeQtS+tnHg9A4iRUPW3KY3zWN9zwOOjRuiU2VZhdF9UFUniVGj+NCtq3+UZY+
6Xp571WaXSg/yihaWfrSG/7898w/cV1QzK8afs+oue9ZK23VUjppeXoKI/+5ol8SM3dgUJUBpQBF
WvrH0YZciakQihXyRDc3e3N0rTxEXc0wQFpZdiIde8mBqyeGUT8RqF18vb3RC/5kks9MgHMAuUwB
XnruqHvlkOQB1qC1qzmJ8fexXWF4W7MxC9Kam0Wx5fq5UwapPbr7dPA2CIbZt1ey6EZnK5m5rFfk
vShVrESFJaz+KjC+G2/8cPt/szK7C/zcQhu4YS36AOMm4MAjZVbZ/HzbyvIXoxIB5+CEq5wdCVMa
QwM3hKZOgjEB+XSmIwdrJZQsf7B/jMypMP2+6cSxnLZeeEjVp8Q4hIPTNyvow+t7BnemTs98MEQr
QIcvHaxIDTfsDT6YUCnk5fUxV4r7Rs1jRNplp5PcvdyttZCWPt/U6GD0iccAHIeXNuPQiEor4box
zZB+qnUvJuneqqUvt3dp2uvLu5r3GiFrCvkYmqP0i6gIpSGHrYzs9mEYGdF0f9y2cJ0NTNU88kYI
yiB1mfdM/a5q5FLh9WSYQbLpWpTZI79Ltlk8fpKkIH+VDC9ZiX/XbjHd1YAY6YvB5TxndNH0SmtG
HugOREzHXrDuCkt5CUv9AbbWtbbU9fpkVDep64GuAF44hwqMpFa1pZKL18Gmtb6qytZtTp36rRGd
P/2QGKKmP82pEVznd0zgSkpTZWTDefPR61/d8ug1b6V8Gte4fq594sLQ/PKossjQ4o77WSo/GE+3
+35/eyXT0b90OgSY0BGeinkTteTk+2cJQKW2Y1bXOhlNfzfWz3q6F/z30jsU3V0u33nVSrFyaYfO
zU3ecmYu89KwKeEeRDpmcAbxOA7l3g2+CT26tGvA3kVbTNMzYQBMGbTNpa12nDSaAMg7o/hWm+FB
1caXTCm3QtnYYGNW8o7rIDGx8U0gfNOS+XP6NWcr04Q69LLpVuq6BFWnXWd+cfPt7c1aOkvTfCTE
JvyhzvXcs7A10faAmbPJfmnDaxHe+wNQxZUy5ZLPMX0FdQVJ6ETMebkSSSqSVDEmK9KL7gb0GF5u
L+M6hvMoIYDzivwdhWafqhGLPM0LeEyhv9XzL7L701OflPCYDJEdrdV1l7zg3NjsrUAd2W+amGvJ
HFUEL4+a8aJpuW2Ix2qtFrDkAga1KWZXST+vJtHrzuxSzefDFQUEBOXeigCi+GuJyaIVZdJNYE52
ujEut8cvM42WcJw7lvAyWLktW6+CIf5x9sMWnRmZfTWz6AQiLUZGDmd2rIKfo3QSpWjFzOLmgB8g
N6VufMVimeYQ2UcBZsxIu0sgwThQwahs1eu/GY3+IHtusnKEFi1C8QzQCywIc1Wzr6eh3Se6XEdu
8td0nVeGUwhHocs3dba/7eZLp5Ui4v9MgdG4NNWqaV2FGTSrxXCoomMBs6ClkUKumFn0hzMzs+Oq
u1rRNB1m3Hirt18b/zUP3m6vZPGj0ZNB+YGmxRVM2gp9tQSx/5vyuw13tXYSLRdgKCriK6FhcTEE
H5FxJqLDfPjXhy6nUxIW01VojA6KEzIo0KvDyv29uDVnZqa/PwvWcdKhcjeZiZqEQrXTB9tB0u06
+w+hlLTnn+VMH/bMDpRoyP5G2Ck1H7k/8y0dvf+y/WcmZieVQrWX0tyB49Z71YKnwHoa+5V6y/L2
/7uK2ZmpVKsptMmRKyna+d5dE+0LD05ANbPb1ef75K7zhOTsk82fETA4dlWhYqxJffjBumkecEQR
5pvemJvaSLbtqG4KvQnh120P0Wj9377nPGtAAM5tCw/7hNdG/tyqe7da6y6seLkmX7oFhM9BZObY
iEtrY/hPYm3ZxhoAeMXH5+M9hZ51kihjRPI2Vr1tzZ0mn4y1AtKibzBcDBCNios5n35RxMH3pR4r
Xf7TTe1i2LbxS+x6jgFl7u0otFAf5lI6szVzdV/qgt5osSXvpV1zCh6zR2TVdv3BGG24PEgenpuD
8cdv58kok1h8LC6oOa+orxoVNcic8Cp+VuAgTH4ZaxF8+t1XLn9mYkrIzqJE6MW1YrqsS09RxfjR
S98jy2nNT2aH8oG64t8L9ajLBU3OeWbN9etYigsWlMMAFNjy1/SutI0HYR9srL3y1+09W3aPf7/e
LNAaLWIqncqbthSgaA4axFt6h/y7035k2tttW9cMXjz9zrdq+jFnK4vqvtIqH2PicEi2ohO8qY63
NR7bU3lAh+mLYFvbdlufhL2yL1+DTb6Wmq1t5MxBK89rxQI+XMcvtQMAhrZ/14AIS8pXOX9o5f/w
4jhf7iwsgzWMSk/FmpyqP2JjQBxOVndDKR1vf9c1j/mNcjv7rgwq5aAX+a61ty3dz1q6MYA9jeGh
bzaZfsgC7lD/4IprY0TTAm6ciznKdJR6X8sn+na3jN5aKzxa/WfNnWwy22+FED6FTlGuZCAre6jM
YnPmjpXvRRhtIIlP4KsqOgeyBLn62iWZnXQr5dnFq+Dfsz+HnTAnVUTiFF7ShkEiWDXKOn+NBWNl
VWufchZiZKHWxjbBjJj91EInr09G41IDPPidM1h2tfZ+WFvWLMh4cY4Ej4I9d2Ci5zHLPsvFp9tu
Of3kW94xCy1tEeeUkjAxdp/64YeyqmJ6DZm8CCdXEGTT9fSwxYDZ12/jILxKVmjnkv8CReF20LW7
IH3KY2YFE33txK2ZngWS0pQLMQwwravZm5I09yFCZ4YxnGI1OJWW6Ix5ameSvtV6ceV+WPZ/snw0
zhlZ/x0Mzg57ClFIo9RcRqGgOrH4Uwz9vZ+Mu0lPLinDB7hLVmpCi75CAsFcFI9m+Ekuw7bCqGAf
h9OJ07qtXnTbVFIhmPovxUE4V/4xMzvYamOWVjjwTeug3SWm6ZRd8NQG8iZRfvnWGifPQhsK7znr
8s5WpfPyC9SEhqj7TfDtSShAPxYP5cGDmufIDXRCllb6Gh7X0AGL+3dmd7ZMvayVFnoL0r5asusk
cqxmX0PwLo62nL2jtn37FC5e8GfmlMvNU7VwRMyRZrabvQmAh833KkPbZIdi121DSxHsvI48OxIQ
xqeZmOKXvRztfW/TZS/NeKDSsrUE20MnqmdU8LbJpbWdm5x+0tlRUBMvL+KAWkEV/52Yd0Lzd19/
gSPU8QVlc9vU0q5ND95JeopZ8rn+VNm0dY+mFsEs2hkupBffZPPeHbKdLG9MT1uxttxAPzM3c5Ik
M5S8qTBXkKUY6jH2EY40X0xQRqN1b2bbPPnV6PqK2aUXyfki577ix7WRTxI4PYimft9mZOwAVvQ1
JrylgHJuZ7o5zvZNyZh7rqktOVn3LRId0X+O1piLp39ifvlMNXPZhEp4YsS7NEH7pPH0gpiVmdlj
m7uv3OErl8Caidn9lmZCbmZ1yZWdu/eAIbZFtfZ4W/xQ0ygqnLcTiczMwSn0FEE6SR4qUCRI/tdK
7O1wjWxy8eD+Y+RqAIviVGBWPQHJGIZvY/05QJ4zoAjb/6iET2EgvZhwFt4+TYufDiQq7U7DYpZl
tjspYAPTrdidaPhWWs/qn9NY0NM6+/dnW9OL6dAKU9IW6PrBtIInP6KX7mXC1h3W6hGLh4ZGJ917
sIjKXG1Y99uggwiFPYL+wTbk6nnomkOpBvvCX2trLfvDP7bm8tqN0ccy+q6Ty5Hp5+//f2Z4Jaqu
LGh+3aPA2hgBD1BA+AzSx7YJ907zJVgT0l7AVrJJ0AGzU6BOYEG4PKK0g2WzBZHsDC/QZLgvm/5n
doJk3N0lx/Td2/endD9soqNrx6c1EPBiOD+zPYuvqVDVg6mwxmGaqPFi3/GTgOGyPkBgEFmdKD50
PGJue/3CdQWjIRPSkJuDzL8C2aRa6DPjBug63gbtRm2h77LLbCOsyYYuPQgBsUMCBAJ3opaYna8I
NjA90S3AgFqzVYdkL8TjzkXwNi7HQ63+omP+qFHXCodJJn0NArC0TrBEwI0nNgb+vNxYfRS7tAsB
1KgNOmpKLKdbqYssu4my2uEcpRvRhzby9sddOBoo1bGlMp0KYv7Mm1Kk92qgxnit4R9TDx6UlGJG
8+fjo/KFmZnjIB44jJlBygHKspQTW208u1ubsLuWn4Cn5nwxs4t4jKzR86aLWHtKHuOnemfZwfY5
3cHQN6LDNBXSqh/tAxQs2hrZ4kJoZriPQQtgDkx2/q7xnd3NctqkgyvR+4tdVF2s8Uc3wJhze68W
MLnIFiDLShd2ksiZdxHaUav0pKERpw/qc9KC/cJafYdyZHoShoHqQS88U3Yz7iRSOUcew++Qe4AS
09vIDjzUmMI/J0OcfhJzATAtQTQx77PngywmvcK6W+2nVnyKvGiDXBDeOyARa63cf0vOem5sdj81
dLnFXMcYCk3gowRtcGS91GzBH37c/tQLlzvLolHMw43vPI85aUEtxqrw13JoIyf2ed3EQSBspEE4
FkOg7crYkmzI937Vffb5tu2FIHvhxZOrnblS2uqFHkydAm14lmRHbl/q6lWO7v3ymK41ctZszSJe
3BbS2FfY8vruPm10uwwrR22rbRv6z2FrIfHXrmziQpiD24C6M5ggSLqN2fJaC1bSRoebiO17zuEc
94t4B3DnUwWkQTfW5gEWfAbQNZRcoNlhUzBmMYGqcKya/cRL1PjbrKx+KnXv6IK40hFbNIMoCyeB
KHqF35q6pRwEKInaMP9IWwHtyfLZWr38F8IMxc4JwDAJHmDq0jeMQE801YfFBsVUbWsWEeSxcfTR
1R1K8NBWJy7i5aH+nnFJ2+2oP7heothiPSKh4RbWMaq0tTx4aT9/DxvzcTXYa2eHMtFyKRgLmAFa
BcVNYAHR+KjVjhTBxbpyMhZSLDJFGrXTS1KkUX+5+pTSkV9FITInXSM9hI3nIuFZd1DBRG4H94xQ
ryGWr4W7plcrE2ZArTV0T35rf58dRmBtqR96SIQEpV1sDZvyjWG3Xz+yfWIznfBXtjfotMcO7nw/
Oiftr+GwVqde2nMDjqYJzMxs7jzrh2k5k1SFn1COIKUaObTDJny/HXOW3PfcxmwTPYRpW1XDhmuO
5R6MmHSUK/+HkVRrBaQld0FnR5+oPcHRziNr28pF1U7uYsGL31loKKe1joxpWkoOAyBw9On/yeT0
oKXux/Gcl/783vCYEk8Sp+93VnNiXJH/fxtgHMnXWl5LFQgmm/+1NUt01EBvQ13F1kCvMPERJwxh
B3ZQE6/HjaK8DBQHSmF7e/eupUImjuwzq7Mgp8MImFU9Yr9dEk2vj94IH2Qpq765rjk8mHWgPEmu
rv1yu97Md17dQNcQ66J79ESpRRYmTjfjKEsMFAq9eLSktmxhw66QL86VRoJBQrCkn37l6dsu8FD/
q7uQdD+WlfzgRoH3xU/VAdVrofaR+221b7eXd3UAKFaR+OMzYI9g1Jpc6uwMomoMiZWXsTpReTeG
6qUinP+5CRnuKJg/0dTV5yg3se+aHq5gLqO80ZkQYy5O8NaUIq5cn3Wo7BJ8xDx5YWq9XEcZGFkO
/BctnFi0ze6zktZQHb4KquKMykrx+fdbZVbJmQR3Ju1yBXbsOacPlLOtpjTAGZQdBW/3KG14WNj9
9qe0QWNu17x4W+UEFZqACpZph6fwyAzpNjmQ6Bz7u2Gb7pv/R9p19citM8tfJEBZ4isVJuzM5nhe
BHu9Vg5Uln79LS1wj2c4whA+3/Ma7iHVbDa7q6to5z2pB/ZUOKIn3UracfrjeBogTSkHSVqwFrOB
YUrtqSM7/MhI3wzWsegF0Oq12HayE3wNEiTrBpGWnYA+mKrSQarlL2Vg9mMnxdnHdT+6uKHwiTFf
iSF5kIHiRcW5ahzkPZlAt+oM9pMZ/JYUN5/vu/H1761gNg8ZlAqKUxDWnDsSaJkAI1okj+RwfEi0
n3o5HqvCBnxkFj05lshx5kZLoRhyzwB/AmwKSNu5KaZjkLOwYKpumDt2+17Did+ScivpN4rhjLNn
mhi+Gj4S6yYX3b5ru4kqB64JAz4Mvq9z46SDaAMYVKEXWIDRxNpY9m5hCo9RlLq+oWsvqzOH5MJ2
lc+WmS8OaT7UkafcqJ4NsUIwO4Ii3C9uA092f183KfJKbm0TFlGydDmf4WOr7yplE4gIrlf4eXDy
/8QAPtXWDfDxNwNsWE/vsTfvejf9R3Wiu4Pi3M/b+wDCdFQ/xL7mhf711Qk3lHNRYyZwGBWmu9/W
8/ze3/1EW2iDRsr+Pt+M4LwTfMH17cTDAmOcOHZ8bFUrDYWBDmlFZvwei3vwKQqn11ZNgM98Yaay
kOFzZ7sjZRIPNXJv2ZjAmixTVAG8tBLx7q5QFeGrYaABjo86EIiizr1ezbpU7b49Iy7pNOk/w+Iz
77KD2iAiT9mvWrEcRU8cI0+3MwZEwjS+F3y9xcTZqUc+cZrTc18vzeRWqbXFOQH+9TAm8iZDws43
wAqNZDcBGZ2hP8m1nVFZjm9GI5Y+LLBI50pnengi/7Xq4PJzUBBDrINyBh5y5zsig2s+1Za8P9G+
WsUbwDDL5q3ZOdeXfRFuODNcEICmCRuUCmbS8jZI3Co4dgm+gCGY81r/wBiBBGEW5IagFXm+nG7I
0rhhae6EqZX4PfBKCUkOyTQ9k+4tKrJjnXUOA397Z0p+kc07Q32/vtJLzaplqSc/YbmgT1MqJYnC
XMdPsEI3erYrmkQ0+z15zLtTJfo2uOGTMtFmR3b9QBPBhXyRBy3Gl9sLrEkQeubHWfqwyfHYQI7c
6sAqv8LZ6Fhu6vhXPghe5SJLS2Z5skzwJ2DSbcnG69ZwSfou4+g0VrmPu2FXBYPgw17kqcu6Fu0x
1AGBnePXJYVTjykkZOGYFx1pno6TW3e6SNJiLQzpy4UMLhlUpi4OwxTrmJIvsHvMTdKXEa0GeXYF
/rEC1MAghoyRIxskGGD4P984NreWziQUZ6AuO5T7cXrtbL+eDzY6acBHK5ZrBY8Cm2tJ4anN5Xie
fKwwDjABQGBTxTO3xGAwwkz1o9dutcBnqjubdxFzJkQh6Z2pDjh1aSm7bb4zyx0BA+j1X7N6d6Ko
udT/lkIgf0hJ0SyDX4skXnkTEmroX8H4AGSdFNBBRW6HirKnYM6jvjPSG610A5tGbN91XjV8ZJD3
SQQ36lpw0vF8QLaHr35R+yVjiZJP1kE9T/6am/fKtNCEsR1dEaHT9FVL0AzTl16LedESsEgQRrUJ
S42XueVW3yB18BU3O/Qq7beG/z5QxbfuYkpuJdpsup4Cs+N8RJ7m5GD7GW8UL90VtzagDHTbvk9I
MPrXeRPQh8oNjpH3ev1LrZ0HvKgwN7Lww1w83bq0aUZDH5C64eUKz5nje/s/NBBx7yMHXjgckJFy
F1AT22UXMzhDMYH6xoDQXalsJaURBMaVqjNkqHDewNSL+Tie0WhIszLMQOePKYECXCnzoMh3PXpC
+1pmuavVrfzQd2q3z6dWNp0pj4q363u51kExDQxi4b2NH4EK4/kZlOcmqMsJv6CKNqq872svIsdC
cnK2CTPXZtmmlvdmBeZl/TOwvUj/QFU66O5jEdBurc159ku4CJQmYRwmI7wwfQWz4OzWP5kLul3n
q9ukAHXsooNxH3m2123NWxEKYu0EoES1YMWsRa6X+9wGm8FrY8O2hF6DYmxBcBSHr2QW1DXWPBcJ
DVp3S1lPuQgxQ8YmBShTEFgpm3pUfLuJvCnQPMFHXQvmGOFTwGaO6aALjpPQMPtm+Fb3nEjWe/kQ
Gb+lvu5SEIKrSeCTuAtAsMraxwyFVQsRT4p1WiiWJgIYrJbHMFuKM7QMz17Ur5HESTUqxtjZLfBj
HYQqoV1u1L7kQ/tbE6Sxa/t7Wrvl8jklaTsrWMSqIbtMtH+KHHRrosbm2qV1aoNL1lO5q1g0L2E5
dGeUhyH4maHNVvogD4eyxPUvubYgA5I7C7E85HB45CbGF+PZ7HA6JbYL+w852OSi6L+2nlMTXGLI
Km1C2wEmGN6GUnCYTS+eXeC/MUhro+su8M3VFZ3EG+6kaSzVGrtezPWqo+fkGI2GN8WzILdYXdWJ
Gc4TOsZM1jJ8JXREgeOz6poW0pvZPBNpV4mUMFbz+9MgyvmEGsbqrA+whjJlm73PEB2L8hek91H1
1tpeWaL69yWzHeAEgqxlLd89LeMvfz9JocAgYUlhgbswe27KW7O9G+ejnNzFT9f9cG07T81wTpLb
A2sqGQsM0qew0SkoNRvdxZTjrG+Q2AsWtXYrohELkJAKLJdOlmh9sii9Hws17Eck8e+guLQjqn4k
++BxCmnwH7wRnXUEfhXpz8X4e220JoZIYEk2buxkk6kQUPsPb8wTE/zguzppNRvY8oWGt3n4pYKn
s3byenP9A629RE6tcMdKjdVU6wYspAXZjto1dOoFL4S1g4vCICjrQOyw1MzPPwpEHdHIMSDmXGgH
YyxoPrumJljF2of/bhTjWYYHFT+iREZgdRrVRCI6oVuzmTGomUcdBSE+HatNW6RuMgg8YPWCOrXJ
JUBmkSomLkyE2BDDV8WhDWva9jdy7g+T04S3AK3Ug8DBl73iqi2g/QNPrAHVNpBZcl9LasOkjgr0
BVQVk4dAw5H8K5lGOtc/tWB73TO+e6SXxr7lMsEwhafE+YeLszTs4jpAg8rRnf5p0Gme0wnKx6/x
TbvT/Bw8pMUjyegIYft7siObrqDENWni6Y0jKgWs1Qmx9n9/jrnkLieH2yyDtKglrL042BvTKZ5D
Lz0GW3ADRjfaPn6SH6+vX2iQ2+xwmFhVJlh/bFJ7F4MWMHwA8xtMja+Bk+2qzS+BxSXcX9lxUz1f
4jzkgdansDgAok8lmjrjPvHvZ/RfCoz8iZRm116uZ1vKXT9RNwx2zmCvdduDdph7h9CUlrS40x35
R3kb0jezdm/xiSPQMiKc+oIFr0Sfsx/AnaECo/wgnP3+Ac2xUX34mOl/hvs3NJoCC2gEkPeKCDRX
/BodF5TTFlkohCQeGWGEWVdYPaCJnbHgVwPXtHs6pV5vmRjs/mUn6DYb7xWqWgSirbrio9tHU7AL
JvMxR6G1a7b6eCDWUyvvTPsx7AoQamSu1fi5iE/h8rwvPxXKp6BUQEefj51yTKZqzvFTs8aLh0cl
/0CVpZdRTBi/rn+Kiy8B/NJCrIH3BUg8LgqnDZFms4kgstqVoFhjs95SKMqK6Dsu7oLFCjGWXiNu
zov4BWHlyixiYF/ARjbvm7J5GYmK2ebCfPn75aCrpgLYDWoFFGbOT1KvtQEgfngwyVH4I0fReVZD
wf18kdpgLQsAHigBgJOgYnxuAgpRWobSJJqF1cekPbUzkJfoXID0t4hfDVNw3aztHPoSqOqA2VaF
rsa5Na2opnQ2arSd4/rVUMKDHdWvJKwEZdCL9ywaksAMwtAyygyw57mZPGttggDUIl/7bU4eiZ/N
Zp+Jej6XzgYryJ5wj6FwALjKuRXDamwSTUkLvYlI8/TKDF19ikVbtrqWEytcNgj+QMg3ZmkLnm7b
zTt7oy4qTdLSDRHEsUtXWNYDWWnwByH35F2hzPJYU3pYQhkQJd2FrTPIf7To2ZM7KRKxWYusLX8/
uQhnsKUB8ZlBRKBub4CQ+cosIBurXml94FomqIWZMc0JET1g1/fzzyo5F+xSiFqSEKusp6cqV2jc
QbJvRu6rCU7WRTa3dMUXgnAAZNHKsbiTpVt9BzVCQB4KO6Bma+EdBLY2VfJSxGQUnkCvSZxBy7bX
Y8bavqLysSBUv0825/ss1sNUqeH77XiLNCOqn0JlF+Y/o2oC2NESLPIyf/xe5R9z3N1XFq3ayz3M
QU7WS41bq0hQpt4G2r0xvMSxn3cO8tb/bYncwesrNAqyDDbD9nvqqaiRvRm3ZujJ1oMtelt8t1LP
8pnvJQKCKENSDsS5nLlxBMWSbQCTTuIXQ0aLcNNIuxRcvYl2UFRETsBMbNdCyLy+zMuSIGeYP/oD
C0zIjLVOHxQHuf4nsX+U1QuTGgc4fRQncT40aTe1Ke2ga0uQ5JQG+HRzbdNEJSWk84MqceVC802g
Ta7/uMtIvnj3n03hvLtlDehKJHj3jOeBGjwW5nsiotW+yBuW9YOPHCi2BUTE1wvrujaDeoINKWpr
DDkXKL9HQ097M+u8qStu8YQSddAuO4WcUS4u9bk1Q6auap3JKl+ScdhAvsitioHGMab4gCbt0eFK
2EeFRnBi/NbS+agrL5ksUc3q3cKYXF2bD3VQbK5v+LobnuwGF7hkM+xGJE2to40oR0tvarft+002
ferAFBWDF1ZHK9/33e663dUPDbpRSPACWYUO0XmcLhI2Romy7MdYbA0L5Pt2uAVSXLS8i6Lt974D
ZYDoDjosnuaEoKaITiMOdV9PTgDl69kAxwPApqACBNel+qxHpdtb6cM0RwLbaxf5ItP2/6a5GKYP
YE8jSwzrzH4fM7bTDNFlsL6Lf0xwMaSA9GVXpfh4pB39sdYRQiBmrCv/KWScLIULGYNZyGoyYSkM
z3g33aJd9Tveop9xqLfFtrCde/UJCoIDRYq8nQRvTdEiOVepijYcMgCUnTgd3QYExJnZeMOUC/gy
Vi/WkzVyJ9QKms5qlovVjnfG7NvlI8HVkx6SDtPR2y59+C8H4M+n489dSzS0iLClmeI2w9E0D+b4
67oJgQPyRYEkCQZSKciFpPJ51O6EOeTq/48n0QLEBF6PfytqDchv7HlZQnHX1k+M/JecAypjaLqA
NhE01Ocxwsz70soaxIhWTg9DalJNSZ6M6tnUq21tZjf92Py8vmPL/3hxJ59Y5HyA5abMiAqL5oR+
uDNJ90zaGuWvoBU426pPnxjivv5AZMgZTTAU2XddY2BWjcbj3wNlFwAlQLIgmAaQkr/o0mGWEl1j
CEADrrc8G3fylJU0kt/liTntLAu+11oODJzVgi6SQXHJ6xrpXRkEZV4vi9o2+putuCbx215wcyzf
4OIb2dD2gEOAqfZC4wMVkdA2sXWhmbl1C1xNxnB3NyCy2qJmQiXRGPSqU/wxSLjaWgS2izgfYJCV
G1u9rWuvLb9kqEaIeD1EhviammSzcGTLyiSG1N6FMm+a/lQVh8wCiM33U5XfRFBpoNEPJmHUADj/
y60pDKeoRcpX0MhBL3pvQoQOUpvxNqZQ6d0Zx8G/TfYf94FLnO79qbnp3OzG2DC/oNhyBzVkwZG4
nBHBVX3ym/jx4koe6lozQbs5371LXrjXtu1N+ZC9accKalXJW7ybvYdUpsY9uwld9C1G0QzOZVVz
+QnL8A0QsZBb4SmF0roqtJx0jTOhtrXXNqMbueBl7J3Ww0DOvUbVjUhQ+7LOyNlUz6PclAV9bdqw
+TOcHeUwvsn30738ztyPwoHSn4MhXTfa6zfY9a1IPPmShoQzzj3rBqIlhBQ9FrxfIColJtSddCM5
gz/cGxs8Yw/Zre3bgix/9Qlyus9cahTieRtUKcyi1+Uyz6DlPk0pcZrPA3vW72wquebRcmVX3Yhm
r7+xFxeuf/KNuZypndggT+BndjDM4c/01bob/Z+PJu2gqQMS03v5jjjaRof6U/r21PnI0EWcs6uP
gdPlc+lUX7T1YAb4CepRU+Birfc409GXnO+jV/j5e7Wx9hqkoK5fb+v7DqqAZcAWo198NozhpKkJ
e+y7RRO4VuNhEIr27xqU4Sw/dqqbZAIKKWFO7gdo0wjSyLV8AcI0/1rnv3qTYWjRhvVA1aneeyqZ
/oMFyH/iDGPEBRO+nDtXUhbDncfGycDaCVCvkwir8ktk5N1HB37JUrF9UKHh3EcpsiGJZZhoaqq4
bIsg3f6E59x8Fq8V/Qp34TOEu3fQUHi1RRu4dsGe2ub8Rm8UbVYC2CZp74SDExZuhNKBJOqkrfoJ
IG+QiAd8CgMD3D6a0O1KGSZaHa2j8ycIwJZR8B+QEHaMh4watRM7vVN+oEAy0GkjjEpr2dGpec5R
BhbHuTkuewwJts/xPT0mNcW8VNhT9Pyd9IeGh0Z+90twOtbeimDkxYpBDYKWLJdvJm2fBGzQsL3K
qwXmifTLtA59+pyqrwmYedN9LyLhXL3zTk1yCacVa0PUJzBZxzR96LeY4Lsr3OKm2qXbAYqaGlVu
Qb7SOwldOmuJBwqe6AX9h+tLX3FqA29jzIehRIv3Kpd5BHWTRyMkb53RfCkh0ZffVfoGNUUbMIGO
3dmizHTlA6Ow/U2/ghk/i5dMUNXJLkyF1Q4Aef1mJMD66EHS4yGUiQCfK0HHhuS2Bim1ZfiUB/uA
2jvudbmpHTSOfbuafsy6LMimVldzYoL7iEXcI9U2YEJpGEiCZ7cd7nqRRO/K2QcN/9IWQna9zPKc
pwkm6xItrmBkBndWGaZeh+Wkfh58XHeFtdIrDKEwBqop1LP5V12o5FojdW0NtYz9iPQQ/AtgudUC
GkoAs+3s7FhFT9dtrn0jG8T4oHzASAimNs7XFoL4IEn7rnYaO/eLoNqhaO9fN7FW58Ky/tjg0qzZ
iMwiS2EjrYAUkT08v0EwX9FW8+vWnScazm7Ugr9YwI685hyAukJEGlBQPFi4UFqRooqJDbyDNt0G
wVc8PpXd7+trW3UNMNcp+GYGRgI4E9A7nMA4BKXttnpm4FMItU8rS3DDvl63s76UP3a4sBwVMVp6
LeyA6CDVbvXuVmmd6yYuQV/4RjbAuyiLQ3kbWrznriCB+2cM5MX78vJhToJlMrZ8rWetA2JbD7dT
OM8Az1bFoVSiXU20D4K5WxfE2SJlkksA9/dPAd2BijYLbnpuWxW90AIlHWunz8Ywow2xmtehjMJ7
Kxurz0kvRtVJhsrKKSimUrdvCvs2SiPMvXZSyhwEtGKL/7zcFCmYkyhDXnIY7WawaE3MsKTxPN+H
BOOxsVSNG6hSs0MVhe0LBEVMqH0PFWaj5NCI79kQNg+RZKZPNplbr53UdiePk/UaEwzauJEedw9x
kCrw4pqO6pg4UasmdyWE5SE6XU02VVkf+2U6lb+HSMLLCcqWshcCt36vFAzPZ6Z06l7tOuhyXv+e
35BuLl3C2CEA90Dc65bN42QGqZ0nu55qpzAlxy5fsM9eOeb+TOZtYytUm7Q9EqqfofFbZu2TPak0
UpM33BpubgBaAfhkUf+TLvLrzQAEsYKWWi/o6674NSDpIEJAjXiRe+d8LgMSQmYGPrTaxjcDYBYl
lBNH6+36VqzcsWdWllN80pmMZ7voDBlWSFMNtzo48yMa2QBuUtmM551cNOljKpNNaAHyUY3D/XXz
K0GCgO0Gl/wi7wO/OzevK0oiFxJiX5vItJx6Rx+eNNubGoGdlSLGmR3u1EiBrU1jjqvdrkGuPPsQ
nMVQvMuGp74XMTCufDgEC4hpoBgkX6apGGYoQ9lGQAJq45ApYFyQikMQhv/hfof7YtAMows4FFxe
aIxhblbJXDtRZ91Vcu8C/x1hlEVIS7KSgJLvaWSQq9rWxZTwzJSht0BI5IxJH/qWwgK/n0wA9oHI
eapDZMNzCElUNVMGatpN4aldET7/b37CBfkCqIC+TWvsaR5TyIdSaNZkOdgFBeWeVX9UgFkzER3R
WObu/C4kraY28BOtjVwovdTGsdJtaimCouSaPwJHAdIaaNUsj4pzv4+CscqS5djVJWqg2lNSQfKV
+P3wMoaT//d7d2qLP2NBhAf2BFsS2ZN6Y0TtUYZqmyXt/oMdNM3wSkENFGih8zVB58cw5xB+Ekeq
/QCkeUsNqVF+ExMs0bNpFC/X7a3kZ0TBwxPK55iwkHlWrmJM4xlzeAhdOebYtOExH0TVv5WjfGaC
i459qzMyEdwTAyhHE03xCWQP2775D6EeFBgYmUQqhlFYbufC2FbKaTnKev2zxkT8GDwl0tf13VKW
EHdx550Y4dwgDyOjAfC0dpj13UySU6gPvBfyTlFetGxj2KD4652hve3IBsj569ZXyuPYSDzkwHUP
PDF/rmawGhUAp+GdYDZQjdgODRCT4W2KCm/kNr2ITG3tVgNTLPB3KIjghl/+fnKr5T3YSqZ6cflq
2AWJvlHG8R8ARW7KsD/oOjgHZn1naMPr9VWueeRCRwXhSsDxECrPzVZBKKVmg1UmY7Np1fIWU7p/
H/WXQbV/TXCBMOuTXDMXVzHk+KGX88cEZOgtpjiur2TN8fG1FEQnJJkGz0OJglw6W12BxyPEPuZy
9tVq3pF8Epix1vwCzzpkNwZ0mjEGfr5jzEKZWdXL2ukihZU0I/hgtAZVkCvnaW34fWSYvt2z8cnu
qv62yrLUzVQW4B9J+JE0luN2gi5W1KgQCW6ZRdsR7JGyUUuTU0dJem9ImXaUUNX1hjIL7tQ2iUYa
yPJ4CHpr3utAC7+Ns5pg6pwE7K0NSO7ZkQK6C8wLxIehqecHog/Vc5OQed+DB8vt22q2KYpBFkZZ
Z0iooQpUJQnITrXcoCEqNp+akYW9B7E9cGkUCnHDMQruIY3BcE+q1uBn+lg4RqX3G42NYGhXMSiD
PlF0X/da7Mu4Y3dSEezSUlJ3lmR4s6WUoKe2A3ceKgLoHZnuQOoxYyJD0g8GwxOSRllX5l6nMHum
zVDYn/moa9tpbubXqTaVnA5WUt1rM5r+NBujFlT6SZF5thH1z2M2KpuO5emHFMYKhJdjE0AqpE2B
IPVee8gDJIaEAoEOo678q1olUlNkFjI+Gfynhzhg1W031O0OjCv6K+B6QULrohvdShrtW8XukoKO
ySSSY12/51FTQskCMYKf+WT9lLC2Wh50KCz13e8azE264Y3B7+vnSGSHC7p1WeSVhokkR1Ezn5gM
nMjBa5LZ+4HMkfO/2eLOUpizqcks1GIMEvw08Y6iIZBETZ3ZdCitx+vG1kLd6WfkFpahi1cNBj4j
FnIYU+sxLbrNdRNrQXyZQkENC/LqYMA6jw0D3oxQesTeFbbizB3I50oMh0TguII+y88Swy9BYu8q
U9QwXsvNQDSC2hzeIxA85xJrQgap15YcsFAOUBwupZCqKHAm2RbNQMFxWPOPU1tckS7vkjG3emxj
ZTEQgHRZ7kum/NxmrH4EwFsT3B5r5jD8/a/bc7fHBGYShmnRJRVMXejV12bqVepzEInWtfbtTg1x
366EfnPW6TCUYnzI6kYg9Wsqk9dZQ38nTu/zuqJTwwRVrcvlgXty6SGpONdgN+BOgBxbqmWXaBSN
dv5mV22/VWO79qzBNMD8E4hUJy4vSZgDiwDESNG1AoffuYOCNzS2GUFRRU5wH3QsLbxAUZFWtfrf
n22Q6enAnKAEinodD1eOcZuQSK6Zo2jVJqoLr+j73RhbW7C9CZLRy5MNU4a5FJcWMUW+lQRUhtU3
DUzZoPPNrXETWY3g2l/bOCA/AFfHixIoUy7fDSJJZqZWMBAGZwoFZcgvK5I6V52tr+shZOW2QZnE
AgDfAvnb8to6/0QYYlOqqh4wW94Xji53N32GImsf7CrZ2qCgd5uqbK+kla8E9i+B7WUV5wk3pr5x
iy3T0Ph0PPBE6csuiayZOWoweW0we2Wb7ZS8901WHwcz2i1VthyqDHluQA88SgS7fBnHYB+sXrjg
DBSQeAHtuitajWkyg0b3nODBDHppbehvwxEkWHoiYWDa6hTv+qLXvuyJTWOpJZwk3p3Uwyl7hTlR
5JLO+kc2U1pkqJNdN7N20CG6glk+1Fk0jFicm0HIhNpQoDLoM5ONPIyfDIP8xlxvUcX3r5taKdFj
WASdaQhcL48Jnhkqrkmmz4bGIMygOkVBUMHW3bBAczUG6FCOqN0xN+9f01B2+l6klHgZSM+tcyu1
x1wLQwbrTTdaXp6XAdVj4CAqnR2iGEmu3Gt3U1DpztwqssCDVo+PrSzCsGgR4InNHdQY1OgWGQy4
UJTcm0Yy0KEGzWbAfiiTuk8CbdMBi9hFBITfgyVgUFj7yIu8Dt7FeDeiKHP+kQsUaKF+Y6FmrZvH
oRkfq3B+lEKAUGbycf0jr7ntianvfThx2wlkKymGnGCqrSDVNRX5XdKbkWPWeiDYU30lKtiYk0DT
D/uKztn5qtSptbUQ5JsOIOCexqqPQTc+r6/me3aWjzwEY3IWXtwmgFTcZ8tbI56nVIUcpL1juiuz
m3n61aXbLNNo0bxHrXljhi9TtQvGJ6b8Sgg0VbKjVPn5vLWKjT45xuxV4cao/EFEc3D5VTF+je4q
al7oqKCJcb5+0LmEetlD2lhhrqrMtEPxZlI/EyJIUFftAFCDBB9YbtzQ53ZG0mt9/a3XnAXUmBYa
w45m2l4vzL/Ou7EiLAnBHjO3Ci8sEKF8HQyLHvA0F7SdHy39fQruxvzH9a966TgqdgxFFBsdC1vl
zZCFB8cOwA/fDpkJ/d/WdIJASCu4tm04CeDwUNAaVHl0a9NJaBkvSkx9NWY3BMX5Y1mrpqsO0Ws4
DSJSnMuDB1J/TK7hjgbl1UXNUEFTbZzxBnRqCAiNbbcxQFFiltbm7/eOQEx9KTWg48M/JaKq1dKs
gGbMaG3z4JeavV///5cofH7gsAywnWEty5wIj2CCyD0q4nkP+KHhahUNMHWNOjza2DTRd3r3dd3a
miecWlv+fhKtFCWItSyFtXhAZQC1XDOz3OsmLq8dLMhGjobiDxhJ+FPKiIaWZjlCVKXTbqXM9pTy
g4yPlvqqYnaBGt1PvNxFtFzXjV6I7miZzUyjHSDLKm2bzo+MzQQY0ZhvYjN2oMhDK5Hmzor7qRoB
ImuhdsPkKReMbEx7kB6Sf04FjASZfWmW3VQoXrpiBXRuaKGg0g8YMl/eDcahnDByzEBfmbtmOTqW
LTnIyRx1St6mxHzuy1eUqdw0eAAs9nOSqxvowqKL7DJVqEe7PMw5Vz37McvfT5ynGSAKEiy5NyEP
0oww33phGLsprkDa2m9FV970KfPILHnZcBzHSRDGVjYDs3qoc+Pyw9wyjzxAH1iPknIEmC+0n/Fe
C0FhAfBd2mSizO0y/4XeCgieQKVDbHDqcTdACer6WNJDAAMmHcgwCfP51SzfMyv8NMzuDhqWlqB7
tAKcwnsQvAsY5gRjGaYPzjdXIXVhDxbKSsVB/WcG/UDsfX4kbgulktSJ/NpTaQFSq5eBGvRBVPRe
AXCiDwj9K3RNQWsPfzu3rttSZKjDAlgBu2NNw9vifoZZ1/DCY+9orxomBzfRbf68TankXw8YKxAJ
fE6VwMdxaaBmw+12OJijpJWoPqnH6qBRe2/vUuetfC93qS+iclk3BlmbRSYATzuePGTUgk6PW+yz
9ARg9pY4C+1sDiR24ZRbIY3FypExoBj0rzUu3kaZFc4mwdKYZ+7DvUSju8yNoVx796HfFKJn20rS
jZ08Mcc5kUUypig9Fjc91G7VU6g7UAtkBRvIQAlSl5Wm0LmtJR04iQamkuCofsOq9p33c7xJN907
ezcBaJT88U6U+12KYaNTd7o0zkMVHdog1rK09h1DjT+sG8w37ku8zGlFw6d2U788iFp4K0j2c5vc
C6rQNXtQoEnn2A/5Fs0mANcnJzoQ6ms5ZUA56/64AcGh7BebV8GhWApOXLBFF1nGwxGUv9pFQ2hA
P6OZathWPsmv9IcfHFUHBBk+LtZ5X+6En3Ml5J3Z4zzViDs5rZbPqR/xvr8boFyRYK+ZE25mVDHv
BhdjUUfbEc1rrtzcZ3Y5l22hh5RLDHY7p/Khjfbz0djIsthd19eHrhkm1DBFxEe4TFGrSCFoMTd7
ddN95UcNOHWJYizZqb3+R7z7Ee27G3B/CL7jsm+X3/GPXc6HSKFpiZ4s9EDv6Q+UNMBOdUCr1lOc
0Ssy+vIgYiteNYgRKTAGoX2Jht/5uTRazSjUxXEGaT6YlnzTFsy7vihtNayd2OCcpZ8BNi5iXBcL
WRA5NN6dspucu8f3wA380YWm1q26O8YvXyadPgY3oqG/iW5iV78lzy+i4YvFQy52GI0hG63AhQKV
y8SG2IjtRFVxUsrnanrMIHMnOh0rTxuU+5DtYcAV7Vk+p50NO2VBatQOmm8uytLLOLseHMNedBWu
GoJaFmq1S/OUr6BKZaKUaaED0BlhgiXeQsT2Q6fGg4l24UAbF10garnzfSdiMl29OpBi4nkNvCLm
ALhzGOmsY80kA6rj9/a2ugffkuOZd9ImlgWLXF3jiaXl7ycXRwwcjpKPsMS8XnfA3EYLkSDYqgkQ
SKOACdIWkz8DcZf1GLHF92L9SwTirEDbsnhnizKXVTMWms/olyKZ4HOJukChup/geaF0MItHlW3n
2JmK7fXTtnoNoYyF04wm5oLjP9+w1M71JrBMXH2foztg1CXdWB5Ehnb2Icro7LX7iN4OtNwGR2un
Crhn104X3h2ATcsoCYGN7Nw4maJqZBY80rK7+8m0t11L/HgQ8SSsL/KPHY0r/+azkrNuhJ1pr+Zu
rzkV2FwdZYMY+ThsiDcbEKHxsEovQr/eIZOnutDQEWz1kmrysQTtZXMpYKCBxz8xuiKOlLSE45jH
5gfYnvDoOsTQfJg+Lb/eRj+0mWr/1F74LG8zp/qMfSKSQVv1Kbw4MLRBDJDac+E7DfVcjSb8gnze
DeODFWByEope0Ea8vlSRHS6ETzmzpzKCnSDX/AhUgPCwly7Jwdk8CdpCa1c8SgL/LokLLXFqAH7Q
wdQk1UdTCfzBIG4JWJSq9K+1+ZnVlV8pggfVan56apU7NVJbaHNfw+rcQw4cw3jq16RQxvBeLIEj
2pURAA9e26qOrULUyru+vSu3MJgiMbJlLMRjwCycH5saOX+RFAEcyUrAQ9TSRgSHWPmAICHGSBOA
bKi48WjuHG0nvJukpdcc0cmks/WRZE9COM/aPqL8hdmw5WKQoZN1vpJKDRVN6eLGyTPwe1d3+i7w
jaP8q/V6r3Kioyoc6rtEjaLtdGKR+3KWOi0ai7D4TTTuqPfDPWlohz3c1n+tzwl6rVNb3LOiX/gm
ysVWzMCBBo5jFBOve8JKAD2zwCWAat/MbR7CQkV2Bkj5pcYtWve6jf8j7buWI9eVZb+IEfTmFXRt
1fLuhTGSZmhA78mvP0mdc9d0Q7yNWHvPqyImu4BCASyTuVJpujSDidJZOepdbUWNLfr6XeR0buII
qTs4D5NvfHGwVrcHWqbQ3lmK1+ws3Zw1qVgX0IOUPrErApkzgotoJLWvH+c3DtjKSxOvOgzsAQoN
FWwldIz1qgy1FJOlvnUS3XkPWmobPONQMCWJj0fEdby1Y3sOx7hepZTKoGU55i17xWmS3pZM3lYt
+81cMRcWMR5HAzWfFRnkgUblDHeqDwqixKuNRQXHAcdW6yp3yydJSYpD/Ed7vG7fykA4HOVsPRlv
HMMBYlA50DsbAxsuvfnoPdFGg5kjPhRf6Aj/fR1w5bPrAo9xTGHsRDAAYEEH6zZOXYxfyQpJaEBy
nrLZGpKOlCxoqGX0OFrL1p49K5VxRLQXC0x+Z/saQyUBUqBfRey0PKrUlWHShdLwLxITEWVBrmZB
BpJ+TCDoudN9zT3dnsSSlJuRhH5KdjIRO9AQQ834+nKuHvRzbMZB57o25NYCdnHXEwkT5sGJ+r37
pzMIb7B8zVHPoRhHhQiVnA5RCd3X9/wQndqNcBTums11g3i7xvhj22WgOCxgj4VbbJBAOovKptO0
zjCPnLVbGd35pqJENRr68qjkMAa1RivHEq0Wg2avsdsQuSqVUHfc1pu3yCteraP8GN1P+wRJAvpB
J05wWcthwXGMf34AY2xU5U1tgSPbNtGFGtavFbi4BTIVn2DDWoRbhk9V/ZybG1SOFQ39dzLUVXiL
sL6rf38DcyDBxAlFQ3FZhGOyne50X9qb/rjXt+JXtu0JhB28HnKAgSftahJ7hp/bkT+eLPJsbHmc
jWvR9mw9WD6fKqs7cZrwW2arBePJnVpwmta+szpssIXUGWYwkQqBVhyz5bSOqzkW68bukZbAEwbq
rN1NhDdMGCErqm5ip9vMtyKXlGEtzYwh3b/AzFbnAihEmxHAMxi6tiK+dUV7xnGtlhgfl4THzbX2
GjzHY7ZVEIuc1hnwWglShqhc1AGRJdDZW+71A7v8R1dWlJVoNIWp6aiJPRMn25DsJtir8W4pkKM4
rqmeEn1ex1u9sc4sYzsS0OKVJD0Emu33cIdS22/cIDi1s41HryOC7cHkxQmehcuT5OwiKQpB6kMd
FnbJJi+dWkXdx8s0WxJImf0B6+t1A9feh+f2MR98piZSTWsXT+lIKzpj/RG2t9ch1pI7595oMHej
hlH4TpOAkRxEu/sdPKZ74T0h+o3yH5RFL5CYu7FpQaLVSli8FvOt43Mm3UBZhGMNx9cN5g5MdbUN
/3fFvGgb2fIudzIffUQtPIJuG68mw0Z+Ue+vw35nc356/sLvh64hjIAyG6VVYJfVDZhmPeg7Y6+8
WMgeN+S2Ry5GJaJX2i+InHaK1K64ER3p7T9IN2Ft//4AZheHKqFxHmMXJQkDsIcudCMw+iSc5V0N
yigBQrIcbZbKN8POmfs3bWEIM3KBmNkTCT5dCHg7r6/k6iflN1cCrMGMN9vzEFljKnYmDNF91MXs
5CuKQAsR3wpO6qb+sA0dDuBKWgfVRYh1/R8gs3JdYiZBBOVJW/tmtR/Iy5tMmodpU2x47cvrbnKG
xZ6ACqm8GgQUduGKgau7nUuJaI9E3bao2BN9Ede8DW4/y/vQbVG8ogcFamqcJV7ZRJBEmNJCxSpj
CJjJplFaB2klgxRNR/GaoOzq9BroR64v68pTAiJFoEUDExsyEWyyTDUoJlgsFSWiqnYE3a/pK1px
5z4jZXeKcs4mrpmEjiwU5DFKv1SKL8Nylar6XEfoftNTcX7Q2+ppwpb++2wnWpj+gjDXdtf2eVGk
aBwcYrDhqPKu1VV8ruibf71yloiU8dLFvLQXM7d1lQRSkvcRbmkk+7yqNyCfSa2S5HlxqmrLvA/U
qnqM00rjAK/cbWhowzsIjQ3obmC5MNo+CjpTyDBoKW5DiGRZtzVegMmxou9Na1N6d93Oldf9BRwT
qdUQ5hsq4OoJBwHsk0LpJhiPoJA3wU5eB1txEAv0b+gHA5EemnKYg4eplbLLlgrfXG37jIIyidcB
s3LxXCAw5hhpqpURpsTsupSIlFO7Se7V7AiJdY6vr63buSmMr0cDwiZNAKSLdw3k8vKwdOdqLxUZ
aUEtc33deFYxPl/q9TQW4Kqzu1moTllER7eDCPddOVt34NGVObYt28BcozhgS+c1KKKXS+byHE9Z
p5ZQqgYLhXWXZ1vIe3Jz6GvLh+QrooSKwPSDELmv6JhNMiYdm+I21sjQbQbMrEwPfc55E6zQzaFn
5gyJWbsxiCToJgBp8iG69Wf22v3HjLqF4Wr36kN4W/oqRmX86xu2/KfsCp6DMisYyAHm3yhAzWST
ITyJt2BUVjtniu4j3rTb2qH6i4Uc3OVumV2f5FEBrHZ8iIedySslr30To0d8eQWgORVqN0yiPMyN
GaQkCk7tqTBt0c2Ogz/iLafhgwJ3I6Y5oTKDN37FqQ+sueE5rnxp2BRGI3KmwI2h5CMaL0mQOqLA
AVlL1yxsDhAKNVC+AzXAJcrQRtWM/BgiRugEo5M2mRPqpBGf5fa1xQDleMjLu9n6c91B1m37B5X9
Rstm2kMUGraZxVeZai9yDd3yJn/971CYncNMLERZB9iGz02flniEp8VOMQVOvFjzdvBXLj3p6EjH
QM7lEgYLm2OowhhD/FOkmyG7nzFx2deQwcRCfly3ae1rE4PLf9GYEC9HqtTSGGiYINHfIzpMBhho
8vRrxIG7baVQs7W8KQ7G2E5bTAY1rgiOPntM+2YbJZnuDDWk3Fpafl3/YWv1UfTlg+4JwyQiKISZ
1Y4LJZ8yHXwCM5Xdvn3p8MndRbKTgPthqD5BQ0WqvrPHEoNeYn9slUklQ4U8V/c2m7cp5DgFSd2h
VnTSxMAprZpzi6yGwvMfyBwozE4bKIThB+rH0UtuBz/cpPguU6EuslEfsm2+ixCrfLQAX1+ZtQh1
jst8lg2RgaHuBJWAgr606jH7D9KgFwu/4J99DxVqolJVRQSUESgUdAq2vWNEuyS5DXoocnFqpWtH
99waxtvzshcSGeNIdgVts3rJlj9r1vP1FVu78M8xGB/XO3MeqhIrJqReQh8VZG2oI/NYzteSDphr
AN0UJtgszJMwGxOWQzZm38QN8vMQGnZdbWupJQXyiJoPoRkVTQQVL9WxZts5KLNbjaVUZqAttBv9
U0oftRTfyEed9y2yemvhtlqYqzCLjjb3S6dQ0cEST7OEuO7g4M3OqfFjw8VuueUxcDFFD+p49Z5X
rFxzDrA5GiiDYTIPvV2XqLHR9ZlswjmGkrpxhbpbAwXlXL+57h9rEfcchjnJZmYGIq3gH1Hrz4WD
M036eQb5B/RYQP2h8kaL1z3lzC7GU4Rabwbx2yEn6NxQzMlpyQHfR4dMSaAWLRp2qkSnAlTfVtVz
HlO8NWUcRo4CJVRErGkg3sXdG+38euTMFq89R8/Xk3EWQTaKWYTYjB2P6X1vygRkkX5j1I911Lvo
H+Js3+oddo7HnG+0BbRmAPYoW3lw1F3qGa+K5QQPjTfb0xZVRa/hkXGsxWADIoVIsoBU6sfgL8ph
WtwEQNRT4feUDB95qjrXnXItlW+dYzBWFbMkUkuAV4p+c2/ag9vvJZQtcqJugkNvdyBXFvfof7q/
jrvqHwo+0iFPpKKbjDlzQxj02aDglRNX5kscZBup0I9mpPHMW3ycfdTjq/UfHObQSVphVnUKnCiL
n5rqCXpLWx1EgI08gWkRPCOCL/fdQxNDwWRoSNnGtjmlT//eWEwgLBObeLKi++gywChxqrYDBHIg
uXs70JvUeBRFznqu7uM5xhJ9zu5TSPuOTZ8Dw5DtcY8R6nvBjl19OyRkvuu2/S7zUn98k74CzrlY
20mM2sFNMZMqY7b7Erg309CkGZ522tx4QU9jUjQlyYKAk0P6edzRZIwhRczZLfpSOmMgRb07EivI
EaXgGe4/RNAIFcdCHskk8mhuVxZzwcLnE74u0MnCTvbRmY5zFAArHKFL233Nqr5v5V/Ij9s6eN4l
fbDRXF4Qif5u9dgxpv5oaY0z1+jyTkywYdyOIX287kQr4fzyRzEnVW2wpj3ID218obgdbVwBXdbT
doodRX+dq40p3igdB1T9cXyACZJHdK7KWAx2fEasrakA/VprZ6Z4RzP9gS+i/PNavIRgzFIiKoxT
BTUIOVfcOgGdrC9SRyjD7STsorwj15fxp7tewjHu2nRWK0QN4JRYJANG9qK0IbNacWBWvfVs4Rhv
HfRSGrsAC6dTaRM2XpGgdKEsw3MYINn+ByaBgQKkjSBstNjOoXDoo6Qv4RgLr7BW6URtXYymXwdZ
dT8IAYogF0bAFll2Qx0yZ+2YwaJa+hOhiwdpQDxx48AWNBDmgUtUJ7K8uQ665n4Wug0xhoqMO2iG
L2OLMY96ZWrYrBKc022t3KRDzQlfi3tdXhCQ9jqDYC4IoQJBSRXDLAH8/QLmiBKkBSEhU3LugDWH
OMdhHmNxRbGqJXByg+KBecIn7oyW96hwWx61Gw9qWdWzq6CSC4k2KqCoDOJ3k5S1jFZqu24Pafx5
fYNWVBIul285bmdYdU71KROh0ihsuom0MjGPYI5yLVs+YWbSzpwUZPCSO/s78xTdPyX2U+jwLvm1
CHK+tEwEQbvD0Int4plQkc1yd5gLb0A/gCbthRA66V/XbeYt7/L3M5MrEGpMhQk4DBk9CjIkSxNM
M5oJHoIJdTUj9q/jrXro0mWB5kA4KktqIyHdoAhd19pq5c3KoVSPZvhr5jnN6iKeoTABy7LiNMPc
J9SzMn8w+40gaCQO9mOTuaV5G3bedaNWur3gOGd4TAovr6oSVHOwqpiI+ccISfaqOOKd8gJB+7An
ZWgLz+hE2Mg3lddiTCt8uP4D1u4BhEpkvzDPgMYlxnF7RRPGaIK9QgIdmzC2Y9XWeeSlq/HrDITx
zHDSI+F7UQN0zInyS9zx7hlpiU8/4tdC2YN0AD5d2X7lmYIRZAywjrlwqorbPHyrQ98YP2P1q+5P
erLTy2Mo+FR8/A/W7wyXCTIBmCJotBz8Zg4dCbrWmoGHEY9ce/GCa9YxuyTUfdbPAVCq/EYtfqvT
QUamC8XDsMwJJpTdQv/XHCfwyzO7mC0bi7ICFfviF83OSt7i/hg2bxrvyl4500vj7SJCj5EIcCBc
xpAen+UzpEtxsUFLNzEUL0U5ipqnXoo5j4OVnAogzqCYjQppKg9GPiADgL7GB6kn8yY+Qi76qN7W
Ncm2IPvYW28SpzdmJZyg0obMJDJUKOR89yqcBckS0gBKOECduC2PZjASqIOCMI6oUoG8ttsVnFzA
ymm+gGOMbJUhNQYKuFI+ZMK9lGwk4f66w68Mcy8yWH9NYnxx1MvBrERg1Nr9AEmiGhxDxy51+jy3
g9iV+j+t6tXmXjTv6n6v5bdNfGpCp0NgiziruzLWvvyWb7J0jA4YbMFZakRNmAfICJdOeKOcOuxs
8Uu17+NDf2g30X3nZQIJNvSQ3+hkFz01PG2ilUvw4gcwxyQPBFRAKH7AGHjB6JWRE1lvvXVTRjyN
X66tzH1bV2KcxhqglNCpko0IQk+ifkXeb3r4TLzkpZCceBveDiQ/QB3vsfR/8ZpPeMYyd6NpFqNR
Wdj5LnMG1VHBElZnbhy+K8nzdSfjITG3YmoUU5vrsBWMP32wr9LdlN4300MQ8y6O5UQwkfV8A9km
URVsSGpSA6mWD7X63lLOu3qlRofZPRU9XSBdMBe6h8sQ16ilHKiLwvY0nrTghFGTMfUqxZvz/TQ6
ME4JI3tWNc6H1zfTGGMYZrtxKMBdi2Fd9pshCpumTEfUR0Ac7tSIb+MIOkA/gY6rPLgp+FMTCk1x
fZOV+7A/CtEeNGyTtteVm0F71Yc7NIMReQKBdejTwEmK3p0bMoh7OntD4RgzPoAUMqlbcL/uuwBS
eCbIFKHN2OaC3YzPfVRi/OmX3PlppttGNpGS7qf6ZLSiN0a2he+mUCYxLwKueA5IU9H7As4eFRRT
zI2ChAk6LGcN7wBEQDSqFtaRUhvSpJVWO9eddCW2X0AxwbYY1LlN5QUqPsS600S2gixTLDhm6Ogl
J7KvgmFoEAUP/MPw3qUbhfMACk4FYGlvkTGbPVHQSSu9CsOh6G6SsvWuG7dyMy9A/+Axga1rJtCO
ScCjwrOIWRJFfgwb3Zs79zoOzy4mqkmgfCkbfbFLC0jWZJ4pfxaar0BeuDTMrTnzumxWAEEmCsls
1MxxPti2MkGOzAB6Kh0IpF0xLLfx/D61RyGvTrHk/vvJbuQiZAy2ISmI5DV7/We5AUq40OpsWQvs
qXyaAnQW696Qc7xj5d6/wGFcsZSUSG3Ammjn1mmkx1R6jHlqNiuB8gKCcUBlVqwY1a/ObgPVlpXB
1lXOE23VCBB8Is+IcIVi/KWLy7Oih3mExVKj7qXNZ6cvo/s84bwZVu04Q1n84+xF1kumoMciUMCr
RxQ0oIIJ+7pL8+xgIn4iRBZIyYFQZb/LylUmpLyQLf2vQNiBZlUrlBAHBCV56J212nYwVUReTrmY
s1ZsdcLM0DuoFrBE7LRT1MsOxuic63as5Zgx6ffPrn+TQZztx6Kc12qgesFk+3yM9YM2UXBfg69u
Upwyzg9Zm5I8GvAxLoLDznArCTIEEWQg+5xog+gHw0NLeTXKZYuYy/PiRzG3SI62pNYSsLpZ92QW
D9V0E4b7tNn34VGibt/dXV+ElWB7Abfsw9kaJIHY54m8+GQ8+H1sESF+SWU/oJyBFd5+Mme46y2z
Ka3lDNPktqurfZY/XreEh8BcG0UVWuYoAmFQX4Pcl1uJ4/dr+deLtWKihB6nM2ZRsFapJj6aSZIQ
9BuA5NiabsdecC1qemNckLa5t0L634IzwSMKZ3TuDwEOhPiYBWC2xyHvTtl82+i7MbFAirLPBZmD
uuqMyHrh6kfp4UfxoalNcKYLUW9niFhB7sZqgt4b2xhBG/lLvxfb39f3cM0bFQiIQ6MCjAxobL/0
RnNUm3K0gNdZ/Z+shhg6cmGdlDuiwl1QeeWgnWMxCzq0oB6oaIxJ2AOa12pIZh7KX8YxeHiS7+vP
gtcwxzONCc1moKaJBAFCu/8Ub+Jn44HeTL8ri5R7A3VQ19G2z9oddz5g6WJko8mZkSz3cGnIadik
QMXXqTv8QQe7dlS3INeISMkj6eJYqDGlAlMqCzEfgTXVsZODcXzObZrcmzzuwLVL7tymZWPPQlak
JZhXSYCTKagkp+o+GmJ7mHgJIh4ME4g7KaqVrF1gNNE2h12C7Boveb8yMIIx878OrzHhdzInY+oW
EAH8c6ZfvyaP+UGCrGjxqj4kOok5YXj1zjsHZOIwSGXEni6b1OTP4S+D6O8t6L8EN/Yhna0R4Xe5
lx/Rg2jdpc/XzzZvPRf3Ods2xM20jmsgK8rnYD7LSkMq8ek6Btc8JoD0E5UEcfEN/aigP+9dIu0+
3mm50w0wqXidd+MtdbQS8uAm73ObE1A0JqDg1tYhzQpslMfRwiSdVBuT0zrm3UP3TSS5b3DeSCv9
MDqY1GVtob/95oi6XNJgymKrbCWMvJYxvu1PWbqjiZsqDqbwnTh5mKpjHmy6zq8mR6huEupzlns5
0pfhZfkBaBRHRzrq0+wXzTzOoZXmKibHhprQHm2RpWZPIsHegqoqwRxupLtz4Galy0FeUcm5hGZO
TmGGZoy+AbBk6nv04LV1BiKfDR22MT0K1ikrDnX1Wih+bTxbGunlmAiFq4i/JemXjm8UjYgjvbMW
+pRQdJXWjYejWQWbuae2AXFOxZOF16yoHatMSAPGwbZ+HyPRbttTCEpjtdwoMgQPw22vYi4P6Yvm
0MwQjjDfTbCECq1qj5MnyZsEbKLZVqt2hZC71bDNBT9Itno+kxYdl6avT37dP9DxGCgnDYoaYRI6
Wf4VxvsQqm46XhUZGtXm2zQ55bKjyx46AEtM4+enJNsmkye2eK/mzxk6zINNYmxM67ko76DUZiv5
Pp3uUigBSdSBko5RPZitl1EFklYHTd8l4Z1eHATwSBkvFur+84HW+0JJMbCzNYr7jPp58ysYHlE3
ya0Ho98UOjEmnyqnHOdH7MHTFH82KnrpTsPs9YbsxuBhz17F5q0wYhslEYJHEdWPkWmr0lOePAjF
L2VqHAsz4niwtHqI5QLPWqXuGsGx4k+50Gw1fBOnmyw5CSX4bVFIkXvMApge3M9OiqegAlexN7d/
WgglWAcxOCGN1TdPJv0Y6oFE1aEHBW+b70HWnVujTXsvVN1GbLZCVx3aEBLY8ilVBiIWpm/SV9Dc
eFnsZhav7rRSXQPlGNooMUQmfkuQX57NTAuDWos61ChB6701tjWU2zs3JumhwTQsEW+Vo/FUu/Cw
BwzJ8eTV1+AxyimpYOhBTzWagy7hq1SDqKgM+OSQOrI92NTOTzXoB8nLg34InXz3icLRS+Pyxg9W
xgSRoj9DZg6mXky6UeNS++4SClx5V5H5JaxIhqerfW+4xrF0m8O0ibaGUzqJL4xEdEKHdxMs0ZYJ
TRc/Y7mOzq6bqG+KNhzwM+SFEQTQgaP7CMYD6BCecoIbzjEOlLxaX9cj089X0KX5zDXXl9ScRAP1
sjF0ouy9lN2mLEmn8Oxbfv81+5ibTqTZUBka6lcZyW5UW9lHHoWdldP7rRvsm01n81JKK4WsS9uY
Gy6LwCrfmljT7Lki0Tb3KhW8Csg/Or/a4w308uyB82zmWcm8mlOlBkX54saGtVM0PxhvFGFzfcPW
btEzT8H4IuMpYHnWaQ2MRA8/RG0zi/m2TBrohf1Cxcmx0vFXO8gEhOaUBCYmoqDpOcT9HaW8L8yf
hRYI2iDrv4yPLadWZE6t0QWpngn5YJvv4UQqfJB7uSf04NGBtAYIjE8TyB2EbQJahz+gzH4vd8KB
R+27nM8Lx1p+AwZFwL9l4XewzQ51WjZmoSTor0sPqvTH5DG1rxt5BsB4EUroQxa2MST6Rh1dbQWp
1MRORPMeEmc56UoLhT3ULOqUJJOKb+2IBCOy+UO0CcsEYj8agSIamMmr0wAlQ2oqRBrqB1ODYmIp
xLxI+k1CeLEeaPz9G89QSL10D8tK5dJa2iTwQL+DxLri5dvEoTeB80H90Znv8dIgKH2RxjMJxCK9
1h6cnZaQh+t++iOwYF9UWQSN9MK6rLOd+YMQTakoB3jaTrUnY8i0woXXGEfufMOPM7c4wMJIjOkG
XKtsvt9K57TUIaiCZCiYCvUcq+oqsnfdmp+njkFh4qTcK3M6ounXrmNiYuYJb2ZSJH6+CR6KrWLn
IylQUOQxH/NsY6JmjtENI6zg3EJx1yaPpeYNkn3dsh8XD2MY497IIguN2MEwIRHFbUqr7MXSEvMk
ZSXVCRTgi6PRJekfATpnnATzmouAPx5UPLoOvlj2C5xCjVXq53RAndYXQQYoYj6l3svK63ULf05E
fZv4F4f5Ap9VGWIl6Ia3LTy4HWn0dD/cyW+CZYcH8yG/L/fakW41uzEIB3kJgBeHcUEGQxVCJLTo
oCR1eRhDY7YGK6Ygcd7i6G0NkbxghsNV/GabuHg+8ziHf36gM4DMbnZh1cV1B0D92B5ipOx9y9bu
jPcBBNnRzrzh5ol+ZGwYQObGE7QpHwyM59mVBmYfCDGC7YbUeEJ7ud3w2BR+dlRcon2nPM9eSV2e
Fv0kAm10pJPp959FShowkNrLh/Ps66cGL9bIbn/Bm6YN70GxehrxkQZ1EHGhDVj+foY+SUWRy3M2
oOMNLcf9ZljSi5rOc5rVYwFJZMgJmxBxYas7emsapYVlxSu4+9P5oq27wqHalR/BreFC1G2+yW5D
rx04gWDdd85uc+bmwDRaF+omcFHx+1TvJCf1Aif9kB9nW7OrU/fBORzLsftxOM7wlr+fLacmyGkb
RQWIdGW0GLUtQX+wHfsNBkgGEArhs5yzsj/f+ov7nF3ljLP2FPTRoryEU32rvw+/ZlLoXvRQbu5L
cFpCbdWbByfZKbvRlnRntCfn4V+3wVz+BIt5vSmCOtaphnALWtlKfBe6OzOGxtMLFNY41q4+jBbO
vyXVAdkzJvYkvVbFSYOzMqPglc/lzTjy1BPXIyvmVCAzLC1CTUv8O9vCMTfwjbqcfnAmaSCNu+lu
PG2vZGAbb0n4qO2gB4BGSa/mXMerR+QMl/loS4KaKnELXCuWt2o5H1CqtsNiciMe7dX6Kv61kDnz
fTJpcxsCybRe4vhZjd3rp2Dt+kWrC/pe0EGAVxJz6IymjMIhrOCSoeY3yHwEtxDpGXJfytObjNfz
sWbNORpz5DK9nKMmBdpkvXShV7S8xiceAOMQuhFro7QA6OaDKn1BvvP6ci1Oy8aMbyZxvHHRrcOq
gkvypCh6Xw92b3zga0PpnSb2MNlihbxouGrJwln+v0gmc1CLETy8BgVSrIg9xPMipJ1pcszCrzCg
Xigr6DBNWyfvrZchzkEdlLfPYo/JBs0sboK04Xj8z7ZdBA5QxUAdZtHbRG/35VGbQrVS+hy/h/4B
54nltOgsakhxuEGnErIircj5lF07YmBnxAAa6LfRRsOEDzVWVDOC0qwdBmC0MA6lArl3yS0a5/qO
rrR9QUxo0UXTDTS3qt858rMYgq7qOjMoeHmFHmlYw9baW9Fw4r5zusaJCqeDhJ3RPsegXrmOvBzd
C18yL4GZt5LcVaKgZeDqhWaZnOzH9PcY8a6cH8ebwWBuHEz/F+BTB4YFNsD5dci22eybKE2CPtSb
dU6Gffnfrlj0zV1wvpSoZHX9CLTMdAVk7zCLmX8JSODOMspc1n4U/OtLuELlebGG7CR0aeITFlUS
8PRCiJDIO3BTl4d2b7kpiY+Nh1y0Yt9P3lPq97tFMYkncvbjlF6u7/fH+7nF1hxEJYXFAoUIloHE
es45eD8izjeChjOAoVrEA+bc9VDTwxsGLMtm8dwhCWjt2+o5Sl1D4RwEHtBi6rkpo1AVWQCgcvKi
8Usdb3KQ2A1Op/Mm2n4cbcYk5k7T+yGLRhVIYvEJNQsdY92Vge4eTqvV+t6AXWiRssD7g4kgU4IJ
0FSnIDts8DQwqW3y+qDWT9dfBOYET2Ikz6YO75ulhEzoeB1iKIob6qEvBJKGmtNwFU2/L+SfZ+wv
JnOiTS2KLDQYg6g8r14oRspJlkLYRbTSbIPbXFVQoclkjMIkdHqLOzUDyVZW7aHvJyDrEgvKh9zN
zWc3FgLaaEE8A+3b8l1tI4ykC4l6jGPoghHT6uNNNoN/NynRCV91rfknHcTguZvE6QPUhJENMWCI
2CpRHDj1WMnbSC7TT7O06NHo0aZqTFO4jUV9fE7a9ti0sYZ59wKyKRAGjD97E9KhJrWQPjQa9Tfm
ZCFlN9AMrG6C5ibK+CCWRubTSntQRsHaqIWsubUQ3xZWzBskWnV8SPjhcEHVBfn/S8cXctmoOxnU
1KH0hrHKSYiJoRCVHv6TkUSEqzMoxiX1erBMQQDrtpXIW12ApDIkVqw3ARk9ydjTCIUi1YU05/Uo
uRaWoXIsY+IS5UdRZty06oZEyFUchGnMSN2k3gTKsqHotrWW+1GYbCbUP5tWfLkOu7au5kLrC51W
A0eeiVyQFze6yQRle9DghBt3vZYgJ1g2H0lgHUWJ16Gydp2ewzHxK4gMTRBHwFHxbkgbtzGfkpb3
Cb524s9BmNBl1KY1Fz1AwuJ3DuJ06vTpXVVLJC32cqBzQvLPRxeWDfyNYC+Ddg2eKAwcOqgGNPiA
elunEUmDX2ifKmvLUQJCh8dOUEjTEiufiDW1JJA+ru/f6oKCcX9BR0s8WxNLBbVMzKIFQb38Bbkg
O55f2ur9Osbqep5hMJtWZZpS04UemSJ5Gs/+EMqOkeDZ8CZ3XyqvyrhukW4sGq4gM2Nf76ZCi1Ab
cNIhxkXEyHDVj1ErOI+gtWsHcy7/D4R9uNNBFVWBgsm8KprnKNe8vOZxL3PsMJmPNnxFCXknwI6m
jN3IFEgFvhS9/7q+N6vn1xIxm4AB9EWJ6jIuWkprxXGCveml55basp7ABRLHLPGMQu/CdbBVRzgD
Y4Kw0iqzXFCAWf1DoN9KZukM2oeZFo5mbFEzv462toAI+BBLQVhaZK4uTQu6HLOcUtfYilz6oQEZ
iVFzc8o5QGvvnHMU5ms3EROt0BocoMK6CWiLh45P5dsk5cD8f75g/nkSsB6HVnUDzDl4EuShK4Bp
cJwx3g7aZeW1AmmecJiLJ2NyrZ4XDNdWcXld/d8Di3XDfIokuVsEQPJgJtKI+S1cXZSXxOahMKso
GGkOojfcXtXkahrKtL0XBb+v+8P6EqK3GZUiDP8gwXrpEGFlqTSfANIlD+Hsi8PTrPkUUgRB6Gex
JzQfdfQU87IVa06PHvp/UBmnVxfxiHoEatD8iqvnWEoctd8L/VahDxRjxdeNXF3IMzTm8ZEiN6Iq
CtAE4S1WPlXwK6FL+zoGdyEXk8++IsAgmoSBBZCkvAu6k2zdjGJBMD45QTczbEm+jFM6tBQ4b5y1
YHX+smI2sIwwpgSSalxWdeDPmKDK4uimG8Kb2oBIKKZVrtu59qQ6P9rM26YbxnnCUBHeAXO+SVvV
b/qO1IrplVQmnZGTfDyJEk/eZ20Hz1GZ29KiQWihRwOo8pvV/ZHbnWw9XjeMF7OYdYzB7tzIEiC6
dkzJBNk3Upry25ir+0a6v461ao4BXsylzoDJYsYhcyPN2l6FcvOA6CtK5m5QtbcaqrjXYVZNAs3P
95W/dP5dumTZFskkdYDR8L1mj6Z125XqHyUs/Gwc/etYK26I/BiyY7jkFfCmM8tXJ7Faoekd3ELm
5iTX0CHvb8CmxLFo2WfmG/AChYkb+aQWkaQ1kKGsN+Xckpr3LFtxbwDo4KQGlxd4wxn3nvQpnmgA
AA0MzVlikFlSvaJ7nGs0AgbCZ9RkpDF5hEkr4VACxQLEpyHTAeYWZqOsINKVcFEsRaeOl4sBGXX1
zigjkuSH9lBqyd31zVpxjAs8NlaFGE4MBOAJvad0JGmKTYouw4ZyiKB+Fu9N9QKI+WbPI11PmwhA
UrX9H9K+bDlyW9n2V3b4nfuAIMHhxvF54FRVmtVSa+gXhlotkQTnefj6uyj7WCyIu3jtGw4/2OpW
EkAiAWSuXKtQDwwKvtoOWePYfNB7jwKCl8R7EDexWfoBUi9EnTY8ZmWrLb9AZILFw4j1BcUXjONl
Mo4WBfZzS59ypeHjaJiiQkcatHgdzesXS6PrD5BG5dA4GQD1NJGF0LnbIpqEcn+X48mzMcD/YBxE
CMosHmkQYU/Ekz6NPW1BdofLCAMzrGR4SfSYqXe1lEPU8AA9YAsyTaddaHWjmJ9WBZdFTzntiQ6u
cb31ZMAEqY3HoUfKXZBDJCT24q363fpCfhoUfLb3lSyFLAMIJ+vL0rgGZrMcNh4wq1MpQ5EB4kAo
NKtiW8mo6n4B1k64K4maKzSYDA4pR9/1ZSV1BpBNWIpG0cEfUm4xddKsTs2VjfN8JcTNDw8Q3QLZ
BV4zYWJrHVEUTaG1XRHpl1GUTlCjtnF68dZszFJyTKeI2Ag7xwdDG3d1M5oabpZFByqQkXlMjzdi
zNp6QZYRADUgTMDFIBwIqdaMUtyDVjLAM90PqE2nqzB/OT2QtVNnaUTwfSlByWbqAHXOygC8mU/o
SAO3rwkVwy3K8ZWOAUiCLMYjrEtDzAqSEhiPNriBBprh24g9hsXd0OzMIbb6wk3iyzD5qZDdBLp1
iB4pVhQ5VH8+PeS12L38DmEfNJFBDBDJIHangV0oDxkZHdw9gZT++7o8GDEDTk5hlMxsZcdeEqNp
mIUlxH01BWD93BupZBe5d3o4XyvZOCKWVmZfXdybQ7MIEzWBFc5SsNM4w/jTIGcdOQ/Lnc/OOz31
fHoBsL6s20P7zOJ3f/pZhxufsXYCL79C8NaxIKRv2pkxNHL1EcuZ223JrCZE50uF/GuzsctXdwdK
nBqwJmACEiW7NUP3E0mHvWkyC7CiMxSndPrC0Ge6sdeVlc0OjADyGGjnMaEHLZzBCS/DuAgxwQw0
vaU7OMxCuQ8oxfgqtlChskq3d6OzllvJe7UfveiCP74VbnpNryIHmowWeUzs8ILsC+f00q/PwV8f
JvYHIydctkOPDyuNu9gHYHI6oGngtI21AEGhf4B4Ds49JqZyJqUfkyQD5WVaPZQEMYLvm/EMoH+Z
/n2aDlVemhJiUTSa8gBdSwgFgBIdRZeYbtU011ZyaUEIQWnZJH08wUIOqopaLq14qxS2egIuTQjR
hQ9DGqkdTET8wKrzUHX79CUke65CEuPMry/kLW7gNS8AiQMq0SZYxr+0crZVlo5cnr1A9YjhltGF
uWXio/wqPhvozEZqgI9bRyPUcYzx1RAvIA4vAIb4rPbqnWk69Wu0exyd1gMDquPbPsDDVqoDjZQD
9HXaCddC9tK84BlSnrJknIcYFSDvRZzGDV9Xz6Lpn9jBmwVK6TKYRUViEUPrCa9n6n7wuIDtQ+U/
tfya0bvTo1ldsIUVIWATKvUmoJcI2JDH0qS9FhR2vUk6Nx8u4pIpJlMINCMowAnC4dPTpNW7HPUG
00ivJLKrhsEyHvzgoYUAOcvPY/MmhX3V8MzENbd22ldIHuB/IM40UAPAUxAyv8cek4xaEMr5CNXd
4bpWe2fQb/XwkQ2vNLuX0NMwOWinNrAplGuab0TslbOIgsoSpy7kx9gXAAjpZbQZdGFjMzBCTpE7
TeieMN7byIWeIjhsNo6+Fe88MidseS0EK2Q0wZzUc8+XjEsFnTZVhzs9G/anXecjpAurStE5ChwN
aBi0L0xDoaF2lW+Caag/y63Q69Fsk1sA7sdOe5bvOg6FyNz9aTggR/3WQeBQt7kVOK+p86ERZunP
W3i2tblefJB4BklmovbTTH00gQAlehv10EGoC9FTAB6Fohr/wYMYEwBUMihXgDkT71RdwHJVB3xp
VrADh4Kdqg5G/Vo/hXsztp57AId1a1N39YNX9uu8f5oV9iytOpQEaph9SN2BWOiyane5bVr+Qb2J
Lqa96XXniTVYpmv+QOo3tV7Mw0u99wNAQQOv/nmVT07jjbbvnnaItdsf5kMHPxqertAREPYZ2jtA
0+bjw/zvkleg36x5BfGi4fgXgStXVoGGN5zdB76xxVZO0iOz9Hh7+0EiyZMCs0GNrhCls4zH0wP7
inhFAFkOTIhfCulZV+qwMLx2jrJX3egqv+JP9ffI9u8Y6i5WcKc+FbiGAYPgnIXQyHv///wEYdHR
RsCCJEjRImNDptxtfsoXqpN/v0kvX5+LS7brH300hb2ADMpiznhu2Bv257X76nSfayucuiYNAtRW
MQXS/nK4Tt8NO98zbW8cXp/yHeHgibCkH+qdcWfu9NvR+nXa/NqD7WgFhFN3qAAeUiMMn11fGxBa
7H7KDppFrOD2VbbBUewqNvpxN8B7K61vWHddhuYHGFPBTSHcts24iArID4GAzkdDn8fQT1yhV3bQ
HBRGCVicgjOUpAi3DXR8/ohCd9gqvq2eXYoOvDVUD/Gv+PIeC73Q9B7zPjV4lCqNFRPVQlBGB+1O
UQ65eW3UVtACGpRdTcZVsfVuXDtQwAGtYvxs5vMX9rQ00ClXW9jv2bnBnYAfMqBE+y22py0zwh7u
Z/xkTbC+voQQVuYXoFx9larwm9z4G4CqD+T/F1cGrwkEJWf1eLG3K8zCRmazL5nXvt044c6/NVy0
ltwb9/JO2XfnwzfpMnu/Y7+Qr/FwlHi1M0IKtX7c2lXrEXPxKcKwK17rfSBhduMR27bD2xFPOu6l
dslhEIp51Op2xJvO9MPGhvrScYKQhmwRuM9lU1bx6D8OmsMok1BWwa1oNqM96cNOoujOrrC0IHuz
wmi8RoL1pWkUlwK9etr4WsCeJe3hV3jBfillJFKllOWIbUWDS5+8df63079/5VJLNTbfSrBl8AgR
nlZkZGYPAhT8/nAcIWFf5HrgDXKQQAk9DbY031ZepUfWhCsXD8p6LAdYS5rmkFWa19SKOxodyJVU
aww3Mkarc4ehAQo4U8KL1aZal9Hf3EMiwWgiB6Xei4EkGy+PtUQ/GOlmTU10k80Z1GPfCHg+EqIU
4IgGSXTU5dbkA49XGW7s5+egXT3z+8CS1GivV5CurtFpLSdI0ilgnWNbm3UtMAD4CAlMhCAIpghH
L+3SQOlatIZmkuEWAxg6Tf88HaGp4Q97OaFelkESpr+DjomdEgWqEeMhQ/NUaRRWBd0dphh2KOWH
tkVHjv+DZy8xilqsLewsTi7HyOgtCYxfEOHccPK11zcoIU3cj6EOiRNE2GHgnQ+lgODL5fJJ7y9k
8GA2z4Wxa8MbUCkM2blGNgU05nghhralTeGY1HxWETKrLAR1bEVAhGSKZAe9myqSR/LrwbyUwYNp
tkCxee0/SLsdDVhwmzDx6cBHGG976XtTgwLbuK/lxuXQ+Bz80lLHn6f3+eqtYDlccetlBquHZh5u
AUwecihh9hwj4aepjgYxgR40ktWeBByKCXjWojWK7CLJzpK3fjzXzbeNr5ld8dTkC7cF1E+SgAz4
Gp2D72K4aIBsi5lDB5ChxK7u35TZE5FSK4sfy+RNMu427K+FdB3JMQ0BHTyTYsaAQZOpDOe2+Zbe
V7gNqeEDXreUHtBcV+meGQOTtlXDXXtyLW0K11Ioh8nFoIKQoE7uws4zorMRPKGm4nXDTIGzEZlW
Qq0584ShewOiq1+6oZlOwkwngGWkdWI1knlXokcyYollRD/AwbDxvpvXS1jPI2vCZqqgAKUF0Qxz
zQI4zSWEf31fd3LtWwzJori+VJWNU3ndInLD0Hyb8TRCyAA8Us3iGndLPUrcukIqS33kaWq1qXLX
t++JH9hdvIVfWAv3kDeYOeyBJQO0VgixXOVdo0EG0paxjOyKouGUUrDdgK+0P9DElabEViXgXl5Y
m1tVfCiV/WnXXTnUjr5A8KJw7BUpMDHTEPd5ykCdcTAbWm0cJavOsximMLnobZeCfIZNRl1wCKA8
oLHbSotsVGC8Rv0HoCgMCeWymYR9DovHZ6jOGz0dJiylGRFXn9Uqokc5iu6b3PBGDq+Viw3nmb//
i7t+WhRZ33Btk3nXzohN4HkLmuz9OrDj5B9kxjEw4Hcg3oCnkXg5kEA72+ccYF4JTzKwBEw/CHk5
7Q4rQeXIhBDWfaoUPZ2xp4RneyQULW3wZthBFjhDGNngaDptb9UzTKgrE1NDpVjM4yhDBNBmXmJI
GdiLFK/2r6toZyRgU9qSllvfbAtbgqt3GfQH6x629CknNyNo+s1Iu20nc1d0QEcrVLqjalRD6yrA
JaFOxhsf+R6wSYdnIGTm142Rpt9PD3/tjWmCv/qv8Qs7w+yKvjMjfJOf8gclr3+kpLhKkvjV7x9S
FM5i33d6yd9BxBuSTRke+8Er1YKts2Tlqnf0GUK8zXPWcmOGidfZVWeyM7lWkcd/0NuNaLNuhwGa
g2ZAyMIJ8W6qsxz1HdiJAtsgOz2IDzmarTbRdWvXEwzo05Cw1iqDZI3SYl4745WE7U4bG6REff17
EGZ7JXnWTGMvQwxaGRsnBS0T7W5aZj4WmGHIsV9xEPlGZroRJlY31+KjhMXOUfgeCFoSbRD6U/1C
xT2xNnap/uCDbhvAcuu0c61GpYU5YVElSWqlimKy2xG578YZOicHnua0kfUVxWoCfoe+BhHq0ZMh
qwYOuF8JXTG98Hzw+TKAr2J54wxZn7xPQ/PPF/XtnGt+N/IaQP/sl8qmGz26bQ1vZhocXxW/31iq
rWEJZ0jVh3UEeDc2hKLg5WoRs95JcnVlbpEiz7/oy9EBmcQ/5088OvJUB7wkBWw9jJ5rZM0T4qRN
CmrIxzJ0dCM+H/rd6RVbS63haITsq4Grh6qJx0gMndL8A/w/pcN+gBQAtGy8LCqsRM2vYmUAuUDh
GexX276z7I3GpYWXoEUy09HadONj1nx0+S3Cqk6MlnGW4rypew6SMNTdnb5UQkeNwnh/etxrS7o0
JSxpwfIEslUwFffBIelkK4jaA59SMOdR+7SpjVGJbaxjWwx0ADTbZrJ0mZfI+Ct0r+m3p62sHmiL
EYm9q/CaJNd9mPGlZNdG6qOUo8uCNa4UKFbSUDuWgWTrtd2go5bZcVePUG9TVSvqDff0t6ztTkR1
MDWgDRqpUiFXaZC+lSC7gHUMwBWTV5bW6HZtsou++RnJw12fbbL7r10dTFwbUI1GJk0RS4s9bilV
aCCaKqPy3azayKpznsBoVjqlQkcnCGTn9CjX1/XT5JwDWMQgv/CBTU9gEgJ6OgTmJsOton6wwo5t
PIDWYPCgEtRQ34J6AcCIwkmZyr0U6QomNG20yyj4ZSbtGSUgUwljl8fvOoN0n2paOm0POdmi4p1P
RzEoQd4UrEYAPc/J5+NxGjJXlL6EcZAOeRFn3+Ju2kjwr07lwoSw8SkfOMknBNhWiz200uxJkjg5
hEROr9haKgjR9XMowq5XMqxSMgdynlwo4fc+DAEKvq2pE5dnWsjthDxJ6Co4bXU11CjI2YNSW5uf
Icfzl5UmCC5rHIpai7cOCDQz3u70HOxeRrgBzNkyJbhkyzS0yaowFRqaOwwjONx6VJ3Na1Ax3Jwe
1eoeR01GwTkPiLrY4hIng4m6K6ZSSmzcVtGonoHwAHeqKv3JjOAfzeGntXngi71WBXENBm8MzJcv
NRCWFfxghhGyOhv3itUwshiV4OsmMDV6MmJUY5DuhrC3ouLdJPXZED520hZX2fpqfQ5K8Po8zEua
zB2REghwE+jV6D8bv7+ut9x+7VYBOd6/lkrwepqBW4ZGaE/rxsh0ShB+oBjd3DZ6/xTQ/qodweAd
oP/kPNG4urVyq8aBikXpDEzFaIk+XrkOEB4ipzDOwN8gFc4wvEr1wQS9bl7fJcV7wL3Tjrk6q58G
RWGnIlDQ5FrCYC7v+vKlbRwzfkwhMH/azArHK+hdF3aEbY0qbOmTGkJojYMtELjR3ge5gY10n8V2
L9Ll6NTXk5s6wZ10oW0EstV4ubAt7PPOBJGPns+2abxjCfeAAzukytZDcP1yuLAjnDsTk7s0a2En
flFd7Yy6quGyb4U7etm3srBCHHY7cr6lZ7pWjTuaWuG9FvR4zBnFbPYhd5PQkfa+q172D+pbCorC
MbHH1q7eeW2xjaC2Oq+I0ojUgM9+ASihwTPKfR+GDXppymiCLsEVsyUftdaGDVTepxVh9STaRIo8
ew6vdqwG8fRopwBXT6AKq5wiyF0QJZd4m+FAMrv70267ujsWtoUVzVId5IESbAeNej6CKx1cCRdg
PQGxlbY/bWo1li5MCasIHgnCC4jKo2LU7yQQxdCRg5odgAUtsRAuvp82t7V2888XR8RQ+EWbZDAn
m8+FfJvPeOOtYLY1e/PPFzZYgqQRkqSYPfBmRsVt2uwD/cz4B+01AKih8EcU4LlQ8jo2UzdgEDdi
glMILOKSUxWvobrFl79SpECjCUM9DEBA/CPYKJuuSA2KWx1rHmWjPev7onL66XmS6kuQP7jdVDxl
8n2c5Xen12n14rAwLJx6UZ3hd84XhwgJPrO08wmBpPGtHrgojRcu19g/qFYshyocQSkzolEz5qsK
QbP5QHWPG8+D393K5YwVIxtTu3pf/hygeACFGQnDbr6r8AbQ/jZ46UY0Yp2exC0bwuGTVVVipnP+
Q8Wq4WXgWwRMKhtGVr19MRAhTo1Jw9S2hpG2LcBgRZjtU8OddBnXr3zrMrSa/ES2GUwHQPEBJCrs
37Iu5ZGOmDZoXObTLspvuP8MbLQa3DcKEpDjI2WHlt8U4aHeKuavP7AWxoWN3fdNnkVzK6yauDE7
V+lloD0yUJkMVoKCWnkhM8voNk6b1asRSH5BaAh9WipWmaay0Os8gtFMSh8hbbUzeOT0lLoFU626
1qxC5zZJJe+076wPdmFXGOxQh8agzffOCRCfMUKZVgvArT26Q/6A3mZbHh8yCBzlxgOLtzJcm8aF
uNPWiaKDCAhXl7gDduEyz6509jpy7kT6WavvSt8Jqr2/lR5Z9eXFmIWoIwXQygg7mJVACc+N27LV
LOaXnqw/nJ7d1WNoYUgINoSRvmpCGAr18DDiMWlImTc3x582szGej5fu4iTiDeNDwWYzg+lbZT88
hspkSajuy+0mDe8cTb5kAD7H9LGmC2NhrKKuX8IYp+9y4Q6K7QcHH+X8EqTDY++R1htqq8MeOT3I
9YsgOroZ+oa1mU3v+CDMU1CV6wHu8g3YtgMwTsTg9Ve5tDNAyqlU+Z5CYSPoqoNKuKtioqVJv0vQ
OJaYD6PyVqTtYeOL1qfi84uEmFhUaJccK3R/d8UtGF/67rpL0CcXnrGxAM/TTkKtRGtA4LhxmVoD
eZtQ//xrKoSLW50UKssMTMVUQuFc2TUatYZBu9bA0o68sVtIgSXz2yYdzzpjVnwlBxamB4XcKUl4
ZjL/vtR+9sYzCP2h6kfhJuFZp6OQ1NNw1+TyW51UbgDltDKXidXVqH3MLD2QOfh2egpXr4WLgQjX
QqqZMRsZBpJ0N11zCPhrCZiQChWKYdxYrfUA+zlnwpFS+UVn+vPbs6TnDb2r/WFHilu5uVbxppB0
lF3uT49tffN/GhQia1CRRFN7eEehQo0lNvc1kdHaOLinzfyHIPppRwyiGTpku27eF+m1AWlEAwRS
qRUQgL8OUL1N29bpJquXN6sFs5cdRwJGAIcAqQnav5DbFWa0MIHmowQX4CK6qP1o56tnGjwez5eW
/4yR1hq43WUXAyTd2s5C2XJj4F8nGPbBYappgEsSXSwwSVqn1ChK4wJegqqqRn7Li8m5GlHHLw0n
ZaOt5zcVsSFcYU/1NyYpThJek/Hv0ygef4dwnFC0+bdhie8Im6nwkFyBqA4Eihw1q679nEcWWOBG
7/TgV8cOWWfk6gjDpUGIAP1E4yBmCq5j5lWi7oPyPt5SMJ0/+8vyAgZrMAgPoOVV8KtuqlEGHdHC
7GsFagTgsWe52xoq2plDCumgixp9LRtBfm1YgJ+Cf5YaSN+LygrSTPbcqxjWMF5pVWaloxcMb6en
7ut1GSfIwoawLwfNDICbV/GgCm1Dgtts4q+2RiHMXDSWiT/Mi5OGdocc/XhVJk+nBzF/pLg4y0EI
PtciM2BKEkzo2bWkQwPSd7Xgoqn/dg75eK6EC0yP9ZDnbWYP5aUy/MrR0JDeGspGSWN9RYB1QJYF
wFZNsJKOWh+MCVakpb3VBF78D8QsseR/GRApKvwI6n4khoFivKuqua4e+ne08ze89+sRg9miGuA3
IA03INxxfEMJ9AgA63m2/C5QcktBL9ZkTYXPfmm8zR4DJsW/JrVo7iefh+gRTmJ/4xVBV6cSUEOA
rKFEh5bc40+YuEaNcQqgZO/lV2jvPgQ/WGBBkD09uMkDszNbuzqffil3utM/Gej94XZ1AXqt0965
Un/ETECndOa9xPkgNh0ppTIBKhMBGAzJq7PBiX5oz+gD3UPd+yLOrcw176UtMeT1oX/apMdDN6RO
DUsTXXY4jrTunv790u3xmITVrRqJy9zH7w+Vi6rYa+Z3c0u3czVwLKZtHuLibg0NwV4CNTUI94wr
iR0CI7Y2iQpXI4dpYOdqypzwETZbZ0QT0ThspOXMHPGC5+VMblD//aZHhu4YCIOA6wc5VPGdQOJ2
gJfPbTqdluyMKe7uEt8Iezss8M60/HCEY552u9m5xaCIXC0Qk0TGv6KEJ570sdJUEuB9SY477Xug
EYvncHsd1OXq8Hja2pq/AUBOUMcjDDwiwkSitlj2Sougog6gezI0PHuyfzIgtDGipKbDLUQOA30i
XEk1HMEyHZxMc0fIfFfoKgLDWnN3ejQf6y5OHloYkHlQ0CX4db3qgidJDbW08GDumyd6qYD0whqe
+qvYBnUAfTUOvTddadb37FK7Hm/G62dAB/bmXkcHI7oS3NPfsza7y88RdnPZT2QKC3zOvIiDDwWd
8eG0hRWCbyj0LEYsbOgoTxXqNzCheOzKv0TH3E3j6Hv9Kj1rnyWnOysuNQvs3hhlepG5jb8//QFr
O3FpX9jtDa1L1MNgXwWlUJJcGNGVn0tOjpfWaUMrRYZ5pAZ4qpFNm9f3OK7wBJXougcgHLvmScJ1
OB4zRxvQIK/5uyTV9mrbcIsCFAsMPFLaDsnbrcr3x3NAdDD4lSpDTAOU42JOb2R6M2pDDyT+nbbL
XflVukbxUbWDKxRvR4gXOYkT7cjBaK1ptNSnYDedAaL3Gj4YXuScnhE6u8/Xj5n3FRrggQcW1r6J
9ECbQnTskB3z8p2/O6S2Jlu6J1+Vdo3WUVd16gvlTT4AUZnt+E77viUvvxbs0e721ycIyz9MPjjt
WYYAyc+QY6fawdii1FnzMOCBQbOGMAWGd+E2kNaqXJJ8HmXxq63eTbUDEe6d1r2fns01M/JHzzXC
Lnq9hUiYcbUnuYpISIMQpC6HlEANLbbSLU70tRkD5gQSt6aOQoVIAjboZTrWIPVG2/4Po0NLsQ8a
Qe329GDWDpGlESHwaKEulc1sRMWpFd1M/V3SPeCpa7VtvRHe12Lc0pTghHngy8mkwpThX2ggWcja
dGPnr95IFzMm+Bh6f7RC6mChV5/SaD9E13iMyMX3GlueP+VbGpFrT8ZZCgwnFu7xX/iMmqGucs5M
pHPy+0wBTxpVrCr8FRavqv4jyg6nV2p1+hbWxMGB5qBH0hFYmnFfJj+lYqNUtDp54BDADkX1TRer
YrESQ76mw3WCdY9NcKGQq7hAQs981tUnPtpl/3p6PKvuvbi7C1E668iYGvPdnXeqW6KygiMZTWJb
6YotM/NuXlwyKz01076AmYQdVBP8A5BxBI719FjW1mZ5+xN20VQqgRSk6GTN+seuOCPm99O/fy3k
LH+/sHWmWC7SjuL3y/W+6N57JQJR+a5Lt2pra9GAIr8EWzi6vsDSR1nmaGeFDxDIsvWhxei+wxGF
VqNk6zqwti5LU4I7S2GWqH6JdSkU5M+n2FHCx9LYOvm2rMw/X6y+1GlNwBtYAQVYKnc28DAaSAxP
r866EZBBaTO3GYCKx0amlppaY85Dob/80tZVsFKGWwwTqy6AHun/NSKkQKoAKMgghJEIraKTEjka
mABmJdiwvT89nFVLOvpc0WALJStRL4gWKKdwGU8ZXW0s1b/mw94nbpdtBOsVRCJyBkgczKoGGtp4
BKce4jGiEQpiUIBS7ZLpD1zVLVWZoJCs1daEe9uYglTCDzyt3mq3WduwS9uC9xljo+Q9MEw2zSa7
ZdXNZMobaZ61eArKHQiOgbEQh8T884XrBeEUZvCXGU+Hjoa6zTpHrUHKnzIJesIk8t2m8mOHGhWo
Nft2oxK/5pNIR8Bh5ssQHr/H1jud+voU4bTQOW4OAbiiC+PCN5qNDMyaryhIYc2N0SCfEXUA2kSC
YuaAJ5sGwW209QZd7jSgETRL77RTro7n05DIzF6OeR8W89tQITVkkOXKb+6ytOgJsmgpdsRpa+u+
uTAnVN9QA8rHNMdNQosGK46IlXCyNwYc8oleWjzK7MZEW8Jw3RbT1j1p7VqBTDf69pDphtKIsHRK
JvvyEBnIqyHRr5rfiiIEqW55EcbUmZXYwCt2erRrUX+ZSBAM6mY7qE02R33WVxZpwsAOWJTtaQmO
/Q7l+fLptMHV6dXRcIGrOtgKUUw79s7El6dSrZEw43F75rPokGqGxavWaylYLpLA6sYbHoK+Mfx1
2vKaGy0NC1EUQIsS6TsYHmbN1mifoTu5GTZuamubQsf6yRpS+1/VRUlhVrGm4bSW9N3kg5lmZ2g/
2bQ1ifOyiI86IEaguiAbKiTX5rEuAkzc9qragu3IloMbLZ5sMCbYUZzsO7k+dHGzj9h4pxXPaMm2
pyADBYB8RrNwAzW8OlYTBx+Q0OA1E5PZkkSpBGA5uFmaxAbymueBlVZusXX8rW0K/dOOmNMeMlIb
QE/BYzL+TYkglCcXPyafOB0NrKL8NUZbUMy1+A0hdEJUtAgBvC7Eb3VK0RszgIHCjxSoCShTuq9y
PMH44N8oSn459F1o01zybSrTLcWttS2JZodZZIjgzSTGAMgL1bwa8ZRV2E/e33Tp2wSp3Nob+o29
vzavUI2BJpoOhLciPmbRkiIFMUVWRjMeC2gZ8+c6eo2L55a8blGirJRu0aICeUyFAZCNW5AQZ3if
tSMiDGYU5YK280bUK3tPDq9l5hmyZ1BIYdFHuvUqXE3PL+0Kh/0Qx4pEwFBsE9X7Ndi30r6uPOPH
N+nBqNyodquHjSizunoM3CVzLy/+EcKbNiWotM0sCEaCpmt2oUIBV34h/Hu4xUS5tv2MhSUhniWs
z41otoQrlgVlwoK89LGtbvHJryDUsHQLO8JmCAZdGYzZTtYABS3vOwt5ojPltkG1xSlvSt9m96cj
9cbIPo6QRXTze/7nHEYzzwK6ofPHPIYIS/rttJ2VDlkMbZGoE476qdZzsG4PyEvuNFvey/debkP7
DbrpP4K7yea78gZELb01PZ82vHYULe3S4/DdJCDMz40eXln/DLoD6AED0ztt4j/k/T6TkMKO60ii
5LEEG50HVWL6UJ75znAwDrUDsft7uXcyW7EJaJ+Cl8Q+R2+J/U9elMtRCnsv4bqkSAlmd6L0Jp6I
BzIzWwNYZzJuurI6fAz4v16H/xO85Td/nH71//w3/vs1L5AwDAAnO/7P/7ku3rJ/3SQvr2/1f89/
8a8/KPy53Vt+9ZJ+/UNHfwe//E/jzkvzcvQfbtZEzXjbvlXjt7ca9GMfvx+fOf/J/9cf/uvt47fc
j8Xb77+95m3WzL8tiPLstz9/dPj1+2+zz/7X8tf/+bP5+3//zXoJq5foy194e6mb339j5N8AleKm
hXKQiWqoCffu3/78CaCmOLFBpY5XJWD/v/0rywHQ+/03qv0bTVsowsjAuqDDaS7t1siBzz9i/2aA
Z6OVCy2OyCRr8m//+2FHy/O5XP9CHu8mj7KmxkCO7zBINCmgq8YraZallWWw9R5vAjyFFI6uo9LR
QqP1OE/f85RHLxz4DFCwSYmj8La0Yz6ou8wfgn2bl5pHwyrwyOh3SOb0W1nXD1aMz2vVH58EOAa4
l5GsRiO3EFJZkfWSNEQlOnYm4Akj3ppn6KpsBjfJAewJhsh/kdSyCyEZ16FptgC9RQmSPhs6G/yS
szb8wUZFvTHK4qcWmSMIVHrlzh8nMILGRa8+yCkualKgSs9tbOqj1fYUrbejRVo9upanYniqYjVB
Gcgs9AcaqK1d6520G3VwW9pjJFWmxTUNGK4G+kBOpCr63TgBrFL7vLdrbab8SjIcwjhiIcLYhhme
8pWud2+JUTSqBYb9CtUPrR/fcUrjaZrF6aBYnTlqP8CcZFqpBATdxjXjQxlRnFW8EXGjYTCAIunx
QhvNlHApBGK71FtXTlEAwKjHwUysvsnAo+NfdukvuZB3XdK5Sv0jS42dHn4ru9jKCPSt9Tu/8nTd
iwpo9PHhUCYtUtTMKvC/oxpvpThyDLm2StWAxKW08Zaf3fDL1+N1i54B0Brhyn389VMZN3nA68pR
4yBwDK3JbTmOst1i2/65O5a74fgu9ofnAd1l4jqmQzBFnY/ExZEn48EeplUCVPuYqa7EsKaZf9um
F4me/pj0frKSErKop40KdUFY/WDBwzMFw0Nl94PqdWE1QG8tlEmbylGyMnULNSUXfTo2odVFZHhh
lCtv2MWcW6Yc5LdqCqkLq+IkfC2AUb1g0ZhfJOjqv2lVgkpIGobSBeGUP/JSjr+HY6I4ZdXHu0Eb
GXW4EWzplQil3D8GgPAGbmMw68ysr8fThsgysTGIKydMusGpFBx3LMbdHFQPhUW5lntVq2j21Pm6
p5E28aJRwQaELCr65IzhwGqU6ZkEJWBAw/EcBFPEflKk2El7ZuzGpDpjWn2bJk0HEEHOHWjC6pdy
LvXXPTSedlpBvjXTmF3HPAAJAwu3SonHt0mM7wNvN8suAeMCAlDh7sVAB4PPBpEYEuXVnlbVoYxA
7RdQ9R3wHMfQp60mnOO71x8WqQp+P1iDhBsR3D2JpdzvUlgsqup+LHlqjQhSTiyd5SmIBU87oPAs
+MOaCl49wIhAHYRj5Xj9oEhHqlqtSgdVXRAYssYrSKTbmRpJDk+hBFYiFWPlN2SvGbHqRMP76Q/4
iOhHuxtIF4QljJbAjZCUPv6A1peqsVUDMG0CLLdL8lQ9S9rUPyT6BB73mvlOONLSbbNKt9qyNO1c
KRFpmD7zlFcgWRw6/UA6cMDneuOZChBPXTy6Kg/NWc2aOBScWo4WZ+DWSVMQ4gEXgt+mKY5Zo4c+
SAi7T4fb/8vel3THjavt/Zfs2YcgQJBchlMNUpUGW7LkDY/slkmCAzhh4q/PU+nkO319k3vP3WWR
Ra/stqooEHjxjCwGVLcZ4j0OI7ImGh6GEFkn9fMqvPirbtR46KsJKW5iGdI9wR4a2psmcdti+ULa
3s8s9o7GhCZbPMFPduvla9vM6kzkBCo0wq/Odrv9y8D+H81cl/bnIlf5a/uXE9dtMvuyLZ+f2+Vj
+v1v/j84dv3Lqeu/L8Pn2H78fUzD3/9r6GL8D+yjFJddhJLjxLtFMvw1dDH6B1qAAO2hPZDHCf7o
v4YuRv6AkAdTB5ImsRpBKP7X0EXjP1Bfy/AigtdGGxqcxP/B0AU/KRb03xb8LZEUmrkAvDIEAShJ
+O2NQ8UlunQiJYp4GduyXifkjHCii2lvoowxXmfhTHG1a6PthRqcxMHAvzPKcoHalMbrYPWNXodd
nGo3faOOn9emvouky7uFHLeFHuU0H425ZY9Sy0oLRfhSj8Nr563NXSemU4d8t3VIqowuC89J0vbf
6ZBsV79ey6jfn6DBrfJgpBDTdeTi2/oDxy3W+yJTj1iVNiE0+jayP+pKTilDqFrmzQCCaDN8mWN9
bBHiVOxqffUcApbYZMxpDkXw2CwYEfp9f9628FDrWlxaNsbPXAzqyYgdlqN5wzGgV3K0C9BXD10t
a+XJByUhoZcvPhuR4+j5T9Ajo4FxFiqtlNVQ7CQmXdvhtHVClgLVUilSWJOX1Z8e6moKy2TorpOi
2xHK4qncLe1/rNovUeciTjpCBUFz0+qTsYKC3WtPRrj3Ge7FjFA0FiCe5l4HqNBUZC3BzCSo4zLb
wcaVSNVeq7sFHpupil9W5hUmGhDQvIoX64LlOFBNnoJVcVQa1EmqZ5sFznteq3epnU4X2w6phmYb
U0mU+5s7QQvwbfLWTxooDXNWEmS4PbB8nsbcRCaV/nYIDX0bBw3PRbN/r6Kpzoa+R5rENGFrC9WX
oMVtORpXFHdZubxA0Y0kJA9+2zjaoMfhdEPQjv+SxA9+3FzdprE1rm/jlDwvnJ8TUpkjQg/v+bZO
GcPBkNZ1hXzzUWSb85eMGdTD77jUvuo+Tq7r6o+lv0/fB7KZH2g3XwHq9i96iZ49YPR7FoodzQ7O
FhKqvHTgCL4gVqCbwwvug9W6nEYIkVMRynn2KrrvB29Jq0DDijx6j6QSn2PSHzpnu2wa+JniBExj
gRCteemuld+jbH1EXnKnfgj/VS7idYm7EWOH0j+a0cBH3XZbahfDUzab6iFAbgpCYuFsw718PUa2
0a/aOXpGiqsrZizJcum658nEHmps+voRLWWoENBRmM1+FyIlxFSfbY8V01b2BXM2LdAsTK+U9jYD
jDlne+9hKBj34FibpcFAV7lnOB1neCQGW9Z9NxJo3DGGBXEr7pLZzj+7IOoumsDjvrcU1wYYGapT
NLvk0q9IJ6RL/7JTwjNsXzig2aGJ6u1ptwo2WQvDTc/8/iW6Rcc1kmBxEiEy18dYKOGAguh6yENP
Peslni9hjRnJQdnyFAbuB6pizSVmcjhrqAlzn4gWtbsbErTCfuu3cgGSxm+zR48e62i+tOHs0qEK
1heE/DSoPw2aM4D48VuHvM7Hfqsowc9btgP67Una1r39kNHoH/uJCpktIuwvVur9CUA2PHdka1XG
ol28EK8iD904RzofXBVs6QBO1xZV6LpnverupcNTP/YmGp8jVqO1LXLxzNIumZcGGULIcYTtFbyQ
P1W4wOxBWCRryz8Yat2GtFq97jIzEeVLss+lmuZlSjs94m1S9Z7k4bjgKE/oQj/aOq6/LdHU05Kg
mbJYcW0qiBND5kTXHAOvw9JnsR1OK0cGCSpg/aQgMDW+DgrfaIc4KtW+j9AFBGfzlFZ4/q1ow4uI
Z/NoA73/XGlks7a36rSH7fZDzBIs8ojsjdKpMTkRiTcZCUbdD6Yikm3Rsl8BEasm5XXXAiDaeXVZ
6NCUe6gSB8kL168jggLv13DB46wRM5tHbIdKcthZSSZJ8DHNvueULuRuUeuQa3zfkz839onulj/b
2V/uKkPIZ0VX3Op2TDCgZBt7BOHNPvqgYqcoXJFwj4QXeN+g0Efy/JT8RANvf1g4ma+LNOrQVgn0
i3bzyhFm9RMgj65Y3NRfgtCL3+oK8703bubQmrEGZWBCMECeGGQW9EP1Mc+1C6Dh6vV3YXj8EAT1
dpw7sj7VKCYsm1D3hwr7HIpCfQYZgY/uZN70L+gG8gq1E3XiobHnfeqqssPhelggwR1h7CAacr9h
Cz9JOKj7car87yGkPCqdm6jKK0zvX70RPG2ngzgN1gpTHEp9oDmyqa40vd9iu1427PJTikNd1em+
jezkBr5niQRXjrTd9YBLx35oAi6zLmnDzKKmwIebDV4v5dVBIREwdC+7Bi5JJlQeDBrrMm7a/Qld
kt79MDCZCoNVNzQGLso+Rv+dlWNplYAucPJIYTpC3sKmGX44rxVfaxq7M1VBcHfLwiokM3OXOmum
UvFwOjVE1dgCWph0Zj+cSqSp9o8eSi1LuWtzDWfzEvJ2OyYI687QHx5C18aGp1sEd74JY5DTxbYc
1r4w6yc933fK9WnVkQjT7R4d/XFX+TLE3jFuoqCsO0m/u11i9dV4wTy6xSX1KqhJaveLDWS4J9XO
j54d9EvoQV+7riBSqCmI3N4rDyf35EDmDn1Z6dGelImPMvK/YisrOjZNBRSVMo9Mc6AJztkmiJts
w+8PWUMB5BEkn6YI1SewpOesbmHiQbJNirzBuOR1eGg0f6s1RU8E19UFHxV8gHpbnQQsZFWeKG6P
MZJSP/W6d89jUCFPyDrQI2ghf6t4hMfjjQ/wjHiHTRB66Zzxyz5i7bfY6uTZwQ2b+n4SFpKbJENa
nEFlp/DPGByeWYLSMIMhqw1xTbVjQSJP51ZEDwNrygG5xTtevrwzbZDKhpc99575AEO9ndlz47F3
53vbW1iL98Gz5D4E+nDEzfM4qSOtgjwO15JttTr1cZVPNN6z0Rnk2KJLLIaY+aTn+pc3D3nT4BSe
R0gkfVXTdGyqW9QkrBlMHBkgtHJFz1Qq2TxnfA7bIh7mr6DFpmPkof457KoC+t3MDFOczm7+jPGe
bmZ+tsMXFZkjYJT3pB2LhtKrr3uSWl4XaDAtkRp6UMmfVrrnZemGYjbYHxLs9LlGIg4wiWsTT1eF
SUu18VAYXz/eMhk6ofuyHtcUB+phm3kB9swWXAURoLY4umv7Ab47p/CuJi/evpMMdrdf/iq3Asr/
Pp01s3nQ1wjD8eBph67zHVU1h1jzYsTofA5RhETa4dcMKUjIzJcJNafIBAmm+QqRRTmF9hegkhfl
h3vOArJjIJrSua4PwErXex4OFfIIJqCNelVHBJchYW4OkkPYBgAkQ+W9+RtpD6w2OF5WiIpHqI9d
mO+Joymru/3o+Xv4HLfR3bQij35l1ZMM+limG6jQw2ZCAJJMP1UtkQ91GI9nbL3A4KZWpq1jd/MC
rnBosIHjNfAikwcuJpA3z/3X3ZMNmBrpvrhg01jwChNbUwO9giDTE/sh8dtfm0UceR1oftpGdMi6
XsZZZEbGU0sMjgq+f6sTG2fQmqjL5AuFAwGXD8rju8QT8RE6q+guRDTPmHaxJ7+ZxduAyQ4G7XJx
f8ZH348mUmglWWB9WpbRy7B2qxe/IhKNskn0oBq4QUTcyfMSoEo9CeAHilvtgUVGUH04SXao+w3F
brJ5iHwJ1AG+z0eSePoChFB/LkrNz9UYNm8Mx1kZbD7SowaY7FPIn4d76fkoKhit+1rF/TwVga6H
mx4myaJu2TM0qejM0go4bGPbKxyz8Xl1HcvYggl0Ja5HJgE0O58GjucDfFQWSTz74wwI0s9pMJKr
TLa4iKZJnE1ckTtJqyqb5lFlm/GDbyrYu/sAaVaPIwarnIzbdp2mcCrg5/HTKXTiKZIC/l/ae2/Y
AuLvqkPqg3UY45OIqbsYDv7MBFSh4Lj7qCjmXj5445FFswfjpenScPtzqMdjzCuVqYm8xhMU4w1q
LoOD29tvskWR2f6rMnNG4+BX4LdwuU0zSVUwFRHQzAXWgkCgdiPA1ttZkwlZwTHTpx1gjm3Qnxix
15MkDQTqzLwvrGrLRWwPTffoyH4kHPOTlu4wzM3tNXWdyJdK6MNioFGr4j0+4Xxd0nVRuPCYTj8g
rRMz/66zYJsxJWoUitTJ3hd8qc0xnGz9Jvt2O5thrwstJIpYbPiI9nTUhTGUovgINclFI72vuupF
lSK2pv7Tb7upUOu25x3XUmL07iZcW+BGD6FUeMQBNtzNPhK4Glha88psEXYtAAbHcXEk96wNSuTI
d5/brnAWLzTR+b74y8dOoUzJKhaYb0Lz6qOaSE1QoSDZGRg/BBYYP9uzsdOet7yprzQcxtSYEZ+T
LGEHpYdsnlpgUcW4N6zPum1vr8icDFIYUOmx75GTyDrLH+PN53sqVANfEkOtNHxRbnqlnhYfVNXj
jkfs1Uc4e3kOAFAVLRp9Z+wwFEIdujQ0ndFhXMo5Ho8V7nTlMGl9avt5vEd1e3tkU2WCtJNi+xyN
5pkYkG0y2zEq5z5ZwQKq9jTFZPsku1ffmWmAqML6Y+pipe51PzfLWYdDf+DYJk5kFfTYuWk+zYa/
UR0cYh+6LDij1igPTT+lq4dqkDkR5k1LLp83LvdCDQxFSYC3UR5jiPJwK9b7x17HwPGXLqLXRgwY
v2nksBF3+tuKjaH0lnXCDKKrsqqgvk8HPeqy5ZtKvQ2zYj+18b3EeIVbOVKDsqjpvyme6NsLSd69
OLAoXKt5iziK1qFyOWAUFy+Q2S8DTrSzY0ivbOLB/zOq1ECgtQK5hMaK6G7YQ9RlVEvtXbVfyaJa
KuaKBWG/58H2F+6i6TOAXQWhNwjAXkJadvjDjPbReGlnrs/rMgrEUwQcVTr9ovM2lIgqCxbva4L4
wF+tQImxH9U7eLQ4fAfIib0frSNPY6+Cu8Bf20LVvnoRAdM8VSEHWNkIjbd6WEPcYhHJdEhmbSA8
3hV/HyDgwoZnRvHEK0wRaQJPB9AhjRnaxMCUOtOfuyo0d2DWwyPV1Hyf/Bq7mfQdbPp4UNv3Jpg+
OwQyPM6G1gcQL/MlSVxX2Bojh0Cd2o5zh7VYCI1B9GHo8gR9QEG9v+uweqxbNDgCm7nbenQjDSr6
i7L6/7jmfyM3ncD/nU8+f0wf/8gm3/7+X8gmtEh/JDEoRagZ/kI08Y/9kYDfQS0XlEr/Mxbhf7HI
DFTxLeEQ3AywUChggYL+bxbZ/wNeTPj5fTDSN5Ex+08AzX9UUoCNhh8Rrn20AVC4cMFX/IbfB2xb
dr6qR+1AzHlrHV8l3qEMjEP0b2S1vyGncPiCLcfsgYp7xGohvf0ff5RAueiuai2ellY8Weq+jdH6
/LeH/X9gAf/p2/zjj/hd6RZa1XobZqcnIsg3JZJT0rr3Xf07s+XvP4ZFN0PsrZge8mTUffzGmrm4
NY3ZFvEIaCQl3ovfgPzz/jOLL26pYHzhvr2p4oEP44L6j8/LgWK3ZI7aR9Od+vCYyCuV/+Z5/f4r
+etH3GBsyByw5WOt/p017WUCyo/XGHjuQy/j+t/wo79pVW9fASwegb2WIqwKlS+/PajZZ7W/hfX8
2EbBJRqTs7JtEarhDmDUA6PjC2j475gTU5Asxb9eCv/81W6pq1Bh3Fgp1GH9trB7qB6NAgDy4OMI
6DAibJ7+NxIhgiBHPKC/sQH4gpBvQ+cPcgFq438KFhGcCr/25ugh6gKV9SPwQeCB7XFDNvFR2mnN
e+a6t0CsuPiiu+JgVoGcnKABfh8lJkpHUneXhOa1nnVhcXamO7ocyqltfoYr5Y+3IeO0QCZXldwE
774v2kxZNA7nc9uy0yJ1dR954DVbY4Kr3wr03KnBZUsMCrJew/iunkW0ge9fJZqE/N4UY0/MVctt
+Nok7XRwBqJhONXrX4hxH3DpmYQ5R3RqiiXU7JiI2JaLUcBWDO3y2ltedotGXHAQK1Ag3WKku6Ep
5tyhuxWKxMQ7QL64Y9Sb3iebhAc9QZY4QSyT2cAm1xZvS94hCTGTFn23qR8iWaMzW/UNDAQkoolD
M2LEmsvaAyfkVMuH2Hrzc9T54PTHNf7OO7UisWWqmnse7/MLAw57aRgQ5ojXCyZLpMx3I67TuNex
Hy2kPec4HFXOjb7FnsbRn2u13SShmC5ryOBxaC6ACWNSF7grwbMT9/SE+HNTLrH7ObRIO1pH/R41
kkHEoBDT1AdgW10zI/5SAXmqm2c/mN5QC9GldLW8FOiAyEws7F291l6+QYqBIilqNYa+Hk+qYtPF
Xz04hbmeMxtrRPLUkqfb0CQX2bP9Ord6LLcQPYJqWPAxFzcfm74P8yoSEARELkJM5aKOEtBxQSYK
s/wIPCElHT6DD9UMYNOuh9QjGPMk7uMnO0sPP2qD93Ift1eygQ6YPdGVKwUwGng+Zq053k5kEMkd
6RW7J4vx7xduUCDSh/sZN3hclaumLbnuJ8AfPqqBR1wsS2+dYvYpVHhJltHhzok+0d7v5DMHMYcl
o9hn5FSAKt94UZ/rsL+NcV+dbLyYswspu9+rtUWuU7I/S5rMd2oYzS8gXj/0AP2136GTb02SIaPN
ZEs1kvV9rDtY7Axm9rjmzZGMSVfE0tKHmFuC32lEH5Cswk8CvG3ZSFhiRISZi9czRZMy/rdkqF8T
W0NHu2LXk5uFTYBEw68EnX246RmBMKTIFE1l+Z3F63bayYKhzG9gQh7cdBolUlbBeuFqsLGwXAXT
pxHL99kqlLZnDVvp06Ixu/sK2A7xACajeqLK5qFGDegOnh78opf23RqlqwsVdOjBx8LIWIx0a7ON
QUehfIfSnNpDgg6w1sMA7PUz0ridUUlhL4uBFUWdqvK9nT9gyomLMfSfJN/HPJT1dmpqJa+e1fOp
Y40uAOiFxw59Jyfaru7CYZTPjJnxC+djjb/M/RyY3o6bFCbwftxtmw49WQ6YaAyYjmhJHVGiJPWC
3XqB9EjCWsGgY8kEH0gGx3Z7nlfGc1W5c+Xlo/gY+Iup8Bk28IhV1cp77uL6vqPTkHZslCUQew4+
CPlw49fYhHky4IpmRQehgGkLTbs/l7r6slGOQMwokex7UFsIfFb9YjhgvnGsyIk1si+bNRYPEABV
x3ZY8A6sbj2HXeQV3IjmtGgFW76spgPEcttFuWnPekNlbvo49gHD1ysuKL1+Wib10w0EYYrVFj8u
QKPymC0M+NwGAGvl9OI8K050w4HFqBLHm4WnMD3IOr+KEBE04u7QI8sahF5rpyI2UV1ny4Z9i2ye
/+HxcL3bgUlD4h/bw9Jsc1bTCr3ajRNH7PvNSXLoiPp+QDjUUMvSDxEUEU+dfCQGl4Shpf1x5CO/
aB3uZTPPf+5iSu4T4Xln2voy81s0V1sZhkfdyyBDY4KEDQfoH+nbtgw1qdPRjj8D7SuoStkO60GM
PbHrux/WDevRokcD+aZGf+4oCWgypFYg940r/VVPs7jD7jefAMCEd1hd/E651UeEWMhS04n2sBHy
LJWBg2EHoVY570toiD6CMohKkDYLaO3eS1cKRFI1Ijk0u7LgFWRbKurEdV9aLzUeHqSCV/e9deNS
SFEPJ5e46ci4rd+J3aKCy86AZUSmp+EolWwn+AapsyTdw1pdnYGw0OLq49IZDY6oFhRzOnpT9NVM
IOd7Wa3HNbgdeRX2tiyMAfL23rC9EQcmDI3uHronbmdB6jb7k3I8tt5f+NFXtPuSSBH3adi7tmxJ
5Z/32frXrX+USdqJywCW9+eKMpav3Z4AZRczZNHz/Axj/V6iTELjdGQ7wCvzOUpqUjNiIlpuNIrl
xL8wpRX2LqBdSDvV2SaazykRWNN8Ryl0BS4Oxk944LxBw23ktQBK6A/ZrvWfgTZeTtdqRaqbkD/E
uocCGhivzb3ATtdI0ABbddgfQGmvJ9cEJPOIEXc29vHoFGYGJcVPOJkGWiwrNKf5wNfuqYm5w7Mz
oj50yIAHJFFDaYR7d3sYAEI9ukQjJmBc/b2UmCeuEmNBEY0ADtYthrAzWaJDjz6N0h+an+AXENVg
5+AsPAboUZKLlPUPH18iB3/vQyclevT+iGqBNTcZkWMKTlJ+YaxqUInW47weJzlnYcW3pzECq7Zs
oX+FH6m/i/26KaDBd3G67kOC8w/YWgoyn5098K35aiPvUVZ8SLHw1yfbKxDj1Txd1xFneBx3a94w
KCVXBVcjpdVQQNfevoFHFqch8aJSLg3+6TD47rutvvM5gNd59LyirSQpiXAu1box+Yym00Kv4pdg
1fLRhOTT3P4z4YLSpHg766arbBb6it+HtfkQHPlvpLllcsXoe4Nqov/ErY9ghojxxlL/J2RQHxLl
eh/gsINSsVgVXucHXx2vYvB8I6D0XjiglJ2352OlTd5Dq3DUbBBptMUma5MG6X7thNjk2HkZYkTA
jALqz6FewWixwiumev+jllKYtKmXH4Tun0iM9E6TIgssdJ51mY+4qjvbj23BB71khusfwE7wnX2D
HWRrvAHooMLx6IGg4n0dAljEQesCbUcogWV8SDR/QHDXlQ7suPmsWNjrUr/FdVK0JEaeKzbK1AD8
f2AOmFmlpl8I/v5cPG87I8YTvUHIlMjwOps7TBmyHHChASGCKEtYG1W+glG8gcMQF3BIyliyzUUI
cu4icPfOwXuMR8zA3UVi57n6eJMA1+Gyy8LeL5d5khnEaSqlo+9jigpx5imAmwdkQMIo7Id1PojK
lQoV6ifIiwgEkv73kcAs5oTqMtXy+Uw7qg7eNCTneQNJ5giy2XF9D1KKPLESkOh+YGB3Yc9DyWbb
859UbAp2zLHF+YeNVFYmPJBwbl68ZNTpRDGrd1unTt3Swloomjnle5LcN150XRIYY+S4e69171ih
4GB4bVELizcVqvQZR6sZbooPFM7BpI6B0HF8NGvP9UDmbIbI99nFbAWK7dlL39s6k2z7CUqkujdq
Z5e2Zx8craBlOxCbxsOOeaBdagn66qYbjozM94kB6FMR4KZRhUcHbvgrFkl3b4MYXks3mSwYJvK8
MMyvREJq7AXNSVj5hAXHcn+FfkXEunvsV4ys3MoX2yxYNesSpEZ4C2qY6bcp3lixBZYUfj/+cpiL
Cp4AD28S7D+QX5IlXdZGgepkKLueucgiBjbIn1pdNKZy4ONtg3yJZg5eDRrjykRS26RJiyW8QqR5
1wQdmggIBRHRUY0Uc71Uj7zX5oKGkvqCfc4d9dyjRSAUSwnVeg+YuJcg5luF5du3Cpt+tV1QB9jf
oq0xaDnQSRCJjyPM2FsyP68rDX9CkYhwhgmEcjdO6isU7OyhlrNGuNwUgyqtXRETjQOJhZPCLxF5
1XIFUe7hdnTekCh1WCG1yWbCtjPx4z/HoObFPA5hJiHiOKzzDWLXtC4xIoTFaEMvrZB9BjEaajsc
tCz7jUbZ5USLcJPTRbQQLHeLE1CqzW1pZ/ejc3uDdMPJHWtZf4bIlrgkK9b7Jpvk1LQhpEYWgVK4
kwxptGBUpEx7ZTMA6rZdUGeQ/SJKc48bBEKLYP9i23Z+qCqNSt/dJSbXEDgf1ZzUP+lut5LSbTrM
8HiDMqrEsQfR/6Md6X7hvqyLALgmUjpG9xjTxr2KsQ3O865dzrwdSurazRevQubZ4th8NzmdvPV8
Fi+ed5MLRJs1eeN53aHltV90t7G0Tehz2DiJ+kmkCqENO+yeKQHlgAl86giSGvDO4pYlD5jVEMmL
lOBX4SMgDte+6g0OezgmdD8ekNMI189aURRLwrMQGA96+l1B9ty4CsLb/QtuWxzqNQc9lGxci3S/
pDm6CrKlvSXmY1yRzKVojYaPUW5wIkAZbnuLmbnvliwMmwl1o6GEoqPjx56K8AJljACvPLETR+DD
ga04rzCJiiuDROI67yF0ItS+D0HUpFPSNmUDF/AhAc2Dtj7c9TVpmgyoMqbATkHuGvb8bNDpAgIE
Y6jvInpZNvILAfrDyeC9PXD0UeWmJUO5YI+Evos9tagsPzWQPCB5yiyovbZdCZWfRESqDu6hqEXy
1lo3Vzny5WkMenom4xgWjqsRHk+OsKa1H4/LhF/eLHABRTs9wg5HDh3WDnirS3eZvE9N++lJfwUS
hOF18OIKlFbyfRtmnfWEfePO64+zG0nqd8l6F9C2wcUyecVVCnSjxuSktyZB2b1m+J3MJIceQWYo
PmdFsGMs50yHJxF4kMUFUAv2MWQFpMVzgVSaQHvMAjj9iQ/Cnf8EmvHVawPMYSHOhXrZzUWgZDOL
1zA56yHkLyij1YewpuGhTfYgY7M0x0oh/FR0a3KwCURx1e7hBqC88MVuQ5CP7V7jvkX+rDwKNRx0
p/eD6H84NH7DcOx0RvfKPmxzjazhznyqCGmtbvIgXEerAjZFaU/1MNK0WbC7N54YQV5GyXEIFoPe
D4xIK1iOA1SNuDA1LD5rhegZ42iUox01fA8SFZ9cVw3w/zZIa95t93O23m1ZDN8ZNBbYoOgVLwm/
l33Qlb7nb0WwhWHaUzqlSkJwvUjcPRtwvJkagyFHVe1Wqhg3tXnqK9w5W7D4W1dltVYQcagGnCHC
Z1OoirybVAzJoBU8QFxvn5VEN3I3KZ6vPtbDPmKsbTpc5Cuj6mMC4jVXNRdnWZsOndRwEM/QG0l4
s/15DI54MbIW5iWmuvCBdt3w1Yt3nk3b9NolCzpfxgkiJehWUpQ9iXIOoDpTpNeAmqQpImRtnyZB
3lhT09wMlUGCzuojfbOD029oINDtfHOZoOXF0RS8dcviFb4Y1hKOZwNsiwQlomc9MJwysAfdwPbD
5NjgoeI6fDI+LEOu8sYDJZ1O1VahFCPAVkf622TaoLBT9GbII1A/KTF+eG3XDTu2DPAR9IhJP6i9
UyTVL7qGa+oW1eULZADFSnYfvP3A806z7hlEdJ1G8zoeGuPmk2fceljRj3wclKyPfNZxqVmyFEOi
twu+wljMlvUX1hhybyu7fQhB3vWEzujYbqIIGbpyazP4pWBwjUFgxQ5ihoD2f5B2ZstxI0kW/SKY
AYH9FYlcyOSWJEVReoFxkbADgX35+jlQz0yRSRrTVN0Pbd1mVYxEICIQ7n7v8SQIpx0ZKsLzGDAL
yzi/cJtI3mPqKa9RNf4uNYIlrUq7ldVH+E2HOrl2DVr/8jvdVZ4in6RayywMZX0lJNl47DTNTVw3
6X4wumeb/3C8kR3JRJxeE7dMKDSc8Cqe5pQbkDIZZ1Walhsawri7VDblPmxr2rS0bexFAdOdNVVy
bovcfnRDVTy1s075b0TrPDfwI5tKt3cyYWMmkURp2FKNvwhCmnHL0URLxqnsGbL/Rsc6AZM96f2m
blGANlN+ZjNL1+qAIYy+jzU4gko7yNaJNmJuVC6UsKwHKynXCmL2TRh07qZvncajdsDTVIbcJnPX
7aww6zcYT35Uhmi3BTmvm2qKxzVNe/XNKFi7Y9tF14kZ99syGLVtqC3fKWK5jR3X2rpUHJfo1sKc
VlmPfb0Q7HvEJjmxyiovpugQGlp5piuOdQkPBYcqnffOaEmJmDVGkuO0Y7gVESqXQMbpWZCl5ByQ
cdD2VBi0OKSHT2jQs6LMO7lmTXIqtrm2kRNJhsKR9esQVNGdYtc4MViodLclTR3ES4KY8HBYKbW+
mSMSGsM2oldXWLnxqmn4fHS57g1NZ+xKPRMXKbXpVWFrBP1ykSWjay/2OWzQTdhpj2lUkUxIAlCz
FSXjeJgxrqRK4EVRR35auIVnqXVxQVOM8dyO9HwbKDO5BruUF8JpG8/NjGJbNqjpTMMqL+dMHfwW
bcGqslLtJgqdcjfQzQH9c/FrDtP8jIO225QFybg576bzhNo+KyvgEhG2wBxbJ9j1dJDzI7NxfTmb
yqOe9eDCbYVbqG6N58PQlOdxo4h75BQ6fzhMN0BZ1c2QN88kxlXSLrPihTYarSmXyFxmkeDXJ/m1
6pRU23ZGmqxkbxYggkiIVHH9wGU38Sfip/U0IphQVMM+C3VXux0mdBmaMXiTItF+cH3yNEPSA8px
pxVhY0v+jnA9Iwr+ns9ivJC6cm/ZpP4aG2UkLZVUvg+d8EPVzr2RxjbkaaoXIyNXALqMpgQqQpMi
mesbwaG2chuHzzQCrV9D0+s/RS+6u9FtJi/u0nCX5l3mV0algHmerQtRk3YEoMGNgVjeQ45gbGpy
cbdJeqMW+BYM5dnJ6bCgoJcAYAhVbtCC+IYcZeShFmQH6sp0GWlpulF6J9k2bmefjbnd3ZtRgNkn
Vrv9GKvGttHDdhOMBdahGiytqy7eHdFOnu7E0nd1Ua36xmZx0DZxP5Q2dM5cD73EsOrHOEWFVZPV
vOuqwsmJf1FgyyztLktTKL4AdrBSlFI8UGFZTD9cAtEJVyGVg8L0Cz2P10Fenodu6aVtlt2MSvO9
7pcE/zCjfovKnhc81Be2S56kcIb6NZVufx1oSXUtSqJXOxcDcp34IZmDdt8HUe2VWWHRySgYsc+F
MUpnm4r+ukCt5KFYLb8ZRiF+G4HqtIiUYLCNgdJRWrBRJZmlelWM7hPKHovOX4NGHirjVoglzDfH
ydlri3hYcN5tMRX2m4E4fkVaFRWnMqUbHSjIxZiIl8jK9GyRp0ze1Ed5v47nRYOHoUte110R4rUt
lavO5JLVjjOm96CmD3aBjkAnRNxkYS7uzEBDMlTbpMfIGYR+GPXINY3R3LexhWzVwn6BDWr+3rBy
r1tVIitShONc0Hbve9XTGt7Ranlv1CSJtO4F6Y5FKYJvjW7G2ZOTqOJMC6Lh2uK+hTg77XdBNCu+
SYfln46bq78JC3+gd0SZ6CITdsc5eUgsWhTzxerdcyt0Yo+qOq5YUm9bZVDvDS0OvUqP6YFhOxvN
bfQrFt6D3gAW8LWhy+/VTmKQiWS2bbp5Rpwi53ybVbZl+klt08rLRWj+ayCbtG7zuL4Xit5duoWV
+qPmtlsh+WxAksr3TVAtAdzU5gOJojLDQFHPMR4F0mdTQ9GrQ8B2TTz6yknaXQd6jBZ/bG8pLEa7
jE8IOWDuG70oDKRF5NHwgejeZCaWH82kilBftRzURnLoYvNZHeJsTwxqeUkV9Ne1GhO4VlBlooZU
YxDhKJLV8Iy60lpHZh5tO13rpSczTbmYKEb4TitHv2F53SBsntlOJpddfbmkhKC40d6UpK+U6Vlb
KuuZYogfIFJfbCuglZSd9+N1XFvKWuqRQEprkwnJFA1rDpnthgRqjQSS74U2uervOR+0VeSK7Fak
WXJXYzC5RkDAVuAm0vta47Y/WkdfCzteZz+xL82cyKayd50c6dUw0j4mBrTNFy3unlstM87IQw83
Gd1+EdIOOu7zxkHIZdfRdxfV2bk+d+1+4JtKu6i5RJnm0Ft56m7GRmtRhM4Yoal/rYneahJYCvGZ
WRbTqpRC38teNluJfwXsnkqfWTu1t3lRJ6suFNPog5hEeqo5iaCQRhK3ttHxusKdvdZptS0uf8cr
sTH5c1k7v5SpbzdWGSzfdeI0sfxXEZfK1o1LnlenjiZT+TPQW7AaInkFnzWfUzF8HN35wUnK10Tn
U2Sr/YNMyH5iVXeQHY4VPntiBLP85nTuXVmOeI5Y6NlWUWgpMoxtQ48XkgsPlaIZr0klphjmmABv
lkY6dw+yXWgQc24MKbaErNQPUzbnFL4q+tVhJxm6y9gRkn4os3LJj8PKMyZ6thV5lSJpdRB6p6W2
a+ZFwUa8RIfsJAlxLc3pOKHCDqKtFYT9jyjRk4upQribNhRwCq2ovDi3YBZQPLwiJzLLNeLAsEBC
DE4gdcucYp6rfG/gxqzjCYeDCEvs65SVN72G5TuKVES/QRutHSWK9uSXi3PSOsUZHgPZb4206M66
zqmIh+x0VQ6a4pGYYV1SOzlUaT/usIZ269zI01vCuZBz2Og3o2shc9S4gxtILtcJBsVN3oLVK/N+
pmjPEdJls/QN1aFqN5XzLu/1wHcGQcwQoiHsIbOjXtWxBqWB5feDPm+op/yMkx4XXelk686ISNPp
VUKg7ta/Y8Wls10SGoJcuFCp5C83PVoQA7DN5iejqtVX0uFqy9+a6ru+Lpx114XjKi1x/UBRR7vc
4mAY1ai+bAPw5uqE/1hBb7axG9vc23j/VobVCm6O5NPHJn4lShc08UvSdbpc71A01j4OIEKYDp+u
SgPnHf62J0eLCNDzebQxvblh7HipXkNz66bnQRONV9eqRY4ovOOTaTwE05TzRFb6nRnXXtwKb11e
V+gYUj0mxZGklDnJVfFVeMksO73RKUqtEexZGDG07HbqXPMxbfPxQUFFV/n9iELcxVHiN30jPTST
+Ihbks12aj2aTanjmyPudq0w8ituK/u5UEDOxQp5LsemTkko1ZMfwqiEaR8chErp50mZyiraJKVi
C79V08If0/HnELDNvTkp2zO3sfqcS26qeyP3l6sp1OhjJzQSjZpVbwQQmp0SzC2Dd/0uBwOLG00z
VlZhi8cp00y48pHBHce1h+uukqavW1O0t0Jd/alkBvcsE3PkxizoH89ag6SOe/AMubNybxN0raIw
d/ZTZ6JBQCv+3cUIRkpgmnxcH6ApAjXwCT0a9v+QnOeqFNQjsUXMGL9WraLbmxZtzloZyhY3vjZu
JwUniaUG6ve6qEiiq7TiSSZD3mWOZtyHIAjI4EH0tkJKlzgln4Ox6bzGKnIAHKr0c7fr95FsCsyU
bZ6QYEsPduiAzU8Edy2bWjZi96424aPLKbtXpix5pYjoPEeBgUc0GPvfEkH8hvB/2Oajlt4lU+Du
NLWKn6FNkeuviYLI0aFtpt3wesa2fY8ed7jlaG1xXCoVjhu31ESKE0y97kSQexgQUFfqczwd+EFU
cNWmE14XxDF5gIFgoq95a52dc7mcMNeZstq4na6uHTImMDUUfdqTTZz9PrIp7XXGtDH17EpPiv56
VKS5wpj7mmOH44JZBFeDXrR7oGbJ2UwCmGJVuchxFPNF7XIyotJWySSaz1OqqGsb2w3er1z9FREt
eMOkhCtdlPbGxpg/o9qN+mHVx6bl9bmIiHFHUnmtQsoI6HNyF7FwbtNsSF7J53XdxpRzjLNSDQB8
jmCnbYExyXFDP2N5RytXAwJYojG+yij9ka2f1bMsI5uOOc3dMdvNoah6gYMJ6Wis6pQxpXXdc1s6
mIR7tNUcs34bdGxToEPFcndW10LVq7MypdGXBkNBMfchPjAkOxObJMrl5FuAJdeA7HLyqbZWkTd1
tPmQBRSQEJrnuJ2C8tWwybaPk6LvrVJYP6Kenk9TmDVcPJZLH9eUDfUCyno2eVuts93zVmsNQlTn
ydDNkZtYN1UrWXOUSBdbRwJBvOgwdIZs84R/AG+TU2ZeTrRm+vXMpb8ZybtQD0FSkJmxUQNqG6YH
KdtmB0qBXIUFSnSbRzqp/VpTrtK4Q5tlR/VaaWmEMlhNdV+WJpMR6BPm3brNfveaETwGjZgPSRJb
D24K1k5JQhTSuC/XVmbfDnqCyIYr6ym45ZGkjbsCNIuFkYs01DLMRRP6Vq1nLl9r7EvRN1vZfxfT
CYb1ESrjw18/0gL2lYgjLLHRNyqqt9NIYqHBzBup69I9TBA9/kqehypQBxBkIW1dGnLpx1QYZdBb
FwRhfpurZ8qa2vbf/nlLQB/UbVQ7lg5j/GiqzNFQYioht/3gevEBqYj3twPQIEHT6U3uLDCCYzFr
nCe5wEJi3iKPgbi5GhD4fT3CkciUGXo3wrGW1Wm6cmoVRuBEouX7agh+WBxyfzmIQBoJbMHVTHMh
SR2pJCMue5ha2/pg8wxWv+5R6QEz+HqQIyQKMTeLVtN43ZROHNM6QqKMVR7EqhjkAUbquiVf3Kso
ER5y6vFfD3S8QWgFpi5yZsSsKi2c7KMNknQq1WRqDLdT7rsq+aUTgs9Tf/94i3R4gfWIv1/NuEjP
UyqjXz/Ah5nSDbDOBoApli74i6OZUgrZysipkrtBnZ5qqpWp9pJrNjjSUz133q8uJNhUSC1T2CAl
AeXq9nIavCEXqUqQOvOIHLMqcPVSYt206V+99mUIFpZYRMACRLU4hiOBNgs0CAXu1ex642s9+0Gz
hlz5NzP2cZCjjQ5otDQCnUGMiYQrxnRfj8EW+P/dKMtsvpktwoEsSfPBvRI23pWrQKwEapjuPzSY
dwC+twyr98uLZ6GPMS18mDGd6RLq8fLVjXky+ii+K+O4o5vdUF0lMC+2f/csrqMJkLe6YYFuFHQF
fP8sDb5sqar44qg4hH43T+kWdzocCGpl54rAQ/f1eMua/Uci7WhI2GmbwjHJ5gNYbB3NXTxUGvz1
VrvJ3TjPN5hUwitHlcWlFE74rbOt4rlPh3sN5+Epnb52vMqXsW3YL8aibcd0cPSsQYlCzbB07aaw
dzjkPFMllhyeguwmA2wRQUpPvg2oqxYiiUxJ1HADq437JI1P7IXF2/B+EkhbLG0uFqo4s3HkfdAG
7KBkAPNDGX3X9LN5eHQbAuobgVE5LhBARSdm/Uh6v0z7uxGPPx9U0pNoEEV+cEUdYFVNLmo8vNUU
vaYD5utREo5RyzlXymafy+7w9Us/AlP93/Do4h3OfAGn5P0qm/S4pTYY5oekqs+DsXrsQPjppKD7
OI79vg8wSvWIOCdpnWPYuFeInk78hM/mnLsF5xzXABcvxfufEKe1rrVEagfyclej0l72WUL+VMy/
nXJ+tCT1Kjd6Gsf6shxNHwRD4i1kwMRInhLF2tU0lXc6bTXmzkoT9Z5a+b9YFK7G7QeSN84b7Wh1
dn2IXBpVzSHL9YM1j6QjXddrDYoNBXo+CyhQbbUvSJdOHDSfLg6iUI1vP10Z+Sa/n5pGNlpqJFl+
oI/ApgEQUBec0XgzcvObNHEJ/nSaC+UUcFdbvo/Hu+DtsMvn780xOhHARLVkUeDfB5Czq/rncfg5
hQczAsY4PgZAebLmmiw28utT9yn340FERfzNQx9Nt1rGJWrPPD8oQA/Y+dONaedUlnJEhVb+3Fto
1dvFvT5E6IhIwb2QvfiV9dadmdkrPnabarYvJHpGU5q0jiYLMmoS7VD1MkS1gqZVvTGVCY10V6zl
wBj1nIOyhLshA0I1N1pxBXM2U9/9LnM0g2YRrhaRBScfZmNUcgoM8ALjBXWtq2g0QMrMjwjA9k5K
Ot4ZJHrmxs/LaDO1BVAQFkwYpRiOx10XSGqXevYtC8J7q1BvglRygedfQ4NHan/yNVmcO5W2Lqzq
u2YFvluSPB0Lh36/ObQP2SM+wS+xoWe3vQJ+oqFiS/yqFGBCxK++Mp6QPSL7Htp1nesrANv7mJIt
uV30CGF4X8VNt0oa8V1r4Fk5v1KyWJnhPlhG03ta12/lzHYfqEmuwkGjFtFfTKVxPyrDRZFU65JK
JM0s2rVswtsTB8H7W9V/ziJoq5zzFjcdLofvlx3nwEzO3coOdMK8IU8Se607SnL8yvkYim00IRfM
0fpZ81ZP5r02Bt+ieFhp5N2aQDwVnQLIJD51Qn7cDFSBxcJt5dtI1vLoeNJLsi6xUcpDWr2afAl4
TwbZWUX7ViUbl1yhMj21/b3eQQc51e1L+7gXyO7jxzK5a1jL/3o/JSqVpt6aUq7kvVLsZwolYD8E
RO/WAIaijOrvGpvp8+y2iKLsWl632fxM9jA6nzVVXSuZbp13g9te1xUoLCUO23MjcoyNOqTd69ev
bzmL3h8aUE/BgfMfXQfqfnQrmuyh05K+bahtsIFks1HtYp2LE1+LjxMCNk4zlzsYJH5x3DI+clFF
tdHYHKQJtizvnmz00Ri2D3qfrpO2uaAif+Lqenzd4z7CkACeMY6xCI7x8cpU29kIgeiQzoM4Q4al
7NVKGb5/PX36EsK9nz9etUEIbJE5MCi0vX/VDkovar9meajds7h/jcvvsLwwCyfkJG9APvhJdxmq
P6mKe2V1RVjyXCemZ86Y0cfrYEDRF/S+7jwVKcXD4vdIJiYD8zVqODAy3HwY0kL9YlTj1aimN25y
wjX68fXjsYPsB9ySbUII+f7nx0koMWVN8jAb7T6Y0hs4TjHeJyU9EW9/8lGkeybsQA4MLItE9+9H
GuJSqwXlSGzdyD9SMlevZPWzXavYr2Mx5texa4yXWP6mPWIXBEwxfL6vX9bHVchPwNbLhoSAr/3h
zb75QFp2nA9B18hDXD1Mg3lbAPzOKY0gYHGzF1BhJ1b9xysS43H9IAowiTmP++woaliqJnCAQ1i4
1osxzBk5eegOod1GO7Mcxbc8pbe2Pi6E/Jb05794XPon0CcJJjZMvvczrqgdtcWqkGwyFU9Iz8co
LIvbuM3J807qGbwwv3Ot7dejftx3PPQfu+ayI4gL3o/aqFGAcmSZ5CgDUZr5ij3+/QXr3Rh/NuWb
FxnbgVTmvpUHQ2xd0q3tZKyk+YBCAm3u6PcgJrT4DGzYiQX0yW4h5NaJ6wwds/XxtVvqGv6NwGFG
Nfe+dzQqUT38uezEFH4SWJlEj+Rd8YHjUD4OIqsY4YYo7PrQaOZ1ExTflBI0CyaGMGruUBD6qu3e
twsT0aC99DATgNQQFtD6u7m8hYh1YiUt36v3h9z737NsrDfznQHBmKiE11xor03yloBAfJQcnkK3
iiG9/3oBfbxPLIOBhV+iWhSwR8t2JEs7xzDbDkUcn6klypmuPZudfNdi6P3rofj4cWovb5Ps65GB
Op44/yYqXXz8kjvLJBVLOzt3EybidxhM9olZ/Lgz+CLRdIqgSYUSf7x6dHdUcuTzzUGXxaHojTtd
j06cOJ8EhtCCyXChVNfJYR+H5AguDBSSc3Nw8t+1gAUevLji9+gQAUqMBaNvFIcZMWUCVuzrufzs
6d6OfLRGdERsoeMsn/hG7iqNNrZOj67u60E+bkD0uHSEcTlQmcjjj0ghURii4TBv7L6vsB3r1iXG
jXw/x9l84sv4cRlycVNN4kauLdaHt6UkPWosK4kPnWnP3FEQL0Q6XuFpiEpfVul8YtMf7TGqPHA0
aV/AOhTi47JPQ83SOtCnh15zipVS5HI7d6pYp9kk164adjgsGv2vqhKkb6ick0N0TXK7YgEivN/Y
QSYy1ICdfXCCptsEGli2IZrSfW8O9mZkfs/TQUlPLdKj7+IyKqkaByYHhlhV/7ARKjIn2agqB4GQ
4UyttXTT0uXrrCs1XB5NqF0rdjx8J57ELcxN+dwJmzRf1X2aPs42UCVDRBBx3W7IDrHEMpZnjbiZ
w5gv7VhG56WjnXg5R4uBX0zjSaDIfHY4mVgY7+dJqsCJwrZU2DtP6eR3WHPqm3Q68V07NcoS07w5
Zo3KnFN3LJTD4Dp3qpTlnRWhZRzCBVyvlvrm6810tGPJG/I4SO/5xoA6gd78frhUVfRFoFUdugnY
lTf9XRFnyUu+//vL+G8ep2oyLFGqWx2qny3GgOi//PlH3wk5zqWdK/x8aER2hrrmxIF21AHk4+9f
Xteb3w8+01YR/1cHd75xHlztQFBNiSgnWaCvegTcJcZ5z/g+K7f/3YtZjoo3A7eYT0rZGdUBG442
+rI78WSnXvzRUS1lPlCLNHkxHGwoCk9lR0/9/aNTZZqnGZQfb6aYrwzjVg1PfAVO/H3zqKxGV8DW
LtFdHrgmodK9ksqJ7X70mfnflQv+jIiIXpzHsWMTtiP2CaU6OM5dVW5p8aI1L1+/4w/H/Z/N8f9D
/AmX3rxjNe37zC7D+oAvc50scooOdqzzXRESUeyp0t2JB/pzbXgzmoOzqZ1mtiJpYhehdnOG8f7r
Bzo1xNHhhQTd1adlt+O4L4yV0C66+cQQn7/3f+bs6MDSkjqERcEQOM0RA7vKv1pX//z9Zfw3sxRo
oUlHGv7+kO7qfN3d/XczdHRgaQpeqHTmlRMHxp2f93gs/ssnODqyhjTPrDhzqkN9L0ZOpxMvYPnX
38QB/9kXNOK2XcEFE53/+wmSBJsgNpr6QBPALZ6XCJx2Xz42wXT4eqo+fdNvBjo6AZ0GZICw6voA
FVOxCkopJ+4gn65W+BPkpEjduH/O/jevGrHRlMDuqw9qDhW6pzZRXef2id48pwY5Wk+In0YL/Ed9
sOJwg8PhLu1tDNPFiUaXnx4lruHA0CbZYJlHlxNEUb0xISI6OFvIp4O1utEnGNo3X7+ST9/9Amgh
tkD9cZzTNPtGcQqLpWVo50mw13/PrW89fj3GZ68dMQO3Xxc8m+kevfZcVC1Ugr4+KPYlDiu8A/9i
f7wd4OjLh7C7hcfGAGCtu+pnXNUnBvhslkii0sKC5DOPcPwEZh0yg7M85E/NsC7HLSZvWZ64tX+2
ruiBw/UXdQ9ppaNBAnDymI5Jf1jdhZI9jvVVq524ii4TcbzTDQGAjR5oDjWso7PKcTMn7HMy2Bie
74VbXSiqc2WaC1oqPM9ieN3GklL/+9f/dtCj4yWSHWBmhZy9ab94wn3++q9/+mrePNLRrE1hTsMQ
2EqHyfGt8Az8AEK2trv+F6MYXBsMxFcUHo++UUXoJNxMw+owraP42oleDGIWceJL8tk+obBOms0B
jUok9f4cJpZsMU9oLID0XG5068TL/3R9vfnz4v2fnx04AlhUeflhh/D0wMeqUzdfz9OnC8xC3MUq
JpI/jjznnEqfMEYiNsf0xrneOlrgwe2Bqr0V6c7U/9WU/f94x3fGRtZ0HkgZjwYVfj7fTZW2+vqJ
jjPcf76OxPC2TiC9nJFHe8Zu8YW1aDEPtb3DgY+3H11RA94BnypO0Wet9b8e8dP39GbAo/0SRyUi
r5oBW0GrlGtYJHm5+3qITzeNa1M+Mfm+wJh8vxRMs6YwXzCEgttuFDgkXyvT9uyzr4f5dDW8GeZo
xbHtzdnOGSZY4K7NNqy3FcxmuhvDewGiLU6cNMtePz7eSO2oACZ5T4gY3j9WlVulWWSRPDTFTRq8
5oDc7QugKtkpmcRnO/XNQMeZatsC8xw6DOT8htClGyeSVJ+tAJPOS+RS0Kyqf4ryb64xqpnn2IM5
MR1941iYk71QP7ECPn+Cf4Y4mqoxid06NHM2KmAxK9r2pw6zz5bYP89AffP9uzAgEji9RZkixKkn
8tQz6CQYGDVWqFMN+T6dLprH8RVA/0n66f1QZMmjnip9eSjB/icvxL45ILavl/Knj/PPGMcqyb5J
YTRhJjhg5TOM7wBZKmMd4FA5MYzz54j8sIj/Gem4vGSrozUFuV4eVC0vsVK4zlUGD9sfK1S5DVbD
s4FM21UKKmOf9GjKAdvh+rJH6o9VnfgSyh56HP4NgJnOWQ0CBTBfsyj+MyWLd8bSaMuQBhB6uBIQ
u8KCVawV1q4c7B9AYBAEyvlXqij2ITFDy0+mqjL9Dq74axPrZgt0SLi7Is+6m6EO03WEJRHYJYAy
0qeL4QaOujZqtheaREI1rlGMyN+yGsA7IE8fH77cYkR4cdqa/tuURFdhFf8s8WsBzaZuPFYt0LYG
8l2D1S+eB+uXawMdL+mB5Y848LZ5CsqS3pICflcS0RhoOi/olj40rbpyYJYoWIvAiUBCsFdNGBrw
bAaQQFlC04kdiJIYdl1toFqn7blnx0brxQIqkEgtl6aTVeHbJqQWktUuVChgVakYg51lJvJGlNmL
nofGGn+P/cPGp77VIc1tiyrqrkNFReov7Ip+2BoWWrUd/Mah144FgOk8r2W/imIrWStWa942et/s
VYmvu+iolAPMoktZgaVQxJWx07Sg/GG3IZ1Whq5a24Kgzy3xxTiRbp8X2Eb9OcuUdY0/3UcpbvtB
3f9sjNBa0RFL+21m0bSKOtLZkzoYcB0tmr2Y09iB0gtp6mrU1A3mxTlS00JoBxo1Xcd9F/tQtulo
YUy0ZemUEbcVDShfXLdov5WtZfhpXgQSQUo8XmRDJC5ESGMJjVQQahHnrO/60sNTYW3qOQGfWsC5
wJomvHriEBhiZ/wZ9y4YMSAJa9UJrPVUxPpOGhiFsZfUl3HqOOf5ULc7051weUS0u3IiS4OcVz2z
Omy6Sk/6j3C2cLoJaGd9F9pnFV0WvbCdsnVST69i2A9B6PXFdF8BPffrCNWQpF/SVRDIYGsmQbJy
3Nncjd30ilFEwV3v8FKcgqbAMFwy2nqCWJSC9oe0EKZnXVO0Z43VyvUgg2stvujT87jylF5iE+ty
28MpL7Z4JcJd0QzGDgElbD9oN/hoMh2f5WCkKz3tfteD8rOaTIq2tR1sA7sWV42RI3uiHx7H42Q/
ApaaLI8MK8yAeOk4MdbztsloA6nqjYanPgTZEkfKTUEb9r2QZbtpzWT0CoFLqevicT9Au9pYEjhm
G1XhZWMbvxRXxdTitDR3q/Bh9hkOWyO1f45agkgPYciKAHDYZEqgekGrjWd0CxkpGOjxZZ1G/VkT
aMFtEM7xWSNL6ZVAUa/dCZu9O0PFxdMMiLXI4ydFgN4wDHBMKWbmdZ7REqshDrmK20h6Mb45Alnz
xYKYiw0Xh19aOc8wU61NhUVw5aQCl1oeUCEsZb0HRUHaXw0vB/A3ZzDkEZxhE0fEEN04Kn1Xo9Ip
HsLcovMT/3ejG53pjxArN30y2xhEAfLLXsGTmwTYJJWBViflgm+ShfSrTs282AXXEIvFyzxiAATc
CcQyR5mTahPd4Pi/8B7o4Ca0tlxHcy1fQgWbPhBAsKoGvWJ2bldNq9a0f0UkBLywaZst7uyIXt0h
fQBahz7DSTpi8rEGDxlzyJoJSz+iEQLuunYB8uTcI82594ew6u5CFEKbdrHld3IuwfZzf+4LkDA0
F6ATQjUjbUyrwOOfCG60GayXGskfSRfrq5Q4yKeFj7GKm6VnoQ5YD45NC1CSNn40xMHM7wbBui4r
dw3XS/dnaIObXKHFAso74zkPRnVV4ZBcxZX9s8YhTm+f9HUoml8SCx/iyuS1N5Xvuuzgro76SxHk
waahZxsgH4nL2aleTBPVhS0CudK6DlSzntAirEO5miPQv6MuTL8BG9xU0Sr3dTryMysrWyX03fCr
XJ09Oi5q7GPmROY1Vm2noIsQhBlvqLg/9IYRIjoFgFb0E8BOECfNN/5BdmIWA7I04roEwUJnuNhu
cAiaVfbQN9WLMs0Qg4In5JLFXdcp+X5I1eqc/k3hPqQ6RIMzDd5cF7Pz7YXFgvlUeTFCx/XzAssy
1uIBPF6onw+ugnmRwr0PsNk6L0L7l+Eg0Z+x+l80tguNcGgUj3KgihiwGeFQoIsK615fxZZMtmIw
DPp9kCFU2S8baCrWbdJpw5aIs7kEiNjSOcVIzuucM3gp7V1QM0z9dIxwy5Tmbw4j6fdWaHPsKbQ1
s9qKPglOspH00t6Cfxo3EbkxlvhAz40QTygWUezbhr5YbZL5XPTd4M9NI+7iVNF+WnoQ1itMj8k2
VvCEDqqbPBj0n209wUX6RZFwjzzYf7ReNGrmVB3CQ0L3t1Uremy5LmJft3Se3KRovUpqYILc2bjC
PpuCPctsyxM4piEDG+kF9apHuzF/mF33MGFGoQNJFt/Ct01hXnEjNHvuD5Y1uR4Yrnqf0UbsxozB
krhY+VdtoyNjG2n4Vw/BmHlk33J8h7Fm6DtapPAOptCsz2negAbVMUEN0PfvWvDS0Fy60cZOi5Ha
Xmhu2gyfYbEAvoqMM4CCc+BlqGtXtt0BSYqKzMvaYj6nn8q4EbWenDWYcK/61EByHRoAqQPjV16h
+m1wH5+rbduuBxqYPQbQ6EBuEqplC5LMzqHUOEBZfAj+4rGBr4jDD4cB/rrZvJ8nBzZCZyR45UKt
v81HyBphqxaXmgFcbVCy3xJOKh0xKE01qlWDW1bi67kEzZObfbpDITpfy7JjszR6E14Y1gBIq7SU
/bTon+DThTQRnoK7ps3oL2Q2xralHeM6A2KB9bCT/8PReTW3qixh9BdRRRgGeBWgLMs5vVD2tk1O
Q+bXn6XzeuueXbaFhunur9d6rdCG7YeydZFMW8ZWY/1hh+kNPEit9Qo2++hd4VXwGC+t989VTr1x
lWYEsBu9ezDabih0lDucnXxpCy5SMNtvhqbm1ay0/kuyZswiZo4v2I7Wkm6AvnLmm/kA5URM+oPR
ttFzNMTgiIZ23mGJjILYq5ZQxoSLvWrlcI5cD2KnVg67tV/iZx3U0aNIeBMuPZepHCNZ0MRjhHlV
b57FbQ07Z5kK9RBnENg2gtGzlW1lNrq71NWzIGtHFvo9MmrZ4D7JCuGnGXGXTCZ3qjfO2v5asPd3
C1iCB55sngVD/uqCFHCL0gbDD0FnnbdwvCnGvP4G0mxvCfPqG1aDxDbN1jJollVd9X7UIEl4/K6b
BPXJKUP++Nx6y5fs9I5L0PADGzC+LLOlLqMycaLpxs+MVTxIZjIysjFZk51c1+8B4ID7WZL9PNOZ
I5NrcI1H/UZEub9LyKRutIoz1e3Tddsom5Qfu/BbsRjzU4Rgx9cSvoxA0F+m1sAwnqs/18yY5RBc
P7KGd4VMgfh2l5bbf42ePLPbzAr9TFYBke+ym9pO+hPImo0+ozwsYi/dz9mSk2iVxrZV8RwKay1O
SxoVoSN4TmUXw65yuQ+fFtuglsiK/pji6Xm02zLbs61VBppVrbgTuv6LP/yyM8ecFdZpWZhbOv+n
BtqOP8FcnFqgcCAN8ugZoMS6m1hL3lU0z6CrujCquYkYTG0TBSunMl7GEuQoCzN54DWVe8HQE2/t
lRuU1cj+HpYehYHeTvFnl1GE4LNZpocGzo3izjq2H06hzvNsf7J217Cb7ibVIo99A9b9DLlQ1y62
rupPFupvjyODvg1qcguYhT2GrexHBq4d3r6krfFOdmXmymsHO+3C/iFzZSmcTQnH42D37IibUI98
QEhcQlYJhQAdWei5Tb3P11RubEP7KLqe/VvV1ge3IXyetwYFjVsm5EYH+BVuPtXQNBJu2VHhpgpL
qpUfSE0s4Vhmyb3RjBk5+Ug5T0nqQfdW4mmcXMxlCRlWDnv3XqbODYxPc6FVLXohzAFO/2HYJrkB
UovuseEGeLBGLd224GcOWcH+gcbVOkDEOQSEjrn1z7rtLwnaIq/L6VIIiMQkLkp471x+dJl7LLQ3
1iFrnDd883xZXIW9d1Ks03Oe3dR8H0XUV77IhQlBGqdoPt1OQtbHN43MEuonGokUeMml7Rb+Yah9
1XMJyC4LPJCUXO9djR/VKLjMgDXiwLSz5QInyobfktnrxTWa+7wtPjABRvtJsnq9GSyWqvEDq91E
XvXJmXUs5oBHQsMSGKZ0wIA3/DbrzzyYbM0nr9wDyNBAK/5BgTX/c/RoxP2S2TvbqCuQWn1yB7GV
bdB4tY0Srxk6J70w6ve+ZDHdrFwLKNrs7M0Vj5UWgQTkzjEezHRwrnmk+K5XNwzrKBUnJLedQHUL
lC438q5EeAAs2t1H7Di/GgLijUkpcpynSnvzTFfbqUWrv7wlgupCIJXPxWr8pAd1o5VJjz8k0kgw
W+yJcy74toZUDTgGMSByuxsdG0XQcgs4S4Savm651salNYitdGRZL6u57AE4RU4xTRoqALiP93o3
uxvGXmZoRK3uY2tEWpXDRHU7h8SP5aw+LR4zyHTr14vBDTU17gCjisWm4goXwJ78mWdgU2BgoEx7
qxXoi4BbqlvztqTAgMg94izUbZ5J2QTaWs5PvUl7o037ca9sQpFAX+Oz6mxgG6WNVZLVv2te2sOO
tdrhE22Ce5Jzpt1BloTkPOGNLJF+vCccNyeQJHmQzTkYaZ4t856rLrCTOoGU6dXDk6mm33HCDZL0
o8fPUqxnM3kacHW6UGsoiPhczNz44Eo7cs5wBVrXFX6jZQ13qm+cMGEZMTBj094YfUMhqAz2wNMk
yfk1Xe9d1BIshVrW6tte439Lak4vsVnVh97WUIPo5VKnB6KKRYO21GjAUya9/Etye4bqN1tBNGdF
WOgkx5smYo3EwBUTlktX33W9+aOMVH/2FLUetzzKsgTgXB6NHABrA0QHD9tnJZ1+bxVY21ZHoO/N
FFyJ2iI0XGXkbQESvHr68uakOE9HDIx8tXGSelqh7ZxBRH5e0redKq6tbKbBT8uR0SmUJVt504M7
qu+goqwPNDTGkx6zPBO58XyFAdzBRsQbgik22aciivduW6nHxHSdJ34VCwshTya2M23upk/QhVow
C8AMOreoDYk24ED9OCCGLcXbkDZpuPSF9ZkZQ3+2bpCpTYuHifElcq6eY/Q0ChaQir6DMaZHbyY4
VU5orYKXCKqqh2waVIUy951382Pa+veq8jGEkQW/wbU4O1dv2uIwi8JJNd/zqNQLzSaYV/ESb4kr
QnUUfLDLsojHykle1myaAzpAwNwst4ZDwTo1bUgcmHL4nUyn8BsDY18yKMHZw2emQ509YMrsHu2x
0k7gh5wTfPXkzhHFui1zNw9XqOi0cBt+DeNW/Wsf4Jjra+7MXFX7Cke5ELQwYhSBlf2PF8uvZ2Oo
GIiH+cyOaZmBatrH0oxCedubitMUJxsK+ztNusM1rSADOhXvugpUED+fTHDomG0Y694XMXDUtugg
KRLt7quZ2mfS6AmXrm7amqIu77gWjm9zBWHPUlGyoXiEPcgjtUXcgu8ll1QFayPzjxXsxLaqRi4a
i12GlDOIS/QFiEXTF9m+r2vvGDvmX9ssrBo2K9LK1gZ4Kdy/ptFbeOxFfly0xb6wSFUFop/YDotj
Sz225TBTxxc9iFUlgGGzc7x1x3hAyhXdpH9dtLGy8ptIEOJNmIzJDGEKqIlhHWXFg49I+d8N5LFh
m6feulEk802HA+YXlVzt151tXEtm8CFofTpzYrSCofeecjiQZzzeyZHugTqawzyB/3WHe6fIMYlK
UDZk2ceNpSXaa4Hv4WG0jORBdVZ18XLXecd0QJfKIbHPH7e5xmTettCh7L1wuiUA022FAP+tUJoa
VZeZ9QEyYxOAXt2VH30voxPUUrVPEqPdR0aX3AN17YLKWOHo8rH4QzaZJ2vko4llzDmut/h6Jwh8
ZYQWtc48DHwAT+B9Gs0GrTXtCc+od//7hFTcbddq/dKSwaEF28yYUydifiziEirjvrY1OpgsWJqn
PZFkAHxuwsdRTAQHUiEP0ywQDKfPrQTPktTdEBaipyLTk+xAyL2989AkHE2atacVQDJvFWWIP2JT
zYd0+/eoKZKTATZwl3cQ0OY0+4m7maH7RAtYrK1V0aQa7O2cdhG0KDkHrMDQrmopCIST61eEFHy/
bfgmS+zpYVlb/Z4vp7VFeCRCrTKbo6bm6gnzsfM+r+63U808LzrnDaDPfls7oN9mrXIPwm5rzpK2
eiYk0QUm7Hsqd6/3jVxLP0bT6c9p1hW+nWrQ04e59dHzzkHWFB7Qf615WdMe9wrdCaQSso+iJz4M
g7KvaDy/6uCxOCDjQyXZgzQ6aX8sqz0eyecMsE1n85ZG1acXXnDi1uI1D6xn6NekoTFhOtG4X0bn
hnvNwUeVBtlvAe+pbKgAbLrvP+ykJx5wxLb8l8TwlqqhKP/ovrIc5yrhIbmf5cXqmnFblSIN6taq
/QTiP9EZAV9V2ONjBsEo0McIZZGXO1voByBfBI/4FRxzciSDjHYg7pXvRsuMv6cf7csgac2tJgzU
ujPeM6SmB31uf802n/ZIvwAs2WQUD2ZeleQ7gY2E+tRUW8uwkouJVh28rwNHHbv1RrWmeJOLeCdT
rHNpaz7tPOlQk7V0AEBX9QfRsv6qTXNoRtHwY5WeEdPaXShFsr7pj64Hla66EWB7vVfvJkGUABc8
tZNd+Gb1fmOATt2TiQkabWll/7mc/mennD7YY22OiL3wdNB4op/5kZZk7Ga8vzsaCL0/K8JFRasB
sdUMDmLuwB+ZAybPLOHwEWTMnkajVgwNwNyDgHW2UVYl+6kxTL8mtHfA1lQeO0nunO+enbASOsga
2OLgnRoEzB/22uDFdmVnbheRvgxeQpViTR9Jc/MEiFm3fF4F4smlZwBxfSjSAGPRCh8fuTqw+NKK
NnoWPc6UFXe2u4J4oznddi8p++XDNutV/0ISYfD1LvUAqXXoUdrE0o9Aj93DDDv6LVJ6F/D9JZgt
u+gQL9wqTC95xRWr+5UbY0YybHcXmZq2p8iJDrDLjcDO4unFrVGFrWSrfS3uCqzCE+08b6xvnGw7
aN3mu9Sr77wuDd9io7oKZ0dp7WmknlRhEQ33hQu+dnCh5CN1yqicEjNsob3R682/B4PzcWzKgp6D
YLyija31DbG7/OOcGtab/yb0sk+aaHV0rqoBXjvEe2TPxtin6U6RjL9bNbmwxyTSHZtyqe9C3NpU
uaLdVRr4QaQmf9YcangFc+eoifpfVMS3FuWreiuzk2y3xtPtF2APPODFIeVJwE5EDgJeT8zlYdXB
zWZkw9pW8ANFSxEYVmvspAFMu2e8BHkOxH8sDe4XcwVV1sy8ncOC/xpjhl6y/MUwGM4JpYxtVrj2
Iw6778W8TUIgjtWCjWg8RUiQaNAXCChqr7yIaTH2K2oZv9PTX8julV86J2e8L0lc2RBx6XiapeT6
XhbRO/Ey72KWDH18Z9GSv0ZMw3Mm3e7TgESJ+bS3jI0nVuMuz5RnhVHb11duS8PZNdNP1+pe40bH
JFFAB+6NkV6Yo+GHmGvFB1ylvicazpraY3tLAKq8Do0+nUQNspE+8bSpUw3+uUZ3ukrpUAxVHdMK
7tU2u1WoUNiYmVjAf60RY0acmBN+LeRihUGbn65RsbNr8U5ZxupA0vrRunKdSKVGgQuvVZ/gz4kJ
yu3YmCM6lSHdgutjobsrkTktxBFKi14OxiLeegJgbjczc2nTxDnhhvngvDd3DmMR30JccsXtkAUR
W6c+Kj24w11BEERnV+VWAAsgWxbfck2Ztw4R76ZNUY7db+lQR1m5W4d1x10uMiS+uin+nZ05CbH2
rVXIKOS95VjyGcLY/JQmWExX56YCV35raoJiMW1m/cfQuu7U9DpcSAxdm7JkY+b21uG5Ta0fIVaX
qYduWI/gvCvuyWvT+ks1fVocVUGBpsAHjfaFvZxxrCnbJRRLQeMwXqPyasaucWGSU19szhPmRPZ3
TW18ymK5wKe2Ic3bHtvqnZEgyzGY2JZRTqlefOhx3O4hB3lHmtDffTJMdINxe7pZ1UZ8luRHg5v8
+qn1dDq3Ua5gHALBRWgf+7YTJ+ix4uFaleoLd4YZitZjrTDjxc2tDjk3LOwR2rejFsYyw5soIQdN
rlNetEGVzak08/KiM1tyWLrvZ+DgY4Yxi48D9Ttet1gv76y5MK8NXX2fLxk3R33oXyaj446eaXOY
es1NNmO+8nVibm1OYzjYdnZcHS8/Sv12+VZ8BMxZKabNuN22cZ4Eyuv7rRodtWeEg1+vrRJCGnNx
0GrP5Pir9I1Hoz2IMvvdqIpXtqTdoxN1SbimkbnH+2fvvdnkNhf1s7tleLk8jhaL0r0zWQd5Q5xP
XYfXfVZQgzt3DVgwWoAbQ3KchdDClV3csOtGCfLAc08OXuLQtb3PuruZMXKDyYBuxiGBXiRSmsPw
X8GLtmg3PSSGSlSgR1KBHdbz+KIQMzCtccwNY3ZI/l10z4ki8OZFxlEaRb4fe5Hub+RwSp2VwX7m
US7gKwrzGe49mIDGnxZaWgJRDC9WAghADBQTSafcjzb6pFSCMJhp6m77mBb5mGGXAGpD5Zk3JRfo
Hq+2Gec+2tbuNJPDOul2an5NJXIlNUbGblIQDWE513tXjMWDwU1tF2fDQ44Wd5fJFkGOKIxLn92W
sYU1BqCZ1xNr0eIopd0chAYAonYj9IYqVZ9JmjZIzbkCCO6k/uqVKKQxbO+w5eTos/TxyRoZzzgT
ygykKGTYor4L7Wq9hZgM1rUNu2Y+vPYKljFuOS9f173nxTIcR5HspmJi8Ly+re2o9qiM6tAZxfDI
RvnC8AhOWNYOxd4C5H1uTNWcFqMBImuN7UNjZ2CJ22Xgurcyo23j7Nqp6UlwBd1rs0WHrNcEstHb
zFroX7anussiIE5UTi8P3WIuT8040HrihuE73GoqiIiwt8qrSqQbat70k+Zyeo+nSiabRS4cQTmH
QjPFP+W4yG3uphF19JQz6tb5D8YbBLWaxAOlRfzV21a1Q3eJl63PGfXGbebnmTPeVSZWisRcUaBV
UctuW+wdMd95R33ByRTnWcMeb/m0DE2OPoX38trly442qwq47bf3Km+mS2WU+d5x3eF2T9TYBGBw
aHbMppwlL24zVG7KSw2Df1qSjczsl6IZvB0TH3VsZHfzTLY6dTCu9kT2UIMj79A5deRr6TTfNXNc
owq4uQosr0Zm5v1phfFPUZ0wtf5nE8Y4SFcr3iZL5A/jsky+ruIhtHgLXyvaxWE+MvA17bg6Zl5u
H4FNpruszF8y4RSUpIZ+6mxz5g/QY3KrcrFxGOAwfWLXT06sGjLMWg6mHcVvebz8VH37AWkk8Q3O
cvJ9He2zseEuIARFoIbX6SY5Ie3i6Nc4YhXZc/JuW9urucGYZQYpp9ClKjpgZ8vC2FzOLyCySe97
SQEaPjHuJhmV8PsN7RXb3YEF1bulNtIt04E7XLvudh3tz9Hsk8BeeNW6Bo84uMvk7PGp7qjYjDsP
iukD+IfcFzNNOvZzvG00FO4P/RwDmLFTMz7KPXIirjosHTI1a7E/Fbe7PYgGQiZeBJd+mK1NhRZx
m3i2wVfB+nQz5n2NrVog1rcqrdXfVzGlZ6+KcNU3LqQCRuTpBsrGRDyNPkHKLr1viIrHpcmsBwyS
+cVogAevCdyUNUna0EgbDLK03q8sxuVbr6JOZN8q2dgS72oxipL1EukC7JreJvqmWx6yJKD5ha7N
6Oz9GnkM5aUm/iLd+f+LwH9PzeFHXgb3xtF+qFscpi7NhzcP4D6mYbjkHNv7TOPXiS16QU0nXokX
JDdWy7pfgZb7ci0f3Gnt3yQ/WuBlTMgM3YxOGk7YIO+TD9I9AOQFaewxdQIjTqbnqHaca5vwDbVz
2kwZm7+HpnfWbSdXQlPjax0xW8wmDHKGGtLNyPZpQB8s8l01lqGXGP3BHIr+ftCjftflafXsjYkV
YOAyfZZhkLDCDK38qJ3kp23q3X50F+s9hjv3ojVu7HPUYlhlfOKCySlo7BEe8juKq9BN6Bgu7dBu
Mjm6N71a/qgY5jyO4wh3hbYUrpYbS9vIL5Zsu6+2sqszHSrB5N+Jnhc6ZRvZTjBz44rGbBox62Q0
dsFBp//LO5eaB6LM99pH7XthuOt+TjJnayUUp4pJZK0JvwZSaALg48b+29fTW6LFz1gK0frcYjtz
QWdQuZFLQE1Or4rdCobZTrVtOwaKFEhMLiCFXu1sUt96346vhk7tk1Hv4hNYhpBShWzBzJgg72R6
pVyMMYsMjj/kU7xPANoFnjMYYeyRSShd98eb6u7ZGKxfNh8y1vZ7ZzebVuYbRhuxY8jrkrGQ8ZBx
M9v0kmkG5hm8XyY3HnZyAbszu9gbVsNoXyPua0XT6CMohShdqmzYjEgi3glHmdt0dF7cTpqPlmjM
PaUXmR2ZtxzwDW8W147OUdau1AVlhmUqekohFp8YH5YvvU3Yolrc4mzII1kpFVPSZm8YhRy/4Y9D
tIzyR7jkzJhW6I9W/skGMY2dh6i/chXwFV9WneZzmpuXnAzA9JqVW4OQETPFS1v9G43sLloXCOj3
aXGGjKmbJxo2m5qGQR7/4K/gVQlTtIDHfxvxuwhlX0g5bm2p9kI+48TCZ2gEuf3UGCfbpit5jZOj
m+5ByKeMfXTg2p67t1tueGekO3ijuCVX1D9iU6bvAlecpfHn3a/FXpY/nvNA3bVJdUqH7myrnbFS
C+mnniZoNYSp2hvaRaOnhV7Meaj1Fyt/Xqtrku46hz6ffVjqjsHabzntC9pRneabJL6r+rzQX0rZ
3ry/zZ8HJo3F2DMhoTPHq031fwP+lcT47bQAWYAaznP5M4CGMqM7ev1GqTDnoeDyyLAkahvXz7F4
19qz0WQHm+G1FA9O623loJ3r6Ja5qcOGvzxY+ABF8UkftnP3s9DAsHMijhRW+vS60KPq4nAaSRtQ
GVlcvehxF9PeyI5iOblJtm9FEdhirxcPVfNc8c1RVNoXt6fbDxx47Iugsc5M/Hy3d4N6/Ll9ajL5
W1lrqjKAbyvOntB2r7V60zkv4yY/5uZuMk54xA5lASaZKpqDYdD/ZQk2WhKqRkdR6fnj9BTFIEkG
GqzzDwfQpjSOzkBXTjRHNfHewdiRw4PXq9daHiStCAS7mzSakEwcE/JHPDG8RwJ+6jzZtsa9hl1b
fMT1fWEc+uTnpqMAGuJPNn/Ai2biobt45W0U9kGTZXIePGSKHeFL558wnpf5FbTJhllHJy6Ru2uY
abH2rxHN6XcZaZrSDnvjp2CqWvJWRXOQrhryw0sd3aUC5R4Jrvzi8h6XKO9Ep7fbmnoXZQeJsLLW
FEPcUbwkuGkO9Hm/zNzM71yX79VKZZVfJuzxLvpOjvZezQSkxL1ra35p4XIvEHoT8sKlIM+R2Z6S
EeltsS+cajPhbkyadD8amMAgThLcZbh023CbLxaCOsGJ572MLQevx5CtoKUabcT4gp4gAFvpt9wG
8Z+njJYnaDEEXPdLnIInepoZu5UXiYxrzkRod++Z9samvWLa61qXHIymly9+11/t+UX3HttolxHL
XJs/OpU7Tb3q66PpvRDrX4u/CWkNA6waHw40vr0+ZmTUdjcbkmnjq1g+0vYlxQM76vsong9y0v0c
MmhbAxLzsHPQvueywCzhsBDCEfqIb5y8T/XUGa+dFdS6tudue6jNm4IH3VD6K5CnFIxZan4mGg2b
Zqw2pfyeJR9fdl75tIb00MT0dJbIZzGA4lq7J2MUmNPrzNKT5/3g8+Tte+/IHyKBfkxo9kaoM5DZ
ruZuAI+acdwujOUPt2ykwJuZXLzF4EbCgcgzQMEUaEUVpp32OhJKw066caOH3L6fk3yfW58mifel
AkFOwiFuPuuRlcHxeVLX25twpolIOisoNGIBzcZj9TwruJGWBnGVZ9zVOlUi4ptquQjMsxbIiDl6
sxH/ZEl0jACrO9GmT39AW8e9FWrZqUU46Nqgc8Z7A1HzqBiLMzriysq53wZTvZ4U7r0Fe2piB7H1
WtUfus5fZKbgIR5QS3wTW4aefGDPMu5ocNwBKBcQzWL3szdv4dT5Ll/6oNSi725sArrMqO0ucjlo
5dsw/bP1/VLuDC5NuXesvK/avoeP5qfgxHOr5og+KmrEyt5VuOUm/H65ARTtgddqmu/oMBaT5s/O
v5Uzd2r/qfzZsc8JoRe7+YiHD5JlIct4XHyYohl3a0a+fT9pF3feA9zrXb4P9wM2v/Jdqz9aujaN
oL51vrTuKeab0qfbstyZ2Ws3/nOqZrcQvCV5wA3hSUC7bkkdVtqABj3jyK42qvwS8b3TNT7zWSY1
QA6fuuYNSVCJAZaGAxR58nkrthKMjNH43dj3N9Gqp+1t+VjMf4xB6u6H1O0eXwG1c7nRzZ9ywSrr
7Zb2nLW8PDnFe3D4DuFFK9ut5fPgkpZdr9K+5+225T7tg3yM/lraJX+C8Lakt6ftqvg1Gx/05b0k
KGL0J407Vux4PTpAkRPWSDmRJBD2jDBTiCOvPxa43nZ8+r2P96wOK0smp9Yq7ieoMXzwyZb7iy+n
h3EiRzjQJCzvDI8WZAZp6jWdUAbb/5z5tyODkmFvt2co8Gt8s8yFPAz+kv1qTCBcVHA9iespEQG5
0sXWdnQXURu9kTALZbTeYSvblTplFbpK5tqhkYPuI/lUyOFjMaxtFx9K952BAaV0sS3ttyT6lXe9
h6i93Hdf7qHtr7LhfzhRK2/Gctczm2Nz8jAlB4k7pan1TbKeb7mecXmxOFXzkjPjdkCIn5L3VIQ8
NErunRLuB4LK+tFF2tPkfMgfHGIeglKIyFVeBBLLO2cLjjvfWz9i+6kbzpn3i1ulGI/xfMZ0upH9
5fZNYzbNl+iAwagz79LmMTIZyNtOiLSRf+23LsKFWx59kqn79uiGMUXh1aN8FQPBT7+y/NKQPYAG
ucpwgBdg35nmdTEOqqOU1fdidrYjrw3LPRoaA4luK7I7yZBkWh+IqpJWv1vU4zJ9OQZPzEeRfmqJ
TRiOmD2OsUa7DG1ABCBUpIL08WNyTmt9L7WfmhFhk8C/wM37Rd9Hq+Z9XRzK9lm3CGF+6c5Jisdo
ekF6VseH1d6q5FQCoF93nsuQubzz6MzW07XI7gX527T/LNKeh+Bkuy/IWmbeYmnMFsuLbT7H2f0w
nvX4uNwiU/17Jo+QMofV5b4SpoCneEI3uXz0zLvZfGhoq48238f31bh6Q0ghR3bkH+8jpt4AqxFN
Rr+zRMlVnV0c6naBYEUvAG3uPOp80T8kuRGmJh60TBCT2MqW/RlSUhEvZ/2mMLyU6Pvi+jA4j5k+
nUfzMx6iXWF69KrxHKo7ChpfOoqyp9qMjDBmfQdsCbdrE3JN58JM87riTiB1bO1UJckdZqONwwvY
rR4hmZFFfbGW22mXHWdEGUX3LyVLXVZIHKpDafwmo7NpzbeMA8DUMxCKmU/3ueQCPzNXjKffYUkC
LV1Acy3XrCuBo9LCNXjN8evTPcvrYxG/MxndDd49mxbcCuLtenNpcumYndBpyFLLJ1MW23TqHocY
Z8gqOGjiQEUfs02af3qJmksR2b7WMr6nW7Xaf2NXBmvyNDVfUQK7lZBnxpFQ08FUWpDqTAHse0q/
c9/gTxa8tOJyE2kkp/m7T9jKPZO4ouTQG8yXtuCBrgt0FvE/YTG1yn7bsWIeQZafRA0vRRU4w3GE
98Ocm2MX0wf95op/siLeEmELd+gfZeppHN9Fs5P9FS8GSQwO7Wirqh+LabvyUuaff7UbygGqRxS9
EJOhFm8PiTNsR+OnZSU88lCa3gjGQ6kODR1Qna2djXlL+GrvWjYfamxH5E5uXf34T0U47vcGcTcN
C9oy8y5LnhdzRRioQnp/565vs3DmBJ+ioJfWq5m3X6suN4Xe+cL6acu/xHZONnacGBppWbxPKqU4
J/jGCJCJ8zoiHL1vNF66yWvqvSSmEQ740cr1eyYdEj1Xy5/XIi1k/8b4GLBGD/yoyV6sh4rNl4UK
sZCfMf5nFWSrvh+d8TzI56ndSsa53IGRgm8MBsNUO7r6QX47tF+29dDWXNIsBjWntt4WxnVwdqM8
2A77/whybDckQ+H33A9lle4GDL4T8T5Tf+jVaRAnxXBcJj+lZfszreNeO5iMSRuauJnx4rDfrxk7
wp8bnToKaqSfEX6kzLzlA/z0Vo3RtBleZwtZztBvrOJhdn8wFH6veHVEKfxS3NXWM8HVTVrP9Hx+
Od9FdKe0k+Ecymw35BiG+dkYntvro2f/DTjh6f4Xalsmb5MTgZrnJGIx6ajx+DApQHV0Zvhs2b9V
3JAWfWZOkhJ4I2kGuzYr/vT5orfPNnnV6gyMhPkFT7J+JxsiX3t1Eya5p6aj7rHPY/lnSRnEiI0U
var0WQ7MlPDKNO19JF/yyfbH5a5vI4b+XMneDFJfC6xPhwY7BR8PQBddnJSvXfVUjq9a++Sqx2nZ
jQBjKpcoPjA3dbQL/g/Nveo+TKoX4Z26VD/UtEryhdsPC4hl8YrL+zqnMHJOrApuuvWxcE6lfM/w
w6xL7zsSWTTmv2Q66ijPVnhDK2t5Fo3VknI64U6nZ38jKdRm2MfozdHspjUlLm/uqvrx0OsUjMBS
Y4eE1SL202Z3JJ+CNkMFGzf7IX0d64UFB8Xk+l86fXksKydkDzTrvTK/WzXuEmsJLP2AKIZkF8/x
6g4Pg4akHEy/rIltFEnYK2gj2rhdUYfJlk0MgbI4n74Fob5Fz4FOD2f2vI60GqINK36vqIb8lVOa
bHV+jDz6+pp7xyKhv+bVuagXhuVsP9LqQQKVLqE5dscOmjl/D0dR8OSsVAl1bwFwHQztLxJtWEaA
cVvh57H+5yqCSeYcakL/8GLWiejDVv+RdGbNcercGv5FVCEEAm6bbnry7HjaN5STOMyTmAS//jz9
nbtdu1JJ2w3SWu8YTtHMAYu84uKP62kkV8m+9azRKohMfhyGY+nYCKW3PyJxHmEsogYprDuHRzmM
h1zcGoTmfd+4p37lZffX5Ry06edk2k/YnFO4zYdA2XdtS2tzt0UgYTu1Vk9gmQc5mwv4/pfHcKjC
+UJJzjN9q/tlWeO8y/qd47dkXatDkNjnMbDu6jK9ZtKKG6j/HUzGj7ZUPNXmJV1tWHyIqsWJNm84
D7w1eUg0US2/0L8wR9BwxU2sdzhDIgKMXzMp90Lb943s/zNloA5OS+BuWIUXwWWL5juyJ7nrLXnY
QiuMvKXE8PdvrZ/H4VW5M+Px1uyc8LbJVZ/QQk9LXsbC4Brw18tG8guauKcqhB+S4bHRAoqSyiwx
3Dc1tF4DQz/pk0mSJyefyVElhH7ahoeJYsjGmvclbF5i078GsEzJ+jXgZL7xmU/oCu8N4bxN6n04
3bibuTDH0sH7hzrHSa8yrWhHKt4ESeHG2d6GbTiE/BkbeeS0plFoioPLwdHT/rqtGzId+rnSEHHF
drQ8cTe09UkOvKdoKonbinTgI9Uqv3orOJXtcq+FiVpveRuo04TNpPB9DZd31P0npc0LPVEfyzxd
3DLZy43+AkGtOJmnrDy3nRYkMSbTCYE1LOraouV1H+3p75R4x9CxKDTxr5ntHTyI5ZpdURHfgKqd
PDHuXsXbSxjUNauY3EtccaMST9KeD+p/3W20GLjDHo1ZlGX61A8jXXXjcbINfWXUWMLs0Yh99p12
rzAEyvL2/vDZuZERNv+E1F8uwr8MYtsTXv2gWqa12VleZwCk0e/i1AKPs0F9jGf2FQA8sNSPvYYv
OSnEkTdn/FCq+tEt33dQHzqPKwp5be8gPZOMj/S+e8AGyXqghAhlDcKPZSzO5VLtQ12dbbvB71kc
e9N8wSZX+2TLUAh3Vqw1NMxNeeg06x28BKDIYihHSGLoYvcwkUSYFakNdkdNYsJtoNhJHZVfy2Ch
iCw9JrNZ9y6hUwNARGW6a5tylgfbm4v0dR4Zhnsr1DRcQn3Nt3b0ECTQtvUVcdG5XKlhwtyXhBnL
iL7t12dkQxMrHa3dSr7Sobmnpu6RirhqV2BFqHX60fPwriup8mJ6bqRPc4Fbd7Elilc5vpczG96A
V14ovIL8Ojky+u7VG8uvYlUHF9kK4siTqVO6DBmppo55DosoMsgG6Vm9NxBKiajuNExYN3IkM/bw
eBTcH/3UPa5oJ4eMl0I0UYDWARkrZm604BunfJJTcMib0PUMGCw3ns4uTTLuiqTbNy2cNjYHqigR
RnaRbrmISHtHcg0u3x0yHZwcwFUaLA7FbCi583dOKY9+UO8dr3lgvrzg+2XLYiAerSglCztw8LRr
hW0I7yXdPlHegIW5dBLDDSAyKNrIq/Bmjf0lLOZde9vXMorTazGcXMZdPdX/vAHPXS23T7FAtc3r
/cxWuAHJdj6y54CGJvTGwUhrS8OJqbARNVMJqufg93MyVGdhgNq2B1lprwPLINWakbCWmJPhLBHX
rYPeOyj0wqV676biMpnCjlDNPm5ZQo+jW7+0HmJF1BNshZjYCrf5HDCmsavBsUiUsYWw79HE3vcB
H7RCPMVdAjXLSObx9mVHHFqHpYD13fgWAUWxKu2TxETEiccy8XeTClAR0MhaKdxkVIUvyMJ94Piy
k+AlA/7OkZZRvPILnDkqL74cCzn7lhw6IrerbakjZXlgGkW9V3iVO21z7WIRzYI9cq0oNbddvY9k
09zZAb5jwcnSDg1KJWcXZuqvxGQSraUbZS7Evx2gn+YqtWkCrRQm/mH4aZnAOz6vtcHaq+5qlD4k
m32QQHudkPcC2L/HvLFL54GuV+1cG3f7JQt5QuN97JzhlYqTZxjh+45fzmzUcbIOJmzBQ4vllNFm
n47qiHFqj6XsACn3bI+MqnCQASZBgkmfSY386haUogGsn7A3Ng38GCqDNQ73wcBQzgyXTdZLKFnd
luY8MrHThEsLrWemS6VvFfaYnx3/GJrfLrfX3PGjqZnfqM8i0s41cz6uB/6vIHYhHxmF3XRD/O7+
WQneRnH/zbPHAYub2EWDPPrjZ+V5sayKxwVwbjQZhHCD1yu95ro/Yu+H3hkjZcpH123PYsIZ185H
RxUvuMHBQmFmIe3PtnLOwg3/9SqnJrzEhpM1ry11Kzd6XdoAcGr6JhHtbuqoxUncp5ZQGvz0fMih
pqkYpaHkPPL8z9UCgx8HnwBH62tBRhgl5CFWkzEwQvx9jQOnFH6UXXK3TRjVlhFFZZb+ChtzP1YT
HkLE/143NrsJBwPirPYIugyjkWMYpO46L2AXuBtcLIqor29cikWwAOp8s7S0T69fTlHSCzKj5fF8
EvGxcjtRXk1M0KN9abIBFiDpyGfwEHVruNVDNhqaBBGtJSynNAOfbrLN1R/uabc/Ev1/9ad1OsGu
/Q2MjL28uDMAjDhQDl2qPux0jqdEuw/L0oIcBmRbtCErDTXA0MmJ8kU00xHi98E+va2M9coajzvV
ZptQeniwPS/SXrBDaXaWXf6vlcFPGGz3mt6TjkJM18XW4DaXRROEQYCocbKLl1anmxCGsXe/BijP
bhgQkJIChxGOBjIx2056KY3F4O+txaUNFDaCT6a3+9DCeZOzqrp6RXc0sn+UGdMcjZyFIkSj7tMD
mobYOCEeEPpmYe3juYJ2HXCYN0a3ZzcjqZGIhd54zN0u6AoZCpsEEh/no181aCwntOdF4xKHSADN
i7Vi2KcSOXhoO0XHSlFyNkv7Gfnfr66qNQXYwY0lmp1nEbRdENNvPB7rPMPcOVfBn2IIftvaDvl1
9VAQgmTx903CYjneHSeuTD5U6JRXAqOq44KNa7/gITsohVBI0vVySvym7nd9W34XFCM/tgoFGBIi
OniOcxaMZ+0I6AJ3tVh4vM9pdvur0dmfrRymI07DHBd5oyjK1CW1plnyGAiB2zPdMp5rmTko78Dx
HOIr7OC967TzicM/eHLctS7hwCAC8R1KFn2alkUD2lDOSXGZHe/ShURkuBpnNR31OC8pxj3hdanv
exJCjsPm4nfrevrGVTke+tJH1TQg0zN0cnM1yA3tUOPvMKoN97XzQ60jKtuCbmwZ+M43bcMItmbE
8WlHxEBXpMllyNnr63IyOFNDB+YJS/ULorTsXGiJXMlJaDmgHqz4hWMfvVdAGy65kyHQsQglyS4O
dp3nglyOgFCTdHlautz/o2qP7JJ1qp+1CZI3PkN3Jzw3cW/zrYfUaX2F9I/TlKpdf/XJfBhCjctb
wmOTMVP/oZp0i2nyq/d2RZ4HxqTvyVhLiixqANSZSR/ASbkvKg8VPBPVwOm5Zs/+Nrb/ym1kxc3b
hiXUdVSICNsneSQacfE9tpXuTstkv+qAbmNXCYAWT9zXXpUc3WCGHieL5IOYG+7bMcBv7JG58hTm
nY/3bgzjTS/iE+o5/DU1CeSH15ZoIfFzXvWg5zh1Ovdqh2p6GwcHCjistzM7JM4eZdbnorS2f81Q
VZ82Asljv5n51MCW0nCgct6PIoHRIfqPyXyR1l81IN4PremXTB1olpBWRlHizJ1ylgscBv978Bti
KjjcyqLHxNzb/MPd8qe0MUveMqBPcpWvedA7R29BQcIA05XWBbWKDTo9gFh7ac1RJUCFAQSrd8y0
CD7TrfFiNHP5HboYZ+84cBQd7lSGsmY0Z6ppkX2oaYIDbD16fplOuBLbN7u1mVFni5O6xOVi76rC
1Ue3wASPjHFwkYR447G98TzdEvq/w1xTrY0NbN4hbsWfWFJqwk+d76vOM6AZKWN1ngWRoHUZxJYD
qCHO+5V/ggPKgQJv7Xp6cCYClndk5kBGqxSbHejCcZjzH0q5cgTOC9hQU4b4FnoIsIzYLviOjiLZ
quXTCDkE9OJQm1zVK/fuQADEmiGwDcBDi2JaHy39AEmHJ2jKl8dc6Fu2FD1khc944YfdqWvLPzLZ
ftWlwdJyP+fqKchIx8egSUpHaFakfkhrTqluOcyd7rVgmFp2Y8ZhWt880V7iNc+lkQHXUtOhr6e+
9kxn8i1qQnhvlpnANGkyjr0ErLVMQmwig1qfRr/uzkM7Bwh1wRn2xrG+5pA9dmII/ixX0WK7dObz
8kaaQDbHfHR9zoet5wAAfWUsnNp9Xfgd/dRV+leG6X8MKdu9ME37WYEOuetbWhENyGiekbWRkG+A
3TyNMKByxNVJ8k/bffViT0HyM65KpLDiSX72k+Ax4SZ8XRZXX10LXWFtUe5M8n3IiXI7NapNHIyX
R0NCPhtzrRvgR630MJ/JkoTaT13wEEafwovsbAkFPVQMHYdBV+QaYH3tThJvUUTJDQDrmq5QJEVv
a/y4AK2FcRA7gl5FzZZmMV9rerbyHlbInjGVNyUOv80S3nUh3gHZE+vCXaU/a/0Z4yDZL8TH3fcu
QmKHIQ2xMwztTCGVpYy9K0eLyVn126e1wXe7iyV5Jrz/VsPTMjr5YSZeCVksmwslVglYviV2jQbn
6uTw33JLKyE2bohmKphPY2jBQDpFHy9ZjRvSznr7exE14zeyqzEXC812FeMdJgoGdZx+lK7Z5Fll
icKYi+KHF98uY/SxvEJTja8IrhvRdc5tRLM2qmhK4yd+7F1bMymnlv+9+SzalT2lTLZeuUsFaIMM
Ejwh01g1UZevJBfZeCySEDcuWrs+GjKdIl5QzynWEcrYOjQTkx6THQBX0dJLmiR6P2/dfbeMPzaV
O/OLYjRDhpAUT3qR1XnQ+PQ0viUXGD17CPPBUKRnhclbajnLv5oLnTgw6fxuAv8veFZ46JaaPYux
v4zCBPovTOfL7P/2AoXIoO7Jt7Ytx0JiS8cQ93r90fSe84zTYfokIAgX7k0ovwTOf+PYFvKQV4vg
tB5JJUtJPDtDG4xnaJeS32ehH/qb+rFwQKt8lpyDP5Z1XKXcxXi1sC27Q/jUVw5KxkFcq9IMN0dS
h8Yy70FvlIXbpqs+g60isifovllhJ8RJadnx+jOfzJou6gh6gIimoMjKe4ILmETsCq2D566P3ab+
JVN+m3I98weR799uRQVlev8xVJa5T7IEZy+lIH3k2/08Hki7c7nQOjXwgOC8Aq8C4TdGtUdnE0tw
zjQO58Qk3YX8Fpqh1rB+wlbp3dVTQLrLEi4ZRCgm5/caMeyBBABABJrQrXsnQwAZLLl9CxqCJ8Y3
ERU2+QV3rVJF+JynIaS1axneOgXab8GUKHJaUhN+9SO6TYIrVOx5+WMKxN1PIkqdz2RkpwBxSVrq
PBcTOj9l5b1ob3np3QmksJuf5GLdNbrs35PEK9A+9KAD0yy5+4oJHmSY/9bOYEMeu2/LmEGE+fU7
7YvZvZul05tnQpJPbANqK7GsU1b/vHbtCyarX1WAk8rFRsldzmm62/r+YyRS+aEumAFdZZFylBO0
U7rt8mU7QW3jVsZTedzwDdaPdle99+nNMrb60FrNYgkf+XuBxD/t66ifNniCgDsjAKjY1fP4r2rq
H9stGrAplELKg43uSajilSnSaY46aZHNYPOgJkeRJ9NBBb6Lrl8ydC+jSxkgs2nU91ZzVPn0nzPX
tLsNZXC/jumtbDJEx+AWxLrpDBxxZVuKiPEiU22QzmmSLSr+fA5bsTdFLQV0qysoFSyGf5b060NV
MuNUG9rravP/5ABzcdPmX13XYCNZWYS6ytp2Bakt0bT66C7xeMJiEIJxaNas/tPVdv1NgNpNz10C
Uh5cDXPmpz5qfOV2nNzOChEpJ797EU4hWPI51DbS14pfoBssoNxjKBMGlUIAZHN/utlxyjjJLODV
IjDi3BbNwvufCASHek2I2EnRir+zh6iz7joSJ0aBfNC0pjkINWfHEns6WY+buz2JdJn+VLzc5cEK
rI9lVb/rEtKXVLkmpjCLLCl/9n5mWU1t1DjL4zIP87snQgTQakAqdcskrktKaFgXh18wub9sjJP7
KrH8XVM4Y9xXMPqM3xleB/tdZpS1ntCQuIfVDX7mgGuCpccnFYNFGhGozxrnbdiCq2CtH4cVKK73
w4E/5LFFEfEMwZIU91k5PG8aqx/TnMNoVvbuc5010BP1asOXMj3tyob81w5fBmwU30k2I0XKh9EH
TunfVrUEzxYFrfGczfU1UZNzYLTpgT1phws8agR3vpuFcZ+E+qe8pbahQGFknH3raSJo6q8u+IPW
xkNscS7s0aoGhyEAOjCTD0ycBM1v5W7u3qrtkcXEnu5409qocnngSM5aTgqR0v0cqv6cB3lwrrQG
K3cLfK3LiNcTZTvEh2ke9cIJU88AbkCX8gYiYzvSZJUA71mIPW/nBxFQ8ydBNyoq/cl7aBun/yrt
Ybj0OiyfB1Mk946ciw/b90K8vdYULWW+xiFx1vYhmdwME4peL65n/9nQqVnEwu3slm60ugit84z/
/OSmznTwwMiiwpfdCaAEyYJjc5YHfKAkk85laXL1Pdlk/K5evuAOGOnMsoq38v/FXYgE8S/g4aMO
dDqY3AJpC0USi1n8bNP4qVZc+HZhr/8FADhXabBzw8W3F/rrytfNRlVnV8bcoeVWY4QpBdp5qH9t
Xk4ajAKpdC2EZJYqfneuZkRi6toN4ej+80eP15E5OsrkvL5g33IiA121w1kmdtD5IK31JQ/XW6CQ
1UWmzFXsCjuYdpvtjIdh4tDNDLPZmGAfGtJOxIEJxd62IVinYe0ITADJ8lC21N544MUn/CPp/Kum
Bebf4uB4HszEdjTm1hbnDOB/S9KZnlaCxkmJ6Zn/CfK5m4x4qmz3h/SyYaezEZ6KITdkbCgVGWxz
k8TGJy7TdL312vmlty+VwSiTyIba+cVRwbeauuydUSP8XBwu8MLOPX3CJLl86Notji1mGix/uIsB
hPr2Y/MxizUIJfYDgaXxNAv1L1cvblueEuUtz31FlGRcp5CEXZhyUTirvvTSKogKsC3cl4zbZKxV
n+7SEx3R4psAZlzzDwqMVzYQXJERGtVuB9uk97QCOFd7FevVd7b2wMDNvg1ocmms5ovovXK/OMOv
arA+bPaBQzGs4o7oKv2G/nl4gJCW+BBTICxRJtcQAx82wT79A37jMb9gTwm6RP/p13yOnalMdhMo
w1fbbjYI1gLIsmnvjueri4te/lS99nAPTPUpq93NuXpO2o5/jW+pHIdqMJAYl4qo7Jz8qhFvXXIf
xVM9qwU9U0HGzYij1K9WE+liBWzixMnWe7O44mVIvMU9Y2ZKoj5wqiJ2EqcwEW4UBB2Fr+cqLvKJ
AJkK5RkxqJ6Q197F7rgSkHTa0kS8uvCmKO+HKqYImjZbfAd3tFhAbRaqJYDAEjQZhkSiEgp/qLbO
2m++v/hATHYJzLJ2cucHirym0vYQ3K7Bx5iDx5eOTMt9I7d3uUloJNKkJKBpkqL8XBEkdUlXnkYh
vsuM+2ntVviHoV836M+i059bmU8pOa8tAoLaZBTGdxNhTmAzT4HQM9C74z5kBcBUYudyb2ZEMmaC
kSPmaztQTa6PHJq3fyF888dq/C2yKj96qCj3DqqzPbRBHY2TGx7qraz+bmGi78quSAiUS6pFRYOE
DdS+Eo+b2wX4u7UXd2MRHCr2t0vdZSP8H7TUoBoGhEx4D1QJh8+97U37UI302VlAdgtyvTXPnDuz
VdsbmbztaWsX8SSkpaIwKMYn7NpN3DkbcUaDMCd4AGAo5Sa/q5mhA7iSkWGT9hE7LBKOgfM9L3Jy
uJoxB4mzq2MVtCLqF/B1bOQotoJA0Gbs2Sg61V+X6eauaGrvD6ECpLl5APo14Y8bHxm+bzO9dcwG
P4sUU8NeG+hUZUR9v3Ur8gVZzugJMy40mKic4x56pFlFjp89Rejiq/RNFnBy3BiWfLe1VZ+9sBuu
o3d7orgXjqB2lOsMdh3nphFPvAs3Dgpgs84ARYlDo2lwrkOChKb//JSvetia5YbqVgdh59mH8Vf7
UtuT/lVPPCHoLmoElqpk+bFgSivXttBvZh3BqIQhB0SekD4LLVY2+j+R5f3fZSUxCER+OmEtKa99
WncPzWz+2EqlDwwTNc8VmuZQ9z02qa05hapbnrauUVdcwCToQUTu1egROyPTBv8gFrk54HTvNKxH
i9uc7QeGLsyBvvIxFXvCbbDn9KQDI+rbFhTJJCmTUrwbt2bdrcQ8xOnAyyYA7m+sOpNlmd4eYI6z
dQXMGHHZbJ9lOrlvQ8a8tmRYM5p5VKQ/BmFceW59soGwdnjePlWV3UpadE5Oh7IBLmg/3dMI1r0Z
U3JBMa1ACZEKk7fSHF1SFP9lCMl2VbskJ7vGR+rVqPBmMj/gAlhsRL6sTN4lhnQT5jH8mDxOC6Gt
BCS1j7fTa+fjutw13LoHqnrg7OaW5KpJ/7cSc0WEafKQKJztydoUe03uFPqV7B9nEOG4wnyuM/Ji
rRN5ypbqjWFpjALbeq0kc9uuXtz+I1W2eQj71L7bmvyvS4cmHzJI04c2KO3YmIXnO8yWJ7ZGN6ZU
d/jsuwqg2pXI5DoB4ZXlP/UWQBPn4/TecY/sHQouz0RLWec0cQd8yxlckO0Sp+f79YUUP6Qk2ZY6
t+uNa8szgf2bHRY4SVroVZieN8gnCnwzxdzWu0Idg5ZNeJFifk+LJnkIhknftXkzH9iM0PUtdf4K
v4FrXKMPzgkzznYbtqjdpvPfYZ2317nV1RVxBh+dRCUAgBShdDuN4q4qO3CWYPSYPFJCDVF2utUr
gWTyNG2NeIYPQuE9NIjRZqwK6HZu30MqCoaQbSQraza9/M9b7OaBZ470hSz7IU4DODWX7aOfSAQS
eets//J8lPtBAqBqF7BlGbHWeJ3lACU3DOgETSdBLQ8GO/Zx7inXTnsN2+q34OtO00d8u/SoTwPp
NKnjXDcbnY0klWCHghNB2NhiukCktDPEabH9ji/VxHzpiPrVTO5TNaXdwSaZ+0jqp/3t3yTl7c1Z
yNvD0Oh6GomuZ9+r2fotqkXH+eCanvDXTh+KQswXkkgWOgKLb+zWSVTXNlpeh4IcyjnsmBap9Zpt
JOekDhRhZ5dfeTUgCXZJzPWn7JvAmzpO0VgQfVaau7ZpWS/GEFWTxQKwz9yOad5GThEqpz7m2+Af
0rXSY4w2DYZ6C00klcXq6CDiCrSBzzTjNcQiu94Fa0OyV+KG2e3kL58yUP/fNCC8AViJ57naSn2V
uOXsp7IayTiHQ0XdD/c2nJxx1D9iGLPnXAXBU5IhJdY0JT/SFn9Lq0p0wnVUFjPu4bVt0a0j2sV+
hK0muynLp6JntmSv6S5JY7JHEWAJbACUyTUhmcvpqh87g2cFy8bTB7sNUU5yJCEE7ntP6/0pI8Tk
iDUWj79KbSJIQhCbjmxUlW6sUgzoR8vBDzQIsFvUs2rvyvS7QlZ53pTQd0QfpnvStwUejj6PFk7l
qDShus4Nfc++aT7SapBxGmL0Ldd2wSuUBYdRrPKXbjeMcQsjlrDGKnbW5abE5Gut3farSANkwYHF
8zzzSkkx/GWphVrdHFw1pDPHFqElr848hrzb9s2WgBKf94MMo2WYcXEw9ngu6HGVkH5aj3Ik3cMb
KPEAVEfvFtp4k9OEchqrUGgnah9vhVv+kvjl58Ow5esnPo8hCgdsz3kTzrtE3bLNxcr8pwN0FhLQ
ar9UJSaQcSkuoTREIjfT6+I35UkSHx/5iwU7TKLUyfHn4G5x8Qjs3LaHnOvbgWeoSB0D6a1ttV7r
nIVgmU3xK+nqvxzHZJ436sYTtcXLtCbm1aunljOqwM0Z+CjGVeZ8rqSy3blmLZn20f+EjPAzqHn+
1vQF2f0b+o7EN1mc2WD7rkpsdB+bbI/oExj3g/An9evvkbBmfkUiP260KVw705d72nmZ+jpN7my2
aNxfc45gAPzRfkvJptj5K3pfm3htnDdbupdGiWBXQDns037LgZgtOUa3gEkR2ZJf2bj5zis+T/Ei
6wIxiOTvKfL/ABBCVut63ldLwnxgcAMBGCWnDYsBAmBUdaYDyLMS6I9ihue1KaTb4ONox9DZf5Wl
IBEAzU6OZfQlpIRvjwYDXXVD4uOFysqRS9YaDV8NA+4yO+WdsYh0z+bBi/klZfHqhT+WyhCG92l4
raSer5I3iJzxbrsjBMEC0A0rzRCQkCCeJvhWAbbn9VrNPan7eZseBdtYvK4z5kGT3tJAiJ+AYy56
ErzT4eDKoT0WQeG9LlJVr2ueErTgd8Utv0LuvAHjZbpA/EzMK77Dkp9p52sefO9xJXI2nqTAgJy4
3GLSjdkAEueHCNF5D4iuiORTqXhNTTa8i6BEpYnBByh9YAHAJg45bCGLsMdJX7RrFb/cgInZGaUC
Npmmg26QnFlk8fwkVlE+t2NKrie3+XeQY2AtZ/ZFMsVJKl2QDJTu4BC5u5J8HSD9a2Ylj1ADjMma
iElSfwyEYGGeSZYWF0t543fSe/BSMJb6aRbkhGCbGSJRdX9BGeTPPAkOd1i5g3IKFumAIIfNKpF0
4CWAzXLVLunZmMWU1d+qKuVhWsz42UysGISTMHEvwR+Mvii7s0TGDBSoXgJPA9kPZnrOej+/thPg
qUC+ZuR8s7jIJeMMEuVXAMvPFo+AYVx766nPgvqxClT/7IBqAazegGHh4vhRG8pMsyqU8mVOTwP5
+thCeMvjQLIQwsRNlFws/j6zne0h9BgscA8C+sCuIHOiNWwpGNhIwJocIL/C/CA1b06BNfq4w/r/
pGU3v+aewgEbwdZ35SzLhhbbHU4tB8be3bjHLNeUdysOZdSxIomGgvD6pKdMu6rAMyWKj3sWaFJl
Fww5JFZxFLbihzmIic2rbney1hRRaPxJgSBVYAgc85IEKHGJX8ueBH5zMvuJcjtPsgiOk7/Up21W
/THpt5EgDn/91rRGxLjlOSnICuQawNQKXTC+0zhBqpZbK+iAm8uEMeEk4Jt+mREhub3Y273paYzN
a8rpyYIlJNjmHl6EYz04gTvHrGDOadFj9rvphHWWCYTw1prfsycUj3Od/2vI4kP9aIZYFEsXL6J0
cRDnkmirVMZiQ7oLXczuSFFA7FLYgUYVhVrWisE9VitoY5E7R0NU926V+LTn1IP9KZLxsMnBR21K
o0Y7zupTdwtI3e2YXXH3nWdpJZfAAILvcqP/Ky03+M9dNZRiq7r2TCSw3ivH46sgQyBNv+oJHSIa
uuYAD5Gc/AL3TUKJyqGx24KcCN86lVlaHPJ0sjhW0+YgV0TKvRP8G12LbKhbKhhgDyk+WUmeiSBV
Z9x6IENyN/hPgAYoz8F6Se3WvTZrHrw4fZ0diGYv4bbQyrqTJ85JCZG3KCd4luNM8U6gvhgxnDt6
AqyrIm6QaYW4qUgStbzHMvwDTXcTU9GVHOW2TwzT0NLqUZYTuZBlWJwrDy13RZyaColmBgkge736
9BuLeMaWO7SZ8eBk4SauVtl1H95E+IzCenaYeJweJbPQpSAMINIKcUpVFOm9Dy91t/DUcz2NCxII
vAFNSZXX3BInmHm/IYjkE/bzP0j/gOc2kx7nRY37nk33GLIGXminENfAWYeYm7c7VhvHXqGbEOdn
vZAc5eZxXg7hF5wcpX1rYe8ou0RWqii0oC5yiHINbMIDGBFkpg50L6UkOZB2DgdT/JbOQDISloB7
ZkWeR2njP7PgC03bosC0CLUkLNt9ZqTzf5EQgE+C9CBS6EhFxNuS3ezpa3bM1FIzt1P7XCjrD9d7
7pI0xpG0FJsbF4mf3qF5RRW4AZVyDiOzFa0bO3b9AfyVHnpwxWidHYvJ08qvAHnZYbV8Bqe6s/9t
Wfimcb68qcrilQr05ONkcPwXXMY6Dquc2QrTG5Z66UcJUiYCLVD3Ucce7PWWNndZbbxT6qAySUlU
0GR8+BCxD9CQwYdIyZNmO5mR7/B0bO3W7bNiI+ArwzfY2OkLiSSnbfWxqqgewq4xNbPYWgGF4WR0
rKY6ljUea4YCHAODZZOfRUhw5ttL1NqNfQbvJZ2iyrur7XMOReGtjEcuq/9o2YiDRpAhMsHw8ZSt
fxxk1T/XXUUQUDXYd6Rxb1EugAlClbenECLjhOiWhAPBIBPXDpEBJm/ehwa+nKM2O0uiFX3k/ivT
c0fY5c4Eo79fqK45yKbPP9xmpSAE6BD1Jkj+JbA8+YHSyYuH2zxB0kV3HB0waBAx97phKD8V/0fa
ee3GrWzr+lU29j0BhiKLvO2sVrCktmXLN4Qjc858+vNxTuDsFkV0w57GwrzRAqsrjxrjD2Xr7JIe
RG0QtOhudMCIe5FkL1Eg02fFhHnL03kAukUOPIrzj87Q6ztOCVThqL8c6kiVT4FaFbsAbeYX4J0I
esQ29SgQCpQ8Mw0CK2WaPm6QmkeUeYfRMClTvLKrjT3VhqzRMUb0XSOAzKlWAPWoHFLPds210GFz
RJzW+fdGF+bIWvvlJyXp0cmiVviAfDRDXOfJE7ruiHMIlCWrMa82JBlz9MFVsvBRGd+5cT5+zAi9
7kw/eBxQrdiEafOLQ6Vb9Q6OgvD9h72L4QnCIsS3JqCflUWIiIEGyWZk18hNYKRRx+1NjmbgnZuQ
vSkLcpMMJvDj3tDAFNfqHsHtL77NtbBKGx/lY6Bgbtzm6kaa0W+0QDOWK0IF0EULcEpAeZHn0J56
r/sGxeRrhc7FTTf6w0tNynxDXbbdgUAjSZHWDrGAb91TV8v2ldvyRIEvjbQCNjqVooMWjbIcnjRa
bA65izXiMs4qiigtJrmVrY3KKpAf5goq+8T+ESEGeVfYARXElkhWVUf/PtPJF68pJyTPuR0le7t1
xMYdSBM5doSvQIGTBtJr8QdQf92642wjVgb602Z2j2wnOc0qDQCHZ6686/UcgER0NxZPlYr2Cdr+
6quZN+b3QJ8UtSQsIYvn5DpECvVeczu5tppo2KWja+1s1Sk/h11FXkHyTLaGSCVL4/d3YM+1H5wA
UE/DWOJNE+HLwavgHj1HLlPdqyDtUIuOUye5A0qaEFNlBB54vPzgGCbWQpAEvobq7H000m+p9UVb
vTeqH67f+D+VDGHKMHKDnVYE7corJv3LqAUbDQYOjWuDtFabNy+BWlIsIlwDkQvlVLZkrlaOi1FR
mDf+JwrDLgF5HD13WI08OcjUg7kfapSrOneXmYX12xJAb/hP+NKho3AwgUjcFA15y3WkdBaY+DgG
GBsgoX9XRGlB6qRIbjitxk+6kStHnRr+Pi4ajhiCFa0haAIcwysxlDDwXPUbejWfK9V7alB3R6qc
PFPsfMq7T5kkv6eRzPlQ9NK+9UCeA9QYeaaKVodbBlQwYh3dh5acGOR1CuB4zNQbPWnwVCBduzf0
KPioT7QwVWr+HSmz6FdiUImGqd+i4j2l17Sm3zp1H9/ywMgexz4ROwUntB0CLfgUWNFLoBhFtq4O
YYbNC5pxDplamwQ7Jikb00NT+ZDYWwPEo7jxk3v4qwiTNC7lkbzW4XmEunVrI/gzSaTUL0E7yWzY
aJ2WXQKyBLAnhQDwfL0RjGtdltmWgyTY1rhG0ASmF6wCdTMoTb5LS6MEb5+54w83iwWTP+E60qA4
epUXgnVVUGpXp1JRaIsncxwNKrN9tnFE7extg5myShQJVFSPqJ5lL2SY1W94HZkHK8ye1YJDkYzv
v/A5yNroNK+03sH6KOpf7c7O7+E6+T8azW/vtZHUHEUZUHqF5RBNoHWKxFOTPJIWHj63GUcBJViM
0mP5qSj6clXK/lWjFvTTjV2VypLDYwfnNXGb1OqXgbf3ykjGYI9unz3JtkGkQzOVRVWzWthnt6bf
4WlQRIQ9MFIadodA1XCyXSEbld96AOtXgUWI5aC/2iBYnMKe7fTJKaZGA9ghpbmu5WMb+cWnTKDJ
s/I937t1+kgcAfTlG2sYKICqxnBfhInN3V3bD1pKugyDv3jvNQ6yra10gAVRgacqiAnH4JR3Bcnn
R+oaASKx6XdwPd5W8Dx/tPxCO/QtInIhdUSwRXpyJMsKAzfRs31rIDHnNqX3oS+sH8jUp0cta6H3
Gp2N2r47rgbeaw84T3E0gyznuOCZrvWZ+2xZgCY9mZNcSVF3jChontKipIDEY+exlxANAo2kg9Gh
RFSHuf1QthVXqCOmEA0CSNirEclDpm5QYTJF0YBXyPR+wkMyOAQ28CrebPqkAJ0eGrYjorecVV3t
BBs/gJJi1nn1bA4oYXKgIAXjYccEnlGBk6ORgG2GgNvUzr97U/CcFkX7y0al8UdiNd4udjBBGWMk
WXzFbffkMNOT2g4eNjGipsaFAm0YAtORhjqQtUZ/0AVmcltLWNeuBsdN01EYEDgQB3pZ31YS0oDp
iOEFfyydJKMrjkByIIhb2quNqEQYSp7Dhl6baLjVPhLevkOZSs0ekPEKYGeB5sD2rtvg79WAv8jJ
qMUgihX41JoL08yOc6wWUrdH/Akpn9qJVXwTNXHMwebvLKN1bopkzPeKBpCmGZXywO4joK7It9eh
DDaenti3MejYDZEdR1LdfMlBFh4qoDPPhT3i1dpgphjYkMOsmNDOFbizkH1Sdsh/sntlRfA+qPYn
V1OfZWx2mzAbxN0ozS96ayI1H3PH1ikVC+CX9nMDx+4uqrn5spqVUpigtWOlAXEnMA1owSHsB0fA
kC0AZVF0ZbuQQyUCUwwkbSlC3WOF5W+6yICQgxg3DxzY2dVQDZz8VXarObAHjKbggebqVNXbND0g
saWCBG/CQ2qaxTeiV2IeoKnIw0Rxw4ko1PoGyS2WMHJBCgAmHrLJdyFKFfVAvziYoRLcs8KMG1zc
xgPPmeaD7qtQ75ss5cjIIc3KOn/FKgkycas0cqXxTAW/qMM+KYGDkNbjlS4NjaMT2FEflVCUIrg0
Cnj0Z4NtxomoiY01QmRpRQnzKnCrz2VZVk9qhfujV9jR3ht6bYP0mrkBrvsNNAA1QiQ47zJuoK1V
eyiy5xViDJC212B85CEO0RUwGoezf9C/Nr0s7irK+fCOqAdVGqhmryDh3wEW3nRa9w1TNXUP897e
2YlofuFlZB01J6SU5Kg/kOxLdiUqrM9O53zzpQ3EraQ+QTXtJ2hfbUsph9cqeXZSSSi+2XkHKkQ0
GGy1Fqk/NdubgnhNgxpObtV0d3KAJCjw9doIfMH30sGrK+v1jL2fG8mhUQzvUTfr5FnweARIXvft
jsgpOLKofhQ1RYs8yXhF2D73ktuq205XwZdWmrqSUkk3PbzelRhS5AoJ5tb9CE8TfGC2bTwuwtql
/ISFnw9jLuj3veLr8ILIx5DMGWqMtNBEdIDaHUOsMDZMBe9xXx22dpz+1vFY3CD5FH+vh7x7MmWj
fCs68kSJbtSQEsVzQZj5QLUNSSrV7b8S+72COLPIuUKTwRS135QNeaOuBb4QhtlPOsfmJje0Ij8X
H7KQ0pSd+9Wxj4VATrgon3wOoIOfo5kJ+o96BUVWPYXVDhgHxxXKGjoMucgMH8wx4EGRwKkVAc8o
2TsNzH13cG+AB2AC1cgBjDFpS3VEiabBDQTgFOimSpbj0XFahI59O/pcuwAobZ0SRBVxSZhqxxiS
CFvXmaKQeitLVPTLCqxO94ohJZnlKJZojaho/MMq6fvsQM1GWUcRjMhWM7BMj1PuTxVihdphRjSm
kCmd3gIa0NYGvuAVhPVywDmBwuMtXJQPYRRxsljpsKvMiJSqz06LEfmA09X4azsaVEo61NWCrCEm
AH8PlUYFhyyV6s6srYJaBPAbqgeCd0cz5N7WbuVvz2laj8Jp30+vfwV9K6hUcGvMTdYNlBULFwQz
WrmI0YXW0Bwt8OseQaHZ1CUGWB7n3RrfDJ9Xd6V9Boz0ubjDZbIBC4DVT4VwOGgGx2ypwJpoMypT
6i9wqui1a2q0Qy0FJXSEDUGyeeaxyj0SLGA4fvqDYv4Oa41qsUABWInzXzYp2j3QnHyPUdww/bzk
N+QDsWkNivy+zkZHQgKNwUnRVOUs5qRG3zvxUQNSPxZIaq6y0oJMHotuU1gq4l+Qcm9JKZHH74jn
VhV3MIw4GR1KLKEQO0X6LLChszSOjmxwZJV3VLfGFwv/hBP/XwwOal/ZJk2gbEXjD5D8wCcBUFR/
Kg3ATBJ0xc/IMgJeDpHOm7VgbIxJGUG0FKstw+byTw3zVlog+iqoLTe8Ult4B2F1E2FUu0Fo3t7q
lPKQETEkmiGhedS1KMA+tN8ZBSTlnKpp1923raK/UNqGNCl0kpSWtI7CJczksoDupBneNk+G8h5t
cXNbjkmBdATmAbIMYLyVEOR6A70gk4+4JdFlnk2SIKSqQaUFwVqUDYI2lgmy00O7yNZaFOPbmHIC
JHiomGX3Mezc+lVHvAupVTJNT4UB5izDiWg95i5azAbrrwxQeMGS8sWmQL6T7gcHggOx3uRcoo7A
XgsFZI3Je/SOZCGCxJDGwIFOFdS0EV89YoYvRUqhbGxj9a7zU/MRRPqUAfbMZzXP4a/1jgP3Hnwg
8MiSzLxJrZd6OIwskODS1LRbq4NLqbjN69hMAEodkVo1gGfOe7LZ1nXwKrgUV3FL4oIEu9iz4EnO
iU4gTwOEDYHxcI/KHcAJFaG2SaxVUYhFQtWhBEvcTOJFde7NCiFHFEDKF17E2r6FNA5NGi+VY6Fp
7JUQezpXC/uDzvUFNlbpHyRJbvXQF+CScSOLZP6U9fB7XUBWnEbky3S9tFd2HCMLkdtMWwLhJnBM
5PHNNPkMxvxF1hYHTptgfxzgOmw5UfkLBV8AUDyCK6RlrWgzJgM6Y3gWr5wCyuzgc5YrPeJlNT90
HRaK+TwCSQWmF5SfcZDR93Yed6fINy3uFJZdpVNcpYw2rqsitLY+3ktHXQfhzs2tAWAxGqqsZLWE
kAUacGm2H2vD/pGxm9cmgr4rzwVEddkifNG53bBtARNVSP797//kZ+bwgOFwWA4QMUYyDfFC6/Of
ft40dMPRTYMSEOqv2tvPN8ITPLyH7Al+9EdvzNeZNny93MR7L3WaMB1idkO3TKHO/NrJuUkK1m32
pI13g/0Cc86KIC9DiLzczjQSb53U6YQmHZ2hMlRMsN92JfDL0RwSJ33Kww+kL0SO+RgHcxO8FhAP
L7c1/eZLbdlv2yohOwWTd+LT0L+m3m8HEVmHQrhGBj5O7qvqFrDY5RaXRtE2pKbpjsF/jGmdnK0D
0XB9FSCsnsDxwkSrswdiY3AXl1uZfvesX0KV0jLYyQ44ZuNtK41G6dcMlPRJGEeTyx0FGx7Gh1g/
FN3Py01p07cutTXrkYdjJwuetrIOKQbIAM34BL8WSOMvQMPrRiHxTLmj++k4pz4i4Vpd6ez7rcVq
tKVjOKqucRpOQ342pBhjJQ5wQrbWURJVpofLHVyYsTefn61Hh3JyaQxR9qTmd0FBhmWveGiXP15u
xVwaxbNOzFai7diabXe0UiRHz9+M4qYR3/5bE7MNXLcJPhMBTej6Tvs60brCzeUWFoaK64jlLYRm
UN+btRD3pPLAR6RP3+PsawsvMnWIxa40ounvhwoumU5+UAMajErr2/kOPXMQFWy3p+ibXP3izRTI
Rzs+8txvlKNoHkBy+M7L5Z4tHErnbZrq2zZBjxgJWk/pk0ReHtxslDuAlcQ6zk6uc3u5rYWl8Kat
2Vkeuo4+GtjAPNlkYTuIpAK5Fm34crmVxR5RohEAzoSjmrMFl46SVKzJttWdl0k4rtsoLZIEJvCU
8fvlpvTFHrE/LZO14XB7vB09gNGyU2t6RECNVcsT6n8767eJy8n6YyE+moa7bZtPvnmDLx21WooO
AqrZBye7J5QIXFIeH2KU9Pob/Cov/7R3Z4fUValOCHNDM6f/vf1lfVzUiuI7+rPZVl9K/ROQ+d//
rYXpF5ydTvX/b8HInlLn8T9+fTay5HMd6Oj8/lIDfxRtFKLLy7/f4ve9Od5nIzT9/ez3l65FVlul
BUlVIsOabBWbt9G1Pb3YCvg23ZoOcN4Vb1tpNWhJmLIZz6ReQEIhlaO7iCC1Bg5o3Q9FB2noVU96
H3/VKCn2ZnGacKVeGO8tm5d/izvlinfg/nLf368OC2Yn7Bebq9TRndnRH2Vur6lqjpGo89myPoXH
//b5WacFko9RR73oVCKxmuyaP70XJYM5XYiGqhO46bNzpIiCHPCPSZp3PDT9PuyvrIyF0eH7Nkge
R6ps6tno4EOJibeiuc8k3NOVZf/Fz9ctS3KhoO0v7OkaOFt4gFa1XKqVfMYupUT4+Mopu/TrhSYE
vEBdJdCc7ZxIGCHeCb2LvOZx2JX9n8+tbk4xiSkswck3u6S0PDPzUIm9k4XQn87G+eONDzTF1m1Q
TAaHlzH7vuELYGqKVJ4D1ACRpC+U+z9enOcNiNmNB1leG1JsmhGhA+m4T7MrgfA0vm/PFYvEOdoZ
miYtS9VmqwekHQSROvNOTgN3HZLLajD/YoECSbJUYgVOeHtaAmcrKFfzEEsGADeV99O51yHMXx6i
94cWKiuGxdokoNfV+aPLVOpaGSisnTiBsJcFvmdgKaT/+UJ908psH2jKUNalYQSnAGUnZMTSK71Y
2Ahvvj+7ApHHhweB1fSpLm/q4Ias8OVRuvb92SzwywmeAxGchheJlGFx5YxemASuC8eGEyccAvXZ
IRqY+DyBQohPWboBlR7f8obDYu1yH6bFOFusXAAU0iyhUyuch5xVUcbAAWhEbbBuJ8mZ3gHGKlGF
D6+M1sK2YEegmCKlqoHXnh1LSYDxBMiz6pTYD7xEwUkI58PlzkxHw6wzb5qYRvRsWxT4z3OqF9Up
At+6w8YwgWQ/FLiyjeqjEzWnqjLRSEUMijR0Qj77z5vnfaCSptAsYc+DQSrFPoQcvaQkB5ejHNGf
trC2f8h1WX8Ic+zA1TEIwQRhOFoRdd9dbn5hOTrnzc96n/rqqApFK0+7ov8SKV8uf31abfOxFfzj
ge+oZGRmm8lEu2kAn1ueeu2lHE8Fms4YU6LH4djNVvFuLre2tFgE5lrozOjkZf55mp/NpA1gCqCF
XWJ0DlyVam1h/jLy5MqELSx+R9gmd/wUBlnzxR/XKUy1zCxP8O68VKzd9mnExgJxb/LQlzu0NDmm
CeTBZqs5xjxLBv6gKOyuL0/QmJ5Lyzt2pnHlXlsaM9MSFH1JxFnafMzKNOhHOyxxNUQL4xkJSP0x
0mqEJENFvXLFLS0Gqet0B0iIpopZAOZROlFDI6tPIFEzytBfwMEfOguVpRq0Yiy1Dz0ytpdHUFsa
QkkYTdz3z4E4Dwy8tAGNSqMJiAMS9dbOpywY/0YocufRftu0n7uweewgRrQOunjBIXHErqjl8+Vf
sjTQZz9EmwUQddGVPqnx+lQjXme1T0OGfErx+XIjS2fZeSOzIUYas4IKWtanpt6MyodoOJqS+jnM
c/WE0Xd1bX8vjq4x7TeHt4ompk6f7ThEFswoH+iUCvamrJ9C171y1VxrYXY+ydRtNYEf3QmQnUfi
HHGZ3r2yzf4Z+/kxxeoHqGOTc+KyedsNRzpqJ8yhOlXKI4CYDChPoD06xatmpAfhHtAzW2G4eeUg
WZyss1an/XI2eK6skjQdxuoU9yCc25tUvLgoXY8IxlKMa+JVATbk8vrQpgXwrqemIQkMDNMy5g98
F6wz0q9+fcJ2b6NqN0n36ruPubtHjy/xb9oA7JryC8T0lb4uTuNZu9Pfz/rqBUjF5l5Au774QK30
s4vf9OW+LW4wi8yNKm2WpD3b6X5WV52Su9XJ4P1i3SdIkuq7y028T+5KyyESwe1IqgKH0tl9hlwF
tAlOFLxZWoqXDtIMT1b1qDd3miPXWvU7k98174PSfvLzh8S/0vzSINqqBmpUcBuY82DIQ/1jxDq+
PqH2qUIfK66M4LXvz/aaHQ4dbB6+D9QT2IporjwCly6A898/22YATKI4gut5agZy4zAjsk0hPCQT
pVavkwk86ceDf1JG6nmXJ+5az2ZbTfhoDcY2PcuwuRlxyUuym8stTGMz31hMDO8e8u5Inc9WnzbA
YktQHT5h3+ZYL3ZFiIPHxs/Lrbzvh1RVXnBSmETfcp4XoibpYMUhqpO2U/CIhV6zudzA+000NeCY
mvrvJT070EeEM4CLtzTQA6HY64ifEff+RRtTUgtgHeGamDp5dhbgaN1Huu9Vpw416mgbTy5sV26N
97NBN3hHE3SS9XHm95Lj9W6LQlx1yuwNPAvV4zbcRtGV2GlxNs5ame2XBMRw2eBzekrEl9D44CTb
ywP1/oKgF47BWfPvSM0mo+kNwufc5IIovlAHJHrBlBHQdHyXVIeheLC1a+HS0vRPkZm0NQbPnp+h
FFySEfRCdRqAzSsGmpqUstsrk3OlEWcWCWmt0VdDLKuTn3/Agc1Bslh7vjxy708anossAI2UlmqT
eXq7xNwwLEA2sN8R2FFqJHPXLQXyEKV9pHOvnGrL3fm/tmZni9rbPqpECRFKvZc6papdaF/ZldPP
fXu4vO3O7HAJQ7UfYRtxe+KKEWKy1kgKSaa+0jG9K8trT9KFKOFNe9Zshvqg1T1Ix/XJ955dTstA
Oaq5t6q0TW1jo12iIHlb9Mdeu7Khlrbt2bRZs/A1dIuef4SThnbXRri6b4Szr5sro3mtFf3t4mjN
pgThSStEe3346oV3fvnMXXR5CV5ZFtYsVAChHjQOYjknH2nUSQwRY8orB+nS+XM+XNPfzw7S3iog
5QwsCxuSFZrp+pUuXPv+1MWz75dNX49uVdCF/nPvQg55vDxEi9+foA26apEbmE93lolMRVatPuE7
svazh7H6+RcN6EKSCKMwoc4LFkoIrb4rDLJH4WfkkfOXv/i8wUnJhSl5PcymuOzVsGk7rTqhr4eV
on7lEFscnrPPT38/G35B2dMeez6v6siP3yhNsrv8+xc3Ajheaunclu8e5ICMjaHV3PIkkQ9Lx5eS
3BPZhm0DXfhyS4sH2JShd0gA6O/eiY2tFgocPcKKDtCU5e00C5WZUsd1qW6Aqcfj4XKDC0+6KWFI
t8CI6URksyMzqlGwCi2B4VaMEa7o1uHQovC+N+QxkniYToLuygoO6+V2F4eU8ga51+kp8k/p92zO
JChOJFLJ5nURMsioCAiM5ZNX27y53M7S6TKVBknCmtSy5ivbQwV2QL+JpGXES1+4W0yNb6JeXGlm
aQnqUp8AJQAL3tXMFNtsgJQb9clCNQTV6m4fB6PzF4vjvBH97TrPIQvXCmbtp4KkYANQFnx/Vbxm
7S4vr4QeCw84gqmzDs23rCyghoSSttJH3/2I8gCg792A4aminlR5R/oHe80hVpGUdDdBcuWCWx5P
ByjXlNF7VyNEfARAHbXpkwnucKyae4iKr5dXxlITaCjoqm0KQeg4O7RRZ9Aio0qaE2m91SMKvFdm
a2mFn39/+vvZCvexOxeV4PvS8NcxDl1K8SAbjDj3l/uxtMJBu/FIIAC23yVz40LaYMKz5iR0DLGh
tyV4hsVNt7vczGJ3TB4hU9HT4QH3tjvqUCG7qqB0wjti5Vl4eK51XMvJ0V1uZyEi5RyiLoMBjI7y
52zhYUdqeB7KZadM5GsLlvio3XTFjQwe9HJTXItJFxYBUhG8D0lU64Txs9MPH0BIskk9nCzvZ70u
02+XO7MwaBpQGd20uDhII806UwIsb01f9hzcm7bbjclNPcKMvjJk/6TdZmEvzZBy0SEhQ4+bHQyo
p8lYaUfGDI8Nw/sUwsNNzWclehLyQfd2ZuZPGpqrPJRrTB83EDrXArAtKoh4a4K9/YteCzFly4lY
5LwEnAk1s4o6GE5NsgcxjxYc6ODw6+VGFmfurJH5eoxEq3VqOHBAJatP2fgXj2/NOPv+bEyRYgoj
00uHE4j1DjG4BPvCKzt3cXWcNTFbHRAVahO6DV3A9BHV0DvkyAM4w/9toKaBPDuHwl4ZRqxkhpNf
HXA4Daqny9+/1ovZOSrqXvNqK2ag8EiE+dvej86dI7f/rZXpV5z1AkqzIcMgGk6BeWv5ytps4W85
R3Gt9rK8rNithAwmqPZZbzK9dQfVzwZUizaaXOt/DhwDniD+7/uzfoBp0KDZsay0cdcbhzC+8lRY
uA3efH8KMM/GCeemBNBBOZy8cetqEKkgUuwuT8ViEyb4EYvUB6D02RAZtpfEfoM0Fd4xRr7tMOLV
tpebWJyFsyZmowTFok+qxBtOSfmA3fJYPP+3789GyS+xvPM7uoDdI4Z57LvL318aInCshgXW1OBK
nn1f7akVtrU+nkwLs+EfQ95CKb2C75i+MT/0TRYTIAZuSYBUb2d6gFaX9kGungC1Ihp98lKUUMKD
lMeg7a9M+dJ8mBP/QBCy06PZSaVVuZ9kXa3yLLmtVGVdtcOVU2rpHcIDUQJ7oggpDX12E5eIvWQe
b5STJ1C8Y5enkaauzBqBAYm6cIgho159bwLzOIbXAHVLMQf9gqSAzo35DjyBnnONMmmonZxqwoHb
4RFD2VjsHJhm7pWOLg0lpHYiQ5OA4B2mNUF8cyTjqp8aoW4asIqopF5efNPEzxfGeQuzhVGNdYtY
NC10KHw+hLv+t5f8xfqmpi9NCmMq63y2HrohTaDmC+2kJhtMeJG+C70rD8SlcbJ5kFKCo0jFk/jt
8pauK3rEfcZThjRIghIrUuuXx2mxBdYy5W5TmHK+4pRQyf0xycZTjcqmX4ern5e/v3QIUH0ySRwQ
BtGLtz1A48moIR0PuDmGWxR33VDZKu1fDNN5I1Mnz877AEK20Op8OI148hgrXf+Lk/j8+7NpqONh
DAuHThjeHoo40vSXB2lpsZ5/f7ZY40HHcAKDlpPD80hDYhAbkdrEM9S4clwuzTYlAnL1PCps8lxv
B8rQ8YTtonY4RSFC1nrFzv7zrpCcAzeoaZS13mVSiLF6iWpBRxoK79tMvTewjol7cws05crzeOl5
DgdICAOmDqiX+e5IEt9AnqvoTr1bpRvV6bVVlkFeFamNSrSeBGvc26o1nnt4JojceWqqvvioW3hS
9eTDEZdS+/bKybYwlW9+02wqB1MFC1Pzm4o0WNfJz1Z5LvQHW73yplq6Kd60M7tcg15JClUru5MB
1a+PntQQccpg1eePhf3UKtuu/iQQsL+8Tt+zR6TUeWWThLUpKr+rKZsaudcywlUpwvkLF9dYL1Hi
3cAEzPu99OLVGEKsTT9ig1Ea+ZXWF+56nTIgGUibB5UtZ0eJ4sSdo9iyOWnOtxDbF1B3cKzT7NY1
rxRpFicRZgelWeIKwou326RCtgm2Q9qeRv13jPLChInJEXbGQu7ygC7sRwCR6oSE5bLiyf+2oTCu
RlTrGlyqyh0OzP545eBaOH0B2HI92SAG36dFpFEodoaU9KnBRZGQeT9q5bo0rpWzl5oxWQ1ED6Rf
3oUOaLUkWSGK/hQkmySACv+sGafLI3Wtidm+wvM4gj1EE72DgA/muUd5LYNwrYnZljJCBPX6kSZw
Ex+CW6h22rUlvDTfFORZVCR8DWoMb+cb8eEMybCqP6FGoyJjtr48SFc+/8+hcXYP+rpMc9Xg892L
LR7q6Mqzan7gTsVR0v8aSdHp9iA79fbnt+ALa723EGAYihu7viWr0nl3QYYhRXDA22RXlV/M8lMX
3uWSXRr/2e01NQ+n1eQup0bLFTZrPuPJ2GOlmzy68rFBYX/Sg/ujAXzXwhQjnw1gE/W+OyJP9xgb
qAT+MWbm3fdn849Fs4vWHt9XQ1zdRpwOsv3lHsyOrnkL+rwYayM2Uxtq8ujpR6hZq8JH9EM1Nhli
HZdbmm2Xdy3NYolqMFq0spgNXxm3mY5Pt4kVD5XFy80sd8jm2QXLTGr2bNJD1S7M1jKSx6biIf/k
mYcQJyPrys5ZbAWYjHCoMMJWmnVGbZI6UjwZP4YYWeoZounPmfqzGZ4vd2a2Qf8dM8J4QvoJFGzp
b9fXgBgatm5O/Ih1X4h8/ZWxWvy8AyyRHDhVpXdYGRfHhVHmjJV3CtMHttOVBpbmXDO5T1TyuVBU
Z5Ohik4rHbemGuLsO3s7VFu1vLKASTwzCGdPt38GSYM1RuKAGFKdY9zToWqboY3SR4cb89ZWMhdr
SVegrKj2u6zXRmReJp+6uvtkO90DdlcuMu+vYvIUNK2boMvuGhXR5GKlyuZXjkkQht6IZ1nHKAl2
OxxKHnoj/Vohj+0GT47uHtDdxFpJjWKcQhRsXaukx6fRdNdxgB+Om2B9Lc3wG5ZnFAFHJUCjGH9j
LnZk9hM0MCpUude241NyQEAziL+Mgz9u8Or66Q1Dsnbt0sLK80Pl1bdBmP2ox1LFERLJ/dGQ3tbL
T2hSVKgOIshal46xcTr9s50NP4SO0jjq//6DEvvxFpvN+DN80OTeqLQGCc56j+TZIzHMoXa8uzG5
83DgxD3ixhlv2wiV0ni097Ir8B4tEa9EP07Zjp73hcgRe5Ecg+nkB9KTK9kdyetKndInCm3GLvQL
dMpW9iB+NFGa7xLfRLu16vptb2D3PrmruO7W8266VFE2ikRPqguAGnXWJiuUtaX/IAwM27UFkQHR
qd4IIaai/F9QbjqkPAmRzqyN37lSlh+8EY05ZEzEF6VUviWGQMVZRmKLCIe2Trwx3DsGvvEV/mUV
EOwtdB70KcToATfrtTUlsRI57hzJuDH70TY9gnVe5myLIKyO1VDEG4APxaoUyHXlGDeuUF8N7pOu
6rZdJtKNo5UIwLVV8bGOy/BDY1dyP/ai30RK698FLfbZGKp88YoOvxEl/o40SYLhZZztSDDgTYzW
HtLQbfwF6L+2TVFze8gqlm2TF1/jdsAMcPIH0XAMvzM6tKsSN/sODklbYxTymsZIpHvo/a/NwtG3
oZH2a1kjPazH5onJ416tPHD8qZmuqXCZB+nIp8GsEFjIY3dbgIhYt+YAjZrgaN9Hzie2boRxA2Zn
bqhrK69Jxcbuuuo4Uol7VOGH7iqc5XGi77xXozMlKl1jvylSDVBlaTrjBn2r4FtjeRILhGmRN5G4
lUVq4RMW2+jZqCGaUkN2DKtU3lSJiwB2WyE2VdgGdViE8BqEhe5cpPtWaJ/3K19X81WQN0xfF+Wr
TMHuiJO23QZhgeEfApvtby+3kjXSidrWGZ1JlF/qFEzcbKtVeL3Ychdou12LO8EKwyYXM2D8HhQm
kzp26RNGKQjCBBhiRGOGi5aDsVylSPashpJCLK0Ui1fgtfjMG4fYHW1sqgcMf3B6/BL7WrFyMBhc
N3jN7HUZl7daBarBCm38WIKh0TfIc6Pam2Elx1ioq9Qa423r414QmjGt4+R+4+u8M1UFPHTfuN4W
l0TjpncwTFPaHOc2fGKxquTJFLWht5Fe+ylF2p8yh/GCjtyvIY2NPTrf38Tk3Vf21ueo1rU9GriI
UsvgtxRAu+u2wyzEpEdKM3xIyxzJK8ULtg4mZA++ZEOL1CPX5XVozY0OyRbYg3iwW/Z+wPlq05ZZ
cR9nsXFTOuGwMZueTamhW0yyH0EzBwk5H/XEY5qhGlxOUL7SI30+YPq6asARY19MHn3wBm9lJcG3
TjEnoViZHUEwMPxKiduoWk7UY9Ruk2Z8JYBEqFU43kZtR3+DR0HEpJbeBqx5ti3Rmz60Oj57Rahf
qzov3iDWFGjrpJ/teSkwHeKgHMM+fazynwgYr1Ef2LojOogPSnaNAbh4JZ61Nd3JZyGjJGkKP7NL
H73mTm9U7NzWAdLMfx43aGeNTD/irBFfQTIQKyM6ZH6W8amSr//t+7PXlYputNoGfD/xkSAJvjn9
x//WwCxwsPykcvWOGfHxgBxX+TWU3vIsTDRG8hPvxTMg+uo4JmvpY4dWWobi0SpTN5e7sNiE5DmN
UAoCHfNyRiJyO5dOy0S7D2PylBuv5R+yVf+NfM6amD0/+lodlKilCSSasQ33tCvLaLkLZBp10vwg
W2Z5DdK8Pk5wXvqYA5rp3Bx6JOKv2R8WW//thg11C0MFqHVz6lZdcGlIJUwfOZNJDN0YnMCX5+Kf
us67GPGsCf3thqgaT9MQwUsfdSPCfaG0hhu7gm1Z6gBA/Q5HVgKVT/+PtC9rbhtnuv5FrOIGLrfU
6l22JDvJDSpOMtx3Elx+/Xfged5YgvgRJc/UXEyVa9gC0N1o9HIOwpMIvDmcgMfq0y0ZcInrEZDL
nCFyAJsW/LDjDMjwpGCLsg7URZEAkgwcLsViKIH7A0xDa2V3LbhlHDosbbBsAOULXANUs2Wl9qnY
HXPWfzdNOJveBGo/pGc7XDReVz+1tSRdOnn4DmbbMD5q8Vbx8y2zWYxOepD67SLys8H9Z+U3qp5I
DmZ6FX+FiBkIVqogmh0hZNRizbMUUOD4iGrnT39aiIvBd+S1YIiCM8mqttH7PMjQr8S8JxUJ5vnv
T14fzuf3BTPEWBrgems8QArYYLbpnTUFWP6t9hWneyJGOBDVoF3O4Tl3bfpOo3vi/jO/DDFb+z87
/LsOR8gFZDFApYZaSXcxze/ClAIZewTtR/SSltqS9ABOpvptTAF0p489AAublWvmq/kfMa11n79B
eFjbRtu0tKDIqJRPVgDeH3rsAKo1L2RSIVx0ZKGL0gSAEv8RJ9cj9ZWxQoNjtiNAYTfBQmQQWU/q
5DpORAg3pJnEwMBjVbZTeZa9b0HegQyk7J6XSRE0245AhFgAAHbngti2AuMmC92Nf2Uh+1+9OFmL
oN+6PxCqBwW2a1wi3dFFEvucSqZg2u3vcQiK7Y5VU4MbMdtl/VvsIlgGsnd+iAOJ/UjEiLBSmQO4
587GMmIEdn0OPgU/8kz9vTcko8gS9SKCDiPnDXJEE+upDIrTCO/LUfk1r8GSgyfCfRZSyyQ1GNB3
lVasWIwkVxWCKNqR1BumxVjAIsQ8Og9jzg0lhRgQBdXZTssfxtH3EsD3h8/zS5k+lk8ZfDdPjBGU
mo1BAVm+Y7oFWroHRQE9eDKsTNBPzUuaPpdPSXy1J5LCxvKLIcBq6Pg9UpW3Zgy+FMoAeuv/Nkww
e992QRbSQkQ+jMArrooXkD1u55fBzeEiljmRIZhjpg1uYmKwfVem9tGvdgZYwXrze5Dds9BcuODi
MDpJgYt/ck6kYKFKBr7UzoA3QzL0DgCAS4KMgQqEVVdJAUIMVp5cozfzy5zWPSAqou9L5/Ow56c1
tGOh1z5uVYvyvu2QbZI//02CYEQAmQ3rQYP3rNNV/zuo1mBlm5cwpduY2US5jhMFXaDngWgSjNo6
PEGsbUD94Onho5ut/IRINHtaDoZEOLwcQJyEe6BwO9+1gJi3q+vGa4G23FiY/x/QcC4p6UyZEOZp
/goSdK8EoXtLCgtXgXpf2fUiG3zJlskkCKoG9jgkYHNIcMltPyBz/wWXdrICseBBK7XTM9T0d439
S9XfjPKukrWXTFnLqQhBc/VQS4soteFn8jVLmaeX7n2Ni7NVMKoBlOD297yWTW6ZhvcZZjXQOuMI
TmfErCWzWwoPyt5Ii1HETNI2PBXg4h2AkRcM86BcK6iXiwkKUNKl+S7TKnClb1jwM2DxsnXfMyDS
zy9mcvMME2l+9ECDMFi4croO1IwRwctct++ieokGbOWnvzF+6vpXVPlEEN/Vk9vACCMAa+sQ5FQe
As1eVkufXIiFeXrUPzQgkgi3jR4QpNVyC8wqnNrH8JGD3WXZO0oHC6XbKsHr/L5NKoEFLEsNBU/3
osEU01GxloORaIciZ+Ef7USiZJM6cPJ9QcniFMDlNOOBeeiNygKxZu8CheupiFfzC5ny++jw+7sQ
QdnMtjPAxoaF5OHg5f6LCqrLPJDAMsmECH5MDx1XAXpmuquG6shY/ZgMIIDTZC/PqasaT3T0mvIB
g4tJcarnqlai42aXDNE6Dm66/Lc6pusS1HmBixQ2yVYgyZV40MnL4ESocFKBBcAdndfDLHcXgGFj
AFmfkS2JIcP7mNxEPkKDXl207IrRYQU+BMq4hjfaI6mRK92ErcRIJ9eCCQ0OCInRCPFi680mbwpV
S3eZDooz974qwceUPjnOYV7pJq3nRI6gD64VIeTMh3SHNDnwZpdf+TqQXwiAlgBKwDfyxNWo/kBb
xwfJUlFq9705HBRnkLw5Js+Cg8v8T4Rw6F1oj1oZNEikfNMDNE/eR1eCJn+8AvUTCYJdqmwoyVhA
Quw/p2TH2nuHSho2phcBGcAgQZOeOMYELszQzBWW7pj7roK1jG3C5u0rR/EpgivCyVFgIDgHjGaX
7joN5d2fBZNkzaYsHv2M6NFyeROrWEpQAjWxHB/B+dCoN1bdecPoomj4OpB/8u4YlI8EnBTzS5qy
kVORwo2JCr7SRDqC89Av71kTgyqnAOOmdlv10XFe1NQBIZp1TB32CIgfITjzc61htj0iOEP5dih/
GryLXpabn7JFdJ8BR9V2MWYoJh4dox6sOscWOpTjgFs3voNppfmFTMpAU5LmAIwECSBBmS2/beOE
lskOsHvjhhjr6z9vAuMELYHoDTHEBBPwe3S8NoN0R9wDASOSxNinfj1PXaEBUMP8uRhasNRhrM1g
JxgwTXsvlrVtyL4vOBOlL0Ba68MbkmTtAG1WVgMTv48BVQtxKiYVeT+8pgsPL0SRWg3uruYhQE+D
7bznLFjNH4BoE6IEwSYMjCg6aIxuHuJuqxaPFshf72OymRciwr9h/4Fny0M7HIJ+OeLeK+7gGl3Y
PJSd9qQX/nqgPvgNs00S/0z9vRNEuwRkPoiqbxXllRjf2diCUzuNJR7gInPLf4iJ+B8/Bl08ACAW
vFqIRokeI60PtHSfU9X9CeKzFjVudMG0cbTBHMxNb5pbkE5v7FJ9N4IYvOej1UpSOaLz+/gZeKkb
eHFgplJs3ndqt0RlEz9DA40gcM82rDaDZTN0x75AR40Zq+bKIaCVMkZHhlT/kVU7zVHAGID+C/oF
RzOBZijiPfgGTYB02FYPIxApN5S1YCios4dqdIaFHdKNYimvhZ87D8VQ39KI/KgM9sf0q99a3x6Z
j0Jv6NK96oSpR/VUfaRaA7I1tMet6NC9JIWmLxMNPE9hA+bhULkJyOgFPTqM7PHWcMdHXGcLu6bL
pA1R8OkzsO40/D8azxzABT0C9Sws7D+AibsnTIuWbcjHF/1wPRZkE9rphsWo4dWlv1YjdOTouCrU
dp/qNkjt7OQdDK4yIPBLM0QwgsgK4P58QEnsJnZbyjEgkuqhfk39W8OXJI2EywI91xiF/2xe/cCB
OblqTatJe4oWekQjq0i5y+xF1m3nLVAw8wsRgiNRQVcJRhG04PqvVfPB39mi72A5L0TYpgshgi8Z
xyZz66Dq9y04kKMIPet//psA/gNONirUgprZvB3a7H8o7+BQ+8Ln4WVVTGzjOSqG6UFTmE4N+rQ9
HlJJC64Q9F/8NwnCAnSz9NU6g4SwWOg3huxFOHkANh8zg47ymfPz/UkH3czGoO72xVgu1DBdyKBK
+G1/4jr+PeFPAbYQ1pROwhyTYjjCsR9BvdgD/MwfU7SgeLkjeXiKPdEfssAOjyFvgLxyj32+GJA4
jSB6HNp9Uu01svLZjREd3WLD9HtQX60afeOHJUh4Vh3YXSL7df6khKQEl879MnrvQVt0GcAVvpHl
FSjs93oyeC4rvS5pF9C8Hm2/hY+hUdnZTWwtBtrxAnYA+2ZcZCYtMF3hD26x11IwqtGtGTwo6PKq
ygBU6LK4Rbh/PlZ3Kkx4xaGljIJs2Cn2JsY68+yWtWulfvaT33FwtBElWb0huXmn9vNUoqA5CSZc
WnCrFnuaJd/qBgTCgb5u6uEWLhf8ZQOiy24/f4QT1oDsDgdzxpWPOUJBgUJcsm6vasU+073hdy75
+oRHPfu6YGsGiOOy1sbX2VPSvw72jRZv3Ow4v4QpCLAzKYJLrTsXZIkGpAzDtgPJvBm+1X6IhOI/
FSB0we6s9BuKfkwzud5TnQkWPBWpeie1egjmhHaY9P7CRMXZ94VATKnR0jiCS2EPzKkGPHYyoI+J
O9XE68sABiQGZwyx15kGKWsAqpTvifM9LO9157aK3+cPZ0q/QAKB0Q0V6QRAN587qAQvvNAIkmKf
3Csjyv4Si5F9XlBf1Y6AUT+kxR5Ux4x9Y+2VjTEfTgB3BBIt6FkB5QTX8JPbtO1UzVQUI98P5qNb
7yh6qec3aMqlObzpH+9fYqJp6VwA+s0NRjDJtg/z/K4Po3UT1V5MwGRXg52x6CRJkSmL5FBTeCsh
04YjORcHaIKsaQLAdDPnBb3tizRPlqCOtq+ri/BtI0CCNPlD5uP1dC4mCZXCL+qs3If/+JVX/wKy
//y2TbhKJMJxEaA0jYEcMQzBgPWoNGNS7hNQl3qVYt7mXbyK2nbdgSazAuNsrNQSmRPKdiZTMPfY
Ia5LnbTcl+kfitbzwP/CZPqZBMHgUw0U9nqHVRXo3XbSdYz38vy+TajbmQRBn9POyUEFiDXEVe0F
4boFr3C1AV60bb3NS5pwLihcWxwQHte1LmLP145i9x31yz3p9w4eteBQlj6ZufcQQq1TGWITRq+w
sotMXJhVfdPUwYIox48nsrUz6VPKdlG5I7rslp5UA4xXYBrUcjD7K9zSas6sGD3iiAswOuBspKNN
ku+LmKNho8OhVfh+4jyYxrLu/8wfzIQLwKjR39/vCh4nYGGlWb5Z7IOG45PozjKO77FZ/02Kfu4B
/IDlnR8akILKRHBj6kvaLKgleRXK9kq4+tEWVSatg7Uw1nwrjfyeFtF2fiEyEfzvJzcAwHvKf7er
CFY10IEayRUmOw7B5kPFqs3cwEaNNWBDVkp56yveKLNG2SoEu6foKlRLFVIwqpFiauLKosSHwz9V
KuFeafNWVzOfh0J4enpui370HjfZ6/xZTHqvE9UVQvKqLkaLpVhFXC6Yeq+DQ0ldR9EukiG6aZPe
60SSYOQ54MQMI4URugAHCf1o041J4jlas9SN0FzFDi1WY6xvqBrfOErr6W79loTqtlTy+475+oIF
sjb5eUUBSKigiGiKoVGGLc7TVZAtmvo+/g72i/kdFpN/wkFqIkjDWKahmsSwKNpq2hLBT+LRwm+X
cR12XlAko4dw7yXGYa/CYKw8J3R6r3VJ6fmgotnM/5pprQXqjYm+YRQ8Ba3SAsstuxLvPVqt43wt
LQ5MvZ/hCz8FCArlFoWGfmGr2EdG9WKDGDc0QUENVrSy1lamHm0V012zntx2WKUeuGuMsG+qUn2e
X+f00X7+DEHbRjUeASaEeyxv720WeGlheAC0xQPalpzvtAX9lWQJSpQFRmeRCpJG83UM7nJ1lwXb
3L+TAvRPG9CnIOGWcW1atS3DzjJ9CXqtGs3MusRzfvRzX1z/n6cnDrTGNO4ymuGFXuYDELCOVv5Y
po+h+mAW95W66fz3IRhW80c1GXieyBRuHK2xUsXwoZIggDkQt/PUIF5grOymjjEx5liHTg8kViDb
SuEG8nWnKZBTQsDh3hv1Y+ogH/Cl2/rztPhPOLnk7Ka09IqLUAxtpVXtM7H8myGv11Vnr+c38P/j
YT5lcWM4kTX6A8C5SoLIIHhs9N+pebTt145WntqAw7n4xfSjO/xIyAbNaRLtl9iZJfgTu/ZZwgwo
Za1t6matuseMruJWssLJ8yJA6MSsDqACRFgwJTGKMcPgx95ET1v4jEfJYjm/h9wfXCj+iQRhHQ4l
epT6uJ1IdeO2WxMjnMUhVtZlsPK1u0E2vDHphk/ECV7SYJXbWnaHa9fyhsJDom9+ObLvC+6vSGK/
CFFn3pfx5q2RXSKSzRJTEID7itVBw2YF2hJ5tAqV7T809Oz83l98BVsMiFx/z94Q3F5ihwwFLSyF
YK6wB7dXILkqJMpl6OfWUyYYK7XaAZaarDFoT9Snnt38p+MQC29xwvogarFheTV4LyySAQVML8FE
0hL9f9YFM02hp1E/uAgxjGpLGfNaZ+OPMjS7aZ36FML/fuJlSJ+7BrAocNFV2yHadWT7lU36/L7g
MZmW1m2W4/sDWZPwJv0CLQgU6fP7gpfEuHKOsACbpNXPsXJrB991lFvTUWJ6srMQPIntojzhxHyb
/FVENpi09h2JCP6JS2dlwxGi/xKQtILGUpTuuq5ElcDpV0r3T5xtSAQEevtHjpfC/KFM+nfyKUq4
nBmwgMKOIOfgR9vBfGvYtxaF0tqWvDqnN+1TjKBbma0FnZ0iiKr9bxbmPa27OJbcIbJNE9RLb7Mo
ziyEGV1zXzorgEl7ZnBLa2dhuV/yKJ+rETRtwHi9pX4kalwvKVEpQkfpV87FMi00meCfCwj4tCuU
Hi8qOPgyXvrGvZM9YB7caq/rZPl4uwBim6COwduLxWpYb6d50UY9nG+wAm2yKjv3yYDzVICgyjYA
ApKI4iJs0QCSvrf5JrFbL2Qvjf1M6l82S5Y5kyxqSqdPZQo6XaK5uQ8dVuwtsubQF/FaB5BD9TZv
OVP6dipFUGkUloJYa7EyXXkrh02UAkUYwAfLUcZLJluOoNhpg4bSOqmRKEB/RNp0t2VZrRMtADxB
Nkii2qlY/XRRgmbbdkvSvMGiCDpk4wWNbzFpqPfLTt05+nF+A2Xr4ht8ct9ovQ/4LoZ1obNjCAGZ
ux37h7j/Ql79dEVCJJa1am0MCTQcvVp2sTQG5G0lr6rphaDzBU0vQJoX05taqfZu7OBGaC30lhTF
i+Z0mxCRJYaHv4BXSND993+yxFRnDvCGXuPRUnXjb1V0/2FEU1LwmIoDTkUIAZkCwCs9bZE1cdKN
1jw65hfigNPvCy6hBeDOOEQ8KwNaSbX8WVdXzrD8z6t9bpLgAMa+6dsogAR7b4zelXPAF18XDL9F
vyGaLRBPpvnGqlfZV67k0/0R7L1N/di3fK5O6lZpXwHfVhXv4ZUd+BerECydBFYb6ZZa7P18l8av
aviisNW8gcsUSTDwcLBtgKTC9Pph7RsLWSF+MuN4ulGCaROVxsylOOY2jpdlFC79+DXAuG9W3GGI
2uzTNaZ1AEfzbva3TH8I3D+GsU6J7IksW6bwFgN8EMAvfZhkiyaOBu1j1X5+H+f9C8C8zh2lXxSt
4fMHjK499+Y2TNfA09Gi13kp88sAQvK5FIrwbMxTSAFSn21sjUESAsq+L5i9ZoVdUhV4I+kloLhv
Ehk2JzcLMWg2DTRio3cZcGpiXwaAySwnKSo881IGeFXDc/rqnRa6JDCbXMaJGGEZeajpg2Xg1qqr
XRW+0WuH4/81zBMBgvMKBz0qwTmHOLbAXdX8sfJvXzjoEwF8hSf37ug0XcN6rACoaYAhamU9GJPq
ymF8MDHCsScF/4XeSvRfgWIQLUeLqMIE4UZTVkknicFlUvjfT1ahKw7S6zW/CAGE3WurjnzPEfIn
tqx4KRMkeDEgyIQsoNgu3+8BaXYwswMDcsnQvX7hWBA+mJhXw78iq8sApEF7jOD2RwXItSb0Fx1b
8yImTeSvCPRnnO9ZHqtJSEf4fNVFascb6Vt15fDAv9p7IkLwIqnNKLi+YeXk1wj6rz/zC5g0vpOv
C8ZHbcXp+wFP/MZ/QXdeLHG0ss8LplcplVnqGY5AsTeZAWgsyf5PqtLJzxcsjzaGXmFQCK1j1sZZ
59+fDVkxSnbCgu35BUtLi1fCSbIYokcUkHPZbTS9STZgZU3QXGliclAdGnQtYRKJF8PjbhFLaxST
a4ABOK5pgJnMFq71EgFomsQl8kRp5JXAaLO6u9B67AJtrYWuZ4RsqeUvdvM+EqCh3BeYgYnce7Rb
Sk5L9juEe93omjKpWYHfQTFNtLbqb2gxuV6fHYBg4cbiGDzinZtFwOYkrEvRW6Rt3SRbmvWfeQlT
iziVIFhMTse0d1uW7kfjHz9/NMsbA3RoV8pwkHRDrzkGIDAxjLa4c7dCEkCFsaHOj3GhhNsg9607
ZHvsm2Kw3MW8KI0f/tkt/yGLuMiLoWH4ovsSiEiqmuRjfkxrfRFFgJHvMQtbL9t029b3bWIAsTBe
1EOxyJv4JRmewqTYamF2bwLMkNr6og5jNMSrki24SAbgZ1mIOtDQhJHmC6zzKmnHQSlYefRr2zOA
zKNEhxy9xFr0p5GBglx4EUGW4EUSYFyWdtqXR8d5C9zYS4x8EUS6F46hZFUXyiNI4n8/uWMH1YrL
EuXko+XT1YAhbajqqpPC1E9unoNxPbyH0fR4MXDW9ylp87I8qtkftS8WqfYU+j4m95RllsvmVC7c
F9YEAiCoqYX/uuj/Lm0ahWDGLI6xlb+SJgTwaiBRUpkIweYwV2eZCoo/R9rk77HibFtKJXmaCREc
VdsANrFhAGZZOBlzYCVR0qw4NjFQ0N6crJasYULJzgTwv58cPQoOuqZEeXHUAd8cA29WzdZ9566I
7M69LG6Cnu90KUJ85aPoEMZ2jAMZn4gW3GvAuMP4mJdU9XLMbyJfW0dNszSSYNO6kRdXkonRia10
AEsGBGPOs4G5yvOVliS3WR50+dEYs5sAi21VyctnQr95j70Dumq0rGLk51yCnRYaGaqgOPY93bCI
T1J3o8cUBW0LNaFeXscSiRNr4vRKH4NYaC4REdccxfGDiEJipui4od97WfQ9JcDipIrmB92NOAFp
MxRiIkLyY9v8GIJyxVwZB+qEAnJ4MEzyYhIVvfbCpjUxa3LQ6eRHgueu+uwttfB1/i7hBytcJZAA
AHE8RwCwJ8IeJsRkcZ+r+TEk6cIsOwBW/8pIfdck/ULrrIXmrPpB8vaaXtWnTME1xH1jADsIMuMe
dCPmS6MeQg0Izf1mfm2TcjjXGTQOI2YiJEnKihZcXi2UGt1WXT9WKz9CN15X2GyRgj79+ovCBZ8L
b5AG08jF/GNQt0kCrur4OAIHzQKEWIcmqFK9mhIbCD6IOTnEBug3UAg9NyQF4NaKS93oGID1d5nL
aDGmlPr088Lh6H4wthj0jI5FUmVPFTGLW4ARX79XH33ejoEyroVObGER1ZDqCgYMgmPTBWslyFaW
bq4qKfTFZaAEghILc7EA2LPBlSzcEJXR55at980RI2fLyNgO8Q87uCXkTnXXWfI+r26XOwdnQNDf
y8nWMM8o+PDaAoCw5SMCHIBHBEBPP5RcR5cu1EKsB/hxMMehgV2cu2B23rbdqBToczHXpHvNk/vI
BLvl+MPuvl+9ljNR3LRObr6+C4umKuzimFqem3qlbIRkYq80tEJqQP3nxAVitOwbCRh80YB7jFIK
sGzFAtQ9kKfnF3Fp/9AakPiBtMRBgCAiOUCtIgAgNO2xCZZqsbYqMCgtHBnh8sRSMBnBo15wySCq
Ea7OGt2MWtiNwZHSTn+s+ixdEScsJCN7l1JspJLQKotgBxRVYgMewSNsrGhJD37VkKWLZqvaXM5v
l0yEYJOOGiidBnrIAwle0n5fb//b5wXHQpV4KBvgbh+KD61N4qvHqvB+xISKyyu4vGIsGLuZkZT1
TekctBZwhDu/NldXr+BMgGAUlhG1rPIr51D3IAgAE0N/bc1WWIHgQSoDxJp4bTiHPq+X6NbxEi8G
gh9S0pKj5ltxfuvzeAKPDY6nDhQEIQcWxp06ZIWTHrPhbsiC2DMGJLz165X2XIygUUPf5QNge9Kj
vimDfmmqRLKOS5VFmxxGhZBhxYsTqZJzN2UMujpWnRsfMXDsOVsG4P35I5/YKAjgqUiYOCI98cgJ
pbHRKvGRJE8YFIu0H2G7nxdx6aVwYYA9AWTpfDBEvM+zWsvT2GExzqLByO0iNxcNEKhdGT7DxF6d
yRHsL9JoMrg+5FCA4Bc/w0hGci8TIByGE9t1UYMD5Vj0eCj35kILry3Kgr3cRNIDHWDgGUV54/y4
Y780Bo1Z3QHktXgrL51RRl97cd6QQFQ+n85vDCA5nEtIHTfvnaTrD2a7bPwlCCU6GVfMxTadixBt
D0+tKLMiiNBQmXtyY8mj+EKdhM8LNhc11PZBntEfqHbb/gMEfs8pbvOr5za4FLhYhKIqkk3iPGBC
AMUWDZAS3ipq4nWY6L/SKiCAv0NR2oSnAlLL+UH0gOSuQ2Nkh+GZWTeMHunw1gYSfbocAcZVAReF
WVY+Znoxk5VBPLWcTgfoQbkaOnKXsnJhxs1ubJuVZQIkT6FrczD/yYGgoiqyG/eyePshnyBhBoow
TmV6vsqsBPqvU6Y6COISryDa0gDZxzAsUMNbdOZtETyw4T5s/IU2bChQCPtwazUvrcxPX+oM3waO
boZpVcynCZudlAFegBHT93buL5qBLesgWdqY8cv6a4MAvmANL04gN2G7xR7REnMQalAO+p68qWyr
kmvTGMLnue2dhK1jp5ldUuDzoK1ZoZU/aMrNvF5Oqwz0BYSkKvK9IpsUKZXaAbsXVtDhhdflXo7R
cRquTBfzECv0ChfWOutsr5DOYFz6JuzdiWT+2DlZHB272EhGU9/X6m01PnT+nSODQb70TRCBhzKW
B1QnpAjPRWDAs2xz8MLsw9pjNqhplvO7N6FoQNGFVWtYBx7JgnsFUAr1C8TsqGqsmnKb3NXlFtAy
80Im9kkHOpiGw0HnKK7v80WY4GUKQiMz90rV3YQKuw+N/qEsx/W8GP5bz2IoF8PpmO128LiwAZgj
rAUkPmqjqZWJLrHvrXlDjH8ajOBQ96nW10mJjiRVNrw8cTpoetIwGw0zxWSTsLCyGbPMzQyyz8Ng
UenPfXn13YFjMXW4Ajw0UcIQNGys7KovaWDt6+C5Y6OX/6jQ01mQw/zOTawD/hZkbPB4gJ0yhXUQ
Y7TtPFHInrlrXVkYklXIPi+sItbdEllbfL5WnwnSL/Eo6aabEgBcTlSogWACYGjhiq1KN6xUSsne
qnLvtx3LcOEmFJin/ICgCsZYhITC/sQu6MGyNrH2cX+sQgqMCG3p2pK7b2IRQJ6DCpsg9uMncW4l
bjqiUJX31l5FK70LEkT/99WnDOg8vL1R6+WwwPwHnLirQc/A1NSV9t7U1m2wNJPN1d9HEgS7rwKe
m2PcnX8/09XOCJDL26cYxkFdcRWtrhVgICsPJl24Q4xNis7Kat0y6UE6vzfoEuxlZXL1ZXX2/YtA
kOKiAtGXu1e1u+YPyNnmf/6lrzVc3n3C7Vg3wLss7I/b1XZjaXTfpaFXAhvM7etHm/2wTUmodqmu
54IETTIrJ2CWDkGRv8pvlX4lI5iYWgmovw1dtwAtfZHF64E+xvwyQdeJmy206LtlHn2wqtWq5OK4
NAnkoiADTwwAalzABDUY2NYis/APo7nI6F1gSl56099HyU03ML6CqO/8RJKi18u6bfwDMoMx20Yy
ILKp7yOqQqIIiRAYtmARTodNyo3QPyhd9kKa/hZgzLIar0SGqLQZcHn8uoOMATO8nQqAPZneXkrg
uNs8jUpg1QiLz3fJTSNXyVzN2TdLNF83Mm3l3v/82j7/PFe2E7dk6CEot/jnh3jV6f3CSNWF0T42
hr2ghrbwr3/uQR6iEbB5Id69iK0bPyxKAHG6ez9z1lbjriV+/NL6zr8vrMdyx6TOCor1jJ5RLmn7
oF5/352LEO4jMiSpocUQoVtrpfEK/WbeU/H/XzwSoFMjigI6nHVxn9Kxr/3RjpU9GH0W+YC4M986
/rajjy71n+dlTWnXqSwhC9KHcVL1A2Q59QvSwm4maxeYEIAWFh11fDwebRz8uX5Rm9luoRC6d14j
5mPM92o6bsScH6819HJOMMpzaiqb2A3d17e56YIaqVvNb9GEhZwJ4Cs8sZAKXRV1RWu616J447f2
bc7WJF1W+tLSmy01nPW8vAkNPpMnGLyl9ElixVhQQtTfQdxuwyDdDomMaGPqYEw0HQCcFGi7wGY6
X1bbl1kVgtFvHyXPQPywJLnbyc+78FuoAaHYJFbQo9QM0SxQ0H1Qf88w8J9dXffDuaO7iKO4aw6i
KkGxulCrS8vJ6L5i6JRal/rVUa2J96yKnlXOFXCR+grNdmit2iV7o1oybZEky+uPGS8lnnAGv+VF
npPlaDwAZ6q5T/zsMTaTe91oN37pXlv150+yEzGigQdV3rV4HgLbZ6n+Uh1JsMO1RPBVZ58XkpyE
BMDwwQN3nwEGsgzjxWhHC5/gopKBFk6ZBRjEASaLSAHZYcEsGiBURXkUEQwlju9q7D7UmAxqoujq
MBr7ZXGsc7xk0ZYhOHdWNK1ddrG111izqPN1l9hfOXgXGS5emeH9YeeGB6yMsACkExRrHJdlUQK/
dDXInMiU+QHg8a8QYRmmmiZmxyAEKLNe7Tyn4bUFOK5XJwKEV2URZU7s+xDQDinGKSLvC4HCmQAh
elPrHNMbfJuAXrZ0H2yw4c4b4MQWQY9ANcrL08jaCgql5klkBtQ29kY+3nQhWLULyct7QmXPJAgn
rZuspYjtjD1V3kCzXiXb61UJzhW8VhhvQJFPzLnAUgtdbUJr79P+RrHpIu9LT2fr6zcK6QlMUaCR
0YbAc4XV6xCYeyq19kVwbz6ZssnMqXNABtRG9Q01JaRczz+fWjXtmZ5Z+y56dZ4U4+36Xw9XiqQ2
Mnk8Vjj/fJCDgaVroUdIFxs/wuF9/vMTDtDW0Nvp8n4hIGwLDtA33DQZC0XZWz8swhZaYi0KMixy
V1ZXv5yaRZfYB5Y4HCDwJsWnBoikk3EkrbJXw3Gldqssu1PLx7DfhFq8sI2lioS4k0uujwkVRvsl
JzR1wZaFmsD57o16pSplPLr7zn8rLbIyi2Kb+Fc/BNExdiJEOCLfUMfI50Iy8pSvk6t7Y4FPjI1D
SySSF5ekv4OhKsEIhN+9HbcPJsDI40Bd1Sx9AIjs4mpt4FxMSGRYyBqDXOx8u6JKcUkxJnTvlkuj
9ZQ/g70JZW2Y3N6EOxcdFmgY4gD3GAYX7BH82/EYttTdc/hy2323rBea3BivkSZru584fW4zgIzS
CEqAYj1GtcKmwg2G1wEbNhUea1qFYbla38zv2qUHAOyyxdFNAd2JuTjBExt1H1QmHZpDYNXeS6fK
eD+nvg/WKuS/0dSJaVzhKukVQsacpc0hM36nG1L8uv7nEx2ZTyzCRbFUuArb3Lf7PnPqg9vvQGCv
5f/x+8LPp8WYG1WN7/vOwj4Wr9f+eguED3zf8fvxQBMuqc4d+7Gnrn8c1JuKrOur4wRwYWDrkcLg
7a7i3rspRd+UHVYHtrWtFEz3MiSpy8P9eAPgKWBqSN2K/QKKPlDk1NPygD5+N1ip9Oq05Pn3hQC6
UX2LmiQpAQwUP6RemJUSAZdGhp0HbANygkih62INEBRh/uhkTXHI3eJn0w4Ll/GJBPPH/DlfXlS4
NbgXRCEZdRrxogowq6BmLKkPdfc9No3FgE5jiq6EtJRVtS5P5ON+smzA3rnoM+N/P3kwu1UVdKRo
YM5sU7peKYN6lH1fcBdhzZTQaPB9w1/2thf+nt8o2ecFg+iJ09pJVzcHBYVm8mMgsmbPCQFoi+S8
GCDUMQyx2c/q6qKkjtocUiCiVzcgPpI8yqYEIELA+NCHRYgFmTxjZjgOdXKI0m/NKmPfr94gG9aG
ei8mJVCzFvZ/tJzBSosiOrTOsgaNhOQ2mLCHs88L+x/6CsKsHJ9fJuRHeZO1//HnC9dnktYGVTp8
XwfczM/CCdbz2zP1+4mLkMmC30MLpOAwhkHTx1GJo0MSrMxho9FVr0uSnJcpKXTGgSYJ9qVinlZM
rrRu6vijGkVojDs4Yb5oqmDRRABwdmx0GmVeJxvfndAodKeimRteSr1stTVZnoCzJYgOaqd6WXBT
scP8pl0KcAFpg/I03kOogIq9qV1NMQOrEIzRxs/UM5urX2Lnn+fiT1zSEMYRskn4/Bj1awIKU5Bm
eaFqSY5etgrBMmDxdY7sRXYovTxajs1yfpO45p8HfuerECxjBFAjXkv4fGIOHjFfldXQfkNH8dXu
A6lalPHxIEPIj4Lr+WahwRBAGWHSH6q88GxQS1aSq2him3ghEYOiSDteNjPliWWTVu/bg7Uw2+dE
v/o5AdIhFCiBzw6404v6WK2AQYel6v8j7bt2Ize6bp+oAOZwS7KTpFGPOEEzvilM8JCsYqhiJp/+
LMoffquriSba58awIZi7K++w9loDZLGfqsIP06S8f52XiAWwEA0/9QqnhJJJPU2NP33OsofkkPp3
px6XiOXfzysOZcrGJE16fN5wXrvis7O7vY2uLyj4YaDxQCeIjRBHfR5qMUliO5X2Gaz85AFqmEWA
fJoHqFNbbxKYqmuNSjFUYyGBtaiHImxRnFcrR3BXSHP+LPXTx1w/3h6KeiLevg73zraQrAXG2VS2
qj4NMxNy/uwVk3cGI7+IdZI3B0dqPQlyTmV42+D1cDAUiGm9FfGBDVLORue5M7pBsiFOv1XeLpEb
4fb1eC4/r7wdKfD5DKrxQ2xOfpC13wwLbc37dKvCtDUKZdq4ltZ6YsNMb4XCC2Z/Y4dtfX/5+7vr
FgFH4jcZvl/6qLVPj02+EVWoWxieJfDBOHuAOq9oeOsUIXw/Dn2sy8+6H3kaDvnL3Sv93oSabknM
lPAaOdRYN4JahltstCtTtMhhoKnHX46h6gQy3+wkN4s+7rSDVz75W3Xdte8DLIHKyIJGAHT0cgk6
UutVm6V9jDQq+OhYcP/0AAaCGqWFZlOUYJRzbYCwyTOhfhAvrYsZOo6LX7fnf3HD3j92WGLUjhat
RpxuoLyUPdpmfQPF4bGJbXEiFL2mAfVOeOs4+Xzb0MpMmRow/0gQgBwbac7LmQL6OMeJpm2cOQFN
In3D9dj6/PL3d2eBu97kTwKfH/JXMvxl3Uu98DZP737+clTef3/K+nIY8H1N+67XMYtvz87KjQQM
BRK/SLMvPdKKt0wcu/EmXnYx6GH+kqLZuwOBvKi7h7jCht+xcqgvTCnPXmEWJioWRRdncq/3v/N8
V3XJho2t4SjbtrKhjeyMGI6eRpRFJN/5MiDZRgij+udva/LvpKl3B+RHshrt+F081kOQVSQAN1Aw
203Isj+6PLUQI7y9SmuHBY7eslBonbjqH5wc0cxdUrNYJC79S/fGyQXLPLdOaU6nx5HJ6QE6ifkW
ycMVYBsDXUg5gPz7h+dOmU4iGEAewmVxXXPrrNeTQ/GalC7oOQYI1rj+n6FNuz3NHfkkMPVpUJJ2
aoLRc4Y9qTsIBFI2l1BoaYp9bbvJxjvxhg1UbhH4qxoy5nAJAZxX3ms/l0XO0oLHshXy4KIjNQuc
VnceRDmYu8kAE2zrWaBOlGN3lNDBDHNdT/ZQkPkOwKb2d5/P0NoignwoEbIHLPc5oKCF/Pv2+q1s
/YufaVweYh29R1Si7yVupvS5s8q/CZQ+jN493TazchdBPAq3NpiwIPzmKWYYa0d/MnBLGC+uvrtb
aAu7ATraCEsXVSQ0KiiTPWet7Yy1UcftntDPvojv//UozaKtCc0J1xXg1NALaTWyjvM+tPPIHsL7
v4+KKTwKPJqIe5Srrhh6V5M9b2Ire2THrvgPk//+88r1RlljV2aDz0/2Z7t4lRs5gZW1XThdlroA
0BBXfZdTkZE2I1oT12bksV3ibqQpN76vVoJkQ8ospfj+wCOLBsOGP7FyAt7/fFfZO2WbiWoAYUxs
Nc0p7yDC6LfhNLt3Bww6YPaai7gTOWnnrcj27rVksp7aSrPruLSPc2YHcx1ndh367OftvfSW5VEu
HlSCHAuUIg76FNWiaWlSRyZ6W8b4NWbotZ4Z6qXDQ7/KjX1KMj8UIH3aQR7Xekz9so6cfOxxN4EZ
9zeg9PUnNx2/m3Qq/sxTxs4Q0Rg+VzLNDnqfeGfJ3HHfMLwoWjIWRjDWprt1ua+sCKoZS1/9Euei
TH15Jw2ksDSofOdx3w0nK5+Mo8wzyOxS89vtuVozhMZLlH+B4jEBfLs0ZBVV4fpZk8eNKPuPk/D7
R6iP8ZdZF1tNCivPP1YdYEoLsNNregfTG/OsEKSM+Xjs+CkRT332MomNKG7lqCzIDqTLlo4L6Ipe
DgjZfMh2Fm4Zi+xJ9/Z8q3V4bcLef1+5SST0IB2vwveZfDH8D5I9e3zjOG4NQXnYTdmNaIGFCU0/
TGenjm4v+bW/gpYUhA0gbIDLYqsYGL/ojLR1zDHOrMCwvqOyqBm7JP05/75t53oYS+sLmrjQX2Uu
2cXLlWjnrHBtEMfEFTtmO15v3CYrnwdwC33uQNCZKOIoC9EYMvMaq5njsfuTHut7WwagfLG4LHhI
AcTGXlL20djbPdcSv48bKCCYr+Xd4Mx/DCCAA84U+Zkrf6AHaaFj50M8NL8N93d+94MKmD2ycAgQ
4SshpXU5+/U0oy5HJiRLEhryA1jtNwxcHwQYWFxeoMJQMzCVXTq4PAG+VI6xze0gqWNP+0SLe/t4
MUkWyOsAFQKOHO+qAoHI0aTFXJnZcQthT9x/7UY29PpOgqofKGeQHgNZCgpCl7M0d3mK5p/Cie2n
RvvqiXzH/Wpn66+3j8IVfmQZBwI4nAZM2eLhKHaoRdtUZm5cp7H+CzzOxNrXf/rpN7iAjkm14Xmv
HA1YW9IDiKiva+5DmSKJOcFal4KxNK7K/7AsGAzq1iik4ZFVExBz4nuVNpZtnOtO8AEi98Ht+VoZ
AL6PqgeqOECOqN5gD+WROk3bNgawOTR2UGLa2LzL5XDpISxFNGwqz0CbOyCyl+sBliE3Q29yGzvp
AOjkuc3OTfXofSFfBZ93/2Ew72wpe6wsSApledgiFZJZWUjkvUBQ7C5kwoHgAqAVIaHKYGONxHKm
Zm5jW3vuGvPo8T4YXR00Jlu6QGsLg+Q1eHIAk156GpV5q/MCIUyNzNaP1jkk7uH+qUJ4hIvLRyMV
EuWXn08QsJKE8SVDEHTuzmnu9tMB2nn3fWUpKj0FiIuyLi7nR8LC3N0AXq9tK7i3aNtBJHCdWBTC
hPhUz/uYWX9X0/cm/S3qn7n2VzH+sfUtyaEr6sVl2QGvB24HDgm4eJYb+p0/bfdkmMF+2MX+6Ael
tdPYsXmZwCbZaq9OHvr5qcwfxE8pQzGFA41Y8Qm9uojf0LJ5e92uOpHVn6Lsi6ry/c4gZhdProDM
93NP/pqyvxh55vmi+GC38ZyejezzbbMrTxAOMKgqACOFW6kSk4KS3awLnuIa+tb8BTQCMAO3Dayt
J0gJUd/AplkKTpczPArNJBbI7mLXbXcyO9Z+fernOjSsY+Fn+8r7ftve6oDsBZcO4oelB+XSnubJ
LG90v4mpbZ9rQqNRTF/6u+k3ltVCeIFsBGgTlpvp0swwslIaAuEXmASIOJAtdO/y/6u3K/o44ZnB
w0SyQ3ENrBn0BCShdazVT03qRMP0sfOeHHFuZbu/f8YAkvOdpZa2QAwvh1IKi3aJYSCwT6W5m63K
CNJpkBC2dLeoTpfFVkYFWsKlKRmpFjiciimb2pWTjUMXD2CM+lbysdnp6WtFBzMyZLJFCr4yhwso
zEATPOr+cBouB+YAJOEWoPGKiQRmMgMr+INnHNMZlHF3R0yYO2yHt04RPIeKI50yN7X6eUmYJru8
bcPes+9/zr23cjPKkIg8VE6HRqdZkU5uG9OK4mGK0nqr02nZUeraAH+GfYANfS1B7rOcjRUph7hN
ij147wKXjc9az4795J+5W31wTCkDLdE2tt/Ke4gBecCOvTEWqiPL0QeT9IbXxdwdj9+Jcy9HBU4q
Qqg3jkoD7aAqCFQfxtqaq7GP+R+S7rUtNOvKfYNIHCLniKGAxteUi8DQkgnaHHMfj9QM3O4b5I7D
ZNLvX/4lhELmEzjzpSfpcivXY0t7UyA1mX3Vf84/bl8A1ysAVDFacfEKoM/tCmK+dG56AqXOuO/5
I3y6R+ThNl7161m6NKF4JV3VeLTBfQ9yyCGcK+8IXfAP0FHaQB4Yy+1+uYkXgDRSMVhpBM0qmrKT
ozWZeZPFOW0qiH+NPRjhqRW6c/fs+tXJ0r8lsokaI9l5tZM8ScqnH0nGyp8eZBb2PneGYATtyIF2
5g+wyIAPpCqtqCu9ZO/n1hbW6vpxBKcoVnPBQ6NCpbofiZEP1jQnWZyx4pBYdejph3KeTr03nhw4
7cA43l7qlYoHLOKOX9jnljSispG6XuY+CDtZzHNNDy2dB5XxFESt8COmiWHn5skQGMQ3I+Y5wBkl
5q9aWiM8EN7vhjbrNtyD6723UOAt3IEWsr9X9xphkk2i19K4bE5VKPjp9nhXPu9hX4POA5hOOHLK
cEtrznQtzUUshx85ul1/3v789bbGxfXu84pzA/J7kTYCn+dZSJkfMmeInK0b5vrRRIEKJXA0qThL
C6pyw2Df9NRr+uqTZkVVKSIwvEU2O7bGxhm9nqtLO8ojZo1cFKSDHbf+NAiIQfy+PVkr31/OJgCj
4HhGeKKMw3eKHHkznn1qfznOI0Kt259fmSZcXgimPQB3MU1KfqBj7qD1KLkjV+Z9d7Rpzz6StD7g
1brbw0QnAZIQ6PvHjoUi0+VdnEjuTVnR0bghH8tun8x7h919KkCRhZQy4E2AEKDJ9dKEUZn+KBDH
fUrGnfhZbcF0Vlbi4vPKbWyVlqwMH58n8tX7KdqN3MlKKINLZuG+cwGxXQ7f5c+fGwm0AjopY8a+
TDlKudpO8seKPnjDh7Q1g1zXdm3903e2SvDXHh8IBuC+vLHDOleUCelsDLN0OY9tUFDPYnwFuW4b
pINXB7w1X0qziW5vupUAcknGIx0PvcGVANIwhCggx85iyGcGU/M4Cx6m/rFP7cgaXztvb5EP0ISL
TOMhB8l8qX/zfdAJ2xGK29kUGsW32z/oemmXPhcopSPjgwZNtW7DCzDRzLTnkDHfN8kx2UpbXd94
l99XLgkJDlZf4x2PW/nCmzJoOhnwTe7lrVEoG0hw2+fgpeBxktk7IX/om+IGG+OwlDBxLCYnsaeG
x5MX1tVpNA7uFtx1dRAgg1yCUIQh6iFOTOSPinricf+beXtf30jErI7g3eeVQ9wg/PVzkIjFyFL1
wEyDBXKLoeqKxx5cuwskA/SM2FLwVJR1GGwnTxxi8TibHgZfBK29L/on/NO1jmXBI16Gbvdizd9G
usVvuXKUwQe0NEvDj0PGaRn+u8xMaRujXXuCx4b/ZPN9Nhehi+BNO6PXZyMCWTW1eNVLggLVNcWU
ZfQoT1oSCyWihEYdDyg9chqI/u4atIl7/V9DirvQGbYsLQFDlv7iiQ/N6f6z7yyewkInjryWuqeH
updGm7+d/Y7vh40NtzpNjonlQKMbUhLL39+tSD20aAm3ax4TM4QuO3k2f0CpsdxSnlzb18hGoeyi
o+iCCtulGSezpMgtPB7TGLl+ZPQBCCtuT9TqSP41cVVFr/TC6B2HxUm5w2pXxouXhT3d5ZtB9bVT
ghV/Z0l5yBmd6JA6Pot9PWjZPu/3E0Rp71W8XY7peyvKVVCLRnpl77EYJMbDEFRbpfTVUSBxgxQH
IJ++qywJ17yBaE7KYzqHJnLiY1AWJ7vacOBWFx4gPSR+AdpHg9HlwoNbvALiwcaqQGvcSb664wmM
f7dXfu1OBl3hQuoPUBVMXdpAvNOZky3KGJJqerbvt5DDazP1/vvKGMoaLaKz3pTx7H+xQQCcoYyQ
oF+D+1uqWG9pOSXUBZcqUtfIlIOEU50uURQ0c72kilmeNoE7WN/z1IN+jhFqAh0cXXV0gNzjZnoo
RRu00goak+0a994GQ2w+NKZC1RtXDrK8aoI3yy3uOQyldoPuanfvbfnCK9sCjjAYWJCmRp+tSvTC
+dhJaRdFbOTiWVD6i/vtqRizu6MfQDeQLkRubcFwqF69UTRAlbMGZtJfP+wtPM3Kvrv4+vL3d3dn
Ntc1ulTrIk6Nj9yNt1oitj6vbGtzBHiqRiI/9udXf+fkX26fmrUlAEsA3AB4lKDnVn79AH23ZGob
FtsdXI3PxP58bxfvsoneW1AGMKONzWjkYsHaFdZueL09gJVjefF55Vjy3syyVgJf6stjM+7a/oNj
s6iunOC2nZV8DvqCkMpEnQNobDW/XbezZ/OGsdhpn9iYnkoiogFC5xlUs4oYLff/xR7kUBYciokO
ZeVJbnroeYxmxmJZpAGIjR9c/mqMH4mzo+JkDFvZo7VthpMOVTQo2KDuoUS+bOKFPc4p4LJsTwNA
Xm7P3to2Aw5iUbAC9OjqAUh0rS/GPsfLX4io9B6b8mU2Pt22sbYT8IAtua/FuVABtU0jrDoFdUos
3DYUUGmm/WeAxEPOSXTb0vVoFs5PYBWWvvQFU3p55Hur9hHG4DkzeH0wyi+doUNE5M9tI9crcmlE
2QCTU7eQbYYnA1R4mJufrWor87w1DCXgoyMljTXCQt4PyAmdfT90KrGR79gyojgYTtOUTpnA5zPr
YypOc/WobVGcr5oASAhEDW88r4onpk/JDEoeLIdL9vOsBwPoRnzj7ugby/HOiOKIjYkvUPeCkYG9
Zunvmm7kt9cHgbhoOYJIoinzNDPLltqIeSIGD+tCgjAFgIh2y99bSeAs4/g/O2oDAOKUDlIMcFvb
b6wLLB6V8jC2e28/uGHzCjlqY6sDYAXec2lSWR/b6OcMPAwszsomYFOKpp9TXzwRZFWBkaj0fQ5y
bt7efR1cWlUWzByHuR1GWO0XrsVITEc3D6z7IR9I4qHRGQSYUJO8ki6b6tZN2opgOockGOmznv66
/xqAdKmP4HKBUKslXGLVVZdmJEdolgY6/UjTjcts7Z5B5QmPDBArQIYqqzPTAQl2JouYiAfqk8gr
u8PtISw31aU7a+GOhJOkg44It7NiYXQnY4aAex53bZRbeeixJ9E+zCwL/ez+wSxlLuSJEYqjuKXE
yUWBThJHDEmc6NXOTB/d2dkYzMp0XVhQBuMn85S3BBaq59rcCXd/e66URwwVIzRxotaI5wWNIVeQ
O98vm5nVdD6PdZGFg7B3blk8+YL96ootTRblyrmytQz1nefqV6VpUh95FyLms2c2h74eY+depY7/
mXEwmiWxjoa8SzNEJLWZcWc+Q3PNAKy9DfPRKwNZDz/unjtEsqg5AbULeJy6z1DT0+eJTuRsGk+z
eOX1s9n+aNjWgVFTZ8uAPLQo2wBQw6+z1LDFlC2X3dCSs1YZiDbHYAYqzp8fS7sKrKIOWa+XUV2P
9lNKaHNEXa7beT3ZyogrHuk/PwNBDarrgIRd0TSScaqsvCjIee50FO93SbXrMxoQ+gkFvUDIjZ25
slsQQwGbvsA7PPDZXC4jtx2i6QZGneUPzHsw6Jduizhzw4Sq1ezLjNhArJCz0J4J/2Y4h8a6L0vw
v0n7v1GoUNO8KzrbqgdyzvP9gO6urdzm1hCUVweUFzizNWap5xV0nrvAb/PA2BJfX1t6CEFCZAr1
CeTSlCNlaVVBCuLRc2v+Sr081P2PQ3vSyaMPbmEvuROh8jZpYDJFJgrvEDxsxRUtWWqYiW/Q8zB/
z5DuknW/4SW+QSPfvRFXJhRfdCK96AwGE9BWARiqML/yoXwYmJ2eSS6KYzMBxcfbqq4DqBJ8NPyE
B2M3/TBHOyICjNDUjKsMJF2z193pX/7vt6EtB/3zQHeqaZDaZMJKKKXnfH6s3Kd5LMBtthWArVz8
wLKg8w0pWFQfPfV41WDOaCbNO0/JeT59po9mvZEGAfYcR1Sd5Hc21NexT6vMatCqeTZGTz9P+cTD
stemUAx+EjSekQfFKH4BWuXve88cvlWOrHbNaLonpFRFBMKM72nGjBAo2hQtlLYb6Y2uodGnckJb
+izqC7sH13FjPhisEEepGd0pKXsSAvVZp0FruP0BjWAVQmYccUhcaV3gaZ0TWHmSnuwMfa/SRKZ2
KnqU9dApeGxzIQEozNBjbWd/ub2j78auLyOQOzkRipFB7phD1HQeiaylYyMJpR5UVIsHxwm8qa/A
Ez6mgZj9sNDy+pmzhARTUgEOWZc4oT2UAM3McgJu6E0gdFMERTfWTwPTiydjcIejNmbagflOBXkf
vwirzicf0HD2TZYuxLMrbyy+NVCz0yD5k1dRnuhTGzRTTQ5yFu2uN5m9a3kqPkIZ2Dyame2+Fklq
HnzwbUVTl7UPQ02zh7Jy8g96R9oH4iH1rhUZuAlcrTmnqauHei+ScOpsdsiI+xUMKOYDHVxodxlu
+WDNDTty364PXaGJnZ/K5hltWnrUmJmzrwpQHEyZT8OM2nkoZYn5LJw2KgleYor8ya52zHI/2KW2
b10yRrNXzNE4JsNT1abWQ2Y6Ikw6nR9Hg4rdyDvjNKeOFkCv1T8V+WhEk2+l4STGMRrrzg5SeHxP
Yqo7LFA3PFEPuhujNTgHbda6zx4hIkBWkZ5rl9H9gEaycwMetgCsD1mQCyEDrKQeWRpBidWmzyZt
811DeR3UYHYN9VTTvtx2HBQHdTng6GRZ5I6Xjg04EJdPW+74sskAGjqPmR2m1Is4nQ4gLX3qKRiw
cq5vPd0rrwQM4pAjG4KXVM1I6nqbAFjWOmeWeUFO5s8W0T5AweLP7XGtmgE+Bjl3y8HpVJ4JTUwM
cEDqnA1LojVeN751htkeKsMWx/9gCd00KIUakFqxlWdv0CRvqslwzg1rA5eae39y94PcmrfVSxL+
B/o28PxdYcCA0sr6FjpgZzTJhm7Kk3DQi0jvx6+sM15vD2ntjV2gf8AAAFx0xS2bebaAR5nQsw8G
xQBX9qOV8w/EgDJp6VUHPvFIz7dQbqs3NKr8mMKF8EF1YUWedbzPW3o2/vJEUO5uD2nr68oq1aY/
V6TC150qDw3GIrvbKIOunKSlgRHdcwtW4wrzBRhl7s/2SM96kT+AqOQAfo+o9G2ErXCOSeZs7Lu1
EYEICs1P4Bn2UcG8PLmeO7C5Lzss0lz83UEyumbZfxgSckugLkB99FpDaCKO0fXmQM8lBH5aS3ty
KwBo9d/Sbncp8Tce6ZUj64EyCGUs+HYoiiiu1khLyopK98+gaovI3D5zG7XFeYuacsuM4m4xNvT5
1M/+eXbPmQGeiQEEJlsp7LXN8H4sikvTFubgdROM6MW5Gk6FCMzxSQyRsdW4snZU3xlSGwNEx+ax
92AIPPWD+zJUsVMkQZWaAAr9aewNDNTG3Km36uy0pM4aIKfN3v9iEnZonemR4s28fVhXzQDuCtgC
Cg+gRrjc2k2Sw12CrNF5msOKfSzMiJCNYGjtOoWY4SImAIDTFZ1aOnTC8mYDI0EXJJoJA1E9eBUL
DT2+PZZlpVXHEx2ELjR/gXVG9Hg5FmrLvhRu4p+J8dQOfzK4c2b2UNOdn8Hn1HYc+hv/fxaXob/L
bRhUso6msOg3ci+Q1XbFy2j/1fltMFTH1EDxRh83bK5uw3ejVM6uM8BnrifYlFYR8hLcZcVXB/xD
nSj2TS7DAZymt0e5uoCLMvciMwLopbJHUB1AI3ya0jMcvVnnUWKnwUC/s+zXf7CDUi24VABcREXq
cjanvk14QXz/bDRONM52IMVf4NHa03YDiLJ2ny+vB3YjwJ6G2uKmk54TU4M0n6i1wPB2WbdFk6Ym
wN+iOR9PE/D2iLSu9iKq7rlZ96Nzri3zXErrUHjOZzmMWCY7bti0AwonD8omlYHM0oPPzN+3J3Pl
YAMUvrCpOWjJAFHp5WQSPiS2nhXOWZ/cJij6pAKbBBsiT5Kt5sqVGxim0Cm4iKbCr1V2JOeN1lXI
vZ0d8jqPxwRqlxV3jpnxszPmjb24NiwTWocLBgrm1PsKFcxGVF7qnP2uOTcawD2mmVj73kqTw+0J
/KdFSrlPsIJArsEzQ05ZvU9Mv+NaZg/oAvNo9TIRtwuNkepBltRh7T3bfR+KMSZ9Hqay3kkn2xEH
9BYBqcXfhdZXrxmwB9AjaGv9WPqNGQCFULOw1q0XyZPhEd7euNcKwaM8b7owyQcxB3Da2tC2KjvC
r/p74vrwgVZZ9zXPdbHjU1qeBtmJU5bmTtD4tXNwrMR/SiVFVtDuwYdh+zQNMlLKZxDJmh8NmnZh
mRRT6GQuR95utg/UaNMzrSBRMg1tsjNEWsNJq/pdUsx9mIAsLC5q6pygkOMEtWb1kajSJHDsqgxn
q5s/JGz4WRb4BR66PR4GoOLCBm9VjKIPPQ4Agj+YyPKFUPqYgyGp/YOQmvmh7RvvyS38b7NJh8NY
4bFJbOY9emWdHtAiXy1czONjkvMWXmkyGK8sOc7Wng2BVuny0UZ6BpUjryt3mUl6BKee+yC4zgBU
QcjPNKiXgzJDO0+uNb0UEAL/rCeV8dgktrYjBE2ZzOBakHajeRIiYcCeUYyI1+b8kJYSyyCa/EEO
mCuX+/5nXrdI/0ygU8xLKvYQ5gVasRf6Cf8GcS3eJWEnsi7KTRTQeGMmAaI5EBV4jQzcxHQC1sop
7K3WiHIXjrxL5y5EZAPRuoq1kT7L/k83uuRQ0swJNTPzHopU2B96aVsPss6HZ2fkaZhI032SdZ2H
1GLkyPtB/wr6PzBVGuYI7rne07+UeU03LsmVdwY0opCjWMhbIBCivKaD7QmraBz7TNHwVuZfSPd3
P4qIch6I4acAdHfjvCmtN2/x8XuDymNqprZFCEhZz319rovvo/mzpM9ZerRNoOuqoNHmsJ82+u7W
rpP3NpWrC/5U4nWgxz8X8zHpo9oO7Ds5cd+GBeSrDT8bjR5XjZ4Z68AWZVMXXkkb9YiQqdi4qdYG
gb4rCHAAlbas1uVVzxPDnEdndM+9+Vun5s6di2Byuq31WXk1QdAAbjVUV4BQUTfEaHR47tAbdOal
Tfa0F9URVKopyPCqn2PXWY8+Nc3X3EIzw+T4RmgPWh3lNSv3aAQVkLJ3mxdWtN79jvLCG7HUYgBY
vxIgsQdu5CPF/NpeUGl9KHFNbzYhr06xi/5J5E5R1lYxpcCT5+XIl7FL9w+6lROoVTlsZ/Iq+w8P
HLqdASwBKckiKn25mKTLCUuAyzkn8k8Pxfk28rfI1tYW8r0JxTUQIm/N0YcJEG54eZCNW7DvZcNd
PZwoxCKeAMIQ5+tyDAOjXZ45uX3W8uq7MwD0SStgGGmmfbXrBl45S6Lbl4e1dluBCHXRnkdiAF01
lyYTZJN5Os/eOfGYjNJhHvZoVXvVuhxwxsz93UxVEVGjcHeeHMBHJaFl15bAJvSZUYGyz0qenc4u
AtQ5WDhnVbZPpkb7gMfYQdXLGHf9xP19UXDtRDyGRk1ZI03PnAo5TB8qhVmhnyphsQDpSucxcRrn
4Gdo5h3xKn3N5lTsHEK6vZUctaK15yBBmhddgRX+G7EQ8qJ8fGnZWJyQTR2RlRytHV4Vbd9r7hxZ
qUfwDPR4jJsROpu1uXX5bkyfitdwRsOccqp7Z3ewIzbQ1wF4BsApkgC44UM9QdinzO4E7fxzM4Ip
Y1F/g0KRSu9TmZUDPIMFo1C1n0T11ZHO54T57saRWtvvaLH/PztKXOEnmhzL2fbOA+L1CeATa97q
alkJkaD8+68JZfsZfu5lJbKg50Z8NSBjbuNusD6l8Mdu7/PVe+hfO2/tq+8CTredktKqMZREfu0c
Hd7Jl6r/eNvGmw+tHt93g1FDB2npUw7n0zsLkLjbGejWHQKWqga8JtlvDqEqjFYGTFpHbmYfGNMC
u2ojoKI3PJD1weJdAFoBCn6q/02ackIk2HjnnuQhEXpYsCYCkni3Md41x8NG8+wCSQRGRUUl2mNa
8pwM3lnjNKKlfMgrO+h164hW4O+1bf1u2XSs5uHkztlGbmRtiPAK4B0g/YustrJvWq00e5Hny3qG
RAst7M349ujWLSyNMKAXWAiQLi9Go67mAsIq3tkpn7WhwByiU3aDwWntgMH3QGs5nJBFJ+3ShkZb
rYdz655rGqT9vk02ZkltOn67Kd4bUE6wTXxRe+2ELKJ8ZuR74XXoITja7pPGnz2665CDG/zj0PVB
Z3/oxIeRt0G31X6qIsyufoWyWLIgJBtnDFMrnrWRBSz1QmLtePXD6bywTP/W6aFP/9xev425VfvM
+GjUeo1X4OwW1XnIna9NviXatT4w9H8sWCa0Z6hBNbC/Vm+Ag+LMRn6W4CtH2xQPrUqc7Zp+s7P8
B+LuT21NfzHD+317fG9bXL1tltIRZC+W3Lp6ylNXo42tV/CPO1NqYevmUHObaXPyOqs7OlJkoeMl
5Zc8m+i5SRG0dnNb7hytRQqRJiXYU8ivBqSQIQApfZQlND3qvYFGgnkconxyi53wjR/TVDsoJPv+
rvMdFqRS0772jg1ACyP5nk/eGNSC2sgeF+4U3R7jWwPY9RgX3k1oiVtXtCXQxgJqKXXds8FxUXZ/
HJCJPvWDYxxdQ+j7ihU87MAOHMq5gu/e1t5eFEaFYHvysZ9J8eIiZXUo0q5/GSR1UMGcXfJd4+hu
ZE1HmnBaeN9QQqDHBO4RLhJHexjRMHDQkW4IIb9EQiAa5AOidOvJL0D1zdC495HSrtoJIs0naaOS
mjuT/OpvyV28PRjq8NHwDGpcMESgbKccnKRtbd7lDdKkJRIS0v9ZT/q3GQIeRVvFbstRoKQvmtee
4W696KQGLM189vU5CYx8Rh7E/FZo/ATSgT6QlnxKvT9pn40BMbdOwtphA9UZ9Fqhn4H2R+Uic5y2
Y7aNbDiZ9pr1cfJebm+Et0YHdSaAHkMtCYESykmmclMKXbRGipkoC+SBwgFYUeuEJAG3PllmJL9r
1V6YQZuFwMbPW23Va6N7b3z5+zvnARfoVAuz9c+smuVPX7b5XjLvTm2Ff25JJIsRYSCCueKtH1nb
zDWcuHM2AxxpdzvHPN6exdUn7Z0FZRxZa5WTrSPi07osKngTkSIP3HIDKr02WwvnJDYuKJquoDJ2
mv4/0q5rx3Fd2X6RAIlUoF4VbHeY7pY7THgRJkqicg5ff5f64GBsWtdEz8EGZj80oDJTsVi1ai0F
tEDEemRV/ULy8hZCvxIT2473rw3xsVeNGmmK3rAeS1ALZb2JjLC5/GZVB4bwdHjUNe5Pk3JbDIW/
xMnX69O4FbOeDFCU8tA73c45HOXjpEdORL9YZlAiPVlEkhyLzA4533ZLDbSklmGQNXOH2LG6h7L2
iEzwd+vNuYIQkP/AOxANpudWrDZWMqUu2GP/Vi5AEaFyXzvUKDyZIMD2vvhraB3uySnilWEO/Ziz
x0V36crk7l9fFtn3BR8UN2Y7JB2+/6WfyxVEJMnjbH0fXXAr9RhyGRekViFbLM1MSwa2+rB3crt7
6JT0HyJ3tCmsYn4gn7hAUGj6FNMoxQktILqdH6MvXSEJazdHoQFPDlpSlMvFFINSxVFsDtQCFIQ4
ZjnkjjIQGaPVphFUb9450UGFKCRKgCtqETBpMDIUh4V2O9v0Pr7YoG1dpQsAxb7k6QCrGMmhPfRY
ReWOtt/DiEmWe+tcrDH5ij1a0yPC3avWKhQby9h+jNSDTX7gLeLz9FZvlkMaSdzZll8+MfXu7U5O
RjxTJUUND7Xk6JMGOu62dzr6/A8ThhokuKzWm+YiVLXVkhVlaj9a6vyEgvLT3FmSS3pz1UGAgWwm
4N0X6Bi7NedIMwb2GKtIbjbOIlWrkFkQPGLKFytrIjw4qxxCl84/YKhBYILKI4i3ACUVQZ7x0o9p
HiIXhmTVNPxukgOp99eXYXNXgdsWbWng2r9A4ISVNmpmHsJErXI3zWzcG2Omelpeqm7T9GDDIKlM
7Gpzf4GVBBVNFOMuJIMGo4sKCsL4x3QenMG4K4e7iUmeW1uJsNMYSbhGcp2VwFIiQDNi3ekXy9H6
J3s5FNmDxk3HjiXbeTMCWBkqLJxOvIHE18+Ih1WNHgU8z0NSI94H4nd1RF5sgE6kSRvNYVnb3hX2
0u41UrMbRMLNy8cX8/Q3CDcaUrUtS4aePRrdAMDWEiPKtnFVE6dOSZAZtcTpba0jWK+wNTUkWy66
QAcQ/0JRBEkPvW79gtdOEoZeE80Sz7c9t6jeAneJ7lZkGc9v6g7aLWQIYWeKigeQtaDjtCnvOptm
zkDjp760vpfl9K0LDVdvc8mkbp3xlVzlv8aFM652kKko7QQgwoV94g2/sXkuCay2WkRQ2geBMnCD
wESKAM+01pUibSzz0VCf7KL0lvB2nAKyPKYl6q65T/rRD4ntama07zQZMetWXIcHO9gxkboCxFSY
Xpt1LRKrsA4Y9Y4u+R/LbnaLEXp5VstSklspulNbwmymJkiDysEGnALcUChEq/su0l9Isbx0HY/B
kFCiotvvrEndLx2isusHZGstIRmI9pf3sYpxAKAvYUe4Yj7G0137SjvJvSn7vDA4NYS2KI/xeVDI
ODsD/1z/+ZfnjaAsAmJqVN1QKRNrI6hUIKM/jXhlVL+KbnSn/GAov6/buBwDbOC5h9Y+XAkXKcBm
NpCeA3D+MXW4cQNu3uufv9xr558XEoDmTMootfF5qNJ9LUj3ENXlvQKIX21WN9dNbY5kJRQFyew7
SPLca3C6EFDJzubjAhQXqDGc9Nd1A5d3J8YC0RNEx0DL4IF5bkABLZVR6D3gMqBsjOFsl28THv1D
dUeZzNVuDubEljBvdbkkfIgAASdFtIL0PUNGWHJ5YZ6PRogv47bpptjEaHgbxJZXgLy2Rc4KdWGz
/y3N1W+NB0l69LAghYKeJMHnLJnVxdbEzceBa+DetPfL+HJ9dSC6gvk/z9Ggsx9MHrge/sOWer4+
kYJcYKfP0ZNZqrUFaS5aHHJS9V6H27p1J6M3biLKFj8nY/MyWkPscUC4b6oWTXoDWjefJqU2btQ6
y5+Koop3EUv1zzzh03NZdPMeHmwEsZtiHBHNpIdBC7NDRU0QjS7on6jVFsQSCXo5nBC5ND9VtdpP
Ufh5bosWaxjG4Bad4vC+7uphX1rZcMgKknnMBH8+bWPmF63Fd3RIR2dR0/g2zVKoI1tTn95ya/ja
NOYfC9bvWi1TnzqzSXc5SW0fKPOvS612+ybjA9iB0+pe6fVlB2Iu/a5H4/vghPWA3NRQzo/ZZEaP
Rt6m7gJspVtDsmpnxPzHBEI0xypjzY0q2nt6HSoP9lyM96mdpD5S+AMAOiloUkdQUS7JWHomqHWf
Kdczp87U0i2nPnRIEse+HXK6m5EePYZ9nLvxkFpvoWKWu5B3+UEfDGVfAr16V9XcdIHMJTe1pX+p
UMwBeorpzlwuUYDc8uAqERBVWgsMKGu0/E6p1R/RCPm7olVQoeuX3+Alu76Htk44eB1XKDcIN+F2
z3eQ1YGDSh+16CkcDLC+pndo8kTrj/7K5nZfaIPk/tjy7wBA4IYCZgD5KiGp2FmtZoyaET1ZcbzL
lWIXttFdZsmAp5tm0H6OHlAAJy86QaMODE7qYkZP+qT14IiK77H4j2P/ccAMkhMgikLPK0aEYuf5
7A2Qq6NWiUa4kpU/daPLnU4LJaHTlh8BeROsQFANZ11YoaYjudrbrfJIZpQ2KXeaTJICEfYA0Il4
feHZDfJ1VPcumieLpi1IQ9rs2eavlD7H+Rc7ezYTL5T1cgtDWQ2hTxiuCnZUqB4I0YMBWTUU7bv8
GWUCoJcUx7L869t5ywJIw9faKC5ERO7CgujAJPQ6K54fy0xByVkWSMq+L1yI0LvS0X0ZFs/64uvj
oRglCCHZ94VLELJzIzpc8fvJdEinnSxhJ5yLdQFAsY+9RBGCA+Yl7KVawxO4zsvsmbPvNfIFBofK
WaJ7H16EUysiN19bTEWTa1X2rNhO+dP8/L99XThzqd6yMjeL7Lln3jL5H22I/s8cra3EAOaDg02M
eYZ6xPriqnhekO7g3vzBNoaL7wtLTLWwSzMjzp4t3W8G8LO4qKhdn6LNZT4ZgrDM06KAvRok989E
39mxl7C9JsN+CVGuOAqxw4QP2YQLHaNImTX8mrlOj3o9z67RVqEPlMRyuD4kIXb7jz28jNdASr2s
+066oSgLFD2fDeBIwQLlRdO+NH63RuoU9EuzyO7Fy4MIkIVK8TxDhe0ygZOSMOch6K6fG+V70o6O
3kneiTID699PMpB9H2eUVDW2WROY9U097q5PmOz76x45+T5Kg1E5Tzjq4XJYihup9s7lHjufIMHT
lhGvl97GBEW5V1FvsB+y3vvwEODDV55rgwLvQgRnW4TGSNEAbhzBwwhVmDKXHJONKYJcNd43qHKC
r0ZMPlpxVOZRHplH0jxUB1MmfH55rdqnnxcrZktVNXqRInYum+qB6cpv2+K3CMQ8MEzt2cAls3V5
Itf2uDULjAwd9JaEQ5+BVAPBTjgfMy/+gVB+KNzZltjYmDFIZK5Ck2unAbLa55sqT5A+bY1BPabV
0zT5VKaZIvu+EB7WTWKRTMH3Y3qsuidCJSu+zsHJewmuA40uKF9AGxvgdeQXzn+/wVeGnMwcjkUZ
UDVqbqakeWht4zcycn/qqbnt9S6+laZOL5YGLzfQRCD9hK2GirqwNLE2KPMSk/4IIIhT6o6B1n/V
eouGX9cPzKYdCPSgjgVIwMXwGtpPClOhmJ1AKbsdvLz2Kr1ygutWLk4+RoG8CVkJ25EXEHlFw6m3
6pyXEDEp9mARxkuaVrvrJi72AUysAuZIM6Md71Jjhmh9rE11e0wVtrjoW5hje5bshU0bQGEDQAHc
L2gFz/cCH1hmslGHGlS4z7vD24dHANljilQuQIEro+f511lbVVyZ8/kINe9hF9X+//R5kRhGGYah
zRZ8fmT32r7nHw1DNeQP//56kRSGFyE1mwGf75Rd5Bv6x5cXn19RXMip4zEgTH2WVRC4M8l8HO61
8jDIMHgbG/Ts80KEmBEzHEILn59Tn7FPOv+UKB/fPCi5AWKPhjV0GYq1EFNJoPRb1uoxaUMnv51t
mUTaxhjWVjx0ooJg5hKG1ZUTqcY5ViF+HDqRQp0pr91hlIF0Nw7BmjlErLsKklzUKA0bIhg4z+ox
N71q8phMmXFrGKffX+2fRCHToNoV2C/UY6s+5slTUe6WRBIZ2uulc+bUERAC2r2uA9hsLwRqS84Z
1K7pcjRJEX8ytIWjoRppphBIuxi+Fsm+lu111n/B3TL+qsnCEUysDA1OCpKTY6Ikhavrqab7ZWTF
kJ9nqWO3Lb/hcZS5UCIqHuI2Tn7h1WpPTqqro7Ijo714vTWatwApDDtUoIo9qNYml85l9g3K6tlj
UozVBHkx9Kxbk906raJELmTty+eUkra7zY3Ks63a6+hcG66pjiz3rGJGE2mrzj6fIyXAW5nu+kyL
94ZRZl6ljkjCUrDR7+IoiX6QKR6DEF28SjtMjgE9G4erSBP5VWtB+QvcL6o2ZYfFRlrdoQR5SIgd
K07XLF3lNopufU5ZU+y7mDeHJuWd28RZG1TlvPyKdDrclTEExNMcrWAs0WKXKa26Wwa7caA6Z37O
GY/cJitbh+XasOO53jod9B5/qqNl7fLS1I8TrZbR0SIjdOe5RBrZXrSfKWMTd6tsrgP4fhWNI2Yz
o+Uiau2XkU98V1vRj04PmQwjsbkZIdWB9k+KG1Js/iSkimrgphdQh/vJiMSoU+cSboRNE8BIoGEX
NZgLVF5sFLGu1csCZsc9pn9ID4msuWnjkidoVYFfUJFAAyzm/EhFUNusaGosR0M3Xa3ZpcqDQYJi
knGPbbmGUzvr7zg5umiqLJcULHVHDYLnv5YPFqrga1CNx/WIajI6zYBbO/98UnLwFCsN5GZRS848
6IV8+IY8+74QqtYT6+B6WuuY5j7QP86UyXrNRYqudQigI2ag10OKf2VaPR/C1MUkTk0eHifgP7+3
aRgGObO+Z0Shn/MhTt2UlgSKuiDFBYeSsuxW3TzH5uQuRG/sQFQXPXa/G0N5JjN7uT78y42IABc/
EEldOHc8nM9/W7NkelcNiX6keoze0Z2e+KH587qNyx1ybkN07mOPVk/kj49a4tkPsQwbsvn5VRQI
CT2mm6KoPaMVRc3bokcTuMLWLSGr8w+/HwRHeNKsnEPiJa7oZVN0EdxUhCCZkWPPJXHO5VHFBJ0Y
EI7QAKXdSJsM/bgYvzNGnYZHwClAcFWW9tw0BK0pgnY/9A6JPmHQISyYhbV+TNnzOO1p+DrPXxjh
kjO1tamw0wGBX0OGC954c8jIOCLXcyzBWxs3txz6Rrx5vb4qF89mvPQh4oxVBygXF7twquo0Tvum
mehxmai3WLlTTg+1fqP1rzz9fd3U1g4DZSWoPiAfBLJvIQ5tS3Xs1H7UjrR+mZSnYX/98yKYHA4C
mGJ8F2AZRCd4B5wfwoxMiaaFg3bss8mx5z9pPe5BX+vG6a3NfpH2ltf3oxq5Smv5VXU3da/QCnVq
s/GX4qgVD2P3UNQ/6bKvY0mAv7WSf38ZbpLzX7a0PQOBIUae8Kd6Ab0cusUlz8StyV0VxVFhR2iJ
vqFzE5k58ZyPDTmq2kGd7xZJ/uw9n3Ee9iHIB55r9cErrkQYgqr2KkH4hj1PVdcqmYPSojvVL+ix
B0eBS+bMq5VPFtvFJPKGcZdVbKclv8MEJMvlt7I4kOagyJ4el4OGAD0EOBEArLRpYn3LMhdmtkg8
BCpvXAfRleTdcXnQz7+/2j+5lCttSHjL8f25/jNSy9dJ58/ZDaqVEkOygYirV4dUr0YYogjDBuKm
oEe4fjo2h7IGStgekEER1y9eqcUjCFYHul4+8Xp+7qoKhBHdt2aSdW9umVr1nuEdoVgA93U+az0S
DWGCppVgHEBU0EX7tln5Gm1wfpHo9fqwLk8WQc32ry0h7ijD1LB4Bltx94XiNI/RXSWD4m0tDiK/
ledmFZIQMzCpPY56CPbCoLYG8Kl2jipZm61B2Hh1AleCdgJIPJxPWBHzPINWuBHE+uSo8PJVOPo4
PNenanMYENoBQgIRMwQ6z60oIOxdUgA3AxtVf9UBI8m/DGO9RlACBthHzMCCDKgNjW7BMHoQJg6q
l/L2pVcmyVkRGXTg59GteGJH2F8WGcALAkcVJCx081W9K9d8Wj/3kADP/GHo3VkFK0T+hbK3D08h
5g0YU8SfCJHEhbI1HhvaYKpBjb4IxbG13fXvb2yEs+8L/iaOusmsJ3xf6V1qe3rqJp+vW9g4m2cW
1l9w4tGsBHgLoH7UYGx2GvuaQEPoJ5fpx23stHeGAtwWKtQERAcw4C2jsn5UA/S1ZfGjTNZ5a5bw
osQmwKm0EK2ej0GJzDru6aAGNq3devB5yNCz5l+fqIsKGAogp0aEjGI4VkqnhhhDsqCRMPyRzaVr
mU9avePJoa0lyyIZknh0msYaNLWcsCxJ/WgV5nc21resiSWDWi/p80v8bFBiYw8aHaG3NWNQy3BH
w33SHtXkEwGymJWyVNemKUA/wVUOQvwLrPxCFC2iXaoGZvpnzj8vJPfGadgn0bGoMklOamtTIwx/
1w9b+1TXv59saihigmMoLtQAnWdeoX4P17AEN472/fqe2LazthKB/BPZAGHjWTkrKtXs1CCL9pqV
gBbPj3VglH5dN7O5Gd47lv5jRth6sz6TngBCG/RR7OZK0jqgVXGAGpIMZ8vOqoxg4tJBQH5RniE6
N6M60QKLHSLiVYtjv3x8JKcW1l9wsjAG9LE15PK0oAO/rl0c2hA6GJJRbDmbUxvC4hcAwBf5Ahup
7qA/N5eRO27OEp72KJAg23nxaolmZFQBxNOCRf+uZ/eIYuxBsn83hwCE7Jqawdv7XQn2ZJryaCzt
IS60oMrQvnBgyOxdXweZAWFHkUJNjbxrtWA0Pve7Ttblf6mNDmcJhqH/DkAkn9Azs6lJX2Od2+Ku
Rv2465GOo9b4xaqHg8kgS7sUACd2n/Pe8rgSewiHfDWJ3cpM/VSHuGBa2G7MJy+mSNG2iZcBZvgP
k4AnkoEUDeZYrD/P45I0RmVrwRD7LPIga/U/fV/04VGx9jOCNDxItD1PbmqZR91cRGBkgOhH6v2i
xoWqRBYNIcHvN19Z9/J6/ddv+baVERBR7pqwFd+P5mJnc1NEZL1Ub5bJBlPTvh9jfxwH77qlrZsV
nX+2vbarWGA4PncKBK1zNGpVeOuZ31h27muFcTPrDFzKSu/MEzR5gdK8bnNzdCc2hZDRyFmbzCls
okDmKPbNUoBjD1xsze/rdjadxYkdcj42Hpr5nNWLGszFm6I+GMa3KPqHl5x1On/Ca2HQWpDHhbCB
F/mnfpw/9RqKYhVqLmEiWSqR8GUNtc9srXvy1DOlvRXOw6wGYKH3CuOxTO+t2k9M22Nz5S9l5aCa
4BXNl3J6q1TERc/X53Nr3UA0h/gBT1NkdIQbFywoC41rivk0kNN9BJmpypyB769b2dqRBggqkeEA
WMEU/a9etgaqUhjlGH9K+WPTfVKGlzZ+4VPpq60k1HsnLxKDsFNrgjPmNQ2naYQ1CIneGovtJ+Dy
nfTaRQzja2p1A0T1oUwqjzWNqzL0AEyZ19Xgg6Ka1+fL16hhblfXEvcoNkW9r/XJ7xKd+FxFXUzX
tbYgHWLbv2l4k1rIfPSOmh3i1HZUNJ2HMunfzRX+O/cipjdmJEnCGieT6LNXxfqbOSpelbRg35Bx
OMhMCYezAyDWzFIcnG7eFeMTmKDL+kBl6qmbl+HpPArncyzmpaYMz5NQST9xbdqF6N6v8vIebdXo
2obIbQRRwGQ+GkW267LiqZ3M27mGqDrPdzxCbRDKVDxOPRplDudT49Z5JIk4tt7Q4AtFUQgoZ9B5
sHWuTg72mFR2y+11y2e3ZXmwTGWn6Td9cz83IL/MQ/CGIvYsamdCCfT6adu6x05Nry+HE9Ms7RMT
218NmtZH54HiX//85mEGtv49UwnUjODqoSWRK3gOwGVlf2wE6XneOwl42abuG52+x7EMG7JhDxhf
XEmIpFeWGmEm03QAWtzmeCiGIPzZqX+qaT+j6UF7iWQgw9UzCJ4DjymQUdlr97xJ1p9yMnNxlqq2
GeeYOXP+07DF4WbjFCw5slAF/emQe4Bq7iZQlFyf0o1bDXYxPNwGG+2SZjXGTZjHajBEexPEX7FL
U8mqbWyKMxPC2UQyaTB6HUNTRpCg1p+BrPv4tjuzIBzLRB0aK82xTpY5O7YKbe5y+B9NCLdlVijj
SGaYCNPntr1NPoyS1aAABPAkdjUOEHrqztefRFGU5TzDm5oTb1h8YGK8j6/0O5U3gsCVfWDdCSc7
rBuMuE9tugQgpv6WjpkHdODvQorQ29pQDJxm2FT430XCkzcxWnVSawkU+9Y297WSOAs0GK+PZcPd
gzrwrxFhNcBzTPEIwFiYVTmQnQDLpDNp92ki2bqywQhzlhVjwe1Ux2B0P25dO4ekpMTERjJlJYJA
HRAI6bUWeL4sUEvSS5CyLEGk3czTLUKu4W00PgymIHh8vhdS1iK2SHEUN50ZW4O6BLO2b5o9kCqV
DGi4FU+CbQISvNba4ojmlPOBcJW2uI7mOeCEHEI1cpK0f0S7DWI6yx9K4M01ss/b/g9ade8srrtD
k7sdlS3ZhrfBz0DtFnkpyFSJ5XrVHhSm13QO0CAGUjF0mrkf3ntnBoS9F2v6AMixNQc6MMiZX+k/
2kx18uZjzUpryGYDO7gyCKNscAFOQTdXNaA6MQdL56I0kUq8wVaU8C5IhNTaSgsrkn+iuNaBbkOZ
EcoMbmbxQ02hQGXdpVTZQXnUmbUHM8ycxnhSrZ/XZ3Bzq4CyB4uEBVrr0+dbpagK0qZLSgMza6mb
EO22AfOBY4AxzJmb9FU1mB9p5k1mIKJqweO6TA+LPb6leiyZ5Q1HAnEDHaAF1MdxxQunrw/BDZ4a
Kg1ac9exn1aFztx8RyUV1o0zjqLGylWMJjdgaYSwaACIcqlTjQY8u8+7xmvmxGmnP0VpuyhqXZ/c
zRGBExkvVd1Ewkl4gpAsB6trT/WAjY9LCJLCx0wDUA285x+3A8ApYBko+m+kLBqix1k2wQ5vfd24
bUuH9g76SiTHbes8n9gR8bntTDJrQC9XMLIHK6mdPg2uD0RmQLh5UQsAfIXCgJreQns1k3UTiIQN
7ycZ0n7WCmDGdhdXPxlBTFyXqh6UJFP3rdE3TqX1CYR+WH5PI6SsQnQH72uz/E7aUXPwiq3cFqVe
MI8MMszberSEOBMeBXRZhOKKRnb4/OjlRkjLWBmNoOzua3Koi3tNxmywbQLX/1pTheiv4CD7rotQ
FK6MwGyr75ke3TMbpOG24f/DugHW+18zghMZ0yheOhVmEr31NTZ60z+kVjFXfy2sR+0kYsoT1iWm
WRpBxl8mfyLP1wew8bqwkZQDDwzqjpfvtEQDu1tRaXoAxTwjvNMTxEs7nt4x1ZWiHTbX5MSW4IHm
dsKthfsyKHrigB2bVYDcyrJXmyfpxIiwt/q+mXn7bqRzf6sfB4oDqImmE8NEMmSN/c5Xw+SoPQ5J
DIeDtaalck+s+eb6imz5zlMTwgCsETINSp3gpMYlu0Obb+uaCoRW2wK6gpVeTLuP27NQfTCBtkZ+
ShVuH8BpWrNXC9jrdI+1uUP1Huo+EDf8eBsCJkwDH9haVwUJpeDkLCgogk630gOlPlT8cLg+jq2F
x9WGmwDPMO0CvplSE2LBWgQXCh2U77mMp3xr855+XjiHRdmbc7Iuy6D7Rup2zT3TJSiujec34ta/
IxA2F4vycBxyjCAq9oDulwWKFYdC8dmPqnQmU3J3ygYk7DPFyPOoamCNVgzJ+IdR04C72l9flPUj
oqe3gBmzbAtSCQDsnJ8XkITpXQGShSBJnwcldXJ0KUcGuODeKvYEpU3JmLbOzooMWPkzoBwsIvRK
zhpbrbCX0auCboA3c1C8ZORyqsR1KS7H9deQMHkh6G6ymsDQjLbA25ZPj31sK04aZ285EivQOkJn
//Wp3NzfOkjVcHDW/4RzWtrtWKVQggim6YnFUI6SxGzb3wcTOJpg0MMjgipK8D1DinvRAyPeV5lj
j/7137+138BvBg9A1j0uFoBQx68Z1E9JQCGQUOxQHUkzyQtza/lPTQhnNIvHMUM3EgniwTWg8Upu
y9hNZbyGWxMFCXvonaAjALDWdaAnN3IP4ZbGJIQEaQcB0ESji2t3tQyztbXDGF5cYE5E3IZXyrkV
NakondqEBEyjfrKYN3Zme3RW8FyNQXplyXTDNkcFbCc6JjVkGkWqpjGMQHGioT5ngPLk8yB76m0u
DQUjoA4gAFCCgm8jTWMvswZSN2uOwjcrnyDLWzY5VHFnXXFtaF39w3WAbAMSmbbB9IuWrnFRSnD7
twRl9XurejBkx3FzO69YNNNeW3SNdT5PdkGDTqiiy1Ww1EGhtY4hAPp75em7fmY2Zw1eE48oFbhA
MS/TWD1RCpB1B1ZlOGBA8Wio7vQUbDuS4syWIWRfka3XkQpFeHQ+mnYw7ZklWP1+0DI3NdJXMpLW
IRqgTzTVOvf6uLY296k54Qh1hmHyvF/NGV9j9prluzDbFcMrtb9cN7S1SniGgpgXQFFEhULIoeER
kFJbQU27/2KN38Jl1yQSRdPtqftrgpxPXU3QirIMMGE1N4ntV8uN3t5oyf76QLZig9OBCO5AK1oG
3VTMGPDOy7SL7sDSNFr7JHToH3AY/oMxbGqQJ6FQj0zw+ZCqCoJRYFQlQV53840KPZ1nrrYWHgjQ
mgFJOco2dT2aYMC2IMERhpMl+QGbcwq+DkQOqM2C++X8B9SMpWHMchJoUf+pbtIfUxuiVIQEojOE
ss24uUdOjK0/5uQkRzWQs7OSwfM1fvOr4IdSFjuup0eMFtY+btz8yEejqfHcQm5kS2mvvnUwjkny
YJaSJ8P2CP5+XxhBloIkPFc5CZBhc1ryqykO8z9ArRC2/7Uh7Il85ktrD7DRhssEKrLlM3Y+cZJy
+Hx988kGI4RWQx/1XDNxnoAH2iNj7OgKtBUUyQ6TLYkQmNbxxKdKhxX49wTiRtYhLNi/OFVqrykO
/HMBic+HmVYD2lWwsbzoE0RWmk+TjFRjc7ZObAizZYVNpSi2sYJ2vsXTrtMO/fDnHxYExCnApq3/
iWybmV1EqVZiqkh2W4RfS0jFqGMouek2x3FiRPCiVUcyraMhxgHtrsZ2+ORDSUJy7Wwu+okRwYny
vk5yasAIUZ5W8o6PZwfoiiWBRt2a1LqQkUWj78CnEaqBLbQ4m++jKgs6LgdAwZ8OjBnwZWvuev37
iataVAKEgYIc7nS3VKZTQIjk+lpvGUCJGVUgoE9BoSIci1Cbp0ZJDTwCuOqzKXXjRfLIvXTtKC2j
SQtEL6CCga7v+RDqaVrA24hEJK3m6B50eK/oywcMLCuPNviirw9ndUrnjhcpT1TqIe2LbA3IVM6N
ReGYmmmf60HdeUv6tVngSFw1+gbWluuGtuYNJxk2AOREsm7d3icL0zZgtEiaTg/CTwBbhIXEwW9/
HvhQKCnRS97iqSPQ5eN4m6npHQjnk/b5H37+WgFEggarL9ZCmmIIDYjX60E7u9mw74gkvX15ujEv
qC6ixrP2sOpCGBZD55txOzaC2kJB7AANGLRNfngI71rieF8Y9JJqFjpgdlWjMznQ8kl7qRJ7/KZM
sYwN9v3ZJewoRMcgs12baRCYCAfELjTGum7WAmWygUJtHLBOfZ8mC3HJW23oDpvyfZPcthNkzVF0
rn5lveQAbewFDRjNtV6Ejh4mPtRAPlNF0CtVg12oq/syIfvrE7lxQE+/L9bkFrBX9ioB3nnW5l3U
tv5UxA5pFD+U6bxujQS5OrDdrxSSyC6cHxqjWhqlLHB36e3sP/T15F8fycb3CYi2cf1CM9REIHv+
fU0veJmMqPAp7OsQ9DLs4ObnceixpVHnv8DLgmYj13QgaQIGmPH4pn884kL1+O/3L4pOUVZYZsMo
UIN/5vIeYEHHniSLvTUGXCigu8QrGVkzYQkao0jQcTTSIMWZTL61uuwFe3nyUWpEJRzAc/gVHP/z
NVC7iXZdxYcAUlc5MDEJNKy9jy4zTCAfv3K6Q5JDfK1EcZgNlQ7qjIy/hjF3204SAF2eCBjADIEk
C3VaVfSOVg9GfoglDwHNyh0uKbcuvVbZZUySgZPZWf9+colUgNBr6QQ7UI12GsWjIGIKjUMu7XDb
XBT0YwCfgFzfReN3p5EcfH9kQD9L4TWd+nPoLYea8c/rCyMzs26+k/EQZCtng2tDUHT6jjbpTVaV
PxjNvl83szVt4P9A8Rz9ExCDF7aYVuDtv1R9H3AeWDQB7ioHE/jstc3HkeV4CiI4Wln9kSsRqz/o
PezMzqJdYJj7wnga7IMZdQ5LX8bo+8w/nLpYjYFl30DmfNXLOZ+91uhSJAeVLqiXQ2wF4GumreQq
2VognHlgIGyAfy6AB2hEJFlfp30Qc92p1ONapGeVf315to2AV8OywaGiiiRzbZ+UKTjcugCJJR0C
s5pjMIkH2DJhIjBC6I0nKjJY51OlxsoQKzr2c1a9dCiVFeqjLitebe0yBlQRHkAGXSnZzm3wptcy
cCCP8MbprVXpD3Zp7Kqh8SqDSaK9y6gVESQEVFDEQL7gIleaQLMaqZlsCtjSO1Z+MyY+eH49Or7w
RpbM3pq6U1vC+zFs7G4E5HMK9PGVsbemBKVF8nJ9B2xP3brJkPi9ZNdq4pRMYY2pi6ZvWrKb+G21
uEyWMJdZWf9+4m0MLSo03sGKrkx7DZLqa6ePRR7UVgKkWd3WeQiI5cE+A1ceasEXTAVj1NtxQ9sp
QNbfWZCXymbJrby5KCcWhEUxpspOud1MQUN/TuVtyAHZl+EKNrBXOhA6FDooiMpBaCjMVxFC6zGb
iykI+edSecvJ7ZKavm6vPe7cicrCVchtQ+6bXibhs216xTTgLQ5mBbHUxCIW88EiIwBP1ZfBore8
0J7Tqn5cGPXpYrpzTe/Qd686JuDti9l8vb4h/58fAL5DEEiiI05MC1doLh9Ggr3CmmNB/mhQ72zy
Xa3cqP1nxv2+OnTavU4/nA/CjKPF779WhXi0mLu5zU1YhWCxUyMkqr05+REZEvexdRBOzQgxXc2z
3uCzOQY1+2IWXysIOwJU9GHyb9CgnFoRL/e5NGJ1tQIaVCeuEif+dn2Rtrwg9NvATwOWB8Ds17+f
nOcmX0BKO4/YJA2vXHVqvWjJ9orN/ESNvipW9Pm6vfVQiccaSJv3G+Sdb/zcHoWHmuNwAQMbmORI
fQNBKaefbrSReFApcLLSv25vy42gRw0ecSUvBTXXuT07pxykLdEUVF94+KrL2JzW++hiOCefF3ZB
loSEDSU+r1ZPRR97VgRqT+KgmATCOIjvDZ6qfLj8urZQ4am1MuRcvrdoEydI3EZloJev9kgcnftJ
RN0qefvozK2JEAP9CaDmQIlP2HrgOCx6cCQVQelAMM21pbTwl1sPH0cVDEVcxBQXBCPgdi0mvsxF
EO9szTf/2DMqYX62vz6MSy+/Wnlv+oU+tipGFGi3jJdkgBWoZDgOrWNHVg+/3GJnFsSnfJkO0Cxb
LWhst5IJGu71EWx+H0QJ/8fZdy05jitRfhEi6M0rSZmyKqq62tQLo6cNLUDQm6/fg+q7MxLEFVf9
0DduRMUwBSCRSHPyJBIhKFBics25CieN3nQc7dHwH4/U1+Pw+ucXjwEvLOYcgnoJuPTzz8/UnIdE
H/B5e/Joqnp5/42QQHWDEtHRdVlLh6Fj6J6AqANgISfwxqEA1UySM/SHvNqII9gGCJzrIi4NDEYg
oYACODUK0mjFPl9O3Zt2nvRDGSppHqjdfTN/NdE5gH6lTcq2BAN4r8tb2r4TeXL+ILO6kY9FU4aV
1nsYsuKVZvpqUFf1FE73MaNrLsXSHoKOA2k4YQXABHG+wNbKXIwXUliYKekXbczgIGX+VLgr61rS
OpH7EthREM3IYyeMjDm0S21cfzBn3IGXYeWcFpeBSAL+N2qgF3MrST9Rhw6EhY7mAAZj/1IZGEbH
aFjrGFpIJiKPCPg5hprg5cGunW+YPmowAUlW4okrvJbfkeqOzZOnWODiJnvLusNsuLlT8SNKTxsP
BdvcriGn8mU/00i7js2Qb+X8e22ojxQjbjyAHrZxzV4M5q4A3Zd2FjVl4NxRj1dVuZVNy6LMaaYY
DK6Fz+waTta0r9ZY+pbU41SItKlzl3dNOkIIUwJSedHx+p4tfB46oQK4psJeIKN9fmbNpGPUeUvr
0PRS1KjW7NDi5/FxTaSzlItCQuJiIlvEJg4UY+w1/ZdyxfVd/L7ovcLwQ4CLPth3T70qEoGStcb3
I/6Z7pTs7fruLJwwEqJ4/nU0XRnoJjrfnShS7bijGQ/dLtlaSr3JMTBrzbAtrUEMAkLoIh5pGbFa
DLypkCbjYRZ/b/vUa8cVR2ZNgPj7ySYpfWP28J54qFlfKuO3q75e36VLD13Uo/5bgLRLWdMnmJsz
8HCikdebuzEKXPNB4V+vi1l4AAAUBD4JzXbIvMrooXKgfQm6rDKkSo3WtNqoPFAqhygsfol65yuJ
25W7sXj6DlCRCroIMfJPeuHQCVIWraOWoYlRXUhWo8hTxfYDceu1wYJLJ4RaK1JWIBZHh5VkuaYS
w7fYqFWhIJP/xIaVJ2Dp8+AbAU5RMFFf9Aa5UV5Qx8ItibnK78eJjseyS27vSUUJ9ESKUJMTNWPJ
1IMVGWpWKuQ+H4wn3q0hQxYWAkQ9iiDwYoHwlokhDStSkz7W2lB5H5v7kd2cCkHV4OTz0jHMFQwM
5ki3YWcFycus7K4r8OKvRw0EpBkCASmXuy1DR0Knwufjd6P7ppO1TvEFfcUbDlcMzYLA2MnGMOMO
qZKp6EIFsGQF1fqiDOw15NbSIgShuYCgibZqqeBtpwrpq4F2IQjC/XwTpWu8LQvWBJVbZPGRWRBZ
aekQyjKlSWdGbThZDyO/T8eHCfj0tSlQS3sFxA3yuGIKIuoG58rqtk0VZwR7NYH0OGa/Gu2XBkD3
7Qd+IsSRPMgeUJbS6rFXjfm18ju28vgtrAGdBwi5AdwV91oc1cmFG9F1VHeK2oQk2mWaX88rAcva
98XfT76vcsWhpYnv8/aegP1c92e+YmIXbDqCesyxAjYORMfyMWgJ/PfRyduwwQnX6hQY2teGHUd2
jLsvNx+Gi4EamLUNf22BkbWp1W5kvA6/qm5YTCt7dXktADPAPD+gZIAIuEjBdY1rtlqqGCHAzM0+
aldczYXPwz3DE4TWQF0gTaSjmDWTJ2zUYcFjrwbnhLW5dXeQyRZccBjMhSjromlTIZgGak6AlsS/
7vvk5+1fF+04AK+gvozy8vnPL/qqVdWsN8PpqWieI77igCzsjkAooeMUoS5iKElRDb2whwrg4tAt
tK3O5s/gUVqpLV1aJQuwN6goPEEkeeX0XcbMJjWYCrxg7SWmX7tBVO/NbsVTu7xxonUYNV8gEwEw
kdsapzRpFdoNaui08aawNpmtbJl1O7ELpOABFdRVME8y4r8yqtGJSKUBvjJ4pX1Hpg2fQsVYyXgu
bRmoF2DEMWIGnq1k/crYsicMcdXCUmV7xUQkOMfFM3Ks6Ox2bm9RR2YVg3IAgodBRxvZuYY5TpwU
JGpIaHus/pJEn68r8MLBoNXDxWhCUTXHYs4/j35Tp1Ir7oRp3751eQQhOvhMydt1MQuKfCZGk8QU
pjFRu3JCqpWeOnv9uHImCwIs1EeQA0Sp4rItorNazA5UcRGN+of2SctXfr/Y5fMsrWCrBwRGZNEQ
y4htPHkxIj3TLFZqZkiLH3G75V+V8nHUtsq8TcffN28VzlvwYaBzHRytkij0ETZpXoEEuNoo8X02
7G//POgjYHPRHImMveTmzKaezL1CrJBpXob6yVq2dOkgTr8vKZSTKtmkqKkdqq91lHtOvNaUvHD7
4NYgeQX0GPAwurQ/YNlxmV3GashATzWAziNPMq/i1CdrdKILSwFsCz4tmMORJ5eJsLKc0GbilRKC
Mb5/iaaVMtPa56Wd6rUqS0kOek8MRI5A6O/ffNBnv166clxPa4WO+HxqBlnip7fzYaJLCL4sWvQE
7MYUHtDJlaiyzpyzOJtD2h0768XI38fsduOEp1v00OHSwd5KRz0RjkkdZQ2wceZ4DVqp7OneGFeO
QXxEutrwMuF/4AEHAEr21BJDyWeryMBZqcVePoZjo3t2/+n6YSwKAdEJ3j/ARFAUOd8srjsdyepI
CTk9YCpFhCmB5hrgcFmGC6whwGwCrHcuo8sapAhNAAIt7T7OwZAxHwZtbTzNwu0TeQq4VCiF4GJI
C8E4rCiLclAbKex3qT1GyV1EgLV6u75dC1fjTIr4FSe6pUw25jVUCajxzF+l8pJH2+vfXzDnmKOh
YoYM5leJJP/595MiAyy8AFGwmR2N7DNp7lx6p0+z15qVx9Y6j5ZWA05iJEAEvPGijD7EuWvnHeia
MOx7Yw/ul6lbU+KFSjkaaUUXEKiUBHes5IhGPcq7Fa2VUFOmf+pB23TUTIB64PsCRezErPbOaGys
0tpo6Eur8ZqthIQL2of2BSD7ABiHPyljBSoMKFGIoCaqyZs5PenJXdHfXT+1pX1ENQHpfrSIibM7
P7U2jTgBM+kM2iv7Ue/b58jtV2KpJfUG/Fnkk+BJXgCs1Ui14roQIqp/NAoCfpd5Azgn/wKmZGEh
KCYiOQLPW7Y6LU7B5NUA46+Us8eZbXjKNAZWqqc+5+Pn6zu3dDgozYswBXkBcIKc75yTMkQZlYWX
rEx9s0cCJX2N0iS4LkXsv2RJAa/9T4r04jhlSswaAwFCSswnWnZeyzpI+07SdmcpKybickkfrjfw
npghhDStUJYTE9HWdVynYzKHWcdRKVd91aAbjXy9vqRFKRqgpMLZx7A++VolFopYBfib1IjEoFiZ
X+aBgTm2jFdeoQXWTaznP0kXNWAlnTj69CBJ1TxKXyP7i0t/m+mnBlQPSodOvuT/I01xqe9o8NAB
f4ZJV8XolPNd7HKiGAW46kD/CLKcDTg+Qa06r9Wfl3ZRdC0IU4sYQw7yI80a0fU24lalGGI3TQj0
X9zsx/WjurQOWMqJEMk6mF3V8JpOoF/rlPu5Hh5NvVlR8MV1iMcVCR0x0EDSBjAUdLPVmFNouzs6
H8h06NaGFy2sArUABX03grrkYqrinKO/qsma8nhwasNDILJippe+j8ACWSkgvWFIpV0CRSWQxm5S
Hs2IeY6ae7d3JqGojEFSSHQi/4jBvucapdVmRhEFMwxfCia2Td5uOmXMPgYCAwLAdCf6rOVaCSqT
cTOZU/xie8kYgf5obXiJdCP+CMDsTDE6Cj0PMna468tISeomfsmi1iuV2bOd2Od26eXm7vpS5Df7
jyjYLhhNZI6QFznfKreMxgmw+/gFIyL3bjbuxiR64GDbQQ7cI5kSNHQAxafxPW/pU1QoK5kfSZsv
xEvmGv2bXTqiAvtiTc632dQ+m0m7G/o1rg/Zsn3IQbAJ5Dc4ZlGHkCJOFX1d9WR25NBb6IWLudtj
pni+j1v3Tau60KrtoGumO2tU/ZiYt2H1/wgHukYFZ/QCPUOezY6Z2jw6jHaxzYrvvM03xfQ9m1fy
mEtqg2gaWAcMUBKgh/OzTNE/0Sl0jg4Vm7y8ecO8a6+zjwZbeZCk+/tnPcjuI/rVkJXVpEPjU8Eb
CzMPD1Gx0fOnnK+YuIXvg1REzOkwxMRO2b/HjUgB2XKjQ0ePmO1Fj7frPL4PEyGyTcL3kfaJzK7D
opQcWivVoBG97jOixzDYLH7q9Bxwt4Y6XpK0zR50l2rAhtHZo0FijdJ8caEoKtnoNhQzQ6TLN8wY
xsa0HFrZBPaTuTac6IOD98QZEgeFArsowqCnZiFJaNSDPup6dJjahG+01Jr90nTBdwIgh5cVavF1
GhgLNFY5OwD8MRi2j7IdTxXTm8oo+dkqebId85j7dlNhbqvaFTuMdf3m1LET5GoEZuE8B9yqJEio
8u53isp02pu/AKswnuZG64I+SzESyZzWiq4LdgMrM1HVFxOADUdSQaNSWZopTnQgdgEuVX0TFzbC
wfK2RNX/NhBxpitGk1xENGhV0ma7haboTuSVReZXKwJkgm5ZguxyDTEvhoIk5BBFQ8ByEBcYWumX
uv1C4QI5LXvoGuLVGgvyWd0ZdvfSm87DNLj72GJ3ltn5JKl3zjg8IWm3yWm6V2nqX78wi5uN7K9g
ZBHoPek5Vc2qymLVgZryJ8sJwPziVWuJKMlv/7MPaHx3MbRUtH5IB1rU5jBxRSWHqTtGyhsrikBT
AJl3zS1mkV9fj4P7LV8L5O4Q9gDVgpKP5H9YuTGgl62IX1KOU61+EAcV6XzXpbuJaL7V3l0Xt3TL
UbtCwhAOG0JjydxkHasagFTJYZyeM9CW/rz++UUVQlFDcGfqCOzlJ7xx0rLptYEchtFUH0hkKX4C
v9PPOKBo2YwSLG1dcNuUdfYY2U67M2a7COI2+opSdxzMnR5tKObVvYI+NfoxFrbqc2r0oAwh7Vav
evvBqKv49fqvXtIpgLo+sqcfJLznNrgaOksbCmxK67zFFuazaOiCj9b41xdeRAEd+79SbOnZB1VH
nvPUJAdFhWL52Xs3PGTZy/WlLApBjVhHVg0DZeXzbR2zskbGYCQa0w3IhFnebTpEqGFhFJxT1WuE
qUtXBXkvGHXUWgUF8/nWzUU8AOtckgOxMo/PiTe4v4v8uQUouFNWrsqyLOQIdAd1H5SazmXpOmrI
TYm1kQRUT13sqbQLSnRdcLR/gaDZu76VSzcTRdh/xYm/nwTUhVFq3CywtDkzvVjduVPr2e5n9Jin
tebVbMWwLYpDQUvECihHyPkifVDdrOENOWCCe5XAgnoA7+8MJK2UNTLzhY3EY4yCHSq0SPHKuRaz
65O6UuGbdcmA2aPpex/pu4Gkm7pJQaE2r4TyCzbnVJys+PWQ0jJxRrz8s4ch9B39ev2g1r4v6WBh
N9SeLHx/LuEneXSNvEIe8SreA1HcxHsAnnkRiZ5rgt0Kdm7WYQGN8VOzg7j05p3ZwznZwEwnuZcO
ePoGa6NQ91XLqneF9p6JtkF4fZ/HYXisOAepd7py1xc0Bj8L0ypEjc9W5Py2NY2akpbwqOZo25PW
K6p7AsrbPEn2Y0xBg7rWE72oNycCpX1Qp6zPkX+KDg7pn8zcvWfIZ4HiM+inKZiJunIjZJjxn30H
GhN5dbBIo5H5fN/BJxqxfB6w772J+eWse9JntlWad6t4Lb3K16cBM6b7PZ+NHaiE0PzF19ASi3uM
2czIb2AAOIzO+U+YSJs4BhFhDBirDPLcjbueb6324LpfCrbyDon1SL4A1AyDexEBqw6AY+fCag7C
b/RQ4l4qLDAKc+Ooj/H4UxDXRLAD1PEjayVMMxbPFJYbgaiLerEMd1B7R5m6so4OiXUsx9zjlhqk
mLQ6o9/VbkN7/OpMO4Lh7fhvN33nen3DPD6lfqOWPmGNn9PYKxPEePNTbiuBGw9erRrPmWPtynGP
tCQmkep+Y2pAou/JoPmZ8WBXD6ky4a1IPNIeygIJvWjnmM/ZRLx4eE7T72a0N/M7S/tOUB0w7+bq
LhmH4Lrd+IAKyPsN9YLJ1VTgiuXeiSYZEGz0aXRAf2fTb+h0wDw4z05mVOR/WBPzOnWvWf0LMZ8Z
yDjLPEEGYtpo7ujxAT1+AN61GBF4/VdpSycifhIoWTB1EoHnuRZERjFZKlXdgxU/jVobjN0XFx5/
rmLeTaVvppl4k7rl80PJ33XUs+yp84zqG1Fm3zTnjZH9EzeVb6Tcn8ewb53AYJbfTNup/R1lj25p
BFG1ltP4QI9fbCXK3Jgyj2zghVveogmtyzLTPeT4NSzjmP8IMvj4NxvmAAz1ZPjMjBYB35eWP5XU
3uT6pm+ppyU7XdlSI9vWiuKrJgMp24NKil1RP8/2J97veuOATpDG/TwY+3l879vizmI/aTUGc+rs
ebLiH8t848LmINDH1EdBy46aimRzHGdmbdJExsFsVa9PnklzT/OHCbB56HvGP7fVLyO9Y/E2r8YV
h2PhHTNgz0ExLBqbL7Kp4OIZ6j4GO68VvXT8iYfXFWvBywU6H345oJDIy8jabjR5n3S8Mg+Y2/3k
jsnOtJDemtcKoour0MUCRB7vYoSJ3aDGw6vaPDhaFrTRY6tWf7NPJxLELzhxzMa4m/um6cC3BcZh
9Bdn+pfrO7W0BEcUQxFzoNFFhk2BTISNY2uaB0wO8jy7Kf5iAagYI3oFRhgAW8nO6wy56AZJ3QM6
mdo9/fEXv/7k69L21HXj6l2Lr/PqE9OenSb2rwtYeBMFBE+MsFXFfZHcALeb9D5mlXXgvfFkjN0h
G503sNJ9yrQomOx4P5oNXZG5pLzIewAAhDIh+o6kLbMHbVD7DMrbZw1exMauX8t+jDesN/SV07kQ
JZp2QcaA5x7P/gUtR2YhA5JWXREq+n3NPlv9dr4R/YfWz3MR2rkGa1ZJ+p5XRZiwqb/rNEyNqruk
OJSas9bbdvGaQBRylyK5gOLGRVPYjH74LE4gShnioBpatM5ktudaZYKxFvrPDpTd17XjIgIVAtEV
bCA/A4i97CyrQ2XqkctzMPN8Sax7Nfle4wKla8mqpXUJ8PhH9QmjS8XfT4xATGONdp2bh9bk1ts2
oVvuNA8OH34gZtubrf37+rKWtELXwAAMlMQCUVo160McuVYOpjELg+6T/FMTGweurcFPF+Wg9IjA
DAMgwGF6vq5Cowi15zkPMQwE9I7wNn9U7Zfra7m4wDgisLH9K0NSvyzGIIAsUnK016o/DSP+MuvW
fe726Fdtf2hx+Qzo31qdbVkm0GNoIELhQ87bzSh6TOVo5HhHMb4lebUGHrT6O6ogRv/gNGsTwZa3
8V9x8sxZUkw9hmjoeTj0mGiLwFDpKz/+G6UAABLeOmwTtlNSQhDDx8Cx1EVYaLnPRjs0Jzech7Wc
59KVAjMceOjwHAGLIfkkgzNFqp5xHuaNnRyNeDa/ZFWy67tPaJZf49BdFGaryFPBnQOSQLK0k8ni
ArmBMpzqOigN1KXK9M4dqDeRNYjMkigxbEeQqyCylmsfhQFMXkcbHnYNrNHweSpLr5l/IE64Xd/F
bEABe1fBhiUdEzXLLtd1gobiIla3JFdin8zm1snUn5aWvcJlfVRaow2uS73wInDLQISOdxLdDuBe
Eip6YqESkjWKnUFqqz2q5NFdif7XPi829+TzPE87llYxDytvyAJ77dcvXaDTXy/tmZWVDdFK/Hrn
vawQtPWjb63UW9dWIEzGyQoysy46S6xgTjekWZ0btfZ5+dZkRk1rjIrAOOA9ecb4tOvHK/7zs4gH
x4tGbiCjELKjW0DaIGVAgxpw1zxsybwr6f04bDn9mpVHNu5NbVdNawIXbgsePEQnAp4OAkex3pPt
6upRZ11WM/QHV80Da2PyaOc12hVLjQTxhMmH1xe4KE/MXcJDgWK1bHXGei6jCo00IXO32Stqn7+Y
s7ku4qNxWtpEvEPwTdDsickq8iaak5pa4MBiIbUwvxEklBnxB9wp3418TCd8qROyycoBUGb3raVk
U5vpocgnDNqcmnyoXjQTJUOeqpkHM919Kud5fOicJI8x9DPmrzhCYOsnp9DvIGf0LA6SLd5T5ZHr
ZhpwIMA2nAGDY+E/uYuYMXgWeL8e4iSL/LEe8pemsvAtTjLmc1JjkI0SV1mDpoAEp136VmwEBZKm
1jxvGNInvYepXgVi8NjdJ4oyPyKgI3cj19EoW2rZAWMqmbrVBx3JayA3PODgogykLfR9cDr1oFTq
u1NG33hKpmab0bZ9jtNc2QzEBhbXdpoeDCi2wTxQsPxWdVB36kTR0LAaW+oGUf8nizf5seBGFioq
WrKDzEqRO5qT+s4AJw66vmtlAyh59N3NNa33ujhzfZKnml8YzLwHsGsIrEatPZUT+kzHSQ+GMh+e
a0ptbM9Qr6jYwhXVcUdgJgVhAShcz1U6s/sR3GRNgXeze/xFG3Ul87ygwgBYgRsHxXu0nbmSM2W2
DqMgBaZhbJReOr+r+VM63PfYwOt6vGAsBZ8LaufIE9oXbbfZMHd11KYM3WYjAGOPvHYA4VhBbixs
FnwARCR4KhF06ZLXlqh6NChAdIUUGONXIL+vr2Hp82CnQMcIOJoRlUrvfjmZc6NWpAjt+G1A34vO
9ZXbvigBMQFAfehsu8hvYIKSkpKEsTCtfLP7bK2VUle+L5evOU3Rlt7j+4a7cTfIP/7FBv3382Xu
rdjNI1OZ8Hn7QUfcvjbpTrwXkilEUwX6edE6gASQbAqbqYhBOMeLcLY6v+Hdna4f4KLD4t0pq0Sa
S1t1Kky6eM5QmDR3ywJcuQ8OzIn2en2vli6eAKMhTSAgtrr0fSOno+UAThCiu63MG6/LSo+qwRqh
wsK9A75aAb4aESd63KT73SetjtIPxZWY40BX2cGozX00aiu9VMtiANABTTa4OuWjgZ9YEdNIaZjo
XYhCgzcM2p6ba9OkFzwKZFVEoA4lsPHv3BrG7txQXYnrcCKDp7ndxhqyjaE+gcrcAr1J1A9edCPT
kshEiCOCq4+crYqZpecyM4NB59SyDpMXQhlG29zIFvYhADl2YM1wSMANS5pAbVA/2mVZhTpHvs4z
12omC9fGFIM2xPhvXBp59HNaunqetxoPTS2gx+P4uR6DNQjngjaDdEQ0xKCBGZRn0hoqAxSaWRGB
HKSYXnu+mdLsMHTE8eYbmRX+7BaKv6KXBP8rR0Q2YOlVNmI1I+V+h38rOeCFe48RNQBgIasJGki5
XD81OCKmZFAxMNlMwTitbdWiALQEgtwEjjHydef6pBBYeHNM6hDFoCoo8O+6YVn6Pt5zxIswX3jX
pRtfqKVrD7TGBtnavmuTra7eXZewdNinEqRnFrwNau3EPaKSuPBiWwsSNd6Q/p9yjcF0aSlolcaE
DdFOfoHcTdJ5qqfRqML4e5Xs3bWR0oufh/uOegxgGXBLzk8CtM+xMllWhRaHz1Pla/aNnAcfugqE
578CpKPOhpx3iQ4BBt2pyi5aGU+08PtRc0W6yIaNQkFEsoZGV1HDqggPm7T+rTdw7jV2u8uDAADA
clENgf2QlAlT3WZAlQYe6h0QzUC7rbiFC6p09n1JlRpV6ZIWrD+g3m3ucjK8IYeztaJ0jyzf9rrW
LuzWmShptzBxDTmiBKImEIIMnvp2/fMLL+DZ54X4k9iz7GYN1HW4FCC/gt2LUJ1aG7O3uAJw6YM7
Cjg4vLLnIkha06SNXZAwWiVK7YD1EHfi/vV1LJ6I6BtHt56DuEN67qjdkdKKSpyIUW3mpgFxvLHt
WrqJOF3p8F9cjwB4Q7NQTZSTTupoJ0D0OiB7yh/nfZevhDaLJ3Lyeen2WUqVaJ1l4fNNfmcrm0bd
DGAqv75da2uQtku1aD+CM4uHjG6dYntj67WwIEiR/btF8kgVRANDVWQ2Dy3mo3eZrIE3lk4bKRO0
k8HFESC1c5XSopbnSQmVqlifPo9gfiFplL60eazcGfqwxqIitlzy4OF/oC0aBRBA72QNLpupH3VE
mugdYurT3NqJr+W969Gps30Vj1UQ5anzXuiptoZVW9AGHXkhlN7Rkw8vSzqohuYso2PFwsmgftHu
62IfAyR3XRuWhMAgo29TBwgKGLXz7SwoON5Aii54P39R/h4N4Pf4cl3EwhYC8PCfCGkdTq4W+CNE
8PS7pad3hbtzItcf3Q3V4m2X3FzKFHB38HCAD09HP5uM9E3o7DCNIHDvCYgMZ8M30FxGKFiV+wNP
fpDs9gsFdcSTjIdfQHCl9U3GRHQLlQkwKXtoXAjs6S/8bRT3BX0J6n1omZLeNBI5g6UnFajMom1M
fg327W/m2felNy3jRt6ysYSZznVwO/7K5+C6CizYHKixaDyHb4QuGaGFJ09N12Za2SlEjETwa+zS
mtuypMUioYmWEaRt4V2cfx/pNBWwpTkLc9eP+jtCNpW+v76ENRHSGdRxxBQ3Bo/oMFQbpxtCtasO
aWXvbhcDVxhTQlGSRPJJMm8pt1LFRmlDBNkurHO7o8ZfXPlTEdKVTzpXG91kQDWyn/nOKZsGQLss
2uSNrqyc+9KmnYqSrkYVFZk5VlMe4txe7CF5tsa7uT9e37KFFwHQKiD6P0pOF+xKVe+4c90jrdKw
TabvZ8tTaj/657qQJQ0+FSKdCx8RDseuloPXzP05k2byInVYOfslGaBPwEhakQmED36uxegdVTGA
KCtCNESiH4/+TdvlSdeiTP6WRxVeVRtdi4n2Fs9bK/l00x6JNiD4eEhvg4EKoa5sptKxRtLeUelx
bpHrAFVseVu29EMAJp4gkhMJKPQUShsU06KeYkqPuddEX8tyJSUk7T8+D95oBFbo2cL/uzDks8K4
7YxKdcQsbR8DZxXMnb++Q9JT+EeCDTf1f6Zc0iJmjGqrlmp1RFtNonil+5CpnkIfWYa5GrdV4v7I
wjgBwRiJg5Hb4fU+HXiptDUGqTzy6aGaa+/6Ypa2C5gQsF6CYh1ZNFldE0wQSGazOiZTHqDW4yVr
I2HEdpw4Xx9LAI2IjaFZyNBcvHtdS9iMfsPqGDTus+sGXedbnnojRO+PFDQKw8NCUHrh1FPFTpt4
cPnRoEoQza4Pd+EvdupEgmRxR6cAeeQICUXH/CFVgmFtioVkA/+sAe2GHwBH4EzFWZ08sC61zbx0
FX6s8ntagul+33T37Y3hnJCCNqOPWA7OFYbnnUuJp8biM675sWn5Fs0MDP7IzTsFIUhfosdU8PdL
F8ROsmR0Y6c66ukbK1+a21w1sQCUKYBOQIIAfHxyYziJylkt0pQep+hlzHx2u4HC90FtKtrMEJHK
OCmO8WK2W0TFsU2qIDJ1ryUrbsjCQaMnB6kfjJcSJyFdOtXE9PWptYpjZ2w5ebLqezcPirX56wtS
BCU2QHnoloMJkfy1yFKLwhl6diQe4oJfuftjzXgsSgAaBaxHmEEMx/ZclayOl5XCR5yEfs+d70n6
CUODvbZb2a4FgytolcRoAweADZkgOwe53WiiiHckZv6YDWZABiOoWnc7Kpjq6lXN15v190yetHFF
UkV9nUFen0wby2g3yo1RoVBhHWz20ADM9gQARbrpvZLNYz7a7BhVWycChN/xKuM2R+RDho4OFFC2
gNsAoMnzw9EBlDQc8P8etfdh8G/nPUIOHNB8gUcC2OIDrX1iq+JSRb0wUstjN71r2i90Cl8/A8np
/PPrAVqHMUTHFYiizn89ok27KxyNHe1XvfXc+iEtwr+QgCzHRxoCz7lQ7pMVFKgNj41RwZHCqDIn
TX3XRPdQthbVLN0RgTf6nxi5OFzlgHHUJsSUdGOwF5K9on9jrSFn4RVHmIHuQrQcYYynJZ01Mqjc
oW3OjpX7i752a4PjFj8PTk8E4rAoeAPPt6ouehvEzArU1YW/MxQbFF1WzlvmXvhz4BgPjIshuIbk
dn5Fq4jTZCo7Ogrx1G5vOlEQ819Zlm0ombwEbR0DVzw+rmUelzQNaSgA/NFogg5G6bY7RcLqZjbp
kc+/dPdNrT5r0+/rqrbgAuE1EVE/IEkqSEXP989I0i6mA3xqi7q+WurvdpzvZpP9dNDv4ca3j58H
WQDuJdgLAJeGGy+Ja8HK0jQRPfZg59A58neVutFd//qilvYN+iDaIjBvCNWGcylllvTFVEFK1T86
9q4fA21tnOvS3UH5EHNpUeWDXkgixrggmV3hBevoA+ioN2lFvWZ4boY1Ru2FA0KeCcRCaC+BS2FI
OzZoBgNCe0qOLR2/9kwN4GgCUEQ8q+0342B/ub51S+IArxQTjZAFhXk73zq3anWgpFhxdGmoQN+y
N67p3oR/SvTpuqiFq4vBKWgjg20QSE7x9xMrl48U7ndvwtWwv1her93+VGK+FVgPPlpWUS47/3w0
zVHd4liOxae089H5e/3XL+gYBhbiyUcGEAUn+eIwIyGRUpXlsdWCIgpMO5jUzXURcl+RMDzg1ADI
TfTconIp3f+4nHH4Nfz6zPontn06ZjunpX7eb1tlV0x7y/7sNv+U7DnS1oKWBf0+Ey3+fnI4tWU3
s61H/DiS4am1hsAe9ceSRncYW79yW/8fy0QHo8jqwzuXbJBSJkWFBkd+1NXWj7NnR3sy+qeMf6Od
u7Gc75b7SU95EFmt363d4wUHDlgyoEHQpisaECQtAZIsVmvL4Udu/GzrB1d/xICqjT3tomofD/Pa
Uhd0Hk7JR6YfAIqLLuq6ckcejwMitfkF9Iw+d0ZQ1nE/zpGCN39Z8R41pgYToLSEe7x6cfVN6X5b
UauFO47CHF4VQTMIcKjkwKS8snNDG+pjP5ODGuFqgLsziJJ0q8X6J51q267Rv4I0FDM5wb2gK5se
UNsYMQ2d0H/XAj6ppjT1ar38fv2nXfwyRPkCPy5OAxljuZEhpk6fzLhWr8N4QAFW9CzW9cZIdkq8
1ltwcRIQgIfPBUelaDlTJOujj3zo6rrjrzql/o7H+cpRLy0FYZoAZYAAC3bu/AJZE5m0xGnxfdUr
NcAmWB00P5rqe1L+c33TllYCXiiEy8JXwKLOJRV51uojM+pXC82bG5psb/48wLamaJpB3eOCPn1M
9argddK8pmYRkLHyAXVYybtdXEIEtQayeoKBH5AiOdNjMm1S59rqX039d85e03Gn1OAWOEam5THj
y83rcVFKwSxMUGldkqdoHRlq3SrrV4aytHKvvtz+eaQXgMZDTgwcU5JBQVUt6o0iqV9r/Xe80dnv
2z8PrA8I7QFiQ/O1ZJcFcaKTW1r9ihm5P9o1x2lBlVDj+O/rQqlPrD7vqNXZqV6/VvS7b+kr+c+L
JxNZl9OvS766kbVxDyak+vU9m47kfeg+3743yLLBphmAKV3QbpFmKHqEnNVrwb616DLvVGPlLlwq
quAVwKuP9DNy0TLyrTQ5GAtSHG7iPo0j3H/rcTB+6vbDNO9Jc3N8Bm8PLz+IcRCLI5kkvYvEwNvr
lFn9OiRIS9LWp2xr2m/R2ijLy1OHHKAIwUJtILkkuzIgGnfLPu7qVzXdlOlmWLnda58Xfz9RqlFR
ioYV+HzXPKb8rUj314/90tLi51sYUYxp5S7uhay0hpsl8f8h7Ut749T5tz8REmAW8xaYLZmsM0ma
vEFNmoIxGAPGBj79/5pzHunuTEYd5Tx9VakqHoyX33ItGZ5vg7c+Nvld29aJ49SJTQERIHT/9+G+
rmJgQBCkoIiPQb9wnaqoV2E+j2Zn2jB2zGcePgfmezgm3H7AtEACD+5xSJRggHI8ZWbOOcLjctwZ
gOv9pkvdl7+/xJlvQqAT4GDK8HwgYY8HyLO+AtJkMFjIINbdFNb3nw9duuDf9AtYlpMXwNS1E7W5
v1PLPpKQRvi2gD1olQgTDrsdHa0vdl9zzavJDQt/F/E3v9yxeglNgEuGUmc+NfYeNjpqC4AYnQaH
8BmaEEIxb9c/EjKmqq8XRXAhTjjzJY7GOKmPaBUqrDaMwZibMvPckkvdgTOH1sEPCz2UAyTuS6rq
NcMAP1GMIIu0Jre4WJaV+LSnjeUtuH1JX/rMnCFrhF3dgQt9KCEerywb2p/QBCfujs72mttQXIBc
R776+/JFe+awgo56N0BggKp58LICjBt75HicthvmzGQB2TEdPrvFIG7gnyrWIwOPBlYA7iPcHZu7
rDQicbOQrDp3CpqNAR4triwLfRInCyCWWUZBuxr9utq2Sr27EVhA1KqgO+JZebdQhV9+zE7Bnooq
s+rYywh4IKJ0KYs9Qz4CDy5jkHMnm5aLkMVRNJZpCcrPwgzCWkVdMD4W4zA+WlMU/PSQCrfxUIXW
UjnSiW07/y3bYjmEJYsZg6J021o8QWekS3QOtdQ5Gp0Ny8r30oKOoVRBF0cer4BfLdpPPjrDduym
4lpQhSJt57K3QsDzKS6mycVKVTgRq9xbzh28ZZO28N+6Wvloo4XsR9eqgMewL9451DxXpm/SOZz5
Sx2FTTowRy/9KiKgK4kx0U42r1nF7Rh0I76QmYXLTvEnuLbn236y7AUZrPd58mgXazW7RRzmtP5t
TSP0vALNFh6Xwa2cnCdwUfhTJ6W1dmTnJtQfwirJqxnyMQUU7MhiiAGbfxm4in4YdPz6Ba1Le+XI
4Sdv9YsTiTF2msm9phEmPRYRSJmdkuNrKZuwi8PGn+GBWddPk2yQWLlWlG0mAiW52i2BD2AGjB7a
ibpKhSD0wRtcgw4KME95rjQ4X9PcXoekmT6YrT9ll/fLVvZvYkZlLy6IlTsQtIEyXVxp+mxk9Tz2
9MWd56mI4ZpnP6iQY3GV0HDi1pSn9iyojGudj1EcRGPTJYNliV8BPeB48ixPdJ+JR4Yq09qLuj3s
fd58Z3zIRVm4qenHBevtT+WYLs6aYLyL+tmotKeD39z0VjOsTCd+V8YLs2WrHLgq99rfB0y3Q5JJ
mO+mjiImi3NNe5rQcWI7404/RKAEbhQrGFHUMY+8Y29OGz5MpZI95HLFD+PIj7ForbjlhZcIqM/F
xs9NknksjJks6LKXQbeJrCEgC8akgHBmWdSpDXu/azUXrI0laZ+8ICcgvrFML4KgZKumnPNY+0qm
DvxXf0s+yg3n9RPIT3lsN9wDFS5/gVQkeQ6E22ymqf/VBqrX4N/l4kpWk5UMyn8bcjKHqRWSnq5r
Nju/IhlYsdtNbvliK84gdwO6Xm0GE8+SN4hnGEurHPktulrPEDu31cqC+flwBQ2uwbvLbMg3z303
x62vmnTMCE9GHQVpWLHfQdmKNOzLQS0a6lexr4amWtJRz1hAECdyjb0tJ2KL2Ju8tt30U+3F4eA7
SVCaNhF5O6V91Xjb0Kn42oY7V4JSmEptIFbcAs7ryhvfWU3aVVDVeWIyz0+Khvhm2fed70GAh/4i
AIPUW8O7G9509Y0wOH2wILont663U2k9VGEjrdWspaiT3rN1rDO2z8bq1aEljpvWtUc/raOh6a86
ysqtrzsYAA6Caye2nEbEdVkWkAoK8/ZGEhs+bjzi5knYdW42yrfytfFlvpuKcLLSzhkkYixo7nAr
Jys6Z/mmVbVgi9IKh2yFxXnHO3ulMnAIB5f/CG04CeOO7dLABCbpQ9kkpOhyUFN4Vt62NQQRujHj
qdFat4vJN9dTDpUczew1xICvWIEFWOnA0Wvoq9APF7flEhLP9kfWLYdqqeGPs7Azg+UPFea7sfTc
DMroIGAKZdPbjrk1S3njdy+0I9MefdP3oXTs61rpe2h08rUQ9fSj9ZsCRwvriwQGEE6/mE01JhU0
17e5DxBr5dvjz0F12YpoWj+BW/U0i/IVpmVyQ93W37pVQLa0xerAFrYS7essBgVYxaVlsxQF3gwG
umJazhCn31o8s8Q1CbQe46qe36Vvl9bKqeo620Wqhh6tUVPcVjqffnrKc1NuoGM14KyPq8ILUvRU
vXQI2hYi8Mqf7aQKmgj8Ii+KCa0+dEtMUlkaR6uAx9am87lUn5GaM8BK/QK6hEFf0pVn1cRJVWsM
X45izmIFZbiYuYHBhT0+tDOTEFbq8RWm12aqaApgL4ulO9fX+dxte1OoWOkKNghO9R5R1KsKWdyp
cHZTUE7JwvcL+mQbiO77Rntx70nrFdfG78ljzE5U0wwpdadOxLNGpBeLwZZyRfKMOasQtx9PZ9Bi
+WqaRI01W0A/j0Pt0EkQNftYv2AAbEOKWh1R2ZgCVbMuQyuZK5iLOkLELMcvs0mNhVUZsmos4i5Y
4dKEDbS8ISOv4wpiwNLPALTCh1Eavwf387CDA4x973a5SOCKij2azZB3WgA4VS3lZLsLn/EMqzXr
d8E4irTLZPuQAViQoMA4xX4165gUY7mFOUW+qkbIW1Jlfk+YwQTXrEwoGnlQCyfD6lCYxM4kZkE8
AxE+5mbmta0ctrSd8h4wnmwhrFK94vAzr2AwTynO5eaqoUX/SMEkxtkQem2ShYbfutU0/2BF1ZAb
a3DMG6Qz3HjuOpLAtqJJCuVkr11Xfzh94C8D5sMp40DhtTszJWYu7StwmKtVFA6/PKIeQVR/dqXX
Ahdj0R2VJVnSoQi6hI3AAhC0VlCXCbK1Q7o+zWTRJLlvs8TLInc7FVD1hLZvv8EpfAiWaLPgrAv3
uMDaW0P4cOVzmJlzF9tjcJuwTGpkWyvDvWGVudxcR1GGKKwYqYv4VM2xoKK9gbmr90p0+aJcWjwb
BXKgP9L2uspdFrtlCSu8HtGSDFtsmNHm4T2d20iChTOSOC+J+NUrO0zxW3GL9z3k4+aoPdRZJz8J
3KIZY66hQLWuraFPrEBzdac9p/iAzB2JcW+8dJCgVV7Ntv4sI7Rk22jmK8ebdZdAmXZrs/CRB4Zj
ITtVHPjda07VvSzbZm1FUDR2eQHZx2vqj2mnxiWO3FXXD3rDA8tLHWsMNtUkVAL/lzbubO3qJWso
WXTOfMBu4bomU90nroBF7+DXt/lM8kXmFd1itByN/9FDRe9n14d1oqPKWWTUSmylTcoCkjIpy3iM
6IymwfibTM67kWYJ92oByx70FXi08kqatpn/K4fQFChqkO334ZsYhx2DuF1ZozLHijgqIVPiBlIl
yO7mG6nZTpriE46T1XKUoGxqt38hvGVJ5Qav8+SzK678O0PcIgUj4HfdCHpb5vbwC5Zg9pbRbNjP
NMtw9gmAjy1TPolcNYs6s6d1LgMTLSavssubfChbQKyj/NrGtC8rCvdXGpomSt1u8FVMGguhV8n9
cGHsaGFT3G2+GBrEbpb00ZgT5Q854eKL7ZYUO89W45RAsIn8HIG7fQ1Z8xPcp58mDzIoDxY9orby
taBmn0F/5rHtFIK+AgfN1u6VlmnFg8pOytKMXUJxI/0a6UxXIy31T8QOXYq6jR/XHkNXplRduyhy
q134WTUtQKEvr2Ej3N25tbHvewi4L9tA+vgGAecJfBnqKJZsyp64kkA4Zm5fhVs1hI0b556e5zQP
LXdpufbvrFD6rnLFUxcE9QLnLvIFG5JJjoAMMqBHwE9pq85/sh7idDDEDjq6gO1bsYI+C2INwBje
QO1vrpEzhDgqLGglboVXt+7eqqXXrAtJPbEMENgmFVTVl7xqecpZsUeL8FfDEeI1fpkQf5hwBg5I
JqL5dxRphTPcx6kT4teDZOkvak75CwBqdDtLt1yMJexmJuzrnQpmhO9Nq96Y66u95Vl3baeB+opC
hfwHcseiB59rAanHZilF4ezRZYf6MyRFWQndawGZhGt3qkUB5WUNSVFEpmhNqKFtES9C9DM3NlzI
Bit41fhAr1kV+fmNr1BUDgHIW9tsbLyN1M4teq/aveo0aZLag/IHUMVkWBS0Q4Unn9CNgU+Od9sG
jMIErvpwSx+xrJjUrRMxE7fwf7yCckTTxvlYD09exvsNqi4GbWffxboV8NdQkJw3VzAGABxFVrx4
GYOcxhB/xzwAqLSs8P9h9uSQZhG59s/An7kN2x/Ev95I76WC2FHfFaDk9TNLeF7ubQd6mlD22NW2
emrQ7LiChN6c+jnE+aaI9klW1PVdY9ciGdEJfRGBuJ9lgajMBrMkGGxs56IpNg5ujhVzJF3lrnKx
lwlNe9mJKzvSdvcICzE3pl7WipvcFG19C2vwRxXYb/aMG2Ob5cqjD5ltdxVW3wAp+7b6qP1hb5Pq
ycV5ivXq6ZfC9uUTrXpHxpY7zS/SG8ZbHLdbWudBCjwdZItlRN80m188+i4KgdtQWjY04n3rrRSl
HVcIWMsYuv0oKBS9L8I0C+ECHOT4+V7ThO96Hmg8eOQhK0p/MU3yuSkHlogSG6Om/WevD5hn3rx4
ZkT2PyMXLMa2iUPwtFdtUImkJ7AWG8bI3iMKfoKGK3ux3SL8SfyiuJp9p8Vd2kOuvxqz5jYquwAW
nL6qryoYXi0qQA62g1sV9tKZ8+yxoSIS6dwpIdezNzz2IuBmy3gpnF0VIKkrIshzDCb7dPT0ydVw
rduySfug/jmF884poH+0aEIy20tEa+8EQiNx3QJfitICCl9xOx/48QEFKoiGAtLZlIzYXo1q8MXn
ZnY3kWpCmJR57cZv7HdkAe9eNJRJI6Y69mv73e3Bn3JxFsUzw2Sgl1WjrzwWmLM2U88zUDXJRB34
wwyV/t160BCt/DBPpi6cK9QbinyrhB6uJLEGEnMjt9mcW0mkywZqKCP3H3kevIwSbkUOm+7HKghT
ZPbI9AwrcbBE+87OXizolsShX3mrmVUymWZSrWdDi2VTZgN+GWsfAiM0UnjpwNMpK7s3MDVUymYE
20hPobmi5mhbszxPbAOLQz5Xem+ZufrJIyl+wGJR6DWKQd1dCfR17OLm0YkJvd2clfSpBZtkHZqO
lYlb2Hw74ZB4kjxn2OFBp4DgswMo0RUueZWA/21mdzRDmjVW2C5FUwcQ1GqXvhT2C/Jhk9ZAbd3q
shoWfd30MDgizs+qUcO01jn0MZBIAfGYH04KG7K4kbLbpAe9YCVH+gMzn8WITJCzUYSs02zvm8oz
a86Q/Id6XTjOMmIqurK70CTglrPhVineedBnHebF4DP3ivW0S9C37lLPqGfUR8k6sNzXqEBKNTbR
U6HxYoT7EK/xt1lp70ymEIHz/CPs5SuCs3AxFyTamA46dRHa/mPIzU7mhVKLrrOrpLNNVyWWDbHh
lmQs7ShSGzVl7+Ggs8S3qjohXrWuK3fttsG6saa6SxA2t3AZmhdtP66joFqT7gclaxX0sTP5n+6Y
d8u+lc41KQqgNFF3/fRR+PhZhAqJuLDzIQ2qqIqnStwh73x2+5wvuNY1Ys++XJoo7GM+9NXWM6ij
Tq39OllMXkOAJqxTk8mfjjWbFc5Vtu6KObjNPM888ExGaTl4fgrFrX2t5o8yb/wV2HYCXnKuW22r
VlUJiFeRBX0Wn+51ND7LVtk5juIMFbeK6ZRjWyRcOdGmraw6LX0NPbIMF8sHM8J/xYVsmvVclh+o
xofXFWA+NywP2nQ0o4YiIPWuZyrdO+XUHmo1tWXH2ssgE0ytH5Fr7r0ZphkdNIYWTanY1rh5icTZ
hjDNIH7Twvrs/MaLI1ruQl7lsUTQnMI99j3LRBRXGZBP2czCTe7XQXA1ghb07M2od0F2QdKkMPD5
1XlHaeLnjoIQRgmx9dyXiAMiC0TErA7jwdFyTfpSPjGRY6gifNGRq1NdUefRGCI/2dBC8jTDwYnz
cJ5/SFwHK0WQ3S5H5IAPXeAicQwCKT96wt3Y9O1j5yh3OQc6dBNVFkYheRJ7wYPxCrcsWndTVI1b
XbFwOWr5Dm0LUBS9oZxQY+uylxaOqTHlXb3IOyu6LURrpzyHV1YJ/8YQNgz1iBJh9IYKQJnkqu5f
ZmDR7vCT5IRUCCTB2JqRcCFZoIvAbZkdc5GFS5NNJrGH0luiEf489R37jFDyvJ909jLgKlprAFcT
sOUcnXSjRRZzFrw4qNlVOIyTQAXKwQTxj6FzFV6hhIal9OAgkxppTY+c9PwzPCAZWGZwCkY5eVPI
O6+tmba/suHw2W3vHj++T8cumxBlo0KWQtRDL4BmavdZhJzW0dGjq4ss0V4Txi5psBtFbeLKY14y
4tRZll0zoq4pXfwVcoaf1KvDFwDvyiE2LjskFhb3sIzIOOJ8RSJMpCnXrLcAYQOEGXgFiZrUFfQd
x5Vn19M9LAnpjWeYlU61L1aHU+JRdSaa09IWNIYJhkZhYQYUMicmRF7BvSBpHcIvdF/PtRbA73MO
TQwwFU+xaVJ6TpabiexC/TKHC03Wjfl+3wo6RkAgwC0GWAfvpBvDQ4qoouYEjbfUKWGvdQE1dqbb
A0FBSMQC0oU/p4guH9UqUvSC7KBL1vuJc4mbeub5h04x4CAgN0RoHx53RWpuZxHvI7pT/jvOz4sq
xGc+wZ/PP8VvBn1oUGLD8yupUR1ae2ID85PvT9LRICetHafLJ1oIDOKwLe4Q60Lz6NwcATgB8Tig
A8EbPvz7H/1oFwUeGI0FIdDOV5853fy9NfX16b5zAJ8DzwKiHei6x0+nU0QsKFSSHdBk1obWF5rd
B3zHcdvr+PEnc4PczXP7Ao+35TYKN3remGkV8kvQg0tvcbIPUJVEf8NSZCfmj3ncs/f/v0k6QTa4
spc5esJkJyFlfSPIhS98dpLQhQQ/Gx3PwD/5BoGuRcBw9O2EvaQ8nmTsfTbR90jN6NFD5BD9c+Dn
kB+Gp43OTDpQQULJYVdDAySamlh8U7P83xHgCg6vRij7wrjqeCmxshc1KyN/56EMybxF3XyXwnd4
hT8GOPRY/9gJ0OucS9ljgIHALYmmmX0J731uHQH4H4JjANLpF+soq9UEFSbX2z2jZhYH0C38/kKC
HgREDNBv/srgMxHljMgh2BncgwjXQ2NdGOEwBycb7gDDwM8HahPSyidzNHAP/VJPhTttbiEYBotr
s+oeI/H9HXE0zKGJ/8ensOqS5xHFMBLtgjSvLqAMzuwI9Mtt/yCvDXjUqYZA26DWURRNiOjYv+Fj
6tcrD63hDhWYv3+QrxcEpM4AeAScm4JacgrlUwEUJmsZIbHwZraFMPAO3QjIyg/6Es38zCuBCgfu
FUjFgfcFHZUXaE67nNo7x/kcIaVsRqSC6DajgHvhnc6MBFgZ4NDhAYQNtPfxtzEMrt9YfNNOTS5y
gdZ0+hqYAveNG4YKZEGzb2MIYawCPS9AhLHsIHlyPCC6ahNAbsrbFf0CHiPqkr77P8yek0UNSKoL
CC2I1Af8zPEAHQmRojQIQ5wIFToYhlZJzSoK8HHX38wQxhvjupZOnaKtkwP06ZgNUqsQahdOez07
lG/QbWSPDmAE8F7p2AoVpvAWIeu0JfVkWyuISA13Dhqyt2R8m5ot0ypYc8dXy8rOzUJ0IDUxW4bw
7vDL/s6ew3wx+rb13lfceSxLhJ5/X5dnviHYtwelk4OH3RcjiyicCjuYO7KjOEujaj+5wHjMK9Tw
/j7OVzD7geaLodDdQwyAdXM8tSOHOO7APLLTPouJuR9geY2S1tSjOIVWdz5uh2Hl1hvkgCgyXzis
vlKVAE3DIg1wMR3sSLyTpUoORScBt6Wdc9eHfuyKHBP8Ib2niMF5R0JRBnW2C6pCX894LFWAcMC3
wcBf9JGyIWhoOMpsV+T5KrOs5cPfp/TM88ExBw8CKocQ/jm9aMPJNlWQSbZvG3MrnPqKON+TXcJF
e1D5/t8Ih8Xzx+HbwF6wd32MMKChqhZW8G0EJJ4PCNkBShYcwIPHz+d+UNSwZWX7skSUkFxkJJ6d
oQBEJKw4wOJOOXbRIAe7Gji+ugsUTL1y1X/5BH8McHIg9dnoyanFABLVyL3tXjhgv/5+JCwQYgSs
1j5j82prlZEGpbEdiIhcvo2XeP5nn48vAGnBQ+p4SivgTm6pxmTWrg6vhbMyl1T5vl56wJ3+s+0Q
74O7cPJ9XUtRoO98vqfzRkT7MliKbyrtYokeD3ESH4ix9W3gX/jet1KQser825s4+ocxC1YeYtov
myynVst9Qfneszf1VXPJ8vHMF4CzJHSVodJmAzN5cuFoU1Smnq1yLz4K4Jj19xcQOPfAN+KAwNl3
qgnN29qt2yniewIzSTduXr57Ah0o/f97/ElW7eouUKHG42txTYebLrzw8w/r4/g6Pnr+qaaZhxYi
1x6e7xw0BYFMcGOU5tE0TxitLiSQZ9YqKieAeQM6CXr3Kdh7LIOgqKJa7MPgqRl0PI4r5xLN6etl
C+rOH2McVsMf52lbw9JVIDzbWwtpWKwXzqFsufj2Rzka5OSipYGAEEKGQRoCm93yehbf3xKHm8EF
tRj0O4SaJ2/R+tnYl0Ls7ZAvO2ldZdWw+g/v8McQJ+eq6bNAZFkl9s/9dDOW377WYDoTgJ6KrY3L
5/RY4pXuxhzd3V3N3xVgV+6FWOfMpgaXDSjsCJ8bjPuTz1w1QP+MTRbsRjuF4LT7/Q989PiTD8wt
cG8B7A92mo3Liu0aPl3Yd2dfgBxUbQ+6jojvj79wdTAU17PBBHXANoZx45sLIxx+48nOBmgI9xrA
yignntKEy6x3QGej4c50S8DbAr7M9PLva+jMZoNeEXJslP3+2dXHL9EAy+PCP5nu/ChMvPK2sa5l
3iXVJcfyM5OF5BFkXdcHbRA0zeNxoJReMUIHustLeZ1d1RejpDOn4NEAJ1dc4RZFBzVEuuO/gSoq
oqXPEvg8h5dSgdMgGcwKiIuHEJCCLAiSn1M+v3a8rJdjaO1ViHjMBcDAvbKG5xAkhWHYzNGUAuyF
jkRx4ej9hy/wx2o4UEaQQyI5QO0IWetp9VcoRpw8G8l+GoErAfaIe3EO8MNTNE9kxQQaul3WPDPl
m8+sdodP0wTRtZAm+11HQX0lMvsZqIxmWbvA8llkhqy4rwFHIxZSC9X20OuYqoI+FqrNk2hwizva
97DhYZECCPpKkwR8EtPmNcQKniyIuFtC9ouIddEKCAi5cgYCaB0gh5seQJU2dvkIaHod8WoLkGnx
aCJ/D47oJRm3kyX877zAlgsfBUsYWfbx0srdSNdFqMme+dc/Vo3Y8h9/3yMna/ffATzigecZngk/
qr5X0PocyN6GsxOA9Z2+ZHxyaYSTy6KvFTg9BV7BG16tVfYfXgACmodyHeJXBLEnEUghUEZregeP
96wVK4v1hQyFnPkEYOeBgumBEgmN1ZOSKTEMdTTakn0uan8RZpzf5qEjnxzV5Pe2D9kny5+931GT
lQBeAO0IUKl/g2402lnahP0yJIN/JV0ePPqdoOvBp85HYMxNNlX12nYNRXHGKtO2tOQGovXOqvQt
az2rGoLZ2i4WM/y8lloBUaVBMwCwrhiTCWKvQGzOTR9LPti/2harccjAn5inkVwDljR+784/LBQc
D5gEB+VELJXTO6cEY7QIRm9P3N/Rz5w8/30dnlwHh8fjA9qOB24UBGZPrwOpMhrVNCN71BRjD5iD
cbwCFvzvg5xa1P47Cl4ABDLqo1N28hL1HKqRR7m3D6cwbapV1v+IVhrVG+8NQDyAv0mT8s8Dxj1I
6+lX4DwE4ZtGodzSF6bTOcT1JyfeQR4OupnwO8MtdRL3w7Iyq6ap8fbu0Nx0bbUwXnHvyBn4Lv/a
LuZbkgHmBH0G0jgLt7lkWn5mVR8Nf7IrASsahpJheN0DRMljsHUseZ1786W6y+l7ovR8IE7CCwGF
yIPu0PEJNvdD5GfYvbeoFd5Z0DYJJA5zI/mSVG25MCW/ayn7MVoLp+f3tsfSv39z97A//5zoCAaw
/8iDoGSISuXpAcENQY6O2tqdO8zqphkiAKXh7gvbcbmvW7u6IRT0p6Lk3qGc526wdhRQmmDicFS0
fXs90CpPch39nlXppyU8sIAWhIZu0GmzBrz9Uuz1z6F++os9NFsPi4NQQOCPp8zuNB8DRoq7Xln+
go1O+8i6cUp1CW9Gjfrh7SQdkfadCOOyCNCdIHDLAuDVlvoXEwO/MIWnawUeb9gqh7lDagR/uZNd
Q0obpnx1xR5M7oqNNFzdhA7zk2oAGnlmwaX+0dnx0NvBiCjCwgjw+P0jux/qLm/Kh6JIQQbrggcC
sDr5XjsS2w5v9ccoJzugdOU0NwNGcUCVmSFXdYm/eHqknQ5w8hk7XY29YBigy8BxCJ8c/djpxd9X
95dj5DAIEoyDQgcOTTR7jucKN1/RgfyVPzAzXXPW3HoWWYXw1orlMNyNxF06fpZmLLsPHVANBH36
+w8495JoJkJPCNEbTrKTl1SKMoCM7PyhKoY0Z2TVh3dyuhCknFsQfw5yCDH+yJph+8cJPLzzBxcu
4j0rweND2896sPT+P7wN0AEHqx3svFNy7uCbCPDYqHgAvvW9YM2vIADpCVaefx/mEK8fbfDDR6Pw
MkTd1gGF9mTSHDGahglSPJRQRIyHQkMzEgA65uxkZdCEIr9b59I5eG5Mz0fdHVIYCJeikzHxeRqY
AZfFQxS8R/66ZPuaXXldFLdRH5vwkvXKuXUBTXOY+jkwtQDr9fiT9Q1oaLlpC5g1bJxuX3bPCEv+
PouHr346ixBFQOsULltgm5+kXRzeuCj+0fwBfCfq7ET5vV7T4YAIkQBjuiKI7yC/O34F4RTzFAGw
et+CN+scLurvVQn+GQCVXRfYJYBSgLk4HqASYrDc3ovua7Owl+Gls+HM/ECvCs1G6PEhiz81j3Go
DCcn96P7St9utf8ffjxESQDocGFQgxb28Y8fbSIcuwmje6tAdeDF1Bf2yJk9T6E6BKcjXAAI7U/W
axlYJZkKkz/0fpyVHyRI3Agg5+9BFQ6f4GiUk5Mlj0YmTK5xfFViBa7Ez7Dj36s1/b8hoFWB8ita
8fbJPaPtDCkcoJGwVp5WwIRed+A+/n0nnJ+r/w1xMld1DlXYecQQuXtFrJSCKylW6lI368yWRnUD
iAIUVLBqT+3/IqJlq6Eec19BSH4ikMHctLu/v8iZJYtuB05fJAPYEcHJlnNopuYOCjX3SiVetwbw
8O/PPzNR0eHKRxgKDNsXCFJtM8onZWPHNZ82bMHs6EpqN4FM4d/H+TpVWFWQRHSgdIOJoofD+I8L
a6yon4MoF93PH4rfVc+D/vbuwwA+DO9x9eKbkJPdB+ql6Pyc0nuRb9mmDb69Zg8loAO+BmBQFGRO
FpRj9ej5VS69R0I53fiXfBu+TA9kW9DO+qfnDK+m05B89C2aVax174fm2vt0zbVzyQr1y0LCCFDv
gMgQ9JkOSgjHH6CzxqyD6ad3D32m1OuBv56/hxCCx5GNTwydDQfL6aB4ejwCeHC06ErHu0earutN
TS8s1a9ZAL4wthkE9lEQQyJwcjv4Ote9yOR8X1RDCiYyQv0VstfYYlcC9DxOb9m0M/Zr7i+6bJ21
F5bA18jyMD5kQw8+fYD3nEbhGooBHUh9873jP3odjLsyHypa1zMIFaiJ3cHOGhlR/t2gHOsO7RG0
X1BMRVh7Evobx0KVFZp99wGIpdY1VxcOmDMrD08F3AeL+gyKdahKy6sHOf0faee1G7mSbdsvIkBv
XkmmUcplSlUq80LscvQMevf1d7DOubhKKqGE6qKBDTR2d4YiGHatOcc6ymDdunu9OUjRR68NdIFD
kTe9wgXyTcqTuq6OFujyeMzUX4oW42D8/f7mshZSLFOPFqiERFcoHb+Gn6ohavCwGkYmd+3G7YBC
xeMBM7SP0nwEvfHNSMyNMVJjvAn377d9cfwWGqG90F65WZzPelLsQhZxOR61znnpp+JrOpnPWn0t
7Hlh+Woqly5o/bzeOQrOm8knFISg9adjR13dzSAisc/S7JpqevmVswsk48jURhnAVEDYvHT21S4d
O7nU9Ik0HW0Nk0/LXiT/lpPJM+QcG+fT+yN3sUuvGlsdbWaIY6UoQ5Zzg2sg9xEkX9sx3kQ6lv6Q
yV+OHvI26/5An2M9SwaT23m2M8xKZrbrqm+lMri1Gnn5FLp5s5WvVdK9OIxcPgBKMynfhO56HLMp
ob3pGHVN4pq9+WlEjpKawguMbtdk8pWd6eJIEh1REBSAtlrDv1K5Moayc6ajhVstjfK7WWv+pQnY
TzAKLezy66t/OetKaJbadBya8o9cBwcrt3fvz4c3V5HlY71qYjXFuX0kYVar0zFt/1MKxc2Lx7HI
3Mi4MisujtardlZXETlObWpg004BR8MpcUZeq8t3qQUCbEvpFJBs3KjPl1HEZpjg0KKFVvPGUM/d
0equUeuXMOFqrZKlWGQS7KsgHVcbjzxVYERydTjWDeZsrp9ETKsR426ROA0VxKOowpwqslsn6bRj
FqXXSsSQFn6z+VnLc4GnIFIWrpBr8WFfqpOGQX8+SnMbb5sgnUA25FaIz0Op8VmlFL+xWdmgAB7m
tKh8KckyXxhO66WYKmCJdr03ls3otmYwb8oeKoId4lKaC3AA2InyaCljVe17xGRuRn3657DT8NB0
Wb2Pc9XehEOjP+jToJy0sdP8FtzOvRjtfp8p4YtWNsOXXNfGX6mRO3sjjKWXdNJ/SRbwb5QayRN1
2fNNM1a6b3G38BRjYEewix9lp+CT0eS5zP1OdEXswlgL9rNT5lsJ2/lNFY/mPtTr3m07c/Zbc8hv
nXiaNpVsiM9WA12GSqv6potq6ZF8qOxrKriUoZ9wokRled/NwtnNBIm3TdZZh6DH7gZhpQSjAM0F
Tp0Mxk8eNnNS2ZFLsi1GRyopXpSa9pNd591pkOv40dFxaOp6+EfYMr45o84eM6oMeHCtTS+gXKob
poK0Jd7c+1wDnVPi4PdHuDF+hStu09Xtf4mGOVs3qJ9c25Pic5ILV0R5cGeFpvyQU9D1qcn1u5CA
Y4l3cCpG/MNBvomd1HTBjoc3ZthOGPXSe+LeyjY0LYJtif3LMPLZj5M6prS8BeTIdEpwR0616YZE
2jhdk34t8OT6YZdm3mgUMvEyUseubo6WctfG8dMCngZZMganJHF+aNSK3weZLmUPMsYqKqnpXQTW
JPrmTDWHO7Dcr8oc2wPIED3svLqev011YjReodj5o2RLg6/ZjvqD8kaN7g+s3e+xHcrf1LZtNrA+
pcSTJsv6rE5q8SOwcuUT7mhxJ+fMxkp1ftdy0X6ZNTgdDM0zE2PaBHn7O5dG6XkWXNLGGdyT6KnA
d9OCjFos1rXp60Zsu8xFVeyJfv7pi8T8nE8MSwSiy8/tKQQtY/Zej2trn7SZcqKGrl26DobUF0dq
mh9xGfeeLEVE+2p1+C9oQG6TSpP8gIhS6CVWBEhmzKx7rRqeLWmMbuu4n4vHUu/CHe5ogFVjA50p
dAZXmOHs89dOh7hs9Y3ScsBHy0yZDIBe4zAdsfT3+ymNf6balHwvQrt7jLS5dAtG5HNCVsO8CXDa
b3H0mc9TwAdwwWKEJwvwx4OkFOGnrCq/q1aZf2lK9VsamDyPB9DFPWU3cexCCMYC/HWWRmPLlxof
GWDniza1qoesTPGxGLc+4mCxRa1l+yKVv2EZMwy4TA2KrbgrPZ5j/KMmXx1mrfOi465nkeSFL4da
s7FGufkesjxLz7Hy8F6v2o6O2tTgs/GpTj+s5EfPBQCgg9trv8PMmPHbpqmvDHnHly75Hxo41M3G
SnZKnjSePTi9P1Pa0zdaJ9m2sCa8Am+jxwta2Wp9Xd1owtGxFkbW50YHktLHYLuycApBE2i6NzHx
3GEOsPmFo+yVgUAOLciV1t0g4dA1MWdjk8eZEMOFp/hd9aXpdekHTsHenXWMgblV9p4aZ9KtGcXD
bs7s3Mvxe0Lf6mUvNpLcU5sOzWgV682zlcEyU4PY3lGoSnh1Z41/eu6ltzXv5x+diLMbUBsGvmIB
x05NQYZOmKn27D6yJ4xo8DO5V16AoTTCm0Tb3MHhSn8YEtceN+Yl72lJPS/Yuv6gJZWxKwfJ2iSF
1fyU2gmL42iXii/1QB7CabApZx5R7UQkgHvB6sDfqNNPat7Guzomy9hTtPC2R35xGoOuZC+XMP9i
jvMSpZMfujQxtpD4miesqdMpyZrO71qbASxm0+/sVBx7qTUPEnXs9m0nzRuAIOlXwA35PpkmBa8j
FKo2k4GvxkIc1CTtmDdy0ruRYme3ba7rYJmmmhxr+B9UpsJLAucUSkrgYwH7hXQM2tFQNK6eZV9I
L+SuCCV072DG/R54x1aWQNNITjE/pEOLY9SGHJNWFacDDIb7poKxwJO8d9VsRDrUwser9aDYAPyi
rgGIguRA6e/ZTXV8/33Sdtu4Tbv7WcUWLgu73mhI/TZV1k4eFR6FHxmTvg9DWdkGRehsRjL+XhUq
3XeO4GwzRUm8mUee4ZZUYvSMpWRTpszpXujmTQ3B2RtNHXGHRPHDaFSce7NSUmjqTbRpHP1P5pjz
c22H9VOZlPmu0WiW+4tBjRfwZU6Yji9Fm1l+NQDcsSFWPsAXgSfVJfJN6gTtrpSachNZ3Xhw2njY
ZHlvbmtswdAJZOOmTuXRk+rUvNGRjDx3eTd4UqNA2pDDyrfKrvWa1FI3VtSb/pyT4JcmtCAextiE
k6sJ/bAFkwd3Rr/LJlva4+yQ9kZggSCIoAU4gqJZ+cCmMUlpfQCnp2yAs6VPTeKEOw3z+FMtsvIm
r+fuc1WPmq9Mtn6qIU5sOM0yCOZ9+1/aLag+e6pcR0F7nxjtAHHI6f50RfSzLtXimODwdVUnLDYG
0Fo3LZ3iJlMDzQcLWN2WC2dBmxxs5ExmlnbcPuujHv9MzC7x+xqTvhqzGwcqrMhk7n4JQ2tcVEaJ
qypMtzEVyi1LN/CIWavbhdK3s3Cku1Nrz3vkDOBrAjv0k793zLyaXW3O9Ju2kPoH3pGmfiANOQ1u
lMBj0RrzOU3C8jCCIID7IDN3zTmiGIEQGwTh5qEMtX5b5Ybl2r2a32PoDT2zKcHnCSNHVsRVK7LI
v2sjULYgLL6lhTy7gT7rUEEWrCC+tO1g6x2kysx2p8JsgNR3JYY6w9mUI1iTojJ/2nP/s7ZG61vf
UxsgMGK2vk6Vd3UvAHaYSOumuAz2bV3qt8kUhdALo3gHB0q8pLMUeKrRtbs0KzQvb4DnVGGc+DJ6
oK0hi3pXICC567lFMvC9cMcOwEYtemeDtuDUhZFjuIqlQhyqamMXBwI1lDAhV03LoZO0fe0nC4iS
mJL+VMYG+3UMwwAHPL59vY9hNTaNBQ6nZd01TbwvcFceZ+gKe9F0zUM+I5aQ6tZ8qHpuBmMSho+i
SeWHuhCRj2hK2iaKNOzEQOp6Qt1iuTmbkE9ErdwmaRu0ftdZ3fOkhr8zQ3iZZjxWC+NI6aLhi2nH
/eSJWaq/a9bUHJWqS3/pZZt+dWYz3BgJHutBjn6mSgoLSBr4a4NZg8/haF7Tc69VqYGyF0bvbIHT
yRtUgpBB+sbyjdkeN20Xj16Qg9DvSz3cJpLZunM16HtHAWmYSQqTjqgBnnLxbRKOwsbh5I+2Pie+
VkSIxPQZT7dZ2u5ICG8T6kLajFA0E4/LuWwc9GKa+209UD6h6EcKcEfhl3DWIzds2xqaRBkZG50k
9zHSk/7OQL6THRKHguZcatExkWLv/ESvtYNRO82DE1q/KEc9uKVgvutgxbagU7mcDqG9D5yBkyfn
JIwzYW6mpG9v0O90GP+UaGuFovimqaCSSKS1n6xWyg5NI+ajKYWx6abN3IjbOpwNmeRwUHlJ08xc
u5FmPDYje0KkzqPXEZTjVEGukU0pxMfMSI8Ngj7qDxawlYIy20aE8++Ksbc/A/kKSi/hiX7gfEkT
tw3kASSpEsS/s77ojrpk5c8ZHLvbHIiDrwvQD24bmaVXccnbcVWQtk49sSkYMW75GezOrCrDPhNV
tBfO0Ph6an0ndNMeUlMniToE+ctYmcldH4GYSPMlUDn18eco6aYtfma4rbOtuVpVyZ9stYyPaiiB
CjLiiBdR1e3yfpI2MIGqT31WEf6Z4cQ4JZf0wgEIFJLzOEQtpDsRll+kpm54c5r5XVyZxXNXBl8U
SVJOeGqrRyOrx2fLrMIbuU6YH0Adbioj+cP/KfGjQevQVLIgjWjqdw5+pBseXNWxKitnL9WKjSxG
H4JNlIb9MZuE5EqDlWw0tc1AZvHIyKNw+KwFUIrN2pAfHVbzp1Y2xSaKgtwvkiHyYznvXTFW/a0M
SW47mf30FOt5+6Sn0IE04hpuMXTNtk4Dz07sG8hwL2mgS36XoIsJ1QHSVl70D+rIa6lhD/RkvWi2
MD/07eKI87RGHnaR0Ss+eJTfQVqDfDH76iCoQPogVKgSGcC10ZRBQ81Dj4LJbu+g8rb/ZQWee6gf
2j1MJtgIFhV70qGivo0Y00ME6RQgRVT66SzvIkVybaeAiTSr82Eg0bxpg6Q6gLIKt5oR1G44h+0T
KSnVw9gG1q6t81uN4tZbmKshJMHBvlPwIPtl4jjb3ow502vRfNKV4lcSt/ajrEGA44XGnWUA6RpL
WnYzhbH9n1orOUKKoPPVtm4fzbzQb5XCaQ9WJ/82LcGu3NXKIRm10W1w/LsEgrPtbKBejsjweU7R
6q5RC4rQdUCWgsg2N9I4Kjs4gKCbMjv5o6sdOScthOplpskhFl2+TUFyeeShuZMMIDzYt8Eg1JwG
sdEAlpApaKA5qHFxR9YAEA1Aw2CFXYzWtk+MB9KKE2U3OOuM23EhTgZDGblGHJbf2iqZNvIQBBB6
+tyb5Ww+OOqU/ofIzNzatTLezTUYxiTNPuuaxFga6cvgNNJWdMHPrmny51pLymObBQhzR1U9CtXq
Xe6i4aZXzWLHLRzAkKKoPhGSAQ6Y0FyF73PTxRD7VLOSDl0YQ5cmdiI/ULoh8LoWYG+mFA+RMig3
AbDsTehM0qPeEpYwE13ckvkQ972eDKc8hikK9OYZRSSq5FLOnefA0WGWyNJnyYmBcqSZiN0qcaIj
cR+QPtF4LzRHEOoK/jhF2t1ahjEe1L4qbnTOKS+G6OZGUjp3nqzOxUuhAhAUDI5E851s3ZjQNPw0
SXK3KpLSK2LZdoemDr0gNspbrVLkXV/ItleVdr/NoyD1Ks14IUhm72E1FX/SHpLxPAEQ6rUo26RG
2PMOq6tHOCiwbVVnNlxRKvOTiTbuxuyUxOO6K++g8vyps9TZ9ypIuTE0uZTFjXZbqbO1zSXlLiqH
3LPDUj5WWr8MoTXdtI7k+LGW/pfnabzLeHkBOsk6IgoQe0GQLkxnsHhIkGrjgJZm/CxGc9wGs8xz
ckzyr6kk1V+CMTYP8Iih1CVy7U4mXjOJS5QL1DP07aoiwNXnCmCRYH7oJWt0I2GIpypGN8ezNbgl
zqhu8nKU9njCQTUN0BhcdupoK4c1oLEsayGX5c6mIOjuhl3124aPA3J8VuFAloD6INa41lhLm7ks
yxO35dmVUMK5lcyMCh2D0sb1qNzb3ZjdRXkdv7wfkX0Tx1zCe5iLSWEvJcXWceV6HGDLgYI8dsqN
qd7N4qORWH6f2hhLhQSFS4G2UkIWTdiYSLXmY9s9jMlNpF7JbV36+1/9/pt6aKh/bSXm953HDMP3
Bw0b6Bj4D/lO6k1h2HjjmRktmzNuDOYjQAFihQeqCkxJeSVxfqkPrxtZRasbIzcGs6eRNCJ25l5z
AV/7+dUncBArNmPLz1sEHcWpCr99fAo5S2IR2yw1MNaimMmqJhjeZOHy5vux0f778K9TkongN8Vz
FuzF0rtX+aqgHlqp7k35KNXqd5XYEDGwj2a1LeevkpDkHpOVVs6bwC0zpGVTGsdAzh9JPZLPmbQ/
73fjQhidNtDCkNfjAbJWBJO5cjRUqsZRcR6V5lgXhCk+vd+Euc4WLN3QltpJxiJLXPNBOl3o6NWF
cew4IxvVejaynih99t0q1GtFMJcpeZaZWNpCBEWDEE9o7nzIJkKN1VwWBgfkuE/z/jAH3QkyyidY
bD/lqSMg+VEtPguRJk0dTMECDzFXTcqlBFFVr4yjwD2YHaLw1/vD9ybZwu8jy2CNI09DJrOaBZma
cp8B+3VUi19zu8vjySV6CyaPC5xCCCi6surf+I6WDiGkQOlFs1i1Vw0apeNkBRiCY9FbyqZSA4MU
SX0wAnNH8hdIMpi0qfg0atJmKAAbvt/dC7sCEjae7AwquqO1WISQbitRP8c8Ig3i/XZIzA8a9pa9
86yFVaa550yPhkQ1jyFquZwpaf3DhF9MxBwv5lJia7WxCS7LlA1umRF4VMiyDDo5HNDGYSd9dLAW
7Y7GcCE5pkKxtSy9V5vQpHDvHyxybE3heNHkSgRx3/8cl5QvSxUpvKULKcVZT79kVmu5rWr1OJM0
C3mfFceiHlyrPMwlSEmgdVKbf5UDfdc4xS7qMk8ff7//N1zIaWNEoQgQYVeZnPpqheUStSaAe6Jz
4B1qmYlrUxBDhQ2nKY3Xp9dcEheboxWFcqYL2GQ1P5KGqNJCyTxS8G2jia9j17gZUdSm+6KLK5LH
N4sbVReGKYRRFmV734yuRYk3S4GDdxxH+UU1wm1tUj3FIFXAXj8lMOkL0NjZT2W2r3zYiy07bPja
coV4owkedK2sA0UZjh2Gk6GzKENCPYjiJtDulP4EitoLoEG//yHf7M70FgfFoiaiGM4bL0HUUySp
V+zhiBWU2hRT/mDmJaUkKl/YrelOzKhNrqrXwDiXmoV0hr2VnPgyjc5Xid40neTUzng0WIiwUCOI
tomk8rhQfP6rKK981Ddb2KJqRJXDpo3q8M2Bl1FEhXCixnzFwZgTlLkmqFtm4Nkp97eBv/C5BVm1
XhBaRmULChiR5OdlYzsRRSQI2bUf3oqXZsh0LEYzVYcddD5uLAGy3mozHmfd8sfZeFTS+ub9GXFx
qFB2LIpx7mlra3M0SUSX6348pqXoTpNNDI9LYfj8fiuXJgBgC7JLKqp7pFLnHcmdoDYMSYxHpiRJ
qL0BkrPKDmVHwV1jP/bf3m/uzYWHcXvd3PLnvNqVwej2UxxU41GJyKSPv231E3WVtnPy8/12lvFf
TwOLOhI0tmge15edTi6dKDSK8Uh84ckIylv8utQY0l+sRnHVpR57bz3kCKqvbB1vbwhLB3UM+whA
qE+5XlACiDT23WQ6xgJ9QCDxHAccb0CBGn5VzmfBBSHUfujXTEKXpj02AM47vABvRZCS5BhtEyvo
EefP8MAJ7PwppV/vj+ml8+6vT11BZsmUX8thTTkmg0Rh+2MoPxrswGoTe1L22AUmsHhAwPPJLPaa
fB+pf6Th5uNGKLZidmX+SeFb+rgsmFdzRx9EnWmxrB6rggIrRN7C+Kq/++20OWtidb7ZbbUED2f1
aOeNO+Y7ST29P4YXDtCzBla3klrXss6I6IOSELTXtlF3M1BTKEm+deqP95u6sH8sel+T03NxTCur
LUqe8VIn5GSOlvnTDP67Jkq88vN/7Yyvvgb21NmeioyfB7WcuDNg2/f//gtT2pK5Y+jL/sddbnXX
jnudLEKsECao0Q1XU6d8rhBrHNJBMT5+KgET4DmMkJcn399F/aovdZrPVScGJMTKn5YiGMU18oKy
/LGr/eishVVnJtEUsyLkGcOAQ5Wib7p2N0vxNhIvevSLMifkRKq9jYBJv/JQvrC/nzWsni+axEi1
cDS6+Vgn4TOi5U2kfQmGY6s21PXbd9kVQeKl/Y/2MEcw89Cbr31+pVRoSN6a+Viq4Q8zlX+Uarkh
XUGAOQrdOCl2lFn5OQfVndYjafjQlEHpxha4VFtfrhfYDVajXGOXpfJMXJ6k5qs0tnACnlqsn+83
spr4bxpZjehYs72HSlKenHZD8QH1gw+XN7+vnX+xSCLKbRt0wtQS3+if0tq80oPVyvqfFpaK6diZ
F+PB6syP87zP89AWp5y89TeqxqU/3h+iyw0sBhwoxoux4bwLlka9o7yfxanrzTtjKg92K+6qoHh+
v5nV3P7ffvy/ZlYHAvoaTaXKqjihjHX7fjebZP/Gzp3CB135FkdX7i4XPzxWXBWdLQf7miZUQJwW
skKvhrj1eOBy/v1Lh161sBq3QBhy1TSyOCnwF5zZ8RTzsQlLb7S4niVunH99fwAvfieYGryPda7K
axZ0ExqU8jFLcZrVZG+p859pqIDbBdLN++2sTr3/+VCv2lmty5giHaXBDnuyVEEFNLU3N0ozUV4P
cajbk+t9glacX7FdXu4cdkWD+NBCij6fhFBVqj40mR0DcrRq1wWHsLtyblxrYnWbjSuhlFRaEyeH
ChjmIfyUlP+0VpfnDEEMSMhrD4Uxmr1GwkGcEoMM/W+neojLzT98nVdNrO4kZT4DXC2j8iTETLb5
FLdg7M1fUfpLSfyPN0X86m+4AuDrujdFAF0D8Uxx6iLHU0V2H+SC4jEKUYRZ/6LkxjXN96UvxCtN
19GY4UFZnwhaIcmZPlnFSYVOEUcUOeRa3qTXIgbXmlmfCWzZCkno4iSpvxKBRLn6aajf/2HsXnVl
tTnks5gwOtm0oZDRVUvfyE7UCnWxbG7M+en9xlbvtL8r9vW4rbZWKZxzEWZ0yOHb6PWLMVEvQhWb
4IMBgf9tiFwTAUETA+L6lqrmYGbkUJzUwriVtPCOAiL/sEqRVuGb4T/2G6AxmuApCWPmQOoIJEiP
s/TSOdv3x+vS2fC6jdV41cogBdQeKk756Jdk/ZV/OLJf//4yAV/dUI3J1Cmfxe9LMWSBmVJxfU9B
xiv79KWvTr7jbxDKUDH0nbfS4+OqTHPMT8qo7iTKelLsVct/olT/h9EydEo+sy/LZDLP22koLUog
Mc1PgfQUGzfBtTDlxX6YgIJ5o/7dN89/X8uHxompw3SS512blZALAEZlu1/v9+LS9QOjEpET/GVY
6FYHDHijcKQYqjhJc+FF5b6bv2vVoY96pIahrzfXLp5/Iz6vHhF/1wrTmOwNFqYFZX3eLaFZWV2b
mTiNiTHfWuCcvESqNV8eFWmX2JW+N/v+M7Q61IOqMW1CzUw2/dAha6VWp6tUIGAoplwTAJGEF6uO
OAQY5/33h+XSXkgcCei1AZCPdMn5X2n1MKOm1mHLLV5StURj+VXt/uFsf93Gar81u1KWFFkqTrJ6
kqpHSui4UnllSV/8vK/6sRptIHJFSL1CcWqc8mCpwxOVvJYybYcqKX2wTZWrJ+kV2tK1sVttI7mi
9tlAjuRUf82thzr3++pfWiBfyhtpSVqsHdOwc2ZLqRyufAJxcn8T9T+Kqf+H3WpJ/f7fRlbdGHN7
tqYpEKe+KD0dD0Nl1G6TfPqHicbtjtQizLk3oTaLqpkUtDX5QJRAHGZsO5an8KR5v5VLd1cuX3i6
sMgu8Nvz6ZyUldYNk8Udr6fCOnWZxS530J1Un6Ls1/tNLcOyXt+vm1q2tVebfELWVjE77nrj+DL0
D9qVn780udjaAV3BTETis1o0VmFkVgqm+dSG2V1oQ9wZwhspsj/mK/67S6EfsRkqTPnsv+e9sIIq
Lk1cLidZJ7EnZOko2faP90fq0kdZkDTLA5Z3y3rrLdE0UBAsFSd2r7zdOmh3op1WIgLevN/QhTHD
nM93RxamLLvueWdqERaBpFnpKW1/ZsmmUrapdeWzLDec1Vcnys8FaMGrLMy68yYckUiGZUjpySz/
DIisTcdzJMp7FjfUavfRHlTTlT3gwvF41uLq2ZKmPAZTJgHzjJq52n0VkuydTW8RQ358+JZMoU5e
Ge3tereJ4h4jDsXITy1y+jHZ1tSWz+0r97uL3SFZB7+CAnAsoPMB1PI8mtHgZyc1/Grk5S4190nT
+ooY/mEy8HZBzbDA8Mj6nDfU1VVBjWkmgy59oRaeq9hf2+rKLf/ShCNsgnvUAi/6xj8aUps3nCO+
TbFUdPWBq8nD7/c/yqXxWh78GKGXqivr6Iwpqti2az0jbGJ4dtqilRh9OeWaNF1ZpuaFHc0hBm1j
twaSRmrzfMQofd3PdVdnJ0ePm2Nldt+rPCiEZ2hJDk86l47INx7B0m6lU0I1EykztoILENHCUtpT
qyL/ailyuqH0eeNWZWLyPp2Lr3kwxfthVtM/mRZVW2dWnfvURIXeU3SWkvZSvTFKo/EptNvuYSyM
J3CxePSGYdylkp74TKT+VGfJcN8PEiUQ5UH9JbIWD1epSCjFG835KZedPlKu2e58rcM0OKO7/9Pq
Se1p5TT8rinV+znMjeRnKISzF0GsHAyRQ7Wh1uaODO/npC/QOCMw3ceSOeMYivRta1Kgp5eimdcv
Xggl0FOIAXHxu9OKmLIFEFtDWF5bVTevFc26sGeyCMkPEeHG/rNOWWZqXjQUL05P0/Qp6b02dAtE
7/8wtVjrBg85HnTrqdUkeprFUct6r3ay5D6Mi+N0934bF+cUHSBOBqhIV1f7pZgziwgzbeSAbx/k
or6yyt8uj4WYorPMDSqwsUTO56yJDrjQG1Y5laN/UzMWvWf2ZYiUu1y1rgzX266QokZJBD1qycCv
8TuGoNpNj8HxFOyC7ka6FnZbAzg4ivn9heC2MGd5CK26IoQyU4y+Y6i6WLhNhNe0wqdAyeZ+Ow/t
IRTj7VjL36fAvsvSeUctwq9ykn74Vbn8FdDPiMMBQFvLZOS0qGUqSLFtys5pjJM9QofGNUSzt40P
6hn+t8f/ry31/OMZwMw1Az3xqZvrrVBa35xv0rndljXubPs+uXYkXPyCRJcQAZGoehNkHLra0nmM
MMJ9sKUi2h1K8w/P90XHgOYMxQSs63UeDGGB09pEM0+LQQ8PUoMu5KMrihYgu/GmpLIGvqbzQesj
qYDOoiWneeuYh/pa4YtLC4pco8K2AM6W5PH5z4eoQPE3jckpj7rHLHM2SkIh3dhKPtW2deXyebEt
OETycjwv0JTztgZwYKlTBckpMObhdu55ANdWM/o9DA6A5FV5en/olt87v7yR7yeIwWsK/Qwyx/P2
0M8HjgMb9qSru9TeSD2huO37TVyaYlQiWsIxPHKosXLehNnhGBKWoIkxtLahRT6tU4Phyot6+ZU3
HeGeaRAIVhC0reaAyBQ9pSJtespQdsn5i1H9sOetQu4pxHL2fo8utkVBPIhgMjuTsWqraWuzNdoo
Jaad959M4pqewWubXJoWBDt5cizqo+rJv3yqV62utgaHi4cSUKTt1EbjfrlBeKbWKR5VfcWV/l2c
FHCbUaCDBnoT5YadkKZNEqYnQ3wrxoaSrE/qNfLZhTaYbmiDENcyiuuJN4y2NtWRE59i3nFz7zuF
6uvXMgMXpt5ZI8u/f/UgDe2BHGRCI/l/ul35CYGP92fCxV4AXeazoA5+81aUJyFnZVclp3Ko/LaV
v5RTdq+G3ZUHz6V+oDqC2W8SQEcDfd4PSCldAyaOflB4+rMUP7/fi4s/j3KAYqQL4tZcvadstW+5
VPPzgZR6JsZn58qEunSQ8/rkSyNoIkWyvpOMU97MqjzGJ820pzugz88UDMm3NfdPr6q4vluj+FHD
Yrg3+6HfFKItDrbIzLuyTzDy/EN3kd1TYxdtBveX89EspInq5nimT6Mq+f3Y30dD8Pn9Jt7G3tgd
eAAtRdioV7EOEE9DrVQTnqlTpr1Q7Qbogb6LmjusU74SqX6pXfmCl+YhD3BkC6i7yYuvuhSVJo5P
K09OSVA/5Ub94FTxvh3Cr+9368LptJQg4p5DpuNCNioYp64ttRjScr2Hmf89EgEo/fEUd/q395u6
2CNneXOxgaEOXvXIbuLCELEdnyzM+zJKiIeh8d5v4uK0f9XE8u9f7Q7Vcg9HZxeDPFGEP0mgT80k
uzb3r7WydPRVK/VYhwAILDa6dK9qD8aw///rxfLNXv1+3vb4LW1+f6bSvAYOz6Bcwseb4KsjfEWV
oiILPG+iMbQ+4N3L9lNsctzsVw62C8epguOSYCubG2+71c9DVmF/1W3ibO1eNW9V+9mJv8jjraV9
/CbCJrfI6rklvA24EiRN2rFNo1M/S9vecTaa9kFfz3J/pwkibrzsiIGsYzlUqWgpVRJHp+iTcNwP
Fi1+8+urb505U2yGMb8O6YoaJc21aOFa5vWmgdVdrS6bKTOa5c9XEG7nDmgCxZPwtYpsfDQj6qvn
3fh76tv7UB8/l+W1uOilgwLpkwXv+K/Mel0llj0fGklXQdhN1UejP5btj0LqXtRswM4JKiHRjF3R
KhtNSbZmqDynyj+s19d/wVpLNxpyUOkFf0Fj6kdZBJ/72Ll5fz1d2NvQM5JfYo5QvUpffcYQOMQw
1Gp4kp27UbrP69PkXFlTl5tYHD7E+tiuV3sbZugKVI8Jrt7YNvlh1g7Stepnl7+VutQRQXkDS3TB
JL7aeczYSDsK/YYnKXeKb3iVK7y3Sr+X7Fa6gwwc7nSDGJGwAskbHMJSUaVjPJ1C6SbVIEL8w6Cy
+sj+Li+A9SNwKAVulvH/kHZdPY7jSvcXCVAOr5JDu5PtmelJL8LsBIqSqJzIX/8d9t7vjk0LErrv
LrD70IDKTMVi1alznOTcGaecfXXq32Sto0MFB8rjAbJhpLgl2TpudeV4lEwfEBkX9Ax/+wtFy58J
saOs+93V/c5w2UNfNC9WZvZh0kEHaXl8M/cIksOIWdDxaOJaVGx3PpQzrMxPzv5Ao+mLoMnKdTi7
ZS4MKFGg1nBhcwjrnCvxaGSPtEJZ8m1syv/OH0SFPahuoPtX9Y49uuMNva0QaIp6O3YgY6w/vWOW
0JplQCAMNQI10PSzvuhabaBnAraKKLMmPQSl2BoqZ3YtLqwop6tLbQuSWLCSDmZoA8PS1+bKcs9E
kBCphKYKEoUomavv2aDyy8BrGEWSuwaRIeWI+lMxNA9CJNkdrwx+DHRibizQ3qyYlu5HeUrjkgc3
MJ5+eLOrxaka5CvBaCNY1+r+3p26+9wXn8xxeCHcXtkQs3vuwpSy5+IJeFdQYyAE87o4HPqkekb7
0Bj5erq2vWfXDPU82SoCSlvV6QqntLS0QNTv9fviY9athGFzkwbpAknPihDmpv8pphmpgl7QM2TU
8nJ69tFrlfdR3bq75R2+Zsi89rogjwTpog9DTf4S9/YD6Mu6YjrkwRpcY27CwP0KvlEXDPFIB1wb
iqe0S4tSS85xvm/MO76SsJn9PJIniJEgE41EwPXnOcmBWoeiG+AJz+NLXL/jAkRx9VVoD/3VgbKz
UDaqjJRXybl3DAiuCVK9TMQZH91GrMnAz16EaEGCkjmOKvIAylAqXoGFbDKTM2+1LooLYAMnkJQ+
e3E3VaGVgtWIJntIDW2Qoho2ToqOiSrT3d/W2AcrqYK5E4XEFIIKVPslgOV6WrMiHRwDDF5nd/If
jJyG4PTaJPn+HZsQfbxob5QZHDVMS1hVJGIokrNedj/9tNxzEfzOapS8wOi3bGp2QD6AozZ4iEFQ
Iv9+EWWUuBOd0YeeipEFoKiueXXsnbq4H+uxX3F8cz5XZnllFzHQV2rHGtf6oeYU65i4/XRsc8Bk
nPrktC64RKFY9dQQMLpakJVY6XGY3UDgkjZlsAb5bFOe+YsxBhp1ax3cvgBGFacqCTZS+aHLOWjO
qk2HQmDuDXnktUEQxWa3GVEbiLn1dqiuj24V8DAjZwZsgtr6BT4ZvxJVzvDkrlBWB4fWt3rtzT3n
vS5sqCJ/Vdx4senDxtSDsGwIHbdCN+zBGtOVaGbOvQAiItX04LtuyA9Mvx+NDCQEZz27AwkFmLCW
t+XsQNBsLsW6MGWB4h3TVOcNd1MGPaZh39ZfUTQMje6z2b3jhrTghD1UaOBjVHEZYmYaH2LOzhZI
+mIUXwGfRsfrys6fGw2eCfBhBp7GN9wKjkVA+AjamXPDd8KE5vOhA2yW/Y9W5JpdbHMo9TboroGC
zdiAtcppNvn0I03Q4rrW6Tc7HGQrAMt1MXPq62cAlxZYuPX8nII2sYnQshSXP3g3rYxnzjUhZyFf
cshR3SQuYmAQGrdu83Nv9H0YNOy5tLrvvZOtAETm7MCG98pEgYeTEvqnFEycoPoGpgIkcmFpkToE
69JesPZleVPPOqJLS8qtCcDC0ATGlJ8Nq94VEMFIdf9xBF1QljsHSt2NS/SdEP5HAe7dKqcvdmms
HKy5gysTjDhaKBj6agWMtGjS13KRg/a3+w5yjlMJHd6VYcoLWY1wUXJAEyhAUUDGKZekUTlTwWnB
zkHtfLJrAS40uhlrDC8rI1w2gKbbbeiN06MFIE42BfesTA9TuybZOruwiO5RFEWTADhnrg+EDwYG
Bulbdi7Nutu0Wr0RvZ9sWsB9l0c8awhKa6/QOcQoirfKQFhFoUOJkzdl6acCfGW7oep5iTUk70iv
o5Qs+SR0GRqot2gmGtK5HSbXaPfBc5e/I268/LyyRVnsQe1gwg0ygNsVvIxh/2V5ruRputkcEFmV
PXioK6u5+ybt3aEwCTuTSvwCFwY4YsH6eG8JZzu23XbZ2OzC+GgpQWYBbCIqtsAIQDoLItACu/2I
1pJQb4+556ysvjFvBcEaIhuwYqn1o7anQV6ztjh3tp6HQSmOTuzvfbDa2mTY2TTbglE17KsNGP5M
oT2ViXGMywRqeWO3ci/LLa3OLtS7X0F1iFMtZfkm0E+OfcfQQZOjdQYQmS6SJOA7wy/8jeeBG64g
dR72RfACUqM1jz23tiijmR6g+ygVqwkIFscjKYy6OPt5dxdw41tdgnOE47GwnWrvT5/k2jsWGAUZ
7xVNCrCPdEWXd54+Qh0bxYwz1x4l4CegX23zx/ImmrvuwL9kAPboAjOgurPKBUfjMGFOLX9vZluw
kZrB3hrekbWE5gkYi5C0hBn5Ky5G4pFAA12pzc4oIO7rjoEs0XgW+Rv1E19zRA5SXEgPyXDYM6/N
UBCXZHjGszMzvgVuAlbg33oLRm3va+9Cw9HgK4dj7r65tKcskG0NaWL6PtxVDmrhP6a5tufmDMiC
AHrBIbAHAMT1gMoBp792MhklHCh5cE7Liz/7eeA3IDaJCAQ35/XnGfMHqcybIWoHsQxIz6tarJzZ
FRNqShy5dpERHwjfIunYgU91/gxe/jXeu9nsqtRywiDAeoH36/VI4Gt4ozfAWTmUed84iBLvNKox
EI9C/3fK4mwPRizjUIMgExAcau+KnudrWKI5V4m0OUq3SCXDUyo/ggx1n3fugFhLExFAN18zMd0V
+fSOKUU8Bx4IqSOEvMH1WD2RgBmAyQ64OI448gHjWlZibtEuLci/XxxXTtoiyVNYQPQrFQreqHfz
ek49gPGxTgDI2rryfSdu/cQrtfws/Kd8008r7565ewIFbdmnjBq9o3rq3CqHtK0QWw/2o592oes5
0QCkC26mRHsMUvDRGith4ZwbvTSpODiCQJ+WAcC+Hbh9/HKCDMLBRBXPGu6Wj6xKRPLv3F0MTtlk
wu4AtWMdHqfUuyua7K6w3W3P0l1PnfvRLQuw9pJ7v+VhoHVfIOKxKXztUx+nK4mH2T2CABhhNK7E
GyZOj3gDKUc8LOypfQny8R5I9JWxzplAKwXKQwg78Y+y0Z1ac8uKAcKJ1q/kkx+z+MH3hunz8ozK
qEGNKsAEIIM2gM9vWICGEpgZ7ovsPLnTJiEvdors61PpPHbOALmCD8vW5qIIhGvIRUmCnhtyHqIL
0k4MiDbLLUBRPgR3LA8OSZY/kcx6CPJh7Xk+V5dFMuOvReWwQawF9fMU6Daetk9DxZKo0Jt7Pgh0
JbD+YarJThvAstUMJPQ9G5I93bhZHvTsQl78BOk4L/yJybgQVLDs3DYhxA0StvLInf8+4mCI0KKy
pkbCziBZpY0a9xj5YOY/hbZGeTrn2dGn8l8DSmDhdFmnpQ1WjTIeA75bHHo9/2nZa6wOc24EXYcA
AEGlSyqrX09UDq5qK9GA0yPo8Qsd0X8wGI+sLP9hU2dlUWbHBCAOGO1whG8yA34BOQy0EWZnpI6e
PG5/Agf5xrOKX8trP7vhL8woQXsGwQrmtpg6x43DhJgRkcp9RNtmWRGytef52qCUiMbQCyj42BhU
5RqbpEvCKqlD6r65UUVuhv+fOkdXlqmHh2V5if2sDQ8+2enNsfRWyGSWBwIah+udgFac/5jwmjtz
3Le/zLWM2qzfuxiEsqerhjWdJz1RbvWPU2J8Y4A5NsxBX1l89Mj4sTXX2vjntzf6FwAtwANZzc+4
SV75aTBl5ybAwuyzEnTsYfsO0DiqaABzA2ILOm81PkKdZdT8Grj0QPuanfzyy/KGnh0Eui+QIwTr
GEiWr1cmbp0+gF5adh4qE3nbeDgQHWxxPZpvmmLl3bRmS1mjqeh85vIWjs2KzOnOHsPR2dZipUwy
e0QvRqTcs3XiA3rKMCIvDtKwTqZN19iPg/AP0Gl4GDhkNN4xhUisA/sBCAvKxNdTyPyu4nqDRq9k
uM9lMwuPGiiH5dN77gUwIGPDId1+g6giVtm5Zs3ysz8dDHq3RoI6e0bRWSIbF0EX7slr6eJa8zIX
LSYJnk9N8EPXPljVzyH9/I6Z8vAGw78mVKqVpYmrqu1zihF0UAVwDqnUMb5Dy/2yldn7M5BQAfRB
yBr39UBKYuUDkevRMfKblfq21JyfyyZmd3KAhjXUuXHjmMpO1mIa0MxL83MGxRgnIiJ0pWDLysaa
8WnI/IL6ANztKNOq+Tfg9yEwiFj3bPT1AaM1oU3UNWE9Oh/ayX/yCu0zT8VatXvmvXFlVY79Yh+U
AJ65HgHmHZilZzTD3cN5RLbTfwTx2R9z0n5oVb8rk7W2hZntZ6OsKclokeuy1FUrKmccch8dVL7/
0FRZ2JIHF1C35XWbNSKfUQDvomSrEj8RYJ0d5uNhXVt7IZ614JnS/bKJmd2HV7vEwGP34b2m7PGq
6/OialxcRHkE4l7+9s199XnllPpFUWVmjM9DXIWT+9p7u5OxQYsNXCiAzYBtKs6sGxKeFzbw01BW
bXhUrAQCc7Nz+XklfuqrVmsnF58nbJunL2DdWFnhmZNpA8uO5zjQQkglK4cfzfAQEUsBbsE7HU9X
An6d5I5TvA6g4LW80rOmgOWXqSwXL1llpSmbqtr0gD/xoLJUF2TTmn/0iYSTWa9YmnMEANLgXCC0
BcBQiQPjLIUwZtJTQDjQKJ+7d3oHficeoDJZaVszpft0bD8vj27uqOBkY2ioPd1Wn0RuDcihA6Fm
pvlpCsyHsW1eRr52ec5tCFDvwlXDECjPlUk0zLLybZoCtF2fiXi23n5c0ByNdmVkUCXTqBLeDIKa
Feh9p7PZ7PxvdK1oMfccvfq+ee0smT/WXq0B9685h8xxdpX9PJnQzQQlKLsfgk+k+SqglW7Zm+XV
mQlyJPmuKSGeSEOrqVRWBBV61Sxo1QygiB1/5tYD0w5jcVeRlaBtZu+hgoWMj8xESqKf6xF6bLAK
nZARNCNnrX+AaE9Yie9mc6r5F72sV9ZrZtfBGkAu8NCIptT6jMVyygfNGs4sSJ601AXnu/NCu2G7
PH0zuw57GrBjvE0lIYSybFPtCAcihAOc9BDy5HPwjj6lKwPKtg6CzuT10KM1vQz7cmeLlfWfmaer
78sBXlzSLdqmkQzG9332D9E2k7711iQZZhb+yoT8CRcmUghLE0+Mcgif9JFuqryDq3l29XzrF5Bf
1FeGNLOlr+wpcQfU+ZLRcacBDx2oFJrI/EnBO0/ssu7U+CvG5PwoaTLg+NAmi5gDfU9qaoIG/ZiD
8m84p81HZ28Mn5b319zcXX5eOTR9r9uxlJM9cwipZfu02wT9c+tEbbKv3079CAgx6rOIEGVTsfoM
hUoRa/26HM7W+Gx0bFOLz8RcK3zM3HXg1AUazAPK5xZMZzLQZtmN2Z9jdzOUoAKynbD345D7a6rn
cyuDRwjAo7habyu0mp+lpl6R/pwkRUjtn2LlXlv5vrryFfQ70X6b9+fu1EIOrtwsr/zcwbz4+Zay
8qMF/W/S4edbgImkD2K6b+uVEG1mLdC6A2ycCUpoA5N0fTDbdtI7D6rMZ/BU4G7JIXguniEntjyQ
GY4yqJMA/QxMKmppgMNfm+FZzgyDmd3Ztwc0vk5hXH8t4n9i8/OYv2RN+DmBanzonZLfmh8l7g79
MQ65W/4RymJBRwcFMLTkA1fpgB1WbYjqg8rxWa/zk+mEMaB43/6nz6vQtaHIKE9MfB59rWFZbzv/
zzsMAFaD9BA62HGzXc8haWmb+mPPT4yAqnDSoexB/DVQg/zIhS/7d5L+GlF3dDfoqR6MNT8lMQyU
evmhyJwXSLT9mhJo2+n6Ny0QaVj40355dMpe/9ewpHqUruG2nts0UIoz4hRk2+1XFyVXCLmt+Wll
r9+YkBvk4hKyWxc3QsvEiXob+0djoOvurnXe9ij5jxE0L8OFAuetogZa7HKrFTBiiY2DN8/aPM0P
4u/3lWgj5ppeOcDQnMYKzXZ7YuxG9PetSTTNr8ZfK8p5bTuf98UAK1a91a2QfrXWxjFr4VUoQ5Ik
IMl+vRily1E5SEx+yjp92OR+8j0322ejcbbv2Fd/7agYLT9JWlvUnJ+cSf88AUhKIFoaOkm7AhiY
Hw+0YfB6827L7HHRQsm992CnfCoGyM2e0Fe3PJRZB+b/NSEDhYv9G5DGA4gHJgi0rNusDJ01Ep3Z
zSUbLUGSESAHpFw4GvRtyzZ1sSjgwy1GE6rM7gbkrqPZvGMssucVulLgs4JDux5L1vmUc82GUh4g
2RBZX/n83Gpcfl651nKI4wRswOeT3tuYvwc0I6+9mubmSkKeJMcLsN1qqISmBIvytNRPSb2hVUQO
UBp21/R/5pZc6sBJlhdc0Opj3Rs0kZYtRBF9ARVqvavC1HdelrfV7ECAC8UDXXKYq+13fh7HlBhE
P/neuA3S5i6Ny5AGxtZPd8uW5kYDAQBJwwIlFOQhrxfdzqTQkcahX9j4w94A99SGAAW+krOfsyKx
wwhmZOZGrULoYEB1NarDQ7Y7yFqLFYcyN13y6QrkEfTebsBuLoMSbiwcceLWEJqkjnLP2/blndut
hGZzexjJM9DK4bns3zBzmXit2uBQmE7Qbw2H7EcBNeeCrQRFK0ZU99j0XmtBBRpGSnTP1F8GG+JL
a7JIs0bANoWCBoBIgFxfrzs0QYoBocqEFWkipv2BrbDuPr59c8kkveysAv5HDTFNENulgQ8NKT+N
g/tWVOY+Jv2fZSPyl6rh0aURZQfHtRf3jQtBHQY9kLz+VpAqrKxvWJmgfI8pdMQiJwggyY3QyWgP
LBDeyE/pBESxqTcPAYS6h1I8gfDupTHizfLQZo8NcjOSohPAN9XVVHljN1lt85PuVKFvQIBmLX82
e3L+WlC7VDIAtlrALfkp8PapthEAdkD/fS0AU2G5rxGYDQ0x2UCAWFvFwsZgl606GxNXJBw9Pv7T
6EJdIG+/kCbvHuK+tiIxVj0U6pj/VevBfsxQMwnZNPn7PujDElTNqcf6lQBXeca//iwArqT4LF5C
N2QtA7iUMq2n/FSx5h9m0Cen6pNI8zoaddA+DAO0Qe/rgv3z9mW9NKvsWE6qEb3PCT81zhhBgn5b
8w/LFl77PtRDAfivhUOH0WG7Xh9vL6B9kDBtwsjiEcpqFeS1uc92CLbdB50b7QNah4PnCXCecKQQ
Q54KjW1TltWHGtxbe2Ii9af1drryIptzOxIkDA5QqRekdtw6AmBrtKbiBI0Pyde+3ujJdnnosxaQ
NXUd4KNk7ud65DTJB59SbDWDJ2HmN2GsvZTtGoRz7twgGwOeejzSwR2lWKl9kdtDAB+dT8amEN09
ROXa7pzmb2xRft2il4aUvUJQEOqGFIZiDpVevdxACPs4sQnc8oH9ZXnq5o6DbLpBTgAyVMhyXE/d
SImAv7ZwSjXtyRzBhRFoeyAFz7UBfcp8TL/oOv2+bHNuIuU6yVYN2YqovDlIPSSx3whxyuNjaQOt
rofokAOr7rIZtd/ndR4v7KiXqh7w1Gw4orYM9HIlNXZt3YYBWC/17LOXP1glhJZw4NP7IdcPVbfW
/zI3tZfmlSie8TqOoZguToWxaYEfEF/K9t5wNswMdW8lfpi7NXDpYjJxtwP8r+xNmk01dXsTD8XG
BHLF7kK8HOnKhM4OCHSx6KCEqvNNR5ifUq8MCNYNb69hb2maeLRqEkex1UFFKsu9bWqP2ceWJXyz
vJSzlhG4INQL8B81yLfygoBuFFPZtHeN2UUN9AmF+YkaNjgRT4a3ErrOhBeI9EHhD9QlIhk1dG18
OgZ9DIFvRzvjcc/4rmoeMK+uHi6Pa8ZxITBGJAYqKBvpMOX02Z07tQzdlqdU8yLR/NLGfZd8XrYx
szV8MKYCs6eDjR0sldcnvNUNnnEA6U6l+BSLnTMe3vF90CnIUB8vSRXRUJWEGcNUG6cWjeE8rP2V
OZr9/RffV36/3ghS9FZunFADjjKoq6B/9x0jAH5XgmRcoDLkdrh40OvIf7CcW/pJT7IQVMJvJRuQ
jghcE6D6gpg4Xniqw6v8dmTM8oyT/8RTK9S0NVSJ9JjK1Y+tKj+Nu18SG16PAKmbvI3twTzZeeZt
+oAd4tTZamP/YE3OXQN0aNSMgQjrLPu6PHczvhwUPCDdlkqeKGYrvhyclAA0djgqogzHMXI/a8F2
KFZCm3kjqCWDHRnKlmrvhJXFRupNiX7KRUrwBgvu+1iPoyQQL67FVgLEWWNoAUKvOI7lzSvJHgNT
Q2VeP/Wt+wFthR8J0Y1QY+mR+2sx24xfg9juX1vy7xc7T2vT3DWnDG/+4XuefzeaM2gUTPrSB58Z
kADLSzXnbIDoRu8ResOgyaDcEZZX+B5AbOI01CRCqBaiXy4ckjdSkbxudiDBgKBEm70kFr4ek5nF
thcLaAwWVhcFQftWvMl/DIDOUQpLwJ8pm70htlPoaAs7UQ0ZxIcUmnLLEzXncSBM/l8DisexXOEF
XmeJk13v3PG++738+bl1wMMOnkZW+cH9fD1BUzN6HY8hnZl+4/q9b53itTrP7ABkjw/2MDrN1OR3
4I0JWG56pKvYLzCrO/kanuz2ggSYC/ymsn0F/1d9vmHGeZo0qXd0aL4pyD0JvlJOIgvAzCk9LU/X
7WBgC/AugHtAxHXjncuCV45BuXssjXv6QOM3FwquP68cQTpmriEKfL549MsoWIuZXl8F165Z9i1K
Rj5AcfFCUS6XoOJubgydcyz5NmmMTSOOPSEh0H+Gc6hMfeN2v4wCqB/twai8jTF9Wp6+2912bV8Z
X8B5mRNvdI5a8FI7ftTQ+569UQALOwBGQMoi63pAy6pJnyEYi1pkGKRBP9T9sUaLUeadlwfyikpR
ZxKso/J+Q/Xtppu4FChtpgiBj8jN17tmYO4YTcRyPgJFlX7BLFsRK9mHAs0WL2WQG0dwcdMk1HIj
jkReDfdWF7QPk+k1z2OKfHgo4pR+6bXe33f21D/YNCGnrujZAbcM2zukyfaVJQmXOZSNo4lCrgCh
SMs3TsGn+wmx4x1BoiFsobt8AG1g/mOoKTmj8jRBM9g3vqC7TvtCuKPvPJ5UpyHJx6e+EXkYu3kS
ZURkYQEGWPB3cG8zZr1R7HHxDCGyS9VzWqbDfixt62VKg49d2f2ho2aGWqLnaZQL2okd8mDJoeGc
fCvRH/TQcL8/gBuPQlN9qN0/kz4Yv3OTa5vllZjbUvImxosbucSbO98rUrvUmYPVro95svPoXfNG
MM/rhrowoT7drDZuiqSCiWDXZzuW7JZHMOe/kI+QxDsgX70JKMoSMzn1xD3q+rij2p2of1esC22o
UOpvRMP9Zyh/bSkHcKo7Owd02T3ywd8T/TdQACvvshkPiV5L4FKRZ0MQqJaLDMjgWDVu/qMx7Krt
asH+NiBCVAwvL00gfNDN6/vKIxXShcRAC//0sccTqHakmvidvZbFmRsGlBYQwaIbDD5Emag2paSG
apR/pPr34aHwvy6v+dwwMA4I3SBSviV+Q3pfqxISuEfDav3z5Avjc4oGvk9ARY7PzqCvUTm8As6u
/RW4N+Ty46gAdqECHeK+J4PImwJq7HV9Hit+MPzEFNuGZiJC5lRHv3fxzderbDuKrH32uoKGaVEk
Ydw1+kanSBe0fht8LOGi/K3v5vWON3aByfc9yJyY2Q/035pn3vkiKrWyf/PNIT06xGEAdZBVFiW0
J7nRDRrkR4+gudRlp2Frhc2biyuAv8KpI58gSZnUyD5BrG0nxpgePf1V2ha9NlOYrjWS3e4saQW5
GMRDM+FK0SSlmfZeekQ3lBEk0QjtnuXNdesSYUEyjIOSCbRk6gWYEMInWy+yo8X00PHQN6n34Tj9
WbYyNw70Q+EhBCIvvCnVyLHkDop3ZX4EPX555mvkBLevSBsH5O/npfmL10hqdCPgevh87HwT0Lvp
HrdjfK47YN32xhr+eW4sHvIR6OVAxupm5VFN8bg+YXeZRf4Euea8HFearG8tSJJ/qRIjBTSQOroe
joUgPoW0dXusTLDP7Mvybnk1pD+6Pt/4vtS20xH6BDdAJmrrCQ2stD0aZps+DbqffNK1IbnPHLd5
tONhPFia7oVTMuZvfqBIy7JcLxsrUGW7HlliV2abd3V77H4BKpy+LI9rdt4uvq74YZ1nbaanTXus
U6gwdIfhHfkQlELAP4DwAYRw+O/17weHdF2DdaE9TqE28jC11uLRuSHAZWFVkC3ETCkHxSKGXRg2
lp43z1r8qFurKyBfscrigwkE/XuS31HK91wPwejNBKwRxDx2sLUlxehEcWP0eqTnzAvuiOjpJ7zz
ysgNCjuqNLwyoqAbwKTaQdzChG9wtB9lHIC/S4+bCCf7BTvGAKEhmOfDAhx9Ow111HM2mP4mKRN/
Vwe5FhYmzzeoOKTRZJkfydg5z37saHdpUiToUhhL8TIFLndDozTJXUsKiEL0o9fu9DIVD6NZjy8M
Klfh6NIR0JJW8zQg23W+KZpqrUH09sIFvg8kVEjX6sgDqPWSIuU1GbrAPoJhnW86hCjPJspAexyU
4jGZUAB8+7FAAs/AjgKAAVxvyqoL6HyLGrnWo5lvXB2KG9ka383MvgK3KvBkeH1AUkbduBlCfkJE
bR+rxDobvPsgtLVON7X9AAEDfqJMsoPxBsA1NdwahNvFdedYR8S/qMDo9vSzZIWzH9Oij+RL8sHJ
RnqXJLX5LbOzZOPEY7xBXf+NuP3XH4IqNBKjGBaAL8r9H7e8tZrYso62sxPVPRc7TndvdjWQlsZj
DnEGHhLq9S+oEdh561pHPHXKZIPq3fL3Z0pAKAkCgQKOfdwzNzFYnY+8qQxvOCZx3O4aK65frLxL
JE1UlX2wssT8JCr3p5RD3Q1sMvZJNXTPqcuYFpYBOmdXfo+8cxS3IfMxSAOgHop9pLgNgHy1sa21
8ZjaWb+p0KO/LfwBFcumnHw85XASjQ6V8dQo2Ek3PS0cu9YJSYzgcGVubt9ADmBT8MBgeJTPdmV5
k8z28gq0IEdewgklYRP0m5Js22Bj69vlYc8cG5iCq4eKFarAarqobWxgMQE/PFruIXfPxrgyFGPm
KkZLpRQbhc8H45AyrSnr0O9cNMax0TN2r6dI3Dn9MADZDjb9wc0t8H+1jDYhJMj0u3YY3fuU+ygI
lgQU1xp3Hh0RdLsmNSzUx3mzLZ2EfCKuR3dV3fG1LjP5c5Z2gfScF4GWkxFmov17OormoAU7Yj1a
/tunHAsLPghJdor4SlndlLcJdFpgghfPFqehNvyzvKYz3v3SgFq6ypAjAZcBDDgfgxip5DtPRMEb
5T/kVrkyooRwptNr4PSDEZA0pk2IPqXlQcwtxMUsqXRcLsfpMrNiOvr6d0ZPbrIvyg/LJuREq2v9
SoDnob9bDud6rZO4E4Ex6t2xyfloh1nF2AidCb34VbsB+em2lIRNFYho8kpThLgg14Kh20GCAkAW
TcHJI/mYlK1giTFJaGf1x2k0+ygg5Gg03nMMWMabZ/PKkApAAYWKcLLY7I+asTGqDc93kxstz+at
08LF7QEdhUe8xGEoka9js8keoYp6RNg4ZMDhRcBfd/YZwJ1lQzPX8LUlJQquRtGVwqLdMTA/G2Lr
JA/t9GIWOyfZ+1m7qd09BXc8W+O8uHWV12aVxdK427PWgVlogYgDS1znnrO+PyyPbsYKinV4R6K2
DSJItYSiGwm1BwOZ2hg4Q5F+YWSzbODWO0iC2r8GFA/HSDOJJm/7I8+0OsoqbYjoULAXjWXjDjLX
w27Z3u0pk8lnNH+hJRStC2rFw/c1I8uyDgN6iV8MFvl8n0V2EVnFvhnfXDFAMgHMXahwoY3/hkKT
Tg3iTA8KLmX3mNZ7EFovj2Vm7pCsAAMBYkBEL2oYW40ZKz27Mo9j+5imuwC66e2O/7NsZGYHwAh8
AqZMNoCpnhUPVdA7JeYRgl0IxPu1yGvt++a126NNNbatK99H/COzv9jOj+XfP+MIrn6/4la7wUgL
ZmvGccypfhqbrn0yAGcuwl4frDocE5M+F4Zer+QUZnwpUhamxA+Cz/QGCK6VBhEFIrsj1+/q9IGZ
G2+t3rViQr1YW6KXLZiIjGMGwlQS4a1orCl8rJlQFp+3rCuguIh4bHrIvg/poclW9vCMBaApINcm
aW5kz9/18vt5oZVWXYhjprf2psizQ2E2eeg6zcvyPpg1BCYq1NhQsr2R88jMXAvSjIuj31QHYZoP
A2HIonL37eEyYHJIHCM3jYQPTs31iHoHj+m4aTEiOm198dICgGDS4slOqnAKtsujuo1nEShDPwnp
dqRGb55eSZy0YwkW7JObpiGx/jjxeeq+uv2BlnHkrUJsbifxypxabRl6KkpWw1wvvrv5oSyHEDib
5SGt2VD2nODFlDumVgJo+JQXIAr6mFhflk3c+pzrYSg+Z4I+UpEkcXlC4/7o87Cd3uw0rw0oeyB1
jbozDVTy+JDu224X62+kU0LAC8ePlAlqIEBN32xnYUIT12YlPXnTqIO6N7kjxBpDUnm72M7fHmxc
W1NiHLuLp3Zoanqi7rj1/PQ5cVZzfTNbWdK3oX3ilVlHfWain51SQr3kxNmm9E9De3bSqEcVqT1z
8rK8AWb2GIp5yJxAFQFyUiprU1+0bV8nHj2BBCX0IJZckdBbc20zuwxdWcj5IsBBDlMFB9pD0rd2
M9BTZx0+OvHdO4Zw8XVlD+tGC3FaA19HveQMwNGzUWrPADutpd/nlgW9ZSAIw10mGZyv3VlBeVtO
o0FPBrRb0geSH9IiDTMNReRNs4anXDOmnP2kHqzea3U8sOxvQCLoQgvNnKIArke28ztu1yBIs/vg
YnDKJFZlMJaai8FlA/rmYhKijyCiZAUlOr8R8BgB/g0wG3W3sdZLCSJFesrdJnup0rq597TeWNnT
c1ZARRegYUeHcKCaMaIVMs22E1M0Tn7spyjwvi5vuLXvK5G6sGLwlVOanpipn032rcvNz8sW5lbj
cgTKm00vrQnYR4yAsIOe3lX6npYrIfltNOiB7wESmwg6JL+N4pi9gdYTG7DgTfepKx7iLAuZbYYu
rUK7XcPRzc/YX2Py7xfZG9/RkPig2M26O2546Uf85/KEzR2Xy9HICb0wAGCXNxJq0lOsfZycDUmn
EEJiIatS6OvSkGpvEx14vXTQdojSOAKpW1ogM+ZGgWd7corv+bd8zdPMTdfl15UNZupdSbN8SE6W
ZofPVb0WzM6t/eX3le3VCcZHI8Cvpz1ipX5rlt8z/cdAjm9PFqGccTFNctkulkXYBfOhgpacjqP2
099p+cqTZm2ilKd/qhUeTW18v7DCeojc7fKumjuGSDqj6Abs/m0A65WFwy0/T06i9TYWIPpF64XC
WutdnlsOvP2RnpFcfcDsX8/SyAnKYkCVnlJ/HwT3hv7BMsa9ZlrRlP5aHtHMOUGu10eMjBMP4Jcy
YWU6jUlscXIC0VyYxOOOd+a9PrUvRlXcAZh6YFmThss2Z2YR/OnQQkMuW9ZnlOEZcaHXdRCQk0Y2
2j9+C5jY3bKFmW0AWBIGBMyNDDKUyzID96RGkTw5GQ55YdbBQNvDmy3IZixcXCiKo4SpnEjL0kaN
2hBSBhEguQ+mFWf8f6RdZ4+suLb9RUjk8BUqdiq6Tz5fUJ8wYDBggo3h179F6953q1yoUPdogkY6
I3bZ3t7eca3rLYJfhGEAdAxhBhRM4ZcaYEria66t8ZgZbqilsol8X3xOzXLFbM0/8zKzCjloQMWE
Boj8rmDG7BINgGjmE3Fd+NYTxqPEBpWXJkxk7YHTT6yhGb7lL68Fop6EOWBgJfiKW+FMutBbmQoA
V/hh8gbXvvX738R76EEnmkp0TExRvwbcfq0PCAB1qBoqHKjSqGBdlOMBtQGkGFfedGjr6pRl5fa2
QiwkO2cZLsDHkNXAlIJyk3xz9MhIpIhpJcJUC0lXRwY71HUd0qqPeIVJdJDRSOKBN0uLVqRfmwwM
j2BKFPxfb6PiisYHoElpbKSoY8AFPEqSbQpgQxlutSMiv3MzXoN9qg4by9qOlS7DtEW21y21rV0A
e4Wxv4zY+N/1TdOIFQuzpMpobAVn3lxeumq00LqxrCen6eNUt7SodHLnPst8dHwmbbCyC0vajPIY
OkkwPXXdspD7Fu3QQtzFYPWqMYfCpx01NmL8fnuzl7QJlgvT33N9GdXyy8uZ+QBr1XKzi0tXHjEL
+wI6qhW/eGnT0Azlz2P5wMdRswmZJ1rdzcoeYfjW8PJQdAW6e1ZUdmkd50KUdYCdoUUOi/ZxQB+E
+chXTuM6nzwXvnEOaFHChVc7bDS9N1BQNHmcOOBgyv5KmoUTea1tb9/oIFMBetlaT/3iis5EKu5F
iaGDkekGjy1mYOjS+FxafPf+wz9flXLNe4Al14RiVfr0aDh31fvRRC52zVWCSgbG1sTN8f20+lta
v5n5kd+PrCtuI9pEr+hLACZidrZeiFj4Q5TTYlO9v+8YKziToBwCAHKAw9DmIi7oYXox/M0HDgDq
NDNEA0xAHcGhVHcaF8N4cd4+g+2yXmG8mH+d+kCBsWEeKYILAazFy8ttdC1gSxuLI21IDiWme/qW
I8AXDyVNvmRW/loY1sqKFh9FeEJohpqn265a/0lqu1lXBpBZ7AP5nWZPgIYIi9TGjHm6Jf2PomkP
drt//0bO2ObmG57tFVbm4HqZAYgsHjv0lL3K8fnffX6+q2eufjY6Rs6DCdcf3Vb9K5pzb39/yUTC
9bKBKYN08lX1pQdLkG9NuOtm+5VwFC0cGbJxpbd28WjOpSj+CmjKuDEa2KTEH+kr1Wz7WCap87lp
Wu2pngwAibkyCcmU/SBBl51Ma3wn7wV0cR59nPnQEZejrUmxOHblsqmfXB4XtgjpztHWWj+Wd/L/
BQSKyfGFVwM3z+Zx7W5y8Lv5+w/p2tkaAuWp0byU6FLiVtk92ZqdtmF/b2vDkuU/F6CcE3KJJAPk
B49775fzK7E+8nkT2OwIKjCkq1KbtTnptcmRsMoHA3wA3F9LIy+5LrNzNOO7ot9PBS/0nIIYWjDi
MmY/0jHdln6xd82j1a7gBizuEyYE0Mw7ty2pXqo7AA2o4bCeevJE7nT2AesJptP/fl4dXLTM6T/W
U/fLO2CJ7jszOLkF5n/Y+JQ6KJXyNadveUXoWAJdH5w7laYjoBWalioYz+BAOvC/TWtOxYJrje5U
DDwAbgHN3Wq4qk910lI3YHHh6RFwX/P2yJvmqPMknKr3tzUhx/9WiUM4huUogV/HpkETSdfEQW1v
Byb2OgDxKraW8FnYNMTd6ByGe4kCo9rXrTeZycd+bFCtOnr5Z38Ni3Pt+8p1bPyWJ6APbWJRnhwD
/dXycPu+LxlmhHMzpQ2SF9cj812WykEK1sRG/gJM7rkrDXC/TzpNI6o9NhkFXeuPsSo3t+Wa1rV/
gOrIjMECUJ451rt81pLCHy0atMDEE2hvBByvC0yRJsm3mfzWJvdTujeS78L9mbAcpecDuGIjI//k
iy8T+gMN5NBp54HL7R9J5bEcZjK+R1usJCcWDPr5b1QNeufXond538Wgk2TapvYOfbG9vQ9rIhSD
nlGrZDMEZczpN5TarCYPO/3Lv5OhKJGHQZ2stbAMp3pGRrK0+lBUK+7wgruHrXJQlAYnBrBIFWdV
G8dc8CbvYr3Mhqex1LVTzokV1g6G8QWKbhsptC9jSduPKPC5ZEWRTBYA3K0nXeyVedTYB5s9BVW/
zagZ5nbs9buCxVP2/faWLt3LuesLXbwIK/Efl9oLes62MhwItTEi1WJa9s/t7y88Y8YbUBVAaRHy
O7P8M6dvEHD6TG6yOKddRJqfHTjopbYT5F/KUdaBgQF/SA2Lxba9092wdB9IsDfISnZsScmRpwRg
CqYc4Z8rSs4sJymbZmBxy6OeHem0TdZQEZf0Dwk4QEi/AfypneoaRoHbLsHjQoHs5Rgvfn0qxEa2
X7P6SNaUfen0z4XNtu3sdJJcp/rkQ5g9hsyIirUhyqWX8vz7yunbIylSAGix2GDPQfljbA5p9wdE
E6hQruRHlvQMXV2A6pkZJhCoXa4kaNHblQR6F1vZq0eAj4CCOEberPb3bX1e2jF43fDA52GFK302
GZDUBtl1cdJrYciLNXylhe+j8gkFA2wUqvsqD31R6vZUB/kYi++mcU/q47t/PtLseK7mYB/8QooF
LaB4Q+XWY0wfMvenZ3/7wOffal7ofcc4kuKskB6RJQPVV5ySbw0BTfL0EQFwVDGHhEYoJNwvj1ni
+fWNyZSxsGmkAQGzW3OEjNnMKvG+paMujLonImFE/pcifIO6suxcZMB5YOyI3X5qku6blTVPUniR
R0TY8fYBWMUhOgru9cr/MyJz7UvE5vV0yIsgMql7R8r2D7PdGPPm7w+jz3+frQRnGYBT0GdoidhG
slxnLFxrlVxSQbSVzK4tbByS8pcbYPeeKyUbReyBX2AGfuuLlVOc1UDdYtRI5gAT7Z5X+dK8qcuB
t5qI3WkyotFpPvm8PDRNH3pZgR7nTm5u6+WCdUC/DCa5Qc2B2UU1CgGlXUUDQYY4aQH62/Hp1+A3
XkTa4ii74Z/bwpb276144jkoamCq9HL/UpNlBXdRqvHCdnwI6hVLt/AGYR34MLoXkNBQX1QrcVhu
dz6PJ7at8t2gbey1lObSdpmm7qJ6gBZ3XLTLFVgWAwGdQUU8jsbJy8pnngMVYqIvsl6rkiyKAtc1
ppUARHnFJ5t3mt+5Uyni3M6/NxPZ9Dn97Ev/0HNrxcFaPBe822gyBSUMvPXLVaWoOwD7bxJxx2i4
ZfjX7XNfikBApYTJKFQakX9SE5GBDQOQ8GEAwrRthDofHqXePBpWekB0NR0RkOyEUTw5ubUH8d4H
zAKQBDCrB2JKlJtmv+LsKS9qOqCdg8vYNp9d5yWPbi9uSetQ6EOpHjEoAFQVy47hSL0th3GIO/CF
19mrbp+SfKXGuXRAcLkx8A0rPs+uXy5BtF01Iosm4rR3N7+0VS6TJV07/77y+LEJ2eMA08RIEObH
qS/jqi9eh0J8DtAMcnu7FpeCKSHEoRiTw2TF5VJqxikw/fIBYHevojiY2f729xePA5WmuSSMWUL1
kQLlvdSBYoAbyh/M9t4iJ959QKHmYtZ/RKjvjJa1bTAWEFGBHdLOwG+9olJLx4FufMDbzXMn0Cll
j0bN0GQPQHYn2fnl02g+Dfygr1z6pY0CNPOMYTp7VFeXvnC5lD2IJbj5bDbPHdm3a92FS2cNKw9w
4ZnTEs0Fl+sw2rGpidONsUa+aBGXn24f9VIdGRNnsMdz8Q+YJPMSz262tDodkBeNHk8eOHEG9Jhv
qO2l+5Q0VgiCs2qLwtZ410+FuxkAELwpq7Z5bmVgbG7/koWF2qAnRqiIGXD0aCo2oGLWCOQq4GEa
I7LcQR+W7fa2hAXf60KCYsQk7wbflZDQtDvAaafap8R4KODicLADPQxrTEoLI45opT9bkaKCGZBE
PYD6Ab0t7aIePF2ltfMw/V2A7TnbJYBxq8eXtB93vEqjxtqSrItSEBrrzj4Vcl/RuNbXWooWrgWi
GPjPoLWep3iVXfb8qraJzvAimvVD6dWH3v3eJICplfTr7d1eOk946Rjmx9tr2q4iCXqlO6WdIEXe
isgptzZZA31buH1YioF03Mx8ftVCmAUWpmE9+CopqG8a85FqT3q7xiS0sAwgIc83AxFNAHS8y/sx
WB2cpQ4FTJm/0rAW39+9SxefV3Qyl5WXe5QINA6mUbevART1fgFwtoB5MLvcV81drRTSIXUAmqUx
ynfG+C8/P+vbmfnw8tEiDcPn02wM9ZNw1mh1lvb//Pcr+0+ZSzxGkz4mkx+OP6Z8rQK+oEXoZEFt
Ar3heEzVA9ZtpKgGIH5glDSSPtB87vs1yuBFEQaGIN15fguR6+UmjdKqh7FA0Ncysq9gV6dhW3+g
ZoR2HPiHM/MBBmuUh2IkxCMOSWXcOBFwItZADpbO4fzzivuUAhJrnAJtiI10U1fRR64ZmkMAWDV3
aV0hF1HhcX0wCziYPcM8Pdus+BtLR4BSF/AVgY6ErlnlCLysntAJCiIFMMz0oCMF8/H7sSzmiBPR
BtBB5wyOIkJkMim8YUJ6wjHCLWoh7/f6XATOHup1c3JFBaEUfmpz4fYyNmXEtTDPVorPs6lR4mYM
A6PiCzZGAGWozNMICd1cUpxwkj5OSH4zq40s8ujX9zmGTQu5UlBfeIkuxCnbhXzxJLskGXCxo1/6
aydC5n5kxwCRjkcYNa6rEVMqWqEDy36Ie7qbyn325bZpXfAnMPmL24Yh1gBxkfK+96ICIEDVyNhp
JroPJqLti8zv/poTsyNgkWhAMhzL9D6danc7FU327ogGaTbEM5A+MwiosXoRaFYi51zNQP4C71Y6
7+8DvxSgHFHJ+94BHjqSQc+jeZ/J4+39uzYp+DwoRgF5MD9OapW+Mgx4nwXCGG9AbdP+ZjorGj3/
vkuNvhSgxElclM6QABk8tltQKmzb/CTN/UfW4MJDnxuAr3KSA8kavwcnT1w0T6l2WoNBW1oBcM0R
JwEWDo2zilHXbKcfSlGLuLTJgxRAW4G7TpA3ez9tGXIKsyrbmGCDmVHMe9uiA91pOx6Xer31SrLX
8Y8c1xIyC0cO/EnwyiKwhKnxFHchGDtSAT2uj/uTixFMU19LLq0JUNyFHqyVlU0tCBiAzwlqzMxa
Uaq3oE7RKvgJSHA7GPhDD7MiQqR91vIAIvI6247OM3M+0+4fZ/hejgfd5mHaN2CILyLW0ZCP7WZM
2i19f18dPBb0ixnI1s79SNalS4EEVKWNPvNPWjOEvt9ErrPSW7GgeohogbDuvtk31WkxPd5Jznvv
ZDIrRIfdtqrNF4dWm3dfIKS1MNwAvwWDx+pC9IEHNqONdwI6aWSUIIWS/bufgRk8EqBv6KzCI6A2
0NqJ32VJkPun0mVhXVoR1VcqdwtaB9caWSWIwfCvo9weiwSDrhkkmDEu5rkv8X5Lf/F9xZB5Wp04
gciDkz1GPd10395/Buc/X1EmontiGHt8fmCRLKuI+Gt9JosbBNBIDDCgMRvW/lJdm7QfGAVgz6kt
y6gs0aC7Nuy9JkF5q9p2rIfGhISsep6+Isy+vUXXzhHeWACcolsG5TOECcoCTNZVfpLh823+ONpa
ETYkEKGrub+Jzw9toB0BYPcBxT0XquwahggALNAWwUk2wA/W9KhaG/1ZuuTnEpRd6wuzHQMHEia6
S/OIdEfyfrcVNRgkjTGoBvR3W70bMsuLrgPX1Al0DaGjYzLg3YkGnAuMMVBPDRDk+eqbYtXwjnji
ncDSJD/36afbJ3/tp15+XjH3zBkmxxT4fAVMJjQWZaCXb46F//6zxmgvoFAwmIp9UivzJLUsOthl
ctJrgBQ8OdXr7WUs3I+L7ysKXE8VGtWR3TtNVhQ0O+v98SEiGowQINWDxM5Vf6xdTXiJpjY5efIl
D8v83fHb5ecVC5inyGJUAp8HchXnoT9trPd7oxcLUDaICofaE4cEDD/xLX3/TBAWALcBuQYoKwZC
Lw2IQKYsr7w+wTunh0e7WOOlWVBTlFPhJc4ztUDPU54gn2h6UslWg/2r2rBKQVpUV3HXWyGqQytF
wkVZ6CGYX1PUItWmNMMlFPBwA9zd4FfHfzjWJ2H+0NbaYZY0Fo/2f6WoCQ0TBDtDV0LK5JcbVwQo
R3/gyPEe4dLBtiMSUeyrxGAUsfiQnDZuySO/X+NSXV7B/76vWNeRZY6e+SIBMlQWpvfW9IEHwsY0
HWIotPFDvZQIFM2WWiEwBnWqtFc/eyWb2zZj4XU4/7yvRB92Z3fJUMB0G/KeOr9S55eprXjTS1uE
qgbykphIQEuEskXAxGWdJVgCVPp6Z0z6Y1obn2+vYjbQir8+g0gj54OnG93C8084S1Ga1GvMKguC
U1Ng7G/y0qh0ja1TB3vPTHforSyj2wKXrgeeIeQU0SyEf5RTkQ53UmFgTYZmR91QhL5VANYqbrIV
t3NxZf8TpNaGplJSLiQEaeTFHJ6zuttYPQNAb3DSkjUDv7yqwHmD7MGIqLIq09Xq0TagzFa/dbfi
QKf70ftze+cWtQG9gv+RoSocGjBTJ/XmC5P8SPg2nd6P7D93NSBnguop7JYaTzfgNQVIKrzEieZI
CYUMDbS3l7BwJoDmgL8z52GvB554YuW6Rmv3ZPlf8ubQAJU0y77nGgmdekXUwm5BFDhpZhjWmank
UrFrXvhpWwn3xB9985PDf9xeycKBozyLrULfmwsUQvVqNr6W5m+MMZaxIeXvsqrv/CEOxBqZ15ue
KjcUmNzz62ugNRYSLxdigrmH+mxwT1LUY1hN+X2RVXfcdTdZIX/JYdCP2NcvpjNsBrfavn+ZGAtH
ktCf6fjU3vS0oqNJ+sw7CVndZfYhewrqXVoG7zd0oPpDfnv2764T0BiDsFteQww39umWr3GkLu7h
+fcVZXAGiRROAn6f1qy2hdw73XEAPdp4VzcsTEsWCn5I1rCPFh6Ii0XNl+HMtE6dW+dJi0VpJzf4
ij614evtw1m4TRcCFK8JCTepCQsCJB8jvUBfLLJfGSMh+ifx359vS1u4UMCFR1+eDeONUX7Fh8rd
NskMFxdKIydX+9mQtYTq0nKAPjPT4QDL/ooBu6qkX2MiWwNCpRuy5IuTDqHjyJ1Bq11RNLvby1k6
nXNpikoUeeL3iFq1U2oaIO1NAVCRFvcADV7ZtiU5cDlnHgVYvavcYVlliU4BaX5i7XTkrHsggKoo
6Fr5fmnzgKaDAV884hjDU7yRJrCGKW2xHJOAjgeT5yfkWQZQwPTk/bEY2smRQ4NHgoBftUeaOxS0
szUAYNkN0nlREayY1oUdAxQlQK8A6YBmbHv+87N7wwPqkdoug1NKN04Azt+tMe5vH/6CLl+IUA7f
qxrTIaxCyug5c4FEvqJbC58H5NWM4YFC1DWSkj41ms1r3z8BcvXY1mxbltlKAnJ2KJRXAfVAVNLg
u6EbXj2FCb6tFBkipsDWosD+wtzn2t1ZASY8fybdU7c6ebW0pnOB85+fnQqpJwl6bwjsv3cpjfAG
rOjVwrEHmOabJ6CAFHdVB06RSWB6XwFoBSBH2iEoQs369O5jR2s/UA9Rv/PRSKd4aWLIh2qwLACF
3E0eGksOtz+/cAeBoQlHGh4H8C1U1CaEleWU9kYay7ayIt77YZPJAxN/NAusddyZPt+Wt3Qkc5lg
nh8E9IlalmgM2Un0JGXx4N+Docs8fuDzgFOZh/lgKT3F4KPqTKTN2yz2vL+yz8Ng5ecvHTi++//f
V7IWHRmZPyYsi4FOP0buyDYkEdvREGv0gWuCFA+qroBA05RYCCqPPY1KGnViJapZAObHhCDSeGBd
xbz9VbnTnFyfeB1ggmqZ7jqPPYCG/MCltSl984FWHg1Rb9tg2rAJwSMZZ0aAVO8IGJDbZ/aWalXt
wtnvUKOePE25NYkkjW1P606dVTj1llnmcxAkwOenTrFFVYPd2xJOuN8732nq9vcTYMND1o7mH71Z
A25fMlTnP0jRomZmhfNqbAwerx1mHcOefgZfQJrG5gyXh1mCYVqJ/BbmCOZxTdTkDRDroStpvqhn
tqqGN1l5Li5GgJMHfs5P9C+FntF8koALCW0mur031Cwy/CYFH1vAQrMmICzmXIRNW8qN3rFmQ1JO
NoiY7U2eE3qPylW7C+x3T4Fh3gGFaoAwocoD9GrFJqWDTcoJA1Rxko9faGl/ApvCynN0pf+XItS4
Lkcs7nAXdsnJHoLqq+ZGlPy+rXdXpk8RoZwySZo2H2o9BZIFoOq6PzzjGw/wO+Q7sb0VHV9cjo9K
EiaB0fOoPn0exikTve/SuDYwz1ndmeM/ffLPB9ZzJkN57Ri6/hyr5mncS21TjsCPHX7VLQs7cS+t
tS6u2du4urPIwMyt4/51la/PcyClANQ+rv3h2aHDC9gQT6lTbIKArSQnr/bOn2/G/0Qp6zJE6hZa
n2dx41lweF8zNF0mxYoxXHqX5joQ2j7QcYW+1Mvr542Tng7dlJy6yowceqirNV9hTcK8o2cXXEuk
k4BNJjkJHotxm/tfbx//2vcVA9K3RZ5RF9/X/5b5xhErjsLa55XAbdRdAFa3+HyVoCQT2WwlnF5S
qPMDUGyK2+W6XvpGchrc+46OoANNoiJ/pvYaNNLVtYc6AScFCXv0JaOONS/07ByqJGel6SfJyUke
teA4GPnG5wZouQHEvwZhtCgLGoXZJaTy0Tx8KYtYUkeNw9awqOwxyDALxp5ZP4L5xtia7+d6msfY
UTKbW4HBKqDsIGuoHuC11E4A5duyvNwyO/mW1dqfIW32t3Vt8bAQUAPlPwCYhZrkJaLhFbjXUPvo
SGSlD2Y3bs30gWLw+d8JUi7N4AC42JogyKR3BMPytD/WTg+ejpXnd8nGBOhqxnwEmmqvEgXM7gc7
ECgcTFp2ZGX+CMbYQzemK2X/heZ89DafyVEUYuCIUpOAz0W14HNWkNeBYGKOm8HWKqdHjZhRDaKw
urN2va7ve6v8fns/lxQS5+aBuRCnd4XbkDoarVDNQghWiLBiQ6ixIhy0LxTp3+rTbVlvyV31jTgX
piy2dmVfm6ObnNIKVGrUtlN4c94flvv8zkoE2TesdyOrIXqkWQZGEysA+B2CdjZf0KjQFD0I7dFG
tfVGs/5DMu+bZpT3fuLCKZu6h8Q1yzAYqfngGGiiAE9Wvuup5oRCB05CjSGySIOrGDpTH2xKuJBg
fqnSF7cokiPr2uC+HCs3Ckrg7cHTCaKq6JJDqyccfq+dPGVVDnyo0Qjug7R8ZYVs7yc00G0AppPv
B2n7USGL4dhUdv00uqLbJlVvRn7pJo9tQf+RnOw44bwMnaFsIz13xZPWdyxqi9ELgWuShGPV9UeT
oxCG8QF7lGFJ7/MpEFEWjFZUJ6hMp26ebms7LQ+FIN9Hrc824NjED3anX/CW27Ako3ZKgIW7myY7
CEU3ZHt7KjGebcnhH4f4w+b2sV6p0Ow2YYrIRTUEIenbkMSZ/bREZVZtR+E2Bc1vIB/024aPz55m
PE5NG5GKrzz/Vw+PIk8xa64uk8koSBp7JNvafhaR4SOO4DwMDk8Wvfsq2YfJcs1lmYaUp/ttDPSo
L+8dNEVP7AVgWrc3b8lwBvAxgJuGJMsVeloDzqE813w4ASK0p+ddJMyftyVcWbJ5u5BOQ1ICAD1X
fS1WAp3mPXTC1+JB/AQ0Y8lXLvbiiZyJUF5QzUeTSWdM2onSqJ5CVrzX1VCWoPhi9ojiLXHwfUAv
39fx7f1Z/PEoD8yjl3MgpKhTn4NqzAoS7aSTjIcT9R41v13ZIOPqmBWdne/Q2R2Zks5EHTRHRCvB
NAWG8GqHql9y53MbVap0QGXXByMpCtQsqst83FW62e7B+JlHjsHIb531xsYiZbB1pqIYQ60J1oaZ
FvVkHjtF4I+NUBMxJmZUfA/o6TGY1zap+XMozV2jJyvv95IUkOgAm2IGcLyCawXrmQ8kKjhAvqHt
U3l0gEpleSveyJoQS9ntlGT2fK7oRUsjgKz+6oh81WV2vK05a2JUtSdiYnozZ8X9L2MR19NTuda/
sCwiAKXBTHJxhaYsEOoAMgLlBMFEHo0aPxhS5CFI2FfOZekWgJxTR1Z8ni1RHTjbQvuNZ6O5xN1L
52tlrBihJf03XKSWMONoAClS0X82aECm4bCoYgyerMA4pMS6I2O20Qc7+sCpoEkTRg+s5Vepfdh0
wAglLu6z8cPN/iTeIXs3mDJuM9CGdZA9I0l2NTGWoU7eZ2aL21zsE7KxzW3Kth9YBXLRBsbSMFqn
gig0jWFLYBVpp47l2XEEddfeFTLZV12zFunOgdqFVwb/E/CdsDd4JJBEUm4L9UFB19eY1Df4+KkI
Sifkdfp9qsgnpFz+thOiFOkba/h0i1KR+EWP89y4qwYnFeZVQUzXGyfGs22q7/NKhk7zNU+2zXQ/
AWv39n4uOCmgpvJRzACoArRDUUDHT1JN1IF+Sup/0grICiQJB4yFWt59A7jF28LmJ+NqR4FMMXc8
z1dKeVISfQRjXF6BLaoaknvPQkw0EkF3rQFUK1vLAZnsOVu7dElo594azduCzUAFeo4usa/XVX2g
4rZDkebGSRh9pJvf2/YlybSVJV5Xo6E1iBng9iHhcw1llOYsC0hnGCfffM4mM+TDnVnrYSp2ubdJ
ky2cgKD4dXtf37Re2Vj0QmGEaS59uBjLvjTsfYIIhdLGOdl10WxBzggsc0vLtqTp9UOpd9aGl8aX
YipbEXrt1O1F31fRNPXdX7/15cYltfEUsKwNA+bxsNDdfm+2WftDWF3/qWrbKbSasXgcGkyQ4ZUy
X8xmqnZGCs9AH0soaiPJczu6P+TYlAfpSTPSdS52iC3KyAPoCd3UlNRbt9WznTYVcts1mJ8MgR6S
RhKm5JRMmvuJtyCLbgy21gi1cPTocbCRhAVMBWq1SgE16yXzCabUTr1XPnLD2hkFfXKnbHf7HBas
+cUxzH9+5s2kvaVnnd07J1Czbjpjl4FRG5hjiJhuy1laDmws/gKUyIzXcymHcjuoZWv4J8c/1MZ9
DafpA0tBu+b/RMxm6mwpDAFASWuI0IzQQvlc3mXjUftzex0L+4UeMWR9gJA4F4QVC5tPrAA7tPBP
fvHJNg55E9UFNHCN3m/B7FyIUfyRvskmrlOIoU65QYRrWH+zYSObE2NjWDY/AAV2e13XBSPwJp8v
TLmP1NS0uqt7/5TQIJp6P/Jy9N0lZNsHdZiU9+a4s5BXMI1fstxy9/3+FybP8ZePuBOtFop6yMZL
malR/9QQ51427n1Cus+Dv9YjuWTqcKUAQzcXKa+nS7J2tAtPwyRO0dRRIIHZ1oVahudKq0M3ezWL
u8p2wlW6ziXtPxdrXqpmCTbfthha/+TVn0W7z7MoWJsvXBOhKCbBQCPhU4O5mbT+bY3FLyHJVpZr
xY4l/T9fiaKYIE+tPSPFBlryW00PzZzg0PeDtb2tjkurwYwAClDoJQAAgvLsegQjHGw0vRPAMEJm
vgjymfpr+F5La7FQHdcxCgyCdPUu63gtvEyiX8kW1rYag8iazIiVrx1ZWY29KAnAI8B0hM8K3KnL
83dqi1e5nmLqAdSQO5n7XsSmSXyxygBTaS5pv3s20XaJoY9hL8mw04squ2sLpzmCTDJLQywAIBSa
Zt0NpGqOVcpYxC0v3zInK+7yllZ3LkExc9BsM5oANP3DcWsZuQ3TQ/TLDRsuO3eXN74DvgB9qFKA
WObtSy8m929O6+ZeOtTfoZRU7DpmIx/jATGv44n/UGSuiMYAEIp57cknY8rJcQxyPIEdJ0/9iK5c
DCvUIetc7TFv+Rqk+5ImeLiu2DTowhWke67nnQPYFqT0MfGk/RUck5Urmds1EYpOZ1onvFKfW0mC
R8t4of1L7a9UQOZPKN4OhsABzoOqKorAatBk5wT9Hw1JTkQ2P3MNrJO+R1ZSK0uZCRuw9ADrQrEZ
Y+1K0ROIBt1UuQESUP5kgEgkzIxDBIq2DDgJ+UFr67uOOsea5PvEwMTjGBxdrd9yL/lGqb2/fYEX
F4y821ty4Jo7aKgsXVg1RfoyMwBwkNNvXbfW5Lx0bjMmGZhVUFY3TMWqan3bpHZloqPamZGoWLNr
uC3DSTNWnJeFAOcNN+i/11fxLOyp1SZNg6Fohi+AP7e7h9YFp293x6bnodzd3rlFWwE4Qxg+wCci
YX9pK+pCDi5cWPckcrDClIeyfsUlCwfj5bacpROCNzaPoOBWXSWJ0GLT5nlnu6fJqaPM+Bm8n2sb
LsXcVD/3H2GQWK2QlQ7P85Gn/imLWhAgB6uR4JIC2GBZAk002Agxqny5VWXCUUmsM3gN6KIoNnlx
0P0PnMa5iPm0zpxKKwC3tj2L6IznAmyXepTkD+n39x8FiOGgwwB3us7YODQf7SnX0Q7svGhJnG/f
/3nMcs51Ufx95XsPJsEzKzqoL2Ai3QKj72ud+vP7pZo3ZLXQNDJDplylvkXbeznqsckJTFQRE+IP
XLxj3fmhlSFialm/cipr8pQL2YtSB0koSnoa5U9Wa++rlB9SE6WbJLir+36lgnjdxQRNPl+f4o60
SZBaWjsmp6RnLcBIDOM5yby/dq1V+25sgx1paRsmRlpvdK/9R2jVD+C0p4fJG51TbWXyy+0TNc0l
K3EeHqq23taN9K2nIRAWuW9Y7u5Mn9A9HZJvSDNOOx1VolxrrUdpac1uGq3k2HPBtlPiuLsq69qt
7zTdZjJEE3JWIGSynd8WCmF7OjbpXTV5fNMnKMJpZlJuMXtgbzNSGhiQDwTSSq0GWcwNfjhD7YHW
Kig3WVejigaHa089nWzZyNuw7Wm7aUyg8NLGAMUiRWWuCoS4p0SSY9AHsg5bH427XgKCCXRqtJEg
o7OrWF3d9akV7GwyjTvZSIqxdqcKNYlhvw5j8PuihhqneTcc9Cz3QhRmpi/+6MGzEUOxB4m8c8gN
I4lcHSW5oev1F9tD4nVCRh4QUaHH9PFJT1LwKDjTlxL/11Mngmo7edO070r7h+fSX11h4ytN1R1S
mj/YermHufH2XE76XTc17G4YJI2sZqhCySzwwUypeCBjrgFGhI4RBQpM6PN0fAGpXRYymrZRy/Jk
43oT/gDZ1S0IlfkGFKT1F6fK2g03an3D3ZruMX9gRyD5lhH60/snzL65e5C+uVvuAzoeAJJyQ1q0
I7uCfQ4KfzDCCU/kFkF2aUZDz90ITVCoinYMieaUpI/e/5F2Zb2V28zyFwnQLvFV0lm8jWXP6rwI
mYlHu6iFWn/9LQa4mXNoQoT9BcjkYQL1Idkkm93VVWWbR12+bMECzHtQWdtrt3objmZDP8zU7IBz
71nQlIgvga8YP00N1Q/2slbRamXVwazt6W6YcwMdWeOEH5n8Nfau+TUpJuOW9N5MwAZgbN86AGrL
Q6NZQEtDFoewsgkMROBHiNj8rqdpCcCYWf9OR+1vc+6bh61CfMtIkz+Pqwam+HGeQ0A4vJDaTA+B
nC1/+OSYGbdz8nlpfBJroBE8NaYBGpJqo8DBMStK0w4YYCjKsIiOm3NfNnn9UGf6Fk5jS4J1aFlk
NnX7NTO9Lt78Cs4IV2puQCOcB/q86Hjj5ohiDaB9Pa03UYSdPOOo5zpQkn35Ylfst9f39Sd/HK0Q
uXHzt92l/tGu0/SEZuf5vkYHXqRZZnlcbNpGFWvWAOR8w2PVAayqmWl7bLphus2h1g61tW1oDu4w
apGH8/JucGb3FnUbDHSp86jSq9e5T8bTNGf5k1bkeQjt5fTr0OrmEFirBiBTmk76jUfL9VS3fRdY
qZHdGoVGzqbOnNDbsgxqNIZ/ooOxRNSYp0PX9jZwN0MSbs2c3eTW0J6m7fc0mmEGvx1Q6Yks8DsE
+4eV7LBGwcPh2nP6W7YofZ682aU0eaQu5SqrYxcMTXbE//ybJuze7VWqcrKzkaN/ONUOsgria2tJ
R6tPwZz+2C3kbHXAutJlONM+walgqhCusjAKxw0HAWHDvqGhpqvlU7SIJ49ZGqG+3KoQctLvI8vt
OGAOAXOecPWMfWE2RQ7sVG1De7U3ngYIVyhWSBJHcbIHvK6QmXurgew1oHYmQ+4+ltVJB+lZcdDm
9yd4rkwIcRRARaXmrDAx0qPfmIEJFcTm3Tg2JOY8PIBwXaIvEdfjdbBW4RIxrAxaywT0VLd9oQgD
JEuBBeYALN7gAFe+/vxk4sm0lg6knP3Qjdx3gwjx61HBBNAL7TkAb4vPGd3Y2trfijivh2D2kNhe
v+zvRNkAkEsGCBIFPIxBmJ/a0DI3WyHjPKRhn6Fz/vi/fV+IxxejZYPn4vve98I+LprChyQHCbqJ
HPSZgNYfyDshxdWmPTLmORRFWofc5uQb2g2LbQmZhwoB+/WBoVzYEqYKl53TkG3I4+W42p91XfH4
kg4FmSdI6+L18qZGu/ia77srLeKp8p6AecKfdk6PCNCjplWsisqW4LZ5Y7ntjPglttD2Ey5p8WOb
dKCimVuFZtk4AUjEv+/PnuRA8RAyI8PKn+VvCreavqYWW4sizhqQUyX3a05v8+Rl34jMm/mTA3zh
OLbgFNfbMfGsVZ8WUsQ2+eTUQaXCDfJ5ER41IJkEnBRXF1A3YjrFJLlVINIvwBTvBQsCLKb/MpL5
kJD3V9SvDAkb359y369abHzL+Mf3fzTQ8U76L46KLV7iB1dmhO0DKmCjyRsd58v2FwVqrR28oAZJ
mZM+Debf+2sjcYArW8L20XwQ35eGWcRjG1vJaWrjfD59wATg9v/Cbzm683r57Sxjttli+cv8B7MP
xXpwdYUbSz0AlXR0OevgoxdbTJ21dpsMKhbxVFYruDnqIvsCmcfsuRtyyOFara7IREpcmutj4ir+
Vw1X7IzwNi/pzW0o4t4+bMFsHz4wZRefFx6N+gi1CD3pi3g2E7SOFJ8KX78xLV2R7JRP259RCP6c
ZNPA5pQV8bAFfvJXmx+z9pgkiqSJyorgzvmKwJYkXRFv2q3T3mj2FzrABcL/bcoERzZsrD8jWJEc
RNBtB4SifT+Q474RWfEN644gGQ1bODRFnTo6AE6r2zhq1tao8FiAkoiZoxgFFq71YaSoZlp+VIL/
orbrsBhrPbJx8EV1WlLFeOUe+OeXCC4CIWgtpRl+iZdE1nrQdMVQVd8XfINlGSCSHg4hE/s1AuHe
/kxKzzgQruJmRTnzDUnMPJeaWcxYrmV4qssHc3xOytjKbyAK9ZGJurAkxDqgUDKQAZhw+2iv6MfZ
3k0BBQY8rsvz/yPh7n+ReOxrzUUDNTYR6UERlNh2GZa2KjTgj4c3VxwHmHAZeWRRhdVeJw0MGxNW
u67w0l/CTPu5jcmB90wM6RSM9T/Du3uR+bhwqYKLCD2cuFmvx9WamZMi1VzG1RRYzlNjvx8DyiEG
DoeWgAJcZEKEnnjWbCUpY/vUjY9bqaCWk506gMmgmxryMW8hpu2QdWRJTQhUO3/bNJyPxDy6yZd9
L37bSoBJAiYGrz4fRcM3lcmqnBOzW2GF97T3n5cicou7KkUfYKQB3TCzLVi1kFkqtVfZ7kSgg95a
tCW/rQmALtlwynmDXSDwv8y9IoCXfR58paBf5c2pb0iXk6qBIGI/VzGgqUtxzPOf+/Mm+T6HMmHr
8wMMep/XvrWmDtt8K8/jZHy2X7pOgZFQfV7YLQDrNnNB8PmshQxfHmXLGO0PQBI2XQ5ADDlp3TBj
rsBl4Cb27dDrn5cZpUKnV53yUjuWj+Ac2DJ0LwmHiwku/qGx6zzWhz4a/FeGrOUH8K4Au/6xwY/q
iwOsLiav2Sq81tjSB/YEMcy8RTXy/W9y1BIAzwOTN0Q3RRWztnfzGTF6HncdAibti07P+0si2fB4
l/MA0OGGRKq21MvstEos8IQ6G8Bwv0vWHW3trkezx/sNYeeBcg4QThwxwnwVDuvoCP3FuE4fM+u3
Nv5mixfaq6pWIxvQpR0hbjZ7D2CEDQOyjJ9NdUvzX/0UeUzV5C7bLBw0iYcZHoBvHuv62Ke1vSEX
MJtrlJAMXK6q1Jt0JCbAkegtBFe8WF/cjKrX3XLNYlBnpIGrt2e/aL5annbWWhUnqmzHQBTgP1vW
tTeba5eXPV5LuLZMEpAuTVBA15LIdJLtsO8IsmgQHMGc/xYZTPdNWVOripQ52QRGE0R9BKlSkF28
+oN2azY0crLstznohwXHd5B45DAl+mtpJ4qXiHS8F79BOCEaSFqDshjjnYzJDfvGP4AM+okUlio7
LPWTC0OC22/DVvgJ1XHk+e49Qm09tAZfU0yp1AiSEbxQDEyCSAjbDFXNNmZnMcQ6oe6iki9SfZ7/
/cVR57nrkqaJC0f0IwN5tQ9ca+DaAqgDxBog9BB8Dz0WeTKk4IuYNDKjnyy/Nxb0MO17nXQzXRgR
xjBCKMiY5zGL9S62rL8z1zqZZh0a5ud9O1LHQimA17p52UewQ7O1dgZuh3g3Kzuh+BAQlO/2jfCP
CHEtsmqI/wwApwH4E4x4uQ+53K7E3WP9Bvgp1RVRoGwQeBdz3ha81d9oZ87QMR2qwseCNwdaRYQe
oP/6gSFcmBAWPWvqrWIVTJDukKaRF+1/Xj4CBP08zMOtJmy7ArSkbboiVd66IICFBsbKDjVVPNEl
zwsC+N5/RoSrhuoV1AJdpAHxGnOGWM9vNe1ea89l9ffY/WSTIj5TjYn/nIttyMpuSIsU5qj+Jcly
MGycHBWhvNSz/gxJTDo2dKlLHcAZaPLelN5JUyyLYsbEaKPWtgYC3ViWxUGpXVvOa76cO308+NX4
MNj1cz/bRxSUw31v4AvxZr9cjEp4lbcdmlKGpYRZ7a/UGoMiiYkZF818WoYuQKvFvjnFQv2ro36x
UGReR1evMYnpqp2otmXgQDETxNSjIjpUGRLOgXlMFtyfMOTSf5LsyYXEQKNSm5cdnBdOLrZbealp
9L2RIWeXHvL83LUPpAs6FQ5J6ncIpjiGx37bCVKkee56CwoGGqQekrKI2AeaJ7n2yn8WhBvf0CzU
xwFTjT3aBvML+u0+cihfGBCOHHftS9/X4GSsfGzOk4r6W7rWnPwSKgu4V0SBld5rkHJ0NQScth3k
y1O3fm8SRb8y/4lv9smFDf4bLhw3reqaLT5EAwxCw2Z63Zwvw3jUN7zNf+9vEZUlYTUsb0hnh6bI
O84HtvVBi9Z305jCAkCGIduO+9bk3vVn7oSlIQVzrXTA3Gne2YU4Ta44X/iv3Zs34SJAf4RTGZqP
appxXyQ//eIbBSf7VP7aH8a/VDtv7YD3n7ejIn8inGO5X6zrxvf7kqLjnk0TfegtYJv6xWtDE93/
B9AC2GDNAbJlhhBaOLm69Zc5QgiEafSHqc8W4EPAQ5pd4TzVTT3dgBzldUnxLIMuG/qCCPNOwLZ6
B2Ny2tDXipUvhxEUZTengZ9DqXRz+xKN0751GAjYGHz0bgWTPWxHt06cMwUxqiIaka0eCmEg6wJA
AI9gIVRoWq1w6hUpNSjnIOVe9oq3gGz1Lr8vnKIVSAUTy8H3B/IZ4CU9+63rv9xSsbdUoxD2FtqD
fIi1NGU8D4/rvcMUg5BdcZeDEDZUOpZFjQIoBsHuZxD8dsVrBf7adLzDm7HVVIedas6EHaWt7eSZ
DOaWMQSpNE2enfWkvBVUVoR9BfmL1UhYWcaOPQTF8JLZfrDRk1d+299YqrURIivXG7M+HzAav/3d
gxh9VnFsvtXpAXf8xfKIPHGNzsFJtCrj0iNnNt2V5E5LbrTkK83/KfQlnJpn1v+yyM1oHC1Du51U
FJyKqfw3JXtxtBtevrGqwA9I2nBdojQ7pxu6BW/2J1JmBVBocFHh+WBAnPn6AunGEWLj24LyR03i
OaN3NDeDTtvCorT//oApKG3wnC3YS0U4SdqlneNNJI+3Gh0caKZh97m7jSd7bObYB1W/4oyX3r8X
9oShVU6OdtgK9pxxDhIQaS9BNr5bHQhuAnAPVPvQF/kWDVVSZhc6GiNjP9sgOrtqc2A3qsK/zNtN
pBOR8AOPByTCrxdpqZCkBs4nj+3uZwG51Wb6ub800qm6MCBsW9BvULfoTdwpqXfmvKwlcT87WXrY
NyMfB5KwoMXlNWxhRfKq6kFzhICrQEMRQJAqQmnV9/nfX2yZPt9suia4bctvkLH0VPxQ0s/jGgd9
JZf7FItTQ+axHHz/KIqW3212wgP1A9Nz8X0hWFhQbS+Zhup+uYXp9IRx/G/fF6bfXIbW9TMUqP05
IvVBlXSSHiVgxedcZ+iaFPPFmzN5FExdKBBu/5jOGi4NkPbu92bTFfMk9VakOpBOsbHvdP5DLpaZ
DFbaYlfiYWC4QQ3ANtDioTPP0f50ycYDFDloCwC1BxBRuGPacZmTsp4BTvN8DrWpwQ21OdE4mIp3
iCEbkAXeNh0IOFQKRbVxq2hbM11wUvXZdMqS5os2oK1/0ooaEH7goykEnMpsiprsNFdbNJI16Grv
oUyWE6g8T94HKDeRpOIM4wTQPJwL1xOcpoBnNT5Kyet8fmHzeX9eZdvo8uuCm1tN109TgiuH/bDW
yFKxB8gm8/Lzgpfbq9b2abkCvJQdmyFaG0hOvOyPQOYZqIM7wKYC6QVmpev52fy1nucOry5S2kH7
xbsb63DpVXURWYDIVSAc5KvQdS+e+iXVF8Y87KckLYPR+cTANlKeZ/rcEgKkuQpzK12WC3PCHdC7
/bKC1bGIjfwrUnAGe96fND4p4lMIADwwcrgAQb+pg5PMdcs88dN4061Ha5zXKEtQSxqs+bZldkQA
zEqT8WWcVP4me7mCORAHEzYxsrzcYS6Oi1nTtYIYoPTE7Xqs5yWyqHlcTO9smuxzP5PD/jhV5oTT
aTPrxW8bmMvQJNfOy7F0tQjgV6iYr49gUPjAKQWKL/ScgW4eKFS+rBejK6cWpNBbDo5rs3jprBLd
qCVgm1rgjCqxRdnOAlrX9jCXsCbSquRaPztsGrK4dKOpO4GYDt0C+5OnMCFG3XpLbJd5nIm6eTHo
tyH9tZB/9k3wCRH9kIMYuO4JGlPFw5aVTu2QFGXgtbsrhx+ZSlBONgQ8e5HE5oRoqJ1eL8iSZ3Xq
O3kZNx0yJPZyZxvPra9qNZWN4uJ5Igq+wcuQJ/f5Qyv52aQ/FtXrQ/p9H/c4Wkw9dFoJyIWs8kxt
NimwSs7JBtT/Zn8RZJsEZJ7/fV64YeqB9J2JXpEYzaSFcyxf+/KQGKc8U5zUb4cB7BpIdtHrwYnq
xLb9bCVVPW3AEyFQD2wkjifF3f32KgBHBEC3EBAEnSdC2+vVRh5i8TKfVTEIAoI5/wGGwl6/XSrV
O+OtVxm6CTI/GAIG682VQ9cC5U8PQJi2fZnW5966NR1FQkJmwrbR2s6BUEjp8rm8OEls4ApnvZ/y
uNEYmpchdqrIsssW49IA/wEXBmZ7bSzawACtWQCsN1MWxSUW8AoDew/6CRwAeoTVKAx/YltW1/Hd
2n7t5y/7TiuZIKAhUYgC3B+hp8ibhZT3TDpNw1pXA9JzDfgvq4A0qgL023sfDgVWNhdvPVBYiZUw
N+3crXSyCiDfpzo5oAvsqcqfFtz+9XBrs3c/Cq6tCde+1ri90/uwVp6dT7mKNkayIBZ0PjjuHh1o
SENeL/liknrp0ryNtcIPlmefzYr9pzIg/Hy0VqKXi8GAX0SADi3jYX/NJfv7agBCqNdoi6dvLb7f
tD8W53auQ7bcFs7n91uBfBRkfdCZhc5+YWfkxcI6QosuRj6zPU/WTZ+ey/a8b0Q2VYjlcRjiD9xQ
wlq0vZEYJPfa2PnVkW+2+XX/85LdgZ//5/PCSoxzrtPFcNu4raaQDmE9Rn6yhR8w4uLqhgYKWobE
+MDztC1v7aKNvfG2z0gwoo0/XxWJX+lIwFpn6rxQjLDq2mmpl+daRk0ae/26nMu8ml7svBi/2nNH
ov3xyNYExIUmlNN1tOyJ3Ap12zlOkZdtTMu72NTeXW0Eaufi68JAanerXKfE15lz2+dtYOlt0M/v
BtfDCGB10GVGbwpozq9nqzSgvVi3WBKaLuhyu1nXmKJ1VqUaKpkp4CYwRzh90V8jivs52pp4Hsh+
Ylt/apu4fP9CXH1eCEg0XLzaUOHzCfZHG6uOKYlLAZiBhAU4FUyEnvzvL64+ULZ5XrdYFIgZtAF3
AH87KNJGZDOYIrKSWnIAmUUahpsSrkBHL2rHKjYaw+eCEhzpxpSHM9ik9h2Xr+p1FG3wM/0/M3y5
LgaUIDs9JRbMlO23rl/QxUUC03lM9DtNiy2NhfP6a9+idGBQJ9LRSYushAiu64amYelmY+mXOoBu
zEoftVpxDkud7MKGMHmQh9NpzW3k/T+ggo+Y/7o/CMl1wp/YwE1BPxIdoYIf+JrblBWEyGKzvd+2
Z60ZT/lIz/o8KNZHNpJLQ8LW9+rC11CQBI1omJdool9Uga9kOSBNxKkgXRCFIIa4doDJq1oQ4XDq
Z/NF947MurFVMDPJZDnY8gjdUT1/SzwDmvMFJasJkm3ks12Aot39ybwu2ObD/qJI5urKjjBXIIIg
9TjAju3OAa1eOhXh6tvXDiJqrj0HoiWuySJcjU2ar0CYQdGHmB12ih+2qRkMgxECPxlY/fuBu9fm
hBMZJYmkbFqwTpfl9955IMlhyE6NHe3PmoS6jr8TkAjnIA2w6QgewOhg652ZQQLGAK1/HwJBczSg
asHar4v3w0N3QNl8Sdrl/Z4NswgmcekgGBehkyUAVcgZtWkMRon6ZSn+x89zZ7k42DZzrElHSjDO
l0OYm5wkQ3FC89UWjs6rAQhnwODoJSE9GH7RHVZFLj1p+Xc9A+fJIQn3l0i6Rx2006B7D4lKEb2P
KKYsKlTBHqtafzY0kt2Aj3e4MZoPVF7gCxeWzOtZszwK8gquPeL3YGUMq1YRyUi3KA4aB2REYFYS
30QWSIJHZ0aXRv9LX055q/Bl2UThyYisFsQh35Iur3NPM7sEaH9JpxfG6KG0yB08XxFYykZxaUY4
B1g922ybeG+AZr5Muf15HT+yOwD+0nFLIngFle31QiSeM/Rjw/I4pXdrf15O+x4lO8lMguAbwTGS
HWKwN4xWQanlZHHjcbZhM+oLEhX0lmb5jWEpbmPpqvwxJnbP2DptSUM9IIC38gBt5+9Q9Qim2X7d
H5NsVZCng2q0gWDZE09nsBYZtPJgZmK3r4Wu2O3yr2O+oE4MKJjY/uWnrQW+EyC9Vzcapgft/R06
nFr9z/eFy8tcWIN3F+DqNnsmXn8Cr18IKiPFqShbiksrwtsRyo1+Z+sYhUO/HLXsu+spDMgcC9zs
UM9FMhvNLcKdlev5NA0UW8MzwQHTQxQjqZ+ZvtwURDtkqOMr7MmWBdRjDjI5SKshUrreJ3NDWstL
sE8QrgWfRjwl951KNh4Ie+HLgD9BXlsYj17rlZ2jKzte2K07PfhQWEATPYnyf/btyBYGhyIPxPml
IhaJnHGr7NHsYMevi8Ads7OptQ++oyJyl86Xg0QnclLIUYhCVhp40/qlw3y19+XkB/noKiZMbgBk
beAmwtElkqhTMtXoNV6A1uizgw+J+EJF3i8LJ5Gg4M05/BEhog82gPG81V9wdvVaVMxJMNpP45xF
ICZSjEVuCbEeejIRHItAgXQw/MFnK+I9CON4dTAFJVicFldxvavMmNc+vNlVmfoezKQz8EgAVHSA
zdNhOPnLt30v494qhixQbEXhh/POvyntt2DaM5eN8QA2YNbZmY+2cQ8CD3fEiz9MesVtL2k3RTBx
YU+4xWgCEQSwVKXxikC5QfXb6o8gA2qC/FiB5jLKAVCiH8gwXBkVt6zbZUUGmGtsVWFbRZpKqF62
VT3oMXL+dBcZXuHIMcDbaBkUQpaEPOTTGjXdXearNMJVRrjPXISvk766RQWyg3jrvkxeD12nG29V
Pf5lexVpRCC/0RGO7lZhpixiLnPp4XFJ3Rc2Pa/2ed/dpIMgHnr0kGOAco7g2COxTEqgPhWPVv44
LusNR4hNUBfaNyPpa0MKAwLUXJcEzzNXmCxtNTsf/Imw02oDpLqT27RLjpZWxpuzhOvKUX52SKcx
gFBOOCZz5Fbv58K8/g3CzeqauVNQp8tijRx9/W6dUsVhJLuJLgcp7KXMdnLSW7xZa74r6ItmN0dv
cyPo/wS2rrAlcwyAnfHYgH8jRBSehOPSeu2ceAjT2Xkrb7yb/QWT+QX6KqGYCT67tzgZftv6yG2l
cWPUT/PiPmjm/DSgEWXfjHQUeAmA/lRHlktkce02hOUGkExoFF6HY1lo3m+zd3LVS1N2qIJkmWuG
uxwoLaw8VL8WcMYhlu5thGzUODXtDamyIAU/cubMkUM/j44qzpLdGZdGBW/QmFkzkxlZ7HM6zSYD
puily5Iw01W+IFssZLr4AHFMALV4fRINddKAuANogdmnD5mGkhmheZiT8df7V+vCDhEq1eiV3kZr
Qv8elIKjdDGiTMV4J72OCNjikEo3oHzxdqW0JTGHLYsX3b1rt/ZzUvuPzagF+pTGIEb7Am5VANDc
uCzHSCu6w/4IpTOJzDeCF2wqIIGuZ1L3pzXRy4SvWfYJtccY8tWnxLc+ckGBZdnj0CYUWMTjEKRP
C4B1M5So2xVlrt8Le/VaVWJSMhh4NbjeACThpBjCYGiRTrbZV+hYMaFU6mg32zCftHK52Z8ziZ/D
jAupcYR7oHsWNlcKVszaMjFn+eKhmL2AJscNU+0pHf/ZNyQdDwgeOEcFpOZFhMHUZnNOGZgLzL64
SSfrxAwnNAdXUWWRnEkIuoEBAO8i1ycWpq02bFDZgUow1vxzmp1UpXnpKP58XhR3MbOlYOaK51er
gYl2ZYHv/ZpMQ3E9qKwI10MD0Fyal+CrGJwBkQkJNCTA1kYVA8kyk2BcAcE09JgAlRBpsrQeHKsL
sq5xMX4nWnXspiSs7DYqnC2YwMxulJ8Nswvs/GnfFyRX7ZVdIW5JKZkdh2GRHDQpZjQDJ+3XhN40
GyhuM9X1IfMIC4MD4Rw8/c0Lc52WTeumWXtEueevqm7CIZ+/vn88QM2hew1/okld2EQjc2fTtaGN
aLAf/dgfdDTCkJ8Aq0ZapWgZkuxXD61+/MWMPJwn7tfO6ykAp10KJhZE+T40MZPDNqJ7cftACZkf
oi6QZCBQQ+/i9WlqpzZy8RSpjHodDuVmnEeAaUjnHPbn7t88tPBmurIj3LSNy8aWphagbKv2kGhO
2PX1cdGHU949g1fzZBlVaCdjOKF5DmWn8+C34UJV2GJ+Luz9CuHcYAWE2kEQjNuRWYHNaFiXqJgv
d+X2nSRzUOogVtqe94fOR7ZjU8SOFYNRA3KFwMZzB2QKPqV+ES4jexh78+TQOXaZIlEo2Qoeogzw
rOJwfMuBNDdFx5oWrenwsKhsh2hQPYAVFsQhjV1hTRYjCGbyByAjA5e9fmDOAGsATA0KEnj5XHvl
WlrtjCxPGhsN+JmjFXJgRkTKL918mj8A9EIx4I8tPtiLN2I7E2h/WnoaJ+shte686rO9KDLdkpMQ
JpBOBakSggmxNrSYKD1kxMEzdL4zimNVPoAMxX70PlKEujIkHLmT3acJ4CJ4EhRToI9jsOpxQZ7y
6r7Rp9vaG0MozIRF8m1/uaT+cDE+Ybm00UjthJdXLfK0tdDo+bn/fdX8CUsEbXMKSil8v88Pnnnu
3RBiJdMreT+DLQew418OaUMxTbiRO63XIMhYY/pcLz37a/KtXeyv+WSzYF6ZfVOAfC94/9DwtIKo
M65mrJ1gctYbv/UWBM7EadJP/krSKMNZyQn4u7CYNnIkc0l/7xuVRB4e7jECqi9Q9b6J0vrBNgdI
mMEohFvb/idKmj+TVHGHSY0gcYUSAt4K+ON6Xw0G5MpAT5+CxOonI1pQLF9BbquYPpnngQGWN9kg
6Ybr8tqI0yzMHVY8q5JiCBanDVTvNpnr4bbnxI8uwnMxeGp8b9AAbMxiGnjLXU7u7A4Vnu/vj2eR
3QHIEVI8AKmIbxqPAmNOiwZvGv2l6G+z7v3dE0hC/DEgMpfikLPnTa+R9nD/yb1DWodWCe6iwKzC
xYn2vUu6Jji0UeDHiMDBcr0mY1kNZGQpXvLarXbwfcVbRuZX6PHHvYK629uiGwNR1dh0vvbYuWA7
WluA+0ECej/OiaoHRBaFXVgSK26gKrRYSoEc4P1H2/A01SyEhHVQOe9HnUKYBTJqaGcETER8NbFV
T9xpxRXkp5ArhP6Lf4em9UYRj8sCkQsr4q1dOxUZa54v8vzqxbSmT3R0zqbtfE5L/4yYNyTlP/ue
IFsqF0Usnvzy8VQTdmdnsq5fXVxHHjvVGQtSM7RsxdzJFgktQchYWqjGvCEtdDdaAmAG3IU5boGh
f6oNxHHeEPjGYX8wMkOoXqAe869SsBiTTFo1FwuFocRpbxOaJkFmaycQw0Yp3T5QkEO4wFMscAqo
KwuHZ0rcCWwW6IGjBqQkMKD386Py8u4fA3y0F1EPQTu1M+no1J0dPUyhQDF94BiABdCk2UC5Q1tN
yERtbZpoNLXRxldAzENvAoVzSdYD8ASgCLlwH/oShRGkzsaYP3H8fLZWAcMWpaYXeun02g9/7y+9
7AkNMCd/kcGdUbkW3g31VpRj4qJ+mUzJvd/TV6cbwwyaO+jcOqfpFk99cUta+8DopEoTSN4sl7bF
U8itltxOKWxvKPNYy30NfOGs3zFtPjTOS9fnoTUrTgrJCQ6TSF3zvh2e+b12jgq5F5JWSPl2OfR6
1tOiF+H+jEpOBtDrwzeQ7seciptpaGaykKRH25HnQL4wDezZiSqiqtNKzaBJhEtRI9oRc9eoRS65
Xm5Ir1nurTEaoe8n58wmivheNl+omiDTz5WoIR9/PV8AhrhU48IKlnceUkjcKKIcycmNuw7Y638T
Xm+eQ3U3tQO8EoWYsg6d7pRMZ3C/Ta4fUJAB1Y6nWB1J0OMjGYm8AN6R6OoUtq5Vd4M+NFaJZzIN
16JEJR18OubZy9Jz7x32XUG6udCjwttrUQ4ELcz17FGW9F1BujLWaRpoUM7MKhJkk4FjaQ5MqP6Q
EdKPr7Wjepb927krPM05XpMnWQhqueK2RjLUywYTnCbAuHl3AFtVQdb39h2rlgWElXoduVbrowxG
aZggrwlJrbEMJmdeb323Bpmg29wneV/0Acu84hkkDgM6N11y6Kj/mnlrezvO9nJoEb8qAkaZY3OI
OWfQwykrRgyN6Y+OP7Qlbr3yC7VXYKhsXBNUBaCS5W3QmPafITFocEvarmBuK+POJUtA9fxm6PJ7
Dy9Y+ji00xmZ2Pt+bqIF+mDQVztqTnUzQHR030dkGwzoLSTjOV0g+uSuXcRtunQCxVKNFmx2mjPt
nH2g8AjhlT8WzGsL3tKO2+jBQkWDQb8bVYKbsgVDBIRw0sc/eBVdf9/qO6vCdqvjsd5u++qLj972
1Pz1gWnC88EGmh1EACLXWWuYZW35SR07E6ctiSoVvkZ2EEFD6T8Dwp2bd7aVtSUMAP1yHKvxMK+Q
A8Nu+Y160e3c63Ww1loW7Q9LVplGdgHNl1xnFsVB4TxagH3u/IJUkPqgoVWQMHXBIVa+OnkTMO+2
SA5kenTd6uh1/+SAGO2bly3dpXXB+cZqahwn8dDo1t4nPTnUVnr0BxXIg59y4lkEZSFIcOG5CUZe
/isuAjLgLX1oC6Q1cihDABKYMyS3b5KsA+lBZd7MyAuUvOJu+7ebOX1vVvPOX4oHOqav+6OVhVW+
z7HZvCEVR+P172CWlo112cBRO5AW2aRvD1rK2gP47cYgSy2q2NqS2QWbOpfvAGQL95tw+mtNbbGB
0Abl5SYEZjDMvWdj+vLuQeF4R8YDrBL4r9gfTPSmXtYFF+hQAOgEfGDAXMinj4hMIYu8b0tyVl3Z
Ega0lYtTJ4lfxkZ9tElQmuH+9yV7EMMAZQDP7UIfVohFrRENfs6CFsXCes4N55C096z63VUPY/0X
dKEV1gxJ+HlpTowFkrEHODuBOd98MkCs3d0YIOjNqgdHH4NyechXSJX83frINa6fWfq8LkvUQIV+
/ntKfjfuUSO/98cvnd8/4xeTdNZobRNajKt4mY7bkzHd7H9eMb3/nkWX+9CC+mCvlRX4EbSQbE/M
hzrk00Sf0+Rbpf+1b0zCdYKI8WIwgrN4jTFMLslhDezr6/ajT+/a9S9de239uyFhgZbcVXQIEmaG
tHis2A3KQkFjK+J92R68/BV8yi/G3BkIX3C1V7E2fB7boEqDTcUDIDlWMFCeEnJ5qdvj035hYvVc
KKoPWLXSGQ/Oph0dvTqXxHwEavC8P6ny0fwxJWyQEXKbjl7DlF7d1cUQrtAXUXGeSCJkJBsAz0Td
DIVuMbkJ6FqbNw5O69aHsqr7F5n9aL2vwiF92R+MzNsRh+ODNhr90MJ2PW/l4uFC83H1VcWxhVDn
Yf/zsmW5/LwQ9mQ2Y71pYRxdcc6rSPfBYguww2nfimxFAFPC9a3zbi+xcgqnIMxiZhm3WaRXN3N/
7t5PJYvsz4UJwb8qMmwtpTBBczuq0gfKY/kPSGbDChojgFxHJ5Yudt3pnbvas+HhwRDk3n1afeDq
4Fgu3Lx4DCH1c73Yml+MaH9dEWy3Y7B8AjeH4iEpXQi8GYC5xCvyTeOlPQ6F0+kzng1pDcEiPaym
e9tVnCaycA0xItoh8exGBVJs49UNc1qbFLPUtv79aOQ3VAfm29nCFkptyKOBvlODSnsKWs6u+dy7
TWiSRMGuIHNs0BJAqwh0bS72z/VUdvZM23muK0jcjfoRYq3OAYJx9bmsocjK3Kn5vO/iUnuIugEA
xfMEFCHX9iabNHbfVnWcY0ZXZGZOU/YDhap9K4bsdgLA4T8z/GdcHKO8PcQiCygdwMR5W0PX2P8/
0q5kSVJdWX4RZszDFsixqrKmrqF7g/UIAjEIkED6+uf0ffecTIqXWPezsziLss5AUygU4eGelida
ZJvK9m4y0EvqWRFXSA9lnjpajXkQFSQIbPHV6fPPvUlPnDSbxnLvXOZ/Wvm2yRXNIlh0DKFLHA1w
IDWcZ3unFJmpy4Q+IOv73WV9j8gVHbcckpDHtADXiCjsImS6hISpkd+6HduB41ys7L7FhTj7itld
ZuiJMqHhDIcpoQf/qvQ6VICzdvbLXw0X23tqwMWqzw5rhuu5sZhDHyyZ32lQGtepsbMyXNp51UDo
Ozu5o/3UevK+KKsXV64FKssD/cf+HOlHMwnOmBT2g/HZGp9SK9RbCEau7Lglj4HCGm45bzpLc9dN
6pKx3i4qjJJFVn+q0Eetk+31uVwzMnPenQ15aJ2S6kE436p+r4nvylxxrUsX9kRIiTox4DQf6qys
k4GXpm75YKLMr7NbqQWR7o57jR5Z666MZwkiCQjrv9Zm1ypooUabVV754GVfUNpBm1YWIUkeCgtd
7nkWpS0oo8ujbd+hqXdlxZZcxLlt69JFNMxu9NKE7Zw7YWk/iyCLwJYZujh8Xf6C2tzKpbKUwLsY
7ezIecgB6Fnrlw+JAXXtDgyE+rMxVhvOH/2pNZ1tDBvqPzxbmealbeO4ZjBRGuloi57lVERbpx5V
PXI2aCbxraOkXw2+BhFe2jhI+GPPIHMzMYVcTufQeF0jU3hcptpn5QQ3ZWUce91FNWv0DiRZxXAs
udFzg9Ooz1x8BybuegDZ+wNvt4SFYL9UVtz5OzKxVofCfKTuvv8LHCoOBiSmgXMFUH3ORitB92BI
HxhBj5aRSb9q5LlYY7maZmp+P0zhwFRSRa//vMhtuYoP4EgAkFyLil1tbq47kcWfB55hugIN80Ob
UUDttDNdtEzVYEAumzvW7a8bWNpuE+r0d/oLBYXZTqBuH/SKAK8pnCdRH7TuKclXopalMfz2tGDA
M5CEmXz+2dr3dT/mvgVhFLO6KcWbR1ayTEu+AcHQdF/9lrOc9t7Z7ycjMetMYAgVCJRr34kbrj0i
CYRODvVgtWJTqvLp+qz9bk+ZL/u5zZkvzCmYthkBJBgCAFtaFREYhnZprYM6tNgU4CxNkUnnJY3R
vbWtWbZNXBIj7YxkM95TfvXAqIoI/ub39W3ZZ7egVzlUThNjNFHWZz9yu9gQk9/0oIbWShb7vD/U
XXBjJd6B2e5GL1V8fUyLO8GCx3HxekfPz2yZgEBXICid2iXFgdcbr96Vf07eC1YMZHDxNILXASrp
cqUQJeeOTxp0LvMYWSTNXTkti1fUmYF5edZEV1kqAD9+cB0/dKyDBGOn09Otqz1Sb9N1j732vQVx
m+6vzd7iJvx3aPMMowWxLjRIAF3NNWgnQEDR+5SOD033kNR9RNdoGheP1Jm12fYrk8E1IQgJ3bZe
PPeZjEVRrD2rFtM455M5u3PdEaDLoETBNHGLfdW5oWidsHDbkBD74IIvkFXqHRCLF9tk27z0H6mD
LirHirIRfOmD+3p9f66Nefr72TEXBWpS/lS/9QiY+nvUrtTKnb94As5mdfr7mYV6TAQ6TXCojW4I
ZbJX/ZO1Blxf2yezU+b2GjE9jpXLaxEl9icJEr6UHmQhtkX93QhW4qa1SZtFE13RO42X4EBo/MaC
ukrOVpJ9S+VGnGm87MF187uyfjlpaQ4eVBVgWVITXbDte5J/QsJCT06j8ViJk+88aaoLWfEimreS
spDWG7tLItvqQyp2NX036m/9uK3YSvnamGbyg4s++7CZsyHSK1Mm8WGFexJ1HvtoB0jbB10ezE7G
jQXAfv3AzW+q+aFXXwXbZsmvvDtU4vP1fft/nKP/ztAHoWWwGlQGofB6VBkR09zTCAhhSIxq6yD2
Ub0eduAhSu021sZ+p6CKaONzQdS7NxL9iCDmx/UPWpwYCKE5AAACQTB//QgJ+btGokm6kzy0+gPa
KPYDZAU7Z+XiXzxPZ4ams3B2ntTAIcY4otnINuWxQu27q9obvsqpvnSkgMdEdzwI1gAAmh3bMdeS
LKO4/6XjROga7NwhahyIM0LGdCDpjiZrzd+Le+vc5OwUK5mlrWrh7WknIsK3gf9lRK67Dx4Lokej
jh6UIovH7n0kW3RCRaY2btzh1NUI6YM1zvrFpwpE4Rxw0QLL9QGpYQQatFWnfqtKvclmB5XusBz2
vLl3BAlF89Xu38diBaG25FjObc5mwDUzaojJsTgB2TdhprL99V26uKpng5p5rqruEkMVGJQzNBu0
skVV8zlwtVB1fWzYzzzdXbe39CRCCAk2bgsFyw/sq33H89GT2EVtQ3aCjfGQOCgCDXfu1BJTmCvD
W56/f8zNIxXLFDm3Tewg8Kg1wM2LleEsnT0PTNg430Akgfvk8uxVBSjSPR1OxwSG2BE7Bx3OpNpe
n7Plc3BmZRYiYC/bnAM78dAIVFjkk+3eVGWxA7vO2D5X4snO7xPzNreM0Gs+NeDnTbqnsd+W5eH6
hyxulrPvmGb7zNOA58PUkh7fIdRt+RrkkehC3dq0/q3rrY15bWZn7qbjugmBZNjKsq8afRTOD/hP
Qt4L2UBV8pU5D73cufkXn+2E14RTUzG0e6+PdzHQhSIbVhgJdQD7ZxOv+kppNYifHqzqUe9fdNlF
eb/PcycETXIUJBAi9OzQdR/ztXO5BJ5B4mBq4gJoBTrOM9O+ahQBSR+aq+jANr1t+E+9kF9ypylD
0Ab8dF1GN3pmJFvH7XOAsfNfRJrtMyfVtyHv1hI1H5feRIEdcwE4Dxgq56wlUMMaurKaHJEjQ4s8
+crfpYKFdf9o5K/2uBbATY7tMqy4tDdb/rzwVNrVmHlmPlbJp2zQoEy0XVeM+OggYCdAuylwXFir
OTooS0RPmhFI0JxHoHZM/D92EJe/P3MQmt7nElzZeLD4UTo8gRFzjZXg48oY2ChoXfSg1AEM3Oxd
7g2jV3ZTq2RrtxuW6g8ZpGo1vI9JW2xpW8RcrL3LFySdLm3ORoX7sQ0ab0r56M4JMLeNKMwNrdqN
r8ut1ovYLvP7ruy+jnmy12sS4xKLm57cCsuMr5/RteHPzonrC7MapjeaLb0QUk8RmdQ7W0iS083g
7/Xm7bq9Rb90Nt0zH2hootKEiQtM73Ajg9UAQjC/pEe/XjezNqzZ/vdFNug5n14U7b6ygpjy16bH
3ZKwKNVRZoUXuG5witMvD9zlks4iDadiPXTmcFOStHpOWPWjHMdDltRhJUE1bTd2xCuxQdls/xd2
UQLRLfSYI7CcbV9fswYKbQ5k9jJ+Z9AO3WbNZ8jhbUpa3OhadSCFij3xF12yAZIvpoWsHxQt5pi6
2gPq1qjQ1W4GxZ6o+sCA2OyBlGocZ2VmF3fMmalpqc9uzToz6sTOcFgsKjfC0J4MxWORlytQs48e
EwuIXibP0dFf/KGKWI49sZkOM0XVhx25MQGkKTftGsbro8O8NDPbJ5XkZqMFMGMm/ddCs3/ltbcy
ksWteDaSKYY8nzArTcpBwaOB4PMus7Jbs+E01KQjAK9EWypt31QhN7WEEPD1zbg0OBhGaxu8NmZy
dupScMqKoYPijdMWEfQnwoSt3AdLFnDdICkHaDR0rGfuamh4bggbcG+vOvSnJv9//vzMOwWtliNt
hJ/Xyi+SfE3WIF2Lnz9RvAKFg2fgvDTeDxo+X6GhAPQDJ5K2uJv/pjIDpMc/JmZDQFcjtbgBeL/t
x8SJShFla7O0tMHOTXxY5ron3OGIp/vkJgCXnNeIMEG1tZQ8MuziJ67Rey1to+u7a+mEQrx2KsGD
4BPEkrN9naq0rTKFTB9BvlT1G8vir8EA0cq8WdkHH02hioGADb0zABTiv0tTFZQjQVcOgTVsQaBe
yReGGLFLvMe69t34+rAWouSpZIIHkGWBvdicYzY0Uqogn2SBwPIeKfUD4JdQyTzU6l03vOlGg2OE
LJxLNrm2liNYHChYOl2E6MEkRHM5UI/3yrSTBhpB7oDuYaDYI31orB1i59YIXbAorVn86M4xWkA1
IM0GOKg5rxyOA9DyjYl0Cxu0F1CRQ9u6QApuJamzOK6Jmd9HaIoOg5mfSAaVMAiVgGJPQo+YO+2G
GvaR8uDWlGt0fh+PA0Z0Zmt24lxXU4HT4i4svByKDNpNUZqxkMG2aZOYlOVG79ljW4qVJt/FIeLu
nXYMFG7n20YVbuOCXwTtsdyO22pEt3I6hAHpjwWDFN31Tbq0apD+ch2AwFEXmWfjVDI2Tl2Brcls
fgQSGF6cdE9biWU+ekfUP5EY+k29qX/oTDLbxGBZh5SfI9WIdCND2ZWtxftLRsypqWISUMEenN2O
nsnlYPcImGr/GX02oVOuMV0szdW5hVnAMgxOkXgTQ44CGVNVA7uB6I8k1ubPlwRqW4Buu2C9/qAm
lpoJmmE4aroqOTLtULnhOKx43EXXdG5j2oNnoQQo4VK97RHVyjoPxwDCJq9lK2M33yWQMh3Mx6Q/
ybELDfvT9cFNc3QZTiOCOBvcbJVAJmpQZeFZklvtpintMNM/Z2g3blSBArMA7cXavlhetX+nc7Zq
Wm+krXBgsSHOJ162OyZonIOYb+UkLWSjLoc2u8YyrwPKX8JQWe5Y+knPqyio94b5K8u+tbSIGb0Z
7Fe0j4a2dSxBBG9zEVn84GXP1+d4yYGczfEcxVRD3Qyi2SgkeXqbhfrgPJkVPxYt3XJmHq7bWlnP
YHbPEJb6AZAVqL8EJ0PeovAS6EWYIBvtqs/eWvPz2r4NzMt9SzqR2rWD558K7gvyUzdbtJNhwzbf
OfSskwrMM9XU2fHdGB6vD3TV9OzmIRDVMc1hmlUW6/UbkPKk+TkED8LHjZ58ttQd9F5Cd6D/P3cw
B8sYaBQrMg1DDvpNKR4b4zDylbFNh+7KoZz3WjLy30OJqOi1sM1D2mb7PDPCkdOYe9rKSVn21P+c
yGDmfFQwWontYyaF8Qts8aEU79fXauniPj8AMyfjZ5qTBy08qGa5YaaBj6sHPbIgPUhIsptO80/c
7h8G/hco3ckF4LmJhCDGN4drjm2dayVFdGL52a4wslAZ5a4TIhqqOlLNtjCPNCVxX25z68YfVmqO
i8sIfggT/COow8xx7cowOmcs4YAC/TQmsZsUUS2fXe2TBCz4+gwvm5oKr87UQTsHalZp3gjR4KUw
gK7QjPo6rtNd5sbOWnVp0b+AN/V/Dc19me0RfcwnzEYCGiHjtalFOMFPy/TWtH959dP1YS3UsrCA
Z+Zm7ow5ZV441STdGDzTCqjGsoba9ovbHHXrR+fdlfl+YCvP+kV3fWZz5tPSGmwPNbJmoD72dsy/
NZkTdv2dE6zElYvH7szOzIFJK9MzSOMCX+AgA/jKxh/XJ29tqSb7ZzGFneNtzEyMox3bDW/M0GLe
xhNBLEEq1Jp1nLVAG1y3uXi5n41p+vuZzVQGflVBNPvBcfcZJL9pVFrxdROre2Lmripmc52UmDdH
qfvKJ3FaOY+dRY6groxLvCUbXd8BnLA3Rrlie9GRgbAL2IYJEjV/U1VoktbB+AlHVnWRV92mQGxB
nih7TnKx9ZNv9Z8Lk2H/o7AKBm4U59E2eTmfQ4nKKnBlEJtPjW1dBl+HMo+Rp/t5fU6nrfDhwjmr
msy2PKggbeFX8FQ0b6Ih+Nr8uZ79NI5/yzKzcTRGLZSb4tLstfJtHCDi7abf/nwMeNtP19jEuTBn
meoysH8G0kMkS9xNjTS+3q2s/tLmPrcwmyUuNZ4V0ofvAzNGgEKJbTU7lDWvj2PJlaM1Vkf/jY92
nzk+UvHGy/tKgysHn4jZ8o0cPmtpFyrbiopuJVxcWvhzY7ObucbbMDc7GEOr/7Yl95q/Jqe4aAGP
TbT7Ij/wAZTesyZoqe8iuMiDsORA+bXh9QlbszBblobQvmSjQx4+Beol916v//rSbQAMAIhrUTwP
QKRweQITD3yvKTCxD11Ya3s5RCiojmt9DkuuGhSYJt79yPJ/yLYqW7jQ4gY3Fil/NiWOICERqCTD
AhXFKg2tfAWusbjHfBQy8J5Fy9o8GxWwdCDeAHsSGythXxrDjnL/vTbsnXQ/X5/AxeVBEnaScJxy
/rMrvAYg2hkrJBuY8d4D7/Pj+s8vrg9auZHkhT4NRDEu14cllkZpgZ93B2ej9WOsbA/E7SRiw4ql
pUUCMwMiSXOiGJ4HkwxVa5PruHdM4UTdAI5B7a6qb5p2mEpdpywr/mJjQ/YKLeO6DQ2OOXUHl75g
IPNEBqWKRUj16PrMmYsDQhLot2jFJCF0OXVBTZOkrPPiIZdcRwsDRW00VchGWg4qaOOg4oaAzQ4F
vjcDoPYvogL3QeYkbEPVgPRAKlQEfXBjN3T5sNFA8Bai17cBv4kc7onbDKFK0WebBMYPu5Y1mvGa
JgbxMzqVtGBEQdLSY6px/7NoErWyw5d2Hapv7qRfMQGYZ4FIk/fccUE9/KBlEEjRobqG/bFWhlm6
EM6NzCKReqQaUxQTCM/Aijz0kbAbrL9w0edGZi5aei0BGwWMaGHlb8e1vtXFiUI8D6gcYvoPiWmr
CsDhn7UFSDvc7qgzB7IlSstXECpLp9T2QWQ1iZJ5yAZebjVbtnYKYCG6PvX8qFMtLEW1QZtSqBp7
5dQsLgrostAChdoYWJwuTXl+lw5O5uQPut3I/ejSGvy7iRfqXkP210/Q7/TGPG4C8A/s5mCddsGX
fGnLop5bUM1GB2aPJiBH4QSUo2fdO3YFJYnMH/zQt6oR+LuEbzqVIIE3dv47pvqzLvsq0oVdxx24
jw6eJmzsHaFC3WksZOGC9oTbqI0tXQPhTt8O75RAMpa0rTyik7oNU1TvvidSFwmIpVr7ntH+sy5k
dhOMoozxsLY3PiXolrS5f+ejEBCpzPceStz3kSvrd7BVjE+tXqmdY/F3JAC+Sl0WT0aKTsscMKMb
6bvFpkfzD8iXEFzL4psuWbrrVT5R4gDhVUmFBIs5PouszaFhzM3b0XOSsNeJE0Kl6ATyb3c/1J4T
9kNNQ/TdkLAX9LMeyC8ZaFYi1PDVNitey/GTrx5roAfBdbID4ZncFi2H4EulwizJh3gAegnipp0A
aZKM6tSJkhrKYJ7h75qgLGPWodPSqi30RdtIOtUWraPO7P2jDxhYxFAH2eZNzf7GAaAGC1Ad2rI/
Mt7wmipeCDw5FFg2zLaMlP1WixVXtnRZnxuZ3PjZm6rm1OxomuWAVOsRFJJfTRpsVAk5mSHdYsVX
zs8CQHlSeoNurQn8I/qMZvZoj7H2tM8fcrMXYUWS4SHItPpQu0FyU2NTR0Ymx42nmcGNwfXsuWOo
ZUSNPg536IZ1txbL6XHEE23Xp9RaeZ0v+SvAiJBTASUBXkWz491Qv0BDv0sfDPmGHqvk5fqRXroT
z35+DsSkBlK1KsPPS3Jk4xGgT8/ZimZjke8VWRnKkqfyAbl20LCJOH8eWnZjrYN4B/3b1E0eUi+9
c0ECzekarmPJ96JqBgQJYKzYqbMLhOd1avCgRxPvhIKu0H1qx1ntbDW+4g5/l3Tm7vDc0mznuFAi
Rq2Ew5Kb3ud80EOumYcESqGOJBHwrXHR0TDohr3lqc0Q9KfMtN7cbIws2ex7WsbaYMbDsHb7LE40
BC7gosGgiYjq8gRlpt4lQzLQh9b7bttfAv7TWVMWWjqkoAL4x8QsFKgsQ7ImlxQc81/77jkN7s1m
mxRPKXjeru/QNUuz5UytRNVDC0tZc0fpveBbb0R7StStkfyszdpsNSl4LTOTYdYcW4ZBeejHqbF2
JQhd3pyYtiksQNfI7AbtFAGxaNWByAQ5vWQUkQfgIfEOKJqsWJocw8fN+a+lybGcuVHN1VuS1LCE
PgQ9ApdGG+VEWUczyck2seC8SQ3x17TB1aFLlIKuL9vSbALi4AK7iYzwh7DEtdBNJwOWP4yBiqhe
x0RHi2Dxct3K0iB/+0aQhk5KzbOdTqukye0WKQpiu3RqER0+Ba2OHG3r07Dtbfc+LbnYGQiNb123
clYGubA3AQNG2A0eF6Ss5qsJTqgGVNwlOKgcoClM4d6qJD8klbNnuftW2drm+nAXmJtArIV8HEii
wAvhz+WnEgskr4FIR2B8IBtXjDdu9qZ5xjbvToAjaEm56bJ3FrShx34N9hAR/di0333rGW+GEHsF
7cbk3vDXKAU/3iKIBSFEg2fi9FKcZ/4hp6dlaZrIU2W8iaLZuOxdEgvQnZ+qs49N8HR9Gj5OO6bb
nqJQ7K2JY/lya4/MLTTN1uWpIU9D+Y2Vnyl4r0ujiHXj63VTHzfYhSln9mYEYXVbu1LJU1EmwEBs
g3xTAOPpey88fWAyBmfedYMf73ucGvRSI/sCzg0UvC7HZlDNzKAsoU6ltc1FnK3cwYs/j1AXDK2o
nHzIvDRUWlI6VJ3alMa18ctKnq9//0KdEgPwJx4lFIHwlJ8tDoXUG/KVmjzx8d7uobVjHjT51vqn
ot929kNp/6TDo3T6lWticWD/mv2dRT9zd41CXbYpcnUC0sgNnrK/QDSBkBqgGGDEAKeCaN/lwgji
0KzJgZ8u+jay2Q0hUxvfTmtfVybwdxx06bkvLc0uIteVPCNFjuaRCg28FiqwW2fQv1lp67+UUP4E
f0Dtvre+lx9K2tiHwnabmIPk70uVqPab5zE04Dr4PH30um2PRjD0ZFhyW+rdK96KzgloGTAQkMLd
AFjsvaRJ+qPgnsMjopzkuwp0CSLksdv6lPF3i3ifcl6bUdO51U6h0wRmUAffpHlA7tvaNH+RIRXd
3sWD4MYUqnzxKW6zhrvQ+xsS/5aUzfjEyrJFpkTrHzNfe828IniEhka5CWit76gckThJqyI7Danb
7lBzc4oQmgbWxivBOBQJ4ouD6AqQQbuZhkcmB36MmmkaCoAhd5YogC7nGuQcUtvaNl3Cb8psbA65
4eDlyIQ62u6QHuwal12u+mynYcOA9B2t5B3oAbaCMjNOezN5MBDXo6UBPTqmLXF99F0XmRZJg5A7
uv8+VKV2n+WtZKEzOOLb4A/0qKut3/JfSdB+tYF9HYi2V7kVe2Baecpyt73pdPGYab29q0bGD7lb
j5usBvgE7QE63nJMRqKx+8gDpdF9Ipr2xFGO+eyYRPtRo5FgS8ZcPNuBpt2ogKlIWr33hblTawTp
y3unle2ucGWOFTaUjAzpZF9abviPNYIAUE6RHwpsl9tOIacG8lyyLRvWbcwg87aKOHUUeMlwRMcF
FPmsMtkPWdDgGQtNAQAOgPyqzTEyjCI/oJnFxa8MImpH8xuv/QoN+VLFyvGzGGFuH2kV6vXRi06M
qNDG4knvvfJF1a3/VJh1fpeBQyqs0e1xU3mpcS8SCg6MpC1RiYf4UmOkzRsrOd9J7KCIggd+59HE
uTOsFP0DAKKDDB7ZBWl20KqEZDY6y70+NBzqHalTWV91aWm/jB6xYpCDIMBFA+ihLQu+EbVe7QjX
MdlDCdkKf8g33NehZCDrfutphohNp+MHN6mNo2bxduelII0lCd7jmjRYxLpERGaemzvXZoicSt9Z
8fsf4yUIXYGNBwE7IIwf6CwLDuCpIdzsfuqkrMvuGFjNk7LGP05MTWaQLULBxYP7n3kxaMznniic
7N4zjMjFkezcFyaRuRxW7uiPge6lE5tdA3aiNV7bFvk9Wri2ZvDOyC4AJ30SfL/uLr2FGxoJfTBr
oAPUnqjjL/0y0oXpWFQjuR+tzP3KHC8vIf/kdMfEcjnONBJv3E78jaf3ao+L0cVYzSBuXNYePaMI
wrEsNAiXf0HWNHKganI3tjkIU/jnxtYhzev1G07QbD+oXj1kpT588zucANMl264fzAjCK2YEAjb7
vsI7egdV5HGTD2jCzXnZxayl9V2f9NYTakJsp5kq2YoEgiOjqYYHwjUtbjr6JoOu3RMHuR7Nzr1Y
cAFeWNBO7/Ky4d94T6tt6QbfZQW1wpShjO0pEkR1kFh3kiHN1gb+1nR496RLNWz8wGdABxaueGZW
QfddW2a7TpfZtvNHZ2u3YCmwpM53AjsAYY3WZlFJscNHcLygdK7joZpYIvQ60v/qiWGHei6GXdJB
4igrIBDLaEfuS4M3UdVl7HGo5FqyfuE6v9inszuQFUyTkATM7nnwloNQggJQcn3jLFlwJklcSDhB
a2KeopUsaNza5wiHjTHUHB3SDyshyUJUDPgz2k8hyI1nwBwRGqig7nKdkHulwUv5CsxNVdhqWogM
awxq48hcYz9fsgieNABigKdF187sLJQSbyXSNTjd1PduEFx6t8rR1caoWHDKGtcvQp122bPqzT+X
hsAcmpNTAZAexaK5YyE11RxhZPe4gWpQ1qHfrAJb2/U1m35kHhmhaRh+G58OZn7r8qybSQokuVTZ
vTnElgDv6EblMRofc/4Xm+Pc0LR5zqLJhOSaws0GQ+I+sUlYlSvviqUwGRlUrBPKUSAjmL9cq8yQ
0I7VsntmqVMmsxfKBwEO9OGXIsNjkjnIp5t3aHi47bLhZ8PGlz+fyinbCUDxRIA070ToSr8TAJWQ
e2p5d3WSQc8jMV+lx45BRXdpljxet7c44PMLblYSKUZWVpXuYYM0Xn3rkn68ZUjgbQaHmxtVOfkx
xctXhAg1g3urd4MbrjLtiBposqowNb3aZvsIqVTsInu6OlCFvlxeiHPlNmg5k5OnaknCzC2DXQfC
iBfHLK2QQREmdvuO7kXuyLjjHrttS9pthmaANO3I8s+gXDDuIIWebChERSPlNulLbXhlHAjs/hbC
x9sk0YN9m/hqi8DlF/pq2B0LaHdI+7RpgeEx6LZwmHiqqHIfM3S8REZH5e2QoVnYREte7BJvjFFs
QRFBBcX4WWJHPiZSeI8gqE1/Ja1ff0p1RPh/vlCg1NPxrgYt1pTWuJwcKkWh+4myTqbB5C4fLPOl
BHHSk2eq8hAwtOK6SM9DzchttmmOM54xEmxNZaS/rn/JgodGhQ6QDORyf1P8XX6I4UtrSLm0Tg2l
R1LWx7UE7pIBtBxMfSNgsUWm9NKAyaqiSGXqnapbw7mv1noZ135+tsvKQRtJZ4HxpBdHSvcokV2f
n+nfz3bxJCT0z+dPIdiZk6qFTQ20Y3snpF4r8QOs3N2aMPNSwikANe7UWT6xQsyhueiRtg1ZEvfU
eLRI0L2reaCzIVDrQkPv4LGNB/r4xylZJXeMAIeJ8l1z1BK0oHdt+gS9xxC9Sda2EF79mGuGvhGo
m3z1WxctwZwF9jtIMNag8IsTf/bRs4kBO2NOC/SxnDzvqTi07Z8BGZF4gmg59gxgCtC7QS35ct79
CrXdxObGiRcQWcq7W7zC3v5oaScTDtoQgYZAAsX6gL2QVm3IQJbeyc9MHga9lr3qWTIg6hR8xdRs
siZTaHwEXG1Sjpo0hS9HgzZcbYAPEngnpkEZ0szm34iG1/EfjwheBd19DjjDEaXP4gNhom6JgFic
OLpvSuikc/GWGWth47SyZ0fi92AQe4Cc4Tcv9RwGQRhejk4lh1MyWhsKbi6ebVz9tudrfUuLhiD9
gVfH1GM3R60ZbZ8MuuqHk2Hw6tBAAXeTtSAK6/zss4EjEf/57KFm9o+52eyx2kM/nQtzjOUhnkHx
qNKN7fy4bmX2lPrP7CGKQ3YLRboPLUwmrzwOOsnhJIZJO9rd+fJk20OY5187QNkCuwUAqNheNzrz
Yr+NTv162BqWBTb5WaTvgZpgrNoRRsc2HM0Ht2UhsVZqykub3Jtk0hE6Apn3QQHA1HurA0LnZBMv
VK9J94e9Wb9HcW5gdopcybiNPT6c9FcojYf21jbW9OOmNZ7v7XMT0xjP3D3USiSlCibSvQ6KI+1H
pBJkU75dX46ljQ3sFRhYURKAetPs3V7pvZ/UHFaUCLVgN0JVY+v+1WxND3ZAJIGSs2Zrnnoe74as
EKesC7ZISIcS8aft/rw+lDly+veiwKshNwCfAOrN2alxe79lhYEGyarDwdwSdOoIZLcyIDNuCgdM
Ua9yjUdpaaOdm5yNjGiAM1ppLU7yzqo3Q7W/PqS1n5+tzoColZk+Jq5LH3t1D6Xr67//8TBCYwhE
YlMWygOMbNodZ3uMDVafaCUf4KVJVOmn1v5iK7YSt3x0MwYAF3jFoUUEGNM56aoPrhxO81qe8lZr
QMCij5Fs9RaAGc8cjllfa2+FbadPlluyGxvqYWuo/f/0h8zPku/bFjwq/vehI1TX0tTpNa0/pW4H
fxOAqmVb4EWmoMyuhm84G0gv2zbyGzlNkfjLwNcbFIAqDKjZRJC7r2PVBOOnqi+dPTHA7DJa5vCa
WBB1ROtBF3FT0yLE7vlz5tvVliUF1H+szCpD26f1AZl5Z2sQU91KogTSTqa2gS4tj1VpfCNV0B2o
ody4MkFpLezxVcA3x2DpaGI0oGpRn7fevtZkBe57ZoRa6gTHqq1eEvxsLAbdCOs0M+3INloe8iIZ
wzHvuh3SmWTrNhVeLTzrbzzEa1vilcWpx4X6LDlvT94QiNhj8lNdVMOJGHp3U1ltKP2D0SR0m40p
A8Ax1/ZNM2rxiMY3jYLLlJuse/UGTRyqdOzj1tchqasX/sH0IX2bIfUWZqQejnjO/ISD9x8z6L3g
xAt15/klO8DvDe8knwBPXIC0SkqjOYq0GWNpg24oFDlIc3DEf0nqUICCdC0eTItuu8rsY+Z03XNN
9HE79iI/0bpFm1qTFs72f0i7tuZGdaz7i6jiDnoFbMeO7cRJJ+nuFyrdneYiLhIXIfj13yJV34yN
KVPpmTnn6VR5R0La2pe11kZpb4AK6ojdKjMDGE873xHSR8wzKi351puDtTJbRfoys3/rNre3g83z
VY+S3i4PNQhCy8Lh8LPSwFyczD7EWa8i/tV76lEUGbG3WbZVlD59qkvWBp2jAUmKKQVQ6a7DD9fO
4lVXPWgc2LQE+lBIm/pEZ2jEQxtXql352BeO9qFD36KFbh7q31AYRUIaDtz06tp2tgNp+32kQ2I0
K9DghsRH5ROFmH6hyJKPaLvontjtnyQ3jBNJHbatncFA00hJj9pQZtsBem9B3pB8A1AdqPc9rQ0o
DmAQTgeY1YlQDHyTumSYvy2s0Fz3bsgS1NTzUXxXGQINiDjV4zaAhV7r9hI1w+G3QPcVNRGuUS/u
aGOiycfMdTuUeurFLIHslx6jc9TZ3GfOQDc9VCXuDG63Xt2S5AX+kW9SihopAtPoyBtVBmlaJQfu
WMWKK0IN9LzIT5oVDn8sDHL3XCAITkz50ddvjZ/o+rBxM1fbyCqOX1yDQY2n3Ccu9UUe5odkaCuU
87IA8yfL1yKujZ9VGtHnCJ2WzUCieMu0vNu1WhsfSYd5FqjKl7GHIh6+jBVL1augQ3Of9BiRhTGd
/K0sm+GlMPw+H+q73iYcmnJ5o62SqMfRCR15Uh3AGaMi/FH18ndYG+yXUrmhn2pswGyfdHCPihtB
nZ5ahkcGDL7nHNe+MDA5BS2aboe6SG8EVVv0UIlshw3SA3dT8TbUPMwfTAFUBtE0FfqbK6QW4I3O
M8BWNbQKKpKgSUEUa0CVIDTWnUr1A0CD0S6ylT+M6OYmrYuPSMemAlZHVvgTwr9WobC1VCLhdQqA
hzpowz5qP3+TTDYe63T7rsxU5y5jjATCglfWdcXGVwbVRCk0/Zurc+p3tny3w5b/0apIxzgIJwmI
VpgHJSbVvWL3xWowTL4Py06sWN2RPdAotgdQSO11FgDVva7QwE00x89NBvQ0kJbRAiVx7r0EqWSU
KEfOAUDY5XvG3FLXwIpujwzuJh67pF9UWf+MMcbpeSZg8og09EkyWEHoKgIZoz3G6Yse2UEmfubZ
99uv8uwqRkzAiIvG2zMJLgfq9KZl0fZYe6jr+iZTFl7k62dfJZCxdVXAAtC5n6ZNTRfWGC+gimOu
ow+4pWTdFJt/WMOZiUlk0SLh19JWE8em3on+rvnyCkaoARA4+P9I8phsERN4bNLKbo+kKXesqQ92
/QSo71fXoKmjzD0MATN5lcPKQoFsbSPlkTU7gKhQ2rv9+9cRPn7/cyQBKi0mdCQuT6vW9bRtAaU+
mpBlE/bfFo3beNiFplhlZraABJk15qD+DBfgoOc4/vezUM+NTSVRo1wecWe3eX8gIC/2auKpjeWp
9T/s3DhCB/kdpBPBVL80xoC5J0hd+mP0zow7113YuJlIH5QHhJPj9C5cE3fy+/pgFBmtFHlEk/7R
0FsobbnMh1rMEwj70H2uyItJ6bMiol1jdC+3P9v17UEnQhsHVqMrD9DOJCiXoorM1mjbY6vprxlT
v4HR9mHU4cIir73AhZkpVNe0qwGEvK49drnzV+0htoVq+e2VjJfwMiyGCcxAQyNnHNs7PRNU46LB
NKn2GA0/G8Ndo0kGwZk6gLZO8A+W4HNQe0ITDtJelwciqt1a0VzWHqnR3ztcRL6wuB9XKG1ksl54
BaZAXThpFIRsxwbwSCV4CyZOOiQh44Yj6yMru3INS52v5rw6dVrk3JNOl6vWVn2TPoCakHqVW0S7
1LYYICAVfe4xnXsV6wnxGLOHVdnaphcK0Wxv78jMfbz4G8dvc3YfzaHUskKI+lhl6orGEOjOumI3
QELJ1Iq3Pmer2/bmvjWkNdERhDzUqPl7aQ9wA1cAOVIfI66Xnh4pdzoXK3BVD022KEU1eq7pwYLo
FZot4yxtKDVfGqtaq1B5yeqjpn8M3UeifHeMF9E/alDELhBS7lSqbK0KrRP+RxoL9dq5nT03Pl6s
s52tkIqRuOX1sS5qNL717p073YukKvGHwr4zxBK9+LOcdL1cOCJof2Lo9rS3LOk4cNKo62OmFvWI
IdDuuJFgGrreV2DMtOk9y4z0AUkiwL+VFfkEEZRnVVrr4+2xFr70nH9CNRw5lIqM96qs1/Asz0Q8
NMeqA2GrZsoDFdmHjJcQx3Mn6tzOpPaBsexosagADxT8oLVpoGSKn2ax3xRfHADxeZ+xHLh7aLaB
sTG5z26UMTcMq+bYxkr0CxpCtUdpGv+5fUNm9w3dUcDobZSup6hWW9SDtHutOTaEI1Hr7xwmV0kd
L0iKzZoBDsFE+R2I3unzATdcu2EXYTF2cdc6/XNFHL/DyOd/cO6OBbq46QCbCTb/5TVQgClxSN82
R05ihjZreQ+88LrQeY8pY87CbK6ZGs8YDEP8Vh+HVk9DVpJSkg/g2R+d3AqkpRwwUPwxklruhy5Q
CKDNrdXC/aOXS6HsXCgAYWYQyRENIBqcbifVQqvpdVIfTfKsKncAQuKKFUGIXKMvglh5q7oIHmeh
wDye7emNR3ADSjMEWPDYTLxpS3nmoH9dH3PUaIDlEwDWQ/m+UMBBySyyKR1AcGS4JLU0FxOMWA9E
vY4K7cLJN6UkHTqFw6yAY4mp/YyK26/bt2DKj/q8bO6ISENMCtz5tFxXV40RZ7qBDR3EsCJdMaxC
DfjdsFEMr0CRNYgAIPQjg2XfRJGN5RNnCBRRaWDgMQvVEpQJWIGYOW/VL/Ipxj8OcmsALaIFg1Gq
04gF9CXZ9AmtjwXEjwBjQI1lp+g7Yb3d3oWZjQb6F4VkDBkwVLT9Li9PbQFmlQjYEeqbzD+0qli4
nXPn9sKCfmmhh5B32mU5gPxyPWbDTtl6AkUjUj9XGtiV3StaJZ6tD/7tlc28jhd2J09zngMEltuw
W7NXbka+W0O5566mT2n4+nVLEOsZRdPhf64jjrBAYXN8hy36jllRsTyK4qNGy2R4um1o7mOdGZoS
vVs9NKHp2yKU0vdhsl8abbj085OzQNQ6Ts0Q65CAGppEAG+31F6cPQ3nS5icBoC48txQxpiFHXuE
nk4ZgntO13nzOuhFgJPiUy1d987C1s08RniIcJ0IHtZrtWLdCpUWaN4a6uF5v2pLs1mNmjp70LDY
wsGbMwWJKmt8IjAcb5oCQN49IyUKzEdC6N6Jzbs43FfWQuy3ZGSyj0Xe6QXUH+pjiBJ0lL/VznsC
MvHt8zZ3hc5XMrlCtlMTVbgI3WN3G43oN/vO1F8s45tJgv/N0ng0z0JZDq3lhmVYzhAHieOjEFRb
flQf0mYhKJk74+dLmjwswhjAQ1EHvGdhf69G1pNDjV+31zITLkL087/ff/zvZ2uRmZVDzAK7ZiNV
j4pfiaH5OoDsS5pCs0txHJTngKiAwfHrndnRG+7EPMNVomlvoSpqqYFUhnJ1ezVzZwDdUtD9wd4Z
UTGXVnKKgM1OxnQqy8mTqEAArahaAvFruIHbDN3eTIxs4bbObeG50cnpjrs0lmGBK6RleyAHYwOA
sL1SvHx5aQ56ZIimgJfDKORJbFPF1I0wk7g9JmiQnfSByzs1K92tC5W7QLh9c0pJu0Stm8uhHITd
NgZbo+oJSMLlhgoVN6nXcDwG5WTX7xUq8lXSrTBV0AdPe8NtEVjxIYzTQxjKoBq2txc94zgw3gPo
Dmjg47GanpqyJSDTpE11rI3C6yJU9+WrvqR1MXNoYAT/4FU0QfCerBEzflSe87w6xhrZJRFQ2Kza
t2hAiGzHxGKIMZ7BSZAKYZpPYha4c4BdXW6pmXRNTqO0OlZ5erKyUPX0tMJQa/pu1SMdjNLEi4T5
kovKq+zYlzlP17e3deYyjiUy8PYANTKvaKEii8OqzwkHpi/9SfiPpGuXRApmQvFzE1PKHvJnSNrV
Dj9S7Q5l/0Pa2xj89qyjE8Ps5slcmoGqj7fsaluBRga2CSAqVJgut5W2YNSBtcQBmIy0nYNOSeSx
sOnus6pptwCX1j4dzGEV1Zj32mJMxSFUVRqwAuoXSlpnH61wx/6yiFX0PFtMNZcyuZNmk3tcEO2p
ISAVQXxdxF4lLIwRcsqCLikqzp13zJEaDyJkyzBO/nIRRgY1icg0+TEp2LvdyhfR1s/oMS4NrJlx
WfAg+H0kEwTw+MkZbKWlV0Nj86OWmiiFHPL2W9uc7OTH188ZSpgI1gFhRSY6eVwEAfnZifBNwlNj
HdxsIb2dWwUKKWMQCwTx1cXti7bDeeLYLWXV8Xsh3msHhLDV7UXMfBOgUgFPRq0D9YFpxg6tGqb2
AB4f88za1UrtDy0m5FG5YGbmwoxKXyMWHDQFa/rpQaKiBc8iFQgs+cFi80fYkD9N6+7zXAnRrwuZ
p+E/+bcXd211xDYCaYRc3UF6OXkwE6chvWS9erSgSR8M7eAGXFc8OzIxNYlGfh9CBkXrl0rc1w5o
NIsuFwqfGvhCE0JvJoeOK0WmHpkWmC9C29xe1edmXTqDy9+fLAvpMaIQht+HFHPmQcKd+T0GyAet
zI6YkLuiublpu+a3npTfkZe9V9WwZgoqodpQ+EpWh8GgAbjQu8ehVTwS65B6NB/T0LhLXXliguCu
6PUhG7gIVKN9gar+NxkBoxKxTemKlabzZ1ow9L8FWP+RXIUodjdg8Bmt/Yq+9g4FrQQAzOa1qOw7
2ll+DOFAg+Y7KsQG7/9Cm0mfYO2RoYNOOs5VQP0d/v6qElTYbmrTDhvOYvowULfddWWtHwqpiTug
VLQnDNxOhAdKYflATPU3YDnVcx9RYnt2uwntw/Czi1uWBQo6/AcS2kVgM/d3xSo0Jpq2X7gN1wfk
889EvAO9UHTjJh9QMdvSAXDHPvQuOLbfo+D2AdHsOQPjuC4EmniM0Um89LQOp33cl7V1KFw793ni
rqy0/163g29o3QqDzQC/4FHAQwDvCmMNfYGdVRlQ7eXFFuW7X3YTIvSpwpPiuFtppndFUW3xU0GJ
IU8qLX3IICH47Bvo4kIhsHBpG/QSJYTKjR7UpqE7iAhgUlpmfui9ex+VOiCRevXYsmifZ+TEyyq6
l2V1aOMSbZmEr+wSbNE02aRG3/6NDA5YVJjWgCskmAvvQCC+CLuNZO5bkTYpcOHyGMui86hWrxQt
u9fH8CkxuOF1MQbWt2SotzzB9M28M3VPuFm3kiQxgoTSQHeUvy5LfQlSrpsUIOuWGAitcM8REGOD
tl/i0T5p1iEaMkAixdkP6dp7UTRviUWCrnC3JuMPllYfrDQNDCN+app4K0N1azbkPsTgkiStdxCI
f4NOzTY27TuwhiGNDuRVPQS0y9YYpH7IZX2XlvybE1bbwYr2Q5ytSxR/h+ZHWWpBV1sr4SgHTPSC
T+7IyuoYRmH3d2XvfNPs8CmLBYCGUKII6GDvo0pFmZ9372ahvpVGF6AhcbRzfcU7AlprdixoF29z
RYDT5MqVHuMUuPoqTqxfGAK5U6Om9QuSRsCdkciTfRavSy1KAPpIjoORoqTfpU+JxC1uzF9KYTlr
E9P4AlRfIc/WFT+NyKl2PEk3dosxp6jI2QycX6MPaJuZGyvKt6aTgwIJYWMf5GzUSt3wPU3iapdV
RAMaTAXk2OkCAOlMD2Tz2G8j9lM2kNC0Q+trBFW4C9QaLUB0DTgOxP/js3GWrSVhrAIcqsmDbTO/
lscaAwQr9uxG8cI9v35cLw1NojawjCynMQZEIAOgdB/opcZfLz6cmwBQ/HItrdUJBVmtPCSYv5J+
Y3zNmy/XNy5NTLwVK0CdZ+N20Xw1YKCw8lNdinXcaw9uayqaLCpy6JHfN9kpMPtYCNahdbArpwAV
c6g2uts+F2CbaLHhEzBRDdLSYFCHbk2AalzrbAAIUFV+63W/YkYbhDTOVwhtvUEI4DyJPXr6rVDo
k2IX31tZBeBad9tBZhlcRhTv04aC5y4bDuQQSPp04C+yhNagraR+FSo/VM5OnaJCy6R7ygfjBCwk
xD3NfdJ19CB1kWPkZv9kk2IlWnOjw6O1zPwe0uwnyeO3LMotD9RazdeqyoJehHwvUvHT0pq9rrJD
b2pBItjBydg26gafxsTwXIi09U3yE00cvMuWtU/QDl73UVRCiEDfN5Crp7X5Te0tOGfum8Lw1apa
m7FA7Qno+Vho96Gp3yXp8KxlBqCkKdmjVvp8+325TinxsQAdwVBMsKauCuJx5qLTkgj7YDUCaYjD
mcfa/qnVk6dSVbzQtr3bBmeeMyj3ovEBAV/0B6bZT16UWldTYR1MhfzUyvItFgs39bNlcxlTYU3/
NfFZLD33CYhOm1q21kEltXrEJkbQhu70t14pAZiDlAQCCcsINHUdoqXbBw+i0rdqkqqrKv9rqO6m
wBgBBWMh5AfnQYNX4FC2NXBCgCQec7UCLR1YW6MXqzLnQ4CROsMrTbV6TzF6byFAvA57RzIwmuAW
+uCQypmUbGhPy1zQQTuQYQR0xrEb7vpCNs8dJZjQDVUROKK4bw5F3ZdfTr7H0Uho/YEfjNhm2i1S
K86oBTmHA0XA/4iWJF1jlE23kHrZ1/kwXgIbCj0ohM1QfVwdbR6nDbtDDInUPTcq/uLkTb5tG274
AlW4Dfjt8QugCco4rMn+lYEPsANODyNFI9XYYaRNNQ7+dl+hDWLtq6ShaxdlT9OznBhETcmBMAU7
Pnnui0yuaGT9Kis9em77klFfZ3X0KFNVPKESYq2sLILKFVpV6qvODPV3HUJv2BQNHns4p0fNGkAU
gtruj1C1mjUpHfLihjpehV4pUI7k3d4Z6nBv1kzcczdODoqScCBLaXPXaxCYF23YQO9IS+7bWkJL
VKfOYy3C/lsY2t2LKBiOGSLtD02vocUCd+En0OIIPR7bSo4BLXbkp6GooOAtjQ20/5dq06Nzvrw7
+NyYVYVMG4H4FQmdpmaHPNwVB6Nuvld6vOKW8F1uBAVcd27x9dCFT0APL4S5M8cco1vH1FiFAN1V
6urWjuImetIdSmDx2uRvmbzEzTaLgQYA+b203m87oet8HC1AQBuQXxAU1KZUewiqcKJkhjh0wwlV
Qqhq3hfmm6b8uW1mblUWLBioggIPOfV1fapkrnRCcbBLxw8jM/fyPv/uSPpbhUrjKBvzOkBsYsHD
ziwOFQZcJpSVUQ+Yoh2Q7rnCRZEJkcqqbR9EvsX0DnMpkrj244CrjKogUNLAWz8FsnJHcBa5RX9I
+akvHr5O+QEsz8J8RVNTR024Sd2nEwltuIpAJScd6lrUVDytjd5UG5Pabn+kue1CUARKL4A3wFRM
QiIIvOeOjAx50OSzq69xo6Rz3y3hDJasTPw4jrzGutFROEbiYazvJjN+NGPvx3q5vZyZOBXY4v8u
Z7JxCocGf6nCkFr+RQ4GBW5VffvfTIxH4+x9lTpUQagOE5T4kTzUpq90CwWz67AEn3+sAIxE02t5
iIaaodbk43bV8N0Yfhy/88avgYZKFh7YmQ8DxQ1rxGFg7vKVyijTZDs0pSYO1HIEeBHqsKGYcfiQ
pIa+gn4dOK63d2/eINo+qBaMsde49LPdy8qyMltmiwPEv6EjQ+9MLKsAuiqUZKFmNrOLALgCTqOj
L2Fp7vinnJlSrcHscwQLB1Hb+nZok2FTMMb/5DGRz0ajpr4jO/BHbi9wxjMAYjIWOwGjxAsyWaAR
StpyJRMHy6z4qupVdS2cXln4bjPn3AI+HNidEbSDQvrl2iyjaiFuzsRBg9rnI5c9RTks0lZ9ayzB
xz7ROJNHEW1ndOvG9hIQr5OMhoJpA8I6FYd4AGFI5GbpadAUfGhtXkNndDB+074BNcmxomM1DMp7
GtPkDlMLOkBi8+JHM7jJLkRIsmJhPPhFA5yskrXpExEEFY1SC1GHwxwyA0wxz84tvfWjJs9WGUY3
eTKLIS4mG4xN5yVfS5G5QVcN0R7RTOsz0qgeooLuLpb174aZAohsBXemLfmql+VGqhIJu2CYmmAU
0MtGEOL1tlxVMWSSO5cmCLFk5AGT7LPUitamtNDAyhyyTYyxozDEeqBzxdq2Baaz2amZvUH04kOT
jfVB5AAeEGuaVWNq7U7XunCVxA3IOgWnD2rRApTWomH2AeapcsjcRs88Q0sh0GZXdXdq0rArFo78
3LHAkcCUCBs49atyHMsjfVDB6D6YjRoeurKsf1Lo4u21puwXSpUzoRK6EuPzjrOOMvjknA9VyIxY
0O5QK22xHmzLfaChCB+4gqnGkLg0VmFTZntHz8IPJAbxP6x0VO8H/xIAGbQcLy8ArakCdkDVHVyt
/121ECKxU4xFjLIlkueMF7kosUzW2WpZbECkUR7i0IO2ihsFrjj16YMo1rcdx4xntEGyRAOVwFth
+vXliuKsg7hACo5fEwO9Ej0M1s9Io/6QL02OuDIE7D1SKQd7hw4Gst5LQ+B8EJt3PH0wyR7jssLm
ewGojPPji8uBFduA9gr00zALa5o+aSEEGahtJQ9CfJe0A2pS80LXAcAtWTgKc+sBDAf0a9sEp2Aa
Z6aUmejDhMlDahk7fK6NKUqvzcpdZrt3txd15dyxKNdCC2ZUswBic/KNWmENoOnZ6UOf3ztrNiy8
+1fXFz9PgDVFNAaO1FV1oNeZHuaAXz9UCliwDv3Wo+5p18MCXOWzbXjh0Uc7BHzeEYMJosn4d5y9
jJKoqBNJTPQhRh4YbG0WKFQ/J/QQtk8QMkibZwblQDR+vFQ+QdBw4Ym8ulKf5kHdGfkM1/h2tylp
3qhN8sA7Z6yQP4Md+7NFYyUN2W6AfsLtjza7q8ja/t/cJGADsJZlsQUNNqpbEEGkvmZ9j7/Mdpqs
abKlqim73OpF8lB0tecYO1Iv3KeZVeDUGQ665sRA+ja5tVEMfIfZYRU8MX2Sa6ABvubl9vZWzZxv
GMFgBIBEnWvwu0KdGNKoLmTesh+h/bqEqZj58MCvmegTQcsAxJLJ9cG5Uzle9vSBqSgGKOh23heR
Kd4hLmcHaeYgJIAGanB7TbMbh6E8Kohbo07M5Mt0uRsNnQb3AHkeX3e535NtHGdfd0KOCljtyJdB
Rj3F59kWV5iMBnx/I/Za81TI17Qe9WgXvtBVUo2sHVZGAC/+vapKmXmsZ4nl0IfmE9HoSnXdMAx/
h6Tiiwu/Ds49+M5myqzN7W2cSpIBxQvLwE27OsqL459w6TQUzoF9hVbQg8HjlaaYG3TJ15jr81Pq
9VaU7KOyrAO1h8DkxV5v/942f/0VkW1jwBbAltAUBgLy0jrESjMXk/3KB/VUSz9rvOjLYBvAl84s
THvdha6CWGvDAtrG1lPDefEuqS6WDsrsQj4LfnDxqNtPFgJudWjEWlQ+SLku/sj2w3ZPt7fq+hKD
czm+Tsh6IBsxBY2IlmR8qAr2YKak9tPOrAKVdUuMqJnzADPjbHd7hI1cpSCG1FNaaRV7ULPsGKo6
RDrjVUlejfSlSM29O2hBrNmgEaDT2OQLl/pqjQCqAK+C/yH/mYGUdLY78FQbHupakG2dKvWaFBhR
dHsnx29x8U5OrIx/xdk7qYzDMXJ3HCQZbpIeCAsIKOa9u+L5tsw25tB4eDxvm7wKZmAShRggZVD3
Btt0cjz4ENWYhV6oD46Q4b5ATvSQyzANdOBYA2JU6cJhubKHBBKxwDjPRcfN/pyTfbZEVhOg6Ya4
OZnInTJIQsfo276X5UJkc/W9YMZRR145rq+LitnlTuJvgOJlROpTnyEEhBZD8kVJcxPSWxcWJhmx
1FmJyXWwALpOClo+/eqJG38fRw5UGZAwryolCqQtShXjkU7JKxqgsvxqkDL+PPYGIwEA9LtSmNR5
BuENNW1OenpnJn6J2ahiwYNffYOR/wF0FwAmI5J4mmCItOlDC7WJR3tDBFAtQMjdPruzBghI34gh
UHWxJy8tCyNVzUwaPmZ7YCH0pejhynOOf//Zz49H+eyowiHnvbDw80Bfam3tpcqfyNr+b0uYRCh1
m6BXEabhY9gaoBhSD5rFX7eAnBVx/ggOvvoKxKgjxYha8lj27xBazuMl5au5bTo3MEYQZ9tkl9Dn
0UlDHsOqVNdVjZYrsgBzz9D5WNitOVO2jknpYKgAozotHheGIqGwVJJHUztowENwLfO7fgHjMHeq
8OSjyoUQHp5q8tl7pPRmxJnymDjQp4MoQnmfFcqS4sLcUjAUDgNDLKzkSjVC5Jjc20kendxWnkwS
3TudsYHG6IIXmTMzFj8RRsEY7vzlx0kIq/IugXI+cuNHIrpjqkIzfnHUypVXH5EhKLhZqD+OFYXx
zzg7A0xnjgJGTPhoYLqzW3TQTEqOqMIDWPFlkS2YAuIclUGMUgR9cXLcsiozQ0FJdCogWPucqZH5
YoXE/Ydbc25l8iwag9bnnYjjU2DWv43699fvJPn0vgCZoS4y+XWz4z2aklV0Snvprohw7GCAPs3q
tpW5j4I5p3gFCegVV9NEgPXoaYMi6Ynof23xq2x+MPWnLH592QrEPQAax5VE/Xka/WW91aaNm8Un
10GdNvSbRvdMqwyadFhw91epCFKCc0vjxT07ZKinU6mqaXyqwUVyqvwkoO7rgXPzq7CSdao7zznT
//zD6nSkj8BWIg+ZZpBdktp6H+K09Tp6w2nmQZlO7Q8J9FFvG7pmVIyrO7M0OdcM8WutV050apAF
BAaBAnlq2GxVm4r1nCh659U9oHfQOBn8FGMZ70s2QAYt4wamtCXQZ7v998wcHiwXaSwSIGRB044g
KMJFDuxpdCqJ5fPiSRkKzzB/GOTvbTszDgpCdhD4RZaOjHkaJGhgA2vSaqITkHmRbyS5ttFJCzQd
A47wtqnxVl1E1+MOn5ma7HCDwc9EsD46Db14VPq+wEjHDHDmJvSyCiNXcuINQweNoCVJ2tmDiyGg
yKHhHq+YHXnKer0zFQWS6HnkDQn7C6WZE8KyByiJv2K81083rL4s6TquFvkeZo8jM7vickAHG/Q6
k0UnYDs3OdIxaGoEoZN/3cnAjANgOoY0gtkxCWBYaeQmt+PolMkeEyf7WjtSQC9WLe97n+aJuxBU
zn1E9KgBdkOzElI1kweNcKki7INTcxxARXNDBQ4XXKSjaA8KRjvwVaGx1NMAR7u7fXrmDiqenBEX
hC45IoNL7wM6SKHHmRadDCRnMVjNkF0bVlBCXNjQeTsYh/1pBuz8SzuhSzuEzfA4urW2xLFqfzVi
YSlzdxuB+X9MjP/9zJGOiBTbpFF84hVaTtHv2jkQa0/Jt9s7Nvrj6X07NzM5Gg3aKIpkCkKcWKnR
WKPvaN8suM3Z3QLo8fOLWMa0DJa5agdYrguv6TarwTlU0AzM26Xmz+xKzqzolxvGgUBuew3fxCjR
/aRDlW0L11xyuUtrmRxt8M0GJvoQa4kI9NcMqHGXSJIh+LLw/eeXgwHI8O5op01zflOIiFvD+P0l
OXWqtdFAKb797efWgnkTgNDrNpLLadzJqZMOYMyHjy5iQ0+ri3wVd/2DIzE19ralucWgcIGq0LiW
q3Kr7TDgvpwCSWAUP+emDaCpvuBzZheDxqOKFslItJx8mLgFylxpyvAxr3oS1Gb/pzN6KDtC6G+h
ADR3M5EOjLo/yNewnsuDRkNuFjqLw8e6zjAjRq+sDcDkkDbsmG9ni8pccwtDJAFshAswxhXsp5KZ
wDglOO9Krpuce7aNoQpL7b8lI+MHPPM2g6k0Rs/HF4JAP/NIqwMVCy/7nAnMpRpJiyhDQkXj0oQh
Swhzagl8Zriy30O6tj5uH7IlA+MLf7aGHrkV+t9RdGppoft5CHC1KW3pWW3hrv43U5N3BtANaoUl
1qLCWTqo+lkf6lLbZXY5uJcoqoNzfTWCNu8KSy85ApIYrzUoIPWp/ofCxhjv/MfE5I1hwrDygdnK
Y4guSNqiwrSkHjl3V84tTD66HVWaHkksYqBr2WkYj8dWRVj4hlxwl3Mhx7mhyccfUJDVdY6Pn2Oo
EwX190iyHXRaTddLMvzzDw4NDXOEgNB0weDUyc4VhiuBAMG6cq/kEJOQSzWBOY854mrw/sOnoSV6
eZj1UKkG3tcwUP7R2O+lkd1zhwten3ySs3ErJ9+lay1h4hlGLYApQTjox6x5KTGD/fY1GTd9GlyA
iAIENErJSFMmi2jxxZskKRBTFywXXpip9oYrRuOVjaLdyS7uN1kiugp6qW6+0M+e3UBj9JmIQ8cR
UpcbaFE1azQ7Ux5N0CAGrfSsdOHIze4hMnc0wHTgXabBJk3x0nUVVR6ZY+cnjOYOd9DkNu6gW5wt
+M65a4TZBQAgY+LxKAZ1uRi7SUB1ZoPyaEkr6NTvJqj7Cf2B+7vwxWZ3zUXNBqgJco1vr5tycHmK
Y2fEKwezU7844wrpEgrNZ78/uTe1GOIqjxrlkUR7Bz1x/nL7xC39/ZNzbTALMYAzXpsObHBo/Ls/
bhv4nGV/dabPVjBxNFVYk6YeLSSur+Welnjpq/Ib9Jnf2ue/QsHEIa/6azBvlKE27pbGw84eO+Ay
DYQCaPd+tuDOnjlQOHsDFAc47XaFjjUQktoS6mjGBMqdaBPCPYyclEnbBIOIJPh9sfvYt3qgYB4m
Zhk9lN2f21s5fovJTl5YmQTsXVFLtTcV57GMjdec5OtSRo8JQZcjyrsPSC0snO1Ze4g7DBQYxqR7
com46oRNhYF1jyEmeZK2vLME9QrUqnxZGVu9Mf/hMiEBRjd0BAGgjjw5jBbwbkUcV+6jk3bvPckD
tedvt/dw7ksBwgCIGAJrNAcnXo7DjzfuUDqPTnjQ42ejfxB8oQk1t20j9QFBNTj0IEVd+p467MAu
L1LyaCsllLgz7ajEtQScIX+zAORHwSnd3l7UZ39xejLOTY63/OyI17rBQwxWI49d223A6N5EVrmK
c/fYDRiGFEdrJXU3cdq8tqJ+UAeJsWLZk92D86ZnWyuutj1byi6v5aSgJYXGDHQ+Maf7GoZVSwww
IBHyC0zUemZKcupyukpFvmvCIfg/0r6sSU4eWPYXEQGSAPFK09tsZlaP/ULY/mx2EPvy60/ie4/d
TSta4Tl+8MtEUK2tVKrKygSO/T8APUK3KiCrF1HFSZHco4CVIW4GRgbB8/qmAYooDQybOT7tshYd
5kGLfvRMAMkOcYNmiIcXESXfk8xRtfpf1vOXUePLBHUpDhTL6sxABAqgoEBzfKPo2N2MJOZhbHL9
Pgb89a6vzGRfjml019WjeMrHWt+2QCgfjbz9qdgS0ikAyg77EP0wuAPPt8QIsas2rlHns2Jqgheo
AZ0M6JDv0AtlHGI7BWd4lYEV0RjIXdglaLWFDi+4WKESUFQ1e4FeTemFZVJsAjFWe+ilhaMb1Vp1
D3Kr9P36r1X92NWR6QxB6RAHjg+6iGgTQdvILRFnv7bTEGxEa0X7odFNz4lK1YLJ/AHYfv5M0+rk
GNWAtEEXBz7kqj0eAe04eaBtvD48STRCTo0sP+LkeI7REFjZCCOg0LfRZc13Zb+ZbQXl8PJTL5wA
dteCD0DUsE6ApLbZaUMUOn5N2c7p690Yq/Ki8tn6Y2LNBz2IsCsQAHN/mNO3vNDeAGF/HAZlHCyz
Az0gJECgnAQO39WEFQPXLKuNHL8Pn8ImcauR7cLu5/VVkc0XLgEKBCci7guET0I6lkHPwPGLBFUA
9KGMztN1C7J1P7Ww2lzW3OgkSGGhnEELdKis7/kPShW3tOzsWBQAYcAa0Sq9bmKwnaIw68zhvo4G
sboEbgM9sd1/M4HQeVRu7Hh7fVDSaft/EDY0++Kpcr6ZAwNMJmVsOH5Fb4Zi5xBFpVq69shHAWQI
fC24m8+/nzgsCJJBd/wM2gRbK+sFIqoaaEM7UT1KLyG88NbWia2Vk8yRAhO1MTj+yPhPM0LnaGPd
M2e6L3MIuUfmI6Ci36yAuEOpHxqwPUw98UcQyV6fUuk+AfgagT7A60hanQ+5hyjr1EwTdiIaT2qX
oVX7R4n3ETpEivnbjG4HRcCgMrgKtCB8wmbHnLExX2eaQR79WwzBlcP1Uf2OpdYOyQJkFDUNC3tz
zUVQhOiiTeLU8ZvOHo5GV73Nghhg2Rmz+z7Nyq3epJNXV5b5agUZPWb5nHv2nIlNP7LYj6O+8OaY
Q6J2zrs9SDbqXQNKqo1ZOMPGaU22G9Io8KDsQqBYCyZvFDkixSBkwRxiGOTg8SJHO8F6plptauvZ
DvyUJntqHUzzYOroSIKWSNZ71ydMtiqntpaTfnJNGENcdYCSAZpT2uKJG1lw6KYw+o9HZbsRfaVq
8pSdZBuZ7IUKE2HSGgytlb2RxCQP/HHYGV9FqjjI0s8j3YN0AnAN5joIMzWRFVCjRrY8vbV8I/Wv
z5astgxmYAAz0ICBf87KUfAGbD4iZ4GvQRTn2Srb9G6yeQKhF5ttaB1962cw+WiTafvcLvj3SdNB
ipLrRv9o54mtcMPS0QLQCwpo1AfwYDpfvDaE0lW11AZo5OnmBvru14crc/N4UYB2GZRp0DBbhUgz
L5PWrCJkN7XyaxUMb4Uotm05uo1NUrfOxS9wGn3EJgrYaA9CWQtUx+djsntStKLFhhy0u6j2OvZZ
VPlG6/H4/FbpkaJMIHP8UNheOmiRHLLXj2iBUkpoBzhqdPZn8iNBNoITVSgmXaYTIyuPr5eWFjcm
D3y9Td0yyl1VYUBmAHwcOFJIPS2IrvM5K5KhpR0oFfxpa9AjLxWTpPr88vcTH9EZnUDMhUMVjfQX
j+1PKNt513eabB1OR7D8/cRENQxJkIcwMRmfHLCXDnvWKc6uahSrC8920mgWBiapedD75zpSfF41
gpXTDjsaJ7YdwrHp+k3YBF9n6AraOldkTFVmVv46CorGBLtC4MfFPqBeAD01lWy41AQ8CspA4Ke/
SDs7DbDLYW87/gRGV+3QcxTqFLGAdC1OTKxGUbRt3TYNTER4ZVFAcRSOUXarLU1eaDsAtQzqWOfb
KU+tZBz7Hk5E3wchSgy7ev5aqRiDpFbQKAetWIB7EEmdW6FJ7hS2XuEy6DbRpxxSds+5SvBJ+rgH
RPOPkZU/7OALe4APA78uioeICXAK0HvQFD4jNm/diuMN0c35z24evbBrNpkwnq4fTVk0cvID1pfM
uGRr2xo/IC+QWQqr27Ew74aCPmfh6KHn7gPFe4IWcwQIoAPAuFeuAOKIY7p0Ufng7+umvQa+OE2x
PaTbj6IHFoaQYnSWv594G2g2NLwM8fSvI3uXmT0ai1V6abKrE702yELhegFWabUDZxIDsYEXoJ+B
FeVrGDXZy0LiudPt1rgJO9CqICWZeH2Vpo/X12vZEOsIGDOHO21p4ETy9nxwFM1YecTh54o+eUdp
75El1BNj7VdpuYXYNtlo9uwWTaLwTNLTAAIWtD8u7SXrLpwGJGPU7mbAB9KpP2QaRZiAuHo/WpoO
Lqum3l0fp9QetFsXUTo0xK5V7Q1QJSGURK4vBh10/CtyHrLwpRav163Idj8aVVBq+S0edBmOGEmW
DYT7gNZtDYQ+Q/lpKF+TClUFQxG8KmytMx09cvyJllDkvrvvWfg6ENDrbgR0fIfqy/VRyQ7AyajW
u5OE+mD1Ayz1xDP4RqWQo/r8KuBJh9rSWqQN/IR/G6p3uvnIr196FXBDIUJc+V0tzZAKDSxkhFI3
TN1exUcr//l/v79yuT1YlGawG3PkU9+DInfjRFVhk12xIGj+/yNAuun8jIYGD4dBcO5b5QO19maw
1YPj9UmSXhynNlZ+oB5tinfkkqPRw2OZGh6J2xs8m16bUnviznBrsPzJSHvLK1vyrqNt+PoPkPmh
U/urTVA3FLVd3Jx+3wroOb7m896pbbfvH0QVQU/1cZj+u27x97W+dn3osQSCHqwoqGKu4uAA3iBu
i4z7ml7F/V7U4DsLyzl+6uqA/efg2fnJSHpkoAX4F+9be5r3TR0kKMqkHYRsovd+GtID+gyqTxaS
5dteJGjiisC7HmXR5xJsenuttGpkaoZR0WYl8WZoCYU6/MJKhBtjtadz3jFrChiejQMSavnDtsR/
tgrkJ9nZqE4vjR9AfuIVu9oT+pRQo48M24cwXPjOs6/XF0CyrZH6R8ETCj1Ayq4BC3NtQUt2QklS
hOLZjONvkwkZ4UbPD9ftSIYBgqW/67z8/eT+rpuyacY54b4Jkl1oPKkkCKWOGO3ai2o3ugrW4LG+
cuoqhM4Rvl/tUADdDwF153LP8tKLwYb1gdGcWFstPZ7QwJH0KfdBTpykx1TVfSWdLVAlGgsXOdZl
FVBFJa2MPiu4Xzn0GNTNa0/5j+tDkOxe1KH/mlj+frIgDfTe6sqOuc9Aoq1nP5DY2rDgth1frtuR
bDAQCmMDIwUMhr91dRg1ozIyKwwFFelkk1mmtq+TYtwKsKIp/Kd0D6BbAcJ22AAXTAsJxTVQJ3Cf
INq7F12+QzLkBrz+T/OUHfvR2l8fmXSROIhPFiAMg0Dt+QyGmkazCLxByPQe60SpGyvNOoNYDXTP
FiADF+RqplbrZtzWCHm7Kf05oSa8Ke3cgbyyPmh7o3XIzYwyywwUMzYg+s+wVZLeslz06k5u1AjN
DWmmKyIe6XoCcrywwSxM1KuDnGllY/UWytYzYbugHXeW8Grt6QNTC44RtO7BxV7o22l2mDSQH3B8
m3fuQytUVP+SpcMNviBxkLZCL+4qXMhZ21d6jWBK/5oAWDR713++7CIHqwhY6+BXTaSFV1tDlAVp
jNnB1WCMn0zI/1GWe1aWQFNae4mgmOvaOYir7f6pKuhdOXeKGp+sqg58GNjGULYiNmg/zvcmAdFS
JUoLGBCLgyHjnmbJpmmfU/DbTLTfVWa7iQp7o9uP10cu8SpndlcRxEzGUICJEHbt6btTTu/C4NCL
CGe3XeigP2AMdQMDnVG4H9fPXDRYjKC1BtClZa11jBIIzUGUOPDACP3mjImlcC+/Hw6rWAWQQUhF
LsLEOI+L/zlxmWFFQB5q53BlaOJ+Mc0o/JSRzniyc2r8imenRes/mR7GLBCeM0GDGarzpHZ1hDj3
KL9j7vvGqI+ii/k9j8G2ncR2eKwiSM8JrRlcAba2TVjpo9vWqb2Jmnq4i8zZeBxZHbp93jYb2wmc
96rA+xcJ6gz3dGxsr0+qxIkCyANoAq5Sim711SAHvKu0Nmbc7wb8hP6WzYM7sked/RKR4gqSuBII
EkI2FMfcRvFn+fvJfDp0DnOrxS0a917XVJiobWq/XB+O3AYa4TEkIK7WJ7FETBJUHNcP7+xNCAG7
HBzsDVfsROmkIQKEswaa5ILYsdaDbqgqRDd0rhcq+QMYOB/Ql7oDORvYJG1NEU1JHczSdogmBqRb
LhqbQfLGGhJ2SzVX+9rH9NmKxe2Y5o/TTCDFnke4/wLQQGnbOGFPmVMoYl+ZAz21vwqA0iJI9dgc
cPe13U2fhretaStS2DJXgp5KhNYASNngAjjfHZAdnWsDp8oPmoLcaA6pn6H5wiGvlPIjjUammFPp
TgE74yL7DIGFNZgA0j8lqUiFMiS9T5qHhD0m+bfrm1E6aycmVjEXauJBWdkw0euLeskPXSXYKjUA
jS+KzlcomKyj+Zj0PYPwJGBFEC8BPjcJVTAClYXVwmeiZ1D1JIBMjTtibVXRhfTzgEMhRwROVmcd
XUTjODpFVGKGgGvWIMTw6/oKyIIq7CYQfoBZAunEdapy0rS6HPgICFyxt8Kb7pdd4FW9jblbT9vh
ewBS+HKT2Z725brhJaJY3x0ESjZo8oSnu4BsEz6TtqzwtF70V4I3Yr4sxGlVWbpT+T7M3zvV8VkW
4sIgiDjRL44dfYHTjjSnBB0j4rQiyXco09wRLb8pcz66tIZ0TZsG5lYD4O36MGXrB2TmH6vL309d
el1EeQPuEX/MjZd86t47gYL7dRvSqTRNMIMguEYX5Cq2KQKWgBUaYT6bu00aDG6cJ642f8nbx449
dU0CTZEP3FQEXCoQcl3IAtcpxcGOe7uKTNwixS1L91Z9hBrA9VHJ3M+JiXUmsWqbAR3cOvfDJPnu
dMZzrTuzGwW2ouglu6oQEaLejgNG0L16vkJmHjORAnbvD7H4QaEkX/TgiwSF2E8jAc4xEEzfXx+Z
dCdytODjRQae6PU1L5D4wfbvkSO1gxEN/+3kOQGPtzRK8o3etvo2RLDqTRAuVcypbKyoSCPdDCU7
bJfVTgmyKpjIyKLHYD7WZDNGXmvu6/RoZ4pHkWzb44ZauIQQZly81+MZJfkYUNbHOvnaGb+mD+Qb
0ISPOVyq7JetcXMPhtFe1NEj4eBWvWWm4r0g+/2g2Aa3E7puHOSDzjdFwc2mzqY4emSQ3s486Btd
3wKSu9xGYRKRCnBLSPOtFgK8GzTskZ/x+37ch73ujoa5LUa0+/970ADUNvjIF4YJVBiWU3bif5YE
gFH1g+UHInRLIznq43wEwjZTVb8lM4buFISU6FMEcHk9Y7FZMb3UW9PvEssVretMKsYHiUNAKdfG
I3Lh9YS48/lQamCzQYFFTJ+ZA0B06cug1S9t9s9kUSDhgMdGWY0AkHKxdUeWdu0MdhM/GW4XuH7+
7zfCEryBFwUqp+CFJufDiCsjR0NCbPo99dJpX7bP17eWxLucfX+1dZMwFcSc8X192JZf8ybdNnWy
5Rz83U7n8ubfT7oN9u6l2Wa5xdf4mpZY6cwBPvQZqtSHQqXBcSlpjuVAfRMNVsBpXr5XoP6aCxEO
zDfmXH8Yg9n5wouscVtW9TdhCRdmD1Z9xws8m2he6CjEG9BwR8Z8zzuOiKKmxb5yrPFu0Xvzrs+1
bEsiu4auLPR/LQwx52sJoGWlz3bL/HDgzwgDD9CzLD1bC1QSqxLHDQjA0jwNl4QG99UxzjM9EVBT
Yz5NexdGIAlWbWo8E414b5NEMSyZdzLRDbg0BC4ceyvvNGfOBEnpnPlQ/SB14dEydDl7nckHtipe
FiB0BF51wf+vpo8XDQujyvSJ8xzZuUv0+1l/Tdldqd12qoBTtlZI0GGvcnSwXJADQNGutConM30z
HPqNthBgmHFneVZlf6ALHTnKv6ZWR5wHukXKPIULGZ+ZeHIsVcQn3Q72Iv6NyvxlzIIEbM+HGodu
yDiaj/kUexn0J4+JbSTbvjftu6UdaH99s0uNgtoRj3rQ9V2Qf1p51vER6T0f4GAvyMJtimcC43dt
8RQlP67bkjkxCyPD9Y5sCHqHz3eGiYR1kTbc9AtS/GIRVOzs4tjXxhvj7bdpKF6CChQ8123KNghy
B6BqBbUjMtir3agRdE04OXZjGQ2bKvcNcqC2is9edk2iq4dhu+PZBXzP+cCKIC/CoTKZ3xQPAjx4
llBc+NJRIFmFHi3ATy64Fjr0h9ExtJkviKeXu4q4sbO7PlGS98Yi9/zHxMrrJUZc2zMwFH4Hsvsp
11wttr2++dXbD30B9Gi4d8b36yYvpSlxDSwnaimLLuTyy286iWNE3DUd5EiYD7RU+2ke++gmjlJr
z4yKeaYAqMGy0GgzJ7O+mXurua151zzU5UQ2UZr8FLYY/RSaDxYE+QD2RyIgsPdB0yEbGdEEyUTO
W5Wej+zA4Cgi5+zgbrgowTGzp7U9LL953Gp4YdKDgwwiyscqvKl0UyF79rvWdxltsz4pgOiGvw6r
BFppqO6BHV0F0JSOBtHqUoLDY3Id4BG9JJpddcyf9c8TgdexHbevvpManRPGB9giISCwBKzOckrW
8THJkFfWh5n5+vyJ28dRVdiXzRjAG3gFodFw4Tw/304NdB1CjSBI0kT8WqfDQ6arOqRkl+ipiVW4
GkUjxCCagPlpTWbX6bVdZMFZIoTdhr2KkVZW30AXCwXnHkHPANBE5wOiVMuCEBl6P2xCa1NOmUe1
9jZKiu3Q0a/QW7qP82pLivitm4t/R02BPEbHnQAKV2AtVyMVc65BCES3fc2Mgw1vKd8COgM/yoxh
Z2ZTpbgcZC4OKWVwrqLFCc56tXjCZG2biRn2dMPtQrofJoLunXF/3efI9ggOFWQeUE0xkNw9n9K4
LKjRWI3tW5UfQELj8QOfR+/zUjyheAusrrixonaUgXrSZ9O+8orweP3zsi4SBAd/v7+aJWNu7JQl
+H6Wm5npsjrJ/WqerE88MaDbDPgIBUeC3pUbiN++N4Ge4JmbB+5gR9qm0vNsn5E82tkpEBwp+rQ9
pg/9u1WDBHjqRpTLyiC9KafSOYQVcpPUEfxLCc14xTiWn7lK29koS0KFHI++S/KD0M7LEEZRfnFy
aLNTt84eBWhLRx7egGLauz5rskO7aCDgMQNA3iUcliQ6OEsnoD/KA3Pepts4eyT0cN2IZP+iSIfn
OJJnuM/WGSewcBqGICjB5NlzBvFd0mN5VFBGlZHVodTDtOuzBI8iEuUgi95PPUo9jmIkkiMCxDs2
L6JCFI3XacDcKjhpBMq6jt6/Tk7jmVkUKlIlChvrPGAQgiSgnlFBHYvgOWynO57Or9cXZJmL9R7D
78cDCy+2S40hEjbEiaOK+82wzQtPP+bvkDEemk0QKGJM2f46sbQeDKCRPDKyhvtOpT1GgfUcmOIQ
gvQgISokmcrU6kawaaBFaS5ACpBD9jQzvZkLN0bxMp6+X58+yQrhjv4zfXT13DEKMqJjH0cUeqqQ
e9RUJRbpSPBkWyqwEIlb50unoq/Qp4/z0iXmTQViUd3edq15P4aaIniWboQTS8svOYkyR/R86+Ny
Mpv2W1EYbu/84Gz0wI/m0ua/RJXilk7cibmVi+ZBVMYFA9Yvs4ib2UtUqjigEi8A9dC/U7cM+GRA
ph7kkzPBC5TpYbJ2ZICersJBqwaxiszDZEpqqMrCmw1PdvudMcU1rBjCGpMNt9PbUMyAS3ZeR/Or
HjPXzlT5ZFlT3OlErfEheVXzGiquyCE1I14I4pWx+T3h9R0Uwp513j4zXv0UgbanZrxl4EgsiUo7
Vz7QJTEPxsVL/rVsCIuWk9EG8tB5SCp7HzrhFzHoCn+qMrOs58mWCNOIMvTNAiTidKB5JD+Y4aBy
SRRHSWoGwly/EQD0gtXYcEZBuNbZfhx+LuOvIvyVxYrUo9QvLHpIqPkbAIatjk8SQc8+6gFxjLR7
E6z+lonOt+SFZC/X/ZsMXIDU5l9Dq1OUiq4dmACuJphqr4ICCOfBpumhNha7ZPoc5o9tZ7tNWRwh
MXrdtnQaTbRCoA8DehrrV5cVGWknYqASi+B+zo9Q30lU3LDSA3xiYrUhSGpAd6SFiaYGf/I+qhTs
j/LvLygCgB2xsVcXEc1A+x2GNnZCYH8RSf+ZUBW5tXyFgNr9jVUA/omeb2qziYRBM2L5of4lDCPI
R4lFs7IAJZsVN9tUpwhQ28e81I793O5G0DBcXyfpXkRUh/EtYcRaYiIjMWJYM7H9rnIr07PeM1TN
S0X0sLjSizjlxMhqJgOhF7bGYGSA9DnaZXvxvdVY8bls7eFJc/TuWzGHwzaZmhaA/0Cp3CXdjLhO
FrkOiLitM2QZQFgEUuy2b4zWTVSme7s3oNHdbQxSv6CfeT9F0w8RJv/RsTmCSOUxyfobnvfg5u5v
8o7/+sicg7duAXcsjbbniz4M4dz1ZWAho5tnPt5q/JOeNNNTEzlsHxKhShrIniIcWJJFRgROcY3F
0EDzq486RKN5dhPTW155KBQzdpgzxa0tW2e4s4WMEQCti55lsG0XGX6E5UPoVXNjS6DBi3VuUvRP
cz/r24mUu9DoIDv5gUY5PHjRToYXL1qy1wXi0OGxDn1LXA7F15b9AGzYAnzccg6TqbgfZF7h1NIq
aEzmoLKqSbOAGN/TAKwu3vXNIeN2wlAAZsXdgFb99dtED7J5zjrD8u1M5MLNwWfmGdOiiho34tsc
VW+47lOXVHqzHSI9uxFQw7gbzEY8dkPfH9skmg5VTMVm0iZrW2WWIgEgO00nP3D9FrCiBBpkHVZ5
oslNW+IdXjSusD7gfU+trHxGlBqpBvoTFIBz1Bo9qkoLSkeB+x3OHa2OwEeeH8KsYXoQUdzzScC/
Niy4CazyPVBKLsnOHpw7sOwO9GNALb4yA7SipVkIjhyoCeSNANnR9FBbwQ+jGN5pLVS9j9LteWJv
tT3t1jFbbUSXSTjrXpCXD0H1ARiIjcEg+QixjEvmTZQHWoJ8twUMDXTlvabaDdY2LV1S31LVE0q6
Sie2luvrJOjrweQ3mQVcpUi5a5XfLKPaEFWkLrsDIS6Bo4aM7aX+K0s5+t9jJMw0cSyDyB2L+lAl
mkt7VWODdDhAxWHukK25oLPP53aYcnMAqpqOP8SECuVsPwMz8IGnB2z8r5n1pQ65pGSsapgxGGSO
WXxALnlLLVV8Kd1rYBr7DYUDg+jy95PFiYsUapggLveNYPwZZuUdyZgCnio9Picmlgk9MVG1BVpD
q8VE70KHkqdbTburx41QlXQlewAZIYR5C5UDcGGrUNmKzbBjNV6DWfRKirfWfm6Lt/j5um+XTBjS
ZihOA+6GItc6IaBZdZeALBcpIYyGbsi/u0zQbduoOCGiRPvxyteEQJzPvK/hmEe3mLzSUlx9kuv9
7Psr31IZ5SAAArH8XpS7ws5v+2Z4Govc6yl4V/j8DfQdX8DopjArWxpAWkANBj1ckzmrhs0+msYB
VTHLt5LYnXAsmx2qxRV7vb44kq2G4780WViIXC6aAmIDvOWNSCzkA/QjcjrMBa/fvTF1Oxq1BzoL
BX5PdtEv/sY24ErR5bwuqVZRqncaL5cbjjwx8hmw/PDOymavsq3oKdDD6KaFjLI7Ox3Ip3PDz/N0
F1gJmB5Zpn/rUh0i3cxU5S0lPgrlXRxn5JEx4esGfVJ3lSAAjfjEutWCL6MGQRMU/z4w2Wi2WpDB
C3fK6vaNEgqlmxY89wZaFZfupv2sZ69zYb9hFW5MlByv25Nu3T/20Pt77kdExcs5EbizwhSBvce7
Retuk9ibCQRCcb+p5+N1g7KjvujOAJoMCgJzDfrKkT+PW3tEmGh7tHGLp//b51fzN7apXeg6Pm92
7+ONbn/k8yBshpQNcCeo+59PFy/KvtY1fD63b53y4SNtl0i8/v3+chZP3PqASHZqAnw/OxJjV8W7
67MjW22QIQDrsdR9wch3/vmpMhdJcN30myxvXbyvvHhuvqDndFsM/RakoD8NnpogNlIFrTJXdWp4
dSM6A4TqRjIB/gGRoyHtNr0pNoz8GLhKn1e2v4BZAYgUiDxyEUmkxcAs4FpMBGFvif7oKCIIxefX
EcRQ5cVAKnw+0VPgtSxX/3egKoSKlvQ7HB9c+2qJrIa0/dQN1Gd2zTcNQKV7E0JfCiuy9YB/XZrS
F37BdRaqjUI8CoVGfZLvs3k3VAfSHKZEkd6QWkFHAFDfAMdebDeDd4OR9SXxhRm4I7WPPCehO2qQ
5k65yj0vgcgql4JyAvrrcRPSJfQ639sJsNYjuAWI30w0RM/BAPkg+3PVlV9qwMHdzHJCt0Y6499P
FIqyYLtGT5lxKf6UshAA05EC1C5uKyA0uUAzAk2+Tb02bLq4fKcO6idd5qgYkWQ7ETi7pTfQBvpj
fUuiDzAFQ0xIfb3rXqLcuU3nXHETy248pEkZSC4XVrw1FLSIxyqLeET9ojlAUcsNNK+LvlyfQNmy
LShTVM0dQLTWr3rQCAER4JSAN4VhGbvGkP/IHTD8kcIqfhGopR0ycLl6QQnBnOuWpaPDVY79gnvv
omoLSj6TCh1nwGjG/qvg9fjGhZV5ggyz4iBITf2GWKEUDbbt1a2UzdZEbK1ifpCW9zHPD6kR3QRl
osifS7fEXzPrygpq92Mtohpm8n1VbFKhCE7kw8A+QJuPAyTa6ogZid2Uo4Xvz/V9Nd10wTduvH5g
UaDfiyc0+hmAEz4/xVwr4qbEW8Dvy/rNZMPBiYP/qo7/38z8Rt+c3LMzqo/BUFsU9zitvJJEzm7C
jY98UmQpXmrSSfs7ot+Z7hNTkaV3c1Rw6gtALMwI2b/YtS3FBltmfu38AJT732n7XQ07MdKgqBDr
UwhQdWxVxEVyQDvkdsm2U9OlGz0fkRKjStCVbGhIn+LFjk55yPPQ88WaIVexINOZr+dbjR2i8D5J
FU83qQmAdWABFzrgUOcmRDfFbMx1IJfn7H0Iqgea5VsTQnD/vu2Aef9jZrnJTubPMsI8MkvK/EnL
q5c0ZrFn5rn2ZZiNTmVqeW2u1wrt1UiuwaWiNWH1Gh0NPac0Ck0f8rHM7WPW75okbjaVbWadG4dJ
eZfP07Qri6r0eBNYGyG0cdNAFxUHewLUOW3TQwtJ1u0YGmbnDtBJ3jfdWG5IqTc3HAJ9bmK1gzvb
XXxjldVjgk55pNLrFDpQZnAI0ci000Hk6k1l5+YpOkkmy4B7r60fVsyHEJCCVn9CLJK5zjB0myEi
4U8tJ8CelvpXU9O1dzwWyVaLpuaumUbEwajqgi2BoVsbFQ0DQpo6fTaD0HCTOIo9VvTtsTbLeKf3
gQorJwsz4JOQFAYKFzW11R4pq3hsWAvwtKM7HqUgwdJqtFaCHCJ1PuABT02t9kkURqxyhsj0QwdM
H/c1npwqDmTZUUZiFDAyEBugxXXlAbPEmZPMhpMt+/ZuyfOKMgihFWd+KnrOdoWpYm+U3Ro4wijn
6SDfuSAV6VgbNp3GqA+A0zfbnnaA/Dx+4HidmFhNmxOHQd9nFIGEYXiTYT45o3Goi/F43Ywslli4
0jlYeKDkeOGPynTUis6m4PHN31pD3Mz1vLdyBlR2JLwWDHdulqrw2dLpw25H5pI5CwfgueuYtZCk
fYwI0MqfoNtidoq5k3zfQTXsNws8gsx1UQwKvGbaWYL6k4XWOB67dRArdrXkACGOBFkv5EDgk9Ye
qRyDTitHXFHQqf8RklZ/7mgutrnQ2JYNhqV4fEhHhIojwAQI1y8E94a26ceuR5ONTZNtQEyv6hWB
q3RAJxaWX3Dizgctm50hg4UuCp4K0zl0WnRbd/PG7gpVUCQdDbQ1QOaCVw56kc9tOVrZzUuw5Nu9
W9naNjCN3fVtvfiv1YWBm+CPhXVYB/E7vJoJAtUpCb6FFrCf4yA+8xFe7gOG0AMMFC7ir4smSWhx
DXUWBNQfWvFTC4zI5TON3JzUKkvLpFwM6cTSaoEEGg9nMmHHae9tsmVvi7SBvekSD1zO86TIk0rn
D1sXvm0B/q6py6FcjSaKGcERa9o3lqRbnheAGHNFKu33o3k9qEXuBqgIyMtfcGQwMtdtbA3Eb0c9
cyc9B9qU5SZa9ZrOj1vT9Iqy012nmekTmmm7F1MfJ5ciRGtdq05GN7DsirpjHtb/5cDIAekQ9Dti
tuN7xkcLpLoNv6Oibo4W18oXkFCmGyMMxDPWLb3NZ/hWBk7nzUSr6ND2AehTginPdyRgxW2Qotjm
2gKcOHbErENet/UnMDBlt04YRN6UHua2O9ZoxOOhxzMPbef7EOJ0I6T3tM0YBl5h8dskrNg9rnCk
JHNRezp4aZ4iaFBuSk2vbw3em49mw8NfiFr41nSSZlcnw7yrJx7vir5s0E+nDxsxIFbprCreoC/E
/jWVduw6ZUJcIjrNY6wZtzTg2Y5mHXtFXl3cOAGpvbbXZ8WayQ7vwr+Esh28N8BN54dXE+XU902C
o0VuSP0zLIQiMFcZWAV72ZDTNhUwoA9ecGNNCtcg/TwSech6AOB80aTbW0zkISkp8I3Vr472n7pS
1QcsiUcWIUGod4MSiyMzfT5Fc5UboyMMgnA1OIB9Wej2oSxep/pR01VQNlnXw29OHvhLLAj43c+N
lf0ExYssx2OJtFsEQi+gQdmBi2uPivjB6PpPCRSZmZWHGyBWXq57v9/hwfr8AgtjWZDNxAt3Lfw3
tk0K4BSiFFql9aap2W0b8T2BG0wgsD03qekaqUCHFNe+kNG03MgJ94jXRzcP0fGt+DXL1rv4NQD8
A1IOgjxcL+dTQaKui2b4A99Kb2pAXwKzckX43aGtF0A4ihipF4n7WP9+3a7MWaLBH6xBiGiWN/i5
Wa3MTaMyJuLn/JbMx7C9aXqFP5Zt2lMTy+19cjuL3hCzOYwE1D6v7X0WKy5/1edXEzfjiq+oAzcc
de/Ufv/3HAsqF3/nZ4lBT368WQmjR0Me8cmbObaeFVLv+gKofv4qnqCsy6aphYF8PFh65SK+VPgk
WXTEUKgC8x40Nvka9WWUqcM0IJRRN+wsd4hztm8nA3Iiuqa5FW8/QJ69wPhA8okA2UBb8PmUVbk9
18VMCNKIphfNE46LvunT7fV5k40KpfZFNAFyruD3OLeSh4zGAnl1PzbAFWg8cX6fF1/T9OX/Zma1
PMFUzSOdYKY3gK4kT9R+GPGuMMJI4QBkfhet2oumB/plkX49Hw/4bws7igXxEwitThXAPp0B8STw
p5UzPEFg7q8PTLbvUBxH+I82FjR+reylYZkbjsC+G8lmiP+HtCvrkRRntr8Iic0sr0ButXVmd1Vv
L6i3wRgwmN38+nto6buT6USJskYzI41UEpG2wxHhWM5hgQ1z958k/B0JPbs6Ra25nZS6eST9p7F9
Q3Pve76P8hZwSnzgFyh65hE7FYRbuDm8jUaSvjSMrSTzltALEMyb6IawAbtyha4EOMim7URjHGXq
kNd49JONW5b6Wz7WQ1RWTvbZIK4T6ZVdvfaaTA4cgHkhKLbiqCiQHKlpWr9xofvPANtL325vwJLK
YO4MXRR4h7h40F2qTD31VjKwyThSK9ulfuFFutk9m3E9BqwqHtt6teiypDRwlnBQmOUAR6uiNEgJ
ZRJtf1AaDHJs2+4d4dmM4YrBUbiiK2Adr8BQtFZT+ECOdmz3J83WbOHSlgHIEr/fmUcCVWD6wvVb
O3Vj86iNR1Z+NxIvrNBsO9kP3fAOoGP0uPwry7w8Hlm4TeXoCVZDQ1Bm7PMiW9mv5fjpTISSka0H
Pkq0FJvH2psK5MDK8lkTZoy9IyaAiaS+JS3n+5LJCuVfDJAaVvkOaF8gaCDBieZtjPip3U9aZiZZ
4mIUtzI2Mkqqd9h5hEOgq0OZHJUIReVqMHZiCnYkR9E86fRUlo9NvU8L7x3GBGYQDxBwZyLrMivO
mbHKKgHOgsQix9wKQQVf6StHNd9FNbwjyOogYYk039W0aC8alomhIceienHbtwn4oek7LDrcByZG
5/51MBddLkG06M1vGgBkFPYn86lnK3HW4gpgZhBJIJC4QmiUSVWYY1yQY0t/ioGEICqMjGllDUte
HXEoWpxQzkcAoXh1W0xMAAcAs8eYEP0okoizTXTbai6KwFAw3jYz3tHfdqSzk27imiJ0iMnRiTdu
IZD7ToOC/eqrH7flzIp5deJnchSNcqs6oRhyJkfK3mi1oc0GlPYZG8J0rAKjatF8s1YTXzyiM5HK
7qHb3CpLmNWjP2wxZuVM26Tf3l7V8u55OuBl4HGuwhQ43BSIhj20QEcZIRVoJaHWfhrYN81e47ZZ
8jZwNP+TpTZfoHOdSZQcyDHTDXDhpZuBv95ezdKGwbcDTAYZHPRgKWdkGoggSmvChoGS1y4/zu3s
IOpeETJbYVUT5ukfVO8BSoWE9eXFbEZX5IUHMARj4M6HlrsAoAW6AAlMbeqqgAzdr6Sv+H6K9Sko
pJOE6cAeMvI8WDZA34fcjkNHFOQl8TWAoZp9bIdIedYiKKXBEF4V1ocG1e0N4ERRPUolBmYAXdEG
sYEsGMIQ55fUXXqYaI9oXMos3crRcb5WOkCUk8KXIbFluektYX6setYHiVnVQ+CW8YuPqLDqqjBJ
dlq7y129+0NlxU7mlP42SZ18ptzgG9KPPCwrqwy8XOaPCKSyYJjKYWuOUx/4cLh7PWb5z9v7uqQe
mF2e4ePQOYgUwuW2IlvktmWVOUfWPnj+A7Jqt7+/pByY5jPn2rePEUzl+6w3hpHbsEUx0iB1o6Fz
2Dkwqwlvi1lcxpmY+e9n9ig3SqtNCXRQF2FnR321cmPXljH//ez7k1lnCTfxfQKn0L8Q89S9A2nW
RyEGvh/IO/ZVJlRqIGOtKxRi6ox911L2VeBZG4ytteId5otyeZEMdG5gYAiBOGYs1SECQxvbIc+B
k5JbiXvwO3TaUPSlygmwB3nrjY/pOHRRXQ1kc/8ZId+GWB6JMQ/Vpss9NHU0Gk2Vax8de1uJT/Fa
R/GSVT3/vnn5fbccxsx2gTVC5RP+1QDEZm79NPpvq1AUmtqTbbXzKgon5B+7tV7WJUXDkx/o9uhn
A4iJsogRfZjoNcQipjZAtq7lb1S840qi9wD4S3iToQNL0eWCdf4gzBF1+ykhQW6OOebkZKRbdEXT
Fg8EGKHohUJzIdIZlweiVXh1E7R6HX3gh360cpJu+yFmP6YkSV5FPb0DVgrPODQygjUeOqa6OlAQ
jG0ha1zS+JU8W8O3d5z82ecV/bVIq/feiM8bRmA8mmtl8iUThvQSurhxKdGUojg4e5J+SeySHNEx
btd7tjajtPx9TIKBT9cDBqaiuKbDK5SvYInlQ6mhrS/5847tAXby/76vmGBQh3Bda/F9gtH0Z79c
KYAuXoyzzyvK1OqtOdSzI+m/eDIg+i5fg7pZkgAYPhgnxGXwiUocA4/fxNOEq1d5h8rYWVW266pq
5U4sncK5EOWUWSxJQiwIcfijCLNxJdO6uIYZanmmJQcqrPJ5VKpi6jkVOVreB7N8asxQ2pv7z3l+
4QEmGPV1yLq81XpTAblz8AieywcESuV7VjAj/4OFHkUm9akaA7IHPZqVc9R5JNO3tHyZxncECzPO
AazsPE2ulu7BuUCkYSPmAYdUv7Vbr94MQ13ub+/TkvWDH5/7awFYedVYgZRTgeEdH+haCeD/NZs+
A69tpyfdE9pDo3fIQqsXcrkoxiA9fXkm1ijBDYhmsKPWe3UIFNziITXiejflPVqaTItap9sCr/UM
QQQQyYB0hUFvFH4uBeZk9AwwbRDgoKHIQjeuwzZIAd0Wcn1XLoUoFmXKC4ya5RDC6l1RhIm3EtSt
fX9e5FlQ56VVYcXz9/V/+vpT1ny6/fMX5vHn348WB2iyjl1Ssi7EyQU2kMFhgMOs1O1wEFoQ1y4K
Bk37VAzWDl5YD0DW44dGz39q01pf1LUOQjK0zHPQ73w9qw70MK1jg2Mf9bo6WChgBDIttjUvPsWi
vdsuoJkbNCgo9JjgjbQV8zmkGehkptY6ts0h9fZrcdeSxqFRACYHWn4NgQX+AmoXtLSPozWEoO6I
WGJs/Wmt9nydcJhb0v9fjDoflhY6EDenCkGklrfuTpC4OFqDwT+PlJvHJDUz9P3lbXqYykqCJmCk
b7e1ZkkpAW+LGQMYcdxU5So3hUYBUobGlRiZaD6GvJHRf5OghJi91lPkvPHQoK8y3efm4b99XjEN
cfu/BbCJBWMV5nwNA3vWJPUFc75Fil0oKzRV65ODljWThrnYGg0e7Xv7ByjH7/YU0AbEyQA8INBr
tdWhkmVGeY+3EvF/egdqfL+9VQuVEXwfWTrUFYGVe92KUCBR9xeONzZfu/YzYFcB2gDs0MBJirCQ
EhNlU5CiB4Uh3dUb286hwQu7v8aEX/G3Qx3QUjPCy6UdLCSRoqZIR02/uI33xsfbq1zSaKRTkYsE
Qg1mvJV+kcQXaRF3nBxH/aixL8b9zWSoj84jF2jERNyjBiTZ0LisQTxxHFA5AgDNij7PIZOibQAj
Qsc28eawWQVaLAUBE68LOtwUGaTc+jntte+YDwpyGxxr/VoFc8HMAUUbA++w1sjHqLGJVnOSmxnI
YBIRR1W84161HWLtfr3GVqFCOodYiHYVI6PLysaILZgrLKCXojA63F/PAFYPcvQw10jawflcqpSg
hlV1pVacCvH5lxSvtzVqYZPmzmX4VPDDAvFTiXJbtMZaGZf8ZGHmpY+49d3vV0QsKO2FCMV3l0XB
EjJABNlq8AD1ClroggnDE3xufYXm4sGqHIDXcgC6e11x8tL+ADqP0DaOQFlE5SDUp5UwZ02WYu/z
MQWfqt4XJ41uUhPLCbUfLlhTrXfEOxeLUiy/AZRfzWjb4tSVv3ClggbTuJZ4TmXy4GB+J8nRF9nL
au7JC5reX8MDXzgyQCHg0szJTMx2qWZslBhESJri5JIPVeB2K0e2FM5dfF/RutFmRVm1dXHSxZbE
b6b3RAQgt/Yz+WJLD5W9Iemznay8exdXhSmVv10giAoURcR7FW2MmKs40eGh2rhi5fOLyjG3fZvo
wUTeYb5qZzGwb6RWZzJenJj23DsTaqyvrAPGA/gbx+TuHibMiiAvg55YlNYAQH8pqy4NUSU5gMKK
MdTR1Elot2LXFgwDvChSjAg/UeVU5wDqGq3a6ejhIgH9ymifa2TRNPvb3dbHQaZkLkPMXFG2soxc
r/sB5Gr5ifYhM8IsjaY1l7a0jnMRs1KcnUqVkloyINaeAF8aseENhBU1Sh2317HwOLhYh3L0mdB5
IQqsI84j4gVoJCbNFsH1bSlLCna+lPlXnC1FeMWYxdLOwRLdhWX2uxl9lEZ+pWzneCsHs3hDz2Up
FkCXvqi0FLK8SWBgR99oaO8FwUwg++oP7eS29bofZiKixJdHLcegzX9bq2IhXIAn+TZz8pNs0jBD
Bq9un6p6l4i9zVaM+uLh2bbnejM5Bephl9uap5gyNQcc3mij+9h6qd1wMLbEWRGzZH0ApP0/MWrs
VqCwYqBCAEWkZuAzEbTmSnfQoqoTBMEATPnb6XG5kNTUaEGFiT0bv7cAZpLeT3NtPnxxs85kzH8/
00Gr8NusRWv3idModUOG0h3g2tYcxMJKXB2UOXi2oah7NflrNaIEpnmen3p0RLugNebTq0/vTo8h
hD4TolgG4PToOgZ8c/RwvGTp79F8KNcGQRYaYi5lKIaBI8mNViyEI1W7c9wn3Q8QZzXGlqL33H/0
3G/NGk7z0s3FstBEDB554ESokGt1bvE6ExX0DBVXwFCU8UObPMopC6f6yXG/tfpe0yOdbm5f2PmW
KLH9hVglNGK5xtw4gdgGDZwTNBwl1zE0ZTB0m9bEaN5aeL+giXhKIHKdX/jwIIrvyIifGUj6ZCcz
j2AjMC/AptBZY2tdeLJcSFGUpPWqtImlk51Q0jHlwbUPzfCj9qsoBRBVM/28vYmLeo/ysQ6wPgB8
qHW93nVqUTItO3HzH0N/M8qXoVyJHNZEKOfEh9LISQkRZb3t0l+s2OhrZH6LqnC2CuVk0G3YFLmL
i4Unx97g32322QezR9X/JvxLzh54vBJ5ra1JOaRRej1GTFl+0kt3U1U/mubA9WHFIy0KAVcY+gDn
ap+KWaEZfS9jb4R1JY883vVIN3L3PQs5k6EspMibJmu7CdY1DzEp1pYRCKjuVzE8VfG6ADoJFqJ4
O25kqYdmj+w00o85B9rOp+H+nhzk6JGcwCQfagNXowPAUjNBStZlJ18DBMXBFPuy/xCPa91F82ao
Fgc9k0iGIE06j05fuiItS3r00vTZifSh6PeF/vEdO3X2fcXVZX41jz7O3x+/9PSbVv7x2rt72LBT
ZyKUKCs1i4EMTGZ4rUaseynS6B3kAJcilEDKacBtURZDdpqaTeIbgZUd2nTNFi/cjRlLGBUaZMiv
y8WWI40CXSvixD2AgEk9qrxHYa4VMZakoBLnzZAjGI9RPVvhdE4Sk0acjPZBGHtbHCRduYALTgUB
2t9qjIWuRXWEt9fiClwKTQ3V7SPL3mdtDnzP31TubuvWohwfxXUMGs3tXsrBU20QY8kxxGT7ddBK
P/DSDpwdMmi0r7clLW0aqO5QPAGCmgeKyMtbglJ7weJOr0+CZ1HFfqQYHGq5uWIclwIdEHn9K0ax
+WLkpkfbAQsyqogyhnbMElA7fZhYm0x2+4J6wSCsQIov/219ismUtTZMUpvqU44IZ3BeCtsM+Foi
fnETAXUHfDV45Su2KFeQxCknHFfdjw99Ouym8S2u749H8c5GuXbmHwUajWKZ7batPNtp61P5WdeR
dTnF6Aa9vVkLJhNYisjrzmkDhBeK2qGVyPJHF+o9ZPLgkzzCrOZKfLEmQrE3iJasLvUhwigABZ+M
v030+N1excJpoBDsozsCLgxt84quTanZFV5FxUmyfF83xYspxdb21tJFf9PRioO5kKOoVp6b6GrE
i+qU55l8wKjM77p3ARtXFtZT5qbGAf1LZohuOXcjyRAHWex6z63t/rF6nZxEopN9RYf+bUqAwso0
DtJDYbPN4Lh/tIp1QBAHwUWtV/2jPRX5obaTP6xDUm+ytVdHCDtsLMbDZvQ+p30Pm+ranyadWTtN
uP6+8rX4dSp189lLaP7ZNngaOo1vBgORGNGTZhpaHVB4XBHHgVHrKRIsnR9yfyr31OH1VlA+AODL
s/eyEBPGY8kYIjBI9qZTWRGKDCXoKlL6WrKsOUyFqYd0MOzPvp23G6CUuK/od2zwqNG7L73gXRg7
TrdJaO3jr77+gQIx/dEzKgDbe0byxdcTB6O1csgCG4OiGA+Z/zdhdr4p0w0tH8CXlj1gIpAAJcvv
PtSlzR+yXAAfBNxMwegyJLlGU9t1Omk2Vq11oeQmIApzAdiczvY2t3VswUDjBvoeSlYoHQAM8tJs
GqIdy0rQ8uSW3/rsQzONgcCraS1UXhOjWOexAhh3ViTl7J2LIqDZM8W4Trm9vZi/eTRVk/GMQayE
TsWZYPtyNZImiQYtKU+FPbn72M5ASIhOhpALzgJijdpuIqkWmYKjCbgXaeCZYxGMqWM8tE7dnlhb
pHur7dKnAlimYUf16XF02mwzgUrlY1tYLBwryw5TqaPf0erqyEzaPCy9ZnwbW+LveDpMgSkETlJU
P6o2/dN3nO2G0e82mg7kx0R4SVj7REQ6AeVeJVENRpXIC/LC5KGBJ1NgmMPJjlsZcF57QVP0dCUt
Pe/C1S4hjIFRARy7q3bil530PMz/8lMxfGfdAVSAm0482bTcYgpoJQxfmPaFiDNhypF4fqGbPrhk
T7b83miPMQAJM+0zH2eFfyv9Dzopt439T6+7W6C4sWRFJZYU71y8YqZHswRWaQzxA3rMrD1eZXkW
TcOKM1iUAkgCMHii3HfVTDPkZSzyweOnKccQWmhUu6wLiLtyV5f8wcxGjRIfKHOvBkoBB5uYY0f4
qSk2gK30xba8n5UYp3UmQtmuaSo9u/McfqLuW9Z/890V37+0UR40DuPWtoUZEMX306xqUOhryhNJ
P9jjzgqncVezFTCrJf1G4RXdWmj2wStWsWk+zROwq2ARlfehnx5jMJ6y8nOevI79Gin1vB/qVcID
EPTdcIuY5lS02+5Mi9uZD/M556jLJBr112R4aOSvst0X5PuKfZt/+ZU44F6gFoIE7hX4opjSDAAb
0OY8bvvAGSoT9QRO6j1+WxXkI+YYKAES2cQ53Y6W10SG5w27YhgdwE5p+d7XPCMAgH669YaCPjhW
l28z4uUheq/zUKMV0leD61QfhWjlm+FMyYYx331piOAf9Ua8AhMsA49P+5PIvHst8tR95Y7DIoTF
42E0kCpNScPB5VF6ZdQl/vCrTlkbcl3EO+nEDbrT+zKoq4m/FubQrL2Vr/Vrfosj4pvRx4FkrZxH
OzSeKy1JT9kUErEr0pe0C7j1ZeUcro7hUopyS8aBuoNZW5DihaTYx350+/vXF/3y+8otaUByVCYu
pu6a6dAfWXEYhxVTsrJPntJg0ZUAK2kGrGDQH7wJRZagH0DT9PXudcwhBQbL9HlUXH3IijYD/uqY
JKcWfOIATa92Y7viy67DcHPmpYYnw22fxyBwVGd5etm3qV3RTjtShH+++1vo4/b2Iha2CgV3DN3i
88BpUMdRdDvWM9OwYqBdWcBvefTZJ3fYF93am+XalGAlZ3KUKNywNK/nhR0fc+07HjCh5p9Mv4wc
P0Us8d0sVzbu2kheipt18GzjTC8ZTT+BON36WrBjTHey+AYKcWbJlRDgWpsxeokH34wXtoDXEwsB
nL0s1o/E2WPGyuUvbbdyYa61YBYBxzhPi1+7FSehVjlY3ADtdegm9qalbHdbC1YkqG1dk5ezpvgr
If0GHJ5hzfEubRKew5ioQpfv9VC90dapxvmIgffE2XYZ+Qgi+b1WrvEDX5+6h2FeG0ePGAI5S8U1
Vozo05S1xrF0+D4u2p1WV7+NWGwGEJyKplu5O4urAlswGqHQn301NzJVoyxkg1UVWv8AktvA43qg
679un831zZl719GvCqAzQBKoQyPEEmBwoI5+rOn4yMTwsXHrHD5w+jXEyGFP0yePrgUy1xs5j13/
+zZXro+TcDb5HG9mwf5wOElAOOrgBqmGA/XXso7X64Ms4M3+RamZa4WXVzVxG0MXLK5OJprzHXkS
2hcLjZIA+jsw/8m4H94WHE1oysWosbWA8Fz59pRiw8sTq5GtNdIX1q7hgF7fplkEOt0BCYzE8NU8
0ZSDddzNqtMgph4js0zbtpx5d1sFSJk5adE5hPetGpyxOi1TDG2Wp/rAkids1W21W1zE2edV19PQ
pBpTDZ8nP558/vP216/dDn7831gfE5Bz4v/y0GlqaJ3egVQpaVrQg7plEYCNpA7KWHtCHX9lq5bU
GYzeMNDAw0TMrKizjTRNqg0U0kqGquY+q5Og1ZGZY6EG5317acvCAHaN3kgXVkjJa9kpt5q8zqsT
F4c8fyNIoCc+YBREHTTeKkPlHMqoMTNsw/9Lm4/xzNFpCEA8zYG0AUBoNJ6CRIta75snTonzSRTf
Er0J+uLH7SUuXVlg8Mw5/Pnw1AKnQQegzQ14F9gc7Kv9oe6KILa1sB336bgrnLVn9rWhnSER/z+N
o76rZGy6kyFjPA0RsWvyaUS4gnrx7UWtCFF9YJvUbaeNEEIb/dFO2GHQjGcRT2uD238RatQjQ8iI
iAGgx3jsKNpYZUmRGLnLT8BGBEpekdJdJcGSUaYO4GbHWA4vRlZ6G9Hp31ifFaEdOyedsjwarN4L
DM61A8BjaFRw7xOqg1lkdQmLNPAfPfZJ9+bm5VofzwIRKl7OZ795vs9namaYRUOMAo9z9EHseKd9
8Vv6GAvji4/HVm31Ia9l4NvjHmgrTywGMN+0lr1fMkjnP2G+d2c/Qfpx1qQM26ZP3zTtwYqTlUhu
TYBi8UiPvCmd19h9Jm4gspXPL+nXea5GsQsYICvaCgneUyl4RKbnqvjYQc5tJV5cw1k+av772SbV
zMMohg4hrAilE9K1UYm1RSi6m5ZV2eTzImwvZFMki9C8n+8BBgXILxikgoMGtOvlEjDU5bSm1okT
3tMhqI8kf2v8t9heo8283iq8awDZM/PG4QGnxlW62dJew/P9VHohRpcBiX37KK636vL7ypXBYHdL
R47vmySYvK0/bnx+t4+GCDT4wv+j/AjOisutGgnjmebH6Ym2btS0fkDvHz5EJI2nBzgVkJXBU/dS
QuFUOrUFT0/Ce0SHIudRVtzd73YpQrl2faJlGGco0lPfAXo8zMgmub/5/lKEEmJKsPm0FsUqnAbY
5YAkjm4f9ZIqne2Smm8oU2ThSydPT3b+T4ICgL/Gpr2kS+cClHBpdKVT+wkWINMvTvVPX9ehvjba
syZDKWJ4osIYeQ4ZnQh1ucutB3vNeiyQcs0HgSsHRi48adU7J5mklSY0inpMjxcFOt+zvXCeGT90
8VuBMlxrHUz/e0f/dM5vzf/D0z3ttlnd3P1yu/wdyt30rb6JuRHT02RGnbnF+Kmz1j6ztJ0ukv8A
kUPgcsXposX9IKuWpSdviCxn18ef6rVX+5oI5fq7dd+7WUZTeJRQTw5du0d/1m3NnjfiMlZBru5s
FfNPOPMnMbWbGthp6Sl1vxrgZ+B7V4TO/aiBl1KU44A3MBJMKmCv4k0z7IX+juNGOhlPMswNXFPQ
AAdFsiRDPrDUD4JtKr5r1joMl0zAuQjlLCzmtX2Tm9DsNkC91uP72wex+H0XdQVk/D2E+4pXbDQj
E8CFpgjrA00Pm7XoZPGgz76v/H7fwnRST/H9zn9JCpAKvwAkXq5Rhy1q7JkURZ046tFpjfHoE8m3
JnsEhZfpnW5v1NpCFF0aJEqddeHiIL56oLT0Qh+tisOKkNlhXF2Ls3UobnHwMMPZgmb+NFC+Fa0e
ZJUWeORHZ28694RcTV5+vL2stfNXvCQZqQGIbOzcKLexCzLv6L99X3GRvQUsQWecv2+FngW44BUv
v/L7VSgSLeUgkXbx/boMmj/52gTs2ucVB2m1zK1rhgNBz7L46vz8T5tDFNdoZq3lwdbSU9s+ELHt
114e1zqLjJPp/E2NzqCjyuWmtPeBcJ7roMCpaDBlxQ+JZL8lhn1tZWvvz+utgjDUElyEvPP4lCLM
yluZyLrTj3z8HBffCkDe3N6t60t+KWD+AWc+o0wNr5pSCPDkbnD6CMjveptF7xGCKj9Q/dB+56hH
4rFiclpfP0qbR2Jqw0n7aDcrQpa36l8hylZlllUTVlLj6DeHdvqAO357ESvfV9tTGHe0bopRO2ic
PuCRW631WC0KAOGqiUznAjI9cXpiIE1oHDP7U5r+yvFqu72CxbNGSRJlCXSkXbVTE9cUVgPcyCNN
QWPoxdTZgZAQZFggrd3eFrW4lrnwDShC178qfophAGi2hsOwnSZqY8DLrdFhr0lQbCwaSs1kEh4y
7Xr1ibLyEzHytRKusSgE6E/IC6N7+6o31dKHIdNaFzvmMKADMhS/qP4kRPOmgY3WNSY7TOrmD+CZ
q4DSdN875R7trEGDSQVH3I+DCgjiOdePKZ0ZpEKxm2ba9Xo39uaRWKH4rBnHxjiijez+k8NIP+qk
HuqMV5B6upRu34HR5MgsWuy9kRSRqNz7udmxFIDlgWMYA2CYnLo0O5k/AD+/0TE2jDmz5BXVxnfc
1nMByl55FeiHUKkxji57SsfH99zV888rFq0G13BWS+AuT3Ew0Kj88o5DONsexZahEkH6UsfnNXff
g4ldX/n+kg9DfVcH5wvAiS01J9xVI8+KDlPblR22Ytf4H3zjybz/pYBDPpOibFIs0JRocgsWWTA0
DKbRP7d3aSHRiXErE3VKPNnQ2K2mmqlGGMqtqX5Miy/E+MSdbEcBtmq+mGn5NE/PkjaO+nwMy+lD
P9wdJM2zXmB0swAaZgFi41KFy3aqaiq86eh5PEoTHq08Iuaw9DJsxfdhdICj72IERkVFQgNrWeXG
NB2zsQT/EyYQ65BoWfd5RG1225s6PxBL9iu1+CXNgLk25vq4jkK5ElpydKw2nYF4YOBgTwW3yPRM
GrT2lC3pHtDJ1K00SC3JQ5eajkLPDBupamIqM2rVSQOvaji7ovX2DT/kzpbFK7u5ZMnP5Si6CBD6
gpRSzOuKv05Zva9L+fm2Oi4dGHC54EZxbteAgSKLHdBCyQlgoeWOUPZM9LgI7H58BmfiIxj77n8G
zthV/wqc9/YsdsupwainQyBvvpL+oXREVMnX3h7eYUtR0iFYFYEP1FVrZGqxGABZeDTRMYmGZn0q
o9tbt3Q6PsrKmHsHGIpuzX8/W4k1yQqBqMRTLAUYbrWj4Ka4LWEh9kHxBhlquE5gpqkzWGmVpgmZ
Zr0eqhB8VxXYD1n28z8JUb0akJVql1EIKQdjBD+ivakKF92X5hoy1vJq8PqAaUDpWq2RMmeMs2J+
FvjtvtF+x+1jPbzeXsvCkcAzIx02w7qCtVKJrzLgo6WuloEv1f6a+H/ydzyj0F/i/e0zAZ2AevFL
o51qTTMnYPA/181XkF5nlAA16OPtZSzsFMIlTCyAImR2d4ru9kIYpdS06Zg2QdZ+AOIxuXugDGiL
YPc0wWyPYRU1697UCZFok5uO1lht0mJ4bsd4I+rs6/0LAbIXnBz62NAhr0RMlVHbHji19OOkPetT
E7oTC+tqpSd24dCBqYpubGTx0Heh8mmUI5+sdoJPi8sXXb7kf96xBnA7/8WkmvHBLq+5o/lZQj2G
a17RrVb3QML33wB5vWLrl858HuV1cDDoYlKbVOTgotLeDVCt3txJrd9mVfs1pdlKQWcp/HBsoPlj
mhBc1miFvlyOW3tZ7fAE9tf34yA2NRlaeXpAS+o2a6w2aBnd88Q4ONX0xOvyV236DYAqkk+3d3XB
7+BnQAOxo3g5qi57dKhE/zGbjnk/boecvmik+Nwx54sVU2S45IoiLky7g9fzL3AisF7BuaKcYg/U
vxjIjNMRc5TmdgKe2e+u9nswMvh6RMXYb6SP5vPR0fKvdQdqlDK2B3SLuODwur3yheABL4h5QAxm
XUfl6/IAktqrdW3+JQkAU2rQlcvYB5p5FrprzAcLw3ZYNBgo/gISYgxq1rkzDyUJhpJArDAdTafs
nmmSfcm0MSmR/+noLneAZ5BrlvOg13YTtrHjRZ3mvuPJi4uPJzV61oF5rtoyJ84rt+iM6Tg2dGN5
1am13LunB2bO1n9FKI6YD4zzxrKmI1ICgTM+274W1UkWsmStTWTJ1MzPD8xFAw0P/QqXG0onHxyk
Rj4dfStMxiBfG7pe+v7M6Pb3YlxDkWUDeBdckCofh7BPXlx9JU6e3Z8Snc+YmCAmwPQAQLAUv+Iz
vJF7M5VHI6/Q8v49zfWNMD4VSQLmxI9Gf7pf02dQX+zTX8um3DlzcqnP41oeH033yzbUki/3f3+e
IoYBQdnC+Av1d6benbCRIs9aeWz3CSjO6MtkvqR0e1vIwpFAu0x4GBtgekigXh45HnGjK3pJjj7I
rF5Z/faez+Nuzq4ewZ66R3bSOSDKJkdefOfkkKJb+baAhTPH7/9XwPz3s01CqxjIMzkEwBTsarPG
KvrI915N0oOXW4S9mUS3JS7uGMH0wBxbYJLAvJRIM2+Qego+lxrgZ8muWHH3C44SOTpANxrzrcc7
8/Lz7dDXvKlb91iCxwP35MTZOxZwLkHZsqyveqchjXvk0+8MfeqptdZEs7YG5cHapYnZYBHusYs3
hrHR66hZuRvLEjBaA2QF/KOiAVqxRUo0FLtH2jwgNVtmT2Z8vyPDQfwrYv4JZ5qlgR5MNsi8Ic3v
B4U2W0M7+87f7temcynKe5HkHvhqJywk1fduvjPXCoazuig2EXAEJqAZ0a2LAq7yfd8pOUZqcvdI
6A8H46Xjrkp/2N/q6f4WDjRyo5EaiYq501qdRjZ4B6YzXrrHKf/WaH/86v6kxMX352t5dhyV6AwH
9tYFim0fDvqmQb9RbP+u1miKlzfs33Uox942o4kxY6xjMABusgcpr51t458Y0Lx98AtxEtYz4+SB
2Aoz9YrhBd+aJpHwcY4a+ZlrmA7+kNkhe492nQlRbJWIO5PbXgzo89b7Qgtz78bdj9vrmPfjWsH+
XYfidJk09dQawNCDZ9g30WfbhPcSTZjj/racJbMLbwgcFUzvovVFkTOWSe7hzL2jVgI9IQIT8u3v
L6wD7LXIeQHWABGl+kARk58ao+wB4e7vSHHofrvJ/StAaRIjQpjfQBSkPk1MuwF0uuWQY5c/NL/S
dEWhlhZgIm3s4T8Qpqnt7A7YDHnTE3jCClN/TIS0frLuBzEFRT1KSHOOwEfUo2itM+CJZ4/MPDZj
KK3A7w/3ngLSz2DOc9BrjleM+nqYHJKUTor0NBB4Me4cb0oz2yV0jdjl+pJDDBgx0PgPvHR48ktj
4mEIsawNEPTJEaNn2tZxT4Xx1GY7U3+7vaDra34pSTFbtHX0rKwhSRs/+eKhQC+jgX6j/P7xsEs5
s3acm0eHaUWZ++bRcIbQtj50Ig+qFtDmPKrrp/b+AUEMz2JUCGE2kFuuZk48HygNeeaaR9dNoAU0
IMlz7xqBOa3kiq6v/YUgNcVSyir39FlQ7Jmbsfteo1fk9gkt6QLK+TMD7zyMqKr0ABQIsBsBKLsq
RDT9H2lXthw3jmV/paPe2cN9mZjuBzIXLSkpJdmWXS8MS7a5gCRIAgRIfP0c2J4uJZMhjrrroRRy
pghiu7i499xzXFLGdimfW052hSDPtpKf325voUe6ruFnDQ2s2XyJG12WisEax2Mgg2+VD1MTrOmj
LjaBUx8lBgA7nV2MoSbpsrJyoaXpPeQ7N1+Zk3NLAxMG2WJ98YGTOlc05C1r7TzD44MnMhz6/KZ6
v7LMaQszr8ULhnqsU2c8poTEA3+c1py7pRHytYgCtJBN4EVmPrCZh0Hh2M10LIspabkfi8x5vylD
xuavJmZOcJ2F/gik+nR04DlytZGID1ZyxUldCPwg9ABOfx/xQRMzPtv3GZ0cWwxYTYJdOmnSOHHT
7f1snxkJtqM3bQd/468lORZGD/k1E5FbOJQ+fKVTY5OJviY95wh121BOYAPqKt4/eGgBgXSkvRHi
mW+S1J2YNTgUGJvsOcwblLhuBNm/vREX4kfgfUPwNoQ3gfhnOPOOqgpaHYNArqZtb8BYvyOoPzcb
Pzary2y4yehVJerLlr7bkUWryHcgfA9Y+Jk+MgK9IJ6zEWRnJEpyJV5k527Nxv0Toi/vDoOjKWCV
4JEjQ4Ro+Ok82YVXW+ZAEXSNLhrxXVq3Rv7p7UFcWgqvm5jt1JK0gJ8PHeKt3NgQOd2Aum9lLSw2
gRwXohSguESg7bQXnVFbHTEKxDZLkcWC8lvblCtt6P1+6sVipDwXxO9AlID5f7ZZwQHkqJGhG4aM
dqDfvqu7MPFr8WcF0nzwvIq4YO9XMUCbSB4gLAJE99nWJUaJa36D2XF4FnuIUH57e2oWzDQWEwJH
DrxzXCVmNo76oQCtTjodaXFjdiQeUbsnindn3OEtA/eCOywEuXEVP50cmY4hYRlCepUyNmWvknrt
orQw/SctzKZmYsoohYUWMCPhl2GNokP/+Wzmtcw6oM1aGw8xsNMOtMBu271n8GPudVe0hj5radG4
4dNtV9q3Ydb5MbHcGDreK4GepX6hQAexUID5fVzOTxvuxryn+dAMcKFAQJWniXw/Ngk4CFwowBug
6WHnoSQn9Sd3mPLhaECyyWOHydiPEnRb27fX2dIZhHZA1QZaZ3DfzWPg1DQAijDQjoP65oHuTObf
mMZFz0HSry4snm9I0+yzUKGGZ4XyRM/O2ezBb8NBq4XD5s4b8lXKyBwyHJviowHmu2q4mgYg26r3
g6Mwlq8amp0VkwNCsyiohiNUYspEE5lV3VrqZGlFoBwU/4Gr4hw6g/RQEZRtJY919WQQQNlW9urS
YIGKDax6cHlQ8TQzpJU9jFlLkOLr6nDHYUutwb90snCjqhUPccGnBhcGkkBuiFQc6rhP13YGzjdZ
1404SvagMrkl7dfMQPIizXZF++Xt5bdk5nAJARYXt99z7TXXrX234Vh9dh5cQK+RJnVJvxmmueIu
LBwRSF381c5sBSgmLDm45XAsfvgZu+lfnD+5pDfdy4pLt7QKEKgDRzpEveG8zywqp2VdOe3Ij0Rs
eOyu1dYvDRcq3lA9i9MOqoSzHI8kRS0axobjMFXHESUjadc/BOEaq8dSL4DqwDLT1NSI25yuAB9A
BVuCqvSoSL75nllr8OUls42gJtShsZiRYJ2tZZcWlSWLdICo35GWP1zxBAfeGg4tShbKP4Nm9/Yi
W9o6WMrIkyO8iYL7WXdCw+kb0B8Ox5SVcZN/6duXWiFxvBYuWOBDi3Cn/qshPa6v7vGRRG7bZrqh
+tZh5cZtxgMkJC8cv/3YOUNsZvzOJXRXo5A3catvJfgEMckra3AhjY7X8BFXx0VVV5LODidmtqHi
Jg6nxoYiCec3smiQxTWT3vMBRucbXtdPpkkOTDRRDNjoRRE6H/6NMYetQjIELszZxbyVVtTTARvO
Hty4ri5CcR8E4HFf44H4eUjMDxHwgQKXAOgW4rGztSR8iA8aKSyIJwNolDTXdBo/tFKgSAh62+bk
b+rS3RTNU8iz5xGC1tSrA4Q6mqQ3wxcQpW5sOt4OIVKaFtm3TnUX1NaWmWsFt0tbF7gfMKW4UPrB
DeJ0bQxNhpR7gQGp/AvaHQgKJUPyfmAZFEig4qSTT3Ac5tAZRHEjD6DN6eiaN421t76+PakLdgFh
I6RtACqDWubcX6S5nQ1ua4/HgrK4ffKm94OMcWGEecMhCoimH+hBfLWBlMzt1Gvw/pQUSYd4GCCT
b3dhwfS4js75ah7h87pn6PllrdnJEXofThKAkWLq7vn04ngfcvM5na7D7vHtBhfH7FWD2ji96lLW
0oiEKe74nXEwmB2H9ed/pwEEdWF4MO9z64YcJ7SPMnM8eu62jzbjv7FwcQsFqhmeLhBMwawDndt7
0xj54pgFUXwb2h9za8WZXnA40AJWLggCcK82Z1sjs3lIg84UR6cvPxsq2nHFizgCMJJQBo0oL794
e8gWDoTXDf6MLbyaE9ctCC96SxyDCsJt4w5soUlbPJr8/Vf4k3ZmtmmkJGB9hXZIGN2YU3jV58OH
POp3/1l3Zs5Nb0m7aaTCDIGOdrBv/f5DI76MaxSVSysZxKtARIHZGQih2ea0fbA7DgweqChi5R1S
tnJkLFhI1ND4SMtr+CLog053ClWyBFvtMB7dScTMBoQF0A/25e2xWuoEYGxakRR+FPRYTxvx3en3
dmxAbcLIA13TplhqACE9xKPh34DWadaLKG97s5K9PA453Eu2JqK+9viZg9mHzlBSxeSxGzcqSMia
h7m0F1+//mwvmgVwdkri+aG7kzxOm71lXbXtVq6lnFcamksJQWDZt0rwFB4dtumruArvoympPERA
V26Zyw2h9ibC5fY8RdCE3DPCnMqj74k4cosk86eYBA+mquJxWFleS2s40EqKmsUzOrs7SWrg34sR
s6++QJYiNA/Qjn17BesZmDk8uF/8q4n5wKFqAZpZoZBHxYo9eFxHDk60pKfXVXvw/QIM9du3G1yy
lq8bnFmxvnEtRhQa9MXXurqWxYF2X6q1Q2B55AC4BN0FSOrnYCNjClxgZU15NEAXNaF8yc21OM2a
/sLi/tGaIb+bme0f5LjTClhgLDu6UczdR8ZaNHJxflDngXgU2EnOGLBqAO/HPoMB6HpTXhMhupuI
yypJ7b65DkZIOtaDKS4CNkUXOZm8lbNtaRzh/CM0CXT2Ob+SNxHE90dUVdL00TKvnHEj1go315qY
eQSMasGUCE1Y9MtEso0VPUYolXh71S1N1E80IwCN9jnO3B+7xq+ZjSQCBKY2g7niyi7lD7QkIPQB
NYPhGYQjTOWUtmoArSQQel4XM/6pGQ5T9TJ5ZUz9r27YxEGxBq7Sy2u+eZHrhbwvMpbnePDOdcch
dEbrOFhfoM2+bS25a+3rqNmkvZVo+ty3R3FpqqAIZ0J1Hv8/i1NSJ5/8ylbmkYOuN8HpV92Ovivu
VGsYKxP2U4XjrG8IseD4BnQ6mNdvgaQBWaERaZ9QTDvG7grzHumFHULZiddvuKUSEMPFjmRxj2C2
Ye4C88o3LpTcNnUau9ZzKw+8eTEHVCuRy64T27fHwlramSi6wXiAekynVU7P/rCNpqZ3UBql3H3K
g4Sm1p0z+Amu6WDwOrjFHrW18IRBp/zVcy9Jdw9jkbgj3BDnXohLOECbtloLkdu62bNx82HyEKQE
x/j80saCJiVhhWogRA3c+hAVYQx9M9OQ9zV9NpryHpoEHZQM6uAwQj6VPqu8BpRYxK3q96kTXQ1D
Gxt9tg3LOzmU9yGzkozJFSd9eXoxfBp2gVLZebSWkSYVjYXp7cpPUZjHk7o1+YPqILiNy3QbInSX
bqPxR+3t3OZQO1dtc8zHHJf/ZmNb/bav/MQLRtB1pzGyAvd+ef/2/C6sdV1iofMAmnzwZ+3xK68+
7UM5pjVqLQRj08NE7eyQNU639ZtpDUGxsI0RX0GZkXaFF9gnM2F4PcOUtQZrD4TV024sxXTlTYIl
0ItnH0IytA+9ERmXb3dyseWffOQouoI3o9f4q056NvGsEjmdowxB3uObG2u6ZdNt02c7CV5h1a/s
6jMzjLg8oo0AV6EuAFZLD/qr9iC1VYJAsubHIry2p+sfb/fmzLXA06G4p9c9MlDYWqdPn5ThSpNY
yN9QD7oeA8lj4IGHxFNpcQHy9TU5lLMlMmtvfnLJzmAykvwoQcswgmozbkwgIBANXBm2M6dTN6Qz
U4h+AaUwp3HTwFDC5TgcrU74CfOz8BrZRCcOjeKjLSDFhPFew0UtDqamlkIJDTJG85wUjaqhdnyX
H63xwFwrNsprRT+yd19wdNdeNaNX6KsVAQ+GC3tEM07jbUyXxPn45e1VsTBLSBpid+kwEBbHbI0z
36mgYKX6Y6DyT4PqqoemVVbiRKn1+e2WFoYMJWA2kMi4ciJcr6fxVV/C2ge2smjQUup/BQXMHWRf
LlNZbUU1rNGwLfTKRQkV0H1wjwB6n/WqKZQVZJ3Xof7vng7Q47k0gw9vd2eliXlcA/WrAUSp0YRl
XLEsizvrVq7VFy+2YSNB5GPj6njT6ZDVyKfmRZe2R1YEErGZWsCJqarbOlXByiZamB2YBDAjIzeJ
Qub5OoAy7xRx2vZIHm9VeOmpCyYuxur57UFb2KoAJ6BaWkPR4TjP1kCdtggI+mV/jETt1THl1ngx
GJ0NwSFccijPqwt/UMUKkOTMjns6c4wac/QuxGjOWrWIWRmmbVPgIuoEMthxQI+mv2tlurGN6+zd
dQ+6OWTAAJgKke6fR8k9rAuXy5QeR+Vcu+xLVa8FJs6zDj8PXU1biVQ8As0z7yqd6qFwMsxWJa5Q
99Km121wF1gwQHcuElb8Mynu0u6yXpN5XjihUCEOpxMLBJt4HjZSQyUnw6b9EVo+5LI0ApVAHm/t
znN+XwBRCGwSEvK6lBNu2um674J6HKWv6DEb+IfKsp+EbSXCyTYpRGeAFyKbfGg3VudNSZSbK3f+
801nA+0Gsh9E3Tzcj2e2w0pBdTeasj5mpdgQMwNJihm/n2kf5dyvWpmbD9epKQS/VH2MGvOjRCAx
VWuSVPpFT3zdWRMz65F7PvjCpFUf/frHRB8GpPpBmLN3h5sh+7PNj8G7IU6zBmfxvrx1bBBE2/UR
SlGRFcSGtQbePV9/GDXYDywL1Cybc4OoorZjIUcL9Ed/Xa2YibWHz16/5GETkgkPJ/b1ZG1E+vC2
8Ts3sacvP9u0kE8awSuM+TDCq+7D5F/U5YXbXrzdyOLq9RGBC1H9DqjjzGPI/MjIPObUxzK4yvrD
lF/73go6YmGcdGAaxSumhoSHup+vDnLWRA3xy7w+mmCHi0W5fbsHy49HQhxYKYCl5pDzvqSu7xik
Po7WpreDWOVrcanzUwh2JfirBf0GrzpQ20IAMlnXx8r2d2MF01LnF20Z7C0/PUxTvTLvSx0CahrZ
PODn4eHPrFleDD5lyN8dOYWmpUMSYiVvD9l5MhxGEnFwfdGG7MWZC2ymNJTlOKJHJL0eo+JzpupD
6g3g0DWvDQ6+dL/au9ZwlVvG1lJjMnb0pvD5yq1w4aA9eY3ZwDpBwyJKzPqoPEGSohjvALvdMsr3
AVRYULPwvejVl5W+L2wrNIpaWThJ4GI542IAcWhoMFEfPREcx6i6yFlxgIzUrgfv46TqLei2b8Z8
ii2ocDtMJWQskYQvoThoJmZPth0KvuO3X2phF1pwAaBX7QH5f3aGDEPEfGWb1dGaeiBTjpBp2lTt
WgZ3wcCjFa0I61mam3m2sHhADTkFQQVM12EKoc91l5cPeeMnbU9iLh968untbi02iCsWqK90lfUc
S4L6JUPVoqyPfXMXCBbn065DorLIb3o3iFlrIjRC3m/QQJ7tIITsgtvhrNzIMKgSJYc5cLqLodpO
VoZC+ZV4y+J0/dXGvHYio7jNcR/9yhGPDHO0UPxZqDX5kYVWtHwPoLMootARqFOzEyqEsf06aI5Z
8zR2T6T+SOyPb0/Qgqk5aWK2AQvlBsSSHrQSzIvvdrR/++lrHdCfv7KbHJspNXt0ILcPPpDSrvfV
KIcVW7awnU+6MDtdqLBLy+nQCLeeuFnvnZqApGxKsjWe0LWGZrun6/t+xBnXHL0hzp1NBhwmuayd
teWrZ3XmhZ30Z3Ygu4XvKNKgGV8NCSHfgqqOWy+P03yH/ME2qJ6DDsHQxk1C2e0bv4r9et/INFH0
LhqMpIL3ax7MWsW+cehUtSnpF9zWEimCOIrIxUTkNrS7eATXaXNp1zu74B+gYbFT0RZic3Fkfwfz
StyQp4pNkJdrEKPbdIG1ySC7XUIRIvS+meITgdosKR8m83lEpIZTG5CQj1F+Y1prp+/CGsVWQ6hG
YxAADZmtokKMdlrVTatBGr5Nt8wrV8Z8uQWtzGQjCID7yuk6pd7UtL5H2qNtjYkMUWS5huRd2Ano
w18tzFzFDAXzEw2K9kitDyLdF+OTZ2zf3mxrnZhZi4ELyHP3VXu0wmfbPvTN5u3nLyz/ky7o9l9t
ZsF7szUJni/Nm0oCdHw5qV3GV3azXt2z1X/SymyyTd8bRtfGVASOf41IXZyle/hCsd/uDENuo+H5
7V4tjhqwBiAJdSDsOCfmmGwHt7asbXEHPpRBzNcgcGvPny0tPpkcVbcUi9f77FbPlKz4iouzoiky
NScMrp8z6+dUgxq73sZ4gWiWDg+F/anqkGxYA/OvtTMzfq6Ev1ikFtqBQSiCYd8N12l4q9YkRBfn
3wdpBvY5PKF5GsgoGQHhjt8eiR8j+8PURWPFbflk0EStlQ0vbspXbc1WtFUXTpRRjF06hbu2VptB
kEvBwvf7dpo8819dmi3pRrV1WNjokpHuw9aLx2bDyzWW6aW+YLz0jeFX5d3p7tTUiiZzo/YYNv1G
RBD+5BwCr+8mPUCoCqBV8NzqtC9o8k6bEWWbhi4puiOmKCbDXZjfu9FVPwWJuxYvXVpxOrkMwCQy
OWd0l4GfOiT1qu44hU4W2w65bAA6KEV0CZnZ999DgKCDiiHUS3X+Zra68e95W3QNuoUi4nYj6y2I
5h3Qaau7sFjh0lmyCCiLxOXLA7ftGa/R5JedcDPSHUP+0cR56zm7t02aftm5CX3dwGxZq7y0DZWW
HYiTjE0orq3yi2vuvO576+z/s5ZmKxvC79RMTQyb90jkBsXxGd2lw6UaP/wb7UDJUFdFa+avmRHt
UjHV2ZR3x8xBkppL86Ko0g2kAJEsRn5e5SvtLS69AHVXiHDD9577A4afVyYV6FfuvDTmi2VSxPOe
rezl7W6d2Tow6IHPEP4GYOAgF5gPH0ehh9e11VFZ4SGAnTMRRE+rR5kO+7wyrktnjRPb+nkzOVkc
aBP3CYRkUdyKbPvMS6jCYVIt+ne0S/CqWr1vJZQ57gX1g3rficzfGlWTJfmQNpfpFEBiferpU1in
4lqWElJeg4quQPdf7Nw6UxsBdzVpCGjAnKgqd7aaOKDbAp9GIvHHJti4rHoimeTbKPcNMGuFIi4L
w9mYTmk/ijbItkwxDn7uXm6FK7ursMM1O0gNOx7GyYJ2sfBjxfPmgISksbWLYrjlZR18qRCk35bU
u5s4t5McC70lOwYxZQT84r56pOPBkuShp8HlU75VuX8ZQiCkejAujUre+4Z9WQi72jp5oLatEkB8
W2YbB6iuSQbbq5PCbKtYYedtSI73jUoTKnl2AE7Qnj2Y7fi9FP0QpzXrkrKdzNi2ERjKa4CvQcjn
7EsIcCZCyY+OYfCN0TnAukes3TGhBvQss5OC917SIb2yt8vsA2mUvysMFYJ8loWbdkhlYlrZ94BX
46abmmprUN7Ebe0YwCjlacyLtN8Zoihie8QH3mCUG5ZP4PBweiduW4j6jT7A/dSMvkO/rYm7enJ3
oG1MIfbn5peyhE/VZ6m7cYgDaYJ0GGKUfkz7Vlb9znSnPM7twk6gvFAkphD53ugKD0KiqrpowQ0f
Ox56WPrw/IlfVZsGr/wZrKr51VADhNoP0bArHMe4Q5UJbshpqFDWUJR5bBT+uGcR77fm6IvriOUt
tpjvxGWp3Ity6tkWyS2Ay2lVFkfWOS/T6JlfABXkkEgpZZLLpo1HRDrWrgFnllOzxWuGaF3Sq8uX
T083Bcq5VFgC91XWH7yxi+08um/FF+b5B0Cw45Ia963vXAflbRvsK1Xvecofpm5vmmpjIzMJjyKu
/RIrIL2pgfcumUw63N2aXGIpAZk7kY0EtzrxzTgcUXL5TVpmLN0xUTAzzVUrsu0QVgiE32TkNpMe
DF0Vu+mHDICbtLuzcy922b6A6Gnreg/WyFaG4Mzy6RHQ2NsQhZOICs9GwHOJmwVCNsexx9HxQL0N
8Mrs3TC4WSszL6JqRr8fJozzEKTgCGhj8ERsmLHi2p+5RKetzDMmbaOkXxvoC+kSlBiL7lPqrpzl
K8P1s37z1Z3I4Z70A4Umuh9WGBN6MIaNHa6c52uN2KerMgwI9appbI5VCkaxnVXcVX3im//haM0O
BlU3LI/k0BwNIDzKxKWxsUqpsDYjs3nvonoAUzTqysredLfENZoE510bl23obEOfiRgRgBFYKrNG
0NUAgoHDJFPUh21RWPe1I/WLlYefozEof/no//Uy/nf2nR5/nYDsn/+D319oO/VFlvPZr//883vT
F83/6L/513dO/+KfN8VLTxn9weffOvkjPPh3w5uv/OvJL9uGF3y6H77308N3NlT8ZwN4Rf3N/++H
f/v+8ykfpvb7P/54oUPD9dOygjZ//P7o8ts//nAwuv/1+vG/P7v9WuPPkq/N129f59///pXxf/xh
ePbfkRLQuEuEpFG9bcMMyO8/P4Kr8sffGtrz/B9/hM7fAT0CRw0KdjQISRP2MTroj1zr76gWQA02
6oX0B94f//cmJ3Px19z8rRmQhCsazvDHunLyL6cF/h5qyIAAMZHggcuC+/JsB7TKNGggs0dQJyk1
PbM8b3J3I1gjOv6xDr3Bz+KgGyFfEVd0sABuA1V+1PFNVWYtkzuBq/PUxNwWZcmSWtVMupduZmSB
uee+csqvFUc5S7FXheQt4mjC7TP7wjFbC/oqsi8ABLhxMkABoZ+lAqOy731bhahKmSwXzXjEmFr1
mDaDy3ZpP9i9dVvKKHTyuAQYDr9lkPBE2dTv12ITg0rAzi2t3qk2lWFEff8YIlNuE2Rahg5Oh9Ww
0pzivokAF2ri1ErDEukz0BWjZh6aRWafrqTpfuIMXg0z3EJINkLEXVOiguXKmRmaGtumBalZ9mTB
tZagrURlrm9uURocoiSSNF0G+UNjkGn3bIyeGt2kyG0YczAOt0PxCZwIktqx9IoQQ8JrK23qzcDt
tKHbDJNTTpfCANS1j3tHebUbh3wA3VGCCiwHg+3XhGEGcGfqAhxvVS2dNsmygJq62GToOoh957LC
e6EGGmDWbWZInM97lpWOT+Ooq1NbXNVj2hK61eDl4N6R4IpBHcZkieBbT4lFP7oYR7xdY5j6gX5P
TTQ95pmoq3jyeYWve16dcfvCYCQNHg0HZUJsE3QpN61r5ahmCPYkNajr7ZBR9dr6Jmvasv3Wm441
yJ1C5fII9W53SIMg6UCph+d3XWEIcQjHqsEgEM4h13FwS1qitc5zG3S7ay0Tr9B33ega+2qECjXU
7AZTv38xDAW6jXud161YfW1xT6ccN2uoOkAWCSANYENOd1YPAlG/KmX/STn9mAWXKORMlbwySyl8
b9Pl1Of5FtIzZJKXFHwnWOQGJ5KXF1adev5a7ka7FyevA/9Qk4ToDBXIlqPZ6xRezu1oHNOPDPx9
WBpjaWZjvgHz1mTU2xYXCgyVkDm0qO4Nu2p9cRgLVG8WK1HIn4CR0xeB9UMFIqADgAiG2gC+Dnaq
UKIatGXBx4Di9K1vRQ9bU+77nhS+ex9hQlI/zgasR+iF2UR1tIeMtrCwtIopdCWU0NSgf0BqMYJk
Sj20HrfuAuBQ4RHXYyXCZ+rwAUkK6F045CYEdstfiWqcOg4obwKODRKJ2M4mbDEYXk47ocV1Ou61
08fR7kp4jr5QDobRHSSNpn3uwLUWV5HRMAqutleHyW8T/tpkA74+n8oAITyIX2FpWRAimNvsurfc
IVdO9tFHrfqUfhhETYJux5nfYQ5Tp9KNB4XQe8ClfV3aiYmsbNTdNMpjjXPb2mrEjsiLTO9UIaxc
yXhgFLXLIB028p5veo2pi+7oUCOvuveHRpsTKXKKZ/p9NwV2bFsqgBWmQonoS1qTcmwf2gaExsHe
zcFvC0VU3JzcaAfxMYJNxtoy9bvdZFNPb1zGKrzmNE4BnqyVCGF3Jtz78EY1C/WuNIpC26TUGIGe
2aDC3cU3ezESzpIiCPM+SFrIZaMnjh1M+Cz89RTR+frRJnQ40a/RZdqwjG1e4x/DpoHk96YfG93n
soiw70fKOjTuUtDu5S9pUQ1yumbOmEp4SCBa655hRBuMcMMULPVWmSy3WwCgUGi7sdrCzHEA9lFd
Okj1AhjQFpdTJhEkuC/bAjCTfYO7uEjvWzJA++sraqX0sFdARWLyxg630PaLsDi4ObbO1GC8n0wS
8tI6VKVNCbkoU5uWYw/0OHYDDKwSHF+VbaXfOnTTFv2KSmCzH13BtVWrf71nZxTSeGxaps9RimLZ
vEzsye5razdV0mRWDDhE5UW4I6QDM7c4zp3u2S+5gWn6/ahMO13+HQTR9GoaeUbHh7o2mdx2GWEi
23tFNXL7w0A7PbkFIHhl9cSFDEOCajNplekVyRvdYcmHyB+ubTDUwsY0qZ1hSN/eG96Z0YWiAfYe
jiAN0QSt4+m+zP3UZEqF/BMd3ALUKqlSEYQ5f9s8o+tHDJkviMKikdCowQ/adBJv9/srTgHOpG7j
APpt3IM7SB/WDrV7zCKXQS8fRZ+aNQpzqp5gVUW5rcelRbDHBwNnmTFk/4jTe+5jaY1ekRWxidAE
9R459WyuHsyxZNmDHEtv9A8deMVNS0HXo+2C4dr5dYDaDvPIDTWDDA38+gXZeL2+6a/VbolJ+z1l
WGqb7bnCmECVA4oMrIN+8jpmHFuLVmbrxyDXBJLz6fdpZ432hB4bWVuiyLgzIlN2idEiRQeFxq6D
WxX3QZGlPMncMjPNXQMREjs4ZAOK715Mz5DYuBayLjhjHUsNrbExKt4x/8rD5TaNtnWNmohxX3tW
AyU4YqV6U3utoezft4qTS8WpFTw1ggAto2QeIrUo7nGANnFnM93WrgOb5JHHwFcuNXcIo03wAu0G
i9NOfruGKYhWyiLhgKJ0QBNA5sbyrp3JkbDKinZm4b7zdIN4QIRDDWrHQPbb546eKlrbK6ai/+hx
W6LzSlD9o2JdyqIb3gqvfYDxDSnsNTfZKF+iKgraaT/aocyNFyS1TDjEkTUO0A+2JRVgkGogk4DT
pR4bXo5x16elG9wYYem7l31WwrlewWCcBmtwKbBB1YAyOpQLQUwHQI/TXTR60hhau7MfAZnpQMqH
PLHKijIm8G3hWzdp6XWQbDYkl+2+nwAXsT+8vZFn3greAPsY0RINM9Gbee4k9L3lSdXJx4w2JPCe
pDmOILszIqvGkieBQ8DXm/s9x1xboatnNwhqZxq3730PMDQhZoNSEF2cPR8J0tlg6um69vGXbbQ9
pg0ydj6O/R1PzRHTIis70hsCux7uCM9r7fe+/RozdwOXRYTNoEQIFK6nq8xmE1KSgfe57zBMCDNo
DQ0MKzJArDLiBmuHP3xEbRm5Lt0RzKYrV5ezmUDD8HSAMcRSwCjM/EY10Z5QoiCNiOAibn8wFgGO
E5FGBn78Nj5OM/QTvXRyIaZPaWp5FV0ZAbjOsw0P9k7E3IGwBmAQnux8DGQVUkbqqH0EAdkI8+f8
2mB52WD2LirOYc73IXhrsd1+OzF1PTVSHHKalhJqvY2H6+jOIrk22cQw4RsWwG53zzn39IHgtt7P
Pv16sANHMscNtZpSliUyH70+jPOuNfj4oQAUaijveFpzamzNgICQ5hKRX5f413YjtKMhU9fvnlGC
rR2HPpio0W8q282K/iGLQr2KW7MfyukKN6QKQd3WSOF07srctPEqxa/rGI/6WjtCvpT6pPpl/kuB
1ffMeqWdHBbJrmQH4Y1Oke6JZepDw7KLzPFjgFKRlNvZgqEephlVjzPGapSLM/7XCUjNfuIBhLI6
wvEZaaoaL+tSD1eta6X0NXFnWqmRWk+G51Xktkl1mcBNWqFAq094maGPOw86vBjlHmnevoj5BGnT
YpeGaSoixF9JK7oNikpRJxaH1eAji6FK32g/YlwoTlpV6Mne4T5J8ArK83K8Av3ls8ge1MNGXCge
AHUEg1/gM2VzHU6Q1NXnVSuUiVcpBuXixarQU7gG+mGf42HeOOX4CiidtFNk6Axln/z+AwvbGgsF
ooL6MgmfTQ9w6kwZHg3vv4CPWEM8zHgU3NWBBLMU7lhf4KDXHmAj4S7AF23HCD/sXyuKNb52tPjo
Q5Xovmpxwptby0thQrdwCPRZbY2GgeZc4Hr6fqcKjFW+c+pmyjwSN7VLKvF5DGwyZdfDQAtUhNlV
GaTdthgo/BGTR55CJkY0XP7o0uCn927xCWNklJSWMg5LkprQQWkEx2XKQB0gufGdogzB4/pra6j/
5ezMlutGkib9RDDDvtyejSIpSqJUxaquG5jUVp2JPbEllqefLw+gf4qHY9Tf0zdqqURhy4yMcPfw
AJQhPg1r4SlsiVNZ6dj6WK2iy0ImaPZLa5vhvXks/1NRD7gAh4hck/7ZL4d1jh66JDF5W177K2bj
uOeXDRxTojNix4vl26tuHzCJFLlDS5udk2R3c+/Z4yXtYbUew0YUmaJrBm+V5Rs7ZmXm6alK/TSR
d3YZZnypyvXbNTtZKaVsde9s+8mOBmypz5VQVaBPucZn1TuSpmFTeFoyr+BCkehMobBXN/v3xoDf
pEf1lk7RkGL+lf1UtkbLRO4kWixeyZZCvx+430RPBKcYezDVkVQFDepN4G7L1pn8upFft/MDxIDU
zuOJ5udgmjWnlx9Oknv3rUJSRzaRZm+/fw9vDg/TsUlLmTG241PF5h7/gaS3WdTAp1n62XbHcn6W
dsOc76WmmHixao9a51InsuRYe/+y12f7R6EPRIMwg95J8jSaHOk2e33dPKzAq+CivsosTWJx51RJ
luRAHq6arTPMzCT7J6eVfWIfHUe2UXNmL+IM8JgU6bCuSN6sbhQfJihErzlXbRnF6uIImhmTDz19
P3xrueYOWR9RLR3yo+WUrf4qlqADtGxzW+bTnav8rnAuQkZqpPyh1HPKu4zQpbwTXrqetH9Rg/iv
oXiOacDUEHwA1RDQAEY4r5/bCRlaLMJy/JrAOzrd93z2O/K8rOtHvrfXOFz04MTTSECos8U12GXj
r053ythv8W/DLNCBHEFxTKXq2JhQvChqLv5Co+Ypyk/2krYDou5oNKBDvv3DviXzvHsYRmf2UXNZ
HQDrISxs9tdjhIK4ys5yEOQv92GaLKQvle5bXvZQW+Y0ctD5Z/7fbWSFc/DorBl3gngLw89TnwGx
TA+zmpaiPNtW0fnxwZk4haCYJMI+1NRtaidj9jwrTNHUByr8RFuXiNPXgf/sk9GJsYvlvBkLfJGX
xXxlNaTr9dmHzLEv7N0KJvX9NXibyFIA0mBOd5Rztda4hV3zfs6SdBmTZ89nPob6k4q+mJ9X6Qn2
mslZiN4y1wFvY3Z9gyK/f/3brQcSarMEqEVNGv0mfWxaYu1SVPEzAHO5vgTbXl+8MmIJuLLUXJEE
npjwX1/XzGpIcBPDAAG31tdLMFBTmE3+6j/bvsV1fdUbHHdymew5nPrZA0qPSmQMv8SmbqApVJjA
3Il5YlzSgPluYk0ps3rupnV91lgidzzj0FZedtzTVQKUdBsMa/Estc4L1ThDFNuSmg1SO5dL1VPi
+nnU3Tdybp3l4PbkQX8CMcTT9Cv/gZuZ3OxT44XCZ6HWwBKeMP36JSWzTeee78nnOY1HqsSYuZEs
BL8L+/gvcoBcJCc3r9Lu91z3YDbHWixz/m/qv5Fcdy9FUjUlqzrKbCjz+uR5ymqnU6ci86Lf/6Y3
0Aa3Sx0U4OCGcSSqxNtEvG/tPJ7rKvgSLMtMIAkzaVbR7HsLv1PXgyOb2iQ/Be7oVsudDVXHyVK4
Xkpd8v7NvFnYLt3x+A4z3IT/4Vn3+t2ZNGFowNqf63DM2Ev2yAiR7ugxoYlr9fHKAdfXU7a+vH/d
Gy8L89FMOyCbinE9tnGKfn3hBLnv2nU+kSZqreG+7rSBX+t6btPi6A6BgQ/Xphk17T1+IZviec+5
BNPo+CZD0qekAyiRTWIdONnKbe+IXKXacBmBCWYDhLp6EWP2yRFyxQg/mquGxMFvpiLI/vP+QwXm
pv95Urq42HFQ8m3RMRvg4OahEITQpZPr5x2RTTDPCz+PTrvEjOuK1lCpDxowk84V2r3aQnzIarcf
FFR1aag4XC9anmbo0CZZB03dUjasY+Cqr6vyEfwcQWVp5DraQ0/pevD8OXGLSxvOCH0OUSWDYryP
Bj8svDt/sEh+f9ceQwKs85YsuBPuIiTZvjTMQQeoc/2FYrj/l1yxpQCbjPpczOdoQdrj3YVW5gcL
LlqhretzWUg3xq6j1YP1bW2G0h9+7J9jXdCfoQUaF/Ph+r5uPMoX32kEDydKB7mM3nBpELaK1bxj
yeUsOQJPIyQRjVzKUpwpH0uvMffXJmGwTHfUeXGFj5IqYr+27kVlq8YhC57Jho+RdjLZ/benDXQs
UnqAXXr4367NMJDCNH0Mz7r2zA5dG5DXH6VME/YpULB5h5FTpsN9nxXBL4Pvm8MOb1wYT7xHTalM
rf56FZFrZTkwv3reoUzfrW3Ol2KMQ66fXSkuPyg87qIUOR/9F49/naDwahkzrBo1Lp3r2IM4b/am
HPw8d9YWP75QmKoqL8nfwEg9gSHqMZjSdU5O3M5KbdYCOfAB3dVnjZytpMUJ8bLXZpY7GdxwJCDz
h6nCRp8EfuME9nR+aRLWUtoHnY2yvBZ6xFknuF51X1mVXxqOo6NtuQo+LJGuK2zQ7AHD6tPgLJGl
0E2lRI3sUGa1rH5lC/QmXCPxSRg1AV8KTY+bw+uvMZdh4faQt1/2EEU54vPJd7Lao1xtfxSLJIaF
IQMB3eMSynp+nqrulwXAbUKKu6DptocywiMGO5ObQzl15jIQSzn/VjHvQAQHYhnXmIqxJFQnMevx
/Xh20xKP2pe8w2gXwD8ReXJGvH52C5FeN1c1Q2unRcX+vfTqIRQPCUhCMp16miGj+G51/Q6VFXtf
9iW2wNkC0HsIh0p37sfiisvQcxTXxWe19OOkvrx/kze+PpgQIK9AhspIxIT/+wbYWsaSvlSlvbt9
uyyJBWAz76RAhxouOdjxrErrArigJMIY5gZE8TdG0yml7poSKB+FIOOzrW9dk1mNONqN5LA8VPTb
eLCBGxvTyqo0UrOstOryMAZdOQMkdan25LmiaCfwbSg/UiT+qfcf86Z/n1G+zCPBFQVBNIylGRL2
+ltMVhCKJh3Fb9JP0Qwe8cyieD4wm6C3SN8bmejvkx/hRDX0Q9oiCODcKedjYYMXdQepIM9+FSjf
qE4gUFmOJjc3Pttv0od+LoelaSr5m0iEieoLOklSrwI+k1JkS5YnCLv5WVkj67OakS0C2V/PfFIM
v3gK5DKZLAi8iCUdrgFIR4/6lT/bDq1KeNX6EuW9m6u7NWJffG2nFCnAsS8rQ31vxUBLHUNE7MOF
ymDnGDOvNyEnrCq2Z4mJf14dZK8RgCZVCGl6UJGdRh/bpB5suuGsSAWnnkYFwmwbZSNYQj1mFRW1
ntor5tQlprZw/Mrh9uLRMoX/vAGp73/u27yMAMyWQxyBfz3Tmm5FhuPgZHYCZ/Ntr/KrLhr0pcls
nV6ACZY8PwSKUPur5PR1BhMYyg1nFKSkRmzNkruJdq5asjiNmvnLYtnJrP6uU5iw8gWiqiqQSv2P
mOr/xX97Zsn+33MGYwOj7b/ODzJdX2/IAX9e3bghvcE9qUHScihAoT37IAOlaM0KpK/n5kPlDgY7
LAKb9SMEw6WDI4HH/KLKtOEvpnDMfDHP7mbr2wb+aMdbzN+7kqlBirAmONIcj4aIr8xUob9Cd/T4
s5yIT+UNNGxq+XHwk1Q+4r445t4D4/JmG48qnZh/ijRl5TZiqArrm9NDknVHJx9H/TI5Wb7OZ52v
Kh+OlQXMiAhxu1HmUpgHi2bX/HAq7Kj8JEtgFPe+mjpQ8pNaV/i4QwF2NNuHefb6hGtuJGwNydSl
l6ATSVL+Xm8vYqJCnZc/Kjw0I//oOsNoe59h0XW2PFR5H4bjZUjmwG8fw7mHQH4WQM88QO23be8j
5ykk7yzD8osHlwnFa31wWr1m84fFzk1SoamlwupDMPfKl7B+IUznkQFQdpmdvWDW3DU21+1YfBQw
rnyw1QCt9r0kJVvTLyUGok5+abRfputxoIQA3pblBED7nMJMh3+lZWxuJcOACS6tALIiPdi/QbEW
oIwogf22Tr/u+xh3khCAui4mhNDnlnHUnvdpxPpIzcekcgUCNK9wVhQb2MiZ+2MuR40myknKqUop
Lgbzya3ZPDIQ6pRjl2gDOHsn2RcWX55j1yR1TdBAtG9LyCJr5cO4tUPH6DkdFn+pTg1EJZN3VeO3
vETfUT0rFA2jV1kfinQR/OFOJs2d7djpQ4aOOpo/IKqAXTsJZoD34snW+B2LQ5cK8Pe7Ysn0GH1S
djvP8jeZulXfvbhhEXB1BWTO21DRGEzLPYwuK/M+U61Z72Xsm/+mvSXxj0OmBufjzxNQ0zqOambI
2+CDlSezOAvX78Psc97Kgnscs0Dxo7/Yz9cj6NV+xrgCrp7cmaEI1JQ3wYOrY1Q5l80XTVbmd6cV
FZPlHboqEDTxtHUzk8Z7QwjTcdwUG7u0I95EXIscHcztj1XjGvGJGyrRRi8WEpZY/DmlLJ3mgIO+
Re6xo9coSODrmZVbVumxSxAENnRN2FYdHUpsnsrxfla9zdtlNGVouKa+NQfCLpJLbAmCOgcpx1BG
QCber5usL+Cf4O9J3cehf3DSbHbas/Q7y6LRGNacEWeTVcCowvYklKHUcB58RZwuJT9WWdpA6+XQ
G45hZ/nbvC5h5A9NB8YK7p7VKo3OMNmTGh5LensrM+j3+oOLW7ZWfEwHVmx1bFsdMXM0HlafXwLP
H3B9x4trqv/YU2rhKV2py0y3gZ4PjcWqR22zpdvSLQx4sNFFuzrHjVOjwAnWLu1w0ixQtNFcUihU
LHWetJK79DYqBPvyrKkeOxOJJZntYhL5PZ/vV5Fa2XC0qtHgm8TOqhGfQxK/jtWpEj1A5Oy5/K4c
yYPeX9svub8GTvuhWHrDZLntYtg6Ck6vS0+BBl3M7oBrFn58F8CkWyHR1rPHR9xZvl2G5CrSJc59
Gx5FHT2ZouDDfxJHrH/1DuhwfXb7YC2b+7oggYmOO7mQsOSYIapWC3HDw/s74XUBB16HlsGY52Ib
QlceQ5Bep2qdydILkayfRNkYmnnDdOxyJDOJeXiW8Y5ZRtL+NVj5umLh8sbejuUaQVfQHXh7hmtt
zU3lx/Mnxu8aVGFsMdujp2QrXAjn2fwsssrmNpKaFgfupooMwfO/AXpu03OAROomWqloTAMSwbPl
9csAFo8KUNqcz+aPS/VUUhjMU3vKiAa2dRyr3stpa1IN3k1nrA2paGTGHCLY0k0kvK9W6Lg0yr+A
lUH5HSQ/x3ZN0sLwhPmVAxbRlV0dLZbl97GJRaW/FkVtjrSdhs04gEMaFwncy6+KJcDo23QGqJRT
kAlHKB3sN9WSz7hVEu5BfK5FA798Jh1hJvWFVIRlf+6BA/kK0M3mpFlL2MVPewhPGkn/64FhY8lS
3btxW2CZoexxHD8OaWDVlzQMcn6W7TIjb/Y0Mwk92cn1pUenQ74NIwL0PJaZUaROS2euYHjl+Tny
kYahlEoq82eJnxqOyklpI5oOqhmyyj/2FqXDctYjkD/Su7Ez/0g4KlCiQ9FLp/3huwMZeOVX9OSc
Ww4PoME6jgw0kgM8ISZAbmp0nWjmPPLjdsoNemhhjQk4scsSQTq4x9wmxH8myqHAONQAVctHN0qQ
Sj/GltVxgJe6vIofZ+Et47EXc5qNh2LW1LiX0VUGaLeDHrGfPUnQtmfmaOrim5qQTd9vuf9cFUbU
kRnpklnaqLjWy9iJqqnOu2i9GBAfZkeqtB49wcxnUI9bsaJ82zw+I1mMQCauujBrHvTEedecOl1R
2DdWEctpphERQHF8xBTIVDR9zrwRWk6KkLPEt9XCn4WlTe6IlOEKR+9kQYeDNyGBJjwRRvd52JoK
Zphdm9QkwjNa4kXhl0xMxCwyWR5yp7tiv9sNR60Tc1tDFxuBdo+KlmsyCKc3L87t04hRNXSCdNQt
sllS/xjIYqRLsMk9IcbPgV2j4r6LJzsv3YvbSh/2Zip8Qz5l0Sy4r2V7eWOdaNK1IitmMR4j1KmZ
hQlGuRiqq4kWcPOBaMYOzMU4JeI505MS3b2bN6G8l2jWSexwpx65AIty5pXalk+ZfceJb1StW5Gu
FXuZSTWZLayue+lCEAKXUH4VNsce7aXF4xKlNTfmNJyN7of9ZSJZ8tfuHI+OWocLIT0mwHcrszeW
nzCAa4991xw8/iOe+RVUfPM5jTpEH0npGq4R83PFfc0xNjX2eZgNyYMwMozU1yWr5jA8bZUr9sZG
HcQhyRLbf9OUa8/PgjeZrz74MyF1F3ftTGbhWLGwPzBkax3mw7g4SsmLxqLA/qZAswty6MDtTENE
6BptS2MxrtV7DIRTy+FIxDSRe9+MdlZHOJOoVjiWOjWLbfaL2D7YjBs2D71BQYmCmC0+dGNpiIND
v621Ua/+/bTkfYUFLqePFsupKcQ1G9mzhFJPhsJzBnTFF01nr1QXmJYsoC1M5l76DQbRmeyHFopn
of9VIWRpTvsTB1On6oFZBDO62E9NU5uQBAJQ0HPahONY/yivYWRiWxIPOPuVGSeTrVE0lgfO6DWN
H0tF1jLf0QZJj8chsytZPCjX8lt1KmlA0MmngSKUNTnowHyvPA5b1BnThtBaS2uEdUnAWgQXi2ml
QGQ28Zle7GF1ilAed7JUa9uwPruukGbcgMDKwWV4HoeAAs9bJ62J1AvELt94V6cXHc4H2dEqaLJB
bc8zchP721sHq+eRhWptOrtVH+NS2QXiSJOguR3GRBhqZbrmmdh1mp+0oml0SDCjunXtc+OUqH9R
boMlCbJAerCKQ8+kpFx9iwSfzD4X5BlLfS7GUUQjPs0bdQQ8z32nsWV2ZJF2ymzojR1sU2kCk1fT
r3rJqnBOvvtF5xKd3ILZIochXFpBo3HfR7xVZ5Y61Ew937bZZE2p5QWHbOpW8N7DnHeZU35R/DVw
iIOz7WUdZxg84ehdmBXsQbcF0X02x+YBEVbbyKE7l9LN/inKjVbUFW5xCErZ8adKJ5lZ+rnNSXSJ
MjAOkRxI/+R43wYjeu0Y10g2WLG0FaFA8LSEkA3O6TKdqOIxJA9v6y9pspqA1Toq5Y5mCmb+256O
76ypxTB0XR2NGVIZvywgn8O9JH/nC+33U21nmntl6ufU8pX3df9egIwG63HG3KcuBgawTMCWSAJM
Q01OI8NwmSoJMPu0ywhL4eFnc7+Xg1pJs0CnuiPN/dokbWsFF2xo1/VvMdnkPGlm2GOpPXLE+Yod
y04YJcm0QU89qnnWNOH5+pIJ/fwuzkWjp49VNa5d/kHN1Ln2WUchCOAx6Glame5CWZlNpzT2GqDW
phfrRwke0P5YkrWJU1TE122yP+AQQ/iyauzqKsItaxMWepDX9sceYmCQ2ABekhsEej8u03IyV0ZM
5vP294hdjVPII29ilWJjTVoVm13kZpbN7Wvsm0getF/nHIK6qcy2cza2k/nI5jpqrk3RPm4HZFc3
5isgg7umq5t0JOtSQwiKVRrB8I4YtIUywE5Qa8MSChpL+F0TkjiwzfPKnP4jPvP8snP5xRYB1yt4
311BxGWTF6z+eF11UbSg3W9HD6bs4lrxQHAIxskoV/dsPncFPnl3xewDeLqbLAjXVXOVvB3MFi1L
qTj2o7DU7NTKD8xPh8hr1pdsTgHU73uipj0/uOi/UDTtz70vov1l7Ds78BsjOek3jjqeo5qVtT/+
HoSTiG3oGTcIzCVPYoJII41xkLNHR+kiMbx3dcn7u0xb8lePwcrBvQQApc3jPCgrKj8GzOOYRnpA
2nT6GzqEYHkq03Qgp3X7Ngr/8vlDctkNQ2t16nn9uaBtKo2YZMv8YesgyPz5qYDDAyQKS2GDXyBi
ivmxdDSfxhWwHn/1hl9tD2vVBfyi42jiIqzqDrDCb9J6SBgF2OYGv6o9/OBOXVCaX5iKg7wR4NtP
5++eRt78lxEd82BePJuN2uG4WX6CKuZ2B2+kwD4hpCoxSQ5znJR+L8fM4HReFxucrl9ns3I32IgE
ouc3O1AkNhhQdcoc/GOWGWxy8FMDGb9fRN5WE2gaoOGMt4trqrlrtfEPtZcsu66uh8b7xKBJZTWH
sozmfMCIgFfzg/4ks3J6d1qbDB2mzr38cVt379/Fm1oSyQ2Oi3BfMIGQgjdcZGRLK/QZ+/YUexXL
Zd86hWQ1UHZctQr5rE0GUm8bttpUCnLLjN6/mdegOIUtggm4BjvEDoHs45b/yhGttn2Q6icZYGWM
OliTZRFhrvXAOmXXrVhPplPn/Qu/+RaYRuFuT5YPLO6Acb2uYd0hpo8t8cenYDtwow44rXjc6fTR
b9GW7LmAzsZE+swcvebt79/G7fMbnQvRnckQWG7bb5Qj4+ToXlRT+USL0oZaypDPAISdcTpS9tN5
cNpr+fevfO3S/ye0B6iAwsb1ocVhBaJb9qnVmUD4m1ofZdWbErKMUuoeTLRa1Q2HoSUE/0AQamiR
eas/x7g18RgowkR1P41E+puj8hzR+/v3drtE6c7gXQQAFYnxB72FO8J+RZIRpfbHvcIONgXmMCbk
69sSnWrBsbqzQVUYmkMk+N9AL7eMKVKkhMlsdIzg/0SZ8gb6CU3bpu92Hwtd+CsC3u2doMvU9tdF
DK0/nkZniOzvZRGak81htqvzvR1pjxDHpKVbBhhaYCuVfwh0KT33F40QN22bsNiJx4am4TFEVgZH
cANOYUZED0q7+h+nKo5X+YcXdINiXE2K18C3mHhOQIvo+q7+dHlDYDKzzhOSnEHMk5V8miO/mph4
A7gSjYe92WgqMe2nk9ywhX+Rq3n9/crXIpGgtyu1hsv7X/x2O2JVbQYuM4qA7cAozxsqlKip6UxI
oqef3X/bZlMWmQAIS5yT9scZo0ae6MZFIuesVcCrfv8mrjZA/9wSoQs/bscR4QiF3RuJHCebNoj0
8pR3TclRo1sGS3VPiU7K9EXMMxZJh8Fa6Fd8XreWx72LOwsRyZeHAhbT/zREwaKY27q2dvMflQ6i
+C4th7Yt7xD2jka6E49knDR9L5ZRWDQiRsw+Oa4AIQOehY3ykQCyavZktK1A12hAtCOjrt8R30bM
eqBBoAanbn+gq4H4/6n/2dE2lkTDPzlOtKROByvWwVRwVDc0a5/auHXlBJVM5/nKmo5jkqo94IVX
slvQwpXJIx2MUafP4ORez/wpaA/Tg6qLxfTY2bq1lOAJ5DhWd4XXGOmMiHuzG0tXSmmfo4DUTJ3s
wOuH4aFrJerHM0W9tF/e/3pXz+5XX4+eKOKGjZ76amJl1tg/jleGakl/gu182pFutT0+mQz13QMw
oZ3GNLxOJaOtgg5ii868TXO+Q4rt1ntb5KOBzWwmTfP2Vn8wUtRNBrA/dgW11vxuz66wp1PbxmH6
KyL1lkfFRgK5EBGQVitEZ7f7waO3HhDb7j5S26ig/jcmBCg1LmY2eftjbzbdd+paW0YPQc8q1dUW
tqWOjCLu/ff7WqoC6oxqKDRTKegkiwCAb/IGvaAli6DaPkarNXQIA/q0YtaANQOBYJr0/5MdMLAr
wtQYb57I9HQ7N4ENzqSlPAuqjzuhuCdz7ZaqYTaQkTe2IaJz9xc6mVu8nxCA83ASY5gN9P4mVSs0
DlVRMKmPmcwjAk1FHRb+9fP6ZdR74ZcoYZ4zXLWj6ST/8P7LfnN95PmMz72C7L6ZP/x6LdflIocl
duTj3j8xERBMefWqtatyAoQP961L+/CvFGNvboDPjPiM9hHavWzC8+sbYK6YH+J70D+garxGD/9a
b+2Hn7AGA7JwRFS48gZd1kd/vP8CzAP+czPjFGgm1huNFiXmmwOhmCefflWxPOYEl/W3OB77+CL7
MKXe56Y7q7+ELh3Fv1jkV5O719eF0GBIOGJpo5S7TT2KwNPeWjXdI+1Hsh0/Rb5qlpek6vL1fifT
axw1vD8GpzOsNvvGVD70LhhCJkvd3EChbT5Sw/QRosn1SD8N6A8+65UBPna2Hn7jii6LumIN0a1l
k3BrfMqQPjKDlK4wWFWjiHj/td5mVoh0WdgIftFBkv3fUjdpkKq5cZ38cUi0dz2x3KyIDngHdMxt
HetCB/nPBrFgATH/MdJpp21TbiEu/cVHvg0pWFWR92MGyF1Bbd2WIlM5JMIblvwxusp5MoEwEPzP
ZHYbIvT+w7+9HJELIoduSQTKpHSv13SeBQEc5ho84F0SgZnkrgH+/FKTwA5++2vaDn/5m2XMoUtx
QxDD38PG0Ofmkn2fzm1Cjviwi7Hzq3huFpVaX8Z+MrSLabbX5aNcBtrtjl0d9r765I7DqsoLndSp
3T36Cp2E/rgDV3vXVSDoIKDMTpjgfD+XKYDDrixq0onBtX5D+9eXYB0HHLRC/lWTuy3oMmifSxfD
ZqipNzUHp7xZu2VYGZ5Epmjt6NRC1gFAdO2NKDeJVzBqw2xEWWWI9EGKjr8eb4qppp4MG5Wj3gSl
a3CuJjnfcri6aBtoLV2ZXq8K80GUX05m0joWlNkRstPZah/LtIXtOdJrhSoo2zgYXVumi2+NanOj
dBkZhKqjgY6L7EVBI+oAhEqr0TySsZL42UfV59jpgQRuoEoarGbDNTjykZx0aWlQpK2iKE0J+GMR
Vdhf4s7yxXCYOqtbwru+ojsquc/bla70rU637WniuXPg8tW7BII+/C/by9qLlT0c51sj8o6h7Lhx
M3v1+rJzyEBcprpzr+X/BhOCsxjI8KoHtuvAXvK7lBbChQGtV8ncXgnGbmJeZtRq08+802INbsU8
YHbFG/+ps9tTar/2M/+5jFlJ9JsAdvlkNSBa6j9kl3F+6FZsQr4P/pTTfBaIMhsOgtdNk1cleUpg
suy6XGvH5QVao2u6JtEHdPVFsa2S8KFy1ZQ8ZmPUj7/lGEnQLwjUHKzJaUtLaM2qSWJs3CMrqDH0
n8I75p3vgxkxhrT6jvApi44D2HvYnrWtDFgqMppXX8ZlkJCXAOCWoLEBkaw+hE4AxnVuyoL2qAN/
BJg1FLkd3HWiNhRbDaSQlAf0JHPwJ3P9DFlVhtbgfRZFSPPwacdjdwLf3TjUHZFMR2SJP6rS16Z6
AoLwP3V2OxXy2K5jsf4+dQv35bWWM/1doeLEU0Pmqwxe8G3nDUKzjuO/ATMc/wV+VI+f8dCplIuf
t7KWl8hfZ2tg1OfVlCZYfcMgFvTV98gZ89Xpy1O/UYI7WIwFgdFf0t51JR7izFSaEdAli5VaOXSo
3FTeAOxHUFDrZeeFiYbEgru1SsJOP0dxMVjQEBvYSuQ1WEu3RYE9gUuW0M/+qGLfyZ+3ZT2GM1u2
uG5cbQO3itOqY7dvznqwzTLceOvUAvr+oCzXYqaJ3pQ9W6le0DnKwtw0nbnr5oGNFhPzi/Wk2jQA
LsbVy0DZe3ddmBeTwCazrYIRNK+UQtJNiij3U1R4YkLotes561ly2O5Pui2xeAlpybNLaE36N2dv
xSBmA9a2rc7U+9j6Qwed9nBVv4o9dxqIKVe1CX/XFszhqmO1r02Z+2vajQW6vDQtOwVHFdfeAHRQ
P3CJHcMtY5tIvEtXfZTcALp43gj7ZR7ILqBRdmsEIdrhm6rcSJ4bL9AVaO6Gd29kRRjPBhEfp7Xk
A4LWmDe0zvS8QFTzZhJx2ggVBqg0IM/+1sBWtaPRKyVg2fx9IxNsf+xuQMMEyRecOnROBPjlukwj
UFeId+kYvL11ZCCfgqwJV0xptkCZ1WlMEK3mJmAzFoioi/xYJxb+HIfE8hEstNtmm7Z/7wp8d96y
xL9jJMbXPaT5kjb4f9ONaLMKNg3T9ml+ru1r1Ot5CwT5iD4FXtkWKWma4facmOHV4KSBY06BfJCG
/tiY3J1f3tQSft0ZgELMhiTUY3g93DboaKddvWv9tIeHDWQcc8f4Qvn4SfBdw00l0KFoYV3WLUaN
pTgqlfFNk9aKcDGF0O/o/q6tzvQnOXD/vO8tiNMw7ZOlY4dgyi+51cE/+2CvROz/LLZrM9a0rD37
XteF+fveVvTjLWdeQL1llKK0WVv7B7Lt2QAG7lrKNfua90uObGQ/5vxoIKeZ4tWcaztuUjRYriMC
2tRCy+qZpYENN1zAk0eaAW9RbD5GwxZXGJuIku8yGjLSOqNJDOwGwnswtBd5OtzOnyodDY+NQn8x
acL2O2eTJc3b1bfcDWmJKRx2WVKBewTrqCCg8nDpWBMj6Q822pJo65Si4qycp9yKF/tjG15ZFzWo
+K+OTjf5h4BnrA8jEIP1d5mH8d6OXZbanOo7P6VQYnEg7pD25AvSSeP5AJOfj8Y+QDPolKC9tcIl
kDW4Bwc0RQLUpYJ5Xd7FCtEANkd/k7D3Pj5hADVqMucJmLFfxkfaolJRn7CT1mN/Hm0bx57zsAnX
t2WbbGYFeyawH/e4KhEB7rPWHVECYia31slRtA0t6LBnGByvl7JrzPflC3Hje0DeE8d9oYPXGcye
+WsGrN+ULXXHwf28V4gl9sSGRtwUKomF8wGtcYqeNBdRwzXHHbekapf70C5llCfJJEzIpP/TrBjI
E/ZdULsBiRZGfybOevkwsmBQScj52wAVOTSnbGug6jZ5R+pSzTWH3IEDw0PDE5U87TIE9EAmq/T3
f5H8kH+RE91go5UcjNxvlwmpVlN1xJugw+Yo4K566Ep2/nYeJW6CZsdCE4ysbItOW/LUbekhQgET
LXYSUGyUK/5OyCA2EnBfnmt21Ti2jBp7CreEdAN5+i2zRXccYrGnpVO5CKwQp/AmCfJgRvd5xXPB
wVuxsQ7aVvMokIUiQ9j2XG4Ezu0BasND29n1yIii+3io2ya7ZIx68H9U28duQrTmL0OOdQJ2BxK5
2bPHCFiu5Wkhev1bKnQdNPQkGFcAnBqNMogSwHDPm7jDyq8gfbCxkyA0VYmmjHfq4kTik00fdzp2
6YNSI6NK6cWTx7H3DeOzNx7lmxzJIb3g+7d9GbRM/5wyz0GAlEElIH4qUNRC8l2j9b7HkM2v3XiK
42wtw/sdrLDENDC8TeBeIcNDm+sr2MwpWdTMkycYTcfFhtODsN30bV4ZsF7NdXCLOESLKMuBOHXl
kPfs1RjjshYdjmRWzv6S93ZQTmh6k49GeSTnT/2mJqE5uB7iM0XI3KgTHT6iz//1fj15i1HgkBgZ
Awcga1qq/FuQbg3CuclEXT5UpUKcjRB7y+dXQx0uG5O1t5n8VxemU4gSHngGyJyOrjd+O2XhDW3c
rPIhL2Ub/1ioFCJE/gqbFuwqWosGr3PNUUGYf//C+Dy9LmjhLZ2QznnHxjiTdsbbkt1GWcD70O5l
CORqxRzXgqHYxzRJnBZ/tQFLgxYLpIx887hOyZyKM2a7svnsbgZnoUeWR80SdY71wxlZyDgmXQHw
3a9t1wCDqaEAxBQZ7bE82XjfWsNRyrXpnjpUoYt9rCIp/Zy+Wdv0GtRTOUb44GLDQjUxYdeLdx7Z
8sLma6/2aag3jATV10rTYJigmnc5UExc+rEb1jSlqlvriMRndfSdwuulz8Dg+0A9NaQeRXUH0Ni7
33G+RAV8XoLKi16KNQ1oso18a+yLc6pXBImPrZuSy92tIx4HnxCDMMjhxKGt8NavgyJr8rtySer0
yTGVHrK/ILGm7oQ+QCXLJ6zgY0/RDp2ZSjWw4lWg4tM4cS73dk+/1XzypjSzivN+vgd9H8/WH8uC
r01z7L0Oy9BDQ6Ox9Zs/2XaAn16TdEt5KTBmcaO7LA5K4su0IECn0XodllKcM933sEVXtW61IeAp
3TXRv/GBkfmdIO1tAYqKmoawU9cySTwmHb06RO7sx4TEMqfT21oQ0p703EetOA7eQvV4ZDciOruv
/g9jZ7ojN5Jl6Vdp5H/WcF+ArgaGTl9iVyhCkZL+ECEpkjuN+/b0/ZkbVZgsDKYHKKCgVMjDnU6a
Xbv3nO/A0xm7V2QLG3YcvQ2AWTxzGsmzFoyP8PQeDu3YFO9jusz6Dyou078Zm84wEtDYcTkyj0A8
zKRjx0qqQj3z05EvpCvicS3uJ7+RXB+lj99Zm/v+o/GVsjWps8K0CWlwHopGVnAT5pOxp3KanbEK
TaqK6Zda6pK8Zj6Teu6MtN1dwXF10WyJCb5a7mv52//wiIGB+PszRt+RxiPLCRhqmzH1vw/FsYnV
zK4b52YSaWZNIUK6ROSvBqougI2YN+OLBxPaYRpVggkPugZuhxl7FyIMxjZajCWjB0O2shE1cHvu
53lo6AeNRvJaliMo6IAUi/nB9Kq+P6QLqe8612DkYWaNTgqyKKigRXEog6HXo7Hj79JzZRaaeMoL
UNK3WgOO6Twixc+iVGTTe9wXa36ynIwMGXbu7jNatkwc22bQy0O3+c6KNNk15xsXCVl5ElZMyGQb
J95AHsSCHi4yhmIx7oKgbh41b/WmUMdh4oVjlc7RzAlkI03AbyI6AiK4TRxcHHCka+8eaEAdHGfE
jKRHsBK8lPVoPIydPc24ISzzu+EG2W25OL0b0pnIH7sqGKNuyIy3pVrIJBi6dzdN2zfNMIvH0tYW
I9wGG+FByHQnJkq8tlKImfe0SJhdRotjb1lwyK2u6vV7fB/ar2BKrDPgvSpa0WIfkVUmB8/p/Quf
1TjqWsoaJDhzv7pAVcIe0QEEqWC7H7bYTsKg9NYvemlvJybJtjhMRtk/TVlLPpPVdAQiJNupWAfn
8+Br1jkOdHEUeSMRexxY75jx1medajUy6BdKtIz3AG07uTSQNl/1xnG+raaffon7oXtemabeJ3Cx
bsq+G4oQEZQdiUwY7NHzdnSXHP59sOXLjW4N453AVfAkzN44bnOXH4vcNuFpTU0SYpFYfzX+XLy0
oz1/qmx9uIWelT7OMOwLVP55eyyrbrvDxRO8gIMqb40kdj75iDPtMAczGiJW9e90tHdfSmfsvgTw
1s6oPLQDZ/P44nRjw25Co+dAi0KzadT59sWe3PqlGeZaHKQE+GStk/aemJm4D0TDKZuDygvCUBOV
b2edZ0+YDwSdadG8TdtH0cXiR+JmsHnWWIvEVBBsssXGDwO018UTa3GxMmd92kxteHCTvjkb6TTd
pHOOdSbeVuSspKEesk7Yn0Do+ssRAG/NbzHio8Z56a5p7DXMfb/zTj75sn8hdHwLXCETdPzpjEwq
IADDQoo0OKyHWaG/2izAR20p/Ccn8byLtWUCblbPB6AV6bz6FJBY52e8nZHwRf0+VrmTEdCUi3tu
TUrToJl5TswaQxG0LCzRhXGfAJh5XzJbQ9nb4TiixL5xWE6ehciwLcKQf4Mxs4UyL/Q9rYusPMxm
jXjXmWtO57GBkRZGGSLFycL7OJf1DxbUygpN/i8P2XgK+hnYwMLV1Nqvq+aNJwef5E0xNiNrRroV
z7DzhueZzYbpaV+fR9DuBH9Y9YuL1sskPUYYRXHQsinlVEbPdplOZVL13wxvqB9Tzh5HbUaMEJEx
rmdhQjvoiOfwbc4B1S2j+DPdzOEG1PrPqbfeXHrNQKmL5aSNXnHYArM9UWw32o0xtEVwT3+ouvDB
SuuAo7t5pKJIgxPjtHhidmuyJacaPQXsUg3La023OGRAor8z8SYWMXCICLAb7ZuWDCZHkC6z65B3
Vf5yt9q55Klm34ltbb9jldJuC8poHi57eUhsa74dsz5nQu86VQTZov02s3fcGavjfoGf1j5Xcavb
UZ0Ww8ldZ/fNNPqqi+JY6269wfHAyCM9+dDSilTeemwG+B4m8Pxj6vTZQ7tYI1CbuG+ipnA8Eiw9
nK7+V7Qc/sHsuxVqHVf4dpwqM9LFjDJ2c/vPArrYcTTzNDtxctY/J3Sfp7Am6ogPJFhL0BJ+xgKu
PRvAyT6ERdxhEWTWPZzTnCgXc9BvZzIAjr41Vq9YAunsLJv/Hlsi+VIwgu5DISUFIVeheTGC3DkR
uQQunNye8pwIP/tuu2N/8bQ1/WH3yErsePAgosycSAgDLsMlrmMeTWyeJ8hz7W1mZnUEZIvOi13E
ZHE22S+/SQk1Wnz/uaN7QySCnVxKn8DmcuoHdP1mcldtU3PXZusjb/xn3rvVz3Yzasgl4OtEYbF2
t9ZwRB2Y8a+YC90W9hA84pmwj2vmdCernZMqdOasiXJHc+7tZnFDr9G/w9ax75Zi8Q5ByiJU0QAg
H4BnN8q6pvxKNlcKlNohEakqhuDS2FP36sIggqRWFNmjlmjmgU1YfK67ZboQRL7d6Kxm53ld44vN
784jb7K1z2Q7TVDn6LWVpyUvsvpcJH6afyhxL50pKWjcMh9SRLEZkhmSba1s/ijHSrNRqGWHDPQ1
VaQZJBl2kf2IosgS6qS9Y0d2JVU/Sz3J511IW7CgcIZQrTZ/KFKaVdiCIHceB7B0ZXBYymTesjfS
WiXzJSecgB9xFNOK4koehNQMaYMXM9ah3oz4NkIOrsyElmxI2j9jJ6iW6ffhfquRE1D2Y4q5CciD
tX/u/T7a5TAqD30FbjVax2naHlBDJN2li2mpQ6dKmrUJeerc+jGvyAUdwyRwhvw4EmCRHrW+s7pI
02oO0Vpcr/6HDgs0JunbMyo8FAUlngZ4fz61jHzrZ3tu4/zr4CRiaMCX9CL7DGUyNgyagUVp6ncM
GhfHPWO5T9osHGGdQuGdIbuvx9itU/d+GT26c9saA+o/xXPOxhUCfJBujH5hyrNP1fKgxCE0GlQ6
kepSBFcSWrttzRqgssiq4QMSbjEiykMP7fz6DaEzGx9goUU76nayXUos3xPNOS5iBrv0eorNfZ8x
pseRZm96QRyDURCvq3Dx1cY4VvB1JMyjVGc+QLDkcwZJuYxeOhn9X8hKpLRDX2d5XFicSh7/kX3j
d31UpXGma7J1s7e0ERXjRgsxybT9846Q2w0lQWyXrnuMyQ6qu0dqKTq08+6lUM16azS3Kj9svtav
yRnCV8PvVMMsbQMheKN6UrLxDr/q2p/f9amo06RmkvtcSnogx0lnm2qDp+q/7SOA3fchZlPCslN9
lkNI5eFU54hdja18dpPyobRZLds6nIJku1Sfr7glT0nw97mFejeF5fPd1kosu3es9mnCZMhpDX61
uC7l4uMvxk3qTc6k3TBfsjLoNx6XRpw5fa+d+RRPoiOOJ3C9Lr/jXIwTJpyYOurN7ZaQDTEdTHxo
DSJ6AOk85CpMoYYh3qMIS5VdwxeMYnFZ6bZsl8ceqgcapbGhwanuzAkVACjuAkfaeReti9aXZrA2
nWkx7mM31SNydZ+LvjuYBrNKGQMnJqeD4ehnIBw/IIsngjFZ7NeOx93jypbWVa0pp9+pf8NhHQZm
KIiywAq/zRuwj7MhunGFAK+6e61tLgtCA0+bTLB4147lpPIPJtPcUOBqoqBlGNYWNRF2IaW/3xuX
lur916KRc4/fulH1Nf1uBTIgpWlXxWJjDDKlgfxCYwqW0rnPC7uh57R3uryrMnp38nGykK0qd0mN
JT9XM3ZPap+46FaqQbCQvBUCFUuusVEzfmK22msMXbC2yduxlRP3H6siGI4bTXqBoWFOk0pCTlr7
CyhAyY0c0Gzo6SHLOTlgdnEWfwTcePX77LPP3XPkttPEGWWxg5SUqBKu2vK2wAXrf+wuMhFkGBb3
aX6PmTjjXcx9u/ZANq4z8JTUjfzcWp2rfclZFvRXHbRsw+ocpHl1wtk2Td85tWXvtcTfzsxoA6P4
rKflCAt3sTp6w33X5vZbuiV5eZ+5UMdPHecx91mtJYPLNJkhzrWXOyQV7l3NwbOWhswM/9W9VQ/d
PtraLc2TcuWQpSevqFkOLBS7z3K3eE5XZTIJTdySpO/JGTHoACw1DOgrFxCM0ol2PLXO99lbjOCn
SCmlfxTOIA/6nZJL7Q/t1WasukB9rEslAY5fOXwYGjyyn6tVxNV7Y4IoG0NkkQuRh6sN6Tc7qPVo
x98oXQdsXfl28M9O23mtfFQYsVfbDefBK9epCWaEBuoSdUXRVLJB7K8x9wLHx+WrmsYZvUi4UraC
lm9XTKTqWasdu0Dcw8JVL7bc7Yl3lvu8RUOF/zjHupxUKA2NWqP3bX71GBI0QbFaH72DVqDCZQqy
/nm3TmJMkNoKNXowV0+S7kvIrOYSJYhhnVe1lEHMlcaefQKrZp29aqDo4BEZac9KK14NvfzB8dpe
j0mTQUmkvL70veRbNJZVPqnNBF1ufNqBL12F9VwAc7pqCmn8SMuSuk1om8ntR7SN/PCKkQuKX24/
u09A1OYiaMBPZrUQxaEWYpcRNU87DkUpNUHjLT3m2QT+IY0CVKh8Xep+GdSoJ89mOTC3SIXa3txp
BbJ+s6yMWKCBFjCrKup5UeSud9wnLe2SI/C/mdxSrgS0BmXNo6Z2axNIR37NAFq0oVGKjJV+16or
DuNvzuoay1nihImPjWxWw331ve04gf3LVr4iAYWd1227RC437hzL7TlTKn5PeNcm9HXqhXl7ZMWr
gfxpcNLx0wUUv1dneXf1kttbMY3dJc7q3hqPgEpEWd7S/vTb7mz0xDAxAw3cZYFY6Vbc/GeIUYWO
aQ59KQLyokql6WkCLYokemQKDsImLKwSE+Fln8PsqnHL7uQMAR2rvFtxCFtpcyjrshl+9qUhRvPF
6uzKziJHn1ZvPhnGKrFTOmhIroya24opkP6D37otCng5sS0pH5/d65ajlb3caJVpPOEAKh1ZV13s
bqmiJJavCo1QXkC82bICaK4TmBjpG9dKV7RMtXkxmXFxb1rSzsfwSkH7JrHVHuwFuAGiuaAhACZ3
KyD78ta2qwzLHvRNWi0rhp1lNGkcKSNG3YQDPRLWwNE0Sqx08YpoB/bvVITAxzZvfsnh65QBUs/r
k7zfxuqBrtNpsOKHJNOWDR0KSE7Rfu8N9DtHQUrJtEaMbG0+xV7pkDQuv/+s0jxr+EEUx/X2ukqk
kkQIbu0iQN5SHV2vz7hWut3JVXe3UO4+ZEWXyNTUHSSHFAHtF7DocinPcigz+Wdi7OQTmsepHOZk
iye32aa7UkB7gG9cwk7LwbNAouxzNGlwd7hd0itkd7SDGbfnPprfZ5+7NIVhmxzymmrIvJvPd8iY
1sMdxSKjWKe7FqRB6c3XbNk6R5fnogCTZD0Kij5S2+ocJTueRLZg/l0iqg3EU5GXIy36BVi+LA30
OGHINCDS4xLVLhAgkjUGqiMIYQtOR+2wFQiJ6DijhKvIP7qW0bucDY8ZMTc3k2ZlXh/9pqhRdvNN
GCr3qKVo4Y0pW4PaEacAs49zpyGT5x3snk2nr+SAdCWkhtlXvtqF2b0XhXO1O6vSliZMxxeoVICi
W3tusv2e6RpTDn8RkEjEyhB3YN3PfhAzYzhnWIKu3tSacoyqTD42Srjkl7p8yPbrCvpbPikMtOVj
uMSDfHr1meXECYMeioAeLV0zkx6s9jZa6XK+T9pyOR89S99qgVTOyuGi7vfMfvKAQn89gPRQIG/2
ZT9TOMxd2EfggfT57cekFYxvb0Q13kbmH+pEmoheaqKGPB24ZmqT359pgsrUZ+dMnJ9aBXlbDY9c
FPa4GOjESZmS9wWbcGQ5cuXDS/vyHmtVqcH3rhDx1EjdXy256u5zPXslb6bDtccryk1YoiOx+Mkt
Z1+yUb/ItX3U4YYhG1Se1DKHquBEiivJEN1uzgh9rNm4aa7V965I0xqLSJ+7NDNY+Y4jlCw+jLrQ
6pYLUMVxjdR/MpUURSEnTGX3/f1tKrVe0vXyy9fthX5TiOiYEmrrMa7j/h0l0oXgRbbqlS7eqLnh
ugWoBUMddhjRwwmTLdr4tJx0QFdKuqm+B2vw5Zeu9DSdn0gajlL0Jqrk3jfygLMTvypQDvD9T7QP
5Fe064IQbMoN2uid1CcLwLcTB2e9eijaHqdLfvqNCFeqATgi8natlSc3VZLTDpo6FRRaQY3f91u5
pd7y0Cy0AHaRn5KupXA5+Ip2fZGSjYDfl7e62gdc1dCgR3kNm9o2KZLprVZee31dpFtdXkwpklDm
VLRrcqkNkNZzvRNTyJPYnq42EQzNn2BMSWv/1uHpBq9KewOE8DQu8stYWaJ5MUEHm1fZYeS7lX0/
9G4OE3rehDJMj8rsO5KAwWvK45p8L9caZq8Wp2BGIBZJqC9irCGekx6ZhxL2cv5CS0HSiVz8h2vF
ppo2ieXTwTw4dAc9okbZbvhuOIxK+/Purq40bltM3VcW5LyYUj2iit196yY0kirTVn6bNiXYiDJM
iRnRL1Pdt3Q1uGHca2tEad92hoOqovqrIrVSlX5iN1J+l6uVosjHqaE3SnkTa7eGypcCtsb5Z1dj
7PsCo7Zrt0zd6/u101JrkWvbtd2yP3Gq1lyQIfA5drf4rkBAZSDlkqp8iqEU8aQXLUd+j4VMfr2q
3aVnzbVNpjAEew6A3hRTTYFX9NrWA7lMx+IRUoa+EZStL4FB1SOPMyLvpEhKldrMFKTUY3cqWZvf
rJIKpENAQW4qd1PgSLKMNZBUy51J9eccK5c1cREb3OZKF8dGvkquc0JY0Ntu899d5WgR5fqujgK+
WuX3S412X27naVvIb91zrwJyb4lTc3nwaSe69sFV0YqGSS3vRDujY1fh7bLEfQEi6kDWJar/pQ5A
2oJw4IHwFbLJTwycZ+Hvm0jVm9L9+tsU/3+GLSCUuj50SgiHtkVeot4qMMzVzPeQStZHMOLSNvzb
G6rEK5zFZK2/H/ClE5cf+a0tURo4HlNOiep22FuY5AyuUGyICcBzWF11VnvLpUnywTNPi7nop9TV
5H64a8bUjaxg0iSMDVw8+C/yO1HuLepEB5m2pfX9znjpcPn2DxXLt8D3MFXrU9lCdvdDpZLcuk4K
NneLyb47qqCSPSBhZ0ZlLccU44h2buumW6OpqFVOOKy6iagWLZFSw33d82YhdW07KKdVOrLfWspr
jZbgj+Mp3/spgkOdLCu7ST6q+1HJcmdZNgiVULIvVjtNZ9fX16pyE44vgUQpPF4KKlMfpP2ewCjL
79lI8TQ1ZyQL8h3BeZKSdsPx02EB5BAX9Jj2d9sHGf7fp12iyWRZfqDEXRe9O8P29401okcnudql
4Vk8l0pJ6srDP5dP8X3Ig+KuozfGV21BiuNT8RBj2DkpQbdqC+wKQfUQeTmtfw6lrS3LjE53JV8E
X7d8Va+qGe9Eu7S2bVnK2Kj7q7Fj90rRL934uM7WyVthL0wmRarYVCWF8FMKVyWdQL6m7o/8g16V
NbvkXyPS0mMiNuRwcg/KihBvgH/My+wMHqXjfpbcdcyqPjCuR/xxRMKWHNPWsIfiheVOFuZwfuUF
93VbfqXGymCEZijpln6MysPD1biv42mJIYQfHLCL0ZVQdvndi2vbsohuCuLRRIjESi7uu/R5fyi8
BIzYj4CeLk/fLrKFPS9rv17JEbs6XT2ezMLqC+oqJdpUEJ9d0xwsfTIeK3/AZ8bc6VqK7i3nXekt
zZR8hamq+nwFzphV87BWQr/dtT6jmLf1g5jrfp3etJQmLydKvzaM5XYziHUhbMKtynF7aJCaL84j
FiXIV7JXusVNmX4s4F6C9eQVtZl/HgrUNe45Nd3J8bHVGMmonwcPjG/o0EUex0PuDmv7kZiNmJYI
19xWPHLUNsrIbejCjX/2gP9sPzIxWYAwdbbN8o5NTHPovE1e40ayG2U89DlUobupRRSVnoOSk/in
NZ1G66Zea1G+1dxGfzkaY9230h2D6QTfdWOumVerSzse6dStmNvxq960nXjEiRVX53ji/aGislAR
C547gEPOEeO9fabnl46flo5761SZ8aqfG6HP250JlCIqRG6i4hamR12QsPwiN7EDsYYDrtwx0ucF
/ZfVp/Nt50yuoFPD+c64r7e6njEVNbl7gq0RAB8xt1nc+Vm56d3J7oNhEOHoE8yVnexy1kh3y4Q2
PmhesZTrAT0oKvIwYwS4aKFTx3NhEcCl15bHtFYDUXYYt25ekTr5eT+RloWwzF4OIiPpJw8zstTR
DKesD26k8xhYGKBt3bmPkbaaItTSYvKCW0A12eCG1mToyxZNzKzmp1K4VfcunBpVSzClznyHc3EU
J+CxZk1EWqlfMhAI0IRxWDw1xJk1Ny0dT/shKHuh3TkCDN9Pn0W5+dnorpvTA9XwFH+vNvROxTEd
l8mewh5pc0NnGHf6D7ecmTkBvf4T6wPjq9DZiT9XRS23iJRxO2zc6UCv0d2ycB49S3x3Nsoraata
6LbtoTmqcegZSaLdo4wx3U+IZLgyYWcHq7DIpyiYRYH6ZwiVrZVjXxJJ2FxD5prSba+WZQ0RC+vq
LjjeC2VV4ivle4ZdYPrTp9PO4UCVSCKRNrSzAjmaKlpJscCVgncBalA8KAmrepFczS9Z/SY2Z/Uq
hrF5fCYylZjq7LOMvLJmnyeM5yBeIyWM3Tcc1fJUI9IY8Mx1bQbvw83qod7WD6OglY3mHNwGQTHm
tjlf4qntdP9psbda84/FYDC8yDJPHpE2A6XfR09KlEC6ei1E/3Vmk8XRYrSsbj16f/E6NH5c/8iG
wo1/zUSXY8rTJ716HsrBhgPQSz+d+rTr3ne6/iel6M7WOaPD7JT6YDIM6ss3j51sPQq6i6MPZU5L
FisChSr7E4XismTXqiThQ5poOAhNzup7Z8wb/7wuA9LMWDeJgntqjTEp8ZYyjSYNZ3Q4TvTk5hpz
T0mB4/PJtep4+zpSeJhIOxBSTgfcSPQLjtZQ4EZ4N0szN7Sz6MsMONVnr+flvfaC1McIpru0G1n+
NPx7ayoCAMxZlpCmeGibCSLyUulOcxy7tmtDRFOmhn2KnMzHZglaxE/rnOSUAI5fnODudCdnmNPy
HAwr8iQ86F6AWDo1Xwpda/XHHldPNDntwsioLL8VGCbfAEYXF2H64082n6GJvE1nABs4MX6RNeWX
ll463NFEhLLeTc38MWX04C6c68TnlC7mY5VP1q2fT9NxnAMexIH+sv2rIVa3jnoSE7tzOpXLz85G
Uhb6mzlnh7kfmx9t0sAEWdEARTiJvZcOg+wdGEb7HuiCxeB3ztP1ZDpV++g6S/4DiXL7xOpW8i3n
dkpTrrK+pE2nXbyYdR6X4jpdzNKY8f9yyNa/k+TAqlY2YviTWj657fnyyy6MxWh5UYLW88ak+/0L
tf9yCwsyRfXRBUgRGEFw8YqmN38wgiicB5NjXg1wes6NQ8pAuw27LqNDbriTe048Kr0wY6zl3jjO
lhUYK/wkRwxm9j+2ukKBlJiuBayJ+R06ihJoxGpi/jFzvX0A18+0uPZKs4hyDkjM7Vpx41WZFeWG
Nd/ncWJ89XXhfYd0k/3M0mK8RfloPc2LwV0WuPEpaEwd/VJp35pzX/iHgb79Epp63N2CRhDf2NvY
GSaMMt80w65PacJzx1Hvy4ja+2vMeYiY5Dn/VOtBdRrMITg7jr6cLEjv383KTN/izHEPTlBkp1nb
4s9pjnbHm82SSexoLgcQHO1jbVssqZmWThEKu6o9W5WX/VqEZrz0fp8ux2LSu59oXxcvQtlIA9BO
takJmyJhZYmB6B3aDu8d2UtQaEutaB79Yen6oz6aVRVNQW0hNNWz6Yw1eX7PA85iUZ30+sG04wlh
yGLf5XBhHxz2+LstGdENpqvzYtRteRrzmERz6PA30LYSNJHDPMc3aDfH5Mi6JF78cU3uYU32/rGh
gnuek2z+ZTZDwult8pnIW3nTdxEfxHqxZBznJ30hlohJdO7rhwYg6wO/FqNkEm+ndhqqn6UG4fY1
9yeiqPkXJ1/OB/7K2DPfa02v44uuTe74JVgRMzkP/rx4uNg4fm+B++r4fENLQa79RCDDGWg3gl4y
NhigYqzRxtQc6deI2LCO20orGG/fUC1PeHCK4cGcsS3cIM9pjBv6aIXxY11h3+cHP5h95y1B25+P
oWfwtLG2mLSMh2gh17l60nWzgtCDYhRMfBUVq+YGm4XtjAi9/CkDQo+SaOBEQz14C6yF/b3s1jmq
6nj0HhY915lEC13X7+c1YbRbT3gnz+aabZ8EuAsv1Aun/5TlAb5q0PlmGnQIFJGkhbnOgP2yYuES
5BcwK4rI1xgwaYxJq99wG5TWp3wsne1/jDP8u04Y0A5kCIv2godIhSzmfyNyAL5YDQcl18W62uT2
A+LADrfnVP6vv2V69//1n/z5p2joCyXp8G9//K/zh3h8rz76/5T/6l8/9fd/81+vouJ//88fech+
dqJHvvDvP/W31+W37+8ueh/e//aHYy2D7Z/Hj279/AGJf7i+h+RDyJ/8//3L//i4vsrr2nz884+f
ZDEP8tWSTNR/7H918+uff3BF/5V/IV99/yt5Hf75x/8uk48ug+yiXmr/+Y/3fvjnH4bxDxL+2FYo
3l0AVjKQCaEgf6P5/3BdchxI+A1gMSCz4a9q0Q3pP/+wvH8QdwNsiqwQBtgowP/4j17gVeAF/X8A
5KCUBiRg+NSJ9h+/P/YezKG+Ly7D/yWow/H/7uPwTHBT4JqoyU0wG/hX/g1MwA0Qd1WRcS7Q2qR4
7fTeth8mHWHShLhgxRieRT5q0K6i/xvXLQ6AYCuWQyI/rka4bzBjpH40g1X/huMsQTDMaLMZe8Rr
PXXqV5EwDPSOcPxWvQ2JoaB5+k5mvaE/k4StGykV5prN5neHSmCqv6GpxZMRLpq5gGLecKLaX7ys
nL2oNLJxebH6GhnlXI1EzC7b7ExIQgNvCRufk9GQmjENbaOc0tMq9O1lLfqCeilIk0e3GBAHo/Kt
oCZbNkTgSUzpL3qbZXvGeqCnNyhktObeIPHCPUy2KTDa9rmjRcayadnF8xF3h3gVpkFms2olq79d
0339Zg9oV9NDknabe/HM0c3fmPUBSTuWkzcbL1qzLv65B8ecPLRjNb+WQRP0F+akRQAtd6apnw71
UoV86wRMzxjsanJ7G/1QZNNQnJhX8V44ADojqRXNhgRyqEp0oVhlbdlvai5Lgxsu9MtqY4sXXWuc
jdX2k6jx6BCdbaZJ7kGjXnOrk+8v7jidhq5gSIQplCeLUzWZLsl22yIVBVebo3rQb0snW258V8M4
0plG96MoDHb9tvL66thmVTrqJDdzYDATdgvaapiJNQMcym2CPLWkz5XY9fKyNuT6fqo6/u4UE9Gy
hB6d/9rkkGvU3FygoKtHPchEQs3VmfOp0gLw/YWdaHUV9nGt15etcOChaMLYkCKbGiGkgAv85lLh
V64Opqu3BVpfJo3HgCBdpN19G0w0uft2vmUM0T+2jt9rZ31c7OKMg6ZaLsx5HP+ZwNttPZL9ZLDj
J1MLFBlPu3NgSguEIzDX+ovrru4zOs78W1MEg4/IzTe/uBvUp0NeeM2nTSPzJKwQCN5rcdc90C32
6ZlAtvAYjdlrHo5O447RBlMpYPpf1BSrU2pj5m2Sv6RGqj4zkcJGQ2qIrXMUNYue4fayEHhB7pZ7
cf11LQFyVEEQ9cLVnhg5InOZ8zkzDojsg/rWoSXxdcmb2TxCfu/AbVmuPx46W2QGx+S5j096tfQ/
iw0M9WGbkFBxu1baJ+wlQ31ITPLfZBh00KMxxQJxGIzGpfSssMK0bkL8b+DONUUlBYFkh8VwF5zc
4TvzkmzUQ79KKVIF0w/eV+pppA0SwveOS6n/Oi2V9lfh5/JEnRtJFrGFlQCSgc2Vh2QYqHRxOmnc
ROAlPgeiGseo8NHA3wtiU76VXeshRm+3YT7oC4eKo9WMwbtGrdFGRZ1a7UnrWDHphovuDAg9FkcP
qPybIwrPOBR1XwN3ZsJwB1KlfUd/bSbYr9CBoJHruL7JTJG12cgYmECBY65tg/yodUOEAVtoyUf8
WxjYUEU1g/+OHLcKbrV+qybi3nVh8H82z9p8nLuyd1/HCejxUwxTpXz2qYpgKhdwzitUJlRUjIpR
r8bv8zRPS3wgNUQbizAj7Db9tbSsEjxYW7sd6BLUThJhKwk258lPMyrDyCk73bokY2IWf1KA+/UF
nUBrM0DPy/Vztk1GResLTcudt42i+J5S11mM6pZmaF+KFF95xBS+lEuuPbVVcsPzyerNeuFvq38k
cFJUlLXGus63Fb+kFJHHoAuzFWZTOzvGta15tw3VevMW55Nr0ww0UsTSRj1Q3CJBQ9KbpYCSvlaz
Y9XPMIixIxhDUECZ1WJY/DeLaQzenx4lmHmRS28VH0dfy/DT5xMHjl8VfQy9C+dt1fJwrSbGjxqT
ButEtBGBHxkTRlILm7wrIlB7wK71uRXNzVDX/jtDdfPbRA+MSPjJ2RaW09F+huA6zp/WpTLecSoW
PgPZfG3Obc/eQgOVCu6rURl6f1rnmIoUUSgq9VTTxzRKRyQNjz6gjvk8utZovwYABPyjLVycdbM9
Jy+kTRmvpW6sSziYGIsOqVbbJQeCjMaYnIR0Mt01waYzePF9SV4VYYa5hsiApIqK7aQxsTfCeGla
HkjRaFFnt8UzorO0OlvdNn+ZIC50p2Cx2wyXfomfcZsnHrDRb7P4aOKQ65Gk0LcqDl3n4RYgz761
EDSKwOZGok3JYZajyTcHUTvEO87N8mJrjnbGWeWhn89KZD50ZnVE90MBN7oc6QQgUra3Db4CQsnT
GGN5BO6GuD5MU1F+JuoqB5JsZ91Jt+clOcPG1pNDW3dJwpzDbtsb0uyNV4ekUFxdrWa5D0Zvj0Tu
TI1vnS2aV39V/ti6SN864zt3cwZ8u8/MBM4pzqWncTJm7ALE3uW3yPqah9ko1y9auYjiVHI1i8d1
AgJIIDnAvyEELW70R6ygXHEdX0ZwC2vYPyUtzvqzmeXdyjqI9fIwFF6PbIvubWFBuyyQVHM9Ur17
qt2BzpBbES8UEvAwveRuPgzsBbbx14hUueJkWM5WBCuxX484MRZMTLhQP5X5BDinqYiQOnF1p9eV
CBMLl3tWv0x5536n5d7FYUunbjkMOZNiWpA1X5i3gPcjtMS1TFnquOmxoCD83KAzo6XHkZHFzu+W
H5sZ15JMHVvPRHmP1i1wbV8cgcZa7nFC7dvfUWQt3VNQEbLVkdk5GfZtG7RL9l4GbY8jdfANwjTD
PCfz/QsClw6flSHin5vQcJXrWZ+8MpxaDdIHaCCB5G/a8adgDP2XzaQB4j3N7fJQAtlB9oOEYQpH
u0UTr1PV4INzyKMilNZpYCUxvoiaHCXuAXmrUT7H9loQouXQTDv5k6AM3DA2iicDltF0+m/2zqTH
buTs0n/F6D0LJIPjskneIedROWhDpFKZnMlgMDj++n5u2ahPqrJV8K4baMMLA5J1J5IRcd5znkPC
Y/EhYrY9qo/RD5S+kVThhlZVLOaW6rSxWAsaG4nlgtZs5rGPu8DL3qxmMjk9V0qpI95Ewz/ToVO9
SqbG+sYiii3v7WbV6sHIcf0fLNGpT7TYrd+BH0gpcptBV59X2OzqPfyVlnu3ULO343AAf2oNQRuc
E/Vawzcas8Mm0mK1ulv8lZW94+iv3JdWVEN9aweQHx5c4nZpgQTbKOiQxs5oJPuC/JAHSnbLeCAB
VuDK2YeGGPFxoAKgQLggcrZMDJenWOxnZrgk4rLS9HMOnFZZs1ArIjRG3+lrqUyOsX0NRSIySt9P
6aeHxxvpsOOvzDXr43mOsCbYriNtHEENOFcst/kWsw0C/WUAQH/eaGS7Y6tFD5SfMX+guC4NzDPB
lUVCfyA6HE+e7bwGzH/w+bidncIGBbMVLSFb6RjFK3iTaS50BD+UmKKVdbAztrUxpojVbr7yp0nd
jC1JnCgFifjGFmZd9kWe125M6q//6nPufPT7rTLBf/TZXVXPmEs7L203UE7NNiSq7LZXHo89Hh3c
zRS7+UBY08lgWW4E3+tegCp7KeYaqXSWjlOy0ZoNNxqFWX6KhWj3gdosEEpd6agnmvcqHS9Ft6CD
1GD29wHjnc+ckGSwH3skwcgLwdsybfQl+WzO+98sFGwZBWO69jFetPWha6hC4Mk9iu+oXD6nIeD+
kv4UkmBx3WXknUy/YLHPVN0xBci97Zg1Uwbor3Wm+oByaRGSHSv1snZsmmOTKfNARLJt63jMe+dN
F4v5UabElKKu8Ee1K+uSPatjTCOW4w6Rjk4nBPjo97Pqf3Wk/49H8Z9O+Dfyo33Q6uNDX73J/wcO
7TAPf3Fop6mp/unMzl//55nddjh9+x67dNAGzD09/uSfZ3ZO8x5HZlo7HUIWAQvLH0d2w/mNImES
20BaQ0dYlstJ+l9ndoNDu0n9iwkugbM7fyT+m0O79zO/MDDxxoQh7HjeI4136L/oQT8AbmEvaeE4
PoNtW5sHVW8h8XXcGvgeDoGozdsmndwHMhys0CXFfGeLEbpGbPfh+j0zPB9oEXUBb/1K0VgErWB5
UVs+36zkUL7qgnMvY8h8flalD01j0OV8zcQ7p8hl1KqJnZCdX2Q1yngnnsaxLDz1EJ70traMQSO5
YaTKtcbVW43hQ+kuI1QEnpFLHJy07d0ET5gAM2Hu8NksTn1+G9u0RzoyTgPAKk8/s8okFlFlzbLu
rBo5PjYZOTyta9l3PHkLXsEvZPnoc7AhfWe4bsdYv67pe0rHsUwmrIElCW1axWO4rl0fB7I3p7ho
Lf3kzPDOz+VctYzWBx+hu886N+R5uMxzdmVUxBNBDMGdSAAjyK3hqGmXxa6hBrD9/OGS+zfyy88B
f35IF4M2Hx2dx3MFKf+ff8hZys1ePe+sMFv/hg67+TlNl1D+Devzz5dLGNA1YP9epIzMZIZctD9e
LuTK9DjZ1s08VUIkBgWXzVF145AfJ0KQxe2vP5PnWPx7/4NODSzT5drkqsQFfyIwi9Of/3B5tmxB
Uqq9viE8qTrpRVW/tKHfvBVhOHTHjRbm/DzEpN/v2IgRWra9PCTkvTK33eVLIS9AWp8GJzqfX0sV
OOzD+dH64QOdIrC6lyyDmXGQtZXdLtXYjZHOdGByFlkpG2KNJl/nDSw6ke2lXHsE3ZUgLS1qDidq
YUiC3YeFr6nzkg6xTF6FFpPxW6Gt7jkgeCmiAHv1nGyOH+y2LXOsuDZ6etFH5KYmyjh1B4/pLCRN
lMqhRHrzN8E2OJAqcYj6biSZtZLHWol5PfcLb5KJQXLa2rtlN36n/8h/YVoTVLGrghKgwepM+XFA
dDoyu0bL6QtgH4wvavdDB7l7PrsSr9sJIbdFZYVCE+pdPyxQNxK753Q3jXFnr2UblyhEN8pfjQKK
o71Asai25ltFhNCJoMwVyCmLZ0yJI+RC6Tv4uNulbYfwvPAKAcBv4ytgK1xV33Q2Ze2eNacI4s3G
65/4rpX2MeMpwiop+JA3K8/WOR6rBiqlR6+REw25kTa0vWKJuN82NEzG9bk/83V0I26HZnAvPYBq
QwxePT2n7iELWZDHKrxQdh3gmg+d8TkXIegAfEayZZvH+zynq+c0t+Xuv9yYCjZnpTLGR6oYiywy
stCx9+xqxPPGPphhpxqNNbbpkNL4jAZSVpXT5KdPFRD0XxCE9DlDUb4Kzw2XB5mlNmyXTIoiMkdt
OtEq2mA5YGYoUDKmMh1iEOkzW3+1Zv65aCv/sgPy1SY5oyXjjBlbiX18k4U8lL3H+cJvc5NWmLk3
291IgJwzHiLMU4W69AFcq/rInWDcGP6j93I3bl5/Tr9ac8ZMdHTjKhiYAvLo244aKvZlEBYT82cF
P2PY3Gu7ZO9wLgtVWvsAO/X51i+cWYZ1c58Fwecv6GLyvDFnvZOLptQFNfK54Fu0mU6qUmKlckgo
ZzOb2KjemhHDtus4CJX2pG69oFpBktWYNOgzWks7skakqkTbbnCjrc159/iOn9mgdvcudKztyHNF
lQwcLSZ267pOxmHLVI4zox81Jc1Fxk9S20XgJyZxUfQWu50fsP03414CxMJHREfuGENPAqBtjjP4
r2Atqr2e/eBMe1v/WfOUaaMSsKyV9NpVX0iGgtNoha0erbxaPtxx5vQ001F15i7Y2w4YipXL/r2p
P/gpK8xSazYPUcjJRe6CdeqcpF+99K6jg6E80u085bAONoPs8FovWwQcQivkjC74FoCZuqKBCyTJ
uMngM2fieUOCdf6AQCTVzuiF2yamqmuacHpVAGIBlLBBphbVFzoE1ZUvt+VzbHjyIWk36YtsJkap
XCNFkGTWKQu8WbP9EDqDvF/lyl/jTiJrYo9hsSZrIf2bzKw4FBOwhihRa5/SyGCV2XuLB/ZZ5NVK
F4G/aU7/hl2HyRYIhDKX2AjtMUFTHAfBYRCXexfeE8s0G8a0hckXNi0jb3d1zJ62N7On5aQ3YXZU
TvqBPcMrI88Wthd1YU2BOnDk4JKRbMeAHaIU+2kDmlITpVyz/J2ZArpLDojdnTksssAsuvTqGNak
5USUZQD4D4IaDHu7SO3tpKGO+iSum64xnfdgURG3UbKMxLUZVEQ8I3w/cprQv6jqdTPQEpW8s1cJ
mULwLJiSoLWLm80HzB57nZFdLSW9R9jfXe8r7IEmOBpr3X4UXibcvZfl6xfVG6nHiclo7ZgTWXHE
9DZQtYl01iZdVtqBOjDblNfhOo1+wmm0QA1R62od6iqTDSJA50kOWGwIEoItXZZAwECIH/GnP82D
tj5U2gffXYic/B44p26gDxgvNGxAi3CoLf0sKaXdotSr+/G8GArHi4kZI5j1gNrozaILYowtMSl+
ezY3Ds8Ad+p2HNqyIMrMkI1IJXIz29VOP4yE1QqKl6ct3YYIr9VSoix7jh1NqZeuHJtC1oBi3dpH
RGbjHY3YeQ03rW/49/znTinzvU3TtId/NUj2PtiKV25URJikHqxZx5YyJ1I7RLjJk/PFDzFnsPIZ
CL6B3xd7fpE40zR3MUeu1IxQDt1+VziO+JZ7jY24b68zGzn4hFFvmPom5SGMzgyXSzOwoJz9wm06
BrmmLh40FzxestWt7lTF9DaStZne2E4W1FHpO26akPrgd8o5Kr5KZr+cmIwt7xIUuw1wdyObc3fh
9opO1Q9ZwlJY3c7lAARtWcPOjYsq17fgRNlVhp5VvzeilSqy2Cx99tPYvlRTln4PKpyklEZlwUsw
jfz6FiNu7yS7g9a1sYh8xxY/sJdc5OpEmExae1dXi/eIdd9708iyrw1tXkXUDhpFierOXu9d5smg
8vBULjGaASQUGLjsaCaGEC+MnL0X5pGbu2fkRWoSWkbVL/VFNc9yxuWGzYZNAirHJ7CFk5aNZ/h6
4Tb72jHXeXf9WZ/kOCOdIt/b8izBEdVXSVNX/nQpA79WrOxzrm6HICzR4TfNcKioyiNDmzy/NABl
rbFP52wVL/1UY5VNxwp6UBVMWzykld+SBQwqSWC4x69i01luXbpi2fyDr2tDX4TbIOXzmgkKSQkf
G9P9ktMvGmdk+h9cQ6T2NRa+pT8qY9NckS3ZbsWZowN5tID4cTT2D+kp1/rWpnQWlpFpZytcHJBz
6CMRk+3WHQ9VX9prH41MMx3J22BS9Vzhza/Pe1c2KyWGQ5BVRGEzDLf7sZ04NGAkVVvxrXCRBI+Q
BAUmwC5N3ctaWhCo2PlhXWTklE1pc2tg8gKNZbCZsGMohC7EBqSuqpzjhr2rIUDdFLZxu27jVl0G
JNrTLF5MJOTvNkVlBvREp/RvCbK53ndGzHweTGBF4eywKjXBmRlMwLwiCz+EOZJTbcMTiiOAASlT
W1H82S98CregfMU/zfxW/zD4Y198GUJkwTopISWMT9va0weAHt/Ye0zPZvo4gosUFg+GrfD2bEhs
lLBwKHu8RYif9l2RC6p2Ist3lceAgCNIRmHywg6c6RGR6J1B3lclJGGqHKth6nXDlxWqbXgqB/Vw
C4FN2qgyNzNnuDLyLm8v215N8xVMNx87jjSCyi8hDXD8PUsd1Zs3Yw9JJG5wIsx3Uk6p/WAPMvCu
GpXVdkxoanoCdYLEb1Up8n21NmxygnmD8JSWjnie82X9HJgiEkyu1HSapPV2fWwzMb8MlhzTHYPi
6aL31iKIhiqd2aQIxXLYMuF7NNhhL1Fbmpu3K9KmtNjmaTu7JKg7mDwoVwDzHeOIQ2PZQsSwq+wX
KEKyT9QwOtaRuot628FUdOVZ6OahfW7NmLlj6moUYyU8MHQVc9vyjNL+wNHVWbFdbmCRgaroWuQ7
zWSk2q2KjXlC4NKR5yUUgWJXhkz7OqoYkNGDNiwhugzq3nSbYjsC5GzsnZOabPBXq9a3SyB4Z91F
OTWZw9rtg2Ni415wWKAdl2N2SjAocQOnvp8ZCr/bZSi+b5x+sxfD7IuXWqrsLuvaFAMshCsdeWJQ
C3LigiHIpCbzNu2gflLrmPtoam04rnz0jjEwvDluUy7tD8UlccpOLcUxUNvGGEsBtojkieVFBog8
ytmU++OXxRH66RTTYl6z9S3S+VR4PhrWMN9hiBxK4gueaR/yQQDNNTjzIpIy8LixSp9pjIkH6tFU
XvO6sV9C42KFMEhgSlHv+9zIuYXybPu2UTmTMcrK6z7qSOjz9GAY6JzZbhm80w+f3aVesYAFkhtr
KuUaDaezUJgsSmWDWFoJa/lXWdX/l87+lyUQEf6zeMbUqBh08zb842yo39rvP1pffv+//sv8Yrq/
Ud0jiIb6lgiQzv4Q0vgTF1fMSSrA5esFdDT9y/tCXvo3bFOCJkBK3xyqAXkrfwhp5m+nf4tGJIgz
we//4n/hfrF/Nr8Enme7bsD7o+YLvcw/vdKPSkUoIGqCEuG2J9h3btcVdUa9AaMkkZIgacHQOWrT
hhmXVTJmdigRYF9UvTUTnsZGqYDAxGB+K0mGnOUeckQm1jic7PuwdowynnQJ4ya3w0f2F9v71C9W
7EprPa2Dawvwarii47W6/v2n+K+uyv89DvAKa8Ac/wB08/E2/qP7/MeDRkMedPH+F+vW6d/+w8n1
f4fjyj7JSv/5CvxSKaYuHz9eeL//P/554Tnmbzit0NXgKsA1Ddw/FFzb/s3i90ZiDE3HdUjn/HHh
ufZv/IlFXB+B13TgkP9x3TmIuwGcXRi/CFs0EYb/jX77s+rHDWHbOFZDHj4isPB5/kmPwzfDdmZU
c1ICQz/P/NI5r7Lh77oT/+2rAGDkI7qUZrl/atJDIOXwJ7c5MVI6IjBeVfq46Gb99sPX/m8kzJ8L
+04fhmYo4QceJjbIHidF/MdbSLvoosLDL+v5KHEslV3Mhtk4hsovzn3mQF8gp28XODjxa/76pX+/
Pf9HaPznawd0doY2bW8nOf7n125n2fUwC6fEzYkVfK17fAwFwdUAUXrdBK1pzdraJ9CkWy/EEsPs
SVvKem3tpk8T1CFdRMYoatxshk8wCt9M114TeACc+jfv9a+/hmM6Ifhlqn+QRM0/PWkcGG6VN5pT
YjE6ux+CAu6B4+h+2f36OzlJ/z9/Ja7pOC7aFcMqXuZPP0c50A8ye9uS6LoCXUqoZXFvbN30M1m3
2VNjJOmML19ygpv4cX794n/5kDxLg1OD0+m/PNdPj9sfhN9R6xIWRxkk/mB4yUac60L0Wu1//Sqn
r+qnj0h6xLIDfnaLezIM//QqvVhPbvLeSnjsDq+Th/lqcoV8omn55dev9PPywPUFsMX3HOGcqt+o
Sf3Tj+auoLUYBlpJ0dOODr8xdSNKkP0k4LB5UVcucadfv+K/+QZJ9qCemr5FjM/902SnGEeHEEXJ
1g7z3jH3gNcSOTQuf/0qf7lIeCAyRGJZPhlQvd8LFH/4ndzWJcRQ8irClOl96WUYKtCEmBUVglRm
/yQQwv5mLPB3r/mnC7MpWPLYuYrEDvo0spt0S6yqf5dgcJ51UKG5Z75//t9+Th5JfNbQ9OnxI3Ly
8/VIokFBH5psXtNIz6dyQwQQ23IOwBiLjlvObIwpyZ7Tv7kJ/3rdeEwNTz1flIcSXv3TZ80wVdGe
q+0EFay+B2Sbv9Ub8hOPX4pVJ6+pbn79Qf9yS/AE5D94iBkN2rQr/PxBu4r6gbp33cTSgbyxQtnL
ZDSb0iPdVhpnv34xzME/T3gwmFMdfWqjDB2TxDwbuZ9fzwK+tPp9NSX08NXTYRy2ElG6BF3wXGrQ
MYeMD5nus2az8d5omjcj8oMkEevQC4+uhT31bSGN4ppAXatJnQ94JbJzRP/V2Eu19X7ciVU2IEVl
S5CtBki8w+ufejsGc/hZeaxZ5PJJIInjOPqdFU+qwJuPilZQJKHWRt5wgtyci3XyrRZSKYfjZ/Rx
LIM6O0np4izESmXtREO/Jl0u2WYDcQ0X8DgFEky0chTvLknD9N5xMsfQOi+91HjHBz2bJJsM+cIE
y3fPvHLadMRREcXSncYJdi7SJkqX2blWAvyfq31S4XQoSBkg/zWSUI6oQeRelWaIu1IEIrMPWD/K
2xkezBRtDEunW6Oac7GnOYSmFdwzxr7cSlfuFw3t59LxDZtzFmk1GbMhzW+YYlvi6GXm8JSa8IPi
wMoQI9CZ5Zq983R0wJlCL7PXPE7ToeerxSpaoYqrzXe+aHOBZotvb+Mr1FSyRMBNbXtn0tiXxRum
+Sf8cy3Sel3Z2MJx4lCvY6MvXWymHRztZRyNHc68FBa8cNI7nJKzeTBXK/yaBr4eZcTkt/cu6ExT
vorgjQTWA9UnlnXn9G45gEVeG/uw9Y6WNNRuXZftjLDS83HZws3e58s0GZdIA8jShtFM9qPfNUsL
vDgTuMa8AA9np7Vn7AS2mTFKbe1Vt7Y1tNvZ1GsHccFElz9LleeUyThn/kLBdWs9l/TMVBD4Kvdi
GPjdychsUEQx4RbhY7bqzsKPkyJi13Lqn4JU2SYuOA35e0Hzqq5dClppWSGrhPzBAoiemp8SRVp6
D0qldDSlgt67C57rbDYaAO5r0qrBprxSte6bagc2TH0QIHpWUsjgpdfa+UgZD6xxs56Ee9OoT/Jw
Y/ZGtJRL/zRpYTzaNhUuhJuMdo66OrVktGLYhw6ZlRt1T6CSy/h02Xxy5VMj73USdKQY0vSpGqce
Trw3Uu5te4xbCcvb3BZFmpECoKctj5dJyztColm7M0bq+BKDm0hwW4WjOPhtlz13dcswZ2GiQixs
sMVAnmclSJ9NFnbQskPIa2wQ+fHCRAkUFPBhJ9o2hoExmSXre2iMJyeBDFZEiVGgxPA6+h0VBH0G
3ZLFaHAgT0ejodYuaWYBVJXfrlqP2PxCB+hKa8j9KgIZMpO0t/FGsrGaEz+vpbMzV+6bx8aYs+ye
RbAs9qMHYxoPkOiv15T4bmQVunkd8fC8GAxkbk6uDecwFgte96wcquKMiRv5A3R0O/iCVGSec+ua
r3qeVtJW1Js9tFSehF8rew1wLudUCOUM7ywVfsXM2+S3YjBTl0wj9QP8Ow1ycAPcFiE1p8TLaXTU
mrN6BiSnhluB3We4KGprfJhABudnZsdEdCbhBYWVBFXFoszQp7azM0HYecHUDGj2ElJlXe2VDY/q
ts8Kf7g/sc4dJGqtjOnYbGS2MD0Wlfpe4t1fHo0eGf3IvdnWu9kZnOAjIzWc7iksH5nijWmO2W41
iDIYtBoS5cT9Vt/qahyv7WbK6/3UI+xS1LNNh8wpxFdfscwAXPe27IyZRXVnkk9VCVzP7Q6lT7ws
gUYTC8upRo5LpwIOmKFfi5piAi2b+cOqrO0zJ7znHrQhS0yf1aZu56w23tLeDr6Gnu8/+kzxLIaJ
1FSAD8+HjzBI51vTwSGapJ6rPsoMZlVU87+tSApd9vvNbUN1VndbdShZaDQxg9AqIizNPobTk13A
3ZysOVqY2q8RvrbEyAIxYc5ssnE/2YU9Jrn2Zg+Xb9edBjAaBDUl95DZcfV2j9BEQCI1UHSwxhW1
t0P0n4OIPqvu1Xe3kpu9FGN+bDiA9AwTXeLwgSWM9wFnMfmC2m+eCV6rx014v6NrFrOk6k/YH0tV
uu3e7juhz8vVno4E90cGTVnHXZ4CPz52FRDts2HUgH0runUiO19GxFHSlzi7gZjjvlyX69GR211N
ShHqVJ6BEckwmBqRzMBx7RrA8RYjjtru4o43/dHUbvkmqhJ1okBCHpI+l3DLapcUPiZFW5kH7HYi
2+P3C+6EhWf4ceZbyWJrFNNbAJ3+vWZ/wsZKz54ZAWcNi4gszVwcmOyMV7NvLsQ668U5NFMLc7sr
h4xfsWHRKds1f1lBJeBeJLffMqadoaAyLOhtxj4YKbDKM9TZjK1XiSaPGxwpEuVhnIZOz8qNqRB2
Kt6SbwomgIxng/QbbNc593agLtuv2vbT8HpdMCUlvcPa8Wiu2JeiJpzqq3YeLXDqbSB3LQklajWY
/33ktSfJ/xn+kMUCg/a71+Jg2VdjaYSHgW/0swywIjBeXrkUFnx+T1kv6Eh3PZ2lh6XGvsCiu96k
AZUoh94PN+TNdQWA0TVe/Uy0oAAUTEiZE2w6cyEFVVtscanZKkclFIp8bzHibGLwJCSP/LArwDFI
QQ0iZQ1vA4ZtZHSzMJfIrWiyjGyaeN7quk1fOlMHdlTNnc3wBnzMl222DPwveHZGnDVj9wYC26sT
9DmHCxgOMOSGYrEzpNNh+RrYdZrtVVio+6z0mbFxZpFjHFRhNx/aOSCwKqX0F9zkpIp3GK3MvTHY
1OERfu/PPcwe605ZVM9EDludbwUPw/uARblNGidVuB+CmZJVKGP5gIN10XqnaQdhiJl3nWJGpnyx
H8BV67PJ0H4TU6vpvNYBfmcwXhvBYOhg5bgb0jUMo3SbBhZuOZpb5ENhPC60eTyuQNLNM0jLYxAv
A0/NhCIdaV7PWd8aSUFkF/e/1vk9KVJGz3MKvjRebLVOCVY6uQOW53pYS9zpGwHYiq0qJU/Mvb3S
CyOPfqGSR5JntESAMeDFazNObKdUlV2XSJfzUVNZTnun64hT/YG0zoBj2uwdZZXjOEnb5bXOT7iU
vGny6Th7vr4n/9PqcwcgBSvP7ORPchJsxoIF2lVk2Lm46eXYOgdz9jKCZqIpgdyXgFYimr+K53lL
pzcSVGWwa62T58KZCv+TKYj0okGkeR5Pxmx/TjwbH7x6DM/NGagjiQ+pniZhVk9MSgTztTzles5p
3j3QquKeBiZ+iu+J0IOkPWZVT3PfknRYfOLvS5d3D20xTV8G+kYpxVNS0qKh+dBKnhLXlUuldOTP
WVgmK37LZGuciqW48tq7lvE4/hoh8e/38GGeB2pFmB2TUz/vCIIwfR0tRkVErH0YLRVJBrFmgdrV
1hbOO9Yk3hELDntSF1kD7/6AIWrnKBQp7rTQIsDSemRPMifwL+yGg1GUe5a42ipM7wm6FsPIbbEg
3U0+R+BIsX1LI63NYY4Dlxam8zVdQQJYqec9tHQCVAdpue2VG0BKUOzsyp1YGraH5kAhC/V9DLah
//Xzma/z9jmlYYSdUNc01yfiL9P5MsAWY/u5fefpYf1KCgC8APPK5kFPpflgnwJnQwlLEuu7Tk+Q
AkzQWbGOt2G6YAHocTEZXGtrcB1At1riUC3ZU7j1BfGRnsjHqQ1heZ9oB7p2BGmOiK1LRVZrK4Zh
Ny0GGfYgW8gRkrEIeGqBYT6TQaHZ+GP2JsRAWybhJ3+xnw1ndBm6uoqUF64LvvwJG86ZC7qTmkQ2
qnd0vUlifqfI0z4Mi/RhdUYWkZo2gGhdHRx+hTXKT9JRIxDobOm/UQkxYbfGqH4zlylHgcUPmwDn
OZgEvveQqgi7kXu/Sx2TGMpmMMZbBoj9eUZsPi4Wb37NMldueKF798qYebZT+zB3DxQ70gUPld7h
fAHvT4HNZoU/h/4xZ8S/6+7LBMfxWxC2cjmSO3Ju2okurgsekc3rsIqmO2jKrB5qMLpBZDDR+6oV
GUE8ZjMtMgPc+4S9QPoUcCFUZ9hkWcFxsgnSNaXFzn/EroWcgASpAl18ATF8Mt0WgjIdYOshDKAN
qx82IMeEjS57eDQpWTLJxstxPpthaiHfAC48B5TOXiWXqtMxRgXOQgJeI7fIPPFANW1OrDtAkGG3
M7c69OlCgCERYbYJ6EgCA0pzpMEhNpqo6F7wQpJtYL/rmgVORdM/ODVP3bgbggWEBW86P6jMmNKo
tS3xaDkdj2eXkP0rA3LHJk1UyhtS+gT71KQ1dh6fioPIZi9w0U/SZL0a0hLo2mwN6d2IdQOzDImr
10mE7WPFManm2Vq21yOlrP01gmDII0aZ7D4o4jhtci0laABmBO6ASK7Aj9vF2t8uYVnqfWaEBKby
Ro/rbipnqk8wadhgdLzgdS627qmtys3crSz9+IYAbn/kkL16KBX19tZsIQewAPiFiTvGoDtKGbNp
RGNql590Qef3HK0Y6KZTVn3t3WL6kPa4tPslx6uG6qAM9wDlocRP4+JCibAok0yetel9eqW5djd0
oNH100/bGtJ2MtZYzTiW+gluBbvZc9wuP+iUmXLK46CZYHPC+UoNhLkb0IhEXHOCIKtKRPSjAFUD
a6elRCJiNL1hy8icyovh8WJbtAEaXQriFi8jtYeX2WD6RtyYkiNlHngU0VmNcTmpRb9OGZbqyKdJ
neY3gAr3vcbljoMHNwXbWuyISXUylkbBynh472mZfmMjMLZx4UOwxM/l8T7KDp9iZCqufCIZfnAN
JNZ/MNzW+DL6df9GSGFjDRdF9ggul/NKCY1kJoqaeg8L26U8DpuiT68aSsnEIZxC/h22AegSK8eO
7/bg5C+SFoMvqW8TmdG0U+hjBnvKjPSwWYTzJmcQezuggPiMYygbSWWris9Rsb84yFk3jxU/dBPj
f3CPVYan+XyChE+QCTPwhYKckeSwAS8YO4CdsVdwrkeenSfOom+aBoFXKe5nr+qtHZUsE7ZPgtz3
VTU3GD+AgPD0cJuSLTP+3y3xR6djut1nbDWNqlJ3xOPCMOZYBmY+1TxxdwZmDhmRgnGzw+gO8sYx
DPsVmpU9xzY1vAaIqMHLiJSMCEgSleRyBCpvHCix4/QxOrlVsU1oKXZqFFbNYxpy4HlrmWTZGI8b
ePML9YTPk+o6SV5lJt07W/QB43x0y5tlDBjnI1Nt9a4PNTC2vmnCswJohpeoFlNb4tfL9KT9EjHG
0ZP1NrITNeIA62gejZJr87zlNJYdJ6LYlJ5NRrUfFy48+pnW0KPxq9HyooGDyN+ArMIxXZgv8yIz
N3bpxhBnrvJ5D7Qy5G+ke3iZtuLxdqGGsDMwnC85eZzQ48JyppFXmFcZcGdQkeIeKdbiqx3xdTeR
UKEu9jbgmqsCPEBzNodYGKNhbFjNdKllSE48X4146Pt526sC0MUOPmxgJ5AEsyTj55v2JfWXwNUG
rpWd6aATvJjIUaea09xv8SotOoBJRDA7FowSx9jvreFg0Q/kYToqmc4onDnw2Jp5+cIdjEVLDKgi
HBXd8qg4LHn7ljLDMFKuNOdYud7yQZ5OvHCsWFceFXp7d7TnntuWR01DP2Tei+usPqkKW71njRMS
/XJyJsrmMrsf6MNEtLSTFSpBa/EBy832+H32F/f3LXn/ShegdRNoKC2sKVnwhfUJuhwkPbc5TNPU
3THFMP2rQDnyixYNAa+BXsXb2m+rF5SLtEp8IyfoP5AGHJPBGnKcef5phTeWAJaoIKKIb1cWpLwD
zhHvYO4QXcqcQSW4tsKL06Vb3YTISSYBUWXON1Ga6cMQjCqPsViY7tUWDF29h0y4fvXFimXZ0jV6
kkHL+nysVFUXt0OBGpiQN1FdInDQQELUPT2csNdX8ImC2HOypZQLJIiS7a292dwRY+XJzxZK1XQU
nmC/wKC9pveMWsQ8xuszNV+Mqvw/7J3JjuRKlmT/pfcscFBOW6ORNrn5PMZGEREewXlQKuev72OZ
2Y2qArqB3DZ6k8DLeB7uz81MqVeuyJH2bVVsa3b5NiyvXT8IWHBQU5r94DJuHid/wOvCL9uF3YO/
hHS55jgXM0jcSE3sEFD2OlrtPFdRhQX1zr8bRWVUPJ+zTu5pNOdfMcKMXPPoL0T5Ma0QPrBk+TOr
pI1swIdwTcintFO0dF7wYdbhkkaGfXt4j21Kk9nSFiu3dXjeD+tGmeyxEpAgeBNl6Qfdn9jVIWMC
okO1Q1TTuS++2Sb01h6g/M0N2dO0tQf1V3zlWJK4SuoigPy6WPBnyAGWwZGjefoM6sZLExMnHTdt
E3Fph5sUD1G1NCM+M6m6j1a17R8sR9ZL0QSDjL0xm3kxEaii0dbq7QbAvrcn3x2Y2StwDQUH9F8H
39kve8XMC+ZxwWx9Q8U5sVgn61O6KYCecewDHU1zPl5dFRAczctQefFcLpuIjdbN+ftYS678XELK
k4vIi55FaVp6zNeyy6LVcNJPx2nUY1gZNV1nlJw+kSkgyZ7RvPIIBYidbhg2NgHycgoTYU31PY2e
tU5AF0i6koQM3vxixlLXQ2cOIlqXmTPNobKDhKChzmLE+Y2biz+uQcL8JO8ys8EL76agDM9F3bUQ
pbZWxVLa2V8sSnZFo4+RQXoLq+4VFyNOqB40yA85uLKJNn4JbdIh7qWxP1dWsXPasHnkihf8nkM4
gpiO0/rD9IxV7rvJKt9yqn0obiZ1Ou70MtV+NOSG/zYBkeapz/mw0E5glb9ZJ2srYodSND9FLzdu
xdqXXz7aHx2puQlMburEJuNB+YjInJFh+thOrlmdQLrMfxx3HL4tJYgc84zpsR4PbFx22piNMKEb
1noQjg8xo7RmbcYu2IBlr1RIJNhGmbj2nBAGJyL+MF+MznAneDJ/mJZtzGBsLfvkzOM0cGz04nfl
pIEC4QVYnik5aMgJ5IHE1r8GD4XXuc+Y4uzf5sjrG1mLb/zKdMs0RKouDw5k7gZkDMvv/irqHg0e
katxJcrJcOVqxz6ysK66M5C74JKuI3HLuuu4hw7Isn/CcDM4mUajvqMDzJdRTW81KOlhK39hmy8A
xQH8QbnHeDrsWvI1PgbevPRxQTocsKu7+lM0D0OF3TDDC84N3mqHYwu052zg2P4usKPmnKDsBTgv
Z4ydNWxtKyHZjFu1QQ5XXGqllV9WNDIbZqSff1kBWGgiuy026drTfH59qYcHPE/rD1jMRIoJn/LB
5RKKsw+FXquDwSLWQNQhI5t1tvhjg6macLXp5b5SDrlhUzqkJCi7dMKdKg3r2QEoT9ZWQEbbU6Y3
IWukvC2wscqctB2rynUHBGsrTmzQ3IfZGSbNOOpMKBoz6mHs9QEqgIMsY8fcGjraX2yemPwoMOgj
c9zC15kkuoxsiSgPjm9svAum3dzdU1+aWqdBB+793Hbmo3V7V3O54lFLWKMDquLjieQbsfClkbrq
3LsZ4CzroMbdjAdgwHYW4x+RAF3Klc9y1be2GVtGwOfV6UFGHLKMFWQSjpjVo7FZyjnugP6VSdii
u+zowyTILgt0izuPDysXSJsH47VE+6TcE4Vt29fe1HzVcGwMuNIlKVzJQPnETYTiBi6a3Lv8dare
KiivWVysLqZJfiQ/j+npm9qD3ja/epxtOD0xCoiHeJut1rYrlzS0d53CIEM5gaK8ZysRAMj0uxux
dH/2/ljMZIzUEhpzZNCWxT5jRtWKqL0P/9I64wWHwecPdn3bU0Hl3IbxifHzarW5be8l9iGOLfLS
GurN5FQHelI4/6dQThcmJW88ATwyHpBHakSzLCjSCEKIbKNQ5dkfsdFNu8/Z9lUJkYfFS3SmvSAy
s6W3IgvkEQjnvl9f+djWRmwJQNYk0DgUks7HgJ9XjrinoKX9NeWBsUULsowfiaLsLFA1Cyw3gkK1
jKyq8Nq9y0cODR4XaZ7QLWEQ3QTV+uxWMuwPIYWDt+Mb+fyWO2c2pbfMpJzWWfyESRihZgpsukq5
//rWoZmgPb6aaNbD79zkHkZYaM14e9cyMJBw+K7lQ9s1Xn/gls/GEKse7X1zZrLYdEFx0XlpV63Y
dSvzWOIwQFxW1YkPHpZwR5xO8aBtcg/oB4v6qjg6bTU+WJ7LosOy9NI/Z3AGuMVxbHnkV/zpk20/
QvHGhmtk+K0CawVmU+awEHg8iyR3qSqMt3Z0Eu75+Pw8s4Iz1TXG8IwhKf9BcWCO8lqhyO6U0vMd
Ij7X1JHSw5d6CMMrbpY1vYJM6rrbPTYzEjztWZbUVuPRkarw6O5WUjXbznG3sdwvzG5DpKkNlJxF
9j/QQtO0HJ2sll6yOFv9ZXHIM1oEeFhQ8CfvqycqWLEcyM0hIt+E9EC909Cf+M7VVzgZJmhhSqfi
riRHz3ai/FxyLHO7bqvG32B9u/6b8QWfVULEzRVfLYdVrbi2stX5ESC61n9hkrLW2vA/plTyLFYX
hQV1JGfUL+zFvTeyGqQL65a0CPEKkLrtOB9wBvP+6J08mP6qOoNxonSPtOqUTSpfWTZkA7PU3P+c
hc/pYeBaTiFPShA09LeQsGDGDECKhnJzYVQU4pgakP/RisM8iM0eW1Jc8Jx8aYKCey+60ngCmNHo
HQGN6n3j1FRxwf69u1SDx7kebpbKI8XjAYZYbjnLQWQBD9+CjBS7Imj2pAUsr8vObc+WcT9w+clQ
Z70Mxg6MUnBU1egYp252w8eAS14d+4a2PGKHGYDHI7rLRCs6JCK4qmE4jDD6UyvvTxCMcTBjGUAa
5X5ud4ztMqgfclVQR276fDRuQnSV5ruwl2iq01ajdfWaQBwf27EdMH15PFTcpjW2xAJykUVIGd58
nudxwT9RlyEtGzzK2ASJAZRY6TEsLEOmoYwaYdtS+jJv44n/adgU00fg983ORQzhF7daDveVjAoh
Dulp286Bm9EGTBZ3YJJpWYdH7GkCPnmdp78HHlIvxjZDFGsARwG4zJZORITOXNyv8+DHxqBGFMRG
gmq0UHOJ6wrTpsJNWwPl0DRqIHS0EDQv9EUG88Ug2NZGM4TXDa4iFMYzfdf2FeKHvfMLv7ISEHWQ
qLyyVuHBLmpKqoSCmMTxWK00ZyIqncXY2/kB/5fHXy7KdnvrYLQXx6yFbE4Fp6JJPUp5Xy4nRb/P
b5D24W9LDeBoZtwIc4iyBmoaTB6/b8o4FwSnsDP9+g3z8pA9pqCqu79BI3qqrOeivp8rRP7ThCJa
0YeE6h8Pws8ekJag2qOfGCkKIXpcusMqMzbvK2Nriwy+aR+IaJqbT5IrrHuCUjaIw42Q5CV5jzEg
XqwAWX8YXXa2IidccAdUhSv8hq5lHhx2htnDQqIwjDPhq+7T5pHYPDpGqIzIXTB1REgWqHxO7ql/
Or7+LR/y/5tgCQtD1//Zmow3Rs8/m5//2Zt8+4p/wSVCXMbsf+BEEMV3/Zsp7V9wiRBUJI7420ob
oicZ+v9tTTYs/z98Mvwi9MU/Hc1Yzv6XJ972/gODm4nH1xb+zc/+b5mTsdj/VxMib1Ecc74lbNfx
8H7Zzu3P/5M9cA6G1OwpveIzvy3Tvnd6Zj62Lz7DMlxiMxIsAOA7StygD8ZqtuzDQhcd4HHm0UJz
mzK4/rUWlZB7ds2heSUHA+UMFTCVyYTD2iWabVfjHZm5ki3UoLl3B8ukhzfmag8czdanH/loLfro
8dGW1xBHwE/Y88D+mgkDyE1oC346Tg1BKwvHR7lApPULrAal1OUnjdXkPmeWQArF9ktMFAizYq1/
0Q9JKnYhe4vJpKCDOcw/JW2+kGQHE75a6HwYjVv9yHXVxJwb1WNf5U2Ey3qIhbkwYIm1r7iZFtkj
SWK619k/Evlbb5dL4JslPCQ8bDvsUOLVXjr10Ndk4vc8MtOncUmDSx3m7mHDoXuPkWbCiFZwcBaj
JmSVTc490Us9RYFavG9T6a/QTq0IGsWwk3NvPeoUhYBdGkCuFkp5vMqCGK0Y1XIgAFxjX1DSOpuM
fFhNvDZ4YFTMf1kNooj0q1cXM92pyZb0NUw7WEp0ZaQIKnMQr4SpGElNvo47YxGz3/rbB90XVSdl
tMI92PHSjmceYCKCM80aLgvdk0GW8gBAoXzznDlBwd5nFEpycWcowCZQGXsKo9yElhrInF0Oz8xh
sNscrd/KQVkP9C1d85ZZ2KFOlJV+H+7tJU/JufXyQuqSOGvLhuS7p1hwb8A5OVpOjTXbAH539WZj
IZLo9W10O/i5XHrYvEyeyQ9aT8tZ38bhBZ0aMGAXZqdRIm+FwjZeQrxAUahvWDIuszHXyPbA3g/k
Mc589BfTPVOyMezY+q7JDfZEoCnk++l7LyUePjrgwTBpHFKfpa52VvzAk3NtegYOrwzXO+SOe1c1
zsUExrcDzWeA8+vtA/JDepX23L02hV/fy3YovjexecNuRdw8VQNY6MVZ4eyJTL17TWU+357A3GqC
7LfWtdpjWywOTdNSNIJP4V55Fm9AwwafsOSPuRPoE7ueG4JuU+cGUH/S1/XdVtYd8TmLpUhAbRBD
H7EuGJPA2kq740WokcWwdetd4a4j0+Da8JnK9KtwA+tZsTE+FEWqYKitb3YepjvBwUFOts3WPYUZ
5xFS5mUjW79ngfRjdkRxGmonfZZFyBWaOiw3ooy33M9VtzwEzcLAR+5+byKVR1VoHrbNrB8Glgu4
iwrnSjFx+MB+ZLtvINJGPM30ZctNRGr4auKbSlQnWtnPnrDr5RS7Z37ClPSJrz+l/LAM2F2uzQ18
NUQwMN9TlgjLJU3DiuJLbpxBsvDSn1OTWj6gkmt3WlPxSviUJTU97n5Chm75pJZc7rZ8jetV8ZJn
uax+0PhXRbLgy4YetrMlliHCf8hna7GwEJo3TCMIV7LGMxY/fJMyhcQN4akvbr5DtacvpvpgNeac
1WyJCwUWZWSBp6U0Usam339T3PYrtzr/Ua1spWrDzSPdregTGu3zfamLbT1Qrbj1Ib2D9dGgDDJt
dkNpzOMvbZUZvlindod233NjCYiTwuHb69S1juFkNj9LsaYRJQSwvAvhXeU0VXi+KxOOeobD/RnI
ow/KnN9aXwI69607YKGcN9j7xE1A5KV7WnQKqNRKWfA6M1Mbq+vEacfrciOYtGZ3tPvuxHj+YGxj
tZO84Y4EeoHRElcs85VLLoF/8KIe3+MODnocSv+XuIUkQeF3vkiKgRubEuvRrLL7m2yAylu9DA7i
0CK3qK3U3lRcNTEZa8tM6lnyz+2xgscY+Otvkb+YAAwN1pdMldGSmonVT4d2sq+B3VP6uEUwJ3H9
5gx3waUr0JFEdaEC/oK8fWgBKcmtP2yZOq1FR2axuQ96rpZALropjOvUwbCzPRBjjTENRWGIxrxO
3JgxlFsD9IZu6ZiqtD5DJaLr1SFNWRry2SkWjgP7WPLoIT96N8PWNMT6OAByZAcvXjnSQosyUfaw
PLew/8w22jbi/eJG/uitTw4myJ0cOwfbQ/ak8K1BUmoelAMmNS1eyhonYNUfaNbs2f2Y9hEJUNxX
lZt9GzYgx3NeztYTmrV5yoxS75tAem+gUPswLtEjfcjtEGtmjj3fsaDveCszIsdn0s95nbhosfFw
c8jAO3Rjdwj/2nB7aZMADbs1FLuI9DelKox1LdfkiSrDiNLc8RQu8y+5FMMVb6GOlrF3TqXKJO1N
bbNXvtNHjdOeF7by0XJbTwBMQu0hEsVBmO28GdNE3ul5b5KSttrsmHbhQ+v3azQOADpL1m4QhtIu
bqWvYphSfHaH6Vtu7dUCXuwH5Uh7gcMnInyoHTzedJH0SSraF5fdhQsTPuK6AjkUCQ1wH807FdN2
6DlI0l1C2DSZC+PeWsztWvn+GhXV/DTxJAxZKUTUZfJmX9KPYprS/TL553EFfiz1k5k6d0STOBan
6hiMjtwFvVl/zHUL8HidMAepsrmqZvWZaEP3DKOxOchBkgILwyVPnFvcfh5G6ysDbodJx9xptq1j
7MMAxnUIioQstH3nsfmPXZWXn9loGl+zv115dlRsTIgYUxERij9AB89eY9onJi38vE4+R41rwe31
xA852UGcmrQMuDN21x3L3YaBOviyaB6PDF++zBUaV1Fw3sEiwymGGYa0eq/Tmy+yfoR+iiFhHJLC
4VFE3OxDhvWMKaV6KNkQd5TK/hg2zannACztnTtqL4tzpfvTNBtfVp4ngalGxHGNxVtVWAmcJ3er
bdo4nLt6zAU2YhpHjGLjpKDbiLlIXGmNft7M8hntpONeYvH+7S6EDBJjbPdLFpZ/CzZ+kYF5ZI+m
RgQ63w7FFLbHcmIFk3ExRS+gEcnpB3aJylzfdK5azKFcvbrVmNnpOF+BVf91YTEnij3wce26i+cj
bM+1+sBQ7EbpxB4WRBqanqz7BESik+8nQfo6IX/WXTu5VOcNBYQqkvnVtrk0QRb9iaa3UF+kt1NJ
gBlIuoqMyXrONBp54Toku5W13vWZrx+17/dJOWRWzB0YkBa7+UMZlO13aoOcwNEO18TCgTnjJZfp
T1c3Pb66il1pntbaYeRebwTl4anlN7YLc6FMEODmuw1jbOcGgEyLzd5OqzHxz+OsNuNolWENXhLr
wVHiXtljFPS7OOc1Ze8A4xsmOEiGCJU4QzXPFPa1ommdJ9Ap1Q8kH76hvQUPsij76+CKDsvKIu9T
b9keh67aHOywih18V3nNVcMG+cHyk6UKt9xT6ZsjT6NlOhEi5I1mE7biLhCg6PtYT2wgW1ffKJ0D
XHTM0F7pnxe/+ES/QhGxrc06aLTci7ZS8Un9BlecqvJ2+eCqZMlr+sKy/HHL4FtBCvm1YPg8liC2
m8d0GMyOBGEfTO/WEhjFgQI1n0PbQDLZetyQBxPf032/jusFm6gB74bOchOdXbeNrw/F0m7WN6Kv
PhohcAWqjCy4IXUbPEuR1/MxzKsV69C49G+k5PnAuENj/ZzQRN8rFt9TBNPWvev8jP0fu/EBOIGf
pv23Y5Rso+fS4MVfwRRXMfahwjmbY517V6qGmubCWd0bB47x3NgbOVwe8EHgqYiviOGGDx3gq+zM
1ZTD4RZ9MBPb16DDW8b98KNZYM88V1Dr5whNeDGeF82G8Shw2JeaVguAxnzYPU/FS0pl5nnDF2l/
lkBrxZH9Zm6w95Y+a4Cs0T/I6gT61vfKCrucoKGefB479uMkNlSmGhh7MzI+MZFh/PEwb24k0zo+
sCl8BYkr5ZcwZf2qbNbFJ8/jpHlRUw1BhNGSx7SvvHK+a1j9UBfkr6WaeMz2089mbBss0HIU+VNW
h3V3Rjt129PWQ8490mVq7Sg7zUl9TWU3XmbJBdvpa/67HJjh8NYUloN0SHFJGIwuRZv/WZsJo/1g
lb8qaCZ7+BDTkzQG9xSsjfeY1ZSl4BjPE14fgx2iDiLqmHAa4TkOyQYa2eNiT9UrW/o9rUMRb8tT
4KLEltnm7QpD48HxjbemYgEC/9YuLQ/tX/tHBavKKXT7wGOjw+DG/Fpn/WdR4SP2RkW5d827pwzH
xNeWeh4pKWsj0Yb35TxRtNAGP6XWwVF403uzsAGi7rvHWdJaj7ZU2Ys0vZeKLQTWhvptG7M2xiVA
Qag6h3UKwnecH6E/7qESWolTGRerhFlcGM6rtqm9Q8LcWbp6n72O4EW+lPEWKisyW/G0ts5XX4dn
5gJJQQtLGKNrD3Y5/BlaL8Y18D7P4f28Fh9yXIXYqXG5RaaKd17qr0Fljxlr4b1hqJ8VpRZDSb/N
8Lsw22PtrXfbVrtHbKJfXsELsIRRPWx7kflwamfCOZ06FYo0Es0N7/SyPytND+dkPYxhb+2GujnL
cP4Dud1D7Qzbe9vQLxA+MPmY9WMq5mfqW6+Wov9HT/jkt266LlJf8CU9Dqy3d/io/4Y2Uogqz6Vc
1juHErGonbi+twssSpuLsZqetrb6XMPgB/P4fHRKefIUJADfYybiY+iZ3eH2EGzyY63+FnhpPU8+
VgGPMseJoRomHL7sH03vRzVsl2yslp2ivwC2k0hYOR42Boy0Cn4NK78Pdz2RN/paQxKprNm/1gwb
qJzz07pJLNLFb0Ey7WKZzQ8UjxM7VwItdJPXa7rFeBbfF9Zz8SiI7Zn+T0MiWINjYQWFUz+ZzPlG
wGvh9eDYSod7vxMTqA17+zkI3o55U/BzTzj8mlGcxgW2laIrY/Q2hxIxfmSbv8nWzZdlOi2eKhyN
QVB997mRtNT77hwO9AgX2mWpzLvAN1hssis3QKs12N4mqEm4svzirSndJ5KbBzKN/VPOqoLQBb/l
wDv5YU5E1T4GGxwd/v+yE/4hGKqXztBH8AfML80BnteLydXdXDBjl8v7omb5Vo2UiOdy79vbvROW
bw5p7G4IztlkntrOOORbf/Tp7+h7hYYPYmvxqxhwXHMw7fkyDfLYy/UcjAPTfPkG7TzygoqtWXpq
wubFDjqNSFPdugNRskV+F5rWmRXowYRS4mjjDYtcE+Es/7OQvImBMjoHUwxnSVNtaofPzir1MVv5
gPOcV6yhRays0t3xwUcw7x9vnpyHyVMPKCcnRJrPQuff1F7tqA/s9gHc9nuspuOdOVPcwlP8q89W
50KrVnM0bX/fZ5wYxdQQm85oOyK3ED6S5enw9NLO1pnai5mjYCUT9BJUUeLnXEDsy6F+gr9iIxB0
l7zn8dsPcDRBZT2w23yhUIEcnbErPH0Ncvnqlm6yzWH4PKYZSoWB02ClxYR6PJSNkNwH6Rl0nfPW
ibPlp5ELKkeUg3FE0jEJstmxLdyXYeN9K7qIZ1u6V4a6bBROJYAC6wNCx5N0xjNyFnM3muSRZhYm
QwPMy3R0m7o5KNNP7LnGTdW6vzachtoIz37ZxShMfFDYL0aibO6dwmFZGp5UynFFuyzYP//s3+A/
dcilpjsVQRhDIDuKxTSuRn/ft+qunhUGUCIy5Q3xJaxgX+IDbIT8bnLFpjYghbAE3CaGfYFx/L1P
u32o0g/dOrxj9UHzyKYnN/Jd8ch5vQOmtJ/dYu8P3ONr3zGutls+S8kivPFwtT5DMT/1Kngz7VsP
Zf2MMycWJJtGm2mt4Y5ucSW1ywSo77gzNxN18GYMmKQrmM23OWEEb7lDqJ9BtsXpmr72M6N4zso2
sdiR7agR7iKcYseptf80tXGk6vAv2+IILmeO34iMCB1st29wA60u02vuT9fU4kfXoPudynvO2E/v
AjIHugG+BetNAe1X35MidlvOP8BjXqtZJoO1sBDcPvqu+rIwv9GWxmWl85BiGlxPxvwYpE7cuMNl
bdR15s7hs/DqWvG+bOyn2Nt/FASnJ+tmONeXRgmChoZ/dWvODlciYvRECnBYpLG3ul9rLx5Kt79v
VnvZWcA+OPGrIeoH68RF4r1rg8RsuYqP7RcK2mnxaEIdc/jyMqU7Qc53VKGAffIQd+mbIRgy2m+p
bPdDnYKZ46+hdWO5Ftvo74DmvQRmDTNdhHsg3ome9YrhGiN06bhn3GdWYpGsgA9a/6ysOiUorHfj
Mo7ByaK5mVNRfImFC6WiazapBKI2ZQgwLKauP3c1/qoGmyR5zvzXyEuwz8PZP8yePnIf/CoJlLFX
62NsKpJ6mAaCuw6f6qJ6o9EsnD9DxiiustiMAQCSZ4FQCXG0pqnTI/rBItUKjgHIjsp8qXVWV0DB
gm5ZRyPy8/6WzLzx4ZItqO1ub3dA1ZIZl9WzzoLVSXJsr+1FFPDDDhX8rreNQD/ThfRcPxazZ72C
a8/qaFKZIgdot91Xz129Yn2lR83INcvv1pfzlNA06f7Nm8F/brdpflZmUNKSEBqYJxduT/5OB3jL
d2klRjTNjv702Ev77mt2UquMOuqFKJVDEeFJV8PU2YrZeFaz2326m0vsFCo75T7kn9fPUOqJOVtn
a56UtAPhA8s4JzBiB/mbvdzgXhqLSAfwf/Y98iXNJo+lUryMeM8a3hGdcHt1oGnT16cibNmQ87I7
SzyWGgPB3ATGYcF58MMuxPA0Q896sJYSV3RjceeN/rFc+v9rtv9B4vb/tme7tjeE+3/tXfvHl/wL
PmWxT8O7C6EGMgJIcSAG/1y0BSzThGP5/CkcERBB4BL+BZ+CAQSW2GX9BZYHOAagBf3P3jVh/Ycb
mITZb9gqmAfC/3cQQAB//hsQg+8OkoKaMfQsfgrb/G+oDzkYrU2ZX33NRGZHqS8IpUZEmeoqwj6g
QeyVdUF/ptepeh7fF3gMCx7yMmsJvwW20b0VbTibf7zMCoIHfCoTmhgYw1+2smr/ZxnK1mTEpSLn
J1ZqrsqtcqYtKVL8TGeNcjVSW+KWTVKGWIq03WfIpkMlD6YqzPnW18xRxxq/t6zHtXTwmkAZ9JDw
yJa8Vhqpgs6PuX7V2KLnR2+wG8x3IUC6acBzdvKzrcrjtCn1E1Vl4r1saL05r9z6248bB4QCnGAZ
GZkNHlVFXBo1iyM4uQy0MO4gol6ttHePnleKIUGwWIE0VIu3mLt+GYv0hauxT6/ljLnm2wNDeEc1
LTfVuXIwDMppnC6VzOY6lhME+R0tCwOKQ8X8dFkmt0WNAlCwlsdthgl1qTOLSCy1E/VAc1Fp+/dp
xih/snu31ccUpU1/l6HTpUinBQkBAxPMD5jPrMvK3Jgf8H3n5NbbzM/fNl8RWDddl1xP0K2/PTZi
BxIBCxo4wetow716C876iBicuntTVBWSB/71KEixX6c7IJFQags507RSAsk2/uR5Rz6zakSz0Hcy
uFxWas0Qk2+zTV4GSDcxJR30KkworNvu02Gkv6dm9+rcedNcTDniKg8krHPuygKtXD38dFG+ehjd
ja2f+qRtWHnwPOAnfaqJJMszIYGKnm/m8aNP+3DszK3/zDsZV0lZQRN/tYlBCRWvjWWMLzUpm/WA
1ygPaeydSTY/ukGXtveDW7MwItQ6dRRaZU4NZpFVcL2lNL8Heh7uq6C2yg/lEH6IgMOEhLWJifFQ
olIMk5gUYxB8Q1ArBVGAYlndhDgmmemJ8FcFmY04VOIZNbbuKVyH+bkeguFus6ZZfFm8E0BKdmaZ
xVPT16OdgD2ubzcXAlENbhjKmd7EPJrludVD7e3ZR3CJciewb6d0Mebs0Wd3Qe0csQ8DyMRUu5hi
WKctP4STBdlu6xCTXoaxZl5dm2DSceilMt1L0sXkq0yYI0eiHCXP9EWsVby4NlMKTr88P8oRQTOa
loIAElvT3rA++wBmFmpGG6aKZHUQrPul+kf6Cw+yKK7sibaljg12yYhKNrjG7OyZPOw8UhGFqMDh
ulQg0QzcdDiYbyUMWlBF5C0cBbus1W74wTYohEmwzGxk/vjZwj158AUL5l17a2GwuPaVReruTDW5
AxfrtnPfu2CD/hUZTLlAKokmSf9KTM1nnqtCaWN+Zo8yDOd8tEuiJKPhe+xYmGRr9wXGwA2pvs69
8wMj39IfnVBDgfZN7XivkuAnNy0L2nc03OLYbxMznIv+4eg8riibGaJgG+QzK7Y02AlbivqYByYZ
HemIur1QH44HN1vdvDwrx/DDx7RdNb/7Iui+04U2XHNYBQVEOjNIEsOpodWi2UqKb6UQr7XR0NdH
4Ltokjy/RW/hyuTOpxe0Kwejm/OoxyZu+p8zdWwt2pYp1A5P0/rp5caYH9hDmupVtSub4BJGMwzB
sRWfdTsh2i7WcqLUIuwvsqzHO43Cdl0dXW53OMO4ABdqpowuzVOXhqDJQq0GWofHEVrB9Iz1t/1U
8LPvnTYnwxeq8OJWYnogUkNkI6dD50EAEE0ZSZeWfgtMntFIfITwYNcmW5sbX+kGcAEWsXPK8bGR
U6vIVh/n2QtoIii5urd8LRJhUOxFqJszqsp0CrqGkmurkw9qCwN3B7sifQ9WP91TeGR5R7kyh1Cg
XT7N1lz/gT+0fWJ+xhtGHGDtktFoF/dEm8GSxpI3sfOglc1iTGA+QGAg3B9E9di7Vxo321+lUZqo
irJ2o1Gr9GqjLq0vtjHWV89Kb8b9f+xpm0KFWC+FuV6lHukpu5Fyg+EUzDprzmXH3HyV0BXaB2/I
x5cWbtzNBK9N/irXeV4dRdTPntd4zMqeGGzTMS1yTbOLGMiK90iY8rUsyTdjl/Zxnw5MOaWs8UoG
WUq5ZkGbB0Jpb+i3FOXKxhafF8PHqubyPXWnfoz5b0DKDKvcj1KMnFfVWetX3azqNPulAuROIaeE
UUz41sqeF/KK5yof0zvV2pw/YmovSjS9fBFiMi7oNXwiPZbg19SFboTqPlUn6Ck2c6RRlGpXYqK+
mKtjfJll098BDwsfpTV6Z10NwXXGpnwmc8M2nyarh9riPRlQQlfvWGr3FzL89C0RBnqb1pGUKBfo
KxoD0IXZtS+eGF606Emi5FTLIR4FwIz+J3tn0hu5sm7X/+I5H4JkMEgOPMmG2aeU6qUJIVWV2PfB
9td75XsGbHhgwHPjju4956KqVGQwvv3tvXZOwf0KGxw1fH0reJYjivqsIvmrjHrPMFavli7Kbq3b
sY8cU7Gv6lQfJG4zToIWDbcSofcR9VP+Cc4ZwcGTPDs4YxFB6uhTLJgp8GaOV2vK5xNDQY2EOeYH
LAT2eqRo8ohkxIadeQlOriXyjXBzdj5zArfTSwb3ScGQpXFeNcOGXRip97YXQej2nBuZnNJvmXos
JWQFgl8USCDsFinPDnPhP4tqSR/EhJmxmWzvNKZLs+/pQNihN2JRMYY72BBnLbxj/6pGDKyit8xv
AgEcBr7VPIe+EuMKldn/sKLUhYUYmVfXSjNMhNyepEYj8xnOr2ix3nek5n9ZnsfbOtTuTUcS+gz9
tqeahdc+doV/Q5xACoBfvV4ku9zVYBn2w2BXxTVPGgilZf7YMNStuMna7AdCfO1cplaY7vFklK6/
H7KYAGRVGRv6B+MdvQcimOeoZrqJ51NqOpSspEXjnXxyVPvJHdwXticMrYhB50kW7s1Aq3y3srA8
+jyWHJfEb0GqPMrShGxROEugKinfI7ji9x9oxEoEmXpNQvmlqhZoG4CeAFnYAJFKr7wonyspVtdd
atb5xm7kJ+2Yf+JwFrtI2WGAJSvdo2yjELc9VGsR/dEwVF+81hyChM/qPmWs5bydrW1X27xkcXPE
NiPO9K0EvW8XALoRQjsXHAThtSuEBL2netClFSGkmc4F6SV7esb4ASIbmQ3UnEeeCbI7TmL7FP+E
prIfK9ZXV9mH0T/p+ukX/obqycUlsyWvUu2R+mcK7aeatBxfi4nDzqPrsaji4m+5mO1bIykUFo70
+eGLx5JSdv7EU/fsWSxMSk4a3DsyUN4S74Gw1KusyMFiLJC/ATEXX/Zij2pTGSGJ2kTL9DGiut3C
JcAsWXMnPNsM16dq6eeAj3UUpO3SsgPO6bwgoDR46zpu/ZOdxwvCJDbSsVSv3HvTR03FDF+vPo/3
9hRyDezwWZzojUJ100N1AWVNdj3liV3bBiboVdgM9lVrqk+HKQmxHZOcjMb4l9WY3i22yXcnGmmn
12kX0ywyGMZ3L4V5CnPG4NbGhLJulroP+L4uiOFZ9Qd9M1tLD2UEfEzzymPtrdvJu2PAE4hI8MI2
hY7pRXU7vLaTa107lXbbZUopVZii6lI53N0c8nQ0Nsvon8XyCMeND8i9pe1nTUpA72JypezMB26F
Dvn3KMas0sY4asY48U4d1ZzvEANGbth+SBzMLi+Uku7byZLQImR3oC4wDAB10c7W2Smm68WZNp0e
KXDMGSwAcSjnKxqaMEB560/ADUQAn8z69ChROaA78+1QFL4SICx/Yy2uWSrnQPFhuQei9SbGvnCy
kDECjxafk7mg6UrTfKod3DKE891D4S/eh4q71zJuvMBDxsGDlLO5WTwRooiW54qr1yGyyzzAGFru
Kr8t18oI5XO8ePHOV93wbMrmg3YeZ4VMHm76rk0Do+g5cKYy5X2EO9HFk71i1mqfIryae9JruDFg
X60nmueuTVN4/JBYmG3aex5snPwS3LYSWyvyh2NXF8Y9fTV99KP+avw4PzlZoo5UPipe8vJTTwmW
nmIRUOMqCICePUKjJfAhNtpe6iBV90qRqTBPcZI8kUjGdVIjSh3MjIfYQsLPfA+vXAKaLqpl9sHx
+1USMd5FYA0woXK3oXlt0zQtG3Dt2UC+um8eMLxD3A5RAWX1NFOUQDcYP+uW9vJgUmH2SKsxrp2h
LC6yxyDFZaBlL14/466lk4VE/9GhgWQt2vv8W4BmINiGzA4CNACQR3vRXOJLGDpz1Rt8xt3J+ADu
GkLy4wBjHeSkp5JCmL0mPLCfaWnadnPN1tgmTMy+ogivCO8DC/wiDQNvcfojfeULfDO2TxSyIE1g
xGDB7+joW5CPuHi0lR3KTo1bG6PIM1O+CQ4JRxuP9VgwGrFrmWIsQml9p757xjPGe7lbDN8/gTKh
ZDm02b0anKXrPGxfOyP2v/1+rGmCZE5kQmVEpmCkWnuzY3xqAy9Rmrv4zoSOn8nTIX8Wef8su/lP
J+9hfnRAItZRgybMKrnYOBFetFUNG/uBBFd241+anvKldvccrulhAUfyyrA7fIJVFI9EuZxTJrEy
lUZUPNA0kB7nO7efyASygCgKhPKpv7pjWZ3sdHqXzAXv0I/iO5goY/1uulteTXaAfGK2kepwWtiL
vFVV/1KZGpdTJu/lTdPJF1PznalhOfKZ6femqOVn0uOdyhO/fsDDMb0RVBjeAe34jBwtt7o47vsT
l4O3pjKhA5BruhQpx27LHP1NegMDAqwpCGXNZXBZo1Wzik4Yeqt9KRi0Sy/OjjZeoS3R2FsxpRLH
IR3uU2HNQRTmTtDZlfpgQplwzZk4KGziaDv81v2xFt580TFQMF/DXXTIFJcRMnQypWS6dHyivUue
ddhGB+JfqB1V720IjvcUtdjhxi/N6wCFYxu7RBpI0G51GVmcUsgJdLM+cGCP/5ZW0QJiRnW5SyJa
G3CoQW26o82ldMyDO+lHmffmDgro8JbECSHV+v5RUf7ETkN3VDD3zS4syuqFNP8tZU9OiB8ynTVz
R45btuEgLYsAp4BPkAiLr2+yg6zIbGwMIfrH1gUdiqfISRjRZshJMaY0QkRR0x68Ps93s29fMXDf
X9ma19gU340Io33kJfMq5G+C4M+g9mmbtPvFzexN3sDKpQa5PPA970/Euufb4rssirysPTXGwuxp
2i0XDbrU+MOXx6JjUwMVs+HiaWGL7uytL4jGmiRCcTH2L5S75GtvTIyXBePtkxBTv/GoJlw5USO/
iCougFmwIiZlaJwMadEE4QmV7DFURw9dHg671q3/tosZn0KjJArn1AB2GHf/ZS4dfKFZZeFKIRAe
86LFc0chLDVELulhREs/gPSDqL50I7fNXn5Y3lJDkG1cH9KkCY54Vt1uTlXz2LZ1euXYhalDnTCs
IU7LaO9GlLhECJ8/wr3noSbDYbFSKq43GlB3MkJZaOZ2OMJJFKSxK9y4s/LXjK7lMRdd/15gA1nb
3EMewQRQgWSW7U64TvjGJznERKaybzBp3TZcaEarXFdwl6/Sk/Amcz8I2L4GsL5V49ksgCnSjoFb
agZGCpjPcSKGE5sBsUPNooqeLNZxNNMLpTrDttQqfPDxo5DfA5dFyWq+/HNUdkf/0O+w7xZq0Inz
fKKlRAHm+QEUFIodbRx+8ZhMCdvkPu6dbdq1M5Y1CJtxbZ49UHRBQzHVnRhqe1v8LQBZ06b8mFNz
vgjYJBhXwYIMYHsfnalMLjNAkKCbyhF341wGssaT2YXO8DXLGNqLWbkeqFRvfpjcxXrX2OoIiMfV
i6R001oBj2wxDML8CfPEeaBpc2aJP1FVAgnzr8ptcIUaaM8GI1j2yb5geiLI/xfbwXKm+m08WDGy
zKqmf2znFpEXYCECY+LRSXcf7y+KneCG6MEQGGVBLDUyyCxPI1wuuqZKb5vahnFDM0UHs9R4c6D6
PccDmg+qs7MTWi5X+FSKmrpCwN5ReMZw9orb2C76BFbPe4r7ZTr7cBfWuWvTdd64fJ39QXL9iTI3
0JiBsWne+7eY2wM6CDFmKEzT5JnVV6snvelS7GsWzTLrPmwA+KG00W2lgIwwnw7hBnWeZh9Pj69m
QsxvhRfCsO6W4XDT9nF4U8CdyIfFpOEqLBjlKgNUzDfJNry/FXmS+q7tok0g6KiDwP9DRWKI6soK
nUgZ8H2xGRzT2aqJTxcyPC1Ed+QRtZ4ZMpyXinxnRYy1i1XoQ5TGEcMRazQL2+ESkAfvflSh7vfn
qTe/jU7HL7BLcGPypRlf445xVlIRt1MwBU+NKbj5OTWUGNlO3KIbhfgTTg6FgiSqU9hc8zcZFutK
WV15sWbJjdLwpmevF/m2kEv+rzLwrUJFkvw2XPMLPLtxf2uGm1S1D1dqMkwG99bceSp23qKKST2N
pf0gGhaygGEjPFO4+1Y98Kt/pugMnD1YDNKe8vioU+0KD/nNg38ZSJ5O5lRnWtmKIiAVWl+FIspC
q2C+BiBUvpOfwKTY9cTWmzuzsVnOmRTMJzYbUl3bf7M0Hfdcbf95SX820g7gojn88dr+mvAXnq8W
tzUfF7vGx6wIHoDKXII4BcMUo7ttUJ2tY6YWXJM8jyvuBf0qnXsII/wwkt57kxMH+sTH9U5+u1FY
SOPh/UORGzerJuvB5fVlgCVYztNPFBmfrNe5OS0LzKq0+RtRYIlYQXghh1oWWNIqHmaTlPAo+Ylz
jSAJgZhJasfWz0bnh8RHKy9fQwC0LqORRoFRaUZelTFXqaL+1bmZv4P03FsOh6aykcVjcLeHoYDk
ZxDsZewvbVBys2N+z1RWBQzmzo5j+3mS6BEY6tMNYtpl0Q33QNEJ4zB1GcYWVo3ZrD2eZPHRltH0
1kCx3bRCqbtgToyxRelojSV5bMe4PkeOE16UR+d7Y8onNPRXtrdmUBvGq0P59jX0mgvASJxmKIrg
Difv0cDlXikxXZFtPJ40ZtGpHy6Z2+V/tORA7N162ropioITlYxBbMEPdcREas2GoLpnHLZ6yosn
L828L9OcuFhZPjc3mn0OUzZ1X/Zg5YBJLYtRm7wAXpfy2c5adVrmrDuIthkDybC3x5NtIKHMVsDK
xH9UkZljqcWnQYuj+1A6PvCydOieiC8Zq7BOx6dK8lKOi2euaHXTb7hKgVj4CyEKEKkWIvR4L5oa
UdecAtsKbZNYFhIqibeNBQVSzCzSpzocd+ATYG/3EQajJJZfnonACsuGX1DniA1mafzgAI5vyjXw
YxQ8wL2PjEaeocMkViy7LprTC2yU8SUyfWPXC1tdu9BOUNFmZQfkbf7zPMee3vhwvL2YJiVdt3sY
JM4Li6hqVyPYHbXtJnuITCMQD8c5FCZicFhlZ3b50Q5UcgNg7l6EJYrw3ObjcmT3nh1L/lj/Fs/9
ZXlzt7WGLsUOLu54z4z87WQY6RMURs61tMcDDc7+ldoLlNq0ITkzx7gezKUdX1xrdpu1NBz/1OXg
V3mMeROG2cT7Vpucx6F0LkPuQJrqwrGHQ7aA5Mkm845VHJS9knAkuduRWLBY1lxYgiG6FKV3pQmB
9owavtU6qrpPV9vVjQ9JhEPew4Pr8VXZygkVSQwTMnfXu48CIpNcKY/ZjhbYdFOWNQmqDi1O9Fdp
Zc+hU4WPTheaJwQJKhf8Shf7LKuSK7ouBpqmT150PWtCD/BJkUmTbGt7zYBrBHV9ZZfJSzLo5x7U
wgN0AH3lD8L9qDND7tq4jNdZ5KBuFnNe8dWfq92Q9FBldF5dhrqGKWYVTPDsqS7Y3cpHXxMwtAjq
ElAmAPeUSogdg6Z7wi3HYW/0oXtm61JwA+zhJ2Z+/GPM/XeZNVhyLTtu3xCmwDP4kCkftALp4Vjd
cKxhWQxkh2EcZdVc7qnrbTnIamo8yYduWuAvqxzxl4D1mN7acAASG3ET2nuNdatqc/zTFOV4hZxh
oJ61Hz510pjoHLyi7JZ+7sDtA+MdjLqYS5Lr57dGsfetnQqjEbf9JXOHRx71HDihvczT1qIInIQD
vxDiTdsWLczAdFz8DYKGZUAos8O6vrFULp7SJuL+72fSfmGwV/JcFpV6n1M3xD1Elx+uno7Pprlu
oGpDMLeon/xTaCrrUFBGdjDwXt0hWFxfOx8l4QR2srh2mn0K6IUBS7ZmB5Amsf6YRNZZ0morHB4l
QO16FYfWUytJ9Gz6ArRoMFXmCBzfGQg0E7DUAntHOaYBIVPEpNGynzoNhyXoDF29Vi1feJTKqoED
NZePbOLKoJpUdAQ1i52PYk0gRfHUKQpY49j76qWBJ4zdOv+97IG58O1Ru/tf9HuvI+dC8s87oo71
N45M9AXTs9QKtEkzrckqPRtzF/9xHf821Iv7M7Mc2lrxaK7b0ntseZCgMMN2okvBjJ6SgiglL0E4
n81qqdmFm539YlhW2QVLyLKjpnK6P0PVqP5VpRxvYnB46wcmtvFg4MW+AaCVH0k82uLQp3V6Sxlg
CTkCj8tXKvdiKBV+NVzBXsXLUSAw+S+ZJJ3C74mz4duWBuWuY4+TeCv9EpelSlkrcP4yvuaTzQ+x
R0GL+XTLrL52sTZQpNKif3abxVEBfZ1ieI39rjVINMoo/qPhiDKkGTw9TlXMd2tT9WsNkUz3SvJz
XWxreBjmKNlR5od4Yw74R2c+XoGigJEpWjv5zoFRTW3W2CcYoJNkQDk18KIpg5yvTdBGGwLXeTyi
+eXWXzlyoN+PRKf1x4C5r9nDDXGuDqPCYdJj/8OVN1vT2n3fMnf5RlIFsiFwJRm6sxYDF2pxtYxi
j81suVRgXdetdY+XDvb86/MheC4sv7XW2ArUq+e48pZxqf4j1CJflnGE/NWE1ZYOVmjjY8YmNyxl
fKbapaAmwwz/AErQATWlAydXb4+7mWLHNat36sVZsDVnRYkDqleD8rvykJovLpzRv0NHc/vQsJyi
ueEdNBKHqd0cnQpkBiu6rnnRpM8IvdbTL6onDP3ufr0aLeuzqqbvqO6qU6JM89dIHX2Iafl8nMMY
nSeJuO1yQos1nX8+VgqNJNyO6ijCwds1Ja/siJnwteApWnstsDkqka19DCzy0kQTj7AxEfkuMFls
lIltweJmcEl4Kw+Fa77nU2x9Ncoyf1LF80P9SvwyEcC5+q3097XPLqWhU5H0zAx6e0mzFzcblgO7
mWeu3TCp59wdd3gS+CtOFu8iDZ8tVj/M1L2Tet3z9LvPfanFqwKoSelgr96rcuYzmxAu2/QGFrQV
5aLelpgPPdWpK664ZiAUs6N9x7ibvURtPF0EIZ0NtofqYiv7lRPJetFNGR97+huj9ayZWa2scdkZ
UgPOpEM0arBocI7v8vSinOoVb/5RjK77bORA3udheQob8XeaSb6D10Z0MFFbj6VYekY0x2e9mJC9
qoCCLXfjLe8u5c4FQlzD1m0lTEGexSw3kDO9fSdUfMhyRzBx2w1kag4vImhF9ZZRgxtot/qzRBZH
BocjnMlBWU8Jfe5rJZFqZtd2g2galv5+tbm/dFl+bSrMAArgyIG8Gq9XZHPZj0bSvU0bx5cWX/wW
YemntakJYFVNzUruUSMZ6YHl7ixZ6xROt+f1svasqp11cb/E5zyIDz0xoKfZC+FO1N0tksq+ZXbf
v1GOkfzqajI9sM9D+9cfJuui66b6mTBEP48cASuDxrGXodTDLz6F6bfxK3dfGJSRs+J7kjZhcnCG
05lihvc7me0psszH1O2d18QPt3wVBNc/Oz9kof8TVXG09qwG7zK/hwRHcls/sIqi0sLBf2IbdoZp
e7Ge0hSLNZU0f+Ys/h5cG9Ett/xyT7P8i4LSHQx21zyiWw5jULdcLsLOPEfewtJX1io8+dME8LKR
lR3cVdiV4bJiTfh+7mk8p+96cDu2wRO7gGkaMT5IugYyu4pPWZR+gPCITTh5qX7LqhzlWWbOC48G
HMlGZv7KUwrGKSdGg6l2v8AWO/f4xxD9HCvwyjtXr3D8rRAL2FqirCbvk59FW4up/OJL334kw4ZJ
vms3sy3Gb556Yvjc0J5TykG32sdxEo/8f704HPdOxfXD7LX8ntgZ7JVNyy0LIJMULCvz58jI4mdW
ReOLg0Z/SECwP7V64IbQgGBcOZBSx9WQlNZ7xSphn+b+h+hCdQS/L08tyQnc1lH8D/UDPTYuDJod
+AiVLFeqkaxqJQsYx2FSLOXZG2S40xlQHJN39rzww3gglLF0Z1w4KoiSas6CLhmgPYFvgZGU1Rue
MtZV3dI887SEn1pXpHpiiIMPba80cp60WNwbdqyYfPJ+D8/FPZhNBM/LkGp/56StazvVZ6Wgsr0V
eo6PYoly6uPoqMjqqNt2MPkuttbtpTQHJySSrbqZjjBRmkcgGbG8x7ahzK/STBLnZWFKm/dgCWM6
Lg3ODXqRVLlXyl3OuZWKO/tlaodAL8pOPlOBmg2EhtrVcafLxNS/hdeTAwtN3E0reKxNelPAKfUF
871DDw6uPPIwS2/yt8RQI97k6IXezXSpZT5jXY6Z1FnuDsnWp4WEP6il/Xk6guN2jBeKVRzvApq3
L0+ysMNhYxtQEreUvxb6R8+WNB7wkuXRjVXuOEIZlFL/maVPT0eA980oPhajCVN6CIjwYnhC40zp
DR5ABrnxN1QcM/sl2GaEW5a+7GHzbNk73GCPvdPAM59rZA05NMVGGR2Rf2ta1sID2JcgLj+jx5CL
AZJYnHIgtlfBO78nLNrGhzksfLqcTNwzk19HW7Mp7tl9J9vADvM3PXDJZ21Ze/DvaIr4cBwzO6es
yu9xnvbLVbP97RhO7iKeWdAJShoz/qFQzH+XeiS4IXz1PZi2do+Eduv8sZoZtoLSGIgmT1XDMzd3
jvW3TmDo1pUvti7OKFY2ocbMGWaG2BXOOP9SuIEwJ2XIcT0Xrb3qZAJvAxMN/NLGajAr9jaaCYl1
gmf3OiN5yHSJPYWenvnXxvcPiCms977U/LuAW8J8V7nN/cPuTxi/NpZr+dPOc5n5AuXey9+92YpA
tjPLhvHeAU04PIAx7Uqa3QdqS4IJrZf6qCGPcucdH/YiQ9wJTp39xQlKOpaRRhK/ezcADIAwkiVe
TnDtQ5xyS3QIvgDrmHwLIkozG9mP1kXXE7SDqpgGnqf7J2nVwk4xGwonn6FcexELgLgP8chtXdja
uzma8ne3tTpvo+t+giWDBfyKwD12wKvLop6fIMTrNcSEL9YKw2dZLW66AR+DzwBkojLnjemGrJ23
1SwLWDHznGfvXccoJoTs8r0/zWT8NENktQfwaqIyUORBI6LIq4gvqGGT+SNAX/HDSce8zV5wFNka
3m0dDsb/JyElej78/e//zaZy8/9CQurbvvyb/O8gpPv/4b/82bb4D4+6B5BGbKgt171jhv7Ln235
/yGE8JTvOsJ3UWb/lz/boKOV/41/bFpYpoVt8s/+p0PbkP8hcVSbPmZqyX8c6//Joo0JDc7R/yqa
dLB/8xuDg0RikV/NNP8PDlLKmGgIu36bHSlunLXbwicVlxmJOE7ELOM5l8dY8cwAwlg14yfIzAJi
P910Qa+zrXIoc3oG6AJIJttoWrOhds7rhervEWKEZzzp5bmep4BF87EqTo0Oz1WPFKqmyHy3o6Nt
PZnGNzy6vQWf12Zvt+n7wXirzL81zUckBbl3la69drofg+tGvxSsiVuuZfdGk3WVCtSRrFjFwItc
DzAb5yANgv9CzubSxDHVY5LMML/QiMZebd2SKGyihzQHaCm7/oDdlCCZwwB4hRD95CxPiQ1cvlbR
M344LtTjsRmMo8RtYRjUcA0N+42solNHa5Y0JNCFCX2nJaMWg7YJ0QAN3e9aq9igPu5iR5wapJpw
+Brcod0QtVvWhn+HBkV/q8IjOpleiPtXAEHK9kB/yaqNaE/P7yiXhQxYN/D777hJx87aRPBCuVjV
LIVj2vLGO2eDzbew5u2of5k4Nl7x28egihcwH+2r5/+Nuegu3FpW6BtPgzSvGiMqnHENWoRgbJr1
l8xRr8vE9ctmWb+a8O8FONixpjpcdJKV3cf/4g6wqUne2xnbFeawNzCC6L/dqizTvTd79cqc6wzJ
w20uAiP3ChnoCKjWkt+wPT4wuHcr3zI+l+InZcVquJfRr8AjZPYW0/294Mf6CfulpH0Je5iyZXeF
0YnA5bz14GDxAoGr4C/Z+U9k/RojuXhpMBC5UfhGvdMGn7O1jZ13BQSh6kbqbQckIul2x9lZ0LWW
eIcrpqzgNxj+IceR7uSRc5rkRAdFk9sXe5BbkBWBHOUGN+s2XppTZdKpkvb/mpADnlvnkfajrajq
g81Dio3k10wZkLxiB+R2jaIcmE11j80Q3jKwTIHV71d26F1UnhIS45oLXxubgcTSSZzdgMdeSDxV
voh2JrkGY+ZTX3p7txdb/pbXWA23VEdsppaNc093D+ZVBr/eLxSRoXnF/nSNc3pn1B6BwuQhdNMt
I2VQDOYNtC03jGc+wxQcjHysoU4ZpBelfRDY8+m4h1jToOsZx2SQyGJIF0lQdn+66gVKVyze7q1+
lpy4guTbSoY+hpKOWhTmNxIS63k2TjWSdZ8SDOy/WDqy87r1Ts1ODyW2FNt5hFFlF22xKuN5P4nx
qUcWNZfqgZagtSPalS0TSm/uqG5PPI3Ve5gYRxO4TJo7XPUGlH1Y12j6d4AmRIGVw6vUpcj446+x
vCfiwyLvgXO6uSFmU60Ra7awY2AZ53I6aOcpu1c0FIXsA93f7sXMQlBXoY+THJ8ppz4s3a3i5U+G
VrOsKc/phOM6ZvvuPiDcbBOcVj2Ao2Zh3TpzA3BD5gc1QIiHykl1UguKKGQrZ9ftqs6Mxyr7VLH1
S8PgOpe0DQwvUwh4zeFt8JaSp+oHXO7apemjZl5newjp9EfXwN7CbFtwoQYMzcAIEzi0Xgv25Q2v
OVdLKhkoyF3+hcZvmVXcaJx17Twx+e40wlcackRcByfxT5jVPpyEuqu8XA9m9GPOWY8G/1oxtEOh
4VpjZGfQSSvoJKDp1lNDWUHL1d+TI0v2jN0CZW+abaARl5S3xOl+kDLI53HYeLaY0Jg4AJdw1cPZ
1vckX3ajDNX3vmk6XI00EIkYjdEUW547YqWCaHNThfzmpSnvg0u4dovh122X4+IZ52V6FvEBK5vo
pXeTdv1CVTUVOO3nPe0cU6+dkWxYVVDe6bhrOOMBXC1nz2zlxpLxtYWyTvBi4dbVJPlP58SPhuVw
I/ebRwgyXwNvLVG7myC9zBJQfHZ8ayjjmr6A/TBIlT7DbdZtm4HKT5u7pKLLhzxt/FDgabFatSpJ
SDGNjMmpTbNry1rny08Fcqd5CIvuMjKT1E6rAipKhiuNFQMb8zE9ZjhamkWLfSPNfounHUU56p7Q
r8z13N77HXD0HppR2PAIusE5Uw01vYOa7nYQvNpXuzTv3Wd6DUm9+zfgu31n1Zlh3oM8NKhOrh2s
1KzSYJhJUBAhRRUkIUL4rLncDl0X7rqx6Ff8AQNZDXvZeH+K2oxORoenRnmixvBGkRFEvv6YD27/
GjoeeZSW4BWSyryuEsraEq154AfvPcZBi9TqriI/eetGWEImH3/fHW+gBHkj4wv+/9eQ4YfGDKgz
VcQW3TPfKIFbja186hIV7UhUPg6LNx7yxdqkQr6XsYCH3YAPpO4VdFn9C3oQMHklyh+zqd1j1IV4
tz3Vm+sOBCw8AuJLLBAoZmCEN18tJ4R2cXcmxvvJX96BPMMSmP6Afvc2/AlkgMN+PTvqAPDrYGov
2XQlf8EEbjdo31vJR2ltOwYXcKpZAuoHN1Aa3kU5flSO9V5b9ZZ2WQha5XCIi+axqFtWpt17i0oX
t228URYlkKTbvCAqm30VPdB8vIFzgAN3uX9eVjUj9UqRH4Naahj7grVynGJLolhX7xdGYoSqk56U
x/BLdCKvy24jWMq+YfL3WJCHQOodXDtmb3RQuHJ/5ruqE1vvpOr0TRs2EGVi9g9Am9DG0KsBTAgd
9i+lrOKtTJPoS8kmdjhlW2DYuDtocukUcfuKWwNNufQYgl6rD3XijhuHuuO16mvrsWRJtqaroqMz
MHN3LU19N/rNEpLKU9y/hbWS8QFpvL5Bx6xm3AopH/+ZqhziJ2wVsrHcZUtz7/TJI5eoH3ZN9tnJ
vUEphB9ydI2aG6XbjxiyeiKARwo+eN+K2HBPvNXdA6ZI91PO94hIV+gzEH68SY3bOV+liCsXJN+S
wLn0WK43Rv9R8TBsh16Dt4yBQ0bYpOuBEB3f16M36Bw/tKRtOc30gTPR2cohmoOMuuQCkjo9wvdU
FyLNctJ2FN2o0oI2a87lxaBxCU/9n5b1gTueHK4Xb32ZzQct2cTMFMkQLFH2GafxyJI9nj4lv/ur
ivkg0fyFFT713a3XdepWLbN38Qmw3PithIcknZ5cLFSbInU4pdL2LcMXTM4WSKhDeozwlDkvf3oA
aRiT3AOdqvmGErHwkY8x4evY7mgyxw4Xj+JEqa5x7c2q/CkTUb7FblWdHRQBXj0ERWI9/HrlMkfQ
K2r6HwCIwi+MXzs3Gc9J3ex8s95ABSWfmBdArlxKdB2vYW8CEctwstcob99n0wh3fhix6VRGtE7b
beek5pdbL9URy0eybUtnfjGWrPpma+C8JRKLXlVlI5IuN+XcjLsNYJQwsGZPvbqlH99ZmjQeqJDl
WTOyOEGoBlQIrD9A17v5ePexAvfhRbYNhjd7SJ8knGLcnMe21O/jkBDMviE2fcYRwaRl3CLkZxfE
/cOYJhVXONPds80+hFHIOjL0oTCMrFO8EBw0wWzeUT8+0xn9YmiNA0o0FyMcGYBCL1mbYN6hUCf/
oGPjZ0/YF9vZ/2DvTJbrVq4u/SoOz3EDSGSiqaiqwcFp2JNiI0qaIKgOfZfo8fT1QdcVJo9oMvSP
HfbA17pUEkAikbn3Wt9yL+h23ekKXe66IWFveOLiCjqtLd1eJBgDcIN+ixKwNqh1Plm9+zEdTBXo
qdsPqboJMUmeOYO8SLOfOc8S+UYCQLLtbsyULzEmi3KrEyPbpdHyqAzxWKqJrW0apeddTPKd6Khe
D/4tKeIBy+A5VncQL/b4wVHmYzl0Nx3Q0bOOznMQQw+MrFLApG8f5gGI+XpuoQ5HsFl2ZokGkj7E
TscZs8vBAeYA3YMDky+nCeU2EwXRnte6MAkzj00xbnZQp7S1iqlXe22Ij1EyIfROJMS1LkYN4Pot
GcvM2x+piputHZN6ooFa7UZgKNBm5hKSED0cGrVr1g1Qb2R/rG6XEMT7K5pd6QHRGKXVoqky3oxi
hQw05TbSbt+ibS5AGzQRWmUnHgZgoYOF9iABRhpj2b+Ylw6gd2W2+jv6L1I7iO42twXzezvqKv5K
X5S7bcdngM/a9gLPZ7JZgPkh7B31SU0Nqd+Dg1fJuYNNTFK8Q5T5yTCXbNcYwwEp8o8UvI3uG8xv
MfTx2nI+cyheqS60nNZy9ghm9+8M+v+a3v8psan/54pKED99f15OWf/tv8spwl7p0b7nKaV8kxLI
v7nS9l/SdSiXWJROKI3wI/9yu/MzOIdcfkzyp45j/ruY4v4l8Rk6WJaE74D285w/sbvLtSzzrJbi
YptfLfM+f6nPfzzLfMmUrhanl41F1dfIGnxinhUWI29B7Nen9DgtkmVFgdwo97oiu7cxJH1IQj4w
i+cjHkU/mNGPzwgiQQGoJLXztoaAXthzdk46/WSe0x5uboW7QDJzotT396ls1jiKBffjvDGzIqn3
rS4FCDar97sgMqiEcg4dVot9RCOFlQmE4JzNfOchWqhUj217qsYMrwrSCPLbqLayYUyiUArcK1nH
J1+u2YReVd7ESa0PZYH3kGKvecA+aseH0RBkGUZUGXpZokbNII1ZBcvT1US2gXlF8I1Fu4vfyrwo
HSP7tAyVj8gl7yznk1fm8VME5n5LVNmw4MUtxY0jJPbiWeP+vKpJmd7qPHzoOUXSWSxCV7fsZxZl
GY82f8UWyNhs3459segrzgiV8UlrJwRtiazlFhs7hvGAX7SesqDs+ia/MCu3wG4WRoV9XWrMzbcm
IhYYTyR6lfX3iQLvj6YxTL7LOLCRMEKVldEdXnnOlIoYjPJzHelqxiYR23RRpvE7e0CLdMdMV1/j
xp2R0s2yWVahPxRRUDDOtZxz86RF70Ur3A6LZN+2qr8kwAo7nnLktLpwhLhu2iQETkM9Pd6mCNXm
B68yxx+psLL6A8nfMfzeqBsJ4RDsmO8beoFn2sCRi7PVOTHlkHwgiD07GWeKJqqjf71BwgnCi4An
+24ei9asN65LMjQmYDciWSivfccHdw32q+L+IUf+qeEhEi8KGK8NOVthbga1F+HWk3yE/bEfEOwl
UUWrWDSzhePF05x8fPQ8lAwgDndLh8UorLm9UUHSfK8kDYhJVsI773BWWVtb2tN8GqHxbXd1NTrG
eY+/Ij9AJfGguHVOf4YZKo3PnLBGc9aEXT/g4+nxv4We2+cnriYz4RSg1/hEXsFPDrMj/EP68rnp
9nf+nPc3JGP126TA7BmYtVNfzNAcr4yCkkKn1kBi0GnFFU4MzlAgdw3IrXDkkJjY892sZ7Y3lZr1
yWRVw4cI+A/ZTiAARTZPxpXXNv2HsSot0oFbUWbbAlLwR4us6RPE0Yp7VvJm4IcpjAP6BSRgpEHn
d6ICUrN26ZrTuhHywyTc+ikqI+dzyAzTRA0atOXafAT0NpvoPIO8jIizXvLKrk/xMbKp9EBjsDsj
dBQ9Q5tlxkXaZ92jEyrEBjO0IC/jjutBNGQwnc4ibovmoevZD03fYzGlITrjkMw4F1tT0xm8VGPA
69ngUGRxoO28C+cGCf5mSm22mNG25ovPNN2MZubnbCd0OXnWwTabbqJMZI3R8kXg1UWcErfS7O4I
VScHrGNn5ZCeHdHQXnbhpJeqOM0oIPXVz1qTypQSb5KFVBi2LUpkOETYtdjiYo3yaKrtSr8bW4hX
YJv94hy1dEP0rOc0U4EN1cIkuAdObTYk3tqj3Nf+WPp5MLnc/A3n7uw+jDhLWpf22Kpx/FiEMRQf
9mzapb+rakQjh6RsDUFFoSaLNHAGEdK0InYkfqiivIN5WqIoj59w+LTlR4JLSuczaS9Vdo81Z6Ty
bfWVvvSzLtGXJK0tdB2zWFs524m+7G+QWfQjfIGUbnNH2ua21Bbn55D8xKe+UexiTBQWJ1Dy5YET
BwD4yiy+xDzcjfInAzE2BblYkQRmD7lxB5Bxon1MjCtw1RRKFfDF7UypI9vQpmouF9XoMy9z0LOX
TbRFkOHsdGKD8J88rzcOfm+W0C3G9jNmBxEUGlUPvaGl3w4jG/6kJ1YGvW5pHabCzz/CGHCvo24u
qR1Wpg9OD5aj3UUu5zNXnsL6o1vqgHQYtYCguqrE5jryTs16hOvRzJP6gtmaqLexiLdFPy5bKFPF
CeWy6sJnVTc2qCDm+4w4QJKdc+ALnIGwiwwFcF4QsuKADswl33jGJCJtkq8SwXlfZQVA3I40rKjA
RNSbPx1pWPdubbs2zQcqbhxy7VM/rsuP+Zw6BSFljTqEtvsVyGWjv8QRC/JZD8a4+R7mdltd1gka
jV2Wujxw8irajxAt4zTIKr65n5MCNkKCZhNCT8yZTIaXk85l9D1L2vRJOY4wPjlTn0UX1JRKbx+m
KSIxXhByRrABESCDNXIISHQbvUAmbflhcuf6kKBLJ3Opd8orJ1smcytLuYrHPbec94kkzWxjmZF3
ScQyzUx451ASi7k7pKIFSatBcpHIxZGk8QvA2gq0/g7bG81gtNapD5IRICzUyhmnoEEmN7BtGgeL
PzSH3K69L6pfzG0zSkKwTd7OD8hY3As0x85tpxdXBS3JepqWhmBvm3ilcWIaSn1hT03ueE9pZR9i
WKh3i5ozuj7YgYIedMXTgCs8iU7KX46BlDrS8q2NVRxfhRlpDnvkbY13CJNkxrLriAvi15RL1iLy
3tk14p/zIqOZDDLEsesK2ffFf5uT/2pOQnJ6ay99+fT9KXpqvz3p5zvqXz/095ZamWycLcH0pt3o
q1+9xr87lNL+y/LoWLpsdC0gOisn6l97asOy/uLflXTifWma9GPoeP7/DqVQfzkmjQDPdT3Hc5Sw
/2hX/WJPzb6JnbtYfwXHE2JVBL7cU3s1ZA0rjsmRZSdyunhrFEjEl/7ZTbn5u9/5D7Itb6i2du3/
+edLTpVn8fdzMZJf2oGSxzUfjSId0wJaQt1cNeex2TxggX7s1bSrfGT/Gk/o30Czb9P/in6Ab83X
YOnnA65t1X+3XdcBbWc9knC/LTTILlE3z+NnJrsg1iSamgChvHnN3pbiijsam7cv67dR+Pa6XBNh
UjxddqEvR0mzqABIO2tgW5RfCJQQByKn5d8v13+8lvURvLgWYa2gL2pCpPoQEbe2mJ9F6aRG5uWW
LtsgKya0pZqPXhHtM+igidfes5H7BgxDv3Np6w16OajgQMfMdSkYSPtXvs+zQeeFEFOEFC0Wab55
8EC6vcvpnh6HgM9tQgt9+1Yy2Y/GY1cFVchGjcLJc30Znl+kO4OXZgfSBYAWPrkhNUiGA0wcoal9
e6TfH5pNX1/ZnkSd6Zju+ufPriycdcXqS+5GyQfyjKUxI1ubRLs/H0VQqbeREwgbtfbLUQbQJRC1
Vs4r0MLsLJ0hrzMZ8eq/M9Bvr5awleAdNh0eFnKFo5mOrnqIFg5PJNb1UdCPWXbwh4rDVZjYmHoq
8bNFXHPy9tW98rQUEgnfoSnIYmQfPS3TDR1iChH8d0KWO8Sh015LaZCbRrD220MdPy7qELxgnmcp
YSHnOJ79xF85YOVBSKZjlB7gnULWHFHuvj3K0XQXNgsF053F1gfQ51pHb3LT5CZBnNgMZ7fO0ElS
ZRf5RfFYhNa/WIv/8XV+ZSjJC+1ST0EoYftHa6FazLIGc46sABb8GoHE8/Lds7wWFZCXOH/nUb02
nED/wjzktXKOX+SmxbDW9BYB1I6jWiy2JcfSgQLmOWQ2wwp6To/lO3fz6JlxNwWOatZ0SG4k/8qj
OWmX8Da8LMnoxjrEF0r/bq1F/vGFCW4gGWPcxBW2ePTI0Jg1rWorBmHrfYoeC5Z03qW7mPCD3TTa
+p0X7bWLWhcmB3M10+T4uUm8a1GBhDjgdU/2vVvnu9yni/qnE5Ev8ToI2kCbSc/u4/nqVBJJPtcW
QpsJFe8mhPQCZJ6ga5xLQCO6zNq9Pd4rV8UXjKnI84Imc3xVrjT6hZcZH0NYpBizZIYZGirAn47C
I2J7wX/XfYB3NOdJAc0HNdMQbOoEcs2AiBikXLV/e5SjVYlpx1xjq0H+nWX5hM28vHed47eJt8yY
7jXJEjgngWZEMDE62w7fuaDXhlIuCy+bNIu5fjyUsCIX2A6n4iV3griX011r+QRkiDl9+vOr4s65
3vo2kY+yPsFn36t+Gfq8XjiAh050X/fhdD4koqexOPZ/PBdsglip0/I1Ye4d79KIcQd5FsUoJrBg
Eh/qgO+dksr9H1wQq7ri+6Hs9bJeXlAM02fswGiiCUMzs9AGsK5E34TRlVn69dnbd+/3+c0Od/3M
86GXwFeOlqIxLRvqEhmum7xdI2KT4dKsOE3/8SieA9UJqKuDTss8emupOo9q5hXlzF5ruAELzdXc
fWd6v3IpnmPbiv0zM12qowUvGayUsDsGMfoSizMiPcoIzXj59qW8MrNfjHL0dMSaYlqiK4KVMMYn
4JJtaj5Nv8vF6N796VB0DmgqeCYuO5Nd2cuJoAjfm5sBD5Ua+fQiukJ4nQmVPuaUVd55Qr9flnQA
+zKzLTxC1LVejuVnWSZGaWarYZDcBdctL7oxSp44Rch31obfn5Oky8a3SbA5YayjOziGwqjmiqEq
1tWdgom3yYTVvjPKOnGfbdBZ7MD+YiGybKE4w61k4ufLAul/I8F5Lj0NOg/Dpeir6lMegUI4H2Cg
15ASjNx7Zwb+PibHD4ezomLjx9nx6IGNHKvESAUvqC0bQG6GXc4gcwVNOCEK0oY0+PYEWRNOjy5S
rSsRtCLfsziJHA1Im9S34opMp6gHuB24du1HB8eviY7Cf+B9NEbHzw4O6+EKOu9aeDlpbX4Wbd1+
6izsS2Ttkdsb1CWx8xvHj/tricDP2FgO8boHid3Y2OPMxGcu7ejL27/971MOdBvb5PXQS7CqefTL
wyqMqMHzORqXAvJEvgwgDuJmCb8aOQifd+bDa6NRFPMtdz3VcMtezodWY9jTNfu8MXW7eV9gp37A
CNtp1Ig+DZm3r+2VmWAhj/ZcQNce3b+j758IkzTBNZvz1NeQHwl9CQ5uTh4kcUjzsBnqSn94e8j1
r3w54ZVlMphisXCZ8/bLCwSHtpA55+RB65sUVZ0f87LC8c0Y1wzyGCnHu7cHfO0aeXtdIdiw0PU8
GhD3B9ZHNHwBKRaksUb2I6lqlwSjhQEOuuSduf7K8+NmUiNyf8nZVyX78/cZIz3CEI09FIo3dHij
a+t7JKvZKeZe+/rtK3ttrPVzSEYvdRJO9y/H8lDVjfOIjFF5dK9ipzLOYbOSqQYQevf2UK88NRen
MneP9i2b9aN1l8yByPHCFmS1TyZ9QzrRg/BaE82rZyGrLdNdDk7ynW/Y70/Oo57mUDLhBVzfvZfX
V0G8WaDw8i44bXvZLkW4U+ZonfpJCjbaQnT5pxfp+evegiv1HYlW8+V4hjAicJxs0fpxGg/egNd3
0ye6v8iRD52lYTYhnWzU9u1Rf3+KHi4Gskzg5fE/1NE72CIbwy7OqHpc8sPS8CFraA+Tzon84u2h
PC7g5bvH+mX7JhZLHxfD8Q21kVnlA6jbIBVlP5CFJYsbAs7xaNnlQj8AXMsdeGA8fsncQ3x5e/Tf
5xCFBuYr5Pxf9aGjC83pL8ukzohQ1rq7RKyigkZSs6QpOpK/rPL0PlSFem+P/9t3nPhs0/EU77/J
EdM7eqrZ0MBvqlK+dn7hn05elF/40LrfubWvjcIaKm3Oe7hRjpc1jJhiJu+P83mh6q27cgT9yOvf
maG/zZXVykJKNnfQR+b8K0jg2SEC/qYeLMXe0UKQvFs3ZDgKOh5XDFTn7af16lBUUzgrOj6U1vXl
fDZUvvS6KxQ6OEiFuE6cbtpCWy52ZmpMh7eHeuXescFSfIUkDhvEIS+HKqwEVLyYigCOKu0zQATl
llZw9YfVZIp43D1BeYjpT7XreBsyihbgRIkfoGxHfLkmeVdfHM/o5+3b1/PbRP81jgPaYV2V2WW9
vJ4IC2erIgV+okEBv2k9bGSBV/s6WMEjp1NFVNgehkL9zgv26n1k3XNIF3epAx0t0pmdqtQp5yLQ
ym/OdGjQgMtskfyPhvE4pXO4xDK8zpxnMyPSS6pdZ8RW4di9osALmTwwKIe9My1+lX5eLFfcR9u0
eJlcjzbJb9fjAizuyXwL0FmAuN85KBhJKET9poB5m/ZJnVC8KUfc4KBWDq5findegtfu6LPfwD1a
O/ycUJzesTgQ9gaeBsy35WMvF3X79oR5b5ijD53TJtPc8nIFgz1Nl4XvPdj4st8pSb0+yLp8oABb
d/8vH5sYhgX36LrXmlFsE7Ya1YFRGL75zmN7bfavIjEkS0x/6iovxyk1Juy+EUWgUvi8I96hW4zW
I1UpdnwEsLtNeGHF5XuHjFcvz6LpYLns9qg1vxx27hXO24ph5ZKUxMgu6fKYR739zvb1tWXRtimv
UK5nH2SLl8M4w2xQsWR/RwKBjxBjhtHmdpRZ5Gjjt/3TecHLjBgPKR+7ILnq+J6/aURuymFUXJNR
Y3RZqrhOsDzo6s/faMZhE8kh3qZ+/tsJ3q4toiFZsOzFI5yiHWR0UJNO3tnP/X7vOLk7lg8Ri2lI
r+3l5bjVJGsho4GZQIRLuuCUH2JUNJ5VFe+sUetkfrl0sKUSzD56h1QR5dGdy2eiafAt07ch/W2f
VkZzqPVcXMeORfRvWbTv1Kd+iRZfDOhyescMYbGDW0t8R2tvqmo1k1IwBWkqsvS6Jmy7eso5/hNR
Zvu6+xCrGvmx2/nVLoNbJz66YO7cU/YMRn339rT57T67nsk+nVYmpRLaIEf3GW1FGtcVCTiZ2xj7
xDWLg0kx40MMcuy9GfprEX5+4R6vG2pO1mgEYZS0jgYLm7IkrJqUg7wqDVbKGV+8f+3OUrafSrs2
0xxkydj0+CulIbE5cfJdlms9xB4ODT4dcIgpw9432ZQlT+mMMhNBGuywTbtU6irnpHWr6Cmqs2wy
UQDqGmnTbtau/UniVHDOp6bw8dxq25kCoacmeiD23P3VHUlGbETDwnaPpPRODmTPyqkSNgpJYrB5
NP4k+vEqqSj33Yb+JIEid/0Uhh8LM/dPWuxmeLiiNEvCr1Bxe6fY8ZXyRmCki5vgdRXVbK8SEAt9
zddQzAWx4ATpFOWHOc7gfgRVZFggbSxPF1TgfOIQivMqi5gEPbJMUAljDuvyEgcCjg8cqMj3do1N
5sRFMRA/l+98BHjg2VOlShDrHiFzKfnCRjidQajOwyAtCVH5ZntRkVDhixsCJdJywtu/idpxQphj
LkX6aE92TFDJlMyhc+siLfVPNdZfdVNhLnH3DeC6FjOgdETQzZVv7Zxaznj7I1naoDQrP20Ocu4d
4mWXfCZmECpkfRFmTTNfjwRQGw/Am0V7Hg6dHu49oDgKs6llng1RjD/WmJal/NGIcP6RVr0hLhZd
Z21QhOYsz1jgcvPSkVmqT4UG63QaRaQL7NqR1NtPKZlWKmAZdMiIIUvnu2RT5aEGjqBQblIyMqJz
e5yA8gAOKOPk0ZAwbzYRizImQCn1/K2coSrLjW2FcfqFty0Lt8BbyvAuDHPPOYPH67n7NkNS9bnA
6JqiFCq18zTp2CQwY6iTIsbaiIwz2mUIZcEyxXoybyMUOOFGGrp1rstMNOOuWBrTPWuQ2f1EPCZ+
6CrHEGy6ThGd2L0Z52wIiXbe4RYK5d6qa+Pat6n9bcjkSqZ7u9eYPPJWKsJ85kHpH00SmqjR4hZZ
v8PvBr697vgQNEnZYOcuUQTOTpFtKOeZpCkaQ9NtXJ30qJbC0cVhWrB52UDATj4JLfI1tLdSsGtV
2DdbQB9dTxYUfIhdLkuTuQ0CDkWdOdnfrKFAzqj8xSgDn/YYsjHy7jzmYZVet11qfTMFSJdtNcyA
Rcmlnu59YLP6VGEubXexcM0piGVbySBrS4UlOq8btS9rU/yI4ESnW2/VfR0WDuJEyljLRDwl4K3P
blrY8jLC31IG8wKQCJAQeldicYy5AkVSWff1uPpeK8KOxzO3xsoZ6DirszOP8IgZa3IZfRsrjing
W4VdBqXldF8gSanuIWEz3Ac6AmaBTwWm554CcHPXlhU5Mm6GdSTAhjbF1F6XDga4Hho3u8IkEbb7
kjxTcrcKL4YlaxBGfRnXoYeAOuy89iwFRCyDKEnt+yUzlvhxSZySh5ECE9oUSUlnPe0s+cDCHz/W
/hTesnaLbAfJ3UkfjLIuWW68xlxORtbMn9qU3Wc1FHrCTeWnn33s7Sj1zLFHmNo2DulvKfv7rQnU
/4cpQushHmhUY4CWMKhUJAY0tQSRRAGZ65XzZaggoXyYKiiTjxA1zFtTGysD3KJ4NJLUtpyzDpXX
w6L6/NQoar86UaHOloBaUHNXd0OWB1VheD+HOcSRPncT3G8/7UVyUceW+dmIyWM61HOaGwc0QdEP
e7SsetN7rT+SYNAoXINIV41NzI7R21tJk6YXUTn61pkcTQzpsdmCyeul+JSaHNg99vux0fCyT15y
NhOWc27Nc7Fc1MSLE1agqszYeSOwe7gg8Yh+MJxjGF9j1do3RWigns4agopQkC4S1Kk3jv3XkHZ+
c9kWldutbv0B/78PZgQnczHDvTTS5UO+UFL7oqGyfvEAjmQPiJ0y6zxvDUeeYKFkyW8iZbeB31vA
XayeuKIDa8kg9oXXYhXczOHiWFssBTMqQXsqok85eY9f66ERjwDPvHAvLaNABmGDcdyYCd8AvUMH
OzTUY+youQ2NvC3u88zW/mOUkQF3wAAHgXOqOIpsisoWt7ZYTEkqQijTcyv0YUxyKirIYzHHkPzY
RmG71F4GPLnUVVpeR+VQ549OCWr6gD7ZWy7cCMHYQ9yRsbAZ65qvZBYPeQFSDZY1EzEFuOLHcGYx
MKfwa/TMLP8MyCz+BaPtz6QRTeOpXHh4O99LTPDfs4Zj7vtwmE5KuNXVT023f+bMNBRPY+y6Pxrf
8fS3KRstpE8DUoJdYlSZtamhBrFJqAtHfWTZyG2Ny4MYng+sVm17gsw0ms5q3lGblLouDSnKTZ2J
7x7DXfgoGqdJ7gyvNy0muwenMUHVrA9rn3+4zSxo3XcFwTry1KqsmikNQkkWO2+ALXNPNgQRvJs2
9npmCVjf6pIYhREqda39/ITgJtJpMeQCo9vgeGj0Y2l0aZcB4F+IJ9tkmMmHL51PV/+JiIY2usXW
VrTfgKeRAQDbKFZXDczuH7IKBz72Ju4IUAI4sTcltPHldHaIUNyFZK3JQ+h0QA4DnK7d0AdlNSXN
R3ZGRD1taqMc3JPJyS15L7PZtK7JWHfNR4eU0ehu4k73h3kgPuwaSHBDxGxXYLtPI8xcgWf3UHKx
i8y3eE9LY8vlp81Xuq3kCvgZkSWnKhGNeWoaHpaZquxdUnJn1z5TbTK3n+p4oSZHUDc4UkU3/jw1
l9EDNgK1fzNZftkE2LOtYsMigStGzwO0UstLrPq6nfXIEkRkBYjLVna8mJvY7EvjS1Fkxniw4oaQ
W8NkhAspEiSwnCtz65KAX7TcE4Eg4OcGM4VsBtSLWPBoEdNN1BqZ+AiF1rgiG6hyLwbaud232jeH
8QqFbEW1xc2k1d7FAv3IpmhH0e07w62tG7dMU+9gdtJ/MjrTbD8CG4L0sHK1BULw3lh58TaJfGBM
0kqu4GxnJgSwG2PPfKqjeTQ+NRWhI9yhYn74tW//r5Ptn+v56z872W5/1P1XPJ//qH7+o4t//IM5
FlXPhbjrj/+tw7W8v9aSGl049LTUshXn7791uGhtkTq4lk+ihECOtaqV/qXDtf9ymTdIwmD5Q+8h
EuzfMlz1F/0vSuG029ayP0Kd//u/X2jA2qN/fi5XRQ388txJmAyvHRa3tbruYJZbj2bPamPC4Dif
6nrvgILf2mQPRpdoSWz7AjF/U14MGigsnIuWUIbRXxAuTtjjP8WyT9qAwnLV8GUxPOShAGaBXIV9
D/12UYQdl0PlwK9MZ7bfmV8Vd0SKUIGY5rThRNnOyUeRs5kP8qggZaYSY1xsbWIqfrJxMfV+5oR/
35JnSaBM7PaXcJnDCjevvdgnPZ1F++DKah5gM3eu2KQu8SDbieSWj03i+sVpP7TW/Oi5upnPqDiD
xh6MKnK2TWLJE2FVYHgGNREiQKKiheFi0eEXifO03o5xj8k/rQtNJNzClpiPXhUNm0kVuHk5HSSX
vjEDpHBEDyJkYVU0NgPewK+FK9wvJq4TsnBthas/pQX6caFl+Yn3Hh9ARJjKVQaIEDaKn1s/K1gM
cEBcXY2BLyvnlDYORz5SqfObuLK8CooOmP6A8Fac2BxHq3kXjVZnbpIqCSegHWQMYTnXmktKZrmF
qGqQMtlly92YJFh1ylJBbxtVVe1GzcVsLSs3nJ09Qao/EB2hcczY3Rc4hGy2fad0bzDZETzeOyJZ
8x1IrJt67dfwRsasD6RZS2OTQL550uTN3FZOlMAJSDoH4HI+DvPWXVz7oiSstz+YC5xcEh3BKW4t
PlhTYJe+tvbadJviwGcQf0TjOWl6S5MAV/tSNGNykgzm0J6S4A3dgfJ3k0DTESSgRv3i86m05gqL
sK8xe4t6gKhByz3TWNcMpYNhgDtxwM4v552KugUaj0rM7iLLfdIk2LoYxT52nHraWo42vS318LI5
4yTFGpm7RvrVm/Fj7DiUJhw3DJ88PfoMyPoaYp3go6d2k24RQ0deUDb2Uu3yDgcTyQK22V/MaeyL
oE1sgh4bMgDrXVNr4kIJB8ZV6A4pO4eh5qDrrcKWyCBlbnTUPuIbn6/gnTYl8HA0HpMCE9Y+Tihf
bLSDmQIvv225t0nftP0DCLs03k51N4+fiyQt6OznQ0eosRGP6WVWhu3ZNLpDcZ4knRiuYNX547Xm
gz9CJoH8ta+Xsge2CDAu/NQJCNg/+b2N6uDPCXkSLROI6JB5tpKtW5F4/kGNQ0lyGmkryT7GBZTs
yEJle1zHUZecWsSUApupSNzYFs7c5FdKF653DbhvIfarnAz7zCYtF0wROBPrAOBI/XRV2Y1bid4n
25mKykVgZilADJ2Az9w3AyfoXaawGZ1MfNlSKC55DLp3KfCmR6QNlARB9XVB0mLEyhVG7Gy/s22c
aloxYd/dED+qsLWgCIj3qjHTaNeFM4eNBn4eWattbnanJFY48a4u1z8VdgXsEy16U1ziA2vTk9HU
bXVFxkfMJobFIj4Fz5fXJzlQS8VG1igwaOJY9w7lQnmH/YRqZOD2FkGDWWIVcKhssKiAGeQEE50k
cHknsfQRQ5LISW3bCREJWzV+HZ4+P1S6rXcWTuXQ4Hyv0s+ZcPXPZg7Vz5kWTL0t27l6BPHE6EVr
838Y8aBnoF4hm8zeKjREchkComoSkz+FIsRyE2Ps4UnIxt81oZfne4kd91qozvrl63Sv4mExv5MH
XzUnxZzVxAeEaUyo6ugmP4AJuFfZzH3d5Ih8HunW65+duZjhSUuV4ieOSfUTB2sJCLipUrXCvoGH
FnFePXpW6wloNm31PawE0ycH0Eg8W7nWw/qw1oAQF0UeTL3Mn/3RJK81JudhDnh/yWggD4QiXKIW
cpJNmwTWU9Gbo9yQRqOTU+15ab9fynD6OJoybi6sIsnuawA/2WHkNGScDhp6c8AHw6jXYAD7E+36
zDZOIlEhDNzoBJg+cYV9ddHPGVA28mD6JZDrNiqIzWJ4KFDw/0hGmZlbx+/n28FtISuEkxmNHJ97
8z6OlTole0Q1e8JMQv+EzVt4OdCc/K77HKwnQWgzoWhW15bkzKXTvA0lSqlNZefdhYDcVAaWPxfl
PiaW9Kofe2FtlJrte1ROEOgHW3Q+ZkXaj4FEFYezKkyAbGMv+aCFR95ml6wkZFoTGWvRPJESaU22
XZ4TQU2DOp9Mcd8wPHHWBX6DPYGL4jyEoUw40SpXDXpilhJsvcVyX1tJS7jK5DymBpa8jaS9eR76
YDLgttbmFw5NS41cYli+rkMQJQpYNdskRdXPASdUSKiO3eX3i6kz4N+NR1afTvXnjiIfPLjRKvd2
HmZXzdyUj3VXjI9lbggwDGTybTCkFze907RR4FDH43PTEEewG8JoaHYi0cWD1TWpTTEM4jCSosJt
txnb8lOdplVD0QBqPTh+ORCJswFT57C21WIm0WEpFIdqJxUOrFLb/S5CTmT7aXSGDxyl2vs6VcD4
2QBlK32iTgvchqN3zSag0ydmG4M5BADE54306Cze5KYFYtwSvXvVT4R7wMxI9C1YfyKAe7KiIP9N
Hh9m28bvjy+PKmtdVGHKvHInsouoLj5S6tHf8nJ9lFLL5AbxPMfxqKtaOmlVAjqGnspXEc3JAxFv
CcVQL2kwo09EqO88aL/2Abx0dVUR6nc5tg3mn1pkBWQxjtBfONX6X5de5fcgVNW5RUDiR3xOfbaV
U159V64ozE2RJ/HaBpo4hAv+4mbvkHBobEjglI8N63Cz9chd46V2LOuk0tRdgt4TLRW+9cMRpNbQ
fkswVZK1O1U+zNyS6tAmT+mvnUhPNvOucyQUZNfspjuDNAQR2HmRDltDpsNNIyhx7iw2ND+U6qP5
jGkVfy4jjP5gp00xBDU7KTaC8wzYSXV0Gje96cXf2qEAwhdrQ95042Qy9XFqoXsGP5btF46v6cYa
ZApcK8rbdAdvAc4gxRHolCTMYAYnWcbbWmaVQdutQ3kS5uBNqrrDYp43vLKBuX5ON2ap/h9759Uc
OXJm0V8EBbx5BVBV9E3TZJN8QTRNwwOZcJnAr98DjrSamZU0se/SQytiHItVqMzP3HsuKvTN79RL
6TX+5VzZDpgDaPg6GbaVXmxQ0mURGfSVPtbtQsCok+UyOHpDY9ep44nm2si7vj5abq/uiSEImsNa
19lti3saAgJjcTcOewDIVCElpDru2vzZMHKHKVqh29Q0QdbxYFa8HJ0b7SOFn/rWURYs8VhP63Uk
iJogb8Khq8PhzOZgLaTTJnLZyNQcRYnjumjXHNzloLqfZTPL9tydHSXTBaAtEd9gmF5Fpt2nqq9A
EJpF1TX4NmmlU42u8BAVXd/s/vdaJeM04iMeLM0sHMv5TQteLEsav1zve69hdNBEDA7XXi/PQT9y
fcDshkJHCAKDYopm6tTStzUDITFXPfRMv70dRqN8J0DZe8FyoBX8f9RpxLWYe52dm5U4aKzvI9B0
6dqXPbXmHR4ISMOqhdcczzhU3aRxpH+Xj0XwwvB5oeiCMf9hFux+yHRYtkcLpNQjoc6gH7Fog2jA
LGcSDJ8NArMvvIEDRRSXELYlQnN0kwPVZ8VFGlMJOOq1QmZI/HQIdIu7DWzggZVGe5/PXGtxbprA
wGlP6hvNYILcZRPDFfVa0QA3W1sK+oxhzLvQHjGTudcvz5McnSwms028q4llRqxkDcxymOx+Owxc
cEzLiaWZSLYNwyJZNQnfSTasnGihZxo/esYR/j3Wk+JtiNrlFYp5fhtOa73def4+OgQRoZioZiws
QEhHM+W6N7HYiaasTxsQEGQdmkNkQml0iegp+86J7dk3L0YPIsYp6/SA3BBcCHGBZOLcIff0vFiB
wakSS6nqvRTa/CxsorQZmxE5kjZbrq8mAzQyD6bSMBZXR11P6FKbIxkV40Plr+V72cEKYs7YqCdf
DPMPbTHNsRdtGLA5XM6oebDJXQY7+zD2TbYlTGhWGTtwqn9UW0dDZFQ8OslMoXrndpF9w6wnfGlr
X48JujGLtKopXF4CiCqKsaNs8nQz8j0fSFK4SLkBCWHfVbxFPT1DbJQzkdz5GgFDXTx3+tmOZflm
FE71No7R9IzYAHpLQzxrncyBV11ZQ05HyF/u7tuwFq+0N5CBulDN3zw8pM/ExgGWhrXEV+N5Xsqc
TESH9i1GHYZr0nDb+rHWkf9odr3xZkYLMulwLL3nzQ5zgwbY5rFfdbhVx9wt5ntCSGGzdJQ717A9
2l+b0vqHxm73FmjyGQ909OPnXHiEU/FgtRcB03qwks1SQVOosqFglbYTSEmPX54bIghe0Wd5QRJQ
+e27v2Iml9dqyV0cvAYfbKu5bg9bTdbyZDuDuomqgOy8SjRRSH7EVOIxJZ3uF7p5Qh7N0rA+6MNw
kjH/dau7YiuNILH7xdsPsHY5kpNGPdiWPn+hU2FO62k31o0udqkPiTn9D9ebqdYJboryw2g6+ftY
Lxa07rGov1EU2/bNDPQQJudcms4hq6d+e3AV3VQcYT1oOH2mgSfEXkc7tTm2QZ+WG1/cgpyNkdst
sCCLja1/yHZGXVwydBNpKCkUD6299dk1iK3RiQHhuOE9srVx/4d0Yb5om+DbAKYq6bgLWRFNs+Gt
CHsQxhsBFT9KT5e3uYBSzrLFg6Nz9d+J2m+07d0/9O8nauln278PPydman89XOO/9NtwzbEgaiN/
jRwM0SGZoP8crtl/s3YX++702dVlu6jn78M1728MzpibYSXAdRRYIaLTf3jcrR0qhdyDwT7q/69p
3Z+maf9puoYxgRfwe1nHbm/fnbjW/j/M2vsg7/fjtSXsCBbXTOzLVSswEvkK73Sc8dr1v+Ca0YkT
r8w10zttI+OVYjlLzcG2XwSMUMKCfZXn1GwR32wcC/simCvmfPlKvWijtoGN2RJ8Tmi2GZBzVMqf
/jyDuK4Nwzw4ZBxAasvobhhFNcXOZ8PmHXP+mOeeByAjKfE+j3GF2cEHhYwcNc19VV65eTVxfEZs
xuKZtByW1B38f4ZhzeNI5ZUfeodR0M64h3DjLHozjquxEW3AYoiF7wy6Z0tQzvvvRZGBT/TIIENH
4NdQQigtPjK8UdDz+r64nk2AlvBUfHJuIrIXL3qn2jDnr/7GojRkeHLoEJstQEdlxka07N4919ug
9nsheueVsAULzAkNyNirzOC4ZbbF2Wd0ZF9tqw9Bw7KZoNswRvQquiPcPjAkkTfBdqw1PeY0RYGM
ofjKHxLpizgA7wambVEt8OfkdPsAwVIr23BvXU99uzGysIkrmmNJf/OsOnvXU9WVXhiVls1r6LK4
TBd74OcgYHZ/IU3YvrX2ug8Aaje/142xuWf0cOJXYIQGZTkxuPpcslnqzozMJMQzWmWOet2cyaJF
htrrGGAykSk4RxreEbuaH6DrwH0yfcOkmam91zJYOM3RmIRP3lKMy8nuK65X0rDeazf04SgH0MZQ
P1SfpJkuT4j3WFyyl92otNBa3RW9634E8yItYKY5KEQdAZTkoFss8O3CWasDmC+6d3ueyb23Fuwg
d8WUyZGqr3ON7LxVIa1+UpeqnK5JgzIJyGhzKrK2l2ZIWxeaR781hXMiBcV4ZdJFMAYMpi07WQIZ
7Zk/sLOIm2xiGuaQ0QbH2VzN6ZqLkvSscd6AtxPxnIEZ4dYkMQbwMkQcipcxvMvGQGoa2BqK0JVs
9dQR/i1RaN9QZUlQoqbLn2EkGT53FJXOEXtoTcqcXe7iDJExnXolNoTfkzQJqzz0NQ/j5QaTbbky
C6hu5xmkG/MobPCkvGI514eo6foA1GVtk/QZGsuYVKx6CB5FTzOmftbU5jUxyp797HQuxLGNgt3D
VDkDYx0HNlgA7EEXPS4QXrZkIYg3eyW+p2yfZunb6sYsVl9csritSJojDbC57BTtjR2LGdf725YT
lHaPl3opyOrmBLo3W6ptdGQgtE8miT3qRog5WC5RstukxtUzUXpxFhkGJ8EcKuegxlWZD66krGG2
VVUbu75s+FbxIfJjrGAmXimbHO+lMdSWH+ZWWiMTqdJ/a+EUFykzeUBKOZ0lg3gCKZ6Ax/kKIvuA
ECjfB7Pb0K7h1eqjLsElxHCuVY01nVvdOH26S92G1yqoQXYBb3MRYIDiRGliIJ2MM46Z6UgYiDP/
XAt3ewCniVCEc7cqU4aborwmPcXNDj45LORvdj4tC2tr9y5QfVgfiyhb7nxt26TmRgWHElwTVfHr
eDBSM1+pX7m9TUfS+fg2l01FT1k6fKSkKSoq9wzuxAPLn6p98KqyvC/rwUamRg8HjA1POy6nJV9I
rwHZkx3Z23h3rDbG9w0Gw7MLs5ReuTLno/K0eqtzGADYgtXQAuyrSriyTCbGKc712FZnCDzsMcVy
N6h49kteCfVHYBzAWjfjXdSVLCTgBdaQBuduyhA+lbxZBp0DU6jdoMl3EHkTz8DonlBigjeqEX5e
Fzaz3dTwiy1IaO2DLo3mpv82hR7uRCcWMlp/2QK27ali1ka3lmdEaS1h09JM9mUoTstiNhe1IHMa
s2TmZjd1N9WPVPkdUgDf5tCNMtO/bWo/oFciaI94mMhwzCQvypLGZ3FemmAlsbLzLfHi+pXvHdTa
IWnv/WaU9zRP4srbADYnltUii2uYGu47pa2I0oav85MlmcMdrIUBQIyIQzEyqIIHZrjDmFK4k4Nt
YSC9KUWb/eoprYO4C/ONado0qpO0ePDOfAd5ChHNRW7GnjW30MQC+t1Sz5SVA3dOxCbG0kHiWgt5
uxT5/cmR8BYRxewvtW5GYm8gPZdM82fDI+tLIY5ibEfAYVJkolkOdeY0zWFpw/XOGjzzhcGvrA7A
TpgpeEhRkpKElvfSNcz8QurV8eNBR9GYEF7mjUlRzMEjwrdZJDYZzkQ0QN0jR1fbzhlJUBFXtOZM
izNnVu2hqNaJP43eZDpoTgERp1EHtt/eo0wnFlrkbiktyHkXJgHt7aagLrjL6IsU4FVw0h42u3Sq
RPjdJtGd91WtQGhdSNOMc8rqreF2Rm1DTvmufNv629G2sowEOst5JA0SUWKtGpjOojJfKzgLYxqK
kqjakXfkjarGI8kimPQLgvf2DSRRUHAr24q3mRXJ/ig7xnfocsXzVsvog+EJIifKgNpnoZLzIjyJ
tZl+oTW5OovwvPIHXk/dAMe8MgfJxwivjaS5wPSJEETluPHs6xY2Ilq27tAy5vUeCHaCFku6VUFM
US4Qmowaoc0VvX2O76C1jM86H8lIE5Oq3GM+GeJ8y0Mk+r1r5X4SKit6XqKq/wYdH8FxCAmbEx6I
5TfkHAxfK67s8gCDb77NgkxOJ00MQIkWgAKL/jbvIK2VTUs6Yc75NEx9Jg9O0ZOHVKM+Zc20dCbU
cuHwj2cEBNJY9jMBFKUU1CokrhXZMQfPcaUQXYuzcR82porpy3ba8i3rbui+1pdlcNrl5CGZ/+Wg
NOVhAEmgD7SIWXs1ojLRKX3XduUPjvighzF+1ATtfc/XXEB+nlT0hl6ldmPOyfWzhbMyp9so5Eum
jaglxthwroDpjgtTJyaXMX+xPFv0uP10hjn0Yrsx3CkZMsfgGQ1Ndgbjaoqn2SK4Il7tMbhpACbO
Sak5UBLVsEBiljdUl46WxDXKUmYXprdI5yBZBQK73MoPlQO3j7dybB8wmcrXaNHVR054U52aC4ED
sQZM/ipVzri9LYfuEaXV+tmLVdxWqiQDJdzM6PsQRDUKRzX/pITN+PwsNbxzMw8k0PqalWFvBQs1
kKieSq+0ftnDuj1EvUTXBmeNVywN+3VhTn5PR0jKK8sgsgMIJi7f3XECGeyOefRG753/WIPG+xnM
4PQTPY/dmwCZhDWvXqOryfGpsTLCPGHTRwPDC56Ua83CyE36omqIbnIULikgfBuITpPN+E7eDK9U
gIgsXvNKS1KEDTwsZhuINx+y9pCwsgmceBpm8R0LjzprC436lyTu8HZgc0B2gz0gxHK3LXpYO6yj
STBu67nFsc+CO6wZxIvcNLh+GnZJHYd3nhibg7dbO+PSHyqX+N4DQ2LjB4mOu5TML4ljDdrBLzEJ
DZ46DquYPoU9Dq8uSepdQuZ8Vh1UwUYodu3J+JHpVr37LHe+V5wYbCunySDnmkL/ca3qgWnXVs39
MZr87WzbSKWO86aP8sRBNJMlGRh9VrnetATkyQOqjbPMHPozASAvim21AucukYuCliT5NTqbqgEB
5cbCgEzLgJo6IeHB57zvXXLss9VFDEuNbJCAmMEGtwxXXPCvZIgGKoP9AbWWwfy7g6dv1djZD0wb
VvdaN1kH6TDaYOxLo0Fl5vqL/8O33NGCqY7ilnwFqvZkmVphx2z4ueB37PWn1osfHTJFzZva4eBS
tq4Rt4vhO9XPiacEEK+juYCQLJqvIK7pAhdSJ31OhxYibpgFU5gIkx96KPHBP/M5i1urLr2XITQc
wEsz8xoSjJpnwttmYg63iEh2xhrFU9HmMjwGm1Fsl/SXfZvShblb0pFT+bmZzN54SZZJZOAop/zI
12U+y4CZeoeMLSiAUkbhPaI1hLPcj6bo0xDDNTEnmbd2SdtYpLwyOveLI0HrLdYIADjgNu2WXY4x
NbY4C812KJLem8wp9usOAL07c9YcR6yTrB/KXPPRkAhSpI1nteI0rhovv2VN4bGqXCi3yKQ0nQez
OkQoriEJULLx+eG9nEbIh/AnrwNdIWascjwZidRGtputOMrSaV6RhTVkPwLN6QBCJMGCsv1Q+xmQ
VeC9pf/QOAzuUsfIaUsDtUE67IGEFAnA2kmgzfSX6tRuhFkyVUSLly4OMvzzKQSAwG6opk2oFiae
iOtZy7PMzCLo89wsTuw5uutOFDTjdxZMfX2R+WbYwAERNUdGbQk/bQSSxnTJPe8m2loHVnuujHvd
Ut6exoFRebyilouu57VH7WnlIb9araLooxoMASs92HtinEUiOwo6jiYpGAOvF3VmyfKscaflUTb1
bJwEUjHiViJAxBd2QejooxnJySTyvFYy9temoYgtYEaTVMsmkJWZyYZoG9dQpoEewJRFOdcQY+ky
6k+y4dE6Dv5CmFazhBWlp9Pw/Lpf++6RaEAjpS2UWbp4GROCYV4AxwL5Q2+CmLfJLgoHhGQytk3N
Pl0GVXFuB0UenOVczP1NppqhOtvCXLCLb0FLnnH/lznf731fD49sJUb6a49Pdic7/Unuf3f62vWH
X3t/2yO4+5ZSG9cDBnFpf8AKFeIofLNrbxjKb11iGnkjGUhiGYytBh3lqfrSG4gv7QEvsCbpd8gH
ByLmrk+YZm8aEC2BeiZXHQlDZarNOgX79Z6S0hk5F4g/qH0mLCDht5l+vbkxgnLaUr1JFBIwm1ld
Rx7ixTT/UlEY266ocL/UFYvN0383Ihwq07qpM+8owiqwUrxuWX9yzSwL5jRCqMMcyZZDeFyceVTn
SkO0+bYij15uoNvO7aXFGdHcRb0YCHkNZCOSqcwW9bJ4Oc8jo99tC+7R5mQFluIGgcmq6lEfl5Uj
fhXL8BVohfNY2cLzjg5hMtn3+TfNShfOmNi3WSIskLS5A60605MDDxSCF0KEEb+0K1GeV/X0JYr5
TSDzJZahjycUXbb+VJzZlStw4DcT4pqowQACAbokLN33u6h6qwWk7zBoW3kh+nHf2Nlhr9OVt7g9
hkAgp6vBGdeJG5Wgg9NETOh62OSsxMl3WjrN0EVojmBqlwbZ6Kch11aqs0hNscKVHSbqmQMbLXxp
YId9cV7W7Tyec8HPPGneMPj30nGL6n4OOuRJDhqE9hTUDhJVT5VImJbf5Exf0iayK5A5OZF2roxQ
48pldYwQiow5tsaISof7aldKoe/3WMWNAm7d+iWmGr6EVcBiEVn5ohlvwl15ZWp2XPFKIPRrODEN
3/SIwMT+EmyBWka81fGK+0O/a7pyoMhmQsbl+oBtJWPXsFXaBR/cSD6ZXRfmm32EpUFZyMUYQXbr
oWIoSKBHHRDqW37Jy9xya24ZEbBj8RAAnDN+Y3OF6MMnMnqs2pdQaxTXBuDbmxLY83o0aHafywFd
W7R0Kwq5L7lbxoD91Srd+m39ksPJKoSRnH3J5JqlXC4AZ5IKVtu8z5yWu6gO+TT9LLkzrFbcAblU
ardR9NoYUH0R1flUK9aXTM+oWJXGA7vFD778CPmiYBf1LV8Cv+FL7Lfuur95bhfkfP6AFoYKXlOK
1ouaYQBXeT1X13yZ9iyMddGTumnEXM7NCSPVSCHVQ6BC4g6MHoWgb5Doo2ND+AzZTtlsoeGaeErU
DROuKv/OQpPS4naw/N65GQ0rWow8nVsC5Y911BJ0bPqzx7yWkOZRPMDX3poYq53rHzyAvOp9Djcb
7HUTzIPzaRjEq6KAl51xWQwmoRReVpJNEnezNrvv+Aw9eQgd7ROT44PeTFlSdsQB9Otg4t4c3Vmu
DXJwW0BBdH2gqsQ1F0SooIExZi6DqPHPmsDJmnSRvS8uaAuX7eDW9HIFpgKG5GSkWh7682oKNusn
6VrRct+AtQvPMCZ5Lp+7nwf3XW2SMYvRMqNYHZqZBvNSoVHrT8wJTLqZFp8BlxD9csHJUQsVzu9F
VCzq2hQDTd7gBOZiEQSFOw+NRtDmtkMGl435MGY/vco3gnjX7HUi0HYmQBo6PbFIGFlY+8+9z5ws
7nqMPGscdJHnEgfQFON3L99g1m2wnooPuzQUoUjoxrT/QDBKO6dFHbnEurlTVNqMNFGJfMt5SnoM
elQxMm6HCjoIN+Z0cLdGXlSA4x+JkdXVaSFbkjCjEL2HCduZwViARgdH4EbIwShRkuKe9PDLDe15
RkSEvECLPRXpVBBUHitdNJ/mmslP0ZfWE3s3Bj+lImb54Eg4K/QVaE44Z3UlEIDUaPoiq9uM810V
R1yMMQVXgZgGCz5jpPtYCWAmibJc9tXa6UJCcx2UrESnCUpmi5acA80Q68NohKgC0IaoCeHdDJ+V
VXlBOSvrkAJJdlabhlFU23Ro1gihKGK4xLTIlM/EBRUfBjF9EaOl2ngQRY9PkX11ax9WBk4sZtG5
QwrXfXG72PyXkkwZ0zVToxwni1QEjKp+Kg/MN7V329k99hK2ASFL7tzJNJYN1Xz0Yaefxi1SRlo2
IdkPiwFWnSNmFMS0B1n5y2Ioyq8QQN3hA0KkmzDQZNHHMiMnPwmU/Lt0JpeT3XYA8ITZZFmHalXD
MxttFLlhs9j3lZr0klrTar3TseWYSpv6vu50Ad8cpw4STF+SwoDGIpk3L1jSabJH2gh7X7VYi6rC
1BQkZqpxIruTp5nGXDuWRBsituC118ojciG3h88Fwz25keZS362IXvJDSNzvt3wxN3GGSUXdZ10Q
jhhAcXeQIVn3Kf0eGeJUi/dMRnh3lmlQD3ClsMFxvmU4QI3RuzXKXHS8ONydLMD5JicUElV5FEM4
r8QylrvOy+jVjxbYGe2GcLfrKCjJ6Rj0Rq1piIyidFsqGkhVMAkkVKw060NZo7hOMC+GP40yUprT
T7S/dj7+5+LkZZoxL0pXyUFxhWYTeSsirIx2nbk0t1qJXTZuWYO/uBTGa4q3gOG/Mlb1HVlTVJxH
jYESmywM0odsi8s3cY1AXevIIJ1hqtzqk5aq9Hh3+/CqrStlHDqs6Wm1IBtIhk4Y+twuYYcmZKWW
v7zORKRNvBrbGyzLe8Ab1AjvplLExqWVMAPOlKZ2q7R0fUmYPAMT6zBw+hUXw5z3VMuIrOMeGxG9
plmjb5OcjSaeRCjzed6QJ9ZXiISPJDeN+IE4llzsKzlFP6sxFKoMa9gO4QSi+xSDwQyE/td/yJRj
PoXET23HdnOKO2cwJU9RtSH8QhFTftSc80xGVDgJRjoLnTkTDde8GISQ75GW+tHim+TGS2aNN+R3
oYEIICJh6cpL/LNBj+U8HyeWYHNjZ98H18ow2eQOFiVnMOjrZcRO5IbqMLwTup8JOGXcuE/qx0gS
6gen4mzzW99M50YWz5FES5S0i+OfbSRWCdKuGRQnpi0lUx1/besE69TcEr8x2w80ccEFCpbcPYxu
5enUzARZTYNmTRfbS2VtCeSOzU8c6QzVC87n6VclF6ydZtssH4FLnO+9P41TlNrYM5n5lBl7oTDs
53tyYSLj0g865wbPog5iiY35maAQ8460pRqTtXCH8mrk9V0hJoyCWJHi/uSyhRIJV51jMvoh0MQV
/TYnJgw/Ix4Nc9CxE1jF/dKO/U+MDrKGjC3HJ/QPOQEmounf/7ur//uuHhjAv9/VJz9bnMB99wfD
C//G3w0vPnj5kLV6EHkgUCDl/sPwEv6NyGzYED4yWHgXloNJ5u87efbu7JYd5rK4/10XnNz/7uSt
v7G/3+HIFmYYTDS2+/8xvPyRNBBAM7dtj64OwC1UItf6k92lr0crcwTFEKausz3i41I6aqEy3ta/
ILH8Eejwj5/ED+LdgI73Z6jpZHGFZEQYN11oF+D3PNR8XPz1sQ3Mtx1gVP8F2eCPrKzffuBuNfJ3
P4+HgeiPUgOaOlW4UZUCqCpPxNByclesV3+tIWKiZty3pNTqLuYB1IxPv3sAbn+jJ/zeR/Sv3lao
kJiYWE/x9v7pbc2UVRKYuJv3oZ+lI9/f9YQkGp4/gsu8+Yu39l/9tBDWoOO4NrCMaBdd/M6zxER8
6vjyp/CKO6QJcAGoi9VeSyh2osvtf/7d/tX7ylnIr2ZDqv4/TBOUToXqG5J9cXqfXA6bdKoDdnuV
R90XMFEWlXNb2/zxn3/uH7E0X5+ny4fpemSOAKL8M6di8T084mGPlt8igVDKBLkRZlbfeQc1NSbI
LfK/eIL+1U+EXkceQ8SKBuTJH99XuwvZRw9tmhOWum8FkGQSSr1cesIuHrhut9RGqPsXjBX/C9by
TyAHvxggQC4jTHD8iRfuTw9P4DCd1bV9XCYDtTwjQNDJfPKM9eddUK8CG+v6l8o++FLcW1Phnxe7
DN/4UuSrYFfnS8/HL2qAZki7Xb5vTdvy6H1p+kU5LNte06L1b3bZP3mKOSIFa+7eFGSoKEYY6N4a
kT/ok7ZHq3108TP3cdipEYXOqPP+QHImon1fZ0uQrpi5vrmqWu4LVgA6xZFASjZPBCupoSGztMmF
uDDsnny2umrweJllwJywgcS0HoBtZTaR38FsJ4gaxJgguOj7yzAnX6U66oG93tFmf1TgwWkxvFpJ
v1bVQhyP66Mzd1qTWpSxJ/slEoxYgC2q/SBtXT8zGiz9U2mVNYn37ujfLZHwjsodiFwUBQ0kuaLb
ngDXRTJlv7vgq2L9wEiS7HlFGxCRwlg5bSfjEGU1Qv4m2DDje2WRBJB/6Ngq4ZA6OVY9sdFGw4Qa
teJr7qMaigeXhyuN6DEelbDc7hSNIyQEqS2rPqJ7DpzDaDOKQtWSTzceuiJEvGPonpusfj8RrEyI
x8Oo+kA8iQCUrKtqO9hwjy98r1qyM/yti/vkFHm3O6rzusOpPwom/TQP60vVl4ztFRwK6xmACg0u
vcIYtDceC741xhiCd+xQ6bErntDME2XHtsvLslRPIhd3FCymcblK+h+mJjPDjyyuF7eWz8ZX1g1t
Lbk3S28bGSFX3SxrBgJEVslvtc1aOm7d3q2OxdRS2zbgwPEK9NpXnINfMT5oWML6nijKsrhoTcVS
oSA4iWWpE+KNxKvNTspFRVy1OYYW4RnPKCkJa4pNbUz73v232KJwtbz1xc7LZr3C3GizFpQOK+7p
K/6InHqsa3vaoJnTTPkT9mk+ID6XG4sIovzdnI3eenBDnTnHkGKRVZaQBgloeBu1et5MrCkxvuRB
pjbS1uyFLxgK1no2bQKogomcunbqg19z49oSQVJdR8lqbYrvYxQSA8EaukY26avlextISnYzdxje
OEhiESP47vpcLJH6vmrtEYnGsp7gdLHBNiwhzj+wdlXP9LPyfna5pRNrGwsL7f0i0CcxFr1ugsF/
YTOUMZW3vBrNcM8IajUqmkEyrtwbU4wz8oheA0BxN7pouDm9X1wxDur5+lWr9VD41vbYOs36blja
+hkNdfPiYOx5l3ZEHyp5TdOhx01ym5Nl/TaMYfRRr5n4qezMW8B5D/N01KFkI9WQe4vPtfWNO18W
RI31gee850Hg2ejyO/cBw4SQyM4j3k8oDvJ7abHzYWmyOTZYjLr+5dhglsiVD9kcsvvLE0aFPeEn
iJ7aV1k6WIKQ7bI86M4XoKUvFrlb/BeDwP1w5Li7vlmxX4xoaBgQFy4cXFhR3ssWyb5I5FwzyW89
UD0oB9jHCtOje/An/i8uxiLrUoVi4qnO+3KMFYNGDAISEjfGPb8DaZFv0y5fzjYmiA5Igji0az64
qLUZ2K6Z01+AvJl28ZhVfjcA/oTYnBgBo8ZdvGcR1pYZR+TO+insj4yHXcJGmlj7oJcIZcbz7rrt
67hUY3QwmS20R7fq8zn26f2ng+dsjDJadmT9ZUaQSXuNBSZjMmAUcGwGK1+vMzS+eMTsIL9nMY4/
oOXXOg8Z9xffkDaWIG4GZGkwJjhrMqK70ODdokFnFu9YuHcvdDvbG6AnHaiLXbTnn3aFgn+EadBn
wGIEi6fB2FtCGwDvtTPVTMSHseu3o99ZDgAKeEbLg0/KdBW31eZvcTlwIcWtGp08dSs1rIkB/wRw
eoHW/KAaI0TxMzKUyT8jseTRYy6CPL8yii7MznDq2EBednHW5VQ16CAx6TTFB5vGZbgaJNaCGJCT
yxZXov5KtbMqeVuLSbiXnLlByRexF3TegKvbM10XVk2wUgvyB3CO0PKwenM2fKCtMrvL1RWte80v
tm3P4xyyjJsAFkFRpigpp/u6ymb72xIwxzxAYfert0G3rIuzoQyZN/OjgytpROWMfkU5Mn9jYEp+
LyeBOwKRnFcymhe1OJjAl7EtU4Ge7KGHYAEHkbOPULzFfswxkv8qRFHcKxzLlygzS9RPvWF8kMY4
nlkh4nQcMizJT5XG25FYECiC2Ib0iTG7axjI2D4/6lh7HvOnKMyHyz5kaRPTb/LRBsLgmmU1qccT
Poh+SEfMmu8EDqwYOQMZ8ITYxkL8z1TcGAxpRtwqXVYkBrLv9xEQKydQOco3VXCbHwg7lA5JVVbe
ngF5IbFQ6S578ps1W0Yi7Mg0PJIQrp8d30GTb+HvunQYkO2fOLRcVlcsd7+tW7NdUACU4LkzPwt1
igd/voqwlmzXRAdY1oOji/BpzHfpcCgAkB3wuYRjgsdjsZlVVoyclFeq/mHBzRGeby75Vynpzegt
ZG0F7cUSuEt7TZolW2QC86b2Rznkm//M8Q2TpzZ6QistgEBDonQUfORW6D3LbYrAgvjGDS5zlibF
5Fs3qBZZLuNVWc88sxR48Nmx+we2jb1znPIex4r2NXLhDR3fkHaZUZYJ2SEo5x1jKqBPmRCrzlzO
efJG+QIpoi9xcfO9CvWSjL60qyTvl/wVQON6zSKegfmyUP+wfimMV1v49jWLReZy0itcrHSoMsEh
kR7ywZhhvOpr1MbXsiNwMqnJwDSOvgeJA1ZkHg4/FFNZ44hox/HfdLhG3Skw8KKcsaz2WSCB64zY
xrMBvyA6RtcX2gg5OikxZHYs6nXMjwbBmugdSND0LiXfpP576WFnv2L9tRSXJoMu5BCGwbWZFghU
kTgWFBNJTg71mLAcpDFiDITYIWUz6z4TB5RneC6mKkqc2h0bxhT4EVFhNllBrTbmF1/4umQi8/At
sLY1gM1tr9Sk0Xq9rUs4HIaMy4hap62jI8LklUDGqeYgrnSJHALLPkS2VEzZ/D/sncdy5EiadV9l
bPYocwiHWE4EQjMiqJnMDYwiCenQ+un/A1b/NVVlMz3W+15WpZEMAcDd73fvufYnViG9YnJM96ux
hlwaBl+JWfT1zrCZNfsijuLkRXkoqXio+PjcD4+gPJhSLrFn8MjFu0ZQhrdjTNhtDeHQfEPoRrwV
ZMLnIw5OJ/aTKDK++jGLLy2wu9emIig1R9Izh/sYb07hG8zvvHWTx5ye2qFdbtfQOplzNDg7xj7B
BQCu+dqjj73VloHz2Ay76WdcVvp4cPswhodFJHNdstkxCV+Z5YUOTPeLNijGnRoR+i2OrBo75ZRA
tepKnCzUFOOaYlcwXqO6ZwfIA5hI3DSlIXUP5di+No3FjMHQ4TdteB6gPPV1kTeQwyooB1nRGG/A
G+aXjA67fE0fb/zpkiwjv5iDhiNsLodzVFWNsy7Syn3rIq968CwC9Cu+ebFv9SIpNi2JpttYIWOy
4tdiPwvMpBhgwqFdN4GuvUeDrA49PC0AMgOdfGuNwz3jtynN3rqm826tgZG2tSb72xN4ZTGPDmaT
ug3y6pKJFd/5WMZrBAXxulUbTHDY/m2OF8ydv5O1NK6p20AsedskaMwfxRLCLZc4rrUEc9mSkdFl
Jxqeg5rg7gTdO9kyX0hv5BLsZYiOIF8NXYsF/jv761lY99eSmcC7+Z0OZnYgfnYjTcUkdYkPx99J
4sYI7Bc96Zq7Zpjnx/Y7cwyjpI3xFIxkkaclliy/E8plvaSVoyQyH/Fho22X+PzyUxKNluPb3znn
5jvzXH3nn4N8mu6y71S0ZbE0KgPH07r7PTf9naG2ljh1OyzJanLF5UV856317+w1dUfEsG03x1L+
nc7+Prr/m4vznxJ+zD9RBgtV1EXzZ2Fw+YHfhUHL+o0wjsnelMeDBMWMvPBHI6WxVMlh1DQwMWI6
+kMY1KDkIGnpwF5h3aAUeKgDf6R1jN94FniMq5DLIHkiO/0LaZ2l2/IvWR2WZBsSgO5YnPs49fPK
/ywr1VWD/yK1cUSHXW2TjZcT97A73wP1F/c05UqIf53ES6BX/YfIAeMETLEfqLWl7DapxXwo8vw1
y3Liu1ZY47/2rC5Ca8zBV0SzzaFkIMZ8y3NARWvKMZxzjqOWFZVwBmanJuweBymDZ0hrMTNS7r2f
ZZ2rmwIsWuczfoY4p+rZDx1rPDME9ZYJSFCeiRjMPyZafB86RiEOY4MCJGn0hEe2eNEGswC1lpV4
LgWL3k5wxYfrYnA3qTsERNqK/GP0altb/+m7/x9EQWMBJ/+3sENPC5IgbFK+P2xknmksetOfdLrI
U/qUqUlyus30R4r76iMlG6RJOTu7d8XU6J/UKGcbm7Zbhpstue41h/7qfiYzE6wcsyvI3VuYqlp9
tjLmp1by1BjjfMzaWLH+VY7+a2bSpLMTtMiYuome/B9v4q8y7vd7sCQ5fGk4iwD9d3GKnA5OoQkk
qAlfBASSDHa5MY0bW4vdTcXgyP/nH9o3Ef9vH9pf/uDygv70oZmBiCIqdshPIp1oCd5nhAjAcgzr
rbvJSre1w+TRGt0jU/ctp4abbM4uWWbAT59eyDFscGbS4jbs//kLW5Jqf39dBH7dpTGAVpxFvP/z
6zLqZhy48KG1LgNJzmHFkfRU8H+ogf/jX8EPLyHzUvbz9yq1UmtYTmFkrmIsfjd1rdfQZamm/+fv
xfyr0vn9rSKtLhMABNaF2f7XN2Oa6Uzy3rOx9rsaqzHgNJh1ehCecD4Gz1EX6fgFjGp6EXYtnmtp
gxAgKg32yJyrL+CRwSbmL5j4VHGrooTMDPBJqP/SjYwdijUH+mbuRixrHVhIfxnB93vhAdEKzHPn
hd2tDmsR/yBK4QOh/PxHhT53nAgMN2sZZJswNnDQsKkdmtXMZJqtv54dRtFDfdOTcT6YuUky/Ptz
+fe69Z/fhYb/+8J1Ztn6+PgLwu37J35fuTT9t4XeJuFlG5DoyZTypPt96dJ05zc8lgvvnz4UHcAF
V/T/p7jJ35j7WO6CdvtHz/I/Vi5D/MYuh/QgR7NlueOp8q8sXPZfH1KAO4CUL5exzeLlUI36N5a3
OzMJzqfwre4sbT6B8jHUpbSSKV0oN1V1COOcNh8OX8oq/XY0KVZdlSMcGA2DgJvILN5lsZHDC+vM
MO+m22Fs6zK4wa9lV95a1CbjZgsz7xeotjkdyW6EbvuYDKbG+bTENGsFBwj+I9KRAhDcWcvs3Kte
QoM2SRP+gk7nbY1lhgNquIZuDggIkYLyn859BM2JsEuyKBJtfma/brT9FlNG1j3UUdJlt1PYdfIH
D4zM2CzkkuLWdmKEILblwnuLFbn7o8VqOq1R90d74ymMkbDE2W5uIXMLcQwN3ORMjVtRga+CXhRE
WlPvwLf29YOEXFree90g2mvJGPpVqwrNOTjUbwCCUb3AeOfa4Vuihq7C8mKUBA5sitDwfyyiCcmv
OuX/14ZvtVrV+LKBduwS03RWsiMBvCXQ7hZXMNaiQlNGat96Fg6bfVsjRN4R0iRH5gIrsP2obiVl
8rKSUJaYK64RmLEiR2GHzo81FKv06Mr0B2fV6WwGVMqzbtbjV8kss/vgxJnmF8AeQscK2oSPGqfe
Yp26ZvBB2rlJdoDfyuGp5CDvBexzoJdjCBGEVt+UiEzraKo6c39V5RQlP8CLz/XVKUOvOYme37Sh
OhMQeNQ7vXnEsWXd9UCx3K3l1uO7MpTCiJsT1ifMYIl7rZCgowlTWcZKywDlbOJ56Y0rQ/RpMqV2
RNSsgpgFRtaVP7F25A8c50PTr8ewf2T6xGIHOAayC1Zc55Yx0Git6AVY2tY4qps+/wS1LizoGu4N
t20p5er7B9ALuCBmJ8cfmQK8uNbO4BJ4SOkYMYcNJ3QKhDjdDXJAscpwYQWpSf6Bk1yR7/J4Avcr
4sw7Ehmd0L5FDBKuaVDJzm3uavUGldyF2jdqutxEce6ll6RbTqDYy6enshPlOXJUkBwVJBmC17Eb
h1eniVHQQzdHaG1LW/9J1WAFYV7o85foS9fcicbithGVZtrnjAE6Xs5WZPeqHHT3MAwaRr0eygQa
e2hNlNFZcb2NsziRfhwVGQHQwZnxkmgeLPG41gqIjgQ/kGYchNcJ2QW5zBuBJMmmretdIWcsNjj8
HW2XBTYmOQ9+Rk4WtdRf41qUcDIIYhAXYEZSmYemdhwCBORA+AoNLxgbv4P1GGzE0GsgzpIMqZkv
qIoPQyEjNMx6Hp6gt0Rqp9EwcBdFRUm2Yh6ZZFZ8Mj1ZAFslq8ix89DHVLlMqVWm3dBBQALYdStc
5RWcFvTmyTCXYWDcOcy9ynlcVRAeHnn0hg9MV7D5I7vV7sYIgsF6TLNCLKMsOWSXWBNswMMgxQM1
A6c01obSRbNNNKY5P7Dh4kQvxmTilpu11PXnUelvfNbDcDsWtnWXtC3cXlyKmvbgVX2/541rmy7P
3Td9qIryYA3KsvnYFW6TxLVSEvVYmPJl+R7Nbc8avbhX8phRXamnc4szb8zrPXyyvsGT1uoZkz7Y
g6QqsEYwFVSuUf40VJGfBKlv89YoB/pqG+Ctkk1fC22NkEP8NtdS3ik0PqQlzKHOroBDx74jCasv
p7GMfc8Tv3zBtapHG3zxlbsDpSP1GzNLLHyPYTQlu64zvB8TB5BHKwRvh6dKK8cbC8lpRj7oe4gh
idCSbZVywt7oYe1567hPQg3nNpprdBkwnRlnGNoOXZMNOt1zVzrOG/pv2r00zJXarclHg8NyjNL0
QQawcpD9hBnvF1lKHiyUw35L9ZBWMEwrxAM896pZyTyxk2NktYLGPdcx3vvIlFyh6eAUGyx0qXkV
CmfzRmglR53aTFXkW5OjGTyi5tnwgclM07r24tb8laPnQV4DTOdRKx+N5G84a4Weu9Dl8MVNt1Fi
dYmzDuDAdOnanmOSbjj5yY8wx4nh6RirOuq0/uhmThidLDaP9HTPqY1JE1uHVr+7IcK5CdQbVyqP
hqweFhlHheUn/SIh127TxPMHQRDxxO58WrIdskcmXnuaCni89I5ROdcazcvaFwNnpq2TVq3wiSTC
nUymvGH8tjzcyZYnqrsFfeBMoDsZoba+VfddEq4ynZmTzy6FTMraMFPjnhMERfClMVAHOo5MYcF8
j3K+JIzVxoOVYG0g8mp14Y7swNCtKaA27iw3dga8mgpF/yBCjZiD1CPcKtmEcH5jmm7UkTwM3fRH
WvT46bFXJzGwtMwrTNeA6B4BFl97iYraX/ECwT81qWCnvykCRhn5lki1275h8cxHRkzcYbmv9xj+
yAxWk5E/444cTYO8qmtHlCDw5ZaHDIOryDZlAIdm3HhtG03nfCRvuWEoq/qT1XTwExtciDYWDU6E
7GuwU1vw6RT5XuKVUjQwoYPAtTZwjZZWTkzfJWy02MMKlHHY1EcOyGOX6wzaDRpiWTG6jDM9l27I
s8mYPCc6Z4qI48+qlVNz7nVRdleQboPNiFOLg/qlxJEqbxANDINm1Jp+z0hjSnrrtkjWTMYHx8GF
Uxdzf4u9XJseq6AW/SuKtqCIVqsR4Nfskab4MBlh5bC4xRCEcCs7NjNQR+rFT8LudQzgfdDyjQVz
LHgNPACOGxW5zqMO5ffMB+fM/uxYRBCdLgBMOVe4BX4OssmACkaMeE5eyTT2GLMzSB+nCJTlW9q3
6r3C5ksqp4BvdDPa3MaHQBCm3OSebQ23qSp7STDcc4gWd0UenYhfWOoYaO6Q7x1S8e0PJRreKUan
sH7hgCMfatXlr7Zh6saTrXSyJbkLvWxXzqKM92Eqp54BBNxLHimLd8Poh7o76HiWtMcsY5W+H7xC
Km0hf8X13rUiloK+jYAz5G013EeEY4bNv49Bvxv7JOrZ/34KWv/K2/ot+4//+qrjj7f8DxLPX/Q8
fsPvpyLD+Q1/EoKNBzma0nOTk88/yNbWb9ZyFPLYB5nfGJ0/zkTIeYuHz1lOUtKxsKr9IecZvxmo
gOiAkmcUhivX/lcORYb4ViT+W7FwkIEXzQm0DP5n6Up7kaf+pKRg4cCCUC8hD3ameFy5/oGAtiWz
Fm2pR7Bq8dNuzBIOstdBuRSNXw02ZwAcGS+60488kBcsJM6MfAEseM8EMN7NqoDXOpc9bI8es41j
E9TCNBDnLP1C/nLMZDpKJsn+928cq3j0tS5751Cm+1PTYhWpHRee6ghY6zBZeXkQXTk+h7Jsbypp
pveAruSNrU9MlN0CVrGWgCudqzq5FuVsPwVRND2PPQsWXoJPa9L5jY00QNTKxNmTIzXPgx1RPaDz
s4Q28o0XZPk5yxu/CbL2GsUqvcay+0xIfFycTDF9pGjhgJda7M2s+VRhAIU4V+2VOYED8dFBRBzJ
QTA/yXfoGf1BTTEYzLZsvhD633u1jCT4SW3gN4rUlI9aN3xWCFInJugZ9gte8jDwx8eFGltpsbOP
49TZgzx7d0I+QLxB6RXf/2yuv99GlPOMKUHhvny/Spec2hWrsnMZpvJziPmpdG58wg+6H/Ps94tR
2vtceMsS18ovK0H49Dr2oGuQ+u2105XYQ85Lr9ILCBzCxvSJuzT+6MgvvlXohHrNmxAa2UHWIV3f
ZWhtT6bgY2YlA1rT9gOHSd42Li1n37LAXqegDjYEcNLrYDH7XhVccZfZNngnGi9fOqU4dUyCUiqW
shRgGJiXPVHIcZNzjMnJZDgDgNrI+FQdv3MAyWyubAnohaQeX17FCQDmkpPulg83iVys26MC21Iu
YODEyXheZ/xFc/gkyIJVRWN/W8nisHyspAWdvWfxlnOwFr5ZKVAxoJN73Pg+hzr7y+VB/CWBRh04
MTn7DAF5n5jNp0n89WLJdLpMWm39JMbBp+j2lxRmym0+iWHds1vkkNc8gx++1bOg6LGwFcbBcWMN
YNRQZQ911TqbhPHeVYur9KTTuLXDp7aMszvdfcbtUfspi99VtpO7KRk+MaoTYhPaXgGd2ByKre7Y
mq9x29JIIbqNKMfghIBvQrn2lO+wvr7G6TisbWskWgk6fi2l2fuR03K+1MBUfc7ER+h9YKfAyaUI
9g7shE9TLPTWdipIauPlKTYKOqRvFnNzbsMSMl/htr+SQWYEhr0wIR3vAQeuiYcjAjXXgQveLRzA
Ux5g5hXef7lzrNS+q8RgvpQAde4Ti21qHRoRPSfmFL2FPTfCPNv1ySXnjG9gGu6n0EkuXPXdSx1p
+ibn5NSvU9yrPqCk8NIASjk6tJVsdYUhwqZYhLmnblcbQPnGhYLm4N4jqsyl1Xq3HXMLmJepXIPf
Nc4QB+ZLWHJ+ohPeBLRNrRyRBwFTsk+idV1Tfxm2Xr+PBOwY2EkhpwNzTjbOkNiX1u7YXufB8CAK
BtIUVYo1CZmQJJIi+8XQ3j4P4MPfFX92O42ZPHTA3TrHbu51HpVM9fpR0uksaVrJvYsdmxrZ5gWe
WzWP8KI5hA8QmjamCMyNGUAoWYBNW7PnljCptveN2LAOGnkTEnlqOPaa9Vzg4r+NOl2/JHYRP6VA
PI9GrlnvDWZjdmoGCXON4LJODq1Nj6ox7HJDn6150Ev9qSFD8uJljnzpSptYFMHXmYKMRyfOC5T8
1uWCQ6WddTXt45kig9WQR+3RypvgWRpatI7Bru4DvJ63nR11+1oRDlsFSpKsMdOW6vMyPZHx0s42
CaZ7YF+IZkHZV+tacKiX9kCWtMHYsC2Xguh16cbZJ/HvX+BAilWkjXsz0rGVcvR46Jhy7juiXGKN
tdJpWX4SyEIj030jqu0XCn6Mg97mVHySxtjXY+SgaYj6wuffrTr8BFQqqOQaTXG+pWa0egqHal7Z
oy6PEabH2zAcNXA1reuD/B1fQUfHp2gO2NgxbN406YLHGcGfYcnNNpFRYcepsZqKwqiZLDnh24wt
d0VlD7q5UbW+mLUf6RzM5mqsC41bZSTuPrO/PyPhhT49XsYBbBEesBhEUZ3ncO0GvYdJrkZvIzu4
+lbJ7R20/Udvdec6cccVzQjYyjR5ykZSrV6T9QdhT96eTNMI2aOQxSlTCmR8N9Vn+ON8HVB0EePK
3tRPEeOs04T0AL6tNrigdFmxUyyjPZuSYa3ESOudFwwHNt/2S91TJaYN7vChTaHLHqB8bPo8PtRF
qZ6a0pufAQa6pwkw7XJLmBfi6mQXS2syji1WALmyQ7slLoRwcBfHDT6ZWZOHkaTwTTAV894kX7Yx
DDKYNkFfv9MAXBtUWV2gSoQrN2qqHZZee6PBsFkjN3JDYJM+1L1zbObKPNp94F0N6bUbygIXqC8r
FetdcjAiK7nTwvA+67rpEsrBOxE5Tz859YMaB9OAzJU/Bvh8yS0bw7o0DfUr1Kf8bCugzaAHuYoT
q9jWHXgflTUPCva0tyrswNmqBRMBJ07Rd0lpB9AbbNMIIMo4uTmWR6HsJFhxpTpHmz/I0LGvrpwr
xGfCAeSEfBk94zF51abGOglsuYxLrS7fejJWdxk2mpsp5KFmF9Vi9QWDVkuCmSAWLbwbOv0aBiDj
a1tUdyP28R2EqrOwreoudnD/VAGIzlXdGnvJ799KDYi4NlLE2Of9A67txZhHX08QqWsZyeeUs/yt
JoLer9se+FlFp2dEsAibKbMaU525V6d1iC8Trol1HBymMKos1ZWo8W1jsgDEyniEkuzban5nBwvP
fYyjbeHJnx7i9ilrXXNTEuDlpiWiiRLorSnNfDBjh8KLGsxpIUeBaIo5hG2athZe2zyT2HBOPGny
jT6Y+pYMF9jXMu3f534sfpKNI/sauHF9nSUHdqQC69rkGo5Qa/Tu49LzdiAPIcV40Ux5VX2sB9E/
6LIJrijt2kXmLv0olRFue2LyvqpY5+wBrTGpqBaRMUlxo0DQ7LXM3ESDOW0TehW35dBZH2bs5psM
TR3LIHCqVdY2TzaL21klYwWGZaIX2jI67LcwbY2Bu8aQa1fZlU95uXhyR2V/TPqYbXM2vrSyNcTu
oQD4E9rKrpvaahF2xq1ZjO3W7V1n8fIqv09HQAqyRTHhlj6asj1HM1pK32X2pmE8eUySXO2KQqGR
Ys2s8DjvvL7JQaDwnHBBXz2ZWN2S2hg2MxUGm9axtIOtWmpBJKpAHNEI7ma2tU6o7SIOJ4OVrQ13
oCdwvIBchxluLbQNJ/W1ikdciFC6pyh02s6WAmQxtTQtwA48xaSsTxCLyBNaQ7d39dbd0ScX7zSr
Ep9TlNo7bK1ITA2EAt5TgDuvm090R863I5uCPK2qj9BWEH3i+mfjEeO1AA/eoZHnO5gC1k0xWeyG
e/dSyuiqzezddOKrKzA74mGiUQsgBi2H6ARrQPzujoUBt+7kGP2mR+kiYjhbrxmr20cQTd4hL3uu
rkLM+iEHyqtvyY+XPMdTzTyjDgPl0aV0oaH03XDyiO8fHCszb7ljywPTd3l2y5oIA2iH+IdwGqxB
4LUvQR9AopsmOT4S36jeYgiWfmkU0d4DwH7bNbqOD75Pziob5pPrqhnnbhnbmEHJDK66Xq/upVXn
dwrL66tuItqshbSD3WAuBCJWFeRmizKL2z6stPuOW5QOnsIM3mnUC/bsCZtnGYgF4b+gjbS4sZ4A
W8tr7NntNkhktYMfm2QkTzMsFknpureDV4q9o4kMrjsawl0fwWhfmXYw0iSc991hXhBLpq2cTxaK
mbKxvjf81g6jWwJU864tuPIinQLvDEHneRiTYZGhhmIl+kI/h16mDnkAXT42c9AfRt9QLRm7ZnKO
UnnWNRhkNiCmY6SqKOK445iMoY2l1MXL7jVIm3rLxgo+pLuKSvWWJiX6eNP0J3ck/upELeN924MO
2MfwxEP5Y6T2jFZE/Ukt3Mnc6T9r/tcmVII9Y0ETXMc6fdMFqbUZNU4nai6bTeW4bzA45oW41e1D
JCCoryK76cP2Le2UzjfdaduRIkYQjmzWAy7az74FB0OC/t6Zy52bkkvgtT5PNBitDUromFINm77D
6edGFPl6qisYusnzmDTxmegUCESgIZcsmqwv3Sv1O+i28Y1ngHLscuIP8wTLZTSF2rP9uXPy6eek
JzXxgT6EwWTWlEh2wwYN0D46ugyPedVqm9S0yIZ31c24AJMEh1K/Dq1iV8I9uuD1Tvew9PRnZMca
Y/lEhEoDhSKN9qZPp0+eneAm8sjdK8faFhRzQjRR20zznoNaPabj9KBaqbY0EaTrJJ4ec+QtUTdL
v9XwNMKtp/InsV7LYaEsqcS5Nacgf9LGKqCOwnyeu/4VRG9+2zEN4xyoo0JyK5zLkpKCqvuMS0kb
ltLfRwUUYySA4zMyZLtV2916UEm2TSCyPwmtUDcJ7+1QsN/dVnPygMRwcCK8vFY6pD+YBK17fAFX
FATTH+P6fYrFe77spWLNfKzpa996AcZHdrbHRKXVepTpTy3NKRDWJWlm7Yu6HGg1xbUQ42sxFP3W
HodbJQmp0E4z3QSBrR3tlkLI2Tb9zISHNAcRbz8nF97p2gupeR4w2nwzdMvMrk8dHjfgD70mNc5m
QoVFNVvFkZbDdNWKUuIfcREsrDLbuWFCVZGmrxJh4VHEYrIRkZg2oFTA8RkLd7HtbiBtFR+Mdif8
y52A2ib1GSyOS+zaG8dHLXTckzv33k8MYw3TQRlu+gzQojA47Xvmh2DlOg6ZuzKkIP5SnAH6ySt5
JZoH2QuvkYG+ptbpDgOEQqL4sCYgOxjbgArRRRk+Jbb3k1H1w1xbAK084xzH3gm8yRc8uw8ztLd5
lR4xt8BlYk8Rt9LDuhWc4oJ1EyXnAjxzR3e0rwGVTSqo9MzU1YZReLGN2+mZWpST5mFxYkZ7tspJ
uy+DxF3rRvFlk8XqauNTavOB0UXkpzonuVaml64rBx9kJDi4Juo3ra6/VMJ7idnfQoGsGARJyK8s
cy62k1VB9SvlSasmg0MdD5r90LNIplwQ9IRqr6kLlr3GBrwLiQNRzOMrMPirnmMhoR6yIKBU8KAV
u8ByrgWEkxXgDbxRzCT8rKWP0zUAClRu3HKkn7+4wKEuMl5jDRC7QI3PZSjVnYktbqd5+ZFW8BIB
IHsSerhj9pcAbbRA/lTPWuvdlF02Hg3R/UKfA/pbTpAkrYZK1sZ8JIX1ghQ/3wGffC2amsfV0PzQ
tequkPovsLQvlee9D1P4lVjuTU90PTQ7TuPeV5jpB7dk321kBqNSMCNrqGb3c9e+RUU1nDCqcrWV
ZrcFTXoIW7v+QYEIEFBCbNcWFZK9oghuHFUkG6nBis9CiocCWqVAN9mMuuvK27PilSvoZKS/MoxB
oDJFhYspk7TNluo4NuauLqyjykNOdZq9r8L5MwfuueblNFBb6awMqlc+zIc2jygUZTrmRuMmyjBG
mBnLandAYAeMgbkISHGd7ReS0hYSMdXO3VIp4GBKGvQHMq0hOlO/xbmfM24WoGNiDz95eZ+yNw+x
G6N5cmzKnFucyrvCU0e3tw+0Q6xsThUrD5wK0jxJmSh+XvIo2kQvh+rCNzuB1uhQP+WqYYfYFDw5
LTUq5FmxSWI9Zn5Y7tnH32mzduZ+gFFe39tzcqXVp9nMs7xYQXJoxxrgkJu9JGFz34NJZd52wjij
rb2q84tkfipnxsFThHM8TFEzAIbeKdatVZxOz8YYHUUWXLFZ0rdhil0GcQNMiXeIwjRYu3G3t+0y
fKR4jmYYu3vFJnHiPAxkL1fgyws92pc8ykh94skvGyZfUFiRhItS4EuYM+etrg3O4Clm/RZUd7Om
yrO8b8r+CZFQ3zXURByjMBPr1hXWziJ3nWxcyGrGVel1zYG8AC3RM7lGUqgc30An5olM3oVG5Fzn
I2xBGdD/llrZCzae+sDge47vSdrkD04dRR9EnPRXlDFrj7nFuPUMTXVXFhPZHV0gVVgDQ7B4S5/4
TDEE/4ruaAXVGsZGkHLF8PimYrLrt4ZOFd/KLJPmNakjWPRjwn9jtxE4CdthV+e2AlzXllv87xy+
W+gtnYrd4eQ01D4dJukG2SGRCY2MElbZuMsjHfBLS9MLszvTZUYJY8nMNorJdX0ZjCo0Ltgqm1Oq
uGA2ydDFeENyw4yupSgRVkuZ0umDCztadS0zaQwAUJQbeDMtuHnlUy8C8r5mRumx6SuiaZ+OtXOH
JDiL8wSzCc21Jlq4DiGEjj5dQo9lloUod55RX/rI1aZVGgLE3JVFicQET3mhtrjcMW9Wx47l5GVu
LXyYL3MHGEtU9q4lVHxxPEdOu6kf8l1kCWyrBM0fdNdDCR2kE8h9l3ZTdXAHwgU1nRe4nngDD6Y1
hN4JS6Dlg18to18c4exulwtzIWxFzL8arBgCgLqM6WR/Kt06tE8l1ZGBwT/+zOcFNB41g+0eydGl
sEayARl9CRg3gkpOu381nLGKbqZC1p9cvbW3Qb5wqmjjBHQqH5xRRMOdRcNXgzCTWXRrw892Nmk9
BODnaHoGqpzQw6RsMnd1ZOm+YaBVj/EM5Zc8yTztR7wBXJxFIT6MPEVHm0epN/uOAgESJoFp9o9j
iRAuRDN5O8wmptobre3Uu0mWZvuJraMqtTvFwfZEipRi3BCL0TOGR9svUN0Jd5gzkMNs7j/zJA/x
QyMw+KXi3+Pe5GjaZtNM7MFFVDTfK9q36KTDBU5lcCoauYY2YO05rACdMrFN4tpw9Q35lnnN1fdu
gA03Z78yx4H2OSRxL89g1pE/0fNX5gS1vI9FGY7nOsudkucNeH7Vd+B1pjaqoNe1AIP5MPmjgQ5V
6OKNZfKLHho1bmUCxe0KFVXzBxcPyimZ4tnazCyF0b2ROca1pJCvwbgrmLYzaSmw40JebbZVMWcs
+BqWjXk7Yw19pg9nDh5qUuSdr7nhPUYhQIgr5F9qU9WgIdoYU/1p6HqJpNwwEGAPoub6Qg9Oqq+M
pql/CCha1XJ0z55nHtt+4kGWe6F1eHBecttK1BZDRTr4VAynJ6DahO4mhf3INwCuUlDmJN6PQaZG
fUZneuqM5foYCDi/qbDJ54vV69LdjYXLsyYuiGcQKRL6M+4VUNKUGYjqAPoinPwhA7on+Vqe4B+y
5uvY9zYOpT0/hGzkWy/79qJhFDL3Kg6NEj0ZHhEZ2TBzVnFPCUQcV/kdLgqxRizTiYhNIbm9vcMV
dQqZM1Ig2iAmui66rb8cSrbwfPZNpZ1mYVMJzqC+3kYdD3Y0VAg8EZHWHeZz95bTOeYa5vWKVoqB
JuyJzDC3l4UZ4WVogjHdWUMq1NprogR0LfpN1u3Yu+UoukVb3QDIqTltgfKjizQFD1AjPepW5kd9
Qr7fZewyrAq6YQnA511Prrur6GsPwQ3jZdLddi0j2/4V4PJFfxgKVqKMwytGLjj875kE4bcuDKP6
jAglmFcck/Q+2EZUfsk51K9aRVvTyuGP3Xt0QVVb05lpvS4JqN3jXKDQIVHmlJ6Qf0ubrWoZX0vL
gtvTDZrXH0lIIuhR0ZCuc9EiGCQB5UaWV0R3Vm84PiYb5gtQT+k0VaGpZUT0o0Sj0KmmKap3ZmpY
SUdnw0FVntKQe9IZkwyYJg+O64hW80UNXLLOax4UDoxEn/sPIwxoKC3Q1eH/sXcezY0rWRb+KxOz
xwSQMAnMklaUSEoqozIbRBkVvEfC/fr5UD1GpBhi6K2nN6+jq18lASQSmfee8x1zGkErabpzz5au
2WpFm+8NANcb/PTBkt3NdgrL9hPrvslNa+NnkjSxYA2Nr/icjWtflQ5QtTQFAZ8eJjY+CEI490bO
uLMMNKUa9Jgl/LVuWVRD/sjdROjajF/JynVX0h8fZdHpS8j+lP1K0S41Zf6ioIqaqGi/8KnN90Qu
3YRjaG1iR/uuismmOWA8ktte/a4ViwW22UXrWdnW6Bs6L2SYAbnp7wZ2cauud/x96ZgfkWlkS1Qs
OysA7pAglEPFlLOxKuABo0wNAS2qsIDRJFG96MMqrNrlyFmgTsyFCsBMBEm1mUrlYb/KsYQburec
gLFveH7mp8kmlxw9zyfC4yqabZQEigDbvMYyRoFtLdG2rvUgd7+g3CdwE10l3EN0oMtYQbstRrFu
6gRAaZGxIuakFB5QoeTHKKqjLzi7/8bpNum+rPLqk93ZpAaMweessqKNHMsnlFdJ72NZ6TX4+H95
CmWMWP0In9glt0XYEMj0yideioJ7uUgaEM5TUthrqzCGhxIqwO1UUEttqQRs2xbhJCEDYPjTO6n6
RzvLVsQxPlgg0zjy7nAnF+vKwsrX6NoDu3tMqkWBlT2rH30fX7WbSJ284paYT4x7BD7UsNRSytGk
221abIULKr573QXFrYXGvdI5kHq5A6HRwmOfA2Ckapf8nOJGbnLYsR+ht1WLshzEsvdHsaVeqS85
yt5BYUy2RLDP7B7yjBcO4YaLqpnB8OFEdl+EE3IVjKHgGQbxQ+VxZkPDuw30Mn7MyA8MKoPtiRh3
gZGuIUtauyKKv2B7X/WEAN9wjmFLTnZAeuvFLkcUQxVPFHv7HyIqOAW08OyEG33RyjC5y83kOxKr
kPgY8W3AFLRsG1tbez1OARI8mq1TB2vT6zZlNYndiCRiIQq+Trr/oTb6Ya3ju0FW3E1bkDXq2ZP+
byMJ2VLn0JurjMpmapZPCRXwXU8m3BFZBacIbLv7NE+0uWJKnmoT7FLNHDaWTtlF2Ox9PENMv1mZ
SAam6frDqQpjD4pV36SNXNXsRRZBFTlr9L5fiUd4UkNY7C0thWwa/BhnbzFUx6Uy6KPZVv/Ztg3C
S1qooFhdURXqpAlbERXz1hp/uMOU7HEfx0sztp5NkbFHNYv83jUmKu9uSHowrdi139AZ61C8zer2
HzKDvUg9maKdULQY7bHlnnqgJ1wLhXn3O9VqNhXD4HJKituVHCcyM3J3V47ys2bJgQ8+OgiaiOzc
dZLnikTIrWVShhntG2rGGhpS6zsxCeEW5e3HLvlD0sq+zr1frqLX5gh0uPBE2K4Eef0pVlTFACbc
eIaGmDHYKL3l2K7djpnzIDyeeiPcdDcWpjiOof+Yie5nHH8snPg+wZu8rjxrxSnijiiRo2W23WqM
tQcRlNpN1oKMIyP2p6wxFZcBjfJ4+NJGeXe0KxsdriRXIBjkT9G1K/IYbkxdAVUpPneFeQP7bZOl
rfHL19uvQRS2n1PdWVHfYrOaeL9spxvWGYtQ3TrfaoJC11EebPAkQAb0hw3769sxNe0lq3F4g1T/
Piid9D4jvpq2Bj7hVvQabZHhPgjpEfpdVi2UhxpbGtReZsggVmjkz7FFBKc17Ica3W3VeRsHK8Ky
kSLAyyrsgx15D5ka+nvhRPeOnX52A3eHfpN8kxJ03YzUUVZ34w/dTy8GDeNlobcutPgIcZyjtqw/
F214C8dkhXXvh8kuMKk0xJ5N/quxjW0HBXGRYk2lcpWH936LrFHET4GstmZQoodoHz0dQaOR38uo
v5lcbxXF6Y0Ztce4KJ27Rm8IUaBZxhaoI1wkNtJVkEe3VobkADolIGwCPmWNu4j99efQbbfY6/3H
OiXQoxi1zdRYt61KnuNOHJOiuvM6y5h58vEq1nAA6DnTPw2pZLg6Hb54+GkMCdsHDuZrcBz2d5MM
TQDyYbQkWJcGWeymS4JyySfKyMGl8ig2NQj5BQ2OHstDYO663uCUb7QINwjSof3ZEc+9qoS1d1Rr
HBuLD5ggOMcHTeITEbI0cOZDJgJsAaZI/otZpP4CjETGG+eFFl09ffQszsH5zgj9e06W2n2fJjgj
aHV5CT8s7anQlXxrps7+kNrJk8u+f4maPrtxgXtopL/weaKnyjJqTRXkC2tJc5jfCFhAWxpAi5Yy
97cDatQdldju3qpNa2lKqT0oyBBmk/fUKJNyKZVd7fPMdfcw59H/Jv1jZPnbiaI+hwpM+XqirK3y
O6IOwT1uEWjftWZ9RJ78xDfujkBYcBNzImSU6iSyFwbix6JlEvRW9tiavflQdRmBTpjql27i7+OA
vHho0pxSKLJ21Tbxy21YEeozlD8F8YLYBltjqRfu0ppcKKh2vWtlv9faeo8U4wAfY1e06ROfJDrv
wwpy/+eSVPLVoPqCkgUbbsI0ffc3jEyIVMBHhVrT9LOfe8uMDoTAxHvqrN4hoLB7G0aVScwlm8OV
39nWbwcW+g5I6J/E47tJDy1bZXnEFl427iNsIXyYI2duFEbeiq+Pi8Y7dvaZW2T/8uD9v9fs37GJ
vqWyfPhRqh//dnzu/22rovz5x0t15d9/9V/ySvxn8BINPp6uBafcmWMK/0deqf+HazkupD1Dt/kv
/Ml/W840/gQDGG5p/NL8W67U8Yr9r18alqKFUNOzDJ3tClHR71FYnlk1CV2UputCVOQvxM19bpfu
zUHXBjIYAXUK5FCt2Wp/0LWJK77T2bv2fypOKJLYuk0AQiiXCXjE63aq4pyDh7S0KV3ejzKdBXkT
gve2ONZlnn+hM2V9KVpN7EwUfl8qDlq3L57NBRPz66skKNJzhYP3nE2BPLO9aoVXN3ZuB4dcn9qt
kbi8L0P/4f2DODwWnhlFJIhfp9cY6rCfCiMID3jg/SXirprPTn3NyoxS9+xOotMF42J42AT553yp
L/Sw2jQGBNxFyCgGBP40wbL1LNOh+EA4yfsvaHY96tJkfwa883QodGxM61qFh3iM1S+vcLWNntUo
t98/zGz/x/1o62iHzx5OG7r26CmuaOiyljIIeh++Je2/Mll/Df8ZPBcXpoBx5mNnCnoS2Yk5Px3X
QWVwejVR11Dv6PSQ1m5RHhqkgosCO8Km8MUzn4t0BRTGXZtkIm76kTMecZjo/zLHe/9clAbdTClM
2wB3wHv/8gF2uE19DXr1IWykug3dzF6pSabf376pp2bS+YVjllsmF8pKgtDozIDujTlmLLhkhwop
Ty/5+qHbeLTRrJHkRInu7dEuvF/StJknLFWmAdnk9JoU97ymV08FSNEUUmiMIH4N1fbtUS5MfTnX
yD0sTpI3+ezOQazqHIFG9mCC094OXlpx3hmfe93vr1jLX12PpbvuXEilemNR8j+bkllSGymblgyv
YOITsMzkufG9xriyYrx6SBYTAVG7a80uYogVp7cN9V5G8xRJlIB/sHKCLPlNq5SmpMogK1Dhfe9j
YjyXyhsPCKItKJXT8UYDyGBNUMeB6lGyCmOCrzTTzdZvP6bXNw/EqqvzzE1s+e787Xo5wasU6bDL
EeAwCNvYTbFJUadMzCujvH6fMR84zLeZOGyAGjibcwVHTAudJqovh25zjbxsFYtq+I0a1NuEbSAA
dHWPpls1f8hEKe590eVsR4triODXl2vbUE8ELmos3OKvgeHFggwVAwxWmIcHK7TQCCntNzKc4d1P
jgucHalC5702xdmTo+hYKI7f4cHzW7X28zoC5IhM671P7nSUs2lfNIHfzFrnQytAQoYCTBdE3vrK
KK9nvUPNBjYEbnsc9fbZKKOmW7ILEX/J3q7IycVD6Wga4u9CG1c41rorNIpXywafMD4vvF+uwcbp
HP7BFn2u8uvZYURs8dE0ww5RB8kKTwRdUgd67y3kU8YyaBmGY3jubNV5Ofk1UucnCqzFwWlCjiAt
gC+dTNj7fzAK4C1e5HnlsM+YLGaCBrwNhuLgGkhJzYxSajMmyZUH9frGcS2kb88mHN7n802bG+Zx
iT26OFSeQehbJ+DW3FVT48O1or8S7N6+qHn5Ptkjgp0mEcY2bMu0hWGe3TqJRKbppqQ80Kk03Dn0
PX1KQ0f5m8yd3GMgJ/f3qCnnMJQoxK48t9eTkg0I+2zdpLYh+DSfPregllZhDrI6oFk28lUyYBIF
M1zH38IwNb/j+YiNKx+ZV7eX3Q6UdJYwC48TqrzTIUUyDU1FnOQhGGxwonoaPExeHAMOMewr8+XS
UM7s1kJ1xyt+vucwOeDbIJNb9j5G/2zbQj9Ug9lvh05L3vu24d2wWaa4h7wGQJ9Or6oHBjYZedod
pkFaO4tm/JZspmAXaL7/9e0J8+qZsePgVMJF8VpLHMSnQyHgAwtq14jN3axZ0etLb/uhgpLqau2N
hZTzys7twl2ULqc1i42q4YjZKvfy3Q6KFg2n16iDJrigpvTaFVlE/XIoB3nz9qW9ehfmSyMlWbIp
4HConw3F9KupWSt1YBeEl10Ht6QFXbYfUL4fc6KX0Gh5iM0J4LGvPMD5rz55Deeh2RBiszIMHubZ
A8R4nYRtY6gD9g6dSqxJR9tEhPf2BZ6xeyR2vpNRzp6dQ1gocFOhDnCwvykrH9bCwjKRaYX/KY7T
fjn5cf/e/ePfMdlf27prMzvPPjywdspJ+IzZ03lYWZH2tYrDeq35Y7B5++ouzhRX2BCzbI/NydlR
kFpxAPdLqoNXZtOyMCMU6TbZVAmGwH8yFGs0cBrBNl8/e1x5Xwzd6DrqMPVdsUOhpX/FzzXdoqHN
rzyzme12PjUQc0nO8K4Lfd04m5XYcboeJkJ3ACtOskrpuLifSEa8BSJGyUsNIr8ZSmlHiwQyCQEs
kHqfZVXn91WdGI/kE6biyiJ6Yba6vP/mrOUw2NWe/aQSNSDuyK47jPRPmDS9dQu+0L/yabo0Ct5m
qHecg+Wr5znBlWinllGmLqWuWakB9KVhrd+eNRfWM87zFEco6/Axcs92tCSJE3cpwFGKns9txGdw
i8qk2kkjrb4CH4jfvZ4Z3DUO9w5lCzQA8yx+sXMlKDpstFafYbW2WMY8qKVstGqJ5L5cvffSmDQW
OwkDMJ/OP06HGhsJbJlU6kOs1yxbCKFp3pUmdYyVhvzaX4ILgLb69qCvF1EoZ5DOeA1JK7HJHDm5
vgB+S0V7yjtYagC6GlNeRdjf5mm9A1bjl+uma/PuIcV1WBxSCi7yyg94vchxuhNz1Yl9DSbq+YG/
uMEqFDr66whDmVu7t70sjfsx05pt1hhdhgVgdjvEjR9ZV8Z9PV3ZSnF0lZKtoY53+XRcO7R9qlSF
f5iYZes8qYl+xQV45Rv1epT560AlA+c4tbXz1QD8wjg4hesfgAVNmxFIzFpGxbUiFGVCfu3JB0my
jZ5jJeaXAn7A2afCLjULlI4n7quOG/Y4yEEjz8jtbfcx8PJ62MxFUsRz1WRM+8CrBZLMehY+YRTw
hmwTk7jVLTMja3CTQEF3aBzCRyp08tARtxwbNWuaUH3p2o4NTW2u7DombI388iFe2arznzQwD5Rp
RtNKbxJYjWJVdxDeyUINCCP0qxJelBoiY4CZ0LtwUb0itr/X8ZSNyxLh+JeUQPfkIVG4dUBDlI1z
l/sozkEpD4RlfjTIbEAtju3N3tRdpuIfEamHcFeIevFxTLahd08wRfPHpo0+Q7ZSLdznhVtaO5F7
qn1UEOiwPtooYRdW5eBQxkCjQ7OxVPM1yCYpVxlm/WDvIv8j6HMwgfZgm6fxGwLG7faRkZZ7XR/S
p7aVJKbGVKiiT85oR3xT2DX/ABSeimOYELp5j4pnALYLKR7Li1N+0QQFrO3kJW24aQiPDrYTQgP1
JU2qRNsP8RDL3eD6gVasR5oexiOiVrtCxeDSFp6sTus3OkvVDxMfvLsKs9xNgHA2WOj8gaDFm0qW
/bQA3V4EdOoQvCw6oEbtroN+ki1Ad8Tuxhfa8FEjKDhdlejVv9aEONM5VEh8143Fp2ppKjAXBL/6
0Y8y1BUsXN3OkV9Tyd1pUG3jldHQ+luUQwYbB+Nc8xMJrPMBoiWFQbaTXbTXW6sI12Vpec9dm7oT
8eQkYy6jllMD8mF/RO5Igp910PKOYO1kkqB70BCzT1yHFCrkPXpnp12SP63kT76HqA80MkRwKCMw
q/BQy4mcLYJSi5/kfzY/wYyUBIy0Sao2VtMHyWNSQyWiC57p4vtAOS58nqTXixstst0CCpROPDJI
61Iin8LmupkGK7E30o5TfeejZJqDm5PeWLpeIm0kmzEYxbWrhxUybVs0zi5pTSTRRIm6uF4jr0Or
hcHG1EnMIcF61Uw9LrsmAVV956TSa8niRiP7fRxxBm+8vjejTQSLK1qbcFT628bTqgbFpGkP+Z1r
9w43XrOZ7rTas+gODH+aHGwcTsbvniinvFzHbhyWB4UnuV8WDeBovheVL3YtiIhoSxBCqf1wQLDm
SN+8FK+10It022G5bZcySJ1Hugihi9+Xgq++cPAJ2jvHC3HQybQsiGRVfjtnxvIv0+XFxbue6pbc
ixI3sX7Ll9IiP7Qjbo1QCj3y173SywcnmON0ZE9z476pa2R0zuDm5XeMdEifFrQd6vxpMjrH/z1h
7A2+jpySENsPNKJLIpVAHaldCW7IpGrvDmbzo0wrGz4/b/u4J6dUt7eJzKh7t8gvCbuDmeyXkNin
qvmtiE5kWuRxobNmbXTst054O9nmeIMw8A+oh59DSJ0tMUC0LVpV3ta5MJ5Dw/7W1vI+8EJcq6X9
ccTmtCAPMFg2ta2j9GqyP40a8k2bC6InqMNjiDGPmRYAFYrMWm2btjkSzPklB2y2IVsb23Ms7tsI
RQXIvCT+PM5C2Iia+i0ehm3mhA2kCqrMusLjZfr02/3K6DfehDAgrsZiExeWWghQWAuMcNUjJOx2
VU6Tu0ij6j5C57pUvdRoIBf5kTBCwmpJah4COq925Bxi8EpLhQ3oQ1YV1i4V3r2Z+/m664fgZjLM
n2PY9atEavhM2mZNCny5salkwYg3gpU50nLCCUnkOXWnr47Z3iCNIEWvjcxPNGb3XoeXasCXv4uI
ALxhQ9uB7BQPE2nCK9XmBnLi5A5wqJz/53yRN1O9dZuxuU9z9Ck4XYDlOXl5sIzsu5nZxhI63yMC
e8LUOwSkQ+RXdxQ6gq8+LHmigMevDcTFRSB0gPqcqm+dMM23dRVvJjd7dix7A8qURInW8ccQNyox
PA1dCdP0bgxlVvaydrKR0yCNO2IEyhZ/3UrFrSoesB15000LSjh9tJza9pZaFSFQYZ301K2TYjy7
qYMMtYdTg+i4x2LWgxCecDA8jHVOnIyu1YU7LGM9yvvnsUZ++ieJRtF98FA3opWIrYnqO5USczu7
mcVzJvQMWQ6uIDjhYz75ZKjqGpbi28rQ3foXkS56/aAX9KpX6MxEvG6wh3gYahUOTERYOOeY53KL
qNYctzDHs+yGWFSObB1lI3vTIh8t/mTEuyhjiaabhX+VjZ7tqaXVE+DsB9L6ZUwy8n74LNLB2mn0
Sq3BPOJ4KXKXOLdFncATA5EhHaqNvFEkt2AuFhhIfNmhtYKM8LVLQZ/s+XpJHDfQzLGRiiA5Fkgl
6zWFKtei0955T+hFCYWwtKbAgpaDonBbbRruvKyZHNLmnQxN6dC7NiYxLbNuQgzzxHPYU+ktvTCT
PDahk0rAQdv6A7SphkRAVLCB/AfiJikjcfSdT7pZYw5GULksNRXehrUuddwlZoRKE89FtqkQzj4M
qjVx7FXK4kqJ3rA+WQhFf1VZn6Co7viq7CsDm9XSdPlQr9y+VfoRfWya4oSNwMpwX9i8je5gIbdo
gJ616GqNVZEp/CJDMNIXG7TQch4AY081iqkxMvLlQMAUFk24geO29icv3MMy0Hs8SrVhDpjdZEBR
nIQ1VEiixm7sDniQlnptmsBwO4yE6DSrtLUWWTqgJqEAZhD0qKqYD5gDfeKxqoeYRB1ivj7glU7I
aEr0ZLwPM7ZtYDbsxvqgcgJDHuoK/fJqioQjV7HZoyBlWW+Ko1eaPV61uidbw7Irp7qJjN7AnCqL
Xtxiz+iQuZsIiaFO6OV3dgXOQ5jSZ8WW2zceZLRBRWtkI8Z3dvl6dlvxSnKgF2aMTD7Uqz3pxJ2s
sCWnGEv5WJCug/wn6ciyTCLgbT5ghnw7VOjrl0UX+tY26diCLjtYogIEC4gyVkS+JgsTyWx4o7l4
OzYg/HpnlcouzYkvq1pHv6M11o8LT6PSt6lZuf6MHbbLHf/36GNgNe1TU5dD3S1Ad7CXCOthTuss
E82feQ4DitaI6KoVVt1M+5CbVeWt5TjyXagChM3uoiFmhHwHh3STuyFPy9/2vNHcdR1uZhCYKLRy
ZkJp9yvBa9pv0Qia48Eg8rzYlFNuTluf7q3agoQl54OkozZbZrjSshV0tTLZea0WPkWSNB/0foX8
mE96RLIY7AACqJXv/Sb3AhRdU2OwYVqgM8RmPAU/KJtU+Q0pLkW+SeNENAizWyylbx8XX53WKLgZ
M4WXoyItpZl5//K0Rr0+grHYhcc8dIJZCYaAf0QjxofMX2cCFuHCUr15ZdRXpaK/o4LiZvNH0/G8
dcqmPqkJiQ2PCKHyXT1n48bRIInkxen69gW+qi/MQ8GcoMBAZZG64ukFUkA3jBLG9dHjpZkJjslh
dAkJAn/jE9pL0N3d2wO+OiEyIEUTMKd4DjiFn5XBZGBQiytEeBwyU34NEDV8I8q7uFI2uTgKnVqA
f6bNBZ6ddvVqgLxlyvBoTKJqbjS7dPx7b5z08Eqp7dJAc/lXNy3OgbRGTu9f5wDQJKQpOgL4wjOR
NtPaHON6+/ZNuzQhOFa7KEnIMQCmdjpK2TYhuMUmOqJZCW48ZAjsNOP8IFPnWoHk0oRgOuCxmdvQ
9CFOh0rrkc06iU1HW68/tCleUytPkgVbvW+0d7/+g+ti3jl/3y3qr6eDxUUoa5Qe0TFvUuseN0L1
a2qGemmO4lqh/uKDop6lS7h1FNPOCls4hdKC2AWKkwZZ2Cz9nd88aZAfu09vX9PFgSi+0ulg2aBU
f3pNqRVFELqs6Oj7OZQvB2DYk6n3MF7eP86sFUDBRDnZnaVpL5emlK+ClWtxfMyKRH3B/j60K1ix
af7eko6LTIpqDq8R/0CCdjrOVOW+mBQTQoa2WgXw8zejdMOP770aGqtS8u6je+ApnY0CPW/ka1ol
R4jTwz6tOn2fOUl6RfDz+j0SnkW1CL4uPELHOis5ph1tGd3r5EEVGDt9hDJLNkGYQHIA5O+9oNOh
zipUOmAjOLSjpKOtjEOl5+49zan8yvJ9YbLN7TvEhJRSKduevUBuUOLkyHvvUMaAzXEiBwufI++V
Uvfr24a8gB4oc4DZRoTK6RTovNSyjLQOjmUX4uktMsGRnzikgcBDL356740zTXI5qFRyqKZ8fzYT
JMRcKBVecNTSQK/vczSC2YEWr7V5e5z5R5+UEFnhXo5zdlEE+mVeqGXhsRUdRvgcyX7zrMlCLbCB
TpvGDdr3r+ImspAZX8max/Q7vY3J0LrRvAE/upgj1FIkfXZrovBAUWyP4a+3L+/CzLCQ4jHLXcd8
Hdw8ij4m3lQPj1EmjaMkgkmySx7KP28P83pqUC5GUmY6QPsM92/oyYtyNsVP3avZrR6bII2/ob2u
NrYqOOuTr3It3OPaWHNR+MVYKN5dzXUmYq0iMSHXd6xV0ej9Ok2T4Mqjen335rIytjw5m0rZQJwO
paj2+cEwkHqWmaT2YHjb0F+V7222gMuau3S0qXhOr5oRmVOaIH+z+NglUSPXhtN76kONmm12uk8g
7t5+VhcvikeFtNdGinK+WOg+3gBbmewioM5Tmx4IsTOUc2VJmvcip+8VQi8+sXyZZsXXzIF9+ZTE
XO+3FR9av4uIAx2QkUAijOzuptbdYg9pKt5DadeOllUMVD+MzPWv/IQLE8XlpiKFNeeWtXf29Owm
pg5E4O8RmhFZZDkeh2ipyGz7YgQEd6zevq3z3/bqgj1uJ10PNmj62UqPIxNEjFbj2VFms+EURJPT
KdslKQfxrROr9i7IG3EDs/zaOeHCA3V1thpI9+hA8p/TWx11UErSLIyP8ZimQKhBJ6tejFdm6aVR
yJBAy4Z8iSTo+W6/eO1sl9Bh2IvxEUdh94WonJC4AHeIguXb93Fe2M/vo0Hfcb6NtDzPJ45PqcO3
B+6jZvbTR6e1yo8xgYpLx58T4an/elcGvDRN2EDx7gHLQPp49qXJ5NhPAdTPY9kguB1drcPYphEP
IT3j49vXNj+JV9eG3h1cMQL+V6eePJ/iKiao+YjDUm14JwK0o/BGhP5UxLJbxVN3reF38ermB8au
ypnVpKePracan8LwxSDVGdYm4yR5K7VBW9SmbK6slpfeALqZeMLIVmMfd/YGgH9EtzGwjoGBSD9i
GEzv4Ddlt32b6yuc5mBva7/0bpsEXOLbN/biVeIjmC+Ucog829ENlMUtyL/xcTCc5rvptTGOgWYi
WWU0/fZad/ziFAWLrdtMT5sV7vSeQqSvRpcxjq5yjaVfYpsE5pCs887I7xwdLNvbV3dx2rwYb15r
X7x6WVlT2KLudczIFacbnz4HSiOpe4jjWxpX2d5I0uyKouPSHRU8TRDbdHBx+Z+OaRKc0nvaXNnE
6k08c+j2+M5U/s0PQTheWTuNuYBy/mK8HO1s6lB2orsVi/ho1E1prYa8Uguaf/5DrGI4JHEe0lOk
EDy2MFEWjTTzL9hGru0sDPPSz8DxMgtZUFCe13lAR09eTyLJset7Kp7Al/PfVRJST2qlScW2K4IO
wL1D05AWVtE/1rbwH1RUBjdZacY7XI3TOnRIXbnyKbs0A4TJLgSJkiHIlDh9GnCJ8aHHGEJHQ4Xr
pIj7ZpPj7QUfWQmFqS2XP/nYl1eqNBcngcUOin93VkadTTykCb6vSIE5KpteD/7Gpyn29XUFdfDK
2nHp68J5jF3WLK9HIXh6gRW5O77bsnaYA82hzscQ6Yydvnn7Rbq0QlHcom37d2tyrhdoiybJya2O
j6A90qMeOs3HNOyavSDm5cMkW9guvtXeGJUfvFdmyS6IE5PLs3MpeXlnd9KCPVM28ICOiZeATQb7
ug4EKUtoTqorc2X+q87fJQQlwnTs2XL0SkTtakRuB2lynIb6OfOYqm1TTc9NZYpv1P7GbRi647cC
x98zPc/mikbw4jtksv3BOoaQ2xbzVH6xWKV6UPEnpM7WnAm2mpa1WFmm2AuXYijrj0kZtV9kZqd0
7Xvj90CY/Zh31qZ0lfkRvird39Dup2/vf/C4UGw0Iui0yB48/VHJONaUjtki6YVJ8bQ2jAlT/tT+
EP3YUapL8+90FRrojMK5ckMuzTmsPDrfXge1yvnuDH505xU6cjhZ+L1chrEky6WI6ZOt6kzvc2Bx
No1fQ09ksUrJSlZXXq1LawexqgIlF/ZYyjen164BoOcw0MRHMSXGfYW04jP+ovhgDFqwavTQ3nph
Z45XdlWXvpFo+PGucMCe3+nTUb0KOIVul/ERphupcXYBKILmVajdd1TKSTc0tCsv96XFyqKWzFmK
bb8jzr7KQBoIxUym+FibRkVsGnBKb5WSRwBdJUrTa7udS7fVgp2E4YijPDuP0wvsJl/P3NTjkxXW
LuP01U/Y2uh2vBBwcN/33h/wWfLp7Yl88bbilqRUSl/AEWedCNwyCt46HwLVDfRTCS/NaJnTc93O
Bkm1MZXRfH57yEv3dZZtz1Vgtqzn95Uc82KMcYAe1WBiiw+DmeVUBx04ft9KHv/BYDbOtLnlQbfy
bNpEAQCgMW853BN982Qr1IGbYojSn7VMaKC/Pdhr1SqrMoPpDuUsDz3e2d0kL7upPJe72RScY7Q4
6enF9wEcD3LRHCNYdqllPEZ6k6/+ElzHSdL+CRpZLLQBftTbP2e+tvOFG1EeXwhUUxQbzmbUXKZS
kvAOeq8qASratiACQoqT7HfcI87/6l6pxHcWJn3XvQ2YKLjyC147p+YbwlqFEZcvFWv46aSusA9V
sLZZvJPGWnpGow97HPzjKq6iaQ5O0aIlme4PrdFae1I+DBK2DIUxoYcc8fbduLRuopCmD8SRjELt
/Ca8+I50QRxWZgBNNiazfkPhqgjx0wfVnSrdcaNU6P2yhiw9lEXhXJsXl7ajsysYrYQwEWmfzYum
VmOQakl6zDPUqQtWLetr68bqK9kjgLCcsWm2ZkcQFqFzZQvMJ69AaGsVTuori9qlVYbTFFUM3CBM
1LM5EfdZmsxApqOhRuR9UU1/aWnBoJ/xKVT8N20S+H80DT7Wlb3fpZElDTrBMYcV9byx0HJducZ6
Nmt8DPCaZa4Tdqu1FjB6pAmEnUArUKR7XCuZX1pvcBTPLU8Cwf8Grr588NbgAcbuQXpA0Ur3xlCB
MdDz6kMnInnl3HHpGvFwMsXYmHGp4nSOac4URkg5aDcgbt/4Q5svKWo5O3S/2l2ThU9x3ulX7uvl
y/u/Mc92uo3tIgss8+QIrT66g2D6AS1BfucTRrB7+w269K2gaknPmpAkNPnzL3nxBhVI/CodtcHR
LyoyFHsBH2pL4rDyllLkgSK4UKuv7HYujokZ0aOAg6D7fAHxPTJL7bFMjj24JtDFcBe1BW847qnE
hNTSyWuf/UvrBBvKeXPlMmPOa7SEJaoqMUVyHCJ0a35WWtFS5H51I0Ti3PUS0g00XPi1mldfa75d
nD/sqCirzLvtvzHUL+4wQal60AnmjxbUt4XuHx0IzcvCUY+kxTUrsIP/ZGWCF/G/I54t0LknU8Md
4uSYC/SzFluvVVNWpBSFor6VDbSgSebfMjF4W9ECgopCJa4sSZeOai7tH3b3eHVYm0+nFTVbxLAk
6x1FltvbyNPLhev43ZVy48XHOhvT/qoSqDqejgLu1pyqrEmOJEUlG5va/qJJHJf4py7cd3NwTUew
0IyrRXv79ntz8Q19MfT81F88VSd0OUD5Bs0MusPawnPS8DPIY7RWupxFxG+PdvF2ztSB+aVBQHD2
RIOo6WpCXVLgQ5MvF27XsbMqq364Vt24dFkI5WalPCoFed6jES0FeSOaD2ZuSXxI7NhEM7C9zSgo
1Dqa+Lev6+Jw7MbpCVkOxen5z1/cxVKUgBoDl5nq0HFYRIAKvyCCbf5ojq/SfzAnOdvNrem5U2Oe
bRvTIQ61fNJY6lRarhr0+supgB38Dy5pzvNm1tM+OTfJ4wxoisCL0mNLT0NfWiHaWPhOYfuxbyTo
4LdHu7SUshXECY+HCbDH2SZEa+iSe6pOjzPa7GNrteO32vTCr2BZLKjslBD+QZWJAxtsCAPjD2fV
s82Gnxs5ZIspPdpSk+zxs3LbeS1axDkVcwme13qofOJv3r7OCxPFw+fKYYYCvMuH43SitLafumbO
ZougFsCgrjRTmofo08gHasSV88WlHa6HtGA+jBPNjr32dDRWbN+pBdUf6LD4NgAn3UZWmu6qMR+3
TlCLDUnWoPhRnpULu9arlYZT9WtqNPmV2XTh+Xq0bZhJAJsF55DTX+I0vpayghLL21lDuVO1j6LQ
z/Q5tiyazE8gkpvvb9/qC98reENzeR5XF9Pq7J0kDYNlZSIJeKLO+vO/ODuvHbmNNkxfEQHmcMpO
MyMNR8GSfvuEcJCZM4vp6vepWWBXTTaaaMMHsmFA1VWs8IU3aFUEZwXjsBPuRMYblC+k/wVQ152b
4MYNR9lS8lU5myoEtuuJdnHtVQJn6sAsl1k5thi4gZEcdTc73Z/erdoTNxyS0xR5pMzOKraChOgo
yCYWwdTi7nfS8H3vkeer8m9LX5EuA+lPn1Jsu9LBSk+EDQUynUi056iuvIZ51zzZ5aR8uv+rbn1n
2TWzOMXEmGvK1dJ6YUMGXQQAC7VT3wxJ7ita1Vwg0qjPkFHr3+8PeKua7hHPUvwzSaQ3ZEw9HPuh
WLiniIAwCSh7lEZrJCrZF6NkVeCbTgMYVTgBKhbnifI3VcnKnWnf2mtclYSe9GN4BFbvGv0l4EEe
x5qy6vJb0ix/uko+Pynm4Hytweuf2W57EgtyJ60yaESzZLfeYS66uXq5pyw3lZGuc+AimftFRKq9
fKgp37doRPfZEYGiHxktqRmkj0B0fvI8Y/l+f/FvfW3CQUrZ8App6q/u0HqEWGJNnOpsTiPnaE+l
ZZ4s0sOfTlsO/QdvEVa181LciJX40tS+YFGStq81rNrWiO3MtPOgQ1T6m54uynOYGy5KpMlHZx5q
5HVV5SmGEni+P9lb35iaEFw/iigI76zyp2myZqPtoyJwdMx8IHEpF3VO4BrnagP9REl/15e22NlY
7+zB9VcG/UhBk5IItNF1AJr32JwqiNMaaVL9oOCbABp3xu/tUo0X1cAvyU3mE/B9vCnMMDraqDod
aOtIn6Met3ScGdD/h8B3fzFu3j4WSrjsGvA6CDdc33NokSfc22qBlwM0ggE95CPQvDFBSlZpD4oG
9ys0YAoNyRwdTb2jEVrOPizQEGnjuaUEHKc7b+ut3UhqQjZNGIEYzeonzVhzjNhUFgGtZgeBwgE6
qnRNkETERG15aYa51HYW4tYplK0HmVHz57pmofVVHGKeUqClXGtnq230Zw/YzDM0/uY8oSh79FzF
PgzFhCox/L15b4Pc2pYWTyoNekKKTVqWJ2NclnSeA9tEcOI4Cnp1/mAYUAnAtC8Xb46tVzbXoYHl
iY4NxW8bAqbPxdIeWiVrXtKunf+NMQSMMT10q39CnEMhLulj/s/9TSP36vVe5tTJLEd2HHWajtd7
BnGg1kxDYKKiVnFohzGhfTPyFg35++NsgyzYvrKnye1IoXPdhcjSCV0V2V/rGyp3M/9p8RDWonrR
ctwXft4f7casYAsCFJTbjsFW265ZhAdlwQbQm5t2dGwwXlkuGNHiNfn4QB5iUqjtywByjd0walw+
yoTOuJuB3zRCLOYQWNiTodver7woGsgeOocEFpsykY7iPxuNXNTFsQ8ImFu7R6AkifBR2o6/F0pZ
wKLrAKz4jeplw5/3Z7k9UIxvU8GRAFwdUYPrTeISWwAPSzLkgE3nkwd7aTmV+qBGONe0GAPZ0I//
7hQn4XnBV7M7jYijP8xYR0WFOqTEmGoSBix/5C/5XBPTlUiUMQucZM5PeWb3I434pMo4MdoM6qlx
OSwNytX3J7+9wnjUACBIIDVnZB0+oU8TVYQrpHbtpIcHNNEWPMQ6F+8dq2B4ZPrN+nFUKIOCdjXJ
u/jsa/RDiSRkrU988dbMl38oCS4HZ7AG3H6MBg31Mflf4w3ezme+MVMA8DTpaLZIYapV6KAokV0L
QeFTjCXq58noGuEhw9vCg/zjJdChcqT376/ujXtBxqREixpPKi3q66+KYCQ2ftKzDcoqTuLU/3P3
4nnkfr6W6eNO/nFrhjQ2JKKSC8801OvRUONPq9AtSDDtEVnypYTjtLiT8s3t+jGg4t4rOxfEjfnR
hUTn0LS4XgF4XY9YAaewa/zRA03vVft56dVmPPW0YOrvaD60Dz+3DkkVeHHEOii5rrv8CMYLa9aN
MjDypTqq6CwEQ9FCUaOcdTHpVHy7//VurCeFeZWcArgcNepVvDtPbla6bg4bFveKp6U3kCD39Pln
aXfddOjhs+5dhdunFZ1FKQgiEV46Mfb1eip5rKXJIsoAcoWOE+QUvoWId/iFPedP1iA8HHc0bQ+i
d+M9oUTABUxVAtHbdT+GegVmrra0M1BG/ZsCae6vponn5/ureXMUlLcQAQVNv1FWQqrdFCkQ/aCa
quoUGx16z8q4Fybe+GasHfQd1k9C8lY7EuXWsjGbqQKeQU58NhMwR/6YWKl+XjBb08+dPmvZzjHY
DgoGFlYg2kokJ/BRrj+bEUdtIjqvDOI+sb44WBt8NRAe+LnEofU1r4RtHR9dS1hKZH0ARSXUfU1V
SkupRasaVSBsWzmJGop4iIHoTi/l1rSQbqXyTqcO3cDVbiwj00xj22WUwoGdiPy5bxVVCAO3pVy8
6Mb5P8xKQjmAgciAY/Xt0jl0ehelgMBWRuM17iFkGtW88wxsjxh/vylfH/Iq4OerS7JXFDptbdYE
Y16mL2W45KcwGgbe2UIHctsl2CxEbqjtbJHtTSmHpXyCPCzsmHW/tQ7Ba06GVweIqAxvVpRqL7TH
EQXADCVTHt8eQI3QijJAxAAOWS1kIsjh9ChugtYe/hZ1gfNT9LjWDSqS7Dx50pAP3OyOBnr47A0Y
PKWiKQ0U/63mf3NH9e90f1fc2IWE1h5yo2BPt4ps2IGaEU7KfaDrUMqG2oleNFf/V8/rMpiUeg/u
vR2OG5g6vg7UFkDZ+gKZKxPhjWwZg7iKfp8arJUVtftsW4N7wFdrjwi4jX3f7/v3GIza8Frzreib
EtuZcQq0SrHBrGFncgjVtM9OPN/ex3LAgAE1r6ZoTmPpjXut+O1h4LKEQkV/j4eVqs71xeUizq/h
pDxzwhF/Lt32R68t3yMwVYfGGt/KWm3OD35NHjXgjhLrQoGBxOx6RGEZUC7weXmNWwfq+2SeFB1p
i7h0ed8W7dGI4X007OrIYDTWd3WDaWoHD63WlNck19UnErQeGhoe7088+FjuhNwPOyNuzjlFZwK+
90RQp+G0WtFkEmqV4/sTIOe22PgVSfNLPI2cf1o1nqyds7F5UxmNd1smTUyOWPp6NWnEGiApJINm
mCvfnITy2RTzHujw1pykTj7C5xwIc911nsY2MrgFkmCc8JnP3Fk7uoWrvCh5OT4aJDAhSX/jvEtR
/PWTk8dWWqKTnAZNNdUvoHny06yN+k4bXX6Eq7IAoyC1KfM5Ap8NTZXbHjMH9JgCQXnltwrQKFqu
SdraPjaKYfnXWCaZmvsdaizRB2GEU+U7Wat7e+p2txaWOJaGF8uHVJ+8HX5J+mJFDaNsAldP2TGs
TkJvqu6I1IM14ENhi/+wWYBoEs9yj1JWlL/ml9G8brAE5rpk8yVgax2TqOTYV2Xf77w+t2bFiyBB
dERitCWux8HZpJjB2gCqyR2MRmn3uv8kLt6PWoh6zX8aDPwIBThSuzWGGustDVYHgwEEHagaeGl0
QjGg/bIUxfywVu37rHhUAevJ23oVO4yo7fQ21oIQ1hoPvpXV9gkCEUb6N8TxBFOdIn34PLCOPER0
sahNaOuQqKgRNKFyVeBa2EqWzuiUyrkvKhS6Hr2XwZNQvILiwaUHleX6ow1pGcZWS1WxzfuhQUlG
KzAcGuwKa5OhTiK/aWQF4v6gm+eH9WT3A2AlhWSaq/1vL+SPmKlEAZafSpCoinpWUMBCl6UtnnBZ
/13vYmMn/tu877ToSMblBUMNedPESmlgpAm43MBMp+TUt7X5e+U14xfu9BTPPXQZdya5PQ4mnw86
IO1Q8MlrQ4DarXDXHmkfZBNViaNXOd3fihrNv7XKjHbL/RXdzo5OBf0RF2Ad4HRn9fw0lWrGNqi2
oJgUpTroeqvWxxEv7AaFHCdGMMoqmj1njO1nRFwAvIoEYZMBreUtUs/MbRvr5cBbrPAFdWUEvPLZ
7L/oBHZ+n04RUmUi0XZu8RtzBUkJfpCwiW7XWlXWLoGxLQ6dv8xZfvZGnPybl6X47pplA4iT1vPX
+2u7+pD0VkmDUEOU6FmY2uuzuIAi7BS9ml65h8KDJvteLopEx7h39hSq5Wn75YGSQ7FXdFo+wEUd
mCnXp1EFdKTWrj2/lpZrf8VN2qYKuSQ7scqtUWhe4D3DL6ZEtTp+/YK+UtnP06tqdtQYuLNPqWnk
O1vSlLfiajLyqFFZBdMBiXL17ljhOLVVbM2vkgeTHQwtbfRT6bVIICYNu/joDZ0zHZzGmf+Ner2u
fCAi9seIhMoIpHHi71pUOV9wgm6mE2Z7Bj6gRh4ipZR0OcuPiJPiRyCpBr8rgJE+jyrSXC9mlSr9
azewdw/VWDT5ma6tOV702ajiM7bXhf0m2rEZjroZez/HkoyU5lEZowo2m04UfUxtp4tfs9rtsN2q
Z5y2I7VVWSmThOdJBa4yP2P2XHzLsthZ/LCtMfa7v+dWe1xuBAmBJ1KmKoS4/eoT4bRYI27kqq+N
KDvajrV30oocjTIvbVAja/THiDRyPArNwGJoY5AfrysZWpEpplKM2qsxYhmmGbV1kqBAXyxGurcv
ttsCVwVCBN5TmqvrMIFq/mDP4aK9qlnf4/8oDasx49551+QCrTafC9iaDh1bEFHW1QKaDqpuWTsZ
r1h+KCgTtlN4Hp1OO0Uanoz6LP7tU82uzvMA9ez+t7txvFhIGZQ4gH427XJDGYcimfLpFZ+x4lgq
ZfRZxeR4Z4esLl++GKVAsEoUu2ggUL67vio4CKo9IRjyikLVb3aC+NTkqn5Txj8j5FiwOtvLBrbT
MnVOHm01CTyg7Xk9oFKK0W5LRXtNkdt76tLy22zWe1Sym4O8C2FQWJAB1/UgXtWJPrUbHRc2oO8i
0uIz98Wyszm2Nzr1ZJ2qJ1UZj+7TKp7r87o3MOI1XgEPhNV5qJfO8gElU1NGxXWXhXfjU1F4gkyO
ai+A1vWkHKdvwjkczNcp9rTfBYp/zwZ08he6/NFrA6X9jBthuvNK3pgjOFKGhfIBOGktc6VYWjcj
cGe+kkgqmN614bdlTCBG4TfSPIa5Yi8Chua0mdLlhu7OqsVijbOW4JloviKuhSa4YmVHs45hZSGd
dwxpZO2csO3tyHiyaSU1CKglyF30S0aTFfYYhRQxXtMQl+4ptIqDM3VoL1aD8JFknD7fP9HbDyhj
1XevDNp1NOuux0uqBMIdGhOvRKnOcAhno+6fHcUt22fN65zmQwe/BZB7XmTWThS5vccsA18fuAA4
w8pixvXQvUrwNS6a9Zog5XkIJzX8CwAxICPwRZepjeYvJizAw6QNe+JbNxZZojGBtJI1w640rkdO
6QJHs4vGDj3IEZ/hsEeIcQ59UJquX5aT/fBHpdLATW1RvJevw2oToXfd1BBIqRA5UelDvc4u2ZLE
ByPJswFT03n49/5X3d41jIdWOMkjwFOC9OsJzt4Sm3nSK6+svun3Pf7PE96QO3fNGhrJ4WAYqEdy
YvQKNvo+02JmTmYrr5ZiBaWZLcduqP8cLfVfqzci3036r0nsdkdHnd9GzXpy02na2USrusf//QlQ
PjikzJZ773qm4K0BShLZBMK0RQx6KrTHr1nFGUNy0XN7dFTh4xcXNLHj8KfQNNQWHRURwp212J4j
8i6aF2RDJJx0nq9/x2LqTZwlWRR4Tej5cytqjd52V/9p1xBX6xTGnxlPzV5hYjt96RBIWkR1j3Rl
LUs/ON5Ec7FIgsqe7SdA9d18Muuixq091u0ZVUjV/tPQZ8vy68Xov5VaY/58dK9R/qcYacjmDY/1
6hg7TqvifAukK0ac6bXLtPRklc24s6O3R5b6iyyXY1HEhlvjktLJCbMcnG1QKrrqj+n4Qr/F9b1B
eaH3vpfFb8+PtA+i+kg8YJJLrA4sl1XfpFFfBFjQlL9nOPKeXC8dn+6v3Hs2ch3JyWFYPMTl4Hqv
a9UxGtzmoitVkKTuYut+w+plfttSTLwIoSU/q9JUl6NXjjWynQpi4uNLhJLEeHRLVB7tWh2cg13g
NvQVXWwl9q15pByseeB2D2mnNtVx1jwsfblynHSH9HBrjSjR8vxSa5f19usdX6TCqUrhFUGqCftA
x1w5OBXSuPfXaPvWgwqS1oMwdQDqbip8E9YusxeWgaPoJkaYrn0cw9w+1OCHz/eH2kyIcjqQJ/Cv
xJzkdqsATYSLXZdOWAW9hkv8OMQYiKOwutOB3FwUjMJhYVORBNE0W11YVZiKUsvHmhNbJOemNYgl
2tlW/DDEpcYHRT6cha3HO3vtxuSkEAQBEzxnprna0YYx5jYSIE3Q2/1y6BQBXdXUptPDS0iCRUKM
oSwFxXU1MS+mJJtxDwjGUBsOfddjTGzWyfH+KJs9gbqbvGZpn/GgYjhyvfOQRbeSJhmZC9q5T8ts
p685sc2Rosxep247FMpC78EmBFf4YqtlmxY8VAZvqYNl7OxLJ0znOEQ2fD8lfvgFIQKCswGvgcKa
hI1dz4pSTGYgi9sEQpv0H3ybDPkQvPpOKJ1Pid+MIkQvZtEfDXDlsBhfYYD4Dr9bzVDt01KP67YJ
Ut2AidbPKfrn4fJ7mMXF2Sty5UGaD3RIBqTTTyxNskUEcT3PpG9kKaJsAtXN6ycXePMlzrL+JDLn
wV7Z+1AspgRM0maloHc91GRpwsxbjaESrX5SUzQuu8QUp4zi0IcUDdTP9zfm9pAhRkI0ROmOFA/f
lOvxTKdOPSU0mgBMr32qCqs8F5ryIDLz/86KEiFHAKw8NZTrUSxkuZN88JoA7U71GLlagXm6vZwt
fa53AtebE6IOSW8J31dYYNdDOVpmj/3iNsFiaeGfwJPGT10/Lzt3/PZKZNl+GWX1megTYTqAZlEA
v8I6JLbTTwcj1VsMJQCD/qNY49/CHtJv/+FjIecu7yo+2Tqza5zS0mBEt8ESudHLKKXKDZwgHl9B
tjt1NhJJxAnWvseW2YdK3NptINDE5Sin+JDEyfzwjUhIIvHAUrMLvt7qLQ5RsW9al43ehWl2MNFd
Ddwmml4cdP0/3V+2Gzci1tt0nSRhlyditccHVBVgfC1NEA1e9DVvF/V51uIP0ZwMO0/WzZEoKoAh
lYDVdS03oW5nlb3TIHupiqPbIQ6pxal7mBNK//cndWOfSzMp7l0gJhLzfL3PCWN6YyjSNuinSDkU
tV6e9cj48h8GoRQpywm0LNchbKHaAiPPsg00mdr3xTL6/aztHaZNoPy+E4h9JcWCKuTqPm8HBOpr
MbDhOKnPTY1AfjPj/UGw1jxHRbln13zrK+kSXSLDWOkHeb10TkJZyxMzs0rCKSUOnIVyLpWkfxOD
VYmdPXHrQwG3A8Il1Teo2F2PZsDRDIt5aeFNG/UliVTcei1Mc+5/qdtz+n+jrAFVoQenC3HSNuiS
pD1S5y8PTYqpSxVHP++PdGs+tBAIYgjMDBrn1/OBvNcvVCbboFWS4TkdF/MQdVN4+g+jkCLykdh+
G5xwpJcVCn5eG9Rowh1bbf5bK7Bj+A+DSJUZ2iFE7OtIPWmbUYnGrAtCPTaP0diPl3i2Hg/SCZ55
+fg4wOo2gFkk+1xPuFUXgDJw/9CMwfKeTRwu9ct/mA3MUUkO4y1fZ7V4OPX2EhYdEqu48PpeNqm2
35Zls6c5enMHgEV9J2PRDZF78ZeCX+9ZPSyohGUr5vlIauD4OHs9nNByZ8OjlPRViKy8edej5MKa
ksFEkw2TKOMU1h2uSw74hYcXjRxNqtGg4QT4X1+NMgAotlob5bd80A5pmihHoxaP33AEI4AwpC2d
/HM1SjSkNt6bFlB7PBw+6Umi/g19zPgcLX32PHEJ/Xl/VjKeusrSqSsxHxp91Lsoq68eV7ccKmdy
QTAvTq2Kp6QQY/alwGqpeAvHuWpeyykM7XPiYG/9RI+4jx4O0SkdUgpGFIwUBLzx9bKOBUs+mUMd
ZG1HjTaOIu1nnWPHeIBSpfwPZR6xdwNuXxGyHkaUQsPsmXVAYXopJlOzyTEjghGHslTM4gzEYLkY
Fi4ivqMXxV49eDumFIySSGdKN0RKq5OgChiWKdiyIJrVMT56at7YP/LFGKJvitkqxp91lkY7RQz5
d15/2+sx5W/65fRF3ThMFH37oBeq/lHDy/5oUVD8Y86IQe9vo+1Bl9cJVz0tdw21u9VXdN2lMxXE
EQNoTspxaoEe501U7zyQtxaRrYoIOsUyNPFXE0oGrR/UrhHBbGTfC7MTPt5TH8WiP4u02gtub62e
tImlyQ1vF1vF69WrKm3JqOmKAIe27gUlrr+AA88Xd8HV+/7ibUaStxc7GuA+fS2emOuRFIPSX91P
feBWtXJMkdmExWN0frLM7c5Qm+/EvcWLDMTYJJzZEBaKuakSG4PkICyRy8pSTxzTvt47YDcmRBQI
ahoElIQcry7krpkGLcERDMmQpNH9qE/+mbKwwC3cwrv74cWjPG6DWOAs0+lc7QkTq+lmdPUBfJBd
Qe+uIXjiHeRp9aHB8nFvapv78h2GrnNPyTyY2vD1tyJustquMMdAd0eeAQE+rzxgM2G3T9h4WfSN
5w4DKnp1w/eGlE/sBCLbpSUQlTKWvEMUuzaAyxnbCz6xGth5npwGSi2HTgvFZVysPaGCTeZKiZiN
CbuNs03jdRVsgzta4mYsDKCxuHNi4laRnbjpGU9jM9Dz1vkrN8Lk0fYnHTPuZt4kqZlM6ny9vm40
NbRyWycQLoSCCy2gyLogZq7hfzso855k0fY8UHVFt5i9Q7uMJuj1cNMohizqKxdG8KAe+lizfVXf
vR23H026hdCFh1jG2VunLYqBMJhnpEuQx/Cxj63bszudvnNLLBNR3No55PJ4Xd37KKrSuKIbBw5f
MlyvJ1VrqXQ2mI0AD2/zGFdgnuzZbc+6NanYMTf6oRMJDWWKwE9do++9BZt9g1rfu/A03UBumbUu
jB0D4iiEswSoo7XR2R1bhuiMrs8/0OdqLRw5iS+OS4xRy/n+ZbA5nQwNagRwCrVn0ijjeuamFmNM
GVYa8t5uXZ/TwYi1s1fHsX7ipA7TkWfXcg9WPOXLqVY680GVGgmZMuHEUhDhS6M+sEoYG5soqtIG
M0gXbNuszHM/abFYXuOx075iYrrXZdl8anBngHLIFfiHVujqpu1F4SXLYlsQi5T2SVfCzH62Kiun
T8kbecrKBMe7sXHARpi9jmWYSaZsnO6v+uYQyR8h3bglxckhNL5edQWYRDHnmUWBAcUarqT8ZSkt
fae3sDlE4ObRXSZfocaqg5i8HqXo6sUdXFTFxlirXsbZyY41df+jsHb9228OJfut4M25ZL3VAaJT
QtKiuWFgeb05n3vMV4pDhGffcjAFQqr+o+sn/atA8/KKvZO3r2fmGI1TTEPvBJNXR74doVHcJEm9
k/RtgiepCkeyB+iTKspGU7rWPZpNmesEA3W6N8dt9b8dkCzP9Yipt1eU6g67dbuIbAqyZYCXLCQf
7npW+aAYSy9cL4hnN4O7gYbAgY5u/tlGr+zRG4/XiaK7bNcDUCavvR6r1a0cf8wuDCCgl8iTK3N7
VOq2PqmdaeGziTcuWEnFLfSTpsR2jmq8ueys74350nyi5Sn10mXz5vo3pLXl0k9h01SIpT9VmhDH
pKjc0+CIeacU/064vrrh8YKgGA/AgzolXfnVWLaRS4rCmL21odb0fkyDtL6kfHjjLVMb0Z7shAv3
iA8hZiMtkUJ/Vtu2NS/1MM/KEzdibh5tK+qgL4zSWDM14nT+hjBK2Z6VNBlDXy97O/vQLkY7ANz0
rH/brrEqv8I4YcaBNS+GwbebGvXmOPMM8b2dE5NRUBJvj6nIRX+c87RC2WjmNJl+FrVwEaFGleFv
mWmG45OaVW7kt1woij9qdneZKVCHB/R4TOOSmf30phWg9z+Hnh2Gz6kAL/dRG5WmfdWipm2PnVcj
QjGViWk8l7pVpdhzmn0Bgi43ix+Qwubl3JptOB3mdJmK34QDo/XSRmoUnVK975ajapEX+W5uT38i
ilKmB9XgQJySokBZr05hu57cIppcf3QXo/mcdfqAP3JrW8oTcrzhcOCcjdGZdVXN05Khc/NZlLTu
Ol+b59E7q4nTtT9ikaF37edkYwa6G03Tm2+tMja/C77X8C0dWrf4Y9KFKD4pSUsdOKqjLPxtarAW
w409nOLwxTWSUnwKJ12dv3hG1c2AUhItel7GVqv9Gl2n+gLCySL+JfK0P4Ocdaun+7fU9v6gtkst
D+A2jUlimev9Dfi0w2KvyN4IN40/xqZZvscG7gRG7RZnRa3LnUhw+5aTvdLgwqyQ3gzimdfjlZO2
oGA01G/VmFsfNF7s4RiiC/6D4nP8MtKpfQV7NfzsJm3aSZxvDS0rijxVEoO6TsiyPCowBzWbtxJG
2vBUlznCkpDyF4w7ZsOpLjPE/f5l1KbFuywUvndQvdsIiuYXKSG+3/wEGBfXUw8Ns5sHRb4/dq4f
sSiqfmtVVHVPpVDwyzG70rOoeafD/+5/4u0VRume5UYqi61rrMlw6DokLQZG6ZvSpON00PBhOuio
wkYHF+Pnnftyu5/ofqDFiv483UTa0NeTbKrMVAUv69uY9VwEQ6Xn/+Ywfb9zQgE7tblm1aeH5wd0
lEoh2byLFuzqmTBiHXu2xsjelGyp9LOOWXp+KuH6Dh8XNV/cp/vDbeMiUjH0HqXKmQQVr17ApKKQ
5KqoHhRoU5/yYdbOYfEomZ2QEywCUB4Z9vIv3upcltMYLdAYwyAzzP5SA+D8UolleFIRtDtl4DTE
w+EKA/LBpBSI7FbI3ftLWUk3UzPF8iUM4MPpFy/FnAKrpwcdFuW04EmCJOFFfdfUuh6loExW2naS
vnkc9Tdjie2Do0TOw5/IpT3Kq022SctlLes8OAlRU2XUbzEWEacOU0m/1qNuZ99tNwKaG/B2KXCy
F8g3V3OxuqLORT6+UV0Un+vCHE5prO+1zm+MIidBMQTQH8Ar+f9/+S55pC+UDuzxzdTL+QWl6NAv
qM48vGKY58mkmezmHd11PUqYUcm3rXx6ewd5NoWS/JzqetlT1pBLch3hUHjgrBI3sscQ+74epgQ4
Bi9omN7StvwQh4pzyPooxXgGas39U7oWUJNVb5oGpOXkL2CE1yWd2rYmrsV0fvMsBbBsTzLjXgZ9
XNxPdRe16onIw2o+TZnda/4IS2X8MyoUKmfNuJSRn1pCcU8Y3Y8frTFSrH8WLGiKnR10YzkkvYho
D5YtP3J1lShOHmnEO/MboY+sQebq06T14s11iGPur8eNbYQwO5ekhHHJFsT1ykeGOogFrtsb/Aun
9cPIdMqTYo9td74/0K05EeKQzyG0w4W8qi8ZYdaOmZUub0Mmhheog8VhpqB4dBdH21m+G3PySBsl
gx0xGiAz13MK20yJzD4r3tRZ1Z76aIkPUZZnOyu3fbZ5srmv0Iin9EmudT2Kk6jGokRT8SaaQTzp
qVl/h71onRQKgb6H7uMxF2Le6Z/cmhqgaykujqjPJleV2unR5PUMWkNXr5OyOOgURfcOyY2PBfSC
EhbyIjyc69AgageRKmlZviU19QOPzsUF8FF5GFUj+2TOS/2HgC5f+NDExkvYji+Tao5/mGmUv+Q4
Gn6gXd6eogpcm20WexoQmzWgOilliCVIBPrduxThLzcfIsSzPjtCexuKkqqA5Xa+qjj68/39uh1F
1szBggLnoUi5Phi04aCURVjWxjMo3SXJtJML0n5nq26vIzByMu6TDCQJPV3topQkt8r0XgS5Xsy2
75mEgj8RQhDdx2ixGvW1FOSwT/SgZ0h4i+PWl1xxF/elicpIP4QiTfsTnuXL5E/2OFAvWeZiT/5s
sx2k9hCBNrucKiNwz+utbmt0BUXbikBX9AbHewNgHdI3vqJn+s7W2y67JBZQUwPtT3F4XTwFNkDG
Bac6oHXSHgYnri5GmnnHRz+uPLKMIAeRki/XExqKoXKdpRnQTJjLY5GS06D+rD8aOkm2rwTiAC2m
Pri28VXNrNNAz6vBotjaSzVkxVEVs7KzhTaR9fso8D8oDOLjuAYvN7DYQMa3jELW4IvU+ksYy1PV
YNFih9Getel2K1C1YiPQkJBduXVdzhpTss3c0Chue2HiGxkEEKtrIkrbufHj/le6OZZsjksHJwxA
VmejCjtIm4hCBkqZosPdxuahUng3PJsK7/2httuOaUnzGbS9wK2ug3ec5XKBVIEWjH1kHzQ1Co/J
0uy1hTdPBp8KsC+UYXQ6uMRXj+2S5WOvLywe7mvVcRTlTEFGKF97A7JOa1T1WbOTPdrXzalRqlVl
1rVNLyfbjTtqhVqwzHN3NkqKgHEm9mpyN0chkoA1AqCZd/76RGmij7q4MrUgNuziILqy+WCIaM8C
4vYoYGaQ8ZY0jVUB3O6neWoAcOIA1VuHME2bZ0Xp9jhVN0eB2c0tBGViA6fMrBghy9ll37UOSvcp
93LTK3vYj5ubAcaWJLuQnq7Rh8WclfZAOSLAb2k56EXyZqvhb3ll/JZW9etQho+ZWhLbsfn+/3jr
un2sphZOMnyhtO7/KCNMQYQX1UerFHvw702bQo5EkkWTm9LRxsSmQ2RYmLOiBcaIbeWgu09JVD45
MaIcRrN8a5bqj1CEn3FGeFDN4X2OrCbcV3Jx2pjyy/4SGnR5a/Vpwv5AGzy86GKYARV75VNOUenR
eJZJSjwVaBpSCSre10NlPdtiWdgksfD0A5bSrl95BuXHsd/LWW7tRy5ckN88I0Qkq3tQpcLc0Z/V
McD08O/zCuXFhjd9uX8F3rptbWpvEvdGvW+NRUomU1hz2+hBGzruCcOanyF4iKMbZXtd9bX1GJ8J
CBCVbBq5YEjoUlyvHeyNrg5FtQSlkcWofE6AjeZaP+SVU15GjB/exBJPr2LQhnOt9eGZAmf9VPbR
SN3T2dMb2i4vqHDiSKQxkB6FlnX9a4rSmC1zMZdgsqL5UOYektRLaTwc2JB0ArqSIB0atmu7HJo9
bYQYpx6ULOsx6oc/rKnZEyTYToVrkf2IAA4dg41WJD3ejLKtMQeRUitnLRpwDHN7c2enbCIOZEQA
X9DflhRzHufrBQvDWGixFztB0tgfZ9d6HSBv+jEiV/Sb9zbLZkoW7RXEm+FEAgICg3E9mDchujmk
nRUgPGUex8LEIKYw9oQpb40CkVJiCmnn8I2uRwHpO6TeNFiB1VqNb+uDdzYzsceIvjkKFVCYquAP
gHRcj+K6LegbiAEBxPYEmrBi4AUfhV/vH+Qbo0g1CvlIIgRAh+x6lBqchblACw0io1qOWKZrp6FX
puP9UTbXBT04yC+I2UqA9iaEnmav7yYlddGR6vqvTU6bKDGy/m+UUMTO0bk1FDpLUDL5PBKTeT0h
N0H2uOWHBIUYSr9a9OHimHQVEy9tH207MysQTNIrlJiI7Pd6KGqQOapOBa1FJYuPOJUKf1ZR8e6K
ZQ8HduMzYQ0keaA01Nl2q6GSquoLpaOLGalYo4pQE6+a28+PvvpyQtCFKEiT6NCavZ5QG1PbS4yE
CXnm7wkGys+G8BAacKdHK4VSqgEoEmZrxJpIGlwPVPYotyRREb0ZiiZObq3/XSHdtpNRwbzjr7mq
FJIJUPUmd6N2t6VcqSWxlG4LNxjbdq6Ote5Gnxoc3aaDoDlmgmvWK+eNx7TJj/GcjdH3ZK4m97OD
m6L+ElG2H3/kiZqVp7lskCCzCR/rA11FPajbbAh/aONYL35s9HQ8K00ZLF9PB9t4ri3FbX3k9OGm
+L3dTVgLo8xbXrAIzbpj4c1z7leuGilHHTeZ6ZDZRMTnsM8729f0dDRPlTqNxrnwILaePa0bi0uE
j+D0IgbXbi6eExbnBGkvZ/bpVUz6l7molvF/oNvoqNrN5L5EWWw2T0iVevHz6GXVvzln8CcBrKGd
lzF1o49eGZvJWcqwi96fzEVNjmMNgOXLNBG3fw4zM44v86i11GiU/0PdeS3HjaRp+1Ym+hy98GZj
Zw6AMqQosoqU1wlChoIHEjYBXP3/gNOzo0LxZy33bKM7OlpBFbMykcj8zGuSqXmrS9fCFIAKLI3l
ss0mSOZV8rUqejY8AaqnQvLHJ8FPqrLA1x7EZzAKU8/8Cknd8i1X+djsajOdH9S8db5kmswrvm0u
4s04K+ZX16R4sHWnctbf2YNhdaCO3VwP4Hopuo8eRI0EsBMKW9/aQBbEz7bos3ugIZqG8Aeh167s
LExliwavqUOqoTn2ZmqElPuxxZhol6UQwa9CskMkHxApG+5log1flKnvAMdwF1p54MVKaD5SfozU
wJ7HfPqFpZmjBymGHV1QjoVog9xOQ+dhJsTydvVgiiEoi2Ee9pZWWulVZzsjBPyimqRyy5UIgdFs
zOhYsUTJd8+RYbZVqZrFu9rNjM+xVZpGAJsvF1tPZoVzr2ZTDr97COOHSCpeHgi7FQpCS2pdbwYn
lSobox/0jRzjGNdN2NrmTZYNmfamkOGUkChOXnrsoCVPV2ZTZrPPw1Dou7dO7QYFlP4poLufxr/m
KercwIua4kcYteWDHeHP5VvEWm0gIpk+9JMxqu/zuTduJ3XM8Qhmp2ke2mC2mgZTaSnVBuPRar7u
OrXoEPf39Pjems083XSxqSQHzcyVdJ+SW0Z7YCF2vJ2VytW3U9z1wDCWx/CpFlqr7ygQ6FagpqkU
u7FKhboHFNLrgZY5ce3T4fbGPV3XdPLjJJ+/IqhnD4sxBu+Tb9ahmW8SlGW+Dhq+PpsWEITwoemP
+sY1as3aCMzTrW3Ttar9qGl1oQax0egZgAxPP9aGmthHTa3aKvOhYLWfM95bLbCtLNKBi+Vat6ta
U/3x8s14frBzvAANo5cLXe6sPtnXUUJxVaN1LssHfFHjDwr6lA+vHIRbnCK6RoHJocW0xsDQ0O2T
IZvLw6DSu21a9MgdXZHBy6Oc3bw2FaVFOx5uMuDQdcFCk6qUuVI1h4gS1q7zRHJlJYr+sekQvn15
qLNVW4IVjB5ALREmkz+e3h/4c1ix3rbNwRKdfRUPsgiMQTM2L49yFrouoyz9LIjd3CDrrlnZwfzC
Kro51ORBb4CwN1AMyXLAmu+QB//58mjncwKlRA2TlSMeJ+I7nVOteKGay7Q/eJWcUCCzK1+N1Hr7
ylFoNtI8hZhJOroAQU9HQbsgpMUxdIfMG1xrU0ip3lijN77S9BsaFHRuKu9sPLAhlIFPx9FbY5wE
ZDVEKOFjiiweCh+UZfqB3oi5HYEU7SK7L6MLj2xJBk9vfPp1SAiBeVxMfNaUkTyJx7CTZBu1M4TX
jvM91ST+YVELizcr6ejHne3rTY9mxGvXdTH9oDFGoop80TqiiVSEn2Zh23el0Ma9uRimoZ707uVB
zmdHpEmy/ZR2WEAdTxe1MWajWHTH7gw3VHa2Yho3KW3FjSVcc5dn+k2eID/jtdJ4dbxGjEu6i6ol
QQ+x2+nARl9zWxqddydr1i8CNnbTYod2IZ4+e9/QdKOoQBayGMCd+fyRV9W1tBXvrunD9N7LnHSn
mUL51MW03RE6mD+8vJzn/ZSl0on2K1TbRe5kDcmFQen0EcfWYVKKUvqaUmIzVYsIZnmYanrvZ67h
xts2K/rip+ZNi6ZqpoRg6DJZtW/LPKvGXV7DFL/NnNzqfbzPw0tdvPNjlS9JGZ2bccFWrUmZmuAX
x6EnD5y+KlFLk25SQmE/7sdLDqvPDEWCR3eJ6J9zaN12jSKebjyq/aGwpmGDEl32AZ1M40ZUSn+h
N/nsUFSYgSnSMYTbf7qjlLiePBmb/aFJotEJOBQo6VhR1BMrqk1t7y486uW8OTkYKKIszbnFToXk
w1y+z2/FvknknapPjjx0PEUIbHqsYCI15xYakC4GaEHb87Hr0moc3a+MQa0/uCbutsAZReogkq0l
0RXe4XRMpBYnl2oxZ5kKXw+UNmcm23AxZj39eq5Uug4g/nBwFC0JDJkSt9JGe5voHjxmq4aPOSqX
OgzP3DgUJKH9wDGnsKYvX+q3NYkNZD0mGq8HDtMeER2UUo8ha3Jh7c8f9XKvsaMW3uJ5Rj7lKG1m
xTwe9J6WcGAo1XzAsNRLNv00m9GFg/iZ0f5Jc3EWfPFZuXAqklmjdjYfYEROV0nSg1oNsfeD/PP9
5T11/swWaiRl1iVbRoZqdRp7FRawxRSOB25u5R51xsi6pmaub8rCNYod+i/1FOSZbOILgdYzA9Ns
p4rM0fWkYHv63HInAmkCNPVA+UFsKKkrfqwpctOrXnXQ6jq/kks8//Jszw5nvFCWoIti+XLTOcvP
f9sszoxAdjVE06HMJ+8hGeboplQsD4G+ZHjbFhm66y8P+MyDpDhJgs4RgSPqWi9VM/uWzLBkQBb/
NnJSREzQ5/4QhhfxhucvApcbdUoeJLV+b92ntMtQM2anmA6t6sY3epqhO1gkl/wEnltBbk8IwuiX
npfaKtOINLKz6WCG8fTRsZJ2E2lWvlf7NNz0qFVfgIo+M6tFLBJCBE1EEFOrJ9Z6DTaYSakeMmCo
7zjXCj9ykvrjy4/p2VEWSadF1nxB5p3uCwpEUxlOtXrI+wLJPSMRO6/TL8m1PzPKAp6nSkm7kGNy
HYAUeR6X6E4fLNmZ15n0plvKOJc0HZ4bhUOYWh6VQ3Kx1YrJsm3pTDfaoXUASmR5N8IiHYvNyyv2
ZBV2ehcxAwq7qL1y5tM3PF0y6SSR4jqhehhoFxqbUBhg5CpqLigGVqP6XRld4OsdCN/7qYlrbwfM
v40iCkZC8a6mRtWzQA+98ePkjNP8TZdl7mxL1emtAP9M6R4avVTzQLVBEr7Jwqb54YSJ3b2p6mRw
P5CGChUdsYQmpWHFcbqb4kF5pYc6mRmNi8XLGNAcy7kGTXQoseVDWWsHs0icO9Ia5PUzkSzgQ037
9PKCLuu1Ws+F2Mjbu3hVn0WnY1NwfqSqdsgrFY62ZgE+9eHRGUdqxE27bfJUty/EqudbheuQt4pC
2GLStm6Quh1SZeNYYqyiZPpedxMgTLPZXtgqZwH/UsiGMs0yLtRcfbXtM10bygxBhoNnV8P33GqH
HRvXeChnSlrT2NifTMyvr7VJNS/g3M9PXxI48KLk2GhOcPOf7tE+NEALxexRBDPE27yZtI99BvJF
TtQvX358zywlQ9ECpjwB1WkNYOSu6ZS2YqjQyOWtwVZ5k+i9c/3yKOeXJsEARQnYoxwgaH6dTsjp
EKjGK904UPNtNqUlrV0xlu7tqDfRuyyx858eBuu7lwc9nxry2yioAVWF5QnC93RQZJXzpip140AD
xgtwD0w+ul5svTqWXkBQPCX03+mgry3EJpGaU4W30gHXw+Qt1rW86q60b+3auQTxPd8WVFyAmXJI
Ek/z/6cTKkbHEwr9z4Onxt+b2euu1V5MOxm3l1p5z5ySKM+Bi6Y1hTQhB+bpULFtYHtdG9YBFHim
YPoLmS/dZikiT9eaiSHiJjGlgGmE65D2xo7nud3Udl0dVK92m62ejGL6lCSjhyzpYC7NrdFU06vI
GZJjPWXRtJkapf6JKXKU3DtARKIrHTmNYmuXahJDR3JxRNb6IvF84Cp1CNUpb6dLUc6yYKdnFy84
nDv04NgD1JlOZ4kYexlKtzIOTZv8qrraCByzvxYhZB89ab9NQ3w9ZQ2mX8qF6PWZrbkwdsi1iUYW
LNjpwHbezpKCt34wvMp+O5uK8i23Gu3CC/AEwVvNjyY7lwD6K4yzrtQNqK80s9tYB+hPbkDp37rL
XbvfRGnX3WtO2x5UJHv3k9VXwThJccRjINlUdnfJSO185y6+vtzpxJN0IrXlfPgtfiV/6xMkB9yD
g8eET6FSCZqxrijcz9n2tW/9wvJbXkYuwEVZ63Sozq6iIqSNdjAVN9kaOFnQEKEr8vIoz0wINDG4
FSpsC7pkyXh/m9AUqZ0b24VF+hF3wZyXql8ViUqjyfYuJBzn15CzNPCJWZfC4VkrGiG3zOtFax20
yFE2U9R3H2wtG4KocSl6aG4M+2/UpnQzGrm4wPU636eMTX2cg5vdSkX2dJpe0RDyIXV7EEqVbvAo
jfaunKYLj+zZxcS8AJIt1XCEqU9HcSFPYUExWAcpgPSlnRMeejutd3XlpRdO6/M3ngk5CwZ88WUA
NHY6VN0oI56jqnWYQGOiE8od8eAlRfspZttuMsMofuZN2n8OKQVGfhTZ3iW10ucmuzjY4nNJx+Hs
vjATMx6EUFhSjLvfjUo83KKrGH1iM10q6T3z/nPlIswHygQQ9pkxSdWYyFKEun1AvGdwrpq6zyJf
hJjM+JqTpk5QebH8WLVJUxC8jvmwV702qW/tRnPnTQ0Wq9y//N48t/4EzNxiJO/EqasNZWaTg9pn
Yx/MqJ0osed8E316L9p6a1a25beh9r31op1W5a8W9QUmD0cSxIhGBQpQ/umjn/E3kYsdzYHQ2Q2G
RA0Bo0fNPmm6/sIsn3vGi8YKdyjLDwHgdKiWnglV1Ng5DOWo+8CZ7IPS2eiRZKH58PKCniO0mBYi
NWwoIhAKPauxOolpeR1Jh/3UDcqmnwf5mOY1ioyFUsz3UmunyXfmPj9MMkvGDYzaMNt1Vdc/tGlh
j3sj0+NLRZJnzg32NoEXBQSqh2sI1VBGXVtXsXuQamPeVaC4b0eAZO9fnvszo5DjINaI9uni1LR6
onYSCegjvXdwZD8CNynb6utg2dPrz/qFwgDfiSybh7VCHNlV7PSzUrjcKEUG4miaHqSlyZ0W2+aF
GS0Bx+mFTUmJzBRs3yLSvS4KOqk5O/2guofc7YYPgxWHNyDr6Nw6ueqrZth/fPUKIloDEhjmCI1O
c3XylkpV65Sz3IPthLkvuhwWr9tdcgx/5nWg8cn7vkhqci+vFrAfWiPy3Mw7ZEXZb0O37wOtcgrE
d9XmQsjzzJZ4IqaBB1pkxNb6qjAue3BauXewc23YDCatphAvogtX8nOjUCqGnojcJefq6hSLVKVR
ID6y8TK7Dqwk8QJDNftXZ7nkY7xGhDFcjUTip6fIqMUl8UcWHWfRW/uykr2vGuElXsszcwFHxS5g
vy0ucqvQzEY7GEkN5J+ENPKgT5zsOuOEvFAOe/JkOdnZvKdPgr50jAnO1g6ibio1p8Bz9mgWbj9v
Jg6t+YOWtWXu2xbt8esF6lJvzLC0fgyFNttHaRXqGKSVXop7BMv18QFTSWAXRFhNHhCb4069KEoo
qW9xyn1JVPRV/BqPV2+DtZPH/2d9qVzlIbWqW9eVFVAO1SnpqCSWVXxo0Cw5dhwtCYa0dqf6Xi9R
3EJIYcq/VzhaNreVg3qCr0VR/lD2WT+9lyV6+Jmv26lpBszAaG9EE4IGMiIlQUwBv0vPz3Qr/SEz
/DcfktTqqqtGr3RrayJiJG9G5KscX9WoEX+RjZrMyFNpk32jmInmHBIvr+rrBNOEEAKKRESq1CeP
1uLczpOP88UgfAU10qzZRCAFze9ah+/O4ysPBQdQ8VNpnTPvXEprIAJAGGRyDz33/8Y2imjTFSjG
vzzK2VG3jAKlB27cEp+sI7FWUTQdMpR7cKs+PdpYE/nFEJk3uTGO21Dm7eeXxzvb54u8PjVXh7oK
TJ/1Ke6ZtVfxU+2Q9km1q3XUaePGtF49q4VpSIxJ2YGitr16myzoGioaE/qhiZxmUzmp2MFFU24s
MSrXll5f4hafryIp5MJhBhetUYNbZTtFqiq93bTGAa8l84jXnRf7MSjtj1FoKJGv9hgev7yOywxO
X2TKHMwMcYAFgruuTU2t14nMGIjgmqJwNpYj6kcAzkq214vO0veRrlflldXSGLl6eeQnZb/V0BBy
wLKCaIZntG5bgiNc/Oc871C0Yz/didHLf2ROmX1uHJlFOyfT+69YC9HDy7MxGhFz9BBS6b2wfxRd
0SrXXo5NlG/YueJt2JMuiEGDvvOH2HZbfU++2MybJIFXG8h67MQXwykiNOP6dLICkTV9sq0o9jSb
PrGq7p1HIP0r1AfnE7RSY/CTCTFCXwWD+G1oadpeuNqersnV9IEr0euCqbFQ71d7S1O0qbehyh9Q
+xB+TaftkHrSMv108qzvxjB9LN1hMyGh/6OphvaL2dji0jG+fvhL/Y6QjnIPEG8Cu9MrqYmBcqFf
4B2UNEv2smu0ho6xHmXB1GXZhSroWeJL98SgbLcowVOfWaOjQ2mQejatd/AiQIySnMmHt/rVHml1
lEq9L0v9PnK5BF7eZmcHBYkhBGsQLGA8oIAtr9xvqf1gNFBQqE4ddDb0rmtJSYsIushrR6EaAvKB
cii5vX22ko1TqFaWpEeZVP1nqVS5j3Cx/vHlUc4iL5dRYEtoAC2Yybq6a9UzFl5ZmR7bgRfUKTT1
LezJbEeF61J6dXYSkbczEJUCKgZU09YnkSfbAkU16i65h3GEPX4Zs8gJQjj4XT/EF06h84nBb11q
W9xTOtIKq9GiuByrSIjo2MhBBANDvhW5MO60on+1/SDVD5DZ1MeZFEUl/XQ/FOOIIB52Fcd0rOjx
1E2xG3JpvnrXMQv0EqlNUIwkaTwdRaFWR6RTcxM2YR4Qd8TXVRp5+9fuB7oZtPEWoAPtXXNVd6xj
p3IyGWcsW2ZEG1F54qs7Q+T107aM1c3Lo51dFfRMuGmZkYMcMA2N0zlZYSLtQnK7q1Y0+1aBiJpX
Kz8aMdwo6VDtwZJeklh8Zl9wE4I3R91luYFXQ/acSPacddkRgLu4Dq2OztfUKTlvVxcOX16e3/lJ
gZwhzROu+4WD+ISA/+2kiJ0xMtVIoA9VtdGthw71+9Qsqu3rR6H3qnPLLwpP61Uc9ImKVO4WR1Rh
UdFqO287eNOlZ/XcXJbuKxKVvFaUpE+fVRylWolkQXHUezfcwUyxv0WYyH997VzQjTIBSC2a41SC
V6PYLf4XhgyLox2OGd4h+KVlHVqUL49yfnEwisVDgSaGcuX6jZ0dddartiyPVW7M+wI+19absnmH
eFN3bSr40tZIhd90dWFfAsCcb3kSvSfzCDKShcpxuoyh1ATI6bg4VpozyAe9Kez0DlaMPh4b7LjK
95Mu+u+2CK301ZruT+YLaKYgWkh1a70bW5G3Wirb6pjHtnSDSniYzmGo+/pXjOY5PSFCI54gIi2n
U8yTKXRmN6qO4TCXqAtgFmkV6Jx5ue28+lBcxBa4v7i5kGhdx5pGWlRgz7vqWIq531EcsY9V2lUX
asLnZdJF0wFyFII2RC8gbE5nlLSp0StKXh2HNJNXdmZmu9hRwj25WLLVpbA3RQFulvK4G4x4TG0H
V5p3JWfeheP5/A6Fr8+rTlt7aWCsdw/vdk6Z0qmOAledvaxL2y9kXG4NpQk3WkYb7eUX5fylZzzY
+lQNqbyf1TGqerJqK0rFMaySFJJWPeEfXF4KXJ+bFUktF/YiBnLWhy313OT46sURXk8UzIaXBqUX
wibVQ7EtZrW9enlWz7yDEAQBPpOmAG9c50SkLnMzNY448qoYAdeTsU3obu+8HHyjO6soINRd9O3l
QZ9ZSuKDpeS5MJ4o4p3uIc7tEEHFRY4o1L0gRPjSCnQiWPfCI3tmMalsUcGGv4Ub0xoMrIFrHq1J
rY9VV6q/ErusHorMLj+2uPltdZG8GpUKSQyiFncpDoiI0K3iEldvJCe2K46gc403i3z2Th9NujSG
+fnlFTxrDTAS5wrlSI4vItZVLbJpaiCfETOjDGNs2yivh4BsB45VrWdImCR5oX6wJzjb3hB3100q
qgvf4JmNQzEZqhooNE5Qb/n5b/d52+v1MM9pe+SMq4wt53Wjbw1N9sUbr9JEfY2qgfJQVqpVXcgG
npjLJ7ndAp2hQcrlsYSAa7X0OE5SMEG9dcxrPDMcLihLIJiK7oGI3qD1WSfXngAY9TZGzLz5JZxx
dvaqLNL2XenMkOf8rLJn+5dmt1V9o4yGN+27Ua/bhZmkltcvP6r1JoS7wFbgGS34iiVFO12oXoK0
HmYtPw5O2W6GOXsTKeGxNKNP9I5fmyktgwHAoVa0ZINnmqq6VvWaM6flMa5aDXvXfMBwVX1t+sIo
yDRzSC1QJnKl1ZTaXOhdUXbNEadCO7Asxduz1T5YnqgCkBLdhTtnvdmX4UDskceTWdCjW1b4t60m
TECbrju1x0Qozr4zuWNyb9C28MKGQLpjvm8n6W6bxo4CfarjC6fI+rRieFh5BEmER9zja72bvBNt
R+DVHQ0Fnxkj16KdYkOwe3mbnI/Ce/wk8sCpyJG8OjvsFqlfY476IwI17m0N5a24GotaXoqQn9oi
v789Oix3jYoIcgjUy+11nGC3uVJ6fS+PlIdwzNGNdHT3rTerb9CWnctd7s7pF9NSau0+btCamDcw
l5CKBRnQIZPkqn1bU8HQYffmIkrep4OhznvYeekYuINEXWYaEJqBKOqlqd9ntjvvo7Cwv2eOWrxP
QmoTftHEKbbKbuR9ntB9hdWgKh8Mu7XTVwZFTJayAXnvIle0FClOt46RQVgc63I8Vp7yVR/MeB9X
qX3hDT9jZyyjuJyCqAcwFK/5apQ60t0iEROV2UHTts1odaZfA3qbNrNSIvjkjSNVMWXsPJR5ozEq
j7nB279Prchtd5hap2ixNEDr/BFZG2VDo8mQr0yNFp8FdjKvLY1dqiirbE/UrqToN4vj4LkE24Xm
3ClFT+P+aR//x4/xP6PHiiwAnH3Z/uO/+POPSkyQHuJu9cd/HMRj+a5rHh+722/iv5aP/vdfPf3g
P24Tymtt9atb/62TD/H7/xp/8637dvKHbdkl3XTfPzbTw2Pb593TAHzT5W/+T3/4t8en3/J+Eo9/
/+NH1XN08dsiuL9//PWj659//wN08m+v9PL7//rh3beCz31o+qj/Np194vFb2/39D8Uy/iS/AoBJ
zWfRz1z4bPLxnz9y/wTZRBT2dFHQ+eFsKCvIhnzMUP/kikXNlv4mwGXE3P/4W1v1//yZ+SefWVQ+
/vql9h//mv3Jc/r3c/tbiQBzlZRd+/c/luf/73OBwhfbi9IXHUHkPEhtVwcQ23EwTano2xkZ9S8t
EM4dZOn6faeO8SUHl+V3nY0FjBJawIKjXEttTKoKeR9jka1TOu0mC+3kOFAsg1Zr9vs+Uvp3WVr1
gdXEl+SJTo/Zv2bJmNoixkYcsQqc3NGoi0FPjG0W1YsQeAF+7qKU37NLCa4KTsDCQVhfWIXZd0ZW
MUhiue9ad/TLcLjFe/237fXXA/z9ga1Ssb/m8tswqyemDWhoC49hZDMkd1AUEfkGtPNemEqWAF1p
+z1YbRMOco7cv0W/GjOe+3jsowuV7qfA9ux5EhMgUURgcBYQyFyTsUuVbCsDNTA2bVDdKkGyHwJs
T/iv1gQgAALdb4I86DbuvQzgdn9Pg/YNafe1+6qr9F/r8u9vs+yB3+KFElSkbSq5gU1uVG1qy3qr
jOOlGuT6GS84bso/CKstkBJY0aeDmOYkZdiXxtbWhbVT9Dy/E+jVI7EwXhItX+/ZRY6GZjNa3lgR
cJmtwi0TSH2hd+kMA93SaNTqPNGuuyRvRdV+9VYyDgVPWmMcVJTC18BjtVdmoaSMkzUjFRdTmeL5
Sq969CTQVwjLvYkSQLwXiWF+N3TpzfR2Q0N87SLLo+lAj6gbrsEyhSNNZhT5l8ssFHs1LMbsPkM0
PjJ9eErmwcqVLAoSA2h/0HhxOQDXaDUL5VTdaW+aPBnb1G+r3E78UtjVfW+k6KKZ04QSIILhGTVf
Jdfd22JiZa7TTFhBBm7xzo2d+8Kz3oK8RWY3r9Uk8XHUxl3Ii0ZtJ0tnQGvH7acPjuzQ4G2G2nQ3
o6l0+VWy/HcvsqT1ruJmFOk7g2Z6UDbkv6bv1uDrcGMovY9h3Ydg7pCB8/Y9+Zm+9CIGxdeVREl/
FOVsqj5ZmfZlLnCW5d0TaraNQkvrfCx0lY+QglHJi7123DRR2aYEtGbSgO50o3Y3z9DFA7XA5WCu
vSJFmLfNSz8K7TZI5ZTSp49D4zPqQWBPDTfprsciL/oriOzKbT47VRZkVef+NKtRaAcvj/o68HBK
RJJiCJe2SQ66dGv1qnKbECXWe+m2w7SVdu7+9NR0NNw99hbuTaRMzNdzpjbcKYZbq9ts7PJvRmpY
/bZBQWLalcmoC1Su2nr2RVOX20K2pRKIMNKO5IJJ6NvwBI912ZbHThrOfYNX8Xe4REYV5HkHlHCI
tcGXMWh2H/kg4AQh2mPDxlCm9lc8Gk2/QeTF6/1mLIrCF2Ys32eWaY0gEXGK8ouYoAw+Wd1o/iD0
/MdC/Ml9qQ31l8QsuyJoYz1+X0BhKX1uUfOHEkbJXWQWSojGZx7VfiziydmCtIhyH1fA/Ivplbnm
98aoRIFUXPErs5vpFk5x+COKRHtEtGGufZmMURPooI8OkkLGJ4iDHLBYHkSHxDCA0dBnde9bEAPk
C2VL08VJlOHdOHT1T9mKRFxPoaQX19ZKY/q5rcSf5noM002httVA2gYTzze1Jr9DWKnL/LF2u7d0
TZM8GOx2uNd7I6eXaEzyzqDblgTmkPTvEIjokk2kq+0HN8+864Zmd+FDwqZwK0lvuBdUmDTJVJhZ
gJmpej9hcWRBHGoEqkPUsmJ/nhVDCzI2+kFXmmQmt3aUK1XJm9qn4mD0fptpxk/QUYN6U3mFequY
7vxVF/Q692wzQGz1UCJx3XWyC3qQWF9tr3QymuuJI0CdCfPBA2SU+KEwq1/VqNjfunlCctNrqlT1
Wf30UIZi+sCWyn/GMHvzjYwmOfpCThaHDKr+D2mksUypGWoPLWeI5pszjyGovYmXeq5a+xYTMzMP
aO50n6fBLW5FN3UWmhuO+1CUIyooc9YUj6URu8LHRzZj306waFkcVXBvlbVuX5l1WtxYmjk3gWum
uXWV6bzcvlWJOttQngaAb4LQNrco6raIQ+p9T5LU5SSg2FZnfYBre/XVkBbeILFmDUdASua4yV0X
EABQhN6HebXgahW8H6y+zK23SVZ3rZ/HMpl2TkKtYocGqWdupeWBl67tkAZ2OVh65SuCF+Ge+nmZ
+UlfTe1VXAig/9TyLfdN2Iqm8RHabQY/pABg7s25bua3WqM4H72ZsD+Yo2R4FyMTEu/L1lBj+NqD
UQc1zMp8S5LUzLciSofjrMQ6sMxJyw3sVNqDFfWp2Fpa64xXRRhS9JnBW9fQvHCuvQLPUcvAaPLR
uDIr4A5+qnYlIHrbRIwGXUGX3ezF3jsLW+II1GzHXy/VUrX3diNTjsHGVhTg4do47Ol4zI5vdkYo
g2iqksKXkR5329Ht0UspUNiZ/RavKtUHJAuoHJGWAghJ5jhymyVqX19hyiDfm5nl0AqKc/lgNyJB
SyWEjXgz66zzxs6nseUiiHP3qjR7gjRjHq3jqMtGBFSODGsbwwmWwVwmSNrQzo+9HehjXbnRet1q
/CKtSJFrhxM11RrxgQAzMrduPAx3lM8VextlNKS2qsoKbKqFVb2F4I2MUaYlHgreXafVAQI1tv7W
wkym2VaRlZdBpcZGvhUVJi/v7UxT5YaL0/i0iOs5V+YoR+9BsUMWDCUA9PZiXW3GYIgF3lW8X9Tc
eHP6OcA1LByu+yQxlG1fkW34Vq+VeLt4XXrLsZp6vtsI+9qc9OpKFdH8TnMEnBJvCK13eYqDjd+E
eknQONXNxuqFZ/vdGFsWvwL3vPStS8r/S7SICmyaIq1FUHCfU3may7bbOzhxtG9yzcNueDl2hK8y
t9qfSkf/FDPPw5Tp9ueuK8X0VonhVnGSKUJD08A03tZGG3MMJk6X7Roknv7ZXntVovr/TT9PUtbD
8AisuXn8G9ls+7ddX/78BoO4/L+Qsi7Wg//xr6TwLGV99zj9iB/z/LE9yVqXD/0za7XsP2HpLXfj
U6We6P5fSavJT6ipoP1IZwuBtKWs+d85659oMlCwW6AvNM6RNft3zqqpfI4GCsQsihC0U7T/fc5K
9kbXYnE2XQzbTEBdq8JLOfUN9FI99PvcVHYTrw+hkjQ2qIpfYpacBuF/DUVrnj4s/wJFOY33S1MW
ham7oe+GU7xxFA/LIgcr6N/W/5mc7nwUigDAdyBZAT6gSnc6Sk2XaUjqXPFTiPkbwGrmtlQid//q
UZBSRDcDLCuAmrX4ZK8yB6TFooB1mjnFufLbrk12L4/y1Dv6d1a4LBnke0oTFN4gq1ODO50M0G1L
wvaJA9eZftb925oi/ViaiHn3QaqbPqf7G1HAFp5y7j+Y5YW6scjYkNXw1Xrw5+qoCwyS5vjdy99s
yc1OvxilDji/dNepisGJPf1iHcrReNrQX0sLLQzqrnjHodv5nsuFwE6aNiG28hee7LpIyGpQvKYJ
DJ6XliWIsNNBh7iUXZjiu+uVqXs9Vkp13al6G0yj0+4ttxAbadeYdWWpvB48jDxBZ9yVMaQD2yjj
6xiSjx9RL9y+vBZP9d7VYtB6J5GFE2Dxvq6eUiMBzXZtCQ6wVPA3r7xpZzbATTdO2le232uDJDrL
NJo5RXjs4zr1VSO1P7mpMgXcSfKtm4bNfnbiyA9dJ3pUkihyNrkRJbrfiyr62s+WcgMbdH4Y9GEs
N0oIMjcFA7wNW0UvgsZIYPy/PK3zFwlVcOJ/jgWTor26mpW0nU7CXYqDyZnHwDCSfM+9LDcvj7Kc
L2drRz2Pfh+1eyBJp890zozJRocyDhRLnbd5ZY+bOSpssEKEUnoGaejl8U4z9OWNwseWyj0YLv5B
Gv90PBLFmpjE4o2KcwfcJWmnir/CBhSt+F8sIMZlhMggKDksjNOhmnzKVFFrceDYc+kDUx94b/Xy
0u5b9XaWGWH+B4iL7hiPag2y0nrRxanKCs6kXneJVEdcHbuG+M01951w1J2qJcau74Fm5P+PufPa
kRtJ2/QVcUBvTmnSlTdSSToh5Iremwjy6v+HmpldVZZWiV5ggT3uakUy7GdeU7rO3SZ3tFttkfri
Zo6jdHbEsS2exrRvScTHihTNk0E2KNah0/MvBFyQNKko7ky8wyPIZsOVVUuCsBwU6pwQsejQPI+u
F19Sk3lb5Py1WDBmeZbALrJBzrvc6ozmEn4iKYh5owgy1AoDHa380PHQiURw0w4Vc7opiouE5D/s
/Y02DqMKGN7m1vt26fSeTkqCQF+QLkZ68HD48RW8xS/s/T9cojy71oawpWaM5MXbUYR0SlRJgSbM
sI14rxa5X6URh/Xs2QHER0RCudAuDPqnOUUoVaW/vvXkzgkYrTWqM89jGlSpWQWrzItrBbbMUznr
3aHPtOxlMpZy5zp1dqHJ84dJ5V0mxAD2znE4B1HSgHRXsWRZsEzLRNStSHKPbrpwHv5wwPEzB/qx
PRIEUWcH3B0BhNJg4jIGNwXoQ5cHp1MXjByVS8CvX8HR75cX8dsGu6eFsCGUgB2+XUB9IRvWRsRl
i177soEh0OkKyb7yvUCWw7eb4SlxxmFHGSS7X/r6Oa1K4dOl0PcwpKmVdcZ0lHrpBY1b5/9wuv/9
4zCUoPexUaHPdpcHoR4IFz9unaz0QaxrdRMPi3rhPtXPV/V8mG2//VYqbuCd2+uoklWn3hKBGdcC
GKe06tZl/VaocXocrHi4Vpt5ee7KJPWbCXv0bEqnh4yWXjj28Xd4+4YPEt449p427ZSl+syT4UaO
K5KH2cuFrzt5FRkwCndVXlWRNl1ioWwR9ZuHiJh6IwNvdzVHn7r02+/gYgb42FGdGF03cr2s+yHt
0vvIwc3UMHOmb2NcZ8Q7eqHS9XByK8DLeaFQCUbFb8mNP7ejkmikXxSt/ERzcN1D3xU4SWNoT2U9
KCTZjUWqOnmjiQpwJgTENOpOEH+pS5mhbg4xyWUyJ4iVFZf6uL+em7ebleDpl8AS9A3O4XZwfluo
bo0r4QyL5XeThuxZ1ojPfFYZySz1TkQdTUgeMwfQ+xFUUGlwZlbmZ15tR3GlBNVgmRduoj/MOKBF
dHHgmYNG9s7ex0GnMFOYi0PM08iPpWW8Kp2l+HC1ksg2y+XCcGfNHjYMWROK5ECrad9iL3B2Wqux
wDGTw+wLhFHlrF0Xtj0Fk6R0hetqvy8IKP11iKlqu10RNQXAf8OTF47lL7WYt+vAkeDSJ37l9qV7
93YdcEHut4zC9Q29aiMB4+55nOwxINyerqe0XkOprdaNXg7NlbKOZSC8rg/GzUO4lQO6Tm2ufW31
iuujrYpT1nejXyqm9zzTIAhHy/yJTMEFbsT5pUoaiqIDwlxgNzjw59AKzcIbcY1HxaeWa++8WvmO
EZ2AgNZcMk/740gWcF2cCkCWnndQxq5r6SkIxVeU+rVY8nmft/2KULN6SSRim+c36wB4bksVAfVv
qM9zFMfSmotm9R5dFPSCD1+OEvzerkEkNZSZdknA4d1eh/RKt5Ttt0XSMBPfLrq2plPniYZIZlj1
PZz8NPBKc9+0kVuCGf97jPv+y1xyso0e4bJe4JjeDua1SIIXgssqttfY8N0ZzzWtiTtfRfXjoXDL
9UpLi/zCS3BOGKInv8WfxDNAmja4yNlLsImKj6NSF4EEpQXI5Xmu5E0zQxjqvSvMpE+FY+7zVFwT
1104VO92DccJszTUVah/ghA4y1VKJEWQmMTOz0hnIzJiqvH54BZE3uLSSr6bXIZCFwMcAUNSOjlr
f+dxO3aOThRTJrUezr1X+Kls0eRqQZ0UOb0V0Xbj7u8rek67Z24334GNBKwT3KAj9nZJZ5DdVjyN
BMEkZftuQnAbBH1y6oRI9vjEUVz1AifHwbRNRvO66+MRAY+JFkZSfLjwW7YvfHNwtt+CpgWNxo0E
eH5w3GzuVskaBhJ8Yki/UQ4QLSbVt2naBWXstPs2ntW71t5VNYGmWkufeu0FrZD37xmawxtpHaUJ
0MSsyNspUQWY1QFVxEAhur7nKmlvaCQ3u550KzS85Edh9fE+7Wnz6bnU7uy4Hfaj0JaQyoH1XVbG
/tfE/L8oh7Z/Qfds4/0vsM//H7idjVf6f66BRsnSjr+XP7c//3f107D/RRmOOhm5HBR5no7/Vj91
81/wwAF9IU6x3YkbdeY/1U9D+9d2e+EXAf0PmOrGRP8PYEfX/gVSYPNh2aTYiGqdf1L7fJsKUe/k
3/hlQ0U+wjZ2tqP+W0Tk0qHVehPIo3DpT9NvqZry1HapTxXeN8th12XPv03M/b8Pye+AE/PN0fnP
iCQmGxlq0xw8uzzaKnXTfnWSoHDcK0Nt9lV8SUvrV8Xkfx/P/47BBYWyLGHsO7EnfR3n2HOToA3z
I5YrWIfDGz1lh8y/k/5PvtSf7O+9f2oD78I1fPYE/BrbBdy/Mfzh3bNAb2d0KVEw7msqdHH/PR3u
Sl6f1G6vWrtF3EYJTfW20pugWl7/Pq3vxyWsY5fBE2bwzTD67bioMCwpuQbGFKMBGKrZK7122yTu
FWB8y0gimbcPemntXfsCw2jbIm8mGxITqTsJ4Ka7+U5Za3SVJlkWNBobfGdACPS1bzgtJt/zc2MY
InS0+BLn+92uZUgA49B9tgIJ19/Zt85UOpOJIYd2+TZIOZ+c3MWjY1LuZ9X50OPq/jhU+SXE8h+G
9RgTZTuePkTMzoZV5dw50DZSLLAgb4ER0L8V8TREMKuOohDcuCdTOMr3v6/suwMDaRAa/dbpoGnw
bmE7zVW6AmBsQIQ7GMGkjSVYAbe6pMn8Nj5j4zIOLDR6NMavsPDsKrCTkk5BV+dBPAAQabSdBI7T
qPWVWC5xtt7GKttQdFwACULhQxqAWPzt+tnJTCmZwlpQO6OfYS6mc9n8M5DefwchXkCGjcLqeTaL
EXeJR40Cy6bPdhkSV8Eg5CXTxT9+yYa13pBOCIacTVolq7yfZiMP+rQB5DLLFs2IFoiLeglA/qeR
QKPxkhBfwp06GynJvRxswMI2SNWAezsYUdfg8EX/dLdB36OCb5HqsA+2h+f3B8FpoLsQQuQBTfJn
x+pxr2ovDHHWxPj3yqB+wtlVt+Lw+aQpgoKtij9WMA+A+orY0O/LuGsOc988rWoVJjUGPuGiTRuM
xysOvbcAlKkn9VHvZ00n6LLo38fLJVT7H6ZYBx8H7c35ZdR0dr4rRTOSIXHzYCXt16nTDErpm2Ag
/j7F758nsLg84Ly7qFhSaDkbZ1RbjUYZkawhxbfec+QuGfNn1SutUC0shdJD89PD3v2zVW3wosbO
el/H9fiUWWpxjd5KdjBzaR07swUdMxmv42Rgv1Qaabiqk/rj7z/3/f0OPw4eCI0CaCEc17c7wnYS
yommw6wsT6X84cS3ZaA/LMaHvw9zFsz+2hXUmaE9mRrad5ynt+No3jp7haTIbc32aWpnsRNdJW/d
Js4VEB3D3GHlQo7pL7oUtm9gjDihP4HBc5LsFwU2TqSW3YWs4/2VT8xGu22LxqDCnF/5mB9hwzMN
PG5gudx+Se6lN38txsNkHcdKKAc0f5Xg7zPxh21ogNVmD9IQYtrPJsLGnIHrXiuQj3SiRrgA7rL6
FDeXGDHvHxYOOfHn1gYCqX1+o8isHVZV7QD7rbWT+GMVix0llvjx759zPgyGZ7zRXJG8nHSLzwOi
XFN0barYPy2qnndeSnV/Evpwgd5z/nqdj7L9it8C2bVoYqOq0w252OlhaiCEUDarfaWDR4rKqr9E
sTxfpPPxtv/+23ip6mXJjDcV8PIbU7tau4/apYn74xCA26lTEu3j2PF2CLtRp370GMIrr+16xbgh
8xvzUo/zrCYIsBylQlNFmBH+K4n9uReDXhQTPmEq585KxPVgKPa+jFv5GX9x0EdqP3wdhkHdYfns
y0reA7HNaKpP6yXN8/N75tfvoDJElYg26LvPxXkMTJGLPgHWcIDnQEW5oMH8VLWiUVfnKPcu0pD/
PCRNIINuEJWMszfVtQSqRTVpvOlMuNi0VfxQbbp2sW2U2NrP+VM8eBYCL7EZdgYsOEPRd7JI7ws8
FzDuul3r7gAoldy8ex67f+ZK/J+V2SpmXK8aGPGzPYapGLmRKfh5sRi+K65R7Bpv4CmMY/nPvMvf
j7Wdr9/2M32SxtLBMAZLR3dKNX7Yi7eTWXPBcnHbs78nC78W+bdPOptxFXWKVKxE7gJ9uuukbk9F
FgfCNu8WL3tc9BQl82b66vTNJVrtH64hGsNb5kysRux+NvKaFaOlGD3b3FYmH1pVcdWjvHfhGnp/
mni9No0UkqHtM8/7YbzB6ghmgbCmSqWfVdVhIe0D76kGFtWgPk8+NCI5eHF9Age/L730wov1LhEk
C+NMoysBTGQDL5zdhIlS9XJ1zT6QSfLDGc3b0iif1EbN/KlK77R+fFYnPRwykJh9fPz7Xf/uyjob
+2zHIn3jqcUw96Axvou53ODs4PfdSwGUfr6LzoY526xaiwSnoIwQdGKJHGc6OEr2daTE4lP+OtkV
fad5OXbldDQcxfTnugZNO8z7v3/stmPe7OXtV9DdpJNBUfsdeblwukHNBpZ6LPL7Lp1PmaJEigbm
v4yjuKn+8QXJeNs9gDgTx4iG+dsjuvHdC0NafZDahc+VsUeQP7TZUxTt5XxJlOms3sqNsA1Hi3Gz
M6Mp6J0VlFNlnochYS07AZmhzU6pNQNHz0612T1ouXfTAoT1tdW5brNY94E+60BoL93R5wHYr19h
0qkHyUaH4jwAKzJHTGJDt64pyNrncdC5o1ZlcO7gZJj9x9qg4vpUmkbT7ZDTba0L0cv5joaabGA0
z+puBruk/W8nfcS52WgEs1BXd8py5Q1mYKeXnInOg5dtEJYUsBE3xlbSeDvIbEL4sHAcDfTsWBVZ
aKmRN0NqkpcaFH8aCB03GphbT5w+4NuB2lI3K317QkzZRTDI93ld9LeINnaPWXyp+/6HwSyuWoce
n0bSeB7Q51IB6liODDarO2pggWPshqYPKsO4dCFsq/D7UWQCEevZLNs2lWdC57ffpTo5SnCa2gfz
Jw/k/87uP8RV1KaTX/dXpcx2rnW0tUsaAu+eFBBvkPN4TCj1ceDOMqN6kDQnR/KSYhX4EDSJP9vp
P6yusf83qAqcT4pdlIrP9l+TZ1WjS76sleVny5qCpE3vEYx9tNXm0xgvF3KPP37Sb8NtN+9vYYAo
UmNFmagPQNZN/lp0JzlPT3+/N8/3xfknnU2bdM2UQhSECKIuy7dFH8KpiuaYm5r34sIHnQ/GzgBU
wzYkkKbmfL4JM7qbiRpTZiiHtA7ToVNf0AuBLlCUTRijxHvhBTyfwG08byulb7qBW5n+7QSmhtBB
vXGUvQL2GNongz+ZWvT3GfzzIGA0NsUt8ANnmYGlVs4g4PcEjtbgnNMVVmikUDT/Psofpg5eIoEE
mSjQs/PewMQaYa3I1NXuXTU/1uKHmT725ce/j3IG8EUunXsIATET2QKc8WB+vp0x1Y6ros0lUMcS
iF5eIKwivpbOSFRYnow8vydk3BkqzsnlFPtO7x6K3L6GNxV4wv2g10yzMphLgNjovSOGC/sHjuT5
PIBF4nkHL8nGpaJ//gNjSwEoWaWK39udGshh0bUQAoTSv06rjbG1ViquEg62UsSRN8bNE6oZvYUP
9mQZPpiBdln9csgtAG1u3t5haj+lEBdcq7xFg6QGvrzMeY6y7mKtT/rqyNtSaMqnBYujK2NV1+LL
gB9HGtqj2dxVrbWSEaJ88NoLrX/VBnc6FH3X34OPrmi6uZl+F6tzX3zwtDVB3wIGx/XG9EB+3o0G
R3E+ALauHoSeChfDvUG4h0V4ymfNy4ZmP6Bn9dCrjRFo2mBDv1tn+VEV+kyys7qYealVdZTAWCO1
0+PXjJD9U1Im7Y2O/tZt7ljI5RZjezCL4hWCx2oeh0J6wm/RNFjgk0AGp/logwLoUVqOlhLF/z28
EayzayoF3T6uDUo89JS/loXb7zJP0081fSwRzZaa0lYZ0vmT2nr6iHR9fY04aZ4FCFVM8XEeM+O+
GPNdqY/plbDi+NTh24BVqDlQQOvtF1Up1v5gLagyqlptPni0QMMlX59sCI+3HZz3Iy30QQ+L3t0N
OFbHXV7HR23w0FXUmzQSAkvVg9LEjfg2WOVSBePUiN08mWNYGZlz18+jfj/GRTtFlVWxoVnPUFuU
dXpK4lr/YI1yEBS7s9YKJejc6ji7NWCEosVMvNMrJq6KRrRMIZ32nfSNQU0R2VhOwsyxvcBbo3PV
bl+1hfPJbsrhtVdHI1rm/kYbEj1w2jVM1aW7r2Rb+ezL0pelfHXtitpBWqCmrqKtGPtdtW+t5aSr
wEzW0rR/tNWS5oFdI2uTr2WoICQYOasD30o3E+O2q/TiXnMU9YH1Gu9klqnajdet34Aso8DKoiV+
lpTMs1nj5FuQqxte/WrMEnh37t43W8W6UcYgyVMYWI2pB3Wnmi/FsH5zjMz+nJdGfa0Noo3ievuB
WdEe58Zuj1njrNhSJ8pRb/XX1jB7eLoCf2wCpahNpD85nq+UxYdcwr+02+bozgrc5sl8jNOf3jLA
21QRBP4kreZuQV+s5lmDAL0Yz6j8NIGA9XfCUxt7j0VRDsDVxKnfUglljd2rlj+14nbSEYrGPmFt
miVYp7SJQP9qu1yb0XHX9WCwF+0gKoqTpSDe6KK1xETc6ObB59QlOH1uBfUZtRKIll8AwmX+YFUT
2mbdd0Pt86jLcBJB/Hw9kZQVdyUn7IeQk7pCP0zNU9x/Wcv8ipK/JqDi1kie4IXmo+t3V47rh8r6
1MaRmDTxoWF71A+6m8omcsVU7+oymw4pLuU1B7MunoRCK9hXtU5/mtRXEwJbqLpTaKde6Jbp51XX
vyYK20wSTkGUHNSQpR/hzLrW1ZAP5QdsirJQ63I7ovuWFqeRi62boXtNSrebFFv/PmQYYmfd4B2r
hFshSmTlq4V207dmlJSjv6Si9BPP+ok30RUaEac6TXDaaqN1HDhAhRmlLpqz0VxaI4rK+oosldZU
gTs2H5O5bENAMBubcPQ12H4RZiIVNTKX/1+sAIvSg+kOUb16xxT4mql6X6xJ30F7DkfCi3LNdrNZ
B3M+vUinCNU8Y7g8LLVy/DFVCfSxRT0Mmh2hERTZcjq00yE3pA8CDAas8IcZpfBA+nPTiPEwt7bx
0glNhnU9fOIeCz27VOeTuiQnymg99av11XbHwMxayD6l83Fs5Xyb21wLiW3lqAoXst1tZgjfIOgJ
Qkj9TmFfnMzeXG/UwrC7XZYTVhBMUJKZk2n4PuTddzexHla1LA9ubieVP8ZVd9eaYxzNChRCXJ3c
JwwYXfaZmaLAjQe974KA3U193D3KYlxZb6OFCr/o6r2ulWVgLmbxbV0dLtIl/uGibegj/25/VOuk
PKxGemPW8fWYKh9ry/wEYTFoXazpE9e9h1siI2cwDsmydvcWILzHTnEM3/Mk12utiCxIOtmxn8Dj
aEer0/rq1C/ShGhPh0OTMVTl1OtMf3F4H9YyfhnrRg8wLsjLqKo7IU8xJZO9hzNDLDne8apMr2bV
TmqUL9mSPtdjvdwbaiH3ilIp14ldxvZ+HSrnaqyLFBcfd3UB9FfmTWnqJ45cAuuwUcIeAlM70ElL
c2BLo1v5q6Z9Hyb5os7Sbk+0Ks1omkX8HR677PxYbjpFFrJhBjRRyY0K46a5UUWhHUiYQ0QiQioR
oVssJ3Iwv+zbaKxrMrvKDOYlDTAWkocMz1GoQn28EeEntwlsIo+XvKwb86SWdW8+Dolh/Ow1hJDs
VkwR2XGk9vYNHNsbiq/7IR6i1YFQCl2mu83m22ygJwGxMsjLtDmWpdkPgaCiq/u53T2izjedSoBA
lq8aUGA14eaf3CRdytMAKxPus9UlflrJ3O8XT5YcaI6oFXd6f+ytY54Y/UdPFtZpI+P5k1rrXeDW
deldyQQz4Y7ap89mVnPAfQiF1Qs1Yho9tp8i/pCKZH1256nhA8GFfSiNebaIhToXlnqdZjsvcdZD
nEzwfYT2PVGN+vvQrDMCIFr7iZvqK120lv7EiOGgJ73lIdEVcVjtqrstlRm74iFW4a8P8WLcKkZZ
NRgIyAUWn1cIGKXQQ32Zu03rL1qMpolUmhvpoOfaWPirKgUa53415/JQehMGPZQooRerVp8d9M6Z
4PUmXnKbr537petbsZeetXo8KZZMQn1wxQAQoNamcEbN0QJy37x4NS4Kuf1pcBAZM0rFAbw9y+tR
R5C+7Z6kqzVfMsca9yWEapRfFc1h9oSIRgDRt5VdLfdp7VR+pnoviFZ0Ny30eYkdRRrCmq32Tgva
jb9K7jTZNFngcFMrBq4M2hxX6Gk0a7tT6+rDYOX0UTvRqrg/ePkNJq+NnydJ8inRGwKUOHO5Q6vu
0I51mvs4jn9GHuO2loObH+zEOEBsD+wMca19tRh1qNZE3FSf5UNsxntnbq40a+wemzTJwoW6Xzim
ZnGokPe4rl1xHFO4A3Qtkgjg/Wc8no44d/Zp1BUPVew+I3473Hmx81LB9fKT2titFq5EvpQW2Bn6
HIpZzNUnDEZU76oc5mLf8iBAClnj26EwITCv851XpU9uYTVhtcCG5o9m1W9ru3o0tHnGgpPDA1Jd
gTwP1vQx7/TSV2xFPW2i8leung6foG4/JqX2YMTyRVmMvXDKEevrkjumHCPLqMmw2jqxvxZiNeYo
7nGs8gtVy++NjNdljI89JhH32dgAXc8tJcaOwq37b6iIdi9j7PaPLZHuXTfUZDTD2j5Pa3u1KHOF
WYFoH3EymUN9HDEFQoyladridU3V/RT38lPbOlXpO1h1oaBgfkQcWFIa0r86U/azwmH6GpHbpI28
zIpPvTPdZLku9prkIzBhpOSC/aJhNE3YF1MVCqkUOLOUCboi5VViNdZdglHoXjFodJcJBlXDxLEc
4eLnQiGh5B546ta0C/NM4sChtE6YN9lXG39ne26dV0CGFB3HNrmrJvdkZ0XUuvaOQkZgg4kxIYrv
x5zXv+yM5lpoRn2YG2/e2WiTHXD+qXl13T70FCdHWYJDjzDKup2+oEnte6i3/lzo3Y1T2iWd5wLC
oCWrce/hYBMIlHebQAdCMl8Z1gymWIJztKWtB6U2vkpknzpfXfpuwGdWrfaFMS5J4JCCfJ8SJ/aF
JfTA7FLxpY+Je6ws+WbrEm5avNnOpsOj5zVf6m5JI0To1gosaQ9nZVGXkd2fFohiaNNN1xJSIaEj
77y+TkLXamWzyz1bAgIFGhpmhZrQz6fvAJk+naNWs3edSdfazLg9HYn8ZiDXuH7VjVQ5IhaDynTe
5SaPpIM+ASIpmV95PQXuLmsivahUoCVjHmnZ8K1eSMvHOHsp4On7uSB+WrKOK7uAeLIr+8k86E5S
hDREs9lvCvmxNkHpmo1ym8jitdGn/iG3x7rcGcIr7zK4F/ph5NJMg2wSRJ3aSDk3tEXXJCGnpv66
Cs/rTmTIcXI1r3pbX0uMUlYMBTujrg4FGitocmxQLxJKnCAmzZ3LIIvHqjh4YkJXwHC6unN8jxdy
vCmq0aGrHktvDL224LctmlfYjz1VYGNH53bWIPur3tEqKpzSdLF2k2+o+dSFqKM63p6aKWYSfY5x
YopQVzSVi4H/ZU9RJkgswQ/IFW/w6QPjvzZiAFOMNWLeao2m7wuhlcz3Brmc3GNeLl+NyWm/oozR
J35eFDWxkKWWH5ZhdspIyGX5QJuwMPZdu3g/sUaYx3A2nfZ6zo303hnK8cmzk+kzUg5xjS/uksrr
Np/Fib/UlC8icZMK1HfvfkT5ZV6CpUHZ4luWtd49OUbDFdzmhnFH9OGIj+kEPxKJGfRX40xZ3I+z
ktTxXdrOgwvxQTrZdT4NdnKLcotqhVxNLdcR9hS8P+N126TaQfbiUdTNelTqzuJbepQJChmkFpJu
CJWRVflAaHrjVBV157009TxNV3S1UIxQWsPbF4Xl7TOCr/Eg12wMqQXWvt5aCRJEzhrbbEbvdjFH
cQOU56vQcqzRtTGMETxB0UFBGA/SzFx8F33Sf8hQ9bpu+6Ukv9Kw+RgmM6UdBv/nQ4aUtZhBSj8r
3lOW9afMbsi6EX7hJmjtmMKT2PHKtXN626DikJs/s6R76vOdEZ+o2ujX5OHJiadzDhOTlFXda+qD
VZADy0QtZVT1+Ikc0jW0rCDJBNmZMmhhnOo97+2khoOeudfxsrrdrh61aHaNtQ6Z6Nsyi6+MzIpa
dbky+hfT+bKsXrD2WraLjaW5TbLeKB/6HumqQ14FsJjWlW13O2IN+YAoceis9wzYfBK61u7EnH+B
kC3gqmvkVTdr/NK7oUJF3JRXywBpPc0tirl53+3S3PxGdUMJxLyYKFf19XU7ZNdpp443Iymc7fo4
Q+4GW4xYUcZ9tglCQkPJ1P0sV/XnQPMRBRprjR0Iy27/XBL4WwXnDkfOeO6vKMUZjwhidx+F3n1o
r6j99dfO1JS8lC3/ep8HcMQrBQi9boxtqQYoOYZJhXiTrt3aXZ7U3OaYWO2QCUm1XakW8V2GShMG
rlMakp6j10njIlW+6Xbq27UcfRReA5U7tl4nP0cPaylqf0TjUsw1UjtL2QbZnAWqqCOPGXIM1JNa
kA5Hy1u7Msp6u1LozmPV5BdJ1lGQtNOHRa0MZWf2TTreVJZySnX9i7cu8ruTlEWItEpb+IkwXGjV
9Ugm49T217qAKX6oGyowPW29+totsrHf4cOYRjpnLpw9VHEatVyG26ToYqo3RgxuEPEWph5LuGjq
HPMZwYOrYkpSF4mmFtMN9ej0sSBeMycpkF5hx98qiwbvbUqfu42VHwnH/DmYxp7C7cvYkXIdqmpM
HepTqR06oB5utbo2/Jp3OSo4J88EoMnj6LU7q7TNJIqRmznqGvWmVajGHTq2Q78rlaSDQ4UWoXw2
7QYOpomqKt5isQgHZ4jUZHyWNuJn3yZNja/zAncrsWZWYPAwQyNGwMb0q4H7rkZ+vY6V42QpG5dY
2zVpfxLNfDv3y1Zm806T0ra3k4qSRKNq4TK5QxFa4zq3STgplpYAFRUG/ZZKsYprSr7rGI6JwpZa
a+um7fqJruXcftVigcLrQlh9cupKp3hQANylciAVOJOlxL+x4FZ0s5Wky2leyzIt84eaOjrmP7SX
A21YhwwWj/LSFHl6LRVHre+KWsWp2BtlfJzcDjUPv9enTvGduJ/W02wN6rUBUtON4hiXAoKFlF1W
JmtYzIXMdwWlisb31gJ2auGJI0Zz6UuTGnl9jfhXowRuUXZ6lNh6Ie6WeE7y/aovDububfJszvai
RJ4i1tE3pTRf1WKpRDQUJIOzoudoQSTt0av18Xts2uJ54M3/Uap9oaB2Hxe+5XWU+iBihdx6412Z
5/WxVtvxNldGbVfwK6/jTnHpCGp5cojXmcp4XIyNYfsliL0j3Q8tWmBBWe4uR0+pq3cUqNvKemxH
J40l0dKK52gH6bQl6fwsEN4jwVJM7CFJlFC4philTmgrudoujVf+CYAfhaJM+9WOgcWkbUv+b9VZ
ek/wZH6g8H1vDGt9KGjkXS0qXrWyIv/RJkMJeT1FfkrGskTSlz1F+UFrhqBSZ9ckDatyK9K7hVL7
QZZqK/h+qIBrp3wVApSfguEi/qSzFOhM+pz95fD3ZsN5KZ+N9wt5CWMZ5w2oh297DZj+rmna0DgZ
xj7MqHIt3N629xzLC23jrc1z1pAEzOhi2gFPdGtuvB1Il93omTM9LloHI6wkRO4qLX8pUvuF3FSE
dLNHgI7mP21Jbh8I89vbWk+oeJ8TzFMYJYlS0n6aK9iRKtSn22pp2gsol3PkwzYK3igQ6zZvt3fT
mIzKmKKEBRIBXXqj1gKkJbvdivZqXdnzcUT//P+mF+UCPqUPigrMOUgtxUysQxutIzPUqkNbUz2b
UWuDLK1qgQGY6MJGOccpbZ0e/RdNXwMVT4vt7fppwjEaZGNYP7QVvWQJEFy7hcTnG9NyEMu4W9L+
21iUn/7p/oSZCzJ44zTQHLfOGnsZJ7QrnJ4eeVvtWd1QjmlgDfZjPF6SbHl/FBjKtGAy0Bz14Be8
/UJZIwE6b2lERYWmIDIGVKL1BMEX9sr7kwB2Avgnm9GzNFbv7Tg1lWdvaIEcGF0e0jEJEVij1bOi
N5uGy6ht79eFzfIOSow/uGpA/dx0icDnnHN1XWEbaNRx+ibNNPxFavsx1TCRRLVS7dQPg1Z8Hprh
kFBi7FSiyYJ82hgf85y2wt8X9N3X40yB1SusL1gOm1Xc26+fFcyAi619b2V8rfHQCDWgau8bPUFU
eagvMWP+h7vzWo4cWdL0q8wLoA0agZu9QAomWdRkyRsYS0FrjaefL1jdM0wwl1j23OyunbZjR3RX
ZAQiPMLdf/Fq38rxLJq1cEWeKajH41mUnNW60Cng7dLb9gPSi1sgfZ/bd0KfWGAiiQ4uFZymFLQ4
Hia3ed7b3OqI2ym5B5fD2YBOui8t5ZGLItoIvd++vZCvQs5iRP14RDc3RIZ7Sb2x0591CnUAeSvV
oB6otPt4VXt5CaIDI2hKbAe4W4I4bXb5XV/gIMAjYVgiAKuURXeh2f610WTbkhckyUsRHPTZ3Qel
sg/Rlnie57sYlI9Fxl9LZbiXnMj/dfarkILhzfJv+r+ROckefYM5WXVPbVFHT+l/nHVR/uvpiEXJ
P/qHRalpf8G4kiA7PoeAsw5K4I/wufUXxSLAReg6SCcTXSIy/2FR/vX8d/N/kbyiIyYNTv6RPefP
s3FDx4MXyDFsRNSo/1G4u/1zkf/Roz8te24sYGLctRDvZJTDCY1fuAzcyFxQUM0nmsRh5e8wD6qM
s6B2xl+zGvK2TBUt9bcGApiPJYmL440dfgJnWa619RUGCM6wzWw4UdRgh5k6j2OFzs7v7eQLKhxW
sBnVocy9zlW6H1GhKk9WRX3iA7KbTenNkCib7axbiuRCmOJRzScEHEzBE2MfTQJpRKOjJws9D1ty
nxxsp0BSpLdthuO5WaJQfNk5ilF5SH/Wa1oPiwCIvQrQG+RX8HihhwFh+vggBSZCmKUlKDtH9LD1
SPmkwQY4H7FdukxjRTuD12RhGZ0VwecX++jvb/QG0fR5ZIQFbbRMZChcyvqFWmdS1kFMg471prN5
UXMRlCsU7IXcNX+uKjedxc4EOS+gXx7PbxoqWis2TMQu1gJZ4yLNj+bEulMxD02Mcwubv/6D01pU
vZVe7e9ihZaH5oVItya7ZpjtOtqOXZkUOM3RXkDPdw7qS1NpIgrJ8QSKVEkDSs5dqlPayyi7OB6g
kc70wqEx6SsSfD9qbl90HvYiFbh1qVNOZcHq022HgK61bwOj2zrUEx4S0uqfU5lWxVYNkSMZ7pPZ
Se87+pdfa8SerpMw1H/XxWhH2zJQp/kCbqL6hIQEmtChDszAIwn1txViPbmHTGv53Z2b9FeZ95Rs
EH0wqovMCMx4q0wQvHZ1OqtIhHIxzlsTYYli09RY1e8qU62+UhIx6ZQ3ov4l7J7a6pjMQt8lsx9V
KHQ3DrXvIPXbTYELq3owq7SZ7nx2+60bpCFPMr3o451Z6toXnaasj/Nlp4XAEPriF+K083joh2p8
mPMW6doMxEi1wbOJXqCF84+7DdTSTz5I24CRFCntC/LwmqQdSWG6ZphWeaNvVd9NK0inje6GTbOC
4lo8U3Bc0ME7sTGl8gtaH0uFf2UuIpSvfxYiLC4sNPfvespyCJAJuslDinRhhfRtx4S/YiA5eqkw
rrM8VbdDhXJtqoXB4f13z/+hmOn/Y+x9+UB54w6qqfIc3zzyH/hz85jGX5BiLQnlR3teAtT+uXlg
9uM9IQMMADGinDQ0+Pvm0cRf2MlxwUivH8j98j74++bR9L8gtwAolvTwZ0DxO+4d+Xx8kWYyJOob
XHLYM/NUASN9HH0iS5HANKj7EEH1/RCAWkhGZe21t0gV5MtV/iVZeaSyEGWORwmbpNBbaXss6yBf
WjdFTywv+guEv8PeQyMxW3nsLW/TP09lqGlQX0A5WnLaL15fOG1VGbrVFprlXHDu6JTntEbbiyS3
45WhXq2gfJVzELm8WcBXbIlpaum6K4XldVWSf2vyqdwEShk+vthPJ+6iJZheLiEZHcx8iPJoZC5h
7Jo9IaU8Anc1EhdnNwf7P08flPpBV5RqE6ZF8YtWSY9Scacb+1Fzun2qNfmXBv2HvanN6Qqs+MQK
S98U/sUC0xNZbJzGoDiNf5NFTd3Se7TFfGVTNG3zBK1+DXR+cizSTFp/5AyA3I+/ZoDHaZbHQA8a
SNo3ZTV0j6UDZDVyeBat5FsLPTqOAAuNaiHiAKCmpQ7O8WBDVE8TfVWQB01sXGi16z/aUu+0Rtnq
yur74jZB0fwClg5Rv9b80KtUrd1EIBo8kDM4T6u933mFHvcf4jZFxrT02w9v74YTew4GEpuNpJjc
YokRRl8SK7ckw60pU+j1GEBgShwy3r+zERXD2pgnGLWoJUhYzaPOCUVie05lj4GHxvxj4tiYP7w9
meUDjwVnBxHNbIMXMMKixwseuVk9ZElgQ72Z2709d8F5jMzAj2KK63MjmxTprmC6O2gJ+gqQ/NSp
QlUaLVNUTNhbzx5/L+KEbpZD3Aah6anQ71GDbW3n4Aa8r/e942s3FhL/M8pyusX7T4Rgldy6OeRw
fQFl20Pxi8rwmqDliW/LrpMKj6w90mYLcHsg8soukoRYiVrRXVIm47ZsRLYST05EZEi7UB2o31Cn
WqqCKsDMaejSK241JQN4OIOHU2l+Ol5mW/Pe5Dz/ePszn5oXzBRJnENqiGvg+DP7VapWRRRYXlDT
IWIdg01PdWn7/lFcVA40rlRqmEsDevIDzZkD10Qq2FZ3SDjUCAYqYv8vRqHshFiXvNiWUikz3k0a
rngYhjRlf6sVabQT1Vyt+BmdCHuCSEShlAobbqzy4LzYnIqOXSPNVnI63hRnWjgAa5mUYjsoivP+
CcFfxZNNklgpkS6CnpNrgIjaDDcTh8e5GBMEVP15jRG2qC3J0Eo+xdOFDYd46jJsqWNNz0rFZyVr
EA3MVLz7Ii1BaszeFrX+EEpd09QQt33orgTME0spqeMU0iwKswg4Hi+lwDiwUsrI8swhxmrLajI6
c7290Wu8Yt7eG/IyOnpRMUnKvdQUZBVNlgWOvpqTJU47cpV7fVzs087ukYTMN6EadB6W9BdV063R
LE6crGd1fOqEUEYgQRyPaLmFaNsUeyADBAMWE1mzbQz6c2/P69QSQu+WyhOEayq/x6PogOVmnS6k
Z+W9cSjI/fddm9XXQ9cZK4f41D5B38WEysEVTHHleCiscYbeHmDzjKodnLuB0M8ztRvOZPHmMjZQ
0tSVJH2s56Dfq6W55qt+aqawNVwpWsFGtRczLYAW5HarE0Ok2Tj8z/TKduv2CsvNcmVRT20WVA0Q
sYFZxGN+ce5ykDKU1pH3M+rhZvTz+ynya7gDIH59XC2Cbs0J/PVewRdS6gcblCVRg14sbZcTIdEy
NCXy29jHia9/iCgQ7d7eK6dGwSMMJqKs2oDpOf6AI21k3KnQ2I/oI26dptX3BZp27xLUlC818ik0
uqiaqRA8xWIUCz7WjB2S6dVFZT8gmOP+gErR/kz9eT57e0LPCcPxqXZQDqQGLx3QpJDg8Yz0JKyl
CTH44mJwVIA1ouy2RmTMxjbSeuvGHfoOgIwYQLRlVm80OzAlUNC1alBbFLb76Nvs86d4tlsABYjo
8Z4HAVnZFjuC+lOJfma4G4fKwWCL8pbuARLMvkJTCOit2mnb7wu3jq4msBcJaL9+QOs3Vqqf2Jyk
xiYKVbTscUEwUQksdOvRn1qTzmjeJYWXR2aW7tsosr77NuA2g5vxxrLy+HNBn8P0ypKfzo/W7QGf
odx8DHOLd32bunmzD/jVX0PIJ9lOzyPr0nWUgHnaVXDhOyJMtuxtyiyD2+DplATUOjadYY3RVk0z
U6x0gk5sKxh4EL6gumIjKuXuXl6I6Rg7UQjQz+sbS7/CnvybAJB7vvKp+UMWX5qKCqGHghzqUsur
IinxLIbOi5Z4n0wfYoqbB1FikVNlabO2q04MZZA/QZdEGJYk/Hg+cRXRarEAgc7Yp50ldmIDD5+s
YJv1U7pGET7x1sUPy6C1SxpO1rD0wchTncZ1ShaVO6XzY+gsDXhrCoQM5CDYEx5oAKYdN/M3Wq26
gAKFPv00wiY6A/EX31WW264s9cJC+/kEs5KoOFnckzDkZHh88cLpSsNsC965AOz09KIt7abZ+MCm
DkqMXRdYuxQPYovd5hlW7IjN0ATjddPbKF0XYB10L4gsZ/RGIycZSwEr3FWjUNcora+DNN+bMiUU
XamkstQ8LgRuVoCQLJYo0783FcW1pFSs32T++q9hwh8jCOPu1/u3IRkAKQlVe0SnF5e6E6aRGhYo
TZeAzC+zuDOxZYu0w9wmyoqkxqn5CaoKqi17D/pSLijR4pgkK7c8KySbVcVse0hK3dVR8Wuy4mtn
KOaVa+/1DQtFCJUWA4ELTvIymho+zLY4kDWTbqgOTWnpn1L+R4hR47gm5HtqLGpONFV4UdBAXixk
nncUebEjk3dRd64NClbhg1FeKhVYsvd/M0bAq8ilQsdZO97Ogitv7gveLXOrDQcnU9kdKelbu8qs
PTkp9iIa15wfpP2ORxrmbIqnnmTKnFRjX3C5QmXSRLwvyFDXVAtPhV0XcTo2Px0wJnY8WIghgZX7
BKQB3sAVpJt5T9Zsf3978U6MgjgDSRWSZjzSl9mOFmRaD33P8sJKy26SOikOcJ/hG/6LYZiHayEe
SJttEXJcdYgbZWA7jNQ2zvNQNy6p36uH94/C04SXCbIPGEQskgACGWUwWn6e1Tb93ejq0zaoXH3l
4MrX4eKqwkVbx+9bkIdSGDz+MNagFlabKpZHOs+laGa/fa271SLnErGxd+r7yNcWUUgigsh3aVMu
zlE8d5M/GgzGBWN80QqwOq4aDmd1qL+/vMVQZPDSgkLiLxbZGk6owo4H28LLNRCXzTyKPZj/fiXn
PbF6BtoSZGk86ORJWqxeowVFPJPQiFR1DkKpsZHIRvOhgsO1CeDLrVRMX0MCWBjcetHLlY0bbDWO
BxzdxplYLYpNZY5kLe6c+meckNoLhar03Vxq888ombUH2n44HsHT6w8Dv+/s7a15atqGPF/sS3oS
y/x0NuzR93nieVVUzocKYNkOBJ/+qYXAtpn8dlg5CqfGI3KgAMNxADu32DcZZ8RPZ2Yd1CpwKzrx
e3cIw4/t7M8eAVu5e3t+J0IjbRHatlLACATWIgjX/UhF/LlYrDTdXkAX3Gp9YO+ot335FyNRQkMy
xEYDz9CPv2cUm6rvpCNPZTXU4cphHezGff4hhe337voF0jWOI+U79ec4fDxU4BaKFpicaSjPt42R
O59A7s5XthjXWjUyMi1iCheXRDVYUiRoGezx/UUm1GekWu+TW26FB+Eo0xY6IJ2a0LGzbQ+N8ADw
+n2mc8+PQepcFLoMSv0ANBanvm7HAXwxMbMPR/GRu8jHNTacV7bHie2InitXFiUTElOxOPXUNVyh
GMQW4YypJ5T5Cx13DCG08FfjD+8P0BQxCJZUEfCuWhYyKqRQ1F4nZtpBXHIXuGh4hXhOT7E67EpK
Kivb5MQdSuJCI4prgbrFskmU4psrUzoLTGw13qeBk54NXbh2ok+N4ki8CpGektrycuOxlcJcYt8D
wfhI+7vbDfFqbnByEF2lD8MbkWC5eOHg6VqgWUEeWtCpv7LLzrqu0WfZvf8IU/qnxMpsUOJa7Lkc
gzRNqYTlTWSzZ2ZkmxdjBfig0GLl/Q8Pk4IIgkbEXnnnHB/h0Gxt3mY86OfSj0mVRxcajmKt1Izl
D14eX17xFHhoyVFoXUTbuhYJ71p2AMp70SGorWAnGqfY98Y8n0PGgliilJe1OrAJC3u1THJidF5v
PA+4t4gfizkGkTYFndpzhLNE/ZSWTfAUda5+k7uG/+4UAkUoKXAqQz0KCYsvB5ELPFBj8VzsxbRB
DwEb4aJLz0YDhvfbm+R1SGQoevAou6BzytyOv9xQ6SGcB2n1rfRVuEHyMd90VWU9RcrotB5c961A
I0L2DffvHlmCwThnXISs6aJah5XSbCuiwX5EWD4kRCt+SApLfCQHFfDdCyOCzOdE23nSaeW8Pfbr
e5SEkAcYvRpQpzSKjmeNAznYIbILr430aCMTswMydcH5hJzGylCvzzr6PTxGpMcWuvfPMJcXZQAf
jqtVmJS0HKVzbhMcKs/9tn///UJyQd+Jdumz8YH8zC9GodKKSFDKhMwpcDfWZCkA97U15MGJuQDK
oV/Ko0CKly2OgCjCicDMc1xPlfZgV9CpjRbu07s/DlufKELvlLR92Umx7CIztFIYwN5mdWe0vQs9
CyGCpjHn87eHkhficUQBegeanJ4NPqqvykYT1MlsoFgOXsjKn9IupwoZtt2T6UfTzZCU6b4Pde3d
FxmD0pnkMqNbQ3A+/lZ+4LhpUI8UOQM/+DZOM0Q2aIzf357aiW8lBampJz77aziLb4WoDrbO+syO
II3eN/NkbukMrXlmnR6FkEz6RM63HKUs7ESJW0ap89jf8dnAMWTpvH17LieOq4QokprJ9ioNmuMV
AyOohEmrGx69kxnur47wiyvg4QpjWAm9J8p2REMSQYcnDS/spb/UQOtsmiiUebgZVBSz0fjfKU7S
YWHDw/J85Ab4Gg0m+i5QfbbDoGc/SVVd16tGsz7DNzHd2bU13INs1GHjTua768QyWiN4AiKAyLnk
etR2MZkj72XPGDr0kApH5ZdEa1Hr9UuSUTgPFHzomb7y8wpq34/chDMIQ9j+bDhOfoEYEYJAqRpm
Gy7IaOUTn9hICNBSKZWDci0sPvGEaF9QVnziMrDVK9Ta5z2M/mmlq3JqFB5DsqBA1ob1wfFG0pW2
7ebINrzEyYyP/Iwvnd+tnbwTxWgZiCGN0OCmhrUU0x3ZMpPVyi5GUZpXMOvscwxey4emRm0FxYIg
/5wlSbmps7y4ggef/pyTsEMqpY+bK8sJs5Uod+L4UGmQcDFqT5R4FzftVAsrQZiXj0lyeW9mTnRW
2FX7YLazvnKpnxgK/hG1OxkOsHxYfEYzdQK11gF4xBA4bzIUkS4RgWv2yFLUKwfh1FCUocCjABUk
pVoMZRRO/qcPB9y2+i7svDmbYr/a9n0arXkjnjgOlnynUwzkUUaZ43jfdIMy+aBhqG5AKj5U8xhf
h4rjbqPeVvbNhAHk2wHvxD6lcUqhlZgn08LFF3NNMhChZSZVed/aISwRHWwUG1Zi3XIFWTOw5/RM
UerlGWQsZgX4uWqdmlEmWPWHqoVsq4ogeoxT5b1AQuQlwTdLSA5CoCre7scLaE+0/ZokpetN126j
JGq8G5t2zVBZW66bHIZSsNTR1yT1bvFwhsE/I3LCMCIJPCuzzhL48hhTb+cRb5ja2c0uBhkIKnqg
nPeu6X+USGYg5ch4rZENX68uv0VyrOgAca6WFRQ9nfpZdejgWnlabIB961zzrTgrXKN953aRQDnW
lyoK0Ay4R8sPaedtkkXAMiBTxxeuHTYfGh3e+Ps2pRyFXgON1uc2u7l4URhpWmURR9+rGnv8pllT
87ky85W60+svKGvxiB9JY3vsbxaDTJDCy65RYV67DoqkCe7tJuK/710wuT/YHrDfqJIy2GI7lkOb
jwMLlhii2tm8a3GsRg1oZcHMZdygJKiBRMAfBMgFKY6c7YtnOcD7bKCpbXg2iOcfBbDGb33mpN9m
u0DBaNad8ndbuuPHpPTdJ2NAzMmIipi+2BAjcRiCYes9X8vyGsshZ7ol4FnVQR1S56Iv1Np5HPCc
TtAlLJ0aSYpMOQ/mogwOTlS2t53WO9Klm37QOW/g/DLP44we/dgbP6Y0UeZdhKbfIe+xn91ixmt0
m5yj0lAcU/VmN2aI5mxrfaguQ2vA76yyw/arUfu887J07IJDOfQwzrhDxCGtG+Wp6Vx4yX2fxeZm
1O3I2udqmkj9HDFNwUH4impvCh6lwc3odsl1OjnTp97Uim7TSsEdGO5mgxxlHut7PClm5LPhWNTn
qpkioDUWWfa5aDsUjaaoRNDUnqOrrK6MR1W0+J0OuONCW69GNOhSLcvORp4u/k5Y6KnwIEi+DaKt
8JIJR1Pb1+6ouVdV7BP3wkgv4vM4CbEMr3nZoaEmYrPcG2J0FUQDdCQcFa3Ms22LXIDAJ9oK+zMd
zFXwMayGsd3UdglpKXD79EOGnmS8zVt0iYndXRGjR6HU6ETZ1fBUqqX2yYAU02+S0Hcrb85z99G0
Rrs5D9H0+hEiZ8cD2h07fUN4q++sME1uzb5Gia7xx+wLz5Yo8ZD1K/zNVFtIiLVJ6VTwJ+tBRWwu
ra50xTA/6ahSFN5o2cknlf/MPm97+9AoCdoe7iiqbo9WTl9ve9cn/MdAm5H/y+aEh8EMFttDTWto
AHKUyARElW5/9+Nc/9T7UV0cgi7n70B+AInFyrGqn3lQh/4V8Ko5Qb1aMR4DNVHHnZ7F/menmnr/
4ECounf6TtxCKjHO4wnfySg0a3QA0Q43wM55A4Dsb5Pi258o4Te2Bw4V2q1itPCo/dmIaQEh4VNt
jLhHsgNsWjaeNVQ2fqrIFELHyYaRzS5EpBAEa+W7pBR9wfHNLTfI4qTdRgD5GDEvDof72urncluV
vDilwXiVXVA9CybP1mR5jOw3wYk56J1PfVPEGvbYVfqj78c0O0OQZrzMXVE3HhT2+ABLP0UwSTcR
qEWgRHO9XFTjz3ZMne9DC7xnF4+qX++NMg4/jxQb8i2O7cUt/r+m2KZqUUPA1Ubh516alyZ0rLjs
wh3tivmyFlE23oCjsJ/COrLS7eDmVrVvE7ttd0WL7bRnVrmwL2NdxMON1dSG8WilOMlubDEFHIYK
ra5NbkIA3aa2OyCDZidOfgdOovkayhbVGfyJSAePY/X+1xgx1ewqmsOh3/RKnXypTSGw5RsrNOzy
Kpo+wzCqitRDJCgW36pZmRFmjMbiEkWxZDiUwA/RAaGX9bUO57Bgc2CYvWnbvNc2iVWGjdfgf/el
wynuPkAvcvRc1uI8N2IkvJDsENFFiRblvG21wLGR/UnNwVNNns/gddKRxxeMj2Er6iASnp7XLSCK
uff7SytUM+0QR11+WVR1Vnt9G/PxUG79lmW2+kD8b76VbUa3RBiVhVpDX0oMU1l+Lfupcfe4ulTu
zghRKyCtqpN6E7hDexNPMdI4o9qg+wp+lP/Tgt3xKYyS4Laf7AitzlafOy+gRZ1S95Z6ccpQW79T
t9gHppM+aZEZ3CZ+ZemYXajFhDxjypoEapy73kR6kG5KPzTHbTWLIthk7gg/EocM46bNKl3ftukM
K8yd9BzOFVJzw7YF8Rugw9qkE66FLdqr59RFUxRUZzcfHqfa7+8CrUtgniCpZH6qzH6CX2i12jdf
M7VvdUcouOg0azSebDsnFT7vfYNWZylc/2ri/A6bIa/1rwoScTnxP9KdDbDPxNphDZ7cUk9jb1ZG
3UR73LhsFlsTGZK5btrcRU4YN4Askk6c6Q3ZDcpsrpvsEEGarmssrNAa6nmOIl2oVuOuGnPzWon8
8jGaHYQRQcM51oUddv0vIFxztVEjY3hIphG0xucuT6vwvGpr82MG2bisscFSjez3FNQlanShNV8k
ST/MXu76cDZkowmtNl00OHiTz+deqSnks66vimjTG1pyYcDxGzdVrotzq1XQbcmhv38bZqIAok6T
+K6EwPeZ3wiFz/T11kPVUB/3DcXumShjAu+NcK1/Utwi/Ii0YYt2ryFSZFw5UNTC0zSqkT4qYzZw
lkZIBlOJv58juuZOh5vaFly+f2EoaoKblYp0n2cG8eTuLNsuv0dDh5KlAIuDjYVZkXvMWRedR62Q
gt9V1lCcxSaa0iyqQCGyjW6GROfoJ2fVkER3rRYN844rrIb5KCbr0LuV+yDUBPuPZrJH+OH0n6yt
FhAydiYh767E1rrYhElXosVZGApn33VQl8XBQPmADGuvoFeDs/DBikP3bvZ7iJRqUlXXXTrW113r
mOHGDGd/pwKGdzdV0di3bPR53OQ5F/wPzQhDH70tkfSQTUH5XTUjxlQ3s68N4+y1ne/8NlNLUfbd
WAoVe2Khx7sGnon5bUztNj1jWzvtjdqZEbFDY5deIaIU60Dh7dC+j8yG2BfZdjftwwg5mS+NnowT
YntKV50hPA+mKmpmK75SUn3SkLEbLBT+EhSvzkl5iu48hO6J2mwYDdbej5tg2ChuOjzVZTt0N1Pc
GfcIlvv+hNVTaIoDQmW9tvMdn61KRmzlXztEu36//Yh8lUZoMkUDK0ATn3Rt2fYyEBwinE+QGaah
2IV6hsCzGSQ3jj0Et28PJbOjl9VQXquyuSKTFskXly69L1+riqGBGzFmNPaAmnIv2fbWrg32utm6
I0YqfncRBY1+jrLxvGuaLt+9Pf7JqQJakC6DACGXGIIhUcMkzBrSmAgFgaq1jI+Vb4woL9fVStvj
VZrBVOnGk9JL8iIP2uOphhjT65MAm1z4NIAVzZyQr2vHd5YoWFBBtUmFAUR7BbDb8SiKrea+M3Bz
6U2R7GKH11fXoYVetuqalMaJbweeU9YLgDHRbVhUQ2YV0/Z2BsOLnLvq6ZkBONaKoskToW1cE8ii
fTyX4VUXO+UF4u/ix9vf7tSCPjdzgDwgzbIcv4oVJ+cJB65c+NXZNPmoelm0Ud8e5dQOgftC1QL+
EBCkRX5fdtlMJjWYqL8X5c4cFaQ0HR4W0+C7794hFOdpZtCBAEr1KkWsW7NL6lwA7YjceDfTFbiy
G0v8entCr5dNjgK5gZuN6tKShq85Gi8YKk6orwCu1nsBt3mM25Vle10XQS9HmsODioGJSxH9eCNG
kQB9EDCM0qTDDfm3szPSINtzHSCwWjeluB6bEc+IqR+v7UxTdsWUJBhzATY5F03fU2hGAM5R3Hyl
GSKPwHHMoZNvU3ziiS3hoIsjkk1VYxY8oBH9t9WnoLeUPZrG5r7zeaILiGro43XhGhDk1LJrwIMk
VIhKrbnI/3136gquVBnpUF1sMqyZhzE0VuLZyVEg3tGSo9ePg8fxqo9JN7RETtPr8gzDhGz4rKrj
WsPidYkBgqpUtKLaSlX7WYLhRYmBCy0Sgc39AIjfRXFV674g4ad6WpM4d0WmjX8m9S4Jlv8/afDP
Sl3/ex789a/hPzZP6a+fRR49vdRhef7n/hZicfS/QI6YYO+gTBOnOGh/hFgQmPsLaz1ZClJBSLDb
/4sOr8CHpxQL2RjgHP1bNCX/iw+v6PpftLzAE8uyKQA7kEPvYMQfx0/QJqAnoPVBu8OkG3yc3LEv
NkshnBakVenfZ+X3Id7a6uewWGmxHB/ov4dgnvximkc0qo6HAGmYTmQ0/r0RoT5fQoiPdqb7pAWP
Ldft29HzGSPw39Hjz2AYgkn3bxq4KI0cD0aPasBuSFPuBzwtNtO1W+3G6kygXxhtMvOQn+lrjfZT
08OslWtBohbAXR+PqMathgSGqdx3v4tvxUfzIQy81UGOz/SfaaGKh2wCHrdUDReDWGU8CCO3/Psy
FlRaApwG8IOy4v0MY+btJTwxH1pu3EGSU2q96rv5xGRIJ7Z/36ro25ofy/SLjRUDqmSejRDL24Md
B8TneYG74JkgwO/QT1kERKcei7Ko2ughFD1d0hvpMPL2CMsNTnuG3Q2nFHUq/m15nw5tEuZjOAUP
pa9eCv0aIfqt0g1/YiAaUqcFjeTvfLntlqMsLi2z0kU/BXPw4CN5rnh4XPg39r4XWDjkKxNaLpkc
SrZ58bgH180XOt5v2NZ0vnCD8AEyLraZyZ5awhpv7nlVlvOBd0SjlxY7r0j9eJBxMIw8LhGLr38K
rMWRIC33dX4+fi/O9e+ovoWkhaOnfx5gUITwofZvf7Tldn+eI4IvJkFO5viLqKSXBgmiXoQPParS
ZvUQDsWBWvkPqs4rH24BUwZJJJfzxVCLgNG0UexoQxU+wAGaQ8+5V/fZTbXXL8er9+EVXw+1+HJI
+VhUaxlKQ/SRitgmIP98e+GWh5fZkBNaEuQhVSqWeBzV7jRq7jWzoYtFkv8BHb1dDMIb+eADJgkr
w70+XPL7oBwhJZ2gGi9e301jGeVk6MHDGCJE5BJckSdf48eeGoRzC0qX25AYu3iqduTgrloTIzBk
+q3oB/L1jxg/vPtYUaiSdAwWDuvDJZU+FjnCAaEeAoi34kdTwxo7ROUjXFmx16dX4svAanNDAdlY
XoYqPhtGKSx6FjhMTXMlNhp185W5nFoxMhT5tABCQT/8+PQ2bhr3vR0QVYcapfdr2FWwzOOzt/fa
iamgxiSb+uQQvEMWdxIEaRtjlyF60NKN1ifapjYxrXp7DP11JABy+2KQxVTaKitHVzDI9urm0TiQ
Frif+xtji2r94fv97byZthiTbMsL80M9esWD/mHy7t7+DSfnyUuLdrUkuCxhiQkAmzBEXwx/IIWy
b4Kced7u/mdjLOJt2KQRdciKL2biUDSNu3pYqTyszcI43hMQqBChbcvoYWhFvQutbtuiTLH9N9OA
HAAnkW7BUlhhaPpiEBQlH7BJpfwuTWgP/7MRFhdti1dFNk49IxDgGjXYhPnKQj0/EY/vPrYcUNB/
JrF8kzidGw/RGD3Ue/1s3GOLtI28R+y0ttEvH97xffTx9odzNmyvkR/4TpfNvxcbcwVLf/JzkZir
EhGOZMsislr0XNpanaOHLuno4SbbgCbXv1jK/x5iSRVEGb5QwmiKHtwbumRnTa6s3OLP5JpXK2kC
wWAvSJKFjFMvkguzKp3YHwwO73e09c4QIt43ZwCcrqxr/9HZ/fh6cXC2fEf7Pr1K9vqh2Ndn4W7y
fv6Lib74GYt7NwR0FESJFj0I+yEHtkcjemXfP9dc35rpYlumONENeeJED0hanvkX068m2VVo9dMh
2GHw4k3bfJfuyrO028KHz4RX3AT7NeGok3sG+BOEq+eX22KeNHCVCCnw6CGwK5gQVfaEQaT/6+3F
PBmQEYgEiyE5n0thG/pLoSR7RQ943ftGvEmVD1NH/2YM/s32fDHQYvNoueKiqM+S0t3fGPQds9Uh
Tm5QHZFNWCuysvdKuQE5gdngZny4+p5dpHvtg/YZh8T+4OxwVdsYm2ybb9KN2HUfgm266bzOuxsO
4YX64fAv7hge9GDCqfjxaxaTBWbMm2DO4gezaK6NOLsetWL39od71gs43qOQtmSVm0UFj7mkwtlF
F82xkzQPQd47v5pZ6R+0eMR8pDCMZthY5jB+7Wnt/i7HIf0yzVb71CRG+rE0+/jKNkb9PgqS6KI2
UAgF/q/QQSvi3v8hRhrmGzEXAAeyGPutzo/V32OgTT96Gxa3Z5dpeDWolo9+/KwZ86YWxAXKU72S
IcrfmI/YBRSJl6ZKfmfnlkoTx+e/W/VsuNTixqKS1H2RwAcD6krLvhkB30Zafo0AKwL4LS2K+7nK
wivRKDb9+VGMBr1Qi5I3rQJYC/qA1ZcXAV6JtmYSIvvpdqPle63pzxkqslrxZRLqSMGV86WCVVQm
3IjHRvx++yO8Tjck24xuhtQjQedwya7oGz8txzF2HxMbVfSmqppd1amp4SmVq1wBSDNvOLPKhyyM
56vG4BeVTeZ+fvtXyGh0tBMkcJHKIEVIyPZA6o/jcpabJarTcf+AAc/1VN4XpvUbh4Ztbj5wI733
JqOKS0qiWVJvyQHFdTzYHEVJOOAvw2Cq52g0xOuVkPSMMzuajywYC4nOJj8wWd3jIdTS1IOsMKNH
gZ4S1khtWn61xWD8LGB4Nhth5uq9gsR5jyeWUWuenVrORR2H8W/AM8Ft54Lc8fRWYmFyBYjCxy7o
m3gTjabzyW998l1VF8VPX+jZLWqxQLQQWP2pN3P3bcr0wfV8vzcwlrYomW9w9yqrnTp3eenlsZXc
gySwMG0EVIU3iDYGmInp2Z1IQHmJUBghdgfSZfU/2TuP5biRdk3fysTZzAp/wJvFbAAUi060VZTZ
ZIiSCJMwCW+ua+5gbmwesP9zplnUiNH7s+iObgVFuMwvP/MaJ7WqYqdhessEV6rqU9JWfREWpSGd
/ZxRjIcDaaL+QZg9wSZTlRL/NnkRWGF0lugrvn15ntZ0aY8h6UHz1fJJ98En6saAFnyCymKYTUX/
zfU67dIXtY6HVmI9JFXyI5maaZcGbr3/89J8Hdi8/ZZUFPbWwAObbEBaP7kdhc5i09TyIHWpzprS
SGIYvP65tugKkIuRXOGQLaONx/PYKuWFw2LVR6yuGryCbJzUOnwSb1pHYIHZKT1a60J7DFSSngW+
rGgGTt6jEMWZNi31J0uYw5k+N9jyLNj7EhfruAPw/2kswPKmE2A7bIQ/mgK8Yp7fPqMHjpEUM0AP
ecM2vn3GqdeTNugN/RAATyMU1Xb/MvojpjCqNpAoQlTha6nG9cIyWjxhatSu7idrycfzVu+r24SS
+1D5S/t9cNflDh+W9InTzTh0i0L5eEkMdzPNmtRdX5aczQuJiYX96FgbhyWfmnsnk2STXjnIT66O
SRPKuULo0YD21C84S/OXtO1aL6QJk/3CLQ4dKOQABx2PoqYpbsEMjdjm6NgAMcZck19K1MFnTebB
Xdqh7Rzq+Qg0Alij/GKC0fqBtLGYQkMp/amhj4qlbt5/MiWDz3DEGCkWhfTwbvrzQnrXCWZBw+En
lQdqybTutLO9eG7WiHEKDkMXJEHcu8hifOoCofAShrN8GBa5ZHGDJHgOoIsuISy3zrf3K3CfAek5
MTz9+Y7epWcIwgH+ZCZDxwm06Ukg1PCFZMY+yoNdQCzjuHJix8ySDzKJk8netp8DpARIaGhs8e/T
GkxPjExzsrI6CKHwbZ4G91rk2rjpU59LjhowRTu8MN29MLOeYxtDvqkUFbjQRYAwnZw7jG4+auj9
5tmZSHkMvmFZbPX82xVfozqJu/dUHarJ98/avnY2k8uPOCrv8zmmJoB3iWS0Vjh2TroFpezwhzJU
fQAt2l2lri5ufLQhzv2taFeLfOzrprwGTGbvJiDtaH9n1q5MnDIa7Bl39aGfQ2jMWB4V6JtOQi/P
DV2z4rWUD35n4tQ1zeW56wrnfOiq9HzURnUFsBB311x20eqZm0kXagedsIoPWiFbCvgmaGzPxolt
0Mam2XIq5YEpHsrlXVMfpiZJ4s71tKizdRrM0kk/CMJbjD29FC+Plh6riJnGSQzuodSOdrPWB9/t
86tA4F3tKT3AFdaiqV1U4L/GQh4CQwSRUkt78Q83Ck+6SeEhNQAOg6HK28Xiuhg9LW6vDiSmWjQD
/7zR02z4YCxlmr95SsYbW2YCwoXp3NvLKJXpnQr65qBwKI+mPg1QiAIysZMAm/dmmfVn6PnoD0kp
XE54/Lg3mcHRsLVzE7/Ty3JYylDN0rgs+hk0nsy8l0wL8kiuGNFXZNEAncsSdw89Mc9mVc3xn9/T
FjBOPhPcN0yYoOqwsszTgKKVlVZlY3MAHgz1zWnByegB7umd89grXAJgN33w0t7NOSjmqeb/uiwU
8pNPk1pgE/HzbQ5ScyB9ZoY49yH7geebeUfwWUPiK+WuLD4SZPzdw0JYAnkBGZ823MnX6s1gNBGB
aA+BLI3Qx+BHIP2/Fju7rVQsdXt4RLrqnzEcCKY8L2gPZlP2JtVwmq7rcGH0zrDaQ97VfbTMGXC1
Jf1nIJbtKpTTlJ+ox8HGeseFMYbE7hWL65DMeR57c/oM3pfzaEKY9J8uGTQgeCakadlf3qlS+JB0
GLCnDojsiq0VBED3OevX/aKVLpB0z4wdDG4/WDSnwv08FUt0U2ODswng5HShmok/6OgHawesceud
rTkX0CBykJdd7PbTZR/4V0Y6HFpMsXAAxtJ4dB56YatQyPSDKvjdQcStbE1x83Udv+PgtFZnZ2jC
aIe0Z7Bl5N7LnA0fiRpva/HtxgQIDSUTps+mTHE6viosHTBmmifH1gNF7Jr1JpANWsZC/Q3TWvER
Zf99Dk+u8woJoK5DmNHanvpvjTZ/sX1Nd3rv0GXut3rzUhHoYuV2ej+LRwd/bkwLw2rC6LKSeGk4
5pmUzQfn0/uHhrHCBoXRhRGXfZrU0pai5ARCeLCqwIk2s9vLhfSEqQAo5xxW6genxG8TPBjhW8W3
KfydcpzKiuOL09I/pJmOHWC6mubXCizFXWeu+Ygxp1892PiQDmFhzSDWNRNH8DOBd+/PnnP/H7dT
OZUhdqFfZ/EKELR++w3KBuyn56jg4M5YkeiJpkVrYbz8ef867w8thtmkibTfmABzNr+9ytLqLWar
dnkEJD0u4TSWrCs/789Vuxpr5BRjf6EvqWHvgavZUyTB3EsUiKuaWWoG7rgt/fFZVyjiAM1N8WT3
bSyNI5WZzLooXW/1onbOqJbll7X0PDCDg6LHnRpOooWJK/w7irPqs0rbaUZ4xW2DeDLnLl6cWd4B
eG9vzbVqdYDqy0ABjFLFhTnkIPIKKbQnSmizivKsC76WRjtOm7EPMIPagTATa7LRHux2NY91sJb0
mIJK18IuFRV3JtSQgMfOne6syzOUf3FBDm4Xs8Efkz2Izl2q6gdUt/Wff37lv1lnqO+gGIgUEaaO
VG1vX3lqjW43Nr06JoEznDWBrqJgtbQi3ERaIzsPoD+Loj738vzSGZfxDPUbCU4VkcY/38n72OXT
fmGLM6cEz+mdJtENpCKFrMNRx4zzanEhq4DiaPd/vspvWlRchhoFxK2xCSSenLS60+lGK0V+nBIv
P0e107+CfVHSu8klXUIhz4Wfdbts0NIHY5g8PBjsLv7zTbwPJsgVIUgM7Y+uBC4ib995LXBxXWs3
O+pBG3ximD0fp7nVb8o6OFjA/9sPqsXfXI+eOYA5n4OKGu0kr1Gw0DG6nrNjKQ0t1tJkPIfFxknk
6POZk6QfTePeAyw4h3V0/Ul0mQZTGr19QEp8be4yviUstv586foxGjqMaxHZcKOuahpapZgboXbt
hrMbFGe18LF8F6MZ2qhuRPhaV49QzeCJJUka5xQNH8zB3qd62x0Sx6mkqNtOX0kFjHagM5YffYNP
4LSIwuLlivKXMdtoowDin8ehOVbZh23536xzpqxIpm/FMsi50wXYOE1urX5+pGWVnk8kmWd0Fj8a
+P/m0PQ3pjjYZINASkH+9hO4qT7bI9J7x8yjjeXq2McyJV3OHFoF+2TIrDM1QpGXEsPnxRnkpZPk
HhbxuhVPIDc+WPHv81vqHQ/wBu3/TdbiJMo0xty0WlXJY1YGt7NcXly/Prgi+Sq8/Karx+c/b7D3
1SR5IDBjrJRoab8b3uNzsXhZXcvjtDrqytUS50Hz1y+0MI0PHux9MQn8kdJ1sxihKj+VWOsT4ZRl
Z1ZHZw2+yUTv74LJK24ws1qi1uimnSGs6aLsjS7OfCgx//g5qRjoBcDrRc/olKfvDz6mUUw6jx6E
osuypQWodLfZeSXI+D9fCjMYVszbvA+RA8DDwEg2vMCp9omLK0m+BqI9KraoOtfHzII/36DMgT1X
uYPOh8ZDXVnTt9VZLH0vNFqSYQNl93tVFzmm8qKAUzhlowmhaVXIgZoI4j4afpPcLYa2JjvXQqHB
cuuCUUU2tYfJ1OrdqA9AlTW7Km7cjC8Rmy3QaWOc7Je8oFcxGqq1L91kSL/jdQDJPtM9alqvZAaB
PvJQCfYyGUGcQDH8GtTDMuy9CezfRFX87JuDzTBkyOy7eVjs5yqRQRbhAp/vMOHDfLUvvOnaUlUw
bYnG8iBSfi4cKfEfgiq3DgVlxhAGhWiOXaIvYcV2jNMNx3aJNqTWhw6PBn/SdsYB5qHq3WiE0fzY
1U7zyUOd28fmvUOQDxassD65TVUCRKcFcb4oPgM8OD5xmDI3ufCGwbxM6HQe6kYTLxTAcqKPP+he
SHIxflmNgZnT6kisyetBX8HPeXOJnU3NnyC/n+HArW/QAn1AzG4vDTVhcFT36RDpy0RCs/ZLSoKJ
LPo+0Bg28RUYD+SGXNZb3IO1r43f6z0cS2PEwttrQGAzaFr8eKrRnnxA3bhxYuZtKebOTYGYPy0o
uXMroT6vjnDN3TJSYEYz382905qaeYnqchiZVaAPI2qkSlb4HaSuiDFHLubNo776TKTu63gwYZmG
/mho0EHpRflhj93elaiS4DmjofssEE39BPM61flFbe3uHC2pmlDHEAVCcGWKLEZMDUpZMGBDM5Z2
dtw8W3CYLnyIy4E3WjcBySUWpkVNbcrCqL4W65CfYTW+Xujz3O0IAc5l0mrZYQ0wCkqcbI7NdVNK
n3HLXmJzmm/YfLq6dTsJ2RUTC7uKs9qDY7mWbfYQMNJ7NPU07+PKXZPLdK3KT0Cdlu/5KvFPxqiu
9M9zZ8D4sdM8Kw+TYTHOOqMqf/lOidrcTH/9gJNRwGf0k/S+Z+N9HaTwvqrBb+60fil+DUNRXLe2
Cx8mTez6atYbM4g1lGyfm75LPjOy1NzYV5V+h1mMgc1glx3tyZZ7AzfAIm4toHwRdVf55NX2cNW4
S7r3G4Wlu21OWN13q56VEX5cy1O9UM3ziuTqRm1qdzJMzMq9XIKFmc5MXvM571TzUEtT/9Z0bYCJ
y5q1D03benDvO5L0EG6d8ynos7aPcn9Nz5TtYoWU9/auXXp5XEx7vFEQ/DRcN5Je3WbGaiBpAbSM
K7hT9q1CZPY2Wavkucrcgb2vuVZxWchs+9ABNvK++0UwDW9JeTSDJoS2zt+YolKzr/6swslNrDxu
C2jDtLKMuomFJkcXMnC9/Gz8oL8a59w897uJ17CgGyc7mcTTmOnXctLdn1BPcUBEs876rFvrdMvn
YOUlNN2c3ayN3WYTW1tPWAxMmNQin+RHWeEOh3UmzT9IOJhT1PXB+nM2pHE7+EHxMzGDWgsLV6lH
DA69gy669dlzZpuJm4k6KTTjYr/A+d8lOLjTom3U+jI6btiV2s2YBxeBXi7n0hbdT5e5RWxjywTh
Js0/J7Z0m4iFbdbImfnWJy2hsgE/LrBrlHavU95lLQM/31gg1Sej1Uemv+gv5tiIO7K16TGBRfZU
Gs1yibR7kcACFui6I9ce0EZKm+VX7gcrr68ZbJQMHKK+qs1ZixChMvlkosjgGdVNA3PLx5cptlfW
HjEuM5OQOJnfV77MrpF3rmGpInXjh5nf259bwxEfSSS9TwTRuCFVCGi7vTIS3uZJfd5rRiOX5ijc
rrxMMCOIat8vYj6dCKFJBvEwjcv5kDgfZeWv2h4nB+rGUaLY4eSGjHxS8bSza8lkKYajpLjOI8Gx
e57aGGLKwXSmWEeWGSl/0aMyMcMwczeZjAWOplWqqKi67rYTuvwEGd/EtAEBpktdeut3zrruYvE6
bzyrpk04i95qW++L0ulvA8K0F/NCBmAFU5sdi6THpxblLdaf4WVFSNO7SPepP7sa67srZGTOdJHD
XhjJ/eAW7vhB2fceA8lb3/z24J1tclingyPblrkZDEZ7NE0lwiFf3Pupt7+XgdXeOEGj7+q2riKr
qbJ9bk19jO8QZm2oiuzIR9gHrocnqDDFtejE+MktluKcP2+QRKawXhMxn9NTqPcK9Px+HGDPTvbq
XyzaOD+UreVe2DSZP0gK36efW8MGJGyAFiLeEycThpyjbl4Cpz2OK69ULrCDMyxeowE/rg9e3/tq
4u+XepfpBmatA9z02uMypMkOIz8nDtY1+CD5+80DWQytmVe8yvuc6rrMup0ule5UR6Gp79MYDLeJ
70MC1nBO+HOa+ZvnASUElYFB3yaXeVI5KrDxiIG69bHtZ4yR6fGGiHkVH3QBfnMV0titKiKj3WSK
3276TOR+446JOqYz51yPnU0oXZhx/+xZEK1mWKfjBQR7E8Tlyf5edE0wsh6bJzjNMqqhcUeqB4Xx
56ucKPj5QG0oJHlldM0YKzE8ePswa907/WKK8akOv8VN2IVrWEdepMKXdFdFHyIqTtfC6eVO3h1c
/UzMLpdD/zg0I/K1KNtpOwI618p3l3qYnf35CU/bF9sV6eqDnIBTSLA+mXuSDQCusZPpyVXBbW+R
nqMv8lzI4ZfW1R/0XU9Xxum1zLcvU+ToOpi2Nj6N5bXt/Mjyw5+f5XUw//egf3qBrcr6WzPbNKAJ
y5nXd4WEYhiEfTzsxvji2Y5QsA6N6CGN9sS32DxLQxnr4Qf809O+wKZTx7wHMtz2PqFpnqwW+CC1
W5kWGkxNpRuRkPVCr2/xfSNSqE9dGrgUAsuq8l7fyTozFYiyxUvBFukoPVA4OLeF3q0fceFfhab/
9l5e74v4QkLMtNKjN/b2vehtlgqtbpajKLP5y2D0Qygd6llPS9eLobFFhMCzePDqzGKUg0Q13kgi
TLRuul0q5Z4NQdveNs14PxmI8PVL28dLoydxZkv58OdveLJGXm/VQgWCMZMBbcI4eYUrRSapnTsf
g9XT4mFpgJjM1Jd/vsrJqmcrG3QnN8gkYmdEwpOV2NmjpZXj4B0XEu77rNT0SCrUPZDw8s6FO/1b
TO6/ia7/sU34//881336vfr+d37r9uP/prf+y9g8G/FtBkCLoNkmm/AXvVWz/kWrHI1x6KsbB+U1
KP2n3bPxL0TWCMsbRgUs4jbl+Lfds/2vV9l/pnNMetHIC5x/wm5ltMem+H+bhsk+CCv+gZHrcKeM
pt5uGkeqsUiD78wG/DxMlY43jVu7JrZjVqYd28bUrmvyuTyCLzMZUdXp4xouQeMk2LXX6qJMLRJN
4I2jHo1ZZ37vjb4099XWbGHub/rtRdOwM2ncltl4K7DJHC9xBwuAGREPqFERMVunaxRBfO3SQmoN
La0GXZoreqkFMlXu0MdZWpMADYFCHwfeXa5fLEbQjZsqwxg5KKH1h94Q/f0rLCJGHYvqwRbBVebP
moqD2qIC9xCH+goQE6I32hNef2Vi8SrP11x1zvdiWRf9ZsXSUJ37waiBgU9UqeLZsIY6yk1jfPFb
3Wt2QZ6N+kXNgMY6H+jjqNirmVuH+TD62rkrgCLWQVqMsRe09l554zjs/NXrN12fCrNY2jRk506B
ZD7yOgPG9GYyutdzNlldiKaU86sC2H2FmI9rhlphLW5kBXkzhZ6+Oke/K22AFJ2hLpEjzYPQV2NQ
nzuymfXdOKQNMnlZ+V3PzRFUNgkKc06N+Z6TLOVDsE5Ur1kRpIhmpbY8MlDPf9lJmdSxVqvsk9L9
8t7zFF0cfUVCji6Yk7bX85pozVlSLeLX0IhGi4rO1Y6a6NOE3+brXRRMesuKMQvP2ad1kzmRTpNv
D9JYGmeVCASCgb3dP9u5DYpO1bn3qIOspvuQmQJ4WzJXbhTU5ljuVq/0xPm4gFwLrdLvY8fuEGOz
E7t97ksL2BxdP0U1GWjy6wKk+psivI+AknpGYUhuWShxzSjaVXqa9hsLGFktNOOoZDRjuhBzPi0x
RGF7iDNZabcmGGogNBmWeaHByrqaZJJRDIGnSS+kYhYeuuPAreZax9szUk0zaUjWYxG6fScZYcqK
/I8BfnpH0pw/W2OWdRcJiJRfI31f+FeO2T+7Yqm+UCoAv9QCLS3jSU+F3M2o4V2pbq2fS6/OrV1f
ZfW9nvm5F2mLk/0aXOXeWMh3FTuJfJuKzNKe13iBNzvGdpuUP7XeS5doXDwT8bminGVkWZN39IQt
Z/Di9A04n/2+vkJryfgMrLe4qW0LK9fesOcqahM8AVF0GeSjajtnDLPUrdXeGsSVOzrdszXVMo0S
egBf9DyZaPj07rKCc1JZAiKotV50vUPDzNdTj9N2tanKZ5yZcTRw8yHdT5gI/8yCUXJ3QTvOYbcU
oo1G2fdeNIqOCZ3hDslLq0utiJLRzPtwWEs+KNij5loIZ9X3iRWs6cWUSSEj8F2CT4Jy4BIHEmzU
vm7H9nGt66FHuKUz/TOaeGDqm97t5c6WK9pDtGN/Fjmaa2FrywkSTa/8IpKtPe3apgYqDyRNuzTs
qXoRSUZI0ej1/RS0zuRjlnrTi+dl00va6J0XpiBDiXcIoaKCX/nGF1/a3heHCr+OWmn4T23Wjs5u
YgT5Df45wnV1S49pRdDrJUN5KTsTqxl8B75FbemVFf2wTe7/k4uy+S/AF2p+EMrkvbgsyYJK3Skv
y0Zf192QIEElND7LBdhQeYFsm6I9PTmB9m3VMM5RZPbLU4LR4pd2KfQxXscW//HKJnp3q3Ajj17P
ZKEvF6TZvghmoHpVqdz2oQdzs3wtRiGby22wekHUAOvo1B6muE5dW/Bx1tr77AnTL24sj3bxmVYI
/0V2PQ9XDb3DvBmc0yeDhtm4p/USPBvm5FdniZsuaRi0U3trIB+YMbTOqzORKrQKuT+c+2xU5NB1
5GJhttZ2yrmi9Xf+CpI68px16wZSnfSRHOalinVH+vN5145qirvZcw+o4ok6Gvsmuc1GMfmRNYv2
odLQygzXFrrGLm+0GjO5orDvVV7NQThmYL6jtOfIQeetqzwGK+jO0hHBFDESCJSXUY5a3iH3PRlE
Po1YFH8xiLopHDG9fvf6GgdwBN1aVOd+chigvJqBAGDSXedyIeC2wB1NAs16BtVkGXbKJaiFvfKS
PqzxfXLjQKsFO9rKDGb/Rpd7X0xfa4iSnq316Mrh9nmRsD4n1KPqle1Wl7m14RXcImYAaj9Bg8Ct
acgnU14xLBo/e+aMJGk66oV/Jg0jBRyvq/wH7c2kNkJhst2uRzF3xtMsyxxZ37LONmdPFKzuFTKl
EEU5YJq4yMb+85ov87Qvg3qdIKBhzDTTE53g91l6Ml4n5P6Mbawk/YZE6lDzBMq8T/ppeZl9WaK9
kJaNK8IRGO+3JC/Mc8Nos+GmMjRDfpm5LcYeTDUkqwLMSFw5jER2deJbvxqFCJI3Oe4+c+f83l1x
mg/9yRm6mL12XX6uegvok1cZw6HzkN8JLZZERrPa8Djs0byrwg39FoS1sc4vorC4dTufUDozLdQE
w2EbMKLRkyNBaFQi/VwjKP7cpfkm8KZ98/ylumv71lPYYRXtI/QGpV1rdI/5BsKvvjQJ4mt1hOEe
LcHYEN0wveTmunwNmF38LGFaVPupsd3rBJ9PPSyrAPbCYLfi35C//863/4Pp9p8S7uj//O/+1//4
+T8vxjrbyDC/kIftl4uf/+uvv/hX6q2Z/wL6BCASGjl0P74Fv/Pfubf/L7BINlYFIBpQkKF7+l/a
MoZOhk2Jy0QWB/QNOfW33BtoEVZ3/FWm71uJ+U9y77/MBd/k3gCU8OpDVh+VCsC8J4V8DuxKFM1C
U08k/WEWCQOMaADWwcLuPX0jwCtXa7+6aAJm34aslObD5iQIoFhPsEXsEThN+tz/OTdo8omzVCmn
/jmVVjAMn+ZtqaIhnydR8LqCs2puH1GDZF2Tk1V3I9pZz+Adi2c019LPPmz+Ihpf98aQTZT0zuue
EUWL0CtudPNL8LqruGV2WPe62+zXnSdx6J5Df9uQ47DmDZM7Y3DidcI/D8XSWt7rVtpeqG13r4k+
LmAqQUPGvBRD3sJbIRjUr4HBfA0SSR0Y5/Ttym/OX1GEE4uQkm7RJa0M895i9FCHK0nXN7vRtvxw
i0n+a3iisOd+hZQmcYsRoDNeTyvd3BjYrtRjQCXOer/8Ffm6RJqR1/uD8WQOWaauM1CmhEqycyvd
YWqICJX7GlTtIpk+D3i8yatFprba6QShp+I1GNdGIq2o/StIJ46aLoDDE7zRMCOQW69BvXwN8NZr
sFdNqqlIvR4CTo1UV0gnkcOBBj8HBcIiHBru6wFiKIvDJH89WJZS96t4tIyGzAT0xdlgFeq6fD2Q
qAiSm+D1mLIKqwgizbD6g/Z6kFmr20i6hnq93mh2vhw8pIbKWMy0ZH9wYiR2ZKVj7TN/NpLkKg1S
kganNKFUD21OgeKZcED2OXh+Ga52lS+h1w8579xh6hHpjH5v+ehTuauljluwnFd0cxt9gJtV2ZXh
7nCwrr6iuAqwzVsV2rReZyoGgLoMnqpK9FloGEJcTEmwgqDTUF2DRjD4ImJK5fohKpRMFRkxBgZ2
aR1MNKD9/s+pCFh0BWIeHuPpdFji1h68LCzSXnhXzASq5Mz21uBOJNP6HbA5ZsIL6sZGONUpUqA4
BLhkCMqev/maOT8Y1HffOzUzbveZc2fhKDG+O5sGmtbhYlnSicZkFN9zI6AQQGEteMqa3mJsZs6V
E9kJv6NRY/clB3Z+PzLTSiAudfJX3qB8HdfllD0nc2Y/LpM/TaSc7XxOfq7hV94FOdsHG7x9l3nJ
es7bUS9IVsMjyBD2O2ppXj7xk96dIp9Od9449I8yzazrkmRqYoGQQkUmgtN92DVFCT3DtpMB3e1g
RKSYDCxcjVbNvNaC4m5KlfliwCh9qCw2d9SiCj2FOqj8DZg+9Z+Txc2BSnYIfZwVxuZBQIequNHm
FsLbkPfdDwlY5LboEtejRWYjr0MN796gw5dMZ20jdf2iA+lgR4PGQFa0nvhe4gCh7dp8aNHAtmFN
mEaJ3j4gL1GECyrifAtIHSIyEXS9dL1q+apPXf9szV6XhZYx2Der3Y8QEP21aVFRRWI9HCu9PDLI
hZLX4Rng46He9tdS0/RntKtHC0CE5zWxrtflPRe1YWO3Fcwupza8W1Ofs8+m8B0WndE3V53y3Od6
aShnhoa/h5JFujx1Q5DeYD2nHpsAXiy5m1cdk1HvH6ixrCuotwWFukmhW3sZHUePbOhLhkUSsrrJ
UjWXMEmb7qxECuZrkfdefkEJLeYo0UR5P8hSm3nikimp1fhotqtGB9IRuKoGy1loN43lyTpOgnJ4
LC3I67HJifgIdbL1gSn35RXPXbdxRovTj7hUUJBgG1oO3wZdZ6xRSvl1YLT81Ghla0RlN056jIg0
hoNjUkBRdIw8uyZ1LxHFl8SiKHFrqwCQA0Q7hGiQPGtWQalid6nnxQi+tD9kW2Iz4w2kgyT2efEL
bVdnDl2EXm9KvSGWIrw8RhluzndWotwsHGruOjRd0D/hnKbpD9ObQSBPcoRdnaqlGiJ3aAzQI8ng
mrEZKA+5xUpsmsiiRTR6yps6LLFJeTFpCH21ci0pQvxF0E9PEj1oopr+/wGkBCrY9CWgWWhqND91
pYVyPNiMxQxzUoFjL4X1wEqhuNFFav0MRI0CjKlX6ZckKaxDOevTHAlI5k9FtsgL6XUgc9DEpaLM
ZSOeS+zf0PrqrPLrVDiLtzdAb0N7chTLagY58NTymXBLXzdEaE/bGyEWTfo/eho/+yGQRb3zYWaL
q1KznToi+UdeOFdtYG//7SCY7XsK5668pc9WoYB4WS9akO6RLjDvwG9lAAtsjSaZ3TjiFvuBsqYo
Rn8lbnnaMpSaPp1jmmMFCA0RzMOh1JMJWfhK0QdSnIOz08KG6YmfXQTZDI4fyEnaEG5ft6EPmAFL
+G7lfpCjThEZxiTNC7u+dicKysL94nVte1ngq/BiuDT2wsooRH6O3DM/bNmibna+Aa7mrAQ2M8Zo
r6/z3q+K3tj3gOO7TwM1ngCuo6yjQWn2q6vW/DAxyKYHHhQ8WW/OJZYEqGCy8W1RTZHRW5V1ZeBg
WdG8C8x0X1WddijLkW0wL6XDq6qKAtyhShfCnKaLb5pZImpdoU3/XUgkpUMQdEUSo9JpPieqZVwN
PgzgAe/cvBd2Y7xUAJQfjD7zfrVwkfq47IR8SetJtiHw/HEMVbHOV8oY2hdPWcMPX18hU0/Kze/G
mQ4855KxinBd83bltfdjB4irW68TRJV/+PaqJahod87OGEx2m8jLNjgLkmkZIgyI8pueFgZ9Kxr5
4ImEX/ywPc2adoMJBWRnQrXmYDJS9b3rEN6MJ6sPflAUyeu+KawnTj0vv2LlQyRNyrX/BCm1R06j
doLyKhh8e9gD7ZvvsW5bfwZG2x1GhcJtnFWFe2uZilyppj9ZRUnbNTl1d2f/UrQwwcNb6Xxr2Kqb
Y4e4B2ZqUUkZunkFOCc1FnQEBzfXH/vBd+rLIaXK39e4Rl1l+iYl50AXvy3adgFUxxpi8iIT4yav
2J0qW11iLcrsZIyusaI1PfoGp0E6QRhE1ar/atJwuGpRUThmyqO2RzI331flOuG8wYohDR09dddK
UoeYgEcbkf+frrrBHL5qxMiGeJlMMKIT2yPLqoAOuegf1hEi/nm1T5iZfC6nha0xAOm6zmdTWyEw
LfX3NuChLtvKUBez1K3vHmpAELtnYcZjb2ebtk7nPzbOQksjrc0OlQhbS132VUuDLJmVfTZ5muNc
8a2no9HawUuwVG2FLINr49E3L3LY2/Yw4jcgvPGbkw9YVqwQLzgExP9l78x267a2dP0qG/ueBvsG
OHUuSK5+qbdlyTeEZMvsJ8nJnk9fH+Xssy0lcSp17gqFIAEUW4vNIucc4x9/0+lHqLnjYzzPElgT
FuDHhnXmzuq6BTmDMN1gNAqcuouxJlNBURlywVP0Z3j+B7XTixejjrOPkIgURK1Gp3yeLB3PPThc
J8j6awgJ3Xfts5eD/6mxPargAMt4jGGscSl9XJ60KXOoJGNXeclqm9qgBsL2wpx0xgir/CJJcOxP
MaSx8xkIVbRJTJSzZuFLUTn9bRknTu4LxV7O7ijjKRyWqFXDBO1zjrnEog5Qk6KoxOW1Ie4hAbDb
EhhVE+WS6fm11HuYPNqI5NxHBUy57zXp1Pk54c1KUDYue8ZrC/m3uumr+kXcdfLlpbt4qv/P+qtf
KwrxNE66//v2x/bHz7gfhk/d05sfNq/d6E3/Iufbl7Yv+NUfPonr3/yv/uFvPe3HuX75j39+rXrR
rZ8Wp5V40+6u+Tl/Ppg6v6C6S6rf/caPBln3PphY4SHCsCEAr5Tcf/XHuvOBARORrcSRrWKlVUXz
22hK0d0P+A7oxJUxXlxjw5ml/zabUgz1w+oVSDtrrX6tuLT869Kvf/S93LU/tYzU9Ffy8b8bZAZj
FsszNu6wz20MAd4LOkB33Ia0ksh3M+gPth0f80r0mzwalQfNlBtAr+JcqHq3YfE8qkbzpSmHQ2QP
+6ZtibNSk35n5cNWl5gwGma58BkFyvt2umuMnpqgzs9Sd28pQ0g7MLvLQU0/wvvurpS22Tod9j2e
881tjK9Dqau+HIttVHbXMi0OBGZ8iU2WnZ7shAPU1P4gOiIqiLMmn8WQ96SWhIkjEz+NPNSuw3hl
iOREx2CGiUkCSJHubKW9Jl9kDOxEGwgMWQ6CMTkFRnISJsMKYof9pG9fLGP5As61yTNiXtt03MLU
/d5AW9wyRwrKeHnO8uLKzifiX+qiOJoNcxMn+8KQuw9hIG+dRHxXlqwKgMkfpCyvUeaKwFNbaijv
q5XCU4iJl7mflGb4kqlWszbFDVXNQhrPGOsBYOoIxjpngPRxrXwUGc0dyNvUMZoaNecWvjzUlDZr
gprcvsBqlgfuNCKnydypgKOFYZShMSUnowXuNPr2SqTjjTnoVwZr2aJ3kMcwvvKczAc+e1wk+4BX
T0cvj50Ao9ULq0KCr0mZwobEyNyFC4pFRZTtmBjdJFm9KfJix1xk8uPlxoyKC0OWl4pnHFsJxE7K
8Z3ss9uYppslTam2TAeC0VScr8oUXSuOfZwcF5FWw1/GJEVCa5ybnVKYBJwDLAmiJFrlxMvg94Sp
+aRR7UntvCwQV2lG3V8LadwpROnc5RJWrYhixkmkz+z0frlXzPhk5tVdI5cGi57mOS0mmC+ToX1X
wPppruxxPyCyDVpjju5TknVCYbCa0qIaB30ej32WLZsCfnBQFg2sWkY1QWZNTZjH5s6222spo++N
BvW7rz+LXMhQEqALbTK/StNGPxtmstUHx9l6cztvlciagqzxLlI57+fUK0OUkceklGDBc385O2oH
UD2o2yrWlBuxDLdm2i3bpnAUX6syzqtJHnKKRUN3gVry1Jx8JbHOeS8fZOF9UpXiwiGme8vERAZF
qk+XpigPxYKn3txnj2Ov5WEkm2GjGvU9o4ySZ766HOuRsZcZlZu4SJ+NrL8AgGHw5tjZJjXUvZdd
FObQ+FHKu9FlMbtAD2+iNEcNzc9UnZQMm6W2teedmVQleLyHJmsqyKmnmBq1tPQFaUx+0SlW2CEm
AGv6ZHvxEHZjuYdszvudJCHpnfxaNn31RH4eOuzQkshSt3WrBLok92hqfKRJzVpBPFPF0KGkZJH0
hQjLlPo7ca09ET8yzKH4dwzukuKKgWLDACAFwboRkbL1vC+ZhgS+aTJ8Ys5DT7FupPKaUPA+KBje
+iai7XM/zDhGET8Q3xn6UO+NXGvObPBtYHl1uZHL2G51NU4OIP0HUmyGL3B9x+2sRdrD6Mk7q5/P
czyjyJ76xocVal3WHdLTebIEOw6FSy+g9YIXZgdTmRhVgvBM3jhs3NIToXCqK2OZLnI45o3G0AVm
VX/mIaivRw9Ts3o4tYX3bXGGj1k23sMOJZ4zqcJyUl5Se/A2aamSbBJHV7FdB+aiH81hPrXITch2
o+i17SyoZtfgIJWyb7s1Qsoax11bGeWFziAXlKcP0hhf6mrcV8pwnbj9JeltrAMA9vt+pPmIqe7Q
PxwZxeph7Ql7v3jquS+Vh8budF9vBhUuAPMr12XtQsaWPTPbK4+qqAZfm0jKWOR0VgtBc1Yymmkd
MYZZO1kExjjbeRB3jEwfc3lbzcZejAx/42yddpjFphvoq5a8mD9GxWGpJEs3AXLd/WzrLYRo/SiI
k8Hl6JjMI6QD0OTWVyxiW0bLHLd9qltsDaWDXmypv6o5S+ec2/lFbidXSj3RKxQdHXifJJsa/4St
6sT4kDzpuVBDUENq9HwmEM60n4a+/pbGXbuTWoLesrP2QAD7pFK2GOmEVVQtft2O9MX2cYwXGNQp
EULp/WIhJkqG8pgr+SG1WHgtWYdwH/h+ogRz3O5ldkhXaOLihKw1Oug2jPQpXrKANKggH8RGqOwv
TX+Rdu4nabMTrHPjfPxGHkGwkKqdW0S9RW5ygbfKi2yLTxrJL5vKlNYWBFhsKnjdWzuZNObOgok8
A8jt3EVbT6wmNK2BPcvU9PsE54mtIfsh6Prx1hzUxyldwFtEAmtAPuWqgqBE4+UfjdzetkqRX3ge
u8+wjI+pE2HO7bSatmsQf/sqsnZo5iSMzXKxtpnC2Em0trrXhbI8TMvy2bV78I+xo36owUAMwEGK
OqveT1Y1YKc5ZceiSrLnNIuHLV0dUVck0FrYEkSx38CGCxI77Z/VxCgPyzzm+1btgIRXSUBq6vO9
RXvxOHuivFGJiCI/wgmldWXF29mCc7wGLLH23hmK+bkUefsxU4cR45TPora6QxUR9JB02C7FY4Es
mBjGrZI7HYwS4NZ2jL54reP6Tg0iFtN/h2aTbFuvOk5gYPBqXsbWNs4RrQW6GrCAYbaesszbDcKx
DqWmqHdN3H3WZ5vNzLmNnH7XjYPx2YyrNLCkcmEgzECc0YjjqHUrpVrDN6dluyzyujsYrrqdFRQS
cAaiKr7qRHZMPPXQT7pPrkJQ6RrNgWj2aWSF0mlDp0Zg5FTnMgPEpKciy+jeSde5P3F2Ok48DdZh
I3Fjc6SRczhA3Gvdej/n2sfSM8Eiy5F6aYnpmKYRXqe+S7r1pbRj4u0g5M4EYjUA0Bnm9nN1Vntl
M8UJrSNvhBdd4dl0F+vGlxnI38PDuywkNAN1m5rmp7aYAkNb+mDJlNAD4rEzQDqPbgT/6E2RaJda
3rPR4wtYKGFmS9QP+oveFrtKPwsVL1QP91MUSVYe703rOhbp10KvT0trr5ymMhgmCqaYt8EpEZPE
uzLq91EKsafRd4XbBtRd2962j7TS7k6DPOHHQsm3KYINEKDlNhdQQyoiUHIwqV08LZ8qgjU5k9EC
0O/7fdOP99hG66E5v0JR9lUvuG5LfUatfNJUNrR2RvAxjBfo/7KtRZpWJNo9Y4CDkepXPNnUfGkV
LMDyduNtRwRRBRkBePRdpL18lu0tYNMd5Nowb6OwNu6qqngc6vizqLRd3bnbwZOHRSnOZawcnEa9
bKwynJRMhhUT4RBlj4eaLN1ObUNQuZy/V7n7YBXsVSwQKEweK0e+mGp0snBm6KPq3KbFbtT7nZKa
O4JOieupd7k1fhuYPqT2eBzM4XFp9sihd1UTU83TWJbe2cgvIT99GWb93MZnAp1je7mpJu/UFwD3
JGi6zH4lVCdbhfQfDehINFazapInaVLczHF/0efpE4mUfs7oPJCeS9FUi2e90fd2q4R1ftEtdRQw
loM9j3Ud9Fc+Zlbt7yLnwaacNs8zaHm3eBe4t11VhrwZFGvLInJBX4NJkXttTfCf5K3RMq9Wy2kI
9OIKFBJDwEa/UEl07aQOxKWwozRqFaBISQ7e/DhRqUV28TlNiwuTStVqtRNK2vvUTD7VAt8wIhDi
zYzWrECmVaT9NVlyjykpZiGZZWSdJf0eh9IrBztKI8ErAdunqcXs0FV8OXmHXnj3nU310nT9EX+F
7aQbctcbyg3DqE9N/eBMENhs7ytPUhqWXX6rx5XAuQyUj24k3ozJ+AyS6G3cGhPbwjQvxFwbO1GX
+2XSL6HzXY/2silbiCKyhTQQYezil86LnVrwRfr5HtegtaVIApe9LF4fy8F7nCiWMvYzVSjn1XJp
mT7Bb9/VSg7V2EvbwDaH21WZMavtVTNpQaz3p5yNMFEm10fZnK/Kw0MEZKfZ9uMwXHlFfUk43oWh
uHdej4BQGg8mcToEz+lsHCg5e73+1C/Puf2UWcrLYpywErtW7Y3dxMC/eXIzkxuH7eFF1fTGDcDV
t6lKLyrVQupEMKJlzhvkUcHI2cFVvsQcfAM764g6bUNE63dPq25QS22q+kHPnJfEaPdlJk5xqk6X
sWZhPhZd1Q2wSjsYR3Zu2rXF17s0CfOMf6dom2r9QUtXJo39TWBEEZCSelAqA1l64eiBMrYXRa3s
Un3ZxE2yl1J+yV3ls6ztIJ8zpPwqrClX6ulKQHsqyvGgjPGlJalJ8UNlStGDg5KQqwVZkrsB4OxG
UZkh5eMAdJ3U37Gu82s9knxN6m2uuO7G0VjNU2foQqcbjYM2EvqQOuQ7F+7HqE4eUfFScQ39Odb0
y7pp1hjKMpgMMR7r0o5wmrPuad0Zk+ekIRpG9oxe8a5SjGpHiPMTkq/cN9yq2Q2a+DRAhfP1qDko
5dwCBMuHIWoey1wU1EAAsIgFy8AZs68lXWsgl0k9RlXlbJfexfzFtZ/jsbolvpKYP7JXZcYwW4/y
2p+rloFRf7HE9iVxYcLPMs1e+UW8UQTkbaLIsEmFJQMkb+JHxWYZUFqz3DtuMu4yAtyg1kzLTnXn
YktuFZSzuiQlwiPcCKBRHItWzbjlafRZI/claQC6aZAxEGni/ipnJY7ZwPDVksmWLwfzFgUQTtWh
47g9qjwDhWURUcIrMr5hzBRMo34r3NpPbG8TpW3tF9a48armxXC060IuWww5tGBe9dR+EWMkKcdI
XDipTjeBuUDouI0STgMWrBACvcAmhPguJT1xwy2dWB8Os46GKoupVqZquu4i0PvYHqJzWpVt6Ru1
op/MXogtbE3kv96Ifx7eHDDXMsolXBK/kAtbHmwlJXV1+horvNtqtp1Nno3ceagU9zwSa+i1+tG2
yu8ue60xl18Ssij31VzlrNMZI8NJH76U6XhP2O5BMW1699g4Li1bGwMM2E/GWR94zCehn6hP4Wyy
ViH/SuHBA+cr5tm2WOEcrfrYw0PyNjOZlNR+CsP7tC4V5q+xFrH5kUbqzpW7hXSUPmnFpG0mQtN3
Hs31LsZNFe1uz5iilrN3GA0qP/xNoeBK3AN9lbeP1SM6ZTFxoa1h+JJkgCAuFAS9jn4PjfiZwVCo
TdppcMSlyZPotslTzKMmHOVj6rZOqNX5JsqgqEmxTYSMfQSfGwvqgMSIERiGbTnD4dWHIylxW+k3
wmRuReS0rY2nWParWcy8rTVlCntmcRjKiJOmGZeEOAelLo5yTF9MckdTczh6qbEfyuRkNs8gtJ8w
+b0eSLjFlHnbuwDTsveHvgjaVfWeDu2XCDlNW5TPMh8vmyI5FfNj7PTo+OcbwyS5es4fFFGf67zZ
WxRtdmVhsZgeLVe9QTUdGEiMW6kkoVDGs1ll1wbTEWQK1/HwWa3aKKgK+5S1CzNsuhF8Z0efgAqT
2zlGG+jbMW2Xds2Qcwl6PLFCeGxrmbQcl2Gtjkc10Ox5w2gz8wVdBo/IomwLzA4D8s6e21ILm0y7
bBRzW7j2xQDW73blpjVwQUIh0TOKUHTwDhwjt1qx+LJy6dGp+RZyKoLJTWgzenGZQrJjUOg0WzPi
ZYdTyOCDyY7B+weK5vXeucmam6TOdtXYe75l5Bu4DsE4px89ROgL01GmbIYfAbxCV9P2tdqf3MHb
C5OlMxniHTL+bcp4cWMXno/r7Taq86NqRjdyTl+WubzTcNQLEe1/91Is95P0yROSAOxjbiAZI5h0
q7Kl64pzq8vZvGG5UK9gl6Ztr6nMnYxvaD/RyJTizrNT+34UDUnNM/G3gDBWRSNylPHemj7P41np
yjmEBg0gb4yuyUqrltYOgXB0A1lR37RwRsg8z82tBfvwnDgp+c/6nFM3DLVJuYHPAbmpTnxoY2wi
p6Xudss4Jv8NSP9/aPLa6gv858D/6UXMbxQp2vr3f8D+pvZhJa+ZUOhx4kJGgvjoBy3OMPgTnJNW
wQpovLcS0n6D/S0GAtj7qdhqrm5DSFP/jfqvkhTckEhbUjVMkdCs/j3Y/40iZTVdwfiCqQNqatzh
SOd8q0iJEiUFndaerUlEmv4woRSAQsDIQSif6adlc+tF3agcqGzousxcFwLhB0S7QFPKuP7Wu0Yp
1eMgcAd//Okm/jai+Ifoy+sqFV37H/98K1z8cWqEaKIqxYgGUeY7GaEeOxVx7P23CRPVamMo+IxB
lSrEEGhTXzu7Xx/trTTHRZNjo2o2DBeHn1XP+k6aMyzYOBGpySIbgwgT1Vvc46ZZ3/z9o0CAVC0V
ejjKuXe3O0nmHPaQwCVibqjjyII4UE0Pf2Fyvp7rz5Oc9VoMDVtBLHywIn/v/OJiWBBDJGOcoJXZ
FvK2eumxZ+6FbcWnPFG8jZrUL2Ybz39xeW+/sh83EVvKNXhu5XS6603+SSzZNN7QjuwqcEhi3A6Y
Vx9kSx+tzfJvGvy9fl88vVhCWaaGM+u7O7mICXrFIrGV0DLMKTv2/mRpnkZl+a4aeHL++nv73YWx
x/FWe4ZJgu2agvj2whjeF1qmkmOdz/HnzkTlzjr8MjNH/7GI/ukcbj3tN18dczgOYfLiY67wO4tP
dlOUEk2S+pGG9ZeepSXFxWgS30EjZqmjOHkUIVe/vrrfPfsI41Rc8V2knKjGPZabn7+2yBzSbCpg
4eWjdGiLx7r/rmGTl//FXfzD49gcyGHcianbO4H1AG2D+pvjLMwMHqwI18MY17HnX1/NqyPXu3vo
aRgTrv8wNn3v02Bl2ayjhYO1k8ERg39XUBMP5o7AiI9YD10UaLCKzNy1EtZjI/c8LvvcZq6oVhez
h9WCJqtLw16uf31ef3T1q8PXanGPOv+9iH1IIY8l6JGgK1nioFlwO/Mh+qsH6A+eVA/XJ2bMXDmJ
ve++S3XJsFQ0ucflKEfXV7UKWrDVUigECNyo7H99Ue9UrxpH8XRSG2wD7y60A+8OZ3oRbWcGgq0w
I9qOpvtFG9xT6+K6Y1V/5Sz6xweDJE4Qn46F1ru3EKaD5pgNBxvNUuzLRe1utLSCNpMrhr6JdKZ9
v766V2nw20eJjBJDI6IEXzaXg757M6wpkyOB6/7gjc1llrgPreYevWrEy5IeVF12Svewgo9Tq4dL
VC9hqeb7svXsdfLVIqXjbGeR3ScKI7xfn9zvnyfd4JvGs4CvG478+uc/LbY/HDpIbPB7WOo+p6Qi
uSjnw6+P8vvniaPA/iKOhl3Le3UZ++koWpQmWBqsk/JWtefTVCcruwRDqBG5Y4oq8teHWwkN7xZA
joe9Cl8vqwE3/u1VGdicN8JiXFarEoOXYYBEEFj2LM+xmeANV3fdc4b3HQ28bGN300D5/ow/Ez5j
Mhqri1+fzh/d4zXIg0oLp0v8H9+eTdeL2C3XYVOZe327H+k+pv00rxDV/9+B3m1nFfo9a0w4kEAG
s6+oEjZoeP5qcXhd+t49z5Q4NroCnRhN3IffXk8xjU3VZNzdGNbebZcWTFxRnyXfpTDUCdcYg1Zk
yvp030HYmw9wh0EgvD7HhOzXF/xHz5XhGXiU4OzOMvXue660wpnTjtUwx9wpnFkZt2W8BjbWg7L/
9aGMVff99qFa9wO+Ppg0HJMf3l622hoK1m/gziIe2wbQfYBoakoP8KQcRayGfep6H3VzKvENr1oH
NHiatZh9Ch33N0a8LkaIEa5VNGBi6DAtRn8A95E5qVs9U+M34qtcmbCXnqz7VcyXJAbRTYwVmN1l
BFo8dvXca0c0iJnmTwJ/26Ad9Sm/UUYNAK6XxazeJlPKFiTGppUlblRLJHaqrHH482N3zJVQm62l
C0k+WS4ThpYwvjPOKVCQ9nVbT++bbjNMdjeEo5yMXel6uP7WfZZ+IyrQw8AMTM4+GdjZ4rOLoCXh
FLo837VebUBCKEWFgZwxE86hplUkw04F6tgBv8vmyBtvfaE0MspzLgup70rbSYGJyI1wZt80sMjD
GrTApRNJXElbEeNklupjdCGhesfFTaIMs/ROaoW4OHvMakHugT8WST4gEUzKwaNR9bQJaCqR0sWi
jqgE2R+cKuqeTATH13VZpDeOW2Mf1JKIPoSZpIEKmtSs5xCH9+Uu9wDwdmpW4/Pc1yL/MpA48k1K
2Mmo1nDPC9vZyRgGjZF3Dak+ekzLTKMO6CuGiT0vXnrUk9p2D1ohXZDZSaZ2mE5GQkzT6A3J0Y6M
9HFQbFWe0FBCEA3mbjaQ2FIRygd1NJvWz8CaHlvw1sUhID4rVoIpgj5ucGI2x2hksESue6SY1zFS
NefYlJJReIGeJwv7esrsMHOjYrfMRQVlUEAAhZBvxE9NDmbvR1A2Cr/KFS3Z4DOW1qdkwNTNtEq3
3zKvhATcT5G5j5tUYrdhVCX8cq0aGy2UWNWrfm3UGqRd10ZdkCX9dJtIgTWcos3uFS473k3pOQzk
l1xdcvSuZoybshz1GotHZ6zT6QJDEsXyIN6CTYLMem7ccmDUnDxxzig/xz1UkEB0XX2jVMWgBLOB
ZWnbml4aUhlpzkcB0UG9HcsMmKI00HbsalNbgFkQEw3iHt8+1BRa3Kl3CJ5suXGZFms7bypsJz6a
ZqUI9yQGJkHpIWPTSg/0NnARSgV6fDAmPfZlU+aq146iZs9IgbvkosIFW4ZYsK3+TkrhXia4jqDz
p12IcTaDjBywCzTgbLjS1b41j+Qmp3ObvECpJasrT9rJ2xSCbsufJgtqZaZnsKYsy8S8qfIGg0EK
9EvGGEONQMXTO7WHkoOc0reFmIgdi931I0lCY/paZdy6vtG6iBduMqewRr2V7223081Qb93lnKHV
wMaAxGUgL9OzJA6cXntFV1d5m9phDBtkFRJov3GQdsCPjYuzXQrGK52IV1yuLuoc5aoBwz4vU40k
wETMeoAdOLAUaRLLE9Ia63MxawizJ2whDmls6PBtRZ0Bj6pK/ZiM4+g9olRZ2s9mlBVJ2AHPf20K
V+MtWKSt7+zYFN4Jxy/LOLqI3ZyN5jil3ErkUUz5itL4MmCIpm1xu2PXMTzEc2GExO5rgmnesCvn
BDIA/QdGqJmMMy4nty2fu8S0spVZ02ypBxzstAFX0DLxQs8B7QnDK1iKpRFA9GkuYbOZD4XXZ9+r
DvJEMLY9s+S4aRzDT0qtfMg9dSn9sYTsF5S478U7YOMWfH0cBtTzUYSUX+nwPt6R6mvdxj1E7aCA
82wF9lJnTCWxtsPsALPK4gS7vpnvOvwWdC1wy64xd7qeiBp9TQfRYtvm2KJv+qHIKn8cp/RKWRwt
hust0iW/HyFBufme8p9ydtMw2q35FqVj9F33QhCdJR/LpLawcNMGKCaom2fJG9ZT1ffX0xDrB7wR
qi9jnGltMEWWwB3RwsLjmFQW1pXusBKVcTZQ0zqQ+HUheZFGOdoW1urOCIPN02c1b35UiX+Lzvs/
FPtTqUz+HPvbvzzJb/84tMWT+PaP9d+Lr+DNT8W//l/7hg68ftYPXNAxPiAswpXIMzEWB0KnZPmB
Czr6B0QQmNTQiqv8Z83D+xcd2NI/rLCAjlsyRf8aE/NvYNAycL+BKAxSQYQasKH5d4BBAMufKyZ4
wDR1lN/YFQMRuu8DThaz7doIZ9uDoUbuVuBRdwRr2nvJIneCeAyMB/N0O2jyEQeWjz/dwesf5ejP
wJ+5No0/VakWXOg1WIhiDdcmnGHf1YZet7iEPkXZcchbiQwPTg15EVH12bK98gmBlHJbkau0GZyo
w1jKnBBAcT81lHF2vklgm5HrUWunrAfwCkAWtROUJ1YhWajVA1UndQNsDqbI1hy5X4uB/JzYs5db
lJXLRyNr9a+D8JJP85I0zFiRDqBFIYVLg76EuS5cyaUcn8zc+UgyU9wG5eJSGi4UdQ8zGTjXhZei
memFzxJSMr/Rxw5bYbVBeJgokXrlkH3w6fWe/e8L+E+Qvp8en5XV/xtb//KphK1/aOXTS/HmLVt/
4cdbZlgfbBAXDApX2I5ccLrN39B384O+wvIuKPraPq90/N/eMoB53UOPDpqh4+j180u2kvjBANc4
FTDWNYjh77xjP/LV//2gEwiCEoBnff0oTgV1wNu+BNsGNKiIXQisXbN2FqtYHmRUyht30peHqOoj
Y2tEA0ijA3lX6MRBbuNRH50bJ0mAVI3Kpg6c83JaU8HsdIvYeeXuR6V1qXUUXKh+y49Dlqq1H7fW
Um8mrFnuVUZDDh66IuwGkI+QGAW18Aeja0FRKnyet6WCn5FvOnM/hp1RTeo5xsxzCeOGOWQ44Tui
bVNsV0+mVgFhO5l+Qc5GL/ZWqULhAp/JEixn5ibaSFziwJqNllcAVx1x6ky0O36po9IBPcEWLkRd
bxKWTv5hfEAvXBebufW6C+iYUXWIWk9oe03vevhF7JJzEOMIvTJTNLfDVhc6F8UV3o1UxbbW7w2l
wq9l6jPXDUukjM8TFMPJT9ENQ1WpCg3KX+zC6xyswj6C+3UpxJ6WBJoU9hNe1HXaVkFEPV1utNLK
DebrxXDTSICnAE0xDAMiweZwQdffB1Pft2kAqwbdLuisdtFErbhva+HgoTt78xdVCNj8TEd66F2L
CoPELa2z0U2j2HrqaFQXkdE/ZQl0jb0aZdB4Jqihrq9gtpCEoKVeHbSqIMgrkwY11egY9EEdhL1v
nuIst9T3TDxBUaN9HDfQXDMjdc8sj0W2MasKf51+6mrm7Kx0J/pEgWazjPEMqqO1JG6SddirpDai
zapaQ3GZtZdLqI88d4HuSK5LU+U8c3guFaZVXzHvl6n3slRuVUOPj/UlKLO4+jYMleVuujnH1kNj
/BAWDmE7jiR8yC8cN7/AI3ZIAgNbkq9el7QEv7e9KveeV5p0YYvlPtSDWR/HbECvCpE3NiCkZ0Jc
93FN7ECmYidEnnsX4WSarVbhkaZ8n2cEHn03aTDRm1WQmLv4l+9MiVWwAXumMUwMw6oEMd0ktO6r
sCECX9i6N55Ss4tR14lIYhiVq01P1zkYTXREfYwFvG1hc76raRTtncjHfoLvl8S44MMh7lclyHQc
rFTNbjOScXvGzjOh5SVF4HzsVVEke12vHIgxcY2Qf68pOQoXMFnwsynHbw5RQerdlo0hyv24JhRV
2FHotYBBR0/1rSVvPUT8ZO3hPYgnC+QmDtVudvXQrhsGDzm09o8VT8IlqRfpucG1A40gLdgu72tv
uzTwkLzBK/9iWLBuvm/XLFRC+KazeDK3VM13axaZJ4amDMYUVF7bbhiCQx72UOHxBmo/zC//d1P7
JzXarza1c/r8ItOnN7va+hs/djXF+YCIDLwdG0NrrfTWcdSPbU3RNHYoKkqVI9Cxeqv172/7GlIy
5LqMeFV1RbQpOv9f8Wh+YGjHjJWRjEXLijzt7+xrbIhvnhF8DtXVL5GZNklrnOr7PBl4VyaOoERr
49VUbR3FRv2cQ/hQguhVV9jB7iIy4lVvqOBzBZV7lSGyV6JINF/Viaik5RZGGprF6FW/SF9rIAB+
1TXmS51MoQNIcRavykd7FUEmekne6/xDG9lDPMHQC8nkEFUpvGySACO/UPLKC0m3lQB9q9iSNF90
l/UqwawSCUbfr8JMlZdd9Y3G6aAtvmo3nVcdZ6kr3mlcxZ3FKvOk90u0vbmKP4FsyhdbVM7BfdWG
Yv+5KVe56PSqHPVWEan9qied6yi7k6vIdExhySEzRnra5YVOtYtVL9TnVZtarTLVODX7GEEJY5td
9KpkxdluFc+1lfc9ao3h0/Sqeq2a0dz2r1rYCk9CO0hfNbLyVS/bqUhnHZQgIHKvilqlNOTtnEO9
ESB/B2YVkE1WnvxT/qrILfNCOYtXnS6ENv3zVPSp2KUtyv5gTjUIhcarwrfPjOEUN6vut+v1/jHT
kYfkr7pg0Cl3obhALswwsSCa/VVFvDh9tstetcV1q4VGZo230dKR6LTKjxu0XU2QvaqSWzdNdT9y
V2Fc86pcNmpLv4DeDXnISx0jsNhca99cBc+kkKAIGDOjO6HayR8cXcgihKTvVMfhVS1tlhNGGJ2B
iLp/FVQj4tFcX38VWg9jO10VfISNLQhKbHvynsSMX6Mf5xm8e8LPEGxnq3Z7/E/2zmNHduzssu/S
cwr0ZkoXDJcR6c2ESHMvPXnozdP3ipL++lXqVgOaNRoNaCBU3szIiCR5PrP32n/YuOObo3u5ebsn
eV3u4z8M31VzM39nfxjB1RnMgGknFGiiyxRXZ32sPcRGVv+q+7X5SaVhjveTKSOgjRl+Ege85iQZ
N8kYdCuyQ4gE+qJGuOy0iByEHHhdH5tnjXOn3q9C6tRgLBNTY89urK9ONhlIE0W2go9Wqvp1tRO1
8dRWUodQTdXkmfy/rguRfFpP1bDYTSiMpWN4skjru7I1EApkZImSWzBuvtOgXqDHrjjekfsqDbIl
tE/UW23Vo4Lb7A80vnRQXOfFHBSYXqfzqkxEzNaZ1eGwKxQOvakdW9s3u6JMQ2ubaww68ziFds4P
Dggi3Eoi0kwcfTdhSuFlRB047ppvMXUUZJnSb2+ZDUizrfhpIcLwtwJok2rY0lYO/mSU3gY4RZI3
E1lVspwaLMUdRkNtMEXMzlujFti5oKCTLiErs8J12PYPTbcSnFo71nusDjgqa8cBw0Q5LDE8jcXy
u0tauferrUROYKiVdO1bmTF3rJSjN+iJgVOgrhnyNhL6f/TlCnM4ZZAkCjhNx1SqDjM/DtmPRy1v
nu3Whh5gcjGHVgxZLezlVa6IXADe6bb6GG3pvFWwdOBAIp4j49ZZaVeCVe9Ff9A6MIYmW2oGs+x0
MGjE8UpMJoyIB0dN0k87VnkEucZmMCtMISRYvknjgvp2KrIeo20BuWhobCyTQ6rqdy2jWOveNgs0
iU63EiIBnmi1g0nv43DYbsKNwupakkxS2gSvtfvurYLqeTD7eeUGamrgzUTk3WVd3TGXxYeIV9Ox
s694FMM7XIaem3bkGuBPB7ixMBdq7tGc5W97WiUrmMHstw+Zqhadn6fy9gI0U36rEPgJKAyjg21T
Kdps4G4rRH6Z50FbL1RU5RqWcwugNlHJCcdPaClb2JdbhSZwKJ1LF0tWjhOjSUQfsLKrs3vaAPp7
Cnv02ltvMRku+wmSCuZhIgiXvhNn0dem7SXcaR84u4vRlwaGcgfGxuJFrCkhHRgMxBRqktbzyTQt
CCxPY/0DjRfPbOWphlRJkCsssJcKfER5D/Jx1MOmK3sfP/VQ7IVTNO+klcn3cblm8pFSrSYdss86
7ljyB4lAn8wqynl4kYXD9Plabzj4d04zFfhMEqI02JVw8MlV0SVh1xTLg7kwIoe5OsGT4pkOJg91
qakuF2sYYnkvWwy7bwFutbgY29bNYVrWZPuMdtFfJf6QpUfTU3uryPPYT1Ek4vFQmunvW7f/X7z9
D4eS999PBHfZV/dZDp/dP1dvt2/5R/Fm/A3yP2UbMj7COW+F2J/FG1+6CbccZg4aYdesnP8s3jTz
b3gWwIEiUEMYiN//z+Lt9iWZBwCCQJA0VHzKf1K8Qev769LbMJHeafxEfkO0Var5xzb1n1b+8Zak
uSGa3/iv0/22F0/Vg/IGVJmwGHtxhW8GP8WhOqTedlIizK7Nbt4VkXV0jusv4zT9DHtx7e/qp3Iv
Xcqf/Efxjah82kBpfc8vrDzazz6QPQ4yD8RzpHpij2krcI7bfvpJWcrA/PWSAyfAfXswP9Or/juL
mrNxUj8dFLdlpEyu+tI9Daf+IIV9QMaAX4a1n3rlvnhR78VpDuL7fK+FzQOgrqC8rkF7DxugGX37
Ce9SpEPpC+tLcz+T40gIktvfw83YLafxZdi3D9JF+8Y/66XhvBtO5q64M8J2F/tDVATywQpTz/yd
X5sDv+WddgTu/lI9SGyvvu3fcIkSG/2wl0QcPFCdmaLwLLAPbP54URTkFyc0Ivk5WS7QqpzrF37O
AwL2Q3KXXonnuWBZPE0n3sNvNQDdut/c7GB6cmAc64vlWq4Iy8f4Sd03O35Br/eecFgEpLmd5IN2
YlfkyWF6h9fjUIdFgG/Jh8u8m3/VcdiNQfpmRM1BCZ1QCoZoPKNmZkkhHeMPKyp2+uNW+ss9JNPB
cHG3uBLH3eCxAy1kTJnRmJ7xbSdfpXLUam8+Gnt8xV4dLkeN32s5kXVTefb78Ag5ltNwNl3jbTtV
UXYvju0O43m+R5Tum17O+2LlyceS79O9FVZRs0uOeHif+g/prjrbV17h1QlxA8hBSoKsa/OxFzsg
Dr71oMGbcPMfHK/Sa3GcLvPO/r2eAVdNr85D4i6v2nF47C6g75R0t2Hvxs3OL2q4UsTJFSqB7Ivd
6Cnh+Gkf1gNPQt8xAxAsF+mR6xOWVlpfMtwkoeI2Z77fzzw28KF5LCtXpphx4fn64r132b7dT1eo
fVgDtDs+NDgPpr9EjMfJnFWATGIfCKUqlHEfnqZwBj7pVl+Gj893xzYt95LztfJc3Wse8nBzy9CK
yp9weIJmZ76otZ/k55mZxOGjofBy7SD2Rq8P1ECCvMNv0X5U5+1ImNelYYvJlpIf8ZNzGcnesl+I
QlUueKXcoj4VHkdFN4aK+TZayNOH35JqQZb/XeL3gy9kYAGiVTkP7vW7Dy1vwYUbtb7uE4o9yJ72
PN2vj8YzMdk27Ud15L+BnilX7AJe/z36qbs8l6CovKhrAsI4b5tGLkXMiC1bV4ZKJPsZGKnc2TmU
0G/WSP5e9FsSCdd+EDOtcdfP9rC91mSSOIckgCDJVO0Qf2MWuS54BOvAnHgXh3ZfB4X1WR6yi/HU
/s5UM1qtx/iO0icYwvVQnwgbDjX5l/HcBirH8GV8FNjrIUeE/YVKFdSgu51xOYWKl3mlbzIx4mkU
NtDToT7l2GsB3ma6LxFxlVuulu4T1soDb/hsbk+6sPxppz11B+5g13yWVU9hxN/cT2DoBzA7xIJY
bn5urvqPrbpmsISwENVDm4XpsrfKc/mZPUp7kz1cWGM23C2/JX/FORu8No2HA5dK414KuKf3KfPK
Phi0Tz5f+a3vfFV/hWQMl+KX6F4lzG1+wZCRphgTYaSbgWqftTKov2YWzWZEX0s4s9sdIZX071iH
3CqYH0Ao+onim8BBlMjZAlhrXBADH9/kFsoreC+vaD6QfhKvU8x+GX+TUR1SeD+OW1SlV+zjw3RQ
g+KFXlt513E/nuvnttpXr+NrtgEUSlw7EpTBnTvv5HNnm94HTkGLMdFLkYam+TIUTD5fQcY00Zxi
1kFuEvSlL9f+9jY6vrHtGgxy+9X55LNeHyl+7Gh+nB+tF64pr+bivhse5MnrhUvkYXcY7gv/0UJR
6Y2grYkDC9f5J7VPiXOfMIt+7V/le9lwp1CmbZLC3B12o+RF2ujXz9LVfuijH8dva7eSfTbp4izp
n9ZZvuU/vbWXkXSVPgT8eVaShzrULnTkN2jbhzU+j5DTstbaqTe4AkqH5Tv31h2xCTAt9plfeoQp
PMzBGkCk96xzTk/jpk/8nDean/uUHqCBTeASciqlB1bG4qzCJv9iU+1mfh5M8AXTPY8NtEDYqF81
VJ3arjWnQGmDZsVd6trnudJ9Hm/426zJl15Q4VTvuLHMwVWrc/Ym12/KpRs+sBkjnBmTU/+b2bPb
im+je3YuRnEcD5h2dXnntwGmvAvYkGnxnqcgmL/p92ifXe5Ed8En/JrQ8Z4VmD5CqH7CczIQ58n2
eLZ7XPaLxXO14Av3YzjkqrtOBVbETL5yYNWu+d2zIoONCLU+NIvqVfLT+QyHoHiM0fIJ3N5BvQNy
mB/G/ewLr/2yH+w7EDWZP5xhn/a1i4GododzeVhP8QVfk99+za6x56X4owoPw/QJn2nf8aQXe5PD
Rf9I9+MXnji4FV/adY70o6FDA3UXNKPX5sToon2bjasSmf5IhM+NI4MRPbSWHf8npRWNSK6Hn+4C
scE6w7UqMliLCEciRt1WsWvFPs8OMWSiJhqM11n1kp9xj3gKe6AlBXV1gGFWLPATdof0wEXG1Tyd
9QrerztGmf9pR+mCQCc07XA2D/FwlZtDOdPW+D/wXGR990ct+h9V5U9Nxf/+Stj6AxX13/it3a/m
tl7r//Uf3V7nz3/1fwuViwL635fjjFL/xZxzm1b+vRZXjb8pjLIRBN5Ay5S7f64Hnb/xHxlikh1E
yjqhxHzPf68HcSgTjYiFg0Gqynz8H0Qu5bYdZMJqM0P9+1f/k0L8r2Jn4sYRBSBZpNrH44CS/V+k
mv2qVX3abfSqEze3M/QL4SYk2F8Rk3SPVmcu13/6XP43a/f/ZbB/G+ff7Da8BQ3+7e3r/1T2g+Y3
2IZx0ScsCX2Y0ZLfq9LXVHdx+H9+JRYGfxkQW5hTZERLN1Exb86BAP7X1yK9p8ztARjxJlY1UYJS
QEGRH4VDr71WoC6muiaw9jbiDrC9yvmGVx5pdccSv+pM7J4ZFJOhyEjEUnKK7SzbnB3ZslinmxYz
/D2rd3FnSbHqxZiqM79vjOJxHADQ4jxctMGXSEfUTs6Sle0+BW/MI1kRoxM0UqU034vS1Ri0SdZN
dqa1mfwdVBn+bFRnPfQQVJycWFVBtJRf6vZKWVbZlX4HxKPqrw0GfjUYJM7mM5bJ5Xtkp3jssk1Y
n1W+NPrZ3hLrShptfBYQ0L5LwEmZVxsKB4qh9mJdfMbSm84xmCc9heV2Y5leylyOzwTDF+T4ZlbB
AzVlpIz80Yw7En/cWcE2ezIqi9mehARx9olQMWmptoU6EHmZ7HwnyaSU77WUDlC0Z6nK2+OyjjCT
F5KLmBo68VopRzttF4H2aGlsaDp6oWwmlb9q9sbqyzlEDC3AIFrrC9DLqsiFO2TEUHDAjaKZ31gq
zu3ZSEgQf7LnZqUTqBvDQOmZt/Ikv1jzUvQrgCBt6UvPymJStQJ7homBjFU2Gqgm5iLVNxZtDH2V
wo0Jt6MFhdx3m37IKykV1mUYWrPq7zOpai3qcRYcHM3yzOaWGABdX2ldmtSwtqs1tEpd+NmQE5N7
2UZrlB/Y0rbVa5I7+dYHq2BIisAOwz7qEvbVNymiva73vAHGk6Cd+9GgHKr0nqW7IdKGcWArpyRJ
sgw01vYB+VZfXatM0i/xYEg9AcDZBH5D37rXNlm5iNqpX6tQdGojYT6RTVqkbHRY18KYnnyTAXHh
b4OZV9FUMJrzFug9ALER033fUpO2YEDJO+02WWjJy9hVDQAxfpoMIWAFnJVcJLC5cIzUuKKs5LNu
fHxmsIRbC9M6x5NjUa7WM328DmaSm8Uxskibe+aPcptMcNQq8FBWMVFWweLjA2NTOmo/s2LM7GT7
ymjuFLO0tVM5LW15hDqcavi6ZQZ7nFNbujwyxOr7KG7b2z8tF8KQVe4K9c6UCgJtgBEjQwt027gd
iWZRyFEO16rBcWeZ4pfclHoRAVtak2OP0pOluap0X0ynDDSbBDfvM1AE8kFIkItuFntoXNuhAwY2
jEFPAkinMFFzNobM8TJIZhU2xmLACGWfPe2wrFmJP3CUK7ueKSx1BBJh0izSVUTq2ptkjpjEpPhx
xtaEaNvUgIIiJIo52Wj7IiTaTfbmLjfq6GbhkkOSWCmsRTY7AEZJ9kZS7AinjwRV4VOhJGpyjrmR
7Z3RqqPymCw6l28gEYySv7CXX8yIQkwsTBT12mjz96WWpBK9tgPW6myywyYhY9mkLFp78Bf+qKso
dmUzkwmpymHan27RXOkehGTZ7gAKpD+1ppsbKFd48q5ZMkdltp4mN8gGsN4F1fhjppRTiktYUGcB
9WyPxbYw0pm32ZiCqRqNCfVpDTemULJxeeSqnKnAUyPVn6FxgZBxlaFMQEDoi8Mj+l1Fj10Vu044
er6BWVJ1hbx1ZbOxl9vLSh9RT6uqvitwmxyuS3Y06C4TvxJZzZRYJ64PzE2D3mucf5IWznBrI6aO
0eB/bYqaTmricb8O1fKzqGlftc//eTX0/6hs0aCe+PdV0fmz/Jyzf55QIib8r7II1RQ7F+aAJsIo
6+9jyH+oplSQoyohlAa6auUP/dN/lUUSJZOJqZUQkJvFzfkj1/QfhZGkWH/DPXmrLfgmA+rFfzSi
JHjgr7WKYd5MnwxQGVTq2ExvOqy/1CrkqgNpVDesKYuNdjt2mnY79aoMnKeIm5e0lueZ7BwwHKmt
d+FS2sY+rTmakQ6ZwHZUWO5qVz6ZnFvhUkjdoVXkza8ToZx6R2GnQgCfl2w9g3YwiMOBmqjZCzFw
1iLFwaJxQ1wcDbMCQwUWCDa21244agja5JcTwMImtl/zLdxsES/6IBPDYdNEqa1+KHl1MSrQi+eL
1i2Gv4oahooDNiXhYeZKBfKNeZ2OMpJ9giokhjXO69gUYbLxqJNShUS+noZrBgVAmjyQTlMcBPs1
N80z5i8OyIqpt30QAPFT236uqwZKCSXJqEKdSXST1295JFU04lpzN+jgGDa5elrMcpcIJqnLFom4
jVDQ+OyJInZdhTeiJQvYlfYuAPQL+AhoGP3ms1fyxsw861JB2nCANYN1JysZpcxeUxlYI0qRuczI
q9D9xBQfsbkykRxMbJCa+kvu+/QdIjJRU6RaRauB6bUi/sQb4WyjSAevtsSOtzg0W3NSRWtVoOmp
0+Kh7mBmNNl3h9v3WDi2FEgj+WtENQkGXfK3NuhM2IwfloyHVCavq3oywPYYVTgh4HQG0InlPH92
0K44HPTkwVa6O3aOBzEA9TzEK5AQOLhUFBqtmjo3+3lQ3riiWJzY01F1hodarU9iZvejTSoYsdG8
bvX6q7Oc3Nf6eu9My8R5tkC5Idh9KFqA/sVhHlN0EVv1k2Xjd6IbFxJDjjheYDDJPLHzTGK+s86/
WauSi6XXe0JH4GrNYDvkjZG2PqIpKEtfsoychAf22sVEICbCrC6/5HKCryCZCIMEha7Wlr5j7ZqF
iLkeOrMM+5q4lVwD6xlnRSSL/q6f6Wb1sv2OR+W7bnR/XNe9VowHSKAkOznU2R1GNDKeRIVuLr+O
RfGLVJd7zGm/sffQCifDEjQKRJNOw4QETWtbAUgJTJF1nz3b+vBc5P1dIuRHUPqhQ0WAjn9VfFVt
GQEvWmDF6b7Z2kNq1hz32RZYgH8+J7370qfpDSJsweAvZ4wB8Qqo+BMRk75mE2QilVgFCOPI4+En
GcgptCRuevMxw5lybZMsJzOrZqkpj0qUJ+p3kWrqIZU6jqfFYWLQCMw2UnloC+MTwVvQVRBHRsXd
1r2zte6UXbfkiBfRs/rerzPbXZUoLpxb6MOPuRoHIkt2YjxQcWx4aqbFSPyR85ibH/gNGQxmVe3r
bqdZ0FM3OGw0UuvSfSga18xsg22suBdm8itZcMMoftX6x4YpSod9PWdEoGb87tzyXoGvHYFcSa0s
Xifb/ElBEZMkOFky/wgyEroJPZE1jHqNJT7mYVYcbs+6kRTMDWjKXLMgmqh1IdSPjPZWqp4Hm8Jt
PUzdVmIw0tbM+DZynCZZqPPUyW8w8czW9068yOkHkUjmzGx/tYr6XjZ7nV2EAlPpnSRLzNNpRkDf
wenQcTIssyrBTmRV0QyOgxYXx62Etelid0tU0kF0lVHSlDJTMYdE++pEZV9kMvI6X5Gk6R5Amg78
1dBBwecNjGdtqyZi4/MlZbBI/hJp962OAKcoAR3O5Bl1OzR+5nciJ4zZuzqnN+lz8GhHA+MdEkCT
pT67gi5nQopNqYVVlmj55PespKtgGKWS2fsNMkC7O7LfakVCnBm5Z0wwda1srptqWEHcd/YuLfXk
Hc2uG68lN7xN9qaS3ob1+lSf4w4lLHe5wd73Df5u+dlvyh3w5otu59K5wYzzRJ5i4okmZjymm4w2
FdCRho74pSE2xEeM9KI5Ve5l8/jj6LqIBrFUF2WYuHWQInWG8GxniWq1O0hV6hzajVFn7w1LcRyM
+azDqnJoAioQsCaijnHqoynPg6SYbrEs11lDl+E4uwKeWScpTN3g//KkXSMqaWWuSY+htbWk6jw5
S+4XYnjKsgzY1BTjaMsCJxbWaUZb4MLJ3vQS4FYlu7OZRlVmRTOoIgSotr/kGZJmqwixHpIVquM8
l+YhwLYTH6S0hEY877RxMgh/Q+FJ4hPhtIY5hBt30d5MxhczJd5xmggHyA79JvyZMBDGINySkG4e
0G+ebZGEDAEeYzzLrrBs7SlZ0+q0rIvmqTIExWS5L+nk93pZHqsOJxvc5JglUDy52P92/DV3YzMK
V6z9L7BcMK/Q+yC4yKJ0WoWv0G9HWsKqvCccpSuNxaUfDsTCvbfNbDritLrO1RoqU/W7I8xAT4Zd
bPZQ7OQ7O33X9LUP4Xgeq15cBwxhmpbiGCczIMt3NGuIiSi4bQdf+HISYntAUgzAT+Dd7LqKQ4dJ
9yCKXSm2yJK73/I6XC2tKi+Eh/3RVu56pbMD/JKnyRjv0NgiLS2c1UBt0cA40pfPeL6Qy8UKIZec
3VwpYYrNz9lOnVn5Yz35E+USR6k9/ZDo+6LnOTsqi4c/Sto0kCqkQ+mi3WDmWLPW9nmwlsOWTttd
LFURBsjkZGpraJCTMhgJtmWnmlxpoQc2cJROes6+9xOrbFBlYwgadm/FswIcEC2NEAeSYd+x72MN
xL1KFIYbt6OzVwgqshuofRafgLCyB+J2eB4zf+G5vMhV1NsNU2dhOkewg78tDUy3Ln2VXRPZDReS
UBCYMAloVm9wANR2xPDsx3UsdkW2vgi1DVcktImsRIlVvSdxdxZNGrUxNwihKzg3fuUERMxVFZQT
tRgYPDdrilfNGCITIu0Q15ei7LkN5cQObYg5e81Ydlrb0KIt4Zw6X0Nh+Xp27eNTmnFttdCrb+sZ
m4ex89Qv4oTxkfrmmRYniFF/DfNrq/WRvJrlyyiIOt4uziY7u2po9gROIiCW3AUcI6NAD9Xlq9x+
ThXi6SLl6D8h7pZ/EUlzVAlWQ8LDuIZpVOzsRsKksb3FQZJbpEMXdvUiZudVmeXykXvSdiGGKW6T
TOfGIPG1NH+buRbIAyVN68w8fWE9c1QuXp12D1nat6vfG0T7GuJVau0b8kwJ7HWud0ajx9TQLCo7
HoX26lLxxW7PDjcHvOZ8mElAXGaf3VeZEeQTMdZ9BliyybbkOgv8PHZ2N8I8gYmu77jULDdJVdnL
4vE4DRwZcvO56OII3fTOKRRp32YC4G3eRYVl0+omqFnBK/AEC8qO2Cek7G9zNtWctB+iZAKStEoS
3Bjbo7VLeg7ySb7TBwlNHxLaCGBE/JzPMQjxiFnA21aZ9yU6HgKa9Xen/ZqYio1qGk3NOgRrjOmC
bt+XoaNrJPm5wMCIzynGPszN2GKbMRMgtnp6zvWDmp5g7zsGzzvSUno/w/1DTVR1zw3ZORZ9vL59
C7uBIMpNN52I4sb92y5biAWUsZ0qFee+ntFACP2p6zhiFGFcm2pd3je1335nGT9zJEdM0dJzzjUU
dOPVGebnbW2prJ2DtbV78lOhAaqd1+GMWltWSmty0koLIpAZdqC3DQzjhl4OnlRZ0v22sjRyiAMm
32Z7qlQqLGk9tsOMpCqGrtakpRdnyqsUm8eO3GiN9AeSO/3SlkoAos4JrdsJvwKgxfwOj+7rWC3f
pBTcpfW9MxpfMSo4Dpc36KB+WrHMHscgB4AazHFHsqxSS9FmwiDtdYQjSRcRkXRU8u2s5gmW+Wnm
fTDNzcY6mAz5EcHTBRZvuMSsDfWbuJ/GlRktPBdhg17t6e+85GbBNEhys6VdqrMoW4fvqWrMiO4B
8cTAlslMor7PPaE3gE4FH15vwIZLpmKNFBvIqTzSzFU2q6CheHI4ZNPbwEON99o8PlMIHkYEjWHc
g+dr2/VAyhE1wStSMcdjQKhe6l4n80E6zDy/MNR9OaROIN6MMXhnwWDcc6w8GXxTp4+IKTUViQgY
3NsEjz1VPB7EMr4WmuQxi7vbhJJDhlZ+z132K1nkcEzyF7J0TmMKJBNa4pveL2dyOri3nWjlz2LG
EeI5Ko6P2AJnR0+gU942ucn5KgdDqbLbo7kLyrJ+bZvRecnXcSDBwI70ylq8thxDhjSXjUx4kJIt
0ZQ5PWGiza+m0D7qUld8y8nuYJ18tlsWdHX1nLYLZpHKgdmv/IwDS2h01Id+urQqJmSri1oUhp4s
tf4s9Csml+6x1esw7/BjbyrVqbDEfdmyDtuYWGpkQSdbx1uM1YZHBHP4Ac6LKzs8sZxxCtpF/ZTB
hLnVqv3EqUmejpECxyduWSqWOuyMwtfiIUSbDQXApvnQrOmWt9NTJeqfulXzHHHAwibG+mhv2lfS
NU+094qOuNRiFRo74TCOIVkQ+KkLK9Sb5GEeBSth9WHOk2BSrcCY86BhVlr3XWTPDM5i8SYo3Ess
4mNPj1SXqCmPTqmH3VA+A1cmbOweDX2LKphA5GmKOn24lTiugE+5lbtsfh3H2Dp3DFPdYTPzj4Is
oEBX4gXBTtpCVZ5GOoXraDnpd5Jm7MPVrEx/Jdq4nXM9h2ggN7Wy54qSmoAEBv7AFCTEJ4GFTacY
/GaG/LBXVHGVlU0+keFJNiYIAa9E8goOnRm3odsy7i6TuMeV5jnetnNbUeIigjC9nqzqkHo+paPm
As7Y4/imNfe7bcMoZAg5ZDT6Feu3SGrSqZQ9/AF4DUa7RC0C31033XLD0vpZkTqJhi5Rv9iDtK89
lJ9d2lUTeV0WRspYABDW7X6vF2NzpYVV7mNNmiO45QbD5inls8dFE6aprT1raW3MnpTKrNqlZFUf
jC3ODV6/oc2RGDQ9xRxlB/xZIAwIMyUdCcI6qrIJakdcGCuHhlk0J46Wot1ZOYqo+Tbm6IthPKci
VS61Gc+HqrYzZD1zsf6w3oJtu7Y3xY3a7JM+XUnSTaTDNrD17gbEPX2HusnJ1HCVnRH2mrW8Fs5W
7Y1CXd56YaHN2aaGA4Bf86bunH/H1FNAzQ1rV2tTHMnQaS8Eia4/heHQ9MrVGqxNDQq1R+3qeFZO
F9TwzpoTC6NbmKrYdkTzLZ7VJfZO4nr4TMYe0YmxFl88yPEalGnQbpMc2bI9LD4n1fILt4l4G6bJ
cDy1MDVy4nDbLWOtnzRtwULYQJ+IIJ5kkdzqql/RqhOdh7rEmLTCA5xA/9tWTzbnIdkcWR6HIx/+
uaqJOpMTYlhHZYT7OlkTiNfbfFHwKDG1R4YwpM0Xm3FnqoP1tahV/oTelc+LlVS+c2QhhUKV46dp
TptjkwvtVGVT4cOzOBZSBp92M+WaKbzOj5nlZri3dCF/JEY6vrNEJGGlY092D+yehsSeq/IrybDl
oQJmGaNS3UZWOyBnyYmdaIHAIOAwMuOHTMhpReChgcqMY8S8rZF1RzYNxcGQmvzEdqV7G4p53eej
ZhyJeUg6yB4ONpdGVeODxqsieQAQEJasayjXm1Z7pX9qoOFyyMQyKhHIB0O87XGJ3ivEmft15zws
Y/MJ1XnXdvFhRva7SxX2mqatoE8aWPtV+wHjc0VK+sgEoLEaG0pqZaxHkQG8duOJ098FW0KuaFo7
OzubJ2RDy/RkklLrd6hMEf3Q19e+OVgGvQfqQAdXNGFsMs45BrgaVjcrfmjmOt3JfCqrsZI9wD2w
Y+OZlP5YjDQ7ySzFOxZ0edjZQkEInZY96qf50x6a12lylKskLzp1QH0stfksCJSD2kpWROE4+b2y
bRZaG+uh0auwsuv7demn3aBtwxg1bQuDtZtH67ywvkMiX/bEB9Tio6hBUpFTkA77Kst73dPUVdwS
KLvs2MqqQVRIwSMV/Eq3E4v+ZcTDOjMlspdzgp9vcdeyMk9UyEpQrxLT1kpTSWLJpqE94Cknh6kZ
4p3ZOSAhNFGLn1LdmHlulpnwF13kxRvr7n6WKbVVlV6KYmSc3lNRsVLaMA/x9MMQQkjp0sak4si6
t7V190zEFftUi5+LELQjY0eyytNm6VOEbWY/OCSgtok8nmdV2IGmTOqTpm+30mOzp/2sK2zkNWTm
h4FBBcdrIXoyp4Hpj5D2TqqIYc5uk+KE8ImoSg1lUxiqDMOeoUyQVbSB9SgHUzLKu45A2y+lHVmJ
z3TDuWmy72ubwDGnUEq13djOp2ZU5wcV2Ibsjpq8fFtlI7tGSR1Cw1wQAAnNJPVyDvE97VX7y8j6
NNwIeSdUb0puMURGeiaodDluZs+4BD7GRFjV2CQHc22uhm0Iih+cBfelo/1P9s5jx3IkzdKvUpg9
c0ijUS37aun6utoQLiKotTCSq36Neb15kvkYkZUVGajK7BxggOlG5yKBrPIIv4Kkmf3nnO+I14Az
mLcgMJIjXQ6Suy0OsKfxxI6Tur8WTvAou+qSFA2DxTa4NXr4+rkm7FVFaNIsONAz7oCqY4MrLmga
WjjmfSu2E0SwF8/XihPoOwynTnr4Zpk3RfRKiDHcqZS+7yy+MYb2ofeNrzxGloqPkm0p53Dtqgdp
wsaiYFoj1YpoyDMjMH5k9J9bMiGwgV2aLaGTr/PCXenY1jRJJwBbNisNKHhAjD5Vzoso5D2TJGNL
DxMd3SlOpAFqEnHWLfikZZMAG4+U9dgAdF4Fk2xvmTPdUCG+iZitxvqDORnOCQPD+8DzDzgR817N
ktWpy7XqVkPi5xGsRetp5Iuchc1Nz53kajRIOczrSNJuQsodX30wW4D6sBWoqXcuUW2vXejdSac/
QPmWi8F1r6kIhhnuZR+pFFe6JOHLDrsjPDB3IMRQrS29+CDysyl5Kq/MLr3WkYzXIUlvN6MwwVH3
qS0BDOt5eYdm6q6FHE5VIp7yyfxoWvutjS+Nj2TsF+to6s1t6jwVKQoE3CJmTm1G61mCp8Gw3iaY
DDRQORele+dx7ikl1MFai7NUimlR6QbDlJhQcqtWBbMxKyhueqZ8SNi7oSzXvNWNxRPBR33JWn3D
uflxGB3W9Uz2RBHjA6j0bAH8Em+ylHdOleOXzOsH1XXXpLtpPIoZeE3mNtI5L0Sp0NfRmH4Jm57y
1ta562E67BL2aSfmDbvCDaJzYrDJAyBAaiT3bzDCxAv6RL6YNhvSqSjyGwbEd8NsrrB7zsq+su5t
yzqMJcPtKnK8dasbc+3cDk1HPndFz6mgxNZHgpEx/ap1sy8qitU2Dct2xcoU69cRFLALdqJ8rzzf
zramrb0wOTh2ObNq0oWPrqBZxRmGnd43txUBtLLrouXkK7ZoRfa1CQBTDPpXkilPbgWGqkCj5Yon
hB3hUdnWbphsmKhcVMTUnNaN20AHhs34eTrToEn5rIJQI9OsJCvndKuqMU/FOLzaabr3AoNPjmkY
9J3igWm8tmgyagDsqN3Wg6T3Fu39LBEz9hbGn0I21VwpYBXnorPNlZfYpHfcrW76+ko3Kj45EOW9
ABtnpBaznOF5JBSIx9ijEW0SZw20P4QnV90OnaFRZscpNgTGTrpa0oAUQmrs2oR3OLmsudOJms1b
v4xcqmrEA3Qld2HEsXjtrJA4vtJpfckDwEUepTTXdqzFUBJsGAEoa1j0Pt26sehcSZr7ceqTFxby
4UhN0Puk+dGLnAL3ym/8Xd5xuQSazfGkmuWRGBhQWR04FflV4q8j343wENOOayYm94TbjCfbSzRo
B9TJpMXJ7+jLgt0AM/FtqBjYMfbQGEkhjHnmeG4tWtYH9UXwXK7S5DlEhymQhyi9SXYTUxyeaP4y
FQVe+rCzzsLmPi2h6jcy+RRxuMlH3jXbvIWj/A0+lEtVt/Y+NegRMxhUG4m5ph6AL4kuUY1znG9e
IlrZFlDeG+bR7de4qZ6nxAtPNAquxoAkXka8qWWHsTBpsNoKMpD0gR/yiqpyw2KqzSM65IQbGRNl
rJVWr3ufrhA/dy+Tov/RiY4a7m8jdnZxmmy9hH1VQiC/aHahwjuZ+NUp0oLqSumGv0w8wFGl4FHt
6TgxkTRG/OIB6cUIJ+wQ8ybnFvLyVHXTHrpWyq61s3aGd8rhpu1kmSYHulvhSJQS4FOZPIx+9qSZ
w1dULN7udG2LvODRPu8QwmePAVMHUmIF+ZqtvtLvozi6DLVGoDIP95JmyXHwj35unK3apo8Ciw6q
H7QBdWBhbJgBwxKedc1Na5nlKpYcRRzUjTgxmTjq3jE1SEQL6FzNRGV3oOC4UhRtHJBDHjTgan1X
NstKq1581O1VTzf6OeGdbAqMHUtqPHDpW+zbzMcifmnU16pB7NC49HFm0Lc+RdaXNrBfa3zAtSN3
IOIMBKycgS/0xAsor+xgldywgnhLPz1QjPhW6PWLPiArEAVdd3i36Cmp+pSvtbLHxZSGchMHADc8
TpieAffe7DSs7I1k24C9r+DXWo1x21cxAQg+h5heTT/ocPGA4NX1YxtQ31G2PB0ml1FDQiE6qBxJ
jx7JFwNnbEUkdtp5eM1waBfg7HWcdxz7r7KBToHUIquURMNhME3KijLpXpyE+TK9DeGKyq7mWtrm
R4fa0TfadpY4ey2EkyL8cEWEO1815fRqxcVtHJ9UMqwzGIKrKZUcYNLioeJTOE2JwQPcsB8MOsdo
b2HJm3SKBw1ManzQXHdWr3+19Y+4r9V7i364sZyEX36j25qzaArfu3Ic97aGSJQ45jUx6BBJJHtM
hG8u5m7T2O7vNfYau4n2MM/r3mquL8gZnno0GcjGFbmCsbVvdRHsptZZ8GNbZqqIGtSeDx5L+8Bz
XDfuMAnh/OFmBY99gRSHw0qZX+1pQ/Wa8OkyL/B2hcGzqOONSl2URRHcThli4zAYhyqY7ny2IFIP
0Z2RSILsawCDlYk2FDt9UlurY9vKUnNd8ZB3ynxLVyHOPwAiHk16eewfA5UdzYrOEpyT3cpJCDjm
5t7DR0fWokk/WFCwqnmy3ORasy0iputNUdQrT1TMZ5DxdFxs19xas3FtuuMsRIEhohztegSaalms
CpKjC+GoBybAjLu6cueHiMHGJxt/YgraOS+/xTfSz6BRZzutn0AVc+uZ3rIPb1CEoNOUazoegXg2
5goc+ylnU5g9pYpOH1pwmBUxU7O7iDIh8g/TGGAgNGh6SMoP2qDvGkIXrm7re2m3DB+jowdvLzaC
Z3im/rI0yq9ZgR1hpGwMcgEpYT2apbKRob8VjAvRR+csNN67xC7OooPVaDTySK65W6UmXoYevCMZ
/Fdbz2piFW2/VRrDP4eh0Io9464dtRccZes8rBjRWRjmpaaWdTyhvyYHmX2msX/Vwsr3Rro++uEh
lEA/dXVfwNKvRfuVWSd6pu5zY/njRblx9Nr1+c3IYRUI+EIv+3XSaxyH3OqIU/coCBHn00ugT8vS
zfAOGAsQrreM7WDpyS3Q0/XsjBFci75Zb7EvVpxM6cPkvLrBirpPW55J5ki6uo+uWgqMsp7O9sxt
r5qSpRlzG3aFa+SBfRkbm6EwP7SK535Qt+e8108zHNCrNMZptz2xHsXAusyp6zFzivXMx4zSFSBA
C0/eU6V5aEf9EIbzVkAqf8mazQlQp8qbFdHVnrUqQ1c2qNR0FO6fcWuY4AaN5hQX/oZVFgpM1+wN
QYVTv9PdjE0k117kbtsx/KDUddGC5tQLKOJ8fBBSKPVxHsAUkRGG3NlJayOJCaAh3ommegopxmuT
YB3G7qK3wmrFAhl+NQOesvA5l4Od7DnjL+rMXk8TlqagDfa1PZ6xkHJnCZx6SfCka/2BIj43zm7Z
bqpNjEo8kJteZPGbBRIikNpDS15D74N16SPtTpwbTM4WtYFsII5dLfelDT12wmBNgovyTV4mEKaM
riQ9XFp9tMsnnACDpA9n2hp+c8iALPsToIw0e7NS+dQ74zUzNzKCzPbtHJoQdmgssJNVhbdaQ9kq
+s84rB2d+FcUl+MX4XN08kf5dQjzZTrxQVnlne4l95N18PKW1hZxH+X9lUI04cFec6IiwD14UbuO
kwRbRLFFaqTVudc4R7tc2WSovXVeJVdmWk2Xhu0pD8iQgSvjFBlIOBb52u1IoxDN/2jYOEV1cu+l
073bqF3UuejkmXeOJ7c6VXoXX2FJmq6LfjgC3GKr43/+4Kr7J576n4DL34xqsLPnOanpiRnL93uj
WulRxJ7kXBp+4VjXY+Lb1VbmXfKZg1Z6qgbFIDXKR+c09CUeXIwZrVirFKl3/SevhCxDWaQj8NL9
J+UaNsAYQMsuMzywuPD+f7L3R9BM7aw18gX2vebNo8AKshMzQSqpqL68qzJN+2Rs7z6kXdHcu62p
NgiXDUb5yU6+fHsxfymF8l/Td+n9IddnS019Dq3tR+Pl/Cd+jYYLMt4eRGmiJwAhTceByvgr1wfj
pc2Kwz8GYRWwkfypXwMp0vuFQAWEcsmQFpf7bIb81XjJ/4X0peN7hDP3LavyUyX8H1bE/3QF8Qsc
R9JMISS1CjZ1Mb+/loVjtMPkBJiA69A72pqfPGocF6+cQguPncmpoo0YZ/gwUM4ezr5DbXmszVbk
/El+xMCa+uO1/O2VuAYvh4/EE675U3ykZXcQQwUe2BQlCdYsyGjbMpsspBOlP3Zdt/Qgc59lEgYt
EyzH2jJiDl7aRsNLHozIbnJq5I5Rd4ZDxTaiO60cpz8BZc3I9h9uuPlF0qvjObYUrjs3E/z+4+rt
xvSVycdV9V280WLN3ALSxtWPxSDE++X65Xde1r8sDzF+ssV++5U2IAABYgAKujFTPX+I8LCuub0v
KCOnQbbLpnDn6EV4r0HzRXEei01gj+ZK87vnKKG1tRDYbzChmwtwO3i6XYA6lEFGW5XAG/7vO74d
5ycrd8G/9ln/W/5Z1PXbj/c7P//9djd+cVgV4FIShZqBEHMVwve7HYaXELRcoBzho2aN/wcHQvIg
AMfK3JgqKbSRHyFe4hdCW6wxhmHwvxsk0/7C3T4/UH64fFFFbG5oIU3HBsaqi5+rAoSXay1WwBiv
aKG/R33s3EjaB4lJMHOddJLsrNfgGVvHvfRO2u78rtIufsUx26QS1ku1tTfLR/xMnI39tSM5xkqK
eB+HmulbxJq5DiZ0XqC2+TIe+o9Mr1+nADtkr40MZcBDz5an9dB5oCZEkexTG02Vvshi0QeyfsWt
9VoN7kupJnSTwjxy7L7oNnkhqOnh1q/qo+Gi4lZDfiltA/1cxV+wtAKygQYNiH6lpyp7qsa+X+Nx
cQ7w+totgum4NjLDWccaCauW2fCH1PQ7Xgq+OPrQVaFqTCUzgkUO2GPLUVwHkxttMoPjWt5MoPno
KlwSe+pXDJ/BJ6j22NaGtqHbNl9PWFc2rarZqBXmZyEndAL232Rcsm3nhhS8p+WdSbcW1SpPkvuZ
TzqyvmqczdwhCh8oHZQYYNTOK0SKyO0xWc/KuYHPzf8vAHz/gbTof2wp/8+UKbX+kDlLeuKn7MRv
xNkZK2s7AJ5A85ksyOK3m1ozxC+CpCNoPotgp/Nt/fx1CSeIOi/tVLbY31dw/tTfQ6U6GVUeFIQy
BekKl33bX7irXecntjILN6+MZw6tc3QwkQj6/RLhGlobdAnj2mbQgYHEcZOvUqJj7bOp2FvQCIo/
Okcz8iZ3GXmDoZhhBFV19Dyt87aWXZX9nTkwbjtncevEez3w2/5rWImiOTJA7Nde5pQdxGyRNHuB
MppvgspOh710gzJcYDUIfVSENO8enQRZDPLEpIxdNdWFsWIMGXrP2AMKVCx/jHJ171aGlXziqphR
FubghDakgCxrPumniq4zE5LTikCeij7p4JltkHZde/t4lEpe4ypGFQkTWAadHkvnNgqngTlJPqGn
4QMw/AfdUd43L+iwikbOUMr7KDx1ZqiWrcw6ufWldqIG0pyZoylBR9eSVIRnXUs8aYllDiEOG5f7
qPPw6jxqC/aD9E2qeGxEt0l3LjIKn2TVeoep8hq8lNYw8ZFyAuFuRykcl1Np9ghIgUMVS8gm8FHS
w4kl0kQKozqzbIOj8hJ2Di5WvEfJRmLa2k3YLKcIV9TjlGDhpr6i6Op8n3Buvmb4658613GaDUUR
wx4jLDOgHMP2vhF2ShtyVRsPDY0MwzIM+zxZup3vgpopNA/ybSUNHnaymB085D/jpVGEw3vMs4cY
O6h8fTuM0gxuJo1J8DINvOZdNIZ/Zfrx5NzWagqDDNo9Z7AsGcWLqLrxjSEAoikIwwU1AmflU9Hb
oCa6tABX9h2btcuUt2LPZNT8kjZGOG1jfLZQt3DchkyoacGWH3LoGJ7JkGqBrSXHoTuX8cBAUWu9
/jmyXZdD+dhk2yRM6/Q1joZqZBEwGBTGbc2MYWxV5d+FWYzK1YKTM1dGHyTOl4iEofGFQhB7uE+Q
0NR+rBuvvkqHTM/Foi9TkxyabqBNsTxMjlmZDI2MKTF3jYMbYQJZFCf6vtSHSHygmzt0+2mjjilI
79osfCpba3JeOBbrEaMnILtfmJ/HGBxdk4T3oq/7Iu+3jevRjgyet3IZcInUDM4oGjimNnrNTbke
yaLGa0TQpnj3fNUFe4sgpnNfDm0dXbAkNjrciJg8M6iYqWCe3oqqbW5g9UXpVesif1aARPSUEINR
u8aa3bVlUutOYUdvLE2HCS5gmdDMHLG3C1Uck9h2qXzv661QTX5FO0i2RNw5M7qfGHZ08XjfEmR+
pWw2OPqxITaBY/VI9HYDps5J3omtQF6u4Nku6MMol0j+CjuMgk6bhDlrV5JtYw/C4RLklc14DocP
ewGtJLWthukoehd0szPmyYOLuQauythx+SZd9zh2XX3kGRfjE5zsQx4z1PQ99TWOZXA1lP5DWhvu
XZFMwUFPHT73IgAblHSezTequB9q9j3XWTmYD24KVQ4rdC23Ok/Cg3KthBiNHytYgv0IN3GwL7pV
T7cedvFDCrT6VI91vxyb2l5hHtO2bWqGA1qI2T/JTDI76yuTsw/vpoV5mKb+vhIqWrSN6R6txhSI
wMAM7a4FupHU7XtvJR8kSwxANQXGCDyNIi+ZUYpIrt2eOanDpB8UEYh5Glx8d2XgasAhzphcF422
F2mknbu+uTFaJi1x15BPzRX7tGpCB/ITm3KeGtidQIx9wHfTrby47Y5DPbeaqATnnZHpS7sfkVm1
4d3q8VdZVlXftc0Q7TQ9cpegXnXmYWLYCJn4qCGacZQRxrkxVOFzMCYOVm7ioviaawAanb+Psuoe
nqAP84U8iXJtWnWtgZFeyqExIk9My0mNwVgro30PgfqFJlEK4G1T0x6qsHwXlldvokF1z4HrdLdV
W6M5BTi9jQoOukPXt0hkeNTzWKA9Q6TEmt7v7Th9C6Y+Kphu8DVzDxjnYMr4ERfN2LKbaDUMndhk
JTKGBKi31qiM2oXCVvsOC9d5QHigEV7YR+n25b6vo/LQ+umxF3WzmoC4zmuYtS5m3LmkhHxVWb06
d4RKDkNv+eegCP2tqVkCDbqo30a/r9dGY1Z7G0g3GZOsg7vTvnOaHtf458VdpfpNlqXhKQnifGdw
RjuyKXRfUh0tCq+Xh+kQm1O2lH5LQJ/Zzk0JFBR7lpAvIooGRjgunSacvvN94bTmDb0h6FWBj3uP
iAVe7zFQkFdS67ZAV1vWmi7uNOlyFmzCamPryO2ayNLb3tHv+5rxspnFCETMIpYUfpubSIcqPyam
e1Ayh8w1OtYKY/G4CKzhQ6NEjAePWQv+vtaPiVl4GhPXdGSbD+zWvNcTNFNBILjm33p313Irr0NV
17h0KXiu6T5aVz64VK0otXMbuARJatJuDH+LlqqeeVmXupWHSy3203qDk8C5rQK7OolkiL+qKTCb
U0cJXGQlXARmF4GIc4qOkVdNQKY0QoxLSOWpSdzGdlmHgufODWoDkwUeo76EHwpfVVuHgRZX2LOJ
xie1ipd9WvspDUFu6DhQiNEE4Hzq8xdeQ6vgAC4afdirzvahuyd62F3BOG6yL4RXbf9N2B2YXSqw
rfa1paNmX02wNY0q9wikFi08gfY1rTLQQJ6Kd3FjRTfYMaDL2WH6kFh5inMvmkx9o3MSTNZeDwAy
zxUNVp2bFXctGu8qT3zjHHt2u65rq7SZ7A6kMtpm2iW4kVbKnBMNTjkuiW4RaegbEJata9Z7At79
XtPG6AT5NnvMuyED6FU6xYcSPjstq0C3HyKG3D5WuY1ZpZfcsuFOSM05mBTPL3HWxmfNCeK3ssrM
i9aVCqpca3UbuslbIDZIwkuyLS63vjc+NbR47LIiyTaDmqwvMdz2pS0ibQv89035RPF0BuO3bp96
Bzez2zunK3hs8Bdy2cRAG/ZeHIUaYwoHObwQEsiofV82qI40fsKWsEbN/RBD1ABvUM6lsrJneKnt
PQ5sL1hEYezcNqI3N9X80NI1UakFiaR0k7bKao8lLk1vNQS1uFd0bFWsQmkebyczN89dNYWvw+Dd
G1no3pRshzd22KEYjGF8U8WasrDuNn65Qh1N8SzneChsvGGvQy+zcxTbaHr4U84m57+lY1Xw40KH
lj/y7QL6lts9uJE9nIi7tstQI262MPB/712w9Yg9lY0VenrXPASutjdwTuYyf26pz1s6fu8xs0+K
AUSIKAa1yCN4FLu2iag/rTBX3dqTqz93AFVQhoyyY00KevtJuZX8mDK9ubBU9jkJsokyK7xcmPVD
nuGDaexjOzYewtEVZwuCymNGau09qUfw9UFXDJcer/3OGbJ5bc9UOLvpxHkM0uYc2oN+nvMntCvE
WH6lVuqnKZvsB/j71VGOJi1cXpNgyDdoEWNLPIYXCk2Ds2wiIhATOIX73lACqQy5FKzdMECZ8jK/
ecX2HFWrBEeV+jLgwr3jlT7VGuN/tBuVwDQpI0O8u1XVWpinm3q8Hn19CJ6qhAPaddwZvYtcZ7sI
LZRdqu6BzGIE80srfFxe0DebFUV+ZC/Yt/BbPDKTSdwfvKxige/qQbPORq8DDQkyk3hzluKkOMhA
OfnG6b0EiUe4SbBzrR4xA+cwpmNym0MT+TuQsXvXrFiQOSgsMU088b7KdaD6hpfNHUU0VfcXbODK
fWaq6qQpAhiK6ETiJ8N5nCzvtqlkfMyShgKNzEN+V4ocZWc5BDDkMPvN2WQYWrCyyvgYUmO2cMKU
6BLZrz1MDXtvWdkL3t/bTvQV5BoWfeIn0JDZspfc1TQTpNpWs5S903jfX7lBzfuAR/dStkq8tGoI
L0blJRinDH9LIsA+8zCl4k7DcrjRkG7fGhs4yOD35ptekmzEolEMH0MDRGcna425TNYNytjDhWBy
a6R2HV+xrbdfkfD16aB6g4mNjOnYIvfYxelTFo3Dl8CQLH3RoLvpLjPsfkb2+LyyvHTEruqV89oF
UYYFWPqev5GEzuDgQl4PV6Mnrb0qKZDAoIubcjllRlmvdTX28TJNYg2Lo28D9mFUV5pr1ymijsNY
yCXsZLrb7TvI9BLfoKWaa5DJ1fCGzuSLdYgU+xHZtYlvvyoU+WyTpQcMt5O5GPNGJ3wDXCG1MyYN
J7vVnJ6Pzg1AuXlJZ/I4t+yQSJ3nYXpgADcQiwL/Tn5sKAloW2YXOLepj8twGaumxPRopY5/ln1d
ElTtfVLk2YRpcK3xpr70dFUUVy5nQXvpJtpkbbp+wnqUxOj7aH4a37bmhPIUFnx8C4NuHNaBqUqL
3YRoRPicnNyOqqNHrJzpwZfSW5tjBwQ09vRrgDdUy4Dm3gk/rj/0qQ0Ri2medabUfoKaPK1LDCRb
X6N4g74OFkwHLMmiEg7KV5gN6fvY+wi4uWmmO6mn4ugOubeudPs5ra2eK193AMrWjXag3mZYWwnZ
uwTjxirO+WOgx4v3XmRwsFK2BR+Yv22yoCL11tmY0UyYFGm906y6/RzTqQDfb/nvJSMVnoFWaXrw
S2FvjwZ23gWjlmqknnAKp3UgORXGulluNULrG6KnCYPyoDC2RJXb28w3/ONoBMwhNU/cjHo+rVUx
gYcL2keqTcaNk9rgRBnIHfsCmyv0B3HCGybOkOOd2alSu89ehCw7YUJ/NwutO6bomZtBODw6Eld8
amVbH0OGNneEFQxSRpWLM4aayhwzw4yrt7oUpRdy/5JZLQd6bviNNVt8gonQUyX8W3OsOWoPpn9U
cqQ+sKL+xgGz0q79RHqnth3jlW/51n0xBsmFxpNkn8MSkCvQ6t2ejNiIf0LAlBjnyhZcmMeQESfu
ZiPZtQbseStoy3XZRzTypK7rE7yoyhcyvkkCuK/PO+8aT0feHuCgWxYbSSsYDhrOJueaPJVnbROD
qh8OyWnhtd81lv8WEv+Hw6Tu23TuX4sLM8RlfPsb2n2U/u9//19NMv/Xth7fPt/+9j//tnt7L7K3
6NduuuZHCeK3v/tXIULas0xoUSaN/Ojo5m8zS/TEXyDLQ6R20NrQAhCc/q46mggRusUdjOOckeYP
VXTSBAWD7cF1XKAvc0HJXxlZzprVP2S0WQCxDRB86GiCtgnj59J4OBx1KnK9vth+tbUq/ZhJe1U2
9qrQQTZ69ibJeOgU45+od2gm/+QXI8XawuVphwjzk9wJaZvxSWu2lzIc13MHdCvlJfI4L6YMpnQj
W8MLq0DB9+cqqDAzUoHAXEjVi8y0luDvtgqIViObgxxsehiy13iCAhOV5Pf7u7jW12ncYWEt96oq
b1TxTtvUdpwRwoF1m6XJQ1G+h26zsavsJAuiNpn9EI/92bMrrDDWtGbYt7fzuYaAFHJsv7DccLNK
70FvyTObFfwCX8XvoSy33KBX3kRWVkZvZmB1nGrdhwBxJajLF6GbF3TfvVkRH46izxAXNMrprV0P
d73dgYLoS4/+J/dKpc5DVI9381/ZtDXmR15KoykMLO41Dbn+IsdStwEqjsooV0PLh8WsuaN9cui0
Q0y7aStsuQand8p1/wP8V73PVb7LtfgTc2q8SRJIF44qnz3fX5fm9Dqg1tJHoIUbfdA2YurXwjYv
GNNvBkkFlGPWuHylfdWxC1jkNdWlfrKi19Bg/2avnLQ5lBwtcpmdDBgxNrssGY3rFFvaD7rezfcL
8sfSQu/32uu363RGtmPWpkiT+qj5cvpBe62aio2NodUX3W1W+mCx/Wo2XgV7HFrK6NMPZdrqWsTR
Q28Hx9BL17KGKZc6V8T/Vm1Y3pets8FS5+PQbJ6DdHhMWz6votyGmsXKyxhz8teh0a+sSO6cTNxO
bbmNfG8/VsD/siK9yu3qBrTYY0YYHMIGXcj2ybTqZ8Pv8Ir77P2HIyGLpaZ4rM/fDmMfrFeEHWDN
gpzr7gBE8p255joKcE6nkMzTlCc4Q3cZpgAbMF6n1qlqVL/stexVsXaDDcsIGpARGMuX1KoRopIr
R0AbMoNbzwYJIJxTnA7XgTmwIlT3XuCv0lQ7Vom8hFGxwzlzmc+2sMWWOG9vHG6TIZRXiWCQJIdz
H3ygfK+gqdywjVvVs5cIOg+T3XVpwHpO2VbnEGtq9xRO/uGPv1djhu7//ADCwuPx8DNZYm3rpy8W
HF+d5cpuLrXuPQAfeKDsbe2mUIa7+rkm5rBUxnAdDda6bONzy4a8rIs7v98WMl/61nAdjwDaqvhE
x/ia/utNiR1ZlOKMCLJQeXlj+9qDHLtVlDqnktx2Z3IWTkm6asZwrKtqD8duK53+nIEcGC3IEI5a
N3CKfJ6Ejc/uCdNrzv0WO+MxShi62MWWOcmMWUDDiN/9MAXbwfCdEQmgY/VYk28pO5NXBLonytY2
jctJC3xxLLZmwMMKH+eoi03f9cuqpR0asENQljd9nxMFY+5Ov8RQ2tzDydrhKUQLGcPI5hyYPYpM
Bzip50AyHEU9rbWQgLyhKH8DRVCybW1pzqhqfGFz0qDwrsLqUdr9ta9Keu8/PVyuE9wHbcCE6H7U
grcgtANfwqEj1kHE8SYOifK2hb0v2bnFvvYnHFTz9+6S73cypfS0Z+GgQAOf7/Qf7mTIRxk59LK5
8Fmf57SAEVjbYLSWcG92hLyvPWXtXD+4ZUN+UxLZ0OJy22r0hwx8jFwcZV68zBgAT0blImSPXU42
p1pqkaXc+TS5NCq5cikyoTbuqSG3gZ/jUvnRx3yX0EC+DXjs1yBAoFAxiXevalx2f3xZ/7P3aOrf
DDRSAG77yZwiU1E5djK1F8Yi1BTxO5XoVmOt4M0Sw/njX/aTL+X7J2qibM7NF7Pq+PMtpNWmViqW
Ulm0B4u8PE0GK5P4vRMc28q64Gg8jr11qmv8kBwfcBf0C4NDDnHKfP3HL8b++X6e2ba8YZdyNEvn
RP+TScYkL+KYqlcXRQZzimfymqCplZWsyu0TeCWGVuwyUklUTu76styp1lqWFnZJ7iednpgZ7UC5
4FWbsqIO/iHsSGeF1fNAVSEHlmPFE1X0zGK97ix68m7Cu4ksLMjgpHrO/3kkLpnW39ktbzMfCVsz
EEfue6wh0tbMe4I4+OS0s+0DawVcln23tTKT6AsMogdhD9cN+biKLRCpSRSruic7yJCMZBN5DH98
5HiH68gvX5hR3Ep+YKGlPOeF9tDo9olg6LFMM/UnX/J8xfy4TzPZAjIy1k3BWNhyvnm2frhrSsNH
6Qz5WG3N3NWs4mbqf//q/h/s9v+lI2H+Xf+/Aazn2tc/2uWzv2+jrvlxB2/Mf+b77t02f7FgIH67
lSErUij9dxuRZdMkbeEkMk02qxJDz2+7dyxfcw0NDkMsBfz7d7RGof9iCYuLEpOftGbr4F/Zv882
ph8ujNm1wDmBwhohOSyAw/3pfuMOS/MkgSaRJ45x0CpnuHCz1djSmTkvp1Z1m6Zhrxaz2854rk/x
m9KV87WizXP/wyf3TzZp85b9H9fot5eC+WJ+Vzgw/g97Z7IbOZJt21+5qDkTpBnbwX0Dd7qrd/UK
KSaEpIhg3xl7/tH7jvdjb1GRlSV5KCVEAXdQwJ0UsjIzkk7SaM05e69tInR9O7MXxEFprhNPa1GG
zaEl7Nl3tLg7dKrMAZtlRkQJuGHwXAPu/a0J1112DtKh7LG8CD4Oc28KRLzAaUHOpe9p0Z3bGhgb
i/F7Mrpb8GTyk4u9/RZfLvYiJGWzz4U5vby9z2pStqWlbuXjq5wAuHaPstLSnyj5v1Ubvn8Rumbw
QBlj7t5FEA6oMLO0yhd5bBxhiO99euPy+uNXJt7KKLmXBTjKq0IGJghJ3p+u7QgBaE4f3W+987C6
Lsji8+pLDEdzeId0kyMOMacdGUNlR3vRWkB/1KWIxig5N9DJrozJ76Thz65E5+Cd8FhI+OjXxlht
gvmp1NPjdj4PNNP/+Icv+ZxvBhs/HNkOSjz45gZH1+Wfv5oQS9tTWthy0MggWnsQLdF5b1Mq718C
F5v+NoBfCuuo1B/lAtYYtdLDpREAuKz7EvVJhyYeJp6aR3+a6FGuq9wbv8SyR3BgJoV7b9JovASr
u0RpBsrM/b7RY7Rkk7xsERPcRCqKcZ716PUUvOXgKDKadtcTSSWPBJARQQmtEeWqVEsYTN9Bkjjy
GkXAjYRGY609eNZ3RSLv1BiCD5eqWyI/2s4xNlZi0RaTJKgR2mdbOMk+eXi/PDuJXBkSvaFzUkDQ
uPfsrKrUUuzqPuyI9EzTA4IRY8/55CpvN0HL0JJ8JsgrJfMBasu9EdzGY5MbrdH6g97WvteyKZ31
gFr32OtAy0Sx/viufh3KkuBcdpYUWWDoOss/fzUibC2vrC5SrW8sBymtKySOoBouaoUfsGbA+saE
A/Xji75zkxSSJLM/8WEkGbBwvL4oRVCEyjanRyftLhBLUdSLyOIepHdRTHH2yS0uM+jrGZZHikRN
d0yyyAyWnuXXvLrFEEdNpjoX01dPVocqvHKjj8O3TgvcT/Zxe/UZ3p5n6x7vj3mcypTxss97danW
qAS9adPzB+QaX12XBwDZt8LzXJexe0Pv/lTrFDrnORQpoYu1k2+L2IRSKBzh3NhsOM9jBBnuz0fw
P7BLOa++F9et+v69PXus/hOiNpYdxGc7lcdiL7h4+UN/GhzMP1yJa3kpJzI8WA7/qjRqIKLRP+oO
lT7TsXSAF39tVgR5xwaLGCuA60E0s/lH/1RHmn+w9vC3Be9sWSHE72xV3q5onEsoAsKvdoGt8KEK
sTd4hd0Su9jFX2N3oNPgUInpRqboV8/knT3I2y/kz4sg3nYXdDUc672yopnnTkhD8uvgptFhMbUe
6l5NO9arwf7ky3/3djxkTJKZ1JVLZOCbb9GavcybvAdjytKKZBuvv2qnAp3Uxzf062VoTEiqXjYV
Wt7c3mW6Ae8Y6Rr3g14b5MTpeXczWhngk48v87YOvDw3LkMV2GNqsX49X4jYjV23lvczAr5VYgXy
S+gmABRoXfgeibpE7GC063OgA3LKqk9u8u3O8efVqf/oFudFxsi+eyplFGKh0+8RxgS+NHKiSzTA
OL5paUQ2p7kAIRUauMus9Or379taHGRsx9mwu3uLRhmXmlDGfF+LEHLGiHs6WFONosVH10bTD1tZ
wGKyx8DJtqUFP2lD4CtFqI9/xa+jdqGwC14CI3exl7wdS/YUV9lcifsuiSjf1uFNXWkYmUF6/faF
iL9kidSRQmN52tcnAxqIaJ3Ke3i3NcnfVr0BxUd04hiGnxwG2H6/Wax4qeDoXf42hgqHSB9nb2ks
bE1j0Ea7eZIhpUfOr3jKg5GPxS2rHIz0kBorFaWeuRY0MI8dD+8QTpqc0miDD0JCz1lYFE07EEde
LAKJwIEmsWLZkY/50NLFC42WMu9cgBbxbaJbyk3/Isbop1mQQK1iIMKaDoMTw3RB2d59kXSoOSdT
EPKY8UxjwgQC08/kI5uoqcRKGim2Js0M+3xV1NClDzRbyuYkkMZ85lpzdxrP8zRuQbHiShjqrnok
m0aaZ42G1vLS5QTyBUHR7IDmG/XyEMCiB5P5RUSTGpTwqtruajjQA9kQMygKxjpurGu7L7B0IyFc
2oETRKx1/qLx0bO8/MaeJ7E2mZ5k/VFgCnUzYd/2VnalwBBmaa45h1UcNkdVUEX6eoZ/BV7wRbJk
zQDFwjA0HTarAf7R3hqn/sbR01mezIWNqSJP4/5rpBXRN+qtlrsKVCxQVoEQQ2aFllUPnzoM4ldz
b2nscF/0WONI9Fy0NkiS4cEe6FoSwdxohUS5BZB50XHZLDbaJaCRhn4qZD3y0DmWOaqe0wvSul8k
YDmJHR6SMBiCCCuIiqkUejGzGgowpzTaUTA+VFUZJ/JSzOaLNXqw8uYq0RXuSmjrGbzM66H0ynY8
gMakgNPKLm1BAxsqrfUthJhesJlOraiyXBiFiLWReuaTQzL6TZ6x9Y4gdLIxNRB1OjEvf60ZVjQq
X4NFkEkq4yJ0OFX0vexMBFpORwZfVmNwIWS8sl3a4B3n/fYmG6c5JfMET/mPWUmiWxN2cDWWeCTE
VXDay7DoJspVSJZ0cMUVxeMDO5mshbmR66Th3BJJlZQwrgMP1ytRS5RgfZPcZTNe5YSf10de3UDO
Qtiq57vIIwv7pO8DWz+AH61+DFM5oMGUyj3zIjusjkojd79I1YfV0sTJvicZprQf1ag6c9fQy49W
ijqWcy7CXjtHwhwHB2g3OUFPbiTqNRFEujhw1JjPF0Fp9ZesDVZ4PlahNi9CO1JVyjZxDnpF+xM9
tDkbPAwxjOWXSKCGOohmm0CblvApGwKTRyVtsJazP1U8IzkxcNff2ylCp1U+N0W8IQZpgcoYXiGI
qhud6imM0hG4JK2NGVs0Og4+pFEfERdxegnvhwAcxLb18EbfTkPbyxuIJ0FwHrcdVAF3IqLiPoGo
JW8mO9ejbx553iTlwZzDIJ/lk2FAUuxyUULnNDzwMyOfO/5lvbZTjNlt4rWwumEmyXWvtyRBo2RU
fXKbzrGC30i2EIiESZZEe63KcmHJazoF71ONpGneZRQSWm4k9sXkVhnGaVsDXVYMfXbZWDaqYAPu
kYdpXaARMLTeBH+UNHYFcrcSpwNw6gjSgcouDaQsF52CDYrMuAk9v82qeGRxDODzJlZs/OhqHui2
iZPIXRdNb2bA1Ry4ktQS0X3nQx+d5cwszXoyOhyI5GWxwsbAPdIDMdrBZYiY565B0U/6Y7GcPWME
W/jJc5tlCLIvXYMC0MpNgAL9ttRgrvlmmMM88MqZBOw+sWPaGhrGg5UounhpzKgIqa4TPzTTANdM
Rcl4YZiRJdcoctIYbgHBYXizwx4JZ2Hl55w1mNqNKbbuCtgoX922g3JjpVrwoEOYee4yvWfnM8DR
cCKRfI9MfC1ror6br7am62dVDUEN4XZMrH3XtTr4D5DJD4gicoWkNHEqGjk4VFeOUXpfLa+IwXTQ
IzyBPdHaa/TczZdmIC9jcq38KRJDNbB+FPVTm5faCCCWjIpqLMr4ILLFsCtGA8Rkqpl6t3WR6fV+
Iuf4yXJyCw7LlIHd7OQjWVqjve5dJPZrEHjxtQHi+ms0GuZtp2vDMzMUhF6ktJ7rs8wZJFQ4SqTr
ijr5Fvr+TFzJHDk/xnB05xWB7D15ljV5E36lq4ERmOEjBFvS6VezMFGx9K0C/lPZtUXtw5ozwj2H
AGscN025PyforIWsbxC1WzkLuS8pcmCGeSeQtlCLqA2QQumwQ4E3AJcT9nQxEWL9o4tT8qC1HvoY
b2BAfhmTVFukncjO+HSCXUleTO3bphvM68KbR9qxlCJz33UVcb0zq6S3KjG5PEs0Zel6MSqCpZ/T
8HlKHFwgrRdJ1HSTxlxIC3sxGk3EXGWgzEBBz0P1pAargYBg9LyXVk35o+2q2vAJg9NgOU0FvCOa
LgViIB3AGZy3Cm4d/7aCreI2fbpJ87I7jfBb2KiumyLZ1lis7/lkCuNgCAr8RiJocmulUKyma0dU
1pV8EUy+bPX+9/z6D7HoV/7+/Apqov2vTde0j/vl9pc/+OcZ1hZ/IBn0dMfyBEV3Gkj/rLezy8LG
J3Ws3iynL7X4v86wHG/3a+p/nWGdPwhax/5n8G+gmeEA9RsOv5dD6r8qMKgP2DhzHgbuAWWOQtNy
XHtVFqFmN6UJkFy/qqHsTU5AOesxHMMWVgft3MZK/Ph4kioGdUPYb6bZ1yi2fGESf5tAwlvXg3lv
YEjdBrPzFGZhfgB888IY9FXbwUstS8fke3TCjROWl6znZHMk079RQ/mPq4541Av+fnRB3S++P5K8
3DSP3ZtezvLn/hxcBqoqGgW25+jk1720Xv5JgDDsP4AICFtHW8VfMPT+NbgwhXOIQRv1T/P3vwok
+h9/1UYMao6/M7SWM96rkcVxCZQEsIWlsM1xSeyNLICmU28EyTmcHXta2027LJtIsw4C/tCmGhft
C64r7ZMT4T5D5eW6iOE8+gC2tWjN9kZ00Zd1X8XnUbgxDRLZQahFOXBlNZzaMWaLTGwaQqpXBAXd
v3pD79Rq9npXywmRwy4dDgFOQfeIHXt7aaD/dTbU6rzH3nICFazuN4lXzFuHMMnbucbssUryoSuP
J2Mg/WWUgJw42S5RAFKJcPvJz+EV778BSg+LGM1a6mgv5t5X3/ZgNKFtTtE5u5KI8JvSwZ1J3BgM
FzwwxJAnFdwNNjgzCcJDqRoMczlIb1BEVIDWoXSjE5FgX1vZdlPVn7ynd4aHSYmGUbvoCKmSvH1W
BchCe5zRcyCyH8iUcgvlI1fOb6exHSco/3NVn4SiLj+rzfxSGaI/ZBr2ktmwUFOM5Zj/6qlYk2vm
URme64yEJxKOyqex9Gw/wAtynOHk/9JDzLrQvLq8023gix+/lGUI7H0VCxSFXsWiEaJ0+fbquW42
ttV4uyRU0R02jvaJaN+IeEgRHnx8pV8Kbct9urBE+BLgt3l7NRgZRWMNWXIXcHa9dY2mPjTyzvjk
Iu/djoWHbFGxgad4Se599TD7EohqGMhdGJi0D81wvB1DnagAmrO3v387ixneAo+Ccu6lf/bqSmkX
OQlr1fnIV3OFmqE+d/PaPP34Iu/dDg04Ji3DsXDm7z2zLoWx3mTxeWF4U72qrSg/0s3avErKdvqE
vvLe6/EQxLLoktkMnePtQECZjV48Ts9NRUpfD31drXN4buMn4+3dy8BRZTIHgIPl6u1lWm+YHIKP
zx0vnW+SvCLSHZj5J9/yexMfjXIKfXzNi/p1rxROOEtYccY+L2NdaH7tkPa5LQL4y8AK1H0h8/Z6
gFCp+8XYCubfxM0x8lUCdL8dGCBlPn6N79w0qh0+L+oRoBX2bxqbQWnlmbtr2kKhliJmIQqTevPx
RZZ72vuSmVsNesxi4RyZe4XsilO0wi++E4IKT4I5f/HvfokysMue+kRW+M4NISwWiKFsxBFopd++
RWfBkHnWuAN8Hx45lL3IlQmtz9aL5b+yd0c2BXOH27FtlA97ox9APTHmmdh5Uy+O84ZEP8CsESkN
0JxrUwciCi1oI0p8bLSQE+s+irNil0gDagItuyMSJQICJNvkmhphTzFGVyMchCS5sjqv+GTmWX7M
/o+l2UurQtCtRCny9pGYnahqIUgLFko7n8u+ekIITZjjhAkrn0L9UB906+rjV/7O0sG68a9rirfX
bCN97JLW3CWC37SOhwQiwjgSj+nil4skqeSrImsd1AJWBpW3sbXLj3/Ae+PAkYJ9+lKK5rz69gcA
cvWIeRA7J4D03WsKrHsUxZ8Mtve+Zj4bF+WLrQtK3cuveDXVNqVBAnar79hYSLnpxhKtn4gME+HA
DDuBemX0UCHsfchmrUWvDtmdkF6Z2fAWtVxLP/ma9/ldy7bK5ksjY9a2lz3r3uifDcFOpTZ3DF6X
OLgyuqIskhFMgZMbD1N8R+ZC4RtNI0H95NaIss4ykM73MX/leRe9qRUHqgwpVnXWfJrl7fDJLLsn
WXzZ+dke+xiddZDvx90bGf1seUPj6bsuToxjJyrF4hbr++OmBxxWWmN83ammfLCLsTxRJFMS3tg6
lKXqZiJjk438xsZLejRWhIkWuVbd/P64oacnwRUsu4J9AppdYfHnrLDTlFUcoMLAIpu63dnHF3ln
QnTo4bMRAI/L6WFv+gjxPlGs6nckspK2UZOoepsjKV/Fc9Ca24LD4tHHF3xvoDoo1l72czqdjWU5
fzVQq7kfDNNodiOCnxOjJdcM2If5VdmDuBgUqZ0r0umofALXMIg7NMZDBGz9dTBL499YcvgiYTYa
YFwNud8cSsuklJELBQRy92aOux+6GLNPtgx7GoaXUcaBn6ONt2hQ6Hy9vd+2EARkRs0uV8Jac+am
FKQadRCQU+4DuHSOzAI7gyox04lhqggmCQMQy91EXMca3D+2W6X0T97CO6sGP4qPlJRnPLD766Bq
laMAjuyGiENDLoyHau6+Dy5ZPjBh7Hk+aBz52Ur1zjyIkwiKC9OBzjFib/JPK9dG2l3tJCjQFWEe
RNQmwLixJrWr0jR4DlTVukmcjtn8BbbCzpHdJUmbm9Yov4bL5uPjkfju71kmJwY/Qp19888s3Zq6
eoFpJlRHDPSC7DDrM47hrxdBDWiyAL1sBZA9vH37hKKrQZU1DGsR3cZ63NwYERkSv3snL+hHBhea
Z/Cf8u1FSrr/eW0Nu7wz1bMc7PR4ttLqk/e3/NK3azcXcVEBoPakQb/fpC4AB2mWPexafRD4WOb2
CElbEa7hU+f5Z6vHrxsFTifS8Sh3QDN1FhHJ60lisvVkMCO1czIUdfAAzPAyGq34TjbjiENzxK0s
qgSTUJB30JjC8XEC1nRs6umpIaa59unzLWr9IiqP2oQondXQTmm6aWRTfaaK/qV4wTOHvYqehZoJ
E/Yv04hlBZMMBPXnEc43Yldj9nWvj08sy6YN4UJ9yNeI03KCaocGA7HdTuSxIqj4TJq1P9qWX8Kp
gc8Mipj4BQCbyjFzo3ra2akzr9mUpv68MKk/Hm37A2E5nxoG4fAmUxpVrL3TyeS64QIY2w1YsdYg
NGBv6+PKnIpk9/GF9nduLxdaDsFsZ2wOBXsXog4Ftcird3auzOygz9OO3hO7iAM1RJeqAPJNEJj2
ndgK71i0tv7w8eV/mbn3ru/tHftjJwxtcIG72GyaMxaR4qIWQ3eh68NZrZFBgiI/us0gsWfdNB9X
YdlvJ3c0DskREtkaLX76Z830b/W4nzyRfR0Ovd04UYGCcqjRhWSK/RZkTXY5IBYh2Qw7cosuekMk
LH29qv7duWx5Hig1kcdgDF6E3m8/yo547C62mp2TG8Papc++jhsiCT5+6vsbkpeLMMEg+UXaDMTu
7UUCgOQqSxUbklZclbRtUTdMZ0KN5Oj0zdPHF3v3FQPWZX52lvKBu/eKM40saa+td03jEiE2DkKc
5s00X0ODwXEWO7RRlQZ7G8332JLvlxcx2Q4y/G4hjXbWdkRyDGINGreffGTG8jBfT7fLc7AWVjB1
fkiC+2ocmRStZWQNx5bQO5n7nIpe3JvEMwSJRmB6YKyQNjhHXmHSLsWC53exq285HRTAwKv68ZMH
tT8h//w5fO8WeyXEWXvrWNvnbmnLFqr7pBGoVkbNgxE3DqwF9pbJuisA6pX11NSbkXoQfV38YoZv
4ti8Jjs0T9dRB0twletpZa7B03YHSTzJEdeKbvTA7Os/+dN/+6n8ss9cfjGzMvMhMyEbnb3Zg3UD
KkWZ73qnCOeNTE2UIq4+uwbyabR7CFZajXoGYX712mv09gJEhfNdzvSpCZjyctv/+BG+Mze7ywkN
6SEE119EXvTqR8gm1c7QiNFcV50+HNhG1vX/zsDxHM/Fr+2w8bD3PqAUnhI5pvmu64TH4Y+pPAFW
KjO2VWnhrgNakEfAFsghwfg71+uFnZj7mcqJ5sucUgAJIYHmk1/1zpqBoo7zIHhMPCL7P8ptVShm
1ztr3Mk7DQsTDhWhQV9jGqTXv/2YPexuOlYlj5PT/qTtRAHosows9smBR5lD3B/TWvuk5PjOJEXB
Ec+NyUxI9Wxvw4V7tUWU6J5ViFhgJeAJLKgcX6ZpBcme8Jjs8OOb+nXeR/+KUh7LIoUrkH1vJ8Vi
DvpcDf1ZE4vmXlcViZMznupqNbgdaWTAeJV5QiUS3pE0hulb0QdtvP74NzDt7E9JbMfADi8iRdqP
dEve/gqOUNHYdTCOkD0QdT70dbiR9BruRzV795ZsMYZ5Fh2JiADA8dk0kYetNWpLzcVI+QrWV4j4
4izJA2I6QJ7h7Z6DyOuOci+cEYEY5ayRgtA48/FUZ/ox4gW67V7X8lA7ZQHnyuY8JATVbsedMVfp
dZ1Y9TM9AbNdY3IinKqZXZBjzowZHMqKFvUbi9zjpw4c/2VPTkBN876qn9tGD3flME7EnDUh0RQ1
RMrVgDv3cJysSR6FeTo2Z63dj8O2xvz8PLUyQxZEQXTJzsq7q8Y0iFwi7tUhWakTQQfCK+xAfQqR
fkNNAF8L0I12VRP7WazJsyjQECCOOUqTcnioCjmlPqg/jBtlmkJtdHopvxoyFNWq1yxaXeE8u+dx
LEsww61Ej1HqOhboMfG6buWNsjtsC/pWxipKIpJOp9oG6Mn+iLnswKs8o9oM7lSWMWEq6Gqf21RH
moGMpjf9SJksJ5w2p2IrU1eb1qWngJXmfYm0Pul7FAor/pQDdLTg6ExKLsQ191CZCPDPAjR382ry
Flho0GneeOEVvXsgg4Z/3TMV2Y5wcowfRRLrg9/KgezTfk6LedUGIaprElAJuEXAmoerwFXzLpc1
zGV2cAS6tqUhXF8Bk+UFphkGn4DIxuy2TYYM07FppjeitxRww76JbeJKiUj1g4Ez56omWrreyDZE
Tdg3vB1/9kJ1qeWSVRMoqri0B9KQd2Bx8b/0QW9jbCeyKNvMDaTJQ2hU80OaNKG7bkUE/0GL8iJY
J6KlEQkBL2pWBCEb3xtguZx9tPEr6txsPi70cgJxZgbqubTTZt7V8VTkgDAdzO7IOMvrNgvLxp+Q
JJqrViYg92wYXhdTK9KrcK4ZQfqUga7s6gpFS+CNjrculUeSPU1RRrUXVI2+lo07LFnXMgHSOhVG
SKVX9mIVVZRT0fdNgKG6wZi8TegFudpEuWbKUwGJsfOrMgkfzTYiIS+UhXNd2tN4IydywrYm6pN+
S9NrhBeQjOmNPgJcWys9jaHfxk1/0QdDf2mUNOcQGZZRvolHT3yz07Eytqr3xAZKUX+Ct77CEFry
lQ59c1iGMpJHgcV/Bq5XYK+g2iS3tjMZOYJuFd3EdWGcIr4AEmCHEclk4FZRB7lVZx+VWtHetJ0X
Q3ENMJnEUczUVlMxumt1t5BrMS50hW4eTOaQsG5Cv0LO0/1ctf5XJvMPOiCvZn//sX38r+9FG7fT
7jH//t//uPp//5fdfFm81TDwR35qGCyQMdQkaU2xIaQWsJSPfmLt+Sf0f9hQs1Sg7H5Z6P+kyWh4
TnGDLO4PKfAovdg//vR4aML4g2MFEhlJ+9NECSB/R8Ww6HNebZ7puRjkV5gYsSg20a3blzEId27t
BMIyrNU00nYO+NNy7SL+1fx+ZLuNVkvj+2F7AMrS7L2eRF2B7uvEUKYZAo+2Z2aSwEvmA60vx2oV
zIVHXNAo0Av2NEuy486IAVSlTuNta0SD+cqtkc6t8OJmjt/Q/UA3qCJxwTFBI0wu8grYjNAEm5WR
O+pbaCbY/fK6k1cQ5BICzM3RUusm8/B8x0PXHAKckyAnZXXfdHb5HGqx82QWqvz28mJ/a4z/p8lw
qFd/OHqHx+IbB5yfI3oJcHj5Az/HrmQUvspjMBZQwc+xK1xASAgMFgkvNjoK1H+pbzTjD51xyXmU
LSxlXP7qL/mNJnA8eXwKfBKUKdh2/55BaUmAeTV4Lb4rm5oXnRNkusiD9gdv2UcgLT3nuk3By6xi
L2N5CEHA1NWg7oRozU3j2dkust3yspgn92wwrPFJ57y47pNA+k6Up/AbZbNTbT8+iDEYriehixur
lNW2G5rpyMqy5G6ejBu+gvnWGEI4oFETXgZZN5+YLejbaNJGhOp9CDOt5v8XSdoeoT131k7fZqek
1bnHeRsgnG0zzsNbML+d7lfCCjZ11Pb3qVtPkMAh1Dh+XDjWVys32CaH5izsdWbL5lxQ8j5Jaksh
ckbzeGx3A7kNoBFaUrsXpug2x24NNhoQjFqZFM7IndTIJTdJJgWOJMtpZbVmdZnLwo6OWr3r7hpy
XvJVDSPtMh9S54Cf0pzlAVXmugyMC7OanHVrwrsvJ6s6sscYKW5atIZibRnjVZGEflsZxw1N4YNA
xjvOjPpJYpJ7rVfjxeDce7K7aONkNSWEY9p1/aOWX61IGy5JcDzuG/dJpdOpRAAa5Cd4Ho6Hvr2F
Mbi20k5RtoR3oqtr6PjftMDrj2s13Ff4gI+6qhfnyoTAzHy1UrJxfJHYT0If3dOG1Goe1bkbmdej
V1cbs++2UT0QDx9E4VOSkNYVVe6zJRK1jixnfNTz9hvqHxS88CMfRqt5iGvvaACxkqswXUVhkF2x
T4CwXo8lEej2tV2oHwjnUZyY1yzZh4jANuBYtg02ZlKY+ataNCYlBoltwYz5T89BqbZJ5VaHUw4p
UWnmlV3lNyo36tNEDI+WnCZaZQHkxolnSubdoNKZIh59rhPZQX0dy/imSQb0v/ROQ4CFgy42waD0
H+XA+4KCzek2SddaNCKEsjNZLP7ZA0vL/bjvjmrZJndgXKfjkXytNFKrrL/vM6hP37D7X6vQ8cPi
obZaXM4tDT0yaScO9pPbiE1dIVEfNRNAQRAtZmjLUujqLU2SnRUHU3dceJpA5SzrvD816qR51HSn
uGj6kDhlsI1HFt6CdKUwnrNlHSkKEdDrw+7P74gspTKHugAdSgu0o9uhJuf/Od6Fk9Teapiaw8Fs
vqCE3yiZX8lh8vNQXCczGxx4ytCzqssuzOKtNTb6ClZTc9LJEQq/GT/oU7JlC95hXorAgtvecZNx
P13VnRZI/Q+rLj7FecJi1M4TsAP3NKUvsWr6Aa9PoW+jhvJdnir9eGbfv05FWPqI0HB59EAy2Rbz
P+bsrMy0cg5y0ZzXRtoI1N4BHKARqE2enWqU/ld5ofJ1A4t7w+rm+RFsSeis4XUexe5RMY3iRsut
8BKhG0GJKY+SdvG09XAOcz5uu29ZHEL9VEda9oO6vHFDpGO9yRHb3RW2yUJbQ+uu6i8VvrctBgCm
J2kcprnjd7YL5xk90ZoOgYUopUJvbqvBDxrE6aCVF9yEDrOtcTt7PUvz0BwDd2sUg3EgG9N5MrAP
bLsIuJWqZvEwjd5VmBaHgUYUJETVQzCMT5z+LstoACSt2z48JWhE7XXTT956ytOeziRAXAtRHjmA
IeX95Dng0flN7jR+FVjPUZ/C60r9LIruwqp5BvyUPqVFc5gotqsKmMFYd+sgN2POqETQC0zKZrcr
DOtK05pqTRAgO1yzOxzh+uqKz1GHqxyn3aoUvIN4GP20B4dbqOywKAJrlzhZdcHtEFhczvEuhyy6
SYwkONTMbsArKI/Ddgph1Q6HTmg4h2YUI5Ob/RJdz4MXi4E3TuHkpi1A6eOXj7Z5LOjD2hDWew5t
t1mQfUlq8wBHg/QlGDrXzVeD4QJLwqEtgw2TrfklYv28kFiKbit42ZztwicjFny7xL1P+QQuvE7q
VTk7/YFJ6jRg3d58porgM/VglhetpR1V3hKSDJ/9ROq93j1SpctPTKNrn8rRHsbViCz7uRBaYfpk
4g7kO8Q4K1duqtc+LgLnIDbifldy1HfPRFkat10K/Gg0E007yHVrl3kJgbIUb6OVrQJ5MSpy5lul
DJ+Z29uG2qSOBmUlJw5ANc6UMmTS8EDrqWKItkPBmVFLh4wPs0FLrZEbPfYeMGcrjg/n1JoORtqN
X6oQHWue76C5H6ouJLjssBz77BBRRHEo5wwHRc8USO2hP+rL4RAZxg/6a/UJZj3dD8fM7lfN6Hbb
uDa1Q7cdki0Qi2DrcC8NeYMnKq+NiwZLSGgPPALuoR/tu3YcSCAY4+pqbix9FTSP/ZzE26CvHNjd
U7AdnbzxKQ+2PnCU4TAxm2ATEM9xF+pp+ajJbL4JgadsYPvmZ5zKkzstHqKjKS20A1PG4fGQlNFx
Kjx8cZmaLrXYrR7iyQ4xRbAVYfWcCBlJzRzO8tDaV63SitM81os7erjFU2TY83UMxtTX7ZFMNzPQ
t/R1gwu6WZlvgwskO3qan39/h/u3sKDXrKD/8x+3D17S3/5ejn7dfXt8c4SDdfbPI5x0AQdh90WX
hubZwUL+1zbY+MNd+g46FUvKx7j4/9oGC+KNYDKwV6TVSXTYYmz/8wRHCiH1do5wFF/pENFQ+Z0D
HPSgN5tgjmwUVR2K9iYVY9zt+2Vc061T1hn7vkFpad9EdU+VZB3WCZ7LU7fIqdSH+qCSyGfOair1
FXa1JqZNGBT5dAh9nCALNRP1SmvSw4lT57lrRKyhXjR7B405Z/E6qKRsxY5qN7ErW7JfO4xskZVg
XMvZ5DesN6SJr0skYwWsy9ZukrOuNMMFyDdKsUvG2OY/3WlxAVJtKvXSSbdU4YzoIKSEYj+FQYTx
b+tSrGna7YCVI3UOnZSijV83GVUf9sGRvWHHgPu4GOe4ZrdfeWQ+02spB1Y45M3htrOmDKHpHI5D
CjAQ7DDQdS3ssk0bTEL5wIVqEi+y5V3CXqos61uCg1Y/Ky0FqX+aiNzhBBuZRbx1RIO7yKBKCo2k
G5NqXRbKINY5Kap+NZtdXq6dkjnRrxgh7Tp0qxZzFUUqDFClqb6X+jBc502SVj9kWeZsH2YLZfYK
aaNTPyXdHNGvDcOSnhlNJDiU86QoJtYjc54ioMiSgKhrdwnUMUfXPWqRlaY/JjiKgq0Xva7uRG/y
DkDlgN57NQkUWSuXDtuXwGipULlK64+ioGAPgmiZkzkhRPVFV+NVW42e2V3zyqzutkG9L0/o0qYp
G5Oik2djTvPSr1Ns2ni0ICAnXdjY67ojA2+bhvPAz6Oa1zvwXfVZHWRFIb5ZrfP/2TuT5biRLF2/
SlnvkYZ5WNxeADGSwZkUJW1gpEhhBhxwwDG8Tq960U9RL3Y/SJk3RWZWqnN7rcrKrKyMIiMCAbgf
P+f/vx9opqCnXG4LRzdR7AwpFTpTsL4+g62fNNA6+YfIqWsPqWVj+ZE35+ybdWElwxmCCf3RZycj
Fw/IODG3jiF60jaWyqPEiHGAd2NQlWFN63BSkd6TjY49c5pr6qQ1yMoAFwrSWtVL8IhlzvYI9Og9
sfULSzk0xGEx40tPjHQg12lqU0KXS3I2AKTYpaLdLczBvyJkJHNIbvZJvN8wAMpextgiXMVzwXXr
R8UB0npKxgL2go4smBQe1WoiyaNgsZV5rBu5WPleFWM8QnztSPwdyoWWypQICyxCkllXdUCVuO0W
vyEIO094U0vWCMbgtgNAyMyAVVIEkK6zp+HsUFPStr4eDEe+2EPHnr/kPsZ7knZibPqW0AcqZTcj
iCVRyTVP7fSBO5fLOOoSemA25w6men/srzDv86fNFJkXreu4C7aNmunKBIMlPgUw9iXeRjPejxqH
j02Sd/3nunL1Oy9e7M8LFLIPou2qLlSTVZ/KDjT4YW18j6cBWi2p7hQ4VND0s8ZNOriTzVOSc7OV
oiSE0+kYdoVYeq1l06J7ys48GpQZhke3OdpOSZhir0/q1q+C7iPJyLR/BGE6RiS8mXeN8otbhbwz
9am1WWZCAqTK8SB0e25O3aLhQhmd0v88pXrflKG0rXi66nHw9MhfkpSzkzmSWhCWky/rsx4DLCXD
mAOtyBvT6e8aw8ccWdODnsNiXJoqiBJROxo2RTe38wGqegV6PgLW4C2PfQE24JaorX7KmNuMsEV5
AOeFvmo3oaiH/cljaoTSREO9QfHSZpFahJPszUCmnsFdWui62tijbnTHictRbUbVWBlRc0brnmuJ
ZvdHGEitvJiH1NfOeW5T72y0m9pvN2PQTl2keY3uRjQTOx/bma9qGPSUQ03yhaFfqj5PAWLS0Blj
sqaIGzG0x9pXuUkEeik6oPGhqU3ziH3I9oTxvBqOFmDoVGpm5YaJ1en5IRhzN3lYdEndnVSdDPvE
sx9GnYjLU8I4yNqbruq6vWBkCwnio4kyvo4CpTG0gcRqLDN8ATdhr/Dtc3PIsJsW2P0fc1kU2kkh
ch5u68w1xDFNSV6n0GzMlKORsjo2pbKuSL0muSy0gEdmfPs0undlgqNka/aI9W6TSupeRFRYf4MF
xMmiDqE66sBKy+ELzCKON20+VpexapmVIAAwn6if0m5XxcOEVkFPq0vp2KAvSdMk3TNBAcsJlSYo
p47O0vOIlxmqS6cdcy3M0ZWDmmgtAErEqhWXCsYEG6p0sFCGDPTMq16W8bxvmeOPezmnMUb8LI3D
PCAT4ciuoDeR7vbtq3Rd8dGtIVPsgiD3LvAgi4uE/Wm9NXT9rEqqlYdLvndOsRwvXZiOctGPmQst
NWzYe80NzoKELCwyNZNdOpRuicJMqDndMXNVTxrahpckmHyIYZ0JRjMfalxOMfE4MqILaBhMtceR
WyaRaLHM2NbPIBLk3YY4Gx+KWgE3mcOhpdVF2Lak+uH6rdwsTEbfyTY+x6PzzGpnGrmeM35GoQFm
c+qCtNzFtehIoCm8nlVVlYmOpVdkZCaZcXFme4lNbuqytGAUuF0PflOPAqh1zjmZ8JFm2tH6TfMD
Bwz93Jaca7eNZ+ELnhrwbwfg3f1y67YydSN0pNYeRpHbnHFv0TRrg8ldIhTI7p2vtyLb5hMcATcu
Wz/Shn4+M8u49jeiM/1mZwmhusuhjruzxIpvUZgiNwyqETh4gAc8ZNpXP1Vwdu9HTbr+dlJA1zmK
mBkpOK1D2nqUJbUxP8wuRO6NINVEO8TSNK9s155kKFtOlldlWiyEvuLebiJqkfSGRcX6ZDUY+w+2
7WSvDl8417YCZvJR9RxmH2rasgMYk5xxaEfSjXlG6pnS97WnWkLmew+feRFU65TNbpGC924FgOZm
coTVv2S1geE9ojeISBvoyHKx8kGe03ZK7loLdDrDOkPnHJ7CSs7KYWDjaaB1b+EiebdEAtEypLeE
UsX00+7eHQ39BQAe6osuTTy+Yt1avuDtI+HEQ86Yc6ovzT5Mvdp7KiaG8iFlnUHvAr32ud47IDZm
OTPSJQShGLemp5tHp+JChG5t04LMM1tdpIkhU743oT90NBmxljcB9UWS95SN2iIYF4xoyJJtzSyT
lbkvefO5sbTP9Ok8RhJ62j8FBjxdt7PSR3IYmlsjdWdz682FTZCDaNRF1mA8YA4BgiYkBMkl17PH
ybWp2WyPMterr8px0pP0+virBHr3caASFPtZWc7eLfUBCV+2MJVtCMsyj72m9Fd4gq4RTk4bf9Cz
UX5NnaCJH9sut1CI68RPkVNVpOanqTQrdY/5vfDqKEmH2tubWWfoG63k6GD9RH/wVn2wngjgzuHB
Q+OKmBYJGieGH3TjgWodfM9VEKaE9lR8E6Ist42hy5vMo0nAjak64+++JoJdDiG4+RCk6UgU3r6m
yQFK+TIDZWwUtCEs4e8X4jbpvKJCLUoltz+cz66/y7veEObfn3p4Pc9GYofGlmPP+9dztClnfzCY
a8+w+dl6yVY2h62BSG2L6JJp+gQb3kRthaBpUj/JQ3irUFrHZChHGdsxygD1icTz7addiha1uYH0
fmpcfUvgWB9NZv193vQvdVl/ONgB+EIGxLkTRSdW9nfK3rwXNSqS0g1hjYBhnt2W1qxF6zcpVPMT
1dqfvxYEKIaB5hrT/vYDxQbD/C5r3JAwNYAliUYS9BjoJzAmg/yJwumd4WW9egF6K8ZEHIGZEL3H
h2lGOy4lxHSON6w+7uzVlLCVvhzAu4NR6stxKyjAN+2UE/RaWf4znFp3m1ottadIWBdG3yYuqu2f
ALXMZwsS+fknb/KP3zDv8ZucFhst8/p3bg+VJFZD98qlV+s320FlRPWQt7f7d8PlexA8C8EPD/Qf
xub3HI3ejB3Xf/597Gj8Qo+FPga2WyR3Oo3v3/otmk76M5Z3Zotr9jMVqcMz8evQ3DB+MVbNJWNF
LPk0Q/iRbIY+/T//4f5iYIV2df7jGrh4uSH/FlNiXct+F5yCVlwXHob33MCrJeS9XlIQjwTf66uX
oZTc12OpnUgosueLYWiorTov6JYnsgPnS6tmrHRK5YSVZcyC9JLpfvUVHs5UhDQy4+ukmuIPOeX6
53QsxEOT4VHcmiZZEaHutMxx0kQ3663L2P0J8l1rhaSguXOomykH18BodSIoHDVciV6jtpZB2nsU
W15N2IlNKohVQvg8mG2ni+1M4foJY749f6njuTMejSGP030nVUAbhjTB6cL1i+wYUJnpmzE33PaB
mOQmgLCVGO6DpZnYAoSh+Tt7LsZ2owiDw6bnoUbKo7oRhrUlq2QO2LxTbTi6s6FIJGg5eewmF7AS
QjDR2VGfcFZHDWW7Jz1Jqgt4rwUDMq8h36NQ89qdSGX3TAW/tDvf7Tl7JUVTXDV4Yvcj7YrsWoEJ
SwllILm33HIGs6plN2admq+6gaobppbndlGPoCzYLAODFjRfhROf4PYhU7Jbb7gvydHOosCk1tot
gJSQzrBXKvnCkBGIkqG54sGRk3OZ1RORyDuZriKGhezj4cYD1/sSJFlMF8Ie6692D+ZeEfEA/6Cz
x23bC7/EUoqUYifoGDBkqpIXO44DTjieI9f0SlvPCDMtDYIzGu5ioi/y7s6nX+zsnSRgEtgxh7VC
lZF2xxmPuJpjEDuLvp/zvD31EPFUmChRMDjTC62MnDlOvg6xTETIAYu7oJvLuItcTrCMX/Mgl2HT
Lu2LZJdO9yNnFbJqeoovDtKpB/NHlxyqZSuDhxyFa6iaOdNCP69mQEZ5MhLtC0LloyyJvorMMref
aIeeE4leiz1PJMPOOh6QGaqGD0aaYdFGI01yjhGOR0HtaPojNbckRplaII3AVpBlbFpEU7rWAMAH
H7eJMr/30jmyuqR6cVtXsoEvbO0bGcQTwjQfxDbFrnAvaQBmr0vm514Eiay5MbMqs7b0Xprn0k/G
8yRNSW6JOaSTW16RALpFJll/nCBCPudJYdOrTCvv1VRZJo/zEuTPSUCThe59RVHvcdiL2sJaT5Kp
pq2h1y6xAZ5ClwxVws4sEoHc5KiKJDPLkMjd/HzMspQ4U4dWBJHMtXZl1o6N9m5ibgtrqh+PIJcU
h9eOrhVwM9pZgzaRUSkQdyMk7nUNoozkW217t/xsBVrxCTYFwahTVlBfW4ndPZezVdlocXzSb+ih
moQcEFvGCcpU5GskiHEin3GUtlmMnLfaa6Z7Z+XMDjCqif6ZllPQbj1b5cZuoTmwDyaVOhGfwXP2
/qh3ZjSDnJURNMMUbU/faw89xAwtGlUWv5a6F7S72YLtcFoQs9OKM6xehEE9VTc4pNMLuxQoeCjM
8lcia4qHtIRFGgru+y7sRVUR6yaDgUbR7O6X3FRlBIuufBqGtP3MHTPpW70o/OZAck8e8JFjcebJ
ygbyiCD8gcBvpG1L48PoolVGdHVl1Nq5rWLndQR+jF4oUe6pMQbaw3ZZChP8TFonW4qETh48VIbg
vT2lBhbUjpAYzqrEB8WFsycRMtAOboPP6nsd8bdEQ/+fjlRWPdBfjFT++V/NP+6b6p///Q80Rv+4
7v75P/WXTLy+3fX5E993/RX7xJbKzs9d5JE2w/b9XWzk8hMwx2z5BsUthwsqhd/2/F/WCpJ6AAEd
5Ax9/dGvez61go7eHPQKpcI3nRB4gb+z7a8DoB93fbI8AuyJANIRHJkYut7V/ArEK/XpEDozQZ7R
mFQB4t282Wff0s/Bmy40n0uSvom8dOzQWlLrTKWaKjdV4VUPUI7bayembcIOOC+f51Zpa1x6c4/Q
ajrGMcnfKITMzQ8X/U/OSfb6tn4oVgh9NwzKKOJIOKa4aK7eVvaF3dA+9T4pB3FBGCvDuE4zdL9R
X8gckCBNr5TW4Q39UqY+VRcnV6Xvtl+Jj7AuLHiaZ5Y0pw9jh/d2m7S+cT7RHqUXB13uk6pEzdvn
PWwp3+dtr2curkIf6pGfldqXLnbGVz1T4nasp2nnDJZ6zm2VXZDG7W1Vyrkm7Lo6P80N4gVFS4TZ
CYPQyFtQB4d+ssivThH7keDsfkJW7kSDkFoT/fU1euvYAbON8JF7zrEdenQ4T9bD0Q/n5R4df+mt
l8jrN5iAL1PSCSLcIcAgvB7WowEK/9sr/ntV+A+bi/uvF4XoCdJf/WcpjOvvfV8JNC8AY45NzHFt
hpo2t+5vSwFg3V9sZqrc02h3OKWud/NvawG/hY+HbJfVxYTz4/e1wAh+McHAEXPHQQ7+Nyfpv1P/
vz0rM4vjlOyBkjOxiGHye4/mqCc11mR3GTuKs35f0y6/KsSHgs5UiHcnBTiJFq8HG/IJh8+LDx3z
2tOned8tROG1xoLMR8WbIGmCg97PDbnuc25RB/jmVlVLfF0kOinoqj3wfHwpB0++ZrFh74ql+tlJ
/Ntb/X1x+P5RMCoSyYGrhOPUegr+4c5P27LIOjr95HGRE0QgqidmwdBvZP7mTiS4MxLdpzQ7TMZG
BHlR/aAn4mynDilkiqvGXMS+NCb31GqTdabrBPoizJ8YnPI433V+IW6nRTzqxLb+cN/8ybpmrevW
m7dOmwKHHd+2tTpigncPLbnSWZsgj95J7Dnp1rC7e18m06cGJx0+AJprkTuJ5qmZ7fpWtOND2mY6
Ax5juCQbubIi26rza6VX4kPeLuUcmlSZKwts0BkDVONraqrgWKf9p7nprCMlGz11MGYy9ImlvOlp
kYOPZV69mXTviAXB9MIgTWNSL3sUR3ZZCxrZ2aPuMmQEtWnEtEBnB4KsBS7t+d/ryfc+AnvWDzfG
H/oIh6Z+Gbon+WNV8e1Xfl1LfIuugB3gwSZhYI3I4A7/XlZofvCLtYImv7cEkClwB/22llCNrE8E
6wyPBVL833sJBsBLVhKkIGgG0TfzB//GWvKuFcYDSM2D9J8kEt7fyr18+wCyaA0MCFx3xyRu3lo8
fFS2znmv5zeWhhSzdKcNidyIqJhL1WCtx9Y9W5LKPCoIg1skepuFm3lXGdntD9fxTx6wb1CHNw+Y
5WBL4BS34pLWDfLtW8s8OaKgVsl+Id38E3MTjhFaVSQ1pxWr2IuRp23LabY6es2ilycxBUyKyApM
j3qszXdLNottaw3yHnOZJH6oQRdrawYBgMa4XOMVMk5EkafZdd6Q3RnKLiaIiMmr+Zy5ud5vhiaO
XxHqBN02T7uKdIMiNk6abXfHv/6o38hP7z6qS4G0el9RktvvCwAw3laVJlO8S4E53k/10BM7zYQk
AoDlHdxsyO4yQ1uOvlZo+04bsk+VIxgN02vwBxSeHhVNb+ZXWewYez8O/Be2JyMaErH9yTv9w94D
T40EIO7Ob/9jcWO+WbD91lR6kKX7fFym67yisPSdYNul3BaOa41Xqpv9hwke+m7plH21BMLn5Ok1
JEBBIojiwZyOrE/ZubvM4+4n7+5trcndTDH+jVmCmRjt0/vGrovwsPSn3NkJIRmp9+20WX2+RIKW
1aEijPODDuLOLtv4TLK0nxw5Gj/xm2IleL8xYDfFCkC5DpZ2DeB5e4lq2QS22yXWzgNQxUifrARU
nbiltrldfExySH6zVc4YSJh14huwI19vitBjzk323KboauO8aBcwbt6onzRn2OstCEuL5KgQFWJz
O8paoAPWZg6MZbFza8e8tjJn3E82RGiRf55lZ0Rdo+cfGgRJHHfr4oOcuyyq0HOWI8rUThvvUzcV
F+1YFQAhzEWFLufWe7DKnJihIqh6rxrvCYC7wby+MJmqol9hhEjq6MaNhxU+1JZ7NK8n6P8Lag9l
Lzs87uiyrRmxJK64QguJaNCjXDr+48ABAzF+3OOlAaZHnK0SSD8U4wsjv/e8YtoA3ECzACT7y+hW
5WffKNpDRhJnKI3eRcya6Ghyl8njWQYEuh1LRzahSMfqVWOOFaGApplQcn3HHvKnJ3ItC6FSoKBl
/BnGCDAPy1S1nwO3sy+1qpzPE+HP+94cyK5lSnlMnalBidvKp9iXUV5l9cnHoLRrZ1WdDQXpXLmF
2xAaSHesZHM51UW1gYPunOpe5fvGLd1bw8mrjVAaDU9XUYzNRn0Ct5i+Bn1ZbE1INkdDE3eW03Mw
69RHoEPdzvfica/DpvhILrvYVsSVXZVtwCyczkcaLjIIPgOU/+T74/Uy64polQFMfTMSP+D76h6h
scBbgGX7Ph81/2tSijw9n7TAvbQsYiICybjdM+lFKG2p6nAuuPazzKZLCkZZRkzoqzuXAOgNbkV3
73Rwy6epv5sr0eyQ5cYhsNM2pGIuV+XPcJ+mebBJSmMeotmnw0fohLYNMr7ECd/hrjUm4xiPMns1
JFGtgV4zABz9T/MCj73EVVumgfZKGO0YVZNMr7GIoJwxSNtuuMhLoY9bN3fjPe6eLxpcoTaeguNU
jt0VhptnAzIdJAXhRL5naVGjzAjTJAZiLSX0AnnDdsmpizJupEpO5rlatJu0zW/K2JHXhfQ3ducO
x5JEi4inMd7ZQ9y/AFy7dox42Y9kkAByHHdpmfmv2uJ90RQWbTUmNbEUvrPLMyAJOB75xhiikl4I
HD9OOb5SwpnnE0GpX61ulpesNWRuaAPz13Hpk7BhYLczYmrXDFFjH8HCNzapncxHwEPOVhPBK1s1
c3uHKpZ7crwSc7Hsijzr7zlDB2HStPZ1a2HxmRdjGxDugZKAANcwM2br5LQddgKnzvQtu8b0uQLQ
9WwB8TzmKnU/wsu2P2NmtvED29kpRrliRQNZIGOYJUF6cORy29DnvZwM/MWlY7lXflsTCj4/JlLS
8qcEPklhJAfTc+KdJhr7Q2ct8o6a82yJcdc2VRXfFOjrT301UqUH7sFY6Nbm8QwTF+1ifiiCHH6d
k/tZEIomHb4WPKOfKaA1YkSYUV+VsLEP8Am8HVj1JLLm/EhKRbnB/JTv+84K4lDmk3gcoM8fgf3y
uJX22VDOEMGcZbxE4tJtnaWrl20Tl9iLE7fIrwMpMUa75sdczKcuHr1jKlnGfAuBCViK9ix18UdU
hVWck0lZXPpL4j5m0I5q+NtTfd7Evr3zcXXIAEJDt0qvhN9e2klSHhaF0JDMhPrM8EiP8/wxuB9r
qE6su8atNPtmo5uS4Hg3pYTSp5j0YGOCKOYk2RWjeIuopOyxoQeVbUh1kGJTqWG5QfBN/CZBG+iz
a6Pb50vr7hu0A2c6mPmNDlA/4p6oIuAvqC81MmvCvC9v2kxWG1D66REhV/6RMUr2oBe1/lUgnLwI
zOq5WIIMC3AgjnasOffMhkpUiYF5NMb8a+C2d0MZAKUJho/Lt4oqRYe2SwnAvaBtUx+L2kV4SV7E
ResZA84GFV/lbnVTLf2H3G58sAbuHdtUemZZk7Edu2E6lkGw081GoI4YT7krr7zZsbZEI16KjGx4
Db5SxEGwO3pizWG2Wxwk2eKd28lyhnHtph7KISQHTISNOxJv2HW9dqMI1AkLd44jC3/7Ru+ydBfn
8XMNJ3qDmovtrnXLA6qNJBqUeOzapHky2lY8ZGZebvFxNECqVbcpBtvZZ56Jqra083NsLWA17dQ6
uEWQ8IAiAJoClR7ttPVubGSfm3Rpy13F6Bel11CFpd/ZV0BT2nXowv3NzqcOWq2K84aK72EO6ruc
dv8LntSLrs8ehtyYImOOr1ulxLYryvzrbFfDRW271UUee9nBnxyaUH1MvCbRB85rLbPyK9CC8RJ5
dbIBK5GHyKenUBm1fg1oQMhtoWmIfM1WT1DsaiL3jlIRnxTmSc/yhRIcb4+fTMo/qaQZuh2Jh9I/
R4hXa9vaR44Stmqmk1YA9jH2+BEbvQoHOZXW3Zx5iG/wW5V1vF+Igt2MSKnN0AH4QLiNA9F6Pwir
+oKzQCfiQeWjd+4CCzAjQmEW+VJZXi42mdPqeqRzA9FiD5jF7cVU9cWdqL3qZOBoZH0KQGUoMizh
13hW4x5wjGszjXZTT466PqEjM0erG2+Gem5FqGUTn014kmwimBwXhj0yhermgNFamo53ZkN9dclt
TtvU78ReTml9cgI5QUaauB7mPHOF5iFe0ySSXJ08fKfVhqGPfLSNEk8KEY17okzKS1H7LLqzo208
mvVPetETrOw1Fn5L30PEqBZwGn0i0mJbO8PAF0czIvQKoFPWQEzXsMxkfCqZzCLqLG/ax0bFUEnT
1WRtOrNZ0CfPiCAYMHhjFfU9THOvsEvturIJEkJbn1wzSix2ah6rLauMfr4MOj1SYJGncmziT17W
cVTpTQ/NkvIYoG2Bl7I2BV0uL5JJMDCJexGfaZUe4wzxWjKX0LcdRe2Od5ay2zMTuIKDKhHpU5oZ
JhSJYX7mCqwS3ToW1KC5e9swGDxLM/pDSKNHqqfJIJygVs9CmtnZsGgG2smYKalpEgvXCB1Yhs9s
ln+yPGuWt2xpQiM0brQGiE/dpxhVM2nfedV418WB5NxVf6jartnEQfaYcd2imOgr18wvC815lAuO
wMW2KFihX4BOM6etWchb1Srr1BDhd1pGkGrMYAj+qHX6y6bb1rcxq2x+yEHbCA6xWFwOIlZxZLRJ
iTmoVCh8nTjDgNg4+RlxX3G+JbpJVSeS1vrQgQHZH4xiMLSLNO6leZMtAZhegn2KlxExe6hTXr50
idae66SubGrDrI6dMMuP2MkjxvIa8SUesz3HFfcoJkkmIEvqTMBkwNClB1eayrMjdasX5bMYyTxa
5mEKjW5Se9cinmWd+zGzQ7BZ26Fp1k/jOMpnP5Dzx9Qu3aPttfIki25+KXOClugGnjXGYiKAbEQD
/atLP+MR4wC8dEWy0ZfefMrjsjrOZptAT+HLZpz8kLSd8wDQmXH2kFzIehIfDcbzhxqDo7WBc4r1
qE/dmHN0qaMTZFmLJGitnnAjN19C7L1rlgvz2ZdKVNd6qeWXPL/VhZjMHPYUbz8JBX2NjWZUFtcv
cahtXP9rVcCIr8b+TAm1r4pCP9NRTubboJusi4ISeZs6bY/Jsaq2XAmMtDbNCqgk9RpLhYdDvGTk
OIQC4Xizgmori5jfsPDr8XNQoifQ/f7GihN+pS5I39HzOn4skCjkkVb7/d7BR7nxpqG6mhtxqE2S
x0qPLTX10Pw0eRmHvlJalGRBdfJb3HvBqg+yGKYYXYD/VWivNBynK4YaWCJzVrm47r9mEyyyUHjK
Dw6Da/feptMQSxKa1DeH3pZJvi3LMTAiVILtPjH6hUg2W0hSpNKvtQ6cJAJ0ebDwOUS1pa3eXXAs
FWIOaaVHzQn6m0CvbkZwvRsGl4/YS5bIli3FpNU9IZAeQ4LWvMhRIr6Pp/KmyAsDf4VXP/jmKoC1
nWL+mGQ8lWEZ2CRstkG1c8tyemZFwQMsi80wj3rIeZHXKw2Bwnd0wgA5xbkc/PSYsADjzKX+2liJ
T+PILnJufsuh8NLYX4OUHhLVTpTlXv6hHNM8clpKTopvdcKVkh4o6Ypzu0twuWCKu6dHTHJDf+qM
trybXYObneStbSxcDnN519QPYmmmTToxR8UDRDIW+dGadddPRfY4kkxECp9NpBpSYLM7TzF00k5m
NQ9mw7mcctuMEsSjW2laySd2nHQTEPi27wS5YU2m9I3duN6TPnQfROl60BlJEaxQIp9XYzBunbZI
KVnlMSnzO1vzi09xithxT3s5OQadlX/pqZUf08kfd5k7Jlg3Ne0c7bhxEpUan4ZFdlfL3NKHtzI2
XN5ZkR5Fj1l7K2uL8mFpzC/6uNK9jVngq+9ccNe4APujXXrGyWVCufEQmp5nOaFW39onf2soxMCU
/75Pv31jvfvfTZP3r80KKJHv/9T6bmjl020gKE/+57cfJ6/N2lh983+23xgnN8NrN9++yqHsf+ty
rv/yf/vDX7kS97OAlPKlGep+/WvJO1wKBrYf+kx/aPHew1eRb1N0v/3Gr2ox45d1xosDb6Uyrw3L
3xq8a8aQseLdAMnpHpLY/9fetfjRKhBbpx4OxPl19vTr2BjmBaOntXsFEYV0GaZIv33wX3umXLN/
qeB8NzLG3mdxAqbHjKjZ9OhHvW1F5TjEJ51pQbgIO35BJk1Xzs4wgceDuhvJUtzM9FOuvVqHpwLu
fP/DdfqTFu7bZqHHy6/6NLB+q/oW4+DKfvlhujO4gpwtJMwh2ej6dVMvw3OGIe+OJ+VnqSN/eCmk
6qs70lnjCBj4vutLVlqM4n306D3VeXk/9bkbNczCN61RBj/5VH+4qDZ8Ux2fzTr6WQmLbz+VBfi6
6yYAGLrDxK03NPpaRQAYPUwXp0HMZZT3rvIrYzcnafAqRwml7K8v7DseOleWT8mBm26n961v/+7j
ymxIkMtw3Ac3lzcH1qYUa1BdDs7GXzIQ/dag6XcS59InJ2GiGSqLESE4MlRzY70ei616+MBAGjuw
O7aACeqxEz9jA6/Tu9/b2uu7/NaHZT4WOIws3+Nns9kvyWhEz197i7wQWq6oPdvqJzz9dU7y/mUQ
zqO8xD7DAP39bdYOK74eEDmdwzoj/9cHDBeu7VIuSWfqn7yJk3Y1aLAw3ACn1t5MsrGkyWnQaKzi
Lr1pMeJcZ94gAWChIGOjrUcNKkBc6vc9zZUhSmIfVZ4SfbovAlIZYOL1FuNWi45qHyhnZtZGdRy2
FCdf/vrLfttPZhKN+poMH6QTwDE5bLKO/PgUoQWpZh41gu6Ggm5vofs7MC/Es87VuJV9Ol7/9eu9
mwl9e8EAhSK0fV4Q5vq7F0SJNox+s1Shkep7Sq0CnZy7UTEpBXHx2Y+7u8Z3EFbKMGjsT6Punul+
TNg7s2i3vkhUEXFmUz+55VkS33zJXIWAawDGERkJSOt3a4mHgA8p4VyFaedkd8LQq20Vz6+LLPzz
CedjBJXt7zGauRCM8x0m91wCFnGUZ2+v/KIgTCR2kIcBorAjtsViV5dS/YTr//4pWV/F0xnIIDGy
TSYYb18FTi9cCvI+QnyvVYS5td/GrnR/cv3+7FXYCyCOM5KgVfduK5gn241Vzau0GKKOhkNDvQlQ
Rv71vfMnr8JOh7zIgDxMl+7drdMGhCtMHdMMhuNPAGTGz0bb2S8/eZF3Ixa+GA/vg4fFxCD4D9Ll
+jZ+2Fgmw5WNoZwvXTCw5Ovp6BRMyZg1vcJpha0k9OSR6WCpHxLb1kzmF4vnbBNDJRTtoyjHy6G3
GvMSFASA+0EvvObym0zzQPYw+dbT0jftsbd7AIP5RMsGip1ExQtGt3RuKjW15TmYQsJqE8J+m0t7
wD53lsaOWIcfOhILJeN8hSvmNbGhXcp40UtrxmEtHlnaTEKvNsxQMJkVXRDs2zqjGaX4QtpwBp5M
yECST8+9Y1BNdz1yD8I8O8KyWinG5EqoxIJ+2U0l8H1rBSU1niZPJWyX5Xaw2kV/iJs0MfcYuXsY
7IHRfQkmTUt2XVctPvWkm1cHLytxCdF2SxUWJB2GSuuZVbvpG1Nom07JudphUfeT/cyh8VFn4Ai6
mHNuj3tROFc1/WZ9O3e+P5yRJqaW/8vemSzHjaRd9lXKeo80zMMWCERwnkmR2sA0ETPgDsf89H3A
zKoSKRX5Z5v9izLrReWiZBJIRMDhfr97z92VjdMatM2SpDznFLPJRObcLjsnt+Gt2Cjkd76LaBH2
2BCMvbaQIAoNe0mmSBZMRg5mTzJpB69oO1BbUuMlbigCZszvBoplR8M6wh6qd/t0rVrrGAYS96dU
DpPR0tP4OyrVP7dL3eITR99LQlE6mtxzCMOHm4rtDjpVXfWMZkDe9PPMKy/nzX2xIOTPDKu6F4Nt
76vNf4yStxbr+DQvovzRTRYZIjSiktQyP/19N3Z8CSrbvjH6xdAozoIoGzEhdmskvbGeD6aYxRJj
oF4/lWa+6OdzW2R9bMyNjqCyzM0e1a+h10exCJ+YhKonQvNWWV0hA8tub5Rmme+cIoOF2huD9shR
E1FHE7KWocAk/eRbY/01yck4huxM8/x8IWXHkMroiVyzcpsIhF7HEYhtYPNDEwYtTSSGq9M87Vqw
OhiYzZ3Sa/nd3CgFIZgG+4hO62rZpdIFeDoBLTpu16wp+CQcqKR8uRYjThij46H2cf9GoyTWz/6i
7np2k45lRQ3ckK9O2/paTBzNxjvArq3fZ95sVKfCKEe0tmIqThLdp45gHods2et1ipw3e7IvoxRl
yIqSRvHCzlsv/bJ4YBeOXEmYIK4XzfzqFph5I9LTNe/gGjzULoWkdVHLufGOif60+5626Do2ytI6
KxLGd1dOFTg8P/rUYCUqzYRzoOzoJqAi3QDENgZegrKWuXms0TZvba8Z+SyCJbjAYkSN+Va4MB+a
ZVi9q2FU5pMLv0FcJWpJk3ujJ/t7IgcwYqsuCftDCctlVDNkyOhMmQGpAWdxRZgCgnkixq2pqBzn
EYlr9oxxrwLVfEa0nK6trMrMlDSs5/eIfNLpMbMnTrG3Ve+6sRiFAQmhZS50oA/E7qK8XPvqYIKB
bXc5KUYmpMh31pHfDOhWbFOzW00uaHee19hTtEIdY4vEmhowOMxweLRDahF5WANviK2m80+lUKBK
OXUjXNV9Lm/IHW2aJZv4Cu56beOd8AefqmBT2t/1AuPmwZ4X1Hd9NdNPMxNOI2KPKb/nVu+B9rHy
NgYTwHt6mIMiNuAzahGqqTh1Dene8SMl50mhfGgKbWMmIYK4snZzRdY0rzoAPHrRgWQcsVzfUuRo
H2t+R8Tf1Sv7HPpVA40rQTwkzymQtvKqGGlUyEVwYmZV253jfmG3RMU8LipTF8mt7a38xmNtpYQo
BuNCg6Mlj6GmL1Nk+xW0IKwaw3ooq2AVO8sRkwSs2q/uMeIdGCmqDAI3cl0CDmHtKvmlc/zlVK8N
vPt2W3pGhDBZPRhzHbTMldvusBKKRQdpSJDt6W5WQ8SQuKYCEtgqaVrjcqXfGJ+4hiEhylbee2Fq
OjUUA9s48ZnoWGdugJLQSMC33IhAXFMjYpZ70XSkQtJ6mqpo9cwKykBBTdCu8IseaysDh2eeD/W4
YGj8ghCodXRTMkEMGRCB6qJpvic0kAGSCD0/kRSuz+kCAb7UODQKlzh6pAdEkMH8AQYM7NIwoywj
wsHQamQG4aisb4jn1NrVMmptGemTpunRyjW/2VRkJ3tptzkTHkTbAR5W3enxhIRkxr1lpY8FL6/m
xGYGbUSO1kpQxkijl2lCHduuHpb2NnFzE9aLkaMF8hLI78p+9u+DWSTP9UCoBPgBm/czzlwzk6dy
yZvDmon0WfljZh87pVU/LOzwwFqkyhmQjbbDj5snCF5SS32mjknXEZxK1JnGow3WpfTEFREP0F9V
MprwtLIenI1e+09rL8W1o1XNfVvClIbJltEThF1UyMhpG3AKTuIuS4yty/KvsR9U85ExzHZ5wFvV
gWXihhDJ8trpJFMyGJnXd4R6HUdO3+rRbvgkXF2WvF01AbyglJRgi8JZLRw+Y5i4PYpRgqjbR3TU
Q9HrkkZvIEOlWsOghq+vFSaaVw4wkbfHKsi3T3VsJHCr1WjynRuUM0ObIe8IwMOE0shFCVDYV2Q7
mvlWI9QE6MJwvd47afn/IB7QObXA6mi8hadMsD5m/c5oGpaofUtZEmvuoqxnxhtw6WfskE0dqzJ3
6Th42fL9LWnqf6Y7/deBobad+H82LMPu7gmJ/OMh79L8t8Zl+Lz/ci679h9sjXFAoQO+NF6zMf7L
bcgfkRwI8BKaBhkCfTtm/NNt6P+xndA3NQPlRGdf/S85yvD/sHToUVuEgX6fwP1bzuXXJ1kO5i91
2CRv8bkjnLytlVrWDp1VucFO2Z2I7GlWUaNYidcDA/znn27Th9rTn9fySUjCxyIsyS/x+ogApQF2
myoSqFMM/9YUqd2VpBCDTD28f6WXOPu/ZY6/LkVZBGFsHm2MfK8vNQMcDhKmD7t1ypDpg9PRf2jq
GdrbYvM0d91GnhuP0ZI1+OficfEg7iT6loNoP9fW85jebM8e9hXmFEBI2D4j4FjUrY22VcdQDd//
gV8fpf/8eUms00C5udJhOL/+eQufAolpMgKkfSvHWyQBlk8tJ5QJnqQwaL/UEB3i9y9qb3fh1V1y
iZGySSJujeMUZfL1VasqdyjfIdwtCh/jjmyvUzk+V2ZQXbtzdz4lgMVrbWrPsxxYHnyH2F7c4Hxk
4tHotrOTgqr03L/ObLaIfJcjS4141+W5GB9mQH/73DDowQYSANzDy0OnbmTkp8HnZRsRlKK9nTr3
eh7VHPcMDMIlW+0IRmUWO15+ABkFYZQwW2iIZIEEwRyyxj6pACN9Up2Gx2DMP7AKGr+5Jcg5fBCB
7W1E4u15+ekY2/GynbDwo8f6w7zrPArg6Rr43lQ1DBjEtd2g0se6793IUMmZngQnVddnoRCp+4Gm
+bZdhweTSBHPyaZjEzZ/W+m6sG2xawx5O8ydnEQn4IOLmAFybZrEKos+rCo9iHNzV2ZsZQwFcWBh
+zk58tME1fODKr5fVorXP87bni4GqhDaOA/vAg35MLXwPIDkCZikP3TT+pGXf5ML3nw1bb6XkJM2
yQswwOvPIZ9TpIqR8kspsc8HUz/GqXDHD54A1spfLwN8ipUZOYlX+RvhuIZpXBk5kWCtQodh7/XZ
mueK4fdwjmpCnLZYd8sMAlRklkaZgnOyEIfYraHrZQ7KRAXHpvXUwZ3rG2GZTYQBDKqo9x0tlwNr
cD5URnK+TjqBaWuAgmOOscDIp9kag0yMTfSdXFgUAEQyC+47x7hk22OfCpdOC3Q0EcqUkXYAAicW
Ezwpl9e7sex8I4fhm9YoFlnb7WrNOzQ+hysE9y7yqgTgbvG9bKanNNXlmV/VoUZJyM6f9Q4mLktK
md+POdwXYl1UIRGShUBSZDEVNwpUU9N+cJ9/+13GCbxFqhAKud2vP86MkwPFelWw86oK9PK8mQNX
BgMOM1dHu8vGrD019MzduwteVy/dLePC4WksT8y++vr+sretpW+/Wqx3JIN87M/mW3HPC8TQ+0ni
77wObqqlJqATequH+jc8VoLZAP5VHLL/Dxf1yTCaPvNAJhWvb4C+TjVrBBdt0qux72GlumMf2p08
x6/gQWDdIu3F0/sX/e1qRogBJgEZSVbkN6tZM9EqPpKb3bHRPlbMLmIfcw0oOhIpoxZEmho+49TX
kFa8zwtlE6f16Bz5gIA/+PXfTEd4wbF6QGRhI0Q+wmHw9fr3T3pnbcWQYlDtJjtaan2MEh04WbYZ
a3TJNHqlPD6S6dydJF0xw3jsfbJ22oVgU3LiuzutRY+b5644ev8mOb+8e/nR+FpuDHraYvVt8vjz
kl/i+kjR+f1dUD9Znqwuq+ViIUTvTO4eCZqTUqCLQ2tbxwgpq7sJaQMWltHJ4QQTJN+VKa8oQwdt
bFKf04rgidOhE1UKJ0Zh3eRmp6JMFcFhDlb+NdPVI49YtkVOgFHRufQnPxa19jTnaDxBJ0K3/OLq
Iz7VhW/HXJ2V04ZdS5LQ0ohaIGlQVYfUEU5u9gWyhc6Ua9kjv65nXnopPTQhrQYi26TqVNMl8HDY
Z1HFjU7Tudi5i4Qqv6YlTpvqGmDFByCc370oPEDC26LKLu9tCsvJpGgGxBJ4ERyomHrBwexjE5Md
OOPuz5Xlf+MUMv7o+qH78Y/zL0L9Yz9QctAzdf6vGIbztPzn88jdl2b90rydhvNX/pyG2/ofDGKJ
NbkMKNnTbIvAnwcQk7QTPYG0mTDAQXIJ2Az9df4gKk1RFbwoxui+R9M7X/R/nUA0uCpsF1FcHBq8
MLORE3ozAX9vIv76Vc+aiIOatC0pTV7EnAzejEFITJppr1UFxK65hFkQyBZyM2OeDzZUr7+X23U4
aCEsUbrJqcl524qa4J7BwzkwXPAUFkzZdA/UFnQP9rq2n0rpl/ufPoXfHHd+/b08ige3URJ7elaX
N7vr0kQali1v7aCb1B6OH6EBSIQf7Fh/91thJWCB8rY24pdXwE8b1kxZQQ0WpwhzVNhrR0nASYGZ
Z5elj+oS+kjJu/d/r21P9O/358s7jCg+Xw++MGyUt4D9q/XStBV2K/aA+KGxv1U5Tt8MpMSG8U/n
j1bnDy725iZKfVnxJPN5SYNX16FCurwvU0sHRkt4/u9+YnDRcHowr9aDl+Hf69+Mtz4dYYx6QktI
7bpAx9ylk9N9cJXf3D9ISNu8dNMEOIG/vooBy52GrAGxVizFaYkie+i2xlnlkAJ6/6P65SvIL8S4
2IAoTRMwVow3l2KcNCyAj0OmXcaxwy8T8VBPHzxYv7sK00UkDpZ7vupvHuCqHpyKUPDW6GAbh3IA
dGOgj3/gKdjoT2+/dyYqBcxRHDz4St5sIUyN0Yaus3UpU9iRu05tyTJuIru1AwM6gDne2o+YGkZH
fkk7FPKzcmikcZilYBNdM67r7syZpx2JI5DNHjokvRWYratzIjb+GBr0EoLABOaXRv3cuw6kfRzZ
R4mnt1rYTUb6TH4GADvA2ha+zlgEX2h9lEu4Nla+okLX6iYodCmP85wCul3DmekpRQz5q1vrf+gi
enkG2ZHw7G02Xah+b/bTrAM0b8JnDoOlRDF1FjYBgddW123Xlzfu6Glh1Q/GXs365rPW8uCDl/xv
PnOqmrdoH/Pr7av1+pvVq9H1DWa8sB/JiZgTozrdmrQPvr+/eVQ2zYwAJrYHVLI3Sw0lftro6V6J
CZJyQHM0nVOrR9RFknW/vf+o/LKObsNxop7MyrcD51t4YIG/PQf1SM0Uab/v3jyyA2wcC4CH21n5
LU5k0/lbk/mXDxFdkHczFhKO+S8b05+Wbk3MeZv7XJKSUX5Fex73qCnLBy+It5+UyR4fiwq6m0P8
EQPA608qZ4CUW0ayPZ2agXfUyRVpDW8a/d37d/DXC4HF432wvYoQM0GrvHovdCUOgEwrwHcabnZi
rA7xNtoCb//+Vf7cLvhAA+Hwvr5KOzcyyzR8sj4tjiGFmsXO8kk0/e2rmNDktj617YT4NoNdTwYA
L5McyULs8bQFpxsSKtKu3r/Kdut/fpNiN6Qpy0HkcV7qit/csSLIB5nm2CUCtYrrHCP1ThvM5btR
fze3AQ+ifvz+FUn/vb0mbwSkDl5y22Xpr3l9/5rZTTnYKAldsWOYr/QGMBxVjdoQ+zBVm2N/CNxP
xCvgJJuJrBnKvgyUcOXIw1oLcg+GXpnVUcaLa4hHhv+ING7qw0Lu5EC9IRYTP1ZT0TPNHurlqwqM
yYuM2gTmW7Zd+bzKqbJ3o9t35s4nHUYrj7UWM8mfXnXMEJu0OnFKmzyWJQom04a1+hBVCxOCVrU2
ImpWj87SxbKmWyeY7c+p2njHw5Lhra/SBFTZDLr8qDMb1wK90NXTVsOUdHGFr+7HYmDmj7TJdEkx
TFPbhYvwMPoGxrj1f/C6pBM6AUgJparKHiufsXtsBAKzPMUKot1V0uiGWCG4zMwwjXbh4EcJGPs8
yyhPVnyAQVQ1vME+V9hiqB4dfaHvsag4EuhWlu0BE3f6ub/adNIJGHz3AKV95qH9ZKcMjFrmUW3U
GQ1lCtQwucN6ogcg4UIyB633ycy2OeGczKy5dLXmGLkxUotDxigS9bXCsU2rgKoju3annHTwMiGh
qQltZ2cOPib5RADyxms0zt5Rim0dSzspxG8WX4IKoXl0v2LOyKYHeNHJF68dmVr3Go92aDFVvQkq
V/s+l+QZw4EI2t04FLb2Vbj6eocCZOZRr6j6PmpdY7rFfz6mx6KYYM7C56tX/PKB1O7lCxDE13Lj
sXdV9llbBBhsEZjiSaY4BsnR9x69lMU0UQthm6XIItl4iniRWSMgEGZN/b1bMJrPIlMO0jqBEzgy
kx+08XPfjLr47JU1bW/aaCfZvqg4GByGVVjLXnMrOwulGi1tr6mU5oRarWj8GgYI80CijFF7oGve
Zw2nC2k6QhQj/MGU73lQWtZNpcP9Y1juyv67ndObcarqxNKOfUfmoNr0iqgokkFf7UsKE66470bx
iWQ8hOUO+2J/v3StUkcDA1KAytDRjN2SLN4jrLYEpN4oittaoyadJijBjW2CinxyvSQljXD1mOp7
R59KK8KnXjOGVbnwnt1a36qVlGUX3/BDzdoFzL3CC82cSf8JhLe+OJMEoIzIhpYvvmJ2qAtiFx0V
1gHZrmw9cnjixXfGMTndEym6/A5fxbymZNBzcb3gZm1i6kFw/E8wlB3kj4zhbWlULu7+we5o0pWD
rXZyqeW9Yaa23DmVqJtTgHI+rh9UxzR2rNz2w25M2f22W+/jOZ4yUzFfyMu6idHkp9Q+KKueXGfH
VMpj7NDm4AOht4zVjHMH4iMhUUz/5UlgB3WxSznoKejPa/t5GVPzuC6IjFyx5GRqb46dkS1hkwmn
l4ALE6d7Up419P2PLt9iZEZoOoXTevHsBqlfHmVdk6/lA6UaBo6zac4viZkVLQOIwl6RCD26GdIg
XoH9TlM4ml1m9KerW6cwsBlufaGJr/BJuROwjIUwg7sg3YoV0nygvG5aevkw+4QFWXvn1CFVZlXN
nijtSHuy7XbApGtb6yKGLH0QMhAht2+/dKsFLz1rytD0KfIxV5lH9Aw43W54aWybVsCOBMHkoE77
chvOk020wELOY5qc2yn71JgKC0LfAjgoBXDr1noA91+3j2ZX0/NYZyx3oc0tr2zHmpwpLvqUir/c
V1vctvWZfZuTFVxVpD+pg+kNfnqKeFmzhSpqgh6OP93oIAp4MttEzgfXSbZGXtPeZhICjF/kCqFf
k1BakxPRTAnKti7Sq8Kt6su84CFgN53kt/wbIOMnmgOwrnVU5Z22WPo4TyyqJe9juRPkiMLPjONV
6bi1YJH6pD4sIiaWNtWPkJ89EmSk/n/0UjJyaiYTv061kluLWHSa/MRq/WSDBxOPEZwhrNAqPDqa
NzzAV80cPLQ17F13llH0w34mU6cf94Yh2zDB7HquTWj4h17l6cg5xE+2h6UOKpD7bvXQe70udlhj
zLsZ21OzEwZAs5CU64zTomb+F6/L6n4RvDoForOZMz7QTCaOLQ1PkEQNeQwboaVjRXEGCvHPsVqj
Xa4PGvQpa2/2JCij3O2nUx4OR4aF3ohzu8BnFtIgOejxaibKiTJdpmCwhW+V0dzVil+yd1JCrgoT
Wo2vXEb63NrZjxxMZHfPj+m0x11NhQNfIK1wHtdsccVpX+vecJqrnhblmig1ncHd0KBANmaWfLb5
a8MOe5Mnjg1FDSYjOn+ddoFLeDcasx6OZCF1M73FcOFksVVjRoi8zoR67yRVqZ+rUsOESO0EvS9Y
00bFFxSiw4lfNa0X6ULSZNOaUhsOAVoKRKqMtojjpYDFf9aUrVWc+iw8FG6Z9lIQLieY9dkxUTRB
uhNFno7rjnfyHkTlkj8Muk3FisSIQeGarJ3kAhZ739AgVzYQMwLlSSC0gCuVf+3gfOu+Mltxu+ep
SAZs1Fbp1FhXMzmHJBoFfWXKwIcBotc0Q421xThCucruifIlkk/VnWgzV37SxlVeaDZxxQAkK5i9
nCV1ymhroZKBSKq0XQpstLxz1EkBn5IWE+BzWI6GHFkZf1XDC5W9k3WX69awdTc3AH6bilP/UWPb
AXEHbYSaUJvOYB4Xk+5zd5m90pKUTRNdSBZraC45DcYN/doUHfBZs4fBiTKe4AVkuc9nNmXMXZw1
yppgom8I9e+iyx0ClyPbFoJbwAT6w1C2BeiA2WufF5ZZH7Bolt57pFT4TrJSJKe+5XXunmcffVzT
4QQT/FMB/nPXxOiHRAQB1qBRlDG8W9xnukEF3WophxIRqAd5LJZhu7+V1B5qwuvIV1UFw4GSzpcy
l5SOvorW0YPd9fLMSrUEuTADxg/IYt7qfnHePgxq1C6VlIwMzKBzn30+NPyO8LzaGL9eosdjYiaE
EhLkgvl547k90V/ojncgcmbtQEowhb4BuGMJx9SBXTCx9ftkYfn7lju6aM5KMbDKr3qDV9G1rHk5
saZmMCO70coDafgW/o+TN0zSgJVhJqoyZ4qAFILR7SpG6hBQyaeoOdcfi8FjDMMsEeh5QDyu3mvN
gOUpoQvplg48qztOqfqCj9pRfLyD2sih3qsrYNBqXB0n7BVpJ3K7A0+6QwfIXUVFxFcbdklxkGmy
oi2xoupRiyfRDn1Hc70YZWHGDEU3PVuodFTehdMUvAONcq5ia8hLLBOVKU+YPWS0Jlqtcef2oOAY
M5TNl7H3Gu5PD4hgexEzhy+BSZv8PjYyXdd1JRlZ5dPqiQ5jfR9kB5S2gQEDqiOrDSukH1Y8dlM5
M0Wt1m2u3pTBEuV+ByvKcFcn54SR8Sri+F96ceP56nqw+JLvzHFY9MhvMoP6BmUEeFz5TpJ5d5X9
IAY9DSJ2a9Ups/LO3ztK6FUIrmreGCb5cv3+Ucp6qxhwkAIhzuEQlwCe97dQId1hc4rzi9lqz6bn
hNzqVvneJ8ly1qZd4u7zrNeCA40z9rrz8klSMF+uy9Vq9DN7eWCS5X5hQrHsMhKz0HbnmvZs2xV9
e1Vh1Wlu7FGNfgRW2Fn3fqoV5nFKWc9TT8H7GK8zq+E1R+0UqsLSUPZENt99cnU/8+6M1bOOnZ5Y
/84fRPpgm8X8UKyUcl9SdG/oB/jaOBa0JCGRi5Dk0ivWTcP49P49+vUWOaZPBQQvK2QVJkKvD5sZ
c70kbZwm9BvDuNfcNTmiFtwEN1IX+n1FEvTu/Qu+FYyoRjd9H9eA5+uYW94OPMel8PRywZRH0KD6
tmodhk2EP1oo1/6jeovfXItsCP4ZSgG44Iu75if5Jkk7ITcjbYhUZO3XgecQaPF0AEEV/F1pBbKl
D14VpwzzcwoEX9/HoEly5eB9oRVUPIL0Wc4XP+8+uHe/KgMuLN2XKdE28/G2P//p94HKDpxjpC6t
zobiuS7M7KqrxXT8/if0u6sAV2UcxTPjem/1m9rvONpwyAmzAKuEkUNcN/SmPrx/lTfzZoQopqjg
0BySjgF2PO+NTETEswwcxSzVonC7jWmX1We2iIYLLkt1jhb5g67kFRyu1bt3Z9fUbwuOcmvMkR0k
NBAK2zzjzSTd42UwFug0Rlp6Eabm+e9/uDyTBsUsBhkg/vPmvluB0GC7bffd628sYWjH4Gy9D+Yo
v7vtL6WT6Kho6G9VQGMMRrPfQJ6u4hjCvlZ0PnYiWFvh+3f+l6fCQo/ecHSI0gZFM2/0pXIrJOr6
VIaa2/d7Mup9GebS1+BDTPIjSu+vF2O0uQ3ZtuEDDNg3+nC2DghXoIVCBKQuXis8/NXgP4Du0Hfv
/1q/SHWsXzjCtkQjnrlfnBSm3Xk5wyiQNxQThhTMTce8zcD70bN4jiM6CPsh0OP3L/rLh7YtmqTs
UNm34c3bFGWKF9lUPsODvBbwHfK63Zs23+aXq/xvjNDFj+a273786Jmh/zcMzjfy9X8enN+nUMi/
/IwJZTn/59jccv7QdVZaBHpm50zpGDf9a2zukNqzfHdzqMEW/tfUHKuvhcCOj4QqIJb5LRf6T/Y4
lGKfDUPAs4Hb0sZi+Hdm5gxaWI1/1o4ZyCPmA6i2eN8xGXljKJoAaSmm3TecctfmGMsyAizfz2yi
H2TWzpe0u5XuhFiqtZQ+YFB0zHOnpUMgXKo2e9ImD/kQgVAvwIC5eb4h98jpwcbz8Kp5Ae2IVcGh
LlR1utI35FDUQJv3Oj3qFQjD48kvFnxLL/pGH+TJ3djDJ4pN6bM3Zv9Wf8Gshi6SpvYqz6SNxyc5
WJneI5yUMMiS62BdWUIw202NMvYU+DVCRDSuwyDKEtQTg7g4O6vbicx2dZo6Cs1rdGuM8s608KNO
6Edu5A1FftvRK9sdKCsgKDFOI6HfScG8i+dyxUaQ5r1kZzYikvEkGfXjNGieRVVGo5MiNmkviTLC
ns86esWjdHN5Uc51Y/FHCcUhI4VuC5rmYNKOuAJCj/S27eSehWIOwqVzcbeyFqZAbXRKKOOabedR
QMJ/PCRuUX5Dj+rI7ok1RTpL+gpG9AR/xypMeS9wk9LNQuHr3l8T6cVtaoJbnGxRHCrd5n5IX4ng
tMjBWB+6Ct/fE22c5TeOZhUMyFWu6lMOdiZ4MnVNPBVzVZa7IrVMc7cQQUM2BL8Uz33tfGKHuH7x
5pzviZY1C1mKmhh1RFvJjF9IVKLcTU6BG9rsi51XN2tC3Z9VnnWewQF1E+4NDoZyhW5oyjaI5Rqo
y4lxMh26fOuzHdVesB9re8GG5PemTayznssjDkj2vBslw1WUOJJ2vILUC9vJT0i6e5DCaK2B5BTy
7TKGfVnTcQkBRgNpI4LRIhrl2CvuaxpZqnCZt+rwusHNHpZzOwVklwg9hMWish8GbwPmtCkzghBW
AOyvKRld6ugmDSEzSJEE0MEn/6IzzZxoXaCBc5wRerLzxirKr4ZojCvOPBWwvVnLv/uqn+BDBU2W
x6PihJjXnnkz9ZyuKHIv684UMXqbjmnSh1dFJpAGSJk8LWUaVM9pLStHYzbqrgNQlpRvB1z9uWyj
dcCbiOIRBOW5VpX+t9QfaJEfdI5Qh4yvWx/5Bs01lUUqKk4pAXaAybIcYDYdxscOHex8BUFb3eQV
GsNN4I0JYi8oxU2QKJtvGvvtbt/ZyVyfpUCWjEPgiYy+eyiyzvFK+d6B0Ur/lU4P7y5bc2BBq6qr
a/ybzFuQsnoSlT7p/NMeDSqPl0Gbj0xhQoTpoCwCCXLmC3+mwXlfl6I4squymw41cP47EEi2x0TF
DJ4R+MqLICGeeO5pPoSVzjLd297Mpyd9zDrWKxkMS9wx0HiYCPwmu8z0ajvybBkPSrYEXzL4eZHQ
MwFGqpDypp0sEjQWIEonLvxGPDlOCp1SydF6yjj7fZI1jveohicDrr+Eahb6ie5eTa7Jl43TKmfo
mc5V6mOc8j4NEju5KAReoBClqDqBsemLw8pkad5XvkczUaWx244MkdXlwej75Vm0FhLRmTNAonL3
nlWiY4M8muobOnMoGRlEOX3B5tNekkt2MZB42UoaGEGNgsx+ACY32MyKZvqM7IPVyOUy7UsOkcmg
T3LvBNAgUcc6lUSJ4xfU0Dc5u9jGzgp1beOQBYSQbwSd1SfniAjrG2qnTejOR2xd+HdIbhX3zWpi
ZlSYPwdIH0k+fQ38gryn22fzN8na/ohL0/vKvtu4cZvM31uK81KMArGqq9YRdtNFisqdI2KfCafn
Kg++MXVonF1LDcN04vebyLGkqqKOqioIIlnJKIawks56ZARjEsROIrgb81xAoyu7kaBkUQ7r555U
YBF6FFjCA0urttmZ7qomqEQmYcd5weG4N5WdpTtIQJIppRNQYtUYGjr7UBpGpOjQfhAUPPkb7MM/
sbY7QJy1w82MxUwZf+5n///u6P8wPX9vdxQOXZk3X/6x/6Je17Jtf+1Pa6H5B/6FgKUWvBGHe9oP
/7lH0pw/2Jeb2Kg23A7b2M268c9sEzsrnLZbQwvAAP4Sf/TXLimAsc42m40X83BdDzzv72yS8G5s
nqB/75Lg7NhIlRb/C8DuYD3edlE/nWmrEsVpAHnoTfh1jH6UK1CBwPrRax5vdsARob02W+1o4B7q
sTSfmrTYU6t8BKZXj0wOe2YoSVcDmIsDj+jSpCGJARobmAkF3umaMF9KgQiz9bAxrwf5EXC6emug
tMOeKe+Oinb8RvY9fMyTZZIiqkzeJiwu8mhQgXvaquI2A4BC8moUuyRNLvOWIuc+wHzcqbCjwwtM
iyljn7H1pT/aAxRX3nIwbnj4hq6/6chj78SSXOPB+pQ0I+w8Fhzp7essmfYuPPhP7M+ayPCas4UG
VLpnVsrcVtirG+j3IJjqM0O1cxIH1hwlLpnTRFf39Vg4l1NvWseVxc7Jc+vnuvKCOJGTutKZij7j
K/pMRr6iksuodqoti2Mzt1Rcc9HLIhjs08afymuIRMZxTdg3ImY83ude3U7hkMzGiZOkOrN1KOI3
NoFV7N/OtcgnDqbuZwZ+xndIqB5x62KuJxBmTJCI6I8p5nA7OfPNWRhc1V7PZb9a5/g+CS5MaeHu
0zrxn2VmOOAWLYYINNH7XRiIOn1qfUWY25pNdZUCXPwEeNxCuMkR5lpZ1RcWT0UWInwsTHYQ0eBk
kzVW69ycY9R/hhhNP1rCLRyxNE/L8cJCeqBw3qX1WPUouwc39VJYu0XDVhExOi8iq5mwe4MYHXdb
R9CjWdj+/FWpNKGOXuqXhNtBjvdjZRp3sEL1i7HzrhtXo0JnNdDMob/hRtIKOqlpytO4d7I8a3OO
vG0BrTHsqrk+mc3KvRwDPo2szEWc9vl6mXTiApQK+hfFgfMFozTaAmVNPWbqPbDvNsuT3LSbQ2vY
R2MraF5nEL5PG/NzzfaSHlM96uc1/5QnJqUCLYTIAuVZ6M5Bro61S0zvmKLt9ZJdcHaywEffIJJW
ei10G0Do0Fwkk31ml/pZUXpspKHD9cujJ4vzdK3j1M9Pkc3JYfhscrI0HphhMyFBp2m0Iw4iHDdE
KHwvWkn+U/PpyHOY5JfW6B2qemQQmuzmWt15G0JCN6vDrJsdg5/5ArhQ1LvHvXUztrfSoYt8XNjN
fyutlVcMibRKf0S+/b/snceO41jabV/loucskIfmkIOeSKRsSGEz3IQIl/T+0D79Xazqvuhu4B/0
8AI/alKojCyFJPLwM3uv3T30WX8LcnID3nbPcdTvSAoGGynOeWvRTYVktpf+VBFLVxNXVqciUCVU
Ym9xD0mShodcT7ZLS/h6pHlnlyTBI1/Vjk31Oa+nLapMeB+ZDfV/mo3t6IBHTuLuNFj2cmfHvG6c
MizXikgGjczrR26bGyO9myOxcfX3JHNZkZRbk9kw474t3uMjqYYbj35vVukt2XnExsgtvLAznaof
J78tThWQDvGxIyL919jiqTcKtQGDu7cqSWWFBiaM5S8sQpRHXWFzznXvITLDmzidhy3Avt9Vnt/l
ad0B2mDF0+vNK0kp31rosTzjbjwKqz9PE9iRKb+WYNnR/+4NbVoOxNt8zmU2RRfWraY/Jl2/h04c
IkrM9JD2oEIirK8EC6/ZS50xILiC+orQEjdQlUTHrlzY1qU1nsyUiGRkFfGsbQqY/BGl2mCyD8U3
02RbFWc+OSvB3OWPUcYWU9NBDPNRGbGbQT2GqTCAGwmHhZ2XhTBJ9toDTJPumzHRg67p4QPZEYnA
0a9d03iAGBvm3sA6QfeGix3OmY8uoz2MdSWdjezzYxTVxjPiaxITgcy/alU5bJkJhYFWLt4DYX9g
x+hqP7KWdZdlJrsoFApasEDwUlOTuJWTbmjmL+ugMQ5b1t2J+5prWECmPJ2OowdTIR/0mzZJk1Ns
QkpwaQq2zO3rm1DMLmWWB2XT3XZ18WTk4x2iEB9VL5oBYBM3TVimt+AtOfvjX5ArQ7/SFcVwtbOy
D0QgWzuOHmUyC4I49R83AeLrhCdyEQ7I7ylsE54qpjOdo6GpAy1rvkhPvbhZ/1VMCdl/nVUh3cru
W8P4ajRy10d86RvgPS0rjfpUpfQLcI0NWKgWAR8Zk7AiZxtCo2khUS3dTW7C2DR7UsjjsMQ9v9Rf
oQG8KVflaSLR/nsYc3ePZf/ba6vTmJE/JHGoFLa1BdPYb1l6BmlYXOciuW1QMSA2A7IDyyPIJDKu
pvZJUKJMBvHwvCxvnc2wgOgwcj5fAYdt1outk9WLN4w3ecvTTGHuVf10sLW3RCv3ZiZZy4rlRbrZ
PtXeHMIB+2a8SGt6irSxRSrTlBgx4VGDgCU0fN/r5X2bDzurmo6gybkNIIpYcriLVH3LjPCcgN9B
EV9+SonEEynFRSz6se/a41haMP3zi9dYv8ImfgXdciKB8JRx8VYxEi61Eq891uzGsDXB58BDuzoF
cHAirQt5WWT/gtr/JDTzSSMuayNb7Sq98mcZHptOxjtjQO7JeATg8Wz9dkI7MFN7H4oPjEu+m2rG
hpTVbTjZj8y+XufudyHzw1BEF0dxvADT25h6eq1yAyBvy9TDJY8F3Z/o4ztUtIRjxAiv7RmFSUp7
LDu1g1tyic3zaLIyLvKvRk+OUW0HAnR6yhSjn42Fj3zcedN74rpbk699E08Ax8GoXbxw2DeFhoJK
7445FBMNL2ZqwLfnIotXdmd0NueXeYz3hKbupmneEpqbI34Y65MOzgha/gBs2DsMy3SP4qLETFYG
feh9c7PCHTf3Yd4RnyvD+chOUof8on0jSDnGQND5wLZcGts5j49VMfMIdPdlOwcpWXy682Rr7UcL
dM1MidDkuIj0pOHGa6+hDgWlVA8CWeMqHyy15ogCbSsLbxuifjIaWtBKN7YizS6rkAbGVPGWdT9u
7pBS0b0KY94BqTpYmb2z68VfYoghKB98Pd8THXiMJBLdfNER8sWtx/TH5OvVHURovY9SmSPKWlMs
bmbdA7hlRPe0pL9okDW/GN8WoO2Fk1cHcETyPHVayhv15pMqvvkqj5ngM6kARNCQrnqCqUv9IbNO
ThcyzRqya9vomLxHee8MBZbSfkzZDNuXWjYQmBIZdLF4iOqQyZHoHhoKjEENd1rM43AyfDsej+3C
1t3TkRyO3d6YbN8ZSfQ2u8fJFLSRALS4J4ra70oMahbaZwQV1ivKjvJpKK0yMO3OO3sal58z6Pqm
muDi441/Naonb5muqjYfK6Cz9iB2vabuY7c5O0LcSIBNzP6oNC2PTInuBAgKrGBzb7XiwU2GwySS
d0QSd7TiO827EaMGOl7fCwQBPZ99bnU3xeiiZLSG3aKr7/Ug3xVIKTk5SWqxwfu36ldTiqO+QFGk
Jt1lNVodnae1F4dB61oo5AofFstOzi+IHjdsFvJdmZAaQ79Ky7txm+QAYikOdJms/HKbS712wUoV
geaJr6j9LBkX7CnRiRuyLDMoRP9cmsUbipN3kU/hiQDdgMUXRwC6ITr+F7Msg8Rzjpit+N4AYqWc
CwMYhC0MQ54YSQZ/UYYfyh62Peh0E0EmVclWIi8xiy6Atr7rMqBDxaUwQ2IUrmHyXrJbd63bPOv2
EOmPmIveVg5RkSPzEkyWa/3djJA5MkNWYbwZoyXI9CqwSRyol1JD4tXuqsL1VcjKlzPmo3HMfYqM
z034QvD9gjc4rgLW2kn2tKsHRBx+JDwunhHFUS32ZamF+6TiqZFaAeM0J8gqGe4VM5fGCh9k844b
ft6WbinBqD6YbmEGdoMjYczcXciQt4nm7ZDYxjGFAQ5w6YbGbhfagPMzOC9unj03g/KTWR68rnqO
4UBttPyTOcLWMj4YoNzNiHSN6CvXHVRtccMMND31xguoug87W7hmEOa0WbwrmPKgwg83qTazfob4
jE6oMd8JISEjJmL1hbk6bbTNKOY9gZYsdcQq6W3bx3aS4XNcQafjv0XzpWNCtVNJTe2A7uKISogH
Zoc4QljUVSZqgFVefDat7BPW3OvI+cyYPUQwoa2XJC75LgL1PpufxSQTf0qaR2OSu6oal5M3di+i
iR9G22pfUj37TtdnaZjdkFSwEcZIImFyb5MQFIg6uTKU+u4a7dQmhOM5pbOxM+mnYfvdwK2auYS8
yb0IR1xhrgVdnmmk2lRyo+sVamQrgO13w2C+u0s92jwG7dmlxI58rZFzHWZkjFSlBGYwXM3THqNt
mhbtlQ5X2w2lZx7JgLYfcyW6nYfmA6GwzN5DsEVQmxakVJbobhyMR1tVa8u7FinERQDBA4wp7oV8
Ge+A9h4htSHqgQSXEDuvyhftBjtjPvqm1uuYcQkOqHyjWKzfQx3XAxS0crxmqdnfIv3R0NQsrssN
VaEBhxTWs9eMjDYmFoQsGNbKiagNmNkZs7t9mWk9+Y1pNfWuH6ossp/ZOBA6vmqg272G0ptNYZTs
k8krNlG5qopBcOMsoPS+q8cBdixMH4n0K0yuXmKONN2aOqoW6g9KEIiDWR4DnxItQ3iVR/EavZQh
/CD3xfD5sAziBAcZVcSoFvy7RWHx0nOOQt7IGENvSS5wDgt2iW4LIm2ctkyPcZ6EiN6AW0fWjBQl
t5zdmFFsjAaHN8WpOjhpUltX2dSEJUypk6C9RB5F8NUcHeZWtmePeBIQ1jwJOtPRSkoyUKVbNIhc
0VlhESJeTpW8AunXEC+SwL3J+cNDT9W7Gdq4vPTRwpsHYFbfMzrKZzcYO21Mb0mNtZ1dS/Dr8mRb
iISBMdganSMQczJzjORYsJRd0ffh/NyUVWzuHIt7qc3mteyMyFZP9bo7RwvD90DKUDbRFrWKZny5
PJZRdsoqrZdNJe02Mw8pKUeNubGNxqgv2mCSDOknLh/UMSQEI79Jx0mf4N+zvgJStyDuZCMyyfaa
s1Mfj/kinekxxQ1n/NC4xfInKRE2DYSDWacYENX0WiTLeKOUtRygURRkr2E3QKHpJgexIJh/aKy+
ZfKb9sY5RC7AyZRMzbwvFbj7va1cuDWjRWWNfKhczzMSMC6p47rs9dnf2f7AwHUEju+4lAReVJBN
bjl8F86SdhengzMKOFVDRjdkmf1ZkfYHO015ClzkhE4HXNwcHiEGxiS4NNNg74sopNablZ0aYOl0
eVtPrl3DrTK0B6fLzZ+y9vpPpFLifjam7qdSVCi5l9m+aut4D9urO9X6UL3VBryrzZTZYjmO+qwL
4pqIVeFhMkM6htKJxhL+/UOMGvg0pGF0n4YkPPhuw6aD4NGo3TnJJBDF5zCEmzh5hSrXnYcpn+/7
Tm9BfI1yZvmpGF8hNKJ/yCLjRzmhd8TS6T3WynYfmsStLkL19r3OJoSerRyNU9vVfRs4he29qDG1
7xtEw2u7nWbjljyzlgTQpkMNWMzpfHKKol6//RH9fJ3Y3t2aJ7OdtDQ9dkZUbJpYVqvaE3jLbmK7
/DLZsfqtty7X+hiS4prgt3gspWneMtnXdk02izPCL/oF4ybRMdR2MqOGKIy6OBLIx0k3tTq5DHYe
iceM4/IVP3d9So0qegzVGjdkjd2qPRqYstkU49eCvPfXDlQbj+okhP4whxOr8DKP98g5lyDtOuMr
kznhI2owiuc0m23GixEEnrSOqys65PbHiMpbriMolqpOf2spbj8U8ctQ7YViFcZ8idwXx02ueq4z
HC05Xyjao7p/SJvCYCHQRdYbKQnsnnOHgOUbVbvOizHVVDOR7NgQmYPByMegfVsstClcXpjE8bhM
aIiJIBl/MWsdifMZdXRC3rpGICtjia1b0yGK1iCHel/rJosvs+/zXT/hqWD8huwNbf1da7iYSBaz
OprLe9w+jNBbySwx9RsmnrOU06McsEY03IUn01nMXUISPJBIQJfgVAxC0rKFEmcCvXQSeRvdRZFr
PY4m+UKutXQbAaD+iTgM6MeMnrtd1NvTBSKqRdtaPyyZNV8Nuwm5uUz3bCOsPvB5q3uTE4ayoy2D
cXoyMyYDgtHCIfcaMkfQ9YFhQQzrtIwi+S706Zxh3Qsatx12uZmG28YsuLrHUkfrGjJJVdd+jC96
zuPUTvfcVjmhS9lrM9uPrU4lXO21yTtPRfRdWvm+y62NRmkjOzbD3nzooQeyNqTsWMJAD5f+ZnS7
cANfwtjWFvnbnDJocCWDZqNqh4tVjeHJameb5iczv4HRaC8sm+Nip1ej85zlnE4wRgZxFzYqeXW6
9DxjFf+cUOBdiEYyf48UDmBsLH2AaSmy17ya55/cMvM3DHfWKZw1IDVxC+w7ZFfLJEa2hwG3r3dU
iHtSasKsnPZcn4RpDeicXnNZpt+I2/G7ZwQWW4vTwFOWWhKsQT2/YBYbb07l1VeTtJQI70Cn4Q1u
ZO/jLTnGcdajlcRptXE1b7idRbTcj4Q8MW7XlfOZthYEmoQylh/a9/aoH9jROt+1kcubmAoJDq7I
ho9WWYwnRtXcmpCiDm5j6/tk0SQ9l1z2paZvNLO8nybmQn14Rlu2YM+NgYnFU/w6t4WxH2OcdtjA
4HtWtxGPQExauIywpRCoQsQJ+anEGnOYNjqrbB7krLy99ZacEjCuS3MZ4EMxc25wmwzRmXEWa28z
cgIrZ2k2RMx2USg6z0SEBlNpHmqhxd9K2ilBALhGpiQLwr5Xhyp0LD9bbMufNHkjPSb1ke1hSILD
XuH6PayhldQKMQ/2gahXS5AdGP4CsZLukRamN5VR6KAplRM41bzcya6Ca9L+pMPkp4RVR6JBu2uV
5alnBI+ldyKG1IhOgyqetVwLiH8zP/BmiADPtrZzsGDi/d3jHAiPtZsyiBmdXwY8xCshZ/KWzDkm
LVrR7phlsaZWlHSu1mwZ7La3Tm0/EhEIqUBfapbEMvwUbnlmCYHSQS17TN1vTc3kspqmjVVwGXs1
oUMaWyHVmzJwh+8U5XZJo3WoSwx1sxruyRRqiH/jcxnyQga9O7xMEKO5j+0rQ5v0mfITFbg9DAHH
+x7hJh7pCGxuiXXONVOffdAuyuNqNwywSC3sg4fKHOzjaq/H/dFzKxPg9jZDe6W0bhlWIHS/y+1X
2632Xd+eIka6AYFqmDqc+d7IPLUbovQMOS46qGUyoTply7LRWyW3E+G8fpYDT+4scWu2DuPhxNgY
ZOKgP0BNb5McSgaSO35h3bAZeOg72msMHcKCZ8O8EP+d8ZDDSFa6LAIRofHRjCZgC/M+w7dkylZT
MfXqxcoYmTdes0NBwg7Nssc7oLBcHtRhW6Xhg9QJmUL/Px27SR1yrPXbNE7a+3HkislyBAWEbXPW
OekOpEB+U7RZ/eiF+sXzOuPYa8UTjosbEU3f0yRPTd2c3UXesL1/9v4c9Y3qkQpe3xQVSoYaReU3
Njbgq3F7RUatvadwRG/RhYJlndr+wLnbB3ae52e3KFOKD97M2FfLvSOyT/WnCJ87LWar6K9KLEga
BHv2XXQt2viXxfBeT6uCub2gsu+PuHOQUGT3rAYPhSsPhHHm28HF9kUZj0ugOGRdG3Raf1vaKqin
9FUNi7yfm35rtnN5n5IQ9FFhlXsghyQn6oiTjmpJz8+eiigrsLgQodH22xyEYjAu1qZ1qnKHtZyB
G9uVPTJXdTNK8yQY4m0Hfbx2Ydc/IzGJb0Ot29kAeB6McmHkpvAt9PWEkXeYUd147kfTsE7EujWL
C5p2pjrE1B31ymIgtsLD9fd5abCbGNGGlEjBIHDcjwQt7arefOo5Svxp5Tb1ZaE+p1UW5ijQZXZf
PphJRLjccoP+9UHrjE8ifvY5R6LLEJBv9GSqYSO8RwIMj4oEiA16m+Mcaucos46ipD73qvd6xl5S
DudRKxSFOExrq4Ym3i2ME+s6Z6TOwe7lU8ZsXP8yCZGsUW1sU2jHuO4f6nbN/Etu87j15zSZNoz2
nT3dElm9sR7vBpE/zwwfh1iYv/rCO/UM8sqMNIq++HMsyI0wxaJ7nlDcvUyFFmQN2xY37gAwj7PY
GWSMnGXbvKVRfMYFwJKAzfayJTup30kQrAHP5WSr6+Or7ORLV1SPtLP5L95OsenssdnW7hEC/iaz
mBhPUe33aXRj2qcxrs8pA6S7sdcT7M32bZp8AxROSV3qmMvA0N5J7FgTDeFbMojps20n+3ZAzvOd
RGPvBF1qkv469eskPWm8cKtxC8KX1lZbGipF7x7YOVGpmTt5zxEtiHZmM67dmrNbvlWRbX/o68wt
57d0+KH1fsLKjOWDuq3tMJKIxodclRe+QLS0xmLmOGbxhO9tMTJ1DrvhFp6H67t1rF8Mx8kWv5Us
oiyMgF8ypsRgHlP8UIxG7A/TYatk3nOA5UYUnSOTpSXD4B+dhLKOOihR1bgn2RjgMbj8N7Mf5/ES
WiSS7rouRVDEzxvbvFLzXziA/xWB/E2skoj/WSJLXlTy+R9oqfVv/EP/Yf8hHFQXkMlXIaz0UE3/
pZFdCVEm602EHLaBSnbFafwTLWU4f8DX0A0dEAG0GFJU/5/+QxMuf+ahabXxcQAvQGvyX5ClEKb8
i/rDNaBe8Q+8GKIvPB2Vyr+rP2r0KcYsiPl1MALf89R57wy7CpzMFbt/+VTu/lKU/J+yL+7ww6nu
739z/iOhhddy0PyCb0X+jtAXG8W/vxbhAMYML7jZ6HnrkjCMmGvUeek0LyZtq0q2LbRwY0ccae9c
9SGPg9qZxkdZhOVHrczyirAJO2AfF0e3IDxjsOCepIKNBPj5H09zrENdTy9J5Zmnru+0u6QXHIUU
wXdZHtJrzZH7WLnVNTbw9NgTEfCdPfzMLUjWsYzMrwSu19YNo9fQW6BtOTWrfMeiQNioJJwpajT2
glsEk8NtV6i7QTTqJzRDahvDlp+uHXf7xLM6Eje0bmNN6SkfZjIBKtJ5tsu69Wj71sIjDnltdpmX
Az9CiTe0tenPMzNIqu459Ws8i3HQU7/Q5xQq+gFEt0y+yc5+xylLNWjaShcIdSl7WkXl6WmZEcgi
wjz86MWOGRvuoSoSKlWflYSVN9ARNEEkOLXkLMeTnFxtfKV+atFb0qYP4EOlad+2Hg7mITP6r3yK
ZM93VFjJNtdL84O8cGMKIp3NiO5y4sKMVzMG2k5pbx5RyfdLEVbfPS6yB6OfPXdbh8kAwsLoBrVN
R2ynamkc74jh3fY2iNv4zI2x8qKTHZvydUY5QdikWkECMBknHjEtwAqjdcIDaVHdr64aDTZ2rZM4
J7rLJmN7pKfzhsUPAJrZUy7KV0NPXgRyIXVCmDnryI4INIC2W0jvRKSnxYbC9TIseHnfk6xSZKzb
PV64Iu3ERkqngBJWuxqi6En2jEy3GtHviLFJZn62KdYVOVmOekp1e8R97s2dvkn0HgPlRJ3ng24m
UyJS+Pa2hhubcM+tgmk5TjMn3Fh6J6w1ZyWOsBpK86VLQXqC1EgkvDVkuT9D2MHlaJNcfLs1IygU
qR3zFlNqNPbCwxZppgSQbwcqqGFTsfE6LWPCVqGQFh2qyRAfc4e2XrmVKaqvtDDyW0sPm9bnYTg1
OzlKMjjascIvYQ6q+V4yB+/oIMOsYk0vG4cRad63PgLzZtgNrTer6L5Dw8O5wKE0191P1rpW7OsM
H95osfDirtk5p1oQVhOYTuwBEegcKK8xuYvUwFpfxqfGhudwkEoVH05qZrRzcZv7uUnCyW42Bj4c
BGc6DWXWRR5qVGbFKGyTKfRbHsb3JsnbX1wTiXWsOwh4WyMfEBLrMnUjDoyJsNdYI6tWkZCR71KU
mUkAYovThMuHfeKia48iZWTkjxY1wWJYCJGSzszdrZVOi9h7FdcM8IFoJCUnceQmSRxMl4o1+NqJ
m0REV33/qytL1DyqypQNiN5lCtFJbab0Ge3kQBpthYdu0ruf0jHoJecE+GVZIt89qGKgI0LcYTeB
qQ8ivSM+d/yWRJZO6JVXjlJc0c5jM9S0u8hoklcSt/vo1Uw983sy7P7LyFX+0IZxYfrVaMESltqQ
LOiMJEuNjMW0tSMjTEdfztjImo0iDZrZ6e5CQC7Ohuld3CAiY7Z6IDmjfVghrOmmNjyOkcwjeYDI
gSiB1alZ9Qm5Tj35fYjCJGhVbrKEK6aqv0WxtHC/YAlHqQSIAzybSVLvjmF/WwWCBHrU1+Egxcmr
FtgIDayXhUE7bKWDp+yKhW+aitc+d4W5HYU37KPJwq2qNeV6I+E8iW5mfOhs671xdoje1UnNXoTe
aE8Cqe2XymicNhRLjNadyRsgwxUqxBFgjq/sy0RO1m07uJsJjRYhLKTDrByJonNfOmpZxu1M2ZAl
k1oOiSPWW27efHgu2ygH4aMbs7oQt1JE7xXjMfXjgpcpfjdDuUyfVSjSwsfF29i0a4YxtkDMJsu9
JwNcW4hTIMWO8Wc8uOTczwQljY+eNkbJFdepsXotZEinVBadSNdY3rgcarRPJjnLUFYqzdz37ZyO
t3zOeNsKV6uYX+O3rumN+P+HkIS0rD9H8Ux4O5szOhy5QXAWmr9Jpq8LhEUUjlig1aCxi2FWP7PM
auA9lMj+QTpsC603lsaHIhlyIumy6X6Nnj4zsmDcVrjPcqZ053CO0uahZgJl+u4sxHIoZ7uy9mFn
sk0dzYbc8ZRVJYdfgxn9FCVG7RxI7LHkncYAniiMUVQ8Q3nQ9q8F6XbVXi+FxSadUbFBHt2aXAVc
VffwG6dEWBISwcDrIcPPZx3KrO0lga0FUaGMkjODudVoNN7L3Dms28rWA4rg11hL0q9lUEI91b0z
iMtcSJaytl0bDXI3awYxO42VjG/qji90j+66CImTF8vge7o1xHsB0aTgtycymADyYrwdISg6Qeyy
N7hw/o7jj0JVsC78o8K+B3dk3kwx5+uZHBK4AV0Wm4CZZmcqHzLP09QpjkPnqzasCAx9RRRdkCD8
lr5auri/Y+4gPm2cQv3vdm7C+APYWdHDyM2b6AbZkxTHDKE5UvZK91S8HTlGdRwChIU7ey6VKQWJ
3a5TxW0MXsQ6sYP4nuzCQjxOD+ylSXF1NEARZJ3PhfDbuSb+rfAW+9DndcwQoWCu6VczQsum67pN
Q3I0I287Otiod1LhlG9j1qzUlZSssQH2SKC8sblSM0y/7QrdO3MdAJpcnd2OyI+FOxlbZNFO5S15
jvFOoCBmRz3YnLlazVpzGJsjoQP5HtmmDrW+S2+ERgTwMFTLc5nBhNr0BioHd/UdiQ4H5AxdrtxA
AtQupTG5+xaMwwbXILQM177KtL1Xpo1GLrWbB8Poxt3Qye96JrM+VrDmJR3kFrBEvQN1FO1SNX0v
qB72jmAl14cZAiME+S9NOpV33sTaIpWxcWgdK30txzgke5phyob3ivp3cEuwvB2U/3YTLsRWb8RM
kanlNqM+KRuoSvbBYtkQoK1Ws98R4MsFzah9NX9Ejh9a8E50uWhfXuh8cpl0d5NlgONXgAuYmPaX
ls6MrhRpCKdVTk602S93c5XjMJqd+tQ45PMSd6d9EQV348bEFTdaVvjFYmq3oSNiMCBNdkrl3D4O
Tl9F2wQBn84p1qZ7t4t/96XV+1RzgFL00oIB5CU2OkL6UuyRzxmUpc04rSKAbtQfkBMOPog8eWza
NYgrLotHhCvzJTTc5kKke3ssc5vip2BzRdKcvot1+BuALnlIVmF9QmWY8GSzWhNegZ7cGEo8TsqL
AqNaEWVM7Ld8ncmOArx5bZP61OrqKUOQx6bR6j7zHpU8M/tRmdSEACdZtD1ksuyvnZ3ZV2vIV5Ik
egDqYF+rWQqROFb1e5no83MeTkuziz3r3aagBXfgTMeyNFlDW3quRpJFuYV9pbnOx7pOuzMnHuLS
6+yLs4hiXxvjM/az4m0ekDyMWW+e8kmiiyua6rvxBPKyTlUnbG35kZHEI5md8zYeS+o9BB3k3hdj
GaQo5iVBQZY2brFd//IShvsbi03RD5ntDsKgFEyKIGn+WFkCalxvA/5gWKCXBGV565FuJj4uZ9X7
pKAQmGmVqfpZCpdM9rLTgmagGGX6+ZpmtqSjyW1fYz0Jv8AjuVyZI2IENfe/0yYeov/t7BM1H7//
/jcM8P/Sw/pENP8jennNgP7734JuhH9dJv9mf13/yl+tvSn+MEzLg4S5BsMIOM//bO2JQ8buQe8O
UlZClV89F/9s7YX9hwRsC+Gd5t/CaU4X/A9rhybkH6YhsTPjMXMwrmL7+C9aeyinNNR/NeLru4OE
sPpDHJPfAS0q0F5+9X+1dsAQMEU94eqK9GhP7tuTNWnIvEuUSvO+tZmAu7YrAy9Cgtr3aXlbd2Vy
HtOGrRNwgPcJ58KXFrcrWxh+Mir0rBFHRPC3Q685m7lC+JqVSmNnFL+4TgI4J/kEc2/u7NQ6lUpP
MD25AQ0uVYP9xGvZe0xqRzG3u94hmbUvMW6K/rVvm7s10G07u3HsW5PAJTsUT2YfEvIytdZzoTlN
ENPvQfujjdCDkMK731PCq/gpLUT43Sbs1lG8gDJ4nKCFMAAzqA1gleb0/Gj1GWQv6UbXbOROxag3
16iUZNonrbrTbIwtnPFTIfZoGZDCsNdvomeBkY3ll9ahOkwaqAyBKHo3+a5Mt6pQ/ERgAU2ab8IB
oCFCemWDHxNBokbjUsVGc8NqXeNd5k42vPQM4byAh72zB+dN9iFhB3oZCOLO0CbVfURGjD1eYmoL
Un5dNEKMBUbOCiaNBSFrYfS0wHPpr+ZU9nui9jjLK92N1pXj9CzCAT8ig8LLmBt7XvueI2ZBkIda
P5p1czPqWneAKxXdcNEEY0aG24yrj66k9Y6ajjcTolZ4aFDRjyM21DTxoz4+WAmmnViuztdGWmdM
rHDScmRr6Vm12RNu1xW50VLtqnqXDMtyL4kv3Opa8rLYXnzBuJju24QaiSKEvtBXbDbx7M5xa7y4
kA4LBPyFwHqiCjgBvow8HqhaaZmI2P+8ef+rCeX/dzlbDlPB/3n2+P5R/Ofocf0L/zifzD8QT3AH
W4z2aORWasY/7PliNe6bqz8e9xfjRw6Of55PLllcFt32nz9gcxrh3f/n+USuli4dYei4HTwpOPf+
q/PJXgH5/3ZA0Q1BRl6noJjaOPr+44BS6L16DcU1i1cIOb5tMhI5ecS5bnLRJaQn4lawaZygz+nf
wqiHCj9WX87XMTEiZKnJKMfvyUxntcfqGjUnQO868201JO6PDXMxIU6wiIr4qlD6WtuyzUL3V+KF
bpeTSeGhS09Tx3gXVIT5XWFrRM0bKQxBuF2zfk8XaUZHTyvRzYcheaKXKNHM1qf5Wfqg6MdXqy7L
mc67n13wQ6QbLiThZgVRTCI1WkZZajIBVtae3pK6Ct7Op97opmJTREBN78NVs4jQkra/CPQVERv0
VdWzgoxlme2dRaeeJkbovVo4JCpgBpdEDfHTohnDObZ1pMKtq7ZgIqdXgqQpxLyS87bv+scWXu4u
Cas3q17tLUwcc0l1KWZjPI98uBtuROXj8m8+5LovB0ezHEOvyA9JM7Z7m9TXi673t1oCler/sncm
u5EzWZZ+lX4BJmicuemFz5PmMbQhJEWIM2lGI43D0/fngURVZQPdQC4LKCSQmx8KDe5Os3vuOd+p
nGFehdh61oImsm2ZTQxrZhzOlJ02G6hrv+aegp5EUpfJkBveO7Wd4K8lcxJUwyax1XBoJsqM58x9
Y/FjznCJzCnz7OYHj3t/Ip3g7pndbQCnzJ5Ks4xuOXuZ08P+3a+veMyefvSiTUal1vhE8Mas/LH1
+ruex+u1VqiX6kqailCYXqaAPNOuDDUvFM9Ru+0eLBxy8a+R+Is+x6XmS1ZNUzhc+hg6YzgF/PKd
F64dhObiunJMzV1hcnCqRXr2iGhCyy3Jq9/6c3vfKBqFt1EwyOTKjMMs1g4sdzn1S2fFKsBfsL8o
boKORJ9DVn8ugwCfSGGblc1jDzeUN2N7Zv4saqw6SYdWRrymxx8EjJUtkYdNE09LFD/mObG1XWDF
w40uuKhPiTM+LPgDyDWZSLlPWdY5mJv8wfwyXRJ5B1ciV5+WInOLG42vNj/xgpfhBUvGF/s8my5S
NxnKk3+NjeNH6T4ozB2e2qDxw10KDZ8NZIqD6pAQQjlUUfPgoAmtukxyJ/V7/1iyl3gtPUw+hZzF
PRBwrOFzc4hdIgPruBH1GREjomWyg14IU6NRm2rMMfOnVD3iOcLc/62xGnFBKJkN1xi292IMCxRX
Ey5kmqu5uzoZSxTjKCEqfx9kMurpF3NQPslDXzz657jd3KphqfYel2VXS9wieCNXDsrHm8U/177r
aFHtWeqyCDcWYZqTNc9J85UqVt6rofLkuAlnrwo2Ey3Q6lyFkI82eVhZ04o+nrH4NtAi4rU9hLdW
22J27Ubjk6YfhrEBZmcykoe+9zEXPoZXpPVvaJHH0mh54QElQkI8mtcU5z1ZFZmqXNNhbvtvHmFE
+lwB7DNw2F9mbtwA67/pcovPpTv95lmA9tMtYcVisO9Y7hWVF11Tm1OOMdY4Iz74hW7nU86sUfCe
0MuGqSTrvkwFJXSVEBBUjOEJVckxnmefPYZN2S4nRhIfLPK7xbbrLPJcV1x1yh330gMge+DDO23R
ytob6t+HvUxz9v5ptfyiNg2/fR8AsA8NfAmsQr9JOBHBwVu21tBLjhnrAvI04/KCyeqOiwV6hCs1
60ix7OahwggZzueWh/4O1EB4joreBaCZeSdP5dZ3NOQ+D860JSXqBzBFhTfMaoeV1ANQqbQPpXL4
U6ZlvBGgWj9U37xpy/g7kBPzqVJtu1MwQc8CWve8tPzepd/TbOj/ZtLNb9j+QyQcG4U5Y/TeRswf
q2bOl1OQ46Ya/0IcDcofKrtnygts6oVm1EEfqsb+Q71c9sjzNrnE0cL1hWQuoYKZwFZHZeQ+DOrg
6IMoXfUyWD5Aw7Y7i/n/w8M5UmEHT4pLUTXV0fOD8iHqvOZEXveO3MHPpGrkX2pso1MACvNS92o5
jdPQ79rEdx7LBSFNBSx1edJGx7w06SkyMnlxpyoltCtdhZ/SA7U06/Eu54jpqEETbJ0ax/8E8Rmz
9WribQxS4t6ooniYCXJ6UVLvQuI3h6nKmwOWXusiGSip9bqmU8eAPyIOTs1PEgaXyfTnPK/C23DU
z01SW/7GVbH2tt7i/6BNPPp+4x3x4pl9VyQXaJOIx1R39W17aKXzKcWwFmjRVj1gj+e8rFVjPzk4
/FAAHupJndPIXYehnnYL4IUzAemFjKNs15nbH4puAPrAIgKiJzlIO8f470C4GHjZ4HfMjyDJAC2U
wYalxQDXNTx6YtFb/v7ea+yN/FNjL9fz6MX7LA/TmymJ7B2n/tVbViWnYKr7depZ6ZcnhuG0LCwE
/BlGTGbC9kaQ8ApbKg7rGPJ55c/feMfGh4hURpdnz52evVVjOXe+xOgt2/F5wGVAlu0v3DTNln3i
Dj+taR9KyT1ZE4jq3Q/ddZu0yE7UNK7KjLRcMUWbacneUjVuzGDf5Z04hQ4mhj4APEHJ8k3BtoQk
RPGYheoSF3TxRkuxtbtU4O1sX7ESHDLAbb6mFhqIR3EKwvJcwLE4Tn/xq7lu5r3TLi8FJlqylnO9
80P7PhgjfpdpF7euvaEig5O3634FrsY7N5lg4/eUAK+WmWt/HmQlzyXPfszKJH4uY+WTIc1nIpqM
SpFqcvQtT88LxOEUhbgxlN9sJN5vFxNK3mdHOvwsTJtVRhSsoxjw03GXO4mxeRvAid+4QYfqbKjn
64eFj2FTdNk31PjqCE2ZrOaNKN2B7S9umpVxkYQyJOJdzuzLw7q0z9mS1G/RGM2IvJB55o6A12pR
YZ0Hez5BcicoXj/SV4/DsxjqO70MGWFVTw4nh4XFr65xAId3c1xtOlitxBZj68FqeLrgrBipJfN6
Rpg9nLXp08wMZdegisVFcimEo9bo7AiohA1cItGOCd8MNjjYO72BeJQbnd7bTt/fLdoJDhh53Luh
80k+kb7BMzTO1HWsMmkKcq7XQJRXhS0RZbHcx8Xs3UqguojRbgnTslSYFRH7p4EX3alFTFAiQIRM
KlZgY05WPu1tBi/PXVV10bH0MsMrS/vqYZzJp+JFuithClAOwHt34ba/N46cceD63c3sD48Umf5S
tDE8RFzBWfOWd1wBp4s3KFpr3BTf+kQ2ccci9ynVBW/oXrDMKLpXm0bUDVSLi2Mv+No92hZBD9gb
AhvpHbcWm3hVcztqeyQ5AsCnbfGK5tixyMf/SQPrswpFdspCk27hxJCbAPMXFOMnkBdI6ehk29Fe
+uPUKqyfDgcnEubYPPOyml8AGenCTuPvyUMNJKJbHlrtv0lLd7eMQO5xZB5mqdg8sSPmCJvDmVys
xHDmtTxdCWpBLVgtXk7oPluyC9hWcjHGh9xTTca971S1PI3+Up7czGVb70Q3lZj9vY/t/mhczhI/
n+fnGunhTSQy2Y8B6oJXCLkxMo93eL78bWwsDte4/z0O7gMMC/leX712YU1IrBfROhjt+gHeqNwK
6OffceHElzZa7Hf88UCPWu5+gWrf6c1B6W3S6BHkwpOdN/U76eTf1mQTDWUzH3fF/MvWZkczRH6o
0tr7ovq7Pfm48B77QXRsUpL0S/Zh+NW6/nDXZZ73EhPMBkuWhAU3lcR/akY+YmnQ9k+DvVRnCxst
TlgTDz/+bM0736rNvhS23lt9yJnmaAutXYUfs5MPd3RZouUHNm0Lba7wrHrV8+zzY0dVOz3ZhiQI
3oy9TRsSuTFiGk7kWCyUp+ZDlyrbtnMktuU0FHdGsitic17fVdFs/8pp7dvZQcWOOmrejDuJ/eQa
Qj04P9sxYzEJP3pLl0F3HLx4WEvq5dcgsZM1WJ7lVNlhu1+0yPfK5FC14JmFPJHiLjmj4Ji9JPP4
EA/9JuqIluOPqAEntvZyX7L9ZxU85CeLVdzLUmZXDsO1/qgKHzNZ6tNssxCGZPuQIbds2qwXm6kg
vja4cJ+6aUoOLcECk2Ods8NyWwyFfM87Wzz0XfsMPUSdJze9SeHNrcpgAD7PrHlw+6i8Yz/os/8B
l2C5afzpa6ogo2j4FXlTdl+LNDjLRThPgpqKi8fRsS49tlNBngK/SOaXpI1PePVGYleZ+1hwRdql
lg2nQkzVJmhAJ01VB+El9eOc0HUyP0OHY51eDng3SO8hAAmPgW/moPldNPgKudrm9y2E/EfGdKbL
BDn9NiASD6uB0Erhwjnyoyw9q5b8aAM6+pSzd6IlEq9yTP6d550leYJ4y31OJ8XZ8sf8Mgj1aFxS
L8hnzD6pjwxg1f5tqar0JipQs1KGLM5HcY18qnaF7y4+qBmTYUR2YZM7vd4VpfQfm+v9Jx9JPXuO
/GZFzidUkVMqY9KOiQ1gmaRbeBxHzlRHKnvndvq1IEW0AhXMHNqPktlbtocZCy4HEWm0tT95f+jd
eCcM6LwsWUfrBTYliAbz9MXr5Z+s/u+gnL9rhv533s7HpAWyES4V3Rq1B0nYGKn49YP6CLyu2tYI
BQij8ZxSHE2eG3R1jAnStUHE+Rmc6TiZ3JPHwotrdArLCet4aqJon/hUFjj2o+OA9SiQ2m6HLHpp
c7MRdhsfZRzduKij60mR+wR2xl+qiR/ixCfpOphku6j8E50ELzf0wH0wl96ZnNYBo/hC599ytNPq
w9TXFILqtb4zdozvPHfWi8hC2MhNdYZ0IUF+LaQEq+/MadJD5vfDNcIdHNi3DR+Aw3GkVhhrpnrZ
W3N8Jj8knyxycl/mejr37rQdLFk+EZG7VEEIwoHs4y71whpRsXxGONKveojHu4FzYDMPBk527n9G
0rptRfPd6Kz5BAjUXaq5bInggHU/tKmkdNpu/JVllXrjOkt0CiW0BgJ1b+z7830YOcFnIQL/fRo9
ew806FKRMFjzkCHq4yzYZIHdgLUg9XNgCP+A7D3QO9W/B970m7dIwsfCbRHKHWs/JaN9yZuWiLmb
boGAFzu/r7wfQoXjc4Cow2YWOPUQs6yHdsSuiOZimi7K6dBb7repKzWtolrnG0fZPvAeU79cS7V4
bmfdfaFlf2RkCzYcvNYGoPoVUelQTydSMtKoKCShZwxEfgW1rAahQkOvtfE9lvALsP+VjIV6oaml
WYMe8UiEjsuD43nVSZYOE7D9s0yAEGJhpzt8dWCwZWHpJzkvv4vEYcM2E7HSjd3dNFbNWRlRKDW1
TrPtLJ9WHdfV+9bGWhTNZjo7S2zvU9BRghjTOIdvXI+4lHu1vpUtKS2sNN4Ftk67bjFKjAD8k/Cj
yRmAY5n9TDNn+ZX3tNEmaC59McltmMThpeWXW0dy3gI7f62yBHYcofmVrFHy4yEOOXTdel/qZvqs
ejHdQsSrDj75io2ql3eaWxZWjkN4yZei5ls73h8rTay1jc3lAXbaxKeHqjqR9jV6vcYsx/jL3iJ3
nvLGbnfasXskhetc5y5kQYeImVBJq9sTkvOYq3nGh8wZWy8KH5Qc4QF1GGpCh26fOVnUUWHrOoo+
Fusud35QoKB8+MWTxqC7qsgXkwZwklWYNTAZyk5QG5L8OFTmnRvjBofaCfuDI7AFKPoxtnXc3Qf4
mFBaHHs9BrnPGajrE06a5DYGJwnDQ0ObqAPkDtzSYtywTGdiInRDoN3115rNwQMxg5b0QNwg13Ux
8milAf5F3I6SMU7oGpjDjdETyUmfcBAZp7VlAX3GBB0Sl5Ug+wOyVTiuaEMmaOrI0T5HJGqPqTO6
uxog1tzUR5lFxVmkk9x3LfyvJAm5O/J8uBKgomIze2xNo5JQZzGhLMFQE3tX6QmLjRRbwkV6W/v6
pU2n1zlFWURedD7Sqvuq2uDOqRMKvRd/fKUlWl/fW/roUPe9RwS/mxaIYmXg/bE5Zdd9m5VbTIPl
TlpQsoaKXu0uGNXJ9fklMm2VG5dYWE24okB6Tc1ep9MIrYTcv+lnJEQv+5wo+nJPDO19cnZm2LEr
o3TW7ssAGtPF6Um0qqzx/R15ebb4SYoUD1AosZtNaJwUrIoj/PlO0+B1yV2bP22QuMQcy0JpGot5
PmSvKiS/WJLmTPEyFkXzPoEaYIS2JxeyUlBH7+OiW3zwqLhvlRjlc254w61UIwlpATzlw9OlEuRg
EU8MhVEmbLxg2tWG07KyUgbLaLy64WvJM0/bFWPKOBdP0tZkQK0eve4hZAVvnYqudSxOPfdKUuLb
985Db2wm7kJhUtiIOBnkjTt2jnNSmHOYG+NeZGc5+67Z+qIr2w1PTbGcoHE5V5zXXHUnApjc/5cs
qKdLHdiDu1qsxLnrcTD8QD4EWzoaG37MpK+YhBxt+R7pPz6EOieE0KTP9TIUOzMH3NPqm2QIX2iN
pxC0QoFLx6p7bFL/pDzxlWCz59UU/dbUJU6nKfxterG88k4YXxBwyWDZE6GdgEXqm9AzmYICrQMP
7bTTmAG9rVPW/orUsLyJC23TJg1GrLneyyPVb6zKFK8Tlsr+wdFDw/sBNMEhJh7jEN4xzWOOglRs
Uxoz66emG+XZRhECJIVuqbu0fsOYmI6repTDzSiXW8q5xAFEhVrrDLRX5SzWlrOzfZ2Meava+rlW
ICm6qPQeB2o9HqWYm7WTzZcJ1AyhW5w7cHq4XPT+E7kI5gKekhlPJawNapDNfd1n8ljGVojeiWb+
uugkPLoy8neqyLt3B+rmj5s04KacHDutKwPAS23yTqp9JsFK6t01qYDhlvnk3UEAx91g4YDgkUGN
E8hjcRNNAJywU4/A6JwAe8OySH/+rAO8SIc6h9m25S6u/IM7QK3c86aPi9c810T8iStM+phnZCWg
DUvVuecJc1a+DXxBRwxtKB0ThNPRZbYacYyFm8Zz+HFXJi62cc4Tgdy80e0O5kWN7XVoh+a5pBFq
QlQrc45VEFhlDcZjAyd5WdQhpchPcy9Kw3G8RAoQKXlOuA68Nrt+ibM1Qc9luwzL25S192jTJ9an
RGwxKa/Cue0OYkGqre0iwg5SY9mU5D+XcbZPLClybwVOiWun34x7YBD+zk3RsX0ed4R0yyvPM7qJ
DeQgFh6rkXnlV9p1dxUhQcDNU713qLfblZUODnY7WXcdZkWW6u20NkUEhYLHu/DXgTDqCP450iup
a+eMH0t+kB8N31MCfxclvHwrFnf8yFSUnSY0UiAaGbKsz2Li0tcL6TqqGMhgTulpyNx62I2SLDqv
T67hdTgc9zJLS2tT8ZZZl53n1tswsx262BqIECS3H/FRfywANZ7YDFxqIY7jnMlh50/Z+LOQsdkT
fpF8IqpyzR282RonSKh773VIzAayMgeovMNxQ4Zoiej+kUhVO4AwLoI89lxEfDSftwUGrYTZgY47
cb/9Rcj8j24RmauuDy7She3Fu4nAYMMlppBOewOLr/8yMrrrxyjeFEPe77iix7BNpulEGQ8ZorR2
HrLWvQ1iwoddP+8jk9+qUh86GcRngS+h40Aq1F0cGbbrrAfWpMfHdVeCNaA8UULdNpq9T4+NGE9H
/2yFyS3rDk5FpukHOHXdykYFfCR5dhOofEcNzYkGl30nXN7zImt+KQtjVjOHn75EqPY81kxZXKSP
Ys6CAzJA9lCFRbuNjefsg8lBvs34oWPSkLMTl19yIUofm89GYgcF8nAgaQIvGjkgwbBdS3v65nlb
vwFJHPk0qmQX2POdZ2kf2G4f1WsLiQDWcImMRHRlPAyy859oLfAEbL8ah8Yo3INbTHAml9J5Rpb9
MwbpS+3b7L/43F18ssoHII7LZo6WHlNwfBvg1b5PJa8hNkQuC5U/dETG6uioJpZNHTn3TQWGcpUY
zHRt71q3gwCNLYSsz5Olxm3m8XzmAx1ZT1XUqidjykdo5IoRFtRQxHJzlYlSYAGDkJBWAA8FoMwj
dUBvTYH3zp4jkDuEJW9qy2EKTDrasPGXpTT+bsWQ3obXP2onunDLBFds7NqdNznXOQJa7x2+lYNJ
Bu5vBZibkqxwSS0hY/L4ORYC+5XF1R1mOPD2gEfIuXGb+gaUWbABrf7d4Llli+razzBsHBqzzE3g
AztaIKcc3TTZ8QuiRwfFX63strFLxONm3hJwsT5CepFWkofWCeNJvRHDUjcbVWbZsyF9os90VZnu
dsZKeXW86yQ418j9yUdHwtffdjEm8HPZE+s2Rnicuy5AunFMJ6Lt7hkEGLNHLLnuYuwNTkFSO/kL
m4+sWJcxk/ChnMe23zASZuorCe3g7PRL3T//+/aLm/yb4sb2p/+/mxFodf5m8XO1zPT/+7+fSQNn
xf/HpJHXX59f459/tZHxJf9h08B3fjVp0U1v4+7DwPFPm4ZPWUJIbMyPBV4xFkn/adMQ/j8Cm8gF
MDnqvkM6XP7TpuE4//Cuhgr4wD7/GefHv2PTiNx/Lfa4prZwe5AD45lOg0h0bXP4rzYyOgH56JnR
hnAQ+MNhboekb55S2fAUvKEsvLD2GVBGcVMkOtgp4bZn4Cfd89S08UonvC1d8MM79pTtGqbk2B7j
CT9ELqGxNL2chnVui8c5jN7Yn59D7Ux7DeJ2ryJAa2GCZhRFCrCBBcWzyVIDdBItaIj9byZ0VppS
P4ftGO2GYXolQhquu8TOrIeoSFsKFumsMyvpzc23a4OpxH50tf0OEmQclNCCH//AR8M8SS9KBzzu
bXR2WuKvTsLDsElaQGkpw1EAnB4mj2DG8+S7J/qvwc/OIBuRPoGvmQELE2C+hDsIfvzIS8yZb3oP
0XYHZuch7KJb5dKP6+bZcA7nlKsMffDcuxaKFfIfd7JhYtUwXssVPY4C7BNyLsqj7k+dXQaXnGfl
pwKUc10WtevJ9p4aIsmcu+W4p7mQBAMn3rapm2qXVfaBVJEADOAPIRvUudl1I5v48a9U6uT5blrM
dw2j/EE6syQmm0Lqqwse4jwhNoTjh61NAndV6uRl4KDD3CwhzcL/oOeiBX1TZfp+iXt5RMmYjpRZ
6DtiKxjntGnPFkgigK4sKoTbp8fiamtVkIKeqTlt2pU0Tf/dUQy2A4Aq3pfaeOc5yNwPBDBrz8qi
PmT8/Y5XFjwvYI71P8gdjGyyb+Sm97CuQaV3NnboXwa0uhUP62UCHdNx1mfXfOE4zgc8NzKjqFJ6
HY85Bnkf2uTzmMPqi/oWvbYI/Yc6yqxDKDsQYATluPXI8hxdY11273v7tBr4GwYOxkJfV+F3G03t
e1TUJNUj4iSLBLbjYT96Lkw4gTfjTC8D0h4Ey9pTljrdGfu3OHLocwHjt76NIDsCvPSoLeTGFdfX
QjlrN2TCu4yIN+cAYIXe1KkmS1zNvtgnXdV+zuNo9rNv2dzoF+7DzsIz21WRjTe54KAd4yuFP05I
RHf9cnQyQEvFEpHp1qCXuZFy5JJ6oNvJuN+Zsb64EO3DZmb2LPRovcaVaMANxhMpjTb+bButXiwv
85544yy8U8Jygw97egDE4O8osLBXWdjrb4II1skmPPjYlYu19rv8ram9cO83PpV4No0PNirmCiBO
dhkJD665Z7vM4YvYxrHb7fzUtrYTak2/sm2dMYO7Wfij8Pfs47jxzmExP4BnSnHSNPlD4097c70S
Dxmgx7o9aFybt1MXnGRfdxfSt4d+VM1TuDiSvUR2S7XWUxE3n0wP+BAUml5Aa0eHB4E/mGFNEVs3
S5s+esb7WnzaWofC6/aZovtlHbvlExFRqhHcXNxGnXgPYZpAChDFzqUS5UBA7mDC+rNkq7Vzmlbc
TlUF0Npavt3OMl+jqe6uW9K2bfc4ZOoNMd8NwdK7bFle6liTqCkf6mH+HJ30fTbhS4IUrBHadlGP
fBm2gBACvQ1Cmw1T90MIOD23tv9O8u07dBJ24WpMtlgAmHfVXcS+7SP3AfG2SxWy05uyP0kgH+Ms
vOW6jK9lst7aXOwWTYU0kKONDvIzVpJjkFnvlhkxbHkW1cG5YmvJHoo5Rro6W7cyu2fhfHJlaO2a
xj4R55N0TYtLEPl7gGu0UrpyZ+XpNW7m8rgIQ27k0nsKekfvq2Lm0RiKJX+elO//SE9VOytMn1wv
IXEbzOeo4u+XURjLwB3fpj0k4rmhjDBccFCRVPWhf0wBWkQ8MZNF26j+7bml3Lkq79Y8M26ieUC4
suLqNAetc6o95zZOWQNJC8uYoVL50FX+BZANcNWl+kYc+QN1Zu9TZIYjJmPEV6ccvQUHviWZZ7Nv
0LKnRaXPkWkOgc1YmnnTFsTZjduidmYjZ0rfhX+SBHmmaoIHKkSf6yoG+Ixuj95DwM3i8zTkxR1t
sfowZTgNQq7vo+NuiU3cVyKIf8qUBIxf9sEu62OansHTFjmnZxGA0Aj5B0ia1tfuzJaUQ0ySdenR
xTyirp6fU6FNMQ9I+fDMlp4O+Wx5setQrroCmZiIP6AcMtpPmYKGMUN3GrQw26SIKsiqunqMLV40
t+Nr104LP4DAbL8X2C6/oy6eVnkH+ILJrfu9aColSRH3+9ix1L6loySkfnvMivMYqj6GpxrwBl+W
HjHNIzK0c0LESKg26AYJeSmxVqwIvgYMmU9S8f+bzm6qATzuYJg6ZiRzFQYPQ0YJrDXEzHrXStwB
sYAmTbuBK0XLR0x3CSbyAne3U2KQyREiFwjYZUw4OfARkXmx/dsiUnsHl9beatSyZiVf0jbAVZ8u
yelTgRnMcaG7NqYJsnaQCpUkX4S1bDoBpQ+JPeXaTM91wDF4ovq1VLi9gx7ObjCxqbifihzfAYFG
BDSJR1rUu6JxCXol+SHFPp4P7ac/ZFsiNLSqttAvWDPL8petMFtmxk7XLFrepmLoj/xh7m3tr0O4
rpT2YlohGDr+5QsBFfXKTQzQm+c2J8BaTpgivVyc7Wr+kma+BMhtm2SyH2SB+p/J4F6IfMQKzsna
J+kV7K34HanSbJOy/olsuOphm5erQDTThpfQJka9xAQ853HaqKr6LAKMAENC3w6sSSbxaYsoSxNn
4zwDhuazGbgWT5W22vmj9TW3U3EXtLrbE9p9b/HGrAYdp2sikLRigXIhFxC85Gq+wV3TH2LlouCE
wJQrC7k5sWsJSZx3qYf/djWW87JJ/Nkc0YJdxCLb0GoM1GpTeul4U1ppdhYUJID/6so9rgv+q25+
uVekPo0V2IJXSZvTijv2yaXF1nTrdVVF6apVvI7sAM4QhPonE/ofYabUTjWRdZlN/4PpaqcUP4rN
W5IAoDlyDQs+Ci2IQ1ADA9q9A8rbZjERdJhCLFtEHxG8md7KOVG7aizTbZeSXcvnHgZv8O6z69ja
6Vw81zUf+K6F5x5lYF6xSnIIUnz/NagkP9H9TgNXEKKO0G9qPhUOjR6vNZcbhlQONnkdCtmp4VYz
sDPhFDBmUya7UK9j2qs5uEx5PbbFX9OwM04lDmI4jpZ6EIrbNDXff43GnieX7tz2VwOyC3gQN3I+
qwrZGd0CnzK1PFO0GydcNDsnHd7TOZ+HrZVZGJzrLLLqm+iv8dlg3E6PgNHtB/uvNZpdpu52tb3k
1b2Vzq740IjaR+XHVORsujoMo5fJtkqPuBve1lshbRsfNlHf8I9s0hF/Nh4KUmNxFY79HuVl/N32
aQhMul6War4FLqzb9+Dq+Z5E6mJOJqVBeJBPEYEFOtH67GQ5uM037t851bqOrM3f6VX20TBuACET
OV7+TrisoJf8RV4HXxkM07q0eJIha4NHPCTXQXmxtXeiRa1YsRlnjtZ/Z2qgjMzXsJ6Dc47hh7G7
+juDj3/ncWi22bPOpd6wFMi3mm3GALMMS8FpyCuB98iNuoNDXzRrkTqu+V3xonPgtw1kz4Vv8RmB
oFfoztQ5w5hQQTlexCILJD1TJ86tH8yGmcSxOnN0kWSeMTP6X3FRpzbnnoiAuS9BMWxdjEOwQumr
aq57yuVK8vCwsN0XBtbOkU3+1QE0XbXCPmv0RzNbAWzpIMIEw5qNUot5yKXzPqbaYvXVBeRsxgYL
x8bFxoyAPkKNkYd06ibrsYS1MK4x7EX6sclxN72JECgT492c2zsQe+Qt+XTZZN+CYaSvmaL2Hkof
hxoEVgdDw6YxnbL2Tds2DYd/nwY3oajxAE3CyaotvoKeqhQLs/Sq4pnR/QZTMHLuZJTxcSRN/qV0
E9CiXRKnrx6O1c8+4sELRzjpXqK8musNh0I9HpIuebR7QV5xmcN8usG6ow/51C7id+SaSO9ZAthE
5Xpx5aeu1DzM58UU7a3Vc/zBt7eC8dSypWSDEFnFHsxEZF4t3dNeXxRU19/basRw3NQzg7Fb5FwG
eom6ich23cPRq8Kq/R20c/CY22V9xJrpr/vradPpvGaONfm6M1OJA6MARV0gp2liRevJcYZjtLj2
fajs8h4HNVuBMeZ17WSCFQ3wh/oVj4kgxep5v5Ise2Fi4v0pBhu/RNYk5Gn52K0HEdfvI91udyKH
pL22ewtCBmwos4kQOXElz5P9GVeBN2/siISQlmGPn4Jb+BuzXk8hn5pCfZIsZm0A4PNwVhN849TR
aoc1oXfWgRIJ0Oak6+MTUIqGbHZgymcsUZ996QQ3gFi6nUoEJuHIu10cM2wrXoAmHW7YY44ETYsH
GJhrdoWyONUhfRlMsUArIFH+zKrQxIHaMt7NqNHr0Q3EVim6DQ1RZErL3Gj4tDzKfv5Hp/pn3PFa
8fv/1qme2qHP/tfT8Puz+Rep6vpV/5Sq/H/E1zARAaGQqlXWBf8hVbn/8Hw6nmnndT2Moy7Aon8m
ioSDihXQfCWEi6PfD/jn/hko4ouiKKYMlBQkISD+9+8IVSKK+P7/JU8UOg4/AzifOIquyUyB8PUv
SlUjInye0/BqXNiEzv9h78yWJEXSLP0q8wBNCigoy2Ubhq1uvm8RN4jH4qzKjrI8/XwWWd2VmdNd
I3nZI1NXJRIZ7mEYKP9yzndWx+9uDPY7ZxP13h0VJ7jTdAyoPYKJV23K5in2xX5Ja8krnrUAGY/D
KbBrknTISmG7QiZDq8tDm0qY1OSEqFGRANI6R5KBQHYTq5tOZBDlOhYHcsrdw+hJRSyd8TPxkCdg
kTCBQM93g1IPFMzHIjMIoyogSRarovAYPlk8vZVZc4db4JadgcOuH4umZcQggFuJUksW9zYOx+eh
QuqziRt7PsNGIa/Qd4qlJB2kB8RhorJD8YG6jslYnn9NLNbvEF4A3GdLBswG+yXPOHRhJb8ABKKe
Y9JQf69IvvMiN0j1TTII66AMJjJhM4400b0PT913CRlqE5QX09Tpg1903RG7SfVQdK78sKHPHFbZ
DQcV6PxFjP11BISDG8BuI/ot31IaCWTzB1XKz1wt7kmtpvhSO2wrgIMkEKCm6k5eRwzj4L3jB50B
n1XZTdZmt/WanlYnvo/n/NYnKSdN5NHrxkdS3p+sGoi+1Pdxbt3kdfPge/qpCtKnucLh3mYLgVL0
Q56ank2NjjqbCmImMVnI3YRq5geTyQuTyBkUVTbgEIIkw6DDhuWPvP0pH8efTZphN5qCk6ip6qiv
jaaRhHFqaZSfQ8Zn+jJX2qtw0xJdYKwBC0PDyjMAdOI6+1Arq44GvptnjjUcmMzLjj0qwN45GLqY
t+vkyflLTZuyeKw8SmXVhwrFvx9OcVa07+iwzbdS1zJD4aTU9OhM/pS8TlY+A3ue/WA1dqTby2LX
51YZh52qHBVOS79ChEg1DV6QOp0L62HUHjcOKVpFH5EqaKsNgd4++xxYS2FsK/btHfDJZ6ubx+ee
l9CzxtVGMoI/Hxbl+CmqMV48HkLpUHdifPLnMSByc0jOvqzqO1jZRUPXUXp7bK0aFS0cg1scccaJ
JXrzSp6R814WFYspj5CRLaZP7hpnteSE2p6dKoGqC9BBT2lgLsr7pTSRV31viFngKhZXJsWf1dT6
YjRtanD0N0W3lYTbglCsbO45h5t+D4C6PvjA+ZA884reYFLVzBMAeOMbyixEg1OA1CpWaOa9dD3R
L4yXjET3e3JZWVRO3lQ+xQiXosK2gJyLRhXvkLWs3YSG5+hbLVQvH0tNARHKwujlwg36ipotJisz
EV9Hp5TnmXqAagaAV5yVxdGn8RpNfHuDkCz6g1Eea1t1D4ijrZ+s19sHrrOzS2bdMQkYEYGbEw/N
ZuBru2fuTASPaSKYEqlCHUOkQrXX3tLckp+aHwPGN6fZNet3hL4QVbMk+GQlDyFqaOrvaUviA6SL
JlomviDoI/mWf+Fynhh0bzFm1ju86Om+WqljMNfZ+9Rb5wNTc2bQY5mOWxbuzr0CQhJCQ8THVerh
ppnGdhunpb4FuUAsWNqsT32baBrqzHtIMkCPRN2yYqSD0RGhXkiFES2Gi6JHnNTiHMyxMJEZIQJE
YL9uKwWAMfPIqQsweG9LcncxEfl0xapeaGkhjW/NHixaPyGwFZi2v7WsjO8ajqctzRhDap2kBKFy
V4a94zMQXSdFL5Emnntq88lGQs+pNZlxtSdSLwjRjqKRHa5xLagy1rhe72DJvMaBCV/Fio+5xItl
WEm0+tZ3AqXQgQvQ0ViH9hx48CWL4ufSGumhMshAa2AFoYjnAG3KM14lVGO46CajNqNhgXDRZCz/
e0lxNuqguoDG209DJXZ4EJmy1BLlYF2IE94cF1F31cM7maEWO1nMFQCnNcL4ChdjRgCWl7jl10M2
ep/ECLFdT3LoSY0C6Gg5zaElUHhC9v84jpYVOTL/9BnCkUh7j8gfexrL2zNTmmZrxvy56uCd9HUA
YYLUtv1KaN46yYLcRfkcVGO8bgAPscLX/cMQaMb+uUVjg13ohaeL3TXppFbbX+rCuCYVqgdz4MBN
bbRmxNl+GD6Q3Zhoxi17L4in0xuxZzBS3Wc3To9eAUh3AVODY/IqY7Gt+cSIzTkjxlwiwEZjlCft
D97J94CWBZ4xwk5EJ+6ztRkPUvzKSvHxT8XlzveY6Eq/mSK3tze6himULCQwqYqAwMK4dML5Xndy
K7MeXU41G7skJ5SrEPUxdRBiJKoKWb29xABNN8inv0/T8DNZ+voM/ZcnnbY0KM2dMbGTX9XFJLuA
lz4Hv+qaAbKNzqJ44Y3ryws9wtbS0gyRBn/vA15sCLTxWnxlM3Uy0RxsZ80d15Tj42rg90KMkA24
rmIXSUYcz9e0pO4wk/tl9z8c0OgA3b42MyFESwALjwCAkIA0h02tca+T4ckecOOxup8AYaFRRME+
bry4YlhNytBQkhdR4zts8S+xR6uee74d4q5TUrrSMhxI94VM52zyNcHhjySqzRhhDGtisO1JYGD7
bFvc3KhhZrODg6huN7wvXUKC+7w6abdjsFpyvLRiLOnAEKkkZFahLXqem4C3REngXcBhqnjPJNK7
87ziB/PpI8SEva3dBWEeBplgzPCideKVML97voxvbGPSjeG4h8BoQQjbItJudpk6ZghTVv0oMvdL
iWKkyPwnMTqs5vo8CMKACTMzpeU9yYc7d2j47FP3RaKJf0PGjwB3lu2hxY/BQzX0+6osp7eVVc9l
4rC/temQgLwheHO1QSeSzZ+MAImPa1pBrFtih/3S7DDUCl6hZJzW6+SDyk2KZwvTWcSDDXd/7J5J
8bupel7vaNibnZsNPn/7OnmR3Xjk8+Pa8aWPwak8gVnejSxdwEmudmjDEb90AeoI7BCYh6262Fkj
JwtEbzpiEV9NEHH11SJ9IsJIR7iB+CAOM9sDy62OPVk+DKxcbANLwRze7hCdx9ZP1nRMIlnbLHa8
hEvgfWoQidjKGaqYfcsHiYHtw8mwnitAUxQOHuljFtijMvBvfDSI2y7AUqsRI0dN68dbmYzGLW6F
6gK0h/y7bMRN1t5rS8yXmHiHM3Bj2nnPurcI1IjmTOdfTBziO2tq0ZWURXlHynF1S28+Ea00v6G8
Zrzlo+zvOY+hg3VT8MnKBKtc5ZmME1WX9O/GksnQDNL2kViNpwBUDu5DQYod1+yJ+Qgn1TLO3nZM
i3xrwQR8htN0zTj3xHA/pmMKQtGxjSsYjPTWqOJ9GQ4DqDlfEdzcD/YI6ckifG6EBh6L7DtwI/MJ
dzPDrbK9RZzu3a9tyzEYgxdXMdjEojTC0i2TcF6cM9qQEn0YmOcmfRlZKBBXN5fnskIZVaTHrOI4
hMVFkC3b26fVbr6UVa7Ps7JAiEySVJnWWs4eUD1c6+50BOz0jXEbgwfoeIcMsi9QplD3bn1TD+1A
nWoRGdZydMbVbsjrClnHMFIR6Neg+zBH/STT4uuCewCcqM25JjZw//H8GZee6MNsDfyjmZLzYDRI
J3Wht7E13JasT7G9rMTIIarjmUdEutUG4jekO7HMTRKmTJE1n/w8a92rYfXmd+0XwgsLRrdMwZ0a
2ekTNMYq260wTS1G+mp2R3TeiWdekq6R8oeiFZQnnOmMxinjputPX1eAUwxQZwwLqPH4zztmIWYi
UQLr3tnhBsnPsejmj3j1PHov9rv1XhG92jKr1b4TFnBP3Wie3elSKYD3G87XjHI6l1bhYeJcKlL4
DDZZc8Fp3vvuN3ckKmnvwnr0ih1hAsUEGpS6gmYPVj02V2+xWyUvZtK16liDv8m8rdd17CQd3CK8
xI3GtgdxWzj8EfcBh1qAmEj5WFRcYFeWiBrEwM5hJaSuhKwi+n68xavmkdJdoLfyOJLGGtShr4I0
CFMMumZHQhsZOJelD3A5bkyySNznRFkOJlm+LvenNcn5m/JUccmrrEqiBvYf76OlFEo/T7xr5h32
CXiFnl/6r8OYxWzj46Ld8yaZ3yES+h/W0HbxGyAyHS0eJIOeqOJs9ZOtXimEh956GR2MR/b6Pjsz
ZGlYA6M5jocUjfFm9br21E5wqCS7W7flrUj9QwK7753sqQDtq1hIt9XwPgr2513Be2O+ciqaXm9B
RVobNXhvsB9YdHRyup31Wu/Lqriqyjs/MoUZ75fCIz9VQy4cyJzxcGOkhWVH6KR+ru7QH0kNEqwU
xkEdaqu9IHzERLWSnCrp10Ov4wF0SKgqyrU+GNaa7PPAe+UrvkeKxQsrPdiDCUQzd1/SOnV2Kp4+
8Gid8ZFCufMsNOzOOwLWZp+mU7v1QYxsRT7yG4FJFhZLpIyueyHDACXECsIW7S6xyG5k2HQt2nlg
IHkq7fZ9NdTZUv277eWPfrnetLZ774zrFU2KEk0wK/TX7LWsGxZ7fhyfaj2AKWkY00tPfRIz85Ab
lAxkTmFTuxIFJKHbudFI1MT6Zc7K8aQzkmQxUbMOYldFykSYiuW63Qk2CltmiE4oP2D4Ugfyu8at
XgayBJbhThSe3tiKlzySWxbo/fxBo2lG+G0+zVLtYPMaUD8wpo+mT1U6Dt3VlDsSR0dLCLwwDBKE
JYyDjohnv+q2ulkHQoyrLH7CrpWFQKLa82QXxyxvO6ar6b1sunVfuoIoyYlwaf6dbN0x1jVp8JiV
3S7wknTLPPdrN8iP1GznQ2LTZ123wfRBeKZst6fhKS4pw/ZtkZJBhPLiq+nxxlrMgqO0INWpJJ3l
oYl7XvpFQyZJR5o44NRvQdU+OgTR2CYjc/5dVeRwzSI204h4DJkesfvhlEAJEprV/M1slg/PBs1c
eQgHDOWJqF1FZK+4uHIV3+Zrd3C1e15tbGSJ8rq9R0TJzVJ7V/n9Iik5ehJIlX5LDYE859o3phj7
w2DJ6Gt8NwuNNPl0aAp39ly/2QKuzcgP71bQ+ITRpOfchryXshQYs3mvJAEhpYdfj+EUFQIAf6C5
n1q37Krress/EC6n1f9gqo6Zj0Qae+E+IfddUnXoj9zI3seGMCSVe2cQlSuzfSQQBiqrLM0vfEfv
5tWFjNXV346dS9ymHonnaVWyn7qpwh1DLgT/5EgSvxCWrUEDlGMSm30C2VIBkNqwh2hG+8WwyCwO
cD5xbmQpMN85J+S2U82B2VB/tIV1V3d0uc1aZsASIXno9q0fEtoNE1ztOCD6txrSkuB5XRwohoiS
2a7nRSCZ4ugvAteP8LA3TvYaNgSjhVXcjg+uDearrEgWHa3sVI4zIaLI5bVePxzOpG2dLANE23GN
4rikLfZKpJnLTLVTuOZJDAicFKJIzV5x79WIdyv/StuYSc7BJQ0SO0rl+mbYgsyekq7UN5qw8lxy
QtCibGxJHihXEZi2s1x0Y+/8gKBZhkHXWmATCMx+MxmrxhLfxcQ5hJOf3pjG9CVvxzeDKVDs4zph
50uwncQys5LW4KZ7xoE4c4wLyX/pnVmn6D/606Cxk16bPzEc4sUkdMKQu04UNsrecUHqkKBX7QVt
aP8tp3B2GAxeE1/vSHs98jhFBbODbZAVZDpWdzjaoM8kW5Nol0YokB7EzjCQ+iFn0guWEhl7/llQ
q48jqxdU1CQ4sspxhr2nKOf9BiQFIMO5efdrAGSNcSim+kxC7IsPYjT2hicZFNhbkulLIeMngO3c
EmzHNgsKFnYSa4mrOqd8nHdIlxFGN1nE0MTa6tKNL6Wt8NsRyJasqLxiwuuQHh5XhzAFrEhozLCZ
hMjdH9j4r3RPcXqHG5Hk6n68a2cqdPQQWz8JmIdWT7DsIn7hk+mAHiFkhxnEfAnm6dKYy2FFzlGz
+IAwSWBQsLKpw1DTOkyrIPqG8drfDdTEBGwO18RUjpsyRWMtQVbpbTVzDPS9fwF+wPSht0HTO2ty
FJn1Q4FbBvRbRSuMhioZuIiUWZ66BEjtg0TS7q/5K6co0U4m+prpR6ox48bYQvezTu6cuPuuOzfy
rRF3XPkDLvLzMrhiy9YTJ7nQydaiJzac6QYtlj5lnvnGj004gq4g9mabkjlKb0UcI3Cc73bS7Nmg
n1IFZsn3u71dM3POnSnCF7LNCTBBxchQBszxxziAxgalcNZl99Uu1umMGvSuJr9245DXtQ8klpoZ
KbZnLxRUcqe66iOoume/8M6NSCPV0kuSta4IaWp3bDVfUG6rHdY4YE0wAsMRMHTmV3f4DaMAqxTt
MLpQb/jZ9MSmrCMGbs9NaMo02r/sZrVqlGQIQoaJ0YX2b8Wg2ZN5+fhIjJ/upnBMF7fb13ki1IHt
LiXZ4Pberd3Mln7GtQP1oUpHsz/wsAOfMNalNL9PKSMmsoDW5YB5nBACLB5UZymxkQ2OugC8qZnq
+5EcmH0l1bBzGmdAR76WjHec9rqscmcznR5g8GfdsdUwllOuedwE0VzL7sco/BohnINePKVcne6L
iRpsa6drgc26tJEGMhwn3fcmEK6yvkIb+sYEAne3k7F4fZkH2K546pXVYz+xJzaCPsjWEboe0SE/
O/DoW+FM3Ofx2HbqyZ5jikd7YPlQwNE5aunF8gATjsGN41fiiWzADr35VO2pQ+Wyl4Nv4oMwYQ5D
5kEBSvWIl46mbCrOAAmL7gP+KubtGo1Ct8shEMx7nMcUCSQsdIRhl0kZFot+rpuBFhiuNixjqIEA
eJndreaFEAL3IakxBGLbZsm0qeRUMjytOlsxkyDnl4H9bhiQwSJ/tNGfou8FxVqbjcdAH1b9HVq1
FEiWUmNCIG/fn7Vok1/hqk5321WmKKNicoZky9eOdTun8UO2OyoL9WAyVh6BTW1CamBPcMpxUJk/
nb2BgSOwWUD94IYM6Ji4xFc7B3RpVUd/zi3AL0UdEMPTEnuHXbN3FduC5YLao9u0QhpFxF4Kv5Lv
CUMd4H4T8ysri8Q6b/SqzSA9ORJKSt9+V1TjdYzlk6eWA0/vr2Hvfvwyy97/SoBpU4ZLZeV2lDZp
ikYHzTMRp9XgbV1MvWGgVwLhrQ77uUe7IgBxWqwfhhlbKOiHFNSQWPYmMKON0obaIrMo0Ius1TZW
g7rPEA4chO1fUtnztVk8jSdLLBq3SV/sx3xl16qT+tQ69iVL4oK0ORZY7lp+dDH+RCBTw4HQUXm2
ytrckqn01k7Xx9EAraALtMmlavSO3VYHbmHilE3nfVDU9t4dC1RagEU3Yz3HsA1G2lx0vORALQdt
o+OKE8KlRtU+wKlkqRL4ZmTZvbNF+kT4pefnUdVWIwdoMrBUIcxs7HV4pWr86Ix1fLX6NUHqKnPj
BEGOu6nzyoeSLXQYd2Z3sKf+hdFwf5xNoo/D64aTmHPN5r7F4xLnhnwSrtWfFVb/aPK662im0qfY
WbNDILDeGNNBdBDeWHZDjbDGxzrxb8Q4nHQ3mtvJKEHjSdjJhGRTVtrza6qdn7ZIp9shTSDD29l0
KQ3rFZDUEjkaaC+jA5hnLvvrOod+XNstoQlkQ3P52OA0XbsnpWqDpX0Mg6mCejZPbTTCUwkZzDGt
IRaKCBX/IOgGQvSmwS4rVPWI2nJ4gNhxdsfR28wDBQzRsQSmrksbuY1R7it7Sg6snfrXHqTALhFJ
+kys2AVH7Xd/ikEPO9OpZMa4g3zi7JFEOd9jtgVRniGsRCrrQwCTfOs502IsADYqFr0cbagLR6Vx
bbuVk90jdsOMviTDEQPg20gC5iHjhmcx2HP9W6C05tjw+sjtJnQFscKNFxDrhAoqNAjyQ31m8A5P
IUtsEXyiXikZnmV86bcs1MwH1ZKi2BXwkRk3GTtIZNPesTwjQk53pzhjoNXFWNQKgLZNgQN5HNil
FAZbVkOzhNJL6ZGLhC8wQI5D74xdsu+jpOzpRtbZDWUxcXL4qu1Obc8Jo2NiisGF3I39WhLqnFIU
MMWBwRF1LnE2KmEhxySHvCq/yyj9TKgfokyJa1pBha0Ch8PikvlVapN2eDb9vWSTs7XobwmRLGyy
XjB/sUcLFMkQ1WtqzznVqZGyNvMezXZ0djOoT3yWydcWbdTZLxo7u7rrvohWLRH4LHNXp+lrXCQL
Tn3LIfWDBUoae4h/aP3UdZ/B/pNd5z1gUCCz2BSfKc/t56qc3IhmMXnRrv0wF9l3bFfYO3X1oqzi
BRlldajL6mtBjtiDjQX5BnP4dO2hVygeYjzTshBDMcTrJTWJYi6YKhIyRxJ2UGTT5uotoc8tm0ft
BvmWGMaOZI8AjqyclvhtTehZgWF4JxQi3UM1Y0Ikrq/4qFgo4/4sgisgbdXsqZXYDLMs9ihhQmsC
FOiazbzzW7IFHIJpKeSpNghITT7ISngsy4EhkmlI4GQy3tV5/UOV5njTAGkoJlYQsRHX9wS5FWGS
pbuZsYByrO416Xq1XXGNbQqv6Uiv6XtOkAoXYZVSMJGagexvwvzhEt+BJh+9tuVG8UDZOiHuPvaO
FUlP35XJ3D9YXXCjG/JqriMzGtTijUFScpbdVCDsGewn+FRsFOo2C8WsHwHAnCpepFtJ6XGQUCK3
rehU5I4rFjHT/CwTtvrEaL90y3pp/OxIwspP2wU6BgAT8yjhie8ZGr3N4sbTpm5HtXdz371th+W+
JzK6CZPCJtdau8+AKoajAxfwvh7bcksFhwo2QM29CeSIdKCa7CPxRiiHRR716XIhYcg7lpKHn2BP
951FIr/GzMU5NdRNZ3D+Eao23MS6QFBdp6yXXWDG+IA+kCqQse25s30YWmO9YfoZ3BsgGUNE2tAt
LcO69C3mV4Tj+RHwD1SAwnf9Bz9hdgxTbXrlwRuuRurp+hi/N810b9bVK3fDS9pjuvAX71vOGH2L
ggjxcWdT1nbYV8dEfUA9NR6Zz6tbKqYtu8XrReD0J40BnMrUxIeB13JkxeTpGQ76WgKf1bdhSV9x
Jv0kvsemWl/eTLsAa+RatgCl5s6H1O8xhPowV7wifiET+loV6UPG9d4TdeIe8RRhv28D6C1rPwKA
S/UPrDYDYdOMaGb+pReRpSvTxBl7LGKMV85PYqQzvFEP3pongIOymZBk40vmrkmUaZmRgcOaW6ZV
xX4QfsCeUsI78vjYoZUJeViF295UdvEBXyQ5mpXfvhgDkbxxumwbUi8PuUtXv/ZVs5+BS2xXRzm7
id0ERmfX5niDPpYHfLBC2ktUI2EmFTyrsXcaZ2/Ot6nvneexfu798UUJp4h8WfgXdLv5RaYI0qc+
OyFItqnD/IyiZPzujKD88hyZaj+zCFsHMrDannUnmt7kLMi+ww/w0ZHVCnQquJky9jaBGZVXHJJd
DQS24/nEdeojWZvkOY4ZtQqDNpYnxhrRzcVSXsiQgcaIQYg1Vl5E/18T9rsmTNr/UhOG1v9/PX9M
WflHRdivv/MPRZgDETrwXdOltP0lCfsPRZht/2a5/I/1LnE+v9Px/6EIw59o8j+OSc8GWmqLf3oX
hfUbP4c/tH0LIZcnvL+lCEN19ic9mE1hLRhABiYhd77lXZ2N3z8eGYoTUGf9m8OtKfwVY0oZ6B42
BP8NReqKkfsTIVXaYqZLg47IVSsvBlaDMmHanWwQgrosTjHOF9jKVSfl49+/n/6nuVwl8O7/XjwY
Lk039n+6S/jv//MmARco7asgT9qSXIP/vEnQBtIbMgNjb02Qgs+d8I+bxMbgGjiBNC3T9iQxBn+Q
DTq/SebYJn/L8z2LBeHfuUnEX28Syc3rO9xxjiWEiYfrzzdJHTja6uNspYpdSQ4qCb6x2LoUNXIn
vxyfOqn1g1F01k3QOPE3ZrwdQV/UCcgaOBSBOPfi4CmneYGoRlTpYPjDB0bJ5h3UBhSkdrS8IWrz
gVLC01la7Sr4P87uD5f7/v+MV7yacP+Z9XB9aDxT8KxxvaQveCP9+VN0jYeDsDOsUFpYE7usY1VJ
hR7mK+NQ/BdRr/Iwyccvf//XMvlwMbabSC69v1y8YG4QYJUAjhaKzskhrgC0kTDV3Tqvp0Zr9vZo
0P717/xzZuXvH/WPv5PcjT8+1TOOebu5QpUWbAfAFiXzUWw6bSu+/utfJK4/6a8XlavpCJI2uUWv
2R9//E1mh2rPQB0TZpbNqkfVTPO3mS5SNgCVNp6HJXDOKl08eAYjm7yNYSLDWEGWsfhmcmMYtTxg
00Z4qgshMxYd12H2lI3F0aqF9WFKZTCdt9eR/XMZ1PfY7qjkGksX5fZff5hfj9lfP43l2lcRrs9D
KAVP1B8/jUUmEFbFK2O77ykwmRlk6CvQshAUZBHu6FBUAJn1lwba5HrVWBgA7d+DtfGyPeVyeV4n
bV3iuCJXuOPNqzZD0uqfqbPwxBQLrM7I8AzGjeXoMDi1ygZtEKlzfERx/bROIYojuceY/9ax5HL4
DXnO2Pe4StP1egUAJboo5iI6yPrGTfnr0jLKcc7EGxvPbUGAEPud69cwGfTDABFia4umKqGVbxjH
bgFOOD+XvCaDkX1+APUSVb0OayoP9nhjbWwtxsifztzgqkn5JVaUTlCCN+sQ2J9FgztwMylr8DeD
MAhe1PjAwS7ZOp63s0T6dNOnbArDVc3IcehkgCjaaLeWjWS3RFDotdWLPMtJ+V4XeyCxSlhJ/rQE
46lNcrxVViX0aaryGCjyOsuIoZVoNgq73xv8dfZmhRDMF4NkfCy7cX3EwSyfU+CNOKosONj3ZhJM
ZE7HpXpU5YCMadaAnTA4TOsPuSq1RhNmNf/aUc+sQAomsDRaRtZG0HWXRwJQ1yRMWVVzX4NbSvZu
WbAjKp28KyBtOYg9fUZWSIvGzsItkPTlcZToS2lyMywhhSnWXZ9BUdrBOhSRTN1p2eCeY4JDJo5E
SQnQ8VnES3cSJsTOPX+LO6SMO2aPQPpXHBKr7J+w+MA+7AFmfaYI8yYWJ9r+WWdSojnOhU0gZ6HH
D0f602tjkXsYjhlfNB2Q8lH91ODjZxgIeWhYdoC2SrfdWfGtzaGtVImQLG2meF+0UBWl37ltCB8I
Ze31fNZZO8Nuv57a7vX8nn4d5dX1VK97wQHvX896kl2tm/56/pOOOjz9m1pkC2ejY98QGEHUJA2C
g8RERoKEGmePY86Gv3V7hCob2y2C5yxXoPf+bw/yX08lbL8e7z7SCh2HJ/ovVc3k+AJyEI7/VXh3
la1++DnbUNz817F9djOPxDyjlf9sxngbI3barp17AxMpYMimHxcm3G1Z/V4hw+VIftb/xevnz0ke
nMn8m3yT0aFDRcf79C8n5T8vDORkPrH49eHBIaQb+euakAXD9SkHA9srkTFutFwv4K8L87cCXv7f
JIzwbeFooNAhoNm1rvXSvyzG/v3b8jP7Yy32X/7934szwU/6B27E+823BXYMwYHjmdL8ZzFmmb8X
84HvUORTYfBK/oeHI/jNJovaMy2X+s32iXL5O8WY9Zd3u40YxrJMQcEnfeo/7y/30ZxIdp3N8BUX
ODeJwwKw7ULAaSb6qbmAVIJH1a2a41QZ/jNQVwdVTaGazn8k4jMh1c7udNl0X6HQdDWUhazovG1X
euSjb1szdbzvf/+e+x9XyZu8+f/7Uv7fq+Gj+z5k3z/+eAtRJf9HPW9dn+7f7xnj1///R8luuOZv
kps0wBnkWoFFKMp/3iaoCH4zJTFkdGPCoxfgz/5OtpkJN/xPx6BLojYORCA4zLYcTpzgL7dKg+BD
NLl/hUKNS9l3Qp2KwmJMYBHtaXexIEUSiXVDAizOgs8GlOBg3seOtIwH12jZXrSbWnWKjWFMmqkj
ohpnLZIIO00aNvGlH4zQAbyFEjq+NTOUUFC+kzhl2ckIZrD3XalXZ37qsUblRrQa7TjrE1EeFYFD
CcZrBsiEES/+BqEVVuFuMgbnDkeuNV8ajCvQ1wO2XgeySJbuh9kPWkWLIlb6++BoRKBJMiwKb9Ha
NRHJGp3YN2hqVY1Nc0jgSA1xbxAaHDccx4dFOiy5NovDXBXRObUYLvU5ZUTLrJsh7g5eDmO3RLfF
LZRrhjR9VqJ1g4metfX3frbV8LaynHnkywu29VSOHuskaxIpi/k6mN6KHpie5SfJ1kmngKTFZAkI
ZfMwxjwEWjYv/AZWv0Hb3M5GCg6ny+1UMdyPXeZVsbecsFMRqF4F5FdCNhn0jzKw2+G8qNS979eY
TFackzVZGc5qZHv0cb5+H4KyPUL3sKK1d52PYuiwEWSgH8SV/4wzQcE83s8QrcEGWNarhpQFycJz
TLziHUN84peRBIfFPLBpqMxySsNC84aMJ+0gpEi7+m2ihN8O4wINNF4V461gnGVoIMPpd1OvYuZm
dbWLa8KnYV/jTj/ksh/W/WyAbxJPbBra4pV4ISP/7ME7whPGm20z+Ewy784o0/l69pC0BB+Ok/qI
e2vM+aaBeZ87H9XCN3N01N4fLDQllEtgp8F9aEHdmcxu8EQiRAmuO10gC6YYiba4hY076P/Ztgc1
izTZo2JbiLRPg6m4XxfUOhs0Tuqr32rG2rXIndBKUvibDvukkIE4LMEZ1Sa7lblDcswcnH3cYh9n
0r/fMHjWVbgy9QftzaH5ovx+uuf0x0glG2AeazeDlzaabpg/K6tBGiztetIwWkCurqKeeohCJKmT
USOWto4jG4xAGlVpvxz6JRH+drBnhWnBHqwbq1NGlK6qI6JFlczwXIYv5rkq+BHnrPOQPWBzSa6J
PGkf4IovDFL/mkihE6todHX96taq0h+knds70o3WA34imZ5Gag10VGKKxU+eYMD+1RyfANT2xg28
Cac/kGetUdvh5SJyVOTdK6JKN72fU7bX7ObtqCeie9eXVyNX2zj650SU0VuwZuog5GC8a9TCcSji
lTcNwbYlJp+VhNDGWcMYEKVF9UU8do0GgZtzxOmHGQINCbo1h28+Zc8WijFGhJKw95o3RutJtiOT
I6+q+AmfDWJ+hDxrktdEiZFYjgBn9Q/rhOhez1cFYjyieLs4jZXgzjdHIkoGiXH6O21g91baedmc
/zdHZ9Zcp45G0V9EFQgQ4tVnPp7tOLHzQiU3CWKehAD9+l6nX7qqu2+unXNA+oa910adjZEr9+xU
HTfas+owk8itcfRqd15u7JodEZEie1ijon60ShVvAej0HwOL4A+zieXHVm3pvmowNiABMzlCR1FJ
ZCxEHJa7DRdVc2hROBwC1O9XZ9fo5KCYvGAIE8EpnycJpVzloCW8/uZXKD31gEuzfBSUkvCVy3R8
nGxqf6gFXA7dMeoBs0+0rdhINAi8JJLypwRokr0bM7keOxxtj5Oe1LCPGtV2J0urgPsdJSuaQ8fm
QM2jQhJW508K7zVRb10kjqb3WvFzjBxJiTH+HVIWOs4ORNUeKErrEF6ic4WqjahY3sRKmNZjrkVk
UrZMHpfBxt8zxfGNCcnZiSDcDbHKOogJQnaAPAB33xp/ibErX1yfY6xBVkZYbNytAR75Gs0WbtS1
IWdrmx7KMVvfuyRlnT9B6dv7dRy8afQmzy2M6u/E7AzePyh8qtqzP4E1s6HDky3nLTBmhJPoJuBw
ZgKj4QZ1nJusWOccQUznsu9TExbQU7fUH14GyRFzB2YCSuqyCJBfSYxk6ixaqFJTUcQ/Hf76fsfP
WPydD7sqBSdeDudWr/0+aHO+Pna7GqiG9aKWcAEvTElrt+O6IeBIijdpVg8VZN9W2NFbEhKAGcFQ
yrrkBlbPulcZ98yk0pDAOevDkegUmx3Eu3H0CniFkxzEd/6VAE39gL4ugES3GHb/TlMQf2rOpeFu
EustpqSuT/7tZSIDSjXHideTIAWlEVfFhofkrkSs9NzHdU9A6Frqx3xG4cwNZ5cUAmmC9QkdShsC
JUG/cJ66xLDiLUaNVMuQ8vt7kNPtR5jmZsGoStbk1dgH58n6ZEV0KGHY/PL/9Szg2lgj6WKBwvU+
xdEE9aHMCedKv5HRGQH5zC2W/RH1C6IAw+4YZCQodn61MWtOS+h37pok8fKsik4hz6g9yEqrjG+K
4JkzniLXaBDqrd8snHwh2o5AmxDxKjtX7LzpgclqcGTuODQz6ddlFxyjKrBXNU2r4LPyZH7JZ1xH
DDJM4/9eOvLPBux2XNAQoXW2Hbnjg5eVTT9ggClPlmdqpo3jr6xPizN8WnldUPOUDHXZJrHMOulu
xrTlgib1OvZ6ZXAO25GUGJtWfDYVF2G7K/BY1R8piPH1MHj+PO0M4zmyUICZYEAIqydvaWossj3O
Qv5SLUS2Ec9rewl0SXtP+TgtJ67c5eIBj2kwQ0fRgTuJrymtc9hpRLNhyquERsA0SFrcSx+7AAMT
IQ3/tYEb8zP26/G2ddqMfZurZqkffT+tXrAIw48PRduvZ/xMHSJdlJyvQmPu3cVzyskdEJf9A62W
QaIfcdN+ZNXmf/N7x68GIiz98EfH05vUdfumdaF+or3wvkqyKPrHzBKi86w5qnZEFC4LpPoSXKhx
xAIdhBD2ZVhcw2VcLWGCWqhKih+QoPLfTZFFcoeDo0WLUGV59DB7Ary0ch4SezuOAILJHIQ8jCg7
/MO/KUWJsRbtG+aeYT2tSU5VIujOP7E9+aQMVj5Ikz2yxbZGr+u7da9MuIHr82PiiCYHhEbHYSjv
SFgHp+ilrgxRw/TRz35OmHiO2Na94+J7a0Mqh8mRCzRqXd6dGJc/riD3aQtaTsjWrgYxTzDcMiRv
qIi7kYXuqwV3iqleB/36sZWGQPkpdimPL+ja9JiFuayP5cJqnK8YA/YC8uM88lK9OuCuv4hvJFiR
rS/74WruRiIuVYUjN/Rm5qLxAsbnbpxJjePBTzjCiyiyqCM1myjq3DIhYJxYrxbrmUq7+9EfQuhV
2AOchIINPAO7QS8W8BKlXL5tWB2wGrIb3yVr7e2nabI4e1oStnYKeQUl+GLUuxXGC67tGlXFvvKh
LR1tWwIgvi0VwqfNZZQm9aThLqUoQB67GqINta7NpkcTRN2vGXsANQh/fb3bApH/hvifm5e41Tq7
GqIYT1ttsreRp4eU5Bic1y9GZYXL92QOt7cMC394w0njBnyI0nFIEgXFvN8KNaQS5UMYfwxumW4k
plHfT3GeqJ2VmMdP0NNWQEljg1dGJ2r5nbVeHFzXVITtrh9IwUOWZdMPA2HYO1oGlA8xJReMdkR+
LLydh3YmWG4eYK8cmKMtZmGlLbmSiOzIY5bAsERIbEKFtF5J9lmIPYt7vIVJ1qDKB6/p3sw6oXpq
PacuQxv4CKIjLDE3PwPsmCHixOfrsPFDVpdBzGOB6vA4kL/5Dxs1uIJlk/E3iFYyuMP9lT+V8xwW
XxKaIEbtqCUxWsW9Fi9Vj6fxmKtl0NekFep3QyI0wJ8Yc0VCHtYNsGB6NOwdPvpd5JX6Z9i2i3fP
tYtPpcrHZHpRGNb+jrSI6IOxfTwOK33CBYBDMt/7zst/rZDxcDSM8rVBCl0c2y7SFintUjzSdjIv
5t9uEEpOgtcCYlZeXGpXpNGDWFQb3G9lg69gnjrvDxLZObyqOfer3xE5PPaPn2dsjcoeBQNgGzbp
P9JFNr+3ctnAE9r63o5hcZWQ4ynU8vx3UsUDk9KpiX+EqzLQKHxPf/cSJy3/lq55lbZIvvN39sky
6jkP7oo+JeumbyZL9EJTId0Zss58WN8I5NYxNLQDpxJOsNwbm/AxSL0YOHex1sN3KCxT8Y0MFKv3
kqFV9bb6WzNeG18WoMq7nJ5v1wKfrC/IG3z/cSFhcD70CN+hpmeEapGxE+rPsOym/BTJaPsWtc73
D33gLZiJRlXaJ4Ea4ucs+JAP1mphSvJr3ZafHPqGde91Sbn+XXzTx+S8VlicoX8Gt4Rxe4Jwlb/N
LvG/Qw8RH42V86XxcQ1/j1Cd7GE8m6+Q+0m9lmPr5jur4oVnWip/P5eVo6AOFKhZAKEFCuKFpJVL
noSDh7epj3bAeJvnVebVORlbdSpiD6pepBMo4lX2GKwIE/ysCr57ftPwVKJLAEHRDhOHzgwqsbSU
cHt8Pel8J2nfXqSDyXYYCxdi6GN94MgVKSDMVSiJydiuSB+4BYanhIIT90QZiotxlnV39odte4AX
lioybJsYZ31MkNWR6hnMwcCoO9llwF4GFBY9b3Sbxl39Q/MstI99HNBSrBMtL7EFjuJCyRhoGVHE
G1ousKpmXiRupigqT1k7rZfGUxUOakFzjFn6ffXbzH8qV/CUkAnlM9j/4TEKTEsDsSLL8poNmBDj
4ib7pdCJIptlHf/cySXYadLT22vcResTutF1/urCLb/GkPsg/W2JvldqsvdzPbk/DplZcjAYQZ/q
PLKnNc17cmLBWk07jMml2gMNcW+tgNKOP6pIYdSmq3mv1hJmmgAoBK2vJQZ0Z7Se/rgYCXUWJlZe
JxJJol2P0Bmme5GkHxLD+fuNg486i+7lzrkIR0WGkyI/zVG7/Yq9LXj3lij4XmxevstH57lDTcTX
qVMC4MW66IXSdhAUZaJ0T+Ss8I06BTeXqJcJzKqR5ErgFaUKJn5kRkm8lhZQoV6QvQfqlBL9mu6T
wiBlBD2mLkav4SElO2p9mMUcYwUfIwhfCi4GeR7YRndFOVrUTUFR7/x+Alk76cyrPlHA8sX5ipHo
Hqu0ElDhqGJfaKpV9pdQxvwzX2J6zpWn9JrKqHsrRQY0zXD5t3vqQNM+d0F+i5xd61QchPH9q2tC
fzxRC/T/IVmNkk/jWSnh67OiIHav7m+tqnis6FrXN260+CewY5+wRQtzJkKE+tmmndquYzAi2ini
9JWt69ju5mqs3pUTgzxUGzL5MxgyAM6uWOb7GLYDH/bSyeiSJW336aIkHlDGFtlL7jD73hX1RMeT
cpFQIXPjn11qYc+lvFyHaYm2+r7SibEXQPtesi+FZ3/Faxw+hhJfRUBK8FNULPY/F0V9feqYKRF4
keYAN23+I+9BFWI7WggrAIC3Er0VxGey2jDSYC+O35sFQ0+RIPEjiggU3BMlcXLkvk+DUydzd8fB
SqZEgTc5pzKN1vHVh2o97NGheQXq+5YnJzDeErMNI56Bu3mQ8XzR7NSe9cw0YZawuN6LIEVbzCMW
omk0YLPJNhd3cRknyTVoN/Ue+tQ+vC3liTDr6hLlSfYae0q9IKwg9mXt5kbi/yPR1MRBek3jEpEU
nPvuuG5d9YEFtjk3zQws2eU0vcd5QQjIvZwMP5tM1cF3I5NF3PcTY2AOi4h83jxczGXmqGoI+bqN
I3Y9GmZ+1JhiWKGMeNelw2yNZa8jzm6u3WtmdPnTQ6nFb8S44XHMapr/FOIkplwDoePOl549ewTx
8HEtyvuipCJICCFO+6fnMoMMMve3fexIt+55I+nhYkXEvjGFpHJIu+xKrGwiII3o4FGXmY2x9kGO
qDHF1e34kZi6R3/vYMH+67plfVHcShs2vo1pmGwZzy1N2D5BFtX2Bz5cEs56VsMIjH2ilMe4LjBT
u0Yu44H4t3p6SsoQWh0e5vqxN+xHP0JdRDdLNhH17LbbnqVwgqAYC07hSWa+Qo4QEEl7RHSk9LEf
/WY96mgKbgaQqhLpq5uIWMFjzmbkpcNgYvbNlpljXtHkAj3V8fetkFhZiAEJ7xCmICUmaKyFYAEA
8EE2/Y3Ws6DvC5lS/imZslR7ldD/HpfZYW1Fap4+UOT3ZylykngLptTPvMrbR5NlyxvLYCYBYwFF
hJ4cw03haxhToHei09YqQgEJgUVRnnlkdEI/jT7XRFYPQABup6Cc4CsGGw/IYUl1pc5oNGfgjcyh
VmxQvGp71Mb1J4YNglMsa9gXPI/mQ9e4BXcpHBx4OXgWQVaApfrWaAu5mWwwm+5HR87efhwbaR9Q
0EATtL7/s56qgsxTYtyh0k+bXT62QM0/ba8g33Ugvxt9W8lHIBWoLMLt6vlrzDxpWOYPvRnOTJh5
/naApa1QbUZk2XfZlG4njtO2e80qLyWvbdPkW0Z1yviNgFEO7zUd1K8SKyf+qtwUJA8mdY+dtl9O
jezbn+R65w+ebLZ9SST2AUo6ISoSXM5usnIBpuBv8bnQZNrsNmbhN885ZIx5INmSYZoGmwwiUYXG
e2hns55tCzRIjkH8bLvU/1mNi33g79U/61B4Z6sh7uD/F8mp1YE3n+TmxX9bhVwbqbnZgOzK/gT+
If+L8j76qAbX6sd2vQkvppv6umzq9jXHyXnOjGlprtNxugZTeBNFC48ATz9FInrXTdgiKN8LBgph
LSCkjqtW/4W1i34PlYepk/HsZZAJxTbIMTjZ1UbKzxC5VmBgsKY8InfofgqG8bxGKKZfx4zU9Csj
zS66FiEu5TvMMcSPpy0+lX1jyulslA2GfQrUwif1KHXh0Yhe1Kc6snCYMyOmcF9DG+Dy7zootiwE
NQaoLZQ/WrRZ0Y442IXRHyaJB3Iph+Qvg0aSPbJVpdhvcZrbY1PNjJ5HTjNU2Et6WlZq3tBb+6d8
qOPojnFsvhyHTRrmCV6IPoReneS+DTLDg5xl/mqB+uIhkq1dMIT1EgF8bgTjdiXql26b588Mt/q3
YtCy4NjSLCLicVHEKwebmF8iDZlJWYo+ZCV91DBdq3VRvFgi7F9jzX3xFPVNE9+N06b9f5x72aeL
Z9ldZVKqR6Co4oUJO19B2HhnAtRRfIkgBAbSZZG4xgU4x69E1+rXHCf1Y1Z3ySGuquEz7QkuRcqg
qFCdZ9U5CJsFRjqFZ3O0y21s6U8A2s4cNHBzq6lpEfVkqIkno6tn6RQem1Vv7dUbVBPdFbJXv0Je
7+BQx1iPWE3Bjyj6rDoi/1N7Fk1I9nsyqpOdLVqMbM4Mcr2rqkpxt2D2UrsOZzhcIv7x9d0keXVq
0GZdAddOv5zbeHmjClZHLiRCCzQF4TlGSIBIRXoFmPMMVg47jOmnhtbbESkDMjg/WhQdAURhU15U
6iDdcIZvx16F3t853Bin2JaD1BUjQxna7BkHKm6pDstutP1GwaweCn/ymPV6/foc2Dr6Lxdzd3aD
h+dwBF+1RHWTHTPrZQ+x8PCpJyxv9GkqB2z7DkdZeYghc++qeuvLN4f4JzlYPEniOIw+YwJXryW2
Hr/+GImIvJlH039+afy3vIu7H3XuoLmUNu1/FAa+ELNer6kOPiy/10l5Aq9LH/j/xkhuj4zOw+4a
WkHdLdvNrJyGddSdhzTHJU2j43r850zeXhmN4Hwmgjp/SXpNyEy9pdN6rwmM0xdqGfMcpp5Q31oR
hsNLHPQm497HwfdygzqeGHeE6rQVyUBr38XLvYliQAW5IgXopMg/w09KtM7dOpMHABUYqBZtFbnD
J6N4WTiEM9ZdsiI2z7ezCr80BJ/kAMMCi10JK7Tfd4EX4riqgzKADkjAKKH2XH/3Y+E3jgCvdKqR
lOgM3GyE0z1Caxi1/2VOwQ6sR0vOSNSjW9zTDytiQloeRI68Sv9Io2FiAePZ+T3sS0vMR+3JPQ0l
XVcReQAJuEwisDgVvJZKI7YavCqg5i2V3UsUBgd6QkOiQsxMzu1V08XMpL2wjHE6znUWESchtzK9
iz1S4/HA10x3d5JchtPC2//ukNLAX+Xn27vNtiO6UOPlPMmV+J2SOIDhVg/JJ392Jmw97C8348+J
3dL8ywkjQOZM2zfsfqypcB0KbCphbjAU96GDdWeh015LsBz1d8Cxi/egklYPr3GUs/WE7CskizrZ
ffOqXr7KsbPttSojAoecmxLo2AOWNGpIoIq48Lzk3GeCbOcMZ99NT9En81c2ZaL7GeWTa/46QvM2
DiIsAvsoKMoWM1Nf1a9huihY5DoNCm79yix/xjbt7c5lc6QQqM3o/7ERtGwzQbt4u41M2f+YUzEu
o2BZfvUmhI7S8XHeBVGyPEI6NPppw5oPCZY1Ax20xkjRhFMbHBRR3PWXnAb5S5iN5gyEGgHgsHp+
k3SPli8q53665ZdUJGeNjMnzC314eJ1LMSMOk4IlRyuIhCI3LnmsZbvqG5o5nuimbffMvsEnoLJn
KvKNiyYZmfJIEi35JQtKFKYa8wfKg8xdfds1J3jmqyTNoE9ZU5aA/4ADONPbRyEKmV4CJozTUVXT
bbbO3OOjqARPqcvt/G8l2kpcMYJ2+sqXGt2zbAjg/TejN++nyjhiR7FPB99WSSzcdemG4XYrb91X
xmaeOen/B+633xQwgsSgeFyXZcZY0TX4W9Jg+wRqSGO0FeQ7XGtOC3tZh2IJLljC9EUO3ibZ1jGn
CFWzVL8ZrnsHwPxihVTfiwgnZ1c9uhhDN81Rv+wruJ23b4FefmRoe+8hBn7bJGwkVWneavSAlkzg
IcLRj1y3oOqE2LXSImT9kEzfcCVv6jDD/ATV5gVLfQkkAr54tcFhqQP/no1s/2MDLMLbu9otxTJX
DcEj3vTgrYrIwrtFl5BNI7ctlntPrxPmzwhzlb+29YfB/uUj7uyyeA8q9YZuRCf0uXbVcE8pzuJs
jcZyqyl3Zf0h1OaAJ0F0KSWKhe/ceyjYUjYUDbo6vJcuOFPc+Aum2IhZ9GdeN7o4NpBe5LOju6Kz
T6ZuO5bdOBfvdKqJQIZJ6XfOcmY6MIlSVOY/p8mFMJ9YF/XFQ46Qdj5QR5SpPEyZpot7aGahlvIQ
jb31pqMLAHOnpxKaW/aVJFi293iOJxP9XkfCwe8oWJjBABVU9hWTetq7fT5PTX5Zqw7PJtNK07tr
NAbRxOmfR/F8r21tVHfo8gBN8EXzZi6fVVzk4qXrbFJ8yiIj6RmbEC0oLMexJBayc8L3noSgsyZA
ZLDAvsEXbncNhhv/hNp2YODNnib9EtOcdricCroo4IXCh85HvMOEggV9IKGzGYPp4xLdaCdduY7T
+8ACpmK/S3JL+S0Iq5xwGpLPmNlfO917qHm7OI7Mtif1tIOBDqeo8PReQBFJyYthKK1vOJ5gOZNO
T4X3RCBc0v0GAptR5W+r6w4FJYKhKE4EsyQelyheHuqMaoEFE8syWgRm2MNLsxK+/YLGuwQGMwx1
lhP6gSwn2a+RH1kC86Ya2ujd2jNmO3v0rh1Gar+eqxMMsIAimcQcxnCq2QzAJEbWBAdHtiruQQ4O
+pmTA4ntHatd1oGNqW5IOsLmugWtfuVPMXGHwdCJO7Es9QTFtTVLhxG7XnvAnkVhbPK3i5Ix+QgU
seAPNLJDA7Kd5PJ9VSZJRCz9mLj7IZtrrkc/UwEhwjXz5e+dVzbmoACatQeW/RxubYx05IJtMKie
GKSF6zE140L+rVYmO3V1lqZ/R0Q7DaD7mWa6O6epBGMYbfGWAstc45scqMs1bf2B5dWSXCV64xiG
A1hkNleFyFMKCaBndOrrVpdleNZJoad7BGSGlGlJU0zpjH6k+DOW7MZuxXo7AXtxoHhFDHWF7OcF
dV+fB+499ccwPiGlYRdPpWQi/6SZxpCRuyExGe9y4ibiFmAQapddl4BY2xkVmfmefEFdHnSGfCu5
sL0w3TlJSfkFDdH5IU7i2pIlOeYV4yiY9Zs6If6XY3bibFhARYw+L9F+8gbWwXW1ectfVjD1mB+h
kHuwg+GvAEZ2aElel6VY/X+lyjxm27wV/e8h91is/IuLwbABjlrYPuAoZe/SXR6Koiux+Pd+zk3k
x9yg3m5lvuGBdBhu9L4lJDqyRl8yHj29+XAuS0bBLOWY6931+VbPTyFYV5az6JbXq1WbJExmIhZ9
t4KpTV/SMG25Rsm28uJ+N/VL2b0PhBym/7xJQtrRY+93D3XRUKHGmQGyYnAlil+lbHyWXZJpVnCf
V5MnWKXGY/JvapIN+lXht81BMFyeALE6IbC61Gs1P9ouar/5gmaZGIwgrX+Xq2+642Y2/FiwN9D+
M0sCHVvlQXdxK0qEb3NomswcKiITSnBqgyeOdmBRcJgTQkFOxLrA0UAbNuefXU0RdIm0t3o/bzsC
eZm4sJMvjsfe7NRS99X3zAOg9zQN0N4ACIIltDtV97m7T5t1wsMpWtH1x7ngrOO2mEnCuTUTShyV
y4u+A0GqtDumU+5H+3qsN4+r0un1l5JTLr4Mw9D4gUEUxfNd6nMFvNeRvFnraR689RQE8GrIaXVg
1WpOrIRFMlvBNGWL6qP3qWdmYn4P6EiiUx8RE/jEPh0TF+Q1Hn/K3vTKLKczF0d97D7JTSLWcfCy
2fPRUo1Duu/t1q8XdDpieLRQMNU//nOj0fKjpTNP2KY4Fi6MRmjO8ILjzGjExhNJ65Mp0sFLksmP
eB3W7Ig4sarfCI/Pd83c0iVwJnoSnzP3sKWrCOsF+2qb8dE8tayv0h+y7YYNqL+023RdkjxsrhPS
hewkAs7ql1XyX86Jj2EIyAUAFgBWMHcVNVaqURC8mIELc+eiMR8Z6mxizC5yybvmWAP/b95J1G3D
N84PRBUn9uyueSurRtd7AjYMx/lUN832kHvK+tTetmjgpYONnr9H6Mu7v7bRfv5X9sNcvXEid2yi
+mjK9iNnjcClbIboyKCyMmDicTCfXc6E6VcyZpQqx5v3onrmIV+GDwfGtD4C/47G9W3W2hBhHyzG
HCgx2Z9t0hXBLVYn2ZpPkF5sUbeu3HJ3dXNfxEcARVXwL0pWkt/ufKNeCe7kvGPH8pzkVmByF2XM
L/lcbk0Wkau+BgQsXODczCs2aOOP7YFx4GB/2T4wSMyoYeaM52kOeqAo8UYU6T1jEG0HFFzEAj1v
TvE9YTVWvL//kajjrIUQ0q31fwSE0xQyhio6I2/m77ELHwJVxeTWERfT74phmMedgH+HZYdYJ+8A
VhlSViVIXPUOddlE5i3StevFabmt599F1UET0TM3KVoc8s8EvJZ0bMsvaSEH9wdVLKg1Ie1q69Zj
hVFDrTs+3iF8zONgjp7oopp6QCuDcOMFkDBfd18h3arOyE+A4zbc4flnJgQA60Nvmi1npW8nIvVS
axNFYHc080NTBHWvpZ21BIqC94yEepR1K/k+H3EUbAH4oin8oxc9fpHxFL02HoaVu1B75mEeeoLZ
YhJtYI6MPgGIXqhDBLsNonfsXABZm1OGOcwdRtWEtNoNE0BzIBjM72DFVVa/ZSIcCXnMTNX8NZax
3zNaLrF8iXkRKffPkEcJ1ueEPo/wmkw2JySTMw+tAy1e0NL60fYQrGP0tDZdcRyzATxWaTxEnSBe
vJ0fZJa+0is8JsNBNL60BGifMzWwQx/NoMFWufFpRRcG2T2An8H4sNsbEooIrSkX9xaVefSsJ9ZW
rGKG8musCAwvbCjxRt2i3tZ0DC9B7HlfUkb88ezmF5cuy7/3c5rsC6n9X5SboECqOLiHF7NAhe7j
bbdyEx3njqWfbOOInMq43nuudOx1piJ8aW1jn7X2PEFADbTYO6+CRBlSPDyRJ9PuRejCx3TLfRbH
zKAvnbLNOznNBIusbfImboQw69IOVvHki4Gme0PgxwnxHXzrfEhKN38myIgJaC9aUGR9vgdRC2Uz
W6arlwaxQc429u80TWTq0VxolrJpmz00weClkM6gCjFwrD/BtbJWBkb7z09yuT2z2smp0MY6gjqZ
6T/TtNTkR/KM305LLf6rIzcC41EBaeZyM+ORfx5xJ8FzvBVx8aTmsPzZYPTHBDdO8QeCWXQZ0Sap
DuwcXkbZqh3g/exByJARo5cjTBFkU/INj1Gw43ztEVt2MxIaEp1HRJPjBIy4bA7gp8W5/L82l7F6
yuB/ha/EpeA/hStt591SZckLZETWaF21jN98E6Pb5RfWj2G1LkDTCh7EfKybx6piLnMh0ByhCxzZ
kKVoQsIc8adi2alxdPvU27YnSW7bjt0bzL3c14egNUhxuFQEj8awEpCXgTlH6KOic7tAj6o2QKKl
+D92emKeyFaYUXdZs5fHcVcVdOorcvgYRA66W4Ymp1Hq6ItRVnUMp3I9hcqR5grXB/o5BqjdupTF
ZUWT8bwlbXvdUk21XloJRpPkQ2cehOM1pblr3muPpT0TA+Wgtw5YFgm7otsl+OsOkucY7BaWuwwq
dYPGS1Yz9B1XsZwl2WhFSEDklTtmgrkRXnAxHdgUxu0TE8nwfhERW4oKYsTeE73y9jTz9R41YXgp
wmo6W78aYT0wnL1knD0XcJn9OXGVueiBqWTdNvN9wf/4iXi2fS9mmlPlonBvDVNhegalz0UTLs/D
UhUPmdLpI8kCWN7Yb1ZPgYVGc/SlTN50kyIpC2MvOne2865Zska/fSY8FceLTProsgnQgMcQgcNH
l3n1N78y3YdoN7Is1lEc6ilgMUq0Z36mamWrkVkd6wczq+/gvCkyHQEpuQncQ8/o5GFeSpiBUOwC
yAy6fyyQs3yqYQCHOTZVSOKsVLhyMDioc2RSkOm6jivoiwlvIckRzfNYGwRFiktGRzzud80a6IcR
OUtxNDV5p6tV83yNULzsKPygdqlxNU8VG73PNkTMv5JpAOQB4zTIE2BxLhVQuaH5ffE8V/dFNuXQ
66g2DqOXVo99nSXeHesD+WS4nNB2sufklmAndZYKrwaDUZN9YxTtHmDjssv2I3DcUQRPEjFpfhd2
TAdzgZpYZ7V9SXvl9nUZxruJMe0xDsvkKaJEfUhrZ/YRaF+SCUHRm5dpwRuIhWAo32G8LC/JDdHI
rS3yY8CZ8xeo7daTS0NvBWMz+UX9lW7nVpDlCK3Oe2sxdpwVUSYQhmDOlTs3rMUPnOjqi2grqKtz
BeuJB5htGz6uhaa6lmuxt4uxrPJl/F8/Ztm77sdbMgOFC5OWaUjFOWTrAVisnywxmiwF2n3CbuuF
xmmhH4ibjwmt8H3Yh+m3WQkTXyZmWac5cUv37JC5APRMo/Ujh4/ylGNzYUHRp68BM6SLv44LpLQe
shGTexUct8wnOZd5818EmHH8sq6TeWcCOQHeL4Y53c/UrgvvaM740m2E4e6zqbakTTXt3zhw9qJl
7F25/8vx21g2ODtt4Q/dBVydpgxI4Msn6DDFXVevAW1EoTU/1cYASFnnyadb5HuIbiuYfltCgj5u
igiFMcbpS5dBQSryqm1O/pDq7ZSLzHefjemTkpnkyp8/88HX4Z75WTT/Af0pWKvVBXtANvuoffxV
4AwpE7+4mA2t9AFcTD0t7DsgAvDop6DxnwmNtAsDyrSsXjOf3cOtww8yCb2XyEvSG3HwhsQL2AUq
apE0CA2ybV4ojjz0KhPibrCoftTDrrhrXJHPYgeMF078nVgNM7NwIxVG8cshRWBPCEyTz7z/gZAc
r21WzcN8TwWWZnf9LMOXeCXW95WI1IgUg0SN6gIjS0c0kJyFV27BdbfGMwqQLMFGQNiPSqmevAXu
MwoYJtteHo/1d+0FmUZYh3z+SC7a6uA9zbCeEvo/tIhpOn1FRUKjqLowhvVW9OYPaajzroa7a66c
Xf/j6LyW49a1IPpFrAJJgCBfJ89Io2AlSy8sWT5mDiCYv/6uua8+p2xphgF7d/dq51tw1AAoqgZ+
e6fh8GMxfnJzGR4iG+rwCqCD4NI0PC+p01M8T+uFZX9GD/AtMLLmopefbW+M+QjTDEfDSptPtU07
x2M56oQIsrynOAJrlrTZ3YA/EyZULm/Ow9mLjbmDT2T1a0ozFPwtb43MvwpsuYN1gM+fsyroKO9E
ZtboL3a104FlBqbXSuso5VXSlsW7XUoMt9GESrvrk5qKJjy+5odMTdvztl4C91fbsSS8R3wZarYM
s9Xurpob3ZyXPiXUtBcD/SzlVi2QRc5sIbtXhlJQmRGUvIsbBUWKN1249iklYw5Nt42nBkuV4f3/
3ueV9nftQlLhR7kd60pI2Xwh0GKjhQ1aInt6YL0sOnEGcVpOUPDK1p2YaIgC0kmavd04mn1kTb4i
Ju/W7ovZn+JH1FHnoPqu+Ol8OI61FaL6TtaRmXXN2KHQsq1iqrRnGHMjZQ8LIFIYtkVto1PqZs1h
GEQx3zssX2P0i6LM9oTN7PQTKUWvW5zH1V07y1w/x9hv/sOAPOXnoK8MufqSF/QtHkf4okmSn8pK
yy8HGPOhnkVwkirI/8sp1rsgrgXBqY/Eco/79z9hdciDKteZX3+uc0eGjvWXAiIZ4FMF8iRXzc8M
PKzlwUdli3jAYtWk1KYudfJjVqnscXA0zQO7KUeZxUW4VMC+ljQOqC9slIP/nJEuEqdBMspuA7IN
4lBVMnawwXjjzBxMhAprVhFGZfZUT+jNxypa++q307cLKpzpIqCN46yz5SsTQupNwbGdHorKA1yK
94l4fqGb/r9VR4aGG4L2UALGCUMOu/MVw066ODx+/IFdDJxIy7TXdfVPSxn9DAWONzHbhaRXzhtZ
j8irOMxMY/S3RXyEEFbcmEjdlOFhWbCAFde0TjMqQMakyFlZrr1tjkKyhdnDSQHJ6BD3j9Chcd7P
p6yroqjfLlbVtO70LPMuEzn7NN5NgVfZi3KqWxOrzUWjoR/7ayEr9VImy7Asd4F2aCam3hmKgbej
d2nEXc9Ws54fUktaq9kiEEpzY3L2UhLgYQ8O1Eq5uIHZdIpyF2Tr8hFY29oXf0jKfB+QTuYy5vQS
ZADnnbErz0XRy5+VT4riexyn0GaVCZ3us+6wHWzUikTfYfn3MTV1OlwwLqXab7uDnShU2adgMidu
iUou9aPbyIl/dqDux732Qzs7zxCX80C+sazKg70IO9rHM8lynQlJAkSvN4tqOsifKYGy+wSXMsSH
kgRp9a8vUtf7oQkKHRN4JYZfMSp0Ffzsz6asEv/C4OsqyGIsdp492+JHbTxfTHdzxsfzQj/PDcqB
8xU2SFzIsyqwQG1Ec9tPmQnan9uxIMUdD4iDp1LbnEEb6jueSck2HNGmLvj0cRG2yfhToCruCrxI
/g5EpSXTNOUXncaTOHSUlxx8o937Blv7+E2tDc+gvfVzMJsqHSY3OsxSWl6ipNIgUy/Bkk7ntk2V
s/X4+YB65k7wd80b4jir6vIv7VAoPU7rQpGCX2kanQMWGVykC9p62aXBLanquO42WULKUfJpONC8
R++mhqYr9koO/bUriT3yUGjqZyyw8cVrVfOyYI2NmSa7+SEgO/q7t0gDu8Zr5GYcEpK8CLXt9Og7
HS7ZpQtc7E84YIczfov1rvB9QiV4ccEyjgOvSVbEbAiAs1RRkx8NzdD8UbH2565M88cisgxh/exl
T2z3g+ZONvHIlS+m7FkBNKC9iFz51TN4UhiikU19JNFxy/LPisd6QEi9SZ841qmLdX4BdQkJu5ad
v13x5AGoLkOKxyFTFeLsp40X7iuCMeZQB+jzWw29YtdqL/vw3bzcTtEQuswwBUpaidnceQDLSsX6
gIttT1kUPNZoxgGPBSYqt1nIrmVjQ5u0B6AW6XBdrWSKI+pmV+wKBVIUQaKZX5ezW/Q5p077qtMq
TLYD6RyegwbY67mCeuMeeZlM30tD1oAMDi6dlpamNy9a6JKnVBSQLYaTqrsbcXARBF2jnSnGbNy1
5SzPLHv99BBbMOy+kyK35cjg78FEqS7h4mH5L1Ukdu+MjsZfVTope9ZqHV/dKaCWUDhDflQAvZuD
iJgnD5Xu5clmuQfWunIr+WjZpDzVRUYfhZyMejC67y55SVIQlo3Y9VU3n8VaRueJmsSzCkr1oyMN
ItqmrMelLNonpmO+ri11W1W3D0h2/OghyU8VacwTt0q6Z1qZOIBZlm6XbGG2O7vEQghqFt0aXdsO
k+DJ0AybHoS/cH6rwP3LI8AocKzoIAjrdHuoIzjojtoIzqm8NEfzX5/MjLbM8HDw5nVad67J2ruc
vTx3M/Wrn1GKbPPiVniddvFoWXhIIm3kN1JkY97THkND3R/bXmfTbhopN5kh6HNqAjWU7z2FhYBt
QTScm8FVVG1wHHjpopytjm8gQ3JfQq6s2spwcvdE9NhMNuZ4TdByQ6VE8Ly4OTG+eV5qmPqJuCGO
nOEpBvl/WAunuixj3O0nOeI7GvrluSL8uHUgNRDyGLv+YSkLci3cdoaJk6bnnTtSRawMBw/0Yg0K
XHnVo+Ga2/osOHchqJji0pVeTH+PTRx8/g7ezYCleYpg3PtvAw8myyZVy2MaOtibsmwELjWbZGAD
7Je4ilj0NOJM10ju7ALHRNgKhrg9rshfFwdrDmfvgQAwcB1IQptV59y+WdE024pIItGl3MMUmIoe
PdkbArWcMgzi5K2nIeSU4cloR6vufOrF5B4Kv2BPRmGc85egeHqkSjf9Uh2eXDrlhH8GXoohpra6
0RvAKdhffD/+kuSK3mVRDc62wzV1IWHWHFI10Nku6yj/7IXrvyhYUSsOAVSKd+O489ka6fqHGrWI
yTDzAKJydYAFUFla/nWGIXgy8eqUp4oIMPVjPo3FXltMP5UhNygJPT7XS1vsKtzMUIbtjK+hdSoq
yFFozwYx9ykvlu6p7/0y/pWhij62A/oLdgZI2ZsCwxGL/NpPN95oE5BFjH+wPl3ss1Y0DIATLX4/
wVQv8XddN/E9agJ3WV372mcISQLC2Ky4Tn2Oaw1qFLbTx6Fq+pzQO1YIZ5mRDHka5K+pEXV+GmIR
7F00IQ4/g7dDTJ5Zl2GOzoWOX6RyGYB7olkYwao5+zd1lk4TJ2XXD0g94aFKeMWB9kTIMDX+Ig4e
voGXJV4w17JQE8fOUpnMY7OpGHIIWvyEzkocTIzh1rjGPlK9lAX7pOGxsTW5U7MF4chxJWHcdtAq
l/hh5uzyPhkQh5ugVykfUEwHfViy4fJqzhtdX6rtFBTjL4beNLzqvk/OVdP596HXzfklIksB+LdB
u98EY0s6ScjKMx/IJKCebipdd579bq4PBIcqbLzIqyH0TVS0kmtTiWvM9WFOOA+Gb3wE5Z3Vi7rl
QcaBbHek9M6Lx2Y8BIaGV6fM5QNeD+oWUmnYpiVzY09Tn9ffjV9RfMfafDnzn/0Hv6nxzPItOt5F
s4B2ry1xtYcpcmld9211cij6+83sWvf3i4nm5Ty1Ix31WHLZjW9CLanqnrSB0x3Ad7jQLJndV40h
69VYyljPdp56Ns+i+JfZmuminVX3D0hjLDc4ZQyhVxqIeT855ehdYlrEmtdJ94KDgowSupKqNs7I
BRQoW9Vo8EJgncxPsOqLJ0c2MjlW1S1tObkTMSrwyq15g127ZmKz9FWAu6xaXNX+JTRl7iB82GVL
DBPLpAWHDQsBy2q5x8PNaUR4VOgeSbDRMAhyoOAwWA32hH4XkakBFrLjrT09cnjtut9kRkieY1Dz
mzN9QXF4WuWYXNbFmb8Cy7p4aUWFSyiKf5cLiZ/n2xJ5+m10sJBGQ+VtKGnyis98YX+xYXxd31wc
NVzRaLy4F2PmsQcvrVyxK4gzYJIL/OzU0foSHmTTj3f8itAXmBC6f2EIUt5bXaobHIPjLy8zj5Kj
0oVJgAmzoAGg8Hp9K6zBhw9aoE3IaWCdSYgh4i8a45tdLZ3WTx6OGRoOU7mfIE2QnkVwR/GkEZ7E
NO0P8ZTufDpwr1O4CmgTtpQ+2HZD+3l0XL2s++MFQ/vc40lYqY+ULB25FFD+S0ymz0XoBr/q0sIn
x4a76+vF3Tvt2O55vuS7xQvx6vY4yeZXNWLHUGveH/HSReZXWIskvUt1mrZHnxdAzta1WNbzpEB4
7JOFzO8Oecm7txUqlUM25tz4qSDwpsGU0d+HehOx/vUtvxh0ieExxmp3oXO+/HFAyPzuUkAEvLTG
mKByiMumImt0EKO4PTZTWA4MHLJB8cmcQ2CVDU6U3FBLQfLCAkCD2bxblpU4CQgY8jFWZAO+34HP
riEuAXkfMXBU/NIN8sJuSIaQklsqYHTFqgLGjkN2nhPTEb8GPUSxnU6dGYEKcJyFbyNvOSgqzab/
uBHrlPR+0j8wVnqQ00NZ/orwRf6d3FlxPbFo3XS0sR5X2qWuOFoQd+0Ur3sSAe0j2DjnrBZvPJqZ
dkYOxjCjGW0RL/d8Ls5L3ysy0+mKWzUPUfxZ7fTNfuwDPteSSWAvSCf8Fgn35r9FtFZ8OQuWSa9f
MXq7S8apnFxytRv1aB4JHYVn6wqWSMXYR0xRiVAIXUlkcceuMzubetr2eLlfOmaakzXpyDST1vkx
YyOMmV8tmELbrnOcU6ldzhVGkdc/OMTg+t1q2IkTrw74ZpUNFcenYuUq449Jt1gaQ9oyqh66sbZw
DNPiHt8QAbMydhXXXUegOF0qwmkgyogzh311YdyUeyIh4V87ULZsOiv9LS6cLt5PVqCSAtyISAFa
oPoUa4tXVSm/fc/bVCIphXraFGxWypPSLUHcIrUlz4WQoDxicR3Q6KH9LDm0rgQgwFhDA51GAChf
3a5XIYIq3x5SPCrDafS1Dfeurt1yO/R+Gp0qVsnNvgTPgvVFo6qThR2DyLjYuSHEwVOHpILYrMrk
2DpGuE/kTIfxOpAneaxSqoE34cSS/0loi4Mfk6TE1YCudnTpM2TZxzdP2zLxVQP/o5+BOOfrYzJP
lr8iIMhDoPpjRix75ZyJmVHKNKjusDVn070YlgKD3jR4+bFq+zA8NKFy7H3mtpF7360ikKiVN1po
3DfmpFjefGBWzb/mqBhbvIUh5ljeRe1b5zBHCd7dGT4+fHmWJl4nhXzgqiMZWZaPCoWU7Gs7Y0z0
8ruCsrvPbCr1Xz+UwXOZRMq7rm41ZXfMAxgZebvP1S5ll8Dild3zQw1r5if0y+zR8nU+Y2HvCXnr
MqdyD+vjMm6DQdIMDPrF8581XmR/73t9B5+BnXgPZYYQwzaY8LwgXpTIQoKJzNBGO7gejWh9POIw
TDiazl1MPfUYzYeYv/C/soJfg2ruRMleJ9lwY2K7RBnztI/CwwLI2Cf1gsXkXc/Y1Y9hjOFlr6HY
npcByjhV0e0j6FFYmWsOXGTHT9MTKcKcd7b1tHTbaVmHj6lY239BaOZmVy4BUeY64IS2oY90eUwa
TAXbWazgEhocUPc6YO30MCcr3Zux3+A41U2HohymmkV2HGNhv65hUj47ui311Vl9nCyKi1YfKcm1
F2914IYvbkABXhj/iBmzA09hKnjuVINl7Qrzqlp3ixBG77Dvls0lLXvxSLUwFV3FFD83NKe9FliK
7UbRytzdNZwvQohJq0SiK7D6BXSO0+0RVc5Qw3Ou2Jsl7LSnL9oPGzpUCHLGWNyVEdSxeNH0mORx
PJAEqpr9khTtSQ11fm0omDxBXVq834j1Ib7qgpNDmuNL5lBHzeYvh4le0tAah+F5ydV6QtVaSMGZ
Ub4scogjmsGYK8h7E/O9RuQvVlb9jr+jfSW7s3OEFu65OOsukyPkIXc8TFVbJw694LN0Zz9/7Wpb
z+iiNQAi4liRx/m44fdFLXclJc++Sd1X0jw8GLA4eN6dO0ThQxHTBWczSy9vx26FHxcs3gsW/2h4
xp2vGdLdlMdAyBYPpQL+mXmOpFrNHXnRYpTMOIQD+Fa64p/gaCff/Kp1Ivx4gZqiTT+K8G6aEvg+
TdrgqCCSD0fSKCoK93hbpvqvK0d7oGBSqKtjelwqZKGsIiMwVCsy1oYdERjaDSQpD7tV5MPqNHpY
rtwoZq+UhVFUztGu9CLs75kYhuPqsFGEgyqhCNV+VMQH3Brqki+cxz06ke4rgh2EKhY6KMjttvgL
XA4JAXPntYy94HsKc1NLzgvkVJ48h1DJCWAUiQHQBwSBKZHD1n8raqmacrwWOqpp8yUH1e1G9uwg
H9xlyu4HJoj0WPk9K+98ZP1Fi6CfjUe/ccgD573R90XXiOmLmIzy3wz5q2+j+EHTrqrzQzvwECQE
bSGsUY5ze+HoYI/bfdAH9rhiPUv2RZvF7cv+4gaCtOMEk+5+8CktgabiSnSOel7U1zBPgXtKes3A
jdcJhYPiId4bgjrm5e9C/cdLh8C1gI+aLGbCbV0WLO6Xuij0v7KH9PuBACGSE86GvPq/8I1XxAQz
pTquyrtDCGyYKkjVUilt6UgKkde1OUtOFCjSXmur9dBh6OLWlyRbQjFV0R1DMAVjaReu3wGj7D3E
0e4jRpXKnvSk9APLobXYdWMXUrqco361W/IYzn/V1HUu/hzdXRAxeZKhDTr3JY3zeyyeJYFRjcPZ
zfsTFW0BFWxFA/sDA3uOi7SR3pszVHi/Rui03wAKboPblOdJ/mkjd0aUXPC2DaChf5uAWyOJG3Qc
+DI8QjyPHPM7nlqcX2C6eDQf4D7hEjWsb/U+EtM6nGblwZEqWSx/UAzJWoXFYsGCSE0xFqdqvadp
fgbrZXBR7fjlG3K4ccReZsgRv7uOm4/Ixa8iyrOjHZOKpmzefSRIXZrgzyNQ1HmjTDLSPp8TSX0c
KFDvn6mjiTFJBkGGa9TyvwSZezO+9PaZW3l+hsXkXvKxKp/UNGnagESsftjwh1e84v2unIHbk0Lh
ZAm6DXv3DeVlg9+eGW4bkeymg6YrkbULe+Hs028jrTZE6v2Hli5fn9UJhWfqDwI/JqkYbW2TN9S+
+lVzK2705PwFhSS6JgX+yf1K3ESQ0hTLcZacGo5z5cQSSEtr1L5ccvFu8dOzUJQSYl+CD7g/caOB
PmcrmVV4kzBNVJdVTfbe5OX42oXYh0mUJFN5hIEzFTs6ayvKGOe8/rUyL2/VlJYPHcL3vIncUG3h
96/gIvCmaUyDxx6zzt5h1P+P259UlGM9Tl8uaVCAVUMYn1ugz+FpKAwqO8Gv9a1dx2k+Qv115K+i
y9HuEsyr5RZGPcwC3FwB6/gQjMIn8fKVG9YmQfRsc7ZYWwbz9oMy7nEGdiF4wlUcKS5BkMZkY+k/
6e7kbN1xO4Z2/cRU338zJBQbYfoFOlw8Q5ACjZxdEuxqh5UB8MVNi5V9AcKCOPQEzPL9rf/tRjbC
Th4ffFdgjgMXHcG2XlM847w41YHucL99pk05w3l2K3Cqw9pcZ5fX3zMRptG7Rm4pL7KSlWAaRys7
Y3Xv/DvHDeAt3eoavnIoFaFLXrtuiSQ4qmoPqTZh+lDik85/R34TnI3C+AnBaqA6r0zoAvw19m71
Bjw6+CijZACb3RXtXVE3a77TARybBbiUFB9T2sx/4qpxTrNtvHS7TgtVPI7SPWKzbf6pm+12O5Vd
5z0RLPDLA4dSB09gqSE8yTRLl30SOy0dMX1/hZyAZhD50hr2hFgkz2E1xHtNmyrJZGZQjlx9OFXt
sesZJjHkr5JtrROJ59Jdb+ncxS9bfFTTLE8uUc9LhcueMp6xzRg+5vVMs1PgH2IcidikKq51PLrR
0JyTeo5OfhNlT0rhPQLL5davDZbsn8iPw62H9+k+a233HxU0vovXlp6rNBHiyot0RL400Ycgajlv
UoMdiatLTtcR4/qlYWO5BTliCXA2bJyf0GpICLoTmtwlStlPvi70Z+Nu8uCeVF/L6ohDPJOI5Ige
C/5pAVJpn3ot8gbzEIZODu1New+KGm5pNpHvMew4vH0YROsHxVnV32KZnIuoBQKHMVLhMIOTu4mc
hHIM3OzRS4Y4cd82bfGWjQMGYj58KGeKG2IMYtHtKlhM+jW3DiJoOwU+eUWFlfGWv8A40Pf6XKNG
m2eDWx6frO7Kv7ARiEukcmYZ6gt6bbZyQR2DVtf+WaOueV6zZf1D5bx8cyLH0fewGmsaaREquFlQ
A33WHrSV7ZXAY/M2ZTLk5cRu5YZFG+c7hHtNVVrBS/FMhfd4TtgABoclN6uzK0lkHHmxUlfLeX94
5FVsULKTqDqEZeUum6KlXV0P5ZAfcpOLezUWvB8czkEgHbmiHBCLUf2HFTHE0YjgBUYIe9uBpb09
rWvEKlGM0CPIW5Znbswe35hvqEKWcI/KaIm9fVxjSAJd1fEqhG9GVCaB1x7sLKSNFF3Gz3+EmNI9
lnt9R0spnQ1K0piFfp/gh+v6YNdUhnAcFwPk4ySOCHWHgFIvbR1pcDbAjmoCt4RqOLihpSETuSSl
DqRFZuqEQraX05yNL3ltUlJsLemc5zLtOZrHy5IfxEDKPRhurWZgGFbv6HaVTc+rSzgDjlaQvrZs
o0HjuJ1Jr5w1kuuYEmoBR8ohgsc95YCyjaL6Ccl47R7hK+K8gohnw/u50+h79VIZ/9KgqnPtgl7E
wuUkhga8fmzMHQXxVYYfx6nJtvkRgfkYrWvZJoFPkro3gG/JU+Es3OEd7v0tyAwckpFIvPqfWcP6
IeD19eXnNvw1O3I8SWfiuVSkGJld4c014m+DTC8x9j/kTWnaA2aZ8LFXbv2+qryg73Q00wv7RJ3+
isiy6Gxb1RTZfyarGzXAxUJA7viNDZuNfiCyPkr2Dv/CLKnkl2TU+DeVC7HULp/1p26oo04wkIRE
0juNvFQO/rNfq45qXuw06yvnZP/2xmJjU+6SwK76VDJgtW8B9eXd33IMk+wPE0ZGvIE+w+ISrh2h
c4Qh3rwavW/FKFuG8lCGSQ0uRFfhv3ZS0btKUgAaKN289nFbcF2gstrxlWUgd+a+JwXxoJzRjR+x
HGJEpEB0QTReslB9BGEpn2fHLZrTaMrl7MsaA4S3NC8yGzFWCRkRX7QT9CgTxW2/od50uVCoFn61
BgDVT00S40/d8RhFzAzq7mdSVdQ+0OqQ+mdYhqrGWRYyC1jCoGw5KHrP2y/GOrP8JULVFDtiyd5/
xvVU9aRvlA+BFuDjh6zjvj52uIWIiIcMlBv/1kae8+S9qmmxARwQ7X2P3hic/MjHZKLbOtz7ccBV
Tt1WvRVaTy7ODb/bAxhgAGvmiNAMEIz1nOOKmn+bQQbmE96Gl3POWZLxy3pmohkCds4HXoPJ/uJK
cbt3IIIGdsQc9X24ndkCEuBuiieeEQBguinF+mFZ2Zugo2pFR9Gd4RxOb13sAsQi7jbIU1XMVXpO
cy/5h6Vd1zue1N4TB9fhEjWrvu29o/5PYar2d5vPhC7yJDEnEh79Lwso4NiGXfs9An16MPgm7Eso
kgz3iuNF16D36E3mpxCIzfghgVVx6sn/sIuf3Pgw5BhVCNL69L4SwVvUHnVUxWBbsfzxrfmVmv7G
a+YDLW6wCQ67KAev/cmTm39y5cAUs/uJ5YNJmZwWTk7epZOIKpifVoHqMgk3EzsFb/q9gPFRsHzL
QVcQNtF6y8fofnLY05BY0tLksMSIFHNFz86Q7jRI4YneNHwqvwkx5JgAnVGOz6LquPo3Hsma9n4g
BNjuarvApFF9ao9RrkcWZg2eoR3xwyyD1mUJYslwrN0nlY0lB/KejWDTKcaGNStDh4yt7RTgVtt6
zRmifK3wvrbzX8rf6uU+T0MWwGOXJ/czOYjvLEJrT/YJ0h0eNeGhofrgTGfgEzHgNFuu6TNzOk4o
2xWoYXaen2MfePa0JdckTixQUVBqogDftx7f9SWrZQX3FV/H0TdIT2h4PHggucU0iHpmMaeUly7G
Za7oqv+q6Qi/5kRRakRDSjH+G01eCV6occHYhqmUa+YGhTTxMyGspnyrMiiO+45TWn5YvCLZlx58
4kMStwvtqV0e0fZoirj6EYT33A8/WF0sDBJC4dtAbqH4CPEgIIvimY3TC8xK7wXRjzo4wqC4xAQF
nZuGR9deyhhdwm3T5lj7PGxbZvrqXk8zEesMp+szHcXabjU1IE9sv+NsX7gwbH96Lx24QCCJBv2R
ow15E4iLDL2jd4452NBnXTc49sK5S52dHw3EFHAbEbxUmd4IUp7HugT+z6nSWSm6Cx3nte7BeB9D
en6zm2bvJver74DY86tZmjs7sd+/9lw95lhYG3EOlKxnd0mS9fdcv+s7oC1b8g5qMSObHsdJEwgX
ScTNzJ907oZiY/w6L4hxpDm3RSj98SgU8Kr9MrgTDLR8IVzhM6lDLqqXczOLnHbFnCLiCOM3yzNC
HWfqgyCm63BAS6k8IpSb0o2bfec3yT2iSP5SqRZHSO7L6j0qgZgw4TTpN2pW8geqp4BCMo1Ys/Fw
8t3CItniivSBTDkqqSo8bKsq7VfRLsF4ymem/YKuBrnX4HYOCZoFGVg6EDjwKfB+7zfMWc7Zmbt5
33HWiTY+FbwN11TjdXtsoeOOzBcUMnIWcJdYMN3EeIiRQL6aet24Y0BfN4t4Av5ZWbOODnF+4QtS
NK2ULv3u9zW7AkXwE7bmhtZwQ8bBjmxU4mARdr967C25rrrFjXdhvk7hZ8sDCWwrrTz2BaKgk/0K
MpYXLwiJnAgiFzz7iVPHkr6tPAeTPa21BKMYms4VeiL0mXg8qrRBSy/kcsGKD/gNyuhpIfNLJ6DM
ETVKd9QEZ253shDQ6o+8DDMlNgn+A6qJdQeTBePIPP2h9ZlfgiXsCrKNbiSWJid0UVTWnqvhZeWy
pckIPwIpuJ60LH7ZIHwLy2z6ho/itx8OgQrCDDU/Bh2GcEMDre9zNjT/mCxjXIqdLdHj+9p/p7I5
9k9st/P7lFGZ+bTwu+QJc4qHU2KZEKeTKbmyL0IvyxOEXUUOjK7jULLgG6V87msHVKRyZ9JGkr34
nieW+o1jxvnVFB7OUGklpF2wI9d5gHySgnNFI5/a5rsB0XVn684eGLtIK0lReacRf8NrmoLGv4bk
m3egIxwBnUxmcovHpXxMqcBZyWCTH94W7oT0j/bl71F5l2bPLzi+LAy3rxjhA3EMiDzyMU1Fy1p8
LkD/K11crDLaOTRtrB+DsdeImkuCBxF7gde/p1HV/EwuG2gyxl2DPU8E8V2mF3AqyA/em4+QXp9n
moS6G8XHZieIB/E1sbz8SMPd9mebPiJFdLvbrPubGkvpfXMKldFjj2W0e5mTgYL6EF7l+hpGXWY/
O5Chh7qNgNJGblPQpr5yrnpc2fjuQrdbfnse2c6b+PUPxiHGJGEA09YBFqt46NovWS2cM1qKqdU2
a/PiHkpyMDz7s8/GpOFwA/JKCTyVQnUngrWJd+46jhpDqNDNTcP/uCmdpftqnXX+7TgEz0FaGdJI
/XgEKqICrgZTn0fHq1nnKX5EVLglNA86HPHbrKbMr24IheYXJAwvxgkWeCfeGWtF3VOLh2XPwiH4
FCAtnslrUr+bNRGrpNV6zItYrHcV5wW4OU42HMEVMNeDey7+SyNnRlKmDPFh6utq/jZ5iMluDoJF
Q7oZ7FG6QzkexhIk8HbAlO9vOe9WnybwYKy2DYnxqVShv2FXJx95Q+iXkukV44mfkvmow+IPgFpz
Beg9W9Lb1n+CYpzvqozn9J6TxPoidVTslk479dEnzb+nK5VQaewuBRkTSCw8mMRRcNh+Syfi6psk
GOVnv5D/ZhDma5qZ63euw7zH7Ohk74JmgheSDe0TaZhvPKnTH2j26WmGNsPyvigvJVaZkw9MkBW8
bHOWx5M6a60B/WS3CPMmFL3otvDWpzvXZpG/7x06zfESJuJZyjD4toaHNc6ftDuVVa2BXwzeh8cy
gSXRYDweD30cnAJPIWzLG8YHmwI/Javi9N+ayeKVlOryB8ykA91CxT4aH+EVT2CnxjOZRY/zJOoX
y4/9Cbu2e+KEylFMggsilSay53Kc1Heeey0BAT1G10iMwXKX+GmgjwRtia3Mzhwcaf+kaNzz4WRp
UjkP0q0Zvjgp7GWKl35LY7rGj5DjHB2pHPaw3HPShPiMlI7FbIzSCtlKJOtOCn8MdniKso8mNel7
ydTPQ95GD2lb2pe2zcBmcZ4pPgbd/866UvFxFRgarPXrqxvH8rMB5PKW+jMJSN3n2SmY0fRXufxt
03A65smqnqn3yYtTyI2393nr9ZtOefrR1B22m4DQ3f1AT5XZT30wkNwKzHkxPp+qbvvfnD+WfUcy
5uA1STT/UV0lgoMDc+XQwAzIN4nJkEexfeOSdTDJWb4tikyiMT45cx15O6cXL2EkpwdxG7LwjXD9
phMYSgzG0Z1X5fEvwSZhw0uq3ElUL7QNGkwulq7uM1v6/SKL6VClmnMWEfMuR+prw8s4mgGkiXwe
KRbngLk0F2fIkvdl/B9J57UcKdJu0ScigsQkcFtFeXkv3RCSpoU3CUlinv6s+s9tx0x3GSrzM3uv
LZ+xWll7Bz7frY3q+dg0InwIMJMf1qpdDDmCQAI4izr6BaTSTSxc1znnfD8QjNgeiI3nTh6bmFFQ
ZnhV87ZwDJ/B3fHdsmnK2PH0efjessdcjx4yjUePy+pYZIn9jvyB6ApEzyxVA7Afsl/HMp5cL/To
HvU30szhJSpapECVLN4RYjqnxodBXI2OcVHhg4ZE4p39sinKdnmj+00OJnMjB15XM8OyKkaBbpqm
Km5dFwpWGUwSAO/EOJjMy/IeY8MYmyyMnjKWTbT0Jk+RhVmSjX3hERCImbmxEVTU9hFN1vSfmbv5
2y1ETTmrv9Abzjunmma0qnUSvVlhglottR7X6ztFBNkSsE1LRj0bop0c6kCyWADBDaiXDnZED6B7
cyyJ2NmCq3MuyCloRMNgHq87z4I0urnNzwFGG17qCi23zpFx2A6lDtjT7WCYaHuAqTeCBI0HFlTA
opn7FDMFU++ULsdh2pOIMHQn0AcDOS+jHh6idD3yWRMxp1bkgIHF+g9L7beDNCDuhbHOcz6dsVQz
reykLv5CkQ0bSztcfgOf6gpduXxel4hw5VFO5J5APBiwMqkt7WfFhQaQ6yOl370WbGPfX1dClIeo
pB7I0Qg/rcG/zXxlLuACUuccpYJDVYCwvrNHZPwa6tMWdzwEU1Q1txRL1a0/X83nEqnFT0JaHywL
4ri6iBRvYulFT84iuq03S1j/CgUezMkXQIv4DPbMXQwrR6RglXKDZgtAlIs4DOrnsg1KOJdl5ZxC
ps2fYaDayxyMWNAph3+o3Jvfum7vq6vDkp9uEvA/E3a0sYUlvqauum8HlX6EcMw3mo3ofRLKeg8Z
nYTwKQXrui38yNgYbFou9dz7aSxRPXJhzWefSqvbTGB5NmNPts9RudTPFLeQ5NwAXAixO9crtOLG
enNTG4Aus1w+wUgfmVLYDCB5matidqGWfDmj7EFtnRW4FxCFqDirAqYH1LYbSvroXc0pVoKxDY7I
gABwFBUW26JSL0M10GwSCDQgPvKvyNR1ynet9HMOmf//RdSm+o/lVNTsvCUVd8qsqYOhgZmRTjW0
eeXC5pry5gfiinY3PH5XwavS2WuZJM4dOS7Fk8faPK6GOYQ8Tv0/bxXqkGDnDmtWxFU9ZrSsacd6
FmbDhg1/f60sst85cfQzvf5nR078YSjAHuOop0JgRUoEQa2+WMRPOYVfpy5mKEJvm7HFhg3AgO5r
gbKTbaXfNeZiD7T8auz/YzqcxEPoTsCs5rF7yqUdQp2K8qvwvEYBFBRXtOgI8h13uPPiuxMhO37f
VV+qENlhRX2/LXqPwTZss/awQDJ7SHvTPdGlcJZI05n/SPQwm25ckRKYpmbU0vl+tuVcCIjbAfCz
G1aZ6f1VrrClq5y2xgIW1C4qia3aQt8xp1gRnZLeBy1rwzZD2mcnYbbbY9aKERMPu9bkCkNDjVXV
Lky/lfNIIkTRhkrv8rWjlG1RV5HI1cUjwEqOk+UN2Bz6R3ey9HaYIqyt03uXpT57/CuoA7UT7Jv0
w0z4SqHoRZh8USpn82zgmbNnlxxneCqE9eIsrG1c15Q3duA6H8xosk8T2N0p0pE0B1GVBwiRV/lR
yfeDPdzJHpKGYdg+cOAv9grnzpa0MaQxSU8Oz4QBu8jVCaybdcpZPLYHSzMe9Ewgnytc2c+B62dx
hP+NXK4IBlowOO+VGuwPC1ybdahyu/gZjYfkhlur/i39YbrNUWNFwN2J6do6zPuBpFy9OCRw1Jwc
Y37XaFldvCnst8qEjPrhPmDoAL6TaEm73GIXytHGk0zawWtEYtcd8yLEKJCz6qqD1EPpN/9LZ4RR
uCXPhY2xvKU6RlFVfDB44R8bo8daszmNyvqMSSDadOE0vBfQ6PGozAuj9bVMh1dTLi9pcq0RCn5p
hwktN0Jgz48XmEI7qcPqhPEsfVCsHD6LxL2mbtQBY+3rrsGZM45PPE6UXEDXDywZmGqEdk2+jt3d
9SHkz2Ip1csEn2JblsbtSaw14qpTzF6uWr83LA9LfU4YelBNpVlLIBCI15sVjPqOIJThBwN2ZFhm
pQ0HXJSjBPMDd6F3cyx31+l5/m1Vwe5y5F38+lPOk5XXydbqBKB/gVfnqzPldKmZzrgHSqAQPDeb
cLxoPOAIbvOaNOMMXQlc7l/oE/M78xP7EFaRrwi6GtzHMWz77FQK1tn7YfU8jDwY4cxGYNP6c4TH
VTQjJo3HzNb/8fiK5lCzsX91inxqvmxjmvu1X7uHAObDw4TshN5ORQJnfziVV0w/CJsTajaPVKnI
BtZbwOKc4gEaO1Ye6fSyfqJx9HqmHR03OCLXgmRut7lS9JJ6uph5mqOvkT4vQCg14N5AtWQ9r8hu
l/9Uzk9gDQJIs0ybkImMawbYkCz45pIvITcvX2BR1I/BNBogHGtXnnMnyGDmtfnP4mSCWxVttb8H
SONXD3gAnGk3gRN7J42OWstggNtnsmmOdIdopIuxCe7FBHov1F5BY1ut4XOWlj5AOYPY79lm9Jtz
bMCzoZoYXTPukD00u0QLK7pBAePIra5qf5cXvr2bFH03ekH4hWVO5N+exjVjVIdExo06KJu+JELN
4zpEhd9GN2vWNPZBm9n7x960PZeuzukACfYQKKid6YZf4RV5TAjBHmrJ8Jsj17xnikOWTx15Hnrh
xEWbCdGBBWSIscjEpjdMgGxYBYx1sPlvR4+h+t4Pg/UTzY1vNoG3ylczVEsTp3Yj1f2kMY8SUtej
xtUExPrgAv0+L65kOIdOL4uxuirSChc8qLcuYLzmhUWWtaDOubp/v2ya2PYj81AXIDHoWKbgq6Dv
5z/vHGyn/mzVlFwkOA1bZ2AqpVDypsNyolfgZWKOKp6hmTCPIk/cE7w69qG4vDKvlHCkQK1u8fs0
yaOblllaxIirsllR2jKAzo8cDVZK/C8XhfsUoanAMow+MnuFo1gkb0k9muhzwiSvz2ZCzo9/pbUM
Qm0Dja6duI3IKXQOqAP0dMz4rRY1O57MWMA52sTOb50kcW3g1HCdoLmFZECUpzLNg5lEq3W1NRlL
qp9rIrN0XlHC8UcFqnMpsLNTbqQJNjDaEJP/sY205b+pgoMyAVrIC69Dz1HJST1lVaIS9BX0x6UP
Dg/2S79ntAwGnIuHCOrWi67+FZIwn6LCtoajSkAHEaLCdbKhCRNY7jo7imupSEVK0TlsMMoyF8vm
lAEyIunhs0zn616qcswtHW4CUh3yBRUYDhNvo3uSlY9jPa16byKv/iRMw65PVklSgcAPNMZOYZfF
kW6a7ES5TGtxB+euCA6LCtzwNMNZS5B0NtScAGWcs3FHehQoPSyefLrXZ9A8kB83ltdpfal1wgQH
bX7bwNgK8/kJXxPK4cZIWmiHm328K/Uc+Me6b6JpH1r5qjDYtebTcUb4vBsKptm7oXuZjgPuSOT4
VR/0z/2V1tGKa1QjmldB43xVAhO8mOSY5FE1DFt8HqneC1heX20+Ig7xwFtz19S+8xBk/nJlZmnk
TYMkOeWEOCxcTn3nymwvnKmqb/gnpSJSVCHI5TiQRJpa+q23luARAZSZXsgoGu5lYDzeFDE0gEpc
Vx2aoXaB2kVMZISjaPh95GUUtJU9cbZn7SvFQjP+jjB/fgmoww3lsBwPsZNh4L9FotC/d1XWgbZl
2P7YWKP+izz8IUc8r0haKySld8wR3eLeUw6FjxvOOx677Bt3RTCcLKarG9mlxX3BcVAdzFRl5b4h
+u5HSnJy4hwPIjEXjC7TYwnXLcMGmvM64Q/XF4Bhkqgqy8m9eC07Z/ljHj8+9alqx0O09OEPxDgb
TzUJiowZXU0NLYFr2HGWyvbUekX73wBchLmSbZFNN6yTfbHZsn3hJ52flrmz3vjZkv6EWoiEs3As
xuA0+Im4m+havH0jTHnJNOxfqrOOo55vvvD2nirZEPcMDLBsYPtngaGK6LaCxGbFKbYMWkVOIHGZ
qrV9w6EjGfrTKKGqFk6Oo2UOBH2bI12aJBLa+juSEIqACKcO4UglHfWdEMJx4/syOY8+VnIu7KmE
eyNa7IRyYG8ZB40lX9YUWwd/By4QokLTFrzSKIIb8hTwSkkLcuDVoZMZRniVrGPUbX75VsNFn471
ONY/VjUjThuZzfLM5rPAPgSg6Mcr8KjioxdJ8ALDvHzmG23YCfTVcCb2I/gQPj3ckSGggwZpMIiP
8yYc933T+dY+pAduD6vLkD3GmUL36dqeN+97JHAGn6uNwW/A8/2Zr1PSXSofOvAZEWyW/tf3WV3s
LD3pdGdNSlWnBDhjDimWEDasFrN4BnQOe1uy67vmeVKojZgAH4N+VAxERCLKbVVREm4mPkxQoR2Y
cW65ST8W6LcuNsTN/CC4Fb+JUKRnZn8rn6hKAJqa6vqK9Wgzr2ishjgcv6hwxU9jxPYitKkc3KqY
0RbXgnPbrJ0THPC5QG7mpMRdPHDyPuIkqD9E65N5y9OLoSA1MJJiksIgsXElEg+hOIhOJs3z9KVf
GD3vRvBZ45bxgfuQAw5rY8V7eEkNdK54dr10CzpW3Fo6t/GmpGt50+qG0mtg6Fp/9r7V96+MU5sb
S69Tin9r6vIzbZ+3Uzg19IHJGs8e67BmBgEKJ9JDjn/DRM4+i5RTQ2SJ+RZ1WGGkqVZmnwIPHdug
Bf7l9ZlLm5NiX4h6hngzgYQSd28RN5PTvwIMk8t/TlITCLKpBSO878I1yBQoPV15pCA0cjP0tkAz
DYs5e9Jlw6dRLmIi/ciTcwSNJ2KSNM9tNOyWCUf/RkA9nbaVVZvlYE9WUhxMHobuQVuMwxzFs7Pp
JqV/QsF+ey+rbroRiHK67455comgIe31iem4ld50BIrKg2sKKamgKiAyE8OFp2p2Q9RNPSU31tIC
Kp/ENUSwCVs3WCfMZAUftTTpZB9ZC+j8iw3vqG49id/86Dhe6z8VDJvtjd2P3Xqs2oGMMbedGv+4
2H0RnrgtJgbi+RVqqlP6YVg0DvtS1wapvrW7LnhpsEWSNwUUKv3WZmy6c8rt/0dQC3savuz+2epR
b8YDlJD1zksb+w9l8nw/phNQ6S6H7ILxQdgPi4JmEM8T1Jhz3zrBHzoGtnTSs/NgGyB7DM+kjazB
l4IeGo8hEigNxZDqoa7yu6D3jL0z3MQWfRFmOIGsd7tUWXBew4gsZEorJnBFnwH1g/ke18RLchgQ
kSz2hc2+89kFuHaqQOJQPkzN7xwgit6YXqMhMT48551IG0YD2hsBJDaV0vc93BAqytpQEucq9194
T8nz7Ntg4bizIxvMXEKYUxGG7fiYIxU8FStb/itEzb7D/p7dtEp82IpVb6zhN96v0wx3hSw8tfGB
uOxUa6/Y8S33HAIZTDmoJUr3JkzEO35UXTwuo+0DqGIOvnU4d1mDWM59AF3IxvlcSwZhrfUg0KDf
FMxTy23NoG/fWQWBhNfch75BtLWrGJOfkEtkkEbmOjogG2Ov70ZF/bHWBn9r7RIZdZjMbJU3/eIi
VDICYphWEZ+FSZJV7KClqY49V7JWJcrYFTtSWzj/SoUnKqtnbqS2ba7VVPh5ZcXc8RrUHYg2dqku
m9YOqVNVOpt8amGZNfXyJd26B7y74lSxMaecPcd9SRl175I6vFKrjDijnILa0NbRB/yY/2AdeWBY
zfSA3pDffzGu/AiY2/r3M03UE9jgmQOPieoe0WP6pi3tHcqQx7CcloycizoXMPQz2gC/c6tbKAZo
nZZI/+t8XZ6bzpasXUukmrsoL+ubyEnK41AV8q0NK+5AFtn4jnpIwZtJ4RhHLRhmxYY7IdjlPrJk
wENJtFE6coCmYSA6ZCOJ1CjB8c3ptScGvJza4DYXeJxBaiBeM5hl2KRAKXG9decnHjcpMIO7vMzk
fYbw7SYURA0xnYZeFDAyRWvZqZ+RamOMqduWF7O6YJCoxCPvu2W86lLy8sa2s+swmmq5LBiUdYeK
R8Deo1xPWj49xd2xDAoCT9OVc7/TzpjPJ9a5dhKbqtaAZ6ks8MHw23jmZ03cIqPlstubIBvtOPBU
V36Xi2GP4FszR24BeAugQE1E4UuOMgq9TWdgk6GNlhnwDgLfQBCgHjsB6fUZUs9266m9EPz8YpqP
evkY7C5rtmIdwv5+tlI93TBrwdghcex5PPsRyoZNmmBJPaTWlXPJSQC1qmOQ4m4rZ0IRwNAnQkZp
e9HB60x1ZdiS8sP1kvp30CmuazSd/YtSHGWwA7rlGgDECUIKIqJ5sB9OQhrJnvU5QbfoJWpAZRE5
aPTcI0ey29iGtDyGZqTZDTUaGbPIgDcv6D6vc2TkSts8q9XCbVSLkfEVxDMU5gim48ZJg2doWmzS
+OeLd9W0HGdLGHVfbsKabwv3KOIGwcPbPQ34bPl6Z6I5dzPaXfxe2JGxpeKXBR0SBsO4R27pPUMj
i1jNodxI0fkVXX7ISkqeHWc2K8pCZ1EIMTdBWR9wH/EzJ48ZqmdmJliMGeig2GscbzniDZrMtm9m
7R7wqDrRwQVxdGojAC8IOzJjGJ0oVdzgjlDqoEt2LDsxdKRRRHLowKSE1nDvjdd8jJD0+bfa6lDy
aWwjT8orYcuCFEQWXJgwXzhJOts+ECPDJJEniczZnERi99KTrehg5Wr67BdUBxjmJlySLxuMGXIT
rXIVF1FVsX1yk/7FJpTwd10GANrkOnHfI9htafADT1xfmwmDtzXVeH+oOiscdT0U3LNahpwUQQL4
3H27rOQF0Yp4dEwOlRs/V/Lo9oAm9RqjiKVFRJ5MGUi6r1ljuN0OfD63mOZjB9jiz+GL/WoY+4a3
zVJY84VDE3s0qXAehjsarEd+3vhZg7kP2VlFxL1QEUS5RVCNvPIBUC48Rmidoc8l7HV4nuzyNClw
WFszLNGnlTiWsw2Kq2cIJWvjwzZdeodVw9B9Ii8F1EaFYO9HWgqCcBzUCERb95Hee2icEHy64dKi
wBiHkHkT/cxOtx68JqcCFbUZwwqGhlFOVl4GhiM+g+/Wz49s3Cz75DsSBZ9JuhqooTFhuJs7zSME
j0SOW1Zcrcveph6e/AKJ/NU9OtnA8jj8OFNcRMVN0dDeCmr8MGadxYlTCUGITorPUcKfJg93x+fQ
lpBpks47IV5x02cvRFp3z6p9IGDDb/350xduq/bAPp3xUFahE20Rj0ifvSxyLMK3wuE74yIZYlAB
wXXkStDeNkN3/DznFcGQePi0f0ilNfk7ivDefc3B89svgpbLghAd5BHmBZ7PGCFKVd6MyADBIVEI
n0tp9b+zq68o83puDhSC6fMYYBjZda3AVw6ZZg5vbCnysIZJbSo4Db5plp2cW3izAXpAlvP6qlKl
IpV/MIdZ5lE5+OF5qZ3kb/bHgkyqys1/l0x0NzXh1YxSoLzwva9elZAfipwSSVCEFqhnq8qSBc7Y
JzK8dmCM68A8wuqKXC1LLQtSRpB/MzMwhklth04pUfJcp0izMFR0yzN/FjxGCG+73eqipNtnDKKd
Lab64YdF7GzFlCrKj0crG8Z7xrZlxiZdN0BYxeTTTQ6okm6dNKz9DyvBxHNayoIBj9cbAt6hQY7l
dk6K8cZMOPzjBdlJs2PE1KltitPvCU0E3W/RQ+izMt97qxZ/ufRo9Acwsl3wAKmZaBqyN5Q+LdSm
HLQ9yxZQWsgKoU6O2ZG0guHPHtvixxpyauFpQEZ5cjAYi6PPbf2ygK78A1OUqIfGwSi76Zx6vRsp
Yu77ofDvmrRjHZFwmAKzmVrrMV261rqpB1V9ZyTD//N0SgCY6hDHMhjoiGUg/9OL4fdLJHlmIFAy
6i2oasZ2f67iQX6uVl7cSRaK/8E1Er9o1JuHMF0QpxWY/Q6onaDW2qlLghgLK0hwPVkjeP/yK1gr
CuTIGs0tqdc8IShmcYG67wS36GJL6ew9VgrA+a5sJIq1zvJYbfYdiK9n2JlOF/eIDX86m76cIAq7
exOEjgVbwjHyYZ856q3kiP/PCZnHAUPLgi+s2AR2+aJIcYtjWQVEkiOvwy9s7CAOlixjs4ohQXd1
9J2ovGeMAlppdReqOsWLVGxr9nkn5Z20Bu8VTOZT2S4vsBgfqryYH6x5Ib+hn8UN8jJwP32W3mOZ
Xe56nqocuvVcniq0uCfpGFQXCJaz02AGueeiKY/osdUzIT/LEwv9dUeTR1LlHFhfaBjtCzm9HNHO
KHfdQGxXAXtqL8JheU+lfpkab0K6UBRbN3ODy4x76FY2A9LnMrTOTTjbsT34nyvPyi7x9bOCWRM3
sPeQJxBuh5inYT/L8JGVrMJHEwWZ+cCr8M7OPvytcDs9WhpYASV+fswQUxL9XEVfnYSWlArD7qxj
frtJ2qriYB2H/RJ58suHq/RuZc0VYDU69UMjAvvWnbJki6LrKwnJp4EYGXSoVjsgEExD1A2Op5eV
S3+jMQgA2LL6GL9GQbDhnP+2NoC5ZRmtc0liymNdAGmwq355QD9IQEZvESoUhv0FKXZ9Kcux+Om6
FP5HURfHnljAe8uM67vkdxnTyQaYhPz1i659OXGF4m7III++zznmRUb7/r+gs/UFrNKVd9knvwXF
fJyGa3+JVKhuHAxJeOaH5oiOa3wbUYmx2x3UfaQCGuweYKRlB/qlJy0OkgamE+g6C++r+eFhjLa6
r51XG93kNvSlcwLD7R49o923pEjlvxGb26F3CAhChSAeHDGUr75fqA/XD2nxnVa8MFJvzrLwiwNR
YeqwKhtPA0bpnQUVRXaqOIi6+0f+SrODJMEcr2IqcTEGNHjSIo72jesx8EXFdUhAJ+CA8QYSekg4
OiwV+liqFeRhLkq02JSluK2Uyd/AAlXopakdkZWM+1FIffRlM91CdQXrO0pmAMQRMUuMGDBi8GN9
weTkBABhQftSTCFbnjncUDFHD1wusgZtvQR3kxc+j5hLbstsVZItcy/PBLWnn0hyn7CQdJ/uiBUn
ykaUsu18IqIpeWvLaG8xR/v06Yguy1A7hxZNBB5TBrZY6IYjD9ADhuGPfOB+FpU1/uEExLZK21h5
8/DAMfcZNGv+XvreFMOnZRrlgIFqSFkE1DwwYGfM9TbnwOuzBgMQDYB/cDzFuQBkEMOqOwTuNiFA
6amCJGVgadQ70UbVEXqweiB+DDNoPQWnFXvQvhL6hN/ORjjSRUVM8Dd9mx781wVZyCdfxUTogvXc
4c77tEq6BvQTzQ3ZcATVeMhq4PiN+Ika0p6PnZN5Rx8aGwnfwArZMzde3ERVcCqVAocpsgULgDb7
VSjsVNP4Liwb9TipspKtbAohIZlG5pU0BFxzU748SyLCicK10nfZq2S7EN33UpqMYNDVV8EPNJTp
vnTZRm6afsWqgDeOyTx6UecnHQY/lnCdxMbvdAH1P3W7r7WrH7POBy8wyBsFdBTJTU1SBn9HiXdM
2VuCWvV7kTXmmS9Gbri3g4PA/c6g2Tf/2Z4dfQQTgshshnqvlF97uzVF1J9CE4P/i3gmbtZUvLiL
wszhO5g9nYb4UwKxn0TRosYuYMmtCDqD4pVepDuETj3H1VrByENw3p1kCri86lAteC2TWImaQQHJ
vK98m7Xo0K6f9kweyJwgzGdp6FxY0+qdN5FOKByEFwHU9ZNKoo/JB+6v6aKe8jTM/xh+oqPocuYA
dtkW+yCXQYzTAM8HtWHC7LXTP07A8JrKl5wbJvQk+agA5F/rIjkaKFgxCQgMo+QMIYboVji+Sp3D
DP1NKSN6QCbg2z6J1DGd6v81pngz6I3e89E2H9j9qOFZXLVnjuTsq0qlc+l78882qBTgpH3lnnAv
yiEieyIgYJ8An9sK7RhIH016xyoLS6jL7jxGtYW/v7KXva11c4dnBQxF2bNQGTJ8o20hG4VlmhUd
mD31rYvCuy1Ck9wLfy6QClrZ1h79N5Cw6RuDGFbRKN/uLavKPydGDI+z6HEU1rDiFUzKW+IH7kkv
cB8qE4hDv8z5g2sJ8+5UiHJ1KXRAveCV+2uk981s9eYQRcB7KQhdfF+gJe4wmOAAlqPZMutpX1rP
RhVbTmrXRomzhe9k9szd5EPOb4KqOSMOEek2Lro1GP7KBBgYcp/JfWJLk2AoN+KoGBDGTqWTp7UK
QTakpOShV0xuTUDMMG01KUkIvtxvvGDYa+Z5oFz0Ro4sXJoXaCvQb1BrzG8g1do0lhGd58a3Wbnp
1PVuliXvbnExstMXqROvDN/vrLQTN9Amh8s8h+qMp0K9Bz2NpBSB2jERXr76NHsEFomiNg0fwOR+
2Z7foUdlaLepHaw6MmucpwT8xV77y3BxnY4riLtwL+XonsRSPV1NwjsCrSDVl47FDkVPhyXiA5mC
alTbbkrp0EJ/iDYGJdh9jq3ybNA5PAe+Fq9a9xJ6vG0GvUtwfepNI2mEL9xL8hgOjX2ihBfHeekV
eRm0+Sd6J5vao3U+5eomHFZ9c1YrLVDEuiHuE2l2I8IOgVy57x+XttbHJp/nd5z7zTHUDXA3PtgA
0iCL0edZdett1LNat2cru/RR674UTsirDYciYrzEF3wFa4z3Vl9a29LKXuYc5iHxAQBCJdwkbzvZ
BEUYA2t2xriF/DVMWe57jCRBtHrZtxqSNhZTknwYW9+BEfMfnfzKM6uDJLm4g8zuq3asX5vVd8/z
TAQ5NhTnTrQrxlRaGTIR25hAnfobTYAX09Dj0VkxeLOCNDnHe0vwhTUmT2R8sGIEg/xDDrf3DeLl
MNHJXmUIQ/nFaQzuA9XjHk5BNOOtF8M2TDXFUjHVxOhUhpVnUyfs/JEXnorcWK9oMtSdr6yip/Ru
e4zaSV9vJk+6QM1zBycmz1GxbQrhLqgxuWgSRangrrL9zTKjD/6sgzc9m/wX0TCqC0BfsY+9/G9p
BOIATpB+owkRPuSB+64nLK+baPGnKcaDXj0xPCmhiPu29ezgT/kcG2PQTfhWspetn9zlk8xQf9M8
7Ig8fsu00gRpSO8B1RM8Ms7zkiJwbsgO8HBoFARvYNZhb/OREK/wQqOKQs7VaYxmMdz3tW8d0lqI
v6iYgH9cMezkA2SU64n/4hH6jjXIUc+ImnuYg8myY37A7KqeNRnBJPewTKxGitmpf8JCsz6CWLPo
+ZeAeV9VmVMOj4gibwlIeOjCmLzBBF1nOn77bm3vW7drntpcRjn3iZ3FqRC0HmlICEKbtFQMfZ7B
ao7kifDr6E4Vuv/WXEw3UxUErxizxnhJNasC2nGf3CeXp0H1axltGDG324SZ9nfZkSnPgmq+EYyY
jzmuk6ciIzkxLjWBbYjSoukBs2W2JxeT7Vtp64ehg87glFn+2zku4ihrvGZqJd4FFV9xt0YzWZaL
5b01SGLjVtfjPo1EcFUFduH72Hbha5bRam8WNd617arPuoDr35CD85PSS+8wf3CCLIOzyeBoXNkp
AvpOSDC0KC19Ri05/AsGM+75/5IXK7TpkJVPEt0Ibv/sUEWgdydDIk+D5UYmYj41KVf49Zn2mEo6
+i6nTurIk70Cukz937Q0410D1O/W9zGUof8EtG7PuA6ruvhFBMBBn2fWFa1r1Pc4kyvLjO88w8/a
QIFO/zHcKu9pC7rPZTaE1SgjmtfVOG/46xhoDMQRbjtN8R11wXgfAUAur2bx5mL6HEY9Ae0PRZ3U
z35lxlcF5ezIO1/POJ+SRy+wpmenM+qOZ3WO/TLkr3F6qsS+JAxT+llwywqsGeLUb8UbilxaUI1X
/bn5n9dNOevwNIepOWtwJMOZBMXxSPZMfdvDCN3Iif5rAzRXQyirGouzOE8/S3/kNMGkJjdVOlf7
fEppPRkXv/lDz/kQFexwIbg+lWA9D8SRhVCjbLJJodx2WUzD6NSw7SjZZFLpZeupFnnyWMMZFwHT
5jJVwWc3MObeFMCAHgmPTB5XaM8ngojmpxY9/cbMuTznKAYzlPaTfcrYgf9zVVHcwKNu75i+LnuU
49Ej6RTJM7QOSsWVfzYf7GWrmUSziG7DXer16ATt0gXZutQMQ+kC3iGK2RRLeXOBW0IFxVMgQ0SL
iXmcGXN+dL5ZXgj0ruO2cta/9Lpc6cjK+seaEVR6t/jPYBcATwwZXJ8QYmp8XTU8FNk07SdnpTny
EKepdHYPcNCGi1EWBAe1GJa5EBw2fWCIce8U0PggmV7kVCSXNeglxkh3bl9q8kxgVLBOQ0abgrPb
ghSxQcUlDUzgdGgnJOF9xj6ah4gBnk9ui+McQqZjGCbEdEcXStXC9vPRclzYUbjJo22pEgmir/b+
upm2HF9oV91w3EWMMtuQ+n2cXVpXBCV7aNNfzcxeCdMqGBRVTdkeV0h7rI0b5vtRiW6P9QnIEXXA
q1dEOEQdG+MPnqWHZAhQlqCKP+G5ck82h9s7TkQLpFCARJzcAMAnAN931hqkD9hPsd6WdviOCNf7
0l32NoWZc3Lgc26nECCEnlT5Rwx6c5/1GduXFLPIJixrxIZmjX4cv5InS18rq9bpXlOs0QgCTK33
oCRZGZABcV4ZL8M7i6q7wqcQ2BLEirltFOM5UoP/pPh02YooC044peEhhAZyxDRVrFeqYnd0r9ls
AIns/+PozJYbVbIo+kVEkAyZ8CoJzbZsea4Xouy6Zp4hGb6+F/3StyM6uq5LFsnJffZe+1ATSnrv
B0s8gv8U52icjaAuMOeU0OHRjrtyb86kZ2LWdp8+wvtn1qRWUPTz+I/ZA8BBPuX0tVuKUGTIplLR
dRjt0IqrYMTPpdBd2v6FtlIyvMquvsyyM9ZJ1D3N4Ew+pgEqDg5KbGm0SrwtXH04IbkvPDden93m
enE5Emn68BpT3EQnac7WRflBS2W560PnH8SvjqYOIK9d0Rl/jZE6oMnWyVFBV1tjDOVXN1lsNNbW
jrCIJWKeG39nWGHYjZTWRVJxycdrJ9AJyOBBMIkUkDeAHk9hjIdsA0hTniItbQBHZfq8Isk2OqZo
S448o6moAY4QPOsoBbBy74lEef9KgLt9KLny0nCa7esRY/NgHylLUHufMFiABzm6V4TN3iw9htA0
FvYfqa8JoawO3NKrPs0CYOrc28Yxc7rpVqQ1vQF8946E9tozT0tMYwzrkw3IQ/FbENTaNQqVyUod
ExyXzzUFZ+SXX7aCGYrt79TTplbUmb/w42eUyvh477EOh++aO6i/AVL3QdSEjLpBhucrDGv9SAp8
fF7iqD+VjAYlGWOqWBxJVt+GUIJvGlgGq6zRC2i9WPZDIfND4ofjG2ia/kKVeHEXa6sLgBMHIzEr
c7ldxAw0xyZbkAa8gRySWJkIn1tWb9cYvs+Xl7v1k1GZpN1007Vb03S7wKzhxu7kwgasG4g1lxXg
8ovETi/2loGbYQPtaTmKZomPQw2EmuHH+dTSmu2ta7XFK+g5vo06To3HluI5wjtT4rLc6JLhBz6J
sHDeyZhfIlbHoK0STFL+JOkXWSM6ewcT2ke5lgk8o+cLGUDfs87Y+VixofIXLq2Krmv6QTJ3wyur
XFS9vlAsV5OULrxvMqHjMwuGSOzjamzq7Yi5Z7rYcYdlmkbAKH3C2GRRUMW18ceWwrS3Rc6eCjSS
yaKOdg8skPM4KFz3ptIe3oQY94DIJrfYFjXmd9RMmT/ppCXSMqeFTSgwG+FNsngg4pBQFz+HVDjh
A/e5dPfLZDzofMX3WOs5jRmfHiwW9tlL5js9UqFICnZfmU5jOo9ifCKF30bPI26vO4wqDChxZhA1
H0sjgMzIZUrZdnmssc4w6+Wl1+F/FC3rUx8M1akwxMonVf7yH8EQclne0o/nVi9iOcMKrV8BXQPc
azEDAKeo1pk2VSL0noDo8iUnpcbo4cSwnIDAZQa8Gnckn+pza0VYLMmKXiyCxKRykr6gIorJPz9q
zjjqBSagayRsa7B6EPDNwyg7AkBpmX2OmIAZsAklytXzTeeermr/siQtv5bE5KQdjfXchnRooUvi
jsChjLSgCp+dsnZiSCqNATskmGbP/C/rDKpmyKKZlwTkAnf4qgb+yV+SJFOXzAL+YOG655Hfo3ok
CVVzitSComrTUMZlFroIA0uKsti1oGfqSyF8daTyzmxOY5ZDGVRTIv6u9FjuEbqtfm13VPtCUjWy
SdnfvLLa7haqfqBS7Bsq6sZLIkzn19QDV8I89uoHIBvOjQ4c9RHRlYU0gMj82oVcPgOBtZvaZGBw
B7eogAX5ObyDZDS+gMmaJ/i/GhXbKipvj6lVeIEqWFjv0BRxvNAjdRh5sb5YiNk/Rp+9UcMMHify
EaphBZAYcSDT6Pkv6OYzpmY872FmzdiWm+kFko134arI8BYheXwQTqAgw4dFjDOVGtFMBz6w001u
2R/cyBFudGEcuLP470k7/c52muzppuESLQcWF07hHxtiDDQbECNhtdDHz/haqLbF4RH/Zw/4ZngY
AIPL75nD/wNo1tnlZN5MVJlX9vhEY8a2dEngA997IoR699Y4qM9ETq75Q3Yu3tBpbOmMhzscFPjY
dmKQxCJhSlJnGVl7HGqEiGWdHq2uy3nxesPBonQS7Kdk+sWJ+FT37De2Ia1noCHmcU+O5xMD6fjA
UsC8pFGtTqbriU+n78MzHEIaxDzDr76WuvEfMr160ULnNR+YzQbTT/7NCCYHkww7uWVQLhWHRO6z
8Hf0xsq8qzdZ04OA6LjNK1NCZiUhiGckfm1YSLobp8d/C2PyjnYv3lFbvQd00OonCoV+8qruJ2zD
B7BOAEJxyHgXlYv6ZkiwiRu8XsuR90tNoje6T5bwnmPoumC44FIUQmENausCbMHiQAPJgYkB4f4o
vPbXx7ewBxwU/pnBVP0X0nWO4qCdJxdo5D4L62lje8aRbSM7hcLj9W8SfroOUhDpkx2voKSs3iLD
fR5AiZwE7Jp9Sw/nI9CMjHU1RxR7xGOUkdrp/NDYlxYtKCnbgHY3Ae1/KLVbXOjnQ9v07uxgE7wr
jbxAYQ4JG8dmvHWW8UUs+exsvBY+dD5SFFty4gTI9Sx0cEIeMPBw8WY3iI404Pic3a+W1MmmH+x3
j90dMxXLXvAAN1X74aMxWQ8pw95mINO+B0TFR9Xl/W5elN7bue+wVJJvg9vV38AR+z1G4X7fOc5H
PBM0pe5+yy0IZCeT9I6U0soHVt4V1648u6vK0QrKydoQJ6NuyZNb2n/NI2h8FDTD2pHfC8FScJm6
tC8Ki/qpjGP5gdng4i5Y8EWbJHRPu6jUg/iaZ/3ParKHDrpE12jLRhgxm4sdFunBVvKED9jZSc+t
UMnC+IjpOw8i5tqNV7nzvupb64lNindxk/kCrhAJnwsCqCKHmWoJdOzMFxysf2IxKAaBFuw4PvA9
brK/4DVZXUY0dWKQBcRBfdpq3IyI3C5WND4NJupUHvvELkLzTM8JfqmpVrt2cgTpRXt2mo2Ky+ZL
4Obej00Fd7kZ8WNfKEBVcqsVbwWeCXC3QmwmD3M0ezP3AG3Kem5W10gRySLw59wJOg3SY1wJhBxM
+NPbSj42uGpx+ot4Z9I0jFBJAzxQjZ0gX07OwOqP3AAw/Y1Cb2Kd/1fYfHG4yRn3lmny7JltdwST
M25bL6muod2/+Wx1X6LWRrxLMY9qGl270D7Uyp6+hekWaMXeVaEpcoMFxgQ8pN1DswNXRgzyCE8q
e+zg8Rzq3vjWYKE32Zj22K9JsXhSdnSQcAgdVdKqb4ob8d9k+VhdOIT5K2jWerkv9ONcxw9EwWlw
d03uX95cVoHtzOEpVwaiARN4co7LAYnIGZkmlCnYDBEPKahXgMmZNjQD0wHhkGCmlDwVFEka8ou8
fN9j+ctdSCVKDHvLx+i6gZrWE80VyWMDy2kPsqvZNX6dvMXC+AaDP4xnLzGAkpI7/8XIbT4XAiL4
gTRFhSM9oT7dKCd3v7TUAiNFI+wxn/MGrOzhAifIOKZqqJ9ouUm/0EVwniWNw2eJgpnUc/VEyYa6
Wrbe+/OPUyUOOlvL1X5Ft4H4WHadVxEAldKSJ+0j/aTmkD15ue1ufM8y7rxosASNfxssTelhQnL9
cuxe/tODhytJRPO81WnUWSe26rhpkq+hc8Kb5H10QandY9PwHsiPXF1b0WKblk407NjCfJSaiAPv
VsBfPdeNhDalYsoxuFcD4Vy+++we/yUdw6DnN9mO/+KfzXip54tYyugjMWgE90JLbbHOezQuyb+z
Pf/XjFo/NzEiqwPmZUNd2bfpcaOo4uXqZZF9a2pcdGZUXJuiaVk2Wxm28MwMCoqQtsvi8RpzXa/e
M4d6b2zbycnkgzOzuh2MQ2q1vI8a5V+91b4wJJRm01u13k4jU1zqqeXVV7vFKxsr2nx5rCfHrCCi
xNkb1zQOJBaZhAQ5+B1kDZW6rO4c4g6FuuGOuEXrwAh4L3/IlqE522Vv7Yk7VC+UnodUiFN4tbPM
Se9kRHS1YFD7g1ONHvihf2sN7IZF6UlaEytIVLViijJZ3jf+ynFBPbhPQp/NYfrwmmjv95jXSmJL
y2RPyBRlzXLfKv5F9lzXtKYYsGwUwyB7gYc+SdV7tlCJM83pzXQlL6umdc/lGO7zNvvujBx4EP0J
PpBGOfPLJL/nujr61xnLcCErBdFq5LyGmKMfHd+3WXwk7WGO+/Vn6KKbtOL1tSdt92p4UXeIRNK9
8hKdA3OsQKw4RZ9/KinljzmJ9AdbB6yaOKmCFF7nb6jCpyQhZhQMQ//Z2ctNy7S75hN7wW1P5UK8
yO4urfpAxeMfR7XfES7vLcu/lCjaZB5Ht9RX1o1rNfeKysm4WY6xDlxMolteId/Mbmdgr9OpWjho
HALvJ6udSeNMfZRsupZ6u0HXRYCMXR7cwfRI6A3rBql+Y6/2ItssJGsTdZfMLLO3jjXB06A01ago
zZpdbJW9VTbnqjIiQsQwlY+D5x8A3f9XpnIBEt4F+cg3LMlwriZg0088Js5DZcSHaSZXN9plmO66
VjW7trRghSfDaLBdZ1Pk1m8tLqcNdgSANYJxdzIL8KcujUiZs7bU54v7SHZxNDd4sLZ52H35tT4C
OCnYVxUVEB//KUsJuqkQYwsxKRrP1Jyc6CRMLwxe0WHCi3LV5ScmKQzuw6tBCZyE21KT58L5YXO9
ghpziFTlMXKXnaYDD3arAcvwMIwYOcsxO5pdI/aNcopnTRIzqJJVck0LurW6nDG4kLfISY+CaCSh
3an7SzKiOdiOMe/pUWTsthQUxGGoH/QS3z0kBIYRWNkFpOx6XSVYwq2+SX8nP13WvfAACfpQ8+m1
dIgSsLd2f9wWtMsGwVLcszpvHyxSnvS3Ir9b3vCndV1iRBstkns8WvjTpR+tIjHjUwbKFG55sg1l
Ul/9Xt9wZz7XAjv5TB/kBhrMt6/L6gLgpwr6OWZO1Gufe8Yq/tIadXPqZeLvpohspyqZ2JLoey7Y
0yzO5Ozxv7zGorzVdcurdCj41zpxpI4j49B9YD9MAmvC381mLx+RpzutjBeCpKsGzubfwvq8Pvvi
3V7Bf6nPmIP5NT8abvy8sDDD4JRVuwhX+rMR9k95Br+YocIM0HzMoPaa9J+JPYNjhge3d/3sMInC
DDhBWlhYmL8CCkTd7dQYw3MyDJoCpW4hxUbbMzoZTj1CFDJBoiUNRDnaWpfeXKKZ5TCAhb3m56xr
R+2J6nDHiwAcc/UFa47E5pTHNo1hY4XQe6T3G3bx1cGlDlOWbUHm/eUiIE8LXJeDNdrug+JoPxgp
2eqJ70UZ8nKEDSMC3NBcZpEE+3Ffh9746rlRtUtcL32lVeLcNE3xYKvG/o/EEsvPIQ0/UW/GFWII
Xa8evIAt5XvkmQP5Za5D3mYQ84QJqlpYTPjjPLJQxGe9M9ehY2eETK0gDygpj/zoDNz50TeckWUF
lJ3MpoTivJA4f8hpJjirBSgl39xa/fEL1d1bw36s4USgK7LhOJGlwPkZ+31yiT26DiwGjg1pgfS2
ZOyehoG+hpSn4421XrKdatF9Liw9ET6oNof3k5yTIYrkqUDB3FUoIUzxJh0mNEmNf6EicdG08tg+
kFnLdzxr1QGEREtWCGKiQ4kf4GuFDZy5ky4q8K58KNNk3KAD8sm4ufHJFErNAKG8LQbUx5XHyW7b
Ks41blNyOzOvxoulpuLFmaL+TTdu81hlkbnv4mV8FfQsRGz5iG13EoXCLeZLrqkqqqyC2ZDm5V/w
4D7j5Lim1RSVWTsMl6DFiigZ8j0NVvVjU3f2fujE38wvz67Xjz+a29uFaKXg7CVWNLExtLvfmA86
P2SFI3FsNg3EhSRdwv5Ab8bIvjoMnzDGD5dIRzK958g0zn500YFOUnQc+zWXZaKz6A+buO46wYar
Uu8NuZTAoYj7SSUG5s6lx0OPlbR0eAdk3bNS3o8YkhiVqrUPOaSyYJIzbu/M8l2I1xKplEvXfmGQ
OKDp41UfFGyqiXhWRKsSyYBm3XmaE5gh8syI3k62/NN90vydC/VvLjt5yHWbBTgK4gyHZsGzjNB2
XIDyPKduYfzx6iqknGslA2DMJrzrWTQdw5FuuJLmwwZs7z+oyCRXLd42K7dum9FteuDi1G+bnpoe
fng4I/F6o+cWX527KqqhFhDZdyLa7zCn99Z28dOTWyZ4EJtWYzaemytHJpQHfPiY3M1h/ugGqwLd
RD6Nw5IC0fx1sFn3ntU4phhh2pKvKdwwbKA9S6QIaYHmnYRPZI8PSqqDZ07dKS9xXm0lvrwDhsCW
1XBStO/07RCahtbjuOcCpkQ1PipcbyzPjUHH6zyGFUUTJq4S/I3mcF0whoO0kcoNliL8Ytpe7g4J
dXND/N86Ik7p0wC44pU4uALbgtfyvVGaBgQcnsXd1ON4yGIfM2vP/900u+gXsucQ+JSMnoEN/CET
Ux4XogGrRxHtulgb7405daGMRWbD4kdVzp3pvb9kE0w3PG1Id74W0S2UrUS+5ntJiADLSz0i01rp
Jw083TlmU3LkgtsChFXR//EFw9mE5Io9AQUSK0VhnkJjiHF3UnRIDwlRnm/SeaSQ7dizNqrHCkX5
xtYjH4SshlayQW3IDqYh7DTIBVYYYhKxeLMy/Z7OJQLkPEMPAqhg44V0m98uLgCogn9NJ9abo5pv
GQ3GmyHGuMXzs5tg/T/iXpIPLR5o8NDgLxuH5fns0lbF++BfYg9iHxZzfOUm8B6x9NpkEPxg9HCH
OzXLMmCqqbMQPU6r8RyH+bJJFp2vHCUhLoPJGrVjED4SurFpPYL5ShEAJUUNaDU8geN5EgkJOAXF
PafyfrGrBRXhaDZsAko/jo+915BjT2CnO3nn71oUGNy7nLx/mK6ICYS98xbG1gef6ip+43reREZ6
XUK1fJQOZMiqG3EKthZFpUtSPonM1IGnZ5zqaXOn4RXjQwgwe+0SEawklYaymPPFR9kTIAdgfPAv
WZcM6OW8qcClQrtRnL58e+Z257WYomqzYlJKaYKjS8+n97ApL/S7DNR9ht6un7osSNdJNIQDSenI
5KGxEGDYkTneVHbKFOmP9HHBYL/VqfplLfBfDyKBqBLMl96gTQzPV46JtXfw1i4U3we9qyzuTi6W
WsiPUE6TtNpbXrl6kZaSP3Bx30j3mbQUKJl88SJ5Jj5Lc4UADwAGnoGfurSlb6jkMsL7DG2FLMjc
T4+8f5vniczrfCLMbxNS4x8zPo2ZUwP1r6eMx3lKLXHuMRQfkVOLY5r2lK9Y1B8mE87BPie7Qmke
DmgrSi9Tn6d3z592McTmgzJtgGa5+b1ExkE3Lf2gOfzKZsxRtmLLf55HGivURJ1LPtcnr6blC1ud
8RlRkwxMszVDYCBygcnYiD9lN8T1nt5WgCwjDNZSuv2BIbQ9FwvmOUpH65vXztaxTcaVj0ENn29p
Ahq2f3fpn7+U1LA/pb5xH22r2jnwhbEdG6i3+WhNVCs1BAjasQPM09NV6q0g2/lPTaMdZQaGD9a0
gGOzhk28P5Wt3TmY0nkpLiY0+ReFSFud8VygV+i2O+miGsHEtl74qHse2xsEtCoPpiqDoRHPxTDu
XbkQON6xPyw7Ak2FdZna9fBudPMyZdM9tUx3ZzX6m7jWVG9njYkVfYjJr15o2AQnT9wYE9GMkyiO
sAa6QB12EzfDY5H4/AIn0/039X59DtHpMIoi+rVe/mYYZDqjGQXdxGAXA6XftKAEIsLOU7bNpilC
lczLbZiZGY4VM4f6FBK0Rq1pRX7xFppz3Tkfr5mTw9MTKmq2ee0VvG3T0bS2eD6oOZ9H651jvfqP
KWD5qLlcTkG7qOkFlVW/OAtc95SA+1GgRZ5zw3xf2eMBxR1dEJmW/4qrvCdEFY947u2+Y9Vp1mdp
Nt6JYQKYSDapABc/gp1F/c0TrIo5J+3dpCTNo/Dq8lbKboatxXihM2k+w6yRmOG8uj/iVhl9lhxN
uU25px4VG9EHIRZ43b3KPucil39rapruzpLb7zakwQ3sZjZgFstDniJNKdOWNVVE+iakYbxAEvBB
R4DxrJ32LeUP/mjyqt4P2glQK1irLkSg9/yIFmOZXgvjOMXD5SxVmNwTMHcPowceDk0MRhnwzXTa
J/NEFKgY3Ww7K93986rZ2HaqQX7ipNp7kkt2xXfXKJI5DgB5gNRvSPodgQM2fAe54tEIjFGcwt40
2YHlwmGeePPOJIBzTApfPVZL9gW3PQoWgtqEDlVzjmX7WHTLawUEzNIsi8BdUfxjLO1/fYR66Ktq
U7dyhKMuHcVqsciNjZRFA2wjdof13/Ualkn+UxBfDfxmaPCyJf5CPNjI9kMbOkcTcjYu2Lz6WGR6
cJLiScbJbyY5BEAbkHPvUzIfLCB4f9VjsxaOuIry9cRIt1EMjSodABpHkFaDskNAIzrZFe+6lxlb
MsDm6LAcsC1+sL3Btf9kajt7WDQcgw71GeWGFVEd+ke8Cdkx45agyA7OL4NMlicKqSu+NDMq8NDo
feL37gX5hquzKoZDRU78GoFu+i+B1gCmGZwWcrLP9QPP0E3Ns39kM23hYiPev0zs3jvl/aeoUr9Q
r8TIAbv+wJED+9ZN+RB4jPdqYkbAI7yQr5PVZ80OwaPgdaHYp9fu1m0Hcaw86034U16RFsqbrykK
XZLRFUvFfZ4o6xnD/jP1GPa5W0EUoeU9erXhPuK6ZI/JTpkGYJFRBxCHzzH7yR2VodgnCCj0dKwM
th9A2ZzfmqEX35HEVm15JM+GtBK3ehDMNw28bPNY+q3cuW1V3Ao/nXY2mbE7qEjX38/8z+Wms20N
gRyv2IX1Zv1uu6pp91rH40umc+txSUO+rnaSHsmc5mdmQXYj0iJ6DxZ0Xakz3LI0ojl7NPA2yCbv
9X1Ubv23byPnizmmP2fRbBxqLdKLH/e9RO8wnAP4MvGDiB//Z86CHAEieT535YOa8ofR0beKFRKQ
Ap8w/pgn+X0ph2xPU8raYkOcbOuP0oZybFALTg3YqeDGy384JUBvOrrZKlB5UjX/JQmgJavlWEeI
5YUHiID9YImcs1nKEvzuKO5tM/GH8Mxmfpd/irRr9iO3lRRLwQh/wFHhnuA9BW10o0A98bEJsvM8
uXXjHsAsGqxCZLVn1P3n80kdiDsR7B75gUl9hRk5xSW5JPjbAnOKU66h0/LU9GN1gqgcgembYwtO
BLPm58L+HTeK1OOHMlx9mqpmvCvD714M2EIEQuD+uLP/3fpoqFYKrJpQrgcHIJ0VTuOQS8bUzQ+R
lw7vhW+7GF/L5kdGqXO2krj6TSO8RzuMomz+ejGC6ZDwewngjnZIblDMB2Usr1QyUYuqoansaJdN
jkSA2fk78IIw7anpILoQQ/bicj41Y/f/bmOChXzv2axgXRU/MXvTGwgM6txrfiW/sVry05CPymDH
xLFbmjTABKMLFs3DFHiBR+bveRLyp7lw/2lynUEooF3HLqBKQiMtH2bGi4d4/Cx1zEct5/w/3yUu
SCQII0CPlvWb1hHCfC/y8dC5xtFyi5yAZvlsc8ch40BiBWGJSo6ojvHwAINjNSFYxghpWAe7bsIr
/cjJCzD9bt7QCoVKW0/Axlit7nFggkqZSrz7UsvpYSGRjSbVuCFCMtIjBlOUW9vzYaGVsjpGFWsM
HPG2v7y6fRfLoG1V90fXZpHTxlHMyS6cBqPZknnk4ceeMeh3cFmYh5xqMK+KnvSzn2aG/0LfngyU
aADulgByAhrBrV9B3PtZOlHIL1ygeWqsDZ9xB1Vxk8WO/dCEc0+3Hnb+feonS3ggu1C2aFGFXlsl
8QlkU4+OM1ldn7xwEZ3sAPApsnrZeMWuM6b0042tbG9zm5F/0AXG4WToekz3jtlRNgsxjaCS5O1x
seakea5aAGTwrUP1h4YDVTzFCKnOS+c67LfAeFTxs+alVAV+6NflDZy6y/WTpvChPmvivdNeu6nh
rmJefO0SyjrrMUntFzarJJdsM/K6DawbWia33IeifRISSUcuoiocgc6iArxe8itJYJu68tLwuGtM
7qxHRBUqnNmYIaScCkdlKC+YXLFqVxpOWkLrtlc7mtB9zl1wo+plai+ztET+MgHnMQ59okYz3Ajd
VOgy0fxNE9ryty3oH7w4jtH/JYRs7fPSjZYbNtq0Ddqwi+Y3RkYQDej9SfnjOZ37zPBZqEPueCHh
1QEhqyvc7tHIzUxsgSqN8pPkelXf7Fq4y4G1BP6azSLQKLdzDE2n3iB6DbAtM+CuoRGS9Usshzdv
Rc9bvTUmJ594/Hokc659JjMg5muf/vrKPhFGdf86Tkpxvd8xn/Kqotk3TMXwmLDQzK8RQGK8PBjd
TkvaFg62e4DLD7RhlHcuoZl75CI2cvxnE8nwUACS3cQxP/sm8yCTwQYaoHuOvLZmZA3e2r5f5Dyt
jkWRxKCqWuxw6SSfjKk2pZlmXbzNbTY0HyAMVcpvkOAD4Al9aMOU1X+jPBWeaYkzxamI+2i6suqf
XRqdufZtqU+IP6qirTjzwoFwkuaDvxaJ64xnPHRlByvQ9o7Y0TrrnQA3rbUO5bAHyYz+gxFSv7OU
adyfZHKS6+j2TMouu9wAPE92hlLU3/JRlEdzjQlVJn1jG6NG6kdYkWtoAwzSO8peRtVoqaLwT8Xk
PD5LnOScYfSHg0NwKOupunK9dhcDETXZhcn4OxFprzBmxqrZYwGa+u/c0H70ndJjP55Na7Sya96r
4aQlyi1dUW2+0gbGFnu5EYXnGs+TecdmP93Jm4J7bDtNA7osFmoLqDqKuYU9Yp+ysOIlHBeTneBA
W1xnSK5l3Rrpo1lYNHRGs5Webez/Nfyh2GFbx51d5wiZtHQcSzPFty2aKMOnY0f3SPt0T7h5i4l4
KHJ6QPt0vhoY8nsW327yYeAinDdOSf/1rbFDIwPnBCZN0ueuHtJpwf0+YAXfGFPh09/VZe9NXbu7
cgrNu1fV5clNZP83snypINhYrjhz0WMP6i9whJMEgjFcw1mXA529KC/o1mmVHBDnKGAcdWTiB7aJ
rnCwEyThxKG7p29D7PfY06s/towGm4kl1WQ6JzwDpzoyxx9fxrxuM5TVmERjPkwBbHh02TaCbLQa
P0RYn8KusTCV5d2Cud9szOqcAl4BoZtFA6Kfo5+LifUP1HCgUMAQ7MVavsXg9uM7/SJRt0+nKl2N
JnFCS0szJV56aEfTeWiRBJa7LTDiZTCsVLkhUeVCdqB5ifIqXTdP8UzbBk42ahk3YjDodipLxKhA
szNGC2bH0F86ox8chNVIeY8mvQu8w0VifVVcqmBpQiwUh5jutHODtj590T9hvOFyhjZBHcvgQfRd
idnxthWszblOdhaY4LOXEbhokLJSKtPzNMLeYIbVWl8uSkiHNlRo7BK8ujGKNq9ZA0HD7cLef6+H
1vZ/Ndnv4UacuKIxwNXEmAyWrJhxHsXcmciqlaly9+zR1ruvQuKo23aAT3ZNxsHStGbYZXyqPSaE
44DfIMA02b/ZbQL6ro4qLtGr1eekHJgchoQiNFNVpn64hnQB7X7YmiLwqU++xQr1UgvMg/derh7H
Hhso5NmWFSvuQrqeHgeRe6TqEzL+9KH1vaIlYiosuyJXqf2Too+nOWmxWhPN1cuzT2s//qUDRXiP
yKayeMTx6cBJ8YXXkPUWbACQRFNXEdNLR149KjZ7sbfZvaqb7UcxGx7WJjub0FK0Y1jO5uvU84J9
MqsW9Q2rU3NRxVi9k9WZGJVKo/vITasJsqSoxWesRHFKmE7YgLuRBOtjNG33VgMPiFkA2dj9Wzaj
BysK4azJ2DulRRv+U5QxoOUP9QUQenimlnu8qkQUsJD4CRw6qzu7xWHaE+FJ2TPCgnWxNXRcCFm6
8Q+wh3acQ4RQesJYJuE+EInopp0Tu6AfcXE5GNhsh0UwOdQ4iAQ58EtZ+PHaadIPi3eRjoX7fxzI
IfV8F4g1Vu6QH7qwIehEBtB888oVzQ3mDInTWpIiyNiWFlu/mSlEIEvLfTLnVNmmulE5fYStvY2Z
4d+TQfk3/prsF3ERD6vRdY5viiWbtbEGu48PXAA6auGoVXFv7ejbJ8NjQQxHYML1CNQWt13UuCar
E3t+t4Uj361Yi+dsyFjfj2vnxIPX2m3/YNJmUz70SEHhT8GmkZPDUpynEAepLjty1UX5RPOihytS
SW4kO5+AbJTzmuD7ezTGxOaVgznmNZoKdVWqH410Qz2RkT/MJncv+GMx6P+Jc7/edIWhPplMhfFs
mqxrP02YsQcsV/n7QFRy/MEXDNuO97kdf6qe8QRqUVuP9zKdYwp+JoWnSJLZ2LWUQKwdzsohb6Wq
ZxsUMVGRljv0Tlo9ubWuIiRzWYpU40Bbqbwfg9GmAZfz+s53ItRXMpjWK+0ydMybae+fEra8it26
G33moNjnHR49n0eLX3l4CSGFktGtmwDQC37zcjTU1u6m0mHbZbmxfHQ1F7UzoM3CXTYAc2Z8WU2U
rIgQG7TDGwJLhHXcZi8whz7RZjMu/knh8cda2DAD9mqjjfeMEfpIXsU/UW7QYzXgMQnMeWiiiz1x
r99mdegUt7SR0D2Q1Jh987GRAC17i3WiZWaQXColOwOnmesq0pKe5SLtd7iC4Zv6MqCpQ05/fAC0
j4bgt2ftULDH96HsDbvcERPpPqGh0wrfkM8AmsZv6hL1jTojVKx3vT5ZRQvp8IVzUqclayqginob
4TlWcnIdWB+nMk1UtiVFGHUbtGAMkbGSY0BUb7kiRS+fUSfM9jDMjUQCamfqnoaFsjJyhv/j7Lx6
5MjONP1XBF1PYOKYcIudvUifWY7lWCRvAmySHd77+PX7RM8NK6uQBUpqSILanIxjP/OaYQ18UF/n
SCKi5GiFeQyDbdHeSme/MT6DN/WPrgOQ/apEmEw9FDKvxvsIJm8Rr1P0p+D8JVXgWjvRirK+z8Jp
oIWC1i1pqAUIlk1Q9QjNqP5IXbi/BhgmMcWeUI8xLOvaQeHH2wCWttAgiYtGfKswD7A3XU3UvI5R
n5mAzYjISxEZc/LhJLylV1aEkuR5U6Af45HOO4M1dZt4YE/ShcNZPMVnneNA/rWTi8VJMHbWXzGi
Cjcuu/SA9brTYt04F+ODNkyy4mrwkbpvIfUgGZ3GGvWEmsaArbyx3lgTyoFpXYHqBdc9/EWzKgx/
uCWO0jfw31MoxRL/x52koOqDA42bpL0PdUdTX7Vunu5RdxLWA7V6/AkGR+X7sPLhzDSVDz2CzvJN
2aOFcLBNeMPbuIiLK4AM6bavTOcQjABfN1lBHawboeysnDx0FlXRgGme6xuspomlA2tomi0AP7Wj
pD+A/aIjWaF8FHfZUzu6SXINVWgogNjP5k8vrMRPCkZoNheG8gR/O/KS3yoOjLWZa6SKgrFFEH4V
2Rkt7jbVz3B09Qb6RodgXG5cmVDZCeqoURbGpkxdkaP6l6YpvuYoaoAnkrn/fR6bYdsjwtJpBOeC
GW3WNjfkqQq0uXBO6bN3sAuf7dQo7e9mE9Y3QNJnZLXKYg9MAn8b2lmxAn80dTt05EZAB0VH/Qg9
SB0yH7HstohI1mQ1ZdPurAqQPNVTd3gggouLZ9T5QD/wyvYOPNCWqKa0Jl6Bqndtd51rMKRTMYJs
x9MhWBf4o4KiLo0puccafHb3fUeodmxa7VsHtwhE+QSjiztijBEJ+j7204jqY46WWLxgt8vyNCNC
B9HfMWVHTjAH0T249FrfI5E24H2DRy/JuBcaqBGtCuh7wwnlzLDGfzEn7HlCHZA8aiPtReq08Axr
a9lRR8935nVsSGvKOPzktthMrroeTGMCyDspBlBbtMIwg8F0tNmWztD+0unSj48p2Z1qx0XJiJQU
YzPZVs9FFHj7yBKq2gVShC6AMks/ZWPjPbZd0j6J2gt/jWhmmN8stDcWMX9X/AT+OIBzT6z+E0F7
iOJMCO0NUexq4CEPEXCq+ac0XkEB12iD8MnoJuNrLrvpwaN+5GMl4qJgjDAj2m7XPoqB9z7J+q/K
9CgWcRfYTwieu8lfaTJ0012K9P1N6bV8PHIYCk9d3WfBVpeVlrjdVjh8dXZY1NtMQPJda5FOV9Cr
6ZgEleifRihv3z2QYGIHyj7MPrmliUyy77lmvqWGza1mjsQRgezyJwRIDes0abcbiXtSpNdRLrOK
HDH3BAscOjD0DM3O826g25Ql1r0VtlCZje/RVQYUGF5ei5EqvJdQi22HM8uVLGmEI9GHizo9Rd69
LbBEf/wEQcn7AhclfaY1PvTbmi760clsXByQfHqYJS2gEympnZ0COrB/hWbdf3bNHukNirsTJQx3
wu1cIgPrBWJov+FbWg3l1VxREyoAc/FW3UY9HUj8oI2y/4qNEUAZwEQzrTuEJH0YtJ4JiA0h45kC
Gdc6GvYuwBxdGNXViD9ysQYgQEsq7JqB/mTVKAybLdeu0ZMGJzje9sLr7/qqdW5lVGSPNmqV/p0x
JjgQS78f8cUundYTm1yUDXGfX3rFVrZk+JgpVNEh6krrc6hxIzwCFnCap4boBTmBVIZi4+ES5JBK
l+gjr2CoDigIGZgxiNGMD36to7+sUFTPlq7RL4p780cap94JOE71dxuZ7XUcufqqTIMg3UuvxwLL
g55BuW7Iop/Z1CzCvGoOeiyVDPvW8Wmy3TZwnjxyQ0Liq8kya3kN9rqpDqrni0GO6WjthXlCbjm6
UYXetbTVN923xhH5hGb4DCXaMyn/k5Ai01/DIP9VuDz+d5nOqDnTHZkL76elGx3fpEMXU2GSCLhh
FcGTAuDPVyPvi+Dt3+QYRIuVh7Tcoe/nqL8h7QDVjfIBKcIYx4hUYlVbzlhDz0SaR9uOweYOU+nh
ZD/1wUNd4sy07SaRIBY/h0rdAboxOqCxhPynEVMUxphi6Dq+cofbnufhXjrzdIdBtF1+wlEq/Zrn
ASXVwQtstDyiMlrP1bJ2SBCDmMohpW+aoUqNBy2RMskPIsAaBvH+qfbKe8QSEbo2YgtpxBWsOCGL
xfg5xmDACj3EWhzfKkDHOgNZwooG7mCgy1JaI+pt/N6Tj5YtBh1W2WX9i0FnMoRW15Yw1ChHRWNw
mOHX21jHzUsHWmNje21W3D5AKSnIUUaaws8BsoElSgHFXG/o78Pnp5QyOs8a0zs034GwwIX2GqeN
UIREU6hc8WR59bVF6+vF9kdEWlrUP1IqJUVAkp9NGOHGqHUgCDLqAso6Ev9klpaV4AfTwpAUL1lW
tyhJTH0YmDekkS0QwhThYJr5qtAJLA2oK0D2XD0bdAViPDXRdqeMSrw7MnlNYR8ykcMVCerRwPLQ
tY7KdpIGYRiiEvR+kbSxHxfyePkLMeRsHwxWuVcVKfcvBwY7YFksWI6OJ+mQwnjNfoyxkjHJvZg3
PWb2zgandnbj0FUUWhHDWPgZQ2qCcipIP24jwymLOymNrtrVQNSCtehznR6NZjTtB1nq3LpJggTg
Jn6LUF9wZTqM7H+ET9Vgm78gj7rpHi4d12ZMan9lDwE6yVGSVncIk/OU+0k53hSthxzyqm6Dyn5K
IX/qR1gUWQqh1B6NLRA74IwlQmUAD73hhY6k2mAhaALXp2IUgCkpDXmTEno/C2KQ7H6O8+jRpmJL
7kbd+AdWLIR2rg7qe9HUcbHBPcO9yjnXX2FczqhiT2DFSMgoFtFTFWOyskg9RrTyi8y+ioqAP4GP
AeqR+Gq4SLE2Rl3e0uaLULcNZ1XZn23hTAdkJjTs3xwbSop5atU5MRrOeVIdG1Umxl1DDgSURChr
vCu4T+nM0lLI5s3YOIEN+sZTTxFijyCzIi9P4ewn8xpueNmVmyGLZX0DqjfKvuYhKN5v2rb7DptK
wPdr22/aYZ1EpuF/Cg0oSnT4NREC/N5C2l8KCNOOAS1bSfkCDYlmHeAyLzkCgipv5KiRK6LXYH33
8AD0IUXhbY2NE7eRvTdmihcZWQ7F+xtD+In/yyuoWyFFx6WMcPK3khW1DxyrusWbIjNFdaMavK4/
9xYF8F3cyVJAAzUdZ0tbDO5e0A7zFjYE7tIO/TDo5q2enWt3QsgCqZHZuclx0XFoA02UPrxtSj2H
/g3SpU/Uu0JwdPRjCUJchBXgYimSqAIyhpN0p9gFunTkQpvtBwzbqwDZG8NviJlL+pkpxozqLp1V
vi59AbSSgDHM3eeGKhWZepk540/K58BpyTwn0BOUG8uEMiSmZ2P/S3l84VroiBqFN3bNU5KGuV5n
VIO+TNzFtGUNO8yIwKbxqSG4/pTOvcHJCqsXFJL0oSpFN19XFgxaMNQ5nR9UNIJnLcyRYsYsEvsn
OYaGPkd7Sz6mYeW+zJiABMFOyhlBlpHbHwkXRyTInmk/fsqLIvDvOgNoMKYoSOI3yfzYiZjV35gS
oYVnPaYi3Hr9hDoupnRV3t7z7MQArzNEHF5kFXA8YeOEX7li3C/NNDgUXNIZs2Gc5vUnYVieCSmi
6nsqaukMcCPT+n4iPzCPLeYn3wq3c6MXgE4I1I1WneAR7vrqoS98CV+pSkiJwkF/kWYAb9mdYPUS
r1rBU4scm3uP/SzZFifH+z71I4pRSrjXeExkV7VYoP8USdMXAtjpQPkXHqer7HaLHTdimFg3tAi9
AV+YbjJrql8gbETjY+Kmw1QjRSH5K5cKKUVHQtsfLT31hUFg42uG+hCaWF0JtS/Pamc7kzFDvAnI
Bddz66nol4+k6PU44cV5ErFX0KtLWrvcy24mAEV0sdyHURfTlKkr5ygkQStEXrpeODWPtl7nQ+Pe
YgBOyA0ThQ5zUmTuV1rf5X2nZY9gipX1Tb9l+g3zOvecof4qUG4yngcI68Z6hnm2Lrmk9VE4okbZ
rXCMHscN1Yc/HeLT9Fj3OApJ7cIjopjd1wcFRbpHuyHJwGh5TVLeuZ47wMoj0zKsv6k/WXDLDcQr
yocU7HaxFY4DIxLhUzTQITgPtFctIw0+KQPxPjMacfNAW6Kp3IcgriG1EsP4a1qc6LggyoYgWQR3
z9jy+5zyphzMAhy0y82MYwbik4VPWr/xZ8v9MdNSwoybU/AcyLYB75GgrA2vw8AalahQputmzgZv
Q04k1V9eDoV4jTo2XWIUndAhAboaVfSaUGRYhSaMRMoFtMgeVWtgRFLRBd3CJqdNOchsayHA1tFT
csgDkFkD+yLDRYXYMVsoMVR2g92goIn3SNSqtaIb9wRW30x2MdHJ0qk3J/d7jqQw0h8IluY7mtI+
FFrMfk/jUOTPWVvXNDzibgpAeC7CrGS3IAt3IQEqHOMOjRwUE4P0W8cNNt65iSeTKxF3Udsga1E6
xkuJoJrztew8ZDfbgHfnhJ4aKMFK8L8p4lE+fZptqkSfQ4LnOzl2ZjKvtAJO9ss07Zh542LxkJxG
cW8+QCtoXXR1WOIvJRLn8wusBTtAFSnOwu6xwBfykd7tGGCS4QZ/I6HeJfdV5WoE3EFM7FODOSQq
dsBdmTX/lG84eglcJlQ0fZ9aHKzDNKDLCjFVrdwpAAvumAEpBA0KsLwiCOKbsguKX6nvehQABCAG
CKuRvbPdnlrT0v6eTsDMrfqljkb/Fy08t/g+8FBgCwq+nPDI8Ov6KfdDhTcANcAH36ooDSSIPfF+
SHf+jkpYCTmPwA6CIa7zuBKVXDpWBzz2xh7N4ZDOZnlVh4PfPgE6GtXDIlNQ71vZopqwKbtqwi+m
87lHdAhn/xFDqix8pMUkGdNMLLlWBn5E+wkFzF94T5GIxm4b0lqKu13luc5dpfvkKJ2k2lYiNv9y
oBfC5ochACwO56Lq2p4lTmSUxQCKzRzJHXwJ0wTMFc17UeQkQR1nwx3R18CoCvWYiIITAiGmNd/X
BnCvjc6s4UseZKO3T7AmndDh8j1cMVRMNWKN6H6O2SSXBwoR+DT4cpy/5DTBAKyKfI4n6Bi87Wt6
UvaibUqEseql5ZZPNOjc+RhARE1IeiYXMT3uxeoQWn1N62gqb2hH5jXUICtXP7rQLp9doxMaHaZp
sGYAQAZ/Y5tP/Sc7r7trwETOAU8kAw5RIgFc5ANiCJPneEvJP0c+ycv7+UW1ZYQgmTkOLyaMbIsK
EzRVs8/YwhHzqg8ESwG2k7n3SIOJOc4MNza4yDwLminOaxbc4CwWxWPgIRFzjLjigGx2BfG1b/Pq
g4SluhiggZ5uCbdmcBieLtU6AQ2c74uOLmgAFlqjgA/O8ZDZo5Vw7vva+grKs4hbqg1xRV1gngFw
qoOG9sAI8WSG7j1I3OhmbrK0QFrB7Y1P/ewOWNZVnm3ejZVozRN3GWRGsrD6W4270afENEr/s1N2
BngZRbnnGPpS7ioIIafMtKdbrSd6skZk30ykVg1qIfRg11Ti5E+qLEX0jN/G/FwZDlEbuaCzLlym
9R7/y+i5oYuzBo9bWj/pPczlCXdU7yrrcE5aI2nr0YeKsZqC0ox3xRWmCskn3gUoUqQEythGTuXR
vY4z+JW7JnNmqDRDxBEdTxViiMg8ayq/eBvieotXuLARcGlKyuPxWqREDxKgSx+a+pC0pu3Em4Dz
SaibWZ3zGA9klqikzAPZvZqMT6U7GfCds6WgfT0Da0dRLIYxhFGWZ/XfBIKaydPUjEmAuKDZUJaw
Bg+6DoQvqsnoOzG40eOmaq4VhhWZsep0SR+mcnF7wa6glP7UP0BKCObqb8esux76ZF9O0DmhZ7Uj
dcsC/Fw+bfoqzLGjRg45xuHdN2jtN0+RQgTxc+sW/XgDUMcog58ewXbs7+ifccDAniMYFOzdDtwz
HnoZ1OJbcr0ZoxXtmF6QIqWBFMUBxxgoGNZE9nlLTd+dN10hi29RLYp+H2ujooEkKqW7fcxD1kEb
HCEq5WsnA0qqDrSLwvBr2GturMOEO+xU7kQOTs9q//73v/77//3fH+P/CX4Vn4p0wqzqX3mXfQIE
0jb/828h/v0vrvXl/z7+/J9/k4agP2o5iMoQtXkWFS7+/I/vDxEufvzV/6WSIGthgZXffbutqg2Z
z7BPzVS82JJ8AtYhfHEI/NiuN6Y3kb3ULp37MaGvFQFPuvxrnNc/RjoUuXED8eCW2t7SQX39Y+je
TfbAu/81EcA9NkKX3hcBt6bdyj6bsj1WOdCSqyQkpPjDkREHsCxpOspW+DIo/XpkqekBGaExvBAr
Jvs6mzDesQHpOY4dXHeD8UP4ebm/PKbwXn+uQjxQuUJTM0fOz/HE2aDApiglOeDOsXgZmhtXdTaS
oK22shX9WFpPiIThOrCCOGWJT5aE/4rVgeWlvM4KJTDcQDo6GVlRmAebMm1MEavuCAqwUF1wkgaG
5skYl/3jIDrfPQUZic315Y84WzJlekrTfrY8LTVIK889mzgmaLaC3nyYHNEDTyrHbygh9ttGmqif
KYKaL5OUwfHyqMs/9bddq4Q0hXSpmS0bxRJ62dW/7dpibpLQ8u3iMcVvGe5j7mbXfQLDETrz3K4p
Bzv0l/EUPoYu/isfbFPrndGVdjS7VfJfpnw9egdmt24as3j0i6F9SDJlPQbNAhdG6/KDoZYdf/6h
yrWkAphne1ovW+i3D22kMmgI6OKxacksc4Afa0hN9a5LvHFXO6b7fHliz5dTSM2GBG/oWuxLaZ4t
p4VkUDVCw3jAVxT+ROgtbRbqGGsApvmBgj99I5vw+PKobyeUUS0K+FpIgnDLfP2V1Dj4UJpvD0VC
iL6aDfuvsKGCTdfMmH/88VhsUypjriVQtD2/Y0zsDS34c/6DHQ6IZqgY5RRocdFVmqvK/LNrhX2q
tdLCcaXQNFqds52iIaPblK4X66dFVgBBwO/TwgpCjEjCoyNZxzg0jcS0vfyR4p0ZZWDXZhW5Rz21
rPNv+8YyAI9KL/UfQF+dSkPV6a5WqCwH1FowUW9wIIiGuf6e2eJFLy5M66RpcZLwUc6ouW1tCBgD
+Zydo6KgtAxvLv/At/uaV93j8rNtCo6mefb7qrAMhgYBjYcJicNpFWY2JTk42/oqb3D1jNKierk8
4vlly1I4kjuKPcZ0cH28npGQTHl2Q0M/sGQCUCAchpaCABht26OSj4bVQdsGnXsoMO0uwv54ffkH
vLMk3JWC30FlS9jqbJMnvYCq0gXOg92N8pjqhipSmfoAcfvug6HOX/Vl3y1wIO5YwGxIdqjXHxvE
o48IfGk/hHnobUq4vTsQ2eSDtPL3eVxelUR9Kzi4aiOED4i8KAAG1HN2uPzNb+9pyxOexY8x+XLT
OnvhWqx64BKM1oMxeBLd4tEVxzJNv8DoJ8ovkNTtU3PawNON/oORMXkSwnV5zpmG1zPgzUPtWaXW
D8A96H4a1uhsRmpPO3dG1JOG1F2djdavqHLLq8vf/HadLV4lXkQhiCQAWbwemYfJhbLQiAcZE8CK
eChG1KbCeaOipv/r8lhvj5HtOCYOhFpy2umwvR4LJ/HCIkz2H0xQjDuz8ZY8LrT2IKPbdW6O8f7y
eGI5l6/eIwdIpXK4WyBEm2hYvR4wA2jRu2ZGcy8wRHmFa2WsDmi8GlSEI9+qd3aLomyGfxHqVVOA
fyFWnWif4lY4f2pQzvyrAGOvQGQV4QlBUJgBYVRDeS/LML71Qsu7u/yLz2bItoGxcwwc2+Q/lfDO
dmDfTF09+yK/knM+HxAqqw+FkYkNPbj0IQjNj47e2/GUKW2WROCHRqH2bDwTpBE+90lFU9LDejgf
4M37Fa1Id6BPgVy8u7v8gf9cXL8tCV8ITMl0HWTEXA6+d3aV9sAkCnBL1RXt4/bZ00a211rmazs0
x2OkZvXFGHSCwd8ICqTM2mQ/07DemKQtW0vK8emD33OWUfzv73EIFNiQCCp6ZycPKkoAJAs1J2Ay
eRZi1lqrn0Nc+uHffknn7ViH4yIxZKbxPgcng1T0lBiPGucp96SwsX3+D34QyCNXKW5CmilnB5IO
nQAl2bIkQZb2azS9wSZoDLjYnFZs3uELCnaYeixaSlhwTmpndYb5d1pCaNn0mabBePkXvbNHhON5
HvrT0l22y+tD5JnGQKw/tmAA7HSH1Nb0iLTVtKfcoH6ZgjrR5fHObuFlRXgKhGfbAJylKc/2ZNJh
atRR3biqUL/O1gUiUsONTGx62pUCin9wq9oeb2sK2k/Ypvb1B1tULrfC2RYlfOXBZ/4FoddZuN50
KT5ATdhchWM6HVu8B5EkNcfPXlTfEuNrVLzCuwJD4p/Z0qIh61U8SRVVchtH3AMeWOjD084ZEfWl
q4KVlvt30BOZBOg7r/zQjh4n5TiHSKUAQDIKiyBlv1+exPNFc8mUWTBUKDXJDhXV14vW6MRUJOvp
seSn42FkW2jnONEdL5+zFvhPPFwe7+wZsV3X1p4FM9uU9MC9f27i3yK4UNahk6S+cXRdrzfhmFJz
HmkvVgFUu1WaTbzbH+zLs8udIUlCea0V3ylMYZ+dXBtKAiV+tz3p1iwPDoVuPFwm5JJa3axtqxq3
iDwWH2yOs7iMQV3HIvwXtrQWCcmzzYkN4pSB8sRgwnVcGoYZ5Djrzk7pkhwqs6ynHXpjhnEcG1G2
9OmBM6zjjobPBx+v3v4Qz0TxRPKWWi4Bw9kC5yaInhqq1wnjP3O4pr0Wtg8ZKPKMl9vumi+6Ezas
4o4630YFaARlyLy14/Tk9JHVXLf0Wc3PFHQt6iIIGZvR10EtHkhgeJH6vI3B9iUPFYIg/sakneb9
aDSKn1sBUp+LJ+xq86FELTYkca1AyKGngQ8BaOg2JDgrJ0SCiNlLYR4blImwa8r0SKt0igtjST0j
MzoNXdb1GHNGgOrX0KOM4EkN6Es/x0Dq009E1aghjohhd3LVtrWbHS/v2TdnhJTcs5RCKYcsTtrL
FP+2ZyUovciPQCbZTU5PNPEHe0VTETEeOZc/KaW4Hyzasjl+v1jY+/TRTCn4w2XllovntwGTBuY4
HnPZyRzG9h6R3vLR9Zzgg1HOw2n26DIM2bTkUPDSnn1XiXhMDMw8OwHRwJ+bWuGx1grnHd0rbLxL
eTQyJB4xdg9hO+E/k5ZZs3bCKfkgtjy/yfkhZJIWqBhB0cXTZ2/9mCjkNpUC+uXp4VlXabTL8Rs/
5dg+9CsDWyL854vylPRV9cEkvHM8JMUomwKBQ0pxPtUCXcCijAQeMBAK18jjR3cZKkrbYdmFI1SO
IygfZ232GEunFGE+Xd5a76w0qYxiXxHMa/XPE/PbSodZI3EZAD8Z5AKgKyjQ7KcRZdGf72AJlM3k
mQS5a9pnsUI/FJ2DwzwrPUNIRFJ1tG+U60/WLoiH4AUAP84Nl7/snUPDijqoNBIzIVtztrniJhzL
MAvDU6OxONJ9cwVnECB9B57MkjiaXB7uvc2M7rMwwX3zB9v59ZmpzWRqaYKFp8FOeUbHpOZ+87k8
xjHZITLRbSAHoPAxxeV14NMUmNxW3Jl19ePyD3kTFbCZKYpTacKY4p9S2usf0usRzEAdZCcEXOV8
HEZndE/Qc8bki8aEdl5VeJCpb2MDVm9N8iSjjV1QI17NrmUEPxNnNMs7v5OIvSIUU8+2saKhYalN
LbxAoklPLBmf4gjnjNsZIFJ/VwkHoQHPRGKpWWd+56lDkesa3A1AWqRBL3/gmxecx1RRXCf0JBRW
+izhR6MSY3BJ/cUFo/5r0ardt32PuCxwITjYlwcT720jhwm1QA5TTzlPPMAy5G7EI4FmX6ryXYiq
0Q+YnchzJ+5kH7jUHLJRjFXnnQQtUC1Oa/0TViEyveZvzR8lEBh/7bhNdIMTOjYUmDPLHzExrPhg
C77zU8nJqLQ7nDCbwt/rhYe4ZULlbaITSpyzAp6NB7EOnObZmqVb3LT0Mv6+PDvv3Js2s8K0kAIq
eb7nRzuWVNiN5DRMXr/BJ8oCCOtEp5hrbFcq2Vw3KsC8sgzi58sjv9kEGL0rVFy5tnmg6LW8/tYm
FbhsVRH70MY+GPKODDLwnl10lQHu/qCq9s4lSYBvkXxB7FMUVF8Ppiw4AALvk1Oi3PHYQqtciyn5
Dx4h7ikaRo6WNonVWTQ/4FPRR/CcT82cUMQE1wxk1BQGzqxIOqHj0OEZNQF/89Nse3k231tHQjPT
Nrkvlxr16w+cgeN4rS7iE35QKZU7WexbFI83ocvwWQNXFVaUXgdyHvaXR34bG9NpWO5pNizvgzg7
zEDX1dB5SXJqXV04d6FB+Wc7AO96lIGklzviv4lDRzH6H2zddwZeYqnlvSfLh67z+pNLMPzQwfz4
ZE6UeCB6idtxjO1fI3aCeHkEBfaGzoJBuvy9b/btUhqnHG/SGqSMppaV+O29BSweRG43y5MNbW5d
8Ffdz9JHhDA2sw8yqzdfSHJD/1HQ+OP7OJ2vh7JAceSUhuQJi24J5w5HLgeQ+Sqwm3E7IfpHk9fM
/vQOYj6XUXmAQPQTsr4etE4B6E+mck4pqiFXZFjoZ+HltMrnNtq3dDs+CJ/ePru8BuQ4Ni5iVOx4
FV4PKJ2sXcowFq8dZAG4kBjCx/HflY31QTIB3M+jjK8vcwTjQ7gdcBvlrhhRy7m8sO/MNnUwh7ID
bQF21Nl+0nacaD/w9alpK2/ftGA5EaLIN7p21ApsrvmUw0j74OvfnNvlKSSMXo4OQ3pnsx35iHGO
pq9OaRPbIXDdbgYeMxCqrzyi9hPSiuhgO1bmHGrAqn8a1DE6zUmCDEnkwzX8euq1KWou9thC64nW
+0vtYFiA3kdR3ILCSlDFCBrYBX8+zXR8bK5H2naU5l6PORvYcWZBTxyH5xsUlCre+kbh3bk4rOyD
RWQOCGwWf7Cr3zm13hJE0tvSUrC6Z6MK2hpD0OrTZGbKRAerweMoDnzqsCIEOXv5G5et8ir7WuYV
IUqOEO84L8/r0bLU6WLDyPVJl9wMLT5ia9r0YheF03eFjOLp8nDvfRwpAE1XYg7e8rOd28Fdi5Cd
UkhETNm6lZiMIU9sbHP0CD7INt7br0tZVUkiZYLks5i8EtUwa9oqp7TDmcJUnXcw0Anf5U6uji0g
9+c2EmJD5RJJxstfed66o0q2ROXcTqRb5JrnnYsasQOUa0PvpJB8z1zwzHNZrNHCGetVBZHE33oR
wLMt9h4mZsmYMWucKQJv8ih9tcrGHcCHo7/i741R50TgbzJ3c47KxDN4Cl9+AAB4bxM4KCdwu1Fe
5Rp/vQn81veDOoL+O7vADnvgnmhjONkhj8lm8FcyPpifNzEO07NgJdhwZEyes9xvvz1MM7D7spoC
ZM2ztv2JJSeuXZaf3V5ehff2mmubwrUBJrITzra2bt2xMs1an9qiah9xdcqu2hZdqaiZ9Qd349uh
KFwIRX2S6J3Y5uyD8ESwkExKHGLT3lz7YSu3XaVRmY569cFFuGzb1wd2qZGY8IxdYb9FuSSB1dTw
/xzA+i4AqwABZkdG7Wcg4T2Wf9Ldgp33N5MqYcSYyLBcntS3Tw/DO3TDARqBQ/5n5/+2dAp5JVQm
cu80he58nZb6JimR2KW65q/IWXD4CdEMuDzm25PMmGCJHPYoQbF7FjEiA5kH/bQoVFClezDnEQE1
Z1CYazr5rVVgmd0MPZTrwvhxeeC3+3SJndg5SwtyQRa93qeNO5RVBf4H5/fM1jelbpBmR6i5Sj5f
Hui9/bMk8ks+RQXhHDzRo+JVTYr7IkQR4iSBGl5Hdvhcm0zt5ZHe2z5Mo14KtizgeYqZhK0ZTTJw
T2VYG2DW7BY70aiOr8QwIFaX5FV/n6RO9nXozPiXxdt4f/kHvDenSxBBbcaWxP9nLwBpa2kY2WSf
0Iqa73yECTFPItX/8zuGVI3w0OWk0Kg5hxf1saMNB5WEkxXGcY+malu5+4TK4h/fMozD+wkAj3oz
N//rPULldnbn0rFPxLzuN0fP+RXkoZr0zfx5eebeOQYEu64tgfot/1o20W9Hz9EhtuWcy9NY4qvo
myLbUd4e131fYZQO2owYG59Hiy7pB2v23siEflw5tqNYvOXP/zYyLZ4FEM6dA0k8+4pIUrzx8hZe
B+8pYrmxk+0RFOw2oMg+6ju9czIoS9L5ohcJ5OL8ZBQR7oIYozmn0MshXhk0tqY2TTbd4Eb7y/P7
9hUk3PKgdXLZmNRSzt6LMDb6f5iWJ9jCdLD8KRoOmaaeQokYdRUDn8LLA75zl/JZLr0h3l3+fT6t
BjJUZRlzvYgAFefeOnYWbqZepPCAHIp64yD0cXnI977R4ZIRbFV2kaVeryR5w1ChxKZOXo+6dwBk
9gpgkI8Ya6FRlUm8D66b95YPdAMVSpscFNDM6/HQ4p7NSVXqBP4IYAG/CNmxGSuUwf3zu5qGLMmu
ohj1tqIRtdNYlWavTnNheS+iD/uNa43FB6f9vZOAuIdFPYgrxTlvr8lGIPuH3sqprNBtrrzM+IwL
Qb4J+gI4u9XIZo0G5LfI8f8QpMnFQglCOa4Lsk+D7TuL0RDOTzAFJFAXIH3zFcRX+3NTeC9SgKrW
I0yIeknL/ni7SMJBhDqXJEHZy2X++8EvWics+4TyJ7WqfRskwUZ7hf/UIUOyqWBjRh9Ehu/sT4n+
IUV7j4UEbfR6QPQIoGwPJJl922jcyaP+KHPpH7FEostuNc+Xv+8N8GKZVSRmSSiRIAbfd3YezLie
rMjr1AkZn3ZtBTGiNj0QwmgYICKMxAarPlJIbPQaRcyir2+KhdYz0PZFzCFshg8m/J3nWVJgoD/E
48XxPFvlEXPHqbAHdWpxy6Vh7g6I4gJHgZRq40V5qAev3DUwFw4V+KsH147T3eUpeefEknMuIBSU
coDRLSv025Jrf3b9qKslJjyDv49opJ/Gqm62YVUEH3zsO/efEkBV6Ta6YF7k2dOJYKCykEiUpzhz
zStoJWixdp39uYjn6NfkxNNNq3rzg1v+nRkGJk7vn4xguXXPLt3Ws5zeGS19yk0khNEy97oZRwpU
W1Zp5dGG6BERvA1ahG7WqMI7V44ewu6DL1/OzVkQz3sKhMeiFcZZPltmxCZjZPpIgCYcHr9GzWLw
3Ydy/vPTBGTGotK6dOiRlXm9lkU6oLlXCHUSvkPLpUPBtCgbCRcfDp7KafL++d7xuH0BqbCaXFWv
x8NjecCxlsZXbYjs52ho++Tr2rgtIBt88Ha+s02XHr9csntCyXMoKHp9gVHrVJ9MirZr5F1HzDJb
lJsDGaKafvm73rmVCD5A3ywpCHD5ZTl/OxNeEs+9Knk1M6DpT15PVreC8Ye/k8I9AmtZz/U/GPKd
72NzkmNxCHnTzrcpHJiY58yVJ9ha5nVdWCXFvga9PhtB08tf986JoJRpUZj+367D2S5pIuzk/NjH
YEos8BwLrY1hFXgCLmU0Q+pW/fjVUIO9G1AxIMWc/j9n57UbNxKt6yciwBxuOwdJlmzZGvuGcJhh
Jos5PP3+SvsAx81uNKF9NQMIcHWRxVUr/MH6fP8H3IgDsOJc5mx8DQAvZ0F4jFInj3wBmRI4twIh
3pCoN2RuENrQBw1FIkA7yRoqllsufCE3WrpEW0hNwKwpiqhoL18trOWyLoswJQ2ynBFioI+0nGrj
+zTh/o1tmOKiyBeFyVOva/G6c/Erd6fQ/ddsHHt7/znciApMUSlxwTZzsN+5Jn8ds2RQVKpqNTlP
SqL9y8nI1iKNrY8n83+vMu+kdmgPtejyJ2dLjf2N7g0mhiOBv2rcrPjmWN7nKRLVqY3yJfT2rdfM
xeLwJTHcgvhx+ajNHAynB0393EMCM89jhXDDqxdY2hfmlemPZlAR/nO01BkWkrYb35Kc+9AuoZBH
XWt2z8SNottIUcZnRB+qg5vX+j6ONdwygmjp/n6fIc0iu+u+Z7quAyFonsA0PX8z8Ng4O1VqYuMC
oBW/oCjLcNZoRduII76Brb8LMKjES3jIAXcfyhKK8YRdNRyihev8OnQBmWT6I3v2OmFydp2T9CST
P2bZOSbvLzEnrcZorZLzvYzC6j+1Tb7E67l+2hKrTbCEmiEB7LNwAg8qsFQlxgY3HLJ9nqrRtrSy
euPo5lKucn2iDMujPSOZV6CnvdmLxRy2wd8IIltsl/XPUItytDv5RNHwyRtY5qGebdTRQyfx/od6
Y4sSQ8gNDpQHrswsaHS2aGMcbP3TgARdxU1aZY9tFObFWiQJ0/r7q13XHHRqmARzdjWotPPVDFiq
GJ4ArEXK1n1KET/b+qLFpQZjcfRyx7Zt1rqQEHXa3f7v+4tfnx/GeZKCwH4duguz2FzA53B6nC9P
VpTR4UvbEW150cGqt71VGkTlQgpxHQNldcOQnxYjt8EVl9HIEKzDDujU+CVNVCvV9z0Alu39XV2/
QK5Wm8awzAOhK82+it7REe3FN/00klQ/F7U7PSmwxk9pk3tLJc2ttbjWVNo2tLrJ7C/DnhM5qQDq
NJ5QFZKYjgzhafS+YSYnS83ZG0tROEm0PB8TMK9Z/hX3uYJhgNGdxtaJfuLylT7nsZJulGmKFw7l
7aXQz2MSCOR0HufwAhEq8lYdipzF8IyGSH7QCzPfIiS+BH2+cQRhR0i0CUmsHHpePkC37nAJ9LL+
1KHvtXcr9LKzqAfuUSAJOPVNu7C1dwLEZQy3GJtLZJPDvB6dx8sF4Q6rYW/73QknwwybT9eKjmM4
+F8Ks7S+q5Wv7YNw7OJVldE6sQPusY3I9P6gp9jcEMoFJrjY/d4/s9fBziLgULmAQ6IHN++EZRWu
dHqM1xbqBuho6GOwdVo/OYWoxyC9MexRAzWP99e88eiZXtFVAdJGOJ8n9G1m9nmKFOfJQLL3HwUw
87ehDNHKRP9hp9XY5N1f78apkqkBAALIXTZhZ/bkvQExnSxqTzUAo1OOAvKRHv90cJxa2/8floIG
A3CBWpsp3eVSkdYOXZhqzQllrpRyO/CPhhKYu5DCbGG8dmtXhBlTtlFkb3F2nvD+bpG6ipvT0EX1
s6to3p6EV3ul0eEuPMAbh8ShEU3jhJrIseZDzwhZDaGWTnNSywGNeaXyDr2Dl6sTxv1jVY6oU03F
x0tqGm68LXJoAC5UnJePMvDqynUytToV/QTcZIPAiQ8KLcUwMsMYO0ReGeu1Idwzukf9qvCM1P+D
FIuoF0a+N44ruRf3sgYekc7ELB9o2xSD5aoA/o2k7/jSYHAQHvOqRH6OIkdB9bQ1/XT94YPkGgQm
iWdi3fn17NQjjYbJrE+OkQ37EcOvXYTsy8FUkEq6v9St/clHTBnqkV168u9/FQj4gQ0JjlVk51Ji
x1e9P/kU+VsgdyOiBUq3u7/cdeJhMfXidmQoxQR9DqTV246yMbSqk8eXj/4+nPYRh4yDyIsXnI2i
Qy1NwhD0qRe+zZv7JA2gAKaJcAW8QJ4wHxVsgU9DbUWvaHmk//S2FWzQW5BCiqLa3t/ojSqQDrX8
ash8gQTMr5iYNEOUjehOFgQssGdxgkV6io/ZeuwbhGXqCk+SYIxcxCSzaaBgyoJfSaUkPwYtqReC
7nW44FuCVST7rYDU5uEiHJEwR4Bmou9W9sEG+7fpyeuSctyrtVYsnanrlyy/XCQbJJ9Wnq3LM9WF
VTyaaametLLARC1OUH7f4JFnfB1RDX/1bES28buKk03VJmIB7HgdrhgLvE+ziYvct7MPFqiRJuXg
1BMzknLt1LH4ofVV9G+RK+jIeNKk2Gpi9+f9133jAYNCJ6GmtQKVag6xjFFnNa0eP+BAQ0bOjBv3
U57p9cYN6mzhJN9aiiGrzGlZieHZ5dN1a6sMTYvmVF8kxo/cGcYjMinIDarI7d3flXxWl1kL5HRJ
zzLpn6u8zMulAu5IqaI/ngLA0jvGqhZizbl1SEH/HXDbBRhQK2BgYjGgKyHyhW/oxk4dkO+8Tu4C
qoXZJeAiwJtJPumJlKnY15Qiqx4nkhU6cksJ2o2lQA8xDQEgBQNvPlSqVcUg90zKkwAHv9W8Mf2S
YYiES1UVLYTAGweUphBzQZpTlAzzeVlF+wdP6oFdoYUKsn9Q6hNw96zeB+hCv2WCD/lc8bkUH77K
mLeio6BRX8Jmd+Uz+CvUA42NxjDEdtLAEAT4UuCMDsm1M02bBnW838Kr+vSDPFtgzuBlbMMkpZcc
qtmaDW6IKl7c+SnzepHtp1L1GDEnXec9hOaYjJuCru9CsLv1gMFnyaGrFHOYYzjpC4oudelETwlG
rX5p/YwQiF65LVRA3RZ/csVbgkBc3y5sE+kI4A/yJp1P0rRB+g15fnaqSqN+tKda7JpBz+Bfldm+
V+ol0YD5eiCNZVdPEqpo6rnzrERrEdC1B9c8jlpaBOjRG/hn4qwbBu1T3Khpm6/kiEpdOEHzeCCX
ZbQgx+ZSHWhe46pFkYdQpY0jzlZ1dxAj0rTrzKhs5K9bhGLzQIMDl1nuJmSAv+3dod/ej0hX1yqH
H2VHGlBgTQgJc1RwVeL/O2WBfsQtqKGZWw55/1pZ4Jd23hSV6vOAV6i98xXP93cCoRDMslKRBI+9
oMe+DZGjjxZy8asGHb+Jho0h4bPQoGBKXn5YYWAHgFjFeExFaa2KIKjOA5PVtQVjBihFiLUN5Na1
i4kUPbwk2AtM1T5a0sofwVUrUzhISmBULn+Exg2vRBBJjj0wna3jsiA25sPJcZrfKjbKCynq/I6X
y9FYp/SQVHrS1Mvl+HhxNMr07hja/VA9J5mXQkwKRzRUdjXHJHYwBHQSLKPxeYtGRp74ICwcR7ml
v68nfgOwMVoTfOQqyL/Z9YRGfYRthtkdMcXT/7OnMf2WVmH6VNVht7DdeQ+JpWhAcvJAOdDgnNNR
J7z91Lq3WmTxcgd7ibLe2hRgC1fD9WdNq4X5ocwjCGDznNHLrJxJfN8du06Mj1UKoxeBCnxo0kFd
uejZre5/TTdeohRb4ZKVpTh9z8uX6MVQM3Ntao8Gb69/7ZKCfLzNjHHI8DfM7PQEu0338UTEMnkV
pI2pLkwO5rGakTzZEqkMnGbAcOrsGNkicdAZD+ojhyzGlSA28zHdwayDR5KUDlpXuRK1mF9mBu7h
SzJKV1wzuTxb54qiPUOiM8ul2tzrHOzgpyPWW4HuHbqKwj5ZuTg+pTsEtCv37DL7U7/mJuJ4tNPd
Rnj9uprUzv3e4q2iPfWT6xr71NYj5buCpJ7YGR2C51tFRblgX8MtC6p1MNAu+B36VZw+a23s4MZR
SA7UD9fDA/pzjWk6yplRiO7mR98wqBKuCY35DJ/JPIUyIy8C7xsw+4rK1zxsMaFusLGplRQ2Rdfl
59bRm52hRcpClnr9wRjgcSUcjwghq/jLo5UY2GUP9ugfVRUkaUzttQ7tMfv24e2xCpNhk6KO0zN7
fxV+xYVutv4Rlzo9XgV1K9WhzK6na9hawt27NuDwrTMkugmWNAu+fHR9ACXwN0gzwM1ieHK5y9Ap
8gF2lXecHB9aKJGqWrUdM6cpTPyfGAIGmyRIWw91LrtZoqZfRwt0bChnaN3BIiSdvFwcDT6Bns3k
HYdOwxFItbKHuHSz505D4rF0WfX+Zm+sRyMGBT7J+4G9IP/+V/7oIWvbhfHgHOukxE25MIwOe9MK
XlktFAqAOigXsscbNytSOSQclCES0zC/1GzbJwEvc+cYTI2kguCzPhWUH+rIjNwpfQO9yjIsGGQA
pokikucxgqjaa2H2mNRemi98TrceAdhyGtR8nVJM6fIRVClSAAzpeQSYTpyUYHhFH7zc+p2aPGZC
iRaynRvLMSGx4YwBbJWUg8vl+jx2GvyerGMwxNkqbCCGFMFob7VAG1ajynTh/hu+zu8AutG0oHzX
ZXdxdh8MJs8SH5rg1BaYF6wmoWNACgNe+2kXfv5QdpaNq9dodl/RfMeHyMOgJD/c/w3XNwK3AevD
VUTg4ipwZDaDZN+owWcNWnFoa3zikyhMsWWgSZIHaBqmhLsPjnPpoTLOReqR/8pyU0azv452xpCL
JkEfnNDP8zYZM9O9Vzj5Dk7/krDFddLCUrI8kfUJM7DZOzVU+s64xAQnbMwVfYfsZFBsLRWK5rZL
a++jYFd2Rt9SFvCIjcg5zuXONJEI3It0haa3Uh9xt1RWeWYn3zEyXmpM3PpaAQXRXqLfxYm1Zl+H
8A0cQ7UWkzbLmnZGgmVnbgfTSmgIhld9b67jAS1UBORwUoeJhOeuF+7uH58bj5cbh7KaAkHCYGf7
9VMlUEXnecembYtd31sv7jjFDz4IlI/HAjIGkhcCP0933vKJUs+aLBRsjh3PY+9muSpWlYEbwjrv
0mqdBln0QYVJog6SPVyqdH8p4qk2L19mNJmo8fcKYmmDpj+CeLAg5WvlAUZZsyApceNlygYebSZm
4PJjnJ1TPegzLcA54TiJmj5BWdbqv74otX/sLsEMpYQyfTLHZsDVeWzVx8lU4je8/8yFkHQdAt8p
ZBxioFmUNzJk/fVlimJqDBjL5XEQikujtkEyq0qSR7eoqqNGhb+/f37eJV0viwooa6QsFFKMiqmy
LxeMM+a1PbLJGKxEENmkT7lSnFAhd+zXCQMKNmz4GZLkUpZm33hmqXwesEApH6xeTcr//FIZrZMd
jYr9uccOFbeaqs6Mn07c2gFePL0RRmvTb6PsOOijaHee1udIMkcVzkWrWNdx7sRqECvfFWY80fQd
G6FQ/Rp6Dm49e60q63BnmUkHXB8qhf5dxSLuN+paeCq66II727SPg+TZzYsMuz7ENz4oXskhRLKY
Q8FNAd+C7PLyAeVGofMc+PlRLfw9lvKfGZgOB+Yi2a4egfOqgz8spB7XXzWZutTso+Uph1CzNRXF
xNnaTtBtxblxE1X4Nau5ZeNnRQ/y/gG4vn9AS5FVwbug0GP2PdtePGZ5qGTpcShH/ZuJXUWwaRK3
Hta+o7fDXnQDEOWpIpwurHxdjTHSh6/DoJJPG/jq5cqZF2RVhUvG0Ub7Z4CtHqiAT5QAxxZ6IcnO
NSOMIssOs9aJELcQOG/s25JMBfo69M1ogl6uDumrrLi1hqPVZQZS3FAJaSQM247GzmOeutNLLnnY
9x/2jffqMZFgsEbvFcLo7MZoQUozcsd42tGHsDx0OazBg6oXIWrY9cevQsTVHAO1TTn0Ztx1ucMo
wO5h1OruqJaqtbVrDMLJb7zVFBtLbaqrh/mOCdNRBXCoCph1XS7loNI8DkXYHAVQS6wz03KLsV//
NASqdsrjNME+NVmClF49TAk9ofXDcAuQGFP92aKUlWZfRPWx8QN07umGWU9OOXoC5TQRfL3/5uRx
uAiTaCuRkANWAk/K65vtMBpjPDZxYjm2de9tB8ZbT1kvvFWAONl2hLi4GROSR7fNpSt3aS5cvtfX
k6y7JJBCduxxCphdT0kEKgp/o/JYGPDVkcD39mbepyhMT1X4CQXjdD0ydjL5BTiIbzAfLnV8RD6M
bSc3B/5HM5/xASf5SkTPK7BMdrXqmE0G+hNNa2F1gPP3KkXC9vX+M7+6C+VaUjfEYDBMy20WBVtL
R1izaKqjNRoAWXNcMuNV3qBcuiOiWDszLH1t4Qu9tSaQchIdZmoITc/Dgom2RmX75bGsLREeRKaF
w1e7UnCwLugKfXZgzX907iOfqcmkkkgkJ8VzqVTfSQclaa2Svl5b/GtDoVrbU2B/HVvUPe4/0ut+
MmuRW3CQSa1IvGfPVMSRb1tZWx0V3nDcMpwVeRqs06qp6dgq/qgdjFD3sq0rhPeVPF1Y2zCJ9Pqz
gmOpH69qoyyahVh846GTV4K4AvQum6yzH4WeSNNgY50dY4zc3kAkdj8o70NlBWqv29OWCuqPv2Z6
2NSZUpFIfteXsUPkk+UohZEd2zQra4bTgxZtQtzYph++mZjfjAabyIUUU5ff6GUMgexC9xHOhMGR
ntcmatIbkUWX7DiB68ic1cSHE4m1hUPhiIaJ7JLpYSpGJGENvIlebDuP+12JI5v1NJY6MjaNNfbF
bw1XHWMtLK0J3p0VY9x8WpsmiBcFqtdu+9DzUJvD86u3VqHAouxVdYahOpSTLZr9/RN1491JFVxy
CNcGczQfUISFUTv5UKaAcovokCuWfkiUatjqwvoq3DBeGD7IynT2DOkWU7FKXW/qyVkcFFlWaCKK
66PKeO+UDE19zp1xqY34LoY6WwZ2H9gJrjRu6nmrvQo9tLWmsj9is9I5RwrcHCUWFTuRXek6zLh9
BSi/vRkUXBFeS5RStVNAroZ8tJHmyfdkwlrkGVfo3v9Gd8YLP8Umfm/jxvJyQ99iHhjg7ZeQKEuP
1kFgwoZRpn20+oGYDh3URQV+LFNja0WJ3+wB2UfKAcYoDbe8ykuIgCAO9EMkzE7D+Fk41iqZ0tF5
QdBWVTDzTr3pR1PgSovrJTZev3JFU8Nt5uumeAo9LYq2KXod/TqqcQHapG45Dd9S00TxJdL17j/8
JrLxacq1pj2nY6gYCNQa4aRFqzHMc+VUeSVCQytNR1UjWQHrsLwnxA59l3bkiO3Q/UN2fdUz9yBX
lILL8KXneA6gLPwGioBjg4zucKiFPuDKHYRRuoYxU/97f7WrxBSMMIgDcmEUKDgGs8QCAnkwesys
j4OdOmW4QUPcLJ/xpnecfT4OUfJvUwZxq21cTMqcbTRgpvL5/k+4sWFQ2fA9ISrTWJjHJ6WvUtDI
Y0lrYcjfDBgVbxUmM9icYqXyf1hKfkkMfCByzG88L8+c0Y7y6tggCK29TfAl+u9KQob634BCl/ly
f7nrVJFHCzWRjuK7suCshd23ZSzAAdhH7N/qx6zC/Q2C6zHVqvYRk9V0BXjQWoi8N9aUfWOqeuIu
XK5Z0DBjIKq4UGEDW415u9HbRq/WtmJmX7ugVtZo07RfQg+bm/tbvXqJkjkG9EEycrCJmdfypDU2
c2PHBseWm48OBteniGE1BpaY3t9f6ioKvy+FgiC8WknNmx3ZKg79Gv0M+1CHSvnTrL2p2uKrmTzr
aKEcM2PqFr7ImwsS9KW6O734OUrSKMKaNr1iH2xz+uWjc/3YY8+10dzpT6ar0df727tOfxEPJOBD
COEdggSQ18JfbRGcaCb8JB3zUKhK8qK1lvrdbEkmtnGS2yHCyXmBMXLcN/5RV5xGW6k+mlEbvGb1
7f2fclUIGEx36LSBDoWDw1V++UtU168Dt3b0Q9/hrPuvMoZj7Wwz1+3j5kEMVhxIObJUfZpiMC5r
uwTzt4sTI+vf7v+Q69PlUTQjqiFHXQ60n8sf4rU188sIf9V+qoNVYITqXrfqfN8BpTl+eCnKR+nS
w3FWAcdeLoXXLb71AutPHG7dgq5NmBr2F70K7OGNNM31Xu+vdxWAEVGSyj8ANBm/cMYu14sZGY+D
qrR7O7b7bZ3Z4a+xwT2K1k+1D00BW9ttgrNpimhzf+XrCSmfECYCIC0QEtGuJh5pPrkVCjfNPnRq
jNrQFPkcYe97VgxfbHlEYgPFFYEfzWnAOWsOYonF9FDXanS02wLnOBPlUHAJ2QZ5OrS8MlEcUzSd
Kcy8EnvTrrVeLNEHR7XH1TD1K/3J1GJnIeBdfZ1yF1hZwf+G7M4k9PIBRqBVAhODwz3PyT6HZVke
00KN1zG2DzsszJb0Yq/w/iRAQEKQU6UWB5kwD3UkA3beixhMl2mGYoeOe8gE3fDbFKHJaSr14MuA
xmh7qhw/CT61AO1TMgXQPA8uthzqqzeErrLHSJNW20pBS8lcquzeM9GLnI7fSPhASYEyC6TxLEYq
qANbzdBW+xpjhpNWj/qqqsJqVZdRsQ57JfplZ7qxVafeeBwKnyITmYdNU8Z42Yo43mut6m40M8B9
KgzjFyy3zV1tWeWmnorkiI5/8oDfILafqCR/9Rqh77wqstYpwfEowtpeWRip7kCMKAcMgseFk3sV
l+TuuL5dIEvorc1VyND5Qz+oUKp9Fjj5BnZV+vDuEF6ISt/4Sds8DkhGbdSmbR6YhYUfDRFyedpN
aO/I+fv8AkoqDUHiIaz3WTGCOC0jdx9W5bTubGOpjrqODmBLGQoYpCyUAnO+qQbFbxC2ER/LTPWq
bqMlsePveqsa4p0xFX7x5Op2bPzwgzCffk4V7b8P94QhIfF1GYx+SGSAaM2+Lyvp1bTK+QlJOpzD
oKjXOIXWj1aflafa5kNXmmk63I9NV1mMXJQNw+mSAX8uK94j3Vq5dpAcvUpvumhdNWiMoyluF85B
xVhk+p3oehYn6zwxq3pJY/zqukEHiNMlpyOAfskVL7c89pXQC031D0qPFFhrOcC7OyfZ0mdKFo7y
9VJ0Ehnh0cSxCShzhZCQYsaOstE7FLWdHmgh6i8IaDjrCevdhdv8KlByydD4ptCT/X160Ze7CkYc
j1XH9w5DEgU7NUMjzu10+wwd4FuV6MlHpzssR6+ZERrJkRyHXi6XDAXmSiGMkhSe/FZFR32doqV2
UEJssRSBNPH9I2PMHiUjdAAFZLzv4wvqk1m2TR9T9U2jVx5MUCIZ4NCi7B8yrGaSXdh2bkn7MHOQ
4qWdFlSrylFF/g/+vr26T3CEtM9ub6royuJMgsQshEV1Rx7dTt8FRel/lJTYssaTBWR5onyNt6ad
2OPeAhkw1RuMppKHoU9Ue6cNIglXHpr/5dpvhmHE5WryB+XJg7z8jCiJ2R7iEbriGgluJh6mD7Dh
4MTCGjaTKP1gHzW+k1GCZ9pkLAE9ZgEFgi3wDml2IIE7sty/fCudhc08nZ/gQU0Nf19V1beusexX
wx+ctWO29ibuHOA8Y7fU95p90SxMgUn+BiuVTMM0ZwtrVLHvfWWUygJ0NFTtJxQbZVsmjX7UQrM/
SC2P3f0jcWNN9DiJ0YY8+Gi3XG4Wc+RIWJNbPgyBax+CCLmCvBXuuYrNEXnxINmAvltiGb9nxX/d
vYh/o7PKkhKviXblvIAPOq53q7KmMw0cU912nTvpGPI0acEMTRvDP0Xl9/+UiWJgoFzUqbl2USL/
HGBnjH5DDM1+XZZ2Xa9G5EKfzLLMq52fhY7zGIjA/WZNlR68FXGmpA2RGCwfwt5paGBJnoVj+Vw0
PAqx8gKslJ+QyWriTTc2jvuqlpqbb0q1aMSL4YpJ+1b1RZc9ONiEJbRU/DEp1nkKhDpDE9drOYlS
Kj5AHbDCrwJLhx7Q6Wc6e8h1rNXSFiB0HOEN5UYL6rzatDgNnesa6tqOeyR56wQqdSvG5v0RAfpJ
3UZcm58GmHR/Eozs/vXgJ7qrGvvrj0U63gCcLnnOwIMzUJ+r1nkMS+oBHupZtNX42RJT8U+jt9XZ
NhhmelLI7v45u4o86ONJ/wAw1NiaUKpcnrPMQPlHH0T8VNRqsCvMOD1PUwitoUJ57YNLcRnyFeHy
h1eMZIpcLjUlfplDnPUfSorRL2o1jCtcfZrv6TAskRnetXv+PshAPWjMoLTxLn4DEO1yrSRzS426
qz4TSAoKFMNsspOl98oPQ4lNKUIdgBHvY8P7DPaob9cKQjUeVqpO/zWWJr8okg1RuGtc2rywgxDE
KMdWe2vGRlvCLM9tyqBmQv+WYEGuNpWHJG+/v6rmhqRTRTJCnFWzbDxwGrmf7v1w0D63ZiPUz0i+
OP+0FqLvR1dPDHsjYiVXN2h9ZsUmGk2RrKqpcI2nOOydnVCh461I6B1919iZmxyMsSiThfh0FYwl
4gPkG6gWAI6kG5e/eQoKWtVlZ5zLwhy/gz8Qp64z8KBXjRSQI4z2Uc9/KnElFvpg8s39/WbpDcES
IYm14K/R950Fxjyp7azPzekM0qY7q5no92OHTN79szpL0/kMZQlCN0h6UkLykeH5r1dStAK/yUT0
52bKqk3ilt02M4tp40zKr1Kk2UETVvMctFG0M/vBWXi48oXP9gicAPU1oKokV3P17XjsQIFMenc2
+2lEKURo3rpLXGuPMG6wy6vCXtLxvbVfIr/k4VAYAGm53O8w5lOh5CTJ2NLjkq67PWgeA1nzwkOY
MyhTtV4NWTN+UgMchrrRWzpPV3EIF2OZM9Pik5PpKyiFhi49pDTtXFtTt1ES215RRf3XTN6SDvSN
rTIBkQGIqTu0uFloaCBaJnnaNudQCUrMJJjRqKbSb8YO/k0CknSnqV31lA/Od2+wl8rbd+PM2buV
QZ6RJe+XsfjsSdeF5hNE4uZcelX+rQwGpdwCqw/9L4bRe+kKwIr5y9GmKl51jdkVq8ZrTQ9dVt03
VjJb0F4DhmHdoWybrtyYrZVg2aErb9yFXrHNGqs9TV6DaZmtRQGaalWlmQ8OVumMrRgKxFsn69pf
Zm6ryRoVnuIFDVQ92anmOArEkNsq29tDqNnrthn8D4IB2Dl0fqoTbBlB9kP1uTxnkPkGSysr9Wzh
37bPUBRddY7fPTHF6BeS6uuPiMgtqYjS1w927+xmq+pOs0bmAOfC6f7LS8p+vw/Md5Z9vLKEWvy+
HzKuMjbKerAiiBlJARpC4uXWfPB9PS69iEumuvnfgP/QtnV7L9hZkfHotEH+VRdTtNDffWd4XB4n
VgX6DPkIX7IrtLUzGn5UFZ55ttB+3ojcDI5ekv3B+Ac8VhE4a6sps0dNaEq/dqRq8TSNzgpsuviR
u737UunptDdEuKRuMm8FyzMO8Qj4u9Tn4MqXH/xfETRjgF2MePmezcAdTjH1yKrQx+rY20n02mtl
/0Z/4Nm1K+tTSD774EeW9fX+G7mOKdxQDGXAmSJ6CJXi8ifwHOIUG3j77JfttA2x0DkGbe9ugyGa
FiL2jZcP5OQdpIx7LKK/l0sFVueagUYlZviJtlWRGz205kDSIFDMULHQ+eEq2Nfe39/1CQfH8674
CzyL3GEWSgov7L2JKHfOPK1Cklb7OY5+9GRC5D6MUWwsdCtv7JH7SDaOEK3kYpwtV0GZ8AfYL2iL
W/G59jtzFQGMQvguLXdTa/3JPb6vj21RpkZQ2HBEBXQhYaaXz1XPUDqwR5hrEf94/JK3iattamhq
v0QYCvHcB731wSGNNIyl8wiPkOpf4txnMWpyB6vr7LE8R0mX/iJ/dLONUjXi0Yvjtt55fjf++Ogu
ufkk0oOmPayROWrJgWubjoNfn6uuLB71elIPdNurtzhQW4QijSWZjnnyxg7BlxASkeSFMTBXpiZt
7PQiw9IzAE8fUOprUbMJXCPzj0WF2RZG2rr/1Z6Esu71dnq7v9v5OXpfHYUVVA8ASQHsu3ynrpXT
BiMCnNNYGSzgHOjouFOMBIHXCi98xP2q3Tod4gCH+wvPvxcWlnQqQHYMhujcyB/2V0iSltqZ71hY
lo1p8S0a9BIB8MZVV5ZWZy+Rq9Sf7y84D0DcxnLiIxu+VBhXRXxt2lzAujKeJf/2kDLr31UewM02
raf9/aWu90ZlBfiK2EOH4gpFKHxPrxEmGc690IxtaZrFuhg9dR/kwe+JHuhCLLi1M7InVgPSJznG
l49Sokl6AyL8OUdhM1xX8O/bTR+azQ9LRB9V98RzXSY2EvUt53k4fl6u1nljZLqgvPfpMPVbR8/e
emhsmw79voeka82FS/VdKu7vS5X1IFCRSjGllRyfWaRzSUl6AK7lvtD6EM4yZWL21LSu16zAeqVw
tvRI7AeBcyXe0LnBqE1BO+iQwTr6gm2nF6ItKfJkVYrMhRJT6/2LqyXuW6lUtb7y0Vn9otaekq/z
TBmYcUOkdNf4UqfbzoyrYtcBt3uxRwQdVmOAgN86dET29f6JmefB75uUfXn2Sfd2PgogecQbtiur
fd8q1VNQxyFgabXcMW7LmUDh8TPY9JG13Ez3juePC+nZ5fJI10gRSuS5aeQx7iG6X77TXEsb3WXa
tRsHOzn4eqafRqWPtwadnWbTK4pA8C3KQXJY4nuQqEuS5DOI3f/+ACAqMEOI93AtZ0fYsUovSEAX
7gx6Hbtchxkda5P6OQRfvMFueXocdNf61OhZd6y0OtiWYEo3sa2IhWv8Mhr/7w/B6Yeum+Tr8Wsu
n0RWhq3iTa6KG7kP4oD2GDqVASq9bVm3Jx9W9nPZOsEOCom5EDXkP/3/DzqhQrZSSVgkqVcKts2e
wYTLN7COUN8njh28Jv7kP9RUCguv+jI2va/C2JEb7n3seBUG06iY1NacjL1r0jCgdnc3uu37W23U
q40X+0vdn5vrMfMn+2c0Tal3+UB9sFuFE5rGPnJa/VOkNFxjlTZ894PB3U2Tv5SHXQZD9seQgIoG
fS3meah6zZ6iq3SNV9HW20d5B+VGhWCD2amy6+lkrO9/tLPQ9L4WV7+c7vPK4PTPPhsr4D7HjVDf
V1bTPE9t6280xXVXcFq1vdrEf5IsFEfq8+ErJovTKrBC91F1o+TVzrF2UqDN7DmMYDGMwt2MJF6n
0cZbXXfi6CkKM+XzZCeApXp0oyv4jPsucDP41tLIEuGEbW635cv9Pc2m0v9vT1KLg2gki/LZnjSr
Hmlrt/q+RJn1C1d0jCiBMx2MxKhoeIPXVs28O+hdpazDdHIOaW5XjH2VausaI+oJLjKu93/T1RFC
vlXiJRmiydJh/phVEWpGx0Rr7xqJ9Qmp55dmrMdDlaMhWxTTf/dXm0cADhAJgrzZSKx5CLMIUNjT
wLDWMPbwf7zXxEMxjTNAb1yt1b2YTG1VQlP7Hgvi44dXZtRFKoj0HaXEvB5PQjgnUFiMveD7PIUa
8JzYCP2V44jxi2pEyjmsJ/3oK/XSzOt6z9AraMRAqiToMWC5/EgNy6/AwY7BIaXa2GhN2+2MWIAl
NlMSQbcqtmma4Q3cGksq0Nfvliyb7UrdbovyYva0O2HlFVi65DB52D6Lwim2hWWEj4lLkoYK2FLf
e7Yewztp1CCTFwoKQuBsvXQwkbcJBFwkQ0DU3/WJQmKWUQ+6HgrLw4SuKv3q7nD/1V4vS0MNqhyX
O4cK2uHlA66cCBlnu9IOmW8oOE1iDYZB+x+z7IddNAVLSLPZfc4u5fzA5aVaMGQp+S+Xg1bRBiYa
1gd8z6pN7TntNik6483Io/CHpXjNIRlce8OTVlcZb3uhUJwdp/flEadz/9cUnf+5XN7GjaodUYU4
pFzqpxZc5KqJlH5fivhTlDXqNo2S7/Aljd39p3xZzNBWorcgxXwcSUDjJpitG+Rq5NWBqR3S0o/e
XHwo12bSB8+IrOn7ySC5Y9CcLSSoNxelSQvMS/oKzaOTHiG953qZfhgqy9gpme2i/UDANOsQuj8l
3aZstCU30xsvGI0bPhcqVXgXV6pboIvt6X8oO6/muJU0Tf+VE+cePfBmYrojFijHIosiKa8bBOXg
bSLhfv0+oHqnVSCDteoLdSh4xASQ7jOvKUz9EANk2+ODGPqppjV7I0UAwya3CrxQikNYVdYGLpD+
8/UP/Xw5U+/XDJJkWGhoYq0uiQFxWT2ZHeuA2vS4zaVVBLozpHs3tlJ/VuM/MydcJpaHhKlI9E+Z
8hlgfkp0IxuazD6k7ugGduW6tzGwEXilDQqXF671l14OuSRuddwJl5T8fPUitFEqcy/tQ8YaPuAd
3d7qw4LTHMzhQ8HGuRD3rTgOv94OMiF0Dk5eCu6r3dpU84j4SuIcZkrPfpMa8009DMVbvQpbX281
Y9/GdrnXcxMrOeCZ+4k70E9JXPd90c03aaj3DyLFwZ1Eoboz6rK46xxYKbWmxQHoowLgi0pINITR
UFyIJ1fx1jI1pGfkZfw/cJA1pJIqbm9UYYpNtDYUd5YsrMDQUABuWnlJYOf5scKxvdilqKgrEKrr
5xMz96FWCqe3D03lpgdPh4OjAXy5G4QN2AEOblDlibtLGuQhX1/vL70ktDmuKPJFgMmrINYW3JCx
C2YIqxbr0+zxAH5jNKj8lJr27vWxXlh+5u9jrfZWjTws1uadc3AiDVtyB1785Ej7aMNaCFqzdw6v
j7cyo2H5LVx40GeA0dhf1CvOP2sy19IOafYfuJrkg1L3d6Ums40u4u7d0Hrx98ZLr3VZW1c9MiU+
WnB0ZZbKSZcpzeb1h3n2oYG4Azsnbue2RANhtfecHvdpFRb3YXQUO0BK2jrCDD3FnjDe/ulIBLmL
Vi3Ibxzw1pq/gN1MRyG6JTxHUEFJZ2U71I5+lWS6/YcHCi08hoDNwcel07R+Kel2c9WUnnal201x
XXbxo+LW35N8LB60Qp22f/ZiS8OQEHbhPVI3fabmgKNQ40S5YUJzss2gFV5645XYQ+Z9ccm6bH31
MRRJAlfegjujX7m6b/t2antnZGEkqpj8eursZU3MQdGF2jaejK9tYToXEpT19ngak0xosSuEg6au
Vog1pfRGTWFdxSj+73RaeBtcTMsgsdtk282U2l7/nOtDZxlvIU9RGAFzxGF5vjtEjqlASVZyBYK9
2UitpkM5AlfcTMNof+sV9O/VsfBm6IA9W/X1wZdf/ltJAHWFZXDGBl7NFbDufKth6ch+tCxgm436
2ahrdSPDFh+u14d5aR4pPZB0wCfkf6sjpypqS3ruYF1hDafs7Gl6byiQhVIHIWxUXKJTEznNhVvv
pXkEZ0HFB92p52wdG63dussS+yo13Ogaufr+PrW9jCN8qgK9GNSvr7/j+mRZPuVv463rEGZZ63ZG
OemqGqv3ajv0N+giTj/6xHEvYUheGoo0g5dbTjCWzfmSobAEt68doM40lKvyripuHS6qzcL/uHCK
vfQVYccDTQMguWjGnA+VqkMZuoARrtywz1I/tCM3aJI8I25ATsvv7bK8EO6+9HLc9fD7qFYtcmzn
IxaRMI1cje0r+pftnoNGOUk9tK4yoLB/PBQKUksHxuWQ1siKz4eaJkNaaRs7V1pSfM9zY7pVU8y6
6rAeL3zG5y9FY2CJK2iQki499U9/a0bIfnBF5UjnihZC/AZmvoE5yrBIQTaXwB3P9xpDUX9abt0n
y5bzl8pkWk1hZDhXhi6Pdr74M7tDBybOBR/noARgxPb8/vW1/3yV0OGBlQnzZkGUrB1+Jjljg+jO
4VUXtbpvw6A9qq226A0Icw9e9M+E3cjj6fIvWQlF1EUUcd2QKMJ+HAURwpG71N5MZRvdOWZmXCgL
Pen0nJ+ODEORCrFRAjOweuef0tCi3JrMMcKb0Cv2Tp6LQMx5/5Ao0+QPadHf1g19AycN44fGTNKA
EHWIA/TSk23KH74QvX6A+yPpYuq9c+FUfWr5Pns+AmQ6lwuCaY1cNvsRLbBcU65Su498ARLhO4ZT
/U0rhw95hdSSktvGDh63sTG6GnRAUXp7yyrFZgpj/dgPY3cox8w86KkwFiGbu2acAaE2eYScv2sE
dCnbTxb+iAG2fRzcObJ9imJHW9tK7e9ZOtgn5LmybW2aw0kxB+eqHIvx0NfC21gtuO0hdaIL9+UL
W4keP9jnpaLEtl1t2souBIG6VK4Ap47HPEaecUpL69iRJV74wC8PtQDr6QzQ/1pdzVXWCtOqJuXK
4oK+hfKOwDVYomPUl+2FoZ7tWntBT9CppC0AFt1bLbUcabkM2ZXk6PQi3iSpol95sVB9JxbKleHC
HDRNFKte37bP3o9BAUXRcWPAxdzofH1DReQYMcb0iNaZ2CeADveGm/T70kwv3cYvDUXJc1EnprNH
Sft8KEeBYhPbYXpUugrrm9EeT4M+dsEoivICG/3ZYcRb/T7U6naUeW9N1uim6Ki50m9jrdxOsRFv
+P5fo4gu5usfcYU+5TBaxnMXgBfXCPHiakF6Ewxdp0GBsJeVFZRKVW2iLK63+jhjKuSU0c1gAQ6x
SsfZTYoh4RkoM1BlFBv0VCvfeMj7vJuivkZ6hsSkqvPoT0NantDBbA8lB1YXk3D+8UOnrLXUQPCF
4794k0rr46hr0eecMXeemVd/ppj464vQrQC1SWeVBWacj4elTDQgvp9h6dKXu7Sc29u0lMiilI7i
I5nQKP6gx00wE7qV/miK9NrGe+5CALgCJT09Bnwg0GCwY8AbriEsutuoZSnU7OgZM1KRiooi71iP
s3k761mCzVPeeo+26JOOik8xfxN6SIPFg+7f/OmZtcAcn6THqX7DalktSRBPKMvWbnaUKnjHOVIT
H72AYmexuy8MtS7csRoxWCCMgEVC9rnGW7Rd1acVxn/HOsv126jIHd8C6b6NNWc4jWFjBy7+C3ex
HavXYYSz2Ou74YXN98T/ssD7PZlqn0/9iIRh1Q1Nfiy1fty5Qo2PVaqKbT1V01uLzuaF8V6cZApE
XAkGmIFnklHjMIdzXfT5sbdHgwWeDaBY5q7xB8+Oc/6MrWCGdhAFcy71oBpR6mFTXjJcfOmzgy5f
ehyEQNY6JA/r1utRP8yPzuiMb0ewY7sIn7ajmcsP/GT4aCheHtiTSAIblPGfmXH9WupElQAYSJjJ
d5Zp+S2+7OYmmsJ6zo+mzEOKRsK9FXadHEFQXLICfD7DLGEyfyqloHipo5wPVfdoBfSjVxyVJp78
anAGysOe8og66DtdJtklfehn5aMF1Q/2G9wjwRg00dXpBb8NsK7mieNYOW6gpsg6CmSLYUnFla+U
JZotBcRDVXoAKgxD7lHDce9pP1ofnd681JN9tuAIPahHsuTYZNxk60/dlJ2dT8o4HjIn7zy/ASdy
yOmsByy1GjmSubhN+A5XU92bn+n1N/skUb792S6jFLrUKZGh4HNAkdLP58BtU6saKjhq0vDGWw2r
Ad9yqvga9Y/xenSaS+XxdXRCaZzLgwoBlwdp2TpQwDqZYKu0tKNnltbGBJS/MfRW+jgh6ch/6HmQ
RaV94fxeFUbAqSwik4BJib64SNYKTGYTdtVkZcqNO1XGEYR2fKd0ao+pgKQt2/XWASzZdCzK8lKB
/sWRF+mNhZqMuODquB7HiPLQBEFPyyz1WEWeu8eTUFz1FWLVrV6bfqdqMYkNXoGvT+yqHsM7owFF
AY8q3nKCrovdKRImcU835yQAR22yXgt36dD+YY9yGYVNBSKQdJQ0cS0kbwlHdF45F6dx1OQhVjvD
j7oxPrVCnYNMm5Wr199qFfw9jUe9wiA9XHCz6+C2APQzRNZUnHLXSTe21UaHduwwHp/1S+3eF4ZC
AI2aCPRB0HhroBGU96Qvcrc4keUyT3UVOo5fDCikek3qXkoQl6j1twRsebGz0Vb7EAD2rIgCl0wa
IYYTJC20WznYOW386i2BvHHHDd28q83WO6FhZvh4R2sX4s/VefzrGTiOSf/QsQKhd34WDFjEZHns
FKeqNYtoU6CRFUANNd62hnltKgUKnK/P5vpA/jXiAuSgNruUM1a5ytTxys7EN7aiebrOrOmEs5X3
s5RKc5Q49oF+I8qtU+9j5zmhGkQWlQ6kd0serr5E11zxqTiZljkgRScfRGKFK+L8/WUshMBkuTxl
s6XQ+W1zO+gbYUL5zkC1dSmzUejRXh+cIlDCvIt8DVbrCXCx2FqxiZy1QZUwql37g6zQtXTQIzA2
YTFp2wsf7qXlolFnYtexGSgGnT9qN2i0zRW1PPU9lpkZ3F28BiI7cEJTvUkUIpUOkNyXxhXme1Gl
xjZye7e/MH2rs/zpey0pJjrwS8lLXaUr+RItu6ldnnDomkFEDFZP89yu91bTZ36Ydorv6Nkf9pN/
jQpx3FnUu0iVVqs0VAqndwtmKcoM5xb06qdy1CtALtO87YGTBpUZ/6ga1X0/t/18YZ++dChwVf7v
4KvoaAibEUELUZ5qGnm3HZqBmzab7WOi159fn+KXNiPhl87mgLeGSsr5DLu1EsZVPZWnqQnLL6CS
s62TyYEaEBe1X5AJ7V4f8PlVhe4AcDt6WqiKPOtWtHZaSwo/5alNmvpNG2OsFia23A9Td4cyeoJ+
qju+65npC2f6S8sIrAs9PZXkig7N+ZuqxjAJNfXKk4KZzT5Rm2RjDfBytcKJr1UHbf45AhXy+tu+
OCgoZActSHrZaw4Emsv0QKaoOsWJnN+mtlPfGBHOh05bWLvQjNr7pLYvqTGvsaNPa5f8YlFmBBzG
vXn+qlWuhlE21iyfODcfJ5T/D9xc01Y0qXgQmvUTH1f71hXKxwbW/AmrkJYism1cImy/9PZIiUBV
IDBaenDnzxGOWopyTFOeitzTduZky+9q7NGZHvLky+hZ4c0k5XBhnleco6fzdSlJgeekSIT48Wqi
ASW42TRR5tdbBONxcFfeNtJCSsBNx/fGpKpdEDXq/FiYubUDeBTvncSbmJKqugrDqt7R7I1vmLhL
dZ4XPgfq2JR/uejJRNaBeG3TWJV2EZ/o5aDpJN1p41itsXVaSH6T5ob7acqH/R+uwOWSIRxlu4EU
edb8DJU6KjI8f06ijyOstcBV+6qssIUgGChu+0GiWGO19oVZePauDEvYzR8gj4j5V5NQR6ZiwUGP
T3mnaT9zPKuvgKtkx7wcPiXLoWaM06VYdDUmMAQo1VRPWGy0VlDHOF9u9SgyY8ib8k2NmUyyb0MY
ZLkPqrayqoB2ntPdqWEn852nd5P9ZyUrBl9qu4iagHtCdWTt757OcUHBypFvqmaursnjPlDhSjfN
KDQfOZXxwqW4OreBQpJc0gQC97FQyJ54nL/lz7LubasyrQ5+eLdv5RR/HqwMgXksdQ5gF42711fR
OolkPAD5IDEXSg6Rvre6DtvKMUvPGMwHFYe2YNRJYYoU4QEbVTgixWncwkpHqEe68NZbUuysGpS3
rz/E83denoGFRT6/XFarNQWSAJ68kZgPwpjTrdeP/VVFP/xNp4LOHyk5b14fb/l9vwXL/37n/4y3
emdDREYXR7X54KZZtRFIbd2jNO++e32U9ar99WVhxbBLEItc1x4jPCXMphbmQ+plyqe2hyepkGbu
JteJDlWTe9cFBgkXXu3FT4nOEuUJxJaA2J5vldYTWaRGs/kwd9Www53O3tgdcOYctx5fDtalIt/6
Snr6lk864uh2sE3XnR9cAZLSnm3zoelrGZSa3QSYrSF7b1TTBsJQtLPTNt3liIi8q1DQDfRYbe8b
eJkX6m+r0Gp5EAIADkPCycWlYZn03zZOJtzFICC1HmI7KreWbJKjLmCSz1V1SRHmhY+MTxcMFnhP
4MbXYlpGr5mt6UrrwUw6qutySh69xEDpid7V0NvdHwbKv15tEfonZQXuugYtAEWvtRlx2Qc5pdFV
WUjvp15E6aYcYOmH5uQFNhTXCwfRKp57GhTJG1iQi6UcB9/598Qjz0gzXdoP1lj8hGbg3HijRGa7
6szTHEKoyKrqwVRHePqv75t1HrWMTKWeEHIpKC1Iu/ORwwGjMVlq1kM9wZrN7Yb2rYmEewhacjeF
6rCpsijZWg7mRrTJ5W6Iiz5wcPFFljrJt9Wsl4Es2W90MFDmKWv1IKL2Eob9fH8DIeHOJwpb0Osk
e+Qo54+ppVkcU7axvy+cCe+aumeuX4eJ2jbeJjQMsL992aX9h0JWkfVnVgFPgzMsBGwgUDBO1ki2
eDAotGKd9n2snWSX4QFx5JvGm8x2LlGqPd7jP6flr6FoWcBIxdDRAT53/p5mSvDiGqP7fQKxts8d
rd0Nej4dPFuiB6E4UXftZar63sV+zE8xTf2jC5jqKIODXFvqbsBMYEydj2/l2iipdKc/qhHuyMFD
21G9E03c2x+zJtaG0FfQK5gvrcJlff/+2pRV6X4iW/2Ev0LC+nxYPWnKqTMb/ccsCgWunBfb2RYZ
LLu5cvK27sUGLJEq3xrQD907EKFqejuJIha+qYeg31G1CLddSDJ9IQI7P314osVUGY1wKt80+1Cn
On8wgi/Qe3ai/gAwCdPGzDJtl4Zl128sUTSf3LLulQtnwfnZSkkbOj1kUuAiCwT7GW7SVdAO7B0r
/knlQ2DTPS5qNdHoa0URf39996931dNQSziw+O0Q166O8biTbLhmSn5C3kuMm9STwN5gOrn5O01P
nbupj/E/ZK851oUZX39XVjp4evgS1OrQA1kbyFHmxujKG9PIz3pHXiduaewnPAUMP3Fs5YD8SXlJ
Z/7ZdwXhi9gSJRB8JzlnV1PZh1hRFV6MZ63i0HFXos4K6iiPYERW0f71D3t+njOHCOcsBzllDxqA
bKrzZaNwhjlK17SRn1p2eKjKghZ/Xg3+VGvJm2F2zDcItmV+7MzF4fWhn31Z0LZLhY5Fu6hvrIdu
556SIaqU2Jyb7nRbkT8GOIvV1JyQmNIbmoKvD/jsuy5wfQ9iF2wqkDnrRrhIFAnIpQx5VxmmX1Bc
rG0f9Ji8KWbhiT/dHahLUT2FKEX5jz9XB2SmpRTR52yIaSADOwR1lBW+SHPP8wcurgujPZtHsiF6
PfhecT4hcrkaTZ3NaI703I59NTLVgdEQLPVbKw5N+iG5lS3gXlgKnjVVJ2My3U+vf9tVxsBC4sv+
Uo6iekiPd7VDByq5udEbYezTFdFV9IyNdNrUQ+Hmx2r0cBZrqyjFNlxt3e+xi8+An3We+qnrRPdn
rmM8y+I0vNgL0HJcvJhXzxITQM+ONzixLx0j2Us97667qu6ZcqfEFGm+JNLw7OvTbaS6hXUcRC4O
idUu0nsZjRQqIS+UQyce6KzKHRJeim/meXgVZ5W8j2xj2FgEJhd20bOTkU0EApwtzGtTL13u6d8C
XJxVnNYteoYejbT4PBX1A/bPxvuqVOkmO/p0laF4f+HUWCke03kiDiMARMmUcik4vtU12IcJN1Fl
qLFvEtaLt2oziHHTjsVUBvzdfGfYKCkcxnzUP9tdkdwbhS7LRzvX+huBJOTgW1U2vedBU+BqaWl+
Ar5nnTRHjHetjOGwJ5E1KHsB9XL8wmE43HQqDOSg62CR3Tl6lMlfmcJ/fRv/O/pR3f26xMW//oe/
f6PE2SZR3K3++q9T8q2tRPWz+5/ln/3vf3b+j/71pv/RdrL98dfpsRZ/7WT5/bFLqnL9b85+BSP9
+0k2j93j2V+2ZZd00738gYTeDyHz7mk4nnn5L/9/f/jXj6ff8m6qf/zz72+VLLvlt0U81t///tHV
93/+zTT91++//d8/un0s+Ff/52cUP5ZYNzyu/82PR9H982/H/AeCh8S29AbQ9Kao+vdfw4/lJ7b6
DxrNkGUXQhbYpiX4KKu2ixnR/Qc3JwXgJ/j/gvYQlVx+oHv/YItyo2OkAlyS2vff/+/JzubqP3P3
VymLuyopO/HPvwn+zq8Te8E3USum08K+hz6+RjjIOlJRs1cgcpdDeoNTzY8pjowNysw3mMPZQW4N
x6ZL4yNBC3XCPv6cmemi3GoFqj7pWw1fsVNlj7gJCOxudpg+S+nLCPZeUIXLiS3d1ruTFnqOW0A5
TuIPXTTkd1lqiX7bxKbVqPyWhqJ666cjprvfLEFr7btloYQxj5ICbO3pVfSxTrviU985/akzna+O
1OR9Xhaq6oMiyEvfjYuhCFDE2kbS9q4a29v0ZhdmG1WJ3HtcxRVb86tRLevTQPM3FP5QtcCFOnC0
N56buPMhMYtAkuds0KeUx9qlhyJAYh5B6MvAaoYx6JTkzplHdWOFovfVpLktOMF9pTGu41B+mVq7
QofS1FEnHJP2iBDsjbDKJPfnSHM2+ViRaOqtvbfLOfM1MGykuddaLNN9nqmN2PVNV1q+p4ayChSv
hADYh1b1QcwCWS99I4RGLT5arDZ7E6kvdTaKG80G6tSgBbNtCw9IapTbbwqIOb5aaD+lMp3SQgxv
o6a4pQQmotu6GBCFpWrWfmhb07eQ6DwJfqX0qT1k2hV3O+NOaozZVaYnHFZ5XPwQU29aAYC4eti1
OrYm/hh3sb5ZWrMyiIX1QWlbVwRDFM2AZdVhDkakRLFPH9xdJXHT+TBNWvxWekZ3TUfjQ5MMiB7a
0ix2Wq2mO6ma9bXFZ7tT0/pKNvMGINtdVcpuO2mNvslpwG1IGXZaLx6hpSIApgl1b3EtUTHKxC7O
ERwHlNOlfq55PsIP2huIENLaZno12H7NkumPQ2fFd5EbxaRbVEIH9MLz6T3OqRqQ46S+FZZzCLsU
fMAwxzsniky6WHNeh9u4xUwIY1GyZ4kyk5+m7nAKw/yq7bJO+LFZDfV9XsRzfIR6jsQexf6h3Vn5
4LQbC75CG5iK6qNmTVqT5pbfAI+zAl04yV4o0ZUch5DmUh8FSSz6oG9lb6MINW7Z1ikK7ur8FmRw
0frKOEDoyOU7LZwdgH99lEH21ivyVzsBRePCm0Xy4w0ppi/Dkrultq+HOZKbrkaiojTHxm+T6Qs9
9Z8lN32tVceo7m7mOaWX6321M2PcZbXT+WHr3ThaEn4wBwjlNETqnVpHA/dQiRcM+yjBFiDFwbfb
V/2oFD8QHUSsX2DzDn83rUekyrKjbZXlLs7K8q2Jclni470uUQjCYtqPOXqyY9U34x1QxxRl5rR3
J99Iy34OkqiS/khgthnnVBwVXS0eoH07b6NevbH1Wi/9sFamo2x7QG9Del0ZpWj8qvHyyo9pIox+
Yvewa4cKSesJAFG+o4Il9i6uAVB/HDXO9yNmc49qo+C4SXNKFMEsRmyDzGS0jlKX2b0KYRIYtmjr
U1RVie4LdSrvdNnIyq/HOlb2HcWmr32kRdnOaYex8HOnciyy3CkwI9PdpUoR/ZzTxV25nboN7hpU
0obMvlemKDb8Rsl/eoOZfso9pCD2fRL3voylVvp5W6iOH5f9tG3HvD20jV1ulUGx34RZBkKIrPsG
lMBwdJRe7FWhG/siidpNqrkDrMYmKbOtMuHqNueVpx6y1m39po/eExDlES3MqBt8c8zTfVeH1uib
bWMsJli5x2HXtaOvo0PBJ0ayIR+Gxw5YUGAI6FN8ShbWUh2q+tafEHvqr5W6lRDiMq0s/cGO2hn5
HG0+VtIpblPHrD+ljhhgInpin8m43QxR0h6g5L4zXCHjzWi9IzFeOhEiIt4Ox/Y9VPQ3eQ0zWOnd
A358bunHsGgJKj9xorZHAfnnBlxnYKp9Jg7RVJ+cgv5D4+dUQBY7LnVEAaftotDdFA2ywO2IJJgv
LH3T2Za8iWenvVaU4Y3lxU3ru2mOi8hk6kkSFLTa7UOdJPZ9piBhYIik/AxVJn4/SygufqPrnw2v
uUd2J/dLjL/8oq3fs67RQuyde4ACZL6aeQ93f1L9OW5OoWf9SKfsu+7QgwgcUsgNTjLqLcaBto1c
cjlyNBTVXMNiaqUVDI1Rwls2H7iU3GNS5s6mjczx1Kh18a4sdLDqpltsDUVtbmoNuDJISDzs5rAl
gE+lPj9iR7DpUfiuhCY3qBCnfteWXLJJIY5D5aEQmjTTFvp0gT1W32/qtjWaQMF1ofdrDG6wzJjN
beGlrR+K4abSDXyB6weUxuZuNwg8EW32Vxh+bEqyctDtSFD6pe3tQqXc54jaBY2uoA2RJBk6QIkm
v8xaX77rEOm6Sjq9fINXRaUEKeDpyYeG1+KHBdpvDuy2fBc6ScpExjPnpIdgbHWvaPPoI02bGUEY
NSI9olSVPk4dMtcwB4243WNiOr3V00Qr/CSFUODruvzWO2zVnUkPtwxceDkfZukmR6NkJ0003z7W
vWY0x65LbukkcZXMIhx8R+Qw0z31Zkwi5IyG+GZ0HcXzrRiuXppapeLboK0+Z9RxNKRHwV7shBcW
d/YkDXMb5mp+6rLC7q5VTYyjL8b6xoMr8tmJsla/GYV+q7VZeifyap8uPpZpXn4rU3WT9L2RB2Gc
NVmgl033bk4ydfQpJ91QNipQUSEozLb0BWffLtJojyFDSm0eyRFDjqMVuFGB6qqeA9DmcqR8NSY3
TWw8JKEObJ5lEjdbNFq9u1hlcnYJWmqeH+ZD/jXSukz6dI5T3Yfc23YB3iZhHbg14IdN4hW8R6ab
bbaBMWTU+260pQTaoppdgN9ZGb2Lusn5kZf9fZiqHdR+Azb5lVkTS22YwU73Z+RJqw9m7dQRft2i
ande4TqPejKop1qOTuGbhKHhbUza2ELNTBPp18AxR6w2F1u0QfdCyPxtosy0Z5GG2I2tLZp9j/br
z1RzUOtSWuVDgsXsZmIpHRSh6jtQapTXlK7sjZ2wKvtNr7NpEYVBti6Nbqaqco8iBcKUVP3HNo7b
Xa3pCFdxjsYy0LwG9HhSmv7ISttkKF1h9okvjmLaqWSqqvrjiB9pFEy2OmobWlh3QgtvSpQyd3Vl
hddhofc7JXSVeFO6Mhv3cy0VdRPFhQpMvoi7AEuCCSm00Ypyv2nn+Qrrn+Q4pLGuYC3YHDqpDztL
ZctrSf4jT0zbx+ZIv6U+7pzCqR8A3U8RJjoKdEXYbmX/lcpRuzXmXJzUokH7wBab1KnT+3gsLMFG
oOkPCPjaytDHYZYJ043CPE2GFe89qbxtRzWJNr2TiGMCV3Wbpu17PbIxIJ+z+NscTwc1K0r8mIX4
4AzlGPt96hpfofQNB+lW2k8mtj5EeWrvsby+J8kYPT8pk9Il6g4/Qlsat6DZvC9Ng1LvLh5FAv9m
cIf3nNyuPHZxiJaY1Q7bqhjc9zE3c+73KkifTZpFw9dewfjKCPPiyzAPPUB/o9uHfW7hzlQbypVX
GfljbGRZ0KlTG/u60Opvc1Vq+CaA7LAM4pZtmTbHTJFmhT5bixbcPFpTfiMNh5MSyKY9b7whzT/N
Yw+N0EDM8NjPKUJq5SBn78pVavxnQkVDsXWWSUdvTGbvNHvuPYj3wCb2LsqXZTAMCBP6+I7a0cnV
Z8s6xZYpIS5kZWIc2pT+Wu8Z4xBMZWOWt2YbNWOQThxXfmxXlR/CMew2/He98RZYEIeGoxXlD6ox
lkaw7Q2G7tMsaWbf8Dp92sPArIOuaNAgh7PSg40b0o3ujvbXtC/6uxygjbmLB0K8YRuxxcoJY92k
nd96PTasX9rcIaA2m/aKg2AoSt9ravk444aoHSRaP9mNmJPKl0WqBKpUsF1qray5z/EL+Z45sZ74
mDYtenmhab3rTCshkpSOVW/rJufencbpVDSmKd5xjSwu4mrUhlulyt8yrU51zMpen7djMedj69ML
pGUetp343sS4be6GoX7jDfXeMeICMu4kPtmWVuWBImL3o6X3HOxpiy4l14Ro39ROlV2HaNJ+LbAs
c/wew6PPvZmX3TbGd9DaZUiBdLtCxFlQtO0d7Xs2sRF7j0lOPhQQAd9DnAPNN9ldtxURJ8qmlxZ2
kkaZjUhpWKFOoOkpvbUt8CSKAabWibJTubtiX1OZ+r06ZIhzcqliSNVlKc1qtMvsAC6D7eyaIU0H
PCE8O4iUITN3HWmi/WXsRWNuM5xLMRGqO/MDODu7B5Y9iWyRZC8mH9FD676gQtbsYqRw5U0SQ+ez
+y6y/biF1I4qYUGrESP3fFd5qfaeAKZtA2H2S5QUZYey78vbsIiqr+PkuI2vKYn60cZqk8Sqj0vv
RjWz6i7zaivfJ7RECOKMCtSPavS7EKB6erJIzbyrFLwj976obfWT5+UxGCmtVk55EtkHkNXhbasq
SQTjLanel1E8Jbsp6vr7PNS6ry2VyKCejfCnKJt+l2mT7TterJaslpE4ltaQ8SZXBwhNo9ZUEX86
dezbcZTeqqPRDA/WYOZBpFmz4dezpfabENCOu+2SsExPEs3JhpDUIYZsYgHlPpQu6RA958lEcSx0
o60Vdma4kxgDfMQatH3w5lDaOKYMycHoOQM+VV6ohkeYgoMgkAfIuYmhv7ZBauknRwEcgFfmMY/U
bK/VBDW+3Yz6Xe/VUDencJJiH1sEBT59v2w8lR5ldGxVOnWjiTL5mM7d/6XuzHYjR7Js+0UscB5e
OfikMTRESHohFBo4k8bJSNrX9/Ks7HszlN0Z9z70QwMFFFDISpc7aWbHzll777U5BbLQquNIQjM1
b76puKpVll1iNsOtZxlWi570gk3yFquhyO99pO5bvPbMe28su9i6sDcWdzlqUvfIlzA7MV3lilvZ
7ZiVQRlrQWkOaJSs8i1rcWbcVbme7ihzOcnGRUzPgZ1WWjjNmnuxlr4JpJJR1QxYu37b8nrkkGJo
xUG43blnr6IZd7w4tS0GlGVhX+M65x5pvYy3Q12dvWTaLqw1t33yCOe7pALxj4GWWfcY0uQvdYb5
GvMn3wgtbuUcpefATV442WcheXdkLfnmusQVXpKXUhg6VU7TJa7ZjidsoNVNYfMciHW4nnJm14FG
KFXKdhCvbbrl155V2tPBNBi+3Neitj9zdJBM13uJ3X9QahUpLL2X05mSEoSD13yIWzdz21t/KhQ2
AnXnIowNJ29tg5+axSCyYl/tqxe5NOJy6Fl3N57QnOawFBqgWqi388FO/QRyMo1pW90TUnePV9+P
MnDetTnVfyy1x5o0+oe1E3RstOG2dfhX6fW3Rc8Ojc8kx0/L7Wam3LsXVNrMr5yrVDQHx/c1Qnyy
71PFsYcYtpfNT2pWIhn6b8Eo7gbT+GiM8tKcdS+qyibpxvXVzLUCWGQ6Zqm6Y4IQhNNYv/bnGDTd
c35oyNZC6XS3g9+BdDfPzmDfF7p2sxBSe9llaU4PDdLOzbubZh3P8OnFEvCSDYZ6dbruGRWaHvte
4ewaIUgUWI0pzBvnrXcr870moZyNLmCeMWSvq1klXVtdaoGgJxPQOKm9NXLmrAinYOzpEpnnF2Yi
RIQ7dGiMqJwQ/RwaUTzoGLHSeKHo5G3/WOjSh4Y07/Ky+z6MXIicUYWbK2au40RlZ0U1ErQtuOYc
9FLvnIK3qV6cx6AVqk9asc38CZ472NljpSwgCDVccj5fp9vAGWdtUxio9cbpA6yx3Du6OFed0R6X
1iUhmEZH7bBvGVwpGATFqaoOotfH46JJkHKz3Hn6eqGN7bVFCZ9WpRsql7kxMDK2sPnl4mrNVStK
ncKgu9FJuogm95yZYqldNRTzruqL4GiWK3/JKm6ot0ZipmWYO+2SNLPvJvo0PQabdzsYQQe4l10i
WXnQ2Z/C1SMA57GfnE/GWNYlG5t/WiS3XLo0/YVW9eracNdrSi0z7Dzv4A8GjbNJj0o3/cha28H/
W70yr3428LlIlro6doVWXI5ddivXDk2veS2nzb6zasYPugMaI9BkIdzpxHHEU+VACoEMXUFLypt9
K+TaIy5Mgv6OwA5PQa7thOAP5PQPqVtPRDstUapwsjd6b7/W9fVgOOvRzcu7DgVLzB0y5eXri8tO
c0Yrsc7PHGdZ1GDyJ0GjdmgSVEIKMr9mVysR4w+fhma9TkfguxtDK+9VU9M3kmK7CSq5/Rxt/4iH
83fEXC9FN58aFId7q9puaCb0IQbIdwbFu65Ecdgk0HNDvIIlDOdQMjy6zA2bJKTGwb5lVDPvmVQ3
zmqKw+KJfdE1MuQY4nVi945qsxnv+RiBIyDL43yfPniD8drXFL/w5UtYCeGFrdboB3c0iEMczKvW
XOYbnxZaOIvqYXCbO6dMn2cf44+AE5xqg76Ann7UdGGqQL9yGwrTtCgmfteCY2gOvo3+0J663G6p
Rmoiz2ru0WOynLO6Eas4T9mmrzsaIDdT7r9YaX/RGc4LiQrYMCNrPddFc1QH2RIypX8etWaIskJd
+x5C9c0YLzO3ml6CXFaI1YtjX9snfer9kKSyKbghAnHhGlm6ZpoUvZ1rh5FIVudAY5/OaOvAj71Z
rdnX70NgLHuVV8FlAYF1P3adHvYiN78NuW89uJiHX8o2M/Gh1n8Q2lEluVNDpOLbE2ebVubRMm7L
YcGu4QfRr3pIV8xLvGLwdjOk6t2Y5upkibRhea7ajmm2E8pOT3/ODf2McSwpJGEO8lJw0si1vy9T
o9kN+EDA2OUX3rJUx6ztjZ1Xlm04ieIuLYtTV3UPfqO+oZp8yCjzw37uvQtJSC4hami+KUhNG5PA
yb1qz0aBOssqzotChg6hBeB6+cIR5z0Y1dRHtJnasC1M46KnSDn4DTGnen7BwnXDKmDNwiH9GHRV
HquxaA7NlCluLqWKpfCaxChwU22mK8+iOdFUxc1c6o9b7x70UYjYpnt2gT69/9CY/R2yeVWMlJsl
9gf7smhHTKjz9dgG83Hx1tPYNOl9JubtMsOaeoi9yjpmLhfI1KrGJ8w1dQLsy2u8nw9l3lRXVr1M
yWDK6rIgOv0Zq7Q321dOiGM5Zgb+9Kgw2X5g9qPHeS+q3eIPp7VcMXrJx4fBa9ooH8wTwZWhKAg8
8a2m/WEW3hquc/cz07KfYmzjhaD3XeOsUxzUy2fFIukqZmqhVnfNrrDZaRWXRm6TFu0NbqT8WytT
spTmMdvVmT2Ey0L4K5fi95KQKA+tRD0Ye4d95FjY9TsXHA54jezevjlMfv60+mnkGNtj1vRcoLP5
0bWF+wwRYO149/jj/TFro0BWV2eTAYXT0fviqH2+ei9p0f6Y+UGxKeJv7ntzv27iaFfuca3SK5mq
D1OXedT0TPLjpbDICTXXOTsyAWuicQ6YHdEltzGdq7pdvxJ+6nRtl8WM09LTzDb13dLnp3JypsTv
/e9eWj5zO/m01HxTnZMvenO6pi7cImk5NHRmKwL2T+M2p2HDv/PedycuPOTFXw2DerVtNqC57L3b
3qt2pD1dScuf6CYYtvlal4ScwgNaa7rL/IlEiK5HVUMfs2jDZvbG2B643harO7GxVF1wbrd5N0s+
8TR9bgs4vjmXoJ1+sk7angaMl2R50D3VfudeBTzld0dPx1dDc550NS5jgH3C5rOq63K8IcRZ05gw
OmkRM8wLrqm4WuuAF0iKZa3NbDwRCz9BlFbp8H1FSfktL8sdyafLSWatcELle+oRd+etDBeCzicu
xZpbzNFaCxzfNauW3Y2kqZDxGzuqSf3Q7rqpvJOqX51kNoa53HGTWvK7RjOdOnIm5jObI/3TwNbx
WdGzv9Lnpfww3SmbQ+RexfroVLXU2RG89uD31niqBrWQ+2Msq1Nd8e28/CbHO8Y5YXSk7xpaW1mY
V5O1p2kGZ1pX5MZmJNamhf+yNc1VhR9mg2MTB2lNeqMwtwiBfQ2K0u3MtvJ3C15pVogCTlxrvnPV
pK32VvCu3RpYqBGhNsaDucldsKR0mokDxq77xEw43RmZ9s52c90qK6m9yYlHP0NbnfdrLLs8atO0
tGkgBFVSysl8d8wlj1k6drx2ffeEZwyHwLzc9GmJLrvLcDBUCGeF1Qjqb94wzHDhtTOHGcngaLSX
PnNXV1p5iXrdMF0um1a3UFNY2a4q09qrQiEVaE3YjlYlWdymHjlepXYzXdFsJ2yZPglVVT/JR7Nl
yKB5NRiBdG4yu3Xk2+m/SbX/CYBBfLT30/DxMUEw/C/AFs5+FP89t4AjWtf8LF7/Cjqc/x//phY0
1/0XzIJDLizE7Rk1+D/YguYb/8KSHW7n7DBDe/dMhP3JLRgOsAPOSoBp0FtMWAFB/yQXNPtfjJX+
4HwBvYHXYE//P9CFX6k07BfhJoDvdI+6KQCn+YLSAB0KT8vPB0Md7DdrN1gYS+q/E8X+Skf88SnY
v6G+hY84k4z8Pn/FhAp/XWp/HpsdYM+uJWN1Wb29ka/XtTTu/vLr/8lm/MJi/Iok8VlMWmicn2l7
bNkgC3/9LH8uiWMdhmpnd2Xe/9hG6RL+1+II8MNnBtVfIyLrnJ2jqbT/bAQdvXt3dAJBsVCP63dR
L73rYbPZbSPRn9okD906e15ks5gBpzHUtxJbDul8+89/+N+exNlFgFk6tMofzMqZ8voLSqUQTvTa
2pQ7ETzW9Y3G+KCqHv75M75wcn/8OLyFrom49cwuf7WHWtq2T3H95xKmFe+mux1IGL92ULZu67ob
VBu3qQyHxQBc+d1z+ds7QPALNkouuKGDk9NXdaIzjm3ZmUGxs8IXmluXVqhHODTHXRQkap89YDwS
/c5v5YsY+8/v66FQIMDwbJX7BY3DZg3vmqDmoEvUTsRLksZExMUAEiczbh//+df94iT8709Dd4kZ
FgQiVMKXxeSKMtfBFItdnzhva1zcZQcV32GzEhdHNxzjJV6TPPzk6hfef/vnz/6DV/2/aPh/fja+
yZg7Aa5+JfEsJp/+NPLZHhpXJ2SccCgSeRLf+2NzdL6Nu/WUJ7/7xn88tP/+UwHzfn1p7dKY9bk0
i90SdaERG4eiD2nhh2ns3WVJ8diTlxgGXSxDFU1XdKjjAOAjKsJsNx78yLttr5aL8htT552f/PMv
8gfi+re/DW0AxRdbD9eHX/82r+3oWaVLsWvC7GDtgljb+SczWg5+Ul1rT9pTcTHdEArIf+zb9Mbe
mRfaUY+Z0D7Q1TmRGxb+bh/8+xrHTPG8wHGXYHv6ygDz1OS41HO+85XUu0vd8Ye7KQOKu5hdy/j3
ifwLUfjXnZCT5S9igfMbgb/T2QaF+Myz4OvL9++0Ghs7tyqZx81rHTPcmOGEeD1/l0j+92+FyMo5
W4TjqwTz+mV3X0YuAnRJ+KDMfnNptFBN0/qaFTFW//xM/7aHAK+g/sHZEP9ZVBhfXjcnoCvqC9J4
s17bB42bmHRQiiqy2t8dI39oxH55e84fhcbvnFJAzf3VNVhNOf6G48xHvdqn9VjHWlLGYjfyE0bZ
BcrxaIy9PWE51+LaeFWPebJdlHtaRbt//sq/wr08RcSXbJa4/KIxgO798pU1SyyqWWstWXc4ROzd
cAiruP7N7/r1VUE8i/+WCYevw7ogr/p1qUC+ARSdl0pbDAn8AF4Rv3kZvz45PgFxxLncAdylaDm/
Q3853cjwNtv5j6lF1EX+bX3ofkMi/+0rMHAkxQJDGl51ntqXtz1Djd97mwa1uGLqlTsqCO1pEb/Z
VL5+CvlQZ4Uz2wl7vMtM/9evwYV6pIvXNQw9kdouYlii3h/+rKX/n1fu+VMo9nkg1Hcm5h2/foro
lVyHqW2SNfW0Lh5GVkRkTniI/+a5f1255w/yoWNR0jk8oa8icakzaXGdgbuhCwiRdoyFm9wYw9nF
Yfmf3+P/6pfD+ww8FsEgbvdfyhtZY8Q7aPxyuen0j9qsi+u6zdRvvtDfPwW95VmzS6LJOYLiy1bU
c+82gnmqEyy/0yf2C+8an/HfrcmvL/PZu82liAEDNvnvr2Ga5YjVmqGcMnGmWj3oyyCv6Cx5R782
zYQQ9t+ZKP79W/F55/IJaQG7wVcTbI/cLTNt3DIR1sD1fuOmSRX8Oz/P//JbMejFfgTFES/gr28d
fQ2LTd4ugcJ1DdZTEwf03uXB1kbrIEbrd1FRXwt1XjyksRhm+dxzUC5+eVYbhmxcWC2YMgYryFTs
a31xu9CdwFlNV7tp8zoL//kl5Luc98u/7us8L45ZJD9oVs9RFl/WllfJYqyDooqJ66yvraz1zPzG
Hdtp84u4b8TQhNDimOEAT5/dAasMM4fV0RoN9KVcHhgpViqum0HXd/hfKS+sac5JgDwr2yLhLe7n
tDFu5b5lHJ22nsgdlKPx08rJ4Ur0DZ1g6VqC8aeX0dPaaFDvaIspeCjbYdhp9+awhXVnd1kEr+Iz
784tNK40/J0HF7/OGT2jbxyyhk7JRa9Ik4lpPIO30hFhuFNN85iGID+6uqBnoFPm5mWmYrPW+/U7
zzh16Xrit3JvuZmC783BpqeIpCOrDP16ys9GuA22sXZfyW9jrhlmrMq+vK0rd173hrKDGxq4ywO+
F/yhAhVqA09o8yeucmBANmeDHo4+DtxRlabjnTtnzlWf6tNI3wRD+ogurCFjFxzU2PNj5lBmbp3e
zHMD383Ta0WMlscQ8aRJJr6OLuS7BY7iwXMv3jWzKgnrAejJIKoFLJSiRLhN31s/W0YSfhHmSnbX
LX+UiM6X7x9pbw0VvyMSezY5zFjCYpjgr4t1YBTFoMr1ImNy4BWVV2DEJMuluuyUcm594S80XTea
MPRrLIDTyTY1wA6QB3Ha6rO3HERwNtHh0/Gmd4XbGqELXPHSW1tTmAdj8/QB47va+zQxtBQRWIwO
+OHNDI9kOXZTmAWlWqLGsLWN6eMATtYWWnpbKTLwkhzDjqI41p4k9HU/LKJ/LU1aXSFQ+0QZotHw
jjbTEoxG1LZeBWPnc9PoA1DqmbYiCZtQBl4y2mVA9T3I9RmFJuBduUJQx2VgNffEZTNCzqwZQikX
FdiJqWt2TYTyMm1RWbQbo6GmASUVshBMjhjOXMrNLmH/SU8uDp67MrvFyArb+rzlDQzPgPsOqMTc
b027EGo6YiMd1nY7i2gJWm4F2qSsHx6Y63fDbup302+cV6/TPYzap7mxosnpGLF5HICHxSqMe9a0
IvHGtUojKfmnXxvAvSHSuDe/zUXgdSCvpFvzbqk+Vm1KUpgisb0Im2pamFyYoz4yF3QwNJ9a2693
mWVpTlyuddDgQsCUDQPwEZeAedH758DpVl7vQARaE+X+6D/2mJQ2IR3WJiPKuNLbg9kLFAPLzBEb
6lsKLJebMrgQdboxGnFJYQJGEoO6smQrbkqkpWgJlqle9xlJl/lxzWgIhC0XyrexBDhOdJLy7nUL
sj4cc2bJsQn/DLWoaPgxV2W+E/VuX8toYh4NToIYXkRpt1VnzE4a2GqXvv4MD2Ca/C6r92guhXwG
/RVZnGm2jjt1U8moySzoK0I6mU1tOndFfvpLp3HA8DqS9B5ni0AbH86PbAc4VIwMGwC1fW+T1D5q
olYhR6/+QSO+x07UG73rUtDSiDHxHGcInH5d7zGe1jI3ZiTo5Mc+N/0CGKsoaQMbnp6Ylc2Yn/eN
0qk3A7nFhjSaIXHQN5hxt2aNAVmfjiLECBgPskCfe4HpWHNaJ3O9d1pD+2aOsAQx9rSamUiGnB8Z
jc7gKCo7Hw7YTrrY9mUjYb5k19ltQsRmvcYuCiQbHL9h3kKZZeC1VYg8CloyOsK1HdFLVlbPgD2f
VobyXHZwdJzrgTcd8jAddlk39Ej6O9Fk+w1UHQS6hA6KRiQ9LXbKWG8ndi7K+ejlabofM1EZ8WQW
9RZBRBUvgypoEQe2hhFm5lXNfc2KQuC69JuKkDnMS1QiXmEz7RrGkj7sBrsSLD2kZ9aNr9k82w5g
l11bFxixdObB7o01j3KR+x8LLkUstXIc5rgse5fswA31Q+RYSGx3snDVD3CHwIi0LeiJJmKMegkb
ZBrRjFCST/Yx/Q01Q6bL1YLKrkr61RD59Zz5hozsZpZazGxaIGEgmG/kq5v2U9bOJqFDWPt89qWW
uwkrneHAPMHxH8kq9LO49Ae29kXNWk2ap08Dnoiy8UNsPdO1XlOdBg+wWkB1JakJS2qzIvHzKsAz
uZa8z35TuNDBjhyi3F4cP4ZcQpxhruCtDALnjGMP603FYvZm9qdN1/KwG2thR/RQ+y4C1O2eXa/E
yjG3jFWCFGVnkcTsoDCSKGIu2FCY2ECLTDb/O8qdvso4JQL5zFBo7TCs9xEXkq81zbHAJ7iKwG6L
p26q2HjSJeve01llLcdaI4xTvrq+isy+1L0DulkyskywkG/dLOcHFcgJ3QL39ncMwuYLvAPwKNBK
3ijKHkszOQmahVGLaPJImIv1rkSlxH6hsdBHZboFMjbwVkBy2czFQy/1HrR/QAjMPHBc4GwIhXpt
MNT+2MiqXfnoHGPhUWSrFQZyoIDw8nXbd2SteuxeTvcz8JSPrkc/lyUjoD1Q0bRs7F4uiVhR3oyG
kdQdS/ewtopnHFlgGc+TZ6g0FKNRMecLRPuikeHQQ8M3poh448qnyR7YeXW3p+aw16F8gYRg/+l7
RWXFNxEf0hXiLOLQJ3WYartbo1720PIOd4hPV8I/hN5iD2Y0ohTPIrQ70/PQWM0ca1hLWiE9zvl7
bapijRrfUjb6IAN2iIPWSFy9lPfpOgd6kjK5g4dX7HMe1eKrXaTnxeGNhc1iqIvtvdRXHXWKpgsX
4yq/bsX1UEhkEpy+3bibC7N4ZYhmqMhiSR3nAZ/wiI3V+VFXNlOyepryq35q8D3xhkDdbV7W4ry2
GO47iUPLW+Es5hDhmjS00QTweNdhxcD7nS7eQ+E6MEUZ5vK7Ak/VaWcDGZoHJAiSyTVmbiXseZDP
L7LnByH4Xfc+FVeUPBktt0HRtUwNvr6gWEbYpYs17hV7hZV0i2WDy/fUg+agI78WuVOoRKcb9BhM
vlB7S8ucp2qeoIP0bszzXTe4NA+ZEG1LaGUKCZE9euttLW1iWqrG7t+ybVRTLLQVeZ+DwucTn2Og
zHVACZG4S+oMoV6W8nI2nDIIBcjHyQH7YYvrAWsvaj74gpddFrGBFmUAERQByqIMCCJxaqv8TEkw
dXf53KZJh5XNtqttiiFdphQxm7E1313Ln43bYgNDyw7ptgz959QTOvFIr97aSvx+GmZ2eqm9qcaY
Oiab1iSXmGFZsGB2udlETZSgBe511+TVciVb3RfXVpOl1Tc5ze50GPPJxFTKXaQVjn26POUF04Zk
BD2H7+uGdtv3g29NMNQsu6ise50iYUF1GVVF5RXffG2gYNzqFlVlUBuYj5VNWjWxaWX5G6Yw/se6
gubG2drlxl7rcSn9PuENIKLGs/Vnm78UTx2jVfqV1Y/KODGZQEUQbUFWg6+YIxfCGFPhabwYAyUw
E2o4qS+VybJBNkX2RpB40JA2vJsBm86IGkozSCq32H5Kcw2sRE2zegEus79beNWLfcXtRsLFV712
BU3rYGoyLekQsWs7oHWdwRG/xjAKphNWeBkUe72sjenH5OA5GJmFnY4o0vLBeKr82S9Dt1Y1tqJC
NdmNRI2xHDRbsVFT3gNhoMxx1c5ZC7mc3KBjGzc2311O9tgP7d4Taca+Y6eAwu6cBg+TP6viqc3a
7UnDaynY47fsqdPaavpbsJU0nRuyeJaDm0o7i5iKDhLELM8XZ1+e/eRRsWJJvJsbZXTJOK2b8Y0O
pcRqkyDgIJGmxgaiT4ONu6cvszr22trAJKvRRRfKMW2QVASNPX6g/G7X/TBQ4pza1EzrEznZBnfy
lnP5BnfXhviGarS+uT11yLXnbqX+Q6phtONg1JxqCUVVVc7RpziE/9B5NrFauPyHKXXodDXqM7vv
NFvj8Br0y2Qm9KKCKqzctnd3OFnaGXgoCAp3JjUvSV3qlR8Gc71WyTmMqI9LhR4l0ZvKyCDX3ZGl
Y42w3bgVDCO/JrNurnmiTaMBEx2ZsI/4xTOCubqJWswT5rt11RbMjzn/55uggQGFHdU6O3at1rtv
9UHdyWD2b1EUW92+cfXhzSEnez450qrqbxizLj/0rcb4aCYjLDjgPzMZV5iHSD3pvRW9rgYaujyb
hCBkh0qiKU2wj4ImyuzUMO5IpWpfms4sjL3pp8EnvI7AuV1xM7oeEdsUscfT1E8ebKu7W4YhM26k
h2PpUTYDY3VW81h5YRFoQJQxYfI99SH28g0XgbWRsQ+1izLAq+x3yyJC79QjzLGzcFaLWC46pRVa
PBU2fHSuSw5YnGWG6dq1BvLILW08Dzi6PMsSYyFu84bIQyO7IDAemK4GSfIjey4Kww9Txg8UNzp0
lEQH1MzpCd7Gt793NiB2iBBW/rRTl/KjsHzI9K2w4qJ35aPlDP187whRNRGJMvmHSLkr70g9HN9M
zde4bbebOtU+sPPeynD6xFtC9JFd5tnHpNvLAMSEG8Z7M4KNfx9I4nna+jwvYqUKAUiizCzC/8Ar
w2pYuKPYNA7e/W1ayyNKmuLTHFWvRYjxnO7J7HQyh4E+vPaiawbtWaOKCo5r37UidM7RAtxCitm9
aOc1Y0GTXPhot1PgR9ViLsMtjcf8sXbqrDsZOMJXGIVNGFM0uvSRu4FpSZFOcsfltE/DCc1hGmM1
VFSQtZqpcW22V9xE5ELJ6boQZ4fzBtXcTCRroSwbBErIZpDcH7bVXC/rht0jzNEEWxFMY8B3GytJ
hHLbGY+wtXmO2qio7is945TPK2ecrmxjddv7dZxaBNPB0JqnUqlpvDxHy2WkEbt9kF0Kze5+Otjz
0EeZcENMmpbLQpw1OFmHk+mpdteZbv6t4aaAHZnXMUm3C1WiI+MELCPpDJqWkGnl9zR75Max0vW2
eVW1+WZcFBnX1Dcqs4rV0vt+Fg1SyImENKe9JZzBlxjwVC53OIXMu0LPMbRv45C5t65rNum+nCAw
KTtM45OOC/wbFskTMj6/zJEwurj9xGrGPSSxOGAn9gALgSNVPjdrTmIQGU2iYohzkEbtQPdNwRfD
KtK12BZZwiinJHK43DlvN7Mb1CUDLH2ACkRNkT97mBY+bLmllQeZaVyrNpYqlNzm6OMJHy5UgESh
AUXWJvKPiDpdQqNgKLRi7JiKPvbKbKHrxwj+ZZzw6woHjYoiXKvZ+r7kpXp26ao+LbLusyMG6Qa9
T31jgWlZqS2HMsuJGSbKTtW329rarABrnGMsfdEj1TZhXphRlVkQ8aNvdZxqrqlCzBikfsy4P+E5
DoP51pGBsoZI+7Mrs5gh8se0NbZk7k36n5usnNsUHOslVXl655Zpml5AaFZrnDL1gsXUFkaIZGsM
cWVVvh9yixnb/cCtnUgAc51OYzXltxB7eRU6slWnPAuEFpMqywPiesFFWfBb22FTjzTy1lkND4Ws
OqovNKFsROYiX4y5te+pXdQ9OBo6jdVYsQkwg9FA1lcu8lXYYv1pVY0zxDndSRmSODkeDUDTmiwZ
FhEyq65/hPfQny3ayZSPpsM8S0Bx8g97Gv+iYoNLBALhB7r0hxqIfhU9wlUTI8Nb6Lvej4HmORTH
rRf3C0Gs3wYEeDdry9glHCa9ego2C6UlKpG2Z3KRjyOIXurdCrTocIqWl90NvYfRfZdr23tbu/R+
2yVzcUnXqfM9R9HM81rXvS7qdHL2Eg9bbTeWszaGY6MGJwrcYbjFl5ujfO31MhzhVD8LjGcrvCus
TEvIPTDNmHwKEDCj0n1aqz7DJ7IUmUthaj613OxzWgPUKxk9mVEYKOy5QQXLieWjkAVJg51lbG0P
CbPb2JfOPDJXr/RaNCGCKYHK2S08k5yaAImHBk7n702KBuoeTNkATfLlxWgs8n97cMSDrTo3j8CU
7fsudb0XHAm8Ll5Lm4dL2dN/epnGpkcWUIuu3UxpN5jTlH2U0h7fgqEfBPx6Xny6GFjSn8bY7XES
wfqMnKu5CeCixU5bnOkGq1R5tkDKx492sLRnOeODG1ddudW0qZE6Ed1sPDpiarkyGo1HAJQ5KxFO
AeZUieUujo5LxZJvF266dU8TvVa0tEatn4oq7YtI1imlmpmm/lu/2JI+alGoC8wQ/SoMChGA6eGC
EvYUBE04tQp5EAc2dYey5uCJHh09Wx8J4os7EgjHrbU1ViqTwQ9ICp8rI6qzoXsbt6rdIkovg52C
UJ4tLByaXKHHVAoVmb9JgfeBbH/WyK+PuHzJMkLpSYvEqtc6TRR+zN+2AuUDq7ujUh64YxexzBZK
aH22Zhhog331FHSSmGdczj6xqObA7/Xceygze3mYZxN12EDccIJETzdwTrC4H1pTE2i0kGv5nqN7
irXeW6j9uuw1L0y6gNR45b3RpGZSW719cocs26E/z+ewkKhgwgwVlBXWqbv8IMK7TbncluVN4/vB
80Tv4VOky3gwTZTcCT3laYqY2WmoELcgMfNd5uJuGFmBWG467mIPKpf1DR229HJyNuxO+ryWL2D9
atx5nJInla0ezGhRe4kO99td2KVgk1FdqR4Gf9IvQEaMK21BGxdpWq3etdxnEdGcHZ8yHGOeu3nx
aYtp5fYaVCsmTyYMsob+wCkvucjXwCb0lrPQgWv2ozJQ0KmgCCxaz1o/AxoW/8HemWy3jWxZ9F9q
jrfQBBDAsNiC6iVblu0JluQGfd/j62sjsypTgk1xmeMaPr00QQIRgYh7z9mHT4va4XHoYkOsADIa
LQ4B1XkRTcfEY95VBUQOssA2U1HnX4US4lsHn2h0qGeDQGMB7OUHo+X4ylutaK9TJZgyxiibiZXa
SSthKw1RlnJTXh6Soc7YSSMr/26rpfykIstHxNGN6Udkn9mj3lDJ2GhiSOndj4Mc2XxFOrFXHozE
TSYaaN1RHHo3zVih9BZFaOBLTDIH2X5Ako5ie1QyjEkrHwwZFC8++6cCp3E0FyjIqf0xGdXwKEen
+mz2A9llCPmJOJ3bWx6dcWQwjqiuInXKvoF74XeYWNHhRWSacYi0Liq3TpmFj1FQt+pazXX5IHwy
AHbhRNgLg89gNvqqnWg7E1IFViKrJ78js3tj9oWC5aQYxh5h3ZI4+H309WZaS8S73ycKHczVXk46
bswI25BlB0CVqyowmEpeXH+Twhp0vl+XX0scsepKp4CvbKYYPfdq0rUQeTWkiggbIDcHa5uTscMB
d7BSrAjPwmTp3V1fkhC+ifG4MvuB6NxLVM6Pk1qUAiup5r0MLW1tZLZ60tLQklDviNBQb0cjM78I
fNGUXoAsIJWKtN5c9egfa31Y9QG6vHxQ7GaN2lqAMyAOwcdCMM9ZQ1DF22pa603bXs+jdDO0iHxX
ORUEfjO21XSDzxxjUpi10bh24lo3VgYhmdYGjAWqX68rgnAbpsCC3GbydGzdguPINau/pZ9oQP7S
yUU0IFEpIEkDXElXd9FjxXZJLECRbJUpGbeS6o07WOGn97ucv1yENjvaR9ioGv1pzodvL6LEVpW0
5O5tRmXyd0ZZBpcxqJY/FFwgfkCTgnQUVR/Yan0hTAE30aOfiZOtXirFdSQ174E8tfwE622pUKBJ
jEAWPQcRV+xUlyKmKNSToKVrswEZAyBSwessm9rcGITXbd6/bb9eCuUA2lGVFQqM2FLxo9TTaFlD
a24U3cnWoixo6vr0xQb88H84DJCnOOg6dAsdJNpfudCoMm4t0rqF2BCIQdUlqGxrU5Ua++M//Unw
VVAII1jgHG/pi+skozETukKxiXvDcE3JG0WjV7wqSfg7calfu/mECDpzCMIc5Qfj8u2gK0acyxka
IGAQo/HAtJa8vBU93WWNX94bfU6sCGiNU3m+y7E+y7MIHAPOiphVAqJ+e9kIB6zXj1QnMoswBc7o
2qE0i2D3/n383VUswM+STjwza/m8woilRk6x2AR21V3Ekt1NVGn5iayi312FsIZZ3c0ENu3FLVRw
FFDwiMSmnyYbQFYBxrHqqxMz6jdXmVOBhTpzOgVLxNs7Zval2VN34kHRhNkpeVR9lPkw/Hj/js2f
8lpmwXOZ0yX/0twyeZdCnLBhg942hbGxqmmg8u5pO3IvYOUYvrlJAb7dvX+9X4cfaxAEUFI1Z/Lp
X/LYV/qyKa9TNhr8Ko4O+m1ISsi+NUvwCIRq3k0xTQaon2wO3r/qr0sGt1FjvQALhrhtOegdABZ+
lwQGEhZtAj5EXc4TTYinrhj/vtT/+yv+i5t63F7x39OP6uU5jN5SIfknf/srTBWjBJqoOdiRWpLQ
9f+jQgrxH2khWGK+sgLOK9I/7gqh/Qf1LSlyKvnwEmA6WrT/dVcAjGQMzS9p1ksOfOS5/IG54u1U
w9wBnxkrAlp7AoiQ8y1ekVOgBrgbA3WLmyB0ldKjfgan7+bVDbn7e1K91vlqb8f+X5ch39NBh8ZL
H/TsYt3IHBo/E+y0bcxoP4xAwrYWqy74orF/Gg3xnVIc8bmVjs6vzsY7K/ILd4i1+NkakuYa1Arc
fupfgCZMKqdT0nS0yL1TzPZZ4ffvkvDX12TF4XsYLG3Qwuef8WqKhthDaj3O9C0is3pP54NjeMoE
uqT/9MMPEu86tClDNSbMsRN3aL4Dv1wazTB6XjwA5hKjnbGdDEc71rf4ZpOHPqnpW5CLsw05Weym
VmJbzBvvOaUrjPNXbZ6wjtRPosWynlrVVku68fD+V/rN0DB18GVsM0gbBF369mZEgWZrKoEC25ET
uMkZS413yKPSb39+Gc5ZKN4Yf/OYf3uZstYa2hbNsM2DtIIxAuHINIEpnnEV5gvhMLh79CWAOLcK
mDt2OWw5vTnrJChQ2uMYfv8ivxnlFlIYQn4YQpawFm96r4zZb8bhuE1Cz7gWlkrRt8vyB52An43B
CQnvtUi27190vj9vBg4rCFRXg12hhWZ/yXLWDQqBTcd5Hkvk1yLOw7uJivaKxr3/Vc/nA/wYpzs6
0SjNutz89P7Vfxkk89VZQRxk2byxxeJVPU34AOvS0bdWl9yZTi7vaHC1D+9f5O+oojc/ki75DEM3
QOgC8VYX64dfYLekZBRty1wZN70Z9NeR5ZMQPhlofUaszV88Z8S2DizvuuoNfz/pqWCNmZJN0tY/
HEqcXwt1BBNVqgD4VoJ231efDrCbeIhhabImF9DiIjIh6PfMbuetxIQMBNQeo/tMm2j+eBMNMa/s
euQXsQpbMq1NzmxRh4vFpFA6M9M6iDK+2j621Rhuq8bQL+vKTO4H0AHrKKisL3GcT/sociQJJEn0
U5ZC+UiFYtxRCOs2I48ZhR2L8hZxTEf6sMyuqdhzpB8p2JtFFUEhSH6AACt+tGaEXXvARQyQa9z2
qpdv8d14N+mQUzSFhyIv1T5xLowSrvSK1vP0fRIJXAT+9UUALeqxZv4DkFDCsaaAb2F64U6lFL8L
7UtrRbS9muypk+TP5DjB+W9AtV8hBMvXgdUA/6VRDO+Mfvuq8HVMxXVdbGwqhDsnGbsnUj7HGRaI
r2VK0M6iq4H0U3fTs6+NsL+rusZelQo4eAW9iG3Vt/kDOfPd59pIiDApZyVfJE1zE1qDayPTXKV5
AklmLMoDdnmYC5QJD1LQZqpyk0YZjUIKbeHwOcgrGodGJfZmMfhuwSK+4i2tHRB4WwdAjHNT0+4O
rWiBTPFFH4pR/QqIfLrDa7GbJsPZ5JbS3EVR60DYaKxtQ3/QzUWsbnSwqF7nfRhb5cFvm/FQzkpb
rM4c+PPdFNbZFR3pZ4p+wdpTU8g2XiHcSul0EC/Q9JtBhAh1yg7yk+k2YzxcRBFgZqXM66+ybVzD
8rR10TKC6CqlGfzKuYlP0eApwcJfx+olao+XFu0AHUnzLozrh8iKJhL7wgIimu/cUbBMD7ki9EOW
J5dBHt9oGZVCDsudi3Xgqx25eZR/a4zkqlbaT5nfzL2U5sJTs89mYXQH2+eOJZYJ+Sw1u40Ofowq
hzeuUemD/opnEatfme02rOYEyKEGXgvixaRUm9OnW+VC/5CbwnGVKlJdp3WoTQtCZyz0Cd7Y3Nuj
6VFWEhRjAuNWtaObcOqpg6oi3RKiE81daHVWhUT1DU1XWKyac6htWpBtpk8PtTLoh6DsPNoe8ctg
W/U+HNvuWg+CbpvF/nAxiVZZzdDOTZdJaifpeM2WN1mBV8OGXNSdW+fG5Vj2bimGL7Wq5q4dZp+z
jiJqPpi30ZTdK8CgHh3Yandokx1q1eV0wKt9C0zMuctSc1yHfZltNLQUW73qvpulshoNydc2izvL
H/ZZHM6qKw/ZTkXPwyvqTaeY1Rr612Oui6vcHJJLD+3UytG+IrPriO4cn/GMjxtsRIAIClerNUpY
7FYcG+GS3nxoYAJjbJ+qbWf3TC0h0m++Oe6BT1z6ZaHCDsk/a+BFn5AMfFdo1iGzCRCEJ4orKLDd
1IPyTaGVtqZsSMK6ERnj7cimb1X0I54oMEMrBFbNqmk8ZTdY9Ys3Iq+gG7PvneArdMbbPK+e7DAo
ry0itHcKtcrQmhfB0TzoJnQySrHRfgyBbJbS2ccaMqLCQnU4jPfalNDwmcxdrpA63Y1/TafkblBz
e61Hhsl6AIgycFjAa7mvq+aCBtZLFMH+la1xYdJNpgk1Pnelkq2QqDFQeMR50cJzpBka1+OX1pE3
SLWzbdk74YY+oLcVRiZerFSt+R6OdgjV4DGro89ERJ9KOuBFv3whE7zGPp/NBjsAzv2Ld1VSJyqU
H1lsHUWZ0Aa1fZHtdPB4TArTc2DEGQPFRdJiq/IGejqcy74iC/LgWF0VbmmqA8Tucr30dgOSrQcb
lqJgsbSmcZ2kef7SQ5V49hL20zuw2Nm27xraAX1e//QFxIe1pigK0U1JidKrrNvx6xg6wYsSTirC
k3ic8SSZ76U7vzVptoNaf6ZuorTbAaPNt2xk+x0WCVK/PqXftpmknf6UiRI/tzAzyCLJ7YYLRxON
UVWNcggKvqwVtJtD+sLw028bRa3uVNMvWL0JWTR3I5yquzxv8wlhL1LAzsORSQqOXqcXIRpZcz1O
QVGvbHuo0w0orfjGF4P9QNV/ivZ2rXfFYSA455k2JsAD2VrTc4+gBEWERC52H6iG1yJNrgp1kxOY
Z28c0ZcSBlMP29RnWzY35jIpd73t5d/QypTFzulo32962mOQkb0mvbVFNERgwVLzkUSgWWWqN/Ed
GAKDt4vZ1dxMxR7slZ/ozpUSBzWRJfoAvJBStoYZw1PNflM2PTpFUnu7B8PKZboBX0w5uNclElrO
YIj5U5qN0EVjUqdDPaJGrlgVxNNGN2jDYoPvnW1l9BZyQTWEf1EUmQFnOYvip0EqerAJ286JN0pD
D3EjdYIWV56fQqYi/CsdLx05OMBuzMZD8u4DjtTVWEJuacVgId0vnZGw+xbbioX49rvqj7qDMsln
zbKk5383Je05cMB+CZe4G3NnA1Ql/CHqhPU+7RLgJgW4DfQ5CbVr+qpCzpAVFSK92hfo90QnxlUT
wabF/2F1X2Fg6NZlmA7EkbU6744ba0LifSXNyqaxkIqsRjtmd1kWrjN1qLwDYyOPN109jN1G8fXw
EHV6N31y7E6ZMXCl96TUQCbgsWKh2RIzIC4iqxTVZkg0YwAjRNY0LSh2NtsGl8hjlams0bn0hg99
R+bmJuD1QE/E7HXaqwyG+5JwvWTjxz5yzSEOKEEWZgx8eBrRaKKOR42iq76KTtWwKlZ4Msu01Zja
PuJvsgw+WKgAPwcaim8LcvFnPtJv13EQxd9aTm/P5ZjAahtLWvRqC+qsU0KzdUddDjmayqijuVBm
OuqelFQDra2cOXxWyC8+en4g05GDM6TrZTdzpglKW0cN+HYeBszhsO0HHldc99/q0GS1U7wW+m5t
BH2wTU2t0hi0nfkQ+rKyYPVBcafPR6bRjjVdWrCi/ehJgXUIHiesWnTc+URbHcL6s1KjKqP/QO0c
Vu8QjkykWvmkeTY3YiyQKG8TrezsFRLFBnSPn+sXGCCb+FZqrb4eUFrAMGavfZXFskDXS88sXyMY
C6ZVSoe1WSlE/15XjjoC0OobASLUr+2vvZGVjHdd1siY8ELd5j6yhRWZtLG5r+luxmvhtYi1KyxC
nydVRsklLFa9vYDhizqunSwkC46dz3SCVh0O7FTsZ1PQ9kKprxMqQLO45sWdGchYabd/SlHAdbsu
T4t4D35qYhVrm5T2NiEJsEtG+T0ZgVQNSjWWlwNS8Jt+VL2nyUl068JhdIRbjQfW89YHM38xCNqM
q2nwURrH4cBqNDIOezfTKsfcmFMFYIms2fF26PUaTNUYe/elbEhBbtQOJ0GXMWeozxEotR6rpKIC
GivTRIRgWHxnkRX6qig4R24ajbjtVe2E4oOBLwt7L8Cou6nXpvCWgBKt3MdEVt105iBs+s4xLada
j9B7qhkbUqiMMzS+oNTx0TFD8THpDYX+eV7iMgvsIUY9Jcv+1irH6gWxZwiKzcfagY+kme45dkSf
kUAWySrvTONWCE+vNggN/ReLIXJIoVKC0LIjeD4OyfHkIDg1wmJJx5fDAp4a9H56VX2Cny9plJli
yNYDh68KYlaPZEIFdv8S5MUsJqsUYW5kodcbx0JhubKUwXnI8skw1oVV6ryTHEu/6pOivLcdJfhW
CKX40I2cZNaendXPnlDUQxrbAvqrmtX2esjMrllX/LIvyhDQcpRNVJYbqITF46iHTbDttCShSNrz
NQ5j0UtAsMipzb1WN943vRzED1W3SAHDoNPdNXau/HBMpU04ApqOgWzC7/d27vP6zArD/KoCX222
JZTMp5TlH6WxWnb5tqpsqPWZ7U35VapV1tep9YuHtm/CCgFQ7nNwGG0akxag9mLlS2eCV47k6pFV
OkQ03GtsJZPRYx1DUj11exBn8WPCKaKHTDYU/kFSLbslXCe6r9Sg5GUAFBuGRabCxyriVgPmPIt2
Vj77mekQiy55Nvx62Pm9GjIDfJu3kyPBAaYyDB5hVCE8za04abasIXnCHDG09BBgLbE2dAPsYh1P
NvCoCQMdgSuTM23LMeg/6qECiiivp/wBHu88sObDDS2Tj2Ck+4cGwdeAByNN7/rG6dl08HaVK3yx
WMR6i3PUJgyT5CXoHBxwOZmBLcKdqv4U15Z9a0SRMNaVpH8D1y6YNR9OH/jrqQuSe72KZb2Kh5kn
iGMKKUDie6S5xUMwvhSdDgkNaWj81HQNh5uBzh1NdAWNLlkECLr2GfTK4KOVJgCF2yj4oqSahQ4r
UrpLxCmJedkj37yJqV48VENGJJuue3bLGUig4UhakXi7tJMmoOYhycs1vS77A68LsLKx7dcGJiiq
YrvQ6nFcKAq2NKlKz1tpehE9D0M/S4+wIdpPnJSws3j2ME2PtWfo2cEMa/8C+b73BYFqBGGAF9Kw
DnhBjkhyawijkQmnrm2jxnqy7VbY2B2nbOrhXHYjmiS1pyYxyKreNZqOFbmBUnGZIpS4T1oztreS
XUS7gvvU5Bu9RKC+t9nJ7Y3OKZVtmI/lFwMFt7MbUek610VfTwr9NLzVK/Ba9OctT+rXdWtOJrJA
QK4s+7Wa7Az+sJ9Sij27TIfOB/Aa7xgZMcEPGeq8CPsU7BDd8WAy2aVUBeh1pYKj7dQi+QEvP4KV
F0PtXjl6QjaAD5jqVhBS0q4AbZ90uv9l+35beyJImdYuQc+2rdP3elugJE9uIE7LBwstzOyjLnys
P6EZxuNKEiC0QyWpfSzMVLuKyOkhgKWpEOQUbQnVf9ZpJ05tH0rSmQ9VAUgcOUGGxpo7oRnbSBmw
2MAe2vxVMPv/Tsx/zf3h462Y6/E5S5+r16Cr+R/83YjRVO0/s5OJrp8217Pnnsrf8VyOzv9h0k/n
6SKRBVDzTyNGt/9jCkAeNj2av9s3/zRinP9QcYVFQaAs21bKoH9EuXpbSGU+iNmRyDd4O7qmKRsq
o2wLbKNJfuXZjXMlGrs8hXV529n49+Pnv7/qaGT4KstYjQtXstIdvGi4otsSu2PfEy+V1xIvNXkX
4GjLLLt6det/0/R5Ww3/95KL+RLgCO2KWhauqSMnXrN4NZ8Hpi37TysvDbctWQDuGt4I8fr9Kx67
h4sitD5QQLWImXcDxfHEute14jJI2uxkuO1cwP93Kfj3J81N1ld3scRAGQhY3K6o26496IXua/u+
sv2nxNet/rKqQvFi5votx6Tyiv2kfVconfKt4c2onuilzdf63XeYf/yr76DgMWKEtqVriYG3R68K
X91GoHoeqW0ku/fv5LGLLGoXQdeYVdLI3DV8o/uAK1r7iXXIFmvLR2x+oud17HHpb3/JUESZFVhB
4ZJaZAq2Lm3+ESgqEejv/4hjn79owzRNa+OhzrlTTK6bfLD6e3PK9BNSiGO3aNExZRPOVoEqsotj
VDzGYzql+yhDG8RZcCJi46zfsGy+qb4T6BbFCpfiX75VMIntLIDbJ8bSkTu0JJ1QbM60UEaFm7P0
3HcdLoVNmpZmtX3/2y+QX/9MmOU7EwfVQApfXrhWTOrxLfzLUaW3Z9k4NazOtLGnt1QqfUrqDzE6
vvAA1z4pLth+FSVGb7S32x5FYbVqQsdSOJVbA+/bOMPmeeIrHpnTS5HJGILbQ0ZTuN4El3zd5mod
bGNSvNIdArhI/UKIw/RDK7pYw5zTBRc08NFHZhID7r4uM9md+TDmgfZqYpuCiAo79ku3xtQUrVpR
ygeFpIiX93/osWc9//3Vx7e4TOKoj0rXz/3swVBj38ayLjDknff5iyWDjsMUa7lTuHhoOA16WpY+
yjSwP5338YvFounxgxlQEt1UTaJHJaiib/1YpifWu2M3Z7FUtJpfJSpKZBdGRS3wF1Nwpk8n5ZnT
eLFYJFMlYeFTxbfVhm6Go/nlkx4RCXLi5h9ZjJY6Sl6wk4ehv3THqqHa28seawKJnvYMA/CVn+8/
A4uh8ptXj7rYRACpEXNwOCk/fTnctGpY/+iVVrMva4ZucjPUJMSdeDcc2Tyoi80DOR6N9BrIFUL2
AwECmoibD1IbBoktjCCZTcvvVYht0MugP7EUHBkE8+7v9QzpOIxrEAMK10msyNnJZiipiSKVik78
qGP3bzHDUVxzukNf6PpxgQtlBQslV7a9IlOg9okW4odCWDl+ff9pHfs5iwnfEVeke5Rb3bYu7GxL
z0kgfiYB4/G8z19M+KGQqiFyuPhVDMFzE6GK/y5I97FP3K1j338x45VoKJSM1q+LozmkkAfni3fD
KdnEgjP6z6tJXUx5EhdI3aNv4TroJfdG39jJt8CH9LxVKerrX6iGknwSyKCn+If7mv67iX5TWRWN
Kk8s+cem7WJZyHS/E5rGI1KKzqFebOjfe5WKIbhtW7k/5zGZS9qmpSiSw/PINrzKe9AcUy8uek/K
E2vCW/nJ/91GDkhvJ02WdLEqjbSkaTrGNZbSWjhbrN84+f08xNZEjmIJudKbU0/aeIy/SM8yvr3/
234/oeADv704tYR4LAXbC7yrekoYi29Fh1EPGuU2LEjN/CCDJs8f3r/Y78cjovi3FysU3ffwTXGE
qm3zEMYWrVG1GibvxBp+7PMXqwMFTCUs8fhBlxiVjZHSki2asnPf//a/X1D/gju/XtxSpwha2jiF
G1giwzbstLAFWr/LLuDVWP26MUL5kzy66M+Ajf8OjMXyMJppaQncoS5+lpAGXflYtbTH3v81xx78
Ym0wEnxnZTnvK/sub3eB5wMJc7o02E/KRDBLHsnN+1c6Nr4XywQpa2YOlZT0DzNJs0dtstUPupkG
5gpkQvgZXJL92CipJwFGW166RmFMx+j9ax8bEYvlIbVDPTc0tueESIkDhHs7WqudQWTp+5//++XH
tBc1B6doIlmrHGEK4vDoLcWapChY0ClcgfFBUPL+ZY78jLne8nro+YlR6I2nFa7R0dx3aos8Lgbd
iR9x7NMXawBW77Rw5mk5GJ73YfIK7YPSTuXhvO++mPSe1ZDGCfjOLXBQXZhN/wFffbM778MXMz7Q
UCLSXObDB6IMKngau6r0tTM/fb5hrzb8XZnraedX3HaAiJcgu521kSfn7Zh/cQAEil46KZ5sN4wD
OG9+AP+u06z6zPu+mOA2vQsay0PhRumY36LpGreoC0/uxI4NmsWspvWsFfqU8u3H/idsMm0do0/a
nvdYF9N2zOIE/2jGSahK8z2BmLQg1Cben/XpcjFpof941E2c3B0IqyEzm3S5wno877MXM7WhWwDc
gwUhkAJfp4NQo7FIPjvv0xcztcWd5Olai5Wf2NNdY9TWoUO083Lepy9mapMruDxxLrqZEtAsIvx1
RVjTn7Fh/3mbycVUlQT2VfCN2S2SPXc/qdolPdDq+ryvvpipxNF13UCZhEDrCdhZ3VaUREnWAYJ9
3gWMt0sBnX8IlqNJFcmutnpPRqnF9v28BVgupmppFGSf1HruNlV5J/B/RzRoz/vei2kKn1F0jtVz
IkP5D3i1YfRfZalV9WcOycVUtc0Sn3FZ5W4MhG8Cl6ZEcA/aeng66wcsRe3mMKK9yPLcrZtiZCHO
64d2VIMTFfYjq5i1mK6aHNqOyLvcJfe9Tq57K/Vg3xB8e2qDcOwCixk74mecjABFpB5r5bhukJIh
kkItbZ23VFqLSWtWErDrvCSkBhFA9EO1KzOy+/OWyiWcGtdGiFeDfgDQdAGLJweDjKLpzO++mLWN
WcRVRETzPDijD4TfXmmZmdyeN3AWMxbUnFR79E2uHoxkqEVN8s0qYDWcWBDmEfJrJQep7tsFIRdq
ACB84M7ons7Erebo3fxzJgL2OM79VI6NGwMQPTEN5lXyd5dbzOO0Bg7UeQXvlbCI5HoctAi9w2D3
j0rZePWZj3sxmSeli4HIcs8GZbDXauGLg20Ked5SseSpN7WAYBEzmJjQEjVejlCz8eLzNmvmYiqr
ldcZDml+bmFb1X4AN3oh7eHMzdrSz6QrudmC4sjdUYTalZWWwZ3H3c9PjKYjy4S5mMU6qhnNGAlf
r2uww76mkucss/rUrTn28Yt3b4F9nOCoOgNQPGer8T/Lz/DimnbblWoJdrEYuvZiyD2Z30SpX2HT
qB8UM4ovCi8hj1bzA3OdYyyIN6PAWLGaGiXMoGLmczWndqIfMRKR+0avvOiaKjmFJkKDSUWdiOEC
0tTG5kxE8UT4tVRNK0TBpQ3xY9xPySNM3hIvSW3YGB7ERBeDrAsS9ApT2ckuD9VrQ2pdth/8pOr2
1tCAplAiEZvfyAU2jEMtG+tnVwy1TfD0CENRWBWBqeNM2goCHeHaiWf0lw39N3NQLPaNmYN4rEd3
4ZZYrWGbGBApdjBvZurgJFG4EA06mqDlhF8QLysqaE1gZP0NnLF+cGGgaShq6F9n1YmNw3zl33wj
c7GAFvVAIHCaZpytpuZjk+nhDYWqZ6+vELlNBjlzUR0bhLcVpXPjVYV1SqN9bEAtFtdxDMilD/3c
tcDm7b2m3xIvmJxYheZB/7tftVhaCXDFgBWHuTvVTSnX0tdHknzJ8Fz1eQKNc+o/nvWKmJO8Xp/v
ahBBlm/EmZsQO/+oQb+9nBzFPlWBP3aTFqvpUCODmERBbqIpJlwIUmzUxDHOO9+JxXqXAA/FBiMS
NxDdoKzBmNGIkq1dfDnr5gj59uY0+RSi3RoTTC52vIc13KyboDn1+jxyb5Zut9HrerJW9diNkgor
mK86t6VWyYvzvvtivUOliCe9jhO3IO93h0ar2puZY51aTn8/PsX8m16VBdp+UmATtbUbQ8pr92Nd
6t/hYhqnkieOvOvFYnIpXjkkhj7VrhhiFR19MWuD4a8ATmrzNPl03j1azDLNDPtY4AR0Y3T6l4la
jISkh9OJTz8yh5eohiARA9WyoHEL0wfO3WkV1p0kNmYlMaakdV5EVXtiFTw2lhbzjLxcE2leouxV
u42volr5HjpTfN4JwVgs+pOGLzjIB2+foT3fo7upDl0VdCfeKUcetbGYxEAJ6cVleuWqQNdn7Kjt
m1vbSx2xJm0Wlff7z1qbV7TfLKnGcjIToUwORlG5tQf17RCDw9P3aqLHX/rYCEhIE3UdXjikK/Ab
dYekTQHp0bwYTFPLbghtrf4svOWfMoC+GNxwQ9KW3kzumkNAnCYJgvkTb3BFnHh5HBkMMyPg9eQ0
RSgt1SFi2x6Sp67j9+RWf0qQdeTDl0QfqLkaoPI6cP2yFB+1Mt8QFX/mhFwaqz2cGJxUSj48swd3
tA3E8DqRDO8PgWNfff77q0XLrHmcksBHF+JjItYGa/mXJC5let59X6ZK2ZBmdE64zt4GR7hFIQ+k
MhX55rxvv3iqMPDGtGwELODQEp/7QXP2g61MT+9/+pHFaqZHvL43Awy32fnKdg2j6pU/xOWwwvTQ
xJs+z8tuZ2joTc/8JYvFysGLHNuKau+BfwGl6kaet2N0u/d/yTyffzPPlxpIzaAJTtiJ7w6qh9lI
dnFZXGg52R57Rc2KZkt9r88upKpo5y30+mIFq1N/tkJ13j5UUMWTmS3MlVGEpUBRp0EKJCSy87fv
/7ojY3hJOILQHiRQ+ZV970VAcwKnr0j1NlTSuc67wDxAXk2SoBo8dYgVZY/TyQY4L6H1bzBcpdOZ
F1hsTNCrwLHFoAzp0gs/92k23quV6px5fxZzvDRRrw9jqiCqyjmddaOGE0A/1e8/dvcXs4SYsrDX
xZi5ijq2t+bYOzuiFuSZd2YxL7BqxlbscUQ1NdM7VOzFrxvYcufdmaUIEJJ6Sp42vG4NoeTAgSXM
KqyspThLymguZYBGiRiaZTt1+6l3zFUhvf6FHc+UgxtEwnfe2rHUAtqA+mun8hNA+BE5PESdHFQv
9M78DYvBn/mKoyBriN10juQQqtJcJb2qf/T9qf551vxagpuKSQaA2LsY93RYXDTSynZp1fjP5336
Yvh7OgYS3bYit88oZ+yyZMCJzRbd/zOw3z97lyUBKq2gTBUDF1Br2X7SU4Ak3QS3+bwp8Cv+biLr
SfHwuot8vNGHcai3GZq6aHfe/VlM4Fz3xtYC/eESn9UTCz5m06Vtpn8Iyvr39iymcDdMhUW4VzgP
z2zXqgIrqNKPePvz3LJOPOR5pfzNG26p05OVLwGVeDwDLQ/ohYs29dZ6Uprh2vApyZw31ZZCPZSj
4OfVIXKNthC4/kt9rRN+ct5maanNiy0BJJ2MFDezsUmuTC8tPiRgSj6f9aCXMjy9c4a4z/j4odKf
y4CChl+K8zpt6uINlswAD12mTLI6KO5A8cDMLsNTM+zY011M4X6YxFRXFAj9oJTAYbOxHdZZ7LQf
nQi49XkTbcnAAfo7lUWhhK6lBoD+oXj7c36CQZbaeQ9Af7uPUIZeBpFpBy4JQvW2BJtDWpp+3k5+
KbsrJHC7EdW/q4EZ2RulB/lYjmcWupcRtEXc9YiAjNAFW40IGS6DeUmoIEXic24NgIe3twZWqp5U
ihlgvlA+jhCWr7TKns6qicGnfPvhA4LgQcNg6+q5prhaxnGH9qHx8f2vfkTwKJZiOV+Rmm+RAOnK
qXSSrV/YQU6wFifYriyIQQixTb/UmN/Dj3CUlWewrHNe02hTo3bf/w7zRPh1+RNLCV0Tg5/vLDb4
U9yWz2bfxDeZH8nH8z59Mbk1owIKR/ffTXp4N7Iu640AtH/mo19MbguG1GBS4XDxKTqXRo8JGNLU
ScHzsVuzqCzkiQLyIeGRK9jGL02fbjQ0r/ysdqJwFlMaMrnpw8InlMLxfpr12K2omQTb8+774s1c
0NUQTcDRv2wppaseR/+hD05Nud8vqoTzvZ0VaTs2IcQmb+9BLyd9wUm9m6Ak8xG4eUs+21m/YSmF
q4QALlLVjMwensg+AtBRr9sxqU+8+I883qUGDtehFZFSpeylT2B1a2trAseizXlffj5Pvzr4YZah
bpS1CvkOgLSS9H84O7MlOXWgWz8RESAJEOcSqorq2W6P7RtF29tGDGIQYtLT/6v2GcKt7XbH4dYR
pimhIZW5cn0wD6g2sW9VobvxxcOHGVtpxfFwNA7Kg+76+qbbAPbb9+qXr/7bq+umX+ag8pJclkN5
S1frX8HQZ59+gcEi88XTFaputgP3NYePQ3SKwy06Cbh97xx2Z8mWKrpAStriTE33i3cNaOHw/dh1
TsIw9OWrwxAGrSjeiGGHOdNtpxYOzmJbvhHCvbKoXM9bIO+CFjbkyHf1MRqqGNGFOXRzY/IeNIVl
5wA5SxdFNoCKeIsbfUTJeZ4XOFCNy7QrlmOuEA7uMMC0VV2Sx1VVHYVJinxRpH2jCPPKCMXOYRzw
1QBqCy5mUqKAm42wQEDjGR9gCijbYNmX/WeuXXNhCayR0BKUR3Any5pV5jDa2rmpucz0eFpxnA/l
5cgCLCEwSwMzQ75P4M1cSVzZgv7p9agt6ChYvmogOs9WUvNu18bwH5C4RT9GWVGRA3XFUnQSfxk3
E+xbXK4NbdeHa6stHr56koCQLD6zyvu+78WdhSumDiKUpLl4DYr6igKjdwvapHmrh+iydf0hhIqd
wzbZOmPjloic+e0PfwNJokc1f9+rO+vVcF1HtCyTPFmq+hY2LbBW88sA2uRdz3fVcAMtQJEeNi8f
6jX8DLP3BBZ39VtO16+MjKuGaxlbklVGcIyDXP+2QabsLCey84yNnDMWTNVlW0EKzhdYTMFEBg5D
AHmNb+w2l8P0D1/V1cHB7YItQdmLnK6KHjYoQ7ApByMMkWq1HBpZR/vuGK4kjtSyveCxL8cKmm3B
zb1bbFnuStEAgvDyzCpXDDcR2O+bnqw5eLOPanrzVvraEDmnLel55VUQbmPy+OaJmy2ojwSoLJOx
Hj0at+Gwyn2tOLD8ePlDqgbOl6AEi7wZwCZkDBzbGPqXnd/AWcIRINIMTRD4JQChAdMOK6MfA6iX
+2L9yFnFIYyhkg0o9rytqH8VhVX5A0mJYt8VzpXBbS32N2aAcmNh9Fhpv8vEvO5LEYMr8HLcL46/
daJQygKEeziWE3CVTTht+6anq4KjZRs1FWho+Ww2eqjGJD7QxtBdpXb8+pfv3i1ioDOUZch/0uFB
RLNINWyGdqW3YQz+8umwJtI9B7Q6h7OWAK5iaUH6ABW8RedWLOJq39R0JVkFGu5lDEP1PJiJAAa8
WK5WuFy/MTMve+UfdrnQWcIDIGxAwwsvLw0wk7gkKmJuDPz2xkOlJJMwWWs8P2vBR6veGLdXDoXQ
WcmghYWwi1+8HLx78y5J5uUMrdfy+PcD7bUf5KxkakqAnNHanXslr351dgs/9mMUvPcRzPkZvMP6
z37TrF///tccZ9H/m6JmobOyBy6wwVqc/Z0/RPJRSNqJA0RCrXjX+4N6F0QKySidjGFwC6tNqIXN
Ykly4h21X5pVJWVWKNskR1DLYExZTCUzhyaSpQ8aoIS719/f85Uxd5WGetyQ4iuYlytTsG/a1FBI
+rHpPu97vLNJJAH81IJuRZQCEHW6mSY5xwk8F/c93TnnWd8gIGeDwMvPvxJW/VxAl9o5MM4WQeG3
peAagcuuv6qzv+jiihTNzgQVc7YImG/ysYAMN4dh2UPUeO9FCXjmvlFxTvYRvkfLFs9J3izBj6KJ
PoVi+LXv0c6msJSGK8prRCQCOC34CGxgtvb7iu7I4rzcN9EeWgKshxfnwfgDNqsfq0i/EbO9Ns2d
xb/B6Huu0WKfD6Yrr2ntLwfSUn/f7ZY5a72bYx7BhBvnbNmxLzT2kndIwET5rkF3dWHCbGbpgM3K
/zX8VgHca6W2+/oagfp4OejrZnSIaniS95H+afrx2zYX+4bFlYJhw2vGtocAJcAl6wu449GZFNPO
489VSHEpBaL73ssDw8tPpRTjl6EU8b4IwZVIVWJEMYskiCp5ZO6Qr+tyGzX0uO+TOks0iYsW0mPB
c1+34QdrdPcAA5B+54RxVinYbe3Swsk116aDoaEHw/A70/vtvrIQVPgvpwyMAqdazdgFQI7ccr32
633UsO6NsfkXY/OHyMPVSJUzKqJL0UB3tRr1I4YWobmzU0e/gew69nlVbO+I3x+hg1DPAmjBE5jw
ZQuSpdi8bE1gKZCjy+dHCV8gfYwA0IWhEU7YE3T6rQJ3lU0GzGodfizHkbM33vqVDYY6W0DVrOHU
r4rnGw2R1+08MJ/TaFzb864Z48qtAE+fVF3GOOpKNp1Qiw7TsVvqfSvVlVaBKlpUi515Xizw6gRF
4F5McmfuydVSwcIVd74tEHm8XZxne0icFJADp30D45zT9RxYwStkEswGN+IiEAJU0nCfLRkjzjk9
G5ChwVIQOfIJ/T0Ae/yDpHZ73Pfu7jZQBW0s+gnvHmwkLYsoTkcAP3eOjLMNxLygsPDG9guuGX/2
y8KcSC/Fh33v7mwCE+sWL+IXUkABzjwZFnTqgIS97+HOcd3PIHaoAJEAnI/Vhcj5YRFsnzKOufis
MfI6D1x6xF5oCzjFcNy5W+0Uftr16q7+i84SHMMKkR2gUXWu0F2U9r14S3d3mXd/2Btd9ddqQaJg
/QQNpJjNFwpPu2diJ+9m0N6wr2ECMM6X27tXdjYal4Tna6Obqz5sRyAvYIa7b3zc9arE1nZtyPNy
ir6xoHmK1b4mT/iWv3zxBf8CT/Iega+NgNVoTHMl+trfd912mU0cjQVDVCPI69XinexKYGrtU5/u
6+FhruRrqUJqYk8hzEPH28Hz/Vu0S7wlN31NUOAqvqYGGqMoqBFb+7o5JgtfsWDDVbQpOEnRkjfU
Y1OmPVlPV3EHUMAxBGptgcVoj7v+vk/vrGpYruBOrBeeL17iH1G0aVMQl3YWUP795b9VJ70p0oHw
LM+RfdHPi9ns2bfztu8C4YrB1Ao3/Zhj2jKvuYoSECiHaNlZ+nQlYBuoForVyOV3ko5obCcfp2aq
9i04VwHmyWhOiEZ+lKkEOAcADMAG7sUbrlivxD2uAAwAehtoMSLGH4oVxVVFjvL/kzz8/3IorgIM
/Q9okycmzudFwfx8UyBFQ0mgRr1vRvrOAVyAlqFmNvG8M2CwQGemHqWqzcdd890Vf/Ue2kgtGXge
ci3PkLjIfNqo3ndD8Z0DGJk4GMcDnZcvsitPVTk3x2WEe/6+d3fWqhUawJoI3zXUus6jsUcTD9oh
30guvjZrnGh5bC+W9rzAuMf83ZoAc9dG/j5LF+rqvgAmxBHcDHE+iLH6Ank3fb9Mfb8rEAce8+Uh
oymsCfoqiqDvtuX7mHfiKaGd2XV1Aznv5dOJP4HI4kucjqBtdDDRWOenSAHts2vCoyPi5fP9keJy
xWiU82WFO3uJO2iRwVi0eNwzbUDNffl8KiQQxAUyci2fwqeGBfpjv9ri/b6nO8vVFGZghpS4puBU
+kDihr+Tc293LVfwWl++exezpOQU8bIg3ZBWyzimxdzvy7MAZfPy6ZGwLAxWGecdfKiPidq8W9UL
/W7fyDjLdRBApleSxflFUX8YCo8erFcHO+e8s1znFtvveDmfAB45gClWXagp/4dE/GP9X8XP7t3/
Dl5/583+eS+grpqL0W1tQDSAeEAZwAIBmJBXSo+dt2/Ku2quGbQu6/eXw7XqPwNC+JQo+v3vo/7n
aBwA75fftBaramA4LHKjy+4LXIZBvkpqvwnyRMt9US3cT17+kdG2zeJVyBUtNeIx0wPyxSr4XP79
J7w2+s6CRWZOQygZxXnh0xpXrQSYkVTOlZh3HSSgqr98/RikyVJ1uE0MazCks1T5mOy8ylEXbc5W
2i7TFvPcMF7VB3hvRxQ21RdozL7hcVbtVGveGM0R9sUz/PZ7P85kMqmdg++s2ppCHsIL7Dg9XEyz
iddfCeB2u67/lDuLdqRT1Q8rou1tCTTs76HYg4XqroQRdfVcQ23gCmCQMDIAg4F26UXAheg3m4gv
h+l/r7kAAL+cNLBujRolliQv60QW57FqlLkeSbQ+eLyvxTUPwF2Au//wudhmO2XVNlZtKjzlf016
VJuCiRrzCY6cwddigWv5WTDeX1XQz/1YRZeEELQ364+/T5FXNgFXpaGWyrMAxuHYWJr5Uzh7AWCn
5ZDoFFwx7+vf/8gry9SVng1qorOyK8/bDi2CB5QyNpkVWgi6b6K78rOwx8uSBbHq2s7jJ7KF7TMz
8z61N3XlZ1wjNVoUBMtokPdDuI7ooLHP+4bG2WDGbfMi8Md5TkCtOYVxGX8ZYdCz6973Hwg6D3Ba
+9Cy5BItfDBlbDegzE3SQ2Wy7/WdHQZZENL0ME3JLXwwnkIWhV95S+dP+57u7DBNBXNxeMnh2r/a
8vtcqfpqFHyfQInGzhYj4JcCAbxErkvUBbC2FSTBKcAAIODten1XhAbcnl6TDqeTp9C2X1JNYO8M
kPG+pzu7TAHOaS0m6Dm72mQ16tM9nDD2PdqJDBIYHkyx34a5GHp1ivVwDXZDtG/KuAI0Ktu1mIUX
5mhRXlBwCIaPY2iHN6ZM8ue91xWGNaONqZQLEJF9G16BLst+EqNHP6Nhd2rRp9HZ5YOcAgGPHLUv
V00j+nLDR188PL3tEObcW+x1ohhf02Vdln0lK0CDXj5/q1lkNa1C5MJBNAZVegufpiZQ/nHf93bW
GZzboczgGDQf+ZWM0sFk1Ov3Va+pqxIbGGjH5CK1on4XpXLpfuhgfcts6pWjxRWJNRvB6dnh4Qws
1T5dp3oFrHeI2eddQ+PqxOykAcpY0TVQxbx/gGGgTcOeLN/2Pd1ZaBxlVDZzHuUAQ9/BL98eAjnK
fSGUKxNTFrfBpYqjvNu2IIe/YpMbeIvtfPoloPgtYRltZdNrzqIcXtggBTL6j6iTt/y6Xvuql3//
7eGloUNHTcDySTXDUTUFtG503nfbdLVh/dqxzcAMJw+36V5Qv0/HXr6lSPq3zvCH4M+VgbUDIm6p
RZTPPWu6M4qe5tpEAHKkBPziR/g5GZOGkgFVXJLaEymPgEE9XCogDEbffT2kSVV3fRrHq70DqKH1
Utt74kHx1l/SeuaV3JXHoq6tV4OMgfIGiwRlBNlaVcEQFvfBfQ2S1JWQhdD/Q/slo3xY9AnH3uea
jfte3JV9oS81mW2IzOpiBckTOUy5asO30qr/Wuz84RO6jmGR3w4bs4jJZgp80JFvtSqeYOI2FhmH
ceiQTqUXvCvB3AaltwkLeT2XLW634wU2lhoAw/1jFExrdPCgp14PM6CmHwgxvjnWCyDAQEYW63LU
dlu/+7iXHzwSvVsnhH1p0HrqOW6Vr3epEqlbvg68GOl5UOBygNTlkKkAZoVpSzX7+fcdLMKK/MNY
kcu//7ZSvXloZb8goWhhnuilkkgeZ8za5J8o7tjHDTWNz3//S6/sCW4xm00VPBmlDvO5bqtTJCf9
LTGB3lfAosTZcmCmGCPaIcgtegCjh7DZR55uZyM7dd2cWt6Pm/IJTvAFEzWrTdDd88nH7XPX4Lgm
dLqE1g/KUARVHdi25brKtCPhzryra0JXdphAScXCvNPTjwCLOkVKal9fEnXFhPUlp1vYKMyjQhSp
ssWHJOBv3G5fmTOuA10TG+onGhmWmYfjTQtjfSxJn++LwF3/OeSKSRBrHcFPTZoHYrzw1wqKzNO+
T+oEfWCtVrENY3zSmZHvS433PhQQir3VIvPqNudEfWhDnRTyDxEKznFzS+tlfqobwGuPrRQySQPI
aT9CAs7v1dps7AZJjNZ8UWEL49UVve8fGkva+yrivT4gd7G8U7qQ/sFuNXDLsti4l6HmOKJQ60/L
PZCToc1mMXfVAYWDrj0YDdugN6b/v2XSP21DzmBBXVxGoF6F2OaqGGLkqLC/ZEcYS6HV2eKrwhaN
uJMwC/uMypC9hQymQ59aGah9mljqqijR3VWUTKBVm/gecLSYxgZ74b6Z5ooo10JYiMRInNdUezYN
GjUFWSDLnfwP6uooOxB2oehFZWU0jOUdLGKOFdfxvljRlVIm9VyA8eGDwcth4adgP3wNiGW1rzKP
t3x5Bm2wAUTQdcly+FXxY+k1Upyof/j7XCqoq6aMi0kDRbyGCJFYnOIER7ZGyWHn4DgHTw9teblF
JsqFRNALNmXRPsle1LtK3NT1m9viCcXn0Vz4x8VwRWVosjgy7b7wwhVT9sDu+KsZsXkDWJ8HKJld
d8PO5knqailBKGsQCnGGm6OBvAN+oikIL8Xh7xvs5abyhz3DFT3yEdwS02LasNHXLFtlC8dkgs7n
4roOp+jX3//KK0fQf6SPQNcP44J67kSG+cM6S0nhEB3It+rFryQ8XPEjXCJD29Q4JrSOn3W3NnAO
9Tt/yyw6B7NNyPBn7Hfd9zpEBhNt4wjP9v0w5/hoeEURS25h3lfj90okz1rtNGGkrsht8oKG834J
c6hgxQNMm9scJX1/34pzRW4JYwoxK8IZOwXylrMiOE8yrPclU1yRmxzVOrdtQHM+JfP9Iiv9IeGi
+vz3UX9l0rryNsqiamuLkkJU0jdbJmXZrQf0jZinAUbe674EoEsqhRnVJJOuwG9AYJmKofzAbB/u
mziu0K1hRWirYqa5qDpxLKpyOwc923nWuEI30Yg1mIKW5SKqgpOa/Q4Nlf7OzdqVufVwqO68pmG5
mUc1pKv19HkO6r3lZFfoFiFbbLwCz+8TT99toQ81OEhzb4RJr+xF/7re/n5ZC+UYyKJiuafnCIIk
9nO8MEj/PjNfe7iTTsebw1lG46BZSlvdBHVZplR30Rslu0tG7A+btatgm7t1DdoZKWl/7JTNdFeP
UQYfow3eYIT37DSSSX+VMzHf//5zXkvkuLI2IUBBswGnkOwHyAKU2xiO6YYOkF+X1NTd1HFVX+4r
pplOwSqivoIPJhKEByp8OqYWOabgOIYtmVPbdnX3OPFB3dSi8psU0WK8XKObDuXwv7/uK/uCq5OT
lbQX2iHNlzYwaxpBdvPJhyThez8U+9zCqauWG5vYJspfsCuATn4YgpFlXtuubxzHr8wfVy5HKuZ1
NrQ0twuZz5pO6n2I9sx9e76rlWsWHsM5yCc5vE6GA3zmzXU76HJfGORq5ZaeFnroGJ4+NzalDSnv
qLdTaE9drRydoByK4pbm8FKhV7ROyHtuk7f6baJXVpZzjs8V6iUa3tp52ycKuZu27r+0Vjd1itaY
qTswPxr3sa2oa5o2wjllnBQN8sF2mPpAgavvfKbbrilEXO1cVBhRrSImOZfwFTsyGYJE15tmfMuG
/M9zlLjyuVp12Pcvs2hJkuoMqIA4SEgrdr6+Uw1Qkz/ExUh91As5zySL4gM+xj4lLXHFc16pW+Qz
gYtfZGyOm/DDQ6OGfRV44krnmnEtxghF+DzE8Z6hBAZLTsV2lbFJcvkcv51bjdfEowWyNqdd3T5V
wPWlsaDdp79vna99VPry6RuXNVOdH+SRruZPyNpXd/Wq3iJD/Tk+J65ybm458iHdGORFP0Cvvg5j
+ykumPgGd4zBS83oiSn1xsL/6MthnvMCzqa7NLYkcVZ2SUm4VfMSQC65oNoBB9AMRWNztW/YnPN+
CZliS2WCnJmuyocmPKHtbV+cRVxZ3WYKzpu1D/JaT8tHVlbhaSah2RWiE1dUp7uYJLHCqzdFXP7j
d8Gm0N0Nk4ZdI+MK62zI2hUEEJwGSPl/NtU4oT2VkOd9T7/s478tBjnxuUcE4uegITcnhZwBiob1
PgN5wi/xxW9Ppzjegzjifj6WEGOmwPiO4EracOcO6grqmo3D0SqY/HxpAnGIV7nAZSXZJ+kgrqIu
DnUxQr0U5JABlN97GYWo2+xNNBHXKQ0Yq7CbOxHAWm8drhcwk/IxqPxdmRriOqXFYYVbaLvgw3p9
/Elr2vywdTnLN2bln8954irqYq8p+lJhmysVTCtT30uaNZ09KJtSXY3VEzK00bpvgbkCO8lGr4Bj
FE6yjW5X8MPY7othfkszdVG4/PcuQFx9nS2rAPwoz88Rn6/LLSVV/BBZtsFWn4ZzkYkpboejjyYU
chj+jVV3rTxXxlbPqp77tvXzEqi8e5/a4tZMUu+KUImrYbNxPHO/gPU6vNSKh24EeaDZtmXf5HI1
bFOpCriFlTB2jyd9HEL5HeA9+8bUeuUEdR3UwmGA57PFuhBsnn+Mm1UfQ9O8xWp47enO+Ty0nI5E
FSTXivkpgIFdlkTtWzIq4MMuJ9af5hN5ued5KKwruLeSXILHqaEGmLstTOH7VDVTCpXVMhzXAjyW
K3+DlW4WrvW8XjQmXnPYLInshwl+zJDWwnDsH95YatKSbUg+hEuckGzTrZqPYmgjkYJEW0LlF9qo
vLVJN5UpNPVxeEjMIPxsjNHplCFbNyVZNPB4AjhuKKuMm5psWbFW/pKPVdWZrOrGbstDOtPpnBSI
xo7TEk48DQHIm2BDPLXdaaMKYpVts76+RkvqrG90M/ZTVleo5rzTBUDc57BERuAoJwv2WU2iMEpL
ryLkZrISbraymK1ExXKop3clwCJffER55ls/AUyNB4ezzMi0eGumKuvXP+jM7JqNai7nVMFfsHxM
ytEvU38LIpbXuP4u6QKxyxPUrPBxiszQ0FT4tdmu481iggJXh/aUD6IN4ERWG1sO5zD2fHFDe8+S
TKGIY+9C8NSqw+bbTTy3bX9RTWCLX0m61glPQE2qdf0MT/j6Jz4cF8eEEh18D4gw4p7yJsKZFlZr
nQ6e8YJU+T7D/VyMQ3M9GWQCsxVGzv4Z9vt0uApgGdrhFX3NsyA2qkWYEwXPgDGyLfNAOYyzqvCC
RxJ6LHmngJ66AhBSh+cNpujFgRO6is+WMH++04RUKMoiG1iG19QbJ5GVXeGzA3BD7T9lv1TtsfD6
KoHHWBmY+7GG/Dfzt2SujwaxxEOx1GB/BcbS7Wyt5XNaL0KYI9zKtD2ZYiBfg1pGw3WxMFitkXFQ
92sv5Ge8YQk9F1wlm6eerdvnUprnEEHpc+3B/+gw9BtWVL8R/bHtpu1RmYZ9XrbRVEeyMYhVJlqp
Lu2byoOVcwCXuLRRETlMceS9T2A3e24MbhNIciSDzgZDtkcCLQk5i9IgYzKG0RKeG9m25BDoEFkh
OJKVY1rKrUQdeeui/hwFWt4BBt20HxnsmpNjMkjzBVpJVR62LarM14r2ojzRJW6308ADTh4roWZy
WvtKVKcadUxM2tFf2kdOijC4oiBbraAnNno8rJz70NWH3loeGHqnvVSN61gdE071du60WZsrGoWY
kpi7RQkfahOIJOPY31FK9+qtTxsZI0s5VCNIU6tJqiErWR8wCEGahRw83PzvpZ1G/ri0Q3U9cJ7U
/2x6JvGpi5Vf3TAJ4AjCQTmi8KWjXxUSid/JEIUPQU/Veowtvu6ZT2q6K9gW4XvatRqOemP9/H62
jExPYYihyWoNCS/QiHrabtuNeE9TXFsYQsBZPnoA0blUaQdLqy5VS9/5eHs4W9xLA2LmIVywzk8J
n9rlrtEm8Q/4mIIfg1HG/4iubaanDTdecYDSjcenINH9bZxMyEVCGeE9owEiiDJZrA2yWmXZJwfS
B0l99D0534L2hNKvp+D/f6M6XScPF56v0qnu6QWeWQzontiYHj+EGEJ5YNxvPDidQmV6s012a7I5
WlfYTAUe/T5pLHH06AyX3aQLInm8uDkOp0Vi5N8LWy7sTIHEHW8i1n+WtXdU5bw9+8WA79LCGHQ5
8ALkgCqNwu7iutktMeFHNnkM+MV2jdQ1DJiLGp+MoyNogr3GesunIED1R5DZ3g3gYX/nK5/MTQlZ
+fylmkg73VWqrNarxgvCZbycDnEZpKxrNdLAXEJQ6lvRqGyNzayyyIjoCw+RtDx6vtL/+KJeDpOH
zAe+/0UaY45tI5LDWhqTx6QHt93Anz6y3beLhCCtJjpkUte/pA+FYArMAlT/PPwq4LF3oit6Plv0
Yx3KecYVkvdJ5qupzLZ61iluY+F7pCm8Q7tA1rwm0fR9M2ELv5Pliwa+jKQxFvP9EvAhgwNVeyhQ
lc0auSAc5F54xJSRBYaCSVyzVVzcVNKbl2zSkfcASink0SO3GNalQ9d3OvpMwjkIEoIUEvbprIMl
KwDExRGgi2OsJ3oAt+0TTjB5veqOZD5cFYu0KJI7u7amSIG8CA4hqrUzXOa8D8sknwkLxDNoQuR9
1EQgrM9en3Y+jhu5EOzoviwzpsbtcRjN+ARo03TTV8T/2vRyfKJxLzJdljbzWdw9aq3wAxsvOdNg
/dqu8eME6miqYq0yFsnoACcYkmJSkusG2ijI8NcYJsJV9QnmDfFDMHffPFUiZbspEByqZXlcFRoA
osQbD1LAi2XoBYpTJjnXM1KhYQPJAaXifVc172lTrxkvmMm9znweSvst1D45rugCzFv4S6Zebcbr
qPIww3tV/vSMCNO6Ld5XEXvWJnoAiOomSSJz0mv7YO2amNTOfvkDZjjEHsOpTj5VCSuQJYKPjJ3n
Y6gGfm5GgJarHvUaOgxNZherfmJlR0Fma/2j6yw80nyurhGc6GMj9a2/cRxWwFQ8MQBjv4mpv6Jk
fWiUXrOg8dl9tDT5wOz7Gh0GVzgo/Ns4kvY0h0Sn/sSXx2nd5idd11taeYZnWGPTnaAYJ4noI23L
Wpy6CDcZX05xhmBDfhFq2x5blLmvYw/Tt4RH9GEQXZP6BRy/51lvuenJN1tEGLRFpmHSjGlH1Wnr
4AREYa6Y055u94GXULQ2ibFIIcczWUEC8g2WStN3OdHv8MyiGcQqY+738RdoHavzGHgwWgGY/ixB
T01pzOw52vq+TmMG12gsNAyPIU+yTAAcAXIBk24sH2JRbXHKE1481QUONBONJpV9q5Mj5siRF50+
SCXJvfFl9cyGcbizkUcOs/JPLC6Ge0YQTBrTXIcI1LIgqvujH1U+sFwKIRKZ2ZcRRe6zbuWaNoO6
ws04vBXLcl9K72MtCTtj8RyDIoyP22LKVInApmvok6we5LU24qMo6jmjwLRndbCOaQNGIaoUVXm9
+D527ol+Ze30TGFhk/WQHTbpEqzDETUD84xeTnXouFcW6bSU4zmusdN6G/fvYTYWP9BAMhwUdvli
oXQ/zLIbwcahSWrKQveZ3aalyjZCxp8ldBflwZ/GrsyWJpYHgCba1MAKEHtLG34r2MqLfEXFrIEy
p6AsDyfPDJkOvOZMNJ+zTYo1pUEYpivCgozY+RvukoZBYxTwKO3QjN5A+kK4BrVlvQmrkbUHVU+t
zZI5rjKisSUGa1BcT+AxrfdoFy5TiBKjgw9I6GG66DdhSUbQLEivSxHIfOmEzmRbfoPnUp3C86SA
jWEcHNZ4oh8HeJdl5QbEEP4Iie25p4JMsNVn7JToergJ1XQ/b8mn0jb3g1LXE2hH5ygpTfUZvabJ
LeJB1r1v4Y+BQ44v5isQzMuW+StVE1ZLD2HovLzvi3qrDoEYcDiEtE9gycur4KiQUitvZzsmp9bo
4K6p2lCmYBNFPKPLyrqUeW2Cm0ZCEV8o7DVpaWBzrDEUtwJEra+FXoNsQOT/GCa8Sunie7et5UdZ
xjcIgIY7j6pRpmwel6P0+depGK+7xgBq0SBIqxH7PcBznh0Hb8v7UakHWD08GQrdctKrJB1nGw8p
2j55Nvs1Li9tybI4jEdMjXBElOT710kRD8HZMuXF6bD63TVuJ0RBShtuv0qYzeSrUO1wqPVWHIHJ
GVKPtBs9zTUtEbyipzPjvKhPJWN9NtXsfkAJLfUK2aQxGeqTjof4M0FREDgrMEcHmGqljWD4X7jp
ps3WYuxUb/wrWZbjQeAEnTI/rO1ZE8xTmFLSEB14qv3Z0FKTrAyK7lHYChmSEHewtJ8TlRzECiOB
Kx3G9Ttbr9MxmVZxaFr42A1b2T11TE23/cInwKLqAjQH2x/aYB5PuqkQBKGL4BQgafepJf14xq7R
HpOxb481zuujJ9fysQ6S4H2AmAKh4ua1mRfHyVW5duoTWOMQqoGdC+pp05dXEzP6He5o8x0LApyL
3PLWAILa0v8h79t2JMetLX/F8Dv7kJRISsCxHyTFLe+3yqyqF6EqM0sSKZG6U9Ifne+YH5sV3TUD
d457PO6nAwxsGChnRmSEJJJ7r70uaWhmXOK5isLHuR+7dz/Cs7Uzjh+5CWqa5LZVpwqF+BUMZIO0
Wjr6MDTeHALDIJCZ8OAzcDFhU952XTIsgiUMXox9UtnWvVGGljbe5iexxCLTvW6B6dj6AtxNDdWq
LZ7rHNaeUPe5ku4mxYhMpDb6dSi8e8QYsrnq/YzqWA3DBVfW4REryjGJI0ZO8RaUmdcLuQjyUZ8s
c2oHhDYyd73vJr0zVkmFHVst4AHBPi1fw6LM4E2bP3uhXZRgWY5f4rVEIGwYMXcNakr1yecj/SyC
Ateu7Gv7HAQDQyNNeoLiXzJMSXn9Iq3tszk+V9dDU8stUXaUJ1oM8rKbi/arKDDoR5+DugldZbTL
Y/hzDQ086Anc9a7a1YrxmA+TTbjVzXi9BHBITWAvRdIxGmeTliPZcDrpJke/I5nCDCBH/xQsMfoX
P8wXy2qjG6AB7Ns5EidB8GWHh7kwHrFCfXExL8yJpLeyf8ahE7WplAMolvDJLFRiY+gSGz+6wwJl
6AlbXPSoS2VeWM09whzIdT6AhJ/04YY0+oVhB8xbrzIzxNgxw26xexzFvk11Nd0Q8CYzFOHxO1S3
ndvhqRz0jekD6KbOeqbUdwAMQFJXOHJ5fIPn5DsknR5R8vFdu054ble97IScYpfotcUOV6pNPyFM
8HJrEOBZjO5lCgAiJMtMqYVfmG6DHQsNv2cqaOcvcy3sskf+cQg5m2GIB3Jb6n1F75a6wU4seVdN
mfFUQKfkR/61jfv1syfFbJLVuZhgY8uRteirAp1JToqnUlQrYJCAgIc/twXZR4GMt2TYxHBT8qGc
Mh+F6AaBhwiaqALGxMkMAGgfrgS58KCgtc95tw2Z0jlCYQQoB5crr1HG8EC8ORQiaVvndldiZ7kx
Mze4P0OAlLWcFeoYhfl6kUNg+DxjurQrg3C+FH35DAZSdNmWAIwM9oQE8jGzwVwOQA68brrMwaj7
FCpvcIkqXhwbZ4oDzhF9PW/NmEm+2mwIi3CvaSOh1aJhkeSeTLux6e1NhyFTiiLZPPeSt/se/04B
v+jMI473fBj2QBkob74CJp2/gnDYH2TXFFkw+Ga3YsNMg3YsTsDY0N6twFEBvYAQ3K5nDznR32s4
QWSqlOaxytvOJKDOl21a0vZ5RpJCEszz5hJYt8o9Yvq2fWewI89saLOJyWDXwKv3NE8TT0bsKLci
msoEzGE84UPtdQI3xMBkDJtsNvCcnfKwFz/AHRVHFErxybRoHPGG96HBR4KPfZ+hAhQ7NlXP6Fv5
vjeTupcqulW2LV7IZj9Pocb8pTaZaOQA86g6f0LamD7BJ6oek3pBSGqiYV+Msi+sUsgw0OyElEWX
5RjoVCsknznusQt6eJcCubPXcH9pEq70nI4TyI6LqVaoyCfzfRbMpQOyAS4JH/nekDDfSw3FRzfm
7Zdi0CioF6S3VKQQ2cbKaQdzx+HeNoO4a3EGf0LMIGy/usAfOw6gYvP5UfVldaP7soFGHcZNSz0/
bSGjSQimGfbwsL6oEGz/0nbVzqL4PFdjJtmqQe6YRcc+YpaA3d9kaJsEmq3qvm5VnyI6udwtJXuT
spCH0eIRqXh31AuPEx6gBGNbPe9gr/pjg/nstwhNxYUMkZ4WGlMnraB2h2lCf8t6ddBGLGmvmi9r
R+Yz97rbC8aDtHaiSsi0+l2tgznLR3wtqoP1AGSenUy83q0ouQ79UGLTDdylCsPXtfHTwVXRLVUe
36Bo76ZK3KgQjaIXM2AjSb4UsaCHMNZAVWEReDN3sgEwAog7MX1xyAmHCCeaoMeBhvXJ2+CGBecC
SmiWwr252YGl9FmSCiVlZL4GczSmbFTfK+3mjCNM/CakxmOVDEOih236XMNKbKdWKLAqw1O/OpF6
KJAOq7UmLdwIQ9slgpNosNXXqE9wT3E4IIh+o80OMACqLifQS8ASEDdnJDD4p8U+X5cobXrozlq4
Vp9xUZa4pucvmtDugvqoykbJbYL6YQVnRX/puwJI02LEbrDhbTsblKXaPrGlfYmdcqgYOp3OBa/B
CSzsfu7rfmdN/rWmBqRiGe5mOE3eFBxRjWRm9z1iZ+7zUE67cp5RwZVGJ7ZGTFvQR3tSLHGGQPro
WHU1S0qmv+i8FXsl/RKkIs7Ji8RNAFQ9l08wDz5NuN1JTEABxiMv9yzMsR+0rkkHXnV7uJM/RBh7
D7pokq2cV4szvI4uJmSm3dHYxGltKbYkMUMBtZSuOw3Ij7/s4k7sSlGgPXI9jNb8gLFhzviQCtNN
V5qYqU0k3H8+o9r5iprVXAyBXm/aYCKpJOt6CbVTece6bsD5N274ckCKXZ8QL4IbgKzmeiqCl95H
9e0YFGo5Y8V2+dyBD5B6bnN8cBPcwPPNJzOYMAmYHvPXRVfQvyjd4VKNkPJ4D7B6aLQPLpo8xrk8
g6xMAHmV6k4UyBg4LPCbgIp6nLQGCp7P90G5DW6/aDPwt6La+pS4KOAXVviJpzoHtpfkHLVOIisW
u5vGV768CsnAE3R/TYY722MJ4sw1X88pJOVpDBRChmFUbtnjTGP9fc3trF7C+FxeJL4W0Y2zbD2t
WhUzyhQcgF/Hpp75BXD0WaWQJJ0XMEife4I01Q3i5UmFqGUdbbOQzWhHz3Dcs3ST6jOcXyEYeIKI
q5LRXj/mStX2IYBR5LJfiqLN7xAh3B4motEjB4NBqzk1cxdcV5voL/IIpGssBHFH6USnJMaoqLxf
IEW0QOp8c92FYT8dVs7GPhu63hUXtNrG9tHSCedsbdapPwwQYOjELHzJvwx5yPodIFDMV+qx+wSi
C0dHc66ykkUzJK11qATcPR24gMIRurxbmDzBojPBTMfvlQLY+jaMyH2/XCoybFmxIvc4Kck2zT+Y
2XAIY41Iv4+qqv80xHFxnPLaPZjAbe4yUoO+LXAqYWFIUXankfTV0+QKNP9hvIZPUdPIx557tx2K
+VxdFJWCtS9WIzDRTnYeubiwlg/R0S1xeNfIkd3qs/X8vpe5A/w+Lm6FXx949idVhtpc4+zuzJG3
cDE+NbxiRzxfOL3sDCaSrpr5tgZe8OrYqK8gS2wx0aoZhAtIaI8iRLSuBsEH6JfKZJKWayQ81Fpn
jRO5PQbYLQCSgit+xJ8Vjx6dTHCa4OsaHIiU7o6LAVYybspXCN3PzsXYofLuDU6w45OGPOyhXxq+
ZEWLO4QZf9+/jWKiJEPbzckdYtfVsTFMASNyoXjsw8LqH946+J+gdESOTg5HtCHJcenrNFc+QHDt
ghlEp5vCo1Jr88/V5Gx5bZABHGZxX3VYJiXp7aUlRl/EXWeuavhA0h1SVNopQQpYLu+UHOa0pmMb
3LQk7MdsLW3cpi0p3wIMPUwasFy3O6Sylw+xkAHU0p1Zj2hkOUsmwQH4TH0MD/0ah1uCWY35UTCO
qUgZtz4Drr35LPdm+TGtvXqECJKve41h3IVgZU1+NAz48a6Mhx4i6UpXBwUh9oVBl9udiUzRM7WY
NV6t1bj6tA0WNr66tZK8SCKtfX9Dps2Rk9wkDe6N2ES58xZuefumafkF9mo1X7QFPOiSmPnepiu8
KkW6yEDd4WYIg1kL7VCI1BGUuDDRiPqs0eIBuTO9wUZXMiAMbAsBr/HRHSfZzTY1qMVATOp8XunL
McwlfaPAlOXerVMRnX03YbL6KjD0MJcYnnTBPSFAgLJy5HV9Z+sNI8IFZ89BWjmu5+9R7sVmFWz+
Qoq9U/cmsKlEmvkzKKXrC3zim+to9tF+arb5EwgJALAHHN6XqxKDSyHjq3xCbG4R9RPO/LtFyfjQ
Ylb21M5TE5/qqp3R3jOq6EMv+uGarKJtMqzZ8h33YPvsdSTUUUhC4PRoF5tyYsLbadHrfb1gzl42
6C4T0mi0ErwJgupETA6sCdh+2aBCBWCTNUyr55gN0y2K/+AOY6HcJGWlJw0v0DnuXoJ2qaK0jzeb
pxIQ7rnYKObhnbFlJvuAVYg5jUce35d62g4KnQGCt0volZramxsZCwwQ2NbtqRdrgF1ziQDtl4y1
KdWiJqeRKVZhbNsN3ABiaQ15sXLmuHcOdqjI5p2i/ArT5Ga6W3umgNpvk6SvlXDV1xiA79WYz4qk
McwvwsvW8gXsfuDWOl0AIWGkqCP+jD5u6HdrrcXTSORwWtEBrwcldfwcOI+2Ft5J7WkttqZ517Dl
hO2z7c/DXkwFjnShG3qsdTMohCNRPFVd0Cc5I7TcbfJsg9zOmMwns8+HR9hrbd9i/G+ebIWYgiSA
rvttNSW1h3HEU7ubUaY+tEAh0KuZqk9WYqDzXsXSsYsCexi2gDUCJNZin9Y7WF3XNK31Chk2SIOu
OtpZrI/eF/H3RhuU75b78RF1aPnI8hoXIp8WC0EiBrGvDVgjVWJwHAyYx9Mo3sEFEN2dCDFyqYvc
nXIPTX8S1qu7Q0e/XfZiU5e+DuBVh/gTI3hWd0G+pa6t2Tu0UKLYc9+WBokNa21TASL5W9nY8ZW7
lnfn8bqdThvQ1PfO5jrfsQaQ9H5g6GCBNDc4e91gKI7acGEPte0AXDPV9m2GebozqY0ltosmIDia
NkzscyDVVTwnBcnjFwBzRXFZGOwfgKMcKY7g03XgfVaeobHvivrHJHX33bgNRwCmgcvb3GFkmQra
+nterT66wuGJaQYbG0wDg4oFqGNHfyKkEde9d+V00fdMh2lJGkTsDOOK2RHTUn9qMaHjeKLBfDzA
4pNtO0fr4U0A+XwljQqayxj+z3m2DiVwY1JZ7OEAWIvyQAMYE6dxjaF2ijXLwqywGIehjNyqT00d
Nt9GO7f0YmtyE+3zOnJvmNTPKtmmuE4DE/G3c/sRp6DgN3Pautzf0nHMTToIKENTDNKx19N8fJYN
+Bf7ro6m5pBPBMdyKPIWnsibBAhMMOxGtaWgJc0K6huz62EEF+wWCwBsh+q8+bJgzJxgdwkx1R6a
dh8J47HT6sXeYBMml9QTTHSjefkO3Dh2KQunDcAkzdtHxI7iiekGSnBJ/SzpoWcD9NReEFUAjKuH
6KmC9YA4YZMNRMIkGcHGZpX+pPxEn3tCpvpVdWByQJCwbQNgC5PbbFsGiL+npo2ut6GYfca6fLwR
ZTx/34AdbOla2ZXtXe/RIdqlHjEg9gL+5xvCfFJoyBi5Wia6oP0FjrQf7bRe+h4vvQV2BdgesjUd
Ha2unb0y+PgrdkWNFTHos5wtInmFgsbiyUBfviyInPAE6ZUz6kyLPhs2Re86ImjCuiFcmoQsMRN7
G8X2bcoF4AAKj5swC7dmfsLw2Ad7Wpp53p+9dYqMbGoCQyaw7TOsjIvtkEOy+lrM1E6JkXHPd/OI
4i2FUaWt72tWDZhLmArIH9EAJfBYGwtMpu5A7sWtuB4Mq67asAHNnRqZr8nAIDM7DVs7jBiPdKjb
t9kH3S4qbf2M9UHp0xyt3OE6RX2ULWi/eSo4dyCUoM14iezG4uPoKUykqggVTZJDltc/LOsWjqhG
jW9/sLZZ4z3+RP8ZmxuSsUtdY2bVNV0IWoYqvNrBld41CVwCKgUGj9DhnmECPaXAL9zrEHi+7AY8
CXMCLBfpGNRjkrULi1G6rCQSl3VUW42iXW3ra8GKQFzXHZo2tJ/tuJ2hKblMNwqw+2VsMQVLl4Cb
cVcXGHgc6Jq3tx7a7E9RXp69QMYx/GLQng77AayQOevqVrhsQhdCX+BUNw73zK1eXZadDyFLBkgb
ij0ZixW9t+3C5hPG4xb/Tyuj5o2o0tEbTAEiv18JdKgOFSn0UwlwARxMcFWy0UtlUEaAcQJj1It6
xemSIaQtRKMfge+RygIHzU2DQTjBPKQiYypAAyyuV02wcQY16R7D2oZfHF+mryCC+mNsXKnw9TYH
LgHnzXzyrAnrdF0bdR7MrRF/LXUzBzjhR1R0G6o9XKFDUBnWb8lIt6jZ2c3wKMM5eZ5H1N0dcjG7
p8qWGHmTgHc3PanwoaWryhKY8Dw9d6SAX2G39M+r5EGVIc6k305R0bSfl0KFLi3oUm4pbji2UgSx
ywUlesN9CisTkMroPBUo93wYhveKKdreVsJG83HFDh7vyFg5luIEaK8jq6MokZB2vgGL8XmqUJID
ANB9N5yzgsIh49PSjleT1dWt3pQgie85ml+P7TbDFmW3S5z7eJ4FmsUx0RKAMeh88YMHO92kU6to
lVY1lA6JWzbAVy5ArXoRW00BTK9z013wYUI7iNYT2260tUudAEOCXaFr8Wg3jITQJ9ZDfR3Oa70e
Cvil2s+jxizvhOkhDhUFPtKaAIlldhdF+UzPSRtznW1hzdjNjGsBe+6c6zihUTfOn6YJngM2qWJ4
VeHY0LK8Q5RIAS5eMY5PcJpi920UmDsTlf4bLhXKYgHZwHSKprU0qBRa+Q0kwgA0BSnGFbrooZU7
zEJjxIitQf5e93KlqV/KUqQADdRXFhcrxqPGLlh2hmxXQzh3V6vQGJ/Iaa52jhv+tef1+khVo+0z
6zG2Ow5xjrcExqj6o6eIEP8RTbqG0DjHbdsNdLLysqCWLbdRRfsfk+jX18i4OQfD6dynE+wFxX5y
nC+g21FTZ6MKeJbTprA7ArOZHxELMfeWQ9iSBAct/QLq4IbP2GiJ+PIpn4oUIYrhcdU58rmkMoco
ED/s4pEkM0tCW8QxExx6wQA/kiSAzUOQGXA92rt8HCJ9zbG85a6OefGCTBrXPUVTDgTdIpRRZIaG
wSUqsI4+gCqDKjfJV1H+8HnrbgoFEUe29QXOObvVL3QOA5eW69KQne3L9VGBOzDjSxToTorC6WYX
IgqzyHiwCZW2stqwI3RB6RDXJ2yfeCsBeTKcU2XCMB8VgKSly0/jSMwXiqHlkkxDZxjgKz/BImbU
3bLrS4qhjsdqvKwojZedHqPgWpZd/dK3HEU9HTCm51TlGwh/K6ZCfoMWORVoWR5zPazBSZOhzDHd
6fL8CKLLhqpNMY4xdIGZ5Cv0FQ44cozHOQ37TQQXxp2/Bdr8+qFZiLzvYgPMUQS4PzTXmdO8woR9
mKNTq0Eag+vT2OEyAF3dIVB98DjDA9UD5VoCczRkMtcouUa/n+HUHeFDxuw1yEX11PYuB36xkB7A
Hh3IHudOZfd1HNYgLLQQEO0wp45eyrnoMaZXqkMpBp/PDgNRUX8lLZ2e6/YMKYH23dijLTdbIgyl
BTSph6jq9zGb+35fTkRVWYBZQgHeSlDj4Btl/wT9AbilpR7683VHm/9UR2X3uE4Is7/PRYBlHUmE
ZyU6hOouKUEnsZmMu+oddduI7LWgw+UfRYlyPZIlWm0ghnzdYY8Aql9GRgMRHkj4FZVriDFWXgnY
3kU1e85RdlWAD9kYAGFteb3fRrXcWASu63SY+fDNgw/5kk8Ba4BvBGMWImgyTLu5Q0KE47kZM1NZ
1Cjr4iYMv9BCYifyLPikyAjQuDDtdH2OyNYH9ErFgLhvzJv3mMxt7qK0/bRkmPGEGD7WbUiPDLWj
zsRKzi7wW939KKdSPcwSzSioCBFc0Bu74W1J0OPib7wu41TkOjwRpAN0l7FZZRoX0Eztxs4BhfMQ
XDfZEBX8nZh6edyGcgCfqWduyyawT9/rcG5c2kmB1MNAlADQpm3JEVAbk2kACXYbAKWwurotQSQ+
X3pZvxpihq95q7CQ6CxAvoIlyiVIbrbeDZFcflRDP8yovFoYsgxr7q5NXgc8JVNHWBYjTGneB1y5
blfMxKFQQ9Ei9wC4lmFfzXFt0eRvqj14unQLxqtBH0Ou76y6yaMhr67KasSuxG0jFowNw7bAjNo0
BqGlfntwsEGqbqbIthyDpJAve2p0POKEPpfajZiKMB1h8OGeG7BHl38hl/0jTvkHaVQ+CYZvFJ/F
EO2CChuc9e9hZIf3P6cU+KCNWsm2LAvFlGJkW3O2Y5qvmsUF/0J59ava/J8Q1j8ai0Ixj0DNtaIH
maNgPZECq/QwxqACJIg2K7usCULUpWiB1+9opttX1tVhn1UNQkn3JVqsZofz3arTIoj8c2Kzj5nY
mCJWToF1i00EtOiqrNeM6X+V0/EH2hX5QRmJ4p+bSAAx6WzYfNaN774vgMy3JBy7Fn44rAPc9Kdu
3Ud70qLslLFxsB2YX4rLldRYd2HPH//cu3+QVzEaeFj89duBrxBhimCmJ0pd9ed0GB/NT2Nb0YIj
ufqw6pbu6MjsHgFg7M+Jej66nNZ97GhU47M7FjewfJSh4kjh0eW/kPj/wZr86HJKzhGLvfLrAQP7
77Sek6mz93/usn9Y7ugzAoc81O2ApfhFx/EOSdLuTz4wH9Z6200TqLHnAaCRNXI5Odvha7g/5cTB
P/qbLmBViJbq7YD0P33piq7fd1tYPf+p6/LR3dRsbV2hwFgP3dBXb7Lt69s+cOXPcIT/+F06wvD3
/8S/X1279hV4Ox/++fcn1+C//3l+zf/+nd+/4u+Hd3fzrXkfPv7S716D9/35d7Nv47ff/QPzbSDk
99N7vz68D1M9/vr+yG84/+b/6w//8v7ruzyt7fvf/vqKEmA8vxs2L/vXnz86vf3trwEe2v/4x7f/
+bPz5//bX5NyGr/9H7///m0Y//bXmP/COALrYxoicYmJ82Pu388/iaJflIgolxiW0hBGPNgcLOQH
5d/+yqNfAg45I2KuKItRP+FFg5t+/ZH8RULYgv/ICLgfxfv9r89199tZ8dud+OcxFsE/T3xGutuH
nanIbY5Ji+BnhNxfOAEopgpiDLwr0jVHxIn2F7yj6g0EVYBzIM5HBpAZIjSTKmjY+KkC3PdMqHgp
QwCdaM/aESfQuAxmr5BGCiKFUOX9CC1UDXm4ms/kJsLuI2B2bVbSOv6yIOzmq4c84iEiMTaXJAxZ
TFMWIJwdRPs2etw8YDzQRgCTXTW9FhfDvBQPRatYi6IEso0EALiEwomOUVKAiqgysOTbCzHz4rmL
eL4C+Qc7CYVhmYfgpmI1sbBdH2Qv1uoOvMMKVU/Q1ZgR9ypud/Bw0DYdJPjz2VQPpgejMbJPBnOA
eygQtrvQOn8RgJuMwVXdg3Le1UmwSXtdgufxdZbFeiHCML7inldHAAs+rVtPwDYdEDfAKum+59Ng
9wj2mNMOCUUHw0p3jSSn5RI9RLkDJgErGOAAhRLldacagOlshBoOJPNtOohu4UfQo5IJRgEZEsif
+1AWSRdhFmDARzyuQkDbXMtKfqkr4o6mKMKrRS2QaXQo1UclHrvOI2EgL6Y0nOiG8NG1T/soBkk6
FNdWBstrfh4w1Hxdb0IDupqqxxVjWBI+tZECL1106AVAWJgPgSRx1kRz9zLWVFx0IC+Au+hHdToj
0H3SogQ9Ac9ZsFPM7BY2qPwTxVRmr7YJYzxntvsNqTwGkEY97EKCeg9KLz08tKj0QSGa4V3aDbEb
QIQosSUSg5AhSFzw/NDustPjsSFFkRIkXaC/isbMzSa8LIHuvyjgS9kc0heQiefLlZnw2kPt85LP
k83oBk98WOvCDaFvOzAEQZpJ5xKxVyEuAIrqEnYMjXzRrpJJ7MvwqCRgCDyUsQrBaVVzmaBt9sCj
QHIFfCxQDsE2Kco9qFz4MqjRXfg2lhbtny9WlGzeVcDio3PWSohmpwW35hoUc3IZgEJSA8+eetBv
174ZsqrzlB8R+QAmdaEx2cEMJn/ALN22+02wHJ83x4AXWEUX3E7rguEyyLGYV4w1V9AECg0ICmZR
HsLAhl0XMNV/BhKkQAqom7k9TkXBrupe0KcqlgRnpI38To6YDiUA+kL20IPxqOYEGgI+7kmn2ZgS
tFoEr+yKC2mMBG26FO7CA/bd2yI6c8lYSO55AboA5/AtpMGvy8539BpjgvGliHV7XfEhIviSbupS
wZD1oZBWfAhgpdMcwf6zO+ZDfU0mX4Jp4u1lPdMwzhzGDZjC4BbBRxeJDHt4LUYACNZyxBCiJJ8o
C+w1YLh+BK+OPoTCcWxKHdJ5ShuiFQts7E9SzOIU5C37odY4v0fyatNnazvyJ2g0RwgVwSdhWcnW
SO1ySMcANeV5fwvvPwbJCrh9AmPnlhvEcE7LK+pv5OpFgKySYST1Xakhapygm58TXXnIXZZhUBOI
VcLdbhwJ8k5CGwb07cyeKwvIE/zkTq1spEgm7WEL2+paUUyB9OKxDxfs6xidhZ9d7O0FVMHbBQ0i
sEDGasFK1aAw3uHhWq94pzrQINzW6sxIwAsJCBpx1uF0waQeYvLjMFflZYBR792IQdl1LjtQhmrr
Apbk08yv1tlQBuaq0TvbRpE/xEOjTjlBhGkywIX0RuRMXVEMi5q0bpg8DSA5ZE0h3A68NzSXHKYu
92icMbWPwYQ5MTIDgtA2qi4jmJpeNRHpXzpEg61Yj6AsJFW+PriBf0L2RfUo42b50kaygy+MLyC+
FIQf53zx778eyP8flySCofL845rk8Vtlx78k0A2V/+O/6vdm/cdy5tfX/lafEMl/USDQRTG4DVLF
8uyO8VuBcv5RpADeRCFXKgiDf6hQmPol5gjhjAEUC0lFiBbtZ4WCH0UqwlYDdBKePBGcnf6dCuX3
7YEQkZSUMVTCeEs47H60bcxHSBoiA9kl3wRPZ72CTHzOHJ31p6CzB3RAgL7Ve6zzJ1k1ddJgULDr
++VCTWOcIoDtKb/CBCcGwTcGKYDDZCcOTiBgMKjuxueRQoxXu+JWjInTDPwKN0Dr2BUqgUhlPqgF
ggerF7DrhPuyUqQ+9FRdyFn8DC/8tx7R2/bdPo79+/t4/a39WBf/rpS+nd/7cerf/4JfHP6yn+zb
NwwC7MfX/DespRnIoGj0//jRBd3v/S/uB77Z72rqn6/7+diGv+BIUWGMgQgQWFCgYBPw87ENf0Hl
LOAqTOENG4NdgL/2s7AW4S8hU/H5+QzCSAZn+8yfjy1+BAQb1YcA71RyzKn/ncf29/Y/WA4YEMYS
iwlKIwRxf/QfA9Tl+DYW0B6DR34cIW/sEYt4XofYrStxrwqNlJu43DkI9/5FZyrQHfyDscGvfxwr
JkLQFcp2yT9aq1FOYkyXAmQNhK7JctctewPW7RmH4/G+ooyj7F0QjNcObX4aOgphPnTY4jzUkoBE
wYbOCmKjqwGDlTJ1jQH1WISwKRhQ3FyC+4BJpKCfkUdaZGVZdvQSV5pnbaDYlCqT38FoeXn1nsCs
MqcO4tCBwvqxRyUARSTY0xGUE8dmrfhbxWC1m7ohmEuAizPi4kjFIbCr15afNUKQNZXxPdwIqq/j
Bl016A6mLROITJZnGYR7SWrxjVBb1YkORohia5DOyiSGfjHtAWL+QJsgriPQAX4aH/5b6/W6eu3h
vfBj/Ljufr9W/2+r+r/hCuUCgMkfr8/n6n2035p/PFB+fcVvK5PR+BdwUZkIAwFElZ47zt8W5v/k
7EuW48ahLb+ILzgCxDYzJSVTksuTPG0YVWWbJAgOIEBw+Po+WdEdLaHsUry78MYLJATeCRfnnhOF
uAvDt3BNFKGAGyJn/L8Lb/I/0FLEXRe2B2XJiP//C28Oj41TIa45CNkGi/xv/PJlNgnAAsJx1c6Z
17XB1OM27GpYL2XPThv/E0Q1hI4NVv5Xx6Zh0aRGtVxqu/ydtO3fga4IcjHXpRGsnpMzYaAzKIeg
Xy8W1PAH8BwBgwqYy7Nv939bAq8pWV4X93qsmDMWClqWywU3ze6E0TPASMvklrY4bOD5zgUkAnMg
DZdLxucHEan2uCtAlWiLe62LnBkF5Cl2ng+svE1Aa3EzCEFh5buey9WCnjFiYUY9CXWMe++wKX6Q
ucCMMqS9iHv3yG1A6H99lOzcRVfa3aADV17fhJYT7WSuieHZ3jeAliDdyuZLm48XvJ8Bg/oaz+7V
5vw3iOuxeC3VBcxUeHba3EXFA66nAEcYcwcsWav/tA6z6kCd4dH+EJQuuE/7FCyopD8p9f6kfHaT
7ATAZ4kO7Z2wg76LZqQB2ureXxVj4CW2EyR7wOKCjkMMTKSaKfSUOLJ/+IeefQ2mykhtZWpRLDbN
267r9OOUpQQK0uv38ALamgOd0W/rfOmb5Qd4xE7RYL7TDuVa2zzbN2AzozJdMl/QocNdGTBeVTTx
XlH0tLF1X91gxGwapiv7+dJx8VhOmBBuoblFIL66Lu7FzDxT4czm0F6CbhXvparnj0Aw0mK9rxQk
YCpc2hGHboNHEzFgs9xH2qF74Rgc1nOPWnfGvCzf2KFzU/8WrLWOIKF0tUUvIJsgC/ms9Ywp+VG+
xzQOUCIRf63yvMbGXwSHfzWTFV79w2DA5jXu/qbHWKkq93e0k7n+6DNzHEeQQuwVtj6JROjTVkbj
XyKJ2j//e/nrCfxq715ErjFKw0ZARC9xFQCgGailvMxJ173Xu9iAMM+a8JV33N+cki+LAaR0wkEq
jXggazBmg4bsttvQ4vzvv+N3q3tfuMntzqolAc8xqJOaOy2b5g9AJ3diXvRVMZYN3U0TwrHQy45v
ZokOodXz37TNe98YfC28ncFffRlxo/saBNH2Zdyj+Ja2uveJrQAT3tbiE4/1DICQmBYQkOi3/734
1UF/YT+Jl6BipbcRk9nmIqds+Qle1Pi+H3f+Nth0LI8dJmfaWwGiQtpJxd7PhXU8bd1kp4sOxGOi
MHE1T+rpv/+U35hQ7GXDtKoq0Ipv00WBfomVaMZrCts34o+v8ABS1DhtwY1x2XvzGRdXwBoNgS0Y
S/vyDrhAD0vSYNe2jh6BW72TU0qL9762Q1aP7VZmkb0kY/x9adFvxVsZ6ax9rZOFjdrkKVJJ6Kqi
XuufgFsKYijwaoMJI+S9XVB4YALoPhH5xzQeP5C27cubLGB+mcYxtxfh6gcZugItgDva0l7mRjul
x9oVilc27IduDr4CIfmaTuPvTNtLrzUXAwYJEB3tHLaPO+bN74YlHj/Ttu7FXsjLqtVKUKmI6W6D
qlmMcQ3ayt5dB/QDaxvaeLqAqenQAjBYNhTa4qtLejG3BwNDXPfBdOkVx1xU8zTgeYq2ay/grmgO
BHLcsWsbABEXso/1qok3gsj7lDu3AEoqvE9H15noqj4AgHQi7dvXQWlEWO4R66dLxYc/RWTfa+Al
aE4ZeV9ynDaQW1RQ2V3rlN8sQ6vv5nqmqNBcg6D3Mcc4Bs51xaEkYCtJo+4EMlxiEPQ+psvBvdT1
7XTJxp6fGA++C77/pB24l83AJKEs9I/xLZPkW70N7zBTSkv6vvjJsJQDa/MKZKhxfCirH2gXE7+k
F15HNJFNfj1rjAxjiPJvNAtuSMfhq57kmOfpqxHJnffVdyBLMxA4mb9oa3vhdQObhZyTAbCOFZh9
280/Sjwi09b2XBKSShzMAdKA2DW+szy6aZWjhRJfhIQZ8G6C3HG6DEv41k3sS9m9KkV5Dc+/KN38
PvmYB0CLcKR3TPvrEPgzBTInAZWEHx3maLtTCk080rWUX/ubzy8xeYtxQ1lhHF7wyrYn4F/ErQX1
GSN+Ac//N+Ak1zDC+m5bHzMTf+Nx9p72cT3/FxUYUcGfai6Ym9hAAzaAuDdII5ozobv74mAqM4R2
tRFShejxpG7+2JyhtU9Dr5xddpFK0SHB7dB8OORgvjqYbh6JJ+5FARC87t1aBvqyRRsAGPMhKRUp
DHBf16QTWVQB3o/QxcGbB5YA4JOG+BPlc+It7OWBoxCaMcWCuIi3q6NZP6DIImXPf9r7z23cCAzG
igkrTyP4d/GsNXACVBRAOV/LBBCeIF/BlnfZGNBclvGPgwLH1n8fyDUB/zsK4I3h5YGEIPAAofRi
LmUE5g6QpSaYh+oZnns/ATfOn/77V66O+Itf4b4xYgqzxASdvuSYRD10DeI7cxQtruv5eN4vJryA
M4mTl2t1bhlwI+D1Je1beN4fA9jdVVzoi3T65Nb+7FCE0pb2XL81CLo2zkF/Y74b8IZKSTRx76wx
02vCYceeU9M96LQ9N5j6eMVafvMdhef26Sxd1g8cR42BwMPiyhBT9LT6EyNcL02xT5dlMA1qRO5A
Xao3bk6YOIpJqRTsWC9Xn0UjShDawwR7flQYvwfXCe1T+hIoQezWpR5w4msubzFGcmrWktQ1AyTs
5a5xuDbk0Oq+WKjBWZU8RLhnkQww9zy/NQkIjkZwqOfQbpfmgwgZ8Tyu1vOsZxktoLquNY7aALgC
WNVtLwNS3uG+5knMkyoJQRp3SbrtCA6gAxq7xKU9hwxnhLsRFwhA2drTGiMWgiCfdtSeS2pMaYP4
HwaSIDfMMchPXE00EM8jG7loqLom+hKAxfN9moBOaUpkTFvdlzArV9DXY+JsvPAJ01OBe7tV4pZy
JsxP830qdWpTpHk3xcEBmGjgLLeMlDIBGX9pgTt3NsgHPAOGSj7k+/RG1ZJ0JOz6jP/cuGupg6wH
WxcqCLlh0N/cY2aV9kDK/pXqGeiexnGDDdpZnjjGr/dM0KpkgNde7nwK90wBYIwGJwd9lx7ex2Hw
J+1jeh6fbGB712xGzkmH9cCDJjqahcck92F+FlYg73Rt3cDGAXmZWvvkeEYqTJgvWAaOgSSJWTBe
dCM+ODDG6kWT8jAwId5xAwoM6lCUJSU4u8HxCiLH/IZ23J7TyzzimItp9UVByuUxX8Lotl/qiZTk
mZ+HBSjKl1At42WOA+hu2R824J9JG/eT8Dp1DCytiCeQUsNLWXMMwKBKW9rzS3Ch4aUWyiCXzYIg
EIIs0QFKkjQz8dNwFA7tamPYtwvV1wT0x6AjJd3TwHPimckW5uUWDPoiQLkEmun3oC4kZXjmy4/F
kIiIUbCiLuG1+iupu+wmHpqWuHrycuNRaRaBh2wktXyH9jDXbzYI4tKygy8+BhRKnGJ4BgIv8TsR
Q3PBKOLKnltyAPkiCfaqS6vH5QwClAW4P7AZ0azQ80xRRVs7jTAUCFHc9W6/XyNNKmABVn553qVa
tMSonb5gCvE2i8N34JL8Qtr1vzTG+g2iANjpRcjh57q2t72o3tOW9twSRHuYnoKkxYVDpAFKLwYz
s1PnzrTV2cszqbJ4HERf68u0Zg/RGFxGVX2kLe35ZSNqXBJAVnPBUNuBpc3dxmgPa4x72bIMHagp
wRlzAbfkQUFWBu5JS5Xcc0rk4D7eVxhJxdg5CoP7MqSFQL+Hh5Zg1Y8BPiSI+752IhpPqkkr4rY9
pxRRPmAEB+6+1yFYV9RDGr52g7oa2r9bD4x7HrlmjcIzz4Q+mMac3TcM4+3f1BCNzdnOZcigEWTC
txvA0dMrf8u1xvzFD/pYMbOA+M8o3V4G/BH1sWmq6gFjSuIeUs9gmWkc2DTRZi1BuskGRQvGPiAq
hnxMtDUT6pjByi8p27f+sLda0vzMn8GHukmZlw0+fi7St+DmfRyigbZzf5S+FkCjp6UYLz00xo+4
xHxT2Who4dgfpS9TDDbtUYnow8ob1as3Cd9IPW3mj84j/c0lhiXGizHTKTSYk4A2y0grwZgXfDj4
WVU24byB6f4JJeMnCy76V9a+rvEL+/Tn5qu6Fgum+obLCP5shSn09y6R7HO5vSYCfA1jv/oBLwah
n93FYuUjyvUevCV2+FM6+dr752/c2Z+bjxmDPkmErkXHMeS1J8r+GJsh7jEWmNv6WLU6eAvqemLU
Y15gasppAlP2Nl4SaT5HW/yIuRoSKA1zPji+Z10SO4OyXWDe/QJ1czwqdBhw6xtHe1lgPjB7aECt
jzE8fekXlkBYK5wvCmxBtEYg88HZUTKtE5d4Ft2yeXsKy1V+TabuNfXW31iQj85OlAapQNTjaBY2
FBghBKs4SKffkjJ75hUNawDart2BeBwU62BzwbjIEVQ6C60/kHmui0nOtLMpbk+1W/Gsk70NEkcL
OT44W6CZsbAIHapyicAhbFMNBTRoU72S4ePfRIbMc9we4iGybwRGW0H0j7lkUBW9sR3IEk7gdAEd
PTRmho9oAev3E7iwn3pp1wClUce/52nXXhUEuLztWyvuQXUcPOUJWOEwkVv176DTM3wFNfY0HXQD
9k0bZMF4i0RvyocI5fi9CzTWcqMrPxoBrZ9XYt3vDCl+6WO9NmA9jPb+sif6ftLjoxwErcWUeuV4
sy4uXZQTBerCH2BGPg5D8DfJQH2grRLQ2ROQfSjS+BFycdNOS7XXqcXnEQeodeuaCetC1xBMv7Ag
cEXStuz5lCsx3m9wISxCWefvrtnqA65X3Tfa6p5PXZU6BQT9RDFpeVq36jQ232krXw3nWRCOqnZS
0L3BUYMhfS3v846GeGGp50ylXEYwUw+i6A1UEdURjJ40o/aHAuKahSCjwsrQzrrZTP6wWE20EC/d
LSCM0POApSMhbxOww6t8pKU7fx6gHpsUHXYYXw+Wq2NVgRwg37vlhvQdfVR9tpmmimMNyZRqj8Ap
2b91UFKmGbePqgc1+N4zjsVTEHjy7JaJnvYpfVA0mAsSAw0IUfA+OWX5lW39I+1APIfM9inOVNTj
S7byCLQbmBy+0lb2nFFiSD93ZmAF+E8huGiNPEY9mMFpq3sOmdoyUKCV5AWoFs0Jcjk1RDSgWUtb
3XPKZnagdBQTK2SWNfc8A7k8aAmaJ9rqXrZZod/MFB9ZIWzSPsYDtHe0Xqkm7vmm0EGcmpVlRb50
B2jv3GoZE73HK0XlpKDp7cAREYVQhRm+NdNOuzj6iNlGgFTBRJAYsxNUTcvveidWoNdZ5ueROy3n
EDoGCiuDzuRUpdF7GY35LelLxl6mBNBftVOZZoVc3B/lvj6CrvIDbWnPMbdklxqEGlkRaswkQwq9
g7YsI5b9/5R2z/IZdBGaNNuXrOiy5MNm5dvJ0JBQzEfMRiDcA680lkZtUkyQnJxSWl17HWZ//imh
kzfmbugh6FZtzRmCA/O5VFA8pB2455UYg5ZRP0MuDnGlvoXEuj3ZoatJk2jMnxowm0yM6+A6DqpH
mCm6ZLYlHovnlcuygBO7n7NiXKDJGEA3NqUFKn9ooEpBa7M3W1ZsERifczmHN2ASsLQD9+cGRh5A
Am7G6vmSjTcQJkiOIaos4uqeawZonpp4gRmCf+VhmOXnYU9p2cEHQFtQp0JmDF5voB/3J65XkJRY
DFhxaVEl9Ox8q0fwAK/7WoBb8HxlVLeqoxVuPpBwLyHvMZXrWjCN8YFlEx9Bj06L4T6SsN8hn1VF
8woCzbG+GVsontmSD3cU98SU+0vnjzD/C8HyFE/HiYQHTfx6AXzlVK428e9OFPffNfgKsbVqxmAV
d4rp23TGyOW2glIZFPVcfHc7pG6Pawh5bZJxcu4Z57SXNcR58WhgcW9bUvNXGUFQj3ZQXuJoS71p
ENBDSmeC+gcUlcRhnyRtaIFfyW6ex2A9Q8F0yvHGvqzbpct1oSbaJRw0Ni+XBtdMCH4dLD3M6zuo
eX8QDYWHFdA//7mjmxoRzS0erkBSf2GqP5RdQHJW7r8bNFMaZoHAG3u0Q/ZDNC1EMbskO5E+pt9Q
h1qNLpNuRA9qL/lx5WAfCSVtloj7LXVob6x48YUVDia/QOoGwnFr19HM0G+pY56gjd0OlJ5Qs41P
kDyfwOumBuA+aEfj2fncbXEqO2BFgY4+akjhQUuYuLRn5EFpONslLJFDqRZDkW+tdqTcAdqbl0YO
GXlZbULiCVXpexAmnTBzTKrOuU9Fa8JYLBLCFBcThCfBqtuq797Rzjp+ues1iKa4CrvpsmRGHSHs
Ng6HUcX937TlvSuLBN8DRIrQPc+7JnqPhL2eDarIH7TVvfoIDJeiAxwL8AYZ/4Bm6JcACjQ0S/Hb
59tuWTxHeJBsTfknC6Y3kKyhru3dXMAWHQwLVK3QkBc/olYfx3imPRyBzenlBw3dzIaU4YMOQVjG
IKkT43Zaxyx3NIvxm+faQoYaihc4mEbEh8h1d85Imrn4rfMmSNQWDfAhZpY3UD1CD4CRynTut84H
0JxWdQR0UBrEn6cMcpzuNfTvtVD5RZHhd83rpAVD5YgH5kltJnsXQeRAQnc5gL10c+Qg51fv2Sfp
LIdsUDZaEHgmxjjiH+Z5MAgNoFOg8ODfLPpnyyFznUAinugFnv8GUk7Wmev8pRXNsR+jot5BM0ty
X//JOhfBIuIJrctOb5966AKiPPtCWtrvzUsoMIDrE9MpYtjDn66BBPg+gZSVdix+f97tEMswGiAf
TDUdbYjqsYP0OXFxz4NLkJLptsexQDDsrSvHrzXUvYhre6k1BCFIDXX7K3aVQdazf9ptTHoOQevv
ZeBhYA7SFlOYlzXpIbVc3dvcvKd9TS+12mCH9N8OuMycyBrDjE4d3Ewcw/Db9L1rVBJM1+oRCu0j
ihi8dxFPO355JGaslITOGFwzzL7Ejt+2aqZ5feo5poCYxR5EQPZBm/nssqU7bn1Nu79zv1MP4bkV
PC94Oh7i6u3UlZAPy0ktDe636VVqzOAaeA50z0pQsGp2aKLwL5Kd+G161DFpv19R9kIM35SALOQR
CKhhO9KW9xwzXbcMSmWYarBr+a6B3C5eYWnFY+L5ZaPjCOKCqAjSKEkhDZ+oA8gfaWboU5ekUclS
lyBjA+xcQnUk+9GxnTg0cWWKf3FtDCo7J1MIYSzevgdM6BGCD0Rb8bol8w5Fh4pj6XVqLmOJYt3Q
QImY9H+5a5VPjmFIbLwIW36CSPj72CXvaVbieWaAnt1iSzg95K8eQHf+CfzSxA6ATwa7GtW6ZIbX
Z276jhjwoLueVkv7fXoIrLaRmODzdm0Aiajuu3ykXaT9Rv3QmJyvFogdtgPpqLo38zJ8IB2236Zf
d2OljFqMeUj7HYCUN9WeEnPllbT1uWXbHMhBsWPbqXCXvQregLiO5pF+kz6wFqoCOTwy6t07PkKF
WQSkXh33m/T5uEEoJkGATebwqU7Dh50R/dHv0g/ChcnuOmDpdPikw8AeqngkVj0+sY9d40W214QG
gsxbiJNZaMzihZhmJp5PZtmgIYg74c4y5MHNDOnKLwFfDK3Y9Ml9ohKUtOmEvJCl5d26iD8g0P1K
//IaRX9xtfD79F2iwYFW6fGyBtVXl4cf+kCRnuO536R32eoSsSPlQOO8AWF5sB4q6JHRfN5nKUnH
lVlXx6hPAkjVznh+Adsuo9m436ZH/QCBXgngHMDOH3IrPtp6/UqyFJ+mpEZoqhuAdy8QqjVHmfen
jU0lzQx9lhI+xzKvFpjhuDtofIh2PrDO0ppEkZctOaQ4B7DOY0ZqrW9MG0OZIiJ+zPhlJJSgSt2C
CQ25zCyQK5WuOrQhiFZoR+4551JC8q/NNoDaIINxyFbxVmtDbLVcSeOfB/HezJmB2AeuDnMC+slW
HpompPF+cJ+vhDXxuIczvucKdfoqlU9TRXsk5mH+ct+ubXsnGlQRLK3HQ8zZh6hy30gHHnp1bAV+
cgZ1Mcy0L2I5qKXbb9LQapqR+4wljQrq0g1mvDTwmyWs/86gQfvK2tfU+4tw6DOWQFZUqr0G9cy8
Ls0nRLD5/RoNFQbsRt3d2KocX+vp/Cbw+gTmYo3Tsh7T8VKWGgqt7qOMJEE6Dk8W/iPg0tWWddf2
dvCPKmQ9Q+55hRYL7eN6vlqrjO8l8sal1tlDFiYF2snEpT1HBctCEijgwS7Q9pMHPdbfG9fVpPAF
EOtLg2/tosEmGuFVdxxrCBLb9gyJ4ifKoTA/8O51zpqwDrKiAakV1GHtEUo3tKKc+YE3Vw4HE2Nx
yJVd9eNryFqmjr1i8r82RIhlvTwXoRlkGSABXSyVBI1LqkvIpUBKWNJ6WcwnisJTETQe6iktun08
uX06QtWCZDCQrH25dwzZ5DocVFiYsjxGUVlA0JtUGDE/9G64Fi7oCoVF4/BGtMpjHQuaJfqhdwQ5
nupNFRYaAtuQXP2ou4Dk+syPvF1fK7D3u72Iu/gT6D/APdcuNEPx4y5L3Agx9HwrQNftDnsjPi98
fUfyHz/utt3kdt3Ve1HiNScGDLxxH03b0UgGmB9s+1aucSI5sAsze2R9d2Mg7kzbuWeCeKwQoCmT
azGH/DBbddPXJakqynz+AiYW6KhG+VL0UL89YP4QEq9bSrpTQP3lpesMDENjYQPlJrxWggsgexxm
2rt25vMXlPFo690Ec4HRlhPE6oqWp3eU0wYxwctdz6OaDVSXXNGYDXp2MaTB3tJW9tLDANK5lUfl
XEgGYeu8vHXlD9rKXgNLpttYD3M6w0KW5T2DQMo5HxNa7w1P7S9PRA1JtyaQLS5cpPmpBpTgJllo
z/yZz12A5/ckbqSbC7Vkpy6D2BmxIZn53AVMpmuTD5UrxmR+Y+bhBD4KUhDMfAohl+gqzfTgCkjy
QT6wbYtA5T9JH9NnLtDLqtUGAvSiznixTMGpmhgpBmY+c0EuXA5maVjgmgKOoPqtv62vgl+0jXs1
ebZCZg4y3zPoJxIoxQuRHSphoxNtdc8vOy1BERyuc9H0wftdLrdNy/6iLe05JmTLwzUL5VxEQVuU
cf8u39Un2tKeZ24pmpLQa50LUE29LWPxKe5pl+XMZxEClaebASSci7FVd2rZzpyISMp84gIj621d
oK1eqBhKeD2P7yvF/6adiFeBR0qWaNOOcxGzL1W43ER9Qyp6oMv6Mk71VllIkQmsjPfqvZvvdPYa
Bu9qZP++tEEU5+XSca9SaHIsc8EhpitueDfx5saVU/y1wmgog/I9JCFJnaHMx/utdoG+tJgRzJPm
PgZtph0DUn2V+cg+OaeiBiTBFqIdjyUu/OEUE5f23LPck3GLh9QWm1zKJxOOzUPZcRqcCvnr5fkz
pjmSUGCLpKvDA7iD+X2yDhst5fvYPl47OcusQcTtr+gGcWqrhhZxfWwfVIPzJQGPd7FYdpcI8wDm
xluSI/lcBgOmFcHGHphiN+LAp/I8tpx06cl8psO9xShcstS2YN9yd5MMxGU9B+VslQLy1baIXHDM
uCzWuXwiHYYPRRRcIvoB5FxA1xNQKgllsvi1WfNfX18zH4mYpKsLa4XTaLgt7xd40Tlg0tCypg9F
7FY2LpApMgXUkZ+SLe8OvTAzzSv9+X6IWukQfFm2qAKwNMxT8zTWkyXdX/Hm+tIpMW2cCOBiTZGL
7lZyfpZrRoIGZD4Qsa65bFzV2WKP1AcZT6dMrbRmQeYjEYM1gdQDNJyKzsU/Ixl9G+aIhjr4Ryn8
eauWWchUSmVNEQ8/srU9taKhlT/+DH+mZh2XFoddDvsRQ823AB7R8qY/w79sWzxOV4OuOrOc2dxO
N1luzSvB9Vr9/SJ1+iBEEfTRzAGZQOqUyWUBb9GfeuygOru3jU5vbGCq6JBo0B/TbN6nLlnMusgR
LLZFFwTTaRqm8MQUjd4b0qYvbT7cIDngzGgKSFRDAzqHDjI0okjwo8zHPXZWp0HulCn6YB9vRybH
E++7nnZn8UGPbWDXjk2wTYhvhQ8q4igBJiJzcObDHms8BdexmaZCRJDnq7vuSwZFcZqF+sDHrIfs
9Arp9wLq3W96+a6p2AdS3vBxj9WqbQrKv6lIWndYRPK9rQda++Mfic9nU2y2btapl1h6GsCCiEh8
YMv82ivCb3KSjztcVDQ0+5hORRQBpabCB2sGWkLycYcJBLkWNw9TkW/5KeTloe9oD+SZjzlcRAhA
Y9pNRTOUt/v4I4akKOk7+qwA4ZqDDzvExEcUJyc86x9zS7xn+bpbbG/iOgBQspja/jCL9ZCPPa0g
8vGGWze0ICncddENVfUlX9bm7Q415L9oZ+LdPcVQ5yWEsXRRASmVqfLQrcSSyAcc5nar+7nF0kte
21O7zfLIx3ElWmD8MsgO8xCAEBar60jetcN8BpkS7XLlYw4BsK8qUakOuS62J6gl9ed6BvEO7cS9
Ane8sk4me18VETgBUMq9y0faWB+kkV+eSbN0WVOGq8TAegR+nbJXy6fO7B2NkzjzcYcIJ2Vpaqzv
7BKd9N5+mwNF7CD6DAFpnSfgwg+yszPiYrfkwAHrJx25jzqsm26fXNrw8xDMpyVeIW+ggDykLZ69
PPQNSKE5GFN2Tk1y2ME/wCKab/qQw9A2qdZN4866celtXlf7nd1yRysWk+TlvkGRMvEqq9y5DdhD
UNc3wo20JraPOhxyE2UWTewz5CSXQziJx7hsaA+Fma+opZbFxCB4cedm2j5OkCM5jIEg1v0+8FAE
ULAezfVQ5goScjwvwO5N3LkPPUwge5Uuq5jPosLYVB4v7Ij905oIPviwK2sXqJVj8bL8AIDZ53Kh
1YQ+9nDqxt5sfeLOgRqPkaxP3HGaY/rQw6jWW1Av8YxbYX1yMUTT9Z8kr/SRh/MUdS5lmzuHmfyq
gu52aSfieXgpE0lym+phcedMr/eja27FTsPoZz7ycMQzXgyddXd2sitvRRVEB5cOMe3C7EMPoS8S
STxxuPO08pMO5VO56yfacXsNW9e16Kvo2Z2tjR7jqsKIXRzRntdB+PoyUqE8dqqfHQww02+E4AO6
zRMtVPnAQ96HzaDr1p0Xsx/xQ3cJdzQ78YGHZgrbrGnxMfcuDA4cavdBthNbqT7uMHCyHHWo3Hkw
eObY2p3dYNz7O+lr+rhDyDy4bAYr8XlY9d3esQMOiZZ1fPhLmNsBfXIszbP2qExzHCuahEnmg1/K
Kdo0b7H0uu63wl2p9gXxU3q5cpp1iPFfeA4UXe1h6OVTHk6SVkD4yBcNcsRsWnt37mV4zJL5pmfE
msrHvMgsrFyEf2exlD/xeHWsNftBsxHPKZtUyL23cJxkT2+HcHCHHN122pH4qJe+28wkZe3O3SA/
xO1fQ8BJaODMB73ofhCxGXDYSbgiJ2R3lba0wt4HvYQY2hrkgsNuDNBoqr4Dux/tsuNjXoYUUN0I
T8nQY+8PDNIaDCz7pO/oQ16mCJ7SdtKdq2Y/tbyw40BL7j7aRcVuiF0QzOe1hmz5XB+gWEx71vCh
haGeNh32iH7VVbq2ycF5vBM1TDKfYURUkrVRhX0LMf2l9uyDU5sknraXJ7kKA7BlYe06eZij/Bju
O3Flzx9VVO8sxEXhPI/bYSt/jPlnioGkPvzHVjXL7AoDAZ7mBD6nw6I0KRlAk+hlYg9HVk+mz+ez
XjMGSQAA8mxrAuLq12bzs95anbesmq/ltomi+QRwyufUqZV03KmPALpesPkyYesm2e7GdbtbBhpO
PPXVSyIexyuHANoZL7z6MFwFJERFc8rUlxAzDS/R3Ejm85S24jh3u363isW8Uk39k2v/3chPfRiQ
sDuuS0NoziGapuE53OopeFOPYi6PWeRU+UEBX5zjFXJa6jswt09gpckWN91NYh3knQq7Jj2Em1jb
N/W+6qWBMqZKaa3F1FegyBTylVuUOY9RCUB4FP2ELhnpsp76EhSuDbKygwrheR+7r2lWSXSKaTJT
qY/icEOS1jxuzTk3zblReXOINA0Wlvowjn3vdJuDDeq8ujE+aO22A0ZOcpqb5F68G8KqWfeouZ54
2x5Aa3Olyd1pGgCpD+aYnR6M1TjzGb54qKJyONo8+0mKez6cY5alwxgptl5m9ZfQLkUyBa88d6WI
QL/wEh+94eJmr11aYt9xdUrX5Cw4jfcx9dEbtrPdwgxMJY6G9Ajmnei4Q+2QdCQ+Dq90GUMBsppz
pJL7TK4n6EORioXUx+HlLswnKQyWFkt8WLKgaEHYTswEXm5suipzTbCYcxvON6vED2CckiY2lfpQ
PFYlc92VkzlXfd+dMrd1N4uYElK9mvpovLLkYQfM3PUSyTWuHl26VGCWtiXpZpP6in5SdnUbhT12
jy9bNFLXD8IujHa3SX05oVksFUR34UTaPUEN6bGdJamZkXIPSxQuo8oamMi5tMPXYa3e4hu8Esqz
37jn9f+fFQ5uYXGV5wpdKZH299AY6S+zSLYQ7LKGk2aTMDf58jci0GGGNswQ0nueH5be/F26kdaS
Tv8FKGog/KrGGPaeybvYfF37nOZJPp4I2T0AjSxWDsVWHWUSHkPwj9CShY8oquwYjf2OxWuuH0ut
8PSiSa/mqc9xxtZ2GDJwJ59ZOganjrV/BFVJazykPq6oY2k8hUtizuqKIQD787euaYlVrA8sssmy
T82YmvMmm8d06o6TVTQX8lFFpYbCBE8i2GDVNGiU1uURgk40hsDUhxXVUzLsQ4RTyUd77uvkhDs9
6YEu9UFFbAhkFwBUdBaNuitZf8w7RsIrQXL8pV+Gw9qwDeJNoO8KMEfhDnVDe1tIfUxRtppcgaIf
ZrJGByA2ckbqdacsfrnnmE26nQIs7MDP9BhUojkYyWgiJ6kPKpJizsMkns2Zl91Sneyo++ow1iPY
N0lVhQ8tiqHxl0Od7Po1x+OYzU9JQmPyTf+FK8pGvTUaBYtau/gU1+t5mUVNC1c+zEdPfIQGM0qW
TqV3ixWHWoQ0A/dBPkGkMOKksHSi+AUtlFM90ogkUx/hU0JiYHeJg4EHon5syw5nrvA0SvqWPsLn
CtuGyF/Yn9Okii51MNe3XW5zmnP6EJ+9S8UUaY3Vm7oJD4MyQ3dcu0rTWOpTH+mTBVsvMzX257Lv
1EHjPjFuFS3j+1CfzsaTLlttzvO0H4Ddum+b+ol26t4tq5ZGGB11+gyKyvl2qbP9GIQY66et7lXP
/4ezL1uuHMeS/JW2fGc1AILbWGc9gOTdJF3tS+iFpggpCBIkwQ0kwK8fV1bNdKWmrHMszOIhIiRd
cQXOcffj7oAPzmOT2EOVAAAP9E1Yz7+2LX+VEW2+F4yq3+xhsV6VIZ9mzK0mv1j2f1USQes7yXB0
9qCb+KkE7Cu6wP7a3vlVS1QouA5QNrgD7PYmRMEsbD8l6tcmkPlXOdHI+AjGtbCHNnJzK6Dp8Ns0
Gdz68Uu39KumSHYa4WwWt9TDIZu1zsPhrzQi/17KyfmXDVQraiq74JaCeF1+Jri9PC+7dfyhB94g
Xwc+lvWTt0XtlP/aufh/3v02S3oXJcQewvnOmzzEvfzqXfiyr25dW3JIOe0hgIHFbBoxB79mHsC/
Sow8x5FRHOMqyXW6riO6p7/oXsO/mppFbvPauaL2gBYDsWd6a0Q1/iIo8lVhVPICGdDTaA8Fr9Qj
sCPPCDcy/68QBkr+6Gz/DTjyVWRUtwPsvVXSHzrM+fIHGAjL0xIuXnApZ7hz3yHgiPYPU6kqOOa6
TU36zYar7xBAWPTN0ooKrFc3CCCJejvBUwbBGnYr5XhP2zAYLujYmOo0LoObz5MrqyRXBOO+xxmB
PmPWNSwwRzeHa3zF4bZA867wyzZbghJe76IIkvKFewGL02bDEpA1xaDHbApCmGD6idesh7kCGHXD
mfGCnZoJL/ehhW7qZu1jnm6BszYHU3laWsafUESZ75zo+Sp46m+7XN4BbpJTGe8mqJ1/GPw2lwaw
9AgP8GBDxokfk/inBz4SwRhYNkrM91dRufOd5vqe1mz5uVmEKiFwsR18mJfA2+GorR+077TbwHoF
XtPqg6yjenuqe9nY3RyHnttFGDsdjxhhauILb0qW4Spog85/RTiyMwcfPghVGodz/TiVLijTIoAk
MTVU982xLddyPLfI2XMPIXxBq0xpDPilqky6MEU+eVDsZroV0+nTM1xmpFOOX4NhrlaRFMxLvjtc
9PEYsMnAuLJJ/Pq5qm1Bjt4axFFmQzm3uzhsWZkmPviBPIysd70Gm+Q5rAhcnHJuivDaVVV3t7K6
1nkpTcdvNdwVcDRz132GEumYpEM5NbGwc92pHUHuhX+tJBubdEC6NPipbUGuoexajN9EaoXgf+Wm
9NKki/ScbRYq9JSsM0Xe8lCE0ZFTrvU+TiCwEwNPtqd1glxL1H7ce+lKVMnF5kykdlvnSJK3kynr
NLajeTZNQ5GEJ8lq9n4QetHHhhwb/+AXPS33PoVBuTC9D1ceDyEuJi0Gbz1FpIgQ4QvJTJluQ8/e
8GsmuDtHzXJCo9+HAolp/fRi6nhSArBulByqYCIL4kgYkHTL8RaJufNDc2MS7gopJlYum6hb7bss
sIXX7YyKXZVOJTzBYFGzbUWqO4256dWP4ikfewbZLG9IUaUslqrcNcXEbUYhpn9b69IuwiNawzSj
q02RxUQly8NgePQM4KCQWb8GySjaYi3W/YT/bg4m9udNVM3A42tQB+EkEI666n3Rxvj7IGEYLoUX
Dg3c5RViPmw2GiPdC3WJhI4PCdi1/oiqZEwyUrXGv2wQHvfBtsqSvRd79scIf5NXVyr2QONOhcAs
Km+8K0q1EcRMhOt2EcgVSaVpzcee5nPBQn6zti4gO1O2TXd0pmB6L9dIDWIKzHI9LKbpdni3fJPq
YOzf14oD+SsQpGsOcPnx6r3nlvI5CTHC3RvCB4S+jW30uAbaO6kF/yMqZDtEz3Mft02fI12u0Spf
p4U3t1VYNN1PsHk0zBEuwWIDLXHhhyc7+8hWFd1SBrJLFWih3hch8SuX4mTdeO5hOLDsB4+z+LJf
+89nwItKLEtlX+J2oS8s7jHGVtF7Zbyqg7XoVNBB9EMJFC2s2/6xo4RU7/Hgt+X7hCz6ISNjgRK7
qpqwvagQ4muPXUi35hp+/OFTY5Xnp4osa7AbtTTTGaupZ1NeGR3uwJxGTCCETbWPGB/xk8dS0+IU
9+D1MRJdTOWpD234szGshXqXR9161XUdygXWLtMzgh4NvNGkqX/OzTLfaGmLSLQ93igvnTam2vva
bF6R0Q01hkBO0+pnFeqlYU96PBPEC2V8tklRkr3yzFDmNUo1Lx3iqPTzCFNmZTbFlaeFjKbAy2vP
W9/CLu6Go1Zb5m9YO8QKvvPz8t6xZMFeE6OAlAUXsnAI5Byvt3LK+2q6Vd6YbDmWhAhHWCK/APNZ
ccHJbm4KQo8eYFdNMx8TLk+DC4CX0XBK3kbqRxexr9ercPRqfUqiqvX3AZLu2Y7jJZivsAGeWten
AwLhjK2ukjWsMFVS8+0qDrvhErAWdncfuhGWuqgr6p1W0SqF40CMBV7Q5BW5fe6cSN5EKcJQv7F6
SN6DZCi/s5703W0fVRuehIpKmoakijM7UIUNEZF5CGByBZLLGLyqVFN950u8W7gyp64jQw4AXWbw
selyPRf7ytoDJ7XOAgnqaIr8/ehTIhLqrovWjsIvtlYkiIgSEkEveC7rW5QRRjSYxE2N9VaxwZNA
JdGWFVFoRKEjfVkzdmWpyoJofClWb9kxUleZgVtRBi/xyy0aHaA8FXvZDO+1rGiXJJXaWxJBkaa1
tyVScLA6N9FVEjcPxo0G67n9HhXFvENqMc/CRa0P0VLqbKgRcgtngXFIEzj0GTy2cYnlJ7D2hFwr
JuCQ9KA4OggPKzy2tu7RxR7Ww3JIBMfNTaGhoIJTd0Vdsae1vUqWkeQIv7ZwOW1lOkeqSt1Ezk1o
vuEyhvmA/LYDgKzvkhdb7vtrBllrkbWu/pmspMo9A0Y5hh0ZCgDb7KSVe9cWQ1omZE5Jb7CtGHpD
2vjauOjk99AKVgEkPhgW7kRUmn3Lh+Sy581VKe2ahaG7bbqxV7vKet84fKWEKtXFvGxXtCy0KOj0
qFcVn6YwHvNyDX+qajkXCnRx2uEaBo2e8SZomw4kvkTLuX3uAAgytovGEtR5M60EK0ZUW37gTzvp
h0rEVi4pa6SX8n64K6MiOrC5QIqwJrccQyTIWGlSX7JeKDOKuif4majDFMIC3W/eBFwdAVaEpaAr
ZkwUQGcxdk1wA1f5CDtNmeGEii7b4LwpRR9t0w0raPhzDcu5zJKlYg+V9o3LhqUB6UhZrepLGtAA
2MFiqDtvcA3JVtIVcl/EjVQpzo+yNPDaku4Q1kLtiWifXoXEk1rwArOowo46/qFd0GV97XvxMW7K
8Llv28AK3832BW6OIdkl41A+r02zTqj5MBd6ShiPLZ7McRlF0VfbY8LBhOYx4gHT1nXseeoqPYqx
rsbnqB+Kn2MB5ueibQ2ujlF4p/A6DRFsoat6wwYCoOwcerZxd2OXFN0pKkjMdiMrCBTXrTfzvKdj
y7O46Qqonbq1PE9BOZl943P12m6z+lSsS95BiCzxWLF+civ4JZeYrJgbHCvHuExz6ycV/TFFsIB7
lJo0RrAeYCsw0nV4IU07GBRVcdUcqrLvnvTseP9Nz9H6c4Y9fyXG0IeSf0RFDO5q7SjPEKPL4ptF
tlrnzDRIq1Kda9Qhagd9TygvVd5riQdyMDHGOYtqhtGpNNF4Pa9rsaE0GWclGm1Nd9MPfVGnrel8
ioWlJrMAwhpMu2TqNipGVbghxdAzvR4Qjq3uB9hNTNfjRMiw64mZ5K6mJWrDxMfUcbpahmlgnEU3
75berzOuCTmgaGaJy9AKXiLsaYL+mdITbD2m6AKZxgz1WLBtY95gnXkmzN/se+BKyD31MnjzfuyR
ZJthLrgubhU8RP3j4Me8xKWoQ18sC5UyJRFrsa6EhRUr7mdzCJBMi8RSqzB8FxR13d96ne3qa0rD
rsoClLxUzBoOSDfoW+DlzaeNxzlq6xskrlWYaiIxttJtcW7LTCRDhHTwQJ5iWszQ14SRkZABTnEp
lnob7q2Jxzc+IBpr30BH76VhDXPzlCu5/tReLJmQmA1+7JyHML5uCJvigNRrVCWhxRBFtsyo3YWn
4/FirrWXK2zkb9z4wcM0eOoURgkairqzJyyFVJ4Df+aLUGqx/JTIouZoARaE6PJt+6mWYHpCVxdH
ounH0k9HRg6sLGTuqbWds8WLB773uWdtqhdO7e1M69mlvm6WDGtd/LIZVSJbF97ByMfp++7FI1Fs
87ZBLXA5YOXdrhXKVWFgjbgrw06T72Se/C1Fs1N3+9lzSudbQos76DuSKt88b6GnyHKeXBS9cQ/w
h5Q/ofNYinQadFftB5RbNfikdaDZxpvLeWlXdt2oz8KoQ2TBekBimn5PWM3Dm6jgW967bopSsH8H
i2A/KyY4Y2pRevwqGLcEHWJUA3+EaNNNANq4zzMT8oKkslIK9VjkB7dD1Xt3alwkdqJZRbfxGklz
vQVTP96s1LXfu7WzDHPFWnrCSYbtaZr8Ebmb/cbOQSeXm2pSPVza1+pF1s4OLyUN9ZL6JcbM/CT2
vAwvAJwCimb6XOHdMCZY7eN5TO22jtV+VRs7LfFc1TBq27hNJ41emMC7qXlBUdeEouOshuU5DuR+
S5L6I5ByvQVc7j9WUbDqXG6zPE6wqUWRNIeuwQsZeuRUQfmT1ZYueRnN8iDB1AlpN1bvSGdseaGW
yRbnaiTF47AE13C05kIzDO8yOcs8glO8n64VJHx56NtKXUy9v8IkrPFnWMoVDlMuRZ/IfLa8qM+m
9jdvTxZFLlk8rs/l6ntXnRfxOfNDJE2IFiNJ0WEb0VfkdPD98aqcmPxu604qQVDJrvkYUBNfhLSN
Di5RDdRUbBmguaCh7PM+GLwnpygXABGitIuDZm/8dviU2fzoF3Lmpu9PsxeHG2qKJvKyLqJ+sS/K
YarFUmzJbbI225sOdHGia7GclUQnKBLb0voqxh7uvsMj1i355rAH7udu6Q+WbuVr3xmn82GNOuw2
0vbLrisp6a+ByaEpXxjKQ3iEFu/ooZt7Nc1Q2lZbeBjiZbkfsVgemfPL8ILYuVI3gPHbjyJuEwS4
SDdnbLDtyQ9K1DdqHM9zUiDdLYg8LGN9wv2XAbotLhgMArd8sJs+z309F3kZrNE1hffpfCiLGW1p
60jwA2/2J1hDIufdjYNtDBrapL/sGtsfAmb4ywQ9Zov6KlnWvKV6xFOFTbEWaqqSY4gwRS5cHWkv
tcmwsItCBUWSDVH3uSU01T2t9Fkt3M+U2k715gYBQ11yx+thu+wJnDWvmB/bhw17xZA3xYoR8xFG
CPlAdRQee2MtO3WFiR7k5DyNiy5blSYhp6+4atw/Vb7qNgJp/8C6CavO5GxWrsNyE/II62hFvelW
yriEL7BskwvdrB8QfYbb24T59o+OLcj0BIinhJLOpdZDHOR+LZwjwhFMH3bRfEE2mwe8oVXettJe
law+2LK9ce3EV4ATLDpi84fkDGZ4pAtSD/NQ766I6WFx23RfUWZUiomjsRG0odNw5Eg9q7N44tud
t3WGCtNw9gbtvPq2MOPzA2mxJ6WLH9hhVzsMQqkGKemFY+vVZJYR5ZfS3t4EwDvSdVw3eSJImDUX
bgIpm/KRsf7SUyTGxV8leVAlWaZzEvAk2jGoQId7yKT1lLara83DXOnqJ0iGWWfYghfAMLrs8Skb
pnfgdmiC+tKzuP7Mt+FNoFvd7PSwwZWXm9EFhwAKUiaKBNnFYq0ov65jpoN0wcJ+RXSxvsmqaaN9
pHoI0LAK1cjahTchzeqy0v0OvkXTNy4tWF6iFVabGT4bKtWcYucbAfhScOKShYc+6hZ1RJRWMxwx
i9LfRyqhwUU/Vg0eaq6rbOl4V4sWG5oUKOX75OR8w7QAz4PUI0VaI5/jT8/YDHtGX4oAKVp6x1XL
p2wc26TZRX43VWdd6gJdD1vCPjezXL7PsOMiKV0YeMZFxiZO6VDF9zBDq4t08MKguiQ+EI0HNAGJ
O/rGd/SBlXAXfo8kVPrnNVazQT7aWrL9sJTNeBO3be9/bGWn5B4Gf8XPZTa0uqDo1je8uWoMrmkF
gCCTY1V5NyXbYBEiqAQRgTd9ikdsohTjvZlxLdppKxGy/rTVLIITzMyCsw90k7XCw6rDb1jQkRPp
6mjJ1mhofWEILsZFjeEYf1+zZFA73uIKPq2tmlhuS+t4tkR1h/1tndvuxcwOqxsorsFe9xYgpTCB
3zWiiBUpU2Qoz0UGx9PlvvWrgGW66EJIdlb00wK7iHwOTT2NO1N4gA7MbHpUu+FE+7PqkpJlxRpF
1b3tiNenmK8ka9qPm51vIlMPedsZ9I3oQVq1K+KKJj8BIwVr3kVNMIC2QqUtJgBS/R3krUsPy0j8
wLGJSciUKLWRy66IAGS+DLSUnArgF5juwFvme9eD9rDStpOMYaLjdUnlEIbRTsulQpUlrQgXxoq3
0k8SKRLC1SjmIunfpMLfUSLVwSradsN5IF17fAPqHcJRHmTonJb1iDvUdtE2Hlb8gibTlmBqr0Yx
Hb4RvUzdoemDKbhL1nYt8rDEQy6Yi/QNacisfsSjB9envqnLOqsdkREkBQwzH1OG6BHLX6dg85If
/qJ7IA/LYOoc0l8P/VOrZp5GeiKJsKjF3a/J4L4OB8++VHVV6P4whbo9dMkYXwMs479Ix3wdEB5p
TzXC4fpDPBObNZ3SYutk8A+Bw3/+sP+r/NA3/yAvpr//F/79AxZfY1XK+cs///6gW/z5r8+f+b/f
8+ef+Pv+Q5/f2o/p6zf96Wfwuf/8vdnb/Panf+TdXM3u1nyM7u5jMs38x+fjCD+/8//3i//x8cen
PLj+4/fffmjTzZ+fhiWx++2fXzq+//7b5334z3/9+H9+7fP4f/9NjKb7qL5+/8fbNP/+G6XB3/wA
1QAQSjTcIYPIbv34x1f437BdxGEYJgmj8aePV6fHWf7+W/A3wqFYSJIwoREiHz61KJPGGvj7b/gZ
4pMkSWjsh8ghgLb7/xzXn27Mf9+o/+hMe6Orbp5wNJ+k4X+TT1FCfeIz5vs+Txi8LL6ymFvvEbyt
a3sEkBwCQX30RuXysujwVibuaeWwYErqSwXfSNKqY2SW6rBt/RlL+l/IBT51jP/PkSRxwkI/YFHy
lSlEl6raoqhaOPitx8KhJBeMV9+CpKd/ob/5tyeNa8h8ziIO1zFc+H/VPaLm9IlsTQsqrHgGMpAz
yy5tEYKXGCXd9QVaVFWuzdmj5ZhulXZ5ODb1bmMMYdZm+iuvoc/xjy+njvYwwX0NOSHsq/QtShBp
lBDSwM4IPkZlkLysiFcECcGPMkTSGZwxZDaT8PFfHtJ/Pgz/evM/T/N/+rVfXBS8UPmYJHTNcQW1
l3ZBMAqqJj+lcXz7P/+mf3Nv//UEv6oSUbnDJ3mkzRHN0XevrPZFvSzCbNF7U/3lWf2RXvzf54Wn
mLEI+84fFxO39+tQXTEmI5kC/WlDWhBRRArQFy+aDKu36MfgiTm3bxMK4OkIoiIv1amXnOUzj18Y
Itr2rd3jtcUuCJrE8CyBIf1xXvfNXDkUph0mNrTdBO9Y1pdDRguHgg6pVHc0YPTGdBAWTh7/HtTy
ethQIsHu+6XAzccd1KVg9CDl8qg2PuymcHqsvbhKl8Wge5fjktEgRttTFd+wQCy3IYKGgNzFKcK9
h8yy+FzUjuWrX+inceZ9JczSfWOTd4bpiEYZJh+IM+MO3c+zt/CUuyrKUaXe043BCyIu5ZW2yVVi
+X5Cb4GOyQHHx/ZKrTpRGBLHdI0PQH5QxMMfKR1LvIiTNI9hIwtgMTDy0G1B7xFAe8FRU11jsDAf
/TneATqZhJGD4CO4sSbodlM1f8Rd+T5Q0FfD1Ow/ARG8X1tqPPkt3qLdtpidXokIZblmo2/zuOof
ydq+0G7iAp2HAKWhpx8hWz2xeVVxqEelj0b3fVaSCR3glBwmzQ5YJ14WN19Xin2o2q3pGITgK90n
rIawsHXgRqBO4YIjh77vqljAPvWxpHaPB+U7+DpPAOXAgTWvsdYxWE8olWdMBE9bkgGXlLhIWI7G
sGwvA1NiSKIgCMnE+wKIrgbuDW8GACn3IwzuRVcNZxDbjYgJ8mIXNZc5mQrUhtsIvgLfoMOniOK5
SJxpc3B58dNswilnrn5lmjCwhiGq6M7t0R5izdn8OcNFV8ItUSMSyBJONg7CFO/BE8qq79CiJ8+q
Xh+DjVrReSGm4tqgyZBin8IUNYfPLWLwInvYfNSvIb8tQcOJgdgcDFAdDT9snbsENKwCbk7R4MkS
TJGsQUlBy+oB0f0EicGeVRcS8V1wKyHZFq93hcdu7WfBb6boup3i23joieCNl5EFKcIJbfNtrmBO
S1NnqzUjtjkkDXsKS/KAme4TVufUX0gP/BOjCs9xN15M9J4l3bG076Vklw2zaW/h5rqAXAwyxFCA
0/1O+JYhLOsYFyMaWitc89qXIIfZLBbiHUp6X2JB1yvHdPEmAi8QcU2EjV4s/VwBgMUOxak1JHWN
yZFKAistkQT9s8XyCuLc9Hj9Sn1TdbuQChKEp3ZSe99mzLuKg1qE4LG5OoMYvexVnIfyDAKijO/K
SmFuZsvJlhGgR8S+ltPezDg7ZS7NcK2ATGiUqtvwGsTujcu33rx7boIoCRq2WkT1++yRvKE3JX0E
WAF7IoS84rFlNx2Z8Febwk/nEMpsLd/rbkxH+dNukSirXT+/V6vNpMnAz1/MbNl9Jjq0d50/ZUVC
c+BCC1Kd1jZIq0XwcD53Y5D7HhQHGO32FEulHHfMD+FS/CLNa2OzyNfCISS0UHFaPePyJpO9sxxc
GRi/aj33Gl1yw3MKPxKp8lGzjMrmuLl7b8gAU11wNAWgVECFcWQlJhkcNU61v2JXxSO8tDs9LanR
MvWHHwHSSpwPL/dp720si0s4wLTyGqP5ad3hCq9JNo8GDWIvWt1l1RruxtmmQF3QFBDoEdBm4TVN
oI1U9Q792F0wBIA27vtI50scZ2Hf71fCMth274BH7Xq021MDJ9/iBSplhEcBCa1zHm47KtuTSyZB
K4CKY4gUX3cRs7dqvDCVzOoKQukE5mKSHgYyPoG/TuOOXzHZfBsdMOOQ5AG5dO24D2CHh/B10UZV
6gGO6EhulM6m0TvAowet7A1swwMe3nGdIFJFobVjOdvMjq9o94O3bb0PUZVjTbnqoE8I0eyzV0pB
oLQUn3LFtLpDFPM5Gd/W7hqqM7GVPwId7xKMEvF5Tmsdic4mWUDQrq9FGhXnuTF71pJABGPgY0FO
0FJ/HvYQNMkeBS5uWA23V39sDrQmRwxXDTtNq9duhLyjKupeuE+6q2+mDpBC/ELKMkzbmTrhS7fD
vOEVcmfG1GDR2BylO9vqp3Ysfw7tfLWWcjtVzXpveQmEmc4+NK2qPfWI0IyWB2A4P3223Iw0wwDq
3uNlnEG8cKHBL9g53vdrC9cUr/koYCcl6hGNYLBe8Lp518tID1VtbtmgLke/uQTs0+Qz+UtD9j+G
of9cVCRw3kz8EBOvNKFfZx8qOgVzFSDVDXN4GfDIAbEjhxj+fvfwBFlyJbcLZeY6g+d3ohC5gcDi
DKAvuUiAme8pr9oL4M+rBt/RXccOcrJ2OMLecEenCXvlkgPZeXMzow02CDm9w7KEh1mM1QcOv0/t
EvkPQECe56KGgRHeW9q/9028065GXTCLpn6wM4fAB7FfZ8CU45ZqdsXrY+K86idla3QDVqB9w9WJ
hm9bfz16mOCYdQpHAxwKRBCgVzyWmXK73MDbV+Uz+vExLc0KuffZA8wPg4XLlUegL+mQ91vyvAFU
EazEdup/kjzrk9omEBbmGAKn+P6px3OACu4ptfMF194AMOaT73E0vJHDWF85OHemBAS0kFsPyF+O
7rt0tX6unN6t3XA1T/OZ+ZG6nUOQ3861L2tQMDzQcS0IVhOAhK3QW4L8ACytZdxDtQSZj9n0dxaH
Oa0bc1NE/ePqQ0EVuNE1aR0B9qhdpWSatBFWeOauwXut8PUDxodhXdh9ShuD00iKi2gEYhsg1rgS
PfCitNUD9t2lITvQrK91UQaTWIaiO6yrBzhyBX8O04VTZ4i71TN91p8AnRnJaeS9d4VMWjyvcXmO
ClgPlDJ5j8bSCS9oa/BNfZ1ahhasdihLWlCk+2R18QmFF8+gz8box+iVGUQXMRgSlGZ9MrCjhlMC
NE3j9QRIJoPnwx6hvT/gK/yJS13aLXh0Gz11hB99Vqncte2rH5GnUc4vJay8IC9xTsQunI7+jNda
MTbsSzKYDJnd9IqEdSPaT0YTEMD4WrAAWq4EvHG22B5W6DMUmLdNspofs9LLfecnz7xloAQ5Nsqe
v5QJS0Q7lzdqppc2aHxInpa3LawhIJj6GgNndoRuroC8BFqrFmXI5uOBglcFOMseiFyzAFbGgPHM
5JB5c5fN0BLZBrQ6hP0v8JYdulddxKGDZk0PJXB2lZwmnHIkkBC6qDz2CJKFORQYuWQB6FRkySbT
LXTe8wAiYv2hphA7Gova9aNh/hXi5+T91lMPjwIcZoEINSkJ3mpyqtWeDvIHnFSho4zq8uETXnvr
yPwW2P5aAqObYXd3DANVHmowomJoF1CU3PBjML12K9aH1AGvFGsw6/NIjX2OLD3NC4tuFHVGyIFu
GWLk2tSYMvWaCzXkUKSVSvTu2MMHDOD8pXHxwTZoFcCiUS944aWnKuEqiAQmHimgseuQxfyVzfUI
Lj9E1WRc7iEvLW/4nDYDBqu6Lv3c0P43e2e23DaS9flXmRdABRKZQAK3BHdSEmVJluwbhCTb2Pcd
T//96K7prlLX156amIuZiLl0OVwkgVzO+W9n8Xb9RFXQLu7aYhuxsQ9tvsqC8th61Q2g/qrkvsx0
tvHkKWfvezYBwdspZnHwTN9kvzPGtECt/TyIt7Llv09b4eXDyix21lRuCtw/dv2o0hFnrniuUC1B
V4KkPZS2BmmPDl58qZd5VYby1C71xWryG6HPY/VcDycHkiCligCwd8eLudTbzB22HumnqzZ+ZboU
K6td2/17PxYaKrTbLbXxWLNhi749h24QrCyZrkPrDeHPEdEWXvJIYeUrdbGynMrZA7Oiu5N+MnW5
bybesi/jq+AnVVvTyxGjmRsvRtrBhLw8e+nH73l7gl5LNjFCStJUVsaVWjb7U+hCHBQIXZzx2GcN
SH3p7a41FWX0WlLRV8ahdjgrOxDctZHnpw4dgVKfc6FR06mtsuRqRG5lMG4q0hmc3gINvCy7bH7U
HBF9cpdU6pRxeWfDYxbFb9L93k/npEjmFYrCbEc6V7UOouS2mW6MgDJsqvXGQabra2FcyKJdL9Xi
3kwtFyq0CkLJ/HulG8mBOY4re5S3TSFOqvndMvR/Ggm8id+bsi1/dB+hwD+hh/8P4YUK78h/jxf6
r/lb+S3G9fYP8PGKMF7/xe+Ioal/cxgAaJPIwgnpXAXjvyOGpvWbBAX3HIkK1aNl/SdiKNRvjuvw
d3i/6Pzcq8fxd8RQmL8p0zO1Z9uULVdt3t9BDH/Om/1XIaRdVyjc2Z4npalNCQYJqvQH07DF+mT8
0tDt0yYJD6jY4IKitvV1vtinuhrGSzHa4QFdcbbvbP6bTkr3Hhmd+zAFCY18P2aX2ggtimW7fTfq
zNjXmkI0ZRr0iEK2TTa119j3AzXdGqXt46KV2vaN+lV0wM9Avw8/RV9xWc+1uMW9j+6zfvD6PK6J
hKiRUH2TDXLoWZQlU83A+cds7DYZPNimNGf7JPnVL6UdOBszc/S9jW5yN82muAV0KW/dXO5V2NR7
zMjVF7KzxCYOjAV1YBzvf565SpbNl7E1x/frGOJdmTjlwZui6d7ENv4Lj/tHgPP6jjRgE6+JJSSt
jxasvmEUWRLqZt/oBMEuWdev5pwi0mW44n6e5pLBLmazM4M8pp276oMGBxQMccTRccZ41ydhX/3C
Sf1nn8x13RBxzHph4LmtwMI/+Ngzs0+sKcLLqq+f0KCVWDPesb1hZKW1ZZ6I4adxEe3+sK/+AuL8
iw+1mVHgSQ9eVoiPUGBn9X2nDXy5OS/6S9xVBiaRhYrUx5juXNK56Pc/1fe/gJj/6nMd1FSMcJLC
/TendED4f1gsfG5dZqxseymZm1s+JVPD6jDL9mts/CoPU0jran/713oGvLcF3QUMmdSAguJnWM0f
tqZTZarwFqwZGh1SqdK28V2mjh3nOOq+0ZzI96tI7MsYlOW2K8xgFw1W9dg0KjqbYILOOu9M2jkx
qn439q3zZLjKWpVxf5UBJ2jPd1XFK14vxhK7T0NUJr5N7slD7DLTnev4vXWi6VREjlxTSEPtLgiu
60kH2bZtzfa5R1zcjUN9mJps3sVJVDwGykUTmnTj1wxSbkeSkX7NUr1Cv4luM1eIUyXi/c+dLlrA
RURGZ6uo3EezqyNOjMq1gcRQ7F+NhtWmNWx5jPLl+mcZlggVS1T+6zCJe7Awe9qVnGcn17azV3ad
2sjK69Z10wzdoXOi2dhn8zB+NUigsdH0q4bumDSKT4XIi1cRketwHS0yKZ88BlCyspjiO28ATWv6
qbvz+rB7NCqJWJ2FfDK8EYQ3gb1AlJ+skAdbG8Iu9XFOguxkRks/+zlcyOTHnWN9K3VtbgkybvYt
Mv1kU1nVPgiC5jk1mxdVO5aDZK9GzR7EVX5fu3P0HIAtPWakwZ9KPOik6smMPO6WnSsj1CMFwOX9
0GO8onGZdeubPIVWiCsgmg6FP3fF99bKqhsV1dluHrX0FzqXFY41lCCq6O7auAg6xEFoiAB/ky5F
4lkG/pQK+xgi9ftG16IemV9pn7wcPrqdpnmtSUJacUam50SrcGSIK+hoH4n0sQyZLLPyWgepbODC
9WqMN6KLLdpKABeklxvPDvVmaYzL4JjdvjP65Saewl0xaPtS2F2H3GqYj5aqRzjn9joZ+W1OnfOS
1d88x4hIEs3uYJyX3ZLodDMYLZqPcSg/megptqHdvbflovjV2l2jaXyQdlSH2wqwVnMFNBgv0uLR
tbzwIeGvLpj66/3UuMNN0Vf4Zqo4snxv6dw1rznaarh8eqMoQCyLzLrdXoWY9yqxFDB9P11Kmqot
76h7dCJDuxvNy+hXXo71nnfJHlyUd4WnvTk4hL3TAb0url+3lQXilSahb1u12mNOMR70YkrkWMAP
hr5ihK0x3jVKAuVXU0+ePs0wIrx5J5ukdHaeIZJLEVSoUEQb3zljo3Z4Kb4FgxGtrTQKNiknxB0S
VuMrwhxjO6TLAJYFt4eQ8wo3zvN33RIG1/Xp19irA9iOS8eoJJThpg+p9lyb9V2L6Mua3Hk9eQNa
Wtr5xzxjeHJS1N2D18wgWVHxXtOUIbThQto3maZkZmZU9H3Iwvqu77VJg40u+gawCsBNaKhp2UPC
Y9/GwZBgRGjj41wEDTahdItj+ZIILQ/CNWSKPmqZHpzKRUpRt+yednDWxrzYW8tKspeaecuz77A3
21Xl5Bk90oS1bNXkrolNJOyMNcFHMls3Fl3z6no3bTj1yqtKOdoXZTp9ioKChrR3vRUbiF7V7LN1
r2jEktglfKBR3rHBkSXPQqrleRJk7bQqfhumxrwMNmENZHxLk/9rZx+7MTrBxM4pohZE3EYcmqt2
ybzbAXHnfRtnxdp0g/Cu6GFShnA6ToX9VFjhhNrVOFtGo7atMua70aynIyaSt254UUbg4k5Tp3SO
AZFdtCU/wtR4bHMpd9QGzs5N0F5rFNh+zmW7xiV4V41gOktd2shopmCj+sLyrWK5xbvBG0AdvrUG
ke8Et9b7XJb5nSP7YuV6KvKHIEiLfJX3GYJjYdpF8sjC1Sg/8mXvNoSBbWZRd7epuyBLb0KCpCot
UTtKbPK+ogrLV6Ks6ctgqbqV6TnJp4mf+GRWQXk2nTLdK/QhPuqtq6tDnzjXCGUFfaUZLUQDVgFh
QKYaZAzDrza8yvIZialzH3htvsH+B5iLTgx9NHayT6ox9dpO8TlGA5u+DzZuMlXHsZzbsxgUQlic
9rdLGcy71hLHslue87l/9LoBJngujl3KWJbr8LQKCiMnGhYa7oDLKNkmdh1vkjY2facYO16H0eAU
Kccv3CXG2sG6dvDAHVadKOYbowB7kY11qWisgzb5HPfRfd4Zutu4TR7dumkR7nJh2XvcfH6feOJT
0pq1Hxhdtp1r7i0/4/ZETtuFq97gLU3ViHjYNoZ2ExqBeM/Sq5xQxu0n1zTyTxSsT2Dk9tqI02AX
LqF9by1euhW6hSXpGndTuDWMTDNgmrQq75wMdb6Lcpg77Qag2JHTcc+YvpYyPk6p9TnMi8NopKBT
X7xkhMYoODZl/SMeXXvtLEFYrIQCsK66UzhPP/ogvk9z46avoaxwv6mVG7guma9G/5aPLIUuc7rd
7Ir0slyPo7l/G6vAONCxDpu+PSqimfw6c9+scgjXcqgJJTNi5xg5tX3iuB1PVS/6TU2gov0jyB3n
Ujr18Jhzm66TDlICP1MACAAmtBRFvKqtETColffmaDgvyTQiTUsc+pPINv2w6pLbLK2JRU7dFf5b
00+nQWJyiJbVPIfGrnBFsY8jD+jN8C6Va7yUDW7XaHllVnRyqtEFE1yf7doMbMFztXsfM6FoG06e
9qMEcaPjERAD9hiNX7t+tDZVUI3rReqnOG0eOzyXzBx61dZARbIs36qxeSgWN7x3iZf2tGXf1OS/
bQbb8oNSgPO5ZX2TN42zHgDY/ZoQDU71BcwK2dZ+CfXeWwJnpQaondAW+T6qOn3IE0gnM8MThMu+
9QO8Qut6dD5LkX7h4fqlvjrdTNmD5tqnxiU4MM0zy9f1nHC0jt2NCuLXkOrKb/PK9sPY/JQ69pOV
T+YmEFl759hGuZ3N6blzsBAGVnTXijFDOOk0u9ipfgx4TbyqUST7REcjqE6mmQAwY6V0KLIyl1vU
OrRIE1vTPiZu/GKaxX2Dgwe0GcRX61GtwjnMt3L0vnQAMMKIXJ5BaPuLU67jan6bnXIbYZvdapOa
c+ye3WG+wSd4VOz0HeiePgfYWPZW7nTr2JsvuuvSM3kGQ+o7pfeVgImHa8bEy5QF66rUXxqjek7a
Qu8J8PTuLa/awQIbENzi81X57BPs4DdDrJ5KEyV6NHTLdvGikS2Ed1EhYFvXbd7Aic3DwcOkcMoC
x9mUbjh9JvjplFZAUsJOHhcRrBbIDBa2xhZwZUjGyvuGIpNJPGaD/9d6szzDPBnSS28Dt7B2HvOV
TTdcbhKUFes0I5wT+ncKjw1I2d6Z07uSdvw0zJO6Z0rBXdB0yS6a4wePin614Dn/VPHyD31s1Dur
Ww5OPl7i4A0D17hmB2zTMg3WoYgYc2sG4dol8AQ0vGCJLfF8bzQVhlvsExCeTPLBheaPdMyeaQCA
y+5gmcWWi/Umm9rZN4Q89m7s7kT1rkBaH8OAgmhM8uSSDmrwq7a8RFMJA09RjEHotebBrEPFLqxn
76Gn4dgUQxPvSzuJvzpo8A2Uf2v0i23hF40IdvX8Y/KiUxN97ugZsI7i8pi61m/d2ttgq79dIvSk
VdVQFqKGHavvRXER43IDZBJv4YmbY59EmV9GHYr0aXLOpXOeUMruRoMCzMJux8IU/W3aeBtvmpDR
KnypncFEiR3ZYMK3IxFuSy8bX1XSKr5VJ31WNrGgDjylMYuDM82blnplhW/Be6CiGEEbnXUvmvgT
Uj84obFKyy8MeMp3VQ7JY825mayWslwOCUrOVQa9neoZm5CUeI8n8Rn0wZ+0ubXQj27wQAOHSowc
cfaCKerEvGlnH0u2e0sNU+Bq+tYwElSjLSiehBuhT3+zsY3hbTB9bl61NjGLVeGUXwt69B+yQdAw
q0OdUsIZu6RkMkKUVBd8+KuBcTrHZjk5Q/uEV2w3MtjeN4anGeYEvclxsB3uSB09GgkCkYoRpAwJ
XisULjtU3GQVjMzMSGRkWAguQHpxaRjbrCwQwFgjw99D6SB8SZqSPqHO74YcemuOhts2+RSMHHuI
RoZoWhtw0ZaHKSF7L81xPQ74LgP5MHr15wUam0yeJCsSKMj4Luo+WYwR66dX3ILsXQuFgTWFmNPE
Q5tNVGvzqRI18Ci6GAEjE1BzIv//zNnZ+KM4pgmBgYu977z8QDO7ttVTrXNsW05I6etegvhpSJuK
nawOTt98khUnDxOeDG/AK/nIJrPWdf68NLo8xLN8DVV066hjWVvZxq2+OpMp9q78guLVXg1NunPU
ZTLLvcXq/Nb2bfs85IVzG4TBAeOr63dLunaZ7/ZgjNkDxx9UcREtCpV86KYb00PJHMTuTLPRYTEO
e50z6t1KORg8MKsF5qWP0uoHZmIg5jm40V5L49OYW1vr6Slrc6w+ZYkXJ0G9MTLBuHfRexhWjXTa
iui/Z0OebS/Q9wZHG1i4E3n+XKMG6EhMOI9zGH1zVYEWZRbGIQq68DwXxTpYnPyYD+WEv9lBzhEB
Sa9151abzKL2nfKp88v8qtLR5r1pqvGuUKZ7F9bpuI6hRu3REH4Q8ioYLzTuEi2Dddc/tUtLekRu
0aw0RgqYnekvI7msbOfZRbA8iuEly6SxF4HhPeTTS62V98Uso/GxdqgUgl6AQammu6/kUFEXR93W
JCLbN9qrJz+ZTNfXqZKHq6/yNBbG7OP9v5PRSJFIRo7+1ES5zfSq9gyhpO7Z+s1aWikqaNNI/Nlm
aOZYGuFNvVTZVuroa2Lly0PujckBV8tyn7tXqVFk29arHcwu0tyBiQ20XuO8sRvDeo8BIGySuG7G
LsZ6DxEdRB7svLJHr8SvWIwHjLPFg2n2ztEyMMaETjpzZcCat3oM92yfEC1Ae5NPc4jkSjQXvTiz
L1LEQsKSnBiumeBuxwdmBVa6F850GINanJWtq32vl+o+NviSyhjw1SJJxDuuicF57Uxh7+JC0d04
iU2DXBfpoab/3qZt/RV5GfalIapPgZzDM5YaZxPbVf99dlvv3aoGXIlwxdR8cNjKR2ekzrVLdMFK
DAUmZWOGAgpF8jQpTKe+JWZKAexe7ktcokni+9vpJZEYsGldqmerXMzHORfMWkmaKLuVlpFfYsvJ
X72iQKATY51epKEucWpmx7Ck2LNzjUYiLaQhGXOSx9zGATmqZWw8VEU6nnTrWTQeqOf2wYyjCWuG
jXmB5D8Kj3KmZ+pz69AHgbvO8vhNN51esx6H20Raz1o2+jWnz1+5MlXfMQVUyGujbLgFNsXx0BtD
cbgmWw1XDHTk3stszhtT5a8ZwFIbLyMyia5fVTItLd/kcXy1coMUcTy7IYAmbUJejQ9NOb7YOfqV
zi78SBY6XLmo+jFppbCcZTU9xyjybqSbyK3RW49RNMttCc/6HMjumIFLbnj8n0PyFzaMYkXqpTwi
1of+lJtLgpCe7p163T70cx0QiDJ09VarMcHLT86aYy33ztSaKNtycb8k7efe8rxbKtr5vhFeAgdr
pJ8G+r/toHkrSyK9Xe1F+iYL51NaNApacSwO13Z8bc+LumORzpvIiQ3s9MYSXrwo9W4F97M56xmL
lrLfeIulP+j0Kx041v4aznhYTUKnt+j65U40YXKraypUkM7Zxl4d1dY6hPUj/zm9ibqu3csYhy2T
V4xPhpGpZ+6B+mEsrMDnygCknlsZhrthtMpo5ZgJcWmkMkbfEOy27krgTDpXnpfe0bunPk2O+j6N
5vigGtkeQyW6lfIM2M5rxJqKa3fPGE7zbBpu8AmXrz6TFi23JhMkaZQDFPWcsrgaQPu2WZve5Msi
8pU5Ua8VrgaU5LbJ6l3bJvOBcITp26LsbkPfkFLyJGP+NQ6o9AfMKEdjidLP6RB2Tz8R/WEeuqd6
GY3DGHnNM2H3FZQxs5JLUfa39mT20bqoCTYAE7BPhjKNrTnPwxcSiuKTUvOypV+66dy8+tIvnbh1
qiGP/Wywg2s+kP3sltDyajSMSzAZyBrDofri6MC9oaGukrVovO4sjGxuNrzoEko07xYiS1Lw+MDq
Z5CQyT3hyrcv9TQPK6+PC5xpFdhPx0TROg6LU+QKB7wpwZThzdnNECUFykqproK9YnxnMk+wFQiS
EKuO1Zd0Dt37wHDnPfPVrfMyFS2W8qAbbr1FgydgdgSaXawg4xxbyu7J69J8R9Ru2666xBzRYCBm
QFUXed8NgxaC4iuj8ozQvvdqfJ+vWQKjMxcLe0x/isIZ2sRwqsvskiKDDOdtgicm+6aU9gn8Vd7W
s2i2oSyZLGARK7JZ7Ej/wCY4bRJRjQXZDGZ5QeCV3lQzpTC1Qvo2NezkuM3d+6oV1mFsHetN1GZI
ZJCwN7Oylu1kFwKvK5fw7E3VFyPnjyZOaNidrr+dO1etw7zqnro+Ds5taZPC1WVPMsu7c252M95X
JqxfjUaZe59FVnwI6r7Y2brgIQHklYfU8fKNIihwG1cjysRsrgCCafWfmBOeNSuzXhDHxr0Kb0ap
yG1FnfDA8Fwx7Lq+XVZhgXSLuiNbdnYsmTbRZos/JKN+72bOhVWvu+pLNQdX1WWXdPbK0LnemkOh
7wPtIZgl2Kj6Es6Vu5ka6b5iarDq1UTLsAuiAuWqnQ/OVsGO3BbYO57UBEK+DlshVwZ62wOmpdI3
LGVvIiXmveOAjnCvU85LJDYrJ0zMf6T8/X/W+xcuGQUf/d+z3g9N/D/Or0X6Z9qbf/IP2tsVv7ma
FF6h0aUoeG/sCP+gvbX3m21JF8mJckwyCmCcf/fJeL+50mYGvQWoYjomdph/st72b55lSpo3yzbx
J2Ip+Tus9werhHJtvBkMOHYcXDIoxT+Q3lUROBb34LQRzWDfe85UnzqHQTWrNsnH7R+eyl9wlh/M
Ev/4LAh8HB9MKbA/TtyIpywl66yYMB1nEZoZo7iB28r35GYjpUos8Yu4y7/6bTCVpM8qYoDNj9mU
emIrFLqaNm3ZhuthJIYiz9OcplCPv/ioD0aXnz9NawcoEx2lpz6OwWMypdFayPk3ygu8izDa5g1u
sX/Uo0XYWJ0FwU2TuCWiuKRpfzV7768+3LWFFny0BSn+4R0SvOm11MzTJrWLYi8xdy4koZkF2tq4
vDFt0V5MK3EPSRYk7//5lV6zIP9FzOqfvxtHkwknLyyTH/5BMxEKcCJtTZuAHJwbCtF0L6s+/gXD
/nPK1YePoc1A62E7rB3g9D9/jM7mzJ7LbkJGjp+jpGI8uyPTRqq8th4A3txN2rmE5jnZnF6clp4Q
ce6MFnkAhPvbv1hYEN8MXkFX4YoPWapBp4gwyzEZ1AYqDjBrguKisvxFnOrVofTxB0uTvS+kwDfm
ffiU0IJKSwg/24A6Lp/BtmbEVK0U0aqxgVgJW2qLaNtBQzsrR7rhI/RGJ37x2D9w/deXi9wC4t0y
oQbdj8N9kH2gHun4El5PA+qCR36Wcz+frDFMAMgHCitteZ/+/vNVmqMIFwnr+aNlzAW/N6olmzcm
WoMNU3y/i9n7per5Lx4vr44YI9yB//4hXlfp1M3sYTNWNETpVa7LSfS/sVTgWx3O/asHhyP+z6u2
6VVFC31dKhIAr8/JDuwCJ/tbUco/tyBSGFJDLI896H6c/2A5Y+AM+Ko3Uwqq2VLH+Y2Ve784u/9i
LYAacby5GsmJ+DjSqCGi0FbM3Nl0LaFPQoQDyuI+Lp9mR5pre+qMnXON3fjPi+EvTnBpaW0LJTlg
zI86JplS1sZNyxMkaGCrMrjTcOC0wbH5q4jYj9Ki62pnJSjhst94Vx9T0jOAWaTSCzRNbKAR9YpY
vrpuSTiMuzSmXAmMbcVuEkMKRJENpA6Vek6+i7Zq7yKRBPW6SOtwOrilwJL/t58DIn3U+aZCDCc+
boolmWUcktG6acC7jzTcxZbuxjsiL4h+8aJ/HmB/Pnp4kYq7zFMm6Zwfx8l1g0kS3wQy4zqmb8hq
x83yGBvDkUSbsz3iMrcTvcmr6JQawd+zb7OYHT4arZ/F2YqB9+OwlKEPxAwFDl+tCSmlicmhFADM
//Pj/LdCxBE2Oi3Wk5TKdq8KxT8q/QYoed3FVUc8kEz8sqoJJTOFucqWcNxJ19j854+zfuqT/vRM
qb1BJV1tOQhf2Kl//sAwwH3akRC4yWcV5X5GSErtm1QTw6qNukD6pC9Y3yqjBCpAzkbKssg0AjsT
KSvWrNGM5CpsWY1biyI/PFom3DaeJac/Z/Cr1R5mt3xvu2UQ67Cvi3ibAQ3TQFhIAcHeEzhFUlwR
5gTTtWeJYzJZVroMRLyNx2pwztpuh2+gwskEqBI798tEROJ5Wbzcu9oYY7xCqIfWfc4Q6y3hYhRr
9CG92ICJtdZT0xgTqX1kByZrTTa1XBN9kESXIq3K+bQUpePS/zqBxJFHfiIxfkn0LhBM0D/N5LLS
Zc0IfdQgYx/FRP+AoiF5IIl+CgHFJvQxo6G9/KEYkhjVTyasHH9eQWQKpOHAsVC5dQkRHwoQza51
Quhme8zu3CZmdtJSphVusysZ6PZO/ZoFmaV9E2u56VeaDyqja9JyYOvkNeiwHKyaIJ6/t2GekCpq
Zu33QJgWjioOWnNvAG5Hh8Cr43PSMzl4lY99aW8MaS3rK6kNLpq65In4aY/V5dbql7A81ViMyjNY
I+qolePOHtHHYW3IjLCQRpnrfrAbSBdvsAYfTrBikfRcFmttV7R7I7s9PQxG0JoHi5DXrw6ZqwUe
OQIA/apovDdEQyI6AAikelMC820bGZjw966wcJpMJJV2SKmpHnSQbMyUxfFp8OohOerOMu5dI3UE
qRs49VdyKphQ7rb061dBAjRUKjrSbSYEWMO2a2owG2g+77Ui+jHbNVOHq9PIiF9aDaCmxnFIa6X5
+nPf+UUnghtVDHNwwuVpen69ZMax5iFXPhFqKtl6qgvKkxyuWYAWR02PRidQlzQMZXMEkberleRp
Ps4ZVoiji4hkhktOm+5EqG1/lyPFueIA+HrWE4JIDKPTbPlE+kXmpggn6y4egvg8ZXXb4vnsix/c
+/MzB1xU7GI7aum/C8WkgCrQNX6MXjrbiPzPcIcEI8mxgJXxe+fqBNK4mLtX6BWbcKhrKb0Klrz5
kbHrvXWbVRAVzsT/Y6pqPG9REgEs6gggEfKqdh4mebUa1a6bzGuLxE1n06hOT5eFiN4cpBvQFyu8
7BVWgIr04aqyW7jSzmzb3jfd1rAxh6g89y1oCMLMlZm5h9LFRY8ns3ZGTDZZbdwSflP17zqso/yp
nTzPWHlOXz1VTulML1FYtPfTgHkLek9yPuSRJMM5r4Il2Bo2K53NF0F1MACClQ8JbpJF09sLuZCQ
HGfUC8GzbKVDAGiYYNKqTTU9/Dws/xbE8L+mmr+DyXzomu/fu5vX6qO+/vp5/4zn+L8jasMSdEf/
AUXIyuE7BPAftfM//8nv4nnnN24q9O6aUFn0sIIK7XfxvPwN6ICxZRiLyaCU12HPv8MIygF6cBxN
v/Kzlr4iDP8zbsP+TXFRMYsSDxs5mPRUfydug17szzU10YgmNbsF0OE5gBJK/vmOW/gGg9PbZKRW
Zv5ZBr37JrF2DSuqXxaMR0De6M8hlNUmLjzYykzIvPTtRaHxC2EH3tuhBrMkX5p887m3xAag37o1
FTFZ685W4XsbFsQtGnoxbisRDfMe1QcMW1+1tbVzpQVDMIsY5YjqmniVyzA6tuTCrnoAc1V5rbUj
9i1+Cl1YvE2FxjHajnkdYBpVVfBqVQnSzQGzJSloi9JEEi/DVK6XYpqw+DjagTetS0VcUCYb2oYp
H9t1KoP0rke3mK1aznhCEJwA26osJF+9gNxek+lNKC1NeXaUpE2f0vAaIDcSCfy1SQmOI5I+iQt/
KDNvOUzpxN2Fv3L+1oh2giIKWvGalGV8kwTdSAbiNJy1KLG3dUPP8M12JtkSoJcSdNUIYWjyCYk8
P0mDfn1HrEkOkMlZgpSwKbqXJAyFQV3gDCHmgIpApxrTw4tFcftJMhiQk5BsJ9znczq8BESJ5RsY
9uYFLYr6oglT/qzDafya1l59FzjxwEDZyRlzn9srMrZoP1GH1FNyiwAZ6VCP2o250gEWJIjpVVd5
Lvhv6X72wvZUYsWHlcJfTBWCAoQz2LjTeJenC5YI4hpRBUHmRZ7a8y0IrvRrFR/apIk3HimksbWN
s+mV2Kp7U5xJ61wN7vIMOYAIplw6WJh47YX1yrINv7NyvTFl/rYY1pMbxATE5r0PI35nz7iW5/5G
2N3OyZe7qe8fzcBj8I34zL2fVOOlDj9nTvxdMWY6Cc0XSJUzFjgQFnJ7cSSjxkCwGRwEV5g/Kgl2
277UKUVEkdzSt+waVd+z/SjjUG9Lr9iRVQ8nWVLjHssJQVHYT6vJsbZ5AwHpkmTbpdV5cbFbX41e
ic7PnelihtMPZgeKE3hxvgo765GWQT442VK+JyZGR5Ln4IInDPM6QzMJg/YYkKywLpTYDKOpHxhm
X6FI6aLr+BrXVptBzMYL6GS8UnX/w0qx1rnJxXbd6lTYbeIPYzs+tsTzN0Tg90F/jMKhudUQUSrE
oY/evfPOjRXjzOuBXcxtLBeYde/ZE9gybmfl+qm3Fqr6L/bOYzuSHNuy/9LjtlqmxdQVnXSSRjIY
cmKLoUxrbV/f2/LVyyKR4fRVGPc0MhdoDuBCXJy7D09+n20QDCBFPmepuc8bxtThuSB4mPUMuqPK
Jg+AG9jBBztvt+AK4WVVGx4OmNrfbIghwdJ9MJzxgLxtW4UNkwWGAyyBEYkb1CwXtKHqhH7rKdu1
Qtn0pkPK5hu79smN1MM0IjFUklO4KoQK5VAn1q3bJjuvxWFDLY6WkfZ7k28xq+ZYdiXKnI9R9gNp
5clwEHPNX3Q7WSj7/+EkEF/jU4z2n5Ddrq46WvgDbRafBcBy7pRiE7fD14h0ox1SoR4h2dCe64ki
1sj0vuMH8MKsOw35THBEYBxrPd8p6ePomWgdm/rZqakPVUHpbZC7brHWeswnpKg2kl02ep50iy92
193yOLaWuHqI+pJD3lU6Uv8Kht1yZSrdtAuGejfwy2yUyEhMkV/qWzsYfyGLWUnIva4/4ioCs9pA
8ko55kO8MmjH7HbChmid0242ArKEHA56LM0PWmylJy4u8BL4M2M9fHWUUgNCMdzNic1raPpZt60r
3pz7raMrV23aX1uL+yFf5u3QjgdKwjbL4qtxfONlywEPbRh9zOShze5V6ORe5CJDWngLTmP0Hkad
4ZTOIu8dascGut/YhyUgitsvxqB9q/OJYpA8+VBQhG7O3s7MjZWF7quQTGL1Nkyprh+y56l07kFo
IuFMZwdue1U3H5xkeNKV8dp0uz25UWAVyzYOn0Z7uG3q9KboXoYB3bTX9s2HzFnuBuW3C/x+Npon
fbzxxuYwNM7Hrkp3VQ6jLdgWenc1jakB03mcThSa42mwaaCLbLQk9pcE1Hmi3nLuPJomgTm2iF8f
I57KyR7ertJeL7vP9GNuNLdj5PKoikhk26JHNofQ2TmJvlGTjnO9oy5U+o4eJAdE/fohqSuXd02e
FQtevTiVGodeD363k3WduOkxBrl9KtBfvSB5Sjk+ukenqn226XRDpUu6hW3w0Ry54UU1zxHof0A3
IwzLt+14NSXN1dJVtx3IQgupCfvsAoims27b4EeTqbfaSBFOQb3NkO/TlB2AdF3TYzUQ6VdL2n+v
Y+tWne0HDSY2WOWDOU4HC4NM3fq+6NfeUvjO5Lv4hSykp3mQHIFruAPZzHanVdHR+wsNYytoO42l
QxOvjA0yurT1UyBWfYZofVbHl7hqb6HIf4fH+DuPtVNP1cQGzfputrlKd/Gh7gAMa1NDUcN1PRb7
PrSfR5R6n5HNcLd0bhUyOXFa+Xm/Lr+lkX/sGwuMD/S82v5Rg3QFS/19WW25WqX8ns5BfGOZCH91
bdPyLr5vyc0aGdrcoCm/REoz7pBPP8xLaO/m5cHTrvPe27RqQnChzoUNAnESMMh0NNCWs/i+xHbz
ogeIqtXWX1z9Tu+mY81irmnlsutsEwR2eBt6CgyD0TuGDigbQPkQML40isMgpbfgSrVHJaP5+ZOq
dngoTVRN3vMYu75iWsle6Q4WBGD20ukIxJbotFKON9lxNr60iKpO8BKv7dG6m5zmt8UOl2pIsKYa
obcZb615PJbrtpryCuT6WkM5PGBGt/q4TPopLPMNLGvvsQse3JA69gSBjOcdch5Pp+m7i3n0xiyn
U61ilGH1WyWMrmrk1/g3PCe8oW/0adjmS3LozS4GswFraS7g8ibqZ4o1f+RNyTo2H5umve95NI0V
wqfsrtPZZRob1sHw+p+hjaTOsuK71u2Ru4cPSWVxF0M+sBtBadoAzkljDMb1GNfjNof577bWbWgE
14ZzamPriuVjiw+Fcpfw+2x116WUkWuD+gCsfJugHY61/ZL8LIOMUgIOdaGN7CHJWXenF2TalC/z
I2fM0UMKYywE19+4X5U7t/hahTqKwvnJteutMX8zEBbFCyqZZXiMqQhNSBQU6VerQN2x6Jtkiu9r
l9NgdJt1bAdYY6ru0ba0n70dHnUW+XTQbrOSk20e7uIkYbezti5uRk5rHPDTPVi5ttewkkmU6UHR
KFsa4r2x1mi79qp6+wRwd5PEkDI+Q1IFptvEuR+jO3MiXJttqNprfTr4xCybW5aJ8n7Me0Bdg9mB
HjXsGxJAyKTyNjzGOpwl0M0zQFR3RmHlfGlq68OoA5+zKvbkKDlyMjlCWEYLoW0zW4EavUL4fvRm
O+/yAmZN+HPQTcAqq2NDtyPXsl032MmYD1iOAKum3D6g8t62maJUP8zq8pG70X4xVpxO8zhyFH+M
kxnJeMxVY6ks0l2AdLvauKvQ9w/1L6grV3PpD+oJtcAe0v7Oy9oNyQeqbr67mDmBFneGFwr7oUXt
gtZiimlXuc3141dgDddp7rdVdAPe4NSqWfiFh7jwcR6N5Rfonl2ddXu0uwajl1nUboV7I+QakfYF
hWpDTG1O9sWgIJ/XzoeYLEJR692neKzrawvZHVjxHTldLExmFNWF1qMJ7YwPRW5zKFoTysfR6bY5
gsKopoa0TKwXp72yFA+Ld+7qM5Ygzs8WNs6sqM8W2RtvqSAF1FHHpowSlIqRatuT194sTvsdFT1p
AuNn1w/jY5GjE6jZTwIT5mhAqccv052/1c2NQQIlSNVNPpwSN7qbNesYz731WExkIpYTOrlf4IU3
bakAWqKUANnmtkBK0ao4IfQERhAsoMsWyorqPTyU/XqU0W3MikARIfw+jHXyHE/0v5VfR9P3MZuO
WWLc4d515VQe1QbW1dD8CtVij65iZwc/gmj0O2NEZALjBB1d0gMqKItT6GQHG0sdCi4P2vDUOpTD
PvGt3oYT8DaPLFhGKZuFg8A93+m9BjumuEtQi/auQ10zDhzDbyPm6qDPz1RJ3w2hiqvraN2bq6rX
4G45Ng/amgXMkxqRW7LPIupEW015pCrsBbLcplaxrbEaLdU3xkrGQHwIjUNp0NkpH4zFAlFm3TqT
9Q35T34ME+c4kWxCfBICKV8U33N6TjLqhjzkl8yhWmDYZRGw4NTaOYpSb8D2Ni8Gtla14z4U+ADl
EO2S5iEIVGc/LKTRN1keFjdUWMKYKu6MqkHmC2pDs+cD/+PvBciZQhm6buCPMlPTnqoobT9BsQf3
s4+NDMFUndyFi7I1pnxf12YLpBh5dqzDkUn68VvkslTrRXNcOPnlXIBD9SVNE6LbyFQwfPi9KNQR
cul91gngnKvFKoDZjRr3ligebjKdux4Xl1u9IbQ6MtuxhR+tR9KZlGT2Iad0tN7bCnHpchXdmhMw
/ryBKd/A+XdSWEFlFTQ3yNq7k+70xjYLS+WX4mF0Ap/7FrD+j7oNrtBDQpJQJhAzRrRH04RxSB2e
EgMGhWmimdpW5EfxwJ5usSLYO01WXMHq02xQYv1knKxFvTZ7b5e27l1vNp+LeT7mabFBs0q5VB3B
L8FfQffalzwcrpxaB7M/U/46JsOWokJj9BbO7GjaQ2N4qo3ERk68gxFHiQciw3xXNDbFQbddADHQ
sfutzrHTLFT7Oq7QQV3hjGPvB+RXXnltz/3vJb5ex64/LG5FI4kZcyjRm2QGBRTa06fIWw0tyMa3
X2MAYDAG+qD7HehmoB/ncUyA93lqExyQkVCflqRLDxIlqFR7Q55V4TS1gGTnQIkXygZWi+n3JVSb
DWLlnD6gOHjnmfES3KNSVrEAqrXprpttAlkx1JaqeqxPQIB73pcg0KbwGGJApl6RaYTn1dUU5A35
hFc3vCTtNihq9peOwI3JZmuVsp+02XnwPJcTv5n0iCv1vtO/UQQZ2tdkPnEZo8TQxNalxBdqQ1mA
9shZiOvtjAi94mK5RF+SPKY9NyyXfWpXXvM/uIH/n4v8P6vO53wqEtBS8SYPuf7v/05DGua/nFV8
9D+5Pix+/jcN6Rj/spArwAImS/lvmdP/Un/5T5CC8R7zEIqYpDH/TkNq7r80CxYwD/0kJ/+LDCRN
vFJMKDTrmOQyRQWKx61GcanYOeWG+zmsEG9TnRn/V6KP/zS+cgl+vDzFRbgih/9vFJBAVyerPdWG
9csYWXiL7PernuU4PLMPvWbVnvtu4Q2yTMxhjLp4ONW1G5csnUP2vW4rbB2k2hd9PlM7jrTKc8aT
numZjwdLe2cNpYR3Lp0uOnwWScX6HbTtycXyZininw1A2v9KWvR3nxurEuFVnzuRFw3cmJpTrpSf
cz1+xK1Jxqh8/e71YfhV20a7hLnuziXYQw63bWhR/6Pfv9/hb9VY//luQuZ12xEcgTGprfIUggHE
EutEnVi8AirReVqjHzvBcrBwX3r/r52ZPsb6769+CXx81UrNqD3l5hJvEQaRX3Sz+CjXupDL98BE
Zak196ce2MQ3J2/U46AZ4QWR07lv51nk9bcbszdQ3MAotI7e+MFMKa82UNLw/re/feT/zzgIMTup
Zj8ontafOnOmTKocXXJoePStFmR6seXkqkiOgRDCptW6I6TO9jR0o4veXKlIaM7F9v3fsc6b/2gH
/v4dombAtnNlSMulOan2HHygAsU9QQnQsHud3enC33grN/vP31jn8qtZpJRK0VOPO568KYNm6/CE
PuuFcjfqfYL7EE/95egYa4URPln4yLVyPYeE9c3fnZwQiwIMHG44MVRY3xTNXpmSCz/qzPQStZjN
AF9pQglxQ6LB4JGWsrmOYoP3R+Vc40KUj5kZIcylcVxeCo74t6Xlyu0If/GpXg2G3Rh2ZWg07dml
unE78n9dLbmT6UJEFxyahpJC7BOChZhHfidWTvjLThcATecmqxDSGPfCtzHt+pQN0QoNacvoNiwc
45RPrvEo1/VCYKeKXqlTbgynyY5/mw7OPF0WXRhWQWn6n0gQYjnKG0qzwrYBBU0dCR1vQptWEuUl
ys10D7cVaE2YNtfjnOTbLqxydPx5sDfKPP8l9fM0QSOEJjoHmTwMJwsXJnQCL3ZQv8g1LYR5qk9T
V8ztcFI4wbveU+KE/5UI8e9uWx+lXy8gWDAlbmJ2nGLy9GFy7g1KquS+WdiqR6speCaGl2hZ3LU9
LOlC48IOcSaGNSGG8yIKMlQ3xIIa/7Ydrnatm36X++z1b74K4oLbW0uw1SdnGV/a6RG3ZckQ/kvA
+KppnCgRv7gR+j8v50A37Y3cu5b7aiF8A82YsmKmuAp0LMigatxSr/ZZrm0xbL0W6ndA22Ef8+LR
Fu02+i9FsH/PPxGDBhIiMbQSm7i+KL4a4JpiA6mS1IerQtQYvaogCvLUm6ifP3im8tHp0wtnxTNn
FFUIm7i0R0wqccsLDVAflOFXvDtW7j34dkrhDGN5lvsJQhAZnVqUC1z7GwCYK7b8XtGDj3JNC0HU
AphNtI5hDbziF8CYXW+A35RrWwgiMtezxWu5CqFl/qU6zpe5CQrJtoWNEDoH4sCQLgmL6r7OdbJs
hm7v5T5ciCPCk3nIzfmmzquH2F2J3V5r7+QaFwKpCYIyqfELXV8g/ZB6s372ruSaFnY/7P+83E1p
2p2QSBrWS2iT8JFpm8LYtysiktahMluTzzZw1/PKHwrXJMm2hRBNwRBA6YbDZLvpc5FVnygCuXCi
WefaP4/fuieG6IgBnIUy88ZYtOshhiTfWlL3HwrC3vZIM2BRENdrj0QvZTMjarSltmNE1G9bVnOg
Z8iq1Bue6vZut4XtdJAbRSEkDQCnNSffdSVJP6nUr8/VfGExPNfTQkTq6C+BT9MdYFf9IkNMY2RH
ua8W4jGc+8hC0JHzcLM6u+UT8pQI1Ydc60JAIhGzx566tZtUD58jatd5QZzlLpe6WAEURfpoqE2s
33h98DUZvK9uOkntyLorRGRPic1kDGvU1OR2xxjU178LRRFV/tl+68xYivr9vIy8lopy9Sbouc91
yPowQXXk+lusdOGJndpnqLKnJq7iY+gWxg4D2Et34XOfLkRlFk7UhucaAe/h7541e1xKJrl1Cmuz
N6dC113ipIS5dvIaA1OB3PyOUETq7EZp2tu2E/APgYIA+mYelFUTeLVgeiY1wV0hMotkgrIyoJrS
W6w6ks3UfpVrWIhLRy8x2ZxoeKxaFljIhL37Ua5pISipdM0Dt+4XKD3QLxK7mU6RGrZyu4IrbJQT
NRCBBfLhNPTJHTYMPwCs1FupL3eEsOzMBVJokBQnAggJqgpv08AY1+vkRtMRNstMHQeq0drsNMDs
P9qoUCnSkEzpULT1dhpOYdrynJeWJ+zOvzVG9QPL+EAufBwxNJUgz/KpWG6y2rLx7xnUjQ7kVq7b
hdiEF0mlCpjHm9zAxzcPPhoGBCC5toXYrN1cbWaMQSHVpF+DpQG0lVty11iE1297XF3rgcqy12/6
bpoyFLgJj/JqMlyqjDuzIDpCkAZU3hmu1qDEVaxvylTcJiovinIdI0TplClqo4VOsT7NVtdL1U4H
A2rd7v3W16H7w9nNEaIUGHmb1pZXnuaqKl/G1FSfmrKPP4SDZ0idmHXRNccFFw3g2ShOyzh/y9ba
51iVcEp1dF0s9mv0WuU5tS9OSODiO7Ny1OvUwkvs/b7R1+H7Q+fYQqA6HUK9acyKUxb3+c5B7Xkw
SnM+hNmsbXULZl1Yl2qAV1TXfVxsd7kamcMvozJ2X3gWCL/AMFMD3OOy4CodIvtlakhx2FpDQU0K
bxZBdKIFe121ml0YQ55fWqu4MLBnpqQtLARG1CudR7/f8PiE5AVjkAaIp9ycFPn/lFjOljla0cnt
l02SV1e4u1xY2o1znb7+oFe5m2Qx5w67xRLxDEvwNsZMfqeEZe/gSehQCwUz1bW2alI3/ji18dEJ
DLyMFSWYtgMgrNW7g6yg1SXKTs9cpP79FLTPBrZ2pyAc4iuE2eouTQz7ytEi+0tfu869ZiQGWjPP
a3ZUVTIw+Bs3+8IwtU9jH0QHS7eau0bHIiyP2+nayVi8g7q+9H5xbqzWrnj1k4M2TpO6pTvt/Gcz
eie17yVjT1j4YHV5fQElhWOJqT7WK6dc7zxHJvFI9bGwTVJDmbuA98MHtRjHg1GkzrEcu1lmktG6
EH2aYwVUzCnhQ+ABbxlNbO4QaWYytzRaF+IjHawpDwbN9dMGeS/21yhlA7OSuU3RurBTho5ORVjl
mX4VQLfplPiu7hvnQoj8cbrQuBAhuNa2rHST5Vut9xE2ykeqtB3JThcmjJs0Nvdt3fRzkJaTUcJj
usRKOPfZwixfGlQBqP9MX1ER4AVUBab51O7eX6uFmux/pzfpFGGbHEvbw3NdMf0ZY8LPQML6m0bt
im+eSkFASaJmn5WlcciLVj/G4Gx3TmknMlkK/rawiTZpaGu15Zg+BjfxNkis4zLoP97/YWd6Tdw9
c0zQ22BiQKxp9EPPGzelCmdRrnEhgNVUUSrbGg2f7Ge6i5e/kgpS6UMSg0L8OorO66uW6RQO2T+q
eoHJZfyS+24heDutweEmKHRcwxjJxRrvqlHX5VYGcXMrKUKe4yDS/Q7DJewPFfWouwht5T5dCF7V
7rMQLoruY3ly1MbwMWpcydEUYreaS0R6lZsDEIM6OQXIfvWpl0p8MpxC+FpGZqudoWQP85hRi65b
ZfvQU6AeSn69EMCWUQ+DMzTRQzJ3EXK/2cH1o/r4fq8L6Iq/lwcRMKL0QWGhYQxxkEiedWryMBHN
0c6WCabImoK8egRU+Ys6bWqzE8iLntvZe14wpw8ddTs7S6moS3v/Y86EtCXcXqlaNbNJ6agK1JKr
JjLdI3YmUokICEdCSPfDrMaLE9V+lwUfggHJPGh2yU1ThIyEerhgAVK5vlV7KtVY1XccE+QOE6I3
UNE1XV1WbuWjpVU/mmm8jadU6gnmn9ynfok1ixK4yi9iG1KruQTeLrENnCDkhlSI6toYQSDleeU7
aU+5Rt5HW3uIjGe51oXABp9gk2ALSr+gsBn/WXO8s5D9f3m/9fVM8o9bDn0jBLYxTsPiehg4jwNE
eoz4kJ32hXVj4Uuwe/9PnJvxQmwbQT3AyJhcbEisfQATYuMZskMrbL7GGAVNhU+q39tedAUZvdq2
CHPklmsRjAazUa8NDTZC7eh3uP3e1mH6TapTTCFSixVRtgAP8PWktoGDU234uQmqWubob+grFu/1
pcIds6xuas3xDS24dpXnibK49z/8zIQxhd03MOOiVrFq8mMTT9Ug9UByDhlmqnGvXViv/1Ig/WFS
irA9W3GrADM2188dJI2Zp7U3ddh9qDpqPAwXDc1uUsLiU1yO22Gpfy/IyK/qyVooPWxJ7cwV2vmw
gumQDDwZaSCj2RAB4EbRlD6GbftdtVSqravyCROoazeevK1Wmd11wzundzPF+qf3++rMzBelaWZa
pUYMGNkfHa5IVpLZh7ikzkOq9VUs/HqMVWcIm1oJCr/TKR3NU2wmChVrGrnWhWVnLOOhqvUFLkif
/BjG8TYd9Ee5poU1Z8ByJwqV2vMdZfxs2LA9luKnXNPCWkMpbI6qpPT8XtWp5FArH2WC5J1UxCHh
CmRGyUTjoeWc7NOo5Rd2vzXo/zDfRQ0yCAjd7WjUd5xMvaf4E1cXVQOcigftvhvLmup9DDdcRTMv
5M7ORLEoTDY6jA/DtHJ8MBnzLSzn9AZbKzw9VtMYqaEQ9cmuqQ0Wnk+eXxJW2Cdnd86Qyd25RH2y
VlCWGWWN50PnSqhdrusvfdAMcncAY+20VxkZAPIc0Q32RDetb2q9/Fbp0YWRPtfvQswac4OJQZi7
Po4d8b1lUP6k4H9wCtx+uLBp/SXP+tNsEiI3jareLRbD9YcUAH46U1VY2Yh5I2hWz11hlY+O22Ab
nfeBu0f8vlylWFXux7LQjgt2dQ/53NW7vHRsnvaS4ofcdBCC3oIqlYeVavmTEakUGWGnbFef5doW
oj6NbRtLeypSAZkeXRUefJXEUroMA3rL29lAHtA1AqfliJFSSm6WanKIBu/C8Wsd9z+MlS4cAxZE
lPOoDhrXzRbL7Eb1PmMQHsgttKJ8mPr/CiFTrPs9yZc9j8I47ZSqVJEA0EPhJFBEk+4MWmD7YZp1
13nUfMy8upfbfqDuvIlB7EfNFISn7RvB8GTnOpD7xpKbLqKAGIpwMmYJuYmpmk54pe+KpD6+PxMF
kt3fV01RPzxAf/TKsLb9xBwzTJTG8LuJNcYHO8BABPdDVOJ49HZPJkSeDdVyzgeEZz/gl+fPRYxD
t2ZP7ueonmtb7nLy1/PGq8XMTXuoPLmV+bqqV2B7YBw94lVlS46TEHpqOHv4GWa5z4vjFZvud4xc
NclPFyJPw40L+KJNVU7hJFAF0OZB85LSGoDNFC7igRdEiuI6GUXdjn3nulSDhmYrt0FpQlxriQZb
j5u+D0T+g+fYPDzkcvuqKCWGMA+bDpcMn4PwLTZ5MBxlVFH0iBDQqVnb4WJrme+p2Xf8SA6tlspN
k39IiZc8bztnXnxFUb8Xjb5smg5m0ftBd2YR/SsWX03x1AWB0MDH8SezgAGY6O3V6Nam3CwU5cRt
5qYZlV2BH0xVsANOWW95Abz0BHvu24Vt0eltQJ5xvPha5XhHyN84nCWI6N/vmfW694ft5S8V/6ue
USNb1XFHdP3AVH8tRd7tR/yVnmrHLHHZHI0tziKLjGyC2SNE60hJnjk5juvPfRGeSj3M95ORtXKt
iwJmeFhKRhl86hc653kl6J7VpL3QS2fGQBQw9yEA1KIlQdEnlXOt43N56CdnkFsKRA1zNPRpuozA
z5Qga69yfThgZKNe6JYzA6wKIbtgsmAnFSZE0C3gFsVz1t9ZPdU3m7IbVbCMVeyuBy3Kyt+fUef6
StiXVWsZe4NSNF+xuRRCjNO6XTRXenfh9Hqu/fXfX81YD1+ZCrB54ne9Eu8qs4a5oGh7uY8XTsaK
5qaAx/rUn8MK29kugrjUWdOFaXTuFUoVYlmNzDYxSoWkC+zPPQT/eIt9S3qVt2pwyKO2u8GRFj8b
zSg2ZeOZv7pS49Qn99uEjRjVM5IrU0v8HJWB28OX9xoZ4amhq0Jkp3Wt1urUpX6IY2QfYXATtFJH
MazL3w53rmC/PGrt4ptAOTc9wLm+h/Ip0yWayGWPFmUytbxNfHxjAmhgAANH/ULg/XmeaqLsWWfo
EJ4Gwb2umj+VjNsbflByVw44kW97ZXKmoWIvm3xnBJfDGfLennJXKsL+QShnwS+wlEsS3r6p5tpQ
LW597WbrktPDuY4RAhjUQVvNvCNz8omuECBsF1zd5cZTCF9o94DDXRN2GUgrHW4lZGzkN4pk80L4
OssAyicPyXhNFdZrHa6TUyn3wAWh/O2Qak2SRuGiTn6VWp86O0u3hTbJJaY0UQNd4Y3FDT6c/KV1
270O+WxTIGfYSXW7KIOOsM0aF03T/MxJzJ+TkwIVzAb3k1zrwknZU6zZrFt18bOo+aXpte/Nl9at
PydbNFEHrZsFYKpq6PxobuOHoBlh5llx9hHFZfss9/VCpHqZ3buUWHa+Y6fJo1KH9jbKc1NudRTl
0M1U6vlsOXDzuSkem7xy77hVuheWsPUb/3k41ERBNFKoVoE81PpOVJgvmGtg04iX5BWQo/6q7kOI
m+93knPmDwlxa4+xFXRN2fg1foGbtMILz8nL6tPkzuFTZ9ZVuCl7M7ywDZ9ZgFwhjEGhVWE9t+49
TOxDDOYSo3XJSBCCGE6NvURQpH21nyEvutSX19YgpaszNFEznaSjm6BPd+/Tsr4ttQ/4kEpd7ICI
vF187NJEa1CbLqzXvt+243S1ULd4YXTP9LeoA4sL1xuWqOCzDayM59TJMQgLGrlFWdSBmUWQWZVh
KPeKFW3Ltt2SpZQbTVEEVhjepIyqrtwnDg6ri/IwqovcHisqwMALhVNJxvPeBnxZ4mzkhYlkh6zD
8OqArLi6M/YNZGe7x+cTd/QNFBCp87H2D6V0wrN1GakYFisWXguRQ6FEXl5aBs5NFCEwMX0G4Jha
yn1ceitlSYFR2F8qrD/XuBCaVo9lidP2yj1of/hOZX0VmBBw31/AzjUuHICHwYvDcjaV+1IZPypq
vA3T8MKDwJmmRYWXHibBgM28Asyw3KsmQNK8+Cr11aI+2u5bzS5cvrot0oPWfQLKJ9cforhr0HrP
GtxZuVehyA5Lc6iwVpT7aGFDHVyrmRdEvfd6Zz7Cst25DqQtubaFu6um9mk/tHz2FNZ3E15uWWX/
lmt6Hd5XURnqRjeXXqfweOeG29zqv1pQO+TaFrZPy6vnHM4us8+0XBytpgdT7z/KtS3G5DQr2dgy
/ZDUPfU5kPVwcDrJ/hZi0raMMLXViQlY4y9tqdARpWouIPkLEWkHTZPqCeay0zDrQNi5a/TmsByk
ekXUaKW5Udd9PDJRygmmqLIjpy0XOqJCq00bA9skNbjvnGLfoFRB1SN1TddEfRY7mN5aHl8dDcU9
5wdlqi6cFM8sUqI6a0zHsG+CQbmfk9ICTdBu8S2UwgcYGDW+DZ18wLhDaR3v3qznj1pjLgi0+kqy
u4W4rEMTY2yQlP6ig6DUeuOjptiXhE3rF/7hAG0Jgel12CyEwHD9dCk/xVihHmZnefJM65Ix0rl+
F6KzbbrWq6acP1CBhIh1C0K5zflKbpYL4YlhDicT00ZzF0XhJim0TUGSR7JxIUCteNQWqK6Vn7hQ
KIuwyTZzNsptmqIuC5NgBHDGwpdbfbbHztiFUa5eemA5cy8SpVkZDh7jkiOi1JKp/2Z5mb4tl6o/
6mkKNBO4uHphcp6ZP6JIqyqdiVwn/EfHSAdORGRy9/jNeM+2bRNj74/yuT8ibKjBkC2zOsyV3wJv
eTAXxzm5cfK9iBfrwol0van/IQxEtVZepQrPRhZSG9PEWAQfFXe3hGZyn1SL9oQht7Kr8fw6TIWK
Qc77v+pMZIjap9jFJUlplHVPNJ55ysMNS2l+yLUthHXsJPXoBnXh65iIHvvaTg9dahpyu7nIYXQS
S8EQPeDWEU7eyWyW6zqZ5Z7ZcK15u5ZWJJe4aoerkj+K7iozUJ8WLVmkXjI0Uf+k49KgYFEykOxI
nsEyfh17K78wTc8MqCiBCtGW54BRWiR/6UOdhA+DXclJ4zVR7DQW2HkXedP6llpjPJ5WBzVZvklN
FlHl1DX6aNZJ3vpq2P8IVP1ByzLJpoXI7XvyGAOcYL/ty/DW1Ot6hwKsv5AmObMuiCKnsh08K1Lc
wcfFrAipt+X+EasD6PCh4+FIrneE7besNAzf10R25YLusQvzpLX9k1zbQphi4aN3+lzPvqo5N0rg
fO3t/qdc0/rbMFLYUayxy937qVXsTdtrt3aLe6dc40KMYnIU2doQR7yyA5k2i/SJEh/JKSPsuh3y
1WEYgxH1Sf+QLsE3p9MrubEUxaxT3TthMinefVN3WBjq7aPlyuZiRB1UFy993Fe5dx/FTJS5K5pd
7GWG5KeviclXtzMOC0nb4erkU6Z7q7rzbZA0z1Kj+Q8R1GqzWhhK6TslawskzY1BplNuURRFUPUQ
KGATvMaPLO9raBrhFjxnLXfJEVVQGH5yRLOxF0Gg/xCTK02iS6F55gQliqBKRjPVEnZQdbR/weIM
t31gf+3xmzyWjmy+VFQ2Wd5k2cGs8FcwSFmSzj44vTnKbdO6EKWFZo/UpASJbxdDd/QgdQ95Xlw4
Ma3L3x9OTLoQpgkmGOimKp7gHNu4ivGYwmHQkpMzaKKwKW+NKMF0OvH1yKH6kbduLDwlK7U0UdmU
lyVOYmUX80DvPSvh6sSlyklINFHaVFl41Lu6GvvTEl8tVvBjUepRbg0QxU2U52TNMrixrxfRY2wl
vzFKl3xoFtVNeqrxKIZ/iN8GvXPnxV3x1YwM5cJOfWa2iPImL49zRTXpFTtRntR8/NkVgxT92tBE
cZND8blixGXsl5jKsdOpq2lfbMrN89XX8fW622KxgHOmGvmZq37GSO1Tn7Wl3NooSpt6u3OoPq9D
P52Rl49hfDTrIJRsXAhQtdVMZwCC7RdKHGzdCScXu/Q+SW0ZopQJ7Z6eFBZfrsZTuXWtfMDNxk7l
Pl0UM2VLF7WDOwT3Xj/E2wa7egzPZ8l8iihmcmCNz0rekndLvG86HkK1lj/IdYtw3FXCdsnKpCQP
FNsY6DTPTiZHIzYwSH87EYfBnoeqjd17JbHUfTJ14a5sCimQMq2vgfvqeGHizoYrBAZqQIj+H2dX
siS3rQS/iBEguAC4kt2zaYbaZT1fGJJtccHCnSD59S/bJwmeVkfgaivQGBBVqCUr8w/U4E4Qiv7s
dyjRr0v3ywTFZVqxQmoLqaEKtGmN9D1xxzyBGRDQmwrKojMBREZEeB/syrMNS5wHFCLxAG9NMi1i
tvE/NygP/dhSVJn93LmLSep6Eva2buNi7wd+Ny7Qblyk+OFz6sRFJUEDoAWLyxYV6Ml+Znv/5uhX
rwiduJgkemDoL7UpLapR9FmX0xaq0H67dqLcBdJpAUBgtghUbM5rCO2spdZ3fos71nkcsiRQs7ZF
bPmbIL48RJFXNQ/SF7/e8UG00DOvQlskOxFvxyMiw52qZuaH+iPCMc8dHNEdoHFz0RxSojfT2FzN
0xe/c3EMFFNURB1DNBdRMBmorxz/iJ14XkPHPgdZzsAe07kIOqjS1hW0jyT0afw27tjnAP6rlUTh
DNmy+eFYgg/QLf3gt7TzeiaAwfQbaskFyJ/qLIQEWQaI0ievxf+DRop4vI1CzUVlzF2qxVdRB37N
R+KyMjYTKHIwLzgVaRtDQDyFcmkd+YVaxEUjiTBaDlmxqZij+LNc5Du2aj+nwh3jlHYce92VU5G0
MfQVQ76Ej/ucJF4BKHFhSG2zpEAM8svy9d+aoNiaWuH3eBIXhXQA/WnXJpmKIaq3POGK5cMxffS7
LI51hnyVLQqKXbFBVTXnYDnN6Vh5mpCLNIqT6YD9t11RijXbFwUFX+IVORPuWCfk5GaoATYdsBL0
1C/fKLJbvyNxjHMRWifzjJWndKvudLX1p4pFfou7QCOoGkH9ud1MsYlSP2tpaQspUlXrs9fmXazR
IpZ6WQ9qCgqtj+HUUsgj3mPc+/AD7kAt0XmLFKjvCIEqtoEKeXIsEWS1refpuNwyOwlmq2jYF+Qo
E6jQyvdBJf7+/clcHsv/lhRI6jxy4IreR6TOWDuJ+FM5R9FflxAMgkm283xIXSzWwSeyR0Nkinmq
Qew5FYZ7cflFxMVioZczrUmamEJF4EjPQsBXWQbWjs7PEbiALLpVkQqSQRfQGQKNajRu5kdIWOT3
4rmkXFBjLjEhZLsiUWv3BXT4abYGmvoFSC4sK9LDJOqw0oXQ0ydQHP69xMMfv782l+vxyrVxuSuP
QbF+79ulGPY/zUT+imPm9ya5lFwgMywDJbHybMM8OY7M7MQvdHEZt9BHXOLRNkuxknHIILoHvfnR
L7EgLiCrTVllqSnnolwS8xcKRsdnZEl+wYsLyeIVpvxB+GiKhoOeoIr2j+mReIE0iAvKSucLxXsZ
m6LfB3HWE8RC0bS4NWh05aKkzkvaRweXTWzHIhzTvsnK1XbH26abkltENNd+gP7qeUuNydRpPMaC
V0HSZz2O6bwHcfS310VPnQd1jwCjtpXtiyOt3qq1N6dNt354OOKikbql3jlrj6lom+GFbsFb0BN7
DU4SF4rEdaKX9tCIvdb2E8TM75Nk9HMrLhQpUd2B7qKEG28DliNx/KTT4LvXcbtYpLqd18HQZijW
GMrl7RE9btPg184hLhzpWKqjDqJqKOQQbe95SY98b/vqRuh1SZdfcYkuHoklxww2jqAvZkNEdxLd
yv/smnqrMz2zBfTB0NRtdao8Q47kYhA/VY+OaRvKZtBDEWxhnJcKzaozBzB2PP3+U1xh08H7/+sP
jO3KSVxOYwFN14V9O8KBrC98Lg0YamO+fNbpsEIi3LbgGb4H/x0IX8A8QvovlkB3DnrH0HrPoR47
9U+ocrcmQ3Fu2bO5ly2iizA68lm0GG3kcg0+lYOsVLGM5NM2jcI+2nJnGmyuc7Tcr6bes6qpoHI8
BBHr/J4Dl8Jqoazb+432Rc36e2C6v47brez+ykgfSRy3wUu+RnXQD4UBVXr6tImO8P8lQYP0h3fz
eOER26fPXbdL+9gvZlB3YzmBRc52U+QX87r8E1Mlt2gCLruQ5XiHouV3jJH6vdFuS7fqar5OYK8s
Dui/c9HdhbW9kTNeiUcTJ81oubHlyI+hYM24iDMEXzaIxYPef0A6E0Bl/veX+8qr4SLBSNeF/SSj
oeBHfBKhYSeZgt7Pb3H+q+EMAQXdvqRDsZN++RAqNpyhFz35fVcX/UXTEGyEch6Kpa2HT0br6K4J
FukX2Lk0XSmzhwId2lREO3SSQewP1WjIc/sdzOWj/+SyLMcQ3rzg3oA8HGrWJX9SLPC7ky6y61iD
/aDzjkNXIHUexKoyTJH7cRiS2PGFJE0WCMRvAyo8yZRRCJsyqKf+/lSuXHkX2QVJab2WazkUJRTu
c4Ky1CNrGFjp9FbeuJH/dllfeZxcgBdVKibgjcNjAXGzb9JMP6CuZx7g4jH0e1Tb/0C5Wr4BH3Z3
2jayZ5PU0D8SZLoLh6V+D1XA+jSrHp3PrWXTY11S/lRjon7MQvyvGwdxxSgjx2kaAXnGqYfdVLX8
MSq1gsd72+5/f8pXFndBaCmbtSQRk8UaNe+PaKhPyQp4udfiLgpNMxG0lsEm2ab+qav9sR/8mH6I
C0KLolUf9a7GIk7EeUnlGxAx/O23a/arObIAfMrJ1A0F7fjwjIsnHpZJzzfu3JUDd7m20iPsUFuE
J59a+0LYuzIJbpCQXVvZcSNyS7uyW8RQiCH8xJY6fRuwdv/odyiXH/3JR2HYcwOOt0IFLdqQr+zc
5GDX+OS3uONGyqXGBLVEEU2YTua85ipbOIzo96tfvtsrRv4vOf5PW6+TbR6DqhoLUMGHj4FO1pd2
J+ZpShL1pOOo+4LIarkxNXDFa7nIq6oCz1KXjEiMVFDm3aIl9Dw74HgBFfZ7LlwaqoHxkI1b3xdx
GDwhL70fx8MvPXLhV1GtTS8IgqOGrckXiZrD+y3tZz9f4+Kv4qSra6nwmcHVG+Rdg8r32nnWMl38
lRpls9kAVtusQXenLCiPWcW///4KXTEtF4GFMmnc1KXukK6zv+PKQpOo183Zb3H6q2nZrip3IpF/
pWOwnUAG0mTDmnjmQy7yClM9wUDl0hUkaN4cmGzH2CfSdb+tO2HpQbRaLNR3iu6ov/YIpie1+nkz
F3ZVIiYScltVkQ7B/DR1Ikd7ffS75y7qqurLDWotqisgp3ICzfcf0qgvXkfigq6OukPXiGPpFHCx
U6Oqv7pDeHbUXNTVYOehXGSP5IWAnnRLqz+ng3rG5y7sKgIXfmAbuK5unuQDjYN3vOysXyvDRV1N
oy2Fjogp1oV15x34q1PTcM/P6bwfVRv2fSIvdcBg/s7q6o0Z2I3E64rlu5grnbSr2ra9L0RdR/d2
qaKM8p49+V0WJ7RrAgvyug0NmFDijWiq4NEM/Y2X6NrOHdvcB2mjtrKmCPqTiuMEA/aRlzIWqp7O
BHzccT7xFO8EWc1fqp4em91PbxhrO2niVI+g3REoLbbRnoGHJx8rz3jUhVvVzXqkAXSui2ViXxKa
HVP51etDusRREgjINTQrrklKRTbkECUXN8KXK9/RBVuVvYVkbNOognOs2c+lgn7LjezwSrTiQq34
TKEhaVLckUogUmHtsv0YF+ik2vmwn/yOxjFOsTHwgY1MAYg2q3PA27dbYge/t9PliEIdXVghYlUY
VMyCuHxcSvuH374d2xzrw+yU4G1jXD5Fe3xXsuHv3y997dgd0xznCsOOkJgoemSbj3NshrxFWecx
ZofP5iF+6xho25FlG2yJgMVO9BwmPH5p+96LpgWrOyba7SPRqBN3xciXu1iPNZAjqvHxuFj8Esb/
FK6HexCijlb1hamSe5meTO01d4uVnW70MgayCmRTF4ABkUyZ6eMsGx9vi7Uvn/qnXS8mTVZMzPRF
MOxLxgf2dgoDn+cNa188w09rN/PaxuEIj4gazlcQE7004+gTrWBpxzgnCamoZFd9wdXyZdn5h2Rs
fGJmLO2EtdHKo7kbu0uLaF4zIXpUupMbJ3K5aP9J6bC2Y5tRL63UvYaSdkj6PI3q6AMLSXvP01mc
eFJaENSTIB+q4VYb498i7ms/6dhssh6QK2O8K9Qw71/3yWK2t9Zle14Ea97oBvIjfA3HrA/mQ2Wj
FvKDOAjC1471f7Qj3z6kZl5yVBOWtzIs9b1U7f6J6HiGXB37EEGNK+9kf+STEPJ5xjx7JmW/nMap
5/dNP0LdxFp+1+7ln92kg3uyb6TyeWKocAVXVwJx0X3edZGk6XslxF9hGfoMOWJpxxHxZKnigEDz
PCKzzjCDtGSjGb3q1VjdcUSib6qxSXHH5gnJJDkYFPRGL64cLO44olUAPk3A6l6kVQUqUahR7YmU
p98/ARfbfeU6uRgz1ZqKlkyaYt/DM9uhYV8K5oW3x84dZ9R1K+Qwmk0VoQZTZZDwdyJq/vHbuOOM
WBtazE8muqjC4WuaiIed9l7kyti34zL4MGrJOYyGtdVfVaC/U8vPftt2PMaOeU8BcWhVtGEy30l2
3lB68MltsG3HNTRsDst1YhWYpmj3SEmnnsNVTDeM84qvc0FgKQtWyI90umhpqO53u6uHA2CBHsJE
uWRxcApik2R2TbyI+6BA7xhV0BlZr+h3FONK1/q8LBiUS3QIX+T1KVzc01Iz3ZPeGLgEeh8xzMgE
fecFC8XmnTd+31k6lxqp4No0n4PYTqehPrxku7C4Y1d72RsKZuS2iMkYQdqK1FmTeE33YHHHsI4D
rQZCa1kMKDlnpaQK9Nzsvd+ZO+98GkfjrDSqEl0wfG22mGZiNl5VCezcMVuQHgcR8NRdUbdribT+
+Yj77cZluTjbV/yki3uaANagtK4MwHHlHp/ItDQ5pgmGfBhT+hhDvvFNVxnPcMiFQjVQnNpjzMkA
lt98rPVjnBK/gNzFQUm0uwHfnHWxWyOzyKQWwjr6w++/7uVyv3JILg4KsgRm14wC0baLu1qIU9Ly
eyLU/8LjFirg3yrQa7/hvIamSZpoPmL8ATMn29mmzd8mMc27QGHwMljr8NNhq/RNFfI5zuRK5HME
locl00s0vItLhp30oW32PCzr7a91CtUt3PDVrTk2D+qEcCFAmRVNeExDtvZ4TVVV9s+NAedIriPd
kbsxps1DjzzlvmZj9BxDUvGr2ZvoiQ1yfwisql86xtITgF9+yurCBagKWjV6HQJdHGxPToooDBtN
XqVXCjo23IWfkoKZHGncxniHl0iIuwTa7fkugMX8/Y26rPLa13b8BVg+02Dupg48amuNOSZrTiVo
2zxXdxzGMNI0gpQuyg4hprzno1oyqA9/99u689LHKHNBaxq1qZBYlqUQjwC/qp/4uXChaaaslz1l
RBfRYfNOkR8lDbwEQKhwsWmhaFEU0KgKqInhqpi4hb5wfCNjujxRr3xQF51G1n4M0s6g91JBfvOo
6ZabPeJvNqW94C/Yv+MhlAH1XtylstAz56dx1k/r3ty6Mtf279g4uLggNritGpN73D5yMIfmcggj
GPPA/FIVF6nWNBFC8K7VxZAm02dlm3dRMJsvXrfShaVJUDZpAqLiAt3IENA38aWagSTxW9yxVotO
+GaMxc4vkxOse1Y8eOe3tGOq9RavIy918IIqeJq1pC0zxqcbpnrlcY8cH0YPY+kUGlmoeTNxXvWS
3KXQD//SDSAJWVi6P29LpPxSALcTVuqJ1XSlsij3RecDGT9Nivkdk0tBsHd1y1tM9RXLXnc5Hj6R
z8ns6RncXhgQAybdWwvLikn00QpUFECXfkv968pXcEF5SqMGZEaYFpTezqUa3/DJPHQRPzeYlaNp
7ReCuhC2vR9FQkpYgKzKr6ISz8LMXohhKEo4VQYIO1MLia7L2us/MakfKpF8+r0BXImtXPqydUXL
OgESEYW9AaX9OurNIwEE6N7IRfxRxVx+/P0PXfb6iod2AWwG3NEQIheqEFUC9RyVQhkFau3mfj6I
fTT7sAGbv3VjxksigQGa1luDKP82s175abcdKhJjajz3GlX0fn3Z7E4+sDkGgdFambt5DpYM8A+R
N6YBD2xSBTk1bfMpNax51kfg1SLER3RdPIF3sSk+ognp10bJP2XvRROJpZ3EbTMLuDIl2gQx03dS
Y5bXjPG333+3K6GSi7ATOx267sDaR7C/b6M5ynrbeclQYOOOZx/CY2sgNAe/wro3ZZW0J96k853f
zh3fjpJ1t6JvhxBy0SSXy/wN7V/PWo4LreNgyRv1yNuiqSkQk+k6Z1HT34hmrp25U3FZwraWXVVJ
NHz3v2w4zvlhpefOXdQa0Ns0CGf4w3amd+scfJ+b1YvdmwoXtpbU9WDTDd9TYHQTDF7d16lK/FoQ
Lnfauna2V8Mui2oj0V1ZpkkONtfm3uuyuLi1QNAwYi18xD6NwUcoFjx14Xrc8H1XvqfLntZv4b7r
GA9cvB/1Qye4ekSJ/1a3+krsGDlGpERXD0gB2qImcXNOUjAsh2lSnXfZedaKXYxZxFh1rGyRRTSA
43JTHzBf4udfXPhnn5hl4tvaoNfRf9pG+X1fuge/b+qYkWq1pYMdZTFtrD6vU7fkmOKpPOMt51G2
pumgaoQbY7clzZpYPCmCWQivrbs4O2jHCqiLIP2lcfdGMFLjrideBEQYZXYyGYJqLu2h91QkDVAC
grQZWfD2++3ceeYg8detw4ZCCkAIyTOnSmSkC27B4K6EKy7GbgjlgIwokWByDrNgTf6Yy+lERv25
Fa31/AsuVvxT6WGvY4WifyyLA1OxYwPKfNn8z+9wHFPFQA2dh17AjlrzGbzFJl8VuTW6c8XL/Ifh
LAEWXlQzwuih7TPgkresLGfPsrYL/ApVHGzTAiS1DuMT9FM/7zT2O5XQuTJr3FE6cbjH9Fi/TsOd
tszPubiYLxui4KxBRFi02/CobPtJKntrrvRKQOtCvsaNT/NKxxbc83rUb4aesc9VZOpTZwyISUlb
gwsqjaYkY6am37dlKf0yeZeGi0fBRqd202BKjwElnkD0DB3NH15X1EWEDXEEWjIR4YqmlN2j3hHf
z926+NmWy8OlB6GgUbPJIgjowzqWJluFb2TjagqmMzAh8UIQNsk1+iRpF5/otK43IoQrz6wLCkur
MUmStEYSNmziIa336p0A2vrHpOCUcq/Dd8FhPJ42snQr/oJRTZlZFCp8ZvM7exceBhXseIxHxMN9
Uv+jS15YEC96btw1YYtGdTNOEv1etDe3/r6VqRc5OBUuQmzt+JGOzaKLsQr6M03pXchiz1fchYjZ
9ehpoxEjjPyirk2rd4M5/OIP8h9vvyprK5iSTUaw2oAMof02LIA6+F0W+us71cV7M8YtUneKSc18
ShfRZS1lle99CX9dP0n3cNJxr4smjT+Sxiok7cKLwRkf1YnNGF7ZZmhQG6v6UOYxDUyWVMOtpvLr
tsr/gw9TfBmWS+RHwZvxWB/z8RBITfNE0uDO5/S5CxKLZpq0u5pVQeJ6yGZIDZHwlhTGte07AVpF
AfJFJ1Cixj8qk0G+fjwPcjPvm7pfb2BzL2v9tyjCXbRYTUoFGP6IUj85+jM/pM0XEy4I1nCBLGNf
l2rw0iSh3EWPJbuFlnUEsLuoCHu711w/8ib2S064ix8bwUqrlEYqvqr+vmu/pePmFeJzFz62HjKo
U5u0IGFKlvMah8l9MJSf/S6QY77RaBOoqSBtK2fW5Smt+GkLN59pfZy4Y7sYJbCD3uAbSkp1Tths
TkG0fPXbuWO7Ru9K8PJoiy1O/9L9bsHaJbx0zSh3EVVkmGep0xmFFQySP6i4nJ9iZbwKK9wFVI2A
R8cGcu5FP5U2W2fxvY4mv+/p4qkAdOKWMtIWC5/F4waNg9NO6s3P3biAqlaNjI0JYMY02T4M1LZn
KFf5tUO5C6hiIzlGTpCWgHypeqrTUb+bajF5bt3Np6BY1U8EjTM7dX9zur3p+C15hEt48YoTc5F9
i+1S0kYtrvlAjxmtVoFO+BFCmQ3S0tOD6cL0Rsz9byfxtZ9yzLU5toMEKRBWu1IqS5uqzCQj/GGd
5uUxGUFyPlfbP1EvJp3HKogzTdiUYVp7etCQB3oeGU3vICVF78ux5XmYkPpdlC7xaV/I8l6AJAm0
FGX4ABr/9K6bSXtXLsiL8mQCFfmJ7oc9V2UZ3VnRq7MRa0myZpjjB7ZYjD/PYNE+x8f+uQ6Mvhvb
rYvvwq3rtxzt83LIls2CFbBSPf0kGwp12G0O9HoCwjN4oeUBTj8IKpwJucxONSD7u9dzC9FjWx+M
Z7xO1GOT9qGBdtKQll/jJdQfobuDBkeI+ucXTqf9HaZh6SPjCHQIYf07UL6aG0/V64ktd+nN6iPt
di3x1IK8oaD0OJnR3AjRrry0LrbNguclDcIR7Y+1me5SDO1Bak6xcxKs1aOXt3QBbjSaxk02uKOU
H5j4GMgfXT/fwg9dOZr/gNlY3DJ8KcTdjIn82KLuLK3ufYbUKHehbHoAocWAVLPQYMPNPpOYeo2q
YOWLQf9UY1n5Ac6UHQXFSe7Rg+52SInhdnplI9wFskFhnHfQQEUFZ51MzkEAebZ86vyiAhfJVo1r
20d9D5gc7UweLcnbCRPmXkkad9m7koCxFkVWhH5B9ZAKU+eot/hF9NxFsoVUoTanO0zD79Nd1K7P
APD4gay5i2QjKzDrCQDExV7tEPYMSPVZrFX86fdG9G9t4xX360LXgK5O0JpEd7uJK/YmQlz8D9rQ
0WkDFi879pJ8kXra87kn3X0EZ3hnLInqfAj39LE1dmvwL/Gv/C6Y27dKVNCSlOsG8PeufY5L+n0a
5XrDYVx51FwsXRqW0RpjerjQQQARcsp3Cm5UdJxOw3xpndIBAmh+182F1vFI2xTpRVvwunzukvod
30joubaTxYhIWXoRRShsdUgEWxrpaWcSPyt0uRcN6jwECViLOZppyzCwFwNTtHn1mrgLbav7bUkq
xhoQ+UQEdPEVXj4d+8VDLrStqa2dFYN36kQX5qVheEU3eyvXumYpLvcag16UUOOAEnm8Tx+bdkvu
d0CJzkAiTzwbUcx73qHN9KI3DQkCrdQ7w8cpwyxyOeZ9opa322ijG3f5yvuaOlGTjTWvjuWSmwn+
51SDnrTqTYAS6TbdeKOuWYuT6axo8gSiThoQTug9J5jBBYihMhjJ4ckq87rr/cBx3AXHVVtYbkci
UPBNj+cVf1rWqOjGX3HlHXfAcb/3kdfW4L++qazv0hHSlrDl1KKUZVtEbnLxKjZxF/2WLGgSiwXY
cAgGpWcxJPuZyeDz73f+OnEW5S5HW3ukdgMksy3CKbQ54k/wZNTrChoi6OQAMa6mh1EMqs0OFu8Z
dBrHl0CCufT3P3/t4C6X96dghEL6QC99A1eS0G9tJe/huG6kDdeWvvz3n5Y20c7nNEWSr+LlPdsh
bgjxPi+JZJyaU19Uw4BYdcA3MdMGcrV5/rx1N4vp/6KvXnlxXaK02q77XgYIc7qdKIgyDmX6cdow
DZa1/DBHZk3S/aWYnMq8tCgnn5qoLftcHmR+CPsjvk/mMvhSrRJ2MqryRMuIPu2AMQH3P/MMQnnD
97GkxK/i4fIpgYzNMhB6NAXY8O743CnwY1TvvC6IC/ZgB4SD+v2owCIUsUzEO8+Cw6+Y4jIURcAx
HHWU1jjmJVd79zleAr+lXaRHD/DrrJqwLkCCdJzmeWifUXHyog6g3MV68MkOAVPIH2thonfzlszf
lWTS0984bt3Sno7BsrdFui6feGvAwrup2C98c7F6uoqSGpEvMAdN3myYakwSeqv0fMXiXawe20Vs
W2TPxWLpft4oXUECWd1wlNcWd1w8D8deDjGmehOt/97R8ysxzugXrrkAPUSd28JBVljEQR9mKa/e
zoS89zMgJ91bbAygV4eQdm/1Y4lHCo0KX+N0vHdCxXi0m2qKkvVVLuYwZ4O1fjfFRb8xyB5s1SKa
Yq2mbxNt1yyqovXsdSouognw4GTC5wT4OEk/Vly/68TwwW9p58ClNNSk8YallelzEXX8NEXc0684
J84xy49ydRq8iFb3+abv+22a/Q7cxUxHfUJbMIYGLysmzfMwKJss7vvd7467UKmaEbkhRsLO1Rw+
J7CiT+2yzn6PvYuSAtdrVCbrVqPQKc91fxKTF4cSfK3jDeUR4bWsx7qI+XA/dPZhj+13v5viFPNj
PUTVSm0NDvudneJ03jFhzje/uNblDO30cGgSYuPyQI4Rh8h1xib2ogqj3EVJxceIgqbC51xqS55t
3JKc07T0CwtdmFQ7Yvq+XdvgZdRNeQ8h2P20ADrsdewuFVnFOJuhWlO+yKp/F5jlzTqknrfcBUnV
B6YVwecDG5IGb5vClErQj36X3CUi25aDphgurosgpQ9J2FUP/SbqB79TcSJa3ld46Zu+Kdh+qHNL
Gp4nZr/Fh3nl9XQBUiLSUJWzWH2yb3fxbS5/+O3asU6o7Db1GCKciKrtIU2Xl6G5Ne97LTNyJy/6
lekwDQOEh3KK3ydgyc4kFdVp6CR/Y9f0RyWNeRnKei2CZVnzZR08+6ruWMaMl64GyqUuti49wIl4
rOdqM+3J69BcUP6emnDbp7QqEhzaVO8yk0vl53VcrFoQ4isPMQcTCmn6PAqOpy0ilefGnac1NZWy
VRBXBR+bUx8veeynU065C1cTi2UoBIVYukzbrDXH/6J68Gt9unA1MoA7M5BYW47ps2iGH50B5YPf
t3TMdrFpLcENXhV0qJrMkK19sIjK/FIBF5HWWh1sMh6x+mzXLBTp2ZTL7rl1x3alTFVFF1MVup1I
VrdBmi8zZEr9DsZ5XCE6DU3LDQdzjPoLRMU+i7n2Yj6kaM/+WlqoOqEB/1MI8YBUf4hL87mOmfJz
xP8BooVmtJqsuC00QosxeLLAjXmdiQtD6xAg0Z5wPKsbmg8lOWhm+eLZ+nGZypLKDCl0M6qCBXuS
9zZCEFmPyQ3bv0S4r9REXCgaFDkk+DtE8NIGYZmhZThmA1fb6QB9kefJXx6vnypGIDEQVoY0eJkh
0wXocQWOeOuZ47mINB50Ip2VqopuTUx+RM3HKRz8AkmXq4wuIfrXioqXGoHM3q4PPBR+RuqqQ8qo
6tsO7fcXBso/zE+J5WFmNvarHLlQNN3w1cp6Fy/B1qtcjyE7DeX+2ee2MxeJxuYmHtDoRJedT+ey
2d6MzNw4lcuD89/LyFwEmqYSRGW9DV6AKjB38dTZx7aM5sc1nZOvqFS1d15/gtt+BxG8Lqt1FCAQ
qE7Btu9gY/EEdzKXDm1vLOMH0rwXaIstTy1k6R4wXuaVYDMX48YrwXXQI8gud03O8wASvdUE0Y3z
/zfNeO0DOHnwcrCqUQtMFQXe9kQI6Z7k3qa5leu3zY5wP4RuL+DubDJbLu9YPL5VhpSnXVy02UX1
obZper/tes3RlgWeozs+dlGi8mFIyP2i6j/UoqqPSTM8hPP4dmpBIwPNly5L2Fo/h6FugeziX7y+
souis9teoY9ylC81/iC6DZB2TodPfmtHv/q0lFIAvcKAv+wNHU51Wb8DkOYW//XFMb72Feivix+t
Ms227MikYv3MN3BkGVzPG9/42uJOeNCZAWolJBIvZc+e55hf0MGensGJDWYT1IFOW/GixshOmdpI
0Od9PGm/GSLmIumEsO1Y01C8gOJ1zu0i/kS738vZMxdIF4XLGC5s5S9xRar0NK+NbfLQBOxGBH8x
oVc+qgumC8cYzUILnyxlNeYlyFkebLK053CuDj/n4CLqaL3RZpxT8TKm5EUNBjhbrv2SBOYi6vak
OfZVYeIDhDGpzjBAD3qWTfRV7FWcYK4QZit68F2Um3g55nQA8ZwydyYw/Ebb9sq1d3F1jJaLisHl
91It24cxIF/3OPHcuGOu9ljhI48eFkX3kzZn0tee75RjUMcBys6o72BQcXyXAFmKQYfwVoP2Slsd
aKpf3QzADEaubYsvui7taWsWfjfRY8p1ufVPtKvlCW+k+oZWEaGZGtPy0bI+OA9MqPtW4b1coSV8
4+q+LuwB/gL+62bKNGRL2kflC+vJ9NRzaZ6ERbEtaw5SnTVX8YBcphq/jHYsdQ4YebRmiQUa6kTD
tHlCv645yYgNS4Zh4/1JV8d8d2nBNhmpG3kfSnDA/973X7FkF82CJDlc6nHgL2aOzLmkc/R8mC39
P2dnsiwnzm3hF7pEIJAETMk8nQ+4KdtVZU8U/t3QCSQQjeDp78oa2fJJZ4QmHnigoxRqtra+vdYH
GCUlfseLC7H0FKr7fIvTsqno1yrSX8aRe/lZRInrkyfaHiqXU4+jq1b0FKqJ5avlXrF+4jIsxh7g
CUyXlpWKPjIUZZ6WUH/687hfWcIuwsIzIKWghpIScAe/q+XxgPIfc/Zq3AUDLVSx4mpJszKkwXNm
lgfC5F9+TV+i3Z/uPwjZgoQmiDbHI/o4TDNcadbJrz4d2q+/Nl73WAmHNFkZL/SvTm9PPRarX78v
3+Gnfq88jiaqZmyZIn0r+ujLmkV+u7HLBPI2MrEhaNpE+6tWpD+CNvFs2tmN7Vwz6Ehh6cRs6E4s
maFWCFksvyFxgqe6GY1aZZqWGd+6s1jASduxu7EHXpnfLhBIY9FbhTR6aVPQWWHXHxDYSfwmoYto
ZfB+jENQpCU5xPIgIG6Hklf6/s/DcpnJL8Q2LqBF18haPEGnuG/y9WHr2zCniTjOcjuww7Qku3Gv
vXB2L/0d59tChRJltXRJEc0vSCVssNqroZJP9JnzsHsMsxX0ag3niT//rCsfxPXMtEE2Hnunk3LU
4edsaN9wQrwygIlLXqXQ74nqYErKAQ+OOePLm4N1b7267ZBX/8ehdzr3sJwpJ2bfa1N9gW2uX6jj
ipLxpJ551UY4l4wSnxZeNx9hdOvlaxklLpHFI5odtkPH012sZ4jO/TOyxI/dTFwg62jXSAuBxrvx
SPMio4DJ/jzelxDlhVnpypBtMa2jGr655djG9Dluafuqadv1IYblZy7jsbnvyBLcD2Glb6y3K+vA
Fd7pxFzbdBuTshkY8phjkzd99SOxcZng5eYcyfXDn3/alRXgiqDJJktxD12Sctcde60DQ04ySPwo
tcSlveKL1nTN16Q8kgTc83hRUbWB3zngwl5HNy5AuFqODJuU52qR5s6st/Q7r42Lcw60qp4mnmhe
AqQopO0ehkl88xtyJ+ZnTb12ENzlZZw22flos7fq4h7t1biL8nSLGQ+6cIbMAnZr3BDr9+BvqhsP
Mlee9hJXeotBdCOaO4XpktFQ5UPNzD91xuLXmTWfFBn3O9Ud8x0Wy5KPdp2fEWz5KYohoPo1WlnS
0FhIirESpUrVeR7i7p5Gkvqdza4e1bKqqNqPhJVkFzEO/ZC+OUIV37pSXDlAXShHRvUEi9qEl9lU
Q2Jk5+0ZGtW4sYgptO8OPBV5xosu548i2SNiachKTqj5i3FjT5ZJfeOAvrIuXGSxqUjYty3lJauz
9G6CbqINPS/DvyGLc0X29ZhZuQ7Tq0rH36rlVi3GtW47a06GDSqDUf5chmZf7li0x0+Gbfrstehc
aLHDlF8A9l+G3C4nRXt6ZnAG9mvcuTevQczHrqcYlW3rcmT2gqe4Tw7P1p1FVU2DnlaC2ZIQBWvf
zpIHJKC/+nXduRc1a4Mi+TbDZhTAN1lFJV79/Gp3ElefaskOWXU1NjrDuzDXx3I/9bXnLuoSXdM4
o2hdHaysTBCehRSoAYCDtOd0iX/dyNho1d5wizHfmh/JyreTrlAp4zfmTgStBEpMJO8xF+XQmlM4
gxLlgjK/6pvExbokkrPYHCXGfd3/CpG/y2dKPeND1wl6H9ZJkW5gZRMG4mme9LcDusd+O7zLdVUH
w8sTcPkym3fzJNZU3UP+41ZV5pUdxuW6kqhr5giV67hLk88hJYUdzac/f9LLTf+F8PM3qMvMqGNN
j6ikXRe9G2w4POlJTI+V7Vq/bd1FuxAibGMImxu8y+kAimNJDvt57nfLctkuiqonwvqAljGB7E/F
1D1r41tS49fG/fL/P+Uw4ulI+3Ab0XizzTmkH1/x4fC7Z7kek0GEvEvA6stcD+FasCHfDq9fzxSJ
i3aBvxIEqtisrFOIFvXyBCLVs+NO9LowhinDFSthufN9attPXcRu3Eyujbdzkoq6IvEk0eu4S98c
tn1YyS0v+itN/wZvHaIedN1EZSwVO9tt1PmoAj+OIHHhLSnqLWmpjkr4tX0iTXA2If3x5wV6rePO
IRrZgbGxgUHPksGdA/5ZQ64qepz9WndO0XWNDhDAipYzGf7JmMQsB+Tmd19w8S29oAB2xfW2xHOA
zbu2qvImpZ4r3wW4WDprKIastIQCts5hv/u/w/b/+g2Lc4oeY1JNJttoqfrkRzSFP9KRffRr2jlD
p0alWbNyUuoJjqQ5NCrl3wNNV68cI/+NHwgntVbhGJWmUiynKnzustlvebpiZVOU8glxUYQTNDzz
oQtPsq79mDnYd/2616p5a0JRDXHJhPxG8eQipd8K+g0Mg9AloTBVL8ODvoV47HNGMs9I0eXConVr
RTVupJwpBCmSVSKvW6XC7z3ERcOGMWuynU6k7KQ80R2qjq2flEHicmEKwEEXkxFNU/Y9q+q/eihk
eM1wFwobIjz0Ac6PSg5DAAhiBN/14pn5dOXJ0mlam3jbo5K0c3jXq/R+zWrfxp1VH/RZ1Y5dFZf1
MHyMjx5Kl+38j9+gOMtex9DaWWfUUSpjZW4n/lYjDX3ya9w5kndloemQyqhMFB/+F3dh/b4i9Xe/
xp2FeYwy2Vu1ROUU7PYx3rp3arZ+rxZ4hPt11QsR0rBaCSn3MdjvYzMG53Tzqz9B5vrXxmm8x2ML
Gfdy1sOHNRlh8zP7ea5xF6WqddMjxzKTcq266VTBaTI/CNAMnzHnrkBYdYi+nTUutbJTP2y1YQUp
P7Vb7oJNEHnq+dFGYdm0PXtIgn4+xSkq3Px67qyhylRNVRMdlv0xnGcZFQFt/+fXtLOEamjT6GiQ
IXbDo6xZ+vfab15FHNyVB9umaBwtE0fZWXjinlApSz/OixUf/tzzly9ZPHOWUD9T+JtvYVgu21z3
56SdFFKYIg4+V/U43Mi2XJH15y7fBFB2lcNRhWXcN0ycaKzlXzLsYSx5KHlKIa+bWzpAnSxhKYng
KwAvShtgGz2Cav/KdF3f/fnnvhyycldWJew7nY20P0oo0ewPacA/jUvqJzvKXdIK0vt1vGRiL3U7
2vFkJmjw5mQgKSw4RDr46YtxF7jSNuaJCbOjHPbBQjBi46feN+zmLms1aDFrYzDf+n37kYFAOdGu
vnHSXEL332/03EWthjXL9sSSo0wyYPy0jeSneqmiuz3s2atlUi3zW+ouchViPKomSg5kydj+KWnY
dCKQjb/1HHA5vF76Hc5Ooo91bNK2OcosztY7FLC035sx5V8DUHxPPNlqfPZwnO7UepAzZ7BgoQkJ
4Ad2tLFXJMNdg8oqmmoDEcWwPOi3BFtxPoWNX26BuxRxReys8HgSlpAlY6cePvBx0003Ov5fOdRL
g+fsOFtAEo1i3aPcTVhBzAwCGBbq5sVc7+os2rR5YBqFgZvth5OgB8ll1g6njiiYdDVZl3MjFJ74
I1Pn6RTEd5CxxVtqvcKHidb7/tDqMO7PYph6r4sod+WStrVXkZGdLW1sljuT4V37CHe/MB2OXb9G
ArrR/FKFjtaHqs7xMr/e4/1p8+u7i3SFwdSL0Ep7oWhQz7nLvE4rz+PahblkBAzZHOlWbh1epgYJ
cUkYSvj13IX4QNxmndmxDwUEJsSifVT4x297cJm8bD/musnUUa50/zzKRoInZW/9ThgnKTJQnm4V
GY4Srlpf1rdH1371a/iyqf6U8ZtRbDKlh8HGPPQjvAA40tH5Ar9LzwG/RAg/tS/DQ6Kiuz5KCtHB
53TT+kSn5ZZrNX15y3SV2BaxDloLfZSczlEO57rhbo/ULVLhWuvOhtzNY6TGEa2HERM5r8cwX1nn
F4G5XGGAOoC9lnwvx7liH1pD9rfcmMBvLrpgoWIp7aMg3cuhVvJO7qhHzejsVzPHXbQwaCVVAxnX
cqLkfxGZ2rNqiJ8WKXfRq6prgdGNFnUT/dqezCbFA7jF6sZBcbkKvXBOuOwVIpo4GurZloR3yb0V
MpbnrAmTQnas/cKSaHplkwokQTbPvr/IieNFGm8agm5LaWtsNuOEWu9w98qYcBe6QjKjGamplhKs
wvIkYkLuGQqF/QJbl7uK6Sa5gMpoGU0ENpNNkjwQvFH7te6SV5smO/ANbspuoI9yfg883gu84i54
ZeIsmg9FTWk68S1sfjSwxfNbWS51RXubrAI3s3Jgxz2806Z83sIfXpuxC10F64Fqk2g2oGqfk87q
HPBVc6Pfl5PihYnvYlf7MLUMJXqmzPQ03TO9z3cAPuLHGOber4ZVRF+Sar1VtX5l5/wNhFoJLsU1
fkh8pCRnfba+s8a0n/2GydmXZTZre8zxhJqc5XgC377msLPyg5W4S0LtXFWow+qnEi7h3zcRlgz1
0n4dd9JW8dARoxI6lqiW+ZsF9nOTBZ6HlStpNHdrtpIBU34wRpVtxPX5su34LVWXhFIsiEUQrFOZ
KdSqsTDMM9v4yVVwl4Ma2nqZLAqfSuxl7XNyACWRgfYzNecu6RSbLrDVvEEwrj1aKHIvKISw8zuv
L+qihYDl1JHBN73U3XwfhL3MYV7pV3vGXYoqwVWfm5WPpW2T4NG0Wf+wS+O5Rl2IKg5IJXjUjOUw
RO9RhHDqrf3y51G5lplxsSmLMid8ynEs48jwR2GTx3FbcXSok4jV24CwuylLPvFqq1/JuWqf6QD4
abf9rXeEK6e8C1bttUXKZ7NjmRK5a5S0SPpgxjT6OtS1LeDKWpF8k/H2pRnr1nMqOIsb5tQwd0sz
XQ7EmEKpSd8NA50+/HlIr+yorkrcgnHrUoS6ZQiK+7wG8z9aet4BXOIq3JaWGDnr0gx/WyQ4cmWG
7caxc6Xfrkhcolg0ZgNVJcw/zxOZURlxK+9zrWnnTrRbu0PPosOQbOn7e4J/vIbadQKcdJLurdzQ
Lgp+4DDf5TSgfsWq3CWtdGyCjHGrS2xz430CtdK7mFBx8uv6Zah+um11TIn/gvNySQTJddXnE2pM
PRt3jt0OGmuLDIgqt1M3hElu9sHz8HKFs8AqzIhPYlVOdTgUfJzWIlJ+dbbchaz6aDR12rC+NA15
Otb5Y29vKTVfm4JOmgVy2n0rkmMoW55+RhlalY9b85fXt3QJq473AjTIrkqaRh/WwBYtQwzu17bz
UKRAtYYN3uXKgPJW5r1uqwJCAo3fVugyVpldaCgjLsvULuOpke1+suHueSy6eFWdql0MUTaUNBNf
gkYc+TIbv7Xv0lVRG9VNncYSc8WQuyMOzLkjjV8Sx1XOUmKmKHq8jPoUPuKK8vdUxw9//qCXdMoL
0b0LVzUxbVrCdlmi0oH/q9KAndmBdwIDm9QbFdlX5rpLWEHfZ4+FUNjJafABZhYQnM0Cv/uaa10e
JHHUWn7Ikto1PQfJVAERHfwkBbkroRX2fCEVqYYyHdb9lPTjqwOm7DeW0pWRdzkrNtfcDoHSJaQc
zLuZRts5Een4LAWofa+P68JWF+d11BQ2qowOLKfDzO2Jj6q+a2x4eCGLqB7+9eDQ1Xps6dxiTXFV
wjT5cTn4jYzLlXnjmjvWKjxwQ+760kZ9U8IcVNy1NrY3xuZa65fP8tOJ13az1cIaXfYQI+60yPKA
bX/7jfvlb/7UdtrE0BAKVF/WYX88VRtLC62tOMP3+dajyJVb+X/F5j/9iQ0iIOHKRF+SQIfvg22T
TR53m3lu2hS8cdDyu72O+I1d4uXBYu5LuGm1mUYIypX7sL/hzf/M4YdfMtcoC6oMvKqs7svpYH9n
gXoXd7cU5F/uNHfVv8KpisCmpao0iZF381QcY+Sn6I56xF+/cCBhsou8NOIOpZK8b9dXhAjPC5YL
eM1NuI7ZFvflrGooQARrl1dj4JdKcBmvFM5DZIAUTMnIjz0Fbbg23DN57DJe3bRqE22NLrtdIL2V
Rd2TWVZ2o+ccY/vCUeUyXnOUxKYJRlnOQGDSVzRidXsCNbnBYiFh1XfJtJ9GBneZrwmg2rrrQUIE
N3xI5vW9Xv3M27jLfG0mjbpYbUPZ9d0XZNP+1QEkgLz2HZf5UhsAaa0QhNRZLceT5O3+oTMVyiNb
qGL6RfOuEli/yE4QghjNmm09pfKAx524pYx0Zc26UmCIRFAGs0eyJDHNToQv/Z1OJ35jfK5smq4a
GG0ClvWzwXmejePztokBFrsKnlZ4jW/XE4kS/bD3ktzgTK6c8K48GDMq3I5xHfD2RhRMD7YImByK
GIlsvv/5g788XMyFwmjFiESNKo7IoMvTCN4VEav8dAmYC4UpIwych9H4pigterI8jLy9pRPz8tgw
l74dNpPZOdRYBlBzucvq8VtP5+ZVF0Xyxse+NjaXbeSnE7LPEljUGNKXMtpORsB9gNr+g9+4O8HD
nG17E/RGliuvvteB/miC8UZA9fIcZVn0a7cXWPQc1b715ci2+S8OzPKfEdWeVd51bMpVMw7wDU39
WGLm4lxrv4oJD+f4DKwhD9yOzTkTtPbaKphLc63pcHAk3LFVtOZ7E5lHApVor/iNuQzXym2rj11L
ZKzr4Wzr+A3v5uHO6/u66JQdJKrm4BtXyiRKzxnXyV0HtZUbB9mVmekSU0sDQ5IoW2TJbPs6xp0l
z6b5i1/PnVm/1JTUgFhkqSx/UobXeQVnd7/v6QJTzXCEiRK6KzeaPttwe9XPi9fNH6/MzrTflxah
CWnLYawhaTYqmxMz3/sNSvxr40GU0aVLtraEpU9/Au0TnCpyeF1BmYs+IR1n5+UgTTkN4u8O98RD
zjeavrIXuORTMItGG5QnljAoD5GNbrR4onqaX22hIm+rICBw45bdjQK3a9PSyUllUEEcxL40pUqX
7BG+kdUJ+UxxY71e2fBdgKY2leSsO5pymYX6vO3zdF9FZH81w3fyxtZ55Qe4HA0T7V41dm7KoREo
zzHtcZIjoWevSeQqF81CplC2rdA6259WZes7O3Ljd8FyXQ13s1ltel6hpmN9o9nyKMzhZ/bDXOki
wu0sqIyrsgXxeJIVj/MAHsp+e4JL0nSonB3WZK/KLVv+7WpYiCb1e78Rd5ZtssgliUD+ge1mH4WZ
Xvfx8K9f084pK2il57SRaHpLHxep/olk8NWvaedqCFNpsZpqrMpmgS40pQeucNwPz2O/4XmxHbVQ
QVAk0py33jytRP/j1W+XzYuCLUQODU0LEn2MDq7zNoAlml/jTt54xFm98rapygApuzsLIBmSC40f
VsR+Q6KCdVFNlAUFC4e3DbWlWFK/SMDloaoB1WGVjYIibXTyZt5V8qZahN+h5+JQ0bJV/azrqlxU
vL5Ja7rdjVlKvfKuzOWh9iDZyK5YBR6KXKrPG+jEhuRGnHHlaHJxqLrB+uljdL1ZmqDOs4CObxh0
nAfI/Ufzw4IX7TPJgls325ffZZnrBgj0ck3JsgVFNwYNO9lANWdV8flHKmd+j2TbcL/rMTgdlNV+
W7ILSJEAtnVN0gTFfizqR5AG8xkXCuFVfchcQIrYlVTWLPhBRH8xdfU2gciZ11pz6ahaKNZDOhhn
Cf8BeX11biIW3TgEr3wHl4+isUEoMgRVOaQQYuq51vcHmbtXUuI1SMbZkvco63+Ft1q/BDNzsSku
lmyYZxMUg8UsTltYdnbar6iXudxUTbMVsxe5NWL1HSQ63+qpuhG7XQlGXGxKZHPcgkPMimXdP/Zb
+/pod784x4Wk6nVrggElCyUVe5Lrbf9nFsxz8jhnbrjtkJYbcObScH8VJ/xHn01+OCOc0X4Nw6PI
moZDfapYBvMkd9HnESGh3wnDnGN3odBCZtUmiq7rn6Shn3bUr/otKCcwNnUSz2sVBwWYyW9Eb/oh
IrOfUghzASnYyfXjdNismMP+R03AC0/Ip528eu4CUlRibkdiwhGgIcuQyvVzEi5+b8HsNz4q02Mz
bUNW7O3+CUYz71a9+YVnLh1F57kRNmSiaA7IhB7x+mWfWHVj6/1vvv2eSGYuHiVHRnmFg6SA2M5Q
7iSZ79c5XV5X7RIurxpcIh5GlMznMNgVD0nFgrfY4oanHdaU8Iaclu1fks3V24jAxCiHoBE9zXbO
0lyv3fyNogzmQ6Li7mvLD1rlUd3xd0s7JFU+9Bx5nCqLlx8N+MB/45CCbQrGToJ03KI7WaXyNKfh
8qVO9XGPBwYUBW99/6auSbDktp03GLMiEM51kM1LXmPKlIrTA6bZUXTiVTpAT0mGW07rGo/z25Q8
A7xoP9k0qCHPma7sPtqOrqj6QD4EENN94tum0aUt84PmmAuHaVrDFyKOYQndmSY/WoOnfD9nR+bC
YTsz4PSnTBQMJi5q4ypfImwif14qL78uMJf80slQd8ul4xo17z8mXPaeYEv6vUn66nUVqfnxz3/m
yrHgqmsZqyc2Ui4KMoYPIpXvN4T0N37CtbadfarhEvI365QWIsS7TiD3O0ZHP9MYFIn9unnLPuUH
kAlR8CUuGsE+Qp/QL1B1US+xIj8jM5MWkqQij4P3ASG3Su+upB1cp8RUJSrE4skK0aEEfo736qE3
CzkN5vAzOGYu9sX71Sz9CBf0mZsh53QvW/jf+n1TF/vaDsC5XcDTAkmZJ3K05KRW0vodD67AVrSC
g066Iy1mtu7ni/XVaezU6Hd1ip1QolLNHNTQay9GI741inyF0+tff15FV24fLvbFjhkCVeEsinql
/bmpovUuieGv3aaw7smG4Hg6IJ5/449dWVYuBiaRlrFQSxeF1W2EJNzwlvWJXyrYldpCcTmd6ga7
zj5n5jRm9q7aEj9kEHamvy7ZlVGTDsyg4yKU9zrUrysj/NT2mKu0hdKUCEbM+LrrkFJIEaTtHeN9
ev7zB74y5i4IxnrLoRqAqMgYLk4BGds8OyLtt6hcEMzoBLaPCcsKqvHsBw+QNT9o+9Gv65ed6Kd3
p6olzcX+Oiv4sMCGJfzWUOG3Uboc2FLbqdt7jArUjB/T8VElo99txcXAdAX3uOAgWQGjpxIlthD0
YJNflsPlv5JgGha6XXrNUWAdiu6UpIFfCQBzAbC0I8cwtkdWKPjO1DqwOYWngec8cQ5UTLsqFgPN
Cquy10O/TOc6bBu/Ke7yX80eG2gKVElhm+FhaOP11Ka159J3yS+TtrXsmooXjW2e4148pdYz7HeJ
L1s3XHFW8yLeqikfyPYQTdlnr7XjIl+a1ATOBi0vOvP3TIc3nVr9NnFXYauHjnaYtA0vZIPVnkX8
KaTDW79eXzaxn1Z8j52JpLuGOeIcFMH6Oe6O934tO0eoFaQfQnIZ64CHBQna4NFOSLf5tR792m/Z
w7ts2nteIJfHIAyw2VOXkhuB7n/z+IVblotILb20sHoA+gaxYiz3fVjCk2159QQbF4TvLPuWBUmd
76llzyHr+Res5f5xN9h7ajHGTV514XbH45nhmTGIkrzCgfbG6qgmeKOW4rS3I/HbWF0wJE7SmG+Z
ZIUl+WVSG7+HR5cA4dWiWCvRbsj5Bh0TFeZDe+Mae+WIdCkxERlc8KI4wTrsnlFrGeewe/FzL2cu
JbbpIWM12XmBdMdXHvafFqxGr1nnQmIDrMrB6mWs2IdwOzfhtN3H7LiVoLwyKi4k1tWtMqSqWDGu
9D3rdJsD+vHLA7lUmM0IzHp4xIqmz06IL79m9vBLeLhUWLDAQpsFlBUZLs+QoVmRrelSz0PS5cKy
rEJkZiBqATm972sKTTca+3n9MhcHO2QHvfEVkF9DdQDBnFFBNeIm5XGlIIy5QJiM4knJFbPlAiHl
68WIIuGwLcoJzrfTUKXx20pE04dQwDD1JOZsanL4WmUPwz5vJzKPu9e0pS5qJcy4hkEmootR3Ovg
0AUqq7wq+qkLWjUN0gvTvtDC1HHRa1UQUXk2fblA/XQ0pc2+8EGncRGuYN0CGD7Hc3sLp3t5rVFX
2Qt7WhMuQxwVulnOMZcP5Fi9bqbUlfWaNdMGcGRU4CH1rmH1c23ZjaZfzgjQ31hm2uBBIcNIc6UH
2KTuP2LDxvPRRdLr4ktdpnmMmkHONIgKBNJPBzGvfFcbdekw1W5tCJGsqJh7jAkP32mZeU4VJ4FO
EAhkdt1JEadiyZOgeSZH5bW9URcEC1mjtSZkx/Y2tuesXpIcCjaD10sddVGwINYRypHqsNA2+rZP
I95FmhsdvzJZXBAsWhK6J8txFE2d7c+6v0zyeW3zNaN+URh1aTAm7VEvOjoKxcc+z4T4pNvs1j36
5awmdeWzpmkamiodD7ye6fXDQKv2ndzG+hOzTfVIx3byuxVQFw07kHzEKt4tHgOy96ivBCs6ewU6
1EXDRNSDh9zYVqSr3B+DSqlTsiR+dSDUNSwMMzxiEIXWszg5z6kZ72UTUs+Z6UTYc7IfXbUajMrS
b3kwZ29GpPNuhO/X5qazYA+5dNOBS2TRYLM59WSQj6ZJq4e17qIbe+WVHT51L8AxXl/TAZXPlQLL
AmGv06SiW7frK/13ibAgDGSk93Arkj2B6zbRfQFVlebNKqj2ir+pS4SJuhthwmG2Iq7H8dEEkLFu
kck++0Sy1CXCIC6jIJGN0YmBI+Qyij7FyeIVa1IXCBulamH1JS2KVlqIGmRJPsG26cbMufJZXSKs
jZZxgm2PLUKm1vsYDjgPYY+6Zb9hufzVn2KOPsxIqrt0LXg6nKdmerMN5sZ2fK3jzn14HeNM6H5Z
iyHY36ayTk9RtRi/ye6KMSJdZ2aqw6mQc3Behq/whfF6VIe43q8jElHGV3lYU9CMwO1zUHfb2vk9
IFMXCVtHOttoD6aCBqo60Sp9F7S1n9UtdaGwMaF92obKFHX2sQv7BdeeznO8Xb22IFtDFDCg7YWq
T01l/kJ1q9/KdIEw2elulHVrwHUETQ45zzGepd/icYmwuo+R/mKVwQ0TdEQdhaeAj6nfgeESYbsd
+mpaLx2v1+OklXjF5zjyi0tdIMx2CrogcPUpYDJWdmHyZc/a915r3sXBjhFyqRbldoWAvEvexvPb
JvM8/132axkXHKNpPxVLH34XK/8Qyu2TX7edhYnM8dRtM5oWRr4W+0M4G7/rost3LUzUOoNNdFGT
pTpL3ZATPBtuPVZf2QddxEvCVHnUsFItDF7Byngg/P6SwvfbCF3IC0k6JVkV6GLP7IdoIGWtuw9e
A+7SXDRsYbGhKl3wnR/3sg+/BUfiV8yCTfXXbfY49Ni1qAIs5sr+LwKYssw3g61rI34JYn461BKR
ZcOxN6qwyVbySZ/2zXolvamLc7Ws7qC7b4digcXhc8az9SkkPfNKTlPX/E+D91gomKUCoW1zQvXh
mVoY9fl9Tie+jWXTkAiJ+mKAMvKdpmq5S9KReHbdWZ1ik3BosNFY7Hv2xFgRr/xGiHJJf/yem6au
5tWw0qjFG8ZQZKIL5rtxVSB7TLiorwmMbd+RtU4fk00e2m9FuZBX0mWw9CQzxony8E4kS3bqzPTF
6yO4kFfEeuj48kQWyRR8HYekz9NR9H5nhgt5CdSNkiPI+qKa1EcCg+ImI37BnAt58So8xmZWfREk
S/y4GHaW4sj8In+X8WJ7k0VinvvCMDDJc4Ai4TRExtBvyC+7xE+7AfbHVKul7QvWh/qs1gnVl5Dn
92w9/rX11eq6h6b2UBxV8qVXeyEWqAX+uef/vei+MPVdzgn8UZqhCHUoMDrLIxe6HvJxmPbzQvv+
NZS9mns2kuPttCVLObdmv+uJIk9sCFrsfckMP7BG9ufLZpjlG5XCnCDFOD6LdlnJHZtAfUVjv2O0
oUZ9khThgGqrtYTjrB/uT12GKlxg2DQ2WL3xnnxbKXkYl90v1+CqZdVR0u4E7m2FGUWuNMw12UL9
0vDURah6etiRtMgjyUjAgWt8IzpPf3K4iv46Z5o4XWPsZfvzqvpHCR/cH/Wm6m9/njRXDj8XosqO
blsX0h7PQbN+60123qLMj8WgLj21UDEiS90dz3UYQ3aKGGhaoTrJz3KSuiIQynapTRvBnwEhvAZH
ueWtav/2GxYnJgiVBYC998czBOrHk0XV5YNJ6P9zdiZLeuLAFn4iRQgJJLGFf6ZGl6fyhnB7AAkQ
IGae/p66q9tcuyuCTS/aNkWBUKYyT35nHxbO34qzxJQSFab9kshhZknqVyYC0WPYJfjwt+IsFJGV
aqogSObBrlePGx2Xel325QVbfZYJUzSts0ImJBg/ShR1ojxMyb7tcavHkjAnavIgE0Cd8CCakElG
Jgv2cef8rSKrr9CRbMWwJNCTt6epy4vTlO7zbfW3iiwXALLWSY8nUyBfM6tPftfsG4j2t4IsQwds
5UHBkxqY1iX8ZNN6XyzdirHQBlBCWMUSHuLbl7njMcrK+w5KWy3WyDskGDAMTIgZknSAxzaF5dU7
0e4vG9eWymWsSC2O6yzB5Oxy6ELpHwzfWaLbqrGUkmGdtx1L1tZz8VyjwpACirvz1jdJgLKY4/bG
dE5qPy+/VkxN3SVfaU73VRq28gyCeTAwNkqeyByzbUpHFS32CZH9rTQhlzXBWWDFYxeNi7wJJMQ3
kOauXXcrTYABXCkW28wJncY5qvNOHhwC1L7NZStWm0cGpwdYciWFl+kIyMxbqd5Trf5tNW7OM9kE
S5G1JNjMa91EU9NdWjp+2vVUtqiycFwQWhVnSctz/2QJhgDGEEWHXVffatXUxAuw8/o5Mf3C4oL1
15R0+1TI/larZvUq1iGTLBFxufAmEpnbuxDfzn//J0+vBi6DNQ1Zks3+Bbws2GVW77Vf/vI2t1q1
cGmlKlohknIIP059esJI33vgtr9de5NZjFUji8xOMvFy/oSJ4pdgkfsC/9YMsuG2dMaGc+JIVmax
M+wN8R8s8OPYt1Y2G5fwFs9z0scXBCwnGvlfzFB+2XXprXSIljYTOkUgQjkG5iR9LeBmKfS+o+5W
OgQSJyRrcIhLAoZDUIa20ZOe5+Gy7943xSnTMM5tjUyuJq6LZKNOgDN/2HftzXLJStDSSTewZJjH
xOuny7KuO3fbtxX6f76gdg3EEi4jSwAUnU/EH9DCVBPdWcjcqofCfoYI1sMzbxYIPOqUm49KcrLz
mbPtzYeAeAs7J2Uv+Ukh5T0W1Vzu+5K2okGv0xXwQu2S9LnnR+izT5GlmOXa9043rVcgFQ3MYPWc
VGIykHowd7FoDuyqGfGtmqn3ZV9Oec0TSvOHYRpvyyj33TnfyplCR2u2CDIlwUjDW5gv40V4s7+r
ZM+34KhqhEMR/OamxKxw6eqLvPwkfRcc9jx1vpU0eaHfQOdkOAKGOoiUHuEKtmvUg28lTd0kta+7
aklMI9qIoK4Tw/xon60636qacGoRbbfgxkPXsmuoluqYghSx60PiW0UTb4PQZD4eOg0KffX04JK0
Wt9DEr5tU/+/JAV+7b8/UzlOOS9xgsMmkPUnj0r+swxF9cKXwb3zC7ztsn/6EZvUi/auJECKe4mT
Vj1mSrtDKZw4zpUiiCF8n7iVb4VOYQuz8naSXiLr/NWX7VOa8k+7luZW5VSSkXSt9T1I4Qr6yBW3
UdYLsavwxbdCp5H5ONbpt6tP8pmGpIoGR//Zd+ebLMzpoAHgapoTuJYWn6oynx4nycEZ/+/Lqz+/
263GSS4DldBCT0lFmuWl8WBqE8HYuTmWBSOHlVfuSbsM8w9VnlfvlH7ebv0P62nb78xnhCqAu4ak
Lr3gvBAcXTUhJwqR2xc4+i5PvdeiEvrfv+Cfs0G+1VYtPa+XwvnYUIPxA2YAvstQ74phfKutakU+
BY1FlLGTioe6+ydr1p1xYKusMnAFb+GaNKJsUObx2IzoHah9viJ8S90KZEmB8W/HhBViuML6bTzi
rNnuymH5Frzl+X4zgCEzJr0DdOKtEQVLtr0f8iay81KiTAC9TVIGNY+Uh/9k8zvr8i9LZaupClja
zKT1cOPeRA7zm5LFyWof6wlTEf/eqA2VUINRrPoqAwdnImM00Gl+3rXKt2oqN8N2o4R9coIDrLlo
SdJoWFr1TsfvLwFgq6eauxJDLk05JSOYah97BtpcVBr0cb0+B8uuNztRRzhg/vshkZ4sKSYhp0Sv
7LUP+igdUdfe94w22XgHtVxhrRiTUXdBBCpKAR1t+3XfxTcHt6YOSqh+pxEhILMwwA3v52HeVeXj
W23ViG+pKqZ2SEI5l0e4m9QoUcqf+258E9yroYaQYBymxGV+d+6aWYGhAauYfVfffK4wJJiE5O2U
tFkmYrqOVURV4PZdfSuwqlMYp6MRNyarboeo6MB+r8L6PYT625r7U5jafLBDN4R1CUJ+ggKuf6LY
ke8yv1aXRaTFvgiylVpBG51PY5Z1yUT4A4YBfk+e2OfoybdSK+tlRrQFljtrTH8MBrpEYPjsa7Py
rdaqr8I+7dO0T4i/1A+sseOl6AN52bVstmKrMMwpgtQ6JYtr6mhm4YvRwcu+a7N/bzFvAVukvRmT
yadXU30bs31TLnwLvVJ+wQSGcKaknpY6XvqVRSsf6n3b11YUBWglr7wJz4TTcjzSpdcHCFb2Qer5
VhTlFSMjbYiNl7LFJHbIAcOHcdC+e9+KoqaBe7IbC1wd9PGTXjsXt6rbdxzfyqLCIixmQvWYtMr7
BMjkg1zpvnW4FUVhiQ+2MHjmNavs0dj0yVKynHYtxC3kyrcaZCvK+0RjiD7OqLNxa9+59l/2rq0s
qgqGAqqNcEhgbTjHVePK89x3xUFPZl9Njm+1UaDX5DrrdZ8YruipQ9X1rMtgZ9q+xV3ZzNK5XVWf
KOha7ghZv3ijrd+RFP/t6Wxi3jpyHGklnRNURIviAsxf+VzQ1ly7jIn3fshfssmtTEoOtYUdtNcn
zPQX6/lfFpnvy/a2iqhhqfzyzeAjqT3Ho94RFxV0eefib+HtD2Fvq4jSgDdTeAdjf9QB5uvdGB6n
eYBrK9TML17PbMyajMZtinHfXR/CViaFiSwGGvU4Jq5xLB4ELY80W/ehAvhWKcWmYPGACnGJ0d3d
HKgnbuw75bS/rKOtTkr7ZcNoj7KxsMy/kqmF9H1gzaEFSOidDOFvP2KTtFIFsUEp0bBTOZt/1TQ0
x2nAVxc5G76XRv3lPL5FQyngsGrW4xwbtmb4MZicHoeO1wejF++aiY5fgoWWX3e97G17kwx4x+Wa
Fcmy1j+tac1RUBy09lycbSOw7sexDzNMPIL18yCmr8XOcyfbRt8QmJl1ISgmpyI7oFf1CrOnfWd9
to29dQH2ZxqQImln9xLmKTBo6XHXA9kG3kISVqLnkyeNmYqoV86cAVvap21g28hbsVnapmzKZCUt
v59lPUPvthOSw7bBF1ElCNM81Ikw8kFQip2hfOfD/fPezLahN6Uzr0popxOksf+kxH1aPX/X7BHb
Rt5mBK2XaK0TPPonSWgRyWreRzBm25hbGV37wE7pJNOmjpYqsLAbNO9sNX97KJvEGIUDT5JqIjff
kG9FzzuQ8Nw+Pwy2JUxmfUWWbO3JjS/6C8vqxC/3JSJsG2h1mcMCsDbs1rvO3M9WX9uKi10yakyJ
/fu00JGlFLkac5zQugdqYXpsuqbbFfjYNtTCHwRgSL/JEsvy+TA0FoSLbN3VMmHbqMpt5mfAzXm3
0tPpES2rJa4q+05F6C9rZRtULQdAkDQiS6qSzMeapSpC8X7XCQ0DXv9+5mvfqHXGV3Rrc9FfA7Wu
h8qxfYoJtoUsLrWayiH31K1f4QldTXa40Crcl22wbSyt8gWDwaDC3RxM9eLaBDwa8pG8k9b/7bFv
PlFbO6+YMM9z67ywiDtvPcxtvi8NY1tl8JLJzpNiUTdS1yoyvvwWNP0+9wu21QZ3DvJLQJvVTROe
P6SEfyOib/etxq02WPVe2SoKlYfIzUta8+lYBut7xfI/Z2BsKw5WeekwKZyKG3pg/knCTPLWaDAP
YIcx7nutW4lw23ikmHMqbv08eAevZcvHcHbh5//OAf5XU/f/M3rGxb+/J76uLYcZs7w52TH5zfek
fJnKkEb5qj14SJg6Fhwa/7FNiyeYQoOm1XnLy5L743MPLvDPHvyO8uQHGMZKy5KfAtNNHyRL6aPf
KnkCo41+8qqwOI9iDeMBA71XVHBAM1+BEv7vX+IvK3+rLA3y0fPHtghuAa+aB2jL+X1XCyjv9l1+
s+VgnJpZkorg5k/p15bUL7CM35cQbKXIHsGSectlbqSEY8eq2jnORGjfabb8bXVu6s5WhZgraOfg
BjFVhS5dK9aYCed98PRo9yUGW0FyzwKA0OYhuA19tryqQS1HWebdO3Hqz6cPtlUk1xQoSgsM2E3z
KvxQtNl8Ndg8s7gdwo7HFJYtJcCg7L1xordV/4evYSsj7gq46tVrG9ymUIUHtCCXc85JcYACTZ8s
0pQf7yyptxr3n37Q2wH7/6h/qLcWvZmsuLFy8MaX2lfGxY2z3kGVroprDI1HCw/ql6wKqH8A4JOh
I+HVA95g5wCXCN+OScwF/lUUxv+igzn7WBRL+FwT29WR344c32NFHzh8RG9qhmHAW1L7rGiZP5qe
ZGcIpqePJfRv18E6WAPRzIpEztWn1fjZsc7r4lyh/unKSPHRO4dwqDy3nNhPJa/JXV2KfooCyU1U
l7r7kjEQVN95OH95NpuutgUSutRtut7sYDH44tn5KPV73pV/e8Pb/c6NTneiEDeDr/oM3Yg5BZVf
H6vCNR86vZh3qoP/6xf6pze82TXypTOtDRuEBoyT0mtTTS34LOmbzT2IUUfdl/YLlCXtD9SygmPB
8l8eK/zIq5Yy0k435y5f1C4NAtuSBY3fekWmc+/W1evPDiLCKK3waHe9rq1ck7Q1RjV8x27+IL7N
VVR2/Tv7+l/e1RYtyElWGFEieafEwk7TahdTOsFZcPVV7Gi4j8DMtspNcO2F9tKW4VUVPCZpf7bS
2+c5yrZidgHHGkyKSu+Gb0n+hpN9enIYLv7nvx/+nwtybIsXHYYFaurB829BGYafJQpON25Edecb
WR+7LKtPU6OWm/TVdP7vn/iXYLvVcTs6LmIsWv9mCp/efCzVAxCY6b4j1ZY66uXtkq995d/a0Hc3
ba0XOe2FL/vufdNxXGrB6RJwfrPrbG3kamQk2aTYp/++PJR4fwm5Wz332nRNqZmmt5qKPPPj3GCc
z8U15cRnUQhdGv2wTqPofmpYxYY2MquZIQxhZiLQfmrFAhi8rrD2Nk0EEqE14ikLkXWVseu8YcyB
sReKddFad4tXxDD9Kf3P/f9+glE/Lxn9nQ1tmM0R7dSwPhhRBNkPaE8KlKbmDJwPL2rWytgHpqfy
6JaQnTMMvZNjR2sEi3kc9KVCX1Ydc46B1D5t3dkP3R0rFgNypAV/e2xsQGO/yoMDpm2g4/dyBOCw
R8fiAv/Y4K7EKMizp2nqH+iq8yka0iI/Yb71d6bJ+jN9U0SWQ2+ilob9l1TO6UMNE7PXCjb1j21u
6SmXGGKf1rQyv5ducXVUzqJMHx3UTl8rpSg552iql49y6LA8og7ZX4VFrg2JCu61j6Eu3KGrqIkg
psM7XgqYmLshqHDW5e2d9nQOcHbbRIUoX5pi9e9C/A6Y7837OS47Lz0IUpi4MEP1LN0MmiZzrTw1
eJ1PFIrA8SEs07mO08AGjxjpTx8JfDAv5VB5JBowuh0XKwY4L2sxs+aF1ARI/bwKvxIDBb6SmWCw
vGGf/EzTH6nPfoulqG+N0e4z3EKzOkL1mOqYrEg9wrkMDlXTdQfn98PJqKwrjkqTVF+kxPyHG7vm
c9OVDMiWMgeU1uUhGy5TvjL6GJK5SM/wNWmni3HpzD+1ddPKI6kt/v2wBPMcg7hli3iUorq0WnhX
vIAad2mN5PW1mTLo+JoJ1Z8+0iApms9ppiYIxbsiXPIjts3a9DGxpbJ3nsI/jbiux3h1GX3SVUZ9
mOVadkqzugL6eJj8gRz6bqqza1+UOn+08+BOGuv9rlwArBx404FIKBt5sJ3mUYBDiT3YsnLNsyxU
SU9B10p6siGOMicTzKFLD021oiYQ9Qam749WkkHdB23a5p9t2wr6WCtv7UWUInOksc1t0Ra4k7Yk
ZxQP2WpjbafCvwnfDuWJwTHOndDvzPj3sR/1+kRSC4yPFhDBfWXjUkwAudWcTW2Eos06wjRnHO0d
Y7Tkd/PSNPqHXjNP33m6w1+t8EyCZ0CHKIkWvIzglOvAihPvXKguk02dii1N4ZIRNRTQo3jsllDd
wyEjzF6ln3F3StcAMkpV4x8c1qom0JBMs9+nz0B2QH1dyFlMp7xtfP0LmuzOmAiHszF7bDgW4lkN
4yhudd0YQPmaSqPe0GTDYO578IDHp0IN2dE4kk5p1GbtKKMunCbxpeScN6/tAtLns/KrABkLVfg8
/cFr+GW1vpx/wyCUjGiOTbrF/P1MsiuvoJw5eLkx+bUXedP/4qEz/F5R2MK/Fi6c1YXzQJNPWeU3
SCDrTs7qCP4792Mlpyb9jH9lh6emDWCJGU2cKPugJe2GMyZkxHD0q47aj6X05+FeeljXmOKsiDy2
TCzNF8ihhwAnzTLHOgbVJDw3xRC29yvP+vwSGlO1X+mqGPzW/abLvHh0LR2yCEw1Lq4SihH706Vm
QiOr9iZ2Nh6kZJdyrpYsaWy9eheRh8jco1bN5Xqdw2qcsrgIArhm9XT233bXAQZXX+DPWvenZmgb
fsewGy3BsdZ1am6FdmX6ZfSFgGBT2FCwyNoJtnkROh9t+lBir6iuM34n8+zyvq6PaZh2wRX95aB8
hY1kJ285qKAn7fKgPJcT/j5mxtc6PWJ4S7XPKQNRrIyMV7D6gjQGjreHwI60vKA/pGd7WkOFCfil
xIt5IMLXfQ8g8FCJMwKRnO+8UOv+OtXDZH9JQFnFhdXoZEUaOqMs6pxw7tB0Ren9XN1IhnMFy5bZ
RM7JcYlEHpBD1nnw8I1pVbfD95rJmT7Z0hYWpHn0tTPIgj3aZihTCZSRujI0dI1Wr0aACoNKp/+g
8TqRD7L1vOFmIaScz35VSnXnFd6ofpga3kafeihQ7ckAYpx+5Z6b2H0l/bb/4Bss0t8jI6O85iVe
N4WlCzK+f3zKenfhcL2hSWfH2UbBgj/+JcdxXPKIj+ChfpFMd96pxvzefF/0VMx3U8txOIrKMVPF
96Ef0vBBeWWXv874EMY88uXUpZ/UolNyMunExInJZc7uNK8rErd88YL8UKEUiEkJMpFz4YY2SCbQ
0/R31I5Y2WKKD74T3SGFzx7qLBTBhP4AuJDqA35QVRSHt4+jW+LURytoiphljsoj+ltBcacZKO06
XiGgGn+uVdsV340NTP+9XzWROJ7BQeiTqlWRf+T1OBW/hlLzpT44RcQQnITmqCcd+77x1B0E/5V7
ZvAm7PJLhfEFNcVo/fXtZcjbmWeXJkz18qsqJ4vwoAPup0f06cJKw/9INMEcibXSgcAcK5rEftSz
hox3TLU6jSy8jyWibZp2mFsUrneBd9ThIlR3yLkNav8sh7EfXjsN3WNwhrs3es3R4lOnv5khaPsl
FsPYDsdqSak/RGqx2SgiYT2Y70S9p+czbETrrjinUDtl3kGLUBF7Q3l+4M9sxKzHFPM5FO13U9mh
aSJeeLm+1fmbBjj2tVdWa1SqSRa3YB6bVRzU2FuZx2E4WHo2lgB9heECboIrZoKW4iKJ9cbfAW2E
PE9Mk+aco/SkDsEqHHyxZWWQMM26ywN98mqZZiWaMvD0PAozrsu5FFPBXkma2+44D8r/bVZpvV+y
GnlxaWbwdXrms7jsYYvByBzQSBSe8c+AXmcqCTNGZ3D3AjUvl2D1+E1hSHlBvJ6q4pQ6MtJPlhfZ
ehQhSQNzzthcwHGvI6P3Q1WMXkB/8M1ZAStsjhiY7oIxDkdAFe91Tj0Gl+MF0s4YVTp2EGM7pU9Z
lVk0+atxbL93M1+uZHAWrhoDpgubAQMpIyQf5xBplPs2WFgj3vAr805dXRFObRjldg7lUXFlwj5a
QbGw1wmZJXYNbfQQhRhYelaBF9o2QlY1+fa8FD1jHzxYXWfkxCVt51slam2eiddh4sAPYN89x/h0
4cYYS27D/J+M8NZdlJY3T/n1NWfQA2OHDevXqQkhJm+7tdAHIxemroHXOYU/6yzp4OEEluo/xZKm
83Edc5LfkFkL/rV3iFyPpi4q9iFtVlpc4WiFBSjm4q2x0Zugr85Ax7e4E1X463DB+5uL51UEwNN2
lf6JphOCoUnXSwYa5m8pu3zoomm0Y/PEMUY93MkmX8wjX4gJHpcZxd2XhS/NcmmGudJ5NJZ5gGni
ki/LCQSNrv4Veh4JTmXWU/XqD3KYXoIhhAIjzSqX/jC4V+Q7hZRr/i3tJQj38VytuXhcq9DUNQo2
ZU/xm1Fho5yWOtG88xd8v64bZy9GxVYvUU19mV0V6tsnM9etqiC3bfSZFaPssFfMhXlMxZARZJQl
BZSUNLEOK9fr46gUuNFwZgSSM6a6cuRlqFvdTEc0JtKgubx5Gp5DqRCqe5mqMI8drGU4krM1kD9T
KOZ5GwuYntEHMU6BvrJ5DeqIYSz5vFa+eZGmysDELiTOcafa1L5W0URhjXnvK2ebPCqMqtoHlhZl
7UWDAKsZ8Zk41uHFkcys9xgwy4c6Ns2yRPj/ZORxGeTDc4cAge2vnebUzVHWaXvgi5ubn0G6kGf4
juH0XmEqIrFI0/sVOxpzK+p1Psk+YtViXE1iCmm6wh+mdhEdq4U+gJWt0IxNwyDM7gTYjT5ShhG2
Q0dcuLwU0J3MH3PZhNN834Ze0z5NNfwHD+VQlvQZiYKmx3Uplj47kYoK+WGABaI4WScG9ezCJp/O
3SDTO1/1HZrWQXZGypUVTeTTIqzOTiMteVyRBlbHhmFd1UeHaaOuvY5BHTQtMuq3+l7ujQSeo6Yd
f3eT6eU/E5QxnyfB1C8cTrGZncKlwlzoyNJ5ODSYDPu5gKgVa7QST30HaWAaO5Vmvo2x+fBxOZqp
1kV79gdURNtrBv52e8QBPyzUwR/g+Pkxh0Pr1B/Qke3b7ED8VXGAGwbHhqcg7Cb2BPYwedXtpFLU
xXEyUDFfrC7UZ5yMIf8aigbIRwDDgBKWsSFOwMytQmnVDw65b3torfuwv89nTr93HAaJDXwSiGHp
gY0N8WRUmcD5X+FkTaYD4bMdChDip3S8b+fJgK/Tp8hkB7S7aMmO3ZylzTe41arpWOCLCD4o/BLD
LWzlFJQxWj79wbTNMkRwB6rhEkfEG2nQYoiR4bjblOP3mgeed17UG0ApljNx5DM22Uo4nF1JsRzX
HBSbCab1bPaDqIVn5nAWRR7k98vsOL9MgMYO4MxDAZdHfVah3dKt6EwEL4AxFe6uwhQTCzG0MSCS
ppTDUw9GH1GPGsFNlG+QWR+DNEc1DcHB8oyzgyvo/KonRc4SpatHOyyEHAhs7c6ovfNfbQWf6FMP
Jc491opIYAETognVLyTux4ZfK76MH80s6pdBBgUsYhxqGgeLQmYfeegWLRGFurMOPwrfn9GGsM0v
bjo+obQOyUnr5jWas1A8qxFHLKQkmBrwcCw8a+y06aFafR11U/HUcYcdfk5XftN15RJ8XR38ukA+
QqE7XK8FlFCx6Nce2fc0XgLaI0GZHbjsi6rilGTubJoxO3jB2l06HryZD6bTzWhsUMob67ip6uDe
81Cw8fLGIGFb4Jrhpw6wgpUeZee8CCMURawYn2IgKuvzOPrNazd22LQgBD+YVHpHSIcFUgQrI66m
L64PCxzLfCROPY7ca9nRY26wZwxMrnHRw7dC1SDPLhwFD7DjP/N87LHk+Bxjo0iPBPUThmdA0lNf
UIcTU91fFzL/AEtVIGvMcGCrJO5H18Uce3OX4vlnzOviqujbBGYEDKcAf/jdtsL71JTYPnxNxtey
7qa49Z14Am3PfDLcpFewMdObUa3FftJ2cIprRVwZLzsumkNs54kqO1ozI23Kw5ZcJt0Ph6U1SOnA
L+m/DYuBSWMamsRAJ/LRwI00qgTPTgqM6UvRIAmMTDWvfhyQKsWMBY7NC7RH53bsRcKA+2iiAFvD
OatHARwy5z1M4FNfVVAbB/M/fuuQAONw6z/BRk3j+C/n5lcRtPTS+WT54Odpea4zORaxsHC8gJl8
cMhMS48lb5sfdpxUMgjRvWRwOcHKZxrNFIFKco7FcGqDDGPSpvEvgcmq4xpyLHRX2Uup3QILyLCf
ThXMJPOItmn+Kysr/WhCnn2tp0JEbCRVdeS5V38ubTovp6IynbhpWhcnXfViOHh+aV+CLGueG78M
vqdeo38Dv0dAAhNIzEKlPq1wHuf34Ezkj6Oz6XVieUiiGVT6QwkpLcxciqE+azSBvvfYB9uLWFHm
Opg8S88mSAGo9JuS5jGMBJdLGnpZfqwpIVMkaWG8Q1PDuThS3bg4lI7MYA8FwtcRpoOL99pVM+Jy
pMuFJp4v1/4zC3oQEsJgJPpY4hzTHXFa9/2oW8P8ga8yu+eeKAawdmWJIlK1/KB0qV4F9Ab3gkCb
j3eHIyKOlSPqCYiT5NhL5V4gesdIlhtApvmdalM0MUUOBXdQNotDBtg2LCiKtXvKPKSY/WqG2zIw
ANqsp9rsAd2wpnhYkf5mx6L3s0dQgGx4WDMgl3H3yC9ihVD/XYhZXqHzq09MEPc77albUfOc0hvs
GnIZwS4nDGKsDpPFJQVsLmZM+49cTviMpvGNOye9oLRR6cgEX885gG+ck2GIOb5ONtWh5Ya311Ii
+h2rirdvM+SNRgZZBc85aztxT1yvflKpbR4LkMhwxgNz+pU2vsQqRgeAHiGIQZoi8VbrY6mW/hty
vO4LKH3pr7p1PIg8RTI4j04+UuN8sCO7DTNOmfEyhuOAj6WjX3U9DQ/YFLzvrs2nXw5tuadJDUsY
UVpgTZJp7e+nKRS3Kc/yH6Lsg3+QsskvllYSZ7LMjiRZMKz+G7ZAgkSs8RdzyJAnPYxrl6+xP/Mw
8bKOYTPvO/ahgBtyE1Gs/zxaxzJLGDKQPG6NZd0pnbvVnrLOH+ur8Orq1npvJRCJHxZGuITtkXdW
KGqUbV7GnJW1/AKoul8esgCi1YgFXRHEwwRk5EMf0AKjXfAGLNanbpbY2ZSP/e9pXYeUfJ2R1d3+
h6PrWo4bV6JfxCowgOGVYYKkUV45vLDkBDCAIECQCF9/j+6bq7y2VzMAuvukptqZboIXIW8DcUBc
IVWdqg4CD/MGVwtCD0jmSorkoJ5VLwFc6wWIB2YzPIqkBzBUzvJBGUJUUyw+uhS9wnvBpcqTb5yt
1VNInHyXMUTgbShMr5sMAU26NarHhkuUA7eptxk7Yn8bA928I+WWdZEXy2uK1PifkRTFWerSDPe7
StH+YTnptF28HYYP7PtMj5Zgnn2x8D79HcM0TxdI7MLeaAdo75QLgU0sPpnFjxnr5p+q7Vge16If
yq6nkusOmEV+NAtmEHbHgMrvF/yJ6i6BxGg5p0Wcj22Wa4nviQyKNa4keu3yPJnLhpOCY+aA5sO0
RmfpS2U9vlD83VzVBV/CExFwZNQSxQLZK6lDyZLwNi33lo32c6DbpmvlZ/AZucrKM8m0AYDiPZrw
bLNZ/HEMky0AzjLecgRoh25IHZN3Q5hxUydINZIrPjeWdxQ7U65DBYbPLiYm1wQf3We0W0DvMxqT
W5US9J09WTd/LaZJZtelyorvepfH9FzkAxLz9yksuBCobLm6AjzgU6cLAGSXELkjb7JdlPc9d57U
CWJlAGvnxxE/offyBlPCYXhTHo4MGOHGw7ZYj/VVf5NeVtWFGTZ9ywbC15fKxDx6KXyc+AYNunTn
COu0zGnyRfy8H8v4OZmAQZoOHnDmgjYJ3Eqcxb9nXqADgfN4Y11sVrU0ROt0xxLwjBrMtAdx7aCG
4mkdo+OXNvsAQfUkqw4THoAVJDGtM3K7+PxJjzFti7CPWEhc+oO3S47OQGMwk6eysvyssU+vqKeB
Rr/DURQ3IBJlfvap8tevnNHxd7pq8npoJjAL6V48rATbVZ8LnpIrIMhnPtv0KUZ26B2E/PhkpZfH
WuukLwA2LoKn52VzkKwuw85+rNXsx5rE6XHF7uUxa5LBsXNIEDjw3SA/oiNq02jwpX1YszHDlG7d
olrqKCPnqIjXb2rdkqpF16tlhyixfT1j29GEkrxjMKvXKSk7CaCyqoWMkedyZHy9YRvcaOoNnaXA
oiVhXvmCzGO8LlacZTyHPzzdwQrPHH68xzU5tOmqCvt57qjC0w+Ut0R3QYdlY+ifIjRrJFHIEqgN
HTLeujzIo4PMsxovU07KvAE6morTlHFh24XkQ9VYRrDQbbM5OA+fe1nn2GN81DGxeFHTbKkeaRm5
JsrK4bdLp+nAjDGQ4zQSLQuEeDr0PMSzU54s1Yh9ToiuweQAz0TNuBTmGpbVq3aRnpf1PCNyshUK
EjY47tfpWuxp/gTcmrbjnLLHss9wTpKh+MhNAryqxJhbV2ToxQeLDGysk6tmtHpj9f8UtWycWgq6
8etHgQikttXOVG3j1JzTZQmkFls6d45S8aPfucFC6x1DP98EeJaj0q+7lv4nJTulbSFAIDRWo+Xu
9mHAS5CUWAfxzBEG8D6HMG019qFOr9GE9KxHVSL9B8O6ZWkrQU1ge3IfOaCjkCivZ4lU7LTBxSuW
elth9q9BpflXyZTfW2D6qAPJDvyvNtizaq6EzcUnq/i0/Avpasca4yXQArJKfEgLYo3ve52OSbMs
2QI9bs+j8Kxy1k9nLaNDoUM21QO0+ua531nPu3wZyrIdIFozrSuqKTS6V+zVjSE7Gh+K/h3Mmv67
xoVHxs0Yjxc6x+MZdR6ViSlxJ4CLuVOKqfGLWTj402BxpmrN/EzvubJ8u/MDNmuBUAPOcNlZJVw3
j37+VAC7OyaxUsdm+fEDDj7/x2OwuQMAj1OXevfu5jhJ0aqWoTxNvcqedow2V1ytwbY+zdTcLLpM
M0w3c5HezdAqbe+xzEx+zoWc1+uXRN43IAfs45JBF3APAmupfnoXYrBxGt03Hgwt/q6r9r914Ak7
WXLE7yMDO8YGFV+hXMjvdxv3yINd6XZ2oR/QoYOM+WtyjVPAShdDPpOuBYjhXGHu7RGsS3MAf0e/
De+ltU9JT7NW0Gw6LmgQZD0mHmvTY2X+VNJtxw3huEvSLTkL91OWJ9dSpfrBWEHPnJTIigYsxykw
X4RftUhgdleJLxoAKWyPV1FsKHDo5oatFi7TgB0AlyJzE0aJM+T1yR+OnR9RfUQgZ8wwHv+wTD4e
8NQfUy3Z0H/4WbkCx2srZMsifeDhscrcaOSGfyKr0ARTGPQpoi8ysCwFG+xtNYuSF2nK6c1FHCRn
mpX/OZQ2FOMtDAAwXQYiWJXLXS+q+NVHKQwtPCLdsSayiwm4shFvDB66FJ1hWvKiSxPC7sK6Lyeb
4p+PieGnbZDA/KoJRUaA5KmXouQnwMJY5WiLY1CwFEn1Ok0VJjG4okC9a9Lf1kGi5T0mZz6PcVJt
rylFVYlmUa9lEk79sG2IvJCsx87rKrnYYjk+Crfvc2OwyKCG46S4WVGsl9RjSyu4nSF/wgQGvhuk
WbPMVAME6Fn6Y5uH42QEYy9QDpStyQvbupXab3u0+TYB5fyqimh+Eki3aQBzygsv+ugDtx1yUYLI
gxpoWHzee006uwFAQC1k5zndJ9ygocdYUiK/rhFiwL0UYUEL5+H3yC3/jGO1IAW1lBjdhv1RC+g9
yx59bxOD2rokGzAAotlw29MlqQGJOoycZrtRpzNdI5AMFtkqS1sv1OsBVUibpItpqCvoRcjeXTLs
LsIr4v0Dhg1/crgRzweNhgskSfQ6z19LzyMRzjlb5gcz06rD0oPfS8r3Bn/UoE3QPTZkyAnJuF4O
vpWVq56nkZIPO8ikBTFJngDqzo/rIOLfOOxpGzIumzQ9+r51koDlYAmrZcpJ3S+h7/rpGD9TBsww
FYRhJ1HM24KFDa94FH1CbtYD0Bw+sV1SnJFyW56OEnosnIvsT0H6eOddQHoSa0dkmr/wYjAnINKg
RXvn2lQX+7kwvojqoT9+7UcEaGbcw1XJ7A8a7r+K2fxV0Rx51vlCHt0IzsoCp38njBRn0L5JO0Su
upaVjh43qz7zVa7dpDjYFdZXCGQFtYcRZES1HIvsHcjCdgZoNd0RrHQ4QXSoUMj9+DfJjLwAh8xf
Zm3et2IePmaSI0VvRw8Ah9LW16GfpnsY3crXeB6KNmjgEacor0Q9cV0ltZRe1N4UpO2X+HcBVQ4+
z4O2odIC+hXu86Jbgp50AyXLUleWHrbhUE9wFHtYF1o1QdaknGHPWHPyIxmFjj+5XVI33cUFWfKs
Y4jibHYesLXkbM2OQjjlEfiYZ+VHwh7EviVpdPI5rFVApYxhgeICCHp8O0LllgvaNu/eAKWOEmSV
11n1H9+O7DedvORPhLtCdRLLb/U/7DMOZqqdneja8o2r5BYquF8/y0EReYePe5x/0wRKAtDceuVP
CZz96UPQYmozdojkm0/joO4SbIEF3Zgay9VrBUuZRtk7YlRJMqvY/lftmqu/ZWRz5esFezU05Lz4
DXQbZBlsDbPwzps9GxkwXR9XP3czo4fOipI9gv6c4k4fS4+Df8xjlxTGvHO7D6K2W6mjrj/U6BuA
ugVay8xAOo6KiExgaEhXmfBPr6YMnFePfXPz48B69YGBckWPNOO5Ec0wB/9BYOXWL9VQWn5KURpJ
U81qvQFUSSBnmPpp/XdAvbe8ryP1y2uMfAbdVAMKv0NYi9VYWYrLOj7IbVWiqeIsDJg7QWNlNcry
sjwtxgR80iwAra0nD8C6mW2sQTWk2AG03FVVmmHVHnLM2XcTSV8+odsiw4e3NKx12LEO4mNYFA5T
koB6irvU2+QHiNcyfp4AsrB/vDTLv72AErtLJYTqQ3tQUmKalUAYrlgjE6cNkKYQPaP1MazbSh69
VxanZKh1NnFFIEwYiqlHyjmlyDqP9mFBAJ8ZgBsbesCI25S83N2b4SBn2mGD6gnbQ7F3xENLK40T
oH1JT/Z/sV2h4OvA50msR3UzR7oTdsJD+oC6b3SHqOlo/z7RaLF/K0BKZVJjGZJDsHqy84q7RqGs
A1NGeRpA/m1uZd/SMQIj3hiWltFVrHwrRTuukJvdzQkkRxPIeGRD3CpPRXyB3kf766ajTci22EQ5
P25Ou+pc8LFc1RVpXwxtETKSw8/s2AVrLEmFhAhtB9PUClEV9j8OaCt9cUiwWFXrtmLP+9pgxTra
3zwO9BG5K9UO0jqBQoNk+ISOmvYQDKx1FDH3sMVpkYp7zKSYduslWTz7Qz2ldDulRz4EyH+4BGRx
j1QqJvXJDQcwsJ2wfL4p8GHzbxBYS/i24cGi/8bYEBCT+TDbgVwIbKCZQK9QQCsHbmvCz96aRAxl
3IU4XxbMTtxExjLIHyKgDWeBL5PNV7wnGOCQSiiT8J2wo1jbdDPlML2CLPBWPpYkKQRpS0SbhF95
zHL3ORc7n8Bw+3z+5YAI7Oo0pCnjp7UcnFqbLaFB3VgAgQ17cH6Q1gEeEOfAjip9XQOiIUHAH0Y1
4EMZJqOAHwGm0BH+hNpCUvYPeP9UdLh9c3m0pfH6BlX6vNxiitFMnlBLixJBzTvFfOJTvBP4pMW8
/sJlHrMbMcmgamVTm53i0XDc/gmJus0Rb2XtNlP9Y5wMnwf6H2fAc3Fabg2CTivBzmvGwvza5xvK
dSBIHcNjko9XkFuCvk3lsPdPlsyHuUUr1Kl347gi7K7ftGihWacdFgNQ9CaHKv/wapyq2qWjwhVl
aCvQMioTfQi82bLDzz/v3QBp9NxClpR2cU7C/thnAHQ+KQv5+hOKr+SPSl0oAS2AQAWsbcvsgYKk
xswBaiM997mG4CqW1fxarkOFwDeXY6Nre8wk0TdAjfN3DpHN/lRhvPANiNFC3bhEUvTJp7i/3VqB
BK7T3YU1aRQ2J9APK41NuyombqsxP4QnL6UNsj5g8AjNOAJ/fY6geqEnUMzI0RlTTz0aEqfuVaJ2
1/TY680vMgDCqgn3iDfC5YGbUybuVbHIZt+IzYn7JEgjj1u/YyAHOHr4D5fEh0ZzTPXy44greTYW
irWU5cW1Sg1gPwptaZNMM/KYyoTgKgHIGHHRhwIINtbB06ZCHQutlFAB1DTwAokHOADJez9RoETr
HM0IDBjn5y0rVf60odtF08LN7sAWjuJumoYiXLHnTV8hX89/08oR3kGwQb4neXG8MXyzWJVhlX8A
yp1DDVoQ/aqhESj+5MDmf/U9bssFmzns0sKTC2SwIGgFrwXY9+wOooTjJRsyD5BfLCWysSg5Hu0U
jdP9OHGJbiMV+2e2Vql7JK5af4LLc39EX4ipqdaeZ7XcswysHoNPJIJ6tbFVf5TNeIxcoHAg+AYw
I365oxMG1YQvi9VDiObbOpd5tzBxnGlZuBHRABYwBPm6yDKpwIb4Vf/k1mD57wY6HbXiWFkBKDSZ
PpLtkH9nEIV/pGUyvAUsrvrpI9gOXkYkV/X3Wk+RRqZKdFSnHgy57iCcDGtbLZtAY2JTvjximYvF
sR0Aopzg+Rqj1xz6Dpi9wqR/gZL70hl/wfVb7Zzcgeg7voKymxjRPZgYNqaNHXYo4KhPK4nEtTKd
UFAp6Z8A4MLrVUPvOm3/EAXG4o5DyoJmi1R7NbUL9SI+R6uOku9E9lJ94FYV9sv/AIDLKuS9PlWA
sXWNL04Uf7dqnX4NsVQxzlDY+akIds3voSFDqR6QMPKYV5MqmhDFyQUCpXGDtxLAgtnk+nLkiQK4
qSFVGJ5ZIjP2CqAqfwUEO7E/+YaZguzj8V0uJnqBxdQtTZzjfYBlat/w9kf7HL0yvF0vWe9Y0RTF
Qcsud3yC7LRQUTbc23lN529Tti54LhmP6AWbCF1xqUpARqciBzxygsIL+5wZsZCoCF/Cu0OZgsan
mEfi3xR+1+ka8UAZ3qUiW0q/dQiLoLpNGVPJu3AAd915TkRI2wnGvWdmEPrQZVAl4VwFYUXDkSkM
eBZrRCBcqekhC/nE/cT7nzOdR2xBn+3Rl02+9mVWA0QKqktVXtBbydAaPyFKTF+FHNIMJLRWeJf2
sdruTOnt+7oFhWxommy8rpQA6yBBcZ6F39m1EHjpL4ffN4vsTAj4QHDgHbpf/YaweshHyfQmUZUg
al8yjx+PrQAqv9Owy6yz1Zrhf+Owh25tGPBT5IOorvneL2+Vs8U7wequb4nCSW6Qvkeif96tHL+m
S/83Man+WZKjkCcHBuuoOYL6WDcHQMdNhLYs/53g7Yt4vWM7cvRa2pyG7hB8Ux8ZnP3RaXaL6f9g
4XlefAsrPV40S+b7CK3O67aWChqUSeP7mnvqwTHse1GTKBs3AMeF33Dq93lR/DlTy0yejhg61Ie5
N9HDKqBoQeVc/OOKnQAJ1NnjND0qw8GpQPkJw5Xg89zRIuLIAZhNoGDLY5a+L9DNXWVscva8CM0b
iymhXjFMH7WleXXRC/SdxxKp70h72qp6Zgl/WuM5Is8UryJvw2jkD0wmDAIAlaHrkgBxltskZo2I
OARQzdAtTSNvSJk5PGJLUvU1NI8J3qiShx85NvU0kC1vWDqGJYnP87YR9iKOUcu3Evmr41XzWX31
/rgqdfAp4CV/pPTV5WaA9jqBwO/M0f0LUxdYdAXtC7DKN0wkleyUTo7HLFnoja29ulboFyC0qKIk
fYWixWGPhNDb9hHmBPLKwuZifseOCbJ0A3NQ7MTgYIAI2n5jjwQxsU9TTBYKhmHaphOzvSgvy3rQ
4QEivhEA8aFM/w+Uwmh+qGpe5XuPSG9ao5Ey+AaC2G49ANnsBA28KQE9Hjt+czNSnTWE8hyFCBzT
pZLmsNcZyt7XcU+m5LQmaz+3oIY9e45DD6qbRxBjPgqQYet5EjFm8zqVCbGvIdpx7NeJGQOXBCof
vYHgxg+xDAmEiiNuFZzydMvrpQ9G3dLDcXHJpsADCBYDLScw8nDeZCROMzQ+V2XxVNQj/BZHg0bV
PG6IKL/T5QZNkJTspSo2eWeOBGHIVZRDDRR5qKc0uBbaUYTR3hj4r0buEYJPle7T9Ds6Cp83RZTJ
9JoFGv6NK27Ruw3zcJtdon5usJwwLPhBIF2Dcd36mzFVDn0FSodpQMRC+YeNw/F4v4Mdsp1Q0Xa1
eoACwShZPNM+ROi493R/9FjZ+EtX+XrGRjgCf5JJHblAwk/1qbKhGBvoOBLRLF8ozx2wTGx0Ij0P
5wz5s8ffsqK0aLLDxkuzD2a5QoagX5WMMo5+02e+aqlE6WogA7P8+dgDVAi4iQajWkH+QTohGmFk
MnX4x1UGukHl6X2qorW6bkLpuYUdDHGE/YQZ/DdO9f6TBW866LxgR8jyXupujQVm+2wWyXFK2Lai
IYzcE1VHeRrZiG1cx75jcZmJ8Vi1UhFzVmGTf9BhTd1BJ/tAs1ic4JjcW4f27mFnwDUlPAc/bSVH
HMh1utv7sMo224x4jkes5j3Pg5+eQI2IC4+deFLRkHZ4yxJwjs4fJ41eqB6rUF3oOvpnfMpm79AS
zivUJDkxDSZcqEvTlZ12Br7gZUWx0fgCkcz9RhwinbJq3VtIKhDL6tgOsWqmKyi65VRowILBol5s
WwZOROpbRgP7QdfMJf+NOjZxdrZwESXftR4He1+Ndn5INkLfEp6X33oo37A/l+Jy1WUEkriAeXWr
tRiTv1gKGIeaVIe9cSrtZU4niGAEVkucF/0FG0yzuJ/FXjJ89jr9ncoplyeQq/AOgN6eRXMs88Gv
LEA/IeKErRfS0ypFS5AYdLAse8A3hjbA6R7CqilWd31FssceQdW4XmsWmROFO+fJcW9u+Eu+Q7aF
YBMEEYQ3eA9hap1KPcVNz3dyCRRqo47NUyQbDb1cOBcxakUZNnZlNnL1ivHrAvn49iYnnfbAlPLD
vxblAqAh5CyV9aSLyD9CMAtdOJq+6L/8SEGHW3181fogz3FCS3MG0eVdt6Akkr+E7ImteyidpgbA
BDSGNk3n0BrMuf4JuDDEanhYFF27KMTCPoo9Rq0IMPbIsyNLFrUK7Ch/BbmEmKs9qjBY1CD3FBrL
kVRRddePvNcQ+8yYjioojuh9YXYwpB4F+oJnEMIss6w9Bkwrj2fM89lntW45LEfZwR1yvjP2kUPc
dkeKSD3TPTJZlwUt40e0m3vfxhIS+W9kmCLAgiQqu8I6dMs4tOVF4Uygb0ODzRuK8RG0WIx4txam
rt3Xosilfg6L5T3APBcrIN8b66HogLb2DZ3KsePPDgyWjFku77zaiujOrpj4uq2K1X9ZJl2LB4W9
6wM+HUCD+4D2ewhVjkQ9UFK8hk4bDwHgRLziBCTAI2KL0XSBlT86fMfxJ8Fg0vE9o/SEUgmtAoNs
CJzXhE661naC8sR6KGxvBxrWvEE1xUbqBaKK8RRDBOKf411tMUgTsVenr3e4DDVoSVLWdIaKoYGX
JOYdC2OeP1sHb3i95qvLnypBi/AEIR+3V+gisC7PE9yq24irKu6Ogm7ZxbN1wOxHnM3OlcR2sL8J
LAcJepQBUAcH4WprMvXlj0qWWf6MUOQtw6WOeAKnkZxZm3OChMHd9VPeGDwKS6NXA5tJraB9Uy/e
oPbi6WczRFjNLHCemg0FBGTE3huoORufQmz7UO1KU4hoAWZH/+G/PbKrg+0YOcZp+SC0lP0NeXRz
39nFsY90X/gn7GGAuzNOLRYNaU8B31ZZVu4fYGOz5V7YAqQPYErINiFnVdBlp2o7rQQTdH3AMpUA
V4UGoJ2gjgdYtG3/JTDtrCexFQM5L2Vx/GV8rU48D9t6MSnmhRo5tv5UQPXJwM7s+6OSZhencPhS
vy5hnyKIXgbGqxpbhjXvjmqZfkcg8bfHhbNy67Ks8ue8iKyvrZx5VI9fLgP0y4KdfD8MMI/ArNzk
Li//QGeWvap+HR64LMCAIqUNk21pB4hNQjD+pNFKuAYuGbK+g7fFRx+xggCFF0sy1mzG4sHLLlfR
P6ZRIF9uT7OkEJQTqMVuWbB++SHtNjwty1J4ZDrn9J2uSIvFjE7K8SGhcE3e7AZy4i9WxsHnFRZe
vOkvGRcIOnDIdxkQbXFKRhpAR0Uu3HCQYnTSkw2XbaP98xwgrXwTGNifMxRdaAjgq2t7urnwkIzD
VJxK0Nw/0WyZuEkWvKJDDZ1z+EYMrTS8gBrK69KnB6D+fcjqKQkUB0eqH1ulsMQezM9f7Cv1aFUq
sDbRYfk3brflHbcZxCXtk8sOlve3Gmh4c47mD8myhV9+GOcTMpHGh4IU+WfeQ9MA9gECw0GPvxF0
sS7NnFAP0zV1DxGEeVuza+XA+jH9XcDQgNF03YtHAWcoKgRqZxwtAs7ECRB5kZj1RzXkEei0OXxA
xOieAtjHK1YdwDso+mroRufpfeTk8BjPBybjgKWCM9ptRONgFEsKKMzZflJxcpwhHTE/oSuLniwf
wLBDiXkPY6mqOhjalj+QRpEGjhmg9ZuN3ktu9av0q/vMYfF4iGFWeXaFu5twkM7oldQbORRqFyn0
fob4nN2Vh9ZXGSVQV0cTekzEf5Eupsdv4BJw42x8fIAqDC6wxMUPbKnoDwiHV6T4uOqrMAqIchDW
K6+BUXJJ7OJvBV5hCE6E/CYZRLURvpHf/Bjkv2XGAp/YmejdQTX0ijwD+zAdbr9mEIE8pOmo/0w+
ja4A++wVfxUmG7TV/Ibl9tUDO74UfVsfYyNwiGHz1OiL52PVLV6yEsBjvDCQYcR34EzBQkKQTQGP
OWhuqhHcJFz0cMGwPV9fkcnkDkjAykjVGD3FS5JA4EhttHSJGex3cQhArgC3eNX6Q/PLxp3BWKxB
6usRQ9+RZkO7FiJBSSUQnSJHeEPmDQXC3bAZsfqAvPQODWCh2G2LFKQIupdzQ6b4c5uK6MqKsb/r
S1f8cFGWApQr6Q0ciPnlx2iHaIOMHzYuwLrsNnkAwWKv0RH2exhhlravdNmxpBrv1j0a2mhESj1o
0eVhLImrDTrfL/dhfE4xvJYhdScYpD4L6GsvJlTHBcNs+lmq1dxvgcoXgIZAX9MNvTaS65poLY4Z
dAvJ8OQN0Rna2AnWBFKdHEyYQ5334XeI4TQbYQb/lptF/2Jw0LyAGofh2YKoxP7z4ywiaVAhcYyg
PtZ7CwAr2Rq/FOED5xeiFSXL/3rwW1ObHIT989MSdSACMLOCs36McedA3u49MehKyXLb/ETjhqZZ
/MYiqhyoeSLuPJtWDNKjS26YwsjdCsITxcZF4HzxHrXLAj0zdAUD/eBem2ZSO5bHLUA/YZW36CCS
sLVTskMEBFTFv5lox/6nbPLztzLPgMICguswD0ErVxzb+AxNGFAdAAXR1a+VuMgUHGA5SBiH8EYv
NTr/qYXnbv+dL/nwHf6MDaRHYRE0lk23lXHxWm0+ly8ig4uA81V83xbECteVR1pLzU1WYsCBLxqO
uhmKosRMj+uUQsIFYdl5puN4t4sesDcWFThwgM7fDWtG7uHQ1ucI3Ivo0PtO7w5NIfR/cLnBjBHN
YBgtmoVkTb8JOf1cylzBd2x2FMI9H8ldgpAUEJN5mjSxhbj6MnoNkS7fEzDQcG236CqONgemAPnQ
Ls7Z6OlnAlHe4wYvSZuUCyotvtYcVcRiBOLgJhp0xVODU+Y+CERmew1qDP67fMwQu0YcxORqw4TO
IyzbtFBDwNcOvqG4gx8yfZE21y8sBH9RsZgOsMt8h6pJxf+QmCzuYFEn0POLCLrDKsMABlGWqv4q
IKus9l/WvyZOkR6cZPt0QwKOKe5B7o4U1nyMhhdI1D3UTdAWjTWanaWvLUxpF7SC5U1x3XcAgyEn
0WvaiFWLX/C1gUiGEsx0ZFPmvx4ezPgbogyqFxd7CDWYGvZ5rPPUwgMIM8p+KoSJr0JDqgPL537y
B4PniyvR781BTHGnZoZUPlnJxd3FyCZAa2bi5Ww2F2sgfGt4pjma9qlaj6Mt8jl863PeN18LEKvz
hDien0zm2180FRSZ8Zk8BTqTDvYZ+Z6EMn4P6RH/XSXcK3Qve9SlAMrPYpnPT66PhEPek2QPXCym
w4ZZyIyB59CpTuHcAwBnZ7B3QxTfQXFhgUOa6KepYMYDwFxM/ykrsqswQ/QJiCFbLh4O6HuYy+Q9
1BPD1RKlb5RFC0SelVQPU3TgbHgWP3KPn62i6G3/x9mZ9saNpVn6rxTyO7t5uXPQ1cAEYw/tm2V9
IWRb5r5d7vz18zCrZsbJtKRGoBIFGLIZIZJ3e99znsOIoiSls2vFw1T37orq1/DTsKJ6g+PA5Dup
5kOfBlhoaHnTl0O9ew8DzL9UEa9cBXqZ7yi3lfiRqnHbUD4wVkrQleEG/F5x3xUVh7U4pRQTxnpx
NUZ58S2PlPxGcS1lb9rV9FCh/sL/STFq8hq3LWO8LjGVSstyt1qbpLfT1OtbmOgmxYfCfbPwJwEw
mNRZjA3XuYFiBMm2cW906UQXiT/2T7Mk5kqjs/9o20b3nIbsPvBTTT+kqBGLNx1nhxUH2PRICW30
dNnWRwX9/+1sMsT2ovBSeJWrdpdDnWGmabTpe6jq+p2N1Prg6052E2tT+02Xeq9j3rCSgtmeVgNK
X6qsYNYSmgAc6oix0wUToWG3/tYY/O4KJR+QQ7BqeewZdUwxG3GEhTIqcIpHp8Mzu2GlGa+Dpo3z
TV3m4t5SWSYS/K3fhtZAWjS4NKKvVLxY8WvkC/pMYkQl7lI7+amiNNwYsk2ntwgU2bZujNa5djqB
rqhR0vZCBvgujq2qqE9kMk/NJjRhYnt9U9rxIQzQmBQUhYMmWft1jAYnikHj7XBeO9k9qBVXbOox
LC5RCiuPGmkh3dbNjSrcFjYdbC9B7xhsMROZP8rQt4rdWOGUWYUO6zcwJC1TnxJhWWInu4xK6pjy
EABqdN1E0lSa57iyh1bxj/XYDW7llSwDcOtGU/ijx4Gvry5Q2Y2k1bsSOxXlpLgz8fyE7cgZFJP0
1mgVPaYegMxm2MqmMQ+KPVbaS0ZD3mtSX3R3LIJ289D3ThAepkLrjVvQatOwSiqFkcthTj/Z45/y
8tofr5F+OelF5ispNDc20nF9ZdZVPMBmRoyxhdSBJHyQkeGslbLqlGKrm1a1RoSuxTQqbLUkvlgG
BRFM6zG01f4r4vy5XchJV8FyVBYOWBMgMRcp/D39Kaef5D7Qm00KZsY0Gb+UIRXY6LK0ah1NQ171
YqNmoATHXT2NnHdpyybmJbQUrfeo7lRoI11E+d3d0CQcgxIL8Uvmq0Y5eLFp1PKSNprj4DbJTBmg
I7NR363MIJfTqWxdPb+bJMq7a9VSEX972A0neaM7nNtROZum+6DmqmxWQ2e0wwXVtvHVLFzEICt8
Mu2WuN+Qmqb0kbOxobZNiwQcZELF3rBEv9ZqhYZ9NtXi3sU1f2kNDv4MCoSDjkWisB8pRjpfCAy3
djQLq6PO4eFWDvptqA3x3s6pnLUkZ3qVbRrfKprfLwEOlmNbGcZmNGzKAiWqKlrto/jKPk9h7YBa
E2G9vBGZYCNpojY0HYkcpW+sbGNmCftnLfZbZERuejmGpfPAEuHujLJhlYoSFmLNqXcRVoFn6DPM
HpXJtmeVmVSUbGAcR0Mbhp9IG4QXy1kmU/u5RvvbSm/yzglvplKxT11S5FsrRd9e13FqUkz1U2ON
LEm7GSdlvKQSmCDRnf2GK+j99Vfp20iFwtIMX/W6xA5OoMV2GppxHWRW+TRUKvp/oxu+oJCRj5am
0MtJzVy8uJXe7129R4/Dxqd9gHhY45GP5ODRThl4N4q+v9KcsXgudJyFHgdKd6snzngiXiV9MtKy
f0nAFUkvZFTo9Nj5qAmWwcVkSySIIsueGkbc2gytFAp60tq3uFTFdyUapjVuS+Nh0qLsMlHtOFhl
5dB+yUZ035h1ip3JKfvC4dy6ryvE0qsRj89zqWvxXdWPEvU/5+atwXTAqQ6D+Coxw/BBVYrgJQ97
wa69bo11IoZwnbq6uC/VulM2gwO3UgYKBpxcr66TKGGyGaEbfDWGGO9NZE3BPUkU1RFh+LTu8sH6
oSkqlQNKZ47H+oFcu6r1Y09j7bIWmvZM7PNwk9solFVsQxdSMzWBfr3xEa3gz7gNJAZV/JDxprVk
DHZFC25cvuJVbU/1T7yXOC51OBhyxNCK7dRBx9AEwckqQcat9FAZnik1yKuGUhdl4Lxdw7uInxoM
E49BJ6w19MJxawVBhsEcpa26ko4p5SZVNCtbYwWtryL4N9YVfoSY4rwiKMvfaX2jvcS9ahaoDZAN
rbHOS3U7KsXkiWQQD1lCP7DnPRm2qq2X3Vc6qJbYawiSyi1wieaZ8t4zxjs0nzq2w2plsZRdYeYO
nXWSFxaRJBwN4yu1Kc3gMpyPKJ4fV9WaYMV88jq/pASUh1m5zXUU5rt2kv0OIDRV6BY+4iyScN0X
ywmUcKu4PaYNgjC7ue9LGPZeqF2N3A/6yVUJrnBv5KGzLVSkikdfabA+I7O6A8ODhYcUZDYArh11
07Epcn3r1hzyukiRtMeocXHAaFqm6JZ9VetAPsqaLNnLftZRzviNrcxSi8qXayStx7zWrjv6D/uy
7rtv0YjfZDAbdFJ05HTBS+1SaqtAaww9Uv4V6NAKvake999QtICt0qgHsaFAbTQjdePKE+zNEJnb
yYiR1Q8lyBMZC6qwOerHjD2R0kkwrICCpn1VdqiJOSod+V7oQLtxNlmoWJipkpYb3/bTg4Wc+Ag6
iVyYEF/sEKK2rNWB9UDjgMAbVhbw/NEBoXH23cH8jiCwr/GgNtVjR3nzR8py9C3UI3eTaXp2LSe3
+iI5/m6GsR89ysz5Lldt3JxJXCr5ekwD5T423fJtzLRsg9SeDmSnyMLTbIrw9uQgsUUqKw2csH5F
u1HJf2RwUR4n36YbbjZWxbZkQvjsm0jJk1DITeh0iL18EgedyXquO7I3s9QRVzANE+TosbmraZBs
WY/8m9oex0e3MHL6NXH8SDnWeWgznGVIR6Is23Y19w+BCK21CGXAXQlbjZGOa+ut5/CyVWoDBR9O
3e+TmUwo1Jyi9GwEk5wMBXVkROV0pnIZxF4Xd8pRpfG8lr3KFhgthjgF0HeIfg7wiTkamtudSjSx
dqAtiflFG3Qloo5e0N2i2yDVdWcjZTt0QmZ7SLDpLTmRNsdRJfY4CeBLcUukh4MSsLttgVi9tpOG
espFOhLltr6PGw02zUQ35JrFefwSjaa8UyoQDvgNObzlosRW5urxsIPb6Yotx6IpOCRxboa82VJc
UpGd1SF0bS5M1r0n2BWN3JZtHTb0PK3sWe2dad5rThAXp0BqxS2CF+fCdKMmfgrKRoeTo8eeTAt9
L3WjtL8aRT1lzDsY6bwoKsr9ZOFa5xgK0aA3dSbnqWiHuxgxs70OM1Wb1vqkynpv5sgiUeUJhzJt
qDYGXYu0fkjHNs62zQzx2TXVBCsPip0d7Cw17ybOIFaaPZIw0MVeHQXEzuEqioPvae9HvMl5JelP
2pCw/PtuBJ2ieuNYRhwM9DzjDD26Q2ZAZqLk+r2L4ir72WQ2Uhk6ZEl6GOerHytnVJU95QslW2OT
GKiMOo7EGkWSsCIvLNcS2gsIANtm6Nm5Wd65uRoaoWdQh+iOqdH39i5wKDd4Bu4/Ousss5YXNsLG
NxL1ttzD8MjvaE+6d7IU3UPTl4O2kfaIgo1N7pBdKk3W9icKkfFt7vbyy9RZY+pZDjrDrW5lvb9N
oT/ti9IoT1Ge0NSglkYXE66LOA4MTS9MKucpaiQ2LoNT4PdI80f/qBds2b/GULYI/KZgCrAmGMdX
8qMQApqyr19xUMAl7FrObSdTur69o4tj+psK/fdlkIjodcDhd68ro/Gl4UCB6gQNGc4EM4yMYwup
ZFxJ8DBwxTg+Ove05PrqPvYLD4UVNdyMyah03JMPsGPjxC2WUQev07ABXIhFBs1Wc1fQE9lqzaRe
jZA+LunOm8irkA41OxyJbrBKqV8+ogqKWQaSwGdfEvY/S5rOO2oeZuRlrdkeYl+Y7arvAeVBbIh+
tBb1TrpkTv9Kaye+B9PQX7uU/ZN1ZVJ945c1yvWoFebeF3qSr+iVl08tdL9dZ4fWKfPhsaSObv5s
S7o4u0D0PdO0Qk8743pXbuPY2i6dmvpKoJYfNoOF9Cx2tTrehD5HNPrmMcZwFx9F7mbEaKMlN49I
vPi7zEaFuoYWapfoTBB/rJxJiVG9UaDe6U1urtsKYwSQJzavDG0dpE6ZMUW51YDZpaHh9i2cMKCt
wBMMO1nZKl3naTwMCS09egUB1UuO7iu43d1rZZc9qIqkcftD6472VnJ825rE2V+jJwRkhUwsPRbx
kF/QIe+v0iypjpbvh1d5EfsI0hr90c4UkRzjNION0NLju3Kayt3psQsQTDEfhFqMB8M3TNrbfuIe
E3YmoJjGfm/HQ23d5JXv1pc0+9nIwAmJba1YV+MAm81VQttDvYphqSr9G5x20+VYMzCb1im2dS0y
UHsIf0AZZUd83wbnuxyHRgil6TKim0oHvLHEC+B99sZ+FGZvfjj738JBvgRGk3ruTITy8iq1v3IO
EBvaQNMaEkd9TTVpRIEmfDXwhNK0YhPoMSVNXQ+Tix4p7q7QwDGqlVk/zyGbhMaxmLKXbMt1Wwpz
b/StLLFnpI2zLuxEgWaUWhvsT1+Iw/I9S1RfMq0UVwJyGuyfqd/l7mQ+tJFaf88GR95IC04SY6O4
N6ZJvw9D0HosmyqlunSku7iqKJbubC2J+Z4pshYalY40EaBn32GCjEQDD/3GFBx1Vgwmwaw66hr1
NdUHuTdCublCDdvZHiJs55h11UAXA7YoWz9nkA+uNmRbtkOUGsqkr78RnK5ejNYMcmr68d4UcKC9
umRF6+ym29XJVB7qwXDvJyW3rqHGmPcc6JULeorGSWD7oZDOg86PakN5t6IQlBDyq9gqhM8kPeW4
UIQ35LYdXRhpWr5WUoq9gXCMI2cw0EWC57XDuMrKP0qc37o+taspavp9GDT+ycn9fu0w6X03CRR4
cIiopySSg//Q6ReuHSADXph1rMj9iH05jt29FiMUU1Hz4JiCdv+1NissLhVuu5WJ8H5Hk4HR56t2
OW4MajvB3imS6sGWWvKoQjJY4fpUtppS4nmtgTWsJaKyctXVXXQoamz1U67WdzBFzQtH/Kko6rUK
n7vCTImwQeNc26j5VezoDQpNk5KZP+G5COMOKBVBNIiwDaIUhxj5SV7q7jGFXfQoqbLLlUb7+joo
LXExtHb/XFfqj3HSo2dhifDObsLk2rLCak1wWfmkJm26R8ZjXSI2qLeOU1hwxR2/3Jc0RHa00Ni3
Aiyc5y36miiFgxc/hJq3aThXg3eNcSEhQ537pgxKdBpfVTGaX/q6VbbKYMSXlBegCog23dg6OuWg
cDqohuDEfrDw2t8tBdfNyJt6TVFD4Icy2/4qVOT42ipDcGqnJt5AVREYxQqKGtUetnHCLjObMxmN
Q6rBaxu3LnkiMUSSiCCBb3FcaOVFzGIVYt3rzaom2Ak/SrqCsJf12koqtulfqWFSUD9IG9du71Ak
R0bswQ7KaBJw7GE6ZDi7DumjIWg9RhfyueyGU9RkAj3ywwaXKafnqb6iR5SkzAQap4Jr1ldQAKvC
ShEkX6JF8WNlO8HjCdj9QmffOhPS0DsFPWbx9jFg+B32slhQ45ugR7FmB+Ko+dqVi/64Av5w3qUX
WQFATzK7H0vtyM35WtXDMZfq4bxLL4JJOKQJO01zccRPjH9yV6fNmRFWYhHWpwikXEkizSMljtva
mKxVrfblmWDzBS06UHwKhTLRjkHdXnPW/cI69wkd/p0HqS6Sg0YfFSEaVu3I2QeyQXCvJLgjzrrd
6uIlsXoVYZWGp6jI/G9GM77YvOpnXnuB5qclhyhMt1tKIhCu9EIcIuXMoBZ1SebX8TBrtIiOIQaU
tR5pOrwm57Mcu/fu+Azs/iVwAa+JE5sq3BC2ijgCky1KwfMiMNT5I3+5dFaVUEwis+RoDVvvWY/H
T+72OzBxdTEmpSjUUI3t8mghVFKoOMkMrRmKtQja8pmhROpidBo2dUkkfXyISH7qZXaNcX593pu4
GJ1D0jpxLfLymLrOSyKLGwSRP8+79HJsVnqTZNRJjqyp1ypHuKL7JHLk9y+KcBdDc6haSfc1Go8q
qQ3OcGOOyVkpDMJdDMwWUipYgWA8Bi5cB0PMUURu0J81Wwl3MTTtUqgVdfKBYe/o10iLqgPy5Pas
RyncxeAMa4T4tdP2R4sY81oEO7WIP8kUfe+GL0YmT3KqJArQY85eg6yzr7XdnHnH54/8ZWQ6OrTM
RtTd0a+TaoMqzdzY1aideccXwzPqBGgIlG5HMcb+lRw4upLxEJ21agp3MS4TSCeVqSPsrmeoQtla
b75/XvK6cBcDM6bqIXsJXtkMkcm4SsHZIDOST6at9x7oYmxKJSvZTE4NCFa7wb1AudYPxXmP1FkM
T8etwwTEb0ZYko2zJbiQRvF6zpwinMX4VILaSbpAVkc0R/hR0sReVeLMqFl+9b++i0YwmPDawfwz
gUNUUYLHeIj7s5YgKmR/vXiEqUEzk7Y8+kLM3k2bzWwCd+y8G7MYoY5AdzXZRXEM8smBKtNd0bAq
vPMuvhijOcCwWHBePuKcSlZgdLYCR/iZF18M0Tato6ztWNwiNX0AhcQpMm/jT26L+WfA2N8zfoSz
GKP4HVV9jE1uDIbyB02Jd4XRPtFyBy9YEkoqhFLM6n77UNrTcShoQNT5dGE6bjZtga8ET7h/k0Ns
0jaz/drlrDPXyjnooGmof5gDcjD0ju0czyA9dCG3vuxDD6AJ0isFI7YcEfC2SHLNUTOP1UgWQt99
twdqCVh9V5z9nRuivpPrVEXqi8xzuMK6FB1tyGurMFQOaWvcR9K9jolza/vuyzCGFKqmBBEqR70p
52NLO1f6ByfPk21jqcEGDZq7TaQ7l4XL2wQv1iYNWoF4PuwOAjWtiZ6HoIHxNAx2sJ0459WPpGXs
9VT2xQoPpPIDXrZNhInZIRcCXd1BEELxpu9KBCkX2LYLKk4x1OUwunYr378GHkvsc919jUcNO3Bj
rUfb1zeYX07Ckc8T2oaD0abXSt7VW8r1CufzYngdXHYGlnrKqDJUql/ae6FAr8KATH3IiWYsti06
KChDh1pZqQdEhzlqLYztOW42Y5WF/kUUtKibi5Mo0wMH1/x+cHx/ZyqQ4i08H1dw/vCBjuhhO/CZ
hnbTmfpN55j9lkNghsPaHrA+NkSt57SjNrR/Ws+K3fRLHKFBjBplJ9BT3STQ4AAWXpUuzOGsiB+n
NHM8dmf5uKUZvAfu81AqY091BL8x+821mzrJuAZGfmNgWfNQUEMGk8O4B7JB7kMSOhcgTHskOeOF
gjEZo6jpicD3PYenXym6adOHtYadD4Z3b+kCR05ubxEr1k+UFNHudHRECchoBQY/6twPgJsjzL6Q
6jwoQOrW6mksetjQMW5amjw5em0PdLKNChw5Pe1GJ7mgrMbmwnebq4KXcSY5bxwXpuXOkeyygE71
ppd1454a00Uf5I99M+5E4rT5pqDXYhmuld7VyFouRlO9jMG2bmrQ2l5ou/j7BJzZDijzCStg4zWV
+iiQT21VkPG8aDEld9PJkiONJ2dnY0KxHGzxRrAjXWJH73YWQTjc0LL96dLKXmc28AKbGtShxT+4
ruhyrgLLyYh/mYBot+rbZEy3TUNG240b2DXM/1oC4hLDBf3eEfh5zhCmvaohOVuJcbgcSQ4EHDRW
E2ZiWmU0G5tOPwZDaj4bbYtlWDrqPQwX68LsC/qdgJ6zLz1oJG6C0Xt0P93xHtLTpUldQ3v0i5ZU
kOKQ6JZ6EcE/puhTq9tWc28qJabZ0scX8O/WML8Olo4Ixh26bT0LM/CCik1lylVrJDGPYBx3ThQA
kwLuAVyEd9qbfXAYxobbBGzWNuujY5PoJ0rs3+ygc65ErIE6ayQje5zK6XmK0hSGSBSZO3IyNK/o
VeAqVXjMVN36SRTICI8FHjSRLC5uC8u0o2lbdZF+YWo0+ddaO6hb4OaXZuRqzhpQPyrOqbM3SJB8
ZZ2P5byzeglDEmBAAqWeSXP/Tfi5EgM3qp6iSE32os5pEWKOvugm/ymNrNlMOXXZtUHpZ6tlxRHB
CmMDUrXbznWswkBii8NkBWSKacY39lhyXnETiydX4RCHv4P4ZJrk1VqB7odgFq05f+7UaxMqzGbo
RwXRSjkrAW2pKBsH69hjiLVw49TSXjuJBCxlB5JnEeJEHSM1v6jH9BoVmn9Jxsm1whRe5hQBdV3B
yYDgjOCdHh4f04GAt/9VWOU+T+SeF0y5DvC3bX07hBDu0wsYEDUWMkNKY1Yg53DFMpz9avpR5qgI
k1pP7lE7akhv++CZ+hT4MGuIFE/mrXKpFuiEPTLi6aanbtF+V5COSBhUefXgy/YNmadyghSJsnjk
WdIfaY+BAsBx5JGuq8ae7thVTFuEHOW0RjCPwpFW2PfOkByoO4v0QgW7FrH0G3800hcxNiMBwF2C
1bTUNu6EEiR0ZU6+gbxpemyrSUMwpW40AaosOfBojMJyAem7L9QVg73aVNGXVNWb4tgpRjd6DXrV
i7jvXNvT3earrFFN62D3j13WIz5NamekT2M1ry24Hi93mwkRk2E+YN5HT9Vg16WxnK2BAeG/hOiN
VwpgkxAObBogaHsXacduSorgokv7Q2cKecQ1H0IiqIybxFaztW5RPlZc9VCTGLXRTdDr3pgFNxQe
ifOajLZHrxTr4dYiIacrXMs+KTD2qxebHB8vGWSwM0sb+J0rH7owFV9Unikq2AxvIvCWwijN8hHS
2dSuHbqX+tqJNfs57VxaaJWqOldVNu2hl497w0QpNxCWsqtiegMA1JPXIAlRekBFzWmN6j+B0Dh3
haQt2qTRD12lB4cGVRTP7Zirp7Jzg+dONtmmwg2/TpmRobIUoR2v2NSkXhi1DSapCEpMnIruWmnR
DLR+BsvNbhydXpL2gJ9RHAK0tT9HYrIe7aocr5U4o1ebmxn6eWMQG1fDsqlnDT0l0JjXcdNNN4Y6
cfKg38WMFgAYTRGdbMs6tWMyX1A70bTVhsrL1FSyZhU6zgVX4CjJyrw+BeEA3I0Ys/a2xyL8UFAs
v8Dvkz9iLWw3jakHT4i4S3YIbdk3WzK0xj3qoqE4JoLMLFXooUk2W00/rg1zJqE4LVZ9yelZmQzs
TkaoIDlwN5FfkTxhjfq6L4zLHqw07XZMPEmfPhq13xPs4d/SUFEEVj+Z7jSWUjZ2kJ30lk9Ah4TA
LaoefXZiHsrL/GYMYp5cZiv/SpD9z+/D/wreipt/7Tbr//4v/vy9QMaCCalZ/PG/d2/F1Wv2Vv/X
/K/+39/667/574ci47/lX/nLv+C6//7c9Wvz+pc/bHJav+Nt+ybHu7e6TZs/r843nP/m//SH/3j7
8yoPY/n2zz9woeTNfLUgKvI//v2jw49//iHmQtp//nr9f/9w/h3/+ce+yIN/nOb/u//fd3/7d2+v
dcMlhPEfhmHxPxPEKnRANuj9279+ov+HY6jCcOaXz8FU+cc/SGRown/+oWn/gR5RZWOhIpjXaWz/
8Y+6aP/9I2EKi+XKxU47/7s//u/3+8sT+v9P7B95m90UUd7U//xjPjb97dSg8vF/PaypuAh6VNzq
KWAfk0xHF3UP6pZfbsa/P+x/cvHFSbAba6QmWq+eeiLnrLZ+KqPgAOTvnJoH331xFKTJNwLirdWT
ize+UuiLfZayPJ+yf3dXFudARy1juFKteqoIrUmh9XX0kGIMseyiNJMWdPf28R2aL/i7D1qcCXPA
6Zo/8UHSwZJ4QWzU6uMLv/dceW9+rTYVrYaCUcPN0WqodjSYuEQPFs50zhmfW78o2kS60yl9Nd+g
YW2Vj3b5SdljHgy/vSGLeo0SA41HbyxOANG2hh4cXRIIOyAxPfpbM+muW8CMc1IghpE9NrMbW1ae
0+AUNsuLwTWvA0FaQeqcHLCVccixVD1amEfYVZb7j2/tPDR+88yMRdWnKE0HwoeqngYzfiYBalXG
YC6SnyybRyxKu48/5Z03w1gUgDDyCaSa3GGRv+i0Z4f4k1HzzpthLEZ8gE6oTmtGvK0+jWgyrGGb
OZ/k278zbozFgA+GYuBYzpfOWn3DimdPxNoAPQQiKLW9X3zyK9jvvCXG/Lv9UksNYCbQl53Uk6m/
WUN9qlICKgkyRjHrg1QDUKA46IlsvN5IRVRzG4j2MUvyzZjMSvV6048qSpB+LTk9t3m5VfA2k+62
llGyDk3k/4GyiYz8khg1WMZkzfm93A+q6wExAJtKjx2D5USrWgauRyDqOpRPw/ilbJttOJgnv7wE
3rZScPSZXXg1qvn1DCBy2K4WGsLOdrjCc843MVfsOopC26ZVshFBs7ETuWPiWUeadaCF49VJf6W0
L4D2Mf39gOGBQJTevyRC0v6B4BCVfuzNJTbHuIsnnVOuvP34BXzvPVnMgXkfm6EzxeppzO8r+WLE
FwIxz8fX1ub57XdjaDHvxXEnszZlDFmzh5XqENIX+GezWL+O98N4GBuCHowbUNheqwGOA6uij866
j8JTOaB/17Ewp8qDLpFANO0xcXP8e2G2JlDJG9vukxdtHtK/+5qLWRQ2d4Weive568pNrz0noHvk
+CLgGBdUeuYCJHjlj+/Jn3Pn7z5sMacyLCEhK4160h3/yxhjfHFurFp6Ptk5k4tJMH3DhcDQMq8b
q6GgoYo16LMT5rS1j0Gna8iQaNUvQZpSTwO3H/DCS2GeSuArji6xYpQkC2Se5hoesSfollGuxUdX
x2VsfDV5t4ASXYha88zyp+AiEniksNADJ6DyERnn6KkomngNsIVAveeUWhSXOAjxqjw4yVuBPRIW
hvfx/XhvAlysBFiYW6A93HsNylGsDhyPP7nyn3HXv7nT+nIGh86O30/wWClChSRAtFB5VSpjcySA
2AyK4qH1TSmgqOLFGXHIJ96IWklrRw+7INmCXwYKbeQpsrwINB+34KJRIANQ04gfOOv31xcLgFXE
ekWsB56GZtwjDbuMle8fX/mdBUxfrAAuoSs+Z36WFqz3rr5RcKrrP7Jqj7/kk/3BO5OHvlgISOqN
gYCyyDQKK/ZT17/qytvH3/6d90KfP/KXuR/9QJfUqHZOrruquv1ofrLgvndXFvNdmeLgLwXXtZhG
/BZvBCXYSh4cwloNef/xl3/vvuh//fJWmtdAJvkQMgwL6yquvlvx9ceXfu++LOaqwuqJDAjIzQkl
qULUXdefXHeef343WhbzUuVWjq2SS3EqcR9lsdxR3twg+QXd765wwxzsiNpHSQPgMYoP5FV7hOA9
9E2ztssAVWi9FgCTFZI3e5nsuy7C6GAi7ZkhAHIb+Pq2m6qdkpEOkIhVKK1D1N7U0XDb2Vca4vA6
e60R0SvjATtT2ZSHKNi46hbCqxHEn+zp3rt5i8lG6WxidX2bTZHkjF1tpaucd2VtMddYJZKrKMrm
Q8pdPJLWnH4yP7zzvmqL+QFvYpoZwppOWd2gJE62ahdSfLwdSIK0U/Wzp//7h68t5oqKYGaF6EKm
yhAH5UEanwyE9779YoJoswjYJm2pU4L1ZwoupvjLNP4cgxY6uvjkDr3zUOdj9a8zBbQdsjTIujyl
wfdWnHwCTz4ZEu/clPkDf5mCyhgXi4ZSknjzDbJCots/vu47s8Ofu6VfrtsPobBtX5tOVl1uZ6/h
mIfXSvDJnPze7VhMELppyhrvAS9MQ+hKt4Vn+8n9eO97L2aIIFH9gnjH6VT493WtrAyfXTjttY/v
ynuvymJsqrjcDJTPbPZd5MDwCMj2MCKPoCfQez8+/ox3fgOxGKVgzbPWHubPkPvGeLQT2jGN9ckv
8M6NXyoloyKVLXEo3J58XTFGPzvjv3fdxdgM6Sw0TsZ129cUJ/Zn26P3LrsYmmXjKAAQzOnUq/sQ
/sm0/vgev3fdxXAcXBkMEsfaac5W68V9bX2y8r338OYP/GXYKFpZmu184SC47tRbwRlMP0fhoWpi
sV6nLVDaDqD6KS9hpqzD4u68e7EYizjsyf6cH53LuWbam+YnI/G9e7wcidkE/bCcv2+4s++KdnPe
110MQc3lHFLRp2S2vox0r5t2Z113KT1NsFKi/+a6WXA76C9V/3bedRdrY5OUkW+5TEi4X4fkMkTS
cN6FF0NOHfrKSAvmUGcgz2AdJmfeiMWYg9Uw+WlnTCfDutem++azA+z8vX6zd1MXYy6M4HLZDTci
Lm+tpLltMacOPXEn0jnQXz/zriwGYNCEJCgWfEqIYn1UjsUQnDd1LlWnZQdQAGCaeqLt1WAYGs5b
C5dC0yzEYB0lOi90uidaJXbPGyjqYvy1Shlj5Oe6I4eGluyB83aR6mIA6pNAIpEwX/TZMTe2/nmH
hr8JTPsmE+1UuQOAuzUyE6J0Px4nvy+c/E1eisG5cKqC+zC5r738iRxmB4/Z0/16TavRCFA+NDcf
f9Tvp7y/aU0TIYXfSXvinEwpqX0Q+bePLzyPkb+Pnb/JTLOqL+2mZEyqBGqirtppI8uAuf346u99
7cXITOjoYT9krzegWhGp4YUv5114MRhjXcXIZHPrO7mx7L3fnvmF9b+uspDAyPQZHDantrOatOvo
3C+8WAtxgAF6b7iwQQZ9dmjbf3Uj/9KM/LX79N4dXoxFjPNZbIc8vzw8pS10qDH+5O1+781YjEaA
jbXuzrOHS3qTzcG21W5yUOwfP8A/94W/efGWslLV1voAtPB0EvELpJqb0KX9PXOf8pUQpF6Yj4Ug
viKpPchIqxHfXSDuUrK8ja1O8r0Y1X0UBZ99m/mX+t23WaylURsVii75NjXGPD8j5bpscSEe2wYu
OyOjiSOvte+I3Dprzv+bOLUropkLlo4nPw1vqrK4lp9M+u88tqUwdQBfH5YpvwnpUjH5PoV/HUL2
+fipvXfxxXhualpX7fy2Nf+Hs/NYbpxZ1u0TIQLeTAHQixTlzQShVrfgvcfT38U+Z9A/jijG5WDv
2BYCC1VZWVlffkuRnDKh40p8CLGO+/np8mnSfvcVZqsawK9S1RAWdnJFLaUb6Hzzl5neOkH+DtnO
FdB7+LKwlcd2Rw/4ydvFpdPc7bEIaQrD1mR5CaznkGeCm0SQ9gxx24zdhdc7s9RM5b+xYdKlmsZv
lnCAo4UWbYbx0uHv3JNnwWGgbS0hWSHqADvNN0gCfx7Qc59rFhxUMIRIWXluSE86fnEqPaywSC6M
x9/yyHefaxYhkEmNmX6KaT1NmSd/UIy4RTqu45M3mDythkj5sqIXsbMWUfcrMx5VeYX1LKw+3c3K
30mv7jp1ORYv6pQu6jp29TReFYA1I3Q7VqJsivpZE+5/HotTkvnNyxqzw28lRrVV9+m4K4CBxOFd
ffI3krBSl5QLi+PMVzRmMYTrHkyHFXHcwe7FS+1rbK6L8cYsH080raAJOBt3ePKPHEyuO1rjVjib
0AhzAJ5QtcPB0BHSCJef6qpUH7n6fx8dJsVACz6jjcmdhi9Gd+Ernhvj03/+zylYkbSpwiGMAGTo
3CwCIE+uK6RJxmx5l4h/JbXMx53OpSeizZef5925N56tbatD5Qy/cNzhmykf/au660TJmC1tgTvf
EQHXuAOxox2ufuxsSQNrahB6esOue5zC7leR1J8/D8OZUKTPlh8SO7+p6GgmYVtHwttg4n+jJFcd
HLis+++sgPYQakE/jDvARtwZVtclmfps3XUjqTF2k8jqQ5sCbnnl286W3eA1Pp+PxyLLvY+G66KP
PltxQFrColKZEFlwxBnlPRGyS5d02pnsSJ+tukpX/nfVeTU8kO7NYmvWECrm3lKfNsI04s/u34kY
IgiVZms0N42NhY3QHyzWnOYEpfQeBAHnqnxnmXdMXGfkgkN+jKsXXPL5H3d2TQ/nmGdgmsrNgB1H
Fn32lbDBaWltemutvW/ohDPXMCO8yMQmv8WGUELFWWGpUCq2qC9OeJGJ5v1UrGwrkBwheKrE159n
75lFrM9iQ6MZaYXn47jDLagGVVG5Pz/3b4ntm11Jn0UHwwrDcvTFYeejq9GNBz/wHfgqSMFfPeFO
DGnk/yOkD2X/onXvEBOvnCyz6BEMYuNlIBF3Js572RrE4s+/59w4zcJHHPbADyyBisNHl2PmdN1u
os2Ch2ENeMxop8d+0frTdhfSozMpgTYLG+x40picvqoXvZzI4sl0r+ufXn/d5b40lx0qeBLoJkby
3Bg8K7odqhdKwaf4882k0WYBRAd5Re/HNHC1TXfDqQUA8YQa3WsA49JLyfiZTznXHVpJo5CBUwSU
upXf2V5xYcqf2Qi009/7ZwfHFqfuKvX0LUHmiqIdZRa42kuXS+feerZQ49FsMXnlrXHSw2C9LzY/
T2zl9IDvxny2UL2kQFMGoYNveQMy6k6mqbhXXW98FIOnADHWpPau2GnLJI+OoSTh9HfAN2wZBoEd
1eUaDNBaU8dtxsUlbIVFCfpFzI07SdBcQeCUUth59qct1lX4KEIZziTaBrgAwgLMTWAW/PwzpL81
0e9+x2zlq53UmTIeLlyoYuZCL3RbqLAlNacvf+PX5OTUl3xf4XoYyzTRXGAmbE/YOMbDpktwxG6N
zUC2X1eHDpO7MslcUz2RgBOaOtYR5rCyOCHmoQsD30wF6VYhZzd6djNoKsawBOw4gar4NKi/MZNE
c/NqFMKDKnVLTU5v8/iX2DwbrbyoB9xmfYiigr5U6DfJuhA8zueJ7BAIKFr0ZZMfAzx9oiUNwXup
m9wBx0BT22Tghbvprkt4yQZ3ABxEK02yTfOJVnu3gtuZnByl35JMdmqMhYIKh3u5crDTsgejplML
d+r0CRdjI5eBEhkrLY5sMIVunywmkTZA00l9dRGL2kE3n03lJs5xsYSCZI0WlBVMxXH8jMSjGWFO
qAsLXOrsPP0SdQ0Lvne66I+1gpVhWV8Xc5XZgqIXy8+hRFOnAQaCS96lTs6/lh7fTJW/S+Gflcql
spkYPbl2UTzm5o35O8eU2Ab0RFNRIa39eOPlF5bXmaCgzFZXqPkBikJOkl6y7VrPrvHbxpru50n/
V/T53Q+ZzflOEtrcws1vJwqSrVcf9ISF41ei3BTJY5IDRMMp+q7BZsYyPmv/IS/6bVJjELJMtd4u
8cLq9MrRStwB1f0k5WszAQnRtviBUnowcNMvCnhr95gHPwfVMknwiYMMlsrwOVBUC1g5FvEKDRo+
KX27kLMScVrvqvI2iJ5D4y7zV40BmPGS7vBMDPzbO/vPd2tUY6BXVWRCiCe8M7fgdxcG8vsYOFd5
eEkVVj0OprvUwsHxWHWPPz/3zNf/m3b+88JToEtheSqsmPVNVG0xEBaGC1rdU4bwzaefy5iRh5ca
3kCcZ2IVqeBvDLOdrJHsLIiWHRF71Mttb15y9jiTUMzlzJ6CrXbvjcMu9o5a/VjFe1XH3LO78GPO
PX52HjGlsJhwRCdfCQeMlsJFMb7XVogh86UG6zOZxVzaXLfwlNpTxiJmOzWDDmRuvBq871aPL/yG
M5NzLmqW4X3S48IGzVFNaZfJVWYcdJnMoiBUekBmBc+NtSVQ+bS5sGOee99ZQtErcqspOhVPPd4M
ogM84Oc5f+5bziJeRuubhKvpuKOg6hpVhnw6dWr12J56H3/+E+fm/izs4XzcqTR6U54rn5PyXRUO
VdxDLKi556HvczwJji8lFueGaZb453qMsWxEiWpoMkduzRVCs+uizlzH2o5lnqlBPe7oGPTDXXTp
tvHMXJ9LT6UYAgM0rYErtXov9eMmz0OnbDEJFpMtwFH356/wdw/7JgTNhai4YwO5loluhnKTCfSp
KNAcSmcSjxNOqWOSrwrrVzMeBbT0ZrhWaMkUa5qHwe2VE7QrTPTHpVdJdOqWbi+Eqyq0nKGYHovy
KVOb1RRiVZn9ifEsxc5BCKsl2DBTN5c/v/+5Ku9c5YqHZqaYFSsra16TE6VsgGHXcsZOu0UW/Iow
RRt03AS4ZCiLu8K7TfQ7w/xVFRWdjKUT4XInTjBr4nI3UVcTLMvtomWDv3sd3Enxc3rqAr8Ugc9s
JXPd7DAIeMZDgdipsds3bocd5nVF2LkS0QwkMEOnTcqvfrVD6+Ihf2Gdnlk7c/Whh5W+GJSnCWJ+
ZvlR6N9+/nLSGQm4JJ+Cz78bayMG7WRxwK24LJErPNGr+7h/T6XbKqNONvrv/snVsni/0+yq1VxD
3SbFs+S/KyVe0+AvSoodEDxWqhw6/vgFc88Wo9ekLx26BpCpvUl97oLUrctV5Ge4wmPXj9O43GiL
zsCK25ewt6WxZBj/eCe21w4ylpjeS8VeA1Wc7cVpn2i7ZvzTVOsCo2XhTY8fwuko1HW4TEDIiKjP
RVxFTcm/NyqTmV5JMJ9jznfbSn8b+1sfgodmvjfVDe6UfveSJWWI+421mIoatM+X0dyrgKiaYD/p
Pc79HFBUFO9wrhTDVVTLDpR6HzQiUrhHY4R8e5T7x7K/nzDObP2jmD1MeLB6G/xV42zt0zRe3o74
6ao7XdlOoekGk+8awS4qI9vqb2PZp3r8FKu7QvldgwvSpW04eit8vl0Te++mX4iqcWuW9ctI01Og
A18DNi7c8epq+/vnL39uRp1Wxz/fvfOVvsyhGu5oLImaQ/i/ra//v5fNf+fZP89VsaRI84Hn9jLN
KPvpUij+u4i+iZFzTShWcbTxgjFAjefhUJwArrXcwLvzwT0G2lMiuUr8Gr28eUttuhGMN0H79OLJ
nsyNZb7o4R9tSO+LKrnTYNV08RrmnkQPv8bpFM66qlwnjIIv8N9xBa3VF6GECgM8rK0ZO9G/sFRP
Fafvfv9sqy6nUMHdmd8/wZwgGAblqhuelGHbie5AfL9uWsw26bBU4raqG/J3jO9Hl/PJVc+d60rx
fM1UHL85cMQ3keEm3YWt81zdea4pjRM9+x+BTUd3Kt7IgMU+AgjAbCmZELutdD/4n4rxWY7bIuTW
pm7pGt+m+LfADzcG+mXr1jGwlwk7cNvTr2o8UNJITPwoSpGuJlfNDkJ9UHQ6iBaNfOLUJItQ/sLQ
fJ2lfwSz2LRZdigqz06kbTwIjmdOSz8E9Vo81dUtcM2m3Rv+raYcQJUCSr7uS0mzTN/ShVFKPc70
ZXkfSzcGBYzrPtVsR4i6AZMTnxksyQv9sw0vJAlnAo40CziQdBQhPdUgRKGyA/3Vo3J13Quf/uI/
IWc0k0IANMRlyacAEWswqgui1zOZwlz0mrWDL/a4Lu9OKJeMk3KgP3ZDd2Gc/36pb1a0JP/3vYMs
UMRAUzkKAkysAmOn9jRTJaJMVapZ+sofkwtM8Lo1pu+KncYJ6YqY2mEZHRpYwaMvvBtZ+McSxOvy
l79Vnn8GckK6ntLkMO5SvfmtvASK+vu6LzSLKhDgY0Ad/YRyHfa8K19K5c7Mqbls1jflsFAqntuS
zgZu8Oeq152btYaYq4yg26adrL9U4vZKUbIkzpZsrqQ6uBFeF3uVwVy2F+8+TuP4zUyau7R2YtQW
QcsLNx6yCgOQsf5kphh+ZTex0cFm+MpGDhaNG5WwdIM7CplOBLnYHO4z8zOINNp6R/p95ds8ogsl
eS3G7qGnjRL/ZJddxkvp6JNWgynZYpOva0Rv3eskH6b86JerJFm30mrqOK03t339qvhXmRSL/1Oh
/mdCRjIuMyUu+Dv1XSm2ZX9dKJp7w9Yjjp/hxHAJGEZ3K7G+sH7OHBfnIt2gUyKpkRTu8dXbHotS
O86pjwQR1zpmQHp53Wqaa3b9XhlbmvEIS/DtOqNZ1sbjdRN/lmMACdHEwjitp2Hd1q5x5S3XXLUr
5J4/5SbPlcSb9rW/1O/w/XiL/8cVVlFwqTE61O3Vo05vb5ZzR/oEUjmvH64ZEHHuDqvgZI67Xktt
sEn3bU0Jtr2Qzn2/t4hzZ1j87CVLk3l3XXkrs8mWlZvKtC5sLd/HRXFuDKtoOPrUp4fj69aOy1q8
8NxzL336z/9ZjzKEJLyfyEG16E23vhKuU/A1W1w31qcf88/DQy/Xhl5mkpR0Y3sOnKzrnjsrzxlQ
rmDWoXpooDaus2J13WNnu/dgjYmot7yu4X340o3qX3VXI85tYCehwsVRbol5eHmLi7a88n1ne7A5
YVHYiDFBTwLdB+T+gpj0zFybi3RHEAy1YkRUnFfesXu6anDnrq9hq1XipPPQ7qZaXDL8OPempzDy
zwTrLdWaEii7pzel7PPzm5rnnjpLl7064wwgDcOu1wonik0UJqn+q5daXMPqExcCh8kdqJMlaHcn
xoQmTLn9zHxuEY8FZkh2jWFYzgkjuhMQq2XZvsye0+I1Uf11j+d6qE1u6PefiOUWJSYRBpQUkIzg
U+oJ93F5W2N5oIVPZniM6DipNlp3UKBbc1UK5rwtNLwTX5Ku3KQK5enoDYWIk4mTsokDDfmrnkiO
SGuMM2BlBtRqA2920+X1NsCzTxvGArLPoZezrdmsGu9+GCio7AJ/XSfySq7b2pYGGamr5kNaFdzC
C49Tn+9CAYx6v5bZUUAM9baaThtghRvLylaqL61M+paz3nqE567ZReDrQJ+Tq44Doj77IMDRQ8Pr
c66K4J7mdqFeiCNngt9cPVWKzPIBmugubG5q+VWHLNWI14kSxLl8yvLbsMgUVmeh/W7lhzF9/Hl6
nnvpWfCri1iMmmSiu2Jcdqa0UNvXikn188PPTP25MqnGrxp7U59thj7GyA3VCxcf5156loZU6VgV
ncRIB92KTByY/PKURf380tJpHvzfZFnUZ4GwCpOqwUCJfWaAqAISsMksIu1zFeR464Kib3FLlXw3
TWW3Nb8E/bVA9xrX3gqY5Z2qXvI5OTN6c8VSZPpSE+kEetF8FfLn9MqcZS5ZCsVQsnzUDju5eK7N
W+Uqt3k8DU9f65/wKbX1kEY94VNZ+k/jr5+/xplB+BtV/3loLloimJcQyfXGW44X5s+ZLzxX4at1
YZVtF4w7Y7JclZr21KCQEbBOvtSvedoyvplDc49prfGUsi9pzVA8fZlhgyRqg5uQ7YcnNt7rdWMz
WwYhslKgpwx4sin3191RiOZs9seSp6vxSQOK0cNTyT/861LluXheqGF7qtThd5HaLFLlvqC54udx
OBMO5qL5su2rQaQDeddUm3ZQuUJClh9dalE4MwPnynn0ffIgtbx3ViPKeRDpQrvutWf7kGxM8LMH
omNkvJfCdGcmrY3p1VXUF1Gcy+dTr6z7LGR2lNNtPR4uurN/fyUsGqdx+mdFCmM+xILHXapnek6B
So1LITwzI6w3Y0cQRbeSQ+ik9z8P0hl1K6Ta//45v80nvau5FVaC1VRYbpO/D1TaMN9e9Um9UtMO
u2l9UVSgIkxuZdpj7Lk//+1zX17+759W9Lzv65DYE99zZXMhH/x75/lNaJir7qsIkZlVEHwy098F
+J7Ck29N7Ra0peMlIaS3ap2p2gKepz2m+UIUBSrVG/zTyf2y1Wia9Jy88QSnz1ax+ZyKsHK3sU+/
cvccme3GpyvFQ0HoSd2vvvuI64e4XovTpi275WCYTmX9FoxL1pLSuUGaxYsI/jv4X3jiikStZwvG
186LdNFjgSa22Q4VjhpvxviW7gUQaE4t3YXyhblxJsjO+wGiQKPlOeK0mQb71j8h2Da1/JJYu968
7l5VnHcFjJqpN8wDJCHPuCgvr5pX856AqorqJFHMYZfEfEtj0WG5/fOTZaDD3+88c8Gw2qO5ATRN
dqth+906cv5L72988dWsP3vUhamy9rvbuLCczPjoArjY0RYNCZ6gldMCz+g6oHw3ZjHgVfbSGy+m
vu2lV2asDSluZUq5Wwv0MmK3ZolHqb4xlI3C/6U9Zh6Kes1plWoFK3YlIPDL9TX+rusaM7QmwKM7
2Cb6/aB628IqdlL1aVidHRaxg4u97Q14rah/cq3eyMajUJmHvEFFqR4osS9MzVwNYrGSQ1wg8tAF
mH0/DbIbF9vGO/ZSRulRd73Mc0WctSth7RkcrfSC/m8gtkq2zy2Aen294MrZoVXeraL7lMJEOhXO
gHtZ5/f3QSEuNeE5K/4UhnQiQSw1a9VjWZ2YyUL2HjJ/6yXyzgPeOijHabpB2Ax+EpJDbRvCHtAG
GDwn6BWnwVZZuJHhQeRgECN/Wakpo9nbeZ4vSu+P2H/0g2mrBppPKfoqGCK9ax2/7ReCCCFuLfbR
oirzdSz5NFRVg13AqOpGcTNM9WoUsTQU/vTpcByJumX2VYrbuKnXivnen5S3wGrVYKlxlxbJL2mx
s/o/IcbX4bOcw0xMQeAGgTsKB1DqQJi159q7j9HwV1V6j792MLKALa6y/X6JH4Lbx7qrtV99XrhZ
U9CzKK9E7WhFrR0qhxL+okBYsvtxKfnWMvFFV4M+oRCNBMjdjYXT//gZR3u1kFayqTgF3Q/SUIB7
nFzVeKBqRsXIhnix8sbGaUO4ntzTyfKuqmL84v8YZXhQJ+yz6ObslcOEA6KJATRaTFuxPoCkoj92
+0pfTYFkG226YCNFDVLDAbAW6iJSHzT5WFuPcCW7CHvwYzcuB/5tc/rXmnCyk3TKEmfJpyI+8M8Q
0PPu0Vq1i6lccnNaWQsnxpmfunnaN9TOV7Vc2TLn7K47dOhQAu7v9ENa7Ur5tRlLVDUE4uzLlN/q
+FOp32EYdN7b6L1J7VfCf2dIqxjru9BInSQR9glA+WTvTe+evAaKrcWp43fHIbktkoOcbEinHYEB
lSyM3SXUmK7X79N0j6V9L95boWjrdLKUwsFDSxEF8DbGW+o4S18o16Xpu3X62kUZ+wudUmQX1Xsa
bbK22nvJiFEhZHg5WzYAVgaaXgLBWpvZsE7VWwTBTiMctG7f6xAamkWPK7iUfpjaYzbmrlEn7li1
jwPWZTI1CVzy9uRJC7Dtqc8L19tqEpw0fpnyjdYMAJZ2bS67ul/aobatss5WmaRCbNkDUWearF3B
1bzwZtDmF8EcVmPU2Ix2H8V2C2AlltGWTIMDCNMtzRWAKDtkOQVJu7fCo6beGuIxNZFku2jRuQ6T
2gDbhA+jupPk4cZX5fshQYCiqLYQP0eUVMEXCxnXuhzRzewhbsK1VQkuzhELvFEzgathBLhJe58W
v6shPuqmBiMXF3olWinKPdRjO4krOxfwB+FuZKix6xd6W041jqKta/WPlgUMvlYBV73puOzHI9Lz
wncbf3hKqKO0eeVG0gOWvLam9nZlPbU18ieWnemrrhUMjmEeYkbASj9CDc1NaYBOTtdc7zsCJh8t
fcyKdgMw1M2rJ1VCkleH6yHZaLScG51LqwEaKzAVyrOlP3jycxtWBxnXSZ9WRzgejqwUS1T1i6J+
9ztKLln9WonDLwkxn2EJ+6Em/mdTcrLNdCCK23AG1pGYOL7SbCoOS11M+4FYvOWo35OhtEX0EW2i
uYV5sm0CK1A/jmVmW623HMbWrQAyAdleRuMGjuSuSJY4rjcC1WF9lQ0PU0dHarTI2l1Sv/bqbVs+
6zK9+3dC9kL1VCi2GrkO/4vBAo8jvGfBXc/kAT7Mye3kFpvaEWr6WLmVmDFy++DnXMfL/lLvVkG1
MPPbqKdG9RyFDyrrJMgabum3nmztuBeDNxC5evw+5MWWOG3RbiYoAcU5Eem1tCjE+06SVxGbXqc8
KcY9RNFRTNykp+msfMk92jytmL+06f19nuULtVSpqAULQx4eQ+U9q7YSwAglKNxUoBBHZxkCLcxn
hf69Ln5r8kapyfeKTa7dFf4nKAnbQuA09OuoXDfJL6nZRrxS7m/RSW30riEZ3HWabHvRYz+uhK51
R+8Z8ZCUS64FkqcolqKB7Cr8HOivs/o7rXb9+sEqXytzmQ63Qrdt5XDTNPfUedg9k7H/nFTJ7qpo
IQsC7Gtm0ZuefYBWsAOpoj5nbDuia1TgpRBt5IiG6n2WSRgq5ORd1drPIcLky2Q85GCayozAFbi1
dJTifJVhBFvWEyyMyJZ8fxFqR/oAN4l/gNWySOp1L/zRsS9EryPmrH6JmmflUCHkUKRhzufT25dl
o1OkQG0INVNeO17dPLbs7/VdGi9H/1ZV3CG+CeiwNMKVqKzYh5GNOXFY2GHiitKHKK4HQOjq09Te
SuqzlByVpOVm7K4U0G7Ru9yqtiffdqa5lLh+wgIjYifsg5fGd+FecIuEn8N92D0JbHuViYl6U2B9
PFXUbfkbdH1YmQ9aFhl1JOyq5sPvBBamavddtZFbz43QlOXiorPIxbq1kbd7M6khWwCXN0kJpvJW
rryECQ2kmysIEpY0jl2chR2/2RCZD0axa4lOeVE4oe87gVWvBBA8stGTZeGomnULma74tniwBH8Z
d/uor1cWiGNdam0rXNJCdgyoWwU1lVlufMPgSxz3sbxL8z+4RArSMQm2TfvgpS2Ikrdm8hZ+fQxL
YvCwL8LnKcQNd6pcUwEsXDtq+FanL5G8BKnArrtsaa0xYyKYz87eRksDmxbAMgTwrypa06PkhFnI
JDLcmuPLRAQYXizrMTHWU3MoNaDh4GiSdpdb6UEq+kPsI9HCE2gQwpsSO7EGqb0QsrXog8Gh6A9N
y6shr++LsnQKz3PDKVkFXfHZDOV6aBcGP9qzKif3ypu07zHFvSMvJBSYS4Q2evIBYcYGgeOOjeDW
eb2U5EeEP3bmx/C6bjrtlyxtUu80rsqx9mS7Yw3VTbxrGAKdw0UIejkCXq6uMrFYZvHnxNaWkrgA
+l0oJuUHJrFCcl2CFOljzZXHXwJJto4RcFsdRv8jJ4+GE9YawXpilKFnOIE23baauMhU9bQArKBd
+7W1b+hxUrTfBvjn2DAXkF2WoZdtmlG0lcpySuZNVOTrRHoHieTqSUMO4Eh7qVGgpsiLqgmXUqgv
unpdAXIZEvoIhZMNxjZu97HePkT6l64ePf0+To/knk1dr6q8X0zxzvJRlkilk0dr/GEcHZiPDKgD
YVkUpftE0lwVrHmqa3s1j10w2Ec4z+u0GO16Sld5wsZWJqu6pBNMk1gaQNIIz43KqLVQnjV11Wm/
ewubv5E7h84oXhTjoAxPxfhKurDuxP4dDgR/HpyRFDu0pBDceqRbn2OxEn0NRpbvTvph6Axbksnk
ITEZZORF2R3DNHFq+S7ra9fUChZG4wjkUq0+oM/uOQsMK8l4CVJlObXZTZdpNgw1nJ3KuwqjyqCS
jqrGltO3dl3GO1nJOAYYCz/ahaXrUYawEsupO9MpU/zBdNgqzChrIrGpTKcODccQN2VFohjzgJRB
qWpXi5dQxTCULo5je1sW2bKI631oQJ8ygzUKckfA+MLkoQbSjKjAI1qfuN8z10oR33R4fSsM8yRM
N1aGdEzV3hICaoWzjkRSNMlfDT1+umfYgEo3db/RhsQpaR4aLJJ7PGhkLVko6XAfn3j1LE4z7/Bf
ae2OJH6IgyNALIDY+G4omug02W/dyG/lcFflH7XiLXRTZvPqXX2sQRwh0A8OdU57k0nuJtj4Ty8w
0eNYS4tbvsLV2Pa+Oi90vea51a21WGZLnMt3kND5HfBzAi1YBYDBh4WiDHCHaDpTVmNq/ok6XHKs
bBEbgxv4LtAdKFstOJh8XDbGraHw4jT0ZT0a9bY9lIWx0Pt7WR5XDeWfXDRtTPiWQyjfVUV6UzZo
ISvUq5CqOMHIesC92FPD6dDXn/0gd0p08WSOIMoWpp8vwsmgUxWGkFl+GdiC231DaDPael8UDxi3
AEy7a2GYp2pwHIk0NEBm5SqcQgflQppiiTzcZFJHcocTuETUDush26R4yjRKfrDMnUaLGN46dq9n
tGvlCJPNtVfc1xWcGp3o+Bpav/DkK+wCD884DNjSOPyEDep9ojh2wEorHXqTEs9UwTQvh6Uk5m5c
KfseewFDUlzW1qqYnjIaJX02Xq1/wEFxUZi4lHv5Y68NjyLW3W0CnhC5DseTWlolKn9wEqBEjjeW
0C+63liCiUAjAPPeAzTU2nr0KPmJa8iWM44cJThD9tHk9CzBwcsW7fRs1KQEqeqkur62YIvZoiWs
MvSPKaEybrDdr4ajBWIHc6bGLTXveapiJ9WCw6RarixuxDg+WuWXWaq2Su9mrQzuRGfyhMx8GFSn
kagwmPVBHR8n5TbrvR3IrIVcsB61neXdTZzHg6BZeRYHYL905UZ1QMysssCAPNHdFLn6pWJIj0F/
mR8bZWlkB6js2EHblvQmh89dcNdZgQ2ririFkL0K92VERaNsEUEvdVz1dXF8FILI8TzZifPkyA0X
+UNhc8O70kfrTomCtTdamyb292raLzVf/h2ToepdcNMbz2NXclFFxgDiLkOFFVbKEr6wk9EVC6sM
bx1hpVjBVkSFVXcjZ3FqC1i24Qst24qC+U4KC5OzBPe7S90Tdp5+UDhp1Ab3yP1ja0ygaTjxG5Oy
8pV9p9N7e7Kxzwc70auFDEhLMwsnJtrJqnQbCsG+57a4F12VLjCBTCf1aU+SXUGGMTDq74P5ZSXB
rqxjWwp/NVn4xIXMLQURfBukbRawwyWtcTDV6rFuvBVKO04LRzPPb4vgLhruT2dSJyUZDhvFifp9
knG3bMh7vR8duOykZxPnop2vV4fCYxuYPnBEdIxMAaApLCbzPaKc2LOKKBkhxU0Cbse7yU64HM7e
84SO9VMRJ7hvqo+ISo2uqmRmiVv6X4AvKGn58MHo4cWjflQ+BjSRMhe+uvUJme3B7JjB40przbXe
clQplZsgVtxCh2Vz6qIBUJdqq9RaVLyZ0X/lhm4LtbHWigPFRkfi0+MivvLNdZAZtp6AqhNC4JJ8
xk7lbM+agAjQmLRnD6fAs1H8eo1Rkda8eHpFkP2aCJwN3Z6RB9FM6NY+SSu4cLuVYsTHkSOHyddQ
1A6qdLgDd6eKiMQ+1qvNQySvzfLAfRsNMLiaZX/C8sOqvV0ogiAs2Xek8VgG6cJIvoRpBUxvKXvA
M5XVEFhOMFUrkVkbKeSfg7bWyB44G0vKtAjGiZgnKpvSMDnX5m6U+us06Y6Z9Z5J7SGnEKVpit12
5Oq+eJh4tYbO1hoKQ2i8ptNWNF461Dm+8Ccfj1Q0RvNBc+NFH/6uZPPGoiAUG4exBkZKTpX1MQ3e
77L2kXrbniJ7te6bbFWry5o2ZCHex2RyXf0aZZuc+oXaLsBJemEDC7AkP/+V4aEcBboNqNWuQnU5
TV8DCcvE6XLAh1upb2KpX5TUhiP8lDQ6nSitodjub9NeeKnwtGzj7BARp8sEbkKabIKSZhYLDGSE
Eq24y7rBjUPFzjmXToObctJG9n0DWPHGCJR1SgqX6r5tDe9p0+5E77YIQ5rwb3PfdIWydRvrQ61V
DLPCfcSthcj7+qLO6HebRo1vBa0kM/5Kzc5pvG7RlWR/ee3GXed2fvj/ODuv5caxLU2/SkdfD07D
m4juc0EA9KREUv4GISmV8N7j6ftD9pmJKnYqNaGriixJIAhss/a/fkOkjwdSee9N3toyVybtLZ1A
n9BIdmn1UGSebU3UVrm2a03UNCIgbjOfI7VDGYxbq7aRBNiVAS1dT20hgVVSp/YIRd2K1X0xsIgT
zaYHNTnsAyiThO6ht1OqgqFUAevgoJK1UnYMwFJC8oJImcqpykkYyx4Mf3alj2780XBFMjp93XK0
0nPSoudXWyeISjuQ+31vMlDSeO+Px0FOzlE53FZDhsieRSwSlqoUrrrcAwdA1p/165ilqjJeDD0m
Nk9aqAwXWaQMEUKuxrqhPzZIsiRBOpWq9aBh6AI6cY9A18bm/VBO1n2c9Ru1lg6N2h1Gb1jVsGhF
QG1Z2KQJjvtgj/OvR6pANZ65xhAtko5IXRJSx4rIUJNyzO8Ozfg2nM1G2TVN8yz3sFBkTqEt4XG+
7IHm5hpSYOEStKBrFVQ0CXCE3LhbsTKpfquJDR47BqML1/1YvYtWsSJc2ylF1Hqpuk0lwW1yTVj1
6cvkqTsNpsGokVoSu3IY+4if0P2LvjPmz0MNH7ocj7InOVm3z/HnGJ4VAltj707zn/zK2rZFvMPW
7jmYWLmtflVNI6mbTBD90exIupF+lt1jSTSHGhjuJJCf03huEBduKvc3dZUMC0MPzhxKIAY4XcZB
3XoKGnPbB9nr0MPa1fPDWGobiSRNNIdCvIiMhm4ULSgOQj0LURxBge8ZX6Pbq4JtlHtB6vdKxTMe
L/64N4WbIeKVres5ulwkRdsg4pcy32pIKDCxqZBz3VG1ihyXSbTL6qRh39YKkU8RpdmTdzyX4fSz
UFdFVZCiIoC+1ZwzrKpZ9pz7A+terM5GlJ+EsnStWN5m9Qh0XS5rHH18BSLUcLEoV+vS2laFzNmM
EWZ2Fl5BBVmh5FZeUoALz5K3YmMAapb5oqk0aqYpJ6LxGMUb31TxJVIZAFW+luWTOh0JCF6aJEfm
5DMQPU7iu9+dNR8FS5e9EmFrD3G7DCyZ/le7nP9NTsxSoU1V8t+G/sD871km6uWTO1EM9pK5KFCo
NWE2n3swSuLCaStRIibYSaozFXtDfPVCKfcNBUM9BSdDbheCFhCrq/0cvBxjIVxoalKI9QY5i36L
ktGJ6ejEuz4FhKkopQelutS5sRr6atHTcPaIdPVb8Cfrxg8VR4Tv0oql3YzthRSX18JCelBldpu+
eHRbh59adWd471PLNikYy0YrVqUKEozNR1f8MIq70timVseeW7tVfxjIaqzb0FXaG90Ulga/Xkwf
nI7djuTWtm5XtaU6+Lwin7AWFAC7piVC6lBWJD2PL9m4CbRdKqeLNNtb+kMp1m7RE/E7iY4AahCJ
riki05RkO9QNVPmvNWO/AOIlkJjDAHV4DmA8IqOQIHxJwSoUqqewkx+KXkuYjv0K6OucmluhWMeG
7/bNZtSmV5GysxoaPKbQPvobr197ZbluBTw9M3EZhKBUbbv0JG0pMhFGHnYb/Bji7DWsU2ZY4gh6
z1b7wxwJkRzMh1DBYdIy4otJELMUw6MXoJ5NkXzAC2bpxxK19bbrd2wbGwb4qqnETSWxDsTdT51V
Kq8JCpbufFJLdO6/5OmPYQvE6BnOaKqvTdNBkgtPlk82K2nWWCRipJUDIE1Tts46M3UMUXWG6URG
kGRbwH3DMLqZEu4xbDkRF7Pv63hv6tM6COWNJ4hrMTM51an7IMxOEhyupqlXhNPaXaouy7hbqx2h
I3QspOTgK/fx+JhH71b0HvWvPluAhK1JvG+U15zsbKO58bVjr586zmxkF8s+SCSAiSAkbjy9R/Wj
NT7G7c8BpVU2HtVuDYYPQ1A0lyCoSqC5eoxC4TB3rivJR315Sy9RqjKucOvLJxNUxhI3QrMd+lNc
HfziqCYHKTiE0kEc3wd5tvK+MAydroiXrSCc8APNWJomMbITD01y3I9PAZrO2jh22k0y74B3ZRCf
R50DaZm6SdnZPIwfef5eactCgdlYs+MSvE7k6ED2+7I3MW8JLjr1rgYInwXYe/pOqRT2BCsFb8Ct
oXIAQyarbJXkOB8vR+s2Fm6qFvQoOwiecp6Uaq+xpfkqXcA1juR03Va1hmKY6n+61fqNl/7EnxSm
xb4V3yXBXysKE6o/RJFbCw9DeF8NhNFvgQoyDKPifraoqXeytioUi4jyccvxPzHn971rDeUohMe6
udFUXEto9NJH80Evd328zVpTeY4meYWwaJfkL/Jg7ZX2rNYDNsyZiBGN9drm7Y1GyKBjda+a+NAE
0pKT1tK3QsIOSbpqCB99Y80/Tb61VgXlMDvjJO3JDB7TFk57ey+EDymtouZiFk5UmFs12JqU5mvV
+CH0F+05izZCVbv1qK5q8SilN6j4aWvY9crsYJr6ru/h1VMrd2Mq2Qnrce+VjNujknSnMD4adeDi
jb5KZO9ZD04BK4Ko4e1DjUjDgIOfGS4yY1VtOM6kumq35qUVko2gcP4R+aCCUKY7SJKu2IJKCpfC
/5H66btV5u7UWXtR8Xe6TIh8Qde5rhW7NKD14r2aUIdboelqLN9hudTpOxKCEoICXGKOpGoWLfuG
9JzGbN0qgLIUKI7c3RMJiEVwTbt5JzbvctUvoUwtZKCPBCBDS0WnkYTLUPxAeVXWYBkFP8mi+7bP
L2Z7kUTB/TOR4BNWx7U9mBr4ddX2cASTmsRoWvdf2I59dt0rjmA0pDn7H9c162VpHQrje6T4a0cw
MQzFXBu5bkQPs12L3+VKXrGPMtLL5MKE/DVW+Ejzir7gfn2i7RO1K26Rn5bK0KQCm5Kib6LwpRM6
V9Il9liasbK6GuLS9hN5mVofpjdckqBeFOCvvlU5Pmr37E2P4y/u5bN3ckUjROCvJdH8HUuN1pQT
f/NVXxGDurjXzTjnlYjpcaSVRe/7W2Pz2o/HnHSrC9MUsZDktJEbfsX1+YQVeu28EyqVGXsy0mY2
G2KwV4p55Ni+8JLpC97PZ9ycX+ZS76/nMPMJGpb+Tyj6jdCFQo+BKXBdabdTs/ILamz64p20MSJx
MQjEDyrKhhPjLtQ0V5UfvTGhDL3JLHorHeswyIjk5Uex6m6a9AuRxqe3dkVGTLp4EgMfsnEK6k1S
LDL1NbYDflHs4/YHPehN2a6z5h6ij6ofCtzTdQwshNLAwSFeJJwhOAkRCLj30jtZ+55yV7x2+uF1
5IAJFg61qQPmTEjq94bQPBX+8iJKM23rWoTk2tCaHeWP9nuW7KJ6tV70eZUb1cSF1ZXQEEj+zSF/
tVoYfSypgqXj1ijbosIx1Pnec7ia+kalxmUfVtzuKDs+xEMNGOR7l76a/oThydnUIkLMmp2YLMPh
eyv9tZVPQJJA5nfjuJPep8f8x59vVvmESvi/jHxCWTC00WA5ViFmQfPotNmIFvhkmEIa18lNmCqU
gN7JEuaeNZ4gFf3FPtkX6jMtCEHYq9E2pJooIhKxZJVMWhNdHTlW04+sw1G2H45zdz4UrVUnPYne
a1eeLVlc6cJd4HdwobbSpOM8zGRKpfOfv9bvLSHQn/x9mBtyFEgyiP8u6S8jNiV91RHDUPfPSlG+
hgVfMfCG7w3RX3TXv0ypMdZSPSkZSkZ0M1VLw3z483f4ZHe6duNRMrXNJDVktff3eTSfFf583U9W
+2vLQ11tC2w2eTadkLMQE8AoeABLJuHfX3nD/qKI/4bqe+1+2EWiIpYacyCSA3vKTlm+F9W7vHtp
EguU0aOBvOmUfZ3vjeQlq2/Y1vPssRQEOG7xAhQT6Dqx8/I97V4s4eIZj6H8TLK6PgLYEqZBCHo9
dy0FHHZ8oJ08Weblh0KflBBsXS7Yzu/D+EELHWjMC5OWTWStJHyXjDKwG+MgtyujvxXBEcW3MDpp
0rs1PYM+211wIw23kz7HsN2mlXUUqt0QHcMc2kFe0mR8KcB39LK69TMFSiQMHv+Mk6FZTcTr5pdB
FZ0ifei8bQk129r67ebPb+0zOvgvh6y/DDMdPVgTtdgRzbYcHAYhPtGqwVZzHAD6dXiPlq35EmEb
uVNwElYB3y0/+JbznKhcrZf1YOVCj8ZrN5QH31v3X7GoPxvkV4ulnPtqIMAf2LU/zbviiz39s0Xt
2mtxDIXc7EqY+ln3qJEsCgsUeMzGcEv1Ef3WwHFttRx8yZFGfSGKE+HSdCR8wynqTRBvOO33zUpL
RkBDHjZdDUOTD34+PYlhfWOpGWwD/WRmgYOp4EoCXB5CfeNP69RX7CAN9yN4cqzsU2JZQuUrUfcn
z+raRKtRkz6bYomaYIv5QP89Axrx2kGrq+lmVwGXDY9048KvzFI+0aZc22fNOQNxmjJiPI223A80
E2u9+uZeeJ3bGdZ9W5XYzu3CCfsFN42+KFQ/u+n50f9lkklCiti64LqBn9pWB9IBmaT/XmyiKF/V
SCJJHanY4lcuvdMd/d5p49pWqRbkrE4GZCLGk3env/15tflsqF1N91j3a6GDpjPbktSRU3/zxCVf
TXe9r3Ovn5/A9DQdvzL5+GRDu3ZQSlvTslQvpZazylVlQUWHg2SI0CTMxvnW87j2UlIjFpQ+UYZd
/tI62cf3LnpVpEQYMYuhyWCrnkrDBcX53mXnx/SXMZxWoWGJOXUiLEbaXNYXtgyfPeUrAEPW/Ero
ZZkjnNKuDQjAqV/YRq2slOQr793PPuJq9sUytpomTFws5WlKfHT6KSKj3oq/MC36pNS9Ni1qxShQ
BKlh/Rz7/eB3CyvpdyZw5ijfouP5Xpl+7V0UJWqvDzGmuXIKw3xtNf7ye+/1ak7Kpdq1Yy0hp3/w
74RvDuzrCanmNGxFWgSa5G0A9ZGz//luP1lJrw2IdM/HdXM+rYTxOobkRH2VB5n754t/sjxd2xDJ
FmnCKULHGa3tu82ofO9pXNsQFWOkgYzziOt6Oc588S+OCJ+MvGsXItwLShnrsJE0OEjBDZ71MZy5
UzlGrqdOX3zIJ7PnOshT1mPTbyI+BFh05nXQX1BhfSn19zaaa28gRSMqxK+xc9DLOlzoquTk0A2/
90KvdkZfM6W4NXmhmocRHKYPX1TNnw0U+e9roYmVeDqO3LOsOf27EK3+fLu/Qp5+c74Rr+ai2vSa
FVv9sBORg43YAUZw0gZ/H2HMKgw/Jr+D8YikqEarMZaOMIiotzY6nEtRXui0s5IcNteNLpsQgJF5
lMEqKhSanumqn+7VbJw7/bvAlG3IkrMxqFIE91aquuaor/IJVFZZSXrnAJjZKu4ZXvY2qyOEWISq
8DJxyCLIYa/j1TdMyU4VG6ialxpqd6jTP8dINjVeadG7EqcsH6hPp+USJNlqSoaN3FRug7WfmTnC
pO8Tf9xYET9uPzSaqc39JPnLAFFSl97WWPl76tmUYSakMlLUe7zrYBd8UYVoxvw8f/ecr5YnVMKS
RG3aY9rdILN98IZ7Db6RAIEyNy/5yPPxXvpIWMmWshmtZtnE1XasdXoYW6MZ6cv369Q4ZB6m5fBT
VUzLB4tWebHozB8zKhHn28pARyTnq9l9ZFDcGBqAL26hCq58Fa0OPx2nmzL+EcmvSB9QONxlNA4z
dT3Rex7a5aDCY5l8nA2dvkydEJ532L/nSL5wL7LVul4kkIWNYUACtFalaBnT3ZggJSU06rUfBEbr
/U5pn7vEWqVmv9ICQBIY2uNbLr9FhJQM/SaClyHdNMlSsODd0LMtJbsqNoP8E5je7vX2Pq6zm0Jo
dmNMU6mjU4k+uVZyu4JS5sExiRXsX/uHsYYp3d2OUOb9lCcRHQ16cmjT4EhhgBbiuC+05zoo4YCp
6yRQ7WEUznkD5/NVksZFy2GzCPJlPMUPA9HfSfiQT4ObVztFX+YivXqsHFupcgx+2KcPEynIvdaf
BMTjpcofy2EHQ1YQHQXCeDvKC6ZBoR+xwFoMxVovmkVVn8jOsLOwdRX1PSn32qg5kZ7ZSi89ZnWJ
QhFOOnfVhcqbjoM7KVPr0MJwve/apTgRao0mJQ3q81AWM/tL0erz2DWOiZKilQUH3sZqCG/hTRtp
5iZ4kxuCZPdht+lg4ftGYpMoORUkTgTTRkBgpR7J1nMS6OiWFpORYdoSt6Dx0SVMls6HijU3GF1Z
9RzVqzaSVy+7Xsfk1NpKqDwtb0BTlbqB0axbem1NGLgJZIW4Glal/rPpvGUYWuuspOMVKO+ZD3Ua
gZZPg9ZMRVcPZSdLLmOlzO4wti7g6lslx0T+ERq3I1IGQFIbOARqqkV0XmqbRrtpAs0eZ8nh5EEm
ekqs4mRO2DHRQdEWAnoEQThYUXMoaPyWg5uqTyPJu1O4N3C+a9cchG7By27Mqd9L1lkKPgYfoaYE
JaGA2a7l9qDeiX2/teIViBJ9UW+lwbfgoxeDv6RLZ1i6bcFBhxZk1aQ3HHpJhC6WQcIs3T6Z7loT
QVAJbVRUFxlvTM0eq+FRZCRCjRpoEnidZ6deDlUqXdS+YFcj9iMkvkyWsVD6RyyP6zCw4wGJSQoz
dUqXvbIVoTnoTQCdja5lAds3QQTwmscKisJNGSmLwFCISMThL0XUWO3DcVhiAIXroBvFlzg1IQ58
dIq5IJxGqrdChi4dnGjoeOGdbitYBSniWUNwjXAH53AZ56xae6nzdBnQzTCju3Q81yIEc9+yeRlw
rHYyYmErg29vMY4BI5v4UUgrTIkUtBjyOunNk69Zl87YQd9KoT0X4bbHzLwYlnqlH1oWaKN+EhI0
gTEy0bB2xAKf5ojSCrMt2iawZ5MgdpPmadCYny00HcJGOuUDs0ZbFhFgjapTaK8l7NZmeGiGbCWG
Br3XU2zimGmuIQdJTWy3AbGRs+6xi7f5dCOxhUnhY93Cio9eLV1dF4UO3bBaW4YIOtctclScCcRP
QWTSIfi50dNTHjOMB21hwusXrfVoHTyDpLbawCw6t7vm3pRgb8Kxd/I4+BCjZOsHl5T+OnNp3hB7
DQKU8aj2GUtk5k6N/+jR7WqgBadWetD9F9OHCs+Aa+DP9UTDLEZIQwVTVDQfIpgeGek5eTzd6qV4
n8KJH1OUxUPGuhxZL6nAihgMcbVKBt3Rm8GuNLBnrcqfq07fdOIeUmqAUQz2DqiGMR/Vs6US7pru
TaoOYXKQxWezH5ZRzq480JSsZ7fcfierbPs/xqbc1IWyiqMzXEN39LIDJwBb5b0RBFPFF63AjhkZ
YGPBr21oHnnpWjKsQyUfuuqtpCPv93aDb73eYGHoF+5obrRqWJTGfWO+gC05Udg5pf6gpT8V/dJF
z0SGOSpSEp+io83eDHQME6E7cm2cqui2qElK8S9R9ZCGS2bUqve4mpaEBz8eb3viwEJhG/cGXDpW
YDi42KradFwQ4sFqiqMaObC5rTPR7lPIA2kduW109vJm12XoNODi6NC8S7ibOpUJhyndsp698SzG
GTxcCCx+cOdPF27DESEdiWb3pnTevhJPgnrfh6sGTBgp1RD2m0TYGh6YsHWIaSEVkNhnp5R0NN7b
nB2n+8jR5oVjskzbYd8YSN0s5m/55FnSZgjostYwOwUGayKK6GW8hUaTbk6zFcKBUrinUDtr7Vfm
eb/w/evahC91be8WkJvoIYjpd9Z4bGrJCVmb6wpRePlT7aNVRmnVQHQJq4z8J5Ts6AcI/nV9XbD7
AO1b+HOS03Pssbl5lypNnVTzqfNkJ2d6Rjm4o7lp2g7SFVr3sLGrQFhXbQ4r3EKrebESmKFZvtQb
SFUQg/9c2SIH+E3Jxde6to7Mm6CNi6AD6e3gKyYI3vGtKU+B3K5roXRCFmOUxuteWZXFtDel58r8
AQd2ISe6Y+TdIpjQXiLEKmB5DJGGGPuGcJHFhCyinxCQCm6ptjtoheFwiorELXCb1+PbNkO0Gsm7
euYSFhSotPoaFUG8UdhJdhdLpwbPg6npHTNXXNEbHc6qP1JEqFY8LUMfQyqaBuOJrPRljpAz3PTo
xMLmVoPFpIzED4n3Ha6MBmKSyDskwTtUWq3otr1+jtinoj5zfc6SZmscohhGGmi+R2WFgI0+Qx6T
kNgjna63mARJi7QMUZMvK9T2Pd3pClIQy8FUvUzlDrsfKiHkykb+KAq4XgMlzg60rbDXSv/csHCN
KAGGemmVB0s7VpXThCc5n9ZitBl57zVqLs+HVSzka0X2bchp1AVbr1h5yUbua1vXA2diOdMM+JyI
LUwVcrZUuKp5k7Eoi2W7kJucVRzKJ0Ii5VVtz316DtCfgcLmM1QdngqIcphlWJW1DGMKUHMl6OjU
FHEfJsdJeGHLgJHZOwqVU9Gdx4g+qb8UvcPE5lmVF3MyHV9eCcOiPxv1oRymhTf3WsSdP53k7M6Q
brW4csk5Xqg0ycP20BpPNbrMZDOwrOmUy5rESJ558VgJxLz3KXwx8ZmIUfzXF69/EMVT4L911S6M
Hj201SFjIWX8Kdqx8N+sCi0VF47u8iqcw66pNVhwTVT7tLSIVvB88zZAhTMY8JbJQHNbhIhVKt4N
ySmnr24QOgDR1jVTeWPJ0tLUvTN53G5s7cjAMONqWRTQ72V53+TBJuP040ERzxMd5hSvxxppF5QP
ef2Sepc6vJdSa4tICC9A5c4b2idBLHYJUzo33id9OHXEfhK6QMKbk5F5VoM/tfmd2rBCiAgZgnzr
wf5UQh4AaulQ8C8QvOwamWgnsgmMpzz1SCkbFp13HAnuLGC6la+edO7kfFEhxLAMrAvUew1v2jRE
LSvGe7W475JVOzxF8ejk7RansjkjlLIVFpbKwigph4ypqBQnAocXTDI08OiYSW1gsr9K0bmlvBB5
+9Y9+i4iR5r+tfJ2Cl1h+Ra4hHLflSESN9NBU/dhN6xM03Iw/2jE3cj+kaovEUqHwXpQzQ+JND89
zF2/y8+G6t9niLVDHEawP2lwgHdaD2p8wA4Uc/70sfVe8T+lBD+HMVil0rvXjK45UAbACrcrda0G
q7EvUbLvJJqYic7Zt36MoxxBdAxvrkXUjgNDV9+bQr0Tc/JiyqDhzKx764nyOm/rpwBvbN1q0WAF
K9XCyIAukY4GsWvgeaaN66M6qNXyTm+tDXb6xx5VvzHCak2cVMc5TUJ4J1l2T7pONB/Fe0oh1P+t
fqsh/g+846yiwTfFM5fNYNGbYxn3UStjLJBOwRJBU8kZoJ+LORL1LGFYBtB9M39wTEQTRr0Nxb2c
PwwAaEoyIhSZ7NijIkfLIenmuZiICJnfpzWusm5dd5t5E5KT8meoJuvIU2wk57ZZIYhQLyMQQgra
JCDJmhLfQfCBW8UmbKFB6+th2NaReWOoKcLa8KAo+OMmkArLxg38VYTfilmnZ09SVw1KGL9qj56q
bLFMW6neLJsyz5NqboxW3NUJY5HVyMR/udeeBSQ/XsbiVJ99yP1V9dJV3tJI4TbfEdVTjN5+zIxL
EvdryYR1iP/NF1vZJxvZzA34Cw6OaokHgV56NyIqRBMdVF/g9r8aC7/Z+a8dinup03tVLoed2Tb3
LGRHD3eeQacGVTCFIBpqpPY3Uwif5gdWDdQfuo2wbDcJ0k08mBuxnh4C82dk+UfL+/nnb/s7vHXe
tmdU8C/ftpqsEu68jltYoi5iCqCZntwX+RfI6K8wgt995/lz/3J9NTa7rkxo5xWi4jSTeN/720wm
oaj/GQoXv5Voym+kHpZxs+3ZD9sxOibGsfwydfdXr+V3dzBjfH+5A3zJc53xxzcEQ5lQ18tjihak
dGGRbb3eQnFBuGR+MxCfEKJyrtmnUpkdJts3xQ6a64CjgimL38D55wd+BVkGiMDCmKb4LhBWUn8/
hV9gi+ysfKHffdEr0NLQM7Qb7FU7hPeLkmhdkDg0iWtoERcOzghDsh3FDwkeiZ3R8c/C9zLBn15y
xKm+5OwmU6A6JQI19gFXRSY9oFlIMo6+p654Vnx1qentUp3UbVB0biA8q7DDc8W8sfKnvujs0Q/d
NH0oJ8PuY5Rwxaau9974kDWlg6mRhRpWam6qKLJTDEUqQObSu1XMrclKynpmF/oe1V9ZPsZiC7SG
rw0ZQgNiMlb2OkcMFE+2UTxjE5J4KNm2TQdhSHRggLSpQeGIRF5oHgMWyQG10ZCnM4pge0K9mB0G
yragoniNAwrFGJIu5hlJgyo0MA+NPmwEFTb/7NLhmsneEl0ErOqEVLE8BvmmHj1bAx6UwSAGJV1H
+G/FHAnyBiG9tFGLeIGPG/rUfLyPmtyp2mBjWCYGW8+GQskebuJyWwCvkbAU+q/T8DPL/V2ByKcM
4E6jYMSdRVZWWr+3cKnOiTOgPbafpvBYhSE7MTU7O2ovRcyV1PEH1N89UkZ/5S19TcJkyuBVI3sd
niNVPmT5TyUv14k5Okk7K/u3RXAXVtNz3FP46GgGdcnluGkXIbsNEr06u+vigxwfIIni6eRFS2t8
U1LJHcXobDQfVvCuyoFT9HjGpQagR8Q5K15UsmgP2Voozo1ROJNS/OzrbN0IE+e1Z0PdQSJH6trs
U0Vx8TLhEK/amCktOj29nRCS92iNqm5Y9rkHeJTsEbv9Chb3g+TZhFQQJDlRuU8x4HA7SyvxTzSm
CAjJ2KXSMZgODZVjNfr3mvA4RtXOyj6MAEWtljqDUrojmoK2t45qoGwbX3kLFdAHSBuW+CF0Crpj
0rRqDbfagnz1xwjNFqZibbG08NbIUvU2MsQveiC/a+TMZ76rPaWMo44h4/VUHB2I4WXwA0cwoY8E
KOOmr9gNn6zl5vzpf1npMGnNZAyE+l0T36ekC2v13kLS+ueN4nctkfkrXG0U1pRxQKGK2uXiOvLJ
yRvGr86Ov1+3zKstwvClUAXV7XdDfWi7CzvAFxf+XWdrvuWrlV+3lLzPDFDyFmuIzpswBMM7jozj
TPxqe/tdo2H+iKvVXDOypI4njReLiqOIG6IDdaCybYRdSRjdB+JqzEzWmdC2VNP+85v47DVfrfPZ
RA7KOH+tKnhVjLkqRM+H/P/PV//soV21qMw4CNKp5T37mkgA+W6QG8SneM/1P/78Ab+YPL/Zp64N
cyOvgUWrKeyA+jiv1JuwCo9xob5JPgA9ibwhK2sjvRvdwNE2Oabek1lxHJkD8BDb4bDktAWmYf64
jgtOs2L+ZunppkFrSeNuWXWSG0XJLqOS/uKOP3nL1tUzEfXRF71ioM2IulAPaCno+b5PLnHw3BdP
/tDgsOY/T9hxqRh+WDF+PoaAnVmzEHoYXQWyzhohkpmLtJNeM+E9wvv9z/c2j+XfPEzrqtNVe5GE
qZwJjgjnkE1kBBv885U/Q3Su/YdLzsBSqzISmiy6TbVxVaa+azX9RtbHVY4kTZCKRZ0nDn71OPzg
xJHlDxbiIAlA28/WZtTbkf4iRbAoc2VLp2nhBfBRIzs33vyIlTu+lLNJCZCmJFFmEAUqog7u8YHy
a6y0ROzcvHhdm42rBM+x9xprhYs2bl2M8UM+DusYqnES3io08jPSVVvrxfNUu7ZWWYjtwzS8qYN6
JiwahED54ql8Mj2urZPH2Ar8Eif+nZTkACCJPeATTMYbXdx/cdf/42+Jf/U//5N/v+fFWIV+0Fz9
85+H8L3K6/xn85/zn/2/X/v7H/3z+Nohes+vf+dvf8KV//XJzmvz+rd/oCkLm/HUflTjGS160vy6
vP+Rz7/5//vDf/v4dZW7sfj4r39/z9usma+Gd2b27//60eYHmo05Aus//nr9f/3w+Jryd5vsR559
1OHr//qbj9e64c9V6R+iZCmKbJoYocrz0ar/mH9iaf+QRVUWTcVQYcipMyE9y6sm+K9/1/6hm6LC
4myphqQqmsZCWuft/CNBEv9hiZpKDo0kW7IhE778f2/u9n+m1/+8ER7Gv/79b1mb3uZh1qBAUa4a
zrouy5qkcCHTUEzTlLWrLThVJDHTykg/qJEy1jgxClbVYpQ4VhBFc91nv8/pRTFvCpVEuzZslQZT
ml6GKpqqeu2Oci7oW9nrOpruDXQsQGDTJ4lHHTtyLWsdabZg4ny6wBZKJBcvUL23YKrrwInl2n+L
PGLXF31dawg08yGdLdXSqjQ2ptLDtJ/cBhMN4aW1crF4M2hYVS5Bd7K86MNgthkYTeq6AXg6uCRT
66G+N2WFlpVu0oC15+8/rUOpbZO7+XuIC0HHSVXG4l/IzItvetGDN4c2vRW9keXToWtiKd35Q55w
dMV+WrhEVoyfQ4oF7am1osKLXBWSLL+jKZZPbJYoVzgWZX0nprhIRaKe40Ep/TdhZ7YcN65t2y9i
BEGAAPkqKTPVt5Yt+YXhrkAS7Hvy689I6cY9ZdUJ+2F7V7lsJZMEgdXMNWalQYI1iBNuwIiM3lMo
R/KDbFkY7vVb//hXXKbX8qor4srHjCXPGc1MvFQFr7PJ5/qBy+R3dFtgIupUS29YuY6Itwv46y/z
EDUR5CZj1VMypPHr2HvQuZ1upqxjJtqEAO/MmLuU1NHN4y/JYGhN/FkJSFeywdbrwmgpcajkHPJ3
vpf7dkfJ1y0PkjnJ9nvaDlBe5Kpcc5PMhXCHKdsS8WXsQvulVYWDN+f3ajgfIOL2TIUuYb9P/NDn
tQ2qksot/8LEWaDzK23sOl9kMyCqz2W5FvOdt215/gtDEF/dbKKvECJ3sl4OrufWvbZeNntPc6J0
+70KlQAunRcVsN6aJ3k1m832J/PY5OUeS5M5oTuUtJ9TW6flRTFJYDC1azy3T50LHElynYXVixQj
9Czph014G/rtOv4qsoZnXYHrcD+l3/XgYUal8m/c53R76FM9vD3Y3qeoUjSRUZ9HVPsz6K+2LPrX
TtlRw5uoVhaaI+YnwHTap6de5s0W3NEoiNPzKkhihABrbOKDzYaUvCylhVucCN7y8qqIgLTih5z2
8qwO0iK9t33BzZuqGtU1GhAgNMNi4ruVQmp15WycTGRwRl9nPkjFL/50JLQFcVXE52OhJQPHnht4
oaLcGy50GyLMT1ePbztFOZ838bSHxyYKGTesekKPMw/Pvy+Q3SE6V2qK96KRUXrj13MdHHDHTJvz
NJwncT07lBIHMWw8Zmbo+DXLmnL7jJRsUD9Xn3nspVOhu3m/6KrfWL6jlqBeTbrwz1BEN/9zNAbQ
muaCppzSTJk9JMLnKfhkFR6cKXxMTyealdy4yd/GX+JtRdpgnKurLTFJ+1p3Ll8e1qrIkh2YS+ed
V2Ze9SVeQbP3tXdp9rMugODAELIqf6xskcj0ZAwzisAnuqKFemW9iR/BRwXhxdpODTR736OzmDYS
LGIj3XIiReYW6rXBSlU3WWUBGNtZn975XNOIRYpj7EWts3z7/P5N3UIV9mFUTrbfG+jIrH8tBv+y
Xgd/V9q8979OIJGDa+GF83yAo8mtIo3guyeUscqrHBo2aphKJfIQW8UNi1Y1+C/LQGW3szFsu9DX
/VWVqMBdmawAnGTqip0oamw6XmR2lOTDcqipcBZqiD/VtquOlNIJWVRr5fSA3AZUTV9qxp2HMGTh
CbEZ7k6/WrAX5PQRMcKChuWwjWzIey/ZBG9g1rCKRs81CS/+5A4Jncj6JB+9jWR9Hn9uTVCnj1lb
59vlOPnM0HZT0PbnMWn+CQC6Vh5meEWUnQteyBsRb177uCqbpd/GTabigB+fTfjMQHyzWVNQ40pd
Vy0PRc63uqiWmrXsLSX7qJrjlZeHCZFwuVRzmI2XjMGkFT97PsJuKgpFrmCQehVsxGJtvfQz3blF
78kTquV2MkkO/GnyDHD+k02N1t7n3TRO12GEJ+AMxiygYVfArJsQGJZ9dawTa1FCQnReeE0zWepD
NhY8n8nTC+H1EoToSjyzSCQDK6LBk9lJdoHMDPxqCy9jf1/lGrSHvrdwYViSOqZe0/fUqTPlMZSB
+u39j7frrKBVvr1fa4e/65WYk6J4wnJt0Ffv793ABriem0RkkOaYiokfqqY11AZkOGzPeRtQI2iK
Zhhv16Vz/sNYVOBanUxaeV33GT+PHQRthDtJkgF98FkTZ7ylNmKkzztDtT5FD/EY2/GVmMmUdxs6
A3fjzxFFR0FXKKJ2JVWWnKdqigyjSKbl+by//JNrJo6++u0ntlvDwnz/535oJu9p5VTnSHUSyemW
1bC6slq75lqgaUtv3rer4u3gK+LIbbA0j6+JnRKO4EWTk6x7qMPHF3px2OdQee5NO8A5AukHl/lf
odz/FR39nj5FOg50oHWsYsP1ICYnePt3fUJafwokThiwZo6bWdwavqflMDanbZ4yrtr6cwMRSeT9
CltkVc2p0gq+WDiNqbfLJgegcShriBAuVGl2JpdSyCs1NTyP1Bne+nrMxLADNQrEM0sCtiUxTqx5
lQ3tAS7duouTrjFnVbmJer/VTDsBNAuiYj8ljnd/Ni0/ZY2X5tVuOmHL92b2nj/fCIKi37I1yI8q
VFKHJgzjKBT+xztRbTYpcgeWKu2TTB5Svrd7LizmNI+KCYTtslbhEcgLxBc0dOF4R9IU687wBBqR
+pz5XSfP4Ou4bIcfGtOSHjBjJFI0XYvutHWaIxQPkNJgmmxqhJlNHkPF7mb4HtuajJi2d2oYvzeB
QuTl5UNJQWdEkIFtQZFd8hptT6pmO88n8xMMIDMRYXGbybjcrXHdAgdzj0u2vYTTkcvEkXPKPjDQ
UwpPqyG8FXX9pdiOCnntwVQV+8Cl+xppGFvK6WIcfrzH8l7UDrdF6z2MDUGSo03VM4E3DGt4Wtr4
wV/y6EaO8F3LGGJPo9UE12h1l7wkXf+Y+6JfdswLPiaJYQQb0gidUNhbYbUkp1UwV+is3PRAzfFi
K6eLqtJfdTN/RnG1ACEB5IJd1KMAeuWFkTlBhEa2rjVFVY2Sz1fwP1Oh+1+hMHixzjbM9NkcbPa+
SKpp+OGbOsxvU6rH/el7xCZsFA1PZdPedhV461WH59VS3CzG3BtUn1Z6N9SI76yPYDKTXntomvX7
2LkrvSCQzGJInkv8ra9099AymXMIO8UKz2d1Eo4weaykCZuu4AH5uOZEIIjy2xmPpMA/m6S7T6fu
ydsysMT1T7lS77at6U+GQn7qUlRlgvxDzymdYHuJrPzeS1DX6WK8DAT892XKf6QSeWOLBUGRI1yK
O6rdfXvLuQwMFIuu1Zl7u6xftaefGPHtrxozYbNnt+iUWFx+dmP/K0JXv2kV7VZ75CsX4eco7v/x
+wI1UDr+tLZ7DuRIjVV6DYTK+Z8g2R60QZ+XAFiRWwliN95R9U2emox42FtfzECLumnQs1D9v5zD
LTjL23Yadl4M7e/QTxzcp3MrvBP2s1uRRAc/Rw8X+j+lDqZrQjCow3kOX3CYbxjX35cqv0lBQJ/k
fbKdmQFmZhniltEb8y1X4tdWNA+tk0+hS17WmbsEaDIBRY0F/Q7XPhxhyvDU97CRoskxsvHMqs2+
008KMpZ2V+NN08utP7R0LAhslCamxaVmSK7r1luguYLdMHdFl4BYwsEhu0aH1UMAFxx7Z1kiBHga
TqqdV7r8Jz0NJE2dDYdsJsI9MlzpFQ5fTV7mN6XdwC9HyaCTvxQ3PkA2DKmr8hWJnYy1Hxo/Plab
/lVJViCza9DN+fmgbdw8KosZwnW3+XTOKqYPHDNCOk5oBfdy+Jr0cQbKTK44MKxy1sWnpQvW/Fvb
jSXqSAJtQxtHmSOvCpOOz55NFkLZcizavwyNHIsJ/6qCReyoiiMm4IjxVUwi/jH9BlinvdjfDhGM
GHIRBqzdLmtFkV5EJmyzr+SaxAP0O6P6VIZSmcdB1Tiv+KlCCGLs4ChN/P/6xf9x6OnfC3PHS6LR
E4RkVSoyvv/Gj/jXreyA/jdpnxs0BzknSTZXXrfzaRzZ+8RrtHuuizJHdzfNeFfupgZy0yXaQLT5
GSLJkelNed4u4wS0vI68IgFZGCH8nRqB0Uw4tdFEO39AY8nQ6AbdqbVjtjz7IXncfqlwy5ppXjo+
0y6eRHy+zTwHBMu4z8TdMufA68aC3zIrgFjwwmHS7dSaEia8f5BNcVG8GcaMj+h41CSD5cKfMUtL
RqVRg+vLoYwMrjdDy+uwBOuAgtWlPhi+qA6nRzo8a6jRn9WYOYRvf8Fw9pGU9SMKrjDpE3lNSIk+
sA7yCE5wniZs4U3fNjdbkWEk4G8R985LBBdBE2II7pZk4nJTr0yX5xXTYkJw5sYTe4XULU+uG173
ZK8lb/C+iNNE/22l+W9DPf9bcY10pBAzxNLXgYxF9B/3vn5Y1mEcPXthVRUVK2BrUU8CFzi/AEiI
qZCZHhHZ8dGljGdegUTYJdnPuTneZxOFnAlYVAD+lwX+33Mg+SpTHiTzc1eNY3Dn2bzD7GbruMNl
WHbfITxnzW0UN9GTkqJtL+zSylfHBsKIQuV4TG6Tk7sgyEL4quKRj3CJL5KnJZ+64bZ2gjtXK4Kq
83hSzddMC4HvQ9q48ez9WgDKHZdKnVIp4H/8wS30sNtpKd2ELzpe1G3vb9aw5o6XlUWxnh5dMJQN
mibChl2UkpadbWGMIGeGizo8eElt4VGZmaBX+U5Nj8nbIvO3lKsxJqQiaBItvX9yJGIAXPg1exoZ
pzWn75fjnF6TZz3ger8vXMnqT2J9vKNbNnC174t5RYTMmvUkrFanzHK+WdUizUlWP6w/66Zf3KPx
FtIQv6KuZnahpiD2jwqoXn/fVMViNvSc5x1OLAaJuD94UCfGiCkNl0oe0/sj2zrFykX6W4obg8o6
oJm8DPFlnCN+vZwmL5k/le2SPLdNy7VRNuePVyR8wV3aCt6eft0WZsSqbNHmMzFrtN0Uk58VX8Hn
+e33Tm1QDOmk/2psZap7MVhN3933Xkgn4/ji/cVuVcNi8eOUjzAiioerEN4fqETZ8+K+v+/r25se
pg2Lrs8wErxJxjYBZjpkOVczipEvBZiDd3mGxZpepZsVPwfnT+UhljMNUo0+vqH5c5wVPpEGADtd
6SnCd7bt2+9DwPJ4pF4Ur+elTA15BV1gvlr0tpOUVbqW55sb/AlgmcbXZOLFoOeLTLUn2zUW5HnO
BhXuTTZG2ZOF7bXuU58E5qZVbe1hKNOkuX4J8pktoLdkWnuZxwi5POxhgKInw7HcgnZKotn5UtSR
vhBVjkZwC4InvO1aIpNNkU/Br7SJMmiv0zOQZwp/nAS3GMLWrozlLxt4Kdxjme7mBstdxALmdGtQ
MlXOS6/KbG2ugw0jmSGwPBqnKODRDCK2CgeicCDy96QakExU2FuAs6vdFXGX3IaZ+bVxdoN874bd
JADJT7P6Xufeel20ffS02WU87+Z4uWxDnTA7DsPRyyJ7GhfMNmhmw3bERNst7irpvu3N+NBg/Xvq
+288ca9G8xmt0tyIMKMllqD6nJtxt/DDLosKtfcQjz5p84bIBu1F+rXPwQ2bDOGoFEWwq1bVAfzb
wAFTOlIvwZT531W+oAP0TXzqM/Wwx4I4vWnmI4i0he26ykUdcsGrfILZQPV5VOt6EbbtJ0dkD9yy
Syvg4m1+NQL+vqq9UJJX9cltR62aTmhSnrHqFNQjG+y7JbdHvMv4deZ0gbm3Rg9J6+UvakuZ6gi0
OMqa2/E0WWlvjXLEoUrUK/xVD4BSH8/JofeWSyfyZZduRcq8SzWjI5E4IXdSA2PsRLLfcBWXZzKQ
6Mgr5oLYhNFLdERel16Qj3uilv7BG4L0Ao0knOFiQVAyBV/asrZ3UdoE+1jS6mK7va697J7WKOrM
qYLAn6/kSyZT2xMYtWrvr9tERFQzRHJCXQJK3ZgQNGby2XeRf7qmKIgl9MHv20zXyJtF8TzWyy8/
KRaifHWe5VH1TWQjEL3ZcPQ+0TFKg9M1Cb84M9nzUDAGgSiJ3Yb73DOXsZQwnPv5fssF6QE1yxNS
k4C+KN3FXbrI7TCu9aB3Yznl3dm6MPyFchcUeae65BODd2QWgdviPSYk8mLkP1GJYqowDdE/jkfi
ypyxv229JvORlE6mLe3OBbWeryHmpGchytVz+B6/qL5bVIChPk1Mu95UHmLiwFPe19qp/FklwHOb
qR2gZub5l9wbTXOyFkF1hQIQxe0yfiuHSuKUVEeHCmf5M1KlqCURHGl7GDapCpR1edIEGVCNrU78
MxN15qGm0jCfpcs4PuYjEPQWY4wTTLTjnTURwMsKOcQvMc7255yphxyf1p9lbpb7sGGkrR7F8kJl
oPLo5c7xrhbh3HwZfQc9bIujXTzHo2ZqaMkRJMMtrOUcXAH7eExyAJZJ2iGGcRRKxtTcAVWpmJwZ
YQnQjfT8U69rkDh1XhvuLQXww4pC+iIqPHcrG/K+wXjbC/2q8JSWlb/rJrM9hyMdaw3hhrcbfQ5g
JQW104OWpBNaDl4Tnxu9zRjjhJC4GHAIIdPiucV/hCzc/lNafFqGWOkzIdrusrT6s8paeS+JSApU
ECcKx6qdLbqZQU9kVIVBCd/K9Qkye/KqOC952Ph4rE4gBSNhu09owVDqXu19uvr3qnVHv6qxu8jn
Zrgo+0FQ3a+Ot8hOp321xdNpEbj+MEW4DTbr9LS6In2Qg/4VTevCfjTFF2ESrudyXeLzZDw6NXCK
mVOXF8tXZyDeUiO9nrNMHfH74ptuxRbgxzhPp5WzKNb0ZD9JubHbh0fh9jCXwec23MStbf3pGU+q
7jnmpH4spT1y7uVc36YT0GIF6OJHB0j/QMcto5TJDOTsjDs0Ip5vKk1GHYW1PA2zaf2yuBC5/jJq
5m7WMPoUpNrukwRnm43thCjL5l9jO2xftobBA8lAb7GLWxGyouI4e6kULXDvaDoQDZTl682rL1Q/
+/uoauYn8PY3USaxJWEc8T5eHBhRJF0HZJE48nijvAuXmDm4KW0OU5Ch8t06M13nWRh/dhmZaNz1
OJPlXbr381D+GIuowlm+rn/CBI6uTNvVWHEFS7fvDL4BjT9mt/DCFaN/a4Si2RtOC29qT2SWTsPJ
NhfDqVXlt7LzS6RX+QpFKYm9aw+Z+ImbSDWgIueHIJ3Lgx8vZL5LM92OlJXoW6bxTWVT+0UNDAIs
PndkhMb3ig/RUVacbsh7y/Uruic3MW7izM5R3EMwJ0dMM8rC/JiL4DYbEchVqy8voKAj69BdHQ+n
hJd4YoxjegZAGlMP46Z8L/JSfAutJa5LPL0r5sADh2ohjuEvNfb+Cf4Zcma0wTsWa9LxzknG2tq1
rR+KwsTrTgxtZg8oB4a9W2z0ZEwKq7eB0ZfU6pAQzXwB0rMLKezvihU94Rwt2/Ugjr6fAup8ULGx
c0w2D5yO/TkNgfVMl0N97YhFT0ZpmZcUrtxz6ACVksU+LhE4qjQ3p0u4EUcPAkKt7vMD9+nWYxD4
k3ANRbMkD/pbr8loem6MVXmez/hR3pbLoRyH17Afx8NoVH8RMO61q2K0bLqkgOfS5nVhiwHQv25n
WaiZw9ND2F+KcvkaLkbfEFPcMrBr71Y7e/tWBxfNUetXtobQmfDzdGkxWBio9H4jk4mJ2/LbhOCM
yfC5ps/h4zbT+w5eeMS4SqvMmYTv8trWSXFLUY+J0kAXN/XUe7esyyNqf2CQatAQWkAkYR80B1l1
ktdz/w8t1uoQmXWjJ22TY/l2Wl5WKX6ENve/6NLDvs59BY4rz8eF2gaT0F3zPBb5DAh5mlLY52H1
zbmxOid2jR6Uq/UnF8PEFwyL7Ku2sCfWLGQEaT3flQowZ7tE2Y+kseEhTsR4htSaNki+UukFFZJc
cDBWt47RUJyGLJVRWXI+peMtJTsfh42SorN0/W1BnfkqKixjecMk9tqMBcPfSxc/TXHfref5NGU3
vrLqnp/lLmUO0lZn+tWjwXZa0Q8gmNDhpTfM4MBbv4LhG8YL4SUD6hedmsRhzcpkl48qAwem29tG
9czute1rpgw7dEvtbgAUh6NA7N8jvPEf+hplvNd25V3nxATp2eG2QRR0kGTqz2w22w0SK3bmyb6K
KYKQ2cMzwzbtq45QtCMOtjT1G6ypKsaoe9LIvk3KfTAdHVXDiekdFDMonmka7zE3Qo5KtZ4Jgbwh
9syj7QltW/lD6M57rUqfL1CV8VUikuyTjFvGAI7ysdNckCFUEwzwkY7jS4IHy2EMp+prjEXCzRy2
0/UGQvCMJL7amx53srbAz5mJTIa3TnGC8XeYsWkscSLbAf2nyMfY3E1TNsR+ZMrPbZAUN+VC7YTH
4WF9EZX9behQKekkDzmH58tJUQX02pp1arK7OVwbDL+QGBRWly9VkIYE28QNAB2pnmbYv8GpuFsN
MxlMxyJujafgSq8p02Mbir5iKG5CcqnPtIL7S9+T1RlRuvneehE+K0US3k5pTvfey3pGXqPi1VNp
kPA6IP6qUj+mAsoY0RZywe0iAXk0ZUZVE3NLgNlBdAtlYTlUCcN7eo6i627MNnbLINm7Eq/oIOo7
xnsZkfCN7K6Cgk5ZUCjKhLnQ9Cuq+Gztqx9+IuWjrpTf76OjjV5ogT/Hc21pF29R+izKqLjMfU+c
Jd0W7qPNTPijNY5eOfL8eXMvUIDSfQw6/cqyiVXM1FXD2RAMPEM5xc9lMNGiy46YEF6/4RIsu9gZ
49OM3PAbvt+gcXxygfGeYvpJpzTAUOgVY6qY6RvXuymsp2s/7Y4DZa4ZXzenNgbyWg5RkxfMyhHt
NdIfLlVat+mjG/FhAYqBFXHZf14zPzrozARn85D+bFo7PBcYunzT4xSfgZRIT/MS8oVxOrswc+nt
PNJubEQTJlsnM44gIxvaD1uh4bPR17lMVbS6nXXMCYauiSkkadwpd730OfuCTFM+KSdW7WPcG/q2
45R2wV3nFUz7e43HPLy/SEmX3VbtscL5Vt8LM5fh6wPlo7qd32qevu1EeT+7rfX3zQRVfl+nETLB
MW0tKvrE4HE8b7mMzx1FiJich0H2s0Flsj8dSZKKTyOlnARCwbEGts0LNkaZDHqCf5fn0R4lzXHF
9+kq/E+eFfWzCPocxY7XedVzu0B5RkSv4ApWix81n8sZr+V+UuTUbcx4xmMX15RUOopnyzPVE+6A
BF/bHvxxiy9gBzPHk8kh1Xdem8bM7jiKLhcGieXPgJu063pqkZg3hpl/ZeXCTYurluu1LJXgECC5
qG7fC4RZ5DReLU1LIxivgYHSkV8V1JiGXCTDZS0rXR/mNLPV07D0WXTn9SNX816TrN6rjnbRZBhp
vnh3Yz8UVDcXaYGr48Ii2dDbqsIaQKzURTi+h9d4i5g7y9by+CzfqjBF1GMYt0SibbjJVbG8dDXx
+j/LW/1oe6+bFsgq/l+FZAlTIjmvo0CJpZzhakHDsA7o667yMo7aSd/Jqaa4FTtLHa9oA4Dop6V5
62IMufau9Ezb96nZfLgBkWiOAPw5C7BBSLyxeg7bJtsu0LZLgGkmo3jLhATl1OHtEb0/9UEb7hCu
1gw3HFUElJoKhA/Hom9OdS7L/fXbtCx1fgtJBhBWRmCDL+rSj/zJYMJkDW782re/ypTCUUMIvfTX
C8Ggdy5tDI+EhsbGcZ+n/LQ681kPNeqk8EWs47FEXFQev/XnyviHMahjAdWE5OFG07cUlOw/aKc7
0dTeSNXwgn2Xle1bTrEbWxTddIinZsaKqpuS5rSNthKLSUXB4YYzvf+Rmbbdzl2eQQLp+YjmMqlC
hyiAmNlHzBBTd6S/UFBwvkN0mfjnHbtQepgRQPV/+RLHlvW/i8DYKSooy+yOvlYq+EiMnNOQVLBZ
60uL3Gq7dcGy5RczLit0D1vxM7ZUBU9t6WYCGypKlHwbyvePf76TwcceQ6zp0+hjqyYgbQw/jpTn
FDZWVYfFlU2XArVFGlAFfBc3aFvF2KiMnsiKExzbDf7BSYMebYobMf6aleUv1FsMVkQRY/2Y21KL
w9KzZ0HBVMil3CBQ5Uy5OOr8hrcyrh8ci82qiQmh46bzE/yVa7xXS8gnR9XesQj556/4O5AX6YDh
JgfCj2PfjyLxsbGTosvSTBpNaJFFilVsoIqHdMqz/oCBl9Uvtko7cW7KUaoL7EB5S//8+eK4GH97
0CYMSDfCQMVI7MzHWyxCXSbcZEh+raIOadKE/TNcEjonDQlfAu6wHMNdM6a8/MvKOBM7chjfYRKY
uofIaLo1jUiQ64xvnZu/XN5/1qEBCoO+QlDq9AP/TcP9ry5TknQUCSkvXU5vD+JdzMAoMsKBo3q9
fho4DC94ifP5rNcr/lNl6Oe3753rNBQTpZ9NlZdlRW3rWob0pHfrmm3iPPKrnIgeqat/ubqaftr7
s/7zF/gwtHZ8wFoEvoiEpBZnjP4wBLKsSzR7AVVoacOiOOsDD1hH/yZ8LAtfzPuuKTDfaGay2IuQ
cb4B2zg102WI6qL/WSLQ4Sgv3HQ0iiuSy9JxIt1DUDv+ti6q+s7ziEae3sve2TBCkknKgRZ55uET
dlBDzgJ2SsjyyqtleNXLbAO5U25ZfoeAFtue9++9oe1jc+4X8/3Pt+DYm/xthcW+jmJ6lmGMpsB8
ZIMFZRaNKupC2MckMN/9qoFiIoI0RgH13u0aJ69UD7ZZRP+X6YH/LJ9YBIpmL3ee/9cfl8+IAqKl
1uChmqvV/M+QdcVwV8TWZ++XLOz+tHcLL1VmMyC2acGvPVKULQv/MhX5hh3937tA59kPAhA/IkRC
LY6tC+7SvxYy0grRjMOw7F02cRblgkmkS7Dh2CLh+b2m561vJZjl91At9r1j9waljsXeOQuC8xk0
CYcXMzkMAuglNY+eqsYXBvgGxv8mT4KTVTm+dp499jWnbcEvjg6oYKItbvR8C60XdMqfH+0bYvf3
b2V8iQwI1dOxq/5xdfuwbwYT2XkP2osFueUhhISyS3L/jHJB3r7OqXdUgK7Zkj5OeUHRILRsF9/y
Yssts/uu8AQm9FrE+rxcM6ExqlpQKr3vx+mbxtVA1fy10jsgOjcTIOPrNeuQo0X5sZvL3l/FjxPM
p/ZcbNvW0Ssbhf3SwPHt75AZTiDElMfb9efvLn4fR+WJCl7sIJLMXwlJF/zDEx22qBYUjcElvTXZ
nPNjg6XOCjpOhbSMTyhBsqMmbx1RQQwAObefAohKa22Ay//5cn4/SLgajbZBstHEiuOS4+T39YUx
bdzCCQlQg45+/VlKCdbHK9QxwH6L/dJiyNMLV+Yedc1M4w/25wv4MAnN53NIowfAhs1HrYC2+Pcr
EFNvGm+u8IjR0PgaIV1xiYo6/9SzzRXPRiGRVXM9p7strrLsHL2tFbe8cCOZb5Nn1eP7btAImsWP
iCDmu/dW75+v8/cbdbxMKSPJfQpYtwQ2H6IzHcZlIIu0ulSQVdkGwrd2ssi7ONtlgcTeXEL+W++G
riWOx36NCPjPV6B+XzmcCcxXoOVgoiMwQkb6qPb4117QBbMcjUvE5eyhnrzYILnUB0SDuE22Re2+
LJGbMSfyycoHsC1lR204CLabrplHEr9666KZ0gjklRuzTeN1OTGeAU2qwlwOEJwFG1RE264JIwZL
Ofezr3Fy7PQSOCLZnd4apHR42WF6Rca27sNonTGOnnrxIsYIjR0mYcfAH7mvu9n8IVOArKb8E16x
skYXtzZ4CosBhSy4mqWn3Ipi4KtXpGvy0/WD2VAYzUN/x8x97f1tnX3UwnD3wsiP2c95hjGf+Pvd
8711a6U3mUvXRWRRjGFxqpT0MdgLdE1eEMqFnv5Ci5XfmbStn62XZ+K7IcHN/3nPt/78RD/oc45v
X4wMhmH542HPO/Dh7aM/3DsE2ZA6V0PUtoIlZGmB5MbEJfJTnKyXpG1et4BeLqz/sBxu3jf6LE99
73IDslrPf9kR/ntRhsGfiJcx5NBR8cfNOS+ZOzGiyw7vowKAGNgEKSWQLKR5zdYZhRWbs2jKwf5I
qnUuT9pt2Np/CGX67Tpg1oTk4y936vh0fjsxCABiVj3LK2as6M0h4V9rf/DWLBfCZYeOibPhByll
1f1s05n3YETpYw+2Q8OMhikJ/HtKMyY/Bwkrq+uyoix16JsAW89YjVx452rCn79c3+/vJk/SBCEx
K/wnDmki8w+rS0wCY9jFuoNfxqr/NJhq6xkWqStKccaGsKaQhgT9p3CVYSYQSQyReWg1hKcrQ3Wa
vewvFxT8dsNYWD47VuyjAPKhvoqP3PixCcgzdQLS4U1mczzkSwAOiJxhIegl2tdemwx7OhoDW8NC
Z/lkrpYh3UdIsoZDHdF6OHtXd/z5yoL/BHb0qrmyQCij6KSpD9uYnFMs4MgeqA5PhM8JenAE19kQ
NP1rnOdJepXT688e0PyiFXESwQU6B+p6h/dZqWajKLz3lxbftEbVwz12hIN9TD3Z26t6WFP5yeLx
VFOCqnGVHxO9jnueRN+8qkUAgKvLfJteJuNkfZb6s2ev/4ezM1uuE9nS8BMRAQkkcLtH7a3Jsjyp
bohylYuZZEqmp+8PcMcpSx1Wd9/UqfKxttiQZK71r3+Ap+/lx8EbIqItFuDgnXryV34zD8NBEhUs
fDdo3hyzr8446g4KPDh612CCsIGDgFg2SFEEw+eNcPP7W/y2xvBsXmIXNw1naRVfvy1J5hgizJBS
0CNK8eCZXjxcukHn6rEeJlEcHdOu8V1Ymfc1f0WehWIwfSEMo/j/vLwcnfaqRaQf2zzS/vXyNgpZ
mlBA8olvU+5NERjBqRpK+x4+eIM/GhKgtoKdkoce3Pf1iJEzA4f7GiC9u+jI5j3faPqz77A///5+
vaqyl8MdlaS3vCg+1TaHw69nQ5NaJjimKi8MEz3/M2dF2SE5mycw0JU2xOSP51Y6jN7Aq1cqUwKT
2rmJ58rCQDSJ7C/tClPlVo30l0znAbp+OlgIem6Zag4T6GIym+dsaJv2vs0nzyaIeyGBbnBPDd9m
ct459H5V5S7fy2dZ2Yg5HQAl9w2vHjmMtJlGXmrIe0inko7zTxZDI69tA+T7OewDSGe/v5uv2LL8
Vh9gwrbgyVLdWhxLv97NiBB7x4UXAIfCIJl7MNywejFEvxA0bSsuGfspwpS1kuo4xfOSc9QxaiyG
dnAvfVyoDjrLlJ5jhByMWrXAqBHOw3CrbFx5SLksrfcYvkvR/Z/jZblkDjvAIvA3Slz/NW7lyULQ
E2cRap8JHUlQasQPmIzWGv+l2IxP6FiLQ513VMrFnMUfEqSQ7TtPC4Hum8vgtfUCwRVYlvvmzmUe
sLQ9WubFTaHp3VqwjYNDPBGbelETE/+PjWJa860tyeq2dlbNmXLdmMQb53WjTqaQs6DHxm3GYV0l
PbvMxl3dkEwjCWf4p0QTIgD6yU5TZVkn927pxwGqgYVQm66gMfN3yr3S1LI+oSVm4moaIWDsBhs0
TQWE1wQpvwFSgjQv7DDYdvnBZIND1F31wQ4MKZ65/55xTmORqb9qVQ4fuAlafICL2BAkvV4nbTy/
NfI7UHcL1RAkPbsYo2dEXm67t+3K/Do6Ui9On3WliPNNHP15Gl2jPW4EO8BmsGLLDMv0H2iVcGuw
1HEK92o7jj/AsTezEIfEqHU/NM5o5LhQQy/apzpu43ujRWi/UeoiF7nIx0rGGIiOvXTCD8iTrHOV
QDKa9iVZLOpkZv2c3bfIEoy9m8N3xRoC4Yk6d9KlYN5qNEEejHisNMXcMcVuozkHmRtb6CiJS/7A
shINmteFe9jIhG8dRcmM0GxoFCXp1shaoxG43zbKMXBNb8YM1V3/LuhlOuI5YPTYGsGpmviyiZvw
c1tbMrUD6IRRRoZ7HDBdlt9456E72ULyum9cw87x+extNrERR5lBAeIZ65bga4IHjp3pJtOpbSPC
ybc6ohwmXmMAZD5n+9mN1LxB/igfgPwpdXl8BI6yULZHaUuLvXLr00ZvZLkEPkTLb4EKhHkq4CJI
nN3DqFOXLA+t6gY+0sIWXXmSlp8wjxhGHRnnzJ9jcbRaSUXeRZWZsjb59odtJFTX8PQxaUNhmVcQ
AZz6oxnneXL0yCNN7uMoL0NkLoIQqxkXeO+coF3JbhmtlPpKsa7bZ6tgePfJH2U5vgxkQLu4Zubo
UYoa053SxAvuOczbkbz3KAZabevgCd4e+CB2wcslRyOCuhPTV8O7sbF1KxaOGj3uXdN4bX1vp15j
f7GzJvP8Iw9Mx/dx0Nr6kuEyGTDOqqY6/UfWCbOG0hrFcMnmXpb3sSkR8NO8LTzxuUx57wlw7r3H
KE5wg2LKQ7Sr5VXEoYvSzcUNK2BsCJz2dH1GpEsjs0tK7O2YzpbZsRlH3IfBsaL+eRv3SK/n6qXR
LjxiFWfwnd0c7QqGv8u7uA08shjPG4kRhcsQcOaa8H52gxrc+yenPo6pHXctOt/ua+k3vAq246fd
ewY2K0by63bNge0KaxU3SPt1bhEjmooy1bEvc54G38EJccf0U68jv7rz9vCukYDYsuefbe3W5qWk
qPuW2mWTo5AqsTcPI3OwzujXk0UmDOtERSyvzyWY93gY6xHPgEX1W1wnm/fmY2l0YfbRaC1CVWeo
0/m5NtTUP9qLaOOAlpQRv9dbwV9OXXbe2W66Nn5hwF0lI3NgA16YGrp+3uV1gQOgLKUzHUwdWOHe
yHLkWZSyo8Qu0S3IKI7jRMbHKqz97GNeipEcV5ZzeamqYoQpO4oR6HwKx2q/IBV4CEaYfKP26cnk
9pV8yJu0ku8UsG/xfocKgQNpxawEFe2vZ3pe8JUEWnMUScTDEeo0tn3wIbej6omMsA4DaUyQPOI+
1Z+x8DPMZvNU9JwlZKR/H/oKedI+C3APOOMpgO3B70uONfLp3wsioKik46GxZ/REx/Oq/Ro6Kx8y
3w+udpHYx8LvzPLWHwT2lJ7Rts1pUiH1Tyc8poC8bsNDgy7e2+US1+Xj1IRucBc5USDuCFuuxgvC
gDC+tKVnYaMCK8uWRziiAybUZVXwoTkh5vLsDck8383CHpxT1IW592nKQliuv/9ur4p5ekoqeJ9B
i1x0PGDAr5oHfi0T/YJxZLwKEIBJcUYr27BJPmogVlKrE71AOjImYC1PG6u97WWeXCqPfS15p698
XSgtYlXheL60LYmnh1zazn+V8jJ0Nal4wXjahDvU6L1oD3bri5NobevBKHLUbTDe7ekmAZ8tPwIG
aS3euYw3Iz7XNG3aFg9EjFEjZfuv16ErOrwiglE6FKXxjxl6I4bIblU8iiFSWPFPhob6ot24fFxY
iYyfREwLCDsuGPP5tiPiDz8Ms6W72PpMbxW2emPFrDQF9kE33872g5bVpO9DrNbbh2ZydflceMKu
7QP4kTs9BFNVV98R0pfVO1X08lT/vaL9wGLCFlj4rlMnvumSiwhVKhWfe1GjMb4k5pwN+wAaGXwk
JuOk5XG2L6yMsWv//P2Cc99AnYEVuGyq9uIfA975qhvyxYzPLUjkZdtIOW1rAWgQ/jVq9tFdh/vF
9zrL8ZrLDLolNDvRx9CG07ZLrX620BakJK5XkHvPmL4QsKd6RQ2vlj8gs0E5H0h19jTutHBEd7LA
8ZrdnISOBqljemePsY24ayrs5No6Xk4YsGZAZe2LoR/UfRT38fAxNRDOSOXZpA/0ZtXQyMvuOYJP
AvcB9vC094Ba6LMc/dSHdfBnl7VmchH95J7GBuo7Rn004fics5tDHlRNsU/NIeyOnNDFJ1nGMM1o
2sl4aSZdkHcSu/X9EPJKXdnewEct/DkuziyThsyEMdQHpA2OgoeQ9d/9PNAXr6maP37/aKw1nvLX
ZUGXYklWxFJu02S9Wvd9GBlRl8dX7Oup7s1lHLaExpvIxOxicfAbI4GDaoktw9GRXrf4NTpdgQM2
1SpRFrX9WOURA08VW7NJ+MGINa1EEYqa2CpC90YElWsdQH4HhRhjfnSWSueacsykZ1RXWKOU9Wiq
rxjjBA8QmEJjN9CNwDajpaGbHQKzR05tNV/ht0lD4VU8xNk5d/L889RSM1xFGejqzhb9ZwRb0QuK
QdJI0Kbn81fGV6yX1f7urpMxWXR9wSkeIIGw9pS/bQcNPPf6mzKYx2GHeUz63A0E18EyrBv/IFyT
rxObWEqc3ZgLTLtGFofA8bG29KFohTvsJ0SJdBX9EFEqZo2pG9SyPDLi4RTZoWcDhDmtdL9EepjD
B862nNIqZUe5xBbj4AewU7/ca12Y4hQtFsZhlszdcYiwALlt0CZq7H7NWh1EwftxUQnW3NOsVHrI
jTx193EX86poo+7S51iYrKJh6GNcIyYD7nVe99h3qdGP//JFkT6UUzjlHxrEjALUJgfrn5EpX2QS
5k9WENOE1nbj0AXACgFkzC3v70w2i8hqQhNCAIkfzAfT7BbpP8ILLH9kBKAmqtlPjoGZ4iGDtNdr
LoU95tE9wx7mvmUt5/pO2m6D2n7xiNlGxpPM3fo7R4RmNCygnpthUP1jiywyjrmmysV0LjVu6Jdk
99h6RbsvPS2Hk2pDJ9o5Rqmmi+zz4YOBkq/fJ70k7ZWskH44hV2pBywo2RLv1ZgsqqNRFvBw6ulz
VxrgcqnQ0/ROx/0/YN2O63GqIo912dFeY90CvwyWTJmfM92VkJrRrEBHgzT6WEKmwJzKH/z26uuB
G1qv3hm0XgL3t6APP1qKJMrb37/hr9DRBUj2MTFiv4fk+D+Mnr1Qx9MAF+48NZ6XHaEN4qeROe1M
zJmpSZOvZ954HBSjO/xMHUYHq32KzXPKz44yVRBhMVDkp7zwp3hnd50RntmPqcUX2s2+a9PEOI5+
Z3mXsewqgIXUNM9lBW61j/zRNm8qZ5T1QkjDtC8zC9WcW8qhU4Nc4r3kuVcPADkw821qSuTc4KPs
p68KN11BnuvHFL4dU+zkY1VjnYNJGNaHn6vedOvTpgDdmsytgczyNuk+pW3V1I9NJ6fxnU32DRro
WlyU7/pwiEzfwR/o1z22N/xeT51Mz8yuEAtufJaiaI3hGBRZ8+SpvPT25jyOPyRWFEJgeoeS86Qw
nhHfIg9/nn+CNuuK+42tFq0Ax+S12UKaAIDdKzvLcDtDRRrstsG75Qj67YG5Gg1WbwQpTL7fr6w3
g1aXmw0bhg9g3MoA+tXR0TVNaxumqc4buiU9o3pp1zqo9isKyK6vqvaqvCwRP8d5KcV2e9rITzQ6
/mOK2Ha6TjEq7/M0pqIG61mMoN650tdFJlfKlNWDwQ9m7FJx/voAGsRaZsio+VyouSiOXWxgs6V8
LFleDI6OeJ+ksoVKbs3KO9O99zn2AL3ZPoVBHuJ02DvWbYvKGC9Qv8vtc5uj2/KyXKhTl2J99YgV
FuZjyKSYP4jMBeL6/TeQyxX++5iGP4L6lJPAXmhowWvfO43srijGwr7C+UeVNQUDLhcwR2lCVpX5
PtLsLDfa9nS8BwTvgMJDUf2JjwAvKkUdXkTbdm0zF7EWfzin/uLA4/RPplkau8hdRlnj2tYUcLkD
Wq8I6zWdoLPCrw9AGnrHYgSD2MMcb4NYW9NXFMUonjI4N0xcqiyV/bPwjeRTiGjX3uVxTDmMixqf
nHo9OEEPK5RsGW5qcZeZaGGhB60uMoDYVMi44y+Hhddg9YQWm3+yxBfGdZE0f8ctjkdov0ozfzR4
VM/s38FLLbXVHVqY8NcJ28IHKyhxZ7YclAnQm+bxr9435uhY1DP3IV4d3SRuT9OlAjsjaygJmzs3
W+IU/AlrmhvMb4LpDx/vh2+/f4QcAW+eIVMQYGGGNi6I7GsYu7Prqp2bCpcNYTCa8oqClQ5ozoVt
tJVs3VW7rJnLvwA0q+hkaYDqx1S1WBlFE3OwM0qVsri4uM78Y2R95GLZEoTzEbW+mj4kaQjhmIE9
EbNjJfL2a54Wo4sjlbTTk4MveoD1tiy9Y1qRfLUzCrftd612MHjZpiHKSN3hmA58jx3MGSd8DCoI
wM8QXU1yNiIsFvcBI3+xB8Jt1U0/KgJP4nUMg6ANxsxPBwija6rvDMiL6UpxSIaKHVIjh9AK4JXl
c9cfG3dOnQczd0zJwZFaMEs3Nbcz+Ax1kr62EpxlmJd86ko64y+6jG1mrtg+PcLpnqCYZF0Atd4H
+NxtVciANDEmnCwp/mZ5oblxV8cyZqcjIhTXmON9GDtUZAYvrIM5dqPlsQvw+LhAtJ//ZDXhpupw
JGJf6MumOPQC9ed3D025/pHAQeUEXTkMUTvw75HBjk6yVs0Kb5uw/ie1h9x9kP0oL15oZNGBULz4
yWscXZ63Jt9yUSLEXFg0K8IAYhzD3blenix2ZCEGSWY7EG0+om8xiwZvHxrwgyVykwFjVIfIPwLR
nphGyosxNyI9+3BkKc2taIoxg0fX9PT7hbs4e77ae1xmbFJSQ7hUEa/NSuLcUnNdOf7VFBoya7l+
25mBAzaTK24RrizAoStKCjs3hLfhZGPg/KG6UhXfdel+b3wAH8JUFkrYFHJn9zpcjG/icLpLmemS
kEKPbB/Gqc/ukqTNnlNdzOT8xJk1HgaoqRCOS4nGn7IeB/lCB4T9QY1FClyQtJjWIU+j9Vp+S4Gc
Rp5ryzUvmPRX00MVeu4flgvd7i7vIyu+UhdbqMmNeg4Ov79Xb2+Vx5DcdRjNWswnX5t4F3ypEFNQ
40r/Bvdjs2ag/JxGJo9D+tDIjgHdVKUagB0J7LsHxatyb+F/MPZFw+oG0oc78KYAbaoJT8c2v60j
UYyXyQvqb23kx9ixTECMj2mUU7RZvu3QO1thgcUknLD+Zpuday9e7jTmiKTWeQnpK23hjYhvkT1k
R5k7VghBtxLWobMaivaf/M98tvS9mADLd12js+iGBe2IXZG7wxeAOis/5yt/lEKGze7/eMtd5pEw
hqGQmGCKr09GWxZmknoM8zbC/oZpjdVA4JCctW88QrwBds7ncnSPCs9F/Q6lck3e+uVsxvGWebTr
gCC7MASXRfEvCKvGJLeb7bgmv7op/gYHSsfnBM0NWTDzXH/b8H7fr2V9lqvVWDl0BLjCpIr6+3H1
3htMw2F0FuZ1ejFHv0cQvj6D7f2iL2CDsmHC497oKxYNLZKR3Y5VZTqoP8EbL10SNOKCNWWdfzb4
2XMzmWJ6CPseenxqfpsrd6B3rgw8Zy/hsCTeQN0nU45SgUO9qYkRf+Zccqp2JyzoJMmenZyhZVvp
MiCOewQwEfYU2SeLdirbdVVEbBeqEBcKW1MQWBNGtX92symXmmHgEA8HN0xYSG1KpMNtNKW8nBjP
sAK6zqHvS8KpDPZhCjPz3p8n+0cRErJ4tG1NfFqSz7U6pgG2kbD1lgPBDDPc+TbzyYEvGqOJkbzp
ai1x7Ir1ftvgAFq+pOh4QRW2PsZMFzICmyYmke5czvjxQFvTt7XAVxJL6z6eb8jmiL96vdMQVjJH
DPHsycyw2knTfvoOINNU2EySp0EORpl/64kAUCfwaDb9xjdiY0+Jbta3MuoCIqL8ITWzo9PNOv64
XWfYVrw9sy3z9DwaBsyQqp9awlHHtLZhYU/gCCXODaMiqLGZRPsO4vvKDm/tAbG1g/VLGyKBOF+t
UASwwzhgmXous74g12M98ApB0Xuibh3VJS0NPAkCRLMcLaa/SBbWXb5nWNOQJ60VBsacZMkBQYzQ
R6ai6FuVGOabdqylOlTeBBQQFCogiLWQaLcNphQs6ZUiH9WdxzwUcIJ1UmXw+f9W0IP7d0yDeOle
HVV+4NtLw8sxhbkoe8Kvr2KLS10/lgnyUxR23HLLSsu7mjTM9E6PWQEfKPcLdKpbj7S5vTZwQ+cv
uHosPp720CwmmHap1P04CVN/qdG+YKUUiYQOSqY+RWnpUR/WO7C6cXogGmVx+DRyG10bJgozFey8
OmG6XlvJSz5ElvOw8Y3alSm2zbqNQmItGUQ07kRc4R1LKQx/LnF2dp9H/Y8qRlr+ETdlW7+o3tH9
teiLOj2aM3jCrl+LatOHe3Or2sGuv0dhNNDVyLWqdLHLxPzSno2JL+uipf1ZaOZVsVytxgPI+WDh
vFb/1Tixqe9N+K84aId2DkC5tm8yJBk92rlT0rV/ZMzb1SMakaS4rUATMRlqGsf/IxvVgunMsBDO
22u6LaIpKlhcVTnIxV+61KwrvaRQ3G6vTd2zFCCqLby/2PNV+xIFi5LAx3Fa/zB8ZVSfOOE641Cw
CJC8oGAzLtgUx0Rn5SHFIC0c401JtHB63PiDU4iM+JC17ZReN7q30QP1n8t4oLUgEHyBVzc60vYC
bCyg7aqZ9fHcVcbUhFyfibRC4L7SEQ+iwkTzGOQdtfr2sGwX2kGyr9bNB4i2JYZHe2RozlMvxhvo
E9qrd5trbSZTKn38YPNi2uGOCk5F8uXI980SfPTO6YA7DSP61ehuTFGhfUg4x/yTtYoRf5rLbn0e
Yyfsi1FrB0QKIw0wkh92FWJfXc4TB/netwX+FblHotC4M91hTsZ92aS4kvL/WxkLSg8tzn3LoGIj
Lhaex53MvJA7H9gpCs+dNvE7eOwcLw4e7XgIGE+sjs+yQdxxNfETV8cKXECeMfHO2heduHop3Msc
DfEOL2zUpTuNIJ7/mtYSccP7piYF2to60Gp9+MuIkr/0UwmFm5ezb/Kh9S9RVMBnYLTZMMffz27c
ladOgU1lBBK2wUh6u5G18Y7pOzR+sVr0srMvO6mBfo8Cs5OqePFxQxFPW4ESbya9BgADfytXxKK+
6IXRSL1SjdwhQfFsXkf4y+49JjtY2zm5t7AITT152f0oQrYIZKXLT0x44Pk9CK5w5n3D6Ca9OrXG
9CI2KnwsCimM+lRUqSCoQePcdTNGnW/sOsOr8/tt+W+KARkU3mLVnVRG9LcotDN/5IXp8jNYxOTt
HIC44NgmxtQ+DUyNMGpI4SZclNXlHG8GfBL1XUVFk54N1fTI6oXQijMWYQ1XO2XVYtvNLNlpngOz
GD5mdpQU9zGw6W57PTtImuoxa7X1JTONxPsexjVb/1BAQfvI5N2DIRDh4KrPcOtGYzclVWnf1hnv
536yjdlmVuxN/ZGegWhHbm4y31CY86C7blL+gaGBTi4bskC8rVC3dZxN+kljdL2DxEcaKVxNOR+L
hXBy8qB5itP2LrSciItkPWN/sCVnjfYAXHelXWPBwm6wbLKLiaxckVSHTM/lgEVt+oQVn673QQNG
+LD9Of7oEFk8+jteW2SNFu2sr3t9Q1Ssk1S7tKLO2Zcwi+YP+PXjM8wsYMSVGQZS9U26fmp9QrnJ
dGT7PLXiE1gmh/5LY099fFsZGCU/YZBlzeetC95mgJvAr8h7EONlqXTjJUZLQy3nM9i+pGnaFQQH
5oIgvFmY0wv8N0zEg07P4WfquajbWX0U3dcMoA8ySVKs8K2AzMjNjL2SNnYCbY63DeYEjjRgcizW
x8sXnb8EkNfVTQlNzbqaSYiFJJWM6O7IOWDXVXlDd4p/eLrknU/9V7YIP7j8fGfX+7n9O+6hbIZx
1lri5HdiLD7zbOrwxPB+TI5RNQTGddto8y6b/xkhGlWEf0GROpKKbOhb6Ilow7Mypy/EIS8XtwoZ
ub/rV/5/bk4ZAxIsOaFibcxFnwaH9wwW1GKcnA4m2FXeC7z4/cjr2enUKlIjoYdPnJVYzOIjFAVo
f/uwv3WrlviYHUoCQJPeU9xQL/X46dSZORSZcLOVu1AP8EY25xRQz0LcyADMMOlOpT/wYxM3v7i1
TcCvZ7/EcP++Xrd7fNr5iO0l7tRg+MQbeJ28maqZczPI2RmvfVXbpAUFgvK0xrkAke1XZOMc0Ztv
MGZGM19Cm0VbH/HTI9XRVa6vP3SrxXk4Y0l5LyF82t3RXWuxwk8kd8LNJ+4EAcqZeU4rY6yr3ba9
+e4Q8KrXfttxbK0193ZzBhD6dE/MFheHKzB7wzBlYN19iJvxLjVynuzvu7E3vA5GYwvPH8A7oCNy
X2PdncJfxUpVDtGF4gPGVcgG4RRZEeMUZDXs7wBBBJJjYz/qfyhDEAbVI9lueMtUBUV9xkyYFPvJ
b9s76dbctt9fofcGhmP5MCJg1mlKWvXX1EyzUXBYpd1cN+f4Eb8OfcHgxNbk/2aVvKaW2zypyKba
xfpYQwqCW4vpIbSBG1+nc3PYyoG81cv2ifqkOUBKLKKTlwVzelgwofhorC758KLi4dwZZj6doll0
4kYBm0OcMzu7PDMqWCz3pJmdcdyfUMaoyPSvCiVZwLsseDzogmnPlDRVOJDao1V9MtsygzioJadG
PqbYCWTU5p/TogpZzHXupMEB56L+3Fa+Lj+mETUzHpkOc8/EaufxmPdZwHqayBOCumUqn9Qfw4OL
oyUz0y8bqXoZWbYnZwt/2AraCTIgnujr/lF14bKdbojdWGgqgs38vLR8wyEDEc/aIykLc3vAgb6u
z8IkyOsLTm4UG6O3OLD/5GJvkMMqq63XysKn5oOj7ZQUKgw0WMGJAwq5zzH0mN5BD5yF1/FL885N
ZFREQA30RECJV7OZcRYDGj6RXDeldmW5NNZFMcT6VAMc+09u4ogngd2AS9Repscj1EI5fjMLHMLu
4bQEGMovwpbuwDmOylvQWDpn8AAmwXOm1fy0fTKGCLK4j4aazAKtA75/5Lo5ADh0ja71983IJPPL
3KM628+rDnhyEkFI6VRNh6h3xcvWW9hUWvqUBRZ+RHnpNt7FMXv73tR5ZN2LAFCrhddhI8WtE2Mc
+C4J7pJRZHA327Xxs3NlWhAVRve9l/9X0QrgE7RwG9IuqjbTB4R6ReqiBfUtZTbYtwSLc6ZRJ+i6
d5st6sZhTXVkmYcMFle4RzGwGOpuoJCZgAq+0w++FbiBLcG/RtIu0IegEPm1HUwrq1Rdgx7DwJav
eShjr4zusF1U2QlHeBOv38L1+z9cB1H2U5/GS0Fqcswaf9dlTZm0GDgQZyebzH0ykHaOT1vVv1UD
eV7Bx9uLOE2mvRgxtbkpTeZhS7Y9XmRKuS9hh42IKVwDayvwTHhEPVq8Y5I7wG9FX8XiCsEFTzLl
GV6GSYUfpKfWUdM3BokmTbSA8X4YGv2ht3B4vXSuYZYHY0Q4cA9LkrfRnVIQkm0u+PuN0nrzaizz
psXoGS47T+61QrHyZTvLbg5uZR1wMjpJros7Ypma7GKNMiHpQwcfW0v61kEAwH6qOzKl9uUIofmu
L5wSlz0YHHL3zmW90b5AysPPAsYYkPSyon59qNnkQhmzPdKuDQ8eb8u4Re3p1wl6mtgiONjyVHff
BQZ50VNpVJJgkbSyP9l65HhxIk/DZffCzOvueTKFc4KWQX3o124HVfX3F/t2bselmhYqBLQzpsV7
8evF9snYU11l9d1A9Hj6BQ++3qNP6ksAWfiNmbzbJnRbCM2mTVoLW2oM+l65BuJsgAF9MAfVzzpq
xba2iZD1E5tlcnw2yOCdzhgmew1UqTjLH0hZImq6x9UmvNFxMhAcH0T1vHiQhTXMVqw0zpEbCGOv
Wuu6Ib9xDYxycbm66q61bYUd3rIhLqrZfvoxmHWG7BPRwY8S1EkfZuHPX3ibmvDOxn+tPmDRwMlF
gUWWnVIRtnjMAJLuMmUzyXbzGCxRuEzC4n1kOsOAS+0w5jtheHGGK3fR5idpQJrf20GJdgsrimTf
p7yEOyeKDfNewPUgjVuYdavv3AGTuv2c+JySgB5snkmKK8p7O9sCHP37mGB6j/oEgHmxIQEBeyVB
0bVBMSunHl8zlcU3JnHYH0c5Vu0tjjhiJPlIZ4ocXbO4WHEx/jBGB5pF00GG2vuw3YkYYR0sxY07
s+tUXXpTQBvVp3nGyOYwGbahjHcWn/2q0mEfZtkxkMBfHskWe+Cvi69N4hJStyFut9WVKi3Ta2RV
lX50/D6SB8/ATmnP6GzBZ3ExU1eCyfI/ZkygmWMHheUTGIgp3J5WlLVHDBNxkTJp3eoJk4TmeSMG
kdHC9uBlJlbFuzRokSaBN1bfbQ1wet2mXsUq5LXbJCLBCyh+RA3lmn9u6M6WxSWHqJwf52KkxGno
V8Rzl8tQ3ha22U/vkCHXr/6v58mtQdDGqBONLHwd137FCMC1CR5LFnu3SHiN4mzJ0T7PU+sDrdBW
29aNRRqK9ShGi3KlGELLe2i9uI8OKbi6ddqAPGxliTrBtaYiZ9f2DUK2YIn68g4JNdOy0ca5bc/e
EzuolZwe97V+rLn3pT9bhya3+JOyR7R0KEKLxhqqVB/dTV4trqZldvihRsVgcDNdTYTN7zemV3U6
byc2CcA0DE8YW7CNLgv+X0OLqKnZJAqhr1wf2yJMzFY+BVHE8YWxDj7am5JkU/gEVpFVl5p7+ZHA
J/uFeilZTnHssPf/G2X6W1oiEX9cHpQHB8UwXgKvli58jjHAS224amZ4d0PAOP1DNdcexhTGMGEw
K/rch6seTyV9fA+dEyulJgI/CMjGEs98tUrcbLlsRAVWGO4VafASuASGfiFq2ZGfKcGd8QSn33zE
y6hM8Awc5vYGM/rMuoXlT6wSht0oHE3UT+0LhVmj7zCoCtrDMJRomjGnrRdx46R6tjtnqEN7Xzdh
HtxqwmW+dTAnzWNrCEy5ASVSc88IpO7/guwj66v0jb6EDrZ4RgADEeDNA9th9u9HJ1+5Ufk5VKRH
8+FTUe6S2Cynv7vKHAVm4uFkEMtaZUyzoyY37AvSCOpvMuqAXrzahWNDF06J0I42wOvWurZFCGUA
aVX6p594039P+VD4U0VIt6pnZshuk6D/SlS9N1GLFAfJ9jSdYxKg+J65ViWGySWDmRvDcZPymEU1
qEDPdZl45ac4hnKQZFd/rCbjRHVAkQvZvA9uEw+DAAgZa5SXQZ3lnZVRhEzjN2cpaP8dVoutU8sv
wp6H6GGxUUn2zKMNUmeJY6t2vYmf9W2I4HgxvcSc70hwAHGkfoQF/N5QEpEDzgG1c5e4QIeEaSVT
Q9iYkd/0qdM2N11QMVIuvLIT5PmYpXdB7AVjlci7/JR5uK9dOAQMhhnrmJKXoJwPM8llT+j1i+6c
zNJmh4y6evFySqYnXIjK9AalXAlvZGpjCBKpkWYksXaBfd7AeQGQS6YA9o3MIJlUfp4Ga84PP/tz
V88kyjXDiGVu2KIHUGIs8z+S2dXJM7hUYe/KQin/EZFT/94e+GZYDWeLmCTGp8sGyNv26xYAAzqn
9wgQVUQlHWKu2vrJxSXskwGhEBS+cobkZsy63Hjp/BL+aYjqdOSZUPYe5TAxR04r8sIOCURVgt49
HBABXyMWJ6q2tjqAPGbFB3Oc1AfkQH5/2cbIlWBD3/tV6B7CtJRPzmC4Jwj/qjgrft1nbPShUTW+
YmH+ftdbC/7/bPvLrkc16lgW0n/B5vd623dnu+Ks7MXVX8Gj3lJFcYXxPGM0TkwsPfccdNfNmwAS
Ma3nT7yuSH3vUua1+tzgTzCeAz8Rxm2BnYt7QewFWDT7U+4dRtfumpshn/vsCUC0yp7zHGfQMgqT
6J3u5o2lE2IJimu8mPgfF2nsq0K4CRg8ARjKn3Lm2cRi5qsjG3GCYllpWH+RW97DsVDRbYqwyb/G
tTcO970ZaG/vowlbfAPy2T1q5X6qiIIqo11QI9o7eREv+aNTEzX/JccsDrvLdVZjGlX+mfGGWf6R
TXAHRDxziA1k2ajbJEHW+YMmrImXjQzi1l9VPtnVj8g3jf6yzQH+T88TtqeP1nIV/cN5WDy+fl3C
YeQ0DmZKBr7DmMZ/UtU4289OZoJiSHOiKjFWQszmXrWht7K2k8D6L87OrEduI9vWf+XA7+zLebg4
7oecWFWSyiqNll8ISZY4k8F5+PX3Y6a7XRVWKS8CaDRgSw4ygzHuvfb6qONC03Psm4m/tHJ4Q2pG
wRqhXMrmiv1Fjla2aChPcx7b4yEfZyoBmN15+y7JPbJXbYRE+ppa9+kNejs0exbBYMcAjkM1ilyG
QonYapBxM0DUbFjN/ByTLPWpbF9R2A/yFBe8Jr3D45sjh2iHwd+5UWH4t6JvJwoKz7mu1QRudE/y
iDLSymidFwIuhYMcom3x0S5ikEM7MqVa/R1QYY7RaW5v6quff5vzXPp7rvFtCABy59lEl2zhQICf
fhvBwl8ib8VRyiBs+2YycBbYE2yKrWNqsabt3FgHRbeLIUL1Oz3WKjO8lO5mwrfGN9T7wnbJOJnE
iDXT1gNBe/ZkdDpjs7+EhYAl9DlCGKMTgLDj4MT2ckhYoA5RH3dih14JuU3rkrE/2T1L086HIAXG
Y7KK6HhxYGmrQtNuvbyL8/v/XLT0rDsOW2nr2xgxhnMl5oShBD/9cde4IOk4eJlIxLd7IVDkJ4ev
tfM0G1/hKFx6gabDFIUVhYYYtI+XNGVzlks1k53YN6ZIs/j+Er3Vl4HjqHt23BkmjI0hn+FY+bpq
uHgdILL1r/CBF2mzo/Picm/PCRi4dKv82WuzvxZ/WUE6FGM4N0M042fVmXH3ZVwH2zrWTuQ/XLiV
9dkT4zJnU7SiTJLzFWu2F2d5Q4y6W6AYYX97dIRef9oEFGRXzzqNfIiYTZeTc60F5CwvJ4HL5RaF
OCFdFJicDRBplvMXs9Mn0hibseZmFJ3mg336Kz98RiBdxKto2LfAWBb3+SeDyv6G2NtMG2LqcOaj
iHsE7tLgYQJ96jwJLprByEcX+6LUo86/p5RhUx+fpSOXMxteM6zcF9JSn4IXQc67lStkeLXjuHtR
3yS1x8H+cgi8ZMwu2bNLovtyK7+oDyvcCRMQy+ecfkAlTX68CDtZH7e0NpGC8gVrbdN9isyeC9Uk
uCs+ZGc650UsS51OAEIGmkVZvbg8eRXkErVDYi8zt+TmzC2+IFQvw3XQAn4WVkvYJpc4UDf5ftHs
VOf0FPemEY69x334Al68hBApPuDVDGtMSNHn6dKfinmjwQZFUwFb96spefAxnwDs7gdTxzQjkZCj
p7J7TiEFByDxMJoVN/2qx6rkKKbFo2ITdeQ2mE2BRdrBISYCvwMd8Gp+Lw12gvcF2VnvkHjx4N66
lyzFxZPD8fmceo4Nd3eYEcN7H4UTUQZUQ6wn3atpI9EEQQJpg8EM7ktLs1xss7n3+t0R08rCHHde
XBrNl4tqJT+rAeE+E/L0AR2R7D3nmsZzSDlK8pX0SzluBGKo2p9SzbL6LwkAs9/tocsGrKgR95Fi
X8nUNeZCkLw6y0ku4VPXSLe81CU8zx25YoBPXYJ+w585u75pXK/tXByyy+mIZJEwAIeRAJOKcojx
PdL6DiQyxb5kf8BfkJPBL5IJ44lSfIrnSdxgIkj11WW0oNDy/Hvc48RXneBW+1vfAN4KM3OJxrdb
0r37ZGv+FrcszwEjE4Pq/sVKwpr6s8uGN5KQ0f6sssmhxqbN0w8ovXQsloQOtiLQ0MXfTJGbxfto
mjz91gBuVd15I8G/A2n8Fs9Nn8LUsOJMk+3/WiG5rORHxIddgelpnZDkFmbsme9mNCOMqTMFda7a
nNnQNQm3I/28enhRu02QyxiG8M2Pj6ctrJpkFFB3FDBkqf2hNDBoIGtmvMaDaTuakS5f3k0VY+kh
Jk9DztzxrcU9kLkp3rvILuIHY5pGF+4OOczpi0eAftkzShz7+8VHLOpBYu38armr4ef5FK3AdAKK
sJlaXrSpYOQLh37dIpjn29Sl82zSN/E+TWJjZm1ooP4iG8YpMAC6xyDgIpNQI7sm2k00NulCFMTh
1NouworuETjM3sM0w1h+kbg2yLk5YrfERtsK6vmP1bG9eth1mEe1H8vzmuW1jtsSHYSnOSFFcrl2
uti0r/cW7VqvMkGV1YfL7SQ/w8DTYTD8V9B/669L45r1K1234YNano8jf2TM4w02OdtoncyWmllh
A8UY9jmRh+TGZTo4m1LGsp2dMPIOPbSBeiYFj7SpXbhaOiUqmHbQX3p5CwNtHodmDlkp3I6qr3Sp
XhCHLeubYOnXgoXDSxqHAsA6wXHMHOFZeLbVHi5rTkFdJEugYzGILgl5bD8i/ZVDmZ04YmW81KHD
VvAHh/eFIqJiCNY/UzTyBkavQKbnG4Igvb7zWWML3IDXsrlpCUVjv99jZx/mI4KMELoS6bna12t7
TzFH0B6ggC0WV79NlUAmB4eLXS6qcnxpkyNMQ8tmLrxYnIgd7pLpNswsG25NG2LuYUmbrKAULqMg
FC+DedFDHUu1xCY5rbGIRFZrVR/Hjr2RXFfdfioBFCRk5zFRvckmBs8JNPI4hpFGvdweXYzDiM9G
MaJeQUyxI06wqZuyBSjB2HBT8zmtbKsBrCW2ScbxeZvk/3xuNfURxWRpfsEOZZtG2xo/PwCYteqP
XMGcIVw1bBvgOXuDYyI9p/TBeyBLaUfVPaVZYOz1Mlnr1yjAGu8NJbvbt4hWhFpBbmC9t8NKJZ6X
E9ArsjU7kl65/93Tp2kt9lZfNMvbi846MShf3ifeUHKqpFJzddiXGAkW9SNbKOQvtfD5mHI5QlyS
0hc4+qQTjQFRAcLqPlqXfnyIAZZkp7JxcvvNyLZph43fthdPpv/zdf6/8bf69eV41f37f/nnr6i6
MZ5Oeukf//2uLvnf/27/zX//ztP/4t+v0q8tN73v/U//Vvitvv9cfuvkv/SkZZ7+19sdPvefn/zD
serTfnkYvrXLm2/dUPTnt+B3bH/z//cP/+fbuZV3i/j26y9f6wG6Na3FaV398tcf3f756y/GFvr7
L1Fza/+vP9x+wK+/3FZ/pp//8fe/fe76X38JvH8R8iFMinSMjAs79i//M33b/sT1/8U/k4ShFonk
mr79CctUn/z6i+X8i6w/ftmQPsFQn/+jrh62P3L/RbkY/xJvO2oJXOqZfvnP737y/f7+nv9TDSXF
RVXf/frL0+i2drZ789iIJY9DsLTsTcXsHXsnKdiH12X5yBYz3z/qhr8ed715qq6ens0zD/jdNFMi
k7RN276Z3FWP38WEAL//vP2nVlr/eX1TVotzHs4hREXuERNTijAFkK/NMzND3YRwoTR3Njqha17w
P+4rPOOe/piOVHVGWN09zh06yh3lZRS+1ovrXylxfJoe+fvHSBcZ4pY65OvFPQ6GsF8ZgOvKt5Oe
6e7Lxe+rOdS8lQ2tXBrx5ue999wPkvIw3GjFSAGaexyLwJvvIMpEw97uyGwdf/6A7TP/fUX7+xdt
D34UF/dR+VI4BJtwykm43rmLFZl7kXdmQplYkpmvjCEf8j2AxgqNHtVLBoKMKhnbm58//5kf6Epf
zK8yR9RTaofCizbWzRp8E5Ccm2vx/6eBhr9/H4vD498nKKLOnQ4M6BDHY7NHiBWilPkucgtMC3Db
aYQ+tXjayxrdMl7kJjd1CsViasev1E088wtZBJ68QREvJQqSiR722T6stv7uOQQalbovkGJiNQvB
5C+9g7l65/2u19hZRUiEr4ROn3t1aekp/Cx1O4sjcW6l6TedfeRlpXFhvfJxnmleThbX2kQYPnGc
Y9F74wdjamBrRquntrD5UhEA4tpMCLNxjmi01vWozxrSflfU9bXc0nOvLw1dEygVMdCMxaa2qQ1a
XHe2d03DTD38/OM+s3SelV2P5iaOiZODgMQLywKk0hsOh83wwaKKS7/rtSTwHjDit9zbnz/suV8j
LW2cybTt1qeFmAx47usu7ZL+Q0nW8Lta+9JK1vn6oE8zYPS1NkosLG0Nf9E079org+lprOm/E93f
ftejzgpgQxYD10QSLZx9T1NrCMBr0wL7pkkTO1B8jLSeWDYq2EloXghO0uxvIMwAi1kro5iPIu2n
WW1ey3HRph7Jrs2lHwqImu9IpSe/VaTi3v38WzzXV9KqwQ3UN3C6DkJTQ9NadK1nYd+01M3H3KHg
40pXPTeipNUjQfNLGYXwwxaw1K1WrvpvGPC01wKvzzTvSQeXOkqp+EJhERKfN6kAyGb7k7vW4srG
+Fzz0vKBbqWm8MZFkVjwBfoixvR1QIFzJWz8XPPS4jGkVrUUS+aHdjfmfIPFR3AOsxYrlZ9/4+ce
IM3nPNCcBsW4H5LMbqpbhH4VLOrMW6fXag+QJrRnLlZnaDBuA+qkPnjoV1/Padwsiu8vTTRv2cC7
eAGHAv+p9IaKwznYJTkkN7Up5kn7MkWqDRHv1gsJhQv7tgNF5u8A57XX9uZtpPzgaOVJs2yJMwL+
E5+4wbi9PWQxga7XpYYf4R1uZyhOcBpaqt/xGbH+GKp4qq6s5JLx2X+XQk+aeMUcAwED7hpSRVKI
u0TrIkKbKwVE8NT7CVrFruqxcCbO44oSfCWEzINrT1b9dtR7d1DrYFkduUQu7lY57imlpw0HK528
0PdAqf58+EkOKP/9la40QZ2xn9PGbILQ0te2pvYtGhGQR+ta3Ai87JffYlwEvmM+MpU39upXzj10
NbN6ZVI/mP3u55h8XHmVZ6aaK021osWeEzcPL8TWcwrj3iBYG1Py8OfPf+lzzUsTbTBal+h0bIex
mP1PDtvPfadrpdo6525PfbRvUoJQZdRoBiH1gPoW8PTBQOOCsXRXhsEz0+AsGXz0gC5tFtQtrR/2
yxSZBHbaVv8yC2PzHDPBs1O4Ogjkbasr4q+iXKFCqfWbNMEt8kN85RbHJj8qh51oTAyJlsFGtqH2
AGmCr/aaN4PbescBqdARtVx8wDZdO6i1Ls1iNwogJTXzGnbE0cO1AtDsApa7skg8M6gcafckY5do
M2dJQsCgN0yYXIdoqU21QXV2yHv0zbmWUBuU1mtocm/c6YnxsSJ1rfZd5aJXtDGVjdXWGsbe0r8a
lkpn/2wSI1NsX5rOCWpaYbXLGmpRGdya45wfIjQlodJndaTZbInREX1O631k2vvJghjVlUaq+O7S
bPYr9Dcj7KVQA0G/zy2IoG7u2WoDXnYJzXStxeKvW3GbSItTF1TxfnTs9fTzntl64Af7pSPN1ypy
knU1tClEH/ONe2E+ksQmeB32k3dNVf3csJemrDViy5Pl0RRaTFwYvHV2NOw6V7svO9KUxcTSsqfV
nUiaOO4t9tDDIUM/ptb7skbQ6Msi8tds2Lgi9ou0KL1XYi7UXt2WdlN20igHldSHTZ1FFO+Rm9h7
yUwp+M8/7jMdb0vnXSfCxEtbicOIKp3v8j7uXw5RVKhNKllgQHxUo7wu60/tEE/dW2uijuw3p/Xd
RLHvpVmbI4+FrmqC2oyHdZ8L59MSLNWVgf9c32z//tFq6WRaDuQmGo9NkVAq1ZG5agKKJNR63nra
ugVymXJef6TntU+tyQGsCuZI8bNKc5aa21bTOvevV7dNjE6dET8MtVeXZ6vjR4OfGOMxwBSTcl9a
79Q7RpqtuT4KrMhpfcbEcT/4+YCrknnVa/vHq5klbbCJ7fg1NTq0bpvfGpy+TnEaK4aezhZGj0ZM
TgLcT2Map3y2DOHR4zSSu7Pa2UA2upt7qk2KJR+PTk8R3myM5s4QUa+2RVnS9lomoIRqSx+OFcVx
O/C836gxNNRGjCXNU/zG8DVIpuGIEMveYfP0SRu7a+bJz8zTc/3Bo17XI4fy5wR7hE0QeOjm9HO3
UXGVxros1Wyo9M84CQ9HqBlUT2XgVQeKbRVbN58uAp6VaXGq4W4PN8JAJ91Zr/FuKq5INJ/rGGme
zgOJZoQ8JGQNko1IRVDLHbRe868RPp57gDRVzQZ1PL7ZY7jYm+mWZgmHGn2z/6rU93LhCAIXk/L8
kp016oq7IOuMQ5dny1GtdWlrHdoICcNCuhqV9B9k7R8623pQa1raVWe8P8pl0dBqJ9o9y+OnxaTc
Sq1taZ4GaVp6Bp4ImHYk/gGZ4bs6v0ovfOaDygACfA60NvCHIdRSnJcwtnjpmY2u+ObbQx/NU9K3
1AfPvnbEH+HPdDE+UvZ2Rbj63HtLmyk227HGfr2ENNv1u9XsEne3dFastvSerVUfvToGh0OS29So
USqi/25jopruOrC5aicNuUAUw1QTFn09YAzarpgke1+wCrnGAnqub6RJGvlp441pO4TO0i77shS8
en4t8/pM42f496OOCUA+UG9MVQJZ+eCVj//Eq0KLxEelsS4bRlGn3rd9mzIckwjP33L6HWcitU8q
O46vdh3AZMuHsHVGa2f48yecYF+rvbc0R+3JnieK0XjvrHtnD8sr7HmusL2e63BpJ62nCJyMFff4
kGnaXsuil9C3FOMDxvbQR1/ToKTCw+tXO7p68Fu5eJ/8dinUzhebHORx2/jEjKzm9AmwUWwN6hMO
bGor+bmC+NFr2wg/rZmg97FeR7zdqVhz1HbQc5DzUcticTDxwSYxBMrw0q/nsGojtTzoOUr8qOm0
6OcE2Zx2FOX7dQTY5H1QGnxyPU0RZJi75nxEO8m/tHPw4K+u2jqly1tmM+bzMrl9uHSY0SCaMsNs
sLqD2otLu6ZVRfiv4iofdhq5frPKb4Io+F2tbWlGQnXoNudGDTgRp1tNdz+jV1Pc2HRpTjKwm6bQ
2ZIh3GCj2tnaIQi8UW3inP18Hw0Uvxs9fApHOCAuUKODTxRbrU+kGZnESWM3UNjCwUdtMVkdENvG
fafWuHSynUiQL0sVdUcjERQikXzHoapXHCnSwZZ6Ez3XqOg9+oXz2hrE19TGOVntxaXtEinZojd+
0B3b0nrt0PY8jGptG7Koy5hSbKRng7CxaekvBz/O7hp7dpV65R8GoElnjwXn2Q0YswIO17P3hZso
HbCoW3u6esPLs6c8YObP1tJne92OqBfGi9BIlZYWhHtPHyCmEnEt9ne4BojPVMd+JPnwXuWLIhh8
2vSIM0frWvTLMMTOoRnylCpp01M6RxiB/bT1Nhk94tEzLz7Pr4d6s28Ddq725tIMzYC2YYFndVhM
W68KBIdQGz1TscelGTrAMnGDYexDXRQPtlbsszZROqQYsvypdbQKh9ayCzeS134qjXZv2Nl3tU6R
JuhCRqHzy75DAeB+irv5LvWct0pNy8qnuQWH5ptaGy5wtzDo85pTVWZq0gVDVj7VDuXaI/oaLCn0
9VCt9T2FQGp5ecOXJigugph4G1Mb1uhTil03tNoLbdSXN2o9I03PScOKtqEsJTTH5c+OE9zc+V/U
mpamZ8/GkwhqDMLcjd/MQtzqZak2DmXx0Rj5OF8WdgvLvaEqe4rNA4Dtr2rvLU3OdLWjrp3zLoRW
s8ej9L70rx07t5/+z5TLPyhgk0Y8eBSYpyTl6Ay71nOzV40rZmh05nANFrMtUD96iLSJOnk1Vzm2
qcAHrD+KxP6oifydWtdIUxSMEmgKqmyY/2N3MwJVoJrEVkvVGbLCKDYTBwt8kxe3jY/liEGSrYkP
Sm/uSSfcBDe7vIXHRBEIgAu8HIfF3lW4uuRqm7SMsAbYGVMLWDAkZ+0hLc13aaN2Fzc8aY4WqdNw
YabpaAkeej39LbJcpTSU4UlzFNfTqATghJtPVJrANs3+wYinVEmKa8iCStODiDPilgC4bsWftm2o
h1FUdFFb+XR/LmeKXuYOxkY1Cn2nj96pmYB9qQ0XaQ/tASoMdkCXszy+GBfzReHManNIlikFU4yh
JnbooYcvws5blxdBm6rlzSiNftopAaMED4+8DY16fG0ZzctW79XeW5YXtSnZCSylm7Bz/Y+p0T4U
eaN0icN04OlbR1SH5rHIWgCIWYNFQEyp0FL6e6VvKUveeytrtKwOGvI2SbPHq/WBktb3am1LU1PX
uWdVMNzCOLVKkAsEKo6DrrmKHSNNzww3FaoiF+ZNsODAPLjumyLVV8Uvaj/t9jFz3AgxXANcuDX3
Rmffs5OqZc8NWYY0UPlaO3PNcKkDYFOstcvmquwHY64UwzHk7H9DHMvXhlKAr838P3Clp4YvL8cb
pS8rZ/97nXK81XLqEBYTtv3ko3faonlHpdZlLCnaXz2I54pxEycTJaEE/sIoshu1HIjhSmeAJce5
oS0jEfpaBwN4nET5fQi8SfHC60rrjFHCAMWZFwxEsnSHMnazHV/XOSn1jiyW8rwZMwxqksOBzt/r
LqJ1i5u72toui6Vw/TLIIFQiBNa5OSDjzvc5X2bMSdTeXjqxQ6p2cdyhb+oE8+O0L9/PhaG2XzvS
egMRbILUPdDvlS+AZuvdaSrqRG3My1qp0RqtRRSTCLPIWT9iCRvfgNYVuWLHSOuNxRrvmAufNaii
BkuBAUrMzolqt1F8gHQkIJEIAEGM9LzVTbdt67/HcFwtr0Dd4tPV0stLEwFzK0Bk9W/TGNP0vH+r
NmKk2RpHeB0VRdyEXhX8UdWTsUtA0ah1iqw0amGw9aJgIXPGZdhhXnKHx+OV4Xg+V/zgriHLjDAx
Q16HtVI4unmMXUpZZUxYL51zsDBBnN+UYpneDngu3sKv0DZbf4q431Hi5jWvYVx2eMd7pXuTk5es
b7K8st2dV6QE40Gt+vq0W+2sad9PjakNe31pqvxznSRas3c5WJpUQhNrP3pimIcDfnfFsnfJUs+3
+Cn6WWhCa7FvozqDYGjoRBN+11D2LieDKmrvYIFgHvZTkfbrKW4CoBd6Ya7DqTTNeT10Y2lVf1Bh
bkeve6zPsy+d4WAz7K9mMIbtzO89iB5vo0wfHR+mnGngdLhgPnGDX2YcvHT9isItvVlNkHXBtKNw
ub0VadeuIcxLfwEEjW/7YWzt2DmO2KkRwi42InYMQ6PmPBsEmFi1qeXtStxpAAQ2cdedCqP39Bcr
vT3tHWDWt+uqlfdtNer2AaNemO0ZRpnr2wKTbE/tFCJLa9oSTDE15XWY+/HwofWxcmvLyu/VBqgs
rmmqtEc+H8B5JJaHXXH2MlljtaIYQ9bW4LCOl70v6hBUV1Qean2CkdNgF6F2uJTVNUaVGlTFZyJ0
49KZj2ZXDThKYC/aHJTWBllh05fNFGlJX4fkB75Pwr5ztO5atea28P5g9soCGzFM7dgsXh0mGCrb
u77zZirxIfB8V3t3aT0enWa1xsEUYdEEq7/zatwwYXph7a84dKQ1ecK0xdBnaFSWbti7wZuyY5qm
qkdAabMtZ3tw88GqQ9fBTpeNd2fiDqL26jKt0bLBJOdNIUIMlr5hD/E28lK1+WpL++xIBnIuTN7b
GSI8uYu7yDHUguK29EWdEUUW5gwipLB93kVaAMwCfp9in0ifs9Vjy81JVocxJhm7OW++u1n7Tmks
ym52GWXdY+VBkx0wubqncjC9wdK5VDs5nZ3CH+XyEjfVh8rEtyRuc/slDvkZZdVD/0np3Tc3hMcp
duFN8GFitnByNO0eRZm7F9qkh2qtS2d5YOgL3rwV9K66KO5ca3T6nYupp5q+H9Ds07fvMpx1orpm
OFaDdwejUf+DO+2iFgo2/aete/OGXu048xHKmm8jOxpCT+89tdX3jEN89F1NC5+YdJulWVrG+25q
4t3Ql6XaeDelBcZojXmYuSeH2lJZ3xLU5t/WcijVlJ94wT3tGse0qizJchE62GNqt3lQGXsdFybn
Su7wmcI3w5QWGupBowi7oypcC8Nq3+H1BVoj8ipTHKau1t5REXavaQGkQk5x4OvjgAvdKdEcp1b7
+meG9KPvM2GrWVVlW4VpO2tfSsCyX1uNXUBpZsiymS6zqxpPrzLkCHTvjeuLoomvOFtsXfSDrVdW
zcQzWRe3rauwm83kzihaf4fzyqQ2pWXhzJS7QKZzqwwxrKrjHb7/zR1+OlWiduoxpW2A+mVXHzKO
/dPSJP5eKzN8P8qkEsVJqedlXZ6rWyvXre1kEkERfVGmMeV+S7P0uuIvkJbUFYd1KoHNKrQsI813
84Sd0i7L7VFxfzelVRV7M4alyQOWAXxwsg4fKZr4qtQ7sjiv6MulD4a1CkVbdfs5tr6vvaP44rI2
D/N+XLpyrwy5UpwKM78zze7KdfG5QS9FRrCz1eMJ45awt8duD6eRDM+0vlHrFGkx7ZOijY1prMJo
aP3jkJgxvOdU8agsC8YwNqstt9LLEKhgtm8C/wZT00VtH5AlY62o4jgK0gpuXjK97NrS3nuA3x9+
3jHbcv+DpUbWjQVTvowTpJKwWO2Go4/excGx0I26PrqcbqvvP3/MMx9X1pD5ixvB1IjrUB+sXuwS
p8+2bwwk7KD2gH+MnrRrxiBlNXbMt0Ovv4mNSG2h16Wxg/tD7+st706EyjmkLaH8dYD0ofbi0j5c
sfxqOarAo+G10Ztx0cTbKnHUqpkuWPhHW2CRVsagm12xLQb+gygtJ+xTx1fsdGmlF0QX9Aj8Islw
ohJ1g4GrHaeKHWM+PaAMS18tw5IWKASwcNpTfNh8WougHhXblxZ5HGOiCOPiIlxb7wuxo1fYKX5U
+6bS8m6POtlqKgQpWq2jbAcqZPw2WY2aXQWggqc9kxJHqJJo63bhR+Q24JqVrjMoDXdsTJ+2XpvZ
gI8hLx8BPDniIiwA6c5qS+U/0A+Bi6e/0xF/M6beWA5Vih4BF/wqG5UuoXCHn76+P064tWZJERqJ
uxzAn+iva+r53qh8WV1WlS1uyk1/arRDbMRzfZfByrjHdNYZrrz9OXLzz/UYeMrT13dty5xdd2Do
uINT/tYYBoyJNB+b9sRFbDBPTmDjVAsweK5fagu3gpfCy5ryk2lY0IRcc731bG1xYDpGAxZei5bn
v5WVM5v7smnw11xjqGpf6mhJh1MlOGXuByebv1qlbb8YRdbfLWkynqxomGgCkwowpGVqr+8Sg/qW
h3wzknhXpb7oDlzYbABTZTvtEx3l5z2wEW098Le79JVlRvWodKLRZRYUusbG3AqSj3FkZPdjkAcv
zRRqqtJCoMueYLWWOzXR0TzE4/ybazYPgRG/Vhsu0hrDXXMpNXfKQ2tFZ1uY9q1Zd9ecLrYR/aOh
Iq0yw6CV8drNedgIzDRu224tpkMACqI9TBxV41s3cIvkk9IvkUVyRhM4rj06eagJzT3a+VScVlHE
79Val9acZIkG7ohWHo61nRy0aP0IP/daP2076Q/6SRbJGXqcDnk75KFbALZAVW3/5ifx/HnODO1K
hOe5R0iLjg77MDYxvz4CPcndQ9I3bZPuxpZg+206UdF25VL942OULis45kxvhs6qg0Nf2ukMBnV6
L9o8v3axemZEyaAp1A/xMLpFfIzTPs9PgzMbiM+04piWq2/uEYyrRU/hyT1d5uKE0EzUFnyTCvpX
brsfWecU98czqP3RoUfDz4Q4Q5WHBhmz3ppOvWVcWf+f+9Dm0/f2LKSiKyW+B+gzHlDuonNOtR+Q
mndjKMhK4gVdpsw5tA1w19NwAcFIkFL6+Peg8dQqZ3VfWje6JWhS6DRZ6HlOf0LS7e+iBFtppaks
6/TGlJC7NRhJCFPRPolxKQ9+kCoFRnRZqKe7wigKr4gOxpje6ZEFp/oqt/HHq4Qs0VssvejqnqbX
1T5GARTt1FQKuIAKeTpowGrUaRfk0SFPzReeo70Axqm2d8kSPVSLgDzcNDqIbGrusq7rQ2yu36p9
SmmSRg7QscXSGOwGrAUhWnu3BIV9UmtdujzoQd5GDuTv0Es7Aah5/tjEi5r3rC77icWuF2sjAPCw
WMziNAQ9FvhNoaZ01WWVnrbM5A3LNg3TDA6BSPyXmtd2R6V+kaV0SR30YHSr4FCNzX1e1GHW1mqb
uCylW5J5jsuYg1TRD/Bahkrfr4VzZWl8Zm+SlXQj6vyVCj9GeTfWO1Rje+HiKKzWKdIUWjHp6UB9
pVQtleCHAZg3u6itAjVBGnSmp1M0KBdqLnInoNCqXs2dX0TtC3hQqVodJBzHp+3DQIkqr7GCQzmt
5K4eUAFc6ZlzvPkHxxtZS2cD7cGcKk5CA5Dj+EJPS4cCoxizzXc4JdVh6gSrtfOasXSOLvHkad/0
uTNiYSnc5dQMgd4cV2HE5ufSc0zs4n0r9ZQi8LqsZJu1BiSv2W/XpbaPb1NL94cjnJ2uOqiNC+mA
XaVpD3QrgX3VJi4ryJIBjEwc17DU7h6ylq2F+bGOkRjAVCXiWPr2dIDipRTyxOPz6ajgTOVYwiqH
o7H5fk1OQ6W27Snpq3VZySa80e6insbHAXPlArwd+CVTTSeH9ePTV7cTcJ7pUA1HMzPE3sphKRGR
+KL0VWUhW537AJ6tqD+OZlLufE2jgGu2dbWNRxayxWhNdVsDcF+jrAEQ3cb3hWf1H9TeXZrp9iSE
ZbhNf9QCwu92vsbHdHEUO0baM9N2MiB2FP0RE0nzNQyp/Iurr57aOUUWsa1OMjX9MHbHqnKLPdbS
OMLYkZrrie5IU7UIemuFVtUdU29uT07UYwCu5WpiDxiBT8ejNUG/KfIeJM9UJiiu+neUV89X1thn
tjZZ7jtMDZZZ3tIdgUqvO1iz7d7LFQ8TsgTPgUWhWQ29vpbYtUz98l1vE7VaQvawp92iraJsosIa
jjHVM4dgSpI967Fa8v6fKDHKIKJ05OTjCfNLV1pvy8RUK6/WZQlMUhJSroU9HFO9hbMizOgIVCbf
/3yWPnOPk1UwhZE3Zl5b/gmAnTO+ToYyLU+LaxbtyW4Fu+DPH/PcwJHmazRakW1k/AjH9LXDaDox
iPJBTRGj2+bTjyuSyOt7l9bjuEoPPnKYfVAvf6q9ujRd84zlAD1jexQAVfdp2WQHKK5qG5+siAmE
rfel4wD6zYfxVCbQdHEYXtV2PlmSuJTA29d2ao99shYno8vfr0bmqH1SWZC4JqW91sR6IFMl3r4s
5myPJFVNOq/LisTKA2bmwVE7aqXW7rMVTI8lFjXnJl3WI0a2XbRG5opj2jfJfnXKYu9jLX9QGjGy
GHEwFkLObeyfsqxa3626mD9kenXN6/2ZqSTLEYEGTsaAWPnotAb1KNuBQ5jGtRjhc61LExW+EeHq
JQhOtkbofNQ2UPI7tW6RZmkOpDICcOGd8PmCxzauyGT7ZO5+V2temqcwoqFy6m1wckQJQG/KZjd5
6RpF5avN1TMJ9lE0TXT+wCleBKegMyCsm3eFrngSk8VfGHE1/QKy71TabH9bYr5SU8bqsvILgEIa
JV4TnNbN+iiHIrm3E39SOxDIyq9ML5J+XWr7gAvXTdWK17qr5iaoy7IvTjYck8rSPrgIfrJKe2lX
6YPSUPmH5AsboQRmmH0w3aE0QhsCnbhNpnJ4r9b+NrkejZRKGBDLhto72bUx43Fud/bdVqp3zU9w
O7T84KYrC4tSLRe2Dy7wVAqtu+mjcSzvO0+P4yN1ql50G5frlLzqV5jDV76zYZ+Ppz96qDR9vcWM
qjFrCq6t81TNe6NIC1Mc85xZV5ySaM7hj9UlPJkd1DT29jlbWvDedSHcpDxxsc7ycles+bjcJsDT
o8+WNSG7q3S01fnOypZ1mnYcckTzMncNX7wauwhe7e2s2V6T79q1iLV0p1tB+v84+7LuuHEs6b/S
p97ZQ4IECMyZ6geSuUpKSZYs23rhsWWZOwliIQj++i+yp+ebLs9U15w6VS92WqlcsNwbETcirjJl
UolCaGL46jIq5qn6KlU92ChLurQZTvHWwe658Gjo06rw8+JU3iGyfn2ChZxbmox2yOCBzbdvVj1m
kbABSzLh4d3eHSPZMXjTDwAVzZBhrgDRxHBATafxoyQDGpk2bfmPQQ74a2VnBBMz6M5j5J+OS5cv
iyPNYfN2RepSF8Z6/DoBVU1ttiqEj7qMclbVX8Ym6cTbUFkk8WCQc5vUkMHtq/Wfr2oxBJoPfs1G
mEbp3LlGR12RYnCy3G2gbMguIOWq85JjpYl8Yc7ToSDLRsObiC9M7BuEmiPJu54nf4SN/5inTC7s
rg1tw4uwiREbXqdsRhXGB14gHX1ssnWu2DxCv9lOdVUYgX4/zYGQrEiENWoeVZpxwlLMjSzNoURu
YsxxlrDBnvFtTXWTKY7KLhNR0A+FHUbyOpuBFc5va/pmm83He6km2l02RTh7qWeSppfYICzzditr
bhGWt2FGJdkLZyM4Imwstf0dJjQ4vi/ZNBIvrgo3Udl9CFdjVGNDOG3d0bN4dd9mPjRTlU8L0NpT
imFH8RwhsF37vB8TJIlVPLjaQPa2H12AKZYNMkU46KR2sTuP73KaToQCSCMn1o28zjrWiT3r6jGf
2IoITqApPtDLtbJc9E1odbdzCmfUhU2VbZ/XlVQjohqqcSKnBRnnST5VdULgElv7vkBfU/Mv3MTj
dCPWDY1fTUO7qsxJA7Q9E5ymBBWUMXEc50iBi9vHqOOK7WGw0q03I3ERYOfQwFttA81slgrzT6HX
zEBSyGCyFvb2G+kDzMyoJU3kU0qHiBd1qWn7Db0P77FphmRaCt3SSV86G1bsGfKsedi3PsWYkJjC
iZ43GpDuNqpdh+THsZ8sJmZUMCWXGZu23o2y9uQkERk9f6qDgYcEx1tXMZqlQyLkJTSmi74lbVly
jwxeMVQHhIIu9ByqJpk+t455msPzPsQ0euXiSMDambL+rTSu6qqsmzv+jcZslp8wXb7VOegf3F3Q
u0/+DjpWzfHDU5C8Ta1attNApPfP3RZGUS5r7KS3NsEyP1Yd2S5GhNU+JDNv77myKduFvJH1h7mr
1+3BQehOAjDR8A3gxdWJmJ20M+P4owO1Ut+0SCj3h2lq+/IwExGpGzsjQTZvEyRKf0EofCK+R64r
LxghD87gebY3SPyHDAGvVVHBICgo1mbj7oyQh2U7wjwo/tyLJhGF7DEt+Jj6uh8vERLpo5ObGut3
wVy361F4FbJDytYu/BSysis/1LOoZC69CeCJ2IZCY5gAGb3Ledk0VXc63Ex4iiWT/Ucka5TTvaUi
rfdh3U1pYdZ2wdnpKFf1HvrpSN3NYmFvPTwBxrwEZOju6zVUOErqaXU7RiejqiIEnbTcdC0Mjvdl
ZSXGDIJ0qZ5rrkWCxFYpWWbKQLFvdS1amVej7kyLaNeoDBEOlMTrCcnp2hTGkTAojB5JlCG71skv
sRF4BQUNqwh2hiteRRNUWmXtGuhxN14teTIY2m3dZXYYTEOytXKvJPSOIf+sQhZjjigIdodyqXov
sYXTvO1rMuRscHT65OeYUhgcDQMsz7K427bm5AwmTZ898ulUmdWzSVec95t005S1Bte0y4B4L/qt
i4ypEH25iRuEvSncCh0sa8SHHk91/TalsWpHBQMfuRsRWY281kWO9NCLSHS7Zani3mdVZPh241Zd
AbpYkf8kjmHpUShinK2uTxpZaEG2KSSFPjHaKYJEaWaDQodLJIrUb1v7osItbo+L2Zw42GEKymJ2
pPS3MSK2HsJIt80T4CPiu6zpeyP2sI6vzFl0aGMuHrgY3yddg0vPlCWdoTpO6vV2qMK2y6dNRSZP
pEoDDC8oXTYOI3Sbjj6YsBswGjQmxjw0K2ik4wRit70gqNcgyHzxCWJuYC6ezU6JCPHEQpt7qudg
/Eqalfe3rI81FtpYD339Pe75huUwwLdN76aKN8se72xtd3RAMvFH1i11edZV08YnTKOy/s4qgmSs
Hc6knhUINIrL9w1+yTA213VLj3pqqgpKW4yjYKFwmCmd69Z4eZTtEEPBSqBoDXdaIvowW4wfydMY
CH5ehl68cNIB8IVNOi2fk6jugx+Q2j9dZd5HWKkQvzdepU+Qf64/Jj2HrogCXID50o7dD4kpr5cB
Yxj0yHA8R9mCNHF/jNz4qVNJW8AOufmArgYeSVsYIJCwRyJumouVYOkPIQIbLotcl1xqFGsPHQGv
t69MQArXNgWBq+cjS8fF3fUb8UnRNK2mT4OYebCvp0Dm9TqRDGkSIZbB4Po8tHTTr6olaMt4CyOV
3KAXvGsN5j4f6gRuigVkTuWNw1/cbQhpLhrUTsAWSBevRZso/7lTqjL5gBEffwtLwPhrrdSaJS27
q4cuPC0aOe4HjPTL+DRDgXUUKU+etmiAGUwtsOufwwh7MRMECb641mhOCO79ULTNWODU0fNlCyzf
LVyMuQ3LW9kGw0d49i73qcURX9B+iItmnt62sJ4zP5TNK7JV2tvEebidI8Bbd8eOKZ+g4jDr5ItQ
0dh8mqMK46MotDYK+0IDx0F49XVYB9nkguSZICuGFI2T0fjGlxjnfYAZphvZaminW4iGqxsRIzX9
B/Q1pskEaNCtCAOy0BvEGW/r93Qc3L5aDKTLWQ2D/ns+G1bn8xrU8rHucRi+xtOAcHUdyLjOh85b
OKogYh65xJ1KZXXeSGRUAc2RsQen2XDnBhSDP0aTPsRmG6JibKNqwEdVYyy9F8FcPhApy3UPYeQ4
foBmzbRPMCBgt3XYlMthmL33F+Qxh7JQK5jzUwKrnCUbLHEki9d5rj/bUVXha1PHy30bk/lBKrUh
ZBoW7HoBCbGt7G2Kmjl6MkhMDD7HoMKCTwnDSQrbJmMopmiTnlGfp41aSF5JJNCe62ZT+TzbFHg3
s7bM040ue25s2x7QnGzyzkG08iBw2aYqW9wAqVVFL0QMY+5TRBqqErI8nN82C1pbQn5c25yoLd2t
TDQnPzSIOB+/DIj8ytK1cScHHV07jZ+gxvO5j5EZTeqkYzA3cYhLUJPocX1hoIu3ZQiTNuuLqk8k
KnstkdW3iOgWybWBL2pVh0fqoL/1JUjRZGRmF2HuN+97NWdNTGG+oNj4EVXvK+vovY0QzBAZbNHE
X5XYA1lRf7LPVSPulljk04zQa+Ah4aHu+mXMt7YFexSEyVM0uPkEJqhDSnjbx4cukSK3GPV70GHP
z0GbjioPq+mCPsMsB9KnlC34zsJhvsgaSewii2AFu5cCudZ38SBdgLsCLgU3AknURTvNZt3TqEmW
+2gMFQydwayL54SPrt4vPaKXHmZSx5+5RmxQoREsLQBfBYZd/CjLdB+q1pF7EJrx+EEbtt3TpO+j
g+ynKUCO9xW+GBOcuJD+QwPJD0sk0ZtsYyVuShyZcs15klQPHtKnIF8Zdu8HvbkZ3h59HBGXwyaz
7PJURI287zQwTHx4VT/vYo+57R4R0i7a8TIex0KFJZF51NR9dJdYeU0KZvpaXHNId+sqF3yhpBjs
HEYWT4KZ8XEw6a7lPay5sm3AiOCzxChv/FJpNt2q0aKsz+uqDfKohfUgli5flyx1DIcEsfCnOFbM
SRSV6RqiF6wMmFxYkiiHjKU4QYJ3gxcTPtoJGzMnlM1F52s7HroV98kXGiq37Ena9REycBTM9aKk
iXnh075+EwutMh1H295yu34ex7ImaHlo2eqLhVoPJ55CSd+c40Y6cP+lv+f+Gry7qS2+0Zx34Y4j
OWlF+YZSt1BbEtMX1y9BderYSM2z7cto+TAqG+Xg5mby6vvSLTldm6CQXf1RrNZmiwzefYdxoglM
T6bWtj7WRsIcJcFcP4q9ON82I2SWoiGfIfvtnowKyZF0xB3WyYqdG9L4pouF+NSjoMpX336rYGR9
HwHSeqgjwirEFJgn6pbzNOFmOHNX+e+RbKOXeaS8PpKmxnjB1upN3M0BUQ+hg/8w7O/pHZxDbcaZ
hxOJDbcDypb5pQLkpB6WQEJgbtY0twEkF2VAXzgfdeYnfgcaEh4DCMWNVabD6gZH3HLyipOPON2r
XUda1mXDsBqIYxB2QqgL8sohAaLosHXw+ViHM6Nsjo1Nqx0WBgLDWOXPG+PfOa/MI1LmkzMLOyy4
uFd5E7LHnqrhY7T16z1nsn2sQqmhdLJ9183ZGjbC6axC/+b3HoGF/sgWUr2waJVn03ouinacWT5s
dlv3o2rp2UOQm3x0AU+fqt7FCBogZkyDYzmki+uzEnuFw/jB1+H3xpTefKSUMZ8tzbByiJOjxfmi
uZrpnHq/bjAC4iryElnR86yxytYmntqiYksUnJcowZw1JvZdeFZ1VIqLDlZt9gucK8KXjfWE5cIn
i7mxiaTVK3qxYUZoBgnIUTaySW7bdemRL1yNC47WSCr+EttehvdzbGO5g3mHH+Hno1l9moJF9F8C
7EyEsFHf0KZw3E028wDOy50wNm1y1aPqdlkZB3HcZ55627ytnMbz7YIk+u0bYtYcCvzacIrbu8dG
pjJrMYvV7uALVZKD4n3TPq4R0KzdNCbxsDcpDr4CPXqVnuaroHQ3pwOJ7zGv1NIbKMLjqIjESsUp
wkTa+qPBLTrcW224DHMvqqU+61nHIctgM8NR/20t6f0jwJ6UANeBCHm70brXOInqMUUNJQds/acO
8Iv70tFOnBIkvQPyGVz6JdJxF7wOkAwA+FknitxN0Cp1jtWByj8r7dIhAUbZtViGSvFPDC4V5oW7
OuSftZ4FaQuazgGKlXKkwfLE3NauVRYQksaocko15KKMe3LRG1/9j6RsRf9dNRgU3PEW4ZUffF+v
AhYadFIPSC2n3bobF/gVH0QTkOmBYX/iDA5jdS0QEI+UAv6uRzhGHNs4rN0x7uouHIpkU6uasp4x
ViHYYEJHjfalnXOPIhWFNeoe4x5bgxLRHURXdeql18G07Kc2MOKktbAU39gmnCpm0q/Layco5klZ
3Qn9alw3L3tZhUOQi85GN81clSyfIe0wt75tkwpfSdpgvFWDN8qVXGZ0WDODydCL3RLB4T0xl7dT
ReaDK1f+YY6JNzozdNvkve/7PlNIiM0wb1fZGIl5vJ323nGULxwdizu24cp2hG1JkNXCppk2DkV0
Zqxx+jGNXFr/WJDYw3dbF4Z1wRw8vaas0ohOOW5soN88AhqbNounQJRnpIwnLMl1v7UBOiwfBod1
wzI+pIRG6dngemm/iq2pCz/C/eR+IlrtmmDeLKQCQRmc0LHFJg8Bj+No5NgtOVzD4o/xYqB7XFxd
yZOor3cUPjITwbR4mpocF6EcXiiYqXDf1vVoChnQxu2WFfM5wDICzC9uaR01F966EDhQ47sLxhvs
qS8bNmaWlvY8hcDv7gSpDDmh6O5feVtP7jJ2Tp/NnI59XXDv15xSnB5AGKvyFW4u6EiqAUdq06ru
zphQYEICTl7u1Ke8zuXmEbeDoabw2KQq7u9mE+v+TpVW31gpp/YrUSvvdhPv1DOwlHg3BDFKMbwe
xk9+SxOV92viXig8dt4VYWGY1XCVabCSUe1kvUuHfYy0c5vPaFinnIOvX5D4yFeQFjg8NWpStea9
BRCSw39JrDkGuXyVRTVW8Ow70ucS+i8oz2GbQ+4mMRqghibYxHBO3ULrz6tb5u12S3DjfYR7zURu
B9bYRucmXmRzM3Gow+AMuK5FyFqcceWS3BPEvxfLlK4tfDlKpDaPqCzSx6iOgcmUGs1+xpDoeN7a
Mlgha537rejApKNUKA1m497KEYkzJ9IBR8xKeJ/w98kAW8N9hu4FiZNrCCHFZnDG3QVcTOYJnBtR
tw5uBih+HaJKL4mFUVPOuZLufgAl+i3Z0N6+jhU19ad6qjAy1xkpe6gBh+R5IAItDoJ70Ql0SEoB
EIRESByAi/xUN4A+ADTrfaetjzIcFGvZZBsAaVp0Kavr/sa7FOhJhimz6FVpOcb5BHxlufey2txj
KOcg/ezKebT3dmlEc+a1QF+zG2zZNaelqteoxqFL6I/OobB97XzlhmW3CQmv7G6at4+gDwZI4Bbg
TMOarbjn1XFttcP2JvMLiet4D6YnuoHFAm4TTmF0no2O2fQj9oPrd6I2NToXHo3rreN27L64AZBM
hkbWJndRQNj4LlshuqKbSkWeA7INy8WHvF0u5YSct0cOXJX8HU2yF6njePxBRy3S4xpVfZgnCeyy
b3GbVbixq5USV5QsXbnMkZQFdW6+RZDAPC3wNgrPDD5N4Q2FfUh/RsW0SgT3het4JyRQ1ozJ2MHt
XNbqPaRxU1/IVo5QFZVhNx5hOx+QB0w9pmzKkeG0ObA3o5d7pC86tYdOTQ45OBFqv41u0AHiDTfD
T0EPHORz2A8zugiG8rGIlJAtGhgUtcPFAv3rcowvGG0zWPpE5AZqRIrSnZpgPAbIgq2/jbITK94V
K83BVQ13haJSdrs+jvlcEOTJmC6b1eDrPaqpHm1BAgMySCf7a7gXss6moq0bsZ5LA2l6jimPStAC
Pgqhhit6OYCNBpE5VWe2rPGWAxOTyRHn5ASufcY9lgFFjboM455bW8zDaPt9stpofk8b2vUB6qQo
MTHSauGF80N2Q49prA78ltH5MuBOTPKgV+LAiCR+PXURj/mLVchhub2uuVXijTdJm+RttMbTPU2b
fv0U4N0IXA3o+Ca7v3pRo8hf+LYkF3vtT27KYOpWXDRQu8IeypdVde+HSKMwUxaD/AuIJYBNaQ6m
hDqThXoQ41vjcWRDmefTIXxXZgnmvYV/LIpDbHMAAMiamdRZi8nye1q3S4Vrkbfb964Gl/Datm7q
9kmVjAGa4VnGI6KOmWoeE5Q2uBqISBO6lzja5/daJtTxzMCC3V9cmlj+HAFYaxDeAvTefBMwY+1e
ZGCn4GGqQNc8LqKdNQbfPe9Jni4zXIkx9CZVf6oHsFZYJImM9ypFkcd2SEG08w3m9yrq8g0M0DTA
zlGlTVqElBl+4yR4oFtUEpzddjZJ9NPYt506p1XsplNgEUX+GochenQ2rgwzM9MQ2KxPiQtupxAe
O4+B1bb5HGxIFcwFqoBx5+3A1aXRBnMkAw3T5XnrIUjMeahB0TRxP8KpSFWBeeNMy/I5BkCUkxHp
BO2ynYMN6diqiOHs15+crGKfodZotzxKV2OPfhpFfFTAyN2h79gWvkS1ofTcdODxchkOoO93mAYO
FRq8ETA9wHu90mA/K0JsHrOhDTLsuTsm9RWPGilcFvZhBGH0vG+CCGwNG0HQ+KxHQBrP/LxKWqg6
pcnRrFZsR5msQTjCkI04K7IurpB0hg4sam9ppLR+oRqe6O9pldjhNgSyne57Wlvx5ByIlaKvgPFh
thBysodmHHt2U1b92D05jg/mxhPe6XNoEYgDtAL6cgSG+40+tDYdqvPaKtF9RFELKAmwIfPNDFiB
D8CbEzisNWFusZllkMNCgnlZgMVLudh3EPNdDYjTL/DwC3WUCwELyGE3gMjR9pQOTuGDNWkr1cOq
8KGB8cRKQGY4SYV/ivGxY3ZJ0LrbPoL7ALq1YCfvxbaltxRdV3BDghIwYsZCeM+RKwnHySFsGZOH
rk1nerv1E+amI+In88U1VgC/6ywcKPYGMdO+ziIHIBYMJYFkKpw1X2Bxpwb9OiwJJw8TbEI02V+N
WiP0bytFdjpXm1jaXAzOdYUf1DUPzmh2oapMxlOCOVx3nEdp46JavBxviYbLTLaWXRidkk3S+DbQ
URTswS2apuh5JVBcy1lLwGPx0MRf1xTx7DflVrXrB6DKiQFcXpdq+x6PNK6+yW4K+1MYY0TxFDbO
z3eY9lfmuYeVdP1xGmmy3kZJoP0PP9NW3jaLHdLdZikHACLAUWcg6iw4kQa+dqycTXJnw0G73HgE
fp4UXkJb2I2QLoemnYHrTpKrLHbhewFF8qVfkOj7MXRdpe+U2aLxnCKuDhUBYO8SMwrCeESu6zRp
vwE5CQA/UR5IDYgQJViuR6zzYQcyqQPagCP02sy4ayUiArXEuQ+CSGGb8FlhzEHS62cnJHr1KgNy
K+51uvQBbAKatPlurzfj99QCbMMMOK1O8yRQhIQ46fqnWClibJ5UgO9VZvsERgwuRr5TCjw0LGJC
A6hi4mouL6ROjdvj/ISF4dKPzfJu2lWut9OWDvQTqgCWrFk7t/bsAUiun3g6yOUe13UVHzXqlGyA
WcqcIcOnWosxBkCPyxa84wOqYpGedY0BgQuojQFz6kgt2NC/zx1ac4q8yYSar9YGM88wsEMcME3Z
AbVQc/0B6oaoKpYFWcofWggScSEiGgOWi2LhpXhJZSggEB9D0FCAuUo1TyZrMEeXZBMH/R/noKyV
fUe3XAETQ1camq9oybYmyJiBAKLNKI5Xs2VVP2FII4O3vHTVfsVUJzJ9xjVh9RcMRgOZzqxD9sx8
GNBrNG3uZth+uzO64ZVGhYprKDCKPyd0+UlzxXwyDtOo+10oPrfJM1v+nDL9Z1sY2sfLqtGg7+Lm
A0fP09A/OX/ysynMBMs3UTZpusctFaJfFUt4p3FY/lGu/O+4PeE6+K32B103MZBzoe4OsAnmemrM
zeCCCUZqGtIWYGJLC0/9VMzkYdVAiXJk4QZhDmgWPce//lquw0D/i1Tn53C3agXQ1gQq3U+IAu2L
BhMhd1DezTnKJdB2oNz4H4zp/44SKbq+gn9SOqlZe53EMdtjmn5On4yfSlvIqmEJRq/RiQEGr4Me
ReHqxz8YMf4dheLPZlYtxFU4zAndM45ACwPPlt0MWOsP3tDvPftP0i2JODyd1oJCdjF861T04rgs
/0Br/XvP/ZO2ElXyPMiqpHtwXajXlT81to//5JP/JM8yUWTGyTK6B9y1g+oRGGsEfONfL6jfe+U/
7fNyBZFBRcP2VRhoXKlLib4bl++fe/afRhZIJ2NIa/C5oFODsa0RiGjcpqd//eS/s0J/9vVhCmyN
XFsslzoV5Lsem8HlIfMEoTycDDKTFlLmIyaEqPxT2Xbhzx4/Na9cCsMTukeWKP2UzEpf2gjozL9+
Q39f6P/L7g6v7/Sf9lza+pgtvkr2Axc1cC4xegccF/+9+8iwlwSFL/5mTKKRHRrZPrdb8xxhpdFj
qRtbo1Wo6h2iDb+vS1xLkpkUFdF/vrp/e1v/vXqfHv7zdei//Qf+/DZJr5qqNj/98W/P04D//+P6
M///3/z2J/52eJ8uX4d3/fM/+s3P4Hn/8XuLr+brb/6wQ1ls/KN9V/7Du7a9+fvz4xVe/+X/9cG/
vP/9WZ69fP/1lzcAu+b6bDCSG3/5x0On77/+El0Fv//2z8//jwevb+DXX268qsA5mq//84fev2rz
6y88/CshgqYMlCGPBSi0X/7i3q+PMPFXwhJEqwk0qpyl10tpRGJo/esvSYyHGBcCP/NfD+nJXh+K
xV+jFBBxCt005SSE3+V/vbjffD3//XX9ZbTDwwQ2VON3/uaqYIKnMU9DnNSM84hAtvXbRVU1UQ/u
spqPy4y4qk7VtEBWqtgBLiuhFGz/yFQnjsLrtv7v9Xv9lUzEUZLQNBUxDOR+Og59MHZQFCT1USs1
rlnagDxuyj6ANRkhx1hqsAUM/eBlNZs9osxypxQAwQ78aHBEhSNvYMzbf+8lCe77SjcPkJc/sToC
fy2TYN6Zdo5OpicuzhD+bu7A36ofIOCiHkRwVBZ07JP3Zen1gHT4IdhbC/isG30qc8hOliof1lkd
hjV+mbmHXA3WyM0DxEMj8qVQV5lMlGPyuUpE+YYrKTi3CyC6rNEJKCS6BOX9OERRphkFKb+EcP6b
qiPkO3xv+/6STjX26GQo+SSbNnmPmqY6aFePQHkHKBFXsZ7mNVV9zuAps9t0yh6HGoSBaMjVWDrV
QPMWfUJbxT9z5oBtS2WzZunlMaQkMQX6TeSBIyuwfqYAfc8h4s2hqnDzmx6gylRwDwAnXd/7eoNk
JfEEAPA2HqEA+gb8rkWZKbcCC75Gydg2e6g9s0Szdm/T9jaMvcds8LIDE7hAYcE+meBNz8M95yu6
Adrb1wAihwJmOCxDH2Fy66pXDYOZS7PdRcmxUuzdAWXO5zb64Ev5Cu+ez9JAbxqQASTxoDNWE9S6
tgEMMqZtvnK220Y4i8LCZwUIrr45AYmMZRl0eXMm26n/0qCPAd3KgwOvmzsqY+i1wDV043CjGLDV
tJv9S2IsTD7pbiRXgeJ2ZEOMT9HtktAfewgNc8gEz2ikkvM4Vt+dM8XSAgzvbEnhHISo7HZX++6g
ex7cznCkyAPvcJtP25j3QHf9AOBCPVqipyMYr68W2oBoToATa0FhEgTXujguRWYHf+xc/Vmk4Qvm
dBGsPgdYhmDB+bEM4x2ryyhv28GdYHOEzL4oIvaIaKZgBwllmq0KmTh5B17rTfIQPBYaa58NLMQS
eIQUAF4iLj60BG27EA0EfRh4TSw62KlXthh8pHagxLAgEjR1h5IO/BnihWa3LQSNbdJ92AhE25Fe
8IHNrn3ra5BpFGJVmLW3AcJ4iN0HFGntmD5v4huglB8a+NploY/5DjEUyx6kEe6WbqiX3Qhq2KkE
zBfxnyHQWw+rW0+NGDPqJ70vwcOfaNmYCyfYYoB1yhdbxcMnQz9QMISHVJn2UPVMPC1QCGcMWllf
DLxRkLyYdic76DHipENOAoATsLzBoj5uyCJt0UvD730c82iI+r1h0p5VG0U/0nKpTm1YQqOU2uOE
4Ob7sA7XAqAd5AoGrTYA8PZRhrM8EwzC59yJ+GuQtmMRyPVmJdEtsXQ8dnr44Kqoz2fgH6dSz+xO
hGWFoU557EccIZjwvKNTL+AuasKPoPaDrB1m/ZVWbdZCPoVJTUiZRFqQ2OabFRcV/j+Szms3biWL
ol9EgMXMV5Kdg9StrBfCtuxizqHIr5/VdwYYYO7FwG61yKoT1t57Gfb25O41mnPIz2u+aJK3pKo3
Xt74gSqeiqr812tJHdANrzz9NqcNNvNSn9+yRelh00YcOcuBT6ous19/pEMBvggGW2Ttl0QlE5bd
dOzn9EWMfJFyMqKsmcCk1TFZvAN2CJuiOK9ufMPw88pC+tiP7saUyTvTUTtoyzm+LkKFaZZ8p0r6
IVHsdVAWzXuaTZHpFMeBGbzGaDwLyITNLwDP654t8S4tOJzJtuFT61+O08pTNqbZ3UxDC/NFXnd3
gOzosohgmUtcZuI8+ZVxeoDb0WB5G7CQXbwyqyn1tQ95W3niSyAgWaJ2aDa1lkaLATnHKqPcaZZg
W50zwMQPKjC8al8WdhUOehPoq0r2uv6qDX26xxhw5TQA3OjWz0bX2qhC7L5rcSYN+sX+1NPxw8FE
BwqkiRyLOaGASfIKlogapOVJq5wVLqv/ytv+i9j7lqmJsUSFjRGYZ8yBuUwqNFOr38+zvJvlApFv
de3T6spTneebJOng2n3PeyX44KPEivjs2t1N6Z9a/TgQ8Wruh2YKdG85gmbuEGhtiFe8aFkZmp3G
NeM7T6x37JAhDV6hAMgLf8m2ISfqak3jcCzJzKDH/TaKOeWdazdsXxf2VM3wvRjEJVqe+Ae8an4r
TTgBFPjBae08BCP79EWMLV1uf3vkVXtarLNQrfTPxjnhDKs9KadceICT5m6L3exXR2f41/uqf+ft
4CBMneWqWDVHEElANll/cHtb7ux+3kndj7nb2itA9fO6ZFFVNvFb7Ztvrp9nh76xVWTYeR9lk+l+
xPp8Wvt8CUQqP5JZOzmq2sQW2MGEtiOK23E65mMzb/umNUJ4Ufut7JQFe2eVz1Cv5AKwj4k1QnOt
gVSJhXFZlw+frR6zvOfOs/DQdQ+T42wSqxgev7yLjF2QWZ9YDJJeZ1ZOYLuo5Pt92roCK7pk2EEQ
hHmKRUmSxjnzmWwMofzyoK/dndc0H4VvzOcqK+7mzGa5W8yTY+BM0y/177xpv0d/jsiVkwwMiY9R
jE23ieyulVsEJrQDNhZAH3kBoxonu8ztkRTY4t+QewezZhiaNAD5rjNZ/F1elGGWB5QNahjn4tYi
xQkrAabZZu1bI7K9kMMYVOzgL3XjGi8OU+5trWQaJl0xRnU36WfBaRs6mQg1VRl3qbfVOYa5BaMa
EL3GTrVfld68t2a77hIiRZxmCQbJMgSF2d4ouwDLkGXTTKMP8pptzdnayNpLMVBNrahxVv+JkMsI
jRCGe/50dKxy4+t9Hfhavu5rHKQNDU+1Yra3awLu3SEiKlBqB04L2JvD6e16Ge9UV21zCbbNoqaP
rEH/YG2RRQJwwMDCCZWP2Cp8b3jlm6tlpa8xfAErGjasBJCiymD3YVrwpDroVaTXSClRzHCEqy7s
13jYV0CDg+d4TMeH22M3FAwNSIVoi8jKsaD2KvROVlxsavEUQ1htxoz6wfXjQ5GncWj2nMZkOcAh
rnlo9fpLp6kztLcbaEJcDbiiQFStf2YWQJkF6I9KrGCC56oAgVCxn82l2kjqkYt0qJpG95riPuil
/t6LlTy4M8XCPC5e0LAxiSuurHIuvye6i0OvTezepuTOznbjrgym0btD2mouQiYjkfoBsXQXWjoM
U1X04kPKtgtV3b3zzuyFYNkN6MJKcc7+sqgbtrBe7t6GIQItHnnkUuP36Nb1fU3aW0+CLsYOs7vp
qbBIZM64fzl8XXRC2gsF6Rw+AIFgNVOWZ84Ob5Z/tTaKm8aSmlO7ugxFe1ir/9wVmFc0/X9lD6Az
POeWBU23FcqbWNapAwzSX2cdByyL/T0BNN/lYHin2I67jaJf2Jq+Sn7NroP14+SILcIVYH+jcaa9
Y9S6DBp9/YakIkkpUfEuleZwSgcgaPZeLLtnHqsV9cKb3zp/zNjod6096AH5zi4VZJXCneqKR0ST
w4vexWYSmHTdT+3UfdltqWbwvEJ8W3btBnYay8Cz8uY5fWStZc66owA7DKJ9cd3ljOEY0fTo6F6w
h5w25LHZPyN8RtjVdnXWcn8NUfZkUY7oCqJdgq4X/bq3F8GQF66bWTeBZdhPdf3RdurjMol/vWf+
EWs9Rm0jT32RR3HcfttpHT/XKBs3qH3cXemb9b6w/5kzt0Zimc+et3wMUvfYyJbWHvrknWUnNgCV
g/Spr4BOx4HBuGX8TvpyTwzbeqFI3LnU1G7GYE/imxnEuXOqNF1setsvN23RZoHh6lM4pVewCI6b
EsP+zqFoH/q9stLuoHua9ayNdpAUz5NvJhetKWHO3CK7ZfnwYH95/u3lzpLrdeTrvti+zn+bb0//
5acDUo3xR8SNeC5Gu2Yuv7wDIv7uvOzeS/MqWsIiNVeo59htq8B3DC6vpksjOHuKDmtG87JIMszm
3FCnRdiMxalinldvXJ/g4daNGGRysiWbw8yltm/YQEedV+rXcRbbdm7/AZOHhagu5ZriB4sVDpwU
lRr3uRzXObI6cGf+DnMji6S+zGM8f5qxB4WcaNMrfSOgVg0FRSM7/kuB4l8RaYq7PVXzD+BowcrN
m69GoxsE3wqn+C272DgnMTHvm8oZ483SpiOV19R8JmxsySAzzD8piSOn3jEMinEoZhDRW1NA/6xp
vq27wt8iUAtg+/45jRb0bOy4FBzWOZ73njyMx/KJkVs5NV+WWOEz4zWyYV2CugMXIcYkjibQL8RS
2XqwLTtyMiMqHt9qQX0YtvguPXYM9Iq6v/NGYzrnWXMYpywLefPG66TLZmvNThPJFuog4wStsLnc
o+b6M1hrFmDNHBm+uQajAzTeZm9rKthvmWbTBmM/65d1EteiBh4HYdohO3BPxvjbrL6cTJ4Ts6J3
aDoGBpRhdpf0l8YfL0axbr3ZAPicl00r169q7XtWKJrTPvlx7h/h4DfNbFof3py92JZfHtifmzR/
M4KscvldJryM4GHVTx53L3artthWcWNnbgBivPElWKam5dYVdJHu4JCNe81Ywjo/OFpxSavmsNiO
8Wv2DXsDaPWRdN7eTKYrfeqK2Vj3tyt9lPAcl4NBd7l2dG5WgQNSqS8naWjDOR8AyHKnD9cJ+iAT
5rxbNYR2GgTW2SoTFfZ6BXhr6N7WHsuwWJqneqi2BV/jS+MwPSkNB8zEQsG4lofKKU+6TQkzrzbk
BvkSYafp8YdaWaqrten10G1LsalNO0dFM5jPkANmKCbpHRFt0VnqAL/ZSJuZ18RhgrHeUnqS3+zV
1La1oeUGa85fYYmpCnDdUqEj8a3ezkbdbWQDTS8QRbz4foPdWox74YZR2XRWrdG8lmB6Z33pEshh
OUMK4UF9hx52NjlCoC2tJCkKfl4dvMKa9z6brMj2co3UL0PAC3nc/cg80LYt47nQcKmJemnx5grQ
L0is6aXpVu8kBelitj5QopjF1kiSeiNHm2X6kn+YuJ8MDcZTBWTUBRKue2nd5syElJKXNzjwO5CV
Uum5twGL80/21B6nkYAxQeb4oY9Xi4CSegqZ3mVbXXkt+kaRvscL/TawpbYbgUh+rIyKZtMU5Dwp
8xuDyIQDni+cEoC+VSTGh1MUFJutkzdIBX0cX1IS1mK589kUEmeoKEHHo+tA79tzKmjYR5ALOE3A
E9QaraXJY6mUH6HtIKt4Lb33pV0+EkWZVhROvZ+pwyLb5NVG8/ytGu6ZsjFe62U4DUZe7fCWgKFF
a+qgo7gYK++kLpyj7jLPqRSJQ3HHRpcWVdsujZO+9RxpXtcaXKoVSi75A/3HVSSnCtjBqw561soI
nK0JRG686WODWYA0ikB6toJwsZeDLvzL3HMNJKYyQq0xCv6/Dt38kPk7EbMC91g0nmtRf/aJREuW
ZDo9x6gHrmhNlNbN2eCyMTJ/YuqN1d7o+Nfa0Vlfp+VvVejlFsRo2LApTYLMzY9a75sB0AYwnJ1e
YMj/yLi6xVr/FwB8Cyf+6jZZ8t75dh6JVhOhjbowiNfUuGHq+VxgYPYO5MhlPxcIo1J4uUUz7KhW
ifZTCy3beZ79RkCnCOrSNTe17m5l5p3MkkXZgtCPen5hUZ+fkFtA/8JcboWUL2IynspaXdIiSTZj
L+5UqUnQCBCzxvHe254ppUppik15jgE2S2mlUdp4z1hffra9umcA5Nz7V+gvpHPO1m7rCDnmnoWf
yfIPhMszQnDAvevMr3HRZUmA1LTdCkO/g188HinmX06V9cHENcE7ThYwCEgwS+AfIoeTX7GlGBwO
rFS2qN/kl0R2S45NsnBCCbntTThYNRBLvDoIMYv1Lnqp/YqLLLmsSxUl/I9jO+suymTtXTAd/dvU
3DrDWB5t1tVB1yAJbU0z2cb5T6kqRNm5iCQybrlOWwd97aYbi/cxm/aMY6q/VjLw8WLZskEt5Bat
9xY5UPUKNzSFKvPcR+mZblJ/5P4wzOGqbEQIbWqKXemq14ZUVrqibvrgR6wPtWl9MuHl01UocfAB
LEJtJn8mdn1na3Re8pdly71iBBHmiquLxKDt4xuJWsYFQW8wThjW6XVuGFOheI4ZG7pTVI8KZ4OJ
wWaT8h0Rhvxk8vtmPrXcDcQCqML6aWcihs6r7oc5DCEIxUL4oj3A29HYhHYlGALP+fTdch4Guapf
7c46IKa5Z25zK0BX9uvitjcj57cM/v+Be8CzFjOpmVL0pclsxrsOTDoaZ6u84/Jk3NMZwNGr0p01
x191Iy8jzy8SH+0+Im05uf2a3NgMHdHQ+Gi5lsO8VlNIzh7yghpPHqmCpU81Jl5ltUnEdOymYWPz
Wr9pKMR+N7ONAlcWTPlMRq3WSNqjPndPM+wDk9xu32jN73GNQ9aWO1GP7naNuTgN/zgX6xo0ZfrN
9PitMtW/bMZogf6qvdbVFHkugubG6s7sWtyIqE51q4wCSEDGbUhOMDJUKqA2JMqy23SZr/ZYiw17
jUlw6ncD/eUyP7dlfZr6bIgUfCp9xIyHcdnUh3k+lnl6tBMb4K/WlgBbyCIQCNsi2Lg5kDGjpjw+
J56JIYONKkLr12gS7bfWVu0GwvdAQauFiLKsIz8hzCm9M4BoQ6Z2/GiEgPj4ASV9Sn0vhnUIcNPQ
qM/b+U3DX/Hk1+tRTnEOkEyeEmViz3A5f0tmhogJvpQRQjP3te8elUCunfN86LYoB/bp5H/Dqshn
g2yLuLWvrW9NIUT6CTj6F8zMs7Es/3xq3DgdvQgK/ugUKTO3Rdmhw/D5XxWLW0+G5sBA09ebJCTL
fNuW0kQI8c8agfRije+Vbh2BX6/fBwuVWbsOr+lIxCi6zLGJRDF2ka4E3w17/741q5/Sc24e8iab
WsVxHjylgR1j4NkPtYKr5VGtDRdnRjk+GBWVAvIE3tnK29Rtd0Zcae3sfOBcmzUOhr7GPiA29lJS
rsT1+pRXfNvcpem2nvVwcL+IyWzOFXmQYVbPYazUtsBMKnAoPF8c0KZniARz08Z0LWWZjE9Fl550
q3lMt2hfsuox6iJ6UZbjS2G419ifNqpmMk79NLJ4KYjPJqWtiftjhXc31zjjupwDSR9vrvOUCPRT
osd5AJtTUtrrDBGhNJ81cNqTDxW4dVLGHi2GFCmFsKH1CJpmYz1aOF6QmOM6W40/PxqAtC1zvPS+
dqAxZbRiL38rM/trImjBtiC/cU0WSPElqswuSgu33XvTgGzt3UsMHXOSOKdXAMmn40v/eqP2FVP9
QCoJ64BFqB72sRjDfqJQyNPdXGg3zX5ERGbtAQeHJWjWqdhNjXtQ2VPmuntzrM9QmE5kM1gfBl0A
ULt0DYJAniaBVBxEekH+VyEj4q3H+ASlmD3FZyhHuReVTPUd5gY9k6ZP4m/lcWRygwhAmW8NbXuQ
mNnJqZ01LNp1m3m4UiDHb8/0E3/Qlr8AOSUPcdjL5HjEwb6IKsF6HOyZvfRwh+oFYktluumgGWMP
GC1Jkj6aqWfQPlBJjVn8qxwWZ7PAsW4Q5bQbQxjDXvgph9usuvdRIfTn/LDaF30Zx1f2tMiXxycD
MPMvPeW9LVdxGYc5La92O/RUcBC9v1LDPtRUTOqxwlxqea6kE9+XpkaMwkdgCGSvnE0KMG5Nl24X
P/YDbVlo90m2z26v/0G4V2xUVpZM+Kc964E6mFrrpcF5l5nkyqk57mx/4BytXfuXZulXNyY+WJw9
NFJW6WkH1RZ0I13F1mfKdT/AG+Y3Ph286Wr9NNZq2Q1deWciyxEwMrhNJwZgSXsXhtlvm7J89osa
lRAD0tl0Q4+Unw1Mxh6ENM2aiHHYnaNQC/sWVLCX8hU3h02pMmJQczFNG8MbfpC3DTR3Zv5OI0CX
OmXbacwjfUCe3xvljT4vjEnyo02TrBC07DnPbFAh9FDTQ6BvjnJD9OxWTfVea4Qf6j6ag6HFuic1
kCDkUMnkbQe2XP94VGtHWfxBcS23HH92g7ZkZmOiN9elz7WdhmncdRmAeNb00lbK31szGwRLw5Y5
YEI2Btk4eYe8A3d04vWa6lO3q5XFv0+GOEhj34eX5/dQzvq2tNtr7PUfwHcZrLVth1rvveLuhH7d
corAzVIaod7Jd2kZz+AYnX1MVuQpwvLfdROTmYR7LMxNhFTuczN2x6k2bgNr3oCbxgDVhBMT6+SF
y+gKmv7ykiPqazzjKR8ZZidTFq00Qs0kIzws4mg2yRNN9BUfAnOIQPwrAhZi2kS0E8GarIwPNFML
2JeYL7FuOJEa/GMiF152t0TyracRti8XWvqgw0Bp76i64bxBW+rJRZzNyvxX9gZzCkVhUlQsQvAT
isc6tiLfW5MDLGZB5TMSTj7NY7JDgSItUMbZ2HZebu39TokD4ngZsHOKl2ChlpeRKIv8ecgaLfLa
zHhj63rCpWXrKBH2bvbMTbnvPcQEyOFAOUe5oDBO3boIUhjkF7lo+o4WhB8Xbrys9ObLsEfjxZbl
59Ss87OtY9ARlZbXbyDuMxkOUti71J/QkU+Nl228BbFT5ltEM2XpU2KQIlBZxhChJjCe47lZvjuH
fh3MXD95WvnOmLaJqEy1MNHc9IR6I2HhNCfRtCb33FJZpJz4l6FZV0FNMlef/GZDH4n4bFfJJpun
ko/AWjYd3xCug/1lG91dGMOU9p4C87y2jz3AeKSjZ/mDVCruK4ais3pq4uK+9Kq5tyRWAS7TJQ1q
V+cMHQobygB1gp59OdxLejE9F6t68pc8z8NxIJxomeWf0fw1Oi27ZOJyJJPKjJXmH9u6KqqoyXa3
0KY3r2EqkGXmESJ63fuiT4OknS6e83BaejDy28TsLwDJJzUCgC/uEKWMte5pbfxgOjVfNJXl0X8f
OV9+fChDXJajAu3gQ2DEiTTOz3FcJBzl+F+sTTBpyR88Vz6ks6+WaYfzTQ96FYelML5IGUhwk54P
WMlhBeaK2d8WfA3sHEjNBGoKLH9iK6FrDEQs7eAjJNpVJseYNHNWsoX/RRjRvWuxi2yta6HUNyk+
DK/BdbomP6ZDtZnX+p7NsXck+9QPrNU82g3fx7zE5gkvuP1at0/Nyn7xv/lq2YBfgwE+W63NjmmE
ga50W4tclGuRT145yQhIL8rUG9+XavYjZ/Yt/jmu3mc9HcLY1lAqCPeU2sNF4TXi4XE02+ZNW8Cl
B26oi2nqB7z5wROUIzApaLaO2TLPqDnJIZYjT0vf0cHSsxlTfml78+gCWcOTaA16JZeV5eRj44Lr
hnhoFj8HA49MN4/LAOsIQshM/D9ctCpaoBXrT5WThtN3stua8Aqv+MOV0DW4Kxz6tjazwFezd0i7
1vywDAjqYHEmuZPC0C7Tf4uJwi6Iuu1wqGkCpJflVyZAV9S4Sm7g2rl2FrzHLhWAr22pvVtF6t4W
wkcuWc90cZs59NmE8/As18ZwRe2enCV+v8+4MPVfRebaOD0o/yeessYLVjXnZyYPmA+t3sMnpB3z
KoCk53O1SXlgDxlvsPkyT32KSzurk9h67Seif8WkXNbAbr5xEayFpV0QAzUvzm7R7fwHi/g5NGOQ
8gALqmpXZ6ZHj+on825Mp/k6moXa6TyMW2GmzlOB+u1TGo8Vrj43V4Qd1DtuZ/9RKj0rU0x/mN/m
4RIn24JNUak3+1aJq1232ZlvqzlDZJrfulj053Uaxu0gzHpTpxPFTiHpn7QyjCdDYjCdr7tlGYbA
bhf7bnqj+CkdW98QR4i55xIvlID9znOgFdEltee4cD58e3gHHjDYqMZbK53bLfYo1u/Gqg+uftF9
dVksngWeoOw7sxdqC/fZViXOOOpjKhkVKztxd6px9cC3mseu1bnHhVg2Gf/Jg4EQl3+VnOVTlbX8
kJOKz3435Q8h3cYtfJ9RqQK82cZIMs+V/tY3YI9Rr7Q0DVqoc/gtjOs0EiyXrJ1YmCQsIFrMSq3S
oS0pSnXKxHLSDU+GLIl8REt9ZNdcaKaWbAh5fbxsPetfMK4fy2iLkEEAqIwBc8D1gACtK75Tg952
UtNMU9cPGyPPzJuH0SLy+LUM0yHbj6mcGNUhBGZ/6ByY3HsbqAdBQ+C54jWpiwklBOZyAac0iwEj
xY2mkV76N2mxOFrQfgz7ualXVnZdxhTn/8W2HfVFYn1NtpoARBrWCLb1Z8L7BwlCufcec5dknRDA
uVoVsWejOda94jgP7MTczpXnEhXoEUpNO0z54n20HS50ld2ysXYX7ZjnbnnTTVyUQqvUlmunkA6x
GMCFpOiWYO2po+XqYEe80PkE49BVS+CMRvVH5k25QaAwndy5X7eNQW5gUZnWSTRTuvH6Rf9YV/uH
y+rbNf1Dm872mVEElz+p886vJZXeqSuw7piY1lyY9JFEzMt8Bma3L+PUqpc6d2N+vb7G2MESb9ps
tHHEqHY6T2NT/5BZ3e+F65UPbTsWLGXVneQ6ctpUWlZfGtMtgymOx59sSPIX2xnHT2W0dhJZzbis
IZNOpvbGvMZTJDEzeVWGM2Ps0KV7ZldZ5MrhXhVzdxOOJU4tL/5BiaU+DBzWJ0QT3RmTNbgj247z
rdmXgO96pf0kPdhWl4/yt556aJiNZma9pyuTS3kg2XZBrHSvEqPFmgm56KboVfyUWJWxLTWUF1Xu
FXjv9VxukCMP17gnkfKbH5qLQUm9odN23ydMiqgN3fSA8DbblE7c3LoGu+jBAX2x3Fa8kAqfHOyh
HNhW0fUEykHbXjFF2Y/FsoKITbMZGKb8VUC5h6moAOfyuTnYmVV8gOK1oTV0Pp/Z/um1tAvtpm0u
usCdTmhm8sb+YHbx/MAm0x2TJxgt/VER4s8a2K6cDpUc5t/uWDWvAuLyggPAHMr6Ar/G71voWhiv
ZvG8+un01Q1L8XeofRfTI3IwBlBBnptA05PpExe+ag0dYu1DIRJmy9X4L8H24RoXq75hmqs2WQc3
Z5dOdjcsE++booQVUVN2mwqb5nLIy2yfjQKdkcRE72bMHEO9zmutZ5U482710erpbpCvDL8W37EO
5jiYDwluwW+rVx6f3pdf2uAul8p3ocMYlgSd06UHPenWbTqYXbiqatwatjWevLnTKBGTJEqmmJ+5
6NGdaq66NQjk3rU2LW/8SfmJXs/5bTv4OrIpQkIaFF0p3oAFMsaP2Jk9JZ7znLj9h4VzXJgA+UaF
gwHWSvTVPhmFd9cZm3U7TTfyJ5wSpkuJrek34RNsfvO1/LK9+J9aC+dmmw7eb0mlPdkSKlLEWnYw
8668NnXtMBLrZIgU9BGGOtTnkkaDC70kQSGrY3i5PHk2vQJBkt8k+zU2kLOkY3mLEaHvZllm20xU
bBLW2r2Kok9PiH8xfmkJksh6E0WoBfk2Lsm5Fx6PlJoYALE549zK07DqLePTzy35hKxi/pa2YkK4
tKjxu37wf0+xil9KaXRvM0FfUd22/h+Z2ui9i2K6KXOJn3pbtfOG9VexZ7uAFw0POzZ4WfuokDyv
uCFYTvBpJwj7p1yn9F1jS7dJtAdX6Hf5VUv698zX/VDLC/dXNqqHHQAyDzRTnoxiUauzKdqS8ffK
tNQusIcw6zzsy45/pzfOdtY46rEhNV7xrkr1IMN7ElUUdRZGHQ7MFY1u413Stbb2tWHOkTSn4R/A
vLVddHxAh5p5HScgH8HFqGFfEq+C3F05EeqBPoqNgmEpfrY0ian+REebpHuN0RR+UMboPhJ3cdks
jWGbDb7rb6qls4O0Zro4JXXVHCeHRFdgWpBonpzhZ/Cm1gywlBSnxmLzOTERP7DqQzomAfVWn5gF
f2p1muTRPTau3WwHVGKHxV/HszXFGQzsaE9s7gZro82N/hk3/rJhhcYerr+ZnWSoT1+LIwPelAjg
W+9FLKZ8sjG3f10cuz/3mDEkIZZgDyKvKm9LYUFwTpU4oSEuN0MDl2dpzOnhxLVtLef+JDCxeK5S
04xwL1HBpGP868RVu8+LrhkCoWx5IoFn2rNY1iKwuIeYtZ4/UnI9gwZnycemD/Yp1asfM3O8G2q9
8o96eEuGLmalxI8xXelL/SezZ4P1q7XOOxuGeMuqjqqtYPlDcYQGOuiodHiFRLzDGkBToavZzsGu
hp9Fd29TbPmfTATYOHXVh2dS9plgUYvKs39Za5S7set5Wlun7YPa8dsbo49813HibqvWbt5FMTnX
tTE1prJm8+LjakL7reX6G+7u/QqdnC2/lKaYVWLzFyKqt/WAOzL9i1wc35tC2OsLDpIJ/sOl+mlM
mATh4v3A8De5s/thMrzWFZBVrX2kI4dsgdEqbEkxAZr21Jee6VzzUrrR6Gvj38WOjcdmSxlW2KDI
3+t9z9as7mB3dBY5PO2JC5EApwtD5err0VmX4bfQvPUuNc/ZjjiRPZguvkS/o9EwNGlH0iMbo1gI
ZRJlrDYzaJrDjg0VPhp+i0tDIzVDz25KmZFm6u2dQGLngXdm/HAwdNGaYj01KeTEpznJ6KzaeZV1
JGtcjHGwmJOAqd/4YqSMP3Ht6+0bJn3mpu+W8U0zBufNImpxN624+qKCHhgbqKZYg6VSe0j1/mgh
1f4zWtSTzjKUtIf9uKuMNee8b/23rhydHy2mtI3bZafVidgU/IGRHFV/omgD30fGKwNHYwL08B67
67mtbXCgYKjupjjq+QvPZ+nZn7BJ8kyHUd9FsZZMObNHFanKFRsX5d8ka+dbjYHnZsbDFcqjLu76
0H57PSjtslKrkbhWbHilsZCLa8WyZEjP2Srcl9p6LC87/bGr7xsHDAvGnQYJcZJZzNknHmdHMde0
hqmDRpx80a+pabJoyof0LwCXsiC+5HBYFP4TWScwrrEHQTKFZNj5nFUwTbAA2rko4oKZuNlne2Kh
6iuGIOuvtkzSN3toxBPnYLXyqDvit/AN/49deP1vcI7lsE6usxvZFf3hPes+c3xbd4TfxC/OsK7J
Ke5QmNYFuia9MS7uhKwctdYwPpdc5R9lbg93hREsxCeRDSzr7SdonhVZcIKUWst0DjrxW5n/o+5M
luPG0iz9KmW9TqQBuBg3vYDPzgkUKZHSBkZKFOZ5xtP3B0VUJoWU0618Vb2JCDEoOPwCd/zP+U6b
PtY44vu1CW53dAZablVYltDR1Ab6HXiJ7grAAZpooH28opbxOGmV8SmFg1w5YoaWbJSCgyUpVOh0
eI7xA9h2chd5QDOcrKJaYnFU/WjEDF7rllNLtiTqLPQC60qtIYurWt7GXuNfKSYySYQjknejphJe
2TlAbD9WQy3dZgFDFuRTGQBSbt7ggW7brVb58bOkefG1h1L4PgWU6A5hguzNltg5OlKeKo+GPcEz
MagqOHLhEQ3MjnkjWtN/kD3omI1aaUf4IfVnD+HNFb4XUB1l0jxzfBwj4moRsgikmMBmgIfW2FIe
RBgrDunN2WpoQZCYkJR2ZZ8+WGpzp+owP9s+FJvB8qYr05TTp2LSse00+ezd4WiwjlRz3ftsKdmI
xqjVsuKljYC0r5rRmov1arSvZCKJlCGMtnmGCCvmpOcx0bWAWGR9AhYSFOsBk96d0kjhARtzdzWG
XHqEB71tJ0TXQW16K+hE7PsmtKopB0nS8OizSL4qFEly0lqonzW70PBJSKnrW+Ce2sLOHzC+pz/y
DpOTk8pdeKPpeBmdGpHQBuahMdeaNNMJJmCXAiXSXVp5SGQUa9wZsq7fR4rWcn4Syt+iuu+uNS1l
hhtb+c7yiZmpKym9E3aTufCDoicR+c22ztvg2s7S8K5n4XCkTs85s1pBHhHsxlbMozW4cDncsPm3
Nlmsm3d2b4JQBTr8WLJyeioKzqzx4XnXnV+M26gENQdJOvqqIS1+6zNKWz5am5UxiYzNkZZu7QRr
kQMlw7iFk2h+M8CmOYMWx3hgxtAGngy1aW9FZvA5hN8Pz8bjJFjqEeKOeg0lWdXFgTNg7yu01eTe
F9awK6oofJ6MOF1nuTm9+qXIUS9ozVUk9ea+zmY9lTb5I4fJney0EkeHcsiNS7oUfU9RpT7qVtJe
d4VSHcdcFMcwm5jisd270oC4ZjIVbY1dA5s8vPUVW7vmrQ+G6KrX2uh73xGQO8DUZC2j6/aK1UjI
0F7bQbyBYMxmumVUeU0r3J2OpirI/23OCAs/7V8UWNgwzuJPrO6Gfd3rUMwpQnxHe15fxW0UHzBp
GzUKPvofs6kll05jd8GLVebdLgC85di1lW85lGuOFkdFK0ZVStF0ypsad8sqa1AvxsYgDj1mlG8s
1YM3G/HiZxWRa7CTUhskueWbowPSt1/N1iMb3V7qP/oRwVlOo0j2XpiDBvyRTxSmZlEK7IcdG/D8
ZlDx1AwVnJS12Rr4ZwwzZ7ujH6QRpjOT1tRs2GiYD+D5qdrhKIOSorzUqq19KRSj2Q+tIla+EQaP
SpiztR9qnYPJmIOXMg/QlBV+R4O22uCauWn8GLRyrNYZr+yuH8aeXYF3ZJBXqZKr3l2IsPGnZJUc
ezQQjikq9piIyjLkhVbwgsPJt7rgR6hn2l7kgCFUZM6UXexsr0R+scIQ3rN8RlVFXKJF+Txo0/hQ
zRsnTkrGo16V3XfPVr3PfqBnOoexFOYG0yp/gGg3tzqgu60KWm6ty6PyCaYihx/qfOxbDdXdP0Qa
KLhVVXun+X6yiXRjvM41RI1UqtRX2SjlrwAXxn0Hf/xuatXoqQDu+Jw3MT6RSkafcT2obXHoxzHa
9E04bAw7FTgFYKmbJeJjPDSjQ8E3d5C45xudeRIoYVaIV9LEkusMm8Mh4kDJd/4RxaVd5XLg71vP
rvZpIZqf0YTQBgEzQ2WawxtJCwlVidKT6CcraLJab9q05QAypq2kHdTS+lCjx14XtZpzcjW9VVTy
bw07Q5fZwwtUwGgbrPssRVBK1dLksaX2mWxiKhDYATOqwmmjFRR7KfWg2GRZdC3rbbIfY0m7rvp5
pxzH/THxscxHjQjZTPsUXCxouU+TWVCv5D2kSsX66J4lxY3VhC0QPll/0GF5PNZ1XGCN0PwK1VUQ
rweBZDESZXudlqjqLfRi6y6ji9SNHz6kg/RsJCwgAcypR9OWgyN5F/XnYQoGrBmpdg/m0DpmlZav
TRkubRSNwf0/RNOx69bMcF9PZJGJUrK3hW5aW2FwHhUWiHkj5TMzFBV4QJizMSFEr1XpE5sJqWy+
+5Dv16SPYYsQRToBTs943UxTrb4xPmQbdibTFuOxWAMaVgvnHyHKmSGXe2MXsbDZQcdDyVGzm/1H
UweGFYgk2M+By27kIR2WjDEGxRX1O7i45a7FFHSBwfkm/I7zKP/ZLO3Lvzme74q3DMjq21tz81Is
f/N/odHZxht82ue8a19+vBH7ULy9N0fPf+cvm7NkKP+U2WfYho110cSWjJX4L5/z/L8saGOMs7Kq
aoZsY4H+2+isGP/UZUsTsmbJtj7/tf/zX0zDs9FZ0f8JeBr+EHMEEeC6Ji43OjMPKZw4GaYhbJUP
woD8u9HZKDTDHkXXrodUefIqPKa5hi2yH+rBCVTpr7fkNxf8e1u1Nl/u3ybnvz5OsxUhGOBUhTPl
3z+u0jIvT2PqjOCGYBvYusUxtWZzrpJS/IMoWaIMswCVUdk2gx95C4NoX1RCOcjxhAXBUELO8BCK
q18rBB/7MPMkUDOU+VkZo3xtgYY0aRl+MznJojLTdavIABa1Q5qcHPRRQKxk3bdNvJLlVViGxwkB
/DFJVPUx0ElyWFEdRhfVqQiRUvkwEtbCFotUynY9gi3d+sYYAIpGZDkbWrr4HkOORRoOUKX7d+/R
35b039rqd0P4X21lmELTZFs2DNtYwEQo6gxKNs1tZSflt4y96Wdg5bqyMSQZ+WLJgZFjDJ0J4TuT
vvFfmr9VtcRrHClrbJBFUQA5d4oE9JxBnothBoZNu879z1FBUcCOMQivGlLqmPVxCUN7lGW01whR
Hhjlwq2SG8qPukO5vm1b2zj2Jao3TA3g85rM2A9yoyP4MVByykR140EXsM26tN1O5oTpOxR1/iZP
1WNncNK66iTYz14oV+uP2+kXQmbxTpmGDpTRAABAmXDRTtNUcTxs2DU6qwkgKiA7RwdzPO9VLRae
o0LpSS8hBirs4RuFOv/QIEIFqo1Aqpd1dMqz56xGeyxTUkHlBaHYwLuS1kOyOXOzf+gA5KLIbLg0
zRRoan7vAImP8hc4Z7MGmE2MyGR5+26wn8PKQy+jIRHUibCf4egBh2tTs00nm0iNuOrOJC//+qBF
q6Ge0nVdU+CAimXyNAHlJS2A4i9mGYKDvxrW1lApcNY0NkiNIHtF6MaG19RyxOSDgGXXtNJzwyfq
ysvPtMvvJJVf7zrZCeAbhI04V9MWz7BJdMwZut+sJ5T2G3ZwArdebZ57VfT/GH4YUfkQQ6OkZYgl
CUinID2TfqnMc4R7rZLFdcAADMM90Anb8oJ+PjTWYnVXmrE4wjRQGy9/lTmFQmQF6HkbaRaGoL7L
PLwsrAPPIF/mr/n7QxFMBKo5Ny3jozI30zuWSZupsW4NYCM9T37GV3HdGGCtgSX2FNr/Agb9jQb5
e4BZMEgWf/y//7/Nxco8P52ejG9nSsh/XeXV28v72fjX3/prOoZa8k+GUtA2hswOkYH1v2dj5sEZ
IGJZTNO2hnCB//P3ZAx1RJaZpS1b5ZnYyjyr/T0ZC/OfTJ7KPBlzRZN//k8m4997gaQqGvsmoS9D
CclFoLSAbOiTbVIIKn1f2ZGxKl/A35mvvphzTcOT5dorpfss0r+mLA+dETfQu3b+02T124v77zuf
X+h3L2yttLBTOEf/xLr9DsWwta51U7/w4nNvfndxwTF7maqddw9a81uBn4uKHWbvy+580dVEV1Ot
8LjzumclwNh0hdlbnFnv/D7e/LtZFiwXW580SgSJ/4kigbdp4Z29JJmMthSpwQVkrvmpLiaSnk+Q
JjIAPyljO1zlfbw1E9k7M0uceiHnWexdy1uFjeEysrx7anOUmDTty9DI9Ll/dc0/vDKn2maBtwLF
GE1jGNr3ZpdzllExCxPuEays4Fx86MyW+/do+q/WX0LtmnwgvcNA2uabxXST9EWxr3TwnYMeNmwm
Z+OQ0r5KshnvPv5KJ5prCblLLJQ8TZJa91Hb3pI0hFzS08Yz79Kpiy+6L2v2LMt0w7wnoA6MTJes
8kp/+vjGfzXJn5pq0X8hPxetWbfdfV0qG7XkFH/KHcs7qM0Xa/qcVwA1OOiK7+Iy2gB2wMCwT9rv
nncwmy3/zO3vCHjPfFF1/tA/3cyiv5e5Agufov99C4+yh14w+VcSRJHoxuAgWBevINWdQZqcjkhB
69nsCdiiyyZlefTk6xTE9d//Kjt9/h1S+RxSUdAsECeX/5wxM2ea7dSdLgYP2apAWQZdd4845yDE
60jd2KBFxHCFG1/pQc+APZBA6U7lVmqLFQQix0yGFbnHqFnKM8uGX539Ty22GGdwS0VSpY6IY9LZ
ZGjj/CkdK212ikEL4Z1WOe+j/HmPyJo6sUP75ITEKPgn0YR7msdSGNG3cYjjLc5ZhzOJj1vIPNHL
l+tcFJIxRpsivC8JDHPUyjz0EDysUkP5GxFDAFm8r8jzCorigYBM0Mh1h+dMj76Ajbqu5fJnWNjX
YZE+k0LwSR2lm9YOn8mR+yzV4M8A2eCoPPac1FTBeGUp0o1JxjTQiPpAgiYbpeo1TuU1QWMBK8nh
G/rPTZCUa1LnrloJpZDn7bFJI00msbIZHlgXHJE07ygpX0lE8QSSfJxbLISMxZn+bd0BytWU+whO
dZiVN4TaUoBWy72NVjoIk/vQsBENSXhPE6grSfKll/ptMsSbSo8oJSNIIyPiqIfFkRXoru7KK4BR
t0LJPs1aR7+LyYtqPZfC65nZ89QouBjDlT71ce3Hpat2THDBACZqZhbs2kRNb+Q601BkiJq8jujM
Mz81UC0H9mFi6h85LEdAtlXDijJAuvn4dTpx6SW1kPymEEuyWrhazwsxNQYsg+LrZdee2+/dXKdx
HmFBpi/dEuetExjerWWFnz6+9olesGQTdlKNX9zUS5eTHCBKWIuC+wif4R0VEju9rN2X+18E6qOp
+WPtjr1932rJMZJj9+P7P9XuixHZrGrFBpFS4teBXg6N+lOLZnz98cVPNc78oe8aXiL9QYqEXwM+
sPqVpMccz9exvIsxA1z43izGx0G37KI0lMqFoOFOkoTe1oCn/PH9n2oc9ff750REh2k1VW5vMt/Y
ul/t+yoOLltTyIvui6Qrqi0tqd1kSL6aFHjwgb1dduOLjpraHO4QvFe5CvY3qjyTq8mIyS65uGYD
b3z/VE1LSpquZ9ghvUtb2dz5KkvNi/oqKTi/XzwSUpbP5RY3HuzvU8LZfx7KZ9ZCf36cmr1YZyVq
NUYaeGI3ra1dVuGSqlFVnRmMT118Xki8e9cFokaQ2lwc3PKWUsmEcbQe15c1+aKXevpQwWqwGGVK
VGv4zfV15IFK/Pjq84P7zzUGXM7fbz3tUDJAW29c6m+tA0Bw2yXxAwDuKwQhP3stPGYNxgudCufd
x594qrEWvbY2jJHMr7mxivgn79NKZLgjLrv2otPauenHPapRV60KRntOozjw1vYfX/zEeoyD7t/b
CnSF5YcFpsquMbOXLNWlr5yFkrLdeQQtlQMyC14z0HKlemuZNkyeEqrAKtaVTywZyruMWFZOT9EA
DZMhbhPO/x3SScw1tQQdDPzYXyMQ+gEFAx5BpxgXvkCLAQH5qTmQzdC46E7e/AEzI7HDZ67952WI
Zi3GA69NvcpG4uuSIyjtU53U9FaYX2RoP8S1VNctptNNUsj14eNncOLlsRZDxNT0BJFQUnOHBCpC
xQm40sDMuuziizHCVPExV63EVDsa3kqqzMapLcbmj6/+5wmRk8Tf3x5F4E4Gt9G4YA5CBO16eqX1
TbquW0W5aELXrMVQ0UZ6zefGlRtIOTuGwdAgpqFe/vgLnGr7+efvRjmvFAUFaat2zYZ8LF+vfxgj
JIKPL67MnegPA5G1GBZAqZKWiifHJWZOO8hNjjW7D7+bKlQQURYTaXQd7mAriG9GpAWofES5SQKE
DB/fwKlvtxg6cjNhlDWqyp3S+lNeVFdtZv+87NKLcSOXSCOuUsKmc1P7XsjaD/REPz6+tDHf3p+a
bdG5UfKL1pvhoFE+tAelHA3K30SkGo2ES9aHC7EucP2tSRx5IvIKUn2JkjRmsDpKkIaBEmJ6tCf8
02Be2gczzaQbjF7etsemx+5mlGAyesjG0obp2Iur3aQaySYrwB8hYHssOy9dK1NfrqGRqptOmkon
sALdYVRH1a006b6hcr3GciW2FkhMcGxliW9FLw4BXmCngZd3K83ZJwiM6nWqTtZzbEswwgKsRgI7
/wOqyubZi/vxqKBRXVNnHzejJX9vxzpayb0Zrce4LpypVzDamwb+Q8N+NrsUZSduXRi5HaTioXsl
JoD0tJSs9I8b/8QrYy46RE2SLdFyeemiViRuZSRKSWrSMyPdiYnZXPQHFGiW1sVd4UItJBortM1Z
PPwGBYIzB6B8ADUKj4yYiJ3HlAf+mYXpiVHKXAzoXRVotS8bhctQHgD6yfAQ22l5GNTuzCecarXF
EK4ChI4NSy5cr/KupVSxnFytlDOPZB5M/9AdzMUQTu5r7nVIEV2O4ls8CxUCc5u8tCGQxoMySvGZ
p3PqSywG82GK00I2ldqti/KurbxvcpY/fvxWnXoCi0F8COOUPNy+dHEtiq9WJdJPmTzBxyOCbf3x
R5y6+8VYN05lnJnhWLhwgK9xA/+IYuvp40ufuvvFWFcVoxr1PmukKgnVKyAZCMRgQd3obI7PPONT
H7EY8lqhxiS6N4arhjJcSSiQaNeqYoU8frjohByRxO9THam95liNquEa1J4RLo6fI7u//riFTjS+
sXj/JyK5w67g2sS6tU4bVTdFfdnJvmYsX/+xx31P9cuNEvKZd8Flm2Ftrp69n/rN2JJGHbSQm3TN
IbX7F1/Yl61ZjMXrrg6DQWaEbLhmaKPj9vzYiXooWJc19vwQ3q1ZKluaPCKMdbcMFLzMYA9WoxIc
L7v4YogW/dBBf08NV5cILK6S5tYbpXMpJPMj+8NI9mvCf3/nQ9moLcJ5l0Cj4rYnogvnPMbA1lbA
xtkaVn8T2+jH3+RElzIWvRbzZWXWndBdaygR8UfYsonglG6xQ2Tbjz/i1Gu/6LUSGZW40xTd7Ytw
1RvlF0m13y66tL7orX6IDLmoRh5yKcWgwWuQuDoq58uuvuivloF1E7Y6N44iyFGs7KFD4n/ZtZf9
NcBdj/+hcrMIQaeChykotOePr/0rP+oPb5C+6LQGCsUgQljjDtE1CfA72YpBh2zV7NELQAYWN0Oo
r2VlN6RvqnhNxJOsTVfCwGON14s/lcdwiuFUnRn3Foqe/y7coZL+vS9qwZCPcZSargU5xBiGlQVK
TEGBO9rqQfauKVRo7Z1ZRoe4u82yCkcJ42Op7WC2ReVcxCjP5sqceBv1+efvelcfRflkGEnusjjY
4vIgY7mKziVSnbr4YlwgFS8s2ErmrmfpNzBVj72KOurMU52f3p+e6mLuDqDQAl2wUteCzvMdKE87
c5FeOJwPt8U0MwdKKIPwQV4Dr3vUlOILBErr0zCHrhU6Kig0xqjHYvBBnUHdKu8I+hWF2t+Rte7f
5zW/VzeWuc/z4mtYA+NMB/UbxYYbUZbJmW9xqoUW481A8Z+QzCpzsdj+VFWoB7aFXv/jJjrVQouR
ZkpzZNaKkrrlkNxAekQRwcYOTlz6ovr9ZT1XW4w5PRUkIAp94pr+QEieT57gl49v/0TbaIvxBjcJ
wFGpS12PHPTUjtD4FufaXT0x0GuLASdsgolQ8yFxW2qWh4B8mIdC5NGNKsFmK0AcAoar0UnaVlmt
G18abjFaJZ+mFodx3RfJtseetYYia7wGYd5d4zCUt37I0WHDThAthPKoq4O69Zr+bagESKM+7w3y
Ttm1pOFlFfn/0JP5CeDyNuto/AaGkBrMkafry1p/MUhhT8pEgu3JpRftACkjGEzODMinHuz883dj
jmnp7FyTJnZjK3uzC/tZMc4MraeuvBhw5H5QTLnNI9evdH+j1UaFwbjeXdYiiwFHNytLM6c+dNO2
TzeKXyprWMznOutCO/yvWeHXz9+1isgkvZhwYrmpue1AbrGq4XDsPmsPlNzT2V0awf7JX8Q8tYfY
WkBZavi7YYFwNBcrE5RNfQ1ggvODL5YWbLFEOL4d4HoOVrnyQD9dTcHjjIqxiieEDayRnVioD15X
bmpOJ/mkxnru+SkE+L8+lszr1WWNtxiLellScWwliTtM8isk4VUtS+c684mnLhZDENVoJRJxHrtV
l1MrH7Z5qF72zMViDArt2DekOItdr/Svc7W+K9rLxk2xGIBwQUckP6TzuMmRj0UCgj8kny9qbLFY
8CQMMAFG/NTFEO1pbnnhfC4WY0KeJhni4iF2CWlXMYCn/gF7jLm97K4Xw0LskdjEhpOr5yUxHO0z
53JPl116MS5keZnGaUUoiDzFgLfauNhJOPPWl119MTAEem4hS1djGBrYoeo8vsXoZF948cUKochV
A3p5G7lj4j8pRoBqeSZ6XXbni17pTb0leoAZLv6DeOtjXyJ8/bLHqS56ZazJ6N9Y1bpKRHR318M0
Tm0Ynhfd+VJLOnHq5OOSSEF1aaTnZKTbs9X/+NoYNf68tlxqST2/iOPWyEJXViVE0v013V43vjDW
6qV1kJPKCdNDTVYbYzRWu03QPIE43aijuhr9CcYzW+xUuvfBropW7CpQ0X39Q8SPXCHhYFgk+rXK
VYwGSopBuPZs2UzHg1CusYES4sZLmj/l7D5JAnYEto+mgeI5uQzgRabv8/bQydt5qK7N3inkaMdP
Jl4LqZcPzB+lCCC/fxvy3FxVzQ3/U401FgjQeazx1fJ+yNZnyAmOpt2x2b1mMhCT9aMaDkQorRn9
JR6WBZGkjIJ5WsjbOe1H2/HppdmA3yudgS8SFp+i9BDzfaTgzRsLnu/3uoUvyOdwSYWzYKzDThfd
8GuWrG24Dx3Pi5VyhJv+1Yw1hJ1K7BqN9QsQXVzEaUd2wDby3tqu2NIgzGadXBy9RFu3ZEKnsGmy
qjw28tb2fP64nee4EQNe2iV3uQLpciifPBulZfGk6oe4969btjVKOht7jSfuwed8xU/Svao8VzX4
ikz/Cp7gysvgFpUZ+S/BZvIx7TU3qnFtUkAKoBoanKC2dbLyIcgOkzrn1OznJlTI3mJT1srbtjJg
MWyb5is4WUfuxyv80uskQD5YrOMCVyChdu2zFRtE0thw9eV1eeGhwi+t4bvFQ9BT7rUBE7t1NCep
e/o3sAJnusM8I/1ho/VrCf3u2j6UavgqbCPMpn8kt6CnAkUkiwBe74RV0ICjAiXzcdc7MZWriznA
yoH5dGhC3Djwr0G7fdZ84+qySy/mgDIuMcC3dewabaAdLEK2HG0w+wtvfDEHFO1gGwBK2UdL+XPa
A6Bq0jNnsL+iMf/0ABZTQEnRWtd7EboZ734wBCuCeo50sKDVwb1s5xVPjUOLV68L9sGk3CrNmS3Y
qUe/mB+SocmSIfIi1xLJT2pekuvZdfGYGlb8U4S6fWvh0zwzF536mks9czXilSsmI3QtzS6vehuT
f1Z7cP4wkTptKw03mRWFKx+CAaBtoMr0ScU+FCQvgU5S2kNo+sqZ6eXEF19KnTHVJEmVpJkrQxG5
wQ+R3ML+TZ5DWQMjqY0+6U9Jfdm7s7TrgBYBUThGGaS+/qVMrOd09F8+fulPTGTLpO6kEVNaIWJx
FXhTjM+m79gxJvPZYYzXsLL3kp2Mawxc+WVbsF/5xe9GC6gKo2cNceJCyOlWCFyoNiYXFhqXxiHL
1FXgjmPixn3+NQNnkcrqt49b6sTI8+utfHffIqhqydLaxJ3ThRSj+8Z555mX6dSlF2PD2EpxE2lq
5Dam/MWrI7h/+rljsFPXXowNeVRXjZwrCUhN+YmEm21SNmcWcOo8Mv5h3FEWvV/xrLxNbC10K1NN
j8MoAzbRScutYTZtgkgNfSyYFtXlXCrVGbB/D78FpoWtp9E6IMN1l+eBSoCQlK6lsew2/ZCTyeDb
5ZpDBWVfkWThaJ1vbGO+xLpXlSwmIKL0znyBU1vqpZ62qseuVwo7cFtyT2I93uLWdyDvrCD7OUN2
z3pmRFDBv2TigOOOegJLrd540mEURbo7r6jIyYFyBWvfVWNyI44RUbdJBLMIQIzy0BjpJjZTAu+I
+tE289Khs7zVvNoKxbc0/tTW3VpAhJlqbd90P+T2uWvPzAsnHv0ycNxITbnQI74dC99w3CnnOtls
tv7zk18Keis7r3pORyM3UYrgYQyLdsvh6fRZM3pr38GA2hBeXW1iJQVXSvrALpNUAkvhbYidYsnY
/yGvs8Ih4tLGaKqukFmkX2I14LxCqjWSwWolXYd1X932VcihN1wipzMjkBttQKym3Xe3Q67HEN+Q
hpWFTjxfp+bAZYxG2YLTjK/6JqtXlZ+qR7kqWInUUdZtAzSHPCFN+mzl9ic5kdf6oNwFDflHYoCT
DWNKd5ppTGCNFZVjBsUMKM/wFmdZB/M8DMW1FNiClfwIVKWFOKH12rQd1QykfiKFP6W2j14sMFlv
Xd4Vb0ER1XcTOBmoy3a8scnK2CLhhnVOLg9G89Df0ENMh1DnjMNlcljCaJCvPUT8W6MYkoOIJGud
CwCmiv4aBWLceFBzVlD0KjAQwXBEZ2eWq0yNCJGz/V1cli+hVXWw1DrtxtLSN02o/pdgCr7a5L49
EeumXxH76+16oly2ulykKzmNEH5kou/uMjlpdn0ztPvRaI11gkBlNefdHTWgCmu0FaxUe+jXaR5+
wTFd3EYSKCoJH/kX9kQm6UFWYbxopaLdRU11z3S9aqRA24+l5m+4duYoMkmb8dgq/AJVaQjsPWFs
ebxJTNO/8+I6vAsJYmIT3kgOMbDf+gF26RgzjIwpUOouHdV1JSndKgZx9iBFJv200H4iHCLxUvWz
Oy6L0qOSPrcJgurYH1AJdiC/jmEHzWqcQg/qTWRIr3D41LXIyKcgJ7zZC6WUHH8S7TZMTXVd+0G3
9+NMOUSawtMBZQIIthn9g5wl5s4Q6fBVBt68tkuNoK9sIKnCRoNFYiosU9LcNjJpHK5ktdnrnBsD
WgNB0BaGQnT0yChz0HezKjPH8THJEnIMZCngfB/kGCyexLBqp2JsRT4G+a5tbBRIgBbhLimwZRxI
u32ygrg+XdvMofdVo/lvjYEhufMS8ar5WpWyL8S1G4Op3toSoSck2sq73FOt9WhLhKZYA7TeSRZP
qV4LSC+S17xEiTAPWV/4m3pMxhXWecJ31Larf8qazhuay/HRwm/3QkxFt9JGdpftDEcaFSnewdRS
t53hR8CCgJ1xggtYRC+Ixe3aodlP4M0OFbkuL54ODb/oTWBAeI8HekSjHXsTEmLVseFt2VKJknxN
9VkHH2erwaGqYKynA9DXMjQnrDK2DY0wyI6ZPYmvtRyKG2Vq5xDe0Q6PLR2TpWcCDFEam/ugJrLe
ZzbZyb1Vl5uoMdMvSpeJa13SQPzDXqZiRrQO2OxEvOmxlRqrSMjtFoFJfVW1HNdwcBoqt0FgxzjV
lTnMrJCH+GoSOlAmvDzKgUyK7M4q5djezNAHp9X19Euf6dEuxVHzualnFLouyhxSS2ANG1tJ48DJ
y1CBOZtjoJoClb0ZiSDTAwxHYzXAyvtR6xOOFSspRmPd6IM8ztgxTAiWlSqIXy2J6UfVcniORuG3
6MCH5nskwRnkQnr7pbVjDrXiqv9ZEGsAxrmdE8U6VbT31lQbm05V02mT2AlENK3sgR+URFIMhCwT
3zxhHfTa4hYcYrebmhxHetHirtLMOl1PvpodI2LnqVnwbbJASUCBCjK6SFfeVGMgrlNy4q/KWpE2
aQ7ywsktQtYmQiMIXhz8jZ317b3MAeF6iAx5Uzeo2uKuhzuRCXJzfWLfYDzlb1HTTC812jhHHyeP
9IVw1ZblysthykzZdUGSXE58HaKyjBd+IMVRMvdR3aprUwI+PRo2RJ5Q7zXH64h+hGwoB6+Q+HAy
gT1wha8Yk8NQoa3xFuClKxqCQ3UQi8BxieBQybZs9RaGpkFoX6IE04r0O9avNUjiImgIfQ5tMOpa
VDfGrVLn4AH4z29N37RPPemP1z5S3H1ptgORlp4VPwAB9O6DJuw4NalIO9EJflu3qh1AQ/NwZTla
Jg9ELFKzIbEIvK6dQM4MDeVFjHrzOoLwXJH+Ut42wNJYqvvpURvIxBLBwAmCkhFkldOPar0s4GEJ
4w4kHxyT2MhZ3ozU5TOPpJWg6uD4qZ22ke00+0wUTbYPND28LeAR/4wCA5veMNxZtce6JazFHd9K
QEMa+jfPG8f7DpHzqiGx9zUFB7Cdxk560gBkHfq2EF9botV5u2D3gqJmbAPC4PiR/E0Jo+9yat4F
EZH3Ua2I+yTXJkcbO+KslLYnPsx76FUmgFQDwm3VGTlKth6tDcsqePOGdt22+sukjZqjwo5bWeqQ
kO9FDcMKpIlsIfhoyOSauzrta6eeWFZ2nYAZLIj7DRXyVBIB0EVgnXCKICA3DB40kaESmLkEiSZR
H/qqNUnYZtXqjCk/98VLkUUwn9IVoezpigzT4p71zHc5MwBrAoPg92zpBud8dUhRx5KDqVssWge0
LurWLpPDGFThLq3mb+Q3/rYKFMKnfbI1ZdnKiKFuzNtK8rqtHRfyp95IlA2Fu3gTa55A1SvHYhf2
EFjZ2YOpzQi6eCQrWYhtXisJ66xWAoQtTDVYl20nH7wJzkk4jBXAEqNfEYFnbEdhfQUn/j0nPxWs
vOptEpjdO4O1+0akobROIMzz8g/pMZZtegR91Nuo6tBszbglssaDiLPJVd3edpn/Ro4v8GMzTDSg
KVkXrsIUejvOybB6NEaL6BB2AutAIc4b9m68q+183DEYcYZH9vGugie8imZvZqhI01EoHSEfRY9r
tKh8+9AlpbhGu/ZJC8lE1EJQK5MmeY7AwIzS4f8xdyY9riNZlv4rjd6zQBpnoKsXIjW55PJ53BD+
/D2nGefROPz6/hTV3ZWRKCDRuwZiEZFvSLlEmd177rnna/9cK9sLi7rjBuoNod2ArFKSIh06iVqQ
n9HLDuywCZFWuQ3RJjaJ4E0liVmv+U6XY0aiFzfJTVkLGBsgck6FEb7LNfOOlXKMc9lML6mpAerg
9j3q1rI/vBCcUebkP92i/UM+1K9+Y8OkopBDOs3xh3Sra7wQaWl8oYCaUde41a6inHsrF/IT3S4k
nn7ZSTcYP3peYNQ7VnVRhmsdgrpNXryRnPKV6zO+7ndCEn7iMJniwZj1S7ua8jsACQA/dF6Pok3b
HVnPfcw3tt6Qujbz5ehDtbeLPtxXBORGLNkbkEZmW5yrSde7tvIJ5rM1m8JhN4BAtZ6ImKRQDNmN
bXrfO0MlTE9N5uXojxW5H9Qm0IW7KiAasJv/hDCg/WjqF3l9ywgN2BgOiWMWB8SmcYrJp6IJ6aGM
YInGyS0uLeS7s9fOVL+ppUd4unPwXHcdsfIpKZ7fEKmsnae79ETA6x01o3jOtH4FwJZEE7Z/glNT
M4ahWJJtVFNp4BeBoWKHd13SjX9MINM3aah+vLAxt3ajxMvq1YT4stoO0DIV1kGSpI6zP/Nvi5ro
dPBeKO/EPC7npKWliKpCttc7u93Uo142nJUJbwzh/CboWgPSgl995BXsvsiDpRKbjso5C4l+l1kY
7EbVX5Y29U8AStSn49XZniVnb7OWZRH7Si6HOSh/0PDpb8ZennLO3dPIhsluHgCGJEn1p3D9IcKG
Mce8YfKyEJVDgU/F1wjd4Tq1ll2XuSvgTztkASLvNg743wPJUhyLjnSY2k4A3sdx/ZbJupBSGWRz
tBgqVFuSVzlGZSi6XdiZzhBJZ1YrA29SFWXzXppJcCZXneqQIobV3Py7bjVwgKWGggVKnSfKJHB/
o52VzfLKpLroQkGOb1pusgAwZ3rd7a39Zd4aKv/jkML2YNvdsh0RaHczpLMBUK9RPoeNU7ICUaKs
87p/j02pj/CwjU0mMn83d423JymiPLaFH1LvjhVRslc+4DA1H60HLKNRcNltfwUQizpOBqaaD+zW
9bGhp3EP1Kw/TwTBHaDgVLfjbNWHbtDE0CcLxEo88YRfjeFl1Lbz0gF2P7tDR4IqVoBNOPBIpSxU
AG3meCOyt6AZgLNZ11w3GVwWTqk6veRAQLjnkyBi6uAfPbupXgN4jtQNnnk2eQnEzikP+zkVsbd0
sHOrortYMh3oYJmdtQ4kCmeuyTPqHOiu/pg/ZQuvAOXcP7JCIxWfnRGS509Y7AYM+kfZD469Deo0
eG0HfyAmaQGNEbjmcNsl03pXUHxEReM7Pyu6ApHTkvh++tikf9YLjKDAnL3faZJbpJn7Hcxg08FJ
5pMen8p5p1zvvR6nINIm+RNOaPwQw2buCISxiW1MHM7U0CcElq3p5zDl1oNOUp5SZ/ROS21acVOH
JH4WMHL48dYd+fLXIdHg3ZiVha2lqcSvmmTVrmLlq6NjoL3JrLtpBV23cZ2KkGLV/2Ax+HJzV5Pd
RdL4tl3D31Mi1ba0ZLMphDUe+p4be2hIajbH3rzQCRPNRoJMlHetu1tyTqhg7Jc7TY4uFDdC4acs
XR5ppcLHRRig2zI5b0djUnFl8gGx9UBeOyHbTKFW0FSJzwaGE9S31bUnccUYbuFbm0fDDLytDU3h
pg78dROC+HoqAlp6TiGavMXQVRTw9D02fS23CQsOOH60zzfBs58qIibNDS0naeZdzcYaKcJRgClv
NxB2tNPQfyPQ1u1rNs/4NjjIN1qqnzRdyAcbGqI2p8CK2VIqdmQxV/usGvW+1p61nTI2gysxZ5tU
z81Fi47ssqlvfmSdqPciV+mJi9J/qdshPxquuLbrrbMh7p8KPk0S4to7usd1rI+EcS6XOiySyC6g
FNuhu1wS/tb9bOr1QG3QxlaADTK5RoU2I/AgVo2mB2a0vPm1NA69FuvvpbW9mIxjhrdNuN6rhfGP
rsrvslDGg1doY9t0tfcSrGVyaCi/Ty3q7yZYaSbmkrTmYF6pOuxA7ZyMHSmWZd3nsiFJfy2c5EF3
VRdrl/2HkvKEKr+QCiCpZT9C6QNwg7/pmLYrec+Lq1/YaaaroNM4akd3W6+d3ifHY62O0GCmiH7A
oNLvDwMXFJBMNZ4SRgobtfg+XHomrGNbBbe9OVbnYYbvNBAJCD+4TPVhsbAcVKXT81xU1d6Cvg7G
Wqt3UfI2Vb4Lwi33HbINxs9EEUvMNVB+QNvudwTWPXbauRN6CffzIouYZM7s0rOOt/HrSdx7sr0H
6ml6wCVm58as5diTvWxCkiMyW+6GNnglhs0iPlm9B4QzC5O4MnNY/9CBvRcy+cj7ovyBdEG+6ejH
yp/NeJxHAfuF2FjwZPOnmdTuMWANfJsTKxzZgty7gXvumWk0jEaEnF2vmnxby1mzFKTVeXEN1pAM
vsqpN7Rbvuxfi5D5Bs3C5TsV/klI5UQqg3RsDfSxo90TImjXDzkuvGsIbrUFFwagUgyQIQuqou0o
ibIoxsJ97kQnbuqK08qppsMyt+Ojtc7GrlC/GpN+NMBSuc+d5Z72yD/QeOvIv8YTjUX9lsn0zik1
T3JHQD8cmPlt6E3/d96jgfGda4LHnMnzSWSGeJSOYr/SHstXEGTOfTJ00KHtFi4BIclbmXa43HMw
1ggnFlBVGuTaJK66N8P3flwvtnROicMcP0iKOs5nAViwJso+kTnZkMS0vJTIDbcmpenvbASKCLwp
O+hhCTcDxPm8zl54z0g0dZrfxWC1yEnhuJ1KstOWenhdhuCJguyeLAHaZkt8qbB4HsoqO2Lm9SPg
ZRWYchcY1Zpw1cwTKsRiX+hVhg1flluw41EyZRUI4LU4wuGorQ3hm9ntqIz+bLDTg95QzfdDESyf
wFCvRUZnRQNoQgioXdzWLjC08ByOmbPJK8MHI5eM/BmSmddxgfHjQW4BY4HYHY7y1QolJJbgPBTC
3oLxeSdX78Vx3PnV5nE9KKvuzl4pvWekfrUzKjnsvUGJTVcmAR+nGyfjuK/7oPw9pqN1BZpNRI3b
Zn0jvQI+RzWYB6e2vYhmAE764hHDP1XYTzZuiSV7agClgTA0qyDY2pUCqEJAyo0BW/ow0c/HdalA
PZOrHJsydA4lmB2wg6W7Iy+8icDYy21BHRR7huGTXe0skdXO5VsrCXUcBfPeUUJwyqrssop+2fhE
2R6xkdyYzZVP2kvuUWvaEYO+nMmiNh6g0GQvdsa7zicdngIB6ncMB6oAQ9z5gUWn6Lp8vYKSPLCK
DpJq4NsdapTtmnRBKvw7zi0vbrk8b9vVOY1JffYtZYGaajFXVLojtpHk38RevvSSy6hsKFLISYUn
P5fF3nByTQWwfntXFQq335PfjWHUDGT7+gHoB+ZKiriN7tvq2neDXL+tZaqLnq/5li6CydpZD3NR
noSdkE+Q2q9r6RPbQqhnK/xzO7EsJPrx3HUdlDcekw1QiXNfg8DJQw1TUVvfNldbOzdQQkooXqY2
6A3GT42aYlODWnPy4LghTftaLgez7NQb8CsDR0Ql7xoaCgKca3EiVM6F0ht4EfmxV9SJvPFXceP1
zHSFtW9hF1uonr7VvshWBPeAz2DZkS9504YDacyCPm+GP8+UQXMtB2ace964M73wqCRgAAkgjODP
K4fIhX2CwTT7tkYAgo35whPBFWgoBZ5v8DeWMA/TQEoWmTXUegePsOjVTL96O7lpi/oC9zLblMZM
QP9Dv3rEH897JVXLeGLC7eEaaRy4XrdzHHEAL1CCHQk3a1td67537MGE9ldhDEDgxlzKR70mN0Fg
gF6XYYMKMaKH5Ou2tcPTwAU3DMFuwRucVqsmPb0Cx1h2d1ljnzujIpi5HF8Ynt6TrXOykvmh7/n0
KwdEopW7TlQW63TQerpPsUJt6kxdw1tVdZ/nYb2b5lU/BeS4Hhe1vqeVaHbK+Oqa7Gu10fUd0g4I
fGUwQhA6e6OLr3aB38FBKtebetH6ICXJnSrjUZGUaWBRw6J5HcfsuWDm1Q3+S+FUcdvDw5mN6sPP
2z9pX+Ck5rJIKsJJ2co8Ky56OJrWrVGlj4xYorVcHwTx3kchwPYMgmHa2hJLGpTydTbGn0zbB2Ai
pIiHMw1Q94hckO8zbwriYK3kJp31mZ7uXEwm2aKrdZjxwUZ5nsjI78P8Vs6mcfElL9+a1q2TmacW
JzNHT5lDU5fh0zoQOToq3jOIBgih5Hasg1NEbeuSMD4+ueNSRaNKiI0KyzgE22hPsjmoPMUdK0qo
8XlVbKpiHN5auGpbRyakG/TynLfmAezKO1tV5nayKJOo8UbCqfsw0kWC+rTMt02Dedeaf3XOcKCQ
NICSlMDdsm+vC0H+DHJEB+sOwVztq0Z9ZK0605+f3IW7Pxlk85xY9qn1f7uueKvN7sY207ib7ygN
4lwhhniE3Z6ybMAVjDRPXzOZE8yuqldvlVd990ChKXXzXWer9ykZ/JMzB/omGND8RNrat3AoH9Fy
iY7t7OcchX3TTetNP3QDDlXWoA1rMiLhTx9KcLq09nCbN4xD3eHeWeobInc/0D5r4K1fYVUjgIGH
wDbfbsg8P5stLXWnLOsoO3FFVgO87UBtKJZb9CjuCOsmML+zuuvZlB3bkV2NcH0rQ7MHn97sF4wt
FblW0cgsLfKdpuU5E87NClU9TZ8INQGHdm9N9LVz8Mlxf5vYf6a+aIBaW1R74zrczj74BaeY/6RO
OMKI5ohYHOMnt42DJbz2yI7KkZanOuL0yhi1jMWvKakL40ZbS0BArWtnCNlr6ncxvrCCiXbh5hTy
9rihTX9pjHDhXgnslCPTn0O8bH732Yvpym1brlNO+0EK/ZJcv6oe5AOGCD7tm9U4FCuGxtnThAi0
GoxQzgK70Y6XpaNFL1sqCNr9/Bl9/49RGM3BYKu0hSQTF3nzAJTxMgLo3eSKNU1pmu7W1t4H0rgX
i8b66Yvw0cM+aFWEw6WyGK4Jt+3WJqV63ya/lJ7peMY6hmfUIz/mb4ulgsgpSjBrZ/zjZmRCfM57
vrOwHdOND7DSYMSli+bPSP1nCjLO/MRqqWQrPHKLyeTHdHYGlnVobXBgXe9UjGZUpzRXYEgLVnTK
k+Yt0ssY+aYC/2ACL+S3st0LD7swn67XmWjn02h21d3szY+symylPex9Z3zzQ+VvKn8If5P0uTc9
LryERoiZ+HdaWmBPpuVPlvcbExjVtxkACut6FtYWotCM4j7o0kezpeVu7MpnKAmV0kt2Oqiz7ZJk
B2AACXE+lbx1lcj2oRhep77zo8WrbplxwpSaGZPYmmCThIIadeZXXWCGG7lb1yuZMQXyrqzsA6kL
bcyTOcl4DNrGsY17A7hSraut58mFs6d8Mub82XRt3p/+YrsYJJLmc+D5jPp2eA7gBG1lNa5sm66f
rRX+AoX3KcL+FzPGdWsEoomsaq5iLhgvgrX4NK7iDHXHcjofmdTNDg6u6vM45cVmTQdYhVXovMwU
61u7lzcW6XhxFTDUyAy7fQTK4sbNUB9KNdA6SWC7lUAXT+AMbQyrLX6ruXOjpjDfGm0MMXwfB5JJ
WUbuijmttbmgfFE1j6OkcUrha9BLLt0bXeBjQorUHswWFk9/zjmVFucQJEYXKV83kelY+cEb9atb
G/3FTFSyXQMLKypEr52a8/mpcNr8FS42wrAj+6fAR4qTMp1umfx5W2MOvCd/1P5DU48frXQW6o/A
IvBA1uv9XA+wfrg0n0pDmc/cBPajn9YUaeAA4ZcTxL528CzESIniSf/dXHW798u+4r3mLE/MyX5s
m2oCNEGpCj0ktWM2fcZzwxV4tlSFm7Bf6md7qZ2t62aPdQDm2CCQdkNXUsWrNYYPk7cGJ9FWnCQk
UW2Uo75YZa32JUUy0JiJKAOLMRYOBLFnsrAwenbTw9qWz/DQgf5atn4oOrelOqzyTTiS1ydrxG+S
rY3B6G81pcHJa3wVGewtHGojyePcGmEHDs18WKd6t1o8vYvMjK3X2ek7Jzao6LH/nFayNzc14DjW
wwyYHm4ttqaXticrb5yjMQuxhTW4RAQxnIpS9BEAi/BSpKFACUxGlk5YnXuWllOdhVgV+SSkUvr5
8gAaDxdAbrJwZ1sZKY1uxkWZkJlXZPYdxoT5QbbG1X1j/tgDnxcEKfvZsasido2BwWM3rqT2G2/t
zGxgGoqOboIh/RQmT0RsI9tpDs4m4uthE8Y+ZkuMvmC8kJqBsDSz48wDlFEd9m5xGMXYHiyNZoC6
6LmxCoL1NEveRL243TFNJp5kbDKpiKFqMmboHfVc5f1yU7tGExeTO91P/lVycCY/6pOiopCC2DyN
JGOuSx/CtJyeUReAXjBGdzjPk/EA7DC8zGuQnsUAxCyZC/wE09TttWphcgtYqhRu5GQ1tkpu52HO
jt6s7K9WOWu8gmA5q0xgzh8cJlkgiLgUXCn3g6IVyZmx7Zn62nxmTemclJMoZNgkgMTmlb+T3iEa
SJcWBSI+EoFDfDWTX0Ah86MXuuI4tP16nMTonImThkInvaz8Juw/veM3N04kW3N99fRAelMxAA31
evPRr4fik/hw+2aeKrpTmTRvTjDZvxiSeXhgkpIAcX+OsHdxV6CYOrFaF3mL8plGc5qKSxV04ca1
zRIF2UNMVWzAnkU1w7Ec4ag3ymd9Lu/7YzcWyHmLDvZMoe23rjSte82HchRDNZw6qpvnnEr+MWyz
7neqxQKLFxJIbJbmcB224ce3sLioAeuMNbVGvBqjvJ8RzX4cQ5Z7a0VuBT9bTzrSSY7wXSRhFddZ
XhAX0xoo+cOY0M9xzGCvBrE5YkvYWGPt36w6zy6glNff9loNfEc60jx1M351Zkt/UVfhIV9MTkag
WnvIJ84fnnq4SylcKPyLweOqhz4KYJkD1yEfakGPdt2PVEh523VBtcv1Sotv1cTtbpjQOqxp1cMs
94sveQ2T9PoYiGx3nuxZ3g9Vap39PjXiUvn1NgOEDjCekR1iaLBv+Tnx5tg+/rd2Dr5GxysPVo9w
rWAeEDdQrpaBQC3Ep+fNgByDql7+JAXeUKaFDEvTKv3Shj8dTdP2n/22yHoiZpwpFqKfmddw8DKQ
RuNDDfBMKJJOiAxYB+1PxpNrZVV/yXw+TGxxTvDlMmt9YChafQnlTT91qINNliUIbCJw74fO56Bv
5/Rn9pz8UQ2lH/ujzdgvSaYbuN1+BI6JSY5lZ7vSocxNue7PhdOzgbNMp8Kzu2PhOVgn5txr39aa
yycsfsnUT/urclMcDNFO0dR2xLOGTnLIQYdPuNy3ybzUqEoGewP1FLDpHsgLc7HXvOHmBI/KU2Im
T0WYNS9rt0D+TVE16m3Zl963kwKC7A3+9nSai5tQcA5n+dDthJVbZ+DnZgTxdsB6ho0nQe3+Mo0w
vTS+ZsyUw/Vl7OvfjbZDxEnbQbnt2g4+9ao4E+Xq/gEqpFlvQ2fJMtDaYQBsfbKo0dIpHfJNw9Tk
vsaWtxt7IZ/6vsEioAzMAhC0UOgqjvqrcXvXQzXc2ZqXY4xpfWzYV41l4Iqtkbe06n5tn6ogkV9Z
zhDSlMVbWlfGBi4eqGBCwVwVt1bVfvqpV79NvCdb3525HdgvJlgNC9CisdVslFHl+1b2X1MO1bZ3
uk8V+POe3en+Pm+nPqIEFwdBcuWlcDz71c+H/uCopWQKZyNNzQ2Vfu8u9DedtTNrKLa+LnB6uMUU
lWuDWy2F7NtaFLNtvXwK9y/e+5TsmOIEtM6Bv/UzSEJVZuW48ZkXrxCUdmFgMC+ewuG2X3OPgQmz
oTQhgtma7GHTMrj53ST466YClOOI8WejCnZaVlBiezuZEbrMNL9NfVeDWbftdC9sh4dSVW7s9eGr
qwK+CdzPxYe0u+6unoNvbzC7s5hSDoW+MrlZRPHCma+30kPzHJ5NQqCenKVBKuhq+5iMkJMc6een
BY3sXAmm5kOljQih56csvZIgqqE8T1PWUt5mZHJO0/A04c9kru5Or+6cZAw4TeYbRISzkJwj1NhV
3d+uIl9iKwEYTp5RvvMKYvgEyVR3rtOB4zL9IyDOOaZjKw9z2ZsfeZDom0VOjJN9vEuwo8yXrDNw
cubNI+VYEy2TKHn/pHE3uT08eT/wYxxqFo1fkTNmxAyrkkFtCLSkr057fvwMSycIsc8xnVYMQR6Q
F0ZoW1/W9XYIOvq1pgkvmP6z3eBTTRtMt6PEK37LoAn2OkS0ktIsDzbUwAOXcX/yuIZqJm2TOOl6
guQ+O+JRiQVKeD0ne9tI3pNkEPtZ5sZ5lqP4StqO/2yH5Zz72j1K1rT3jqnkMe/qbt/UOn3MZ3SB
jZ5c46JaPUWOtvX3ANm55mdznkL45eQN6xV/jVTN3k9Wxvid/g7sERMx3f49/K6lYbIcWGcwP1m0
uEykWttybhzMPk1c9mP3ldfJzEc40kcUYfidj1Z1Amjp3ZPTiTE/N97HdCnOQ8tYUjii3LYJgpPh
6wGSnT3tUf2Wy5oZY5yWVRUN67C+26n0Y1n6dmQ7S/9UdmH33E5lt5s62zkSySniibvhQ03VDsfb
Rne1RjqRkaNwWRjm+IiQjgze284GBGx7B6In3yrhiXTDQJu/u667aCglx6El7hgA/U6Z120drfSu
AaCJjejIIDyegkXCIuyrm2YlAElOpn7WxdJuDb2oZ7ViGvNTMX4HaFSIbmt30y6Nu/UX8JmIGkwg
qCHqjTs7r/zR/sblzgWaLr4lLkrez0HvvUQVXyu5eC+Tkw87Dobk3I1anirsnwRO2OHWW1l7WKx8
+LLwVXwaTh94fHP6JC61+TryU+15d53HJK27p9ALWrlpulFt23pt42Tu43Q22u0CLO5kaaLGxCCW
JxYlFzLkHDv2l6J66KwGK1Te4IkHWZTdpWHgHohDo/buLJBPXj0/rm5bx9m8DLEWbXjbM5R6o1Wm
w5Qw176NWbJylzT0QU3mI22PYjhnll7u6KBffLtc9oSpusQHp2N7Tq3ppVnpa0W7tpG2gy+tXHHq
yMPGBYOwzOAxZxSJK5Jtw0cydD7drP4OkjRDClDoq4Q1IFt4zfRjipXRTw6vnEO1GmJ61YoDnx6D
tD7zl/ATe1/WbnZ0mrBhtY2RYbIRaWpDq+8FeNay5H8uito4LIDNDwEoLnje1acxLXhAVzLqDl6o
QJqrBV9UwKaj38Cp7aqmYv7qPti5p+6tpGbC5avuYenX+Vn5hNQ1TOtYuWNiLst82ueZ8VnMQRbh
xHIPbsPoJL9mR+5JTUxPReDKmKGoHdsphwOho7q94F9+WQy33ndOUxwrcjMjDcH5Dlbqh4t15aRK
bb+7AXaUTGq5C+fk1SvmX4rwvjgvS2eLIYJlwJpHqkvs5LHOg4PpXqYVw4Wnmk/DK9WlDbrq0e08
LsqgizGvWKsy2BuUKxn1uN5TZhcbrzDu1qJRKPn2r4YDOeJ2/8mAMw/uPm0fTLsfLgIM+cVjO3Ed
vXSbAK/cBqkMb81i+dVbVhVbjUbs7bOAu2usuG3R7YrSp8WpSjv4DluS2DaDj5tKro63XWyz382q
JZcPnWI7uJhA+xA3HptW7xqwb0T1T+iOmfhGjOnXe/I4Au9AUMv7FgfEBxDF9UcsdfUsTIwY/jBa
jxg7cg6isUJvN3wIVDp7c42etU98f8CkMTnGmO5xaRrikIxGc2OEdIDbyhXFw1DMeInQbFvGfonf
/goF+7HYdZptgwnrYDGCxaetCMsGdIg9uLAifLBcH1Pt7Bd2UxlxGc29RJo7zqFQhwXkMsMdqz+T
C05JCZAg6afyVBSTgBI8Jozd03R6GjHe7TF7cWNNRbINcSU+t2ZdxFT1y6FJMqBPaO1nqcw0wjaB
4qNpcDzmKZu/QmoTA1kiDfMQidb+FQwJQptvGciI+WqEd9NMIT6lWbgPMdv9bpmx0o6vGJ2Ezre9
VtVr6zk1/sMOLSQaYbrGrteKPVsEZnCCsMb4rqC3uM2XHgAEC5cKt43nPih/4K4k42Ggm/jpkfEv
o5OpLE49Hfz4VYBFbcS3kzAR3Sfl6l1MNnGop1T1NJUC4OQYokoO2fIrxJl6UxusEzY58qF2WcdJ
Mp29aIxTCFJ6Og1dgxEiCWtvB7R42ljAgfhBcAAbS9jd9jhXkeIz7AZp4T/6ZomlxNBik824+ahU
zH0j2nfERxipNYT5NcVCvkr9m0yR8ldozsOFHjx5KdG19mG71jf1ms/cZ4qmpOEB7ZS3HOiIRGTZ
ZXcTjpWKRxqj11Wt4Bt6PXAPWYRpSi+98eq8v9HdxDKAn+HlmIWr9wHo9EuVVOGX1qh6ndcnW7+c
u4PMqWZqXc/AK5hwAOPT4sDKhqZ49ahnQlo0ueChnPN0zZCHg/ajc511O3MWbrxMzWdfsahIReTJ
g0v5ADCB6aZtAQeHlDr8GYQxq8jp6/odubp8nHtsH7UC19wSf7T1bWa9qwWFc6jG6TyPmCkJFWVn
pqQnuSI2mYEV3qNvySdptsnerDLmcaX1gZFmzKKcyzCwu+SAY7beV1NiHYfGx8HlpHa2qVPPebLh
uZ4XHHM8+10etXyP0HaA9U4wc9mw8lDyjdnbTEQIv/Elzy6Jg/mUJrl8HUISBzZi8hb0m6CX23C0
pzvRJulnyq9HWaDpijMuz7oBX9YvaryxSkjXPRHB2yZMQctP9PmFi6qRksxGohVnLnr9k4u1PSY/
kzliqtpfPcgM+oFsOqQYtyPLWMaTtkDLtmrKj1UY9Du1hvOP7yZ8F0Ju0D3XTxPVXOUMVydoGkav
2UnpszXdso7DudyrAqkmXd7ABPsR+vD3ao7jVts4K007XWREbrtxcLz2U4qWsSUGoy3GHZAImFIm
dkTgb6CTsuLht/PvyV2bTZoz/hx9LeNsUnLf8g28mNnKttFoDu+MjIttnbMRutKsHs0l8G6KJshw
EiTVZ54XH9oyETolZ4jjs9SR1MuHYdQrqzGOize8N6IGP+9jzgYDK/QFX2UQjG6OewRYjZeOfB0c
KL9/rTn+P2HRnuuSf/6ZTfo3iun+T335Kv/0//yb/j8EmFo2i3H/l8wUfw1f/+1PhQa2XH+Af//v
T1es6H8FTeNP/Sc0LRQmnDMwFXYYOPzKfyBMLaBpTKidwMGujfx3ZU/8b2iaHfybZwkbrcz2bZwT
1w3b/wNNs/9NoIYgj7g2G0Qh4Zn/83/8jSH6H5y69E99/x/rlv/IyfyntDiGRry0kFcH2C9kE8H8
p21MFx9LCtshvYfNstxLdy4i7Zbdxh0n4wKRuGbWyLnYBYO9USlf6o3RDMUBKtBw9vpCwrcqnGDD
Fvd02/Dwx5TLIJyS0AeMLciZ/ld73NcX9J9ro3+9YKhojuObrun5wGH59X/YqO0aCaBu6NJ7lkiM
BywkCG0iH3dFJ9LIG8v3dnZQequQrScDMWHfkrXzL5b9/76/fX0NOPYF7xj/8PH9FQn4D69hwCA1
OD6xQ0bmOXfJ6ouvUlvtEaMvc8rezPvYaQf59g9P1n/1Wf09Vez6f8sHJEKLn/z6L9cn6R9/dKnm
vk1FX9/LvlLe3cAq1IdbeuKyiFrtSZHyz2vTpM9E3F6XJ3RtiU3YrEGA0T3J1a6cq+BBDBOIzilP
qy3+TutfYPL+vhH+10sMTQsWpek5oYvW8veXWCZ2v4xNVdwP4VKdJ4dlFRn2EKw9nGztwWx968ii
oHuxtZz/VVLTX5/9358NEQa+LzyH75rvhNeV43/4XHqzy2w/7Kt7qbrL/6LuTHrjVtJt+1/enAUG
GcFm8CbZKjOlTDWWbHlC2LLNvu/56+9iuurBSutJOBd3coFCocrnwGSSwYiv2Xt9kV4En2RMNbUF
V3ej0fbewySkLMosAQZ0S1HtaiQTKzcJo308BmL1wfua38er2zF1W+qAIG3bMkysbq9vZ4ps8pom
D2/JEfikusLsXyaU/0fdHep0E2g+lhRi0MfcLQ06WrjzFoYqxmtfyzP/Js6MFFVBNzaP+sdv6uyz
fn13ggqYy/hkjnTbci5Wk9IiFULccE5loee0BvLp6PRG/SyYobo9l9KdlloaBpjmkESRts9FHn/w
iM5L9vVNMBvKspgcOb8145KMGkQNRlgKi7cDkoytpdriURBY7HrEVnd1xmi7hXIbHGVx0JTLNFAx
Vb8uQI/nNvntGARE3VqU2CAX/eRplPKBMGRYFCqoGY3e4lrV6kYdyIr6F68X9t0gmcnGnA6sLfHw
qRzaHsk44HiUtegqvAhEhC6KadViQg4XvZ+lT/jDEjDLYjIedX1qcFWM04HgoVn4DRrEYHLzZ+TH
3GrEwPVkUUSjWE1xaFxVeTieXD/rX95fWa8N1HxleILYti0bvCjrSr94dWnHEAI5NNGtDHvrWmV6
jAdr6L4E0hDod+B7BnkgMFcVKf3DOvuAOPDW5ZViA7QMwzKV4nD68zPz3WSiOtmHt7UWaHvaEvFK
QAY7sEqrq6LPUXOhBig3gO1eClhwt+//+jP88fWicXVEWJyPpuHo5uWUirHzXApyfnKrjxWrogsQ
M5aumnc7NfUvwpE4AOZFDVxAHBHJZ79E5aB1z8qEgbw5YOe7gi4ktlY0XasGSXy1KNpakD8AtliM
TEyjVuoFKAkJuMudFg7i2JR6uPURSSYLge+jXVK3zaeFUm714GnD+HmCJ4zFEv+wQMzFnKBVqAZu
SkszcYxybOyLPhz8fpFNDfFzWnXiCNtcH5ZZmzWPyuX/a8LtX/A5qwP1rvRLoHflY0Pva29R9DgE
543dqnT7Dmpc8ZyGBX//+0/3rZfrGDwjy4CI61zuoZ2qzayvVHyrccQjZGaPuy2E6e8MFQrYRNP4
HeAp1QZzDNba6MsPFte8eF6/3Hmgu2MKZiNbDKS+CEhSRO+Uo7z6RP+heB7dZP6i5pdJS6l4llmt
PjjMxQyzuLjivAUSATHUVv7GFfxxajS2SNtEU/2J+IaPOAZrv08YHIPJjAl5OZMbVyoM8ZzpNlPR
ydxWAwYbDYfA7+j5VXD2Khj7+8AwOeMlk0UEY66JMV5/WB49NNjuznAKdEBFjVO7m6LFE9Z5fmAu
KqWHN3TIvHUfp/F1k7GaFtj34UPlNn1vPEzTFHVfnPCjWUJ/neomoaalmNNL5Mnrmf/5H0+IgRB+
QdCjn2yrD7di6Kq9NMyAQnxuPYsc4ad0R7Hw8yn8YDWcwS4XL0daysSfwhkhjMtTSqjWd7AQShyl
hf1YMKCcnDPLs0UFMv6Fiqc4StK1WxNF2NIH57WYGIbWk8PRz4sDvViNWd9fDcGYXzm+3Qz/+HNh
ybARCdOy9PmLef1oSr2mc1ga8qSbffPYNib5Ydm2X6llVNfBPDOVce5Bh1lBKGQ8ifX9/c/175jH
NOdnY9qCBpZJKvH6BnQLOCu6KsLQ3NU+12NK9ZRxeSth+CArqybc2qUIb/xKC1BlRqP/1PleBP+I
neYRIsc/G3own02v7+cCHYNkIe3iPpAnekpfUIHvhRv9+uA3/xUIz9fgSiQBgnDvclE4oosqx3eQ
S1djqC+dqWkZqDrkuwyT13XrJ/51FEOeznQgy5TP1ZWP8GZnd1m8C1BqtUshRfMjx/G4Fm7rfrBo
//5cXGZLEQQ7Fh+zdQn98UnBEymhX/uDZ1zLWDYMywpxJ5GC62FC0c+llWln0tkz2cT8YD/7ewN1
haU7iDUxJbmGugjBrSZhEBLR7m3VM5FmkQRW8+gkjn60Mbcv7cYkaXv/fVygfHjnyPVN0wKURMRP
OHexPwQxJKvUaaM7FSbVsg18aVI+ybGC5DmOjnkbJR8q4LeI5iaxm2qZMF3ztspabW0XafE8ZS6q
vMpmxFftIrAe0FcG9pTfNMwYuyP2Gw49BhHPD6enc9YS563+6f1fcR7f9OdWI5W0bdI5Swmi0b9i
URtxJ1rAsT3B9Siu3cooD0qWaLJr+TA2CceQL2Lsrh02MJrd8Usbl4+VmDil/NLHi0GkubNCGa1o
kNNhpAUXrLreot/vpjd5lH2JQGM5i07E01d9aPMtxb8Kn7hTfnICs/8Z4xe7PUcAeWTlO9cKp/uB
OPQHdiv4zvps+IwHNXxNJ8P4HFM8Qk/gEd2GOBt1p+IOndK8MsYS4SmV8E3Zd8Che/pxSEbdk4eM
FYkmwOhmVM66s7RCsDDddJv3MAMddwy/4QmWFTSSpMH2hwtlGw4RV4j0/taxkR1OU/GksctdRw1V
x0617UMqCbwmdTLkFNEamtwFykHtW4p2765GlrK20kkdnKYR7Tau9AD1e4Ac1WjiX4GrZY+2NPOd
3xQGDfChyx8R+umHiBbTddNG04sTGOI5TD1750hVgmckWMtKZYQfrOLL70YqQgBB0kobSTAE62Ij
VW6fjRHWoRNKOgKxoSVZUHPkJlW6drto+CCIf2sT40DTycLID/XLj4YBW5PbWajVOEqbx6qvyu0I
vCBdpNUAKOr9xX0xo/r3tkz5iVXNfxx0oa+PCU01g5E5OMqwvBFRhUXdPVG8Dw5OWg8vKUkWpBis
4gtTo9VG0tmtJTMrromjHx26VuCbfZ6+D1phhUSICSLCryAU6H69nZ3LV/oYdNkHh+sZJPfnJ8lh
Qt1MCpMt7Y0cdVKu6pVRi1PZFrOOkbbxsiJyv0aCwC1lroWnsajM5mAjfv5kS/nDnUPiFunar6a3
+r3BRgE1Nc4WVq0lnzo+0scPHu1cVbi8SYPFQ/EMnwl3+/rRTs4kKK9wk3WpdxBQUHccMzvONlIk
7dZPCnc3uq73ienj4ohis0f7F67SHNKf6sKfiml+H0G23nxw7GeEz4pTSJz/+R8RG9fE0FnSRa8n
pQ51LZpHIObsoGFuPzCcITwwOnHYJUY0YTVJ8q9d0xH7akjiHD0yH7SmNa+jvCEtoQPyIoPgv/XY
zuVPUxp84pegMag0TIDG0kEdqxdHWu3JrYq8z25fIM6ua4R+UZFcAY3JD7qrY9koiPcmy9mRnjcn
zQ8+AJ79VdRjrRHJUVyTcxR+WbrycYNAuuvFyS16dZBZWDx3XsEGnQSIHUfbqOiA8DA/WD3ztnK5
emyHySxUiixXXhb13Fa0yWzLOfmZ6383WpzqqmVOPcFmvdaMqb+LUNEeKrew70xjwoF7TgL/G3fh
mMpyeQZSMnz39Rp2437wtQGrdYz0OwFp4NSosqxgHVnCX9A8/K6Xk/cNXyAAjvnPs7b5iID/RkWK
grag4j4XxV1xWVdgBnlrm4Mxnag8BIc85/wXkyNf4lCKo+31ORKc5Dj1zAjHIkftjHGM2/cfxDmV
ef06uAfJ6S8J6Qne5vT4jw/H7kWBgFDqp4HEA7expZNmzx+uTwcyWXgo2CGExbG1ycYpOMqgFA9D
VuY/8zYMppUlVfHMkCXKEmDomscYGfRO66RxZ8ObO6g5ffXDLt9VwqrpVPYo5ZKRZihmnCTcYP/T
DRKckDDBsUl6z3VaxgN8mObzWC8PPOJnfiZvXLD0TOuyip1kHXrztv/3HpHQADtKuwi3qALtO+zN
4lAxPWCV++W3CPHYPae6c8foX3WAp05i7Cu5DXVjvK4y48EPLbkeNOA3uQt0LVFqAokg+5/4bc0j
bcIvldlR1RimHhsMU2owm9ZPHIwzJIOm2u8S6TCY5qmcEPisOhePKgLVkk5oIOEoGcN4D+mihKll
wK6IJmgzYq6mDrGioq3lpjoQwcTY2zuab5N26Jqo3Lc1rlA3btQ61vvsS5n61DOcIFvjzs6BKFfx
nZKDz8IXrK0YdXMjXIEqn6ev8ap2Fk6zPdya8tPoFu2vqYFKiUQGMVZn+DcB587WTYwJAaQG3KXT
tO/0XXVGDc1hr8n/J2PFlkaFKVcdgI/M3EbYGG68xBm25GwsFbIy567rs3zn0Fe4K12wH2kBxGOK
vb307c86tnjwEHLr6z5cFK1ow5fcwlR7Dpy7qSFMEYWzhxMW7Zk1FW4VFeUhjYJNjLJqjwl7gKdg
lFvD64bD1BuIVuYyWNR2PaLPcvyZ2UF8DCNqv2nmEWemSX8ozbJm1o3UPjtZ/zObYvfILKiooGHv
QVfzAA8GZvotjVt3T06mbdomhlUUieDkuNhDUiQ9SH7acMShq25FEnUrlAvXYawB2+tbke+QnDeP
aWl295CrOIHoRj3ZIimR3dRiYEolRJTF+V+SegK2K6jUQyViyCItfkE7YmSR7OEXVIOb/D6rACAa
WCSo+lYN5i4N/etzEJVqlxJU3zKYR9+aCn3PolS4NKgot+nCnZPHMDByQEzUjMu25DGcXxrKUmPp
0aH7HsWxvKEaY2+zmjZ/27kZ2gRC/6uxx2bf14em8POvptfdJJ2wkVk6GKJU5i054CyyCIWQArzv
KtE9f6vk2HwqoLShhVfqOlS1s6/iZFg2kA8WsVHWqFVkGh/OpxHG3hCRfjlRw9Qy8xPpZXEjxhg8
u3S0fZHkyRpBvDyGRpgvR2rB3/u8zG8zuNE7X2ndKhwQO3SZgDoZ9sXK7vxmiyjXBr/jglsw09q9
KTP3voOudJ255XBVoXxbhRpjlz1WMmYsH8FkIQPxjK4ah6c+glJpUyR4qwYD51JKPUBPZlNbGEMt
WAm0GEujqOTnugzpt9Oz15jbBB/YRZRiFYAYkK0s8WM9ido22Eq9b6mfxPfNYNvf+jb44tW+WDuZ
TLc+7MTbBP3Csqjw/p93xYDP7JFjaEMbhRsLs3aFQDpd8jF+m9icj6XOXlrX3VezChAfDFnevVRO
jUVhTjiiBl8xppgOw3PTmd8wYdSPhL3No5zrq79L+UOZsAh1KTFKjXnwLa7Y/bQI3Qm/k2YNlvOt
KDFiTR4J1DhW/rWHYWxrkQY9lpCe1y5q280wkwfqVq9vox6W0ygb/6Sljb9DZwCOQ2XpQRO0OtHH
axAzHImQY2HLaVwjVImYoOCUn51I945eYQUUbWy2lzBSw9puxnuGQjACS7eKZzSSbITNQFuCWVRx
i8PfogFnKk6ZuorK56BE97I4V0rOTy8ZLQscLd6XaEpfvDLMEd0x82qLBxgqL/nfDcjM5AVXsvpi
qrr/kfpDfjNooXOy0lx7wPgy7uveUJtqqM2dbtf9TsgJ/aXX1OspTIsN8AwYbowGhVIXFYBKqnJp
RUnzaDsjpfBkImSeAuo0561sHIzmEaEunmUgXsZVwDz5OyPCTle2g9pz5BhPVsqu7pr5JyPUb6aB
U3bKGHa1KLRGLYwQk3Cbw3jVxLRPxzLfAq+Ir2sHElPoj1xtHEXxJDVccwOSvZ7fmcPtbBswBIP7
JW1k8bNoPHpxdoEKGX+x/pxb4X3WGyMSb5w2KPoOjm/6V1acyE2VTM5NYzrmTgpDXTnACJdGhxR0
5ojmYdE8jAZeaLdy1NpA03KTBumtZfXRoWsbdefM0abb2ry5c4Ub1L4olkSE9hYrVN+n3YOhmxQT
JndNUDr9BKc63XRjkv8uOUZzcBSFmkSzG9nLkFe1TTqTAp/pa/0SwTfmXB+LhKUF+jUlsAR5iltD
Gs4x3ZaRz9mmBV/g5F1bmopA8vj9Qe8RcaZ9rn9K6dNunaYcXzLivhWVGd9eRRO4tcXkNPUj3kBa
z61bhqvCEz+kPtSfZV5oODYixL6mJ4wl3FBKc3U07g1XMja2slOcURU9Na+Mb6oQ0uOEVxRwaXwU
Q2viwI2ZfUCrZAsRB71v2v/MmWh3IxDA7WNaUmuzJEdPbBk+GLFuYS1vZ5xu523wmnj3iTY0B8Nu
8lOSjZT4pFfOmDe+euS/+iM1muQEbISBE8Eouq+wsWoIY5RKz+Ee8KjwrjTj9OfkmbTz51l5WR37
i1qzrFWupLdwYnI80XM7CyNCqSrH0j7Z9J8XmURX2Lj9+JSMmrafiqye9YnVkelB4Za0Jt/ZeiaX
pl46/HduteishhxDrVlT8uED/+y1cCzpmro33fmELKOJqSCyhElvZhUdCAPTf91GfOVT63Ka5RMA
YLPo8b3N37JB0OaXuXnfzsWzzMXRDe5tTU2p81dxwpNqHYcSeUQKaPKZOe7DaPbWocVHviUMEo+6
BtAuRqbEslMO7YXQRv3RRc5d5udzVDyrB3rfsr7qyaDx8+PAuRsMwTfjJrrxXBBWkERUFWd3iQkq
gtJQs/OACOJP+r4ko5zjSPgExTPKe/4RnvmIL8By2vuo5k8nRJAH3x7rL37tswJdBwc2gEG5p4IT
7MNIWC8umMFj5cbwtB1kYjs0WPUBDbKBhGuqy+9SllwuoTdLyXXCQYfE5pNfONrJyUNrU5rTAPdB
TNku90Z2X0Ozofp2cG7wFnXWKG8lRgJtPZZABI6Rh8QvDOPhvs/CU+yZ5bTsulnyHCq7e6DBVP/Q
W6370tApu4bkC7/DKokmHH2Y7N25ygMKz/jB+AHti07Uizy2NOs7sy3Kn3ll0ImGIZYADi7Ix/HD
txgB6iaEGWSEaIyNDXaQCWhROTyz8+Ce7yxFQRvEERwQhzE7VaF/RX3vm9iMg/4w0LGunULeIw++
HSP1aCeW+ziag7NjH+2wB/TcvNA1oq6MryynN+rRWzcINNajFWkr1joKWeIVX1taKZNRi9zACoaD
fWHaxb3y9HhH32ZclzX2/kSz1HNgF/21iB25Ccyu35i2Zx0YoL2XkcoIIkJoRHbwDf0GkVsA1ek0
Yg1aGsjbEcQj5ombsdzKAK5ewgQQG8uZWb0MTjFjf3xrQgGcadV3dN4lSumk8Y4ZQyyyVTOY8gdr
z3N3EKLa6CYPYqdaWgw3v7JTTKmZVagj3p7iV+YWVr/RxjCAa+3K6HMy6vMJQOUTD95gVl+cLqi1
a5DVHezDyEjLaxuv6Fd8y/aqELXrL4Zh3CZ14iw93IcLHGCn1DH3Y5+2e8Pph2NvQcgzoqS8iTz9
ZxkC5MVfFSZ3SeZweHMOxN/YEc0Rb/3gpksrZDNbW60yrkcYve6iL1z7W90Ry4NiqoN6H2eZfEp8
JiwA1G6HU1fXbnuL+zkoXaTRSRlvpTL0J4FvgL/PGaj62yipMERO4RZMcrZO4APdQYTxlpizJN3C
hAxg0s1MLc/N59/xQ2KVtbNg0It3KkKzPZ371OcabalhfqXzne9KizzWGAei6NTT+L6NtOPTMdKc
T+f8r0W6CMcVQLF8p/sROZAZCIRI59ijmLfaKCVLOf+rtUe8lcw9b59qubNyATVtZAVzN7DM5pZJ
QM6q0lNx5NCk+2hRlErTsHwOo6p/YT/v0WaQynEMc0Vvzpr9tCAoANb+WcehzQwAC9/tksmDxTPS
TCYkuUNo/YLXwdDscyyZZHNCkPltdDCtXB0sq41XCYCaCPl7mD81c8Lrpz11WTQoSElCh71OjoI8
HWQAbZYWaCN781z7a2LJtjMUVlPwURVug8i3iTEbOsMdVur6pEm7eTQVxkTL9fkMA8/4fRt5UfMX
an5x3iUlT62ftQ3Yp8B1IhB39pBOsK1hCDniz8g9FPkZdVGhBXMFjV8e+Di9A6csN7U7DVdjGvxq
OwdxczmMO46D276EvNOJKtulgetdsTvYj37PFKIgbDmk+IkLwl3/SkP0stc6NwKMQmylOYn/UOep
ccM3y3gb1+2GZSQbcZ83bfPIa+f5EW3CcB4Cf93EYOPAdaZ3qfSmaWlOpr4vAm3TtwoCVVOD+cw0
/oeffDtXQkSvSMZr7BWGHnsrdyKLcETs/3A1Z7oZnVJAivH14HsW4qda1Bj5aaTMD8d25iWW1d0t
tWDzMGgmYN8R1fTvF4t/7FEMgtKhHVtXKSc62UnSrahBqfu4SOG68WqnSNfJYGLdS9aZJLfv6yb9
bhN4PwD8ztdhn37WkoB0FcU/gKZIpGspIutTqsdiR/4HrmrSKX7EEKpzZJFHGOhYVIgQHrSw4bBl
H2R9+F6Isz0ma0h7eiDnFRzFFPV8sCjwL8D4L84Hxe8T1YTTtSzpvO/KuWIRQP/YUSkfcUjnj4EW
frdNqU5RCeKFE1COK8cgJUd63l73NWQqQQ/1rh2r6gU7qnNfB2VssjXwwGTpaj9rmwrrMulR88Ce
QBzVy7g4+iOmSM2agnExRfBWgVXoGBPqBqL03L0s0nL4LiBRUtfSCRPH1ks2mJNgyTCZ7EoGib5z
NDtZ984Qn6YqqnwojuHXc4HGT2AsLpjqBSdkKu3x6bdwyrbwH3pdYj4KU32WyYzWjJFEf9XqGApW
YyKmOUuMEt/JfiSD592el3vpw8TOiS18wl2+7jiJ3SXVEPOuGZJP8Vy/1q2cgV6GKHFFItpiF/Gp
lpS9xm7EbOj6sbQ0fEmaCYr593YkDFzkNs6yJd9jYy/6JpzyRYLyy5rrxls9MqrZ3M1kJDAGVECy
6i6UIwG80voKAH2S0KaYSLtTTI8N5NHKx50xeCXBjg5mbtMw3paV7hnpV7ibHXxoMziddzeJmuLK
UOohrELn2NWEfJtzlfCcIlHpKEOs74m49cxCPVZzOHlO7ziPKBYipiMpRTdzB5oEFASnpHcNfN+5
61EiPE7njbjS+dGZFxyiJofoFQyonFrUAHsJMvgA16o4Dga8Mwzw/BEQ1xLA63dVWd7aDEv9Vter
gJnOWvyswrHahYNcM7FAHSmOafeMwiJ5mSt9hYkUqxEZUDHWWnrTq6J6TmSFJB+pH1brdrg/V7Zd
AFoHK+1JaoZ005dK7hrYQqfsrI+aS1vngiQ6yfxzwpTrvVX74Cn6UVtWheevtXwuEdVdXt/HYNiO
Cbqau87t4PYPbXdsUYtsHTBOzqKw1TfTsJODPh982KjaY+Bid530CLdaF+mURXBB6dUgN8rEf7nA
vO/BZyCCHlIdJD4or6u0GQN6EKb7Yk8jNRu0pV1mtwDWdQbRjflRmJPAWd4wIsPVPaIi4Wy0Gj2j
HSkWnSqJyjtnLAAQSRUcVUgHWQ41S6TxIabUsB/I4pskXCs2qXFFhQxidOwm7Q+BFV7u2xGOMCdO
1L+0itZqfJYdns954POcUfY0FwLsUmetWXbCe5gbQLkbessiovrDAXynPL8/wmEftlSQbAoYcLPP
6wkFsdjkrqRwAFBmD3ul2mbUYXdtVjhXTqmKXQnpf+eW/brIPP1a6F3wqYuLb5g2gmuCGgIzFcXX
wCav8LYb3+tCNo/JrMVwClvi3ADvAWEvuBFkCFBGh/FTbLjDJ/Cx8dF1CQ4s2J5bFTHfIe06Y5NL
52iTWF+7uWb8YE2Fz5DE1eG86t9vALwhOKIXZTuOcthqkMRftIHB9zg5mEVajnaTfKKA/sOZQihU
Pb7FTqhsX+W6s+1TAJ1h0H3uuo5WqKE55jJ0M+/nbxVviVZrm1i9d/v+3f2tLKFB5Oh4AmZZiX3Z
pmkHsCVJEU8nJnDg2UFhE5+lBlIGBg7EPI4OLagLSNRF6bkfzN56Q2qE2lKXBDWWgyLLvFCWeInK
rN4ume7ohxgDcdEUz+ddmUoVE3vCuLzRA/2pz5KITKIpzFuzyIOfsZ7kqD7ScPP+w/i7f4FzwaH2
ZENj+1upGFbM82k9zTkVNjEZJFl6F/qcNuo2lcFYsoG/f8E3HoDtOsIyXN1kJothX4i9CLm7qEh9
7TRqnF8JdcV4MYS6+0MYo34ai1zea/lsufYd9wYA6Yyw4uYWfdlUeyu03Kf3b+i8GF93q7ghOodz
ixe/yOVgQyOUxAXNhAEU9/Gd7QXuSzVR49VBPW+auv6VdJ279U0Ha+w0MLKj9+/Gxil+uZLB4YjN
9Rb8VAGMVtOj9VBX3kHPAqLeMHQeJR/8Vdu34Qc9tje0CIzlFLotTHQ29l9KC73DfNk4hnnCqhav
p7porrQyoHYUwzEoe+8r2ufm1s8iSL8QRbq1l2XatR15ybLN6fvO01sm6JnAf3zIb7eV3lRXvQ/a
4HxmOLid7t5/0OJvZSa3jC5Td2n0u+55pNUfbcFcxhmmu0Cd7NhOmDFQm5sukPE2xNawoaisDk1P
hO34o3oewJ1tYr9/ZsoUmfG/60pMdhjH4KNP8u+mNffFqSFs3DDc3cUniVGlwB1cyVMf1NETg1m9
bSTD9rG2Qc3ASTTu0iFaRRXTYHLPcvc2rR7mBCHeuRHtZO2dORgyUY2uPNOqX1r8GytmAWUfyU/+
1tg6OtmnxT0iGLcv9QizwLb3gcud4nOX51wHC8e4eA4J9RfcGSAKBrLszCr5loVRvMJTSLV17um9
/yb/3jQcHtT8rbAETftSLkncxaGj0/Q8N3V1SAs/XAz0qLD89OjNXaP3r/eGnBppDyJwhIrYhZwL
cQhADmxKXWKczNyLdIqJL7Rksm1eRBKBnqMOPXMVdiBTOxoxBAbvX/2N08zRaaWzOgzdxdVwcZqF
mNWnJONTGzwBU76xqGqPlnNs3YRCdtPt6TLE104qQ9ClKPRiVZZ3KnBxTmep9jLkxScH7/8diqSP
nswbb0IgT+ElmEjuwMi/7rRXeZArva+tU5ignD2LBM9aM5rGxTPc1PoDnc4bb4I9x0bYMZ8XSDxe
X28k+JXILdWJ0VfRlWIoFed5mD+kSU4rJzUxTFbM60kwrOyVVPZHWqa/ZUKUTgW61XkXwcFx8Sq0
SjAgpXDUKdZUu8Ol4l9lTpK9lPO8ARGplRhnGTFt3qducrIbY3Q+1S5TSaO4t658Zlx94NV6a3Fw
QxRaLYFQVFgXb8DEsViYhWWdqNtZj1WU+wj5zMjfFIiKKGZY9i8p6SkEFR+IN2pXbRk3WxEEGaMG
DIz1gvFW33vd71+GaZY8vL9433hhPCUeNcJqNo3Lw62AXqH5pu2cpIjnunclaWO1af8SzY3aWMTD
yzlgPu9XwzDRnnj/Bt4QpHC44ghQAkE+JdELMUgz5NINmYd7crpovK/9eXpQFGMVHuNDrprmkPpA
jwTDE67CYUi2sUXp9oN188YZ76C1YAeRhmTS4aVOCtdDbk1s6reuavfIyjN6ckOzhQFMS1Sbpi/O
0MNlqyj90JCUw8YI72Irbg9mHjAVJqliCF9G/a31wTzAdgiBjov2ZGmUVEpmtTNj0KZM+P6je+Nc
IiKb9SV8LuhoLpYWwCCySYjSt/W8x1G1su9a3I0HWVhzZjK3/lr1n2P6f9p+fBO+VHmd/2ou/cf/
e03KPP//v0n58G36Fgd18y3DlHw2L+9+/N//w8b7H4+yY/8L+wEuPLZjpg7gs/iPR1la/0IhZCCJ
shyEo+hj/59HWal/EXtjPSAAseaPg7/u3x5lqf9LWSQJVIXpUyGplv/Eo3yxlmYjkKHQKFGuZikR
dr/euLMA1GjTMGMmZ7gbAOLBi3+KAkY91ELNOIAQV0eMcGH4wRqeNW9/BNe/rzvfvI29w8bR+vq6
Ib4Or/d0lD0WsFwd7cIGwBTlmT6x9n+8j9vff+mfzp+Ls/B8KabT4P2hTYQk+CJKSCca8G3DmL6u
6O19YrZPLsiljTFNOEcM7Z9lkb+vhkfAJY3Dv3UZNPYlyU3UDHiY7I6w1BbwkimJrKCih5ui7/sl
IAWMhFb+8I9/JhEgpz75E35KdaEyDHthznMIeZMOw1GD2tJ/tVY6rsNoEus6qfMPjBhvPFZwIJwe
s0vQwLT9+g1W6BsCL6bhmQZJOsAWYe7nyq+m7s6CSeNuYN81Hw0an3e2P1eNRUyjS+xbCAhZtZdq
YGJx8IKV3W+UMw+0LZrgqowi64Oz8XJtchXbUC6BjLQInS4tJoGstYxkfJhRTBn19WQIP0cFjNYF
flp99/5re+tieN1J2cj9/04ymoBql2dhJ9I9UmwrGB59A6CGGRrP71/ojWeHYVpSpEaGSnZ0sT4K
M8qyEJ7KRnPtE7adCtSfO3ywKN68iFTzjkIJgw3l9aJgrVH9qRtG1JjyxZRQmv3Jcz74oN96ZOSL
PC32K9SVFxcxAy+xfIZYb4RjddtimgDHufl1gkxy8/4zm9fwH+sN7cccupGcWtAQOGgvdkfLGHvY
gwlFzTX91Q+2wIu/HJfVvOfr1MKIgnj3F395T3rEKIk03mDGqbHWhbpX3ZtWJJq7PGV01dXQUOBY
ZpMXKfztDDp6ojLsDffv/8aLE2C+DYKDOU2YQwmUUK9fmQYDypmAxW0avY8JeHKvhGkQgkJggEPs
FFd2Fphfhw42xD9b+ucrsyEbwDEEkIzLpEFNo5lUU5ts6Pgl25EG/GaMmFRXsbg+/fMfybbB+Tv7
xsTZ9fxHiYGWd2Yi1mDoV8AoJs2vqxfCwnZHq3baTkba3sel036QA7z1ZOdP2mKHxEwtL5xbXmTo
cLIrBgyHAiZVazfN5w7C7S6zGma9DL7RMmCiy82f//DHGvhQ8LBTaeV9cry/fqOeoedZrBfpBvpP
86BZNuXlIMue66Qvt33dIl00Evn5/YtefPmmQoFCHky6Y5okWzPZ5U9tt+wNaWeuSDflKGiJNE6f
rMw+NLsPvpqLj//3dYh/EFfz5RMEvb5OEHpuXzPCjlHfvnej4k7eFoat6Dgw/vv9n3T5/gDEWNRV
sGvzLFmh8wn4atEwpwkRN9MPmmXzNTy9/7cTDFwcoczvIohnM0a7ZqGMdy+2ZLOVjJCl8LjtmkDZ
a32csn0XxDoSfJzZkI3jDq4v1Xx4X3YeGbTNMwflChusyBa98JlalECnh7IgmXNpF2PoLobId7/I
Rkla0UE9gbDP7Xweb+cyAiFVDF1itnFpP+OjbPcJqHd/aTrDAP7OrJlwZnbhU4Hf114WWpZeRT0z
Kpd1XJn7dqpqdYMaWwMZgW4Dvep/cXRm3W0iaxT9RaxVDMXwKkCSZXmInY4dv7CS2C5mKIr519+t
u/qhO91OWgNQ33DOPgWbhMbyl7dABcDyi97JX9oqYnJupPU7Wzfv0S5H+Y/wgeBTzKL9gXlygr/I
6u93UUk1Ih5yobYC7pKwAWTAebuYgmBDoopI2sy8yZyDdbph1LrVj2KhnJHfZKzoMQe+ESDvrpan
PR889xiQIdqDt7oFaFVr0Z1dxY41de2xgBljkxlwhv4HHtaqogDHEJbNdA316sfSVnz+lO+rd27/
z6AOImv7y2bUec9rF+bO1tpNfcDrRFCTpxx9KXm235LfR4m5a5q6nnQlBTU1AGvxrorMNETQifqH
DvweaZMmBQSPF3qCmvDI7JyNvnIPOrwxCQcCmZm2MsmazsyIwC9S6HSkrC2B+ZlVeF3bgoVKEm0o
/A/1QPYshGq/XM8Z/4G5VzRGp9oFOk+B0tR3gbKgxGl/tKrjUof9Z4Zd8IlVmCBFecPQdWdVff3Q
wzdzn0H9Ls/IWqBpL4ql7nUq9nbl0Y+a4LBsQ9uevXCyP/fC7wxMWii56+a4H45dLDCncyZYIOXY
wCH0bXMYwVgX+wT2GFlLYNNhHVeSECjEFPNCglToknvqs3R7matqIGKOLKlvDIB9iJYshIaaz9X4
OwuKzrkLOtWXz0gd13vt1ZF1Yr9IsefItflN1We7p47sYnNELGuZc608YGzbkjeo1n3DK1zdZUg3
l2zRG6g0C06NO6JkU5MmImbcCRruKr/WydBpSxATKB1kF42e/kGftcFMM99r49Wdnfved/Lg2NtT
ZcOTmMQPXk7J7lmYCeNtNjHfWoy2IZn7O2kZg2bPB2e6Z2CxBj7XZ8uUJYb3sX0Aqu+ZdKhgNamX
taO5Vtk29ier0MRGWESRnrB9BCZpbGm6VLETaY4u2qTsDoY4175j70b9IPoj85KNKcGFT2Ir04oy
9Z4IsVuydjeRrBrmsv7PziIJqqk1or1k9sYld1M1ynjvmFLDtYsWniluHsApJXUHZCexZfPBYi2J
eXU0GjUWkreM8t5zcWp6hh0oEviemJhdjOrvMEDbTRpdS4/4SiIHYl2TvnMiF35sf0ZeN6Fw7Ksx
TL19RiwkxtBeknyACn/I62B5xxca7LF08+nNJjVQ/scqO/hVFHgxjpVbbZ9WNEqHqGExencGOIzB
h7t25kBoh7msOpCSzGpICRng1vFOiZr9dxf4wxsh1nWVzLAKPotMtm6yydonkqtyESZabMxAqOvJ
21GD2fVTXvfAYcN639886v9rqwWxqbJ18hBCHspMmLhCecdFNN0Yt76uT8O2WXkq525DnedbnjpG
fT59L/Nq2TFoweoxcyQibWnq/avXLT/mOZP81duNPcVh13Id9MYlkiMIxvzPHOXdyxwUMKdtiPZY
4zowN/eVfwMydISAbehf/YFYnB6D5gmxOhRklUXWjGS0aOhlifSMDr5NEO9h77F+Xwzc3nMTrnaW
MstCNcpyWNRx5fjt3bj8/3ozjWYDvKNaUdU0O4kD0h2EIyj8KanzJnNSJ/eyZ98z9b+5WkkE2AJ+
TIuSpYLeK3yWyKNHl7NqlF+T8K3gipGPyx/WdxSlhKX7ESjzvZ9TvpCcf7+1Bcngw0yqXL1MPgjG
YoanbHMa+GdbR5U8oY+0uUBUZP0UNldX4vWT/erXpfMBPPV3E1j2a6/MfPHh9ULnQFcfy2m0gMJE
jPDmsfgLsPWTTmEhqiQTTw0WvEOLOePk7jVxVx31BaA+/cIanpDArhbkOFG4sHO9DT9IIc6gsQZl
SGiMj23+wVAodIeWYMR7BFBzf4pAQd+s6vMlQ5d2nSjGeCp06SSjPy1hczhSorRtmk88Jdh2OpSM
fNWfcjL76+JU304YHDnBzm4RvtZ66thgiXc8DgmGyHeY1WdWrC9SdV0stDFkxJflA3m7qKp3Ev7C
Grc4GkEebPqq82G7326JSF3BfbVxxMWBtMB4LOPFu9mlfGLFWcd3MRbo4ToQcfQL8UyeeFXzjFFH
pSiMskNlBrwec8HakiwRuL7Ex5EiYC7lxvcztepo9ft2Z6MueAJVPV+Xrd9NanKeerEpb8GgQnLD
k02jv1xt95++aaY1LWGk/xyg7VyaYAsPpqG3Q+xabyfj2yjQMSL/M3vn7Lx3rrEDxGfndYdB/uI1
LlVsEW0/CwI+oTz2DKJK3sgJa5U42VFbPnkaV5Nn7I+oyoIrm6D5CUZwoWLmHsW76hWqO5tlwJMG
pGxRTS1NES/j6H1qv2FwAaAmEz8HbGHABbwKEe8yb38yCdV9ky/+BJCgwrgC+cSQXeO8jqEgWcOs
zgsYGwkkJtv0nT+7wUtQLC6KQOMnLLy2VEDiBDEqkn3lSMKW3IE1sskSTFmSDX8zCtkyZnicbXFY
3dS5+zyIVFYurqaWv1kJEjXnwzWuuKIMJhCSRUNz1oGB6d0t5pnFtQPKetSPKMrcvyUKrOXX2GyL
m2LpJ3g1m7q6jHuBA213zHrZ1v2rk8GUdos1PmT0/8jPG/k2K1F8ogiWX2YOR0IoK6qKKe9+rew1
fqwhw5DbLcLlVgps3zORni1DcRcxupinu2jxxHeoio+VjPIfDqF4IB22M7VRndqWbX1bcKqvXZTp
W7Tnex7q4Q3DN4mJ03ixNSuOQ4UngseT2ofHpWrvSoLHYvTp+oceFzjj4QSKflFRA6c6/J5X1kt6
I+08Q0CcVmOwp8jtTIJICmsNrks0L5FH0C42jdT1QK4XSE9igZ7iC+IAYYU94Yy20A7/Y7t98Yvl
HIn9KbQIdjug0g8uWnYgiVXm+18m31rOUFhF2Azhm/yB8VfPtxjhJVUwYw4+mNnj5s9RuiyCzbDj
HpeMHZfnFA7h6E1NQtVABkMIreYOuIlLFLVc+0u2N9yydr8eNVEZyTz5UVJNmUQJboSDwj7z4yhf
f2WTX732ncFupPpou2iBDjXKBPrpJWt/uwDof45oK65hScwp6DX/uZwwsrXkqrwgqCMWkkYeCnox
2mRwU9o+FTsEVmQkXFRNuFRXj7PsEAz9dOkBxp1gzi+JvxNism4ujxQ5cssBcJBnCyZuRRRIGs7z
FvOe8+NKLjCJC8ZQrIxgXk3QxGhgNzqPZmovQAzMExXgEMumMcDSpc8X18CNpLK2TLwRP/tcIkv+
5fVmdQ9uVWhSh/0aEnGPGh99IH7dbd76tKk5zY/77qgnpqw7SWTu1gSHqJwRyDvdxlODAu+y8C0d
88jOrZgKsOc+2oLjODM0PQxtDSd22Z28jqVvZTuE4SWnoSCb/kcpqcbPeE7lv8bu5uK+ISXVvXN9
jtEH7BzjSHyanper24Q+knMoI5QrduumjGW1SUPdUXyEFUdd0Vn2Ty+3CIoKqWrpvnKlYrTL+4Ip
QuzNcS80TjUcYc52g/5CveQ9TKVfjk9EfHQUro1P6PXCkvKmCCf3IgqH/KePYHX6oYXXA22yvvpe
QD7aoM66JhKxmaR1dN2u4WWo8b+IAudLd9FEZBzuiBdFSZd2hRFPi1f+nlzbI6qjeiqwayGSz20O
Z2qyOFAhyWkLMS/TYQh7EkCQyk5I7DmQifOl2jpsKlp/79WElBG5Rntal606rhyydYwitj3MIfHg
jaZ7bQvLwht5e9D6jDtyZQd3bW4/tHv5piwEd7lCMt+6ZepT9FzqvA8eAqHVdbba6RVfVdievH2f
QO81OdhhNJtzNbTkRvl9ESPkK8wzLu/+WkxelXLzOM/4gUkK93sMIsdBKCSx7IavhWf8R7kS4mDJ
4TxblHR7qQRM70KpZ9opsMFEyh4Yzugz6VkbJr2lLp9KgqyG3nQnN9jsf5DIt1/SrXJaEofWSKJA
vrH0cWPxfAoSpkD9kU/gFzsAoaHag8OBrw2477hHVeMdFkgB7kHVQL1S7oX2jpIwOLmDJsG1kx2c
xjK/DmX4z9lVRH5l9OC1W+Mc1npWFZkcxXwOCuut3VDhF7Y1P4ZZKJ6x8rWpQZeKlHb966+6eept
2TyxXF4/ubJ+MWfDPECyUofzLsiv80LCLtZgiBT5/MLW4i5YCrLZt07x2ZLzIe7sVm1x0Xa/WX7e
zk1SVe06xLSV2/b+IwsYLkGw28HJoMii1578GDtJF7dt47xRPBQ/x3qCrj8gvl0PuTWqPi2HrF5O
kVnVz7AhvPN2YysyyTLQk7ey/oOTkWypFnV/yLOUSqqhwAhAm9e2elpFm92Fg6/fl16LPC7Xsf0P
wIbgYyXhIYb0l72S2jTjSPQzFKJBE/hpbwMAz12SCJHQW//Z7SbWA2r0sIjnphmSZRLvN3X6a935
wxov9fxnM/i0Jsp9VRFrgZWrxOmBwbxosUcDGlz6Y4hUqZjJioNZlFFbdsGqb7ZEzh+/ET9xni9f
xVwUZ/wSb+ZG/IWInxGIK/qZg7QKkJ221BxffTTcfKQ5/PiHoVn79T8xDCSnSEy8TIHb30RXem+j
ijCnuDhUED3l4d9g3TKC1nwi4Q77KOwRUovcjmoWyAmCthEkFPNMTsKi+/JLgmB6W1kPBP2GzQWr
mvVD17eeATX79psgoYYqnCLiMSNLfj4xVWubtFk2+V+RW4Z2guruQ4TKS8pmq78cg7WQ1Pjt1yJn
8era/S1e3SJqj8V9VBOWiDoKvXw3n4RlY4/cyzYkWLkkDrYfXcK6XRLu8nwnUixoHXjgU4jerC93
K+lbC2tztOcBxScfB8JyM26YiVfjRBhE+PbjpgC9jxTWWY+e3F0nqeYZ9Ow2+eOvKVSU+mhr/Isx
gf/m5RWhTvmk/ZkndjgNKV5hyfep1rZN5h1YQICFRB25QOoFXm3TPDgEWloHIEotGZSwJ/5MLhVl
XPRD95xBC1/ZCTm2oHiy7TJp9m2bk8Xexb/C8FBPkG76SG8XZij4rKbmZxmJmiK0F86ELZYEtMRH
Ya1Snh6YsANSaV+WtYTu5eCMICi1nxGcQnW1v61QgLDfzYhnWZpA+wfwujnhu1UtsM+sc2mo76i/
Eq297sQ8obqFRJa+SOsg6L8z9rdM0eamJqiVYdMDat/wWm6bj/SlDHiqh9iynyN3r+wErYz9bGFL
IVqRcHEClfRAK0Ett47XaFWg+An6Y0LHpJdu0ClpTvJs9siHqWhR0ODvbjwg9SYbz5v2d6Y1M4F8
ixnxubgTGW2ZXOdjUMEF4OckgXUc4PupWxHm0MmsOZX7EAXkii17zuID5fwtrqAu8Jdu2RR78I/h
6IzavQHWN9Xe4QmD5LKTazBRPdry2iEejhhCBdMPxVFlMYVZafA8HrUr4aNBXVGD1oF1r+stKNNg
GPv+MOTd8LOuDbGo/moxpgrI+/s73+BJh8kraDyY+83Ms926kEnU+f2TKAWHJkoznki+G5F2ogtG
FUmFxJFg42huPvB3aR6g69zM8TpP8tvtlXzXkUf2o+kjAh3tWs4B3uFukrHriu3Bw69pg0V1NWTD
gKRqoiDVX/5E/7vLHUrNbDbqt3TG8Nu4636LxGnXo2sRNhuXAHC20xZVOY3fZnwPCiHrQBw5ju7T
zl+Y2GLyGQkAAMVTHLFFu+8gPTA09r4l5NnX7UCNiPwWQ7XwmDdUYtquctT2eJuAMdUg817NKWOt
+Ult2xrGVhitZKdHlhUmGl0I02rZrFjKqIq47VvMySfYr5G+ayetiH2nVvyREx3j3qGbqveDmvP2
JFHvYVRfdT+Bf7Wq4DmQpTvEFpOtOsVKwUYKE/QtzMHJfXGoXX/7CIJC/sd7jl6LcANBpR1X+fFa
RMNwaaeZt4VgdOPgDPrKuydLqQLJVI3eu9A5XT3SPuePkCCikzrwZ4wweIxe7RX37qEj5A3/KYGo
49NABEIb2zzlX42tuzYxjifUP6AfCmQAEvflQc8VLT7D6InoxHYnsYAR9uAzlF8jeQXdZ7txKXKg
tZjJaqLGK9slfirv+uJhko14xHRLrv3ejzAcvilTLRPGAgaBIQg6WwNbP6vKB2FzH2E1aDg0kUMu
XSpmrFrkXUm2iIRTV3yufgxfprPUuetkjeB3hl6xxUuFHvA55DRGxcTUnXa6r+jZHQG0N6lvErZ0
i/YKb9FEfBh2H4r7pBXEXmBnEC6Owc40zRtuRoyx3S2S6aQqPQfxFK11lrAxNHbsM9XrCWET4ZxU
lZ4ouXlaY4MfMaTiWK+L4GJQBdoxn5e6DcJ3ZMf3DdJdnWa6Vuv73Gt7JyiyCkvmjvSaCbYs5tOO
tZR5yhB3hicyZP0QJZ43+6fcXdzubfTKhQIEtXLB9V+2DrZd0eVkgCz5jukGA2eqe7vv/nCQTO49
ZNXuc7aVJiskLGjUtsVi58JAWA5H1yj6+7WnrEVyZkIQi0PlqjeGB0P2WE1hQ7XbbRExp64gnVLS
+JBKXrHGZ04wK/1VeQavd0AcpEz7tXGj34BJ2KNW2jYUWNJrSSniHeUXvy2nt7JkPhJjW/RgZ3Mu
FolllSPQim3b3cvcZB44l+DWbrHmuOEAQ5WFI8Mr6f10ZY/djsSK9WucpXjpsQB1h7nY4MNkdba+
OUCcvXuk/KI4ZfZKNLRXMrnhqZYHF0u6a5AW8xzMsZlBTz5PVademPriPTrkq7Gso+gzhzQvFaqI
awqgN4EpXeSg7kTL8p4hbVdXT87e9OwxVKhOfpBZADwsjzSMvvW3P5AtABpzKQmfmRkCgdRTZfBd
Lux0mgPDjQgGSsh5ccBQ5HvJzHUiLqCbNaweP6gI4zUVNfZi+yzDxVgCvencNsQ5rtyijetMrc25
H1vSM7O16dszLor1m7q78DhkCNH5USyru34UrepJAuptsSbIOtourSAZuGzGcGOCBCN7rf50oNxu
VDobGWQMMa1bGvXNLo0Nd2mhsBDwEu43qz/qc+zSgI2HAZOa7vMvhD+35LvONa9gFFEzeltgv+4e
ACZyQeB57Aor7alrfdydI+ly5uTsTUAUYgBtPLE7rLwH8sbK4s5fxiohKT3S98Ymk/ZgxO4+N17v
vZKRGVSxLZrpM1Koi+53FmfFYSP49Ll354UDGDbsq0c3/Ec6eVc+bPmuvl0BYesA4L23Xsha9F+I
erT5baOJot+bC237uWUH9LpFjvYvfejr/T4CWKXO80YTeZ2s3KuO9Si66OS6wdRxrtT7QkoPdhT5
pKuifl1VMNtH424C87yD0ja6zYTopiGHRGU2fTIkowXfh3wPT+vAhAT4Ddl5j1k+KXp5rrQ5lvVO
1mre7tKLDVf3026y4ZFCDBciuBKSl4l0DvEGiM1frhMpTFaMVEj+LtzC6mld6WVTGzegOIT0styT
usz+UbtM9w08qh6wRq22SzgM+XxclZe/Kh1xNEetoIC0xobxuLa8juOA8jRttar+06YkRAZ22kCV
MgmSbdY2rxnn2AyfK0Rnn71azRarnAzsGLW6LLrE8zOrveeZWjmPtMXsRASz2pEb3XaPACObb0Gw
ep6EYyRrLktylo6DI+YmAaXY2HfVVtb1UU4QXGMfK2SvDvx4M59h+fFS/V4Fu7y6bUnVX45zsCJ9
xisWr50GTBUUhe5e28mul3QAFMX2Y8vcKe6iZdhj7bTqvWnDWyJ1w46aAOnAnu9RpdNnB4wgPCBJ
sqrpyydTExgny49o3Xs7GcAYfTTNRPEiyCLJU4gzgusPxGpTc9NlxfKoMNFSBGO7FPcjymVc8t7u
f8ldSJKA+HWZZGKYRhI+pzU4YF/WgkDGoLmMGxvTxBXu+tdr9vKeNV7FBs1U4r4B3MAtv6z6N6bT
gA56ZnBNXbjk/9lYDNvHKGdtDVqr2k58JaxtMi5aP7UZHQZJZJn9XIy1zyY/6+QGGGqPrHRqmkBd
B94I5bXrmfJANTwQbiDzPr8QX+02p51QoBKeB9740woRAC7VbjP2X0RPC204E5HbAir4cJaG/S9L
D+bsjHsYpLDgtBDCT/X+XwezX1yi0guXi5fRgd7tYUB5qLByDSl21ilMTYg76JIbdVNjlsxHPb9j
3LeKAOuvMHCD0nwkeCOV3mLsw4xd+7zUS/sljIPMMEdnSeiSzkts731PDAcEmu68SEWJPJASes1o
oClRtolvbIYs0Z1JqfCYpUqq7GPH5pYscWavAZAYb6vSmnhLK+YhJ94znd14/FW7q0vDovvvFqm1
SrsI5G2M4utWgDGGaVKo+b79UHA49kekpeCKBs7eF8df2hDqDaVbYm269bGNunl0KCIe5pz+vbs8
13PPFYlXVNu/DaXbzwFH0osrSM88+7skxN0QfWBxYu2yS8ayasaXgQqHhVnWWF/75rfeGY+gvKtb
7fyiKKlkUnOsNwmc3ew/r3O2KuGzvnWke8XD4cb2nuLRzbwtDStny87TOmP1rskkaO4Y03dMC0OC
Msy54np7C9i9k/lsmCKlaDrg6oyixoTc1HZevRYYJFjwE021wJHw5T4cgUTJ+g/WkGz8Ick4uGak
fffXCS+LivHtSxo6yynWG5FOfrTVao/JWLk6u9O9xw5BLyKajw6AN/9VlkP0NJGUtqS145kXODkb
vva+7jG31j0AERaNvcve2l9+VrbYllMuRikvg+WF2dlCHBjhMlh4iZQ3GxA9FwjHEZeri4PN3pf+
qdK45o+7opV/nGsCURPglRhY2ZC4JamwEMnSyVptZq6bDDt82C2w4jobglMwZUZ/9LpClRE3LSMJ
6CJMdN4RBJiPNZ+DKeZzZF1fBt3NoD5pMvOy0vsH37n8ufPtkVlTbY7lXaXPPZsCLgset1rhD4/8
rWOkSymNVkZmzXQqAK27d8TIBT6RYJIRUOpuCwhmNsvBXx16VcmiFJ4SNJEG2oWsy+6PIke0O7cI
fqJ4q/upPM2cpPri1BZz8Z1wXHnZVe6Jj8zOjX21cjnJjZFdBnne62Gy/Qp2hynxFbHPurKVBKT8
K8gbKhEifdU61gfC1owXL0FDA2Y7RbPc5/vWRIcZfNp0hNcF9Q8mkTNf1oo+Lw2mPV/OPmfa3KCz
8ZyvDGcycIvcrfqDhI5Z3hHiu5BEHYblP7de2Ixi8pZoiFd/8O8XirXPSi71kBQa7uShxiAb/JjI
3ZOvMMOW+rCRHkr2wupXXzMCCZd9BI3YBeae8zUOlvvJhpMhzAA7SJ/RqExk4656mGCJ7YEfF1Iu
l2EdnOllceb1N7u/vE5BPhHhaOZZM8MXufdtqsqyHrml6v/MOov/cukvH8FYkA5O80VZC8XkL1om
UESLG0DFWKRsfswYPW9oT72wIAAMkCcBGS8bMBN2Z4fCsddvfyhvUD/CHc1dqaSzpO3KQvyhpGHn
B7sa7yKrDe+DMoyBQwfyrbky66RwQmyDqZ+buXknd4R/tNheookeQoJQAVmsObuIQU8irsD1FqnN
B+5ft8AqwyMkOJvkRDfMYZpIF6QW5neGo+5aYJuOosiomHR4w/NPVzv4ZmcqJ2x10qvTnrE/YVmu
YxIDZHyMwwUxUuxbjttSUwc8hsnXUcFZKEX0MC0YB12R6zW6Iqf27URV0HvPFM3ZO5MGQ1VQwVxL
ffSEn77EPWZ4tJAZP5JxkoLTMpjRUXX9MY2tiRrDRKMPFnjGAcDiIvV2rsmm3e9N3lWkcocj5YRF
aihb0m0GBr45xCGxpg/IY97rzGNkv/TdvWLGfkv3nr2XyMILFzde1N7z7ZdRbOWKc7sC3PRZVAaM
V2dT0x5W3e59XBcR+I+AcbUVtwXzwbiYqcLjvdYNr5pqjhnWzvd0X3o2dW/rFBka+YnffZdDrSPv
u2WbGdfO1D/5o9j9OEB+GPLHV7Wd2CXcq4O3VJqc+yFkoY+ZWV8XkOc6EWGd/wsDMtMpp6fqLTAb
Vf5QGzJFTclaMy6H0nmA7WP9I8NM/4coAhpX5lX1t+2hlTmOOmRSt6ySr8zIbXvElRU5TyhwGUTz
sgC3w5ypDkgCTIHR1/Kf15kKMCHTevmYmEc4cUjl9DL2Sy0PXRCSr7x1rtNDiG8kvB4anudZtf7j
yPLyF5cxqpilXIhottSqFaHmOU0Wsyy2eN6iRIxUYCQMknUoLbbftc9uNK5MrurwVtLUaAYP2hfz
e0b33wETQR1xW5iapxwQ3oo6rOICc4gvOBa+t/3DTyp/BG7l/tayZl9TWhnFT8SQ9ana195LlWr/
MNIM7qplWre3OQ/ln8X31FfAELQ9yG70rtkkJpH0de28iDWo86e21xazw4mbKymZuP3DFFi5yYDJ
n5ZTNf4/CenReh4id7QPlY0W6uyVmf8dgg8lIx1Q5hFbbY8Eap87yrDNKR78tWBSb3g0kNHaWHZ2
mQrCAT584xIQL7ISw5zqK0xPZWdYnTdVZpaDrUFd/dC7JYKnFZ4YP2N4jYdMZvgvG3htzpXNSbAn
dmVAePa44LhXPbC91PG9fAgr6QmkKTCADoiKKTKGfSy+HW7hmWTjAC8v8pixP6LqCq27gQhOvmNT
MJ4hAJt5EqAVcS5pv+e4bxhtPUjAMlgK2iKKnTJwrnlJyspxi3LnuWts8R3Z1RjxQN2I9nWU6R6w
zwG7UHjLv2VTVf8BJ+XxDujKfHKcTcgpLBwMh9FblltK8G636A3GcvgJm85D8mmkcj8Hry71db+N
oL+LohTFPx3qokqbJq8IBPe6tYrrJir+sh8l03daJtDlnaICPgT1jPQqj9aNcNtNj0kzLeWDRvVU
ojIVXfGfM/k51YHJ5X4K+lw5/5AXzFNaMKDb3/gTN1DOYqXNybqAsSebEejb+9Kiy+m6sEGwAsrj
CHkxlIlV1+NGpGljNu/M+2AYOJMXDVcwClZG/wZ+36WRilYDEuWgXahREX8djEcMcGoNOTcEAz4W
cKxt8imWguE9OoXMf8MZ1xAeLTwdXq22ZhcrdEUlCewmOjjOIPe4sbcG4JpCxPgzZI/4sObjQPgp
ect5XBsehGej65AKah6c46hU1CUkx6BJqJj0dI+yrceB6yhg3Ov58LIOZZ/lhEs7LVIsh/R0/ZYP
Tob4admYT/eMfJmkwTBR1Hsfug72/TxHSgy/ZgEK7okCB39UyUHW/Ct3KIOXZrB5XRZhzHnxsNUF
A8TYrrq1z2jMunBPpJoV+82q7p00pGUPrw3QYnVGpde1VwtoLpMUaQhfxohujSDApxHNIJVSiJWm
94UFzysKhQLfQ90HvIl8L8UZSY4tj70je7rSi+dx2QpJEWG1HSILNFjmX+7pcrzApTEGfuK6QGVS
w9r+oxSZh+OwyvK3BoFeHSe4vMN55foAf4lUJBlZQTGxt9bhj9hbVRMqTsBluiDWae4jgnUalHDL
wvTf91YIC90yLO8FZL3pYWudbjoj9gPn0i57hswU2a9wTlsl5HtJ2vm34SJuYg0QbE1U59S3peRM
cCbfmWHHIzgOB55Vlq5feu5EYGtIapdk3THNXomfLd+4etfhlLFk+arJDc/uSTmYEWZupt0eypp+
7y4rfbA9vEc/5I5CUhOX8ILh2ns0mX+aVYVeAlUhCOMc+XMuOEMES3+r6Tk+ipkA9kcPhlVJU5uN
bwjZBgSqZcU6nMy5Qp1hGYVMZcnsRkQWls30V07gp5Eu7b2PliIH98eco50vgPj8UMU4zgJz3p3+
FvW9EmId/ECV0jCV2D33X8bYt0xF6XmC8U7LB8wkQxFb3XOuanYOrQ7XmKk49GE4o/1+9II5eM8L
F4lC2SAGOOoKjg9zaL+fL2S0mT7N8nwak7w3fn3fl4UVntkmmBVJlxb6b+P2Tg3LYZPj3cj3DiJA
VXMJjN719r8sN/XwC+cttQmdzTacwRiK5YkCXodHzxSEBYt5nEOoLDPwfHdjinlocprvp0mMvkvk
TS9EMrp+MF6aDCflm+EaQFUdzGqz3u19M6w2dM7Fw1YLNeMYZ6RfBWef7XHlYa+pKBiSHdiq9bi7
YZhTHXd+9dDRSjJt0Y1V/eidbCtou1wGNp3TW82bMTtD9bjXyvyxSnZ6z1WfdeYX2YTKvkZOuWEB
jPoVEpjdAQP9LCCIsCUoc6bXNsVTw0zZWTzSitXStu0Ps3T29DYpN3BarBoeIMUDyuURZKRSMJ7G
LpyrhjoDImKMt7QG475TkcirNS9F8245Yz7WCc+PzCTQWvvpJ1ermOGHiToaZ0hHq9M8ejgNajCx
NfIdK582hcSHWeGcRMX/qDuv3cixNUu/Sr8AC/TmZoBhBMM7KWRSuiFk6c0mN+3TzxdZ1XPqJKpP
d/VVN1BIoDKVisgQufmbb62lNM02xbst2k25A3sx1XXDQIGtu/tZJXh7PuMgripbgtmV/m6WzQRs
IsIs1s7zQP4GPEc7dy+VzDT9WKuJS7D7nDj4eUJ2A7RTcEZsbPMsneW0J/s6yrK9WUUtKQ29l6PO
B2JXwmaJI3qcrWuT1McTI7GmOrBgtJJn2wF62SdV3E7noa3g68rCq7zbc0o/FLOKJW+LfeM2wedI
+DYTTU5iL03xEMIhaUO3ypovoeSC22hAC1EgwPb5Ki3MRy5rKD/slgSTMQa1eAebdKyy5w/2HQnS
juJsqOMiB97IYpEfriWWfOa4DgdKy/rqpQlzom2KEsEqN2wt9KJ5c9Wk4v7JchjDae/WGhT/bPVN
d9eraqcz+LGK3JFPPYMRg31OkaX19FG0Fa3aioPIVuUO1/GYe2EYJTOtUYG3jpaGNmO2u8IAI9aA
FJKpzYO+mGywzboOPWrOWFhs74n5jgRnnc72jkdn1GC7mqdxMbXLasT/f1rHso+8JBhUo7XvwzCM
08ZnIeka7RacyxovuaGrHOw97827GnYSDpuGLQgxBI6IGGJii8mNNbTuWlZG+iSyjqVtokbq3WDM
xXeCgoWQm3SwvngI9Sb1o3CfHaylXz2Q2s6vgX8f0s711qOqzc2m0JXsVWuE9UxKgveDTN64R7xS
EHy1agh7ZH4liVMOUP1oKE6SCrvekl3070rQv6V5/68J2s/1V3mVzdeXPL7Vv0rfb6/3UdVTA/Ms
SZD+4/Vvgdf/9D/BT/34XffVTPdfbZfLfw+fvn3lf/UP/1ChP0w1EdofFczL7btFSfVPAnWTngZB
4n+sa19X0DX/du3eP5NWNsmH/LO8/Y+//XsIt2H9dtNiomA0NB0J0+8B3PzuTymYh7qPPGfbQvz0
7wHcxm9kzKGIt3D8QYznohX7Q9xu6L+hhSe5yVMJzP47wnZd1ZFn/Vm8STXnWqyPLH61TfNXd5iE
ZoSZLlQcbl2zLxjILFBtMCUb0P25+SrViXhwtGdLFpfG/Cpl1AVT5RxtvltQyXZP/POmqLLFMBdn
RcEIu0fOZDl7gMmnpI5Pajw/9iOniRToyrth3TftRiOkgfCCd8KbdggZ73E3AlnIPLZHhfXJo5po
i4zFl/bNgzrRoKGHdZ7n9bpK03eH7JOvuu/pxfRZ1x5Z2HVrC0nQyWKusOtd1kX4Yxpb5hYhtJHd
PcmM5xMPgvFVnUJ9ORrsC2Bu3bu4tN+z9i3K6uockd3sx7X9wYHMIzm1tOXUtMUuwuVrVVpOfDY0
J6YXa7GgrAm48nMZuYANab5oZGPfj1N2jVSr+nBi5A8axkZLAsjNk0w7C79CA7VAIxwRc+KwP85K
19qopYMFMEqNqQPmtSP80mvCCliAMpNgOnxpImdrpHTpzM07jHgVrO2avFo2aqe9WHkYNBVf1DrD
jvFGdOcV9Rb4ka4w7/yk6ZG5ZGs4i8Cuun1a0NUX9jYe0Ktm+3bI9m5abl0ggqZ4aqXcYq3tU/is
FBIgXGs+sSDx6ykOF2kYP01RzxdUJypmNheNTP28bt/Z0a1Kvbvws38Z6zkYUDVo7o+6ymD5ABDN
cjvn61YYyEmuTsFIpPQWNrQnTIRvSh51nn2AQu0xAO0upZhKzLvJdfeN3pHY0oRR/dEas7VMrXgO
NPDXraaXGWi+LlH6haeizrbNnDcroKHXEU38YzjVV6xS1M0Ypilrt6OhVDvwiS+zZ7aDK7JmrpyU
PADCjTJfRta1J6yRK/ijydr8wjPL2rRdskt7a5ERI7AoRA+B3w3ZwsBsC98Xk0uz/ORCUBazMzJq
MetspSNO3xd5fs5DpzgS5sckRVgHRoLF1jAnk/hWk6wr0Tq+S/wCvCYBGzcQxfRYEseu8984l/+3
nbgYsv2r8/bwVrV/PmJ/fvnvByzOSr/ZpLUh3Idn4ejk4P79kNVU9Tdc+uA9SLrTbFX7xyGr679Z
WEFwkBKbBozm/eOQ1YzfPNglRLp4VN9MSdy/c9Bq9k+zoH+ctAoXFRYmHmf5PwtkszgizbhT8q2Y
Ue7ZRhzREoOHvJZmPK+TGXGfT9OmbJNB6Y4Go/18mZaz6LczC9BxYY0gkeSAT+m31ZqJDkjbCOIX
PEh7M5+LeFHQtt+N7LiXRAKb23iES/L7qJE/6inXCBtIKjAlXIR7uHGhT35UjHm5wBM2x2i1cZ7V
uhl2apbaS4Pi8iRSYW+Ie9CY0tBDoeisPcDYsLJdsdC8WXuqK4UhlDUj2RjNMSW4A90LHBRxaZE2
6N8qu9gMxdsAaDCz44OGkMdcKdz7eUTqtBBeOhxRokNWxOVQ3imForfMxNjde1lGGEnR55bipzqu
/T6mfO1BS+NmCx0FBZygyVi6KX2ZXTAKZhHqPk/uMFLdurZi+wOd6gVtVHfNjTZ5ggUUr0xBh33u
iXbfE5TAPHXunsefns69UTDsdEVHx6HgzLul/+lJCVEqO+DD0AXypTk+okup3o3M1sk+thu5Ntk5
5Zymrb1icMyjMAM96V2tuHfIyVhTCtSr/JYrjxoktcUma/F6TTgL7kvgUVquqIaXTYoUDlMFL8MJ
mvNsnEfev5Psa7IO2Giz+6M+V/fMebtm1fd9fWUDh/WqhuzvVXRzcSRrVlnHYWK/MmdIV14sU7qZ
Nl1gTa0szDx/pTkbcND3avwyovLA8A0bJjzfmKqQ6UPr64X6AsC5Xlp9ltx3tDTZwpWandHvjDdV
qqtpq07FqJWqwC1XnfngOt5Rjwn0gbDOEE5M3qVIYD0iLyb6obQ73x7cVl1EtpAPxEOg3skH74CY
wN1Aa5lP+MJFaHPa8S1FUn306OguOpE7LT546o7ndXpw22bLzMXd22U2HwXj8CcyZNIPQS0P3lJr
4dJoRXFgtaF8Yi4pAsU0hwmwlmRDAP/RvkSq4u0mCUuUisR9z2Omn37XkJ5QxwVZ6tIZlxUjpR7O
sw5R9HVA0k5UHO2OPoJ4NWijnAASX/cUL6UVgsidhRVvZTIq3zy5vE+rxQG5c0z8IHvrtokfxk4+
Q3MI7zluD7iaoEJnizbfpcSrczUDNeVrSEP0UR6modxfKbHMyfA60cH/ULs6PKBuU89sEpQrs1wD
DsZILlFuiYCghuw51AzxMGcObSKW6a66KSPdWI6VV94T0CXvZqd0r8pUq28uVzKZ1KpK5FMjQFPq
3NuFcCuHoigiLGSRHxeVap85/qwO5/JObgpvHHYzi+jFzKr9sRpqe5nhln1CYTreho1oeFmq5TdO
D601NqtaOSwTOTj4xbXDcVJ1wh8kcObNDONucnOUKcng1W9a4dyI3cqsaEl1j0uszZDDsILY8uqU
Sbmpv2l9ZT91BIPAv5vzfZhpSmChsF3qKkwRo6i5DFwvjjaIdIDFI625iNDpg9su/8bTWy/sggc+
31sYbQo9tfOgUleDCY7UOwXpHJHqXjFdEysqKi/AVth9auuWeLcRp2P0za4NPNtn+1lPh69pJAb2
CmVEFVYY84PbFe4jjPejcJzASyXGYgfRz9FxVhunXsbDSEVQ8ipyZMfWwRIQ3oirFCSlM16kZE0y
9S40uq18Ak5ewmKKr2hMh8xvdZxqB/I35iU6FCb9IdGYQeYM2j2FEDx5aTBjGcx93Uf6Se+kuXTU
Saz6KG3PKTjkXakj9mxrx1mjy0m+4kH0F+S89ZFFkr4ZNX36kUo43cTu9foBZNFDMlzESZAaIAtq
IMZGI8NmpuJxUfUvYnDHyq8HoQG2xEW2kKKMt3mCdX/S8LyFXRP1F+zVyzw6zgNmrdJEKlH221Rz
w4AVGcAqPI/6gFFvs+0dTa7aSKmCOFSTDRmGyqFR8+mCx/cMtYq/ClawUXuAwBwf1DxMSP2Nurc2
r+tVyRPrRHRaFOii5SYf+oiUMPwD7w2BMgDZ3S7vTWNJ+tgpgUC+sj7U/DJNm7OhdzjQJg5CIqca
5u+y1vsDFiqcvIQs1YG4mSXohJUehUXBygJKWXgdkwlcGrU31AXetiRub63XvfkSMw561Ae73UU5
FxqAg+o+xFk2XGIRt1uGCBJqulPWnLzqitQF9VTbWbTWwAIRbbLlNGDA22ivgWCs+yyXm662SKdD
oImmc2zwpXaTZ82E4+9FI64sSKwPs4u1nvst0R8KM9OXmlBY9t3mQQdj7s2jKor5qzdbx8Ob3atO
DLTlEvdEZakOYf9SjYayRvGnvzq5nLFSGBLTl3ph/uBLCsgB/KwJNMys6VypuDtkGW5gUHp5u5kq
01yFBYtwaVqLakYZpDZ5F6QzIb3DWMcXTSr5l6yQUbEkdtg4Irp2fMkhJRYDFZHLYKnI7sm48vYs
s3nHaTdvh2luLlqsqTt3aPStoTT5dahH42iblbmD/HBQwk2i9k0jJUDLkxO29iR4rGsaSgJpGNrc
qwjn39uezt4YiOqG7+uID6NW1+5g1izLrxM3fkrBXHbYfjE5JxONDQwC4cVoFhz3QAEE0ZV6dNt2
NgZWhSLUd0qsiFOKaH7fpS4D8SJk5T3mBp9LazcXJ51E7ztWFZ6tUsa7tG3ke2UkpP90FDFMlvKv
0lTZCMtUeY7awQRsN8OT6LJmSZ5wco9vUPaNridFOYaV3LTQG6XbdfoWFAppEukC6TLazywcKsIX
JmJZkt4Lge2QOmqxqTxFRep8xIKtht+oXvFG/9cHjjJhYRZWIDkgbYTaqMpOysy+G9Geg1mRQLw1
I0K2BJLJDYgQnF8HPasFlWure60T3janekM6iAE/Cav9Go2bEfSZ4W6VRo/f23pSkGyoBYoZt1D3
dTGlpO0ggWJnVRhPMVTWGiCPpKdoio557oQbJ4cUYmNqHEfNa7cy7mntCJRMFxhA01DpzJa5cOya
+9eylCWOSuwSizidHrqwFDtyi92D0WjjfZ1TadQ8jFFqIOW2iNQ7G+003vFoK7cTT5w7OlPO1hAf
PzzrC1wQ0qzTdiTfgLuVZjOs68Z1rpo1pE+Fl2erTFZc1Cgh292gu0oSjPnIk7u00nwZ1qYUOKIC
WePEQDuata9xHvZLOWfRbuyo13ydANMV41V3a6IyY9jUOa8xHjYPcyXllZ433xh2KT/MEdMtiIdx
W0+pwi2eG2+zJfKVazmkQLpDMLMF8zP2cktFGDFuDWNTXOmOh40KkbyLsY5hh+kY40p6zAgc9jdb
kL/hOLItEAvkxP0GW1TcMrCjCpDQSeIeYjX9zCetv8uUMHyZisJbVrrpHqHkBPAi0Z6HiqchYxsm
FWYWmpfEblDMJCn5sD7kPSino7vhNdOxSiGlqs4WlIjGGhtS1l1idghU6pUkZRAjOmcNdMv4s+xx
LGGyr0K59ZTWUnThNk7j4cSWvbowuAFxs9iJj7bQjh6cM0SvOY6kAcH80T/Y+ql3In0lSE8gAp4E
Eew8kPwuq4GQRw+rgA1ElYXr/40kLUsDnXyURUELqvJDyYZ4ZXSTfcHJI1yOet5v5qlLCHlF8B4w
hUMuUxjG9NRbmbNXPI4IBq35gBxi8pbkAkYoxtJqjwttDrirc9rn/TQtahafT3Oti1WckWWGAJLn
iaRGVYI407S7whtwacUidlESUrNJYR/u1MaMEoIh4Yk1N8JcxOjjfZ671iu6x2phzkkaeJ6dHtFT
eatWM5NtV+jpKg3d6sw4ON9Wpcp3SPD/3/SOxZ0uuiEYEsQLnLDK+GllhGJwlbPMh39MA73rvIOb
t+raRUq4s5vZMxeVaRP5Zw8LZbZGcjTqEGhfJ/wzVDdVPPQXxsTOiWQSMg9doKcgyix71eDjUhO/
WWS7m0nyu8GsHZJOr5SNxc31IGU6fI4uu9KbjvvOwINnkaem9+V0SbuWXWc/jXDeByMbyecESv4g
hiy7D4FWz8gG+XmrZn6wG0QCUIA5iY088ldFqEWPuRLJrz6qojueA7DUw9wex75s39GCmTvuCus7
HzF6cqnd74Tmio8c/hOdHX5DS9W5GbziV+c8ea0CQRVBwOBSwfb6hna0LA35iPPBKk842KIMjJTZ
3CttW57By+huBoX7D1a1XLSzF606qjOIz1uuCgt1+6O3kvLFMqIGFwLbCvoWlG8qXOU4abI/pXiM
PzltDliEWlrzNRMhcGejgFmoHTegin0Lm8dbqUCvehFuxTcvm1HfC49sL+koCvC25ZK1Skj6o8ID
NAsSovA2ZBrGn67FBe7zQ0t8qGaP7UCN8oD5llzllSweIVRIN/ZC7zGsdAesKpUTWzWkHzjCTPaC
fKOYtk9a3Tdt6yh9nGi6s5kl5SdfS4BbDjntw5CF+9DRkGBqUaUe9Nm6dYwo0NE9IWfSWttHU0wF
6I6FfDIKequoU9KGPIwYFtqaxn1czYzJspqZat0YZMkqIhruwftYSzSqUgde6TBaiEZEJYaM9RP6
F+2oZ/TWlao435PZ2UcAr3GHjsfdS6FkuzqeiyXd0HDJobDeROQiHga5j2q32et2aga4OAjOTSyv
oCFyY2nNbbWrarM/y6QQm063xZtudc4K7XpnsejjtM9KL5jnynrltQ0S7zDbAcfSQ2JOI3Ek8M85
gi5Tx7F1WbXMM87ATJKcOOIizzgnQbQ0ODsRyKw9YpvdrEk9Zv0E23QlwU49IHQYkd9UqVgoRK0d
B70pd7qDHoMEND2n9MfvC/87rpY83Vo0tr7VjNxHgN2vOJagAJnbOQJ8742H0Gtb8syK7IqnlLkU
lofKz9L61cyW/snAe+S79kbuv8iJTxNBPAuc7bhFXat4HQh7wUsPPaWvtHWxt7UiXbosHhfoVfMD
2/4UD5jbteXNHiEWfTHjOUYK3KjObr/o6olFICLLbK/zVtbmqHYrL/GMJ1p/8gqTSNmM6vjAhne+
uqUw8e/q2lXZl+JYZtBltjV0yL5TCJpbt7TtPfJlowh/AcqQfhFBgp7QtHQEojYTir60eXEsrHEC
E6ryJWbnxXZaUX/oeYvUtZSW9Ed3xJJGOOWPrg2vJL1SBwltOhKZBkeQtDpPb1QsG242tMVEmrbZ
wpZTDHihKfO742SPrZpVgWKMWrySdqfc4V+lHKuqrZ97Q2u/UqU0P+Ps9qZF36I+rdRwpZbDFEyI
eRcqQi62AVjlTvU0+0Xp7UatjQHiiwli7Oe/G9sGBsP2VG5GzvQNulLliIkb/hQRwyAexLDwk17Z
r+y9Q0AsNNKEKRBX2zfFuoL5WEUke5+ksPN1mnbdsWU8durZFo5LY1BRq4f0xQwmhNkyUhpgflxV
1JcWGASAs3BbTmxb2/WWQeIjnhHFVRpZ9BJnldyNQvZL7ojyPu8d79NB5gbfAdl/QEYIStHUOKw7
CYZQCIVyl78vdMqCsHfOsBL6OitoMHmUikCttefohkyHZpm/u/qwQQ0Z8iFUKNlX49SHWEvEqnGo
J84DVh/U/SmedsNivB1zKypUdyvJeR8CfTTEZxcX0lmish/Yx5oD6X4MGdLNPLbRUtG0KAE+bRTc
EkLV2xQ0hECgynifCFQpAGAGP+pQQa6XYvnrN1k64pdRoSIjB7KJQYo1yAcmJDxpm6j54fC5sPCp
O8CAsIsNJoBGYftuneC9aZSjXezmsdC+6yTLnwc1dBYVVKYbJFGmSL/By+7LdoBYfNpVcSQH2r0Y
XZtoy0xJOjK0M0P/wWgQ7NR2sXGeUn3gX5HZhFMxvuUNjrFBhLpoEdCLBFEIBrfbiRAu2AXOV+oX
lkYXJKtcCE2vPRg0tKu27O3HKITz0Fi67y0tK3Y1BSQZujGFa80z5VQLxKNeYrJhkXNiscpC3aP7
ZlUNzzrj5tlHcDTliE6cZF2K0OKhNRjpQz6WIcwxE7c+6OwWg4lM1w96pOU4SCGvIzI3G+6yHj+4
zh7az7KggZpSd0b7AWj/DYhtB+R92w94F7FfbOLu3FseD/qeZccG50rtYDOBggCSffcwsFVf630T
n4rByzH6shM+msyLF95UzHe1ZvZ3Yyx6ftKVKBewp+Uq7Vt8mEQ/yjsZzXbus+ufIXGJwSAUsRnX
IA3qslKwk9pZ7ozRvGR22SqoVeEPkan4lssTGKVbhbQ95NqINGe+wudIaKyEnLi8VJTvtqm8syo7
9VsN+cJcV+VnkTF/Dg1lQirdcafzdpjMqLV7QpFtbLFLqeDYW4zEpsiaX90xri8FCgcfG1Xlc2C+
G7RqFyc0tfXIoT/k9yDw9sucKIgjCUF9waAkBqPIcMvHouto8DN6EYwuJ58DXvPxJYR11YbJ3Ud1
zfSQoPALXpk3rXxXGLs5j7un1JHGmp8B4SoxK0/2mgMAK45xsFd2Qx1ONFnrY8R9exSy9TJibNF4
SEzvNH2MY+I6Ly7od7MPtpcmhwFE2utsODS3IUaI/twn5srs8M6Zhmx8tE0GKOxrh3NkEb8XmUxl
MiP5RuC5mm350B1chQAdj7bKXhu9tmPfuVGL9FWXSfLphaj68Ct1j6kdRswFSET0s04UhEeG2HKm
NLg3pXt6w5ZwMshputBGd2DcXCiZ9SQa22LGI+vysdX7cUcuJrr+UREFpoaFeUOxWrGdIsFHoTWj
/dJAoXEGhDnRSUOU4qKAoeqBMg00GlBk8Eu3NZaE1g3bEcX0odPceEsHp2dgRxB5/GwF4Zgp3wHw
DkcGyzEQ1isqvmo+E+kcNx7CjvZKlFPl4UUkV7Wp5z/S2EpeGyear05URteOFGoYXbyJJmErKHvx
yZw6FTPRVCd0VvVGLNEyPQHHnPCJ6+IxzpkgOt0DeJqDaWBe7AlOYkDUNRrZBtlMzrXbSPxM0GmX
lpSYqOjMoEAQcHwpMHIJa+WCoKnceEnmfaZaXp+MBECWco4UvwifUDBKHLLCvtsxOKhOFcj/k+Zm
nnYL3fQ2VmsjJCz7/KlO9PIxRo9xZv3LExFbEm9lA8gyae8U7c1FfLMxDS9c9Wxof0wWbYrU0xZt
3E+Bc0mghK/Ftg6FnV5tngpLyzHba0GG84mWAOY76sAHdBNnmqGwaITSLIgxdjtim1O85ZYKlTcz
zvL1JjVXLHSKXW+L6o6KGO1XnEUH203oYFunQlmJAcN9rSL3WhDiUWEVhoYI28MaszgBbnGKiDOM
lzM6wWHpem35Rr2ACYgcFA6+XOvdh1xFeblx7Zr5aaMoyCXSStsg+bVV1hxWIhaG9NqnyXGGA/tF
lhVKa7IqNi2g3R9tOaB8agazIq6DJjxdxxoH7rbmfKXSqw1EOcWo8hC3SWZcSS1GcAaaoL3hOtA9
jYwGlgZpOPu4K6sPEPBupSMuQsnTFYLqHH0LBL3ZU144hovkfCKV3V1Jl/hQZG2NpMuFp1ig0aEM
iiFIuyU6nezqSWCDhanJkH9nVeKSlbRK+GaNtspHI2eVRk2Yg7dMkcpQxTScvWhAolNl0Cvi2KTz
FbcYW7mF8SBSWbHq7KEym1BbmIrnfchw6lVOGxtjoKYnbnADMYuDkFFygN0MY9GtexhHFIvRvm3O
wslwn/sUgX2Qt6IcN+xRQ5CczIv2KBBD64cnYw7lenbhrVIVO7X2NgSAHFTmCmctVHpkWyboS2Ns
ITEcCjQuPyUoU7f4ypo4Tu/ZeVRn2RREFJpoqzB4UKOSJVCejl/qWDVk1XsScjPPGqjI9Mb2sZdt
eNdxpTkfo6oMKHFHRu1LmbiFsRAV0puMhKUcrfzg3CtKp+JvRVUbSEerBLCeYyIjcqNGW5ObnrJZ
w2F5gRjG3PDxsrpUWaSVXltHECxKCEdqd/phJkn8Y5BTay7Lode3uGs2u0ZMxR09EzN0G/p1QZle
PZeOm857thv1fVPn6eeMQnCNj0BzcWfEaX40b6gRmtGfGrpD3wwNuR3wc1oxk+Bx5rLNwwlnGruT
UZv5D1OdU7lpXWMolrhHsvdBTY4Ve+sWNVIB9mjzSingN31k0XSQmd0zRMdB0meZyUwNzjA9DIbd
9n6IKGFPOGB6T18voF4bUt4bHAlXZqgjcjVM441BhbHsSGQMDMFbiBBx7R0VCwBISBjpxmYQLkal
34FceN9lR56CjMbkKOubA6Tj6ukaZyvnOWI8wYmQufl3pxbFCxkCDj6tacfv5uZoBF3mtYJjRehH
tXLpn0lhIvWyMohTNLKcByWjCn0PFG7csyp2rrf912Vg3Ilyn6B3TDim8dktEvM02u7MjReVd4zf
0t1Q1fo6jPVul+SxvrFcpWb/po2PE+NYdFNTs9Mzh62tU6or02bqMUYZVZfhZvQ1kZ6fvaicll47
G6NPceO4gbAm74p7XsYOVzCQKUkJ9Wqqe+QdNW2+gd0MqYCekhl4XJQ4HCaFK8GmRbq1ZasvFGHJ
R9fGXQXOSsgtMyJt5TEtsBfIkm+e77oHQ6SomFjmat6t2HQNAYQ3vAvE8GM4W1O1zFRZnHKkfo9d
YTLu4Q2xSFDGtEcnkuMwlWjgVRLJHxqBwTzqNdaVJfIWLgmwrEssR2NaOmNnfaBFwvEuHCgXtah1
d5qII24wctrwRCvGsj53xKFbga5hC8y6PO+V4Cc68re4xYeq4L9fUcQ/k4j/Z/1Vnd6Kr/bXL/of
yCtqFi72/zGteHz7eKv+7fp/yT4A1Evk9DOE5/Z3/kBoYF5sXPgx4zc0w3RuXu5/IDT8iWUYjg1D
8zvD+P85RRAa0BaVHaZqkMupm/Atf3CK/JGm2q6pagZQDuyL/rcQmptp/a8AjeMZ1i+m+VE2ujQy
ot87vRmE3imrjEcWRUN0Gz1eQi6RIXzu2PHuZXnIPOPlT5/R5fcX+HMyzs+Ehb963dv7+ZOzPahz
K1lH9CAjqxkXeO2qDtWpjB412hdsMRdnSzZvYV4v7cimuBg3TrXDI7sz74Xc5HwBTmcLe/661bEd
iYbehLTfPg856jTT3bCoW7sZefALCqH9zWR5Gt//9XvX3VvMx1+9+V+oI8fr+iKN4n6fJdtR/Uqt
9zx5paIz6fRS5pfYadYfpfbtjKf+Q2MfFC3n4aKmE1zeyZsug9csnPykvCTv/N9tllHNaCUOmn44
SmUniiujk8zr/aZY6Tiw3AilRdnitrmrXsV3xtYnRee/ZfSyKY/lK8oCtIgrLLhWzRrb08Bacm4F
XYCeYInpxoHZjh8FmOwuk4WySJdZUJ4V/93xC78NwsyPD+lBn1COBFX4TFTZwtGpex704TTGm1Rs
Q+3Frk95/sjEsFADx3jMBLbVajDkz95ImDeMt1si80Xt3uHkcgbQcSOqxeWU714ZaFY7xsRWAhni
i3uoC7QhNuOuiv9WVov/SniSbAiw3oUHEcZdNp3xBarChWNv8uaBF+xLXzbAgK29wJYuRZiC2hId
gXwS5S6bNoa10eqNHW80czP2F9Gd3Yhzb632W6P/tLHW1hW/o8PF5/hmdYyyebqPhxC7gUXFOGiD
frt+j5fdI7Y7VkbDeCRqAL8ovyA10Fta98hscWysA6QS8kkxj7eHrpyWZnP2bovllbarYpbHyCCZ
MSUvg237+uD3b+aH+tEZPvavJRJn2x39NuUBh0cvW1VkGfejg4M79nlYYH6w+HTfCVl/KdctH2xr
bxVKs2vyY9TlSnja82DDNEWnNlxP7QO7pgWbBTxkBUEF8SLjx64ckw4vlz0qRPTFb+SiI/Rv1rm1
5HOKg9HBMwYHYyLrlzErNGePCZ3xNPOLF1AwFZTr22R66qhTjOxk2zvpPVEqi5W+oq3eGkG+yx+9
jb6zVt7KWqkBJS9Oh+Y6ey+T/yS/5EYP/uUd9kuAyMj0NJau1+2Va34Jd2KnbSCET9bR2JWn8VTu
yqN2Kf6TME/tFofyV/fzL3E+FP3kCGW8WnnonsSpuYzX6hVflrUVpKfmVLxM1zJoju6p+m++4q9p
MNjr412Dm8BeO6u7cGc/zVuxjs/Z0T64Z2uXn9SDvdGf3ZPx8K8PLQb7sJp/9a/8NQymx+pcGzVQ
JOMMPYBRCJYBVHXas3dKduPW3uUPI5vJ3i+epp22FRs7mFfZhltg16y6Hb+3ojnatrvy4H3ggXpo
LvJcrwBJLgmmMzlekRtmKShImaAouFlhZ7oUmMkNKx1Jq87miyExoC4eCwswclEE9I1sTKrc148e
C/N3yr/hDj6cERrOnGJaspNMAy3ALcNhsbM4nKrVHbZFIyq+aUvuhfWjPuhrxENiPMienSBt/KqW
awsfdyiSkzfsw/aAEoShFWuj6XsqwZD89gkTjel7LBZzxwjVt79tjARjn1nGnXqkI2P36r6Je3Hy
9g/tGrknbTR+B8ySsyP1Og5XIB0/GjT0F2yL2awpfmIhQ91FW17gDC9BCRmwlHCXtbXG1hvrOmYk
Rb50YFKilauvRbHrxNf/o+68lhu3snD9Qgcu5HBLgCApUjnrBiWpW8g54+nPB9kzFim1eLqrzsVU
TbnssZubBHZY+19/sNh98+LNeojr16R4bJQ7OXvzxU1lrM1oPbzKp/1WeISNpWHQhPnlKsUcyV+3
RDz8FF8wZN+EbzW2/olTvfov0yNW410ELLNIX4YL8RIqIJvWdoifutb2U6fi4qhjCMolABezhZes
RUIkPDwxl0yI+s3AafM1PMOfYO2vyzva/pY6nyOKzUuy1vV23OKz0t/rV+KVeJlsghvloV3Gi9AN
WJLJab5ubaCcu8b5AZrv6C5uJ+fWBU9f6tkeXQvGXGl3zBXZKdh7geg2ipO48Spba6fVclqo9uTK
lzMJyTaX5JMs4zOkNaJd7HBLcoEK34KLre+A6dqhw4tacCFcRLaxSR7KJe4kdyCVM5HCoTemLvtT
Dr2NsfRcuq8n/MRiA5MVlTST3+HkxvLzfjyXzvynOl411qWPuex4B+tw4d9kASbnSb4QaUFmL+JP
a1teFY/VI5Og5H/xUo1W1eSguMCWQF0yPbVllS40238TXdKWwttkq2NgZnYbVGzNDcE3dnCOOcIi
v8XyjT/KB+iZTUtGuhLHawQhyqV4YfYcpVea6SpX4ka4rJ6jM+2yfJAux3OUw0t26KWyk5eoJO3R
aRaRMy1udBu/vSvhwXC13fwwBTuwvZOnZmPxX3PHtTMncwM3PiVTZ/GIUZ7b3uhuswqW47p0Hwf7
dVhCydzF0O45uprn8CI5867bh66yB34SHJSL+ARXgPnTcBU5mU44s5zZZnChPkNaaEJo1UgvHADr
GuLWC3awxNQvY32h6lsip7jzwgJUWJ505ikvkMVdMe8GzmCUsyrV3MJaWG7mdltWm/qDdmn+IM7m
rFuT5jqVoi3h+8mlWHfr6+JURz88rhC2pI6wynesxGmV4lyxLAKsbXfkmJz5l6Fwlz9hvL3rcODA
vzl1+jfkpYW1GZn4MjENK5K+RbJmFHewXHRwWm3HT3gPrKFJuRHVkr6R7qV7Za0umw2iFHOVIJFw
27Np056VZ6jB74TtdNFfdq+ytkBWXAcwwBxWZD3SHHNl2pII5l+5R4Il6AtMJzBHyIJVibV7sglF
G0w4pCsBsSDetvSmWqceLjVlXdXbqbmQiUsB3of6BHXGSBx5wv71jPv7tBqkZT+cFPfZdbz1t82u
junF3snSY2G8WPGTLtwbD/4UP9aisaZJ6YXYFRMgUd/44xsmwFm0jG6TSzg5NzUdJYwylg25JSaW
EvNO2a+j0wG2yosVLLiBL0eQCexYk0XwQ3jobjBsve+SIrXzsnzK5XpnAEsWMsJveTbj5MWDav1M
f5qPxpV8IV6M5ylM/JZ6D1TjtXn2H5ur7tJ/KOk2981K1DvaUiWmh3hIURPKy7Ys1wkS2fDJT1Ya
bEMgA8y7m8BG9K9WmyDGYskJKaGqK2TJdnNt/mx+4EVA1RxWdtzt2rPmXH3Uryly2vFBFfQNGScI
w+WNBBNsJlsN+C4+h+F5161Q31gyAT6uepX/wBKyy9Y6LZ5r807sXuL6xyhthIf0rnlQLyGfCR0M
5FlXlJygt7ZesOpQjAUKgH6OfkntIiDE4m5qXS9zw2LB7XsxUH0ikje6YVdQCvu6f2rVP2DXaDEm
Pk7R4y5gl8omuC0SckqgEDX3cFBPwdinEcjHRlHDCVMS0GhdpZKbeVuluSglt0CALKy4GVVbqmca
m/oOLt15ee25sJ6CO3JJ2grunZ22djYzbZwuhfxGqUdbAR4EcKDjYwTcbcEp8Fzu1eXQ3U4pMwxM
/JHTjZ/m7VTHuvRe/R9wyInJCgjouhjTR/C8RdC6yWgL46ZTXWzNsDqjyuz9lQhsIi0UNghlkf6k
ExXUK026mqxLrdlCr2af451Gb3gbxhfyroHNvJCLdVA9K8o28Xap+mKpC48LoAbz84S7nVTdQo8F
zMPjtV/HjZ0MixSBOL3H3NEkWEXbIXmR8IbQZY5nTP4z3Q7iuxS0XB/I4Lnh2DQoYBpXOB/v2Bsv
jQaobakJW6U909qz+BI64FX8rJ0XD0r+lGAHusjvw+v8XAGk8RdSc0c7MN/UznAlPV2wJy0bu7gN
nbxcIvaju5PYwcAyW2fQ6TidfNRYC1Su+F6ZfWPnKMAgdI/SPfLcrS9JeI11trhBv0QI4DJGbLZI
xvX44ueX8rWG5QSuUBjmYEV6014TXaMTeHUvnYo35YXMYTbZNPm5dQw4kY+L4bJ/VUa2iQWTrgyX
XbKBflDZrcuEjF/zpbaLMDG4N25Mt75IIOKssGHwuCY0i/i6eTI9BLOuIK+sYmuoN1WxDVWbGCAj
XbZOXK+jdeqULyoQ3y2yE3PbXmeXyU8Br9JTZjjd2TkUg2Sbl/At2mHSRHuExJDbYAet/gzLFgF2
roZ0bw3bf/pR3lvUZPA7irmwkWViRbDVJb1pIeCV44pXvGYTzynR/j/haOIj58XdNvSifoEv6UJs
lbVuRpfCA57vtzDlOQHin7NvcIs35VlUn0KyXHgnFdelur6TB0ejynF7oUMFni1nkx5xpiwKC1V4
lMrnNkmWfZuewqhccp22pAd8NZdD/vZefv8WLPb/Juc9e8YU4S3/XwDGdCS33wFjyY+w+7kvLZv/
yN+4mAEsRia1oYm6JCr4ZP4XFzNQ4kLQI2J17p0h3wVm+Ue/a/xFawflLH9BCybrBn/oH1xMEP8C
RkPXa+mayh8kkcb6HWRs/05oqBCgELzBpMar3yTznC/+EagKx2EM9boRnbC7svSrPIa6JjbMUilh
thpVFW4la/fhAV18RsVm0O3feyhjksCCAlmRJSKx+YEH91EPQUCW48PioAmIHQnjLCpQufkbogVf
9X/mX4xifDmMqiGcNnQZT8QDDE7yCjq3fSA6sywDH4yl4q0h/xAL19K5CB/z+D5OIFLZdXJSTktC
EkPa3LGDo+Tob8pb7jSCcaInZwSceHBRsYHi8GZP820T72/Zxr2jpB7EyCpHCmPjYJRIeCgvzJ10
Buhh5Mu+2xbjoqsIDSOAgBuKHT3HP5Rn0DsohQIen3QWsaABlXgdX8ueTqETcUpzS9VlJ5y2hrWj
yTvBuhr65XyQxkujW8eT49nfv5NP84B3Ihs6kCtArarJM1LxAbDsq7AUpY55UMpwHcQYJ8yeVhkE
jqsYLyRbm/zBHif98vthv3pHqiFZksXgJNQeDJtk6Bdyn2FhIpHQPLXoLuheHcFZlH1M4O8ZZ8gy
Pwwwmal3gGjCs8QEQYWSEhj0F53ScNRsFdSnvZVT19C9I4uAY7V6TrO7OkGDfp7mM4vSNZn+oz1R
RuCHv5FuuBmZw0Vl3aOtsTPx3EAeYGzD6pyENVJvvM3Q4/Z7q6ewRrtHvz0b4pcuO7J+vvw52Kej
uTckgsHfIZAPL6saA2NIDegpvmlL+nkOKGkkkRv4BIaJVJBc46MZJEhsCrJZ3bXQ+otI4x+ZyfB2
zRWmb6noBmStTc9a+CYEm65U8WmHqFXf6v4uqepl0W/ichm0jhGdWaqjISHClMbp40u9dXGkXxjt
5vvZcJAH+74xmARBsxcyCaV3QPrD78LXxMPYiOQffLFgppaTG0LSc4hWoqHWdqwWbPi/H1KaobbD
zciSTCLQ2KThAcxT58OYCkLUIJM1jDZUUJrwOQlj7yzQ1F2vFSnEU8C/MG7XOYxQWIxKsDInw/n+
O8yT/OAr0Lely6GhX+V3H2xUueIVRpXpgwOTjkpJ3il1taSN9YqNlbj6/bFMg66wqM/L3Tr4uSqe
U2JWs4GYxKo5iPIQPBiu6eVcLXuxc78f7Yt1xynG0YdSkZxfcV7+Hx7uWCDflDUGkhtlB4mVW2+k
EhYqw/UZk+oOIaIdIeQzI/PIkv9iY2FkQ7UkXeOQ1Q7OtWHAx7BsUOUNEdhWrzbRaux0/8gZ88Uo
HOyWzjqUREk7nLBqK8qZym90goYGZIuZ9dJT6VJ+/xSl/UbM+/aliQb6b40+GanTB48xDpU8U1px
cqwOW9Axpopuib5rJQCEriHYNTrPhFizoXtyAW/6I5v0F2cD+VqGqrJxqpQr87//8BYnq08aVe8m
J0wnXpX4XDbW4IhjB6qCjfCJT/QaM/jIqF9sBhp6DbYBVWTUw8rESmrV0DCndfJsiFcBqax2beGq
BebvdWA8+B8uvn/OX47IrmqIsiyaNCv3f2cslTFhJkQyRDlaXlXq2cQDj+vhlEp2IeB7hMuff+Tl
frH437ujGunVaH71+Ut9eLgY3OYYSA2jk0rnWgWy6uu0mTorfxsRUH3/A78cSzVYD1gWiOw4+2N5
eHkLccxYHqpILOaEZT7QpMKEtgAxkI4swa9GYyQsaKhx2W0OHqfXkFGUMEGI3LvtRnpFKsQaWyaP
ajFxJfr+p81L4GAP1XSNLjN53xTTc5n98TEqoj/QdZDYacK+t2VCZoDsA/XIDPn8k2RRMST6yIYK
i8o62KlbCMe+COPV4bKmLrXkqevilxERlSor4ZGT6dPeSScdA0oLjx241pxO+78IKrVXsCpFHOLC
2wqH3hU2A0CSsXg31hbCmS6GvNGjptC6I29OmuuhvafJ2LpqirIBZ5uN+2D3xN22aJVenguM8HWq
4ERG+PYPKpHzmGbZMQFEWIcu22AmMKlB4IrYAHS40h2ZsJ9WJN8DfyFD1tBpUJkevFVv8PWs7is8
E6fmh8zqWBZ04kYvXsUyDmKhMLVHnvqXP51ylEIAKxBNUw9ecVSaUzp0SMxIffTIxfScvrQuI5K1
bILkTqFrnciyr9kW/OJFa6lvGbGUTQn56fsJ/X7qH7wD2A8alz/YzHBHD25JIlIZiQgebmbxhOFn
2jQLXxZORIIo7koiIUYfO2/i4kwX59GbYegFMHoTs8DgTFC74EjN+ekM4L7JHVHW2KewLZQPzgCa
+8SWS9HkjDjf2nEQzJuxTeayg680cYVycJIWwdv3z0D9tKotA8Y1ukKDuwGX3YN5KPs6Ijzcfh1R
ynE7eOu4H/j+Q178ZMmAkmHMBA4I3hEsMdOwprtUP1PjM7F+Srq7tt3IwlNA+2+WAheLy3BuPfZr
HxoignQjW7U4KWk/ZdUBm1XpoyTXXgB6tSxkDFrvovGxC95S87KPT7Ht/f6nEVb/aY1R6M51nyLL
1M7awUSbyF6KBhLZnKhaq+KJwOXT0H6M5kXao9epH8uMnqB+7o03ebL1TC6tN2DoBOMR0YZ256zq
7yQfLUp5qQKsh82D3q4a44EcnIxbbb7CX2W03LJcaZsU/AgH3sQWAG9J7FqW2FuQW4FpU+1qvetF
m0TZhfJl1l4K/g85OSWSXSme8+yU7ubjEK8VWBE6qvBLRQKNc5SH4TGRXcwquuA6Sc7kZq21O3Av
HTPmFy14GMKHjmwl4c0PSGjBhcpVQ4TxiDfZuJbj1czGnhZiv87IMhm1iwYNFhzk8jaHHkz3Kbvp
XyMMAMKrzEMmsUIf6EWOfGuEi0y8CKYzqnHCMUq6JRP+DQ74PLdsTdkW/qWp2XVGhwo8s781vOuS
LHBjZ3QrqhcBlQiVKAh5ic0YjEMMOh/rcol1yuxx3UBacOC07DTP1ttzUXZxrCVpptBITzuJrLNo
fNWli8CL3bDZTN1LGrwM2XIkgbI4Fae1WrkGEU05yK8E29pUnkX9tNzEQL/E7XZLb9hC75E02Ayb
Af2p+dv7JXPKYM2DLIkiN979M8PkcEozuOFOkCsYvUggxpUfkTyYwoVNkPawrR85Er9aojrlr2aC
6OABd3ChiD0pr1Cic/DyN3badVDlEzE9thu+g0L72yGFr0hdhuuZyVXiYCsowwHRoYA4u+/OIUGJ
sKNkhKMzBju9QsExxaeiuhnbq0H9oag/a7KnOlqXBfpicRPUDjQSwhF18mk6hygQoVg34VKzVr20
MuTAlmpHNx+iVnazdtl1D8GlEi+8K2Gb1jQ2FvhOEC+xIMmlpQqkHeWfGKeEhga6G2yb00YjVIJG
NzGztrWi03tWXkNKrRJbp2UQOoiB8ksQhRz7ImnlE/2wK9p1qrhYZWMOssDSjLy/5sYMrzNg4/Ft
cn2RbByH1ouQOyz6gkv8WGLlFpKkpN0X02tDuIi3rUGcO8ccz8J6g6+S5T9U1VkRrGVpaWHs0l0D
CJhYKsRLTMrbyen6U6Q2E/rUbBGUrmqe1PWjBkR+6U33eXKbqsNCZZV10pNJmGqT9icNSokO3o8u
PMM8IxdXqUHD9MypyosuPZkNgmdG04/vN8hPpRZXRpGjBoRSRXD7fjR8qIubvEkMRGm8bz0qHS3s
XrWKRq2gqdvJQ539+6Ph2KVYUBFNrhwHs0sm2KSr1R7uNAFPkQqI15c0WdCySk5mRkdG+3yhA/EF
ijIxvocVSWDR/jqtcERXSDAfnQnTAVR2XUaiuVG5UPpP1ZaZR5784JJ6YHu1dG1Vqnbk+Pli1VIl
U8pqksnzfUdFPjzdyCjyoI35vQMyZaIZwsghDas+smq/eIcyeilZFw3Aalwi93+mjMsJmT8+dxtD
w9GKzOMWQScYKnmuBmKvI4/1c40yjwWMo2q4rlE67A8XlbmVth20mor8k3UknFgiABf3ELrLGXFf
pCMZZlAc2XMPfyTaBBUsG0AePF7i7/ZHNQsPV6eh6xxyih4L/I9t0TyVp5eyDoUjP/DwSsBQDCNT
ESsUxIp1MEsjRDA+5k8AzpKFknOiB2cqiCqtWyUA4vZOurByDCUc3e9Xx2EZPuP1Jj8N1H7OgHiv
mT/MFtSuiowHeo2PN5sgkRyoTJAfwl7Q8JPoEaYLxpEhPy0RE6NPXE+5h1ABcyk/WCJkW0mt2eGL
VGiFftIK1anYhY7RI5xqhXiJUdIijmSZS1EJSXWSfnPqMrzF5QcHVYXCkyvY/lsNsREgJxMHeisp
AUARubU5FU01ggI0k3X1/QP+PIc0mj2cn8BIlLmH57asaDqmKrAosA5olyIaD/zlZvs3epNkG01H
zuxP75MPZI0g4QE+ppd08OMKvWsmyksYLOZQQb+A+WJ4JD6VAgSEqmjf4jQPj8zdd7zm4wFuygoF
CUgApbkBKnewTkKtFiRcrVInNy8m0lFjayl6O7O6NUp6/HQqxYI6juykKnNNi1Z+sRHTHf/QCRdT
/xTjCSrQPocw8hR0t5FUuELu4oC80Ih7Isuh2I15tOyt2zLEYgfeCf+tVVy00i2fATOVD9AEjmDM
B+P5jwqosiVvN+W3v/ku+Z3YPiqUQ8Bl9Of2Zw4qGlUbzThDD1xde30l2KjEWptIom6h6cRHfT/c
pz0BYIVJM/c2LAu44AAmGPqCXCeENA7HtDO2pPgFpTU738ukiyVvk4KNSi2GF12mXvzByBLDU3Iq
M4a1/0MnKdSlJi/x8Yvin8Eg9UsDjyYktYGwgvDvokFBS76UJ+vIwJ9Wy/yTQemAsTmycejfH7iV
icNRiHGkdSiusAEmYxn/c/RpiFpRKB7Z3z91CEyeLc9VUmdABCD0YLUkJD8VWjPh9gc5qiPEBCER
vsU10tteH89QqLuZ1WVndK98R09qLDr9YyjhO169v3qAgWlSAgHzXeiQ7P9mpcAkPK2IxFIIqk4x
BBUFwgxupY4aUYb5rYZLsb+F5i35N51AS5O2Z7hRIaVkCam87oTUzxPjbUPGX/yc5juB+BvSLGAj
QJ/munQd0C5CyiTqF4QJc93mdpjCQ5U8u8hLwuBcr3ymIwJXi8XEX1mEGO7ZeNh0qM2m5I74ioYs
NYCmhVIw2I4cbTtoqBB/u2nDK9Hmt88+QucQgH//aXR4xGGtRV58np2F0kDUkZY224TrAdwfySbZ
doHnpuZUvnaJ0XS5QK8YHNnQDquN+b5DDUVnX1SooMxDRMTTwqacKNClLhEWUyhi2wEJqrszSNS1
wwoSmy+43y+5zzOfQxi7bfm9Wcs+uv+7EzMpowYfH2dqJqdtIZxNUejbvgpYoYpHTgk6C3zc3qRT
AKBAcOEtzKa4s7/uR1C1z9pq6oW+ccRL5TW/Ym8R7zSFO80y9i89gzzzJf8ovGYp1q4Qp3At3HVA
MYRU4c6FLaG6EG+nLVrEzJFSJ/XOSxy6vfN2uG+tc2hVUbkyJSg5DRs2Ml3lGdWewRQSbJkYcHWD
niJEU0ZMqHyVj48D1C80hL4Fbs3Es1PR5rrCX7E9IZlZLxfYoiFsI80rChyrBCYBE1hqpKyUjpk5
RrvGWrFGiKGshXCF0WkauImwLrWVF9lKuZhrYQ/fkgXxT+fTRYPSFafqG+Mevie0gABOqrCWMny8
V5a6Uv0fmekOxQpAeDrDpwAVJU0JoCb5WvedXF9XBHVZZ4XmVsgPI7tBpCZuCvIOpFUmrsfpDIoT
MsrSWuF+xv+pjq6VrSZ5NTabOHNnflXvRk91dK74J1AfyfnFAXxH4OlD/4YJy5O8EnbZzxL0I9YI
uTyHpdSPu1xp0IK4Mayu8bUqb4v4NUwvU8Hmci5dFEhlpBPRginuoDq2fgSn05Ed+tOhNE8cPJEN
S6RipTW2P3GERBoxyZuYOMjtF5HSmmAd4aYoE5JuQj88mdIET2tD9h2RFuvm+1XyuXZ8Hx7Sx9x5
gOEyz+sP9Wqo5QMeDyQ9amK2zJE3j0CI/dithDoyeVsaDZYuhqjv4avYd2l65Mj4tEwZX6c/DxJj
qCYI+v74Um1hQ175TDXc4dIgaBy9xFF4gvY4ZcORwT7tQ5TkwC8aZ5M4b0cHewLqdKMxaqVxIrXy
1/XonQKbu6RdQjkZk2e/YTK82w5+/5Dl+fJ2sDkwLgwe7LFpElsHmwOBg2VVof11UqI/V1KHZZSa
yfIiw8hrxa6dbkONQFwDWgxN/eGcbFhoy10o2TQuJwyesbEg+WmLUKR2slb+mU6ZeULdJiNb0Doc
dUIB1C9sPBJlYRV+//U/P7XZoJsODsW9KsJ82n9FEy3ATrDQFXVCua20Ft9KeNI9NSOxcpCE+vy+
j45cuuc3sf/EGFMm+G3mN2iWeXBq6Wlh1laNM+DYlvAhtWGl6+1JV8q46yPx18f0GAfq80SE2ADC
bMmSIXNBPfiVhB1ZABvwlIAjmpNEeEnwvDH7Vjjrx/Lmd5/o3KCB2zVPQ8kSD+ZhmOddbYQEegmc
RatSBCMzBvoVpABHRutkvmWdUBZn7vfDfn6ozD3M2Wdajw4Aqe2/SCtsLAyH84wyqCsXNUm8cGDE
VeLJ4zKRxIc4Qrb+/ZCfK0LyicCJaIxhvobH+wGukWm1pJU4IDnS0MH+xSmTXQSkUZ+wK8xkIQQe
wxWQkB8kdC22f5nZB3Ynxb+9zSJpnalTc9AHrq4HlWmLMZAelwqOKrG8wH0Sf3crQWMSYgBcIpUp
mcKDDn9Wmy6/fwSfJ9b+yAdPPeqn1mjMeWQDSTaGvR1mXrZea8bSj4487s+Hyf5YB8umABU22M5I
6CyFp9Hkqh+0CtxEorqas6nZqXJUupKmBkfGnZ/e/nJlXLZVtgK6vdAw92dWGmaaVbQB0JwvFXY7
1i3Wfpl/5P721ZOkrOeKwUEBVfFgifqThu1fMAfopsjDQlF3RqVf1BXWjaYWHGMAfDF1LRXqDxNX
MWiYHx5N0VhrGDOjLYiG5DXU4zfc+O2xk7zTnpMj98plTk0dJIaxoR+IVbZ27HSWP1eV81fQ2AAV
1dKgG+4/V7+ihcjhmDl591QEM8idGQHN9CjbeRgXYuDWhdscp/NFo0rP6iigQAOeT4IJv7NG6ncV
wIZNYFK+JCb858S1xjVni6JAIEe8DrLfPmD5voY800K4efHU9r9vq2gYqEBVJdZFOC86Ygx8tXD1
KnYSfXQBqnqkv2h3f3OFqTR9AYMgyIKDa/pBCUVuQwozJIqdRseDHHv+J6EfML417hW8zv5kMIU6
n9AiYjD0g40k90y16eogJp6smr1+YhoNsfTYFsWqppn6u78MzqIF6K2DPsuf6L9wicS+CuhCDH71
UpXYuRXEUrWp4WRSqR95eZ+WlzqvXkpQ8NIZbj/4ZV7dBnhMmxj/aiW2O/pK81ScEylPSTLU377/
ZZ/OonkwoH3KMY5b9XBxjcIA0QwnVKcE0ScmBolGaZnPGaJvDOy7TRpA1/h+SOnYmAdnkYA3ldHh
uosZY2kuOj1e5QUyijhrRXwNEXBMA71llDSxpA9YQFeYDcnWSUzlbmfJ/TRxN9Mx0dsanpmQGGGc
fP8FPxVaPBM6+MA0dHF08ZA8Noz4b4FGho5VmAK6TCU5l5uXMvdWxAphVBIHF8Q7FJs/GBVQXoLC
wfiH2JSeGwNGPSYSygaZRRI7oDTxilK5tIOk24hjdScJ19+P+c6K+ffAMMGGiD+ETA9wPc/rQ8KT
mBRWY5UM6ukecrtk29RTtC6jDrt/Q7m1Yl9aj8IYOa0l/ajj9oH4ym0QjDDB+6nYyEHwXGuhd+RR
7B+ff38rkyXNwxBhuh9uJC0mSr1Hoix4pH6qWClekBgrtrUfbQput3heBKG/C/VRPfLmpXlt7T0P
GdwcGJ3Gj2J+xtAJNlVbekAsh7BZR4OOnHgY11WZJO6YV/JKhKRcaxB88e0Nl+MQLMNxm+abTKuq
J7+f7o68n/2DhydBhWiBnMwHOlTGOeXn47VwiITeEDFzdEJVI66GWCnVdATfqJZWDc7u5/lqaqwH
mDDYyMQgy9+Pv79S/xkeuEhFbEF9fEhoDL0WNVTE8F0Ny2Achxu8zeH2ixdljQyx7oh2/n7E/bX3
nxG5n2k0UUnKPbiiFUOrjzQTIoQWsm8XmTWcI7WbyAV2tGBU1mVHNIVnaH/vuf8fVED/cxFTGnPq
Oy1Q1YRZWLY/911y+EN/q4EEXfzLnEl7Bog9q+ODHAi6z1/sVLA2DJliHkUQR9k/eiBJ/Yv1A6eD
q/68w7DQ/pED8W8UGIKzfkel3aDI6u+IgfYXLBUZqAV8TZkvwJ2RY3N/gRCVI6nc06hFdUCyEAiW
nVI4Vmy8I6P/7gv/DMM6QGWisRgOd6SkbsU8yimsKf4GWDcGXv/RmEFG18f31GKCqJQ2NtyBbEsn
8FsE+VOt/kz1wHsuBGPdqiMdc7kgHGKhDnJ5L5FRkVVFftHFgzB73xM8GFXWTRgpJQ3KKFm1Mqyv
IS4yko9q8Sbvw/ZnXWiXPvma0NcUsXMGHPm3UScH53WqeSeBgLZUzyk2KRdq9cyscg+toNWQW0VY
0w89bbUHDoTqYuwUdKN4y177hUxEwdDM4d5TqDTXXBhkAtuL5G0saiLt1KlAOySCPdxJcqn8mCLq
gkVvadFlNZBs7isFEmJ5UNXclhNF6Rb57OedNAgiXKWrzU2SS+MS6/HpQdfJYxHJyDnNS7F78lIU
hlbVY8IlWoHhtqPhoz1taox0rFj+keSdv4K06EateFF4vXQLt7L4QfgELtxCTsmn+KK4JhfXsoep
wEoxIQcFDzEMcvRKV2BD4Kb6YHZBgjHpgKw/COLw9X29/NbW8T+3Kcw3mO82heSZWPrnvS1h/iP/
Mc6y/qKfhWUWC8K0zJno8rdxlmX9xQ0AOQx9aObRe4fhvwLBd+oG6CYRBkTNzeTRf3YENhhKHmlW
FhLzOd9Xfss5iw3k4yH+n+i5T7yurDOChJQHZUOKebgeMTYnakMQyCgbW9yyrFGDiqfKwr0+kP6V
VmTMMc/LeDP5pkSiHLGJitFUOyEiAiTpSw2wXUkHbxE0jXwKtdl8Loge2ARiiqmnZ6aZPUoVRlZq
HzbhpjeCwfnw2C/+3mA+mnG9c1T/3Xf+/SkHx6CV1hZE65Z2QsL1l6gXs/hZGxKmp54mqAP9gZm9
rYc6bpaxUms7vypw4MJUlRvRELTFzxzD+rspBcVdtKSsE0tDGBJdAguqJA7M8mMvmOaZNYzmE+86
WZHkjTZbwbv22ZymED11l5aPY9+Ybku2yn3bmepuCuJjxfZ+rffvL5xLjw+Ad983tQiQoG3iwEqM
hWpOzausZnRGokgWXnCxTu61aTLo6vmWiQAHxVF/pNjQfjFR5hvYh7EHgmzK3synDb6NwgVXaekR
60zvoRtKJOPfv8L5s756g/PYH8bwhILoP+zzmVzK8GooGJaElSBeG6MWbK08HBL7+4Hee8hfjTQv
hw8jZRH0mahT8Z3h6b0ZSmDi41GJt00lk4s+dsa4xlsW4EsXewF7Ccs4J/Hby+l++eKtaZUiXVGi
hfou6NYQuOhgmY0KVboqZotSgYbIUs05PiQh7HfekJDD8/1X/9WCZUv4+M1zMQhIDOmaFUbdq8ya
TlRJPOLn9KuPlvc/usW+lGT2qVmNgIp+kJHBWxy5LPzqow9gjripMrXv22blyeW5JAZXYnus7v7V
R8/XgQ+v0gpKJQqUkm9dkyc5EveQs0n/dyP/Ykf5xSeLB3WSoY5+Heh8MsQ5N5gw38uqv2voX6qX
f/XRh3uVnkCFTPNmJeN5QV6pnYit82ff+mCTiOVBngxsGrB/E3GIi5ByjUeWza++9cEekGYpiTOK
Vq+sUrkM5Ohn5al/+EAOln5dmA0hDAHJHqb1kpN36Ovl6fcPZP6IL9b6ITaUDb2pRso8rQUMi/Vs
MrCwIiDiZiCS9O37MX71ZA5W5dDSRCACrVmRXkW0ANmB1rNiYYf7Zx9/sDKTqJP03mImpqOF09VQ
UUyWUv6Hr/VgcWaWmagSyVKrIvLxB8aFuCpXf/bFDxZnnahp3RUFAMCAysif/eDV8vpPPhvd5P7C
r/UeK/MBcMGQZytw4p+PClu/fp2fbtQmjaa+y8JmhYu2k+MEQErQkYc9L8PPsxEYcf9bT0LYKXWT
sqnAy7330lhae1Vs3SVdhx2Vr0VXvpV3R2Q9v/odBwu2isY8DiZWVZ9WWCz6TohHy589/YMFq7YS
4UW+zyMCQSGoZCUFR7mEv3hE86/5sKN3LFC5sKp6FeDSZuJghD3On31pZf+T08JTCWiq6xXtvrtG
7LhcyUe6v1/XLsYhH3AMVM8wm6JeGcTCu4qqERuee8RgWpjXESIjrP/sJxws1kjuws7MPfbgEdtN
3dPSRWsIwx++1YP1StKynqoWb1Uugxvd+9lnwsUffe/DTrxn+eY0wj1fkQ0zLjxvuE+7sf2jogiH
k/33WmRhkpYND4VUVLuIihXZT+6ffe+D9RpYYRZIGIevKk2ssCRSQUxIc/2z533IFZBIkRlhCtcr
fTK3cTGsEsH6w2dysEAJVmMSJvNE0bCp1PX8pMqbY7eBX2ws5sESDfo2GXModyuidG1TJ2DJb/+o
Cv3Uda/9wO+7rp1tttI7q1RfCu+Y6PJX3/rgGC1rTc6mYahXMr4TsWnaFQk7fzZNDpZl2ea56mW8
yBi7l0J+JEntDyfgwZLMEy0Lgpo9y8yUDXSkZT1eHfnO8/L44iw6bEoTtq4MWc7c7hRDgbDtURhR
59p9HySX4qhYu1qHZmzjEU8bnsRX9VxCcbUmJ1csFvXYxe0ik3ztAR928zFIdUz3Urz5iQAxLnIj
9TDsCgvjOfBG4YoUEX0tDHp0K9Z5Y1sh9gZaXDqDZJFjrzSC46OHcKsyBsbryv/L2Zn1uA0rWfgX
EdC+vMq73VvSS3LzImTpSCIpUSRFidSvn+MAM5PodrcBvwaB25bIYrHq1PnqPahSkwcvL7/9pYKo
3Wrm3H4KMBtmydyuCNpNWRFOAuaGmprXhscZLCAyjbEF2gfpk03gBljm3PtMXCIG1NDI8DkYDIVb
GuDaV2U4kIT/G3q8kTmVQy4MnFq8KtFx1yq5Ljiki9CjQT5SYYmd0OfZ51LAqxTj1xde/TtvfpEY
hNB7Qk6D5Vo2BxbwdSL4dRshXYSdhFfl0Hv45LmH3UDcmB91esnd5J39uzTI8HvRYmKK6x0FkK/w
NQN0sTSP1z2S8N8XmQ6dnbWHy00oypOImqMIyuvO7HQRd+belLrtOqwREJ5XOsKkGfOBI73uiy9C
D+B1WWdq7OJ0DjY0cadZX7KNeu+BL2KPxqmUo+6Hl2mgB4ZTVlDZ68La0pCnBvOTCR7onamyjYV9
48QvHU4Lgej/1skw3vPvqyRjPsrQ8+CwDPz893LmpsgjF60hLcmfOGIBJh7BQbnzOYVwk+I2FXql
vG5rLXUvVis6m5EiXtf+dPLCGVOoLuTXnY5LqwSq+y5KUd9E2g03d3sz9Vdu3OUQPs7c2onBxwvR
fC8wOppX4ZXv+ry8/kroGzOxuGuxjICvffI6AKiaZrrygSy2bdl6DJh4nOl+RO6bBiAdTGZctbHO
zn1/f20GhpGlpcBsRaAe0FfZEIWz5brPXmxajJUoPz5/bQs5o4TqW75e98GLLZulPuDcwNFC3mPX
Z+LVfLEE/E40WDbW+7HrILTBR2t6KysFJb2+EMLOx84biUi82LC+T8iEhQ0X7RLj80MCCUnsNExH
gLO+70NeXXcfXoqooVuZ4xqet9ibOoQufPwEDtKlV/pH//PWr1gcqgHpgIaUFfbmPCcbjPbOG9RW
StT3GuBM+6FdBb3zjqpT6dGOYHYaAL9hi5B4v6NcJtcdNktLrN6GUetAYj5viNvaA8+ibC7+xveW
wHInh30/CTiL7WaePIAE99D79YUL9J8pyLce32InV8woiK1wjg0TA3MPRUB+J2wNMFHC4HyO7pkH
pF0Pj9rk3DmaRraRtieHrNH5o0xG9R94XHZH2ed6DbMy+LUTB3T7hEchK1h/eCGw8zMYYjeCxNOp
TeHcfdWe+9Nc+yu+zR2ZaGdGtfP71jvGQLSu41yn14WhPwr9vz5dOUB+mTJyl4A6DTugVTx5FwLz
OSl745EvB1L9yQQgzmTgixCRPUZWD8e6S0Jgk8dLQ83vrZhFEHUZDWTa4q1i0H6NVL8wVy/GRQw9
w7gMGmHYbwOsvfNvaANc90LPcpC/I79rajYkMQ6sdjjztRwc9oNhuFCPfueJLOUXfkXwGFKGq6JO
4CbSPUaZufLSv6RjwNKHwzUE+1M5TtGS6naJTn5dtcr/ayqtkgFc/bCbcASA5gMj6BaYyeueeLSI
ncBOA+Ns+/GgpBBPgx2DVYPe24WY+CYb5Wy+eN4Af+0h6fKWoh9nDjI30QZKQdi1GvIfBy+kLTCd
zdG3qKGVlHkn0wYa+inY03gCw14m6NwJ/SVzGID22/vW808jTLPWXZnQvYNm+Lq8cemEgXvylIHh
Zg4YKA53HpbgyuHAuvB8z3fGN3b60u+qhDgwSfrzyNmc2uOo4vZAydDfDzGEjADKiRlu0UNw4Tx/
768tNn0b9Ew76gU7lWtzN+VBcgPAUnTr/Ezf1kl4bpFO4EpdtzAXccDVTU8URf8iSkV2DMyYr02J
N/Txp78TI//LxhgN12SEJvTAc96fB168QzV6au3Gevrx8Z94JyL8MYL9a3UCckiAac58gDhgvDC0
DFbU3XXRZjncidllw0mNay2kgL+rpv9aCnZVUzddqm9JP+Z90+EKR/g2814Dd+XjWMSCOHcCvVHA
ZVzXfkMGyO6yps+ufB6LSDDMg+0w4xHuOuzcYegmmD8CIXDdizy/4L9eJMDqMRp0uJ21oj+h5A1G
VnZdnSlcZEd0hvBtxKTIAVR7gE89FP0fxya+rlEHg5V/v3ke2BIQ2xnLpAruJlyq1hKOAxe20EIq
/H8X8nCxQxUfQBP2aLgLeU4PaYLLdpaZamNE4B8ZjyTqjkPzkyIrfpQyAWRcZeSUdz2BOBCOd3pK
yyOOShgEX/eiFgd8qL0O/nA8BPIFUqFk1BSCh+Hw8Ye/EzHg3P7PKqjaACcH8MWHWgkFekU1mk+p
mb2XLGr488d/450IuzTqC6tWjJbkCnNoHt/JWPLP5/z2cxQ6OIifLXAjEajHj//YO/EpOH+Jv5Z1
7LsuzIcq3DlVPdN52pUDu/DR5z39xrm0nL7qYPeFRm4S7LDD812f0KgIPHoHSnu16TJE8ut+wWLX
h8EcKzjNBjseRr+9uN2jtXhdFFzaVJTBMDs51GqXwxPk4Fl4zE9+yi4s1D/7+60HtFipYCXzOWCz
3AmLkYQbOibkuRXQZmYA/wJ0RgP1kpdN+IArX3NDxjmrCgp5fDED0f2g5pSD+cVndwvzWf3bL023
dWWl7kzdevc4g7staoftIUM2ROu83rZwOlqhNS1XnA51tTVRV4PM7sIbcHTB005ysY1aK77o2IHX
AeXDF4/53jbNGQbzr3pbS7O5Pm6JdLRSO9npZhfk7ARU7nVKk3Q5qdKpuJnr2sod5Ca0mOrmbKmU
XmrvLwZ2/i/U/fn3v/aKmfI6c6oWB/SCkyODInRDI8lOTvF6x+GGDSV0DQgUXDnmci7AWw5gxtjN
G91JfSpFReZ1gNSyu4EctCyCOgSGPJ8xUEuTzrtOyQOx+b87mkZNY8PYG4DcScebvD5rF7WbL5xV
bwfAZFnvjqZZT8Rj0076xN8ZBVQJ7wKxFSP8f65bIoscYZ544OjcyJ3En9pojmHKWPfqyk9fhIuh
of1UD3WwO/vPfK4JoIo+AST+4+/+Tuz+c0r+tUTqzNcDaatglza53c66Dx9qjVCeyDL/BD1l+hxa
3X35+I+9/S6gQP73TUeog+fjlM8HjkX1ZczD6cSdBFUPGssLr/tcpXsjRC3n4TzR1H3D/flAGQbM
himNXtrA0iftRfzQTxaX8zFQq9qv6OrjH/XeE1zkEyltg3FofO+g1cxoIdmkYZdj+3Bz1qQeXSvm
J9hUAePz8d9b2FP+/65eRGGKYQLgcpP5EMejgHyhU/C/nLzmIKcxp/AAgd2pz4Pq2IRoAZrRA6LO
jPDUgVZh10Yz5u7YIDZNXoIHO3FA5nz6OsketEbejO3GY+CPVxMIYYLMwx0M0eS09SKtb2xT25eo
nJL7AIP3YMi1XD3kqqzuBwE9rCp5tkVyxW7dUMEsbVYgIVUOsLlkIHD9gH3wpm6ab4OBwWQ4wdqY
ckytffxY3rtWLxWSgtSlF0G4dOAZdt9qxuzbb0VmDFZFbU2+YReBJKl8GDs3cH6IQtbcJvB4fqz7
nL2QKekfatSbiqSMhtVkJwAboyonqxLGw78H014alHonf/EW5WXaC1yvElytk/PlF83P2671qwvZ
3jsZzNIQofbQGcggBj4YWbnb0GbhbRVGw7c+gqdtELD4uhTGW0Q85UaP0NKaw2QVAJyytGuHes+F
V/neI1pEvHigQhvLzaHyI6eKMpwbDrGzo9fFiKUIcwpYkAujzUH4JADkS0fe3dAr9glzkXbFRShA
kocdXFsH7lIacc6334hL3iL09dMQyqqDP3RHUvYj9OsOlj0iYysrKnhDtzz/yfTkgecq2/Lkur66
hBp472kG/wbdEvLSUuC0PvRe/s3K5JYYADMvbLpzkHvrZy2CX9620tqqNrC7bUuzyj06noZS8p9R
b9pt1VYGiBEvL2H7h847a5P4dh766fswlBBZfPwl3vuBi3iYIy2NssbrwK6sv44IUWu09YZLv/D8
mP77F2Ig7t/Hl5fZGFYyHQ6TDFHYDdmJphUmlfrMRydF6YjvE9WoUzlStUavC5NsoYDoq+sAmRsl
/Jw+/pXvJHMYv/v3iyDjrWvD/W7XtnBUw/yBv8+UdEi7oSXBpK1k+07QfuOhR35jY1CAx9CJra5F
sMN4AF/D5LstKoKviaY/PHR0PRU8ddWF5ufbhzsKm/9+vxCiw65vpm5XZUCCVOHA1h0BFnYK+CXy
wsKo/n+PPrjU//s3Bj30geua8TCVyPWzUgfDmnfgOQEvLGM0VMbsGDroPCjsl+xmGimuGPVYzxuh
a7wUM4aPykIhdGkCYmFy8f/faBGrOOunWNfoFsKueH5VSV6/YI7KB1pT2WkdVeJzjcrRmnHsji6g
PRxEpha8RwJ66KUJkrdzHjAE/n0qYOugGqNqd1DDV3/SW1a6VQQsZZb+CIZ0Nw2XaFBvpzrJkkWh
x1JbB0dR0MDIzpsNOJU98w5+nQDSOQM7mwoYp3+83t9bTouwVc1pncC8yN8HzIHTns3TkWNweY3B
jfFC4Hj7tMSc9r/PbZ5b1N8i5e0tkDCrqoTp9BBkL20MJQY6pOXm41/ydnxKltZgc4rKyzCLdkcd
LGRAze0xJHnVRy+FrClXNiEjPnqE8W/uH2x25aVsqWLNjHEw4ov4LsqEOkhYGQAQM19yEn1nIS1B
I1AKw66icXwHV4N+KlhyHiFrlIruUJB3+4pjZHjTpv2vjx/Te3FjKW2tI9WHLZV8h+5zstNsTH8B
+6VeMM8KWBllJdxDNYcZVwM9CP6nOnAbAiUtYr0e4XQKF5hcXooZ76zspX3UHKmsihM17UgEijpc
FaOKr215qd/xjuIoWephJ+3auS4133leSLb1dE67w0yNeWHbSjWwhW36nWe68oHgFs8Ad1fj71rG
06Xu0TuDnMnSrIo7iChQMJ12fBIw+eZ+YdxY6NRDdu02eXIPSs9Gye4+nNwBIskNWldw550htCjX
QVr9Rjl0pSg5DWBAAHDFO4x/lvoWtuLrgCbHWLILFfj3FuIiysAEueKJL/huhMfYmsUwIXW0iTv0
tUF8nb3Z3WVJdbE5/95xkS1CTuOFI+tnxeHlCE7R2sTG+xlMofhJ5mrADRLDBis4qMU/4XEx//In
3wdjtaZWH/1Rqwt3/j+10jdymiVDjGdR3VIvHncugYNFEWcVPXIO04ZyjOkPXHuqXcKof4Debj3n
MFJL592Uo/uM6flqnzLTd+uBa1sQGGFt5DSBNmkaVxVRBV+sLuzD5zTOzxNwuIoya4BNlnkvXwZi
y0fqPNQCPeu/xmKw8kIsf+cMXBqhKKznzJY1yjyVbu9p26fb0EjoevU8zzejMfHRi8p2xZNputDq
e2cfL73fCdGYnE8IBlrmDHTgKvF1MWIy9VTBr+Hzx5Hrvb+xyD57AUtw0TuzkxGuJikSvg0Fz27t
Oz3sP/4T75yCS9GwJHCUVoNndomE23kdB+Ywx5zdpLb27kjWNxeC8DvH4FJBDL6i17GyNjtWxd8H
F1X/aazMnq/7EYvEkM0D7UMF4IrXhs0RTl+zLOJUmB0Gp/hDpN1w4aW/9yvOL+qvepltSx3W6L7u
8lRv4eW+1oxuPv4N7330+d//+ui8a9Vc0qrdnR3Z2IhTML5wd3jnFS/1rYjC4NmRctjxGb4XM+fx
LQxLK6/wbEz2rAWR60JC8t7hs5S7ar8qK20wEqxGLYJVSMy8GbrGniLcSzauVOnadGKPHsUx67/U
s7yuJAFXyH+fXgmnkTJPVQu1gvUOjev0HqaJ83XvZil1BcZOS9RrOrx2eTdL/p167vtVr32pde1I
3CRJN3a7qdIhTkzrHQ1Vl17IO4tqabNWyV4kIie4HMdwFFS8iSBurr98/NXPi/6NcyRZFDUE9cqp
qXHla6oxvZ2jxltVOoofJQv9bx//ieTPIn3rjyyO6BRm0G2Z4N5L/Rb9kTmkpgZw1ndbON6yQ537
1UvJGYMZedTd9X5PT6wysjDwy2rX/jRMX+AcYYrmOTzSFEXJkNwLBqaOKGvxzcvYsE1ZDrBOx2Cq
GTYk2/LJG17pDOZTC9OSg01N893rz2irxAMpRfv5/IphC7S8GooFsQlxDe+APT/PiITckLWMyfiL
Omq3URiPX1gd2k9BRQjKqAFd65rq/aBKR1eVkLKoSR3uKhOwR6NTHCWaz3uNyp2WX4Cd8eD9MtX3
wCYY1Ho7kNrZEDd7GcnRL1C2nO+6GaaF1HsaZ+eBot0GaE17Wa6+NLlpDIgDjp1AO1B9McXU83DJ
qYA1QPn3DleHblWahD1zIco7MnP72HkdKZoxAhHCeC7a1BDuwoV7Gr3HQNt2nUHT+IyWdb0bW7Q9
Vr2azG2e1WqTBEEybUQd0fu2ruhtDBeMfal1GRZE593qfC/O0JCE5wWsPXRwmlWsdBELEu7zPyRj
k6XrvGPNvqK1Bcao0u6Vszo4NjBvFqu8JgZWM7SZstXo2jz5FEv48Uxwv0HfZe7kA3cu+lkaUKha
75xQtph3uIVFnoDLNigBz3HYglqMiGfBIqqCBOcqTI5hoU8IhS99m/erzIdjCNUy/0pSnpwMjeoV
jILO/uDx1BcMNl9Bodt02OQxC9dmqsUe9Sa2zmQ4PVEQPbutjXvU4FsMSYEihGFpzOp18hQpHvY7
oE3tiEZi33dF05VzCKvJAaaLsTFNu6W1ENOTGfxoKkgWIQ5o30I4DUdhsYLnj3s6dwk/BygWpqdJ
G999SvFDXst+zL631YCstUtJfMDFcLzjqVfjr8JgZEfqEaTwGCITQKpSXHeNJZVcVXWs/JVMme+v
M1S0vnFWcdjupLx/JpLEt5k/R/vOJf0TzIa81QiLsxUsaMWqz0avLlDNTrbQ00MjC2PhIdpNuDV+
94NSy2KkDkbjLQyb12KGmSVM1dMzH3ruvHgVNzAl0krDX3zExmjRN2jjfWalXuGa75+GOVQwug36
KoZJ8qDamwnDUivRW1wVVI/y17qxeZb+7oO2q1GM6GHlZJmt9/Xs2LrUkdn3Q1hOK1p1apsTvxrR
fIa1EDhsBvaWjnsgUtEz5yrJ7B01vNknuazBOzf5tk0AXRxM6LIDzIyzbM0l8UH8GincjH2eNfcN
YCe3eSTDos8TXYQ50cAqieY8aARm7t7GOT+ZGrZG25L5ulkpBeuixhtKddf1GKu+hznc+KOp7Nzt
Uqq7YTNl7CfHxO6RyyRobgUcp8CoS3zpvegh/+21tG7XHY4KmOOMJZh4gGwk91Y4uieTC14l3G7u
VZTQ+zgI6GqKkxb0Y1fNbTEGxPmwqm8AfI8xTv5CB6buUROTn/D11a+xygZ4laNv/ziRnD/FjsPR
I8mAmR+wyzcgfcC+MvedfxA0AQtiGuUxNlaBczCFgNZGET55bnyY8o/IHG8qAgufQDr/CT387F70
o95UrbOfxwh3HpQmWfoJOku1qpoqIGsOU8a1EEl+H5sabVote3jvWnXkfqNWaWMkkrhU3mJemq87
C8gY7E9BJo1m7xOqmemmQQEMNvikMwUZSbImDu8ggSp3jwEEeZ8TW796kpNtlqnklUdx+hPCEeRa
Vd3+8EWKGOA1EZz3weVajXWISyecXu9lJ6JtmVSiXQMtiwMgZRnGNat53HSkV0flC9i9N7M95VPP
PnnR1G2STPVbBXdQmMCDUWUL1qq7EDWfNJZnaWPK+psJ2pKEdxtYAx4yivsXxta7cNPNcAkvDBvL
GxVl4698BHjRCMDnJhlX66kqvbWkUdoWQ0iBU7SZqBFb42RVeXa8154y+0D03aOgYYAMGOF/KGob
hVu4n7V21WOuZuclAwehYJjZl0yY4QlWiWhz5KnwVqHI6rio5rp7rvuhQ98QEbFoqrJ+GDhmpAoI
ssH26xTwmNqpzazn5u4Mvq4KVP7S53hK1e8RqJ81Wr3Qi5IZ1MEh6WPQMBqcdFDVwytNclw0ypin
3wOjQzAjNWEHwbp5NSckv4V/KXiJQ9+8DFlrcXLBL31lAKF69lTZHzOXxf3aC2aNsGgAj1sJEUhe
GAP5EaIlB74B1Nr6IQ5YItamgQfjKq6JfYjqCX0qmKDzAvOb7TatWLTqpkDfqblKbz2FbwyoTBus
Kh51tzPrcarTWLcPYg4xRFH6+YP1yXio4RQFHmCcUaQBTbghcBe+1SgmFBHmrSzIl33XrTrpsR1J
aPYNEhbIRtJY/XRZxG5hVmC/NhU1R2JY9T0vy3CX59R/krMbN1NcTRlmCSkGGlI5gFxMp+DVU2l1
BPI0eK0jK/YRkovPw5Q064jLCMSoQKCWP4Y7m6T9sOWZ6J7RR1O7pBzCfckIuHvCz3YdLEpPKkeB
Pks18hQLc8YBGRyKDNwr/ICL6U7ITmaf8hyO+OtIRFgbSc1yDivbmMGzimUT+ZVARbe2eWWHHT2L
v4ooVtm6QUL2yVY5ew6zsv9uIfg8VfU4PEoUUp4RUkHdKH2/s+s+z1tZIC4i/PKGPdTilcWh3Lcj
Tp/R0wPAmAG9oSAJrENSUYA08iq5YWDOhhhfKe1jwmoFN02N4M5VJI+N5NMnF1i+DWhdlZuustmr
8Vm4MV5SZseJTu2pE0jMAKnMJQg0jTDoeKso7Fc5bDs+DY3zGfr3iXfPqCd+kF6TryC5pJ8HnYqt
b4PkoDTBlHBHgpMpMSwPNqJDzw76R/USweQrQ6EtR54V+tZ9gx0TGhNzblO2UnE3fqNBXm1sWjOY
3jJ69gBMwx70RoEV23SRfKi4G8qNGE28U33uMAqt5MmbSrdvFGP3FmXTbltFEQGvg6ipmNDThge1
KMFZTBN2TNT4YkQWrs8t0xGFvlTcdHFKQ7Bau/iH50OQh/FCEf0aKlmBOlhqIBviGKAeQHww3+xP
2S1BSg8mI+aqzqj5ZxmR1mxVVJF+yyRcpaoSrMbGOJgDyBpzzYUt+wZeoj1EHEWf9Zi51hpGY2A3
NyJY16ak2dGCDEh/GaTcW+RXqDQJLshpSgjorDAzoK4QmO7mBY3mXQBrQNBJsLtgSBhS2u4GEsLp
PYr8dgMfW+ScnDb1bZoru6PovWCB0rob4Ss7xkeo+LqfJAYGpUx68qMJLanXFbjcXUFIOd7C+4ms
SZ2ycYXEs2mKkPhy1cL3ZN3GGdcbDt2aLpqS4zaDqTg54XSLNTzSo3rcYOAX8syh5v5zNUfxr6qH
M1s+ZMNZsymnB2CV82cqXdCuByuQ21jk67OIgJzVKLEeI4dYPg8RdJEWyr+Up6iEDmPS3QTED794
bjDrFLEOkvTBu4Vlsc0Kb6hz2L+xkPcr9DoxIdpBwASuIYNfZRU4iOzCrK32eTv59x2vGaCb2bbK
NHvlapK7ydnyDvkndpKiZhMz9wrrP5t/hgo7ifZhr1W47yudfHel6c3K9dYPdgONgFRVPZHZap4p
WKbEa9gdbfoeI6roVE/YkrDr3NYdRusF7t/73GKODI7oFWQmTa/HApfBOUC2Vvvkzpqhre4qoDm6
GFZWG4f8adrkuYwh6cOI87DVZjgFbSrVDoN3808gLWa5/fgW6QMS9s5ddVF5zewQSGySeu8kwQ9z
cKQ/dWjh3jWqMdvGT93GDIE5xkGdfTMT1eFKCjMe0I8Y4Lje4OKjse3TdLbeSkrdg+xyHu/3Y4NG
Aa9bUUjqI09wqR1x23AVxWplDohNfyb8Fg9k8vYBKZN2FZYVGoEwlh/BZOUDKVLOWzQeQjgqBCW8
LLZQydOHhon+ByNheZv3U0QKIgQShVpHBODXMoDYKBxm8xSIjr3UILDAHZ5kICLhBPjWawv2MQog
06FjsoVMMou+lm3kfcLGMzedxt2gaDLogAbfAmqtxiC7MTZhMzwRUStaxYiiMJJziaPHepoJgrvP
cDAmqAczGvJPUBHkz1wl0xNBhHmakrLepySdp43MImhCQduE77RfxlhcaSIPbaDqW3T9zxlo38pk
Nc01njE7/1+Biv5XCVJdtxK2tb8Vj/PfsHucygLDfclN0IDZeltisOIkJl9/w5RM4FZNLqKDiwP3
2dQBgk8lkdAWeR7bchPOYvwe0jnYc9F4/1Fo7HzNY8iq1QT27rZvWPdslfa/BWOAO2uTNtswLuV9
hEDXrEeGOahzZJgYFJIA0ULZdFRAoFeFhMG2QsdqmF66TOSfhjh0L7gnv5QThpXXVcrYz1yO8UFm
Q/jcZia6o9rxNbxZHV4hB9ENOXmUoG+v+vJpcgmQSxni8a3l1EMrJC59zAEITyHZnaKDrPKQrwII
OHgh5h4l2dYbTpnw7aOXhGptMdB2y3FHAR4t9mm8GiTu+msRhecSx+jZBsbSVeJtJwDjTtCJocuC
pOA/8VDTLy5rqV94ZZJ+K3k4hCtQBIdfqAwI3IYbVOwOqOhDDgPGB3lJyRDzAi8thWy3985XviiL
6CmIRrYLUX114IN55TMZAuRIcO8zdyM6aBMgwqAIrjoYh+C6LDzfIRbS1kAVFtqvpRfzT7Jh/knw
Vh0tw38rbB7Le+DicP3OfNzdg0YDS5m2JvomAWhjkM6kfVCkFanuYLbP8O6pLU8xEJOHErzehzCy
LF4pNk5Q5MHc8x5KHvU4cOLvlR/Ym8oP03uYdjWwSE8ygwNFYIP1xHeHiYIsqgEk/qQa5IbrEbdb
kNErfpcmMPRkyP1QuNDZD5j8ikePTuUqGB3/lnahOcO2xu4Jcxf9Bhar6kxSCA24dhg4KFo0CGBM
3mtaFu0komrtk6r/lEGK+BMzPeUJ3WhAcVXZ6RuYNvvHEfRlpKY93yudOtDNXPYzL/PyKZb9gGpA
P+cbA1PtA2sy31+B/eI/WROZ+8Fv5heEVFWkcAL9CueB9CtOZ/0ShNEs1+emwkPekVKjYTMFdySn
4FT3tddr+AQDoTWmebQnuM0FG4NjN8f8a1f/aD0jt86P5RaR3J+AV4uAAWyrLvgdVnp8gdAwDtdS
+tmLjaBiWukeU8fA0Y8/YspjUih03Detpg5IzFS6LzYlpILKCiUaUkf5l3yW9hUUUlzwRyRtq9lV
/t0QDMEv6426cEON8XGeZAAdDGgxhjiwcdVPbZk/N1ET/8zNwE/wbUnAfW/AcxcBi55FaDhyJqvu
0t7kj1E/TvgmU5P/iDX4o0plzVHNQ7rFhB9SYJpFqHapjpevscfkDJeyadgKyMr5YaQ4Uzd93IEA
h5Zk8hnDmEgV4Idnf9uaJPve1wZ3BRZtJOrgt4Qp/kxtk6p14IbmJUK5nW4QBh1QiM6VyDVDFEdK
yjF3P4SNxJ2CGE0KKQKLU9Dr7YCLX+thPJyhybaF6D27pbXXNLseVy+9GVEpeFa5Dfa0PucgTIFS
kwUdrlpx6cIGaURDb4LKn18HGcUvTMsYhZ4ub4qcUf0Y6RYRrp59h//ql/a5bkl1q+Uw39qoxKRp
ark7jGELT1E0URwmT5F7rPGI+nsUbJqbYEpiWsBIB9TcZEx4soERSvjUcosDbmobi5MqHlp/TSdg
ZlFAAH6riKADuw2Scd42oi6PmFHqfqSGJSvf6zx1QjB0gPANSeivS5Qvdo51QqyYrsJ91pHhsZNM
iAIyjWw/JbmdIUkX4QOLonkLWU1033Vpe+C9Rn1KiNpLCrAX/K8igBCmgPUJ6lksd4XDLNoKwwnl
PsWk/CGsw+Dz2DN20zVCw2TPaw+sdR2aPHVzM7sp2bu6BISlYxzicY8d3Bh5J2W8/l6Nnr+vh75n
KGZG6Xcu0fvGHuBugyqAg+pggJp2yCQu93bmM/IHIRBuMujQG4OcoWry9DhHQbaaSKTWaupQDZHd
/OiD4PVs/RmHJouzsnBJU3+jCXikuNxjIRsTVOK+ER3KC7VpPUyWJ36z1SGYEAe4pXR3ONQw4egj
v0EBDu1ZuolrC+//UvHge5KDlSm9LDrCVMkcU4NhKBvNFV+hjh5+7TJ8gCjJjGsMMtl1LAHCXuGl
2XYLmwTk0W04ratxbu+6FplDCiTY/5B3XruRI2navpXFnLNBb4CdPSCZVsqUL5kTQiWpgi5ogp5X
/z/Z07uYqWnz7/ECjQbKS5nMiO977VNGfgkAaWMaTcyjGBxans0X6QRMGTWk91krWs0Ox7ottgU6
268yUe49nVpiQ6fyetelpndgKct4nI1l5j1y1uWAJHS+iKtHBBrFZHuo3vD4sba1Z9UY1WaYVrFt
tc74HNspu801fzoubgle3fRivLk0kbwqIONoFah7PDRY29UaqoMty2HhpMLwSKUzaU/KZ3/HXkwT
cGmFZKLp+56UZZZdvd/0be8w4Y649Sxn2g5Lm+3ITQieKTa3H1Ttdw+BWZHZTiHESwX5sif5pd24
M+eGX6h3Py/8p7LViXVPy6aNkUTYSZTrqX7fqVY/18Glaqrx1ZEbm1utC0yGj7a0hzq2G3N6Xx1D
u1VZs2SbEovPpg5EEkOPZFmUzlnwOnpIWqJVF7bPiGsnGxcQUMbeOLXmfebm/fC4jGpg/Uj01dss
C6VLiZNTC681TmqGqd4Lm2Zmf2RkrO023/nObHj0rw7zYVAUtoeGrA3raE+9eq89W2seKB/Ndumg
5If89a2XE5Xh8Vy2Jfdclc5jmNLULrCuj9rDIPS+i+Aea/spoJF+2MwDvPPGKm3WLb3P9p3TDxvf
SOyHOgX9Mta0XUPdDrLrwg+oZvYhNUKXriCf+cMBS1jRhoVg8fWrVRvjNiHp/sQkYDzMle9ECxDb
pvPbecN4Rm0vWMBJeql+vTSZHbEcBi+DJ7zQ4MvbZxLc2lP5vLcBI4EIMvmB09qL0qqS9+XQ+jel
37c7Y5XF88Ke2DGvqeZpGYrutsiq/tkzwXs0QiF20nTVM3XjDxpz/NbsUufQGBkCE4O75GjP7fje
tszRXpuf0zQw38yeIwe0SotyY0zfhrmG2mmnZaut4/KiXNhtuwFlDAWn5o2X+asZUjsAxTKM5sFW
pniCoAmejL6pth0uqR0uMxxgNJnZJ1gDtEwuMbBZaEPc3BWOsj9Fb7cvNLioOqSHe+X2Jh15I808
e1onbHz5LOovgHfuKlp1nHpjDRAFmRqcG7e6PBcUa3kaHQpZW8c9+SI3NN4np85QmbOp+6C5W1Tv
+6B/Wnv0UlMHwUF5wiEojPm4aqZ5ZK0eztgD0+ugQx2DRmmugHgCTRGMMhW3Rqb799AEyZXEz8TW
JAz/vp6n4GA7pMCXRpE+V7M5v65r0m06a1XAc8awHXPTkhHBcfMTJs4uBHVIv9Waail2N8YNVxAy
/6azjxKI55Of62JwEHlbujI4uS0FkbZK25hE+vxTCCcBHHHz2BM+bvtBiEPKc7vrrQIvCQxrEbpZ
4xytcUivWl0GjHmJV4blnK2nRnKARCkVZGcPQHoNueYKsFXekk0DryY3M8EIeP1Xi1qeEWCi0xv5
niWpfmxUP+8rFbjX1dIY17nK8Gwofzz4ZGM/ZE5GpIpHmc7MfamK16YR9CfYRdIchs7F+AfdMEFO
MFDcwbURz1l5lPd2arLDRuYdiwxEwhYowXt3lDZs1qn2bme0fwG6LcruL/n6aiJRMa8+s07z4IM4
1tM0qV4nmNK9hvo2TkHO1nA1WrJGFq/MSL7LR83A9WcGb+Av7kl4FEL24wwnn8wwNfnU1ojBOn3Z
AY0Uz3UQpHzdfqviyXNzImKlt9OKwnohTo+HYi1zhC88wsaWZzFDsiaBQWzUmyXVaPn8rRUXDjEV
q3YMUp3hyZ6W7s7n1btpGi3btNqy7CZ7SN9ZuvOnwUqLF38esg/DSTiaAMqnuEqhGAG55+pk52bL
w1OuYxwsiXNyzSrfrFVmkpTbJw/LOOMNbhi7QwECueuXxt7Yy8IHDMFDzIWU7YNCc3/wCFYHSkaR
Tw0B7kGehysBLLqZLL/VoqmozMhOluWxDcz+ukuNruZihjOIsjVQO8bQN7bO8ZLYs6ZMjp5+XM3M
Y2MDzhJ+vTDsaXnUAUaeZN7z0eyNpN6nhiwKdlTDP6t+MtqwloNxYuUqaRuSwRaFo3EkqmZ5o2Uk
ePPMueeT5MqMSOo2bQwqCZb51QrWwN1ofHM3mUeIEItTtbEyazqrycSNaXVmeSi4L/yNFLK/o4J8
CXVjGDapcIL7HJ/kYbIt7grKEE42+ShXxGeq0zR38xGmTj61zsxuUWAthON1t6ZxuTGIKgpVmhqR
Pqdk2BdZzRnewvab67Izl0nsTL/UvwmuXUh9x8BrQDJPEPYGcH4ItTC9BaAvnwWJGYQvNjkUoFeJ
vb8Y80GCardhRV/obvBzYwsUb9yOaZWFDE80RnM9HfEXp/uZb+Y2KKuGQXEssh2dYtZVzv6IlK1k
RZJzGRwdxVkGIy8OCwDYrYYGzgy1dm3eqqLQ70SfGEdCj41DqRv9KaEL78ZxcvVZVvWUX3fNMiJN
cHt731vK/VYMsn+1DcP8PqmcwmZHYKT1++W5yqFwrwYjyIytXDpdhKidxhOHO8iJbXMx56gSZt6P
19kkYGHXJY7B+8FXq7YOivmvcelImBuyCklfyyenDJxLdncZTI9SBtRcVnNQ7TXyNoF55Hi/pp5v
hEBzKk7tkVhG1/Gv+mIwDsqutU1C9PcRFmp6tbyk3DYaPtxez2dwAlvbJj1yxYQwuA+6EiDPlRGo
DXRYHbuNmfyYnSTYkDGRfdWrD4hs51oNyjb627EuDDOau3HYLtZof9jWWO2tvhxOdjUKZuumtt7q
3DE3FTTrrTG5FS4tpcxzBVCz1z1Tu06HcT6zFTQkd9mg3akK+hv0k1Rn+IvWfhuI0uEpX3xtrzLN
3Q2GmK51MeZlOBkVTVVZXdzgexPDJqP8lceKBpUGKB2COKQesW7CWe/HIewzBTUmG6t+5vjDvswV
dpBuuSoKuYEwCBSsH5BeGLGzmg1lDpnGytz6VsQ97z4FqPjcUJAhCaK1QEcsfPUPSWDLewc89tzK
Rt8U6+rcWUGewzuU4sgAmB2h5GiuDJBsYAQAmqQU+36xi44HoJTLPYdfd2AODYAnjeJzHXrawdFZ
RAPcI16ntTTuNexG94VTZ5+ikvZVi3PhoxguqLczr85DXxFyWwNRbn178UMgveSTpIrvwlP9htof
5l45QOAxRmz6tEtA16V1+fAOOx1jMRQc/L7KxmLLUw0CmMsuzozG3LIjs7flebUwylXiG17cwI9m
v4fLT/LpkeDk+Zb0WvzHpYPuRQ2lvieGy4xNn1gPjQ8Rqg3Y+13h0RBPZWR5VporrnPPL+5nIkpB
4V07hzecx6sx7Y2HjFTwJEql7UStAX6f5X72mEk5nUvdvehvG/D4mePj3jVnMJtKrJt0LqS/VzoA
Lv0xDQcngdpfhut7h9GoNLXRVkKZrpagSMKa83/Fed7QJ10Ae8VTAf5iGAtJNgRw9XsOu1RnbdMl
OZ6JNp5k5ZJi202u0PF6md6TC1v4hLQkObMXmGPUptpzovXT1koqbQ/YN+2tJLWscFzb/JgDR3Jx
1MH8bQ6m4jlFmHCoG0OdSvIrrg3lOWe/wl0WlWZfboQrEi2EY0dWWBVdVoSNmxVvHKpud28Oiczi
yc2DHSVgnR6Tl1tZ3yslVFzqNQRpRThuv5odgNhIlFMky2bSY9XX3/28HW0qHzGSO9aaPLoT+qib
XsOhYYxT1j1ahAME25TxLY9wgOXVbqRRlz9DW54rHvg35h8euH9MG0I1Imvgu4t7PxDcuGv2bHIK
iy2jcv9hIMi5MTQX1KXm40nqgzdReAk/XabfeoLzTqRo5qGytTGqMD+GOFa9sOZyjVBSt4cZyeaV
C0vGO204FhS/PZ00RdUWJeYUhLemG8j9mhRJccWwOhdTRGSGl4jD5Q0rqYLlAxvDkrFBs9OQSFC0
Pti7bYhT63hJdW9YWf2UtE2Zxp5KKTPD6YEHJ61zVYYBmQafzFqDzoShFnUwB4AC+MoCiHn0EpZX
S3oWv11NDEFL6i5atDLTD9QBYeUyc5k8TdWSTeh0XGfaufpcTUfRFqIOBZFy2lsNPrNXJpQ29/D4
iY7H9l6rHHYgTINGY+yTmZNz44mhj3idbHsHBeF9tIvu6xtCcgvgBbMu151honVfVTrYcbYq82aF
FgJFKVJ9Cd1G2JvettXV7BTuu0kldcVV6ldmaK20WSQoiu6KJXEfO1mjMEkRNVmOMcfeNCxH6eMy
toOL9qMGPYx8jjCmfbujt0yB3lUslkSElUI3drrvlpBMaV5JQO1k3Oq5wKeADw+dTTW98ob5WzUo
6ygvhqMW7fX3aekxtVlAZufEm+xkz7g76xtpj+0r6Gn/Bc5bvWbCdR4c3VJmmKOruoLSQRtXdJza
jeassRoEAzoicac8l9k8/2jtOdjXgDJg44RefM/0lWG/M0W6U52pnzBAdXEHSMel7Itgl/NgvwXE
XrbRGGh2nCfN8IZvrbhJkXQ98Cin564s9FdzrP2wtub5ZCbOcmNYs0vHwLSomGIqdpF2cR98rdMi
bg73R9mLdWvndcvdW+uPa70OWz7/c2S5uXltM95+2f0FWfJ8XT43/jLwUMFa89KCrnqCmnuavcYP
rcggo7u0h2UGIvD6AkY5qZt6j2imfR+R4VxpXd5f2X76Aw4quV6IfzBCaE7xgkmHxutC5n4Z9VlB
IYKee85749zaxV6riA8wHepGIE9VSO0sjY+t0VyBEQRHZfr4QeU4Mbykfp2jEnKEuML/sX5OfrrA
Qhp4VYDUHzqau64lOvRPZ9Dkqw3VSDp31qgxGtHChwYMzZXiEdkyRGebUdOCOz6AwX3dlMlNO9hd
NDDgbefFqOJSLcDXhHOXAZoPwfZNMIP3GORNfttodfU+aSUI6JrU8D9JX9+V7Cd2NGEys/6hr/9f
9cw91pL//vPyZz6Q7SvURf1//ee//Gj3VZ/f5Vf382/6lz/T/devvyy+6vi9f/+XH2yqHr3O3fCl
lvuvDvbw17//t9/5//uL//H169/yuDRff//bRz1U/eVvE+CI/1Ipd/EK/E950eUr+e3PXb6Bv//t
/NW8l//2+/9RQef7vwCBWZ5nGYFlORQl/3cFna//Am9lWYF5+Z9vX37ltwo6S/+FdQEFhUs5XeCa
F7vbbxV0pvuLZfvwo45rXSopSY/87+/79h8iYl4yXmdeh99+/M+1bXT2/h5LjDjrJ79FrslF9FOu
YOYdddfJdrhh2ZUHFRjrxvE17U7nnAQ970dphJnmBMHORBSyy4U33NeFFkTc4nxKlUz2WQpMF1jm
8EOiXMZdtBTfJ2ugpKugsQ3KKh+/Spbajd5LJvlpMMEX6mkrafRApWWnD22Sd+e0HovQxnpTRLZh
oYkguPvky0Q8rCVZLWI19K+CiSAmEVGpUOmFt7fqrLgLdElyOJ+5x5WSc+R/WeLfM9sYB3Bf/2XU
HfOQy7L8jiQqf6UdGFFlq7Xt1q0tMrB76V9pSHb1UOiFfzLbpI+crkLoqrTqOM1Ah7BkxE7I1LtP
pFjOVjq1z61ZkyXTT+QvREg2Ki82egRoM5j3V5ZX811rXhbtYUi1V2+61NCOyLrObba0J1cfnU2e
See2B3Tzabu5YmaBBJLOvG+Tabkf86Z8kaYjnrKiddGV5cG0bwMdLbWdWuvbWPf9lZSXPQ1OPXtJ
vALoj5pon+Ysu7+GOG7e2MAhocky/WENrXbObTl8YiHRr/MumLsoEw5jL/YXRGUAzgDYq/8MNW7E
qlut4wK3kYXmkAoCc73ctOMWg+FzYiO5QCTsGx9Nu8iPGmHqYe3puxQsdmvYFITbZEVzP6KauV0b
lGGhxXgOY11S6kcwkgITqXxzOLuy9LxwLpCQhKNfaD86GL0YGkcQ1aOk8d765khnpzfo2LrzUb2Y
yGUOcl777zJLte+1RnHBajhdEY3zENwMqd5dr1Z1W7lJfvJ1YNda6ajVm679oVJfR6sxmT4kUGNZ
n6pwiLMV1rLpZPM5NWb7WMlZZWFBO+NHnzDao7xbMTkvq4nJY5qb8rbERMttVwJFFXkN+ozE+uD4
DZr61VXaJVhacnMW9VJTZ6+PyWuLDv1ppNcMZzSP52Nm+v2joXkV1BJKWGEF7i4xLOsm7zsU426L
ohHZeH9YAa3AEIPa3/IKIJHFSoowu8w0tCuT9x3Pg/3iFVI8zLVMftACoJ4dXdQnsnOSZpP6RX1o
rYm7zLIV0kUvuUTCOGx+L9DVooqKWe+OtaVp8EWp1zw3tJseGKLrNpyUlmzEyJe1cewmIwV4tlJ0
OaPrUDhhtYj9BWvOtrV6tBqZLgBiVtcVn91UQpE5/F7DRMFk9Etab3OTbyjSlAn47dOb/OwRkrWE
sNbrU3PJSShEDnXOpIMsU5n6Uu2B5odXU83EGHkN7bGrNjd3tY3KmdVINVeB0RnyejSX+h4PZh96
uKxu1OQ4j3DcVKKj58mu0FMHZzI2521X8vBGWjfPuxUT+RAnPVEnslucPm7dtJu3XrfqO6cinDCh
AWWj6sm5VkyIHurWQQIBr3o5x8Viv2iQvPHaPBuB4FebXBc/6KSsD3mzFLf5MI73dMq6V1gL5uw8
WIY5AOGBafArlML0tjq2lVbEbsfqMXtVF4nVas1NQz7+Z1UoESWsY48lQVwH2fTA+EnetEcFnzJQ
C+IEdyhy/fcKVdPOdizxlcqy5wOUNfXBYw10Y13ZEulsY7n7rKzZwvrVOZFPbZyYPbVXVYBShJYz
cGLIsfYwBIgKFd6cDl82pNZbTsgBno+qmJ6qYlCvNdwKCJjexXneVvHKPv5mIJ6s0Cdg8GW800QX
90aQ34i0GLfKX0vAOEdrblKk50znqI+PZaMyMwId5yiUDvADyvHAIeB9No+9nVd+hPu63SerHnSE
+LTOE8fNeCeHfNqMqXfjdNoamWme9XFqOu4jZ7S4NUZDPQPY1V+jUup+QojyRmdkE3Ee5nGORuvD
LqX81juy+rA8o6aZtBpcHszC63u+R7e8kJmw+3FGsua6nVHBH2ar969xnLdHQLv1R2X5+ueEcGTD
MelQfD8v1w3NM8B2I1h/a9vNKRUIuPHK5HOIliOwo9wc+c47v7M3sg3cq0CwuO/Tqa6vcgIbTkhK
jCtqjcywJOovxzG/JAeXXJtYU1bxktPy/NAuc/8gqXvZVM44nk10BLcFU60IOXq9E2AD/r90sAqQ
JpEQutKaGWtMpmUPmGknFxxctAl6V8PyudNg1OMaJvyhX9z1hQ5tcZVg+BZ8MjvjTJDU+Mbbt667
eu3GK5/Tt4sKWWVpLAXmGhwXbUDbXrB+ZgnXDxRjCxJRJtgwvNkXCJXg6ntdiYfMLyt4SBaWY5IY
+i5ZZ3jOWhPuZqxGZw1dgRZQpDxPYeI1CRu8zYoTklbkBpRrEazEAleolxy1UsRHX4fR0th0a4fC
Ji1TCU/LZCKe8ETnF7EJxDaEKMLld+X73nOr1vxYg4G+JJ3ooxKuiEJneggPTP3NO5Vk61G5vR4O
LiWIkZgD63WulimaqKED7U564xFrjrnpcg+ZBoA1pgorHx86q2uPbInjkfhbJw78wpzC3OsaGz1+
nrZhB6+8hFnBZRAi53FeFVBGhz2EekiUAp3WoBPKku9cLlRpZ1k1numyXV5WXc2f40Al3cWJ4I/h
aK5Mr8pFCtoiXDZ6S8TIn4uWiGJNP42O0+2lnbfHMV/dx6oNkMpkOHRvZ6t2DkviXwBvYzmhs6nf
nc5ex7BHsyzBraCNBleiJw2I9MDZifjSqvOr2RZ30zIFOniR584he5f7WDb62MdaIpsTBNlFw6Yn
Y7+tDLs9rFO2tQtz2JpZ9l0usPKB090GQ53GkEgfSLmua4Ou8ZzTaC7Wk6GxNI3EcXW+25zXvG24
w5LqFkWYiJ0y9++EPYIsDwvYROm3WDFGUeY7irv9NBSmwv2FK4QXM4VQ0JXstomRmXFNtt9RIs/j
KCtoDywbt92Nwk5vqmXQH9LUsncuIMC2WmuDbJjcCj4bI9d23oSjQfVoxWtLQDWbVrpJPOQ/M9Rg
rPH6bdZ+gJENoBhSHX9Mw8qUoAJvl4gYGPW1ZEyqcKP9xhv4GouKAnbQx6nfI88xj1MpirPnZfq9
l5M/Hk2+sx6Slc878ECTZFExdCb4KP6Fw7i6w3fhtuUBRotmxaBdI110m8RBPK1rjHJNu2ZRjdv8
mle0v1g8HHOrEVM7RzPv7b4vRUO5sqlGPpbk+bKpeq4QUUV+xk53MnkDTehfJxqteZEATPsxizaV
oddAcQaTlz+tYyezyB7QfUBxaN7zkLcTWhcWZ3AXrY7WIrAOnGfjVaekY23zRCvb2IFZqEKK5I3r
VkzrVo2yj4i8RKQ++NlbsUrtE81Zw02gBhe8lCSwxJDN1uGfq8KaRzy0eGLfBR6L2Cny9ew06bpl
oIbnq/oCxF8a8529Nibm/UBt8U2hDs0TutZgFporcZGPQbq++u20PpLLUO/oAu2uW3SGqFra+exP
TnFbgFSjsUDXYRlKEB9nL1uOFBtgfki5PVL7Jh1mPJaFpe9G7AVOWKW1Pd0Yzui3l3B3kK6hy9R6
MIZeYDoJsua7SnPv3C3DfIvUOrj3rcn1I71ytROhZM6GIApiIbQ8yF77IFUnO/XLm8mo7StjCtRr
ECRqORYd8nA6YBp5ra9Fl4S6l2ndq8c1FSFK8dd9DVv6A3m6tWuEBpspqhaHFGwUNFrS5BwciVjq
2KyuygopTFqOKDxl0WOLWqehYakxZ+eWA8QVF22KfzbdNkv3pewbEXsNS8c01q65pTCQpmNbS+71
RrtPWLPQRPuavgfCk8cVkvfbqo3dM3g2OHlpoCr0RnGAJ5xPyq+tnem/Sb91iME34KtG5oKHbKXX
eTatZrOautdsnD5L78gnQcAV1L3dhLWS6LnHkg1rSq1bZGRuvePTnohre5ygS6ZspkDOn3CChnM1
BoeSm/mqtVJE5MOgWiPiJEdq5Xf9remWCbP2kELjVoYKdU1bNtSEeyiS86D85Oca6yPXszKyx7SG
gJTkU4fMc/0MZ1sy9+tT/ygs00OSlk3Ot6HpnOfW9SbFqbBMR9SH87WbMKT3taNf10jP3watc+4J
SOS+qauVWKLUSE7KC6wN1N90tG232xQgfO/SHop7IqubMZJN41+JoLRfWpi4cLSlFupVNdy1Xotk
3V+dbYEN7FvXpg++rqd3uRiBizMloJ3z1ntlrxPTdrJd+wpq2dvaaOz1W02tg/awoAE+e5P3indG
/xqQeoQZyZ0X7OoixEO2GOXKDujr8GRwKGa3SW6NsnIfVytdn9B1bN0ODxHr/ZNSaArHzMZVO2o5
NprF25TzoqOenTkVcDpMa9yxHyE+tuz7pa+158zGVTuVNXQL+us2snIk1dJyl2debnyOdtCUF69C
caXrqx2ViycjSAOmqL5Ir5duxUQx2Lb1qqd+8LwWVYIGiX6a3DXZTDwRV6PnPA+B9O7YpHXvEAAp
Iy1kRiM2rIfyyyfnSPqmucEgRfvA4MCvh4GdP1pAQWHQyjnOLGOMvZQXlVEk2XayZyLRSC8i7a+Q
McBEFnUYtW5Kc+yuFvKt7jpz6h4XvDekXfXylKQLolfC9rIxnpu1PpQ9CIaLT18PJ5itDSoX/9zQ
+Jby4NYwmE216mNEQ1Ywh4Ln5aRs1av9UqMDCWFQxtt1QWV+GYyI71/B60KN2SSWurcam6ppGtyS
FmbM3JxttBJ9vxFtdYfgM0CKESAaCzBZM5UneDi6JbE4+/rl4Kl2+p5oRs33i4kOcTYp3JhHbpx6
rCKtcpwy5mRe8DcZjfc41tCmceC5LH8lF8s7KZIeyhh7xbojO/Z5TZR9xjiB5XXSuY+sMcuyLd4q
NEO+QsOSAiucFjWO7w6M511eGvPFDOXbqAvz6SX3a4+PJLEsG4Fq7CZN6kTemPbgdnszUHps8Yjt
0IIDf2hBesbJZcV+PlfHpZ/UD3dAI4SOY701HdZ+e7bEAWOgvcEs4fwWY/l/GdW8ZF39Map5+67e
P77K/zh05Xv12f0Lvnn5k//AN2Hpf7n0+piBbrhIkS+Z6NNX1//9b4Zh/MKa4/iehx7a4GP/P/im
4f1icMoDcPqW4djmJULvN3zTcH5xA3iJwLMBKx2H2NCf8Mw/wzf/KEPQ/SkqUUuAeCHMuoty4ZwX
lEAl8sgCey5qO15nCE5Le+FeO88EJpigDmFgUtRsib2RuEM4Wc1HNbN3NL+B43+IuP7aqvU76Q4/
93jNTm/Wk7d0x7zRj77WijitkQ73gcSskDKPo3ZCEiM3Gj6cax/Nb9janR7Kdfhsc/MbLgskA/Z6
ZOF9tz3QHEMjRMDrTCfKpIdOtSofvQB9d9kvHMhrzhlU5/cmSOu9YTd5mFCTVA7Zq22tx3WtH1eZ
n/nKvy0rOb7osKd9VXZiL5VGwKBf9xvGcxEO9vqFIPcAqBXnq7jVaYoBMHxs5XD2ZIE+tUvnkLyF
F2tCnIl7/GNS+jcDi82uKvWHhfwV7Bn8b+jdm3Xt4n96KH8Hwrb+IOvl3+rL+oZIonYejwFqFQIo
/Yg0BIw7KVxJMMHkBBZxBym+WPDrpEEGmb/WlXeoL+oZexbxSL0rMBjx9CiJpHC/CCkP5fg2eAZs
33zb56A8flGKrV9N8oADsaDbDfw1YLPfoLFF+L2OmIRsIoHXFttKabuPHgMHbOd417be4c+/VfMP
4kf+rUFtpjUbxH08Lsl0W5bplaryO1dZJ17kfT9W3Mn2WEYwiN5zYvH8Lt70Su1BvqE0uQ+dvt1D
fm+zRjww3OycwPwY/D7ZrdB7eEvKFws+/gKJViTDittBIET9iy/9D9xozs95RXWAd0DTQa8SsV9o
MZDOMdNN9mboUgv0307ufbUF/kODH5Svo6t/cwuaamUaFwjyGo+4OsIn8Z+1bRlPPLShDIzrwCKg
3avvxTw9/PmXavzRA3V59f8plggpQepgelHHYRgiI6viSgTgPUj9xsHF5Sg+lMPj49ePpZU/rKpj
3k6FvmfiilTdXGPaWcOZmrk//3r+6E3/KSXJZWowHAenkI+xZkDQ4Ax8sv4qnRm+6HcjbX61D/7T
d1ulgZsLXSmcms11W7bXXY+KqHWRfDmjGUSjV/URnoICZtXYsU9wm6fkA5amfBASSzpi7ptE9FdD
h7pSlDijHKL9UUW+6mXxYJjdvs69rz9/Lf4gvc75ORqHKraZ6mtcU1VJiuBXQN5DwRTqYCmDQfiL
I8W43A6/d0b/ZJ10OP8ymQ3t0aing4lzzW0lr4/YjaYf2pe5STXnwcaz7fxV/OSvjRW/92/+dFMl
RL9Uc1m1R+LiH5AhXaGcx+Frp3j3J/cHWuskVrgDnsj6iTISMHLXAZ2gsEBj7uPBQBEyj06P50F/
yVuMmp0avwf1xFlGJ0LkeL6M/vxd+KM4vZ9L1Fxn0cg19JtjP42vzUUDaIKZck8NdCrggA3xpu9c
ETyZZrdNHYLcMBk9KzM1Ql84KHU6sVn0/kWSHJQIce4xV0kykydUS0XqXk1z9tFm5v10AQqYOfQY
shxuRv+LEMRf2/t+58X+uakN72A7pbbVHnGL4bqwKY4mCd203Ed9NZ8dtFatORAdD5uENGhp3O3A
7js42g1ZQKelzCLLcu+0mch3c7inlPEK7cEHB+0egRHgpWj1vzg4/6CCxP25+K2qtHKREBHHvNPg
LQZcq5dA6XBlzTgTIuRuBDsnZojhQqPMDYvE/6PuS5Yjx5UtvwjXQGIitxFBzUNKypQqa0NTTuA8
Exy+vg913zOTkBkZ1rDetNWuygoBgXDA4X6G/LGWDb1HVVfuyiJYd8pQFJjAc4DqE9Ra4iHZVWgt
REPe9xeFDwbjlD2z2PuyAG8YemON9wqYIT1EoPByRyYC0QSIjNUHkGqug1KN6OvwzwzSI3/fUMfk
Srl1O8RA4Qc195orSBnsZZVeg9RxVcrwJ7y/LupqvEMBGJ8LfEd2hifSNUoqZ1VRnRLUlltg/2k/
WEd+FQwdeEWiuQKIkUKPZyn3pkTSAwJj8qlBShFy0L9R9fD2hE7fcsa/gyc+7NMRiBM87CE7gTcU
DRZUZoH5wrPrB2D97W4WHoCTfYbGcAmoLaSjUCdP5hYknXV4ACqKA3e7V6UEjqe7LgtzzcEm38H1
ZUNnByIKgzY8q0b/Jmim/Dwk+qKI/VeIIQRIzSBK1JbA5HkE2RSezl/WoLhkPWQrcSnBebSlj3Xn
T2fQVPlXxBBFaEX8CcYxHEVecgflxi95oV5gBv3V4BDf8aK+KUE5axKINkyyO0Oj7OvfP7B/5ETl
1iWmaD8F0oBtTmcktL1uP/eGt4fGoOIzMopKTuLj3dgx8DLGAZC1qfIjiUPxgJs4P4NdVbsfcv4a
JihRpc32+o81SrTDcNVNIA12myLL3+f6dgj8aTNsKcy7GxENdd0aoBauYp7cdeZWmTvWVJ84bKT7
Do1wDmlNAVI1mMhe1CEvCCBuvwsB1wmRMPS6OJ9LtquT9VdWdfc5iBq6uFUkOG9R54Hf5wVkKlDF
krte8YtuBWuFa/yt8VUcdkhx5KFrxyiv/0UZ9KJkvofOcveYS4XStDmXBlT+2IuI/1DIG5y9KJzc
lObH7EMaQcK3MSmiv6/D0W9mXbbxinMumUx3JUjIz1H9Lj7nVa7Q3uvSSy/oFOB6IATUFITEGnVO
7Ex6IGsIiLFYX1PSaai2oC2VllUR9bRVB5D0ysjzAe9nPOEX/QK67InJbpP600ezrmyyBKifAAx4
lZW58IFnBEYd9K/lNq6SGLlycK+LdgKVBAEINIDa8xrqWjqsb7j09CPQ2eXGJ0/ST0GajU9oHwKT
COXiW5DI/X2w4UJRrCF7xGwWyf5EPiOPpMXcuvUX0I02TE19haLvgH4qmF4Q5ZMXQK56ZyZs1gjN
9iHqWAZOCq+ngynRlZKjyMFDbm9gwvMIM4r7ZlwuIHeY7BuBnLkpsgQsM8n3hsZQWgGheQ8GxBAV
hSrO4BhEd5DLkrtGlRQMQzXvey/9Oob604D+597XPhijIKNcQFLJ37UEdqCQe9AAFEM0MKVgxTbD
ACsAKPKIGEnfljVCfrk+JHl/AWb416BLPqWTd96g43qLKLpsY30XkCrKYvCzd2pMmkgzyJExyftL
NBRzxNGW1dNqPu+NfBnyAUm1qnVkoNy/94tiiuDQecoS/VjSa3s+QrJOAiFSNFfAHWO9Gjwm+n5q
cO+V8byVHfVeA2+6h6Dqz5n73W4gDTrFc99EYQUyYc16wGhr78XrxVW+sgeTsRsG4h5eJ0zcz765
4RBEQjvXO5WTHnmV2FaS9WbRrbKmuMrz4AUSQ/8OM76BoJM+1H7ySYXyxffVS+kn93OBun1Rdzgp
JRAda7VxOPz0Uw8gDcSeH/8ecsfeSbYDJcORm2yohaus9dJ7b7McBSrBH55iVl2AHT49Cz9sD7Dd
FhGwoODqZNV0Afj2FTgViUIreBHQhkHN6FbHa3rejbE+EVfH6j5vxYJ3Z7hvFgUMKm2udAKuJGUt
MJGs1+esAP4ZSdR8mYN0p4i8h3EPMC0hOsASiJZIlZ7Zz8W8tX9qekaAUUM9AVKEDTbiiRvm2PuC
iY83jAdiVdCMnrmqeH7pr945uOIHSoJbFYAZglAPxvVMiGBfesmD49eybuDSLynUrtCxiFPvHCDy
c1oCiJymwXUSB+A20PM+BItPqEMOAmucxV+gY3nuA6SGCgroreDqfQqS4YR3xhHzIuAfPy4BPrqY
WgDdr5QxX1hWyD0bDESR8vkTkBN41UFCZCfy6ie6udcVTgmW1E8cr/49FJNExAaSRYunv9cphwBe
l73Ctv6E4vExNXf2+8VHm5HM49WYAAuOGo7+N0bO/AtigAD2mhpFad2CLYRkNE3NdY5qGFSS/qWi
vulSVAMAlqIXJjDNGSoG6RWyy+lh0JAuY17xKAyLVpl9VQoPOoicRNApOmXifiTLsp0+44IIVP6C
8cprzRcxhAFQC/NuHkiwa7ryq5cP/04aFwT6MehCDa8K5/NON+gwQITwrkSbsgfmCwkOoA56xX7H
Ivh7yMH81ICdnNr9G7T0D1c1s+48iFStCZnEeOV7EyQWaXbrtXO+h6HND9aOeD3V+h5UH6Dk1/Ym
4PWNV+O6UxQ6hNBhgOoQE5/XABdWGwM+huRsnEDm9ofzt0j5f13ov02/d3Vf/xr+f8Avb1Ycf6v0
52k/vH6EPG//y39L/Er9JwCAWYFFyWng0217/bfEL+l/goD7gKCr0AtDf0MR/y+EWf2H4n8BPwvN
gQ34jHPnfyHM7D+KgvsCfaKA47/jP/1flPi38+u33SQVtxI/iKMluVwrGdUUahJFCBugaS3O3q3D
p/8O8x4ffWxwe6vKAhgA4Lsij5TPfsi/+Lz77zY72gg4MrSdggw143kWliICpX/czYBP7ELgdxxH
Rzfm/RsGyo3pVI+1jAIJQjAPr1mKF6HTotj3/rIEUAgxAHCNhvxbzgJSnADyuY1tFQKSKevzeETj
ofb5EwQ4X/tpdPuW9qWrOWn5OpcyQgpKYbIaiwNIL6XjxLfP/C7hYKYnE/exU2JglPZa1ZeAQZ2y
cD62V6zLkjVCLQaE2why7xpcDfGrZWOzd1ty/+PMw3Caxhw3R6Shs7YHQAcGZhVxXHQrOpXfQUJi
iHkELBh5MAOFvHA5QiXZbe5WfPYa7vDBPIpIlOPX2EygbLEvTkPbPtL1hBpK2WBoBTngrXVyUwLo
5ja2FZ1FV1TwFcYTAvIFyIDBh9p13XAi9z2yWd6Ktu92YpyNc9zFNb6nV/3I8DRLy/aT27yt6MQu
CUFvwZmlFzA+iuAw9fGJhHBLff9wjL+1vN7NeuWNBLssAxkCqd1uAO7kHvhzMO/y+ETR99i6WBGa
sIRkkH0SkQ/rUkXJtZ5+uC2LFZ6oEoTrRBMRgaB91Qnz2uj/SUb+b2+Jtwfsu2UxBhqautAoBJZ0
uiwDYGRGzz+RLx5bESs4IXTYxgWN58gwfiPX8qJsh8htSazAXKdJ0HqLe0jlRQlUT3I6XTgNbTOW
YKKNviFBbbQlMrjSivS/QgbEotvoVmhy4RsK7h92Sby88LG7Q6XbbU3e3qrvvqUvyxHmBukSEer/
WDdpF0G8EwXWI5/y7Y3+buwkXyoxj3qBpPq8nEEnJjz4jJ/y8jw2+ha070aHKpZstennqBDyUxyK
c3g/f3Zb7+0n3w1NqmFt2TLzKG38L5PgAJQH2cFtbCsuC54zDUHwOUpbcc0LcQepmRNN2WMrYl2a
JRC6pEjhmYuqKPwMhuyumMIfbtO2whL0jNDUdOIQfdgESY0B4Xx8dRvbikvg5BOIA80zzhPQRlsV
/iLl6rYmth8xNHZAq8UjPgLR6mdD+mfNTniiHFlt20IYkufeGmZY7c4r78Z6vKPQwXRLIWwHYS9j
HH7I3RyhBwW97FSOn0e/PmXqeGzm1o0puwV866aBMycLvheCP8H39sSNeWxoKyg7SMgCHT8ukQ/+
/I4m3hV0iQO3pJBuP/ouLM3qbXjIeo7icTr3eh8F8vngtAWpFZU5FJ7JGDZLxNDDYIDKA+Hotrup
FZXgn6wtpOxwoSl0QyEWBXWURDvO2wrLDKZ4kFLplghSuv+ALXQNdx63m4FaUakhAlEE2y7J0e09
hEAZoOMAz1SXBf/N0BeaCnEfYydGgQanYoTAFyRJjFNo/mbSyyq/DPIWG8WM5DKt2D8afQa3eW8g
kHd7UJPccOJhg+ew0oq6ak72rMidUtnfjHWzHP65hA240prhH1qDWDtSesJu8M+RCRjjx4kX7Zp0
XOFIqTt0dyvFoIWcu11qqIN9HLytFfXaBpcaIM6Pg07+GXPpuOBWZGYempkJ1jliSGYfSZ+al6zo
nI4rgDaseTOW8wCEpghSap/FLCG5dMoO+Nh6W5E5Z7XqlS63ez4voV4V/OTC8VNakcmrWQ5wYJnR
fYL2Rggxl4J9dtretpVtwmRAgc6eo15UYjc35eckXx3HtrJYnQsoO6dYkTpI16gYvH1RgGPqNnEr
LpEJ8kBAcSwaO/UrmwdvVwB76Di4dWFOA8hRmqXYg74B/kJXr221PLhN3IrLxG9B16dY8QTiZCyH
O1SfOuXfv1nQQuWFFQkQ6VG6kp/QavzO6eoWOLa3bFKLXiXQIo4ywHgOsfKB4yCnmnhHQiewotKA
ijUIvB6ioFoe8xAVFMi5n+ijHBvbCsuuANgI8p9zxLkPIp2QwNKVE3HKUBArH88TRYcuC2Js8SGB
dbKexuKwkCp1ux4UCtrv7x6VZ4Q1GbREwQukX8EaDV/jeJqc6j/SdiDNJDx3gl7M0VqLL1Rmj2pw
Cx9lxebAvDGbtUBVmQxncHdmu44Rt2qbVFZs9hvxHD2ZNfIb/gB9pkPZVSfeDtsQv5d/pLJCk/iZ
Ab2kXSI6QiPU0AgqYN8ginnw0vTgFP1q26bv0gnAoNFT3LTW5jY584Q+o8Ep/+cjO11ZF6eEwN+o
CWavfXjckWb8MqGi4jZtK0L17GsFMhGEtceGRDxfZygJkZ9ug1shmtNukXndrQA0DM9ZN/3bNk4N
CKms8IQWbOIbn+Ecn4ofxaB+4i2buSW0b8aZ774k6Ldgc8wrVE7K+mvtx59o8s1pPWwz12XNZhqu
sOyG9d6nPqvg16rdzitpRWZBOyj0rzivelgH7OewFwfQ8pxqYtJ2a2UrKxZIzK7Rmi5Pumqe6BC4
JYW2W6tKIMeqGtAmq6a84JV86nnjdljZVq28bCQU4js/auGTHakYXpq+87ytmDRQ5ouFQUy2rX9F
Y/o5hDmL2y6xQjJZQWTtBFr3YjUvSJqvIOXhuEusgAT6NADtHrCvtVRPmZava60cTymbCwVjjgXC
5XKOOrT1d1yqDoxO/sVpTWxaE9ACHAqwjR9BluF6DujDGo5OhXsIr348uJcU7peUYwduYiikhbK8
Hs0pp+gjR7dNqclq3fJm9pcITpYgCfsXRA+PbktiXZdyCNKalhjaq/x/Uj4/AQR/ChZ+bNrWfZkm
ACT7AqEz+2kJKZnsTgXji9u8t998d7wa2gOWtyx4PKTL96JZv0KLtHULHZttEoZQJp9z1KnDBaqz
ujS7BQ8ft3lbYQnJYV7BTMrHTVmcVbG5aFhy4qTaDuk/pCfCCksZwKuxkSvSk6xgUOwAqbzzLsCo
2ymEPtT2XMPIujb9bilIX6PSqVjxdfLHA2wHfzgtj03aiAc/p+uK7Ujx8JYz/7LK4B+3oa0IBbp7
XhTUTiKo/z3mMzjEdeg4tHVtajnC/yBAtVDT8V7L8ACKjOPQVnxmPF36PsWsm7SBAir8v2AH6lYW
41Z8dhBa7ROoV0B/t5kPWbHMl1VNlhPZ8haJf9iONpoe9BkTFKrDiUiW4Svgcj2kodL+xGY/Nrp1
c86wG/UgpoMbX3rf9ZCBj2Dkq9tOsWKUl2Jqhi1TbsryYYQ1AvTFQrdzy0YCzTxUswzRzkSdE2J4
sL+GY2m1c5u4FZg98IZgvKJ5p4y69QHk14y53W82EoiBgCMhdojeXQH1UQNZi67P3c5EGzU8FRKK
H2GChLZ4qoL2Fc4MbhUPGwWE+76PFYN6dEeVvuNLpb/GEjZKf1/uLU7+sMN/w+/CVpjCEWeJIA/S
1wedFPN9IdbhsU/CJDn8/UeObPQ3dti7iy7baNhQZd10LtvrZglevCY4dxva2udJwzoc5Mkawbfr
lXSQXFx8t7KKjWNa4NGrhgDN2LiFHLGh9fdxSd2ORLat1LsVgexzCZYEquI+hc+tF5z57FRh79gX
tU6VKhHUW2vc/EGf1ZdCpDCdnndKktjtULRRu+DNywK8SBSY6/wp8cmXdQl+OH1NG1erVD570CNF
y6oaBayaYHdJYEHitldsPCwcBLluIGUfFUn/M0xhEV6slVvrXtowJj4VPYlhBo5bv4HC2lp90QDc
Oi3LJvnwfrf0WcCWYtl2Yho+TAUM3GZonbmNbd37UNauaihgIlEkkPP2Evkd+sqp2yvLt25+P/ML
FQhMvEyWBJpv2Vm5ybK6zdy6+odxrD29oOwOxh04gYACtX3JHQe3AjQh0OFN4NIG3eMJtjlliROA
EbeN+EZNfhf9fe8NtZGI/okuF3BKiMrOuNVT3zhm74aeKCyC4XSLZjVt9m04Xpk8e3ZabxsPBOF0
iM5B+i5a4ei0h1xydlj9xK34/kZfeDfvAXpNM0PLOuri/B6UkrtOOJ5XNhwIDs2iqCqsdiuzb94m
B0/Fg9uSWPsbSLogDVvMukliuLwtF0VA3ErXnrW7vbwC/15Nc+QtQEMv4zUQDm4H+JtE9bu1ltLM
CtLr2NvwNYz7/G7MQreU9o13/G7oOu7TMVigHa0Iq+Bcxa6NKhynbV31pKsBikzFgroyZLzm+KkH
U8XtO1rPzrjsPU49ZBEwZAguVLwml8E4uR2Cb+Sk92uyEDXAlR6HoCDn8LK4gIBY5DRvGwkEOeI5
7BIcgROfmzu4Y/iXRTu7HSU2GAimbZnHAXKN4MgO75VyAZm9qt3i3UYD4QFBWlgBIc1vvVvaVddx
3TkuihWUUNce/baDxnTAQFgGfv6XqhxfJ9SKyiCDK8LQYg82k7gb0v46BKDh79/yzzRgKW0oECTo
E+gqomwoZK5XUNs3jWEYiYdXlPP+yfCC3sIjPHiAruNeLsV064G+9pJwf7qmYeW/NNk6LmdmZnw8
n00F+VDopt0zKqGA2g00hllUlzwsEyW1E7BVUituoIjez9CowlIr9sJ9+CQ31cXfl+PIm8GG6vix
kR2AbgZibsWz3w2XcT64ESugpP8xn1qSpmoKVppoDb81rXwYVrdnoAitTG3y0N4d4CURLSUk8aAg
5weZ04KITcLrfRJYQC9qzL03K6H8pmmhEt5Ip5sdFKKPQxMDUWZ4rOBhTOCtAWNQkKPVKZmfP39I
YYN0EjVgv/VrA5nXvoUnXVDswJlx49+8sZ7erwp48xocZqwKvBHLszUGvRMCwSfytO3v//1xDC+J
j+viFzH14IrSRDMA3I9hbaDAuexzKACURRc69R0hBfXxR3oVtzWQi9DpnIaURlM8hHeoH3bC8Ti0
/ohQTTks/tCOlVN8UwhzpUPvxNDbqff7+kgbBgiQR9MOFKch7GSy544gY9n1bQAHCsiDNyd+5Nj+
sc6YeAnTqvfbBhyOYTmYqZSbGpAb2FBsJLz3+6cOs57DsLSJ+jhPd4UazmHC8dnlCIOb28exF9Cu
PT/HzOlIznPqn1VZ+6/b0NY5s0KgFer7YMmvEKCsx/6KtI1T2QNqgh9nXRKdgrYf4uAtegEP0G5j
iM5A1brN3Dpr4k6QGhOH3H+l+GFCIXtfEv+U4MCRzRJsO/VdrtWmWg6lBKSbLdOLD05u0sFMwm3m
22++G3vNV8hVobAaQTj8xkugHrhS7vg9rSBddCOCKshBVMpHiMglab8vZuE4uHXCcLjNL0NXQRwA
CtmwF1xvO1E7PVNgQfJxUbTis4HglYimbv3em+oS7sFPbutthWYLHSJIMICDrgmBT9PUT7upX9x4
hKBrf5y4KlkBDjlGT/08Ikt2BfvRE9fGkU1oo47qNF5VNkKMAfzNl0TKm2B248kKG3bk9UrNPAbd
NAlHyKjo8GcMIQW3k9aGHWUgs0FtBvOmo75Ug7o1zDEubdhRF3t9znKwNlnnk6iF/2GiyuDgtFF+
AxwV7TCWppFRv67BBU39p4kvp9R5jn1MKzLz1Z+BysgweNM8j8Z7WSvjltEpKy5N62fN1ABDBlX/
z630oJLj1uoQygrLNJWGwjpQRrKCEeNi+BkXhVttTNiQIw6Je7/sQd0ChXjdsz7/spmSuH1MG3Mk
Vp1rGStsQk3hN0nPVkLd9rcNOppwOQjRQshtRhXrcugGDmBq4rudsjbuCB+TGq4x8Tk2zyiRvzSd
/OK0wW3UUWLEAvsVH0NPyuxU3e3TTrndxzbsKAiKZl54IaO0bq7p0l4XrXJc7y2k3l2Y0xJkWZ9N
4K8r+KmYLn8YCt9zu43fhJ7eDa7zuRhNjTXJV3KdKtPvGk6dnrVY2Y8TT6gAEn3ExGmw5geK0vVS
EzcauHiTxns3cZXqkq+Q1o+WedxLKCKLsnaq2AgbeDSMQpYafkURmeqbeCVRrtzwy8KGHSUkj+UK
CDPcu2R8vh0oGrrlbhvFBh4Nuihgi4IlEVP3HI/03O/KB6fQsWFHEoJdC2eTiMDOqaAutZ8N1Kfc
xrZSWTiE+flksCYBXNofyow+m6Rs/nEbXHzcg/HUBwlcHkTUQSQJAj0FXIubUwI2Ry41YUVm4JHK
zDk49/DsuoXl9ufJUYhA2MAjCv5dXZZGRuUIO4ks/ZQGwZnbklhhSVJFCUDWm1JAA5VQ4ckQbNM6
uXIb3roztU5GuJ/jcy58OBMzLeDw5LnxEyGz/vFzzsRTfb1g7pw8+0MF+XMyurXwhA048oCfT4cC
BYMl5q9zjuqyKUM3CD0QVh8nDiMJCsNFbJWRwOYlTYU8p1Q3bre9LbqKO22mAi4eERSq7hgvble3
/omwlU69GXAMBJGE29l4tS7TRTw0bnmbjTnq4cPZs2yUES/8W+PrCLA0x/WwApOiyZYGW+1HcVlf
+KxPz6C46fYu4VYqW8/+4PdrIuG6BBuyMfucL4XjklihCTO31FNwkIETBLlnOaw/slz3e6fAtPFG
3sZ7jCukKCqFel3Y60u4kZ7SoN5W9vcalrCFIWHGNxO/wYpXEqryZT2n35aUhG7ZlQ05gtMNjnEO
zZemSdQeynjlJ7TeYrcPaoOOmtqbE02x6l62iLMY5cr7Ma/FN6dlt4FH8Ann0whAABQDmL+H51uz
40vvVjewcUfxMidzD9k36K/G36HvOu7KaXXbLzZwp/HRpko1nmwwgIBTAs0rsArFqVfbdgH/YcPY
0J2ZE4U2Cg7EkrPkdk0zDa5vyRgsx6Vp3DI5W7WvbXiLvwGE0xyu3nDf3MEK0qnzJmz4joQ5By6L
7RTohLcvO232k1xO6cMeCScbweP7NWrXDbZkkSA9zOO22I/zyt0yABvB01QYfPCgLJl3cDUY5Oe5
Ul+ddruN34Gnq1o6gWVhRvK7jGbTnVEnVXeOLIuN4MnAsgqLHFuSBeKrqdbzpurd6rW2DFFGCiQt
FVTCIK1d74vUR7bY1I5FTxvBo+ZGaexzGYE7C9OzIYdXi1wd19zKcbu6MDAixucc41EcGn8GAjZY
E7fT8U118t1Di3SVD0M3lFeSTNwgj7mQwg2QJWxAYzGlZHpTOIWDE6jKkONFY99z7HjYWkTTrLs+
bFBTlZJDVBgy/6Aaxm6PFht7xIs1ziuNRDTUXB9i33stasc+og0+ymaZrHLGmzxezLUHabZ4OcVb
PBJANvgoIWL8n60SwsLXsF8Upr9OkW9Dj4o5hLmfj1nnMi7PVJJ+rwKINrsNrj6mz/C6bowoGJ62
w3oZpkBierz+9fexj9xEthaRIEtZAtEMCaU5SZ6btYpvcDulZ7UxbvIk0Ir9OP3Zx3M/qLA2PQd3
3oc14lW4Oaf9/Q849lG3f/8uQoNwlmlVUaz8GN/lUH2bZeCWX9hApKTNfUZWDB1QBdpb8C0rjRMa
Ey28j7P24ExvUoU1ET1MYVHoU3GTu6UunvUGpbyBn6lCV4L0S341wRr5DNq8bvInwkYiJRDigAsN
FqUgwfNcoRASAlPuttNtLFKlRSnA3EFDpViKS3jUA3icBr3bVrHBSGEW89LfjpYwZa86nzowGP3W
cXArSOHXHtTpgMGTYDikA7uGj/vT37f4kRilVo2oSUetoczKI50zpnYV9/vvc0UgscuGwXM81G1Y
EnxJ2tjv8SuTzrKbriJmD48sN30YYQOT6jqDmL+PTTmzZdmPRk4H7YsTme6xBWIfowl+hDktOxyQ
EzHV45J8V5k8FL3kJ8Y/csbYGAVY2aMsH2+T1+OTbNpL6rkxMwCr/zh1zmNSarPVFhso19etf5kF
Ye8YTlbBCHaj8TJ4WkRDU92G9XqRsMCpJspt+BPQ0mUzS8w7reBV0rewpUYd0Kl2zm0EVFsD6bhU
qOXGwKtFZUWvKrK6gcLAM/q44pnXDsMEk/GoIcNV23iPsgjdmJ7QSf44NvW5ITUnUIML0zvJ9YVy
05mDvevHkdeiX+lAt0M94I+jKG+DSuVO24TbKkW+p2F3z1EmnpNG7bKxfZkXWFL9/fD6c+xwG/80
k64DUx9LYqblKRmSy7Bu3IqW3IY9CU6adiGYeD+vmw3jE6lzx/1txaXnwWxQTDgNVeVv0Nj1jEBF
0OmG5jZgiHF45RgleRQE0JySlERj069uC24jhryknYO4wk7p4uTBlON9k3hfnL7lZij6PtfCy5nX
okNcAozwuFDaRxm4Noe/D/7nQ5zbmKE8LwFHAGAFRWL/JfaTHahw52W3Ot3PPLBCE+DsxHQd9EFl
MiyQXKiGx4ZNuVOqCEmljysztK1p4gFfdIAbxcHoEICtxC+dyi2oBH8cnUha5XRbmjJvHwVjl5K6
NSy4LVhEqn5q4bmK9Dlv4l2WiE/ahIHjVvQ/zjvUSKDhwy0i+MVcZVXxDNMVp045tzFDZAZkOQ/x
OccSZnbpOjX7Gf6df9+KR84sW66ogi9n53XI5ZqJHNqhvoY3jNuntCFDktR4zSmkKqxeqx3rYX6a
ieWn07xt0FABxx4K42w85sL8Vrf/VJydSEGPrIiNGcolNWu2veGCdDioWqyAOU5ugHhuY4ZowIjy
UKeIGo/cltXzzJvPbgtihSXOWCqVYhg5lN+yTv2EGfY3t6GtmDRewacOeqQRWF7hjsEDKTKOCmXc
1igq4B7KdM23XFw9ogt11qedG+WN24ih0RiZ1L2PgxAetMD25P4O4F63sLQxQ0lozCxHrIoWdM+r
4b4apdsBbiOGBj/ttL94HIYssKXKh+6hnwenti23AUM0SToWMKw3jDlhmNWw3cLqUw6cR2LHhgzx
YMyrId1unrztHrKcFZ+DZYhdh7fyWWJyb4gbrEtWwvgx92/L0K0Qz23MUGf0WHrAPuA8WWpvR+Bo
cB1MgA263Q82bqgP4dhUcMojeAzf8T45hEngds7ackVex9c8YB1aciOpd/WafE/Y8uwU+jZsaBUh
+qkMKw7/rjtDJb0OvFo6bkXrzjStR0M6Y+KjVHcwA3qC9njkNm8rpxWb5183AtgMzzRDd3BOHC8z
NWen2EfHNrr13BRy0ULGgH6p3jzDcjhBB7p03Cs2eGiVgE6XCdCIcxxELdN38eSm2sZt6BB0X0nF
W/SGm9b4V3KM6d7j5Smz4O2u+b3Xx2300EDgjD01HXCCfsJhQ96wn9pP63QXDkni9mVtw+5k7KDn
BEsQ0OknWNCraWeIqt1eK8K6RGmyrHhrAgVBi5bf1gSSxCDMuLE9uQ0jqoMFMiMjlgfls+slZ9/C
tqwcZ84+5p+9J7M07dEBbUUX7GkeXHZZbQ5O0WTbW1P0P8uwQHK79PJgkjjb81ye8t06Ekq2hpGA
m0aQ0I3hkHtps8v6FHyqUU9up6ONJCr73pSt38LxYUzPqC6f1tWNigS3yo9r3hiPTBDTQSsxDvKd
Tst6Fy9u8qrcBhLlZaFha4lOIgmXYR8UsNLtg9Txi/4GJJrpbCYFHwyp9D7swnsq3Rrm/DckUYvy
cJ57KJfJQu+wMX9MpwwKj2wVG0lUtlOe6wnwkDIL291aZHlUaOLWAOW2etGiZRvOgcLJwqdkx2h6
TYbRTe+C22CiqsjVoj0qI9i+Vne80mPUSd25RT+3blKY2Y9MzB5G94duR+HAXbfdo1Pw23CitZrh
7jkAoWjKBbaI6xDs0jnt3HIAG0/UioRlrNxS9O67n4X/FIGb9Qi3sUTtXEndthsqeYlfC5n0KJ0l
blpU3IYS4e1ZtmtdoGamVwBlVbp0N0TO4RenNbexRGFDyrxDfwj0RoBZ6CAuIArUuKWiNpaokbB3
q+J2ayGwc+iVRuNJBuiRALWhRHETVPBR3R6ho4hv13L4FrA4d3sV2UiiAclF7o3IRdnYkojW46++
HtZztxW37s/W9HqIuxxFljFMo0y2GdAboZuwC7dBRDl8JLswwOhV2R/yjC+7qXakZ/PfMERDUi/4
B6Wn1Rt2mce+ssQ4oWW4jSCq6zEP4eqMDzrQ67z1XwOdu624jSDy4AgUiq2O6MXxp21oKaYzp49p
w4dCHVZ0aHGSD3N4CJrsVvPGrfppw4cKVkkipgBP89gM+xmpUFjQ1u0Yt9FDdV+O7dqCZ1Pl2ae4
am+nU++4I5m5bWOmdR/KNVuRmaeMRnCnE9/GnqCasyZT+Nlt1bdD4R08YaljSgieWBEgD5dxz/Jd
ijqo29hWeBI6lU1eJviiST48FDm8iQGHqg5/H30r6v/h3WIjiKqyFSyu8Dgv4jm7qZou/iw6A4Al
iBak2IWFr24KWHz+mhvJHItTNrJoKGOTtUbjad2XN+tWg4khcnbijN9S0D/9Rdb7tJMMFm0prlWQ
h+nnshMlFHAB8sh3vuFqPLTTLMiu6ta+3sex4tA7ZKR32wg2+KheyrBPAwI/YaAE9/BYfW4HwU58
q203/eEvs+FHNAWl2JT4Vo0vX+puyPeeF7spP3Nb+4iNXcFDHbNo7qccFuDcPxThqNzC2wYgobFO
0mXBJhYZvefN6l/IpeVuB5MNPYI48xyHA6beLt2laYD3jD23i9cWQJrnilfEy7aODwpM2K7TA/DC
xQlBhyPBZ0OPYFMThE3WB9EMYkMVpYEXfKF5jZavGVI4cuLKpO2ZqooFfY+xDDq3q83GJdG+nmEV
iRJOOHIBrxBOwpvYq3rquFGtEhRFPxI+HogCmZlmVzXetCNe7nYe2tCkNYSJvIoLFbGm9D8bPmb3
qemyzG2n2uAkllKdkxSbSclk3+tg3fWN59gqs7FJfjP4k9ZYmGKassOSsKtGJ47VBFsoSUoSFsGC
wb0wa88oKV+HdXHDDXEbnYQ3FukM2Q62JIjPi+q5Z3Xllg7ZmCQDWMn/4ezbmivFtTT/Ske9cxoh
LmKi6zwA+2Zv3y9p5wuRF6cAARJIQohfP59rzkx3+fTpmnBERVVkpY23QUhrre+mGo/joM71nRTD
cENESD7FwcOY+c9Hs37f3FveI8U0RJi9S9nXdx3O/3x4/ovS4mNu2iqJ70WYg9/XTPY7coi6sEBh
PtHKqN4//M8/5F/s+h9pSVqoRoQB7o4I1mcU0KYgI/lcg/uRlxRqyIj8gm05TGdRDi2IyWOffHa1
fziJ03DI5aqxeaYJ5YWEgeR+jobuL27+f39f6Edu0kqHNjVIsELl4r5HtTjDJP1T+xf9J6pMDQNH
BvuE3bKSEubL15LHn2r66UeiTEaAOUuKe7JtIYbDLY9gRaQ/J1GiH6kyJtYykz1mW/1GXcHQmRP/
ubBemn/Y1OUWhkPYgSsTGP0IO8MbmQXtX9Rs/+pZflgpA8Li58kO7+NhEUALynZtbf9qYPHHYf3P
dRP9yJXZWmO6donBfhhmNhwtD11WBHkTxIeh1/3tGNaDL2SOHbRkTZs9BWCQLhVJ4IRQTINobGVB
gnv/fgQo7Z2qo7/yMCDkj6L3v/l0H2lwPGdbyBdAHtAgsfrMdapN0bIuCgprLM+Kdh7S+5Zb0ZQk
lYk8jpKuUh2ixdhlK5TfYIYLYlTnCf7fClVHF5Pm1NrM//LtmOUF2NOi4jy3p0WayO+bJBCmUn4E
G9kj4d7CZd3CLS5xwQiPHdtmRZ2q4VluXcp2uWvXoeq2pRZlZMf6e7J4NVatEO5pDZXgV6AfZrao
2dRMpfeLvXd+2bJfkRjqBgZYnZgvRjm4G49UPyhmGsHSM8y4Nn7ektSwSxGMDUeK7TaPz0AfM3fp
XSflUDiSmHor2DyrFTnoIfIAs9UMcI1E/hNb90jW3gT4sZKAQEj72hyR0irag3QYgH3RPvL5wXvW
R+Ws55o/IcZxuh0kGr+bjSV9Xwiaju1FHsZdeD12M6FlrjDNPgeyGdxtMk/jSosGtjgJNjAicwxF
e4S1DmUverqc7Zyv7VeHh61O3IvUEojI0rm9CyhCds5NtFm4LhEbZvLOxpYrwLYENO0ism4hd7MN
R31CRc9ZMaySaQT+9H7bI1wWmdtVMte93sUNl8lXMwZuyoq5s1HvKx1mmjEYngvtEHhgB5H/cGqq
yS8ELczTI83AfDqrPnHjTRBnQX45uyAfbizbFjwAtojaFghtXsakhFzfb+8fEjDeUGZQNTSPS2cT
ecO7hHVxGU9I3FLFYIg0Z0QJpOxZRDOAJ6vFVjfHLsRdhkak5XvWbLVURQqW1z23CXE3ZhgwhMjG
ZulKN7hR/8ylq2e7M9MIa386T/oSTGdmKKrrhKUh5M7r8jDWHXAFmDT15LGvGxpVSnJWzVqFXRVs
A8FTh0ITIX1jLJsy3Fy3AZ4ZzPWURdM1X9oYjoh8yF/rmCl+kbJsRqenaz5v+IWCrkfvN8WyTNnw
fnPUQeIukIoSN+vKiKT9Em5S6gPNh+ACE8k5wJi2GcKdn1V8S6aBnAxb6FSOg+yigvjBZntJuWBF
HiNNumBTj4jMPE5qWSxLj9l0j3SH16EdnS8YZ5wUQwC8SuhwPjBkZOxhIZe9QvoNzFbNmyzHxrR9
Fddu9gVhgzrMytEXN6c+KXSilABRuWWuQtQxtweVxPRn7LP5aXPNdyT1hfcIrBEdgqG7ra6SLOby
KCcFpGaZN16ES5I/Up/oasxTt+41LE+a65XnwT5AuMN4AsVQv04T4RetbZpvkSD4ZELAsrDsXero
yeR1K+9VgBSvsiHw1am2fpjygqghn+8mz8RdL6GVL2ZXk9u1FqypdBeGrEp71iG8bZAnmW/qrlYB
GjafBPVSmVHf93pKjz5DyFa10szN+2AYvdqbmXi3QwWdiAJ2G/Zt5iMNr8JGyKYAC2XqLvlggaNJ
iMTcaeyELOc66Mcj3epR73Duen0FZvBpZG5+IxuX8jDwrtLBwjn2momehCTmeWxifDlQi8mUHbCi
uwaKfFZg/kJvU533/QUimBLwAXinkz2NV/YgJiLsZawV5ECNVE7srd3a4Cz7zuojImfWy7FHYnLB
FJyZyoXTyN1GtIPPIZ22fj/Mfl0R/hz67UmNbD1kwEnObdx0Y0UoRMZJjMHGOd/SPizX1EsoJqXQ
5z516fhrdv2Y7Xlis7XIBZujIpBju95NeQM8hNNtwL9jqJaBAgpGdsQltaj8MC5gBa15u93LpHG0
gpMw1HWhnbd7QLhZgJSJXIlXmxu4ZSMUb6FVOzbuqgbDFyA3M2u/cz6ivmQt7KAKYVNhD23fI962
SOjSFxRq70tCG7pfhm5+zj3iDJ2f2XycBFi9F7P3fr51w6hq4E4g+qZ3SvrOXuE8qpMrbXL/5HNF
2n2wQXx96FgA34VSTBTJaMipSX/xLNXQkOchrSEJbEV+0VsY9J1GGPQKUXR8oqqyBk5YV2Zp8xbJ
UCTsLrGipquGtS2k7W7gQGCR1rPzU0Pc3fgelHZDk07S0gpFvsYZ3Ocw0hs4XObfvVOemMqmpr+k
nGVJBSvMsG7hvGFI1cYs3BnJf3Ugnj9jaL9VEKRgoTd5PpVBBj87tAhxdtcDt/qSarn8yLd+nQrS
2Swv67xOTqqlCjb8br2KdWjv2w4811LOsAVUoqOXelmWsYidHC4xteGlgZSuJKoPT7Ee88tVbias
HEsRZsjwRd2r0o36GkPDeyukatauiGuVyiqWWPf3IInp+DjTLRyLNdNhs+96kXdl5/olqabIpq+k
zlNM1wOzbiXe6jgoZGQn8oyXytbVmotgOvN+a2Cj121yL3TdxgdQrTpVYOnpyz7WMEUPN9KdGooM
4TJgNp4K2O9lR9l0mylhRzE3Ryby7ApBcpMtZBv06yFpuja+oO1ClC3ndfbGFXPoNb1Rosni0o3I
LKpy0fO7flLpVCkdto88mnVfhLWjptRdb4rRIhGsmNNUuOugyzNbtjoXJzn2w3C5ZtnWH0wmAn0f
RWSzJSg5gPwoRxnCmW/pnjEVyGPbdRmmPzYeCnj9/BzIMo77OUk6XeUJJxdilV17YIiwmXbShW3V
p0yXNF5QUmmRyC8LAo6XwmicA4Un/WvP5vyyhSq8gB/ubScmZNm2tIuw20NGI6pmJUzvI1QdxYqX
sS6oJziol5B112vfDEUbChciDnw5GoE+InMkK6gktMBPktWc1zerbV+8QnIwXRN6XNuFYRKjUuDe
1OAss3EHh89gBTf9zoR2SC5q2yS8XFal7ZXZ5nopU82RqaSmJkj3VE2QmHLI/CJboJDh7kTCMZvK
3gydKNZoW8VesdRM13RprC2NGSg/yk3AV3ht8ya7MBlqkmKa1GJ/+ahP8iLeeqT7LSjEXaVrx/pq
mngUli1B/QAL9jWcv7CmDnQ1EVbbSnJkdeIDrfoRszLVlhv8p88o7KHbp0m9/HSWwaNGxnXYlk5g
NV2m2ZRfYyq71YcgQYF16KVO/GM+z32CtRy5sBy58cPt1Cz0RSUqwjviA4kqJa+DqWSwoR2AjUey
rbSGzduBBnAi2NM6j8kJcZB9XlEWcn7PoX8Kr4c82bICJQE/DiMJItyBITLXLEKjUTXO1Xmp+px8
sVmwCszf2lSMx8AiaLMYW9SuZZ60A73uwVJoStFqaG+WVYubJTKAQpsYRg5FuoGud0zyRvSXU8PI
I+bzS1Zi3xwPWUTYTbf60FRdqlp9v5HZ3eNzh98pq2GMKGF80J7CDXEoBYxq2fJjWzyLdgj0xqxu
HYzzVZe1OnuGwDidjymevsjKOSM5/24Hg3DUrQVSW/B1zB8TJtcOxs5NGu4C5OK2pQ9MOO75CIfd
ys7G+kv4TNm5jPkYTVVv4WaHhDQWnls+rgsqYN2PlwO8rr7ALYWFRYBS3Bdw3MiwfWZq/ZZH40oa
EE2cG496wQZ91L0Z5U7PAgo5fNYlR8R8lzQgSOLo3Vk6Bf0N9nGxPkgLndHl5hv0q9HqxXBaV7jr
VnOG2KaqXsnGKmKiOC43kk7xsXURw36zRA1cu43x5ki2FK2g61BWPeOZ0+QSYeLD/KZGHKGHJI23
6ZuIIDEqaUr4euuTxpM7ugS22cEqqGbV2IXDPo0z8iIjYq4birO/ishkE3QMg4EGgkJYXPXxVG9V
Pkprj0qvHa1Y3I3BKW/AuLtDMUptiazNdn5iw6bUlYDjGyquZVwx/mjMvA9x5eux3lBkDkND+6cu
SgZ77kb4Wr4EfRLLlyUawvSGrMaxoyeMPi40oQrrrFc3cpmT9jgj4iepUFoTUU6w/B93q4VteAkB
RJi/UQp+oSxasjlQ/7wNzkGW1uYiVoA+yq2feoU3RsmtmLokB4s3A+0uu8Cqz3H/YeIT3LRhXQe3
iIZCOdDVAd6gYlJdk/aQVOE57akPvQN8AgO0gqTGhtAsxPNjbPoUiw7a8VW+Kmk79yOHEWX9w4ia
bD/zBStX/4oivKjhe1xjP6NNzVlal7aPQlv4TK50p6f3lLi2zd2lFXruqn7F6VWImaPB5a1pv8VD
mr7UjOTNHlaAhiVIjM/wBgApcnxvB5yZvqIB/lsjB0BYt17WsZukvyUIuWx8mS9ULKrCXtCMeKiW
wRalQ+Mkq6jT6GBM4yNY8wGHzHew+tWioq3wukQUQhQWYONwhV1hhVPIgob7eREQnmMQDXnikFUo
G0P4vadZDUJwwZbexy8k6miGSkOSoIybvuU3C3GUv2GbncbK5VhL+8ZOGTuxZFEIXEjydc5f82aO
9L1tMCW4H2Wm+lIn6cjRaXCLLOGeYvPLsI/Wu4QQ3uYgeRm6XeGxpu3lhuiTh2hM2+5AFrpMN4Gm
JKoW7DDdhZSTe0AGKkJb1Wib+E61YkF1inlB+GYTGpNdFkJeeASxadnKGSX38qC9Dpci2Yahv/Da
1cuh0YQC6tqiX2D3uLBwkq/fQggJHpjlFpKQQOkZ7qaWjlUvbawuM+fat3H0tVaFjuAvhhJeCqxC
gpRDsXd9mHX4LVmxcK2uB8XkES+hfWnCvmYFXSw7RunGfnVhhpY1DfssKT0AE72jos36K4OnorpC
TBaT6sKbQfbF1jmKJ2G35BYB2BC++S1eixCPt3LaxEsVJVN0m+YmGi8pIDuK2gfHW8H7MZlB4uxt
BPthjUMP4Zc53UcTfFV3uYqo+LESPtodvEV1jITDhuR4t1Bgg7uKlVk0GZ9w8CZ9chPlSLi7TRCa
JUuKUfRYbmiU+6rdjG4ut7VNNPa3vqEFCNMQirfoQc2JwoT+ylvLuwLBUo6ddexn9FCBpK0uECyb
fkl6zX7SNQjNa0i0Xm+aDGq8PQa7MJaNZFLjV1jHBGFgYKg1ZYos+jtcYkrOCwuYwT5EiMUth5Mc
PIWHqRPHMHUDMtMtkykt4V9BnkmI6VOxwm7iQZAMkxmkutToNNdUshPOG0gKYxCmTpiuy/QwWEFz
zHRgw1CGwTS3oAtgm4PZy7KiDUhVGFdTLcFlswOf6suZjBvCyElWRyVaPHbvminPijB3bCwV0+1L
CmO0k5H1HJU8GthTbRkY05PKm8eJT+kXYTORlCQU7TdIwLYHhqQIDE18CBdCrw7ofuK8WBqa32K4
FkAmqxaTloET4wk/yd9ST4MddldxJ3hnIlRMqxtKWzN9SPhqwtPQeVCpId0idalEguCSbkEg0n5D
LcD3cNVWHIedRQqVq7FvXgSzk80Df2cAf1VCodaJAMnEv6DP5c3DAJ49sBqCowqDG4b+oa0xcbsW
uenP2ifhrrMB/Hxa3JNpN8+dYPcxssRdmQURtt4aR9doK+DoSV3NFhX+hFUWEMzUgn4ukhXjpHJb
mwHu0xiTFEm77kQur6Mk808uEvbIexb6S8PlOP/Qa1jjxBiM4ReB1wPkkCFrab4UHbQ1t2tIaV/m
YhqmAiqZILilk2+uDG1YWHKjstPG1qA+6XGFEbgUNW+fBo4UvVtM8iw7d1nE8tK2nN+FWYQkppZu
9tGGVEwIHaylv1rRWZ/o5KZLX0exLdFAwW4oqXGaGvRl4nYEC/U7Gfq+rUSG8qSQSZs/UKSMXgAT
V/CzssuMUnNp12cMa0aU0QEUr+hvOmkugzlLgdDOzn9pbNSdm20YZdHndXetFjn86kmWTSOGEQRb
Ru37bbgcFnR9l8vM8q6wG7Fr6cWKZj8Z+wAuUQme2YF1/aKbAn46bf2QJVyxy6AL2oteid6VcyzW
4CKqrVW4m5l5Q5ig4EViTZMVZIv9dIjhNvVq2bouJYq5+qaNXHSO6/zO2gYsUjjfsbXC3rldadqq
6NwD7X6Doj67Y3AiePUMHcbF2JC+Ps6kD5NDGKfeHhD3MpvCTK69T6BTvItN3UzFXGf+FfrF7CUa
3XghDB134bjsfYOBSzL+cDS0fRFr7V4AJMQFaDIo2QDbY/uU4TVHk3lDMQhHhpYGV2C3oIZ6bsi2
niYcoHcQ0+jgNKQrZqV9Wrs7CIW3i0VnSVv4Ou8vuDr8UJsrjEfi2RqHrsoOJofHRJm+j4Qb0vGH
qOfNC2FYXC1rR5CY4sQekCEJfd4MHqMqzSDwKDrEEV173kfXKd/8txrTvqchqfWNV7khx3wkz3no
C+/mXwlfHre+J5gwG84vumQTCrO/pLlMpqY54cEEhdJpije+d4OvjJ7dUOD2J091sK1LlaKCnksb
9C1IQxi0/aIb6l68DRTDaCQ65vc5OuebNrfsJqDdoHH0eK4LgmWL91T7/q4L3brsN0VjsWtajwHs
EsbTK+JcwgjHN6UY0w/BHckDcyI0NMh4qd34I042/8b8okJMIn0y4VwY2K8Rlmg/42Tp8K3ptIiy
xuZbY/iBGT1Gkk30EHFMqqG1c/Z1isYhKtxI4WrQz7OpK5ln3VxEPKlXVIh+Pdt1bbsywaD+EXQY
usKSJxg5OlPtvmJOqMb9kk7sDS9WdEzT7XoM6HCdd0Rc0W1eRJEqam+mNOdX2LOz72JAKPlf0C/+
Fer0QVMFg2ejVdKCH58t0QkiVl9Smn/OEId+dAnoQ8w3IjGCOoIlHiyoufooeP0MJkw/+gTwVrXT
0r2jiKQ7dgu2IxK5z2Xe0I/672mJW6kRHrxb1/f1o5Ag3m42+JQogX4UgBMqfVPjLN3BdJOwY5uG
20WkAYl+igBJPyrAQVvvcgmYaedceh/W5yjvXj510z+qv73vMG9pNtCvYl1sPL0N0uhzK/Gj9Bso
E5QfI9YK5/V35YZXMrO/Yvj9i1X+Ufttx6yvaYNrJ7z+otlWdtnnovgoi/7MrWh12yfdCti2Ccav
yQBAiy9fP3ezP6DNFPsrhUUAnM1GRDokLqVAQ98+d+0PaDM1U5OjNYQ6e4jeNiAt+UTWzyHZH5Xf
wJCgjJnedZpZ8B1hcaYivI8/xUajH5XfaG/WgSZQasIGp6s6dNHPwNKmz1ETPqq/aewxRdTvi9CS
+kwwr1B0++zF0z8vFaTvWjcICVam1dep78pI6U/5yNCPiREwjcT0PYWKKjbrM+aLSFJvvnxqpXzM
i2AGgFlAoKCqZ09vW9HEhdu4/dyG8lH/DXw0zbemgdw+AJ7jpuCUdc3nrJho9uHdTFwYwsBLwcGL
YkALAAMcBjTXn7svH97Oha91tsHHCxy8/HmZAExhSvfJa394O4cVFv0Yd4NnMkfHPrO7fiSfO3s+
CsCXdJvqjOFjY6C7d2P3NRfy26fuyEf59wwfzTR5d9jLqN1KR4U/tlpvnyMkfUyMYB4MA17D57Gz
uUZw+FwRpFP8xYn5Xu78NwSUj/rvBMMcePdCFNM7i9qR0xqBqnO4gn9BFcBhzLY6oY5DStZ/ZGn9
+4/1f/E3eft/rq7//h/48w+pMDhASNOHP/79UQ745z/ev+f/fc2fv+Pvhzd5/W140x+/6E/fg+v+
4+dW38y3P/0B0bugy94BEfb3bxppiH9cH5/w/Sv/f//y397+uMqjV2+///ZD2tG8X423cvztH391
+vn7b9G74uLf/+v1//GX77/A7789futaDOzNt3/+prdv2vz+W5b8jSQoFglhJAXN8l2u4N7e/ybN
/kYpjTIYw6BIZ38E2I1geTe//xaTv4VxErIcg/00y9P3kk1LNHq//0bTv6UZIQT/MwcY8U7c/L8f
7k+P5z8f17+NdriV6H40fhtc6L+skTRnEPBkOcZzcUphQPsx74IODQFRM8oP4xA7XmTCm1M8Lf15
GhX9jtkMQsSRryx3ndsk2AIgMbPJZbsY098qbdLoSVq57nimu12+Duqkw4GnZwWpuih61a4vHg30
F3yNu8kCvh23dApfuzCPvnMHbB0JkkOVe2IAocPZj3L+V+k9EfnjGP3PFwG/ZJYiHzZOI+B9YfhP
rjM1xm/ZBs+jQ+QycSStVk+4uZkFVljXBDyNbdzVSZb4Kq1Ts+wBd1/6dMSUfPP9D/1euklMH+7A
tnEHSH2y57zZ+EOYMw3z6tFRTCyThu3jqOV3jcyjo4vocgf4EzCpTZKZVI2Jm3g/okG8JWxNv9c1
+MJd36oF2dj1WbENTWQ94oZEuqiHZv6exqs5rgOnexLF7NvaR9NWBMYRsl8mDM3nNElMZdfBdRcY
TBRbEsDUOSXD+LYCN/9lJACVk+EDmQ/e8VlWOrIDens5F3OW92flan5FkK1bjJBEjsUgInVD4eRq
it6q6UfuNvUgMNCLK0um5ocUY/4ydRyW2r03FdPAjsrY8ARbTAIuFCT+YiGVgpb+KXCLfol7F3V7
0W9Kl3HQaaBLNRqQDRHEonTdMDxjg5nL2Uf5WoAkJnaZH9gVwCdkiekaYWhpmB9RvDQA44D9KuQg
H8GS6G4BWstDbXm7B4Ws+8WUC+AY0dTXrO5mWsQ8smeQJ6KryNCgykKyXpG8Vo89XIH3DiFuR1EL
cesQ+FcJRJftJ7lQ6Ebc+mqSFnkbfl2GnyuCZl6QK0kufWjjq2XhGH50dHrGGAZYYbLwJ1N3QaXa
DUbgHqOBYiVduG/jBFwnMavpJ5g4yQ2wcFNhwSylCrhqoVOSvOoDC0ZTF84XAc76a2W1PHhodipm
I7NHP6i/GZZXys7XeTjvSBxvoCY5kAXpqk8pC6c7g3nyzUimtXrnMSS94j+xEwUXfSYB82yE7xto
xy7HYIj3qNeCE7ycyDNjDPW3pIg7bAmGkn04fBWxye505v2voaUYsMTCtw+Ijhy3EqMbCygpBr2Q
+OUMlh2zIP+F/jUTZgMJgL0zGk0O2JPC6HZHKZx0h5FjJ9j8aYujH4Yu9XnmSlZ4E75PeHGLdEDB
SKnKynh598UN/G2SBuyNMnPVdHNpSC53ybLup6QOYLbKpxu+iJ2CkVlRA8C6dYyI90lLcjmtoL/w
dD40TX1hOLlXmHGX7bD9TGV8smu9U1IBL8v1sB9hUbDxAJSaCKRrPy1fXEQu6jz6MfddVNGQvwXk
ARXi9Zax3dBDDQsy9d3at8/S+Mc5nS/qlj4GmMeKdriPmukIXl2R06FinTuktr2iAJXqekVAWweG
yWDwMokR0gY+P47j/C3o3POcgR2S4WUHJzMpBCeHvgYnJqkSsXxvaPzYiOirb7y5SoNU3gTA/cs2
MfRWR91P3/CWF2Zdr5UJzsKnFwugeKLJ8V3ovc1vAwUtDgKQC0VJWpiFV9Om5zLtga4D98OOVEIf
hkVoMUuNFTuDk1a/47OPCE47S1AWaLjuGqcLviXHcAJBowU6r+OmBahj6K7e6I8+TbsSvANzZSmG
Yr0cxHFk42Ms6uRiXhN1NE03/aBoI6tu4GK/kqRCNMQNMfIl6Br2FuQ0OKawcu+ce3TvM5swMfKB
JMsuGnv+JVonsPsW4K9RVEx9c7EMWxF3X6A1NYeU2J1M0fkiVq4AYb/c1NdkGd/tf3jJRfcGUPoe
vjoY/+XY3k167V0/7zbkLxXJ8JQl7LFh1++8SEyrW2x8489a4PorzBUKFdVXBuzX2AB666y7z4ak
GNPh0Ia2ROvASsC1F/0SVbYJv24yvMFY5Sp7B4nYcnbQFcEZ2C073ypAA6RaZ3YEC0HtwzVrkBav
7822VkCjEKwt9S5Km50MjAYKsJ2CuL2aYCKTSFImLUOZn6+APKbtOsJOBQrtXbQxCywn40VUY2dL
2xfepi8RkOM4x7NqZ/qlM2Bb5+OdbYYbMZM7YvOuAsfkYk6h0w0hDeoC3ZTQ7EngISB58bUtwq69
6Whwg5f6IQDS1ma4Gk9TXbb5iWA8XUjwQgq2jqXeomFnluRmYaDltErduGU5q8C+Kjde1wBXTc2/
GQqyxjsHrm7y7ODhQLAxHRRTrg+AjK+IzwyWawpWqb3sa3U9bqy0XfCc0PFMXPCOD29FMyx3AodF
SmRfhZnfARIHnCrpyXEH6g34d6GKKuBLgAUM2A7r0SRPkQHruYftUdkC5t6BfwQGNc/royHzeR2S
K0gfu0Os3vB+NRU4l7Tc6Jpd1saOZcLhxNBggz/naUPO08QEAly1N+BYhOPtKM36uLE0uBjT+L5H
Zl2RDzEYniN+yNZRX+Vwu8Bad1g0wZBjWYc4/TKsUeDOx25Dy6YlAOwVBcVFG47+sICjUWjrd4Z+
Uy6FjCheauC5AWgjuc/Kqa3FJTSIVxn3AdaLKKRuO4xZxcQfghZbiy7Vun1bMntfy+GZmPRmowN9
XrN+ZWdfsycmdSlYvwf3sUjS7ILFuEGQ0Oi822OomRdDt14xejbTM1MIw0W/ZgodtLdD+P4qA7+Q
/jrmfeUwKc+C7AlgBLATwco87l5hGeSw6TViD3fZrsjWcbgxCGcCuq6/Zul8u60gA/5v5s5jSW4s
6dKvMjb72wZc6C0QAYROLZgbGJlJQmuNp/+/qO6Zrsomi9azmn0VMwIBXLgf/85xiE9vac1DxJ6f
dFV3FmCm3YQO91/6FUKRw0raPgLuR6PGxBBY2egmE+Ox1hg5L2v9Yyytp2ohdR+gZ9x0df7NKhgz
9YLk5iJtvK6f96sAoBswo3pUkg9DJPe1MHdlk9ziu3mI0/gp75JjKHRvseLUjcvb2TLyS9k+DEq3
y+d0MxcOdcrs5nH5uDQDU5XKqbhBnCCe4kOGM4jXV3NIQQDcKjSe+MRfHECfMaz2slX8bOpjro3y
ypqTTZZUhyXrf6RhfXb65tDqRUBEyZc5TQBtBV/LZoOLYQQM8+61ijEwm5V1L66Tt9jOO7fSR901
hXVgRcVRZT6OYZEjqueGX0QRBpWi7Jo4NL12Vb1aiTfrzACIvY9OVRhEK5anbg7bDbDZ6tXcqFCG
+2SOG/ZwNqfUHkgc4uAiLCR3TSp8txHtrdTLby1DBW/RyySI6nbYiLQx8SXAWvTzQ8R2BU9ODHNr
xfTtoQb3h+4aTPkcGRYbC4bkPh37cQPLXO+UEPShq6Q3dmQcyWncjQo0lpI0LKYsKupjEnK9UTej
oFLTp9kAbzDz1h8GdTsZw1btlDywK+bCqVQ7V9iR5iqdKndJodaepMbeFkv82qt1EAPyQgffEdpi
uRMHCQqj9ea0Req2c7wxFy13o5ogBEFVsRnNpAHMp9xmY8y3LKwN18w5IHF6bB24GM+ylWd6z7tw
Xc+qbkybCurMc0KTa9+E3+caULRY7qpkat26tUSQi9QvF8kFnjkK043BkRQv5WtBDNBh0qi7ubeO
qrF0zwUV2y6K7H2YJIpHwqmv1LYOaQyEv8Y/MPzFXlS2z5kYbmtLPjPN3EVh6YG7c3LIzOuvNyVY
PqgY4ycYyJs5t72qirM9rFbjSkM5C8O0fa2o3+RMSatIxfGUduH4yMvITXMTbKxgdsr0By9E2N6t
ffKc9vFO4XymTfYMs/GSvuCstV6aUGk42kYtiOWcgWYoO/CLJwvTk6fVzIoLblR16Z/xn511ObmN
uSL2jC8M3LyiMG7l4OySZn6aZpv3uAiq3vhYzCNu/tQfu0V38agf13E+Yur/3nT2uIni5FqSHWXY
f9E6qhuHMesKPw564GRAheCBndF9rYdwa+En2bJV1fSGdnkrmxoqOV2/8lm/2lP0CnZ7aZJY4VmG
9pQa7GVejt/sIr/TlvjUdsa8YUylQdcZ9RW/iHpPbRkmR5ZMDgIfQWhH+15XT4miuAA+ATPvE/7a
Eu9B9FiaSwyvn8xuhtU6bltm+vpyTiPMsjVAZgTESQ3NzseCwzXSN512b0ftgSnzRjWT1R9SiJqt
mXHsKK3JQZ8+Ek05eGmWblZD+6EqMGHFeErneGvK5VEo5rJt2FiuVclzq7X3edZQznPkDj2AXteM
ri56f8rmMRjSKn7MtUgpN11u4EIxTafaQRC1g4sTij6xsF8dq+j2ajxkQW73k1+N0mHGO5p3DdU2
ewitFn8FO6f2BNCUeyW2Cl8mSRT03ap9B+CWL3YVL0ytJmvFzkSCdnzNeqGFYIEJdCfQZ3iTdnoG
SFE1LfBop4hDrDvhu5Gb2qtijEl/rS5gMOo6TG5ppNTIK+eG5rWLx8jLy8WqvcI2tEdzLOjiAEwL
jFCq9j2jweDMSFg+T7HQ/pjM4dpGAMBf23J1T7R3s53qWp19o2nFzdyO+Qemleo4giXvhGrjxRzT
aT/167BjiCgu1mDq4NNl1rlzSGoy4onmhzgIE8LeS/M1kfboGZkpIrdQpwolRLH90uksf7Hs5sPg
rD9VCpAetjQZPmGGG9/lGi4Hu8/qV1Oa5mbKVwffQ04QkSoV5rKxhQUH5rfcyaQMH9K+sv3EEdpu
UKL4Q85rv3iJ1WbC1cRUMGlTioQDzWlsr2F52Y8+i8VNEebSlVZ4mGe8FZVTFsGiY6PnuGvNj3DQ
51vKiQHWpor1CxAaU2raFeMwZwmnlUlN3GcwPI1q9rteOvozMrb6tdK4+HNSfF9Lx3pYy7Xfyi4D
Gmjm6NITbZzH2TN0Qe02faIEc9fVwmvsShKYG1dn4Uxz0IIH0VhVY5B23VVTEM5uMkTOTVuZ4qGP
0isvfx2Cq/SUixuVDvxyPcg4CC2tfQL8i0mCHce31Jy1fWsUo98WC5Uy/p/zOhTiDJXCqzCc+kPs
qJUfXWFFh94+mEccLzknekPTtVCvrWNu7Ubbym6zzkr3amWAhg7R7C9TbOzbyehdIPV5h4MvdHlu
qpcmKqavWPleupn7voIlp4UKypb5DRFvZvJNAdGK6JQgeGmShqRwdQUweMkw+LjzmCOQ4G1/1+Mq
PeqVPk1urVE0KhZZ3Km0iHDX0vDWVJCb0RtqUIixOTc6Tj+bPp+PPT+mZmkGrdqTIRDZrdeZxqXR
aOGqDpIOT8qlJ7iVx1pM1q6Lxv5YmVPlr+jW34Qu8o2Kj/C1GtU54A2T3xHZEX6BJyWZGu4XIaqU
912oFudmGBfaZAaLTw7Hx65dErCWniQhxVvMeAGm7ixaLsu4zBkUhKuxo8M3JUJZbIDVVFKMbmUl
8nuRGOkXOgf7A7Pc4i/hFJ6qGrNAE8XLS7bI6DGcrBkIyLBudAhWFnEoybbWeoxyY7Z4q2xzwcmg
NtQ1UXYI2Wp9o1gZp/YMTdW2c/qiO315m0mluLEiaPcE89+NXgH346YbT7G1rm+ZypvOZHfbXQwu
ElzNT0fMMMONUy3rG+8HncrYLs0NI61hSxRej6fPyJNzPRq2BM6uyo+BPeAPMTXrqXaa8tZwagi+
TpNPjUopF8u+PqpLuzzi5eMtQ4PXdZ5TRsIbV1YIm4aONTgJO69SuvFIk5LsHas2b+gz6o3Mxbop
DPBw3KPysS7jfBeHVeo3itFtSeNKd8NiDxtyVlj11Stq/VWMeCV4lSrbDhxpE1n8033Vh14+hqFn
W0rxstjheizwSW1VzFhHS/Y3DKMfzMZimWI4ztQ4FBUyQbxpces+rESAehJOZ0OUBWnRcxXxJ6K1
f43XFYfA6CTHtir7p3pW9IMKU7cFVogfVuC6bQdm6TY2cyPLWTt0A3NRH0OhACY5lVNQrC2GdSvA
++7asspPWhtlr1kP0eqXaWWdB55Lv4qbiGq+H8SlSpY43knwQi9HGufptgiWUWw2WOLf6xR/mlvR
n5cK/MrtmwUY0chgbzdKW/bkxFTZU4LfUncXx8lvGoPVFG6YXFtAjQdSWiW69UDjR+Ou04jarW0+
FvVquKOlW5s41cejlcdgkFQnBhYOIJ5Wg5d0WXORYGGtGuyLGfWPOeMQscIqP9Syqd/VtVb3WpwD
wS6yujEdyUtBtJ46yuxSZkZ/XyyW+mL3/XBbZi1HVEgTeyYDyPAHM/2S5IUaHzN9DR8gacuAUUj3
KguhvYtEMYMKsGmviqb/NmPHfZ9kLb/h/JQPtZ2Ig4mHHsaOMWTu2sIpKe6RZWu/gT5+tpyC1MUw
4kRG6mi5wyfVPuNjpadMoL9SdzEd8WbnUfW1S+P8G3xbW2/TMG93oxNVEFJJH9LrTU6yw6fgPOaF
WP0em1GC6Xp2UJSsyLyC+A3H3bgMdG75VIZ73SH5xCXrtKaox/q8pQfWHmw5T8EEqnQbp9J+ZPhA
EdBow3AqhwRftkXh6MaZQ5QQKna6a0nofzabzCK9RVP9FV3cdLHwzhwYdT0eVqMsKGr1GLixG6pQ
4kIZ5XFasafNQz57+VJOAVil/gblLb/oYhwCrnZ50NfUkF49hikCo7kUH5E6dPu5VMObqU71Z0GB
cmN0aqS6Cf8+y0ITe9/hDypwR9baU9cgG/tOsyaPda6awRQnTeUV2K29PBWGm6eq15iRCIh60Pdl
o3PcL7XRPjR5PjK9NJXULeNluWnXWpwTFpK+RxqbCGCnq4dkriv7CrXLy1CX0220FHJTTlYH3c4I
HutJDuU6O6Ik0VxmAK7CEXtFyYcnCQ28X2ZOJNdGRX210+EjGhen4p3rIBovKWH5G/MkhPTUdNzY
Y3kbRlG9E5Gybtk9Qzuh1l3QwH/O+pxRQIsM5T1ULplZW0d9VvIScSVpT02rSlbLdgq/qAo+xj1R
eUrDXgUlRfjhBPsA8EaJxtB01oy5fezqpn6qIgXFKGbD8GHtUeHgVROxVTNELHsoLNXtB329Id/T
QluLR+mXbIEJWjnxZr8uJithnzfdmsVw6mr2RFMXHkdzrI40mK0vy74milmohzlvpIqwoRl3qGbV
QatxOY6ZPh9bB1w/7/VrPxeXi6cSXRbkGpJkXDfWQ1SFETW/SIbHutLMl7YSZjDwnZ6NySh3/TR7
Rb4M2kZD8f0aAtGLczUZVnE24sJidFymr3m7lFsIzXYT50yeXF1PnGuBYTd4d/GSbdtkkIGG0D0/
D0Nj3tBiqOV5kewf3ITrsmbbtQ5nv5g4dW70pK1ubKUecIdlJVEB4AYtRmMjfUeuArU2wfqOSd31
zzIV9t2QA4PnXV2+r2ld/ihkV/uUIsMTQWQ8E7mjfxm7IRmZ/lX5QxezfpgwDmvfRCoCrJpm4lxi
ibrp8mG44H0U+w78j32TenxTGcACzQDV2ipX82mu1DeoTNxZvSO/XlMPyiDvF4o8qRv9NovG8QlZ
rMvcPom6bVRmmmcvYCT0h4Uf4a/ZA7Wqx4ya54n746MrTQoD1KUgTJ3+XvRO/7h2I+ILC+/qu4Kj
Jt6oq8atkBdxeWc7TBsUBMuNWlIwj1WLaRu74gfDgyaYyqWYGZWoy1YMgmenawZHcXUYTmBZxPrQ
GnDxo36pxpQ/9nGtbPXSkQemgbhSe1vLt1ZXVk8x/LjPYdcG7EFqcIkuWbcxIEa/kagn8y1R0c1G
HRvywFGNqqZv3/ldNVqyuv9uTTLf9L1QsBDM66UHcvbVWMqNtZjDuZwUmifd6npkktygVmuIQsc2
fRuGmbhNlfXRSZzHNg3n+8Kqi60hzH52+ahkGsw8VH7EpoenXGE5A03FNA1uYhQttfWk26CcQPz7
lYiJnejUcKNWdn2PfxfxoLXaTW5H5VvB8rY3DpnpBB68npU01I4xfc0pKfX1KZK4WXsA6bcMt8mr
IRXTmxj9fcvTSn0sw+6jcCLE2SoO/RpJ5cR6pRF/eqPloMBkPbBHrGBJJN6XmzGdta8LtrpVs+eD
bPmseYaxzI3GrtkjRM+3ZmnrvZd3KIAeOl6W02CnxSmkw2LjZH6bGhhdU72oj4ViYUPLyrLf8hqr
30Vpjk+cQogdtKgBrRXVlVyPeKSqjaJFJfKf9pGxsw7zCPnEDEUykFmMqUuy03gX+awswAZJsVI9
i1ZXv5sWQqKsGNCRt7X4tLfTuV3XcZsuIYt6i648zK085iCz3Cbmi6a31k5oo+YvmRreJlNTU/km
ehg0UPG9ZxlKcRk6pg6yEpc8acz3yFS+YqyPn50K3asNDSYWSh8YBTIeLRej9auplgfupcqGriR5
YNG9SsyMnEx+bCRv7IDpStFl15qySRr7OXKQNaNstby5Tz1rHPaaUrVeNpXnKVc3yP7ifuxa7Thm
6HG0v5Mbh9f+fVBv6q5eXkpcpf5M4eVaNl/bYla6yeDfWVjYBlY7mQ8Yvva1pqFVOtpKJ7p6+IA3
0iqeorB9avLV3pMUquwpMg6LNr+Jsb9+9rwXd1Fq37DH9jKlJbQkZWGlvIVlebQbxZ1lvp9V5z6d
y7t0as/EPhZcCi3f2U54Fw2t9axqa+7F5Rh6kS1mV7TmPqXyNF0YauWFsrN1B6Ej9/T3k9lAUhtC
8Vsx4z2baOvzKjChZLzcMov3Fbn5sKYLcY/SbK9WNkrBbwlU/cRM2bE8MSdV0OlGkbsVhW/to4Ut
h1lo7SaZuvpl4ugL1tiovTWxtRcnyXovIkLDY/R2lZrq6b7nkS68bDAYfmqahZjdZYQpdUv62C22
MyHFh+mJHW0l4sZUYGExmP7advHGbJueOu9avyG8a4NEweB91i/EX+N3JlJu59C3DS7wNmb1mS+h
VKHFEgUxBJMmOCW7OL+Dy9AvtKSIva2zlIFqhutl5CwMZqs48MIaX9IBq1/HBH6zZj1SPp35nj2j
4bPSmKpvss44dHtdp2nIiJvCAjjwiDm2Pfkqjg6/EGNX30XVWE07RTKpaps24yJVzNSmQsXyn67s
E3ScYUN8b1d4ajT1yMtKjwnS1lavH9fsuGjdcqJbhM5dUEVLWuXcFdhDXh3Ghh9ERKCPLU3UvymL
Ud2DxM6MivAl4VBfjkjBpbIxjMrYF2ueGDwWcXlWBOyf1xvdiVf19JSLrj11cDdfTTF0aHxUGY5n
qH330dT9fJhTM34BF+qOM0ZD5rxLYuwdZswB+Zoj6/NAMPBWsyOdEkyJ8PrCwhTeOJEj4a6kJmDt
pOpAYFkm9QHtbXwayjFdaawLE9ui7pSnZVZFtY36WYYHNsZizxOr3hY+4/sypbBajYfcHtODTYDj
2bKnjFl/JvZiyQamSrN6z8iwQU5grzQ1aXiEyBEm6mNUHLD54f9bNLW/CTMjpataZMLCKN1+NmJr
KV1mkRVPTBlXz1jYM3+sOIjHpinv1FnFzTZhb3Pl6qhnCkZ9j3AtyHSIKsmlqBQKtFhZWoc8IIKp
UW8roCAddiB3SFMye9s6KLX1mJNLaHtGHKWXlr70mBhN4odCZQ5Fd5ssJMTqpaIEZpgRMNRmye1K
yg2j3bbWbrSBB9AjvGvgfjTzo1Wq7JCJ+uYmJQPhhaHb6BMsIDZmlkiPNzbfj3kiU3++XjLp490Y
4m3HT0jKsm1Ny2NpDNWTGYbRbgGmcG0yL/zVNMKLgo1vx+q1WBJiUyYvRmOiStgx8S+GMj4U6lrt
FGrXV32t5G0uyVui9hrfuljIoM9ScWKv95h7GZFIXl07+e3ax8nD0g313Wiv32SCascuhgV3xpoZ
+GUUwuYwEiQp0y5hltW9Sql5X5aZedvombWxkqKxiASyiAJKjHyfLtXI2FtXGTJwholGET9UfkNP
MdL4GSPN4nMcaPuo1RUviwrSXXNtjZmKqubZ6aoY8gCfWU3u5L6rW/UbKS3WhkGucVKYGRzYHVxe
lqKx94wKIz+yym9xWD/koQI4WNMvoq7yN5rrvTQQHbTJCBHk+LJjT8etv21V5wcBQutjKmPpDXby
XasJAxKY/7Z04MvZLhKiHbEpPjIxV+5jexjuFqY6ZwJnkD9DciPmgcnYNZ8Jr5awGt0drNT5SoNP
+9TQ/bJ9ozDvZlwqi7uubevJq/+W19JS7uIps7fGYhvfuf0BPepef+6iMtrR5MdITcLx6Ud3Tpqs
uwG4XXdxK1r+KFb8yU7JcC2vWcvaxIyDjL6NQ/LWivhSkkS6QSg370hXYoZJY7cGVpFYbO3R0snN
G2OIPHWQiH85Wzv3iFjqbVHa1e2QxsNlWvLqnE6xNnmjw2xfsWx1T4/PhGHKEKvypvtRKEn8Mghj
SVyuYMqoYxL2tsqLJ4xyxAqMC9JZU+mniJbSLdf6j0SKdptHyCoMO61TouX9TTqJ0a/bDLt2bwzv
5CHVmzaxR3fFt3Ia1yrc507ORFISmtQ7Vs9KyrW8aEuabFivCelHusHoZh2vTw2OT99ICrlpbfDC
Ns6dFuvLJnFy7b6qs+Us6tLyptpunq1p24AkeGHd3+Lkmt0BSEGpa8WrQZogxC0du5Q5OkhqDpeM
8iQ8lisqy7Ao8+D2mpUQKjLmR3Psl82gJSkEw7Vljnr+VQJ5Dm3TlS9oi5AxBPwQipcdSydub1Sr
TgI62+xpXbX+ZjGmlIA/BcMFXV4QVWvzGnax/WImwvzQi/ZaT1RA3zKdPXs21M3VDfcE7fs0dcVm
po+4sZeuOSjFaF0GZRVcY9anSFB0f0gG/IZdJQJG8tIt8rG6RfPnu6rarA4bZCNlj64cPlupMgfs
dqljIrs1ERAQ031NiRZYmd874UccxdZO1Zo+cjUW12h0XumDQohQ6cIfTmemGNMOZ1oxcGu300lG
EovlNZ2ydRPWIH8oAHcbJP6zMxYE+7Z6ZEE+oNXU8jo3F9liHIaR4rLvJqYtk1EPrsmY61FVgQV0
UW5H0YaYr+brgaok80cFq3M70L7bG5yBeeoaddpsSyKiwB+/EwcivHhdHkdlgWhRxwN/Rztm6Gtb
woOIOMnMqnkjL6AJQjBPhE9dxvdZ13sOTTMBRQzAyR+QRH4VlfFhJDFzfIN67oKmll5GYK+taWvN
Vmta/IFEuBBLYhdMyHV9LjnzSU5i+KtOOOsMDCR/Ynb/hcX+GYP9I2P2r4QoKruisY1ZU6QtP6eV
k50yJxxHyW4I48ibRFtW+ySVHDA9ozAfIKXd6vAF24pe7WTbQxy5QwuF91+B7JCqNqleqqIpMImK
YymfWPkkIWyCxDuTpJxZ87IY90DCtsF/5rL+V5T2OXlvq6760X9msP+Cbd/U38uHvv3+vT9/rT//
l/8/0toaEPzf0drJ9InUvv4P/yS1VSn/oXDhDUv9J1qNCeKfpDbFzj8cHkzuDqlZGrOA//2//kVq
S/MfsKcOdw1oNz/fFbD+F6ktlX8YUN2mguOO1I0r3/1fkNp/7H//9y0qpKpbusm/ds2q/VMU/Rip
tlBmRT3VJ/VmPtm3xU4y7HDNY/8k/l8cA/yNq9XsT39Dj3AHxMBqJ/NuuMTP7uT/ztj46Qn798f/
lHZvOVkixMo/rZ2s+/A0vlSnyle+RT/032Rf85T8hWX/95/45IyZENv6VXbKqY3H7La3FniAiA48
Hdp221twhRuMqfMhn8RukV23H5Yk3E2dMvu5HKCb0obg0GEmQ3TipZPl1ybdIMO1IXeMpluzIR8K
Y7c0rUkl26jIpHXu96mNyUeX3WaVab0dJrVFeE+VwFFivMqmbm3NmgiKoe0aWME4DlROjBfSHgxf
9nb0rpL68WNyMhNPpqEDKQ3FRiQc9BzcVygeVX5JSzBNO6/bwERRLAF6aZfuaZ53vTPW26vzAIR3
iMEvSSrMRtHsuYWcbTQX+a2SK++EnVQaNN2QPsikMeB1HBuER9ODEeGfucnUf7B/hGMcDSUo0hQr
vyMrQG9bO3bkdAay6sutkdnZJewotSuroAfO5NdsnkTQ93ayoZlXz2NsAkwRm7AVpPocc6zAp4wB
uyvCSPOipXP4E+hUfVHY71Y2gAOzJtwrxmbyplhE+0yxyiDRjOYo43DyZEjkjaOFkVekyO6Vxtst
D1VtD4H9pVCT8ZxKiqRSLZp/Ho9/8bD85W1wvWH+81EzPicQp2IYw3Zu1JOlnoR+Tqwje4yvw4S5
szfCOprm3ZTsbWdPmMpv3kB/9WH8n3vX+BwW64SlEbObTTsV2jShFYyE8ixZ6rVDHbmmbCRi+zyS
wqR2v4lZ/vlfNJVPVi+oc2sY2N904gvuzI0yuVogN9nvdqnL66vqPy+i+fkVZpHz2CzXB76lPyfb
55wO2/m24OuI4eCMm/Q+Lo8Eo7kA0HAq0UbFPZEcSsFM/v5Ph/tPXuvy5yeC8XlZPN6ZBn7SWU92
k2ydqHtklLRdO2cTN+kZ8Z3dNc6F1F1GUmlGQIT1xdDVdBuT0nloV2KjoH0NGDL1Jb52BCCFsF1Q
fVb1ZRL1kRPlNz//T3dbOLws/nrwWn1v5mRTrie6gA2wK8MxV99YBeGE3dH4GOTuN1fk+uv+569i
OJ/eIibYnBnLaD2lY9C2j2hbYU5vP7iv1uR2JMFB29I+VfHROky5lwhPQgc/WeK2H3asaK+z27//
JD+//f4wPf35VdP11M/rIpaTHjDUGqZNqZ3M+hu4BrnEv9sf8atv++mlo+LDVNU8W04E82yy483o
i9PiQeRdsvO4J+rGTbxiT/ScR0u+Ja/PVfzZu0C4Bc5d4z8Ubrlftg+tZ18OaPnucPzdm1a9XvCf
/RDXs+dPr1pbIYYl7fhoqh0oCo2xS3deAB5P3ab6oVUu2Y/ldGBgQ9yC23z7+6v+iyrC+Bz2PS9V
Oa5Gup6ixBsKtyEKaHa2FaE9RnepnjA6rEfTTn/j4P1j8cTPvuWnOrYbRNGjfPAABtGOmGsXNM5z
OGe0Q+T/7lr+4qhht8Zfr+UYGXnMwo31ZAZhMDyXe+Q8j3noLnxwnsrdeLD92gu38Tncwhx7v7mU
12fzJ9/tc5wCZjpMZma/nhSC7VbjK6JGqm1bmygqv48vLIJA13+MsS4kaM8KPJ5BqJery9/c3X88
sz/7AFSjf76FTAtNEnh/PZVW7PVD/mwr5gXx3beN1LUVoj6t/UgIcvXWRc6manK3zHQ/N6ygiQHP
Uix2Cb+LMe2VtP+atxpRuIbFlvpjVn5x0LJtZ8GtsJ7q5W21ySFSzI10LD9uR18b+23T7e1hL9JT
V91j+pDWiEPj2KyEq1YHUT93yv2Q8ghpd4nxki4DTpLnSWGeYN9JPmGlTtssIedSRvfqcqNNNHZA
Tkvybi3klYX7cH0d7CDP5FHNq1sStA5Lnx5jEUIE9DSIQU++n428pcW3kd7v524ixtby1WQfdee+
NHezMbrzdE+5M81ncECvDpW9UV0tDvoC1/pA4uRL7wxv88ibvJuwLfXGRZtYN6wO56b+nc1X/uIg
sj+9bB07yfth5di1g+RoSFc550d1lx2HxCtv1V2/Xb/a78ppfjJf+vP0IE/dbw78X50z9qcnMBmI
bS9i/nIkbiVqz+SWwIvtPsy35nMlI1ahkKh3uF4pgnMV7W2Wd3//gPyxgPcn9+fnyATV6lFVi3Y9
zflwBpz3VlYcOUxnicmZgtYeb6Et9g7yqz4+l/AHDll4jo2Aa5Nw9Bh1zSspOSsJy233FmeEAScM
DKxH5Hx3SENfURs/JRlpJbKnG4JG2eYF4F3LDQkIOutjUDcZIDCuDHw4pGf51ZSeOXMPKdlqLSyW
ilBsZRfy6tXwELWtG2ZfWhIXzZtwgD17iMleKaod5OQWZuw0SApW6dbED//9JdJ+UaCYn34dc5QQ
iUUkTwYZt+gzr4vYo/ovwfBD1p6mbrl/tzN5ZQ9wps6Xr3xE+6Z9koAkHgE94zMDhkuNm6f1MBTO
J93yOuLjs8e//3yf7MH/tyz9vLa5WIfYMlShnuYhiP0FC2CxHTs/tcgdP6Y+o9hGuObDaj9lgYmQ
M79wxNfe9D0aPNyv+woogNUv5o2AuruUvzv6fnlXf6qXFEZ89thz9g4s+2pUwE6stVgBp5JFLcVZ
Lb702Y47zHXMg43wRTgt5w2Do+I3wS6/eH1/zowJpyIhjJizEfbSK2YwnJOmit/cFn/ITT95cuxP
fXhG3QI/2shT0jbK25zG667FnYDbqgzdtHVGZq+h4Vcq1FmbzvJgxZp6yFVCspEJNRdojJUOOQ87
icaJr4YEMnfkCbu1TiZVHTFex91YeB0Jiv7qmJCOvUpMMsN3Hj1C7d+zccLM8/d30a9elJ+qsLUQ
pt1HXCsKvWXc2RQbMTG62fz+9//+H8vGfna55F9fhLOdD6XectAsh+ni+DgWtsITXsu5qm5/iI/E
jw+/W0r986UjjvE5qwU7n6pPXb6c4iggT+XN1lnHWtzRs4aohNM9tLI79htEbr09VukNPuS//5q/
uIyfY1ySeCILfKFibMqgZEjBMKwSN+38ux5Eu16un1xG69ND5UxjlUelvfwPZ9+x5CjTRflERODN
FhIrr1KpzIaoqu7Ce8/Tz0EzCzW/EBPfphe9qBSQefOaY7aJXnzSuvzxU9kdsRlVvBqJM513gPIR
j2QrVY/oB2ss+WG02kT7/jv6Rrbz5/mD3uwyH/2QeZHS5rVCQ3VuGzE7vvsZMoOBmCccaT+Ta3Vq
A0M0ATkDjEtWSxMuDhj+XcIdRZsl+jc0mYiwv8lH61kVRn5Os9KbZafT9+hnzU5l65Ue1fLhsAUl
AbPbz0i+1uDNja05/kZRqXVeD8WhH25fdKaQO2NDAt9kh0EFuW1SOeyJUDkYxA3SLsDYQFhLsqfL
4tHvmp2vwgPivAnx3UYD8YD6aoxWTwj7Bp/tlVRz8dFnJ4yF0ya8BkRs+m2l19vuXO0AosIIahOS
1FJ24ntxDK1Uz7VGZc3kKhBO9QzmuLIhpoz20RPO0ic0Xml45SGCDPGb4ps1rHCyCGqVPOb56I6Y
Y0rhLiecL2JOQvz8J7ZC9wp6LbACvC0DuV+c+OBDgaZ/KarVt1xoeJZmJcfiljbG7BYXxNFPelkA
TsGlgcLa1YdaqPfjsAEjs21fASsC8porJc1vjbp1PFMsMaAEUsukgz1EI3rfkMGNTq9pZgmcA0N6
CiRmIBfsuN2BkwGBJRCwjlW690tQ98Dqf/5el078XDcnlVLwSqYfXhoQHNAh56e2RFAxc1ZHghhG
ACbSKNUlEHvVPBuIQlskZmRDMFPLHdRUKhBZK123m93sg488V9ppmUoYYui5bvvA35QirDLgqgIu
tHQKaGvoaK3h9mWmqGkHsCoAwTDBKqpAhegqOJrg3/a14YWfY4PbBVNg6G0CvZQDXoBKDA4m3Kmj
JI3GuGslHN8MNB/93ln5FUGgFWC86dgh99BQKjFoL3hk/C72GIxnKg3fDVlN97T0ChxIoRCmXxH0
ullyP1p6FqmTHIquzYi0LEtIY7EAd2sQ20sIYFsKRo02HPwAi9Xca/UW7XkrNHEbARCUoM918HRu
sJLRCN+ZjVfr/cugiy/JKfl19yJ1zMM3rmL0Na3EpURNnIXyhAO41ZXxS2WTIyMBIczAoFHjHPzm
Q0RSx9cF8nw3L3X7xFl85tHRDtMGawV7iNc40Oe+5FvZSZAKUFpyARLE5FVQaI+R7V1yjdooZM2f
beo0PPogsxAM7YV4TFssLTrCFh0U0uuhNe6klWxzqW0zl+cBmNlvofYCMjqA0Jf+BZylN+qviKbR
LoK32doIZSGrFWdxNsAcSwI+hZm6Q6CFQpO8K68g2+56gCd01ga9pN4gF0WqL+rPv9pSPnWrHu8a
YWDN9VXAYk2/NWmF8P2Jxel9EUDSbSYTnkOw7YuNBHZL4GnR98qqC+1HYXZ4EyDX4enuMtvOGaAw
AZemahRhpfbeNToG0QjYP017DITUzsQNZGpBRzg2dg7nssTIVhKKadT4aNcIs2PsA7UNjw48etZb
IjhkhZO5GqMYGB3lJIfSAKpdfaB+2SNtCHBXAZUaam+qLJhQWS93YWso7S/NHoEGgy5moJzkHrZ2
Tp6D7YtyR4WQE2i8HgiViTp+rLy5hWxDmJ3omnIh5zOdMnDRXuHA8wWHp4+MRaBbM4BcOEzC7Byz
HQ0OObD6W/nEkEuv8gfQdFdD0lK3UJidVQmgT6+czmpo8zFq5mwTm73R2hypdgEQogbU1xUNccKG
7L8Otkiysum4heMlzLIotwTgG6Y6DNIY1dsHV84ozjmpnNQcLCB07NFIvuIjs4EEwpXaicfMDF57
rb0qjqv6e+x+0hneDu07O3tZjdALyYswO/M1rHZgVIQfpbzACVlCa2UvamjSIkC/0ySzES4Pa5nS
whRYEGaZEkvTGZ1NcQyKIRTQgZpyzq+QzWH0cBes3QMLZ5uf9tVdRJEZHsZNPRZpSaQnjmKwembG
Rm6kRDZHIhJYeZ0Hu95AS35ba/6uNumNcBzMz1jPX//bMeGnH3f3I1ivFNsSDJgtZ0AWX/8rmeAf
mJS9dtstpR8TFuF+gY6F6nY1tWZqAxhvPFdlikS+BFqu0oTRfGRxlPHHXwvTSy91Fqu8uAcYb/py
PoRsZXBJd2hFBBq8TmoNOSvnk9ipqRffBJ4HWGB/R42msvJFlwp8fhZzfCpKu3zKd7xr9tWdR7v7
7beSJb7QP9kFsCpjvDYv8d/nn26p+8LP4o8H7W255LEaq8mm6FzOUNzC4OLM45+RMMYBQjQHT4OK
BUlIpV9hNaPJK+954UrgZ8EpVFh5VEqsHalQg9UQCfS1252bPtWDJIWfhZ96qEJZnLZkbUDsjTdH
Q0YJT6vwCbATPTnHpNI8AyxTTbCgNqcCOYEjcxTV8oslmeEieYRmzgYjMpRfZM1TnFsI9/wsAPEc
jCzC/3tcaT01oCx+hT2Kw6gYPNiBBRaDzptQmI/06grmltr/Zlv30BjJttdr00IlbYMxY4JdiVui
s3zbMyR7ZStMr+bRK5vFqzGOyoifDllpABK9bXSI5Fu5Hpk05oUuUXblPjjy76UW73xTNGUtMJ6v
fMsBHqx8e1t38SOPA18OS3SGaWXfROh3a64M3xloKak9BTcplEC7PAMrzmBx+x+Uckdlx05UC7Qb
rmz34ik6BupA3afXBvyEEwyP0YkAYFQqjI6iSBUZQWLw4QdIRR64siFk244gvcqK1VdWPwl3qOC7
0eHfBt4aUgRcCzSZSNIcvRqgkAMM5gpd5iA4oz5/YmZhH9yKnbsn5hJgIMDKYLaNJhgg6pqMgQGR
3rx6+hu6TWZv8gZtMA5851ZO+lL9e0vM7pac0BRSRGNJ8AftTPXNK4Pv3OgwdtFg0KX5BuAC6l8G
0+CK5Lqs5mah1+S113OT0SrbV19WHn4hvN7O7N0vyYsgzIYp82YO47bTRZPX8kOhQTZMZe2KAIto
S6fimO/CFfv0pZh6S1LuVoTpOISDphVzD/J90iGknFE9ci6seQDBIV71xWDngcagRbrMA6WzFsyn
MPpoZ8/CK83lYJxP3zlTOz3ZR06m2cJJZ0msv6wd3KWWzG3gcvd0fhOMIpNjEdakMEDajdA6/Imb
Te3rI74wg4N0pPatDdNEZSSloI5We241PtECWmWvjB3FHxz0PCJCH13MFIw0RTq9l7tjg7y8Xtvz
S599FpKl1oNcSS8z2/GHeh8vGGyhm1H+wWTlC1Q5/pDDVm5UB5t76Wz+u3j7j7ttFnIZuDXV5fTt
S5Kch9+R5Ahq/hTqgbUmDa61EI08j5Rrm226qB9981kcDWGEVoLrjOfErf3X5V6a4hRhDhirJ6Eh
OFtom6t1SXifKJeVh1xY89ZdvtsCLIRhwpjDux1OygHztaQy/D8tuAVqA9JorXKfMClVI+k8iLsg
WGnGLi06S/s6UMAmGRWgqvpPRrgqAYjv4bC2Xabv8+A13lpnd49UU2EklS1eowCTYVFld945N6Id
/0K/lwgW1+dvbmFT3vKiu1X6HuxiMRZxQIdYQkFOwbDZp9/zGgp2igx9rtzFTdKHK8st5VuTMvJ9
JutKoOvTIdYDgwAc1T3IxddiFx4gEgRk0KW0qu3oBDYg77+VxVq5wxoYvZD61Ufe/vyRl6LhrfF9
98xgGozgx2GzdL8CcXcoDLn38BiCBmlCGCL/5Zz8XO79k3j+jwvOEj0F1l4ilGyQ0u6VH8W9QIIN
C4mc2imq8Jd9Y18C2DTBqOyP5+aE+Xi+7FKPjJ0FHB+mEaAkYgcd2pfsXE/vuHqNDx1J7PFXcbyX
1GyxsTaZHo2qiMq0OICbbz1ffelwzMJO7UJ8xY2hniXRvta1Z7+4NpWwcjiW6vrb/999wqJTirrP
sI1Ek3VqO9DB6lanBvaI5rX/9fVFW6MOg3nkiPnKXcYvNENuuczdmqCKe0Pb44nwLrd+uOWBE3XV
BLU99MqOySeYS2g2at2BfnPfYJIqa2l+DWzh3HUWvH6BuBkxlA3wI4Nd/8tdIfWXO/I3JAi6N7DQ
2Y1/Sla2+MLLZ2aRKQtHD/RF/FQAUPToEqzcJQtZ2608vXsDVNOAwFnhz4rCu5sbsfTZ12fvg3aJ
HGnMYD7fOUsjwdu5vVsGJLQEWtJT5PsJzuwewioGK6ihDZaYq6cXyACIF2EnH3jVexVJrOJKQRtn
X0z4iXqXGRTmhOFK+32p9L41u+9+zKjADLWosNPgSGZN+wtG9VpsQL1RFclfTqsOvh4YxcqpWQIP
3Tqnd8tRQ1DJkCrFsVHh7ofCYzR8A+ROQyRHODFroJ2rEGF3IOmip7v/J+W/iIJeSqGYWYSKh4qn
pAFftnGmQoNVWdoKAi3a+xDk3CjndtOYzIb9YC9QKjlShD/BEG7jf0KMwWbRARANQTDo99pJduWh
190N760c9YUi+YY2vHshfNWKdRrU2Az1ewzplxqwHxZwu5CmMeHxV1YRl5aZhasGLD0vpBlmMmOH
1l3UaqNM7SCHCgv5HxciR1Io7+jeFoBcryEtFwLJLNfojWQfZftSsxBpBcQSGgMwT7foAJt1MvWO
vqUEXr/wUAftXYNlbFCTOnzNMcWB3MKJApiJg6Dq6H9DBikBsThF+ef2MO0rBsGAHIUVysYk1RHp
XQrhSJr9ijFMhHwMnKBD7wr7Q9jWAvFy6YfPMryUULYW6WvaMaYfierYtLkKIQvoEJhh/BYVhwhM
JwgBGK5YEopv0WaG1v/zY3vbKw8Sllsf8O5L5dDDY5quQlnzw4PinhPqG9rL5UvtsI2Z/NCuBq/Z
bCUULZ1LeopRd6slTczQPFQatyX13UPDgup1wDWgkAoTs0rv06PYW9UuFlUKPevChjebCkBVDLxA
yK7U7eLjDI2eRVm6LiUhc/ETmkmKJ8KdYEgsOHlFurLAUplMT7v17iH7LkugRIVXWhotGfTIgrT+
rrbab0rn7Z/wPFWlscluqAvgPyufceHugNfEP2vySeeXKQT4AdaG9vK+3zCb8MVzICXgiEZtgisy
bFLz+WJL4W5OdIr9GIYDEtgXHTtchMG1Oa+/DCOMXQaBKOHUgAj3hc+bjAx9hYHTezcA8/LPIMO2
seasvIMPPAq3uvzkAQ4NRLTLQV9Z+XVLr2JWvSYpX/ANyPRbSEJWO+5DsriX9hACB0e45FPMthIA
chC73maA1sMM7QWQXAZaCNr46gJuDkQapB1WNvy05oPTRc8idJHWYdS4+Czy8FXKlwaSts+fcuFS
p9l/v3cgZ1nYw4R4Wwyayzgl0HtMem0Fu1JehSDTk1J/vtB0LB49wSzEJiEabHWPJ6iAkfYhzAqB
CjhsbaAUZMb+rup/n6+zFIjmbBSImYgwUcamwpTjkH0VTvfqnSQ9/pLfx2v7Ga18kVse/b8PxM+p
Q0BgV0Ui4M3xZrUvt7HtazGRyagpuKZF4ClQUrQqVEk2+WtsobvwtnZfL4zaITf070drMUqEYByW
Lo8cxBIAMkY31fuEAbQFSZ0f7guWvS6/jn9//O34ObmGKYM+FKZH7TTqgBJRH0lv+UaMlhUkccyA
fEC1QOv1tbnO0nqzIARt7aFzB6zHoVmnqBdIxG3X2EoLgyl+zovhZaoRoFmF3jhQCsMeFH41tHqd
RWL1fAdKD3c6DxLoPyHUh9omqFzYgHH8yXV/hFNhdzTx25W+w0LUhOHmv38/4LO686YQ3RqZ01vl
IXEgTk5CA12uTbup9Yx0BwjP674DUcpuExYrlwP3uAaCO+u/KwsQ9K5DDhERX+Ud2vK0KrDq6JoR
xBIFa4SGHAMpTjW2II4poNET6xUEaz48+Ao0+rCZfNuhOoAR6DBp+2sSCQ7c8flLXyjr+TndRerC
Inc7vPUCYG9D1JAv/YHSLXUG7WujnGBqvmvNhMCXZWXBpc88a3RB0riUC4ZGQXgdt9EnR+oAE2Vp
N5ruC3Daio3ZmLivzeAjWUsIFt7/nP0yIFGPmGnJQndPkTV9bWhxOyA8/MegNme6FBHkjVwWK8Q2
OnbdqbYTh3sDJoREWzBrrdwaSKkJTvyVorimTemy1sddOpdzV1EpgG5ZMeVTAgcZwktmTvI6UBvZ
9KHjb/yViu7xRQq1yH+3MB0NLqUUqC6jntUG6PjEnfV8Qyx0CPg5UDwcKbYOA1RRcK4IPyCCHp05
RisPLveRDCa0t8OMNC2EgjUB1svli8efFeaEFF96bbsLa0EgI943B9ATG9gGn5jaHGHk+Fv9hSo6
/DwC1wDe3gnR67CESTX85fnvXnzxs3jFe643DFO0hUcAuiieGRqsDcCnKZ//4wqziJWEsN8uYLmM
btCPmxCey9XJ1CDNSAuFvaoBCuO6zuldOJhzS9O46OJIzjp8BxBA9fZdOqAGOtd2akT2ePKv7ku9
B5ow/8pWzuXCdTWn/AwCVIsh5zk1CQqHSVW4uQBt8ne1gfi4F8zPiT3QLB0ZKAFNXH1sqTcf89l8
RxMENfXPyhdaeGdzAk/oBnzKU4jsk50Xjjq0fdsEJt1mioIzR4tN2bIv0K5kOwe3s8Ef4SqA+aJV
rhzLpfWnV3tX6kAMnacLaK1u0erpfuOX1nFjrV2bSUyH+0GqNsfTMx49QNiTorfjoT+4X63dQf7t
KL52Z8/pIGFvQuYU5Ndw1MTv5y/0cVrNzwH2LtS1aRkmGdu2gRwKvGIw5s5s6O1AIug/dfl4aSpb
7l5ZCFUBn8rxylDvfscb+Jo+/+lLL2sWDuRBKKE8iL/rQjCubiu1pfY+BJ0j8vzvL93U0iwa5LSS
K3kvQ7wBRkz79CKfPLQ9tsqp1eBZ61BmqicH6uKuQR2nH/7o68+ylgqWMMEQKfQWmu6k6k8FVxDo
l8EjKvChOUBGzMEZkCX32cUXLmlzev6cS1t6VvAw7NgGwvQeAQt6xYHZFauF8wJIFCJD/357ShbY
pHfxCr39cA2P2ZXDXA/qtuNXdFirfxd6LFAi+XeRuFTgUwP/uK1v8zqI4Rvpvbcjh83hHoO+K0zH
/E1xwP0pe/CUWdl9C7F0Dg2HisfY0DTeWm1jYJG9wirNar5XnWkXPsqtAXh3aAYX8qN0h/xGUtCb
ogUNhA3+u5FWfv1C8cnPjVgrCCH2YjRMk8ihVKFN2HYQhlQBQIZ42dmFKLfRMKSpV2LAAqSWn4Ou
ofpawD4BV49E7ZhvYdeBuR6qnu2f3ASjbLQPt8D0raz2uCHCz1HXQ51KLYTsMdpF+Qcs1kritPRN
ZvFApvuqZCgX0Vms1Hq4UnCUEq6CAC+sFVA1t3CDzkHVWdKWShdJuF6cHEAPASSnwKkv6VHaAHzi
CKeU5AfoUoqZmms06A6iERAfyCxAu6/yBn69qmSvAb8WpqD8HHuN8YzcKeHUbgcAKzVohzUjdPTc
S75ptphlaIPuGzC02ItWZzUWRZD/ER6QI+HjeWhaCPFzLmrgCnLNdKggywHuExqoyV0LeWScied/
f+EQz7mkcEKqgoLK0IJRuS21h4CKSh3d8/M/vqA0AGfNf+NSk7U1LhD89TH+DLZ+veldU/psi6vL
EhhVxMC4NL66No9aarbM8eMDJcKPkepREoHoMeryKQxztWTs0dcwvAuQXkYyoUGi0eKrvzbiXAok
c8A4VYt0VE3jxqL7/uJKo2ONVjQKO4RxBJQFrKZ8cz9R3j9/pwv4dH4O9RbZGmaiKZYLZXtUbIH9
ZVMtSHU+0jNBo6EOG6MW66D6ChVgteAddrToyM59Fc3PEiZcgA4mJCq3AdDEQgSRS8bJOh/SrKob
SlrEkgIkxqbAzqa24GeF9QfPfSVoMQOSX+Tvzx9jgbzGz/HkNSW5XAaN1G24HYF97BU1O0sGZIhI
uemMXs0vGIqiQSce+1/vo/8KDhWEd67VWhNiIe2bA857D0a3HmShtr1BX5trs/ccbo9RJRH0bBs6
aBz/iACUpWeaxP8xuRXYf4+DWCmKKE3toAnQJmwyRzKiU74JMKKsNeqD3tSn2nRXurgLqAJ+jiFn
YYgm5y3uAMa4tgZKkl19KczwHOyE737r2tnWtzIbcEPMfkxPC/f/HwyjhfbHHFKuVB038gESEjCN
LAa6x409wjc4VsdM8wc9gbBQMfy3gmSOLGcgIqswMZJGn4MLkt6+uPFHr1zZt+c7deHOm2PG86Jx
parCRnE7mNzArwSqHmdwx4a1wenSJTMHjUN9CQpppYAPRfjX0WZf6UhNTPfIvU1JNhphQKgPQI+D
M4Zz4YTTxzI/U1RAzUpQWci7+en2ucu14EVXtLC04qEGH7YqxFJ3WdWu3OhLzZY5TjxxhRBRDI8H
FzKIvdvphWYNlHa8zSmkVoxWfnWLo1hcu5SMYIXlenGWB8jJv2VwvIR9TJrAGsPuJadxYWzZQS+6
hcyq06Jtg6JQ2LaCGvB2b3bwhqQsFjNEKdnkJQyW4S/VruyyhYtyjj/PxDRAGYd0cTzU3itXnyc5
2MCAMTUVrnyFpVphjjMXc6rjGMhMbumrf+GsGr28HtW9Gu+Q3mjPt/NSrTAHnGeV2EhVU6NWaKRT
w/E/jP/KYlwvWIkCddZfXomgPg/f24L5qGCkDBVaeFbB3xj0XCE75MpadnC7lh9Ue3OMeZPKAtRJ
keHT0UYYQKWioXJ9KZpzMRxEaLhSPjyQ3vgDC4ZXEEKEzCyH0cj2Ym5yADD4kMEaK5LGk1BNjZMJ
CClthYeE/5uHsQGpvhA+yHCkhZSgAsfojFZ9gNaot0aBJYEZMIA61kTBY8WaB4M/9i8NLiYDox0+
3oUS2n9doHK8kwa7EjbejUfAdtBZkDXlekvzn8+/x8I9dDs1d0cvrkZFyHNMjmmtfBGdv62TOjBh
M5//9YWDPQesDzw8gxi3RBwWfuj6w/VWDvVCWjqHhUNJ0CsSD59uTA6YJ8CFDFZdqrcqUbVwf8wx
4KMI47MU7bVtF9qCS5LX1uEcRkfhAU30tRRgqloe7L85vLvp4f4jteh1tga0O9RIzW3GSuzQcA00
HZVjvHLkFoqxOahbhGkZU0KRfztyIKnEH1Lpq/B5eP6Fl4abN6TQ3QZSMq+isYuwgVDFHhioRkKl
DmlUYpU2UEkbTAF07PjSSq/ALTv1tTSjyyrqaiEsziHdrFzWPp/56ODC4UVDFsdf4Q6xDcBHn+Yr
ihaYo+7rgBUrH9JKTbTUlroxB+4eOYugyi4L2NWx3RquWZkw37wEm0SXiWDKBiRl5J9hK/3XfTJr
Dw0DjeZQiiPaOf1BdqIdIEX8kTrDjlaDi8VxOD//lEuHdToMd4/ll1kbJjI2PR9DehqQqVC4PP/L
S0F/Drvu66rmZA9Bn2maXcRVaAj7wL+4B4mDmpjQ61wlaZn72tOiXoyYhLscESgwS5IKlXa9zXkO
jn+/K79m4eDdhI3uHtSF5irUpVEW1qTTq3OzS3Z/YeoD3pNstTt/Jd1e2JpzXHbkF3lWsfhsJRNt
aRb2Nn2mtwU89+CRC69nO636lUO4VOjeUru7J+p4CFcDZTAx6nkHJBUHuB91CyNdULSElUVu0OsH
8WoOyYa1DaNIE8IutVm9MqdFPD3awSqNAHFogi1UbkAHN72X2Axf4eZn+4o6oKRQVn7B0vxpDsgG
Agh4jekxAT0BLw0OxMBNgI2qrcVk5XFIvtUyd+9xkMOWLuEuu41gpJLg6rZg/1UZDGg+tdP4K7fi
Ui9uDrguRyjmSj3eJGVVqnv7ZODUOKCzQUNjINFhDTe19Dyz0DFSY6xwLIJzXemAn+QQBgvs4Fie
1tBGC9XJHF8tuC4sRyQsIDqViuz41O/WgOELf3oOo65b+OCEGf40J71y/LV1DS4Co/yQ+6fncWDh
gM7BzwUnNRLVY4GBMZuzC20QBV2KAgw2TXRX7t4FZB5/i4h3O6of05BCfYWXn+gQ1muyLz/WZLR6
Hej5R8OeQYFRQTbHg6Ut9BOKX1YhUEMOoCu/NnRc6nXc7rG73wAPV27sGPwGWC9BHge2PVK8BexR
gt5dpHb0VSYZdYVXOQl7s6nf5cESoSiQ7GSjBWoAtU++o7YQUfrz/MUvhas5VnpwA3hTdPhB40tL
qE22Z/XgZDKmIKjgU6w0IBZf/XTP3T126YvwxOxQMtXDm5DZ5bChYWlTQ09wFD8LeVD5xgr8DPUd
CTGG9Vknk62B2kj9hf5KOzWI1rCSCzQE/ta7u/spVCpJHqugRyB07LHxSiP4COAmqEii1QpGwMHV
gdsFHBxP4DNvt+EVKnUJY9M1SoldQoOBuXFTf2VPLh2sWRuoyTNfcQv8GGpItaYG3YmFzLkEXiek
OP0V7NFChn6rMe+eGNUqTDJ8hLhcssYRUzvhXPjo9axcBQs57e2GuPvzzRhB7jvHM6QN2EgMnMOh
jusLa4PAhQxhDhqGdRC8BKeLBsRnM9+Oarvh9q0GlrMOtA7aH88PwkJ4ngODKQXd1ETGMq3RfEFZ
Wp3oCfR2bS63lJvPYcHop7Y8HDoxzICw1NF7GbT4EDkikd6Tr/aNfZegHAmZIm/HaDHMHGHiQzwo
rKzNuBb2wBwhHDB5nDbt9HhAt0S9DVl2xU9IHq5MmRYC+P+AgmFOBy/V6fHAyC/2SAc0GRP0lWOy
lLTOjQ+q0YN3IoU0X44QHNTumhryC0TRdblTGzI6sOi7DGhhCqfYer4fblfPgxRrDt5tRn/Msqle
ZjsiIzBYjJVRagz2aaj2GDWxVhkSEa5pZnSEc2y5H1ZWXoIKztG98EKlg4zFyv0P+HZxSeD9ImLo
rXsmf4gNSguvUMXAkyq76BJBrgmpl76WpiwweXh6lqcogacMEZQrMHXzPuG654wGr7kIkC+e5ZLh
IzKHXbMDRpaAvJOeqdNYqlDB3oUb0cisBjZHqv935RtMaz76BrMyyPMV3mc5RK5OS0lqtJvxVBlw
cTMrZ030ZeE7w85udjUxPGwcBUAQk73ynsJVKdDaLY7i1SWFBrnkrWsIOm+AZCwAxLVyXB7HTG6O
BWbTsaJDuBht5YD9pWpgD+UBUsOwfn3+5h4fd26O/R3Q8fczES9OOfggY1bbNcTmQgID24p/X1fU
Qc805FGwpVv2C01wnIy3+ocz0C/Lt+2x2AWv2KJ6YGbHbMuWVhxosSN8sNth5dUtZCzcHAosFVAJ
vuGaS2gcfEEtGLYVYB/Au/gr6LT+rwwbubWG/EJ/gZvDgodqLPxSwOSkBRYYPpNaDvLAH/oIo2YY
IaPP9QOl7OqtczpHXO3LPq7+4Vrz7zvuJYp2h2lL1u/JtQCNA+noj0hgMWzXOr2JjFVa7XSQ/veA
cXNscJtzzFj0AG40ZwoiKapk9rhZ012BMLdSey89zCyeNPLQMmNQY6QsJ40ls/AMrKKiXLm2F+pQ
CE3++67kAmZNIYP96H1BI4rSWw1yzJ72yqxhWxbCMTfH78LtZfCbpqC38Jg+Y4ocXrpf/gpEEmwK
ggDUa3AJmePgwKWVwNR5IOlu1TNnygMffJ85sjfiw/8H6xpRBDilMUqHxFT0FEIEkSGFekmKlWO1
EDHmQN6K6cN45BvgrdAMH+kKFvN7uWFgO7kmpvA4w+LmIF4plEpvYCcEgGtAtLukyOBDpzUBIolK
tRLyhuFKNbm0Keag3gFmQmMtIfxJ3UsfELf8grWdJkEAv/E+qHeqfw/WNDofJz7cXAqadxUh5j3g
cNOAcGCa5nad/GkUo5eMvorJfwrn8iwg8AkjC7QLB2+X8ZkvMcwTLe5DaAGVnd+oeaK0a3OnpW0w
K0han3U9Jm/Gra+FHWDFUQiHk/fYJQ0gkQmBhDXhIEiZFWqW2vxI2vYjLX3CrZ22pet4DsuVZLmK
pbAdt63rdNkGxoNqCl2XVKdBFIR4LfybR2jJO0FvJ649/CDsN97fJN7mCb2yfW5Tp0enbhZT3FpK
FOjyQ3a1vIAnqDJ5SLrxg5Z0n9uGvT66UGCTx32T76P6cyhcJA28xmTvCSxTi0xr4+K161ONp8Hc
hP9yPkjnMLY4KAwrvaeXTaEnXKElroVOB0RIY5RkpgjRXCbZsHmuJ+FXh0lUykIikIZF+aWS/gyN
8XwvLV1pc9RwQHNB0Ud4w9TGddjf9AJ0hSNpgxHvS4s5ZZc0Ul/C15XVFk79XI47ULqUSVt4fzSa
Z9EQ9ex0zH0NbxLPgnqd/4VeL6Sqoc6srhyWBdUgbg4czhhXZmBABblfsL/ZS1Whk5SmB9aDTGH8
WomgmnhHXoCw1nhJQ8GEF68qppEeB+lWlMZDUVwgSwKjAhwBCOuKou5xQCv4sHzuNWjlNwPJ+Uxt
mRSOCL0q+Trf7IdaXDmDN8DVg+03hyHLUlSPEtfBA8itITeBccrIG6NgRaGETsRFBoOnqnAu0aJp
2MFk/T8Rtc+z8g9ErlUv/hmjryZjzMH7K8dvKYOGlt3xlFryVh2+UeGhgco1tI+VFzcyI3T1AyhZ
CGG3SXDKRWhUVwCAuTEpmDcRgxxaSA98ZuY5pVI0vEX/QuVEg50tYX1KTdL3vox3LWXGil7BKGPA
n4MijsKlO0mRNanURVB4u2xlRLqAsOLm+GkqkIqoFiDqS6MXwBDqzFgpQcP2Wtg+cHfUylBzIapL
UzJz19MIYUzeFAI/bGUA6nkIKqsebDC8DNTs4aK0H88PxwKAC5aF/y4TYEPFnQB955Z0O/imKEb0
W5rAoAoWa+LurVTMB0dG1hoz3ErvLaPD0UqQVFbLulxltxGal8aZmqyPKqv1taZCMxM6Gu2+hmKI
vLIhFyPG7FJoGIaHxwEOFAJylH5DUnzDH0adnqSIondJq2sQ4cGV0ZiQrBUaC7Q1TprljYIr1rTX
hzRawjnw/tWJHzFcAGVRPARvuUy8/DAyly7/aSqDPhWuNshqL7/zTK9WdfbGgmIJBttP446Ew9SK
DgwYtg6D5sckQdNP2IW+uFKxL5Ukc2R3yIIPTXFIEZkK7uCjoYR4J1AnhMwCo1fehwLWPgDf5Qdd
rLVEFnboHOcN1+S8j2gsCT2+c2x4tmhVx7XydKnKmwO6wyGtonSiKbQgWJiovtm9kOMN2+03f0Gb
HGLuUJDcDBvhopzS3/Zcxtp4ZCChbWabtSnXQteY+x/ct8gpWVxNh/0kOuEHvIbMcMfYDImcdhMf
kh06HxS035I/PH7K8zMpsDeo04P4+z9wcJkHrANeuVs/CS88rZzo4T2nou+0bU4wya0loEJ8RmUi
oIpGaBQwzTvHnAPBc8qgImWV7rLCIyyiYHoa3KMcGFl5arOXUIBVYBppBcYOsE6ERbtCvL4/ujl0
8pPhj+82Tu0N+1JILDnDdD7M4f4TQniZhZB09H9IOo/dxrklCD8RAYbDtGVUlmw5bwh7bDPnzKe/
n/+7GmDgJPKE7qrqqp4CqKPZtCO3bImhTLvjFg2gMLMfF7E/4/BZJL4WMeorD4+SYq9OZxvYj9SB
rSpeuwgPH3zHUvdVeSrG9jzb95ZhT03eo2nzh8pKGN27KpE/LJYrqZ9ced4QzcFo1Z9jupf1yVX4
uLr1nmUCSQ7ZCbITjV9lTZpJUbyvduNW5m/c2ztr6d18U1uP6yYfgmZ5lctAGsDUa6vL3CLGFiGf
Ukddb4koSkdTmktckqJrrTM6p3Rugm3I/WFcDhRLVrcnLusgdOMjiosjuZ2vU1Z4dl49k78bNkK8
J3bhLn35lSzzdViSvWKHY4Pv6VDJu2GwHQYe1D47NWmHkZJgF65qVuGgJNKKzPqaqHSN+ONqI5cA
iyv1Pc/DUj1k8Xfdj57AAUi2hJNkFqdv5ZgTo7piYiJlbOThoZ2Nj97SLnZnZ2Fnjkbpm6WR/ZtK
tf0a67bElqUl6aCyF54gblqEOklL5cUESO6lmGSKsu1Nh6e4OlNn8pWTavirmBxd4/Bi0N+vbCyu
pe4tMbr4Ta+r16z8GIphOum5HiqL7tVTbu0KsX4o/Vrsak3v35IET2pbVL9b3Ybb3OMv6WfDPUqu
8/jcGdeESHoCpnGjXnGiaKcdnvhU9GaV3JLOzSPb1+IwV9wsOqxVSdRBScSiZY8wNPsuIbD1IW9X
Rs2+I+Go6U1jnDg5ZvG+zHZDc1i6a08pnOSRq42NF2H3tDh45iWzIw8e3rQs3YRz2PBKKVzwqR7S
kxhJuHdH8YCxeCF2NKIYwFnS47Sckh5JC3HLnQuAbfok+WpulL/I25msiHJGJdnJXqc4kbQeC7k9
R5iGlPAoWKHdrC15tAlsXBlIqZvLnN8b1q35tspEjLXkW951azzV3U/Z/izsOdERjqF+NguLRJse
+yEJrVy8QtcxIWbSkkiLl4oMuZ+cYPM5unTpbsIeV5qnSty26Kme1XpvVvIVs5Fr0SnnTu38lpSv
/TrEr6NiBbEBnrg95sqlZLBtmT+2vD7yMdYZblLCuKd/idrNnezhuMox+mv7MGuRvR8q9a6t4pFM
W+3JiuZ+VxKFKyWepC3FUc8AJdi8TVkRPFRhZMXSEBBYHV5PmdPUsiuKV61NvGXNnjApnVfeeUI0
bWsGdXuZtq11LdLRTc0vp9JfiKgfu6BcttepZUCdqLfJlqhFnSW+jO/FavBQy+s0k6Er4SeVTEDl
KfJyIk6kGCJr8CWWil6kAe0ZQ6MEwsxPi5IFnbl5ta65tdnzkuR2r7Repfry36wXri/1qZKqGP/S
s2R6E6iKjGW0T/qR9/dzBKmQy6nScbtX7TBLdTto5b7eaQmKdtto3ttG3Bp1jU5lfJ/n69j+DFnn
kDw8rGHePlm8dSMFLRo85g7YHaVRu+You712NKRdalWRV42XDQtXK21PUlLsS8D+WM5Lt0vtp4hw
YW/iNtQk464OPdFfUn7gAc9hW5xBnuzYHwenO5mcbFcZ6Nq8TQMepkwuJcWDTPB78YEy37LvJIfI
0xdZ87ojIdf4KOxQXnckaOiDkxnuULjKF9/ZbvtscBuCNSyHbHUFKSOEgOZMOPIb6WUmh6c+yZsT
l4+1ckvxvKr8gQYmbgNLOQ7Rg7T9JiUjetU/pcS+g+wLE7PafIyfpy7ZSVmxN5LiechaDGnzWg37
8pBAdLR9GVpTYgYaU3i6TQLwYoQ999WoqZjd524/doub48CLRanOlaZzCv5ZOR5j7YmTPF2JBVqx
LPrQoRJi/WjTX4lqxoLCbFxd3yXyNrhV3fAb4mE4t5WZfin3Lg0W3Y8KZv0MV/2jZ9FbliGtXsgw
GAbai+kqRuqwePy4F65Uo0BJmUOKb7Oueps5kEFPlKJ57gnasWIO0W1f/hYb3i6MfTw2ZDLkBKHt
ByN3h5qMuqya30U/XpeBlDeSFYA+Vr8qTkTJ5Sp2ZSTZTf6oHBrNlxK/1eCMcbUZ+L2W7SZzOjBi
wVP7TPNLjx1tTls0M4N5rra9ltNLih9NxmlAeGt9yeTncpOcGiRgOJiGr/RQLN0z1lGh3p9i4cUJ
c4Ht+KDXl2byeyy7BEAAwagl8U7DfXuYEPhkwyOjmFXUkZxX+YSLWKY/pqQLiOd15TyqlsBg9LxX
R3dYFwKrvVH+sLJvk4SKgTYmSH9Gi0OCSdqacwrBC6JZgu2UfW1rrqoGiuLb3VMXP+v1Qfs7Khxj
OtfVETYqLi/G6neYbYNQC6c23abhnHuXlnu5PdU0LWL0pmivMtM2htWws0n+BON72+Ij/KNgc2zJ
JylSgaXaJ9toz1R55PbOIPmmMvhjW3IOZetjs+r7mDfaxPJV0IUWTTqcMmJ7qq6DjoKec0W7+fa2
HDLMR/xY7rli1vxqWOBGSuJnhvFpfSSdn1YbizZzNUPdxX1xxIrqMP09fBBda86DkYTQdiMVrw4m
DvqGdwFyMyzLAd8OV2lHr1ovBSz91Jq3bnDt4VAkg6cubbiOU+W2XXvSwQEMkrSF1l7b4aRK90gr
jr36SbRytUZM5w/TTUulGyMnbotBKC6TT6MJpiQdDIn40xaLyWVWHLG4mZWd56XVOJ4qg4zOujuO
qlm79rZSWSk7NX4bTSCjUZgUVXJPsUdRlqhmsJZL+bVNXPiZqXlZGSBexgzZrkMRG8EqRlyYem/c
NGcE/Qe0lM9mw/7N91wCpmCIvN4OYrUCtaKtVI0waefrMr/BFzut6F0Z78CunD2VDMa1Fm6in+xC
R5ddrUd7a4knxlKEiy017s3cBwxWkh9JmixYgC2VxCfLyVsVmaEUfcpABqBtzmYfbPOBlNPQjlWC
T/8WM4NAUSUc66HrQr2MDo1t/a5arHlTJt3Kah818qeSkcOU8qr1qQ3VZuaJgcw/D9BOW2jdEZLr
uuXY5hHBd0sVsnUf67qEdofN0/RS2h+q/DJsL2KlrPOb4mEjOlEZgpXgDvzdo32CZyWlgKsa2eOs
aj8T812uTBAKvm8jqrTy2qbNuZ5s1dEqaW80rFip25lToNahXGb/hNn6iT1goftHK9Yb4fGEs3aV
4c+FkTlMzy/kJcXHtirn02z0hOJVQ7JP1uUwYbjtMMz7ONXK2RjWZKfJ03vNHb5j9tIO6+5T2TK/
yuyfZSFjtc7cyXjJDMp3JPvg7OmNaHdCOZXyK89oTKaS8LsZx5ep9foC+dY6Hqhm920kHSsl2yVN
FBIz+oJ931EIKVxnSpypSn81G0vlmKw5nVB70/qQV5MijWVnkE/OaYlKoq4uXM5HDXVx35227CO1
32Wdo+Ji5nbi5Gz4aiLUk4iC3G8AmXq996WWo2RasNmB7j7220K8M6NYTmqPyWkZrF0XadfG7E46
pFvclMdtsRlhoxnooqCIM69WKh5fI+/EUEOUb+tpicsg3VJXX19lYXw0C22aUh1LhQ0F4prpP1n/
nlAhDWVDYjyTAH6r6/429lc1HVxZCxL1q4frtbTqLimPDeYp3fxMJuqpFMVtGWImDSx+EoE/l5Hf
oPYrbu/FStGmvfZd/b5q9q7u85cqmV9U8JlFvbXjaamSH3IvyL4k+YyMrGmNuBfhb0qJYTonap5i
kjEVVuB9IEuEvZD7eXPhhK1rX+2POSS0Eqx2WBZ3m3aAWuNv74rmMNjqTqnILuP2b2dWCQniT+bY
7tuUY7fVvVVCGap8zvKTsXpjxuSQUH7UYnzT528WoUc/xvnhRmXpd0nmRfniRe0/wyRuXPupJ38z
29NKIdfP6UnRZEcafgxLchRSqatnzXooU680cSQH6q6xoVjAUrXqXdOzmx0pZBNJ+X5lnKQ1Vs44
KNS59lTjbUuKw2rVz22KeqAvd6rsljKG1gzRFLpn2geTOlH7l8UeZ+uQfwiTh+SmjGFkPLlx16S+
SJ8ipmurt0TzLAw8ZOlkybvyC4Kx090Yy/DqfdbedGtPlbAtYd6DZCiHdCYHtU8Oph3oLTc1bcpR
X8bbNlvnGMMM5o3kvvIk6N5hoKTFMHUy3Ak3qyHHM5WaaPheNrKdSOnS3qI1zAhr6BgXT8vYV7OL
aD8NxpesKSMYkdZuCmTjnIPcYoJJ3tiQB615MOoLp2fHDTNlJ41ZTflBxVhyYf80g2fJhLaSVSgs
z7Y+Yix1OpKx1b0OBxl9rs8JwoT2z3+4VANze1kY6esLdwB0ImVE2TdsqPYSaYEenS2bgCKXTqeh
4hskbzQvg1ZyFh2LAbfbzb5YVMEib30FPygA4bHLPSUfSS7iyKbK7st4H9NxaXbux3QLas62luHU
HtcK0HfwmjU+Y3QX9gMdxTIcpCEJbAXPzPQPSEgJiWr9ePiJSBVNizVop5ozrnbSLpzisNMLnCCf
O4HHTlgqvllEfIjumBWxV2catXHqGfJynWtzr8fw7UL7lmPMqMpux9V+k2YRSEUQ4bC4vEXMb3RV
sV9lXzMOdflrcvQsFW2HrwCXRtleRVnpWIxtw+Tsx/bDFPsJcX29fvbNTTD1UTnwSwNJP5wAhUP1
nU9+sTrVD0kPTlsbL2W/V5PLIL2R7h1KM7llFiYBmMnx9K3BI8fVss9KQWUUHW2u2qlmSC1ranCy
Wk+//6wh6ZZNc3xI6nl+11t5eRdR2wNVWqM4SFIdaPMSZtXgg0+0bpLkgUE6dDTQ+aqMfGf1r8Ve
i6sOQ/ZZHIpuOcxxGqo20RHGdtsUlYmpPBjWaV8p3fdmGOmZEvjJluNqh9TExbHpadCax7acf+OY
xg0O04mixAyHpHpsLOanIst+lFfbcBYjoXtZI1JspYdaXd2eOGo+lyev45dVTEkYR8qvZCl+PUbf
6/yYt5etd5sPrf0HRzgy+kHPM3pa4Rb/DAzGsqnz1/GvgDOHY/0qqeTg4EaHRZ0V/pEtFh2ZODcp
A36+KZGW5Smzs1a+sgRD/Vmn/PWOUJ5E7xSNm4i/8YQ9O1bUflocLCXQ+9iNuoBwNCCGtXzDn5JC
sELy6w3yUQGxa1rC4PfkDdj2rawZl/41vpSreNHepTUg3FsJldFTDK/pgyK9j9l51HsX5li/DVzW
euwBVjDJii92koR5fen434KPt4C2OX1xHrN9hfXm5FZZ2OJ4aV+1LDQIz0ZUXJl+SyQzXXB8kCh0
6mcDU6nocWpVfyydKf+XGkGE6lzZi7OGErHecFv8MrPcKSIoz5eWqbV+l2nHsmz2mRESAs+o6zx8
JaOnpvso+5GSz2h7iod/U77tGyXocKNqPFq/Cpgw7jAJdkik7Vvfbq61uXGcImeLwcDyA4Xc1tRB
Zn3aU3YpdDyFDb6M7aETdNCQlysqd8lYGvk+v2tNTAf62GY+d8maeWqFBVaWnFETh22fnIR1Mq56
c2KK3MJIB9lM49n/pKmly/Zj86UEmaiu/bRXNhLhc6h6bMNagz782GUHygSJsX2ZnAOGKu3n0t43
+luiMIBYzI+G+Gdi0JsBMBFSP3OYVW+iI9tRMnzRnsrKS+TvXsXut/qy0c+Vv81002H/NWbLax+j
T0UH4Dir5Ts405Bco2bf6vcqP3f6qWZ6Hgl4yfQ84iZZ8rn01m6vqHsKgq3+riK/ILe8KD0T0G7w
sUN1VLCqbBn+xhBxhE8mw0t+uZIiogYX8Vz1gmM2GCWAFjKIxzPlSMOU2T9qPK9tdgqWbK9l7Vhf
XCr9S/2jt0HcPhXGXjCTT849sToDkx1YGg+aPV2jsn4gwdTRGh4mQfXyox2FBFgm1jOfxawfqrtI
XuLlitewtD13GpVNkrpZWl2agT6eptpISqRMY2jIfLjtHL1W0sbINIlJ+l7gFZc3IDfHwi5Cs8rY
8VgE2p6S3KSDwEO6wjn8VLb1i8EtWVCEqQnNbPGi17d4deryIRpY8meDdqYSvAEkgbLA/pnczdWN
rdua3+1to+w7w6xP3RW5mmOap7W+VdpzG110CtoaFqwItMib1F1ZHFPmrEcN8DAPwK2yat8/1pyD
mDP3KkuWvubeVIFpfIzboZTAeMP2o893M4O/5qdGRI7MpcnY4PLB5zKTcJaJZ1f+VWIHuOkU9UFP
A0xYiCCxzWD8YZdJtj+IHQzoTAWy3VLzual+xuLTaPsH8HZUCFp/agZX5Ly7N/7WKntftM5pOyhD
8xGxqM3r6215l4BFNPXDUr6v6WXDISR+66vYKbWHLAor+vHYMe1nsXjAbvYl68DBtFCr9qizXJOT
aqIRAwQqyD8xX5X2aCA7ypPjRCnLOWK4Xc96P2Xc+6NBO69wpmySBzRESdFVeyogmuWU/Uj4EGsh
WpiodnBmB/WyGWSzg4i7Lv4U9b+5eOs7VzBThAmNfa3qysWi1wArUY59DY5iXBExTBWhRqGZ3eid
KpVr0ygcU3uxKCsit95cGUVs/9DiJVlyefzm+k2rb2XhGnEYa9+6XXi68ZTHbpHtky4cxQ6Sg2t4
Mt2ZOIfmGd/grMC2TDqv1b0nS7u5jNkt6V/1CgD32EuzPzEzkBUfi73X5F8qulaKXYMqRaWOSY75
xghb7kkLGhy3bUnFcCrWPNWLTD3iJJ21nyNxH+oY/oTPh1ELsay603/P9Y6d0iRe1oVWtus6ipen
vpWcPv6JjKMRHTZEsIlnFuH03WaUajg4Maav+8nLQg7v4qn9lblhasGeBk99skHcTxoxyBYtCuCS
zF5OuQJDA5REyvZtXHhF95IbpKGXEB7HbKRoNPdS/7lZpmukhxK/w752ZXNXIXEmaUPlOg3NS774
Qn3ZfrT0VSVSXaL5fY0Yk+dcNipXLnn75Ed5ceWZnFjlGSmJpH/3wK1Pq7DAtp3yL8yGc7QgGHcI
JAYmSXGCEVi+F+EPR9zIVwUJEPDiEzeQGeFgp+5U41++vHW3mosl2aX4tlCmRT9G8TqjBAbKKjhq
hasNkYdGZzIoz4EdwT+cud+vqCV18z3Wzr3AMScP5oSHtDyr85GVULRghK7GOF7r2f1FHpB2AvZ6
qnhNAR/M27R4uD9p9JHKiwTfLUCSpdbwpgVIDDGG6ZjtTx1dZmyl7b14N8BzEsrm3Wpda3K1Rsew
8B14maXaQ/fobOv3Hx74juzXlE/y8rAgKaL1b+pw7f0mC+TZrSUv6v1+2GNbLacf1rTPs8pbZpgw
eXzQpsjZTCuMY3zm+4dqYYfRfuokG6DSu2bNYzz5XbNr50P33BICisP8L71nhBRSvMaoFS0/uo8I
yt/N3zH3EsWtZRzqd6rtMOVjzbvpMMAfjL7KHf2jZQflpxQ492MmGEfCH+MPa3hblAfxpGFDoE4P
/Zu2hjV/keZv6wZU+VjFyo4ahMQyly4+Sj82TXY1JFuYJ+iVuedKBpehW+A5hPkfZMfRe431TyXl
pPSH8ghYb6s/SewV/VdahCCtJGRby7MiHfvOy5ddJIc0fMavyE23e8/EdzN+AvISGe1kHyol9T2v
LBZZ86dp0OqwBHkvLtHS7jvjDI/tFOtJcOtKIyhs0GjggwsRs58jDgDWg/xb14+0EoWxE3HttMtR
r7mmF/rWvZn/a5VvTX/8w/8xguJkU8vbf8DS35ITTnZKkx3WMbar1zv4AVRcMsBQsn0Z2V4miVl+
LnjlM9+8MSCd38GbHbhWM7rLd3iTnmxmYwnb5Vkv7hlrKmkwE8eqdn4U+6G5NFporl60BKAlCMII
A8CEu0TdSC/D7sLfKOzkfasErDdz+Ri5FuLToPtm5I5xGDWVRyRsPd+3BMuDo93egYrnf2PcuvWb
EHdeu9x7BU7lRjh1AVD1zMjD12Ycs4hYAyKGMStsKWqklre2vujQM+lLL/1snauycMwV3uP4F0Qg
/nRsrh2Xrtb4tlJ7Y/mN24MZ+9lt6141Ab6icBNivf+GV5yU76iim9Wf0EtJXP9hJ5AAkN3cfRFf
a+vHQg+zfFcork3tSkSOhbvYEFoWZ3RQ0PpyChGbLpW7fAzZmkYZgHBL5PMBJxWBbL8kn+tAp17C
TanulOx086Ig81PPQ7uz1X8z/7ntJ3Pf5E4lvUbNc/NZqdEhyp5hTv6aHntEpN9h89W/9WcBpN8t
mqsVD51xVCYuc4Wx5Wc7el0SRCG1y0ugVlMotDfdy6DEOIl7KmcDhnxy5OnPACn18hptN//aGxVV
8ySW8rgYNG0imFlbOWOojvRkMOxQ/ghNea8VZm8LsLwFIoPpqk7VuDmOa+UNRnM2/3+9k9hQkwC1
zrObkNJU15+C/AMmV4wHs1XfJAAIR9LHPw67Lt2+g7XnGrJAnvUyByUirSbunzqtPfRrsler2jXG
Ztc10a+cNR/2ZH1Jahq2UMtObqSu6HdGngflLHzT8lVj4mJxqjgQdLM3hEwISB1L8erkW02+VNQI
6jGyQlpwwgY7ba80xz8YLvFk4xfKvvwmhX6XaphuM7NXX9v72Mb+uP6Ok+ahQOm5uMCcd4KfLGu+
smljuAxt4mLfFky63ynBZgUVVIs+pr+LcVChThZrfK+ETzPe9q6w5nPe4sE8TMd1YBOXYGIq4zWA
1Gp6qR/t/j3W5SCbsXVr8yA28wcggCAf/+K71Mdp+mvsAWoXInKb7q9OlrH35wpausWPW47XZjuD
qUXb9K5Y91TLHupon/HVui49CumOt2iXc01gdH9LkjP35rwGm02NddJ/4/lnRmkdgwA4FPhYUJie
Io4z0kUNt6wYRy2Xo/av6IUZHv7QhxXge7jN8a6aDitILGQVVIIWP9gV/AU8z15XjpsB5K76Tc4p
uB3qFZhov22wcWdu4XR0LSMQy73Cb7tzIsOvGdCMSDEJJ7nf1+ul/jbRXOXmdANcBqWYpps0HqTH
bTgRZ8EM5WS+61bM0/UKNSzNnd3EaBt+DKxS6qt6X7R9mePdtyfkzsmJbeTUm8aAhlt0T8J+RO2C
nTRyAkm9qyx96mTe0Sy8JT5mVBkyBQJ+LRZWahBGMUZSZPBNfCHgdf9VmO/jvDPV/YpTEXFdy/eE
JrCEwLtOnOVipFor/RyaOFrwG9eSXT9dy+zFNs7rfMlhWQF69YMY0NsB7rZ/IYBLGxRjCtr/hjUO
7MmdIo8SRcGf8Xlar61yH37t7yI1nDH1jehfswBgpel9McZ3hZth5ZvH5LVuPguUYPZ8nEjyE+6c
BpCi2uBJjHcNk2ud2kmhlHjPqR4pI4sA/E5bHHtnk1QVXYs8LKq7PZ26yZeKqwy3POZHEtgtzXpd
31pQzx+ZXhvcM2y+6+hHt9zcpulHq5zLLs9d1i/b4uk878XFOddwV0Hh6lYv6UxaklL6SfretGf5
y+Jrxtxfyu+ofhlxdBX5jRYQEhL2SIjzVmfeILg/mRjslUNc90fRwQHiSATFWMr7baKTADkG6gvY
ywO109koXvINOh05y4g4oOgDweMtXrG+WcR6bKnjVMOzh9OmXIvWXWZMn0OMNgJxjMy/iFPhr+37
IsPzu0L7Wf/kFChqbJ/uQ0O20lJs/PU3uUphgYqkcGsQP0oGlD42g77Ze/+k0Jo07qDtls3XHu3b
1L20r5ntsh4AQQErlBhyS/otqg9cyZoysN8rCk3lrQNmibOdXNneWjkxCtnS00ynSWRPvaUVdLj3
V7u9r2sQRTsmgWTrqyVv9Qp6zog1TNHV5jqoFR76HIrh0Ix0NDbZH+qxHb8YyT2ZeH6LLZCgMbev
aEItUT3N79KfE8xwklBpdA0ptkOQcmjI+4VWqd4w+jvHGqrYv3sGVkFt/Gg8b/ElX9/b9C1OfFv+
kKHoUvFq5HaonxbZXwy4x2MBAm9D/xDcIafGs63IX2MpHeOWmybC6PHFAtuXmjcj45j1EhLdMUGf
PrHMT3KPXqNCZWidVh2LK4OXg1Bf/CzRocykUIa/TqK9PPOAsvs4tYFd5mFrwuFA3G3XBi1dDAGK
EHs6NRHnROwZbO2m/pcllxRkOo7dDhFJ3O2srnRX0tloGJLuS5eetHJGHDSjyWfckx0SmxTvSB+r
JMi2ihoCXNvglmoN38xnf9XR4xQxwIOWX4didhrFPI8w+vg7S66mPozxnYhJuO7YRiDlUG9PZkd7
nz8mDY4AU6F3aKBATNRmlxuE21h04WURJPSKMM8gJsOr1XxaSsi6pBkHUpTmc1d/FjZrIgVwoTq1
kvqiWKpbWQ9S7/096ulBDNeSXxgXn/w0M0PGaD0U4jtqcMt+zWTk+QoNuPokEbOb6MGyDdgc0exS
J0eowjkqyp3yqwLa20kAMtKuG3LISBVeZbxKDQ/l2HAUbp+1/dXH8d+3HFn/GaoYI6ZNOAuTujt1
VfE4LwnKr/KdK9tSgBNNw5mQaJdm/tEbQKjFgqfNKzgIYzoIyCAG3uT+VCW/PTz8Src7/W6i9/4T
qlw3/TJCrcf0aC1nomxZbzUlUdq9TUV+0Cw0WUl2UPnDY8s8Eot5LBflPuJJMB8q8RTlN4GWMY5e
5H7uvc1WruMwRX6n/lWb9XtSZGF5lJZ3WwG/RujmjnyU8SW1H1V1Cpbi0G/wVNFDFYMoaQ9DfKhV
mMNHRdrplr/ZkWdMP13tJ7Arhrkn3JVqV6/2qfScqhOV9j+j/hJATOmw1wV0i5N1JE5WIO85jrDl
4zAPl6xUHwsBVk18WVIedGwUy3+iQy4xrDKscwnTuX3OPRdpYt+xsWbPLd2XsaTPkg3X3mx6UCkT
/BPKR62r9+3IDh9GnXPN/DcOICXcwMosWbsxtz6jZD2Q0/cUj4dFfTaRFdeMEKTtqy7FDz2gdkeD
kZrSdE5h94HTLNmtUojdnKIl0DU5CRpVfzSNOL1rAoFQG1PTV1u9F3Z8r03CewTC0fqfGue+qmt7
qUXNWG6vm/wHAXHkxLKN7v9SJDC5CKFE9KcMpG8Udvda2kTpSdZ0EPPELAC+ao6o1N1oJ5HbZmbu
jnI7hckgvuLOjAOYUFQLa3K2IgQkQpvIDlWo7qtrJAVDsROKzXybx9zBrM0vEvd7pN/W6Yn2s8uO
tsXsRJt6FYqk6ks3hGcShLA5ekc7lWOmbzEJ43bxbyo9aoQU0YQyKmNr8wMRTZBwCsKGXGHGbBk0
YgLb+rGwpGOrSLNrSZqv48uhslFtzxruo556SrVbtU/dgv9Sw2JgNaif3UKLX6KmaCq4EjhL64+g
w4W41lwTI6OtaS9d0rwahkLk9gQTpfqI2cUhU/TrhPEmMMFKFWsBYRF6TBm8Sw24Au1dJHhUJsm0
7/ryNM2jgNWKYLswGE6ssG1lXiYDc65plZEbSb1wulYofhLzvE0bmmRUs9WD4Dn3VXcrVdu1OEWk
pblo/YedWYcSo5F2GmsSnHRvsdGh6lrzrUsnsy73aTwyGzem4PtlKEdX/X+cncdu49i2hp+IADM3
pyKVrWSV7bInhFNxM+f49PdT30nDaJeBM+pGh5JE7rDWn1a/ipmC4mLLMpgDPyknQxBoS1JAfowN
CmePKtLRNgyhMLgtxvCATymi6pyyh8neKfVKd3eFtQ7Hay/2JtNMsQew29qyvbCsw1XLwA7oLHMG
q48V8EgDDZiGNEtbxqMB7q85D0wI5prPCWmK5pdmrHfgK3SjRetl9a+SqRkh3c0Jeltx9qa8t61l
Q9RE47sROBNEb8TN0tFZpPOGDsDFIIWlVYhlh6PBWCJ/WBUE2HaT4xshP7fchpXYdpNcdSgQOp3G
snqUw7Lquk2VGtvKbE24N0qmGM0homfO38fqvgBO7cS7w7lN8dv2r2nrElhjPJf1B8BZUOfHNoyO
WrFJ9eFudj9NAdid0aHU+m6ymtVk8xxKZSvkm2EytEXxsZ+RFrVLtab03Fx9Vd01Ix/9ukT+4tbB
a51XDNCJA0QkqPFGzfSVwn6NHG2m8mEwYNM9tZq60WN5nYLECyrBtDvTs4IIJUShoMPtm2nd1A5x
n2PRuR99XarLTp2Er2hhtNSs4FMr0KOyqY2uYaBk2SIbjlXmLWSWUfAvoA9kyU0+ZyqSzoaJYE7o
7pFgGz4MILuj6bJVEsebrnL3chxh8hh+g4ppgJAvxhBsrLRGTzbFCqitKEwkZz3wjejzeB+PFbiU
PFeY2irgkS7JDwpknNFrmxkl4tgVz4PmriKRnJDnHpMovgQ3g6IB7tRR3s/4VjJUN7Ztq0u1y7uV
Xd4UYsfR2qtmLO5npJ3FYLur/CbaRefuDZKY/EBu7X4xi2zjIvW3KKhMupMYb1KBSsG4tmz5Cnop
yGpKtlZd2v1rP7+Y1Uan7zSQk9UobSTlCR49xQ/t+0Y/jo5LrVP6TLYOdGuht3zFP01J9F9g3yUo
EGoK5dyhSrdfE6Wig1Fsf8ye8jJ50MRknyZobrCElNb8pt7WEsNP+5NTnm35qNSg1Ds1L24bLo/I
nczst9JmoRm/0bSsugQ7moqCWBrVnxIpf+L14ncUhmsjgqyoQOES1XS9qRVbxgYxeelPQyZMM1Lj
uFckHHV/6vOPJHiTPXAnW1hMn4gMBirsLMaP34JSTKq2rO3V3K0a3BHquTfXTnAJtKMRtPKc4Nw0
UCFerXH+iMp+2MXNo0jXbWp/WlnEmJV+bSEXY5bfCqV8YZzsgbkBfQqx4rell7S/Ilv3bPJhncFL
UeMmRrtpb8o78q7Rhowuml+xjNoUiOFcVIdJInhCvSr0DJY/821Zb2yJEntJvJ0zMcmB1bUYCJe6
FbU5/IQKs6ds3FTBPPmbyxfZCRKuGhWIStddvkQk+2Uax6u5rPPhOA/bKNjr4tRYsRdyxCT9Y1/f
QzpBLQ8ZROrKzUHeEJ262HI9RbNWvcq1BkMj++SlV+QpoRo36/2ovHSDu+LQvkRmtVKGB9MwiV4d
8CYYfp4o1sWi1stS5Ax9w0mbXkJbWJu2nskAofxfFkEHb6pd+PN7XXqImCiQ2bRF0t5FdGJZNh9C
jaRucAoDEKjtY2jV6SRS+6Zi0taZukmL13ki8WM0vXrWPU17boNi544pvwMXbPLqOGin+B+bGxwI
D6n9yToEsHqzcMDkW7wahZFGPmD4PNlYTkE60nnnMr9an/2slBAkBHlnIhzQFdD2xspnJmwUpKgb
EdpH8VqGq5J8mAIAO4k2fTkJ+rttJfrzqE64W/omKglVhdDOU4hrs6X9rAhEsZsJzMFY9f0fWTni
HmVAtehl3p07CaLPsT/Ca4VSm3xVxefhAlTFd2oXV15fmo8OMhQMHoVtncvcWEf4XHY1rmSMK0q+
ERnjHBUK724SbNgZEeWoB9K/JTr9Lktyf6f5KZl7BfHGRmvVnAsQdKSO2rUeHkYmOZWOKRaVHp9y
ZZkiEOkKAuYMg3bRUWAWVIHrMa03eq8gaR3BACnELp0SXsM+9afREHftOL2OCrihYam1L3TUw4Xj
3lcao9Pc8R7ENamf6lun3Ojhn8IlZT7SzgaFqFkOiVe4zllvYJXTkx78QqWeLpP4pWLgyPjU1Vya
ZXUNxMUgwBo9YacySUA8jsl7QPNVV09yeNY43KT41dpPowWqqz2ogIbxTRH0FJuQxQaf47Nsju6A
dyCQVXXnTJBMgZVqGyeS+muAWzWDOA1nOLkiCHyX4krtV8atuesgzoO5ckFSne1QJ+ZrO1fLQa8w
NAe/xqjfGIHjZ8mo/VLFR9ApHteCVUXRIxIp5jLYCDJqo3RQBA/KW62GOFDi16bJPsNZgpI9lXOz
reLgUQFeULtf0QgkK20EN42VJhvpjDrbB1VvofoZy2/BOSQsR8MIEN6Z9iZV3yfJkEFhoCs23rNI
HAAvulmo0MnUJthykL5xjlsFB6azzvM/Rm5DMLZEEo1at1dHqREW/F4MT3aHTwhM3jRd7rtk3UzZ
xgbFC7vXgpT0Tv7CiYXcHRViz+PmeBgeugFpqKnmdCuxb4Go6DPskGNGm5YyGgQdbGq4/Zq4XuXV
BVo2pZN3xXPjqPdh7r5kZUYBDX5pT5mCtuAW7oDocZ1l9WNrU94BuMV2fyCQOFZW6MbDdlw7GKJQ
MJsQIsKva7qdOr7J1BmRsZAK9AaEdmagerFs5N9lbAW/AX45wKpPWy/fet4sOg5NIh0lbC85E2QM
TKLcK91RMJbGa+gv/Kl6ItcRNYsRetkAyklacoetS+s4J2nmssK6ZPxVS+Zl27fbTkUEMos9U04X
2IpHDVFLLby0jdZRMDHHGHhGeZpC3lilHUrnDgjyUPcA38I+a2GxQT6dhUP9e2SObN4V+IdQq5Hw
7LT8fQ77QbM8zWvTQcVXs7Esog3LP0MAkFeM7u8uqaGeJV23gsM5s01wGbNcYU4YyTg9Imuvtk3q
is3sVsCv0rzLY9A+aiHVDwu3OhgdSjOh1YiN1V2gUwzHjR/HFl1dyCps1J66FCdKY6FNly5soRlc
7MEGQHKso+KIq5NUnhYci6m+s6noDSFXjQAsFh7H2D5xqVcgwMLmqUoQpwzjpjCNE0MBoe4e4CEn
PBbrYfjUK2efxe7SFLxh+C8+7xfobp0Nm7CvthFfS2vQ8PcPhTasrPiFg38zFdk+cp1N0KxpjmV3
sB4CNDtlyWxvVCtNoXkB2O7s9B4y7J0MnoOa05GFgrhGRvNdGVqrFnbbHEegWPFQEhFXDEylsc82
Um/s1lDPqlfNnyZKrTbotlX+4jKLifiHW+U0oI3LP9zuSTGvnfOBDkxGr6EKkYKOrfMj5XUgp9u0
XX4qiEbN6Ihk8oeyx0QWox6HcwPiT8yzET8Hw5nytGjBsEp2MaILxVmprXLVi3rjSmNVEx/vTTcu
xhjDLV362hAo4Kdi0ytPQ5WsbZJs3Wivj48lZiS9Z66bqXoiam40h62ltZf2CmDkbdMPHOwxgS3d
u2sNcmPqwTaxnBfJfNu+StejYzJWHMNbjvEmQ5CnJzYqM4QJtraPqINMzJtBEx6a/joM0bqcsP7Z
5c7AQoApcEmg4s0H35k8KaWH7ER25ZgLeuQe+3wBWkabFFrjLkHtYYHSZfJa229KdFVtH38R8rXn
SX/Ty3cHXl6rSHXtnot8xgMaD+/TWOCtL/NnrYjPZUSIbWO0Z210HuSskl+QzV7pTnsl3ZcuEXMN
0+3EVgMVi+kqb88hlHxNBwtizXvC0KKG8gNREvfxHuyYvcXpWTjJOiyQnydQmYeuPMvgSjMjC0jh
fRbebJOrqouXrRW/WwCnw3VSHqj3oyo49xbU1UgAgBoOiK2Dln4DSJ7+f9cm6MCtYbioSFJnlLbu
1G9amhMhonShi/yoV5M/W9lukpZ+z7wsNLFGi2cyasel6FDgalrI2Z1q69Ka3nXhvOX6q5OeZ9F5
aa0gcNEbJFmZGx6FNb6iYC8Sd9kHiMiDUQVVLm7VURFkD1oNmk8L7Idx27Eu8hsTfkt3oLIZy4le
l9gNI4fKmuiJy9DZqGKl1QxZjFCX5kfm5axavfYcdjPZ+KYw9kkGudyKYDcmxtWM5SqxDD90R4wY
6zJeawrKUqTtnenr9TqPj4oI7jFDtNH7MDiXcPpthR9YfaHy6UJtS/F1ea9Zl1gxzg04e+2UR2VU
PdsUq8JW7XtnTFBCScdY0cQR4JQNK6yIL9GA62ogoS0TsfnqBAlps33FMNB0+P9yXUkRlWoJ7Ymo
FIizCitw1/GerHE1SzRHGCbH/EmIV5R/s/FeQhYYSB56f1SoYThQykdhz7/ombY2t06uwY24oXrs
MUEp7ds4J0cn3U8VTEdY+FGeYq1wEA1Nm2Sc1lKERwWtQTXGBysud3po4ZEZrVVX6rqP/2eZWhWo
k7qrAlCDqJSPdaIumXLMI8B3EqEYLppVmw3HsAm8EHqlmCd0+XPsG8Lx02JAQ9dU2ms5u7YEWiHi
VXlqnNrrXE7UDRMcAK63OuK2gWkANm41Pw0BaU/G8MzB22lPYtqaAS/Nw2ZJsX8/S+JbUK3fU2CX
4ZX1YboX9Nyi2bq0zIH4VeY2bMx1tldjcddSSWgVoIHZrgcRXNlfuUqcnvJZIJI3xsSrzY5dkpYI
E90SqVRcKr5miNaLwoYHrOXZLm0GsugAeePYr+ncw8iv4GuqYdg5pX3P8K3Sb6zi0jTXSa4Nwzcj
Y1+CEGvGQ1sVlNAhjcCySANjUVVY0oqVCutqiNFLb+lLdCtGforHDuP4E5a2ravm61BL9PWsze+j
fT9Qm5Xz2VU+svEJOpwW/eYIZSgOwbyWmL2giFfQtelkodsUuwrlg2g2qtTe+qZEZJztRoAYPd+J
/iM0ZuTn0bujp2DhCnefSy7YY1tEh5EQcAbSiTc506wFxrw3YfBnaoluPOF3AUWZlhMX+XRS2Ni9
amFF0BZRN/7GMtS6H5HxR7M3c9OcM+sEkwlNPOE3VqqjrHPfwJEfW/Uhnc+1ma6Z+bqs4Y6M7FLn
z078ONXcg3jNxT4d0LLXyMWNY002VVILQMobX7EqHKxTkZ/eVIjwsxZFKyq0ZnYOtfLHIDI3xTds
19hgbiKlLirx5oslDiJJLl3Tbpgz5GWRXELxTkxM1HHcrhA/67bwwr73i/lo2jn/MYxcACEScbcq
FdAiQlQsiXm6mcq7TL/TqW/UdTvvyIwF2F/M5CA5I4bW+fFGfIXLotzi0I1AJa0tgJFprtv+VHVe
BswVXs1wWeUU2aizzc/qNhsLYEQkDwrqDnQSKJXkHWLyRWK8Cfpn2AT0VUoP8Vrj0FWOnUSKwvjb
BDGeS1OuG7wj2IHoBKOpWFyvKCuqIPOiJl8N03BXNpAbh6jbN9PzZPqxbXl6sm/jSzMebASjenQq
VYWlKZPnMjO3jhA8vXe3PNdKvrMdWN7aRZWJNVJ5o+zY0pYD92HUBkdaNqn051bsCtdlLCDGLVrc
ooXXHq1H1fxjZTm6LnsXhfNDXL26WpfhW8HqUA2ajzvVn/QW+UOyVmIEsmIf3n5R90abzptHLwU6
jfWvM4Nl3pYPat/dRdAxnUNwdL1X+hCbmLKUdfgrjG+rIrpYbrSreNJ6oK1gXTyj7ratcRDqZJGI
Sgkbhw3T/pKN2jZHzMYUd79EWPzGqIEAAEJgxRi2Zaxvg4Sg5N5CVDLNuT/1b5ZlABd1wANhuSYX
Czy1pvMfOpLKHU93p62mTpNfDSaRnPldEacks0iqsLxvQVfsPhxXgWiZtVbR9lZjt56ZEGYkNe5O
kKdubB6iumC3N6HKhDuLjBWz1fVzqGj2wy23T/Vt+ns/7K1u62oAB6ELlmC66DbFiEwUCxSWFGV6
quYT0s5E+53UhTc3JBWgh6/gnp8drvYxvFaQQBbGCbdeBXH9arbn2sYsMeEHG8bsM28wO09NQI3a
oezXqkeHkcN11lF+De27NPS7utJ24pYFUWbnkuwiuxDRpugvNcAxnNqsJYsQEExAHDsa1yKWmdGy
VpX9wXAjco7icRsMnyEWZVfSwMng4vaUSbmYylNeI1LDX9/TeTJ/1sLbN2in4NY9llAhhvqcatZv
oo+UottmafxshPhx82y6d5glcAU13VB6tiaYV38eUoRPGq6GZcNeq7t7QVwPsv1Ivk/tVo+Upaov
hdNtYVfWJUFPZZpdJXlZ1E0zUjWyBSnRmcyAum8yX8LklGV+iDwbVWg0oW6YzhGp5gvqbPIDkP5K
xTln8+wZQ+DFzVI2zbvelmv2kt83ct/RORmJ4lmwj04KdV0Fax1kSI5Xc6Iws68C1NVvgmn2nCyl
xCYdS8n6P9ltwUUrxpatDfsOwU4VXAeToYyiWpe38gLUrSpfsPx2w0pEuNmYT2WDkfNbsR5U+goR
kShgqckzKpyTioYvpr/QEsKcbfzHQT2OlBJY3vAvyij15zznHp+bozMoN0/kBXSniH9V1QrjLV78
cwQZOtG9PaAXJT9A5VePoY5vDJBhFWa/RLcMpnuNTBZly7bE0lq6q1p5GVqENfGqs7yxfkH3HTLf
V71vgp0cfk3atg82Saj4Y3QO4rsU7anrj/o1rVbT8JFnSzd/jWDl7ZfIgpx6bGFRo2fJWTE8qunS
YQjVcNABOJWceJqcfnZu6O+z85iBmAvtJvKM7kKHwuaUcGi4/cW2/Hw86v1jbl5Fb5+U0HopuTtT
caQG9tX+CDXZqN1DJXed+2RQLJfg4GkfFMvGtYOT6AZPb3hpER6PTscERrPCyD9z6JyTWxF22KCy
L1LH3Bs3U21VCSI/ocW9mozzTGuoRJujayHtmWOOqDkDY8yMU1ujxjKKadMpAiaqaHaBU3AsdJO+
7hFgeRW2Ky17qtT3NJ7WFV6SqWRKbz3PBOD0Ef+RtZ+MYKvF9bYuq02q4JZKlbWGCUCQCJPdyds8
mHEp5w8pPBHEJ7VoXSBme1dqKp2HhnoaVHPrQvo3wHrl8CwTBtnnOgWMDbehrYm/vfYFVTxy4H1t
URBN2PGq7IXcuTup0kQXeIJjeemdnON3WgsycsZs3donQz/pxlYACcFAqs5dSqveTAdhaQurquqd
6cjAj6X1G26CwBFo7loSIQWxKHnjvWa+h7rYxHi8khlGO0GBD8she4MtbixsHU8WAVlq/JYJVK8S
ambSzTXwbWlS1Ip5VxvJITOaa2Qi+VXSByWM9gHaDEsJj1YTGQtRYkJr440r5EafMUSQsDYWk0/U
Rg8BmF/I/lkY9WMZ42cYloVyF3RERk+Z5ZU3+1ECS3zpWKo9h6txcyrbCQddVdmou23D4He296Db
UPPFIqBblPqIWSBqskVXqb+VKnhWYmhhmCnbJu1AWh82l3WdLjWE+W6zHaOVHVGuyOlPGMf73EXB
jlGBCsoqAOmmm7IzX3dut3SQsUktXwb2RYbRoUWbY6mgFLf6PMWBm9vuTqsJdfqlO8TIOWiBEoBd
mLW28mM88cwwt3AXNspjqNe+CzPQphLBxiXkGyHrjq3Kn2e43Xz6qFxkIAqUDKEv/YQhSmR3Dqhh
jcC0i5AUoQpcGPCBWZovG7O6D4r8ZKfyzPjn7ZiJc9kd4oFQpa77REgTKxuhnMLE8onc+K0Fch9k
tuolEnMCVT40pLsAwzokARqneERQ/Pc4Ku0WBfdfYVS3BOl/JdElYT5njjtgt1mo3tv8hOF5cYtM
vAwLPIM/RCZ+E0dtf4m7K5O4t1TdQsFnrqTyq2zv2+Dxhx9wy2v7rx/wJeOuMqU6pYau7VV1KG8C
Ub0+TLqMkSJasEPaVFbPXTJgjbVqi4pewrl+dqGAVjJnifrgh+/xTbLp12nCSavnde+izpnH4y0+
N8XPDgW4mn30XfiU9GWVesxLh/MMlEMM3qD+8NHOd4/gS5Rd3Rr2bDvcDKNJsC7ZXXYYqBjyxiVY
Hmrpa8J4Trgb7LVZl+57YztoW7t7HVuCDhoWmFKtWxevIm6QqP1dpfoyVtwPbrFGbti/AHM5T9Ne
VGAPZnPRrcnTJyo1lx9V3cvpKecYbl6NSttE6D9UF5N5HNqvcnjgDsX8hCXTEzjMgnJk9ES3iS1l
l5oN8nqS3+eOihbjPAvbwIufLezwFxNJnJqEs4qd/ar22CrzTdXVGy1pd7lU0CKZDGmlKvxI6Q/0
aqfzz8YU550Bi/v3V2r89/QM4+tE5L5M0iLL1ZlBjPLu5Ge74Fyso8Wb/9hsknahrpGWqIsnxcNa
h1Z2sRsW184XC8BpL1z/Cb13PEgHFS308u/fSLe/WWXWlzR5KRS9UZzQuAv1fkNGlYrGQ6l+EzH/
u3b0RekawJPhEujuRoKhakU1GsUDDiWDupz4RtiLtKU623XQVT2l56Yi8P4tbp4iavOMRFPrXMmz
q6UbB6V3F5K6PsEyDQSYqpZ+ROZ6Ht7V8iG19uMfa7p9gENg17zJ8vvYeFRISSyXqFnCkypJrbrJ
A476IDA4PfXo83J7h9/V7JbIHS9MnF46V1DpWT5M1kolHiMhLvSgUNB0vkMJCAPNktqFz62GIhw5
EObE5WziuV7lA5D3moDC+5udEpz2z+CgdcF66DHZRT0Y70TQleehezU4l7m7WBxZsk8hfObyBOc6
lvj8lR2CzFqMi4EQs34RkAWVg3+AKg2PzhP0rWXcGVxj1Itdv4G6wPDWDFub3KAuOd5SujLj10iY
LjIy/aMp2QT0wAFyAuaOzeglhjfLRI8su1WUzUcsitwwUuoLVbVZ6OE5rUM8QeZjqpvnKD6EBZoY
95QhPySQIAYiapbttG10Ex3nVejHLvhkmE07noyxWlrV25zvsRTBVD/WeLBsBnuUbFCClHDFaCBZ
+jVhS2nVtTajjuRtcdXL/lx3+ZueOL5Lz6Nx5Wc5PR45dWRDTPvEcj06iahejiQF0GxSwS1E/KYH
TEQfy5WEY2XWdRlusuC1UY85hTRte2kKsmuJvtJJM0HWtElSTh3jyB02g84bSG9zvlUyrFGXIsub
Y3JMSopEgyFpxtOEGQDHVtw81NOuy/c6CoMarTMauirG9h3FnJ9W90cQ2hao2B3NwWMktT2DBjAo
Dw+DM54785BlF1JgtHDr2kTkREtKxYGJ7g0+tARnXPjc6NFvIeVjkm9y1XPLh6S9lLnua314r1D3
ZX2P5ZlRYLnwZIezpDHkeiySBeLnEglklxXXv+/nf2Jl/+Pysm7b/F+3L0ukF+5UIukkjQWbCsmN
Sv8aNdS5qBV7hKw2jJ+kYJtT7aKYp0zD9U1yJDz4IOsFIpfRwHmYgHmkwWGonD+Kib45a29mjNcS
iEulraSO74lblxeExwQk7CWCZrwVSYeA0a49dJyVQzXD9ki2WtNA1xwGZdemB0Xs+mzn2hryil8p
jFuKOCZtLuW0meLm3AMIpS5Qfdm16xTgdmFJebEi970ILK8QH02wD5D7qMj7s/YKJrws2/GSjMOb
EfQbc5w8A//8mBIXrIdHc34Z863RHpx5/qm++eZuVG9n+7+ecG4PgdWZWnaYLjG8FJGMn1m50qnn
bgILDxAcDOHvb/ObKkf98jKdQJZdrvBRRSy1rchrzPHkCY03UvF/+4QvxdqUl6KUA/4N6zacdH5v
YPTbH267b4K01S81Wq7UQ0w9lBxi3UehqKIZxOxzA5L9CgfUTwHstz/uP1a8+qVcM9NyyoUzJ4cC
R42in4x0+/dn883NqH4JEabwN2s76hJY4AyUszEWjumuZtp7K9cf//4Z37xh6xaW+6/F1JGWmjJp
Sb8LEnZWpHDjcsijuCkI4fv7R4hvHpD1dcGqLqrsVBnvoF9wARGwVxO8huSUGFgrjBcCJWgWpitU
JIccbUSZ3CnRe0DquBLMyLRGP+uPMwpg5TOpwJejZBs2kDq1shL5TiYcyRqob4m2vAHNy3rfylzf
QBQb3VT8Vb4OoPbor8jPSxpxL9N3TbvKuPfBwzwu4Fo7NMSAGQ0gaBI9d/mxQJpNToabcr9oLzXz
L7tx5SqPpXzXEvVSz1B6ceb3Eu2dRsqyGwPFKx0z6h4r89IzSbvNjggpxpIBB+NLGRFJzqyDDlpk
cncKbxHwkiE9+fs4P+g1dIzMjvWIOYUODwY0hoyK0tL5YR9r35wZ1pdtprY02pbdQB20a6kQXIfX
9rdihg9miEFlF2TkyGJy7/+3nWd93Xl5PkxIJtR9G5b21amT5gT/hE0gKwqXdPU8JxokdXxEVQmx
aMKxzn9fa98Fb1tfNqOqzKpR5pOxV5oa7m4O8lUy2Velo8bJ0YLlDmcA+LmltiBfn1mlLnulQcU5
0Cx3YJsFkJmrRuKHxf/NfHrD+rKJB5k1fSgrYy+HRsF7mbaBQYZ8rjxHhUqGUwTX9zHo6LPN3oHY
sXUVdYNF8KXZpkR6OOb4XifpTS6TllubnHVSMfMm37cDRrgq0evL6FDl6EXQ/BpcO0bzOmiw5rdN
h/k/QoKXziS6dKIJfji0jW+G4Fhf2rNO0+NYJW/0YHc2GXwOOEuxKohSxBzldYED6QY1o5YvCopW
SxSHKSK5ZzqFRnTjYNBqNNFn3mXXMp3WJjLkDMGbZMKkYE5giJa0rrvNUEPR4D4d6hJAnsBGJ1pm
of3TSPrvfsOXkRWj6QaqnrgFgU8D1BQ6Gk99DV5JmY6B/ok+EQaOP7GxDMAiHylkiT7707qWl6h/
HR4U+g04vLfhyLYipGc97xUkSvx89OT8IEaNEI7zZtdEbWyc+BWMklBZfeE+tX+S9A5ROevwM2Ug
O2AK98ZTzegOc6m8U58qqCzIjvxERqQ0y2TXEByAo5kZdGuU421OMNqiesHIXKuL7Ew2pTCXSXMh
nGSWIbrAPRB6/sP8gH/i0f/jejO/9Gf6pFXFTJjTHSHtK2OT7KAl7lBSLiTTo5XFL8HoL9Ozd8xQ
9eTKRQS5UJg9Vq5sxjDZ9I6JHyyoXjfgarf/y888TI8+8SieCTLzaiwxta1TD3fhCRvDMV1TUN+R
dow4dg0ZuE3X3abby6VYYaX6H1ew+eXes0UY1HbBr2KKsoflfq2v1QtWVPKemfY9+MQmLe0tj3kx
LkyfrFLv8/kh9JMVaOcel3f1UxD+Nx25+eVyjOYuGTn1dQa2wTr6uEe82yOyFxRzHsb+RbSSDz8c
jrcz579e5ZdyruZ4SJLbZwUH5ZpvGUtwnt4J2Pby5f+Ii5lfLhq3RQhS65NzF7iIxKvkKHTUePlI
2fX3H/FNUWR+uVpata/EmAzOnabcrI8dk26quCAfXVm5afXjyJdvTgfzyz2SG25N3PoMUALbWQ6d
b04P9BLIDpzVYDO1oNmL+S11fyqSvqlVzdsr+3cdVgx9FaSI3vuOCHmSKZVqlwG8EipHeMrglzoT
R/IfFsLtZfzXOvhyfBswq2aawphxcaxn9dXA523/9Oi+qfbML+dqaNrllJgGw3JC59JXWPIIR/z7
u/8OvjK+nEWOk4nClh2IZF2QWJTUMOqJdO3Wwz9BzPVoz9ZSdbDLlqhrTtoI0xtZhEwR3i+XmSWp
OZnnSsi1QWZAV7WgI4UbLsZZ7dAH64SCTIghmVVDNLqqRHu70dVtKqS670iM8McW+0qPk5uwqVw8
mzoZjUzaDRCZRbPr3IlMI98zCIjASlX3oyNk1kvLEel+ahbkFhBF9/cn8R3IrX59hRrbTMRRchjC
mHw2O++nk6bkHYQqt74muUJmxlJuCLGNl9Abw9Kdc2OjaONb0gplo4X98MP8h292pPHlKIWJrWe0
jsycaIjjIeeb88wj0WChWz/cQd/92n/Ww792R1RbNiYfPkIaSbSuUestcl7msncQv1maoy6H0WkO
el8Gp0jW3S7NcLkR8hpjrypnP+aQ/aFu+GbvGF/OUDllUN+OPbKGKhCDaCcQVU1R9UOl/t3D/HJ+
KrZhx+oYTndKdWCigj6uhEt6zA+v6rsv/+XwbPrALEaD4QBRWoNakwfbHHpdXf59UX733b+cmWob
ZWmFLvbOFqTImKr70hCRqjfDW9rHf/7+Gd8NqvtnhNW/lgJ2Uznrs8qHTEAwXYxqPCv6XZyZVJdy
L9z5NBuTsyD13NdNBCl//9xvTjXjy36rSJepqkAfcb89dNlzEf8wafq2Sf7jKP6nwv7XzxEO7Gtd
8eeG2i7JbzF6qLI1XJZyac/+//Td9S+nph21XZUXt++uwE2LVZTkP1zG3zwV/cvWr8micOqMP/mW
k9b+H3Vn0hw3kibYv9KWd2QDcMAdGOuqQ6xkkMGdIsULjKIo7Ltj/fXzQlXVLUVnkNN9G7PKMpNE
AhEA3OH+Le+l94P5iU3qxKNkH62KOvyhecBkdUltP4jhyVpRWQw17+MLcmIY/Nyr/XLRm3YIQ8Pm
6K6KFuguAhsw/PbjY5+4ofbRAKYoZwyTwyf36fE06RQ6dKUXdx7MDPOTj3/q4hyN4igPwrnPKGVx
bBq9BWljCWrhjZjnx1/hxFrEPhrHcTHMIcjbci8pDQ/NOVhYStnnTg9ODxeex4PK3OtnZNNLG+7n
x2c9sRC2j1ZAUUah1ewU5b6Lu29lKlwi+SLfphk4hTLt6HGAofvxqU5NIvbRaJZdV/JKnJM9fTfp
lfk457QiL43b8VEspk8ehFN36WgdVMWxV2EdTfZalGwYijqGGVt73xJF7WdFt/xnxt0TT9xPF9Qv
T3M2xr4lghbsKkXs9NVk8Rc1XhgTTWjtcx9Vn8R0Toz1n/rJX05T50bmONR37nvTix9rbvxF4JfB
2ce35MSQtI4GfBQmoR9WTbJ3wk0fPyT9tfmZSP7UoQ836JcPTuZYG4GTJXsDJmeuRvi467r55I16
YqxYR8N9UKwurZ6rkn+Bil7QQQXZzAIhuJwBs342z546y9GId0XSU455uPak5fpt852cTYKdIViM
QDXeP74Fp0bFz9XXLxdq8izdTxlnSWBaNaukR4EALWFB51tn7AJaBepPZrBT3+dorKexTtEQcyYK
eamEJ3hKt6zXrmG8NygZPvlCp2780Sj3scwGaQnHcfKf+uxrlrXgLt4+vlinjn00unXu+sEY5zmo
gpue7lY42JGOP7k8J0a0ebhsv9wIGq5aYVNGvnf2QNk7GsqIet+Y9dopP5kBTwxm83DmX87g6K7v
+4IzdPoL3DH68T756KcOfHRdfDeIukJW2b4drw3nEovMJwc+EcKmO/X3j9xGU+bVWZ7tKxr1fdJ2
1F7Tnrzo3oLnli5F1E+fFSX89Zewj13z1Wx1kZfX2T6hrLdWX3T7yVPz1+8E+1gy31nFPEfST/fe
bGwdIBwNYecYjLr6bB7967eofSyb7zKnMaqCM3QGTHYN3eImMH7oBp6lSD55eE59i8OY+OXhmcKY
CLMbc3locO2c+zQgrU1Gvpw/E1+fugGHv//lDKksJ2mNEdlaO/+StZoaTePrxwP31AU6WtxEiTD8
Zk6z/fzWP1jfqh/BMw2HHx/71Me2f//YWug+o4s22+tJulC27KfGMT7Zd5763EeTmQbCEaqYi979
cNZI977ITXT78cc+deijMTuaFHrVScjIQhpAfoqSMtuBBTInEqkWfNkg8/93V+jYDK+qXHah5grR
34ASqaMl/+Pv8NdTpn2sfS9qbFdwxnhiNEUfF8XGvPGLi+r1s1zyqeMfrt0vT6TftW7hhVx+rInW
A56vg8a4oadzQbXBx1/BOvH4HOve+6qMI/PnLXYX+VX7Wt0Yd+QWxItYhl+9s2Wwpgjz43P99QvY
9o6GsDb+9TSZPE3GlQTZWO3Bw20/Pvypb3I0fh04OKFFAxt5Hxs+w7es/fLxgU9EghDH/H4fAr8t
ZdaW2d61F+UVJchUguMk6Cjs/TE9OJQeu6vgKfxkd37qMh0NaKPEMxhPfI+UsP+X5sG4o1eUZM22
/F+e4GhUj14zkOTnBLBIZsg9V/Kr/QAhb351P5nvTl6xo9Gd1obliYRThK/jW/GW/nB+tLfGHfXN
2tp6b3pvfXamw1X577EM+1iTTiGPskm+ZvvhRzovKeWjsRia2Z3tIApfNrvovTv7+DE48XwdK9IT
w5SmF5jp3iiovFNrXxifDIxTg1AdDfRoCOwpO1RzRAYEnDLE1Na6bEQhy5GTbU16t2PcFEVOpHmg
d25laFWtPdl2V7otnW2Z6XLHez5Yf/xVT0w86mj34si21KKy0n2NR5aiu+fw0T1UxC3oM/j4DCfW
/fbPUq5f5rbWHOhcR2a4L97o9aaEMvMW2ZP9pm6DZ3YxH5/l1C07mhL8ulQmSoVsryIiw4TNy6b5
5AucOvTRnBBV5kDNO5/fJKqfK5SmSfDJp/7rZb6tDo/6L5fGzMXU0P/DtD/zmBUGnf2ir0ZIkUO9
+vjCnDrF0RRQmgo8xNyn+x6aF33yID0kKYTPto6nDn80/POumPDpsmzOc/JxF1O8HaJP4kQn1g3H
Qu3cFBqlJIcebkF2I9RpVuNrfv/xZTm13j8Wao917BreQEkQzsbxob+hNudgg77WL+11/9J+++Q0
h+vwF5OWPBrvWR2Dv0j5EvjdcMdMB3fEAoyZtY3JviFtFp88pScG8s/6518epTEO/CCmGHdPFQoM
LlcDG9wOwSJ+qz5bf54ayfLwEPxyjoO82oF2x+I2Qm+LcIWOH1Yqa9VsKP6A8e99lq88MeaO+x/q
Lm/RLnPZag1hyjjrOveT63TigZVHozkxrXEOanIUvQHKDa2y8bUElPXx7T71se3fL5AYjG726YC+
1BViCRZwgXX388j//jb+n/C9vPnHI9P+/T/481sJVi0OI330x78/lDn/+4/D7/znz/z+G3/fx29N
2ZY/9PFP/fZLHPifJ1696tff/kD3bKyn2+69me7e2y7TP0/ARzz85P/rP/7b+8+jPEzV+9/+eCu7
gva0u/cwLos//vlP59//9ofg1vz7r4f/579dveb82gLey2sTvx7/xvtrq//2h+39KU3hCF8Iy3Qd
eViYD+8//8X+U4AgcnzLdizHdQ8xiKJsdPS3PxznT9uiOdczbcc3bXFI8rdl9/OfrD9tARgTpK/n
eVIR7fzXJ/vt3vzXvfo36ohuyrjQ7d/+8H5Glf9r2CvbEa4QvsVn5ESOeZx3d4Y4GLqgB3kWhsk1
5cn2yjVcZ6ZZucQxVEdjT18tGVN6Ogh20wTjlQH0to4O1dhskydJIMuC+O+mV5SjQ8xAF4rtIp6B
oy4TW8/PlmPEYunyOEAdTnubljD+Wi3T0cVCou2xwdSUBfXdLArfB/0YOhrIY8XaKYrg6naGq8gJ
jTYV0kFTTnDp7SykztgPre+1xd1Jcnf8kkTYm3Uwc1r6llm7UO948FK72QGvFbzbFs2VHexi+HFp
HW1YeT71eb7BQkxHX34dufrZINY/YvUzXJidCfhuys5hPG2CvgNXZaxBlq8BNq2jCoFFQRdwS1lP
MmIASASg/NFF2+CF89JQrtAIJEzxzbW/NIjckAVE9j6hJ7KgPL46OHiVPGvN6pUJ5CogXV2gAKhq
/9FMx9vJwzxjJJquZH6zU8PCCKt1C9LYApFqsigHpULKif9b16Sg6JLzzIHej4lfwcgeRFSRQr1W
nXgOVblBWHSuPR+5lwEXRnvz2Rg708KQdP1AT32fZgBs1ph/wZm0gRN5G4PRDWtwdBIaXjhkmIWw
psssRxA24MN7cOZ6E3csOlZ5dNvOJuzX7NytICPDTuPyPjeYRWnpLY2voSdoASh35mwfSAj0Jsq9
ETRcJHQq/qFmWAzhs1cjYXPbtgbBad5H6i6Opsfepks1RhlXTGR60LFm4IdXXtdtqjTFYw0VEkTe
Qs4pFWzVzgwO4u/aviin5DyfnBu6NtaBVdKoRMttRwCXKvEylnfSzC4UMP6EdslB+R1XDkZlbuSA
uL1VrIZL0e5a10Lo4m7mhC7dbGMBWB5zxbe2H+mhuWi1sw39TNxp40WWal9WKXa3+q3xhmvXkosw
mBcxdy1W7U0b0njRuHfJWPzokGXNY/vFARbrtG228qZ+pWjxthwayatw1ZYpAydfjAk2r9xXNHyI
82y8irFKC9u78zRsbzqRezAw8FfpzQwvKY688XszfYyGhpItzMhZkGF06M/cfIY2bYIXMFEGB3H9
tan3cELxTI0Bxsu0+WLwY7ZBKnAKuuu8BM6JW0V5zkOW48gxveQ6hO9oz7R/Ggg3i8k86yluZJ1c
U5mXky1bWLLAEJujZYsv3DpYDl3droMmok6uBLAOFc6NijMrRqAGRtPC/LqgxvRqcCD4hTE9kNaZ
WdHz72nadrS8UdV43mDPLM2J5rGACknkgqArWhD86VVwMFr0xtko3R8jmCsPhE3PEwJjEXB5oWH6
XNlyqK9TQ/s3gsr6su0uaXuANkbVIbiYforuUzlDIPeoZ5yGC9EFFA0mg3lmAHEPm+xdkhFL8Bja
BwxcNgEdohc3NNKvcBQg9xKSTpwpA04BMbClzqabgrNIcEWBJVmHaCBK8iGttgVGoqKjotF3rofG
BrBgr+ySm0QJghXnBwqahJ5bp/eJJe9zzfMX2I9uWiyDFMFRwFf3wp2yclrsgMoYNYb4Fs+OaAoa
xCGejvNelBFlj+N6NPxVUdtLV/rnkYXK23HQAlFampKBG0S/z2kuryBUMHB/jFW2MgwiCJ6Ge8jU
DojKyun1aAqygfRDO2X0PGXDhRNM13Zb72TRLA9Y6MYyLzyaBUt4JoWTnIeQkBHkyLMGr0e8nLAV
kssEl2euU9FDQDEpNKKP/9vcUK0QeXwl/9AqJZu9yapzpIhEGdbeBH0jGphAKn1vUlk9VaIB9xyE
G5ttpk/xdmAmL45JOXwcneeuu6yd+R635z6iNVoqdAsNlmwx7Ka+5HECzeR07iZz5HKcmlszEz9m
r9y4k5uveK2NZ5MU1y12q7H11mCfnlSqgd0DKmqj4VJ1ElEY1ZHRjH2FPjTuAAWJvrcNDLXT6DhL
vIGH6WgEfuCmQF9H590I/GXvwtcWihwVgIEiXqn4xjUxrgLlWABlg0ZE/hOAvzEbP8ZgDyts58zq
rPOSy0RMSM3K5rxjeWyK8WoA/t3beXo9BhPmYPopZ5pvWpQjA96a0Ono357v4uo5r6vxTQFjccp7
r3E3A6nrIDVZnho5Xf45nXK+lU/eTo3lyIRIQzilYcMBzav00ENCKYPyux6lfo4GXT3ZjeoKSpBJ
tS+sQfi3Ikto20Jfz6uF7qHme+PTQw7tMnsyK01bWNC77s3Y4/sG/uSpl5LK76eGrvJvU8GpD4je
CfJ30haX5PNMeCI02KJ8MGv3mu2e/lINjWUArpmQSbSR7T9Oft6TscxVNlOnFrXf/EYZ99CM3WyF
Jce8hDNAEXASHPDyUR368QZFdkSSvkKO4NADP6zH0UzfW0fhNrcpRLtsITGa0Gc6LkIP/AT4YsUI
vywzJ39Xlj280XNuRle+9KTxUk51ZMNv1nhuTJpp1qkyqg4UlQPbQTUAnM5UHQJvLqYU3SL/BfAe
20k8a6n5tqyQ6CepAxfA7ujAKY1lSjuHGoAvX2Z5l8RokAuJm0Wr1NuDbwIQ4c6pdQs7p2MVlMbI
IeB6eWQFVTvQEqnTCSy6EYYW0mwvltth1EAdLSZbMAPaN8G3trqUq5wCPjoiwwQegSEdWg9bPbTw
MKx+kgvd0MO09Ki/YbCnFfDnaA7MHJjZwV+ZdOOUP3DvyNl7ZYyJoJ/tcpe2w6F9yA8y77JPwCLC
+M6VXPeWVQ5XiAjomPStCouT9rRut6pvkwARKG08zyl1iNlSsKgF984bvAeQG4KkrHpLlzepOwfw
I1s3hshJDzCziJYQaGXUFs+UDWJK6uK67Vc8ASiJxlDRszD1OB3Wc1x2OWIP1o54q6DRwx0CwbJy
fX8CcW87Ln6cYB6TdY/8KVlaZQ8rrSHoYIKlGMwBw5M//7AcIfPrAXFGCCPUI5ephOcM57OlW0rp
OmHsDAXH5rqiLOMxKOmwJgrVYJCsYHjxrh041KJIA9i5oRMwYnBex+G5ZtM746MNVL2tW8+Nvma5
C8EiiN3IgsQ8dnJleG43LVQZ0BaSDHO1CywDE4FLtdpOe41vUD1RorSVXqurCzFPyZMzgc1Yz7xc
mjN3tpsnv8n6y6Aeejh2tO3saCiSgnlWIBBRIVcZthUhvMU8YkyqwJADKWPlzmRC3dq41E1eu+eG
b2KUMpAh0pEkR2o5tZE6L02RwIBKwt6kGsmcGn+FwROHStLLC1jdOJEGI5WXAwMzWZlBBNqTTQVa
FwN2Sbqa+9EZcS01MwuYzgAQ7UJn41XOspe/AUEK92pUetwIb7BROmJbrNCpiB7trA/7fuoU3QJ+
FQwDK4wEpLyXBLS68vKxnHXgTCxxehlHUFdERM+zDCQEMVXWqkG0hYA1b+v+WydGpFqg4EFmiTZw
LwGoVu9tHQJ66yVPC2bfHvOwE2K7t+x7eBAodnIaM1dmEpn3YPm4S1GW5WeAUGD0NYJ10hwOw5Pj
5JD0bFyOs9XSkdkmg/3NrUoaxcNgiClfHqx416chyqSeNd8a/l0BSKLM43jrOa5xO9n5HG/6sAy/
uupLyBOyjHKn+67jrnev3CjubtMePDls4YxVlSdD/80JVAwgctbT9TQZGtFQN9hfwE02AWh5xdvZ
yLowWHCBaUKqHPEmSsBpS3twNYwn4ApvXuG1zTqom1Jsc2C/aBjMgGAyBCTzPIL3irtqzPXzZBo0
Y7FQYr71iXqx7ffEDzcYxHdHhQoPUj2KF3sQMDo16NVuxdTcUwSZRgOznmlhU86kZyHGqgZonFVv
TxvfdXE+1HMJG7XytWKR4NYoo+a0RIbaOiPCpjlt38a26LDODRgdlrqWqD8SRK71SkiKBBamzz5J
2BOuQs8qF1pl2Z1oIFoumyzDzV3WPs1skZoDniZFWTvMg4R6KjsfSsC5xVjzSp4tZ9dXYgIpUZQh
SW8vHTbYPLx4KfsA9jqyv/o2CuAUErZKopdaNv53y6hKxkKiKhi6E7mMZRJGB+C+HA6aKDsa7zLT
KW7ZP3evxjSkDsX65RSvu5GM9IJdYIRWPArKc8qxGprYA1tgi6anCW2054IKU3k/8TYU7UzS0yxx
BliFRfe1M/nFdQXxulu2UuAWzPIGo4Hvu7Hzj9Dv/yigczJa81uE57p6L+518/6u96/V/wdxHfvQ
bHI6sPM4f3vn/apffwsG/fylf8R2lCBM4yipHFf+Httx3T99XCau6VjuIbJyQIf8K7bj/unyF4qY
i6dMyzqE1P8Z2xHqT8uzXN+TUHSEaZLW+R/Edn6PSkvfU0SdTE5FhIdP6B/FEXUbSS8SOF9yNn3A
2nW9HY162IZqStcFhoCHIRTdzS9X6J8Bpl8DSr8nCg8nlXxpZXFCj6DWcTkvBQC+ShwFc6LLqd+t
wacA2NFyJt9hpQglMzAU+1TYoWRyilpcRVE2Wp+kEn4PMf/jU9hCWq6weL8rdRTzF2Qt6zIzk7M6
wosCUyiwaSUJZ6IJWuYvuT0/+NgiP/7qFuf5LYZ+OC8JPmVLZXqm5RLv+z26GjeTMRluW24NnAqP
WOAvJwwA011PSys0jUCMt1J3QXYRyMb9HpdV68CoLEv2FjhLFkSSprdGj4Pzgs3DfgqZWAbcZ7OQ
j2NUJNScgkJh+yzdojmL3MTO7t1UdvalNfbIGGqof6LKi6veb7p4mxEgI4rUsZsW4ADaFB1jYJmj
vSpttxwugjjVS2PqxFPBbn7pgusvQf1iP+fe1Tjpc19ky4R4GL6AcHboQiwTanVKU4cwOTI7fcRe
VbynpA9Y5RoOrlh5PmM2gMs9hO++NANIdgIb4AAFia4RnyBCesMC6sYfoqd0YsmsMs3LbxTBQZ+q
7wG61eeTZVfX5pyCw5KF+SNDNbuY+oJ9zSDvQyczzoLqwGA0rYMQhJMkKrHpCy8wTNdTtmnH+VrW
M7CeCDusVTff6iB4NjJBxjKX9tavhLkCudIs7Ong99I444ZUZwQDDEBX7LcAREhaq12RyW+aTVOY
Q3SrgdQs5WwV75Un3Tevr1ik6LE371jIPuUqadZYLy9Gt+qSzWBIX67jegQzW0DhYckgCsrNuqK8
5o2J2DPv661VG9P7XFe6Pac3jUVS1PUWgkKY59lNNxptijJR29fwsdwfZeby8paY5BEpSWe4HoR2
wXVH7AkWvG6d5zGagMJEXpeona+6QRHUzDH+6DTFFlqVheF8bUaLNi643Hl9Z8fz0Ny73KjxLEv7
8FvnG22/r2vVTrwIfXsnU2eiT9EHCLnWDDQPcP9E3dY8DqBWaMNXe2MEfM6Krhu7ixDtzgNVsd1d
lCY5YSFjZpdhBB1CqhIi8zqyTb/BvxDnEZ8zsYutimK6d2lSV3d2GklxpqC5FedjD9d9kza19eaP
qnvMZsJOEPoMekKBYnoWTWkQqBCydtkAwDTBpUAnriWvncGbWPMKJ/ZZUOTR7K4cJ4WG2VE9R1iN
0DXc4rT2IGbXxAcCO9UNkR93yNZTVFZ37OIqd2XLpHhRzK8H00aVGUh9qsTaOoQl7zpJSe15VhZW
9dBrYFVARFjuLPMsxTdCIB+/Xt3DeVuqxsOI17cGvI/Ei2SxGXVShmurI6+NRy2N6Fk2Ch97mEFs
KM+ZWVZELELKzZP4gHoSfoqmgfLgaSOqBmZzIuuSjV52wPnlmdftoKJhbTSpWK8YvqFxrTAgQOzr
25wlRS68YO2ZROLXve0hBGg86Uxfky6S7eXQl/7jKFOR3bOTx7IeJ7b3UBfBAGFXinufwEV9lRTd
mLHaqlMudBS79moomjj9yqgGihumtgsISNS4huPJwM7dNpHnn+WpKPbUXcANDhNqCpjpk1beA5ns
4+9aSH7VzKdR7XhFimbtZHaXX/im0573thpR+qkCT6NjQ/1dKK8KbPSe9vQWD20VXTQUliEyqrNi
XiCessGuT7rBZB/58ybJBgJ6bRHduWM+uABRPOwWjuHjhaLbpHibsxQKZMFKt+FKxvAtyQt1jxO4
X2+dJ3Z37+saBkppYSU8b3xI7qxK86S4YOSKAO9iE6RrNxnnO2fUQ7as8zCVwFUjhRejAYS9BMXa
W+vZJVuw7H2je/fN3MUIi3YNt4vr9lvDydx5NTENvZm906XbMhr8F6tIplcFVhk0tO3KK3NUQEXN
Kki3lfTrW/rnG6QtUgxqjZDef3bZsGoC3l7cg67S9ARNHYwWqdgDnaUDFKCVlaVoHlHQ5QQ3Mv+2
tFSLj9tEarkkSnZgWavxFYVJpRcTdNy1QYFyvehNYBhKecaDa832jVGYI8YoJ0JR4OV5BCQ6oa9e
uBPxLFQeEifUAMa5b33Wp4kdgYXKprHZNiGw6Fsw62O5t6p0mPdNEJRQhqswis/aOibFYMs2vlbT
wKbIqBUm6GIyDgxKKdDITzpxnKu0AUmzcCH1ES3IqmtDlzQSlFUFb8Sl2Yq3hSnTYWGPPEiraMAk
iFPLBqJIQwVlptoda5SSAptslJgNJtayCW+I0gCNxV1FWx0f5IXJNIR/aTjE6uoZVlpuRkR7dfvs
lDPs8ZyC3jLkpQbsVxfPWANG+k94XC5k34CQcvu4fEhCUU2wwo3k3GfXchVHhXEd93bfnOnMqnku
VDs3W1DB3p3uoOcucALdZMK8tG2rucrNpuqf/MRGkmI3lRFtAMl2jylk0JtqNDuQhCEx8m4IUky2
EakfFLt5hBZctqaDwXIC+GIb00S8ZerIiMTu1BEnFqyGEFra3aUZ6cTc1PVEhGgIEaNunXRsWviQ
wXzoCMq+uxmvDyQEc15sXWYcWtod6v/OG9MymwvTK9poNwLT5x/R3w4eecPUzAzvqram8c6v8dBd
eF6TRpuhpy5046QOyNjS0eW2nKAxLxP8s82+hNY6A+BqvODCZ2nYnrfIeVgsOE75vRvN/tJLjGk8
6+jd7tlc1+6e1/jgo4Du1GuV6qjC3Tq3UNAzawYlr+PgHQiDmV90cYkhrK0t/GyywWKIy8wPB6YL
a3hPAH1DajVBYZ71CKi6ld2xql1MEYW9vI3CDCVaQ+tNKof3oq8RgLdd/6bJFUYVDvuy85o1xV7e
i9/akPOsJ+2Ite8aemdWpNVju2Nv6Td6QyAb8rOFNS3II+LsrcUGtMZEL1UGlb8l6oRw1ijI82VR
lVzOWeu9egzhxeCL7ocd+cEuHSIScEPpnPXerHdwpelcrIdqYRgaQ1eR6nepchCe9FA/Gn6Wfg3J
ViEZqi1BTjEgpqLMPr0k6m9911Fe7wwhx13l17y+sXQjHkviF1W55mPiVndD49kKctRobPKAhcNg
9XezD1TX6opNXWWXgRAvpdMk2HkPI86omvM+1S3gS98+SyaAZ4nTarxvOtxm9rQjcGeedWGoVpM0
2QP0ejqLCDtdKG0la0OSd1O+kaxjSMdXmZdfszYqV/pgw3FM745EEMuCdrC2KDBJHvv72qeNJfDS
nWsV2zQKq82ENmDlZcVZh7W6d1yEhTguOmd49oSDayUeNEpigqCU/pPZyNtkLUg873PstxurVyTK
xvpH55fp1lXNS4urQ4dJcGYq/4tZ5/5CTsl6tPryOg1o86U4e8fPBFi7mwqia/pcki5dkoa3t+lE
G6ZrnzVRu2n9/JZVMwQ4w7wNoGM4vuGehXkLFEBiEIFumuzmyackTJv2MqzIUbsTbcR8iCUyR7kL
SkCLcY60wyJDF+nS2HMHcXNKK7mLZkEvY20THwKaQS4B6cjKiZsrQrEYBdOiWMoS1E7iYt2bk+LW
HxQDHHdHhW4Rx04YqNt0hu9fQLsl1GuXX+y5Tl4JrIxXfVq/uHPv3ogo05edZwbrqlTZDnHOjS1w
ILdu8GC55MuCHkodW7+lOalnFZn7pkHAxxZJv1aWU5y7udxGOQmv0i3dnSDXCOEZfkCfzlsxgg8p
XeC2fvg+JBheG3traONgIKiedUFyG2GNj05krrZVkyIOt/WeeO65FY3xU9FHALKRj1CWBgGdrinh
UP7vm989myy5RTFZbkRnldU9VI3khcexdiQx0qVy8ispIRi2nvXEimY6JB94Cot8lM+6UV+SATvN
iIfFhXK5xekzrjtQyLyOSFt0PO6TvqC3jUidDcdfZLm4c/K8vLA953aa1Z2IXAxNsy2v5FB439yB
xOOAXgpvSX3Bs9o9yCa9VKa4rAgHXkYwcach2RfCARlNbHmZUn+3gCALLFCnkhRqDSUYpF0GXL+j
Vwlj17AxSa7wXk6hwEGBGHaO32wdx7kz7Gmbxn1x1uKMgFZcqzfSHdGzN/Sw50mtsZ70s+epUPYV
Aq2sWsMscq6iqAtIoDQwznNJHuJgMDYCdHsdhoVlnMRgP6222BrzJL4HAoVXHrPGMsPYu+yIn66I
IVMwAWsx63PgcH5V7dw525VmwpMqgu62gkG/I632YPoYcglqqa+jRQxWNsQHKlVSZ9grvQnyaefA
9yGblPHzcrAu6qqmRuDAfh87/0c5RfnrXJn3EwD7h07w0hs84goB7wAIzPKhUVZ41yfUmOVpxlLY
VtmKVDJSDRGXqykNviR2c1FTcr6ZcuKlVLMPeHSkQ8RgIv/wNbRlsJ+Zxi8EZIMUqSfh6tiP93lH
ctfoxHbgxizNoSTDHAlzrSSBTwtHQBoZZHcjMAoUtVjXVAEx4Zc6AVNkBNvYTw8pfCduoVsCCrBI
De6sKRDWAjBS/6r8UN8mYYVGMSbPzFszWDjkfC6cKakP3tUL9qLxyp1G4yFgWKdsagr3m1LjrR9r
/9Vxqzli3wkTN7kaokPpBmoF+M9d3Z1b0tyVDB2W6VCVqFExl2ZTu0+Km7wHwYRrSOmC8t+qg1Sj
PISFIiSzPxndFuktpgY31A9FkkHvosZ5TLMDOjJ1CPOzJpjnIL1rCLHvZA5ru6y9p6YiorHoCSpc
C9HLs5xU/nJy2SjkEOwvoih+0vWItLJjEWFDMATtHZB+jjRlGKWwF2kdt+id5FsnmTH7kqIe7QB6
FNu5SpBGs18kjdRQ6uGTO4ERbO+ygoe1Jck5k4Ktc1JumdD4Ivs89e8jtx/bCqipJ8YbR5ieaGHp
B1HCztQUrbyLdU8ycV2Nc+RAKCXvPR3wk40Evd+0dkjSxKaGyGCJ6LYYcQPfrcPlkE+09BHEjVlE
r4fMPuR3BmDF3zw/6PpD9UTmOsR3R43c0jFmWXkbk2Ivk1d6Ww74qhIdmuX0Zg1W6N84bf2ohwIN
ZGzHLsDRZOanvP1gmp3tgW7tm+6Wmh5WpFnm0x/G7ikue/UcjpSPNK8pdVhucTZWqpX6gHJrPJZJ
ZPdjYPDSdcS4nWfX6oNtL0XuIbjoxNTPG7tuafTYjXJqRYKeYe5N+B7sHUdhbKLAbzwan4Zabkor
K1/CluB3UDv2RgBOB5ubNd4Gex8eUjiNVCCE7aHcaevn9huvXr30s6S5b2o6OhFaCWvtxAYiRWcc
kIDm2Ej98kdZ9ci6M65pq+pHqOHr2QPAPMjyuqETM6kPKUpyehDrHba1cwLtq8RMUTMHLBA2ia8j
grZ1PfJo1jElBqZbd2ekaw6kbau3DpCqAWgIAsjcbfMdQ7HZhFGqbmORG3vK2tlJdhlqsYEGOJhb
HolvEzDv4Br1ytfyAuJHrM/m2mQ8TXNOxQzvES31bdy1gq/TjtWTNyclshvdUADSjrgdgqpmBzVa
RnLtkzD+ahmkI3Ug003tkKxaNzX4CwpD4rhYmbbF8xq2UUKRBsFM0FGUxTULEtLsimcq4sb/y96Z
LMeNZGv6Vcpq3VA7HO4YFr2JOYIRJIOkKIobmCiKmOcZT38/KCurVHmruqwW16zbrBaZlimKJAJw
uJ/zn38gR8WhojC9Uh6H0Av3OpJBvyknx/oSRqYfb5Yx0knyaDdxi+e7IjKQtnpISX+MnVUU1uO5
agYbf7TpdmxUcmy7+kdFQGZMKimMvX6nMrh4InW34ThVRytvyDT1YxJKCQK5qnnwD0VTB3e5X7ef
jVCsjTpVuzydw9vEpPdYUbR+MMtkktEMsjnXbW+eDQP1RWRZe8P09KZhG9oRuHsZ3MzY1YTNQy/J
Tylztr3XU+BCpMEpL4IRkZARNzgPQjNSEhX83gB/mcfKGu1vhhHQ+NpEPDe9zdhpCMx9bhvdqYkk
PBKvPJpLRjsI7WebLFUym0lS7Zib7kVcXa0BFojuZuss5v6jzTsG2G1QHFuHMGccE5ujUtMhzs3x
WgyBC28im+7CqLKPUeJJGvMS3p1RMMc6OJZlXLqGdMPNALxx7w9OG65zVsUXgBvi4k1RHYwsZ1in
hLMxYofoGuX4T1SMMR7EEYteGsV91csHW5ElmJpJdi086VDu+OOJnB/T2FlFxIDbzsqNEdjZLrKi
YO2QpIOlb9qynomZCQA/Q+diE/EcUXHP/kni5rsn936YtmrJ5FgiEc9B0hi4ysX4upHp0a2hdPL5
+hpaQF4M7Sas+69CO+XznPAtOvZw6CCkWjdbPeD4CdHxPuuoimuvrx6VCbg3TBhTeVGIVVhomvWK
/QDfQ0GSmQohsMMiMXcZMQelXe1qr23fOgEVcQDHPcRdQYtgZPNGj/6Ai7Gq3mMaDfIBAvyIhQ73
LWaat8okBKBr/XRneDObfzJ1X+jbNY7wYRZom8w/EF/8ljEKFIckMe36JRqxjJbgzFvfKRtid836
7HH9TyAc41bT57+2NnjlWgfjs84TXJGSjoAno0pxOxpHzsIwrLZGC8fGBKTuB7M++TonB9OzA+N5
EvnM3XXI10jJYMLvVu2JYCZQ0Eef1SrVfW4bWmAMfMx3OdcfQUOJDJCcayJ3s/6RYMWHSQT1Gq/K
aTPhH3nxixlj9xaOVmxTSuQDWXjBFOwiZaXbOFYvzCLwpZ8re1VPSu1MwAGqOE5gNyIhrip6ec6a
luz0kQRQmbfEXs15caxTMe4yBzLDGFj2ynIJxgO+856Rtka3WLL86Ea4CFZE7pVjm5QhVNrfy74l
08ky6ts+HUmnEw0+4Tn277oVwUHCOr4OfvsyxjXxMMam86jpNNQ1tWReia4fNn5eH1lb+YOGiXCE
Mm+YBJVTwKzqgTgtmh9C3nXJ6527bQWxEi/2unLy7RiR09gkGT50c/s1Yz5KfpobnkFO3U1ahtZx
0kl5Lzqi0omhJViPHOFkZ8Cu8yaHBF2Nrmk1JE6ZYENeW2+21MY+q80gJLjcwgg68IrmHUBq/p4k
2j7VTm/ibJ5O1D0S5kzYEAxj28ZdTDbj0UgNXDMAsfCBH9rwCTAg30mGEOs5LHFOr7szmdXZDegj
A+lMHaI2d0GBhkttm97aJT3SCY3p2FbNeB/7UXjIJz/44lJvEDJWuMSPo8GGYDnatnOd/CqnIE3Z
TouJhBQG1keIUedqlI8kAMITjGsYqZWzC3PuziDH26kT3SHpqn2d54wnlL6OYmBFh3rGG75LRXMJ
MSN/q2QezqvENjEGs3LZJDsGl/GObxev4AhN/zrRMKZ7ipDyAPzvHCvhG1B3vaxcMx4vyGgAJz7Z
RZwHR+0Epnwhv3QzO7rAwa0M3ikspm+d9jizxDKA8jT0abKEt4S0fenjjH4ckxsnbUg+XgjeJNqd
C0unEPIgkkEIohCeoC3AnyIR8w73eSPYOV64qbTp0OBIYubxFUWsK8WbDKJ8h/Ge82OysoazuBg3
QJv5bSUC4OPOUycHsvuui60oxh6eYG6/IZAuycnfrcDbVmPfF5Rw1AJM1Pv6mLi8mLoMQ4I/4ukx
L2XJspnNa6HHdts4BgdwVOBomvVWykWqNn5QxuimmyAa6FnbuD1gowdNwRuYdo0mWCmUgOJ+NNLi
i8n5tpIlb+Mqq6CbRl1obRe/1G1rqm6dt1b4BArT7XDCbdaDYfk30UQD1mRh8YWsWOfCrMk7TamU
D1Mu9MOCG11BefRJxhA2J53a7WLQ35HhbHn71PXUtedUe8IslflHhsffgXK1JBkFO2hy7MYH6cnX
xs6Tr7YLYW49ND2cTdNdbktWT+brbJOQSuRczrHCFdGstHp6bft6/mImrr0y+5L4pGyus++THTGW
612X9UFz6s4dE524sQ502G61CopInTorMM5mmVYnqDw9pHtCBf0x7TBQy+Eeow6jccKJ8KntnCVf
nogIHyDzwFr01kE24LaZIFQEJHbmCe/yzLam4JuOCtyo3bVhTPW4zaMKLTQcWJAmnNcNgnGYq6iy
BfUsunkfGaSJfBGtGMm2BBOE4Uqj/AFJg+ZmTTUNAucKt70Zhav6XWaVCTmEszTMG0yalrDpSuDY
D08rXUZtNkb3QZTl286sy0fQ+PmQwjwDD9JkKNSWE+/gi6e300AyrlVK2LOcv+xMo1XJuyoRb0zl
nH5ju4W188Za3gLZUv4Lh+KQba22vhK9GT4PRj3ViomMXDVGbNabVDj9CZrVnuB3Q2zbcmx/uLkX
igdSvgB3sY17qhM4l0O8IOzS9jaDEnvoMY+9iFgottg2U3gbL+EcvfdQdkw0/djbhHP+FNXOq1d/
mz2rvLRDdXBheZF7wgrftKO6YW9cpyJNTi0GshrRSJnP4MCMgPcuqCj4XnwamEmsgtQ/TzGDaTvQ
9LzdDR+YoHmpN0QxX2tZTbtYTMXOngc4fwUcRQK+4HKplRfn99rImWRgMD+14W1QFrtuJOJh7Ebr
0HfyYSRBYFXVpAOhcyJ0Cf6w3cRfMw+fysTmqIhws9ULXx2k4uCC/AdZSChf2UGYTfk6/3glYDdT
5qMkj0kZ6OBCbyG44eSYIZbZWknoPDp0gds4HO+EgT2AS3oCGWXkKyX9Rg3lbSS62953CIvomg8P
t+eZToK8rTC+GgyRibM+Sh1f0l67m8U7b3DDNQTe5FBPwrknAPfGTLt+48vyqynSN1iTd3qS4JT2
LWlBFb7dzgccWnKJlvDnJMqCazbBnMzG72kADalkJy0G7nZpOfusJNCjcpHWuFEeYg1oLnkb5A35
OR3vImG8iTTWQHTuAbV76GyYFoeXwIP/RUuFyiQfyo3lV+kuA/QL5u4MZk1AZRtYmG4BwCfGJcnj
a2aBvtQ1FazPqHoVUdCvgwBSqSzIdsqgA3N/DlMf3pi19cXywjJcK0WKdc0Wsqfi8zlTmEHF4xhd
3KEevvAiwDczc2J+m54VOquRKUdrQ4T1Kr04oJgjr2LqBrzKk3VH/4piDl4+sx/AWqKrSulAqXIS
U9wqChuQX5Nw4KyIIVrkOQuh878ZZSa3Cz6xYvr92qnO+lj2r3UnsuS7zxymPsGQ9eincIQo7sM4
rNuLz3hsBFYEmDrWaqCxGyppqzsnncjaQjcXPqpEeBPFXWdnsEk9Nq9TkxdRcGZSFGXrQPfio2M/
Xf2vNhNj5CK0PYQlhdRXKfN+B2u4LV/+7ySVP9hwQ1FxPQ2iqME9Pd6+PzqwxEnlIewKg4PVeuE1
VWn7MJgVzZOgnRg3o5sj+jHNnjsedR1IdAU5ACe31vO/krYu76AxKIOI0TTF3R1Z2/CQMy9vcHIB
x1i1QUSiXW31C92WOHhC0bw86iApjNXZgvX4NUcfxq21eogjeBAjseHp/8Uc9z+ctT/Lhcz0zzlr
lyJvf+Q/COH+VY7485v+okcUqA6lB7vMdj3bcyS0sd/0iKb7SVkW9Z12+ZoLbepvnDXrk9auBSdK
CEhl8Lr+yllT5idXAzE7rmmbtjTxavo3OGuwPf6OQuVI00XCZDvOIorUlm3/gbplaEPiNpBSflmc
SQjcaozqu76lGAxDyEGrkWPtVbVRK7ddP6ERDOI+tQmeTtvgkGLMTpj9NDasvhJjzzxw7XPTtLQq
cTS10WZOJ/GkoCGxm9u1855AOfYoqDIvPWvZDpsh1cRlVjJFPdKq+gfIlBz3kAecXTa1zJgcn0qt
80MgmSoY+jsFCxkwcfLJqCBOcPq8yAChd1doCbuKGfLeZZfeFf0MmZbDwfqcZQbZprwWo16TQEng
EGPy14lX9qKsYClOGqf5TKgZSkHFHTDWjq98RDucTDF1KTRqoU16G8PUyHjLwBAHbH2sK0WN+mFX
KQeYqeoC+NyIcFIOcabfzG7kfm0x8CWD12opqEm9cKB0DQamKoPW5dkDuD+5oiy723RqpQuZqggP
Vo2XLDxcLcVBTTJ4SmcrOHHAoapq2ASYoyRWdouYCiOYkNv91Uhb/aXBwYt6uJsIipjHflqVXVEw
hPdw62UoQETrIInDruKpxF9aZHbBvZH9vXDLCiBeVf1n0DCguzCYoKEH2h+dlYfLX4Ac0uVDlGSP
fiSdVpdRj8kdjBe0lnlnMXEB8Fr0Rh3RhEgDvPoyBZl5kgzgYx5vZx68zERB4nrAOap3SRGfx+wo
E7LdCZUKKRIjo27u82LcVV7n0RrQD5xdQ0VfKrP0nm1mdXrb+cKineiAm9LIM/gsUNmmFcZoD05i
pM8scMTn4L4+GfRI7FLGKDk9GMzzkuFindT1bTLm9f3c1vONLGd3RPta9BDQWXzu0XBK8zmTKZOX
XpvBFlILMbWBrio4N34TlOvACL4J2+/gOTAc/azsJWhIeOg/G1gp8Q4AlWMp6VVrg7cHDDhKzI1Q
1TKh/irEnKrV3HbjJUiMhtiB3KrpBdFTPiRBS/JQPMEKDDwV5evcDTNIGkVE9CdiBwaSTgwTPOxm
nCMNt0vuGy93YGbRbJErJZAXUO6H5Lu2siaGcQgK5iEhmRSIPwy2klVGQNqtmxtOTFivau9U3BcG
iPvQQ5IZRfQjlHNYHGdkhhdIacFJswMdHGkQ8sMgJc82RTLVGYwCqzw2hZNVO40BC3UYkoh8bYo+
RorXWZfJHwSxdtV4dQa3IUuWto+FSZ6jXmdhI64IXkR+nKs8CTdIiXBukQvz/6nNHPBWNlCQ+59b
8n9Opz9TUzjO4kr+z0+ou6ati/5Pj2GUFFCr//S///afx4YU1vdfD66//rzfDi9T2Z84gyBJS0cp
+kzMYP5yePEVGPHwfDg6qHkXE+7fCdfWJ4oeeAKmaWoHEIFv+l1Mb31yyBihKFI2QngNH/zfObxc
qNu/eGjAM9MMVvl5aIqWsc0fbbqZTqVFkEfzZ5oFFDryVIf5Na7N7xD1MpyZrBvTXdAL60YmvgNQ
WPxAx/Pou8VzZ+mLmRkkijcS54dLNIcP/tzvgrZcD/lAUnz0nBS40dAm0D/68UH38bjt2eXw+wqO
nTc9TnXCgD9/Zkp3hAj7iuTyJnf9pykCYctsNidvtkjf1mgBi+IHchTCbeE2AuB5T1ZsPmZGtY1I
GO8Dpn5FhUQBFuCHObh3XWudRzBo13SeCsd4Eq5HbB9KfDcixDFFvGgc6jH7mmXxG2F3+Xq0CsgN
0o/WWVL8qIG0OQFsZmWD6lYqR4WhI7AQ4cvT0BNf2BfTa5FHfM+YfDWY1KzqGHg7mKK3wCRo2uEv
16bu17qxkOST1RRYxbOLPpKf694p/hS9Nhxq2T4YjXGIzWY3ZM5zY47BOvQqXL5CuVPKPwB1VMw+
MRYb1PAYJBGj2FmevMn/kEPxkJrcFaNPfcQU3FuOrmybya6CdSrwItdcc80cN0maiixjo98DYl0l
IAisHuZAU/XM95LO5zroS6HhTjTxqUv8m275Y8qu27DogcCiESAwrqo1adg/IEMh3gBqJvk2Q7mk
GB2SS03Ibc2TmJvqOQ7mL4PlbxHikDkrbtIYOUs+Vw/GIL7rosQ+dFTVypQm4GlTP0AwZb7e3Rr6
SQ3Tj6Z076Mg+pqbCXhZQwUJhLDy3F3sabL33OzHnNXonFxFY+4sWECK/alM4S6VTewdxniCkGbR
uY+vugvwm3BuU4doZm0ZH13Y7OFxQc2m62umBpl+Q0qfnryDMrA3LWnQNto3YExWD9gNHMxeYEha
PSemBjQsnlPRXv25I+Q1fzCJZV8PRfbsz9MjSrYAjfL8GKUA3QHRk3OEijCdYh9aAMxmO+zpuqV+
6d06hXEHYSfh94Tq7EmQTb9ZpGVx/SMxecK1vDHC5Np7EGLh4zrASD5PvqvqH72bHBLYHm6cXRBl
8wh8lzhCgBC3r7dO428NtycmpW73PUI+uzLPjKeZI3b+nRV7uF6QuYBhw57LW416+pBms++lcRBx
ehClZP4ef/VL8Tp0mGUN8twN6RWmXLoeBrgjRuc9QWL4zjT3e+vpY9lmPy9t0O5TLoyPJAS5RERf
GtwcNZhn5YVvk9BPpmXeTH0WbOZBnVKRHIBnHppkfGQ+dtBxdphcVoWhwjfm+Q9Cjq9MkD966IhD
ZZ2ElDfxNL/GhX2EZfI65NmPsZQ3gyZm7JdN/h8IQ8x/uDdqDfeFjtuDS8fe+Ys1j6VEpIOBtK/c
JfPar8qX2EypGPJ4k5XB92HMz7Fj7wisOgewLWNSzEjQ3v2Lq1hEL7/YnfzcoRF+ag90WP8mvvn1
KjKvGqqqrgVXQQimFfjEGiX6UPXGNpDp2UuLx7hEIWIGN+Xkn4rauoLlMRLMtv9TNcA/1V4t9cZf
7XX+33DKMekCeLD/8vRfBsldydm/bYu6aLs//fej/y8/6veD3/3kMuM0tQKJQlvzdwe/qz1l26wt
B6OdXw5+lFZaM75DgqVMh273bwe/+qQAYzhpLdbCgoP8Owc/OsX/tqwshwvAwQ1XHiX/mDBQTlle
F0Zqf661+Z73qQEXuQYTiUNmpDOZyqgJPkJ49QwUnNvZzOYdIZrnVsA0isz+QrSHeh9UxdEToahf
j61kliarK1rR6hbZ/nh0xrp98BfFBMM/fSfwvLlLoams1Jydmx5FMXzSZjN3E00CYtabbva/p8K6
OmVMoFJevWShmTClWkQ3InifTGbGo4FVAUnSj9kUHJn8fjV761qWKjpAyIYQlveLodyMKjKziI2P
3/CNf8VMAB26S2cpBvepLhzU50SvAOK2FTp9OOEFvQWDt/gVntOzrILPMsxeiwAOlFO6R5kZ30LT
Oaou/eh8nDBioW6JgdtJw6qPzHoQUMrmy1SX+DLXpYm3QfIWme5TM6kDOJyxEpJfPjaAodjLis4x
tlZewiLMw5uwa4qNoaTLFlOTthi7eh2Zc74XLZySLuTqYpOZAr4Az3gbkCCb+U+dDYJgGpG9yi1u
VpWnH0CvYoOa/lkw9SDdtmkYR5tkGwf8a1Dxu2M0yyiHzy1gsN/5KNrWPi3Ghkye+2Zmcjm1eMgK
/FTeA+AYaB15d1B9478OpfZfEHeFu0703X3akyHfp6Xa0CVtyp/eIWM6LEG+TMXqQJ28dq6P1DD4
T1RJuUWZprGu4fc79Edvti7Mlw73mVXk4D2k5rTcVTNsbltE75jWXz3HOJkDHxqtDQr/IvzIjfAD
3u8HjHdJJm1+Lia40slCuwkcoJao7vyjGHEaiHrs01gmKG+9QByQ79Ld5jielKY+4NRgrbo69li1
inHTyMfnXaAK6/tLS0LDKsxzhdwMuCOQ03PvhmpPn+eu4ODUx7idABxy6IJ5E1lfUkgnqyBkgdHe
Ess0PIMyTmun6fHXMJ1ro3yNnFpb+0DYt0C1EOtLVX0nhw9DDZeSMijVFfvtcisc85oU8TsDree4
4rqTspix9zXGz1nH2da2rKKgm+q1xWgDEihgUmpEB8fmpxBWeZ+z8ScR+mfsoHiKymJ+4hEAscoD
/8mv4jdjLh/J6iRgMOYeJCVO8T/veV42yDVMfTUYMawql1IxrsIbjGDuxdDjcZiezcgsNqjVSga3
vEkQHjUTSBY7k3pGIaPeI3oJ4cSydDUBwhRAQ3Bm3n30csHiLvL7ynKiK2D0LXV1yOy/fDFG3IGM
HiW1VegDMu9HgYTiQBTRa9XMz4g+09Uk5LPfsk7QWQAeZW67YTB9Tutc7aIAxWBJ9AUfM2Zu0KBn
MSO3eWpE4uBVJfynsmV/iSsoqcrV29Sot5His9eiuwRuep5LrteZvKdGlvdFz3oCfb6tZj6TGPjt
YcjMuBnETPYSOJsj0Q0UOv6AZ3gBsmo2FsS6NUPtfh0zZEaSQzeEENF//bn/FQ34vMpTZwtJwV5j
boFJpz8/42El14KJ1xbLrWZtVyHx1ybPuEqpsJXgVbHT6K2R6ioMDWkKa627PMsXgAISOVUJe65r
wewzBFHzFTVJBqtlXdTmyIrqE1muoDzZiIH4elC0KbbiLv2Ux+bhVPVLbtYvKBQFZlts+ZNXuZtx
yh+duqxI2lXNQ7I8yEzbO8RUcmtEmbthT31mHAnHpnGf/J5TQHAxKyevX7qQk6L0vyk7/Mj0UCMN
p3lwIF9sf/7s3ILiLWZ97DvnyU/mYFt3Itkkc/I29anAPQrPsiYo+tWQVgR7Dzn2RYO1z8Pp2Y/i
D9lEDqMeYZ68frhQjRegM7yyuLtG6yJMz9WUnCtccJhYWLdeM1wsHwRrrjmWXBW/Ytf7UneZxJiC
JoW80eeyIVW+7FmIUpMnYg0d8o7ctr16lwM3VbvYMfJp3cRzffG6hLUmJgEVU2If0ru3Vmld+4H3
TgTlo5flr5URf44rPCSCkLXAwIL5TcejVX5l4UXDVoRDCmYrqX1rBkF6QBrYPlpJ6WxlG5ewp3iW
kuNg7JqXtBqS02DG76VJmV11rcSaCqxusKV1ShHrHAKpSD11XfMJHRpSvQG9Xjur62AlHl234R0B
CrdBj9HuQBeF24/9hLYYe64UgsZgsF6aNvyY0afOy1xfJ68jl7WeAv5yrGlfJ741kJS31fRstPZt
X1TVPpa9c4hcaMmW4oG2Qf0CrutBsOZOYLf3w0NUsEkD55h76Svr4AWjAtaBcp68zPvuG+G7AG3b
Sjmze0dk61jTjCHYmN+nyfQcpOWL30yMYaHjXKy86lc0zhzKtvGDk6YB54s+DGG0uyqDXJJm2Sts
xNNU2nQkYfBuBMutx18AWXDIKC+XxmoYmxdkn6QkB1yjyW3uJ98Dp5yeR4aNzMj7YluMGTPOhEFg
Tg1ti9B4GsiA39YKfwP8Ht7TMfiYxmAHwe496dhlyiLsDkaZFoephDBqhVwd+Vk0gQxe8ZdyQd+x
jttWcB55P3mwHFiLhmFQOF8P3CQj/vAi3rba4NmZA2dgxNSX0V701mPbkmleZy8znjrNVo5GxV3N
erkhSBAJ0GLtmyVaM8gEq4Dg2VU+ubiTYf+1GurlDoZ9senbgKGyFAWDc6X96VL3pnrGiYEtomXT
1UMZThtVRG/a4uRtjfS+hMePW4q5ri0+uhfDU7OM8TmJumqFXVS/IqCe7Sjxn2ACXttoQWXmmu5Q
82LMlWPt63Qub4PWxJ8iDcM7whbH07JTrrtmfI5Adr7VPdRUFEMvS33XRFmzjpIh38ezmWwhQ8G5
QHvMDJQtR0KC2Dlk7pJ5xj4L3Q6Yg0JwK9P03GTmNwyh4In2xWtWRN2OunnfDgxZ+jx4jwjSyUe2
qyRh9xdIp3EdXEyu/Lw46MnGx6twSKmqarkNldfsDYsdMu75lyxZmsxQ8FZT7N1GX/e3A4LnVa/F
VcSETgfSPEcObw2qJnL8/GndDeV9P3B9kwBBD23oWXPUcxhguQprldstrOitzth20oyDd2y1ATWK
70TKXazRPjWr1Akfe0N2u6lmoSYKRoJczhfbCt5x6nsNBvxe+qXEDhExkVEUlWu2rGQTLv6MPsyt
Tei7TzgoUE7buJOPs3kMakQZSDfnN6So8D6syXgLBIeZKpEiNosZd+qr8fhzM4zgvQHUy1MWahrI
fthCZZzWFD3PyOzawzDKZu/5FtaFPSHQnk69HVI5vWZwMN0EOefbsrEEA8+/IhFvYbI9wQBnBEao
O4pLMo4jORZoSjmJ4njkNiZwsUQYtvv/NKv/58+YVCzmuv+yWb3p8m9NGNW0q7//Z/SPGtbfftzv
DSt4tAcKygTTVsDBdIy/I9X6E5NUYUlNQ0vHirfr70i1+kQda1kOXAC0tX9Aqm1+CMi3tYDMnpT/
TsNKW/yHhpUJ8NL1grosnhV01Hz9FzQGl0sb+hK8QVBkBO+GohJA3WDr+I12veQtjmgau6p8g8Hm
7ZLcKTYc3fbFlmX5LYF3vW2rfN5xgulbXCHn9c8qPIeLfVE0qCv8F55RGMhtnWDS2dUtezy2Tpss
C6Z9P1rRYYYpvdXCV1CnhuIMGIZlBbzbPU5jtEINGqpmtneDmXyznHw6Zk3Eb5n5aRkJpFSGZbgp
WlVtkKykh8yhjZibAb/WmnOZcRvZ0WVSrsuSfWEuwhtqYndjevbOmZbuNKDQaKhyvBnKq5vomnM+
fTMn6+rm2Tmq43cMmd4ihwp3+QPCsp9VyK5tNNnOLeavTcqG3aDN75gcGwKYFjl0tLeJUl31RvEK
6TUAnm/RHTGkhV5ElzorO9k4JUUI2sUP6fonBX/45LTGfIh08hZOC5ofFo+B01/GcmnwInrqqKdz
BmBYNv74zVlOUqaiGEeBJOMkKOKnivLmGGGLeIc5aJsD28/Tja/baW9PPeUxhcnPzjaQSCWS0XH3
i7fHqmaqfB5L+xY7BJpce7wvq1fR8tvg576mPS2KGpbDcOAuLH9E9sQrTN3HfApu/LnFVDTnL2uN
adNQxRzevfH9Z3vjMoBb5ybWjBN7W53hc5TBqVphgfDU5bSlNkcxzP/XiopiB2dmPDUpGYSzHIWm
c0ZsVcC/2/Y1xRoBuosqQnDM8HikR600ipBzrca3sE7ijwUGYBrINXbpq+cxyMMamFxMAY9+6T+i
OIRDmTflawnefShMatVqtswzlhzFYXC1up2WpTNazQXw0GA80nfn0e+6s2MHC4A6U83gHpXJh5TS
6s2ExX8luvoFrvJeRp27gRd3KKrorcT2hx6ueAztdrwtx/y18etHX8F0JYTiseFq44rTVGT3ZtMG
qxnXvF1TG8kWzc6b0yXvEyz4jVIpEkk0XyvHasZTjj3hTi0YhxdyiGWhcQrhFnoTS0GGfN42T95l
AR5M40t5gmY7KxIS6SmDMMrlFk5JdIsdWbN4v6RrO0v0c8dY6Bz7Tjeu/IRzM57Se1nrQzvi8moF
+WM98Z5NXvihJ/PaY+SAq1vKsovyD10yJU9DCI9K4jJRYoIKjVJNqPbo2poY7a2XDZc4CiGMgqQY
AZVCGnNrkSP1OeIH0zp47VBsfNQhZ2KL213va3vbBvNl0KyZUfM8RURZkTp+wL1ozXM5RuNdJFEf
zs1iCZr4jCd0gysF2D7eWxyeg0mzJRJ+gLaqYVO58YwzDO1nHlYv8DnLdTdh6FYKIIaqCML3tvC+
Q3SvTr4Rffiu2v8seE0H4ZOidgr6St87bIuWFNbRzjPFcAM4yQu4AZ2bNhiy8RshmFLs0QxxJ9F2
eeKSgmodigXr7pnxwbyW80o04XsfDZcxSz5cJEPPaUzNI1Ejo2SinsJEAftfL8zWQ9zm+y6Q4H4p
wlxL1i+JG7zVUnxzRY8kyKoiBC5LQeh3yc4EtsJrDeghUYVcuxM1jKt7dtocaKNAV72KmV8Bzujq
1IkYcjiI2Z3rWvPBHf3qpaPz27oENp6zPq/fyoJRXR/Rb+F8ffm5bjRS++VlwzXF5ZUiQ0piFFhP
B2GyyKhPooPh0tepKKJvUt1vqYv/AzPz/6/w8iV5858XIMf6W/XrOJzpHf/7bXGPV/jKS2h8nutR
d3CSg3v/VmBY7ifHA9yGxMUIeiH6/bXAwGDMgtzFF5QwrZ/m8b+PwqX3STBAhxRGeQH/yrH+nQID
+7O/LzDo9G1mAcQtuFyiw0j87wsMp+10CkUStiZKVRwe6sY+BMSBWmu69SNGeukBx9nG2wROpdjK
xxpRBMzcOPzseENPiT+GOrw6ZpUlT3hOgFUVbl6Xe0hoFkL5pigRgcHsKm8zNEHxjhIhCPZiaOgt
vYou4RTmOnNO9txYnBVJU1vVa1dlanrwMQ3Bz92IvfSEeNZQzxg5g7SzsoN2iXvMTHcfpqH5VYwZ
ihLSV8W8A48SiIvtIfUvXYCzwBZjGFJQ8IpGwV4iqkCTlDTxvVs3KQajUUUaptemOHsHZd1Nn8G/
uhR54oyRtsBnmL8zQVrD1GvwP2I84aqtbWF6uu8F4mNy1vukrC66c1RyhQk6qs/Shzu5naqqJZLS
LiJY3uBoahhOOsAGapWVtoPPkMw1jW039WozdLgz7r1pMp8iKzVQz4YOlsQySRgNz3lebdk+OjYY
LMNdrjmc7poUChv2NVB5IfV+c8v/ou7MlhvXri37K/cH4AKw0b7UAwk2IMVOvfSCkFIp9H2Pr78D
6WNbqcpMhR1RFXUjHGE7z0mSAMG9115rzjGH7qREEW7zrGXVWEBLAuJumVL+pnm9tE9qDctYNBVI
uBTR6eRP6TTo6aIz53bQ+nWsG3qosM2VBhmhfhFGqNaUKdeKjR9ok7SiO1reaaD8YZdCJDp0gJpq
N47iuFkVwDn89yQ1W/W2Kaiz1qKxCmsJ2IS2VGmlTPO9rkZj2uEUwpzm2R2h8EKL1zr6vZGlKeZx
8v2WI1qMbwU4DRKhYJXUlVwuB/yrkas3mX8HPBr7V0GYbLryhTpNABo7y8REUHvXgdnI7bI0LaNb
WUjF3+CPyupKRAUDzBq2VUDjjPF1EDVTsjQxun8frHG8T0eskauylXBhRYxlymWVDgpcI3bceqXp
qRrwT60nX5bB+iaVnG68zDKqnQ0e3wR4AcYcNklnYx/uhjhaZ7HFG6Si6tehMQSTk5mDr7gWbD8Z
kXYxDU6rTMwzZOB71RqijnUNttM8iKEoMK/makqPjk452rQxypFw9HVNayMNklMSjDQ6SR8pn9oq
BeKpEJ6jLnQtrjDO6mnZbAaT9ADk8b7cYumELMLQXgamBAq5Ihwg7YoXRoR6tBR0ed8t7Ou+Q9tn
oGCfau8BKrLpIVUQxd0EHQH/uw5OZQkRpD9GUWUjFoBWRCt81LyDprC1XmbWUoCIcVYJFxZEdjyw
RAosYK5iQNCgdj7bit8GDni9HvpWB+Cfn7tR38hSAqOk9yoNSGfDQ7buCJ7gCC5YPQ59i7eFPhgY
PCbQkg7t3ci1Ozsy1XoFNKvCfVzZZbVoaxC166qWLIAi/Th8gyYYYK+s9H4+mYMjQMrZvMZKar8x
jzDHpSzPrVUeBZgjfWwAlJF80KQ6EOWHODI8FaiDCqO/NovxCcsnyjyf6RMPdWAY50SeO0694Zm4
JSdiVlF7FgCbYgjc7TIqRKu4GVdGw6KKFFKB0qCEfI0QRFsj56FctelH2IshaKYj6CM7wliUGagM
6hiJNlRARPS6Gkg+fiWjSrdp7sPbQjxqfYNrDUe2VNoiW4akKURLG5ErqPeiTrnxvs3goGP1OCYa
MiBEumrlrUN62tinDfW1pOxEFttr4tHMbQP/+9Sq+7Gfa7kpK+trkLVYnqDs4qDRozHNHZGyFKIA
hcq/yjxLuU5UUFIhadjXtVx3wMNE2FcbKkr8v4yAsXrlmjJtQTmb9twhKrslB3GAcPrUUjTD8fYe
ddVHfsQsBpWPGgsFn4Gg7bVMGo1nTvSx5KrWJDCHT91KjYJTxk4VAoczFA+UigiDu2IMBcVXsQgm
NSJoz+yu+Lr8FVO9S4yS4YS60fHjIlkUiR9fD4aGJqcsz7GVXScaNKsxBVBsgQqqghsMb/OOoO6b
scASXJIMUc8wQas7i5HYZBm4PkdQnDk+WlgoKk2+TQNRFEvZUJy+KMuLp6PnrYDy+lMIDD8N/YWo
79njYj6Ad20SH3IXj/194Q/hCj7TNb3XZVy17ZsvDxslVe9lXXfxGsI2hO3R+55xUjxvE9v6az/1
txxCmap0I98Is89tZ0z8ZJX4AA3GW2MS3oQTvQEjvuMU1C6lttmVaq19Bz8AJ1cLDg2gsB0HqGZy
8E1Ej5of4twKunHZdLXvGn1wW/IKQEAxAU+jFeASiWQOoRjXgg4jUVtug0oc415VFpXAdi9re7Y9
VrmcvIbUV0/q2FlrEaYGgewjLDqt0308MoN1sTNDBXADawnohrREgP1ikmG3HM08hkeXl2uIBnuv
B6dN5AvHVBBA9XhKwvSSNPGV1I0N/e2K9nRb6YdYSqP95KfDxZwtIgYQR4cXOjM+PEbAxG7TDr66
kjJfA8hx11dhduBr7xaWmRtXXgwRKmAt2liZ7y+k0spOscxgksbiptONUd/YMRZZtK9bSYvvyjQB
S2Ky84aQnUmSafeq5t1WampvSy0+EJul3dRdR6pCkCoXBfbDstfFZahKe5FaffasqxwDrbS0iLpl
O5kMeZy9g8yo1OpI7EuVLGM7FLWjZ0xKur7g/GaO+ZVm5com7oJxNnzSAwXQdkK28KZyknJLKYPh
nLHujFKMIEpX6bTi4vhe58qpViMVUA5L8FYG93RDSgxAtIEzfVozHIZnFJ4jf+g4t6lJd8xLTEVF
kMbsrg35O1bYn+OCZqsIgttqCOYEAemioNrES60yVwyLB4gZELF6/1uSNM/Qayhp0IBoNxKEjFtD
0sXaK2PxZireXSSn012SSvEC+wL1y0Tm5kgaDkOEDoB3vxGdjVgvSOKtz26RUEowHNLeWiBAhikv
SgrZFfQh6caMACo6+AkccM5wWSLvqlDl2B2IsygCk5o1zK/istePDJ3wNYnhUCtomsNAt6MNQnjh
NhojkZgONHzgS55lkztCiebQiBi6V5M1Csrk3AJ4fIMuSoDL9DiqDONbqbsw5x1vVT2Onv2mVLzW
BfGqIB3T5zAOUKiFypFVqzM3ymW9zVcsqKpC3znIvFdPHgv5rCoqQXqq0naWTzM8HvT30s9Rt7MK
0k1weq9En5a25M5cV40KCQbmK3StpW5kKsdfPYyxzE19Z6grk1JhKpwJwqEKqyXpzc5kY42lOv+G
2q4pUPgRtlBnjl3iEYqP+gQRx5tpLSm67GJsB3+RqKmCZNKy+jS+RIFoyhsRDtLwhMkCEgU8Vioo
/MPj1IURiKggR3ldpZLCDNkycEXFV9hEZRx0lmohozx3ABfi6AVxh1/OwRad9w7H0AzJWzFzPlJd
GP2zBnFwUWL/Q8s9GBCIrU4zhk0rCuM6snsKZbmKk7VRWD1buIELTz5WUiSJuyizikchEH+sMvgt
8kMRBmgY/6+Jv/6nIbUFLqA/HmlviuqFtJy/+uf1x9PtX3/3rwa6YvxNI2EBn5KOu+iHeOuvBrqi
/M1GHcbhVtFsVOC8318NdP6JZqgyfwmN+Jy3xqn0L6m38TehmpibOJHigFCF9W+db5XZhvQvHaE0
Y781w9J+hDV+6JtXQS86DGymKyryoTJKQYI2VO8uU5SNVOFhKfKd3Z9a8HEfDv6/0E9yaP/lG37y
Q6U5ajK1pg80ycKhot+okAwpq8J7bNuvf36PX0fkWtygnw/rsq/0Ab7n0Y3b637SHC0j90Y3HN+n
hT28eliSOoqXSkwM4gBU0GHWPOOLK/ykEP3nPZ1z8D7OIhKO29gxKMnkqN/kKQNdT0J+Qe5MndIt
P8saygNWQJQrS2lIr7J0+8V188T86ubO0sWP7yxsKbSzUoL+RN/PyjdNFbp6p3BYRD4nd+ceb6oZ
G04F0MNDDfLF2/7mIZpdDB/fNkbnV+pWmbsjyoMTbqtT8xAgmbgnfjH44k3mm/eLB/VHf+bDgyop
gYrpLffcrBNOwQFIsfvNWJ0Q4TktoQUBCoovLufnmdK/vj8GWh8vh1AIGVntMLi9YW1gGSKnQdXA
IUf3w3OC4Rqf9Ya+IsO1W50qJE2rv6+n6Ft/HWP464xUHtz5I324SmOSOAErfeNqEEw6+dz0MGoq
fxvOPB/QcUXNHaWMtAwn4DTy5wv+2ar4r+tVf35TbGPE4JpT48aqDODIdgQFttRpG5ufjDZ4G0Tl
i7DX/j6E/fcvcn56P1wkg/LRKhvLcovH4ib8zrENmi0HfO+hOmApmL58Ln/3c/i01sReFVkiFqVL
74Hj4G2qIFkY7R+Pz8SK5nNgAkahROJO/nKBo//Idfyfjyqz0Z+vT+8ZAXBIB7cEfWQZ3iuP2SEP
DsFNWFrr4Jy5WERaE/LLEqn/N4/G3iI5Zoeu3g57DCPfvGivBMQy7sBHHHUCMe4jOAEv3ZW0kBas
lb44lC/5EWtHuxJOvCo3un6QVkza1hV/fIkitzlYhfKQ4L8YHpC1LL5ZFIVONDhWvW3ErtaWtopM
7Km57q5rcppWyjK/sqAabGo3Wo1bknP23ugO68HRlsJbj5tql68aea05o5ttocN49bfgUB3rbZju
mm11tK8NXjEpssVwm15L6/ZUnksTU+hF816jB3HlbyxCp7b+Pt9GYM5XGFjLt+RCyIdcOd2rprFg
HKVdHzrDptrAUY/27bb+z1ZG8SPp4MMzp/Sp7SfSCIXcRr7RzKAI1JGNBzSti87mPEn1hJN2Kj5L
Auvk8YvflvJz//gfPy6MAj8/DERBznBcWXWBAS7oCgCbspHUgnVTn+ka097xaMs8hwop1ywrXVOc
01DdjEhDwTd98SnMX/8SGJX//CliY2DxVDvPtTTImTkqXpu5keXQS9nVwAmh3MFmSx6SXt57KVRO
+KU7GlpLibGUrnmcOQsFmEbGQaMDbKfhY2VShNMQo3AvMdnpbLcMy+sodCofFAOjnm4HbjRcM3Va
lWHlsCe2sw35JEkyx3UJxZnKCCzt2xq1EZy8Gg9UReM18R9MImUaebyLaATCEYByLiAzdu34BPDh
VA/Qlmf+W+Jr50HRDyPIKUBh5VoQdGCVQMgR65hmegy6DCJZOufr3eRBvfUVDJMtyYMytMM1VP2W
iZx+zMAA2Bn8h+LVt56V5vTndfU3ZQgKo5/veoT1PNHKwqNLsY3KR9v2Xy063EPYns2COzitGqO4
Hq2DRZxIxTfOOvzFJvbrNR2L+89v3cLC7Yhc9FzFK18DodC5EU4oKAE82HO+uc95FGl8f7Wm/3rP
JB345/fTKmsIDTn13DLbcGn6jOrgIZ93TYBU17RNFnV4HRDxOkU+5CXzi+v8TQErPs9lJiQZ6eBL
ngvl9JzFtH8LdLSJcALkipiz99q073SYxdf/4Zf6affSRNrVQq+iHQRr297Rdb+Dobadv9SIIATQ
IV2VnHWFndpQ6brsbPfP7/zrCogonJ9v8SgxruA0GO06y97Dp0Tq2+1rW6ISGPcF/38ug/78Vr+7
q9anLSyXe/qVSai6+SifA0/eWdjuaKW3fn0Hv4bKiB4wsa0qU9Yv3nKuNn6xa8650h+rgmGqqwx3
i+J2XrNnxLbw+msL3EgaxNCjlH3IauiN5unHSJuPEo/EIP/5vdVPhtd/rtLWp1Wa3pkhkpCSb+j2
cW9vPSwHFptDlDdYHwfa+CJHL5OwRDHDucqCeJ8m9imFiVtWR+z2+ynp3aT0ngqRXzHPoyW5ETap
GQJeQYP7ZM2gJxa7sl7n+X6cWIo2cbWW+PbIMG48os66xahuR44kKpWBJbHKgtFi0SJetfXgYw8A
tGAzs3ETbYiW81pM+7541VBmUiQGm67bVLabWVvsAYO5naqtOazlYUXn1VxIKHko6EBbj95+jB+F
euzTvac96to1gyh7eCi090a7T7MbpdvEYtOZ710DpNztalcGh6xs0njLMIf2KB+6Jm6aJmy3lbpt
4Ls+tscAzesazcciIhrTQ60iFRh/8SWy70fD0szwsApxooN7C4AGEG7EZU0onuO9XZT4fcXWGEtc
aySeht06bm2XdlvQlcdhjN0pEjcGZsV2dDH6HzXrQRh3RPFuwnHcJhCuZilzU2j7KNHXAY3JwBre
FB+BsTXe2An6wlpY71KmXI+1dac1R4VQUtJwboH6AahOv0GP2ZvhcK0AXELW4I61sQqSyvFTkiqh
pym2tFLG+lsvWWubKietK6eIspdJnlNZwuASWiiOJmJ1I+0uTaINBnzEz9wMIniQM1oyIQXxbVSa
7oh3NvkObpOeLf7SEkXNe+hvKyQ9zHXw59Iu7g9Ba4E5h+eZ69MqyUhO6Y0tza9Ngw1gIBkJOuSu
F6rrSwWG3uk8wmu3mAB1RY/UfA4y2MGK3TNbvChBtc0apoutoLkFCDhYTj7bTaBuuzq/SYbsFOE7
hVhGeSK7BN4QK7DxhnK+NSfOlLdN/CBiuBXkdxuo19G9zTq7tP9WZAhUM3kNqdg1tdZNivpgEJQ7
RhE9aRN0X2h919Thpi0OpdYv0V5ATY9hOpnIVLtxq8rhrveBPg3aASnLTe+br9ZEknbckMCgbuGm
rkddvwKVaIznEjdsVOqXTu6vVCvGMWy4vdxu8EZuRKoQjJm7uoYezbS2RnAGIgUKU99b5FlEbUxc
z5NUePx+h0vAzG9Bue2BW0FqEr6g82XoQ0cAArKQH1lZF7FpLrPwrBjhV/vk71a5T4WYAlUNQUvb
uuXoTvWwtcoOvTcd4gBH8XzcfE8jD4YuJZUx7aA5/nmF035TD1ifShGmTJNm1qJzLYFW2vcOfsMP
PO3WeSQfBXPHtEb6VDeLtjjWuJ7z9AZ8leNT8MnGTTnyaAF2JS3GKRJjKRcwtolcNDMUbWm5zGfU
KRWkAvdPTE5iRcvYjJlL39YZYA6qnbewV2GvkeNLBiWAO36X0gbeJKKAzMHYsGpVmKn2xe/QmV/H
JpxLIN/mLWHcyz/fgk/EqH+t8Z9KoinoJmxcfuyKABl3tveSXaLiRn5ih4GhNhvOW8TqTPMIXR7G
c43TxqZmlRFGyeOlHVwZDEAfLTKmMgXoHVsVV1Rux7Q0Vpcg9r/YfH8U5b/aCT/XUooWTJoeVyS+
CzdgEzYlmMV+v8FN02jXsn2sGAWZCLxjFcCccoWe042z5kr1mjWMqiXzG77Hc6geQJP1PGTqPmEi
Vxbc5qBaAiNqWzJgkkfR8Li9ooqF9eJtaoDQcWk65LSTC10u/Zikcy+DwpkvZ8/aBAYoB4aWSaua
UBG0tVgPyWXKb1OfcQPJmqJGyf4tSd/nIwBAiWXYBKt6iJexD4RrJKZLAxlQyUuPdapoXqT+WfH7
JfbxgvRrEl4ujRgRc8j4JC9x4yaBq0Yn8DGEgsa0z3gKpWEJPu0qfxiKZp2r1trCThNGjEPAHo1R
vc54+UrVF4OHTiU1lnbzlDXyIjVvNXZvbXg1WXTbqfrisdLnEuFX39b8S/9wspTQaIi4Vjg3E+2i
bPJskjeJapwZeW6AESOpRY1x00b3PuzUcngqg4uedsvZ7TEa7WpqLaa49S2ZBmsr2aMuqOMQo+2P
QxaEwfFGL8GY4UDyiZcRxDS18SyibBEyepsork52jOoR/j9L3yI1VDfVPUxhnYNg1wFZvZzBmD1U
/4wJY9lNWzIIUAbMue7pLrbNLchRJ0rZV/VsNZU5XCnivDIffKEJX3j6YgVCd/Xr+/S5bvYqpbDQ
jrp68uQxUSTC6cDmvZcJ+NX8Zosc81iG9kVlkFVI4W0rbwJTPqh8cbGfHEUFotgoL0rlajzm0Sid
JiNH8ssAN9Ae1LR2Db9ZYYjCLZsvcT4s9Ww+RHc+Z5Ino66uen/YW1K+Faq2kJOXdoYcspdOfozB
TdpYEaB+nsYRmICUlKeiN1yfnK2grJaE7G6V8VnD1QdJb9EN+Qo57KEwW3cMC3C4HpQmbFr8d8ns
DR7eRg5aJ7ov+2hlzCfm/MaDqtVVsyNrJlKswMduYnCJQ2Vx8v9q8VB+03yyPp0SciIe8LlFwQ6a
t8OolDq9vhAgRNOy24/NaZD448TaQGd2ytq+I8QRK+uwSJTmXI424QBfNR3Eb1of5qdDxDR2Hmpr
RXItgBIsXmIvo8Yac4V2JgLWeGpf4aJcJWZ/S/ntiummcf3Y2mP/Zf1FtFw2F4BFxMhMqiYvx/Fh
TO4mPE6BQVuhT1/TdnJp6+9UezETGl0djcWU59FO4CxT7W2vu018/PP28bvDPFmmP/3OzULTzaZP
DLdE4e+NwaOgo1UYTkMmt+Z0kbHPGv8eUe0+H/ZE2JISijHqP3zzT+cTiNh4V6uOMQ0NYeIkEaNZ
+7ywX4hU3geliser2wOKha7enO0o2Vd8rZKmf/X+v+7wwwb4+eKTDDOFWmHei1LzVBXenvm1g+jl
7EX0+HO6lXPvqtfhgkb3f77m31Qs5qeKpYrJXQGGqRO0aBNtJxzLOs/n+rlzklCa9IG8wKvx5zf7
7bf7qTiQQ7lBfWoLF6j9ncHarANjL/Q34qr2MEvSsHBy3XS0oDpL+rg3g2mvcw7687v/5mT/Y8n8
sIV0ZabgXlB1RCW05IgWmkg3MzCvcZl17G3U8sve+3w9v9itzE+7ldpNYwCfjWbdeFJ64URWeidz
jfOdlVppU73XJZmY6CM5nAgHtx37AKVpJL56lH7TivzRovxwsSg2qkaIyUIOyZlS1Rxw2EslplfO
/cQT6TSNAm8dTQilR8zH+vM9/s1oRZifFsYkgaTaa6PlznF+sfk4/3ZL757gkxkzvgcK5RiZ5AxF
fEaU8FW9/5uvdkZ2fKwO7FDBTMWA0h3aNl/SB6yz+1nNDiNCXUi6iUALGwElp+1Erb/LLO0y+I9g
55/J/zn79KNFhXnI+2q49ZtflfFpFUtKQfBEy9m6SNQXDzB3TbRYKOub2CPROJX3+FP2iqd/df2/
WTiMTwtXKVKmyF1hu70avVqMHoFU7sr+x3plIVolCMbJ84eQw/B/9j0bn5aqWvd9iHw84Tq/nFCT
HRWir+gfPd9yArU+9yPN4uKxNDegjv+ztcr4tFalQasPPSAPKvZu70/6PmJa1vILnpdFKzP3MsNK
hV33i2v83V39tFq1Oh7XKtYk16f1Ny8YSESdYRLs3uNeraB1auhJawWlqvf39/y3fAu3ecp/Pgei
f6T3/O//SaYFU7Xhx1Kn/t64cBumYEmvvtfN948Kj3/+zb80Hip+BDQUwGN1y0IJzur6l8ZD1f4m
A4A1fgg8ZNIY/qnxkCyUHAohbboK1lYnJJ2V8i+Rh2TP+g9dzOYGLAGMrbR/x8WAPuSnZR/CPYuN
4BVVbJd8SONzEa6it++QYe5bOHAPVqYhlQ9x3bwnCcyYH548LN4adAPwJvZ69EHODBJ2v6jAyRcW
yMCKyIqJHNEqd0IJ+iB7kzABU9b2OsstGUO9F0D+4URjx6r33kljTFPJIAdCIW0MzGlAdsuySYPg
3ESVtwvRg5eMAFXAEHY2HWAy85lS4p/OOZLHrZaZxjcj8tJjK7UECmtavILIlaxVYgTJqmgXiaZV
F7Rnw1Im1KPqW/xfeotPP7NF/qL3fAovDzA694WNK6wUOeneGJP4EypUr1pxzJ5O/TgZb0QBW99/
fJbaM2OPPpyO55lmeLFMAnm6jOS0LoehCy+5WUq3pF3Ibkc8Ja9qtUJbeX5LA7RK/ZzuXDgdzMbM
ryZizECoVB2Eg1bh4lB0cyFM2B7Rb8G+MJg41rEkk21e1khpoeAdoi6qpaUWxdDjh3IpTSaY+4yO
/PWEou3Kr5sUoCc4ddLBvCdlUAa88YAgSLI2pkw/qwjnD5YGxcCeJXeT5mvkHcCTXaGBwTfl8yVa
I/FJRpEPuyhs6cp12CceFDX3mPqp3m0zmCmyGUqj7UjpB4uvIwfck8v4Wu96wswxymn3XpcG5z5W
SaICntOSeq4N9UMBsvY5KmRzS7hxcA6Grr5VFE966GCyb82ptt248zMCzizh4h3BM0pO6lIF8lc0
xvSsU4K9heQXq4DoRH0aDFrQqmY/yWgTjgNhe0g8SQxHJYw7sZ1IlME5cdZk4ERWPBeNcq8+YRqK
z8PQek89To+WyEucqr6Jxw0mF5Z070ffsFsz6AyOQxhZhynr8sfBb+THMgjGu5AGwlnuApA0Fv+K
FmvxfUdG2wJWrgREZgbmQU9c5b0iwWNMVXojlrXRkrFyy2jqlqNkxCsiD7q7IctO+ERqMk27bBXm
g3gJZp5AEnjkYjFSmrZ1ze8hsw34FGQINEuCdoonqCOQRBhdHzAW+Oc0bv3nienA5gfLQW34bXJI
Z0QyVfGB8In4gOkivBAeC/0iBMSiTE1IUhFdkkYXMZG6rb73weRs6pTJf2IHdLcioin6BDZER/zK
jYGfaD2qLZOf1qzOAdEyqzQExTKjUuzZigfTazwIdUzfZ4bDERNEcPAgmb55RohFNwZOUEeRvA3j
MD4kI0G/i1Fo98kYmuFiAoNMQBZppEs/qToE6X7Vlg4SxpxZQk0XYGa4KF7HmDfuaVSppj/ADgib
OUmA7HK8k7H2Zpcqj7Ba8Ohw6HWyQZHpoKK4LdPxYEyNvPJ6hP4VUl8UpoRMhn6wiuqMnCCgijgU
wZdAZHGaJN3YAw0zVMtdwctCrdlbBkLcU+wzV2lIj2q3ocHEKdxH04sEGFNZCANiQXQdCQRetzVd
/ty7gzdjCAb74GbqbQbeGf/00vaWnQR+6SUb7kpB8g9g5vwUDa9jEmwjGArhviuI7rIVp+svnbq3
wyPGgIFliQCT4iqLQmjLw8tgrCsfkwEWGFqN2yY8tQWDo7VPgs6yaNEkI8plVBZ6SyAtbpyug8TJ
1L1p1tf+a2FulXbb5Neid4jBQj7tkr6jyec4A6LMRDglZuabRdgti3OboMwGC8LgOuTK/Dk3HIFq
uK6wggRww+FOWsGDV3F8f1bEsPHw8Rad6ytALD3m8kauOF7cblqtfRui+rbhMMr2h899IC5L33Wl
2EO7eTEyhWHXdai/D3CdSS1xVIUIyfKaIFwtyNvnyrQ1BrtSo9KhVyWn6Xt5W1hBw/SH4KsK9xHM
G6ewxU5YBLF1aThnMywzrRBLEUu3gcw8BO/UYoC9iqd1kSETsy1plfUZcRHVrQj1FTaui66WMMab
+psKlGWctOMUjg990xySygBabVFSZcOjrXdXbQKOmi1PjTAyWaF2wFOBMUCMc0iyeJ/6/lHO1G8i
YHyhX2eG9RQTAbiUxG1Bb1OE1n0Zvsj823V5YAVZEu9W4kRrT6OHdDc7zHfRJNxXb2g70bzFkrcH
us60vgZwQmJUg/EWFtcuTk4d+PS5e2156baelCUOPUeXWIPZtQK8Q1SkCqOdYZuU34tKwj376ol2
TXLYlS/pu4Kkd8smbXFQ2NHJHiZUbju1SOjTY6i8FmHoJI0Hmye+KjI6SU3+FujjakyM1dS/AtPC
xH4wVSIZ0xtwd1O217TXqVVWhn49hhsIJsvCehr1cKOg8GpR2KB5sCssg9V4pU99htpH5cpMdaxW
UxrCSfcsArNKRpcWGGtmM4IgX608lnZ6qUhL96zx2ACgDdXogJXoVTUIRGyfUjkEYY99oSdmZIn0
Q135mXmTkJlioT5Kd212jnOHzNDlaL0K8xbJkZoWG0tc5f26IzujKq7C9NQJckAPVrBKs8e0Psge
9hjcHXXqn8p2Z3lXPIVb23TT1zk2trJoAG2a7D0wlUUuFU7V74zqup376zbBYsTfAZha+Nab3uhr
pvcL03eV6D7VH314UTqzWjq2dro3vZtQXDWSQrzJWjGhXa1ylTz5einpufxskx/zhEnk1KLc0bMr
YCuLpFnp00NYkb9KB6pcBuO5gjRhkdiKNHLwN6avr7Th5MtsVnPjvXUGopgz5VHyVsN3yXtvgZF7
72XzYBSuKr+W7b4tb0PtHmwATeKgA34f0PeHfYfHnnxU+VHcjQp2IID1tUvqGyvmrVU4Q7qT6y2U
XrQWqXw9JreN3D/HgP/42jQXW15nNJt++m7He2kmHDlTvUr07160q9qM4bqyVaPrgf/J/sRUaa9K
5VUkEGbR1gqDJzWeIXnSIuVzk8GhO+xuGsMiHfui6JkuzK2+J9EjKllRbLpGfWyGXcdSNanrbtoZ
CJV6aBm6t2rUHm/RMU8PE0tuZV3J7Xvf3nf8gqR6k+a7qntKy62SbGcZ/QQ/mHTEBbktS+TXSynB
Wp46WTXDOcyNJB1jwlzCqEVytJON7wEuNJljpcWHzUfiHfxbvTrHxCuidoR5PeLZImc5yrAENauk
ugr7wWnA44cYRdFdrszudiIIQAaImASXCawtFguzXYXtNi0ADnIRTE0it1VwTdrHoFzzmGXMCOv4
lFCP9cg0+z57kMsbO4VMHUJfpizEmJTrTKu6FQqSZcGNGXlC44mx2ylJSc2RLkb8nE0XROqrOlyD
Mlho/XtS3JXaVp0MZFZb3DRq8FJGz1Mcrlpj9eEsdf572+m/sjaFopw1NaAa8XM76se5hDOYreDx
NjXbmo9HH9skgK4LXyh5sh9yjyc2qvrE0SxLTZzQLnm2wjwbi0WmNtmp0sYUmaopd8/IyuwlEDrj
CqARZkhDwMLIlO6xUG3SHsamfdSjsAfk0HRsUglmRdYSAE4YeCVDveGV/ZDVXrJAUCv5iTjXattk
tbYLerl3RMv9r6sI8WMX8Z3aSbcvIAQ49AmfreamytVdkfIbnOZiLWBq0zfrxjbIlU/fwnq4IbSQ
tZgle8xKJ4g2ybCqRH2Xc+9zMzOd1iRLmqHprCeRlz4JTh6FyWKou61Ix7Ut+2TOlUyT3s16ajYp
id3gMdqpPwaFlK/lyTVtapj5V34gGvBgMJUYn0f5Ti3ecAkOQLsPTXrtj+l+rKCQJSrfZByxiBTt
ivUQjw8KntvEo/YvTkmSHejxgh7tWPE2ft0vW9Clo51Frs0eYthesO6yOyx/KCh9xGsjS+Jlauq3
KTwKTTqP2ksaNC4/tQuGcfSsbeZKwfig9P26TuPN/DCRH7Hp4mxbyDxIZbOfLPNGwdVICseiC9gB
o9u8jBfkez4HebEXKDLKd2MCTWbhWbvzSBg2KUBtduQvHkIO5x9aohZRQiCUZVNgzoDET+Lmz8/g
JOtVUullt4/M/sHuJnmpF8kV2YfP1JvTIVbicjNlmBF7siqonUzNodaQ11iP4783Kf+fNVl+asVs
vufHl/R7/blfM3+ab9iWKgrf5v8P3LJtEmgwt79/34m5+Z7FJD3/w2/zv5wQkFvbvIT/dWmzt5ef
YoL++XL/aM/Ao5ojfXDOKH9lKvyjPSP+xviGtCBN1f+bvPNajhvL1vSrzAugAt7czAV8ZjLpKXeD
YMnAe4+nPx+oqi6SxZJCPTEnes60oqIpKsmNvbH28uv/ScA8S8/IGgwNoFdZInDIJtygPN0f2Rn+
iWZdJE0mMQOGsv5LyRlAr14I4PfGBJNxnlcZSxwh1UinTDlnh/TUHvtL6o8hHjX9RbZ5lo/7X9VL
81L3DCqIfu8Y4XqU7hhBlq6im/QSZi2vOlMdCzGRfullV6i8o+x0bn/MLvLH4gDcm2LZGM3mQF7y
BN+Ku/i6I/mRk7uyq3v6cTrk3hSqzsjXiwsHsJvfQrFLc/lyShzIYML2xHy/Qzf5iebKgxBiYF1K
eWF3ADvLFwP12AZ5kLmrJ/h1qB+bu/iouJKbX/YBo7PjWXKbQ+M3vuaXlzGokbbkK+4Qqi4M1YS8
qW1e5GcjbC/lo3GlB+3lek5c/QAR+7G4TA9TCId2CDK/D/dBiDt2rG+ia+GyuMuP1mV9LsN270T3
Ugc/6kC93BPOWmA4ND3TzWTY5RnIQWqtlF/p4nuIrkkg2MvvtK8faEnxMn6t4vf214PXu5F/n9qW
IwVMbnuyF31jfJdPNKH+9BiqJ4X8BrcNAPAPGTU/9L4nXkcXyxG3N8g9wQEzMRyDyk382W8Pmwf6
4Qn8gaAL9Y/diTKyrzi6qxzzC8ObfSPID1IwX1fhxE/Nt+VN4m+BdTPCGHVgaOAGfFknD3BkVTsP
II1wqmB1oep0Ijs7JsfsyCDxN+mYXwOb9Nn6NIQ1z9G7DPvfOzC5u4NtOJOnHfuL2dev6oPqA53h
5UETin7pJiHAUDfR1Xqxuq0r+gAvOJXduvpVditelF+2d/hiOB/xDjpoM6DeXYpu52mXAKqeAba4
ax4qrz0s30R/cLSD4Zb8kvQ6OU0BIWWgMVMweJKX+9lZPWtuEUQ0toxuo9rpnXFtHIjYOO00UBww
z/Lr6pi6VL+C1BXfg5B9lE/ze3LrLq0hPKzpDZ9TvsYOh+pteVIOY4ghWyXHvFRvpWskMYg8AAS8
lnsCTd7tl/FUPEjX6e/cHz6Z3dCDF6TYmqMaCH56ld8RTVzIx+JCP9cn8zY7G9yA7iI7JMfqqJ76
0zON9Ya/AwDeP1z1V37OXI9yrdetdAax1aOlZvEHt3HpXgxH27AbnqFzv32DdcE3uJXFoTlsrurR
TecMrnBPjdyGEfSRhJtTOKJNQOzPHnBoTm6/S93UH21IjRwarYBeCiW3O3DD/DyEZwgSws+pZ3hI
kQMguCO5im/4JFB43wpSPpzU+FgGuUPrkzPYoC25ZbCE9Y12oqnOY3QuiIM0SL8COlIQKgLk/XX7
vXyYwuFEH8ODCWRSmAbrVRNaSD8Z0el0C8+XI7xT3Y7vDWH0MfH1Q3FSD7kTufUDGCFn+SBdxumF
iSyd9SsE8hAf5PvtVrs1vN6fjsa5NML4AAvoRXHaLiO/99UrLVDqa5NPR3bsAIt6XgJgUhHvZb8P
/uSYtsT3v5Eadh4/FvZnBlY8QNtsgga398Tj4Cr2l28ZPz+73Ek+GzkMHjjM0br8Jq8/aMf5Igun
gJnws3nZhgODMJo/0d1oA1/gEWM6qV+p9hpCQukJp/g9Euc2ziMwJYfU2RymmXi4L+jwCzXgpZyF
U3Wx+ZMLn7VTe+PJui4cjb/llyDx+KZn3tJuA0M84iAHcqC5JGVcRge9wqscKFAOwtV63Nctzuvv
8RV8mGDrg/vlZF7tJx5X4NCGtacGuHje4gKi4Mgu0/IOMbyje507O6ojnYBRdYDo93N/tme7Y7Bn
xNT0HvGVPdrfYizC5KL17cWtDprLjBQ8LoeMT7WheNuGGT15xkfSaohf+gHeLC6qchCwQAJinLE1
ugRd4BsONFHaciCEcPG6ybF5iN3R+fE1wit7GTf8ZTJfFcBmI81lhWHbMxBD5w1TRqQaALHttmFJ
loR30rmb37mmww44ytExLhLeRIWtWjgKyxXcOzrK/NHT+DLlNN6BYuuvXml/gR7MIedlJ04UTJwk
o/5BcVxDImSuIbhu/n5lCbDcxf1kBvizPqaZ2azMp56KVey9zi/gbUVsdiPJP7hE9A5wh97ET+uB
5HcH8xihqDrfRJVHHogGtvhpPBaH/Rf2oY6MiU55CWMbXyUozdbr+TN6HU1MAYNftuns30KCHnd5
7kMKqfyd5rdDfgt3yqGl89tCJGSWyQ6zs7DZ/Ze3nnTIEJbB/b6RDEdhQrrpjnVhjHXBu/CyAz91
pgbvGHb7bmR3MuKjsxlE65JDw4grPtqLnXM3/Poxu+f3c66y3TmRp3tiMPgk6T3JLb2UP7Dcusy9
IRzCLlPCdfEAa43X8kjrN16L07hcwN8ZKIrvIoi9H/pTi+yowebSjeiAEOfoh5L3TFcxunPxK14n
mDCu5TOmJDGmBkxcQL0CXwVBd0VvclcuzursU3P7v+1nRlspLzP2YQYKaQ/EMAKux0VgIInbyKU7
VJigXZRrz+LnJBeOZrtiDyUTShdQqLuRS1qU7eyu0uCPpzVEE/D2VqSFA+ITgr2LHjiMHB5EbB/M
83xcOY6epzZ59/gTQRQ0F8mhP7a7oLp6IFztb9pw1xAoPgQWpF2/C2Aede6Yk2IPoAjblfONTIVt
8bgJWiHnzu5nQeqFhwbn+umQBx4+5z/oeTEcik+7zIbA8jghcC2BHurhgFVO3cizQuGEDjoJ1zOT
doDr+ftaKl7efkdiN/NAlWIZCVMBOhgvqAk63REOpA1ZDUgFbt4uEtUFuiksdklGu4iIWILyiDyY
mzli/A6HAprTe9uH7UNy2KNUN2EWsA77GB1kYOoN5FsNhtSGpjgQscrt71TwD50vc2flIAnmUOAW
75IKumnAbKQPQZcfRs58sg4MSQT7dRj4CNMRNqBsmANmR9wEVxcV7Qhhchg+q6hh62LXVUUwcqQy
Ir1vdbRTt+JEyaGwhIFUyZzl6nGiAVfqxnyYb9RLdBrvunSlc+nu593wMKqTh7i/Lr/Nzt2ZNwLE
oIOP5JM/s6ug2M/DSfkMmJVcSFR9MPNe5kvy/egSE6FkXuIwchMidJHCU00YCu4FbrQYmGfts871
FW/WwMTEULN0m0chqFFrNT8zevU7JACvX2YnPcYl492IXMJ9Zcs2fADicSTwXx3ctjByK7fxLfZJ
uymKwPQst3Zx5pyCQx58DtYVj8qTbhOfJHzxJTTWbnn227o60q6GRF41N9VR8D8btk7R86KnuRs7
knCmrQMAjkty35N8OoBnfuzJ6vEo00WCbwHFtS3Z+W3ypb7cj7o9ajxowTGgPfn3xrNwyc0gu49w
sZurMmhxVBJXQT8RhZ82/VxdlTfr1yXcHQVoTLwUd6UL0Rxc9SiQ+Jh1aZX2dCIq8QrucX6OjxSg
M5+OG7c+Ugg65sf4WAfFesEMcnK1nNpzf+6/UhOyyb4EVHwcnCB6hx8oWAVpyLP45IEc2kd9BMxO
3DkAcc1Omb4F28Ue8ZLqAISfEAQVPoU34maEFKldOh1e0e52CcQnpGv3P/5gi19glCZmsJzG2/2W
xuMF+et5vFwudCfzmWlhUNYKBhw1yJmpgvHrQWkjKokOSuRYl02oBLBh47LnjnhoTtpldE/KeuAL
8c54aPUHcuv6BY6Yl/gl/fkBeRRHC3TFIQqwU46FOTlPv59QJofhFB3qB84XQSG9cTUShcD+DlKQ
bTZ2+qAeZDw45ZP6xbxXr9OA4+Gz2V3M4+gf06+0pp/0a5JHHtzauZ3mNmjjsRPfUB71urAMMJG4
mbsfKsGc6cWB4IFT5pd4iuSs2T0P6RQ2dVWXSeghBNDG1gK+YbdOb1/jmz4Cbl3bw+rlFylYKsQ1
gLsHs994uHkhjIxqG1bUYg7WJ02zE37sg3wXURtETviivufD+Hz762WUxAeLQWOKC0kms+TWhz0O
s57em8Uv7P3sUV1OwifcUwRQ6C+isHdNO74nlSsfUpoggsSvncrNPkrIw+eFlxh9hnXXX7xHhq1Q
Cp1t2iY3kWc0HMNTbaAOka7ebZDdgb+t7u6GTrjd6pPXCNcCSyT00zPgQsxFeCm6AGX4zLjw3RW6
z+EbWXoQq50Vmu6Ux5E/l4f00HnJ5ab5y7fV77yI5XbvliHjhfCrZQXQGm2w2njGp6ewrSA2Q+FG
9nWfcVgeAyogN4MV5EtxW1yukJD7NcZtd+twglBrETLdhASiZ8ND2lHrsZ95pQvPGWuJvsRnGnQD
NocXh+w6j4OjYGh5eGe/NA2rN7jdu9Od+ruzvQv3dtych29ZsPuz+3HtIchgE0KzyIqJBjbsvYCO
0u3pyCyA3WGy94caHf4fBSRz0BkKCe+cQEDmexJ2h9+MXTTQ/7S24UnvXp1wyhyMGsFohbJzGebA
vpn7Pjh0wtCg8gYednSB+GQnFLDc3R1kLgtXN/NMv72vUf7WoQgYU38aY6dpkk9ifp3lSmMDamgd
kaP79sB5YZSoUbzbfEaiUcomtpciRmCGABHbGNJgz78MQbKrYW8/ZUIAlDJuwQWYXvU3eJ99wYcB
xgP4D9uC42LzAzwwjpSfHMRjepkddh/bNDhQ2SYCUd2FzTBf7DVfCbWxMHu4KOBV/Nj/BmXmH8LY
/fvPejipR6flWjfSGScVT7MEx5zEEnbd+4Kf4jGluGJDKsUhAOAFGHhWFDrJBZE5QqflaEAQCDB1
TGPjqGwuTNfXu7+1HKTdLgRgRWMVJHJJeKb2dhU9ROfo3F1YV90BCocD3XRkOCw8VtDvXAmnGshQ
ckb9u+J+9SiPHyL8vdnR0dgi2p9ETVge+3PhTydG4fiPKbbdaJyHk37YNeLom3fTHrbxhNP75f1i
XxsYoTLoH+jIuerP2V3/dTcD0v1u3yBeAHlBCyW7xgT0N8ZpsT9PXG4oM59UlWVr/BF3PY+1A4QV
7aCFW2IDJ4jpgPMFrVY6mZswdo6fudsVuLZOAtpQcs0jNKU4vuSP3GZAaVPx4fBILJGk203KRmA5
46KyvkPmxFn9giVA7tydVn83SrRD+bOLmuAzu48W3Sz+7t1oJBrwmm353ebuvsGevpO9xu9RZPtB
YEsDIdB96nRP2wGjBqewRU3xRqhIeirWmdrhsVJuep3rbteksiY0+kD1CZNpkEHIAHsmQdT7+h1b
Rw3QGeBN74QboDbRB4unHFNCfQ2rPYUY5mBFXyoel4M4K/UzfCUzWPB/On/3I2kAx0PcfWyiBfZA
ucDRhivrujmL77ObkgkMEVcvO89c712J0FsbO06JE9Y4DEOliGDn7jI583VHqHWi/cd/yPAUxwNE
zqjp1S5uFt1Jjt2uQMI9tCW45s7OvEccc5sLeLW7iCP+z+7iKV4LHgZ0rcfCoxXd2R3DhYMbD5hW
dEmD1thduga3jEwOTl2jXOxBicF9zJ40F3rsAlK7y/h6dhd00p5ygFcXTVXgz/74tkraP93WvfDx
7LaWeaPlRWIa5+irdAX5Wm2Thtj9vQfxdrvTc5s5MX9zd0fWRDXurqXkV9fC1UyWefioHdI77bo+
kVW72T7DDXA1f8svDV8JsfGeeWSWxE+uYAL0du8huqaL+Y5C2UkKlOP2rSa/yXSYs3kyWc7VTw8g
DdrDBQE0bgyh8WHCJSaI87sQAEN8Df26OxkP25H8ntsfMJpefqwRkfQCXkBCzPNHjCOq3xUvof9D
rjxqpgf5Wv44HMsLrBAOrYwti/yRJGdLakIP+4N1Y8bu/BkcgvbQ+kDonKyr4oB+R4uTPifzplzJ
l/3JOBB6e3uAnwVW+PQK/tvKOv+RFRtd1TQqGf9csYG4/EsN18j9Y/4V2pHy8XkHrWX88fN/lGgU
6TeTEpwFAaZsWjTK/quDdv8XXZVkUTWBATBVUj5/oKQpxm+yqhjAqmka1aMnysw/SjT7PzGtoprU
8+ij5Rf+Sv/sK0Qvg+KMpu49tCZsJooGLtvLmySL1lYLWlHfxOU3xrwXsWP+rHeBs3CWovLqjlJ7
gmkuUCkkOSoKq89O7o3M8av5lL8/wasGXpoFcwX8y/oGWBFqpgu9bQSCZubO5/Wgdblrtjfp+KnU
B2eHj7GEL78uwv/Y2/28oPi//4c1iUMpIzI5h9T9s6SfHmkQSPPn8v3Xj30XcAMwe9Ogzix/53vf
K43fa5D8i8pIrEoPuAnSn7qPivwp4DICrisGCJuybD2R5fxZg3y6L9BjwtJqiAgmwEa/wPj+D5hV
Gow2LyU7Mih61/0aBXExn3vaJ20RQkonmYrfoZ4JmCoMJkB/2ml00tQ4pCBpjTqomPldKxAKxdLN
HDOyl006gYcYPcYyY34G0McAz+RA1moSHBdFb8tzKZ+WggZovvCUvvqQ67JvWTeA6tpdYl4YUhfk
9FZv6vgg5RvjxcX1NrR7L0OWOEZ+NcO9R3MbYb4K7rd5K2vJl4UxZVszRr7XP+RZ9RlSx0NsSZm7
JBnAVpp8qUv9BQ3nNEGb3T7vmpF5ooMmVgyAAQTgBixZdLNYz+AiZDFrNR2QBzxrYJSwj/uvQtfc
WsUcRAPRXJMz896kp3ke3k8x7ukKNEPyxaA1VqhAURdF425HVRqyD1HybaSbYqvMD3OiyY6xpO9T
6apVtMZTx+lRiwYio/qhUwFQzWiT0xT5RhI3cJmpidV9dp+XpnwGylc8wsN9RUs+49dxgdtXUT8z
1+GTlE4UHYZa8lZ5flc22uVmKLSi6VrzwVhpCYfCbgqGsus+TVnqTPKyuoDedzjAad03DHLTRRfF
Or1qiyl7WdQlgQyLAa741pvX2yy1l6Pe8kGpvy/zuT+qGaSHLY2JI+OWX9cobR5KQU4f9HrLQqkW
L4q5MNx6WidGYSP/v1cF/Qda0T+0BIX/f1Yu149CkQqfk/QRzK3xDR3DT/+hYyyoNHTTgpQcCAJw
ZDESf+gYSDGYI5HBNP0+TfLMiCq/7UxchmUoNCl/b4H404jKv2FXaYsxJOwoLRq/pmNoi3jeaPNX
0eZVn4Mlrw3sAkIW1rWaBpFuwagkpCTs5a37ZNH+ZC+yldiaMAPQVadMATLH7EVrircuF3JzoHq6
2blppo/G1NGtJy7xO02ttSO8xx+yuf+0jG1Pf5dBWrsq7/UOtHUNGH97wf+1taRcbeYiGof+eSLq
JCuCIreOSVIYt+BbCyT7Lchq6968EqJxviisIX+n5bn6oYNeFc5EEMzsiYc/Q6gMqS+T+2CuM+Ef
NZGvyjQ3aop2J2mPDEN0ziStpIDTnnpBqzqVPPeu1Pd0lypifa5gtwjrJgLMgCZmBu8qnnLl06HW
C/NnLa2iuyTrJMAo4N68mFdd/xTjLR3jfDO8pjVaF05qYrJ+hXW7qHECKgCMXCWP6q9KpoKxBzFg
WAtGd2rWqvq8yVHkd5se30eML70zBkm351ZM6b/Ou6NgSVJYxaly09ar4hHWbX5R5OMxkWhTk4wV
FW+JfJlHMWhtyBc405UFIo+5zXY0MLQi0zZnM/4UX85xBdiApE6HSIuIWudm/NzDFGmCyaYZ8Oaa
YmvLIs2yLYd5ZOhQ9zSrVwIVmNbMHZYiO09N1ZwZnqBtN+oqUKp3pssiH0Q/0WksV7q6OqsDGOlN
JmaXOqPR78cUXo5aiIxbPUusq3UphIsqrqeHtS6KY1drlNEY5QetsyyutqbOL62lJX8NbtiFGslA
XTTSpNvlEEX2EFPPnuskOY8NOn3IJrL0Oigcukz0tDB+B2XwJqHnW9g+8iRb4QTuxB5U2cGBDAJt
yFxRb5nru3lSst9jyK3OWjrdmBAz2CWNg3SwpeaV0UV0b2agBkQDr0uRGTOO1v6rBkvL5agmlWMk
8vxvRCH/Jy7cf67+pMvin/Xn3WMVv6E1+Zl/aU2VHi9qzDDTiKa2u3r/8swMTWL6m04v/DDglv/y
zKTfVObC+R/zeX9wE/2pNaXf4CLU6Q9jTv07N9GveGZ75POsPfEvrfm6ZSSKVbz5lJKGvHyY0pG6
EWjqQPtGIIjFAFtlNMR6mp7SNbPRnN2IDLPUFS2pY5wCH2WpNP3GO84CWJRuu2akscu6JDtXfWLq
UbIn2GiPrdmUj10cTYdUiEpf0rbBW3BW6ZKG6GgBncQB+mmhMNSrtZ3lGrY+/dwWBpXuWG4uURbA
KOUWjXrgkZ/RcaWzLlHqNy34IrbR6fPv6zyIdOKD/gk4snisWsYiunHCFcTrPTb6pHpm23SApgKJ
Dv6/CiilWGfcTE2UwIg19Rsrp411gZWAIQp53IfoGtDCROo181YzRTFjL6SI3IsFK4IOLhueKjCE
09S8hx1pAARSjexEhrg4tRawCOEH+moo1uhbnUEG2AQEshIBOJKhSLHLPKOVpq52wu0GcmFpgJAc
N4hmQR5HH/euf2PCL4ZpbBVp+tckWjHoOL6Pi9WEuMccyWEaMPnQVguHhpZ4CWhj8zZabKIFhnKM
5yIEWGEBpWYj6T405acii41bE9rYQK/n7axBEuEKQ0eTcNrPfm7Ugm+aU39kDiuEJeKDueSJJ/UJ
ydSdC6QZRJqcIhXQLFWlygVbnWznXW7447JRfZ6X+6TNAnNZOxtKParNand+mtgCZziB7nUSwFNb
wOVczECBsgfwaPF+MxdPn7PosBox1ZJRo05pDswGNRA+txMzM5W5xGFbyjelrox2CcXJxQiJ3w2g
bU8oouTQh8L61CsD2bFmVI7xQgSrQpoUTpHYvJuMubmbQKRyk3g0Tm1u6mT5lAFqjA0Y22JeqEws
afduHPsxMLaZZkRBL0OrlIv3T3rhl9I0/zMVJNP+/6wgLx6bIXks3tCR/Nh3HWmKvzE7LINgz0jy
7gg+9ywhX2Xk+Y/JZ+lZ9Cr+ZtLVT9hKqkeG8QuV+6eOFH/TDEOXLBI3uiQroHr/ko7csx9/Q7XQ
VIkHfp7h7JktyKe2FQJZYhZG6RsG6Jghq/L0UDUkpZsl+VghNuoqfVzI79hjOV+0S3PQJuKfKAfC
jNmajxIM3325fNTr+MNKMWbMjyYovWtPA814I3fMwE5S+S0qt3tBXj8ksMwMUlY5k7W5m8h4ljo0
uhP3zLDB0XZZR/FhEaD36bLEtwbrcqRz3LaMPAAmmeqxUeVus/b+LKyPagKsTVXjYTHduzUdkzoj
jmrxzcoYf6nTi2haPxWDFEJNA0SddC/3ugUnFWxuuimGOpcML+W26qbbWOo+JL3+eRnUj6uYfh1B
NmSaE9pVWX7PfF84MtQ9DubvRUvcq6wZGHgwc4mjcZWZhdvT3lk3yd2CKrZ7U7f7Ccxppt3cmtik
LqT7GApnd9W6r70y3xZ1RDcj3B30mNsC8E1LNbrmxjxDXdbn1aKsnCYDgIQVaW850f21nS5F5j1Q
8JSA0zT+0sB/QD/95jJ5ErRNCnKNgJ+/bfThtBQfCjie+B12J91qKA1HK+anoaIbc6vphdEvLSGX
DjqglYJoJA85SGRWan0EUHcGRZueHQOIzlQ0PbA9LHdjSMhb15UWWX0I4zUnPhaHe/DPZ0jC5Yna
WlwrQcuQcpCO6XKRaEMatn0eiFNJOdIap6st7rQvi9nCZ6V8hkPGDNG/ghcvihBaEUDS6UTJDf4S
CyZUp5EH6DyKmPLf2lZeZhQktGHqDtXcJC4Zcv1bktfelK3Wdzib/781GY7RPyux4HF7/F938Bo0
L/UYP/RdhSn7DACMkSIcWoAxPbX6f3fz+BdZMi3AG/AAIdbYEWj/TMBJkF8zl2ShrIidiY//UmHS
bzKEcIwISApOoEaN9BdUmPLSyzNknfVhOIR1hCdUnpKAzzVZ1Q+6ETUxqG1aQafhCLzc5bRHX8Cl
RpjjoxApVeHEIKr04K3HM98ydK0Lu3qcFldKWgWaN5ojzz20ZiettYTVB/18IsujbL09Lkt21Str
7XdJFdMWu0RC7Tb5Vu78xIJwBUdZfogKAdC+tUq1LKh6KFKjRpeoqspjTCN5hdNYrDC3/19L7Py/
xiIjST9M7UCLWr0Q1/3j38VV39Mysqjt8CCmuYclf0YlKogiNJbvfDKKiA01EKU/xdUiyYwZs6Bk
F/cfJ5v7h8VlZkXU4JyyVMglnn7sV8QVy/3M3hqKZpCx3pNFkNcAUfWEYPmsslhtmUE8AdEdsAQM
4k+9nJ6SrJeicDEnhQacumbyXK4AVBDsZ9f6jUrIHvb8Zeq/L63C7SppIrUfJgdfmvwKCqk0VyOR
JGqauUKVrfezOtFiO4nAe/54rdfb1C0KT2RXwG+x8GK0/dI+2+ZU9pKWA63jJnPJJFuvgGbaLf5W
xPp7qR2ayyTO5ot/Y02JtYBrwTFSXyXLNCFnJr406ARSVwW8R4jKgBmP38MBz+Bp29ySe1F/sub+
O5+f6b5PEn2SSnHiiej25T61cTDEXgVzW21iZmKjIQOveVVkqunVUtyVXVzf/HiXb62oyhbwN+g8
g+LeyxXntd+6Iqnp8Znb/KSIbXbSDeZ2xVaZ31GBGINfXs+iPrgXSxBXeHxfrtcXWU/epqXVR4lP
yZQ7JuAel50epwdFlOeflNzfkBsL4GGR0iMoX9QLX67W9VafpotMITsHNrVegFwTinNajgKD/lqo
mMndj7f3MrNK5hZaKWQUDimRvIP6GluNXH9sArexwlKnP8CnYB21bS1/coZvLaJTACUfIlGotV6d
oSwsFG97xmC3aIcJ7Wfm8+yths/lx5v5++kZyATlMKJ7YJPE3dl/dutaOHThY5ZWN547pl8h9pzS
KwXyxNgfBfCUvCaD5Pu0Zbjsmvtra6NW92BGYiSQsjE15Zdry2VWVm3Sbe40rYIzxc3wICWTCOsJ
/HRxWtGwVnHQP9Ezr092X9XSqH2rmH9e3yt52fIN2kQgqN10qSIodfVIJ4VsSvHm/3h7f1sITYbu
xt2AbYyNvjpamDG7OjG0zR0M6mBzklQ3cim2P+G9eGsVS1N0UyHqQ/pfqTAQnudC0BLRLU1p/ZQD
Amq6WpxI+i9eM0NiJ08BJDd6X+jly5pavYmzOtpcbdTzLyo61RM1qbwS9XI8VRgxJzPjIf7Jy3qy
MM+1JW0KiiaLBnbU1CAhf5WYM0egTvosn0gKB+A42SAqAWIU6LIS9oIWzpnlRc0YiMrPxOT1xdiZ
2nh/MJKrlr7fkZf7Vce1F4S8Z1TPUKgN5ArQPmbNcCeUnaoXq3VKZ/kqDdc/FprXFpfBfHDKmN3H
qyD5orxalnz/NBNfiy7MyKvuqbCnRaOdRWsLe1NVC+n5x+v9TXxYTyNjQE1K5PbvGYXn9x9Atlls
I/hS4q6V3EKv6zCyIIz+8Sp/2xU1L9mksoU3JLHQq13NFUQBY1yaBLQg0yzkMd+VADReQ54a3f76
UtTYZBSLiL/0muFCAPl9Xjbm2JXEYhaisxbYvZMZAIF0wFL8RD7/dnxsDK9QVCjfijLp65fHN6pL
OaTwEbm9AeFnN5i04CVL95NRxreOD4ZCzlCjKwc2wperQH2eaAIz/C5Ri/G5Euv6swrI0o418FN4
1LfXoomH62YYDHG/XAs8sqXRCt1wJxFs73bu0zPj3ulxm0Br//GrevPw9l4iVTUl/OhX24qNfMv0
jcOTY2BNTLLOzmaU/a8qyP0VcZ+YHMchJx59uSG516x5zHJGLY2pvp+qJjuWcVb95BW99rGMV6u8
2oteKi2ENYgd4OBMKmYc1qpAL74lMR2lQlI8/PjsXvco0Ym1b4uoU95jDO01mUonqBGgRhxepw/z
Q9NkKaQONZBP6ZpDtqY/1Qll38x78dgpoD7l08gctTyS4c3BeYun/PjjR9ol44Wq3p8IF4w2sV10
pFf2Lskbw1hLJMfop9IXJKm7oPJh+D3X3+nE8Ys4d/K7H6+5W52/ralJBEWAjai4gC9f7lhWW72U
kuEuiswM0Kwxz10IZQBbr/AuVupb4Ofm81BA1fLjhd+8JvSp4Zcbe73qlTlMOlhyhFIzXKWdlFBq
ig0EGWC9ilQ0fhIw7Cr473v8a6lXKtqstiKdN/Y4JjOJskS6lUdmPiDxpqVZKUOzF7e7NhVkv1Yo
9f54n2/eUY1mBkJdnVLbq8VrSsaArvJSu2xOg9kC/nTtrcr98Spvn+a/Vnnd8tfGq57Mk2G4mzIt
J/AyGRmwzMbRGvVnFAJvbmhX2WgEck3Kqw0V2yy0OE28ONmagsow6k8GYJh3P97Qm3KpazvEiYVn
+zpGEMY01uKMY1to+zlaymYcp2iO3y+WoT7WklYdCeW1wGxV+SdH+fbKpoZZ0tER5itFlJiVSNMX
KxdzLq2M5tAipoup4MP9nByXVu1cXU83f+6m/POPN/3W0e7JNVrvqCXSv/nyMm6p2AizMLE0xPd3
G90cx1Re4p9ovrdk5fkqr9TMavSzqPQbkxkNEE0k1lSnlfrOTxdr/AlQ+c829Mp0DMCGGWbCzasM
CJqyndO+H0b1Jz7EW6bDIPlAEsIiZ/oaS9moxL5uZDZE3hpYMVkF1xE8JlcyYLe2NxM6hB+/pzdP
8NmCr0y8qHQi2XaZaVC9KD5XNFrQclKk7/p5VJwfL/XWCZK5ojS1g04BwftSJFozVsfFwixOXad8
NrppPXTz8jPuv7c2ZJLeIBGHlVdfo9i3vZq04FFT11EtmpFEKTrJFKf9mrfn/XhDby4l0zutEpPL
JKlfbqhLxDhp6gxEBzi/7bQU6i/GqFFkjpLh5sdLvXl2ZG0AL8eX/ZtcFGq2dcQDhjsAhwwbUAsD
laD9gYJEl/DbLLhvr0LPlEivrIIT+3JDppXTqdYB2w3Wo+ZLitlcrPU8Hv6dvfy1yiuttOY9IYzA
G1q7DC0fT0xoAhH8b60CRxKZRFp5dyLv58FMG5liukzovrrdDLtfF9mWcqA9f30vABXpmknWkNrG
KwuST9GmbiV7IUhWbUuOS3S78rPEzBuCRr4Vq0tL7F5LebVKLwMgn82NBNVZZjV2t0jjQpuexqwO
RCbWT+7p31fjVuD0IwJPCYtdRz1LA22amo95pDHQ22iV7CSdCdBpSZdBcQE1Wl/9xKX5u9BpKt1u
dPmIjBPwql4uJ8nwuIkinHtCV4KPtBpA6MTmz9gP3tgUHUW7O0qr9547f7lKb46ypZBxBFmxLRhJ
MRqls2nAgKGopV86/2W5oLFcIUVBHg2q1Nd5eii6cClymQbHVNS+kNtaVao7y/yzTMzTc790CHW4
P0nHy7IJPp/6yvdsJFlaG83U3G1a8/n3qGr/i70z2bEbSbP0qxRqzwRJ47joDe/gs8vl7hpcG0IK
SSTNaDTOZuTT93cjM6szVF0dCDR6UUADuUhIIR/uvbTh/Od8JxnSU5B6Pl3s+TbjdcymSKhP0ZZG
zJxXYXFK6hD3owxL7hLcBfibZ/TusDkbimqGcx4oP7+QQXMAEcghHaxa5rxQFKZ1B3FIr8Of1Zj+
57cnSaGHpBwU2Pj+0925GqUy8yi4L4CrS8/4+dcKh0AEA9epP60S/XWXzQJuJ+ipQMlwSTDr+eOH
gXds594Tk/yOka0Kqz31tgy1aY+Bt2Muossl6v9kZ//1N+R75mGG4RfcHd/0V/FqmarGtF2UH/Np
z7O73goRoCIJTx7V0sFQ+WsLE2i9yzATazFCDvLRL0t5nDduyNWlUG6sU4QIP4nexmQN/2SV/c+v
5CXoE10+fER9cJT88ZX0sm6ksbMuj16bDvKIbSv9sWlJ5Dku+y+xWgJ7/Ku/GJGLy//Y49Ekfu36
RgS2yMQhPKPZjtf9BCuxt1P2Jy/fZaDGj/6vTxbXOb485QIZk0Bexl9XjNFOHQMgc7JhCyGvpZVu
gJLL4eW5CXecYdXgOxrAtnL5jLOZ2qolBAs66uxdtQpH8rneRVOk4BwBsJh6fhmkKr/u1FYBrvTw
crEams+7qu7yKnjFORtdByEetiKSpSA4qfPyMdCczJNE2ycOum1KuZbbPlJGOp/6ZpcvYJKnZy/M
hw6HSj1Wd9Lf+/7O0mV3dJyt6uuN3oHpoIJge+zSMdbFnDT6NZ4XeyXKJrrxW5a/U5PKmFxFDgCl
HLZHL4ReHHoNlpFlB21R1sF3faF322CSX4Itn+76KW2BFARsqx6tBK9igWidCqwoJT8JJsYSlEy8
fVMOl3OxRNv84vLWwDZaty6k8a6DurwOXuqo2Ywosd6qrAIUo2xSnfxdZ/Qe7CvdgG3WEyGdo/06
sTq7G2YPMEwr0vZQe5d8TDzvj3oy8pTG9BN42IvIpo+DD66n8/FFrou5GPMUEUiFj6gQkfblKZoA
02G8nB62Sgt5oNLNf0shoH+UEYqICsP4oOIJUk0vMSt6dS1+ROEargdG9rUu6qUB5nQhgK9VOF/L
mvPux7lPCcF6QXx5pbqqSh9racnNxNbb9UFXKJHnMtE0/VBfGqefhGgtBOZ88D9aE6XEVWyMk9QL
cn3ss8B8bWU38OaROPuJE6m7m3iLl1cvaM2cFyMRJcOQyzBdhACOaxRnab309ofe0zp4mujCwww+
hsm7dAvy8pYvOyFO7jD1i9olIYW77cZkTNq5DR4GsYQQXNqxvy6rNhpPA+ZIwC6mwsOvyyC5q3xS
LbeBqUGXDiw6oP503Pjf10U3PXzcIf2kRO3djuG8gxrNKv0pdPI5qDdz3MwyfQ63MNUFdvsUv6KR
PZiCmeX24FaT/7YHs3ra+gVk19LWMAXoqX2wXli6IpVjdIj8dt7ejxOZMVazPrFHRE/8QEPXVJU7
dFYbIAb021XQjRMbY/yiWSo267lJg98B/9EGjLHfa33umpwIsMEzVSjjwK7aYeofZzoY3MFiswU4
b7KmPcokpMbPsO9uD7JvlNDPhmsMWourSuU+iMUFPEe2N8DtW/pJDloPW/3MBklxQxjaPT6lVGLL
5yTeNU+2xcxXNceKXmPzLh+kB5dxnjwMq7wc4XxwcTVBQpizPi5yCj2jYunG6eNgswHKFwWp1ZfO
V524TrH8wwKSlefdmmye3nnJRjE18SE75bT7bX7NtLPX5aHxG8YlKzzb9Zib1GSFl84rXzgsN4AV
2STTU5IRJTsK1ngeNTXkpOVxZp8jntWFPopOwqTYsv4pW3mSzrVr96cq37PuWCZrx4jJbVy1xFAl
33U5ToCbcWnXx45lLDjDp8XZkg22BKVcbU13Ev5i+2PmeyHM9EntHz3Q6FRxiJwkRNpQQV/Y1tXv
Gtp+d8oru/5rRC/tu9iVtjku/uBtRxNMEVQKnEX3dbA3dJVZq26o607cXU9jwudqZPc7jlO4Z8d9
w8fKeaZq80J20oJ7Gsv9m5XKF4e+y9a3dQ9VehXJgPmKZ6bqazLVVJJpU/lMWmmK9ukeoK7iVAeq
/pSM3uAXYrDWOzHd95rzJiJ3ZePUqw+0dwgS+M4kIHp2f5iLSgwbRYD72h3we/cQsVLMk6fen0SC
9U3o0MHGyJw8NomT6U1qA5s8sLej0fIZ0MGtDNSUQfxep/aYz94CDy9PsedGkQs/1dVA+/IsGref
iOXJpKBTY/vpY5Gob1aSc+681lVyn6uG3WqNe+JyInPBUzj0G+jOcQc53sx1+nMJVP7IqUlE1zWl
VW9JMu+gieZxZ9TlZC6vo35azWExHUuIkVHwo7fNCrVAx/1bmHL2hMMOehl0f99kZ5cG86c9nyHM
Z82u+uuZXeO96puQvcFgyj6MeytI+5cppQ0zV7b7kpHNd0+ZlFxIYG1UyGGegHAMJN6uAqIygMmW
lH6avJ6rY8YWHJyCHTM2IPdtHfFvygk66BzRBw1RXbyvjZT0Uw+e9oH7G/edtkKWnyzZpvq4YFSc
z6RgannsKmfTQ6/TqC2YDeXbwQ8ny5AxkhxFJz4IXwRfMcRVULbwyVMn5lM9Tt6bP0bii20bBOBV
a/FZRhqCejNPSl0FjJWvpzgdQccO7vJh0jbNCx9e9n0Qywrcdj+WPwYvcmDvYmuoEBijmHLVBHvn
WaFxhARhmuVdFrQJtn7jIWMg2k2QB7eI0rYSURaiXY0V8jjhtPwwNzvNIaMWChSLsMNyjiPrvu0l
6/RjEtbLhxKmOAZ8VdsvUbqrezW3Pn0PTc/nY+4q/cNbWBYxts91/t4kdodE1XhUilDHTbnHomdr
8Py6OiuMX7O1rd7AG5jr3AraVlQKLWsr9QrYWg5gU83emPPCiw1XRm38ijaoer+QrvWBwjM5/y0m
wiPuhtTA/+67S8yyE9lOUszfaoBfts3MgaeraQ6t85aMqmqW2EO7ipoMa1oJSYVtYB5rym7w3iMu
5JwemirnIpHH2/W4Gf9sRqODQ5rbcfkclizyN2uvCKxuk41pZls2GZz2KJzUI42yjOkL0kj9dmq6
1QIFqVoxvN+HeFdQFCZTy29p2DTm+0y9Z4nySOigvWIPzMCN09Mguv0LDlgLBmndqGvs3k92pxjp
vNIyUVL+4Ebbc5P3ghG1hTKfGOsvlUDddVwFkZR0l8FO/mkSL+GZn3cakL43bR2qz2nQha1fuEWz
TqacSeDslpeSZJeS0Tr3OtlAk3TNWB7jWU2A1io99+/KsKWlE1dMclnh5V6UU9T+YLmeq1M6jD2R
lbreKfHVqFDFmg8GrmBj6x+TrEoc1aEbXny6oMQ5ivf4qmPQ0J5r5puUVCz8CfWNafigmeqwp668
qYVg3aO6uOcc9EDWVubnTVfjW8TX9k4ZPPUrMcyrvaJhYzbHbORMWuiFjvVTqZ1938o5Su6cVd5n
Enk8C1GVBkCF9m63J6vVGOTnQcaOVgi/ImcitFxIKWu5HbSXLeu53WV161dD0N0spnf7h3EEd35k
y+izT63xRioATNp8XXEB7pc+RDa/HQp5fla8EeJgF8TRg9237MW1czcceAUJv9SLU+W5cvVSH0RI
4gSrdBcAKgrX/LkaNmDKfSLjO6/xAJubOnEFI8f6bVNCvEnZmfqVTKYaaAja5bsa9Dy/wdDMt+Nm
LUxa+pmgLeet5MSISvOWti7UhxC5Aj5hEBjJ651F3dmPxuyp26b2Z6D0lh40GVa/WNM95uQsQhse
I5m65zbtu2+siuGr7oINVnBYjtXVLqRMC/wWCfPWPSGD083EpvFXRFdahcv3zZsMuNs6Q90s+62/
3uTcgxfMIgzyhm2/QKehN2BU8/rkLrbqghLZ8ocMk5mrS59wch+2Xf1wGbvZyZADvKd3eIMI5YVs
zGZuyWniZB9vu67mVEgfU9qfW3aFs6eQi44ikAJqdC56WNHceGzh71vJSTLtJQlIQbETRwNoXOXU
/RbQtnWQ1fYzFUbdzkTOCBza/f0SLk969KG6+kv/kDE642gzjVlFWXZppqea5/y1t675SeAxXG7q
ZOngOi3DOdH1CGWqy4LuwDY4XW3I/mdmKd5ZqirkYDzs+tvSrsMn6UUvjvvPpfSZQ1ERLw1oqMEF
4mqlafQo/Wk/+mMzQFFJKF5B3kr8I8dwrjArNYLkYstnbTMfaJYcKBcvvZtdZrDuNhe8Rj7ZICrI
4HTNW0ZVSjqcaYrLP+bMHe9yn+reKe2IVi2+9V77pvPedKS6F0KgkJbDMXodQ7u+XzMdQt3Nmy9d
rRF/4t2zMGcll9bL2zUe+z3bSZ8G8VVT6rqo+PR8qrLJvug8hiYU7utjFGuIkwO9NMYjyJrE+nV3
HT1HvcaiMu/34ZqsBzteOnPqfQPY59MOxYlnOayZjD41Qwsk2Wj5mRCvO3mzyg+RHaDtli57SDwU
Ej6TIR3SNGsHB6O2lyllL6yHJbq1WzPf1AjXhZv9+3lv79IOfiVx+wJX6gz6gxLqrkbhy5N2KRTF
NAWGhfCTz836OjVOXRnjwrcdLzrCXys/dh21WUVS+em7vd7X8+iyO7eV3YdLDJafXYED3pLxrozy
W48hzM9tnYYbuzafcx3Vj8L39KGPfBJgDexZ18bep9oXw/02xt1rFkfzM+C4LTmvUdlyUbUh9Ox2
m0/+Jh/EvoqzUOnbyi2z2Df/humS+TQuqLl728lTOHtZsa3DdMfds9mYtvr5WzPItD5HpPwO9ZTD
HdNjdr1XVJhv1sDfw2N/1056/5llnrhWQ8tJWkGEyLk979b/kvSJ99zmqrwOqxkwW1M3102PClHU
XiMPtNg8mTmenqI2aF6bJpkAZy3qoXbOu0GOcNc8fKxh6/ZjwaBxZt8Jilgmy2dkKH3qF3XpC5rU
b1TO7beGaeN9G5uvHecuLhQipbCG4uaJVDcVmh2x+0qbV4y+4W3njdNpKC/h3C1JeI0znzqSflip
HTemPZSR1wqaeEZ5ltzli4lH5gbz1XvKjfK7aMXoeogSIIQ7VXxXTadseKqTNTn2zGNv/a7zSDsG
tys1xjdRYtTdouKPUSm8pz0LXEGSGo6jX/t8HndnPiV1nz6mSfhcdUn6Q8uIPSGpxBMNhT/naPq0
8Dt85dZB8ZUGTvPFUep2CShLctVKTi/hrufbdqfbRPj2qe0WwXPDYlpsQynxFyfiCRcGR65otm/N
2sAL3Ln40pvXQNgQXEDYj0RQH3SP97ngfm9KPuW6/ByITQEN9pHHDtsy9Rc8/JwAzI2C/brtB7bq
xqmZ03kzuvGKhDSJfM5uyzNZJ7pgyyx4XivjuxM/fjyCtEBMOC4US29FNLQe2Fskh2dnY06s2diG
d4lBry16G4nPfazNDucrCb/hwabvLMqn8qwik3qHfUnko6vyDiI6AkVJRU9FGdzAuwXEliUCkFc7
zJoHvs9+C1hiFY9eEl8R7wnBAqwOBnGqFGetcqKLD4WlI4/YRF0JuatG5KlzT1/af/poKJRn/egc
6Rp9OB65HhW6HSXksV4swY3qMrsc9pgXr6CgkcyVpfmvKpRfr+aY9G365JVNAr9299IYvoHY3jwZ
bvVByqSk7NqrxCfjVYGhWTJIaDqU4TwXmR/bBxMN9PnIQOffR+NN35J5np/aVduJWp+oquiU29xv
UBYydWRP0+I8j/nABxN3HRhImYbTqUlM9KHrPZY2XJQNFFvqc9mYOFf2DwvqyXZQs1X063Adyo9U
tw+SIr1keqEssUmKHBsGSLlIzfUxUmn4BU1r4cahx5S4sJ0dJPRmjtHBbKeQn4Iqi9/PW1Q+zFNA
tqRj1gT6oZH2Mafj0GNNrwiyKogjH9J5Qy7u9qn8FMXKwYEct6Y6RhzBfi6jioFA6rX/akj/6RtH
Tgdnty3D9AEoDdebLZ0z2ISmNPiHI8VGE7JHhzRimZQoVzkMb/2a8TvoDbE0XxGMClZaXr2wImhX
ZCbUUIJd34OfDVT2sHZt9rwPKy18WpYqQdQZN3dMHVfwYxo1nn8zrHu14zMYLc2digHFNs4Spt+y
skQ2HUb+Ix4PAnd5l9GFHLajr6+MP1GoUcZvItZhfYrbSqqTRX0F0r221Nxt23hJ7ulqpjqKdftj
MojyRyXZeQ5bMnTPWdNM9X3IYY6g0GVAg9TTZt97JpLrqUpn2rL2qi6fTblmwGDDcN/R+jDpnLxG
lPsh4qr1oV1LBGw+gJIrX1Yl9QmDl+nJ481w/22lVkfGMRp5OsNNqHNW5usDNbBcxvJ1QjfqM01I
svE7z7FnZH12mHo/4+ao0yV8NZm3VD+lVAqwZ6vD6SZAa3votqpfXnyiwP2VZ3ikuIkM+F9PXcSL
cc64uPQII2bVxxywUnP0xRrHx2bvE3NwHSCFgyitR9UhI2/J3Abw9r6RjgrGS7HlhivkcVCd/Bq4
nLTmQOj7HQwcFsAl8eljLXeKT09lFM+PC6HM5liL1uMTWevgdV3SKr2al22Njjj5QOS0PZ7cQ1RB
8CjWkevYLfXtvPHHobb9nBRBGS3sPnPvog8zgx/1fhymjkZX/DxJdKipbt45vrWXXkdhaWDbqMI8
7bk2TUHhp58Ule6X9qJjL9uHbG49yKWsdci0SUrrGrco+WSWlsykN7ROFENOReBxrqgzOeWJbcuH
YYvTgLbXJsZlA2dluup6NWFXxzwfYsjqJ7tQX2lpBi02ueTmKZ1ZR4tojffsoHeIgU+bCsbgwd86
yrbydTbcRvS4+EjiAgBHgt2aa6gdeJ1KUen0xq3wiPBScFL4tKEKghi0nA7PscF8RtciMSH/o5Ne
HcOndcwB7vItle4W/XKdn6apb7YTS364vsRTxn3qtIQCYAESZiMv/dblOLzKNo40nxzP2vflJvzq
52h87d3WeMH628zFWPpYWIbxxeZriCGthwTyzdSih0gKW0Qs+hA0kRdfxQyEupuJU25O63GQ9F3B
k9cMjw1SH3CEvK/XwBx8zfAoKFy/WOMf5t30tIxoESc/wSC4b0k5M0zJUTji7ZgjKPjjeckTny42
YeKwplmu8i1LmfZ2iDNdXiYDTcDV4CGRt1MwJR9yp4R7t09emj83bYjyEzTNypEI+geop4IBHhcB
TlJBfhtZ6SXv0M1bONt1NHm6GAJJkr+Q3h6rR2/jHDWeBBcE79luLcQrEyIVHSpv8Lg7xnaleJ7q
Vpdw0OuYMkGPmyY3EemL5XDV1ybdTn46eumtLUuPIkmxib4kM9uiw3zUg7NE7we3ctz22Mv5LmFT
e4oSW+O5DxiOZU19jNSz9g7jlht7NZWxyZ+0nLftrjR5U90l3O4hFi8rrVmCCUHDYH8dZcvmllt1
7bXj3D8zlSrDc9ypeH1sk9AwgM+Xoc9uVYmRlrrUqcu6d/1MDfPXLmDI9bK1/qBj9rtLXfXV70O+
/wcx2v92wcSQOeN/naa9NeP3X6KJl3/wjyRt/jeK0xkREKUiSIJ7/p/RRJK0fMoT3E646i+F5sxh
/xlNJM+IYovQJeJLau+SdPxnNDH/Gy58RqghMRhGnfBL/0KSlgDIHyemYepjDb18f/YEggS/2sVX
1+TzFC7zIedZvo5DvdzL3YRM24YxT6/n0WtpJ6Ag8yaauNKfvVQfuTVBbZrGaL6r9tTeTIH4iGeR
e1aTuffhML8tBsoSZsLHbm22D55OxWvojXl3ID5rr3ohKcXY/f3ekSakvKmfnwgewJWPdTLdChvk
oNHdxE8RQq8Yz3nPoeyWOpP5YogWGq2RICLNjYk/Tg+LnywzVLuka0pmaqT9f7Tx5RLDvSYiTSNI
69FTVdWZx6bLgnGCuRKCNJilJh94NFHlHKcg5otMXjqeZ6rG7uywJsNdn1ISu/ebhG8vSTWJMmbL
9EetUUKqKn5sR2tvMtOFUOJR64tg3jvCa+SwDrUTzXICrxDMF2HW7skjEnBNE5EbBxobFpdEzyXI
PO5A0s/gZULxuplmR8mQ3ZsAANRet7PFq5Y21c0o+vxVTJRq00zM6xRxOmcluYsVuWUv8PTboJ1L
79uh7x6HweESqRggvWNWpg5yw2Se+TqgWyqXbnls856vy7kzZU3v8virWKqR3wELQvvqJ+xot8nu
LQLMkwzrHnd0RWU8iJHUlBJPuFeWyXHs/ObTEgx1cpcsgfapo/L9DVT/kgTeUTbBMB1rNrNPjUgc
MGbsrpB4UCiAnexDJe7aS4s2xZs5gppQ07SfvMVXnJPpBm+pJh1DV6iJBFEx2VUBglC+mg5OGuG9
KZuP+0HMfgbNuCnp8LRTgmLJHh9TcrH0lKPWvQbJYzeEZ9vErLdWXQp0+yam3NN5+29zKMnoOQe2
54Aa4b9xi2qqk+YM4b+EYwvdnYNM+XHO1uprGyGQcMFHXCniRuUMLWStXuDTxDQRZ1sbURKcsgeC
BVmoFPVlxuihNwtN2c7yJi3QI+Kob6nnIjr0bqpShmXstGyvAbIBzKFaNzelzaKfaSR0Qhldmd1h
rzJU0xkOpYfI9ArysRel9+w8IReIIc2vW4FwWtTK7s/MkT1Kh6qoonHCRfmD4vWhb4XN6UaNokGI
2mU0Fqh22+sYQ3c8NFYt37KmByvGRyD9XqfTksODcP5nIoXbB9GbEAQwcfgOF6NWr0tHnpfb6oZg
GA1Gq/uwQzZ6WLZa5FfEmT14DXXZdXcV4Ne5GDwz/FiIQJWnNdIAKmeYaswuOaejnUdx8BCtFf7c
LGvvAvb44Oz1SySPBistUG61rf59lfkztOKReRWvStIb+ujHMTxFpJvpLl8Frqgu4bp5nKgbDlSo
P3pjvPenPV33nuFDrl/9OW+OCUrsY+J3k6JUem/OTdcxAZFN4jOjqesR6HoM5eP93qeuZRwm+o/p
CNpyybtcnJHg3Odm1Oo5Y0KCJuVEcE2YFjW0NqtjvMUXSs9DmoK552B9vSJRYAXegpKz/sKob7yK
S2oXz3vpJnUW4X3oiMVh7mZrn5PsjDqsC39No+rv9rb/vz//exjgT/yv92eYZv/28HVsuj/UXv7+
j/6+RwegG4MMz1CEmVBcOir/uUfzN+jO8QVdhnRE2ACH2D/26Ej8jQxqTkAtFCFZhEtQ7R97NH9F
MIHIPxnAEL8TFOa/sEf/bgf8F1MTPyiUyhiDHVxlpK/8F+fbLHF0JhYeD/EcKPuJowkl2xzSGpsb
HcqUXtQCopdc33lrfBUMzU2E8n/2Q/XKEOG0dPYFVuJaxK4e7mH8fRSXRZDy3OXkZVN7qvOhOo6r
GG+SluLHFu3zArgB06UkFgav/NGGjHVDIH0HJDmcFH76M+2bollz4it59ymtWq41LqPifQle1sS/
9lIWII7wlOZq/pt4eoPXcdMNXxZTWXbJRB9JQL3qNfx7XOwvfcz/b6jKf8Az/zdqhcX7/X96CO4W
+7WZ/8DPuPyDvz8AEVRlAZkvw+5CyPPiv/877SVK4MAIWJdQ/fI4hQTzH59/4f/tAvNLYGf8Tsi4
HGz/eUbNQKHi2oVnlYsMXMJfQ6H+niP/lweAWAVcgBSAIPGllCfr4kb+F3PzptIF1RwDQmAnsH0V
cshyYAN2hItA/eUGwDjN8kw8Yuy60PIS6wqv94ehWMrRp/TQVY0+dJUydCPMpiRb19T0tpLJbw7d
Wg5g8HI3lhDZ6p4AwlIH7oBEWZUPi0rUcAy5AnbXiMfut7GSG26Z0r84AvFKUraEwe/2MlRfi2zN
gvcgMiqUJjxwXAmZTR/yqF8xxSxLhk6JJaAv+j7Ag+cbpTAlrD1Gg3TobrD5OYop+tF/8Eq6dK+7
qa3vx0ZHSANRWCPpuah50mG6dzeWxAnde3Ia16PtTAYDoyvnk2q35p2/z4/7rLJHZ3zvIczRbPkF
x0i+x8XfvFXOiyuiyZtdeU4FZ6yYL1u7vPwoCIIw29n5v92M2HNAMoy2ZzarBLFj8MRLmcB0/Z4v
0otPbdVRc1l31otv8b7Z6twmYzKdtn2l9nXjhFCotIyqIqu3sX+svM3Q97FmIQ5134TB47LWaCkJ
MwU24yC/Zk4c7FdqqUX9vqvzxaEDiBmcVzOXT/M4iOVkBTq9qNKsu5aC7ms3DF30bVpM8E7bkrFX
h3LK6SWXTy03sh78IQfHJmmSF6Cu7T1V5QBMR7dv/Ok62r3oM9ExFnf9b7Wa98LvwjT6HFehvabz
+/fjRv8YC+hjCWxX9B3kLTHHmBui27Id20+pggd44MKxM84UbYGm6senRYaMPJuI6xMhs+YUbO4d
bL8EuhA3gfWYTePF2oRaO9oMBd4pDCxX0rg/Cx//nnT/4+ODDMgGxXPEpTH81e8bmTrnY7LTJFs1
zbnymuQq9DGdF1xPNV0kaJ9YyLgFFYOIVoScCSd513XJdWxFf4eTLH3fpyYiytTXD2UXMG27vHqI
7+7PjMK/Oq4xkvOoE5snF4tL+VfUSTRvpa+Ilx8rLGNNIaUo1VPZTFnGuy2VKyTiHf4I57cYiUNg
xvvuuzvRhyo/EeGliXLEsY0bKNrHwuHO/JnMSfUTZDG2MS/vrj3omC9hrThlST1yMUilNHd12CXH
ru5+JjJ7EDY1j4aH8czctac7alrUsaKJ4Ue+xfJ93+/zF41QDaB37TaNSy0Q6WGqg/Kjjj3vx1aV
VA8A5nzUCfa9ohxEvxT+xJc4tGONYOWIgFwtWuFRq7lg6z9Jg/yO8vv1LeecCesEEA+G8l8SBjJw
6WrrcCEq3MTPRo/r52VIPqi6Ca+3qp1vYr8CPzzW22lIGNB5ak5xSy/TU+pZKHEQej+UQe0dVbtu
dxl3uHM6zOq8eeH6J2/5r3lH3vEko7GCsA3vOwmjPy7u+drVTDjxIO9juHyqeTdOVvb72Sx+iPqf
UNrG/sQbH2Jg+pcd8Onvr8e/dYt+Mk03T//j3/93TwZ5vYBoVnrJnVEL8IeNJc/HOtMb7s2KmOdN
p5jMBnLM8e5s/WvmrcEjRj8AY82kz6C80OONWQ97bs4M1faTr/Ifpa68+2gL9Yn5XnjrMOr+CeHh
94zdH9/MjF2WF4cRIaAq/5dYZiY7p01CE3SbwRcEBTQdl2oqX5jRs3/s20QREPompUnbEoKAKJdT
uYr9MKTqc15N9hrDQvSZePBUqCH0HsfSm05BturrhBjPtUvb5arqwuB9UJf1PwAgf+k49t9O77uE
iv/r+8T9j29fO/NHFtnlX/xD8Evgyv/HAUrEv5+SYkS+SwYsD/9F5Iv+dlmQwULgB4ypePlfIp8Q
8McuABNicPDySMP9lQsEeL1fRL6E/ObvJyciEdxhfs1fjPOK61yr4OCSBu1brgqMbo6ufMDBoB58
78LYkLN606nZrryUkN9x2ZT3Jc3GhLYjWZnvC3IO9WR9235oZlt+U1x9KK1G13wqS1zP2JE86DKa
WMyX6jIMZmbnTOErT91zsVLduRr13hVgwpa9IPKO14PJH3j7tZclsL4kwGHs56X92Q55/KFrc/kq
1069lt1ar4w3vfTFpPbiYl2j/l7rxb7qbW4evXXZ5qNcm+p+GblZnNmUS1owk4V2Tc/5XEHibfw8
wwHFsYr54MJKXqrHmhAyNTQJA4ZlDX16xbyuc1d7vxDHCBhun/LIbR1T7dbgKY2XnnPDZtVb1fTf
WzsqeTnjnHgPQ5z3TLcpYNR+Vh2iIWd1DSvcGyhG4iFN8CeIOnhs4w68sYdnmUK9Um3nTCzpqRuW
uTqHtaG9PJsH+vDakJ3ODwk6FeQxVhrFnO/fQhHuMKCEuv4Stz63qI7FOedcGcyQhadBeIWos1Yc
gqqT85E/RfaPvMEcKjQVSruC1r6sMpOP0xT77/DCSIpI4eTAITG5VEw3+2081lvgl1ektOPnZuq2
L1lW6v/J3pn0xq1k2/qvXNScB+yCzeANbjIzleoty5JtTQLuxDbYBttf/z7Kp1BSymVd1+zhXaBw
YJyqciQzyeCOvdf6VnhikdUybST6N/o5YTnuVFExB47jPn7nurZHopnlS+IK83pkyuc7yeepr+Qc
lR59Y9ipI+pcIEuVEVW+ag691dvfimoAGEqxSa4iBrZHBRXme5oUWXO2tF1hRXlpeD/stq7uSkei
3S3igaMqFatRbuqwV1/buauNveoANR869GmXdRZjHG5TULFYAdDLRgyJ25u0Q3C80RIBxVZUOn+0
84aRrRDw6pnoMdnDOpJ3H/AaqNuCuSMBxZmtrI3n1M1Zu4jg0zSPguBwFHvt4Wn7+KM98n+GUv5/
biddYy3+/U56rY7mJuv//Oc2KsK/KFiBc7A7sm0+tVd+nknX3e3vHozt/eUE9GWYwK/vxSfS8t9n
UIttWKAso95dhyx/OCd5Kpiev4NBOK4ONnhEoQ9o7bhKSTUeB5Vh2bSMYAWNgpskATvGN7AFkW69
G9LF0KfDEAzNJRjAsNzk/YTOFCUUlgujpnm/MSanfqwNiUDdNGp5ldkVaR6N6hFvNAnnElSiVogq
DrLEt6DTI9mXegJ0hgo0Kdc+f84AAkz0rVEOw705N2R6p5jZ543f2qW7dcOa2tgzG/NGayP5VC6L
QDafBEQLddQW0wbVRY0sAVxBfoDvIopzhj2JTcnfTp8VMuJ2a08tXog89DFEpU3TWnshDK/YaW1V
/d6uMnEGJieTJ6phnBSNfb0sAGraVc01d1a+C3mEOCuIIs33XZ6mzocQ5cn5pPPEx+XiZPx5ypBX
pPEczqRINGxzQdcjdwM3425cGsXGGWMGO9/mY+LcDhYXGVUz4DfOye0bgJTjuLKnowZ8f7wZpkVI
2zFPrpAWhS+8ne0ow5qGbY/GZyNHpcaDJwvvJmNz3EpBZ1nbiX9ldqb2YN2nSBKt0Q8O/MXlG2Al
3vwvbYyWh1tSuIwLaX8D93tZl1pFHatkDIER9blzZRnehCN+5AiUTPrMxnOxf/bU/aIQ/sV69DJ9
+ozk4MBxOuowongfCntpWG/qln0POPizDHgdKV113yxGJD9Hxf+WWXB8ygvAt6BXoqlELWI7xxCG
vu7yANZTsIUNOkFXisczqF8ZIbyyeOPS2ECOvkqWWhk/lPf0T8URwKJD9LCGUgRbY8YKhOKm+paO
NYlZv/8GXy3D9gNnlX/axM+tCXovThLpqKtsiVN/G68OKeiEzT5hNvrGKoCJXl4OVDkboDykdlhY
XA2F4Yt18nFyx3QZ3YgAlm4gkXoSBkDjeHTms8HRaXOHMs8UnwuXiSB0HDt9pBiwSczOsMdJxLat
4D1OzMLALpSAT72eRqx7KGZGV37OXGqbDbFkWEBRbdW23HC0GSV+QzMuD7mojB8hFj11GcaOMRxI
S/A+uiOS2d2ie26gnE2yjZE2CrvbYIPDvbFoAZZkDMZFfU4sl0IpSkKAm3tPZJPPHGnAiLFHxlLc
jo7BHqGHNkeBTZZReJJ2nXRvSqNZa9WRHiGR6Spx1HbBbE6KtuxRB0XC6A3kut3ABiwiCdbpSZaS
iBkphDGJKM49nwyJUszxvrRUVUVW6Q3qylrYW7fa67NSIZegWXXew6PiTlQqN3cxaRbZfvDTmkh0
uiSzvFCD6aU7gX6tuJKjWXt3npIDqeQoZ8RXxl0l0DWGy81JEnRdeW5WpfyEdd/otsQipv2nCcf5
tyUzixtCk/B/bbrGSvW7pcyN7F6F5BndOHPTDx/MENX8IUjzKr1c8rIeNl1RqmIVZ49eSjobVFxr
73Zy7g96qYcGxfmU5fdxOrvZ+8bWTU2KbJukV0tfGjYI0Kmfv4pClnwUHTTh9cA8Cj4iWW/JnhWD
aoN4MMV7l7ri65wXBV7OeB43mEfFgO8l6+rvGPLybNhkhP/0B3QAobNZSDzzBKT61jDujL4I/TtM
erh/0rQPin2VLqG7ghCVvuuSvnJvB9zG0z3arrgkpC2YsOGpAvaWFRjzcF00SxkT6SSbQn6iNHO8
M9z5rd4gNrdIY6kLjD2HRI++hVYV6ID9xSYMw9AntTWp5ttSY+LEHaERFkZlEJKd5QRZuJa6VZ4y
fK+QrBOHQrZ0xxuSn33A1YZM2SAOPnacbEfJF4xblahRnSEE9U/iZJb+PggTfLVFNbJTceV6QSZa
ynCjDcMho5xPn0VtuSTlvmmXntSlMK8+zzZ35nbp8zHe9Dosp605YqRA2BRLuUvzHvdwNs61jvyx
lfos0MxCd0VNC3bn0mMeN54MULjNMr4wS8xju8kRKQNdLjjc6aAjokqMLhHrmV+726SdunBryJLW
eG9YdrJVtoOMfipn2mlpWDM3KpMEAb5XIw27gNYwxXszsIb5kNi1OM8AC5HvjaH0Ia2Y4eyZsvrx
FilkVu+bJvW9U0815Az4qIfNM/QbDhHmvmHQ/KYne2nnQxhfD7pvxYckmWzjUDm9OaCNNsurbhB+
za5ErhRmNxl/cAeuN0LqxSsm4G2j8sjqM0ctl7Pb1oWB8zl0FB+ZTK7e55MXPuv0yCyJUF3Kq8nI
sIerqU3t8DDx9mAfcskdoE6HSWHHzRlMjwZRy7Yvi4L2dJAiSTD8pVbuSTqW0orf6ikd79AOnAr4
qoBHeeHA+TjqKbGR6BJpGmiBCdFgiR4xl+4V9KQm3/W1H9b3kzLG5dT28FuemEZsP2gelvCirJpB
XzQ5oJeTppzMIOIsS9hBkmHuvfv96+roBcx5jJ5z4ASWxXsRQPpRS6ksZZykBG4gTizd63AyCafv
Gf05i2W88QJ+wgY+K52f1nJ8Xovr655S/OiVRU1Zsz34CXaaodyjVCDrAufv1rWZRM5AL97XyOf4
d3Z8JQPD3FUMIhitJPXp7y/6qMpZPwin1PUoEaysT+foorHsd45elas2XBXvwAsn/uqyK06bFFRK
eBG00n2L9fL6bqAYsIQpKOi84Ikx/3x0ldEtdw3XHbdWM85bXbLHFlP1h+Qal3sOdAiQTAorjqzh
2v95NiAbEBol9YCsuxpXti2g35MhRAD4++/v9bW4MGD55lagvP80b3y+SlNR/RQqnemTaxNXv2uf
jkbnf/v9Kmut+fx2YZhu+RzYrEBwc7Ley2txOntEglTQgCI3i8g7YgFFXVj7kNjBkzGIJxRFbvrz
qf3fE/g/IK48+/63X/SX//pR6lTPV1/Uj//zjxv+RftiKrz+7/8+giN+sGhaBkxfn8J2+W/+PoKb
f6EXpEVJqIe7xulyq/zrSI6UgiM55HPSQHju/zUWdv+CKL+eMkBVrXPmPxoLH92NDrPldeVVPUmf
lE/y8j7xXXZRq5bdtmtr99LyVXaWmvbNsy/jFwejV4vw5JKYzW4JI9eCFfZykZ5DpxEIp92ujO4z
gUX20DSz/LONCRQsf/06HkDRySDkGAWbBZ1RsXO1W+z05jk92g8JlKt9OhhUT6Zh/Ww3/dvT1/oG
evaE/VyOeT5fHcjVYP2Fnj/HnZvKftJ0+uJKe9u0CUeyPmcL56gYccnM6RkMoGBDaV2e/P7r/PXK
PNs83Az0j9nOlZbmTNnRbmUxFBcxIIoTB2HfarYtts0yjFsiAubTTHTzG6/loxfe0zX7LAt82fU4
RTkvr3mYLUAyBSuHDZ62ccQlMQBzgBuv4zcaCq+XsqCW8bZZ7/H1/nm5VAqxthhgl20xFtO2MKmh
GhKOIoG6e/v775O2wKvfEjO8B6CRwGMg68eDPsXpoutSWkwFTooxaqpewez049vUSrxyRyHYPgT0
ijt6OY6VEt4HGrAQPQl6jcTrKhJc6BkmaewQg7xHK5xU23bO00eoYs5mKkv/09TkFca+CbA/A8zM
RuWTtg5G4rriLBYtWLY+zcR8fHQHOTwYVpJ+kB7jrEjkS29FUmptbu2ic2XUycQWu8SdxmofxMg3
leWaF0kgUhl5i9QE6kmPhLC+QaJoIdi/F7zQv8ml7d0dunyysa3M5o09JHb4SCUfGpHXdDOd+KYj
dScpPXnuZ5YfeZU5f0apIB/GodAf0TjLR7+KhyLqyRX7TtuqsU7HrAOZp3Wh7ug6L8UW5zDWsbZf
7lJavh9mMbt3SVsx1C+lN3Hq9m3yZHH7G58zcP3fiB200q0SY2ZR56rsKvXIKUMq7GNvm3VC3H3M
saXfCiI0BH+JmIjpmtAD49bq9FZoj4LW9RY8/yaGgS8dZTXseC9B/CtGzzjvQ85V27LW87faK+Mf
pm80l0OeNTDz2yb5ZK5JiuaYduh4W+F9WLQzUu0Sn/Ud6zQdehpf5iWeCDzu2bzstG/GJBKmaLGX
JUmuWx2aZ6q23R4hqkEOW9sGnP0pcMn9GJEAe0BeCP2CKsOQZgZ9i0UYySzhhgZJhoV3ZTm4IzYq
zMLvmC66m9Q04X6YuDRAEBQt/VCQA3gZoAAQLlsv2b1kkoKItdYyZNbLFJp0V6yldZ3Dh8E/Ic5z
B+LC3oIOYoLgq6dru4OGsxssnC1mGtvLISGRdhvLBowsKp78oIHGf4dihsxtmhdNxI1VMBKdR296
HIK2ui/GbP7SMQn/aJjtUiFwWHDbsStjmJ2s2vsUiMZezUoV6e2ZP9gfOX4XkVNbhdqn7JSgJ9qA
o2A6fO0D7bxvTezsabUMj1p3SGdH8DbYm0rzxu6tN4mLTzD1l7s2WkO2bHqUiBVpnr3cVoAsVY6m
wwplFp0JwKBmDnAY35Wxjetj2jG+23TgTIzeA0B0WzffRuccLWnUhFcivJjU9UioKdOoQH6gXQN5
fj91xc8N/n/rqH8A8Xy2N7+qo26/9N/T//rv9svX9Mvzcurp//Z3OSX+YgTs4en4WzHKL/iznMIJ
QjFDTxSpxj89Iv90gth/Mc51fH5wmpjCCTk9/WvCgRhUUGoRbWUiTv2TGbG3pl09rwo4qFO2Efvh
BMAOA4rwl/dXTGYpZisXeFtjVcaJjGHKpMClkFW3PpkPgo3OblHbRLZhm0g4HT3fL/TxrNOB3SWM
TE8Vj3hv59uYEZyzt12dHZC8ZchTly5H7pZwyvNHPMNpGDeIumKEC9ncVBs6zPF3UcbNKaXQXbnQ
xGsDszy3mO+akePI9mOa8ajbZWp8lxQ17yFkWPtRTFmENPczPcAswr+dbcKgH2kONaXTndZtHn+Z
7ML7PMd5S8fAL96zaZcgFXSen+axCy+IR4PPTdQsTx89kxZN/SOydBT5RUs90vSl+04AgIsco3Oj
WjrjDRoWNOx5H/splspqOOncoXfgryQubHWtmRgz7ODIpxcF6LBRi3suO5TkZ3leYAoLkja7TePE
HsCQTXO99TuZ60uaselJxfnnMiO+itDH0hefTAZP050NJq88XWQGQIGO6A+ZeAUsksLEXRgQV0GO
RFPc4clL2R6skJmJymK83AcsmzL/xqgz5zUDlrAv1D2TYgInt3KUymtOgmBBhjtQAMZMRmveisnO
HYa+GR7HZOIwmG0YjdcdRmihemkZP9BbGj0gKoFZJ+QHi+1wh/Omr1pjq3h71OblpESQqyheaPFd
pbQEqwTPO8ZTlPax7SFbcWHFlaF1ieYfIdoy9C2G1d6VcWSXJA2MvEX5wNxBl9QmXXs6NlgGo0Fk
VXARLB3Jx743DHIHzND7KAG0GZvOC5qBKnLCLTKOQfilh3FjbSqRh+d+Owh9URfaXYLN1JZtv4f3
rMz9QKxJyi1v88LoHbu4hELlDu89Vw3cWsrx3M9CoJISi1SgPvp2CD+GYR58CCiKrjysk/3eTHR+
43uEub2nZCnF6ShrAHAYxL17uYTZ98QsHfe6qYb6YZrzMj3Bo0FPa0qLOGqmkPqbEDPxLuCtSD5y
bShcCo3Kk7tu9PP5ZOB1o6LRL8dvXivyOMrpC3LWL/zgW9esPUkfDl1yLu1pGSPko7yitTC68AyE
/ILuQVDdJVYXny/2WOOZpS9ZbPwptdNdWxoIA+FEjdeA0ofpMNQMCBeOhOHeQQdyU6vevhOCNuZW
ps38uexxdG0hyCUVCYp9vh+ATEBQCLR1hqZoplXH3BMl7uB8aNJZdmBErPAuSxbcXJQ76SlZ00Sr
jkYd07iPxwasQYzL9osZjO24Iy8nxsri43Y+S7K86Q4dolwogcVacZKRV0PVkmaznRYjXz4gHmN8
Wc3cixCqGsu9xiHc6405O/73dipJqTZQScRbe2zrDz1KFn1a49FYUAmrhKw6rFWKYD4P5KAFPZPp
QhiqnSb5iUBcy0u+1LlyD5U1JtezgL27H0rtf+RslM0MOELX6KLRsvlRJOLkc/zwPP6Zn7o/Fhqs
72p7ss9CZJTxpoqb7NEP4Intx6Iqlo0O7bnHg52YeKmNIq3OQMfUMDXN1ttOna8OyuyBVc5VXN7T
Gbc/LXRBgYFClP/IwEt8nqxe4ztuPcz+VjmPzaYWsuu5VfwccB9edyK/caklO2fyHMy9qYuEryGm
nAKrlmC84+aaNm740WBjrTcjs7Jgn2hXnVZ+Hab7oLG0jNTait+oMQzhLmfNUlRwDAYAww3ZObhx
0rIoo1kCYNj7GsMAdM/ESc8hI8T+qd2EVZdsjCchbMdwrNQb+BgQA25tAPmfUkI45J6RT7Igqlbm
gEdv9WsBKQm8pR0jwzQH76KuvAxPYUzHCPgvxrbxQTVxuEvtxvHSqLfNzgiGrcqqOsMVRSCFIet3
/mg7uUv2tlDNIPLN2PCNdjwiI0SZK+xeRQlJxCxN7o2mtUE5bAzXSAzmIFYfQDinjlbb6ckZWD65
BBtHNG3OCdVossjmpWhdlGY52SbpIRZ/7y6JBxr8+9kl6JhNhwQZWxBQiCM+j9V0AosJqCQGwl76
wzaGgtn3O/z0zniuRCKBTqRO7k35O8NdJDrm2g1VA0fCMr4Jxl79ph3jqblwM35O1ErWA/i5Ob+d
fYOpjgj6OdzGIJZuOdX7VYRoECHWqMTsRaZUur3JEIL1F6CS/fGQCcZwBzF13SPCpO4DkXV62mkG
5jEfsFY/EpXQMwcj2unIWopmjiqI0w8MYJLlA/ZyVaLa8vNxM8CHEieKE55/bedOWp/Hrt3iOpxM
/GtxzbwPmiCHRX6CAiFcFBidrU+aNRUv2/AEdt62U8EgPg1QCXGPza236GvN8XFF18Uoq+oMXMfe
pxhPGSY25QJgMGMzduyE0txZZk9dJGYfn84p28jFqHo02JybMeufmGVauFeMLSf73WKWyokmZLj5
vplKj/n+FCPit9PBfog7gFZI9Jea1Og2yLqrEQnRIRjn4FpzReE9U68qYEsBAnBVIPt2zwpz4P1E
drwxAJiiA11e69xCuxGMprg2Sz9vAK1o8ErZWo99I/czrqIA9dpnoqWJO1b9FF+JwZhvRS2heyYu
myYAjwS0hmtjE7c2lt3bD1bakgfNluNWD4A50k+FpdMY5EMeYErMmMSeKiNu0hts+eWtNaMfuzeY
sM4mhN28sM/YNxjEFY0HOzaKrbB9dCsu6r4KVBnuqkwNCeY53QhkFn3QyfO28F3zJKvHYtmDCMLJ
oCXtGhWlPBEpeWaN2xBR75rZN7RpXr3DJMlALeFenN8Nakrihx70xkPGlNqJyIrig2ZoPPhNC8Jv
dhUFb3o6O0MnPsSlIWoFjkFotacyBOqppn7ak8ZuyYseKMDy3goWoMvpjLFytzRV6OPqDRv7obQT
lMtqFuU7gBL+Q1a4ZrPDXmc7Jz1oRWdTWnbd7piTMUVdDQQ5X9syIk90LJUOD31mCghoTVeI/RyE
/XBI8D070YpFhOhhxnOwKTKn+CS5t81LJoOtOJlyUSSnmR0LZp9ezYvAW/xM+Zti0Fyi06wnMdGF
LUzFWMBXTo3Z3VN1JZfWNNofy4KQYRvf7ocA98YMUAu2/043jPKjzhuowbXFC9isqIYJzqZZ5QUD
s/WmcB0OcnnYfjRDXdeRm/Q9nJYVZborFvwq17modX4NFwwwTp+X4WFJgcOdzRDqIsilE4B2NC9n
ElHQFwmOe4jQvAQPzRq2tFXcNN4tUGaVb03po7ckK7PHr0157+k6PsjeoNWS9W73WJliuqv7wToZ
Vtr8obBV/X7hUZ33ztxxi6Y+pmqPSziN7aHYDTI1byTT0euUwd/j0mYjDB0lquvGq5NmbT7UWIMN
U3DrO66OoJZy0xiEL8K1BsHGPkHTJ9x04QgSFd34EvuommTs7el4uucLvSUTXjGUye+KxHqxx+kr
IdW4ieBlq1QXnjaD432qjDw7r/TgdJsYR7WOcsI5AaHl5vRFtM3sbhy/oW2hKRmTjdUVGNYwcbb+
BRrG5NKwJBKDqmvRLuFaN2FFVb3/jkI9/IJ0oIJqo2ex0fC6OyQUPQ+Nk9H22lLoDh+SBZzyYdHJ
/M4bVgvRDLrtgDSn5wlYWSQ7X7fT19zMwupUYSHF4cqQGco/eVxoasXYV2d6wnK9G3GoV4Dr2N3f
GPesbeBnDQeUd3zDSGcIPwJfQDDCywNh7sIJFwgkIkJZeGByqonHSawqV84FfGZNh3mi+w4k9402
8drKeLEyPgBBnxaQu8lwMjg6ilYQZqumhD41kTSIQWUR8W1WSpqcBciuRBELi2jYUO+cVFcHsCA4
bZ4d3t/9XOu5M+Co72/TnQS+gP2EBCiPBIr1v382UONd3cBbZZ+ulSmvYIi4hJrO3ePvVzkeja7L
MB5nRLO6D8xX3dulWE9CI0g6MdFF3fpNp+qo99IQU/BYGZvQIK8c8s7Et0Ahx65iNR7K/oQB2gfE
tEn9Rpv89XUTh8vpPyCxJPCJLHx53TozKlm4aYWrwHH3lscJvpRzfPP76/7VKg7zo/WmIuPxeJUc
tPfgJxwgBBTPU85GLnWOfCvR76gPz5fLmBLqJJ0TPCYE8Ly8FjEFnByzAM+6x9GdXZxABA4uzXyX
zXFcvXHPvr4mH0s+Bl1w/8yK7KPVnIAmgZZjSVUW8ojMqKx2pqyH7o0782iIzVUFJgQlhiek5nnO
8QiFoUXPO49nQyKLz/YVFO56I+eW/rFTl7scDdhb46mjGcO6JJMFfAgMT8ASrBrd5w9DiDuU96tS
K2Gje2xTSHgiSYZzM+m9D+Yyqm+8c6bINLhP37gfX/2GXCqjRJ+LFdiZVmP286Urz6xDb3ZpJeQF
MwxsOgbdok7BxsGHaT/8/r48DqtdtzwGcS7fKsbVdbj5cjm7TmuVWgEFzgDKmBPaxIshK+b5TgyK
Wov1/RspEnEP212WJ6L15VVa5+mn33+QVz8yn4PNz4IVaxP6vY5Xn1/23JmZ7RhCRZlm8EMuwcI5
wmopqCKzySESEfD55p31i/2eriB2T0JkGVwd31mpRHaTByObkRbiXlXIq6wozUIB8KU0h/gkjIMF
El3ehrF6I6jt1e8sTIfAUjJPuKt5fI6+eExX6zE4UeChkeCZYmEKleJNf4wTl3PMH327ZFULa52V
WTZZP3zFRzfV3Hm9ObmQGguOqOd9P/g5eULe56LD0UEIBi+73y94tDesC/IKYcNDOsEVHi9Yh5lO
bJA4UQW69tBnYtgWb++qRzcNnWNYA7yt144wRu1X+x3hB0kdQrPXuap3bZhZ28XtEj+qRjs7eOb0
1uvr6Ib5ueC63OpeQoZ/tOV5CiP2IGts0LFjPxScWj9ObEE0TQQGNVpBCUOjtwJ7j+4UFkXlwrHD
QvxKhXC8IzDhaBnkrMpGY/wu6cJEYdV/L2xveuNH+8VCwvbRDPMfdnb36JZM5tSq7TaLo5nHYoN4
bI6KghlLZud/OpxeR8VrfhIzXH9lShypDEZznM2UkwC20Bou4XpRBeXpNlz/9Ptb8ZXanbVQTfBy
Z3AKmeJY0VBIVLedA+mtdrgii7iGgJ7nqIfLDFB6diYXP75xqk5eLYrz1oZ5n4aBOalFngxu4RWX
qCxBq/3+Y73+slePECYNixBrhiRHX3apyTzIupQu8cLZTpotcNCgz3bh+qc/X8rhzuGczKv61ZcN
hi6ZIO8nkdUMd34/3g2qvzP5858vQwnJu4uYNBymR1dE8IRbI7aOI21lDH6toti52Ro3p9viP/jy
8PfhE4AWxnd4dPukPcaYIcd3NnZwOJN0kVd4C0DIrn/6/VW9fuRdvIqrhRCbAJKzo6XoshR5C94g
otbJDjSceb6noV9OAZBnOEmd+FJgTvn2+1WPzgM88xThvBwQjHCD+MdvJjyAhswcALvscCG8QQ6c
V6Po++uw09ynSTJ+hNuLriFgooOyWb1Rr/7i7vS5PwMKdKLAqVhfvo45MZPlAiuV9/9Q2+98s7Af
qmKtDZSn+EC/v9rXq3GpCIJwJYQh6x69/JUq6h73DSz2dkWnGfS+PX33P9gLXi/EtM+nssJLwFtw
9VU9rzKsDDXdkMx0O5fp6UlgdvYfPQkYWLGhr0UxCTTH356uqyld/ZbEYxBnk/Ib3TdTPzC54k9/
+tV5VMdrOhyX87qEGbUOYseq+eq67Gx9tpWZnv0nzzY3wiptQx3Hju0ffXGFEJyFG0algZtU5zRd
vyvHLc+zRH///fW8Khw8Bv7UgdTenJY4Db38hQSE7zbTtDsy1yLIBTTl9u2r+cUi4F2wwVNrB68X
0b6aUwJRJQFdZXnriqR75Ily9398KaTprR5oFIMc/o6KBTVW6OY6KMf54MQ3vF/K80b3b50sX9/S
/vp92YhuodIwpXr5hVHfpjg/tdzYlWc7W5drG05AiVE+h/A13hJ7/3I51JHIEClFsOa8XE5iIJA+
YyGWG+e7AgnKaTPTMCg8f9r9/vv71VJoiKkkOdKSXXp0z5FcMGPPZ1eAPSanbRGm1bmZc3yumjW5
4PeLvbolaAIAVQBDtgKxXp34MPGECGewTGQSZLdBJ2hnJtx8f7gKVaOLHoKNgfsB9t/Lb88gIGFw
WWaTrrdbR9t1W8/BH39xrMKXtuodeR3zznq5Sl9ng+G1OXhtjs7joV+9DpyVlf+eWtJtzn9/Ta+K
cFZDx8EmRMFP6Xj0xE690wUeyUcMNfL0Hiw88gXTad7P1sDIPfPiN+AQr34p1lsjKlFxsu+9KjPM
LAsapurh5qmvbHjgOaYwyA6/v6pfrMI60Ea5G0znVc0kOdqQcgHPPgH5PJ+bauI4GMipmf/GRfxb
berrlQJ2OmzeqFpczvxHKidMNah5Uwxntmp6PPSTratNFqiwfeMWf8oLfdZkdNZbYq3MCO5CYMM/
X94XXTyO4P15dot17x7CfLpMpbS/KgQJF3XnEGswEhJ3XZOAyFTQdQgajecMiQcZKqQZwUbzsK1S
q25KrPTn5gw6FYkD+YOWVvB+/Lm/6vUgHkTlOdjLk6K78i213CchgRUntB/nO8/VIIwa2TON8hsk
XMxu3RT0ESUOzljB4T8B8R6f5p0TygNDzI+NHJ3sTEkRf+4E9uC9vZ6y7ibcQ1c01okeYIIDpUSA
OLwblzqIrzqtpIv9yXTeNTBolm2HpuEiJAdvjcqKJbDXyvHoK2PK/LEMEylo7OWk0cStN5FVMVfB
lU476yHzDcodslZo//7pHYYXBT6zTQeNF+vxc0OyY4ddhpStPqaG7XKjZPr05n38+ukMnt6ljBhp
t6LSffmbS74OuLG8Htygop3kFJO8KsOeGnI0yO2c6+X0zy4LSzEHLXRVK7oMp+vRglU7FrSIwGRW
xNw9TiGuo6Ic3lIcHz80rMJGSpeTDhk962MRcBYYqFVRfGygUVKKp5RZC37l299fy/EbiFVITA/p
ALIR0JI72q4JmLf7LjFJAC376hwvIIC/rpCcABTS3TcOGr+4JE5oPKCU/hTCx+VCnoG/rqre2PSj
AWZV8VqImV7+3AT+SK74/yMr0F7dEv8ey3A7t0cqxvV//1PF6NqgqdfOi895k716tcv/rWIUfzHP
QIWORehJ+87e/U8Vo/8XEEHkq/w/EXQ/8XH+VjE6/H2UGvjAaes4Jn/xn8gYuTX4ZC+GRxTMHt1x
hjecoig11yPss9FN18NkzbRhR6ljrPBfBykdMFrT+bHGEMORAekExjLtbPXFUmVnRm6X9XsniEnM
LMjdgAoCrDmPpJcTvOnoQE07ckpBZOcK8UBUxXyA8zE3TDvyE4JRAtKu5X5qwe/Wm77XgXEW9kaq
sygRA5F1jinlHS39PNxOCJrHYpXw1CRVpV7iJ2wNpjcR2qAbyJ272dJN+c1TJe/IDYLjBJqJpUNd
luQK+25/m/p6gkAXzHrSO3JkPBKGYw3e59FR7Tg4UUiG9K7pHT0dVOH33ftJNhhO4e4KZ9u0rT1B
7tf5JB4dqydiJbI18WiXPQBE813AYPNrRoVjoT+fGRBOm36CJnPfFKovT71yglw9ax/2rZVJmA8F
6OagiQj4Q6+yUbjsHxC1zIBHve666cE5IBqM8HTFBx+MxbfO8O4r6VzpeNgM9NMv7EKfkCUPCc/5
QR7XTVOM6CqxUeMi79GGlo1lIqUPGT9k1aWBG/1uAZZBx7ZrL1YyyE5U6EpUaFzwsT7K3OU7TWtg
4rl7NmTxeaz1l2m8ome4J7bsHHT2Nm/8PiJPZT4lr5TgYzfx33taXIQxwWF2cEF0yG7RLglUiEQ6
D+1CXt/PS3NZ8w3bl4aqmrOx7a6XOXGH7Twz8PHH5GbEar9H5545pFn2Z9PUXS3SFvvOXwGONCx2
8ITyT4tbTVc0SV3wh9aFqXGJcmNwkDgkubgd+ZDoL+J7YMTOoSU44EZBXt0M80BCN0VAPLbtiZrA
mE9rohCd5zsNRDwaMvIPiQKhT1eTNtBoeVZkGfCjGUlpPhVeeKDHb14QQ3tLp3prt+q+zknkZJ4E
rqTtRRp5/VQ3UbDUyR0hFdWZ57UhCZJNkCCpSs7N8IfnBzGgZeErwieJVcnH9mI0GrSePpWuYe9G
SbjtfEUKUyZ2leO4H6qYDNxdDXGuheA5INLlRsAuXh9SQS63u7Qb35flfminq9QnLibk198AJrka
HBOXtg63SRZGVZtUB+HN74eGbLA61dtx0eUJU+Q7wEZ7OGyaVEU1vltFBLwyLDfCA8O9kK5BtZi4
TkVe05Vu4N5eFpTS/Mv5LCn65VwSW7Tvev7hdz4lYeV573p6Tsap2cCAY/S8Cec4myJIJF+tUiNE
btKvLbC3Gm5+9t0nRquOUAp8gazkXOixnrZryXm2IuHPfQ+Dmpf+X/bObDduJd3Sr3LQ180C5wFo
9EUmc1RqsiTL9g0hT5yn4BAkn74/ald1KVNZSmxfHpwCqoCNXXYkyWAw4v/X+pZUF2Y6bJEQ16SV
doREu+mkRyjnyK0n+U6sm4J8wik3rhO2Lgs7UYLrpjO9JWI5y+eqvDsdsHe/orRvl2uzGV5SLfsp
DY0IyTbXbkyX1POtWSrjAa2ptkkyNKbLMeJP0053fClVZSUVLMd7hwRsIgXtKF7S3LZoMbVIWVq5
KjrKe2vdoEgMVrTejMgPeNmKDhYnYm4QD0RjGP0CyWPfHdiKJvltXiu/NaW7baLqtx3YaGmNWKFL
OJbtYzP0ro8R/DF1kKrM6K+obakyERDmstYeVCvY49f+MjpFpnzPjZqYPttdCLfcJRoy89hVc3bU
QWH8aDzOAqoswJqSJXCtu9oN1EryBkmGpkteKnemHe1FXN3EhINdsZ4vuiozb7Oe9O6UVB1WNHTd
at+aiNF5miHcB+rg2m8Ql55vZ266MPr6l5B58FtEzrfMU1ZGT7KyZ6T5ggBr6NxD8Bz04zV2dmU3
tPn0pBeIkdXAq3dJb9zgjzHSZVSyoV42sNJfykApbsOCWC2N6BRfmFA0iuQOeMbNmIYC7SrS2XXv
KEDPAXn59IlcOjjCnSH14QIKCD4ri6i/VF5pyXSN1txY8T7xr+xBfdaw5C+J9IqUey2srSsO9RlL
DayBKikfnDbw3UnlHxrYHRYkWgVvkBsRnt2oG8OsrBuQEShig7bxbTty5baqWTIwMSH1IEhu7C1/
avhghGVDV3R0HgLAXlYgvzhW6RxG7zMhm9vSrddDX8/bweYwAVkbk2mHXrv7QvyTunA8wM/iYE27
wSPMOKtv05pUSwKk6qVBLvdU1p9DoRImQaTgckbjrCIdsGtDU7mLf7DSdYskCq1r0BnmJ4N4hJ9G
/yurshXqCu6g0jTpXcziALLi3mvJJtaGTRukB04auM6r+jamEbbIclv9ZjWcxb3ikEXGJ9t9qVqr
PxBugd5WbMUU3GIju1bLrtkqIzncdllnazqF5Xcv7G4rbBAy0q5R5O3HJLtP9R3kPKRUhI2R1B4S
BQ5IdhClH6nymoDwQzhq3bLQlKdxtBCLK7d1S48zLMQu18NfLL4y3DkY3pa6RXQ2Etk1bbuDq/yu
tPtu1mg32ZrNwXPvTdRi7IRoCixTXpV6c31hY+ZxFvuyTn9UrJNl9agb3138fH1kLkTyE/EwHfPy
lr3BWoWLrIpr+GfLAZNVVYSPFMp4zTSWIsRcCnHJjbZUCBe02xuhPOSKeK67XUxZn14eS3Lgh9Mv
1yaypkLR5Sh+N9TrLJHbvOhu7InF59vUoMRlRUGav+htZ+m4Nxz1rnll79hPLrOcLQ+IzXpCU9dJ
PgMsxnHip021CeN+3+jDttVqAhd+ZMK6dWPjLsrLVUqMOilYTKOK/cVXSznkhgkspAbs7CZwQ3vv
Ou/mVfE5zRzfzjWqYyvd/ClUnXVKj++gDHO/wv2AOJj4anslAsyJQDBdpT54OCcXQSj7no+2V95P
TYmizoRsoa8jnf3H4N1WkHOaNN929l1NjKHF64C/L0r0a1RfqI0lwAJ0LtV9AnAuxTDhuEtpIV6G
Jiv8GeezRX67m4yNBU9w6I0NxQBfq5gtKEIrbIl72WWp7wTDBjHWrRwAbNi1Bs/Zqyo+w+HU3E+1
ou+IhS72iD7ibTiyL3URk9dNc10mLe9+0X5pRtPYITRFGmlDiSbMKojFvS7jT7m4daKk3Pa5Vvtd
Pd3qbnOlif5Kb1fCAB+tk1zRL8ggY4ks008WMSufB8Prt9Sz3CUGEkSxSZ37JeEUY3rnecMu5I8s
JHF3Ms8f0Gaby9Gyui1QXMIuR3LkU3ElgCUtZDUeXDV6qA1iri2+d7x/uyzblMRNwUeW1Yr/4hct
vpiFjPZSNsxu3CDIPGy2PQn9+qWrRy+Rbu8cJ3kuQ0Cl5DY8BGO0iuAmGzUhXU6zM63sUWfkQsRi
odioV3X3sxl3vocbczHpN2Z7X+vzjKeeU3UG8Q/Okm8xqsd4iRr5oMUqur2QG7NIy2QXOUrCF2OZ
V+6W6OhxPYXtKmBzPMbW0pNM1njYZkTDYsZpF7OYG1W0HwX5ulLULwZJsUjJ/WCsHnKzvElgCC4U
x3hqVPE8/ylbZJ/VIX2IE+WbZ6XXTt9+UjT1d6v0T9KryeplS7DwwEu3dUpCPTup20ni7huDdZ0l
63yor9VM2ytGTjwO8ZKRinZ70B80s3kasAcZ5fcm4/Vy8NPCSrlSM5sZYH/TmuGrhwTZFc512Kkr
eyoIbhy8NaFbmyKunoYyuDE7awuu314nnZdzGCmsVdiqxpN0cJjYthKsLNca+bM1ay50OQUH69IC
rbzTY3PloOhXlQ5VZ1jZo5+H2C0T7DfWFK45FMRYX4YN6p9vbR8LAMxDvQ2E5lfs6GFlrOCYr7qW
IBcjIxhn7xXGVyqOVylzpR1IaMEDRb6Lyo9FB5oJb401aB+CcVLyqobQN2zJ9F2NpDhPrj0SljA2
26JSX3SQfYNOHC7uD5fVMQkw4JJlM7c9WnNfOqWPm+3FaZRHL3Aew6wnx01bQF5CdGgP3630KlB0
b2FW+FZ1LYKG4d3aST/4uUekrjFdJZ66CCfL2isSjak9sLs2rWqL949VyGCnDLwo1UH5Ye+S6gYm
z0rX87WDlJOQNkn++fgpduIdflKam8WB0BPM+CRqesGqbspvWWqv8M76kla57iAbnPFTVnYAG7iP
pttSrRYAzGm0r4z2d1gqq24q7uOxhxXYLcpSsPlr/YF7ZBa3KpaCvCDL22JnHEh2VaF6P+mgv61+
a/J1S0N3AR3aV/OEnqe4Vmzlc9Pekl78UFvRdRNyWAlfJPtJfxi9dWjb12nU+0krP5e9QQ4wyE7S
V5T0kdo+3wdDTIQfhzdJg5gpiJXftkGqcAXRSLfhvzTheGVrg5X5GZAisrHHOvuRhp6JacGx2Oap
ackJJxDNyGkIrtOz06U0W1xzYC+ORzb4kUUxNmaE+sP0SSGFrV1WWmgHG8tAEO4HuSZ/J4j1ioVD
/Ok+rvCNLAIttl+iSuTfPLXJTWJP2/x3VJlF5JdIeIHNGt74YI4ZYZ2owcf6OpJesjPaGZgKI6sg
TMazanTGr1BVovm0255DHNGsltbYy8Q2BGLSoBUvcNSAs+qvoFYnCOkipqDcqBC+wlw1pImSjxaM
18wtcVE2plD3xisEVu2IVVp4r3BYvAmKuqRGDjnWmSGyahkMa8cW0PvTV8qsHmk39it4dkbQdnqk
fjNeubTdK6MW3h9y0kEhMnOFD2IVCXbJvhGZpB26CLJJ4XzF3g6Kgh28ykUAPA9k0RVOoYztVY8r
0FfQcj0RMgVGl3UfF0PcgyLoXkG7cmbuknE6E/hfeby60TX2Op0xvZMrh9YP6iS+4YfJx1DpqoPU
FQN5TT05D7njMGviGf4LID99hEZlPU0zGlixNCjBkyq8jNMd2VpLVZsh9lhXOVrIQeX7SvZXAoPL
zNjB6aUJb2iiyD2BCEDRvQx7fIy+w4rhLM2e8yYnZWF/CkBuPZKUBHyLniHWda2ypHJIGjztS1Ky
LHvd2IWEBKKS/LgypoKALcuOLblwKJnemq+xTsGc8OQSOEmdac59YmtJBNSkzXFQ6Ws0lPkaE9WG
0mpx4WvJg9bSRmJPMIdKVdjJAcJho3iJiUP8rL0GUGWvYVTyr2CqOaOKPiNxVcSj4cOXhFiVr3FW
/Wu01WxAUZbja+TVaw3wbxVL/3tSal8xi/+5HPpUxO2vn6/m7v9a5bF4aX81Rx7vmdL4T4/3DKSd
JesI8TQ6gHNeyj+ROdo/aHtT5UMCge4K3cX/r45CsUVbS94BWX8U8L05zehfSSr6P4hfoUvFd9CB
wmP9reroaVGdku2s7kRohhwaPe1JBR/b5MSGLdah2Uz2siMlcqXb5SV46alaZx4FvRxhSlQ46Oqc
qPddQ8ZGJSDRo64Xy9nz+03pupKPnhofNMdBndGTXY/7wZihDOXdm1L1Gen+aZuC4aHo8B+HDh+C
upPhSfDOywDNsC9xza+UXGXd1SLDN0Tl/tU++I/NylO9MA9xHotGL+PQGdVPxjLwI+i6Mpg+xPK1
mU+PHv5fDJkD6ux+gxkRa7PTxPjjCPho9fjrx5d65nlyo+eOmQp61DROWpiiF4qV5QqXSrQ6tS9P
WeMgu+TGOG2azRcJaWlGE6moeGYCwduCOiYqe3IDooRVToeHcciKbwrjLrQ4Nw9qmnY/Pr6qU1fE
fFdnISBKWRuwE5qU4wG9ihD6TjqQlVuC0DUMYTuFihi1/EAvgSTRg+6WNgeVdafr9m+4ot9iMJtr
kADV04XfMt/Ct13iv34L4i/NprEAN/T4tzSUPBwtCk0/7/uKLYrjj0N8i3Me9kgfLA0ACMsyaK4t
fjOR0NqCtpX9LUyo9yhqVy8//jln5jZ35t+/Zu59vOltuHmjxliODd+iDk6Pr3lRg1DdqzSdowtz
+8zcspCHepim6PfzHh8P1RJUjtNUzK8RlikQQA9Z1egX1BJnr4e7MkucLNTYJ72azKE+UhQIdTxe
2T3SA6oTThJtIT3/M532P76rl4Y6mVRm0LqDnZiGj02NTYATUULpqus2bP4mjO+v6Qugd5ahYTwx
5/XxzUOCqkm1iaXJrygq4XFU6ytpdO7fngrwwng7WODQMSAIOh4FBmtrVo7Lxp2a/q7Ip3GHyTPf
sQNp/mAopECIMej80VCZp8qbC4K5iV7BdCofHmr7GbKEsp3cXP9MBon4m3KWGUnGdsectdBIlE/X
mrZDZkLBABe8BBQalZzCOdtdkgSdqlj5i/n7yeJ4/UbwkTi+oJGsL9Uo8drzGdd+2Y2RHJrJ9paq
TVVUQmj5nuh9sP277+7xoPNK8+YudoNT507A5tUONBc/f91THVKddqERCrX5eKz3L+/8qBB2Mg3R
eb9SpN+MVZL+aloEcfHEgDa1gwcH1WyDw8ejvP8wIBu1Xmefx2fh9ev4ZhRDc9lh91bjU+HUtkZT
OVuwRRgnZc5t1BTrgibgzGOzIAuC0XRm18Hp5LDIVo3gzFPxa+q5MDeVchk4A5ViKon7OrG7lYe3
+sJC+H7h4B0255uIEdF4Z+xyyig0vJz0nZSw5qVdiHyflaL13UQTFy7wzA2dM2KYmCAxVPTGx1Mk
imqC6pBTc77p+tvSEt2DOsFjLitKrWbkucOFazvzqeUra7HlZP+is4ycrIpNmDaDXsfCx2pqYKxq
C+xVdg0AP5Nw8iB+6MnCLoX1UmEEzpei7dp7T5P1fezV2GU/nlDzaMcfW3a53GOWNGimpnOycsZt
kTp51grfygyayUObadhJ2jbFSgIc6FOTjNirx8HWIGAlWnIJ4n5mgrEuz4FU1GIAaJysC33R6HA+
GL/z2mBtFErl4zprfQ6XL13iRbu6Q/P98TW/m17UhdlCII1mUUIlfXLNYNG1qW2JoIKHk6yaPqYV
W7qc4Mri18cjvX/YDIWzDU0x18ZCfjJU1Rqha+Odo6/HwdLPHT3YuHSudsJuDYgstUTcRrrzikgp
01nqQeTsXGl2eyeTdex//GvOXDeqHgc+8owLRU52PNdlkQGM16Git3jpF47i1J+sTIse0a4lFz4q
714rZL+zV4ET1DzNX8lqb9apqQCejZmu9Su1jFYiThyS4MLhKYgomYRj5375+NLerb6MhyQTNTVi
ZzrhJ6+xrdCJFwErhog870fKYX2N60PZfTzK6x06elsYxnhFeGocQbCWHd/BpA8CZF+Sy6rS4Epr
aDXTTCwzv1UwE+0BaItVOnTNrKyIwL6EycoBMbWXldve5QoWZ+rVoUkxpo1XH/+2c3fAMudQDbR8
s3L0+KfZeobmtgCbOtv+yCUwhvVUZtGF3eN8gSc3gIV53gIxBCqxeYq9ea5xB3ImsyaQV2lcRcuo
n9JDPKVh4Fd1p28MerzXDUuqr9OE3VpgA5QLk1ibL+TdT8AqznOYl+1T51ZYa6lGLHfjh1GqI/m0
ib0MCpLIS9266rK6XcRNRfdZpVz9hTnq3TWyy1cuLA1fn4S2reA3Xvgsn70t+Na5K/Pe/XRFIbxB
d9Ki480KypjGSqVyVhil2tKQQymzVWM1WMpezfZjoU5bOVileWFRe7eQYqJFy4lXxrLZOZ7uP1Bu
kkrhzFMz0erbiruxsNMx3XWotH9PijswRyftwmv+Ls2POpsFb5WSg2HQZj/l2tq4OpWwzEgJd4xn
U9wUZQvsUPFJS1/MClzsCTvDDpdDNBJ7A8gp3QGJ6uHlNzJaWPRv83D6K434Px473t8Jg341xRbg
9w7n6JM3IfK0IVIF7Q9LGN2Blrd+01RafTeZbCGUZKIpNzrV949fv/cLHlMS/zB7CeSu+IePX4yx
LmQHpUL1i8ZJrsbfaYPwqMpXfNryCzuIM9fHJxMXLd9NpJqvKus372AuzQLlVzr5YEjFPQTUboWL
pHhI6eBukYy6h8kw9QuE3TNfMr4bWOqpvswfkFNZrWYSLo9jd8RNxG0kuzPZ0yFtti0WjIIWQRBt
jTYQ6yrKsW7qIkDK0Y03rX5R4Pv+M8YPMNk68Ymh2H1aq6CzZaHajidfhei0JJQivAqcsvkqRaZf
WPDfL6r4wdibYACZ7/XrTXlzq6ukmndm0+gPmRX8zIsg/lx0xtePp877QRBGzxJi6N0ETnrz8347
SDC6CczF0R8nTfullJHxIy7odX88yvsJyigcBVS89hA+TokCciSmQouS0dc6ke3sxqygT2sxC3cD
dSeKR8/9218kxMTQRIha5IOBgfj4uqQ7jegs29EPIJ1vDVETiyx768K6d+7usfrMZy5I5+ysT0ZR
Q9EZVcbbrqSk8iRIaIDhpOuP797ZUdgkI5enLkWewfEoEwQ+OcTN6GcaG5i8SeyrLgmHC9PtzDMC
7ACvHbE3lRln/vdvZkLaqTQUHDDWEhPGrizrGS8V1J9MM4JFAADmwr17/yaB/Kc6TZkRjgaK+ePx
hrRLSKVnvNyNlb2RKIqHMDMrHDhQw6Vv5LmLwyjmzE+JPfcpcb3JWmrQDWIoJWgjP6GNnKjhb1VN
7pg9xYXZfuZ5cbjiODGvVvMH6vjKNIBsdj26LeLb2uPgROJJG9Xd9uNZceb+ze+Shrp69h6dpsQC
iqFOqVhE/prhr5zgaXY8xteW1WjzJwNxUuOQSpX2dJIrnRB4LI3OBxJafKplgfGYmtchmLoLi9G5
S8LLZ2BT1ZF0z82Ut1NQcfM+dgO181VPq+6M0jJWiqNUD0M1GBee0Sth4ngnNxe4/z2WfjzWZEZ6
6DqcvevKCQ89IiexNJA5Y6MutODeSC2Q1bIAzuT3npgK9lLVAMKucNj9wboqvaUDQYOMScw3Ew04
vW2RfvU0l4cCEOWjVIrql7B6XYenlY+On09QWf2Pn837joRtznZpXh+gEyrRZ8eXoYgoiXql7H2S
rtQVCuLmGtZ/+2UsyH21PFCdThAgacnNSTnoTRxsR8es/mAqzjdzBqlQQju1VnUjp9pRJ5e+NJFz
hTqbXXw33WZ2Nl4Y6syLPG/22O4AoGB/dbJqjLiLMR5jTayzOr0ukBujPgyV6iAQii+qyKgvJbqc
HZG+AhBuMhneZddZBeylPm1736R2sosNu9sCREF1CWteuzbSKrr7+JmeWT5MxBo0edgp0b07XT4m
HIWmPhIo5JUlYrIRVZ9uJxdmzpnLwqREGwlPB9//U0ZJmxG72EuCauqkUv1EZt2+ThOxndRY3CoN
kNiPr+rcTGXBh/dCjZW099PtTJ7oia2X7eCTMNYvQiLP0FbpqMCJY39E9aG85AbYeh8mgLyPhed9
dzv2Pxfe+1fL18l7z/aNQj1fAmpP1nz333zmVOAvjRDD4I9okqyFAUzvMJhZdGsUbn816pG+LG3U
EC0syyXNdnOByF1ctzPUP9QciNVmmF+HxWBR2G2jNQf27sIZ4swyOPefMKyxacJlfDrHOa+gelGk
X7ljrC4KWxm2Xi61u6KQ8sfHj+XcZGNy8/bOcZgY/o5vhydDeKt5TkpZhOIjKqsatpwVrv9gFN5b
l+aeCvbjZEpLxXMnvSILjY5dsM2apNxXHvTJj0eZ/5Z3jxZDEds9eueOd3LfYgQusjI86TfjWNxl
KskfS3r0HMcTRw4bW/T5JzRogVzSTfEuFCfeH4yoTcyBU/PLiQ55ft/ezKshtswhK7mRVCmm3VjF
+SELRYL6Kwg2MkPP2mmV+f3jKz47Uxw6pwAQ4BvNGoO3g9aQevrSK5GitemzQK6/VFW0eaE35auP
Rzo7T96MdHJ5DSXKRC0ZqegL4imQQ19HUyYvlDLOXw+eMfrOBo6Mk69ZrpsFxV7B9VjEUgqEimSH
wRvEL5KpX/7gijDMULqg00t80fG9S9KgI5qS9SiVqbYeZxWdaNTqwhWdu29z3ZNaxVxuP9141s7A
Wm81g29K2a20MeoWaTVcovycW8zfjnLyfqWa2tSagQkl5wj20JUAp4aAnL5q9JxdFWqI/j6+eWdO
5Dig5zorEw9g0mnrQmrmqMLWlkwFEKKh6WLzAQMr932Yu89SeNp+MFzxZajU7AlYsHII2i6+MvPR
tS+89ud/CxZi9vX48EFOHD/JHjmWp5iN9Eddy1izh3iVq9HzoDliQyjO796I/aJDDx63zbSwhzgE
+hpfOM6cfdBUfMDysFF2nJODdNIFkTpMAD8JkKy2Vq8RdAre8cIh7R3OaU5KozmlQcWCAYAG5fha
iXx0UaxyywH0O1dTHqb3KXvPG76VjevrMAn3cRM6qwTu/HfS5XM45Y77Racu94K5Q7u0jz73xr79
PSdvrFmljgRzKn03AB7VCW4ATQlQvyTEX5hz5+6w6bG0U2fXUSqc3OE0ZVtBP4OchdEAch2YaIyr
NLyw0J37iPBRmAuLnBYJ6Di+waKTIKRlJP2EPXe3iBH/wZKcG0j3ppqi9e4xEBxUkH0G5oyk/Lvs
uPkB06whDZmzKqe7k1eZxmvoTKEl/RIn6L7uE7GESC8+ffz+nntsLLHqXMaDPHQaLiNStyqsgGw9
ryu0HaUb+Ouhkbp34zTk/YVbenYwZHAc9wHBvOuo9pgyG0nnwp8o3K2hUqvLMnL0XeTq8sJbePb9
sBGDscfjP5iPjx+fXkcphlyKMcIYo5dMt8LYd6ZOeRwRXF51Ure+Sypr0JdTb4gWYY9oZze1mvIs
9casF00XevGFb8C5rQETZNY4OJTpjZNHWqc1kv9elVRWVGML3XzE1dY6d5Pr5lu7xK1omrn1+PET
PvdJmDe55lyewkOiH9+IMOxiPc1ZoMcyi1dx1GBwLJNlZ1tftVb5/PFg515Nh9tNY4QtPobv48H0
ssObNvLu08LW90btEsiQWN2F+3jukriBrH46/8vB93iUsYgk0d8cWYoyap9z3UofgxJYnR1G9X7Q
1P5Prgr6IHGpLOrM3ePxei3F9Rrz3EhTwAhR5HdT24uHj2/d2a8X5N25fYjiAFf88SgxInOOGrRI
QjcNHzwyYDGfAKJOtFxZ6YR0QMabmn2hiPZboJjeKgkM0mtUqf3J7UXXATvXo3N8WqSlZdknJaop
3whxhxEXG+3rinS3VW5D8F3kap4+fXztZ6cNGd7QCZEzaqdZ7XUJJ9tBnONL6Xk+RkrTV/o4WX88
yrnlhytCW0iCBCTQk09mHAndlbE2+AFegBujGbw9zal2p+KJv7D8nPt4QAozWeyol6G9PX6WmTBt
BOspRpPQkDcp9sWnwGmL7SBCZZUzC3YhCc9fCj0w/uBWUn9W5xoxexDz5A2sVKehSk00fG4M8ee4
rIxlnhP1+/GtPPfAKPBQnOOsCBHk5A2cMPnHfWawujYAW3NP5sBq9dL7k48gAJW5pzmrML35d7w5
TFXsaAqb6Gq8x4O28qQ3buyxqv0/uZp/j3LyfsOEtjOgmJx97VZb4TvOVtrkiT84GNIs5gCAcopH
c/Jk6pB5L0wKDpYZyOuOzOpoJTuNYrdKkgvZizlJO2omL2iLztZbZi4sQ88pcqdzsSpavFsaZwLZ
mfiqraJ27oJ2bJ74BNjboB/6XYP0djOVSX8rvYgT81RfAizPE/70SE7SGRsNTsYzKuT4QZqT1pTa
wLuXyUBfZ5rXb3pbrV6SJog341SYP1V9Mr4WuteQ0dHgRQmT1roLs+RvhhkTYjK/F//+JSfLbELy
R5VGEwcxu+qwTkb6OvHEJRzYmRcE0T5fQGo3dFNOd2+ARMwQ/AAnoqlPI4AXxoTpJqu0C0/3zDgc
MzjwsKfiyHPacK9yTa/yptV86H35YUgIJRM01C7suL33T4/mOrCsWVY4Y/GPn16ik6sWRpnmyzrS
7/FdRWsoocMyxQO/7ICQ70nTrkmaicaZmFGpF8Y/s3E6Gv/kBSVopxaWEWm+6SrYrnp7/EHWQrER
6LK2GQFmGPLQuWw+XhbOfC+QJ1HoxVUwS7VORhURUTFRGGq+p3XqXc7ZdeUUYnxwMMn/wUjUIdnl
03RjwhzfX5g2U5jh1/dl445X5DTVqymtlQfVIDD046HOTBgUSlAf5x66i1r0eKhYJpUMYlej7Ana
YHBsiVUqCvyPR5nXspPX3eWwjbAFaQaC25OXzBVWIAScN6JwHRRknt1Ezx4WYTLNLMAKh7Ao0uLC
lZ3RRbFFezPoPIvffCzstIns1sPlEoha/Mbg2N32JibnKZ59tGVuEjrcyXxlKk6DP8MdtA3pMuZn
PVaugH+vyhieTWiGzY+Pb8bZW+6ps8CRfT0H1uPfJYt+SkqK4f5gMG6WZuGK+JPiwi0HAPHupnOk
eM3enlUJHFmPx1GdTnpKQ3maaDdSnhy4NV8mvKemNn01RuyBmSvSjdUTwLIE5xM9kvVVpn6jRR6S
6y4obkKFxtWyBdOjAEXQWuuxi4US3rIEFddDN+FQ7EA32ou+Dl11X+cednXIja69Cw09qdaxEE7o
22EYV+sS8963YKjwY2MiLMlEUUYCXoNoGLfT1I0UX9pGDw95hOFzwW8YB2gkI1FsuVDGdJMHyNd8
8uAwE8ViQK2jJpQ9fE0PGwRFDaSUQbiNt9JkhotUK8zMXUHYCw+jVU1PspwSKqAFgODF4NZEmLm9
KcMVYXNBu0/lWLXLGD8LHscIzDB/SwksSZcOtU21S2W4IPg2132gSuVXAWBP3xakFhXrRqMESp5t
YjmrRhQBjmAFfOF6CC2iA4lMIJePSwocEvISZ5NFqOf3elW70jdDw0hWIjLC7qoz6t4DOuRg/EsQ
QixV8j/KRdYpeBsFhQacoa4XE9GNmRMgoqKY9efZ+APeJam5VVpq637qNtO9bsmR1ORsIPCIM6ZS
r6OOLLUF/1+HyGbi/p51qkR4sqCcXJe1Un2xrIZoOt0R+2rEdMHfFlflMpMkSBbUnFLcBWOt7JWe
XRMMiG4itTOwtEUSjt5IUFbgUlIPjaS/ynTyMLFsNg1czdhsfc1NaR6ELZ38TdbZKclDQeAcEtsB
KWQGkz5syJBSn/UwT0a6pqlxE4djBB0o4juzo2KXGEun1Rt9aQ9RVh9qnF06jvdGzDbrrr7yjAB1
I1zFCbprh7NtqQW9U297F0L0re4UymcCOPovxFmDknSklnXAegv7+8gUfrHdQt4KDUerm085fX9V
6gtOVersUU3ko2qCdga8K+TeKWEXLFA4aeSgEZreeoiQ8wHigBu6N2rbeMpWkmk6fO1ct7UWCeAs
zKhtS5gdWVt54me9avweCrLlIM8YyaZXhPK7JAzVBFaCWwiKQ8EUVkGUfWLJhF8xFVP+bOVAcQg9
pMq1pJwbfUuSyt3BuM1/ET0U30lt6JPbIHTM5zQGH7nIUIXpC9KSItUH7hoIJk+OTjr3WrzYMgTQ
siONriEx1Brj56KHr45ERQbl3aATqOgDM66z5eTF4qdFsFC5SLOiIGDEqfpvLZzWalsDREtXThJa
z6QWyn5DzEKgL+nfGbdpNHgWHWaolBEaJmXVZt7ULCJz5C0lMTCHgJV6lbpyhEP2pa5M3m0aZgoW
84AfEmMMCxcZD20OqRy1n4JjFYBGo/8OH0ZRwIhZcUwwYGo+x3gpwoXrVBMBQVESp/6A+EesUKpp
7s7Dsq76seeyrSs8WETLppniO52XGw41QMtu2QcYPZYgBQoFlFlW7DwzJogmrgpDWwnRVSHsCWI1
F9lQgwDSw4Rs607R6dwPUdwR9aymReVLl9f92tYVaS3jSXgwQZWINBYFLhpZXY0RCZ9jUvFFlyqh
zV2fl8lm9ARvp65Gbo7ovg/SLW96B2ZJx3RNRo3AwxMXQYuszjOK+2FwrQclkrUO9GESOeoCW2oz
gjQmrqtrAAwEKKDHRTPrvxd4JKABWWUqN4MtQLQSAmtP+7xvCi3xc2glKK47i4RJQnkHJdCa74gU
i0G5VxU52eDywCgr2VM5pC5p6EAy9SZa/u+ixu3ookzz+yYubihaeg8WAI9HSxcKdVBC7ld2bGf7
BDIFBA0Zs7BABhO1oz+NkZbwr71GPIH6qphRWakUF3Zq7+S4LiIbGn2or6hlolw6OY+GSEt7eC2m
n9jhA7cLGIQWjLDN1MwnqoLtYSFq3wjSn3ymiFpNFNIxkEMvPAIVl1XXPL1+8v/HMv2/UJe82f28
i8N+/tW0/7V4KdIjn/T8Z/7ySRvWP3AJI4lFHAsoAAnlv3zSZGHTE0YkNTsiEFvN26R/UST1f4C/
noOA5gY1qlP+1b8okto/ZnEE5Q4O1fgbsCv+3/9zJNJtTv75bfoXBa7jPRQ8ak44iC2RBFMyRWl6
vIeygZRTc8Pgonnpvg/Mz61hd3dVjNW3o8ewtWuWnV46pJQS5XrlTsOdnolyXeSqsxywtgi2GWCr
6H4fOlWYG1VxYZKkxnRX2uawHYizJt1x0M0NfWLfQHF5RelZXce5TT5qBkC6aelb6fTxQH+l5aor
cHJ5tuIs0HBciTFrfUOvS2ttRK1yIyfns9KhmqRepqzb3k5+B2Op3eqtVjynyqjdlZ2h3OuTLe46
Gat7Nvz5weqJilmUxThTI0lgfe712rkSsA4WpFnmC2tMbvtEW8jR9e1B/4TLcD0KCa7MhtYTG+KL
nfN/K7yWCOI2utWSZAXS8hBZYqdn+cYaAfJEu/QFUCS5EMOdVRYvgV1/K6b6uxCAjPRulTneFYHJ
h9IZ1rGs7pzQvtPC4i4v4PlZBgL1QHuEAeYrdrWxg5V07go3eYhE9VA46Jn1wrlhD7ECprCoR429
GOm22XAn3S9J7PhGHCz5oG7cgaDvZjj0sv5/7J1Zb9xYtqX/SqJe+qVpcB6Avg1cMhiDIhSaB+uF
kGyJ83Q4s9H/vT/azkpJzrLaF/3QD4UqODNtKxiMIA/32Xutb+F/6SpcTdJD3Zodi2Z+0Ta0WieQ
nJaRPLQjXpQ2vyOu8hCl1n7qg89pOd8NTbYLFGiVZUMelOqHnbUmc+tiCgXkjYB83ZASyCo/N8Ty
jXiBDSk46/tyAluVuIP8WcsOYf08TvOqrJMDqdyXagmkrsrDvVU665E4Xc8O1T3RBryT2D6NlPyl
Zm9F+KRrSs4RaOi2buwzteaIeD9ngmW3oZ3s5sTwjD5dtcmZE7vsMM+60PBrETyyP/5aWPNKai8k
NTlLotSfZig6KQmgW0M978iNlcR6nj/3xY4s8dtImZfcQrHqJyhgsvpYleo2BXChAHVCtr5xnGwD
fKQAZNTeS5m0FtK8bsLyxgiuSw1sU3YplABvybjp1GTDYzuJ4vNYCneSo28EMdAOA0qtNY6kvhzV
wl7X5e3c3AVFt8Oz8jBb6IBzY8ss0Qc+dDr184mV6w+xCM+jIN2McnY2SZQ5esmRalACddt4oZbt
pPSh6ZUT6oetUVHxyZM3TlPukkjk9vamVtVT+u3hkS3fCT31B0N95Araz6JZK738OVU/J/alEvE9
1cTeBTWJ6cMLT8ILOR2uih4goh1twrR25VHbWcV9IdWUjKaxpx/h21V70AbnhM3JTdwZq6atMDOf
NpgG7bRbC+USwP2dklhrfTi1IbIYe4jOhC5b08aZxgMI8L0wMYYmJ3KYrbVFtM+z2yq0jRq3ftOE
D05GbLRRBBdTNlxZy60X2c610m/r7lKvn3OgB1qyFgDQCiNZjy0QcAgEg70zRb225eaglcnarJzT
kia7S9FRFt6QjG5J8A4MGFeUFhUbzDAtPzMkcZ9ZxnZSgxsqab+pqoOU5nDXJOeir4y9ZF70Yc3H
oG5KJ9yp7KmGeVPkwp+KftsYjW9ED5NunDdtgz+myTbDKN8GdX8kvOGOyf0XxSZdqYoHal0BF7D1
gVkZZhlzzuGmbSrIKtVWD09go+v9Qh3S3U5VQ1qCI4BI3bmRHflccwRhSR0FI0WJJxjpu6aSrUfl
abIn6p95FTrWehabmsuX4h4PVH+rymHIqhC8RMHsOfIcsNlN906CQ0VLLJdk8n1VFF8r3Eus4wHo
WUhYsqqfiLlfm9FwBStyWGW20vv0eGMvrTLnzi6qhgW/enCCSBz0KKlORZvVXmPJe7brZ5o0HwDm
s/kZJFwZUm+fdQF3K0O0aKPHxMRj+gyU7GA6IILtpkv2ZMVeLIwZt1QULg5rm/OjbmXiGm4V9XNa
zFetkT12ZX9sYFHs60hQc7eFvDVSpT+0lYpjlfi8o84D59LIG/V8mDTlqMr32PyMJshWxOCthkT2
wvgmCs0YBX6Yce3WysaOrXXjnA5O/JhBy0Gnks9Q8WDGh80WWu1FmwPuS6byRspnP4UyljFg3Bcb
KQVhl+CuaceUdGe6AG4jAgM1wrB3MtnZYr8mybQu/TqM71jzM29JAyePnK3vJpPLvZrY93XU35R6
ILmRsG5EXMO74stKLaYpXd0d8uI8zqFQqHEArsmgX9Hk40mvll8h+X2ZO+0aotG+SIbaC0IinAv5
jKx2YFWKfF+ZVfBYCRjABKy4bczdMZ4UZKsQswnQqvBK6EhexBYAkiBClrbgBhk6gaSKXZSci2Xb
bfrIxe+gM7Y7SUvCna2Mp8n8CHLyfpj4WyptiWST5zY4JfwxRSJ9lfGI5T15F9K8cYp6WKWhNtH+
mENitrJjwRhaceBymQtqrJ/v5U57kaZauLPiICxOMPgZWhggWWGD0Y36gf7PIc2Ca2UOHtIhWJKf
j33h3KPjfBwc9RxV3FrT26/RuKvVy7Ac4NQtnGQeStdDTSMskWVppRm9DNiSXZgKHWYzlLCxooo8
bSmR2OqnHUS0cdBYvrMrLQtHDN5AR3viDEQ/1xu9Mep1sHxiGSW5pzpZsC4zpTttI5t7empvixru
AuFhwQEIteaiswgPcZSexibPbwjU9CGCjAe8XvfPutRaa5uJ2GrsGIdAZbLd1InbEwqMr4VJMoST
zgc8rhAX5xhelJL3uyIw0kPUmOkxNyd5E+tKu7ZFB5e1aW2ysSvEuWKr5gI+t8KnbFsUSTO7OtMe
oafqzWYwi02mSRrtl/tq/FzH+iEkidzLneBcswhF1OBsUF4YrFP2tdQ6Z00mdiPLiCYPW9Gg7hlb
gXxUPobpk1OyDwRw1vmqMR3tob5C/0/2uQTTU06lC3jhoa9V+TVbyJOJTZkdBcLr6z5aV1pxVY/R
YS4ShYWtzSAhi+rENDp7X7TkJHqtpFnHiryEU4az2Tlp76yeSyokaZGOvi6VqbggA4BPTTupZOPC
Did7N0TVfQv5d63FW9IlpcuZuI8boo2m2dWcKpF5pg0oWgFl+WPGNz7Ubb6p86zZRLV2Bz3Y8vtG
evnveeloitRr6OI1i5TodjfJ+ciml75HLXW7WgJ5uMihx2o6VYX6FDf5Su3Vrx31pV5B5Ip/bPv+
vcv6Bx2IX+2yPj/nz8WbHdby93+QqHR4U2gmsaQtWoJv+6jvJCpd+YSKmN4w9gB2Wste6c8d1rLZ
+rGjUtRPjCG4YfF4EPYAI+PdBupXG6rvIV+vJwGYABD6LJJ5NnuIi5fm+KumfAXJx4gN2N4lCZXS
Rkuo38/nVI944oStE/YkLI5LmRzWjRQf0Onkxga5xXxmzbSKdibI0SWsRJXqjaoVNUqsZG7x56s5
HXUrL/LPE5R0y6vpu97R77M+22U6Q7cO0vLO1gAIuR2JL0oFYa6UrMHraOTZsCe1BbkWCFuna8uw
oqgBoqfTxItEQd/fKGYIBD7M6khjy9OIRHpJs07Phaf3kQIjQaYblNInk5LFdI31Gt6THCoSBFiN
vvrBDhIwo3VTRIdW7qThNBtisIJzJqugHrMpYZ+lzXZzbsixqe9ogUZa4U6zAE5eTXVaPtqtjDzR
jkwtJGuGfUHkK5aUZq6wUoPOG57vSN0kA7CPQ9S1LbTyANU+LrShMx5pudvyNYWGgYA9FdoMvDs2
YgkUfiKSMr8tNLvuH6axGcUNGQaj4lVizOHoDUWQL+1Yov1gxGMFzD1rMrXpOGdQui+cOXAeRrTi
1S4Yyz46HUEfmZk7IDRLBE8VaQoM/PXYCFSPQUcAwYkE2YoMFCxeIFeDkJ3PWrCNVYESlAONM8CN
SSXCnM0YeAfWpsCySiIhXXUGCdS/yDHDg8h35qlTGQEUVRTdSEQfmcytiV9z+lWo5Vhy3N5oR609
ZDUeG8C+dMDSLwTQ91BBibwE/5m3rZ5vE9MW8QsxBZJ6xdpXbObYEpFnSE56E8hV+4jbIwFpmoFS
dYqWakQOkmxfZ12V7BgUiPzUQoXEY6iwjHv88ELborY2q5NiyJVw20TqFHjlrNNl7ZzsYiAybNXq
Tn1RdR2QQTOi9nabwVQuePi0u1btB7+2SaRUq8G5b+W8eoL7fKaKyrqTw0SaMFJr+kWpifyLSve5
9nSt04F2yJ24B4KLWWNM9Oy+kkf5qg4xvxd95XzGWRGehiE98ZVRsbv0asMpaQ53xXqIpSut6meG
OWW2n+KMBoQ+Ge3DYIzVRRYN+oOqC2jpagRChkyGGJR5NmtrewAe3Uo8G/NBjfdpIUvrBUqpkdy+
Y7yDU6GBymuPFNHczS/sHUsfbiRbo1m+7rMW/nKnmgdCxnkJXRWXoV1c9t8GEpk+vgBrFvtpKlW/
LKjxuDlSIjSZyVw1eVOWnjMaCTxQtV74zWmSm35WpLLJVjrTIi8loDI9qY2Y9kIcK462sulc2Ove
CZr0mMnKmPiaiUH4nusgGb4uaA7Hy5shkI99n2c1mvNQMj+HSTPx9U4joRQguQ0qs2gmir6YIa8d
5zFoZk8iT8U6c6hcTBI5GI675ZxGLykt8J7Otlld9mbvnI9jLJ5sJW2tJdTJijx7bNWWV4rLG0fC
JAismEkLuExSo+4dJy8KX8i9Ivtq2s7Vqpz0RAUg0EatVyYKm145lNX7QekFmBRFo1BUh4oIzFQk
qbWO9DIuHvMmSsUJKfNlspWqOVR8wunAE+czXJvSHZ0h6u80s7ZHdrZ9qXpaFybRoa4WWWYwimZu
XRHUZvZsDYWanOtVXVXrViuFkLczEZXzFQVBKxE7UqvZXhRkTRWrhu5d6Gp9zwjl1RPu/Psj43Vv
7v0UFdk8MwxiVQkGR+zwnmEIJhj1uNUFAM5bso4LCxvCqqpE+5vT2m/HwduNqAnJHyCltw8sg9HK
bGl94M7wsp+qaJieFBF9RLxZxuyvH4vLUWiUU2uhZCbB6d0Yfob2k5lMIhf+p7bFPh+zMcqKS0rZ
0a2rtDmdAm6KX3+EP0mBlqPiSjHRbEH++Ykckg2FY/MNLSFrCDdaadQgq8uArXVrTnziEuMNE2wy
RMraqSHLVlrmVqg9b3/9PpYm6vuTZ96NEArBMTr9dx8xuWoWqa7EbYRFSEMgCQ88aumS2pPY/fpI
P180qCkWPw5ICgK/1aXd+6r6sFk341KBod+GhXNtzIGynpvpI8Hkz+eD9kaloY3zEWvHe7VDYeVJ
Dz2e/ZnD/dA4arOKwiI4kNRT/fZdQAMeQprOJ0cWyHvuyDwZzN/MInANRup7m1FZNKgfubT+5nyA
eCxYUrTnWErfKdUy05DZwiUOdX1A8RPqJDu0AfAYNc3o+P72V2QuQl7ubBP+03uhNjhosw/xlixO
wHtJ7ukGhGn8wXXwd2dEHYqah2uA7v67M6qMWpNifXDcWUvKyJW7rk33aV/M1FVlU/er3z8nsEOL
0Wcx/GiLGu7VZWcCmlvSzWidmE23VkXr+JjBPop/fi+yAXOK68ZkKqIv4WzvjfMWckgoHLrjRga9
s6anj2h23NxC6ruTspC//vqk/uZwbAsYwHwLPNXfWwWs1tbiqjEtetJSfDeytd9LmaPuReeUR22a
9N/USzLIwzSvkTjlsBojwnr7IYYz3am6mWisO5HpZm34iLyG9n2vHCcTMrra5x8c8eerhCPCkOGB
zzKH2vvdEeNQAz3NEaHMlevZQmXBI8Khe5h+BPT8ef3nUMuiASUGG8t796mhF02P3Ntyqb5hrafD
sCb6tbu2bIZJoZLEN1YzoCX49Vf4dyfIxc9dsBhecQS8PUFhZiErSGe5qO36jUQWmq9Wab1uKrb7
vz7UzysvJDtWd35lpMYX+fZQNP+KgKI3cBXGYftYspY6s+m3vz7K+2tyeaDhp8AhyD+4E97pzIrW
JivGyrnmsz56SkUq4TXPC7+dsv4sZwyz/i8cz4JSqQMlWBbgt2eVBGEGJ4UhnWMBMYl09FQdwv37
nmWlc2lv5R98jD9fJ9QGzEvR4vPgVt4HDcfdLC3KeNtVkJEx8jIpvdXISq91sslPhOMwz5nMevhd
xSVM40X9j5eQ8wRa/e5E27FXxNQRN1MPuX6dVZPiFRkhKYUw2i8TFosrqURY9etP9+drRjVxogM4
4QGHfe/d5anHzmRJDanXdGaZcTSZrD2pCGQ+WJ1/vguYr6BERtXpIMtT350bjcwegqbqMFkjjARe
wlfWoHKTOIRU//qE/vZIfCU0XDgY5ty3l0ufyIIuLhLvUlYaxkw09Fx9biB0kBHwkS1uedtvqypq
YxohRGfKVDw/GY/NUHSKidSkDLKNuoC+pcb6MoQanTyt+oDE9PNXhdgYp7GKmQBoy3vSQ2KVIpil
Al0LQDFPHgNaxUbpfPD5/aTrWHIhVVZKzggbBSqgtx9gFFVjFhUWrdxgHoJVZw4MzrpJ7aaVKZWF
Q1CVzWea9FZ0z1xFwPqXCVNzNSmyqvXE7WEsOEM9J162kD+Cbvzth7CUFOAgFrTiu3dnsNMMGo2z
tiqz9syAMf5kBh+xOn9eAsiThnDB0x5rDGvP28/ARq8b2R3jhIh03EMJz+g8lFHoKXZTXU1WW9/H
qGI+YKr9fGrQM+AmsgbgLuX83h50kKygA6tnuw0f6yYypnzVOFn0weq2LM9vLllk+BxExg0I4NV+
b73W2fq2ydCZrlDIavHiLKUJFZMAXa8E+YnSMaoTWOMGQBtiKbQqff71/fnTLQN0CEGJSZ+UZxT2
iLdnac1NnLdmxfHJuTh04UzbQhcKMo1iYto7t/FH9vnlFd+dMZa1JWSdIhq/07u1p3OCKo5Y5t3a
ivTiRg/KAPlnCY5xNyvJ4HzwfPzpa0RzbLLxwZn9zTCnvj1BtSLFVAfC4Sotqc5OgK8C7/5vP6SW
o7CiUsTDD8H49/YomRh6G+KKgbY5bcCnlsrGSPXGU0pV8UjQq77WgdF/tDYs1/3bj5L1gEEW0jMQ
4tSIb49azIDeep2UmtQJkbop431sKreFYx3tqLk28v5JR5qhW/11VKL2+PWVoyzV59ujY4PATIbt
faEvvb9B2nZuB2XKDJJUDOFLujzvojDpvHQ2xnOzpo1m1W1yUTfdsJEatdl2nsHk7euv38a775f6
EVfn8jao6MDxv7eZJEpZoJKccy+xCoIDWyi19MJ/0zPw7SgmIRTL/lbF1PJuMcjScJqrmCBWg+B3
L64jANpzqnzwkb5b5wDCqQZPEyoASlTMCe/WubhQscWqg/CcuXeIbA1M57FtYpuo0bgTneyCOEIz
YvaN/ZE96d1duRwaQsZS7VCJs01c3tqr/ZqhhpUdzQjCmedKlzw0euIZNZRPa4nJb/t7m1GOxmMN
kyzGNkhkP5FnTLpjYGPM1mtDJhApnzrJl2nS5a5pDfZHfJ9vV+KrK5XDLbAzbhQkd8AC9HeL3MiM
WMRK1XuYwCVk+ErvFINrisYaNj1pmO1JlyCtxAcgzOm6dnhDPoE3trQxnUyqj7pwEAqDM+l781HI
YARWeo9QYGWpoXLdm2UeIXqrRse8yKh3+p1hVYNxkqRK5axhnpP34bZUyiXSA1lPHr/dAf+eAf4D
h/yrxeAnpeWx/CN/LP5b80f2WLBqPBdt3E67r//x/ef+qbaEjktniuph6ecs+5Xvs0DUlgDcWDGQ
hVNd4PT75yxQUz6x24DxpiKZXloyLKx/qS1pOdgQ2WhrcEnp1u8MB61v99WrS1Plsc97YpvIw5Br
9H1iQtYP6KoN3LfEQeyS+FAL7RhW5VNZqcTFqhmLAAIyzbzpAvuEZuQJDv7TKnEzPd2DOTGJZpU/
W5VieZKJ2lwbn0PmE1MeHnREYEiASjtYK/Fj06oPyJ0nT49LElKnrPLQTiN+a5pDYRC0CgHOU/X6
EVmmqm6TKyc5I4hQoPLW3alaB7Zvll554lQYXjeGfVLb52ct8xLLIjfNi6IDCIFuU+t+riG294PW
U1FPIgZv11Piuo1FHh1TCmJDGY/7sk4C4bmTXhBPGJeXQbLHLlOXnhGslllnSgNio6ZHou0cfZdd
ZVfJCicBcv+X+kaTLxFLyS4J5/wKnc7N5kO2ztbGnRSsJqRrD8ifqisaJKi8ryXFIwenJuQzfo6U
y+KKfNnrOjuW0i2zBRT1s4uUIXQlrfRmN1Or0zrZyMJmquY10rghiXFRarlRPq922XgAarI1u4tS
wjC0rjvi0BU3KzIPkpOrbEgEaFUwu153P32RHqSH6Yv87Z/yt38uv0aP7cv3X6NH9Uv7on7583/9
S/LI6Hejf+lf9C8Gqw+6CZWVajr2zTqY1s6mTg8qWde6Q9QmoYJaB3rjJKvyh4xYubVMf08tPyPN
m4HssVu+zx51zevRiKXXUNQuR3mXtkTMblzFK3fR7JO+PoQbRwAROQNyrxjrIVrhQTDLM1F743yG
tgLeB69lKRt+7Rgflme22FpMUGZGcm4O4NgtjHUk+VAPPo+ejcxHZK6GEfKk5qcXQ+TV6I3C7RzX
eeg9/cwVPn/Pfix1nyBU62GTi21SMdU7Q7zoRpOvyZuw8yzLM8c1aZXTOecZBV6NhatdEas9uPr1
dB49BaipmvOcoOniZMSetA/IHtlGHZGZzZKfcRlKX8LmLDcP6i7r1uGGHy+j23G8HLUHozg5N+V1
It1zqYY6yznod7JsV0D1PB4Lnj2Va7jKEK4hcS6xr/0uTVdT6cX6XqBT1cbzqNtq/Uae0dWsaskv
OGGEyZbb1qcYCzwJ6YtXhRsjONWC0+pAit+4JmmxPdgXDwa9VwdHZ+Q5Z6I9iSI/LLmpvUm9bqTz
pu+8fOnbi1UinzPuG16i6/h4ulqv7OzEflnX46pE/vx4KrlG7NJpdbxC9+Z5TZJ81SA68pojHMSG
maPvaAeBzuBaOusjn1dUJ98I/WbyRzKnl7R09ZDmL0F8h2vETScMgofB0wmPxxbWMPzWZaSYBlt3
yXANmNrESpFfu4gOZZgi0taJ9lmbkBH+RPggicInApFveyjQgVfpwWGDGjAe5b05rV+dy4+UqzHm
q1s0gPVlXr+keDfCycuz0bcoPC5naoOogn5JMJzNAnOGADFp5G3xNUYiR03rofAkjm/JrfUQwPHf
9tcztAq8Nb7RxB13ROFqjHY8xXpIg8mLrGdnkO7aZJ0Z26zaTdp+IUJmlWuH15Fyp9sGZ7op5HVa
3BbyrZz5FRC8o/2oJrSWI0J4MeHMJ0O215bUa9tnK+4W6y47l6drxvx6te7DQ3dq3Q2sh4pbXuQX
jgydwp2WzO3lX4qz7rQ5/fbb/N73P5FZXoksLtx5WdDIyvv+f6PxmufyFAZnM+xYGOf9fDehPA/d
lOkyg7kVUFW0R+e1fkQPpkxPXPbAnaTxqcnQpTdHY8q4ku4k2SfCKe64p2pQfjJqUZQbmUyWO/pQ
6dISkheGu7CS2PcRDFnsGsxUjmG5A+NtezrBrB5VO2Hc5H4w+IO9SmkPJ3NH3Glg3jcy6yrFW3XJ
p1rQIiOzFeyagU+yeLLdgCOvCFCdHRUhadm7wtmU5FF3LoNrp7rPBnOdrQpsZ1ZFdrPrPJqH5Kkb
vDptPJ2oyfJohrclz8SA6VixpTa0LNw/6/lYoS3XPdJYR/W+IKypZQ8Q9hKD29GPbe4dpAm2OvtT
qp63hBLnSCmk+pFelF+cGNy0cXunG6NfwRFxWmONDdFPymANOO8lNDKvSlhiaZskXemSrL1K1ZtA
SZ94mn9OMkYOozS6OuIUpD0ravPzHMpo0JmerE/uPF/IJWP3sPdCR3PtTvE6Xdk1helLWbVf4m8N
jAWaRBRFKfxheBnCg91gVxg2pglzOpYjPPnnkgYxP0Jm6zK9XulTfBEbhe5LxISP8UxbHtiXqzQE
GTtn+XilIFAkX8RPVR0/Xb2i5GBIUIW5O/TzWqJTK40P6EWPaaIcCBo9s7LxNs/Mr2qB5k8/i4r/
Qml6Vj0XV614fm5PH6v/sVS1X0qiQeMwav/n2/9EVvWj6F1KvTf/4X+r7S66ZzFdPjddxo/yQuFz
ufzN/9s//FEhXk/V83/84wsCj3Z5tTAu3wjJoAgToLck7PzrWMTrrnj6Y9csdWfzuvD862d/KNGM
T/QFcGQvs96lkUQh+b36NIxPNCW+7YHYbKFzZl/7w+tDJuLSCGLGDzUB0/2CwflRfS5/pIEWIm6H
d8hwzfyd6nNpD7yqPfFHmwsFgi4+fUymS++2m4qaz05tYOezCIpNO3LihzK6T7T0Ke8izA7gKtaY
T199UOffX/61iEF5t9P8dlTm/fCoaBtigHp3VH4jNokmNlZK1ZZuSxQWZSvOuSnOT3o9Pk6iZP0y
tU2SZ+dwDSzUzTzgUxHdJIXDaiJzz8tFoq+/vbF/b6P+8eOq/OVe6j+fuj9Ou4b7+69t1F8/98+r
GVosJC04NEz5XznXuJoZVdJ2Z4NDPBVt07+uZuMTKH2ShbRvbTZzmd/8eTXzR7wMdHp66NxzSDD/
vK1/XEi/Elq+30ot4XO0UekTwwCgRfOecy+RgIzKmLjLug1PtIl1fkoC8sg1EgpmVcGTkaT+YERX
Dum/0mwO2x7hB2I9PBYkd6+NWZm2Y2juipn7oTHs0vv3FfZ9w03nH3SnxjDEpg9pw2VEZvKvl8//
delf+Ze3/up//3GHW/JZFH9c8UR4c/H97Uv+c0+PrkrWWB6XrCHGWH+uqngruf6UZVnlOQyZ6dWe
XvsEV8QBP8RP0QRaOt1/7unVT8g8mPIx1v+23uq/cx1+H8u/Wlf/7rN43UsjKEwTWS4UL8zBKgvD
2IbYsHxIVPM2bmOM1kMfbSCTnhqZdJHo/S11w6oLKRAMHQuUFqWu6BDlC+PY9alrMeronOaY1k32
YNtj4PWSDsecSYuLKUjd9KN5pwkcHnEGTnhSsAPaYtLPZNwDfhLPL5kRfsaAX6wn4qcPUhZQnUFe
lbP8cqiovHIEvxddO2Ec60t9Vym0B5yWOmQC0gGQLGK87MSUdn0p6kuhokaIRgUxbRePmwn1rZtZ
wHCI8VqXo+WLgjo3t/W102PBTKLqXI/ZBhqkLbnAKK5LXXuMRHwscvNSjhCpGjLE+dpGuphExxKN
/1zGt4BMLnBhHGg+n0axukEVPPt52nSYN20sA4YGajOpZs9QEwKnLGejy53qF418ir/gBbUq9scQ
KwFe00PezYdplvGb6jRw897ucCXKz02UPTaBeQyjsaEFIuEI0aUUdaIw1mM7NF7S2DuMGPBqwXAc
ioqCUenZTTTpXqvC1AsK5yoNsl3pYGlSw3mTt+X4LJr6BUVH40VGuMwEpl2rYC1KiQso7McqGHdB
ilJZXSE6TBjwuMxm/CGwzoo4e+kmwUCk6lrPLHLkrZaozswZTUSXsVlIkgxnZyRTnDdh2+zUSYZG
IST9WAg28LQzxUbnI3Q74tP9QB63ZaNYV4PyZIEq9rqoiU+mOLqKQnUuXbvIK9cAd4exP3A7gCF3
cTzf5JEFoYLwBiCJgV8XY3k+oak8tGIYzudFy95Lg3QyF83npomcTU6IiW1lX/pCq9eoIN02UgNf
N3rrxDbmZCWw2O0bZTpYmCc3Uj/eYBHE8ZMym/EAg1DDd26JE6NSs61j5Wdp0lzTN/Xp+LH77fCB
vKC+XWNx8xKN6AGoPvApNa8rIr+vYjcKq11Jo0ZMDzhV3LSr2RubXoMfpC2UjWBm2ufVvg5Vr5A/
92xBnGT0DZH7UkAqEqpzUnXgvxvcHKhV7WxjiXM5GjdDe5I4KBOPaWe7mYn4RrvVY+O0wKEc2DJt
I0k5I8hXdcm/8WUII0UPgOrm/+GT401J/f9HDc2y+69X///Mnh6Lt4s9f//70q4qnwBMsrgrWM8X
yQCFxPeCWXE+LUxxpmuLfo1g8L8KZp2kcOQvkAYR6i1Jra+WdufTAjsjhkrRlkYuf/QbJQav87pg
VpmTyssgEULVIqhUqaheL+x1V8c1SvjQC0iawMmExdG1+kTyy6zCQ/rqQ/mbQpnh1fvDUf4jkWJM
ghOfAeMy+no1k6kN8CXhlEZeK0r9fnba+Em26giAUtOVp7akd+16sAtEKGWuDk/0aTDaZ6HaH6cE
s8IWggqjVQy5ydkYTGHmh1HTOfBiquRC75DnraLWjJE6E/K5b/Q2L728qIZd38lF4cUORkp3pHd9
nxItGrg6nobR7U1VTF4YKCX+RjXJb41IsIYoItEuUlOU55AQe95LTdcEFaNFb4aAhR6Hmx3fi6AK
dwNNF1x25OjaXqMnA06HuKoMVxaF6nhtGqgPjiZZtTdNVnTbII2gg0tSLL6qIsf+ahjS0kuSWi1f
seuCYwFupz+GIivvmjHI9yVY28sQh3yyTbRJ7z2yNCtCyIeanCoZIJbkSl1dn/c98xtCNielf06s
tDb9llHNQ1g6xlkUREsfnefAPXZUvAe9yFTTdTJ1QFUyF/Ut1NEx3o5qVepuJDvBwUrhogIB53c8
u5Lqz0xPg7vYgYW/AvqQgS8o5GZwh5kcei+RZvlRl+NmUTMp9p069aMGW6fNn/J8iod1qU88Lrsa
97PXyDZAhjF0lItBCnNtq7dGY9B5U7qLZNBMcuXJ1msRsMc2HUNL70mhHc2u84pB2Huu2go3r5ic
a2SGUcX1wrKM9rhCUQVXwXyIADeoGENU/VHKG0n1sjnRQh84aCTWEN/q82lo+6dEQFCkjTu3LNdx
NxqYF5q+donXUG+gkmPRS+cRp0Fdz9GmDYcJvvEwTDdtNRQF56/jRzR1sz+DSIKhu+lzusxBVBrE
RuFVLkz2nBuNWdlzTGJl4QMvWzovXDIHW0QDFkthm18xg4BmmLJJvi5CTEdLYoOg01P1tAgVWTT0
TLK+u9eH5VGlThFJrhqPEtXPYHQ/8LAfazcYTeCxohQU+2Ft0Y7UkdUYbqAPTr7LyQElnkvPpsjL
+lx5SVVzgq/bqoWG4yVWb40gzm8yeaYdVJcJZpPSqbBERUHSwqSaGs0dKaPoHZlTfRXGti1oeeZd
ue44QoqvAf2aJ8Ux5ZfobfOljkHwofIJUxnuTBk7bj9rNT8fKxhHDT2dK4YpbZO79mxoL23Q5UCb
KweYkKRb9JnVqh3LlQnf2PLR0emaW0oT4ZCDPDmSh3s1iXctbP8Wyg5QHB8LXXpqGUjc6SdilOD4
Su7nVTz/H/bOpDlu5Nzaf8XhPTowJ7AFamKRxVEUJW0QJCUBSCAxIzH8+vtA3ddudfu2wxHf5otw
eGGHW2oOVYV887znPIcpzdHjGgNRcuYoswqziJvGCJ46kQ+vDQzbfOs9IjKfBVP5ZVoGbvL22CTd
LuEHSvfumjrfJofi0YtsFtEf5qbr6+OaWbl3Do0VxRWZbdrb9ANVBy9vh/cy2zRfGEGmcwHNid20
nnXAYNllI3GKfkUsd/3S/7L64H/ZEuXVEjelrh5TYlrkQfA/3nth6Vn7tQ1sxK/CEWr3//Ac/knZ
+v9P9cLS8H+f2adXLiY/awP8+V/PbENYv3AYQvCFXMBrz6n565FtCPcXrDWYN1mvmj8DbWzzF55Z
RD+4vqF0Ue7zj+uYFfzCDQ14Hy1l5Fw4b/+TM5uL5+/ObNwxFHWz/efsZ2vLf/1BblqDzjFgV4g9
c9k0RXmd18e8CMKresld8hd2WF+gPKVD5PNBOeqA9f+v75pfBch/cZL/PDb877ewOdf4bvg1bf/8
d+e4LUkydm0n9mlFnrJrHSd2s8riEZD8R1DiX7+ST2BnC2Lwtf5oOfbazkiUOfl7ZVntzmxWb5dV
7ER+99L/i5/nz79SfqlwdEELeKiRfwxHZAGcAnt00aF1Yd519WL2cVvXKXW75mC6B5si61PbVsat
P4/ei55rOz/89bfws1Nm+0E3oYdCdLwqDtv97Vv83a80FCB8pUTmXrq23zd+71/KJQnph+wV5Auv
IptO8e1ff1F6gP70ZqKKiGcn3gBsA8jnf/iytkpaHB4e6noj06jO8sy8MtzSGeI1sxsWCbPVpVdD
Z01AFEIa0oijQpuLwqao79LBcJ+b1YRLqIvS4zYJ7SAytd++FjlB4KisN2CE7ELnurXWLo8auVIA
Pq8V5xImp5nFANgOn8moAqbBdwqSpwsy94MZ0LdzJOfKEdIJmbtfZdYDIGMOqaZDYk3JM9sh+YkX
Sz6K0nHfgqIt9GFBHR5OSlpuGftt6D+mS5iDoZk9/2Eg+6me3WJmjxZ6SytPwbilAr0lcW+dMszG
5wJiO7dNCRokqArLji1/5VA1B6VfxJTlZPNmN2xuk7EkZOqLqo+XXMhnSGsj6FG3dKmnnTJGu7pz
OZJgH4yvfiutdyf1TGDUanKua53PbItw12ggPCZQ+JZkYBO7lhaXYCTNtMf6B3FOyCxhOoGanEYy
KNEwFG8K5wB/otmCcoXR7vQwj4Tyh8FG9ajJK+6Gmpm06tag3ftKOURehacOeSA6Ni7jAuyqTEYP
R10+f0iblA27pdaV/U+5BjdiUnkXd1YevLO79IqYNSKQOju3XIDdFkaCvEgYVfx1mWP4DP1IAVLz
zfBC62nFDZ1HesbzGNto3N/bMHc50hfCklzMC31fdfqtljmWBnQdd4y6wMsYU4K5fU8G0Cyr0Vun
zpi02CfukD+Ug8huwt4PP3Wpzr5NXU4pH13QITaNYHU+lY5uj/SMDkfhGsG1YpOnryVoos/Q7ct7
u3XqhtZmdq3VGBJXELNjX+Y5DIgCwuF40AjAHRPG7GN1mFP7kBZ1rhAxRI/hY6FvbqpMd4114E63
tJyORHTVXIEPrsccgIdtZB+bQrOeBgFr7HO3CcdTmkDai8seJmwgg1l+VJpfWhWluSj888gmoo2a
FWLHeXZlst6ExSzZ8toqfCTg2m4gk1DJuO6L9UiO29CxvQRei1urwjlA38W67kC0+/XJncr0zdWL
78LtKplE7aTBczvowY3asJbvjaiRUJxhNdW+gRBWx7byDedOOtNAt17FRola8b6+lW4FljhXyfq4
jEv9ORhW+z0danA1M4mxh6WWwV1WSOFDN2nSZ2wivMflZPXfAGpW92GOPS5Oaf96WCBrphQZmCVb
+Vxh4gg8w/voGqb60jEffSd7DZ4kbEv9pV+D5M1Kzbnl4WKxY/amyqeoA46xCZ3U92Buld1iRgSz
cngeIuUGIMt6tiKe5WUQm5AuYDvWBZ8TS7Bg9LWX4XfQlfWSqMQpkPDGlPeg8mr0JQyJID5ZCEV+
MFjjrhiXgf/dGuhomT3ywjgQ3e1DTk7SxTVhCzfWebh+hoQB7pOcc/XqpTVXYzsb4C9Vapy5QzmG
7RxqbRsY2WXQ2VQZOxSrJmOHdIOmBPcVrlaZ3jlNL/vNPquBsOECV8dRA6eLjIntZtxkrRHGZZ5P
2YH3OzfUxWrZ0w92mvC/k86dI18H8ys0FUPsCli/5t6cG36yQUAkAv7hpum+lR1C4qwnMzu7SV54
cTNJB9mzCKrXIHWpuuDdm0UJ4G/MNl2NJ2aBEhyX4JHet8u0u3358XOZGuaH1vDKhE9EIMxo9kQv
YdvbE04i2Vjpjh6dLojtanHELuy6ItxNfeV9gIs5iFNVb+wA8i26Pk80t/jxXHQYv9jfAT4yq4AC
I78vrH9zqv2sMngECza2t82aMkDB/zG+/f4oZWmy1n4vvX0OlvJ+YilIB4XBHc4p3Usmh29/fYj+
yy8HiB99njUByMKfj9Cg5oE3VqW3N9rRe4ArWlsJVsm1bB5dwUvz11/thyTzTy1+++k2wjd5UY/o
wDaF/vzlIO2tHY8Qd6/XdHzIAvgThAVHDMImps4Rsm3ldPGUSTnticqa1bM9BNjIBs0bfz+ESO67
Fk7+shva3r2YMONAUqWgiGIeydW3TjvWcnTCtPZ3E+rwEvPwGfyIkbQoPtBxhlzz1z/Sj4n15x/J
RO4iMYo5cRsqt7Xu72Yfyw/GnA7GYF+OiAGx27MqfnMzTe5lXovQxwyAb/cKWdnsd7Nl9h1IDdvw
Di0P7t+6LP+7Nf37tqj8vy9EUd2jYf4NA8DfTt+69VvKFLK5I/65Pd3+/q8XJKRLn5sMmWXegWzc
t6j7b6Im+yoeBfgDeCkJJW75md9cAK73i425n+uRvV1ffiy5fttXoXfi1N6G0JDKA1TJ4D+5IGFg
5w3zzzfU1kHKNM+/kM0Y3m//j5WU88haQ2lXxq6GeRBB+gT2kagyuFjmWmJUgu72mbkpLaLVS9nX
kzLC6KLadGaBz5pEHiTNeOvOxer/ShOe9dyz1ZG7hFoLD+x818n9vE4IA9AdrHQ/BwNngmeXbXDF
DAx8ydYz3Tdzr4BxzH7Sd7eeOVfJLuwX8zvi31TyVwkW7UcN7A2vuFF+NLx+S4H7bF1ioH/CRbqB
+yTsweRhhor8EXdM/tKlWYFpcwwt+OCB9zRNGXoZ1KxuY1XM6iopm3HaJx4DK59s2zpZuQb70lah
eQ4WYOmXIaR36KjsvrsO9OQYkQ5KapDE2F3nbhk+mSq0LvkCUg7zDv/arT/1dhoTeZsvABWB7eoG
D5SjFQb3EW7YUJj2nu+++JSkaXddqtpAwvORPeK8mMACmCupfRgECJf4tSQ7N/oZv/dZpZLr0uX3
vmsLIzSxVuVhvnOmsgv2LU8A57S6vZnckAPNdbx4JlT31ixDTo6O0VE0TPcThbu4CQcBly8rPPiH
w+QRodZlejFk738xOoXwMopKv9eFKd4Nt1mXWFdFez14yJm0C+SCuU0GYeQEKmsBoiXZszAcPJGT
qGax0zz9blWghluCH1h+7UDPZSyYz+HGB8OkgZdZ9o1fNMkXu6M/I8o3Tc3uDAyqclODSZZ0JwXs
rIv55bMMW4tqZJxSbv5Mbhjlnc9F8yyFSt+qzAcbOCY1MblWqfVFBZ2V4qdr6I0SC22kfGnT3JoH
GKsj8FDe/apzTHR1g1WFM7eEwJq6nZ1c+/5ol9Fa19zXg8S3riVApDRqupzhrpGSqSv3s+FJr+7G
khEjJtwllFfMXbW8glo0vpVSTbfCX4s3IO/D7ez7sM+UTq2blfZTOxo9P3kawi7dwOA9ArB2KS5A
6bIcMPkGzWx7f/DLjE+YVJehMkzWZYIhtV6b6UufskmIV1jwa+xWilgqBKXsyQg38PqYL8F7LrXx
EvAEYFwZ5fxg14l1P86mO8RQVOiaDW0+dAe2i8uxIknb7JSQ2to5dEE4e/amznrGB2F99FqBw7sg
6vAhsBOE9M5d6AjqlkqwVaW1oIuMRdQSo1nVdKioRrrp//OMh5VM7VeTa0sRhwh+90URVi/5XNrv
YaK6b9XktNZeNopf3FI89LT5flKeNX0CDVU8OkD4kWJ6wNxxP2fNdKx1ETDWAt1/TDTGKuBIVs8M
682Y22Zr8RU24aALY1mZA0ZXK6keJvCPdDKlqxkLTuTOGZsXox/WdwRSDOYjnCiSw5aJals3lQH0
hs0d4Cv88agY7nkgE27vgpZmnqkp3M/c0Jtsby+JNfJ+noQHf6jbJAcFoocaiOW5k7Sa7mVAuc6O
dOriHoJlbEDCGFb1Vi7KeksLB6ROBqFI72eXyw1UiSpAwehYDF97SWh97MaWO2fV+9yYEoL/HxUx
nDzykyL1duzw/RtRj5ipJ7s1WoyYxfTOOQGFHOApO1UyFc21Ea51F/MhQKilL5uaJQNG40tf2+Re
Qi/HCjksbHujZoJcdQMQYvGACjkI+sa8kcElFhh1q9KuescHJOltn6bxYQ5bBfFz7f1HW7Rsz+fC
MWOXu6FkPnc4DVYuQu22IEB5yvuwK84o09kciyaRBkVq2HOiylwtm7iMrJc4bIDmjzr1jZOmy03H
7eyjmSueUR/xa5TiSDui754qJw2ejLLowkj5TekdjMA0b3ljKQokukE2D22eUAwu+p77uEVlzXdQ
rHaJ71958mlt1rI8A+wxjGdqJfjjbGxcauuNlroratyH4DoNvZS0Q2OFxn7k0P4STgItA5a7oKhW
CNiMBlmNW9Mv1se65jXdwXMbSU0If34bq6p88cFRjae6TsR14lrlEFV5P74PWT7daWPw22sa1NMq
0uFdxiCp952RYanP8QUU3H6y7N9UTv3B38e5Dr0HvAIJU3aq4o/oF7ea0CKCHFzUIDHJG2l2xbkt
dsCL070tK29XEoS6XqQWv86o/50K/+7/5VS4qxXn1Ptr9bfHbw0P+vz99xPh9nd/k8z9AGPodiWh
q5rZjxDj/46EhrDx0pEx2sKGXFz4A/+YCRkkyZhSH7ZdZzYMPP/ot5nQEkjt3AtI1HGZ29bg/8lM
+Gt6/Z8zIfcmrFzIqlg0N9LUZjT96ZKBHGRLZpdp7w0QXq7l2JnLoR78eQXVUcoPdiG4MQVUDafH
NemlPvRiQBCgkaHE6YFAjLu5SOtz75ULfzA09XG0ZiQVbET5K10yqQMIsHa+Nipp1K5wx1VFTeOO
z5WkfysWU8KOzx5SwIh1m3fVlTsvXLJK0QXPeWXVZWwubCZjPTgQefIqcAtSRrJVgLEWg3IUv2e/
hfrdo3joKRyjcBSJjHMJW/rY1xI/v2iEeVtZ0/xBFL3Ng2MMVM6MMYPX6tZeNHtmCv0tHLHDN55R
zR86MxfqVIDOmncoLq6+bTM1prtE900bG2FmvmVhmHyVVYbJ3c3YqO60PQ1PsIVL/1JZfRPGhVmP
wIV1OJ4lD8yFgFVPEwNwXaUOY7Xa0IenSVI0mfYLoZx0sLvDYAW5usXNzEa0UtoZo8UcW1o/xEzg
xqnG7l579BPtpmGVr9ZMvVTE8c1P1VElTgGF69Vkkf2E7e5k5hW1uvMwZl8ymMl3kNoAy+QU0vas
dAPF+LqM7oQJaOpeek7GfuYaMAB9NqiICk+A0IoPdjgXPwQfdePkmUajzWd1SYQ2XycRyDsQjeKt
qFKMxYm3FGY809aMQz2VLpLouMg7fPTDx4aNSxA7DcZgXGn4qfFsGs4bInS6RP0s12cezaxuJspV
zIiiE4xAbZvV8HmN1chjmPQ2o0ljN+shdVpPPBDmrA2Wy6v2jqtRt87ZdbMM2DOgYGqwAI2oqPWs
/tHATNVS5EY8Z9P77J0LGvlbUHJc3JIntx8HTWL2Boue7Z+akeDHbnVRijkrk0LtAjWX6aEE1Ijp
AGfkdEWJDgttbS/2tDP4XAzwpOcmjWH3sAWgeRrMvaVbWLVmu2QkipRXFrQcOGVyNNrAvbi+kuyj
aefmdTNQbI7c4G11KPKlZqVQ9+Njb2WcSH0iOPjVNG8bfAg7UWpmmb6pkCw+SxsxdpeNczLz7M+a
BqcG2nFsFHq9wudNrxDhFWAQHUlca0dRQgLhb67aEFJgUT8l00phCAucFCJfWgMOXUrusZ9HcDLB
3sK+ze1tLkjT9F1WRr03Gx+7nPXaLlfC+xhMk/kS6gkfWE0/nuAVVx7Dmkp4t+bkN5xNwQ5rGvUi
qIbYu6ofIrdC7hab7m3MmwS+6IVYsLUp452qgQOS5NhMJfS2Pk2D+obC140sezZpHRwyMrtmVDni
foQF/0OGh6uKJE+DXf+OnhMM8bRp9k0aLiBCZMvHRmyqfjYW3i2NQcsULVVI6wRl2OogfiwD1nQR
7b7fdgQAgbtsZ/1YHYw/1gj1j5WC+rFesD3WNgfDGgrWDqw2cYYRG+by7JasJsIfa4p6LsVlwxo2
sSG83udttC01qh8LjvXHssPe9h6tMs13te1CCLawFqGEG/k4+LEuYZXA6mTetiiulCxU7MqznhAd
RXPLKoWVi5l64wvRT4YX8LJYajp7gX9ass9rdrneGC8TiHZGMMrAMCXwElCemKbpWwon5EIXrDdF
OCm553a6IPOeYgJqo6A26vTg6tCuD8HoFPL4O/3kX2wV/6xrcaSRRgAcy84XZMMmU/xO17I7MxsR
8Kf9DFZpgEvb4eBjoSh247hKpEhMor4tky9TkXnX1lqRNHOBQx7++vvYXFU/n3x8G+ylkdZwF/+J
Kebks5OvSGv7deTysk1XcVla/06Y5Oj/w1fx2Fxu2Aa8gZvQ8/MPm2GQmlrfYedUK+scoBB8hs7a
PxOqcxkq/iFM/Ytf7B/XteAoTDAbLIUDj0kQl/1Pv9eKfjarL/NmX6Jj4xB1ZwoKCmviVQ6HJrBu
urakczhTNIZzK+I/W5Y1N/c/vo3/zoR/3wbrf7wgf0qpR9/KV0qrfj8Ibn/h10HQwXpOJALGFNdz
ckIB78ZfpUHb+cXa2NN8FH7Eg7aq9N+kQc/nH9l41bmFsAb/kVz/bQz0LFySNlMg1y1y767/n42B
vEt+ep9SAMQkaPJV0CG3xMcftUE8aZj4ANHsrATH0j6nn+1gzS2lfuOKBtQ3QbT6gkD4aJGCM4Ir
j70NRTP5ltddN1xwLo6VW31pcUpFVrhm8Vp7QywX4ypcEWbsxmbxxQ/C6Gg+EBhdTgrt4kkYltiX
k0sKXnfntlDIjtLg3DMRZmZ0qs0FaRCjS/tzUHXHRQ/p96bWdD9S8rtzSRhd+RYnNU9lln209ww5
JsBgaAhaCq7wGQ/5h5mB6YQz+HPj9g8oWmSfx57LGJnhqlw/esXkwuHJzBuR2NTNOCkZazEccNV9
zi3R3gN47q9QcqhZFGwWlqmn7yL4UnoD0cWA6GUtvo8oIntPm/VXT1rdKXDap5KhK4LNdLFLzbef
LZ8h9z41rvVKGQeB3TAgVZ58kl7JGOFqdWvXuYFzORuv52IESUr/bHYI3Go81rQJZ4gbKxjazPZj
3bXyoxXQ4LKsqv66uIZ/mOTUnTLPFcdArzdWY2Q7ZagxXoRV720YHWfGWvokSugXjm8t55SaqSul
DDzP/hReGf6IsgdbuiGdCnKYhuT5uS3cr2GRd9eD6OsD2yz/vDZJc0rW8NUz1ruqJ/3ouIV90BWb
PoM6VwKGnbk3Zq+GlI3vE1e7g+eyu58dXVwMUX9pamcrV8RdcLW09bDLekmpFDLIKV/HK6akkSDx
COO6pv6NcigvSvHeomDm13lnfQlZCe4bI9/VLgqJReqUl0TtVujaHxbqlO+RLLsvllmucZ625Smb
2uQ6bXnysuTPOP4DstyD/4ofgt0/I4hl3KSU/rowkWmiSmn2cQ5e099MGV16ln+Dc/GcVurFJ4fJ
uwjmdoeat55kZz3PfUVQn2LeVmVGtHVZqNQ9aezKd6rKcb+DfDoljgIz65XVHY5yQu71SF4kAhcR
8olz+4/DXHpsf2l4PJf51F5nRqI/NON6lfBJIc3uVjG/9esOiX2zg8bt2koiq2RCOvL+fUPNX+sG
J5YZwR14aeddGrz1DDrgiA+M9OyYY3Og/5G7VtYuwJVtY6BbY3a4uLVuG9ELLfa1hXSvWPqqgTJG
g4h+LueJfLmj84tMHLAnQw8nAkrl16lYbkM17EfZH+vcqXfUONLjFdh0jHjSpAkF6bz0V5wltYXS
U6fdp6FJ5b1qGoYMG/T7VDR5nOiMvZxDk1KxjhAPxlGTe/aG+d718hvR2+PTCtV767Kq+33Yy092
0hOalsNpkOO5ZC24s+olObqtUUMOCIAawEHwziPWZTSsKeJ2Ox2zFG5FSQ4szrQczo54FT5FYFq3
5knk9JDaSzdfGDQH3koMLgfhIuiNVldg7FyNB5j3OIu15MmS2VWcTXOy73L/2eczvfYZuwA7OIaF
Sq5SXBoFMwu79PARn6uOZcIVVIVetZs9JQ4L7NFjJWcKQnpD7osgCc9twuU48lPLu62bxHi0M54D
mfSS+5q+E0FvJYIfduPcN25lFn5vNKnohiCEzosvHuP9ZeVehgHWv5hi8k69gOMsE03OIUiwCBjE
jyM2LV7k6q0sWPmogV41nLKZdL9u1a0ctAECv29vs8Arny2hg9ig4DSaE2Des9FsDEYuyoBLmqPj
9Ijc9BQeTU6OJqLloNhrNYzIraAho6x09650QhhNuEK57tU1xPVOQ+9I+lcm/cimnbjIrDsV0mqw
jCAq1g/FZp3rxHlmf095eUx1+t4dBYfREsvQp/uDRM+cBbEGgTL6/RtsJfb/rNjD/CZhxB1d+7ac
g/s0zM+Q1KJWj3wYCegXQbdvl8U4spxn46E9bMLjZ5Ubd4N+YUhmrsZhIBfs8lC264XNQBmAQIAJ
HM0h8VSBEWaiR8WgTYrHUcyl+aspmytpvWkZXBYbhDgOixUXbQuWQWSOeRfWtXPDDRPPalkDk3Ds
cdhRqjpxHajLq4Un7ocmDb7i6FI7dlnPSTNPR48mzg7DB4JhNVEgu3itvtagRUH/TSzWzOw7b67g
hFmgsHde2+S32OQVFttJRsngUi3Mh8d4wYGd7GTRJXdYpLk19nzn/exFCkH+eqmGi52xBeDaNaWn
cijyi90u9GKB1lHHbAEOIqY2eGzqIH01/ML66Ac5508rxXB0O5WbLA5FfpkdqziHVdJeVkb+T4N0
TvOwOG8ZKao47aX/1hVc7vox400TThz8zmxQJjzY3onThudxYXLwNNQgn9qqbD9gHw9vF2E2dz1W
ihaKPClhqGDVkW6mlrfb9v+xCvxWd5OK8tC/6sZQoeTTHXFfSO+TbfTLlfK9IuJRcM6YzD/XRKR2
dYqLn+IJPpdlNz50XbPuezPfFYOxvq/rLLh42Vi65mxUN5nVsz/jYX+oneCpTjCHA4V+Syrso2uF
90SR9QLLu1pXadC0B1GHkNF8X71pnYUX3lhfanZyFAvZKQus0DOv2rwsc0KCwSM6krgFJ2zFS7/6
hFPz2yTIPqvEHq7mZv1ceepU0rTDZ2EEBdYh2U+oKh+oMTOvhiIsT+NSVYfKm+sXpWovJv0R8qJn
7QWLmEObab4mKMBTAKvHDPdGwyHWwH845Jj72Xlk6b6phhUUueqO05pVfJiaOxlWKhqK1AQjM044
G0JAHZJlmPSa7kRoBN079KKCFaIiR5WK5TXXSf25CvPu4DbBfE4ADJa7oCdeSFgs3UE+T09j6JV7
2wke6ATAv9Mr6ARen+2bMFxpUKxy5MJJfVQW2o5Hr1eEnhDsc90lu75tFMiacpebZ6a17tKnbEJa
pkNgRd7FGAAOgdx6ZqkOoct7amv1hUqtpxJnfW6KwzDo+7JnDZ35yX1qJfkVLyIbR0SinWUpmCkQ
Pda18F5+JByWnJa6EntY0KY+W6KxOtNoou9r2gj9BaFJFtTyxiof3uSaTLdrbxkTEptV7r0mqOIy
S+8HbtIvwnC9Z0fRTek3yIwYbGmWaExKBvK0/lDyW7wJU1oRco/rdq0FqU+9dBSATHYRe6E+VBaS
0aCT+WtB9uy6DYyDs6KlDbjpI5mo9xS7/sCGL/LC5iCKCYASzEMu/P5Wcp/7pxowYOQ1zaOY1yu3
WD7hOL0CmZ0xA7j73g/o3nXPNh1keC5fJq8hdWnesutilJvTo+lr+rVNJt1g2ayKY3hcslqfVJJ9
lL5HvSIVXrodH6YRb02i+rOXh2droZEZFPJu0rk+ruv4GDT+vvBKVE6DdOG7OQoseiY9GgtrXGqD
vygj+DLWyVW2RYV0UD/rQH0PFvuQSAoNKz6t4NlunUZSDt4bl0qTGgmGM9mxfVantOrVTyC6OSks
P25WCyAsHWBTqr7pqfQRPsV8bsfRu2mK0dyvmS+vewPWSE8nOk94SnTzhMQg1ciRkdJ0momsvxh0
xLG68+9Ean42eo7eWdlwX1w2XjXPOr6lvDzVqftCJAtXnsVTbA1pndd5fS7A66q1hQHjLffUKuOy
KK9Ek+8rE4RskfXprpBLeWET5ZxINFr3TZXLUyWa4n6GdzKm0y09yzdF728Px9Qc8Oe6t+kmlMlp
to/05ZEaRtY9IvSkj0pNqLBLVx7WQoZ7MpTfnMxo9yzn6VelnmtndSOxGFTEu6UIl30ogSuFJEvu
lMLeG7DtKwcaUhtpvYq8BG4zltk3Sbwj4nkj36q1v50p0b5qBZ8drV9AMlTPodUcJpdtYJUdrYro
TM03pcjWkCWbYlbN860S7VefMiLyJ91wW60cpQ6GzwjhT+07zwfSVTNr6TqMzQYcVeuIy1KXAfCh
pvWuPTtxznlVf6MAXezWZbEvoZM+o95fU4e3rRf6NymX4azG0tlbkEiOuVVc7EGmr6EE0kkOrJdr
XLtdEiekBvYl2+NX1on9tae7/KADGv2crZpxFHaMUTu7m3txmARW0IhzT52WzqXksb74Yp2elqV7
wJtYRljSH2roAlmafRLlcGEtiSKe5m+wBSiDT/P9ZIQng4A259vWhT7mZzIr7iXQDAw8j/LrzGE7
GPSDvzOV6UezLG+SnqkNI/l6dLXF808GzkvSzeZOubX/WrXO8LlzWd0PKNOOsZM6RNUdh31Nyjlr
vI+KTFfMzQfzq3MqMXuwJwhPlKTYRwpddDyFLlCvoL5GC3wmtmWc52B5sMv8zXcTtEQVFEdfN68a
uR0b9LfAK16HiWB0MzviQ17Y5sHzGKH7hmdRAuvGHendtHI137Ao9SlnK+8NHpRJYgq2Oc7JMl61
MiJl6IM3uf4pt5vzrIx7DxPGK9BtFvW2LK/QJplkDT6AKW0Pkbfq4pRPnvOBBD9Eda8Dg+kM17TP
8eaCMxq3jWXGmJzex7y7ckSrrm1KCm/dFaRUKAp8sBU1cpPdPYUFtxkv2TDRovkSTEl4CghgnXAo
gOMZUFoxoPNwDdd7x1DPnlXR/+Y2GHyExnZTnp28/ciml7SxobsTGgU6Yc497nqlrX7vMt9TCb66
LYsbjOuh00mKEE3FoKzcZzZ7JWR7q2f+so2rgVr6F7cU1Q2KMMzfnl3sIBSfbtromx27dXLUtG1t
2X4upaUFGKpSdnafNzC0Wiunri5j5hi8St/UnPPfwkXJ0zKY1Oaa+XKjPP+5FVVzcqglfktqq/tQ
GL69b9cc9yLeAqArS3UQswvZzMZUrhyFQ4R02Q7ka8JDxykO1CIWn6g2Dz83jhpfsaaxts69b9Ie
8esEJe6cmkUKi/WNjAW6NFPkEHVm1qfeVeNRzBw7NUV8Z3NjqiWlU+xXXPRvRdYYR9zCc+wtUJ6p
RjeaR14avevLENpVQvukufizjsexpYGq0uLJHSW+B9/NHiZZO4+DI/Ju1xmzOtG0xjWKRQavzNLF
5HHGeyzvzT0X8OCmrkx07XAQ16z3lhjfCVzVAIf0IjFItzO4w7GuqQvOmnSPbXQ5lMLPr4IcW68O
rPxC0WOCcCKKi7TzHXaOIabhrD/DxAdd0BlKf2o1L8Mwh8uVa9Ym/YDeU17iufeD795QB4cg9Rs+
OqwvWHW50/VY2Xd2Jziw9TS7+4FQC7/BZeDGjAvkzRVtc2SEqYD7mtmJSIJ8HLP1k2OqSzqN7a1Z
NsHeqQvemKkgrV4PFqThDr6DJTn+Yb2qLqJyseJmP/fl01zObywtaH7FvfdU9jjkWXAAoQvT5LNl
2IR6jQTlwOZavV3n+dYzg1BgVS8IfWwDd3MyidsFwsDOLtLPdh4kjNtC2/9D3ZksSYpsW/aLuAIK
KDA1w3rv23CfINHSoyg9fP1b5JOqm+GRFSE5rOltAnMa1aPn7L12yAHnOkBasIldw8aSrDLxhu+j
PcayG1igam6bk745Zd1t0sj8wkgQ0yB350K9SevMWdLPXV08JtH8ZozNVRAx0RndoQz1IBhlyPls
VCvLpfVWouFgYbvV8XKeS987DmQhvfq5gTLImSyffDjDIfgTwT8IRX/0N1EWp6HVosGeZpoW6zjo
KFVfvNq9lRwrtGDcMWu5NLzblwjJxi1JjtNDSmjnK36n20bXjHTaOmJd1gvqRb81ZUimTroz3Dpq
N3UkrkZzGXgJl/nGZfbJma5K7pXS5dlcCCVxYsPeJ4xPcsqzDDXX2H2nN0PaC3lLZ/Ac4hj1BrQ/
Y7zIzDYOphbW7VxCc0aXowH/2jbRSGqaoqe6Uj8UZRqyEeoEIubyBUJH4h6ahZDpfo6hbOZoynKz
NU6NxZnXg4lCN4+5w1YYcbWd2qjezYHFQXLCsTOq9JBXbjpu0w5ECDztfdRIABo6gbjA32x61Nt5
4WxhL6R8BfX0iMoqvsJxLfY9FIXTIhCV1ZxD3mTW7oqO/PKmSppLORKoR+kLa9G6yROveKrdlvNS
ndI5qUcimt2CwnPy7GsC0u2LcCJ2z6k1z103T9dpkc63aqaQ5BAqDrhcyzBD4r/JneaIu4Ph/6i8
vRt5POBy+GwK71s004tLUircCk6oqd8sAk6PdUCMujeV5kYnFi2JNmrJHRtwqWBHkTA4kveJ1GAR
wQxNw2g5x6MKEawyv2YKbd07kzpNul32KseGzrQ0OCDSUFR6+p6YVjrM3a2W1bW51LfjGmY7m1hh
NSZ9hy5LoA3BslX32Iz6F15pzo6JC1mTrPcoMD9xMDuTZrNrPTdktRkOCunOD9oXtIONx6r0YupW
HX+LJA8C/em+SqDQYYsVm5EV/JWwnXM3OA+mi6G3cvIfSULhR+O8eikTNG7OSoSTC9QWbU/Q/7Jo
H435A3GsCJEgwrzKBuJqJ5CL4hlpPYAZcSiJBK/ppIy182D41QaBoiLB2TS4kUER/CAmZk9vhMny
IrZmLwGPJu2FCJ2GYz2mfNlZcsXQlWe7aRAquld+QmRrkPXGVvfz47xY3W6O509O4yYhJ4sfFonk
qjCjQ1pj+i5msUnwbx5Gms/HNKv0ZUKrtxvq5Dx7c389t+V4tPuENYV8g0seeG8eSbnfBL1NQpOf
CYjTT7EsMHCkhW1dxrIFUVmDbM3oE7S5x1aCBWev3XmrKH8rRNCpc9dEYAwop1NA37bhVvNV25t5
Q7sWTCnHYENtbK9Lb810YcnBt2K3uJZNtW8HQkM2BQJDenB5b+nVlZ6UXySGrhYp9Jq91CuUBNsZ
SZvk4mS+04IeYvxEQ7ocIts1OBWMEVTHRRf1N0my7Y2Cyp2fIz/LerAjqf9mDXYLVJNe5tcpaAI/
1KJJv3RZNZ1FG48QgqwE5yAym10NqOJlJr8Apd703hFxhwI2eDWREVoo1LLk7Bv2g4sakDIpuWLJ
oM2GAPLK5GjyWHmgcx2CDA+5kZt8q11wE8dt+ThWeXJZ0B93GyMgmNJIIjMcIqiltuEsHHSADO57
NXt3gcUxD1ZKcsF8nrEZZvIE4SMEyAWwglSqezJeLkRxvdcJ4MXIX84LHI5NbXuH2fvWOXxKk6Xo
hc3f+zQrX1Ht+FedE535p5qz3Vfevu6AV8q50gTKo9IgmSPY4qCkp5bU/nau4+RgtuP7GLj3qFiy
E1mcahfPY/wQAP1xmVJtXGQUW6NaiL8EHbSJahR/EZMuQf3F4jpmh2UdnEKabXKnOA85Bz0rtja9
zoYQ+f+8s6IiO0yCoUZR0tvOSAwLXcTblpa03JJ7azKDrwNams/tbCAOX9j+UHC6A7OaTIEc54sT
yHd8dMFRf1/28x3qRVYNey1Vcnkzd4zHHTXyEY+qGKnkxIFpdXJq4+yZ080z76jAjoif0jbfVgaP
B92095dTUwX3VTLaP+h5aZ6Ya2Gv1HxASZUXu94gnRqRTvPkk/Z4sk3zWzwiWCkG9CCb0c6OCoLT
rojWaG+EBtnkfncWNmNij+3bhnmOI1Pcf7VJ6zlaTGqCmRe6hzLxTr99tYFWM692TtYpxcimFehV
Jb6cjZVb7rFvVIgHadomDubWHiB0Y3SnqI0YDAWcmVnt7U06lMNuyLX1Yk22fzurhMRl5cu7rhyh
fUZlDxg/jt9of/8FcILqNnnyU2AoyQpjRj96PIds4aXxKSuC8mFxZrQvKGSrh1z3xSfmaFVI3gd6
lqS6bqf0x4KmWRfGV6tWiFTjGvc4QO6BYivOa+uEuvmd/nx/qFX1zec9Z4PfiMzYLFqeCpEyPckr
pY+R4kDdLTo40AR4wvGOLqyhCFKp/42NsNilREOXwI4KP6quM9udL7Tgp12Dc+fRkbm4Xh9m58WE
sza2A1q4eDBNxFIIhR0A0TQoxyISm9goFEAJRW0SLbdlVld4Pds29AaZ7pZ4OLUS+Ywq86/ozZ/l
VBF8DvDayJlrkiZfJDl9vsIv9rpsXnymQ7uc+07tnOk90nBGrdq48xxYM3wbTnkrpnLgzJ0e3bKd
4Sfb82Zp/PGd8vy+S4fiJtXl8uKZDOFYNqPQGV31UJUkKk157qyN9GznCMjhI/nmD3rO0N8xproH
DtBftZ3yQkQ/R4zlwb6aYvx2qYmpsFrq4qmlbAxLvRq+y8A4+V2QPXY+3klew77b2GSWbrHOzPvS
K+uQVdAOccXnl1jqLqTM/creKQ46G9ntGwaZqJHphQQqOnQ6fSQkQF7sEpGxbPKrOhn0ZqwTqtui
fYmXtRcn6rCV+ruwuhN5sOz8ZVo/N4l/3Zkt2FdFNeNiq6yNUEVgol3xuSfAYtdMflhmsXUjYlN9
rdyeYGbPLraQvYDgehwMO6gnJ4zs1Q2mWPcCtacBaAz5oowfIn74OW5XHdQ6zGpb1OlmHkF6Xirn
EgDKYMvGCFtnr52u+HihvyJR767VZDhnLfV4rNUMIbirnjgjwtcdBXHuBjZzV92hTFQ7P2VYEAet
u/U4WoGJZ2yVLAXvK9pu247o9JY9WEUKWzac6C+g7FcMEylSZ8BI91KR/YPl3DyQzfiWS+Ob0ccw
cfjXmGzCFc4yzdC7avRCV104zIf1dO1o5rhyHl+6vv/ejVhMVcWBvS04ICj1yY+nmSKAvqwo7PYu
WVaWeHIOoBF3bbQb0MOFJQ3krdLiCTXmlqz4i9YyQMkJXeg+XjIAb7JQu0U0JMWbdZjk45VurXST
WiyvUYNNsyvjk/D7KPRW62reMZ3AjMI+arenbig4qfX3wSDzc9qqq3TQN7GW6XVKtA+T0RKtJeGw
xn4kKwx5gfM8MDo5xqOR3Ubo6EJYRDRyjRx0wEzo9Lmb6DAHHJamdH4rGWDEfKUn7tCtPzrW1vMr
+rymvSYBwUxfZ4AOI5vj2EbOwUqy/tucdZytp7h7yIMF5WkxuDP44on+qYi6nVsp/NujlU2IOr13
l+7gxWoH2ted3LeVA0rJudDmttHkU4v42O8ffZVkTK+nGrqQkhgnquriJ312A5mmo17CnLQYZrYl
H9vamJpOMLik+FiX1h1eqebSkzoQJi7+oCAtFh4i1KLQq5wOZnLuHINMvo3rcgcuLybno2d8IRk8
ksNanhxVNDvPEvEl8poz2i4DZwrdytx/a+uO4LwJ3w0iqR14qH6nU1bafDbs65FISeJ8j3HSfGuF
xx2Zt92kD1lXPHhE3uQDgZD1NhEIGzSfeMrc15J1GNWfLB7QiroJsuIaOpPY1tanoqa77OtHw6Wl
ks68n0bLaY1ecCcX+vDZfhS0WrU4dFh6JDmM3eSDahoGrOLB+Mrneh7N7nHxe/QXtTjRrqW7NuzM
eQjLodplfEeVzne16A7TaK6fP1Nh/BlVl8/7vLRpK6TUpTUrNfozpAPiVAfAuAz4fZm1FXwpmc+o
ELXnBqTOasDeaUCN1cIvTzqywMeUQyaiQt8+cTig2WCcEwjEDKJLOv2MC8lGsyg7T4tyrFvixzve
mVKlz8qDL9EbXborCgKQ6ZreAeDxD+i9p5uki3ZirPtj5jIrosfEPTTN52UkBgGD911spN0qn2a5
cvzkVvQa4kIABAlRzRyKrjePMqIxldNjvLZG8e55KaIQZeUnvg0nv4KNpO9sBA3bLs2iU6d7zgGK
Hc1s2y8QPZjRmup2wSUWGoxI2ced585njEKaVPGJ3QK1QIVElnNNcEia/E21TAhrnRS7AhAKzhDz
u185823q1WKbTpAYRJ3OoWP1IBpJGHxdyp4PuGDKR2Ndz+ZBKtBMmceB3H6zObAoVR0C0axm9k0F
Gd2wxzrstceAfRbbnGVxh8T6GHk6dCQwIwTb3zjF7BqtDh4msWOctmerRk/q5xPw9ZR8MQ6hmaBv
GeUbmybZJ8LfT3YqGFGPYaYwl7mrq8kS04n8mDuVruti9n3WARnX+XYcZMJSmy7bxbSvSammIUUC
B0zGR1Qo7kFoUS1U2MO1lM7eNWnzK/HgWYZ133LG46zjP+SF/8lw8nFbTLRosaFsXYvhTUYgIAeg
4I4nYdzWHBvebKvl2E3mlH/onQrFjdOm4gZ/DL+CdlZt9qGHiKv+YXPIY6AIrO04DMBhDKJRsfWZ
295NGANMQarWcfAzc/FLGzPNFxbbWmbP/S4p/PgqMIrHgGj7Sx+5eutKQJq0ajipRalBJZPQzCgu
Med9BeLTzOQdBqlbL9UPi5G+1MZwmNr4QLLaXep4D0AVVsBVYoB+AxUWW8FjvCod426QOysLSuZt
yXKpHF0WG5PnhW8/MX8AFMqwChpe82qppNyZULiCLUbz7BnzQZ8dhoS0qz1j6T7A6UgLfNH2jcnY
j461d6+gthF4vy9rQPnovoNrHBDxbszcRe0oSYMMG7pJR9rTKkEbLYIEcRZfZIiBapFPASY7kira
5NQMsfk8pVOWkftAGFfIxfmcXYUXDvE4X7op673bLeo+98v4TDUJSC2w146Wybo0WFb8PfEiFHiR
v4EtGqquIA3Dy4tw0E6589Yup4XiYKtmCiL0Zjdu6xFoYlq3hByyiNZ8qrgQQxVEj3kt1yUW4k3r
iPjkJXFznXievfPIrqSrlL2W6ZyEhexe8exxQrARK6mmjO/ngq0Zgsma1LVD3PXdbHW4jILAOcMn
nqDVdPwX297IYKh3vszIW2hr81Ba7hPV/p3JMoTZ+D7jhdsmUXOuC3VjTgKfgXpeu6FYUCx1crBN
b+3RLPYQhCOU1x0DL3Bqz3BVmtCbjJsmFywKkoZDz1yPcXrzgMyM4SZxKPTeNwpRvxMvtz681kWu
g+JhsUNl2Q+WMe9oknqIboqnvEK8YLrqURnRwszYI07CwLsrbE3DiwN8wx5O+6zUrXFTt11yMJKg
N8DMTkmYqPlLidcurL052Gq3j7d2Qp8t6/TV4FGvVnrJd3GLX270ZvVAPSkvHtpcdp/KuAJB4x6w
6Kyf1BDva0eLvaoyAiSC6RHOK1MuUx9SnywELzJxIIMH2Ay4cKnOYibiA+Y3zBhIn6weeySxxmGx
2GI/p9OZukRf6pqAG7wA3RV3xCN5sCjf4j7Bl7PU/lWVUvHpevxUS3s8Zo6JoD1qwRzGRFT0S7Mc
GN35N2mrvw9MFjYV3JzdMKXpnTG0rGmsz6D4zF0bRF/LqqemS+KwQr91NIZg3JfDWrk6VGW0a6Kr
wBzfGcO2R8SabJ/4jEPDHoKwqsz4OC6SRv0yxnc93dkwg/EMp4ThS6Qc8wYx3Soar6cnULDWmWs9
p3bqhgtC1EPr1ubIXEhHdwti/Z2bsT406ND30hvyJyp9YploJG8ETZ67Jkmbe62KYnXrMO7XkfMl
bszxguNyuQ7qCRu67It0By7HPYGMoDQK+uKQWX2PEKDM7u3CFReOQ+N1TbA1fEDULpJJuteFvtTN
lj7YfF+2efdtLN2a43QW+U/uIO4oIxc/rLohVxSMHRNTM2ZQ8gk44wSRBoVbERZzYYYGI2JmFwxE
Q4NfHw4N6JDZbqof5Ekl+r2O/NnYFuh8f4hBg7Fi/llskmC2LQ4BDuLcBK7zpbVbRX1Ut9dNlwzp
vptXDUjBS+oDULPju1yo5b4WFU0auAYUYwo2ZYIBOKlb2DoSj6stUgqZdClNsDOZRJ3a6F1t196e
77mBZ718rd25O7hLQipI6aHgcFKqNpwJ7dGVcdgv/p2oin3icV4hBTi476XVhkhbzYvTMCzbOWk1
2KfcGYmXLaCJ7gy6fSF8IFKAxFOtguI2GSmH5iG/GsFQ3VuD6PdZ0X9W2rl1DE44mcPIuAQXeC7z
0jhOETPrUhG9JWKaaAn+PVYj761Ti3VtdekpNpTaRL51Z2fTfByU2tkV1GafRrw3fEqoaaOg39nB
tG+74WLydNJMf1ZB/ArVa4tDpw3pBlxFMjhNfbEzcR4x3xp2dUYa3sYajHzfsztimJJ2fNZxP2xh
caUccmbjsrSxDrMucQ5UQeRxFcCx4szlmhDW1gnS8C7aeV8rE+zrMnp7K5motGNKoICB4HmYYvdB
J0xDIZdF1mfccj0qhzoaXhZMv9djFWWfO+z3YTJ3gQwbOyp2jY0foKO4TRCQNNEVTMvuEwXYve3r
nobwFPtHI26HQ87JZZOBsmFn67PvskzzHe3uB2XD4aGpcZsI87tyBWNp42Rmw5WZqT0v6Y0mmK8d
G+R8zpWhmseocr+A92eLBhdKDRLYzj7xI2M/YbR5loJB8QZxNiEmKe4XnTdIdcuMuAh3VwOXIamK
vEwR9v5U+J+LxmNMYHdAXpqlsj83wA3esCHWIKNT7OGNICdpMIqTPVbuTohqulOVdduPTT+GAf3I
KznSiCZ50Y/fkmV9SwslX4A0kFs4VcWJromiBrWph9kTvbG7LRNTPJd5QWGfpEh/dJ9cvCRwGDVY
0d42DPFG0/XBZDJ09go+Dw4IxrcScxWa9lQFz2XNa5KrGRhA7WfHySXlNyrt5RMUdNoeDJC/I6dQ
1045Z08pulmGFIZxqoTmftTW58EVX+uA6hfaTXYrouqtL3rnmuPK/GoKER2RUDf3M1KgQ4um5Yvk
jHDqa61vTbN27sZUiguu8eyq5ebesiozyWiKgn42TzJvqvHkZXn+pWsCVMHINIDeZTwDmn723PRX
lViSm9KYy11cNuEs42zXNFZwJKrJfCXw/Qvw5O4yjHSfZYGqe+KG32TuHITu5NyXXZyPx1wX9ntc
tVPo4Rl/5HvdMjOtOFlK84Q6mrSq8Ufljqeli7vLbA7EA7lDNh+Lvm6GnetM38cKPVhazCtEFusq
dKnQ7edvhjd0uzat1T3opphRDo68frGKe2+YaTWavrWPVBHQv9azfCQQKOYk7MotzMM2FF7+inDT
fe+cPJ9D8FT4+/z+m8cCh8bDXQDuMvjc0PKnSdUuVn1IPSFu6pHC1bKzLyo2GCuMjn+WSfsdV07U
HWlAlXtl9N4jJzCBvS4e9irj7qRp/Z4NDBxHA2Bw4vtmWJfzszIAPQS0h7bkG56E4asb+kHOhR4b
y/H67c/Z8uYlyDMZJQctnZbq0bNytoIWhf+xHeH99kFwVa5DD3+qqmcygBwihkhQWgge5diNDsUj
yp2fMHxXEnb/IEpwKjAz0TmaYm93JsKsHkfewSZSN6zgae3H1kR1XyaFd+yUS/tlsttqh3asJCMN
K2av8P2P3uIRoESbTHTyZNn9pdMC1VUdOf1Rmm50sXLtHLzOyE8pB1m6H1Z0mkvAIb3VD3sdZBcX
5wyWCEz7flKX23yEVl+RXzgqsROM4odmYgeSWeLfRUu3uog948BXsTCUWqInUVB2VH7Q4bxAaEnJ
UByXxc+2IyCeg0nR9RlVINpIQQPYo9FO7Qe7XiOg2rlNwk4YW69DJOODLQL0vSOdRtZuM36nb0Jx
JBvzsWScv41XA2UrZftQtME5sEkYrNLpWnnJ13Sp+y3jyeyK8SgHvHy0dxnyCfDIFWce22vk0U+H
ZVejk9gOU/4VL8hLnXIWhsODcE73pxYYyxGmZA9cx7X2qp2f8ILNL1Ni3CLHpjHtBc99KirilYHe
w4TYRNQH29Rc5cQ6OMmquqkK55FgjBaBU1uF7IItNJceCtDggkqw4wP+MXM3aPUg2KrvxzZvD6Xh
wJVJzOxoG1JBlkYbFeZlMT6Lqr5Hf+BuM7qI6GjXmexMR9bM5mAT2zm2YnRQunCe9F8vSFW5DzYy
DiAIhDuohGpNCLpQQUa3cdP5vrFd5nYMzYYsPdCibtpIAObQ/y3L7E6oOtMj9TZLj1z8FwxWDvuZ
pqWnDH3UY+pvA5lXqA/JEUgMwz26DYz/pOO99GO8Bmhw8UBvvMauviKo8Y4poI+4bDk2qfzaNFLz
pu9JkEy0Q+pGIWYoQJXcByAsyPmjqkEnwoy361lzEOVOts7DGPYFbyrnXNmamySz6rsRtOJt6yO7
t8E7csbqpv4FIfl4bIZ6uqL8apixGV+XIVn7Q2QA8mLf1q2m3pkzeJLBWm/FID6DxR6vwLXNN395
0v6VO+//N2axB8v3/+272zEi+BAzsP4f/td3J/z/CDA/SMCka5ue/G/OgLD+43nkSROvhVlSWCte
7f/47uB4+S58XUBeuLnx4P1f/ILr/QdvJbZRutbkcJvOv4qFtX72oHqmyQkPxSHrN1g+h5ybny2b
i6A/2KSZhZfNFBdC2j/VSMsOhrW4V90yB7C6y+oCvSE4+BaQFLuZiTr1vEJT1yweOyn73bmqmAr+
7Rb+g5d0xT781xz71w8j3Ufww1DOBsL/8MPgJxjZWOCv01OtL1XXI7EX7cgPpT29dQ2mZ7+/4K93
gmGjZ0k8iCAxvI/sZJxJTdqCDQohyPQw+/zm3NhG9/L7q3wgpZi26Qr+OBd/I7AX4h0+3G/doqP1
Gz9c/AnHfbTYNLx1yowNp9RzZgv9GhVYrVyz7h9/f2nro8PSBuXnAV9wAb2tf+kHJ3CEH3Bg4493
9iLz9xg9PfJyTIqOA4+IIFW7IlNGjvtAZuUGKWWFdCbB4FU6prwpvFbednblv/3hV61X/fuDXn9V
4NouAhbTks7HcHcPtVNgR3EURpNtIPF0vaO2FLKdyiCxteb4/IAF7DalTXuB8L6GtqKjknIwX2Fs
8QKCizV6dOGcIjw0aH/4eesD+eXnSRvbLF+KJawPD8xf4NkCJ4pCzp3+HvMDA77MaT5DmJiO3pxb
r05pKKhJqTIPlgVSIUBgcoD5ry41uTmX3/+elSL54ee4hIMEFt8q3Ja/nvHfrOtykdOcQAegheDz
ITYs8vDqOvRWlpLvdAeLPbIjd/v7q65pVr9clqEImzrUF8kLwX//t8vCYCqyFN0dRQ+6pawY7LCf
pwLlts3orGlmjrAVCsoECfw1FpPxYGge6YIKdJuJoD3MtZvvlLDqsxElxrM5TssfntQ/3BlebyH5
AawWMG9+/olTi40QXylhOZ707psOhB9A1CF04mhCdje0W68pgz88jo+LBtZnYIvCZaXim2IR/fmi
oq/tPojSbKe8iEYwXCmkG4X6V7B1zCMwwNe10HKpvAGark/nb3e/kgaZWHmU76a8BZchu4xTQm+X
D79/yr/cQeLJV6c3kyCyy6S7/vd/v0zK0pFnGQWWxB+gROKcKhkBl8npbB7IYUXDZpTy7vdXlb8s
iWsqugWj33QsnOkfIe8YSwNXmykGqXIxoqORuMYPx5rIEFOzTvYlLOMYDVMBrmI0mpmoqUpROzbL
KEainQ0kHQb7JS30oOkeQW8nRJ7ZI2EtcPLcbesKuo+NM9cPjYfGaOMhTnrIMpccVIEJIcOReq9d
u+VQ3yH32eg5aq/INidmLOtdfCJ1aUbX9AXUdOhZIg6tmQl1w23EP4vbig+wsskUNwQGyAZRzl+D
7Z5CMbG6l6Se5I1plGO1HxKhzrwn8NwnL0DZnjsJIsk8zUmZFr1XPLZ+WlDkWqRHhdXY1wPqjkFW
99NQ0eMD7uejA0SgiKt0KN4710WzHdhz8TIFIo1IpzGMIVw6No+ti5keW4qDeuDQaIhFstentqav
PqaRfikc7M5p2VRt+PvH+U8vEauTbbFmQnOy1qf9t5cI0PQiIkAE+KFKRAkpuBmgBHIn9arzXorh
hsFLtfv9RX/ZQ9ZXCOs+USP8W7A0fr7oGOFRtuPaDUu7kQzfyVsmiKYOEf/If7vMsArSYOdKK0SE
sNWfL0WLIqeSCrgUH8TFmunhRklCaoldO2de8XkvpVH8Yf39h5sqLcuWJv0ksl3Njzc1jrFiLbnE
Zxx01/k83UaoW5kokoNiepQrssPu/q/vqcSIRl1IYWgRw/DzH6ocDqHx7PCHpin5ejxwwun9am+j
/z7+/lK/7C4rFtqmIpE2V6Qu+vlSFHP9MA1E83gL2ulhRso0xhi3TGQz2Gmb9g/X+3U7s+CgefTm
uB5ltvvhfSno6aoegXBYyo56p/SDH0xvAnsrcfPvHb/qx4OpcM0j99DLgxl5EwOY3LU9PPC+Osgx
H1TI8dG807FVJ6FT4flsK4Oo7N/fmn94s32WxJWHIblDYt2A/vY5YVCoR2NVKFUoH676FauikYZv
ZU3H6t9fitLUDyxLshivyLe/X2pALoj9J/ZCKymZKvlGesoMw98WLMZ/eAD/8D4DFFm/VkZ+v5Jv
cIm3zDwZeLeLG1314Ks2jJXhgvltShOqK7ILIvLhD1f9h3sZuKQdm4HpML40P9xLhUmbhsUC5cfL
K1qmDr4a2tibPsbV9vt7+esbzWHC9qAi0tGw4dv9fC+TafGKeVXBIMHB44fOHBtMT15ixuyEMMLi
+vfXW3/6T2WhZZuUhA7MDJdd1PzwQkcJ6PpA0htRUrv71pi7q4CN9Q9vyD/9VbYtHa7Eyi6F//Nf
pYGB14FDHFgq6SQhXe8PWHj6GzJ51Vbm2v/D9fgnf/27WBVANK3PC0Dgh3eyyIOAI1llhp1EH4VZ
csJfUlnOABsG8wtuFWUn+HRnDD/tpJd404+rgCZqrXnYgO3NHrwIEseuJbKnCAHklk8qHbIqRNMT
IWsoaIGpdqJ6GDSeMfLGFibiriamca6Lr2mk5gPCpfFHW6bkqiBhEXvt9WzYhZ2M/V6N7Kub1odq
tSPYLb2ZlrJ5nzKTaoXUovJO1TSv8WK2xZvOpglXsxmv2hiz6b8nShGpN9QxvuzRJlgvUlRd2wAU
YMfpOtMXzmvmVzSc0wQfyiqfW8xJzzlP+wdGzugmEigcqEEWRB1+wyB2k2qjok+pPYwufmsR3uqa
k/riKqeLzoFXuOtNjOY7pN/r5FMWRbRvQb4RwFomzY1jNAi78Dd7eH3zpeAc2KXexe5zvCTBFE/f
RafJEUtinIyy7nS5m/paPHFkGF5xpOO5z4vRiq+wRDIRCoD4fomGhjkK/B4HlRGsYhpnY9W9Joxe
63232BzpmCqVBeQ5LA9b1ORLfkgnz6ViYvqP0Y9JSrWZSLr9SovOeMD5gURBaUBk2HYAw2zIc0B1
gtqL/4RK0P1agtL5IcUw8nfladzvEWjHD0wuo5pBzljfNtKoX6jYOhTKUcqIhQ5o5aP10YzkdGkw
iRgx+cRMIUU2bWPHQgiZLW2H2QxNAgpwuzK9q2KZov7UE1rxXKhScgDqJUl361z+vAa4YaBdgHAE
Nh6OA8TZ8YJZm3y60nIwhuFAR/QVpKBk4ZxU0YUnOFkM2memz0B10Prhr/HG9dnyP/RqC/0NFJT+
Bh9l128Do/GeMhPoTZgqSJHXo1+qEyaC5JtQIsgPSCvx4XejnHc5rttTalfEWUAajO8HuYgnLoQH
Y2ob9TJO1fLAew0MPErq4Tt8maA/5CiuyNQo2eTQB0X6VgLkLv5QaayL4YfFixYPE2CfRgIc2Q+L
ZToxZ7KAdIc6Md2DJpovZAsW1700xh0lB9MeE+KfF40NXQrn9Pul89e2CIUcSeO+RZMOTbT3ISei
EpbWglFsiN0DEgGCB9yRhVhCfwafV3Zuve+dOkaHi5S8bpvgNnCUdyt44KHv9uNVjVjjD1Xmr1sV
n7PkNEuFQhXmftiqOgMuulHiaAEhMdGgQSFn+DrAThQU93/4+/9h76DkWv/4AHWe97HECHJlg0zp
bCwVdnXpnQRpW4eXSDDceMQR2X5OXA+faQbEw2oYL3HuUIRPIHnRMkq2Hv7RywAiav/7H/ZrkeC4
9EXXUy/JbeS+/bzbpIUcWyurPFryiEPMfgwg6Uikr8pH0x7lsnoxumH8w8v4V0Pn57fRYb/hoqxZ
5H193OTMoG+WfBjhv+YyPtcpC37MpIYZSd/vF5ttRRq5d0c+oXdiqEhKYkS25rvB+ORT20HD+v1d
oBH28fOgd+z5tCXpA9AO/ngst5ppQoRCRqZehv7skGbp7nPJaRB7VQS/yJzmlMxqr++xy2QcRUTN
67PBHGGfY97hbwOwFRaLpfJOUw6FnLCqVYFvL67zP9Sdx3LkSJtlnwi/QQuzXgVCS2oyuYElmUkH
4JAOONTTz4maaZvuMZvFv+xdZYnMYgTg/ol7zzWh6VBfxveQguZAp8xZV0XJdBRNGBF1beELihtU
+2/gC8y97cuRXGPrDrQsOxBjdk4eMiZL5JOIZsHlEDXNIRmPs+e/E0kNQ8ecZ8QUnsTiy8uksytg
ejy6g21BucL0jWqPCZoP86ZzuVisrp8ObPYafxV4anyt3daxV50BaytusI4fLN1nH07jYAV2RsGq
VLVlOPMvZ1353YraRac7azM8FgyouNcygOQYPgIyMmt367AlvXnE/bz6y4ie3iL58qY5d50YeIiF
HCufzWVNfol66QImCBC6p9Laj6FtLGs66wscI796IIyFhdyElZD1TGoWb60WSJwnEnZ3RE4w50Kg
wpqrNUJ2/3XW422a5rn0Yke3/cNU996fnIAmxKbQNsu/5TCb/QsKatN5XbBX2vsWJVpJRpfKTaQf
TQDBN0u6wzIm7XXqGn84E0wXubF0kgVDNUGe7iEf+xZAXYokfMs2VFmPNr7jrZG6DjFVipUtqp5Q
ZbHHEr6J66JLbyjMI3+FXWp8McUEAsxP2T3wbQq/Xc8EGt39Iw0hf7aJKWerHLP7TpNkfOSiFt8B
DxGbWpl5XxS94HyiiFzaVe0iGmJ5ykVZpWb3i15SM7PKFVjktM7a5BDOI8ouvxsHRnSlZEoQIcdd
ZbIzXPZ2ac9WG5sSsg+C3/q5Bl0/Yk18qdsxwBOhimnbZFmNCyFwtF6ZXSLlpjcmbW6Xisf0DjvH
npi6Q3DDdxcim/Xycl4pLLdA7+2+e6NqYG1m5BFio5oEs5mhvBew3mxE/dmie5ix+ILqUgyZ4FeM
o0elZwzNX/aodbpv3EaP5Bhbto4zXyLXKrQq1K4t0HLki8Leb5Jsbp/BGfNH3lHRe6zYEEUGx2Xg
ns0wwxp22kjolhGcIM/j1Jyxy5qvqYXha8vc3Pjyx7sIs4pKIBRq6TyJQ0qmH8Kbxr0B/1VssiQC
04Cpw/lYqtn/pXH0k82rE5/Ic8mKYT13igqxRxZHnHETEtc3zyZhb2Kups8RZxWjGQzbH4uBJjSG
WouFwDfdeteq6V7kCIS7tQEABAgOyAGI9i0/RdOZr7rrRRejb2mP0+Lmf72gMx5FZ0IHa4ps+LL8
lIUqqbrmL9lGxgvSvACOCHx79BfOiNmKac1zj8atX4/+UPySeeh/DHakXzyM5T/ojoeLEg3mCaNr
QEsRA7y82lEjvsigC4wVQkVdxjlybpz9KrVBFTBOKDE/sE7fFK0VUko3E5AKeuxerUJ/muo4SWbS
ZcZgKiJU+rBcbFdIeUfGWRlvaGHdCuproP4ZSB8MApnzOYA9CfDvtvORaJbmHq4hcvtgGDjxN7pH
yYBrOAu/u8lDgjjKHnVYUATusF1oMh+SqR0/prJC/mD7VfgqEYMfu5YN7NouEBNxtS/iYg1kYmBV
C6wZQ9gYFutm7HCvWBKYCdua2fH2XDSKrN16tKuDQEqdHRodQCOEapJdSxwvY6wQVREvFxahtVE+
aot1ZfnJY9PU9ZuVQpaBW+VmCyqkofuDToijLSTqmEy3WYoNUwDUYD0frI5blWMQMCZpvo29EYUr
hxdUsRxm645nxE3fzMTGWBQtCu1QPTUzLD6zbtejKVlqibCW8ha4feWvkUFM826JIvHjzK3092Ot
jXe+aeR6te0Q7d1iG0RdIwpQxelgZXIFDSH60LQL6OtFjswrxFSzKkrYPJtIav91SCquL6Hr4k9m
LSZpnFAT3ntTtI+tyaqB/XhVndsZ92zcJCSpQAJzpyTuQTBl66n1CuITS3SkKxXW05fw7XpY2ZTQ
H4nVLl/qTkHcp3XFhdoPDgt+vkx9nty2ZvMUeExre7KPSUVk0zCy3Ae21N8LNZy31kepesBVaeUg
MjTtckA0mmTQDI0CF/sKpg+GkX+qhX9ruX7JvhWWg5/+P+7/2XcNeCYTaf9PGv3//dX/uBU8JfL/
fwUfL3+/gfn/V/RtwH/wv1fwxPyG9/Ewgy3GMZj6qID/TyoWCQjEHrCEZ49ONNYdSvufK3jrX+xz
2NIGbOLB2xJ99Z8JCG74L4/Bthm4oGrvyzDn30xA+H+nHDYDkpAin4xb/jB+2/9e6c5C4gP07+Yb
VQN7Q0rXTUu0RxTzmldGd2jnCJNPDmhFUWrFSge/W+nUK9Aj76oy2zhrHXkojChfq/DLdOVjxqpO
TGU8kqMdMxIDfw6InyMbJarRu5el9qqr50anoMxhmEQUjcZc7byuPiwUSy7hhwD7plPB7LVJLQ+8
1Cb38gLnIqdxfTEAjuZpfYm88tMvzW/YsHi51E9nRJegc45mEzyl9rDVLj6LtzT6W0+nIXrrF3Pv
JdAOjnDYzxanIE6GLjfnVUssrMm+N4GAht6rdbzvqPmSE/5ycYHvwzwG3yqOpYee+C6ie4jwpGlm
kTFUh1lOG8octsinDmpN4IKNW56X4oKOlDEGjBLP+M4lJiJ/OYzRcg0jqIptuTeil5FBCeuKW65+
LUSINbzRRCth4xhWIj2Sf3XBnKX8bBf4X1DbZv0myob90mpEzRPd+YNXuz/CHI77sILQ4P01hPHS
tyTizaT7WUb3osTv0KN3SsjhfE5qWFUQfq122s70vGzYHnDHbjxSA0JlXlK32S+mwNsXQZirO7zg
cvrO1bQrB1WuhulO+xjPgTne0lmhdAL1Ioc/Um0n+RtM/J2aVsYz1UgFnRYPWSaaRxTp+2ggmt24
uUTYxGIs+wMLzfxR8MemVK7SOTrDg7LfcgZKDCDiZnwo+iNCsRVx1qBuzArfbpQeUl2fh3sAryQR
0EvUE8OrOLAe0NJu0sBZF0o9CH94VqHUK2R/u87Betfk/Aqh5q+pFvUq8OdHUYcnZzChWWUQLsJl
a/ZLFBMdtW1G86nz+HQXKT8o//rYpt90F+vHMv+6Vh+sOaMvc/5mksAsBuwjQRmr4b2hpT4Af4lz
T7KjpwRsZ/u1wyfqUOCOpY2fMGCscoj6YeX1Fa6iNo+Hroatd3F8/ZMH07WL8McquBh9vUvg8noS
m7daD2h0u7A8wfxauQTZpM9csxhT+7X2fs+6eFUC0xVe/oItl2cOD6Ajm1Ud4i7WcehYG7/LYsYy
qbVsyet57239nGQV+EEGjyjuDUdd+7xEaO49dkETW01xKFxjPzojSDLzm7T5X+geeA4+omVPN7RO
8CpGpcLP+NbX6jTg4amro2D5yIb8NNgEWEwRuR6m+zD7wz6UyWMylD8pyP5V288ZnlzL4vnW3Gje
VS9D/zuw1Xek6mP6z7cBezrFD5wNOAEM977NbI/hnP/iRnyPyO3A2e/8dJH517JNitlwiDYFOAC2
4RtGlyfbwOyvQDCK8gENx8acwsdJG+229JaGiDWz2sIzfQ5y8SvyJB61VgY3Y6bXM5bwkNaE+95d
Cus5NMR2SosbK9N6jez+deZFUhOnglnsocngB/61NJvM8z6kfJBjtscq33GCPGf9t0UwIPYwQrJw
p01N+mWF4GUDyJkU3AzrcGUin4blZrCzMxN3uRXam544Sce1Fcxnq+KdRpGNeaIuwFYgVybH47lO
jXPmmu6Bg93dtfOrrrCsuvbAOiigcihbuNHuswzsVbBkGbK9jml0AavPTLrnOSWkzZ9tHBjVDTm+
OIQkE2590UBpVkG5qS1Q2kvKOxnoMaeWzD6l3RH8EW1AFd5wbxk4fM9h7c4vXmm+q2KGPJqf8sC7
WgQ1JO5JG2JZN0P2t0+NJ3pG904q/asSaMwTJTYT8zzdA7Cg1yrC/KhIT0bvPT0MiMN/OX3EtNNP
YU3Ong0J/S6sHBTufB++RDDzGrlGcia8Q2G9bynKByLZG7c4B14ChqCf4SA1TB2ufetiXQYsupK4
FcIM35HpGAP+Z9wNZuO8BmgND2QS+3drvf9sKA9rn8Lj5hnmJZmT5KPXVcdOdcreqKbGrceo/5EH
I0eVJ8Azl9l0Ei77WNG59d4vEFRWAFE3ZOS2pHuRj4a6OuEyzCUc7eUSqGjbLnRps8Frp9OdcIyY
8+zbM0eNjVthDfPc4uRKjMWCkedG0ThvRNrUBwsiwMqu/+BRfLYMY+8AfN7O9lOHVeWcuD1MDQV1
R3FePXDx8s4MkV9dQSn0Wyfthy8CpNFUFS7Wyzmg1L2LfDht7eoajDjYxmVoYWcvGN/9F8ObmsOU
B5yOdOHxRNV8v/WE/elWprlOQ3ibI5Qc2fTTrgDL4uKdK92WQGKoB4ceP/SGCMgSi4UkUzM1t0BQ
Oggq6XshsBaZzllMjT64c/Ccybm6uGjtv3umyTi3xvyYMLmG4eCFMXuLZj1bNM9uSweg4cPtxrb2
t3z4VAO+/VXitl+5wuKp9dtiCyf7wXMNlKpVkcRuY2ATb8p+iwyc383RoHu5y25VZf92rGLaeQ1t
GwjrfdmGLyxCbp4Zgv+uvfasTeqD4A0pXbQjIcWJVT4tMfLwLztH1wz7IzuF3oi3pQvnvfQXd494
m3yk9jJPO5OyPlt+RJ/dI9RoRAtfvS9V9WfwxaNEdbJJQ+j0qV1cUL++OlkH32S+pKX1uBjB1nGq
fe/pF1uVa8vlPkmW7ymQn+TJcGJALOVjz7Jih1dz5wPbyKZt4p5Z8rCnv5dKHhZ+Dya3wvsuV7lF
EFKZAEFOjwtpacwc9K7AKdnO7aX2oBhP5U1EOi7GW9t5+6oyQHE3wEz8jTFIMvoo1TrX2hiS98O1
miufPfXDs+HmERbFKvhVJ91wWgggFncaTYtVcKCTNQysvOWY3+MImLbJUkWMAUw3OQQM5XdS2NNW
ATZd9ymKf6iVWG43fbuY8OzHqNi4C4lTK7RN3l4EbI0gf2SE1+O0OLaNE5yolP0vadypKmZSn1j3
yDgVvbmrG3TcqFu5F5G+AGGFx3gPK8LwLEh3sEtcHsPQezgybSvuFm4lUnGW05C6xpOVRvlOjwvQ
llRa50HV+SdtXHtPxKs37HGpkTo4w8+kz7GOo78N8CTkjhtX7TTcPBwUh7bxzH0OBPVduQjOIFPe
nQqwYWNytat9YzbzS77MSNYiTx87t/d+SiutY5Kv+sfINH57OL0h9rd5fw17tEOTqO8gAVrLa848
YKvDKnthNG0eHH70O4cQQ66mRMkH4R0KK2j2RBnS38JvjBf4yhx/qbP2R6TZozWWR4VoXsZB68xb
zg/H2TPZ3E8Fk+chyj7srptcNp2m9w7DMYuXAQJFF+j8geBlBg4MhRxw0kBjV3kTJq/+oKMDiPCF
LxVPvwDPx/FXjbFVdsapkpAulzxy3p28TD5Kp4Mw6Yx4uUkypVBEXfl7YcyxMlpyDTmccK4DI9WX
qTLyD+ZZ4WGyyMHk8iwZblVFM/whTdvdT4NBU5v2n57fmxyI4EEDAx+QXYdPWeTt4EQD60Paofxw
2xLDrk0Dy9mAzJUcL/xUpBY4wrgg7LqGanpzMRSO83i1mWnyKA3TdKJq78DzVey/ZgLVtUw+HXfc
Fuh5GUlU58y0zlHKNTiHxcHU9Us4lq9OsWzzHseHCwbXrV+4XI9OF26AO/briU3nhhHOL0Nb+IMM
a8toqtm0Zr1gnu4ebF2QvKCrmEgd2A2clzBFkkth15fGSg8RaxFjqRkIjc0m8sUbqDaUYsmtQwhG
+Wd2h7pO0yMZnVB37QHijYFrlmCG92Ukk1cPNh8+LAFph1/R5MNG9dg++XOWHfPZbV5suyWDjKHa
y1JkGm96gENwpP1zcwsLLgEf6yZXr0uxRE9SSvSyYgnjvvCPJbJsnQVimyRIEVulmcVJHvxQSPJ+
A2h8U2McReBu7SZ6mq3PGoeP0/QxE+NdwgyFG2UTILGLUsxQLjkXoj/bbIT9nKoyspuVNqYdxpc4
tLyfCp8FxPhtb4RHSayJqfJLa70zMW7/RNbwR3fYgRi9Veu0MNW2YN0XW54JuLruCdsjYdkO6QhG
eTIXPazRATEsgQ92z2LiBmGXgfpbHEPLvgqjQ2tu6ocmHTEtBV64KyIE1FmX7hp4hl7nogVgNoQA
AEfXphhKFscY86ott0VwkYMnd4stAAlljvNuKo6ILvXZTlvgM7YuwtlrwagKrkFBhIiTDRvLKmAQ
gt08dRDOBE0cEWm2KPJtbRbunti09GhkRfU6GUa0wRGePhR2kcd96gTvTkFyhm8qtetZ1ABKXKbo
vQ3F8uAz1nzNkVk+B5629yaRcFvNaDqLwyLy3m0PhQg0oPxSVAZktIKUQAzBLouQkKUguqj2YJlZ
+T4y/HkRRVX+niABfw3UG8d+0cbRRHzYbXVr9a/REOibxgB0NNKw+PSFJAwHttSwcyvFnNaLyuga
jX7/0Xs2tnuViydLZ1xMAyNQDKpJVr5oZ3Y+F1CoEgdxYLGOt9tkDXlv2utcJnhpquDFU5jDwc9N
V+k15mkhII06hAfVD0rrObHbuyBQAdF2BYR8FbTXhMUBYGu/4ejPC7xea/BV/plLYDktLqwInhxV
vffEWvDQzLjDTPgxERS4jykKlFo76dy9Q3jv7S2yTvuNOcJ0UOT+bZBHwz/wALABHjpMIgMUEfXK
fposEmLoarW3tqtZ8tEMXNQhXAjmt+lbgVN3A1xRPET2kP5otCbWqhPY8PD6LPiVEsKld4vXDvAb
bWu76IA+MTCaGSag4I6IZIgWZWDVUlebqu2wW43VOeWpzaLpYE157JB9jp4H6yWM05Xb+y+loR64
d7vVOFAtQOQjWcV9NsuUZkYma6CJ2d6aDGa6Lcwgp1qsP1EJwdgBUs8oCALglJNTp7P+SmT1IUsg
mFW06xvtQYlIjHAjI/kBm7zY2UDwYTFvcoczPJDZY+4BKE6RbHuN/FXVJDQYs/2hyvLa3HUw2jDF
S+gqthke4uOhgtNQBkhvm2oZTgXa2jL9WRiZuEzUB22+6zQ5YEffjC7ZR3Z3txbYC9LIJFn3hXMk
/I+lHNB/IgzGc/0P5yzAh0Ur5hDPSWt6byYfw0D6/M1xgOaio/U8PPrLK0wLAgKZPTBWIoUTQEX6
YmY9owKnrtdUrAdYg3sPEyg6IEvQ+lnNxW7+9vZtIZplZGcCXqik1W4CZuq+x8aOUBNjZK4R4Gjx
w3UUnTIoZHZb8A6xoepM8Te3qm1eBn+bKSteq9KA2YaLOGjRJUdEMu8tu6PqJrd6haX5Rnt14KP8
Y5DGunJ0YgBX6LdSTL/J03rgkOPM7xc2W82fmdWB2XwkBqnnPsMT8lJGfJ10BlgV6dTyIeRAkN7O
h3RHwYAN2jeMN1YuG5QqdKdRc2JdrU+m9CFLInzuMHxvFCArAHPlgFWOyaGX8N0pVpvh2Sm2Is9/
tb51gyz3DSaCJEXNHQr0EVAxoYtrCLzujlsoRGtRyY2qwd2lKSOVdm4cXLgldjdeobi0a4KsCGRe
tV3I0QICx+peEIycEw1GhRCjN4WLPGrC3wQRsU+oSFqwTHmBrx1hQdUs61a2XC6WwrtWloTNRBeR
gKLSZS/3bc7GFNytt+mchuFLNH8lhXlGbe9fObPHDZ7dk4tqB01CHUEigLnE+DeGPH42mQptfOHm
vyFy8RD6bf2+1NOPNfbedrl3o6Yq8g27uSt7o2MkSKOc898F67GzK/yz7oyKMZqFO7vyo8s0OtNN
diqAeoymOJ1PJORsdKZtbiXvx8TcCIczuvg8B1ijniPV1G/OuAQbt2Coy379bvAmOGEaMByaKUlm
fTERjMP86Rkn4RCLFtN73/UAQ5adn4nHsqLEdwb7baYBZ/EfXR1b8HlV5WIyn4EK0aG3KAfJ0yJe
UXAUu4jQ+pMPs37VV2AaF7ITEcxsVDo9WEXpvZQMG7MQi40Ahx27RRrs8IUHW7uesbRXOM+p68NH
I5XfLYwLe3GP/J+8cSde7mqoMgh/R0XFlAvqJc0MdyPI+YOXsWO0UFICSzU3nlE/wMpj2Ogxcg5l
tmOjhjoZPclmdsNTRAXUVtP8yWVlUeuDG2AudNYS6jjBcDlbo1k9DJnV3CgN4CB0J//+XgyjC+xu
zB8l3Odjl4i/1pCS9+Mv374Hw4jFfQhxmvgFhGqPDNM4JNWkt6JQ9SPCREntAddnRRZSiNxtsY+N
13jnuYjErTbsbN9ZUbbNILvgY67quHWdmIvrofDRi2WN/4YAbjfOqHvtoGkeuHh2VWtGe4uF8a33
2OBWnMGBl98sv3wOwavPg/NnaJZ/biW+kYSUVB5RibmbsI0qb189GFh74XKizv3WZC9V5va61+2b
439mLgNpMZnODfKkSOp1YD/i8wYv9dtgKAc/zbs3PGF7tNRCVI+y3OfZnuUu7JfhBboJ8ejhpG85
ZumNVcuDQgxy8VI937H+v3TYUihm6q1lOMa0nYOXJRniGiDWqzsMvWnh6thons+5OUkQ7fxDbafy
lMI9IcN3sL3pmBN3u1LE24cBWCWim9g8bky/dlHW8kLkPrja3pgLChVGtJgPZJQcTMu4jALJItsL
AlsAPbxSBBN+oBA8KDCNntdv8oUGmSHsO1r/7gKZiMyoMsDJ0WprJbHYKM5cmK9QaV0Scm26f6fc
q54hCaoR0X3IlhQXJN7eqSLGdp1kmlx3F+4R2Pzhte677sJ1SfjZMHMP5s0PeRXrqZYtajMzjWWz
5Fvf1lBhitTwjmwyWUx4gbnt+vLbFsFJttWZuR1IEC0/FMzP06B9dZRyPJSlaPa5WZJDlRAlQEZW
sWZ1ASJPd9bf0Cz63WjrM2kjrFVL3hJoRMchK/qNNc+bwXb4LNVXZCVYlY2ETSXsgfNI9BEqG4Kp
xlxty9AFc65scSyt7lvjzHvJE9IsiFkfhHsEZwKpvzK2g4b3JEU0xjrXXJJVT/zqhO/6qw2937Jp
yYeOBuelCccXHoMHXfrZunHEX6of+9zgWndG3ztNnnESA95gUzAPjtBtbPC7CEqOZGPC1llbOYB0
bYwH0ThVbC80lHXpXGQ+PdA13Hwh3g09M4JwSyAsIgeHaR9LwT5KtdQCRZmeMXriWu/G2LAR9ZLP
XJK7RGvLLj92lmlTljk1VU36tHNJ9ZFg7EC+VPLCfvVG27omWXzLSt/n7veL7T2lAY9QDMAnWLUK
aV9JN8wgcRs26uKa6W1wrUdtMOS884F6tQD896KbE/jTahmniRzHv0a48koe/NqsAbJNpYzrrNs7
Zv8w9fmzd6c4Iv67Wao9qrGeY9gPVy3ZHrUm5OyMkz7LUDNmvYhz/oVbQLDKSvo95AMPwDvGORLG
P7Gb/1Bq7wOY1yyM0OrM4XPU5mfaqluf6D8VONxz2AHgzuqy2ZDaS4yKIU4oXuWqCZb3XnhYhpqa
i/tKjMVjJAAFTBxbSwQ3bt5XPSkpCxY8f4qOY9RFaz5+nEEjcNx2fhxC84blF6I84Q28mGBp8nLc
lbKDKFyA3VDdM1/rikKpJCqPIqlLoof5vn5s8EIOFm9cqeTNrRe4jLhn+TaFYEBGbAt5GQlS1BRd
A07NlQ3Tt5mL+iC86D3g2lyRJXENFJk94sG/T+ot4117mb+Z7PRGuMW8Dh1efp3Xyw0fcoBIuk5g
LgXegRnLR9TWj/XAzzJN0aEiwU2LXbuQAJlOxq70ol8Ov6XmmR4dydZT/xnQnQWtuVbetvCvUVRu
hZ9uMX5e2qSNfcxmBV1jo3nvrV+FjQGs9L/SBTpcsCOdBAII1Sf6x5pPYVYXvzIu7qSPLIrj0DT2
GqlRliUneGnAoas8pwzMYhKWEWEwf3vGv0V0WW2HJBi0jOR85OqFuTxHbHxfMAZ7zyC68hjVsfXi
1PdU9gR1AwsisjcAoY9HtyINz4uIzgh9/Tl2JG/pgsUcLp1xjYnnMacZYYbtwg9pUSpbi3EQtSEw
1IZ/I0jfscVCF/HTAsWpJsUnH0iizgFC+bIE+QhcYmjyMCYgxzs2GuZMW+braNA3RNaUVzA+KAoL
mEG18Si1OhqFeFQ5US+he0uNQh5hVuyAdxO1F/UnG0LGMXKNcTuF4l026W1W8mAJ8rSaYgo2zPYC
Urw6ElO6YuCDmk4lA8bXvG5/TJN564x2H9E1f4AxRuS0JhM6554JGCiJHZ6/5mTYPVAwsBnD8kRE
EkLpsnwcOjd/TImqAulh8DPBsuivdmQA2AWTJ/vbArchJbrLgILez9+INm+m91TVyV6XZIAhRadI
Z0tcgA3q7B3M+6dQNcA9IKTKP/DVttT4+z6UHDOcY4csB8+nCfTEIZwxi2tFy+YbeANaHmJQgJJh
XUQTRhJjUJ/6CuyR++LL7uZwtou0vWa2sZ6gYwbO2Ny/NfcXivFug9oKSKWWNkJXH2ybL2hsRtxu
2JA0Px2Er23mv6TEpEn15hbzFh3nNXXFVqgDqPBiOntBunPFN6iqq57JdqA0MGbUlwqMU/GD+/+O
MOGnijYI6T/8fto6/XdKaLzTfCDX+53MxoM53tUHzloMROqmjIck8Un9uZCA+LPfVVrEDb1nzpmM
ajgnmKYnWgTb5qrwIc4SrAM7Y011jz8xO6KZgUSHF6P1MtIl8GGx2WesJ10ruFPNzMMS0ncDfvbN
p7wIxLMSXftQwTQlX6uFLa2MaIfYw45tBxC9GQGqrTRPtKE5lGLVjRaJL0A1iJV3xT09xgxPRFy6
d30BP+qczpem0d0RtfO46wev2dRl5b5BuqKTmzrO/RwN6zpSJEpOwDHcvLJ+eSRoxV4z90x1C/HT
kTF5MCXnNUi6+l1b/TBTvOIFVSQ/PU1F4sfOIF8dlvAD7K9wPk4Brvrc7h7wbsqXieI+FsQAgbpk
y+d9tFGyD0rCxJTxGvTIgxix/sKDsgGyxUqM1KZVbevHznRDLq031uj1riYdBV0igWAl7UJFYCfp
3BgXeJKPcN9Ikk2KbxtqJZu8N/BTBxjYPzgmaDXu6VSqYFxIR6/9J/gnYI6Z9zaTd4tgBLCodMgc
4EXpEGxtGtZiTfLBaU9eYa2ZFTvrkj5muOfRIcyfVq3JizKiimS74dr1CM+gf5xHDC9hXT6osd8v
kXMVhXtrveDTsD1oLMYxd/rzgmYy99D2g3eQfIuLsRcyfwB+FVAfimcywI6l03+43LJ3qiQ3uZsi
gyuMLXNTosVJz2wn8OFmug4NptW148TjxDJSs74hkStJIMdkgf7y5I+ywKuaFPlAeDuEJYx+iTrp
gDcGPz2qSz5ODneBoi2wGiRr/MU8UaRCPV6lRnp1Hf0Y9j3LmCXZOZP81JGEwiSavzpJvxyzpsz2
idua7GrHl79PhNevxhQHumHtHJegxkUcQSoxTPJq1tziBEvpjQLx6lhGTqWQPYDup+6cry5e5Dnx
4CqX5Tl3uFZrJ+TFU4JZwf04tso1+vt1Ms7zqkJIu69bflB84h/NwoWVDkfLne6LxmTVVNHarJti
13i0Lkn/OTflLU86aoAwfTZT+DJti/R3SJ60sxAXan9CsD2Am7n1Vb4VzCxwhfzYrmFuhR29ZHds
c9cy9AU6i7UAKFe7CyEBg0So5i1AVmez5HYE2M7l2i7c60TF2JfOw1B2Bz8vCfLoxG+chuHK9I1P
S8/YgjrrJ7dwllV5eGQljpQzhNg4WTcErlfbFDeDaD+/6z9sg9TsQW2NYH4Koq9Ib/FNX1kjNnHQ
y43n3zMoSZovoIz29EDSHPYADP56rEmBzd4xxrk5iNi+c1etS8H22u0YtcBAxuEeIxV/mvVzGBxQ
1u8xoDxO5bMtSUTs/bs4ALLRYnoKaTsk9DmRBxFNpxY2xSYdbW81pR77GLC14FSKTWslt/zOys8t
plfLUrNeosNlskyRa/YdOmaiH/IgIgJA+sQuNymOnAaRTun/MZbyjCbk2dOk/ywWxFANDdtkatd3
cMONfN6mE/PzgesstkQPV3o+Ijr9I1R/BD3/xJ59Pbb+hVnHkbZ1XoG+jVP6zFXtqzoWQwnTpZ2h
Z9d3RsNOR13IjkhZ4P9AfyBuZtCO5plHjs0k5RiZZfVw1qH5x82JInad17Yh7SsoT3M0/IWd+8cw
kp2pEyJd0BjEtlbffZg/Gp7LTEqrp384kCDIM1IOiFE9R/DhrRIXks7Z9P2YeDo2bvC3k+GrmuTV
Q2sR93Kyr1ZtnyZiWdNxMeNSDcgbojKOas5RvdSnOmUUCZacOVRefFDsHsxW/S50+gHL3NnRQZ6m
0Xqbh/anYsG7shnkMQY3XkxebYtBFK/zz7As4A5qTklh33F5/m/GyCADMtBX8C8euIaPdjg/hLC/
qC12d8lGUFhblv0jMvYUCbkmICnkG/Vm+5xX5Y3RXRCnEtxSNDZno0TPlEqjjlNr/gE2yStPxdqP
oV4XJhvbomvW0LzOqmsw/f4v9s5kuW4k27K/8uzNkeaAA+7AoCa3Z99TJCcwSpTQ9z2+vhakrErx
Uk+0GJZZWU4yTIrARePdOXuvTeWMCIt2YpIrZuZ7EgiqXqwIl8WlZo6nsKwBSNkUbxGqmLtSeVcm
TspzPwmBk3kZjkGVLlHbX+e2RSEV3neG3pP5k611H4dbmbjhWRROPLmSRllgyYJP0TzL6T2QyBQU
65aYWvI10XNwDtyXaH32tYJk6FvRDyf27iZwfJs0tijdEZUa9C+t6jaufZ6XdGGmmmccxtFG9/VL
Xo/nNkeFEIjsREhViVRDOY/I/jf0TR0KHU2/nXpSAqY8fDXq+AFKX3iWwzbYwNF1vkpD/FB5zXRq
vg4DRy2AhOSCxecRTg8aEsHSmPraNuTtool0aKbGLQQsYCqoiyomt6fZQzkxpGydYJSfI8lG20B2
k2td86bODA9tGl2l6xhRcCn4kCzaEikyCGyDRFtfdc2FRxY2D8VP4m2r1ElMpmAw14eq6m/dNC1P
RMmockz/3mkVeokOccxkIm/0hlMlxycnrqBBjBYm61bczSVpFl52Zo79JTbLe2xoew82rg4xoVMU
Ww2ZMvYtzFUjkM9+cVMbiN9A4uwwrwqak7S0svC2ojxNVW5lh96NicKxDcYvpBC8VHMo9+0Q3zUG
SRwoEH39XbJjIM/hdHCIbmKXDx3eGPZlcjI5JQIGGrFJerGMCJCZKU4wuE4dKFOvu40oCQwgYDdT
zdFW0OdYUkcpioBi3I0TZaM2i6xTsibEqTsk56FGIuaK7UMIdO7KWZruWU7V+aYKVXgfVaF/Wwtu
tLTJ37KmNvqOK3s+ZJ00vic6Bdsb9vndjB7yhwxdFhcLtw4pfj+yIQovo8wZoL0TmUX3dWq/YAkd
LlHXItZ3BdETcxefTUbrnhAUK3dumDfn05IAkjlJSIoyeTChwdFV+rXiwDSKXeaL+mBoF1cAbdKn
QQWvvoe8xYlfdUU7yWphpcoaA9PK0NYWfWB53odzfZFiubrUMhMnZtM/AlTCjOJTCN1KI3/UZeLQ
L7c6eWrCG6enmbzVAay/HAlDYOxmkhbHTm1CSKBFE36Z4CsehHpsoiUhOMqr5eh0rXMLFn3O1AZA
o7yvYEDeLFhbJV9hnlZwGTSMFnEB1e96SbgIOjAq1CAOlJKMPU3mbFsRonOI+va6ivQtgrbodiCc
AJsmOipQpKc1AurNiB9opdPuslDmE+Dls8L6FkNtJguZbRIKHhrQLS36ONknEwJ22lR4355ccUG0
Ja7ec4iSO03bJVDXhe4P9MlXFXs6bX43BtqLoXGIO2MzyeoFQiVOAMrIj4zbNSVhD/3Q/MJuedp1
5J7bQWMgGmlQ1bjT/ApfG3MsR11HFWrt03Nno6hPE/I1KZZcBuSaArJA1RQgILSiL7Xnt8uZpWJW
CTYzKXE4eXjROQot47pwOScw8ZGtaFsnRZZdV4tPA4ffVhII9pSgd9zJgj016VvjkIabcS6+hPm+
L6OzIppu4qWeNPBJbEOZ1qdT43GuHZeghP4u7bxzv3eBELZYZWY3Gk+sOQ62qa6f60y/MncgAK6T
r74w3EfKgyHRyh6b/hLrnjeIXZ8vzQAUbUmZcPi3JfHy2t2aybJhqQk/qlzW1XRUepWmeD2c8CJI
5l0/ml/mtj5rWuS6ubOPpgDhcuy9eRaTJDUW41mbuIsnbHkXsSLpyjXmM6MY9rg+iNzCNW9ECdjl
eOzZZFmYpDA3r7Tnv4WAHTEVLeKx/gLI7Lluv0dEl68pTlkH25nmdTemr6y3DJ4BSVwxPuXQ54sc
1avLek6/nHAnDxYuZrMNkVXfdPytLgltoN53MWg2/x3/4CAiXTnssNOybtelgM3gp2nMVDIQSCvL
8BJ53YrZGfchnijD70jW8oL7qQ1IlHGl/p7VJfYkim7Q98tTNAAXdSQeaXOH684mP3VlOhle6LTJ
+BX0av+5++L/NV+Fi935f/ZV7F7r4vt/nTTpa/7W/O6uWP61X+4KQ/0LeDitNYwSrgWZ0MHI+8te
Yeh/kfZAod/jTxeECcaLf9srlPUvyVKG3cF1LGAI+j/2CmXyR7YAdAMRBp6P4/0Te4X53l2OqQL7
ND4NjLyahiugoPfmirjIQ9PucnuN8awhjMIzCbgI7glip/vUkzvkwf3bFpj6XyQwzbPZy+s16Xft
aRQniJTJKHVLFd65YIz3HBrfXFKkztmmJjejqT+BYb33Yv/6sRIxo6v42RK80Psfi71jqpoFRKOJ
Nb8lpGq6VEhZPvMUv7dW/7oMT1+bAB89us5HjvvBLWkvkHG6Hn2zefRzhGrrsqjd+1IWnKgLu6SM
EHsnkJqgMxiDNd+GKDbHVatjJB0RxIIt3JNsR2ipeyDTS3JiTVu2uF5H2dKJ5o65fWIhxz95Kaqs
vYwr/OLlhHVxZdnxfBMqal5dMVP0dImeXNveAhsmWh4gR+3ieVtBupI3YWk1eDji69EtjW8gXADs
WXC8Xzxo2NEnz+UP3wrPxlKwyBAr2PjA3z/+dkhxiIGAWFeGWDlxO+3yWqcPDZlJl2qsOSc5kAD2
DeV9MjWZgg9RYGViBZBvuC1LXWTUdCKUfqzIdOum0NzmqrSw4+DfRDDvZJsJq+QnP/unQ/8/lvXl
dTqMIPwaOAkw7SwD8Hdyj402deYK5nqgt0Z1Nh8INIpUv/BvOYqp+caMCbmRNcmLdpRaV6mjp7Xp
USkbCjpNq6gU5VlRT9Mb+/saNcg4D2cU2igRDFezqhFrCaWj+7a1emx6okRInA5zTHVz0vMvDxte
tOB7cf3rd/9X3oE+ifK2+V///RNnd3w7tuIFOBJMJV/p+9sRttm4DQNkXSMKvGtzH0UfOPdvRMax
+68JUTkVVuk/RM5SXCm6WcHkDeodkPmAMn5QYQsdpJgecXW3jz6nBMDb7Bka+rBNeItvdYSo1nUj
DLnJXBHTO8FLY6Fj7yfH+MVnI11T0+ncLWfEattgnadPGMrwjWuRgwIJgaBkMeQcEad2SjdAPcub
eWjbrW+UqI+1gSUJP2B4r6m6P0GNw2iiwuyWXX752gl+NlIWGr6zV3aYgoOQpDGCrJ9DjsuHyXSb
tyYt8fCOZMuuuyKrJ7LXkCJIRxvXg6fLqyKboMZ4rRnd/DbB/+HxLzM5+7wJ5erJG2/j59dEYUsJ
/rdMEUeUH6PK6pq9CV+TrCK4AvhUVmDHSZcjNpBmS4C+dztYdK6hq/GIzMDbAR+wb+MBSN/aMHgd
DXlmdt1fRzrWSLEQO91XBI8SAgiE9IpiBO5RJVuaO+4QxBceCVbIq2cfsOVgltNF5xf4zvJ6WNVE
J5krxMo9VRGySwazPwfQlxAeBGqefwlAzZp+dbqFwsYyBosdT1iBtR8FCgL2Jggv8jpFbhSoJL7j
0EY48egT2i1FjCm66QNC1UccBUtMnTGda1qSZmlzuHF97P/IdfHfCxQXSWNxRgyy5kJ3EJl3VmqV
l7OB9RoKRXhaDANbzIgyfrJB4l+dhxl/YU3/SV5HlroCqDpC2c07NF3JjdVVHDAxxuzQIAe7nCid
Lwo8AFaHwsFd5IK7gUhvnIkiwN9sOiVOER0/I69fTtEyvbVmjwb6J+/+D6/eY/lRIDdorltH6wLQ
k4To5NaircTHFQG3O08wT11W4FvI+5KYeJ20+VrMofgEYHUEIv711Xmu54KAhGtsiaM5LEO86qNR
t9aNVRYIScrxOWZHd1aTZNJwKlpqkdXecRDSCvbHqYcHyoq68MLwKnvrlXwqQyPyT/iePxfco8Gg
TNQqjAPuXB6DWMzRLkY3nUx25sSShrbu93HJiuRTT6ZONsw7ie8M2uKijzM6fAho3G+DwicGPWRL
q/C47VF24vIOpEAqqhXlH9KsAe+M8N1z+Y3tE3WIhkLv31+m84eBDDaLzQR7KU9IeTSQp+5ntYVl
wcchcK5ysiq3vmlN+cFPzDtSeAjby4UbIYlqq4NIM5zUMTkMSYkiIouRSYW5os/b5xFuHTmwTqM1
EcUlnZHC3xIq5m1KVZrnjHQMmnXlIgIjDVhfxP4Iqd/NCLuAfUZ4FIFKWY66alFS2EwgeB8C88xQ
E513envumQcANUZFWkY70HDkeSfMHrZspierpUKd+jF26si0qIZbYd9T1ZnlrZ1QQtK1MwJimdS5
aKOHSmUY2RD2bMypURs/Tpi4+imklPH3p3vEEPz5wWo+e2UJcKnspY5Mu/HcWuYEtmitcSHc+6A4
D3OFi0p6UbfPZjyzOufu2qrOztRInNPQjTgdlHJPMhKKOcZosZqhZ21bwE5bZSh7//efKJefcPTx
avzLEJC15QhHW/z5b/DAJugnAqsFM3mfJV+qSrpnBqkQEprVLo+V2qWQxkmjKsxtF9JgRI7xXPUJ
6eBorfbWHNGIEIsUymC7kyNvO+mXglQ01wj/pmpnuqH9gIiIoypYiwu/MTJm7djYsnw6zyAS48sW
KNY+0x36HKMyPnsHy9793Q3ajmKNskyu7WrHku9v0KDb7mbVwA2aiXUd8F2eis6G3o0RBl2grk/g
nmE0LijDCXsj01XvjdFWqd5d5R26iaBTb4Jl5rOxZ34Ye/wy8OwsbBJoJ+k6739Z6WY+aWk01U2i
Za5tnfdb3Nrd2tT9SQJJ/YC+DX2U+wSWbssB5XSEb/QJQOkPT0fj7YaqBV5Xyp/g3d9efxTF7ViB
Q1yX5fANoZ469F5v7jIrmD+bJj8csjj1WbBuAKPS5Oag9f52R+yERipSTDzBmNLj0d6jnpqrOLVQ
EavBJUs4d8prSk3NC8CW4BHqH4Gz/ohisncQGGHaR2xL0rv5lf7iwuFDJUZ6AxrneUJPMGfpvODM
EI0UcBjivUJdd4MpM74XVUyscVLUr3mqaaIjjCfuhpaMu7Vl/AmK2fnDQ3VxdYJ8BsjJYD365Dho
9jjpK5gm7Dw2FK4IOwfocT7gmn2gi2Vv+2KqbqfRkieUfWIUxIN9VRCEnG3gxchsURvf4Wlz6lWc
9bCAfRSh3/zam+4YWGeCiOr7hcvLDrvsCwcun1u/Ur5zH1m2nV1vBJhpzDRhq+v0aFsDUuRJdSLn
FvvakjJZeus4jIYrmc3l21Abxpvwsug5IDHkKR0S90walv46tDbKhNJznPOksoBJGQX6UTrRqPqa
kHLW3JKDmFWoj2nD3au2G5/K0cxJeCoeON715h45RbG3zZgrCX/rhI0V/fqC/z/O4r89Rsj/XHbZ
19+/f/v+e71l+fv/DpQgG4I9ukexBcGUCWL0/5RbTO9fUsNFZbZh/8Rf4dv9d7nFJmvCduGQepYk
7AGK1P+lWUj7X4D3Hf6IXR+LGUC0n6iQ/xzWmqN//v3wZr5fc5iKXWo6UJK0BUDcZlJ+PxNkIAjz
bHLIJ8/j/GboZE+qXhUejNFrt9Zcd5e2HnoiRiSdDXi2BzoRyT+a+H79Bu2wm3QgflBHWaosv018
o4oYZ3Sv1myBzEMxi+pSm0ZNfIDtbn57L384Lb0v2Py6lOtqYVEB47Gqo13ACCnS6YVnrGpNv661
Kk3dtGrQBHxynQ/P1ROuWCppS0qC4i2+v6ek9UnIFdxTMfpkxCNnP4BS5ICWtr26xKaHCBPzNYoj
Ernddi0mluoTUKXTN8eZ4gsQ/c69H5A1tZGqLqu1y3nyPpkoCR+GPue0XQ0tFZigMMPloNyTJ7yE
EyZbYSyAsGmQETMy4LnnMbKcbVFqXKJjakpyLat2eNO50luMEQQ69fGyMQtdHYmVNY3kRRNT7NNr
D1R5ViNInHe1wQZzTS6kDhEQzKV9ymGnCT/ZIHx4O5S3FrajNk12wLY4emijtFJf41/Bjjp+U9WI
Ja43ktO/vxrz/ZKgLcYho1FxdCE1iq//6Cpo+YgWNYjw1EFjElFnD2eTTyjTxGDBfSXrrWkQQEi9
vYgPXoCtgEFCOFJNvn1itt0mk2wjW7ek4UeKrffJp6P4Mv6zSVp+HgEzbFNpY2oYl97y57+NhtoC
N5yWS8Jog/SwbNQiUjUEAVcV0PAwjY37vz+Qo0PTzysyQ1G8tSVj0Ds+y43ZiL8O5Rhe+T56MLOE
xKtQzNkhKNLqm5tgckLSjqMeFUY4o6jGvbQNIJYSFx05/doE3vucp9MsVxJLMarUJMOrk9b2IpFB
4vDq+rNFNdZKAPwJQoi9lShLBCx/v5E/PDkbOJDQIKotslqO1vpuzmMguDmfj8ge5hr1ZmTjYu1a
e8nVfPv7xT5+RaZna1jHTMOUcbyjs7fBhpAjGaUrG6LfBSgKe5/xDK5yw5fnf7+U/X53+vMFebwd
CuyE/xCVcXRjYe7T7+kMnxYwsK6tivtAbXVt4QFLgJkeKhfT1QojBxL4CbXy99mpvWuKJESfZXnJ
2UakgaA5qQzMThDFkofGG/W1inXocBhekI2CEFFnI2w4yRvhTeklthSN6bMPOWayG4rG9RD1/XXh
lDXaHwnjA/m71RpryjtiWg9ZXxH3GeTWdWsr38N1YKmbYZ6cr6ODNBPfnFGeFjnnilUWAAtctaqY
43UQhTAD+EjCQx9CFPvkUPWnj5vRToFM2jbz8c9T92/DKXE9EMGURGm3F6iGTavMoMpZYwhweeyd
h5yA+acA+bG5goSp9ni2y3BbUXW5Yo8Xv9FkpXgYdbL+inHJf2pgwl0rerrXGl0FHc54SKxd2g/T
2ziDrVghzEpe//4BLKFTx3OCx7xI/wX+utbHeS5tWid9irx7XeBvz4Bq5D3bQpwmYN0ARvGmUlqt
lrtvnardAB0YCWU1cBOpyseFnkOCwr+tqMO63QNQVkk0B4vPBucWPd+//9jjSZz5691vPZq/fBd7
C8hVZPSJhMpCqvya1Oh4+/erfNi4LNO4yaFt6T1JABPLmPntvTb1RJZH+lOlFk5fKyRkGycskeE5
YfBAES7N1x0TNQshPAFE2uAQQWI63fXff8dyUno/W/MzXNCzmswF9mRHJ6kS8mjgV0UAAgiZL27k
4TbDSfjVKEt1rpMBVYoMyCHIXVV/cumP0x3bP2pqrGNL0cA6etC6QrbQ0YdZGeGM56+Jq3NOAxC1
p5zyjgAh+Mny/KcLwk+j2bIEDlBje//Ixxm0FKVV2togSzf5VKhDq2giF2NDWb7V2ScL08cvyQL2
5loc4CjqcVR7f72WrwYPFIaMIa2Qj5lIihtsBv/4e+UqztKTUTTX5PEOOB09r04H7iqsPZsMTEFS
sDD14e/fyR/vRQGmW5KzyAY52nQMdObcyeNeqB5Oa8dIqo0huNQ/vwrRHGzjKQdTQTxaKDKfGbq3
I6juFYxImwr91mmDzwDgf7oXlDWsSz/jC46fmBOQMOZiPlvrcpG1O61MDwMHztu/38zHoUU5hrdi
LX1n+aG6LawxclTGixmSYdgVcpS7kr+6TygSnjCcpkcvpnhkJrn8bHKxPoxqwmIY0UtdXdFfPPry
SiykFQhWTiQV/3FQZwWIONTj6HzzbTGTZ0887LyeF49SZ39rUu+enZAPpzQqPhl0H/cZWEqXDvNy
dnRRSL0fBA4llyi0O+yKZVe+BlUBEw0rxcGzp/GzstDHa9lQzBniFM6lSTXs/bXwj9YQ3TIfgvDs
PTLayYjNY3wya44Ptr1WeUR4dDQIcerUCSomN4398wyXDxDUoAsfKULDEGgi7Ejr0e7oQLMDd4xd
BhMmpX2cVguJ3COJFvdYnK/sfupratAJ9b+mGxHN4y7uyWSrhBPsbcCtwSej/Q+3yHaNcpAgG4ot
7/Lmf1s2xhoWxeRbyH16ttR5AA/aCNruMEuVfTIYP06XbBoWEjpfEGAocfTmOCmko222Pr7BUnxH
Dd+eG2QYc+r0foAkaj/Z6Xy8M4equwCCzt5EUtV7f2egHUmCHrjcNCGBjOnIYNhqYxMQryn0J4/x
qGC6bEm5KS0ddynlmlQR3l8t67VPOX8h6FnAWEuhCVBwm/J0Lkmo8Odc7IZU6scsda3brvHqEyGx
Hiamk5z801kC0b+loYUuAgwA8O9/iOwJw7UrvllNW/iLFQwNYRS1i2q8Bl216sBtYwERzhb9tvPJ
xvzjI1+mcwtLMwdWMt+O3nAy2WaWEba2AmNow7DkTN9EdbUOjfGzB3485y7jkcKw51Cd5Ix2vBaS
oR1C8o27dRZ33yhSG+TKW8E//IRs7sU2Hd6r5OTJEv/+WdJTK82q66t1rOfkEjM+0jQieM576RSf
XOrnYez3jRNviyo3V1niUtmaLs/2t4EYJ05BigN0e/jI+IcM+vn7yZdUovpphPugJPlNh1mMznyi
k9DzeZW5MQGcAWq0CWLXQ+sLgAwOYNLQNCvrvDqvCHzETziMvb7p6g44Xe4QRAfMwIi+9Lj7gxXs
4KG4jlw0q/sYUcuXv3+OH98Tt4WIiiwEkxbOh9uyEZyQi1fil8jaw0KZwewGZ/HvV/nT07M9juuK
bhaqi6V0+PvTm0LKN12K6s5B+v2M7CCOV1ScjJgE4sB6Lvs5qlYCK+AdicYoYfPeYCbgbZhPSZDS
nO9tG4+zF7FBcPx4m0aQqpK6GhFPJyGI8BHhVYqkwPXGKwhgNZ3/wiJ9RYzSN1deWovyk+nyw46e
L2LRxVCVYWZmOTm6Jzq2wGTiuMblFN+bwDJfm6EjgGeK9KkNP2EL6wQcTJlF9z6wnXNllfKTdsHH
t8c4Y3xxfclJ6+es99tH2WWp7lNfluvB79Nd5MNeIsMl+ORO/3AVNoHLjsY2udDxlBX0bRwPBclI
ZhVKVOuWc9L7/WeBcB+maAqp2kIegJwOM54njp4nvjU27OaIzR6n1hcihrwfYKZoZVW+e99FMtnU
VlOMWy/y0FhnnPsJcEdk6XVzV37ywR6ntpAdtiyCLBa0/QScxKNzUmhm3hznDrlI1i1YqzU4VPSx
7CE/i2L5w2fE/MWiRLobID+EMe+HBvbyPgsMDKoASJ3uHIUY8Bay0ykrovvShEiFfQBEWdv5tC2t
TsUb1UHIuRZdYN3/fZx+eNNsMJa2E182Oax80+9/i5B1VsZRg3Gv9aNzxaK/oVLb7/5+lQ81Dk4V
ksWBlh4l7SUO7v1lJjawhcazhGMT6W+JXGdHQaV+c/DYrqm8eRf5mGNCrdHR+2WhLqpxGKJVBtEv
gUw4Gjs19gF4IxNXkWi1C/sOsXGYe+FpCq9g34yuc2erCYyLTNXm7z9/+Q7frQTLryck22HXQu1T
HW1cogLZOFRs6HI2fIeiDEHELdhl2NCfVQg/foaU0Siucqhg74KK9ejjGBuiMCZtgT0YkN1Bbuqj
fB00A9p2FUTdj0Y7zQjC0UnJaBKRdUYvxKRwxi7PXY9SRI8OslkIIaXRfbKZ+MO3gjzBWX6fzed7
nAlnxbNZ+HGEqLzJ47MxG8YLP64/2eJzbjh+2sgfWOPhkzMxMP0crfFdhvk1CDBwzVbc0OLxifRb
5R4wlt2I/y7acrpwb2TOtVc2S8pz3OZtskoSbTxn0SQe2q6wvti5iu+yhHRXUt3Sh7RbPOrAi6PX
ciqJd6HuSpaBrGE1WmmIKIUtt4pWoy2NexvhQXBdNAlZrQNRMj/5LVgIHSiLFxYv7iWJTONHJuuU
8CvLgU3lub7/SKrImKysklycxmw9SBqITGHZ2pgX6eZitMVdhZfU9UIN4YINFS0RL4u/Ls3hU5/O
CX5UCwElngnH+B5Z1XA3x63tb8l4m63VUDko3iWSsCeyi4J5l+swf6mcZsC6jTcCqIpIcVdZqtb9
zqwm51tFB7yFeYwVYRNTZVS73JnAJiSFhyepLdxR8Bln7XA+ws6OTlxabS9OOAxLuS7MH23aG7gQ
AiV6sEaEVax6axmZU9U31cIT6QwSN2QfnMSVh51iBDfmgXKimrCBcOI9NHk+ofAAinLbyaJ+8JFU
Jit8U5RlOKyy8SDvPblMxqh9lCwy5aaHRvQd+V774mJCPEd5EQ7rQHRuuFHZnH8To8q3VjZl2EkD
kgpYDgpFag/YAXLlc2+EbFcY3+EVVAgyo3x+NNASQM7qA8M6aRyLBkmSp/DUrCZFrNQi7jPgxQ/6
a+HMIx5j37txACUPW3cyLdCefte95lIAf+CLlPjmcTq/Zk6O2yqO5/kiB4Ey7/tOwCdmCn0K5Sxf
FNgtRu5Um/W67Gjr7VAkkexiKqMIV2GLIYdRO3F+xAuyGAko3kb7os7A0Y+jhekNJ3oPIKIDnOZl
FZjJOZdsMgTkofqyI2MF4EeSInU2JkiuG0ejzljFbgWspPYb7lio2TO3VkEM2qaQHmETWdPp72ik
jX4NN2LIKNcm2PV91SlcMDYF+qs0H2LNctSY9qF3c6XQsxrAYp2qBk8w0UEAEBebHIeHCVGz5QII
W3cz6D/od4W8zEavXp5hPqOBNwHwxY6YNRikCOMOsaYNFhEP37KRJXokW9xv70EZ9vR2sjh8Kuqy
1ethnvuXzE9rF5voCEajU9rHE8T56twH3/DQWy2e9a4Xk4Evr4Rp7SV216yrLAkg4IQEruKPKWN6
p3gKF4WcSUmkH5VXn1EPLx9AqaBjMXuLXAJYpeVNCoQP0+4UTd/H3oXIUzaw7VDb9vdJltfNGh2u
A3lKZ/lzCzUVotqoiXV2XQDxJhq9EzNy9HMahN3TWLoShjVbNUG3I24Z5WbrZKC7veS+E0QLniWT
aoGXgPg/74cSklCadPQaohj+B/gNG1Nt2wir2ZhjNz6j4MSSrct+uo5GW5QroevOPi3L1BKnWPSh
K1eJz+gl3TnfIzBccgKR0OGxI2X6ZCgNEMIMZ0+eebmH39AVbs9+vLYtc7P4A/atkUA+y8YUInaj
RhhbYSX7ekOrgcCCdKSLAirImzird5m5iSBs7z0zMDUQ6HKYiM2ewrcxIDBzm7t+szNUpU9VDiPD
klQVweP65VeOR5qrUr+9ToO+BJKmmMTXCTbpb8Fi7F7LkoBYzGuLTsXCIHphxTmu7MAJ5RoIbww3
OzDHiZ5oHvvAcnWIQzJs2fC3bp+VByGy6AFROWY3J89oA2lfJiRxNQbBjdJrq5+CLfTdUxbhfpvQ
4lobu03wxdlejWgFpqSkCw3O4S3ioFKgIBxkvWrI9RWHsUpw1FbSyW/1XE3fISRHwIHaVj7Z7RRW
ayK7WEmGJvLidTNaXrYFk9qARqnnfpNlgPeZIHXekc8U0bJccBzzde7W4VfCut3h3PFY/Q6tKxqo
Ie1AHyjyOH2i64kxxeKcKzY4z5cAog4K9Yy14m60DM6iUHwCbzUquljmBPvecPd93FV3s4idXViZ
F0W0KH/8/kzXEDuqTDBOcYDrgD6A/prhxM0DukroLDcZw31lKLg1trHKku4+jzSIovze7flm6GGu
5vwqqsrn1E5OOGSCk0++iyjesa0+cXqxphpzhZ750leC1ib5By5ggYxv2XWAc2Ck3utQ3cVV9qVh
lbfL5gwCf3xXxNHlMPVnjkq/YhlGGVpczOZz0d0nQYbk+5vJ6S4z9YnNf6GZol3ahtsokzuWWY1h
2k02kY3PvGsUhgnJgTBsuY1VkPvyJcAwDTaF8jZhx1cd2jKAUGbY3fq5VrDiHG880JAAPS34uzgq
tHBMaDqNyK4D0prxgFX7SDf3XZ/tBEozs8uKC39ImXZD3pLWN/aYnrQGh1aFub+t6y9sPO5xylKE
JK7rReS6PogJSN40v6jQ2VYNeEILpJhb3+IefsDiCUa2n1ZJa926ZXATK33iJA9ugEo/qzcd58JV
xoJ3xlfWbsvhR1IFxL+7935GTl4WtA9mGVzYITzdeBywn89g+0bp0sEc7kjX2w+9YcIu1ie1kA9+
E7+adb6uWrLV077c54O185dMriLNd/R0nka4w2ZIpS6khSMKcWdhg/OAt61L16HIDZSZ21TkK1j7
tgjvJElkIOHlxuiDGIjnvK3g+fAzrlXmgPoYvhjVk0RcGRjxt7hN3xqf7tPY5Izy8XxJY/IQYrte
doUTBmq5YZ7EgSlf3IgXP0LYkMYwnpphvgn86WyYwYPPEP4s8VbwAW2rdH4jVmugjz8409UQOF9S
xtNqATbNShyCzqluB0JDyYJiT4dOzhq2wi3eCMM8TDimdR7snapy0LOS1lC29TNYiALCbHKdRvUB
ejy2hUCsxdx9ZeBfFS4wugK837bTTHFVMd52NWgbH+INHDe0dJFBjtjKzGp2TKOu132RXwxtKc5r
EsABJVbul5BPxz4Rg3MhtX1wp+Yg/FEe4IqdJz2NaO2eVw4e6xa4MYwv41LFWPV9xTakiMaDz3Zm
HzbJWx7jYCDI63tsZfeDaz7rGg9I07z2Pcm0K/gPWpwMwcjR1mlt4J95UfjnSeaMjwqq34uFjuQt
s1LQPxZBFXiO2YMAjUFYaECvCrwbzy1BYgKOkGwo2Wd5m7ZBmEgoSOWdwDCyioWDMsEmAL6OG4NM
qWgVNmlEGIzVzk/xnBG0AS0nIvvTLzFs1GGP09kFHrqdKupfqVzWlsZC7b4GuQ0porJGTcpMXAz9
miQRsW/jgCCPuTTMjd2YESCPBRiZMSzgzyhpYGYtFOu0M3n5lRPHIWsl6WHIRWHkLgzfnowbJDcB
ngzQwZT/SRsL+IhkhZzINYuTCs+I3vZji0W5qgpg1Jo2H/+B1u1eOUDkN5UVjre2GvoYCGtIewCi
ST1wOExK9pRGSZJXRcTfW4h17aW1e5zDoyyqG90zvDYIIF1ywhGtMIG1Btj2Uk4ANyggnbb5WGG3
kjMcn3Ii4madhC1klkjPwOALPymqdUPCMgefuqrgirC83LqA/WZWwnAtDK/ZEp04mKs8kfgZukr1
yIQGGGhr0C1sRJzRrL+VjT3yVzJX3XoQeSGJ20q1K0g4TJflVCSAo/rSBAUylOxMM5RKPybfJtRv
sGqs/EGV9jaSH093GzlIJ2YhGdjmDlZCpkNIdaw/q/SMdGwye3krUzQhlxVTbLIW7NL0lu5VALuz
JkVBioHE097onB9xXhk0cgi+/GL3VE9Wjk4JWPEMs9yqpK2BVuHVIdYzaHkzHfBmx+8qbntuEPQ2
VhNfaDdbzFtxa9SACvUcros4AKo+OAPy1lJXGR+PVzbXM71O6IyjOT+kMeKpDRUM/xECb/6VJGuL
0BgnN1/xJHn83w5IiE0Z/SKZpJmdZP2csTGjzuAQlLX0/8K88+Id280+OC2qbOHMdQQv8IlWqBfQ
xItz0sJa90CFCRxzoLzoNhlM3D9VWnzRSdlfUnXg5iEM8JRpVxpLSXgYCJAuhJsiBzEWQd1MB8sp
cs1OI/GtF6ZviDiwfljb3Y7U7hWml8yl9SfAw1R+yaks66OnYMxlv/nfnJ3XjtvIFkW/iABDMb1K
pNTqnOx2+4VwZI7F/PV3sZ8sSmhhLgYYDOCZIUUWK5yz99pKEts9SBoL2R1i4u6nKsLyEbq6wact
MmDFepJ/HdKMgIIkW5rAKHIwkWQB3+MmCwvnW0KyDiqUCUnmNiuq4SCJ21j2SCpJRq0Vq1sDTJnm
mcTSPSmhhLM8BBPt3djqkofAArqPx2WyjCtzbnpyTHIHulRTDD85acSoXgyoIruqT8s7za6jemPk
SvSz4j/4ZqUGgme1dvTaqxHKd9sqJ9ssqSWWelCIbvuoBVnxY3YzeoJ9p+g/Siso75BEdJhtesVG
kczW+5fC1vkJ+N/M2QCKuLPPobtlnJhwSG2bLq7geyb6h5GMw9iunTvN3jRCzQxiSMqF+Y0AR/rV
jMz8KqyQOj7S7Wwqzx7m7he1F7X1nNxwX6xwKB753/bvmYatEf4viuzIZaPrwWHswOfLuv2r1UXw
XJeJfG8bqLP+JBOcPwk1BI5BlYisDYUgXPLJ0EZXTQMcjfTgKazgKAv2tFaQ0ptw3ZgKCI6zqfKG
WCjjQhxrE99xtfhNC6PsLXCRykLUHvmzqQLulmdW/tAoGP75+jO2lArMqXqDPbW3NxUBhpB92ny4
Ba++gHEnGr/bvuXsvjXIgQu9no3AwQk51nCYqAg1opev/h5sNba93lSbt7ISZUuJE1fK1rI6CKxp
gGl6BNzgeDZuRbLGlHHUQLHkFo4O8yYBQQ09DowMQq4CpxrnVBo9pnOXqcCR+XC17lc89sBgC9ry
xKMW7B2lCpOdmCylA+/ETFptEah9/Ntp81wMBYcAB88ke9t07L6yp1Wkr+H+g5QymyPLCnClx2kq
wtdQteSXEpIZS1iYD8KndMGYIKuDpdsdKX948GftdgfhHxPLoIEEYswR02DlY2VumiGFhFeaZqTt
zdJRr7UWIZI3SlsbtoQIOJJAHjd8jOyplFsdO/OS/Z5CqpC9yWlEuiU2klkoLTxYaIR+Blm69qqo
t+9UkSghiKfafifPHEAb8lH1x8R8pu/6qlHfwcXOf/Spr34GYSDkYR5r+64diPLAaBUGT1MUu/o+
m5r2RWEvUW8zGTPEwJXAk02gz9V7jtFLwQsb4x8t6zQGQ1THUOgkxaiNgTLpZ8bEhX4sY1X0xFi7
sSfDTuJsbrt2D9JsSWaVcyd9cJLz5FsdUWebQAEqxuJVJE8UBIR63brSbrzWDjRSk2yiulIpwodW
ozjmQ3VnexOFPZCtEmAk4I6a9Qswexg+mk3FYLAkJU/in2IIyck0dwSnKlCwgNhp2TcCoc3fmsoi
w/rU6eyajYpzjkLXYMR/NO/FbJXfk9TNDd8eoRbB35xrMI1T+oumgHUHgq29L3ELc4JmV2xRc2yG
H/Bn6rs+dKk25arzoRoQeJP+c5nZRdOhoQulvEqb57hI3icxINCSo6MTmJwckTduqqF9F6mZXWhJ
a6ftOQvxMtLvjzR02hGrIqtgQm6RULCFcEez4CvrtNfKXvKQ8lRZCIs6h2KGPqWurSxS9bcdSMod
gQY2dGNQoMAuG4bj5OdK5bxZgFBGztoNSd01mUA177EMFOYRUp44EwgOjUGTRb/sOMpJTI0LKDul
I6R1MEaUQhuT/FYynTPwuoLsqPEujQMOLuwBBZvuuGrI2w5ah2u4iWp7Xbqkd6f12N5FrY1dE4+Z
/aJ1c0usRddbWNKmQldvIEksExYmd3PT6iqbRoI7w69d5+p/yTDjiJVE4k0SbknOeJfIvxLI7E/M
RkkHhWQe8demCxE6b3LrD6p/2PSu4Yy1J5gU3be+aUu66npr2lt3cZR7Y9EF8PGtIX5v9aJ+ZzVs
H1NWK4Bopsjeoq5lmz6VSQVojC0guSuSruLtDPMo4RQPhxCk6hLKQ/xhC3w+E9m3Jk6RMZSNaSfs
dZiCrwbOG4CVOL8qYHn79iArx/0t7KZ8DidaqH4FAfOdDqmKuKKdC22nQlkGlGDLOkBTDz4zDJhd
NpNDTRSqVlW/qZj+v+iiJNVRlAlVqLq3COm2qXT3m4FGVbhpRqDCm0yRGa+jiLV7kRX0Zye4LqGH
0oiYEhDRxUvK/oh9IJvWW35d8jeuevaF7ZT3ii87Ef9Ns7x7IVVsugMtFb0moTED4h6c8CbuocGm
VUN9DSg3J/AWNy4wF3DyPzUJGiBuzf718+9uRWmAc4CGD+ECUxjfA72NlUqiTAdigI2YlvjYBiYY
eTN4c5CPBKCzixlzRGpoHTRba5SP2tzFI9QXOr3EOCmIhuyUOEMfb1V9r89UtWCY59aDPjnWay8T
qENWkM9Qh1DMf5171Rou6K/Eopk7ak8ho1sE+RbABlpra3991JZxzMNvt7k9cjQInYGn39pp8yJo
Pbzbg+wf8H/L58qOx3sOiuOXarSMYd9UbkW/AtEKKcMKajKquepwJXuHlLA+q9S/dQ+QCjJlZu3S
jBTRXZP0+feg6QcO3wRIwZEDQpFuLWLBv4kk7hMvJEAl3HQNJa9tHGntG+UErHfsAzNJI2sc7+a0
Ec42HiccorQusvdE0tI4mKNKwGxQ1P3PvDLmX1k5xpSz+IQWDJJbfMlCKtisEuzkPh8AZ/p7dPXR
BCNWQJ2/NjRwtgCmOQHSxpZs3mD0CXyrn3ECKA2RSZ9f67Tpzd4AkTy+KZsWGiz641k+1+pBY9yA
Shyp9e60iS9oTJzuLxEfZXaIa5fK/bKDd3fzhIEfqLzTdr7QAuWmGpYe1YUbOv319OExA6FQQlvA
Gz6+IV0xooa6fAXbKazuJvR3bNqleCMxQiWcItNuKiK+HoyCBiNd6MJXsvxV70aKupQyrjGEkiAr
JXU5EQQXbu78vXFb2G5Ivlz3AseiBJa5sCsnM14Ii020M8vguXCS0b/wGNZiTiYBGq4IxXQHdQzy
sePHgPgt0ZsgrNjpDZg+J9nYf10CMbdmXiZb1+hLz1zO4mVitTuL4bRtuzR8nzUH16+k27/p7Va9
laEx+d2YFtdOq9KcSKgQl40efLlwu8sCffTRc7u47hBNGLiF8Akd3+6I9oh01J6sGRHlV3FSY3a1
XbkbG6kfuhgOHqtp7CXsDQEF9qXPua+7jlWyVnPiSVJOms/0E0KqUIZ650hIjXhiRUR720FiM2r1
hWnqpK273DAuHu4aZaNY646qIdOGFsQ4cqrS3pUxkYIhAC9MTdavslPjS+9zmbRXDwjdPRKLRQlu
UMc/fkCdqlCD08YFCRn09wk7ar8UovaH3GwO6O/MXd3N6vNgw9Sgwl16BkzJPVNn/h9V8Aws2tlM
zTZajwWfcHwjqjblo02LCYpj1/5REhngXhuKnUVp/JCPhXVBuLa8+dUPRyeO3I8aLb/+Y7n4RyI0
BqoZNRNFD7drigdLyOJbbvX27SDS5EKz/tylUFkzbwhb8FJXwghHiSgHDvST1DAsSYTV1XabBuwO
YUe7l9znp/IDqlAkp6uWg9GIl3r8HIXZjYbBFIXPDTckYHbhRTkTwucf1pmfxFyo0avg4fHblsX2
n6enVGAKRR+RmGyDIdDHUbmPC61g59tZXz+/1OkXAWBgSYnH/A2oZG2PKE34rZkzk9/QDPNVl6nV
gQpJfqgNmvJdnP5Xua+wTPYoFGNQ/GAwXF8vCcqg6qh8wC6azP3QhR2tZ6vxcXM7DzEw4PTC7H06
R5nIu9iXsKwgn1mL/ftWG2xNsq5mGBc4+xIGl+hOTWSuZu9TmVJO7sL2BTwR5Ke8SLMLgpUzDxgp
CI5zpgBHQ2h2/C6roKgEh4J8m8eFeW8MSegVet1ch4ZKD8Fgp/v5C8XZvP70sGtSr9fZWPOT7dUF
h7BUiRFjUtM8QpKvzG/ZLt+D8fgLHxV8ZH7h+Z7ZuHI9fhueQsdEzbn6JMqE0Dm9K6qt9/3w/Of5
cNhv/O3VsPGehs2FT/3j9Hk8rRxda21MnkKOZOpyrZvd644L7ff7vy83Txcuc/qRH19ltRWny5Sr
Tc9VRvk2wmOjXnbhoX0s5Kc/BFc7gi7U2OvtcjmooeSwUm0BcX0Zb+vt9NhfmTfZjnSObbmVHjG/
XnmgUw3o8xEm/Pvno+R0hln0owbjEQCQikHqeFRSWSDKWQUhJqijQY7qnYOrx9WuaWfnPz9NLuVi
QWOAoGFbY/mqoDPYwsKzmmo9fJOskix/7n/V9TMtqyxygBdBLDKRrUahDqTGcKYm5vgUZ691WJjP
k0hoyKXAvT9/dqfaycXsApqFq+gCMe4yfv6ZnmdrQDNj1lDDJqu7JkQHyAwEeK9GQ5HROVHD72CH
Bi/B+LBLCj3qvFivrAtwqXOv0KVWo6NSW8yO67uoFGZZXiT1Yq316ZYNB0IdvrpNpF5YzE+/B9Zy
jGy4eHG+sCgd/16sUUlpAT3bJko8HJDjzodqnI1LE9cyMR1/E5bGmAQ3gBUVZfjqMihVHL23FybZ
nPfdnkwBkW/mioLZxhj13Ne7iYiINg01FJy5+g7fz3nJ8yp6GUNnfhNh7f4Ocs3Clp0twgqTrlBL
wAMImrCs2/bC/Z55/hQKOQ/gjcfduH4qMqH5g44m2VaZafqJPZAiG7XTgYy/7sKIO/dkaFlgoeQM
gq1h9ao71ZXaRGeEXnMP4dsq7KfI6KXPSTz50uiGZdCvH+WFAXbmtWuorzkn4pVZDCzHr12bhQub
hlJgiavj4NY2aGWjyi8MrnNfk465AU8FcwQLyerHxRpiL1px6TYBKgT2fiRiaxuSIki5IrcIMJ30
KtL9wAhz/FPljCrZSbL+xq0m9RJD9Mw71Q0XiyO0NgM6z+ongwqW2of6ma1j4jk6OlNoO9Pe0ZvI
+3wWOfN0yXNZ3ihTMH+tRns96rGbx8TMmOYofTR+um8NOMw/v8qZhYZXuLgsYHnxu9b13NDtc8Sd
qLryqW48qVjpj4l6WLPJkRYdKMcTig5+2x+RUZIxHjdej1EIS0ZVkpjU2DeJA2+4Ra6+rZBSxRtN
huotRnk0ko1beW1OJgOF+sqric7z8p52yec/4cw74XTJ4kHNkE3GGt9noC8dtUiLt7q0bdCl6AvR
QcEspMD0+ZXODUXotDQtCLfCVLn2i+Da7U1quUzsxswef+6RYWFYrh4UjopPSS9CqNdR85Q2s3VA
wk9PUSnc+8/vYgU+XSqBLJOmDSuUiV3YH1DBf5aXCiZrHDrUlsc2tSThXNV8Z5KKQ6EqIEdBcaK/
zRgZqNBSda/oQ/zERCR+jw6phmhMNP4Gj1qWJKUy/4pDM2MHJeJ5qPdBb7DcowAZwdjbtJETkIh+
ry5qvrxOvo4TYTGf/5wzc9eHvwC3LT4ciB3Hs0hbIJwyllhtpTHiL/Q0nJeYwEtERNNMA5OoCpMO
7IVN95kxgyUWTBk7b3YD1rIp/+cRZmWL2nhghS5Ej0ij05Jb2ZFYD8xPvXAp/cO/tlq3LOoJ1Dw/
dPnrYhpt5jTKAcRtxho1zcbUetoTEbltIGMyxGVqX9I9l5gSwSvkafoap7Prq6FRPxURGFZ0Yt7k
dspt0xUxH2oMeMortDl5nS2sKDS2MjSc7lw3vW9IW6/3OIE1kp+C0jCvQ1AxP/S01H5U0AN/ltSx
cl9pJ/2+R9xOAldhWriPA7qLuL9kDulDK1VaWvoQ/qjjuYgxjjvE7tmGrjySFjSQudK52T0WV+ub
khb2TZlWJnLpQCUCu56pGvZOrd2jDA9bT/Q6Md52W5MVZHUQFUcidFFVT7YkXUcoVbYhes567VpT
ewOWWn0zKLfWi1W2mp4V2ymCHehknTSovFau26Gi/chMlly7bjTRiaG5+5ypoSU2C0w5QK8zNP2G
soliPpQpWBFfJZT2TwxyjsSKcKrvIo7PtYfUhlzPaXIkn5AzDC4AAJVbXc6YDhVdQ7GJR8iR77k5
4qgtfn7UeZZbUOgz9TBR8YHlUwAZxI4fnNAk8UBOsAA3rhzIRLQIC9zBqVXfSYwayGvKwuRrE+Th
5NF0bn5YZQ47o2FdS3ybpPN4Y2UF/1O3GGfyBHWzuUUS5SheNhMYsQGs14JVVVpoY0om6FQwoir0
zaLqx60ztnO7n5sQ6SAq9rn0NCwz5B7mweRVldN/gcKCnEqhSFJ7EFurQ2aSXnObEzx/HeT0fQlp
FPI3PR9icmso95mXtlZ013exBZgUC9ldVruTvpeIrxC5jSqyZ0Snzp+Izhnvk592a1cQin1BFgDj
c0yliTSx75FFjrVKVMmglEgVRDUKf1JT5zeVoZHwPH1qdLC2yGzMrpoUD7U4yEhHGeb3agzhFbdq
P8ReTC0RcQDsOQtCZ4xIVh8XijOHdQqeA9G7D2o7GQgqBRlnuBebCTGNjgvEL1Ur+wVYhVpCXaaF
siGsk0dN3kNPEEgctrkPSXGsdjOex9rvKlnXVwHeMgettZREUtdks+9yaxCErRRlb13N9BVov0mt
MhjtERotBl9ORTYqjZu5V0Tr1Wo6fW8aLeivTb1qu62SWpkNc7LSWor4ZuZiQddGEoiJbKNp2GQu
UXURqQb7qR8buIVIMqp7p0Plvqf5baV3upzsL8iPbbJhmtguDnNF3I0f8sVOftI4w0tol6G4YmEi
gCpuYqLGEc2/9axRPyLq+Y2fsi6is8rxhnsoPmFwKqHVGQ9ul4LVismluErqOPwdt2rxOpQpxxRb
amZ5K+TA3NioHWMlseja+U4vOlTaTRD8FNPUfpV2SigTg93+U7Mno13Ty3TwC8SntwNpjup771Cu
39CeFSRIdYH7jlIxQLDTJ48m+pkvCvv45ygfqEioAwg+5KJFsVWcbEZHYbbaddLljUGwlRX+nrDU
f0H2UF4oeJ2pj9hU1/HvonhSQSCt9nhIl6jiySHb9n2TqM/4l/KKKF+NCC36c0vcuRJGjwMN8ncl
MqxrpcfevHc5XpBah2AVgfUcX1jzV6DgZc2nYIPdEbYc9XSKfscLVhk5XQNkOUOiIcWXiV4Iyg1T
NW+ssiDUgpRZ8WvosgokPRorspJCjfGlxwPakE418h9mpE7fBFjmaTtNUfHj80X8zGYVq7y7VJAX
osm6XGEKoNaAF+Mt3gVnm7EfJ5VVTX9/fpXTVRtj3vJyoC+zBV8fc8j2QNk3chXFbjd6fRsCqaqT
3ecXOdP7Or7K+lHTNh3I4ibDdPPzeXN43/pPTxcucemHrLYfTWV3kIC5BKvqJvP+oInz//SbYvOS
7mIPh9SFPdYH++94C3L8m5ZN2D/7HcuB9D23XBDClD97rVdtszvjAH7GM7xiV9+599peeU6vxqto
B4tq5+5JQvI1v9wRRe8R5nk3XRHD56kXBvbpwAEgIdjRLuBEvrrV7k9rDVLCBbuaCu+ib9c9k7Dh
XjIFnnneiJgwvTFEXSoyq1eaSKSDETSlLbKR5mC2prqzkjF/lBVBcZ+/29NyMnhEpIicqSlnaevq
amoWHLZA4SAnLpFbhQ3ajqq3yp9DMFvXeT9isQEwIV9rpQmHKzMJlQsv+4xsxqbL7gp6miqqkbVd
lgb7ZGs9qnktNZPiFgkL0kspF5dYMSGERiAbm8izncBuNvUk29/mGDiZX1SK2W7bxOiJKBxIpO/l
XG9U8LPpltiaBnlMRKb3PtNTgK4A1nCn2XWt1HvFhZ1qOYFTb6IKlrJXd3UlLzzZE3wXcyBdKji7
QC5N5sNVCa+Y57BT5YjrNE3xtKZtatwR+97/bqZmIL4sB4jb5zqJfcKYql+FZMBDGazEixKNVouC
yxh9A+62cjC1tHuOLErupNbBBtwWWCCE//lQOHNchGxHBZVCOx1rx10G/z9fHaXFuhtdehnZ0mrV
W3d+cYy829Z2kb7IvpuQzKrarzmd4+8RdYTdlPZ6fmk+Wz6h1bfPgZUujs5xByrkavB3FRSeEIoM
9ZPBhTmcJ0nilVLpkbKz9yINPZu+j22ZWiRizOPg52VV/5Bzkf688DyWlXN9J2jGTMHJi2b+mpDY
Z1D9UqJptmbTwuas2nKjB6N1E+piJBS1sg+aU6t+SgDMY5tE4xcGBN4bLVUe7CIIvAHagE+jarri
9JTuiIu39ohhxF1LU+/CaFum4PW9stxSc1omDcqNx+9OhQk2UZfmXrs43HV1kHtdoxg7RCzhliAF
eeHhLGNhdT0a5LSfNFZR2uWr6/UdhsY8GLOtRdnnHkFudVW303h14RWcGQwceB3ihUAn0AXSj3/W
XIe5m4Rxto3jjIJOMErENVpoKuhSR4VobsHnQPKF1eIUy9S+mMi1idv3cFatC1P/6RMG0c9JFLQr
TWBtre6b7Yz8M4eiZdu53bdYKx1fZu301ZxN4xoRZvzlwm9fHuHxI+bUS3v7Q4mAhmK1COKZKA0Q
00T39q7yJ5PgHJiqtac64TxdR5m4I0K1Rv0veq9NzOQQODYJ4xnOT+Kjlfxx1jKS5UOQD/Mc2Beq
qWfwA5CUOOQvPQN6kes+tdsVKNcMKnEFSUDBjtP2YhdJiX9MnGGO/LxxrV+WURX6pkfk8WjimPhL
hHmDpczqECXaRinuUFQNJO0FBriSGaEqM3+5uL/ojNQ/wqwJn8Q82T+bwVJHv8Nt/H90P5BZM2/x
WqmxME8fD7EpaVw9jChcyrREfmoEkdLfTWU4tiw5tvE3nhT5LLsh/NpQq0Xg3ig6WShNeQlHf+Z9
Q3HCIssmnl78urQpdVUm46SDjRhd84ocPgubVStuaE1ckgCdWZscWleUeBAaLGvu6rvSjXjCXAKk
Uc6JtVNHhyDa2cpeTDuNXzQoM92G3UK4ZzUgatXR5ENmmOGN1Kzqyiap7YCioLhP3dbdpHFdHhSF
OAiNg1d6oVp6Ogc7CxsB2iprAhPcasPVRqhNWyCY28kY1HdjlC1OQZXQwwSwli2VCNtsXx1c0DKX
iMFnPnj2RGx/HIIjmOdWA6MjXLuZDdKiKrvpJybyKCavBpFQiBywtB8ivAeIvcmYQEtp1+7PPumH
L67aS9XvEUqT0qeQaKkQjxh5SBYApWb9hI52SYg3Lsz/p/MxTEjOXAZNMnam6/nYloTiRkySWyN1
slsKGCT7as30f7wNqp5Mf6apLZqj42/FJQje6nosR05Y9i8pkRGwIDXr98iG5bGV9chBOJAElrCr
vADpOQPxYFWjIwrrBJY3i8/xtS207JkykGQeuJDbTGBANxIm7rbFYvUXAVIClKIMxh1e4+khc5HM
EFRm1F9wJ1j7OJfBU53ObAovzNJLX2M1S5MCx/BChERFfy1xC3W3oXNZZlvKJInwcpw9LyVBCBs7
dcmTifTkp2hM/Dy5zjzcFNprl6rp6Js5ydVBnVc47UL532XvaBf4amiQsHzwAR0/LGVEgZVGWHDm
pJtfcmovPhVCk1QLepCfP4Ez0xZnIeiWi97R1T6mmn92jdakGUBVAklbDdBEA5aByJ84vSsH61Lr
5IM1evywgaU4HwWFj07/atqKgk4GdSTa7VhlYnrAAZj7Lm3W5BBpYXWP1ZvwKeJn8WQpZUs7pyGY
726QrvGWJg21mTKfo9cazTGB2WoXPRpOGaKUt/lDT9hKj7EvmQmmsJPpbYZjQA2FbY6J5SZX7Xun
bw1r19J1+o7qTXuDXCHfMryXXwko/6W7lfoVN536vbHkNZ3PbDf3ddr7s9vHYEoKErHnthasK6Q2
hPsysaW6C+LWeJKuVE2U+Sqy8LZm/FNATdzZS7QcgIKSEZ8EK6GnY9kredRvxsoN/mgD3sd9mrmj
tuSLx91mabUam7LIXQggKsBuivdFOm/7TG8p9KKS+xoHjV7jWQrHn0GAqHqj6cM0Ii3r5zdMA+V3
oiSMif86VliKW4veL8bC8W+mM53sBXKfCdOolb0aoWVdOoye9lb4hFiLF5ApeqqPssA/QwkrO84r
QR2UxxkcqGEJTzTusCOfV7+CTRLiVhzlhTntjAjHRVtEOxHop1ChgB1/K+kwdrNs2EkRUdzuTJT8
tyYW+Mc5US1KsqNteRKPJn4Kpb8aaGV59Hi7fWbk+lOjkvOM/l8cQuxXnOTU2r0lhMe8sPk8U+X7
ENHb0KxtUiPWBEvDDHKlo4K+tfHZ+7bqph5lyMTXnACvmtOIt7F2tLscLxXnddN4KNkC3ma9Ne61
KMDZ9/lHb5wujiRRCMIj4KahpFi/qrQaVD2OsHFEBhT0LTaEBocSn96fbqgwKNW1MFs/GlWDlJV8
eJ2cMtZ9RyOIbut06ehu4P6Q3YsLP7YgisbQUNyqTF4j0jXnTUd2AlvbXpN3htbDTgkqMlI8zQSb
ga+Zgyc9TWMwPVF3sXuFB5/ILpymRIE7sWv8jucB5+acpslDM1nBL9kWXbcLXWt6ABhTXxdxFAlO
c8RYty1S7At7hzMDmRYaQkdOLPC/1o1XHCkhCJeasLpZ6by6NNrfFGE1r8nDgFBBrad1FSUXtgAn
E7FNERidCds6XslJzlIgyRKqQYtsm0zJD4GdyGuMd2xfKvvSVvV0/8gFaA8uPUmOgEz7x98M6yp9
FCaXrVPAiPKDUal/06nQXuMgSr4romMDaYbw4IG1DS/poBAyQa3VvIv0Wfvd6Npfq+nIhp+M+dWs
7elPZMn2iZbA/Pb5QD2tRFPeZV9EVWPZ3aNaPL5Tdv2tLau62hKo49j7OWzrgUgLgjZ2Qqun+E5L
wKh57uzWRPIUsT5tA30c6GWybaPOB8xx3pbU9KdNl8Rd+ZD3lXHpLHUyXmyOd5xvVW0RlrGOHt9k
wRjk7Rm4mMle/TFSn/o7mTkGKzfXgzfbnIHx2qM1/QqrJPnazyoMI7zZbHEACzliG2r48LaZndV4
mrQhDw9qX6GOHjqQiQdIlGzd3eVQJty2f0DEDoGILZqNeURUeL8gx6S9B9/IqXxdZLSNHAVR5941
yllcGKanBWubgiMSPV49rwOJzPGPFXZb2EM64rrvc3HoE412i1EL8t/tnipL5niYWXq/I4RwG3W0
D1zMsT7pkJf2zOfvBAkYH+hSb15LPVvWTyMrWG+iLn936IBudFPuI125DuNQ2+v9uEO+c7CnYvDq
OaeZll2aKT4m7qMtzfI02NWSx4OOmLb78dMImK5KaS/3oMvhfggRUgJF1q13KxROsJEh8WQIRdg/
2Cp9phD0y6BqZKSgb3hchCSejIr5MBSBfUWMpnrnCrqPQadGt81gdru4CGpgOeO4z2qDuJOAgh59
NBVzfpr5VikaEuLwSOd1g1VetvXOKaAclGoLq7x09Bunadqvn3+UpzMVP5RaL16CRXH2sdj9s84n
CcYq6ZrsaaQbvEJ77f227OxdNqn183+/FMdbBppuQLJap+5CqEmbNsZ40YmBNnNmjbuqZcXEiFhe
fX4pY5n0jl8lZy9qLkvlkl/2sWb+87NaAmXDGrkc0QwzyNp6mDBuBcU+DEmG1aDZemXpFrS8wCht
eko5HrbskXgePkyy8Rag0zhtVLtWsauq1ne1yrrDXGYYw4eyftMNHJuxw+t0Qk085lGuPFDz1h5D
GnDbLImrK0F+625M844ubVeoB8Oa6kNBkshtPZXVJaXISXGO1sGyvC0bJ7Tg67O5NkHdpEKYb1N7
sv6oUZEVHlQl5TENUI7sEF/2yj4jEBYfMaWz+IqzMezPIavognGawPjLJqAWW4592tXYdgQuaoVp
Vt44CPWq0hzMojUBvfmmRJT4VW8r49fn7+x04mUR0zQKmMv3xzn/+OszXI740fzhyu3je60Lxoeq
s4eDO+spGlSX2sgcX5p3zl8UaAFeYZRR690BIRyA6shWQm87tI8c4QpPBmHntegSf8zpOL+K1qku
yJZPd5C8LVssnWJ2uvihV2enuIRuSP2sQAaRlleEH2hXVcN+Hmct+58gFeV25m8cLhQ4g9MCqhnU
CG5FpzV4UBPlUqX/pGTx0XliZWYQUX1bn1ENAWJyyKBymjHXqmnx71ENqBe+ynO/m8+fnEeI7ABA
11YhUi3SlD4WMvSpcW6h1IdfJr3OtjinogO2edML0lzcl8DHHieBJhPSynhrNb3cgWOa/qtQfVGG
4rpj50Tl/yQhrJvjYQB2Rlhw3CXvVpLDvw6t4LsauuxRPh/cpw2d1cVWu7QJsz3DjA80dIPRj2Lr
Gh/OjoIqicyBLKgSx++8YfBHDoyFPNtfuP4ypFYTIvsufq2BvNwlJ2X1dWUp6lPwLEQ/J/lLYtZs
QOC0oC5nhakI5n2baHU+kOLS+TG8qt2g42eNlFx/lYM5XdhlnRlvzFbI2zm0LCNuVUBSmr7WCiMq
tqmGriW0FPOKVLuL4+3M4sZxEn254CC7sACOf7Qt5ojwWxfpAydHgoMc+axPevMtGtBAbvoCWEVS
Ml79Ms+LPf5JI94YDrc1DqqMNtJIiY2eBEtEWqhhQnE2z2r/8zdz5lF8rIYo/pfmylqZEHVMTIXN
iwlNqnUt3NIbK63Nw+dXOfMkKGVDZIYwrvMPq8kVM9Bkk2RfbCcHStLcx0TMZQmqb4ul7/NLnftB
7Cc5+IiFyb8+jjqlS7fVZS4hg8C9ERDmQlAwxfzy+WXOnHsW9TmdcgEBkiVquY9/lngzjKvCFZB6
RjJCXqAK5wm0q8SxKNWwN5yiwUyu8lFO/S4igBtHdh8NqP66evzChlgWPkysLvKVrqrjzRw6U7Ah
bhs+NWUtVFlRVFG5/fymzz0b1H6IfVAdGyeuVgIpALO1OLbKGXGsI4V7A3rmUuTWmZdNCZS6MPYB
7GFrqXkZlbrTxhQ6Ey0sgLyp0jcUkcOztWftwpd8EuYH4hyYM7UQvg5KweveU2NC9IlooCPdGTgp
LMeZvNGKhyKHVJqVGvC/2Zg9pyjtO90gWDEtC2UbhMJ9oKWoeJ3aszNu3PZpRPp14fB/7u7wHzK9
AxAwqIiuVlqtQrWAk60A99kEBJCjNP2jz6H1k2285txNgWpbhwTmwX2VGKL026zon1vgfcXWYrTI
LVGtudw49sgOydAZbsR2q9ol4cWZceHobA2XIA/SBNYnjzKMqRwinNhSw2gOnY5vdzYuLfKnZXs6
TOT4OMyHELiJrDr+YkSJabUYu2ZbqA2Q/36EfVvNnacTFIiUNo49G1bXfVLK6L4EhwtQ2p2jd2i4
b7OmGB4Cq+rSluDMRp2kSR0X+TJ2OHgf3xMk1AY5qwCMVNrDUyVaPPZqnf6F2TzvxDARbdxkvpLk
f1qO2r4Y3Wo/aNSaP/8wP7Tix+sjXS3BzsSmps3NrJYK2J9FDaK23lpOJag0K+beiOnwwhkqfKvW
0tsWvP5PUWXqpneS6GvSTxNK+OF36uhP+gCFB5v2kk9JPmDZWvpV1Pa9N3Ji81sx6iSQppdmk9PN
Kw1p2DfYeJG2CXM1uGHaumZV8CoVBTVsK0vnDnCqe5MZI6lIePD2SjY4F5o/p0MVKQhfx8eDoty0
2kgMQ7iQjrua+oja0pw1xT1yJLH5/H2cVoIJ5sU3zCKCS0Fnd348Lkiz7p20lygJAjf7WbWG/lwi
9PrmVIO4h+MIJAOym/vDsv5H3XntRo5tafpVCueeZ+jNoE8DQxNO3it1Q6RSmfTe8+nno6r6dAYl
KKb6bgooZAqRik1uu/ZavwmRjiXpIktOriFohcqMnz7qYRu+NsgBXFbIRQHYbUYkETFHMp6+ftAP
yVcwRXAtCWdRpOJ5V2NQpF0jtGIJ6tzI2k3tC/65EGbKw5A3ygug9VNuO58ce5h0aOhrYI5FhVpa
LZgKvEUVazSI1Xd4wYGCi2AylC2Ch13QgKLS5ey1VOPpWhKC8WlC0g7McKdLqYeio+KRvFa0XUHE
E3s1Z9yh9uPkZ5r4mWFDj6LG8XUHfTyMlnMOSBn3UpGIYAW9wneb8otJ9l4SxIGANwgvg5b8Rmdq
p9JZnzWFTR1JXlhPAG9WXdNrxPGgVNlLkCnyEEa07NKMe3tCsfbEW32y9NhCIQ1RAmUY9GWV/BZ8
hPgKBoJIocIoEPwErF6Yr7MiBwfBEie0fdG2Bvut1OLf1nIx8Jsh36suwZVO48cNI9GVImAooukg
1ZUXNL3l5mqe2JaKRv3XI/cRDUhbKg0tgS/qB/oqaDTzGESPurTlJ7nplECwf+Y1xs6L02nb2smo
cHNGx3q2NqPha4NnsAnNuzLVkcoXBIQtbaJOzGb1yhJQrKWC5uiZGQYOKne1vA9wNERAO+gqzwrk
yncFa/BfSh1RbLsHSm9hgMBd4cRd7JOxoz5M0Rzc8eJMv9paysoCNZH5pZOMWviIsWR3pnA0nGt4
EN6CJhHdbI7jm68785NtE5MgUKrErBTU1uYSZkBOD4Uh1B2qwvdK8pC2Eg/iqWhMYfhXx9iiuLBA
5SCaYUhyPD1GqRuSRrLgl0eTDGVh0m/0cYauDzdltiMqs3vEMjVy0ir7dgH3FWQNIiIlARS8EMHc
j9bcnAT2fFyZGBJSAZeW2at8WC4CFhcTJgK1I4emSFpjHlMgAr5UIHYRS/AzwwFcf4izq4hzhWJs
OqmrZhTqqjRFt9M3AjtvUuMlFLPkKvKbDhnILj2RCv24lasA26hOUZ7AoW5dfDRTldJVKcItwlXh
RU9D6BFIqriTjois3aZ6uP16TnwSkDG7ON3IewH9MYzVWcqeixWRgHdpVlSKhwKRjsg4OApx1NWX
fKaoCMe4Nj0pVquDlo7Dpm4wXOxHJbgFz6qfUYY+iXVbdsnjKQSPi/VBfkangrVe9ZmQS8gIy+h6
oURVQo00jR9JGcbffNb5T2vIpnRjcYvyvaSEa+L1RdfdkajKik1bF8ONn1RoCWWoTz4Jdau8AdJu
VNdsZkl0xhnIsETB4ceJnvwYRlJkY0MkiCanwzgez/uhApIn1qKAzF2PhUjfpFSWJm3cyxQoPVWZ
VAiL4biRan24rCyj1dxeLJU3hI31zdfP8nGua4oO4oPUM0g8kpnHj1IirEugjaRkE5TfDcGSzqxO
+TGMVXsijfhxS6EhEKacqcDGALAeNySERpQxu2ioHnw8wJOYqip1iq9f57NWlouJCu6KGuqaiy6l
STslEa3Eo87mUSDgHISRdWJP/thpbI1MORiFy468ZlXKfYH4hs5OEIUFiozgDjfoWQaHRtbe/u77
kDTQKVjRNUslYtVrFZfjRUIeH9gkz8/IDpLDH5qT8kyfvBCRCOV4AgRCdHPp1t8ChBYPL0WqfJi2
Q2JdROU4/AxIP7t1gwzNwNR8CtI2tmHbYk3coSWXSl3voqFKYJ3XlDnRRDxLgwh996QzTpzsHx+O
24JE4Mrtgevg2guMXVry/TSFVqpWb36SymijNcptbCbty9e9/Uldb8l3cNBS2NNYoauFqaDZyA6S
MH0i8IJSPUuJHUtycwDiGXtDDPpAJCDVHUClsuvrYXPfNXXwSNgq/22xCfQUFmKWCWh4Ac2txiTO
yREMFIY47QA6qOI87nU5SHYnXvljLYY0EW+7ZFs1SE2rVw6EbmIPxHMsl+vkweLotyOTegwCyuBV
VDEmDYH0fdL23ZvCDdJF/aZ//fohPo4w+GcuT/wH3xztu+PpB0EZViNHJKwGPdqEE3dBMhgdWvvV
qV795BRb1HmwIybixkx2zVvBsI89N2tTxwwLbH00TGbJp0VpK53hc5IjuRtq2q+0mI3IJmulXkwT
4YDjY1bV2SoutOgBij3Vj7kxY+PExvLZ0+FMSqCHwB53+zXHf04H1M+UNAN5ZaIh2SPRtpVbOblv
YdnfI85eH2KxFyMH0jRgyjQKtqht35q5CVFk4vqAAcuMw+jX47P0//EhSw6QRSEviG0kgVbjg4FE
GgptkjnN2KXA2NRsryOq/XePogV0CO2FbCM3RqBVx7NAGuNW5IaaO5ShhNcyjYozSucz5X1NPJFp
+/BCNEUh1BQhDdHeehIgW6qWOZgixxrwMeSiGWy5o//t3DKKvoh8IS4JxBP1kFV4m/sCspoDkuzw
EModYCYUuGvTcL8enKVbjgaHlDsZKfJSrGDwpKsFHKXGPCJRXDipmY8PVRIpDwpKso+G0oh70M66
HehivRsRWUf0bi7+/qiRG15sMFnDIg9xPGqR31tFrnOzAqGyZFStfFuaHUYvBQrFX7/ph6sQ42Uu
EOKl9L8s4eOmAJUR8zdIkchygX5XZueyhNXUIdQs5NFPmv99MklMzDQRn2Nr0pFTOm6uQWLGKntu
xhlkcZgiVu7qmNDuK30wqXXOuisncb9Fck9xFBPLHThu3JNM8A8SZWCbwzPyUN3ub7/uBuk9vlgN
OU9GHQHUAOWo9TFlDpw+ZoXpCKkCbCmGDg1nR6xqESxMLg+WoyUjFhVjpgRXPACWeRMI8+9pTWYO
Y1ZFfYsCgInbUAuG73OrTGfUsrtthYCK7CAcJAPdz3LOvqDUJvQGKMTPAIasueWUSDPgyIHU3YLB
0FsILJWo3el626k23AdgY2RlsfcKpam+D33kmB01GFQkndsB4WSjHqbsQCTaoxvPTuxABicRKQYC
vtDtgC+Nl7dqErkhfX3ZCJYfIz/SN2cdelYo7Oeh+TMLp36nl2Mq4KYUz2jtg22FrN3r9SXVKzO2
G6TmB+CmnRI6QAqE77ERDWdWCNwPHn6kMFGDAAfvbjCEl0Jv86fA8GUc+OrpuTMa5S2IC+GlFCMt
h7uuhYXdyYlhcSB0wiWOvQJiC+pQIkBNqFSd94sSkVv2LcLEwLRQeE7EGZ0lQDexsJ/FMNqOKgpJ
2yzQwxkflRKxPbMo0RrAq050hUa2XjLsDHhBuGrPJSa8qi12Im5ZwgSJ7KoNVXYrCdltoIHZiO9S
l0667nVahZlVGs9oj6KxyTCNpP3iDaXo8lufFZmMpnozI6PWxuM96GFZdY1RrB/qfMhyt7Na/FBA
ANeGXYCHr1y4QxQ8NGlCXKqxDPRQhqnsHmfMFO8RW6cwFZdVm29SZkkALLEcC8/CsbE4zCXaUuiJ
5hl61B0nHBYIrCu3Ry22t5lluubibUpBD5sibLTGvET4j1u0PLr6wpZzE2NO3+K5GVnd5EFlOxix
zlEksC92YGnYGIHl6h47K5tFuw16wk1SzgmY53Eo3sh2duOdJXbVY4JIGAhD8FjMEG6j55QHRMlp
pQZkd0QkFQLNUvrrHF9iYN/ZiEgCguiBAa4wxDYGNzw0LFhPoR34g/GAqEhcOEpomZflXPfnCr0p
OZ2BkCj2IeowejMUS7x5q3kAzp4uHghMRGNB/iWmNyFkPNpdU7EXf70VfNyiODGJmdj9FyTNOnjz
5zGu44T0qhUgyy+KLWeNhanE1618TG8vhC3QFqwd5CO5iBzvhHJpGJFcLJ4tQ4S87Rgmd8hFtA7E
02pDeUa7JDlg3UijgkZ0rsF8kYU2RIe41K4NKY0fxq7C9oi0nHWvpJZOMbseTjzkx2MQ2gLhKzcl
SyPLKR8/o0opde5SLiRSBTXJiRZ1Ygv85nkVRSqFEW16AD+ETIwBKSojAb//upM+DgVIPK7yUDpg
a5KXOW4fDNcMqEJFnFgszasiT8e7phGtE2/5MUCEX2ty4HJLWQREP4x4HcmZGMaZIwypFw/zxlct
7KDFey3QNkauPQKjOo/NGZkrTGonfDTtKhCv6qw/kbz7ELMj2IVLMawzSrZc6lenoySXZjvI0LZ8
ZfJfLVwu3LyYm7NK9yfv73Ytcngk5Ew0rzj/rVUKdFCrISUUX6xuS2NbKqn/q2yMU163HwcQKgq3
TK4h0GFBHhwPoGpNmtHg6IInaJtsBjVQ76OoCU6kQT7pNsJBciBUpAD8rXEAqNbjbVSSqar9PsF8
pJ43OLYtsv3GicvsJ+/DUqWODFgSndm1EGStAGMwsCR3NJNQJYmMaeOXQJK/HpuPKClGhIo1wJUl
ViIzeNxtndaETRzhYG+huoL9U04Ky5nFZDa9zs/90i4qVj9KNKh320I8DU+Vog+FM2pDvNhLV92+
U7q0P7FQPnl77iqUagncSG+93/R/y2g0YZWqCOMjqlLnugcL0/QSCaWjr9/+k1bIOpqUkk2iUjA7
xy+fyFWDySaZYiOVsIazuuFSTFPpRB9/Mmeot5OGJ33GBWmNNta6RO+HWFp02PxsO8RNuSHLDGGt
Nk7d9D5mQBYmPmle6g0L1GwNzSz9ouDYrLhNGL14HeL/8hjP1vTQRVq4k/EeuO46KbkJ/CBC3VzW
n9Q+0e6rntvy1137jqA8DnJ5EoVNFSSEBbF1taGHJSrGfgRiRkc1LDpM/iw+h0nXvgJVjECmwYxv
7KEacvMMvS/lURqqODz0ejSlTma26p1PfeZBSgqM/PIEzkAqF91+ao0x9FJES3/A2AZCKpPkPUut
qWw28zyIb0k7jArSNgFZ/LjMsl+mP9SyWwRFiLmyOusPX7/nx8FFLA0sCoE8Otfs6cdTqI31sZSA
Azlo+sYutwwV9cFYfoZFaZ5o6uP9aUnyqlQwoaqAnlyhBjRSyDB8UICeFCWSD7Uoz6ZdxoV6aSqU
y3YkJEqw4INWnZKb/6TlJT0PsYWsIWXgVct6XU3osmARNOIk/ZjHWJbgI99sFKNSXuQwGTeqXyWP
X/fscuIeTyDWP9QNxpH89gfYHi4mDTMIXVhzbsCJ+oOmPaHbpV00fjRzfianKMfv2eWjFhcKDZsN
w0h9xFqXdBOuFmKqQp9IEqm6y8wZs2MJSqeyqQKzU/ZToAQ1bmuKcBvKFuxAMynTO8PKO4zF2jS8
jgafS0VRCmh3pcja3RstwupQKeTKGWsEdfdUmqofRZPXtyFbKsU/LYy+4btkoXyKl8h1A8kZO8mc
whWmVkJnK50Qp14ZFElyPvqJLtjYOlbworqyhm1lCpnk6iqIGZfbjvpLMKYm38X4OmOCXTVI6VY1
IoXRnEzPtVAb4QK/9LvdGHA22jm71SmG2IcFQUWQ5U7ZEYgNN4zl89927lrDXBQbQhzG5qY5J1fW
QU/ACFmFmeB+PUM+FI9IWbwHFFB9WH3r2moAv8oUo74jp22kF4kMT26R4qoxIA3anQHwEMqEIV/6
RYLu39dtfzg6aHvx0GDZkzHl/+PXhOQlgBqZEUmhWHIAd1A5/ILyZ1T6v36M/zv4WVz/Ofma//wP
fv5RlMg6B2G7+vE/L6IfuHsWv9r/WH7t3//s+Jf+86r8md+19c+f7cX3cv0vj36R7/+rffd7+/3o
B+7mUTvddD/r6fZn06XteyM86fIv/18//OPn+7fcT+XPf/0Dt4m8Xb4tiIr8H399tH/71z9YYkSD
i6QlCVPYQNoic/G/fm/vr398+T3jey6L+leRJn/sm/R7/nbyi35+b9p//YNI/p/crAg7VWxikBJh
Ag0///0JsQV4xcUtAJzyP/7IuaCH//oHbDB+6Z05QopxodMx9E3R/fmZ9U+Ji+5yYYMlhcLqP/7r
iY/G8r/H9o+8y66LKG8bXvlogzMXRMXyTRTOycqq4lqMLDUDUx2gNT91B3xUUdZ8nk/kSVdA8I9N
rGZpKyk4r8404ZoPwff+Ob3CkJAcuZvPJ9bD8bL/0NIaQpUaRoE1Fy0VXr27Tk+EUJ+/CGEqwwgK
jXLS8XIL8g7zsHAInwanjuzucn7yN+J9eRmdiAjfQ77/PgP+eo/fGlrW/W/bF8eaGZfyGD5hr6gg
ZkLmcFNLtvUabva9rRy0Q3soz/zrzoUgsZ9cUlbehN6ma26QlnKLTWZtJMP7ba7/NXN+nykrZOnH
p1ptqmk8BvqcTuFTje0ptiC7TfHT8rpN6w1u/X187F9G1dZPBa7v8K6vOmOZwb91Rlj7sgpJM3xC
xM+t78f9fA5KQHhqHvoz6QBJ7Rpv9Viz88PBuP8fvDJFnuWqRaFHV1bZYqESYl2N2/BJ+pH3EJ3t
4qVwum8mEjH3Nfo/V0jQyZ422Kfkn46DnT/7+veGVxdJS67lWpSWqTZ5BJFSbc+PP05xxlb3ro+t
rFZmo/Qh5e8+fNJrPPns8ptY4W2NqMrSIBbVHUbogtMrJ5bpinb4X+1yFV9iOZ2A8nhI+6iIzVyy
wicVaiXSY5sgQL94MK3SLjEgsdVBwXjW0G8Q1kB8Zdwr6JoAstbbM0MSUqxUjMoOenC9YjgWF6mk
XlptkrjJaNzFQv0i5OZjkpmxhyatDwZo3Oay8KuYjHBnFKRgoYZx81AQBs2bp3ma8Q+dy1NY1RX5
9+NbrraLXAqNaRTl8EneClftdXAx3iImeomS8eP0Sk7SLk7kBVaJnY8trvaNHH2EvkdU+0m5w48N
DU40kj0wPbZ5hViv+WyeUkR/pzasF6dBMum/RnK1J2ABV/d1JYVPlZd9RwfWm/B49MZNei46YMlF
y+uvZ1QbMw+LvclRUvxFPct0+mSHYNMAy2sXbtN9s0u3/JxcCa585p/YuI4jtL96Bdgo+BR2bvl9
nH7bQGazhx3Y8oz1+XxmXWZufCJLsqql/NkCl3fOBMqKXHhX83nC5VNR6yh6yuzJ0bdIKl8kt8Vt
/daWNql6R/B+DLisPpjf5jNSmlctFr624EUv7dnUXbTmRt9P1/KdyHaOfdZT4C4GcrYf2MZe2Eh3
43W1E4m2f5IY/DbY2lutuonk3Yhudd29Jdew+u3hbLIJPMl3X38f7PjE0acs47ge59/fcDWX07CS
REShwifN7rxw37v5FcrAG0DAqT27mJDcimi9HsI7c6/a1bSZHYzT3WyjvpKqd8IX0fb5s7oLPbSd
3FPh/so25+MArCb+cjHM8dMLn6ZtfD4dxNBpHpNdt+13bYGdo2222/EgHcTz8KBcW+eldqJ/3jlL
X/XPah3kPZIUvc8MSOzyXD2E31J33iGGcDZcJ869sYvd8cx0E+epPjSu5SyTojpUTntoLsJNfTbe
5K/X33+MN4jgbyBvOc9g3lzlm4lwihti/nxRPMm3zRm2GOXFcHZK8vQ9sf3h8XHKJA5dYDJrtalQ
TiJhlMPoqUXuNN+Tq9C31g9tI6F3Gm8Mjz0Zx/a72euuojdkLx8C99eJo3aZQR8egbCWbA2RMo9y
fCbIYSBMph5HT9Gj/Cj/FG7VN8STUQbDOHd2EQ7CPn44BWpepar+mji/tboKLuYmQHEmz6InzN6v
tJ1gXzfn7TY8DGenltDJplaxRF0a6OYINJVc5q2dXbAj+Jton3sg9nd+cWLTWxkffHyzVQRRKVaR
GEUePalb/zC6ietf+k7rjuewmh3hcnwVvOmbuG9cwkcb3/e7xDXc6OnEqC4RxFejuoowjClLZyPj
pVmU22Fb7lBEfQ2vwlfrMjhonuKVFz2y5Bf+pcjeuf269RWc+68+QI4EIDd3OzAUx3MKSjiIBZ8+
6NDxxRT7KnWjs9QNXUx2nfLX8K1y8Ya3y4N8Rh2ydS9MfO9OBDvIrn7WBzACIJBA+QEqcvwUU2cF
ZaHSB8/718yO7Oe7i9fHTXSJHbfLjGuc/qywX/cXr4Z91thEJ27meLLtHbalHdrXezS6nCvZEZ3s
kNnP+valsWNcyO7ZQ8LNrZc4u/PQ3SQ2WAZ3f+1houf29utjsLnL7CuUjPjNzZmTOziW2Ip9EdBE
Y7/cXBibs2L7cpPYVzO/q9kb3BFcdSvaN6OLitvm4qp3B69xfNdJbWc7udc/N9ffbn940xXlcdmb
N5F9cSU6mi07hX3Wu/rh6kL1Xu5DR7F/JbzpxeOLW9n3j8DB7B+1OzlXF7Ot7jN7V9j3qU37trRR
7OeNvxe87L0DpI3uhC7f2vCts/3z6oWCqn0DvNa+u5zst4uXmVdwzwTXu72ya/s8dXjsvbu5OTwW
9mBf8D5vtR1tHnZvwcbk4RBHs3cPneM7b8++9/ji7yO7cK41jq/UuUv4e+Fc0ZfL7BjPXhkPclI2
OrR8Ith7zb65uHN792Lf2vfb0X6Zti9nztuIFvTF/mXkpRDWYtfkLLd48mZ79cJNjZjLcjaZs515
w+SitW91RnW61vmWzFFd1t2G729tT7WhFSx/+eFpnrc1bWc8KI5z5x0udTvZ7q83o/1t98CjKs62
d/aNfR3ZKvP2/Ony7ix1Lu3rc0yUnfPdwXIEp3K9w/nBuz037YPlPlf22a6z72pvr3nnNOIQadkO
Nsj2r++m2zhEpDP9s/0GQoMZdx147cG02d4vOvsyt72dRiyB8qzTOZd3sr3zQvtt3mh0qHL4Ebrb
YSMclIMtb77blw+Tm9wH9kvoZFudjvNu+aO0D8EydrH9CPTBBbDhYIJun/80HO9Qbv0z7yA5y5P9
LJyNKzLZeke/ujynIZ7TKZ2Lq8j1fnnuYftzCXS8y7eLzjl0nmU/sKGJ9nDt5d725+zEu8q76A43
k3PRu/2md6VN6+4Se3eBsoojHx5Z3RPT6uLqvnc3KLuj0P3weHGl2c87gxXRu+ZW3Hq71jXsx4uz
G548cYnIPNgg9mSfdd7VY+LahftLse+e35jJyzIy7F+Z6+0eHh3v+jAxAS+33+i+zP71uHsebHp3
cuPL7+e1bdqX3wLn27QZvYPX3kyuac9e7wnbwgV3cgYJkH5hKHKbIG6zo7PLA9gBl29dvq9zLFdz
heWBHrwHnq71Dr5zd/P8ijPg6DZ0iGGz8jaNXe/vH/GbJBI16cIbFHYeqFzsysv6kDuHZvf1LrvK
WP+1y/62v60S87JALUWt2N8Q/7KfhbPn2X29AMJAL3YOC3YfOhfUSOj6wnm937Zetv9B2qDaP5n2
+RK79l61UZy7/1lUCP+TizTgNnh1xxtvGfuSJgh1ROYg34teEDn+ttzDikvv4k1LAmq40ncmaANP
cXIm3Nf9suKt/dUvvzW/OoGt0Ap1bJiXmFC+eSkuxz02E/Y28pRLf6df6ZvykFxVJ0bjswOXcjp1
LYg+CzLx+J3FMIFGqAzRU1NHpZeawnkYBT9MDHDsCTlmJwdiA5MK4GcwxPqJMPjTCyj1fBNyIBxj
8u/HrWeZWQySQOsI5+/FX+Yv9dvwLD9zLSkvjGvh3vyzwb+Vmv4/XdPW39Poe/4HJuQ/v3d/FL/+
uGu/t8Crox/N/wdpaJAJv02tJc19lHZ26oKX+f57vvn9N/7KL1v/ZJRRuoCQDt6Xise/88vKP8ns
LrAe2GwUBxavpb/yy6r+TwSf+BTIA7RoHOP+nV5W5X9S7Kd0S2KZgsby0d9ILx/HPmgvoM8GRtYg
dUZdH42z4wnRaUjkYcQUgvkbe6fQhRxefC1ufuuPT1KT7xSG/w4z/2xmUYZdvC5QL15fHtJBxhDb
x9TLiAAV6nIjPla6KIgUW6v61h+L7kEGvXjWaUUp2nmb96Pdi5ZQ27E5TkSDsyE+hQ3lU3vKe/y/
AR7qBTysVDjTcj27D5Mpzc4SDfFOG9Fs7dIa+jC2wXojq1F0Y1x4itybgw3TSPiW+ZJ0N6QRamlJ
MnbbaTDgrIZZa91FBdp9ML400fXxMDqrEhTbHbVJzCuqe8jxf90zy/1l1TFAC6DOqpSI0LpaX4yh
MWpIEoB/9Genxl7NmM07NX8INObbvyshnwzB8b7zPgJHDa2ub3NIuXJoaAjjoKepLC6r1LR1hfvr
oHhUYWzklA4tVg9fN7vMn9/ej/ei6K0zyQH1gv5fbzhBFHW9kotkgSeq/D0yQx5A8wLYiOFv1B7V
NFlrjVM7+3KirVsFxg7OHDYNNdrVraZC6sK3htG3Z6WzFunZyEtSA3GjKZOvK2h/ud1gQbQZEnl2
w6ottuOklm7KYjmR8nvHUhw9iobiF0t/QW8biwbu8QJrslyDZToKdqsXaFch76FdAIaVRztSxkqx
cRICJTuhu3FpBsEwumqTZhdVFGvRLuhTK9uIbSeeU+0A8a/49fQUFYN/qyINcCN0hTUdylqSBhJ2
QeHbKrqe01aNu6kEOaK3ZDBMIc3tbkh7J6wL7TGd1ea1UbrmPFNivaX+a2ivy24jbsRMkqhe1KpO
6AWo/LYMegCplL8ylEW1adyAcWwIY/oUuXVLa+IXcEBi5X49ZZaZuO4xAD0wlCB5kW1YBve3dKCm
G8FcTB2meWDM0RrUq8fJF6bXckR98eumViEAWx6jg7A74AHgWmAXVm1lKCvqAcgmtNQl7iFWa+qO
2XTtuYIt+TVcBcSEDZSKMaITL4VEKD3kduobLYZTXOMsmAIxELpzTQmLwyTWuHMp+FGMidrGJ+b0
aqN4f1IqoaRyFylpLEqPe8U00BafiiZwplwYtllsIXLazEKEAZtY3iLKOJzKUKySdu+dQ4UTDT7g
QgBJ1mbiXViDAp56bIlYY7daapg/O3mYlKtB6ZXOnso64B4WC3hUVmKY7tDrtIj39cQ3vUhruu9K
rSQP7aIN7/SCj1nsjMW6PSAKquFxlvUPkYGXthNGfSNvvx7Z1bm2dNfi0I0QOAA8dqDVnV7EUHWa
VQYWAPddiXojp0C/tP51Mx+2N4qyC2EN8hZpZbTijkdl6jEaSWcYjrOK4nTbja2Hr9xdizDEDYJi
g2Ma8Sm5C2nN5uLdWB5Qm+A+IoWsraaCBrpVkLtMsEWI/UgnIYkbbzWrWuR1iq78ppbTPNtDYwSK
bahj2m8bhDE4XnQlvv/6/T/pZsQxKUsTjQDIXRND1KmfiS8KUs0KjemtMm/geJ0qEKwqNe8zEUWR
RU2YgAUtztUmmmkpFXqtFOxk7sV9qieFlyTIly76wgaJjEBVX/phTPe+jM4ElgQIuvVJFv4AhBld
FqmZUIc1fQgrBmZe/4MuIIiDySeBP1qTa6eiS5RQaQW7SsPW1TpR2BPtBH+/FSBHMtCxBX3MuXY8
0cqgxnDWqgU7iKX22ijItEIwUJ6+fpflxrPaehduKKtGZM2o6xVvoMQlzSP9LClhthH0JtlWrZTt
/EqZL0c9CXaK2pH2yQx//3XLnywkQlAwVQjdQIdUVutVjsZew/5OsKcEwZizIoW2h5x3cQE+Qng2
pmGIWMrBKQ2EVc38fWYhe8VtTMM4AE2X1cxqgkrsVHM5bIZIcbBkSN06hvgfJXp8K3BsIoPYBtum
U3C1MMr6DOmhbpdI+ujOqdEepHSYLrQA68wWPvkpgOsnmz7LajmkYM2RJl0FbTghciWMzACPuFq6
SnS9uwlgIi+Emrk/N1OprDdfj8NnM2CBe7ObEbp9OGbGfIyUXEGGm801Q3axmc9UrC5fc6RlIXQr
jRuhp3CBMt/0/HXLn80AEHwcbu8gyTUotVeqCvk3+E5gemUvrRVmYTn06ERQubOzTve90Iy727/d
KrMO7CD8wIWeqhyvKxwi6z4d8QWoxCyyxaEKvg19VklerQzdopAfdQAa+/mUEfi7b9lqqZkQ3PAM
WuA93ACPG67HOhs6vcLilHPKZNIVza4RKlna6npeHYK88DVkCMVS8GDBSAd8ZZX+oGSd8GtqJ4GD
LUO5ZldhZ/wrkv042GVJYEpOkGRy5nQQaWDBWNP8ilj9LO+srmp8RLehxYJjVqsUkQR/HjZSapr3
ZqBmvd2MRD47Se20ad/IGZywMZub3GkUvS7OmmRqtM1UwA1RAsJOtyLL8CCbo9JBBJGNy3jAZGor
100KLiGP9c5GW7tv7RRfUTyYxsSq7WnsNIx6sqE5QVT4wF5hjXAbRkmMxQymea0BpVhC2mnizDq2
5PbMD4bBQ3OvVwhnixD6bN45cZaIbtSnw7mgqcWZRe3/0rJidTcleNSYU1fu41CxLqtWlK96ZeCW
+fVc++SwZONGUQw9GhSk1nv4JGtBk/dIzchirr+Bkh/Q9K36E8XuZcdaTyyg3exldAf6pauQRLXq
cWL0CbnCkvsG2jZYbgw6lG+zFSPX9IvpXFpUCFyzNZEMTgzxRFT96XvCFKXcjnACjI7jqd2ixRVN
k45cRyxIz5I8NU6Mi9IJouhnsTv3qYXYi5bmQgA4boZbXCZyeSanUGr6Rk0HihVihyq6r2abSevQ
cZ6y0toX8EC2mlxHG7Mao2u5ma19GSUyBZmpzh9RYuztWMR+w5JCNbCn+CS2/+OmykrHFnLJ47DH
iKsOmSwxidqEYxV7ZQ4KZEaxJxTjp7IYgst5siRAw/HT2Ir6iVN1le9bjjeUkoAqL2ki6CHvn/92
lxpQ5soEZF5JpuipjXqStkvlAC9pfRi2ZikEu2JGxLeexhRaYtV8RyKxObRwtM/1AW7RKAzj299d
BTwSBeSl6kdwvsYWUQ2coiiviJcEs3ezAjId6I+TdLaPy2AhUGlsC3Q8dK1VwJT0dU2EOAg2eO1o
09VS41a8JpI+jZhvhUaS9sI03A7c/r+hAwOFpo6p+AZlhoZeJBbqJkUF1VuA9pmDOGwoYnOc3sjG
bGzzKlLtvqqzb193zcebL8/8fg9FLQmTxVUQNCRRVrQtuYJhKF5VToQSgLiAVpo2Ju2JzejjcQvk
WBaXm52sw6Bc9U+QqYUgTfTPjEDpVTfXaeTEqfJQTaL+EBWLeiYuxq9fv+AK0PbnfKTOi64hWpZL
ufV4zTYZObh6FAU7t8IHAz7ABvA+u7SciLmTTgla59B8JUfgUoXB6azmttKYfYgwVmTZkaaXJ8Cv
n3U51+nFWQarCmntJ5krxQg/mFhjLLDbCaqRjJRQDjWlymj0TwRXK6jk++svlQ6IGSSF2JxX0YYS
6iQJLDpdzgXlthtGhNqUeKQ2Y1tiaCW7QhYw5CtNbt6eGOTp5PliKEdOmJotYDpZG1MXJbZoa+hz
OD7jw47pCzJQbXxlVbkVbVByzTDG1fRQ2n09dp9sYiD2F/THItvAaxwPXSYECNEuC8ropeEGIah4
V5iTZRfISG+LWk0vZL+L0QyW1VOCfZ/ceNkwSHq8J9DpuVXbFTZFTSCa8CUmoz9ETYYsTxtnbQwf
uo+Em9ZKgYUknOOeVaR+ciEqw3yf1CZk9K974ZOrKI+ChDCAUy5KHD3/l7vz2K0cycL0C0006M2W
l7xO3mRKyg2hdPQuyKB7+vlYjQFaSiGF2s6u0VUlXgbDnDi/ezsMi13EczvqdIysOntEjmTTgUFU
LGf7i9fL/jiusE8zzRzw1xTjc4v1SI8H55J/6aZ+hghLZOUxbsli+Psv+2DDw7OLjDeALbr69ru5
lS2tVjpJkuz6RF9f1IToaN83hn6VjaJfD1PryySas248xf5iZqeWC0f75e+/4c+TH8tPvhStbKzk
uUa8GxwRk1XlZgndbKsLmCd1OC/JZ3eUD9Ys8BUfAHAE4+L3W1ftkc/ukYYVTC7MjcBGErZrDBJH
A9E4878uZnCm5Ryl9YB+C4X021fKm7HQsLTkHDFpbwQZUZ6BRdTLZ/vxB0NHy5Mxww6IA/u9xLIg
WtHWk215EclxSrFNIBm+zD5pR3/Q0+N1QB9JCQNu4Kr29nXcMhsXi7C3YPadLJDtOn1N1dibpyxr
+m9ORSTdyS0MP1xKHYpcoudtkIjkpzEphQPiUL56SqethnHH7ypLujLQnAzomyx2eLMNWxUsXq18
+NfzikqBw5EeAZ5f7yWYdBhtbzFH1j9mAVE2+EuAf5D1yQ73520bWe7WNuR7w0V973teVh3dj4Sn
CLRau35z18uMXv9iNql7SVHbf3Ic/CM9eluqg/FpWD+5gGL4Ir0777u0ED2VMdVZSie1nTvxZBhE
Wptrrw6JnJMgI0X3EkYraHBJBs9A/EMeZBPM6LbI1pOa8K6wC686Or2X7DtPGoHvJ9apEeYlaT4E
TOZDLz+pvD+aquSOYxLIXEW89W4OGWsz660bi6Dh5sQdVWZHsWj/VhBO6Yo2DGd4LsmoxbStgPmf
0jUdpFB2yUUXwbl9lqud4syBdfHfZ9ZHewmESvpqGN0jAnp3sqxJkSGvoeTqm9gP5ey0ODz4Zh6W
eqVnn+wlHz0MQ5fN+RfMD4vyt680r7ZWyXIRQZtW6WU2ZfLU9HSXrCbxT39/r4++EUsc92o2FI6F
d9+InABEs5iiBKvtkbipy/5UIjO8+/tTPigit/xlfMu4bG5wzdsXKtLFlVg/MoEzd9hR88t9sw6A
yf393BP3Mmb/NpsAOBwRGHJP0sX+CTN9+0S7z2SLkjxBGtxiNmHNsEIHMX8yw//8UAhYCaD6R/HO
DfZdmaoTREe7g3NsVMQqacKN06BaUezobpoc/j6Gf34pngVWya7PPsCd6O0bqZwUDDgwyW4zdQ7R
aqKcwN3ik73tg42fnh72f9g4Mdnxh3n7mGLBFLiJt7jvsRc/JFFHAdzL5Lw63XRUuZUFfV7Ke61I
8mtCadtAK9saq8BSv7JzPM9zV5Bvmzv4Hkn1o5hq/2FGzXdlGWv+lStV/JkLxgffAO9MsHrMETew
493KLMfGzCqfudXDa+ey2ICyuMPkg9LGxsvfv8Gf85j+AWppLKGpzb33G7Flx3RJdHomvebi1VkD
AC7CqXa1Keft/JPJQ+ZNg/3vi8m3z333jhjzqLkhwmknSHmJbGm+5m1Ljpeer6HrVfZjaZrOIScn
EC+bwbnxx+K1KvwV7xx8gPbjgHPjUkzN69+HgxFmNrw9mfhh/7WBA7wGwnk7WypnAWn2SY1ztLRr
7/plFeKL1q5leZYJop+HtR7JojaSRP/t9SxKBHexg7RdDnl7Z7cEmeykFNp17ZDNtM9ThXNyYybe
A5CfYx358CX36MnSvm57Lret2EQlNo6JIyiOfTvy0awvu0ZbdSOgNknNwGvjXOw8YiSpontfFueR
XA87BNoitBRdO5ZC9rrqeTjMBfokml7arxJZ+D3dcm636zSpO9pWuRHUiax/jI2e9ReDstuMcqa1
MGOfzdne8SsXe9dNTO/L0qUHyoG74blDYxDwDVFkeTIdzPIiX+ouJn3xij+og+j8gm5it+xQtMKi
KdZi+jEbHcvZg3+Cfqvz7Us3LhI7rHIaUURf+OlXF7tclh7WwlPg4GH9tZOb2YFNud5HVGpgXJk2
EzMwYbyCdkHp+vdB6PV3n35lTZWW4gdWMCaIPOZUwHMQwnoEHE6oYEYqft2byP+q/Bm/r55yOY2a
2jBf3K62fvZ9WxrhbI/WOYnHhnAMexwPdVuLcNa11g1oGEpKj94tULf0w/qjM1X75GDvZK2M8BTX
kP5T/KPvRoOKNZCT2fs7vTLdam/XOdFcRi4HK6ggFcCb1mOPhgsQELeltJ0OmZdaZPGStmkeUpmV
9xXum8891I3neanuzE7lJ5k5Uo+8uJK/ut7QfxRj1zzFvlhvSYtpCkzPBvunN834OQj6Wc2tpdUt
Xh2W2eahiWUY+nd8V3Qk2MsCDRNnT4DzJBke9VG5tKfdXv9KD8Rcz7mdemZUuvkIwzvF4Swkim05
IGIvp/2ULlMaGuNgY/k1tsaty9q906SzcCnQPfE0ZIv3I2+lhYual6QPqBYWHW1cj3WqFk+Wg21W
O33rdfrkeJcJ7UvZ5dWVPWDrvKuMmUCGQupmdVaWq5hnXjLofDGZ4KRkO/EDJoOGQUZ4ol9OhOuW
uN9qw/W4ZOX3Iq+m69Jyh++FXJr85E56fupwggvWenaYnLrePzR5nupBhwrKDmjPLklQmLN+gW+V
dCPbUUYZtGbTpntHnzUn0sw1ySMfzfNmth7jN7X4Kq0Da8iQ6E9dG79a8yo4FysL+sm6YJS600a/
wjO7TQ8z+Q8OoRWr/WCPIhnoADttAgir+iS0Zk+Wh9lL5p+1KWCRdL2O31yrIRhsdNQeAf2u9mtZ
5XUTll0/khMDYvlduYXAKrXOpNq1BCCuu77CWfcwFz3B6e2Ei3o04w1SXWRax6bS+RgzHMVoF9si
XIh5ln0DlqQv5gW/14AAZZTj70J360ddcd/EAc6e1A7P+OmMwY/rhquBnjjIpyr71fj6RHC3JuJn
p06ayxorzgn6VOx/05p6fLawMOG7rfS/UaLOE8E+jYDHmXHhs1HaqepGlFVj7URqDI8aNh3PamtT
KOnofZBadePvlsEo0zAd1uGr1k1mzc3A7m9W3V7w1ltt48Ud0/g2Y8smp7HP1D0NgfXOXxI4PjXU
kSXIutVcDnAVOtwwMJkez51nZS2fXOpEMei1f1P3Tflj6PUU+UC+TpHd5li4JZmY7laZ2d+7sexv
tAmnn6C1Ru371KnS3YzwC41G+ZY/2HNM7TyZFb+VtLWnJUdFSTHWJ3cwvLKcJW33DlHsk80Qt562
Bk2zOlZoANPcT4QCtjt9Hud8hwWveybxZZCh1VlY5akhdkLbGrvpIhaqmkMtz8rHxJw670Czy3rU
jWFIaFUX+b2Gkvw7lzZ66nFsea8GXf2nbFHDg0U454okzzSwtnNZ3Zud6/CEzDD+ZwNC5THl3bV0
HZXhHa2tzA9TxL8bHMSeBngTxYNjruUzO7fvXWpEvDhB2bbNj8GJCzSqSnTwE6eF2FeW7xevJP9z
32kcVoE3ZuOD1ADqIq6soCzdohJxIboldukIpTqmgJNZktA6KhIbHb1ZEAaWxEpnmCdemkOcXoku
1l57HSPWIJnK5edSzEmNJx/N55Nv5/hAmlbtoNSAwvyNvHhylEjskxcph3Z5tsEvd4Wf63hX1qZx
PZT4AAaDbfb60SDumJ3DjIsbIO1YhpCNoI35XUPweErHModfxF4a5sZCIiamJNRDhVjw4iRslgCy
JXP9Vx4Qm7x50af71Bv0JnKlmX6ZvFUahxguj8wJ7SjNJD0nEwtuERKgs4hzcouUl7UGeDpRDGHD
FFyOibeK697xU0SBtpX8WK2l6sPVmoxrPYbbRiytbI59bMPhEWk9/bBWy0TRzV7ZAB34G9CpydmL
4kRY0y7zpAPe2FrxSFaD8r47RJ5/LR36X5d+0qxRUWUlUG9Xpc+4HlvtTjkWUZKysrQ7o1rpRq8J
jrGHYTCBLNkcEueEe6jxLTPJHgqEw8ERLPri3s66Djw7azF/T9Rdimtw7GqXEr9EEbaaaG6SxfKz
XTbbg3YwFjklR6WP/jNOMQk0iqzvz2ohLybIOzlfsTVruGVZ2Rpfl7VehRXB7H5YlQYuLL1dWzdY
IC42EGc7TkECRa7ZGa22IkMpVuWFsOnRIyb+0MX7zhJZHrjpPOpEcniluoz5cj9t6U4vNDWtEpwr
dh98b83HoJR5ialp11Wv1ISlARnC75ngo0Uygm5P5iv4UAWBkJpP7GAzalnguLOtBznaAvIalG+0
oePnxrXTK/9G5MNw38Zpeu0QqHWTprq7nOue1WssJu7LlanP97KWfhLMY27hcTxCddzlS798o/jj
8tHitZ2HsTYh4tf0rBixXZwX3Prtsb9LltJ4KTqtYNNalwKtrXLc65Kk251vqQmsO9VCRajG77x3
xKsyQDy1dUlt6JEd/kQ6Zyhqjjqp90Y2aePeNBf9aGO8Tya5ISC9gBkZe3f2y+7e6bU5D+3BGJN7
1kdKjsWQxGiSWIdlUCTCe5ngrJRnspfr8qK0rBEjgkwt+QVOtlLc5aVWouxKy7w4FbZmXSlyCfRd
63bK3gmdHlpgQECQVzYBBoTxdlVRRZ1d+mbYqa4eDoZYlHdwjTprz/hOFNQJWi6TvYg1Oz/4o7Qg
Q6llCHyh5i+lFPkDaer+HElQhpIgGGHZgYuF+xetIdGQ1HF71KlZCtLpusFPimi282IJ1egXTzCl
8OSM/Ub7aldu8mg3c2WcDfy0zs3s6mtoF221Hwp/ocxmqtxKt6DEMmMvP/q6OeVnb1TTVU3fDPAK
M/cysBtT1eGE0c4QjLNbqqh3enejpnU+pJpsnY914blVaPoz83qxhXtZzJpeRW7ZV+5l2RCPFVBX
KcqXVPhkxE69f69X7uTtm2WMf47jkLh7EjySknhz26iPhrKhOteNl/4e3Tzmt1GsXJHmrF3bsbFu
D4fmEJK6aPzg9Jy/spjseWfCIr9rzMmmWdJWt62epvGpNWL5orV+fQN9u4ijSpu6QzONBVEyRrWV
1a0+zrtEDE4kVQLGDjzQX1qWGsad3WpLdSlXJZJo1WJdRu0wt0fXafI+tCaKgkBbbAOpW7+4/V46
VYEPGVw1mxWminxn4RqEjUi15Cpq43reSdpyjh0Uqqy7wJrS9St0+u7ahtxuHtN1wYOT3NKiuium
tGgjTyvjkTSqseuCWO+qKoDkYC1H21z47/9PssqCtBsIP41NcRVQJGL3P4yi2wHD9MYnLc8PAEB6
HK7nbqIDmC/vTbmLEhe20Zg4DRa7hag8/FSpxT1vSeFSeXrMOHg2HehJ+95LJc+pNvbnsp3jX44z
p/++zYM5PKk0QJEbVfRd+4o8Zq2WlYRyZBvpoRVF/8st6hhfUYuw4U/u1B/dqD3sNMFF8BB9T/6w
zZjq2hwoXxNA6EpPKKLXvPtdCwN9plYZn9zhP2C2YYiy0cYM/A5oL73rn2IdbxStRV/JcgCPtWFE
1LyK1R8Cr5x/xmk1PTp2zRaoV92XQnjtTbf4VqRsYyT/dcV9NI39tgtKQTp4gVP+Z4FqHzVdkJNv
/V3IKjiHv+0xQN3UGqcn9mIhTx2OVVqugT/nmwOiJ26HFkaGqpvlkxm4fdN3nQ06DFC9kPoCUr23
NHUTTkdWFE81G3UhZn3yyD3I/TAnJXTfu5jIZZ6p1l3XzJ/lMPz5bCb/xl/F8AzDw/dNWYOg3cIj
E20n13w5N8XkHUm57196o36lKo5v54pGQS9wUPn75PtzqEnOgf0BYAbUDUz4dqjnTPhmM9moMMSk
zlx/qrOpxV200gVNg3opn4HI809Gevt+b0caSiz8HPBaCKsElr99qJC6X64rlE4zyc0zOhcuCit1
UGNn6SX/4NNA4T87hmwsJCUCUsOfoOPy7oFapuauhS3Zi6bZNwOWeIkVl7t1ptrkTHNiPXRni5MS
Xz76lYXA5jKA7Zne+1pX71fIu2d9VoB9Vuanu8mwqIr//iU+GBSOQXZAaCnAAO9pf1M+em1qzAlF
SOsEU0HHHK5Nmpt7rdN//v1Z21d99wGYZNtEhwQDeXhr8v0PgjIJrazm2oUgNTbNpd+4UhxzS/hO
ZKYkTewG30qe1DqL5GCmeGwHGPTWXvT3H/HOVmHjPPBF6NYTJwUfHzHO218B8852ko1oYsTLUJ0b
Y3W8nUwz66HS5XQvuk7/NsfjWoY1xw7ZVqZBYYX8wvsphOY3n3yADwB8Dzs/sAN0p5Ccje0L/c+o
ZKYn2n9UDWMOz7RDDwN5nQKjXQvvrkobGtxV2h6SpvMoy9clLJXZ7TsVj0eZ5+PLSC8wUm0fh38f
qD9nxva7wKCgRyF6ec+9lsbsm8vAzMjLCqH72mPQky3IpRJPHMu1+4yN+OdmBOsV4AFRCQxY0NW3
4zCIUeuYiEDn9eQ9LeBVgNtDX1A9bFeCZKG6zgsFAQfjhOmTr7D98bdTkzdkIwL6YEsEeXv7cEfB
9G3jBfbrtMiD7NqJ8Fdyt//1kDLz0CZs7n0Egbx7RW5W+apvRMSUK+NjAcv6Vhqrvif6uT95pbN8
JtL5cwfiRAERY6FAYubQfftaBW0KIWyONNXJ5MbGSz+s89rdWcPUfzJdPniUC+iGCHSTuWnmuy19
rAypDyQsQg1Sa7gOfU58HQ3CtYvnw9+H8QPsiCcwWahvAal5sbevlbjI0cYUF/15TqsLR9XtU2pV
Jd5Jdk3A65jMUxCLCUmZL7TjtBq/DSzEQiiX2q4d6CArl+wAaN1F0CmxRnRs4r2jLGxQi8KdziQc
fxZk9+HwGJuynIMW0cS70m70Z5ihCauJ3lX+C/QILzqkz3uCAdbTJ8Pzx2QGneZb49DIVudSSb4d
nhEJXUEuS7oDrdaqG4lnsRe6Uz/8glleSqhdkHyNIlmrcz5bxGcQxpCOrx2euEMkV9lVO6+CGxaa
wBfGXZv6iX/8+29851jILgxvAoc8cjYoQFF0vfuN5qD1camt6W4FH8TBKpvJfpiQdfi7ks71HCZi
XMqDo9fpdBhmAzdo+EQ9BOLCjcPZtbUZA1VHwvdgi993bdcgBMTYe6KcbKCWgwKJawLEDLkfi26Y
gs6KMyMwECq1wYxL+HSubFNeqSrrC0KtkzmC0pXOJ6FiDRBCFPNy3YNSGJ8slH+OuTd7DW2+jVSD
vnorvN/vNXFccV1tYqouyrrDhGcg9imaV3yj92A24eopcmfpH7r40y1W2e45U+l9wRVcrhD8zAvp
Ao0Yg2Zy3Ideubn5rQRweDCzfPnhujnNw9y31mbnDHz6gOpLfcurxqDFMFoLBv5zlvYgi1n68PeP
+sG8Q8rPe1kosLC0f4fxEyNcFtSb6U5oXPR8abu7Vi7TJwzJPy8SkAi4H+HMtunE2eDeTm9Gysv0
eIAequL2Mq+UPx/6eunTsKwsechWT6xfFhnXtLqzujrCuuvVLlNtE44t6CY9OtsXYTIPiLXpdMRG
NHpzvn5CbfpzNBDDQZvdXA3wn37P3pkan7IPbhLqpFYD7SnGY1VnTvRvx5yFzjboofbaVtK7g4ue
iJ2zWGkipW5CTxwGwW5c86z9ZNZug/p20kIT2VIu2MHc7cLydtAF/7/RE5S2m9o2De3M0QMMredo
qYa6OeTJTNLmhhaR1mX1Z2lnhb3/+5v+UR8gImA8UW3DhiIA/t3smrQaSc7KL7CMRux7i9xgFwXa
5eDOyUgLb5gj0kn9gwFQePv3R/9RCvFofMSx1wYF2fD4ty9PHKxUWibAVqdu3U3oUq62jNp7Nh39
Dn/r6pPr0QdTZ7uFupvCCheE99EnMascu3KaLUNbaKe5tH4uyPA/+aLun0/ZdN3chDbN5laRv32r
mJvwUC4jsSVOZT8VtKmLfepbdPMlVUMa5X2RFACUKVqcTFP1GK1ISpcWathEb6m7oJE23jRZr34I
Sy+HwFpAil1lNeo41nX5ZLrO/D0WqWIfaHr6670xrfcQ2oxrnHcHd29MmauIum1M3HT4pd9wpfdF
pIpitMKVNeXssO8kubPT+oqrke026qZZWmwYSHDSwPtrIR4ySIHxL680u/GIpsZJ9hVu+hhJ8omq
YII7XIaFgCAQDlY1rBGNZ/zN/SJJrD0H/cz1i5PqyYiRXoeybY077iRT89jQ/lkuZqNY4Z7P49BF
kLFnrin9XBIl3g5VHYBrY4AMP0sP06S15zBP02ZkRFVjHIZi9akoVrO5ESJ2B1KJSOjF0HJ27hKY
VyYZQmX8iAHp+Nq3Tgt1QMun/qUFgD7ZbjvA7EzTVf53y/hXHij/f9pzU0j8z8L+wxflqOrkVS5v
fVH4L/7ri2IY/+HmQcABegCP+9j/+KI4/0FJuNl+g17yP7a83//ni+L9h5YCpx7aVI9/sJWqQNCb
7bZl/8elwUF/A60NKhsIQ//CF4X201as/88WvCmNcfjfvCu2J3nvrVEaOrSq9v1u13viG0W13pUP
abwOR+BT+2gaZQ1cW2l7rwelNOLr0U61o1uRr5W7qbknatDeFbSgw7yovsQgb3viNmmwuTlE5WnC
cbNuzD0H4RTRfzWvWtMYjkiZXrecuVs3d9uzsxJUNTSNF9il87JM9s/RPVQqfpW9UUZN66kLXB/W
W9ohHY332NwZsk4vjEyIqM16qMqJN/tn6uTkdk4aGtyDbRzw9j8NLV1I7u63tvC/5UsN1NuuUBLn
S6HPRSCMQRxSB7+DWOliPwphXs3OlogmOgmMXK9NGHuxuy9L0kpSrS/uZyehRlR+7j0m3KIjjbtk
1HEF+jqPXnw07dzSQ7PPaPFL2MI4WGZKe2yFUSleUTy2HnwvAhC6mhMnGZ+KnkK53EDRIKOsPXpK
eryOm5TB3CltPbWuLx4V/8Y2nO0wAWOkZqS0wdaiel5jvAmgdl5kItVDAov0dKdrLHHgvCRclmyq
wgS8cd4wxeaZ2LhD7TYiStnvvq0ArnvkMUkfZHRM+sAZ3eLBSkaL3LBmVX2kPGCRRcsTPxK8KAGq
cSYuIRf3QTyW1bJz1yyL4oFPZ2UOwLkrKdd2SoeJFLSejtecco2nEUUkqsOlOtUyW45aXP8wF/NX
U65XQ7Y6UUmgzm965vT7U6Fwc83z7mpa1wu9vdOTI1rwCrcJ4i+abjP4KIYaME4RXOqmanle9LS/
mKlsX4XSLrDxCNZ2Hkiq7M3D2kHL8RbrYUma+tSP9o+uaw9CiJcZlNlw4+9NkdwUcj3Us3as9Ope
+i4vUA58VZoDt8rw9V996liBbFa5lSDVzklSixQ6beZSoIcE2WJK2o0XRu6VB6VX/i0HQujBTJht
GS3x0ec8ukxaszp4uujC2pbfEXUd19rUXmdfWNScqUxoCxtIW7JRq09UTT6oIhh1UCpj+boYij9n
aoXY+0ZdXsJrlJFWdHd9V0JRmFrvcen66m5eoHTXI3wEfZzEkfTB8dqXSAaoCEzahC6kVSddLooa
qtOcHKCyGifg1iTKjUyLStJMvgBikxRsD9mlaulVyE6LT05fJicjLr3nUTTm1TQ2UGJy1ZKYPrRf
8lq+uOTvBXPLYYdkJYkDNTrY7GmYinQFtBgrf26nqkGn2ukHPze9sLJglVV282XkangNTJmclAEy
WGzwVsMFK5hNO7t0u/HHUuI4ESyS3xXnS7pTi8ZW0Wujt2ssOKvc5oIhk1bgl1juZo2uhUbZOFcx
uR73lS2mS7vnxo50tr4sUt95QVv0AD3FJe86f8jS+ixaUwsSGiw706899o8xvZ9KzJEQj9QnKgZS
0PwDsTnwP4YliAuDG//VaqZZaM6uc+GpqbuqNia7/9DIyo+gmvTkYkHhsIrf9ppzRRTIRIrR0Pa2
lzQ3caddKm1yDjQ0MRZfXfc+Q7kVbNv0uWXvZw5aSWQXlXvVDX0ZZA77bCIgLhTRNLU7WqxHciWv
fD07dF59IGOWHcIZT15tXsUD662ffqBiMSEso2iGCIK6PFljRCvYJrvppd3epcLCB7mX0ar8AmO6
yt3NXuFcxtIOAYt/dR4NTV7nPC6y2vn1lITgFy2Ji8C5GpTDqq2yO79ebUIUC8Dh2Fv3s2OSYDgn
hCu0xXRrV1l+xPynfbQ1GWX1HGI6gNRLwmRT1dfFIn5BgtQWtn2uxzJaa/1l0TWyST33gruUtdOa
TAbIrfwTWLxGo87JHtOtxgnqWhtOnV0BGCMQqHMvMiat3WmgW+TTetYCk839Mtc1f97LRARSwjco
8nnXqD5l/Osro58yMm7K+GjZq7Mzl5+4R00HTbXVgUU3HzNzfRpHZXA62Ek4LZ16sv0qHM1mtCHH
9BOT2B9vcwmrIFEJ2vGhjfJxyKJhtZFUTvM5jcEg3RJnWb+tAnic1wtI/GAm4laHDHAbdwTBtnp9
U+GK5cXpRaE3/DANK9w+uxVx+zKZcwakmi6RY3TZs51AjLOyipdk99m5EI0Mt0oCQzF5zH4YbxzR
w3RZupAbewR0bV7TIjZxADPXKzgzpCQk3XAsy/XkTXlxsNMcvoLSVJgarTrTJ4/0UgN9vVy83gly
YpxkkHqtfogX3wjSrm+CliOYbNHj1mQP8qp9HvvFCMTQPlS99M41lwuIWJybSDzi0ySz/tCoKmYP
lxMxn/Vd3dcRXa3hnJj1oWr68ji2vXYecAp4HPRr4mqnUK0jRKlyhbJg5VrUIMO+7POX1YO8uWix
6wZ5M9zjS2IfYyg9uOcKDNSKNGQS6ke30/xbVSA/JOulPXFGWMeSLWTXJIa/h0GJIxyv4BzQCcfY
EUuIKbZIcv5r2A2mV3FdUFcYRtU3xIp+MfPsgDwq6iwSqkkeqoImvfGT6qc03JDccc6NNP5RMhbw
f4YXiFz8u/k8oWjEBsxZs/i5E+N0n3gcfHGu2TsH8uRh9dP5ctBa4MvR6b6ljRyJdVxlHLkUYlmU
s93Qv8mO1ZqYu3RqoeM1zKY5UXu29aepG/bLoB+WTFysbX45F89JxYGZP/tDee3YJZBnH1lzc7Dz
nMWWmvc0wDA8eJqb5aHO7buk+O5XUGP8cp/4xLdKEerFlR9noWueikY9G4rDdezDcWhu0FUdu2pE
moPPXNrBSCIOln3RHO6RmGjnrqalroPwZa48OXnyZKFehLvk3HdjOhzTCbDDk+ZtQ9uyHptIjKYW
DePYR1l7MCd/3zjl2cqel87eK82XB9JdX4u5vNF6Iyxb44Fr1HOrpWfbUtf9YN3IprsdmDDrlEEA
k34T9kiLIhR6MoqnZkIvb58EZSuGk0sWxiOgGHYkyTUxqce1hdMDXrjTvC3Bt6q/eQUc6TTzvoli
MqK+Z7p4A8fD2Hhe0LHW5qDQYP5ykjXBWPRxFJuJfco7xzhORX0oau1l7VAVYBmH//wc33auyI6W
U+uhEjGe67P1gLbD3BXaoiLXzLr7VvK3nK5NfmTkRqTpmEeGUXJiy8K+sFVTH3w1eIjm8PUniWSf
yfSqWsSv1HevpD0xueBim538uaT+1QJP3J/T0B/SfTFQgpEKEJmZ7Hfm9rPcTj5TsPE3tF3SdmG2
WaCIOV2eS33gO+Zj9cxEq4DE26eymK6V5/yolfZQcY25Bm37RXXWnhukU89YX91V2sCvgk41pWS/
iAer0u+8sWcqGWN8o/fTfZfq97RGD5LNoG+WbRDNvbLn+rDwoKOmJc0rBlz5A0Lf+ZTlvxT0UaPy
9kBp9dVaUvWg5NgpC+KUZqXVlTcWZFK3rX9TlQUGB2vV3bOmbr2q/AkpOGoslKuNqLTTCKkwgh0B
Q2gk3SiUIKqXZtxPCFstO+q05KLp+4JsCMt9GISXagjNluUL9D33Owpvb5c2U3EZI74Mt0Y7LGuc
mJzOG8J0rNnMm06FOo0BughmCRNY1oFfZOgDHedGW1aUzQWqijQhrKAx2sumKYxrbkoqGpriRcXx
Pa3I7CWW6aXLST+0ox+lLVW4k5bdRaWTj8iJLOHH8Bv1hi5oA7H6FQazcawmMB+ynsWp8eAuBjq2
M0G+KfvcfOouSM99FKS4dgFGHdWF4ZfjRdYUOeqeLdVW2urcTK18mNO1v/m/1J3JcuzIdmV/RaY5
ZOibgSaB6DuSwfZyAiPvZaKHwx2O9uu14j1ZVaVqINNQsxzkNTKCgPs5++y9DksD/BXqa/1izJiU
/UDWepXWfB1MVqMDt6U8kelOtznyElhKI9rg7szhH5fRZ9jm6Vantog7zvTdMroiHuqC9c5dOODt
FGKNNN0f24qRp3TtL4g30Z+Z92PAWlbcmkqam0IWBRQ6DVrNzH5lYelAZkqtA8P35liLHtNpGvTq
QG1tvbpZivcNLzEPaaR+28kgt2U3nxoIUgAgSit6VT338BAZfuyaOjhCh8nWIqznTRgu8yqohznu
+a3esI1BFBulFzxMGUeSPVrBvgw6d9/74KcGNhoa+9C2knjU8/s4T9Y6xXZZ8a1W/UMRtVg7y+lX
xm68Zi3JXZBDk7O8gBVIHlSJj01VwbybOSk3ujWWS9l30ZpFL3I3d4vziSZkb3tfj0fr7gyMQ5eT
mOXWgDpUiuGyxP04+ONaIzVt+6aTxy6KjGM00BUD+XgNrNJ8Hwfbij1Wg74tlNtvpJEZeyxEWTnd
650VoldjjetjkRE/MLEXLqylluYpkX23tpoGF12QdJdqTsr1RFbrQUY2Ab6gUH8Njh5jGZX2RTl6
l1vNbYreqyYz7JWuCXYI8WVldbIpA2lwkyf23r6jGJdG/o6azt2Ncxq1q2ROxlVLmm0XmJNzLmYv
if3Och/x6f+SkeG9isFS8bTgm9S8Z++zffdee35zTnBi7pKsVStSM96lzORLobx7CsP1Dgxea57W
+peueb4SBQhdFd3Rr/pqZXeU8rMywxN7JcAbldFbabXlU++YEz6E0lpjHHp00u6vBrPjenTq5iwC
b7rQnU+PcrCije6bj8Hrkt2AVercDiVrKVAbOY7S8RQw1zkXY1IMm7r0EtB7S4H5cF6uFVZx7llq
/Q7Kwo4bZMmiCf+n7V5HSyUfYS/kfiAUscmHxNtGgivHHINgH9AYxkGQWQAGo5VPqvFoWHyWZGA/
/cBM/cCuXf/JSaN531gi2UVGCbi1kYv3YctofgKyat8o1LxvJ1T6Opl93lMEOuOD5EznJMrcP0ZD
WMKph0PqAGCQjI6eav93Jvdp3j5CQvudkj+r5cGWt0zoOPT3jm6+Z+70Y70Q1YlEW++joJPbCK2c
snNkUXMkPeOJvaTeKkVofcN8l68NmTa/eSKBIYW4MmoMsGejz9euUSy3onbSD7744jQ5QfnjJu4E
KEh5u7CMqhewHBysBY5saS4vNjQZaBnJ9JbVVvTRjJq+ZbTlr2nIm8OcOMWncrGPLlFicewMcKeA
idViP/fWuhSsrhp6Wf0RUcGDoJlydhxL1lLGqp97c2NkuEZWSegs2a87L3Tl+qk+6cxJ7Y0fGqa1
06rDwOtOrnGbKGrp60gdfbhuapTU/1X/KwVv0awycxK3xm/EY8ln3FWCsjGGm1aeZ8cdCaA00nog
4GUecqfGNDqHsmaJl5dZF3tqnXc/L+rrVNkT1YOFXryqKjdTcTMm43M/NeOydviRhJukfzVzq3oz
Wss91Jax3OquozO1gqo9KCcU0XrKZPKSjdgBVqMUwaO7lN5P0meMBSmJucRCUcRjV/qo5F4RnALX
y3fChqkaS5mFaxpR+xscpr0yp8TYluze3nMutRtPGs56tpaAZkHQMhX4x8dA6CO7U1jfZbJ2szz5
5PWMmBY++k6j5bFOpP0qSnqLupHdyVYJkg2t1YprLgoQyTzJftEgxOQuZ7pqi0Tbzk7CLy8Th6GP
RGz2Anq80bC2ACHgmPVsBXUq0V7StpgOcJCOU0HDVBinJnNelLJiV9rzCvTdVtOO9GmXPIHjbffu
PVcrG9HFfafo3BciopFiLUS47JR7aWti6HnFDZnYT3yKg+3pD9cPiJa4m6IPszU8s0OoSCoQJfOH
Dzmy9y2wdnU0xn0CWDUPV3q8ppSutzkMurXnGSuPzcOAXYC9cK2zpqmIvbziihnzxl4T2GABGSMT
c3orK/8JsOXarsctUasX16w3uUwG5kP7sfopOy60wR1Xfu7fvKUTL3SGwy7zUtSIRnDX+UByQ480
Wu+wygpD7HLyM98/RqxejvOi2IZm+ntMsx/Hmuezm5d7b/bGGAuGiGebAE7uVm+oF6TwEBZXRQIm
MArnnTflzY7tJqfGDOkVM+8UOt7vsLvXdEOerdmfGlHBm9gDaD1d7oQn4npOXDTmz2xTfAdA1W7c
wJugnafYIkO4D3AlYiRB77BRLDMXN7pTPdT3A8/DSE60pmA/QWOxz8+nzjO98Mtpy3Ve2PA3u00d
kd0JyQtOqmJNhs1i2TZZ9+BP59S7eYxmCiSUesxilKA/9hQ8LKF1iWjj84b0kls6JysvHmzmKs+Q
6fwtD+kXjBdndX8mBXEyfuR8FelMfxKyZ8+ceTIaRlvOTweX2J63LrRGahiTyjecNpUDmcU3n11P
bEK43HbnnaYo/QzCvQQfsUgcR0H0shh3fSw8WSOZFJwAsOxWKmhPrAjDg5+Fr0nr3aRhpSulGI1q
44HR/64X0xdc/Uta8Km1PdEO+Bt3nj5ZIb2idthOVcAFX1+L5KwytjV1eXIcK3WjWr2WLkIxuMli
0yThL5l743qZ7+d6ehuanlxQztbdNrEP8yyyFSHkdT4SAbRdFtZIY9cUzNJKrI6riDZmJZR0D9z8
bwVAqQT1cT1MMBgg9E7LOq3sg0XvT5+4FqbHXgPSUsyuqBu9ifwnsS6eSNbBDcERuYaNHyrgCFKs
iDWacq9TffQj0SAeggbUrAkgO8eZPcRzKPZj0Jx9s97PziPqI6X/OG1bwY2SkF+bx4Z8GF8NOpg+
ViU9Ls7blcbuGldjM+3V3MLzNVGxsHrECICPY1htu1LzvmEr0EOE/wGtDbHsMKRQ0ozxRgJ0x4Lb
dep/jWNIs6cSLvToT4Cz0ynwHFflT6sSRHt30Rezsc0n1c3DOshajlc5lPFUhOkbuSK2H7t2vm8T
3GbAvNoVvdBXZfe8OhlPuDAufs2hV01kp4ZhTao1wXTBiPSYSbnGtfxLqTcrJK4fRQ+M72OZR9tA
Eu0Z+nKLs/AefXNYFp6fozxciwGg5Ogma2hS0WgRZnxvrR9MDl8U6OOqs6TaEIF/LBsnOaTeBI1U
8tLLfjlNDEqDxHystbwUHrIrB/13Y04PdCGHehzfu0mdzfk9srtbI7HUoTIFm7GjLADJ8F7kxS6j
VfFb/igtrpAqUce811y6k/Fq2JfcaJlrYPI3+5NZe6uwxtvFikXbBC1bn+eyORh5uG/Ukp4U/9/k
43JI560YdoY6u6hUlEDuMYyaXVK9ojqsyuRVjtfB5zwJlmfL7tH59TaPdgOqaKvJ9c5sgENimcwg
TurwwkBllfWnQr5zEK2oOMgBMdQg5BGoW049OrnjevbJOS/Oo++9kuiMLfuXN3+X3SvDFlo9mkFu
g474olimk9JxE7TbLvzoTIMRu4V3QjPq4I7QzVUbKG7YZsqGE41u8n2CzRaHojotZh+s2jyaXjp3
dtY92603NrOauLLDl4HJ+baZ7Jsb9PNFdoouxCaWs+gfdwqONYRg1+4f2DxZbyNCzEe3ZdJA9bI2
stA6iWR8advuKgvjoGR+f54b/lhZVNMyaoh0gVjOLvm4O9d4XfTBPjNpQplZE9cIn4rF9Tc+/LiW
z0B3N/vpybb6T+LQWNkN1QcXpybjObrpPtTefEbMcqsnp9I/XEBoHwF1jJv1Z9yEZCrL+zmu5/Ah
KfS0I9yCB75E9uDgZZ7xkaTpwOrApXsazdfAaK6sJFhVpEPjLnP8h5wN5AfWRiPg9s9uiTbs09RI
ycUxLdZ6SdIPrd35HIzelsqaaR1UqnZeRZ4fQIgSZ9t+XBT3rL0r83JmN/wUbTGGjBtrCl5IlKzD
yDmZhfnQtm+jGtC365fSYCXPoNdsNA9XjWkdx8LdjjXztWb5h2Rqz+kxH9Nx71VhskUIL/bNkrKz
Iev8q2tO/qHU7SU3PaTcdp2Z2a1FxkVkwVwSNdFTTbybTsab+LcUYgZ6u+kQnElqFKWIAIm4B5nN
kilHR0oaBbmoLmlyKmyv31fDnNKFJJIsmFBPVhR8FHmaH7qONQ+WysnAYkE85kEZZ3wLMcP/4BLJ
+lDngrjaVjo1s1Ir/Bb8s5VnV+bOXCq59uzx1qig2Sg8+rcpycxdG2QnNyyxVIfmOvW6zZA2dHVt
U6yFcA+DWx0GSXTHzViW5HZvKNkvWuM8Fffozn0T+4qBQhVP0TBtZUi1RArNpNIIe31NqaJfZr8J
uLsLCtOgvk1F9FWP7s6yB3LgYb6Dkfc+V8YVbeGVDeZ7ckx7qw2fliJ119rskbCiAbnfOy5Z+ORQ
5/Udw1tczatMO/mmlvq1luynxhASO4t2UYNzMu4AZC5Wp9me647DhkDtXxk19WopQrVfRPmdzQkl
o8flNbDSZodh56sIv4JFPgW4kdAgeMPM+QKb+zWkdTTQ43e5QxmVAqba0tyTUJfeocZrSLTVzWLV
yucE1nDOgGKpjp0u613UZb/ZkbONsjvEhmsxNZ/hqx2ahbm8qIEcmDMPYCEa9lfwwCdibabl2Qiw
UtMcMFSojSY7+kNxRHNLtqMY5t0gyRhDjKvi1HV2YlnizFf8PzMWPr8fD7mQRrxUi/ma1qG1mkb/
CmWXUocMaXxvWchgE81v4E0MDF9JnN5ncPKJazdfZS0MLGi7/k4240/bo1n0fiHipHSsLRS7Ilal
BTVp9tS1rJyHvBj1gV8tWykd1get2vqYSocjqJ3YfderfuV0TrD3Lf2ZZEu7RcGw16NKWJLX1dvJ
sJ55Hx9VjnaDsJVRatnWRi6aYe+CNJaY5fQBwIAE3TiPtG5KnsbKLP74yoV6KzN1XERKpT/0LpLe
bG9z+F7E/Exvky99TiQtGw9y8rqD4YcF72ZdxqJU91qvsOA7FH18TxWtnWnqSNxhfzBz1NgexudG
peYfyI3vRk2Bh3t+Zw2YEGxnrGJfsbtAh+1Hygzp0ab/WIeoU7dwcpsNOlIR27Iy1iNs7ouzuAww
xGBCzrijmqLiee7Vyxwkv6reNLauWqIzdSLoFs0sPCduF0fd3Y9o+hdBR0wmWJ0MOC4HsnPFK8TX
8Nz1rXdQPQI3zjAk59l8tO/D5aWtwKPazS6PtPijCQruJ1uZZ1um0fc8dsa7KJvpIzebBXBTzz7d
LGUcUMtPy2h8ep/l2vrZw5zZNwMqBiotv0AIZvV5kg7LYQNGGPhOV80kiV9b0Z+yddZZNDSbwFYE
t3VNJZSXEZ4F6oea4pz0fMEx4laAMwJ79G9p7rK7NWhffcAmRLVD7AbEnTfdFC77tInmFz0B5QpB
5L6SZ73Ulpl/MlVRe3Lkit3R06X2+Q5ZVrEb8rw9BHnixYUqyKZibUmCnDUgxDxRpeCw1M4G02F9
yPTMfm9WVx1EVmzxepV3Gewikko9gFb5Sryu2uCF4ETrFruLx4xKgqAE+1RbdYzM85yaXxo5ITOs
rYF9VDvs7FYjbw/+/Mle9b3jkGn3njsT/pmoKrEn0u/80yf6P7JjPbQ/zbNWPz/68tX+b1hAdSdi
/p9tP/+f0erw+6f6av78zWh1/xf/NFoZFnumXM+BokYUkEb07qccfzr97/+Kyo2fCscjFqwQvcMM
cIH+p9XK9//Nt4DiA4IHsWiFdzRq90+rle/8m018CTMwNltMwd7/xGn1D2Lm//VZgQLG7EVGiSiO
i4ZHGPDvvshhYHDT52626auEtE0Bv7RuQeroBd0gUciDqjOAjE9eg6li6nZZklCihiAndJ3elzfN
49qaUUJGs9DsGBrbDQ1E8lHMRXArIwaiYxnxFNagdNUMZqB3tbdzDAmepQ0wEOiKd6ekbDXbdtwM
KiK24SHzZ41drDrJonWsaua66uziXMgQF0bLMqGCYMw6WiY6moZF8M1CijdamL/YIQCa/+fv+fjP
b+Nfmp5bNm909+//+l9QgfcvKXCJ5ZOguqOTcbf9/Uvy2Gs1BQ0fhdy2vObAKnqQIkV1QFFNXsc+
GF/L0JUHjC3pFQVc/OkGYF2rGkYUky1kBG47bRuPS124r2matK9m54SPhRUYX6Ib6k+jU97XVDb/
HcfP+nv48P6rRxAK8eSBPIeb+l+Bz9YixrwuQmPdzU54wgRQ5CtbF+IUWoX3EvXOcmM7dPEOTAh6
BDjJh3GZvB4Ab6ne/ErdywbpXRbLZ/HC1Kpdmk3Gg5nW6X+XSuKL5Gv827OI1xlz4d1gCJ8df+Lf
v2a/8AXZ/dFf+27a8HhoyzE+LahJ9Z/AV0n7CO9OyIvdE9m83jPu9tYemPwdqnZUDGtzSFebiTBS
9KiT6s6fN1jzRBvRd3n2WWOWs65ZYNjla2NEHWYJL/XOMH/7MCZz6+UHZ0I92LMKzZUvU5LY2Las
gdK+nnM/7FYTbbuxlikjtiNJ/CU8zEXK0za3Q5+s2yYsvLPTWehvWT433nuVBIAcnB5uYhFMGp9+
D6R25UyZeLYzYd7qxsSmNGZmshHGuBzGxbDcZ9IUobW33CycNyRWimXPKijx6i5F9Owus0O5UKjl
V94Y4ift2uEZH4/mYgn1fIbh3G/TSu6p7JJ10hVJv1oyyfvD1Dh7ypiafAtL9vZqlip6V25jHiLH
TzEYjI5L7jfpv5BsWfOShOaPyEqBbzdLa5Q9X6ru1HeVurhDIz/ypR33SntLshnGzH8tdZiec390
7b1mIPxUmXl4m3Rg3DwtGN02vfrwpadPtLj+vpmc7PfAbG6MA6dcPhZUvStgXHyVRC4+zWhiDAs+
Kj0aE1APzha6sazKnhlCt0/L4nsLHVpp72lJ9UOri+TIKbqc8lZlD97Y2SbzGvwJBEQqEXtmMl8r
w6q2/WwVl8Dp6ouJr+laU79j0cG0Q80c1OoV4cw7Bak9IVf5am0Gfb/yBr85ARSJzkWSu96aGVN3
DMJi+SWa1r75wMD6dUTS8pT3wYRSO9sad1Akd5hYcubKc91jLtPuzue4PbZZ1mO1NJr2LVGlACKR
1JJNW6Zspw3KtKFA0AjhP+Ve5r9TDTj7FpfWqadXwsdihl8AsseHQVjhYwDXptuCJZ2zU6IRAm+V
6vLnzBrDTUtJeynGqH8eg8780MWwsB+16TKE+WZg7G2k9n4KFAUIQJh+laS5eFs4DN6Enyua/ym0
f5ahiNixnot+Z/J24UspCbutkJxMcO11DkI8C5OvSUj7KAoDqVt0VnUaIJTuhLbktp2dUZ+Vm+hb
4yYT+3zhsGyjbi73ud9gfIs6SW82BvW4iYYujPYdJGr30LQGDJapCauzDDz1ztE2r7VS4gDIEfpQ
YlonNSw2cLJyafZ8z9w+Gm+Mv04cWjNG6nWQoddiIr7JNsr+YvrYs1Fbdwkz2sVTxgMoZswjmpzD
RUxOehO9N5xmiiHck8uUbozEKv7yMHsAcxJpfWF/nbfWXWc/DSqYPzNSNt+Cv8Ou6LL6tzQ6e9ME
jcVlNIEVcsqSAV07OdRhxqR+6ygov6UzpU8Wsoq7nfkKj9BcnCsZDqC+CczHPT188qCLUFw62c4P
7eyHWynd5pxmqvjElZTLu10LCW0iTH9kSk/z51vtNzI3r4SXjXOx9cZp+UigO+4hgFRI8Y2JtFdV
OAEUQfUZ3aysnkLpOS9e4OnXJSd3RRlf5ZuhSYeTGosWi/WYvAjJih0GhIlxbDJfo0l33ZMWSXhl
Uqq/QPWH54pJ5B8GXO2eMy9hWLdUn3ngG3Q7A9kFDpf6Uw4tam6P9SLYjUUTDfvKAga8drF2yD39
Rrsxwg5GDKZvscn8FjYcY6/80e/gIMQVTLZDkhMA3HPvj695ZDVmXFpDzRcsKEB86JrM8S3vy7ek
+TqOmrLflqZ3lkOe7LT25NEtvfw0ZjYclES3cyyZetkgoAimMQ91GPq7oLcOpj/JZ/5CIXPOHDfx
yibeWW3nZUhu1cJ8iGxOvZZVAyWhz8QLQ67pPNip8dTQK48Q5esQelaC6C2G/jtvmqhdT6Tuj/QS
wQqSDTbMMbNwAuu0P6RpZTxwCnX6tDCrZ30d0/5fqbLdbVcYwRiXInePxpi228ZWDq9lWqLBuLox
Nh0r9a6tgcbeo/W8RRpnsQ3xjgl1MqYXU6XSX5MvHh4Kt8RNqvJC7ewJx+q6c5vyefJql/w1WYxd
76R1hL/Vtw+1WaV8dmm1mBCEc5clXGd6sLg+n2s+MVZNz+2YmuX1k3RajbIx2MEL7LuAa1EQJrUc
SC/CrhPcv5LrqFVYlGbTK2n7svK6SNG+e1mKQZ5br3nN04R5gmeJYR/o0XjCHNMdev7G1EvA4N59
l7RT5lvpAboNvXyFLGBbKn3KZ78OEWeMcD/ldbOR0rMOU2M3Nz3brHU0++qqnbF7robI+bHtACqY
V5VtbJjG/BMZSVPA8Rvyjq/eC7fKNYCxJk32mC2VtYUjGB0t2Dvzycwcw1tpDt91tQTpJYU8dV4M
pzvpKOlujJaoMshyZeO683EnaovAepx00mo2XWYW2ySIcOBk02T4m7L18mvh6GpXlbK/QAxyN4an
8qtUojkhBDlnp4Qc7znStuPRmPSLk1n+cmLZXXJZZGUdSzYZvLBWJ0G7z1X6EjjLODOFZGzSBTjW
WBGIlyR0xz86NRZxbr3Rz9cyYe8Dc+vG29bVoh7bkTUcTU/VtJZl4mw63Gf1oS0cV238kdTosZtq
GCVwgbq9URswCnTSCjPm/ecYWpqofFFmHmwDP3dPczjZb0owN3cYt+8TV6t3IyDnfgCBn2MUrDFc
B5ztVZzLsn4x3c44TIU5pNuB/ctv/Gd/abkQt6FOLTOu66J/d8IFdxDG5IPVw++BndZzIU9sT+K2
MER1mUTgPtu1lx8ZtrencqlpsWdkF+Yo9PInH/fnJqBKOsy15xKquE8KogZvu4Vh4vdIUfBStmb7
mZhp+kP5GYUHAwDOJqOkJj8duuLIjTHt2yoyRlzn2XLMbA7gTY1h5Mb2qgS6XOttRml527z1UqS8
xdnztRJahQFuvUvlu48tv91GJzYWULzwfrIquzQ459yuj+ThjZ2RW8aBAEO0cxiabhGVhiu/evXc
9u40bWtSnn9FAJ62gB7kc+gZYsv+UfesZJlfyiHpP8u0c84at8+Dyw19FQP1MSCHbuAHsAZ1Z4/2
8CdXVnsSEQZD4ZBVrTypa6xgCWZAy4xOMikmBHvLs9ZDU+bMqnP0oGTpl4dG5+m31Wj2dFqN2Lpt
aVyssqGYwCwAP9AKRcfIKsg9sqZh/hGEhni0czxyCZtQSJ0kOamCxKKn89g+2wPG4SiA9Bzs27KT
p8XR5YVxvLtvXNEemPup0zzb5W/Dn4MN5khxNHwXL4MB+/alSzodQjGsavMZAkFzNQVXplaL/+nV
4/IL8XHwT4XrhO3eFviTJ2NI/1JZ3z3YGVOdvOiry12AffOLKT07Yda+upM2j25nziyR8NGOTc7g
XZDiFg102p1cXS8HAGgm0J4Ba0qZi1DyuhvDRQoj2agJUP2JcVGueImnede35nSD6RF8F10RFNvC
HKtvL8vbh342rI2gNIBHGky/JzUFO8cT7akSBkHPRYhko8shVxRLefaVovq4cVgEw6/SKNS5L6Wz
HaIgmuM07OUvM8HYYJqmCGJZR+VhEq57Mg2EW3Yiug+VqpnT4WDqoZRWZex7d4JaObp1dl2cKno0
swG6/VxnTkFNnfLu2oG+9CmN9JalovItm0PG8Qu+1hDsqbnpGrNwzr2ncMODDXv2i7B4tz0Mw/ex
mvltYP46eJn8qR0+vV4S85anfXQdy66AiRvYOVtEXH2Estc9Ja3MGXzL5blaWuO7k0AAN1HSpuHa
76vJOQKyNH9JrCPNXggGK89s88BAgR3j0zd7ebZ7IIykYaf6iXS4Nb6EbW8+uEOCrq/qWpHQ7sLi
t0ESpb0soo5+i9FgdoSVLzi5VeCIK/5teWbZhEDjFF54MsectWVuxqS9wRj15VXzlGzYfDYcelPq
v5Iu6L+KauxOXT4NvxpeXgvDcOCb+2xmkqA1bRUt6PQsAh5d5r5h/c0C7fFoi1Q9WplVv2AGbf7y
kTlP9ajqG4a+mlQNsshTxoTuFI78KTaGa4Ts5zFCfRjnuXZ3be85nAa2/zwFM7AzP3SnT2mKZQel
FG048JP0MNKaimthU6CuU5iIYFxVnTWwI2hyV11oD248NRENfYerJU5Jlh9HgVeLcbddnWel6mlf
2Mbw2fhkomp6BuvuKww/2e3Z7qw2Ej9BuzQfuTGLa287w4hB2xYPOaySbcS/fkt8Lh4UHb9z4lqb
1VGDDgJ2NGIpscpQPtl+XQQ7JO5k3xMU9eK5C5pvhy3Jj67CIegQy3qCzjz9AVfYvhRTZ7/qclpk
nKTmQEQGsme3C4vI+itPneyxoRnEGrpUw2+jCVy9g/TvfNlB6vLUuMjpAeZu8MKdfQONKcTOTNCl
Y3IW3jZV9d2D2hvXxU/ueEyv3Zc2i6k3ZreEXz0aVBl7iwQ42w4dKS/IuB1hlsK9MUXJcTm77aOR
dQA2qeEgihma4nlluy6+5nSuZ4inwlu2tPXGgyuVCuOya7znsImcYS0zn3RUfUdjxTXzFHrswUaU
cVw89o1ftc8sSQRR5EtZcOsGU1Jthbq7hUBf93Lja8eotk42ZRdRcquuHCQhYMkjahtgiaI/cml1
b1zl0cWF+QxF13GNLXEqeeptaX1JVxpfk+3Mb7isghc/b9NrYDEouqdT5h/kKe+Rg0hvU9/Jz6bK
Sn70AGcwnar21lije8PmUJ2EPxgXTMLTo4UtJt/IscflThbG62LImf7JnIfwAxQjjZ1t2NGFlQzL
G4tbqz27g9Rjr/Lg95DN6pUcB05edmks4PhsayRjFqbJfoiK91B55TubnJbTmAIZ6HRnHTsn9z8U
G1nTVegmybNji/Ij1LLdt7rBSWqqWjyBMDYOLfygg1dXocvkrUMzarKBw7EIuuQKs1Lic3LBLBI7
vOP9bDfYCnS+/GmCSZCvRy9Cn9Cy/vCJkOK7c6Anhom7PEELVBcKwuGbnJ0mpwat4ynl3uSSmZqD
Mwe8pZT+H16z1O8VgEeiEZGxDdJcbZtyap77UfTBusoWGpUsVXKbIQF4a0jz04nJpdCrdh7vlChy
TOwidVK443l7HhmR5BsWGZoOqQ8knGNSUFkwAp0D0nbgSOutIDKuNqUrR4ORpNTfgeaPl0OJebCM
jpaNSaxRrixP1s46N7Q0rlnP/G+dCqskS8OaZbzxVfloq3Bi68lISWUNle08GHbDkxp2Y3TKSNjM
YEcroyBOAIf+J5Ug7G968DFxEKAkHLSpfCSKg63qxT7VXhuVj/1YOvPDXNQJSa6RTXLJHjdtKoir
/Ad7Z7JbOZJm6Vdp1DrpII2kGbmoDe+oq3l2aUNI7i7Os3F8+v54MyoyIoBKIJbdyE0AiYRcVxJp
9g/nfCdiiQYJDBZjlLJVVcliXKNItL4DpqRnCf6BcL1aAUf1bmlQrx78qa5fm9Bxy+0/CGNCB9uL
fje3crpmQaTuMuDsajMmrvvwjwKdeViwpd11lmvsiHqP7tou5bakW3mUTt89drYlgG8b/3Gk41Ka
L37+939ZAkzF/74oOf1qu19/NqSvX/DbnkR8MwUZGaYJAgfzKizWf+1Jvp2RDb4PYMRygVL8viZx
/G8CfvoaH098nPXHNQn/lyVtB6W1UnwdsKa/sycRfI8/zaahgXh8C9/hI5jEuvwFPcIcNQPi7bAy
W6kZsByrDh68UdW7HkUag0Ye1MuOqAYYzppRbNCQaIF4mgTHLhtRBLeYaVm+ZU/h2BdtQKJs+dqa
AFrSKvffnMxXd4lp+4+ot3m4QVl9OLEKf5x/4X9r/fb/KQ1BsE34N8/eR/l/rj/mX+Wf1nTr1/z2
+KlvbOFc4Svbt8EYeoIdz29rOv8bXCkLHAJYOFowuXIXflvTKYuHzOQLffZCJsAUsCK/remU+c1j
Sbcu1f7mju4cC/bHvQikMRZ9Fo+fa5JT81eYaOJEdQekZNkWeK9Jlqjm6CIdLCZEUmXHmDUDMj+Y
XwPKmLa/aSKXEG9zoZgNsC9F+dEwEubQEZ2YFWjGfiwo9Ei0hoGKm1wX5Sevg2tIVmuJGt9zK6ap
j3U4LWwaTMwxk8VMKEhF1K8+10EHfbWYARY1NGhmMn1Zlw3OjcnKKT4g//s9JrfDwranCUpqoI90
0YsihyHtH9FjbbWawctkScekznEjhniJX1yOhrm0Wzs25n23NJjFkF2ObL/bLj6N0k1/0LBju5Fd
sUlB553qyZlQX8q6fyH6lZoijprm0EFRwH5oWvmh9PWTXyYFxVHdYqpgFNFkimvGcktN/25nh4Vt
+IdAQDpjM/WIc2k68THVqX4vvaE+ViyCAlcXxfE/r+FvV4Dzb3flVx96SGDp/mJc8Icv+I1J4n0T
ti/ZlHPSmzzxv7+CwvxGYq3L5keZxBt6DnfDb2+g632D1ygtX+AUhkSxLjh/ewNd9xvBbuBPYRhB
z2OA8XduAOf8mv3rNVSmg4+F/S/fnSOC7/QXhFBGx1Wy9lFb23XLL+o8/60sIGhvK/bguW1Ev7Jy
aErG3JP3FuIPZNw499O12bDF3sNjdV5kuwCuNiyD/UqYSjI+ZrteDulS04e1nsJrgnxLYXOm7O2C
yslxb4V+U72FrE77Xcrzj2Z+6olUaftBNLuCdBjeJTec+wAAQbUHyRiKS6YpKO4zINRP/NaoSNt8
YdLgVK1xYBCmoRHXXgdcACrBuKGanfONh2afIaWbNFgVm8TaZ7FjopmZQjNBnJqn320KZ/TmchUk
dywQ651tx7YbEA5of+TJRC4DkSds7JfKac2jGDPjFDINhoowLneDH5ZfHa/cidlJgeG1mR4Ug8h7
wgXAeZnIVph0gXYhZany+tfZ6suM9anpo/0s5htXzPhDkDoCnpjBjeymvo4vfHyNxT5pPfz5pTtg
IeJN9/dNGS7fWzBFMSa/sma33rUy0BlKODzBJkZJjm68+uuOgoSbVKuf7WigHyVBzcGgVifuterl
gpq2gXjAhKLtvyhik5fI4dsg9PJkRtSaMtQmxbcA6t0cGYlhfSXLhhH781w7QI98xlGvQ4IjJCj7
mEqYFfBSbBMoyBr4Xxe9aJMRFJOKdWHYDqwBEfbIlgpBVqNmUGIDDXAYudOs5PFqIsgsE3n7Uipm
AqXuN9GQWj/73rdPdm0UXsDEAvf9MGT4kHN4t4dG8OPw52XGBLM8nNx9Tf92Yp1FvEwb9oiBszAZ
nY0liiFkw6XwIpStrtvjANQNv7ZHgBSrQhvjnxi2fWUwk7OQ15nB7MAihMDT9Vf9YGflllgyPsOg
GtSnvVTzJ6Pz8ruDkYFnxqumTwe0IcEGjqay7h0HV41mxkkydx/yKLVzgjtD9KwGW9NAZxcnXXPv
MJN9Ta3FLDfgf7KfZB8hJ+Gaks/MiWW8yzxk/vypgKayjga2PSK8+a7RBGKoiHLJRcHiPwoqRoYI
1fy+BXBFx//qzE0mj0PeR1+w9saZWKyeHSJRSkl2O5kZYQsVbBPwKFM9H+JmZE1ihcJGQyfa+CVc
Ip+AdScNUUa0NSTbVNvLS43cLsGaAxVho2cmsciSWwwfcSFUvDcyzD6bwrFsblIUiKAD8jEFozG2
xLY3vn6f+sZ+DdHNhVvbWpBn1mj5u2vbywbWrmbngf1JzRigb6FKhyUSjq4LQIJFuu/y1PHWSCPE
xnmKJuIW/G8PGJT8AGvTdQt/cwvKCH60Nmw8kP0+QAiSRaJxi3/CkwfDo6LY1L6PTLrByzmdJisO
nxSKtTkwEZTE26ROhnuv9SrrlBgOqjVmmM74ONVmZr0zYEqtXZxohzV3zvRm27RL973lQXCCGHb/
FBStPWBlmlM0d+tGMvU2tUzRNQZ1xx/oNqFfDO+jUWDcikOjQ0KLg3686me29odiwJpwk9l+8qXh
0g9BnPmDz9FD8xbYSWZ3h0Eu5guUat/b+Vmd/oBnpPR+lOALgQeQhfbpGIPzDjwn+jn02v7Zxuy9
diS/OuNV0g+QOQdpmi/YNtix1Jwju1ZaBi5AUghecTxLzbKV8X3QejJ6VYXomqsepZ8iXN7Vr2UR
5oQ6OK1DSM3QL/lu6lALBC4AQwYHlQDkgylVRvdiLnaetOtyV3TN8umGxTQD8OA6wV9A7uu29txF
EIuX2E/MpSP8YabVM9IzFelmVTog0RG5GZ404U12wLftXhsn7z7tMdOMpaumI0osrAx00ZZTIVvX
BmZ3+l+P0JIJwhQ8B1mR0r4wNWKuRHoV+zH1Rc05rdas0GbvMnCKXxAy5ds7d7Q4r5IQcyKPUzaY
DF0atfP8ATCjV9doRdAI+Qm/HznqY4sD63vCBWAdDHqrz9bED8vhkUpz2zJj7E7xEurlGCM48nGj
1/pH1zbw7ybdLE+GFYZPHXywDpum92Yo8nJwIqfLAUqCPC1hO34CIogue+kLOwAaRvCMK4YNtqTq
qXU8fT12XfHVg9f3Djja5qM2Ys35ybf4Uadu/UVYFr7L3DIVl8mYDwJJ6sJNNiKGm4IG7/87x7eS
geIR/e5qhxGzkVrew+JJ/eo1VoetPJn6OzRk7bjLlnB8zRIDF2Po9Jj2+AO5B1Xwd1llQfkFYV0o
nGcznitgDZIkoVKlhA2F2SzElnaDAB1LDweHMI3HihF4tC2GjJVA7OZsB5qSQj0g5N1/G2qC0gjo
CeOPrOsXL6jq1MyDBf94t/dCD1rPqj9wAo6j5YufZ2jZTBMxfpjTwXOuQub4OHiAzsKFKtvpNm7j
OdrJopx4/BdCdywyaMrt4lQMsRM0vbi5jTgGkzNiXPmnyu4/vel/WStt8n/vTa8SHfcf5V/rYr7m
t7pYfsOz6Ch6U2mvwed0rf9sTde6GMK2QL9pCWR+a67o/9TFEtkpLauyWFSiWPxjXWzD/oOp57su
ktP1n/sbqD6xVr1/rIotn6KYkY0lOQ9RGv5FG+mEbs6x69ZbpUgPQgXHIUO8DzgFgxA99EAgDV4p
Q4andprec0jIG3Nh4rhfEIpYOyhpeFEzmqzLoQNRs1s6tNWBXbG/2jEx1eWuJzbdvysjOASX02QZ
87bt5PTyh1/53T8/8B81nvZfuuy1vOdHYAggIXUKEon/8oN4Hcj6BTrlVo7Y4o9L1MT9wVtQR5+a
saVnhjOd/ExE65MtZDa/Em57uYnIlec0BDWBuEYl68vmLk28HUQdPeuiRcISOoXNrL7PwWtahBuD
mdcPZqRx0FiMGxL4USzYVtuLYFfleXl0NICJNiih9NwEo2mu0TBjRCrK3FT597AfzdNYrD46Rq8w
buw2HcWdH43FC/b2ScHOIvVowywZWmBU6fxHTcIqKZaRmvJtDE4BvxbxH7geEk28XzohOiB3S6bu
DrlIgSh3HjJyEVHFECQvAXhA+jBmUJ9tVN+tIsJ849cZq3bkBh7usigcmyDjj3zFNevdSy/HuVN2
hdnvsk6s3l9wJiAUCml1R+lHxrjvvbG9wuM5eyfaqZC1Uie45yRO8Z9eoppTs/juZYqMa5MR7tRe
EI/ZvrFIBaiWpJHNL8lomjbwSNVTG590sGNDANCbu4z6DqIPqp58Esmw5d4YbrxFcaVgWlxjJI0F
GYaVKzPCTLxOOQykYRjikHvdFslgU74CD/sZIjfTqB9H+6vhbur4IfLxCbzGYGxyOxa/IgF/Be5f
C1RrNtIb9napuK1QoFw1I0rIoMgr3oCRTwxUoEVOoFKzCFyT3EFyf+zxgcATTcJpV8ywKBuX4L+C
jWBgjQvaNYCzwt7auGKvvFWbQSQMW+6tV/RFtLdax30pUYv8SM5nsYyhrq9cI1DY4nxq82+Id3U+
y+HycK4T0DjdLufT3jif/KSPcQsY5xthOt8OzfmiON8Z/vn+MM93CY8g90p+vmMc1J4f4/nmYZjr
v82SED44NWSKYKld7ynUMRDZxtRFmcE9xtSXG804325qwqsQ2GHOrUe5wQ1onm9DxlP5BQ8ed+S4
XpfG+ebMz7cooqvxlaacu7UtvP7OP9+4xqD1a7hew5aNfffJFl36PT3f04k3je8OOYoT81YDLlJN
7yY2xO3I+GI+3/agIuovYy0B+nM1sKyFAbp3zztEi5d/le6sr2mtqydJLcHlSlUxnCuMnLf30lzL
DmSx8oSCilok8ihLSuoTfa5UFtxZT/NavqzcSJgZa1GTozLxL3yWnQsv9lr3iHMN1J3rIYVu8HPu
qbMORtd43/2+H4BSneso/1xT+ef6CpyuWm0eVF3puQKzXKReGwBOyt5l5yptbmsqNmYOVG+RRSHX
nWu6YS3vvH9WeobSFnKftQI0kVTOTCTWyjA2Rbjaf9eKcfEhE+zatZAUbta9ugS22YG9FpoR8t/s
UJzrz952NKRxaP8dOndLPGkj4y2ez5UrFDiqWKZ9iJPESCuYhaJCTzKBZQfzHd1XtgWm1OL7ZZvx
XB9TOwNtH851c2rw0CAcavVrxpnqbzKREAkTE/1abgBn4TPXAE1xR6qi2LGJ908R/5uenpxIoihH
JolyWmXgExQMl5F7Hj3EPkLYjdWD4N9YnVeWl745E7QUu5qgSqeBLhZMSYgjp7JtZNJsjwhelNJK
rLuIAjrax6hey8BEK1XtJb3FsiV8l02hzqwi2TNsiW7wQIGxM1C9InpUo/LIZsiYo/oERX4I+sYn
z+7ojkoQ8j9FTzzazhzyYbiSnOTFT5nEuOJ4uSUYgVBDuiDUhnzgVvjLiVlujusylWCda1HOl3RJ
EOEQ5E4fRBFb18mka4YC4ej8cB0BwYCnGosc0AIoTYlk6AMTUzz6idSXY5PPz/Fsw4jLuq68r7rK
u1VxJu5FOHVfNHjicxzKqd1nmU3aMG8vKq6w6zBudMB3fN4wxij0F1q2u5wTu+emiqPbtFDcEaQe
lZhrebqCbA1+uvKQ337Q4We0ST3xtoFn09FhPqyBdSVa6efEUTRVU4dSgQhlUgCOIZNvNGdj0jd7
bx70e4OijgxIJgqgDOIsmcCpudmPGIT2tC2xX5CsRyhCuvWY3DwlIeFtQV7owTvpfraJ5OL9uJOY
TIFqRYZkuTnOmLig7uLKpJQZ4iDiESNEghSJTd4n3QKKxEG+KNrKvxtbrZ+mwoyB7ugxvMN8SKxo
Zsc5nUNTtr9l+PynLqYu/rf7wse8Gj6yv5bFv28MQVi7INIsqk7Fdg5i9P+UxdZaMLPyw2/lcOiA
pPm9LGYrKC2b2Y8lhG2txqzfx8WOAmHNjoVxMW4tOhv5d+pivpB/6k+VseCf8fgI7rq9cfmM/P8/
Ph6SMsJjZP2DZWAGAAQYLbttEb+txzWDRd8cIPsgeYStyeYB+AAlYEI8hpv/9FJGcQtsIIXQ9YgF
Z8ZccmYHGdjuD8sKFJpXtFA4iuaN8SDmyhU8FFHFvEA2402CSuTWzPmKFVQExLkA6wG8aKQ6IHQN
oBHZiunl4GTx91EN4I7adMuuI7oqCII9gp+aiJMdyh9iBSUBpxhekLyAQmhcA6mWNq7qVKGHByDT
7F01FkdhMrqeGzy8aJLp7l+GdZwYveex2qOj+IHc+45Ff+y81CvRCfdns3NXytPClSH70flZrwQo
h/P7djxjoVqmIzdqZUVFpBU+EF+zoOyK5XeXpGVjA0UuPJDmxoWdjpKETxJi/ZVDlZpA1kiJ0afa
9jbK9RGfTIxnzT71juHKsmrqXO6xxcodzvTmOBLK9t0foF+FDna0AeJiMY2HgcC8PZGPZsDmb7kp
wWf1qjaYfTYRXjW58rXsph4vi5W5Va30rX7lcPUrkStkiyY794eVuf1WMyq5KxUG7GGleIXIehkK
AP2rIHx5dm3hwlyhX6CX7nHJvQimKptpRYP1RcePsOLCZERObbUixGoLglhR1NzZwLI8fuykdQGC
yvLJcEGQ+TEwsr4CYkAMS3k1CVBlrg3pclzxZazQ2k0jO/mcrmwzM3LvDE0jYDTKvqpWBFqI2oq5
KfaCwFsRaURU/gjTmgCEubCPXMHGCfFkuIOuWH3AyMUNRYYUya330ujF9UhbsBl8/VWfIW153Vu3
xUpuK2WlEeoi4qbi6rayXMxLPGbA3ipH5w/eSoCbhgFsQhaVh2HlwxGQzt9DT/rFGtUIw5xf3IBJ
+NUGLUcWwrDe+dHlsHLnaq7fvXCNEcRLxaCUwWvRoN31xmZtxlpuFjGJ8QRzU+ylHTvvtU2GaBfP
GFva2rzGHzXtbIjfUDkaAbsGQl6KuPOaBg9sniYovtwa6fRWIus8uitfr0JiBpqDled2AL9n8iWb
ZUqARRc2spXONh3Ar1od84Rwz2Gl+GGlBGW0huG8lLi4NllLVVSu5D/aHoRak1CnfuUCGiTV70gj
Dp+LMzYwBSAoWPXss5UpqFe64MiEagvjAuJgZLcXIdpaK1ArkbDNa+vCMlt7zyT8bVQaUqIGDVSs
LMMcqOGEkgKIxEo65On58FOUP4x4+1M8wkO0VzIiQPpuAz0DbiIiv0MMonXTmVWEz0i+4/8nC9Vc
SYsUWLRUIo33BSKqSwJr/QsuYm7VM6YRkxax8iu7cclQzwNc6G7R5baPRZIMJ3OlPcYr95Eebbh0
LViQ4RkLOVr+k0whRdIyrdgJ6JHlGSSJNs9AfiQIs1s5kwzqnQ9Y+FQ1NrBmf4raTb6SKV3gXZce
crBHIxFiF+XOlViqa3clWgrpPXQgLo2kAwuBZvBGOUZ9Fa8kTAMkJv6neVcDyYR9xTRz5WbmvNKU
r7A0p3Ho8aGyg3EbFkjtDHPTwJrB56n4C1YrkXNlc5qRoz6dldeJbzQxIeGrx/KM82wBe+KfdSF2
jYQ0cRFdwbF2eCd0RHrHSgWtavbUszTvUG19JuLoQMDfzUqg93beI+MoZQFGeK0N7Uztp7r5XK2r
1Z4+9WqOe/QAZBinQWkkxgNT5uXW9sALjTXEXATsTJNwlQ9wDUyIRlvYEfUubkl+HbBQXrSEXTM8
GF8NqPY70yw2CY7+lXjkBvnCriBKKZwcMLXK2NoiGy7BIZQXvXTjoNelOPpL94hS7na2YGlX7gCo
1s6KGywaw93YJ9GrifVm1wvjnVk31JvI9e4IgLLhHJQ7mIPfS1ddNGIdG8/CP42Of2S/ezJdoR/V
ku6tOOsPxqiQZMNPiwzzUhG4DZA1muudGWFyiBiR7KPROE22/2Wn6Z0rsmxHxkuIQCH6wMuF1cga
rZs0gRbryKSBHkDV2rbe8oNhCFVjx3uaSqA8ImZ8Iqn7jMyEjiJCSfw3xCm3mesv8tTe4nqIUB4X
4gl2Iar9HJKBnsZfKDYmSDxWfCSzID8uwnDfEpmAPagZ2Bpsxeg0HFxykber2IPmARpT2g4wIRVX
+UXqqWYfLVlDwdxfY9iZT4q9U2tb97xkewsoRLZBXB8HarmxSI2+7fMMmzSQxF0lBvtiXkZWp1Tc
zIEH8P/TQEO9lzU6XmbZ8Zc/hMOza4F0yZ1xPKjFxrAz5u+ImuxDZEbqQnajfYE3/Auyer73Yr8l
SMyvvMesDp1NSfIoEtwkusS2ZRw6DZgUwh4JOjif3AekxM5N5Pf1HWZcFTDEgzTKCAoraGYeWKHJ
U7/o8JrRjNxjEaoZiufVJQTDGcIS/ew0dkxe2tR4NoeY1r0ax/08p9x2eoHYFJiJszz7UZLSQXh1
98vx5iUJ/LkR25ZqHk9pt9BtuipQhnZOfgnqC8eWfkmXvr9LwS4E6BPGnyWxwBliLie6ZHIeXRdp
5oEWwps1DlcK1PHeKeQRC6C5z3OzuTBJBNor2FhOGj+6deX8REfPL5Yr+yI37eJqsPWw6zsautCE
SMY+Nwc4n0u5M3GN304QRo8NRdZqIvVYO3rRe2cslHreBYZoBoTzpVTIJRHoysbcm6v9qnYBU9B3
Z0l/0aTlsfXTy55Ql02zcHiPhh3vgf5cu8Q4JtFsn3AWOEjOp25r5wg6yaq+gm9HbBwQ3KyfTtAo
6/uZIATAgxKISTHSyEbzD7Y+FyHjkqWjvZ3mu1lfJjoC7wtevE6x0kZvbNFZAE0V7tnyxoumZdMZ
86V2QaFhWsCK6LavVrZcD6oMnIqeW5ptBwCt3SyAqMJCf/jMgTZGNhg41eDDVc1GmfmxMBy89Eu5
JQpx2/j+jxhq0DZOeYh5R/ZJwWIZaZN/iL2IxKTxszHeNaR3vOyxNV17XGVbG4xS0Przwzy7D17Y
0vvzm5w6y96zEr1K++w587EAQ/tg46aouCJc8HNeH5Ly1p/hWVaLe+gi6EBzVbSbtIOnpGez2OKJ
/NlaYtxiZQXjj3OXQQg+TOIiIkX9HSBguPAi70c1+C+uPM2ivy4ou4PShvpsmKR3wLxhtHxpN2kw
aH7HYa5tXhgOmVhxN+ZA9WpGikHth8tmdpKDE2FMMtQRl369XeglbsNY/4zH6XKK9UBWXiF3o4pf
tMPcx+zfoSw+Mun9Cf/zK8yaHY5pvNFZg2KdiE/giegG4HiRXXEfokDcYLgurgxT1nt7oPDtB5j6
SJK3RBycnEjs455sESbgya4bz9S6zg5k5nqPPn9ruoGBha2d7aPhNUZ1ENSW1WAexssVJzeRG3FZ
QuJRFRPyys6fywoqPWOWl0gJYhi3w8R5OkN5uJ/A2odY+9AAVCcLLP2tsUQj+VQcm8bAlPnT0PbT
sJRGAbY/uTJ4kzHVnGpcyPPUH9u2ecJQJ3aWJmyhSFy4dnl6U7plC6K2dI9zHDns1rlOvtd050FX
GOIrX1L3He9WMEEDxWlwotpflw6A8SOmEqw7CMGqbzIeQ3oLoOVu7gDXYuKHpbhR7a+BefM+At66
qRqecqT+e7tRy45QGlR4WPNvSBaot1pan/x0J7Ipr4FByK2S3XBrDpn3rLHu8mEm80a1bkhRtHi7
xpAtMoC+wb3ckjpT9N2rRWDGRvnDyp+09jgTqwPpXMYllkHglYtfXMO6lc9exmSZwqU+iEpVAAof
AAXwscF7am/rAjHuUhEkAtRRqj8GzcgW0MbIn3Ax5XxFVguKHr2RjripwuRUJw3hOVGZnDooV+Sm
vc0tkP1UuyKosoFA6fVkYkuwz8Zop0fvJsF1cNk5EK+BHFnX1CQSpsBIdpg97WVeXc8Kk5o5yL0z
LdedH3LhmY59MaQ5oU7LmF70jXfHFUBYwxJe6hH7RV4106sTWvQVzfir7FOibQg6ChwdnlB5UOi3
OG7HaCASr2knklDsa/QiD7rJYeQILXmda4f3JPmeD2zBl6KLggKUxO1gavm9m1ndhBynW2U43Q4J
+2eeJKBS7YifK7fV3idfrWOR7OTFS2kSTpP78muw/EccBg/chtsyIZmd9/TCk8y/WyHN53wdJ/YF
oLk5n2c4lAWXLkvaYBn5nLWPKGjUyz28QhA+Zf4BmotM0ng2tlkqKSA8MjrMZBE/2FEdSrp4NBz5
ZsTCZ5bhqcyqfGvgfN7hz4p2kVsXr2hX4fU7GCFcd+tmfc0t7HGwpupFWFGyIcHohKJq0+T+VSyA
H6IVmi5qC6mmWjhUkWQ9DDMqGlLornNP7TjAQtIHYhnMuctyI1Toz9ZBNqvn67aS825IxA8t+hcK
o1tkQOGdWpZ7gcGagd+bSBtnC4v7iHNEbD0vBG+BJOQQW+YriDyPbUFJXe6JcNe0Y0krVL2Q/46x
M47Na1uyO6LgxR+7eDVkyGI+dXazEjr7mYYOBq5y3f4nPHCIr7ym4O87PwfGURrp93XYee1CNDgo
VvcAlhcWZCluiI8S18EBL+ZQ0g2RCiMwHXw3lsF+XeYOiZokpwIQ7biJYjCkadRXbGCiBUR64V+0
uKqfRc87FhadDVJKThnybkWBOQ8WKqV0BuXtF+5rYeSjs+/95HucaoYCC6d0gKxRFvx3nm9kY89U
22X5LBvnvZ+64oKsj+LUVIIknRp9yjBTGpcGUjYvEpDfwSFeGYkDE6HXaqt0pe6FGbJkzSpcZl6Z
PJWuTPd0eMaNv8zcukordKuh02F/FpicPdP4GMNM3/faLzcaAM+XUdDzZcsMeDYF8th0UXk0o9wN
hOsuZdDwkjL0hEOZDJN51OaSXfAyDre8UILsGxlS1hF3ArDTKcJHthAGoFbGxztZl80DhIr0ve8k
4K6ldY9uLFKess54QOS24G3rE5xX9PRtXbo7uyAHTGaht4/AOuDp6vCpVEm+V5ZKw4BotPjeR+Jy
GFskd/5kVZer43rT2Z38ZNmhLq2+Y/afVkkKOxI4kEOi1hEMMS/iYNv5rm8WrvGpdAriajy43IHh
1cQXwvnYj77d7pt+9C6zbPLwHeN2pqrBboJfW/Ub7WbWLf7QZjfgaTWCMuwGGCaufJNzYV63kdab
eXDzrWqy5pRBgdu2hdVdiJJFbJFk4R7aTfqMcuejYXZ3j4r0wzWY/lWOMg6NH7cXbgjmMvcZTY8x
x1XWMDTnT+jsXPJNM+x7Muq3rIevCyoUIksY0YXLRcXGZtDLBtHXBmH4PisGPmz8BAkCeAJGYxB2
1k+3V96JIt/fGspdjonReEe3rusDUifQLyhq38qmB4dMPhpgA1iPkU1VySzNuMP3p33o4kV8Mswu
ObaGg3nSrGrAjq3xWaPG2utK9AfZxnW8I9FePGdpIR+tjnV5avgcVwq1V1lG9sNiMkkaGM9sxqmN
iA9ivsB1T6RLAdOwUdNwN1kjUj9RKwSTIn/1BzchzS5UN6Y5xTDAO/sh7CMOgXwli6dkXV4sK228
BDvOOgn8HmYrYOTFyiXHyUVJhwYGXPl4Rpe7K8UcOZr9aq9k88lbIecQEmm/qpV9jufLukUuAxDd
iQANZojqEHc6ENMV4re7yJyqB4eRDTOBla0+Vg6YdUCY0Xd4Dkw9Hc6Ex5gtOm7BM54dQiiodggY
UG9s+O1/X0X+/xxLzQHq9G+kMP30q/jk9xr9WSPOF/1TCyO/ces5KE1WTYti5fS7FmYNoGTYjhUI
oZdaxTC/D/1d85uFBBwFjST0ycfk8a+hv49Mhi0CsCksHCCCvL8z9LfPcdZ/UsOwUmDgv+p0FLp0
c421/MPMf67hWth95ASiQ2Nt99O8A5NG+EqVtz8aomFggTM0j1PSaJjsM6CFWr9LzRT7gsWLPEAw
2HXwMAIUzeIgoce9cPZ9ut2iD4s10oMwLg/8SH8khfwAs/NStc7bMjFMayhYPDf5soV8MmeOZsJa
kJLF6ySjteuNLq907PonNUcPyvB+Ok7Sc3zXzQW2WsAicay24MLlhowfcPX+3NIAhJ/N5I9v2mpn
YjDi5HEak3lTR+zUlmil8lqcplLOgLEjbscBTfGuJESGnxPGNZPEZe+Bc9jGVeHccrz7xxC2xJXf
cspGcZdu8dMeAIY+e2X4HlEjnzKR3cchMS5cr4ZHXNHQHFJ3zk69weIhQ/O7IR73HVnUvYjT6cA2
+oeKp/xErFQaFFxBkxVeevFEdEJke/uyKj7dZLQPiUbDwZym2XN0hMHYcWiacAcIjqCba9hzoNKJ
SCMpXJMfCc6SlgIpZqK3SIz1aZoYOcMdeK+7lhGFasVnhXYbJXur3KMjivYyThekhGYlyHFQz+Uq
dKZxma/zWRuse8wUbp3I0N+i755JOYPrcDUmncXl3TY3YwXjUXspeqIZqA2y4weGr0BxFgB6dUkF
IRJxnbtdulp/mS4kVGgNFcTGrdsXexaYCtDT8J91MeQ3JIPNBLJFVKFm777Ivnoyh9AjvwQeeh6z
2qm13mfWfA0xi2QWLowbEYL2YGaORTlBh5XHM9WrMR8TOMiBE5LmFlvDqx6pfR3RPHZWw2CtG661
w1imKqH34Lbl6a3nfV3ae3f9BKmXf4RrlmpoXbmNdoKUTfmGNIcboDr5tgvFpzlHkms65bdXV/va
Md96SQxDxrDXKuKCvtW+JPxyCaJopjjy0ZEOlIl5udwaUfmMFHOfrYImMRk66ECvMfDb61BO+9n1
Gjj56J2remo3LZbVXQGT7WmszaNnxypoQ+dnNLq0cuX4KjvHwZLHKCTu1phLqhHC3fs3BGBPdTyF
j65B8nISpTbQ4fjgYWjZzo44ic47snhE6BLWklJJgXvnp7T2SYWEDe8HnWc9gRcqmRcwr3hjhe6w
bYFlMxNyc0x7dimtZjA+9NNx0PaFmXre0Z/tQ02EIEspUbyauv3UkgA+EBz9tlr/CFFsjxjQm5mE
Tu/d7KMf3tA8s24S4Ooi6NE5mvmOzxQU/uIfUA5LaiQ+Zz7kN7U/xRvoPmxiOnWZ9XS76NaWqwm9
86krBdIG2Ivb1K38lVoHhd5KWL+zpIJNl1MfCRPBavZKt5rvE4foGtWNj7abviXJSNBgvWz/L3vn
tSO9lWXpd+l7CvRmgOkLumC4jIg0keaGSEvvPZ9+vpBU3ZKqp6q7gb4YYACp6tefmZFhyHP22Xut
bwEbUBD+trlLVk5mjxJCH9ZGeYOnGUSSZq6OVTQxqjsJ1JUp9HdayzEamTUISsINTFp0gZaAwmV4
V5C1hNF5IgvtfjE67REoo+mim88heuXMNVZWf1eSlj1jmC0H3pZbTcdGj6/alvHcewMVGJPkvVwy
Akqhrjjluzqt8z2jvW2o1PSmcqN1sQZHtrWKhj0xi7Si5aMNp2wj9KtuOloYfkGdJY6h5t/EeLIs
MLwIAbn8orC3k2F9GgBfQAkBjpVxi1aRjlIbakcYNs85Nm6oTHFQZhYxEI34sdK12+SGTthxnoZ+
iKQkb/sZOtKw7FND0NyJ+S23D89HQn8UEOr9nZHSbosghNBQjMdZnr8qtE12iswE5FG1VSK06EY4
mf+NquOxgk9R/BXd+jn/r88K1HkSxf2//udcppvv6u69+O7++lA3ccS/PVb3r79+GfzOjb36p/9g
K6FPexm+2+X+Gx1T/zcl6+07/7Nf/N2N9rjU3//7Xz6roexvjwbt7s9mUQ1n2f+9cjlW5PSM738q
W24/8VvZolCBoCsFtApqQpStf5MqyL9yXlXRUkTcncavMt3fFbyq+Qu2NThjkqIZZNjdBKm/O9tU
7Rf65oySTF1mlHhzyv3thf8udeU94y3kLfsPpK8Y6W5lyR/LFg1XmILuVRUl2TAonP9ctjRGow5J
rCYuoTkHAd7b6Km0gy5p1oAxmkaJsA0Kj7Mgq6YtEivj0VYeHYPW4ClTxSINUBaJnQ9K1oQtY8a9
zKDKUJ77qCKj2Ry/FAwHdt+nAAO7mFmFAd8l6mbtKpLf5FRtvYeIDTUWC/SGwii9XzF5uJhbjpou
WKCyom6H74VBTSH8yPU0HyV9eWAE/cXUcFR8TkU1836rZ64mdQPJrWHTrOouZqm2Y1UenlaI5Xeq
FnauESmTeNZInStdKRrhpadiKLP6QEjoaeImYvx4OynH/iQqWkD0D6e1Ni8eYf2Rg2mZJHkoKX3C
OJqUwrWacDF8abTEgOWV3OxyuRFzI43mdrIuzG30ajkywb32SyFAYJOX8J6zcrR646yBQooFQ7XL
ZE62EkO+0AaE2nkayUYnetBPchHLz2Y0qAf4o8wjJ0vii9ES2ZFSWjmvltDuQRmgq2QYaKbxPc8W
OC9tJTKKaErjlI9FToDEHAIfy+bwBK2w/iC+b2Iyedsnal0N6OGHJyR+8bhrI0t70gqsMuiQm4JU
biOcHy1B0i6dmtM57DVN+hTZlVx94cOxVaHpduAnFaqrTE69XLTotg0DWGqtMPIDB3+NlLBIFWie
ai1NNDX1GrMe0Wy12TYd2F6Sti3fmNiwOUYZqZNae6vzYEHsx56wyTiF19hntT5sJysc9yhPtBYn
j/oU3p48SC2njzrGmohuIJ8TeH+/WGdgRhEto3K03KzX0jcZLzGRK6nDEFcGmzUv9ErgD2HAspJg
xqnhpBlqZaJeOcIJMwEuZaGTex5hETOB2MkiHZKmy3BrdKSc9O3cEShT4Vguhv1cmc+RjhwyR04M
fQ5mh1ZOvoByzdda1Y2a5ajThKc0I8CiMlKXzFRtA4cudLOwpD9JBkCJsq6lm6MuyGrMTibkTtBp
2RP6RHbxgcvLVVqcLnlmpHhNEgl5HyBvvNOhC1yEwC+YKUnF1UB2xLKpVUVzG3X0Vx2esybJuj+G
+A8B3pEVXovJllIeiki4s7LLlJcaqWW06sWebpxyaycSWdzvzIbAIl0ZhB1gm8xOMutBg9OyQSjT
2P2QE4BqzX0AR/WKc8VRe5ntVqiNB0WfB4JyRJQOET9YzEoGxD8TMZ52ZGEuhnhLBTtKg75Le/Vg
RPGzZsyDH3ayQwvJkXGempr0hCWgeWwSy/Cpxu9zwfxRq0jdsy0yRlDTz2UtHCWxEke8ZYUyLXmu
LTApOUuLnGbfUNxeF5Ko7aqp+XJBajFSMCdvoo+0sCiByMSzGTtpewlo07YY9O8Fz94Y84F0ZjS6
8SSsp3au1a3GMCDB0sBTlMRvjTmQP7eT/tNow1thyXcz+W3XiKwTRmha9YAttSB0oTZ4HngBO+6/
Hw3fza0NLTHiHMZZJkNGrCZXz9LSoQwd/brDHjuFyR00Iaaf3M0hWTfpDKUbAWT+tKy1nJGq3NUI
s5AfnUpTcXspOyCoCw/6MqFW7gqNYHUmvwpUKISsl3UU1gvKd9NhwPo9THW1y2l0BoKU6Jtc1AW8
nLIOMicyljspQaiq4DneN+ik8jqPHdmoTSb31VAdk4l5MfL+hGlXrd8g+EKePfQGBmBM+3OusBIB
qEED2thKo0oeCuL0wpUj1/bay69AYMxtxdXuzVOjXuAN07gr+hqBZt7W15pEPVbOmLXXR6yCha/A
kW+bMqc0UFgxIGYDu5Y3tbT8p5WMrZqbxUeDIW0Z09CyW2cksvFyq/nzCjFc3+nv2CdCn3gB9RZj
owUGFDyi9dAqr3jKmFYyxY+9ToMzSNwuiRZ9aBUbcYT0l49zyE6IQ2DMDPmubqz6QPuUkAgOJPfR
KKgHGuqhh7KPU/Q4RQd0Ja0bEf1X0+UTlPsEj0uFfCSBHtyPBuCyZTVOzTyQ9qwVZGdpWYjai3xm
7stjl7Uv07Idc565preBAkUyhsl7ZLxzroam8lpQsYwQR5iQgpyfzImGodCGbeso1Zy5OR40pF5q
4ZqDLrtylOq9X6JT7wllahuyqMswEnax2FXnPIJbSExXeF47FrhEKT2dq0keOKYpenVIGo1rtSAE
fES23aqYMwEl+QxwXWWcXDHP2f8EIis0OfKWeFQ8DLUzOpgm9csBAbWYdkRYS7BqO+TXoc5GZGgP
yK8/EnNRHMQ/QtCBx9xoM7JzadVGprhLCmkJ6/LZUrj0lri+A4R/VkSr3ik5CKdhFtSHNG9+ukxi
HiOBuBTGimVgQLZLArYzpHeGSdOwqXD3alx5943AiyZGe30oRxr4KxPIQwTT3QcJhnBFT4sDxlDx
zDE73XFCHrZ5zhsvF1FzSssCwFdODLfRFdKHZDbU82U4+mKFIc9K1WNCfppVLtWrLDVxwCGS63GQ
r62wkjhW1WxoSUoWbqdq3BIxzLMMUfGAeufS0AwDfZdG1wXF9cApypGnqXfmagrvkjpjnkYDyG6K
gRRpXb8f5/r2kEMcyIaYbPSehAhL0YqtnAI+IhwipfErtLumn0SnUbvuWGrxQSkmE30/2FtOre+E
gtePBqkilyyb6r2On5Wbv1y36MIooqR0OirawJS8avodiTttwKcUOkm5AA9mxTIPoVrXdi3Ou4oZ
yAElrsCupltbnS70lqzR/LObZJVR4SJiO52e6sq4plHp50RY7EYJy32nWeXZGMPZQ/fNwDIujadp
sqYTEiDzROfqSTI5yxgKOgCVrorARn8vLCHDMWjoAVyuag8LLH0w0SHcAsYJ6iZKBfcL0+nOxv2S
vJIwLdBR4fbQNsmS1Hta0uVD3wuCR0OJRIOCSe++lpKicvs2m5hMlHnt6nqVv2eaiDW9aq33tbWq
F2kSk6Mpr+a07WmdeIKSr+8Tjncc30vH2t9F2r0+r9x9/Vxdi0JTz8uAH1yPtQ6Hk/FEC0gLACLm
e4Ax9FjmWLzgZaGdUXcxBSeD6tcJGw/RtnrhDekCv4VJAhN8wlTv1qFoghVnyw/8zfF+xPS0zxqS
30PBWryYL38VxtDs0MvFP1i5vtNiCAnhAdvfYmj3aWj3BzGa9Pte0Xosv4QrLh2GXJdmFP7vRgkj
J68EOVjUER183hP81nIzCK6ea8Zjmt8+8HRiFRTJt2TXLTV3JPPXL9EMkYintQ0LqpCm21AzUSn0
mrIzuvhuToY2ULEY8z4x0mLGvvr1mCl3a9vIn5leazwjzptlv3Y/3CR491WsKn7SoPml1LTUnd7O
ZMLTim/Zy3uNxbnKFf3aN/hZuf5q4vL6j9QYo+0czeEhNQjRFGS9chuBThzl4/BU0+PzUaa9GnQ4
PVmyBoRRI90T8yliM4cQuAUas9P0kfYY0MZNLHf1pp5IwVuzQzEgv4wWsXssh+gBMKCjV/GRDY/T
iKyiyUpcyGeH0RjJrEfHp33Na+cgzEU1p3uhFH6uYaxv5rI7l6Y4MO1Y3wnHvkty4gDIuej8OhVE
X6XQxJhHzdOQIsRImqJbNrxOxWlQtJu4XpNtSa+tTZV6YxpD5JlsJoioy6+666BzNECyheqJ4wjo
SKbSVwH9im1AlXTFRd6RoV26+bRKp3CMQvAZIm5AY0mfiWeki5dYnY8GxwLMTuAjnjHkL8r8oRgC
zNZbhqFJYUtzLeeprNLnbAmo0yXLRZeFeG/Q+40JX02ZJ68hn9IXKTqYmSMWxVCyI5D+R0rrXROj
Eg05XDjCguwbj2K4XSbJRFwWtW6RjaAiM1I+cVZYuwEjmZ+lJCJVMfOpdS1rh1yD0MuNKQk0SSAd
gKtcyQjDGhlbHqIKq6SqoU7JxPZDiheVCMrZ1kACeO0teVNeEWk2gzI6jcFJZi7MqKN8QKay9NM7
pp70WAiCcmJBfi77pn0gqRq1eS9TcC0MjY1FDXC6zS7fxL6e9407UjYfat5zxEc98VGkY5s3XFJr
zOfhBrSHIvSYx7LEdW0F7S3CUwF/i/QB3G1M8xjmboP4G1w6C7mgH2i1o2xQR/QT6KDtNoqQqmqx
Qqk8dz4ZESyj1XCL5EQ5Vlvlh9DopJYZUJYNgPkHSVbDk2kuryZ5lgGzsx1tIKTOisfOj32bDPC2
CwCLAEQoyJdE2lptQlV3VtTRniZIBEmrYhPMHAWw6FttgKThiS7h4BQNiGyr633TiuOnXMjyNys6
EsEl3Xglk8lvQsxbZnSve50aPkxjHDRWeM9WP/qwQg6M+IK5q0f2mzCwIj4SUqnAhQheg+VBk8on
7cbZ7OmvUao0QUWb1BOngSrbgt/A98lSAW0nW/w2U655SgxWn07Zlv7bsBcGAsvDXgN3nzE96Sk0
DNjiGcr5GQSvnBmxh460JFyJGXtBoHMZCSi04EOFRRi0YwdeALCn25UgoogeIUUv7VyBPE4YJ23m
Nouc+4IwxJs1HcBjqTx5Vv6tjHVXQWkN+gWR6CgmWrAiTr8ldaBRk8ozOrM2yNZblmHREwCddiGl
tr5u8RddirXmxjSomFePQfyyTedfU3FJgkuE9GuOlTMzTaBdjaeU7hCPEiUjAq+JCSYQ1/6lrSXB
UQrlreElurmUQTBhkThk5p2RfE4cZelYaBNvurS1UiR2KH4ptV8yfZwdvXjL0rpCpornJJ9o8oyo
3Er9q+qLN8GQR36Eg7JcDE8ZAnlnCvO7mJi7CIikqT8rs/mBpaqlg2vG3thbzFuXcHam1sTOTFXC
Abxdt0rNzTgpyejIwi34rlj7XcVqthnzRrGHsn1B0l+7Amq0G7uAKLlBizgOSxL3y6rt2kIHZm9U
yxaxe2cbC8dUq5ke9JycLAVcWIR2Sh8IXEFA9SC2BMdK5i1/r4EQMaVHbSSVL24WNyvLhI0xlj0h
LWngS96qa+AxLTUwpL4P8NCqTqYz9wip2GT8xQEsTkbFxoJXV9THl0jXD5XVOhCiPapsgqwx5lFR
1gqiONOgf8MHFY4lAcxFx9jialpZ5o5jN51lGlksdYDO1JuMIdR0p4kRIInNsm6RHQp2IxfVHhYw
A/tYoJrp2htWWeDcvCiCdhkhJSXVjFSuMb0FZIo7Cw1+5+5U1NMpygdOfWybJgGUiD6JcAqNaZeE
TYSdbf61d7eHJsulPxDyHrHu6pbymCjyMaaBY+taPPAREPe4Ls3i9LFkejF2fTSriYXgfV7ukXqA
lGYPXqwg7sz6o5bTlqyFpTwONH8CQUh/+irvnbQh36JZESKQTEGbQuDV1BywmMpZP2W20gzKS3iv
E2eLlPcKXoywk5Ak7tBYoz3shE9JlFiV1Gq1jYrpQ1kjY0wIFthUEirSRFtJUcRR7hEDTMmf9PMp
XEXLtXBH3U4Z2ZG6/XYEVR74nRfTHPwlC/sjWiWB5kc0eqGAILOY09oBLPZo1OFxytmwK+0zbLqN
lgr3BUfwoOmTe0ZkNB/F/L7FW76X8wWifHQxq1JkzoOAsG99dI9XFGBfYtFnvpRXitsyp3Mwdk62
Wrelp6gAcTE/33RpC0kpzzrp3T7imAeYj5276sW5MZePHNmTFiPvwFUpOnFMlkFag+qRJPZQrYPn
pIAjWu+qYj5EkhHAJN816vRuFjfQ/jKNmyWaRy+eU5EexlC4mbqWflGyCsicdhlsSK8KeXkbVRbO
XWy+5YssUDenkTtPFYIbZNuQqlLN6p21bGgsDcvP2BB5GhHMhCxxel/y8CZUhkvTMggxcc26Q0M9
JM/huimqxXAVU2FqyHzMH8bonewRf4pnJiRqs2tbhlopc9BRxd81Q9N2hpvoqBCjC9ilWxKn8Ipy
+g1ew5kGtOq2Rp64JNX6hSS4C1wJBHOFI6T9RejHK90GMGUgkuwZ3B98soibFeyCDTCM7WclhyVb
ylM/Ig41npeq+oF8BAGNVG+idYsz4dGJE8lGfoa0IfiKlDe4XmiirDKZzImIWWLpNlUNZ0zv0N+z
NnBy4DAZt1AVhXYvJvDSc4xHxIN9z3J/jVpSeVL5HSR3h2+A6MBQlWkHJkaARpAWnkCbnN0ZgHxe
rM5I+iz4tLdbLD0QN17HYNxnxJs7o1GjIprX2kXl2BMmSsHIgIoMcsRETin3/oLV1SZ5aosdYnZW
qb2H6wY1SWwir7rpjYFAPcBUSh2rlCtvWfQBPnU60stE9zNLNICxFSLFCgVCb/PmSZjEt0xNUbrN
IIdypb5yGAPsAcwLy0l6B+3+oVrVNyDnn0Y5u5FEGqiuoPORFqILM/osgA7kFumV8QU0c7LNvkbq
TWxhOxUnfelzd45ueRQlxWsilReBH6R9S2BVTeoowvkdhDVaofpCD45f55TEE9uTSiQPCjoJAxrx
DqQ/iUSTCBFXvAnVXAi5bhrhSw0rUlYSDXe1SfPRQBgN1T6F3lDSJYllzOSyytaucN7myCPXzQ+5
H0wbSTaha4aitwgp3CNRCAZappwSWe6YKqpRT/6qCYYBMpaC4h4sW0fIHV41q6GTK/wY6bgVGrqN
6LtFXTqHc7ZtAcVH5jLd8pqviUFasarE8I5LuxXiYJgRBnXccqvUzMTrTcSqsrGfMsT0AWk3/F2Z
4kUcuYeNIl78WCTN3qIzhe2u0hwNlYdjzNk9vQgMOKw3ar0FPqdf46ElL6T+4NA8bRLxMM7jBg/H
+RYIO2cL3hPCt9hIwt1Mxdzl9DuTT6BMu1gbXwa8SFLznsjWM7CJNzws+rXo2wrEy2rsJKAeUaWG
276JU6R2zJfjZcg2GT56u9FUxYXkHhDGtZl7/arJ6kffS9eMjKSAQRKB4SjQVtBVpJeZFE416LxI
yTNXbpe3HrILAZ3yCydE9JIzeUtCA9iI5lXm9sRnOlz77qQru06vP2u2PFQS2bwzGV9tMlA3W7WZ
ZJuzgxbo0oShdKyhj1LeNUV7WQaBRnz+aE7KxayFF01Bi0qQReXJYs9EoqZVivrxKxYJGA9Hgc9h
eDOJ8SEB6TZsNclNMOIwg22G4akVFh1LnMkAVlDbPX30/Zxbe1WxDiCvJCcxCAhb0ScTQGHZlcEe
WBgYGQjFbb6NdQLzFbYxziftpBq3qMMwu8xDzxBGlWxpiB6rUD0Xg3qe0+hMSTd7hE8gLJvWoCy0
U09VZJfAGu1OrFU2GX2xk6kvApNSwhbSDj9MInH2maTLOKBmLNChKlMMnjvpXC1M8Pih8WFnYRwd
dwaKfR3Lvmh21n1MG8KBlVKdKrFh5slY9P/b2f9F0pjQ/qMJcfn+Wf15QMwP/DYgNn7huoB7agDw
xHouKUjUfmM88RXREpk9gA75dQ787/RhVfnF0CR4XQb4U+h+Jmymv02I+RJ4esUSDZU1lq7Pf2VC
DDfqzwNiRs0guAFJyYpsiaos/0XXZsSc6MNxGSlPL/RzI3fYX6DTO6sfO6k7Bqj73YGUsegB++Nu
8shM3CQb47Qu/srai9V1f41AqxWVs1E2vTeif3pBobUb4Gm4qT+9LAEzQq/fTVGAhUYcXKrV7u7a
eZ1dBHiDPdNfW7Ip6IcBBdYDubiKWMCxR6G4sMme58Y6jtp9ndiEmTio1fzRNSVv9kOAdG+aOziX
gWdxGRxa9W6+ibe6F28SN7Nxnl2UycEGMewT1PH2dbDjg3gnX/KtyMvhQOfLu/qgb+RN7Wqve8HN
eRDBRc4etLvckz8SP/SG4ApK9QFKin37DZwkjROWAeUQ+hx4EsMW78dX+Tg4g30Jnc6TTrAnNPu6
u1yvln3c3/5jcdpDvu28N9VBnG+3h/ZAr22X4RC09+Rp2y/+42Nkf+AGP2A794p7rP52dm3qFDOB
Qwd9L25oF/NxJChrLHu4xn5JY4DHNuy3xH7kvbLTbe/2/N3sGp+WDXOS0G/7o31V3Oy+d+H4HFDa
3C0Wac5PGDzv8UQkmxRB4wAk0ihZRy7N57oRt3XQ79WU+hKpvI9RV+PnDtolOUdOvemCwZZO/cr8
C3NF4cknZjNDt+Mf3TxNxrl9Wf3cNd3kEG25Dq6zhwzf1d/yHYAVpaaEdhnWUwhM58bN8zOuPaFz
sgtpdxODFXv4rk8SNMVvzW8uwwYIr9t/Ul21mb3HuQKXVtu+zeQ7CoA53IXPmiJl/R6PJHRkmxst
cIMS4bnkjIAl+gk3JJwU4wiwQfbaN7qJuZvFW3Q48fZM0tFrO2/jn4HCeLAxR6U+xpe9uMVUdWhf
l7eJuRQdfsa3VNhNEKtYvSI2LVeaNo3oGodO9MbxecUyn99Zl9QWXLp4z/UxPshH5aE9TJvhSTfO
wof1Ua2iK5oJdnqbIoc/iLvsLnaFE6p/JxWO0+SJRJkzaLJFzS/4X5NYcPwn1Io2HqDpYGwpzQB7
SjGAQBh/tE2OSrcddDvR7eEH7wwVGlI04k/qx+E9psV36E803khYnJYd3MkqDhQ33MXndJseEG8M
P+GFh3Q/MAbY5/Nhx/NvHPGhcQWWgGq2mbzGLxSR9SMDaYXRDnqmH/1NPxb7eEPTz0Tl6Aiesst8
gQvspnGlD/8JPpVrQNq4tGZgjjkh/l0wEXY/2vrkEkw5v3DVNZqdPEvnrHO0V1dg63wQP1PfRgto
YzsMVAgLDiIy1FmfvDBgoH7sD/55CWDUMHHew6/i3UGFR9P3TjmFT4Kfubc7WFSeluc4c+HidB88
L4rX0qlfNNYNwxlfmPydo/38pePO+hY+Bly1HMrZdBW/mQNtU0bPDVXk8siZTAqWY+mrjr94Cw4Z
u9+u7gk/+v6D2PQjt02yT7+yO30HS0J/R3tiZ98hKCP6W475mn9w+m8D+fUcHa13WJr4B9OzfK+c
EwslJ8q813XZ9o50UY7yq3kg3xO4mw1P61PcSuvRPHmrY2zMF/KGjjhRHegHH/J5q9xvDIfg2x/l
zjyPDgO6B2V312zR7PhMF0TEwNmWcaJ6VVteUHtXA6oMMpdl2Xt/j4O0daytaD/EQXXepZ7iPHu1
Hdt3i+tpKHC9TyaMbuR0X/KBP9miq76U768KiznNd9oEfu8N7uTH7/TSbUo5W3LIOfXyQHNWbzrc
yb7k3FEPXwklV0/rjpdg0yUqttUB75Nnnoj85FuAUti1PTp46JDm8T2IgnQ7v9N2k8sT4p/nAyN9
m9xyaiJLQc7vZEf9NduqsFF/cLDzx/zn1dj8+izu+iunOLozG0SuVwPIoF3hImNwfmgO0OkQ/tpU
puNPKu86F34GHU4cXT5qvoH/gx+/5Y8Hi/YVywxbVb8DckBrpHARyEibgVBGl5+hibvJNV/IXfzz
M5eneFQ/I454teYrXnTWNq9Qo3kNUADQMiCv3XBVusYGJ7f7rrw/EVG4e3CCHwH7jyvv9b3pP8Ek
4SzphKatvWMa2rbsm8ZRusuY6ZwZCLiD37iNq2xu//aecDEAEL+xx/L0jQ0nvuixfM8Kp7M23YEn
Zb4wqbibDgz1dWxqdny0mrcFNsgXZ28DVHaE+eoUehfLZWwETWmzJKcxCohe4W9ec54yeFniwzrT
r4VAGQOMpL0I53anW8L/jABx8/+QtFBHD/gPCsf3vP+zsPD2/b/VjRIR8oysFEulzJMl0Ph/qxv5
CnkVqgbRkuoQ6TEV5e/KQkWHmY9w0DJkqjkUdf9eNyraL6aoyxoBLJqMfEr5LykLf61A/ygspFAk
tEXRVYPRjyYSxvJnYaE4RYUQZWiyNdjhCYoPeVLdQWMyqQ+XEjZSsrz3inKW8vc1PpvD01Bteg5D
+hJf4PZsiE3E0HugoeZ13QMeNpTKAZAhatVAATWSFJIXNZXTpgiM18CULivhy7pGoPRRR1Vy+9VT
/SjPG/QxzrgX6k9QHZbgSUsQPenzRcw3RovYFcau4cRkNfURHcPaxtbESh+65IETublhTyVZzcnj
dlfxV0YukjkLsbBgQMJElDZL0n7nReoykrbF7kxKq92r32p1BtdhJwySRuRyWf2zTqwS1sty64gU
zQfEg1NPJhLjZFvNkDZHQaspR8y8fiLQBypezOzD0Gh2VpFjsHVD2iGXVnelECSa5bVIKMTsU67r
Q6U9oGLcxOM785yrhlF+DidfW5idK1MVFOHVGktfqiO/qOI9dFM0UHAkZ2krkBwSNUyDpJGwqNuY
iKrYqAP8CK40/8wTCR30oI3LksBV3I7xjADhdYj2MV1mzQDSkjEJbO8A4zkKmuaQ1sgUfrLOFAsH
UDnIxW9p/TTBOVvvko5Ah1mUVCB8XD5ubGuGPWcgxo8D8wPyILU28tos24gdRbzxghcWamPjMAy8
5eHZg9ZzOO9gvWzCKvboQXRgeKwydyBmbGgSnubbVqs29M5nP0PnNcQKFuaG5vzgtfXoGVi7FQ4r
HVpxWmJiTtwnqqJJAOCGWSBu3kvS1egu2rfgRXGPymyXxB0xDTgDGbyNS0IeuIwJ40G5jXi+OO/j
ZbtNKyYXdQoR9HbbvonoB2UCfoBJ0oRrHYHFdYqUzYx1XddysqIj+mbINnkoJepAbmwEEghni8bs
ZBx0QulQqmI4VClJyFMxT3WvOYrhRQkiDTnfRfp1HF/BBQEaPeaAdYeY58CdcPuNkfYmDZhZbvCf
8jW7bXYYZUVlmyafYDi9ul3cEYt4w91mMrmImtUd2ZdW1LlLCHMDBEWHZJ2Ai6CMb8Oym9OafARp
dum0u6XyWWQJrQj4N3O54PcF9UiLqpnJCpxml54Guc1nHVGSQP9Jeqiz+VSE7h9Wwv9Au2wgqf77
BQZJNTg3EL6igevrj4YrOjiyFfcYmeT8J+Fw0hVPGZX4FNKrndxVPkcKdilUIGtrHtQm3S4GCYRj
7NXr7AvhtKny0Kf77o+K5I/o9COaLmHsQ4jjx8DgSx/lfL9C1Tbd/ptWPfI5xg+NI1mIxhbGgpU/
pRSXmWXL476K79fGrwzBQU7mLLg7VHSPhvLGSFdWsK+LV+vWb+Ju1sfYGU3ucRpI60FXv2IayGkp
7PVu3yBIIYs6jd8VC0lrjPIM7M0jhmhgbSgLNB2DEjre+wK6lTZv/vGbKv2FXPfbqv2HN/UvYVeD
Qd8aRBkqqfxJ7LOzWqXuzb2xzmg4y7elxjYhvtAPXs2NtLRIvop/8rnSn/j7z1XFqfZrzwO6318a
DuUIlna6CW0zyfAUnTZr7IBNibpzHmPH+mD0U+DXig1Paz1OP5p8r+rbUnhpjC1ZnVl1YqkQ5auY
HLjrhQXI8j4yNzlKYD2hPRvUIn3w4fSP37nbG/MHHf3tjQNEiIHEuD1zOjJ/vholrhg4CDmDIhr5
9LkHkfmVcViy9Z+8P7cH+vtfpCChlyEpSNZfP6FoyAdxKgabu0zmDJ3bReSY8yYxg6j5Z7/L+LuX
ReqURcvakkVd1dAP/Pll3diiAuSIwW6Eg1nq90YobZNuCqKiCkZ9dAGa4RSK0VooL1MNAE9TNpK2
zSpPYzqaTcfcQN1c0qLJlvSJ+QSDkhxCGaeDHFdTJLgR+3x8Y3GKRZCDMkkjFLDKNebmRfH7JTA8
Y/13LCQuyUhP5raaDwiSorup+5TgpfTacl4ltzOn4wyLcD6p4qUxBybDrR0tlxbykSFpLviGRUNZ
oCBD5sYUjIzZCYdCWtcimQ84Mt/GQtlW4nyYc5RITJqnaQaJmAdydM05Xw5xs61JUGc6G0SAbNef
QjhHWbdrcYMxyeKqAM07o/O8w5AkVwAeCzrtEjY6NkSzaZ0+fBTzbWKSBtEHBtBVBVWeUSNt7mzJ
6JB/s2K8jlHrT/WzoF1v2zBt743GORVdscJgFn9SgHOcAdpDbUBOBdy3iEcyu+15+ZJE5v6Nq98K
eeFxSZET5V+LWezEwsOcvFsGpjTWjyl9GbwFCjRKlMlT+U7CHdawkyHdp8UJ+jD+8KwHDCGxVK18
9M8EbjKo/nUHKKrnfrDcxtSQXDP7E2qnkw+T5CpphrKHnl0lYJ4bwL4tm1VZXD2uGXjhrKZo6018
8rPbIaMRb/BhFPcqxy5V/D/sncdy5Eq6pF9lHmDQBo3ANnUmmUktipswiipoFQAC4unnQ93bY3Wq
+56y3o6NdS9OC5IpAESE/+6f89aJOc20LszOsZuLR5F3+5j5yYrA/cbFb5oH7mEkp9J2RCmxUfDm
naxe4G9wM6mapyWs4b7PrauZA5TlrPH1x1SzwGZNpbUPps80pu+TDY/DfbJQ1CLWvl6tveia2vtN
hcfaZW/GnytjMJHKpWlNAu59zuj1GfyT3e5LB3igt6JxdsVghOD3VvfNIfBvYdjwKA8Oy5LqDD8H
y0y0eHJjoDSNcg0Hah36Fy/5onPnbsy2kjSBlXZ7Lr2dme0K+1VYOOc9LJx9dHBGdw8gba3JQAg2
j1N88tLwSKSCBJy/AtGGxx8LGu7lsr2fbe8hd560p8+O26M9+icLpmP0JGJwDsLBpuKs23hLGHMD
SHlVyHsgLnth3MbSAoiMEfUTJxC7L2grJihk8wSIYqPhIQ/Y7kV7gtnCHibd2NRpDD77ER+DqH1f
Uhef18PRQjqx6x+VefC7+1rBEXQwoRDChUZNs+cqwyoZRq8Jw3AoOSQGjFVV2cc4vGX7N4jvTL/X
mLuxC4G1YYm0nhtx03vWBmwBlGAifSziRchCbTx6yUs/PpqOeTQE384QE/fHya1hOpcdGc8baRrb
AMdN334aFd+X+wotcB2H1K8PwymW0cOypcTbs+3DpXlFr9xY7+L6s2xf6ozScPaaU3bj+uau67+Z
SUw9ODRDBjA+c1X2d057MCQYGzAmzzpgpaRnOolIJrHV9MjbJgGmZ0hFeJvKHRUbqwkUY7W4fwsf
x1XApXqbE5h0Rq6VCToCqkT/EtjniMdsq1/w3tN+ynVJiUfnzlsXJBEDzc1kv1bmqTVwhHHPwyOM
q2OJ3iaNbufYt9Yhw8HhLib358aITxEsr6nKnsMB/D8WOpF4i0123Vv5TYBL0Cc4Cj1x3xRADbE8
ORN6Wu9uihjKTA4KO6fyR7Y3jSXWkU8rdFiscv/oKPYtfsEmhNsYqVRNO1KcR74tXO7PffpEt3XJ
XsmgA9PzsYib7hEOM20yzy3tZnNlbdKHfPwiP0E6sj+MFD/wKRiGv++m+RQXyCaE481Y3RntfZPN
R2mz52WC5St37SeHZB5IniJkkDq2y2k1O+NWlA8sDa0VY17NH83hKlZcpflRiyvaNK0BIZiX0lUd
ltfbjMxowHmFPPEW6vbawKghPNI83idYWLgR3LYmdYRcrQgZ01hvKaBjvGnsuJB2MbvayCJ2xTqU
cbIl/wqKB49U8OJND4ULyKzFr5hVp1R8WdiGeOT10rriQL6PGDHECOUAej7EfNLhYXARcTyQSfaV
7J4y89APKE9qT7+xNr8NPctmd91QB18H5dFzb6ghGomFDHfK2CT6EJn7WkLfvXbGBwrSGnnI2RUI
6zpQ9cbuijXjpUOLBN0a39vxVXL2Yu8TgiwhBcWz4KrOvFXq74fmbS6f6+XvFPkF+t6bAb9ce82b
L8K17Mt1+gxYeyOIYbO737Xjowqia7LqG1wmq9Bk7J0i+UXmuh9vMooewYWvgzpaT3VwMTh/M+De
zURxla7eRHLItL0xxgbWE5mxeedyhs22UDYerepY+RedfdPBm2XnT5by1671o0BhmnAPp9VmirEo
j1ynDKBi0EomB5PY3sxvhLjW2bxDVpUciOLk6GDTM+SWBqFVj8uPUMRkMmcJeIBnPImAkoR3M19Y
OiOcWcEGSx++kXQ99rR5c3StMS7rzWixyODDAUa/a5YxMNJ+bJ0UD1Ov3hedc9DW0xy6d3blbUeM
b5HPRFzp3SjCxcD90vCoHyo8kByv4vphbK/7HpMSRXq5rK+t/IHM4qpjWiyGeBsGrxzuL45AJ2me
5PjdMKZL6xRHg8GHja9+arMfeAxXTUeiJj6W4RZVgi/mm+GQsgzDbZlw4+XjujPLc4i5VzJrk1nP
3Jfj/COo3jUOdeSFHkAn5xUu69qn23bEIcP7FxPnoxj0n4uR0uxgnEX7vkwfkwrqHYMXMWenmUh3
2BEh1HILxgUsMtkfaE+hTbc8FJ2l0I8CAS72FB7AyKfr8A49jArNXJ5tu976cbwF+rfJNfMYzXpe
A2IJwe2ZeCTTU2dC1qrx68UUXONrcyp4vyy+1TrPXDYnaJ3Q3gpzvBjcyzG6Sid/NGOxae0c9B2u
peCWSoCaxIlwltAa74Uyepe6BtfYBEg+me3tC2WtROWt5mK+djjxGzL9rk2P+jyB0aneK6ZCbpvv
ClNc4mWX4rQ3aTIyLDI3iXuwpmIH/mBT51w9Zn12o2rD3J5De7XJ+udR4ktr060vuVKZBxnOxk/H
S56x7cyKc93dFBnbj0Jtx+XUOpbvxMQuvYqOmE3lqoAxvzS+Ff1XyyNT+/mJZOsxgkom3IHjqlqP
ze08Aemj+S3FTRqyEcVtIECDBX7x5dA2B2Jh3ZQWossbRIOdPbYrbJxY6L2NDFgdCmtNMGsHCm4l
cM1oY8fDuDOvHHPGWzhicEp2rv+tEA9kgtY6YvkrX7maXbm2JnPvwgwCdLXJDJ8kfrzJ5VtrsTMx
ioM7cVSu5s1QPSt73hEuhej2NJdPHArsugW+4e3cnLp1vVP1e5QjzesFnPgaKWgfLq2y6WskXouM
LSWmtmE6O2OFraHNb4xBXQbmWXPX7BN72CPCeW5+gli1Kcrk/uep7j+yLCAB8u/fc+q/xtT/H4y8
LwfB/1mXvnzv4u8qfy+/2r+4Gpaf+qerwbYDqneA8QSWLThC/lOddv5Bsob+qeWwbP2sovq/6rTn
/IOmBtPkB11vcS4g+fy3qwGQD8WrAHyQsxG3yX78J64G+zftyDRRzfHjhgJTJr9u6XX+VTvCotSO
MPpRWOqGg1Lrofl2qLFAVbF/boKswwiWuW23bQNYH6kLpmdrBGox1djOyjbHHvlxsE/Cl+G3OR3L
l2Ycc3K2HR2KO6p2gD9EID0fXYd+xrA2sexxZNn98qn/Gw1seZm/aAHL2/D4MBDX6a5y0CD++jZM
dxKNI5TgJDs7u9rR0F9AUCP7Rh0Yv7xo7iuyo4fBCLMjtdDm+u//vvM7PeDnCxCm7TMz+Fm78NcX
gK0fXiodGliY8vRapWZ27oaEU2zXdOlKyiWb3kZanupMGIegp9UljoyHHLT9sawZlc6K3AgFTrzK
9mbWWXNjh2O7H1QT7mvRUm1JeZe7rVpYdnFZG08hNN114vrht7RvZ/fsKislwhGw8ns/w8w/P+pi
1n94q9Yyr/jts146whB4MLKhvPwmN5bwR3RAl8mqT7L6PiM3fmlH02t381yH/i6u5vEyiBDWFzA5
gYmqHtmAZa501jmZCZhmQ/4egINV5IOdEATuQi9hH+v1nsFxKeWK+/tvxzKX1/TX1+wL5Ep6fjHx
IHJwE/56mQ+Oq3Oro72ng1d6sazxO0H6GS3dcbe45/RVQdTw1IXjgz268yEoBo7oUed9TIVGCHDG
Mt9UUJSYBcTNHthRXl+IgPdXAF+GJ5hQ4jOiCqDbVrOCDTWponnCcMz5Pw2HE/0u/c7xS/NWUPeU
ytLd8zU2O6MAh1rWLXp4kjUf2dipswWLD3umM/2onNC4b6yCxE1CVkvKmuCt0RqMFF1OdnoEoqSy
9gqkTnAjphKOdj+UD4Gnw69Kzk8qE/MzWdmSbFNZPhtBzlDUYonzI+DwScTBTfbNhPu5zBf9hCQC
y/14YpX2L/VUt+dqLssbZTf0MksYkYTu5bVnzSOmmuye5oz2IrtkoN+O1MIuo9jnwXGMFCudIY/N
6AGJY0uBKUdPwzkI0M1sJgNROyeXMW1vdB6SaPGw6FDsE/bmN3yoMcIR9MoNuynkjJI+mq2bh+ad
RZVRyd5AkyAbaeYtRpFyTIwIKmJOXssQp8bgQ2ZZNQpNQmT1i4DPv0OZ626bgIYlAMEn6ITWTo1F
tf3D9fX748da5E7fWVq5mTRyIv7r5VX7UTJWVHOs6Q4YGHiPQM68qoXaxVRK4ZexzcPU4ds20mTC
kZmp8+QHL51hG0zPMo2HeoRxQBDRJXbmOxHD9rBKDnq5++2gaLGMBtb1H171b/qyyav2mUt6FhgS
sCeL3+7Xm4LKEycIKiT4ojbMTVpT+hbCAeKhTq4BE/tTQBPcd0vqYU9E2iF0OrWbME/kt79/Ib8/
UJbX4XqO8KwwBHFk/iatjo5RxRS1MQoYdfMYAhPcpEGTbOJ+sna2avxHt7a6P31n//pXWSxopMFp
SEWkbS+fzi+YOtPyI9voiXkUk03sLNZD8+oGKvrsM4cThA+ybiD+wFYty6oQSzYpdfjvfS+/6YYc
TxeH7remb9trI0SKqh1LXPnNuGFuyfHu7z8hurR4Nb8+wCwIOMvy5hPBRF9f9he/vlo1wKtiGop1
iQnmGqLlDS/+I55q1OHMJqwZxhiIVANag9puBsjavwIbH1XUD3MUAy9gIVzZ77XLPNZLcnXJbAqs
fWUne8PLrc3gSvVROsaB9GRy0rojtOGVL87U4GGwqIZJylY++L6N6aMpzD2ZtCdlRMids5DTXqve
2VAsFj4oGaMhDpG1atEbMEZ3QX8RJv9hTbTAhtViuPswyiFsEQcwXKS8ke6p1dzo/oUcLYkUF0HM
swBEqF6achVJsFizOcdv0C+mU+ULsaf4Sm3bMJK7LMrUvKZ+DofJ0PgP7YT8ZkDo2mcEkvGI0MoV
miUrcxO73zwOScAucn75nFr+K/BrBltNlaL2TdlwXRrMV9cgqk9qsNWt5zXtXWeU+suNAJnxOMsu
Zg3iilO0nk9F3MOITWs7oPrCwEo4Ns459mxKxNJhX9tO/epLRvORjLyL1/bJrZE69imSJQdGNn9H
QN2EUCsMNGO18CwyOKOtr2ZKTHy9L5gkk2nSWNJ8M0KSpb8FE1cdeNWBsYj70Ta+te2I0AnmOEyt
vdTR1a536mQPM2xYKYwJoNSNlryhmLYiyRK5KUtOGlZUgebmDCzMOT0WUdJfpmTwNyKR43XaiSNN
Id2ukN4rnF0HaHv87EcptSPkANDmyIEDSCaRD+XEHMr2khtedU1GvdtTkhNi4wryfek3i/ZHAeSS
dqipVtGAS2evEudOqCf6DlAPYWDcCL10TWdlfg50Sa7Dqr09Gtmt2RpvcZuM9xMhosXPjY211igm
cUNEiXozxSVv7ylFp7Yola9R5lR3w4CzMvcnWkPZCz0RErGe2Ubbxwpg3ZUZZUfH+TmzI5YZi2x6
JO9grCOy3ffdNGZXxEeBO6b+S8mZeu0jN9wqv55udWgkJ6MUhF8LtrN5JfbgJwZmMFA8NlSuga8n
pGCtYi1KrjB4hWlS0sjTjt0b3+HwkHvdm+SUDKVxtG+1ptTSg9V4YpkLXpuMZvCUxPaOdhOOypGR
bpyeUIIxGaSJ+pGCz9GBrpGWuX2aG4LKBSy+tZ+iTpM7/16BnCEkVQTJbswQRmttPcqSVEkSzc25
N9md7pRdGXcdN8wdiJbso6yiM9TQEaaFqj7ZixG71uFyBQlfnBzASPcueKL1LFQPYdZ+SOvIPdHz
bTar3OHQbNNaup2TKkX2qzmoFz1ldTlfwKU0Yvfd4qH/YoBnOFQ8e55EPtc3dWtXr2xVIW2DZryG
kkuFR0tQO90jC+AbI35ZbgGrxBg3yL9HRFstBlhZGIOqhv5AGDpNvqtAgZ3q4qI8J62B16Fyh2Me
oS1yjTUfSGqfQVNi61I2MesA/GMeh/7eAhqFowAYbZIn801rK+8q8GjBE8H84iT+j4o7HhWh3bM0
hsCY7WJtAbi2875YFyGJRJlb/r4PA/ddJ/6hCpmqmEAV6bEIs+A5CBc/CNWp0Mj1nAzPFGU0Dn4G
lEYO51aDpQVYzQAO73MiWrF1XGaGdTtkBGBKPe/7qEGDokVrG9Yd6eB0IoLOVuASx77JnZcNYPUb
XT5QDAGjmMhcss/ZO7C/NoHizX0BsoTgkra6BKluGmnUjBB/66o8G4mX1WsBzxEY5Jh/JX6drVs1
Fy+ijKi9Ur770cupf4h7gwf/5G5la4j3ULvDOfUbdeCGxmAX1iE4+ZBvRmN88Zk3wuU8adDSmEyD
Pl1HsLixJbmjknsqEEl7sv5DH2om1ghqMdXJ4jmWrjHZG9wBy71f1zgubfJfB/ioxU2SLwyt2rNk
uNXSsadtQqPs+JQwVd3VMJq7zej1ZIPoDrO+hh4x/UYT9wAiv/yldEj9M6YHGLRyuQ0m+BinollE
z74HBgt6bRrsO5VAufjqQ8Shild80ZV0CkzVDsjSyDdnysFdCuy517ZtS4MAWg0LcEp1yp7CrfF2
KCcayhqK4/fpOFvQVmqBx2Lxl3g8fEFOFAVzjp/9Z5XNg5isi7etabSiLliNrrMbdNIsABn2KFdV
0udcr13Bp2tmyX5IMLwQzhfXrOPhM388b+7NDLjJhxyhSd+6fmMTomczkrELtmrwk0qaIGUtUfcY
tovuS9cmCNyitS5UgkGYXl4qxEWX6W1HpYE9WI+1WWB5LXPrUvRcxpaKLFjT/FhosRhzeFNiM3Us
VZJV5toqStJJ1fLukxHvVUHF0z2FIxTLCRqgnipipbg8ooktkFPp8bbz+LSMLvD1/WgUWHDniu43
tpPuewqYBn11hNQAesiT1i7lQMmwORuSfSuXX2SWuTq0xN6vPa8l5QbI/FstQ16HzojzBKaqv4W9
6hpIWaK+t+swwJWSRx3MXJ1ywVaxe+yTnjfSljPfRkt1X7ex6ZYe+OcaVThNCddh6htvc8WJqM8p
swLiM6iDam2P8I/lM7W0QhqnyhLeSj6aEGoDzwifw6jioxuzdF7Vym6/3CoIn6d5irGEk5JjeDWN
3nsuLfPFCjV8/coax3pHZY6+JXIkf8zCSM8uHQo7yEEB1fUhF2g8boRdnGrymYpJuxfeluFsbEHC
wMAM3KHaZn6X78IE1nerpyUQV96Zanbfc2wLC9jgOBglcBk6bICrjAzAjHm4xEtkftPqGYPwGMhH
4mZq3Lqphxmws7AYcJoCLJRPBxpas5sA1+EdVDP3PIcmeYgc9ZS+FnWipyXZDmG4nNRAn5Dhjqqd
CGTwYbUNdFKnxmi3wHWurG6yN4FM8q82YNfR2PssNsP02pkEO5W6Lw6WFTAjm6rxXMjOhC0b9xmV
3Qv11u+UlezKpu6/zR08ms6pGWoNlcUKIjNk/6RoLMadDrVKqqGajwAaF14Al3hdVnPOADaWEyuo
k1zZDcs0nQHWMc1dLEt+bSk+bUuCE6p9Sx7McSHJtMb43YV1u3FzEAHKARphpRongKtsn5naiPvb
naOzm3FnEzabnsEuvrDHfAjiCHcFZS9GU6urdjKtfd53964ToPZTdYD4oz6iCtkezI8HlSuIbuqR
jdTkFcadMUzs0uHh7qfZuIsHEw9GzFnS8L2J0QRwxBz61rqzvfEm6nR/VVVpddMW83hARRBvDvSU
26ILKwrrMucmjUS5daHmbC0vwdQwqejc5pm8wKFr78q4SZ/Q4F/qin4+pxXVxSn7d0NLBGqvJuVi
xDUowjRJYPh1ySGU7XNUNf43eFPhunUj9aUS3AfzLFqug44w0uwPYAGVcPcA73azwDDIRL+7g2dk
YuWosKDElhPsoUG5fPvOV1J6TxQknmcCp4jwavu/mcdWQ0rkeuW14sLhheDu4GIt6cRTybYzmcwb
E1jhqhw5sTmW+miZsIuepENmvZSaZ3pj1vdK9g+ZkT7GMeY/alXt2Hz6eRL7/zr4n9Cvi0H6f9bB
b6FBlV9/kcCXH/gvCdzGhu16piM42geO7yyWsP8K9i0GbZuW2Z/mbD+wFr7rfxu0PZcCW567JPdQ
Vvjf0Fz+GewL/4Fo7gjBOuQKHGb/UbDvX8CvFt5hYaMCOMLEQuAvTsBfhQBSqQqelrk2gDXPW2dO
zW5ndiHqHR6P2FhlQUurala74lZKYEYq4Vbc2z2X/B9sZr/LlLwUx+ST8lzTQxH5XabUJHcbijMZ
HudqorUxIFGn1D1pf/sPisKf/tJv2k8AxGTqaypCixFKIrhTCDGZSm/8xDb/pLT8ro0v78qyQ+YV
yGMhEvlfP+A8sKasLSxzTc0vTTschcjcu/UmTAYcwDEGDuTzbuXbE75wQsE7A5jCHzSmf/d+f30N
v+kns8sIkgkIKIkgTm4cpwk5YvX6PnCATP9y5XOhT1FV/q+yL26rpOyoMV5+1V+kmuXtUqhAybJF
Fv6ns/SX68mbNKCamutJzFN/XUHUwz0moBTiEQwhfkYU7Lb7v/+b/yJm8TfBwHncDhZTCPHb21vK
VFwKPQjG8S3GAF/oubQNA+Gnao0L3Y0QDmJczH//V3+OVX5/q4IMBTt1P4TevOiiv7zVKQJ5kvVI
S4Wtqxdh9f013p05ZWMy+HJXOSOivwpKEGueUGwW2GuDO52U0G8TfTRwCSP0yW1h+gorWlnO7gqM
nfHQdjPdK4vocVPjg8cUDHapuXdclWR/mGf8uysjBPlMUES4Fq3Yf30PeVZWWoDAWQcukhi4Ppkd
0jFGqZpHmb3+/ScmfjdrL4hrBjVoeFzrJg1+v31TYHVDFAbMJPHclThG+mAMUbji8o7xDhZR9gq1
3Gg3Nyi8iuzgOvAaG1tE7dUkkGaJ4zgyKonuMC4QaSvusE4Yrh+wOexg6vVe6XQHlF0oSY3qXLLJ
czc+0u2H/ZLPvXrSYzAWTzOLeLwOo54agtTr0MeCyNX6wJihwcJV4hAmd10S+izwHAOl0sDugiSd
NnT+kXQKakYtB/YNMBFE2tCfZ/acWG5VxR71AKpliEEhN1aO7JjNbyXUXhwEKfnqsxI9TrEAWMcD
5c2cOQsvrncSD5aHHUeyB3EaWj5MWScpoBZDfFqRCXuNgmpFilA04t4ahd4DlsBM1lltTBYxbrp+
4xtx129tezCyzdhb2WtnNuFt77C9xL/o1k+ezXpzHrSu7oBLe8V+AuYKXSSfg6ewq6NxjTZq3wSq
bb7xMcH9FIPdfwm2L9OuRwOEzzbLHEpGEHnfB4RKWqUtLcnV5Hn76btT8JIUvf/qWD4hgAod6VR7
3fzZ2um8lPZUzquXlfNFpRBoIfgMd7pSAddaI7O3zBHUGaiSvRXDQtjjXTbSi1xUtfc8YT1ETKN4
7CFVVB+s67kyH2bDWMwIstIPzDzE/YyAtvQa2NNAKEOAM8IJAiHNYwPP+brocaOaYg5Xk+BEuypV
0BB+DoMlRKl18OmXo6SmKjOSH13q4mpN6fe5duEhEwTJs1BDGjEDfeNFrX0CvTiQu+DheM+aGeRb
n24OfIAcg9wZ30dk6r1vjK5/isvKdU+J0LbEUVQMGrHHEelTKZUdUPHltj1BzyGjXaEK1FNro26u
gix0MZ4ApQJpwZa72gW6pd/CFTGxT5mkXk8ypIIdhb+G7nT7MtBvxlnSaiOC58rznS1zuPEuMs3S
5gAY6wUkybh9TWELrr1irPJPJ86ScTsrBOWVik1yzeGkEewgVjOgM4zZXHc6QNaa2pm8YeoGaYjZ
I+ieHFayaR3iy3TWc6c7FJxkzgjp+0H7njc0z+LnRdQb6gzqCiVsyIk6tI1LVMTSO9Csy0hL+ZE/
nDPwHEwC7Robh6t7YhmiqJkNQqTkUujEZJrWKgWeUF55g+elT5RrmD5eKY1PsfRRKPYTw9bpLBE2
jLOt+ml6GYUT6i3JbhStuuzG8btsISgfoyHmX6sgGIghUZgy5h82N5m7Doe8vVTgvvvn1pexvrE7
O4tvUA6RE9mbVVf0qMTthh6U3rzDL+C8eGZHAnP2p0rt5YCOCkRElTFdK3Rr4odvpcU4KVTdhUsg
fDEZK/rHtEE+WgUl5NK1jcQzH8cRPQKZLuUK9iWZc0w77kNp2TEJdwD4HY8b5dzSYAKpJc5MsvFd
MpEhqprQ6A8MNDkqacvkCcJDs/KsF89w4lt8d8OH5fUzGeaiToJulZXUT7xVPhI7lq6hz0rzHNu6
sVGfLOXRv+3IJjhAGvbJwjEF8UHn1KqxawsxwgpczEpGP2GiN0H5AgOG0cdhURqFqTdJlPiPee/h
8QrHGTZ5W3oumVDWkuFs91lR7Ae35iLsbc+oNpJ+PbEerLF7bPBoxIcipZmL6hyhO0he/GYshmP2
Mnm4yAAL1fCSjA7MO/bfPtpXsHWKs9vWmX2gp6CtHhBfC8AFaek/Z72vH31dhteGpYiyBv6MLz6z
JHkVj6bfSvXjDmsGNdqRQ1GRyaQknnX91FaOfHDjEaYfSiSKw0xYDZthUb7LeIkJDQ1tLShf921c
t0+M6KprHU7kYwehn6Ux9dzOy3gkYJ9Mycl2MMZzHjfjJU3zd5A5oKobRv9batBnLOwKX2ibY96i
knbn2kOA+wwqT9wZQJMiVeSPbaI1feq9ZV5NQBSaTGRbE1wBdZnfoDpHG/Q64FJ93HmHqqAkxVBh
+JrRIw/dKrrTtWsnh8IR11kYyrOpumBbxZhGw5j8fV86p7Ew3+QQ+ls7H9STMIFp0PAxHBBn9Lun
aUjhYaJZcV2Nt9cUETHFWLe7JMvjXWfWBxk0L828sJPcehTvbUEEOKjy4kDNRn/MlMy/hZSTkCV0
mel0PKKYYYtlBsbzI7CWtnV3/ERceskyOl8Vib7JaXjY2+izmZDQANGo0zPmmnqVBE6LVlE7TGwt
+eZiK2c8MFAf0KPCfFjhcGSKJw9ZaX+KoaaHDdntDfuwse7A/66CNs32uO3MmDoWXA61rF7kOPgv
sp3rR4fnG9T/WdwZ0wxjRJPdcIL+RxrX/tYI46u2bT6Rj9SGxu67ClY+Ili6B3H4EljB7RBSRpUX
rMfZ8llled5to8zFlKoAAa+liWfaykt9lLEydxCETswlH+mYpk4baQc8V9MQJWuDQ+pK7zRlNtHA
pIGjYOgI8gbK78pkovsqE6fDyaqiaW+VtnNJRemCoZ5m0qdA1gkfaQgguGjeaLSLH0ob/A/Bs67x
NkqOwt4GUX3LkMjfdY2WR/asjzSQWJch8Vhb7Ka8ET7W1iQ8FLWNZt5WH/FgX1Lq/Gw1G8tMoj2K
rppPVRTcJDDt1mHf0iyK01cGobH2yuUBMsRUKW/Y6F7Xuox/sCcUHz/JexQR4cz1Q+hWhjtfpbPf
kovobVzz5By478lFutRmYTUdWHlZOK/jiRDGlLty6xbZcVyqP7zBuenT4LvZ8zNdOdkHj14sXZk/
htLfsR3rbpjsd2tdir22nXZdG8WnJOyzcRdmk3Lcmxim2uvotcbRpWIymxv2lE3KLMu2Qc4qR2gc
7nO+c9pAgc+DcCMwxAZts+39Ef9wP685zdCqa3RbtnvymOALQy4Uegsq+65y6YSPg+ItarV4cErr
lAkyTIbZ74uY4FEoxVl6TH2C+t0NNacUo33ACHvswmndRvFr58jHiXYJIGjwpSrT3mDKfS9SFjAE
B7injbwUOdbbhHZKaKPx1aITYtrmfuisz7YBvdIMFL8GjWXu44z9sCNz2oDFSAXGRBlm2Nr8n3Xk
yn2Ups7ykSf+K/i+DmDw9MOkDncTE+5seyh1ifqoC4dpl7TLTesn66rGsZsE05trxshc5OxmI8SG
LhaMwVSdXXa8jAKSiMZXSp2fxEi77rabDLUvlaNJ//jDsB4Q2DT7EWWUXOWMB9dwBwnMdWwOX5cq
aX6ZG08fDJNIuo7dhN7YyJRxQaZ4uPXUGiRksx8mxiQv8eDbchWAxeJTK6KCUKbDoHOlB9v8HsCz
ZGLt9/j+LS61Zp0nPoMkCjE6sBRez0df5oO3YQPil0crbm0IC4Y3968hyOZkj+W6CY/1HHSXVE/S
3Vm0WN6CGq7h7cvQORRmG59slliOctInP6GUPR7NLA8PxggGGYRxz7ywbEvAQEy/nI/I8vMcKkTe
UlPlOOoHH2MO8rwr8evHU/ilCJEyFZO9O6yyBtQ0vXvuEO/aoQvewn50GYyVk6ePNbbJS4uYw8do
mPIxNRcTdh4H9r2YkrxaO4aVXswO7zg8RUe841Cw5geJ2GRzUXttgtfBZyDJu0zlFlW/ERvGoh0x
WiHZ2treDJYFkKHVbjRmxmfOtg8w2CIGDqg0TCyGJmeOX8YpOJ2o5p+1q8nR1tqIf9TSYsjfI6LC
LmqNutujrDJL9XuD3htG928Mrabt4En7uQu9zt6lvdG+DGGgYJxOJZ9SYKuS3j5mjfO6FpF/neRO
ZxLy1Yr/Oi4VV7oOYCDR4lA8+8GUPCdRwYUKwyh4tMTI6iW6DFpg7EcaIoeU6q2lSZzPairmVSKN
nlzhFJS38dSE7jbqZcySEGUjfzzo8rcgbbC76NKqD+QSpv7Y2W7zXdpUOhRDqe9wwg4Q4wjJ531N
NH+oysbZBhQwv3QKv9g6L5t5n7VWBR/VnYNxXQ9oYis7DX1Yv3NvfVCgHtJ5HfIYyr3FddBlRjRv
HKh+T21tkIRVXJjEBpx8uHeDpvrKNP0MnGAbZnn92ECxqtj1r91Zac4jPZUD2zBs3f/D3Zks141s
WfZXynKOZ4CjN6uqwe3Z95SoCYwSJbSO1gE48PW1wHiRT7zSI1OWo8pJWERQIjoH3P2cvdcucZdb
1fc2mJwvJuKGezDzdJwqssurdTq4BPTlAVF3G7+nDbRLNMhiXsVyfAEwbtMIJw62Wym6bbdO4aub
OHJletpxkNtiZE2wovJjDHvHVTmz5OgV2ME7ugypHcxfI+lWN5OBjmNNoETxGFWi+TYU5nyV284S
92O4NTnqdIDvwf8pdrZw86H+4GUAdI0YAcQMSs8MqYhH8oaaZyJzw8h1vnhlhGYBlVn6zejQDjHR
RtKBION2QG2whsM60vYNuhA2OY7yuw5Yozt/Duaqod8W+CUbaDVM5b4TdfGgWbUTQ1HK8sXoe5Lj
u7htbgey4kEvzWUFhoYvbbwtitJ8aaKamO9oMkdyYkTsETWeInjf6okkitU8j+BHZyDe56k9GOMG
y5bxVOD5hu83GzXUioKa6moIdJejWzA0LK+8wKii1MSuyY1aA9bgSGtyrYrA3rG1ZbpIxixGLisK
99ZGYYj6hSU8qeM+HjuLhCy2YqrG7opGVqoDnfOy2RqirU+Gfpji3aRia2QT51knEtWetaOrqjT5
QCpDvzKIkDRIGjjJCr1S9mhgyPBXfuYkNz7rUmtluGQ7b9157OpN0wSgtipblmgYyW8C99zm8/fA
7nqAT6SqsIgnOOI2SMwFPUziIfxX9KP5zq3b8cFD0oWTJuQyWUGXzY01pzFGjZGK6YF4VZ/8FciQ
N0Thhc561p2JnyRPBlihiaBETPIN8mJ/7PicAwZp2I+Rc4RQAYg+HOZPEVowMsoqZqhdXESi33VW
lD+/X9Ra1OhvK55Ety0IPtS1VDwp8r4toXmV49W0zjE+lNq8nd0aRRFVHwidYQWlywbTragU4gEh
A+aSaI541w/CuM/YN16QAZZYu/fP6JcSLCeEpH1huEBxsb2jumQauqQMLU4MdLRPQ5r1rMdxTVR9
TOrRPJvXf3w4x4UvY+E7QkxoHRW487hpvV6Dcw3RCG5ERIN4oKxwAFrzI3BD+4Ni73I731RdcQV4
FN+Id3V8xJNHeklHlLFITTfdqDmJuuemitrgEblitXWSxJi+iKG0add4hSTNXnl/Xkmn5MJqmPqJ
4zvu0b0tTVlRP6RzMPHxXhFsD8ZQeSYOX8ROf3hffUwQQniMEJiLYBDejqvBy6DFL4fSLZ63Rto5
3mo0JJbyxkMDoGT7/vF+UwpeLgqHP+oeRLFHz9Hvu8J0l8q9gJiP5zPRZ7zwfIIN4yO+xC+HwmtB
1dC2sHIQNvgqWP+pcm7bo98mScGhYoIXfJPVTOmyHbBnyz17vao/aln+16Io/79L0g7p1b3XlGxV
D1f7bVuSv/JXW9LwoEPBqAg9HjUxbVgl/u5LGrb1D+FbdARCF7oE39n/7Es6YmlmMkAQU4i/qKJ/
9yVJuGSkYs1xPddBy/pnkZTLe/Svt5wjWJwdjCoBShlZ9DH9g2VTMeO28ddxl/uXpCqnN0QzNGS2
xOkpBq8KIahDUmJT5umF2XvJ3U/36vqvI/3cxjpq7iwvAv1YnDWea0KQ4fP29u0b6zgtE+rYcOEt
48HoFOswOvgctdQnA5XVVU1YM65x1aWXCBl8dibUXrZzMLC8hHU/n2nXqx/l5D1Fac1SpNH2eE8U
Fzo3oy5cLG+lvy01arv3T/2opbucOtMQ3TfuG+0WyzpqsjTMKzR92TV63qTlYTJTy9shD2P/MFHx
/DyhnEJCow3acSqaRXpCq8rKzyYtcMy+fzJvv9aciycglHhLrin6bT4rb28jqQVd0Qit19p12dDH
ZW95B9KV4GjUVU7VIudznq2tOA1HjJ4ma6L3T+DIsPN6N/jChEj9w4Vee/wZbaapk0tGMnhMPc7b
cOhZXznwqs2dBkn+lT6Bu/MtJws2US7nijijYSAJJJTK3OtapskpCXJEBAlUWggpDTMrtsUYU3V2
0i7tzoQ5jh8RV6xlFnsz/hEKhLyW+Jrc5e4dDT/q5blnEWvCYjmJJKraGboSmRCEWyDQow7cVGGW
nJqRMxjX0plCghEGskdjEK2VB9mBcl63VTTSvC04ezbABvGD6vGDm/ub02S4eYKnu3SBvKPJOAhT
LzXRXa55k3L0Kaw+70w8KLu6N3Fkm6JRgOVFX4lDNhsiuQS6lGR79NBsNoQ5NxqlVmthii2bAIxv
Z4/irwng34bb2m8b8MsQ9Om6+27gmMTlAlF+OwQZ5mJqK8DrYeXG7RVhI3W7JpZmKRpOozfj38aX
JIfQYXk0yQCWfUAGo2MEwj+Ufc0eKkadczpXUf+1S3CwU+gkKqxxi69Zky3QfJ23t5WrSGjwbJdg
vJI5k8wCY4zM7dQiOaRelMnhil5CBGCTST96QI80PviUf9yV2S+bEq8ni+iDNcTR4pSLp/DIyhTQ
H5t4Xxy7S/y5AI7Q+/ReAOwAaw9E3K+kabJcHk1JMm4VNYh4x5FA1nES5qckGKDZqpYqNu22krKG
yBD4vz9uaM4fje8lCdm2WWqQxYQ44njR3GAcp5aG0RLtdeGfWNXYnIwo0DOyO6qm/JoJyZYe/VzZ
nxVSnZRpX2XbbLSpAqrgOixNhN/WoMcTv8blziZj12Vt+9ib/Xg/2eHnsHTtkyJKRzq5EtnrWsma
JC0SI89DVbIpLWFx+aK8Si3UEatUEN3TBlLtbbPNwJoE5n01lC9lCUjA9ouHIp69y6ld7OwUxrKt
EVVL1WYEV9uMW9qC68pyFDAe0tjbYknL8Gh11OUXbbZIVMl0qc9Go0XaLAm3P4gWvgYLLXlGdDpn
Ypgmej8152uGS/KSv+YGDg3ny1D1g21n6oTKHmGMF+FULDFdaORoN/ank9bAQ0J3H9to2uZa13eY
e+6oZ1uEpWO9KnQ2Xzi6aMCMRSWQmbgh2Ex7wbPRFNY6i+3kIiKoHv5+5H3hU3ra2YTV+rTwD7hJ
oHGXojzVgB+oE/pLeo2yfPSQbjyAOo2F+6nxaB3nvnE3ZxQTu0yVJ4U1xXsIoHInCWAiNakABEE0
M7HH4iGMmvxK1PTrrZStMCAWqNey3RtpeT7Fhv+5ldr40hIYnDBWM/pdZqZmMNyjN7qnoZf333Xf
NC8SZ6Wruy37zXzfFbq4NgKlt00QyTsE+V9STKQ7sy+/21o03RY5KJnTOu8oYU6mN9/QHcq+mq1V
U8alh+lSi4myH53q/JeGPcB16PTep1ZHwfe6ncHKUK0ESawS49LJPGTQ3QXrDuHI/sTz53IJCRpX
rlmeYQelSEjNic0nz2HrOLCByZK3Q6x9CQ13HHM3o1LjSTy30Qnhd7Laj1nVXg4D23nL91rKhyH9
42Ekx70LPIDHdbkXg5c82hOl2nK2z7I4GqnrjM4pJgIjWI2ycPb9kECwHOLiME9EKLBbR/NQN8O3
IY9btJRu2T4Hltt+FaMtGKCjM++CVJR3rqLOoqgpgChkZUOhkjjV57Ckx9Ani8VAIUcIulp9Mnzg
IkzmKVUrdGVU1IRhVmv2K+N1gJMRQLGFma7pCzw7Xu70GW9SXna7XHt+e5J0Ot33mUNvU6afY8O1
7wJKY1tjwLnAhzU/jI5oviRjVVwjXQWMbLLJsiYYHNx0/AUSiUTOB/Ye4KLAPeV71EgCJ0GhLrJ2
ZYhcPLgLZChpY77lnuaVDWn+ncimzyGxNfNFTAUNrYhJ0maSXhQujOkwccLDIt0/w2ZSrlNtOvtm
7L/W5tw/WIIRC8Rc6NMRR9VuCOg0SAlvoIhGkrmGJ8hPoD7MAJP3FCTumv2ju52FNZIAkac34RBF
dJhz6yZANnFLP8A4EcNYYgig7tRKHz7LmLT3mhpGt5E+fAsWNdf8V/qYEQFyyH24TiugeP4JrdH4
Hp6a/jpQDPysMBJBBoL/QMBDXV1OgzUfrFzxD52g3GujqX2xqpw4CD/LyieVT8NhIjUWc9gwHaJW
U8JRBTkhK7tsi4d81jd2AQBMG970NZxjtW4m9VU67vewaeCF1baRnNkEId3Jtskve5ENP3TamKx9
7aw6N5wYv2BGuEkXzFD6Z5vHZ+djMG7otEFlYZ57kN2MkDbtPzuGqm6lJclHKuzgFJOfRhu03ARs
cck3mY3ziS8l6D/EkCHoeUtudUZVLSbHfZk9nGkfW0m8tRyq75YwAKHNQzo2265R5aPIAxsQDXp8
1ycrya4672CZpBGKCBeYioYbpAHZKZVCvaeX7O88l6jNVnvmth5bqopl2z1GZR2d0x0VJ1OQTUg7
FlctAeJXneJoI38aABgMIJJPCQUZ9LT1afTu4w75Dyuw8RPkEXWZt3Jw9x6qeXcXFZ03E0WVNlcB
MoxV2o6qXUk3jr+baa2GVW3y3c9leul1bCRGT4VbkiyRdRO3qefiOzrD4UIGJbGL0muv+2yQa5xX
wbrz8PIhTHtE81Bu3EpF8HK199mx+ZsUlSnUYV6HhBPhplt3Zmaj8JxcawnDvIlbkROTliS31ija
k6yKMOZgwaZIR3sqPUESZD42bMzOo4qYQqr3EHMjpN9UMAOxL9D+ELJIxJFVaeNb6w/f0xDAV5SK
4JQV/wSZfuAffsQXbQmFbTdhmWb079kHtJh0tiTZtbiiA3Ffa8sg3aR3XoyOPJUgkSAEHNUPV/gZ
dksrNzPq/qGTpbV3B9O7rytX7JSu+xOgS+KLH8pdF/hUmxM1W9/dOmT4k3B7HaHh3rMI1U+6r+dL
mhL9JZ5b1Elx2p14NY35VVOTLEQOrD6z0xk8bzs1h0E1i9gE1T1fAPuMBPAYLVn9aZjD8NSwY0Rh
o48coI4c2EoJ6ewrDIcYrdh1zYyTPZqn8tQp7eEg9WDg8yuqlmWH+F57zkjXbySedPm20HPM1kGj
g3vXsr143Q4FZCYtrJ0kxfyON7s4m9G2deu2zUE+sgKHxGLj/TZmZztB8nkEhWheplXuPxH+7cOD
jHAt2FEUYsLRFImHnI1QQwPs3oyq9rGJTfuzMWq+8hgfxu8WG9Nrr5xpq5JqH28drQCG8TY/i8G5
kwHBMTWTkPbxu0a5br/0QxHfDZQHf4xzlX+Pwzq5SdMo33nK8A4BUIhghfoGG1tNL3dNlVefeJ6i
nV8nL8qDX5TnQDztCOpcmoY1obsJBInlmQknhvU/lMxVeVqnh8xDJZhnvCL2ZDZ3VVp17CwcVhfa
CexXJ9KaxiKwJntI4xsh2gpyrZunQBFDcSZER7W/Lg33Ww1W+C6yB+VsiRqdHsehxn9Qs8DfGIi0
aFqFExTpMQMxBA31brBdhA5Viky3k8FLIlwz2CCr5AsAtAJ9SWlO124F1aZLZW2fTggzrgxkEkiY
yoSSNC8WwKSQt37X6yk5l0Ne3faoU2EXm9NLX7lkMmg5tWJH99J/EvG4RIZYlK9XLP+CBwcBC84y
O8yiDYO1BzvfZmoXEkWuT2kKZMEj0bgQnos+ZMakvMjbPlLODPlotxJeENvxkFI51WjcxRr50M2Q
1hOu6Vl5NSl3McrLVYTexzvQvJyuGR15fB6mUzzussbzws1oToO7EwiEJIFpQXXoOxU+WGTMvQhb
EcLKZu9H3EB2Ym0h1YXu5/hazhYOqWHhXbUIAXu+OyGprYlPLBfBj+VF4veE3SVW+FKaKljAgQNL
nthvnph5k/OaOvDBTLMwXmc6RUbSmw72FrNTzBt0rzwykAnKJqy2Ts6z0MIQ2GbQ/nLF+mbDzFM9
ySb29RbHTfTgtUHX79ABzjX5aUU1brAFAZbzDa8Ruzgcihc12sFDQQDhpR5bfnG/dKj5nZXxHDFt
gVNCdJgDa/Dj+1w70TOOJx8an23IPYIXMqgLdJoPY5qP5Z66qv9U5sAq1tqwldpb4RS2m5RlOQmS
JMM/hxlyDsQ+rAhJy0Dtga7QVyZCsqrLL8kapQM+GW5J3xhFZLDDRFjdahbbrEkCmngr08AGtRkb
eiYY4EVyXlSDgaPPTYr1Ml0X62lMwR7mURk8WI2tXVSOoWud0eGqcU/2eZh9KRHfnvMql8apaZKj
umd50M97kj8rUi45DNhusHfF2Yh4N1sjUsVa32O6e0zBiYhVhQpM8Bk1GK+iRHHM2r1xqzW8EkDm
TlmjXrRZt6SApaT/iOCEmFVD80S3WPbccec3AYvjcpRwTaNKhazKzcK/AX+QXgJtRGEZZjytojAR
IYKsIysGrcqF0evgKWlhZmyiHnNV6QGoBcMCHTvxrhuQ6KckVBrYYSxIVaAUuWFZkYESoUkEghI9
INDwXN/RbmNqkJ6FL691wk/10qkPKgz/20pP7VmPyfxZ8/G+rIp6+BFSiwTzrY0KNaOj+OQlLcyd
TEr2nD1CnHqPV61XpNfPdHHnAOXcjlO3vR2INTJGoJmURKgk2KA/KOUfwZOpGCGIZ1PhU/VYWjPO
UZuioUnWDZFFSmoDew4yHrufNEbck2dhvQ9lRjuuQKuBhLTPvOcBbhBKzxHfBVO0CNXaLwDAXAFS
MZytFbjkwdkW7RS68wLxyZyq/qkXGpypkY/yzJzi2md0DCDMKoY/OaLAS8R6MJsCz1zhGHs+LcSU
B5i6YZAnc6hWjUK+sqwXyPJLZYGe8f0iwy81NGIRKG1TdMTg4mJtOdK2N2XqVyZ76NVcZfE3QrZk
uR6irvo+jUjjOJVxbWKsu0G0z4KfCT1f5d5sqbVyc+sCfVR2ZRWpw6jFzXv5wckdV6U4uSDEIOFQ
OAtd5/jkTCTiqm5Y9XUST1ocWWz8WnMO0R/LRg7nYxxk+8LRZrpVcwbTwi8amPeGg+H1gxLp237h
Ul6kzQSCi3Ya/btgaSv87GOIa7KLswGpkzVN9HTJVCccVm9jj3zoOc/cDwbn2+bPX4cDd0LVkMaW
hUX57eEcdLFjmprwHCbnWRm6fiQpel5Xygs/aM3+9kjhwqy2QuInXt0IP7WZZFwZWRVPRACjdyRo
IjRPG5mMa4Wp++T1ef5Rm+m/Q4hbDvQNQk+bxonq/jNNb/Osnt/8x7ZUqZpu+u/tdPu96wv1f//3
X5XQ5U/+V3/4v76//pYPTG9iabr8+/7SbSWfy5Qn8tcvO3n5P//x+jf+6XoLiZ8j+SOkgcREAmLm
7+6SMP8hKBgz/ANH+D4F7n91lwJ+xKvg07jGFBcsLci/XW/2PzyL1xlOrOfRPKTx+veV/7Obw037
tzVhV7wd8yTjcQ5LWdhj5JuompbX86ehURSBUWQJuQsp/pr6SQwUGcn5Iq6RTCGjaYroSgSmJUnm
ThMYiD7lqrpnumLuug9KLCeXrUth9Cu6IRWCgXag1Y5xlkSbokXVuK2Czg2fkdAAxPJwfDdX/mwn
1vlk6tk4qExqQpj7uI2T+7yIeuMC9a4TxitbFlV1Xnp2Zt5W2Arc66GqLP+kGYW6C/oRqy5y6Wub
DMf5JO1z51PVKqPeaFm7aDtiAlbZXyHc6lnwNOwKSquSXzFhWFBklV2O0Xnk5+1obuhuafPBZJ0a
XTYB2Z17JyyCcmfHIfju2p2YBrhFCzPdTMonJyEWdSfIMtaHEpYVnO4shN8ysZBH5NLbCjyybpA0
ZyhocTRYpZevAyNA7yC9MTZ2ceyDXSm7bowvCnayF9LWFOrwstMLazrSh4qRxKg8XWCyXEL6RalZ
3cJMgI82pZ0G4kNzfze1GWFckmqqs3OyPE02LLUtMMV2vAhdMboNBSzdavyMAaWGl562frot4ja1
UFIbNkB2hD3f00lNjzngoDgKJ0BUaedw2Ni7KXRbnbNK8JndlRdTAk+t+KXE7Y/WNyIRmj45cRdO
1z1jhinoK8Qgdhnu5wmri08Temy/Ae7rIrM9FTISLGfoN5xlRgcNAyVO8ZDYOXq9OiguoFdg4Eca
Z59Cru6/xvY84Q1EbwaGvvhmuiXLkUaWkgork/eVn7tkekbTmEMxtnr3zMx09qXoWlCgfqaJXa8J
k+dyRh38AGwjiC01Yt1gUTaKZO8a9Pk39iy6O+TNibltw6Hew1mEVt7kNhC0mBF6MRt6oHw8J5CC
gF304crNXNMCruN4FI4EkAI6s5CT56ZOiPxyFDDtkr3pocWXQp1RSHXLtpHCmpUG1ae2bxvScgPO
fhWLWl7ZHd1bqiNDDjDa98rLKjWWU9VBT0EyGdr7sknTl4AcXwVgORs+jUkKuF3V9nTfd56PDIpy
NWDxplHGYUqVK6EPtvEL5vzkobVmH/1LpEW1j3RCZIsep/pH08WoX2XUZjclix/i0xAi3jSlm/kg
bB38AUHnFWQ1T0PxNA5D3q1YcvIABMq5M6mIsIVubIBvr4SazlWSkzUbprZ3Y2V5/MB874DkB0qz
T5DdsDpXkf1ZTOkULcp5Y9iaxI1fFTTliHpU0v0hEyOmZNnzM4IDfU1/2R/G89h3yGQvsuq27X0A
147fiZO8DJHhYxnrPhnM4+rcb/rpMOAtMpCrReEFiyiW20XXZAhrZd+aW6fJB+IRpWde4VqLwl2m
cmxG+KPq/lQ0EM1XaP26l3o0xu+V3cLKLhWIjGu3bsgUnC1zAsWCXqz5ak9d160lMIOnyq9n7tEw
xyUfOKO11okt829BLB29o5peexg4DP9B6UH6a8FeoIegXLVy2wxW/mB5xhRtlOzlJx3aA/1BNGzf
2nIqrwP4CuRVuw22LjzCNm25PlkC8tjSfaHix/J6Cov63lcUqVCbBmZBhItIfuDjQeQGrrf67MG3
6U7ZRdIcYKcTnZdxpYMdOJUZ0ahHHWLbTZEZ7BRS127VdTZtuyAbeUbUioMHWxikZsaoo7udaw3y
cnlXw13iDuIQEentrGJLZ9dN7VNzsdMiuokKQ7Zrxy6b60Y18WdPqIq9mxOG8YGDDno9sV+NTrrE
RuLu8sAUwTsh0N5G2IRROeg2n6U52v66HfmqbRpeYSJ/kiArdv4IinQhC7t6Q2JBd8MKdYHPRJWH
KjZxrXDtZKaDYrEujNPaqWpkNGU3f/OjOHggxEp9n2UwE8Ah6FXBDMu/dNkALcKqvCpac8M5d280
5njTyji/60Ir6LEROEQmz6E1LJHf9XSHWcjN9iPV0WKVoY9tN6iLs0XvB8hpJcKSuB27Csi/ypOw
fOSpgeF24yp6CYYMA1XhzrD5W5tPKUBwB1ZKU7KjSoMlKULPrNHUGGQJPZXcvI1nQPfbQNotQYyZ
05+wYBfVxhPTcDuzegQ9H2XdvJraIf5UmH185WNZYZMrlwqspCYUrE1dzVdON4YmRZp4hIthjfNL
EcfjaepTO6T3C9RiDYBF4QND/30Dex6zAzOq/7kptf1keYrABPoi3YTkEgMv1OvQ+dQXk3VrmCWE
RoF/YwE81v5htEoKlDXom2ZjEu4DCdTwSLscQ8gc5Czb5rPpOzS7OmfE+BqU0ruGBMsUM/eN09H2
KmpyY0HuXBs5p7Nu0ccQwRmL7rF3EnFDlzwwdsxZRLtPdmo9MDFV+ak79IJZrR3mbZqktkFgRR7V
q1J2PXGWzLc1gV7tlGyQCvb8QQFZHIlKL7eUHY3LECuGpHNEYvlaNvVIzoj0gh/0j2hlJQ3LoZU9
9xSRXaPrv/E7omJRNIqn2EnSa5r8qY0Woha8X8lsnUqdg38J6gTkSRS46V0I5CJaYJBtsHVYIrQb
gYr4LIomz6afErJrTKZiSam1zPzrjM/nstEClrNTNQ4bMYenuKmzUt1YWFymU5lbwz4rcMFC5Pca
UmeDyWO6jURWQb8VS/cgxrds2WTXbwzLbc6LHvPNKvIpwq4leraFOxJC6a8wxrHW6OyHKg+teW/7
YqbAoowZmeiol87J1CXO1gFkBaCy5khrlLKUE3tnKudDVda+XHu8NN0mgqt376VzZa+wkLAS1BkQ
P7b66bBl2Zg651rQI9267FV78oqMgDR7j6UvzoNBfO0NDWAmDCLsU3kcf1G4d5vT3EXJzmxeKBix
QWfc4p8l+zwJ0K4j353SfmflmQN8BHbgDdrHNoaMhhLpRNK3HM7bOVhepcmqNzWTQXZuTQ7Vyj4d
XHNdBe2Em5hm0e1IAfDWC+38y+hTdlqRWJPt3b4HKF7LoOjWaV0xWqXOymkd9+T4yZ2wwIbtzCoH
yMVEmjRnjZxSnJZd4CZPxdwb8G2dKfbCG6svkBigsIZvcsZb2pePwzC24xZLnEncmOuB0Xs0l5bv
V23SAb+oBL3qe21GLD0VY6t80QNmva1ry8p+6iupxNNPO5ffqL0Wmcq/1DbsBhwELNx7l90KAtZj
GUuUCcOrMzJ9JD+GJZwjZgXr+u39oxwJs14PA+bTN6FY8kWmLPF20xG2ddmx2ss3tYOfgYVDoe8s
X/F5ZM2YkWdgCTKmkaln68lmrWe2CIsiP23v/3yz+j9TE+mwz/v3W1bSHorvP29Ylz/+txzS+wfS
V0oycInYdv5FaDFoCvzDcfifjo0O131FJ/8T0WJYBLOzwwWjisaaHe1CD//nbtVwvX/wh0N+aPLA
SW7/I0jL2zoG+xWUiEsA1ytKnX85qpggP7Ezw9IzcCVtgocaI/RrX0QpK+shibPq60835Tdvw1Ic
/NfbAEiPDTGCNwLnbeYDRO1vh6lDNGUzhzmKp93VVbjeXxKn/IEA6PV3vHeM5Rx+2n+zZrPMDKMc
JWlsEVS3JDvGmdQ9gUlz2TDBNwyDQ+jf0bpeY2RaGURTRGSq4Axb2c5pjrOrZ0f+37r0V1XoT6e1
QPJIS+C05OpLsr5Xq0viTD4ot71q99659mP27uT9fX+77c3ni/vrbHM9r5+ISfugAPrBcxSUYH6+
xzj5ndpzeY756vMXMuPPo9Xp+7fLWkbee5dyVDpMYUTIiD3Vqb+6ile3n84v724+uoyjz+Yv4/FY
8d846Kncies4C1fW5j7ZcCHY6z94LG/nAI8hLwKUqiYvmcXbHB5VhOo4mrUMfbVfEB7sBpvgpEGL
dP3+HTt6lV+P4lkOYlR4TyCXjl7lmt2KLsIGmdns90+afevjGI4Kj1djfvD435a4PGcRLWN3gpns
Ewf5S/Uzn5xszj1XwqOzwNObI5FKAwk4kh0ZGFM//UB3bB/fweWAy130TBOQE6LDt+MtQmEq0DZy
QHZt1Bscb+uUBPdUbu5v7DEgJWjo3b1ibbRNVOOfuW5bH0AjB2v2nM0uztX4XNdmW68VpY11VJfB
BgOqpp2S6pniW5TdGp4ED+LK8IINDkH2rPYPICUDFG2D2qbd4J/AGZJnkNibLf4NGwoetmrwGu6l
t2TBEv9ZbOtBurv3n+wvV89DZVLHs4FrA7nz0atQKYlOpQ/jHU1IcxcWRbFDDzb86VFYpnCXEdlT
PEeafzR+6ALaUY5udjexbFojJ6V0ZvTtB0c5HqUYRV8XKB4rI4SaxzPAjO1MgFNwdkoRfFdT7zwt
Gne86yGVHd6/bb85FDsZhPR0HphO/aPXTuSRxBaLk3aK/XKD7jF/oKLabwOgVbd/fiimcuwJoesy
Uo/mtUpOQZUiktzNVuxuG+q3OMHLZJeIJPzDjwmSVp4SrCM00Swoj1+FTJRzHaWJt4M9gQ4M1/dG
Fegr3r+gtyJaz7ER7bDbclkSONih3OXnP81WUUcRWI1hfyCOU/woa2smq6Bw0h9FREFvO3d+fRd2
Q1h8MEsuN+qnrz5yRZNDB0syK/V4N1ye6U/HNQELNpTu0CHG8dLrG4qWPKB8zHelmaaflOu3Tylr
KjjJYFQ/Wjscf9f4sLHkQv7GUo1Pzi9dHSmSmiJYgcjNbEj9iivLhfBd+WAuW6oHYghj6w/vNGpP
WohQ6HHT0Vk9XoEFmNNxiBNON6AAOfDBjT/X3lJPwUd9NuMkJZK5Uh+8GseP18G8EdApIR5gaViE
R9/TrGq0P5N2clC68vNNpAbCnMxhmIMtVUPPwssfG09xU2ENeH9gHX/LliMj72Wzg52Rq14ewU8P
2JUY4m0XdYcsFye/6VYXTYVS8v2jHL/6r0dZ3HxMu0vf8ej6LBrthKFFAFNVJ89Ij0RJDyV8l3fa
+OCCfj3U4tXDAEuOsIWt4ujV74OFFyMUFBIThUvl2slZYMP+Kgna+6Cz++u98/nEuDjcXNcjA/jo
qtj6Uv1zvQmWc9ReulHR7s061B+svH53FDyBHqYG4JKsJN4+IRiBZuzLbjpYcjJ2hO20BwPZ/PsP
6DcHwf1EXX9xz9AgPvo2j3M/RkGRjwfitQem0GrJhnQt9fL+YX4d5xyDbQahTvAwvWUf9fNoqwKt
G8cqxoPBW3jVEW6CGLgcdg2Sn9t6CuY1+57p2/sHXX7pm28YjhBgV7S+mVGZd46GuOUWdQy+Rx+8
0olvvFwZW9Jh2kW+0WwapLqUHpTYBlnknSg7rT54fr8ZkIiWWJYtcdHMfkeHz+Em+aCXxkPnpsYW
1hucnRGX9KpAafTw/qX+5jHi5uMgXCjt9ledxE9vM5saCXXGGg9xiRwNigoJfWFM6e6Dj+TvrsnG
HAvljzUQR3v7HKO6s0GIhNNBT075zB31cXHDsrf2FQerTt6/quO9B7IuJj3si3SK2RIzhN4erkt7
BQ6oMA5DjFxrlxReE1zT66oeadEYl/NMEfQpk2FwzygObsu2soNtk5jE1Vd9EWYffM1ebXVvRhQr
bSYIrjxEcIK64e35xNrLHJhC5iHmPtBkSfUQ7g2/9IudmBOHsr6a3G6bClamG4YG7bQ88Yaa+j3N
5X0eaVXuCqDyeiWNOSPRMFPGI8646Vro0s42f3z/2BmIpdxlMaGiQnl7vojxs17SbTxkeIheysgg
UDGFE74WrhtfjDgViXQNugvLEM25jhA4VRDvLpWDkO79U/nlA/C6R2E9gydoGTtHZ+KrvnYdCPUH
wE/YwkrM/hZw+L0tZfs5ollxThM0/WD8/O6g+OuQhvCBo4st3l5+17S1PzaM1tClaUy5k8SAjKLq
gbyBcVv5Qm+VdmL3T18SrvXnwx6Nkrmfib8ojekAE1E90qsLNMEBHfiswaJt86fz3nI0a8EOc28Z
nUfTRD0izx0gaR/KIR1O/MzHBRB3DV25RJgfvQC/vP/LwVhde77JYoVF0Ns7mlg2QUYE6h3mCl0T
TLCi3wsQRtd2iuthjY/hUEzDrq79nMj3sb5ytLeNSwhs/4+z89qRG8nS8AstAXpzm5ZZTqblbwi1
pGbQe/v0+0XtxVayiCRK08BgMEIrMgwjjvmNIWrp5oqxCqKbSH8qiNjr/u1DJm+f5edJsAGIRN5N
FLeufx2oRCUd1BgrKrO19iJvJtTqQmXYKW1bA0lMt9KNtQNGCKVaFLYpMLtyuV5cu4ETRy78MNW3
UqRQkiz3HiujgY1joh7S1YZ5LgZb2WA7rg4qadOEOSq52+JSVFOjVyyhz36VDiBZ8hhvbqvXq38y
b8Lou2+n/+KyMJy3n2pqDdRN2H3qh+7iVI80Mh27jVQ/GrwS4K3wMKhOg979bbO3X2/v5MocyYDJ
ASSlV1o4Xi+sMqKjmzjO5KOFqHCIWlT1MDrqngbR5Ed+B22VsmveGtfZsjuAPoLJXQH7Xf6qF9tp
90aRGrU9+ypVtRINHhOMhzrEzpYOw6vn+nkgsIuqZNV65uJicoXA6IFqL4qIancgCUqg8MEpuL2I
a6M8AyOfcyjNW4yiVoEzargC+O1cFz22wAN6U7yy2IDfHmhZ7uSdBowqUdiSoSPjkOuFQ4nDU4JE
0XzdAMxwNDR08cEqC/C9TRBlOPECmP1cgDJ3EVxsIyk5qTc4AIjagbY5pCooeKT88PzGvLze+Hlr
60BuQKHMIObi5b7+dYEHuwe8vubHqVti3RUneDnaJgjVt1/FZI7/P9DikSO/TIMJuCl0SgxM8Lup
FMDaY5V+1LBw2PJMkz97cdtRjVJVMhANVRp8Uq9OK6CYrhjQ9/QtRUFEQRjKVztu9QsGwNk/mYVn
YlTr8G8yA+LS7Q2XE1kOzWxU8Meg/15dQVMwJFPqcBdMmZd/stwZ+/S68mCpFi1ehyC/1IdQCaY7
w7PKPUibcgv5u7Kn0IotYkNNBvfGYqnBCnSVZzeqb2dxiiaoCuTsLuqa0tswEVwZCBAhiTIQR9Pl
9rte5XxK5yRPWsdXQ8sEmF6OB8RIs7e/XOQqVOG4YOkFWYvLtQGo3Hpj4PiBJduqXjbgxNQPUfaL
iwhJuWYOzG+393DlKQdqSTWcxxw4oboI5fWkEGUlUrRglcE51KHTHLFEUu/atgk2MiHtWQF/cWB4
Ij1dXq8SFLy4WakbWxk+bDbieW3yW/cK5StmoDDBWq2tPig42dpPmlob+dm1yjY+R9Bb4BKNuvUL
hIannvSktWmZkjNaSCG6yZc4BLuAep4g64hi6P8QHGvhHvvYaL/keQQTFn6SHh1Apccp8Iw5+KfQ
tfSrpkTZkyrGpvpmzElt+BBHx3eZ7QxSBpNCyaGnNGKfRVgG5QkIqXSY03FJuxdJhe/ODCERMcx+
cuK95Wba77ru2/9S0HEF8piAKPbpoCdfKkVkChvZOs4xSpvio9X1QHjiRlFx02kapz8CMDN/9Z47
YE6qBkAAAHKyJAO+nt86JLkQSQS+VR8S9AZchGlbD2HJPkYpDEPx4B2NjL74GIPDDg6O0XvzTqGK
Y52MGHeanUlapO2yytUxMMvN8YcGqbnF1ryrH/vBki6pwqp/oBjg8IsdTfnZBIXqXlCMBCJSe9b0
pe3L7lPZ5hjyGs2sfTKiWPkDd8n8JUiD6rOWIstoA9bS98kYg22ZA5TFkNgg1yHOHi3jA15itNz7
SQ8wo1KheWGFan8MSitWAbSFwS8BOdPZ9XFA1qEGveMzp/5z0XVW8A6lOG5Ry47VCk/xOnvq0OQD
oEaZZwRnBIwKrkKe/RhUnqQzHGqU3QZLS47Q9bvfpooSmg+hI092GRLq2t7C4hIImwYO0qjKPL8X
6H/kewdIq9iFBWKuvAodVMeg4wed0BRxsTPLydM+qPMAkiPLpSWP3Y8NIsCpoQYXJYunHucaFcyJ
MAAT7tG+1v2kRsnzPHLOg32hZ41xCCs8r3aAHIxfSFRY3i7RNATlEqfuszuAe+nPMevGX4RS8wWL
Y3h5iEPXaObpVW2cancM/g1dtfjXNNpMO6FujLKSE6hKfiwmV/mmhKrdHJImrT+UPKe8pp3Kz+Cc
IZ6utsjgohcNc0NRR9pDA3LHCB/yWPz3Pz2SKWMT4zDE0ZV/9WQDgwqhX6Ybr+NKdE7GYFA3I0ux
XjWryFNcLW01k95R2/7IkjB/b3ioCR68KisRCkcYvdtIAFeeSJ4GZFIdGU3Cx76+vGOj9ColaEzf
HAxcIyA0VxjljqP4VofjgOiHVed+DbWTcLJvg838W4bii2sPs1wwJ2QjNtWoRQRmFXU5aVpo+uBf
KufUTDMGDALc5XvY6dX9POTlx7AKu//M1hikDm2kfcAr0y4Ot+/6lUfMA5GC2gwAB0wgFilDhl5y
Pqil7rfA5Z9qCoFw0VKxMcpK0C51nOix0iOi3LuIAsepa43CyHRfb5S+mCAdp7z+roquLLKKuF/u
O8hh/wpnaor/bk9w7WzZFH2xFKVQihDK9UabqGESLji6P6VxlSGpbE1nfGbmj1bpOuexsb/fHu/1
VKXdvUebgjYQse9iQYMyyBUNRJg/B1mboN2j4CxZDeBeHyLTxLlNaSxE7sWMrOfGZ/R6aGrcAFhc
0k4DP5TFmUJITosqOHWXMoFhvu81DWRl3PWBjo+Ck3fHDsAHnEkhvK3Mc9mmJ8CnBkeUYtHVJjVb
9mXaSdjmhMzNBfl4Efo9ou5gwiM8CvChJ8w+tkgd4cKhgLnzJ7czhvuxnY1xZ2JvscVpeh3AEDBB
7ZB2wXRkl4UPLBzA/qZRcqlq2Lo7r6m9ewCf1l1fR+7P2/v9+nwxFttNdYEzBonq+nyVoVXlONMm
lxxO2VEYUXKkP9w9CnPwTpaLxfTt8VY2WXYVZaWR6vWr9tuQwUgMaI/5UYK0bZ3XgT8EQ3csW2c8
YyuqnaMGWP3tQVcWFMqaqrKkHG3am9eTNNQR2IRleD5vVQputIVWN9kzCrkozd4e6vWF5MALIoGg
f0KpRsKxXmbaUGJsQHGN5xdWqZ8Us0vu2nja6nGv7Bp/tY5MpgQ52csmpobwWQGACIyRGis8mgG+
O2JAuHtQB75NTWzUD57hNtf3vQMcTGo5aqhAAe29nhYmmcYwkq9RH9bRDkKVmkuPSoZR3eMrYHwA
ET3YiCDhFrUftCAIzrHQxDvgzs77SDHBlrrDSDsuRi71UzA5WEJqDXShRzDpUIMDtAo6RCys9kOM
Dmrw5OST+b0NJu/zHBL8nW5v0tp5QPGUGxVJY9VefmAdGqOouCeur5dGjZ8PqPb85JI4v69mo30b
ZxBgBSRFsgPLxrWcBMgwrtcumnRCdwtL2FHVoQG1WlCJo+GhfbWbQkwoNx6rlcmhliXPOcwx13MW
wymN65WzkgR+WXVAddHZyBTpSlB/MtOsUDY+rZXzjsMSp0KjrkT/ZHEwsGiuFUfgxNhm+DdmYY/d
oJ3V729v2OoonHYJPOKjWpb7vZoRMLgMsPdQ4D0okGq6z+rIhb4x0Ou4Cm43D5Dqyn4rZefrvUoc
s69sswz82Ymc+UA6glxQ4KJXgYi8hR6NPRxLdxQPETj3reLD2s6x77KjxkdG+eN68JQ/UvpGx9VS
aaNPVBha/VsSG/lnHbZY+en2kq4NBgICpBMwCHCgi40LGzccPPjgvgIFb9dXsSc9WSr10mtetPG9
rVxXYIepZwC64GQur6t5nPPE1CbFD1MP2a2+RaA/1IcT4iT/ourYb9zBK28MrWsT0CmmYO6rOxgl
ZTSXM03x4R6Id7pa1Qd7ttOHJsFKKUfP/VJrgMJvr+fryhFINbr0xBGgLDD8ut48SD3tSJCgcKdA
WcIqToU8kFRaY6Gf14zYtWSD7UG6yYefih64Z71BO+bNFXSHa4p4EPU3OPTLhU5Q5Mwsu1MwNhkz
DVGvANBYH1rDcEJ5cUJt3gvDZu8iq/TP7emvfaGkArztVHsgUC6OE5+i6LsmU/y0mu37DMFEjNk3
9RDXRiEWpksJBpGxFtEwwvuzVbsFO5tMyC0MNP6MQ955jbOxkGsnFvAILRCTBsiruq+NoGJiBYLp
OFStYgzG9l7U/zbhDe7rEHrZ7dVb+xjBkACIAMDJ+7oIUFoviqHQuB6YlcbEFqdojijU2DuEw/7i
45BdeyJsIGt8+IuhXIuWOhKqgd8lLdAx/Ee6D6rIzOqQwGoDMWyWTC+ukFy6PceVJSWcBYlBQOu4
prs4IfBLcDWZmWMXtK1P2zaFozfbn1M4h3uKuvnx9ngrayor9qYL0JCnYzmelVK8R+LG9VP4Hii3
a/FhEq5BkbNpNrZv5VjC+uamAc7GPxKZ/zLoAzyQo1NaeT4cqugJ1Upx19k4pd2e0FqSQqRO1i3x
OWABFy+7LXWWcjhdfpPO7byDSoLpeYd+x3yEFFgr0LayqLqMVW72F6g9fXEUuRFVFOvgcm/8mrXl
Jf+nwgrIkk9k8SmGQCPwdNaJCJN0vEdTDr+gSgv/eKGVHzYmLs/kIvpEFAylZ7wXgdos43fF8KIi
rmMPYye1vDOppp3GSY/Frvey8j5tYVmmYQeUsOmRHwMx87U25vCM38W8UfBdiQ8IrNhiDRwWQtKL
ncanIMnqUQYiKK7RGHWLEnPkur8LKZjidYSxWFTbBLq8rFu6umsrTp9Hyg7w4fK2XZ+yCKSZ02WM
TXOpjh8Ge5T6hey1c8Grb+w3DvX6cB7PCZhJaj2LRkRkRCXOGRZhq+KVF2GPhnsg1h3eD+WEu+LG
Fq+82fQhCCVt0FQ8o4vjFA9mg4qxGfhNPGQY2lFzgUWGhclXE9Yv/DgcsvVjXSAzgkBZ7AZHnDlK
9YIRVPdNYLCGJkuXQi7DpieGlhtqeLapbefcTfR68PEJBgRbbv/otRuNb5EIiq8R+9ZFrWQIZg9/
J47l7IBPxyEeOTpDNxChaicY0aq3sUhr4yFoTpgN3AQf5cUa5UEUjirGAb4X1/WfEobedzVJiu9A
9NLpkMe9pW98ea+POxgz4OAkFLgras/61C/6xgjpBHjTZq5PzZZyE1Si6FNgBZV6MNy2LQ9k1mV+
BAJk/jM3jbdldfz6XgVt8n8ASx5jhrg+8RiDml0bug7iXqF7Rgoqv3TQKjeW9fVBZxTg26DWyNup
sV2PghtgbScFzmUoD6Unbe7NQ4YdyAmE4pZ3wOqEZG+cSAke3ZKrh61UJ4AVOz60QmfvAef3S73v
NuLf1Qk5qiSDUcNT3cUlBTJVnZvJdnzh1HhdoSmGEJ9qXBwMTv5m7YjIiDk1qANLJSDdCK1oLAe6
GzxAexcZuWPpiXE/T1gn3/7aVmdFiRcdAuRXuCuutynPiHkpADv+LMavmhkM4KZxY8Y8ddi45F9/
ZzDfJFyawI+60RJBHKFll8z26ADpKtpLpOXuSc0SrK+9XIe7ZWwVCFbGg7Fmgu4F00kFdJE6BFDr
4eNSjsgLW70rpL41QpXNMTeafq/Zw9vvEVRy9edl1PFHXnK48iQXvJ6t69PpU993dLk/kEpVzUOA
yucvZBVjfSM5Wtk7zFyAGALak0+nfr13IQqhSaeUri+w4NxFmB7uaN47hwlX0Y0ra20oSvQkYkR/
QHIXz5bTFm2rgJb0Z0Qg74TVwnDucGvLzbzfGGrla6ZsCCNDBgMkfvLPX9yOiVcZCCozK6OnTNvW
WJON6KZvnPu10/FyFDnhF6MYWgyYd2pc33JdEJiePtHmnPpPkxu1/pjZ9vH2d7Y6Hq1s5NcpafOi
X483EMhMNLDZq2LGuRnz1w+TPU67cCzyk4lew9vLHi4VD5oOCL2TAy09eBS3dyjyFa7v9EF4dBqv
O9lA8WjsYSd7e26vk3Q6ZnxnVAdw8HlFbemsuCEuyFnLGvmktqQxlpicSLwTEI0eDNUvXRruFeWu
gxXX+u/bwy8U7WUpkPGhJ9kOyZykoFyvLa6TiTDQcPQHTKlKH2meBGHiGSvgJHIRus90iPXvpwqN
o7Nb605FIGSgdmPrzV1Jx4AG+yDibGNVVl55WLpkFjL2Ijpe7HheT3FXj4ZDKciasLG1C+0xrgPn
J6KXDS4OtIqanWv03X9aZdH1vr0ocs7XwT0BnwRZcQhg3nmL2y8DH21XHlGUXSsoJ6e0BeD4Kpfb
o6xdC8RpEp4mo8xlnVKgSjNGaDv5TlJNT7jHIsjfA9pyx/LX7ZFW0jTcXww0wiTBiGfEWGwytgHo
hViuD8qjf4eztT7vNSvELGjMU/u7mTfoPUReOFxUlfzX0wYa3C2qurd/x8q6QoamVioVBKmaLn5G
Z0SYpxcTwuCeQOk6KfsdPnFvxufbTJZaJeEfWwfC53qytW0m+lBrnh/kcYS/AQWLAVkMt003Io3X
CQIDSbk/lzYD7//iXhdZKKEkIe0ioRYIlTUKaiV1WidfUvS/o7shTqtHA9X+rXr6yn1Ig5k+C5kQ
yFt3MfBUAzbICzww7TTRHlpW+w4zzPARLeZ2n0+ufb69b6vnR+PlAtXHqtrLHNMpdGLERKNwYRr9
d1yEy0e7EagQG5TzxRAgxRERo0JM9c5NEmenQWu3Ds/apCmeUh7RMUaB5nS9raOJRyH+MBRraiv5
PsZF451tJ4vRLs0N0zjyf8zJxsOz8okSglOuRZhAPgiLhSb3H4zM46FzW6dDWElEO6PwylNcT8XG
UCs3Huw7YHa83gYFIvntvHhTVXUYc2sisbA7oZp7hcD4ezenzQV7CExyxRxq74GcuM6uAK87+rd3
eG2iL0eXf/5idMOauryzBC8sMI7PaeSZfxqeBmsnUFGvNr6btWuAjBFsCmhcavCLD1Sn+Yh4qeL6
ij4UT5GZDA+A9fWNkHltSuRQlPYkj4Rr73pKamKqdtlNXK8TYtimEYX7ccJRUlR45dxevbUJ0Uwj
A5aan/S5rocyRYgNYErUFXRxdUmCOTq4uVH8xShSFwOxEzq5/4f7e7FHeDMOqpknti8wxUZwOCsO
c1SVG+dwhXcj2TayXA/inc704jujpjyWqPXZflGlJaw7rfmIELOHAaiJA5GZ2PsymFCW0lEEaspA
xRNDdR7Ay9FHNDvloCqDtnOcqn7K4rBAkSe2NnZ27d61qfAR5FLhoCJ+vdxBb7O1ApaqF+tYJRVZ
io7BUc2R3xs5bRvLvnr5vRxu8W3AGMWbIwxtv+x77WfQmsZvSHwxDL7RqdR9BxITtSMcUB2jSq37
Adck8zAWblxudADWTjQ5OudM9m1JA6/nXZg6Whd2b/vKELffPKFFeyBrIYYMudg4BWsnmsDLpXNE
fEKB53oodl7YuTshxKUqxj5u1PkQCmCet7+btSsdsV6dIipoXKqI16OAoB4ilzvNF2JycDJx9YMB
WIwyR5G/r8xebCzgysExaAZR7GA/iLoXBwfmW9mWXmAT1s/dfdAjnFDPmfLES/vsqJaDGmu2LvaV
XQO2zVqCVZAd1EWNVE88lOMUBjVwBcGfrdQPqNJZvt5Z0QZ+enUoIBgU/+iiOLac/4sbAum2Oe7j
GIsCOwLJEun6k4NdBRF7FW88GCtbB9Ph/4danEUh5h6NDcEBiUpvT9IWHfqyCM/CbZI9pMH2cPuo
rE5NigbRZIN1tCz9lqOTdkCMATWXMb53oHzfDZUyfMacbWOktZlxSgjsyIuQz5W/5MUieobRVIC6
wstQRP0Ox6vqWDduez8jqLePgcBsBFcyhlgkGwaPB6AZsi8+7MVH0EPZMIB4hBejdpz0golK/jnO
Na3YJ4WB+bU9eki1U8LAaiQ29Ps2wdH+9uKufO2yrOTRIgaOBGj8esqtGFXeXze8dGWjHa2S5I83
qNr42uWRWE702UeRMjHh67Ox3IuFtfQ0QojMCIlo2vIBWY/+0XZn59GpbfshDDCQO7BCLQqprRd+
vD3DtbHRqCDzIRiApLhY5A7suVFaHu1+JALwJtAV5xR0QrxPo7m981QAP27SqEdpWHe8PfTayQU6
KCnDaEpQAb1e3MAp8OtoR8VX0aQ8eN2snzHvHg9JMQ4b+/ic2iyXmKdKksZADxJbXY/VUrXIEL8T
F+EUOFOME4B6uj84nTx0zQB2XKtQP96PJTkz6jWNCO6stKfF2itofSLw2pln/HcwsZIiFDi3uLHT
nQfFdZOD5ZY18hCahKA7g1ltcSTWvgNqqLSb4bgQdC+2yOGjU7N8ji4oPybeuQKEMe8Bd6ftDzsw
9B8Y6WnfR8UEFBIJ031INDKgd2/fK65Owiskwl5zxYzUa2sz6sTF1bBR8Fx8tCYn/NVgObBxyzyX
8BdbZVLSleBO7hiqP9dblbi4thSo+11E3YrsdxUmWoRBcAPbzkyMSMGYRA+9u6n18vHcqc6sXIpu
sABP0y6PL6GOqdTXyjRFjG6nUQ/3Qd53TwI3HXQejb60UOGMnQl4rt1Nd3rslPXHiGDM/qPwkbWI
VJaYqMzlFG5x8VdeWTAKVM90wAPySrmeWZzEoWpOETAer+zsnYhCyF9Rp9TzXmQkeLvexq7wGFVD
F29cMSt3N0E4WSLJmqQFL14lfZA3QN8ovkFpvnvMejfGI6UvKGcU/NnHxhRd9fZHl1sNOywyNyqF
1uK9GEWkl16cKD6ob0xO2vyzmuLIhWLuxuFcW1fQGEBN+ExoRy5u6dSxOrw3i8BP03pErhf/VzFD
UL2rBqevd+iYeDkYjQLX8Dd/FSYjAkpkOy2oh9cbOqla27XpQIc5bdH3Tkolx6vO1pBYdMb67f1s
SfAlOpM5twGA53q0ROkFV4EbgMfQFbmOlPe0oURLoiGuGB86/vXCN138/S7VPPTKl9uzXbmHuD9t
jJJBatDaXpwhapGFhiS6uOAw6vS/oae0WNZy4PrDrA/wSEC5xzlskgRVrg5WQ7nTvKbcaho815iX
FwSpJD0K4lITENP1OhQ5UiGz4ih+XdlK+OiVRqieYAQIREMmw7wUqNFCNuyUBkUEYatZ89XDgXTE
JTZMnVPVZ3V8Rsc5vLNGRelwy1Smp7GjobORjq08cHAdiB8cW6qbeItHB4QeHholOCtlbML71O0w
Nkw7OGJOmP3Ft+ZSsIbaQvkAocjrNbGyoVS9OlR8Nxo6C8HCJPyh9H1t7oOkRjrp9klYu01k8Z+O
A2hZyLbXo2VJgJxWAh5R5DZJl1UV1s50xWxcQqMMf+Ic5U6n20PKT2mx6bJUQQjGLcZdspggdSzk
DNASuZiThuNa6RSnebD149tH4aUFI2NyH8JKvJ6YrSmNOhh2dNGcoLxElV3uRQqe7PYoz9HGcjJc
FyzDM+RpKZg4mNqYcFtHF/yCGnw5Ib2NVAvAduyqafLCxy5W8Q7WA9RT9h3yWuiTW2ajn8y6Sn/o
VWxu0XhXjqqUKqMtQe0UCMFi4lWlu31tu9Elc6z4TiUefY+zY3l2olz7fnv2aztJ2AdDWTbkOLPX
azxncR3VM5PXw3A8I3Re7jUojxtHdOVN4JRQByGkleIIiwmlapWoFO6iS9uBdVYcFg4HRbr5RQlH
rTT19hE7x/L8F3NjISlYarBMn3tKLyL5dO4RZ0c5m7lpWBl5k6nEh6Jy0401XPkAEU2Vwk9cw7J3
er2GYYX9rpkgVWJONXmJp5v7Clntp7xWAz9vW+HfntfqeIjMAYMAqgqI5no89A7CkpKiuGRWG58w
qDZ8cy6NQzSJ6as6xluiAStPDQBkV+UzJGonErweLxjcprDDNL5w1WBTJ0IcI3ZRPMftPsKBGtuy
JA/Gsxe4UflEc6H/jKxL/HYoNFRrqdBJLQ04tLuI14DsOcDzq5Bf0ZTHVMTWboij/IyK0uirVb71
XqysMuNx8Uj4DgHN4szGraPgJhKEF8ec6+7YN4FR72bP7cSJUHh0fua4ffO23t7blU+fDrIuNYkt
yDyu/JJenFnHGNBVDcrwMvWoms9tWp4m7toTdNktasr6UNSDCQp1qn+LCILAPh5ElTDBnMbojDPg
u0ottUuJrNjlL2YFToPBqIUCMLie1TzGWlro5LX9ALt2jpv0PqhC907JumGDcLM2K1IjMCGSwv7q
qkng2gDS6D1/qKxwH8JB8+m/pXdEu1vycmslV5rhz1V7cC/4Cl1PCzugcaJH6UmgrP4U1XiFQi8a
jr0eFgjrC3EcsgZn6iCKDlUt1H2FpNrh9tLKXVq8XsjBUQWn3yRjjcVvaBp3qGO1lm1E3OmKYuzv
UHswEeLHTGIyo+Gja2V/grjqv94eeOXlIMJnQFhwNOWXcJFZWAUirfQvkz5ofUQu7PfOOGzpZ6yv
Md1LSR7FO20pwIIdcFE0xDA+Eh1VCE1eMYMDArp8hjpWEd9BdcRfsxFXo10WAju6KLNI7LOZmDTA
bs94dakpN6sywdCJuq+3G8+UlOASGGk9lnp49loHOxJ36t3WL2KrLtAQdu0/wsEWNVfCZtoIVNYu
JIl0N2SL00YC9Hr4VEsbQfMbEDMWsI+RE87/2V44oyc04UExBeW3N0+XJA5lZLSTCJuXFSGBXR6w
RdpFQ03rwrP/c7TonajtxyrEH10zfhY5iI/bY64ECjKj4ts1aJxwNV3PsRmAutfJCDA0NIrvTZBN
e9VFkC8cHSqdc/lbTWzz7TcGyBLiZylvClpzsa22kYmW8gIUAi/+TrEGxyJUm5CjmeuNb3XlIaW+
RqgpQyAQXYvZ2bVlo4ps0hvGzjTaK61OGQXv5nLcVRVM7V1ht1Z/KATOO2E9N5iHZ7XydkQZ+m/k
CQC95Ee1mG5Rp0ofVZxirVT0bOckqv3UOFYA3cVuq2Lj0K5cx9xNUqWWMWHxLR6ZHlvTcMz6wI+a
OD9XnfLdKOPhNGnJsPF1bo20eGOsZpx70yT9H6IuBTZShF9qS8T7yOirjSVc+RId4i4wMXgx83Qu
HukMRQk9DjqYINhXkDYI9YEQQZzcqWj37tiY59tfxerUgMRw/8Gvg8h3/VWUBgZu6BQEvqEmSLkh
aax2R71psz/Yc+pbIMe1b5BCCp8CvQU+i0U4G+VqpTbYMuK6bDXhrh2jLH7yeAiSg45VJHWEWNfE
DsmKaKuruzZRAPOAN4iSKeQsrjjPGO1BoHXi40KNbRYPwlOOwezeKMzq+PY1BTmnUckFJ0Uh93pN
lTGyeVtg81RFOJ86WpX7xgxVX+vcrSLq2qworNNbI/KhLiX//EVMh0GqWuKh7vhJMaTvM1XDIKqc
nH0/l7xot6e18kZJwDnyT7RgydEX0wrNRJmHzCKzEkGgXvQqyLvTTHL+R03D4L8KEeXmEA6p8ZUA
Id1CpK3NVNLLkHuwJbppMbpHFwoWtOf4DubZ79rMHk8l3mo7CxT019sTXR2KvFXGH+ilLeVNnaIS
kUXL0i/QOTjVsTHjYRold2qj/wXK2PEkSksOJEs61/uHfReYT4WhGs+dH0rbQN4FmNZeYLmGq3q9
dV5WngnaouDfKC/CQ17CeZBOsAIAd6CMI91qQC9Z8+cKHB7G8UYRfrdzvRF7R8/i/ygeFHde0E2/
by+ufIgWQSXXDEqCkJNZ4mW8PoVtPRsF0Be9tLAna9r0gKnbVvd+ZQspuUBLYpK8R+biojFcNPx0
AeC4G13nNFSmAAevj+e4TuyNz2LlxgYATwJC2EYjY0mDxjJsjju5hVQZcIAe4vKiGDFiSLk1X3o9
t9/+7DEe1W+Kw7Culo4imLmGgTVAobMG1flQYE1w15YgUXrV+3N7q9YWkdgMwSuiJYAQi+e87dG8
QHQzvAjLTIqT0+VhuNeS0G3wa4+xvb89nPyClydDRuM6/UmZni6y8Kmi+8tdp/gdSIkTmWz4yZpG
/K8RtT3EpmkegMYNG4OuzpGcDhyW7HotX6TKrqsG6RN6F1hNX9i84AkdJfsdZMz2+BfzIxmmMSPF
fJ8dZF/c1Y0zmtPQ1JCRZyD9hyRukOR1rTqyd3Hbzeq7qkE27BALUDT+7aGfwQHLtZVCB1wx4Jng
Al/fMxmGpUaL+q9f88BO/3ReXvygn+GUO7ypvPFAwR9znE4P8vR+jpT4IWypaiP0ktjfCi23+r01
A6zfB64jhgMaVlivqxYQCOgRihl/iELbw/J6tJxop4iu/lyleeLuh6ZVEYNqEyXDLm+KftJxjb8Q
A+TKCSoO/m6ek4rdgB7CfR0G0V8wYbhcCQ01NDYRklkcKbjCGTB5SmWlGMLPYCXzPRUX90um6M3G
Z7nWrSCEIoUDu0hHc2l6rVlJpVuAxy/FjB7zGWw3Ok+j6xW/G9Hq98lI7+bUzVVgHMC0T/gOwRiz
T04u8ifXqPvyQ9V1zkNnG6V5tK04egpxrBRfbp+ElfMO01gWu6DDEwUtDsLItaKguqogUpJ9ThLD
O5fSOS9VR2PjzK1c9MSV4OjoOGrkJYvwvO1j3YPxzuectCmC5Bk6b0UZbS273MLFyYbB/DwCIRdT
uz7Z+BGaXp2ZnGw81R+qwkBXwJLix57GoYtz0/y3hMx8HO3k29CLCH0Z7c/tNV15AfgJkixBbxBQ
8iK01DoqT7mncIdAp/YVM0mHXRGV8xFYh4alXh5u9EFXN1F26B2ovrKBcT3nZraTIW2QbkgAI+/y
oE/3pqdE504J3MPtua3uImEsdzItLkAr10NV82jEVmcovoWbio8O0+QPXm1twNLWVlCSFbmdpCna
K9lLesa9hG5chjTMP0bZODw11hj91M0g+ZSZ2bilIbs2Lc6/xPugt0mR8npaUV7h+TEEit+E5rRv
anDTegvE8/birbxoKMYQsqIwQ7V6CRofvSHDpCWi4pqMwp9g/+3xS4qPBFyI8XpjdzYM+gZvH1S2
S6WwMK/aElZR0bDIzHCgQyhC1LBVJbgztCZ/TBGURNk+rz7qXdWebg+6EldKugjRFrAogACLY1I3
VWSPIxoQoYjKLxo6mcewrQCPzUZ0GJU6ux8hEu/FyAOOK/VfIONR3qNlAREBVuyS8KAi5yNFs/gC
adk85m2ZHzSv/BO4lK8kGXJjiV+fHm56KfMka/fs8OL0xFqrlbreBL6YHf0Ttr1C0hCnja/8Vb5F
IQD9K0ZAJo8uofwVL+KFSa/aqh169OPLxv1Q93X5DqRtc+jSznmqMsx956EELAb44s3hM0NTmaME
QdAAEGAxQVynghit/84fcU5Xd7Mtqh9NMM/TzsmtYItRvDJRmWjpz+eVBHMxWhy3thrGec9oObqi
CRDm7Bgy/tcYtaRvrlp15ilsDGfYTcLytl7uleEpDBIT0YeiVresI3WzMPqB7q9PlGTsi5b6wK6d
7WaXYxz/0OQgv8o0de50/KVvfzVrIyNPS4EdAR40juS1+GKHPVxketS4Bi7XoEa3oEzv1dysELDL
8uGszaF7X9dVdwDUGlxuD/18eq7eTcRocMmh4kxgREq4+GKRT8IHwbMGP56d/i6pWzM5TDmyfnov
5vOoNcpDGXfGd2/qehoOUXOKVSPYVXYzw6VHfwVhMPGrC/ItSZLXZXn5y6QOO4eekNVa5G7h5Joz
VFjcW/qeK6TqCiVFIjSew3e9M1b2QStZzP2cl8m0q3Cp1nepPuTzjr8rjjfwFq+ucKnZQ6+H/4KE
B83peosKA8KqiPXe7wbF/uLmqAXl5eycwYbPn2pPGJ87Mx0+396cV88hwDEuKvouLiUNSsfXg1YK
1UFQ0p0/xB3KvUrgxZdJneJPo5kPxrFG4zXfeKpeXWkMCZeKrIv/kAfJdXhxFHGzY8nDsve9vGwB
1UfTUaXiebw9sfVRAL5KUSa8xhZXWuO0WlS4DV+6l3r/Gh6hb6vP4cZj9Bp2wWToG1GC5vmjn7KY
TFlF8BrhTfvm4LjnDvfs+pAHtvY+NRz+pxMPrbobmtx6mqOieI+7YOEeiNgMWI5paw6Ht8+ayhXA
V6kuACzvem0rM3XzOkp6vx5c69z0Y4F/i7dVDl9bW0+qKQI5lO//4qQ2U4mTIfrAfl4Wyr7MY3s/
ubWzEW+/OpqUbqi34wIpnV4gL13PpXDgVjtaNUvSeKLvjLyFEdamaiF2tlfoChnP+OaSkRyTxhiK
ffSKuKWvx2zLQvQNyE1fIRB935lt85SVwbBxNldnxvmnziF5P0uBAZz8LKuPzJkQBhXVwsQFL+6i
6iN9SP2sRcLboli/uv1p7KJNBNCJu44i1eLZC0fkoBFwmPw5NeOjBw71wcnr+J/REOVu1ML/5ey9
duNG2rbdIyLAHHbJDqJkW5azZ4cY22OGYrGY09H/F/UtYLnphhp69wZj2NWs+IQ7eGfTUM1d2ufp
a9tS28hbtsSDx7TuExY3p8NAg16/07SmPtnSyp/shQK1G2j9q1EH21i8roCKibO5YC4Xj8zW9/pa
W+/AZdrHNgmWN33rZh+n1pa3WGh/Px0MtqGJuVnoY/61U2baTl7vYlYylVrz1ZrM7IF41M9PcmrH
IBxtBJLCvnP6n1Ma2O/8MZgfi2IOuhuvxl9nkdrcM3qaH7KJz+3uOU0rwDHbo3VXaSI72Bn9eXvo
bvE0/koDt1FgEj/zwFC72Z2LrZoEPggtbQxQm8hcyimarLn+mA92dSNc+Ptw0MiAukMDFZgVpJfL
VeRltGbYkBYN4kGcl7Xzj72U+cFesuDe6p3g1Ydxk4nYasRoLG8qBJfj8SigSz1k9p3plr0TKlWg
+5jWaX4sSpxdQyBf+o0c9NpswsQidCCkN2gUXw6pBoU7iEQ9G8BVdgBVMkalQUtKaZZ+40HYfv1F
7EVGuNVUAcWRVsMmvhxq8oJKrDrUodoevPcNqs3xkNj6UxmoSobKW4y3MMa6GOHJ6fsET+SWQOjV
HxBs2HseYpZ0960OQox5nUGTmsy8/RdVY6+5h6UIsNaqpUJdE01t51y2El8nKrJxBVzp58uP4jOl
5q9JYOMADkRAFLrG5SRk0h+UMwTB3TjovI3OlG/Yr55w9QdGEVPwlciOckY5DGX7X6r1zpt1tvN3
Rp1Y9ZfVRnj+aI+1N72b0OafT1PfLOUXbRq9Nhb94hmYF6hUvpVGJj+qmgpDWLTt+s4du0GLlqkV
65uxNvSPM+Du9qjhjDmc1yVZfgVFjcJynnSmdTKnpTkMiAFU0bTw1MWqxOp1gx8blLMIHbP7ZUrC
lnDmm+FNy/ykoclVhE2fNXqYdXI0DlXelR+NtcNcuEPGczyYXaB+d/ZQonFRd4RbhaxM3E3cvP9X
U42Z4I8x0MT3my774Ap/mcPaFZzpNHDy/GErh/y0ykQzQn0oiGRQA2+moyFrhxi49u13RbAU4ivm
KJZ+41zuwmGaPvTgQI1SN6H0xNt1uWjQb0FX5H0dr4PQDt0wLjEuN8NxUrY8oFTI+Zx768bJ3N2m
26AbFApIOi4wQJH3x6VQKa4Qo4qnVLdOVjKoMJinVyJjn0cBSrBV1Tj9FDIuP81CgpT6V1LFmVHa
ocjr+lxbJuIemjbemMVrH0Sdwt340huSe7uK/gi2Z5mlw2osDDXO1c/GnHoYPfCdb8RqV4ehc8OM
wfREc+pymGHukNXIpIpF07VP6SS8GAMt7cZlduXeJH/UAbc8B077LlFiTl1Z5xUSUImhhUPg4T8o
EuPo+8Wrlbq4N8kJgbiACSBD2j74j3lb+JjKTCFmo1uZneGUuYeVesKN1bny1jFlvKugJHEP3FeU
rRbPqpE6L3FZ43FHOIg51M5wAP5fnzGzwFjz5avwyjqx4zZYAoq/1EB3h8rj6q9o6ZUxNST/jZOg
Ydzb2a28+sooKKBw4VMw3tqUu/u2bAecNLuyhNUhqnfYH7aHVfm3aIZXLggT37aNQA9PG6bx5RJ5
diNETXcjto1qCMtBGEc0HH54o7HSa1pQPwlTnr8bM7h7z7azuwGxQQXQqyTM3G2Moe8NiGBtGU9O
Xn3CDKa7HxO8QxGjLVQQKtFsRNYhB1CM6Iv1Xvg0MP+X34DI8HYSYELtM2jNspfZtucyRtLX/0Bh
b37EYskLmzQpIjdf27eaFjShuxTyW2m39eeXN9G1iUcbG6QZk4/s1e6SrEveoFG1Kua9Q2pxmazv
iec2YV+PfWRqZvUWzyXCmVePim38dkHTZAe1tFvudWrnLlgaFa9Qkp7SXjfPjTt3Xzp99t8Wtfgv
B0Px7eUxr2xkOKyEDB5CE1TNdhmFoaqyX9uxigPVWI+N0pow0/Ty7uVRrmwpytibySVlKAATuzsa
rSBQX41WxYAM/H/8pijEcWomUd9VYBPTgzTTSmEllBZuKFSAwEbdJW3+9PKv2F2u28YGBkZTjjrQ
hmPYze/U+8GAs7CKqyTpviX2+HOpFifU8sH89PJI12aV4fhYrB6BMuyOUGbUK1Z5PBZNkvSnoEyd
E1Ya4vzyKFe/B9gHTwWY+r8g1FmXZ63drlXcFSTZdJrbUFmJR06m3Ypxd+n189RtjG6OI8wCa0+d
6BxHFRXuN7HnzeaXySoh7g0aZ/ctwqxOF+emGt04LbICyUw8qm61mPa6Yv/3A7CMo+2M0hN13sur
ED5D0jmpXsVOn/dN2On4dT3gIiLflxP1m1MNyvlN12A9cGiT1R8fTOiw2hE3z1mcptmYs0i29U0a
wJWFpii2JXMb8ekvWk6AkVWqdWuLJLFrfdIcNd0bwWDeiD32Nbjt60kwgKSSU+kgY3aPGlX1CQt6
2capZuufA61NHutW985aa3RRLWxKVFiERZjP9yd8moLIFHPzydGkuJGLX9lyKGyADSPVAgKwB5Pn
89CafZa2Md3/6h3etdVXihAN2mnpeGN3X5varQvMCYIlwKa7XPGiztfZKNwmHuiYHMcKFQGCrlc2
+LgJ4KmQtFHbZI5x470cBc5jopHGilj3KjQbS+5lvmYKxi7MubL0zTSje5+ayfRKI9Hnkbl3iVRo
swEX3QWUZUWVrmhg61ANSz9YPTxH2GrDDTblnsP/PAzPOaUxLl8UP3eRSlJXnellXRFX9WLN5BY6
79Zip5L20wze76jLZInrVq1emPlF8NPi2U1CsBd68ZBk+da56IUI9Rb3vXB2re67sUBkOGGflH3q
2lpUCHSI/BbC/K/lZ2Gg9WByuD1P9AUvFyYJ2r7yDVHEnesNYQVJLKyW5lZU//fJ2oYBX4KGC1AT
il2Xw8gyzQlnkjxOx4ZofpEAvkOnlUH9bhRySj6bWb/q99NkdtZp1Mcc4LB0Ku1IIXoVfoh+QGHG
r7zX+U2EPFvsQeWE/7z8TfYwVhmGKiJGFWF+KNwqj2dVYsNXyuBGNvjXed6GIvq3n6X5QfJfDqUF
tCBlsIrYQoT6bu0yM5yV8O7ytfz8+o96vr4pdAOw3dtIplLVxZj2BQdNumFvtX1cJrMF5bnUji8P
tffyed7zCFaAtqMWDPZ7d7RGdEpTfINEzPtu/lI2XRgYPlbwWYP4suBxWsp/Gibmn6LQRXHvQoLz
QwOvpO9wgdoyatrBtuiVCW1469Sj89RTN9OOXpl7KppNv/qhJ4lthGM3W1+Uj+lkaJaSIsOUWsut
r7m2RFvnGBkLKlx4eF8ukdkAPqaBV8TehC8RuEsKInrbRCNl+xsB6LUzxwu70bGAXoHavhwKX72s
AutZxHaO1986LPkbIEC3OkrXRoExi4MyDUnAx7s9Rx2mD0rPK2K3CHwQesiAqHxxDy9vgmujbAVB
kIiERrDMLr+lQ5MJJZIhjx25OAfgB9bJt/1X+iJsO436Lawqkukr1ZQciH2mMK6L0W5P388+Wry4
k8gbl/iVb2EU+nCIbVIz2lf3Fs2dKmtIGUVf2iMsDXFCHdq6EWVc2WjUojahoufkYz9KqwVqKcg4
Y9i4i3f0Nt/7MJl9vwpRvvOL08sLtG2mP0qWz1NH6WvrBmN2gsDM5QIJmSG81q9FTLt5uRtGn2qt
UUIkCvBD/TobGVLAemH9q5fFrWh2+6f3Q3PhETaj/Q4VbJuJP0ofJW0/Cwl7EWf6KM/W3HEFbbzz
D71RVB8zUeTmfWN3r6xUb19MiYpghnrzhq3Z3etu4oiqagMRj5VUy4lgz2/BJZaDH7uBEClWYU37
1AGmGo7LslrWaaHAcQu1fmWZgcsSSrPKdAL3oTwyxBOakw5GgJNjLYBQq8YJcwR9QZVSQ379AwNp
Fdgi5VtemX13DC/7zsucqooVznRmaGDB+6Hxm/TXbC3urZDqyrpeDLadoz/WVdhJ4zhtQpYyCPmg
+UV6QB1bD7vis1bo31TiqBubeLurdjuJ7G4LHYnhMC3YLemQ91MT1LaIHXRax1CUxfSpq9D4xOo2
1/1NY0TOb18+OH/nQuwjIvBNlA0sLvpGl5+pOkT0RqylY+k36xPqyimqOPNyh/YSbrVuNZ1GzFIP
c+EauNmpMSrSpj0CFGx/dEt1C7L/V26//Rr6LpSoQOchAnH5a7rMc7eKUBGroLUOrZU2Gswng/bW
jOvtWyObpy8VcMDfCAB7vxrd+fXydFxbdF4sYni0NdC52OVG7N587kyfwMIpmHB9HO7nwK/fDGlW
HBLyptOAYfby+qeS8tSWm5CjAPjZPZWOrovK1ZSIMX9en3oF2KnRNf/Hy992bXuhGkeuBXiN+t/u
omrNFevonkBmzXztVOGHewLo3Hxs6W1/EPhBH14e79rdQMF+k6jlvCK/crmWbk+U2wUac2lR4xvX
WR2ddMCYwpW3JLmvDgVwfzPKZOvtjSL02Z2Ry5cidlvTCZ1m/lHbxhoteKjceNe2Dbg/o7yZ3Hdb
9xgWy+VHFV2uaSVw+DgbiuqN7mnTfUI94+7lqbvynFnP2HgQaFzxf+n86G03eBP5Cu7d6/hYJV06
h3OQr80xR4u7xXc1tcxDkMyNd19lKvv98vjPCdHuM23C3c0tc5O130PmV7vzvG4llBeVj/7cqGdL
rHCV9Q6lnfVPHAdtwfR6COoHy8i98mvVKIxdfWqaU5hrC/LTYR946vOSFyiO4i7edtHqFHZ1rHC3
c09BHRi3LHiurA0/etNg3JYH2cLLtQHQWllZyzHqOhIcUebygTrHjVN0bRCWnvIVxooE0LsN4FeG
pwELSWMfX9Rzkokh7HMrvVEauXJWt2bAxk4mmGFHX36KB5IN3/gxjTWlmkOfI8zXz+ny1tfW7xZN
/uON9d4qXvv1pjJubswlsNf6riJGdSsHHYTOhp60XhxgIHNXzZb9OLpIRTjBvP5G8El3wxzvs3el
heTWAb1E9+nln3HlGNNlgUSI0gfZ1v7GUGZl+6lTQNRY7OU4+ZiIbKJph6TvlhuX07UJRhMKeCdS
KlQhd89eiW3YRHcO5cPZ0M6D2ycfm26s/vEGpOByoZm3BNmvDwiPn6uX7v4ep5EwW7ZM8RqcjME7
pMp6lxo22ZfdjffrqtU3vu/aNiXPg1C/kcQI9C830CqFPow67IBE17tDbjnpocag4sY9dW0UgFmg
IXmy6ZruIhbYQciG+kh8dFbZR7Ym5NlTyLO8vC2uPMrgcP//UXbnGpe4crVn1MYsza6jOp3MH87Y
GA+dbNF/XjoC/qa7FdZf/TTqeBTVWC0ymcsJdN11zsbtRKRl24aCI3qmo3DLpO7KRU+8x6lDh4kQ
YC/jVebZXCKhnsaJZyGPLwztCLU0P4EyMO+l22bn1C/1Q1ou+Q0M+7X9+Jw4AIMieN/7/Q16b0Kz
4KwN85LDs0jFGcd5IwwEnzuN0rnxcD5TX3ZXDM0FFLSeG8RAzi4ntE5w6JjUmMW9bNST5a6ZHQLi
yJwD6KHqozElo3rrJ7oLSoSfezcN60g/xZ6We3dZTedkDcIvDhUisc6/RSEtCbqqyJaD28vRCvVF
pEnUF9VsR8NsGgCTDStLj26QW4I2gm9RhIU7p4WVLAwtUnwxmrmb8M6p1KU6BV6htfdN4lt92M5l
YR1k4bXiczoFyju1xqzyG2f0yr5+1hSlZrw5ve6hVAG4VlJWD0kne9Ge7M7wT4Ii6WlJsaBCIaIE
erPcIt5dHZSOLHkydxHX5+Uy9PTCysLxs3gyzOQopnWMhjZzYgQ3vMOonP4uoIoZvnyCr1zsRNOU
nCjCAr/bS9x6ndskmtbBIuL9fFcLtyeU94Yv2hhYp/9hKKAoaDwSBhDCX34fOhzu6G/vc5Xn/mlw
kzKUmkzf+c34638YiSL/BuzdYLe7DV1UgXRkjWqT7zTNEBl5addh3ij5XWKfdwsEe+WmgNVCTAAj
nR7DXrogrRuvUSXyubnRsDVF1uM4lGmPcm5GhjWUH6H5w02cDO3/EB2A7yE33MBxf0tfLHOa1b3I
srjrh+GN7Wvi5OGOjUu5n7ofuwkJsKMj11VGdtLZ/+Bf3rxpVilvNe6u3FlbUESWBOLYJke8XFtY
BNXkzKg0d2KAwVl4v6RldqjUCIdc0fX+h11Lj5fiOQ8A2lK7BS7VZJuJ2jyft/rfQc1DDiutz370
oHNvqeVdeW94AWgoP4fdxr5gNqsV7wdVa3e5nKYIXlh7vwhdj1+/Z+n/PVsXgW3eZ5qLbNzBKSGZ
znXejQcHDM3dIiAVhSNR7PeXB7t21UCSAGMMgZu9s/35HxWUbNJdpUz4bmMLzzhMVZWeW9XPUZcY
S2yQYR/SASbPjWW7NiwQY9o9MLodCJKXw9a2N4MCgc1NYmM19wCrvFiOQ/avp4wGDYW6CZzIKaWn
33jiri0hLRCKN+gBkvbuvrepNZ76ckjjIi84CtIOAKu7t0a59nl4BxFzUaMA2bW74BI4LmQlpAZt
pQ20yV0sa88tNK6TP1r9Q0+/AqtgK3POL6/mlTscNU5AD8AMkWrZr2YwUQbLKp0N6hTGfZap/Cis
yQsTkocbK7j3+diKmxvri14d5T7qittM/7Fz0NFal6AY83jMcAY/mzLpm4OsymSNhslstS/J5DTu
yZKmzO8q19GaKKk6cAvmmgBc0Avd/6j7AD1PyBaqOzHI8XMpu8I9FU7i6DdCqWsz8+ev3f78j1/b
aktR9p0EggoCEuD1iDLX1JshMItX2lH/38TAO4IlvunX7CugZVewAelmUylax0/6vKpIVTSZLa1r
HtVQ24eu74cbK7/dc7vIjQohaOTn1PAvIT+0u9tGtYQMXhUUT/1kLKGrGVk0YN8a+W6pHSjN2N9Z
Hv0wDoG8kRVeufU5zVy/W1XU4jdcTu+oMrefijSLXbOyqkPalnSXfaeX5jmdEe4PF90bbuWHV57b
TQCNpGaLJ8H3XA4qUVsCJofaeqCZ+YMxqO6ELbwIV6002EQUgw0swgByZa+kgDwvMdUFhuSeBmm/
C9DmtC6ECUIu1urEfVSeXtMazIzILFrvxsJem1kOl0vixs3Ecbv8SG9xQVLJrWtSJFuS01jGWbrC
PLs1Nc5Ub9YbJ+XarFJdJQ3Y0BEk3pcDFoMsLPBbRZylY/p16kQNcrgpjq1jLN593g2BCrkygxOh
viZvDP78Oft9jJOh8f8Jmu5vMGcwEvrfDTM7ZMUAnVLDxr2sKG7dWx1q4ce0UCOd0THNDlbf9+pI
D1M3w9byq0ct66bPaasBWhSp2VWPEDFbh2zUSO49CiLiKUny/qmpy+pr03arHta1X6+n1ndUdeNE
XHloqHJRm2OfbOKa27r+ceHMbdbYaDtmcVMX8yMmhEYaDljUnF6+8a8Ng4gbNTVeUU7Dtpp/DAP9
RqDkVmZxNWrLG38Ae1/ZXnZjlCu3J6kPhEC2IAode0ql2znr4E6ujGvHHteDldYBsr1aDdTbpoD8
z8vfdGUHgoLg6YRlxfW5L6w1eWm2c9AA/RoDYYUVz497sORQGKc+zaZ7aDOzFhajVpyVibfn8eXh
nxvsuz24wXT43E204S/35BHPG+Ti6SolVuenp6SrcSJnHPNjLu1piNysrtKQU9JzCo0psA8pxNIY
194RxoTpFOuJWczLw1Iswy8LPa81smezLe885fH3Z6lhoDAEftKd1ZrOTxN8nOnR1rN0+ti7bioi
u0KSPxqaJNXuEShteC/HoXyw06F6wmZtbV6/wBhWbEVZxIvhKO0OPcIfcvAGS8ajUZQtfcFE3iXp
XLYAYjv7ZuywhXf7Gd4UAEhUgBjStb/ctWtZ9SPeY8xwPhp+BA+jNKJB6q0MKwffe6p7uqCXt2JP
HLqpl+sRQMPOD7WxNQaaBxY6d9Mq61ca0m8XO0Ebdzq8Aqig+5JcpRtynUcA2FXhs+Z6PZy0eelC
pyxfqR34PNQmQYKMOHhvQDKXc9DbKstwYihjhCeNEzSd/mcikyoazLX6/fKOvnJ86VTABwOaSqy9
rxynW+u9Ruck1nvlnxZhuYeeYnLkiurTyyNdO7q8ihaQQaptwT7fnhIxiLWTZUxJ7J9S5v4xQM0v
1KlMP9nBNEbosYrDZNTF95cHvnIPblpzjIhoGTDy3WwmPVhR6TCbSvX10VoW7+0CwOv1zW0CLAIO
IDPAc/xdFFl2dll1bcf2wEHqbhVafcxmLIi0wbilcn0lhWAowinKjps+5+5E5r2eSEMv+CA/ze4z
OVVR65IO5sNi8OZpWVTWuvr88ixe2SgBsRQdLT4RGNUuLUt6+jbOCJciX9oOpFaXPBQGHlLKy28g
XPZk0237s17ozm9xDW2N3YL1uRm0hmEAPlmzQo/tdcWlchx8/VsgilrB/pqXOmqsGej/Wqh5fjeC
iXU/pqlvJjeSwmu5zCY1QyuH9400YVuMP17Rfmmlnioddodu5z8TjfoiVrdZ8clwyxLwsefKT7Cn
KY41xVC0H7SlhoXREnC74eDY+aPZYzF8HmHFPABGw2SzntLUDstklK8UQvu/ifNAB4MQpu24j3pz
zx6HQtD2wxUhOUtzdkOli/VOOdYalZL0Isnn8Qbn+cq5JtzdVGnJXUgsdxe2X6tJT7xRxINXWt/R
zbQ/LemyHlDZ6M9J6bQPkl4c75vuxC9vyWsjo2hBJrVtSm//VGRGs1T4TIrY9JZMhYta9NjAKiA4
lAhrNwfu87IkoxpQ1Bszf2hv7I1rR2Kr+lMU31ga+x4DO7IcOaJlLFNP80JMXs1veWo35mlMWu2W
YeyVa2zjgZA9ksZzk7mXG5G8Xmaq5v0BlugduqFDCRFZucPLc3rtm6hmA4Ta6Ezc1JejpMQolAsH
RikN7wngiRVm+lIdU57F48tDbT9499KjFo0IB3VeoH97VB5OYaLRehdGk5OIcyell0fWnHlfZzFl
Fj2bofr88oh/f9xGHqefBviISt3eBwxmMHT1oJBxBdy5iuZMo5MAx5NGRUtceWO0K1cHpV4TSAMp
Gny3vQpNZVOC1BKuDn/0EWkeVLFJ81ZT9piCoJ7Ptuz8JuohjNVPgZqyNEySAGj70jracnZ5h5cw
94Y1OU51oIqj29hTdWwqs09C6ViN/eoFoSaxicDSwaWRvD/JZoeCRoXOZuyAzDrmwezcO6LGqNU3
xWMf9OuN8a4sB7wBrnl6qtD+9gVasH41lR5VxElbWBFRRxsVPsr8lTV6dy+v/BVEBPcTaeuGASWC
/2tf9w0uS0ZfxkzA0h00gmszordUnesWpFoUDLoUYVJ2jTqvXpsTyqdtD2pDlQJFxqqpBdxjmbkP
GRpCIpQNre6DmU5TeqDe706HsZh4g2/87C2FvzwjW40QVWeULXnq90COGUXLqa15CqVegImcEm5D
2H7m6kZt4tj/kZ0GcIZlwKUjPLv4KIWQyxu3KjeZW3LgWyWAvw8tGigcIHA6VPewOr28H5jCAUsq
ftBkqPqTkWtuaE1BcBwhZH+uh/nryxNwZTgABVBqtqiKNvWuZZBr+jSVY15Cnhqnc4bu87uhWMFX
BS6VI3stbmV4f78pnFbyD1qU9CNQV7z8vsLuK0sTDlCkvM8/TBkQcUMsyQFaVXAsatxwV7fJP6Ma
XdwIe/6+38FZc60jtrbd7vvbAnKGgvYtxrgWenNc/a6M2sr0bryZpMjbg7zbU1u7mlSOKxC4/25O
XZkn+ijKIO7S1spOLsya9F21eM4xMBYtC+WEzXI0YZfy3egn1R0zZ+68A5oY4xJKXxt/4Z9B8gWT
2/3Wz076WCcluBKn6bD9aw05Nm/oQvVdNFXzosAVtFkKtshMAdwsCWJjTdrP4/tuqkogKSv24NEs
khIfVA5hi3C4F/zb6qX2zW4c+V6K3k0pGJrJNz9NszV0SyKoA1BM7feKsthyqNZRvTNk2v+7LHMp
3wTrPP90jHEsYKo4YxVZAspGxKdkZYjGHCp5gNi6L20w61k4U4B1Tk3vZEu0Bt4i3qMUVn7SKym+
eYWpvhnzWrTnzCy7L5lPBf1o5Ou6hmU7Tb0Mh0SI/xBFyVQ8UIXSQj8osymsHdwlP05J1ePDAEdO
2OdpcmnXBNqw1P+muUU1clka54OmK/9HPgWNc8xRCJrOJq5ZAp0M0bdvhEZP9o2EwpUeBmcuxcMg
tUV/AMhuWT/GMsDNEcbPtP4c9VqgL9WUJhB6Y62SKA+WkpqDq9Hoa7lE3pdV0nyUjpakI+SdOdB/
rXMTVHilN5P1trAUZVzsOmfd5Er2tIoUH8tdwLq/TD8b3AhAWDUT2lrOL3oYlftAsr6cxbI2XTSA
BvXuZmpb413pj+WvLDGHb3SmiVAkSI/Pg44mxB1lg2wMQZ5O1aHoF3MO0RT08HyBB1Bj15VNTQR0
Kv3tV7VlR0gEFGs4VLL8Ry3pBMlXphPtkcb3P6AobJRA02T2Fe3tuoH21pbfe9RKy8j0O8LvxSK/
AHcHmPCIh4NsQkAGxhrKteTdL9sqEKEDc/pXkiI4FhkGkBsoAumSHsDOBeWBQGn+giO58Y4Wcv8d
bENfHbO6E+1xLNOpJWrwxyF0kW0vIz9A2TdqnbX7TRPGOYzgaZ6WLqjyMF96941WDT7wP49mp1SG
MCIaNSIqktodojHI8ietaxH5dRAyHkLo3sODKPxSYXin2i9pI8qHwuG50ipZ/1gsVwZnUyxGfejg
k5VRgObwU94rtwi1yhzniO0vChw9qVCH7ep4/xmjlXxbsQy7V8Wcz0eYPhgVVXpplYdeXxPrTdY0
JoQXUdv3GZVxFer11D0MOdpXofDS5MlY9fxbMJAFovORpx+VSIpPutOs/2Ra0a2Rk2fGEhVmkv7E
xCbDaNQcyzwSSCWkoYYn0nJIhFf5d7XRz18ss7HeBzVwtDBXqfgyi9X5HKT2MEVrs7jvBgna9ZDl
/vRT2dpihsOoqJS2vq8yyFmDBQW8qwuUsz1c1A+ZGpchDNQ6avz/gduaiD9BsF8Vj4DfUoMvy72m
OAydcpqDtXT58hMqIUe5C3InO6jVt8s7rW/sN5Lm3OOaZMFBwlRGqgZ/1CUE/2ivEfq7ozooaiky
lKjVRbLspg+a5ba4og2+/ajPoviOLn1SHIKyKhv8HPtEC0dsUr95jSd+o/JMrJdutDqsaFKvZxdW
uJIvmF5HzpIPX7O07NKomVO5hthIcEDGdu7RgXaq5odw8CsKEy4zeegaSoWnPnPdL65eTL871y+/
WNUg5mPvjr0TBZ2bvXdQMEvPYOwhJy1VM6SHrGydrZRGfH4g0A8Mgps06cIp1cyz3QmZnixFuyoc
0659OwtTF9x0cvqcmCY1r8pWTJvyCutnrudpdlzaZulOQiw+FR36PN+ttSqyg0+FDB9JWNGfOy1L
hkjmrvOVWl7bHwstbVUIV3T9rVW92liFs7+Gq6EtX/EvrtooSDV519rkz9HUCAPRAZRIxcFlzwSh
odXVeyiHxTeQHCDxxq4f5zAI9P6fNE0aPGgqpf/rUon9WgLqgMremeKf0lnc5pgiHOeGwdSju+jl
jBUVeb5B1WHAOWGR5PXvKQe+dWgdt5DHcZw9L2p8vXw0oUg8GfBF5qifs6yP3CKzviDJR+lRzwe/
/pz0utuDCxyrf9cNycJxNLT2uKYV7mqmh+WbbchePyBq3bcRqt/zlxrmUHfgldUcTHMqHGUF4Tm6
GMjqGOHamghXwjhC1dat1tU7+trkAfbxNCATAGaRDbXtGoCvnjjJuVP1RsD07JxJMWd6C5EjhKlF
6B4a8lhMmvmFSoBqQgBkwCQHpaxfnQyCtzCiYH96C7ybsJFqqDD5K5cnax7rN47IOi+00xZgGU+k
eFzMdvlsK7F+VmXDXk3x5vjtJwRzR7USRXN3CPN+LgQqp2Wb+s3JnlHoDoN66BfQXshxhloh7fKN
1Yx2nKc0+FPFtYBBXJaJaCnG5nNnW5k4FSNcgZGGgrpHW2ltaDTZXTzjJ/4vTmhIvY81/8KA8njO
NT/o6bFqvel3Pa4WctGGDQG9kh3XoN6p4C3EjyQ9LMPinQ2z6prIShy3itDc7P9zKuoV4VrrWXYq
lt6TnLI0+E3XocXtmNtEC1fFaxnhaL1m+E3meCLS7Za/h9wdV2KLTFGCVqVN1AiKoY+MtE3L0Jiq
4DFLM8Qz9MWZo6XEIyi0rab4NpZD9p+qzWk8JJ70F4rZmvuUWrri/DuaXdHbKh0CDFRFQULxsIqG
dQ7toeoeV98cumihV/cB84lhOXXc/fHgzklwmGVChFzzEpmUCJfBB9edo+4JfZBX13WT9qtpK3OF
nJKKT+2yYgVfKXB5If4//mONRM948OaEPanMfu7uBAy6/6xKq94LrbJk6CAfPUWp79cimopgnA+L
2G4tOhbL05yq3L0rzCJ/iw4ZUkodTmtOVDnt+F5g3bCcF4VSz4lbQn/vY+A8ExQYy1ENsg7eoa5X
PCG1VGTH1m48eaicBUzdom3ADN6bhRt5Tcv6qOfISoZ1qvPsYHyVeQijlHr+RtNS6oR9q8o6miCA
8D6Oc80R5bb/r1r74v3aLcifGXaGeSYyWat5t/bV/CswhvTcuZUTcF76+ZNyF/WQLVb/SdclzyAC
+8UUVk3XJKEyuWEjjBzkFEpb5/HXhEAuw/dAOLjt5H4v/YITpq+tdZ8U0u/5AgqeYdJyKUdGOdVV
aGvZqMLUVO5bErp8/n8cnVl3nLoWhH8RazEPr0B3e7aPh8TxCyuJYxCjQAIJfv39fF/PkHTTYmvv
qtpVeYKBrCzDNljd09FNvg9MMVMXl8BGUYkkGulSj9eBzyuSpY8Ij4jESKqm6nLH7NXI8WucO4WP
05BLNNH8S7Flj1MPgsc9kwxOXpnMmMumYSdh6noar5aMgH/Sj1aBWwBNLFLWgazGXvmclWpfu0+C
QG2FHWzjvQyDrN+caM3eE6wXEAb11PS1tZF7MU1TLefl0AMWNUizFoBp6UzFomzscOBHB+YkHqf3
LXM3WfRwAlcEcDbjVW9F8Dosax8wf3giyOXiI57M1sUbz+7shOhMI9QgJfb/mrvCjNVjmB6JzZsQ
TppZN8LckQmrX3K5+405NzA0GpM5Z/7udhN3zXF/7f6s/ngsV2PYOM/D4GJWo5Dov3nfUpQiWnDH
y9sYVWuODsO/Gom8h6vDY5QEJ2vWl0zI2S06Erg/lOvVd03Ca0eUfNDPV1jYe23Bmgc3icOw09Ee
DuHDElZjm3dp492Y3fHMZUBkp/I+NesrdhkRn9qNevKS9tj96GTb3pi4Ml0xJthzFnqW9ueMRE/n
jadiQyJqYG3RrMumc5yjKkk+semak7fSiBfZyGRTclS9sYBBWv42XbjhWpOJpM25ZRz33nOQnNwy
HCR97rc+zW6w+cPzLMSkcixg/L+4AES0INmIWXQyy+Fk2pFDFpKQYnI3G+enGu3klOOGUP0JVk//
OOSw2NLSfIw8p+9JYMFLbSm3vfs26Ehtt+QVBCU6n3kWL6o9skdkDdz/R7wv5qyOdAjzds7qv3oO
qt9QnN5QROnsbkVchZK/FuPchwn66HMJIzrsxo2fB9wgl3x0lu6hlq4krX6M7G8c7vBCzzzrp0U4
SWXKPVvHP+yGLz+/naacs6EfeXcOb/1iRv5GfSxILkV62HXe0b38HvqNr+erfWuLHnnyQ8Uauzn7
Ti/+MqLZr172jQL77zmi4SCXjmlim03eNiFFuLIRH9gYD5+znhljUP6vqgr0PdqJKCy6UfZ/CQFa
/oZ1xq3Rhxh95XOjDlHq1gnfw5XZrEAyb94ZaClkFCxEoinl+a6rh1AUuye2pqTNk9/PZ4AD10e/
f0Q2nmVObg6zZeQfwQf7dnQ+jti0Lbsog77ds216F5Uwn9E6IBppB0anHBmM80jHHjG+rnNfXbZ5
8Ey+rtryM/fRLE7EUiuEq2g7Nbei3X8NAjOyXCeL6xRc8O1NRfYJ1Wbp9j+OqcXt5FvV/jd6iI4m
Z4h/NCyvd2dp9oyVkElmwS0G5EKWqRrqS1ohMizpOyVSGW/f5GXYcF7I7bIHNX12NY0IXPyVyXkI
fV7rwfaFW8XfQPFQc40TxLL8Ix8k7XKzH4IZsNZzf/q+tD8OJ7Q6jxEhdSU1unqwcyC+4liHbRkp
p3/efFeM5fehvp1ITllo+2N3Ltju8O8CdOSgbUqj0zN0jy/pHkMlKGOsWyA+cbj+nG797KoDLWTm
HER5M+Taq7HNZi+ntVre6nRPbZG0mEvkzrI4v3sujT+VjaePLqiPLDd9tlL7oyliIo7purzQeinl
TzpZ0fZS/dz7JBL54tglOXPv7y+tO4nfCHLm//DhGT6W+PCSi928WRewawxKKt4lN8YwrlPRHENC
+R8Q/+YDEw7DcdeEv9d10Q+B4O/NBWkXn1Z2Q8/UfZgKb4M24Krhro4Kd7bmqeffPffCyZxLPHj7
r2oYsudq021WVg4SL96EeeFmDgHuc0RZdFwNEobrra2OpnD6NUB4lh6RXxozireO3veSDWn2YY44
pI5nYxtR77CJR3tTZf8w7pu7nGZwWU7ZUoX9Ga+GtC2CtKGg7pUZftI1encGx/A1D2XkMYAlnlLn
yZ3T37Zq94/Q+Pom8r69ykjA3D8p15yVVEf8hdmwjlRJtIl17gEBfOo9Sh/X5JiPIohb8Yf+KAvz
PXXGG/ZVdAJKsSI0AA+Yq+tGHuBIanYPc2kz0wLVuy23R3wsScZAGwyXlsncXi2YXjos6keOd2pU
r+5RyOx7IXQqJi6mGQiK5FF+fTz5lz5X/thznQW7SW8dady3tVnWRzZnaYaOcGjuaJoZ1/aGQA8U
EWob8n3zAezE4QT0hWgK+7yR+N+fhsiv/3NJyrgafX96NodSDvENRKrklZfaqTRVk8gchyQzYlqR
pqJomp23Y2WdBbhs8/dTGjb9n2Pzsg/X0UtLflrmwb3OR7bmW7r7pLumYOPFusrgNXC36aPVmSXB
cUmNyRurpHvN3LgaOlaziIKUMtcrGtDlOo9SK1/qUDJvxNvcPLhOxrRMR9c4Z5YlYTnYzYye2yb2
xrL3ifjhWM2Ye4ZejP9Mm9jpM+43rfJ6Sw7u+ixVP7rWVs/GBhWBTxAX/xTf5qHLfBYbE69P/7NC
Wz7j0H5vaPvJR4X4a8i7lqEsVxXIdh4uWf1bY+tXF8M0S26Yuknnk5RO8M8PTNqUGGdPXCt6C448
kgGrqlPmZw9VMHCnzgA06uztMu1v9DFvj07fDg3KQ509yXhZKdCOewBsJEugSwe0dTwd0eRwGMj5
9HJ3OPybaZ3ikA9cxe9Y67BkA9U4/OeEXnNPIAa8brrY6Weyryos3FjYV9P6Nc+r3uMbZ5mc5IbV
xNSDUFpri4NxncQ3ZGHbL4lHF7ELKPW+ZLgDy9Shi4HzEGUUzkX36+e4pR3jWzWoezqzfb0M30uO
eSbAeAo7Svu40MZ+jFm8YhsE7/6WkdPWMJCrdsIXcE0/5Jj1rxvZBlwVFt9bFJcps1h3TNtTBpPV
MGlPvncKh2OIWWxL3BeIQGe5HvHsmvOs8uOHPqqCm4QX18/TrV4/bB0Nf+jg/K9g2CEEGuJYSYWT
AR49skogabQ+vOVSjcK9ZZlVLki4q8mWqanlbxGsewp1ltUKY4ksVid91MuPDazNp3mvO3miFwBa
hG4TKm+GZv7qXfK0oH6q4e+21JTPHsw2LU06Obx5hx2eVOc1XwhzmLH9ed1eD0/Zxz1szC/OR/DM
GnL4h5xav8utQoeKRWI1fwx4WNzX9VT7l6Pb6t87HWNaLO0OJpQlDGP50fnTz9ps46+j89z3bfTk
y4J107szqCW+GJSKj3gYJL+FqCt5kmrv2nIGgRvLw4FXRILm+iRjKv/fgd78l8Kf6L0f7WALXIwY
XOlU/c9hB+cvcbeKOXMrL8maBh1es67XvcZhheNs51doSULufzfP8N3O8n3os6WIXGvtJVtAWGhb
Jv0Dwtr/r02y6WWNmunWm0XSXenBdZuyw68kLAyXic11E7ikkPjeofLdhPVr5cx7ndvEb3+arHEo
m9a4wWmalujf6CQ7cCq8z/shVpwXm17IEGi7c+UJ4sfcyNjYBIFDon94td/MFLU6SC4j/uBpzrlE
XM23w35hX907ChHlTVRTBeMqve0L0SJVxd0bDI1hmCbnzPP6Jvk45q+7TCzzgmbKuQ6kNRHiAvjD
XGadTXNaj+1jZklhzMnuScHiWnrZvIcVGPNZipBgEU2FyQek3gLKZOVgBbXf/1MADODZnovsc1HB
eA6REXpFqNeA8blZWuAEBGx1Pjs9I/EhcXrJo1HiicziBc+qr/r+ae1mkn8bM8QTd+6UZUXdzsuN
8bGc4yO2W1sO5EDf9/OQxQXxRO6Pyi7xl4K+eBnrjR5Dd5zPFT/iBZwwmkLKk3KyMuiRv/raYJRq
RSLetjXYgjeCVMLnGQWZHM+phOz+CVet/q2z71DjVbqScHlR3HXRBQd8ed/5sKlFMA/LnSfQblyx
g7UNp32bqo+V2nFNZ2iHcyuTqC/6WE+foaja4zRVfbrg4xkDPRNslzE6T9v6NivTgLJSs5vLluj1
PtOapXTCtLevZjbfExsD4n/R3smnXXjJiPvCEhia/3a4N9Lzn7rNuuI0swkm8nRS+1c7xMHt1CT7
awS5+nPglEY43s7mabfB8ntq5/jHCMEOgiZixs0xaNe3HmH3dJeQW7MwEfWGsXL2aZ63wWuBhLYt
YpagkIr5QYKuLt5VP6XB1gHCRHsUAO27+6QJlEe3PsSABYuqT7ACY0KX0+507i4S5O7ULF7FzOUF
4kaS9sc/HokIy53Uem65UF/fWqcLnlKQU9oNVDf/jOv7P9dOOe8Ln8XLRzerdngh5bEayrT+meiA
1VufERmmezLtjQbTkmWj5DcOSJV5wGC0n1hB8818ais+DqyGjW9YwhjDs9sEmffZeyxR5mG7rPqc
xtVGJ5PRUOISxkRPcUB9ppM1r2JRPUQ2dG2x7UP2MprZzlc+lq37ZRtw+/wGF1x55RuGuFPkD3Y7
9cFY/xwdNLHAFwuQTn+YJi5c7D/bstmbQ9+6cd1WJxscSVaOY5zqXChMysvp28iftkSPz+yG7G2+
4EGI6DsxPIguW8wLQMSkijbr3fSzcfsIVjBtFvdGrd4R5Qm3Z1MoGdCe6bTqO14m2vQLxNBx5auV
wWGO5TyU8zDMO/gpSyKnwBtdBkCBjgNoaUfYcca/3HpPrGFsKDa54376e5Wm+OhE3zJkGQaDeyJG
xP7YklVnJBUmmj3yGCorJ3vGHI/8fLNf6BjGrdRbKm+5tIf3bTHBVdb289+OG6y52lQ3dufU7EN7
juc5exw2NXQlLwsQQusn3xtSbdxlp8ljLTUXa0SDKADY5fn7evSuayOm5L5lUPhb9SHGAPMW/Jp0
s09l23vjmFsca6Yi69mKwQTw8L6iMaSzyYHDdHzxEunrpz0S6/EO6GHV/QEEHp9C2pgG/YSp/7HC
WO8XD+puuB0I+WEkWJtk+DGxFOWfvRkXgxJQMJyvgzps6/OWLM30EO6ysnltjmS8NsDpC5NoSOAy
7wVNMGi02G+GIFTeO2WLiSaT7DuIXJhljfNecAc/WLcX0ZOTYcYS5E62W31iS7V/pauq4msfGL9+
jOeNwa5Lo90vB3c6PicBFPh7/d4SvWgOmuaVdyHuGuF6p4CS155EjVi32DTJ01TdcfDOiD9WZlPO
D1SqZzCWE1jIav7LqQpvcMiK9S36ZH96IykjtX/b3lkVbzDFJ+8YH3leSij70IfpSmmb3HbBs7UP
gvvE2ljcMO0OXeFyMdKJGdMgda+48eO/UxzJ7AKUP9RFnyr4kSaqs+0EN5H9aPbMQfY3H/7fYA+V
fe6rWK2nyXRdBqs6anVvwo116iYLZ/fSN77v3ePJ7ngXpxWQes5C6T1T5+YvGziLS75vhWGFhgs9
94dnPmXdgoN01W4NzUvmfW384dsdENzcnQNATP2G99nY5x1ZAPauidotKCRrEDS3uBIFBV963t6x
LFrvPBwqlk8uktQUME2j9+RUcxoUTSoz5ymkYZPnYD3W7SGrTAolyftu/vOmdTH3YNNJ+O7hRJKc
lFUhzMq0++am3VOj7znzni6YKiVeoZoXoAynNPHzbVOR+9eD117KVADFXwem7+U1MC6eDmjruTR0
lPqKOsXlcLVEWjZlFAujLv6KbCgnsWb3X3vgIJUPnXEBc1yg82LeJzvej4mi9vfMrao0y4gO3eKf
M+Q9DsB9jjDCvXW9rQVkEsGyF74MM80ohEnrTQbQ9nnIHU6Z5USlTwyqVXCu5wo3QlYIzHY3ZjPn
Bkr7sKWm1ZleWnwBfO4mgTWPXe3qlBNpBh0fc63a7IQGILZFNentw++OLSxYrgmPnAOm46u6T1p9
Vt0RMzVk5Iyf/HEbdbGERNOWigy+/VThOOKXjQ7n/WeXDr4LORmu8WukpJfcZHCpDIV4KxaBM/LB
SZrTb8tsK7+QRCRMxeYFfABFiPJRin7biLbVu9b25tvPeS/tEYr2xL6Oz9eKDzZ1Gmcx00NmxuiZ
P5wLceLL/VDaKK889JphKgKP/8nkpAi39+v9auFl/xELfKJzoi1S985trGvOMjN0EpGhv4Shc2jr
mrge5E1ba+7BrnGOuETxccB2o2uWewFsOgc3pPSELyHjLCq7VmOylwNOdiNjQrUeP5CXzkOOdiit
oBNG4z9O2VpVZxfJq3yDeFD8MFs71LcAF7D+SmgNpgyfFZ9623i8w71SUNd1720/gN2b+nzYCuNQ
7NLiuZQpy8k3TZRq+zCuiXMfIadIr4EPYpk70hXebQTW8cZtVG2lBlegvoMhvfg8BZC4sAuJAEpG
KDq3W9O1qH01mxud1PGQt4Kx8UYeEYbExO95z0CwzBL+nrHAomKHtUt+g/ajCb3pKCdziKoY4kMS
ZT5PoSjbEaHOLzkMtLgBPFSbJwHk9tUyCeU+Zh1rmedhG1L33iWxi1K9gQ1AXkKI0N4g/Q+iE4ap
LZ6Z0Fz9KbUji2rrotgWatoeNNdDzus8BBXy8v+ibwOUn51umgbWd4OWPcm2YsANUVNHLzIW7lau
G+7Gn62u0hlWgILZ04gD1IDCupxw3MWq+RIuYJMPh++1onRQtgYnHZlMX411qNZzhly5eVkXu9A3
IMkaz9YhZUP22z5dGaP064B88XZZ2nQpfaEP6EMEHWXQeNF4lwTtJK+5zobqKrYCLERoBSO4iGAj
NyUQwzvAVhUXYk6rJk+raP0aDh0LLAf6NbyW9YIj1Maqx6eUnno0sFzveMLY/wMkLoi/1ntwBhN2
/Ota+N74wmPTUFoqTObSl61T5dFB72txYIbdQkYQnMcRq7VXvDOQoSfE7P1rV2WPm5HqZ06OESly
D2odxucSfsbwnvnPCC2myS2GDpz739Sbvr1gBtINxQJhnZT+mMTbeQ7h49lUs846T3lCGDMB2667
bfK+drZxwysZLOYOUavYznE7zR+cUXo5bFAs2x04ipLn4tVEnSv/8GFAtmP5ycAwbI9LlDV3rCgv
9aVZ9i04T+DAAAFbBzWrssMbUdKMQVVKv+vifMG+HQFPvID7qdkNkzxixW3IrROYewEtn12EoX4U
noIVLKLB+vuVPy8MbKujxHoeu1leNHqqugh6tgzufHixoaxW1o+vUny5ENjuY7eX7FGvspj83TtK
XUfTWkAjcClzk4sA6jr8jryJkvreEheF8/hoUsC7rGseNFJNxELNGvHFhHecYuHp4LJn4/KrHZf6
YWMFGrmL4HN7WDAP54NR6UfTzPHDzucei6wiyAfYUkw/je3933grdM9h1MuPuvIGxBXbER5P3+Ka
9N4LNnBV5EkKtyBwbVmAP01HbjCu/Qg6P+nOS08YUO+iKbwc1hn/eYJ3+dzbSo9nUvSi6ML7p9OT
3yRbf8YDAgGUnvZdXnwn7uwlRi2gCiXqJDqz46Oq121lEC6XMPwu/qN2f/KHecudphn1fpOgmkWX
aXI8v5waczRnmcYqO+8tgRXPa7WJt7ANeVvFtFS/OlKZQCdsGHxA5aDRapfOvOgdMPBkaxN9LDVL
IfnM8AYPTEPCW04t+qHA05qiapb5Cz8odygFvM8DaF+HZCbWyRMuAwvChTTa2jPMud1BBprKzd1g
EmiJptUdMUesY1DvwR3fmslmb+0eyy+EwGF/H+6uQJA8sMDgb1M/FMnUgJ9FLuFn7ODxyV50NE/N
FbIskvrsBir9uibfhARd9PpfbOb9j4fOZsBcM2UeTckh+oR8a8UdEX9c7lUcq/A22LVS7wYtZHKu
Ol+Fl6WhpNzs4zSLSzcORO3OKtjQw/hmYJG1YmhpgYvs9SoS/YIVMGfTcWL5MbCe9segpv7PyXCO
LsYapxoQYbKRr1qL6UAZJ0aat6AeN7RTwSr2q2Yn0+nibLN93qyB7QHIx1lGw75npZ/u8EK107MT
nzZi20spGV0RaphdXSFSWk3J/+o+4VkPEjaxkoihKbNsc0YpPfybttRCPO0JRPOM1GG+PXxfT0VM
cNvzsOrjs6o2O18j6uNB0DjIXBEFMZzTbh9blQON7cMPWGzUESrtFl7idIKrzlnvmHBilr5qTivQ
anvfTa340Ziu78p5wojlNCZzOr33fdC8s2Qwoltb4qxFHzisXrFXXkUtx8JCX7meDg3mTYP7R1cG
fQ5a++hAOWW2P0o7B/YMs1g1phQtOQNJFJGglRrCV8rE76JHN2kW89kTqRrmawALVxhXsZLcj04z
FTPoizg34beEO8P2BWPAQMofxsdk+7yYhaBa6lIXnLqg39EUHW7WFyr2ONpqHjTpvFUs9V0/emuM
gNNHJjDaqfY47T4hrW7mxDfeWE/2nvr13Xbi9olHRhKh+qjZUwchrd0KWREsyng9koY2l9uY1oCj
2l+acvb8eMC3SH1H0MoUiG+fshklMHAQekLcrKN8lex/wc1D4JZ2ayB6UEu6yBgowIRT1vbwy2Pt
k+VKQI//PpQAAEtAfzc6s7qjgxDN/LptItuubWO9f7Fq4uq0gGD/1x4KmRB3YHMNm5rE3wTjsJ6Q
r8csg9gmLGEEo9cZQUx8Yhmh+ofDIeoa1u+9pyP2h/ayiipOrhtyOVHxBirwuQHkzEwbHS4qICby
5lzTCKaXiN/0y01mlrfqVifi0iM17n+rBf/9nF4CVpmti9G/Ativb9iid9br0I+y7lvJcsgiHiwT
ug+IOD9PMXh47o8pMJ1qU8/eUh1bU0SZTE/p96JXruEEvKsIO9rhwqjTsKZXd01/g/a4s8gqI8US
ewJWduY0j929h0R04D0Dpzix3F/djMu+3Dc6rugW49V9gf7anlneyD4WNBTLN5HXTC4Is9uEuT2M
+yWWzOlyDTXZlFA5XnDuMgs9AY7eo+myQNnrLJbnxISuKck/sexirqNMc430zSA9VsY/gZt30Hae
8FGAg7KL244gL96+xdM1VDzI1HsyBpNzJwK5ijKbIXKL0O2w/fMb3zn+Q3UBdqbnKotL07vRfY+K
q3neJz5xSxL0oNYCXYm477X1xsfgMAs0ndqb7BI4QnxHEyjv2WWBEtcvR/j2vzmbapPHrtT/7KRb
c2tBcadHeo392/8grWh0R3dyL5CndBthrGf/CWxpAglAkUCAlm/nu0mZLsyDChPc1wMElz6pq0F3
KxoF56c3z852txNHN6L2ypzoAQCr385Y/UfhmzP1R1AizLKAv7EI0u+5w7CCgeyoKRUdq8g702qH
xySzp5aRCwAaatO9QpKc/QrQb7dnvYacmyzrLWLEINj/rlu2c9N1M+RxjRaGQ1Xp+sthOWV7rgMH
ti2tuiF4Cpt0RwcK3GOejmDdPpDEdguiVLR3+bwd8XAJNXImUuIzR5XBsStVTDbZno619Tc61Gr6
pelzatZIJucX4bZ0gX3k4+WQBcNmXgm8yPTfGFgXMXhoNPst0yHty4Fbl/ukgXwQPfhrGM5Xwmxc
QzWatv/8ZA9DkIwo+zl6vft7zpbkR4DWfv2e3OZfQ9232Ytftci/WWppszvjyrp/skfwjTmlIp0v
fh2w6w2qg/ZN+tC1/x0CbOhuWeY5u/NkAkMQ6q17idgPjR8cvfrthQan8k9+BxVC5ky2OSBVTrUw
q8a1sHdtBKJ0Mmu8/c24ULdCNVJShdXkjoSXzgzvlecp0Hvc8x5bVIVDHgu5IqAYmW2fdiCgqcQW
bKxy+olBn0N59FuOsHXB2ZNwMdB3++18wEC10ZvIg6zeRaeI73R4VLpIln0CzJr8NShqnjuGV+ts
JnqIOJUF+2rLd4fKRmc5Ea6ogOZRQd5UvIJZsQtQyKKbh3SiS5HzWGDuzCdMM+kuX4dtA7/5Vjiv
+4ktpsgvPIDtX6IzvcnZoA3805o0SXiv8G2qy1BhSX2PBwYiaJn5Ur32oKzHeSf55Ps0ZsBq7Fa0
fXHEauzPIWKTHTElY0uL6weqpgAwgLofR++eBCoqaGS94dI5Si63ZuvEq7fIQRWbanenXC06WzjV
ANVxCAL9eBCP4ZyJnxuC0yjrWt4Yb26b2zCVG/1osKGy5NHQZY7C7A8jFgcYg839ZC/KtlPLNKlG
RWed7TdsdLT9O6vKyRVWhOvzTLZvCyAv5W8TJf0XbGL6SuYNoPbqVwjoD/+4Zwuxe+xZWX4y40Q2
pYVrQKO57v5zT7sLaw1h/RxuXEKwktgl0QGZRRdV7yNgdle1nc2oguwOoNFLyjVt1Advw2zLgaEe
ctszZEVM9Jq/hnTbWHfYFwRtex2lX7XN/PrUCtXZAmmbkldZMwdfg4NA9RT3yCKYEElPw4V3bmUM
o9zZPysi/p9WcUd8s9KxOofH3LmP3k6dLyAi/OU6EGt1XLqwDn6hc2KNwd+H9NUjrXd5lMjsNCBU
4hmQk7SaHtd0p0irdMPxbrNp9LsRXZtcAC/gu6ZaiZsg2TPWErDy7q+41DXi0aR2T0mULMMJVSry
N9Uv3u0hDziGFu/S5mbAGfO/SavpqhonJEn+XPGldmEqfaomN7xJk4EqGyyT+rUNju+ek6alvjOQ
U2T5kMxAnejj+bfHhfJmm1gtRYOVTnByoyZIrwZBG39inymUaE3GCB+pqp4SNlck2rA2NsNf26fr
z3135vXGSVxDVGm9hc/Si+Qe5tWw+p91ksCPhaMPmG8wH/u1HT443owjtHM+KF944pJsxVYtFmPn
Y40YssBgbTOcPcd6glUEsz41jjN+4tLBuLu77vIxib6dzkiu0B232wZEP5ETHtGLj+5PorBU88o+
jXljGmFBzqZ7Vu4Htyfqh8BlS2bhNt5py/8QXWcsi4kr5YxoZ2RWbpAiYx6YIx9atJNv2FBCm4Vz
M/9ll6DTedph4JwEE/nPabWC1aijE7cgG5wiDDWtKlKisT6IvG5/7CIVSa4gPpp82ZFr5GIQx5aH
fSPQU32TgHcpkT725FUKjUWiPRTfG0TkXJjA8QFI1I5fmMYI4zU8hhr+Ab3D32RlW/k62czRX3fu
ES/nxEfwXVSuDeZLQLNWffPzmSg2CInT7DT0YLjzT38Fr2Nzo0fWzwAJfb8vHRNQZldnCkGj+ELt
3TBATaDIn9GIoAxECD/663acepU66iSz2j7gtWTiPwdPEm8U+kb3VibhwLZTu/rbuRHZGpxiE+zd
VZ/YcOZ5RVSK/ug1mztbY0XJCIM3f25pJzkOLpwGYLucPnDrYnmLnyIQJRznt3BIutkfV6KgylGA
9+LhcFU/n5w4RaNFXxKGPNxwpEKP81at54WlF3WVOoDnULIH6tdFe5w5hYZVlex7ThnKmR2prpAB
IFdW419zwi3cR6LS6IeOSe0+SbSqy6TRdXIXB7v3J7BYo8KQbia8gBvZ/aJEZuTvTiXKL8SG1v3m
W/UlSw8JpbyA4KVbGTs121o0GGl6pTzTtvfH7E1/GYT3Z6paJy5sxIh7R8UraZy2FtEtYu/sFUMr
8TcxGmW/gqA297SpomFsxw08H5KNqxld1ChO9n+knUmTm0jUrv/LXX9EQAKZsJWEJFRzuTxuCLvc
Zp5nfv198Oa6ZEUp/N1e9MbdTgGZJ8/wDhHA0S10AQhFDGBDukclxeAedTU8bOvY5GoGSmcvhzEZ
OusRapQR7wPRJbfouy6d15LqpvctFca+6E00ulytboiWmNn9whrISk5AB4cvrhXE92JgtLdrc7t/
BeHrfosUqIRbrU/G4ZRPIJy/Z3mXt2AHnFpC3HTBJSsBBWRHSTi4XFHZpHyMtor/CHvGx8lALZhh
XRFYW675Jd1w9/WIj1Istaj4GoV10Mbe0nbwDIpnmtHxr1IbtNcKCF6xoX4Bu9VEff5dywtyQ2QD
6uXIvEfGnh1lKYlTMkUe7pjruMoxY8BF5LG3DR2DYlfrQGw3jmWmlpcaSrPpwC/qRzFFDN6MAZYP
eUudLrupgCHqZSoGCzgg1mYepQb645D0i/iqetBQOwNQdXbQpQp+SOyVn5s+6GEzM0t7gPEBTKqf
gLSsAjbgcLq8mDvfpo+9T+U81aAV2D85ZLai+RwlgyaOQBDRKWxMe5wONe3MmkCQO98hAZtPQCPE
D+L5IFccVBru6R/W0Qcj0vsKXD63c/cUpWPJNAaEaOAl+TSPXDx2nB4NEQoybDlTVlLcF+VOo9X9
pawjqz+YM0UW86iwzO8igY8EvLyg7B/1yK7a3VDPw206pAVYUYCNFE0mU7w7SBOlDqQ1Xhjc52aF
kbLVxf101Aw61huapsZRVJnUwWhNMHMgXLTJDg2f4sZOitp6wEMjavZSW9ss7eDGj/yg4hsYYd7P
ZmHGRaY2GxF9Atxyqw9mMDHAQOe4A6KLLj6MlrGc21OiSjf3kFFT31K4cuDo0T92DsQ1fThqEeBT
gA1uS0Sk//0CuHwmc7ZrEd6FTV9096O7LD09CsUuhG8aUgg1GG8f2h56/CFvgkA986MKWrLQboLt
GOjmx6BkKLutjJhCV0WRGwCkKwjAbgTcb9Z7eOMDo//bQGi22hcQFm7SlE3/pHSMk45U6IDrqa4A
wMna0IIvWTr1NDqLcvxlAyJYfAquZjpojGjNE1B3UkxZpOYemHrGRkri9K4vjRFkKfj2F2s9ENul
IBY9kXa6r8AVUzi/KuzrLXQsQa3alWH0Iuso/A5GSM37CtVPmxoCrz/YVpYS+zr/XXCip2dy7mij
v4qxasYNWNjkblhoW55wjsiH7ZSn7a9JRDSuU0Vbkpi+4hm0uuBrx6Tsy163+2o5lRzlEBeEOH6M
wzyBXaE4yp+4kQtw/Ez1w7sIpLNzAhQem7s+hUoK0JER7C6Yu/omz8wk2NKhcz7XqOWkB3h/5DB9
jjKNrxojjU6GiMtxS9M+g1zDuAiNzZB+3yYMmFlvm8xqq89jmXLKhEiQvkSLFC8Fu9C7zqON7WQP
gGzxCJDTDLNkFlX4gAtfyU07ZJNHX98KvDwZ6V1Xmul8LEKwSTwpdul3HDLgEWsZ90EPLaM/ZotD
thIohxAhbUhGEqKus2uNluveNatS3vaTgjKgaAAQdo1R3Y2pXL7EjQ3WraXb7m5zM2CC5qY61YxI
hvkxZx3eCiyDmANcUYPQYS7irc7o3/ZMnDxGLzfh9HmFYWk6iWVfEncaUFLIKggrPQClSZ29iJ3c
Okwag09ktIrmoDsx0Ni6nc34aMkgtvZDHJkr9stOHrpuDErwaamsHpa8iYsnzm8p/cDQxsmHBEE7
OLP6h0jBgt2WVTQA9uQlkoWjOCX0yujvEPKZnJNbNcV9iCV94LszSiFAV9KF6iGeHZArQfJrgaXa
+IwqKZxoRrmx/phrtlNtkEJLLXZbsmS7vIvsctcwEv3R5ozhPdVqZbOtFd0j0qolfGrB9E/f687E
PSMmS0u9AGCHPFQDA6xjNTSKbBERy18mlyP8DIXx006XIikOQ28N42NnlKmEmJfNn9SIEwJLyNyB
bGA2N045hfpB78CsbvolZO6AZgOBvQjhGtKBqrl58hQYy2ZKpcEPDRIGGrTlMqDGuiZ/upEKG4aE
UxRvnWauDS9H99qfXMLnFqQkYqg2GXLD/TU17cd2CBe5GVvcokoSJQt6VdjPH9s0cJ5CZjcG6QJw
/J1udfgyG4CKwCqXEZTlArlnGBmZ3Y4bO1D1d2YcjODdwjWpXq0ImCAvJ6ZbQS6YHgGCG6knTLXQ
pJG9FTPYghDsIXkTqr3R0Nz3Z2AwtKsKoKOkXane0gYEGrer1Rhr2yRtudsC9CEtf1oAgx/tKXd+
MlOASKUFEAE8c6on01vKfP7IKWZCCJFy3jjGXBoHs0CxFjGEwXqpwQ6Wt6U7zt0prO3hEwd8dfwb
+tDL3bL8aXbm/AuobQz7q9Zm8FwOCTOtbQFRGrLonms2jz3dLTum1xDi3IM2tUuzncIgWLwGe92n
ku3+WIJv+sVA3N2B31t5RLSbmy/LPCwJP06S/46UGNBChrB+YPpUkxJO4FV8svXRIRdvGmdTBgtR
z3SRZ9hCmylKD+sRG+zKWuTspgjt+A2J7Px5cO3ug1kb7dcpV/MxQ1ooPtVtJm4UNvErAXWEOJPh
xgIGV+GbQDcrSG5r8GtfRNQ4BelkaVRAqAncbHlVTx7SUwG9TDxb1NEZNSfdzWYErccdLecQOQAX
DhUgPeQYtNoBXeCExSP2a/VXRHGj53hOta9GXzC4yRW3yS0SVpnp0aIc7C2gdedWJRMkEBx8LEBM
OiaBZqoAO+SBGI/rXJOZHYD5cYO+uXnXWlP1Q8cIePT6yUJEADEE+N7KKUN5mLAEcJmnABd67mbp
UtRx92wokNxPLTi6GM5L0MudCzf0xQaJnBzoH0wv5IX1Z2ml2GiZRhl974h6k5fluvpRa6C1NgCE
w+mAdL3+nS2BviiliU4tpMbpAXEIaxW5W2wLa4ImTb3W7dv2sai7BkC0uRivsubC3EDCB8lbKtS3
d+Giqg8xPjamV1d9+Bgj+/STy1zJndZncOIpTNFJgLaV/SiYxE3Ax2tFLbOMFgg5M2Vk1QwlUKDF
nAGhV/BNwbU6qX1UgoJsG4GZp20kUGpmUIu2xFYYEWMKawpd9CViJIg6wFv9IQ3LIeCaH+UXFDpH
uClmbj+EKqT+MRLX/DIESjDRL9X0lMRZmN1IQCi/pBriL61WcZZzztbv5ujS7xCpy9UWOaPokyrL
ZDjW8QLXQoXKPWquKcZ7uF34lg3u1IOFFLE5nxwJYpTkcaAPUqZ4om7SbpJf53Fi8j/1bhcc0p6q
xYBwF+8r/Gd0UqN2bRhDZrQOi7bMt33djb0voM+5O5lSqMIWHF11wxS0zTmENb9C60ta0HAsk5QZ
J3oQO9vokuq+CAPkKdi9+seUaFEcgFvhHaWZ6dw+p7JPHtN2Xl4NmAr+ZMCIZOrWz1AJh7IOcf6e
7QVikUOr2g2kK7ZWRRbgF7K2dGAlGtJwVhyl4cFGV4E5u22V4W6yyC8P9OIj49vUTuNLaQ1au4eQ
KO+WLsybg0TO4WvcU1nQWK3yZ8CYxbgZbV4c28At6DES/zPIHnJ5LrPenjc0D2aQt43mkJUYEmRK
r830mKjw5/AY0p30hD7FbN84NywSl6H+2QmHIqEDLdBtulFOFtXOEjzlfW5qexPw/6vOmE361ijM
//qlsnPaKVJ/DJY0By5fOv2X1ZK6BevVVKQKVuHapwWQZOwlKH48FOhNWZD0Q7bWKmjyULvA770Z
y9VlD2e8APAKKWZjY1n2fYQHT+fcsdvvrswjze/psX2ooRkkG5jN8X0HGDjZGWZlPRr0w9lws8lA
QMxlHNxBI4yha6aN+9AaWTYdoFdibSzWsQz4mPqDZnR0p/RCuJFnd1nNSdKarn9wx3AKvXnMcClr
kYovj0Qqki83N7BJZmdmGJNMTpqxtRSSIHEBMiQKGZERlDrHPFTCsuFD/m4Q5SvBk9YGN9Z2hqZ9
Y5fTwObLASeRQ0WMY5Bi6UH4GQyufqRN5D4k3HSIvHCnfJOwtJpTHAWh8LRJ0X6gHzGankIqJN7B
oFXPIlgMkOtmFeXYWzTqsYtqAn7bk+9peQ3JFWWbilCOsqHLaABvenO3pEFFk01Uaq8znAK6VESm
ve0ZwNCE1PXymXyNnG4sdQPGWkvEOiy2OT9kBuF0M8zM0kY7iddsuqHpvAwyoTFWxtE2noDzboYA
q5Ybs9KzdmWVkFX+oLxRCmEPWzzwnrlWbFvHgYxZ8fxkoav1OSjrFg2FyAROv8QEk/2ku11z0ilm
nsNRQS+17CoGAAQvatiUCajyO3oP9MHCsrU+BU4aPHbhEtzpjGuCG6uUi9oinaGNnuuORr5ZZkPO
N1VoIX82dXr+C2PF6qsW9cGnGQzo4q/qWr+YgMQYpBWgHTZOtwzIiNcRrTEjcPPbtllZZaY1RD+Q
JYrUAdsgfCDnOZslFS7qBr6mqvohiGqDNrykBvPshnkfnyEqoCPZMjCPSgMLD60eHtnOaepmjXJS
bDoIRieryMGu4t5m46UUM7QABpMEO2tRDsA0UMuYiKRZXzzDX+gf56Qfnsy8bAnbgNNbkPXR9Lmx
1noFLshwQlcBZJiT5mq8IeYF+ge2JKQIOZvFABwNaU4vDBz0GlQDNm1DobrK9evdeBM4EzhIW7MR
uWSMl2+lExp6uEkxrfqvZoy+4tFgDW9o3w9fe8MBzU3d0jxHXQX8HmWbmxIglO0FM8M4NJhCuGWB
GcY/w7o3ph3wb2RcVv0LsVmAeAR7mz5MB/nfdD/bgYg+IfBefkinmNMTW0V3nGWp6wxkIusGsk0o
Ngk7B8MA8p/Es1MThYg51t1D6SbmLfPZrsDonIb3Q9FngG9oWdsvnesM7abqzYbTAM4noL0QcoNa
pJPt/RLEtbsJEZ6yt61RrIzskDzH00Ij+SLbpF72NSOX/pGfOj03XFbI+dOboosqbbPzFqgDYCW5
yySvy2bWmVtL+wn5JuZAWeZUr607qGZjhNLh6sh6WBiANsCIWE2ndZtwtVTYJmaQx4dGnyrmBX2D
9QfdIbO9F4sbv9D0l/Y9uzFD6lPIPvCM2uaOYwzAED3sQU7TuLTr0NPTEXUX/teh9lAwRoMgUUvD
n7o0OLa8W/hTtJNoviLToJJdM4xdsm9t5UYUXNFwL8Sgr4IATnS3LKbmfAgDa37J1xNJuyKh6q1K
V77oDc1MIFJVehM2TmailuO2XwbGn9Mhhy9/n3NB4NhUYL4bMoAquSr68VunJeN/qB9Yt5aWW8gU
KSdwtqEFIPoEK01HhLkqJx+lIfvUNFg6biCphN12IdNiv1L3298MmqKfDdCXpFFgjGhqAplUH6TI
zMobmkGiWsMFvW0hDPmISgz1gT+L0k07TgwKMiErfWfCEgKJYvXzt0yNdLeXIXLDnaAizr/RmHU8
6Lpri8cEeXCk3NPMI5jB/jSYA30lzaltTrCy3e/M0UQGod6I1ksCgWe4D9lovqCqpn+YWpG9auyT
r20+lXeRFc4rBSQgjNrBXLxCutdXtrFB+8xFle6/KNfwy2ISI6fNzCV247LT55vMyrNHLU1Se7uA
+U02tgJ08AWVixDmGtasMM1QWKZ3v1A5ctkwdt51UzU+T0mydM8lgzs4UG7TfcrpUYL+tC37C1iL
0TkAFzNrUD8F4RKhUmVv6ppC9DjqpdZ+Y0SuF1sxxnV1S5+jPJXkW8uhAfsivEgPNegJQLYQ3Mmn
6GlV7/5mhAHZaLEAIAGP3QF2W/Sk7pDGwS9iUzNhKmkwm1VyWBZ3hh1WZCTTldRd9lxUWKTNBMBp
P7tAe7a9Ec3do1tY6T3EmCa5HavM9lKl54Cs0tAsQAInVujZdJUrUsphnYjWgbKeUDSDhm4bsVP4
gGWkuQWHFXxHTStMHqvebpI9Bhqi8BrhjuAuHVHf42lb1xsj1vnVkGaEOAkHaDcIbCc7ZEaeRSca
piV5HPZGgOCLdta/dE6l/aQ6L3i7Y6meZplboCvnpJEbFCD7+EMdLu3eDKe59zIx0QFYxNCCcTWD
cg+KLnk0UC1C9qksq+U+rmsTW1toM7j3AbAN8/v/AQIotS7uRl86Q3RCYrNSd4OIA3ezqHkydv8j
ArOxwL3m/hIM2GsZeVEVyOdYReaNiPlOexDmeslftQBPKJNqPlbNXCgv67m25p4PBwkiHa8odF4Q
A5VSoQaLlK4wLPNMX5ox6Mywp+p9bVj0rWGXJggRILqCuvOKbq9xQVUTwQ8d54VV7BSi3v95o+mc
TIgRw87p/R7Jg12AgJEXS+Hczwi9bOkYqW9asFBfuCSDTLeBPJdk55D6EvOKavgl0UdlYmjAaEhh
0nCmLq2xpWmf6b3fqqXb9whcnqI2Hg7vq2iuf8u54iNi8jws/ito158Jhmshbd2ZssTvg+YDHzD8
bEbUjrrpaD79BIqqOoNc/f6il9+ytV5fpkRj3jp7tgI64xjQhPTHYTAeATQ4B/5rbWupjD0WaKgQ
gbTx8lYuu2qEc9ypxd1WY3nN9PfS1lJ//JBV8/MPCW+UkxrVSF7ykOco6QG4chwjvoH6OVzxfb34
OQHUYYONSCo02rcrKTnJTFlN70tmyAeTrXcvq8V5fv/NXvycNJd5JBM/NXV2VMwulCClpt6voB77
eD6EnsMc5zN6V8UpacAxko0N/5ud+seiZzLfA/CY3mhNameMbWmRWfaxHBvbe//RLnwq9MudVXpa
V4Zunq3ikuXSeLR6X6Ft6DG77+77dAwQYoPC9/5SF74VOvN4TEiAS66wzvS0e4STQIYkvY/jnoAL
y4BzD2KSAfq/riN0U3ck4sOGYanzYxAVhHPgLOy+pDXvy0WAB12m8Mqe+Fsol1VgKJj4O+EfZp7p
8iK8CADcZucFSCfunbIWHwN30qbTEifCpy8YiCvW838r5eJipaPbvH4p4B9nKwosShTaQq1PitB/
imzKDC3JUm8qZNhvmlWiP5UlSm6BEFdEbH+rNb8NaMxNTIcXCvFUZ8e8PWfIAJmQvOLF7wZNGn4a
FFBkGDW4VMFVIUp/UCAQ/aYnHzsyJZA1ZYphn/oeGsI+1d2a4iqAH8ycHg0WO1NzvoX1ENjHAmos
QIIcTU8mr44bnnJlM4mvWqTdMuj1uYeJVIeKKPolYAbxtn1RzWJWV8Ln39sTpWqOtwV2Bi1/c/3z
P4KW4WZlHMdiBtOayhdEn8AyLJH+9P7m/Pu8ratgi4EqNirT5zdhk2qpxYxjZnSFZECkjd1WGyLh
j9XSXrmELj6QS6vStVYb5XOHRB3a6eKEiqWGgCm3Rad2BRFeOdWXHsjVbdvlNgVbaZ5fOlrjNo1r
zf6KfdrOrY2MwUJRB0fh340KEdbTDS5u6J8YTZ7FKrqbSd5b9eTTs9Bo6eXMT8sRwBxl/01d68lO
mmV15Ya5cOocw6DJZeDMLJ1zbwyg1QVESGfyQ6qycpPlIwJT/bhqIqGAKKJbdFqj76Pbg/oVmTZH
V6LZhffrGIiB4IEkHPRvz7ZlFVRxorpm9hMtzk6RHDNPNf3omUjY/PundNCGJ8JYurDEuWFMKBOE
4FP2ZmJNXwDu9hC4mP0SAvMrK/19ofIl/99K5yrjXa0hB9Pns9+RhD6D35L3hVvOUGHE4NcoljCj
deT+n4+ew8EWuDev/hHn5tvA1YQp44yBm5A1Kg25totAzexxkvnfPB8nnGgC7MQgF3sbS2DXUas7
cEVacCM/TJAXr3lFnRTFSffUdY7xeWbo++Pfn8+hDASV5xpC/XZH+COAoSNNiTpWkz9aCHyPVg3Z
KB7+66fRvXITXfh8WI84tAcJYvxzlnXVs1UWgyFHP2mH7hFFUHM/90v5kVFvfesEIUDGWH99/+ku
rmkJF3KZjmD8b6OwP54unmkrGuu4dAAgnDMFbrObDM34XTwhggTfX0fKZwZXbh3fX/jvi9401moB
HwswPKRIb78leLgiReOo5tKzI6jRDN8za8h+lnlf/mciOBJeORx/x20WNMnfHWioKCadRdSGgzdG
MEnRpddaakZ04fI0bq98w4ur4K4jdCYf6i/PH6MtUGqcutrPywk4iQuA/8lNpLjyMH+HLx6G7Nwh
9RYSQ8q3b8+gdWoNQdf4zYg2GWiedjlI+onjLkKJ+Nf7n+rCYquDEUkzoRKnv7M8nWnXrOo46nzE
c7SbDtPCfTQF+f2sV9c8k/6+Fky5eopKCZIIe9kzTX93tG2mCkHrS3poM7Ig+oSWO0KDYKcHBpHD
qUCa8xHToYwq1+Caf/9RL3w+xIzwHUI6kaz6dy34x3FAyXEJUtqpvh1E/a3e9UBfoBx9en+VSy+U
802w5g6EcrOejT9WceKlxByq7P0oF9E+WPLvEHNzT1lgjt9f6cIp41wTUFhOty3nLLllujBGxqQa
XyaLfugnJ0zoXyPqzPx56A9Ip3b/bldNPcgtp0vd4DueuwlVJaYIJpIDvt5o0yPhGXUgubg3At7t
/v2nM9bt8DZ/NuneK9Zhu3DmziImrL4ITAziRhY8z/y0+s01TM8h6WzgVlin1m7K/+C/jt8xFRAe
MVB/Ech1X4llF74nG0a3iWMmKe65KQvI5knUYsUwgOl9QYOWkaUTt9pxzgHZv//MF76oyy1tkkzr
PLllvt07SuWZ7OO492OQXjfaWNkfg7rPYfS19E2Qc8TiZfevS1rAyNlHFv92ORdvlwS1UxRZnLQ+
VhEoNNjSYw7b7nTky7fFCCH9/eX+PoMsJ8nikUcGtGSc3fLLSGMy6pzGj4yo9xGygNHJs15Z5e9v
xioK90sYKRjBnq+SgSu2gjFo/Lhzl3tkc5xDFrqAq1fJlvcf6HwpvhRdZDYqkCdJc3B94D+Ou1Zb
KPD3GsN0xFVPbWm2oFZVuQ/t+F+tvH4vRbZiOvRT+PdZqGb4AqKsyXQfR5DiSMLyBfrguHKzwivv
7/wrna90tg+N2XTTtCsxmoiqcT/2gdxZGrIc77+69QD/ecDXVbhzINzS4Pi7uTEks2EA6TN8g0wE
5VRbfqL1qnzydeWhm5B4qDu6d3iftN6EVuG1w3Z+H7E+dTlSYDq/QLjy7H0CazLjVkUmRtdhOO+n
qonFk91jcnWDMDACMcg29TdCV/rPAnUDuHHIgABIbdMXJO70F9fivto2eVIDjUQev4i2QIIVpCK0
tiDqt53R7JKgcz6BXmSeaUSi+LVQL38YKmq+fYB8onaDFGTwKjP64xvNjsKPdB/L/NYBcetskl4J
A2cMdJ+2zhDI16xPbfOAn0z6qmyG+HAwNfs/lFzN1wZhtwd0N50fHdwtHG2iVXsjHUSFMF6t2kPk
Vr16oX+JGEoKNGF4bqcsKW5S6P1PS2GP6T4YquUnCnsN7qklBPDdPLLVoGnU4mVk4sreRu243BIx
CmM/jSlKIVhKjuYmZP78mqVBNHjlnHSgUXC9vUvxdNC3MFJBG2h2Og0QPjv3RwoZ5gn8RBP9Y4L2
+4tS+rGlpHTJ0N4exhS/bLylUPMUYGpOheb0x3jlj7y/b8+j9LqKQflOeHE4hecWZOisSSvmsvCL
1EZaIIdgHOvLiMVP7G5tnHr+0XRpXQ+aCRFNYNTm/vZK+iPE9ItGchtous+cVx+24P6TL02jkAp8
/7kuhDJM1Nfii4UYUp+d+gEw16wVUkBL6oH0B8jdIX/V0ZeHPIUuxZXlLgQZGmTCWP1q1+LrLHLa
ZQ0tAEoJXRAbdlmdJLc446krbbjfM5mzKENgRrKeg4o34bk1sOhkQm8EkCVhoHU/xWUR0a+yyval
rjQgfg6GezEtsjDaF1Y7Y0xSC0EGtSBgCjx5EFsNF5Ro3zm9ivehqzdHwpXRbhty3IA2acTJ7bkp
URVgPPtUNkWn7dA+ko8LUCw6cZlmWns5prH7Fc3suf0WVWIAXg9RRDDjxIPmNAWo4aDrtBBDMFDS
oQYA6J2vpFSXPrDDqWDz6q5y9PXP/9hIUyiQCEJQ1o90J/EXiKSbRMtK2jQc8vf30oUzQhfcNiV+
dpZOC+rtUkmCAAlS/4uvT9HwWWEu5MMzHHe91Vf/TfPwj5bbHBGT1jJZqQDYZ1pnaYXTjH2x6CyH
cyISUEuY/8Lu0/kYYiKyRZdYPKDJgv13jpXM+w9qrKfibH+RHZK10TjnFjmPBnkWJm1dg6ajVR/a
N1VhxV+At7jPg+bYq/utg9xg1IcPzOHrlxGt/hO0DflSB6X4PHZD/jDQAfbe/1UXvjTDCdoN9P2o
7M57z/lkGGGcWgtVXWsfMQlsT+i1lB8BSCZXXsDlpQi5pEEcs/Nb1LUW5Cc0yZfudOQ8ywYElh0X
d6UGaOh/8VSCDFnYipTVOdtU+SDqBNdAHXfRGjoa+uXdLtOi6Bkpge7x/bXMi89FE5iamHoHsZi3
O1iGPJMOS90vtUlUEMRj63vjYsbgd6p2mgOmocrZY5iTxt7YpBEU5RokOzipyf4ywn0uHgCQpwKF
5xhmQlBao7OrME7CZg6OcLpvoW7qx7Ieko85OkWr2kWw+nUDI2uBxgtUxAHVLh8T1AABGcy2BAgG
/MT61oVwKreQDLrXpVsWqN8OM/4dcPj6ZR4ThVKqU0/AbHtUqW4QwDAx8Xj/9Zy3ljhwq54Eqay7
njpjfXt/hBIXtT+ICPnkW/B+I7jGuqEBjMxxnkN3L0WyOVqW26Sdk+/vL3whsJgGG400mM45d/zb
heuZ2j5pncUHhrOkn0Jb6R8nMDt3fYa81qsQs3YtT7xwwA1l6TR4TRThz1vokZbHoZEWi2+MlULU
AhVWwKaYI/Uh444svObhfuHVcgszkCZy2rRszzZeO2iVqtNu9tMoFLtJQDMeKlCLoKByANrhq+6a
8h+L3DV+Ml3EfVRSXPBu375VNwI+nYc2F2OhymcwWBCoQd4fyjGL/z+XOrv2uxKYSIhMjr+ww2Ov
wK/jKU+B4G20TBfzlX16ocagZDfpQjJudOimvX0wFAD6wql5mTPyvidgQfPeKpiaxYvqtwxM8k8r
e+UYLlX1icMqPry/Wy8FEaGodGF2Eo/Pk48VCluNNLt8G9bf/YQ656GjzDisfZQrWeKFasYUsLAM
WjyIdOhnV2CHfm+izQVLgcrd1rkC9OfO6OJOhXu0JqP/OUQtUJpGlsWVtPva0medmqRtUHco3Alx
DsFAMizrI7RkA3p0ipDfSGqMnV24KQDfX1n5dyV/fvuaXPkcO0m8dc8av7VdDSBe0tl3h6YpybW6
YABHPMfDDo3txNnGfWDVuzEHoInGNrC9DYp0jrHR4d1EW6ewQlThkSPokH+w7E82IuAYkvc21FDI
KcZHNBfd8K4fEdby/n1vMJ/iehaEMcYeb7dmHuWBMSMh6NeZk+1HV1M7VDsy8nvduXIKLgVNe21e
kWmjqHTeedUH9NGtcVn8oannfVhG7RGvqXKnh/NyizLPfHj/0S6FsHXkjiMuC9KfPHs0OlthiHKy
P7iBK/ZWb/Z3gMmC8HEwS+H4ebAKuhhp2z2/v/CFnWhxGVk0l+XvU/B24QoPkGjotNEHLdr+4Lir
79Dv0p8M6iHPRybyfuAsDZTJ22igzfX+6mvoOtuMFi1fFB7Yjha20W9XRwHSHALk/P0wxwUDBWee
fgM7N7p2+174nrSAmLdbtmuSCZzF0CZk6DA1POZsqYDUwAAs33EC9rY2TR8G3b3yWi+EMYTpEAyz
mAYCRzmLLcuYtFK3GagKdNrx15Dx7Hp4HpmDNwhbXBnfXno6C21lci4CGVH77Wu00ECaa9hsft0t
PdJSHcqqVqyJaae6BbkYiQL8lbN4ad/YOowkQYlJJ/RsSaeMws6M6gUYGDqld126crRllEpwpvl3
lEfvVKHMaVs4XXAlbl96WmAimIk4llRk7G+fdkqKViJhMFEGE562aL1nNIXSaPwG/SDJ9m3fx/X+
/Y164Va0cCUxdUMxJ+duersmMneF3lK4+mSg9ZGgk3l5BxKzcazExwbYOkq8xnZFk2jLphrq5soX
vrSfpCuBB5DD0fE9e2aOUE7abvDMXfHk4P/k41LxY8E650og+g01OD+S1AqUoAQ/JhdnkSgtasg0
dT3TVISkDKERA85naCZasUOYidEXol0OXTw8eopvdVsXR4B4zic9L0yQprBZf5Dp1vIUg03qfNgL
QXWlQfG7qX/+E7kFaHUyogVHc5Z7acLAixH1Td/gCsgOwZD31Q2g9/DU47QEbXwYGxOWk5HcKCxN
Ud0Ki+UrnfQSn9cphV0EfaE46CqGcqFUY/xsdXD1aFQLE7uYRahui7KbVhzQTYLlQ0WIaVqQzzBu
EtdN1A+ptcgFI66tixvKuWw+Om2NfTVu7+mIUmyu0F+uurnaxXFaYWXQETxvh3lOfky0GZ+sOAx/
iUrm3S4YV8PYga0ONBZ8K/yBYWhOZog/7C7X5FzgNTSKk6m3efH1/V19IfwC7aeVZIl19OyeHWIQ
XZ1y82nxrQjms+g7NPBbOPzvr2Kvf83Z90KZEPgk9b5SQMvfHh4iSBKUGc1xhgJpc+gG2DuImPTY
4NJK1WdkRqW4X/DO++AmEYKgpeXMnyG542QCDCGAe+k4gfTCZXEcGM8VHlSowo0QQ8aujTbVUk/x
ZnbHxtiBcq4arx2RONy2OIPJg5OW06oWsMB8C83A+JW7qCtBWApnhcVipT4YFW5hmwWM/n3QG/av
VBlatLcnKLW+Sd/2pQxxY9sMuDSwudv+gzsCrNq7dKygt3S2hnN9MyOyOiisSWCzyNRHSAOqrc3E
zZdIk46/ygjihs9ACscplI3sYtdApAq2BjrXE+YtOeTibVhH0r4SLn/DU89e/284HZuH98+Befv6
UTktGVk70h8RuNe2EJjtexPsn7W1auG+9LFIflE3Y6hq1O5cbdbDgRNaMxYSUhttxs0oQ1XtQTpq
5QGLiNHAnDVM0v3g9PCZEDBrnF3oyqp5HPNO9DtjNex4LJAc0R7mZWEQQRG+Us6ZqsPpYf4zbtUi
HR+tYMwAqiQ1X2mv9+L1/Z1nXNh56wWh1tp3ncOe5dkZitNIs4Q2XR0e89Wy3Gr8r0dU7DNqDlH7
qFutZd7VeeRORyhFyEv3E+rDBb3qaEtzd/6l4KHku/d/1oVgDpyTAwFSwQWgdxa/HAPN3Kw2LN8s
IdZsQtv4SOfJesSqdLpSTl24K1lqRXVRizMfPTvhutsU/5ez8+qRGvnD9Sey5BxubXdPewLDAMsA
NxZh1y7nnD79ecw5OqI9Vlv89wqJFdVVrvALbxjLysCKV6LDiG5kV6PblVhYkkcdVPUPdDPjg0LQ
TixLaY+eAlcWUeUWtBotQhU4hWgI0OSmeeE5dsR5VLGs+mKOdgUJS2BaSLAQTb9uL+zuyGtYQJkc
GNu2QB63M3CGRdGCXENBQoMjddeYmIfg2ZC/QhYZz7lcvdwecycQshXIBsSvsNS4y65Pl02Vb+iK
WAdDY4F2R2BNbb3Rzsf3DacJrf+BKmq0pA8IMERH9IqdC9w2wAYDqeYZBCxyPThJGoofOLWCgUfr
H3Ylsn04Mhw9uPwrmwuE1aTUQeuRvsoWFTUKXJcQ7TWDtDdGXG2tzE9iJTm4p3ZOBfhDCpVU2sHA
b8uHSWc4oU6cHkwYZ/gOGoKYNHbSSSvBKtz+Zuux306IDgc4CRpSxBDrsv5Ri7OQwUIdujXJ/MvZ
OSPA4AxnCUE+8dw2uiO5XGDWRTGREEQSwEKfDF3CJDwKtdatsf0ZDpuVpXXgY2/bVHCPUC/AYj5o
BguFDTM3HnW7EychGcvFmi0eRj3vvuj9oPmxZCf+og3awbfduSBWlB2nlJdhBfVdL4UJ7wpFvcQK
DKiWr1lidJg0KOG5tEfjdW5xsDiIBn4fiM2s2a/cRgYwFY1OwPWIdpvxUECVX1Ox4pNcGFAElwKa
umNUPj10fEdn7L3ScUJpOhIj5rKLdXAD786arPP3NSyTeF//hnSW5ynOZAthYkc/pygTeLh9odMH
lMovNSs5qrrsHFQAVGAsKMXqmr2tJyD+kZlJ2FsBPM/ERiTJSU81mnJ+Z2PNZFV679G+Fh8Ae9H4
teXWcyyaYrORNO5AX8SnkW7fCXS4Pt8+CjtXJmeO083dhfbSlqpkINyWC1mYgZwq0Yln8pvtdOrr
NOrfB+TH79ux0w4O+t5a/DnkJjdWSlw8RlkyuLRs/QNxCBam/RAdLLm2943Jv8mXKGwA1Nu8slht
QHKwefurJu8lt7KkvjmXxVRh54SjudthQwU3MSPKey7auIWfWSGy9qQmfaE9pnI3fEWqer7g0hUO
X0Um6fjXqAUiZDNqUQglgU5FYBadgshrxjH9EJojbmypOpgeD8aqGCJl02canRIOrlHUGriLGq3l
hzXhsK/hWg7BGkcS3K6aRAl9TJWM8IMdTsAwS22t70YwjyK/HZG2cVvT0I9QKztXLt1Gla6ABqSX
7399DBzRK6tHlBksNL9OiRlhppioWAE6uXxw4naeSYaissWRx/fEWr/WH1duaqQQGSk3B0Mk4l8p
LErXxlHzlEfN/AS1drr0KJ/cE8kZBxfO3nYDrkxsyTvpABDdjJzXtZPMixm0CxKThaEOnj6Jo/bt
3lLCgaBFLANzACB6PQpSr3MqmH0wLhPWqpGSc48k2iui2P/cPrF7IzkqiS9VLNps2wI9Xjs4Smk5
rzEEWTdNRfl9LZo+iQ7Q1u2h9i4HLi1K48B3KQhswgupQMe0qtgf+WRp95Eh1Z/MPFcfBRWmR3XC
wMEym4N4and6dMnA19Ewe3NTRsmkpYlgIS0t6q2TBC0qp603VCcUnZKvtye4P5gOepBSONip9e//
2JV649Q5Zl9GIAptPYzl6oigJBdE5fSDA/B2KAX0Fm0N4g0a379TlT+Gmgl6MW3nonXUbHkgX0Qa
PzSWj9USHxWv3+54hgKWwqFeX1pzsxdRmEm5wlQjMJDzQH+BJzVHWvV8e+3eMEHBbNAoX5u25Bb0
fTe3h+hkGc+OVAvgh4nwe7VWIV25jrmssD5X9Keh0kZgIGmCVWpsOhkq/dR6keNHuBTFD7tymoPX
bKd6BYRYhj6mMPW1m3/9QScMG9IObFHQlMmLWaULMjQJgnmYVE/Nkz1b3UmJUS3iUv+XPofjx3qc
oIilafR+pNRXk276dLBO6wVzHfCAtNdxwVvDPAKeTYi15CV6p1mpBno29ylSNlhPP4oCjRiAak70
SiasO5epELrstijyJ17uyIt0D1Wsy+5z1jU56yLH/vTgh719IWmawi5UbJloGLbK9WJh3Af0eS5R
U4vLckA0L6ySUzaPtfM0O3L/fZGcdHaHNrVLD7VRufOwAcNIzdWxqPus5t0kXySkyDSf1DOrUCnp
uu/AC+bnSijDr9u/dmdTk3oQqgHyh5lob3abgW8sbruNRlM5lz+mmOFO3qyhM3qwKuvX2HwtlWIV
CSz5AZndJmwYeniBdixrgTwWztdsiDANAVf8rBFFIL2EQVKO9viIPtbUZmhy8ZgXykED/e29iwXb
+laujwmAgc1cJaQIULGqOcD84SO/3kbAOFeRwMHKIEJteXYuGUjdg5Bpb4nX3aCRktD73d6GokJk
rO0WqiXLoOLunCf3cMXUgzO6cxEScZB4UYsiCTA2xyHMEJaAt6QH9EfwpKEW6PzsnSp60QHtJ0eX
1M5SkrPC5YHPAydry1eSW5E0IayeQBtx//A56GbxcUyrpn+wC2mCwjTFTu5lU9V/GhA2bpGRkxGK
B1Iguq8xnNLR7yQk6i70VtAPlOFv1g91MlraaZZGRMsU9GWP+sM7X4JfTTBB9EqBSN3kJ8SJw1Qg
Mh+UVW4EM/fcy9Il0UFTYXcUuhog2SkRQXe8Pv/1aBcJWtRaQOgU3YckwS57sX53++DufQHOE1Vm
SBAAvzffu1g6K9TGeuT6o/r3UqB5NKF2opqpD0dHR1m25fZ4KmhHH4y8c7/R27TIrHkGuTHW+f/x
5BaLOdlWWU9BLFn1nY2bIQKcRfKoSkUUzCXmlrdn+jse2twda74BsgsaF1D9zYK2Gk7uYtKGYEix
/3nK1RqMIl4XdMOAkTXvWR8833Df7VZd5ojONUJ6xiky2rhaXReguI1VjBWPyPNE8SOESqPnCSmA
f0axABfq9Sx7srK6wAgkjSvlUxzxrrsTRHhsyFMeiu8aRkTp14oixnepi5XyknLRtecWsRDrPGYp
+ss5IWT0IbOH3HTj8pjjvHPAMQPkAoHvRQlwSy2LsUuqNCfpAoRWIVmiJoMLyFTM0Vd09Fv1+fai
72wv8lYCEJv6BeYa6yb44yNbMeg3ve66IEm0+WMoocEvQGzXgGM69Tzx7OFspNTjh9vD7u0t4My0
A+nvkkdurui4qFFh1CGeKDAf32cR5gUGdqQePHX7BWBBd/Asvc2fFLJYivf0IOnTb0NxKPs9MSkM
EDHFxstYKO1P1PdiD6kT1IObbvlpsq9WaebiYFfv3BIrKR/4Ngw+WG+bGNmo1LYKsdkJeh3rAFoG
3Z0RGdPd7fX8fRFvzg71Rfg062WkytuLul7sZKwrE2Kp6NEZ6oxQbi9moqiBWdF/4HiU6ULbx5Yk
P0M7bHkwWvbExx4X4NQdei3sfk2ZYpbnHgfg5n2oNirYoVIa/1Hxg9cPfu/OtjO4nSnboWwDsHKz
KrgDYR7eJDRkYbiA6TOr93OW4Z0xdFrau6IJs6Ccuszxb6/T3rg2JHEqzrA2KW1cb/cq0VB7wqMj
kEqrumR9J170psSUe0iVZ4KJFlXlRny+PejOZqeDgmUJdxsYDGMTKA7DhBXCSvrV7KVC5lTGiM0e
7NPUl59DjOCC28Pt7DjubPqERCGg+LdNi6ZIZX3ASzZo2x69HmtwcFHRq+wIFLKXwQCCoovMC8F/
26dpMWq6yLjKBgaI98UfI018t2qISMhA6EZ3nuJGDxREuAdABan4KEuxrt4Nem08Iu2lz99vz3vn
21pkL5ir8Fwp2PBef9spLCREoeU2IAetp3tbb2sKgiod014tH1K0AdWTksXl39cu1msMQgEEWrrq
2ibaWNJUFlT2oQEPqPmHIa6mWRq1l4Eo5HR7ijvR9UqctYAIE9uSqF1PcXZmgLyiaoNyiRXPiEzF
rRvZ8eREsNxaFd4podydBWfpHGN1+en28HtPk6YTVtEPpOyubTbyBHUIjVRobhO+677pACt3daLA
xm+HspEP9vFOqRsYLAj3FSS6xqCbeCBZ4EsIteoCNHyW0FetHtWyAjeT92XI+fYqKw/FubZ4o06a
yHSKkokSvcoxYuEH78fOESbWBlgJK5N4b6uLk9cdWPyuhZQ5lqD+uri/kIz2roMFlo/PRXFQ5N15
r2hs0t6k7QrqYQtJAplRoUjadBAz+87rJQWvC0Mpgz5RpLM1Ibw9UY55qRFVO7gh345MqQo2KIBn
ir5oVF1vMTOZHZW/mgM00Sv94yro4fyHYVof36F7D84hzhtIJsaA5reng90pD37A22O8/gDAz+T7
MnnHpmpWRzEmfZY0B2Fk5/InmA5q/RRRqb6j0J68AyHSPs8Qg7/c3ttvvzB1JR5OOgxU6pzt3hYt
rYMl1RZktLkhZAu9WBlXQHdEB+c8jzySt8d7e5ZonK3YPfD+ax1hc5Sz1IrrdRmgBrXFSSBKfzIa
+d9u6Efv9kg7C/rnSNvmyaSqhcCIRA46fOlP3eT0uGkN+BqUGRbxMU5OxjTXd7cHffsIMb318HIR
c1tsGyNdMiMpEDM9NQTtNArNvh+mtDm4InZGYeXW1rFNJQ2QwvVmrcthmeGk41lTF8llVQp5WOSi
P9iROxfRKtDDx+BlMbh8N9+qK6wEBIvBMOYyobLZiPf93KRf8czBl1VTO0WjzZTR/EhbXly1qcu7
tuvHg9nulOdIAgnytDWSeAuLtNPKEEkmbAikIqoB5cT2Wc9V/Ttm9OZHnM61b5VhZE9NpTVPQkT2
uY1Uc3Stxoi/RUMxhSesC23LRRVdOXh9d84POSo9CnjJlDW3fQLJFKo99RJs2jCsvcpQq/PkONND
ITfzgzwUxsGu3vn0aGJwISuEOGSLm29iZlVulhp2RVhMroarSvow52p0cA+v/8p1WP27UcB9iOQU
9/56tv5Ij3qA/p0TssGkTAN0AeU/nLD7GLV3BcbTn5s6Lh50MOGPqEJGH5ELDn/ePkc7h9cBq0c2
iI6LSVHj+gd0EdZiXcUnT3joXxoLl1i307XsEsYrdqsQpvNpLsP+8+1hd24nhuXNxeRWReFkE9NQ
D0rUrmFYvC46v8XnCLdc4DUTZj6X20PtbRzCYvQHiMfRBFl/yh9LLEOxkqdeZYlJA9wQ02CeOklx
kcJ23ikAxg9O8+7UflPnqDAQWmzeFzuqaqqAuhVYw4wlSWTW9/aglx9KB/Hb21Pb26OcBFqD8NRg
uWymBt1aTVXSvgDQPyC3bFTeGcM4f7g9ytstsoaEGr1mCllgiTeXYDibaj0okx0YrSQ/JEkk4YgY
W6xiV10otZTeqLJrbw/6dhXhP1KYX5GJJAFbPpa52LlIB3IXFZcXBONQnic2NoBtDsrBKu4PBdhg
JRLob0oUmAzUoTw2dlDOuGejVae5sW7Md3kSxufbs/otIHd93tdpkRlyxfJ6bYHK8Dhbq6l7O0Aw
rXsCKWzRr8a986VVJX6bF7azRGAgd2rtll2JWEEup4UWpIWkjfBP5EjBadVcvoNkhQcPSDLS3LZM
lNKFfNTl6LkvBQrWRMvZyU6T5r7q6LR7+HiJp5o6FJ4/ad98NQcuI+wOYrsffFDktXwCK+z8tJUO
0Qfc2rR3To7jjAu0XCo9OMfYQmpLge4ZusXOwSX0dh9zFzAKvQNQ+eCLro8o3kwixjjWDuoYZG4N
yO+p0rP6oBT19iJgFIJegn0w/yAqr0excAqa+4GDmeXGIJ8AbUWZq0G4Q0MqsRGZmVcpw9sffG9v
OSi1KJRW12Lx5p5rzBjXEy1xAnXCMwS3w6RVPAvnd88QRn1QMH77mKzszrWLSUOLesDmLpfAONcw
hYygW7ryG0IeUXwZMdgGvDMCC/OnSbPxh55wHZ3RZAp9ZaiU/GCL73xLcEPIEiEestZ1N98yWyyp
AkGkEw0qy0kkSg5IHXH52+tKZ4mvtTlJJEtIlq4XBONtVrbI57GjGbSis5Ji/KwN+El8W/o6m75b
aG3nD7Ieq+Md1H8LIX/R4OUT4imDJVOGfvlJb1WnDqgopPTX4AskbmXO3eJLPPLpXVnmi+FqSlfV
bob97ipOXVXJQ+JktIMjM616tC0hv/qAnfs6aNmuw3tKAIuK15Y9/Kr0EOWZWNQdPi9xuEhYbSlK
4XarOe0Z44oivYvwiR6gMc9a/16KLQpEsLfi6RMgWOkfUyRozUdZ1EcPxmBj1+yEY/Qffuup5esV
FhB+3QtQLboZt+4youTtLUkhkjtZNqt3oKVEdlrbYwuKhMJ81kEGxMj4dcXPkvrNWTdC5cWGVfe+
4Qc/qKOjxH4URzJPZDM2rb8sNCXwu0mS+hGRIAPRDTyVPiudYqdejLvvxJQ69d3YKUvypV04vy6q
IB0qI+FsOWSueVN9s5Pebn50WRkC0B4yJ34wUOKe3y2ylHzu5jkO/bpux/KMhYBzN6iF1v10tEF8
RIg/T+9ME/eVi40lbvleLslffhb4dTXMV6oiDM/NFp+zblE/4pWFAm879kl2qmgWle+TGm0AT54M
W3xXW/q7963dAGmXWBjNU/JGRSXcKAbnwjUXigBSCQZRC3Z2KDNVHeZOaaPM90NNx9OD8dRJz1k3
mCM05QKTNhtPvfCrWSXmfdepOOQiDIK0iUa/+otkNO3gZqaSTp+ypVId34bmqj2HItGrE8zCPPUs
TFHsz2Nk9ePjUvej+dnE46b8HqUpsYlqNd1Fa1S2H4Ys1uTqCar7j1IXYqzD+eXqXoBD6Q/NIvTk
EuVlQ6mzhd7t4rQhKT7YRVO4Bqoo7RkBctD2md2gfyInhla9Dq2wxleioFZ1M9Qhvke1FrcPpSjw
1ovaGIHQiWRYvsy11E8eRicM6HRa+UzRlZyV9qwln7F8kxFIN/vhZcohTft8iKLxO7AEAkMHU9GT
U9eEOO8k3ZLdy2WeL95C5P4N0+oQlwqsqSFCZd38gjUtrtU2QM8fDl4oGn80p6cyT2f4LGhI9F4K
UOpHGDZmjW98nlQPhe1Mv5zWEvmJ2iefnWbVpD1UsWVIgdXBRHSzRMTivJgUO04Zvmsmr5mB0TWU
ADXz2sHuFE/DFvRHYwB4O6F6A3osxHlO9nKi39yP1EYWfjFJIr8oea/kYLND7LBE5SSfy6nsH0yc
knH9ssPsRTagrJ7sBMLTPaDgYb6vHEW0Z2uxwoCEOB2fiQjEE15+cnmXjWbXePlccLB4D4DSTPGc
R4+y0o3aJcvk8WOGqOhPBKU6/JMzBP29xTD72B/HYTWnrKQEFXWz6VOCBkT37/DzWp7mxq4fWDUW
HbwWMj418ju5O9tyoZyWxME+HaCj2X+e5K6xfmmy3Jsnu+2x0CVJDxvKfSqFkNkoVjtqkhb42tQP
fhXVYCo/J1UePk+iK94rmar8Y8C/je5EnIlgnNpc8ecSu+CHuq+b5o5/QgsGm6KoWzYGoBPUMI+a
SzsvOqk/YbsOPvItfyBcOhyTINdDkMEnw8iW8SyP2NvBDZlODY4v72+/OjtvGxUrei3Ub6h8b5kB
udxMgz6OVpDS+H23YALsAUiwD3LCnXgbmRE02mBQ4RK+Ff1xMm31jEA3ikvd+YrDd+TgMqh4/QJI
yBaDcsHoZvgfIhXKRRRykARAYVbepi3cmlkDDSTIJtwIRCXRg50j7K2c2D4IuHc+26pkC0punR0i
s9eBGCVQsBuF7ABkGEvHHaU0/U/SpOkdnCI5qHrbOABs7BRYqN38VjVbWayUHq9HnKKaRdTyMOBB
hfyM0+QvwDPaK0fe+TSBifGLtOMK0aGN4dhVf0lm/OAPIqPf5PhNyGKBMNNWpo+pIbFy/SsSNBaj
xaklAo7W+BkbdsFplJB+GBTc7Nx0pPzuWnYr/ytLVvo+gWmGSYszi2cZM73vqrIYy6c8TpPQNQE7
xISTxjK9K0Ve5ngdzUnrgQgXq4Xz0OE0EElCOXedYoX4jyQyfhh95HDRYJ68nAboEo8t6H1EPPoM
fdHWzPC7ic3ZxiwYG/n0cch4590BzSzjUkWR8gk4jjNeFCmBO55Fg/ahHdvwFQK++NA1Rab6qUAy
/kQoE3d3M0yLlwWhCQxDxtXhtiPXW9xsrnVsFdPVQXMQ+vTRTOEqemmlyxO2wL3yjIK6if2OkWcf
hiLOTR9XwOLT0McWDmZ2xVPUhRIOLIYAl+I1U94AjKg7q/Xzwalyr8NWyXS7SME9ySAm+9DLyoCy
WBVjtRP3U00sVU7Fi1HGOJCgLY45rl1kk/q+SNASAHOmYQiYpPZ8X5hd/V9udCpW2CDEqtmJktMY
9fk3VLlSx514TlpPhrD2AzaL9qnJRf6D+m74tW+i5qedoSV+n/TJ8g9IXkyebKbaICXS24+QNWAQ
JJaUnbG/gd0VrlxKnOFWQmIGCl3/J5csMz6o8e1cYYAfkOhG31lbO0rXexCnQDuTmtgJonbITxpS
DmelLIuDE76T9nC6wSmhGwq/6Xeh8Y+aSycvYZ63jRUg0dZ/SseE6FvV2sklTK2jv8+xuCrXOghI
R67nzXUy4pTtNMIxgqKgzd+lmcAGScCRW+pMPdL4W9dnc4ap3oN/tbimbE7y9folmJV1kQylRyLW
9Xpnmr8My5rF2yC13+tUS2u4t5b8KLTuUC9o5+OBFzVXJAVdUaSlrwfX5CHSUhNuRm2prR/NZup1
s3FUpNgbhaI6WZyKfQnUl+tR8iEPAc8kdmD3bXaa00m78BoewRt3tgifjF7fmrLSill/xR9bpHTk
0Iwm6rkC3Qhv6iwuCOoLz0k9jwcP6u6EVqgR5VPmtAV/i8kqSmD7dmBmbXxK9WTwaaVOB3Cm3Qn9
McqmYEwWmtS6nrJsqljAzVX5OZrC4VOCzdzBIV6/wHYTUj+iXAv0SyaQvl67OY0VbTEiO5ilJn3i
mq6J45V2+OHUYEDg3vf+7cBnp7Kwoh2BFlDLADy0uTUgvpcI9JXRfWlWVunnVjI+LMk8IUqCVMPn
mDaJgyNcnMaeoxYRsohKUYmDc75z9BDgWJV61zY8HLTrWesGernx5EjYRS0imEA9vC/xhvQGMTcX
EUMDI4lp2UW4KN6e/s56M/J6YWIRB+Z982mtOIc+jxBm0CnyMruOLOUzcFpp/q9YQk5GbMblQUns
9zfcfOPfagJEt+CR6NJez1buBJUPWZcCY9Gp19CLdnvTqO5SBUtZOW2fllnGHVCJPjstCZ/VocCn
DInkhU34AqzqW2gkfw+Sp4JFKQbldbJZ5Givf9Pc262m9L0EM1a89q1Av1gyMvmk64U4CLV3ThMg
GgjR1HZY8y1Krcb9Gci2ymmqm/6Fko30zhqWKhCY355uf92d6wEVENOgkMRthHzD9azSie4bjnp2
0JHuXlJsT9/NCe5hfz8KBM21qE2/g8D3ehSCsyihVAKpekYnQrKG4SlTYZjdHmVnp9oElmCPaAg4
EAyuRzHx8irK0bJxmFKkL1WuyU90WvApXS3MYn8q7XI4GHLvS3E2ANnRlePB30S1djwqtbAYcmyV
xU+HfPL1fvypyWN6cO3tj0RPZVU7X7/U9eQkuFtFVsj0BPQ281JkIu7Ix4XXQY673F7HvT1BE/T/
D7XZ6bopZaYZ87UsbMFX30/cZavw75vYPLAcYt4lGFDgn68n1Be1neJs6JAA9MappYj8q5Ws5Mft
uewsG7g9zsqKtqDFsdnfajiAp+54mID8hD4UUhB67TAhB4Xj+e2hdq5oaMi4CZBIAundYisis+B+
VmdK7JRuJQ/DTgp0YWonqINC5i9OBa8aRgNYc75TaGO83B5+Z/cTFwFcV+l88dRvtmKsIR6UL3Sq
sKfOXWmW8Pgc40qH1VbNn9ASiA62yU6qzoejSQt5lER2W3FfMsrwCSXhIIZFIru9YTb6KZq64lnK
AGeBDJfftUMT/g/BEzGgTq2flJQawSYKXRDYEf1aiAD3t9yvk7bPq+XTMwVnXT044DtngWoEnA6w
MsAtttzAlnMWLlZpAQ6KzFOjOfk7O1ezg1He7lI0+1jBtZrPl9vGNIPWY5XYtmHgUGy9UFdt3b6N
y+fJOnTz2HlbqW8o6D+xdugxbU8EUY5CjSwOg6KmZ+aTrs+xv3bgBNGDZv9DCNOMHjaw5ui3Xd5O
XpnjaQ7IUS8wuR2zvhZuXSGE6UtxHb/KxoKH6u29/HZrrb+R5w90OD3JLQ/DykspNWshBfk4zeBo
Eovsta5ATnmJ3Ha6p85RIyieNJo43R767SlmaB1ZXRsmDxXdzYUx2SUuGrISBqLvjdzDCnseUM0B
Iu5KUVs+DKOsvZaqloU+xanDl3Jv5iseZn3CyD+2HSQVObd5SCjWxBBREHCxB190re4PiS75iySi
T3o1HVE6dkpExHcrEQylBua8Xe+mqWtACWUYyBpO6YPe5bILsde8m3tcTHulk0+GkiieWtnje5yJ
MY7Ux+rD7ZXfOwRgSzHj5Hij/rc513yVoW2dRgriadS82ZmQMM+64qQWlnFw3t6e6jWeJccDOgAO
Y4unsdLWjMqxlOhMYkChJ8Tylppr/8NW4iVgH9N55Rxtnmz8NfuqKOx1VZP5LCsZBo1dkZymFAWX
HmMUP0tHzRcW6q63l3JvF1HGJEdChWx1Nrx+W+MeQEO46GGA1KhJbmI6Xo9S012UTQuOBhJXNASj
o1rE3qrCVGXXUpNmD29ylAS5lhzfWwejIGErpzJG1vxSyHXfHrw8OzLNOgKcxA0gg4ESbPcrDnK6
YhidEyxIWKz1sjxVv6F1FdUfjGEx83OR98Wr1XXaP0uD6bbHQS3FaUHpOz4tIo+CAfLSi1a2xRF2
Y0fXh9+mgR+mzAukaAusNVJ7yeSmAlSUGWl+HsY0/SibiWq7Zq/Vn7UmLsczlgHFN1lyIt1Fk714
0YSlNv7YW8ni1VKlpAcb/m0OS3KOLh0lZ4MMdis21KarwkBjWUEi5A9znz+WgHjuhNMa93OkZKci
rn71trr4UVZnX/56M5I0AUFaYVbwYTbbwizUGGlWSvqRYj71ReqncePRgMneZWVMu29w5oP9sXOT
oGKgGzzYgNeo5lxv/7JHDSpKa4dyvjH5tLRQNjSc6Ecyj/pBWL6z5xlqhaZzeQIe3MTKfTVDQUGb
KhBWjiCL1PQ+LJTu4PPtTgipiP/3MGxVylKhUTuk9B3Qnozo9FopxvRqiVnzqJEN3P5ee4PBnSTD
pchmIsJ2vXrouqh6OJF9Ria5NT33wkdmwnBNNTzK2PYeHiDBwI/Wt5YQf7M39EgIu5U4yHUu9zny
a/wqN5wwZXBxr5pKTzaFErJH7OhjN/fmv9hsR6+z0yf/3J702+iZG8Mmq16LtqAENhUHqrg2YR4/
RLalxbeRZDstWlf7pTVkHoyaIynjvX2DoCrwmPVkgDe9XmSoeKoyr7lq3xrj0woXRNhdHCFF9mZl
2gB+AHsDLFc3B2EeJNp2ZEZBNDumuDcipfyYC42bX66ssD9RGPx76DXEI6By4Ot5W1FuuZ7YiF9k
q0Y8Atao/avKbfNY5Uv4RC8kO+Kd7W1UXI5II6leEKNvXrlZyntnZLcGUyWPp0FFhr2hK+TJMeJa
t7fHzlCAvUBDI6K1Mus220NeAGdps6kFsQWo+7SMNCppWhjSf1Xcpvnp9mg75B9akWsTgfoXRO9t
fDIIbAclmqRByiOve2EeZV9xSc0MREiSpnzRmnFBUjxqkIIYnFEe/DRVm8SrWkh2J8ocuXlwKezs
V3tlFK7KcCtOenPPYXxTp3kE/zrTpeZ1kaPXySikD7fnvTMIRQfeTWJRHtCteKYch5qCw7QZKJUa
IVRTikCakSe7PcrbQ7HCqOFGguGh6rUlMLdhrfR6Sp7e22X1Ipm9M+MBJkxXqZfku5gj/WDt1pTh
uprJgAjrU62mVaBtT2GKpJ3VKuhYQS8KXzpTz+E8JO0reAwKmfHwBXnHwnMSoz2o/e/OFH2Ztei2
dgDWMPGPNkOrhJ2WyANoXPANdwA8K5q+mump0ABBDGhHjPa33+93mZyoh1BjldS5Hm9OHROkZg2E
Phymu3IKlUszjNZfv+4UYVfDCFVmVuyU61F6FRU9jbZT0ESU2WdZix6LZvnhqEP59+vHXFa9DjY9
FKn1w/6xfrrVD6k6gp5GAlp9p/YOiJCuRUS1kZTzIgM2vL0z34bta5EUtTPqDOA6toZ8jTUksZlo
VDZW8eDEFM1pgm7vDVI43cMTdhAI6ZL/YTlRrCXLxsCY4uzmJQJg66hLW4F9aBzTFyUWCOAWqtPq
RfHP7fnt7I/VE5bPx9mD27gZCmxkTy9sCi+TKeKXoR2bwK6U8cjSad0Am/PGMLytUK1oeW2zg1nr
zMpETvVS2rpUeZKilD5SiDSGZDU9KqDvDkY2CdyddhTlt+s9gt6vzs2Yh5dZNrO7tq+o9pl1eImV
+oiV8RsgfTUxDRNFANQKQArqN1tOqIJ3mp2bTXwvzTZY4Rh1Ausk9ykaNs2sdz/nvBonv8TEw3Tl
JkOlvze64nuxOElxiiyjwEtkmurXwijzf8eCJO7cL/1cUt/Iyh8xQRC1FnC0oacbvZV5WEbBTZg0
W7KetYhvprpRhPWtmy2JbrmrKUzmlUWJkmauIoPkL30ahT5N3PlVq8P633FOE0RbwcHiz5DTCuRi
n9EwXcn2noYPG3+5FCOl0Z4ejleNYf1sSAv1tXyJEFpvFy1/5X/AG21piuG/JYmaC/hwQ/HjwlEw
fR/7DKybvKQfpsUGAfiXG3ZdcBi4HAsgxSRz1x+3ptCKgZQSYTvdWl4nFucy1PFRi/bNFgL4zQmk
DrGKENNrux4FxlNrNNkkBUh1Sh949cCCkFN8TmlbHDxFb07g76EshlmVLHkCr4eyY8jphjECEmxa
cdKGRn1Yinw6/+2yMSGyL1q0ELuIza5HWbK+N1EdoFU2Zs4dgpXSqQC6ezCXN7clkhX/N3ZeafnI
F12PUi1Okwy2EQa05tRTaHUZiFdpFREuKLMntpr49eQsn2/PbedjsRPg1lNm5wbbsoRpYLXmgufx
PUbhyEG2snUXEn+7cTwcZkdv3m9mSHmD7gUtDGKvzTqWyqzWsUzTN1TnOGaIZgy9ro7Ml6niljiJ
rM9GkN3LyFGJze4eu7roQ6Im0we1mOSPk6F1MW5ok9S7Zakm9omDW/wA9dMcdXN2l4VDgrHdyjXa
cjuwNe0iydKkYDSl/kUCNvQlltG8biZRn25/gd859fU1SK4GeQphW3phaD9cf3glSqWsNh2ApbYk
AEHF0ejwMGskGHMDVviSDpO9uG0okD+csfeRLhGgqe6iKp39PReOFr9oRSQNaJgPxhcsVkCMxmj9
aJe0SJvZpYXXWadR5gZ9GJAuST0jNpr4RQmn1EDHIjcTJBrVzrgjrmoLLqtkxHgkWuyPjj63yQnD
7FY7GVZf1+dYQ1mMMrsMyk1WF8BOapQ2w8/bi7JzsHFJpHaLHSsMj+0dIhmJYkT1HGJcpsdcs/V8
r4U1KPrbw+x95pUTirgfQ73RVRtadTSKvgiDWpeKn72hxU+Vkk26a4rB/GtUJtvfgonCxQhoCwT5
5jsPiA7IYxYGWTKkYK0X1TXULH8E6zoc7Km3hYh1LI3kf0Vumda2juNM0yBaEpDARizcHU2I6Hma
2adZXobHFgX8O6nA1WuxQdiOZuYApe+Pws01/Nnua0oQzJgyPPJe63XwR7hZNDn+4+lELYn8TbjV
nBoXkfMa4NtZezgb/B/OzmNHbqNdw1dEgDlsyQ4znNEo25I2hCT7Z86xePXnKW2OmkM0IcMbQQJc
XcUKX3jDdNbtQgum2bae++nQWGZvD5FUcrFRIHT5vrfjz9qKz/bYe49WFSXhnNhrACv9iCOzd23T
taPqIHGgaO7fjpLDCUg6PfIeCQiKz0uLH3phJcVXyb19UJT5ezc7/cFTsbdtIT3BZaUMSsV4G3jW
XrLi2x09WvNqXJvOUK8L+FJIYk11/fMTglwHy6dbcidtLqfenBBnk5s2crv8uSKAeKra0bl0zXSU
V+58L7YrVH7sPwjdt+G0kEU6pBniEJ3e/q/WiCXWvZwOlNdeZa9Sco28BGlU6hGkQbffy67jRCwm
IlzG5Ob/i/Vpvk6Fg7+R4fQGVAytNBzfsKrkWuZNdLm/mntTBK1JZC3lGrjbbgd3csV1B3pvYYOL
0xW6kTGjHAA58nR/nL3zT3iHlCjVB7AcW2sRGy+huB+YZV31/XTWWqdvgjjtjSJonRnOildqqXXV
YI0NQS9aq4ALWJUfzLyryoNLdufZ58WXwQ1QQ4n2up20N6x5RRsjDldowWfIiw9rOZ29dFgecAs5
8gzf+b7crZKMLGlzhIa3owlDpKaexGmYGE17LgrHuzSjsPGQsbPPRqu3j7pbdl8GWHQHR2XnJqDQ
A3dXtkrofm9GXvLaQ82wS8PCBuu9aJN1HYoi/wTV3ngq1u5/8JSig+LP7pgu+wkhNCgGWxHO1qu0
cS7gOVFepmdUrtqg+aXuzZbfl3FjX2eB/2KwZG1nHOxlOZ3N9Y4VIJruPKC0+bex99orKWK/ZRJm
zlgM12LKY7DXfWxaH+q8795opj3/UPTceksoOerPCFrSEzrY5zIo3v4IyY7kUKOOSo/59mvjmy7r
8WUamm0/Kn8VlgHPtwDjh4pz3c2ePyIjuQYKlrc/MH+xPo9Dg7gm+6dHCKB1po+QeSrDx0amfrz/
234V+7e/jX1An4jaAEAu+e1+e/9WI21YN8Jdz+0WEaZIaGh+bdfO4IM3rLonQHMw33BQsrT3VlOb
SmDknEe/t2QbVydDLP1cz0olEFm+fIzi1QTaD7Ro8ZdRHcJR683xNCMPVfs6piflxRvJk4Msroou
iBfhvkmTkWxa2I26QnbL05/5YI5sxNX+UY6r8cGqxQzWcIAW5at9kmbnXF9c+xSPitWf+sJN67M2
trZ+micO9wVOxPJX3RmlybMt4oe6tubBL1NN/dY2afRv2UT2i2YLPFywCLM/4dtj/KBRgiXKUHmN
9xRVUKj8Zm766CLydfrarUmp+HmbAmYrYiWbz+WIkuWzEzex8OsZUMTJwzrg85IMSn5Z0f17FHmh
/uNGlTP7itkNP8p2EmVQU0aIYUTATfTZr6n2JjPb5S+tQ1v/4tLDtU5zJoz0YA/unQNCd8xP5AbE
h+/2M5sjMBLqFHGoY1d0ki3Yc9aI6KUoaBpHpY05plJVp3RZulNO+/zPI2UadkQgsgTMPbC5XSMx
1XPnlXFYmV3ru4qwniMC/U/3N/NOxIHEMaAeekk80dtYSrikpoDkGSUmBQYJBk+VUS5zux5do/tD
SeVytGAwL96EyRQveyfycp6LXPfOw7iY741Mm0/wCo9Sr/2hMAZmWsQ4245LE4/EV1kch1k5D/hH
qeaprNbVH6fxqGO99yKjzsT7RyUPY7wtmrObi6Sqsf97LKrcfoILXJ2VyLA+GUrVvyxpjXyTWpHy
I6h4GRYNKQEjKv66/xVfN/NpQrBJYQRQt6dDubkuW/y70kQjxBo14XylBZvGftN2zdteLTLYpVhl
ltclN8nOh5zn443Q5no91bExf61NTfF83cZi/uAE7T1i6MFQfZAqwCzS7QlS83J1uKXjkFt0+pE0
0wK9qYjVz0409E8oEOKnpM+zfRCX/NIV2lzQxIIUVal80Abbau3htDihk6GkId2gtkRnzxt+1HCV
vteLUL9W+th+mIRTVB/0bKphk7bqqPowNTI4z0WnYBwxDM6HxXKzzysap4VfOqvyHSu+qQqqddQ+
GY0HwDut2nbyVWNWzABmsTaeXBtU1ClVmu4y1aaOQILXD37LpYjcw5g5H1FlpzlmtIC0AT12WIUm
a9J/o69SFU8lHoP/QGeZvoHcc5ozvmu/6EtrOwawshOoTKLIPkB7a/9RsrSegxpuGKQpOKgWbOkk
M845LAoYZkLU33tXqzU/9USLR1dmlO88ELP1l9616qc58nrjY7wu+bk0+7V/avsl+9nSufs3jZP5
n/vbc+c43nyPTQDFfe+K3GB3zlb+XZ9S5yw6pw0qM18f/ngkGSzRu7KxKqCRdbvjRkEyNw9pFgoT
KKA14RZUzZNzqtLFend/KHn/bjYZHWtZS5d9K5DBt0NVfYswrjKk4VR79dOwoq5i192RENrO0lFy
pXVMUgj8YNvaccAF28JYspBa/fi3GeXpS+UheFfhlnEQcv7Sr9vOiCeH5SPDkLo4tzMSpQ3D0SmK
EPZSE52BVyhI7bl13PvO7I7LubUo7wEQcyb9Gi1wWcISMh2MuSmJ/y7aLFt8gXbrT0j8uuVPZlo1
Z5AvOGTp3mj5RV9zGoyJPM3vTSW+asqCY1/ndZZLBm+pb5te9NMT6M5+feqTLhp8gipXD1KUu/9x
S4EmiuKlgKLGTveb2ktf2gwROHuN5i9RrM7/S2MVa9K4hSngJ6gk/wTpXHyt8MCJz3Y/qsmLZYn+
25Bb5ocBQeAXh4SN5HBVbRFgKtB+ur9JXnfIJTOCYjY4a0CsJL+3awpnAUlZK87CWfHa7yq2jt8Q
wFy/WLWzvhubYX47d035XWuntHlI1WTGq2Y2xuY8Q3P9dv/H7FzHxDLYd0nUG31rGXP/FrcmFkS/
qU3BV5hW9+IOK1x7DDeI/WznbNWZ/sWzCvvgmOxtYIgo8iZWkRLcUpZnDCGHKl2TUAylHkJFRScy
jppw1Vbj9B/mJxuudAIJPLdxOdoT4xozwTBLUyqKUpr7Y6xVDn8s0ugr8A5QhSY1R+Pgwdm7CsjV
gDAi+A7na5MQDOqkDbrDwla4if2raPMb2jHOQTz4GkzIVpJuonRfqKEww9vPJzC3HhwK7KFuCOOj
GztSH8sskKceIhNdjyYu3ikw4n+2VbQ89lNToCXS4yx7nsu5DYZBzbRLu07tf/jCEghM8MMuZ6vf
/q5Yh07SjQmpqq7lL7PizNc5cr3nfM2POqY7Cw3oiauQYwMMeHu913g3uQV6a+Gie+V3p9ONS52N
ygFJcOecIEdMp5RirkQDbs4siPHWWz0zDlud+2ox1hN+3oFQMxFEOTnaiBnkwdbdOSX4S/If1V0p
sb+BCM0LOwecKGG4VRQn047Vq63NuW+jrPXnTyTSH3RmcUXAh26rR0Zgn+D/PabhbDvN+zXNFBEU
hakNl3VFziu4fyblpty8KWASpC4uFSuKgJuJ5QPeG1qZcTTaqn7fksF87B1XPGHVqYYJWeyTZfeu
EuRRox1B5PcWlXK5pMgCF6dMtdmYai0Gp7WTsMla7+y5fLU58yiOCfe/bEyGgKLG+eQB3GwZkYMg
m+TZrJGdfWur7ncVRMkBzGNv98sCJzhphAm4lG/ng+XLbKy8taHWZ9XTglhpck4Ms1Ov97/Z3v6X
ymfUM6kQv6p89zp+iFk8c8oqY/bReF1DBefHBokAtQm8fJjSAGZw+x/OAKkL+YIUYLC0zfTsCktT
rNS4RxQzetc1cxm4Gr4teIgeWUFre0tJkAOfiTY2B27zFEIHMvrYbooQbugSXfSxb7O3BR06cXaW
ITZPBqVkysW22f/r6Qg/0SBMus89yK+fahyPH6tiQD6orCzUf2avcY5ymNc/EL1FqVGu0v6m0rXZ
u1qamr0oRRE2BEN+PUbaGbve5uB07o1CusiONYCoc7Pe7ijXG8kRnJiIb67SU4Ys2Fm0eXO+v59e
n0MZbDi045D6opi5+bDNmFDiGVrUhVa7uLC7i2vXac1j3kHduT/U3oSgXMMMkRQRigy3E2o7N9P7
ec5CCv/WqSn65tzV5ZFI3esDAguP18cFJC6z7U2roRTDWMZDloXqgHyZrw/tOgSlYRdvxiE2yKWb
RevOExCiI2jNTrUBjJ7M9SHPAcHYFme7vhtQUKiyUHNrqzileWL+zDo70nwBFyn3VU+gQ4q6/Y+p
LyiWShegn3rc4ql8f6X3PqqkWzsSQUv7c3PjwRMAVmroadhUQ3YtcPA+63WTB7WTewf33t5yS892
iXpm0bcVliYSyawYSxouKF35AHftH7QzgDs7U/cRSpAWuEv/x5BksAGUL7mNKIpJGNjtTprGQTNa
qpehvuraQy/gG6m1p/kgd5VTXS9Ht9/rh1JyAIhuQPFxxW8/bJsludJHUxqqTVZFwRSJ+BPF/eKp
F3P5bA9q+2jq3aieSNyOGnR735LFZVsxZRmA3M61AxIm9Jmxq6LwYK5NqIdFs4k0WaEcbJu9A+qS
B3B22B2Q126HypWWILzkW0YouZ0Xt2oeaq8cDm4cufluow6ee5DWADwkhGirC1wIY02L1c5DXaF8
XJTlNaKh4astYlD2oaiEuTMpKcUhuemMCJPqdlI2hSGUy9IyBIRp0KASve4Gkz52y6nBfwaQj7aa
3uwnBUE4QDgvf0L/D5vw2J7Wfxx2/Y8KDbqJ8GSEbb6SFpvBjPX3z7YcNNNX2jjGFhnbivjZq9ME
ogGcnH9JeJe3FiJ9dgDfzXxrekn6odVsFEZb3etK361LYzmtg1bgpDhwbs4I4hnwd5JYF1fADJUI
WCe09K1ocgtkenqzQ4ZIK4fA7aSYadGXZhrUjWr+tRo1mkCTZwFvyGpBRcssOhcHKIu/vn+3/OLZ
b78f+5jKN+0vFTb+7YLGuOEpFvSYMNZH3YSKrNlQZyvnXVrNZnGRwy8nK+4hZLsT9TC/a3PleSoB
jHVpWgSVMrb1g2WUpRs4tdc+ZWpcHuhV6Tunhtq8DKIlTZV34PZHLjFLDLqCZy1GE+u6gmwC5GSk
Ka5DA0KXz1phxOq5HZvxbRwt5hCwe6b6nI5N8UkTa/Fv3qWD/mSraf0I/HuQYo2diXlsmjlnOxVe
dlKB2ENsLdSmfiyoICqhB9FjClxX2h1F7pov5zKy+zxUsmw6giPs7WviWTJp8k2A2ZvwwKZukYqR
z6BVXvHJLE3PN1BHPJB83XvTqFwDLIS9TK9lWyIQdoIlCsqHj12/6L6ZqOWpLNL0EQyu+uL1WU2b
b6jelMowngbyl8BxxiM761+16O2Ws3GylrwJcvit8Cwa6UaZz8J9RB3KMM9ePCXNqc36tnux09ob
fYVCbf6Ue96cXcuB1w8pTyVPH/ps6Sx/GLzZu4LHisTFMGbENksHDasc6W7Lt6h3u8/0IsT4r6rx
0QO9tKkll3TkPquj1RcPvbsmaGPGHTSeRZnU+kMzulNzqYd8/lEWDtqnCDxq9RvXXb039ips89Ql
dvcus5Tsi9soFrdMYeZojBVLzy8fSiECpXfmzFdQdfqKLLHlPKyJWc4f4DPThxSoPlbhJMAHzX06
4hDKPltOhSe0t6qxYorleDyABw/AzqmRFimo9fO4khFu3lUzipyliCt5UMXwbJXj8En6Bz/q9pQ/
3L9GdoeCokvMKUka2y4QIo2UasZceWzou/5rOf13mp95Sgc/Lw5urJ0Hhz49IHxJypadh9u7AAsc
1ayzEgnhnkQhsIEwn2YNQqeS9+2JYFJ5f39uO4VFrgRJ9YeLLz0AN2czqiXGuFNQNUDLwc9sACdz
XtantBnpc411EbhlDwqz515X6WM+IejXXY1e6AfR2U7gAhSMiiJQLHBp25AbXcwyoynCD4EPd5rb
fH1R9GU4swGsl2FUFzRIS+diWUflzJ3Py8Dkp4gD0InfSjA6lHo9o5EnVvWqS9RnakCeb16kANf1
YLV3x/LkSwRXlj7JJtrtLOEA556iR51R36Ckg+9J5gIb93tjpTtsl/n6PksnBFKdVqXHCXltTD+N
s7J+Qxw8iXmnoll8NiLoWT7vqS1QJRDpkSDBzo3NkwShmhiSvNGW8/itxCsWjEtmqRznKl1xztNy
DY1lLh/vL8dOQC5hvvTQKEZC3d48z45hlaUgtgPvW6DQu+ii/h+kmk4CDkYvXMbccf3MStKj6PFX
4La5pQnpDEQY6SOTdmzOGYXGWUN7gCO9co+BJqV1bGUoNSJ3W5rPK1qn7wud3llTa+rTEsV65wMP
tQLoYOYL1R8kZZVJeesZi3JZ3VH9GIt+fgBSo3wxzH65JoVypIjzC/+5/dH0ZiWOgByYpvTtR8kK
fM89HAwfXSubPgx1adZnGxH5nJ6dZ9EzcWfHhBkxNEjnW5P4sVjp8i+vwvABFXF6x1UuNIxuE2Pw
zrYWWS2hDaYCp8hppr8FCD96lU6mXAbh6I88Skn84DYiHg/u051LDoVO3mnCd4KCbT1t9Fan9xKw
09wuxWO2lsl1bszy32xZ8k9pqWgf7m+znUNHgYWET5YNQChs1i3JW8gxA+PBAyt+FlBl2qCexu5d
TD3hiEKxO5iU/aQzgqDFdrABKw18wWzlUSxjdqL2gtJ2qmcPyHlal/vz2jmkjCMr5pQMEVHZpFs1
GqK10jAvGs9LoK36eKqFddQN2f1agBHZIjY381Yh0LVUwDiJfGgLoCpNuxZnk9rINQZGc0pq/Qif
t7eA9AxljZeOO5Sm212uwKnpkHiOHpfSHk8WuJyzMunkOH2tH7y2u0P99rBv7h+ktbVkiTM2IiIw
FzpCQxDBG/4cR+kf+06Qz3mISXKfQmqnAXs7K4e256yrdvSYIUCe+KMwukBv0+UB8ZHp4HztXKsU
lWCVUq+W7RQ57d8ub6Ub9Ay0hvdY5mN87s01e0nKKTs51vqtHZN/zV6bDx62nZW8GXLzrs3VauWL
tXqPmp3CCKtsfflYI2s8EaH2R815ua839yAET5DbCCejRbZtk7Ua0b+KT81j49rVi4Ie91Pe9uZT
qWVAzaDIQLhSPjlTKf5eEBo6iFP2pgrECScbmWog/nG7uvzlOvRj5OL6qOahnYzU6epVv8Q4vB/s
z52jJz1soUZ7YOGgo90OJXCU1PqB2KyelOG0ooZ7mo0hCuCtpQG53JHFzN54oO6wIEcq6bUJMcTg
aJwqxB3yccou6TCv/8y99dVE9D5M7ck7SNh2VhIEI2J8qC8Aid0+/6mWVkrRSThHkhTP3Kf44aI3
fkXR98gXaHcohLt+PTmk2duTXqdwFhviKe6r+dmoLPFCWcB+N7rGkXbFDoYK0jOfDT0Aeda307Ls
ArMHO+JaJvK4IJMONSfN8+tCm/6qaI4gol8h1UJOe+mMZvirnPMq0LVGeYpjajD3H4m9mdO7grhF
gEWddzNzoxWlUtN6eFwRmz4LyG8P8N2Vc0xd8gD4sXPvSPkZEK28FGQxmztu6ghNnQleHxYQ4rnp
6/hBSxX10q1xce56692i1Nm3+9PbeQMZ06PBQURNGLl5LdS+LND9Fcpj1lfx2RNV/p4SWXdQo9ld
xN9G2Sxio5a1PbloYU52lpKd65TOMk/qgqUT+KD7U9qrY9CooVbsAkF6jfUYo2I1B1wvHjVgQ9/R
I8nOrbN6JxMTUhEMXlOcHS1d32ptbjpBuhoAtdroj8ntQHhkdk1ZXsIRtm42RkdGnxkEMo1Qi3Cw
nSL0Yu9IbHZ3ZeXxB26BJsq25KmomRNnZROH2IJhs1q02EFYyfDieeV/6OmwnBwC2i0GRepNGDiD
18vaFoiquyQAHHWveiim8uP9j7d7BohaOPdSqm9Lh0F/wOvcSFq44x/oC0d0Z8vO8VbJEB6firQP
xjz5fn/MvTWkkaQDLYZqTB/y9pkAq6ItDpLkoSni/jRPeu03K6uZR3CF/8NQNDF0rjaS2C2MrObm
LNBJIwWBfhcIkZdB0avlY4RW3OX+UDv1APQBqRaiP0IJfgv6JA/qarUlRUNItbiOI24Bzjzmlxlp
iVM5ztlX8i7r8xAv/6Fc+QtpJFUQHUmHvl3PeaFGgTw/F3jSeNcasa2Tk47iAB2yd3PRwJd1fglq
3fZM8zjRZsvllAPrRQGkU9THXNePcBN7e4PL+Fe4RDK/1UvX9TVZIJfCtZ5UEa5uV/z0Kt04286i
/YetT/AAVppeIPWkzbJpQu3o6xfKY1yX7kkiVPzUVsdrM1TTJc/xxyvrOjtga+2dN5pdwLBlFME7
cPutpCpu0qkgeZRonlBu1LDPQYP7nFvKe9sVwOqhEf2HQ4DwgUxdubVABm/GpFiR6JgDh44Wmx/z
uksDXAS6n8JZv/7xGaBYBHQIxV2yoW25qMxWrekzEERKhcYQJAizezLSWHuBI+dhTWPF5Ud7MJv1
Cr9yPkgjdjYoJHMpHSPLrO62RuJkQzvjHhWH1gJI1Nc6FTAc4v7qwXLujkP9h2a0RBNtJSDNOrKT
trdgmHd5A07Emp3LjDP0jz9fS1JKuLxUAAAPbLLlpESKYTUnSmqF1Yb0SJGDEmXq06aMQiwzhsCL
4dmlRXOUZu5NkNlxyEn/SFc2e1RvFGH30Rw9dmM5fYCG00KL6I6et1/X0iYtkqx5DgG8dIC+m2Gc
UaPL5yGCqHTWGvvI0LUU5x0zsc7ZGKeRBN/qHzi79O+6VVuaU9eLqbuWxWrJKu+CzQz9oME7sXrA
0nWt0tKLHXE9Q+Ap9aPm6l7pmRsJrS5Xh1rhbiu+ERr6jmil9mciFWDLrh/7k6YkbAKlESulv7lq
nHOZeWXkw/mYEX2PkpmGyWqMTmB0ldEchLB7nwo8IHc+vtFkzvLff0uda3eJrayGal+aqnjpFW8B
ar8cxeR7KQIHVCNFoFlCHrm5Kushjou+sL1HtECaoF2tKlj0rgndaqlPsQ2BwigUHYBgGb/QD158
LxmnR3XwWiyasiOxr90PQQAGRhH5WSAvmwtttkZl4qpxHwsFAZNTmYAXgPVtpe2psoVjP6A8NCLf
qLb46unkKOcGbZbuYtDXd/1csefs8f5h3Xm25HXH+sCIAWC1+Q5cvWUnrDx6zEVaXDpaxs9GtmgX
CubDf/jk0guUQSTHf1vqLtc6QlIs5XQ6anK2hjY7K0t7RO+RX3R7OB0CJomQQrR6WxZcRBUZfYsd
kJ3T00/aJn6YVC0H69JFp2bNfv75+lHclnQiGcBs812PPLouaulFZi9moHaIQTTVhMHTlBd//gJj
pkr6zrfCcXcL26U00SJJFStIl6XRtTf6TPFNu2uep361DCLRRDP83EqOhEl2Xn4ucXitXFjobW41
9mu0Vwc8rMmSuHuv3ah0oeuI+CnKXMyGUDwIl944urN+kcu231FGhVI/SkXEenNykwZauwZ9OKSs
kRmXvqYWH6QJAo2U3yvSMWioYzjiYmj4mZF0P8fOxWnVaYFtTEYWEZ6oOdLGUDwc8TAA2s/9Eb5x
HbRdJ8azmxTze7F6CriELl9mX0vHJQPgMVYNBkdphOViCb72MiB79AWD3DwOusnuvqoDxI53vTdN
mHGC43rIms51gomLLA7uby75kGzXQIYlVBUIkZHSur0kHW7otG0aKrRKUmPzszj5cysa79I6GYVa
jZ72degK8/tiNen1/th7FzQVW/r8yPNxQWzGLiz42pXWohyu6+l5bI3hWqbREYx677RSraUt+Otd
2lYy6pJOuzrzYittVjxYaqeCZ8TnLmosXKVqIz+oKe6l/MQG/z/g5r7rmqQYE0zzHnunxuU07cvA
qNf4bbwAheNPnm8KjMsKMHu+HqHv5aQ0Fu4v7e6kZQDGe0T/eUvbwUwRFRVoX1xRDn7rhKRX6fwa
qJPZv4m9ujq4418fYHCzjEUYTRQNyOp2G9UZkBAvI16B1LcGNc6Nb9ZynQMPfaOAbprxoq719OH+
JF8/LLeDbp46SGvAueghPyaNNgccZmidMHeCaSzyy/2hZEB5e0wYypPPGG8LvgGbopHtRgAUer5p
onTx+yXy0gAX2eGSd4iH+YXd1+/zmMqfp/TotdnzkcbL3lQlm5T3E53eV/rirC4Yj2EEtr521sdk
Watnd2yb9XGY8lw9eEV3B4O8hqqeg2zGVqPI0mcoV4hihE3jNaGzWvWD4kTLOyoE+sG+2RtKlw8p
WAwKOVvo32LGwsy6Ahin7TWnIXPxdYOide5z84+lgcnLGQQfedelmbdVrVW7qlHjAeIpTsvKk9CU
4p/emIaTI4zl0/3d8vr0wWWWsTvFBSr9W4ssLHAVQc8D1B8ps9LzXFjGHF/yaM5Pnu6u5/vD7cR8
jCePOYkdcieuXOXfIt2uz0Qaz4jkomvrfpq6KvKXNQJ3q5TaeRpHAd3fNi7YQIgT3oL5c4NzYLDk
mnFQB3n9mqD5CkIduAEVpVeUB7uYkwnDUZCc85C982rLCwyblNrIFCcwF2H5aYuraVtN1vuDNZA3
zPaE/j60vKF+WwMUjgprGkUetquq9sBd+mawzqqV529WF20+v8Fyd/Lpx8PPLbXOCEfSriYci0i9
9LzMA6vXGkfaYjuvwS8bKM4SHHd0TDeP3IKgWz9RVghx9sWtsurt66Cs6SWbFrLUsmiejKnPTsM0
uXy0Lrlm9awePPJ7p4ywjrlRXkc+X95uv61Nb2p4ZLBHwnywnCCqOvWrNo5DYGMoefAd9rY+8m28
fqSDOpvydqhJjVvSS/g1ebP+jVJBpQYuwi8npW+cjxUFkIO7and9CWAYCZ1pCDCbpoGRmFNL5JiE
UTYWFz3RSHxTURr+qEX2qTYi82x1Q/ZU61ry1mop2mLc0/n3d9/erIlkJB6BAJaY8nbWSNS7VR/P
KUKnmftN7Qb77STy6oIoT/9kEsEdyYvtDkhxDrMCkDWs8+2AjpZlUeFxb2ouW8sq1eKDUPBOd2Yl
Aezi2geh2t77TlOPF1Bm0q+UoepkzI3GhbJVjghBOPOMe1sFZs6vxkyQ207RqctM4+CB350lp1CC
QKnzb6sgSUzon03I+3TetHxdmmTwKyXJXmYrolGLwtHl/mfce+U9MlRuLqDbYHNuV1Vvu1IdKjcJ
YYhheDqjdKOV01dhR9ajF+FBDs46D7B+7vyqEP/cH3xvJ8tzQ30XJI1qbT1ErKmWQq149UX0qDB0
jTXELTUNlvVVGez1UmI2Feqd7lxiPKnf0DswPlTTmjgHb7I8opubVDrUSY1N9N3B0t2ugt1aS1Is
YxwW1Dz8Av2Cjxjbqwdh8u4oyHAA7eVRRm3kdhSXFXYLl2aRSFvjH2ikn9tqMf++v6a/qITbuQDl
QvRbkwXJrY2JQeGjHauUhDalSubbXbb+aGYv/6Z5kkqZrunwZlSbhuIaxYJQdRPnC2e4yHG0XegG
QkDpTErfAx9ESaK184XHtvRxSSTQXO0F29kcMvdwGqtJGvvW2MAfPe9y272aBJgnnXIn4cEWVF7I
Hn9aakzCNlsvUOZkfc6WpHev9VBmy6Xr1jk6FbY+fOnHpnVOijplT1qUN9/jYYye7bpwyxNRQX1k
GLJzQNGwJsn4VSx4FVPNENyLylJAYynxfFnawbgkYo7+0Ytafb9U65Fq/t6mQUwNFhwPKfDZzdZk
0zjKhMxzqMNZDi09Mit/hGL57v622VE9AJvHmyLVQohktlkxwjpKQkEsDssiK1wfBkfyPYls83O/
6m3uK2WElCE8q/i7Pjra8kYRRvmAOFA3BWtLcejFEHXunPVS5kAQApeviWODEzD0yo1PLWg//KKt
wu3Q8JnEFySWnB/dlA3qVVu4AU62m7UYC69l+bF2Izyd/WES7vAwo6zgneuxxpHXgqro+qsKA/Qy
L6bVPYjBFasvzLp+Ahznxf48afnHKGoHJdQyKKFDX+pf1SQbG8q0Y9xddRAU3xz+d/n/hgQuM8jV
LnbOfUPwdIZm0cYfD1Z2ZytLvzyT5pLEim7fLX3N61UM8DlVYYRq69kvc99XD/dH2XmtaCmyPeQ9
Bn9Kbtvf4p3JS2vI4jSSmqxWn7pmbp/sKu3DYs3LF1gyn7060r7cH3MnxoJiCGICZhjv8vZFHqam
17H+AiuYYW69lGb52NIePiHkdcRh3jt1qLojQgUxTIrZ3E4P/GBWtCtQItHWPxvPnd6oSS4+4vvh
vY1irxoPwsed8RA0+5VigHqjgXs7nojcGKhJCXogMoTua4ZoMBSr3JnKVedBeoAWpGaf76/n3qAA
FWm9QzfmgpHr/ds3xDK9aMUIunpIFe28zvoPJ1l73xYNYo3NegTW3/l8UhRIymUjFGltdTBaJ+3h
tdC/GLt6JhKP5W1O3dAygzo1svP9ye3cY6bsAfLtkKIijrudXGwaTay2EhVSt6gJqHj0ASk0Dp5Y
eZg27waEbUOCJCCh0Ua8HcUwofE2Nv3iTqXJcll69AT+chozf/Im1UzQS7SHJ+F1a31uujq2T/cn
ubOk8FGB4ksvL7T5Ny88VqxWj9KK8tjOZnvSnT67jl48+/Mal38+FCpbJtRTFPoNJOZuZ1r0IkvQ
DQPV0k71xSHFfVPkxE/BXIn04ArTdz4eaDAwYVT/wYZthdUhZdqKvhpF6CDHXJ2nSIMgaa+qNfmW
NXW2n5Jq/uxGJ/2WluVYIi8yLTltt8L8N8+z9g13b7OejA6u3bnJdaSflziRPpBpV/uQrikjQ/AG
qeDB8dZ574f+hzbp6j+GG9s5RLts/ujitnXk07w3MfrTGDgQ4HN5yhT7tyNnLiNlhEXJwyb1OpTw
RXOKsBk5uJz3RkFilv1I04x6hfz330fhebKWmETdMtfioZndNfAMsZ7ub769UcDmUo0giuUdl2fj
t1EwBotT15iKEKjg8JxC4wr6elj+/BwDW/3/UTY38dgyzKz3RZhawCSMxU4uut2qB6PsHCSuCdBj
RLIoAGyho0DeIV/C3QibUlWC2aCoRJeuvpigV//4ygAHQQeNnjMq2dSSbpeNjvPS92uWh1oUp11A
ytGdI7t0P0zYhccnY7acC7rAD4aTJweZ/OtZMixyqlIVwIQ3u9kXHiGjrS5mHq6VWWH3lKq+YU4i
TJRRHGQ4ry9GORRSpjgWSNDOZqgEAbiK1LwIjQRO3DXps368dM7ixkFRwSf/qTsTFFuzNKJwWAQU
zvubc3d8xBUoEVKvQ2bhdpXTLp9pWrPKQ2NVT+Y6xy9RP6i+21vJQ5ks2UvZeuoF7lZ/MPLuIqMq
Q4tNHsFtYDvozgC9VI68qtoaNHgh/IBvZ8W+qzdH+/b1GSSN5gUinyZa4a28nWY1N8XYI/MfpmTb
PizI5BkBjfF6fzFfB3sw+SjOQ4kGi/8KcpIZ1Uw3+P84O48duY12DV8RAeawZbPDcDRKVrI3hCX/
LubMYrj681Bno+YQTciGYQE24GpW/MIbSii3yNqVKOhNVhFAy+8qX0YNl2sT99GLTXXmqLO0U3dl
6HXHIgD8Uwj4/gNbVZRDZ2RFWMGa/hxV7fSS56mtngskpn7EvSU/9F3pBCjvD8+Zga/fKSvzKvdt
F6+x/7C0a7qC86y71i82N54Acp1CA88pgNafmrhwnmIr1gN0YONPvz/j1J0IKjDKgFG22b7AkPV+
sOMiBLqeI7zmqR9mSM++l9fdpxYLi4sDVvKgNb1THlkb+zRBVhI4we/mdepkQ4G3EEVYyqq+zLZA
ckGzpveji6PK4Oj/zM3gXbO2Rxgxx7GawshRx3hvQ0Mxo8hHcWV1PL5f70QZI6jxTha2VNGvQ+Ma
pxTg7/nx9O5+6apAg/sn2Se4ifthFNMVmhpZWTh5bf4B21Xp+ao+eamfa3WsXaZ5nN+AO4nPrp0U
lV/W9vh5weHwCL38OgbnaaMGxIwju0y+ff9DIn3szQFibIjhSrb4teGM3+sMgqXfoIF7LrXs6DDv
zTA1TXS88KtGbmvz/lCp1hqrS/PQrZTlrTk2doircXtQpN49uL8Os9lL7YB/0ED4EZpGbrxLyfFD
tAaNvyf0PZ+9dmz/cXnWn8cOUMIpGyO78Ycskdmp1SXE7sfrvfvNsMspchK7vtrYE5VVUTQRy915
VhlC3orQH03E4AWPB9pdTpqzxBCAHV+BOmN15Pr0ePYiU28ulvGPaSXfcQbTT6WHYvzjwXauZWgn
7hpLrojzLbVm6NVJOJmRhtmo6+mnTJHQ8+oeUv+bzHaiK7YJ1ZOqDtPt8bg7HwmHDimR9bJAKWn9
778Efr05m/S3LYTZuwHwtFzIGU5RSsks0bPuWS8HeVAt2juvPOSMRTRBB257M5GnyzppKVPb5Uhh
3h+bUW/euEqvdOcCQ8OPi6pL4yLqRaBPXwjVCTukj/pLMYre/PT4+3/iGe6zPhilRG8I8awGk9tW
ddeYPbi7Lg0bWTofpspMfyieAc8dEJG8kaYk1jWPleSF+lzd3LzeSc6kxENgT13yqVtielPokxxE
d3vLQl8QcjqXN1SE9RD8sizolugZ85KELkjvFyi6VVDrrQQEWIk3sTMciiKtR/jVNMAQAIsAGR48
02ZA7nBaPujXuMaA6Vcc1YFMZvNNSx/92jp2EzRxhrDJrHcnG+/bE+6+z5kitD+JRH+fxQfMku4f
NIJ1WbaofrTzB9OkLBVWcSatIB9MpbhYnTd/aVo3CeRgdk9erYnh4GrZCTTBcyEdhFwH8kHe5joV
I9YQWUE3ToioCMylzIPWvWjF2cLz5o3svfdG6hw5sq8zu515qkWALvGHpXyzScZBQNWuIz1agGqE
ZkndO2+9pTrit+1EskTv5N9UiNhP23pb7OmFR26HsKelrGAM0V4WbY6CucCF9/GR2hsKWCuld0g6
oGQ2kVUJUAdlVvS1vGWE09X07SKRnPLAbxUSQ8zHo+2dFL5otS0BfE8edr9xGwWycRcraVioE85z
idCR6Uzdm7ck3xfwYsF/GO5nvwkjMrwLtlskXSozafU01LuieaJ97wblaKC90eXZOY2s7iBc35tM
Fg5dVFp6OCZszmWJTMqgK4wnxy4O4zFazj1SMkEFkvcgkNodaiWvEbmsXJrNRsy1aVYS1NVDpSCO
qpdSP2dTp33tcZc6mMXXe56mBO8NBS/uN5is94vWdcLz0nrKQsTsCYlJls96D8Xz8VrtvDQMY2JP
Cr53rXMZ98PAiLDZ+DrDtKgW4JqbXcnAzHPtCReZAsN9j6hbc3VQ8PQVbTID22zbg4d9DXLvj/f6
G2BAE/h7a0Hi/jdMaY8fxUwQbFkDG4Zb/DZJZX6Tst6nsfYmy+c+r3wMzDBomFPn4DS+vtPW8WnO
wpICcL49H2ovbBT2XMIldFVS37bb58zt2rOgb3kaQDT5sl7mD72TJQcnc3eRQeJS9jMQNtnWx3qt
G1BnL5j9Iu7PC2rr1640jd/etWtZfyXusm2JgNdd/ctLCU62TJoM9aYpViKgdJp6GlvNCUTXKv9h
KldeG31ewk6gxfdD8aGo/Pc1Q0V9dRsdp7/01lT7jrp4EMIm9QI6dLxYfYfz2+Ot/Pps8pUw+CgA
Aql7tYuEIWWpGBbhobCbGeRXGn1cEDnrAqVtQR0/Hm1v5ah40DNcZQ9wsLn/0EnUuYPLdBpGmEwZ
PmYm7qfG7bsjAcS9vQmYFRmM/+d8bsZJHBr3S1KlFASGVqJJVmefXakvEnkMd3qmXUvaz8/LhZ+b
RnSQ1uzNKS8uxVXaNK8p35aTREVVZmnYqnoRFtk0Bb1r5bd+MY4m9Kfv8/YWIJADqqCt+IxtTdIx
ZV73XpGGy7I02Ue96Ce8bAyxiEBbJQm/sg7KcLMjqckQ7gnGM2M66nNggLwz4KOgZOYnrlnHYCZx
AJiJ5PXzZHVud8uXpfvWT3qN78hQS4QW58gmcJ6n5Kaq0oj8ZTZj4+Be2yFyYMtMUo8wMcUNpvB+
k2DrpjWdlGkYA8h614i6ueBNMp6UUo0vtVLEJ+Rs2lOC0sOLa40ILMGk+Z/bx8D7NLTnf3/L0u1H
PRsaA2U4/f7XpH0yCMtCtRTQYv92WqRycorCObhs9g7GeokCbF3DjW2JDs3buOxdkA9F1sgny2mV
G1Jk7lEhYW9nwpayUe/zCNi2iNJFurLSbKSQ61azg1hN7FPXw//0cuEc0Ltfh09U+yGGIboF7gN+
xv28cVOO0FwQKo6Xun9Bg13D9p3S5sRGDBbDnf/Lm0wzm794lpnKTZQxZBMqfyj80V021O9ICs3y
3DulNJ9zzSlxEaVo3vg5vlC575VZhWDhULrv1KyHFfV4z+xNM722VSmUKOQ1mL9PhOLOKIbHUI4C
12yjME4955Jic3fw2btDQXeiv8eISOTdT7MJEAXCGRjhCiK4DLRc7bSXEeWtE0YrtIoff9jeooJj
p+QGCoaHY3MYYmxMVAcNo1D0K70KfNSzSIEreElk/gDReYQV3g20+DRq12uSgcT+/efpNZrdlOZw
qYlGPfdxK8mfjd406xs6nkt2GisKCkgtiU9zGafNuY5accum2jiq2ezMM2g0i33s0S+wt/dsZ7v2
aCCbRRllmU6FtuD+AgohvclybH7//aBSv9bSqfUhsrTZyXo+sNT4xoRgpfWb7aXt2XOg6GUalJbH
C7pz79ATJgmAlGGBKtwMJcbWjKEqsn2qRb0WRVdfIjU6IrfswL+gE6EQ4nIsV9mjzTIa8wR1GTZG
aKMLavpYiU0/8IDS/gIb5b41tLLCB2KM9PJ5qGSNXKLR6NPf9sKpOSMHXn+uWtvOPo91OmYQkQpd
IjSqj/UtBf0o/ZREt/Wxy8hW9I/rnM25xl718VTt7QD0adaa6ErR2CodY1nOdYeOc6jYBma+jav5
iDhnt8zOrYNDvXPMkG5jpoju2d7bVSlkYkh9TPKwQs76RVOG3j1RDK3/TAZluhhmNGsHB3v348is
aVhQ/iSduD9ncb8g+FEQ7OqWOr8MneleG0X00CwG7yB634nNVp18rGyIOcFebB6Geq4WCT2QPpEr
kvdK6aVPS5vZ1XXNUl+g3lGVW9LmUsPUPMIH7213+poI1wJJopi+GRtdKnAeBWMnSIGc8dlyz72V
9AdfuDeZq60MjzkXJdCL+8msDKlF/dpv85qisX0wUBbqw0r6r72Y6fXxrtzbKiQnoFfgjtlES/dj
aUjLoqre57ip2ek50eP6eVLEx1qXVVA67nggL7Q3nEm+Sxdi5RZslVhH9IvqESxeWIKdCzremS9i
qHUcAWV2LQzrqMW1N5Xk2URfqDpQxN6UfGj08A4hsxeK2Pm4RN3wxL/57OnVkX7e3s5Yiz0riR3d
iC0MlpwMRRYAXaEayehZq2VzTkVx1HDe/RwyRZoqFOQ4bPerBUZ7GEyXmlI/C+eEXTSSSbVn+guO
ip8fb4x1k20Sg7VXBFaBxwLY7ubKzWQFkKrOs9Bt++WicCvSI4vdd6WyFNeu67KnvInUg+bg7ix6
vF2U/rklt2e7BOzXNCLjGmkIkS1BzqG29T+Pv2xvDwKL5omkZbBqNt5P4gThq9Uh3oaGkMB06tZH
RXq+iFk2gaKVB/N4MNq2CWg2ZQewBZ1lWSXWmzov/k6bLHvfc/BONTqR58cft7dDqKfQxl6lisiB
7j/O02fIGaXIwllCVhiAJJyUGA6rqHoteDzU7pdhWALASMcDanvn45u7oI/MZjQVxbskhp7f9E70
pyRN1HMbT/LyeLy9zQEzn/ohSFCK4Zt1M/TFc0qXKgf+sfkFnaY6jFaR5sej7E0g5WjeKQSQVk/g
+wmsza4qvKFCRc6V3tmCy3ueKQvexKC3/2Gt6GpQb+Sf2quMw6U+m482l6FI9eRSRUlsBMq0TGe0
pGVxMNjeaiHbw7YAGglHd3PRV2JxWmEUeajEqqQBHY+nxEEjWl1o3TlVd4RQ2bs/qNAAYcCSjDBk
nedfyl+gUqCvlDxis1eUn9ui73z0a5NLUnfqZxXDzrOeKEcI151BCRNXNC0N97Vzdj8o+7Bos7Uo
TXGlC6sc/WI/7+3+NNu9ONlKgRPc0HbfHm+Z3VHpQ636UtTAtuRHxdGxIXGWNOxK7AgTMudrTj/m
gueM84wESIn7UqX9/j4F/AMbgsoNf22fglp6i6zTlkHnLns7lEv8MdWSLCj0yTwAk+0cCfJ9XgLS
RN6en134X5ZSd2LTkxE+d5MTa+4lsvPmncg4RE+VTUpzkFLsbFTuE0SzoJ7BlNiyyScMTXIjjsjD
s9z5q4mb6CqHprtayah0Pv3W8eDR2Vs+Mm1SMwQP0QLdPKpM4lJKiQ0j3DrllCTYqegmMrtGrMtL
CZL+ZKr4CD7eM2vgsXleiUepoKyGfXScN4PqjTtIG1v1sCm1+r2jTW9JX+1L4uCd6cRNcp1FOV0n
bKA+PR54bzHXO3RV5yPI3PZttLIdMoApFBeRB0tPWFDQzy9GqFDStqP/sJbosGNyDBmLqGidhV92
DjCBKLYpE4WDI4rhMg/C/FgbdUwNrIKW9T4G2ewePEs7zwSNacCPSKf/1HO5HxNbWNx6XBdK3drX
sL0yf3HFIQBvbxS4JasiIIhoOgn3o6R2A7Wqp+7dFFYdZPNabqxleXBp7wBcoLFRAkJGC+ssvmgz
jMjHGvnnLJRGV3l+j3LId6+plfctpzA9ZUhflH6H/xoSD0NiBkKYVhwsCZgT1TH6g8LC/s9Bfxov
BUILqnL3P4eLtyoAOBJdGKA+hKyKU4nh+RttKe2vtVbV30pUwrFEUYpbTo8rGLKmfxETqpOPd/Fe
kReGBmk0BU8qSdvwNPamnIOrkU3nmdXinl4Utz6S9mkZK6NionIvFNm8fJbtKG5zZc3vUExWX+J2
TlzMb/rfJ8yuFS2HoJyGL5HlJjrBwtdeyoo6b5vFP3LUa8jb0s5HuVW/jqnSHNwfP0se2wtk7fVQ
SuKeBAR6vxQd73wlcjagilvAdF6EQ8PHXuyiOC9NhT2FTPJ4DCcjqzSojqP9MbX6GNawRS3/NDm1
9lXTBArrrjv+q45xjpVBp8v+hGF795LVkcihhiKH7LdY4zlXuUziQ6JNvYnbfF8/R1W2qH7VpyKF
PdJV38y20uYrkRsGDPTX+r8pSjfxhZJ6+wWfxcT0S3oncTDnXuLeSsuek6DQRPW+LQq4eXOM3O5X
inCEktDPl/PSD6a4TU0ltK+63s+fMFHsjpqge8eYvQyolXCPzu9m1VB8Atdj2UTnWrp8tJwmexcD
sTi4BnfuXHREsFqllEv/YyuqhRiKPYvZQOXSTsZzZ7g/5i7uL2Qd9cFTvfOsUB1bRfAcHPBeAVRE
VkkHKQu4p0WOUI0ZV+n0VLhd/lZF7KL2u7goAes0+JHMWpoYByH63vBrew4wNuKQRJr3m1Isbt3l
FH5Chfo1nWtwQmnTVRcN44wbSnn2tcVN4azHYGcfXwh7U4yqxnoTcPrwa7ofeRBCm+e8oF2gZvM5
dRQ3iJ0ou1ZtXx1cyuue2Jw80N6UDWAUohW2zR+R1snVpBtFmC1dH6pq3946tyhORSemT9BoSja6
OV+dGEdHn+7w75M1KWVQ3OWaoZhF0Hn/qZhhjJiVqzBuZXaGGLRcln6B3tR3ScDKHkzsTnREdxBh
nzWZJM3bjIbHe4UqZhs9lamHPpZiyTcuviCnVm3nIKPhfI5HVXx6vJo7+2jVPkM6kpoUYgeb1aTQ
kmEqnkIvRFTk7ZIs3RW0XXnJlTr9X1rTjcExKubS08TB4u58LrUBim4UcUhatjqScaQ1bTnS4dLr
uApbDa07fYqHD5Q+UNqQokVbNTsC2O/sKIL4n5NMv+cVYafJseQZPNiUxSDqs7fkapAhuv210Y38
kix5fZ1EKU+dA+JLTtXw5+PZ3jk7xKEOepJQoVbdj/sNVTkyzaCR4hrrZCohaIkr2CJWk+3x6H7a
uW8Bdao0Q7mcSNI2Q9XFNLvenK1NNlkJH7dYGVR5OR2UGfeHoa7CjuVp3Ip1pN3iEn0AGrTGpSz8
YhbF32VcHflKrL92cxPwNRxpGs5QyLYQGrHK3vAq4ZMYe9ZL7TbeNekM3e9szwqqcTnq1u9+1s91
AppA9XRdyF/CaWPEgsorCafLXqnD1O3zP6ZcHnVb9kfhk0hoqZluhbYaoQ5qhuVC2HUWDgViVi3Y
GDRofv9VpD/hrtIXqzLm9mucFC48AKA4NEazF77UKjKvyulgPY8KcPjHm3zvqwCjryETKDkQjfdz
F1eanhYNULW8LBS/rcFpx+2hcOHexbXKoIHLpkPgbPFjdj9A3Af4E5rCUN5yppwgRSzuzeJmnd85
kxNwrZQnTZt+X7Sb3jWlBWBjeJxxwO6/b1E8WGUZaE1toYU5V2p+Shdl+AC/8Nvjmdy7LiyyHk7X
Wu/YyhezFYyJmC0JMdmVf1ZW2fBlSfdpAjx9sGh7B4zbgrPFS8tuXBf1lw2fetJwkx7bYBxR6Ue0
XtjreX6yy+VLH/dfH3/X7mCUVLDqJNXmYb8fDL6+qxiZGYfjIPoXz0pivxhU91LjAH2emIunx+Pt
7Mg1YqFwSjEft5j1Vfjl45LF1PPRqFC8KdL5AvJxflqgnQaPR9lZLSYPEgbXFGyirfFI0ufjNGtT
HA468vRThxeNTVfwzdCNR+DJnc2PMLFNVZ0TBmtfv/8gW8W5B1OVODSL3DPDVM3yNLCXob1VruJZ
fkWx89qySb94zWIfXPl738le5NTRtYDOvcmUS6PSYgeXn3Aa8zYLorHQ/ojSMa0DNdbny+NJ3UuE
yRrgMNHtpJ+/LWwouYhKu7HLMGd9z9psREGmTrmfOr1ykY4e3RLN+7QqH/uKVXqnhoJr4A7ZwVHc
2bKsKunXWutgC222LNr1TdSmsghzvRJPJcI6pwmI+MUqPBIomR4FKjsrDF4SQVEY72sRebNldbVS
zIYAIRyNSW0Dx03ib+qk6F3gaNFM+JLY77osToJZh8j1eM53jsuK+VsTbCJDdFTvd1fjjjzmkVmE
XQHijwWOrPcEhf2RJNNOBAgdzkH0CmQzD+D2G4ultxT4nGE+SoHcsYRECzj+XHZg/hqEzU9d2xW3
//BxhENk8zykhEb3HyfSGnm1VitDM1K758Jsi6d2TJuD7HDv01b9Q65tuG+8UPejAP8060yZy5Ae
kfWjk4t+izQn+9Or15qJFChDBcOYHUHF91YOCWNiS5BVDL85mvCugRhGcUl9PBvOWeskaHjq4wFg
bOcCALFJ0L4WVSlubqYwogQOHymvQtWoK9UHyGP82aZdJfG+FNQ4Hy/YzklAxIeTR5WaiMJYp/qX
y7vpidCkEpWhG0ldBI40YrxAVVt+6zwtLgPHANt4wtR10MBHzlNlXR//gJ3P9Yg90fEAS2WQh97/
AL0DOo2QJ/0cgf6pKtz54hi5eSORUw+G2rvt2DEI9gCaBuazxZOYkZaxQ13GWib4J8tgZqoPKq39
u4u9FA+7xqqXm+SKQmsjzfqVW6G7KYXsXmi+AvE7Opj+nYsPHJXFc4ZUG/jqzcWngJi3Kd3kxHBN
HVhokr7BnXDAkGz1KoeUfXD57LCxsA2CH7zSHah8vrrwrVzAPwb5MXhR/7ZLbes9MX/jXrBvnYkR
Yn1afGqhnnvpkI62QyO32z/sukHDfuwdPX2avcZ8BvKOKubv7wQQ2MCwoejx52YnFHrplHbl5aFd
ueU5nhREWjWkTvJuUg50Ifc2HaoquBatjXM4cvebTtHdfCLOQMHASP61ItN747aDvBgUBD///kdR
aP6JsuEm3t4ZEwSdKNGtPKQQUAWzmiRkVejUFfrsHOQheyBB8C/wIPBlW/n0m9QgVaQ1x0lThH0e
pX+NZbt86Md8ifwx87InbfTMq902he2baYFQj1tZ57GnpHqwp19PLmkD/Hc0G3jieNfvJzfVSsVL
K6MIG0MbzVOZ5EMWgHJb4Wyz3h6pje4Np3Gaf6Z5q8rn/XBVNkhXjUF+O+t1WWVz/mW27b+XMjZ+
+3FDt41rnzh0tUTcJnqS31BGiNiHOiZcXJLR8tRU+RGpe52e+2ScUbD4WnslAN+2fEmAl6Mh3YTe
BDK+n9kn6q1CguEv9CNMcVJjezhLFa36g1V7fRPRwKcNRE8JxAqQrftpzHir0ybF9D5R7ebt4pTp
u7Grurf2bDbiKo1E0y+Pj8br55QRbTJnap308bemGU7VkphZJuWaRFgBNYEiUGpHO7j096YTAhSE
y7U0Tk35/ruMisuuo2Efdk0ubm1Vaee5GNy3CfZsF0qj/R+rKujvH0Ua92yUnwkfU7o5inFCgqIt
ZLFJWup+FnH0Fm/AdBklgj9aBHL/HemXPmlDm1/QMhR+Dbe7PFjSnxIL261EOI0ygkkcQV/4/ttX
wCs4VNY0zZK8PWXQut80xVjM/mI0HQ3aTOC0JBxEfy4pp+cTXmSF+N6KKgYyrndfpY0vvNr3RRv0
diONq+t0Ys3K+8X2l7gyNR/RN4OWyESN7eL2nnXGeaPurgoqhue6c838JmIkdi7atIDX8LSkclCw
qlPTFwjEKgervbenuNhJnn62r7YMoto1R7YB3StK3sU1ir3omTjtqOKzhs7beV3B2LzXzCB50/28
AmqZNVwz0rBWlHm4zonp3RRih09CT23vovdSVaHmx/lH0MbJcNIx7nr/+4cHSWwqy7oBCXRbzkbm
UPSFHkOUiKR4MgxFC0Zkhg/eyb1LYeUQQGddmW3b5tzAJA89jkSh7orlNBfT8D5rdZTkhfie5iB8
Hn/U3lVOfWQt1/2U7F3P8i/BaIm0DSkxXAlV4z5XWsPAhih2n3pbsw/Oxt61ABpwPRe8za/oLECn
DU6cA449zutg8Czw9Ki4LufEseNVn7oXt6Wchy+Pv3Cn38sHsj+hthCAUeC6/8RhVupRragtCKuZ
opMLuug0TZH6RoDy/dcqupbOpTlrV4uur+eTFpvRuVkW9x12ZQp9mFK4Px7/pr0zsyY0a+WchGPb
pChQjHTbWcZhNybG90y45XtTxs7BhO+sLQQY0lBwpSgEbx9PxVWgpbRJHLpWH4XOiDaNp8v5xW7V
I7OBnQ9CyWvFRCJQtQJT7ucYwWoCPAXkxFR5n7Qht19yRN0PctC97wFNSh4IE5tGgH4/iDByvc96
IwnhEvUBISANAH1pni05qgcP5c4p1FA8cGnmEKqSLNwPpcdZPTcr1MUcVQ09+mV8N/Z6/OIsi/53
qQL8f7wh9scju15Xivr8+um/HEPplLqyODzMSo6MYpLY30p4BDdJqfId6r/uwWO5t1yIllHMJqeD
RrtZLqX2JPoYMfp1rTrQKNems0iX/mCUvfWCTb4Wl1aDjy3KsxGL1lWwLsNpzhGjHew6qBRdO8EE
qw8y+Nc5NWwFvoWiKH9SXbufvwrFRhxMaMbHrTX/yFCjPA28dbdpyIdTrbjpGwevqff0BI98unY+
EtI3ux7R5lXfYXO7WLO7QIBGswzbP2n4E4AB9Pm8OntritI7Omc7+4QuH0WetXBIfLG5ru3WmBFm
XlkE6pxcMIGo+tNgAt8os05p/bY09QPVjp2tolOUJWWjv7faM9/PbGYYSzkldREusVKdbFka19Wx
5vx4/+/NIvcHnLV1DmEu3I9iKxYkxCUpwrYzKWiLmKAY1YoTAP0jQYy9oQDOESqi20UjcTOFCGIN
Hj6lRYhA1/K3VGcRnei/2d8SSHn/PP6snSdPt0DoWojZrcW5TUwqCczM1MJvtdLH/EWbxrk9RUWn
/5FEelL6k65VKKpW+fW/DEucD2MI9OU2sRhWbnI9A6Bt3akc/IGLpfZlnFuk+KZinVqUpsMZLaAj
j8G9ueVSWaWiVme+Lf1khrwhf7KHxmmwgwRTxU+lgXFqMan6x8ffuDcU5MO1jL7SD7cFSSWz9Ckr
HB6DvrTQdUGe3ndqMz8XowHy6PFge9cLJVYeNjh/K9jzfnuOPYK3hY2bhzpa9tcunzQdO6jOebLz
1npKl9q4aZCGXtIyNY9YwHsfijn6qpNBoYF63f3YJpDZ2ezJKCwXtkvVmMtZbZLmkiSuODjre7fL
L0NtW5D5MOainjSaxG6RXsrU7S4j78e/i5HgWNTE0e93VqmEruwhYCmoqG5rcYbSNXVS4mEwaOO/
iSmjN3mXHCUo/N+Yok3ysAqpkIyCpeKy3iwfciMJXQUQPlEdW+anAuz5UvkQ2BWIuIOuXvIl6Rw/
ivSsPyFZYw0YCHlaKJooT33LKMvi5GiDMl/txrXr0yws9UMnO+Or0xXC8aHUpC1uBMVkBaqZd/b7
ecnafzOYSSkejK33SWRWWd48G1GHq+E2YE+6uKw6X0HOO8w1DT94r8gi9RSX0/ivrZYu/i2Vq37T
7NLTAwE+8oOUY/Qxk/bSnUcqd3Vg65NW+V4q5Btl8rr+0nip8c0tlUkGZjaI5lTmxlIEOUI9XtBZ
jRx8PHgVBXfVZXk76UZtP9XjAMh9VMDanzx4rT+sjuTqYwSNjjsjsjPtqtdtp1FIWqjiSrToTnNS
ZfmpjxRn8merpwO/gFXEV3Euyu4tTCOMipvczXEOaqvpe4ESISrYFHpAo5Ri+jKJKfvMLeUs7zrP
oQ3lA/LPrX9QoZwQgui0+M8ubZLxqahN71pIyCJPCpZE4kxEq6UnI1Pd/BypeWaf1UKYeFCYQje4
1xJDOVVGmrxdgAfkAaZU3f+4PSb7Wc+nRD8LRWmVN9mYlvJzOhPoB4trFuX7pWq6P+q0sV/Q3ROF
v9jj1L6f7Tqu/by1l2+ulXk/RnuZL94Ehs4fEkD9N0WzW+daqk2B9OEo5dshK/XsZexGOfoQTkEo
k1uNpPaFlYlgKaTskBAYzeWmYq0nfKHy6p2R9nfyQJsHsz3Vo40xYk1JqrtlqtQKX+R1YwZt7yXP
5Tx2gw8J1PtGOXB0T/1UWp8bz+pKfw2c3RddGcfQqrUxR3OYEtBJ5aGZbjKu5sYvNbcwE8xRukLz
ewqbDQyfeuyDHExU86Rlsd2cah6Lxnel6P9pTPT//ChXEL+TBg3mU4f/vPoMONv6MihRDBbTSstT
PpSoLdoZLWl/xttPvJckVFiAunajfCmnVrdPAj51qNTd8oeRIoz/vsRbePGJ2lLJpvRm+TQlTftZ
zp3V+2bdG1/rRl+0CwqsdvUvjpZ6cdKx4jisG726X6l927pLQ4QXC3OtTeio24pdIadIiynN0zFY
8/rnufW674tZuv+zY5MtpRZupvslldvvSu3yoEUoJkXPs1kbeP8pAtu6QTagJtWoVOlvjAShj1+g
3V+J7iUpFqx+Sob3rwCSmk3UxAPSl3h6htw92pOSqtoJMHX++2kWDziKpkDoQLFtCzpTOnVLPjZo
QDde9WGKp/lJ06ORXKs98lR79VWwitbeA4Es8SXk2PuvgkJdCk+FtBeNQxkUpVh86l/WRVeiI1+q
nTiW6cPKjCI9gjdbOmcSL1U3uCUd2WZs/lntuX5oA42m31ymlSbFSaNjifgZqdz9B4kE0bNUQH2c
DMlJa5cp9U6um1p/r1Kwy++HJcYqVb8qoOFTsR3N7Gtj9kqyngw2/RsvMcarBPo+XW1jItJsvGR6
MmWpnStVm44Ozt7akUJSByIhQSF0c27KBngcqIo0tDq8IovebFVfZ9ynUun731e29X76cKz+WfR0
ttr8pZ2ofbxQ/tM1ePmZzq3i9tO1w3PkYE53Qva1VrLWiWjR0iC9X8E6m0TmtDCyrKEw3oPGjz55
jef+KKhX/dF02j/tVM8HY76aypWJZdAhZTYdSpybEK/L3NFpoBJhzjUnp26FwdeJkp5nxfr+eH++
KqNy2NgrQGw4eLRzN4l/letqP09uEcYil7wEk1d84PaywRx6af+tlrV3HbKu4imepy95LmcjePwL
XsVi/AKwGC7t4JXNvd2zeIzOJgar/IKoLU941/N0dctoBHnt/S2FY5xdd8pPUVQekbVeRbfrRQNf
ilIE0Glm/H5lKy2JR9Fwhc5qNJ0VoyzOeV3Lq5U5yxs9seajos7PgtRd3LmOSDefjhytslcAKixz
ZuC5Dp1IfYmkr49QyXGGHi0RmEbf8kBGjVv5hC4rr7Ipmzwc57T9S8/S6oOKF9Qn3UrMOVhmmIs3
OSCn7ZeJ1cU3w2ucz0XX2SOuEXX2FyiB/M9cj8AszRMPxVnqlbacx8ZYfpSTgrZmLSNADXoitRwH
vrbVv3CSht4H8DrJD21M0e7sdNBK6bLBsPeJf2zqa6Dz/myEsCafvMBJThiVpp7PGZC9LyqsYt7S
gc3+aJFninxtdsevj7fLq2ubKUQYArz6WiylQ3e/aJGqNPijIq9fA/46mYQiNxcJxoNNuTvKSnBd
LR1Q894cQNVJMdFS8yJU817n9kyUl7ZojkQkX4Mh+BhaM4izUHizXlVJE1SG7Rwsabg4UXLN82g8
E/iowZSkA+uvRac41813cdInmNVZy19x6xjvkMw6ku55dcmtP4SiBCEgCl6vAFH2GK1KhqAyksyc
zzgZ8YQoHb1p1ZiCzFXYk1y5B3HF3smnSgfDgr9hEG5u1mpWvWUFgVAMEeX/hFXIp1QRruOTaDqX
yKzMv6CIpS8Rst1HlOKdG3adcT6aO4fLZ7ON2Fo1h6wuQ3uYx+dWzSU4swiHNenJgzbR7lAAulHR
YTR6kvc7NlVq8r4VsoRotEutUxHwK5ALmLLFvTw+HDvLSECoop/HYwXpYN3Wv1SNSSeEMaPUE86d
V11nM6vDOnPss0a/8VQ3cfWsOlF5MOjO94HG0tk3tFRAEOn3g7ZGYxOiL0WIJHb/l4Gx5TVpB6h7
ib44R4i6n9CrzRWK3gfh+doMAxW9ubSpoJFKSDZNS/7ot9LSnuy2LXyuBDSLk/n/ODuP5baRtm0f
EaqQwxYASZGSLOegDcp+bSPnjKP/r9bi+00IRZRmahZTM+VpdkD3E+4g4yVTJIcm7e2/I30zv4rB
2qWm3N4lENtOUrEYZ8phnRCHXNyglvd0jDaeVJtqLGEfTzfNydV+D2gGKdPEsxIbFlCmqG/x8Fbz
ObnHGq38jHNQ+30BN3ycUtSh0NvI5rvbx2DjYcNxEvdLvimYGOvgqLaBuzTk3JdFTc17uTfeY2GB
EOaYw+/BA2UnWtkaTlAWeLspo/KKXx+AyqyLhbZzfqlsRfpily3SA0aO0Gc1ZIfFmrtpZ8DXKBvh
fCdg1cKqQ0i6XY/YDlXhZHkHVjUwq3fgiMJD3lURuktGmvzAvmg8ZnVXWZ5WOPPnoEuGM/zD8n+3
l3nr4LPJhLwIi8N/Xj0S6iRlTa4DssnNNr7PYSQikzvUbifl8c57tLnEgpFGvZGEZQ1ezzN5qe10
zC82/kwHK4ydE4op2Z1ThdZ9tzTWj7dPjSI/oAV8QVjm1fWoRlM1jmYPJTaM2mdGMhbYsIn+xRgG
CJa3B9uanKhFAJoSUoDr4yo8q0P8rshil7w+pUq6nJRarU8lEBmvt6boP0xOwBPA3gn82ZqjlClF
agULXgoVX8ppCYqPgzNNh1g39a+3Z7Z1Qv4dabWMoEqUcCEcunR0XH1gYSkFMApw2NDuVU43h0JM
Cr9s8W2sNTJUCDaRo5Bozm1VumU0lo9Z22E8NcXRl/8wKx1JQcqilPTXpYeZ1hCevqCjErnoLrHF
x+6XdjpRG1apjdwebCMSe5FnpX1AEsZxvP7UU2pmMuWi5NJHYe+NtjbfR5W97IQiW6sH1pfFg+Il
zAivRxlbM9Y7oKnIQi/al2SJ0sPUGcuxWtq93O41/JPLi3eLsg2pK1f0akZBjyRjEYG21Z1ODQ+J
GpgT1dFEPw4JjHIgQnYO5VqC6OuWhdP0p7LMUahNU3w7cUnKc5f2cH8meHpzTUT8NBE6iFuc4pf4
Uv+JH4bMIcmt6Sa2YYZmUmTVF1A2e+i6jbiPQwrLjXSTzH2tK4THuJlMNWZpELxRopXbyNXtuT0b
gxkdIpsaclwP7QmzpL1rdGubBewfBCH8aS7t6/nlZgYCigcXybAkhkMiz3cQXVIvm9Ly+PZzi4Ay
+CAYADxSq6VszQmLLLHLhP7wh+cOpc/B2gNebr6EZK8C7g+PWF6rGNNpjqbWwgcsDpz+kLTJQjVX
jj7N2pIcKXHSrkC9qTto6UL5YOxbPJmtcocvs7WhNGsIdshh2NXVc9wMYVIEKt2AArj0/WjWdDNM
S3qfx+WvMZjknw5ibc8DvYedl2PrckBsTgQdAoG1NnRQA9uUNKfKLpM8mI9WN8bfBA945/Hdmp54
l3huqMi8Ut/H+0Et0ioH02s2/ec6DJ4W+ggIILYy6g/KcgJTM7nOlO4ZxW8dV4Hh1bC+EV2x1bp2
OkY7doeok5Eb8mOuzHnlBo7V6S4YJfXX7QMrDuQ6sIaF82K9TCq4Nro2m9Ze5JzB+DHQabV4rE5k
NQExchPppyIAjb+zfZtDIpODgxP1Cux7rz/HqMpClDi5bmgq6R9rRfqdTpnzF5+uiPS3H5qddubW
ccGQ+P/GWwVsTRSogyPa4F2mDJlbqN38y1nU/1A8AOoK1RwkPYdzzV2jhA6jMdJAgJSl9CjVUJRJ
1d4exEDU4PUFkSS4C6u5yFba8DkToeEc/KwZKVa/dm96AB7Lt7+NOIhRpuDkC51K9XqX5EBvtKRD
1rHv8/JrV9rUiIoSDl42m//hHUYaAPwRnrk2Q4kd/PcBoqeu9RllLxstgk+VlRpPUVIFvjUN1t3t
8751dTIWPnCi4iFQ0Ndjoekv0/xFz3GI1GG4Q6aJMtwsJaZvxpmp+JJpxoprFL2pulHTNYUbY/iU
+Tlubns9/a1KECIMoh4paqBUt65/DIYbhWS2SKoZrd5DO5nV/m+eVuWvRq6rhylRgqOStTXkfQzW
DuDFhrOqFb3ijiDwdu67jWvHIYEFKEINWgTm179lbpvKlhTiY9WMwm99MyueMZbNJcvC+XB7E/aG
Wp3iEjvkYXEAS0U4nXpl39c+ilX5O0nL95LGjdoIlAEL6QnSbMA3q+1uNUyDWxGLR6kCbsmCmjBF
SXx2pi491YDW7uZoDz/x+sIBvQT6W5TX6Ymsg4BJjesuKRpq21OAPVsQGp9JGeU9OWCxIddXN8OA
6ySF4pvhMbzesFSn4TJHQLJMqUt+d0ndB57VycbJDibqy4hgng2D8n1s40745jucsZFOEo1IwpB1
yUmLQstYHEqYw2DPhziMtcd2lAo/kArzIW7bPd2C12+GQIXRYoKsgG/UmtmipnWp8eZSXYkqxW0r
JXhUxyh9p2qDCX4Ke5zbJ3RrC8FpCZ9VZJBgi16vbWFOTtfW0GLbYLA+9ZKSvutkpd4Z5fV3AFYW
yTjRXxUJ/uqOjXVKCCYaDJeRjON/SPUGx7SPpkdNTncU6jZHoqwNrYNkh/zjej56EEX5rBbsl9HJ
70N1TiGczfMxraM9nM3W0iGg839DrSYFbAQuswaGr8Qr6dxOk/IQT9UedHXrQECWEa0yYfK2BpUm
PTEvMT8Kx3PVecUoWYmLnUR4H5t9e2r5Mx9un4jXFwnlHhMAJHLYBJ9rTJvZakowwo+8NEo9uWZk
AbFBMuEu6NImcq1OoB2q1tm7v14msv7KdaEOAoON3uDaJHkic+vJU/LLmMwduBCLyMntcAtXvGGK
is9VnSrcnjIoFC3oL+nUSw+g1rGKwiHyG1Rq8ye6qmlDky9PchSVgmHnbL1G1sO/heZDUkcEKcKf
68Nlq6mBs59OcwYcyEcUpNLj2AzBZ6TEhgeMpJc74F1YW2dF6da5LbvINGteOLT2Y1Za0c5H9aJ6
sF4xfgea1NRBXxcmDRkkVNwNUMzh7hdub+YB8m6ppl/GfLQbt4+MIvZxP8znozSWVenbE7Kfbqxo
me0BadJz1w4a0/agb2NHPWIdFTyNixI1Xqma0+xa+QLuKo5sivpT16jyzhTE7bKeAdccYFFcgYWm
9vWCRrUdlbFj5heHKsFBp2507FEU8qzebh7VADUfejU/hwiVELhce/q1G5+WQR2AdpDAxgJbvR4d
Y14HE3UVYvLQSE+jPHRHxciMU1POtN5se0/i8YW0s5quQWJO3ZxGAj2F1fnhu5KKMMSopsDC7pxT
EzwEof6AMOhhokByclJ7uYebXR/7eRnvi9ZWcCYaoFl6cq0m7/tKbj5Fgb0HXH+1DRSZwe2CCRI8
n1ccnLIwsZOno3nGb/Z73ej5e6jvpmi9GndN1eRP2tIACZOXTICzjPMbLxyqB9S+6JKDbRVg7+tt
qMrBxChkMs+OBCmsBET2RP9oeGQZp2OuYkdKAXWPFf2SXF7tBVVmaiRwD4TkOXCE61En21nsRE6c
s6MjPPjALQ9brR1TPb3Xjcn5iui0fdGWrI9ds7Hr9wOLb7qY2yeRnyK398S5kqW7wJnpHi5BGn4q
OM3vZBN11EVvl3uecnUvjn51YvnRKH6/0HvAMK7Z5RSrpykrJfs81NG3BE+3k26F6bHlsvK6Vq93
wteN4Sh/AsMljaCpvxbkxoevDSJg02f0GqePgdW2Hl1iXMLnUPpl183ntx4E2FJUrYWmGMXyde/b
tkJ50HGEPZdaodHUSoP+QRvU71IW6O9ztCvvgIV2p9uDvgoYECQAUCTCLUDHyCGvzkFe1YMwiDgD
Y5rPtl7bnj6jizeOyPLdHkoc5NWRIwHiykHaEAr1WvJv6MspDNqJI2eiQOfbqD6GdzrojN+3x3m9
bToRORBjnnChCLeKgQaDr4l6lXWux8z2E0AEZ6sHOBQscXzsqlrZOSavrw/BqBeccKoCgIhW92in
jnadq619Nvqw+eCkZXdXA6q4C42qvCiTM7iSVZbv7AnF81nL90rorwIWvKLIPbgO6HeQ6ood/iep
rvXMkZdOsc65JgdPSC1kP2hd9oxqFMYzkny80o5Vh/7tVX59cF6UQejOwWmjCip+1j/D9k2HdjyE
i3NkScsJLylA1EBMjuQSyc7B2dhQ6NqUDGRBpwVTcD1UmIeogWqDxGcvfwGtrZ7HWLaOBFGFP1RT
9vX2zDaGo2TANy/0YsENrRYUFdG8pG/GJ2E2Y+7C/mp/jHYav5vKHDn+cX4zUolt0ynyAFTCeoi4
83p+cwufjpKAc7bHwv4k1ZXsJmixfgeDTodHaf7ent/GgUGWAT1nUmUwC+tnuMcKmKRVcc6BSK9G
yKfv5rRXnjTJqt3GUfrzImv98fagr5JYMUeuNw6KYGyvE0k4KUBUlsY5d7nuhKcQn7PKdXIB/VhA
GqXnEg2KZyMrlJ9l3nR75sCv7x6GFyUY9KZIpU3x3/85raiI9qNpcpU3TPo421p6FzDJnVra1ihC
tFCAaUH96KuTYyea1ged7Zzrpta/1ahfXso43CtAbnx5oq/EDQpOik7OepRG10Oq8EidzU57qJ0K
NF+gyS7J+d6DuzGhq6HEp/LPsuVhO4WOBHHViguq/lKrHvoq3YvkN0fROfvkXezOugQZlhx7PUQL
1uqW2lf6WT1rvR34t0/g5iiCewKTFHmddTl6iipnlBSkM5G9Xc7KlAKcD5c9T8GtzQGwKoMoFRHK
ugelhIqS1w1Cj1pSfF26IDvljRJ7tWWOO8kDTwyrf/2gErmr3BoQumkLv9afqkd1inEpbkfberLK
Ovw+aJL5pCxylLi9lqIuFBexPrljmSOwBjZEzb4WgwHHPBh681LOUQRiWB/jO0Q98F3QqU4+RVKW
/E3VEEIInzRAYkErSx9jE+UwP0p6+X9yGZm9C29D/Wh1FvDNgvpeBLBr0B8jO89mN9epo7opIS2+
yRIuHxZ43thzunhQj5nS1epnLt6cDgs6PMMBFXKLQDPL5cQvazwCPbxWaZPOVmm+N5e0kN25kqzs
II06L5vTK/Zv3U7lCipDyHuTNpP+3p57ZLTbcHEWNxrrZX5HkGvcG22DWuQw2fLPcnKSv1GkWR9g
/IYBGR9GNa6J/8kfvcmKj1mG3Nyp4PZ/QrMoKP3RtMBgyr2Uat6A98u3RCrK53boc8cbDSO3/Wyo
gtFdZiv6nNrQbPwOLt5BC+yxvwv6yXzEIb4YPpiLrX2qDGciM28D7XvSwcqg7qwJ8E6USoex16bQ
NRFilI6pEtcP+TS2sTemUvoco1gV3xXofk2u1SqNc8SPOio825FqgKR4kBowYib0xnrVqJ+wOFNq
P5g6tQJBmdf6eWnD/PeCQ/y3Eo34GhPGCNKLFC997RptZ5uumUaD5MMxs3ovKfnLtSWjesJqWEr9
OoBA7JvEbjI7ZUrUJTpe4XdzAxjKH61Zu7dya2oeJXBQ7Yc21OQ/RbkompfWiNm6Q10v9Xs1SNNT
YpYYbYSAvyQX0Evzv4rNHrxxSYPEq9sCFoluT+WHxZpGyzUSp27uJFWt/8LPz6Jzw5Dshwq9xjVi
O3Hem0mlyk/DYFKsITtpH7hwERYAEleBYbUy6yc+KVEKbWrIk48BTNNyR8Hh1VfIc4bLGJEfDwyu
TqvwL9CjfIh0fHSkzG7RVVeCD23Q9x/feHu9jCKCH8Dj3Pmrm9jRmkUyU5tvvVcrX0Ji6p2ZJ8Pv
N47ChUUEQoQuyNWvHDXMuFZkqHPxZe7C8V7R2gDf+KLZyXi37kjiDvxBVCwfeMauX5WZx2vCfAXp
ln6MfbhLCw3sPvGbYNxzAtoaykECELtKSAsItFwPheMgoqBxhsz4ImFyRCoF8iNOT6R17Q4nfWMo
wE00IFAaEx2IVV9FVttyNJJaOgdJp3lJ3eTHqjbDB60bnD04kNjt1c3PMRClQqi38G9XEXFnmFi9
gdPGuULvD+YspwejNLKfUh5mD6Oij81OCP7qkBPJwyMgB2ZEYFxi8v8EAhm0XrUciuC8WO3k5/hI
+DVXxl6FcXMYoPMgDYVg7Lr83wGAzvByJYAiNPSzunc8DHgbz0bMwjVHVf+fMTTpnTnnmp+bYXk/
1PMv7FoyP1zM4m6s1N7rmnK4u/1ZbETMvK/0lkl5+P7WAbrQMdMidK7PrVmhiR86EeD7WkbBxy6f
9dk0TgSYexCTjfNEsgMg4UXcnAvmeskDLtclAyt97qkK+0Gs1MdhCena95K1c4W9Pk6cJNEmpZvF
yq8pYPNiNyXmJOpZCcOsd6NwCuKvjQzNeSyiNv5ZjsGegsPr2dFGhTNJXR8FYhSxrmcXFvBmp3ZQ
zvE02n6DpOUhUIGkJ0U9+Ld37/WhIqqEAkJ8KTBZ69kFNuhVHQuKM+mX8WMIg+4rsf/eKK/WkIlg
YwAYCIcuAVi5npCJ1mlfCLUSRMaBJIdyMhxsg4pDXBe66/BW7XySr1aQF4HGNl1PkX2D5bwecJQj
3FQ7GG5hArO0k2TtHomxxQth2uzkNRtzEzUwoAicELZrdbVZQyDB/cDMJQ/r/K5Oi/TQZF13qku5
8uDj7lYnxf11db+JuYk6MXRxQRpSr+dGU8Ewu3hML3oXZ7NfI+kj+Ska9x9yKVmaP6pa1X9saeo/
z3MCt9soJuuut4T/4O2zs7XIYNmoi/FLwPWtnqqhr42+KpCn0I0S+996/p1Zc+EXsbZnx4dp1atJ
i+0UaBmxsZAKryddoQc+2zVdwkQf7PqA6bh5VOUwML0uQgbEnafK+psWnUKEmHWJ7cp6btlHrQyq
xMOqxfqi0qANfSrIceBPIz5KLlnDRJxWWqWbampb+1FvpcLMuFSfYgQbJqy5S9IE9KX19Ci1o/He
afCsPqUtGgS+BQH4wXDmUD059HucsxxiE/Og8ajqXg6sgWDMmdTfZtcY7RHzkPG7VSrTfFehs2Qd
AkrJPwo8pGJY8Fm7HDsty46LMg70dpvSsM5Cg6A6Kk4y27450Dy4l/qWMDe0xkb3DT2LHU+Wxh7Z
k7aTg0NUTuDNFdKL5xwKeolBSF4nLl01zfBjW+pUt9Gd5lPbQp8nTLXBdaAQaSleGfRUp/AU0FBH
swZ6edLUlYErOeasunoWpsqPKS/NEiZFm/EB4yrxy4ibOPCIINP/hTQ79WMRO853OMEQoZywyO5b
xQmaU0OUXHqZbrbRsUe94VeaK0F2hN7efVTSqk/w+YjLyS3gS2ZuqfXaw7gs43KvVU4UPjqpZA9e
AFjjuzHGJolQZKFdnjvpch/J85j5NvJAnTfIjSa5eh+UvzvsjHGFLNGZ9JU4SCVY/1r1YDtZOngI
Fs26m0yh9mfJ8vw57TrtHl+ZcjyoWTi1rmUlYX2XpK18h3Or3Lm9kwOGGQvpt2qin2krjfE8j450
lw5q9qtv2vp7U7SdA4HmI1pMZR/E+l0WaM6nfqn6+DBOyoyMKO81PHji0sKNlmT4w6bXj4nWL8p7
OVtM82CrQ599wEQNJ9wBYm7j16o0fx7iCcpang3DSUrmWDvoQd6h8lHFzhPCWVKNmsEYW15nLt0h
t9UkOhe9FpQe2LrqOcug2Lt63BjdsXUWOb2zzED/U06VU/uUhSQQtVGrp37WL9Afp9QIjrUcVoWn
gsGL/aLtQ46ALE3N7I7K1H4MEIUQ1vGlVj/IIZmn2xWtYfmjHGipi2slEgbTInV35pAtzh3dLtQ/
J1yEn2op0vkazPHjUgbOY1vq8qc5ohd/V4VdFrv5YGZf6OpmM7uph82h7mw7PLWW1j7DjYIdWMG0
HX6G6jIqfu7UCqlrOhv1KYphl+Rx26Tu0tVl5EWKXY2+XQ353RQrVeMTJqgfOyUylneONLU/mtJ0
flmYWUj30zLI3X0UheSnUhiX92NkRvYh7JIR3NOkZYoLo6Z7alItg2aLKIF0miU0ymCnBs4XvPum
8RPChCylmnDC+T4JQ55KgtzukzKRy35Y1KINvT5DcP3CrqjwMpbuW4D2m3HSi6X6XJVNvew87a/R
1gi0UMrk9YM2BClGvFz/xKXDYBllWQV4R3ZWPZ3yIjYdV6tlpzpYVVAErkZF0frQ4Gj0x+4qJfU7
h7oIXmQBhMostaHedpFpuaEiGXssNHFhX79i/DgSXAHehe6+tj/okP5FOxUNXGxPjQOcSTplY22e
NO7FU0cR7wsClouXjtFJifa8F16/2SLfwdCY5xrK2NrF09JGTLUqULu1ZJRfMGaV3DCROjfItTR1
kcCX35r/sBX0jLFaIxgR6PfrrdCTcWkRtUvRM4ZpNxRULyB8SC5G0Xud5K2FJQ7hTmdRAUev4pEO
FISMZiqgkBI9s7CHIONAy8L0R7W/laVpfuHNHs5VHMJQk6RwL+V/HRXQZuG0Ud8jC8Nc/HqqiK84
WmuYhCdholyqxdRP1ISkU4nV3E4A8ir1YFVpmvM3nGJk1VZBAUojM8USpooF5HS0cyV7ZxZIjo0j
XUg3CihEle2y1xXcGpVjS9MF4pNQkL2eICZvciB1gCcnwwi+DlEoeVgYBG7ajfljXyWLiCOqnYLm
1qr+M+hajgjWpGXJCV70CxqyJwPh1vuxFhS/eley9lVKIK4NOoTQGmlF6mtpQRB1dW9DuboMk0qA
QUb/JAdp81bg/MsoCBhQDADIu/ZA1KIeAlvAhKhaqh8xIcyP7WAUHuomuuKWU26ekmj8Limtc7gd
tm7ND3aCEKpDuJkKwfX+VRHFIrzc0guW0um7BN3xZys2/tMotHTYFtShX9mh5kMqBRZVqctAtR6C
VdMTJjvZW5NvVvFFwZ1iIzWcteGBnQNggYoORK+OvSmYMlTbe/2QxQ1qPktrHobyzURbMSQfOCsI
YwYu2fXyWSWIIlCH8PHycTx2MWZaVdtEPmCa5mwtVuwPejLvHP+tPaNuxFryZICwWtV0iqp8ca1A
PWBqg6+9muofKP7uKQpufWQADOiEcUdC0lk3xxUtXhpkii/ZVOceECrFQ7Sn/tjr5XC6fQjFLbx+
/siIuaOFkiDjXa8i2TaAVnwWLqQOiE+MfYUlWpPCb0CWKXA7bO9AQpfZMdXi8PvtsbcuMExHEX/g
XFJlXO1gGdPra3sA13hsWl5bdRZNeH06ZFZHsjzFqeQR7MvPt0fdWFyYDi/vrVCdkcWv+icayfMI
ha6RN1eqYvshk9BbqC0peUYpfa/rvzUUWSlKMFQcobivnsBIsjtyXhZ3WfTUG2asOBQtL/wez6qd
7H/jYHIiBdFJPHc87dez0uyg1acMFyy1UJ5i6m/3DVJNO6W/zfnwoqIHbmqikn49CIaMnCFDZZDU
/ouFQvSZLKw9Qd0s3n6fUMAEMwjoDtTdGvlUSUYcZqqEOXzQN48RHqYehXXSzzT4k6q4U1mSHZzf
fjDA9QAmwolbRmnrenZBih9NCg3tEnRq8jhPmfEhyJdxcrt0GuOdwtDGfnF9iWotLWI63mKp/zmF
qB1oTjgi76yaqeyNWhQfNaXZo/ltbJhKS5Kom4sE5sjqrM9mupR0ahO806XntC1yf5Jy9Yzw8vjx
9uKJe2J1j6i0JUTnFq9vAGvX8wErWNKTmMNLW5n9n5DCycLj2SggB1Tgwa7oQoWfHULP1kcHbpl8
MkJzj621tapUvwGFCGtWmCXXv0IZtBqGdhFiNm7OKPRF4VGXyj0K48Yo2CUJ7BKHnc7uau+6pZwo
M9KvSBBCuHfGKTI8K6nsvVhrcxzoYKLMJDoxqzUF9DF1Jlp6kLJjBbPZLHzK4KvuPGniWK92Dkwl
RS36FASTa+aCYqemOuaSdFb7vPBoAzv4hysLVYVafWdXiepF6Li/DwGn7YReG6eTt4V0BGwlZNR1
6KUakTzEyClf4jBAGs+QggMqYbbfh0u0k/dsLKUAFHBtsWXInaxqlaE2jCrBOX6y6CO8b0ZL+WmA
Td4ZZeNBAwEFbAG5Y3RsX4wI/vmol7iOe6kPwktpY1d5UOpQ/WOkpoOo0JQ19pEycTWdy5BC89tv
ZkD+At1GAZibeXX9Z8XQlLYK3KQbqac4Udr48bxU/lRI0duvSXiYpgFbgisaJaDrb2xU2jgDKod0
exVjqUo5twAGGcZH7JPU/zAtNgtxemHdBcn2eqx0SLFVCKwQ9cSwx8Ali8y7GaorTeu4GPe4kFvn
kXwVuBWiIeLSvB5tbAynkeI2vqQ1yZuFDJQ/1oHh27G016zaOo8kx4BCcE4TZkzXQ9mq0tmZutCI
KILwkQLUfJK08e/tO/k1vU6o41IQh18nNmr9gZVOY4wm5RZEU6PqkGhp8wFhKkzem1E7TElX++QG
mJwmknkI4tFACXR+M9aG3yD0F5Dc4p3T1sX5KLb6RA4ozo9yXp8zrVZO2oh+ex22885p2VpUEgJx
mxExcFVcLyrUAEdOCsRb0yzq7uwpmU9Tasc7DNbNVUWNTqAcUQvjcF4PQzpCFxfWwkWuFNWPStU6
lku+uBaMdq+X+8wfEYD0SrRu3Gbu8w91oL+ZrCRWVaNMJyTAdWTjr39DPM9DFspVDG0XU5GY7hOY
znJ0wdVkO6u69VUQvdKcQ+Mf4NfqFYqwiK76tsHtfApxCOtnC6mxqXme29323OZQIt8HpCtaS6tZ
1ZYW6QZU9gv8+eSgIr7ma1MM1TrW9pCxr9me6HPw6AjDNaon2jpgLpB/0JxMyS+4mS1+kU6RO+Vy
4dVaMfpWMWkUTg3ZtWhLvAviHgIofcWTuaDCcvsrFcdl9f7SGQT4yGXKNbf2nbCNMJQ6DSGdSLMj
tw3m8qI2iXTiEbY/5UY4+7fH21hkxqMUAIyEvG9dc5SlPglVmfH6askxeLPV7kGjyvoevFiwc3bE
hq3nBuQGMIxArtOWvD6mg16NkCYE+RIgQOIbhII+UghOgUJCmvMv9DQ5Ibdrfbo9x42YBswzvCOM
FEik16Uj2Si1CilbeMVVlxyiIAr8RJOzJ21AL6BQkpbGRi8/FVk+vj2mEc1yLgGsv0Eard6QKc8l
+BEGOgzdOPlGGEU+xozZYcp3zYm3LiJqEED1hW4jUIzV6rbmjJxYhq853UG9dq3YnA6VqkzHpDBN
5AM0FZKOWVoXVQL05ZdT3Zv3taP1326v9sa9S0EZq2JSQ1FcXn22Zbpoc2VSqIty1XlEm0J/7Kok
PvyHUYTTkArAhftInOt/gitMPAdrorVz6abK9B1lyXxLhmV7e5SNr4Mg+P+PsrrcizCrea7ooqtU
eD4rcj8e1XAWoi+7Yq0bHz5VCDEfwZzkQbmekKrNQyNT0bzoaV4ckMmyqPJEgSe4+W7MyDsp58ZH
cTXeaptA1kZVK+rF6TjmP+Huhl9UaEOnikDkrCdFnLidYhS0+8y++HJ7WbeuW5i7ED5oYgC9XgsW
lXXSzq2EwBQA0DCiFxxm56RL7W+0hnAEHHukrdwWbJEvz0HIL3Ey7cEIy+URYky+hwPZ2mVaErhb
UH4Ca7w6S4m+kCtgz3fhfUbA36I59ogSdVO5ujb2n2/PfWufgQiRKdIhwIJt9YDS75g0h+40Oj7V
c0EZ7RglSDfDfoz9TJneDElCtwHFEu5cir1MbnUDkWLXAFRnRJVjp7pEut56iaVLfhSaxg4kaetE
AdyDm63Q9+a7Xp3gqA7GSMNRV2tokoMYDaIPo1QipB71oBZGKwT20cRmMPlAmtKdM7WxrsSUFGqo
X8JYWqO4aSvPk4G04EWOFxO0Rf1HnpG9MdSq/5BYSbbz+WycGSRjCWN5yl7uoOvJKqNmzxkI5MvQ
DN17VJr0v3U41j+qQer3kHybY9ET5EJFdAvBjeuxbGNJI6x5UEmxjOmhCEzjDJzJOPcGEtK3T+fW
ULrFUYFEQz19XdMrAtHZUrjwom6I3i3SuBzNMB8+J1Ktnm4PtfFOEIhyVvjgqOut5W3SYjTlMkBp
IpuM5P0ENviOvv1/2CdiR0tgk5BjekUIVALqyrUtCxBuHf2Y2672OnAXj0PfajsTeu0sCOIIwTLE
JQAB8q2tPm0JObkkQHrhMtqLJYFfrqzmgC+67hwnkBKxpzV50ntwzoDLYOxq/goKHbHfpNHk527B
nJn8oZwBhhpK+rnNJ/5I1I0mjinS0KLpm4X8c2fMBrTOkWDVynM7OWg8/Y4vW21ieU7kSLGPBREH
Pixz7Q+e1mNylI2gRf6zswFg3N7FjXY+nFQYiUi1cTL5IFaHcza0Jh7R/dbLKv1Omywz3DFeFgD9
qPQeYPdAHUqaFB5f50ijGxOMfg3atnxX45Wgui2nQPXaIYv2QoSNsyygaCTVL/is9XaAF+oB78O1
QO21PkA6mw8OuphPUTu+v70IGzcfGCRqgEIshor76pKV7DRoG7Tc0YpREWAmwz/Zk5me8JQo8ZPM
c0/rw8mVW2zrbo+8cevRDOVeUEjpFd7S69Xvra4JcrVk9YckPySsh1un6XhKurBz80Lek87d+Gip
KvG56jyWoOvWlbMomDGZAgfem3p4KMtg+Q7u3/l0e1ZbOwfOlFcEUx2u9NWssHCMFhBy8SVYoBAm
gzp+lEZk99AH3ssNtoYi0SL9gedGv34VBknUGUm5ZAoSjVn6dRw2R2gsmZsiMLCzV1unRGQfKvVo
bqJ1lo4p5jjLaoCbjJ5I48nsNCBafd9+q3W5O6T1DBUmn5L8A3TYKtz5TjfnyUkBCU6ACSD8+qDU
o2ItYWIzeAT+DGHN6UceTO/6wKo/vn3zQF7TMxEYCDTVr0eitwAy2DDQP5DCBDHFUPdQRtW9WSn3
vvCt08+j/zIatY+1ZnQ3viAC5hixojn3TDi9P7Mgkz3DCecHq6YKc3tqLy/tKoMV1nUg3eF9C3zy
9dwwQDOBECJZZI2R8V2bC/VbDTjzgwx48ptR5dHnKatxFIqtJhpQjQ/UvyXo10840BWyJ/eWNHvE
Y5hrWkNdnCeHfoxrt9j8jTiXdsc+sYafg9HaFaCneoKONRl17jdqadzrS6G/WUaBF4tKoODBUD3C
j/F6PtDoBx1JouRS9PYAEkDKf1dqFf8qraQZPH3RbYpIjTr5C9HJF22022Xn0dy6UDC/BCiAXqHo
7l3/gtawJ6upLRQIFqP8ppk0t8s0nHb6oeL/st43oBUCivDi+7GaJzymbjAEFUdq5gI8XNyepjj/
4jhTfQcmtfEcJ1bvbh+WrS8OOjscSbj6FOVWl9hiKXob6DQQB0v6BStKeazSJLpTs67fqatsfQZc
XihDiJ79qzVcQuoYBITQmRZZerYlXfmptVkaogq3lA9jW+wptW3dZDTp2S8OD8yj1dQiB8cS0xDu
4lFTPfFJzJ4TY5BVSbbuytXYfdVaaT5kGWf39qK+3kihgCGSJ6qCXGZi0f9J+1sNxk5Zcl13zpgd
cIseweba08HGE9abemw469yI3nx6GBQFX6qeZFLOWgqOth4GaAPPu1ObNfpuqe5lS6jizJQZT4bc
hr4jh1gO3Z7qa+0eYhcMK2nGQReiOrn6NMIanTzSQjIaI7G+gpUsQtdAVD3wDWUo/khlJk9YQaTJ
54VA46cFwB3vQrr+sdf9P87OYzduZAvDT0SAOWxJdpLkJDmNN4Q9HjMWYzE+/f3olZsiuuG7GmBm
oOoqVjjhD7og0qPDJ4o778jr88qPgk8AAYTEkqfs+gNo1VQpRU88rYpeno0BkVy7hZl4e+6vdzRV
DdRLUSpYBRu3RBp81gFcVYQ1XiSsB8tY6q9lL+L3Y27Qge9NT9yzr3m9pRkR2BeDkdZBcbmeV6+J
1O0VbsI8SZVHUVDs9dRiOpBTqiehGvOxjyvz0UT+505Y8PqeWEdeaWFE0Jymzd0EgQAOZE9XHnwg
4O4BjFTb8FooGppMt5d1b5I6FTe4NdQiUZO5nmRjdJmAU0lcFSfikgDnT4My8hQzdAulxClujtzP
TdTVj9mCiuudrbP3UalB8E3ZN6vT0/XocRbbmVljJdgYcxfMRZp/cGIn8ZdqzE6mnien27P9reJx
fetDuUfqggfbQTJnawcOrnhOm2r1cB6M7E2qy7GCElyXEth8iyI8dAnR8nHByQdL5dYYydFd/O7k
XuceFK3Vi+905uavxZR4j27SyPrLYrhwaZMxHd8OxiLdL0M6KvJQjxTRznaeRl9jB4hdgOAffDfy
PUs5t3Y+RScMitN8LehrXpiYeOQdp8brjIMYYAUh8RqVnU/pojf8RQ7Nm9EeMok7VWQjD6Zr0aPI
BxDklbvYX2ghu7GvJk25siAq801U94kawCQaaiQFZPVcOCmqmeOkGNXBqxqRHtoF2LvvFC01tJh3
CLcLsxhWTLOBINlAdUxh9mkFlwLcHCZf/WxMgTXbww8LnpIejtbk0JZsh4ITn7qzE5Tdgt+sbskW
gl2n0ChZcAgHbD8Nue3XizXoYdFFtnvU+zTR/KJWxfQwALevH5QM2/Rjj1B+cyZuMj6Jslb7NwIU
fx0206C+V2nLp34f2UMSLnLUjOfbu2Pv2K0eJzR7iPpftXd7NB94KeiRz1lshJR5sC4kHDs1o5R3
Hq3doUh0YTWCqEA36nrjS1oTTWoX9Mi9RRwHhWsaHZbosavUj7cntXfEKCGvtoF0rukfXY9kQWpf
RDrQjERiwvD71s6eCfrtk5xc+cNq1HuYtvUPbo8YpgSrr/Ja9dgG+9JZhrFqGtjHwiktX4niBttH
hTN15+ramxmPL9RKXHo5ypuZqXZv01bAfntRszYY6aGGvdZIH9nUgWB6nu5cVnvfDBTkuoiU//Ed
ul7JKTLR8XZx2DHUpT5htdSEVT50zz0NycPtj7Y7FJ0SciakxOjeXA8V8+IMaplkD7baD48xivMP
Wm10h3m2zfD/GGqtg6HowjpucVnlDGmhyCZWsSzNg9Llpt/ESXtITPiPfz/USqwmLVvjhG3rS9r2
ZCQ1SsuzmNDrU8YpOyMvFkXkO2jn3x5s52FbebBrR4GAibb09RKmpgYaUV1t9gw3D4zFc3sfIkPv
KxK2BmQjI5DITL8lr76HaFj/9OYEAFil4wWtYJWx3bypdVGhDaoSOIjJTH/QVmkOuak1rt9aEybc
VPsj+hc26GOYfZ79KVZ6714e/Fqmb9Ug4uAjM8wL+4oz76gt9zLvywPAa4c6SdkobxVvRFu2Tpri
CZEWVzzHrGCL+DyIx2Cm5MjjgZrFO11a+bvGcGP90Mm++iYUmdzpDOzscICHBNDU4gCwba+lSRP6
YKcV285FxwX3Mwx/kjY/2DK6x/7caS0hhkCMQ8N3LZirm0DOa0YQkA5RRqJnui9nbzo3/eL6WZ04
YW41+dl2qvpoxkt8yJclo0zbR/ww/ARv78mdq5FeCL0tZJtBgG27ztpgqalwSZKyoujPTmSlHzxh
Rsfbo+y0fXnCbG+ttKweTNu1bWncdSD48f5w5XDsFfQzXQ+6F5Yc1mM3uOXFGIfBp0DZHnO5fDYp
St8JtPY+L3HWKjoMEobw8vr0oXVXVQ5CCg/TPMXh6vLlN1a+BNhx36vA7DwD4NrYRL8vMRha10NN
Na5nes2i5nUDMhHgQjDzxd9mRBs/7dgZPt5e3r3x2Le/kwIiBWtzuoVWLVJpUsoTShonCBg4sHoj
sr2fQ6l2z2Jw6zvbZveDklhbqwsitYMtok50aZQK8PUPZtQYg69WnWtBY9Tbn0SK9TuoE9mnKu2t
s9Mq06dliY1LMTv3lEbXhdxca9zbwCZwo+S93Qq4TbrNXJeab2p1CqTJpBge6Xf17+0+7U+kwO1n
8vzp3gO1MyyFX8MiXF/Rw9v+UywlNTFqmBetnLArrBY3wUEXxdNjS0GiDKAoIyzU1S7Cjre/9M7I
4H8oNpMqUJzdBmm1E3f2IHPvYlrSOep1WV680ZlOign3MkMACOuZ8q9ltHg2AIas4iMAfjBQvN7O
BlInTlIyaIrDwxHwSnGwByoLt6e2cz7RlV6xGAi3vIaowZJy6Ryi+JyBOA2VJovD1jSOHdzYO5t3
587jJnJwgsVOx6QXez2feFkSEIYVnuUgJPzJaPX3Ms70O6PszAd4Mlc7+5Migb0e2j+KQAi9Rk6k
yvghIlU7VjDAP425Y/mJs9zT+dt5ToBlkh3Q1aOKBwfheizi6QJwGHhou8SDtPSiZQ5My9a/2Pxb
4dOVVd5lmteQA9ZL9CLMDGFTN3Gip7gny7wT5+xcDvwc4gwQ5XgT0Ie5/jluMyRDz5X/AOs9wuOp
SoO2BUXg03CLkFvotGOX1HOgp/ocinTSfT0y7f/+dj/xI7gYKGwSjoONuP4Rc1NZNT60yqVX6yWM
+T3INrl20CCvdWfr7k4YsWV6eJgfkclvdlRdCTMZYku55GA8uQriJjP8tDIway0AMpwhauvyVCWq
kvlONFjJEZBc+9C0LppLt6e9uxeAeHIx8cyiGLcJLRjOy6VlxfSKugSYc1XbLxnSa29FXA//ZoqR
numymM9z0c6XvkKK+oBnp2n45ZKgmHX717yOOwEq/vFj9OuPUGsqL+ACxUIv1fI54TmBYarNzlOT
1WNQzJqLyBBcac+N39eodN05g7sfhvQZuOQqacileT1+09VGPyBG95CRAobU8XK03kES/8BYQXTE
3LX3dh6q6Ii83qo5p3gPrIVSHm4vw+sbB2NH8KHUvkmegDdf/4zMZDPGdh8/5JYjz8KyZyVYirTr
74zzOhBgHDBLK5KPLoK73kl/3DmVdLxEGTXYF+YELdvJQCpaVX9cLDvxkShTPtye1/r3rt9fxgO2
QI2X1gHg+uvxEsjai+lN3HGiVsJuqqdTuwy9P+eGd4ensDcUrU/aZ7+x9dunvnSHuHRH7pTMUlI/
pn8Vxu6CZl6J3MGdC2x3LNaRDwZWESGx62k5mVWKsszjB5klnW8VcLqsTp2AeVn3Oku7Q9ETp/i3
tua3oUSZk5NOiY0EbaEmH5DnMD8JexzeYt3mfb39sfY2obXKoTIj0rCtGmYXKVit21n80JjDeDDr
SDk6eSGOt0d5HaGQoK2PEUhWZHaMdcJ/bsHMGAl80NxMPZ0B+umlbIvqGwAvO1hob/nWOM/JnQ/2
uyq73YgIioCfgtvkAnG4HtUQsVVF4xxdvLSf0qOT0qx+MyczpgrS0vovaZsXWiCche7uUDfyewq9
Jjuh2VTmQVJ5lRXwKs0pGD4v+yjmqcuO8WDTKGrkrP6cWl5tv46mqkPjpU1zjGBkYZ5a4oglHJaZ
SmWX2PGv1MwA5PEAYkuTGOmUBVVbOEMoOwWJhMWx0iTAo8T9VSJFpIfc39N7bMqmyKfsVUzvmqji
DKnoYspg9PRSD7SsdZxz7KqNGQxJYpdBhmjYEVqtaNDQ6+02HOQ0eQcKGfmASQNYojeqvrifMi2f
xBOWvhLBapQxD7OZYbnYYZp1LpxSAMJw6iQ7L7ltfLMLXAL8qOzj6JBPg1hOTjEq3UGTFcqdtVoX
7hOB/XyOYzQ7/VXC462hVECT51HpP7duIaJLYrTtT1UVXnJQ1Dp/ozeyQSxnFOifwMCX/UEC5Ua+
B3A6isCIPlV+R2fqhbYRFNMkTvXW73Rs3/yy1GY0gLqWYmCqmNV3iv5pdud12jl8SCIRHYCIQane
Wgs2f+zVKGU/6siYXDJzLB7ZVzj7FjG4ioXq8t09yh/bbFFMAdHTJuhcgTCbGCFq28qIy5b+nB2n
BxoJk49u+BKKBVwF0jZhKQpEC53k3sA7J1LnZKyVF0CH/PN6lr1e9UbruMmDqeb55wxPhi+jNmbo
seuuvEwiJwCQdWzfOZM7Tz+ZCrco18FKOtwsrmskUd/kJqXrpOreAT73zqjPvxtNvBgyz/zXnS3l
1E4Dhfeqb+68FjuAL1gJTPs3dIC0Yr0M//i0HgZ7ppB9+gCHs/SQSRrqE0ZNFNt6CVGwa82hekCG
Uu98OMfiG2Ce/n1veKSOyLbmuNS3xilN+vF8+3rc2XJAa9hwVH5+i0Rc/y5HxGJJWxVoUoVrJe81
2WLWT+FEN+zO7t777tTHvDVBRqthG/ukqGjpS9YmiA2kNrzPpQ8KT/ynGnHlZ73nHQC83et8702P
hu3atsPzCNXK6+kl2SyK0YVNiC6OfuQC0S4R2lJPmaLdE/7eGwq4MLLYay5OZno9VC7BeBHVsa01
+qwWvZ5waLUBe+xyPt3+aOsJ2RxdqKacXdgnZN3bfCYaPRfwh8nLmc2R4VeFFz+NfTVIMIOZPKXw
t9Q7p2dnyDWeIpleJf/Yxtezi7FvwUHOjbEdq5MDXgPWR/pN8dFL0LbKrUm5c2B2NsvKdVkTmBWW
vC3QFSCzHXvyyCDTpg/aQbffKXM5BuPUFQFSyDKY6vqvjRVX4UQMwFnb1ZtrK4exJGNbdQ00rbke
IwQGqXHiO+Ym0T3BpL3VXJ0oTFQNKV9ve6xa3FU2Gl/KxcAr2qdhkgRGVrnhqsx1qtJCOdzeMDuh
FkTTlU6zgtnBnV5/vSiPRObISbm0eVt/c9yyD9zcuvfNdk7AWlAHgEE7gTR3s0eUdFgyJ3eVS9GV
+mmc+zKoltINuqq1/v4ErJMB/ERYB7hk84Zk4HtteqUk04mX+kliaafZKGVoJYV+ABn11/Zw7Iw/
x9ss4DzNXl94TM3U4+rNqMAzEYb3Ncsa94DP599LXkIPJmzknWIZUfy6/l7SSLrZiSbvMpvL6CMD
Uz2gVWoG/aDIOyjcvY8GfAOG64qloHp6PdRcw6jQWtO7dHO+Ll1Vn816YlY97Ovbu/A3vWhzb1EM
4tWnDk2xdpt2dq1dx7mTYKJW6uXZRvi7p5+fjZepdLIqwNXPeDfmrZcfcHDOfrZm347+uJow+3Am
EYI0jdldzrI00NYuSJ7tFzX1FvnR6SZTHkysXdRAp7PUhKJaVOs9pmb6yS1z60tmymoMLDAyj0lR
2i9OtVhf0JYkjLbtpTDeykZxoiMvbvWzLgyBTOHgyjcRuVD8wyUGnH0oGLhvpRMYqmDStQTVSODk
qj8qkev5tQla3Ud5X7o/UHqX6gHWZ/wtxT9k9gtrVM2L25bqGESpOnzN9WzsT7BSrc9U5XgvSBYQ
rjcSpGJMRYtzf3C6mbb/7GS/xBjpNKVuf4z1u26+Ba03MqI1f+Ux3wQki21ndlqj4pzouf1YjHkU
zhq654iS2+QBJM0KII3/Ciixd87uzo6j7wK7gE477/LWHqfTiGVUXHKxqLCq4wgyLyySjnrPbE3P
tye5V2+BZA91muFWWrNxvbtlrUi7rAzlomCud57JbWGKKflMqMsOVIpZ8Un/xqBNbPOdWRrfUbFr
/roogb8K/UWsC0AaUge7/g0C68DeKkHfCVl7gQ1iNYhaZ/loyHy582q+vudBSa+vNHcioKwtv08I
s3Rim1b4iCDGmUBTORd50/+6vap7owBm4ymheET8vrnnrQX4TF0SSeOCqD1V82he0AXV7+GufsfE
11t0VccFugBkeAUurhvpj5i5pMMC/IjUPYbv+n2gVib8inpSfoqMfvxuowpcBwoQh9j32qF7AUdB
zw7YiPxuk0rKJxmjCTCZ3WACuyHDDqfF03/UwGjw43VhAfioWy3TMYlVSQ1HqZrcbwaj+4iVXvrF
bcWY+AYNwvOsT1kRZnGkreluNX0DFNUYpIYtnJSanqoXGvaCZHanaKhNCTEhvajFVm3BWFGN75Ka
O4W+orJaf+C2+DWNVeL6Etl0m9LznDWBPkxuRN2xSl+aZPHu1sBfhxyrpIy+7g4bYO3WrV5ODRKN
AMeAILr9B42m3/d8mBY7QFK4GAKg2R3ucw7amGTp8hPGCctpTmHdpotmf4cbm/6bja33Q2nt5TFd
1BJDHdX+dHtn7bTkCbtAMKIqteJU1U1TFARlobvlmDygAN49VBS+ZlwpEvFrUNz4TLqExLQO5fFp
LuOBfF4sH8WSj4c6U5zQGhz1ODi9/W5I7OVy+6e9vrXoOSHMBu1qbbUZm1+W9Es64XuDEr3bDScs
FduzFWHfU9paEf79UJDKIZMhWLMGutf73lVcmnkFmi5S6dVQLXrsJMomOhRGfk9CaWdWXP3eKsRG
zAsl+HoohV5T3iUIkQg3HQJ9WsqDDkT5w2RU97BBr/PvlWKI2D2BhsblvznNvVdYRuSRii1l9k3r
jeS0KJYMXGG0oe526nsP5H+IQ7zqp6W8x9hf12xzl6AqSTrx2xcJ17TriWpgGNy+oDLcGrkaitaT
IRTdJog9D+ddOBBACpt7WjZ7U4a0wh0JvZMLebO68eiIXEFx+WFSM/fQ0oC5SLvTlcDsx+i5jKIZ
wEskolNSV+T4Td8q+p1n/vfrsp04FR66mGTdcIM2aSnaMuPsRXqEkLDMuY68QlzoA0Xerxm7Bu1f
j6JP7w90Pi6S+yM944LEq7jQwFYObWnqwIcz97O+lNYvc6xGEYIa15FOVoV5uL3vd64oC9kY6s6r
MI7z+zH/474XidFILcsIDBRgG6GleMnzFFPSCaq5arHTmUvn8+0h977QGvmuRSHCoe1R8xoTZJrT
RheBcU0T1C4YOaSGU+LOGrV225dpqjtQY5apPdd2nKiftLQz3TtfaedF5cATG9OTgRm7TWfKVCUb
y1tmbnhzgMxS8d4sZf3XjAccDyx6j1TekALaFkPigiATufPoYuQ4cYatUtunTgyzdwD54724tNU/
3V7enesFeAs1A1g/yDlte56dFoH/7uLoAmPrfUNUfZAGJfepyMWdOpb3Op6lyrO26tHBAli2RWlb
eQOEf5ZkaJPQXqgypxacbdwQgrSeph98/QUtdtBNALjqUsyXPNPSHyN1lDJUyrr9juy50fjQy7z/
Ihu5Rt9UbO2NlaMUjynINPqd1mRasGjqhNauUNTu2A5KaT3Mek0Fy+moZv+ndWrlBHo8TrxbUR17
59qa2mfsX/AX1ecpqk8y1+tPVtpR4AQ7kwgcVEhdD8PQDDT/o17+oN+CtpA+KebHQQNCg/CbV75X
aJVePGpLZCxSMb3nFZjxiKGYpoXmYNrVG67vSX6g7grC2e0zsYSRVgC8Hsxm+WAScyuBW3o5lFhR
Ku05zUukwd2y0ZJQ0VsTYzWcDk8J4tzTs6giDbn5akYionW9yQpUo3ZkkPa62mNPXffvGlW2gkqm
Q/c0KdRPPaTUlx4dpNZXEmV4kxZNHfuL4EoOlgn4ZCU898UwyKgATQ/OWwN02WdX6yoXyAoaj2Fa
OY15TOjiADZfsglNmWWZGl+0A90uDCfjFpLGpAz+EmOQ5DdllLihm9iIviwiKvoQD5qsD6EkqAUa
JYtnwQWrChggeqwgRJPX5T/QFbBJQsU5u3OX7CQbqwYNptEOFRYIN5usvcsKS0o9xl53lhOlKlLK
54xwAeTtGKeKLyyNZRlknxcIFdZNjXS9K9zDrFLtvtNpfv3ewaKy6NxAMVtrWZv3bmil5dKJtC4q
VeaDVPT0a4GxxVEVA+rGkzUdkZ+/F7jskG9WK1IaX2SVFm/NJnJJJKmVZbX2ZUa3C40jszFRqTKr
2aJDilKHbxtt/F/sFuV0gBw95y8jule/LHMov+hJOxePboZa/50P8/oWuv5Vm7XgZ7JlFJyYtVzE
YYlx4aGyG/0wqXe993aWHfYEQbZmwI4FI38dZji24LiPunnReLwCAP/qQ29VicDncvGOC8f3jTQQ
Cfvba5bMdg2t1rIblLbNssONk2kvBuMycJmfIlttQsQPoG2M9+Rmd5ZyrRfQB/wdTmwtNVNp4/SS
4WbTA1kPG2llz1JN1Memt5Kvtyf1KhpYxfF+exiusDZ3S5Gn25fWgx57l1pXnheW9UEbu49elyIF
uBjxvadqb7i10gZTlRm+ohtopVnZ2uoTTZZnH5ZEmsGCjWLgZZERmGK5Z9T5aiWZHjh5+JWEwkDZ
Nt8MS4jEitQFzF7kiE/RICMswBXMUOtyUe4JVLwKc9bByKRBl4HzpWR6vS3NHjBQQUhwsfI0jc4l
8CYrKEpdHBrd7vpgmZsp9gdsGGLu7qR41/VLeUfzbW+BV64qEAYiEPL569+w6DQsMEB1Li6N7Tfx
bDrFaeg0vSHjKMrHmov94+0d9LrpxrShANLeRAEaDvn6k/4IKE3eFAHeyLskuWt350briiU06LLh
7BVHjRYafdY2Qe/1pRHSKfLsYHYH2aJwmcef6jQZQVvUXd5BbC/kvQrcq6CPXwf0FwgJ6l58mc0O
UNyFt1DBKbYBzfhRR1P/P2cw/lq+dh2FuI+CKwhQRG2u18DT4a+hsY0hbNlM32qB37sTzTT/Y6SM
Pt1e8L0ZEbYj0MPjtxaHrseqDI+2CR6eF2RQpgPRcv+Y1qke3h5l7+RwPrnsVsQ6CfL1KISaQpA5
sZmzMQ9yvE5OVHtrP/Ko8N4eau/cAKmlwgxgb8WvXQ9ljx1ujLgHXjqtVGPfsQbja00Q8aHvRfSl
AK6QYGcTt8TR0QSe0KaJM9/JDfbODW/4Sv+DPw+l9fo3aBgWYYI0u5cZtOLqF0ptC1ZYN2SUlUtF
veBWem/e67yukkYHfVfE0GCFIPFA6+h6zBkvEfIE3b6Q7LhhWYrmbCBVfbm9ur8Tju0wa8jElqAW
/Aomaraaq2TqajdHm6zOwMO1c3cCCp+9CJj88pBBEXBDrWs6iTWQjQAnnkpF+950XLA1S2pVTYD6
uWJ9azG+ed9HiKD7VEfjOFC1Rc5vPfRykreRk1RfZWVJ5XHpUcwKZs+Jfw6mKQj4lXI5IpbrdYFq
Yf9kRgomSj3WX5gZdZpRXOqxij5LOhQ/3T7PX7DJNtwQyZ/ZPesmPjDB2DbDN9WZAZ9g/eJiTpil
FTLbvfPXfSEcTteOKLUEHSiltTnM/eRBZC5L71IIDXV5rUjCARf4hzpr7l3X67bafJs1fgFjzaXN
OdsETWUxJ62t4NU9E/4HYEU8vzOTLNQUsDiWLsjiUBk73N4Rr+t/TBC4qkP/FcKCta3XU1bOawtx
wwsKPsqRFllJhkJr7qUCbfyQElDGQUmf8c00NNa7pcvFG4Uayztp59nFHrx58SXvwDcPSd3kfPvH
7RwKi5/EZc3jZXGVXh8KXi1ryWpqBbpiV/9GirV8mOOpOd4eZXfdkecAMKvTIttKWWZG58i0cb2L
UiEplyHSU0FPT8z2yYHZ0F8ypav+bbIcVfD/Y2BOPEYoaN1y1VxPL6q8CDmcIboMnvTCZfKiYLaz
8jBmlfogpwJ8hl7GX24P+rvqt91m+IdT+ABmtuLTr0etpTe7UVlEF3MlsfrSAuoUJjLDo6h01A52
dV7L/7JlTFjs3PmnsRLzEZDDqCH2uxjTWdJQ/BZFJs9zaabx+wmCcH1naXaeAYv6GVEvpDXqpZuz
gKvwnOMp5BH1Wv2F35wGSlaIc9H2NUJcWvHUeqI/dP2oH+vC0u90dfaGJ4njzaNQyzu0id5mzc4K
rUkJTV23/UziabyzjEplWziIHGpdGTZa0fnk22MwOeo9NPnOe0tuAbFmhe5AQd8O3+Y4Xw9EqmXa
Nt8mPXOALGQzxYDRiMfw9obYOWRUi4DpU5VeBWM2S+3E06S0MVG/DraWfq20ftmT2v9ze5SdN5Vg
HvgzWRrggW1Lrky0QlWUyr3E+WKf0bvSPiWzlEc1MhU1kM1fs9o40Ghiw8Ba41Bu7+tdnhuyrcc2
8S5jXkanDvnv7OCIvhWn2/Pa+VTAV5CCB8y1kh02q4crooNXYONiN9jOR7TUow86psCHRgXOcnuo
vav6aqzNyV10NMyijNgI6Kcq/NkT8XNf9MAIabjG70pK/N8w71CqFy+ahx+dbqKUS5lafteL1MQu
yzOpujtlWj9kTp0Od87s62oMa77mGWuEDYhi68qCBrHTVrXqXiYz6k9jAiQqhYzsO5VXnwWnOYD4
YfhcHSh/JBM1s74s8jvbefeDOPwAmisgnLcYZ97lJVfqjhgf9f43pq1ASmur6AFd3XtePntDUdgF
UYkuEVz29b//keyU/dLOlmCPVaaMf3Vy6A8YmcvPjl19vP3pd84oRFH0RVbCPFo963//YyTNorCX
Aqu7dFZnHkQUV89Llzh3VIB3zigHlM+H7iep6TZnXVx6f1ZL3IsK1PJZ5U04j9h9vE9Z6jjIvd7+
cXtaO9cscQ6X/KpouuI0r6clMyGdWC3dS9WBYPZXz8BvHa3p+WuiCc/xzcpLvi9t0T9PBWzkYEBe
9d6u3fsNwKcgtePZxWWx+Q2oKuNEWo7OBU3Q8ZtRm8Xku4NRZn5E+J/48PnKhTZF2z6CVlgeZhfL
rTsne70kNk8yrxz8Cb4vdYmtD8K8RLS0etW6eAl12Lh3DV+zxvyQaQnsqLqQH+Z+UQKri6o7D91r
rhBtMhqElC1JdwgJNneKg42fM8aNfXGd2lkO5tSZxwb/S9fXB90YnlC+rKkuA/o5jaNVfkmkE33M
PGd5O3d5dO/wrou9XQgQlqTOpCbo6W1u04j0KimKyLroou2woOPT+CMUjNBObe+o1W19cEW7fL+9
DXdOF6TGFfeFwgZP4WYLkAqCnG+EfRG9/a1ZCOxhRSR3ijE7lwW4UR4ImxO8KjRd73VSykIVHVOT
KWZmQp0aNL3nfv6xaJHdHG7PaHcwOmxoIIHDIcC/HizK4tXfe6YWnYnqUqLf8rCaf4ZeN5rn20Pt
LR434O8uPdim7QZqVWFHhT1ZFyo4QBtELY+zauV3TsjuPgVTvHoGEhm9ajZNqjDGaM6sy2JOTX5w
1VIQqYoie6aqlMmgWbTsqU+rLA/oFSRvEUhG3KWcRtxuS1Ug03x72nsrTADN7UVJBGbY5tx4TtV1
xZyzU/UqeRwoKlX+CAMwD9XBNfvw9mh7i7ySg2AYOsROW5oC5UlzWtzOvijk9oGkqbV6vBZ3EqHd
OVH5JQsCOQVR/3rXmPgDDWXFKLRvoQ0a1hjkZjMfga70/8/yIcIMuhmEFnS166HQD6ytumQoSAK5
X+BGdPGyyQujuNXuDLW3digswHtakdTmljCdpK2y1LptX1RHEQ8D44G5nO6Zae4EP6uwHZBf4h5O
3FZfw6NM4kIJ58ilwvspsUmOgmiRcvQXe0b/WAO0+pPoyEboSCwFRsxVmYeGOVLQur1ZXj/j/JL1
KgOoDv91697exfTR3VSzLg4IpDdDnqO2NEo7HjAAdsSTPkv9Xg6xNyQXtom6DogT6qvXn9MGO5vG
BIcXHc7cGTLTqn0DD+sYY0X5MBn9vUru660KfwY0Ph91Lc1sSXPUzQdhuKlzgVUwhJloY7SDY+tQ
tmAbby/n7lCsGLhJbP94Iq/nZkyqAVbTsi8FxpewuFW8Q9EJPTZdpt5pIb6ORZgVOmDE0RRb8WO4
HorYi443xp4Xo26dgxpNw3GWw3ctncxDnjmUQxM3Qj+rwTxhzu7C//b28EoOxAxt9YPlsFyPr2aG
koBDci4TnkIgI+L2Ba8r7VEdIjwAG208LUZb9X6OZ1LqG2UyvkWgp/74fyw4gRB4iRVCv/0VA/y5
zDJj56J2mjjqMC4CUMjFWdMBDtweaielgvKwWtJQ5l031OYaR9LNdWCf2xfg36iWogKm/1tkyUy6
4iofC6AUJ8US3kvbTvZlmkqszHsIo09LoY6PrWs0pz4dsmenz6dft38avSJW+zoYWuG6q0oB6gtA
mTYbTyi6ugz4zqD0kCjfa3QmIkQrU9QV7aU1Cgj1vZoHshyGIcCSVV38vOu6pyYyVOriJUpvhzkG
hI18K9Zalx7s9Xe9Q2DFz4gzM9+M1aEJW3Xs5zAajAoh5kb1vs9Gu8DWXwnLYeHkMXZApi6/mPGg
TF/GstHzoDZL6+ug5iYPhJLmeOYttY1MWISaNiClJcO/TgCvWlpZNz5UyCgNwWykyiHXPRk98Fei
5bE2uS38NIq1Nkxq+rs5kkuj+y6i4jc/d43jpgdlELV7mpoied/W6mx+azVjMlAY1xGs02SmxatT
vQVVL5HYb4ZF7aF2oIJijU6VVDBUgsfbPnheV61qZquM+dtMaP10ppCkw7xKy4lQtxGKHaiqjPrQ
TA00TdxMVbQTT/mUh4MSW/Yx9SatDKtiKHsYdHZTnZvJSeQx1vWsfjvYGgwroC1N9slBdUDxXSR8
0kdQ7M3qF27WsEExWUMz3QAL9MlMdfXdMgG4CDJbGn1Q99kC/8VA08+3O6psnLtZfT8Jdyje0EW3
XhbLA7GfeGCYD9gmYxyreXGFWRoKfLFPx8syz/VQLd+nadE+R1AuzUMr6jp+UjSnK31yjBy/OlEJ
CG+pSNsTfZTmfe+Z1eJDFROeX+Ddt/6PCGIcdDSAAakScCT+HCmLSw4W18pBDm0qAwcCceoPvZV1
QVl73QfFcAVW54VC/KfIhjUI8mo2Ppa1XfSxLzx7lFhS9kXzVkRp0/7Klrb8YqupDcLFMmf3MdXc
+Ak1F7xEsqzOe+Qr9AiBhLxO0UNXXIRA1KLqnsSod9Z5VmySM4D74rNXFo0Npke3OAdUSL4MY28/
1DX+y6du1jKg9iKeH2RhtZVfp1Y0nLCw1PCrt93ia5+CDEaWYjATHxtN46W3au+fPkqyl8lr9MeY
ZFAJ+sQSxVPt0qX026pUvDN8if5NYc7gRcd8cbIzuoVdFHQ5wdpRFpk++oIecBViTtLXPkdVhQjb
6O7bPIFsSi+4hFneNXFZY12bircuQvsfXG8wWt9qzUgNzVgkI6dnqc0DYFuVzDCOQSzBVdGWQAcb
ZaGkUQ3PvVqa+ZNaoG4G4nmOvphCLAJRRPd/zJ1Zc9w4lrb/Skfds4b7MjHVF2RmSqld8iLbNwx5
474C4Pbrv4eq6mlnSq2c7qsvKmJi3LYEEgQODs55l+wTJCSvjNzSWd4HJCg/h6XTly0G59P7Ypla
daZBQZBI4Vnr78yxr90V/eA+JItcQTy6J9FXrp36ph3KruEK6ljfy6FbtOt5DNS7sUZmB0f2QNO3
pZ91Bciu2fPOYl9lZSgqJEN3DZWGH1rptjOgp8kew8GqrAqNR2d+QAahq6OUaG+G2Aerah+0dX+W
iSoIIokKHByVOUh0OGEQrS+njEYBtGg945MpCc5nCZTVhKlm4RJdtHEQ6prbFbtWlBbcbhy5+LSa
s7PGVJFnGvF0qcxB5REp4FQBbG4pK3iNHN8PWe9z2QxM8T7vG8/cUNpx3chwmmzPHaBU4YJm9qdE
JLZ55nTJtInzoYUdDoQzjWQi9H3RW9OwrfpeU1ExU2XfT2aCOKQxxPkdqt/ul8pUaX/iAvbKMbHK
jsDoN5DLIxc6PLSHYe1MpYWxr7zK3hdarsaN1AugP9ZM0hAmepxcCiRVr3LlGd2JlOWV7IiT2kE3
eiW2vOiPQbrUyzhh9KAM5u3kJ9md0+RV2Lr5KV2BV4ZCjQGWNjLDJLbH7RK8KqpSk5m9R/h13CRT
EUdeHIvzWbb/tlrHqmiBdQD9Z8NZz97DOW0sPWnSEfm3WljONkafeJcQRO7fPuJfyZpXFSKutRz+
awnsaBRZKV01o7OvEJjg5HRU+3Eah/SdFY/9zkW+69vbA/6ZrL7IKegwrrxs2gvHOYWd+6RTMFr2
cZEEw1MTUPC6H53S0CJLs7xuZy8u0qgeaqjmFfRhCQ9s1uY5XKVbjd2Uqt5rw9rpEBXLCuD57j2H
XS3aK6ewneKO+qHItl3Frw+Hfmo4I7yi+wmBw29+zLUrk11nwM+5knqdm1ddAEjsvcNhmITKmUb/
gniWgIWe9Wb5nJaBqCNX2AjSak4wY64H8yR/orHdjZvBmpV1pnlWZZxL35BWFLSxa0cYiaj4p4fp
ZjWE5oTKa8TaTfJrMYw9WuOI70ybAXMarrh2o55KN82LnRxdAOppheJtlGhOOke1ryq5gQ8JxkGg
kz/fprk5AATQAkFo6/PuQs3ZGHN21v4U4heEMi5ikuadnzUgMnrRodVXFLNRRaaVCepZkL98MM3T
8LV3msGNMjNV6UbvFD/ZZ3F655lNpy6KrDPic+AyurnF0xZWmkiCUXwslFWZ7saj2e49LWNvJLva
Fl68bS1oa2y+bMaDCobQUj6CPfVx/8szo74cc2dudn1JmfHr2FSTHkHec4eonky72Wa1Ql6zwRyl
v9fLVisRDV/mL33n1PYGHmv5TmJ3o33FA7y5SZrC0jdoBtXOuBeLMFoZKjfR7ety7pQedbY1Xa0k
bKCig3S+esp04jvDFYnYIZ3bPTpuNxQbfAJAxhsyBe+Nboyph+jMIt+PnJk+nOFTBwxoDkTyQSLM
64S1OU1XVYcsxJnbsn4ekPqonsBMeF1oj2ORhkjOGZ/m2NTELbTwyQh7o5bWFcAR68YZ3GVEbNPO
vyvHTdqPaVKW8xmt6/FK+ig33S0k4uk2SxwzD/OhmAVdUXe6wBVviHfj0gwfkZgzA3JYbXwwYse5
1PVC+xjM/If7wDxzsc+8KlJzGn9uqBU7od7HxbAZ5bwg+BQYNcAElXnpEsFqbZ4qMGFJZNutddfT
MxkuXSQCkUqeecfQqpQ1R63V4cSZcmn54I21fJLCV+YmqHKgEDpoZHVZxH1lnZGAW+o8G1T9wzM8
AmMt6+JrFaiiC4vA6a2wpby9W6SbPWWgZb9UnqE5oauXKJAm2hh8yESKdZtLg1uFyaCme63VKDCR
hGUiJMuBL606NzN2NrSVYIeAMkZ2Gn2gzRTHgLbSwTMoHGdVvZc5jdvzwqramIe0s+u8n+PvcvSN
bmMY7fRBJbObbmjb+Hcu8rv1sHH7yfLuJyOu7MjKYuXsQOnBxuztluzaaJWhP1oCXeJ9WbpJc9lD
+Iy1qHelN28sBFrgEKQOOPK6XdkWve2RF44iDWIUv0aHcpKyLO3Bs9vKuyT5lh8qCXDoyZ+LMg9n
QaZ3bfS54X6c8rk4pwIGWzBrUgE/rSunUV5ORWLFt56ZZf117rReE6FdHVw6LvePbaIF83Ub6NPX
IV9o+SEmlA8w1jr7vk0Lqd8tXoDJ2NCjOUcoLe1vBmiKIkIZI5guLF/YwxnIJnE10V1ww1KvQXA3
XAi5GUGukncZiOW9jIcOg+QFDmwYW8YArr7P68cR62b4nLZaRpIdWpF3isTnRmtiIIdD3BbDVtGg
Slh01eygnps1D21TG7DtZmasc5buneiKZvxopCoutwnx5Za8Kvdg82r6F7f1u1tLy6UdWkLoBioy
jUQ/gy7XHOJTsXihL6V35yEpa0Nntj11ZbSIiN0j8SM/Lb3G/rASv7/uXdb2LuVAgArTF36ku9CQ
I3w9ujlyLew2N7XDRnrE77KYd4kFWP+yWYwMx7lkyprHVBPSOLPRwnmXKlgpO76tH9xQQZhV5Kbu
cNvGTTJFMB7G8bqdPYD2wqw8ubGyfilQwkJAOSyzWVSh3elpSdZHHrsrC9NNdm1NjY4zzlDl1jKx
tqHKYTQ7p8LTNMqSAWz7UJjON2VP0ghrZZZYuVAaDukLsnhnfEJDby6bhwkE7VdDU9kPz+utu7JC
SB+9ozr/nol+/K4Xnptv2iERHixYOH0bLt/2O1rwOSQYY9HhALP+HjmRRbUJVDN/Dowufje4k7hs
pnr+SR48AUMrZ/VhoJhPnKgnKUPMkLvH0VzK8kIjl+h3JIX1B88S7ec2NrJ3dI5TrPWKst0iHG5g
vZUN/henoC+M4X2dFZsafcKfrg/g4CLW06HZG6pu0g3piH7b+FrR7bHBym4W5Y9uhNV0EodyCNw0
IiNNP2Ch0XpUOlnVUa57VbuXkFvyDUA6d76Sjes8pkCLY7yelKeH2HFMP0cfgAUKnbhh+lxTrnud
CiN3Hwcjg9J1kiu7rNsihLSb4rgyy54qhSCeOYW30Fnmvs8ng/xwX02iBjAlE27TWp1n35Y2Xuwt
lUpcC21piy9D0hjt4wT2/yMwpVGDad2gOVg7KZEWD0fN26u5Tfd+ksYNccMKvozD3H6z8cvjFk3s
0D/Pw9Q5u7iPDayX0lm3t7Jr6xvTq/rPFoLBnPKjKa+V1pufaFLIJXLAgU6hNaxljsbk9521zZy5
m05MwGdDWS6tf+GhymJBfRdDHxZ9mSFAhUwu9iRuU9+PSzI5dNKrUkWx0OM99Snvk0sFuYjo28Xv
/RqJ/MifO9HfUZcyOV/KrEUfJMiDZjNr2vKt9gbdCRuFndumh/1LQdpzZ+tikqafb1AFmo3tpJWT
fmaCbDsXhvScjdbkQ3pVmt7y0A9NZ5+B32aNA5+ePlJ8sWSkpOmpKPUDigpQgajiF0h5rJBmB3dc
Eob2BufWZT5HppTjt0ji5YNMUt4ygDUE2yUbjch2R1Snp9mqtBTJkXhxv9cSPZDHt/Pe124Oq7La
iiaCeHYsFDPYfVONZQBan2RhawzSvBprD/XJsjgls/3KbQzjCFB8EDxBMB1rfk4D5HYTvhrrqTG6
7YIFwTZu57g+l7EmzpBu9bHJk2NNwGuN9JRR0ssrBZRSgFNrawrkt33UV6kKQX2waWALyMTeeXoW
X5olxAs7GPQN5fT5xOVzrQgf3idQGaSuQMEarBQI1sMrTGlAe0cpxtova9JDR1hszCEJTpVp18d+
MQy4cpgelOCBlhwOY3g1YaTL7T3gWJWHoyPEbVDn6JbKYqx/UEGtb2dRO2dFqhlGGLh5666cVhMt
Ryv//PZqevmJ4fmgqaHzHzVqfV1tv4Ax/AUPaI+sZY+9UHMVxJwommmqC1J1756sPEfYMVChb1fF
2dsjv/Z1V/lqJgAtHirDhyPLshOmJ4S1F73p309qMogKc7WzlV/fjEashW+P9+qbrjB2vIQ4yLyj
N7VT5BbHtrP26/01bALZQEW1sl0ZN1/ioHI/EdQqrhf9sHt74JcbFlUbgJ+AI9lI8JIOX1TLB0iS
cKz2bpksyGM5ajOZhU8eqs8nhlr77sdLC7oCYCBg+xadzcOhSEaKPHcQpwb1sGzKSiTXkkrabbJa
nxQWnc/B9dwTLbpXtg0wUrplENeomhxv08GdRaOWXN9Lu+v2gYq/ObN+yq/hldUCbIRNSXseAPMx
sqUd0ibDTEDfT4Z0u8hXY/UVyqi8Rs0+6LbCz5wTdNdXPhu66jbFGUoIIImO5jJzlcDSzlr2c0H5
TnfS7GJy6gy1d786AVxZl/rRZ4PLA1gpgPxFTD+CU+B9aA6No4w9ZijLduld8+sqO3YGm82+6FE1
iED29xD4Fecyeq4nItIrc7vqVrEn6JWR6B0ViLK0KL2SCst+QCFu2w8Dx5+bx3RGljxSo/0fbAgs
JoGCPpM8gOocrtKqoCFWSX3ZD2avR+1SNGf0eIe94wzlCRTYKxweiDuUvmjoGoAnrXXx/hLfescd
a0e5+h5vLna2rnniaRXo70JjTPtvQYlvTpjkVg2bMg+0PKKONUmYq71xo2RXwHb09AEL5Smo79+O
C69MO+JMSEFwUUP16nhJ250UrqL8j1Zq5jz0eCl/NYYpLzaj39rfWoNU58ROfSU8rGICNAkJ+j7s
uMPJ6Er4fa5XwMsAdLEfdDFt5sXCDNFp1cVqPBgpaLRvv+UrfViTbg07CCUetN+OjzuYnKY9wAnc
k2d7K+y/p4ZU9v7yCOMVREE39k68EZy8uzabkGcyZFVtilp4pxw7XtnRKzIKwVi4MB6l0MPX1ySY
e6PqOHjnpdjFZN57UxfO1ujEKQTFK0PRdSZ8MBLL/NhGrvakzKr1Hml37U2c+fKmMCTCEbVmbt+e
31eirw/MC6wjr+SBQTl8KUNI0QgEM/YmF5huo8UOF3enqYwTMerlG3GnJB0z12SMA/RonCaoJ8NZ
FmvvxI3cGmNNOW+kwBMg/HhiybwylE9FF11J4jyYiKNwuIr+ZnFJZmDUTkxhc1TlWdEpd94WCgGK
E5vi5QSisWuzANfzC0nTdZv+EiFQysfqT/PN/TJAiuDW5l4v0nZOTN/LrQcoEagcGpJQ3NAvORwl
t3WnK7tERy9Lz657h3ZZZlbulTNDUx90vY1mqzSe/t218YyEfGadAKBx11f/5dXQCo09O9P1PRC+
6lLYXbFvAuWdSKxeezWwcvB8YO75CC0djuLDiDJtnDf3uNP6tyaoFcqbUtwVRWK/77pAj8M5ZUH9
B8P6aDihI8WJCaD4cFjJEZItmdL3htXq91qWI95TOtluoPxoR0ZRI2LcBPnQnRj35Xr5c1BCCSpk
9KkOxzWntMwqrGv2zpQ3V8D+6808mPqJPbA+/VFKQDIAaRDCBCnZcdJIg6bWnNbW9+7EQQCfps/R
Ap3z3NyhPGx2Yeab1MKmwm0SeLB1ceqrPnOljp8AzyoS5ZXzy+3g8D0hatgqcWeDtI5LZijQUoYf
UtT0nSkWlm3o6POoh4DSzQdOtwA9is6yv6FaF3wK3Nb6phfT+CnGM31BpUarblTHLTua0lXgfKTg
+MVP+8q+GfMUgrtbjS2CEYYSD0FP+T3UFV4Mewv1hVuL29FTkfrOZy1Bj2yLasaCArPw1JfeyZdL
SxRSQ1kP7semnUEQnPjirxzUJJ6AmaHQ0AA9ZuU7ud+IgiC8t7BdoG4+IZ2uJZRtafpGMM7U+dvb
9jj+kd4C0ILqzApAr+g4Z8nBhxoCnsF+mNzuIYCleVbO/NFovOnEq73QVFy12mFpEmohBoFAO4p+
KHRVPiCZidM5p2AnYkPclJo3mTdLgd5NFPSTvESBASsFLcnSz7rlak3oDIF9S+riX00LPasQVhna
f5IKthnlY9M3n3I7nr2bDphw1INXfsJ/Ksi+904ZXOmjFJio+l3qugAZRge5xcExig0qG056K9LJ
oejdt6qJphmHsSgp3TiBde7pn5c5WLA5RONU7qZSR8fVbLt+2mjCLUWkrVynELc1KNf60nfJuZr0
6dHRzBQkbeXygrLy/WST5mNb343jKHbOJIf5xo4rWuoCKffg3B6DzLrrzCQnRidDgSALGWu7B3KS
JWcNnXr3nD7bjHehDwzpw9sf/zia8kFQrAXzyHHOqX4sRIP+S6mxR9Q+81t/P9SToIyFkWR3JXDu
6XagYMxPQZNOySmm8ItMjaGfGSAUlcDNoep8uOMxeDFtTXOHveX3SYGhSouVVDo2yRe9KbwhSvE3
0S5ciRT13pCa8dFHD3MONRy99BPmZa/MwrokuRTRvIbyf/QonspByoMG2yMd30c5wKGwKYT5I7Bp
SLht1Ua2J5ITZ/QLXDYTgAkRRD1wdAFiGOvG/OW8hNUIBKVt1H4EO8fYVmLdINGJyrykNF9FsTsW
T+kcN/p1NSVwDLukk+5Gy1tBx81I8lMahseRgGsLaR2auyuPFlbJ0QOldZZnSGvOe7tugttEafne
10drs3SiOBEJjo81hmKyV7YCt4M1az1895I4wUV4XKj1qfzclhW0YLrnZ2+v7tdGWZMgmtTEN64D
h6NURbDEmjno+6VU1SZdiv7M6MtTFJRXVjKoCgTwsQ9aq1vHFCMHQarRL4jYGbTIVZFcR3fPF1uv
U8bGLFbLeLg3TdZdBlrn3hh1fUoY/eUC5gkYn0oiunVg/A9ftBkFXTd71vdqLONzGubZeQczd5d5
sbcvrH6OGjdZTiQNL26760eEZLyil7nlecfQemtAjK8cES9EQoPumhl72NdqkJ3TnaonfT+0RWcD
oQN3ZJgz4MnB1pmD3HUwCSCwfx4cS/4cPMRTTjzaM9vl13Ti+dG4QKyqjNT1jzXKyiRAwCOVy740
SvOyyUd3hTb63VdvwVGHjtRQTQjZASPciBVCR0MvWOq9PvR2GgHCTuoITAfqVYhr11koPFGZ570k
74g0iW1o6KJH1keWJNWN4nR0Hy1LuFPYt6ZlbJTZiTuX+/YU6XRgPuNBLFo0wLsBOB8Is6eRvX87
VWneh/Ga2IS97Ko61BN9/In7RUZZVHp5FjoS2FpYgry/sxG//6wr2ebbtzfJce63ThXFWC5AfCWQ
UObh2rHdNs4CKZZ97xjxje7U3lWVJ5hv2EsRfK9pqf/E6lj1O6/p3fdvj/1KDFxVPqn5U5BAXuS4
FhVQPxBsn2XPzSxrtt5sOj+LBOWK0C4q8g86pfFtl6u8jEQFgHSzphCPpZywfDBsSeH87Qc6ro0x
GSakJcq2azqEwM7hZOD8hLJdJ/W95zijBthvzgeUuzBtMyxErkOZFiAVDdq11Wa2rYzcUtesExep
V+IwsQq2CuBqblPHduGTrdVJPPfjvm36HMiWPm91rYjfkQa2JyLkK4GDMicadNT5KVY/J2y/nEG2
iGPy/mXaL2AFbztZAHyuujYak1a/qAn8m6rIyz8n+b++Tf+d/Gju/tyH4u//w5+/Ne3cY5soj/74
99v2R/1O9j9+yOun9n/WH/3ff3r4g3+/zr7R/Wp+yuN/dfBD/P6/xt88yaeDP2xrmcn5Xv3o54cf
QpXyeQCedP2X/9e//NuP59/yfm5//PHbt0bVcv1tSdbUv/31V/vvf/y2nmP/9euv/+vvbp4qfuys
/1E/fWcx/Pm7/vEDP56E/OM39Pl+R0IBmeI1hqN7u17Cxh//+CtUyrC+Qu0JggyUy9/+Vje9TP/4
zTB/pwxO94jjB/U0KGu//Y0C+PNfGb+vVICAvA79Bw4I57d/PNrBN/rnN/tbraq7huaO+OO3w0XJ
7ZMS6sqoR+VhhUzaRztjpjtYtxgRbaycuiW3exf/9EGck9Geoo086739M3r/OdZ69yE/oF73oulo
NFVqTKXIN0Rl7bpESH5lPgOdEfMXvF8EKXKZbtPJ3M0s1LseqMnZiNQxpDUDnLaT5FEhu7NRLeml
WWCD7FaL2M0o8gJfbnbV0IAkKPogBJXUbmqfBH5ZbOreZTvCLmqpGFIav65Lad3/8sH/mtVfZ/Ew
2D6/GfJJ3HHxUiAZOM5IvDpxgyJm+EUzyp1EyyQyJtFsTafvQkuz7RC2rgtAt3J2b4+8pgBHc8rI
6ynNEnvJUHMnZN6DuCZsGnWydQYsgxbdPpXVm2uqfDTMmtWtJlZ0hVgphwE0G9w2b/og23CXyb+3
vQmnwPG12OCKtJTXEomlNjKMJP4moVp+ntvlsRvRZ6CEornvPG258JD2P2urCsFrp2ysnylgh/sJ
4fwaKUjNshF1SQJuioXatqaSFpC6qtjiJdH0IT6R1qUm5/q8oG2b/Qdx619Go4MI9mZ0+/8wbplr
nfxfB653w1P59an//mvkev6RP0OXZf3uoFrPwUmWTXBaU4g/I5eh/26vSr6w3Ln0/xmd/gpcvv47
FWS48qsDDf3YlT/0V+Dy7N/RpTQNsmnKsXTgzH8ncB0d6cQt2/HoWJGbcdvgCQ9XpKZNailAYG1n
T4y3BppXC9p1poEVzYTG55XRdYm/UyLRZnJ0vZRXMGcM7/GXCXtl4z8X6v65MWCE8hhcmbnqonhA
tswc/Xrbq4n5IpgrHqOnBRbF04SNReNzQwkHoLBfsmWhzga5E15F55pTqNhF8zZ3C2c+V20X33KN
90BwJ4C8IztFcdxFhBebr7mjBoVzZZ3cnXjmw5hBTkAvhb4ZxoE8Nznamj38kh3gegT80m2srZ8O
gKwtvIGy2JM3jau3l5jYOltZxOmDkKD5NJXDAtf9IszR0bzE/w1gbh4j/+WlsX9SIX6NI79O5/po
PBuOXGT43H3WR//l0ZTO1BmaYW0dbC0uvZncOwDCu51Sa9gJudznS2aBQTfFGmqN82xx+k1pqO6v
ZOYgl/nXEf3POQKtsiqSk0QDeT98kGLsutnoUntrL4GGVGsV1z/mXivvnE4bd3HnQ+aA3MVNYpnj
E82Eo+zt+fs4tJaQtkCHhjLe4dh9jNy9H3t8H9cC1zUNU2KHmaI2XUC/ykO/BaYWgos+Rao+ztvX
kYHKwHSku4XkxbH0vVB9rNM4tLZ1kljbSoPvE9LV8M8FeLQ8XF3r9qhTcLEZlf0AUs8IZzVV916B
8N2JWTi+f/MwtKJIjOgGUMOmqnQ4DYhh986CQMXWxEFD59Kr5f0mNyz0IRsqXOYmkXWTX/S5CeBx
cafyqTUWw6Ky0yVka/8bF/8v29xinzMUe4YiNH842uaj7dZLXIhg63c2To32ILodyVR8nagiqcLR
LePPGXTZKBnb8iajbvlh0LLu/eDou9Kt9Q7xiLn93GNBukLQnc0caOl5t8j4REA6zETWdfscF5EQ
BeOwiiAeTprMQG5k+hhstTlVFo1Sz4k6d2qvZJ9cm2Vc3tgA+N7Nc5ucn5ijF3uXKw0dN+jerCJo
mkfLtumWeOg7ke38Rdd3htnOadQo2uHhqLU6t2VhPgInXX4WQTqdT42fXk6ApHcFLhgnOvbmOtZB
HOEJEMtY1xD6MC/Mi1Se5PqEMtquy7JyCItuctmqDWHtSlrl8lBXAca6JhH6dplJ0EEudYLCLv4K
wQbuxHIvSnA9l3VHNvxoxMmmqRNH21FEzdtoaRQwAEufjSvNsZJ525jVJM8EOtTkqV5ZouszT90p
ivfLHUFtnTOG3UkFBB/Zo6CUl2h5ZkYx7Gxg6+eDGtU5VacyGtMx2wxdY+2swkI1vDbzb9MwaOe+
MQEvfPs7H6aCrDAeYu1x8h8nE//P4QojJCeZ20xqZ7rtBIJbdg1YYD03rgO02zFstM/eHvCVj8nh
aiHSCC6IXPdYucpS/dQamF/tJnseaR40za7AafS9qZe1v+kgyUWtaKerbmnaq6B19AtU8tILx5Te
PSDe78Kcyo/D4nYhSMT8Y0vRbOsNzmVqzE0ZpZWozh29pCIDpbGxsdaUcehamvft7fd4rjIcLkre
g4o4WRWB5EVBEToRJakiHnZSoH+Hk/tqctko8cnWku6yMQbnPA5UGmYUBM5b5MU3omq8d3jH3s92
3+JzlyhUy033webY2zqZA/ChsOAHF9awQdHh5I1t/ZZHTwyMkboJe5r7zXHar6DWasCMx53f9dlP
y4QIHjajunXmcr5P49Q8N9kwe4UW44Onjd8CKsxXZsMVT6Cgk22XfNau/Hip3je+K2/NxlIbqYFt
RWR+mR+XZrJDe6mn23ySHzyKNPuhj681K4elN3ocsbo2DDeTsRQncqCXi3jdRqCkuDnBy3g+CH/J
M0zpd35e44wYK32+EoWmtoM1NLdkcvM+tuz8xBp+OR59CPI4ZEYtrG+OWWaOQjs7j1E8p+9Xf7Kk
9p2kIxObrh+/6pAnTqnDvDIeogUrSJGb4fr9Djdp3w6VdAo17jLqoB/81Cl+aMsE3cPpsM2Ax3ci
4B7LBhAVIO5R2ELl14e3d6w77xV57Sd6Mu/aHt9gZaFiFXZN9W7Mik6PZpT2tZRzp1PasLVHPLBC
pWpsGIJGN+6UJ5P3lrSRvZOTe+JcOr4oPD8ZNVD6H6RybKzDqRghtGoii6cdUlm4NlHx+JjEmMAH
patuJukHW1itxg8phyq0zFqcqMO+NjyCXitGle4LtnOHwzddZaemaFDCo5X9Qdda4wvAmDPNrny5
lYKL7qTJ775w2osU1P2Jlz/Wtnz+Lvwfvg59BHRsjhaC78uaFocz7kRDzoIlQ+C8B73fRWU3L2qT
L+I9oF3vTqIukaWBve91b7i1ZgcuVO5bSDoqTLHhQpV4eqo6+fB2THwxO1AOKIhSowTfTwljTWd+
2Ycw4bOx0jtr55IKnPd2bt42EE3B2Xfdp9Gxvvlj1T2k7KpdXQr93dujv8x3KbrxH2cqyCeXLXo4
fCa6ZrHQgtrlGSWNB61RzYcR0sV4kwt21absEWSPkslt5RYJ7nalvjT9uWGkuCBNOfrE0dtP9CLg
8kDAUKgigYThrY4eCEqA0itKW8SJ0c7DQVJnifVGXk9aMX72DHmltNrevz3oKx8BPWOqgD4VexbD
WiP85SNUi43NI4XGXZEIJCfyYDB+Sgdbd1g83hm6BtU3PHlXTmnO/9Zo5ilt0+dmxME5A6pnrQ3Q
r4Y5zgQcPsFEp8VMB9fdydiak7CQC6DRIhuzej+benfRN8h27WccstNNwT+5wtujGe8sSalyU+dd
vS7euGpO7N1nWOHxcwH1A9sArhU5w6PPkbmzKQ1TeeD8ujgLaaAPThR4ChNYqQ9LukVlCZOqmYmp
4Qu5sA+zQQgnGnApwFFSH4xIDqY/nwdGg/lCDQkeO7dB070NrDDnXZaN9IO0TC1Ico6ronGdatN4
ImV7GQWgeVB54SZLPVd/ga6C7FEarSGphxQij8/XakmJfmpHySHFagkFyjqxXdzZhcyjOPCnTdMg
fRt5K4V5O89yphKbJeLWqPnJqKUx226sGQLCiSd9uRTB0NEkofAd4JV4fP/3sKQFGMWEaxR/NkWJ
YJtU+mNnlsG1mSF543fG/NVpm7PZNbPd2/vgxaFJgkOCthqfU/VCcfpwFdp9muLfk3m7YIQfWeDu
duemgX5VGFweoK92J/AJz+nT4fICFEWBH4TOKsl6bC9BgUHQYbU87GZqhSegNZ2V3HnBAtj6VUzd
uNlikjCec6b6kZ8EOjb0RbM3SwKRp8nqplk8EC9JKi6tymnPqjnrtC3iH2VYJYv/KUVmBVadIL+a
kSh5e7aO+8RoHABtRyQRlMkK/jk+WNNUzzVdZfquZoXfWH0QvDdqC1ZeYiQf4VR3qIdoeAvFWCJd
BbNDgy2Z5aadWo/qkQUUrXOL5KSA0RorDicVZADdEXB1nHfuMRipp2TStIu1QExLSrEZOfdm/Mzj
9kPm2nHzONmp3uzH2WjTyDYHt9lWqnev5GJ5F9KJnSHUNFBKocCX4TqYoejtxkqbx8uxgzIUWn02
OFetOZ4CrD673B4/OPhyAu2Kj6WYf7j8WAlm7UJb3xk+OjphF1RjDVjVDe7QQYk/17KTc4SbUk35
0FK+gRimMX5Ros6S9ai2VOhog4Hji6gNOs1e4p2reGrItfU14xaGcu5TD3HhzYmFsOYQRw/OI+OA
jGYmud8xKWZspQdlzlh2WafbdZhYOGXS4b01Siu5r41J7qrE177YvdDuEzMV7/2mzKNRn+qbXLKx
//3HWa+myMOu+Dem8nAeAZBx6yDn37neCHE2BqShUD24gHIprmMB8GeDUuyF34zBRaPJ6aY0FiTc
5bT3zDk5IXL5Suh9dlBewdXMEG3fw6eBApublZjIcLLmrLTiuYj0qh0fNDvFfq8KzEsrKdDHkZ1+
lbi9+jAVU7lRthi2i5pFJPJ+uWts1K0CcZLZ8EoE4gYE4xZcIqfcc/H/16PfrOvEQxhh2fXxoNnX
DeXrMHDjrL3DBhz3ntLKUu9Rw6vjzIHqr+98bbamL1mQkACVyAE0UJi9xrimLEUtOXbc1t34sa/P
EYiutLpYzNpqNnQYZUvbL06bXblkpJkgT61TU/3KOqSxsGaTFEfW/ujhVPvtWFh5MRg73AnyMEvN
nmuo6++mPNHisHfEcr1SmffjkLzXmJM7q8/dcwu+2llRcrC/vQ6fEZ1H24KQjlo73Azaq8dldpev
lypuBjt0N1DR1+v6ppZ8DfSPUCazQYNt5WyhFoUM7TaeZklFSeh3fjXVu7Qb9HMpx/9H2ZktyYmk
3faJMGMebhlizMhRSg03mNRS4czgDjjw9P+KOjctVVvJzkWbtVWplJEEON+w99pjG2PUAnbuFJGb
9cIBYlMjgEz2stVEmDmz8YFEEJgkqE6+jvZ46Itq+o6Xt/rStIH//u+/0/8482lhWbrx3uLxQlXx
6yWWVb2hpIA8i8DVehJW7dx8WcgDxKn62xKoKi5q8F7I0zcWG3n0syz0d76IIQXaIchpqv8YLunw
I3+9zMzE2Bpwwt0nY7/PKCq25kTL7DkW+Vk+SB/ySnnPlmGsvKf2Ym1Hv2nmzxFvpUfOhS1dKeJi
Q1okLPGrPBEj6/6hivlnFc9HQvvIF8kcny/o16u0KGdc0XznB0LH/E9b1ZYpi6L+Rk2/EMndGx+B
lPwpffB/3G+MfLnX2IuxOaCk+PWn1l61zG1I7yDGwj0y+LRJKW+CY6UQRVmiba+IFfvPpayq66BM
/y/tIET0lr2Cjef1xzqc5M1oorojFLC7erbyH41I4+PawSnFHci4Y98uVkYKYHPeuyH/0C929YEX
zYPCYf8n8Tjuv9++Wpev9f4g46NFTsqg5rffqJH2/ZVoZgo+GtwEooJhlLE2gLdMkGFqLIMkbION
RJFS9g7QQ/F2nMkOViiNtrulvEExsBPM5+jhvSOlpkht5KZ7tqrFtB830zF0bJrLKr+iMVizhXXE
ce82qZKlst0CC5H/wavF9hnIBLJgctzf+9XsQVLjMh8HryO5cbSmISNbluq9ckZMYDmPSR1P1Mcz
tZurn+vZggm4iUCXoBnc9avXhWqI97q0mGpClLlAkyh0tvSLNYIurNsk9EdjT11rNaK0A45DQUAw
cXPOXVM/BnZDPhcIg/yFS1c6oElk/VPOpVMdjHqd6VyhXyxXIlWH/GTDRZBpa09K8Qsac32mQqhf
GOTIv0rb1ggm+OXSVt+DFlkP6DAhzGHPyl6Nj65YKvOe9dM7Sb8i0cbMF0HKB2g3WkmFT55ewdmM
65xP42f0HAPcQNamdEuG7qu4z82oS+a552Xfbogz8s6fUSN743ImCmuSByesACPmReBmCPWcJ+Qg
BlLLnh1bVu9Qi1JRhKOZAqQ286OepsE6OrVqXrl4HIeyvl8o8EpmwtNYT6nV+8GPduza6k/dyT8G
8NyQHOeItyjXaVl/t3MOoy87wZGetVZpXSqz7g5GIHleiMa4OXvb9PG2NsPB4iV+cXunPtM/Wn9o
1/8xa+MH2Pdh233xTduMAOiXft105Y7pe8+zrRqmc1OTZ9xV3t+4uUcILx0WA/8tVEbJNLWQ13aV
0AGDyDiyFCFBZSJ+Cxid+vnv74bfu6f/96mocUIkZ3gcfuuehpHTH0BPnsmt1T+bekUaOQfyeZmL
5rNXNP3h33/eP2oXTjg6NV6wKJcQef6ujoXlIjpfLkFGNGj0UOm8vkgwJl/CZbEhKJI7ERVuB5+j
LQAzwbWMoXjc2yzosbFfEyEQL5XY3/1Nwk+K7OoNVrfSyRD4N7OdOSNGMIZxtGiWOqayzD+8JTiS
/3HA0TbhhqPWQBRF+fXbNxm5q4fYpYFXZc27n/VuIMMzFi+/SUI5zW7sb0Jc8oYD7Wg2zv42cv8B
Vpl3Mzpoz9K3tYAQeqz1usNVXGhqIRuWSFNVpYPYCtrzJDqQDlanzG9FDeAnWWCbwKIKZdenpTlM
7wQsX3H8FS34S+2Jy6iU7JKyxh7wIlrC4EF1zD54wSHoPhNqrjn4JjV0R4Z3oRUjKSyrk9LFpLK+
WoHmLDPQzfM9YXN6jgiY/lt7713u/XWU2qa07lTiol/O9b6034ehKodD1dhQPHM6CQhZY9ecVlU5
deoTojSkjStnSGKltbsXmEK2jK1Qbg97zWgsrQu+L4Z28gcHRDN9YAgjvwvZ+XyTcyFop0Rrtage
O3LcV5iNTkret/fYhA5IhNAsEWVUy66/uebW2gd3raqWIw0Z+3H27wsmlC5dcWYtBkzHZ23rZg3K
RAXy5c5AHGwTuCzX3xtiPLihPlkEU3SXoIncDdoT6Kq00/tw1KYm5RvdeLKZw36/1vYrgUcURJty
ZB0vOSgkDqDwGb3ZPCQTju7UWSFrsm/EsdUCfD8xFxvfXGfqjFPe7/QSTnXnhnkMap+00Q7gfjzC
1OMZGWyVitq0v4SlET2rqgiqRFh9bWa8iiIEyp3aP3SGljrbG695Nno4phTty3JbOz3JpHT4HXvt
d+rUrJVH+kMfGDLLZ8NfM2WYnX3g30ZRjKkdmvVcuXvzFsi2fKTOD8QF8uFyxHFedG+lAU82gxap
xg9EMM3qOQj6bjmOLi+mbOuF8aOu6F3Phcc7M9t25foZ9Ljxo1FM0XKIxq4zkh72kDowLSePQiwu
UzKCseW1H4atz5oNjjP9fC0QSPQkL8PD8SM9PjtL2VhwtLbuIxL1qXmAu0f6epDXpkw8s5qPLY0+
vCDphtNxqCq9PGBet/iXdT1LpnpFnx8qowyrA1Df5rXjNbukTlduqdcudfesLJK/4iqcAcWZq2V3
KXcjRDc9B8Wtg91RZfm+lq+oNGELVXOYrw+2cvbhDQy7r+OGZ1OfS4nWM7Z3vRnHtfPwqrjhHLAe
W4FrPOyolDHMLmHLb+0Ma3Pc72LJo+UvMNXuOJ6ftTc0ZWxqU7iXdlh8lin8+fEULU20JlZpANWx
4ejNMawxz8V3dEfKagay+xO3Hsa5VrtbGbuikYfCGLfgQEI3QiplhcOpNfKRQ52uhSZPAwOyXeUn
LfjQVJSBfOCLVOzZ63k9z7UBTi2HZfQmO9bIzxwoywaFzVqLdNnvqxjsKMuHRtuSt1eoVFoUc1An
i8V78zZYXg2RqqCUPViuBEGxb8IhL69wtRvn2Kzh8dmN5SWlu0VvrZpd60KYtvc2qVL/8OTcc7z1
ANGTCFiJOti6acWpJZ6rTgymjzhu5C6/uPZAbh4Q127MFjXA90e72begvAsDigrJj/ps2tU8Y1GW
5Xut5/CnRtb27tbEWCae4U2YDzxkAdex6Vo3nlsdelmxdcCN6hk7ZQI5GeyJE7TVd+w+esp2p1fv
PuteeUS8oXfmecaOdbcw3PDY9EErMqsppvpZcMdAFHJBuL0Egl/0gNiFihHmR6myKljX6whn6D8V
6YVtNkW9VyF18Hb3xZyG6aJdeJkcmyD42bZJ5d+EW4mvxNSh4rFn0siT3hNUKyzW5ZSNnt+cpCoC
Ba8YgjG4tVZHabFM5pR4TTi9QGScPu5K5hDBl3qqbtFYqSGbmBfYHyNHuX9xdb3uCqJ7szNFkfRu
bK4xJiiO9gcscuqn40jFuHlfwP3gwUCMD4sJB+heEvL3WiAJzlMSf7V9XFce/eNKRbxkVbMWH2c5
tF4csrVzzmC21rNRVc18ruexf1PMAazY8ad2u62lQZBsi5qrPjSGpZe4iPa2TsdgokgLTWU38bjx
nvGYpU3glYQvY2ZIU0C8d7iK1PFAfNe1gemvnEw4zznRM3CHu5AbWAC6vTjSbruLQXWaeFErufbd
PkzHzW5dNMaDaX+oCcIo33IDeu55bnQkL72Yd7Db1KZUbNP8YYiagZDprnjZap7RjIg767kW0GOW
KejXI56jbb5tvVrfAkcJkeFScfYnMNeAxkDqwGSslcsRK2CTGkSFTdg6mrHUQTrVUlD7odVFEjWa
KDMqC7y48INW844u7U9innMZOzv2RIJRV5VnvddMr3oJsPyDZtUwZfjvJIc+puHMWp0hfGF3sPaH
1Rqin6LCMxyH9siIkvnwoGLSf8CjV8Lib/Gmfjivi7de92XRcwotvK1iuQMQSycqAhtdo3RwZrYl
w7doZva9aSR1aa3HrThU+EL6w8Q/ck7N4i6QAQARXqTdjX3WadG8b4PTVFfN3Hs7yzBoNhK0Wt2m
eIH9Sznd8VVhA54ZLtiO+sOYGwnrr3MngtdNE4CCYYVJ0Do2xQ8l1nULelq1pQow5e7N7pmJbH3r
2vvGzuqzUGA2hyFkN7sTtAdbItwYkK0MmC95vfIi7NiEUBWUDLwctfuvyI7gQ2OFMqMPbSO0+diy
NhPXuSArCu0auYBRb0/Q2aVEtb2OhWyTzh6nb2JywXZ6wPSHC13+/oVwjmDIliWS8Mz6XXmpu2s1
JY6zN3id1nF7hVy7T1mzG+uPeQ3Mb4HVvBQ8LXwuTGpbwunCgGl2mgVMaF/PsdmbzgsxTvac3Kfc
SPrYQFk3ElA9CPlFbdzszmBeHkQr6vxljcz2VC91i23c7Y27YbyBhDguW04YVBhepmA2jFPVNVwb
02qLjyXT15j5Zj2ftKtEcVNFh+TAZqrVJtbQR2VcTahaYFfyquj7wp5e97UDDx/so/sz6MRqHaj5
DPMFbDhkSZ53Pz+0jphe3IhFVLZg1dkR6dhUR90uKIeVIgOOTn0voMGPU3ThvepOKTJV1PArStjl
1JlA3w6cGr7KZANtKAkikPhJsDCSO+V6CwsAlI77Mo6OljGf3zhNnh7nZOQgj1dfa8brzeAOKc6a
0D0HXQ5pvzSkwUKQhLnTDIxk+sbg07z1vjKMeGNp2cRFuKv+uWj9OT+aA2DdpAbrb8bKs4DxOoQX
0FYLIzqUvbHux7ApJwYQSgnvmA+u38L7933cQhVT2dd+riBMVLD8bqPetHhyQwB1yPoswzzWm239
xdDJ0Zd1IFowcU3g9EvjtnYWTCsLylZF3Tsohyk4EdvgtzyjpfOtpuuYE4VJAeXb2uzyUYM3rpN+
cIvx5KpakjQ7WkGf8rD3QdZHRdIWc+JsUItj4YvmW2G1wccmCjud2v7sm7Htglh7jjrFmc4eDQie
b6zBlxr3Xvg8DF0lDwMgXYmUFVrfqRwh5n6GNmMWJ9CQ4mmaW3u8coIzhwmEvT7qsI3qi6PdAXUb
K8I9IcpFg6PaC8uLo2Kf9UPl8qA+ODtjjic9uGVzLtuizDObTcOzGEcqDDHIkIy9FZz50S1DoR9E
NLviOhKzXSGHRt907NXsU2Co0kjHfuNMLR2nfeWWR9FSIolFc+U29+SRcnT7g9VvzdWyaTTTxdv8
IHODQT/YVk4TwTvYsm6FJiyE6YsTfptE3wPPBuX8o8qJ0qBohAuZd9ZITkPFCP0ERdd7HZ3R7k/C
RTCW0bDk1kl0Ah8h65WCZIlmdSDlTppPsgZ+rZOtrfbvZgn3NtalKC7oTaMJX2LFJTRGXtm6nTG5
myicRmLrO8PAZ9yHmbY2LIn1VIw/C3dh8bU2hnYeAUg6p9ze2+/OqulKVz2ECKWmvhJJZ7Tjz1VS
v52xz8/90RNdQKM/rnggdd+XQ2YYedEeImPpmBmSBtAfQvAQsUuAspss8PCM17abdqDO+10X67Wu
/HB/GnQytt48Yf0vhnf2leObxR1dpqSxYlUbqlU7nM0hrOamoBWLoT3hra8tt/SSSjnTcerXsswm
gTJQY0X5S9eyrK/jPOIDwkjsgAkIWj8z3WEoL0YVaX0YQe67qRuiAPE5uWziPWitHnie5+dCd2F4
mFqz+0YkXl0eh9I1qytn7/SiaSX8jLQ+7wcoYZwrqbk75lu0uO21nIruxJy7IxZ8tHoWkITtfYs8
7O3lSuUdt428xwBVOvwQTWj90nAf2FcoMGL2Hc+Fac5fYfdlSlk55H9jKJpsDt39w1LMw3Jmo5Q/
tPhUiXiwLemmAhmsOljWSD8ri7IJMx+w/RKXESkMh7LgfkjzsBPf5mAYvSS0pIygx/HfYFXnl25B
XiIzgTP4o5yN8n122wUKdTGsb8ztxKsce/M/3BV1nQkqpC7WXj4A3trLSTwWwJTLVHpL80NZQp3c
DQxYvPkG9UGwiX5L3UCr9SWntjBT2+4nRNKtaElOsEaLrGtEjT3RWv4UPIi9s8OHoBv5OP2mlgge
eMTMQAbsRBLf1lCQq4gy9clp/QjazYSPk8pjsyAvM7Z7ddF0rem+7ECseVzy0YgjZeftM1VQ/dC5
oTE/iMAgbpU6zr7BSw9mquc2Kp8NbU922i8GeRJ2aevX0SwZGDhuobZjz6sl+MiWp5NZhBoRYwaY
4ylzinV0noZ6845rNQ8OesU8Kk88MdEXBx1oliMn5yVA0bKfIwgQTNBtA7fxmAtZfBTFSDlgkyJC
idkGFxFtckvNsS/cRG7QTTPKa6u/uEKWQSpRkHA8scg7hQHhZ4yFmQI5jbm4j6rf+z6Bbc7+t6+c
XR9cFYmruQnzm56CkLwOKp0LyiNTX7a1xy3P0KF8uI+lCihmRKtkY2g3/mu0MeFvLF+jVhlsTn0v
GNR09cx86Y97K3M2Unvh9qkrLH3NA3+XGdB4bG+igxJICNLC/BXzy6KDhD8YQndByil5H9bhnFQN
s2cVt9UGR2iAitdcPWDRzMmjbmbiXOb5i1S5ER6wX3tnqQM5pVWeL1/FzoDhMLLx39KZVcD4JPqo
6T9E42xEj04TkFvBrDpg2I4Am9dkqL/IqONtRZFF2dCx9E07McPiLIoGGM08BHn3HBpUzGfY0bl9
Djb3bwBIxztltJQYT+t+PzMNgj46yg8a5nNYz/dwHb9V5vtKL7tlk6b0yRZrGPbDADNcx2qo829V
FXIOri39FDsHlPepEebVGy8Z3z+xe7bnE7eVOWNfYWx2NbzSMZ+4ysF3YXR+nhBuRM6THIe1erJW
HB9pu+/Wf1qLqXzSmNu+vOR4vEVGFsnanSr4b8eg7p3qvK/63iSqqblUbldbscXiRCVyt9bPpY60
TNZ+VbwHmwLpQCS4WxPIq1GiO6YH6Ryif0nLwJWfdl+U233L6Ml4VSNnQ+8NNK8zylpxkIjkeDd5
6zw9TjOIzwRhzZRquzfK2xosmmToUITjOZC0w09dY9bva19X35yl9tpYOa5ZXDhwd1DFUeuwFMZi
QfVYk6EQgYhNOrZDFsyOxniyzXnM470D9PA62JN+G4y9UpkNrPLct5z/qSwl+BeYX/DEhtyt8XfP
zW2u25x7K1ybB7OVdOz5uAzuhZQe58vEqrSMB6Hd7xGjviJrq7wbbq7DOORgD2WxJcKkt8fjWO+M
6ZhLrtcoWt39ZQDnOB9g/u92ohjFf9ZtUMkrdyQ0GAv8SfDFUbL9bG2CVWTHw+k+lUa1e0k+bbM+
WyBpb6BZ2/BdTnaFxMMX8tLAAbIoB8epTaJFMQT0CambufTMdo5qGTC9YCttfi6BH2CKcsPqLzr6
vjsOQ73nj966sXzteu18h/liSgTtVvgoIv7amI9mh0eL7D9mXYWASWg3nvGC9s+VR2ZGZcZqOqdc
Wxtt3gBvh1taEtbSg400nJeOKY9FXVxEP1HBzXYGXKoyT9VQsRVclqB5FoNHTMDKqLihJdQkytT7
HNE4dctVtjuU5SYQgjfZFuXTIbK2UccGv9GWzH1d0mqP6MJidt6qh0oetD+R2MCgaGbrO1NBBCxN
HmI+M3cLUA8JgnHVq+4zEL7apl/ayvx5F4P9pSKXjHRUlIwEQc3KqJM5h29Pa4+rgyrLUOoiTBI0
0sFXfzHk1sFL5JSrPHihNuSrw2vJzyTCkO4g94AcC0vnTpMyjYjciznvdnMvcsM1iWB4ipvT6VWm
upGFkcIP4w7ju9YA7nhzpUEfDijLp526baVNf1Mbk4xLOI2EAA5iNG+T05dv2hloxVS4VTQ6fbQl
027YR2nLsE6DMqS23DyAPg/2sKw5KUg1/SP9jHguhqC140GFu4wZYAQ3kDTleGEx7auDcMxOPw4R
eQqPZrB5HibkbaGZscZ6+jYbtWAlGWp57AUa8WYwja+tz3OD1FIXR2rDbmIWMgw3VKlbdM4RpFbU
CsbmHaKlavpUNY0ceeanxb1PK4IwYay3e8cRoXXwZBJ8uB6mvd8E/9W6+Z+YXg5tNjp9y5ClbMfx
xG9cDfGGdlFlOQ6r5TI2hme8Vblj7pcJkld5Kpvaj85kCFRLWoRmzvAB5rHxUMIHrw8e/CWg5xxl
+5WggvGnM3gLNTYe1ZEaop3to7H1ds6YImob+2kYBdyYoZqYo+62fNLUS9ZJt3aAdN2KqL4jhp7q
66jQzDzqxtENxNZ++OySHPQdHTDRRqKbhHn0m9H6kDuyeAHtQTCoKU1FsyDrarti75y6oyocL5GS
t3k8mgOyrW3sBc5wiO/bg0ed92k3fV5KunAqO1VeH7JX9nd+w0kJt05dJmZfon0MPwXdehfH58ye
0pZWEF6SpSAZUgd/7yHRfDf7ufiaL5XaTqQx56hv/Lb8wXBvPrt6toKDNPONWzMiCzwWUTW/YRQq
SIJwW79MNN8Mw15hh6gmihbsel6YKnFHT57tygo+jbW5/6hLOcmzGrxeo/JozerA8zz4x6JkNs7y
aSKjbaxrHVwJ0WHuyUhYi5tHKmN3DNbKoicGNND7X9nVbvkD3aLbxlFlzdah7uoufB3QIDk0dsG6
/PTtLVpSuywiJ7W0i1C14v5znveRGiSpgfUvKcUb2cyVHzQ3VS/s+1gH1yT4CN4k3ia6tFnd4Hin
+BCotTvSie9WkOM9Dt1hw53T0mPQZ3QghwhDQpXfYTYdX0nzKAJf94edHfTXZcVJ8YwzqISCE0Dy
ulI6zqk/ctRKtyuNw8hcTXuxM+a5f/LE0v4YwJqJ1HCHbvqxERCBoEe3WxXvsoDHijyKPn7rWvhL
tP11dBMMql7yrvYHdmLoO5KItccndxzL7SHXmOhOJDISUZA3vAc0kzX3e8tt+g5pbR4y06maE2Sc
yL6U88Q6H4CJ7TDKdclHqStpNn+t3k4OsEaOORw8r/P3a1VGgvAV5uFujjhJ6lPZsxwjuk0NP+ie
qy3dLNv4KyIWRMWDMasmLVEnmm/dzj3zuGPqq3h0CbIvS/KJH0A2IlFaRwb0SdDUPTkwTW3Yqei2
8VUBR9qIOiiZm5aC1LisnyryY6oyt8EDi5WMj1UCqeLigKY5GiUXILbyReOCRR1N9mc7OhejLSL+
AtPvjJhjWqbeVjnOsWpNdKYmKskgrXrW3UmOf7X6rOUubDpM0ko+sm/rn1CHTF4sZjnV13kZHDNp
0W+Xx2aqoydsYj4lRuHbRqKnQs4Z/0DFcI2wIWBdioDCre6ptkbjkx45ruKh3WudcjLnOW0WqYcx
s2QTPx4KjtdCsGOO6f2dswGfrgf43zp+MiuneCynVlaHZVOTPnKVeMlsudVFvALw1vFYhUzjHIJ5
1Dlf1mVOSNVjsKn8Gl2LnssZqa+7+X7KrNCoWAshgSeIsezndPcls7jFWkeYeV5Z0lnItn/B3Uhy
qGPsS/BttXz1YeTA+0zBNJcZjsHRZkE0OTdhe71KmnDd3zcxhtYF/S/pwK5eSMfkATKNzBkCoc7h
PAiAZkMdWiePqMT/MFbgWhFQc3+cJjhMaWOXgz62bRMeyZ7RY2I2somOE7pl2qe+LAhiU/n6rtqg
/0+uPM3+lCVlkDh5kJ80emJJTrVNezKGgQRQokP3uozDzubVYD4WFzixKd8CJfwjT/vsXilO8dWp
xfN/0vmMazKFW+/RYADCvmC4QjICpIP9WrAAoKSAKZC+rNZcZWyRwvsY1LaeCMwMSWApkTGzQhSI
Chgqy5uJVtvMBm0VpCJGw3YQTb6IeOWPvLSttfwdn1KLs+4b8WAGJWERXhnJn2vttmNMJp3RXKjX
GsYU2O8PNefvfOhaEVandmFewySNtSk0M627JxGY6JJ6fk//GCBZdQ9hw86PnUEpH1gXMhfsyHb6
qypqh88TNKv31kgnLw+5PyFXcNx2P1nlzPY8Nhzm1QnBMwQo+vSoTlxuIYMXy28cWigoBdk4r1zx
dvXyi1oHsOtq9M2vZbcMHvJxvS5/cCX9D+kGLmXoNmATEDdCi/hVwVLUJi2aNUdZnzNDUsxQ0mnx
5otplAt+wb74QUbfymbaCtSBQQc5ayBAYqov57L5YQ5QcLcv8777p7qX5Jkvk/g48MxSthfFF8ts
vMxVfdTGLQzgj/8uPPldYM7LBlMdHxywFRKU33l6Tbs1/sJ2hBjHO9jFtsuzCIKINc7inBvVsDTp
gpU5Kcu6P0hGgt/FjnhvUYnQRllsg/n/vwlGWErtoVv3+2HxbPU0e0jS8sm1CG5pIrM5+LyxVtTg
bLuro8pDnafS9zf/2AbacQ6YGUA23JHB6iQJFvNQtoeM8mmqkcRpVbscO5TW5ZUXXfGidKs/VIGt
90errEKC1IpK15TuQHZYBuVzzv7CbwvKO0ZymdsMizyIJQ/Jj2XZw0KFpYyXyXxth0cClsQnck3v
nuxxL8+rsSAH38ZJfyQenCl4t08/YKPqhAFu9wnR6/zMYkNmZlitBTKWxUNroqbA72KkpNNAb8al
5kvyyxcKk338Jqrcv0eBsXWLcS1U3/Z1t/stpsQ2us8MmXGCK9czgkR4ff2j3Tv06NbmmM/zkiNz
YV1bLa+ikMt+tFxkVpzQ5Dp4a4jDWPXa+IpSBTW5WQiXNIvB1WRx8mAzwHbq3AJANI5fKh+GxZ8U
9neP4n9rXP/+2qH82HcgxN3G+OvzQtyfsbVOgJ2zMaYDZ2wY19iPzjaXP3Omxkp1sJOhF9VfCOIt
f0IiDQ5dsd8IOGG93LrLky75zP/+IPxDDXz/WB6hkA6Oor/t4L9+LMGIxGZUuB4QnQyPvMzM90hU
09EFxvLWs6o/knTMPjGMiBlc5tx594i3SRxEuolti6WObd06f5DH/S6+5UPxaHCNoGqZJiiRXz/U
BMt1NjHlH4xmKC4y6ud7fzBWZ8GhGGtazbOHwuZProP7k/frV+Rh3fNRo+F+Jf/gLvX6LxOdH0wU
Ti7LKzUwxC6lovKsXfmIdh75CP5mNmb0zG/G2JSX0V0+8dd0T03Y7acC5NJBGlb07NWmynZZUyv9
+1f1vz4dOA/OWlBffGG/3UAW4uearadFdkH5pOHiQ6Wt2/E22GC4/iB8/4erkmqPED4fDxf4zDu8
8tdLIVgqC2cuOLSNyf0+qxFWc9RsKpsWs/xhb9RqpLTZWekO263rTSbgzRCwjc737P/31w7AFGHv
RCVpAp79zVID/XXQrinWQ17q6bWmYY+FKkniCEmi/PHvP+ufrwXYqiwTTWSZmI1/P5qZRc6oKcR+
cIKBdjxADhp3C+ltcY+RioOnFp/nkD5/phj4w8/+h/YSRX50v+IIIXHq30Fy/33zqTXM2TJxz8+l
K17BfptpaC+tE4eqUZnlBYb4ww1l27/f73jnmWDbWKxwOQCY/vVHDjQuRkioeIYhD6lKCNBIcCiZ
fTaRmVehuJqXM+xvc0HsVxOUPHVWf2RsRWNPS2Seu/Ae6awZ6c3f4SDWKrGMnXlkTSHA/cLM38ly
qsQ0bxqavRIspLp4+zICTdhJUP7DL2T9fg09qL3sICBmovHmpvlNvzrVK3fRKGjbkTZ/p9/Zu7jD
pfiB47+7joWnv4zhiKqy3TjT2kB0KMQiZhjybojl9evFs7Mw/AXQf5tnw/m6krH6B7rw//qQ98ID
fyL/Q9v961XnVb+2LWvt49z3gXXYmnLePpq9EZSJOa2WumB2m6dv/35n/+OB5tJwi9oWNY9vh7gt
fv2pyJVM8rej/jj083hm3jNQmbneKzVanu0syG+Ony8nubEsiXV3bxh14BQnls9/svf9bUb+73PW
v4PDQs6Xu00Uu89vFVBh2GVvsm465pZ5j+pDDXjtlbJvXl3swcPg22153en56keeiNw64rirgrOk
d8I7HLC0iCNc8PDlSjNaHhC4srNAMyat6zKA7ky2RvFPTKk4xo1aeY/sU5r94JNMOZ61zXEW94Uw
xclWQ/4QlQg2Yn8n5TMZVruUtxZRQ3CpXc65S2XVdv7g7YzVUqWZ6sS7q+EhlMzjbNYKjkGieI92
l4KWHusBsb36TJrDuH0pCEOqnnrZMcZd1fZ/zJ3HltxImqVfZV7A6kAbsIVwHVqSG5xgkDRorZ9+
Ps/q6SoypzNP7XqZSQY9HA43/OLe727nZko952xanWXeGgPCpdTONOeiuNWKwCKLeNvVYqQxRn7r
vEg83XE4e6U93yNlS5aAoSVOCGKynP3f3B6/HwUOj1vtatDAwk9J/PspuxYDgffdH3F57KxgCngN
SaHDgq1MaddkQrPF6xe0tuZOGJ0SUyAALNw58OJ0LM7a4s5ofFqtm/6mFPj9qcc5bJAX45ALwe8F
mOjX+xZbpwZsTa37rRiScBhUgxE159tK2LtI/sZ+xoOUf+7fb01gG3hPAIrQ2lB/yN+ee/WaibIn
0HmPUk22V8GXXt/FdZv/LE3RrJGJCQLpVoYa7GH0+vnVG93UJTOZhd8dYYo6CSWjsrWvyh3ptwmK
kuYDU7fk1iuR0QXKU5N1ztEg6V9qURFY3yZpW0Rkz3dL1DR9p0W2y2YjtGeNcr9fYR/dxDVTdowr
f1zwGujX7Ub++RSMXP0sksusin2cz8JQ/Jid669jqpb10PdWsb1IHbm3P7dE8/gWABP94OVetbcE
FjaSEqvu3dNj98dQx0xRlC4B1ymmchR21bCKCC5b+dUolb7XdCd2ToW+orrFlBUTjJzjU8JYD8GE
2t/s75BsdzbrcmqrPQuwMsGmuY4kwNIV9NFoEj380rOk3ztM24vAXsv6czG1qdqhOepcdMhN++x1
BgaUthXjT3KMpd9s3lx88uxg4lN6ZF+9s5wx2mBIUv15XVISqiiHzO6tyW11VLRP5dEa7enRrBuH
wiSO6/hoynj5bnKycsTXWOIDMx/HZ9esvPk4syw0Q7bS/fv1keX5LYrSJLCzWe/8msC4wnfcwvwJ
sFpjAJsO648K1eSTWeSd/J7nLvJzkbQOYVJjHOcZTu5ZKT8lbI3VAzfLZWUgmQdVPy+OL128pBHy
mqJFcBWPO0uWRGWX3cJckZUPXQxSn1EEhptq0NLyMp9x99QteRvgDUweplxx/CpupvYODesWaMSa
fnEXpr++LCeDeRbo6K88ILf6WrYlItvXi7QjI0Nqc1BkAhuvmGWvEX/bMJ0svUuPchKbG6Hjc/FN
pzML/WTMGvdQQDcqQztx+x9LNrFmLHVFH9lCbxA+gje2DQjVhvnc8gBKdouCsuUL+t/6wFxCVudk
bNR5hpXYnpisSwxYREYvfm0m6bchq7IGa/EM803XU+JG806v2VlMm9yAvm58DEllW0iHp7UyQraV
6t5IEbsz17GLPBTmzApRlPbaBKbTl08a0mZCuKslPbtTDkWV9tb+sWUG432cKC4A5Tpe70p+PAtr
jlX3jsk4whe1ifullt0H3b/jXSdTK3dA2X+z8s02dpRR9DoShzlxaNZSBKtVNpJ9cDKBOJp0LzCq
8ppXkcSGirLOTE+Onut5VA0T8jpSoZ8JcFyPFbKB72hIWkJi3ZQtsJHn1q4x4aMcK5NPEGBJgcYS
X4zbhII+dgsycjdcn/2geUkN2+MpPVUIfwe7b1Dm4Iel+IalcJpEm7wyjh27GzU0y6OmF4Cxp7LR
L0g4RReug2yrC4NL+JBykzJ+JF038c7Z1Gd2iJKFm9TtNuNLpWtM1IjdxBvAQI3LXSFTxEOmK20h
cNUxlsjJl4WVFWS6jhV3nN+LokjWw7ow2kK4lhkDoi4mHVh28CX4hR0PXA17SxEWeYpTyLvKd2Rs
9ZeqSdc5gnKZmkyiRfWASr99txiSEdC42fZjSgIKTHeXqOzt6pb3NUoEMyTCjCzadsnnt5ntf31y
3ckKK6T/7+VYb1WwrqLayCSFmn6cMrd4Z6alLQHTF0sFG6sYcvQYwMBw8pKIbwUjgRlO/C4jz/pL
kWNwOXhlm37BtIhlJvbU3O4NEm5fVYYOEEibXDj52CFW3BUF9zb/vPsypyn4ceXE2VvdgRWCb2Yv
RbSh9Nlt2VK2kSzzFkedQSbSrkoy4jV4LGfrw2CVnRfFhWPdE5nNiqMinvyREArbCDutuspBNrTR
wXWDM/glEJqU+b1BSlxO3R5N5SabI/T17X12EsoQs+dOTaF3OW8FAnzkJUiUspARPi5EYyDBJZlm
Axjj2qwqqHMTbnPMKBT0sWdHgv9RB7KRCHATcqs+ncSmRiLvGrAHInn5MOcLx0+VDPHXspSdDEaQ
RBw/roewcZhtPCVrtr1skLxKf7E644m6rcoCZ8L9f4QMdtWve/iTgs3u6nBJ2B0yvjKE4S8asHU/
MTRZnNk1La/Zwo6Uc3xZkkdb9fn3bt70h0Kr2+TgVBA3ObDEWPpqiXX7TWev0vhuBxXoBG9B4KN0
FI8jdmpvZELhyp/Q79URC04n1FZWParQl+ataxJjCju3QoXOMcWO2YJBCM9j9aztvq00tRMeQqWA
rJM0PawDpZKPcFvXdqIxS5pTtgDGvpiw9c0mwda7xBoSZ5fVOqHuSW/UP3C49ehfiobrnLT1GKOu
KRwXCaKMsCyd1g7eAm7KESfYZqTLdYZdt58uq1eNka9hzoGzLrY8TI4ZW89N75oL+upx0u8XY3Od
l9jh1gvw+vJQA93EbMub4taXNnCkMMti9WhkmHdwfE/LHkQ3FX8yYM3yCXXPuCIDo0/ZjJu6L6ZO
u/V69D4hl3b8aq65iAs/V2KSu5RTgp+ZdQ/mnRJF1MkFL6i2GFrP07TtYoIkRZGek9LSX/R59coj
Y3v8Xozrh88cXVaF16KNtQdXK61IwteWIdqjhDhlnp2Vrzft22CnuRUlFeK1nS6TumThDfgKPWt+
dXR4JcuzQqnHnFP5E613lnIRQTPt5x7PBnJdojrXdBlfZaKRSKpv3nKI+UijJC+bj5xGcdu1aVn/
kMpF1NfxzSyDRqG3wqJQl2PY4iWuOJxyZmHznEoNjQfPLnwXNnHYE0bO0Z/ndjlLWh52wPo2zQch
OjA8Ay0wPTEAr1ujAM/zAp4X3vYollbuhrF2noY8K9XOsTLOscIxe35e84oXua1zz+PH2y5TTfzx
DvhPdSS52or54o18akOlULHWtnNpYtiRgeZicNiREI5HciEyqNq7i4HUmZz7DBRvM6zbA+a9Bshg
31lFOKWLVYZdXq5s1x0vy9hp19b3pVOt669pY1j7bMllx33eM9TfNImWc3C5DzzVPOllZijkZ2P/
MjVrsVExEiVSGtcJUcL3LA3U2rAEL7NhEZHF6KzyiWdd2h13Ct8gZdLylfm2ThfWOe0HQCucBvqi
TfadYKk8B2666rcbAjqOnk1vlrCq9DS5VEM1dr5TbPFXe1L2j5bjxPanObPrc7VOxj3mNxY8mJ2H
3DmLyqyWMGvaJTu5KWjPMC85rC9wMJrmijTNmojnQWpFxqxb8S1f+s1FJzctkTdwaN0INu83RMQM
FsDi1HaerFoJDD4J8M6TS3Z8H15bacQjiTuVgakhJNsZWWdfqJK3NfRyzUJ9k9Xuu1CkOXE4IXzw
K0Aw7iFReYLjd003QbkB/CdaBWreypesa7zbJKaPCEnc3dxgmfN2u8ttZ6l914xHN6KqHsjIZDLZ
j2FSj/j8QT3oYUYyth6hj2xEOC0FhaLSMKe8NwhH7F0x1a3OY0sIM+wNa7gBIS3KU8lA82PTRoMx
8Nimn7HDZx3gphmHS60jiz23pVk4dyCOnOlnb8fTFOXI9qdjlW3Wg8hSy95TUfWc+gjaltFfUXyU
EaWN90VPrOqwJKlGlAsKMTxNPZCb+7RPXFYQ5MhrkWRoUUaZELjZLDsb1CW1lJc9Fs6caDuH02s6
zm6hkmeJ+fJqf2xMFaV5ppV3ZP/1003ZLk6xww2i5nd9Ug3teL+6SYXmGdSPLJJ42rPEq9VjAQ4b
O0A7mfrI0sfp153jlHGGonApXFaziY7NEukleQVOizYF4b6Y7+Gxdgy2iqx+UEOPbF3Ct5sDc2Z3
dVEz89I3K7HqB8SOeNu3BGkA5WVavmurSr3+byZdf54hUemjXiE41zE9qBm/dsWVSm3kAWrcI1Cr
b4E+fG0w7M0+O2MtJD3172C818HZr22xy54AbggJi9xxv0c7ezTfBRnw4z5b8+m1N9M04EmQPc7J
MO7YVsRj4FXzO1yZ8YZ69+984v+/l2cAAEyM0RGTyt/e7ug6TJg7thJaOiNaGmsB0qK3rO5ltpL+
1dN79bMYavRSddpfhCl+/vV45PfXv25smI8g3gaZwnz2Oj35t8UA49O16zBH7RnX1K6PY4spDPXY
EdHTEEHtaKPNraerBg8NPbVlG/71L/D7WOI6BWE/Q7GjM5Umn+/XX6ChmtCAuq/gwVCPI7FWJ5E2
2htB4/3Fdcbpi82z+G8m739CJVxflVEQeDCHdSVl/q+vqrDiGV2cgJYX+Ssbm/Q0zRVJe0hT01DL
MDWozHXPmQ5Mo0Dm/QhKovyb+c+fLj3UO/sPWALI4j8HjrjujDmYT4ZIKFnUJ9sB4nbW5nEig9Iz
2+3cQoqqHpPW6r6XntLuQKgM/e6vL/8fg+N/v/8pqoCYgCpgD+swJPvtSsBhqWpdRxYum2pxojSx
5Deta+bte2e38/R4jcyTQcc0xb5a4oafBoU4kfKwmUgmz3q9uCms2RD3eeXV/c95aAo8v6kj1VlZ
Mt8OVADr5E/eAPBlarYiiuOGkCWlJciRrMThvBXdOkZ5iyqGoCu90M7b4o7Iy9uknnckhDrxIYNd
Vb7gtrDqd2ThrnHrZiM+C/JfR3VgBNzAuXCgUR0KOc5WkDsMQXZj7VkFjnEMhv4irEqb8Qfb9Rt7
91WPxtEov+MU1QayGNEMBg2csGem7zrdDpCU4pyXS/x3Mbl/2ktKnb0yvBjbBIVjS/O3K66hnF1l
PmMkg+IcLghjdnHtbqHdGulrhg7kQgTJciJhpPZrius74PH2Pm+uq/NxTYNaa+rDX98F+p9uA/Zg
7N9cQJeSIRugt1+/EMPWVEqAndt5vQvWacZYJk5DhS7udVhLMABuPGGERDzZBsoktiwaJYXRbce4
jK9IBRr0dSGQojuialu1PeIdvfWtiZnHd6zU/auLS14d1ph5UTRXov0iSXVA4rks9nsz2q5D6Srb
N9F3RXZaMmS/BVzcdqdKbYsP5A4Xmj+2BuDXxajQZoDFQPBSxiuloWLqFxVp3CAWHPNJnnFnzNWJ
4YdtPcxmtjS7wgIm++QOjmqPVJ2Dxg6nTqwdvvZZ+IPI3EsO7tAKIdfbb0a7dQXq3nbpmJWPcfWl
0SVpGOtgkUm2wevodnXG9MT3cL7RIU9MngJ9GGwkF7oxZPcrdao80f2w74YzvWXRumTdeOcYXcUA
sWq7RytDmY9pQZ/WowP3x3kddTBZSmQm2inkGc6L4oN6nafa/OiFPTbnfmH6EiUJeDZ0r0ac7KqN
7Qqy6B4xbmLU27YrUJelt/PQzfTH/eY+W5O12kHeqO2x54tVBTXMECfMKA2SXUlW4cybLueUdm70
sAxnuBLQMrALY03oTbf2lHl1CJWBgTk4yC7iU9jiEEvhmu962x0/mkJZxHJAWDktRESifUyyfjeS
5esEFHG8hWRMHARMM3hO9AFW73txqYuohyKf3k0ZRJtTrZXc5jZ6oimQqqnnT/CmaPV9bgBQzMBV
B0g87MGEeVEErtK+6r3gtZRT7BGtuut9k/da46dC9u90ZNTBKF8QwvU54Xl3qvda51Ef6+KElklH
Lu46RYJLJx33aJ5qfRfruUr2lVh0+4zxjzedwoRLb+EXxO8420Gee7lrdRAYgE+VnR7/sJIB+1NB
IhRIcCCNp75YZH9aRYeSSTjV/FrmPXHUDIK18W8eYr9XSvAMr7HF16yba1aK+duOE8B5oyXppoBp
wcJTi9c9bB2hLlQz27HiRvsP17jX16NMuDK8+Dx0eX2e/VupQC06jpPB65kkIj2BK/4E24PsFMHJ
t8Tu5m9/fSb9aYfL65EO6HrkRCBbALn66+tJ4TUFTBjMb9LGJiO75S5R3q7D9vglKwHJwLCaivPo
TbXvpbOl+4NnLHtW7e4Xw1EfudQq+mPHYo0rIcqCis7coIrnNA49hHIB5VB9yZupuiS4oLGXptbb
X7+H37fu17fAOzAMl82L7mq/naq0Z3Ey5kD21ALlBYuBviNhUQ8duTFyVQb8M40p4GXEi7D/65c2
rmvPf3+wI8chh4GQIxb/Hui135axdT0iixxjZ1elGGxQLxJ/jOq5wjAWa/bo3VbGhHsItTFK195R
SD3EnG3vy9DaY2gMQL8DakZATj0tNr48czQO9JgYGqBtbZ8OkcVfCeJkLoGxkx4mwM3jJTvXHtEy
q1YXN00qPSg5jJ8m/6/f3Z/ufXYAXFtEIxxBJMj+9gwV1URaZj01mJHXLHQY9/xUGfhWXcdXivxc
ZH9TpprXbdyvlxOwIMx6RGgUjJTMv96NCrQgtCFFwNuqMfSOFeky7khgGEVQyYPA6ub0LJlGlHtD
dY7hZ9RVZpiYXLdIG9J8Daxaw1UCjMNjreN05WvVF9aAACHFKUA7hu1YJiaOpo1d9asox+VFGW2q
jiiJmNWnBJ0WNMXaAfNeSctqZQM5q1rx2dAcRvN1eczp27/+can/K7jw/p/v8bekxN/+86+DE/83
RovZHIb/HaFzjVz8JRPx9WNIPz+q/xOwz/olXuz6Y/+MFyPiEJjRldSLXIry/Mq7nX9cgxGvf4LI
HTWLzbeLnNf/jkW0yD686nmubF9HZybBV67/ZyziH3/EMc3fvx7VhBL9J+li1q83I99sNA+QbF3A
d9RrSMd/vRkBEBg05hB5PC1BHvCQWg/x8BFfJ6FD2FcHCjC5PGkOftTD3a5sHr30jqY6IhMjtIGo
w2LagWHDdQJ0v3uu2lezebXXl2R+0bbbpL0fhzbM9pCN/GzZY/db3Qen/nTlrVou7FZs/ek/v8me
a4I2yt8DN3+JuPsfg/D+N96DEpHd/3wPPv3ovqVIXf4Vy2lcf+Cfd59h/kNDqSU5b3QgVcY1rOW/
7j73H9Azr05Y/swhPeNfd5/zD3LEUZ5q/MG1judM/H93n/EPujwQCczZAdhfb+b/IJRTd/6Q1Pzr
MOT+o+eDiI8+07v20L/LCVO6ZE8q7FVOl00nouWuKIfaPoF1rj/MWh/fDMpPn/oPt9C6fDW9WgSJ
MXR3LuGvF9D51rcYsXzgZal7ZLeWvCUZtas9btZly2CLUXpK+a7jots3RVwlZ3qp6t4zQGTNEGx+
zsrSHpjA20dvG8StHefdo+jn9laHkeUD5x/vNbZFNwui8td+EyoA0JJFsz3aoUENGeUDLtTOM8RL
NrRWeJ1CHAcS0BmeIo/0N21pH1x7tZ6sDh6aKfLsWy3dkWC5dD4COWHw15TDAwL07bwMjn1YhsS4
bAhdopr+YGcjzr/U/XxDRXWvDD1Si3ws9Jh9kKE/xYggA0ofvOjDwoQpM+MPz2X0rtV6tKBdRu5L
QNXWGN/jGQQLRrAIokHQFPLUlbLd2/nAKm9DTO8kJ5qjO0e9zGv9KGzgOAlysPuRddeu9PBEIgme
57eqm9ZLBYyU334cfrANtPZpUZQHfcOOU5TNlX4zr9/0LNGerLFsjzCSnlk1zl/ITzOhalhij8GA
gTAUBoOx6KZ31QO5BsYNirfmZa7IDJYQNg6yFtOzSvvS75xG4WPSivmUtPCBkKGOr1ixbDq1BKKp
slrvjlShzxEEm57R8Zacn5gpS0YBLjKTSg7xJzTTZI/DZngwzcZDTa7EvolHBv6NdWeL2Aox7t/L
fngXE86EpDWDeTXsQFsYbqMAXyycQ3Yy3mIleFUNO3BWuYHKx2/STB9t/FrRkuc3Wmw0J0x/eNnK
LdmRs1ODH9rOwwTPSuCvKu2gaMD30cOBWFXsfMvpZTJctjo9yNWLaHskJkPb8Ev0uNtwVjs1q1z3
6LZyfB1llp/1xMWYjpMGmtVMb+KUWIaQT++0CfS3uobIpVU0t9+NFj3o6G2zbxrseGV7ipliBlhH
+6hdarHvnDl0QVX4RhLHp3pMooX98E3nzWOQehS0Tu9iyjAtlPHC/dRnYe3q1orBMSdwnuGZjffr
DMPNQWzhVl6wSuZh2ip8ApQAF9imr3cCIsW0KzBjmoOB+GCDJNbWWOmAtZ2MyfvRdfpRMK4JZDac
dRtZyGJSGl03bTfJtOBCs9Vuoh6PWGWcJ2PMw20Ea4EuYIpmKz9DmdFPeLtwqwhtZ3d6HwwmKC3E
7CbkAJTbk2s9QHId/Fy2n73oXuSEW0p37YcKlHNQYPTx1wkGV69bWySl+FiaLr8glMseOxh6foaK
PpSsKwwS3YKloHT1pbO6ASuMzueL0H1sg+Wcu8S1INVoAAJsQZpvrO5ImVzAeyRfjKLU9lOhz68s
Ly0mS+34NBr2zeCKK+RBsIoHqwigkxXaT5jKR0Ld0xtHLdYr7B8jbIq7gQ40dNcU5BTGJSxD8yc+
mZRaWUN7zvL82lOnZ68VO4iAiz9Y4t1rrxEGXb6FWpc8x1sXOgOo9motD+St5H3Ihlle2Mo3r9Zq
VgFsrc8iyR7syh5ZRFg+qTk3wtSPxBy8EktYYq/OuCeH5onW9nu1yg85tvT4RXMr0wR0QFGQz1DH
h6RIsxP1rMWt7nS4xBiPt6Isb4iERB4jWWEbG8u+mFXMpwkH6pIyq4E1SYZel9V5WJnFHNWFoxCF
yX4/5pBZ4YhoeKMrhE2NbjFhakAz9NmCvxEZEVyoZgaTWG37DhcQssPM3i2Jx2noxQlTRYkPsOhV
gBkkIV+5xudnOT5KoWqnEGaFCmXqeTW77exNInlcSW37mtakhIQyGfTbySm7uz5OT5iUH2KjbZga
FV7Kz243BQU62SKV6Ve6k3x3RO4c9MnL3pWdrrey67sfXl7aPxY+NuAw3oM+ZVbAEHf5ZmfC/Vib
vIXiHjM5KDYZFooEyFYBZMDBNLW2Dg9MFU+lTL8Pgy5Dq4b0ybCzeq2HbQIaUBav/YoFwHC2Y4JT
1FfKqB4EyGUWEgClsfptzrtYAOFU1ylNs3xdZfUSl8AuaNsQVHAM3E5t/sliiUYPE1/QClmEQGfp
dZmtGR9NkmJ/HAXjONAHjuKtxmzuUlOZcJ4LCQmratvHanMAt/VzITDHrcI6umIRX8ypqS6UH7kb
5sy2ni1NIHNOq2aEBSaMg7fZ1T1omunoeXlNzlotwt7K0JAaaWlUMOKn7mJmgKQDwDHGS1PxkJpS
jBZRWo7Tt1FzobvFdHYHPW+bV0Sd9rOFZKphdpVsgLSKyvEOiPnER4vL8HEyjO5JmG71aDRJ/0Qp
grNnrsAjOfBY+1LhaYBp5qPpRonr2csd+VfbDWbD8ZTkRcOsactfEPS91qx5fB559dlrFvOUbt3y
wfVIeAA7bf1j3eC1tCRW/lT8pTUs0t58keuiJkArBifkpIjJ0TuTGfi+ZuofLH01PRqjHbWujbjH
09JQxd5TlmHxybRb9AOPAnv00azjAIFZtoPP/eKsRfwz7WZnt5oCheO6L+zvrgvCW5P7wZpwpQNS
MnZTTKxKAnYRtaaH4CstavzKOYLgKZuPlj59uJNAAVdyUMDUFM23a7l4NjHq3peKRER/2eI+cBM5
Yj2pP3DBiHAF3nO9fW/sdtx7ku/onPL88oZpLzZlv1j6OIeUEeaNVnAckxamdhUQHSSuW6Rrsn+Y
Mt15wUNJ7aZQ1z5l0jQiF9/vfaKq/iPtRpiYI48ZGBhtRDwyEB8oJMfEht6bmlR/amiImvBm54cj
+29rIbcXYA4zF6fs9o02Wt9t1CwRtVfPExQy3dhRpPWtfrZr6K4QUVFuxG0XAlnYz/U27hFUf2OO
+eqZwxh2vV3d1l5nsdtpOdVRhX4p4vRAlvHe4Htpi+qi3HpvxGwLUq9a/M2wtNeUzxjjNVErZx5C
1Y8pI8Oy3OCwbUaj9hrmDdPPikx9b/v8Qwq3uzNIXM6axb6YZl492o0kotcyknsGGcaXtpumc4XG
8IXBpXk3j0N/cIq1Ygaz6EEzL9DxiyH7nCovjqYerdmWm+YLQlic7WbVuj/NkuAL37BbZ280lLNI
ukPbKgHool9xprtVnbR8rMOq3NuznHnqOQBGCTzMRFLcq7pLTlttdECMBxc5SqbukD6PZZRuKE6k
MYqQqPQxgs5hHysjfRjhu77ZZgJxAIO739pAE/yUuf+LdJ2+Dmr8qRqbmBV8YJakJrII0OoZ0kOb
flNkTCTzgymGSOrxk1dcUndrmRAteMbVsLX7MXPB8iFhx+pdkO6VW31/aMrkjGhuOMGMMs9jwr/d
ke55gHZfHruuGY/bKI03bMAlaNaNaaAwcLkEduoAsCtbtAjuBnELyDcYRnqjHgCyHaNI7wEkbRru
2shIY6Td1gIb2toAq/hykjnfUktQnJG2As/jep+naMi+duA7I3QxAAWq+n0m4ZP7YyUfLuTGh7DF
iAcRawXhiKush0ZfxbDNtxidWN5ZGp1HYkbdglAWRQbaHr+FeY4gWDCsFVIqpJZr5dKwA5dseoyH
foHb1beabXybOyR1rWumqA+dbrWhu43ac6Vyw+CFYBn5G+mreggbBZwMediv+tCDw0rqNoobUz4j
EEMbOJCL8rhkZrmH9SN3TPyg5q34+K9ALJNPvjSCqXFN9mAp6Ke+zlcwuMh8HDMr7zj/QWAqCrl+
QMq9FWV6F4s2ZZBgdx8GkhrmCVle/zQAoMDtwxo9KGfGG9s+T32Nxw7aKP7JikLDGqjmYDcYgQFY
hfDFg72tzqW0eSaZeVfegtTuTlnVFM8GbQAHE00dDxCEOCa/wMy+4StXZzy2SQ6AfyqcoO5Jvm4a
aV/YOHzBPG+j1RsArHhjah9sfdqOYxlz5IFQqO7WkfyJqwgEyKHygqHLKFXQcJ90Hs6ndnC2fSFK
fEqgVs6zgL8oGHXuxt7VzmQciKiMO5K+MyBMmW2JKCHlTcBmR8ENRMU+Ii/eQBX10LERnISNLNcD
/4sHKrtVGq9+zvU3Z562PKRhfdRa7xtw2to3VqIfJwx2w1CqSAxtETgGfXLJPFX6yTXboRys9S5x
2ZWyHSX7MBcoAB20T09bYj7OnXVykbxGg6Pf0zB8Hb3vJg5VIwOEM87eMQXzvM8RV5LD/FjT8fmT
OXsnj80OsadWeuT+yEm6nId3ftEv8VQBsBvqN9zsHknF2fDh5NaPGWgoqHYn2HCz6uW2I4/lZmkX
AaeiAZ4kk5+mzTdCQJXE/mHQMHiAT2RWvi1uIy+LNb56vTBIkIKt4JXxzZbkUwDGuLztTHw5uirc
w7ZiHQvpi+0bkLyIt2I7zKTQXhqsLH5PU+E7VIuhtsg4XKkul4p8C0HV228ZfpWx2qPkwx5lFNg6
8x2YSfup20qxE/DJ961uf5nixH3nIMwPZIF+BcTpJIFnZ4l1xZWJV63CetwYtb3no6/DGHLGYYjz
5xk9KgiNLKW88AZ6BRp636BCeqzjWCwAoqsh92es3vu6UXEWtdokA6XVcajHTrbnBxFWeMtTmm2f
4D2HEBLTNcYkQ8Y4NfE94j36nVa+miiVawSOcXa0vGz8lqEvBU43IFzmqxOZDbQ+L4NOYCziVsrJ
ezQIAkuDLnZvWhojdxxuMFMWd+AWCGJrITi0KKx2zmBFto0xYZYtLCLzKubq1xuWsIXv2RSY7XDr
td4nRHCH4qeaIAP20SKMs5m2gDuc1gtXt30ZAeJ0osY30dqoQPX+yzA484GmkvvV5uNoPRhz7eRM
B5yWCMQyHkizumUDZ50me93AhxVfN0tj62dOEo0ADSjNixaMJYEgbXpriE4dEZf5suHfwDqwR3ic
+PraNUicSWDPCAdIHT1s7JWCR9NdChBefer1j3TowMquxtfMbl0YvZCAQa2EDXbfwGOuFPHpmVTE
heWjchtITGxzGJbbA7aDp1Zvjy0+CzT/qxfCsucQtnTyM5R14XnrxyJ+yo1vLFBRYGn2umM9m34j
8wCtdR+fikl+lf10huCHDRH7zNzxMK5z/YlnBfb4YmxO0CUYU1QGPdZsnWO4lkewbwfDiVVgW/Fu
6gaUuWy7h84Her0eWG9rfjyDUtR1DhxVVceEeV/QDpjOrmSBh86xQIYQbEBQYLOGTta/zZ493vV5
pflV6r57FqcK2fT7PB5R4OfxDaxT49DEaKHXTRm+WfYv4Cd2BFBd6rL7DhBFRloN9YM4h3iPL2U7
VX37bupV91D28nmIAaYhWqCOnb1hD8lwui2YFyB9Bj1rtf2RFp0QAWjGIUAvBTFEOSzQnQGcE9Bc
eKoPHhBBzlKhf6N9+4aJ9A/7tXFsCpDoRr+FZFzGvmIEA+hpisq84fukUKebk7b8X+7OZLlyLMuu
v5KmsRAG4KIdaAK8vuVjT5/AnpN09P1F+/Va8MpURaSsqiw1kjQLNwt3p5MPF+fus/fa0BRN049G
8CsKr2eWXepes/gPiEbxkYjPFXSZJ9xwCr0mR/zDxb5KDEs9V1kO2FskL2MgLmobqiQmabZIqbLg
IG640mNIhtmYR58xhSqdh1fLvIcipkQ9Kp4qfbxLYdVentNakBY536MQiFFcjTAsElSMBirREiTw
qiIAoaIpj7pVH8IajlZA8M4vSSKGGYoeUM4YQyfTKwm7nVWCBsAl+aHx4rlSx3vGccdXNK0SSQlP
qqbHoSjeukZLdoqlxhvLBJioOTkfm249cKJcdLz1FNBoWrETI5/yKA/cLUbXG4OHurY6F0yzWIDk
9rjiST+Mk+AYKblgdjygHiPgr4ih7NuZok8Rl6wQ0wlnCF5ijyMK1CsQtitE4h1VONxOQzfe1iT8
AH7KR5O2Bos8g8+RLR8hnLGhzd7Jc9R7sgm5D1mExYV2UpXqZhXWFiuM9csJmJPjAKvL/AHE1WLG
5IIx5wZmcQQLjztPg6PXeJemHv5w3T707ZnAvp6dqj76BEwTEnLl+2Yzkr1rOd/4HrHAAqQ/a31/
o3bsSM3Qxqgy0h2p2flyFNvQiP0qotUutIvi2YBXtR2N8diGrcOLYxo28yTudWod8kCetOAHUObS
E2P8nQFd8pXlE2j0iJW0LGkNtgUPgpE8mh2G78YR6XGOrNvY8+MCbbgOWnyxc06ZCSWyaxowedWm
SciVs1jrYHqs/JliiL2WkpMpM+59WZbgYxjlxJ1edyfxYkXiF8537RRNGuSuyBQbJbKaEyxU0LDt
D7Xu3xU4h26YkLRr6i9yMf0GSGbmd9wF1/oM+zcCqhjhzS9+8p4l8WRCXxKi2aXF+DHi71pFcixW
Tf3dAH3VrPGCCA2iPPvs2vFdx3nvSQuTiJVHYod5NDnH0PBOWq2bz3PI4Q6umU+L8YYh9V7qvaDm
4dzlc7erq/AzLfN5PdXqeFrKP1ddMmYb9G/GFmwhdn/SYvU4dLxMxnbCi9lABa6wW+TUBHTT2o1S
6kkk9ZguCZ8NGRf1A+ukhyfcXLPib3egn0GLf7fluuXzX48PrNKgCTdbPf01za+d+tGX+irm3Tin
GcQykX5PZrFx4PBsKixPD+Rl6TgEduDB7e+RsKK3NsmUfahYM5/Hk81p/qwqxuwVQsm+ok6nnqoQ
6sHWm/mGnEk4QZEEUFSCgHOlFAfG0eA08GSRAHqyk+AiFWvYkvSLz8CaK79qx5chYEI3o2MUhpz9
gMvB01P1wMrgXTfyXbcAJcuZYKiRJtmZb/+4UTpzF3S0/3DOFc+NO3JSVVb33invZKk2+jSCE7ct
TxU51PfFCTwRiHsyMP6sBkc/hNq8T3kSt4wkn5YSr2GfHdVG9zF6fBE6uuAZDDZcj76w9m31sibr
hDtPKcNt5oZ8x7A15TrxNNdaK8S9vASiMESD+WDNpkO1KuaN2Va3AHy0YzSa3brUKuNtYlACm0R0
04Dh4rdRSxZxVmcsTaWzG4O22nCdyhi0q/am94myj9kY4CbLCtRbi1pr1zG+W3oGJ9QVbRw/hc2X
YwO4+Eh52LmAJP48PE2hubNiPoQEyrJtF6d7jQiF5I1LKa0X2x9VKtnb8zs7qzuEQzSdZzZFmwrG
bE9dmoxtX51QVJDFqZfkfpd3D50tNpObPDVdMq+aIsx/tDI+JoGC9jU8dtKsAaHRchU17UvB1BRP
zM1NU/d+jkfkAC+rXxXYw9U+tj/HjF5ji1FiUltlm9i1eWws3lSIYM3RIJsRDvBBrBIBobZ5ENza
ONYIs4K3XlyWHvllS+XNWJQgec2CeKA161PndT2tl4v8V53HuWmOKXXQ6CYDh0qPOgfroz0jkP4q
q4JWnYCIGzSzyV7PrdZe4WBYa5KVQOINXpOCG9duwogNzmx+tkEH7Oj9rsmBaETBKo25x9CcgYTT
ID2rKd1zW/cdJT+Jy3NdUOTBViPI/FpL7BdCZaY/dDAuSsapfW8nJOrm2ooWCmNXnAMNQB5Iij5c
q7V0MGVzdYYIOa3469yHBO39pwKCmOmOCjFfLVlk26DWO28u1Tuk35OSWwtOOt6TEYredBNscu9y
zNNIAHnMgLSij/gvApDg60nrnyTv5W9+uNSsFM6QkGHtwwXyqr4pVLp/kf+iOikIsuibNFbMbRJF
zOmAn858Iz/Nli7kKKPcoIlna2sVcngvyXG9pmjPflYK+iLSKqPiAnG/jn0TOTQWH/jRtfPiyd7i
CSyeOg7CK2jml3yWwWnEzXgjTmX97NW2JjDEPWFFAUm1mjoRvcqkxA6XUgp1Keo8PWdSphsN/q2f
aGZ8noaueu/s2T0MSh4saJGWqTaTK9EG+rkYG7r25uIe1s0D4J52FaloSfTdKfuoTewLH4hugx04
rviBqeUTY1917OLc/IBVRCdAZIbD60io5tARfUJnCozrVHWEcVN3UA8u8cMjMe35CbdjfLIInjF3
kLbmVauHVztjHs7K0NrKzHFoAW6ct8EYm6/eJOuRB065KQNrWg+NCkRqTgwP9wyvxWFe5WGuPRqp
Q8G0XrXvBZbxE3bm8ljGc/DVwDCBMewVoWahIzYGn+q8+BpshGxjyfRVc/siqVXluFHC+auLSVsp
sRZskUrFsSSD16bKnZRXwM3Ikjs9V7sblSqErGcIqqDNsu2YkiWyWrc5tgE556lmuEhbmt2g/VFJ
kOUj9TPMRcx4tR48xPABdyqRg6MWdrZPrq1gQrCx6/ANOMwFq1ckBjn6lOywx1Hn7LHhhr/+7wYP
cpM7qLdz0kP06N3iGCwNG804h2sRhg5UvzDiiDGah3/dh3Gtvosn2Xx/y/O9+mc7xv+FRgvNxc3/
n1ktLmUjo7+d75/fX2XxV8/F33/vv7suIPFg+oGO4OoYD//hutBV3EACfBIkGcBBjsvfVyx/6v/4
b4b+h7AFnh+T8AL+C4EP7x+2C/UPeC2G7eDKEMZiyPgXXBf49v7iQLN1gyZzkhKA1Si5tbCA/NX0
Q9ap1pnLMjifZe8gW0faiWDvd1xdonB6T8LEw3Y7celyfmht9Y5NeG9Zg3WfFWXaFlHzBT2VCd/p
HrRa0qNqs7PaCTAEvEYDVs0fIlRocks1EBHaTZvalTDrB9Ow3yuTRfvCkf2aObCW1xlzw8L44E09
tpcy+yXE6OVVRmEP3TLxk5R2eZ0jzod9O6X5UxrB4ELvN9li5T4DhOcCjXws62bNSbdKnXxbWsk1
HBlcl4ioNpbkdR1lPke8P89ExxARcJMT1gUoIIuXrGxe63w+S/b22hCFW/RDllEKwNXCz2MWGOAs
xHqy23Q10pd3NdGizza0Dci/+9zldSyDfddkLxI7+7Y1KGWMjU8h+QYGTcMCOw+Ta1vW3y5Ify9v
yUMGvCspUz3Jujtxcf8C0vBVO8quMokJJmr+ZhNU5rnVnmHIiU0XOphJCuNJaOxKAaF4U94om2wc
3hocClM4P9dp9S0ipT+xWHhOS/tjhrNv5mjOMHe/CkppEk1Eq3FSbkVMOMSt2ofe7Iw9DTJrlr4l
YpdpPClO4hKTXZjp81bRmp+thQfMCb7xWKsrPKhI1W19nsPJ02gbexYWW1NBCJ1gqql7sqlXJq76
Lzvnkm4Nif0Y6dlz1DxmEMw9oAwMUHGNWDU6vNTclqyauEt4dbjq0XdxO0AF4A2uSYRAzDu+IOXu
mc6EGBc3l7bRJW7F2Vj1E2/POGe+CjSrWrVVaPk6+Y2oySw01HQtSmmDv6LLB8mUggU107bjoMA6
0Azdg/VUr3X2jp5SUPSg1h2S3xD9mGL0B9RbijgG+4F37JrdnHNUHMVBx1o63y1jremz7umCsAc8
YWOVlwmx8Cr/iXl6P2hzu0urZhfEzsVGk+ochXeP3m8n6gIRZwBQJiED4GijC8KHa/KoxFAMAUAv
8QXRw2gQbqFKqnD8nhoC/ll9YH3oTvthU6kMvW8yoFu07YgKEaCMlfYtaVFmMoGOxEVOtN1xCsSW
z/iqUSGeGnbybBli4uHI6p9s47AslLO1Ck3F+FDgXvDLBWirPCEz9AAJlG7UPTeVuGJYuFKglD+Y
5ZV44EeZtV7gYm0pNsn81qX6yqW2Cwc+8zAM3laxo4sZzTfcqNMucLTgmjQ7UjcF0868n4p4rboN
Xh6SxAoBW6ibCkYfNslCuD9Cm2ZbHlvNVNiaxR8mjYa+EnIL56eCCKAScWansUolXJPEGKedxbmz
M017eBCMxOA7KhiNbZ1tRa89seNdUw/pjVG0I4+krtXG/mXM4uxSj3xJk/luToF9iSqTRSL5wDQ0
ECb5o62wWRlDuBl5FAKyt4QId2qiovAR+n/sZso2xgR3DqMy1pB0WCrXeb7ckW6mUOxLUhKEbbvP
GvtDZyjppmrMreWCBit4hXtlTjNXoVeEEiKxcrpWepn63TfxoYuih4gvY5dOlFygB7mUmrLSzvxQ
79UrHn6CCsqRwghfLhIO7GmzbHhmkIj50GpbQvc/NCqN2aXOY+QJR3JNxqut6xbWFWjlvtEOb04y
0yJLNKeb1cKbZq4SARLcGG3Vxd1GxuQRfYYfK91QFrkdCo7D+FiU+tax6OKBG4V5KUUiYPPCuDeQ
drbnH2qKB0PYPyb6t0eV3EiTF2B3iIOs8c5+aBR7mHI8hWAkwYKMn8TQvJRiIYIpHp0vZyUCtEvz
FAmxEvyKbB/ijosSZWO5X3X9M40RZIlmv7J+hBUlhlFVo+WDjZ2V9zGCmx2N865GMI/U9u7UzlbW
/fOoIVtP45tSuj3XgPFj6vozijneGXB1MRHEmU6qc2gP3QWGl3JAfFnN8WI96mm8lhCv11RfF5+Y
JxTEUnSiJh/uRCUiPHfzzWa3voKWsGrMKwP8l9YLeQxqICwYZJagPSju8HUIp+QsWAD+gBUHNrhE
peJdF0c9L7428HXIFb4zTLVP01tteIRab7BA77XbHXtV7mILAZRYyd4eaoXMRDu8J1nEVV1h81gY
vA4tq76y6PLK8WdmsqBGx/6g2gwTr/3BIgNROUaod+a1lGoPhQWAu6LGl1irHjSlPSLJ/QqrevJV
mBOYQoxDTM0wd0SXQFDCrgy9/BP8CCaNisYlRY1eQltCGLesT9jOzcZd7I3qYnSkIIo+ud/uR03i
EEwXS6QIKuWFMlnoRgVZHcKKbF9MO143ywfONaLqFQ1fntsg7R5MiBeUJeb1xVqsmGOUKJcwx55Z
9q16Cwcn+gWVIztJayoe6t+OzkgJ261wpf1eaGOUe9Zi/tTadt7kiyG0gma1dxeTaD3P4qe7GEcz
XieMFSnuFFyluOZYAyxGU2I+3VsIQ+Xe1IpxoKthIf9xqW+XgdpdRutQZcgOi2XeVpfRu9WT7JFa
Cv3qKEqMWO8QMC8A42T0UXexrDbU5jUwsyNSjXA8XB9uDKWZiJR3Io3jqmYXdDDynAsz1JnjLKa7
QnfEV+qm0MKTHNpTx6WG84LTlxxZYk3Dqmb9caMniwycmmNsHIcAD6BjaPt6kuDBZb1szVken9Uh
qo7sQllNmzXVK1SNH0Iebo73hqWAmcf1WcUy4BdZhm/2btL5oIw9RhR1auI1LP9rrkfdlfY7LV9X
cc5Vxmya5jaMrnIg0kHnA/61rTZHCDGJZQwX1khkJ+jA8l1QhweF2w+MHDDRHPgx9H+qFct1l8XW
+5Rh7Mt6Cn5AF2Vbo2MxNYAe8Bggy60MJ6SuRCdaW4Km2NDWzoRQO7CVOnDvaCId050EnPSR1jqe
T87IFuyRMm9DYs5Hfo/FguKCzwWfBz1Qwcrijea29x6OwraT+Wc2qb4yWfDgraNNhbPLl7GHRyRf
4my8kMdamc7wI8mzozJxv7WyYY8jObl2He0Otgwx8IUVR5T5+/srvQBzX6Bn+orV9qmMUMQHwlxG
CdxhaFJ01WTF3bC82cRqjhXt81kfJUetzScWKBlHGG3T7CIL6gxHO3uZAqLkRCJBcQnW4HOUrzta
XgURyE1Zukfo3cWmZq94VdzyXObODq/1i8yXqK3R17dxGNZpb92g4gw6D+AcKPAcCRdCqlcvNBfi
nXGhSznjQ13Tndac6U5mDoWoDPBjicBlJQwLpXwxFSyjaEEA//aYprxKtTdVVsVbKkAfwaMY3oBH
cRNyd8/j4HWeZbnqa3ulluNKq9XXwKouoHd4AzScioUEaTzsRosO3J5w7W0M8Y1YerA1qG52zOhV
WE19sskmQFvXkJa7YnpnnfjO65veCWAXKGQ73fkFusq9gjxgs1e2PA38v3elYNU4sqTzEC247E6r
xpKfbL7nQ+c+j2l4YuFNBwktie7YDshQuE7IMCqU5LAXx1Mx4xhO27fRBa4VMyZmrbviuvegs/ld
qdx08rK+Ap4+2NJGqK+D+NsdDJfpKDnXcnntyFctqpWTcNJzATp+3Q0BppbwbLYvgg0wa4z+rNLW
NRnzQcxdQfs1soOepU+uiUXYlYep5vIBg2ZVaO6ClOPNqUqUpu+sY1U+jOMPJO2YheF81EACMacB
7nL4SHWSFCth/HRDoyVuWLM4GD1jOW81JWQHW7CfpBWGl08D+SPkj1DGzBsbS/OLwrq0hBkB+VyJ
fKLVF3yZrtwQgI3f0phleDPVbIn//1cLSFQYRPL+M70AImfZl3+OZvyv3/R3oUD7Y4lmCNdxVKgR
qsud/9/iGQgFxApoliVUr2skJP6UDhJ/LKEJoVqOY9gkG4lu/EMo0BAKfuMuCGgg/QGh+BeUgkUR
+CepQLNhoqqmCvOL5a/7z9HJLKHgcbbSglddGz2MrZgOJTc/INPAFpGSUvoYqL7AJhlOpYo9u81e
bbP6CsvsRz+Jgw6lldnZXYMxxP8wVRTUlr1AmLUYo2db3EJ6oNiwG2SH8+B5bGx3Azvk3lUVtZkj
uyGlHq40WAEcLoLXwaYdx2JuzZrgobCVfBc5Ez0W3HOmxX+jhtpV78aHXCXf3veL0U3Rzk4T60/N
cCipekBOBJetRC9jLL/psuBFRcaDDOM0cxmkwjLoWtsD9kC4CauhZ0XBT80ddgivlwIn3min74Rj
eKLyBUyA+Vbm3V6rcNn0bnoKdLaBnVU96uDXtgX9zQijIQEJqd24Ouv7QMmO2ODedVGWlzg2bx2z
E51ADq9bq/Qntyw3dYpiUI1QmmAzbZqyfSAoq9CrMOJUnHZJr5hbQxPF1k3ytZO2WxtKLr4Jqsmr
kJusbr3KVqWGhcYx7oNeQndl4i5FmkI8wXC51FXPI14+qi59eB3VJjULnrnZxyNjQCX2NJSeelUs
nSSngdfbWGOozVEp84S9cFI9ZylLpqK2X9w2L/wY5Plku6WPSpBhPNa2GC1f9BEk4BTQMDvrxXky
jGydYHgimM9+SPDFDKzwGmRde95Wy9CSFpG+j+qKAaoleBwFT0SjiTmaswdgUPjUea0KgEqeaTTr
hBCOndu5P3UZBq10r3D9x3W8q03rTDnkBvTNtrDrEi93ij8wbY9VDWSxCgiEJAAsFa7ezHvlO1FP
208LSYdEzwyO7suA/A0RrsU0t4B/KRTGZM2FKba3QdJ99gZ62TKcaWRGvZRXbZWnW6PGrsHDsVV1
HDv2HO2Suk98lXGOGrsf5Ge22FzazdQVJzxvr0qbPtCXe2W8XKVt/4wB2wugTqUj6q7OVKVLuW4T
bRtXyezF2EBXg+H8BDW6HR14iBaIIl/VCqz6wPS8pCsPg63uAvqpIQbtVWGdRDnu8Z/jzJq4v6Tw
4r3KEMmGz89rUNgXZkHuQh1hdmchtg7lSYnrkBxpvQNaV/kBt16axygA/j3Qdu4ql6zAE5050Aif
qiLdkK9f21PwNmD44Fshf9LlA400+jR05ZWO+PogQmM19cYnLMV708pjqLNhV1tSMKP5rC8ydmfF
TwiHgM+0k0CNF5gf0qne6b/V7mmJ3MTbxNJAp1Z0/403l1J6LnbuiZLYl6hObmENZr0UT7Ue3ipU
85iihZBxU1/kdNcqnvWEjGOQahsokFtLnaEXZe6bKFmmEEIy2uA+LyL8LOpbgz2rCkCSVNVuTkru
Y4nLukXdaUm/WObZlFblly2zfeJ8UWrJVrQtnwaNWTjAMMpIGK6apus3TsEBsbipzWUPkA0N3Z65
Qfax6fc2QNNNNb4KNTwGIR1jOQOg2fCZ0gv9mV+k1Kra6wnCHhUgH3xEAy7d+iW3DSBQdQ2+k8Om
VpQDl5MN9ZvZtQbIuLcac2OV3XPNlkIf8muvsRTmtrlNS8weUpXU9WqquR1cxsm5il6o0WImjsHU
um+83eGpl+fehmHm9PEuh0m6cq1Xt3iJnBeGxNkHsroB/84abRC3PpYc/DMTArfzfNRf06bZSjdY
0fH2WTJNy4WU7U61sYlbN9m17G7WGh5LGZINGuOLmowNH/qC+TYG+mzZYKULr8RoSR0fMNeEfY3u
6C+mXTzYJg8by2ueEmz6WPikhZ1H7M2u+4ht8xGOL7oKKTRhPehG99Ytm6BAIB0FUB5gx3Ks5cYl
mkTiV3P/1Zai2ooQerwok1s39j/yZZ80tO7y83NemqG4uRXubMoxTN8y8/uAJdmDPnkra3WTz2hA
usmRa0/929Dxq9ag61gtypiB0uUaUyAAkQIY1OKBo2D0+F6/UZY0P/Vj9NoaxU8rtE5uUX9Ohk53
dvbOcb5vAnWf9e7sZd2yBu9e1abbgeOmT6tr9oyDPM0shIgi6ZusYkXLu4MJ1MKTVcMFZM88HqBN
/VQsYPhWxIV+tgdCQ/I86c5n1mPHQJ1C3mnEa2HlVPFYmVwHSXUdB+OEMMIiPHR/DYTmN5Oed5zy
GtWMRQyx1bb6U1mHP8ZBfXeS7DAb+bYpWUvzYiNn4tqf89gfy666xkI1qLFUKnbgmI+hUfPiD4u3
QkvqjRXGD7GYXnNV+e41gLzuIPfGpD3KaYGUWzasRLiZdnrm3vSQZ/UdFfhRpyXHczCEGcA9Jdz9
lWzHI7mZ2HNSe1cOGrbhZUmZj4Q7bGTgrqITGpHDS4T+ZSf6Az/OFw6u5kTf3y4VjNn0dmCaqLpH
e6h6fkDqzOPOkTFZGOy68XsMtScZJGD9lcV/V114daQe5LzFQ6quG/Z4uWyZqfVyEyvTLWsQjwbI
NxujTB80xzjklXOLyxSk8twRs+5RBWeDBW48hD/bEWxy7ypXYaSfre7QjBuE3lTMyZlpBmgwRPNF
q2a1aUJKnFvM3sO0Bv5IIVRcPsYV1ZuCexsVtrumBDeouCnQeqtZO1qP04WRS3YnPctYc7S/FFfQ
xVpngHPFr7wc10rjHHuH+kkKC3m2BnVrGHQQiBAST6d32jmuPiwWzd3MLYjF85T2e2mql1S620gO
NTjcefSAZ3M8tBuq3zbZsq3Gt7U3Q+RGLZ1/xJbzc9JyCYqloyPFVK+TTSAcZ1YZ8HOytIQ/uiQa
NyT8SNJ7q1NULqbxyAoKsoYLohrfsgcbYSsqBxrC1PJxLsD8trnhG0olPLdjiz6Web+lUpnNem7e
ydVmKxkP56yYYb5ayAipaLdQ8On76zGlUYzxYjr5fqqLz7rn5tO48bkOCU5Q0S39RsY7SxTDRpOR
gViVPiuxSo1wQN8Q5tl10BuYQ0eW/TScUsirNsgpOKA2jcF+yclYokvTONV5Duev5dRItMPUN4EP
sfBtWBwE81SLLdZmHf2H0EJObHgTUX/psRfHXRFhzaNRin+347dIGIWt37UKFyw2vGrTTvLCOXek
6vzESU7zix6fIWvdbfa5XNoN4nOLrSEGTq7IZNWpZJgUKbn0psAv02QkUdSS9Z2Esc5M50Xq06PV
xR/DPJ3BBp/aNrnbnS29xiatiU+gX+sRjlZTAkydKN/0rbpiFAiIRKgFJa1aaH9XorPWnIu4D9Pp
OvDGxSWx2DbxDweqB0rpqtBSsBpqcZPj4rhBgxiaJZ+IbuqM0l7jVnrKhxFrqDzSJX9A/i/JFomv
yja0oz0OT3PlvLSGs24U59cwG65vLU6QrNqQ59pEVkUqlBJDnAeCR0ux15jrWIo4JUneIh39viTJ
1qolhw70l0mGfmfYAeHG4TRRHglSlhNfggCNrWlJkYB/hg3DkIxpym2Sezp2J01DtBeLVWXWh4tl
80W0ZD18ES2SI7XoqYofM627G58+7t+B/iXr8iUIin0yoc7S+FGhFPsGNhjHoeYryernog2rdTqJ
Y6tP74qNA1ER5EsQL571oDmRtngmenN10pmWQYThIcz5sQ7P8Ol+GzZ+tljjpIopOlTGw1KVOJnD
0YjEPsTa7vWSWnsFvvmUMFDhb3no6aldPKzf2LHOUJ4j5oEMJ2fiXkNT5jidepyhZerri91nwslG
L5m5UlCY/TQNdqaCHFK5ewlYMBBRtzVtsUbceU0U9PmgJcVf58NbShfMNsPdRBPr2mzcPfQ056Q6
4E1ymXaHNLIu+NGzNd89j7NoE6bJGXGfnYuLKT1aXDCcOioZDTXL5Y4WnH5jKVRp15WLpVqNzCX5
RctCGXe7qWPtV3GsHujOUtcyIC8uMN/O5vgS1AaRToSqOnbvfcfg2lLpsJ7cdmXb5qHq2DsVWats
YmzcjCnkS02aBTzp8lFtJb5WRPyNY5DBU4fpvc0qUieq+QDtyuumNmG5pXMDRTYSMie2GC+osmMc
OBS8lMJGcknvouJpNMj/+/ayYmrcYVmJMQb2pteIotmA8F2AtBi56iZ7oHu+pUgSMJg21DFw2uSn
pkfz0ejMQ26K0O9rjsRRKFugq/Qbg+nBDMxV1A7Vi4jyhygy79JEcYvtBK+ggYG+KTcKHrhy+RsH
82bboHtm54L5j3lL8oeQHmiUeq06APIwAnHxC9m4RyhiiUkpgsVlxuqJ8efxC4/rJ6ySKwts7hcN
Jb3O1HzRi1HhRYmerOJzEtmbJZp804h8YzBbc4Ml+jXBI19LJctpCJy1H5FWFuQIK7K4mj7xQSSF
OmF3OlEHdNeiihlO43dBpFfRXKInmoYjzmjC5HPmrKw0o/NvUrhAuKj1iebnv3uPT+z93xN6CxkE
ZUa4byk8B9j+PBNp5RqC0NrYpIFsFrSQeuP+yynX85T4tJPv6LMMDPlQgVfKsQxrAYu5qE8fLXGF
zl37NdqNp9uYoKZ2X1UTGm99sFTgs6RZSQ9iNEddPboqCzpNb96LMCJGSumdZ3QYkywKXnijGzep
vo/UbO71yoDBhkGZpjCrIE9kOPXb2MM3COr5tbYtphhSFZzewTBdylY0m8AWJARNv3TtrVsAji6H
W5EG+BYlxaVleYxb9aya4iwZwSKreCE89ZxX5hOx2ldt0HZtFEnP1Fo8oeCjo+kZGYGQv9s+QGbU
mEx0piB9gEumfwSlhMrczg2X3e49SS5sWl+aHPxuGLUpQYPpq5nZmLRcTQ0msGBYrvFsY9KqIzlh
RpoPYl33zWr0MxBHXIyLA7FoImety2ad59ij2fEgadBWgk+hvw0ciP1c3+J+irZ9mL0fc8s9s2k/
9z2GsTHjct0H16jps73pBIeCv6fJJ+FDzPhu7fpUqQ5rY0Jqy45CNZGTO3JvNvYJK36fc8K/D2Z1
N1zbH3GxrGyl38iKmYRtr9+1eBKxde1zie0A8JoZlI9j12HVpYIBl0P0NNEYfgSzKVfSBGBX9z2z
vq1eJtt4LlMHmRfJNed/8CCjart0XkbKdSbKL3OGJw9Q7kJUAYpHN2y7ptpBGL1UBL2og91ZTfuM
n6DZFNPdTMy7Xdv2Ph1/Jdm4T1ASqL661uDHL+ZsY1BRvjS+ojcDbzfbw/einstdJ9OvkmYp8ihT
f5kmYnTUprFtjJDaatPBiZHoawqdIn7i1PrZKdQI9r5cs7BFWJZBC0SnbDU0PoGW7i99P55bxPqv
JhrAqMnFSKPLYKsT0jz3pqMcTFh/R0sKyCMaMsBAb8PKCJTZbzvz/4Dz8x9CfP6C+vl/zoXmAGH6
j3E/D7H8JONc/G3fZvfiq/2zusyd7B/gH0XTjT+gEogFPIWX7DfF59+kZUUT6h/QJyn4VHUiu79V
57+b0Ji//kBvxqDGLUpnXaYCsvq7uKzo5h+qjepNWYLFyQ8y6F8Qlxey1L+Tf+C9QWQ0TXtRlm1d
00z07T9DAC1XIkJ2PAMmvp91vpwRDYUwlJKkq1BREv9P36S/s8f+VnT5Q0lfe7vAtf63vw+CntBw
kjjWgihdTHF/gg42Rj7Gmhvp3OCwlCh4linFPruZu2K8+UENyOIYlclWCR5y2nNCgsUNqY3/Cqa3
/LP+8s8WcLbAE4MaBqDkLNr9n7+MklJpObRIv2BLuIToM6ACsn9aPkbHur2jpgZbEUe04hqRvWsa
81fYDk+F7YiVMXYm94D2xr6s2OZieLYBGHkj9tlH3Qh2EvDyJiyhf9SNaNa9pAdHhn28n6EYcoUq
4qH8L8qgxG++8V/+PYZK4wAEMc2wIZZp/0Szq8w6ys2x1s95hD7Ly51RyBOfS2NrTEBGP3TqzqAS
ON2HctMgg7U3jqSGq/ger7VtMEb61nd5wCWPdtRW9/Z/cndmS24bzZ5/IjiwFZZbEiSb7GarW6vl
G4RkSdj3HffzZPNi86v2Od9pojFkyHczcoTCYblVQKEqKyvzvziYgOxq0uZky/vitL5pzsV5Kh7i
iJIaIi2bBl6fvaGsKHbBkWspfjOB+T4DHc+9Dv53vtd/SGSzsofdNz+CxS7zu/CL9heXlck+RM1J
m87g9IbqWAD95zz/bJH7GcXfuXayrLvOPuLuIHLPvyuQoylp5Xu4tLvqQcsOnXPg6MW1qeu2yHNQ
WxnRjLcAKW24j4ZAzSKvfN89wQaw6Bs+l5/sr8ZXsOgTIf/JHagWboN4nzVkxtjCe5LIGW+UB5La
w/dg55L3k498KZ6VL9ifqiSU1n7M9r5CMfDvsd31gEvCM4lC+zfU1crf4uaS3Zee/1el3gmYtahl
iU2SHaaao32jn+OzfaRV/aFytpTOfU7GPZQ4B9mC++A7X018aHir+G6yt4CC7I90Zw+0YQ/hAQHE
8Bx9mQPPn+7m6hjTtXw3fN77Z/ehu/c56DbiY3Hf7tOHEYOsjXmmGN0GXh94wXc69c52OtV7cfTf
w4pE3DEJt2N5bgA1jAfjqcfbfNi44Gc2yTv3a3pQHuav2ff87IhDVnrxuMU2a6sfhl8xidMzcl1b
98E9hjsV6+tNsC3/mo7OHhmmLdnh1trxjmBJITJt0h0XJzKPgr78r/iXiybMrxwhCvXYO1txqjf0
zu+pAbD55qeYIpPHhH7ND8hKHKvWK3Fq32vb5EdyLP6cqFW8dx7mg3tGZejo/oSQ+Og+U6HG+yh9
nL+xbesdTRcoLQI8z5O2y5/zZ+5/bodcFPajYNU20o5EBSTwT1D7LUXF/z8PQWlui9Uep4SBij/n
1/VG6//+X/IsXDsSV/+i/zRfNU11NBTzuUbgCvYflLbm/sFJoXJfs6TJLbDw/6C0LfUPIRxHWOjV
aZfSjML9w5FHGQcuLnxIOxr//nxEwF+GVJ3mK5hwMOSm7My+Oq/MOqm0qI+ofxeju2m7bqB8bp2q
uO6pmGNGfP18vDyO/xmOKRAGKHMO9zeOm1ZlOsINZ0xptHBXFlwre6mtUIMuogul2/90/Mm8gp/F
ynksMeb/c278Mx5SvPgV0uK2yEUuXy9pDOFWgnubrfDbMGjtGbGw7klNQWtMTZOCZi2m9ugiOrR3
qf3eXX/fRWP7ZXpBi1okQcLBDXU5ftZFmlMizGCFpXWs1ErZ5rFIbxz3Uj128ZZkUBgEY21Mq35p
GZnUYBXRNecjlkMOLKwp9l1uldtMjaYbIs4rE0qxwUKTkToLen/L/KZsYscoJ+jNJrjP1lXmXSYq
lwt5kd5hC6OhwYtfVTsos+SVFTfeVApJvnlVFr/Bsich0Ja676aDwF8l6NdUSLsgZAZj573FIxn0
Hdls8H2y+lBBduOKUpXxOTPDmbheTF21QcU9/DBaAyRi7FCST/NQhPE26JEf8LJOCZ7Qz5l+4KBh
/62WYPJvrMVFEvOyGHUprUxeZllEhIUIMBZCYZfBFKI0V7o7K8zqLXZ9HMaxozxlI64so6qc/dzX
kEuK8dbpY+QiEQu+awoFQQQ3jIAi0YdW0Gw4Xl+oC7KGXKgk8SrGkewTwtUiDuBThO2o7+OupVEg
Gyq7PASAhulc9KiyU3+oIjQrSFXH0/WBVyICA/M9ETrgH8lheR2AClySYPIZs+ejRrK3MUc6tjQF
vKGrf6l98+H6aHK/XewUC5SJYQkNjIkJ0GSRF6sD7qZ5OtIqJnXf94P4AiHw55SkOO8NpGBhpbY3
rgRvNufLkCx65HexnVquWL1xQugbkAlQijpluFW/6zT04nTdfnf93d7MJAO9BDoEdm14P8blTM5+
idhOiLjk2GKPXjZNdnYzKB12Wc/bebZ/T8+d5fwyHmcGAYEzTF0sGUXrmrivcSvsC394GvK0Ovcm
TF2XeOShLNR8vP5+C+Pk/xrQJMy5LuwiXvbyBbOkG83KYsAoS1CdBhcATjqIPI6ZyGun5GuDrcF9
Z1Xth4zNdYeXp7FTRJ7cCOrrD+LIm61tgI6Sl9fXa5YycIbSi8LNYFbmO2r21RlJBAOdH9QRM0A6
J6VTALM1eOpREq6OdTJgQNFzuF6fkrfLGXCYzBAcGVZwlL58EKssyxBOpfDKChSlFan+oYBp45hk
wsCByw0shuBWCH4TKiwGlaq9JExUH93FZ7ByA7gDgC5PV0AdJI6PQiV3XVRBJrQLYgTPBjM/4ELH
MzjwYjPAlQkfdW+EM9pMfpzf9QPmSMDpH42qqu+pr2Mg6Yr2xoJZmR2XvI6nhfPLvy0etKvM3ILZ
r3KHSt9bOJU9B4afvU9L62vRRjQ3q9QJb4z55nyipiFxdi+TQ/dZbtLX+ZQVBb5DnPOKpKruwZIr
lAQRDiuIrh/VcPwbd3Fj5zqVj4ojN4fr6+Ht8ShLKgQ23taSkt7y270a3tIL7K4QfQIN1qBNU1b6
R2werW0M1euYwnmAUSQAsaSKtoucxEUhqMi8NjaLw6QiOcZiEzsxNvq+KyEm1wOnelKU3c5CyhhT
QuTDrj/x2nyZYAgdDYQh6syLrTRNRUnzY1Y9muegJwalpqRMtxL9i9JLCm5KgbPNmvQneWNyo6yw
spBdygkuJSJDJd1e7J6eMx6mLt9KZE76gKhMuE3QXrl3Mv1roAWgjjgUP+ZdMt5Iot4eCXwlF1sd
il9wQZcLswFPobcVTPgOsPbOMUjVuryPdwpl2OvTu7YFhAprlFUhU9DFesCVMKOj0akeSlztrqpL
UovRdnaBpoUHoevRCQkf88YqXPumrwddzCuCiG6b2wwaOWi3aWA473I//3tWzSeLBis4CnqDMN5s
tEbK300n2ADk2ywW1P5cNuDlBug6u0EhiD1fIMfrVYSXB+zb8mOSIwucq5G4sYbWPiWpKEVGNO65
ZCzGAyVgpZVuq56Z5fbWTvwE+2/ru83PbK5/ypVTh1cjPaP6pUr3s0VoURDwKGoKrugkZq0XJQHC
DHkPXKIBH+NOoPcrq7BB7fW5NyoIT8Yu2K5cDfUbc7xwhJIHMU9CNY4k1tbBBy8+sDBV8FP4wSIY
gxQGQntiizoEfLM8SXd2UTrvlK4vt+CggGrgu+5JVuIJ01uVUl07gu3V1OON2ZHB/DKzY5VbzAy3
WYKfu5gdvM3NKHYRFexxpEV6R0fAtnwGbqtvan8G2ThlA9JTEfUb4WMQUFNPwVIpA/ZuDDf299tM
jGchObCoK7AGl9VXI63rDHgc+r56imAqFirYgQYk9ALio1Za8afrL7+2y1+PtwiiMVu4ApWreVFd
xVs9hU0X5CWa1VYZ3WHKZj/X8/R7RoT/LAKMWqB40+sx3gQxq+tD20aU28tii4uMCcXbyqaz0iL/
JtQ0wmAaplNXdwqCGG1yKwtZm2Obpi8tB4on6gv7/NVJ50QzNyGHjYfLuXWkx1A+aCrGtOYAnQBn
XDpMoNC2ubwawryroQ364yP/24zwgQu2xyjLfV+m1tFqzBL4GfW4619l7Qkx0IBkT2SQPYjLUKRj
utGkCUreuZaIn72bqtvUTtttBV58P9WOdWPVvT3OAHsLk0CPOZqFA9HleAOp0JRwZ0bZJATGCZYB
ok0+Hv0aypJeaWcQqtu00YLP199ThrjLnce4VDi43+Btw4q/HBeBdotGIJdWMenR+8BVi23Pgrnx
weXf8mYUl0aSga6AQ0S9HEWvlBKBOaGhUinsJ6e07K1rdMk2xJLm6Cew6aGQZXCK/B/OiBXi9Xd8
+y15R6IvaS3XR2OZ83Z9nA2Fyty6SuiSuQrdC4GcfEqBsaObHSs3gv3atzQ0CoboMViMuphTv5n8
APo1VFw3yznGQncjUCIl087wDBdAL9ocjwN6SsONVbv2NU2yE7w6ZAfLlAfeq31l+HqdxSEjq7k5
nAPSF69JcHK4Pp/yb1l+TcHpgZknmd8bF80OUIkDvghmN3eFnSYKQMjIPIKEQof0Xwylkd5p0gMH
wvzihYCtI53OC4VlPHlaBk91nNUW69Lfr25Sx5W3fMpTZHbkFZdDNQE6QmYKBb5XkYce0uR7iO8T
GK+WitgErfdfvBllDGl/SAq9NDibLX9uewENGE/IeNtU3EV1F5UAHYW2G0Mt+poy2nPQG9y6Terl
3P4oVb9eFrg0V27WokPWDGrn9U7pbANOz73SDhBek9Hd8aahFynGXxbX8T/l9cQrsxGyBt3FW08j
R1suH7kLbct2bPHmmoOOf1Ibgh7VSHa+H/yi34Wgar1Rc+DxDxm6YiigIG9elF7gontulZO+bUNF
zW5s1LdH74sTrGmwsqBJLYNuoVgoWyFB4g2Z098VyIWDft+ksXqOMzu5y1K/vRHm17YO3XGM9GRS
T9X38kvkcQYu0nc1z3cBe6OwMcN7iHLPqQgN1xfYWhRyZa1MRT2Bo3YxVGRpcGV8U0b2CXXfQilP
Ovr3hwLv6Gc6B/2GKr56sCq0ka6PvBZvCUG8ocHthark5UtWodGZoox1Ly4BuxXQkXbZoOXQKIpw
1wf5rfW9OqkOjXvYcCZ9l0W8HdoxNgeFM8zwQdgZWQe2SuThXrNZ8tdfbW3FkLz/91DWIkhgQglq
xWcovFGjo6GO/o5VQvIOnBM5dBNKqRqFN+ZTWxlVUw3CLeo+ZGwvDl2vwnoSZWoZhLiS99BsHzJ3
oq0MbppSmlUdR/gRnjs37b40MF3xoTPsUaJEDg2y8JHyFqrBldEd0haIXF/3KBTjLrALQTTvr0/O
yne4eMxFmOn7XE/mkRUXDhlOfKXePFOMKBgqmHfXh1pZYgwFe9FgTiDCLJYYqv51UpZcGAbqNScI
rR9rNF8/t5T7CCbzHN34BKvj2fhgadxPBMHickmrdtD7qkxgpDTHM4Ct9q7xXbGvy0A/zLNe31hn
q1PJShbS+Iq0Sb8cTwlyx20tRfOaWgvO8ZQClqSwikQ/ArHXp3JtcXEDgEPKTUAWhC+HmpEzxJSl
UWUhSYpyWn9KfvnO6CoIPtA60dYEnH59TGft/dBzNMghiA/2myJK49d8pIEiSobQ2zacDeU9biNg
xioljtFz08yzPnQfh2TsPbwWojvDV9zHKK3KP0sNBY9K/xl3jXauRxc2fxnG4cPcF1CNKqMWkKVj
x/b8NmyMU1mOLgJtRUhFqmyRLFFrTxnddtgOtjai5ZeNtErwiR4Eeo9+j0SRks+oL1el/RkFB50j
MvTFCfl5BHk0jBmh3c3N8DS6UX1y0xwfFbCu3YfKpkyxoVyJcZ1O0wSoZhq+S1MdM2EcWqxvIjVA
OEzC0DCtFkVaHTRUYMU+tJElQqtFg/wgpgCYi7CT9qvrpwlgPq2WDG8BJaMyI/eLqVPY8uzcmv7M
dDoSG/S78HIUXYFAiNLqXzJUSlPkmEXdERDLxoCcHrd/DTDCPqgT9qAQYfkxvLRNBPjs8qs7RdBq
OvKqzYABJwUY6BCoZEwANSwDCYsM9OaPQHQRsBFybFRMIRChkN0XzRcHax6KBXXTf7q+RFZXCAU2
MEM0DCxD/vmrmCfiXEGqgmWp5ugCGbULCrcJJ7xowt9zhX9Jj9jWINzh5Doql7DFUFXlO3rfUnbq
CCZ5qTaIoeATMgrnnTBbMCcz03b99V4OwUUWpAmc6EkGwDFYL2WaV++noy0GJaUHqOImtocyibhX
sxBl7MB9aAq7Q+gD1izw1GrvToG2q43J3YIrFycQy/k2iPA7wiB7PsaSS9tFYXu4/oRrcYE8GNgW
tHPjxXry9QeYnWbU+c6q5wdZAa0HeVluA3gftMiDx34yPPSxfSM31GWwWcyKzPI1Q4cSIS+kl58i
g89alZqPzOgcdeCte1C3Gyg9Lo4lbIxHzrXI2sL6oBePIEH8GBoGO4P2QfRnDgb8FyS37CGILNh/
6E2oj/OIqJhu283X0BTuM6zTCIVNKxi+V0pjfxrLyPzRGVNt3XiTlQOD665taFzqgVAacnZffV6w
xmWTZyMFFvw29nY0/dWUnbkdHdSz3UboNz7WSlWP7jSAEgI4YZUC3+V4Q2fqo903msdhpD8k9tz9
jaeODSg/jVnKpREnn4SDbxzkxDH41MfO+HmaMv/DUEHW2ARx0NzjGwfL+bdXEV1zXGzZXSgZLjEj
fHu0XrNZg5StQiOyxwqSl4pOth9aT3joSBcodvX1QVdiBxaUVFvZXq7l6IvsoJ6dvsLLjzsMhrZU
LYsGZwwXGgo8oxtDrd2t6KTp4HleqoaOcTnxUCMKGBi8IPgQxGcnAOk+vsUbewALbyi674HA9Hfu
MHOvyZx7eJH5XqmmGLn+Yrwx2yt1FpYaGRF9Vjnpi45B3OB64ouUDCx3KyIL9E7E5OdTGb1g24Yc
Kh+8BODdABBFfKtb/hYkYbHoYQtQz6TU8qasONix0NuQsqIBQ/NHpnXRh9mcBRKmQwLfXxjPCVbP
mzCB+u/gIvWhnMv6VLZSLz+0hg2K2COEGotbQ6NON0Lu2paktyevwNyJMBS6/FLziAcDcra6h6Cw
hsUTqL56POiKE55S/JxvpDgrFX9WBTmZTBrp5y9do1E3wCZ7op4wNn7p0TDSoTlgQBSpWYOcv2Sf
UEPZ2C3e7ZQBoNCaAOH14EZ6Jw+vRUSV8ccxOUNViWC7fGtdoDoBiQyDOBl6EC/XEbzp9bvrO25l
4RncUKB+0FqQAIbLUSwbK6UmHTD8TS3tuZh0bGgCiMdp34570Cu5hyp0fczReD521ZDeeMm1yZa4
bRsnWqmluixj0isJ0x4SJeYJlKT8eZy9XC3QuPKzZG/ixeQVahdgLVn9iU4FDay2+9Fqin5j/61t
AINoIEH1NFIAz1/OA7aCthp11KsiiCybtEqt+w45NcxLtGzf9s50J6vWFOVGZ+ekaNELO0Yr3w8g
rQ5WiO5ZCpUiEu+dcihvTNJL/3i5FEDv0V4Bc4De8+IjGb6qQziPKAM1yngu2wrKnIJ+Xh0h2lCF
NVbmJezc/Oimmgu7WHUfat35pDqlsqcEHT8EVWPeVU6LC2Iw4PZIUXUTaqgez2izGvMY3w30TA5q
Wlheb0SfVD8w7iSt55MO1es+KhGPFi3vmmO/d/ARxcRnzwWJ1gBByFWQ3lVnR8dMn+t7MTgoCdiQ
qAND626EgpXchosVswBqClinuZiJSEJ6isDQvcmGxhnOuvZUs7aPSAmySw0IfdM83ypTrA1Kmint
tF10f5foAgTQAEtZmJQFmJDUdfJoQG3Yoxcd3aXdbN9P7e+3+kDFkn5gx8zbvmlixKYrTVEZ0R0M
9CngpO112GeUu9DNCrF/l01HLF1hAR5mtKMksXP8mLj1t1SSrhSBQcj1OLESgw2arZBQIK2S4S0m
Ps1yqyuqUocuFNUfFNvqDkpffmrKGnu5DKeM68OtJAJMOAkAqDgu0vYiK0oCijUGHqlepOEyFJeC
C1xHWm25nXNj6699XQuvapWSIjF/eV8pcWpJ2wqpHyQSkq06gW2vu7rYJIXyLlFTPAhSBHWuv94L
c2K5o7m3GEgw6WB6dBn8X2eZxL00cFPDo5Hd3qOQTPcmbOPtMGrYL/RwH4sBKc64ViiZo/d+LKH4
/Yu9RJ8M/BIfFWyw/AavniEKRNPkKs8wI1NB/C0wl5vtTzmcVYjosbIt4+L79fdenWsKO9DXwQrQ
jb8cMtaiYsQ2hdNmDtvHXBswLvNrIC44KnqIVU0YgQ9Qdq+PuhrcAW9L+CqCWyA7LoctajOqE81n
8SaGf6xSZBSMbqpPtVugd1vBhkz6wtlx00zDDTwhZz8D6cMfKsdId0LgSsUFaDegWgLLmg90/fHW
thb3DUvIQj+mVItJadOZ6zIUXA+VjGRn1cbfyCgGnisi5R4JSfdWcJFra7n2QKWoDlwwgOzLKq8h
7MacpSkgH8HBRIY6iRVryR5d/fLgG+VPvBHHU4K09bsyKZojLtvutuydHF8AAakDFQuy9OF4fRbW
djy9WVXTaU7J5u3lNxLl0OWUr0xvNusfCG6CZWvSyWttI78x32uLkHyDRpENFpWm7eVIgdugiQ1w
0KuUwH6wTRyF+2CW5qlj5lVIYNwHRmTcGHTt9Rzw93xjelWWtdhsZmFAEa5a07NSKCuRBr0HaTHY
PRo6hddncu39Xg+1eL8YiHYUmAwFGX/YYUB7mFts7biz60BHio+6cD5eH3H15WAzcHWweUNVPtGr
SDJqfRrndQz0IbBTmFemBsW2QjKqieYbB8NLsr9cvURp1q3LXFJ/uRwrMsJAoOaKa1Gi0vWCAncH
Tva+i4Nu65YdIZROzS7knnxAfkrfjqQ3GNpP6t4RXcuGQoUdQkB5LLnL7PJZS728J4WaivBGkJcr
9u2Tcl5yqpA8iOV3CJogSZoW2SUFMpVeBd/yTqtPYV1XkNCT5NSJud9oRYjOuU4R8Po3WekiGfA8
KWVItoq6rI0hYJ13QQGPLnAmrNlbojs6Qz0056Y8wDSAPJ6hHe6M07/YyBINSZglTXvTvgoH6o3C
Txk4FFS/VCdA2gMhKu6K7Y2hXo7JN1PssJdpxcrxFlMcOikUjJFtVGAZ/ahBRgcx38w7F4O40Mmr
M7bg8QkNk28o5QmSJoEQF0Yph3TWwTd2+NUpSLo6IvBax0j3JSVhLa1VJNwdFbRSOtwHnBaHwMpU
ZFv8AcH0yvwX+5UUgMu/pI4a5iLyTbWSzgFKzLL3P+5DlOt2Rm5Wp8qu6m0XND1ZAVJ515fHWgZi
0l/mRKRQK+hkX+4jQ5m6JG8Gpg6b7Hs6YMYm8wGvjHaB5HWrTp6Rmp+7zAoORYHNUl+gD3v9GVbC
BhHDVMlAyHKBkl4+QkiXz09sAlWpoOykAaZ+Vzr212hEo+b6SGvXzIuhFgsFt7u+Q8eM8NvHmE1o
+KLa2EhtejFAvWrc+QmXPeWBKgm8VQ3zckyAYy+LsDy//iQrQYFuvi2RQsCjJY3sMlS2Gl184HRe
W7nO19TpPuEsB5c1KdqD3Y3dVs0mqjCWooBgQxby+uhrRS/ZVDbggYFXAtV/OXyRTaESJRQscgPu
LkgUVGX1Vng55/5G9D1CnCRou4EK9zE1DPQgUDjF+A5JAzObzBuTIWd9sX1NlcoOmZ3Ejy7PDTfE
Hr0OeBoU8PK7WSNUzFOhnMGzK7gXIyBy/fXXFpymoq+KVDakQ2dxya+iESknEPJeSi8GoWolOcYh
btBDbST/aigu7ACXqCQ7iyOxCewpH/Ta9NAdInSIkCgo8H7AikG/EQXlTl3OogZR+7+HWpTH8iGd
6JKxjWLpigXDRt3pDfpd1+durVBN1xZRAQm34Z0Ww9iYQTfosUHiySfsfSnDbYWmQuAWrnps+oTY
iInkUQ2QLnXQ+MJrglJ11IH4xFYwxA4L4u6NZ1pBpMgujAsyBkIn99LL5RyOdVON8qzheS0AW6AJ
Q6OkTKPX1V63svrvyJ9MpLXz+TwUZSH91qA+D62+u/4kayuZGh3FGfr8AiDs5YPEBqp7SgHDScvR
k8EaHltHw5+lVE90VAyyouvjrX8N2WSjUEm4WPZhS0P4ohrhN5Xqk2lgryzy8a9AGbAgRuKDi+Oc
n0tp5YkDmLW3U6hrQx26+2hsks9hPYS/TYOSyZgpaH3L9s/yecQEc7Eu2MphXKL6klXx2ehwdQ5J
NTg5E3Ejkq1OOABPsBUqhN1lHEUgDzudomHRzx2qcD5W3E1aoY7Q2MVehHaX3lhra7GDyht3Juqx
BM/F8lemvigRhDY8FWutU5bmA3aoaEfZUXXrbH4pNi53tE7LhbxNdyAtLA4JTHCCAYMeMI7U4Hcq
xKdtiPnjLkxhofd50HhWQYcAGxfXQ0NN36ZdpiEx7yv7Gt87pHmGYKcneJSLtiyPCLVmD44JF9PB
u2WPEaDiDXQbNj222HdDKKaNHgyIMplpcagEsgH5aDj7ULGrdymszn0Y5TrIHPtWYXMlR0UFGxaV
xNaDZpUf+dW9YTZRpu2wbcFmB58NfE1cTw9D64BeKe7LaUuRPwmnY93N7Y1otrZ86Gxx9DhAPbkN
Xo4Mc8p1ahP1v86xmwNyYc1TYClSGDH2uSio6r/YHpRaMAaTW0Rbrh5U+u1INyu2R2NPWz0akTct
8E0Qpa9hVmJYd9fjw9rMvh5vEY+MUp1FCMQaBlSHBF9fG2jqhQ9UbtsjctzJY1cjUVLgjv14feC1
/AZRfoPCnbx4GIvrWShiuqcq+BfgyckvR+TOCU26euvME/KcWFOgJRIhKl3ZwX6IEcG4Pvxad94k
sQEKagvqCMs+dKzFrKgJ6/HZ1OM7q89/GGM17cAzNgeK4OiB2s6w8SekrguskPZOS18FFrX60OgW
FhboV56HqjQe1YCLeS9s7cONJ1w7s4CKy18SurMkjGqNUmkIDMvGES7U6KSn5q7I9B8R3iD7oS5n
VNcr50saJNbeUKjmWraVvlP9sL5xZq19KqpiXDlsVdLKF9mQSFqtHaVGpalxP0WsM9lmSmIendkP
TlZnWYeuN7/Oraruo2mkM3p9ItYC6uvhFyslC0U94QZNm21szE8+1/HdnFOSQhtN/XR9qJem/TKg
knJL2QZ4Z/+Y5r0KNFEfq64IC1BnSaB7gz7htDGoMKtNURw7+CnvA0dvHtAilbDveDoEah4eS2dO
tmPui/dk5z8yPf7gckU7iUQR8B9G894cwvqBxhaeLqkFFD62fNTpDJzIh6R9CLtZ+4oAvOPNat9u
40KaSYikOIxuXx5Qs84ffJq+ewQRnD2+DcaDIF04iU6v9l2qdzuknIYbecMaToP5g8JPX1ODOrD4
6EyDmWsdOEhOge45DCHyupFmAzAO/K1wTOOhLzv7pGdTdSZ1KPcI9w33c9Ra28jAN6KwsVWnV4a5
dWXbXodM2edqsPR3QVfmB8OKcw058+nnnFj6TvT2zdbIWmR7/QKLZaPUtZIlvJs3x50L3TZ0PPq4
PUZUUkUv1ZSnggrbMcSmdds2enuXjaa/H8xWv8PiuvrmY5SzaTKcgFXRd9JDxN4OQ50+9lGS34jC
a0vcAc1PiZ+OIrHi8pShwTxoeobeduszz1MW4i6tWsmBklF944BZKfqZlPFd2OEgoVDeuhwKA4/e
6Xr6l1OWYPQK3mijxF32WFLE39hjl2MxpHTn6/tq9f2gWkngCnnK8kqAdkKmmR1NIWGn3d7oRfZ5
GOxvGtC5Gxf49ZFg+BLZBR3QRaKvZTbXKIWR6ho5aXTHTuCw9afENm5lBmsjufQnUB6XsPsl5B4q
bgVhmANkaNPyqGc5qpG95u90e1BubMbVoTgnUcOBSMCt4fKbzRX1M0CFfDOzAIpoVenebkiEWNPV
jXR5ZXlIohB3X9ouNkTCy6GySVB29OmA1E3QHjGzDA5CK+otkGRI4FiFbyflZmdt5f0gYGFmQlkL
2qK2+Giu2QROXrq6Zw2OuysDMwUHJ0Ycut1btda1SiBUYvxVud2jVLK82jeonrj+RBOld+v8MFlA
TSPwOzsVl6izEiGZNkJM3ytKjeFTmCN+5UjRBAfXCRqwpIBWNnhAkwd0DRDK4X3EHjdA5wHwpPNc
0xSnpW4UP0u9pUiBM9mBllGA3Fj51/U9tYYZB1Ki0iRjYHAoi0+l4cv4D9oF6lNxF8Gy2JRKEzzU
Kd4mvV+SI2MxtrEbBKmxvMbxYFSTh4SkYjsNcO/UIW49nOyMswEHbWc7DhJWKV4Q159z5eNalLWB
OHNJ4e4t4/SrIxUHgXhQCxZvV4TKKQwR7DSp29wlIWpr14eS62Rxel8MtZgRKneaZBcDf8ANdWfa
0iYtVP0bIWatIkrF2pTiBQzHF7h8o3TAiK6lSAv2BDnNwE569O+7J50WzQGOOK5Ydag+kN/G793c
KI+glLMb23RtUrkI8emh2+kEoctHULvJda0JXYaxriNmNoqR4W//Voa6OVyf0/WR2DG0bKRKw+IC
pLUGiB6JqQqLoPiAgvFwqLuQ8rmBecvLUL8lZPb/mk6nvBD+32U6D9he51KU7LU+p/yRf7THqHP9
ITsvMCbJp8BUyTLsf8lz2vofpAKUvOkI2dTSZFfov+Q5HeMPoqWtSuAuLULqtP9R50R9DMaeRqkU
GteL3OdviHNe5v0yFkMg5mjjKOXkpmhzucgKq53ov8bDuRq7CjJg54zoCpotDjilpzeBQdSbsgjJ
DJzRBsc/DpipVZ99p8/KG7fFlyPgf7a2fBYaRGSjUjKTsvQSB0GUjRvUIrQz6bClxwjoqmF7QqB/
UKTRXWmd4a83JE9DG1PTOQQTtjtfcO9z0FR3IpADbZYUR8VxMa92+8hwnhslj+bjq89LQjhBV34t
MPpmyuinAtLV6Ws5hpSIu5yyflRtfxRGelZ0NcUayO3AYeEfZwxf6LNFE23cCCX0odbhm/eaFdZA
tei1fvn9x+DqyJcDsseELb6cMVUFCjhpes4ClP6/10bfh3vdyOJkY0B9t/cdlCoLa+A8KJFWUvu0
PQXtWDjfrz/HIlTCjqVYQ+UEPg14TJ5lMR9+3MbUJAcXZU+OUXQ1izZpN1bbZa56X0bBrH9so2RA
2aSaFFBjeZggCapzPRr9XJ1+L3K/PA4ZFD0EatNYpy15wqMrAn+IDftUZrqdP3eBEU5ooEuDUGxT
3SY398HM1U/WpGkOjJ7oTaWh95pg3vFcNIhv38j85QS8XtdkO3wl2eRB/ED2uC4XTGpM0TD6hn3s
YKMXk1cEVR0c4jaARLxpAjy7xo2aplOjIyUpsviXaGsFNfLr3+mllnDxGBRHSSK4GJBkSo7Q5WO0
hjLXQK3noz+5Ye7/ZddGE0ltjsYVFXYVSlSilKlWmGg92l0Mn3wbmm4Zmqho2yV6Vkk3VPEv1RyF
us2nIo6n7aAoBSVH3Abxk9/pozJN90FrK9a3cBydZldT/6Ki2Ld2lXzLcJ2W7+gqRfKN/hu/t10Z
tI53/U2XKxKiA/K1VJ4p9JOPIFR1+aaKiMHtRoO/96HjwJyzM2ClxdEQTcJTZo2WK+l2Dqpe/lna
pwZe61VbpfYebJCbK1u9rqWA1/XHWiwDut/Q4inxwNMnxHEmXD5VKYxogt/T77M2BkKp6JAkToo2
Bym02MB6HEN278YMQsU54DCWB7d2xuUxL3gA2R9AtIs6D9SMJQoAq88BVyGkxjWqTu15dGbKXRl6
4T9MfVDTM8L/TfuEgx7/GfOt9nMYJCVuHnmKCF4LDnx4CLiSlAdywHSKvVQd569zk2IWdX2m5F3n
1UoF44eqptTEZANTNVQXOZ6Nqwpo+wn5rlKxnD3C5HoIZiJsmjOOlikiyWU/3tikbxYNTVBZYOfc
eVFVXCI0Wmhdij2E3b4rZtV5hD8eWZ/8mPrOOzNsBvw+tK4IPnCzNqs7u8799FzVwmw2rZ6Rj95Y
LAsZKYKpRTiFfAsoiW4JwI3L1eLr8ZAMRtrsZ8jn75yi67Vdp0X4RkF1w3suGMP+GbHnGpG1sNIA
Q8bdcxbXDW0Wx56/Qt70rZ+uEltnvVFTZUdCTlFPtxIDzO9QGjikcLHJt0YQtcrvnU3y4SFFOUDn
wU9TAZY30Ff3AQ0fsMEtmnqf+J3TPyfDGNs+XuajcRDz2Oqf58max3d9OUfFr6GvC0wQEkf8vL6M
Fg3ulzlk90thRb6srLRfPgawJ1Wp2Oc0upBZGhNDe+4GBNW2cdBXAd7zAeTBXQrgvnxIozYO7vEb
DODhjj7CxVml+OYvFLuaobgVoZZbkQmiQUhthvYpOLAlMzR08T8GAV/uQ53C06lsKJVsg7SKO26b
YZl5+N5NxiGtcNzcJn7YVV4rBDSYNDZT+6NpFv6IR2MwlR/SIk3EO8ovInnHys6aG9eQl2e53I0O
AQtzBNJN6qbLAxXiN15PrdPty8bOPrWYBYU7zMP6GtR4UyanTNOwXyNbxT0MUx0M3axJw6GxhHv6
xZ4MlJIy38i2WEQMqK40Itzbg9aNu8DXcGkwqzlHAzxWmmPrz/Y3dESi8TQiEvF+sNUKn4+IbvEm
EL11ipCEN4tNX45KfAZFEzSgU8eg+mDTc8XkozQZwc4LfkqLjbn9dn1ByfWymAmHIga/+I1NKSP8
q2UdkL/UpSOa/aj9H87OrDduJF3Tf2Vw7tngvgBz5oLMRbtl2ZLLviHsskwGlyCDwSXIXz8PLU1P
W3VOe2qAQhmylZnMWL/lXbZVvLfhSlRpMw4quPeYPHUptkDcRLbVPv5/fDDygrQ2dyLU2w7VCAQU
kqg3nUbZ1vQaA63OAZp95clupZqufGQHGwJ0Z/x7EkM/t1AME4QiK/1Vn97qr185kvg+uIimooOO
jOKHFjf3T4kZ2uetlWPyOVojauij6ZFfaLmKAfvnA+SHv/31d0YcX/6nde7bek7nNYVvxQvy48LG
V1NNxpkyK3Bwa+sDp1je9/DHDniKFX8P7f/z6yO9wCm2h5KM/ZtIwlGmX+K4H08O9IXwpOa8zX9o
9jSKrLhgd+kYO7o7AowZfncf7fXgN4uNBA8CCqgsm17hmwugq+tJGiyLTlEwoV5MB8rs+Y+TXA39
hNqYbVXUveETYgXgRHlz1rOFuhCXZa6vO9tmcP7+LFC525GWCOL8papWaQxZZLlozoFOBjd1nPTP
TdwmN8q1rP55Hkx4tcWGusG//9y3cRMACvAcYE12bjvAuDcDsfXS7oeAmzDwG6xmViPjjwOyBB+X
XlmYp9Gha7KhcCmbFlNoVcd///Fv01IuM9jtFEUIJik2c5P8ugVgBYrB3Xp9qtexSSZ0vdR8nCE9
Rge/oikE7sXGIaVyewCFKg6sdx24iutuGTcsqTiH3s2YzdBnrNWgU2fVv5Vs+Ou5tA8P3EzoghSL
3j7hNMRTb+UlTyhozh3qOozXPzbjWJcJfi/6D2upPXHAUfF3RJD/amxI1R3IEpwPVDDepDZ+C7gC
3Tuo696iPk7FiF9oxWZCpt9pQ9C0vjSf6mT0IJpXO40KAayb0Cnc93YbbvDlVwc41E3Q1eVXd8Kj
8TeX138R1YE/gctFEc+nhP9WsLYv523zl1ydRrHVf85eiahzsEo8qVa3teljBW71WTDxD97qVJcN
Reo585x2+12J9E3VYF9Fey4SOciO8Dhvb1GcgmekYtvhVCRhabGW2xjYd9O51qV0O4eO0BLA6qFv
qJf+qnBzxAN98FMPv1nNFKLeHCtElMjVkofuq+XtsZKgwIRYuEVXMcSi5KDqyduO1QypMl2Sdo4P
kc7nb51a2ii1cF36LGvioNPaNPK2NtFWnVnz8nFpnWj63ZG3Z0C/HnlJhJYSNVcK0ZDv3uz0smsn
hQc0aC3EsZAAmdEEtWxgCcre3XOXoH2cxko+Wl289ofAGgcXznMgz063tM+DUFiB/2a4/nL4kDDR
AaJVDNeLctybRzI2SB8zM1zxoj0gARhrPeaJxr0ZTSQcgTcT++epCcW3eGnMLXzBFhpLaJO+y7YD
d96okeGbOZxV1plIkOHJCgGEGm9PLMBa+zRNbpL/7rn/cnvgMR9GP2canizp1K+HFqKLKENbSEj4
Swht/BC1VLQfJ3hTJexOvUYPozG9+T56hay/DksVl/fUsc3wOaid0UrdFlDwa/H3v7UCeIO85TpF
LpBiJwqZe30PavGvT+Vja2l5YStO+DJ22HMZ3Uzk2ZarYvHOzZs4vJombVnc7itx4VPTbdH8sC1T
HgZ4gHdbNZ6M78vuw7+fZnc/p35ZeRRUuWkR72O2gaC+OcdkWG5z5Nv5MbDkgNGoR0ZH5dMrgDLW
KZz8wL/o3LWEDzZHwB++SliYVA/Q+Qg1Qr0Bf1XZPRWNqrbhBBazCS56ZwzGm14si3+10skcgjS3
EPq58BNd2d/DMAZbkiodG6v9zaX1lxthZyuDB0QMBh4Nu+nXgV43sBS6sJMjAhCxOWGYaHfX1ijz
4VjHyyCw2swRYwRWvHXyN0J9KGH9OpoYBSH0xnmLbQZLj9v7109Hv854HCbVee2VwWXS1HpjsJLF
MvyBQE3RWZmxEjpUX4Q3+9F8WXMdYAO9bpV8F4IhGD8vP2tGlaepOZX+vLBOnKnci2R04ToTZ5Zt
Cru6sPuxMNMZgXScmS8AurXbk5Gmq354UW81Hwu724LPleI+zlOqpOEH3JvxK+ABbLXGmdOSiuUf
2m3O8zFDokluT97KJ0BCqxufqdFbleTJsa26wWZz1yNvi2frUFljJgB88CtL29mqP9nNpJrkbE9V
zcvXdYAoDyix3j86DwBOxKiyq1zHhzbCggO/QPKqKTmKpNmXTtlK6lN9Ge81MeSw8ERF/KXQWpyL
ykIpKaWCL0Pz0M5RuJhDD4dj/TK1mMR+crpideSVH1Jc4hCfJT8fjR2q3DvnMzZbuOxAAmvhMzfS
x/KtRM+xyVoF+JvksrRqXaVBnTNyh2lO9n/r61CHd0Mgyv3vSO+c4CJu20Rvl7U/boC2IgbbNO+s
NgwxCcd1uHBtzIRGNKUv+9DP80qlFipiwT4/gszuerFcdti97cxEz3evTwtqkpbAadtMRA2uwv0q
wA2ZvBvf+20KxfaUr5RaIoBjpWMFaSUDze7MwZjylVlGDX5XttHUGANYwdjh5oFLanoqpsoppiun
m1A5J131EobeeJXNmNuWXzGwpWu2iYx/wKPyJ+0SCMtWaHZ4HfZYChVVxTz1r3u/W0omvdYtsnqH
XAIyRlj95aduBRoQXCAS0vLtQ1cl3ZOL+mzwEGuv2Z7mXg7jXRLmxY+Q1oB+RGdx6b+KWdrmBjUk
7C9SUskJ2RTlbLvVqFiSkrmcamv/UNgrXFNQJCGw+CpQ1ntnFXsFE0jbPlsDFI4auIW0g8fQpfB6
6sU6L4cJZY7pKUSSlkduXp619Knffo26XOK0PlQ1Icf73l2sOjmPlu1ojGqnrevRakSpml0xwrtn
CftjQeEojeNChXdJsonEu3SXda+Y1ksByfPK9mUyNrdul+Remotg0Gvatk3TwYt2wk6kcx4t+n4O
qjmURyHsEW/NAiK3uVGzNeKQS+VvU9VBJYE1n4sh8DgVyh32HWQYGkTBx2VtB0wtBwfpPTF2nEA4
fY61wZ7a3Trvy9ZZ+yNX7CWCXtOFW71lVT8v7YR0Xsd3PEVKdGwtm+xrfoDVW3DGy0DV21OP3Dhj
vWxNtT0B795/zVcsHio1wMOc/j52xMYSbMDu8JcOjdPeOyIvWYfWXRNhTfuw9fl+hQiJOM5FlRcj
iy0K4NeIc5DP+x/1bCTDqfHwrn687DIPWCYv8kme2bfullQzqhve4lhJSrGxr79OaILynEEpVvYK
R8w+6cKHMcux1g2s1WqovOoPx8oHdZFsvj9/mTn6vAElN2BQF5VvRP4gZ3f3Zai58Za06QHkPtsG
lxPWUVHs+8IEPWdnQSMB0R5Rj+HsZn0777fdUsRWnE0VNcT3Cf5E4ql3J7s+O4qicZzi4OPgCuF7
3Vp94ASckwdn9Tb+JarR8sKpi3C3u8kVOZDKXucJ0QHaMSm/bXO0t2bmwn/5wqLE4gCvLeEsye20
jor+X+P305/RaIrp01AXAjXYwFtoDMIOlcZOY9WB2js6Sz/1R79gDX3vBkdZt84wyFqeaBvGw/tR
J2ATwt6EpZ2W1oSAi54267oep2IuD3FTee3FXNA2uxsou9LLyvN6rI5DY1kLtt29yIsnzOVdHjiv
Wgq1r1vCywMm6rWnwfhJF+cz6RbmUWxRh/3ZBvCmqw/uOuz7aBmnbb1WiRr5Ie+KveczFdF+VcZz
7KzXYwRV+StgzX0ZorOpgsui1gEUPtxn2uRhVL7mpbReDHNKlX7vayxLjgFp2gYjqPgMz8EKZ/Jx
2MaQUjI6NzfeNAtxw4KVuGJAJnNSx2mo3GiWSRxfRVA12ND+UtH1BbIv9jOu16PLNedxF1nWQYLm
aaiivlxsBBeBmc9l72nA6HgQO+V9AxNj+bZter+vX2Ml38n34/r1Lq+bKifAlNay76NyXT3en72/
d4her99qhyPwJC9XmgsQg605OP4eLr0EXsEY7vfVjB8GL4vGcD/E26nb94S9OftdXCmxX6py0fv9
KcHeMV3NmFf7UPnRvvVfbz3wKxgPZfR3c+H+n15daJX7uRmFODhjJwuNJ8psRn1D4ealSQT4/+c7
j9g1Q4juzL4eimDdG08yRuXLyqrGJogZ26XgrQKJHruVDWHFlsXAttTFw2rnWzM8VlaurDBb7LpT
J5yS657T2dcLu1LFVsFp67/EpfTH0WSk6LEkcj1o9mDsXVU5P2PSN6qBA8JYfscLIloG3CH2GND0
yuxc7zGF83L11VG7rxvimn3rCemHljnOoOz3E+jlE6IakCt67StFB/vYima/QAM0vGr7nHimL8gM
QzA/I4FEEKrxsXYHq2+eBvAjDEOSC8uuvpRuvo+62qKB4zKbTJN3LXk4MPDBuZtaNx44G+dxX+Ze
5+zXspZ4JfenzpMtv7LOtcOk2zXWQUgRoH/DQPYsaf+it2dvc+5d1bSYtuNM5Q3Ou0IGNUPRiTkA
fp7Oi8W7yxT4MrGfgHE9/xwpWUb755cguPIvwgq1ap5ewwJH1GL81usVUt5qeR6bEWOdcS9UN6Sk
md+O+zEsykjsD937e0zo7QiJEWEm36OHKqqSa19M3cggj2tYMx2vsYdwB+ykMsSC9i/ZlgkR8Ydl
UOH8MMTYbXhXM6LTOTyeZn9DoFsTXyeYpo5NBJrAMoRWaaKBqdNR58DofB/ehpfsqyKw5d68FMrb
H+31LaKWYLe7HPqx49ECTwOHzdZSt2wRPLk63sbpBOq6O3tWDfMtDiD7epa626euAOy8r4oXQEhf
tiGP5bUecYAn5p8fBxqCt6wpfdAuCVQnqx/wqwbAk0T4UOr3FbJ/zaoZRgRzl2qq3eumKbSAcG2L
2m6PlmdFxR1xP47q0WwN8o+kzGP1HCV8XjY50vbHcxLpXv7h941NX19VSIDvVsjt0M8XjsHXHiuR
JtAtG4fI81DR6qk/gRBTsGbhkm5gXEpFmbPDtVQn031Xb9v6ScnOQ+V7GsoN1z051C5h2KyYGe+2
HOGd6LROgk7U6dYhsTIdWdBx2TyaYnX5o92GVoUZXufNZIBQ5iZKUjXNrTkqQ5MpSYF2Nlhu1A0L
6p73DShdlAD/5XcxlvOIen/pbrlKGZs6cm4QGeqq/iEGlGMjA2k3czC+8xMEh6Zzj9mTw2GHZsd7
x6FgNV7Uid4/H5pCbKqjsrCGDTO/cXr/Al32usV2FzJr+67Xs7DjC6PQ79qu4mgdpUc/fisxct70
UIs8Uz5OBs6J3iBWoGEvq666MLqzebZSSZAJIk3M5tD9ab1SWgPanXJfKAvLez/xQLbPD/lL1Px6
ZPfCTYDFENtYDSdxGO5nPO2cxMEZPq7W6qvWfVBioZ0jFOAcR9Kh9kPVol1Ucjg3RYCnHMzCT5Vb
x8zsgjhnOKZTsjm4HYxOs4RpYEV20yLs2Qe9ncWRWMb4U7w5rJtQ5IN2aaw7Irh1g2kPV9tu2NM2
7+WSqwz3TJO51bryFbyXX5F24WOfqtvNGpsDrdg9KSMB0RwZL7lpMMj9vXxEztbrQQbs3gqy1Gbu
89z4+sSiTbjSWSgEk9vP9KRKqp/3QsNrrqfe2+96b6Us4mH6vme6rl/stzeMynkCjb+6eWdOFH7z
Sty9HheAMCQ3wtT3+6lP4JcPjsk6upgQEHQLzF08kCfms5OGtY8WQ1Y7Ys9Xhmjej/ZVW3uMWcXt
fgFHccFO5byKONnh67v5+AWBI5Ro4JXVP2PSHPy/Sl/xEnbYkWahHb8fePEyRdwZerb5hgguzIyp
K/sdLFK1Vi/nUz351VBfhEg5rvE5AVVmjgh0SvXeGz3lMtcTw8apwaoJ7Lx2uVed3uz0k5drXIaV
4Yxcg/DnuLykMZbWhaNASYdagmKOZyyJfWvkZLO3hFWWbWWy8SqvA8R1AQF2P0UFcSsJ0kvgPBYJ
JZvB8nZAjkSzgV9oX468sYQzANzz5XLNe0swIXVsWY1IZdFSUUm7PN5Yw/1L5CPGfD/zvNXeQwU3
LvZDdXwJ14u83dPBjm7NnlCsuG3Tr/f2UoNjzH7TxZOYuCBi7eyBlq2QzeqOjbCS8nrp13x1v6xW
YpbtHDDAZjmwQuLkg+2rEV0YidxE8YwuwJh/SOZV1RebKK18y+bKmj3EwVk/rZ/6pfLXrKBE4Qz4
F8Z1/EyZwP6oulyZL+WCzJY5lAXTePbbWQB1n4t8ferzul0QXdy87Vz0o7d9ZE42ZZ11lwRGXK0U
mhUCAXW31U8GCwb7s5u3jjy6MzQai+JysuAEUziTHpBOWuqpexCt2nbL6MYT8QV1b0twkW3rWh9H
WDRfnbwx7qUlR1V9q0bEsissd6Kz9Eyi5BXyOHN4uY2zNX9o6cjl7+ZC7PtSy6Ji0I0iwPuRb3NV
YDesY4krPZCVkJwF5YbgYu04scaDbnsbOSmuST8Xt3tqhtyZY0YpqZExcgSPuA3pk0e/0WluglLp
7dtrxvUaZRMG7FHPS5HgJV+xvHy/cP2pJKsskp4APsIew5JoR04A6KBtyohFqV8S9YLv2x1e1r95
iaEgou+7yqwb5caF6hHLQwC+rL++pNx1vu2h5muc+7olYJLvYbWyceeez5Y3KvszZYP+m5pXEdFh
8fd5P20eYnQIXkRT27twkvJl5tB2Y1bYoRzn13BkD61FpfbTQtfbUN2MlMiqd50blxMqpJbdtVcR
JOI6PKyF2Y8Marp7HmSRIPDxid8bNn/dtYiapNQySCV7VTuKEHRykhpwZM4Md6in9ViTHmoxOcUP
zqWGo2vrVyc51soIIzKysqX5yJYKy91XZB3sBXY5SJHL3MdH6I4J7Je7ou5iJPqE7W3YvI24oNhH
0JdGP2M5POlnYompQv0DHtcT3kQ2y1AP61h9GysLwal0jMD21NwX4eBP2bTZez4l1mXHPcETl+sX
/Nb28pfBxyB8roCQiOqc63bm9/zV3qfLLsx+fnfIADus8p/Fo4hefjcAnQLhiB221e/DIZWxOUgH
IgZiIyUCfph1PIR3GOPsN4FxXExwTq9nGDsupjxR6tkjwhGOcmoEfIM8qVInQCekvVe0Ipmw8OUe
mmyv5XGal3B+sL0928DYcz++EmcjFg0sl02BMI9ufdw+Xy/pvejEsHdonFHWdALKIOHiTuFwXgMb
6CJF07h3b2TQ7YtPKLtjvpHnn5loV3t7QUOFvdZ8GJ29TqEa4s1TdQgDk7MwzSt4kCJwk1DzaHHI
OXRI7SRJ6k5JDYdhfakBtGiz+BfYLpNEI9PN/skl0g1hljgjBsHxOM/2p60XVNwBWvbhXSR6l2FD
grFYPha+M80fX+9UW/Y/i6cLQM/1mEd5v37L/UI509EDzLUPGsKWjPVCX4SvTci9D1NeGouT2bLZ
5Yi+FavuM67A/dYcHHcduTU9n2JwFlluy2DYYnA0NvW1aSZ5NAny5poXoAi4XL+WAWjG7pEGBYia
w2F4reVRhyVyGMdoP0Rek0XE6TUpRQv7ZANWIpfY4LOpZsMCHuc1XM+R8uaYMHldkbrOBh0se3Wo
0FTELoTbL8wLWP4QJWBKozEKjTXKR/whEfOC9OUYBeGPNVS2TN0AgIOvUFjhHuC3QjLvovP2H6xS
BqQAIhJzO6oMFY6f92c9R94N4971d81Ive95E01hE3s5ZrvzS3eZqwxu2GLcTz/bM3+LNPCxa/nv
f+6v+ZPKI4liOf7Evf/fn87P3d3X9ln/21/6b13Uf3ln/b9+vgkO14ev49dffjjKUYzr++l5WB+e
9dS8PMXrb/6//uP/eP75Lh/X/vk//+PPbpLj/m6F6OS/sggQ4v6XPtb+JK+v27/mf/7H7bMRf3Z/
ecEr7yAO/xFB56WLFLtANkBP/JN3AHngH14U+DHYPDz6qJz/k3fgQUlwoBvsGCfAFgQ+/+QdOP4/
MDIAkwiiDmUietl/x/X8TWMVVVUgNZjFgSQBsfAXt2MaMY4ACq5uy4Wo8KDorjnval/V7p/WgJ9V
2qCU4VMCcwPrlDcD4dO/jNX9S3PvX2H8b5uRUCtA3u3qO7Dt4Ki/7TaLRTQlvZz5ptOKLNWdhzD5
4BeEFZcrRs/9lVnBhNznw2C0lVaVgWjYtN6IZWjhDHvRMtQA237rE/KmQ29H9OxQVPlJ3Pwvnsu1
vWDkbnJuXFiH+hB3GJpmg4iXOasrLAdT0gnuDG08coy6NQklS69dBfgveFj3OMMiv+L7KDZcBZ2e
nN+0Ft8IKNIgBQm2Y4ghP0D5YrH82t1DWNV3ew/IpKAzMx3szqY64vVWfG8Zu+1/GASSx2unBm59
ml1w2KnxIxl/49yZBryAguEhqd14vi7csd1wJ5wTgXfxLIL738zwm64u6j6QblCz3CXoMaB9a0jo
dASolnGd6802jbmcOfB2xceY4l2hgKEey7CVz11XTu9rjEeArixKBxfKN6P4TVN0xwn8S4MZuAXY
e7giaAuw8P5CGpGizE0TOsu1m0fwv5WDoertsmxekG71VPWfBdWzsvjNXL0BneyfuoOZcaOmDwuJ
9U0jVlJjD0EbjODBnGA+TNuATzyZlG2T7GyB+rgFQ2WjXO0Lc+4AxKBzZlVEHb+ZiOAt+QCQEB12
B5Ve+sLAqd5CcbXoTY550UzqYK3dsbD0+oOEYp0vvAJFKAwh8k5m4Pa3bEiq8Fg1s3/dNlEeHPNe
re+8CL+CufaTy7Vfm0Ok/JA7q4uvc1oPx8WVSzZAd4GWN85Xjd96n1QSLhfKtsKHJQlFZgbpHL1p
vDNBXn7Y21C9nzZJDhbmhBaUqP0r2wKbbD3PTaMzTVD0Ixnz4Vs/6flUWE5zWXpbcDfI9lsL3Ooc
2PV4S8UpzvrAHjIyLecC9c4Wf1/lxtcDMIpzvCXxR2t3oBBdIsHrdn5qerg5Nhjfm8F0CrsuG5mD
SiI8WViuBJQtHhG3Gx7KyK3TdUb5upuC6iqkoXuWefu49PX2fl5ccwwxIz3MZEHnMdHhRaG78ms/
jT+iEcx4ioCtypKl3tJ8sbZDS4vqnCTGzyjDzaRKAR06Wfr9HbmCnzqgCcu0752LkfpfugR2/5Q7
C+l8aOo4HWhefh3qyT3naxCdZJB3HwuQC8fNzuWBA9YB/0KPNF0VPlErvedbP6jvNeI574N4pAER
js77GOrPw9zZ8w8aTiaLK8SMr2DLx2m9Bot87yGBnEY8CWycYrV1FsiQEtAEjOlLkBNbZmDh1Y3b
rcGV6cctC8p8PCM3lEDZ7akYSe+qK0MqDL6istEpGCwlvyYnPapjSH/auqbzut1U9EQ+5nFdfq5m
2eQHROmqdzU12g9OnHvvYLPMT63vILxbztTeSeKuVeiDVxEx/h1r4jtDquDyn+m/lkdC8bFLB8yj
wgNJePVnbYJrFyV1HR7w3ysqOo6WqoL2g8KSu9F3BgrNdNXl65/UOna/Gu3gV7Zq8l7c0+fEj/6g
ZC0wyMEI8KIED1Oko4jGi84e6CnbzXeo4g6SFHo5V56q0zJs5jsVIQPeL9XJjmryJ1vRNDNjwaQG
8nH1N4G2LzM0+1t0alxBDE+36lRNEdYaLsKCw7Jutz71AkoMaCiAYsvblLrcB4rkN5VLM2mNuu8h
NYN06YtLp1/bD9ScPiFUS3U0BpoDo2hJV8fYnx0Rn1EA8LIRKYibtZjszBfTO/jLyxmgpjl6TU1d
sTBoNbg1GEorX1l10MioPBJDE0pue5UtObtuBaqj7TvgSav+EG55eycwhLinCbfeVIWnjgPcxWur
D4EN6WimR74tA/pGIxI8aNa581wcg6jNhzTCgWnO8rI0zx5FyQDVlzqhG2CaWwfB5fo6Lpem+aOs
88b6LGaMNXiTeEEcaU2iqrztE+qh3528cn4oZg4ag/SGB7lS+jssUo3jXQyvLfyU0OfIn4CKu5jd
iU1U4mqG5o0ETjfPYJvcVYcfQG/Z34eYtgUX+jRs97MfF4gciRi7HBptTnN6uVqlFU6ySUPyH//S
lD5PpdfKOxr6RLbAQGXxRRbreRCnvTSNg3ZVci/riT7LKak6t7xcdJPHWYdJk385e9YuEr+K+rZ0
CkAViItP8U0hbVyotZGivkJ6GSBI1gFiGW4gm/jzXcRJ7PtH1eHSBWxl4Fx5msrakDnkbmSj+045
NvOattBHn3MUh5moW/yboG+C+hYshNrufVoQ08G18Cd63lb2x23b1/5Xd+Dqv+pXvT3KhCVWZBXZ
UngXhgURBL36PPjDKIex0TFnR6YtmIybi7t0ATompO6R9hvMsq5NqZw0W37ynJFyYtuqAl3VEpLM
PY4UcfixDeOuOTpesiRTxuqcA4pS+CimTGxOm1qRFsvn3fAJYCTavd21C0OuvLTRaCkqBHFisdBF
tZmh8hhJkQwDyu+hvA3HxfVOUivvAeAT832jbLn6YWbBCqjaW6fBhhZ2yYR6cpSpxcycXZzyVKpX
b7GZ3Ekqedq1QyTWEt2s2ftz7OHgFFNUpBNR1z1gw5KqI3lcbUffgVfFZZui2hQhwG/mcbWOUaXn
6BwUaEd0oiyi6uDPfj2dEYNY4tTyyri7wVekLq4SE/n+U2LAgj23cmFarNjuZ31oyrLitlz4nzmT
QFSxOhbdKKobF2vp6cu4LBLcqurshuL4Oued/+y39p5JelseIHALQ8CmpON4Q/+eCpK9XXJI+vqB
Smjs4E9N4HXRlX0hHvvRBV+EGdrGSJWO8gCbDqvkyMqnFqiCgiiMYJ9GC8OP0oWw2Jdps5aUyUEM
YawLoAAVF6r5ua+68dDpdS8HgASYqo+WSspPUVE5R0vkJm3iROE6qmt1WQxNrrNJ5T51l8B8CSj/
PTrrnFz1sqT7KpweDIATPhFYfVLwjS/5evK0SKLYNPFoNsC4uQbdtDQnNdlrnvZtN94nk/mqZjqE
DQrjyMhWMUbMbU6TeWWdub2+DE1ufbAB3Zw3xIUgo/pDFvpRx0ca+z2GSdUh0Un0TkQzXRmRhAcA
bwHtKuWkAyKewAeTaDoq1NlP0NKSq13F5dgnxQYsyHCwxJ2p0W63x+YBl6AGrWHaXfhB0C4FUFM1
V2UcN1460Z27jQLEbC+BidiXLtC3i91B88JzZmDHLcxJUS5PDsTvKA2TQmeJDFVqt35wPZthvfLB
i1y70HlS5gQ5WMmqDkbGuuy7MIbi2wff3KJvzh7yCWljpo0+yiQvRxmr99R+TBoDErkcNqGPUlfP
/tYOD6oIZKqBFVMdog/vmK586CreDoXW6DFoJgd7cz/ubwZbSi9dyz56Vy0DlgjSCwouvM3JkmF0
5izA+/wRcBWKFyCEDHcewO8186hn2MdhXJwfSQ5+rFp97wnUKeS9RnZNpntL2Wli4xU+CT3OKdHx
oI5YOQdPNeWf4BQlRRt/9gdQYXfzslY6jTl8yRsCXREC6rI8yCCWbtrLeCAYcifaZRvhAajHZuo/
CC7rq6IQ7jev6PLr2lvcS9c03ZzNWKSevR5hnTQO3PWiHovVOgwdrL60mofpyhQj/PJx6O5BWBBQ
8e1jACBU0NM+jOqPkja+oSg7u58EyNtHEVUGeWndPYy4J1yWe2p28FejL21lSBaHQYvjBhKpzgT4
95Md9n14BDA20mn16/z7iP7EU+AIFWfh1I92OlF3EikpeiLTASSnTFVcdmkzVeMFbxwXqZpt0Rz0
SCnVmGh0TtMwIY+YeEnaex731lxBPUbxbhBT5k/9dLOKYfgyx6L+4DT0tNNETdsnbwdWQ/pA0ySC
se3dxYDSYE7YrVoy+HgVJXu2/VUcr/pxJGV7z4GOWL9D2e7dgAToxTjhu2IMLNWTps4tjgXmmVVq
wfXNqNqG0ylpV3NbeGGhL6qkXBbGlzIdrc06sHZFuObaXQts08vNfAVtGR3NIJwP86STDLyBzBCx
LE56MMF5yIvupPNWfKyRiQC0QcNJDMGcwX/0PjG0Kjis0EcObifQ1qK4G8L9LZEVKzUunuRNKGVN
xUF5kUcJeGjK+S4hPrxXwl4eQxEtkuM4Xx6NJ8crjJ/Qd5nq9raX7S0OVOOfixpzVHJV/I62y3iy
zRpcwA8EbuQtEUVcUVwhf1tRJah92Nd1NdxsdsUS0y70OU4L66JHHfVd0G3W15hExWSNtW1/slnd
9mB7ofzciLX/Su1wOftT/N2VBJh8nSmejtbm+TgUFgvJlUiqC1+QjrVDbKkDdfhnFVfhlbWwLwYp
nHOlm+28zs5AfiX1rTs2wxHy5bdprJf4ZKAwQnycnQ9hjbrT3LblBcrU/VGuwXNgrPLg6Pa6iLAA
UkuevLdz1/44kgNc2USxmTskyx11ST/b4s7FHm4bj4i9RX8EOtd3/5u581iuG2nT9K38MXtUwCTc
YjbH4TgakRQpcYMQJQre+7z6fkDVTJOHbJ6u/jcdZaNYUgKJNJ95jRKDF3SUNvQKkcBvFqW9M1W0
1zLRmGsti9RV6lDsVER1RIxHJ/oBpFaNQwP6ka6kk1jpvhh89kiVa9+BR6mbktbKDjStCrU1jZa9
02x93zKIxvrSNTaGSUQleaCNE2U+wm/Jz9qwQ+BACl7N9EoJdNppm1t+upqsjnSUxuwaNbK28kbN
GH5Og/haijrZJ40V7M24COam942VGvZvcqzitiePvKS/qjZr6sNJvh4cZbjxBQHyymm68grqb25f
TBm7C5R94BzCbFSjCEihY3ZYw7QmvlXFZF1HuancIYXjOp7T+1G8jXPE3RbgIf1HYh9MRFtX0kyy
shskIPRvU101XhGV9OGdICEp07Tk3hkxEMFBpV4ls1CemuAQIRM33UWF/r0b+vJmCEfiqMrvr/Oy
Gvbg1APObFs7+NYEzoU44dZXnR59PNAY0agR0pmG81BZtbMERatcRbF+H7eavrXCiTKOmoYW7dv0
ooOTt3Hq1j5UoG9WbV9mPznKaD6GyvhQ4NGYAGmz052cFTogctFhBomgrFOnHy/H2p6O7G08CHvh
HscqtIBTJU+kxjFmZ7YLWLzSv+Tooqywcem2Y65bm0ANCMpYJyEFiCrZZWC/oBWl0W3slv0lOr1q
ue3p+S7htWWPolLKb2VVVZcC2P5SK7Nqm0aV8oPSF4e4TPMNKxrHarSo5Yaio6Rla/ja73oQ7VLa
drouhQiw3zPFunHryEKzojbA7SR2Q5bHybgWBfSlNgph2ybFQ9jWybWepPWNZRkJasg0oUJlUnNg
d8mFGxGbqQDjtmXZ/4pEUrfLvmqsAvBVBOTPTspHacdiAXSbBDXn3mb9gUhZEw3/AJdRZ8sI19FF
rGrXsCCLPVgFNKcrvTkYonIuxl4XlyYaS1+aXkelSma2vu1D/wA0V8CGkam9JKsJDUBVmuG1kTKM
a8hZ7W0YO/lVR6/th5u2bMBIqr9DChpE9j7p6gDwbEW1yr8VaqteFkBU8XYgJjzmQm83dUQrbklT
1NqXvmqD33cHD3zArlexqAvAbyEs0JjZomk1KRak6O1zR7Vzzib7VT72hZcWQi6kiK3HJlH1H5Ja
DAy2jnOMeJ8Jcxp7UxOyrpmA51S4D2WQAILOhHsjpFaCQMUTcfKzdKsNkPO1Kmm8oarjXSAwfAiC
cZwWdaNNRyVFAIo42jQfVL1qv8z4V0oipskj2AdSWvOrUk/jDwt7ng01vEysR6OWZFF2+T0Lhuna
qSazXygK7V8QYZicrigFdoupTdLHVKZD8x2FB1pVUnP7jZYnvFheF+KnmwXjM5dlv4ThGBwhKMWA
72CULMxhEredgJkBOkQtjim6CJyY8PPKpeEEwyoq+iQ6UDLyg6NvOSDSsHHWntQhKO2twWHX4RJu
mQ+wbYavaWKgMK2RvLhK7i5izWqrI6osftc+jJbWDxX9W9HrRhUtW81pywzFq6hBP4TQcBwuJi3U
HuJedxdqKR5qbtoLtU6yZ2olhBwlqFlxnbRaNRY+2Au6mOUSCp4S7/uXHKYOqQxcQmIjlwRolQqP
CszsfYbAMFeDTZh0qPSIn+rw8/KLKnFqwC6Tz3+ZmtCnTUcrRVbsMNWu+xSstepeShzOMKeretHf
BW4rLlLshq2LcqhV67HLDT25kMMw+WvfSvEwtgG65x5gvhniKyuHXzXhJKV4YQRG4ugCSDNvJt0Y
6S3kWHHwTXgwcoSI5qPwypf0mYPbH38qIUrPNPhQ/Pa/1jA0jI1GKbeBoBY42XPkNq28sSWodsGZ
AnVzCY9hqj0JyCQ8ODKQ8QEl6d6+NpRWR/TPCCFmUBvQQ/4hNMgERPqBU3EYjhmW2Ttnirp4OzP2
LlPg+PJaxqYfgbPPDEqaviR57CajsZHX0Rvb2dNa18cr3WhI/BEHNfQDsJNZVcoAMpEhsNsUlCfK
Cq7I0oEnkF0PUinVTWGLhipIQiy9q7p0yg5gXpV6rboDbeGOk4bqdO8H44MZxLkjlhpg+mJdoWwu
PEdr9dYjNKVYECSjqu2mCLGPJXX91sWvwJwyrD/wXF8J2xXJxfDCEFKiuiQJ6onQd6WGeeNGdioU
4gU15nb6jQlBLVHMDKRj/bZNAyzccrZMsS41LZybHkXBxBtKzd+BegFkMlU8zXOqnZLejOWLJjqm
YA/jQ6YZjJ3bhLbfOIxj/ZpYKK6JkLXqi16k2o8kpHNbLTKytZoc3qjHdRSQGrNzSpd5mmMZ1ZqQ
Q2j7ubBbm52/MFzF+l01itZjsv0CwEt7ZwYZgHCcF4sJ78xatMg7Ejxltk82UuIEvAh9Qsy7RvMD
ysPj5JQLWw7xXm9CW2xqP+aQ0upWGsgnyaLYVH6p5xvC5Cle49iVmwslsGR+Hccx7xk2RUJhUepo
Ke7TKNC++bHdIvrfBIMZEsfR51haLI0tV+DgHiWhrrKeWxfiIpeNqBZc/FL/EooGIfMhAoEZ+jTI
KXM57gYefNZuKlXy1hQ73INWd6ODbmQ/V86SgI+JZgKgI78lIthEhjVktDfi3F8NjZaEy6Eqia04
+MZqn/eCXyXs3naI+eia7MGGSWdv+tBkdkQ8uF7A5pj7WuLls9YGCPlbPe3cbFnBuqp2fm2q9MQT
pZdHpUmtflFkZdtvpi5z9LUr+yG/HJqqSVcQmZQDiwvL864WxQ64ol3fCOy1yh9uowGkn2wEYClk
x+WeVFOfDsJ1OhhQtWPlW1R/M/UmBDaAbfI4mHLlQsiNL8FPmS5lBa3JL0aRuyvQrqW/kQT7xLC5
a7lHEqMqWjhqMmbQySB/of2uRxR3hVs//IEW/0E4UaZp3WUyop7/U8QJtFZN9NXTBLrjOsj4RFsQ
a3Xzy8UJPSEoLfjcXVBnQJ4R+nyw04z9Bi6EZEqXQfnL4FP/oEaUGNvWHYtpY42uAyYuKnxjNXEw
+Ot5h3FEOyT1W0AOLI02TqenP5uzrTXWqKPWbrVVoZiFCXAZxHe2ea8B7Q0hNlmXIANls9fjzBw2
KYGitWlrKok0hcAirZO4iQ8AvHMIVIbR5qsQgM60tya9Dq4M1S+qQ6zkuLkTis6kpiYsYvLKNtKc
HoPjAcdIvJbtaB2zcDF9bt2kW4IPjQ/95FbBzgbl89tu1CH8bRSmJqk8674VM3GCyg6OHkiP0RTJ
sm+i7tjzkV7NrMs6m/GLQZEirrCUBi93res9B0c5m455uswCb9Ahhq0a7FZxp0fWrUo9s7WLaU/G
ToNvJuWC1Yyp7SR7rgEruTBxAgZWYqos0w0NPCrrilniDljG7nRf4c5x1KeEtiaNiJrz8w9uZkxy
4u64Hqpgmbi2le1NGatw5HGfARLalnjx3Ed2aFaeq5iOolEoJ9LmnM784SpFyjW6cscoLDZODBVk
o7dtZHhj2tPPCs0RCu8ybRKFdygREc8WKKul6b7JHMVeDaoTbyWAYHOrhWkb70g33K8I2ojZbY/m
3mxx27JfYVuGq0w21ZPaR6TdbYP940ajJPatrhx/WAmUavXlnztCidEdWY8ZyKo1QpnarRlZRXDB
JJnFl0JMPiUL/o/2vpzC1rr8c2LaFWzRr30NSA1FF0zZl5DUdENCWTT60FOajt8TgzrAeCIEeM8J
jBL4FmsCGe90PuWu7EMRL6fOaJtfkPr8doUuxNxctdLaQnhW777CE3VmN6e0+V5qtopyxORIRH3s
ohz0dhmOnUWkzEdWidkCMJRbPK9ZFtrkExMraE6V1/BUKJ6kUzsqnppHo3ulUPkE4l8EnfOYYjKQ
XogxsX5SZqimY6O0Ai8MrsX+jojIBI1I5CuvfR1I6J0ddBXbdyz6nYgVqz+meaDKG0Be/NACHNJR
BmElRTtfqUPxM86taWY6AK9uDwZg+eqZ+yRNuFBUwInpgvq1VC4RRdFKb4Dqom5RxZoLwkqn49a+
IoX2x2EZ9rAGf/pZHUCXQuWsODq1mRXhfExpcqWoTiHDVTHqCtB7zaWhMBxygH8lFDCnGMD6Z0bW
ry0IWfpjnfXmsPKRYGFT0RxwaRFELkiChUbZnHi4tsO8v23qtC+/kExMkO5gYztHtKkHsYxjPcu2
pZ/F35Ma3QeWKMSwuYY90uXY5lnlaJfUn7JqTabXGvuApinFdqiS8v7vGMlUO4OoawogoTTIhXN1
0Ve3W3ZxlsnLQE36X1o0cQIoljbDvHA98MvH2tRx55EqpNWLmdQ73jolIomrKOhYZ7mT89HUGK7B
jtJFWW4VRQnqZWqOSXcrVWKarZqS9Wx7aSv3NJqa7TCoU7kUCCPER783UbpbBlY/jYAvlODZtul9
/iBnVfJvAXJUT0DX4uqnCtSSPHAYQ8tuF0MVjsQA9CxDTHzaTA+eoNEO4bfBHSv/hzn5rA2f8qb7
mwbLWG2nNvT7XT3F0cqQSiKpYaOoT0SUo8Jzgay05qz93mrU24l6Von7LxO7RW9QaY85cPL80gdo
BCoVzHXyYNLn56BPYDkUCw3TjybdzF7YgvYhQdevMIys3gF1XQAGzKeKlmIaN2RUjRYGzGt2bcAX
Zfva0u29iUceokVnJLH8AsqUa7VAsr55yvKunoDGBEME6oIuVHdAR6YstjUoKW1uskTyKOtW1y/h
YDv5QkEccEI8ciA98xdSKdrpG6S6KqI6kpvDRVa1ubjpMScUW2hKnM0VGXpyEbuDJfd9n+YgOko4
rva4VJKpiXZR4xfudezbwr50JNJKtFqIWCyKIiXK04TyyC4cyBk67Og0aiIPtqlE7poycNY167+x
nd1g1tQK0yDzq1XXUnqpqZwWVpCuMzAVSnllKH2L+7MCni+cwdYEut1aMiwmE59jO05wXHP6boIY
t9EvgNoj3okKElPXVl+PXl9klnHbCiSLHvJYgOEcQ5OmnavRcb+WKV/om5u6BM+fP4D5Dlnj8hAO
+B4wXESzJ3CkDImZvsmHCgJ4rCt7IJJWtxNZPMpFVRZRcUZF8UTbAEgNmCJTA/rk0gYn8OZxXmmA
QdagRUbOcYDClZAxdSVgg2pB5hGO3udvdiLigN6VmAFWsPIdSjrvJGMqHzpPIHTsV2PKoKvyDz5H
Cy3jkNkAab+CRRFyN0H0FNt/ODQf0kb0nvlE2JV/vH1LBfNbwyWI3FuKFo+eYyGIrlOUta6KSPKi
f+7bKujIzz4f+fRzcr5yyfDmugu2TD9VFIJbF1A3z8t9A1pXXVZtxrb4g3ULLRplf+b4H0FL/0tI
6Bus6X8LXfoxSvV/IbQUevqr7/IOWnr7AyW9f11Hz3X9/C+0rf91EVXdc/oWnvrye/yNNjWtv8Bw
ilkmixY2Ij7/iTblR4hAOha4RbaNzgf/W+Na2H/NxH0b+WnXVLmjQUI2RdeG//f/CMCrAOWQvQSj
ChwV8fN/IHJNm/ztIYEAFOe/ajHIjD1jR71dz0LpKHNg7eqF0mi29hA9MOamarKjHdGcE9AHFrGc
KK5qbbi0wxsEBQ4y952N08deiGb0mrsj3Jpxhiu1BhxpoPwKxmYtcgfv9Sg7iEzuYeDOoI3brkgf
sRH5LUqxBC916CxlD0sASiEF9kU0xr/QHNkNrringwbYyR/btd4V0B3lvauV7nL+lzigHdLEIXf7
GDxlKFxvI1v2tIydcdEb9pPUmucscRWKTJCwqt5R1olK2xdWzhde+NIQ+WOk6tsCd1x07H1SCyq5
ixAnR1Jtd5mCD1wBS5EXcpJyC0UGMh9hOD1uniCKfzsIAyDMSY05MKtvaZk9ukW2zjV/3xL7LOhK
7afe3hDdjOusTZ5Us3Y9ILHButfy8s9jRY1Ozayintnn5bKIg6+ucjWWxrWUDl7LTvE4TNZlGMDe
b9roF3xPkPw8CZDNYpVb9BqjVr3PCCKuReWDYhDA9ccBEpZOp7iz418oYcZ0a57qLMjoLQhoLWV3
KQrtIWsUyJjDY29N9w2u2sgZWOMC65WnQdo76cTlEq2aEjXLqFw2Pphaib98WLfrLE+vFVc+yIF5
0k2+EfqiC7PrvnRteZ2oVbOMJ94ncSWpOBBUErhZn0QD1Ne1e8jxUzVUm8x2viFCuizSDtvd3kJX
KeoQAZLqchTfyQYWGInQuCRQWBhF9OQ340TVKy3XQacra3cSJHoF14trY7opJ/HFwssltuj1R5oC
+a8Zaa7AS6aqYLQbyIew4E1j3Kc+xEhaAKh5YTuZzJi4iR77Ih95BCXrEdqBLEAaOC0Vt2vXBLPN
HbS/EZKKgWxzW8dLNnO0hGVbLHLh7+NaRaljFN7oIxQTCXKTtDcWVtZeTjYFSRMFpWUK0XoRSha7
RXvJLrX1YGhLI3Z3c1tfaPmjRIiDHrm1CSttr4nkhiLYta3y9cOqvc6gegfxhmbKGSONE/gtmq4u
WPNZs93kVjFPvYGtXC1E0NmBh0kwxbHC9KbY2iJJQ5Yi0jMhwjvRuZfRUHybQyKw8qe4477TKO6E
fuDZDsq2VuB6td15SpF/Q9Ve+snlYFJwgHTFgmy+vTqn/xuw9j+vyqFqAbo0SbBOjrqcSiNlSR2n
3iR5Mky1WFkKLnOU4xCy4ax5+RAZkA4/PTp5dlSAA37+CCdxy8sTaKrKkT4TCOhynRy2hingemsB
Oif9hdCzYxBau6rKZk/BdeEnZ6bbPgHMz+PhnsB9geYwhfJTue/cUJsaQG/g+cSni7YGTDTd18kV
rYRwUWMWQF/EvQMO6y5Dc7iPhXXRlk96hWQGuJGkpbnrRxuzzZH/BRRVKKusO1Rxf+8UzqbTk61R
VpeZW3nyF1TgfFnBjbUnmjyS8yjvjC/55DgkFPaOePNHPIDjDJqDDzKU02itOuGzVY1wFLv0cUwV
0GaGdkS9v17y4Ggx9+06rjQUdIHlheHwozLcuwzhINJJoybMlMqyH8Qvu6q/xVAaF3gkNl7ZadRL
RQOEGe2ENEApAgGie73i+HT0+2Ry7kKp3k8o3Syi2rmEcECR3wn3edRtinJu+avm8uW7/6NY6uMA
6E0g9e+FW/8bYylyhP/aH2TxnEby+TVLZ16g/4+kY/8FHH4WhwSeD9lmjo7+Ngdx3L90HXsmdz62
0Oz/z7gJ9s4sRoihoY7i0xxU/f+4STP/IheD6mC6mmtjaPlPwiZGeM1ZIKviN8BAAbgQvxe8lLf7
uNMp5WMj1aAJFe4cvNWivKYSIv/ZcfFnGI2IEUc5mBEv7ravMqpJVhiiywnbJUU5FK26oRrsG7+M
ERkZkZzhYZzqqv8ZzUQJlKFmUcf5MHk1WsIraSgaN55T25cB1izYTw7fIsXGvRVts2UtyvXIBQ+7
U1vVqCIio/io+Rmi89FFKcPdSAnfCpMNumxPcGXu2ka5f7U+PjrC3+fUTLwjOL8JXMETnKS02mD4
+oiWBwfaSBtZQ1K7BCRfUhFYAR65pfF8V4GBQBDnpkx02pUKtxoSb9eQE4+qPu6gGdKwNDGWDKsC
oMd4zj375RB/RWh5mUfWGIpbhNWomc+XwKt5nNWwsPUDBGLYgpCmmhZaV2/6mHIDse0e9Zlv0GgW
Dn2+pYzBWoWiXRiV7Y2IK9VhZy5Vpfse1tXjkOe3Msi3BbjwBdZu5+yYT2L/P09KmuEiIoyjjnVi
vKfMPjupzWwGusi8MpsahMf8YGGAqk8K196ShQNgr3MAf4O6+vxbzp/q3TRZKtkESRGiiCflArVz
Sivxy8ZLOaZB+rCPlO+fD3G6TTGghek0r2c4bGTOJ0PAvIlEiHWDl6nOoZuabWQiyVVYZ67Z06iG
/IlxYBIa6Onj9eKcrEoIHNkU52Hj1W79HOROedGgN7xGnTtHc8VOPTgA1DGnNFjJiCIvAmFneEQW
B9ub2ZwfAX88leNPtQR/vF10ZpbbaZootQcRCBgcrmNrOj893JNp2rSIehB5tsP0EJWRsugVX/se
JCYI4hSAu2omZbhEnjV67kvUAKjsF86MAh93coIqBKc6KzeWqTSPY+1fQAy6LCs7uzDRWPC0pN/J
WJYr+gAz6xdOd19qHprgV12pdB420OpqCOyrPik2Yyz9r0XRagssBY6uqhtbHgMl27pf0zc0N742
BneiVcVyBJdHKw+DaogXV9Cs7bWIYGSZSRzjRA/WBaj5cUiUdI13x66lEg9pX0X5wg6WCNMoDyiS
JRvVDfJ1IMYnkeHholmgv3xVoVa+NfRBXxt96x6hNK4/X3gv/r2vF/f8OTB4oP5mQ7Bjo739HEXW
OXRhmxqRW+SKaf8mCC0M4ZKj4cbm1MqH6KYNXfjhozPmq7IMO8/Oa7ELK0N97iLzvuuM4WroAIgW
rOwlOGDba7JimhEICt3+4KLpzUVQI2GA9W2gPIw1PyzrABo9lIBHgAATFqPdlksEH1bQCYtAdX5/
/p4fbTCTtIkOHm+sn9qkToE6mtic1BwgjfI1xS/jIpDNHRiF588HOj33X+aTqxsAHX+JF+faV2fq
QCkQk7m29ko1TbZ5JWG0gKlTJioNnFq0Ltp136TfY9bBmTLuR+9o6YZA1h36Kdv77adUDXTyyras
vQa5iWeYXRfkjNp3H7jcmZFOsoP5GIHHMJdROVeNdyP5sjHbVPVLT+b2tdlVsM5ScRsQZggpYPWU
v/7xpFozZxYPCxX49Bxhvb6oNKX38yFRa09tI3BzdGehqy8i02pXfqldiERbtuk5l8IPppNBafXZ
GvkPX/PtoAo2UukYDbWXBUaycq34iD0wCl1iPFd//+hYthAAmo9Fk2qxcXIsowEAtQFpeU+3y+dg
QpvHRizGNVGyQ1ZsZQ7jboAUWKlNvmyy5Ofns/vhi1IgJpKydSS7T8IAq3J6u3ZZNzUFocw0Lywg
yE01/vNFY1GNnn1cXOTjT7sMLgrbre/ntVdIDJR0md9HdYrdfQl1JtXuwO64f5IZMhGo+h8FYac3
N+vUIqnkziaTti3zdN0gainHWqk8vXXNB3ory5nDEUYup++U3kzTGK4Qsy531hDoa0ev4+9OU66H
1io2pjXIXTid7XV8/LFdnUzB1MEpna4rC4ljJw9m62Bf3WDFgsqYM/0o3Z+ocKVgeEZ8ftTu2nR1
ynOIfG0+/9of7F3q8rRZ9Jfknqrsm71k+0Zs1gOZsDnENy2oSqShjrqVX050DEFxBKvPx/voGxgg
y4g4OJPe+Z5MlhJwAwFDSKW716vigaz8zHf+6JUwQ+PyItWiNnRyh6EE3aW+HCq0ZkOxEW2fL3UQ
l5tBm74B8D1054x+32Ug88J6NaJ9ctQGmK9BRp4YsSj9dewr/VWJitcqy/sfjVlC7K3tHCGmwkF4
EXSuSSjXWcl3VNMuU6vcunBnPd9ufvSZfhHMAjC1bYzb2I6eP5/9j/a20AxudtpQJIEngfOET5qa
913lJUp8b6NuPxjVpRmHX/69YU4WVdKBFbW6vvLQX1RXqHhhhASPyQdhc+YU+SB8tF6/0MmpXKS1
G0kAzF4EvQF46zrrlau0s+7bbDyzrD7cqS/3HBUpXOZefv76LrdVPRQpPj2xUaRUUCFtuBY9bu2y
ccwL1Ul3SpJu1UgUHlSsm8+n9KN9g1kNvP/ZPoY/3+7TYYyiQS1ZYpmewyG0nP6pycbyTKnx3Cjz
z1+9IqzAUQ+JzLwJxD61AkRZz5VSP4iIHBUzP6oQaHQwZ2+HGOHnowlolB6Yv4u+GL6jPXijNfG1
Hfq3apVhw+Ai6Pn57H347fD+ZeYY1XznP5dbHaLgpV16PiYqnpKPwVpONwggyd1oc/jBj1iqVqMB
A0iNna+JuzMPcOLeMMdIVHw42hBaof96Wq6Ox8kf9THj+5XaY1GlDwpAR5Tnh6UWZF/HKvkuyuh3
q6f5ukXwfpFB2v78EdwPNj+5sisAH/AYSEi8nfkiYnklZV56hVn7nqzTZ2DiN30+2osascVFj2Qv
amLpl2qojX2GLZXX9ihqRAKuFHnqimJK8qWZ/NDTUG4LGjAORdOnGwCB6KVaMBLHJNml6NLVOT2u
upCXAHiCDeJu4HbC5oCx0z2GW8hxQqcfRzfx2haRqQr/Z89Ga22pGb26agdll1a5/NZFETldgIRl
rjRoSfLFLEVOVL81ekgo0NKPSOj+GMntEKYp6obiuqztHSrDIWg64EQ4fmnLcMgucExtj0IFsqzL
aN21wd3Yg5MvE2M/1uMxcEC7JdAy8c5zQG5IMKDg3NSVoLYAck02NJGidIPlx60VTTq07MDa+dK4
Ckf0PlBUzddhMuTfNenqCwihhyqrB6+RENAaxzn2YEw2E8oVS6sE46tr8C5AVGn7BF7VXKj4nZn2
U9TgM5FPu0iJ01XQuLCyi9o8zL2HXQHn6PP18ME1iR8hMBg0hVQu5JO97se54WbgjLx2yGNITXCB
wiD8ojbRdeDGN/yqM5vwowFJuOjbEGzMucLb9YcPFB5vAC08tC6nZZk6MDxDde1ryd6RPbCZNj/z
iu9KWuw6B5EUkKsGsRWuy2+HFDV9XphWBUEmekCViSYhha/4tgCRt+jz6EdX8UOrT1xIt+aXLMue
y6I98mj5RaCDt/fLMN1pbqyvzGicrugo5E8CQOim06xmETspWjiff5ZTEaP5pKDlzjHBKYVclHZy
QE5OlmATHpReg6CIY5f7blRgx2fhlWOUaJE5uKz4sYRZXOm/e8W5FfVwzqDrg6PCwTqF4J8UZO6v
n8zbAJ677eyC2yZbmin99KE1l6G0nTNvOy+yk3oDMIL5PESDiorDyZlkIOGNDvJYeHqSPVqxuSHh
OIMmmsO9d0PMMAUssWf4ycl8Uq1AMLCGAZQM+n0z1M0yzHN8aEKYjXG0mKMfKzC+2I3ZnHm5j646
a75yVBNKm3FqepqDZkVRWy0gSUb7BDPMtPTvgHZfT2F+bRZ4i+Vxf/H58plX9Lu3NVnEczpBzejk
y0F1caTaarxtYtZY98nbyszWdoRHAvT2M4N9NLU0EqgHz92Od9WNbkL1e8Q0zktN61pB/hkKcLZM
DOtQ2pjTCPvWqKxbpJrP9H4/mli6F7NxIg7j1KveLk9zsJC3FoBTewRxtWYNXBt5PVTr4aBo8M1m
fEKSPHw+sy8Z6cnUUqREWQz5NUpk6rxpXgVHSY8Sr8nF5vXSTXZCaWBIkq6JxnwykjHAe3SyFs6Y
PUVWu6W8tMqT5KBNVo+UpmRabLdaU1TNNsEwyWVQG6aDWqVhrpWC476OfwpRUgtUGmSD4KjmlmHi
/Vff2on5BEPou40mBhLp2lcj6cwF2puX0k5QbkVXduHMQkGGDkE4bgJqjc6BOk2/gPYdrmI3Cdd1
U2HaYNf6ZsaXrPqouv18evR5H72bHkppyBa4OO6Kk31mpsIqsVktkGTICKZsRSz0OQErG3UB58bc
iwkiBPS9/TRHByEWUY94PGwQkZS3aihWbRc2a7vIdqYs4rVmo6w0KBXQ3kh8t5w4W8VB5G6K2eLh
80f/4GICbQjkES088E6n0DhcuzGmqEtuCQsLVhys5AK9Rw2yyRgcnZKv2kHqPrN3Pkga8fOi5s59
aFl0909ysTQdTTrBZuHNZNBNB71+qadUIEruZUog0KcimWVLHC/8TZlGGkwuMos4zhE08I2vQMSf
xqG9x2IPeIwqv8QlanZjlVZrtUAB6/Mp+uBWmoMEAJnUTxBfO91yuEUEld2J3EOuCUnz+M7I/Ra4
Oj3vCjbG/J95TLQyNAR5aMRU2XbQB+1cDPtujWnIg9LBZNJoVZ2eqGMM78x3htxTpuSQTuqlqiKO
02C+FkL0mNzjEBHCOs25NPN9/mBwK4Neo8gpZhv6+UR6tffNeoxweomgkXZlhP6G65WhRC2ldRCL
farRH2OVwmzuoA2eeed3d/HJ0CfljAqSRJipKVckzHJ06HdTQf+g7M984TPDnJbEnV5PQyzd2QRu
f5Gn2Du1DcJO5+pN7y78+W3Qh7Q5RzknTrG9ASaRnYEPiTeMot75aE8dUk2cM0v7+HvpDkgdm243
98Tb76VLBxIGbrL0KRLILOI2tMSlFYVPvetedwEoEppahwpbHb1z1mf2ynz9vDkJ53eccZN4QxJ3
GicXRQnbh2QgYPBS2c9oks6Pf0140SzQXKha9GrwkVg69R2WTbszY7/LM0/GPnnxWFGiMAwYOwAV
YrrpurbmTi1J3wStvu/vKhF/Gx3lbmzKI+J+//QonYcXmk3fkgorXY+38x7k9iihLeZe7zyFk44k
bXAYqis03rd42Z8ZbH6Xd/P8arCTmoiES0oCbedehiJ+7+gLUHSrwdSpWqf/5lDzsn61/33MErBC
c3IP9QXYA+iFcvpp/Y1OUf7zL/jxS5lYFs46qmi9vh0J7Y2ysjQ2SIeS9bq0IE3SKhpJZeV0iZ10
/z95M1rNFJYcHerTyTWU0ZEEKsibTW7dbZBuCxZwosuNX2f6qhuN9MwK/fD9Xo13skLsIek7PeOj
4RtzbWvDBbqMu8rBp09vt/+DqeScEYZJRPyuj4Iyja7hSYSZKEDhRemIS7cplnWaIYCdnGumv4tJ
55X/gtADioKE9cl3a1B69F13fq8JDJdlIVQEsbFz23VTyV2cgkdQjK+fv+D7W5nOPfVA66WFDkb6
ZAeIWlXU1p8/XhfNhG9l1fjhU1uhTh2UO0VkxyqENhrMJh2tfZv29Znk6oNb480DnOyLDjj0oI7s
9yoCdpNaW0GHInWGm89f9INbgyVDBkfJmubBKf4wrSyJehmT20DT3hObV4sg6c4tTQBX708UioQA
1GcvXfxDT05PiPYc2wkxrKUrjxEW7KBwM2tDRAD9MV83gxp+mcoRq2Fj+jmVMc1bSn6rRI8Mil/q
baJUv52irBaRo/dgReN613bU19KqvEV1wtrYsoZ/2xyqwriIR/0LiONiEUcWUrZa2G+gMSnAB5G6
7DCtWhLjY3yol1+pTzXHqQB2inDGuAnqXBx81L5nyAvygBbes/l/MHdeu5Er2bb9lcZ5Z4E2SAL3
XOCS6eUyJZVMvRCqkoree379GdR2Ula21LsPcNEvjd7lKJIRwYi15pzDbT3GOc1yu0KPGANc6lLr
Z97J/oYEIuM878JNl0n7rtXSs5grLQDpoQrv5Z3SahYpYxpA3rhZdTNEZ8qkZd/Z8aYjJn2dmdx9
nE7PRRPrl+SsPfjUtxYDPV9sdL5jpk23tnTpqxYlyTkv6ZuRiOGm4XTs5qSZOapWTIRDwkvFMmdC
ockzh/zJctt3EnY6qcldFU99Ow2bvEgSx05RVeLsKw9BpFvrNjO9K11PFZAZCjJKgcZCNzg1CaVZ
+IEBAMqTH4u6ve0lT3K0TL0yPWUbk2hZ0NtTjVWFxx+9gWo+BnPuJZDo+jw1NZBHvjRejLHcL4J4
8g4kg3UuhLVqR7PccgFvSWRuyUSiz8XDPojjFwKScNGoY3EpV2w9Z8fxiIMaR1djEEKvRueWQbCp
nOrbSg6MpS4aedtn/jn6bno/adJvwzmOM9OUG230n7y0j5yovwkVrd8RKJU6XVHlbmPFPzI9KS67
qfrOMXvitu2FRv3csfWpWWsazthezjc92gISGoeUbyCwvlnoswGATAZopGw60mxtDB6usEeN0KzI
WNA21jakCGP4nXh3vYeJIhwa05na3HgYC0jNkAOj9gxxzlCR6+atkqghIStS854kqGDXV2H9VUHk
gui8BElipupaSX2xMCc93+ltPUBE8THyRWW1jPz8Ibfw/2H8i1HW9/2B3EuP06HWbqXauyhwo973
km/AyPbjfeUVmgRRJjKd2ibjaNS9c2FJ+sLT9Z5ovypaZzz4eoklu9dWHYGy5aYbFOlCkDVeUT6u
SJ1TvBHPa4ClwA9W5HvVhzYj6xa3RcziLGIXZ+LgUs/NgJYVxVlKq2ILf3Zp1DVA7DwX/PX8zsSX
qaR9/mQA1956kXHNOZpYJJOtj0MCqL0tO9E8BVqBzUClhu1kY92/GEGgEv6k9125s9USxr1ECjMx
nu1tOCobk4IF1u/AbbxhWUg9kR12s0rwMe8G1Xg0g0E5K2UF3V2REJNomtMVosDK7X2JeAneyaS1
nJDLmvRtpeXEhlLYS9xs9komCrAoJ5L6/lz1/adG7gU5CnxfU82ItAWW+QkZNfKytW+NyAs59lya
KXzQQoM36hSQHH1XSycVaEVO2dPyq4nI1RqJku+X6loy2z5yi2owZdIp8+JKkrLuwkztblcrzJmV
EgFOSIVU34SjpGx1gnfI90n18Ad5LldmYNXu1NVimXeEnHayJx+kjvaq0+esZCMhEede1G+7vr6E
0tCTIJU9Gy2Jy24RhHgvS3uqXCk0qEl6iSe2Sm345FbFVX9pZMZ1rBGU1HCCtqnCnMVxADex8PRF
KQ2uHOtXJHPvkSoeekVfBV5xX1TRczUWkgMk8cxIkkvLlyG+9jsddolj4jlfmGYQuG2l3BOhRllG
RoLRWhGVZBzwIzKb9VTnZ5ZIDpNMZgYM+Gw5kWi64PzxgB6hXohMNKtYVu5Ngy8GSbeFO/raHvAV
8DmsBeshaPbU7J6Jm/CcoR77RdcTxxvovcsn505N+GW7MX9yoZa4PO+iKbszrwi/Zq2+6LX7rplQ
YlbtfS3S+0DmTI5ziEOyXJCU3dwAlbqQ0ix24gaLdmgue0lH9FRed43+nQjM0OlFvyT2haZ0uPF5
MspoH6TGY4rd2W1VO5KQl1jJVpbVXmQEl5kWgSGK3QOapBa1GEsKqaIKzr3McL0mfYk6HqB9F+S2
Wxb21ywLV9S6tyQC/PQifx2l9YWfBGeB0S4Hq32Rk+wrgnhgVUq/m2J1LpayixeIxiLtxlSkM77+
rsKhdAyNNcVzcNyPytAkTPPgvivAiMYmFOk+Kt0+zvY4/je2YC0Y/CS7lhRmejyld1o3Oj3MKsXI
r+gVu6JrjNk/8yPovI7V1b/UlXShh8qjpNcHnazcLeuMQ1j1N+bUt7gbXdOEajQo2Xebgp8fpGdy
VVlr374WHhmAymA9pXl80aTigtjKxI06hmNfSZsx0XeNZ5DHyS8MmpfvIz9IFqVuAJcj0zg2iE1m
Q0LyWUPG6ygaV7emtV7W13E2vPRj3e1KevcYkereF8M6EEQoPIzB0IUHI9XJfzp4uTkESzSS5JiF
8bSjgvnz423YqWP1LGyHtANJgo3f0WHBGzxc5yOVskitzmH8oAdE52c9qv3VqMpXqHHvfL3ftFb4
2Zn6lxod5XOGCHkKBlIZulbvj0UlGV4Sw4gks5pYzsDaEM/kxtJNnvSXtif20Aq2nkxHtSY8OxYv
kOF2Y2UeGsU8m+onOZEWzWeKgF83v6h0BcONotB8vDja8vd6Lvm+1WZr3+vcnoSuKc1cCTXox0/9
102pwk0Tso+WjyS+Y6VUDLnQ9nCeM/AJ1AuJf5VYJabrDtqRDN02J+L04yv+emMy6hmQISqlLrQi
8++/Oe3qclCiDaZ60htiaxG/ymb7Akby4uPLnDgKzt0uLDx0IDXtuAIaRKE8wyjzdVe3OygS6zSQ
UENWK7lUP7mjUyOXa1HdlZW5DWQeVdH0XPRRA9lzbaY5GwBvJcYnNbubua8uwCOaQpq+GCktE9j6
ybXnf/qoTPH20sdCTLioIHsbnuaYjGd+SP+AaFM+/cW2J3AZ0yTRxYG5Iyz87x+13134aM7AFJWq
lBSHtebZt2T+rIysWLUkNahDs/v4VZ4aMZQQLGYoxydE+e9HzDAZ8VBklJ2kjKOmphw4omBOaq8+
vsyJVcAwFEXF8qfxHo9bML6aK2Kivb9u+9YR9r2aEP7QahuIX8tYMv+2Pl6j5m3MljccuFS/jyY4
qbKmWiQN82Csd0LudmneSZvKir9PVUEJkcdLsqz21S+DnSBK+uObPfFMuSidawtLNT+F+v6ZxkES
k8CQ8/qmlI5AMxLtb2LgrFpF/2Qm/rrEyHiP5nodBHT6zkezYyzgzAxVma+DbjLOCgOIS5qqHc2H
PtzEBiKuqSaIiHwL8Unb6MTJ/s2V8Ri+v8lCylgbTG7SrK3t3D30LH398XM8sczMNSBeo806jTXr
/SX8ibRxEvtzsBLNWSY2Fj5qjhNEqH9yoROjc7a9U7dD0QqGaL7XN8tmKuwqIKckX1tx9aCW19UY
PwPaWpa1f2bW4pPZfWp4YIGlio5LhJ7k0eyeJGuoiPfiyRExWMECr4jIne28Hz+9Ey9oPh+qaMgJ
kKCx/P6mqjCZCBJkyiFJ+FbN0kRDP/wbl6AlQLEedxYVrfeXGHCtywWu5PUQjheCkH9Hbazb/901
5kHy5t346pCJwGaBImPMpe3oNPFnTYcTL4QAERZAAzED37Sj+YrqpS8oZ2TrxpYxmobPHbDeQB7/
ja8z//7sB+Sgimb46HF1g0Xir+A6mTnddWn0vdMwm6MaX378yE7fz1/XOXpkpu53pVFQ20OqI5H6
2y16y7otqeh/fJ2TI+zN/czT6s2rkfpRQ4PH/WDxO0AZO0hp8Fmr4OQ1SJJ59VPZxrFloB1FJWxi
vTm+esvWUzcltOZ/4zbQNQHTskwWm6NabGGN1oAsgQJwI+2iJjvvus8yXE6sZJQaEXVgIzS4l6PF
Uu5s1Ik25V6Cdn/qXksMdPC9JPJisj9r5598YCb9Oba1Gsy5+fffvBSl8shBLI1sPcx03DkAIML6
/fETO3U7qGM0BOg8N/PY5a3YeQxNWWRrdEiXtpTDzrS6lU5qLJCKTwrVp+5n3vxhqSMSyzSPJyfg
NcPOZa7VyIdpZld8tsKcmi469hByk2Z16y/bPKUirsnoeDljej6fKmdffGqGn2hfTl0GCYqN/kUl
a+W4EZ8gILF8sLRrzSTJIx8oUXLqIQDk43ejnti18rk02Z3TPVHQ0r8fABO1cMtLGAAUoa/ykWpi
sFIVk1TqcmEWxkqKUKDZ5qKpjK1BOUfxVdK7HmMBUlkoTlhmbvwjJUHCNiZHL1PCRO11nBcL9sO7
rNdvSJ9eSmRjV1rrKNolgVyffCBPfI7f3cHRd78OapQAtpatk0ajuvy90dV1JOcXql4tdbX65Dt5
8moGUjYMlbyf4zOTb7dyaJLTuAaFABLgCrQC1E3i//OfIWyaj9/OqUHATuPPix0tzemAfc8KuZgM
SpfvgRO0pmOK+4+vcvqWZtocG0NUlEc7DNBeTW3BKFgPxugwYdxBDkjdPkdE7ObC/GT9PH1Pf13t
aIZ2HTXnIudq0KFXpjauDekuUD/Zbp6+CDoO0iX4es6RSW+XNa8zyyQtkLFY0riUsoNsQyyuyk9u
5dTCxo79z6vMD/bN4pl0UIdNodKWiwBP22fTayDFsFT0/+XtHA3xAnF0N2pcqNPyhZX+SNRHo1Q/
GWwnhwFKJc3CI0Tx/+hwwLfO6tJWmfcB9Vrqf2qiXOfkflLucmHyfHLoOvns/rrasZcG7ULY1j1X
8/V6OQD9BtnsjDT3g/Zvi0/nmtL8NUUmQl/xeDCIUi40WYwMBll1sSKsUsv85NmdHG9vLnE0EuqW
6NNOGhgJprqgqmzl7SIg6O/jiXrymWHYZfPJxw2N//vxRj8n9OhuZJxTL4xAxrmRLwuZU/FnJsjT
FwL+x6eHbIfjY76vj2YmTL6iDS23wYScoTRuo5Jgkt7+3VuitgbJls0B/d5fSlCZWszUHrY6c7KQ
ppXbuqZDUrZXEQfvjy/165eOS2EXQyquvTp13z+9Ti0CpcXytvYkc0X2/h3yh3WgBJdSHKxT7Zx2
bRY1n1z014HBRamxkSaEUBetzPuLxpOdQCqd2C3E01I27+08uUzr/pPh9+vU5SqEOXJOZN/IoeT9
VWyidScTCDcprtMSSwkNwJREsfuwU6kqiE/e2cl74thMRRRH8C/K9RJTGaQy5lMjxQviwtaJRL8Q
AsTH7+vEZRQqeUxYaocUaI5uii4kUbXRmLLRUl123OfcuVO22ScL0fzPvC/bUW+nd0ag7eweOD4y
wM6TCIG10rVfy/DNLVI/b2HfRJ+pxE/dDn4y0zYR2wvU9u/fkZ91SdjY5FikuX6jG8VC6Y095pa/
vQGe5fUaXgjO8ehTjtYIZYoTLTG1FAVpXLmWgUYylIxPvkcnxhvBqgTYIGtFD34sk2ysqCuGZkrX
qj0uDTU/T2X7vBvLpUoGC7Ge3z8eCZ9d7uieOFr3Hn3bdF3244qWxJWlQgmiC2BDy6ny+vHfuByJ
I+T3UKxGJPL+TWVBLqsgAbhcQdKTZa89Y1oHgMuS0CKKq/5k8p5Yl5C8sAIKnBGcj48GBqmrAfCJ
NF0T0u0MCoCWqQR9R5ihcUkKMfwEczMnCX98k78u8a8ZY39eVX1/k60ARjvmWbpGjeAW4YTKjaS5
mrTlVPw2kf9WutS/lMH5r+VLnQ6q+k9Ml3rzRn7J6fx/YOT99uk1otN5qr63z0/vkqb+DJoSyheB
9QKExNym+S2G8/egKX6L5p6GUnveSGG1Ym37PaFTMWHIzxYGMIRzpudcDf09oVMRX+jraSp1JfxZ
+OPF34ma+sV7RUWSpZNG0usnTjk+3bcqxLwiqsYFgSLmTQhlY9eMFlHWZj7J37XCpmFmdLG36mWF
rjKc5dEh6aXUCWIJzG1Hm/w6jPt+E1hm+Uxh0ifsrSRPY46PnL7TFUtwc0pt5phD9lm54BUV/3b1
Z9Mx679mWxLKSMyq76cBCGdPHnMshIgFxqd+0NSbWBjU8gYbfkhg29UdZEUVcKQXogNHKykQ3LIg
qZHDU0H6M6Q2SnFaJiRpI93HsSHFtAoCBSGVbF5ygBv3baP1D1qljGBLJw1t1hBOEPK8aSnMpIIT
mJLxPfmLTL6ikw1/UM6s8SCiiFa7msE5GSsoZYgrCJWiP1CS9SF3nxW2jj9Qr4+CNYhSIzskQjDe
Pwql1bs0EaAIdcXwXDT+ptMOsuTahSw+WXyOF/T5UmzCqASTBoTS/2hBD3MQzU0aDwthjtUyyQp5
VyPoclWbsHCz9sy132aH1+n1t1ahf22BuSpespumenlpLp6K//NuYfm/7/+z/u2/yaWY5/e7/0Bo
GTbjoX2pxusXAgKbP1Jw5z/5r/7mP15e/5XbsXj57//6kbdZM/9rfvg+zddg2v/zFDu8uc3TP67D
H+/Wl/nv/JFkp36hYkqAAqEuJClg0vsryc78wpQgdRM/CDEljJg/lhflC38B9ROeQXY0yDT+XF4M
Iu44QxIqMvsaTbrlf9z5/reJx0P751ke8/x7Oz+p4rHAGTg7yWSh4DaPpDdHbCkFOpKMdrzqczai
EAfIXOyJA9hBaB1yFxgkvuIgUS8r7AFLSRLBAiES0kCgmt9j1ICf7A1+keJSkyXWzaCZTcIb+cfz
LHrzA00+Hfy4s8zlOFjKbVBb2rYStb0IlKLfZ20XrjsR2uf5rD4sR9m7z4AsHyDvTrdv3uLvj+of
WZvuMRU39X//F/Pk+NmwjM/bcOrQKo/82CUjsJfXZK+qy4bMGIeFVXIMEGjbbPQVKOb2c1AlgztU
FW4nS4zoj4a8hpTdmUvcRPL5ZGTK3kB45Y6Tpj2onmSsS9az1QQaboRcvWqDpkkWIYbwi8b0h1WN
hA+Tl3xdGs0PT639ZZ507Tk8D+sCIXlwCchX3lEyaWD+aSnB/1VY7WucrddmkNOQTk3jzG4LKFhI
NvHyYTf8qQ26WKdx650BnM4ukEGbbt4mZ3mPMwXHU+6GUtque03/kTbI37o8/sYPgrbRCMZnNFEZ
Xi4J8Vqta65v+td6kpwNtq/fJY0owQqlw1Os6MFqCC4TSJEYmbQfphQ/iki+7IPia9815gpuBNXD
LLyI8yB5IGAYdEOhBAcMAAFfHh4w4B8Dgq0PkQ3W1rKvq/piKoH7aL03rOLAqL9mfRZDxsrqLQm+
+MUTRWPtJhwvHPRRczjtxiiptCu7B+OGOjJcGsUgkFdGPwBXDAUFEEm+8lqpR7gWIY3NNS9AVSuP
sK19NJypHCQODDcV6o1RwyIJRKU/JX0ZJjuW23NJCUJvU9mKG/cTB6Z8Ax1OdqXurjDkB1ZbhA9+
aTtpUAvUXul3aax2Wh38RB9CXEHQLDk+kCMdNfLGJ+wJiWpenUVyLTYj5oHFIJIftjXjjhWIV3be
bwEIjY7VGc1FpmvNujXCwulGna+j0Z+Bwwi+wkWP3VhvpEU04ZrqgP0GufY9sr1VPSjyFqFuuqCZ
gvlYU5NbE0Wfg0f/PEgCIBrF+BwhOV3ScsN41ZMgB4ZcdisRvCjw5UEsPcT1pCCC9RpwiHHv1DFY
Wy82bvyBAEU9KTemJCNINq2UmGPzSkPvmDiSZZVbGITyEkXDtddWau+gynGJ05L3RUJI0Kq1PBs1
q9D3vuePm3Fq7a9sqnmlJQziqZCl0ClrL9x5oaxc5SIe9iHYohQ0uFkAu6rFPgNzfZ4hVZ1HMgbA
JWxGcBdsmhAOtpKYYtjDfXCWs5rAG7JIWM4Kn/SCdnwKZTk+SKVYS8Y8BqdYl0wAHblGNrMZC+9M
ADcPrvIOyYsbosSkJF/DUYIL1o8oagdcbha04XJQDnJuDNOmyqsxX5nGwI+j91BS0LzFVzCjB8OP
H8gU35KSfiuHhbFoOh+on9d6kHUSz4GAhJzTmGT+aFDsNL03rsdoalwgY9lKLUmmdqSyIvA8V58S
01aeWPDQ+BpBkjseuC4IjqYeIDAajW+p7kkvcmC2B5hZ8q0E8elC81J8U57HFlBiX+TmalyuJLIh
gXKPQGHkIrholB5++TCoxMDX5O9AONx6XhgszKSZ1lqfpLDhhyDcWHY03SMxbZ1+kOuvYyjstWV3
G1Wp+43ah+bPuOHzsZAVOhlwN8ubICPC3K26VJz1VRFGwNYUBGcRkumOI33sgMXoFqFBjZJAairl
JbpCY2SgVWrVy44lhvg6Y4SxpjFc9+lgNHdBjDzUmTry61etIUVb2YCWcgfTUli3kaakFlwuyKeT
YwVGVbxMVjnMwuJI8S5DXY9Wtl3TkImaSCxpR8jkWIHnBh8s226KK0Dcmbms3HpmBirKQ/NKdXBv
GX1VOZUfAVqLdeVhVMGilTkS0yqr2h99orQ4TE1tG2lZv4CFS4Chgqo/L+xC44sV9dDPjH4ZtbXi
WqTcbLXC5FSYtVHKaB9AytnesGs9WMqzlle5xRwO46js6hEBqenTQ5CrYdj7hv9NGzw7cyu4SawT
mXdexmbylTIzESBt2Kqam+VR9GM0jZuwooJLiqc17DNcmHuGzLA3MfWfZ3kRFE6ZBQAr6rpQbmeN
xC1YlGFvW4mx7T2UgmXHgiH7lO90NGw3gVX1G3b76Y0/psmNKqQ9873fBjz/i1Zv0QWw768ufMP0
lyEQPlLbkWfDQErAqYNRSqKMc3jehuuh6hjg3ZReC9F1C60kmx8kuGmd25G2LXqNWHeNSMnbaiq1
xxFBU+umg600N+Fsam6U0V/5eRfFmIsb9OhBblUyIl69uDADXdwXrEODI1rY2B2P2JX8xI+czDSI
KWxSv1uUbehd8//KdV9Bhw0zsJN9XsQHoNLImTNZbWemoDggfFBaB71kpQBWyqylXxbTFfh3E6sJ
qe+KkLRkKWItuYbAuVStIv5q5Knhb4wxZxnohuY2Hc3zQe+0FYNQnkGMOVO/S5d2AulgIXc9wHOp
b9vbEaDS3o+q6ZB1uebYcNHWsLOm81QppDsiLRJXUuW15JEdi5LZ2Cn91BN0GZePCRjNxejl2qPa
5L0rt5G9yT0JuGocZLd1FZWPfimLC9ywxX4kp/Iykip7JXwdXfA4wBNTmHc+R9/VyGcjRPuvdapL
hItJ4i5HTC/SWLXC6AEtQHxNRhXaSbmvlv5UeWdTbDU3MmjdyBWtLM8ZhhKQ9bzVsHhEbY/o1KxL
h8pX8WjXg3Xu9eWtnEXFU6i3jMPBtB0mg/UUjyqfOinKA8iXbFLxLdTlCtRnshn7wP8qlKzDy5Gp
4qBVZQtPGTDmfTQNCkaeJDV2Bni/RedpHjp5M+fbLxqrWggyBDw+qEG1M2p2hgut1urnZvD9RdyI
ZWlW8UqH37qvJt1a9YVRu4qiZQcbbuiFTNDfc4DxX168zkF1ShgsQSZII9VxSwB/ghbB5+os8tpo
YfmjvFGTMnG1UgFBH3TJDhhX8fi6QPhh2J5Htu09wqK1Fklje5eFAsuLHZzMTPPiLNyOihToLiMr
X3qwAATIe132d1OvtfqFnCfqbdWkJKh3oXqbtDWQcRBixWAv7MjSmhuPRPbnsIMh6woYMQTRNsOe
oK86/BpgyK/ZiQQgRDtJMNc0/LyL1KoY8AOOCuJGPXZ1IlOH/etnuVRr4iC7urR/gm8Czood5Tmr
ZbvNHc3Xlds4knm2Sp/LmFmqSskXmql0M7u+8TKXoNBoWKW+P+6rurEWKET7B+rFWL8739sHqUCe
h3KeQFatKR41UIYXnq10SLhLfdi//iI7DQZkZGj8r8DgojFb+uKRkKKqW+StYYUuxXNuALId65td
slsIhkL8CIw0/gnqWd8ik+Kv6QJbkQXo11/2gzLsyRQqHrH9FA81yREzViIiuUBpBL8luuJxnDp5
37HzXxdDycXDxCrdpi1txakjvkM3KUzEsyrviDjSZRYmf2z5VUtv/b0dEZby+vh9u7OvdKP87ajy
t47ep6t2/1q8/Lsj+H/GmXsWlvzzM/cy+cfNU9I9PefV26Le/Jf+OHSbX0g2oOhEz0tDbzdbEH+v
6tnyF5SvHOvwzc+NqrfHbv0L58454IxQkFkPqP157Fa0L/Mgx08sz757DoNHx+yPjt1Y2I/OlgAw
2MLDmzFU2UCeOp893xxzTX0aRjpHxirqvNuWBvtNPEj5k1qJaVPUqr2tMyOBnFMBapc9o1m2NjRf
p4ZAq7ldN+NUlLTaN7AWXRFaiepAU2Fc1qoEVC6D6vuYKzXANAHqAVqMP1z5lukFrkw+D0lMzbDI
QiVjv52E3zyhZde10CYsrsDqDlgROYbaSnxW5GmwMX0fq52hDsJJByJHTBSuizQ3ze9VY0cL1Zih
sNnYiWjpVUm1bGeVNs1TWbsPQkkzOarE40MW1SAsAa7IF4FXE8FSTql0oLDZHFIlNZ6LMCv1hT0F
auG0dUmKZ1uFOkHkHfRvElhqH6vWlOQbLeFA43rch7lIjNC0NxEzuIGCqIrCUQi3eKxyczofVCVe
lcilvoUNJRW3kRJi4qCMwipmmwyZvPf1pzg1xp2XpABiraz/xsHAs52i1nL+PVCRJI6AZbaKZ8Co
E+pAKGf8SMVsmuQFpARm+M1VomoVtz5oFwrSjmhJYI28I1pinfXNjv2EWEzC+in7RnPrQyqNnAY9
DQc1sEp88FQCrZGEpxdKIkWXWZHudXz+zwS0DPgZKxFNaB9ylkHsZXB8DCmRv/p8dT30Q23+lA+1
jB+ts4NNk5FkKI/NwxCXBVvqTNokaVw4TQEEo6n7auFF6mOqN5q/IK1FYiGVLj1jTpID7+v/9DTL
INKSwkEZKV9jpYJd2cgXlddq6JNs/VtXBd+wggGmhb1nsnOG5mFKZeA7XQIloOyxupfsZrWw2HGG
yFY92+gLNhEXo2gv/TkRxoxTMK+pNdQ8FGRLCMBIcU6lZDx4864EXKTpzD7dWzqu8Q+jIcTQGPs0
XBvggBsGkGXdT5OiURGK2IgV4+0U5P6K2I1i02iNB1s1swi20+AXAk6qh6VfNZy5o8DAvppENx0p
TuvBMlwwvhzFrWZmA2Y/RY9vThrUbunXkvRiKOTtDHX7VGVR5Mht89Cr4yHJCROCyok4S6EwE3Bu
zCOo2GrQfhNDWnA0rLNFpmjfS1Glrh4I6EQqMTJmTVGo5HjseGBjIUq145YAZCLJg6JeZXZdLXoM
vUNjH2ov5s9HSnYbl/YLRREOvLmaLtu82hdGEy9ydglOXjNOJUXyJ0JOSRWfGqQlbiqZeufg0pGW
ha4Mmz72w2+g6+WHSlenla/2PTu5scjWsVBjDu/qIZfj3C2A5S6sRgmX6iD3V41OlSpJxR0wpMRt
8kH7jhhQGE6n1NoDB0aDAeRVLQgGKy7cMotsmYOV4NykKvuqNZhNsaQzVkfgxkZOspJEZmtDIL6r
lDiDKzF27mRJ6s6HJLGMPT1xImDUeEhU+9qkXOCYZa4sq1G3KU9VtjPqfr3KPSX3saYJyXM4Utp3
6jAXZawCCGAGB3s5eImlLTRS1291vM/GYipDy7+UoWKt9JE2o6SFWg2V3bzWiymjG216zZ4zN/7S
sqzv8RN6N8M49vqe/BZMhgrmykAKv8eA4V1wovHO7vthnySRuEGTbkQLrWdzEocBoGNfwZQ61XV+
4xe2d9t05rTR44bDcdXUi1g3SeiTi3oRsWqs8NaEbjpSuqM+FmO2GnALkBgUCdzAeIWyMbOJyIqG
q44dynk+JMUIYIf9Ob+dkTOMwdEpBGlrkzF4O6qqw36MInIuIrYhL0Y7zzDSSeDZgcBy7SHzfrY2
h5K9B8P+viL1lBksCnGTlWatnCdmQ1jpm6/yiRrqaxzn2/Kygb5AQcJPy5wAPLpA7z9zojLrwvd0
Y9VyJlzb+DuwgFz4GIFfCWpzkJuw833Cwdcp1HANJFenSDKAmy2XRPuu/c5LN/jYPpHM/vr55efC
YTMr8mn8QYN59/nVJWHbDcLAlZkUjYvl5i4JUs1pDE54Pnocrek2nzyK4/bP/CgQfqEzV4noM+et
xdsvvorrbjTCzlh1AfwEH6RuKUCZNvEuDdWdmKnccRbjmbU4MpukVBdxS6oX6TZ5eR9ndOKFNdX7
j3+q1+7h8QsyETwB/uJYTwTw+59Ki5DiBrhBV60UaO4geSBn+7sp74VThKVGnMJ0q0yUHNrsh8a8
dMokr4kKkG7jUFzS1+Cckkfst+dkEDu3F7qRpo6M70AjH4Q9f/sT683k4AbfzfPo9cf//7bxfbc9
/mct9P/A3TG70Dfv+Zfe98VTVQdPSfKPbZ2AqKzf7pFf/+pvm2TFpL+NKAwhC+owzFnMzt/2yEzX
L2iq6GsjWKYxNLes/uhM6V9oZM181zlGGUvLX41v/QstdIt2FRvvv9/4fi+gmCNVZ8IrGzPqSMiA
XxtFb3bIvZIygOBoX1cDxl6lVJxJtm66Hot7MJTW+s0DOrFSzRP+r3nw29UQAeDJFXhEaem/nwci
8ntwEkV6bZIeu0oP6uRf9ezUcq25yCFkOhA5w0+WhBPXRNqKfJZHbJDCNv/+mztMIy9Q25TCZjea
V9QFcj7/w7qow6Xc5eaaDKGzkE7Dxzd64rFSlybIFbqKav3yWNHdcFxXkuRapdy86Rpr2wz2fSNZ
Z0kolOXHF0Owf/xcMTzR25hPWzxXVTv+AJhaZrGoi2v7yuhW7AE0CCzxszywUfc5Oj+H7Cqy7KH1
b5ToKmovreZKyzYG0GuPSLgFVt1JebInJ/IWbfBs+c9WTszzfdDu5W7bdD81jvHRsm0WTUC8xq1e
X4ngDMpkaQClp3/jVunaqh8nMl4IL3aGylVv22pbBwv9PDrkARE0z2N+q3fUqC+T4GoyH4W0noq1
ZaFLutZM6MIHWb/mU+/UxA2XSKP64tDIEkHHUDY3lDBV9EMgD1C9ateWt9XW5k7jmBDARTev7Lvp
iQpZavCdSXbho34ff1fhY0r7yfiRSOlFKAoEQk6Z7/s6pMz2YsmPo3VjWE8lsuexa52sOKC7LyOg
p3nEd/Kl8741cLcz2/HbVc0qTQxMBHBeKx+86eBlizpYyT09orbjjg1XGh/MCJe/di+FZ9WwE2Jy
kqlwbOVMLnY0zep9FrqkIwjJzX3f9SkHUrMtFlV8pnPO6B8J+xf62pf+h7P32nFby8J1n4gAc7hl
UlappMo3hMt2MefMp9+fjAMcl2ptF3p3G8vdtpcpkZNzjvGPP7hxuTGKb9bkjaqYt49Vwrl4TZLB
SZrz8fObUCfk2OSjpZ/HOK+BSnA1UTHIdmdRJacwCFTfbGNlT5Y1FadQP5Sd+l2p8uW94GWAbYnw
lpNQ+lIRXJM6Ca3W1XNn/ujA8ZxubBdsphHmk50pu/9+Mf7ratf0AF57eioAxM9fWBPkri+XRj9n
zLyCCC6uofeVUwzJfmqi76wPv2w0mDejfkVVzKT/OtP+fLVgNHAHUqbsYcJ39FpauWpnPBpVsOnG
nDFX/DjT5dj//op/zI0/balc1YSGAsvvmlx9q6+bg7AQ1dRIH5pZe+2MdZQP5qPVBSKuTmntSUm7
2E1E/mqbjmvY8azlKnqI8+FeHwvTbntG/2Tnlt4UD64+Jed/fz7jeo8/fT7IMSRlyaw4KiDUZp/v
SixrQp7KoXUpGBX0mIw7huJ05lqTXUtxaPFUcT2na8mfNuLoVYE7APRXnvA7ZRFaVET2oNnqpVsn
gpP4+aHZSdt6o22NFfUSjjJR7VgHZmRN5PAHGRrx70mji9GP5OggpsxIt7pPurJq4zwg/BL27bZc
axgtHdv38BJt5V3zlm1DP1oFHtRPA/t2sHhbStzgrH3Du/izEX+9G39I/HAlldsDMKxEU5vr1LqY
j+PsKD/DGp8iu+QVIHtTdYIPY1c+Zp0tn7IdN2JCsS26VcO0ygb+bZ7qgAGlU1+qw7hLfpfvfA+D
SfV3q8r6cqD8eWr//+e8IayATI0jIz/rkmyqvYoRielEm8Yvd+VaWGPBUn9I3NuX9Lj4wf3wIt0V
+3nbe/TdwTGVVyBgwSHaWOswcOSzslFKZ479uFxbPVwLV6jdDOvYyF3SfaISMfXYgZ5hqoMAiSTf
FsKvC4Uq9fDDMdbGLtiMJ+l+Os8CFsR2lfMH3UmzmZnW/SrTbWW5U4nL1nz8mehz5uCHWL523bnA
Ib+x1ZfsGNilr66rVXJfHco7OXXKS3NIVt8Zz1pUbF9WOy0IjCJwT4Ne5PNqTyXZyoNoMC/xE0Zl
d9JmuUv27TE/Wra2Fp7VJ0KK7ns8aSObZjScbK2zoeIOFnYsTtI541s+wSQDinDaadOMp4ZwM8Ep
JAdwm3+PEDAcQI3YX7RVVHtF5Zqjg5P0nKyAWgIwPeJhVY/hTLtPduR3F2+cOwacomhbV7x0fvZW
X4RtvzGfkzf9WToMx9wXThw86DyS+2QCNLJHNo9LTwqcerGGTaS5vA81kKDqCiVSOii+rjV4WUpf
BQfDTr5pG/9ERt2+JTAx4YtyL+kbbw6qOaHGyTnNLsTgHeKnfsto6xEyn5vhEOhgeyWIdln6EXh/
AXnKzg/6pvezXbEj6s217svN5Mm+6uN+KT/PjO4O5frf2xqcspsnTTQmumaaOZjwjE9uCfcVYsZ6
IXbyPjNXMex+aZtYttkAOFQ4GMrs/7u0Akq2vDzchOG2ijeZca8P90mxEa2tPu5gdanWo9ltcQcz
wgMG6yCMc7BOYqf+WZl+ONhdue0+5rsocIXGJue3g0JAHoOt/koZnvwIT9WHrANZPYbzi9ncSUT3
XKeySMYB4px5dMze0wxnHIm3Q3EPN+NC5Hpbu/O4LZOjgj6eiR/5vZEfh+sOUwiFGyzx2lnKXVZu
B/HRyCVnTo5LeqjqVZRcN1mqvxi/s6U4duA2vWG5cvGoK0fLcnkxh/43H77uVlhuJWfkuP17K9kK
0Hu/S2S/TO8HYaXP7zO1ol6sSatwe+CU2lC8tKcO0SysyPiKfBi1xNAN6TPMkABmBnskuCBLFK0f
XkvLujNxD2fWCKUokuzG2OcTDC08Aw+E1fuD+RQbD3Ix2XnC3fpOrXJbXOA5w/ji+qpDXaOFunnV
g1xu9WWJxHOhdg0UjQR/YEzraghlzlIb35wcX64GnkEK71VIDVYLe+zzxiLmpEaXcdqcmRj/Yj6h
Mq5PQUxrI+K4lL9Rk9yQ8si7uspwNDR01/YQRvHN4KSLRb3VFDG8JDoGB71UL4Tvgk3oKD/MdovN
IbotY4NFr7IP69rFQNhVl7BZW5WxbeB7fVe7Xi/495ZwJU/Su1FAYF8EgEJn/ncXJ4yJGovRJJ4l
M3huxkjzKRztyND3oUJ6ZRQGq07hUBXyeysVjnFt3Gt6mdONiPcGud//YyPLx6GsYaxF1YUeyrqp
LNmbpjAX5eUcEJyiLr2D+xlJ63XtW4skuEteBja3+DvD4s/o1vWxMMVCeYNwTkfsfgv0TRCziHTv
xXMfV1gKpq3oDFLYAq2x8v69w91Ws/hCoDSE6Y3XOzfeuFneEDjUKCRh89zVEDTKACMxo8V9MIro
LN8UJdFd6Ij+vy9KqfzlOWMdhWkX9Bf2ffM2TXBq5Eppqko+p+mWeNQ82UTqLytTnLQ8LpmjJuve
OhrhjyLHt32wELKwKYhHUzxo8JuqEkUpyabnoHoqxNM07YrpMldPc/te478WTZco248dmQc7tdtT
LafFLl3W5kzY5WFmJijYkuolDCwkpbVjNXdeckTj+eAkG6Nep3LJ5keHZ94tjRdDRUsYjdwbMW89
rNmDpq9z8VXEEqBWhWMNLD0fUuGjpOdYZM1p5dgOGDpw9KovenjuweDLp9qgE1obfBDzTmDCovzM
yidt9srp2IbuqK854wbjPhM3lrZrcqRqH4zNqQf2unVnktBa5a6QrcSY8VK2ZedfBM8Sns3kUV6O
cnSmwzZ0N+A7xdxFYSurv4N+pQ0/pPJYKPdx/ZDR3urdNpFW0Vi5w7xJuFcCB23jGsI+7giqyE2v
MQNX0Q5Q7/qf6Ngcs/gh4W4aaW9tFDtWCEqOnaND7nPZkkhPs7NusPnVNpXpyeqG/lk3Hob+IeKP
xqnuNMqlnQmgfeotX1I8QmrBKOKAxvm6V5NkqCS7UfvG+enLqf3H7QQ6NyLxq9zjuvz+AoPquCAk
VwvUM+6McHtmPXeqyuzsolSgrjCjc2IJwP7fq/pLNa1dlXn03FdFMpe9rRWiJRz7qRCV86L/AsHN
8ajETkCsQ5Iwdmn90QpHkTHRxGEa3ivdNlS2Vx/o4KDWT13us6G006tg+plxyKeDnB9jWbRT7R5y
RK3dz9JbEDqqCjLs6xSNzXbMPPKPG307J6dWZXiScGfnbV36g+UOW9nYk0+lPFLVLacgwGz13hoA
ySOoq64W+hCn5MBFM9Ga22UoyP3eFuJ2agld9lXNY5JX/gr0lci9gyZ9P6SH46LYzXgXJS8l4hAt
g+AY57bU7xf1nnAV22ieDGUbktLW3GWKb0x2EX/jyyL/sX36fERgCg4WjmoQG1BZv+lZzLauwrlQ
5HOsbNP42lEN+2yjnQIvc8aPYbDLwwIH80U1XNiDOK5CRU5m3R6Ce3HZThh6+Dkt6WQcqmifqe/X
/xNiFRnnTwGz1MHN4NtVrqzY+FhYVOyX+Vgu28Q4RMXhrgRrS6GB4dCqqhu45LYy/54YbqXKSw8B
zSj5ifnSBmqZr8Dcyd6s+MecHDBNZqKHi/McX6LrZHAtvFcnqT0YgiuFO7hzhf4UzI9DPzgmucPy
/CNU75VqoFE6qMza9DumHAp1gCjlTj6yITR38/zD7KEOiTRMZyHu6aP3UHdq/C7PBDPHQ+kI/bZA
qF5PbsjEcXEbfRUpdh4+tBosqP5diuFQCqmtNQ+iNV9v2Uw/2KdrkWOgOcg01wRNoRrSQ6cm2Ew3
3PlJ2vfyoVZW0JB18ajG5+bHyMDuNGZOtfS2KRwyXbXD+k4LjhinuvGw0ppfCntbdJD7aR13gxOM
2r5oTq32JIXBOg1px6u7uvN+aCnRzj3uwtq+7+JNhBWHOdV2Nb0nxL0Zv0U9gk5Q2e0S+WQKFQ1D
u9o3up9SzFQfqq3iK0Z5bYWCZjUvsqdfR/KYEAvqQ15tg3lD7GPVg+v1/SlUmJfr71X2S1MeiAYY
XGFaEWzex9TM62R2Q6ipLWW+X5r2Iw9zVbw9ye9C5UfLKg98UXSTs/DYi670K0x8k+al9pXRs5B7
pF4zHZBrcx4M991xWmiB/YG33OWgyVbRZk581EMlpExU0HW6nTO3euzSHbCqj9/04k2wyCvoYBvR
3VfZanS00Cl469tD3HuR4etry2099ofolel3+RbuyKI5pj+EE3nHuWQP58nrN3hfgg7f9WCp+sYA
dzlHb2FhT4ItrusL/OHhflY5y5x4U+2SZxWOjDPfN6qrPhff9Hw3M8xraYOgmCkhQWKQRcj7+bwz
l9TyZP0U8jlpEtMb4gpeQA07WeXggnsUu71keYlYyLyg4Fph1rsMwnaZDrAT1/oxUqXHFlM95M/f
nBlfSk/wQ7QpBNtLCGYQqXz+ZFbd5LEQ9NOZHIzeCREKu2mBQubfh8SXeouvDicKIZIOkQovgc9X
Ubo4qM1kFs9JTFVRaf2TGIknVcR5u1p+oCE8jYn1zZ5JFjR/66c9E6wS0JKcxeudZ4Zwc1XdECDG
zNI5z+x4gSDj5jgx8MDhd4R+Xbjg35Pi6dK6kCGwriLW6fKUsceCwlcbE+dS953th/EukAVyF0M6
h9CSJuHVIJ9wGo6xxp6xm6PfvX5axt9S/mK0OzF7H/pTnZzK5KkYPhbTNxVQLEeC3rLYtWAzaUgT
t9ccak4JFB6egs8aSCK/IK9xZs7ulVf6xjZuNoXhTqMLGxFxIW/MCJN5tpk8RNnWBFb2NUddyzsA
jTWFyD3ZiE7ggBe6QFcryWfa7w0+KVZH8z54Kz+Cx/Sjeik9DOd3zFH4c0yN/NrTveE1fc7fpdd6
J23kt/le4GftNAZODHNeZIwCkdzlRxGuF8lPsTzFSbfYKHCRx3tsO5R1lb8P6c85P0zyThx8YTiI
yV034iuOBTjTr7haD9olgQNevuRuUe95wbG2justJDELECfcZPG6UHyyKKfJ5sAuQkxVHf45nMWH
+hUWUv6KrbOBbhW8U2JnYwu0s8k2Xv+/qfD/VdRGo/t18RgItq7JMUAhX7oR4oToILN+ORNnpNTr
SV8n5Izjxzz5gQUX3efXVd2V4w0jOFskYxMPqDerdhvVG6qHwnjvyyNYvLkcOgrrGQr/aojtKvKi
xceyI6R9S2z8p9tz9iq8VLlTHluH4hqEgNztC5bPZDbhESHfBZf5Rc8gnPllaWv36svwJH1E5+Ip
ZzXch3tSi71wWx8iP+UvsN4y4gAau9wHd71veHzGTfFU/dCeUBD4aWELmpNe2O4/NBgyLLjGlnQ3
lty+sqH+VuvozlhnlS3+KFqXfIBNhVZBetDvdL/aRm9FCf/Nzrx2032ABHJwQl991dBk2dpBOWie
5QhevkpXutv64R4mihs6oo8nf2oLP6AItbxQiaO8gbWIl2AfPIioerh3v8Rf8gZDajCexDHhjx3K
7XhU1sNa/9WyW3ulL7/Lz8luhs11XwB9PhDOwBu3MNzyksVNU2+ckVhhnO4txVpkZjX8qoz7edjM
yiWqlpU27a3IT1qH3yMj6nooIFk+i6/Fc3rQXyGA9zySQ/5Y1zY/jMrjRxO4urAmd3ySHKmzW92J
UqdGSczlxrXV7gZhZw6HEsWTlb+083YEw2R/fx/Wxgo9E9qRNPZGjP3h692nnSM9jr+038NBJrTL
tIkXGE07Z0aZYlvPa7NuSLgInWDwq3TVarikHdOMTGPfUDFScMrUKVQ7+h2RhVrb5L5OkMRnV+x9
GPyB5TbJTpF8TfIDZSNJvlluo/E+BWIN13r/ocbUUxeFEfGwjtEoq4cycJQWgdGuSbyuc/nF3rBN
QopKtxvZ6qAGOWngAGwzRByZWjC+YxL5TRfxFZPB2eo66cHPBhs68dbjTNUaHH+CfDnnvdHbxsgb
HsQT+RID844oNbZdepaavS73p6L0TA2Vt8B/nFzUgHiV9JsT+wsixcfh2CBKV0aFycDr89HRKM1U
QuaTztKLVWCgIWoVE9aSscZkfnNOMer7stWQEEllgF0ho7wvaISYBcpAPsZyntx8XW/747Qfn2QP
cZE3nng14tpeJCePtv30UKVOI3sSEPGjfFIf4FmaJ1DyZDiR6JCAmKM3wcNc8GPLbklbj1cmRvg/
l8dZtB3tByl2hORiaU6YQVbCn/db1vZJNrwcDmrrjINH6AUHFKEGU+k2tGWdLZ6Sj+uLfje/9sNa
SR5C9TgPnsL2fJpP1U5+bdbhJt933rINV/HKOqcrwet280l10xXY6jN/7o7t/an4Me6ro+yP7EvK
UYW/lBwNlmTgtomHOV3QbOd41aWHBUZdeoA9iwRCPU2Jc00Zqa/bYQDrd8Ct7l7iyCGJz+DZOONJ
eLzujQfxxMcP38grDB/FE/M18UX5ENgjsx04sRHaKCUWlzkMDRF7DGblZ93V3dKRbM1f9tS3PlGH
ruzK/vLRYOoNQfIRi3liFlqHz5s+jrx3pl3/5kZft5r1stVfonNb2vFD+UArJGyr+6zmBSXrnlPT
+mWdRgE5FyoDm19v3wc2LUZJiMZku/8oveJQ38UvwCZb89hvrbV+Tn6HnM/jttlnD9rPeSsf0ncL
axN2rBOgMD8L0zZ5VBTGyq7a00LbnbTTlOuruuj7bID/uTPb42i5gp+W22xYz9N+Gu777hSrB+KL
48bvdVcgw1LyY5NNh+3BzYSV1a5gFQv9eolXceSPhgOKoVaO/gZgrcMnS9y8dbSE1WKnz1ZhX5kF
go35VHeq+oMsI0H15fksq4cUH2/dQaAmFHvhmsV3R4oB5voHK36qwi2c9O88ov/jnWVSAQkJ1bcB
WfBmsGL2WAcFWN6clyUnC0OJi92QS5MdDJPq1Z02/897BFa8Ek65YB/4I9wOp5NSn5NxFNIzYh0d
sa/JjtnUW8iwv9AIf+fHcBNSSQ8BU4qaA9mAJF3NQm4wSyuplKGPzPSctEHlLnP+rslFf1IMPITm
7qcosWHOdElRV3oWxAeiSwonKwqOVKL9nC6XwZ5aRvWzsELWHDmV1Xe+FbY//13r3z4G7jxo0BVd
x0IJ690bdL2ersqjJI/P1YKjn9D0LFNd71yaHWfBmn/z78tJt73F9XqkYTKTvNIgvnpzV1a+VG0W
n814GXdZPe+nJDDJMo1aN46Xn7VORzUnSuyhcWTQEpmGDzSMb6KaNbuhoWfk+zTIxNRgrVsCRESt
MvZVnH5zxllf7gw2GpIOi4JThXuj3dyZNhfqIG2U5SK/QU4WJDsb7OxBuFNX2iVYmdvcK/FDdaJL
uC1/K89s9QxF47csdZDuUq80sa8nJ7X0cwqwgt3Ek/pjDuAS+0Lsp6lLSaIFLlkzthRz/l969agO
a+ucJzvsBorA0eodVR5isqSBa83AyUfUMCyeRkDtNV2b8NOGIsJn9EnkOc7cNXntMuDtvRCcR8r9
BKGqByZAITLv+J+KYMfvpTff4yqKiBHdCLsESMagAJE4MeUStRzn0XPH7gfHynDixIkSt6EIJEbm
28TuW0IGtELTuK495ggGlhk3e0CKKx/wayZelqrZ49yQIh+bcJmOOCgrmPk2b+2PoeD8rFKqq1y8
U6Xgg1hedNWKevr30rz2zn/3n/hP47+F7oKlDTVWvMHsaIUjYhCj4iLLscQUJyM3axxWQfxTknuq
1sd5KNfJCB3739e9xYH/XBfbCzYnlWDWP63NXzhwQQKSpSNMvAyoBiDkZ6BIKEBiPbBzmdAK3dDb
bwYqX5c2oyvMimiYmHD8IYj+DT2TAN21klLnl6RMBtQEu1lBXFLUVPNJnvr//n7/cbHri6TyBuEi
z7f9XJxN4YSDgaZxX5P6JY4KCmzF/F1K/eOcxd9VprfFGX89IALUBsrB67FyUwkqtSICbofjJVhS
ILeipdaWGdn8+yv9OSxu1grmdrjtsE6gxf6ht/31zBJVmVqp1oeLeQB0A3q1p4coIQ3IFhdef4o+
x6TpRTifnTTY06KnUe9AaC0e+3hTFrskOgvWXTXtKs1LAqJjNdLi/Uzz5Nyt0H5N7lgfleYB7UAW
ulK7mgTXUtdt6naxrwW7TvIMGkVrF6rerHoNsT2BZ2mMqF3pg3aSqfVEqdQ5eujGD/mD9GRMjgjN
PXaqI7UXv589pQhHUD1FnoRUmOpzcPrOKRkZZsdS8bp4PeXHxPDHP038guWJ4AxQb2q/JhDNWCW7
Ll+LAfHwK4JvV99Z9X45KTgj+K8C+RguGEy9z+tGFXEzjzOxv4jp4lj6cMeMz14smfCxrnnpiSKK
gPP//WC/8BJ1Cb8e5swso+ti/VP8//VgCyMaCzLZxQszSULiIjS8uRF5GOrA7Rpa1cU1AEhomNaF
0IVeXVbfjZe/fm2Sy/9kBuBTrxp/jqW/PoEYLmE0alNxyQT8VuIcEwU1CgiEK2qvS2TZTcqP3ij/
t5xWE9MotmD4mDIFGeRr8bpV/3XZtp/TJh6q5oLhO35jJrqZTa5FmpNLofANvvgfd5lMEHIl2IKg
1sAz+3wxoRP7YMQ74zKP5qUWpXVbZAkjgY9oPGEEjwhc6jNnsRghZVX5TSH4H1eHeapggwQLkNb1
1ivransUIc1oLgK+D8wsFncowoPSa7WrxfFh3o91kjAEDJ+YzL38e4F93QwxrMR9HJGqLNKv3gC4
shpX4WAWzaXN213dyvQ1mCqQTIIbtdV+u09xHz9vU1wNWEyFUQ/l/BbIJqGygeKntReoFd0aIGvs
NpOwhHYv608K4RRX/4uZAXP6nUPwFy4oFHC+JY8YIBdWinKD5kZ8G0OomIDl+QzJrREfIvjQRX/p
O2FXNApvscxImvREwbY4EBwYoqanxhvdCqFgVpnod5ijGKOqX1rm7P9+DF/Kcz7e1YaX057BvsLr
9nkFJngUQMYNxfNck0QeTvNHNNStr5dVa8sp032KAQPqOqNMK53YmTua6Dp67mKZYZeaq35n9iVp
fZR7lXLGm6r3mhzGW5V881G/rBjoqhbFucRhbVKp33zSoVhGnQiO6mJV8LeXlomJVdUS6abpz6iG
UfbvO/PlAL1ysnXmHnAuJEqzm33AanEpKUKjvMzGpEAph7eSBX32zTuoXSu7TytTJoSI0lonjYgQ
g1s19Kg1StnKWXypIavFdm7Jr4o0ndto2ZC7W+51FbZaiIsWjUhd7XRsNWxLyJTD1Ot3GJVapzLA
wyxYoPdMhrYdyLM+Vlqs7NJrDqi+vKhmzmi3SfQ7K8IJqV96yV/knyZEXiEK3i0UTRs+BmgpoLCc
TUer1kC7C0slKHCGbSBSqHSqsBWItT1beeEmmBSQOrWoq8oQicUEHSUfcrhfDC8LEDFCK5i1rjwZ
dTcfu/ib8vQ/lqypQkNEH8PxxOF082TamKSlHkeFy9LliROSo+EMIrpsI8MoEVOvjDHFoCL3DvBP
yE1Yu0qZM3QVrd9XTS+2j56CE8kzOnVnaYACGtlqfFWU1G+qoz95LbcPl84ORg2lGL6YN+9+LRch
usMivhCtgjR4HJQ7qSsFLxw6GccMVlQflBAKKroi1J0YdhgrseH1j/pacCtFSl2BDF6wXJzT0iXe
LFZMIMTQbVIcS+KsbfeqEO66QJLX/179Xw5f1iKSALzf4GUgX7zp2pW+aIRIG4crtctaKayOPUM2
ooHhsJt4jNmZOfXu/35Ndspr4YFZILvl561olDWouubQnOWk+7lk7e88yp6zIN3kZsBpyABMEKNv
anLpxnWP8x4KH8cvv3FFTNlaPl81VZRG1rNuOhexqxQkwF4MiziJ6akgCRkDzVB60fIDgqSu3uY6
5B1ImjiNIEGWYgS5de3FMUGOCHvm3BERZ8Rm6yq0bO0MwQBNdrjAyZDfDZT8xbs+lQirdg3IHyIg
ebgb0CJn6jrBQSU/y9NxgOZTpetgPmGPZ5CEltJ00hE9tVntDNVjLr2PNYHgtdNrG9XyregD/m8W
ARHqqwBoPVcf8WYznwvdHYsXRdmNKG4kG7pUe9JMr0d4P8L8YV6qezr+Pki8++lDqM4pMHleu8W0
SY2Dqt8ZzWMAkKc/q5nqYeaFYYjdnPE3Gkq/Cp1mApI9zpU7m7bwyvbL5CvWNgHJC1e+KX+Vlxao
LDjXYUSupOqb/fnrcYAdIi+XjCkFNMzbqjgT53HudZmtUlGgUEygnDheh/Bry3FIv1mabMZf9mku
x5tgcSxg+X+b1BhreS7GtTqee9UfkY7rdrDctS0PT6wdrfU0XH9M7cUwf1jVIeAhlsEl6l6iftsq
r4r6W1J/TyNYV3UKq9+ZgBEEfq2emj4v+A92DN12gcgw5lEyH+cZb7nkOcR5qOuJoSWNM2ZeRvpv
FzDagF0xQB4Z003Qn8foUMrk8L5gkmHP1S8Zx6pFAcjgCbUkuks69gf11Rvi2Qq2c9SQ8mTRnmnO
TOKTCaQytd1miARPGTFrdEaYdOrYg6GMoHMgzGnnzgM8CYZqVomwISmxiQWcFFWIwiydPLQF5bek
/YoFzDekk/Uy0VVhJ2ULMPoLYIPwpS7z1cBHnwG2G35XRss0BiJA6xP0GFuMEdniHZCkTLqHV+0N
DcEIKN/YydMAawlzMvO+qc5J+ktlipzKuFRMGxO7Qit8sML7uHkt9bMIdSZ6KSHx6LvaouVFWQTj
LU/OAR9GtTYWmX/VKzwq+MyTmynQKFixPR54rglBHUi63piyvTyVHH5OgD+C5QC4MFDrH+UP6TJF
LqNwSYXlle5lJAsqWa5uHnl9dS/cMx4c3pXdlDsA9fGKMHUyYkZ2hKtvmN0C3EBjk90SSh+npeim
5vsoPwmWV4YeQyGcSobR7VMvxCktcvV+ZSRrAjstmuRgG8NnHN+sFmxyIxubGqvyxh+vsry5gRmy
T/788jTfdQ1sdIRy7fSMtpnB3Gtfvk4MdKHjjrjZPY2/FsNlrtebK1SGTGob+cFKcQFxCgwJupfQ
3GTLmzH8WFiZJioWk7rjOrTusSpgH2OdMB61VmXvEfhuTjuI8WyF/MCNsBEuKRSpdENzNhHBm8Eg
2Oe9l1RHHcZI0b6n18HyZKftppDuVT68UP0apPshuwTTJWHq2BJ2Pu3MZqNztJfpYxFhunVUpJUc
rqJ8q4arINmn/TbJtnV/7fPJ6YUmWSx3UrHTJbdQ/Rz/wPEZRZ8yPPaZn2/68o7I3kn1q/ihSdEI
nqX+1MMACJ5lXo9l2miWZ5l7GO25tpYLgn+dCD7UVmcyWX6DOKnXM/9zTYAxNsfclQ6H+vyWETcU
ZVfG3TycFyaBMSRTktHxWutmf5bES5KQ7b7U+nindvhYt3lIEJQcu+S3RqtIBE6pexmAOJ3wCpOh
ztUpdbAxKHikkAbB4BbPL93urYGkgeKhC66DXLn0MkOEBnFlhBWwtro8mlb1FALFDJXoDy3HVGaJ
qaNFz1anSHZl5DW02QEBiunpdefEGfaF2lKu0gGO1r/P/a99KJUR0sNrQ4gfB3r8z0ewUGltIkUC
bnqBOJ70CGc6pXBllUjlZcCWQBpQtZjhO+ZdWAKJYf9dG/7lmfABrkLBqwjy2obfwK9aL+FXoWnZ
hS5O3YfVCVhg9qtO/YhbOIRd1+N+14ASN/M0OkW6/EI9zvCpYqH/+15cm5hPq+P6SVTrT/6FZcD+
+XwrxiWLrCwZ8suSia+htnB2z7ReJTXvSpePmsW+/u8r/imrvlxSJ6YGLr9GH3jTiRe5krWLrIKB
tmPnmmUxOl1q/FQqyzzlaoiCopc3elPkEGPxxgzU5q6Z5AeFw3BbmzPUPj1/DPGqREE4N5RAxeB0
TWpb8m9j4tBCBj19c5duosUo2ggyxggaKjpNqyTeFtbxgmX6HNcpfDjWxyAVmGlORPCMQT+40hh3
XkWEki2H9E06tN3Ewjmzg2uB05+P/TAZcaElrWZR7Fdyr9pa3ZZO2oeSHwatTsptiXOJcRXD5Ams
DLx0Vq1U4VRbQr+KovjnXBjtfpZIViC1+ptvp35ZA5i5g9nChlbRcxg3FWk7V1NQqkt6kVFX2KPZ
Psxisv7mqX+pZ7iDf1/k5qkHoZbKchrAqGlFJh44Dvmx1FQQaviHaiL9M0LZ1/UMTDbTY09vrRey
cwq8WMiQFRuSdOCVjPLdZCIUwuHRu46fHBFOg7skeItW0H2DCRFTrquo/ARzXakh+oSKiBzL5ekq
35XyX9/iK6ouA2dhEg538eYtrmJTj7RoEc56B8OpNKLFq8UBlMDExCuqaFp06oI+3GvTFecNwwZ9
ranD1MKD8N+39w+W//mluo4wdFiT11kG7ern97iz1GCmTRLOOB+ttE4ZVlh0xp6wqJtSwyNYkqvZ
X6DnqanmyNKMcXPcUSQgmPBCjSJMyxm5JBhK/T98MOnq9YDjg6jgVvH5gxXVWCRZ0wjnGvdopwvH
s7LUG+qDzGVvQwVcdK9DH7hTwDMkTXsnAig4xgxdihSq1lGE6FLm08u/P9Z/bEK08+x6PD3ya6Q/
Gs6/UNcGd/Nk/j/sncd23Miard/lzlEL3gzuJDORhibpjTTBIiURHgj4CDx9f2Cd6iOmqsVVfUe3
V/egJn1EIIFAmP/f+9uxiO+KyK+OM+dZ1xp2II2m87mKDm4UtBuR+/Fa2lJf2/yv1m4n3HOCB8NM
O5f1hUW71NbhfsVdX7JXcN+qIFFbwoT0tcQg8X7D/wi/8j8T+f97vspueOl/lC/Fy89gleWf/AUf
9KH38ypZS1nGForKX2AVLTD/4O3SiVrCuDDNLf+vv8gq3h+UwHFhcAh3qN4sqT9/RYpYf1CuZVWi
nUWuNN2zf0IfhMryYXJlb8Hui7AT2gm6jSPstOKeT2U+whfOd3YjU2S8RrOqF7IYtLZrPfXB2i3U
sTyL3/yFQ6Z7Lb3IUbuRIMoQ5bYbc6GW2RJ5J3lp6hA5eXwwc5RfKx/QWYSCfKoaNEYqZvdfg0Mz
Z1ltlC3wAavpK8UDPMYLdLtyhgs/tVEFah5yWEu/yf3xuSoBPQfR9GKISaesAJvOk/4YNkpRpJ6a
NwcSICFcyOp7y13PHmq7URR3lac5W5udRQI+QOE59dH2DAmRbqvuHQ1nLJS4iji5bT/p9/FCkLNS
z9oUC1WuDxq9p8FmV/hOW+ob0EsRxfaiZ5FTaFsb+HTmKNWNyEQ8r6wuK/bRwhPz36F2U0Tnb0jT
oyeMo1zId/7CwKPIfza+U/H8hn5N1K7dd2SeNYnufHgH6VXJkhlutc7XZmHttUuFLgO/J8Dw6ZGR
rco8d3dzpcVvwTuuTwTBsY6TeD0oFhRgrybw0qLbGDVqy3xh/qUL/W/KOfXm8fQcl+ml3bXzllq1
86BK9QCZwtw3kx5fVslQgpv0zZe6rWgvUkW2NylMNLSofY3De6YvMeVjd+bI4os+ueq74zXdRWoX
7qEzXPVcN1r3atbNiz4r9I25sBN281bjYAlu5bgjCWkA6eUF07yaSoRJmWxTyq30PIMCa0fj1M0Z
cS2Ikcqque9Njb6k2yFPgG7dCbN4nu2oPPi5MWzGDGC+303ud8hxCJhaN/+etgOWgL4ZB/MmcStL
u+xp2vT7XiLTnHrIalCGew2VmpPkGIeczFmPMhpbwhuY8ikCoruWcVPtx1qLxFPkFzl2PmVWtzT+
wbibkhKOPnm4o8heuJhjx7oYquEWuqcMnXFM1lXl4eCZE3+tt/6TOxXHwJewSiy1LkXxZPbIr0v8
flD7KIy16g54tX1HGEB+7tUJPS6DM4y+GaCeDGvY7Uo9Cdr1zfOoFfWl01j+vm/x7DjV0D1JbYJZ
YKTeN19m6AYBEs93bpdHoMR4gXHsqicdEuFWTmV/l02EKJelg1i3LoNdpnlVR+HK8c/Nlj70kBEW
7BF3eZvXbXElu7R8thSfbDHU+oWnz5kVpoPKgBOoSWM8lEhWqsnXnuoSOu5QmdQ8FIxOvv1spDvs
lhjxSUWo9xxpbtpWvunRqOP5ro211wfeyvWHYjNTi9zMqTWcpT7a+CQpr4ooes51udFGT99r01VT
ewM0BTtn4+2me9wOPwY5SUxJVrVtRn2L9ZiohQrDhVXhB6qgt67typb3BmZDMNXrzkNvWeEXGLJY
Q+oVH82s+x7pVv+jT1qxHeArUUGx7TzSxnPbSBLtIe9cP0kv2lgriu4o7DzF8hjj6c1U2JFckuJl
cyjwI4aeBF4I3zqfAah+s9o8/05+hvvs1JV7HXWJfdZQM6AacT3P6LaHuPdXQe9KWIhzsW8au9yL
uWUfZLFRuclS51vfw3jPJEdvMxK7KhmDEMc50so4GR+7JLKOFRu7plPuOsLOT5KQmC6HhnJqAaXy
IvDz5EsGYuXKaubxMkrL+HJgow88xKqibdJq7rEcup7SqWZtnRpG6pRe9JF37g9tvZKyejUV8Qs6
vMaxo/Q7iAEVqkQmH7V3Mi6MTRfoN84szyOBuWGCyEn9s8nXXSblVssxBNXNl0Ym69RyRgTyRX9e
qca/bol3CodEjFcBkpKVBgT1EQT9AB1crxbCLUIuYWQ003uCkLcQNvNVrUvseJHnkaFm1HUaRuW0
mdv5W+HYN1J0QLd1ugkHUQoTmG1ivY2eE2oFzVNtGNXNMmeS8eZezrY37p3ZoAg8kEHiEmuQVimE
i6YhEoGw8XtUZlsvdY0rv9Aw/ktdfqcOX2ynjoyJIFbGmezTu84OFPBbaFHoYwoyVKYen6Gjb1Tr
AYgxUWmXoxaHjF8BPwaN3arq9bui1erbsZMuKSXNs675BVX0zIOsEH9nntrKBs8qbW8L/xg+BG8I
SnNNQMd81xvBoxMT41tVCebcgEPFWDzFIoWaYIPghL6HpllX7XVsIvjtpEQbTD5F20YXThqrr0QI
gtuKMYRZES1Ud552pVdUm1r2u8jAjJmUAbRP3HmtmT/YxRjvGgxEq7Zp5Na3cxTGrJX3nAEfIrtp
ec2dTzXUuxun+Xkep/xu7LIGMvuEoXF0yr09dsm6lkOyHXQwVOxBFEapeG212c5Iq/oYy+HYBdBM
jcb0z9FFBis7lepA+Kk6T+gi7Ythatew3kEIRD4/dFIEu+ArDlO8Ax1hluBGRzAgjXbj6wO2nF5V
ayuLrvLIOOYLZ7UeunGb28CzfG9sz003gh0imZhaWqaqzwEuy3mbDfYzYtO1lY5a09wmCxSdBagz
ncw+s8bEHpOVleB6X5nKWJwfXqR7j1oRo4+2/BGVMSja/qUjEuRKBfVVZZiYU+kSFhg2dITaSJKI
+BjR5shUq8K+TbKtHZlQekf7yehNZzd1yV4GwaXpNTd1lU1rY1SXVm2Tihgj8XTdS5Ldt26qNhUS
X+DqKxCKh5igCWohPiwWo9pmEx2a9Ill9QWEL8VOSfE3yLFuMCx8CjWtalr2Wsh89f7YzREF6ihZ
lKSHClOnpIbfje23QcTJZTwG8k6bkmu2orfpaCTbhEbVXstrfWN2OZU4i9XO3RRy6Rd6EzOXH+Xf
mjox7kSfA9Nc9mlJNqzMKXIenAmQDvlHmEjqIbibTAAu5hT8cIKhuhyMjklG2t8kQP5tLb32Brkp
ZCE/6sWVoEaKE1/vhxWxaZOZbAKlUjSIBRvvUAy+4yADr5N0vmzb2Bw2vS/r/GjTBsHNMkCux+Xq
yMw7aEGPeJzUHqUdbJVk41MeTGnwTalOUR795wei/xcQ+/+3PMrFvvdf49qPhKO1L6Qx/nxeerf8
/XVgMjnfwNR5JzrQcV5SVf9Fa/cBueNxtIkJBZS+eCz+fWBy/gDg6iNYxAKpQ4LgX/11YNL/QOGC
rPG/d2D6eFyCbUFddikNLh4Pjk0noguv0PGFwKjdthWeta5xnDsA7v3Wiqr8E77Jx9InV0IpTsWL
mrjtckQ8lX/WriWcLKUTP3n1oSn7m4yjDfPivU22BuqY/U/v4frPWszPIWe/Xo5HbuDaQW1L2hnn
yg86r1zovppSBzjQYN3bkR9aHKxWqQEssFLF5ZwV8ScFquUv/rsmtPxArsgbpuUMJ9Q9PXqObee0
auCKCQx1Om1NKMcmjIoq+PNb/C9dgOZHUcmfV6KcjWCQkcB/T6pPDslaGTGPIMooZ+6X7VmYGqDP
ETrH6qw2kvzc8br+npghwQoLTkpNd/ylr6Mtnkvl7qqa1WDlTdAnkcFd6XYkQteMDhU7nltnKJtP
zEQnLYDl3bvowKBzLWOMJ3RSjsyoDBlFEBfbTOsviZ+7UGV37cWBQu4gV2Oij5sRpTNtbKMK56mb
PutBLD2GDy9nuYGAbjJ1AT5Cfakb/FSAkjFH5brw8y2HTyxJFXPqec2atQ0k7jJPq0jsjA+BAWMD
LtdcehdmFJzJ2HnR9em8jqW2xg/8zayNz8Thy08/ubMlNtOjMeJRtHNOPsHUT+C3e2W5RejkDCE7
7hq9gUWWQT9Q20KpNYelJdpohYJisjelsK1PJDeuf/p4mIjoTDCnoMi0+GhOHk82ezUBK0G6Lach
ftMysrZmpZwE7yAJXBppMESaLrlcVVqUX7SovY8mGqERcUDVqjLxZ41i5rlhFbnln4kzfUn8wp5i
Y/8f74clDmxYgsF8vpBNIOr7mswwtYSHyWhrjpZ/b3cRberYnWzW7tIcJyBsmYffTGWpCGsOgsMF
J3EWycge9VdX9N54G1uF8eojqjxWEaGGK0NpwZe2Sfunjv97IhBMf1UwnwX7g5bWaGV5hLNK1cjr
rEpLE35HpLadyACSD23JccjtllqDXp2jCKiO3qRKKIF1N/5IZwtU1uQOUYNDus1fOpxDj21eqQPT
UA6FSsp5V/WFws3aaMBhvFo+Uawxsp2KdOWeORBq6VNm+cFzWwvfl3Cro9+VdTjmmvhRcrF7yylc
FyuXX1wkjYG1Kdf7N1MR/bDK0eoci66vYbl37YXICZlc2QLd46pQSCxX6TiP9Y7DbXFhtV7/lpiT
2rtaHTxVAWlnZBFq5XPludGxmoPp0vB6igVGYR6KPs0berU23AsBuIQGkd/j6EMafpYkfUc0jl3D
6ykQIm07QncwmZWDI9dFQJrFqnGDaZewPQM1Ofm2GfqxGKl6A4oK5i6Hf1+Y3atIE+0qHhyhKNaj
xgyzGAFpSFVNR9ct4XohkMqSfsuzXEoKNn6ds7LR20MQp4If6fg5OzSOJo06NK1j5AfBcgJKrUe9
y4bJ25KDkK/HRnDk6ig6+Fdmmqp4b9LDgXFp5ZxnBxfwI6UVA+m41T/YsZPpgHo6+WLaDds7kgHH
5ixvqbGH49yr+HLukGZs9AzmgQT/dRPltgioTpXafVz7EuZLs0SONEQjhEM+QgJ3Zp9IOAIP3Xlb
esKst1HrOTdSU1Fy8ONhIuwyLd5aGFk/fDQf6AcaEg7yCA7zrBNk2Th+f8mDy97acRSho/zrSFEe
sIr4IfADMBal930OqjsB8/nBq8r8XCuCYZ9afo50oxUFRMHWvooEMEuCBBWcgYYz32iRZzVE7o0K
0LcDPzdDJw+giNmJtSeVUK5VYWfniYf2sxhsB//8CO3THhbsSMaZCuvUQ9fE9UuUVU8onOK1aakC
W7a7AP8jb8M291WPfZBKMkWE4Sra1QbGnK7tsTtGPjD8zJ+AFSdIXAxl39SjPPMt4Z1PdmPstSQZ
NkXatgcMMTYlqRZQp2Ucay22Qs0crkjpujDMWpyVwGDirJSHTG/p4CX9DADAv9M8FL4mOQV0M9h7
V4V2pQO6XjlGnIRIYYzDNHjloa99cVlI0vUs6pg5hsXh2XTpJVWNeW1O2RsZZuYBAVjBLl9z7jXd
EIcMdd65zPLXJp6nS72y5jeZGelDybz53HoljoG0KzdjX93EyULI9Epm8rJF9mwsZ5qOZ7IRXk9s
Zpm5uykb2l0Xjxofrs0nVo3DTBla0Z8TWLXSzVQWTwieLfLL0iuTeJpNJ+oAqKWb+OlKz0t2bWaP
G1YY0IVTwNIE1QX3HLnsDXGixLMY1KGdOC4YVWV75LSe3OboLjwbVnNu2myNcGi4Tg72GLSf89RQ
nAARAzsidcsxJFO3ORsTWFR1aiL4mWrvYCmsshOBrlVdpMeqTG+mlGAahKjsIENhty1ftJiOY6GG
t0TzraW+0O10Ezd5n0nxNLRWEC2d22znCoOsmbiAhTvFaycgSzUW3XcCE721b7bNlZG3otrYNURq
TmLDW0+xFw5BsCByZoKtSXNkW4FaaIFe2Y+S7C6EBHK+sCV8paoM1Jnh9mjeAjs78zLPQujeJ7s4
RlOl0d2/MACsEe5SfcvRCl9Nhg9Usp5nTlvzbaDF8d7XOA4Otcu5z5IzTsHATi+aip1K7Fn2Vyx+
6rkgufOsqGTw6ra9/EpQ7BwGnpNhjtNq66In15PFM2Vd8UkH3YnScq6bml1hlqX9fa3yeWtgE6BC
U5Aw62FmG6mukXgXq8NE/he6Ih36kRnV4z4GRrztZVcDGYb/BGHsS5vE1i7vhpl6Q6u6I0syR0+Y
6ysnbxH6lgVQmhTsjSsRzDYJqJw0LXM6Es0rouuzsZ5fcuE5S1kRYhA/oeak+toxPYV+Wd2i1p93
emFdW4OJYy1pX8phynZxY+o4u+sOEEMcGmPaXs8JWKRkuqs6WBuNML/FFjad0ZybMKkyZ6NHudzG
hrHuNEVdaBTkJ2XoyjEgvqpiQncQyeAQEYg3B+OZTRE4NVS0q/JhCt2UdbsAn0wHs/xaqiS5piI/
QRLrtR+ml93GlbOKg5m6FcqxUBisbRrU8R9uI4xD32IbToMkuBlawBx2irp1DaDa5/zeoywM6rwF
lsFEVdjusM1Q6NGSNF4p/g4viZkQFaOcTkLkhPeVSMb6CkWE/cxuwz3OfF0o8kw+mb0csuIh1fqG
2rs/3gtSata0aqz7sfCHhoDf4Trq4WGHSW635E2Dk2tjwC8DN31X1On4NWi1lIpLmw/EFddpek7m
rHExwYH6gkQYkJNBogxqZzISH/kSIJzSXWlXVPeaH7njM4QCDAjPszKSG0Ob5C4VUext6rJiUhRD
bkRrhi+hdeloOaD35p7AOjJkUSPZqbWI2wQxrsT+IHnecELFxmvmcYM2TLXmFUaZ+lojZo8CYNnW
QLo0CSzZkWazn2WAPlU1KZbzNEO7ZHQTWJpOuNmjVVaAmwjX7N4APYFRmjRJzDF+jBQ1odOJ+6JB
eJSRO02YcDVsnLlgFhKacVGiRIEtOdf2WW7FXnRWl5nsdm7ZOpe+n2bf3cIv4jAOEuvQuT2KtDZB
jBBDJAxU6fMVsj4/ZYvevbP76k5iZ7BKVGgisfHXunpfMWXp0ReVS3tXlhGUWFRa+4kkk8uUjtEr
1TB2mKC/quCrEpP/VpSN3DHK55vJA5dVxRYwLNEtDC7pwh3huze2YzQiwW/zAnBEUc0pZfJijkNf
5eo6M2N3vE0DXwHaT/WSJdB1NrHXW/zZLhvXEsIr/nZkLeHMLkesB5NJpu6z/CL3/EzudFHJZ2Mi
XltvBicJUOj3OuScLGFTm1hVUj4UXiG/eRytflBVUncGfa5g0xeiPfhGEzgbR8Y5aLVW119TCqwZ
rQ69vmviqgDnShobdeBgUM6aeYNVWNVQtLpI1bdNwYDYKWq7x76RlCibUhaU56YqNI2ke9YSM3ju
+Nv47XS3xJyH9d/gjHCW1gmA6HTWdoUq+gtvarqnjgQhUGHd3FAW1Uf5KBSGaDZVA/IwMqCkQwU5
qOuDbdUxSp5ytuZ1GcnRxTTmsBFrZ+cSCxIZt4SzuaEfLMm3vFrA5e95uGOdqGjlJUtOLjP8Epqb
WkuCriVoVd/rXZEUj6R+ZQf1nrcbSPwXq0I6/WP+HsjrLdm83hLT26CC0oHm0ICblhjfcgn0pQgJ
zSweR3QxPfwEmZqolYiaPo7tkgdsFTAk4/eUYI7izd1sTN2XrF9ShFEyeW9mACQ+V8O+0RWnEKl3
D3IJIPaWKOI+FSm5w0s+MSL2eWf6FUrSOKgP7hJkLJZI4wSHD8SDObnMl8DjaIk+jivci9EShxws
wcjmnxnJS1wy3gqdXDFvuPnfAmHVo9S8V+LH//0/3+qh6lt1+yNO6+pDsS/4bYHw+qV6KT9WB5d/
8K/qoOf9YXDw9rGQUQNAF2H8uzpo/UGlgqoAWU1049+VFv+SUwR/oIx3qAtCgKKUhqPxP6uD/L3A
M5Fa2hY2C50gm38ipziR7SwVu/eaBP9Z8nDAwXysmlSOF9AaeudUJMk2oLp3Z3pq2s+z22xMX5pH
rcStMnKSsNbREnAWLLV9Ry+yC0vTcwhhnQ1jHaKaToNx1/dxA41dkugeMO/t3IS/E2OvQWotq8Pv
K4Dv1o6fKyvcPd4BMoBMnKbL/X+8e0IHkfpHgRUWmovWMYnS84AOFDLgWKWbvnK+1BnKbaUy4iW9
vEpgd1IFtYThOLShUmeX+Um1HXXQ7xkPQdpDvmr6Mj/r0FktpQAwrPWtY7rNM4dYFuWUFSJatLhG
ZkFaNGUWrJkiEeNayXieBLraRCy4mzLo3LCvkvqoj2W6r2utQ3Wn0dsZfHNL1zM7b8tSflISpZ78
odK0vEMGEhUwmD5Les3H5+G0elkPBZUKvy3lfSHSbljNQxOfRwHGAZVa+XOjz/A4hnZ8/f27OLHh
LCMJFw6V0fdK4EIZ/nhtDqFl7GO5C4eJ/8yEAz/0xaw2tZ/KrRARnFWw6N6wVFvG8VHjqH1Gc+rb
72/jtCiMOshDbYQ8yeYJGNZJ4bRO6OWM0u9DjsKA2haRgD4Vb5rnP9pmOUPEbNPV7y95WhXmkj5A
AIJgMHkvNb6PP3wUSTT0jdeH/gSOxXT957JpbztcY59c6Ne3y4UoPWNqdmB1/6LzFczuzuz2oZ2x
ugLdQc0doX3acqa1N3ShyMJpffMsGzPnn5Z3lx9J5ZLxBVoFYetJeTfizcZCDIBXo77elaIRIbLR
fON3MZ5Bvb0XVQTUEBlPZ8yPy0Hjv/Hjlwdt0UVZsmdOnnKnxW6O6qVHpRo961H9Ihv3ObPYKDe0
sqfeoAzu3v/+zaJnO/mc+Ix05mzUylA9Tod0Sj6zXpEIG4qpcw64xIhGyH3x8Pur/Dp+2GQzmWON
Qz/HHPxx/AzS7rrKC9rQI4lxowIy5JXqu1WVkwPw+0v9UqWn70hdy2ZlAQjuM1d8vJbnTsiq6GIs
qZXnxJ0+NIbzQ+PsBm5RxxKatShuqffMnNvNvnv65PK/fp3YvZa4mnfjF6CQj5fv7Jl2mcXle8v8
3ub4dGT71dP7r1Y87A08kjWJi0gNXJiU3p2uBV/Bc9KFn8nVRdW1a2JyJwcfYXL+WRTA37yFD7d2
MsApgSYjmmreghOcmVVwHdj9K69m/8kjYL0/GVM8Ak+nHWIxPTFffnwErkZ8bGYCOs9seechS/dr
67FYDnj+MKBtybaJniC+QwbIJlytJkkX//f38Ouw5haYoFk7353tyy3+1ClJ2Zpm9SAZBH5Thx7F
TtQwoCZ/f5VfGg60PEy0msHSpAOKdbIW6XW2ZOCNXCXzSNLw7vuif6xYbVv5GQTm74YVHxAtQKZH
55d4yszG+tI4Qxtas2j3c+w9pzViJHNI7N3o9GC6fVN98hD/7ucRusfkQOEIXevJewxasrhk1rWh
LYb7GNXCyk3a1972qKdZ33//KP/uswXz4EI7B+tj2t7JZ9tAdjCpG7ZhobJiQzVFrh2/Lglqp2yU
iGzaiR5S/dT7z3U8rXVKM5+8zb9Z3nHQ+zq/1l787qdREcMUaXrTN23YuvZlwBIPhWnMtmQWb6Qa
fihey4VhZOlGpvWOfSsajFb75Jn/7U1A+GL+11kHgJF9HLlUsusG4kUbOrLGGavfKsO8VEZ/Lwzx
yNaO9GnS4RrnzU6ClSVrtu3/2fm//nNj+XPH+cRDuuxxoERyZgRXjAyaUf3x+mOZlUPcYTsYu5H2
xqhdBLmOpSrKkrB3qm1nd3R60nzrNoEGBqNHFppYDvl6JlzCnqJipYw1YbrZKmo0AlOBKMHWrD4z
oPw6ONGXoNNhR8JNGtbJ4NR96C8zDXoWLvshHSyfGB0CC+iX48fSPsts+XXqZCmh68uxEwYK/smP
T6WbTHfos8LAzdeN3/M8vXOsGkWb9tn2dlGRn0yefORcTHfBuwC3OZlTsiwycpnb+qLAOmiFeJ6t
3MYI210THNKSc4CsJ24VCsuyorULpZC4gmkvSiCilNNXlWfR6Eikv6ly72vv+uO+n3B3iqpE2+Sw
mUBGedOOvB+7QPGDRBbXQq9oLZHv7OnyW0yR5veD6vRdofoyQVjxqt537qeRINNQJa5AMRcOHKBC
xyn9G3x98I/QDW9SpOiffMmns/+f18MHx8mTg+Sp7Top+2zURUv0Nrvz8zrTnZsujtzN73/V6ZS8
XMU2DKBSEGqWPevHMVHYqVFS9ppDZGVUe0XyOsv0a2+LC9hnYYC475MLng4NLkhUH+IDNjWAlk51
LlJMCZS+XIVm7MXPosnNhcHwYrbGN6Og9luOMIaz2q4+ue67t/HnM+hyYfbE1rJJRJ1/6it3Mr/P
et8nYKxB2yZYhczauo96MkTyqbPOTPp7mZM9+PNb4vp3lZ5euX51EbEDmuvy2TRMGMNB8hn/6fSj
5LY4KDBHeYRj4FI9WeSxN/RdxbcQBg26x0jG9oEycbAOhBKfHMNPGLqLKgbwEVgrxjCgJ+vdsvHT
hiJX2tAXWiqZA8n/aOeKFE4Lha+HnjPmlBDOHh47lzBUZ4q2iNc64M0COGltwz0pqMlPn3G0/2Y4
+IRyLreD8PJPGsBPtzQ0NvALuhFhRsV4S7kXsWRD/InjzS90NJ+zAalCnOJu+/24/2WpRiHEIrng
vpiCl0PDx4FPzYb5XGZTqLr8jf4wQQGBV+blhhBzcij8bL6YKmABboEQfMzylhC4sum///42XPtk
plxuwzQw3FgOEcS/vJKhoHoZD9oY2sVkfXdE9CUf06tJN/Fkef2PfBrc+5G9DZ1pI4hv20yofVHM
m9IMkhsN+zZVbf9iGHOCfVvwtTaKX3QgGgaGxpbAVrS5vvG0NrlCFeJAM5mNQwDgJ6z1ovrilI2z
r61Z/9qLmeBCGzcmVhYEkW0Fc82D5dpJfYWpoNwU8FGO9VTtGrpua1PRiKAJZB6QUbxWmuedQZCx
Xmjsytu+rLnJwV48I/W2Ms3HZrIIMCzmauXj8tibbuccmxpffToW9VXZUVBNELiEKC3o8I9IuTfx
NMnLIqfl0Pt0I2gPtP45ZIf8IffqzIGI01vzZxuX5a1/nCR4E2yfOOJR8vtlktBUozJnCKYwrqx7
J7YfeKivtSe+Dh2JhenSHJ27Pa1BSEHaJyWRXxcYVmUkUQiA+ELxNX8ckZTdUUNjfgZmMDjf/aKJ
HkwjqvblrD86Lcz/3w+9dwPiyW+FNaoDXUK8hkr6ZPNRpnPlJ24xhoLWyeNgCHNVpp5DlogefUvp
oqWIcBttbRaavHWnaHoqNNjOSQG9EVyT+zZmBKfQAtKg8qFQXmkFVot129S00aJlNst1JW+ppZtr
+lHolD3+kO50+k5YtUFrd/jMdPnrbEJAnIOQk3xwxJTuyUddOEoF7YQGym6hC3qiTa/bIPWvfAGV
W7pJdPBHGYe96RXmZ0OHV/Tr4KHowerFHQQkN5480MSI+hh1Tx9GCZKmbZ6hZzAcvzyYtU//XwhX
fCHFriN0J5begZ6EAzeq1MqryCmr79JP06e4Iu1+kml6qDpHXs+RE1FBygf7nA6vesZ4ax1MMb4V
gzSOWeJ352ZuFEd/Mjg5NVEFQ2JM/GDfD6UkYyFV9bVsnC+VYRx1sE1706ztc+HXiEmm8mEOyhcL
AjDfXV8frK4zn5BPeF9pMS0087q4rKQFEQ/VDEYbswGVQ0QsO5aAPHFbHCfb7Px11AxlGYrStlBC
F+0+8TPzvtY9CPGjZoUz6+0eD574kvS6scsiIr0K2morqxIE1aYsM89JCZGFuk0Q5ugh2pDuFvYs
MpuzNTE+wDuEpfMgSjqdF2lXdFeLhKdY0YgH55IR1rryunF+0fJBe2Gfbdx3k+W8OLKh1asFOau2
0WEIyHpDfJE0azdzM8mbPANb4VvRfNB7er14XdWNMUY1UBeNqNnO9KiTZ3QUE9Pz6D4PSA41a9SD
eOU7sxOKqq+tTQcn8djGVJO3eQNDF5SsvHSEVm+cRI+bbSYSsjkiTTNd5Gc9z4KO0X2JCQV8Z6yL
LxguxLZryprsXksLjkZqiMtukNEKQGL11SeV8txB/bUFXeVtgtg1V/6Iimx0vT4L23qJQhSUdQlA
zkFHUTlFjI7sYV/QXQordE4EkON+U3mW7U3M/N/1mAASunvuWuUkiNIIS45FKbMzZQOE97J0oocw
w9nRM2vd6SVDTaGGSIQBTkdHiaHVBJP3Y7BkDHe+dobn0fkhewXLLnb1GNMlJ15arD1lrh3mJt9e
u+hIdv0YNTDLWg7F29od6VWgtc/ZuyOoyuhK+81ep+0XZnmiET9FzkzuklPgl026s/10OKLeSwlg
jP190SIN0TUzAfcyBhhK4qlQZ7On4hvPZdMyOyK4yC16c3OWEvyeGxeNI6pdL1r9scXehbQGFCre
j2jbteBxQj2thjPZ5s2mqdyAnmMwbmXre1/TwaWpjumrWUMLSNYyV+VTOlRYHbVKXeLrQhRialiv
dLByZxN+hMXoHxrKHzazdDU+MiO9xTchzuzaCx7ViOuqjRx520KYI1ir9pvLVhXRth5RfoyKRHir
N459RUTyTD3sknTNUDYdwaXQ5sCptv5axr6xcYM+3WGnG8DRoJpw0dI52lmvYLmCE23v+Ey+DF4L
nAHJy0bjTLHrW8g2QZ8HZ7qfavvZ6dPNjDX2Ps17L5RxBFnIyOStTMz5myh4mSO+/a1g0rzNqS9f
DrroN1WR+0dVFu6l50XjZTvM3qvJKvAtqEhdiKMyexaQD9CV806nDgZWITv7SGYDUiyOavW5IYJE
7j0i0Tdd2XL0U+nYX+LzoVuVAlW4p0/OpqHy+z1YsWCdpnpz7qOrvtLyMgxQCl7/B3Vn1tu2kub9
r9KYewYsFldgZoBXokRJ3rdsN4ST+HDfd37698d0ujuS3dacGTQwc9ONwMcusqpY9Sz/pUOz/L4Y
ZXThjzH+bhT2t5rlTyDUbGWT4vYOdQkSYkU2fABw9TyYo9OtWj9W1qrSyl1qGndm1nAZlbWz0SLk
syNS1Ns8SBCgp9ao9ittVuabtpjl1dBaMWxkURAsxokBsMcUCVZvRievzMjom5WZDk+5gl8O2KWH
aIjFtRWzfxmipm6KrokZJ/jc1nUtJSqO3IKAkmh3YW/mk5BEWjFsfO7aL6nF7+aNXX7Rujq+aGRo
/hjGHNBNNRQX0iojLwNjtsnyDBfxqE5UJNKYiM+FqvOMYuzza6PodnXr94cqBRsU2sFN79j1Ni+N
6qBTTryOkhTh7hiQRz511X1n2/PXuW6iT+akT3ew+h9ylBVezNnSOXvATVBDE9dywvsO6ZR8HU9z
d2vBQhR7JRDddFXmtNm7EpGZ1ZjHpXVTxnEtdnOf2/cUU8rDjBv61pxsfpk+nfXUWz3k8FF1Buh1
XbCI3EJDuotSfXTwLnM6lxkeDFJEkQuXKm08uoAUldVQTWbvdWYA1jQBPrGqaO+O66Tq5305YzIH
eTC/KxOzB+tTmQXuO/VTOqrDOqxr86aAR/0SC2X8hAyMwtBNP2x7gVCRVPQQdwalwN2g6YvPMdVx
a232illswtEAouzUCejjsHXgSqg/5q6wNl3fbtsEfwoJYCwBP2pcwVaMPzlqnnqRb8XmKoUiv+aW
GW4pjvdfrURJnhM1A6FTjsE2yyWAWWcctBbAptZAVq2V+Yui93nl6klrI09jzNnOCGbOGzXdD45M
7+iPFn/MuUzWAARzaKBONzyZo8RzQ8FB3AhAqub6ImSpYQ5wEGFcbYMi7y56k55MUnqg64fNSHry
PDjYyAD8H598H9nP7SiU8BpxFPmiqtG30uqtm6DFrE4pU+LEDiLe0zhwptCdncbbUoxENUlpW0/z
rNE9LAz1uizBVztxh0TV1MKXVTVr1ZQJzES0l750s+qs+x4r8DZvMg4z+IFFgPJyf0G+g/zFqIi1
0wQXsOTvTAMjRqevnEuUMcR1H6hyv1gg4M3lk+B4AuL1pURxA++iMb+f1FTzVIHIDha59le0zbPo
I8CWL1OkhyrGXj6iAl29BBd6zwI1BV9nGDqHCTGtgLB/l401jDaTnMcD1XKbDkoOcsVoSWBCreKW
k43kCNZlzdVu5fQRmBN7vB0GP0RLeImCnC4AfRKWxr7omwS57gilJzFGB5tnvCJcaW45SNOV1Vof
M2OJY+rUuUBPBFORuL8bRBBtubrjCxwrLlTk39zWrOzHmGjayNTGszpCaiXtwTeF6Q4wdsYBqhQY
oBpor2jWp9zPkJNePKoVCx3wSfvDZ0/t0EWfV6WaGRu7xNVF6bBtCjGKsn1sS5xi+GzGnbJLwVSt
xqFkQIwHPzJDybeswg0pyVVrm9hWcF05FdG17ewTA1EaG0fomxbdmH23FI1wTRg/mWYWHZo04ASq
/emjqkLVLSw+lQKk/ZACbhODWkBIH0HxjQUA0NFO9qqUXtUBvZLNUGzKYheV4+TqQfzIx4zLVTBf
J2Vurx21TDbNJG9bE2ulBD7Cne2LkVriCPt2nKJu2yL+fpMM5XSrzWWTbeu6DK8nwQlq0DC8A6NV
eDPcnut5im+421AQYGaIYMHOeVlNODqgZLOJUPxaOxx0d8bY0UtNM+MybqLqfpCBc2mL7LvfQy1N
UwpYrtmZ9uW4/ECt2xhrUhV9fVEEYhMqCEwBP7U3zZjUO05/sEV9NWLANCLDHgTdE3/nAomY/gA9
vV2q9qJ9DrLnyYogLLfJ4Bbs2kOXTERkEqGyCslI4mSk2rTOMDmxStYw8JHK9LPr0cjFtaKzN2Ni
DAWFip3f+CPO8RizwC7X+fUBV2uIoygxTNdwv2fgfmLYq0MinxR4HJdpHkz3PToAe9km6m0A58Lr
NZUkp+gSxXSFOoyZS8MUazwhpktr1jKvqvXpyYS5vYqdIr7XYxNYR5XpzdrqNUTzAGthBRbkiVyB
n9eRcFTY9TOJG1grq7qgRxLVK9iY0sLTQufj6WYRT2uRqwk6nH2IeB+wtvUAmQ6XTjm/mLFZDm5m
OnAc5sDHQkdBBugWmL9k69h18TWGOPrQK0m5B/w8FshPDTaiFrrs75qSPHcdq/NwXUECuO4LbdxW
SA6gHwJfxFkX9Zw9dmmsXKZSh/7QzSYBQCEUakbUMMHXuJ0O79eH4wfMV0cqs4yN57HPIPBUhr6l
kiVZdBVRk0i1ALXZ6HKASpkW90rdwBk1H5VDMMt4K5I8vkcEDlB+JZwvyOvkn2B8o3VhDqgdLne+
CHPClzRiUmdwxuaqtQobdC+RIA6LJGFNGdyoZt4SYs/Rrim0nEquUW7GVKkQDXFQi8RnfmpVVOoa
w0auwY7WPb2gqZ2nTTZV5VY4iu2vG4jMmyGS1q4Pg3ZjTmn5fWJ7uWpgGVvfRmHKIGqkt99OUDYq
CLC3RhaAMle68vInmKbVYQUkcwYeTviF+lzABnbN2hYHP25LOmPIWZTUuVFnaKGCz3m5iiOQSlVq
uc1gENRJ9CDVGKEWNQlQw9JYnGIwD8gqXdPaEx/nUvlh5XHwsR9k9K1vVXU7d0H2vVMy4B1qgiEa
aNP7Ie2CA+6u4eWkIHaJ/o3qhjiHrwx90JBqzR3x4OhBNOLVaqCqsTxSY1Lo6dNLu61FuTJkna8R
/PPXtdJXl72teYMkpmvbUtlVJbJIuWZ1B5XqtTcaqICKWaZeoLQlttUoUQZ2ycda03HSgny46Dis
8DGtyV+UBvSoQ/t8Hc41OBGKrjujdaBZEzEgLp0XYJVXSRW0j9o0o0hjwn4bVkkWov06pF5NSeTK
UanQ1tIAaT+03ixrwlvs4ZlF6N77YcRSJpA4/haR7D/pWjLsy1KptLXfpOzfvDY2VNjyCyVzuO9q
ze3Dx9nQwwOUiwK7upCAEZko2jcl9yl6lTXRXS5JBPD7GiJ/7ws1cHNKElQgpoegiczD1Ae1G9mo
Gyw15G7vS9Fvc4nDQKbkYKzURQMyLbJFbBAFPiat8KgMYBJL7L6J4yGB1ITtG4rxZccdFTfCuqyT
9robSRe5dta9I/vvAZ16SG3+F0cDGj6lJsUoAHu3wYKupjKCrJ+Zmuve9y8dC8CZ2TbDdvZjB3ua
Yj/PNVe2rnxGGQHccviSiwzWqL4kcUOhuW08m5txNpsV0YLj1W2517suRAKvmh/7nF+WYYzC1yjU
fSCiTazSvCJXWTd9guvwEKDSqyABplJ32JShpWwLdd5S3w/oOS43Aqw6NCKT4dKOKTBqemGsfduP
3dQHElkj0Kha8EpVxbSu0M3HtiMqL2WOtmgSsRWMUEAPmFRaJ9F4lcdo6c1Beu9DHFsZUeawxVri
3dFDlOKJRXhug/gjE/VxMpLdoOMFPKI4CdP0quJGxpuyDsrKjWAI+SDmpEOIMk/of3YWAGNbV8Zb
mcbNQWgEQfMMHpeTclhVuqHYwHnT6dae6/FOjyqw5WWPlohuQGmrgli7tsnoXyIHTVxV5J9mepTY
giQNfucBxROnUUacRVrkuSM82pEo0b/zPcHOWI79ic0CQ0aitlNSLFoH5JZ57rTg9hBCSc1qVYte
fuqFfLQRWVwPWVZeG4D60EeuP0EwjFzLmRLwXmLGDaCCmcBq7iIw/evIkWRmTt8QCclhnYqAfD6S
zletmZ9SWGeblKydWxQJ53KKf1CcwOHRiZ60UekAY4b92krbH52P+EINf2zQSa4pb2q3htZrmyh2
1KvQ0u07aXf2dRSKwhVlF+/AxmXXgSL24NptQMopWrj5gELcyk4jXK+ngus7Ma7bsNWu0jJIr9Wq
Bi9ZBVt1kJ/tQKB6kRM7wAY0rsyxzvi4BnNnIi/x2RLjuBNds+5plF/3hAag+9rxmzMo5X0Rj3QN
TFIXfxbzgTIz/QOE4FBYHq0SOlLV7OCmZtdKFftXbZg636yiFhrAysJBlzdUqKalAArqdVDlCjdF
qJrRU0uRx6SMA079uzFbXFCpMMtgSZDlda/qBMSoAbql2oXPFjWRi4pv4s5iDS6CocovMNKZELud
rebFMaeQ4cKYtsTUtrsc1boby4LQZHAn/0CTSHkoa5n84ZcZjl5pUH5pMpncA76HPWapVLSsiob9
NBjCQ36mo+HfaO4iwoMxYcjmKQIcbtGA51PU6s+B1kyPIo9qb3SS/qmZ9QKeYNeqSENH4c73CXyC
WI0vLXhSG1r15UVexH66Id/B/FxM5gWswYD8vNVRDB8RGJFhMbsaQ1+1+Yjf1lx3+7gaU+qOiHrN
jW5vp9qMgQX27TVyGnIV9FN42/lK9pDVfb2rI4Ooxk4C2qUVTAVaEORH430kcri6lSMotCeiNp6D
OaJQAaLS2fTZyDJ1hAzxhdZyvGi2lX5zau6p2RrKeDUahvNYIeC4rmRWruc00z/mkww+KYQ2VjE5
SJBXhbaiOKeg14zfzGoauSayWXHWZQt1K2okZTRrDB444++p6CFFSkpMy5/Q5CGh+kigZmwrs/JG
RFkAHNv7IOICs20MZUWoroVgm3SYwLcZxYcGZQ6aEMofMgFVpoYlFe4Ms8K50zeUtXeY7lDHifLc
VeyAoq/NN1cl7cfIrvZ8ut33uqNYU6dD4xYhSusqUOCyQPo68KGnVWFkHJCNQ1J7MozLWijIoFlO
sZnHFCW2Pmn3IVVsFylS/0X1uaJbzEO3OjK1L9OI2pPRjdLtCPRMBFvW8eD0F6jMlJcLAHRPvV5Z
K4FmuDWU32al9zhohk6erkN+74A+mSyYOip9lGCbhw5W/IryVX9VBhwUsGHFY9J1zkbtJOopvZGH
RLkBiVFjpz7R2WL901Ymm2m07yrKWpc/E+4pzIenIMzFpZRB76Jkgyz8VIQ7O04Nrt3Bvoga84At
YYrCjLadYBEHqwpsu6cVWvcgdBRVe33qtxSrU2UFADr2ZJ86OzTJR6Sc2vJLXBfWc46K3uca866P
1NVQQxqg8cZurIXFRdaP6FzRJbjIaarh8kKZGPuM9LKazRJFoyT28im4new8RjtrCj+e6V+97tUt
EDJeATsyevunIKOBZlQSqhomd3qsr5WmWsilzlOO0bBMy5vcF+WDwVM90XN54XoiaNEy1QKqJ1Pj
2VzC6SGwTc+qSPVTNX0SkKQOTYFZTRKhc5uR1Zx55jc68AbnPEASadLwpeF93OPTqTD5g0xAbxax
/jRFWLuFo0TJUMfML9UBajXLiaN1xY9Q8iE1NA0u4qzRr0obDatZA/RJcFSfQQa87psZFkhsgdIv
6SCqoMePJdUcJq0VoOFFybsBaUI/6g6TDK6jKtRd3U8Q0W+U9AzM9Sdr4bgFiQcdkicorwDDAwZx
PK5lzOzoFpvAuRDpwSl8WGvm2MeuH1qPZSyfgac/TeCJ13Yd40AYEqgbNAxWbWXnt+lcpqAWMa1F
OOiKRqR9PUR6sbeqSbqzQrctQ5Eb+Ky6NKlqQTNhFAvXJ/yjBny7oqKNnVeEgBj5jPbdr6trH0vA
lcAfOg8Hx8tmYHsG7XnY83n2XZlgDVhpoh2ggyXcC3NB2m2aj5Rjwr3az/2XOhGzi4kIYvdxI13w
RCnRTPbFhnqAKEgszO8z3w4sfgrg+hxML+9/FK+Qdxb6NbAL8O9B6IMu9smMOlMBYnQALloqxuQO
9eShtOZcU4lPPEiOVIMq0wofO1vB7rJH1lBgw4jQwHDOzPIVsAFghYbOByAfWjiWffIgPT8po04t
Nu0kzTvTD2x6FXK4/fm+/wJ1WO+luH7OXpp/X/729wKOZITT6X/++9G/3tZVOvqN5j9//oXgpXCf
2+ejf2x+spTuupeFndR06V//+q//8r/6w7+8/Je4Tr9ti+U5fv3W8ob/8W//r+6+gZj86x/a//iP
fwNT9IvmZDofYCX8xN/CxhF8d3+nOVnqB+SHUDjSzcUojfb5P0SQtA8mR5YBNgHrVo4K/uDfRJC0
D7oARAB2xVmw9+BNf84pb/0LqMmEMcf/+PfvwM0THx+DPbuAnRcDH5Dn1iuMvWLH7WQp2FP00Nav
NT80mzXVmQexxI27DJoldLuIYoytBAcxVR2e7Rmk+VKZk8eoKfuDGtFJCmp1Q2kMqihyeOIG8l/Z
uY5dtbssAUKDk1Vq3PZ2Y2MZb6Ln8q/alDf9S9129ctfrp7L5i/bLv/xTACdn+7R/4UbUDO4I/6O
yX21BR+eswW0+48t+PO//7UJhSXYNCA0HGCAy24CKPFLiUtY2gegjgCyBPBl1Lr+vgcVIT8sfAg2
IXsEvKzkxPm1CRWhs3dhEzk6sJ2F3POntIv15Rb+7Vpa2CsLPBEaDQ+h0Uc4vpaCitJRZs/iUcO0
D1kRPL2wZ/Pn8kcZ+aj0tbDSaHiRJcZDmRZo5M0UGqYIdeI9uoHVsI2KkhpdBmkPWc8hm1cNYjK3
OqLp1pokp0nIXyfNIpCaiod4Vr7WfYORO/o9xTdVzgnSogXlb7IzqdxDt5nDla+HJLNa2k8lEFQj
/JGZpW1Qt8oNdF2QBLK3GZziW1qn2bZqBxpfA0LC3aaMqkr5gsmUc0Nvs6VOQE8Q3FhvmbBTiZaq
aZz/ei7/0w/55PRnBnXsgiQHP8A+7vgTIE7Nyi5CJ+IxVSOSQ3qY6yxD1Oa3PfXr+Pj9uOBEOlkn
nWCF3QL8ml10Cp9O67TtqjISjwunnSu7qLejbLotoIBwI/tM2b4/3hsbg1cBUS51oGEg/U8QPp2W
5dTVjOnRVMsJKnHRfxmljc7p4DuVSY0qwRJeE2gYVQECu3ivWEOGomGJo9RY6BtZ0npexejHfs9y
tX3x1cKhjoW7sLVuLVo4FJwL/QFVBDacVlJFp+pi4Dcn5VRsIuDPANOHutl0GPh2a875pHDnmeRz
hTQDkgthaeVgADI9vmlE49A7lOWkoXLpXysOfnSuqZflBTlpdQ8aavyK9LCFe3TTyWcjMus/9CyJ
KYWj+4GTT+8TDL0/g69WDMCl1BaBcU2Xyywef1kD3bu2G83xsQ3yP/y5uAgU5mbWHAQg/eivy/Uv
CA5uypf8oa1fXloO4v8Dp+9CePjnh+/quf72/KNofj9/l9/4dfwazgc+Trg+wNlh4fx+/PIjKBs2
R57A28EwdODif1OOlx+IABZVd+iai2krh+bfYgAI0mRWi3K8wccO7eJ/FAPwUM5PEB0QOhWjmpNk
JI+dJmfvK+vYEJdUxYPWjanLb+bE8LsNoTd+T4qvKTMdomiO1g1JkrIOdaNuVxkFqEPYTs0fxoxS
N4IZ6fDSK3O/nutCB+eGkA59cimGH8Ln9KzRxHgqjDy+qs10lt7Paf9XbMD/u4EAZ+A/34qP4ctf
Vs8hxPuj3bjEfX8j3msfYDeQxXOx40bxe0Rqqx/YoWxUXGsXApf2j2hAsz7AIiceJXdcfmf50a/d
qKkfYGfC2F+osJAAYRicRKDvRaQnF9mSo9sQFohIuWoYcDnQfsOnG/VAh1kYpUfbsVgbckCdpzbL
MxfLKQvjr6MgIEAUbRj4Eh2PomWFg0SJVnppoynohiFUlWAMB+SB7iMKEplblcEZqvCbb0YYpi4C
BdLWT8aci3CeJ90svUzHtmqq8bNTVMy/f1vuN67oVzh7jEZINIwlCoB7BP/i+NVMBz0428J6YFZs
88C9MH6JRvqzs1pMHxsjHJFrVsPDHOsAYGknKeqon3nTJZ78PU5gETUCQ8wwlhLD4hB6/AxDMTvU
2FDka2ZFv1XQfKMIB7Vynfq98dGOWvtuGjT9fkbungotTpNWp9KLEHlH37yyhjOT8nrqOXcFc0HO
tOxSNu/vm6p3FOB2uZVTf0pq+FGKDmSkbtfvT/3yV36LYqHe4bElVaHyf7ZJ1nc8ihLhSx8MAfgW
AIVreyjSg2rSpKFxXJ95oVf7d1HOIGTmc0Tdk9DoeCjdaDXRqNTMdLwVLlCVGD/BHBag/Yv8SR1H
5YcI6j7+0y9I7VqH6GiwjTE2O3lBv4rNti8cFHAi3boBJyTvrLYDrkkR8kyB7NVcIgpCiQoLrIW4
Csb7+AUDDZyGaEXlRSznAe2yZJPaE3b0aWWfeatXm+PnUDosUjQx2Ksnm9UvnUQfm6HylLYBbQ//
u1Gs+ub9vXEShxkqg7BWFHfAy6NrcnLHxrkG3SQuS8BpTrpCaSzZae3Y36CRV1+lnWH92QOObI+I
j6FsQfRgnpwCEUc8DZ2xWgAMt5qMLmc9btyF95KNyncwW+dMS9+YRfqIDMmhbUsKGscL5kfaMOfg
06jimgGKiLGP4ig9j/en8e1RYLhCLTZV+dM97bfbwcKYIjMBY3oCxRWqs12zEdDj/zujMIGLBTPC
zac7wopasuhUL72hrvzNFA/fRmE1ZwZ5VTlkS3Cf4tdDxmZa5DgnM4a1ScWu5F10dJ0GgcCbhiYZ
hiPiY0aGcUlLOtlV2ow7TtpFAGTgDRQgbt0/P6cWaR3vCSuLY/L4ObS8Tw3NZ+WAyJTrJnXkFgcf
/8yGPPENYyPyuiiQLKZ20BG5nI6HAQVv2o3gddGlKV27pa8ch/1Gy4aHKesfQ/JK2tlyJeENB1G1
90vxdQRoAG8VTelCwBh2gKP8N96dw4z5pw6GrNDxQ+mo8PrQaUtvkt3jEuNu9Wo6F2y8tWlROeag
ZtcSeSxnw2+bVhp07fC3LD3awbmnKAsWV8c/4f1XeePEhANM/WSpHGqs5vEoTWMnBc3O0vPrXN11
CZagdPqrw9jgt/r+UEs55uiiYyltk3wGpN7CfT+5fSYWA8ngrvT6oiV6yvGWwrUud0tQr+tuTBaN
3Gra1OpUnnnJ1x8N9G1hINKBkM7CqV4e7be59M3AJ1kuSs8cmv5L3BmIfYIX8MquKWl6RcZFZw3F
C7Am4wpDrPSQ6tjHm77xK9f9pwWXZdGO5oDKrLTgu6sGsiFIlBw/iEJpF7tT4DNaUP2hqvgQlVOf
bvzWl5QGzto0v7rwmWU0DqgH0z1gtJMpb3w7aDKUDr1YzxDxhi0Y0DFm+17HfouIWlYAws/ocjy9
v9Sv9i7jOsQzVPuoH/CFHL9ma5hDHUPF9gae6cq0+GoRMzfO3I5vjAJ1XXVQ29J1XTonX4jiNOmg
AXfxQpS3XXqGg1vF/Zf3X+UVIRn304UgT6mdhs2Sjh+/y6ApSorSYY4/cPodw5Wb0YQZFUWRsnZQ
8XSTPr8NpQITed7QOKLUh/F4iK2YJpOcFjsAu7HGlbjEkPr9R3v17S5PBjXQsUi8TNwPjp/MqJzY
7pDU8TIsPwBWGQMiN3BSsgjFxveHevXtngx1MgmdH/VwX2Y2kjZ2+1nUNSR06aw0LRZIYgfsJY3v
CZr6OefINxd5sc6jYCw0Kg7HLxn0szaoHXxWuwZBk5tVSGssNM5M5ZujoH5GCqRio3rKr09kKSGb
LBu26YQnYbe7cvY/vj+Jbw1Cr5IkDk0xQd/t+FVUxagilU63VwsMtmfA31jaYDn9/ihvLRXJKURR
uu1oxZwcMaasA5B4MbuCuxPwp558Dv3BcCdg2ldg9czDELQ9nDUFZaT3h37rBU3CAQqafJdcJ8cv
iFRH1KHri9tkrkcfUV0FClIPxu7MKMvpcXKIwt9clomPXqj2yXc/0liwRvTEvbRT2qfKtqe9M6Xd
zq8z5WKCrLi2YVbtwywMvVax0murgYKQZeQAYDEMckWzSyc3NQazdGN7tt0QItmT1emfMz2d7hKF
yJfEvvdMreFcTqoKggQ0hRHM3UGCNlrl6thhV210d9LS+w2IVzzH0l69yJGVxLm+xjhYp3crW7zn
UUONYCgShiQAs70sHZPrMptNd5oJZd6fnDcuGA5CbhlqITTmTkXNZgRHYVJFmadllXmBitwA0LJD
xTwArVsHevj8/nhv7DZ2M+WJpa7I9bpsid9uVg0TtgrT8MxT+kbxDNnhGNWjrxwXOPLhx9C5Wo8u
cpbjbf7+yEuQdbILdEJtzmWI0VSlTlIHBxHbfoCH5804DrgGdj/ruZtrF9hG/GCy4zeBldcuANdq
VZSlOOPO8sZePxr+5DPr+MJKpWtSD/c+PKUK+ESjWY9nIpc3lnMpAtNLY9UQijuJNBMQeqXfGIxC
T203EnXu4gA4poDlugXo3J7ZPq8nlZuEzgk6mnSFkFw4Xs5ZGYmoizD1Ctxy3TwuPg8cmV9sOzbX
Tgf0LSlC/UYB6oWNVm/v31/S1+EK1WwOLlrYiyjSaZ4GTUPtC3o2XlwlN4aOYEtagu+DOjResL/U
a8gBZ07Ln2fS8TZaKugWxzGIH52A/viNO/SsG3BppVeIrELZP8rxShaa1ocuE42Im95GwSXqu8oE
YFdJDxCxYXnUojL2lVqNC6Mo+0Ye6+CMmRedfKDcgVWvVqIavwqnRrkEBaZotx3qECC8oiao7qcg
Ch/fn7ufYpSnL8LSEVnjZkz2cbJ0QlZDEAV+4VkWhJl7amLDix7V5XAxol7xQho3OjdT0+FlrAUd
WF/TgGu6glcL+iMLRufTmM72urNG7gUTxOOXuhG95VI3VJ6HGKbjSkzTWKNKb9fGSu1aPVxb89Te
q4liQQOHloM9ZuCDdh2HHgVB1Dmaj7nRdnsQg8XXLrAgLJd2ifNrMDT2DXmaqyHGZX+RgW2HsJWH
8GsCdP3l/alZQoTTmSEjR05maUNaS7fk9zMqM+Ykn9Ho9rDn8C8aQrLVGJjyo6SueWY7vbGDHYSy
NENSh0Kr7WSovJ8lcmJIOipUafxgvBSDY6MwnD/iPoRIeGOf8zZ6XblFkGXJqxiPdi2QkOO3q9So
CW0I6B66NR0U1sE/TMjfu3zowcHRaGT6CUrTY1bCxK9rjZajhfTC+1P8+r2Xh1hq+ZTf6O2fnFMZ
AvuJ1viAFZ0lxUghAR66arb3YgzmaZVZgbjAw2/+8f6wb708YQ6YggWuByL25OVN0w8D2A+Z10YW
VkVloQImtxW0curYHYe2BcYd21+RD2oAzeLAG1fx7L3/EK/PTA1ZIGepKxFvEfocL4CjhHWmhjNX
YC6RZZcWvnxR225Q645x+gyh/VO2jy/isB3wakmsM+Prr7b38fgnJ5jfTipcagmfK+qeEdSy7w19
bs7c82/P9G9veRK8Fg1BceXDGusQgrur2jm+G6EMbKJ+UNzYMMoLFAWsrZLIFCh7sRj2auaZK/+t
N6VHYf4sUXL+n3xdbUOdvtfUZZfJ8LbpdQTGtEzu3l/Pt0cBLPVzRQnXj9czDJKhK2uiWMvXVbcV
mXYLLdI+88W8rmyh5wjfB4QMlw59teXU+i1ykr3T1LpdESzHWbnK9CF8GJupdeHQY1psRMjEd2N/
CwnWuMpztIQm6Igvtp4i1THi3go/PNkFE0RHiMfxn45ujh/uJMTuTIDGjmjYU3aBiDqOOHcKCHn3
/Zl+fTAzimERa9BCNlGdPp6CMBxk1QmmINfL9EnKKr+cKwgzsR6eKRW8jqMYCa6YhdQvTcLTc8LH
cgNxljTzpjkSoFRzKI2WEwK6qb+2Vn4u0zs33MlxqGhcbVFdMJya+mvU+xYuXeDvSeLjvYPGyJmJ
fHM8arBcbuA5CcSPJ7JpoWVEQNo9FdHVpwzKqqc0oemGldVSWi/8Px2WMp1AkYm/uUasU+HAwc9M
O5gYDyAubMsB0eIEoZm1YzeTp/lD/+fHk1TUGYzwcEGOHb9fnjdqOEz0yMIon9em2YUb2yie4cQ0
F9acFdv39+UbQaEGxBLsKwLNQHRPhb+VoNASv1ASj3JBv4hB/NGWJI+wn4ogv1HUCJAw9ioiSi5j
pTrAwnLxLnJrkWyVIrgsaKK6SRdvIzPHs6TcyhSR59p3w1Q9F3Esp9FxcLNolLNxlkz4dQdFgKeH
SyQTL9HyfIcRQr/2fWMbDl/nQG9W9tQ6cG9t68xR/OawtBC5fIk2qYwdrwjyZQJpBTPxpFoPnkSK
naQ7StZqE1+hUWceAmtWqZKZ58Rp3zidaWDSSgQBYwL9O7nt+qCYkU0bE28aMMZTSjyHG1wyzrze
T4T/ybQCsAUnu3xR6NKefsGYnQ+FHyZem8BhT+nPba08RNAI1/LdUM/RAXTW/IwRnHQd0anw20Zn
b6R1ghlVD3sshaj5/q5847QkP+EEW0qri1Du8ZQjaIFUwBwn3iLbsJc5ngCQ1oUrU/tPt2xBeizH
ycLaoJxwuv+rtLcpU/P2SatHXq7GpPFBiw1Y4nx6/6XeWE4OrUUFl1fSSeePXyrTKlUH4BsjV+dn
biGrGoUOO/7zU0fYx9lPSYyP5FSzrVEnfcpKuDOQYRLP7oXzYEs7eoLSdS4Pe2OVYKNTAmOVANCd
YkR6C0k2HiH2nAAxG7o4I3bi9XSwu7w4c+q/ORQNIpo34L2BDhzPXacUGd4pbeyFWY/5eoH63jxJ
bW92sX7m/vx5op98D44l0HQgLaelcMriQXun6LreiegkiOHRgW6ydlAz9IwSw7saa7VdrdYq6ktT
iFovmsYQO3LMz+LhQtqhfxdGug5Sw65+SCsw8E4cDfD5cKLyEaok/M8ELXiaIBIPywszgQY85X5/
kyDUjKMc/JsG+7IzgJM39h69RZB15GowfU5BQ52K13uDR5030rFxzb7EKdvokjN317KDj2dOUhwT
iFoDJeHSPNnhIvPxLuwRAiqqud8WRolPomF3HoKMhWeaCgxBcoozN9jrrcGlsCg5AqShu3fKL5FT
2PZZGkYeZaNkG2GCBpWJMoVl9Y/vf8BvJAZLlVmjy7SAFBAuPd6FoxKjsG5BjurqQvGGzta3Qrba
oSsqibAJxudVUbU3xkBNdEC/Zm3iWn7mS3i9knLBFdPa43+hI5x8CT2pXUUZJvJqKi1bo0jbjTEa
xZmVfEULW6DSAMzgTxATkL6cvGrXoVGHT0booRIkCAHgBG/qGKtMZfZHOs4+VP6paS9hPuf70K8D
3ODzr4FfGpfz0MsVUq31hZzmyjuzBstte7LHOK1tSg8cOXyhJ5eioJoMvwcbpa5W/D3qRSOc8KDZ
Yf6kraY8H69zrW83WdwjEKrNFt6VSCLPdTRv/AZV/Pcf563NRynY5t7kWIc4drwjDHMc9Kow8Q1s
TOML/Gh1iwiD5oYjJOn3h3odhizMQtAjVKApP5zK8hpoIpiyNRJPZXtT+m2QpeioxU8om6/MXJer
NkC1hgLIucLhW/ue3AUKF6pB4H9OG1Nah/zJJKvE02JH2eArhacjNVXqLv2wa+f/T9p5dMmJhGv6
Dw3n4AO2QJKZVSVXsq0NR61u4b3n189DnVkoKW4y6tsLrVqKjCDMZ15TPemz9AZdyNyZwXafrUhr
Pt6f/M46k9NYsmXxgHKDbWOwsUffALoxUThMMo2uA2I1M9KexA4HB2znElN5aEAhItXOWm82mBYn
kTm/vGqq2j5IKC8/5EMBmdWyEPcxhhr6KwL69+e3c6phngAYo4kty1Q2b/eRMDG9TVKe0hmOM2Ie
SuPRdvkPoZ7Gv084yX8AO7cYJK2ApLjUenImJnq7TAk6pF0izV5SdSMWjIiUabIUX80WjZo+JqYu
grDmf+S5tXIjv8JDrL7cn/nelxVYilBOIv6iPH0780gLMxNbzuS8QK9KLb1+SiyY4ZGNp9/9kfbW
eGWB4ItFVELqeDuSjuVpZWY5rOLaTBbHhFDjCL1vo4M74XWGCvZw7RCtvEcsBzYzIvySkHsrCL40
JPsDHWUePW7/TVT5HdfVkbvN3nalPwhGCkQrFKRNCQfpRDkywEFhDigHPhR+ouS4xghGz2s/ErjU
ot6kH2zXvY/2IjwP5oEJAmi+KegkmW3X42QTZBZljIiDGfqmTTyrDdpRO/6VcwIbdc0CIIIDIgE9
t3mJZDtWolEO2CCS8jGCsx833VvizqfAUE9DJC6JUV/RQvaR+EftTjzLde1MZfvWiluvCKm4j81b
PZg+i2q43N9Rr2G862/TqWnx4uCatc3QBJp5MzFecs6oeLopoE/XnCrEHpR49Mw8Nfwxaaq3i6GW
V6YYnvpgGc4ChTOgQOFR6eB/+DkvSK2VebbF/tQtoVDacJaSlZIVQ3F+nPLmR9ZX6fuxEOGFA4g4
EJBbNzW7CW1VUfhhgddwlNLUu784r2vFrI0hr1BYoG202W73CP5wk6yO3DWoLupX+tW2U1RyjYwr
9smoKQALiGzza6lGw2Ve8PK9P/zeabfpTWAiw4l/AfH/XnMcIFIjlcmnsceK1F2psYwmLj7fH2V3
kiQLJtRBbPq2mzMo8bxHSodR6JTA+LDqL7I1Kx61YZzXOfIuypKyk4x6/rZFu/BgjXcnSU750hRe
raZu1xgAq5oPq+OuFeIL1OIP6o5ZmB9EHrunXdDwXmtggCDXX/Fb+VZofViPI9sK/xSkobRJhtcX
xV7f2fan++u5O6HVYYK1XGHUm9sMa+Klt9P1NZAUCwH2GcmMPvtjtPtLXVRnHKAVFBg2V0qd2gl4
MBk1iNCuH0YTRR9TUsv/8N6sxo30lilkg5S9XbZ60jIVV+LkrPdQ8MNATjwJN9Tr/RXb+ThsLQJ0
fGWoGcqbV62ajDQraEeeVw4+SCWEqay0CPy0Ouot7rxrjMQ86Evgbba1ZTKGRo8SDE7Ps2ktTwjX
6S5SZtZVK1P0N9KqPNh2O3sB0gzEa9I6srttpJ+voompzMwmmDoe3AFUHletrPvrtz8KJ5+SK9mE
sYm8yIT7XCYUOud9kzvoKJroq/GC/IdRMFfEr5OP9CrKEYRaY7auXWHO9aMZ24NH0pIflC5298LK
UCMQeIEl3e443p9F1aI+OfeJEvp6l6O3EBardUUVnu5PaL1ZNmnYWhJ/gS4wmliX9bc7QWqUoC5l
A01Kg1pTZVv/9gggOohivJebqn8oW0s/uGv3vhTvOkioFR3Hhr8dssG5eM4tinSiyyVvaqXlFCE3
dlApeemPbGe2pvkkMIDoiZVvhxmw9Bwl/DfPOH2HAB1qVFJdS8TteEFyL3oHE7tcTrEq0gZBIZjX
7kLEPT40em4lThMFy6OQZB2BsUkrMbWS1fRrg0Trp3Sx/zGCZTlJU2d8UWi0yY4suljH7L1BA1qZ
ASE4Ncq2+kNvVCrmY2bdfQzlsccLShmH8TzNZkJQLpQZFU8Sr58CxKufxjYkMDnU7eKBu6xWPgRq
Y6ObNuTDN7OJE2hFTY4CX20MvXDw16lHt1AGE/0NQKAIkZTqXzJpNUrJpZ5fc2VQ6TZqxk+AL8bk
aDkF/0KU+bumnn21gI2JCUeP1FNJu+v9aAGZAP2pZt+rDhk3ft88Xcxw4ad2tjGkbmvl5reskuXn
zsQ71bFQmv+KsUb797LQxXWDHHyXa0VV+8NMpzN/s+gdIzOgJ8uZ0Tt2ZSR4l6uD+ZeWJtrqOdIZ
oK3GNEU40hwjp05FOjmzMMsPDXCzS58rVeK18IufWLN+eWiqJPxcp+gzzRRi3+dYrp36Gd0TUS7q
m3pUel825vxixyKWsXdRJ/y5K4ViozDr5SvS3hZl/0CK/tR9aO1kUJcDR8Af2INtMltZHmUsItnV
VV3gCQ5Ymbt7bcUg97j4WtAMDvJ76XnMrc9/foThDaFTtPofUXu+3ejFkC9URKb4jMZ450uhZj2j
HU8NN59HBFNV+W9MaIKDe2PvEYE2ggcphcb1lb8dNOtVfAIQ5T4XI8rGrPJw1fKpPCP/9pP+jXxw
Z+zciFQiDYATvCErS/h2uCbohVKYLTkfisKunRqlV1XxPwtEnYOJ7QXfDEUTgfInHfVtL91Sl6ZN
8Z8/m1aTfwrw2zvLVqN4NXgNN9Zr4Sj0mk9am0TeGITmY6NWaDEsgCjDQT7ibezczze/ZnNZykjJ
SQFazWc+IQWyKHGHGf8HFE1tDouUX7NE/nV/P+2utQY+ZG0krrSg27XuOg67aHgNEKKxTyhLVF5f
zYa/CCwp7g+1V55cHWkgT0KWATC4brPfnp/RSvpJBfp7FgsArTCZgJuEOoIEcRO5JnJxpzoH0CYo
zrnVpGFwWAbStUyKwlerUXO7TNiIx04HIcvO7r75WetX+e1ncaeGFm8HkfKSZheA9rIfJskqkY8a
hNxSn76/DjvpBzVaOhWrPgkJyHYZ8KgzMVthp0GK8PC4raiDFt/R/5NPCeZRp67V67PcpNJFrfqj
w/USJ2+eSmDJ9ERXEiJt5E3sBAgGTX2BPwfBWUqfozyVtuXiE/vUmf2/izBP+hz7Ztp8CcbkCgTi
iXDLZXdg+4DriVJ+E2pwzcz8nZAHd8r6T2pvzwdXwE7YQIeKfjrYUrga2zBygFIU1mtTYjRbLMaS
AkeXvhz/PMCzsVZeex8gh4S2iRpSsPRyIYWU5WdrdPpexdvRSpWDueywe1aOLjBki4xTphh6u8Hk
DGVn5EUCv5GAH4+1nZ/MtEtxZJqC64oHfLKlBDHNIgtOchOh4W028jlv41/3N97rjU4dDSQpW24l
h29jMblXETSize+LOUHOOgHMMy1peKqj2XArfFXe/K/G2+bZY9C3swhqClyRWj6lRlteaklTzySM
5Y+6Rg76/ng7kCXKvyvUDXGQ1Y52s7VVKUuAAwnbTxr1mmq9JiHI2yCNgr9O4urzjDttOc/ozuuB
o7SpcCJdrfjwcfzOqnG4iG1pQXy47WsPu6Cj++/19U4PhBq1KlZpCioct/sgmRq0tWvL9lvR4rIU
yi6gKlQGCwPBSaG4BMrPtPp16vSjBAgodYwKjxxdp236bM4AJYP2EWWWjzPuXveXbmdrUM3V6RsB
Y6E+uLmTRFXPSsB95IsuehoXDXnDRpI/pIE9fbZw+Tv4Uq+uQKIXyhI4YMIyWakStysRdnUSRfWC
0DgK1ngayZa7RMnwxtLxhJsS1J6bAL38VPlrqpbu4Du8+gzr4JBAqPPSLoPNfzv4MuVaP0RtfIYP
HTm5Fr43x+KLkmIYWvXVL0Mf3t9f3N0BXyquBDXU+DYxWywtVj1WmBCNQxWcs7ToPpoz0H97lq2T
XhtomFrdERH31Q0KoBjwCzc9i7weidtZ4h6zFNHALOXe5NUcM+Ta0VU/WMtX+2YdhXeM+wTdx1dA
DDudhC2FTK0OleoaGnLqLlKGtlU79ycMGf9UDhCFJtJxkNL0Xbi6t8pJNULgCHsTiSbYjTr5Eg5+
MLRHuL/1g9w8kZtRNvdIMakCJyq8G0ZD4C8IL5Nig4V5UjE7YuyFO6iV8T5sx6Pa9M5yrpphlCSx
8oT2unmQJlNvBzWe6ZNir3JGjE74HUaqJxMHvDepcUgre/00EfGtJCUO49oO3Z4FKQwlNQnq6BxU
qnqBdqQ9V+GkPVQhO7W1YmwO5j47oygbPCq49XlBjFN5YifSp/tn5JXXL18WeLtO8ANSHAWTTY6B
453RSBaMqADjMQeITOKqUvsviSGgfW52hzLt1a4nPwk1d6Ze4s3lnLiCy8yxg8QlSMacmwahN6Yy
5kcrO2SOTnNsXdO47JxJlj+MbfK+y+13GugnJ65F41BPeKQgYp7armv/NLrYzGiTJFZTUktRgXuL
LM8/C0ML38YAgK73121vx9DxXHsZNJi50G6Ped1XQyDUNDojX6Q7o1G0p9SUP4OGGTzUTI5ITa8T
pnVSKBLD+iEBJnK6HW8SuZQsnQjP0VD/I+JM9ZJZ196n0HW9PDCeDW1OT0BVoicu4I7SUpD5symk
x2H1xb4/9517lXcU1BQN2FVkb3NaCs3qSljS4dmucJWTtDFE9qVdkGUcSYgzU/etbDlKGXfuhrVm
C197xcwATLldAJKWMFc6vmrcdh8K5Og/2WGff1ToUX5SIr12i55ynpNVIjj41C9w4821xNAk4QRw
1PT1zYbiukCiLY6R+RUonimI+aXIiQMeyOijCUojXRrD8pu+TQLd+zz4kAlx1cz6JxnuPzX6b+mI
UWKWD7/MKKWllMHuloYf1KkvIVQrr236NyC3E7Rq6h/CKFd9uKI7hbjg3f9w6yZ5NRFCYpjB9F/s
La6670vTmG3WcCowqrJFJ3xEyI2DouDuKCQQqxKogRTCJsigCkpiGQYh8jj1gGKdqrrSMFsHp3xn
EwLEx1wbhjNB/jbI7dMUC64R9Ri68YsLpxM7kDRTrkiI4VC0FDgbUFM52Aq7UwMujmgVEH1tq0SU
ok5qD0ILz61u/6w7RTkZYZwfxISvVFS5kskGeYiof6956mYByybQE4uWJyz5pHqn16bioFiDgfEQ
Gg9FqGUeCX16AnUkfUZ/r3PrJpNPQMbij2BiRnccJp1Knm68G5ZO9zoDhXAubeFnZmo9YAa64EZa
ZM6U9vwp4bfh/4d9ZhElUHqG7bsNM5MkjoNOkvk2ePE6popODOLrv/7LIHQziMy5gre1wCotg8aq
GUQ22+6sJThimU1RHdx1e1+ccBnE94oB4bPfXjsa/oYj7Qi++ALlt5hF4/ZreHB/Lq9LNHzytWdP
8xee4yu+Ut6nth6Ijis1lJMvdhtlD6BuprcYAKFjQsLuKQITOUuM4Smopg49ShV/UQC4l3HCm6dM
0Z9Ki0MX+71ABRDTajK/4vqJjm7nr4aVmYdQeH0elP4HkBZcDiCduHK+1A+y0Sa4LPLAgG3W0f7O
oDlhSJYkVXu0QutAm7sL+j3gulUvHqjReh/8Vi1alhJ7z7ST/Bm1tXf4/DzVoWRdFjnXfSPR8ndF
Na7S/cEvKpv5r0APCTWWYfpQGaXy4f7n2tkUFvenQT7/kk9u4tTQbhHxtErJr7K59lAoUpwoANb/
p6Os3S9CbmAjcHy35di2VAB2L0jnmJk6OfiJNdcI186DDf76HmUUJHnXa5SztK3E6jiypgUCuD55
quo11Txf4mAYXFWNp4uKZLMrF+p0MCj3wKvPybC8QDyslJuhad9+zjaetcaYKN9nPWo8sfJU4Wbx
cxmpFp+woxjPFZhI26nsstHcPm+zZyMQGCo1dDoVZ5RX7dFKyM+gfeYPgFUkXmL5nZnY9sdw0NPv
Uwki8mQD8IvPGqZmn6JIU39aNA8UbDDjUnfVSZu/95mST16tW7PkYCWR69epmfA9sWlHIf0epGrv
ZdqSfEpWe1cYVbE9O3EeBaEjNIBLXota7OTFRhkGHmp0eGxYktokl8TMwjfD3MVPTd4Hf02jFHnm
ZFc/4rCfMydNIFE5Kji9D0Nf6Z8VbNh+FZ1a/J1UIdYXSygbIz0XY2A72zHJgRT/neqd/TZGIcb0
2gJXZeBSqpjY5eZEGCbGCqSBCeN2GdLoZ2LVnIAybeMf0mgruARLE/7Uatl/MZcZ6i3A8y9KuVSL
02ArlZ6TSC3whut6uLhg6n5OutK/M+PCBv1lmM1lhkL7IQcKbji5okpPSqPHwUmLRv0S9YjGOqok
Z98jyRq/FpXefsh0ZcFSTG4/WDQV8NPIn9I+xwmtsXq5cOqloupSjMFqC2g8cruITxlFqw91kgSY
mEGN9JrCnh9Lenr2BYdIen8pelKS11htJWNqmeLYq492HFPBsScDU6rAHn14peF3pViG2usVpX+b
DFE6nxujknT3/2RdgmRLrdI2ikUE97PS7Q9SahbY2xTGZ6T80OhFMTDAdtvunkM4YDjGWiloTSWX
LCpDuJh9tjJT+oCOef7l/olfY9jbOw4wB0RZOiMUg17BlcPGFlOQJoEftlXpBlGRu32pqGfRmp//
fCSUf4icaLdSRNhE04QUtdqEOaVRVBoeqzb61UH9fivbbXwQc+7NCX0nVTaI3mktbYOZJAyjYYoY
iZzAr8O8eVyqwHDbXvp2f04vId9m+YCXAWOi2vdCd7+9U1KrsiyJTelXYYv4j4brnyRoXXIfaBce
j9mLdOSlZZCNXhQO8LLS/Og6ffHaeP0j+AHwSkgO1c3FNlYaBkToSft5aC5+Npn4C0/YK5Z68Vmd
+0eImbjXBdboGkGLP4tFOaW3y8dG6v4N7e+JND52XfBXbJmPmMWbv/pqCS9tolWX+6u1812oIEFj
IoWljrSV6Z1qsegyDkh+J60uqZH1T9bm/QlA7P/T0/8fta12XhgdNhiIGpDoxLObVNkKAzA2GubY
+CtiKZ8b9JZ6gUV2MckwzzNtcnRa23++76i0rxpIq0oTqfPtZggD7JsZhpq0COVvQ6fMTqgm44X/
1/wPSwmrgsIRB5fKxeYwCaXT7ahgKJzqZaePMVMCAoF+u9ItB7Pa3eMKB5b9DaYfeuzttGwDoXC0
A2x/aEb6/iVogBN6pO2pRYX7lKnGcB15cE+SoQxebVXFtSZ6OHi+17Xb7nG0R0juEA3lZG/W1kRP
YlaEbvtLomR4Tao5boOT5ccLzUvERJtP9URakhnF0VfdHXkFfa+Z3yp9ezt9Q86jRMqol2P0OZww
m64d/J6tB2lAjxLrqvDzXCY4caeGevCRX8d8YJ6wG0b9kmIyhZ/bka0Q+YYmhO7XA689zQjH0Niw
jzSM9k6lsrIGYD6zm7aOOmOd9tjYY56NKVvstYkZ/IBd8gQQShx0X3fnQ9YBmAKqAIfkdj46gU+N
F47t6wBn3tKiKtm58REMaV2VVzuFChEoLuIUsL+3oxg0z22CDEYp0MAZGq31NWXK3shV0rwpKLke
VAV2wkoqZOwLQBoUBbTNURxQOJkq7ltfKqL6nT0jshFWXXUqS8wX9GXAFrPT8tX+OXpXNONRk3dv
e3KbkhuwV2hxbB67sVICUDQM306Z/LM1gwSv9zz2oeDkH2Zbb2AyNronCfPT/dv8YODttYCMLjFV
zcCo1sm+qofZVzURmI+p6E9ESRl5tRZlf6d5cIDb3LvcYWKgnQiUgyR8k5Z15oQtnjrwgWmeIVTQ
lJ6lZdlF7urGnbuo/Ih+0c/7k315Q7e7it40FXSuH5Nuy+2u6jFIDNCQsf3JyP6eTTM/TYIf4uSZ
FvTuUOiqL5KweGjQOHVCCefooDO4nmecStFhmWmYiK+G1NTvW6Mz36oLNnE5u8NXeU4utW6P7jDU
uU8bVb1mFNSAmK22M7Nc8FdXx7oiD5/vT2p3564MZrBiVLO2Ckttp5dz07GQNHOSwsmRc7pq0pxe
e9kYvCWYG1ftg/QRy9fMzUlrrvfHf6lkbBaVii5fgz4pPbotSgQHEkFyxcvSlU33Btv47E08Wf2b
Rui5u2hF+YYfkuOli5Vm29k4ikX1+F4ibfMKJZU9MxXZNe8n60I4iQ02hlput1jjY4seFY7JI6z5
UAdwi0ixw7Y038Q4dZ4gz8ufDWuYnLZqhWejE3eSwxbPYBXcwcTorrlgMIlKHdpSikYDeYoXN+1P
vUarREdDiM66HnX12cqX4o3ex/M3RQnTo/V5fZMhnrdKQa0tMIgct3tO7rNakht2kdGt9n8WXo1y
HGkH99fOOV6R3PSh0AReuZO3o0S5EQeqVRM9IjF+CvGxB5usJDgitdSB5jTz1LzL/ZJijX//+79A
O7bfn+wD6Uiu6jUvvx26jJVhHAyeVhCF+RUn1Xp4hAWr9q5lTnKAhGQ1f5/UTvMsvZmEuxhp+iXD
+hG+yTTjtdvrf+G/2X/sKmTaMQyW5CcLL8fixdH8C2IQyrMkK/1H5E3H9zjpjH9Molhh8PQjkDBn
+77yk0nn1EKMfV28QtEuUph1rlCxsW2iGpsVVe89DGgB/VPm8yW7P0KR7bzd5B4AIaBQrLW8zVUY
Kpk+zU1JaJYDuZ3VQHe6qs0uhhIc3PYvgIpX3wqWCNG7gsT49gLMZjntl8XEgFT07SetL4fHGqvX
LyASU6/X6s52Srr5f8NxVL9B/Bgbp+3tH1JDBYEycjy/m+El/gzAJDWePk1vEgqpuRMZcfKXKimI
us2oA37NUqOLnKZEN9Cdg0D9lgaJcsQA2wlEKLqwcHwxNAVeTHt+K+zFrSWQD+OrKfEQ+rFltG4o
h/LBwdqpsPJe4I/I1kYtmjTmdntPcR7n7dIQpDbjGPtKG1uNA5p0QoKVaDNzqyiOL+pYBN+LPA0/
tvh5P4xBFmeXWMpi+jfAFcnlyrnDv3Cy448H52/nJV2LfRCjIEyDQNtsn9IWUhKIzPbHzvRqyf4+
Jc0qp5afitC4VGX6OJTZWzugvhPqz/ko/50Oy5tqzh/CpvrQ1+NprGLXkIuPAwX9qtPcVEwXSSlP
qlG5kg0dOeQI9BqvSW83jooax8Ei703BIOvi6qIySj3xdo1jbO9TUPWWT6IHeLMHYJNXve62uvGk
2F3niRXseH/ddt5NiqR0SxBx07i9tt8VU6cxKmbL7+wfWZYvj0ip5teiAgpsDSj/NnKKpXHdpNgG
A+K+P/hOWxZhr5UiSnuAO3cLC84CJRAVyB4/oQXsiKR+VIIW88jmkxxatNSVwpf67CPm9M+RKf3S
4TOocXsk7bq77oJuEZkRSKwt0EVB2DdM687yl9B+iz/mWq1feDyLODzZAcaqIvj3/sT3Di0QbBKh
l9hvu1lXk2uYdXzpShkROskt4ZYRJ/f+KHvFFAIS2uy0LKmCbylbZSyjGdHz1nXh/B2e4Hp6URKq
6JVcp7RoLlNGV0bOW/OTFUyQ5GKhn00lrM/LsjZn42K80K6OnmbE4B6RINP8rKI6O5lR9hbV6z9v
SqLtAUBmxf1Ya73j9gC02L0VbaVZfj2o6SNtPNWH1tc6Uag2Z3tJpDehJE0Hp273WxAKw6pEmYbg
5HZQyt0LRFD84yjC4EFn1aajlbVxEB/snTNqkhiUUsKhcqTejmIuTdVowWj5mYLtIowLkwroaPv1
UiafDSNunzBzsh/zYrA+NlmdHQy/HuPtiwf8HsAM5OfVDuZ2eJD9tZ1JDN+kaw89MxFWGHB9oTdg
Rw9wJn7d33q7i7qiuCySYzxnNosqVTFIqoGahhXpijMHQr90EPe9/9Uo26DfAH44UQO3fElr2qe+
LSAg21J3sHa7c0EHQaHOB+J6Sz+iFjNTNmnZlUqP6nqvCC+0kIL4D3MBmoJqCrErYKrbL5QZqZbr
/cA2jKOQy9b8WKCpdnDh7u1CskwIW/CaaMhuBlGtokN9lJtuigr1XWYt8dvFJtCSZiu5aJlAeQCP
Ohe6lXqy6ZcfzHEvPCe0pCFK14qO6+Z8gzmIqqHOWMlcLS5G0ivEWVyAUMbGS0L2eOq03nAnWcwH
4cHeFb+SFpH04fTRI7hd3VRVa5MuMRfuEkbvG1SjvdpMvylN89HqredILEeQv70T9/uImwOvZxbw
DZkrF4FSj17Bz0yoywWmi7uMy5E142tdrZW1viKc0Mo0QPlsPmzd9HGf9jwo2SgV3/KmnGqnQvX3
VLcwwSMe2aelRdKxmKUvkdnZDyOSb96kWanbW/0/tSKig2+9c2oAxHHncPhXc4rNt25syerJVyw/
RErpUhT68PD/EZfufNebUTbzXoaoCcP1npknFKjQ6dV9VLZM2mVt+z4N5xhVuaP0YXdmXGzKWrUx
6AHd7iWjlEbJXm8drVxGosRlds01jb9/H+y1eIHK0FimKk5XcMslCISWlrreAztRIoGyUz3qV0mm
UwpQwDxbHfPqTDv5pmvpVDr4McmLE8uGlLqkIZPxYCTDYjm4/lQhBj1F8KsfqDw7tlQOlgfOTrRO
XhjofSoz5z6sS6VytMaGmtwvc03hh7L8alRm56Gr9fzpSGm9NhGFnT8TS4TPmp213+/Pei/PIP/E
TQR0NczsrS2EibKzUoJxpHikDh+M3o5cuq+1N0VKdGpDxfrSYJLsz23QeK0+aw+lVug/aC0O7xQj
yB6iVJLcpQdFcf+H7dyc4ExXoCe/ClDW5gJBeFLHbQvVi2gxG4ebsnWHLiB5oL7k5mlOX0yTFH8w
tK+W3Ayf74/+WpgCLXjgI0h9ACE18DO73XM5eepCnyLwyaKGxrWTcHwTBcZQubENz6yYcLX3UqsN
n5V61WNIl26MHSXI3qvUEyInHlo61VZBAutJNIFPST1lkZ+UcbbeANwpTmpl+sHP3rnvYdCSM67U
P4Rm1pP0W24qJtWQknGtL9nq+IZ24U9pNLuznUWoFgzIMAjKXL7cBuYBhWPniL7gDV+KcbRpN9eC
nWTJYC6W8JUZFS/HtiqtdQy9OjJ0fX390JIF1bgSo3BH2IKo5Ew0WtkOwg9aO/NkKY2eo6RJXEOf
xHki4XByO0if72+GnUHXBgcoHlJEouXNy8I+qapUwYRCD9S2dhbLnt+XtvI1MNXmqayW4mcjJvPg
On+By9xGkHQgACVCxYH0DbDu9lsWhTZVQDYAp/bESl4gpxjcBVanCWdBgLx/21ZD9Uluxjh0q9Yo
P8VBq3WE0kGvETmJFVFowwCBBFtoj13UWjNl2ShsvSo0R+s0Uwdr3T4CyOm2mpHLAEoC5TmooHM5
WRtPiWtnZaI+Wc1c14jP9EnoRH0jt17bT9qPnnPQgaYqIEfITVD+Yxfp+ENQh/4Wi7KDZIy6ZOk0
etIMXre0y7WBRVP7SctR8Qp5tDJXTxFRcBRJWnhPMvmZKoMsO+i8d9aDVQRpfgmMsrbdmJrS0xB3
We+FppTDeZeMxaGAZVQrSgW/VaMOy8wDoVgBVs0nM/XIJrMPUyr6+DTP8dfUkNrqhDPxtHprS/K3
ORj0D5MV15VDZ3fKHlERmywPdcNRDK3iZ2TvuWfai4lA6pBPb/j1ydPQ5I3upnORApPtZQ2kYJ8U
BxtuJ7qgcgv/kcAJxyzAKLffHheOmMpfJHzEkcMHqtzt82xQA7FCRUM2E1XBWqmCt40NrmeaTPst
yhqVX5o0jVsLtIAuqj/P2lRUB6hcEI9TQ9hmbVFvBaHVaqaf2UF20dK6P2NWWp/uH7XXQRyjwDFF
bw3sHCn07cSrTI9iDLZMH1u27NIQ2nqIbHg4hUxkiuWRPujRcJtrq9XstuNGMX3oVqbbylVzsgeg
0rJY3QXi4c/zJ2rkZNx0MLE2oB9+O704kxppkWbTn7SqOU8dPe+sksaDq+P1K8Aoa+pEWo+m0pY4
2rSmhmR/a/pmoKaeFrTTh0ELNWCOEuPhbvskQHi4SzwdMevW37+5s5DyoPjBLY2cyBY6kYWVnWdz
ZfpAzSV3zlrkzvSsvsapGP5U2Ztijk1SA6yfviUQ1M1SJsYijHQ0fGOxmyvXS3AdhCrHzv0NuTOj
VRsHGwTQEiuP/3YYCjd5WMSl4WeRFD6mcaJeBmBbflmL8uAN3RkKCivuxGSKqwry5sLX+wi1giKC
Ux1LJRppS+1iL2F7VbkcFeB2h1oVzF4q8jQAbmcVtVHcNqOt+4URlz4xAn3CUR3PCpfiwWbceTxx
9qLpyftJ5XGrNUn3sumiRdd9DI0htaYB4n5RaLyVlzj9qjSKfKZQuhx8tZ1CHMvIKdChL69emRu0
gKwQnmM0rKFTSnmiHtEwmyoe0UzoD0OWNugcDvrzGKo/E1uLP6YaUE0MP2J/WmwbwSxDeVgQo/DM
TO/80Eozf0Hrg85MGiKBGXy+v8l21uilNEnqBlCYCs7t5yA5Dkg5Fro8uW5x2XE3+K4O8u/S5EF0
uT/Yzp1no7mG4iMfA4jy+mN+ixFpjNoWyki6j8G19khAaJylWRoQtMPgYpby8Y/pFcgKAacCPYv0
InHb7XhjVo0cYVDPwQI0tlGg+OZWHh/MamdHv7DCiNT57MDfb0cRyZDUVRYzijnrz6adzacwWzrk
3LnO7y/g61iXi2BlxdO2Q15jCwXGYycrtERQmp0b5V1gtyGKA/FR/vOaf89XWumnSIgAHMDx5XZG
dS4mA0lO1UdXUXqQbCt4btOwoh+IpEjqxLpUnqy6mq7YZE3/5mUz+8WkT9cGbYZ3AkLro23SkTbi
ulxQbckytyaIxfYijpxeREvrLopkvjeyaPb/dIEoiFBTXmVsyai3WUin1WVnVpaK1AmtjawKflpW
E/6XQSjpQ+xidTg3t8uj1EveI5Kr+hhPD0ASy/a7GdbFp/tTeX1Y0F3TKOcTgdMt2dLm9DxME5j/
FPQXJaCK20fu0nXkbmBlUAGOj/z7dvLO2wHV22lJIxFrMpnCVyupe5izpvTTOcr/Hcs0foieIkiV
Sj+4tJUFKis96XE8RT66QuNfOXZGhLbCfk5MJEEs4MU+YYB1aatcvd5fl9fHjZ9J+2+t4a9trM3P
1OKlBiQpBD5Qae3WPYFgNcq9AwBDO/jQO5QOxoJBQSkd3gyqg7dLgi+NDWYOj+g4VFIXjl/jKWWp
uDSQJz8oKtoVyDNf5apsPaR+Zm9Idck1i7o4uGNeH3x+CLr1a42dLPvVZrDJm2HUCH/qkTUcA7TD
tdk+qmPuQCYZhnnSk4GQBLzmdr5hsWRtAHCA1k9I7gIr7BIGUe/UVk1mbVQor8zq6GZYTT1WIM6v
I0Xug++7N1ViVMqIkG2hwa/n4rdHokwiUl5gF34UCh2XwKh0NbnX//gmJdAnqV4RJKQW8ia4kitL
KVfXHz/uRuEF8zhfEnzqT/f36vqv3AaljAJbGvWeVV1ju3/kvplgKakrd1AAurSU6aIs4t8xEpRC
VAVG2ZjmDyoxwEHos3dIXmSsUU8hp9lW39EO7YKs1lnEpRKPXWsEpzbI8LNWiqOh9u4poFiE3hQv
gUNt9gya+ZpUzXyvsZ8Kb0hoKypKnGD92/GoG/qfJzIvKRp9OhDLRN+bL6egZNxK0yh8U53Lq9rH
mZMNkXUQOuzOivt99Y7nAt6GDoMy4wYuTVSVCmG59LMqSjBxcYnz8bM21dn7+xvlBbrxaqes3VBi
MMLHbdqd0iSUg/9L2nktyY2caftWFHO80MKbiJUOUFVAOzY9OeQJgjPDQcInvLn6fdDS7t+Fqmhs
zy+FIkg1yQQSaT7zGuHawdxVJTLfvXdwrGQ6CiT9D3FsSL+FIXOD/qd9MxIeBJBP0CUfG/F2yfPm
KKgY+gqEDpISrDzy3hwPswqZZGgLzUfKe3jTYzfyIHoy2blr0VyObPng2sN47JcV+znG861DQnMA
JKZWvqfV5o1sIkx4MRYw2nHy7cr1kWB37WrC9Se1Qn020vtqQtzgP6TWdHHSNGgpFhAppbK0d0hB
9XBpRvfry5N17dusHPzV7x407rZ1bNS9IeeFSpzS5HqQ51kUULIACwN/g/6xoe3gf6/tYk7E1T+S
bpaxxTNLrRa5lVCdbz299puuML5YnaW9raPUONSGbocInVkHDxjXzja+chbSDEDSzCMDBDSxOQun
uPLM1kk4pQarfugnNKW1vG1vXp7PK4cFeD1uOIdmIaDGTbgHSHfKbFjVwZB3uNzllrxJjOphsqZ2
Z1ddZhtUMZ+NtLm7i8JA4jmP2VVxbB0MvRxxAAAjriwghRwFq9NGVZq/MolQNwgJ15htK3CvQCfp
6jblELbKKSw9qdDNSffg1E8o8M0O5h5ZdUURhCLr2MQKCU0kAaKauxMs6KkCYnyIvJ7ELZ+jQI+N
+HYxBvXGpY4M3D+Z7nRwq1DjZH5TTMgnk+p1R03tzFs1NRDYKYb82CnJH7Ib9TcAIjRIElZ1o3Wa
vOuy4duSQ0LzNFBQQ1T0bycEIx6ULrIPnQZyL06jEkbUIsKX18qlgBG6XJgTM414yK01g/PruRtK
L+mKwgmMWMx6oBlSkYdYMdzfckmP0E8q1fZdqF9oXiTj/BZfBbPxI6tu793RlO2xRnD/xp4rEFvo
G9W/Zp067dXyrq1o2jd0kdc+qbVtSIpaxNKUFDGzpkemSFXKw1iN+l2nWHtIyqtDcRqtkCoE6tzN
9SeUJoktLXcIhLP6WHv6Rxie6U1bAWPZmfprp8GqkPs/Q60/fx4ZFXmfOcK2A8W2nDeeI2TQRlX2
YMLHCyYvkt9LMoZPiUv42ZeN48dU48Kl096nsbIcOxSUbnPYHzsB25V0EfLt2msnYNQgY2yei0o9
kzswBaaw/dESgcRsdvGc75q3vBUKMEhVI3kxYRmK9J3RTzeDLt6MK8S8z5J3s1Ruba38UlndYTbU
x9ZRDuPS7OmCPF2h2w1KAA0Hnjudw3yTp1PmcJY2p8DrKkpEF7Uf53vPiodTl3QU4nHMCQq9lTcx
3gy+XCoIUALBJV0sA6i4tDjNkzGeFGTOT1kxpzdKnpuPXp8uD/Zog5s36Wyk9qJ9/Q8duYGxIlYK
Rj2bb1AYHk+AhUza9I27c7pdwdWt1GcizLWywntt4qF5qefYyRhr1WX7fZZt5aPHMxxT1Sxv6Tl0
B8UY9FDRi+Wd8Eowjl5CDl8UFobzhKZ/YZFSbKN5xHWFg8lmMWATOs1p6tmBWMEzbVOgR6THZmhF
ZuGn+YLwqaskEFDRtFNz+2czlAMc9TzzCVDRU2zUPmhgvO5M0/pxLz4+NQGAcfBdwIuf7x1PATaU
c8kHrYgeCJ3Kj3YW1x+7AVFXqao/7cSRNwXs4MBYUDV8eVKubVySDTqU6Hohw7EZXB+HLLXTyA7I
eOajlsC/IFjydlKaK2ER9X3w1Ou0Ix+2CRZ6LRpbarj0CiucTK2oHx/KOf9swvE4pZ33eqgUrDq0
GQFz0gxFa/Z8RleaR580jh30InJO0WQkx1pHUfjlqbvSj2IYVGxMamuAfZ+W/7NDr2iFoSkjfZIy
y3ofjaL8QOX466LX3nHm19/HGWWOprHujLhCf9d94yrWUfTTl5cf5HJ2sVZbHd3oeDqcdpvXbfRW
s+N81INpzr+Rc+kHS4E3HWOiDuat7HbW6+W1wnAgvJ+8Gi+VYWprwCHNLvXAXBSl94F49f6QF+Je
tyvz1f2Ms7GeqgLPppg0qmmdIqOeFanTQ5lnf0ay2isqXp0/DFKo+hJm0qQ5Xy55FWVWY4PynGeo
rW7vqSdjltXJaTpSK2feS/CvTSCAHdAl4D0BJ26CWpxD5xVtrAWTIzu/Qt/uLeFfeWotbTq9vDSu
DQUyCXVOqnQQPdefP5u/Ui0Qn0A4C+hDqZ76BMyN2rk4RDlRtjPUtVm019ei9wTDcjuLSNHCO0f3
n6zHNN8alZR3TVTLUwzO8D6SZb2zDNdVfX5s4jJAbg9aHE4n2qDnr8ZxPWciqXi1RaWyNVKdOiWY
U5IZdsUpUuviqEBmPE65t7cDLg9NhtYpdUPgpV20xXVMvZ7obZxrAX7cTVjhReaX0CZ3JvT6KBwt
cCFR69tWLxY86WvNTTRMRzXz0PUUSpBJ2LNhurZCaOWRwiFTRFC6ftZnK0T2jQRSwGdb1dFhiM0L
DoNyPtRm3ey80LUVgpcCVTwSHtBVm3VfmEh/VU2tBWra5n4aT/axEb1+jOt+8Du4xzsp3ZX4A6wx
1HgI8hDIKU6ev1vtpTT/y0gNkjFxD0WjZA+Ki7iQqcaWn6FQfypYRcI3kKUG0xDpN2qtLrfgMepD
Uzp7QPjLqeZxKA+jOEPoD1zn/HFKtdIGHha/tNaF1KTWSTBygQUgJj69vO0vZ/p8pPVJnn3UqCWR
hcugBiRu9mmu3B4EZobflVCLExSxHy8Pd7lSLWBVaCEiLkNctvXYahFgKIqSF1ulQUKvjsZTrpX1
Dkn1yvRpFjcPZUPyPELU85dy2xLYS+UtiNO15W1i5XFQAqi9Jf/c65ReeSGArOg4EZWtp8vmRm2B
pXZ6ZS3BYqHWjL5xfwCZk+5kTVe+EqPQLnPpAK9x0eaFItXqHVtfAqsVNaX5/E2URY/a0NosjnkP
OnX5TtTewI/Aw4DUz1V3PprsI6bMmPSg1406QEklR7WnVT6/vBSevvX5sUxREm79E9jWupAp98q6
iHO1UYO+byPjMKpT9H0pdcs41iPySv6gtFF2HPNoIZ7FNvs+BfQsg7ipRH/HH0Eaq0dSqLyHQJsv
fq8W2kfNwf3xqHNYHEGixu/TdC7H26hc5BdcHmx00aSXzO9Vr/kTuKn8jB9UqvmR7Jev6RI1o981
PYRUMSg6zYl0zPO3wh3t+lhoaa2BY1JYSlkDAHtyqs9qPmo9/nBrGW9auyzHl6foyocgU0ZPDTQI
qqHbMoWK03Vp2IMaTG3Rhc2UqGSnQnx7eZQrENYVUYO+3aoMg1/JphoiiOVhy6ESH00K3d5kFI9l
uTToE6I9kT5YclbSdeK85Bi1bF4f+oczH9JUt8K4iswPia3KT92SRZAwAVbtLP7L6xs4B+EPAk5E
XBca5aOaJfpUZnNgTHZ5v3JTj8YoisemU0BFQAeBxt2WbzHH2NOnvZx/RqbJT92NsN3e1s+xVKSX
6NHfbfCcuNEBnB4Ntxx23u/KKORs+IiCOIJIsbUGIMQzlTFlc3d9OiL8uiBWb072jv3NlVmk176K
DFLY08ABnm/qqsGdkm29BEhvN48GttE9KMWVOajq5aF0W+WkFHN/NOSwp5Jwhb664nFWfUCAQCzk
dQaeXTJ13hhDPes02M2e9FhMRf61IS9o7nJFX2q/VfL6oZ3UuLxXsgYGsTBGvDZida4UPzUU1z51
i9n9kFIMD2TrIgrNaK4/e1RcxaGRCkwwCScO4araU3yvWfrJr6tSf+wiSJbHodbSvZLZta9GT5tg
DUAt4ieb+czqqIuNBheSeqn7Y1HPVeAZcNBe3pt7o2wCIc2qHbdWuyWIqy65t4GHHRK7cHdW4OV9
yffhC1mgDUA0bcOt0c1GBckvVmBW1n7VJIZvZuVyiDmAdlLhay/EvW8hrwo8A9jp+VLIyzHF0SRl
qNhUj3kKzT11J/X4+mkDNQPbgXo5UO7NtMWAQ51kdueANISCnVWMR8WI9oL7y1t5hfyTLT3BG6xt
ytSoTTHpvQm4fzbEl8UauhCwWx5WqPYcCg+FuJff6gpln/oaHW2OIhpGFyCdcbHzpqehFxRAp+/z
Th+qg5YsX2MjQp+bZeJPUpaHSbHKXyO21lvCOUDLrVR+a8qlvcX4ZMCLCCCzMqhItCUVmJhRr2/M
plZpl6d/mJ0qPrOTy53T53Kq1o3CQUpIQdt7e8XYrXR6tTanoDG1MUjhO9z3em58iqxJxwG0t3fi
zCugh7UVRNZHFMMH2gJhAQfkrVinaq6l965Ik/hOnaqvvVG2waSrn+3JSANEReDDoE14Q6xfoFor
93TXrj0Hle412l07vdzl5+u9nqPUVqduBPBYyl+B/eTwnGiXvatk3PypKFRDaDKPRXky6nF+X2pO
42BI5fwozbHYU5u43OckVas2GwEFWORtYDfliTUAXVu1vWnCGY3TP1gIwx2LOdd3jpTLfQ7chFrC
SlCm0LStXDipwO8nZ6hhGOPv2Ov0xxb4x06gf216KRsTstDNobm4vTuxMPLswc7HgMryJ5R3okM+
0N6cF1Repvxh6ay7yRnNg6IPt1aX/kaevwekupI7kqORzaz5DHO6RR/qs+UM+SzGYMzQPLK0ysS+
To/f5qZR+xTVqpsk8YxgKvvi0I1zexelmC5USdwdimQwdw6JKxOPcCsSTPTakRfYomAzSc1hUKwh
KBLb+CBh0RzHvop3aE9XVhLsd6JFrnN6gk9z8uxG12oXeH3LKMjT1Cjmx+3HbgHJ76uK0e680VNv
8zxRWAEF1CvpTYEr2IqkLEhT5I3UOhqQE849thQHAC8ubh6ju0zHqTKVxbcUWGlhPeT4b2s5vuYH
a1Dgw7fRaHZHD3bWPX2m6IfVNkmB92/e5bfSjozixvE6qmlpVxuAWZP2ZLUOAvxGLZMfIAMHL4wT
iwEE9gyL3xpSyxDOcJ3UrwDblz5l/1LzwZzK+mC2VXRjdPS50RfS9UfY9MtD4rTOB9WccDdW665s
j5Ezq7GP/K8oD+i49ydNRw3woEWWN/lppQ5ocAx6+zCnMj+kaMSgx1Nk5Y/WKnFrb1VF+5ZQynuT
VHi03czFbP+e49+jn1ycdSowwnDgDlGK04ffisacjrlr9cOD4RUtvQlDIEgowJ+BraCL+/IVdQEc
JsyDeAyiYRXK5bxbL4JnC0OVpWIiXgZNBQTWSecq/CaioQ7RIPIeoQzjNtAJ930eWfl3V8niW7Ma
nTcm/VcfAWn6UQlK29IcmvumcPTZTzPV+9JwLN4ATE0f6Bymr4xI1if2AMitcH+IE1uEeiOlArm8
r4PRLJ2DWBaHMHJcdgK5i8Ydw6zaCbRzeVXSCud8YsYRcQLWWB1oo6pjDJl2KOmpukh8ZB9LBKBI
XTHcG5NOHN145SoNdtXf51r9XS+KHrc/HdTsYR5Bz/uxMKfc76SBoVdX41R3I+mgQZNPW/tt0mNB
imSTGL44ohr/yIcKX6nSLm7TQeX4w4HMfm0KyduBGGAGqRusDbxNwJUDIBMDQX5QCVs8OnOdPBi5
8N7rnd3cagqFeKvDrg9Hi6b6APN1/pA61doNmMGcpGYq9cPSVsb7xTP35NW3B+L6aFwQFNII1KEC
bSa+nFNqDxK/7wm7aaiDhgiyKt4zodimV4xCL4NRwM1TeNque6dWsZah4xCIuckfYaO1b+CEDYc+
Ka03MirtN0jZZieBNu/elltD5ufH4zo0FjToWLJ4yZM3IUZU6Ij5YdYS5FbxpbArloehjqXfZGr/
ccL+6TFqoRqbbfRNZjYCz9k07tzD2+vA4p6ne+5y3UCZuYjqse+19NExhmBYjOqQNHZ7VzdCCfuJ
4PLlE+bqUGsHi8vAAFC0fu5nBwySqkrSuWi3LZn7s81m43aukq92Ifdw/hc40vWlbNrRUKZhFQAN
PB8JufGqkE4xBHWElasqsPdxssz4aM8NXl4Z+i8T0n/HaMybT5laLifTeDVWnmcgv1wjR48sA2bq
+TPY8Trbg9cHiwuwwEiK7rDU3d4ReGVO1ywWIxySQKSSNqNABfLghEY99NoyAyfYRgc4xf19QV1i
5zK/NhScI4t5XSEtTzCMZ59PtMD5nMrugVfk6lFDuPCuqub6bhr3BPa2O3KdOmin7Auq6AYa8udT
t1jGNIqYRrxw1BJwD/2X3rWym8bAidZYjPYD7qZd4E4onL28RJ+w88935Do0uk6UoBGfuhTRh1xp
NKNs+iBO5h7zMUPzLdkjX+Ah0a2Jpax87v76I5b01DTUJbR7kGS91sj7WXjyJtKFc2S7WYFhFBle
eebyqY7KdCcpu/YtSMJXFCL0LH51PkMDbY1IIMQdqCNQBRuV+7CJ5XACC2vtTMm6K89nRFsxxIQF
HBFUGzd7iVRj7rEVrwOvk9i+mwvqo2M07ZwNT/C0zTAWd6sKtn4NGbdhaZ3FWTQklQy0pq6tYza3
82+Gyirw49lx7yaMeiB9YMX5mE9t2/izaYOOTQ1r9HzMh2XlZ0ZrJYEsbf2YC9No0Fk3nVMCfhbH
GQ031jCqVGK/VJuNnzIp68pvLavl/sbR4Y7mkfJmjEz1J3RhBbZOLuLvBj0cbvm87indq3jr+rM3
toCM0iZpD7ldun8MRab+tMy++yxNI46P6dAO5anHCgOZxMFyH108jxEmt8T0LVGEFfmtNNMvsCwx
uNPtYRCBF1lOC2Fe699bg4afa2xkqzwQ+v6qKJZPRRaBaSIZo+pnFAe8jZfPo24kQWrWuuMraO3F
B0qELrhbW7bvzAhezCtDLQA1NNfWGGFlOILNP19wudvlVtNaMrAKwbE6YxXdpma5M8p6oW8WAV2S
1VmecGstmJyPgmDLDDi5kAGo1uZYeHp0RDg4A5VDd1s6SnQE+7h3/z/1lM5HXSEka83JJPvCDe58
1LbKIcihn7KyLMzBl0iRzsfSTBTzOAvFfCd1LXuby6IdDwtr1ERlsVF/txyhndxlhpiR2HP0HX2g
ZTzNdjI/1n1WWaFZda0ITB1J3aiJ7IyWFsnNaUKYf761vSb5MMNUxRBZQGM+JXUX6X6JgcQp8gQK
fwYFhumgpMaEY9EqJnWkNozAgFN0MbTg2O76AI+RJEO+QlORuzdqzEqxIZvwDy/nUQtHaUS239YO
JaWZHWuuLPVZxdqLccz+k8K2t3xzRCH5wEGsdTtf8yJwxisChhbktKdu1IWbZll3aqHINqNaw+dM
lZRua9H3y7tkkVkBraLKfF1tjJKHcAf3XV1klI7LFmOcJUcd61Zdhuqn0S8J+DiIxX5fsFcPZqKm
9SGtccVmiy05KeLSdqdUSuRlkaXqvgKD8x57rt/EJxP2xuNYzlXxbueuWFfj2bqh4wy4gJQdVzgo
hZvVKkRvdFnfJEGHGTP0nMHsl6NpKPW7aPYUTIBcgduUdD1o+zm8seY4TNJDEpZJASJkp19GD/eY
p6f6zzMN9/af/8Xvf6/kDLpTdJvf/vOt/Fl+7JqfP7s3P+R/rX/1f//o+V/855vk96Zqqz+77Z86
+0v8+/8e//ij+3H2m1MJOnF+3/9s5g8/ST+6pwHin9X6J/+vP/zbz6d/5dMsf/7jl9+rHmUo/rU4
qcpf/v2j2z/+8cuKWvjP5//8v3/2+KPgrx36335s//TPH233j1845v++OtiuR9cKL0eI+Je/jT+f
fuSafwd1Ad2BCgMrnM/5y99KRHPFP37Rjb/jeUJaQAWQ/x+u0S9/gxe6/kjz/g7QjQjWoJoLe8f4
5X8e692/1se/Pgiz8O/f/40C0Ttcb7r2H79s71eucHRBiA+BZ1Dy3MqlVXXXZW3XDdjTUfVuDC0+
JkJfdm7xbcCwjrLaL7FWOb45zM/POBCRI72QYgj5Y79bHQoukRuZB+QW1FcmFNuRNkmbVCpHjnY+
hIqErDHVVQbrR6THRDFeLSgJR4veInovqy0CEL3zl3LdMTdzXe/DqlJimHGW8lAMY4vfWydkOHie
xCJYbenuaO230WsMVtD/rrD/26ejFILUMGjHVapinfRnETG1n2hVuusJAnWb+hk2uk5kVDuf7soC
WQUNWBwUSsmEN59OGwtXWVTMLrMWucI07cUpEt6rC8zM5fNRNp+tlaLVolXaQpOKcp/GlbiLaNQd
DQ1xkVdPm01dH+1dg/uBWPh82kqjl7HrRF2oq5FHrbVzPpJDlTvJ9ZVpA4AE19sjboEosHmhnnpM
kkuzC6XbmfdzNUXIurd77LNtqsJqB3EHM5LzAWzMFtSN2Iu7Ivu7MNbL5rbWzM6XFBRuqVE6d1gG
OgcIx94RK9Y9gbtr7+ciXI8A7Vqo37osqqlCJFB2Xdj3ZCqwTORpJBA5vfytLs8NpCZIMqgO8LD0
A86/lbOoKGQVugzLSKsOSL3hJjQl9gEScvPKnIZvxFELYopvxo7e9hcjsMlqKycZ1lrh3C1679wW
ld081o5V3r78VpdzB9ENXULuA3PlaWzeahiUXuKcVIUFmwKqmalRkY2znZxmb5RNzGzUGPt1RS5D
FLyMm8rMrPspLvbe5doXev4um0OwKwdhLkXCKCTUxxLE+6HCsTZQFn3PlPLqUGuvea23st43Wyop
0rmo45ihlni+sYQ+IvFmJUD9Qe78hS/0bKh13z07WodIdFFLGSeMyP5u4ZOSaSf6z5cH2XufTRZt
93QKcLyoQpnSmAe4hNv5qGi0u4a9WHg9pJ/HiuviRjGR5iUR44oGO38fljshuOpWYdpaTRh3sB8S
FXn4xC1+5zTccw+/uvTIZBDkBX9sbsF6Ar5NCgS4CnMnUQJlbVdkipO9+iOtTUIaSQRQ6JJtiZD1
oDglVKwyzET3pZ+G7CQ9cwxe+ZHg9BC8UYFw2YfESOczV3WpjkWlmoedi9edDYn0DwMLgSCSDYZN
L491MW1PYz31P56I7sb5WGKBNuZVWh7W5GvfojgafDWy0j0kxUWViRgUCDpidQSeFFa2StgVwPBC
lF0eqm4mHhXbS6BKtMiCZ1ivLU3Zv9VsMb3Br7d+WK1f3mZkfl/7vlzSg6a4pD2GWN44vSIIOKb0
nhug/ViCZ98B116s2vU5mfQVA02F+IJMA7vZSrokD/u49743XWQ9anZVh0psOkcV3bvX3tnAk0n8
Ub4FaIoM0OZbm+hOlW3s5KGuKV9mFbnWHN37165aBgEZiXoJhArK75tBsgWIaabWeZhFeRM4RT2c
UDfsd6bukpW2Qq3dFe1BYXZtMJ+vJWpGhqr0ShZinyZ+yFwY89FWjJIk33TJZ9tUDgcJ3+hQLsX0
q2EIL6zRrfnE1aT7Qm/lR1eL9Ydxrp2HwmAi/FoZxswvhnY5wY6sglFWWoWM7iDfv3Yf0BKnP7xq
2K7muevB+ez01QGIo/JnUr/McQMuehrhDbq9Ozv7InaCq7p2d8DogWogATsfRYk9tXeplYRRI6Nv
s4RiWo1zHMyDndw3Q9M8ROP804FP/vHl17skka4jY5DBTqdPQFXzfGRDOiXItC4NHSHSCR251Pho
LbP1o5LNnBzwr3fQpLeN6f2cqll1rOVcZ0gNZvHysObzwo+61vueTW79PRb2PB0yC/HbPb+Fy+1H
bkF8h9gIPTD+d/6YgJ+0caLCE4IeMoDTpt8tUWJt2xXzYV6Mfuf0u/Y9kPhwwGIQnl94heUedO9G
XdIw6wH1Itja0VAnKTjYXRKFdibN73g526Gc7fLzy1/k8uBFIckjFANeThPjgsWKD+fc4lgfTpFd
nTrR2Qc027Pw5VGeishnt/AKkUXIhEgWpAVd//MJRc3MHpMmT8M6bZrSz1VUA20EDj+07WTeOUlj
3M2zJj4vQkSHCvOG27EeIvM4lN10i7eSd/PyA115bdJG6hKA6jjBt3dbgryZVkk7CdtCzVj86OE1
Sb+3jK6NwvckeMf+AEGfzWpvlnlaeijfIYqX0ymmvnrSUgAfr3+X56NszjstieZecl2E4+wUp4z7
3NfLbFd9+iJm4xOSMxIHULijZrsJpKLKrEHGmSKch+KtW6rGR5HEDW4fwqpzRIltjMPEXFYGLqC6
9l6PdOVXGqleGbjAuW4TlKHWX3r6Hzqb6k85OcmeseS1+QbxTF2JAxRBm818d1WiaDgpijCF4ntT
LO7yzsyN9PTyfF+bCHYKS9mkLMD6OV/LWb1ocYqQf5hkxXhneTW6zR61ASL3YefTrttiu23ojtMc
BoYMiXTzQmLMWxDUnQiprvw5pc7bNjERSu2cz1JGQerqv738apfYMKoDlFQQQNbRsAM3dP5uwtWG
pZlKESpdnYUFPlGxn0Rxd6xJ4d9q2jKGSmN391OKUshixSU9SUO841NaX19+lMtZXk9C4EvAvGkJ
btERSLap6BwlIpRDvnyy3VQ7CvqOvgGWd+cwuDztz4fazHK1GJ1IB4bSCasDlK+zGwtNp3BKvPjB
7pFDefnV9sbbblizHdQ6YjwVSdfArqTxR5Jl0wFNe7RWANzsXPfrgjxfRXzVNbazXYxYQDucf9SU
WKfz1EqEhoi0mzpTTfarQ30bt7ZBe6PQ6DmMDkrNUdS53/I00v58+YWvLSumGAgPd82qlrdu3Gdh
jTAypcaSQIRxrdfvG8B1Xxwq04c+ioz7ka98qp0iD/PZzO68uI5OvSsQuZLD7csPcm1RGfQNVv8F
6lNbOp6YKseL80aE06gpfsO2O/RD36CXQGP9LwzFEChZUSgl/Tx/5WgaGi2uYhHCUM4OC5plfjbP
7iHX5Z4CybX1BGobcBw2rustez5UV6VIoOVOHNaqEHeGmMZT0cBnTOcE8o7IX226vhJLSKIAenA0
8VHPx8uGRvHqxIjDbBHVfdkM2p+qU+7Bny/PPkbhbagy6wC4t5qR9ZTKrsVyK1SraPgqgWb7fWxo
ge4M4jCRlx1xqXl1yXd9NVboWlNG4W8LfIqpvRBqlnFI20h+XKp+fC80Y9w5AK6EQwbMWuJ7im70
VbdRl6K4iD8raRwuuVm8z5Zs/j3WzPZuTo3oUR9r5w5bRXEyS11SU0pL/Bqd6R3Q4WJV1t7j411S
7XlrFg4dubUWTXx2/kFFvXCApAVTTRL+NiOC+1KKReEGbWtk6DPjg+qWVuNbs1H/rFLNOKnFbN7g
dJa+kXoc3xplJvbuvsvLnIcyQMYBiKR7tCUkFqo2KolSx2EjPeOnqpbDobAHAKEv79MLyJK6vjzN
b2wb0QQlDT5/+Xk05tbuRBz2dKV+q3SJRXADqsQrFute9nZ1O3uNuPVi2D6ykPL9Ms3TXqR4/Slg
GoEBhU8O5+f8KVgLXh85CgpFc7r8Wo4IfgMs6o+dyFu0DjuXErCXoWmepo84OIGdSLzq15en4sqM
U3J4AqLSGGNhnj/D4HBk0e1VgkJ1sveKq1on18uancV/5bSigbdip2ACseA2Ica67YRdjgoeit0X
pZvaN4kogrK2Js4v7+PLr3RtMAMyAyfjegVuDxEjQc4+GzolmNIMzA7J3ol4wkKBtHTvOfX3ZPuv
TeGK1uC4MoHwbyN+4aXAhvOelzM8QORaNh6UxMl2VJuvjkLnFJ7uE5tqcwD3JeRju2+UwOmr3Jco
jARpNO2Va1w+9yZsAJ65pr/8h+tlc4PFSM32EBSVIIVI9qaTY3dfd7MXDm1l/uYYY3TTuu4QIt6/
pyVz5eg/G3mzRGiviKWpeb+hsdJ38ewWJ69dTx1MT9G2qsd7euvJ6yd1bSYh5Uumxr29GTRJja5N
qXwHAIGmUB049TGab8OXF+SVCITFSOODF+QLbuVokhVMajWYEGuFnR+mBk93q/J0H2vRPaH5a0Nx
j1HNW23mLgCmQ9Ro+SgaLxBicD+7Y73cj7G53GE4Oh9ffqsLCDuHKEEOoGAqbuSHW3t3vavUZkFn
J7AbYwomrA0BhEQpyg3JpP5uaGOJD7qa/GGnbr4cJig1v1eoWWArrGahY2fDEbvO+F3bG0rso5TZ
aD6oI+UAykS+EaXlHuceWZudp75yOkAOR5YY3RzSua2/gEpmEzlRgl9tlstHMx9bVLM0owHE5RZA
XlgAvUDGyFHnD0m+AFHyVJH8nilV9gH79OidmB098Tuc5bCL4btL30aDpwRxHvfxu5ef9srnBJ1H
4omQkY6eyrpdn8XQfZXFqUeHM+jVpumPjq7MguCg8h4jt7BPf2GwFbmwBgRUhtaHeTaYOgJzarrV
2g1TjrfcFu2trk/jm3paop2vcPW9ng21uXXqzOttRevxdxtK7eTBNUfdUslPTgP+7P/vrTaB8jyM
UYRNiBsIXHQ+wUlXbxy6NQ+16Medoa4c0asfDpPHGU0Cuzk8MbS0hmnGSrWzuuWgCHc5eSNcmJdf
6PoomGOs9OQVzX7+mXKGn9OGuaN83/te2Sq+FOWeiMmV/JF3+X+jbKYtc61FxR8FL6yhrr9glUfr
O1LMByD9GKd0BqZDiOFZB7XHfs23bXBnf+E1CQKt9eSklbcJjkYn18CHYs6nNIXio7M1+wj3Woe/
MAqhF2hbNPwB5Z9P5rJ4mZZkkjWv4cnH7wQzWsQ74c/VT0ZwsLrY0gPfisa7c4rfQVG6gaNnsZ9G
MkNpFhvpl9/l6qYi1V57IGuqtj7Fs/3bU8Yh4+SwSOrefBRCyb+MimuFrYz2im57Q22OiqpBAxxM
JH5/WVfco7nshZ05Lod0ksXx5be6EhcAVNZphwG8p4e0Gcp0osZ2ejYV6F3cEZy8PgxjIREPbIfQ
UCd5GNSieP2NDdP76c4mY6Ppej6Vuj2If7lqDmoMc6xL27tpLpOjN3bO6S+83+ofCoGCBtYW8xGV
LWTyIeWrjYN1V89JcpcDX7uBImz4ie4290Mp5NeXB712CUKUAIqFbSKp7+YMGSBHl0NmA+keRnla
W2KnqYsRFXa0eJoQajSSnRP/+ohYWGGUih3vVqRTNp4zuDNbQKaZ/ViMoxHoriJPVt47bxxh7Pmi
XtlyqzMuQd3ad0Kr9fwLDpm1SLVjY6OPVB77pKuOVjXuWTRceSuWJCZqQBZxwtmaxyHdrs7qwChg
gofTGOOfZUwWLDJHUz7VXr93mV0rIjDgqkGCEAGR5CZgTWHaNAOTHHC54rpdK3r7Xo+TsgrsvnS/
9TlnpSmN8l3c4o4jk7W1NkI2vy+zWL9ViF12bqMrJwFGZZCa6KvjX7fVKDNUeP2IdKO3W0UJBOm+
OahqVAfIcv6VT0qITq0CKXdWr37+SU3Qmk2GKnkgsyZ5P6A96pvx4O6UC68tHBRvidThZ3KbbS4+
W6lGteVyB2fM8uzVtDgmfStef+9At6HeRLVwrU1ulmfcL20apYwiEXQPUqf/saCNuXOKXXsViBJ4
TVLdv0SMZHiuyBy+ZJC06XIyZsQLGyTa/8KrULHnv+iR2pDrzj+L6y16kudItBteg4Ghjm746Ip+
57NcW2fAUlZODIE7e/p8FGQh88YWLbLc7ezejEqs3UWKKN5zpTfHlw/Ha0MBuQIltLbxIIifD7Ug
TYGsCnrCzX9zdh47kuNMu76hI0DebKXMVPmu9tO9EdrKG8pQ5ur/R3U2ncpECfVtZgYNTDMpksFg
xGucyj7YsZ0eFV4ipypRzZ0VujYUPZ7VyArkB7TL86HyRJPOMiGRDXShOSxFX940mlMeYGHtJXTX
6vH0k0jpqHfB+dlqY2laBuAavAecH+s2zRXYALVypFr9n6P0eIDGzufKQ5ZLVCoxo9O/j734+fYv
S/UH/UqADiCzNosYjWmU5zQFiV5DhWWSS3kvN6tjK2ANvD7Ulfx1TYXw7Hrxf9+CfqzJ7fMSya9T
1+jKfVxbOnaEOo+nSNMerVSHlDhW4gg4Xb53RbcndnDt6NFvAO1I85t6zSaKxF6fwyhBfrjAfNN3
ECUPJLFyJ/heVhBX/QKuHopceKPwJDvfPzV2tXMqBSLRaMf7boGfLDeqMzxqERdeg5DEsa2z+vMw
mvKUVgN0pWyBK/X6t76YLL+CeAlcBgTTKhJ7/isWoekTolL2qXfV8t600+IOMa6vrw+yvWqhXFI1
BwcDAHhNpbcREy5Y4wopQxhm9WNHPh30fSW+xpoef6goje0Vibdn82XAlbCCyid4wu07C0PEnJ42
VAG7Fd0xy4v4YPdS9au2646vz23dDf9W3ajckYShwgJqlGOx7WF7CVQ1vVokPWxz/kvt8PeiYr9S
trG4yW03vpmWbvrx+pjb6b2M6XINk7gw8PYsJs5ctbrke5pFqx+WeEKTIqndAAjYvHNDbJeOAhHJ
+0ryhILNeJukxXIzJTYqW4QRER7X49VZplbxjQCV5yt25e2QIrZnfx2PcjMIF9Rg+ffm8OnoPZRS
DiKcKqNDTFRfbmWcCfLaNJ+OWoLvKG1e+3biSrmnDYy/zuvfdnsgXn4ANQA0+NZTub0SUcks3Agi
Y4j3hgNZjNjrl+pU7vEEL/cNmo0Uz6GOvRD3NwfPHVBsQO6lCT03jaugqXT5a7LlCouvq/TW1Qbj
UIJ1DF+f3uXWYVjIOCtjhxtlC+zBnRaUGW2DMJfFd+yBsqBtxKdFc/Z4NFe+I9UMSEFwgwGtbdNr
o3FHRWhzHU5ke7elgII2x8p88+bpwCV4kYykKQTBYBO+4lG1G9nWIaDM8etoRMot/YrqoFZKvpsu
r8nD+VEHekesXBcMffJts7ESkeENVVKGTQV/IIAOmIr35kDJ8QiKBaPcaqz76Jgnkxv7o2zg12is
67u1X0cdPBqXnxzcQgazGs3lIRl1M2waAxmXvmicO7XLu8nPk7r5adVO/DtPQC1SMSyj/n6xO1Su
8Jkd7KCko/ebMk76aSzbCWmAcj5KVW/f5dnYGr6CqwSagUVbleHozEsMBAN5jBulWYwvat+NddhZ
cxsoJISHOdKM78LgCQvo2SiPjS3UHyl0/z/KbKrzwenHyQjc1lN/JkKZtSP2utGNibOuOOpNXS4Y
AjvUhnUzrn0TK4N0J7xebiO+OcqIbCL4FXTmNwus5RjYzlkVJgouBKbTaT4oyT2izWWUc2lZwm1d
zRVNfQunVetZTYGolqGIByijWo8wpm2Eo6nFQadEewoy1ybFw4EqIC15qtnrRvun2jNlbZNXvPxC
bN+9gE5AfCryXXfoK5PicYJaEwJuqzzI9mxoebaUiVWHg50jHrEYQZabN11fZv6IVtTh9ZN4ZU6c
LCpXlHvIiLegFciPjkWmVoftpC7vjb6eT6OnvhVvuz648PVZ/UKgksFkO/9yZoTqkya0OsTI0XwY
C236YtTqnpj2ZZBkFN7qiCugjHERu4q5QuCkN+EgLJjLQ42ixI1YcTiVxi6n+jKmwGgkmHDX0fjZ
5l+Zaok8V9Q6lE07+CrAQBr4w54yz7XFYXcDlaAcu5qUn382heK2VUwF/I1x1AK9WXqYCMpeG/Da
hqPbAQp3RdlhLXE+ijfVhN7Gq8IxF+5/ydxpx2H27GPuyTxoHRHtvCuvzYryIqKiBu89ANjn4xWD
VuZCX6pwwKzo5DpKEpTYvLw5IaBks1YTYC+y414g0v8e1qHBhGIsqrAGdHSsugJAv107O6Nc2XJr
34Y8izhElWizQkBw41bDzClMRolcl1mVx4XPBhK1f7OYDoeIh+SqpUN3Ct7CmoP9M6Om6NNSybia
qd73vpu5oJeNr3SOf7ZJ8bcs5H0yVB/r2btv0vaNXduXsek9oj+/ihZu06uxjYqRYkMdekOMvK4m
Gz9xqr0pXvuaVMagKdMIoVazCbA6YbGLzJpRarQI2p4Ai8j6+9TFZv71sHeZr6LAgK0LjyiHZp+z
+ZYYMNsKLIk6BBCTnCIxWD4O6EMYFV32ZCyxHtQAP27Ag8YfRGHuOYJdOQKkcwwNpJrS2paigRe1
04ghrTF89+agVXTrRIP0rSKg66JRUKOET6wiP9xMEgZiqVoS+lLSW91ztiigv1NsgniHkzT4Va6+
1RH6ZcTVm4anMTUjyzjforlWVgqCg1VYdLO4RyRs8pu4Nh9bDck3nzRI94E7iD3roYtH+Tou1VlU
Hdk2nMbNnWlNcVcpUUIIm3A6joZU+Ry3VX7ntrr5CxG+1CfdM577tGrvdNLzLwPwn50n+TrGJs0E
4E7SzONg/TlrmP3neKZmOWqD6pWh1nvKXTZlxaOpUv7urB5iaabLR6ACe+CDKxsJ8N56OyDExLHZ
nBiY8H07ogQVtkDKbvCS8LB5i/uddP3qKDx6YC1BUIMMt5ka0dq1Sr0MVbyQ3i9J0x8Uyg3H18/k
es9sP+BaYl/3Kuu43a6J41RDVYxlGIk+fVcvjf4O8ifSROjFHaIGMmYmEsWvxRDvRIMrcWcVRFox
2eh2QVk7n19fDnpmtKIMywaFTpXXKWI7qCYvuronR3YBAmSrwgJBjIGNSq9k2wfiT0EVjU0ZKrb9
i3fGg6X0j33qHbKifdZ7eWOPpUdG4d4K2Om5kh2FEd+0Tf319a99ZU0pU1MCpTC5wsM2xR29EnHV
c2lBr26JgGVV+n2eL2/fOXB3KbGsz1dsCDYhyMjgFBXxAuHQ1FKyZcM6xXa3BwK+ksHwMXlxrOBn
CjubUdSpFVpXgmw2ceTzq6pQbhXAaAhIxT5uWG/tk7OEK72OnUp2wT28+XRGNGlD3zgI17UNQtGi
ar+Zclx2XDGvxJP1BQWTixvXY6HON2XpxGNqaHkeWl4+fU8mvTtiytn69ZR5d4WQ2l0mY22PIXqh
uL9OjplR+EOQAVjwZnLJ4mVVApsjBKiKx7gy5EVYwuO5cQq7D7MsHo9ROevvF63UDjAVaENjE3oa
O9MOFMstgpgHK+5YwtlJQS4acfwyrjL0IdZaB6nAZpVnBWVO8K95WBu19DMlcnh1Vyirm96Da2ZP
UZSmJ12N3zlJ+ZBV41MpXN3PrOn3m08O6uCURskuyZq37fGsrUxUVGGtKXav3Q2dJ1DZHuRONLxy
PtdHpk2fb62obZEtjeynwaqULDQF6LgCl4m7qLd+vT6VK4GP8u661KsAGpXk8z3WVYXbmLOdhdEi
m8OUJEvgdTCnBm/YGenKEaW/s2pe04RD5GOzm40JUO6SzVloT0sexCnxrXNiVo/Mf/m6xFiNvz61
i+YL2wUSFfYnVOr5j207oqvGvJApXDh3QWEbyT2k7cpYST+OfWyFjTcVB2VK20NXuJ4/zXNy3854
9y52Wu7s3GtLiZbOyjK2SPa2WJQ1U5q0qMxCTZXtcalLJVDAeb5RXmKd7yqhDSaWBjwX6flauk4S
F0mtZvBx6/g0lJinecBsDrNZqTuh6XJCkBjJstabmgfwVlBMnRNzdCIgIDCzlFszmn52o6ne7izg
GmnO8wFG4R3A1gTDCeLxfEKzKrKs1w14zNiYfJWtZ38TmYXdqKa075sy0R610nS5T1r9zqmw3tDc
/K3dQtIqfgNFLID7ZHbbA8J7qNBRaSUE2kuMOrtcdeytzu9NZy93vvZRHSpmJsBOdu4WZzCMOCh1
aMOHurCTYz1jMEOa+faXBwA2Uh28Nlaq0hYA7zWGVQmvLcIkj4wbqxzlUwEBbGcvXpsLyQ1kVFB5
UD02CZUZ53zSZYRq1NSfEI2OwygqlZ2ew2XwQt7kn0E2SX+iz2mSzwySp1nld5mbh01qJwGN3T0q
ztWhVnMDxCh5L26bxlW8DLXTyiKUsdpBYxLRKQLk6A/T3O/M6jJQMiugJMT+NVxsg8UClGRW7YIF
wtPsrmt6vfCTulSDYmibxC8q1JVfP2iXiQYjcsdQXSC/By13fs6yqE29NmNEPISNR4e6f2DNo3No
3VoPVgmRk8yMtxdOGHRF/63VM2qPmzQjzzMKa6jDhbZMxztZG6nvQCPgUpj3WjZXNiM0CDY8MRHS
kb6pb7nTKJeq8vJwxlz+sSh1+0cuHOXtJUE4HWsbbDUsgXy3mZHTlTUSeAbDWPr4pHd1962v4nIn
Kl5ZLE4UtxrJrs17c7PpyXK5YCA8hFldxEHSCO1WpKo2BZB/tcdRpvZBto67AyW7OioOupRlVqGu
rekb3L3BnsWchzEcqpMwDRFo/ZQ92VGunuoYvU8ECa3w9X15bd2YIy2g1evrQiyDcqi+VknysG80
eZN6feQLJ32rjBYRHucfbrMVeESavdn9fEpT6+o+D8dFxA9TExWlX1uy3omI6+27uczOhlkjzD/V
gblPbHNCjS60eje7tcm7HDC95S/UT/IT0v52WOCCpARzmbh3Rh/t2XVeWUFuL8dYYb08xra9567S
5ygRURYuldk/SaSogsmMRTBJvAtlZ7a3SlnGX15fwSspO31EpDUpT6B5BW3yfNZpN5dZIwSKC5ZM
xZGLxntKm9bhadYZf0fXbX/JVnXuac9JlDKz6SZRFD204eI9qsjC7uyoK2GcjtQLFtIkW9rCjEpi
pz4pTRZCwB4DmIHFsUJb9CASI9k5p1c2L0ITq/4Gm5fXyibolG4068XEI4GN3ftZIvJjlQ17bbZr
E3LWYokJFBCe7SZFQii0VbHbI3/PE3jHyASfKjVz0Xcf3ypdwzlBJ4WTAn+DJ8MWNOvUaqQJi6ES
4X2Pbbe6U9Nkjxx0bZcCjaB5wx2IFvfmPTJMCUQJV89Cw41SoM1iOjbVHD+YyawESWzbt+AR914K
15aKkiUKNtSEKR5sPmIWlfWAsWwGBT4afWps44dJ1uLz62fhyr1Ob4pLdsXXU6zcxBkEuCJTx9Y8
dKx0fJfHcftcZREqHEOFtWsfGdZOxLk2LbYEQg3ke1Re1oj0T8TJcBfqZdzykNdqN7QUszsps7qn
n3el9Lq+bAzkYVctXPqI58MUilpKM5dZ6BVyvFOTcbodSw2PhWbIn+MYYjGJTHFb9336o+sW6j9I
Ptc7j70r54BPixIYOk4vimDnPwJCGVDcJSbOuIv5xVOy1Bcq8gptJPcg/1c+K4fN4gQw6TVLOx9q
GIdxcss5DatarX54qcnu7Lzq8PpuuTYK2RidHAydVzDp+SiZPgIwnnMkTRTtuyhBDRq4Frw9HILX
QRbaZu/D+NgOgq5enFdJGk55rASUmSQ64vbsl7rR78zn2gKBAgAmvaLDL6BP5TJWdts4SaglyjcR
T9EhHfVnBQe8/2EnUF9dMe/IqbnbIjK3XyNnB/mU2rHjoJ47bLCnNPFB5+3RCK6u0WoUp62cvIuq
o4kuCPR/HaUWU1CPwp3zZCqxe3x9J1xJHJBIAhSLkRNC51v53Ky1ZKlXbhrSlELcAFR/lJ4c3DK6
I2SD6TjONoaXEWiMxR8LmAfgORRrh+dyEbx4+9COW9sMgHQRyj/fjugiO33ccb7Qe6zfpTLrYISk
kQ8G2jngmhu9tWy8jgfcfC31wZfQN0EF16MWYaYqC6XjlCdPHQffNft4Z/9fLCAJJGkl6p+rPBeq
SeezMm1kZnlwp6Hmjb+EMsiDqrWR//r6vfzWs8xvHQX+AGUo6l7cXuejUJympJmKNFSoJTT+nHYA
FBRE2YqkMz64qZc/2SNOkLrZKqGTaUPql61ePjo6Ynhxhy9x4GkSm40u7vxCoE3aGiPkEeCE2Koo
yqFNEytIxLAogWOI+VmZU3snkbs4vuscgAZwc/Fe4wVwPocS/cNW7/lSJmLd3UGIyiRLdu0i9ScS
2p1g8fIiO/9kBgW7FyQ4dxd+HOfDmamZZ+Cx0Q/RdZQI4llkRzeiZHenUjuJ7jpnrE2/aCdw79Ek
frfLHD959Vijr7L6crqR5t5BLa5+J7ahhPWsT6XfxVb9iFuCfEpyE39erIQf62V0QJcOOBrBWw0q
YzFv+z5zw0qq7U05msatiJQfQH73WN+Xe48prihisuMX+bzzKaaaWmm06ZEcqgvrac67zM/NJt05
Ry8Ls/2SL6L/6DuofNPNFrczI9YKFJXDSE89f1j0k9roHxLRg8r2vnSDfg/b6xm9uMI3S/PEq/jW
M/FBjao2QGT/earkp0hSaR/VUfXbsT2JYjD8GVGZ2ph2Sh+X34SKFBWjVU+flHlLWIKe7Ckmna+T
WclZ+lVtlvjlDYOys78uoxnjrA8A0AxQELcF/DhH2AGyu4tX5WJ8TJ2s+llThi5pHBflhwU04M6A
1ya2cg7otAFNwoHlfLHzzpnagavhFHlSufUy3l3GlBRvTfhIvtbWu0d9io6BvTk1lpe6EtQafI2m
HW9x7EgPqx7c/zIXgAsk6Gs1YPsOsI26X5qSuWT9nDzGqhj9pszTnefTZcDhVQPHiSoH2Rbn5PyL
WV1fmClY+lOM/5E8NHqBA0TSjUbu91W7B5S4NhoSMZwQIEMU39YN80+qnLh6LfMRkkQvGnGwReJL
t/5Tgc3Y+XhXdt6aO1LWQ/hr7aefD9QbcV9jv2Kfqjie70dR8OA3HF460ho/i9neizLXx6NJtULv
Vrbc+XipafWlIKc7lRBdvo8D4pPYUc1+jxjlcaw168vrl92Vjb5y0sBikiUAI96EmyWveg2tK/vk
6r1+HyVWdqRCNZ1eH+XqcpF4AZHEE5y5nc8KermHpNc6KwPgTAIc46Yz5sm3ZnuPoH/tA3LzEaZX
kNeFLYwxu8jxGQtsD2rNd8sijHdyAqC7PFht1uxs+suvt0rqocRGX3lF421Wq0+tujai1Di1+mz7
SduyUKNiHN/69dYmFEwdSq+UQrbAuBpLrYlh9JMrvJ+LnWsBJsXeqVWHYqdqeG0+qx4ZuTjXODDG
83Xqcbwk/uj6qfWUAmC+hRl1XERvDnvMB9wnaTjLBI7jfJTZiNUxjg2dJmyW+Wk+aJ+VThs+vfmr
EetQt6YSSZF3q0bvIcuY1NGon5oZSUBUUnAnaiz1Y6db0c5QVz4bqAJUsehbcg1u4QWLiUBw7U46
Wb647aRp3Q+lsyeOd3UQFgfwPaaIhNnzrzaJSEW2l0HsoprpLWBBlY7KXk/rsgC45h1ru5fCI62t
be29kgW6p2WpYRJXtZ/apAeRwdXSJ+8Vk2fEsxaNXefnapND2YqqRvUbGMbxbRsXRUpdckxqOrKW
3AuMl9NnP5L3r5cL1dBtYFTjsh9TuBwnM7bzPwV4Q7rfqtjpk15GD4r0pPzUfShjX7BivHIuu8Kq
VD4y3TzXnZFej4sHmQgMicqi3TnZV4eD2UhfFvlXWjrna6pm+JeC2lBPHJjltmpM/ZTa6BXFskz8
CauinTh88RH5cmu6sTaeqSFsI4mMUrM1K9M6mdL2fNDs1VFdsE5//eRdzIpRUIqA+QLZjRfIJorg
QYco24DhXDenv03ZO0HbzSYM+v6Xoljlzkv32pwoiUCesg2KPFvUwNSkWSda1TpNjVkEKLM3x9gz
ip1If21OdIgQAgA1vJbjz1dKwNxLG8U0T15ix+Hk0XMw5TLedo0DYtJM9qQpXz7S2Ttg5aCS2qxM
dryC3M3FPDaTYkgqkCcTUOZ8XMSgCVzHStwhVDlMJ8zZ5t90QZTkjiMnIDbOmXYn3C5f/LKYYmoL
ZqpNh36sUW2SverJUOIt9xeL3NzyvcmBGt9GjbznGhEYmmEbJj9Ora5+djpEOI9SW59slaXJylfQ
nN75oC+yuBcTJMthG65OQ1tv6XSgCzYgknrKRERjtllkH2Ea0hUtrpQmBB3TbJqESr+OqHu3FLrl
izYev+DAYWWHRHHNzxJLzc8FkCbNd5Ox145FrWGUZ6mi7rEE7AFdF2Mz7/UN17R8+8t5C4JVp8AO
P2lz6w8ZK5dpwjwR86avFbiK41wp9sFo4AeileQ+TJB5dqoSl4GZDYGYFJ3KFTAHzOJ8Bw6Tu6hO
zJMvXpLiqZ6ld+8ht3HvFq68SQS+EX5u1+PBihsFK2j+jhO11frJrLPopzTsYeeleuXcUSsCcgZR
mubCVmkgRtJBmhnEfK9KzKcZ6SVfLeburbkCs+YvR2aEUvUlnIMKZI+vTI8QRm/OD+bY2BQGHf3t
MYTWBTLfKBKRdG9Bj16BU7A7F+ZpWIzsMGPBgbliuscuvxJDQIetYXE1KwFsfb6CGTUkNZ1c3Nu7
LnYD5NQUkLOK+rGfZuNhxJnzw+uB+MoSsTYQqNDrhAC1BahMuTNrhUF6qtCV9UF2cKp7r935eFeO
A471AEZXCgAX5zrtf95iY2UOqhhU/WSuYt6exjhH9NU0zGxJV/yUmO8D8+i/vD65NQBuTiE6B+wN
Feoxb/XN17RZLiQ2Z/IhbYr9YZ6KT9k4OUetmV3qg9FwrN1IfR+589/XB17/4suB184TvA6+7aY2
IDQHqXJDkiTrQ3fsZTk85cjR386Dre2csctSJIV3UlfcbaGRrp3Z82+bNl7J7BfttJKO/HaO+iZA
b61j1lOj5IeI+uWvxMysA1hs90jHfzjamZOZAa6o/REBufYOIMxy6NtyBnIu2rsiTnB6cXrEfRW6
j95Qp/eCo+Ens45Rz1y06k7ourINuTFB3xItQEJsuWQeUlwqS6OdPKu1b5Qpz4KIBtTh9WW5Ogpa
IZAKV8TPVmSlK02ValSvnRS7fdd2kfPcR5m2s+nWvbxZexhxBF8I71wAW/5i3VEYntRBO6XKQqhN
5U+vKXW0xeTt3FGF+B+mRLbr0F2lzrFFfFepkWDK2minHtsTX+0N5zZfsKN6fZQXOu12UiQavJQI
gKuV0vkmq3ACajEcVU9qZVVWANe8/YaNGOVVqkruTyUvky91omdpMBmItlGXncbuVEgKvn6cDSp8
R1fr/gpjihq/ReTzj+F0y48xamXuT26emkd4Dm0aKK1pFUELfjoNUbfjxiowqGyQ1/bsH1bZeB5m
lTMiZvwDGnNtrHaZWIZix5li7fq9HCP3N7bH2R+N1/0nabrj56lX8D+1ZsP8hlFDPvnw5a2vZtzB
C4Db0mu+ChUP1KruAgUszFidghJh2w9uLlU3wMCENhOkzfpjkY75t7gVUxwYZqlLNLPqpQ20xp2q
lQlT9D4/fLaO/8+tHSdxu0o7yajIbN+OAf/6au1WP3eW5mK7gREltrL0oGLpQ5+vjOcWzQKITD1p
vB+O+lQ0/qSkDXZQ055K0yXNgV2GfASEGI6oexFqVGto824RyynhmScCXrTLLQWJigu3LNP2dmoz
qQS5kWTDoRhi+wtWI81PvR7Le3zpoyGYi5Fqs5lX9a83f4VVeppG1voeRd31/CtMk2iyGj4S1Gmh
Bx5MxwONWM3XG7HXyLiM7cgarbYfYJWI79vHhNZ0sddayXJqI208oo1rnhTVHcFeyr0PfnltMtRa
muASW3O6zakb1F7p3dqa0diMeFFrImrea4s5Q+82Y+UZcS5Md+LZQKzq9c95GSjJQhBso+lK8k3n
9fxzWr1VJJE5zad59Ja7vI7+etao7iQFlx8SOQv6JZgUQH/ErO98EBtHIOnqBYNQcCYz7QckQGu3
o6Rp7ZEQLyf0khqv9/EqY7ad0EBdZNSyZj6ltWyDeDC9d8mYFL/f+tlIDB3Un+k8gkjapjlaKufa
mKvp1ErzEbUJO/e9jijw5tVBuoVHH443OBqglHn+4bJ5UGSjqeNJBW9JdwxYUKXOexppl/cYzVNQ
vuDLSHxxoD0fxV0wgsbLbjx58PAfyywpn9vSK+60yDJOonaNHUD9ldfL2g2nWbSC3Tlbm92+pMJY
LCseT6OJVrslk/uylaWvGdMXBbIKXuPCDAQyPL61OB/jMnuf2f3D0L5Vx95y4ACt2DZjzUgufkfb
y4VXpN7DFMvGm7FBdLdCTeLNi8go0JvADzFjXrfnnzfXAZ3ExtifADGCOW6d7lDESIC+viMvzhiR
mkSEAgGvL6qOmxJB7UwFHpESkaholI9ZgQ4oMcMK+yktgteHujhiaN/T/+C+f6G4bMsf/dQ38SKL
8iR6HLPbpEqfuykdd47Y/++rnacixCbUWtBAh2xOF/78wzULRsyT5nWnqB5z70Z4/awcS1Nb8qMR
zdN30xKIgKh1bNS+3Xv2F5m6mUrwHG3UM0QXRYekngrtIK0y030EuRXTT3tDpL6mjVpynLzG0o88
FibzmFiT+DR5S50EY5ROGUIjyOLc4C5KCV+U3iROcdGhTGEhVX6simg2bpYxafJg6ug++WSJRevT
DsviII3oAzw1ZYlX0rwUThaUlh7/J2bpKkHjysQ9eFXjPoABjs0bOxZA+Z229vwmH/VP6jCI2Eey
U+HVEmWxPEq7LfNjFJfpexsVkJJ2d+z2wYv3wyEa1Fj1DZ23pI/+UvunabWoOBjabDd+Hunlf8Ju
i0/wdor30o3t3yIalI8ggmnJCaXRPjpC074OxuBCzmwqowyw+hOVL7rasiFl6OOjWWg6bA1r8t5V
nMLI93Ins4J5ZtedukQUiI47ylI/lEiIgWlZaohtMlWGGMSDS/VGNK6XPlGsKVW0CB35katO13yc
MdTPQrpFGuSNIXNEh5ay9JfUKiM/NRA6CoXdJCV0Tj3KDmAxtA/m2KbGcSz0rrkpk3b4YliJ8YPK
WY880irakra2fLIVJSl8N8ZG4HOUNt19miz6chSmNyYrQ7Q2wp7JVoGr5vYhc6fS9U0rNv96bWRb
FNWsGVyvmcQGPoKz9k6OpGV+no7qFxPZlfbEuyX2juyU9n1RK7LGdUPDYE1b9J4qsZ14ve/MmXLT
CdAfPqKvSkRmuMzf8i4XfDRX4W5PBmXGb6/pKNxIr+HeT1Na+UVtJU2Ay3ZNgydefspYzAn1LpeX
3bjk3QNV4sU4NZ00PknpFQOvNTXpyQ/i0QtsfdJtDPiG5G9l1OaDbo3pM2gNhFyUwk2fC96sH9xY
FEVQeE4lD71w6Vyqmdb8apcRf7PBKQiCg9JFdcA9O2I5MBjyrk5y62cOEAs4AQ0Q5lN6i3mMs3j+
27S59VEfpe1guaBTnJx7e8bX3qEcEGCmTOcFa6yEdKZ2h+UGZGNXBlEfq8/SVpCpsAFJBXqZULSd
xiSa/NJ1J8CGWdr81Wsr+g7fWHyrXBjGfje6xvuOrp8R6B6lJmR4tPaxs985Mn4QaRN9Ghuh/HWL
qcsDIYeuClBjdv6M5tR+w59a18LWK8z5pEujLO8L2+x7f0yz9hcERavCwTJxk5M+JHnqt67MnipI
DVngmLP7oxFC/kkpM7/n60SI/LB1pkBFE/lP7SWDEyA3oVT+iLfuD0wphk/zPKpNWCOizp86nuwP
RqkZdTCg7h75S5Nnn+ihEKJVIAWaXyGs8bPzqIceZwxsrcMwR+yLvLCi//jfUqC0w2j7eTxmSZBa
wjmCtbZ5vVuK86FH63y4tbLc9Q2t658Lo0GwDw9hh83YJaurQ+qxBl3lJI1vwAC490Y9ErcRbgHy
xEHy3tmx6WIfOM3AkUytbmO/s3VwHClimI5Pf2D8xKsJIXeWcMx4amnGvVvb8wejzNRgzAyI+aM6
m3di8TQ2rZa4412njw3MdgolfYDeclz6THDERdKxu3vFstP3kd1P1SGvCgunJamaH6MkKt/biehs
lrDWMPmze+3GovP5XHs25D+HbjEvMfTCxLEzMSFRvL4CczykDwsyxZ8EbjnLyXYaS9xV+FCKoEsl
8ttz5y1ekMo8eVh9ndgb5mhPp7opHXlapr6uQjlkTUVFv3Krmxz1WJB6aQnMfqq7/wpamV2QAOQI
3Sg2ibNNhd1C2Y3Wgzu0SDIUutCeVICldjCWGcKCokPor8QRNcTjluBZYbWZ3mFjHvc4ECWjFlq2
JFQK9J0+tXlW/Ep0ZYxDK3Wn+NTLrErDYlxUSiY8gY0wtUaP52yTEJGyOG2+M8BE7ybhJQP93NM+
Yo2TS58Fkr+FJdrv5mi00p9MZc6DpHCK/wy7t5WwHaSj3mABrSe+xUrmLE7a6MHklZPlG0Pk1j4U
5/6/0k1V5EoyFVmryjGX//CvxwJxKXv9vavnxa0xgLPy01HUk28YqHAcMydOu5uIOKwe9HhwFB9e
I7kczgBAHCdb+YYCStncOk6jqHgHmEXh61lV/CnSoTUpFKTxN4BG7X2NlnMExFVr6ec0Ds/2eWnm
58hbFIlXVFUSvtvImnwny5BPyBSzYqkR+78tpsjya4oH4SAcNVhiUsgh6Z7lqFjqaeHpl/k6boAd
iVIj+QSovmAKGK8GtmBxhmczneLMB2Qbf+sspRwCq5XwjujNZ3fqYDW/a8rw1Huswcr8zFR5kPNs
VppDkVU8mqN5FpofN3adHubZUR6GEslfyq9W8s0we/txmcWYhkRLYzo0is5VlmgZH0qapR30rdDy
20hk07M1ZN23so6KOjBqJ50JqBaq6FQymuiwAI/L/XocLXng0BTeMS5l/2OhDxsiNz+7dITS/Ea0
3B+HzOFN+yO3cns5pvkYa7dJpSTfHVWazcFILD079Fps+81UamvmWJ+6tEE6zTRyoQXV3JQPfMuM
sk1ad3WQLkrcBHrvqk9LAev8pzlPdRMMeW9/alrL+JN4NkR3uytG9Vj0Ll4RFZMd/EzjpvZVtyVE
9LXdvcvbVvzpBbddiMAoQFmji2ZqQYTe7k88Di5Xk0rvporU+SvvhPKPXP6Pu/PajtvK1vWrePj6
gBs5nLG7LwBUYDGWSFGUbjBIikSOayE+/flA222R8rZad72PhxNFFlEFrDDXP/+g6RQGbTebt/mg
jE+y+5oUWy0rl6+ktLufp2KpqOUaukRTJCHF6bC3XF8ZHLsNeW4WPBBSY49t78on2RfDpxrzucJv
ke7fpZMzfAXOoLBrbK0Z/VkXFHYmzqHFzVqZHJN+VpLdUCTYwnpE4w0+QipkcJ0l+zHACGdKgmVa
kDaqXjrcdp3ufGpcS97nbir6S2w+qicMAHI7cIXmdH4ZKd2lM4n0xZKVfq8bZsPx1YyiFxY39meh
m6C0RCyXsc/vqT70ZqV9zNXSuRnaWYV/WCpJH0CBKtpwYqlTQmZj4Z1SQNnTJq+16dReGE6IF9bR
k6POwnEoQTjuxtI5Eq2XF/6UNAkiatwJj2pdGHE4KrL63ES59Zxjp0f5nA3eR8XSEwMnD6t8FpGn
XFXdXF1kozZt0kHL502ldeUaapL2D2VZt09zK1HCllHULLcjQmDt4Exj8ymjrN7Xhsg+T55hnjtx
rjnEmmL45w8RjUo+TD5jEFDV+UfuXD4cBmyS7pJaSQsEZbXSXHJ+05RwUOlphA6Lf+MDdbM7ZXlq
ObtG02h1YLISWxy5pJ4CcIgyu1JHe64/ipTVIxCdYS5hPqlQzVkS5DGZ2q4JKs+ZpV8yZi+rrlOP
c6HY5M+oI+scdVg1+w3NE86sCUnKvttn3uznHgaoPrQEK97rHuGPhEJOXepDcWn6TS7d+I5Yae9r
Tdcd1rIzJYsv4R7f5K1NVpa0VeVLSU7RQjVdJB9GnS3VT1MQ7Kkzo8XXEzof/lTHde0rEc+VeVnF
1cGS2pQQJDMYlyX9A30n7D59mWTVg8jpeRR62VQ6SGyn9fiRGZoMiJFp+qDDcFc5jKTUpTi0uMlt
5hSDyUI4K9MdOd/zsPdAB+ZNCXpEaKpqt1B0SCJmz/F0xaLpYffN1o6WtNq36KnO9U7KOcyNjA7T
Unj5Nkr1WmDlaVgvaxY7helYudZp3dfTV4juTnMoTSPufKE4EZCuHpdBjszr3jBqplQuHXaUuusn
caWT7F3u464vvKAbrTQPtWmZ7ipD9g8RFPA4yPshEYE+yuYh9dIuDmCIO09VthCO3FfVYuP3y/ML
UsLuLd9UZPdJqtAFoKqW7kNR9xieYgcJTl2WVnxONEOrbFRpa9nGEE1C/CPbtOFPyHLisLAzNQ6V
JR64PUu6OqTG+VLuBr1EMUb8XpaSXoSvz84mgYG1xu5p1MRZbYyXmMhU4/UgHPuj4uAjFehzuXRh
Y476Axy80bh1GlA/bvek7Ft9lrcg/7EZqKlR3LjKyN4L9mzTY41cQHH8p3EWRcY3Q+sHZg+seGjV
fSsKQ/9cEDrUXypCNG6AtVl1kcxxW596+ZxcltQWNtkFlVn5nFjlZ6y65HWnObHlT0ttZYGnUMAG
rASoihdL76OgsiWGSIUOA8d32zmj1M+K/AaXtsLw+6HySNgVvRh9G7P2KihdT4w7yahwd6lHXk7g
xgmAj14Z3nxGNUUii9No7mnRNiqk4Qpf5qDInO6m0PL+pcpZQcMxn9sPo2pax7LPOShkMSfJsywS
BWsN4i/y/ppaJudKo3QT3IeuGQibLXOc9dOJiTklY935OHaZDzhIiCTMbau5niayivYKZcMuz2Gw
bOpBjb7MOQ8k7CgH88CVrXps+pZC0xjVOtsM/aB0661x+iPtrdoLZd5L4buL1xp+VhncOGnocUMN
qtY9Nc/EeANChj8ER9nSzvKU9emQDJ2sqVji5pOjqDI9zdFXfnZVzEnCZYm7JSy9KhrgD8wY0lJx
yZ3saa5gPh6R1CtnZ3ousTg5iMHinDssBPD5SHgx7FKbtoxY1dxyoEVYxxcCaf21mzT2UVdclnit
jUt1M7ttpPuDTcVNlybLHSCVNPG4Vp83gZe4XuPry6g+uUOHJaPeTPJrm6HF3SPkjbb1tHhRaFei
euqF0anh/zGSoW7IIhy3+Xp2rnOdYrNVJvVHATTft3rpmOOGhpUd0JD2XnoOqGWWArwO0K6ghzOw
89jZ0xQNnPyVz6j04MT/iIj/HbiGOZfqrgpDlFb0X9/hsEVPkqNULSC8KssDrcyU0IHVF2CC/dNy
Rme9DC0LDPTg4r7/ePoirCWy5Lw1SaHxUyqn3QJd5wdo4XcQ3utVkMcgaqFv/YrQftOmL7KyGnuz
pd/QKMuG7XzxF63+aWOu9Sr8s8amQ1d5zyCNS2d0NFnNtE0m27c4WG9TSXrjIpTfHbP/62n6v/Fz
ff0bLCj++d98/VQ3c0furnz35T+vmufqRnbPz/Liofnv9aX/+tG3L/znRfpE9l39It//1JsX8ft/
v374IB/efLEhd1fOx/65mz88o5+Srxfgna4/+e9+85fn199yOzfP//j1CaWoXH9bnNbVr79/6/Tr
P35dWeb/9e2v//17lw8lLwvrMq3Sp4f3r3h+EPIfvyq2dgIpfmX4aTbsCNxQfv1lfP7jW4hz8Lpb
jbdW6y1Q+Kqmuv7Hr5p1QreLUsQESsZlfWU1iLr//Vsru4PmoA0bgbHj/frHe3vzkP58aL9UfXld
p5UU//j1lUvzLcTLgkESHkx66IeIJd9zwWltZIlMtTbUJdDgkrno2gtTV/xIQX4dlL1Bi9lpcDX1
TYwJPR+XHBFaWmSHbV46jT9K1X3Oq+xgDrPSgmg111o16Ttnql3Tn8vaPYV844UkN6hkf+UcDfxc
M1giwWG1XZVJ9SpLoS36SRab55079ueZO8yfmpraaZOYQ3ln95r+sWrLfke83HLw2nQ6i6amboFX
qbwJXHWaTV2V140m2377+jh/amD/j8P1zRD/2+H/HziwsXb9u5F9eCgf3g3s11f8PrId+2S1wIHA
iheNaQP3/WtkO+4JvGDGPdbVDu6ga8flj5Htnqzy7ZUIBQmKFCL9z5HtnLy2aFwKJfi+RGf9zMiG
y0J34tuhjYIVUiACYGyWYOC/9/DXJW1Or9Gy7aKpCExh0qcPbmoaAi6miaUlhvMNYCY9nQ81YUic
UwQJZyGGsMPsFypnJqLOB3zAy1I07OuKZuLHTylxUZFacc52ZJSUCetxYTLoBvR2oeydtEANN/bD
TDSJt0R+BNlLB/Qa8k+NxLFrg0XtIYmS8sNcZEYT0MJBMmzHbkHHA7di0y8XExS2AAKsfB3Hjniz
sEKwFcWWcVfiSW6EFW2O8yLS6/u2ANhjoyKSHQFVdOUWdUUVl0N7x1+t97JdawntWowqR73EKKc7
21XAMcDHlxZYXO3LoGxHE/CILOeBoty9rDkVT+Gga9NzrHnMV3ow00eNtWE/aXlRBuoCMsKXZb/V
MYD4hPuY/gjeBM8TRVL60Ot2N/otyXGII2JLTzey16dsoy29egdD043CLjeB2AHTvUcnbdszE/zE
2SAsU5qACCAYtBFuBuPWqe3oUZGew7mntvN7j6zq8bSiJQB42yc8HWG42X3jCAVgakXgfCo/oQN8
RhGZmJJNNYCNp3zhPDhofpRG1kraHNxNZ3TOQ63oLinFSirvOTckT1GEKsev7Sa60hH4pCT46Z0R
Yusnv4ATGYa/4JDD4IGUvJwPY57dK1AYAmEP7hCmmI/3QVJLawrTQUm/dKbS5L5SWsIELSYgemh7
llVI6FNNg6bLCAey0vtBj4xiY8eKHigmgJk/RTpZpCbdHN0nxnyMgiFKVp/JfjCPtgB/wZQ2GQ/m
bGLHxgUgIv2gyfhdyYW+b/VD48wNO4Fe/tvmX1YLjsMcrLYUJ9WGFTr1mdn6VnocS75ZV37flb7d
hdYG7JuZyvykEILxtFref+eZWPRpEXPoybZgxdeKs2Rh4YwYlVmdsgE2n+mQpMN5w/9ea5k6/tYN
/6kF/m+X7reL/PDcyb57/oUSR/yy7auvD5KC4X9BHQMX45vHstZJbwqZi5oK4bnrHuS3pczri/6o
ZfQT2tvUKvTrWaKxb/jXim/rJzohzO5q6kjRwv/+ueLbJ5CmcPJWobNh7MQ4+qOUsU8gUrI084dk
22r4yfxEKaO9Z1GwDVEwwdUw4FIQgvOuzT+4o7AnnZWrtw3xcRU8PU22XGgxdlp+XY+euKgLoTwC
WtjXMAanQ2VkygF8sv9sx7nO0TDvz3RIaadzqhcfbM0rst/K/p8aa/9mMfG/dpwhA/27cXZNzS7r
Xz6kT/W3A+31VX8MNOtE5/Rurbu3xX9WDtEfRbNzwjNezUOcVRj1Wj98U1qsBg9EUiIaYpn+ZqQ5
J/iyUU+v3pkUuxBefmKkrWXSm/UK/3iTkgf2LPnGaPPecY6rdIgRZokSdoCtbCAFjqEpSicFdULR
jxlTEbYU/YdZd25ctQevzqtNY2TJoSgWFaG6nVIodK2fSNf1h0xxz+0ieZzB2Q4J/kABhciZ1kOf
TJXBu4pRPxzaYpabb+77Xyy77zlvnKMhGFK54dmDi8l7T6uxwVM40tISoQZZHwTGibCM0murVEWA
wQJIaqb9KHD4/a7CdoLkFLou3nxIT18n8TfnXtqk4NlzFW+iRs1DwyteCE/44qnlz+qs31/oHcWp
96YldTEw3lBMfekyYE239G7//ga+HwfrNfg06mqWsjrBrN//5sPI3kgrTk/xBtyLoMJRjCGYZvOD
x/SdEyuXoTTA2Vtl7OIj8u6j2EkD9bUpcapwey9E2XdWl96nKLVIE+juh67/2JE54eSwrbNFO5bu
dP33n/O7lXV9A4gJfsv7Qo749nPa9aB5TUZDw8vr84KmzMUiIfTmA1SLYYTy8PeX09bf92098PqB
WcTZGSA6EVDz9noA3IZYqpU91LdzULfpY4KZMkxnd/GjwrmqPCxEyYU80ph7Gez25u+vz7n8+zfw
muSxEuSpTN4bYhvVpJiLiewq9ZoDRclloSz6xrSzl7hvliPo5ZHuXbUrhwYdgFM8wjp6IW/ovNFl
5idlI8J8xjCiVpdkS+PZvO5N97JNwU+d8txV7Msly19UYV5WqQsyOQPdkiYO0t4D8Gtkth9K6IzX
uaY1Pqrqr0OhpEGn8q85Mo6LkRt+taQ3ltZ+ySP7Vrjmse6so6tyZdOJP2bGWAQosx4dKmO/XToR
rlcbJSyI9W24no0PZ+Xcjkim6TZqR7OPHwkaNHyvVz+jXvP8Yf2WlevWjRpNckP8EOnxidvtbTHp
QYI1eViIqglM+p8h1ljL0exqN8SLT/jNUJ6nmX7MBNX16yfTM/NiplF2ZrbrmpcqGLopI44kTptf
pLm4h6nMp6KHtFzQYwvGaXRDBeL7Bs7sZWuQLkkb7rPiiOqTpCAOIR54QY2ihuqXlpmVDwafSHg7
PaozH7Tg0S6cy2lwL61M1vtc1MtFkffedrbcW3s9MLGGLxduYw6Bk3AYsYw43VYphBx2nkvNqgxf
nz1SFxVEhYtjHJu8fMxn405PdT30HHEflUmxKR3egpZW88f1uUZOdZ5Jx/XJnUmuei/agKVrQd+4
IrCwIQ2HxlQ2ZtIZvingQUzrTX69jZOJh0nmQqJOZDx/dJBkQ63jJszA3NtKq7zdnKhe4KbOJcaf
3s7q5nmH6YGL4CF9NCsoMkYum62K8YQfQyzZCAXu9CiMZV/X1rEubOusdhkKVEDW2chtSKDabzvI
XZts8eaLKI6giilGHlqc6IKo5MuoYotr2+LFHZt7PXFOX997EROLoVbOaVUuQwAY/TAO+osdESFM
D3ALlFPDVeFDDm3yYs/xsoUxo2PHM8OP0pzhuU8HuXExWduTyHYsbbI8XGLvNqnB+869dNl6kbin
96CGVmbnnKy8ySezVYQaeLrvJWm8NbJq3lWCKehU8n6xGACKlb4osUlqzdzdy8nJN5NL82BUiiZw
gPQxq5nYXr0U4Y6nHT0NtkU68M6UrOXVUXW+Thp14BePPT/E6R1SH9MdMlLnz4OBtQVOcL6ZRPzq
3nNBuPIXQkKwFlrKR6hvl/BJLvRovGpV77bsMQPPoUFdtAYDHutqb5dGuvD70TwuESlYrZhclM32
ZVVBca+K1MGgw7vUZuOIlkH4uh0/Gh43Zq41rhF194RNnXOqvFcU7tTspJ84+vahOvLAtIWPqZPN
eJuR1HaROMnsmzlOgNawTlFneRqI1w4m171VlwW9UqncopCbYHu4t0YMXCuKxypmyqKCuRWJRtgq
i6+UTh62orvPSv3Ypc1qI8TkqNaBr0bwmXB9ApJV6Bfro0XXGwKWYbJkLE43HZpUToepxEm7tBWO
z7EqfVRJySV9wyUK0IZkkKN4NJbgTap4ml2oC+9pLFymaFM8WtLmE5Q0yv0UE2mlbWmcDnX5VC7J
aW66REc1zHiRdfedkyCu7O+7srunnbh6AuHB69gdi7LDOHET3nftJi9FirTidZ4qjXNbFuqy6zOO
9fHc09ysu3oPOsmsoFMfwgDXA3dQbqc5Z3Ap3sHLi2br4i/3Ac1lcTc4Ea0WNcrmXeFFzyqoRqhP
hrJRTF4VqfqxyEvDZ8uMHgR++r61ln2Rty6N7aSdGw4NdegDlrYzYH5uMKEZrzTC8aDM9NO1a7AI
0tzPNx3H51Ozij2kxwxtcj7E7PNQlH2cQi4pOuVhnuLk2nBLHU+Uut73Ogt+btX3dlqZTBvOb+cm
IqatFi/6B21Jo3VAzyS2OzMrrZErxFgkBHMRDWDxSq1X9qXJW4bOOO9iqO+bbh5Y6Uvj2CXEsi5T
PwQyx08NaCUTn7oiSa5ypSo2Vmc9wPnOQ1MrRcjpyw0hLaj3E3YCZyhmGmKD1OazprjTzq2i+UIp
8KeABpk8iljJP6Sq8qC1NAMDmIE8v0xF5Q2BQdnoo6ZvhrE1vzZNDkNYM4Ygj5ksQ+Eww+O42EzQ
RUJEI+7WaQf1fsyKx2lie14Xp6ZmBBts2C4iGnaq7v51W6RuPc5jp5N1lTWBUNd9MY+6M1rv9M9d
i1gjxmHlMA2IxgoMIKRQL63uzNSkEggxXlmDTL/UFSv46xqRp/alKprqRqmyx7hoIo6aMAxlradb
lvh1TyluiSgs/Mx2IHqwHk8LWGFepy99o183Rn/R1c6TmRSfKyc/y+G7+MtClSAmiFbg3d42G1Qd
LhATTmeJ2/ZpPFN0FPR6YJL5Rl7OZ1Or5ufz5HBQidwurFWgRCbdqZ4PN5kYyi3eQH0oJ2u6xjUx
C8QoOBkjAA+oKO/dav2YIGpclPlY5O3ypU89WirJY4r2yyfY/GVlowdau07atcB4LRegoNzPdv6I
CX3DniUMyB3Dj3wr37ciKUsxugMzIrQRZOK9C4dRctSrpiXZFJjab2xHuR25Eotm9jKmnR4sKeZA
6C3SH1Sor8lxbypUm3aNiQxsdVDnGPgOawCapcWuxXQhneEqSZ1QyuRgmMMxymFpNhos2bhKVV/t
ipB65MKWyp3mtPcZzopOXoE4muzni2lQsiHAVLuWPnq7zbrlJgZT9OFNa0EixGkk1SfLlQr0AOUT
uMqN1XRnreY223ayDokSf9RE/zXTi70WO7G/1qFDEb00XSaDpEwPcNsp04phurQUmR/KmblcRSzc
wPOn41q7j4Cu/jrmrMy8NCpWncxYaf4FK6SQ+dXsNnbhd/TxA2x0qRoLjyk5iiUY3bn0yyafgjVk
c9Mr+g8Mzb47oKIyozlFvYKkCKMRcIVvz1d14zS2SF0ltHWKEAQPFGmafbo48UvWsHqysb78fen/
6ln47sHioIapCwAEQ+p9eqTeG5Vso0IJq/VO8XBMDN0obY3EizdCLJ971zltM3aVsjB3Q+ReruUk
+U6uX3qDHkC0oIBf2HPXmkkdKYHWp9xRDMxG/ojrYB6WrCFwW0GZhlDAtDit9eKlbbp7o6HS6RfO
NZlxJE3VQ9MEGSBNiclZt309SQs04+ZRNykd13JTWagcSopwoTI7IX7nG1GwBiSDKqnaOLS81nRD
13jBoru3rmCKKOxPed4pe23kaYvKumwWfpKD1P2UaeK2plGYwvKG+OHF7MlLxDb+287ImSse2RjG
WVU205QghfJE58H5aVhYoalCTGFX8LxZWQs7EXJUeeztMQ/XcstI23uYj3JD8RwdYpyUvrw+vp+C
127rkr/f47FvMNx/D4HbPddri1e8/1X/gZ08DiTfjPPvoN2bB7q/v5ylUopfHqqvv1w+D6l4C77x
+j/AN/3EQiUIvwODn1eY90/wTT/BJHjNLyTGATh3nZB/gG/OiQkVZLWAI4DMUF0whD9gXvp6nsU3
cVBZYTMiGX4GfPsOjCD4D28DJJNEO1n89XZRyJp01lI3VkOMKLILuzbzD0ZlENoLbVS/ziBRYk9e
JwerTrUYGUbF8jbDIfqizYnYwpqanuFUYmgZjdpT3SfpVqWrdZfOMwE3qwT0UpdaxxDXl7akVeh1
hw4SReEjQbebsMKKPIDT0T3jgtOH3zyWv0DkvpP9rpnqsKo1QHaO9fRV3344z65jryKEL0Q4EN23
tWNd9dTyhd+o3Vc8/BDPeIqxntIr7VTBCO3GA9bS2Gei6tFs3Id6RLL12273U7Pqbxsk/4kzYnW4
+Z9ZG7/NiPP+KX1D3EAP+ec8UE+gcdPTeA18WbHmP+eBdoIfMOgUps/s/kyJP+eBeQJiRIaEujpk
0ljkCf4xD4wTUtawpaNaoUfIdPmZefA9cwM/TIaYiQQbuw1m69uh0s2WjBoYeGE6G1t7zlJvIzDn
36qMfY/i4AndSXsz0ug9LzT4mv5sCLJe5voMZm4Fzd8yYcBJZz5WSwtVwyrN5QGKbHIux7E6X2w1
KyC3ty1kyijpr/SpOzdKz7zOFd17qAgLu47naPmgpKkWxK6VtBdiRirWupzX4DQK5Ri1IvmilbO6
LempVxtptcMdTmaAZ2rPiamIyv0kfyc9/X89XLHA/rvhev3QPcT9w/ztmv36kt/XbMs84VBIahXG
kazO/PPnWNVPGIms2LC6+RdWN/8aq4rmneCJbZKxsCLx6zf/NVgV3TlhnBq00RjiwIF0B35i1X4L
+xOUSLMQxxQswWjmrMY0bwfrnNfIGGmybYy4uKk0vfdtozSCJoqdHyyhf30lGIr4gXAqMN6toOaQ
25piZvkGu535sulV65rzuLmpJ/EjXfFfXYqZDgWGO0if6h0srpt4xOqSD6Um2nVSCCw1NOtD2/3I
ofHtjvfbzcNrilqYNFoHT6S3N4/gCqSguZdt8kkXRSCmzEKnlmhnjSst38ri/NM3g+svtqG3dffv
F1z7/jBxVoOV9Q1909cYIGKlZpbmG6vqiiuvdr9kY9ZdKMiSt0SkKr7F0eS3TYa666+ZaCjPv/uc
mOuwbuJMo2qsau8JO1EpWsUTRrJh2XOuWTGK56qZI4QyVbI3ksS9GaZmxOx5hiwrkZ+mmlscpmZw
gF17K7Q6owgtUNpPnpaKbRZ3JCPRLLxeEgyezLKzzpO57049VWk4LtnOTTYsi48wg2pXiCJCUOWl
ml/WjTxrhsI92FOdf8brrNw4euIVQd5WNYLrnABXdeii0p+LSbsn/E9iKp47n+EvQ8wwFGlSPgvl
ysUU5SlSI/OLyaMjoglhh192ORZJspfzOWZl8sGpi68JCRAoEJ1LOOnZWYpSJmib3NOon2XG/UDy
OaWWFrSlMZ25XVfsXY1TPk5HyifNTMC4nXbcaAiPtraNlxuaaAdqvmOJXQqX8yofiXIsGjs9NTtP
7i21fFDrVt9H7UiGYDsIlBF2rT10fa7dNMg1gG8n+FN+Oc9PqqsBUqijWyDaGvudYkYuwuJyGIix
7S1KkrThBhd61l+hUWPDgDdfPEpKTCSmdnueFBbJgKKn44dIhsNPIfIPmlmMt+ggtVO6DVaoc5Sh
qVPpj/ZiKEGWqmSSVXFqcPxIlfNJj2kHpCpk6dHtn2J7hqKYRNqtQlAGipA6suiNyDI7t+su36NT
iU671FU3VHFxGHWeOKAlzq9IiY2vZUEou+bIZfA1/nDfl5C7gqwsirCrZ2tLIJoJnuVOUZAW+nBo
BiFv5tJqbYQJ1aj5Iimdg8zQkcWkQ2j+4qLURZGPJC/Jp62xqMaBTLzqQY8FCs5aZvrTEGl9D8on
+j3GOTKl+dvZfqF37h7VMdarIKwztuqxFpplPezUOr1KhbOIoF36r5Il4FBOXt/6qj0K1KMGWmyp
wsbtVVXAxY/tUwg7HTi4aWxTvGMSRCYjGo6qHUXQ6OzmWSFbxOhDfGoTScZxcUg2vackTmj0wxJC
5cbIvUyX0JiHce9NmnVHxG19rTd2u0niKg+iuok+uRJnfU3P7HvFLNWDWyb5naUOi+tz5v0yK66z
oXJtdtniPkutqraySp17rba10LLlfJt6ZfyhGiz73B5M72NU5mQTE4mzE8SdHDyZVBcqs2+i16Wp
Hw006le90USXGnV/5sPomG6SyFLDvB6jrylE5avJqhBNzYBkXjrlR8US4t41GkceTdm0xQbjoUo8
KYnZJBt6OmW2pwmt1tuxwooxdBZvkQPssS6qP2C7Y7S7eNDbdu9O9lQegdgynA97/OK+Vl4xFltj
GPpot5ZN1S6yUEr6REnU9UWiimifG8LLPuY5rUXg5EL9Kgavd7YzLrvzJsa4Hs6fW+fxBVsK93uJ
p9xFqijNL0tLImo46Qse5FVe9qRER7k5HvC6pL8ARfBaleXeyfAk3hW6GUu/85CshLRulGxfIVIr
H1xn7m/TgVNRaHkLqgLL1M0L111ESXQ4GduHxBqj+lB58/CpKlVz2Gm2MT2UWJ/bfmsKqw1aXUxP
PUZ/gOKVMO7GPvKcQ+4k8oXO5nyjEbJl3GYo0a0A+afS01rRweI7RclNjmFlM50lq8oppCIoPnRx
jOovjT6mUd7t1MbMfds0lSAS8txSOy+cVz1VJ5wo7GUXbYchioPOcxo6CeMhRgqOYQIDrpqjOwPO
XB+UWfZCpNESDA3ii7n1miJgOE38YOM6vknbcAdZ8tBVboQoyVPPlN5mveB+nCqD8pxZznDe0kS5
lg3Fq1qgHw1qS9/XyrjaXQ03OcOrluipoULuVa6307DoBBr3bgH+rjrb3kdV6aJ2U1yq21bsmtg+
pLE7bDDcB4SOTO1KN+e7fr1HS7JjB9q4bXfmyPHMTpTTsnHOaBHejWN7b9Fk2U3R/GS12oOBtVEm
zZ3WDeea3Xx01WT4yD60dvr2qh0Xp3bXWWuQRU8XSXKM1cfYj+P+tK7qHapKxR/s5S6fmTZ+FMdh
4ywPRdqd13l+wS65QzX3ImqNFGDzykR1WhbNTd0WR/RAlY/oA6EUEmcn6b/0rA1+SdQYLWX7FOUv
TYqKLvJQRS8kmN6mnbxyNAaJVx0bvb9sHL3b1In3qVN0JCwRBguzjMptLMTRbRhHw7J31PYMxd4u
mtshWLLkaaKl2fQzDcvnvpl7v7U82JbFXd00+IVaA0tmkUmcHwo/igxQZhK/relzajt7aIvBIKbA
qFl3c/xG8VA1pXzoBt7xop2TbnlVmhzfE9H6yqxRbzYLP9FuRTdunMy5kmLE/ka1L+MaN4wSwN3i
vHVjOt2Gg+GuHabbEjyWTnpXX7RutC87DKCw9NhbuM7NjUfrsZg/Rxas1cwuDuMoN2bqoqTWGMMR
5NJgHLw6HGvF3PVTW4fxpNj+XOEjpI0dIYRui/bamtHGdkHtFgoUIn1Xt0niZ3N3rSRZ+0lzBzdo
DLO76lPn2hhMRJbRZMDEgAALQ9gstkOfHvCDJgS9xYbCyYvb1KI0VFGb2Z0S7/KiwkwzPVUX98wS
CVK7/CuYSfshIcljfm0T6vohI/FnJTTEqZ3eeKV7NrexcZVhcBC4o+LtuQAfPqs29LvCpjPUrUN2
9VaZ3E9zND+bTU2BYtl9QIAuvitJXwSLGGFeS8056k7WXKZqVoJGIylU1e6yaUrpT57SH1XZeKde
bd0LJeOWifkMwm+E7bN62i6luosbKT9AdEH3VLcjp8lo7y36+KArU3LROotz6OfxOkIEOat4n5md
vlzkinXaugr9oXHBD1tMIT2QLwZ7/V7rp4GWjnYxLPaxmsZ83+n0Yzwzyz7n2NAlCFuLxBP3CSek
YOwK1Uc7uJuj8UNVijyUfXqP3Y3YdlNCk4MrjlyAvup0FEN6V2vjh9I18XYQse/pdcLgjnY0jfRL
zVEucKFog8RGvodk7ub/sXcmy3EjW7b9lWs1vkhDD/g0gOgjyGAriROYlJLQ963j69+CVJmPpHTJ
l29WZjXNhggADm/O2XvtSapXNLD2Rl7dCEMe+rg9DVozUaa3m8kXUTFuQUCd6e3OayTXT1kdHm2z
2ZXTeI0DuNjIXj/RoruvpPYdQMrOMerbOgoes8y+RV53FabNCTvrBcbfsMGpttYkIjSaPoYXy+lP
0Kq449EkpO5edM2Ouu8W5O9J4XNdma7clLSvyyi8wqSWbFw3vkIO9AUFsj/3MSjjxF3FkimIRt6T
Zta3odRyOgXOdZJma7BXGz3VIEBmnPed3NeiWTnZanHfzeoXMgjUVZEN8IOn2C/huDBkx+jQGjQW
Gm48dEW6ktOEQD4rmlU0UjWQPBfWpfm0tE7nhG+9XWi3fakgEY8t49apuyuNf0nkUa/tYDID6mnI
qK4qY1h1Ve+sRKUvjPt9UbrVWm1mmCnqIPdiNBECNPpX1eUlplVMrc2cPC1V/qwyEyx42NsHlDUq
k2L7kJXmXQFAxnMg9K2QaxORQ50mWqErj2+spp49wkDFKtT1mZ4ekWq9O+A4L7FwDtWZorhyABm/
nvm0GSriY5sVTxP+Q6dN5rt5ytB1GNA/U4fFqUWtv6lGAXxyyD5Y3SD5k+MnmWvnfDEc4MLg2Va5
5Sl6q+3MuS1p6bXJV31wvpA8tJWtcpRN+TkoXLme9OCaaQpBE483C7NuQ+NBrGobYEcCUXvTuBV8
53C4o//I4lLZe+6fW7GLK4Aw3wC7HF06/6w0k/TUmv4aYSMCdEMaHSdhsn9LhENFqVXoemftMSAh
c1N2k7Kfs55+f6CVxc5OUnQaMzZeH/9swp41rH009v3KKOW3fO4rnwTyaFUY4DZlURVrPavrbReQ
6+7rIEIwbKjYpDM5HegYW3+G2L/vU9FcoRCRXieb/G7uabzPIJh9oDb6KU87DiI4ivtHxCuaB0tz
WKmwQ74Uje6GCwBHW+dG6d7F0Md9irGZt3yLjLowXHwEdvkNq/eM0TW2HofQEt8d3LRbHMO0ZW3C
On0Z07Fxo7QTaxfSiYdSNLolIYXQXDWbdo1pnGcjiDaj6qZER+vxt6SfHag0orWfFFsoXg9hiuWB
bbXXhUHarUAY7Qt3ofdGrSr3cPdh+CWT7hJGWnBoCrVcP8HsSQ6dqsWeOda1X8TdfAlce9jYozVd
NWnZ3dEesK4NJ83PTSo+lbNReHGnmt8CoN0YVWLgG7mNQTiEQuiVoitPdPMFmWVleoIvZN9BGUjW
qtFbV10BdYG21UQTv6n9SkGnF6jWcF3Epv0o4Q2i7Ih6DlGyas/2ODjHNqZTicCpDW4qEeZ+qpWK
h+eVzwlTxIdYRvqxUDTthuJAtSh8jPSsz3l8r4Qp21/YumPtoYxLN4xYuuKaUq4hUbofJkbhd8fp
m/WQjPoXUAbZSU1nMBi2hLCQN9AsGguU30okUQsSJxxzsbL49g/pCOZFDwdnV5tBd7bAVKyzWP3W
t7WzCVXR+WYQuffJNBnXcKQop8664oPnYnuWw+7AKYoK0v06QPxa4xp2Dmi6eNGT3viRWpXyaIVz
f9tYWEvWJtq2etsmel340/KmDjBq4MzwgUXsmvRLpjJu5UklP9B0vxetNNxy7VoMh4sT6VL2Z9Ws
Y230a3tOE9/JO1UFg4oCbISQJtOk8bDX2/l6AjFTUvFStHNLxJ55sVNX+9CZuaTMOyWGuRrMMrzN
YXhrlsnkmo/tXo1CFDYg1wgM1mv3Aw1QNCtzDHQjGHMc3oCpbH49G1H4+kXQ6HBQs/pUuXq0tmO3
9d1pwCAt655WP8ZwDR/0tqcKvaGSPu6GnpZNPQ/4bmTt8Tf8cqyKTZoXDiUYGMkkMnQ+dUL3ZJD7
tTL74FKP7Ja0SaCDkmLaliz8s5ckerMaHV5XWg1bbnU6oAKqthz57+QwYTwKR3cfSDg3Q1evk24M
z0k7fTLd+Ru84GQlFQvLttHRUlYi47DgbYah2S9GdkRNI+f9CYCsAOZ3mkLZ+dmskWcwNdF6qPr+
0KVxc646d9z2IBaOkTSzQ5xAmlGkYXwEnvvnxAeNWMbSfVONAQJmdr+OA3IDysK8D3R2wdJqEWsk
giOFHnZeNYnIc7rAPnZ64XqWpQznBnflJqiKZt+Vlh3BJ9FZLOdJuerztT262gZWEgKEih6sZc1f
RBMx9MxJxfJv2BsJhU+FmrL4uyL7BvXysSHgZ00az4nfs2SUC91vGEj1qhRl6Veuup/j0jnxLU+s
mI7hKSmaMz2NzOumqq6g0Yh9ZKvdJjQncajFqMkVVawEXUKO9q7FSbHvm+xLhXXIt7MuXRMmPKxb
Ny23k6zNtUmGnBeq2Obisf0cy7nYRG5ReiU9fiKNw3gfzW59XZf9bRKGtu804eOgqiEktxHhUS2f
pg5nWKUOwTrXS7Hjg3d24WTLtV4LluuBNO2cOsRQaMZHmRf1JhiiBpHlGKyAll0h5JZXNaVan2Nl
7nPG6I9WOs2e0aZQkDILAKyum6uSLYeXa4zMUE2DVUMCw8oJleDISe2zqqffG7s4Ri5z8zjn2VUy
SfccC9x3Fholq9GHTwYhqnshoylblYPxHbpBgN1O64sHa2AazPLwpurUGC0wtCTILmIzoHzaITNX
P2nMzPsqVRu/K2rnzByPvBWM345zDInLbtSvqLEAaktiFICNY+3V1urXGYa9jzP11XVru/JEITy/
TqZRctIhoU0JgvEG08RCSsLB9QnITbquXC3YB9z8GocjdD6w/uOKGn6w7/MoP+iqdDZq06m3cBqB
DskGh2+YK+qDW/eslophr+O86O+gRhhHDuO4cBun/hAq4QjFra5h0hRirwRCS+DCJFQ2k6pfOFOi
iog9c4MrxZ40r63rR9mn814GqeENcF8R4zYVuiMIQ+GYfdZjjYW4VBhvef2IoOJKCyv1OoQAzsQk
2JY5dZFMqxDZc4z0WjiPeqLQGpv1JR6kUQ50vLPVrGQ5VYjyQRDbpLJxnAgmjPwgKU12i6SHj9AL
fImbc6VZ80eGQ7JrGxB73Zjo4Sop6bTqA3vQiM8DbCojxWSn3GpPuYnYzug0qs6GUjN3lBd7GtpV
5BKT16cU7BMNfolAS3MZ6iy/MhvjqqmKrEUFJlVfxKq9V8r4ocu0Bw25FLXPiJN8abEBlLX1I1Cw
mhgSLgbQFahGz+jsR7S6IJnMij3MvEGQ5o1psRd9sTan6pOTuLskMC6EcD3l0/CFvZTFHjcZtvXo
dteROX01q9ncJHhX1oHpcO5o2y9ROMLUqOS+jhVOebXakRk9Whe+ueY8l2l3aljjdzlCEb+KM0nY
RTit7cpIN2EMS+OS6mV6kGN8tmL5wajlZ6S1PUe2Ud4Vs9rCj6TCUXcEuHlZk9trvdOvK1gOiJeQ
fK/yEc+JGY/HXu/HDQh0nA6tnD5YRsVBynCVc9mze85iAo9gYqCUQpWXmdMdBsxHeq9HWHXZJstR
nKQWS1wDTauZQBfaEpN7MG6rYToADN+xa/Cp6J4kNvunWrKQphFR5laxG5z+bmwwrSLNzdP51q6Q
yVCC31gQT/xYLc/uPPxgd/gG2nKvaOL4ZkRXTQXcb/ifALdMq6Sv92MR753JunJi8VE06jGB4lKZ
Olm0ySGszZ075/cTfeRNRryFGve7vmS+FPENkt77IaoemgKta+nuKKpuoilf99RDRD4cwjb2s8je
jIH2DcXRGoKVL+32Uiiz9YQbz29Gzc80Vtu5an29RsgbNuu2lPOHxMl384DcltTTDHZOxU49y5Rj
Uy8eenFEmUCw4zAieXU3E6JeRsbFFSSLWPljlc9+FDefAF2uWsoxiCSYvcJDCOkrt6oNn9UGyl33
achthOX6nV1jBmiIfgGAKQ7Awh8CuEfI+tbA5hlFM56SeiNT6PNJFKwcSv+2zvrmOMjLpmAV5l9z
o6qvJvwQu1Ev6XbPhxG50cfRMA7IL7fRQFhjxLIO62kfwguNCMrRTeTaVHdPC06QkyljNTBOkH32
VAy8CUrRwC9Nw/JTlTR+mCQe64ePkOpCO/SjozANuiGLtmqfcqu4LVoqSEIFU+mAy8mCDl+yRltA
42X0XuLYp8lpt5E9eBQ9LoZRGV4IHzKLaBx17kYRaXHiUZ4FYWdd1xxS/U907qc2jjdk3F/M0TzW
SZ/6bdZiTcgu0o0oL0/8EcrPnHaEPmz6MDyFoqTTFOd3gVqfM0n5ixUdebCPVGXwJ1utVsVo3IT4
ZrxZPMlc8aBjbUIWDwqkym7SISkZsw7McTqlTXtu3Yr5wj0rfXXM2trPLL5lpdyjx92U4HpIJqLz
t6rGHkJUmd9UWXgyhuQJwtBFonCkh9Ad9GT2Is1yb6msS7YBmV8GPYYRyz73PZ55RVkqmNjdinKY
boxUp65tpSwIXXJhwb/J7O7csKec1ZQKgk5tjbtPh4ndvuiOQxHdAhXtV40zHCvIhlA+l2AfdQsu
Z1OZ2nHK+wLZqig86k6XwspPppFjfwnH28GSd1EWgCbTj3EPHLIw2nHdG0226gSzaaAAmgRG22+6
WN3FUcDhk3HF4ZbgDvPJcAOXkkT/qTT7x8Zk6oSKAaysdY6mLh28WM1XdexZXfrvUzTtmzHZm0CJ
piL+NETODS2jB90qcIPI/ikzhuOcumJPM+IeCyAzgfsnTc5zJ/D+DRIokdgEiX2RItmFbsB0SbdH
gxjqN4HYOFpzO1pUFfQRAaYGAqM2tb2V5ttAWA/urFzD/2pXJUQsnFLmHTEArReQ9WmG2Xkc8m+Q
r1ZTrW/JsroWdvRZtCQIUHjZB7AQV8tZruTWR6W85nDiG2p6BE1/DMR0m9r1bQ/swYusFmlwe8X6
91TGwsTL4T4QYTJtc71j/+S4C/xw8PK5uHaa9EQmS7oNlPkDLezVmE+IqfvrLCrArs2BeiJDKb5D
t6p5Sp9MVzPkuf3oliE7jUHv7+Y4v0+TcfKigDpJqioIGyVHrX1kBtreEYig4TbI06gBrsrEfFU1
cbdzW74Lvo9s38ra2YYTzquMOWTX1Y72IJfGoBpG7PTB0gEI0DsBqNKsPb0vqPi4DbH3I9vZj0oi
k5lBJ+ZjrBp4Oiyr81IcEvWmrBVwbw2AM4hOZKzaDl3kOkt3aZdFd/kcJF/w1CSXjOBlauZC1itj
DFS/j2P9dpCxdTGcSOVmYhFC5UvVb8MgKMUo2tgzESGk98KANJhajb5k0RQ0O6LiTJwLSdh/UsZa
skKO5XjR6r4aoYW6PYuVnuo7/vaXHi4E1p2iualpH+7gQDl3RizmD7ZiuddVjiFKEbVWImDlyCzi
cPbbwVTXUZNNF2qHxqdAidSnkVLyrhwzbDdWFsCYq9XAS+jDZes4FDVtni7fBE483gKRUNaS7Q2e
znb2NZ01rGjD+LOoHYOSxdz79tSR81FWBvtxyeyTdNMRVpaxoZ+AbYUs5VsryCCQqgtRLGNzEa86
hTQrjTIJE/sAAnvQ47MrYdVCp9fHx6wIJi/g6H4YrNH9HOWC9VmnDBqmPfFrLmnko5lND2qPIHc0
wm9hyipQShnXq25kAQAaUu1avegPbs+ZCOH41yQCxdlZ3XVM+QBQXlrf9zmJykCT2+EkprTcy7lP
7xqLymo1xlRlKKz6c6NpnlNCLsYXcqfmlH4CJkq6klRQLWf+Aga6HFeEpY/7SUGEVRHPu+pwuWwc
t66OddlgJaROtq6RNZqldlVSdN9M1N1uhTqnCDutLcqEG3pDxm2Uz+yD64b/HDqQ5k9uURAPp9Qf
pnaa99niNdbbrsApZbH+W2FGRT2Ww7qjhuqDS+n8waDaUMeBew5KR7mSZVTaKwe8boVvYKJ0UQ7Z
tS5HemaFGR7NZhpZOxZyH+xquhswPfuruDUMryd7jZxaM4FW6TzVjV5vKAC1mzC1sy17J+EpjpWT
llOysPdh112pg1PGjIDF8ZMKKz30ViruRJeC2IJQ236dtUBdciMa8PbO2F+7lZpzXLOLCGm03m8H
cjLY9LN944zvmIjo26ZjW5DQTW+ikInGoH5yRrNsHlrImgczrXBll/W8cFbgxQ+bfJqSXU8HtEHg
nATs/fXGvNeqUK98azJmj5ZhPlJ9m8U1DHk8MZVUJDvGTl5NaU9bSwu7j1qr5Yic48gnsSOipNNZ
55hOHX8TZTbSPMe3gNvxTIELwqws9dW/5wLJTtWDvk80DWJJhxGG+GK10Vh0QhWmdxsGnCrKLNA+
gpaxo4/kySvhaorocvmOPanG/t9dpNVaTVtyHQ6YvGl1uCFwdLr76pVdO223/Xeap0lrG9QsqkTQ
24piLutJhvvkJZWMHuHYcTz+oRv6R8q7/zdt9f84Oan+pj7vvoEB9vXz1x/q6vvyy+fwJdtg+b//
klerf5io6YhGWSSkqvacbaD9IRYMGCAUnV0G+JW/pXqa9gcKOtga9k+d3kJU+ktWqv7Bd449G9Ab
oVGa/U90eos67rn9QegOCmTyxSzyOGAwLZK3Z8ov1XHCqaas7UUjQp9hwLYzTtN7ee7uok19dhmC
SA0NBBS6VWPZ9y9i8eeXsQd9nvs2JWESpMfZmYeJWb8drGbljk30iYqTorA6KrXtqzKZtPU8IBld
ad00XUuriOUGRB/2GptSULu2ZwjGGxn3CQdEu4u9NlL16URfpb/OsRxna+wZ0xcT5DHbG4yYbAry
7nFuzcgBYGSolj/UusQKkWntpxmHzQWocRgeW3sOnFVAnNUNVGwc7z1LZuch+5XNCppeDr1Wxcaw
D2Ar9/sEr9klQWWLXWaopqvBrYW9FnUqlC01qrrx6sAsTnkBLwlWZUElpJyDyKbxyO15KhPbdyJm
arYV+Gdx0UXxY8wrTzwdoOxjDZpk9EiMjRtkB4U89QRbGCSdNeZeT+CicehmIwLJf5iBUlj1uMrr
DJjqAg+3vDKN2FJbaSlNb+BuVoNmFvdUy2aFA6uJcRXgOF7x0Ypu8CiPKekQWbBBo0IYRjCh+fLM
LsOBHwN+g0itpPqVMqT6lzR0DSTxMqXp+7YO8dVoXDxWLNloHtFR66opXkmc03zqdIeiE2a7VuxY
3XRIz9F/A97+s/LwFW7g52XAhVgL32AxHL0cjbJAjiX6liz5thj3aezctoOmo/8waXMZVUucSBAc
taTsPT7b5DQFoGXfvtOX0kd4ltwpi66FTQKpEAiTlz8hTKoA6HtFMxFp5TmbGmMXt7GOd4iaWh/b
uv/29V5KV39ej0mGq/ItLnPHy+t1pjGlJgofr8oBRwG4psrdkdZQ0BXbvn2pZa57+bEzo8HKUdG8
L4/4tSK3rqIgbt0E4N+Qal+znsxeJEZx+1GRA0hnGSmcq+HQWjN+/4SDoW21lzJU1W8j7MV0Y8BJ
O5GeErnexAnyuh748dsAIpdYmQiCvG5kz+YFRljHfi0JNl41blR/IC62um00CyEIMGkgpWXzM5/6
f9e7/9J1Fpj/bJ+4X9Lnfix2HojAsv3Xvs0wFrXP9ek//sR/L3qO9ocGusTknCSICcXZ8rc+3dH/
QFJDmLO+jP/lA/x70dNZD23+64U0axvMUf930eNfYXsQNGF196dL6Z+seq9tpIvIGQ0timT8N4sI
+eXXwN5OCaIOb7k+pt2jzE3UDIAx6GGgVWu7+PvQJNWjoZWYSf5+aL/RWb/6MpDBc11cJKqpsyOA
Afryulpfa9iIuS7rbHNLj4rghJYqMC0EZVi/fa1Xc+mPa1k4lEw05CTWLxiu50suj7IfhkGGm8wN
ASvn8BNaW5/fmVd4I8+/9R9XEQ54YBBM7GFeS+Lb1nRyW+MqGMjyddfmEPwCJHTY3gtyEKb8pJTB
Wje3Dcqr/dt3+FK1bi3XtglYNUl7YxvDzPbyDlEmhzN9x3AzWZaxdiJgosp8Br4db/Qm1tZNZb7n
P/7NC8Qk4egOBUsdQPHy0J9tlwwrAC2iZiF1WLbxQaEaPF6qYVZtRe9EL//myTKJkpdGbhvTqftq
kRIiqppRUYAKtFV80YOJpsFMeTmwUL0qrXyyUvVIXTrbZR08wrcf7eJaev1e+QL54HT2pg7Oo5c3
aiv0x0gOVtbCRSQNR1ddA8g0VjlRWjtK9o1v6Mho3EL2mziZsWB3g+JrLt2kgVNS4gKGidTYeueh
/O75Q+gBl8jA1knMfPmz6MtGLQAVxEtmJihRzBmlZZA5IfE276zQv3sEbLAXIhkbcWaxV0u0Vidj
nJlxtBmowh7LIbC+RCj2noqhtsjQUgefLrdXqUmx71OaqLnqsaFK1jHZR/RmOrBBWqDN72yR9Fc7
h2XUk/ltMDKAZmBdfjWHtIS1hJZphZt5LJuIRAEnX02qdKmUV0IrVzWJ5PdYgrUrY5gNoitGSake
NuaVgIS/lNKVD7098X+RTh35rWmjWSmKqj7pvb6RhYEst8tDRFaueYpD5UueAt2MoghbpTpG+h52
ZfHBVvP0PXuN9usHDRyZvQOfM0JhdMov327qlBEHFd5ug2t6QzGlPzoiyemNlSpt7qCM1O9TQOnC
lco0+US6UBLiVK+viOOpHNo+kTznk8LmoBoq8QGOqy39OgwjqneGLN+ZYX/EkT471fAqFowhmDnH
tQyYh68+ksDteyOw7GBNF846FhMnbK8sCtIMrAZaflRqt20WUXmrEW8/RAaK/CjHZVKE9ADZVqv9
I1JX6J+JDJDXkEFKncM0OrD+Ez6j1Zi2VHPHjH/Q6YJW7KQT1YTMLbwjI3288BeimwbDd7xSyskh
ci21Lvj2s9s4o++OBjTkJNARWIe+uI5a/QD3y7qN7QCtvdaisnt71vh10oD/i8rBgHINK+G1l94Y
rMEKDTNYB0Y8PGSVVLeFW1v+/89VXDaW0P3gbL966tUcJYEiKNiLkALfqMtvZWW770yAyx95+WoX
lDH3gvKEs/aC6n4+0Sv0/eca4TxFQST6VjI7HxvdoDkdFnSZB5qXVGIbGuSF/s6q9nr7zKgSy9ZH
w+68cPpeP8UmsmNkwIZYpw09vFVhgfXxSECgc9qSiLsSjaX4uaYq2FbGnGMkJC7EoXllkVc6OJeo
6/L7KFXl16QNTvUIjEUPAHqh5c4a1CiJcqRVYdwvUUI5WS+0W5S0yP+EZmxeG5VILlOfBtu3X9pv
nqcGcRBLG9ofrGCvJu6k7QSMzVasB8tIUuLz6KmPKQTfpi1WofMwhk30qLiF8857/HUVBfsJ0x/c
OvZA8LYv3+NU0ZCuKlWso0oMG3N0xR14t9sWXeCRLMV+wwC7ggQTbQXJ6O9c/HevUsO2yZnLxcvl
mMty9my7kAJ2Vky1EWvEpf22a8zIC5Si8YAeO9skrYfrjPhVio3gzZSkZFHVrHQzZ6pxyfVAruvC
fUydoKQaGMy+qc+EbqlOsatKkzoD6CAvb0bdr9TqW2hYhGHlDdJ/nDOdbryXW/wLlZBxydfA7Mwp
0lUxnb68mXCatCEaHLw+oe7czqlBpcQUMYK7TsMyPDrVToL08OMuMOkromGE8ltesk5RHt4eTL/9
KQYnB9r72LURsbz8KVNBjEmcloymhsiRSu2bz0NPG8w2+nbvzhqtsQjJc22G2JNbkthwEJ40o+lu
3/khyybs1TTBMQaRDkw64mBfDy/B2wRRFvFD6uZU9Pp+ni11j0UsPrEpw89g2qpHqtMJOa65o7Qg
tpQVMoQU+nspHb8Z6dTW2BVj/SXz9vViFBHYmStsGNYYx4yHMErds80EcWy1gjavGTpbJ9Q+C0IW
jjD16ncCp38z9eNYhffACk7t6MeX8GyklzUplUnN1ScRBOegFe7GQIvxc4H53/P3f0HReDb0/gPQ
4zEu/iTB4sc5vIu+/WvbfCs+f42Lb+2Lc/jyp/4qPnMOB5HrsF0Gr8mJkxlo/PZ3GgVntuUb+nnW
5pX+xfYw/mA7w7kYOzXF2qWA81ftGVYICFyc48zlRLka2j85hv/C1V2WNwpwnE5ZypfE5pffMUlm
javMGCy0YdE1j3lBt88WA0l3lUD7tkraFOW+PaUfRMQeis595F6GLmsf1K5mO6qTzWaWerDhqN8m
20RTxFn2Fl6tRPg9JyXVr4hO/FKMCAIVizaI7Moc16Wjo5Vq9dOzl3L5+eE/55rrizP7+Xyw3BC1
DRvWA6Uv8fp8EguFVSApUp/uIppD6eYXsyLaNUmMCAFmi6y5bSHtCbJzVVlmZ6NpzZverdJtxNy5
EjW2oCaMz2VqPUyOIjfZgh7qI4Ln7NBaB3MrsTI27e7tH/56583vNukdMhYoS7LxNl6+CIDZqkVW
ZQp7Ms833ThP63DMH8e5GLw4R33eBe34zuqovSrDcoSG/LZMm0vsCZP4q7U5yR1MlC4SKjEk+kOa
yMdq8bdpvQ7n02EvYoUV1oXW8DNXjJuqR6z09m3TK/nlfbGYwdaiIOPArHm1zXNqTkfOwE9Aduus
bSPCeGBqxcdJM3ovY+d1VlsYatFkz6iKEkQJUl+OHEiJbVtGxyjWIGtV6Z9VPiorpIDqOw/px7T9
akTZy5xKAYcyB4fel29mJiABtYvDQzIe4+Hcg1RrsB4MnYboFfdcQzRYcg01y5vV6aDn9ikzvsLD
XiUKwW6B5Ut9q4T5lo2GN/eubzgF1oNPEmOtYn6oJocFUtnE4q6hi/720/3Nw4U3LShdUDBBxP9q
UNURLY8cNJtPiQvL9NQgwCUI1xPpPAIhnKv929f7BaYDGw5/kwk9jH07bYRXF3StwRQ90lN2Snw5
2NePcVH/OWpzuCuHEex1ngZniF9fkAgAbSPwcN1n2uLbsG1sJkP2zg/69QHwexhWS5VfQ8j7apvS
CxcnWc/vEc00eEoEoC6PxmrHBFv6UgG//eMB/KPl8X9co9ViRP9dQ/1l4Xu4+9cjwYFx8duK8/L/
/rXSmX9YC8gCEhOMbrZkLFp/rXTWH8umxKFqQuwR20YWwb9WOheKFckAkN+YsOlOMgf9tdTBQ6HA
AslKmI6Odu0fhRVw9RcLA4RrOFgGtHomPH7Nq4lGoXowhoVOMiRyBD2WW+kG62cP5jeLD3fx5iVe
jTb2ZJpAZBj4U2Se9WraxhWz1CDu3r7M60H9807YAag8k6U++HJC6mgBhvhQAj/Ixk1p5qeyJH/S
Eo9K2b/z/fwyPS/XogeusTSpjilM3s7z85OwyqZWZxn47jAcI607lkAAkZz6dQAJGTxBjMSulOHW
jNJDnMurTpo7GRq75emKUW5VxX7n9pen+Hw+/vGTlhAL8GZMMa9blPhWtKycp2BJF7ytjGwXjeEa
bOoxXF5s4z6E2fSz6/Qf+5XvXXIZW8/21qYeSurgHBFzNcSlw2VpeU8IhQtc8koSYvER72xkfjdc
2Zb9fZfLWHt2yc4FgdzU3GVFSlGiRofITHdvj6NfDnHLk+T4Rj9HdVzDfj2QEkcOJXIdXm5QXma1
eCpcc6dwLQpMZzs3z4PdH9uOSMyuvEA0eu/6y8r5+k1S4VmqAzpN0defZGNavQ4VkVDF4anCbD13
OU6vbJcW4uQG8UGG8SGxxO0osl2duw9R271TzdaXBemXn2Au0CXob2gtlp/47DHjmHdDY8hhm+d0
UObkk97kp4riEq2HB5CsfglqQu1HKErGwdTgSLtE6rrETfT4zwq4yCFeUfrUeJmSUyb6Y4rKalDh
oVRU4vvy8vY7W763X38v74xt21KhevXt1xgYbDMqeWXSPndt4mUKeQs6bfJR3JF4eqRYei7U9svb
l/3dzEa0lwGckHPHL5WHPHD44MaC0ViM2J6IfUNx2NjR7duX+dGYfn177LWoX5JYwbLwapI2Qtwx
TZcEfqreU7G5FKYLCRjSadWVGzWxDslgHignb9RUOS1TTFJGa1gcJ8xqp7HIbqpi3lIBAH4xYz4P
b+x0XOf48jsF474BvV2VsI8TmNZlthNVfQ1I17dn6bPv9dXJOKjYp7i4tKLt2/em/+gt/nJzHARJ
MiEShULcy7E2R66LM9oRfqGJ+8jJL/o0HFH+nO028DPi/eiFpCvdGDZz3O0nuwJZlH7u23ANPgUX
tEmNOf40TSNFjWBdUWMfp+ua4Ud0gldJimsB8nRFRhADgC00JI87wyZD2BCN9m6ek1vZMC4bYlNT
Ze2kvddqckuACiL1YY0Izw/bcFvkAK6AaixPUkUWG+jMrLjqNSy7DkruqbZ2DU805J9HYryy6vo6
yJ9qZ0LO0u6JXT5JXdkQJXYrR7jtMFH8oMyBSsBbSsP8JJxhHbSWJ2pCsN1wvVwQ/M6Fr/zUy9Bz
4F2EU+YjnvxUy+6YO+7X0VA2bTtt69jGx5gc5kk/gI6HLzL7qqHvliYYYJPPuonFMykuQ0z6CNu9
a0vTz24ot4Mdba0xP5ZoQZ0wuJtF/VmpkFNWzXSlj3y2pvuYa/EtBObruM4sv5rT+0FikmiK7JII
cycANygh+J6wu3ZdhZZT/NWFOsxitC3DeJ1VA2lq+gc8hmfOEo/Jsi5YVIulWHeOZ/fJ2tpaxjlt
cMsxeSwTSWl/j3i2y7y7POtKVqh/1mb9xMQNhRbETmVYX6fQJESe1gTL3s6xq1sS309NkPn57Nwp
43j8P+SdR4/cyJbvv8tbzVuwQRN0ixngpc8sozLyG0KW3gftp38/VktXWVRV14jALC4GuH0brVJG
soJxIk6c8zdJqOyqTLmcxsrbce+P9Ss3Dk524G0Bvl5i33xKu8l+1xz2jSJeo+Czbf3gVJcdho6Y
TirjG88wryyThaeMR7oHV9JvsEZDwRsaaIbPNb7JB9TCbqddB1moPTpMV04S7NHL35aRefBxWBdN
cAcHJOdGBjeg6vrPECJ2mEtO/6wghU8yWcC2EveeMtobejPbXuJf3GJst+q09DIq1X3RmCtsVLep
Vh/r0kLmXXDDCk6KhJ0URyfL9LfU2S+MHAnsGsaUJ49JO8lUgauWTCzSKaHf3HnAuBCAeUW3ZpuL
AYmlZOOX6Sbr+IzPIrQ7iZ2t9qXOUqjVage1ojo2tThNrzpI+G+aV7GjvFVaeewEal8l0jR+CybX
39e5shN+v6OS76xqpIqztjlCfL0jOT6hBUOv2HtYA2gznsC2fR/icV/quFME48bW/XuLnphIOF04
WC39taM1eGtEJxNTAp9praZXA25Aq8IPNZ0/hIQQ0BDobCGFonlvUr1/YYd6apMH/cFNF40NLk2z
zXesSitxaHNtDKd6ZWOv6Gf9vkGj54WNcF51mNKOqaYF0JCimGbNUpvIE0lRooK46dz4e0AUVxaE
7IRCtTlsak2cwiE9NFMhasibbalkN3Hmv5/OVNX03gW4/q3qPr2zHPnORmEeEvwaOujmn5/yt6vs
309JBYnqBIn2g9flWWYg8Y7KUg8bVUXDOb3QVGSP3PFLZ4pDpBunnn8rrnZCpf/zaOhIS/V7m7rT
ykfu4IVHeSpPouPMjZpESfutAqGbKGAZiYVsUxfchdJ5LbLxcxMPe5mmG8uWW92QF1lXfgptuS5t
NgsMT/75GZ5cG2ePMOVRZ7PRt6mS1oAGN6bRX9uljztAXnyKqKT98/foTyyOCVNLZxFFcNbIbBG2
qCwpujTczdglHwpVXCExj0uCeZCj+xAjGUxk2x42iFqsSwMxmOqVcJWdwS7ketVRUdtd5bqXeRWe
0PM6dkHzUslqXmJkZXB+g656wNjp8/6/5Q+0/CuN8maODyQw/wDz8hqcSBRjAZ+0u8mco1HcN4qP
eUnK8fbPc/TE/Q9pXA2zbHPq8c5LZkpkG0GJiBMtyI99HWwdT/8Skgcl2UvXvyfuPejnUh40H9oK
80aoUgg7j5MSK+HoiC8xBC19E3nOptCHvVEIduS/1cSfvWjRuvk9weUr3UmRkh2ImvTjhZagwJPK
kK8sBIkYB0djmtgJAqIi0a00PVjZUCunH063zsmdpDEQBfNQFJpWxMClTJTmaTC67SDgHYyQ24bk
YFnJJWbxiEVUx1r678ewx5VCRSyh3ZZdu42sdNPzGVi7W5ssCAW1K8dKL9NQgYGp3Pcx/IGyfqUN
0bp13Msw5vALzJOsKM/65imuw1Odgoqpots06iBLmIfSij4O3KpwgnirIttQ8dDT52Xf7oYo2MrC
OEhOGxSwYdk2205wxiFvNGVjDd+H4cGFWUInSOSxzfyrHs6k1shXAoHOSXRhGMVJw0bF4Zo9RQnW
s5yH1SuVHdNNxGFKljroTU3sv/eFAtRz8oyBBhvE31snPhjclUXT35XueNNkPbTnCO2SghQxrI8a
efCUadkctrKFXgTMyQuUbaAqd07s703N33PanQR6RkKXF4jqXU/791CJk6d/DEvvboS4RMZ7Ubsx
ZzR+vlMq4rWITUQ+BLArK8g+ao0PWw3p/tx7q9ak4JZzSRkCNhrwCd6DN8p1XbAK4OL4ZJ8lWa+d
4wsg3YlGvEqq4NQZAMSZQ6QnXqnoHLqIKWi6u58+F44khpyoam8eMBa+Ulz+6ZT7rgy/98xfHjUX
qfO6agdueuaa6uUOjQAMiiRuHQNCmPFtTLeQPs3daLvbSpI/Acfq1GE/JTIict86AsdYyzOuagXx
KDrpHvcRz0WoLRuu27C9EDEHfsQ7Za35cG7UOL00Lewh0lejHd1FFUl3/RHczRqowM1UM3I80iqz
22sF7MC0PcIeORmcQlJMXOD4dhzCtZ93FxmX09yMbzMurJGLH41SMW18OGgjkuQiuJ9qIdMaQTVo
j1oK3nFsT6zB6YiF33tEwJHO6LgXasp67baukEeL3VV6rE8HVm817itoy9O7qZRma6UW1l3KvZ0z
QcgQ4sB2MPv4oEF76bvXhPSbf97sJjDq4xsvzpJ0vOmcgcWgOzIdGGcnD4QOKHADEnVwfO6n+4Au
mouRrHJaBlkkDmHs39v2uA/FsK890kDDfeFa+tuGyyNQtARDYOI96Kiz8k+ulmqlGr0LWdjftplE
dxWzZDM5DKl84aznpvv77wtPwzZ0FQ8qCumz3xfTMQVtB6RXhRmdFIQmgWrIahXWwZ2tohM6ksbX
YlLcDFCPGPbIoLwtg/5jWQZ3BUowtOD1k1coly1ezlxkVkrffbZEuHZ6hIZEzpWTvUGjHQazk0xd
sZTLKA5PLTpRK+lMac40uVzSisLfN6F50AYuBSFK/XqHUiFUcopdo0UWhqnZ3irw7eqEt8rT+OB5
zQW4slNuG/TPjJNpUD+ywzvuH3c1oQNW4tqlkVMBt0CMtUPFtST5HwQ2sX62CSFmYOoJGSzw30XO
GKwsa7zOtAEXvekGmrBHGbrEPCtjFxwhHVfWVSeD95kR3ipxfiOrNFvBYd9WJpeKgv0SlQP2WNZq
xsVR9+5QDbpXcU7KoLeyDz/89hJyZ5Ip9wqH7aRHddfoPiB5NTkIIT8rVfBt6C08yRzjYEFXd6zm
CBUOJgZsN1+5i6PYwrHKu88tc60ZvAG/VNC98t9JgxshN8eszQqso1oE38aTH6Z7TH9OnpPdSJNL
HcjVU8BlTc+4A+ct1HFII7Xv35VSxW1oZ8ScddK5RAP+PuY7KZndavDh1TG5LFG9Bcx95XCfThR3
O8VFDXzPyATG4cOGZXYauOwbFiHKPaMx250sglMRdbu48u+mbRa/wjdah6CZbNZtVcF0KZTNw+CQ
osM+Qa8MRygbNJxZJgepcyiOkyMhP4BQhLKqvNcLoC9eh2aK4X61LfTlG8c8asEkRhaUxgEgqQMV
PUa0/jsUmgLGOi8XoadTokDhrftrwxk2JsKdtZp9imPEwKrm2kiSWxrPBxtZrOniHbEpj1ykClV+
hjqLwinKxqtYGYdTMSS3eKa9xTj7rtadu5LNees2KRsWDWC/9t5MV+wgQhKvx59IqZqdxo6m9/5a
sRBl8fytlUwqiua66bqtA6E+zZUtkMajyj0Zh8aPFmr/U75Nu4oOOXsmbnuo08AipOR/SmzrdV2T
nZRjfx0jQLHKbTtbY3GXcLZHH9ysxZYSKcaGFsnFdNJXmf9C7vzEzjHBrGizkBOqv9XqJeWtdKhV
e0OvluyIyeTgBZBzUUOBQrjphSvB7183ucmS8wNHAuxizVoDamjhBY9z3kZJGiQD/KtJ2RJm7Kdp
pRd998LXPXEQCKqPjgMSGOg+bYnHB8GAcTp8h87e5Gz6CRfsKrTBFY0q9k5yHWrxR3UI7jsnvgyD
FC5PA007un04jf6ov/ffo1tiiMP/5kY2JMJf8mKoqK/I/3p2oOlx/vXX6v96GARJ96k19+g/yNYA
C93i7jzcfaubRP60C5j+5n/3hz8cybEP+/af/+dL3oAkZzQfg/VHkJapMv58kxDrs09h9e23T/xs
DTp/YQQ9sSVtWmBcWRjsZ2uQ/t/U4sPfGdyGRk3gV2tQ/+sBm3LGOPlXa1D/S9W5HLLSoSAA+xJ/
goKZr2TgNwZHOyrd060OsP/jlVUl/qiZnq7Byi+9rTno7k76nXGR+355tKNcblPFTPdnE3Tzd933
HKny202HbxUGJieuBpcBhsg8qxj0CNB4qm3QZNXeBVaSY/8mhnrjRq5y6aKJ+Ar55BQz1nHtVkn5
lgdX7yshvGMdWqjKuiViyOr43usEkjVl7DRrVas9yEOqFqyaYKTh3iUajjqmEeyQnuhgISJGOmaq
JGePrTdInxdwy6ve/YBerXPlp8L6ZrudA/FbSizqpKZd9bHDKTtYCJw5LQoK6FTteCFwMxFE8D7Y
tTbe/09F2b9dr326zz4fRmtgkl8+PSYyT5/4FUYg8zG+BnINnBYK8q8wcv/Cuh3g4ZQ3qtSs2B1/
dtgJo2lp0HzX6ZiyR/7qsEP3mgiC9CSm2g4ozp87yI8FzObz7N39AQhz3t+wYGrw4mn8i6lTPAdb
DKEqcL+FODna2NEjK1VhkW35IB3bolLh7evWJrfsbFcUwkKiW/0wgj26QE/aduGblt6I3Gm5gUgB
IiSsW+M2BHi2HjVoOKhvIM+1FkVd3ftaW+1E5iH82ka5fdDQDU4OmbY2vretGh6BTHnmNneIJ/z4
kKgEEH0lg/AixsITs91w/OAINDRpTXS1vVVR0EAOrji4NbW3g29UXrSJKPIE3EIpPPTIn77gsje/
UEwbDjcaeK824ORp93p0p9H9AmuLLIfw6rWkQN5N19dvBGkD7fT4B9n2f+DM+veLJibu+Wi6//T5
0+MTib/+M5SMv0A9TmFkmEQFAfMrlPiRCbISZAXvBtSJ+SuUQKSYKrEEvhavNrzKf4USP5oQRiq+
NBOBxrL/JJZ+x11MNjDAtrDYBBzHanm8QrSoQOHGc4glCZVdDOEBG59hY5FNYxbZfal97ejZUbXt
7eQWkMYrgi/bBiVM5qzVr4yJFqegyWHKD3++N/+7rRNDpW7wjyslBNN79elTJb89ynp+fPDXmkE8
gtcLA4qt9FEWY/ylYd2DuS4RzVY6+ff83H6dv2in4J4H9QIawwTY/VcWw49UQJgqflB/L7TZdvtP
2+9TS+bBjwp+EoCd39zJMGKIRJybBk7i9N7AvdMKROy1Q6ZNke0a0ZVtnLcfJU6/Ky/PXjfZ0G0K
jIfQ0AnRf2qSej8qdruuYzguZ9P5VLIzT7GwNSSkYCGDRzRxiZoqzWdVnC6hYJ2ZrbEp4q5Dg6XN
DibqfE0yfA5KKl4Yk32ElI5qSjLeFEVFy8dGBCjJ36KcPhxturYJpJuqcN5oGhLdHegKqjFXrs8t
2PaRi4f5h0dT6tyMI5KBdmfjhxy35bqqjGi38WORrF1nLJDqh5OKne9ex8nZcuJ0hZXqAJ1RveBS
mmz+F4QLt0fW7z9trH/HSyVBBf7HrvoEKP7/nu+00/2TEX7Gjf4X6BouZ8CMpv+bVu7P7J+4IZg4
C0Gz4H41gW9/xY1Gik86DtSGsDvbagkbwXpySFqAD0179x/EzRMrc9piLZAAJm0+c7Yy4z6uZa+q
xoZkIyA10YBZZP1FViD82af63sjC/oVo+L3JZQFK5RuB1U0XZ5Mt4TwaDHN0tT5yjU1Uj93Brrdp
BQR/kv3FWQMNwg5yYtb60bqy3Az8PCXAPtk5OAKv6AyJvfweqj4tMdSeNo4Asa0iiSSq7BK4vbk7
e7VPhO4DpOg8rZtCF+YWm5QBrJfO8OOH1R1pk4sZxqbO7bd+PMarvnWSS8cJrnK3W2EGBs+HuLSm
ALXLg6oO2T7q0apPa0ddmQpe4QUmV6vScD7HYfna5uK+LnDwTu1SXfVmY2x0Jyo3EbIoMWVDBBpb
xJwD+0QBokd4hT6C2WUog+KvrRcwEzTxNbWq9rbMzKOjRhcVEGcjDL+mHpgZHgo5+NI7mV5u/l2E
+KNc6t/t9Jtgf8/H8v+r/G+UEbJHmdL0kR/BaxqYGWqqS+eZ2QZA+ytRso2/TJN8nwoQkKYHfO7P
4FVQi6BeL1RV4zIy3Uj42A9Yr2KCBp5yJKKXeiD8bvNP4nfKlX8tT75IYHDLrWZWJxdlk3u5FySA
JZp3lMk/e83bs4l4auU/PfLcOTExfVUCZEm2yOSsImJuBLGzbOjZZhOOgxRlb8Rb9JJvVEO5SbQX
aYLPTMgcvoHLhp55sYc3YmcgwmBCk/CGxPr7QHv+lvfMpLCHn29ZnqbZdRI68VZr8TulyxRWLxT4
nntu0u3zkfNIncS8sdEe+6w9UZxo0BEeXgJNPzf69OdniYfuVWOX4fe3hSxsr/FYBO4H7WLZ65xl
6fYQ2B1bVExrL7YOfiY/dWrsLJwXambnTz46dShKW022Rl1iKzVegtI/LHvu2fnD9BYFQFE0yP1a
v67NrPliYP/3w8X4j9fKLDTtsis7lA+TbeQ0/QUtVu3Kc5QXMNnPvNA5It2Utmhw4o23gf6lLHAI
8V/CVzw38iw4PcvycBzT8aOIMnTOUF0USposi/w5nT1s67gWuR1vQ0Cnnt76BxNx8ZfOapbEE3uh
mAWnimtFUWsck9UwJF/GKvWP2Ea4x0WrZc6hFkjy9Hlbcwi/x+LDKBbOyCwyPdggQxgxbFejCFyh
9oEqlrYseOZ0ugyCT2lnrBK/jwBzdDq6Kf3SJ59FJppaWByGVbJFhaBeJX3orXHILBdO9yw4gyzx
Ruw04q3jJnu3dpDutH/yeP80NMUsNMc0HTu/HrGJog9Ji9nCqd2WctmjP5S8zzZbS2+adMwZvYgu
6+Z1XrxQN3smMudaONAlM5JDVAVDvb1KvSQClFu8QAV4buxZemtNZpfuKKItDYpjHqfpp4BL9Au4
pucGnwVmaTmgljsjAl9kxR8rS63jlVtX2bK4N2ZHJz5tYYn4awSeOpzUaKDeaMpLsNDnnn3687OX
meRDo/kqE6NjH7fxzAxgkAWQedGmMi9wRZpQZRZBvKjw51VRWdTbr8tGnkUn2lFlFISTQn8zwc8b
8dXw2mV71lTLOZ+TDBtWJQmckA6xukHH72OgAfZa9tyz0NSQlSpHo4y29KjEKoRhPPl6bhYNPmnN
nT+4bG3MuSoePAazleKhsMJb7nbZ2LNzs3UAyuomDx4xrGpkb+o0vVk29Cw4s34SuskYurKlfZSG
fVKr3l4WPQ86T2cLPE6GQFQ1g6dBBFJ/U4mFTz0Ly75GHznlPNsOSbeGNV+tLDvSli2TB0b/2VPX
iJQMqhWwTEpoH+iuii3iqG+WzfcsoU0mcf64QeXYihKR7D3NHcwPdt7lxbLsbS78aYMbKwKZRNsA
YJ+jvAsqY+HbnIXmYCsN8k+MjGfNSfoF5qL1+HrZtMxCszCDqGntEQhK2n1WlObSM4ty2UY49b/P
IzNX7aZHaho+htFbd5Hav0Fa7CVZhGmvfiIx1Gah6WVlGOKUEG59LbjKFMklQu3qZafyHIes+0KL
hhIKhxo6aIFl2QcuRH8mSPuv6/1DtftsmXuYMcUIdwfbUKKu7ii1C8KsWnbma7MAzRTqHCFKdtsi
/IDK3zYI1GUZ0Lypr+CqGCHAFTDhvbOqClDilqLlf0QO/TUps/CUVecrjcJa6f1PnBXU8cEJL9tX
HuA3ZxOeOCFWCOn0NhM930ILfVv7rrPswvnARD0bvGvDVNdhtWxtmGORudfzhSfyg8TF2cjQU0hp
YettO2yBTBcST2PFLzEwngmfuZgIwilCBi3znTpUKqMUIRDfVbpla2XeL4+iHsMLBSs/fWgp4XbU
ewtKn/tFe5Y6OzrNtm3afjIKhNh0ncTdt3LE2W/Z2LO0NvIqr9WDNNhWChhhqP3beKy9ZRuiOgtO
4TvYVQUWDoclsiCIusu1lpbBshCaY3n1ym98deDRHQykx+LGKt4vm5NZbFapM+KwZQdbI8QWN+rc
9rbtHGfh6PrjUwKwd4Y3BiSPqIzA2B+S8SVZy+fW+OzcrAbP7UqXkVMFt6/A+Nw3lD+Wzcns3KR7
MyTKdELEYEE2ATry66ZPr5YMjjba4ymBQmYkeQ7/JW9cQMRju2nhTS96cnpTjwcP6sRKAwXyRS4v
0YrA/2vZQ8+i0tbzRqKqCbg+Hy6LJLnCL2TZyLOYVCtn7B1X8sTJSsOPaNFRicra44nIRNfUQQ26
nzP+aCEAgZPuZtkTTyvybOt2S4mxYtASMaMFPfXKGMIXqFpPr2lUtx6PnAyG2vWCQwEFnOgOWvKb
rMniRTsI7fvHg/dphTtuzyvME3FfOVdF6S0KckCBs5FRokShkONGDK+xQsuChYtuFoZaIpQKO3Ak
WIX2ZdDG1TgaP4Th/rCgZM4lpKRrYTGTsuz6wmv2Hs6Ja6QI/GVh6MzCMPWTuFb7aVHnSrUd9Un4
AP/vRetv7gBgpDaKtGXG4H5WfLKdAtl6c1Tqhc8+C8jEpUMZuQzflJM/Ko5dQC+Mhc8+C8sCARin
zMkzzbgq341e3lg7w27MflkEzRFqvorAQgRMbVslESrKeCs6w2HZtM+CM2/tIMGQlQMn1Q5BMmCJ
ncbLSrNgTh6HUF5arV11U3Cme1sMr4a+WHbcTADL891qiAwzxN+B3SpzUCgZyz2UoGjR5RWa7+PB
f1kHDVIvhp3tj0O9sqOmX7gY5+qvlZoO3HfYxitFjBdx0nxFK1LcLXqjE5bufGqaYiwMvVPZt7TX
JsbhWr+s60jTeDayl+idmHZEPcAgx/BqDOFTdVmA2rMAtcs8RMSawZMuPwTh1aiEi3JvaKyPHztx
dEkdjG0LA7SbxFG0nRXgXbhstmfHpj2MGvrfjb1tXdleNqqaXZY0IpalEXP+LX6WfpzK0UJTvvI3
VSuy49CVP3AUf3pazOV24kyLOIokBn5tke7dSo5HTyLPsWxmZiFq24XsNRmyE3pduzZsf9gGVtQv
nJl5jCrOOHRuZe1it24OFZyBXc9lfNmG/hubBulYt8pKa+c0RXrtYmK/SYZILnv2Ofyu6LSiRKPE
2skmBqQjzHQ9gE5atntNWMvz+Hf9VlFHLbJ2yN3CNdM961gZTnyz6K1O0Mrz0QsvgruFdtzO60Ni
VXX8i9C3FuYvczGKfAj0vhtya5e6VnZbitI4xgnGkMuefRarVuVpqode/k4tLfXOEjbZEUKrC2dm
dpKGWATbpsjwJG4caw09znmfiqZZduChvvdo3qt0DHDeS6xdBlPloMSBgY+2lLfLZmYeq2nqSl2y
ZnDLzFcZnOirTjeVZenLHBykYI5eItPNW40aB3lvfCquVGkqyx5+jhBSaw/HZYXh0TXNd6XiaJvU
8ZeBhIBYPZ54WxtgBocFr7UMbksFQaWidbpl97k5Sgif81FXQ94qpUn0jGINF0O9dZbN+2+GMKqW
upnPLmaKvnxt5pn+PchDe1k0mbNjtakbTFZ7dmDXTXREpeDS226YLNsjzVmsKjJuq0Ly7EaAuFia
5MpaS0J/2altzmK1j4agC03f2o0SIDZwJwvvWWdZK8ucVDnP98golYArC8/cpaoMdiX80m2cWOay
++McripAY0UVjsU7GcU6RDJDbmuRLl3us3O1RyLIq/Ad2aUVDP5+hHdto8n3edE+M4cLtQ4ifmbe
MTrEYww7zWTda0a+7K3OnTCsuCzrCP+lnWm2+oEE0lmP+hAvO1fnmCFXx5ohaFULxQalue6lqqwa
31Tuls3M7FxFeFlDb4qzKZe6+Qrpos96PyqLatuQJh4vyNLX3KxObHNa7sgdd0iamFisLkv0JqXZ
8+VuNuztZdOSpJriRgdPfGVanbVstc+hQ0rrdpbZ1tYumLxrkiKcrB3rfOGjzyMVG1msUww2dy3z
L9VQUw7qmMMSX/ZSZ8fqUAeOLFuWu2PBpm+9UqxyocmFo89CtUUYvJG6YsIE9cJvrsjFPqcGWy4b
fg4f8tUYWTBBJYMSqbYtcZI/dlpbvHBoPzSbfm+G4hf0eNVksnP1JGbq66Zzt1oeO+iFq83B9kSz
sgPTWCVmjSRKU124Gsj/Ko701zEp/sKdbo6k77guFOhOWjtvbKL3+WDX3/EXfcmUbVr8T/16s3hu
RBekTaqZuyar4xOiLT7Qy8J5YaebcvmnRp8FdFImBlZzpokihZIdpdr0kyxtmoVYSJfJJm6HCj/L
zl+WfD4IhZ7VhhMzbrhlsbHiS2ttRa2HWzCr+rLL1hx81MIMQPp+MOEx6/VaNWux7oS5sK5ozEIc
FfLAqkcuW65XeK/Ib7O1jGpj2QYyhyAFE6zeDhN7N5gDmiaa4hzgtyzrBsHUehwjmvS60I9IU1SZ
Fl/7okasws+G14t2p99QSGbstdqUpkhD17e60rlIiYb2suRz7r/SqiUrGQPjXSRbpB7RSau+FX6O
w/iyp59C42xN9rZVdebA+PUwIADkjLa991qBF8Cy8WcB3CtFnHHV5aLrF/Kdo9bh5Zjk7Qtl12cC
eO4PAw6xDa1pVdYIyvjrhD127bo5dutGaGy8GEGThn6dvyzE5jClljJ9pNuxvYOxg/+AqIrrvNOi
ZTffB1nns1cBMmF0Mo8qlZ+U5UqPsHWinCGW3QTmICWr7zB9L8i7Bnrnb+B/Vaj4jeJ+2WueHdEm
C2YQPflFrXbtBa01uRsruQxgBbf58SJ1XK2Ke9/kfhclDoZ8rlTrrUGnYOHOPMcraXSeE5+tZ1em
+vi2cTzxvXKdftmLnQOWBIifotUZHQA0thB68T404T0vmvk5YCnOjK5tTZvB276/bzOhvRK1n7wQ
YOLpE3KOWEr1XI9txeG96pq8QYdZW9vcIpfdBeaQJbTwlUDJanvnyi73jp6j5feSKHhJ6PO5p5/+
/CyiFJgshaqn7s6sGnflQfbZKUNmL8up55KZUSkaRxS5i4hzZFynSapeunVsv1/2XmcHrohNJwsC
x905NeQhpbHdN35VdMtSkTl2qVahf2mN4e5sUUaTFB8ehEXfLlzws3jNvHxsHMVyyQmhIqNAln4J
fCP/tmhm5gCmAUi42+Lms6stZXgLMAquaNT66d2y4WcZtWUHsRvag7vDmb7EpHFMrHjteu6wrFg1
xzBVcZD2tV94u7yKqpWapdaNDZRpWSN/YiyfL/nU8PqorTJvN2gVpnlW3QJlKn5Ywvxpq2MOY8pV
K7JqO/eol0wi4BTeV51htMu2sjmMCa1KN0c6wkUdTlIVSFXlUMjkJeHDZzYDdVas8mP4oCBgPIri
WXVXRHZw3UhlGSUPPY3ZvGOuiCF25e2CgrTeUoVxLbMGb7Fli3J2voaB56ZO0Hq7MlfVrWIo0ac0
S+XnZaPP4rUy6sFv9AzDpg7QnoVvFja59A+XjC7mmCa7d3MvEthBBW6qvbGMyaiwC+qvy0afhetY
xNC8JRKBXjr024a6276TirZojxdz74Y0U6qodhNv59dJgsTeEN/YRmx8Wfbss2Ad+jzuVZpkO5Sw
9atAU8rXQYr59LLRZ7fbUQ1SaTWDsmsRX3yPLGB88lDbXFQMQxvp8YIXdlToccM2lo2jvuuK6Dr0
0mUFJTztHw/uYQWO32Tn7WxTKdAX7j10OZGWXzYxs1j1WhQvlbhF6r41i61U1Gjf6WhELht9Fqq6
Z1DPHE1lJzM02I4luvD3hmcVxsKnnwWrn0oDkRC8IzQ7NgBsdF2hrfUmVJcF1Bz8FOGoqJUUDqay
u7URhuO9M0QYLguoOfgpNhFlrgO2mmaoyotgGKIjhgMv3Qef3uNRQnq8brRAuIFSmN6u5Qw/6ZCl
3jpO9yJEeIrL3+tFiAQ8Hr4ouGQOeafsnKAx/bXX9OoeilOzi8sgRkATIbBxWfA6s+AFguYkqeiV
3VDb3Sr3DR12SV4vHH0WvGFuqXSBRrZkY7KHEb5YoRadLEouMU57PE0hWChXSX3sJDqzEydMkqw3
OTWdarcowuZ4qMDNB9k7armX+BXtkD/pDlFRL9wd5pgoqeiCQlpe7/PYxxFpaONsNebh+H3Zw8/C
VzQm7o4wm/e221cbGZj1Jg3iaNnmMIdERcGgWKGeoq7VkLsGedLtsTFZRushFXv8Yr3AVTzFML29
OSD9SolCsb4J5OQW1bp+s0lQgfYHWGj7h1hXVCRiMhrcVlz1C1f9HBvV1mWee8juH+xCqKtWb5tL
WcT+slU5x0eNGD+FyGVVh7qRCNMXiY/TlhWky3ixCIQ8nvy4yYw0bpzy0MUm7tQObzVD+WHhwpnF
bIm9ierF6O9QYnH3IAGK29iQy24lGB8+fvY8btiEw145hGXxbujM7Ftid/WHRRFlzw7cymmjLg3T
4tgaIvloIjP3tZDZS+DLaW9/Ys+fhCbPL1SVjbyJH/Xd0bWVstu1FJ/6Q+1p3fdclVq8ieFxvJAo
Ww9N/ye+bK6THjeqPmB8VhyRRzf8C5OamqftbYngX4YDVYABB4ydOkLWy8HL9grdMcXZ4+YxeN86
HYG8AdHvqAqDlVrnRYOhiTIq8koRNnLdayUeDHtnW0oQfS4xDEpXtq72g4HfR2rppyBv4iJFtNJz
0egOWyP+rPRGkeurUVid9sGePtKTq4bleIf2fpWc0KsM0ys7wCTmZPpO4X9osqZsQlxQ6766V8uy
SYp1PEgpohW/hOd/VvRO871VrOp59BXXAtmNaBo3vY/FQNCV7Qpz+4D1nQ8VfQZNRP1lKvvRqjD2
ah250QR2q3dFixjCVa6ODvpKEfDS6M4u0WNqV13vq729GYrBrN4mVYXrEPSErDi6DvrdK1+2aZtv
WjVJUn7/oBnL41gJF36BqgTle71IjOx6Uussw3VXCUteAsnQyxTXid5xvqai0MprGmul+j6VSaur
m1ZLQy56ed87drXO9MDHScbA7HBAU50xy3JTl47QPo+JagYozDplFBbrweg9NV0Bb9btfBU4MAeq
VTlEarH1vc7Lr6Mhk+Zt5Zs1IzimougmzTzdNYetPyn/vopqnKOuXX1ssX3jGlTwC3kiH3ay1nCp
HR0nTG7xLis6fUMugaVXYA5mfVU3Bq0vFPRo8GMaZuoyWUskiX3UQ/vRLw4Byn7Kh9SQQ52tQgCI
NqqkPTCVnGJOb05id07R1Q2mb5FRdWs4doNhXAxR0lIfVNHWH1den9lmtEcKKPHrdTnWiumtxszx
rBBBeWoSn1qj7ro3Tag7wZvSM8u2goGOrkq4RmGsh5Sv4E8YHC0EzK2PYa0n0Xep2soYIWSsjDqO
hJbCx9YWxhD9Ier5rbT9kHp1gmcyLHxNXWmZzfduMzfEQAI2Wt4439XaDwz0A6PSg2xYOk2mvFdG
2eA5VwWjMX7R0PBQvgrVTrBPEaYs10FUuOnWKLqyzy6yIZ4CzC5Rgd/CW87dfhNkeev2FyLMDa3a
RUjGyWyruIE01DVSYPhBbWwnTLtvOqWN5k6qcVR/KMuxUL/h6aMnO90rDG8lu6hc+ZVSv2siUstW
EfnRyUkTrBjnvFVltn2wIT8hzDFvIBiq0g7lF61mJr+WGI+jFDZmqTacMupK9iWU6lq/c8rShjnM
RTa5TS2MuzotVm/wpUjE17Ip6lMFJuPSwMF4bZR2tCsstCj+P3Vn1mQnz2XpX0QHCIHQLXDGnJyD
02nfEE4PQggkMUgCfn2v80ZXd/UXXVHRFX3T13bYmeeAtPdea68nkQnqBymb7pWqJIjf4hb9fBKM
twyRtunajs3D2ptF3YdFbRRIlpU2HFQW1+IZVA90bzlgcHqbBrw8uRFmep9xmFBzmDrk1bc1LJXB
XHuk0nrkpJlOIC6N9lsevuUR8mv/RGkjpq+zZ5Z3iNzHZD4uXUqX/blNGhQK4Hcjlw+pkIGpDsn1
I2xlI5BnhZD26KkaJnJmsUeK0QmrjuARlgPCcMa/WDuzoCMIBIUs9rAtyAspQCHZCgLrleu68TuS
ApsCkW0oM3sOWKBXYErMmjvByz2iYzyW8YYYo48MJy9/mYgO+fd0ixYgFriH5Qc/W/CB/u2XKTXP
sp2L8WM1g0FuNV2pdY9N3JH1ZxC+g4Gn22IrT32T+QnpRaOVrgeeEzG/yTGInAHyrLYpVeRe+ST2
CUiJesTQbSqaVK7gdkRz8rG6sMUHRlVO/zowmqL+MhvBTX9kCurJMYnJPD2OvnPalEqufgdCBjFk
ry0CA+JPfK0O+IpiLTI5ANcYB/5ltZJm63FuF9//3rt1jH5MS7skeETJqKkuI7DUiDup0S7RiJwb
m4unvE2jsSZLtseXWNIFtwvLfQGm1Bia35vqffusWB/ck2nGjJzw0Qj6qwdvJsGCIShV4isqENcB
0IAYS+HLdh50uBQj3ccVRvkixAJQvc7imFio1yRUzPVOfKU8Mcs5nsgcPuY+UB1VYyZboDL7ZR2X
UNmwxv7ZjTiVHuau7W9xMbCqVAkrYlWLfufFUM7GJM+spYsrdb9J0pWWhrX/FjUu380zmo4Oys2U
8byzdxuzOzuEZLbrHdTTKItLQgA4OsEHntCtbDC0A9FhiM02fGb9SiXCPHkbwNxtx4naDnnmyKlR
yAwQ7VPH3IQDvmlW+hO5Vb0e6t13SxJKLPVMFngPMNPWb3PB+Pw0KNUZfWrjrlXFSSM8uogPiUgi
eUcMUKnbUyj8TaTn80bE/pDuO76rckyWfpKYqm5xE9eGRAPoDTpXTOtqtLeuv1z2NLLPdilm1pXN
tm9kPOwB00ddLlMmdPHUj0F8byKToYBYp4WsfxL87ntTIqu7879pCBzesXVONBAkEbAmQGUUIa1E
FDdhLFFPheIldgncsYLP0vMSahhmDX9ls/ttPFqocfwrzsuYyNJTCRAaULvO5acpt151pdYt2T43
HJ/TXQOiUXztRraHN93vs3+g8WaWuFpGJbMUlciOM0CVFq/j3n5dw4wHpCLzwpKpAvZ9kabaVjKs
77gDuuiHYxs4hmVHgIc9CcRZtn86xFpPb1PhUgMktEnbIqnGPh/5fRaPBfgzzhnlZ9AarJHnTa8S
GDPuE209grlxOL2EiHkczZSOVH9J4epyl4avS/68xwooDiRpyGzvKrIsQs/VhM8EHJBEpOzWQWsX
KtUKg30l4H7T/pVrg4sfjKQ2W34AhOPFHwv+4GzhOB6C20oPhwPoHMoiv6SMQt+l3xLPb3CccTLo
rMqmcHtkyrVFslFymHdtFd63DeUjgFM93bq7LPdT/gLBO+WvcgcjZcE3QZIR0+F8lBpzOQSfAmWz
C2WvBRit3Xu/u0z/YkQCpFZSna44KHo+JfkvWESNX0si815+E5toJqARiwiVEoI2s2a8DHPbNbLE
vdaS9xm0vFiV0sdthA8wXxY8Ws0mGfhcElUvqSSSGRE9AjxmlGBhBMkkDvXWhH69lENvm0vbuhmf
oNrW5B4VCiioaY+j8Wj35BZupXcEl31sJlXquI4kTKqkM5ST78POzfyMHyUDHqVx/TDfhdjM5Au4
0UVU8nzNk5IN2pkq4mpJ+qpDIlzzYhq6Tpdk7Xty3Cm+H5Tn3vCvC2vXCbuUs9i+NwiQV67c2igd
ljJpY0Mfoh3vxHO8dbZLSwtkmTIl1gCyXmJPql9gBR43IzqgZFevQQGKA5VUHVI+C/ZnVsjssqVF
GDP+/tBBtD5nAy6pb0CbM3ZdO/DDPkSC8+TXbvCBPatpyfxTa4bUP64R6pdr02uGPT709aG4Lnqe
lr+JRdT8IUbyfuZK75LWnBufdu5DWSRjvKYj7dsXH6LUmdJgA3p7V3JW4xkydBuSsohzZt6nGFLx
730oEp0c0smveSgJtNHwpvhIUP57EWx22cYuSHYeRNdjo1W2kRvKpAEq9U/iVJfhegVb9z3gEMHn
g1GhzPAZrFGDbwHv8zjerfvQ7z9ja7vnDT1gds9cdCOvLi7+shqHbZZUTpJ/lVJ2fqjQT03ZQ6S4
Ut8JMo+6J4XpCDlOHd7Dnwj1xztZqazhGda9gL3HcmZC//jGRPx5Q0DAilYrgKh01jHiYy7Q3ovl
zfRkaT83kMrw6+OoV9sTA7V5wNvWb4t+ENHWuZKINuiPdEXRWVoLesGls8KCnxcDOHPyTir1lmW2
BbTVq40M595SeBAj1HbvjvvcPrnGe3WauyWKRrBldRG9tXYU5I+CRc2dcPONa6kTsiUlrkWGpzLp
yFzHi+9iYPpcw9+11T3FmV1ktk6kK+zXVVPXX/Ap73gJ5p0t2FtwgEH652gOC2biTjW6O/hsjFTt
C7+wl0jMABVPXlB27gC07LHtsPIeZKNd7QJga5w+byt4dVll9OQMbhvRzOWed0D/xXFo8xekyw1e
VY1m/QK8TlI4+qKWOB98HSiSxY50ZxmYufNQAGVgZy/mGlvPgNUioaHV96g6mb+yQiT5YZgd0Nld
infzOuw6B+uE7h2aYiaTEWQ+Fd+SJp2R6k4OFJndJb5DtVzibXFFTdAX949+z+x8AVwEonLe9mYQ
pcPPlp+Zxn7R44rY5vR+iKHS1FkedfbYrdgoYyXQ3nt810y5Mr9EPhTzh2Pwwj4lfUo3NHrYesqf
hJ3VdJjmZfL3eSC5vdBmBH+eJM7HF0mnZL3HUiqiJ8q8Wyj/oYy067GQu9dvCu8v8hy6PRlPU4rm
5yn3M7UoqgoImB5DLMKHh15psj/6HB+x7isXrTHYltkmaAQ4Xt5IEIqbaGMcKZAkj9L/mtDxr9td
2QDXL7BF4oItGt2VXPFiLAcI5T/+S3Odf93vAlYYb5SfWmAV4/EOfoL4UYG39V/Tr/51v4sMi2Oo
kPZLZtq5DHMyvm3YNnj+r/3st2nSv3OesAzgYZ2acBlzmVxJ23ffbrXyf/Kz/+Nv+z/Mif51wavL
UmVE1KqLaZsMkFia77eejU7NJYOzCwHVCBcUoI2TCI/9NuzZMUZg8h/J1S2T2ojsUeJBWjDDRdG1
r2CQ8GkrIzptKa6gAhuNNXVDgb8wWyqaExkNt2WnLGElmNqxeCyYk/4qvExaPNYzZLrOye0/TcD5
D5Sc/F/mkeuo0sjP23zxCEeLrr00PMqQh53EpuZmxwylzJqdZjVGAREgQVB+0BXDBZhEoAPe8vVL
HOBhPiTZEk3HtW/m6Qz+EMnuc99EqrIaO3LuQBcVcTilx6nX8yNa8Rz10bJYVyzIp51nC9T2zgI2
FWzTopaHF3283ix0BiuHjUKPe5Bd5FR26FfTsZpM7QZmXMBhQE4qFwBaezEl4W0wMzSQss/90K5l
0zd9rNBbopveTmOaJZiijLuYW5DBt9HUJCAD6DCIaJ39lRYr949DkQunHlWYg5b1P8/p/7sMcFhD
/ie96/8vyBdevf84Kbw0vfTy57/P+b9F5v1bTjj7bzc8GwgYCWwLMbk5tv8t5J/fIsRzxoAaojT7
h5vxP0L+I/xRjjVFjmQmmt0wGPgX/y0nnJD/BqYbyZGU/2+8jf+LnH8CCzFOkv91BICbnSVZDFod
EvexGAmo8f9+0iBXaCIhZfHBu2kVhwZtKnCmHZmcf8DtRcJb9E+LhJ4bJ3/cmhyQOcxVt88Mud2f
Ak4k9mNJlg78WR5FS5Xm+YYkxZyK1FV22xUQrSbSL4vhrTyi1lKuLZcO27w3VubalmbfdPI0ArPO
q321YS+zKc3G+xglbmGrIWUterPEZg+hC6NGOTllJj14le0rrfZlHOfD4sdNvfdmHNWFjmYajnRi
4W8Y7PKjExNhxwJyeik3lh8QGtTVGDw/rggreJvcoPEaGYb30DxFiMc8qMEBc7/JdzSN5leEFUxA
0CZTY3f6E7Fu6d2OE0XEoqlahpz/dkFPuWs1llYitPfWu58QiXkXJ4W9UyqbKybUckxydBab53fZ
nPVPKfDted2ytGIpfZ63XdZqsmMttwCcKozIj7vCAkwMEbk2rH2GpSEvi256zNzaXpZ2m16dt/mh
8KK4oL0lFYjsyzHNQHMZkrVORvaETmC6jD66Ytj/N4m25zRTe5Xh5D9Oq/zaO+9O6P72I9s685z0
5JN3Ha0mDPZq2tjxqx0QaK7IoA8ocD/BX/2BEW4K3kBsTnm8/0rzNnqKU2cPBOPQkk77WgNP3ZXE
SP+quPvY8BK8gJmaY9oUOYgLovmqsAz2A1mk/Ix9TnuIZvCsFlS/VSIGlFcFTsv1TSZrG/8O+6je
CfhVXTkG5vLXUcvtgriDJr3O3i/p78bD0YsH0kRRNadDFshjJ1PKj1Zmy3KCwhjfW7LT4sB7MbbX
1hXsNVoXnaAl3SLfd1AERsS81alPis09FAtt4ajbFl4g8Q1DiKz4a2OxbNu9YG7m5AuQjlEQmCIt
cQLA9ZRZXaPg9ONpzAYkJ1CxuxcRQ4G4K0ycTLhipuQV/Qr5yXZWVEgcXM+ua8dnQLA4ArFws0iS
sQoRETu6b2CGq1wu+Qce27TaI1eUJs0zDM3jYTm3yDZ5AI3L/sV0eym10AYjbBAFrkGL7dGhrpzn
g7FNH83vs2w2DLg61VQKRX0lRJCPyZp+Ecyk9ZinQ7UUkZclH/KW1qrp8BQXqDv93YDzoriSpN8s
xggYje7nGQOrCm6L6C4kfXxGsBJAFA34sDSKtgNviS1b2Yzz/Yy+AjqmRV9Uz3rFJmNpsC/5yTH0
PfeZt64KbbMsJRWiObsmEuU2zl/byWQ/ooDErWLwLTaUQxSOm7PtF2ry7cQitOs8SvjRFDo+0nFa
SqTqgGvRFHlJBtqX2KtFHDemUM2ix0sSbnScbtxL1U5NyTUo0bLb9+ttUZMqTHDTrniaJZF3U2P1
xcIgewdxdEUXOoUjBovThxm26M4sIa0DeLMPxR66n0JIXaoVj73YdnwYKca6NLv9lb3VJcC//alQ
oTjNc9KKEoA1eVdMvjjFZipOBcatF5TRcdW5bC9nafk9kCXFo9E0rQ3v4nNMZXcX2hDdIX6ZfpUZ
0t4gOszlPCNfe9u7y9yu42uM96T8579Uyza+goBelDH/56fi72LCiVUGz2Ve4+vA/yuX6eOfb9DM
Nj6bdU/rgtz+hSgPf6Z1AnxoaH8qgxHgGmh0xfppuIhWr2/Fho8EZ2/ztMA7hIHn3FftZOVF+2U5
zjTH7zeGcMSsg58yp/YSI/f0gs4ZmMV1I08j8+DHgnFbScSGItAv/140W/fzn//f8Lz9Fljen9SM
vxGPgj/+8xli5L++xeuwXIqJtuuD6LP2W4xX77eYs+JBp236e+2W+Bk7ld3PmfW6nqe9+6lcOn1o
bEJ8roMf6oHBm1iC0oijDxsG31USrRcoQPyNYf3jddp19C5ti2ETPD9lh+0nNN66uA8JfLsDKcJf
GSLxoDA4xQrczqtk0twW39Is4xG7IIphxfwXn3FOyK2aNL2/IrXUdi1GAXEiTInBF2kxILNuuVLQ
KKfSskxdIjQjb7PM0uvKNgQhhfypMfErBo8vW67Pq0732hTh0AJ6Tvr5AvjTkbjt7NL00xYg+cXg
VNWFmPU1ZtDjWls8hXTEg14kXwqxf/OSmypVI9TQHNOrfUhuMKsFpbl3eJgwmz3KCRhtLmZ1pC4D
j9kUKcaZGOkUkRQHIXlcwjdK7+YUhpa41a7KvUyrXDMMskQmzlOOR3wO+ZBU27z8ZGNCqtVNHuTj
7R1BxRKfv3lTpPnhpuZXhlC9OgFWOpnC+Ii7hAMtvOlzkpAB9X/A081wFDtoPwe/F5AlFxA5V5Ot
NWn3+WNrobgwz6K7SfroNBt4+jQa4FM+txdIrhsOblr8XeP5uG/sHEPPHZA3jCtL7i8zmIV3GO8A
iJ6C+Z6Du7Ul6omoiD3YDMpYERZRAc1d3G29jiulwDgdco55S/u10RBlo9BsZRjnK/rvb+OynyyE
xjLvfX5ainTHeFz9klRukCxuupIhExRHhEFGdI5rPiNxe5IJK/tkO+8uGg8uY8Mh5ivUvZxXEQ3F
UUCyo5sn9dbl/b3oMYMtw7DWRofioPsWx2DGoquP9xUanrvgfe1OWJ7JDy6xF6iwOKtNWyE/Rv/s
Nsg7c7qkzwBypCcRfFNhXMq/DBAlX5I5D8iD6eNaF33xaiZGTthqS89qaCDURr1cazHMsgY5lSF4
hVGNrPOEPzciBXssFF0teSBIBsHEHg9fKx/3eeifOOiqR5zVMPhgRTt+hsw0fZs2mo/wiEl3KSTj
NQrSoiuFwTWSb2S5Mt78xtR6e2wwXXlAr9lXRtGkLqwdnmU8mmofR3FJcEkfmmFqelx5+VJjSTU9
AWCJ55X6FqqYHo9T3E1vg1VImA6RMbVDzsUPzXV0QhTYVK/ZNFc7YAIX74f8uqWgiUtoU5juFOqS
6Tm5S/OOnQPOq9+rM1D4WBc9IWHa4zEV6j7h037EuZgAeE43zLDXsFa2jTj0FopDBsuI6QYFC8IH
rkNG9rJb7FYLGQXMsPOW38udiZpZsNzsYOyDkWaqO6UwCIMIVOo1nl51kAoKPyrGvMD6mVVs++FJ
tJRdT6SoxMTEC7B6oWaZ3w96DZAZMpCdgnbdCdT7Pi9b2OYODjb+EluLWRmjUq+bPWxfIOfzZ9vM
txIa8lyuoscbtPYX/mH1hYelPywjzn8fL/tXv26nvKFLmSPA8wIdB2DvjUJP3rY/ggz578Ky+BTl
DPKPULVUKT3LDuO6rGnCaUUQPC5EyBOwkjUL6mPcSUXX/OUDGKR5z1iJO/ljUWF+SCZpnqnSvAra
vIMkAQJ5G69XjYWHN46SsWYkk5ccslGVLihAl83lh27DP1Qw/Rc3+stOJmgTuMpKcFgfPXcvTUzb
MhAkMuNaJggomnCbgJE6PEOulVBXVpxq48q+9Xx561DaX+GW+M24+xX3OWqvLEprrSyFRpzgMhNk
zxccl3o6etJ95qHjtRPdT9bvuP32wZSJG58mvGOlKigtNyzln43FIh5KjRmg95yUuYp79OjxfsAw
9GHQmtzfTDAnvULBWeO+fY8pTaA78b64EynOY4NgO5TKpOI3A4VrTTiuGufohN6uFJG2RyhdPwuo
nmcUXPonlhhxKPL+ulkkT0et4eeGSvsMQ0WoXNKPdzAManxNBKCBnvuri9cdosj2uukiP9MRsb4y
ZaT0c+jrpqePOst/Fv38tdOUHGOmdqjeLquQ1xEd57HJRRn3Ci/9bl8ihpoSsS+3L/VPKrFtJ8fc
fUFW63pY1PgHkx4UuuM0IAcaItSM5J9X0jL3jA1q8HGh8ZDrHhFbZWPR4WFzzTsU7cjWKLCwo4Zq
qdwsPDdKTvTEGZw+kNh/YZ1HVSp3uqIU39M8kebicdWd+zR6Uya9pBHGLg0N8XlJZf7k1QhTU7Kf
onYQ14RTUfdGc5wiLS+xSIlNwWgiVe/m/RTwMQIpnaT6gCZdXERG8TjfeLiL3OOXBoL1twBsQ+mb
9XnT7mey2/6rDlNJF2pf5ijt3gQl5OTplH5HXzUfYT79PYLPecWECWchG5+gSjztsXkcmD6FApWW
FojihS6hLyoftktiEE6JB/dTrfI+xuf6rUlypEZDOJEdJF5gqPhVYSRXTs2cVEsmtjrrwZHx2O4/
ZQshcckhCdwHuuiXQIsFCT3dWG0NLAWKqPjo+b6cVb83B6oFv/ONQHkW/WC6dQ+Me2SZD5H/03TF
9I4p2lAXg+RHGoXsjPNL4LK0zTto4vqxR5r6ac+z5iEkEa6wpohrWJ96DN9Q8zT4MHPEOn8JLNU1
Ev2yJ2laZeHwgDsZxokAPCvyu3WSZg9ZSoaqHdzy2OFwriB9gTu2DSPmbNtwmizwmRBa4rRq4/23
pnyvu7X1zysCdk/rrQ9FsZKXGxYo0XiP7pO2dEX5RpBgkeQIE+RDq6s1Wj5bDxkXLFOJ3XGYCnKZ
uXsIZz8DRKvv2R4g/UAAu8pspHj+scSI0cfHFnpRjd2qSmi28TcdsekUxoa99TOLn4Vf6H3HLYYL
a4hQmPO9gvsbOV1aPXvkTsNKlqdHTfpvhWzzc0FtViPTiGELefSX4Iu5LNox4NjI5XjMscPwBb+d
PGCx4ZHut3RIl4bsde/o9ymne7nmqnWls5R/0VrvB8nJ/GmgPFa6K/ChD0mjyixGJeKchqQBFbkE
96Y/Y8AZ3+m8u8WIoodCtcGfadr717kgAj1715HamnR7aY1IDuiF1dnoDA4m0bl7tKjLwTDBLr5N
5tpNQb0ZPpiXVG+4BijO2YcR0s55gJflLjWZenRN4X9vq8I5Poyw2KhevA7Yui977C8fVkOjjwVy
zNlwh/SJG9RmiNT4PR6pvTJn6A+pY+xJsSEcFzSRKJn4DME9i48t5JMzYDuuHkk/YpsyaKholvX3
/ZZ194Rg8EE8Js19s53gltjvKaykMbT2OxHa/b4JJGAK7tZzqtYFVYJjMNbhVeKdmM9UJ+KQRXQo
bSN+mTWdD03XfPoRjo1+Gh4mtFUzQlGeJrbqZ5Zv+d8GLnyoPAJGYVRyz9HUyBOTbpclZHv7Q+us
v8dHImsGB8uJbYTXcdzOzwxF9heHJupcmAZmTQwTKoeiKCmz0eV1lOMlKBcKRxzotwRqZrNrhged
J3Xc5lm9t+Mmyw252C/YlFrPXmqGtaZkqXg2hBPXLKr4NEYf3Da0irO9rc3YDK+Q40DabIXFB9OO
V4sy54gBPmrgjoQF/UxG8HClK/RNNSKkeNiIP5m0Q57r0oyPqnPN48rVXKFQhTEE6uAPs+GHggLX
zZhfjPmZ2HF42VEuI8o3ib7mC9qOdlqX2mEz/qRv3X8sXHyMOtyim4ovfIyXM36u9sJXDIkwQ+gf
qO+nk6CL/Nvvsv+p4U87QpRDSJIZ5pMfh+37bHGoxIJPIJZpWIRyAkq0NXvxs8iMOnRWu/OeLcU5
n7U5bhjHfPSx2w4dvJhtKd2S/OYu1u9LYWeYO6XjL4kt4qdx7+Jfmi/QCX0xVcvC6B+HMRFoupuo
TVespds6feQOkxfS9BkGI6t9x2ip+XS6M49NtyyVXpiBagdvoECI+S8J1T0VVD0GIcezW2YULBlf
zY9tXekLWZHgT9du/V7ATImjgRafXu7tnY1if1a4kIcKeX35y5xF3aufgU5nZrQQEW4NtN6iq1mT
HSbSFtZIi8vFtOiGSzHoOC2pSYoHpQp5B++k/ExV6KfbdSJyiIND92WZdlb3UPBtmc8Smb3zxB7T
HOaIu7BzaU9tns7wTeSHiCyqppbNKewJEpdJl/g7OI5HCJaAqeI9GPmTXjv2gimaekhgnf/ZE9jV
4PIBxXQK+1T5tvDfBiCWamAa+a8Js7Q3KvLmjucuQvhjRI6Ei3A1Eg5Yl95e7yiK/jhr4DqL5Zd5
FP4LGdh6Nc2AuRi0UABbRpx5an/gSHc7ecwR7zummucIXxuKzY1/IeuQYHCZFzfgs32wTdxccWYO
j61K0sOQjesTXo+lZJtYfnMUONaIz5TwT1i2XimGpveR1t+WpHmV6Y46x8e+htF1rRkek6Ilv4fB
uYqk/EfuukPfw6sypYO4w9Cwf1sSSlDdkDpW7GserKyQ68iqeBPHJFnSMlBweBO8DYd0I3WGAhVw
5lZUbU9ICZLbEUrddoL9FUe3DSgcN3v1Riyv4BDgsZnVg28FwXHX70ffacB3EkKuY0o8smm2d6Hd
hxk5TKqZO8zaHw26TLgoYv+QJJgMNs1wxgu+l0hlah7ssgC/juH1HYs1O69JD9MwCSjDsL5aC5g7
K9It3QXI4+W8rfN22ibEjsRcXc3ULA9ofzqBO5t+etZ1Nba6V7xr5Dk1YziPcGpRn8qKyFSc7LTT
P4henV5zNUeHXcEjHVI0SPvWd1UKY9A5tOCJRAhgg4c3Iwf0TAjEZU49BM0xU4W/OpRjBndm0XUf
DnGKNax58ZcOHogHOUY3x+Du6KFwE3/KGUa3XPq3QfZJncysgQwYhhLpjrBrZWl/HPOmffYLpgJx
YFEN0+zDLlCpzz3Gss5N4sLn3DxozIiObAroj1I0z5PBZ1/EGbDFSXRFrAh+MzwOb6veXrhGCSw9
yOKoJ1HNjeMESIIuCW/9YcxisDmz9do4stYz0/YxdOYC2/s3O4sHb6Pf1kNnjcB/O8Qbk4+xmGEG
gr/xBraqRNywM9zZeR2LAlVdVnwW+TyhC9EfGN2MFULU8HTBPX3ZYESobHOrxwdyNCvmursbDhGi
nZ+9TfEABHiONMzIM9qECti5seojH5WKp6Yo11A8tXi5K0qsPPhODZcC7uFlmRH7YD5gLM3KDeE8
ZhuLSlH5be6kOaAtaMocss8R3sz5mKl8hGqxAyEmpwfambc163C/TZi16jS/11xNZTpBCUCsQTiM
KVsP+7BK8DTtMe8ppnatnUvTwKZIJpW+sWj+7jjGbyTF0F1EbMWNCbcFlkmqbisC1qaK+Y4W4eu8
cYmhlYmPg40/uiIVOFqUP+eOv5kcpdS4pOsDaeFTQpLddOKpTa82cy8st1A91t4/YklTpOjuIWNz
s8pjprcjJ/6Hb/lr1mDUAX/yCSe9q9VCGpy9tri4VcVvKAu7k+S/djjyMZfTGCz/d8rObEdu5UrX
r9LwPQ2SQTKCQPe5SDLHGlSDlCXphpBU2pznmU/fX2rbsCqruvIIMGxsSN5MksGItf5p6e5H6sOn
MJ4+0ECUiKXL6DHui+cZnuY2Zcz4pifr7cbSjGcZIHBxK1+Pl5VBYMrWrZdiN4o+Ogg1bTkxT0Ps
WRLSiMftfCrvUSNuMqt6Hrp8H5Xmp6AOLL9M9YcF3fUhCfPkusnpWF0j8U23+ObgG181Of2MEQ9Q
VigF9ym536s54PjQClVcL0lyoPsJD6PUq62pGT8yo/oYpvG3IUa+EFaasUvHJNvlbgZDRCF6FXah
vRWUaYjM0yaiXx53LU6J9ews7odZmM8iH7JHbB7TvtTq2SMDpboXCoMHuRalH0Z95NGUN/ch4YLb
oui/4A/K4+sxHP04+siWPu6zfKxWIuvnrYmdEL1/GX6tpsrw+7Jgiett4lF37ZHNJ9yNRiSPPTDb
PN9n4/Il743rNuw3i5imVT31hyxFdNyzAGM7QBCdJV/m0rrnee8nYa1t3BeCdbcSc62vQVO3bRo/
Tm3gTwmUXt0XwV0c8ZeGPr9q6nb2tbZ6gEF7EFOz6c1oX9lM8zZNlJl1sDYYzblaUEZfWUHnF310
17vGUQv51Ktpn6aIJ5e6f06zKfUDzfje5vre5msYWBrbsU9uKl3tNVM9Go7IvMHKD4RGHGymLEtL
rBY3Ne+mpDRW8GY9CQ+j8h1dP2QlI6XcrHaOUVN8thOGrJMV+aWetDs7jTzLaB+tOpq9djH2Iwxj
RBe4hr+tPutLchsF00rLO58jyp+y6pMe4eShit0UjrgVRoWYApnzvneD+TYMyl3ZMSSU+XvWOs7z
AMYVDsvUYn8Mp++LxVw7rVHpYdDwBnRd8JkUdcHkdCooJ+t9bB3jqurDdp3N05c80sf1tAQ3Ju2I
PZBx0NQBewPfUeZKmFkynUKIgY2q5SFUkXtVt0ZM5yYK+QTQZWORTeJVEXTjByX1K6YTAOzSQq5z
p4s3QAjVZ8Qt3d0kreSgJXF842oMfs16mYCSkrycCWcLfhLvo1YjrM/MkPxDGFZHAlLG71ZNwc7U
y4yB8W6RfYsdmy6cuhotF3QA2v+13jbVeqKUI/Lq2XEGy8vjMIJoIb5lchek7E4LV5vrLTwdkFI0
WHIteDOOdBMsKoLTm9LECgxfts3a7kGIQ1CKeJCPMRL13YATgNS4/oeVpiAKkE9gEau+j/e8QY9q
sAQs7wu/HsuGTcO2D+aYPxi5M0BVYPXt56MVFIdapt2q1/U7p1/StSmrzMuD+phF/d04mJ+gOFMG
BcPra46V+LURNvtiaWYfi+CPJqwNGm4diXvilB/7cpCof5OHbnH2KnDFpq9F4CH9nVe9tdyb1VKt
82YokQvihczmDJ7d+EKmc4vapUo8G9C9tfT03uaNSkl+LCJOCtdQbmcIz5UCeBWR23p5FqT+pIJb
PAEPsgCMaCXeAOwIK06f3RBlOnIdMlV6+2urjK/9MGVeA1e4Hqr45H3pjmHZ/3D1zq8DF4rEsdeD
FcasY3GH9aHalBljTLNM/0Hed77THMwAloR3k2kkKR3M9aCW2u+z7KrpBj/sR2dfyuSLVkIypCT3
yq67bbRRbK2oNjZLWz+owKCVth86RzYfwklOfhNMznVTWr0fdMDWQ86pzPYpDqqQnhzD0odbjg7d
EFsbFH8lri7KdmhxQPKAJlQ6Ze41oToabtLeotq2b6IuvmrxHKyRKu7Q+n5ISCWjnOCgCWgwmiRd
ozxaw0iipU9FA7IDM5uayYdRl/GqbHVzlUjmVYxxnG56iPh1ZFEopEzZ4qub432mAKN1x5S+RluA
cmm4thkSMyyDs8YLdo94CfxQ6kdikBCehZXFf5XRPh7Mb2ICnijzG3Tt+Xo2i+xGD62MAtTNPMOi
UZGzoLvJNVmAztLYYawaE/BMcRxENWX5XRlWhvi5mFVQ+0ENK4/mnPy4vSh7mV5NGANnlNNtJm7g
WpH0G/aQNvuW8QTGdV01pAEAQdQwTE2oacnGbt0R13VtNd+SKsrA37t2eYqA4Kb7FoioWsWAjOOW
Pxztm47+s1xjM5qjO873oPnQaOX815JOqllDoVfg8DkDoXZ5buOxiYNiwAE0QYGUXh7Wpe4ndqMZ
16g6KAidWUZfSKgNiYaxLVk9mJBdVNOs+zS+nuy47B+GJnApXDHYJH6P9qg4FGHk9hsXGhtQ3nZ7
x6tEPehbLPwNHHK6lKl2FYKpzrfjFHBzRLMDVdnCajs/UQndAp6kwYinVdMxQOhzUY+LfnAZmYML
Lpkso1tT9zjqQ4wognU85uQl4NaffWw28bAycuXeoZJQt5Y0vk+1facadNjWMDhe5hTxtkvb8UEJ
HJ51UtV4Y4MAAVzch1/zZKzutFTDf9EwZtb0TJ2z1NMLQ+0RcDwsg7Q/5mH6OWzkxkkigG0j8My8
HzZhKu7UmDPmlvArlDVEPM2NdQ8hXh5CTVXKYzfsl6OFjFn9NTSNebr+4FwR0ftprNBxj3W00cLg
R2T1xjbP5Ja85201UAM32fVsx4YfJITI5kkZQ3FEC+RKDJoozQ2kBO6pgT8sEoY5GDmJNU3tIueR
3XSsF0zSzVReBZ1J80bZezXmc7HK3cm8yu0o8uXpIRV2IYC0m22jiXLfIojejqL6XmjqNkKzS49U
H8aKGo/uCId7jr2Jz5LxTlrIPuqYVePpEV/IiFPlU9DiwNQm07nJLN3yQSVnJApJsNeGxnqapx5/
1bg8VV36XFJ0+N3UbJN2CXayYgJ52LnMo1lsNKiV+2zOKtn3ZX9bYkjYlsP4MZri6WoA+bqva8VE
9FHiYYz1r0VXRB7mNU4ZoYEzN0uF0poGrVhFQ1IyXYiG1l2WjTXBf09Ry9yLaFoXaNJoqmoIhno+
QMaJnXQ5BN3ZrNaWMc7bLMwcqgSJVzChUy7a6R6ds7Ny7Dz0HNNlVpsRhPhEpXuDp/bBKlT1UbrY
NZN+ce7R6rm7sQ6lD2lS/wjGjBiqmOR3t2ZWUChaY9cOaLeapqWXSGBgowZPj+Du8V8JoqUQ5+75
2sFTlbqKEck81xACgPYLk3DGcfmgzFn3ihQjQGBr5moM0i+pQ//ZxhxtpZk8pskweTl+uTX06uMy
5fmNmwbQtW5NNSj7zvXtPJmOpSVyihm0TweI7H5GQcGzX2H/wGtD1tXyDdmX+T1zM7u871yaQxO0
3tgUGQ6EOzWXSbvp9Eg/2ElefV/IcUZHMnCj11YGUuppmfWUxkYMc1hWn1Cs2VeIGXu8sxCX/dIc
ltOWteraAEumqgporuI6Qwbo1TqYS+WSDTaeihuj1ZYdNUdyROVL8uQUjQSoBNOBDYzCWgVZ6jUV
62BdBM0YeU1vUHW1xVjpB8NkpPZKdP2knmn68DANvU3S4RQU142b+qVVj4cpLK0HzXbag+pz058i
zblz82newDUkt90cFQ9RVfxgmKF5w0dceGmeafcML783GWO1bxjy8wjdgbA/+2k3ifKJZkLLi0+g
XCzrvurR0/uxEWj+4oRJgLYnWrorNLNfGan3CUax92dir/ta1/ZJQItsxvHDlELQWTPYFOfwTtVC
+1nUaAdKV3rtXG4Tsyi9qV7GPTvExrbRByk+knXOlMueRZ5avmEHBiezk96EUn8cXDg7HSMyjFa1
Mq3xqrI6c28KrfUC3TW9IR43i0p59uPYxndStwbK+QKesYskfp889G2I/09m1cnb0Mklo4cwD3hl
0uieZAjP3ojSedVGZvNpSdKjULj8xr5+pgHqHpDWoV4ox8eIbXdBTzVNPx1pfQQgijc9PAoM/EOY
65EXNK6k/h4/UoImeBTZJzDQjxsynZ4WN3eBZ7PxELQ6r8bo4LpHB9+ZuxqbUUdiM09ul1yHtm3j
Ix/lJ4Hx9CYb7WyDQCHeTuiiE/Q9s5sva5rlFdcG31LJAg7eO+U6RzfbXcsII+nGNLTvva6cNTiR
2pv4525VP1t8daywwEB/MuK+89Bp6as2sZ2dgPUfV043M0VzSY3bpey+pnY93pAAkG6zpJ3XWEKt
K0jG9hbPjXXyyzwXrEe/wmlzVTfIUVd5Ef50ohgFUL0eu2kDok/GAl+aWz+O2Lc2ZRhxtNfDtdSk
b7hDtMsFQg3RLQbFOKaKUugxS91sqX9cJBcOczMgGloUPVDqB7c3dj1Umzl3mY9PxcPfq7gD49EN
u1vmoF/nJnpWXF/DpspDhLPYk7AOW7Jfh4tbXSdJoyHLSaKVjQLJZ5QOLGk4GsSKBOWqjlWwa/GR
7nqAN+4XQVfszsfc6EovI94uTXhKaRuHyHUTkgam5EFrtSNDIWZ4K/T8rk2wVjfOC0e9fVfiybnK
ChuuCiacNK/2SkvHAj94tYOCw+VuUJKXJUClwLaIqEF9yXCggqBoP4QxPy5Vb2LKDZnTgNdlHBNt
ow32Uq7mhfbQVlipAJ/34yJ/GjhdlGc4Q8cYzZjFZSzLvuBh3TAFqqAD+XN5+038o0Fj/1f33ydV
/H/E7P/94p8+VD+Lx675+bO7+Vad/80X/8f2//364/Bn6X/rvr34hzVeim6+738288PPts+6f0u8
T3/z//cP/+vnr3/Lx7n6+T//+FH2RXf6t4VxWfyuVj9l8Pzf8nYGWsXnf/tf2nZszf80hW456pRU
87eq3ZDWPx1hgKcZkn1DneYl/1vUbpj/tFAHkVWvm5S0rvu7qN34p0QWritbt03rJJT/x7/v+O5v
rToPi8fMs/rXP/9X0VO7Qwe3//OPX8Gp/5G021KBiFOfCmmBZJvueeY1NUjc2WZrHWdBAeGGiNgE
Zpp4JZLJ3eNStD/gOFo+nJh1P5Cqv9VIK9mnUzR5U6ctPxgylX/87bm99aNOOvqzH2WbjmPoGElO
8Y1n0WIMDoxCHSPv0TITse+ssmP7T8orlMMuBzJ2EU0ri82SmGqdxVkYg/KbXtCl+R/lhv56Okoh
J+YNCVyY59O4g8UUAS5P4xgUqEkjdKV+Oi/thQwa82Wk9ukyBi9TEDDtgiNb9llO1ZwRrtGZQ3DU
AmhyC+QJyYC+eEsknVUadGo7OYBbJr2G2S7jz4lmi97DlnsnYVa1SJtskxt1v53ysPBBYcM9uohg
Vwyuue3aGGUKENmVg7lzk1bw8gbE6ae8q/C5tnniImNo6jW5Z+H2/Td5Zpr6+84UMgBU9cqkZzlz
TGB7MPPBsuQR0ueq4ui34+a2NOLrurBXjUTNSLaBM8Pml1RJcG5iHnBDzStkZruIGaYW9LUpMBIS
JZzn5SZBbjaVw2PHYVhpwVYzZ8/R/ihM7d+/Gle1cmxH6OrsV5tBWIqx69QxMp16p5EkjZCmbi88
nJd2q39dxeQjd1hgyjwPeM2noHRUXKgj0icb4TlFJAF00+b9V/Ar2Pnlx8SXrQshHJShyjmfpBIK
NI5mZkZPAyEL92ianPAkBxlIugiz9r5prVrfCJXEx7mhXvZdc2xuIlTdEkqQ9It115jjsg5wZFI9
LZwb6xK06s8mV/56Gqalu4Rb2hZF5vnErTRrslbIPDgmVaUhXUfxbqJ4ueCffOtTYx2Sd6bwCzn2
+Rc9Vo0eRp0WkFUoqCywf17Vpg77Xdidlxi24VVt0q4TQu62xDjAcna1+ejWafHFNmOA6MLWvbHB
nTOXxTMNG93RVCx3SecA5UVDBxroiGtKfcqEBSQuqRwDYX5ewBugv87nZTqYiVleyCD+9cPPX/Np
ip2JAouAkfPnV+Sxafac/Uc9oJZsZu7EaebvHEPpVjlkTvSIrTf9hJ81qdPmpoD2psDI6BMSwznA
e2ieHZOs+P7yO8XUvfhZkq/fRs6tbIM99DwJ2J5CS/VJFz6FphVeTTgYYcN0caWCuryaSWyBCHOb
m5aS7W+b3f95tHFGvr6y47rStAwsH+djeDqx9E4cJeFTrvLrwnCdR6klP4lr1vaMjbuUc/dqC+c+
MaIZDh8bB/q5S9Qey1QIHNNPbpY2nluiAu4por0AkYVf1dWpBarFhYPDfX2LDjO+hJSkepBHcXoE
vzlfafL4SaWrjieB220UV9IrhFV4plWUn2XkyvVsFU+iX5YtGcPDhZ3lFIt59mod9hOT/0jhckq+
vHpCO9B2ccX+FQ42VrbsK502Uu45HS9FZ77xdB3XNB2iLkzXsM4NxDViHTuzY/cIBtPTatWtg/7a
GBEU9dGuFuO1HJXcGWP9nTZ/vg/oBpZmsn03lH8Nel77jnDKOxGbX/spWHZabX2huJIb5JPkRJjp
4CNjJxvYSv9KLexuuKJqzyhS20sc5AZlHDRXhEs94XXV12Qk4YeaTWtt9Jq8ituS4TIKP8zCsMY1
utc1XcVdTSDHHrgVFXwZ59/m0na9Tre7fdmM4WZqK813yYkCm8VdIo350lTaN56ZRAl2gmIxQcpf
ld9vi6OV9iSGapLHwm7cjTlkNQp9ZG1znS+HxVHlCkz80pzKN1Yk+JJSfOicOTSnZ2vCBjUWleMe
hSid62nAOGDIQkNoVsBNzrPthSfMzEC18SGox/7CB/HGN6/YaiihlOKOz2eUdLY+iw5vylGL0MgB
fXR3gxh2glEoq1j2lzzhxqkwO/sElHmqEoSiZ2aHe3m7TZwmjjtH7tGJl+JO9SBvqBYwcjktXDpm
lE0qT5ltagafHMqWPnqcL6T7/qqhzn/EyQNAvSwdHV/qyx8x5US7aXapYenMLb85qaVygvO2aZNj
fpaiOZhLJq7NOZ534dS5G2TR0a7V6+j2/b3+raePOsOmpHENabhnLz9OB2uyy0oep9bItrjd5MpN
ylO4HsTMohsX4jPfWOCK1S0483ThGuczr5N5PGkAhDo28eSsKkEQPzEs+rUGcAAwMZu3hCM9v3+L
r2o2bgvIk7LQ1NmNzoupMRtR2hijOrZoB9dzXHxrgLUunFyvmzJp6pwlJgenobOszgz5nRzcPO3G
+KnUyDUCZR7QgwuGmY2O8xDIpt2R6jcdwrzmUCPCaAvxgHM1drvbvEakAw1cXeiE3lhlnKM2x6R1
6lhpF1+uskwvCgJLWuqLvijWjjEP18kwLr6RBtmus2d9Gwkxr4O4jn3QkvHQjgaBuLhvL7z2t36J
bXASYPikqLDO62ZSw7I8LMv4SWJrY9+Oup1bVsMHGtjgq7RR+MQT0vDSttydTcjLoYCSWdVF1G3f
XwyvaxvTEVSutuvyW2jXXz6SZBIoLoI6fkJKSIzA3KXGRzhciLs2i7AfnKq+DjlIGD11qi8vTXr+
Ne3q5YcPO+hap6rP4jGABLw4/kmZRMEH3/QUpPWC9cEU67FEX66stiZfMR53oxYMT3WcKS9Il2IL
HVs/khOknsiwmq77aWi/2o5bfUgtM3zsZx3BCKFlh3bhQByKNr+LW9USWhaB4zuBXA3z1OzqzFwA
jG1jm7jQEwUiHD/JmsGfTkNJ33/Er7cUC2cGcBUwyOmTOLtFo0QcWxp6/lQjVvKrJjO3KjGxedfu
sCUbZ7pUafDIzh6pLahWyRiQdOKv+lWEf20lI15pjp6vKZZ2K7TIunBMve7JJJWZaSMoM07t5XmM
Lkou8tPQgz3NzqxWYY18IHehPkoUkSKZsRsvU7/WGRPxAZt2uK3j9nmMTf1HkmbxXnV5tilUGx9N
iNILv+11VUebLs0T+EQL9KrUKiECutws0icsThh6whJKoSnFvY6x5MLDfv39WFJQLFMscDV5fl40
mOEnhh4VhGgVxd3YlNV35MCYqklR3RJWGN8bZtdvYhdV7fvL6o09xML7x+nBh3M6Nk9ny2/F0Uj4
YbuYbfYUO9J8DG02CERyCEs6LHaI9MrvSWAIj/KxfO6CwPGl0pADtobxxwv81LGZ3D57iaufz2Gp
RzuyBpT1T5pBUIoxBKfUN+ITsM2uWh1HxPs3/hqQYQO0HUA/kktBHfUzqMk28ywpSCl4Oqlvn4iO
TLbIobqrTrQJsLEc7mtj5EPPG30tmna87fXojtmM8V5OOBP0gDxsN6JDLqJcOxCeRGGTYBolRy28
wQTRe7Hj2Fs7h9MmFxYnzdxPuASr5r6qx/jC7bwuAdjEeXL2KSNNqfNu/uSJxJTTRk8nudBHJuk2
GwL2lT/UjbsdSOH0YWLVpYLrddUHcmCfMlh1kFje2svFk5eE/UYBMUOcleldkBkSBTUygcT+qpzv
jV40vzirq2TJh9ukQFL1/kt8XYTYkrqAj+ZvEPhs8badqY9ukmOGsQmOtWY445GpZxee7euNgKvY
fJUgMkpH6fbyLudcl4uDgOnJ0vGw19E0XKGQkVvTcpoLR/qbl6Jw1V1h8jbPB/o0kSPJB8qyJ2bB
4kiT6E9EIj5BP8kLV3qjtHLozy0LEsd2KdrP7sqNNUez5zR/QoAhNwb4wEbr63YnRzGuVKo5277t
P2uyUpsZzuuuTyfSjfoxWmMcitdu4Y4X2ujXb9MxiZqhSTMEtdV59FacTlpjJTm/KGjdbQ6O5y2u
dqlZf/2lOOBejMImu4bb/xVt89uGJ43AmCtjzJ8g6+PrQSIoQRCBY6WM8p2LBNPXJmu8sFBfnd4K
66OULnpwxk5Kab5cQg2LKlsiNT/hdPzZ20206dViratkEdBW/aXBea/bMa5HIBaFsxK24ZyTGTri
beKey+Wpz7N4PTlIZIFVwcHDujiECNBXBI9qHoM4+uuiX0IgGuvPpudypqhfhxlfpgNk8eo3mKfa
lHhI82mUZuIXEmlqWiTOhY/z1dEJb2Oe7tPVIW7gSV4+WfAgmHNNVE+DydZMKLF9Tbr86JOO2a81
2Y/rwG6DnRlPj+/vPS9fKZUm1BPPVpfknwLSnj/i1LDGpldu+4kRkddGn9y3hF2s0BId4yL/6/1r
nR1Wf19M6YahXMlLFecTEWdr7nKjCvtPhKrhTZL4nyB+UdJgG5ceIUnIWxSDc2rFRkH8qfUBE36x
ZoqivS/RjpNt2BRbPUHuAuU3e0Y0tNs07xrUJHEKt1AY11R3ZDF3c+HTSCVbVcyKbJrW9uq2nS6c
HNbLk4MbUqSt8850MBKL/z7bfWI+QG1hePNxrrT8gFVPI14+sG6CjLRXVcfm2p3HwSPWGZA9BDcR
pmhxpEGSWHYmjx2Rr2s8zxXCn2RYK4cTNc2L9EiAerHt67GBgu/VISNGcd21Y/qoUc2ukVFIDPcB
jgkZa1ewGn9NiTtt6yIQT2Yiaw+0PPmh3AhpCQnOJdCXTA+W1QVXKiRBdolsYx0jwiPDdZS+Y4A0
vv+uX+6Cfz8Z24bVhPY7gVZnWwWxmgaOB9kfRyj4deJg5qlGLvX+Vc4K79NlKPlYuTTXOtTO+Xhi
M4hyt7MC/TgPyuT+Z3eFAdHy+6EcPi/oYMnUjO1N3Wj2LogxJLIyYjIjSH01aUau25y4rKYnTmEW
8s/mAv/944CSYEGgY0EATh/9b3u0Cph5ljsjP87FXmIhSvKgwNxLR+CrT5hnABNNTAaEEBvW2aMu
kgg5d2/rRzWG6HQoTU8hJ8SPZlaGoPuUiEvmu1oL0VUez6X+qpuaIox97r3M1svVYqOMDCplZKse
jyrEw3jhPb2EEU9PAizthDcQsgawfZ5IaEUkEsfoSo8k09o+bRpJUPFo8kzswbMZa7Uj0DzaEr7+
rFo+k/dXycty5O+rU1pBlcGHn9iol++hCspIK4kTPGZqSg69nDqSgkEtc0ROF17G63dxIvGB7dhV
dSLgz/bxoKuWpsoKcaSzIIeNGUs+RW3hicoMb3Jq9AsP9qQq+K3B/XVv9NOUdKfIHdCcswtiFJkm
zn0BaB9YX+bcEnu9EdUH12hzkiyn0keRiT5TKrHXtMXyzCYPNkufpndpSrTR+0/6rdsHYJCOYVFi
cmK+fNKRnmoxD0cc4xH1OZC4vZrohtC8dBZGDllcuN4bb5YVDyAuYRlpHU670G9fmInuI0xrKY5s
8MEVVSJrCL8nals9v/SkXx7Rfz9piH2wSfgnaruzz8wOepK5etZw35bywwJK7BPlfO8wZmC9WKO8
jRgR/aTLhBHXWWbg6CNFgZZ1BrVpPpolbyH5LsjtUcNasw3M/ZNx6UB68zfyjRkGA2EEapSXz8Mh
ObnCymQcx8G0HixRTDdjW5IshFlko2B/N0h2pV8Oy58N3v7X03EdlDEuQ0/gkF5eWaN/Cq0Cm84M
74Mf2Rw3jVqa/fvr6/Rv+Q+c8+sqoBk6VaGh+J/zyW62XKx0iTUm03WRwcgD0NQ2ytILr/qtqyj9
JN+AWXag3F7ei5yixI1I3Dq2BEiurbL42FjDJVD4jaVrUb0r6kugMCCxlxcxNIIk1TjbR8OJnH2o
a+HOwpp15SSFfv/nT43IFTIcDDYmMhVfXmpOUQqJhUuhSQ7WVQF5iVumv3Div7H2AHB5L6w+6Mtz
2oJGLHKI0bSOMYXOdgml3OZlYt+P85hezWU1XZc63LVoXP3C+zJ+7Stn68JxLEV5DrpovOoCk9LB
EyIc62j0kxutdRKbg3WSd5iskZkiueZQEZ5mVMlVHA/Jp6bTGKOgi/rg5LH6QV1c31SZ4z4RWtcU
3jIYwTeGa2v3obCrD12VEUihFXKDiRKWPWFyTOAVWbJ8z+cosQkR0NNvCzWnsXZmspQ8M3VACeBv
q2t3McMNroOEQ4DhMQQBV6r5ZtgCPFKLbXVVDMomxsdFHatsmlPM8lXkd0t1yvJpOvtHEAfyu1sP
jSBlXERER9mMBrmOotj0MOwNsZ/ZmMDXhmzR0zcZeLoXq0b/ZolBPmtWV9nYw6aRtJScjNLUKOsM
D2HaPpIOEj8Ki9wMWL0yuAuw9UZlWjLSSMyFvm86S/5gmiJsTFy1TAPRMVlvkyUEP06MNq1wY5XJ
lWunIyPC3XhYSEczuuu0JlJwVYOcE1GDV/rLTA6SQDpuqk1UnGTg8SyolfHDtMu6zSZBRnkpslsC
HjrMzyMlTN1aC14raTdPHQZJsarhxKPNWI8cp2gvi29Ljl6ogysL9wWxTsQfoW19HqYO5Iuyjs23
LZzbGj4v3pA/VzRen48klpAzmAhgLZJSV6Q/6PHO1PvgceDxZ0QUFcMxHDTnL7fPmLkmCEY99Sl7
dlUj3w/kH+GryBnKIvKqTDF0McZq1TpB/4khS6SZ0Zx0nypUz+mWzIn+MzJ3e5eYk01+hWjkcxpl
y7WYWoySVSU7arMyIa1l6QhR9VQ8R7e1URMF2mtMjvAqK1j21rBUENRWMd+R4URUxmSZuzlpUwqo
PhD5Kp+a+fNQayaGgDw0Dow4LacV0XEnpXYSTsMqM4P6i8l6pFk2Oibx5AYuaKk1zWn8QdX+NZYT
6JoRE8i/0vVFPKmqSQn4YZwIDrDYuu5Cnai/YSY+wLecSX0wuyrwiEeLPhs5465WhM44m5AwoN4D
y27p2Jal/Ov9newl6vFr/+ekRxwAlaafWISXO5m2DBopMSdhHWcL2XgzgjcXhyYjbln8eECCcN0X
Vrx5/7K/GtOz/QXuHWAfukwhQDk7ETLZYuoL7ODoKKxNNUGfT4SqYVcd7OavmtArdCGkG4Swen41
9rU/ZFawC3PTuld2XKxNVSFLqOn9+CTVAUtlfOFkPH8yEIvs4hIakwFf/Miz44SAQVOURdodU3uI
b9OQ+CMcnJLJQm3ouallPFCOXEKf37oobiv2Yx1UEazv5evQqcuU3ucD1a5MyE2WiP/JCVvr0ZoZ
8HIont9/D+fl5ekmwQghLE8vwT4XHw0VEZAM3xiOwUKkv6KznxIS4vrSaHaIgy4caOZ5d8/lTo3b
iZgEBAVmfHl7DJxxZjHYw3FchnFDTnzn43TVmQISD7uEk8Fr7ZbZZm6MLS5Pgl1Ej4c5QJgeU0lq
v4PH9k4DXdf88HpdwDt6Wpkn6yhO2hs3kLO/9PN84TR846WgYDhVL78YtnMNg5W1rRvZ8XhMzdnB
J2mpOyMymS2nFcbOrPtgHZ3GRPzxmxGnSgYMFk4ZafTLRwX8MhLdVIxHLDz1blaathvQ/K3QoY5+
wtzAC4X/GyvhpCpUHD7oYaR+ttwH5na0gnSfYxg6D6S51RCioe2llXsIrfnPxlGrkxJDubYChTp1
8egTzu4OY+kITDUd20br11FEAonjNpc6jDfuifsBTKJ6BwX8BTb91swMItTGdKqnY9HVozcwIupA
LuoDx0F3RYt+6eN983IYv8CueGXEsb+8Kco1XZJxPh2XpMk9RCfT2kYWvZ+16hngqbzwNZ1WwO9b
KM8QkAxxDVUa6N+5nrGcBmZ3LcV8HAma2yBaLjdEZxmf/ngdcjpIl40aXRn39vKmCkdTQZHb81Hv
7G921jOqb/gZztNPHI/FhV7/TKL5a1kg9hVsR1DM7ivBbxgpSWR7sxxzOfe+meITGRgzQgpIa23J
i452IxXXSlNDvB+GmElMxEcRw1KQtJqRJFvpduQX1AjvP4PzzgLAzWW3AkqUlOFohV8+AzfOtKaY
jf6UmIA5RiXCJ+VM7fSSI//9S72CH07XkuySqLN0HRry7DuEoLOZc6j6Y08JvkK8rX2soyC5/l/q
zmw5biTp0u8y92jDvlzMXADIlSIpLqIk3sBKXVUAEvu+PP18wW6bViJzEsaeq/nb/iqpuERGhIeH
h/vxcwYaXzZaAz13rY1gQp2e1lVHmY6j3pS7AJbAQ0skvvtvPg5+gZQ9RSEKoudTT5VCaENFPfkA
CW1SlasXtMbwkEF+RycNuaemh/zbzsDuqYg7+VknGtOVvNlDMjKs4KfUS5tndQyY+rB4ETwsVqfs
UcOxWon0MIjrO+QUJ98YCWUdMAm+qUKFpqNxvJMnlO7gm+8fxjhwdpA/EstOg0zPYL2x5jbbOZRz
PVtK1MdmTu2NURrSQ4dezXFO1WybquTTgAKOfhfBtdymxbCCFhIf9PzwasKxk1IQ86F94nxdOyfr
ewlY6JuawtRZFI72kMC5jStsZZj6nMCDCLe+00/62+0d1a4ZM40awk9xt5APPB9Z7jWoPu2if8N1
wOGKOskrMFXC45GGQa2HhJQuLmM7GNW0a9QxQcTU+QkLq/rUzWX5vTBO1kYiJIS7XY535IKRIksU
Y1MPFL5tTRJaLQ6Wa+iCwC/St2YFU3BBNy2dhVHxzU6hoM84bJSfYmhgorq7U0qN8N+K5g3c0oNH
71H6VVLVZlc107QS112akA46S6W6TyFM05bIkiRqAdAO8fRm2NNpOyOLw8MzNlb293KV4eHmfUwd
HGAOT+jzVZ5qRFmy2JzfQqOg/7XuLRckUn5A+1FacRlXJqSSI7VU6nkihF94J9kEbWC0svzWgezc
NXNfbVM7C/zbdnNtQgbRsIBv454Ncfn9dpeGlGh5iSfKG+gX2zVohnLn0vlqZ0q3uT3S5TUKYho8
rmWyUZTRFmc80aya+kdF9r1X9nKiQLymZE8oKB9Nkn8ri3d5Dil0K6DDwGSS4Ltw7WR2FUhOtTca
qi2oDmi0ziazvpcV8nvwYsh75HWK76kMldSnpwk2D1Q1WEnK7MsFnaW64w0faW8OveevTaj/gQyf
/KcEe5/vWNaw4smv7B9BCdBjSq4k7u1FcNLQtd6W4aS9yZkMr2MdW7vYbuj8l8zu2+2ZYREYw7l3
g22G6ITkkcZ1vqzYK+YY1tMpsN7gu7xrqjK3N3DDh19aiGcdOkR06xWufQiw9ESCVEiPIKXLzRZC
r5nG3qOjBqDM4a+uvK7VCXp5AxlwIWV2KnsQGUIEYMfy6Sfp2vAb3exjuW90pVZ8Tef96sGTWpIb
zzI4GNBjL902HyMUP+NiMMlS5MNpo0uEFVyiiDy6dt3pR2tIrGewkNxdKo35DZXGtxY5Tn+awoJs
L6EqIHVpXzZW8WwFGZKsahwZNK9U/XM5pIUJ9yIL76rkpRrfnCP1h1ko2ggqaFJ+RHr1PBgjpGPo
W59S0ENS+vOkQ3G5Q/2StEzIVZr6BeRhlVfGfLZwbKSD6sha7UZpC6dnafEc7uT2yTgBzifnAq/7
HiHI5LUjUP+TmrT0dRizufNsqwy+TVPiOLzf5T6CcK5XjtCeE05FUR8QCsuZ5Ro1RDRuDdwfnjty
WgpXTtrqrhDXosoAay2plISUK8QREJJAREVizpjjUuRwwuSOTlMFbGOR/FS6SfqFdxAEf2FR4k9R
q1OSGb+vluYAVUiRRKPrqKfsHbQQuRiR90SRD8GLn/CgRq91BVk3uK4YIe2UmxN8UD0330jfDmDh
AVK9yPIY3rVSmO5qeBNfGtme3xVLGupdA3s6WiGpXpN004fZ3NngPiHjAp0ybsymj/Rv+RxXwWPg
hH3gQooYPYK6iD/XySOiV6zeAVjhgH2iXrCIleCSMEp6aua3PG68Fjq3fQ4V5raF03kLF7spGOqh
U5JPK0f78gJA8YkqARlpYkZe8ueuuYqNAkJTyXmrRsCnk5yYxIir3RKXbll0wZJ4FRVRcG4Lt1zq
cyD1RSu9EZ6hPOGYzU5Fd8yzjQrqVkNfi4QvHRbjEf/S+CkecPriwhkK1Mhiu5feShsQc1BAGdM3
2gNCkO12zV9duCuGotxFC5QjroLFUBAVlfVYWyh3wGxyFznKvFHIaPqy1VLagYbBR3s3fD7RZw2J
Xpv/HZZh5jsGIi0ns5TWGtVEbHDuPcXHgWsX8Bz11WXlh0pfR5igSm81fEI+wu4xjDfBdKRBAE4G
Lai2HH0Y2/TQONaQBno21u21M1zltxfmmmGBAuUW5pVJ3WYRxCCtkcShGobfBwnBTTi0SFQG8Cze
HuXKRnMH8+gBCkRbxLIxjCx1HQ9Wa76hpknHj5ZGG2Si4c0u23F/e6grEzIhmJDpCaMN46IFEHXC
SSqCznmD3l4/qGGe+GUEAv32KAuUlXAEgDQEhgD8HNVN0dL+e6yUOQO6VQk9ProaBa7cxc0dlCzN
Fhc8bQShDEn9SN0gG6Gg8T0bMChM0teVD3HFisDSGLpAhhOxmQtvdKpqeP3COvoeRD3Afig/gy+8
cqZsm8V6EQJeENekGmQSVZGu/AZ7ulUeOQX2N9WR6Be5/XmEE1oYNRBmelDo21dFt9X5mlRJhcQZ
nN/fQ6uGe4mOq7DaqnNpFH4kBbG2KdOulY8Ngj3hp4emSMddbpNK5OWzbJYPVXscc/zmm6SYHaQs
UL2BW3e8Jsl+Jo32lyAJ39yerciKnM8W/gFHsAaAJuYqWDzvTlInm7PoV6/GSfsrBRgs2hya6i3S
UwkEQ1D1sJGrDtwYphEjN1DkQMVWYttLa6ehGSQjOFjgjMAnz5fcLDonjgF5vZ0QrvD19tQcdYlW
hNtTvZK0OR9mkSGaTYAnp4xhKqekUmVapWvhOu6sSlW+WhIiLoKh7FuWgopV+3aG3AaylzSJo4ey
NmkF7KbqEfFle+UJtkCyimPIQeRqpOiscl8tN6FrAmXuYhmOERUuFL4Nqm+Z6ksWReWXFGbQTUJ/
kh/HWe3lYZeS0J3Hd0mtRrqT4RNWwiFceXxeWyzS3sLPgfmUqYmf7wnEXQHki6Pod9GGXUJ/yiYQ
ca4ESwQcPz0ll1zpd609/AWe2Hks9cH0iRPx+aMOOZANfXjr2MOnHSPvt48qEHeug/M6/1hFEKom
FSbKQL02uKRLM7+kL2/lVHzk9xfHgpejCFZ4GAAyWTiBKKPfcYxLmgqk7PQqoVvwtxqr5bSJKwjs
BIf7CYpKNKXCTptzF/KmbqfJJwjFykg7OTAYNc5X5LLqJwm0iOU36PK5ymmU400bjNZKtunax4V6
gIWh2YVstbHw40oUWGae2Kfv2pTYD/NMeU6akvAB7w63wgxARoMX+LmJgvhoTAQM0dRnRx0KdRcC
omZbVBDYyiZdzUZXnzxnjvvOHQEqrBz0a1ZFzhkeEKppsgkg9Hz7JotUV6SO9hsKmTViS2huNpCh
P+g02f8Kx6D/E+l3/WcRpq3fKC2xu9GMoEBpfRTsGbTvIvcjueSL1oDrl1EjDhcgFWUr0l3WRQfW
fOokHaIUWi8TidrJ/BMgjYZYnhTAe+5EK3Z8AYgFL6MQyH1ka02d3TtfiVjSKhgK5+CtlO3skMDf
RcW3GTw6K8xN1bWZdyqg/0EXd941oZHtujQIH8EODPQxm/ZOs+A0H5UajY2etsEGeugjmqH1c9Wp
kwv7q/ytr+x2ZziDDCpC5jeH9mnjWJ2EHmKWvt12rpcunHKZZoPwAvpOhXbhW0uEC2VIVZLvSAkH
+8GK7KNSFH/cHkSsyfmpFGAv4k0LJDqRy2LNdEheR2mQk+/RqDpuFGaGT+6z82skLNdC7cuLEQAQ
pRFMAUcAEPd8f9RTjIJAGCTfSyUy3aqTVV865TUk0VCXypyPvURc9aUo69pHoEU+WsHYk1bsFDfC
hcFEhYg5vZfKxs7MBhFVoRSrOcHOoET2Esrzamf9FQsm5w9EzQF8C0x/cbZI36Zhmc+n74SOJqDn
IE5/ZONYQWQ59EMiICfVI/iK8rvRcR2jzZKkh75uRkAycLnR7qOX23Isoi/ovQWv8BkGCNJAoPeM
LxnJghpz8tZHgfOEvmxyL434IneeSFxscrWM0EAqZRr6k0oCYdtpATIwQZV5StHChBM2TfwHOc4M
kYkwxkxaEu8Ka2z6ToZem8WvONpJDrUrFYPspdZttP0USNRqz2zHLiVzLri3OMDIQeOe20eoMDvk
UUJUXWKUY9da2q4tJ2EYdwDAURGMnxtAYxhSytV4+m7kSrRFQKT2SzJTv4akQH0PHuzNbeO+Nh7o
eIiiyL4IaPn5eFKgUhPTpROtQKbpawhE+DZ8SZ6u185GRRFj5TF+JfinrCmKgLRZ4IGWCPZilFCu
glEMPo9GJXkz2c53pGSm137oo2pjUfS/p82fTuAsTSVgPzJC5fSSpoG0Evcql4fNIcEt9Hp5TuKE
Fweb32g4bSX130muwJsMWecrEpCo2Q7l0aSd6EgMYnylf0B2Czv8ZxWB30aksdzKXV0fZsUIN/LE
UXNGZBRjBdFGUqOnzWmY33n5ZCucQhduCJAjVwSIBN5niiEovX5/NdmAy8f01MKMkBFBxqS40P4c
sn9HxYIN7T+MXv9i+Po/tGqLv/6v/9941UQq6f/Oq+bWf6BL8zuzmvj+fzOrqfY/eAGS8BX9+DJH
DiP5t2q4pf2DbBVJWnG64fUWX/o3wZrxD0TBSUFAEkH3HoUMnnPokbXR//wfkqb9g5yAQqoJgLwM
+Yz1GX61810nT4Y0OR+BNnHgNiRfFuez0EtexWE1ubIalv2WdL9sHTvqS6gHSDL3wW8r8/Vft9rv
dG6Xw1HEFBgHkOuihXnhfoLyNFopFVRXTuB0fw/HeNLfzWqq2j8lszWraOUMnl/gYnqgamhaY4Up
zVDpOzdqGX0uilmw6VaSnD+38OK8VrG5lgFcwKkMWgJV2UIQjSnh52CcPR9Gl/s+gFz5yf/hv253
7sbb7P3bC3fREHw2hCkv+2IDpa1OM0Pc+++vBwbwXm4P8NFZ8p8wZDEHBlhctE3VlJHFAFt3u/1x
eH7eHlzvi8dA3v7u3r/zvLvbA95eNAbk0PzucFqol1VQz09b/+nHr8fQfXQ3Px882V1ZuUXR+nJi
izdfdoJBTD6xctvH98P2dbtlf/7w9kfvZWUkHDYf+dYaiq//VqUjhafAi6483R0et497n6Hc7d39
duv723uPv9/7/NP3PXfPn/z7O9b4wPfc3/PXo+/ztb1/5GubI3/ku7eHw6O/56v3/PCBb/W8A78N
E+NX8uvFt2wLfv7wun08HPhtLr/O3Ygvbw9b751v4SO4nvgv/Jm/bFzX23t7xuV7+Y1fd4/8+jvf
51e9818OG3ez4Tf+8O/dw+HVxdb4mc1GmJzniW/b8PP8PvHLvC/84Z6Z8ImexfC7vXd82xzFt26O
Bxb6wfP5M7Pe7wom7/Hptps9drU93LMRH59tx08+e3/wW/d86/HhZb9/EcvEQomf9u/vM1cM++Lx
n1eM8IOC6taWLS7pBgxp0MdYx9Pd9k4s1vb+43/8+/F9y7o/sg737/fb9/vHymVT7t/fMSL3y44P
fXjeHXa73Wa3++I+8OmP3t2epfr55cvHVL+43sMeQ2NXWXLfe7rzXPZ+c3zy7u6Y2XG/4l6VD09z
azqLWzzpLasvMPY7NorNenwU63xwP3ySu63cR7btl9hhJnIvvsI33m+ft89iL7At9oc/PfMDB/cB
M9jyJ+HPDofdA//evzBH/+g9fZjzIyslDhIb9eBtt4cPI9kfj0e20b9jBTluj1sx0cjds5KsAeu4
9VmpO34Xq/LjHvv2948+P3N7Z1c3duH6bURJJIuVYEjmyKdzd/c+lsZSuEzhX7blrdjTR07i1vov
MjlzWE/IKbL+2/fHcMOB4KCxBx9m9cz/MT6LJs5T6LL/x7/3SLu5f/v7/f7vwX16WXGyJHVWXNLi
apqtiX4F4WV/sL33L3tPbAp/8B997+5w4PDu3zFwzi4OAKex22wqTtt2u2eL7/29cAr+j+1uu333
D4+PmAeTeXwOXfc7U9uyq9jN5sjB+cEhProfnvywOzwenv86hO5fz+KX/np9fI/d19n9FboHXD3X
y+Mzf/3rL5YI97T3Hl7wx/z7af+yedn/jaHhBNxXnMrouqG743R9//Lw8P3huN98Oxz3f748eZud
94R38DabF9/944uwKOz+hVPlbo7HL/j3457t93FunD9Ow2H7N//G1zIirmZ/j5u+v/P2mwcs8+Mb
3174z+Icv/h3Tz9++P6L9+dtuzTEdXPDQj4eML/dEWh8j5qCw8Gn37s/WJ1eLOnP3ZZTJ47fhh3h
w96JE/SE7+XT3/4EwAdXPsLiqs9Ifp7oiH7izuB8en/vD7HLDouTiEt4ZNYcfP7KeeYfLjcSp5uv
Pm5f/dfD873/o+Aj79wfd7/EAce8H3fu7vVrLz48fuQZK/JeNriBTeluHv44uUcMjwtOdf0nXOi7
437bPAjH47t7f8Ms3aNwVysuQD+bJml38rw26V4T2AwooGUhrwfqH0IGhfSqKsGf18JAQS/R5zok
/z0KyBWyHjatYEtAVxE0ZWBrWQMYEqLagDYHaHnGlNgWJB4idtJKWvRyVrxsif9IM1JcAhjNrH+z
n1SZAS2T0af7xNG3EFmN2yiFHua2kVwbBeqoD2g679clhYjS2fGplkVDth6p3+W4yg5tOa51e55n
B8TagQGjXE9eh/I5YK3zudQV4gOt5dTumOioDUaASzo3qQ2jEwAL6OiUaoheb8/s/AnyMSY1bQNq
GVqFlQsSOCcnCZFBGIMyV64eZaky/L5JTvdyZ5v+p4fi5Uc2zDGArlINOZ+eWmbIKnSgTmA2LV3w
Z/O2jDtQ9nCjrHTuX1lJUWMDQw6UCvazhVUYpZnbUp6hSBY3KHrEJ3OPkkL7RS805xHws7USaVxZ
RaB1tBLSm0Zq2VrGGUFXynQTIMUO5YGmJtGXRornB0Th9d3tRbxiiSC0QDEBSSNJtORYQDtNRdJI
rVynpVNnLlCfclD8XPEVV+fz2yiLaIEGqHmKwRMLwbSo9wKDtJCfqNL0roV9tbJ45/73wwTpMKE6
SVaAWvUSy9HPVlk3ClOCD/8xiqwQ/ZapeptsJfkyprnyjsLBj9ureG1+vw+5CAOyWWsLaArhqW4s
uJKzwXww69QAjdOF/29DLWkPS+Okya2mVK5ZxCdvhAAENE4TbqZR++v2pK6ZhkD9wGwpoDHL7tnG
KaN6liI010DtfU0KKsuSnWsrhcyro+ACOV0ASrlIzk8xXVLI5AnduaJB2Rb0t7mN+8L8L8ycLAz5
IJpdxKE6H8WJM5IIyFW5CtLQ5lPe6EjoRFqXrZG5X50O6Fh8BNlJMlLnA01tMRcm9FncUspc7jMl
gM761JvxipFf80gwzHD5Kiort2zbQVEkruPKrFyphkTfs+EdPqZmFvydlU306uAR25URr9o4/ETU
CviNuN3zmZ0kJJJiE2QsXZ4QbPbdTxJev9RKXSNpuraEaLFAcMMBhgZisVewfUXhYOAsokCyUGZu
bF9PUYi6bd2LlI9wE+QLBG6CRfy4qs7nE0l23KVCirLSalplc20A/xedaLMswx3i2jCQwGQWBAlN
yAbAZrfqc2TgQRusOMdFKf9fnwQkKSz5tKhDXLS4XVCbtCNlLEinx1FylFO131ZVqb0WfX0fmhK6
QA39unWCBqWGyXrjhMAkS0PDqHMAnVitxECXtgWWBbpumEhEKWtJk5AXIFQbq63cJHTM58Ke0FNO
mtNO7tLTrzau5+3trbh02IwnoGA0aEFMt2xGnPoSzcYK78lLqve7MFW9oQqkXYaM8eT8LE5D5d8e
8dLEzkdc+OtJ1UY0S7lfR0R5vbpAFnnWVlumro4iesCIIz8Y284tDKFqXQ+lsXIzqStcihgIVjrj
50DewnqYCy2HsM3RV8Q/z0cZJoaXekahKEyzyBA6GUDdFu07f5BDFfGdOorfhzKArIkS8RqHx7XN
+3CqMow6wCeF2/gtYDa7cKwqVKfcNMvruxMMpIcy6uZ7SuP1XUeZzJNRN9/c3r+1QRdeNq/ncYY5
onIJss0Bvj9bulMDGe5TO2vu1X5yWh8yTcTDb4977WSIWBO2Fn4zginnkx1LO6tStIFcdMCMH7Tq
QNOpOr3QK6ay5Ea51H6/PeKl13VEOYK7RIiE0FZ4PmKnhUNuNGHl9kGDtgey176WnXroBca1oPOK
uQryU/wPmFTu/MWiJvo8J4Opl+5E9WyD3GG3HZGS+nQoDWyPQhiFEZuOjuUS5lNTFLo6weRlQfOp
JXrmJifrSa4SA/lIecW12CzPf9IBH4cDkJpoOeNk0Cspvv6bdQJnjdMomlGm7OXmGNlStivyTD4W
GQxZpWX2r6OAf7oZWZzP0d99jM2IlJCwQfFKXhxMC2DYnLSilURqnRc1KrI/S9WoIIA35xOYn8BY
ORVXbIW2Qh6ujMUmUro6myyRBrxZkOAjYRV0MGI7qUutluK53K+15Vw5gIK84yPABgi6JMK2y2Zq
9LAk/IiK/s7squ5AU79xjHFU+zaw2shNq6ZbOX5XdpOUA3kArm0AN8tR66hS57ZlVK0z1dBN49j2
h7hojkahdQ+jXqB4DjmdVwmw/u1zeHE4Pup4NK1DVkL71tLLGsGQlxWIJzeERsZV5VzbEgT2K1Xi
q6OQV/kwVzCq6vkODiFAtdHEZxMxtq1nwiyR+YFaz9NnTYXpgPiA5hcMOmi9RYyVzY1Sj5CGuHFu
Bp6idMmz0yiNr56i5OnzK4dfEeyTFjmcZWkNEXs9Nsq2dBMnH0tQMdL83ktqukYhd2H9YkpE3ZgG
GQFO+/naxfOptAe5A+6hJIJMatLv5LTLDuiRNyte5dpQNCUL/lc6k0FenA/VDkEOUymFfAMNOpd0
h+SX8/QTONO0EnRfMwiCog+eHBpel9DFKrOjeFTL0q11YIC1RAQaDQAtbm/RxbkCjM8FI3jEgY5b
SwEqO8ySaQgikiiy/cWeR+rVZhNBBdj3sFMjSD/b+6zWD7dHvbKKEEyLvB5jAppe+OZJCUv11KCu
Nxg90QvQiU0x2qcntIfnn7eHurKMGtlKKL+41gCtLyLsvJiqYJ4QeHbM/s2GOB70UVB+3irOBhEf
4re7xlKzKpJCKHt0WBO2bdI2XkLLqQd4eaXucG2/SFMyIZIKzGbxFFPgaMwKRSKmjI2R7tO+dhs9
6Z7ULpvdTBuKgxMa+uwWwzoCSCzV2Y2KrcCeq4L//iDoW0QJc5We0qFibD10mGWlRP6Y5wmMJnX3
TwK/1s/HnnREbDg7rjzlkc6l3I17opfGyMttpA3J8+d3l32FOxEEvkIAc77wEX3xCoKTaG1b0TtY
RWlTRWa/ErdcMyEL6CUtI6LzYJlBMJFyjhsA/fSO1WrsTQMklX4jO+Uat6v4tMsFFogu7hoI0sxl
2iUAziQDyS1RRM5HD2VPJMEHaQv14T5vpWnl8XltWjaVc8cGuijgWedr142NOWZ9ASapBfGb9FN1
KHGy/ud3CE4qgNGoBfFYWRx1K6XrdQpxmCcYNL8UXZSBDNTiz28Ry8ZjC4fJRi1XLskLKXFi3NgE
lvQhHRzdU2Ij+mzCCliQTNpA5lIjoFQX1mZDKtRK4gAksZbdZ9Oo+mVAD+jtFbtMT4hhgBQbPMGB
9l1QpJhzYdDIWKDDHMRfiuZEr3k4HDWg415TDF/7Lv9SSggOVZEV3JEGP6LkUO5vf4qLME/wCyNA
QoBHiuSyjbeS6XYP09KdzV5VNklQZtrhFGaZ/GB0w6B54+CgSFAjNLj2rL1yDHgmANGiyRaxD21x
x0pFZMAVhNTrlJ20xItkusVobvyi6aHu0f3AP2/P9cpJ4C5Cp5NeCgEZW9hop1r0l8p4ER2qNHdo
tHprkdhdOQmXlx6IcTo2ME+aBYi+zs8b8NOQZjy2FTnc0EttqzhM+Wwd9AAiutsTulxBhkLGjkPN
iMQqi6FsIHO1wQoWiRFL/lSkle3KoJy+OY1m/BkN2bDWRy825dx3CW4TMMxwIYogebFp4HhRfKu0
wi3zDKoEtLPfqm6Yf1WdlfqKkqu/SJeMd/Q7FAQUavN+e8aX5kr/E3GCIFkRvXaLezHLacPqB3It
clqHfmpaf6a19W7kJEQqJ0eWV18LOi+NRowougBIvpAaXaxxM6AKqypV4ULvxWu26ro9R2WNOkYY
xWJZBdaWGw775O5ZjKKeWtBxRVtArSbVs2fncfyjmmFv9esy0L9WSQ83SGJHbe5aadqs3RFXbBY6
c6JdQkR0rj46SX4LbOq5tBKYzFFdTmnPNMIEMWgnUKLXoqm1tb6uK46Pkjrhu2CFZVmXJ0RTpUQf
WniGJ7P5SuYreVUChM17vaa/WG8i4yXRMh7rYzA07VYNAoRppKapvkUEGuXKs+/KylOTUEihEX2L
RPv5GVLTpq3nasDZV7A4kfRufw20Wfq5PDpuOqH03thvCtSFn77KWASq66TUwHHSu3s+rpwhUl8h
xwkXhZ4WXhsG2rxDrJ7e69tH5tre8i6jZYuWbjz94sWZ5fkpAJBauGHTBd/g69NQDVSc4K6N9c7a
fX4w+F7JG5D9IUEiPsxvhtTSyBchiQ2FtG7Kx1IpuochtyS/N4vh9fZQYmMWR4a+SIaBhwuFRH3h
Z8eT1c4nA3Ft6aRPL6dWmb7ZrdXvEtr397yMyz9vj3dlHcngA0amTiaK34uppboUZ91U4NcLy/al
iFd1XYcU2vmZz28ZLY9Ua8XUMMuFl4vNrAyb9lSgraLXIZLgHV3LxpxrB4Vabu7fntgVn0rrPRMT
4HVw0dr5nsFRaaZhJ+UutI0novwIukypGgcifrtR/2ynGumTirtm5Y1zbVzykAwJYZsIUM/H7WCE
T6GsYtyBArU7drH+oE5yRndrHH0bCr34YveRtBLcXdlGcAuEAPRRU+dfplt7q9czeBgwG5Tb/SDn
lJcJhPiWBV/k7YW9YqG0PoEnUEgmU2lZLOysDZ3VD1ho0Myzl3azSgNCb+/hZjz5Qx6udd5fmxry
maLMAjcSnT3nCwpxf1iNNrynRaObB1WaVT+Dv+d5tuN0xUKFd1ocPiI26PVZQ0EZsTh8ulmpbTgF
uSuHcfqg1ye4rCHb3t5ewKujcO8aKu0UhFKLcyDTUJSZBt6kOiFuWQWyfRdJ0bCSkru6bOgqknC0
RFf9wkE2KLnV5lQySmqMlgdCPZ32+omqmz9BfVOtuMhrViGUjHjHEFRw6s53CS5Vs+5i/DEKyC/0
Ez9lRTW4JvGUa1WnNRqKa6MRgwpkFYlqmvHORyvz5mRqJYe7nqrwmMe1tm2S0DrI44ic6TB3K7O7
smV45A/RJJSFLkq7iaWWw0ivgDv0JRSnsOmqPYz3SrAWRVzZNYeeAfJmpIrh2RAf5LebZix1JWpj
zjEpLCvzM8E7ZCWFjQ4oWq4vtw3xyiqyiJQwgUo4KFEuBgsgZs/b0IbiBSbN3KesWv0zr3UDBj+J
1zC1Bz36vHfkxnaIdWGXIOu0MJO5sLORhka6iCEK9BIp9HWValfTGdIGoQ/YfEe6mm5P89qaEpDw
diFIJ1G4mKZZguGqTaZZdm3cH3CgbbrJEc0ovRgmzTUB56vDEfKKxDtZriV5VdSepDKTyB1ZTXpU
KUlv0kwLXbQK18oKV64a3C9veRGb8NwU+/ubsSAIY6eIYuQkPOd2B/O59HU2A8dHB6baSKMzHS04
fL/fXs2rgwJOEp15pNKWaYQaHg0ltrXcbdCJdmPwG9/g5voWmTkiZnRVb4cm0lfGvPI8E0Q6eEyZ
Vz3xyvlEG3smj6DVuctLSXHDCDKqcky/T0F0+meRadm7kcm1b0hyfVBhW1q5FS5jaVGcMsRrVLRj
LXEdsl5Yo5bGOSzdo/LUqTktx1Ed/iEFVXc/21KwaYKquZfKZoVzRhjm+XUksqScFEENJtqNz6c9
qU6CfGSO16H89iRBB+DaU9G93d7Qy+kJxBlqoLy5RcVxsbhRm0mRTKevm7VxNrhVnBtfadZOQrem
BrI1tNxwrTyUezegFr+GaLj0QYJVkywoMD5y+cvbvbfyLo6pMUIr0EXv4Qwtit8WTZFv9WAs3tvO
CP+4Pd/L86nhw2mfo2rA02HZlWVWVN/gWsxdaBS1A///RwKfw06NbHt7e6RrKws8TLA48xwiXDrf
v14q5FjRCXjlsoxS35JwNhQNimjwnCGNFYpYwTz45SiXyZ7ctPLX7fGvzJRgm/vqX5jMJU0obwfV
mVNuyTxwrNwfJzqACUub1tiY8O5GK3728pTSE88zgomi1HIRPTUnKTnBSs91oqbVn1wgfjKcEqG0
q2zaNi92YTZVP8vBKnenSVuj0Lw8LKIjH/Zygm9LueD5bTvTTLqG0YF7neCuNGXXQDLy00dSjAK5
r0zxR3QRnm8pNooClzMQIQ6SczxN+kNvj9Lh9r5dnQo6q5x68K0kFM4HaXjOS0DJWMhhLr+CVQ9Q
EpAFZ9ztca6cPZLbsLCoMAnDAbSIoqBNMLIhRws3lHU05ys6IB0lCw+A9MajbbfSp0NSQD8IjlA2
o8GU1svFvEJ1KpAny11JOmmbtLfTB4O8F9y1o/719tSu2SL4T4TeRMKSTMj5UNkplnlvTVzC1tAc
5FOleyQTMl+dhvRQNrV8rCj7Pxn1qfxJf+OaJNblJckLniXlpUvkfYGDNtKkBxNC8B2MoaS6FRnF
r7qdWvDfwrk0ejCFhzAdxuFUr0z82sj0aVMyRGGcKuViTwtpLqk2p4WrzIX8k42ITTdXOYheh9ZL
AzYxSZ4Bdxlrzu6Ks+FJD8SBDSYZvcz7Q3MMS1TPA2BSqsaT+ISH3p5RTbC65OX25i7mSI6FuwqB
K1CQdPNTzTjf3Elp1FgaQ1HAK7oZGaLk9M48beshn8LU/tZIWng6UFVHkfj2yIuTKUYW1TpUTEkS
AwkRX/8t4gr6KM8cfYp9eWgMX7HTZqcU/RrL/OLe+NcozJDp8RKg3ft8FL2Uh5bYMvbjGu2O0bDq
XddW4842kHyL8jnyTCRQXAOY3Ob2/JZJzIuhxbn6bYI5IYAca1oMhWa5b5208/twljaFfJK8ymzk
B4qo+THRpK/BGIzbimLvUwAd6IoVL4zp42MAPQSqAyCZuH1hxXURAxK3OlghwrA7GpU5beSw67co
Evw3W/r7UIstNWfNmoRqtt85DoRFWmr76tgUK6HAwtWKCeFN0THlUfDBq3e+rkbOqz+2zdCPIQ7J
T9tSr6c48iIj1VJ6W7hEUi7lvELA8faOXrFYOIipLdLwTn/QR9/ZbxuqTTq6HYUT+uAkwvt2lKhz
Y8Ero1ybnsia4G94Sl408JdGpgX6oBK6tYOl/yLhG+W7VsssdQ9BRT7flfDYmSvGejE1qvkcA6qy
YP25LRe2WvetBWERnNdG1YZ7GTJGzwR/uzK1C1MkfQ5rCDcgkY3IAJzvXDTriMpIpepNiY7AzDDb
fn5SU8/o5tq/vVdXhgIcBjsIBg9afWn1JW1PdQIPtifIATdBlc/+yC3lJ6hNrMzqYsOQUOQxrMkW
/GIE/tr5rLo0BuxfqIoXxvCde5OWFo+nanQ2yhRRD1Ln8LMnmgHp1sFzChLWC9UH51TIAcoBmqfI
RaR8VY2yr97itlUl3W1Cq2lXSmqLAIDOAiwCugxI6UkZEuOcT/CUmJUydgPb1sjFXRTk5U4KZsGs
bIXPXL+lGwxw+52yUfsyaMawMt1r60vUzSNZ4HZgTD0fXpUch5A3Uj1M094h34uGESwtXiBLSDzp
xZr22eV4LColZ+5eHhxgN8/HS+DzkKpEg75Lki0vtM3CS0eFKCBynvpeM1ZywJdH72y45cumDMck
OAU6TMLoju2TNO83VRy1K0Z6bRQh2gsLpGAeXy7i0IPlL0xF8iZ1DF5sheKZ2qn650pWWApOC9+I
/xK1nWXgkhZTGsHepnsTvvinIxeIW415uZL4upyLyPQSzAukn8h/nW/QaU67IBydEwx+YQaYMGx3
EpCklQ6Iq6OI1AwhJ/mKZXdNU2goqtvSyZ+GWd6h6NxuY7lZ2/1LP4WPB7cEDJomzQsSYDLkwaQh
3+BL/VRAXi3TcDoop/0YUCP/rEsUZLucIzy9aOlYhEL1zFzDigmd4ghm0gCUd6PmljtKyhqn2EVU
+aExTk2D5wlZu4uhCtFeG8cJkmxt+M856bJXw4AOtToZo/+/KbuyJTlxbftFimAQ0yuQmTW6Bpdr
8IuiXC4jJCEGCZD09XdlP512d7Tjvp2I02USENLee02mHMlVhzHpHz6kf3uUf4UYIcoEQ5DfndcA
l850WwGcVGFeXgKLkSdWZuQSVdafHH3/uTYA96MQOesd/jLE/vsKjMLcIx+zhLnuHsZTZdSvJc3/
hPj/8yGCgXJ2SIZaDcOy3zcGk8aIQIXOtJ1o4eEUHkJrJ+1udoyYbiM+qVsNj/0/QVL/dmu4Hm4P
qBTOmN92W5YjDoDC77FN4y1c7BRsMz4N5f97LQJLBM0G9DZor1AN/P0BjghbReofF20EK8P1NO6T
SY5IFZLDxTwk1l7+99L/RxcA4BJDsXM5AP15TH+7HDISe9jLoRQn5drfD3INtUfoczPQKbmOuWBD
3e8svaDcsj+MyP7teeKbQ/8K5ToE0efT5n+KRhcQaUucQxeQ567N10TeSBv9aV70r1fB6BrbITzZ
YMT096tkYsXojGVw0U8Q4JMiZvAYzwiM/e/H+M+TEX0EuCdADiEnR7/496sgyZDOc6CiRZgaPSFG
NzzorEcyJPrVvYZOvvrDefLPTxqkJcDbf42rUc2d////eXiWgIMZIwiz7TAYPGZahEuG1J2sHiHM
+ZOW/F++t79d7Le745ZSshW7aMsCJYa1MXCpgoxIQaoKe9xALb/ZCoP0tv/3Q8WGnMMb7OygBZrb
3++x0pEvYBUtWmNtNzYb6AVpc7bWPUc5VIZfSDr+0fj83+4Vs3DM3s5zBlTKf7/oyODRCGOwvh1c
JBhoptPah6YIZo9hmOoKVzW25Nt+6tYZxN7/vuN/eauwKsToCqfrmdP02/lNi303Zl2HVqP+ajBP
Yk/5btMLRNVsH/99qX/5LoAe/UWhhToOvst/v88I1n+g19mh5VBvHLiOolbvVfjDbvaHq/yuX7ZI
qbaIkBraOEPFuMVb1qhQ/fzvW/nHU8O7ArKIjhdALUazvz01h74NgKIY20yS+UFhAN5GZtlP3Mf5
y39f6h/bJRDsM+WiAkRzTir77anpRS+dVogKEWOWPjGwsdhlHzyU0u3IFhhs4yzfS97QHSO472Jf
MQv/718A2PQf94tt7OyljBERfgrmjr+9OppIyDPlfPCIyoUCnYRUJep+U4inlE0+UAOie94PQVW1
LxeD0BE44ka5bGLAdWw+VH0UD/HXMKSev/cS/At6uatyIs+80MVkX5iXQouLgmyG/NSDIOycMY8k
YFH3ctNSHKK9i1jacK+3OWrtBohXnGwllvRpc1NFYG7O+X7+73mY07e54IP9FVtk3r6EJOTpl2Uo
luHnLKldGyRR9vFBkLGfBbJwrRiu1kn0V8j/zgUAMbH5VwezfoDi6F4jWRxx+LK18bHcEJYLVK3E
ua98IluRclU+Y8CS0GsIhEz0szKQXX2T+MNU1CMUWbFGou+WwDxWg4ql2qliQ3XN5wz9NuBTvX+N
Pcmh2RytYKwdAIzLRnhbISSVpou4W2CYnF6oqmIYz+FexuxtVh621S1wEiDqF1O/Q/l9AICRDhgX
wKRlji4Wbsh+QrSlwMtR+AEF0nAASxXNUM3VUHs/sagdOYJ3HzFwjPVPNek86U8WpoEvs0HTvrVq
GSfyBRzZkX2xfRVAcF5j02PEsxn81BxsklfEF0WQJ4MKrcNXRMeBx1p1tPQHZ6LZNitcbcWDOVvS
DPDZJWv1kjFfmO/Tuii+Nhjx6PWrGRF50debFmrh6GdZFV/wNLHuMe+dlWhhurDCulGJCCbPtUqW
NbzkMFjsvvVZuc3kCO+CfVOXat1W/lDwdYJcpuAYszzsezGqHdFq3e5Fg1O7QIHf+9yNL0uBLhcT
Kz1V9jn4dGcO6ogskIfSpJ36oDi/k64ZCCk704Z9EUkJlD/K1q8jMhizzyQgG0NiGG1mHjW82wrB
z697iU3j13lcbNtV497h8viQqyfB/ACe+jrlZTj5LtP6zSZDLGUtsG53nKdqLfbv2MW2JKrtisj0
+3ktQX08EVN5kyITWC9Z18jOputS92VI2KdZdJJhKbMcuc418T6OXkvqg4GKnbqwbE2HJB//NvEq
xFd7goSVb1Qva/cVfsZWP0G96FSbVYzsDeYroajLyDLdbmPvo1sEJiNbEp/9FBDJBcYI5Lxrjosv
+1zcjHycl2fUdX1yHEuOQX0Dqp3hUQs1UdyRi9kr4J21nqn3b5oO+FCPQ+TzMq0LGQXQQrQgeomu
0yUZpqoJLLNqP2lOskI1ES8ZKeuQSGAA1yuBfrRq4g3Zfz8zToBctYwbMH8QxewRH3gELUiXY21i
EjxS5qOg9zewKonoaujamb5Jko6AmQrLH1CRaw83WvmezYub+qaAqXP0mKPKNiXkOp5V52xn0GLW
Ghtstn4MwgvOEZXYVQuSksG2MOaqiNHu2C9yjDK1IHZb8Wk9LQ46YdNs6EiKvJ3SnGU3OhX5sMLG
qOeaX1rs1gK86LiCGg9R4EvWJJSQSTb9updTchnSAdvXN6YyWDs/apnOssIeUhV7/G1hI+hKqNDL
LBVnHJIUt1AQOnddgihkksPUBbrXe+XX+GCMB0myrcgulvtBwIH0YoaTSC/AIrSjFHWVJXv1sxwS
YB1HK3z+y2JLKa7jSJroe9EnZnwaCngCgOkHghLIhtCwjj+TFHtynWyoFprd9dt2HeVwGHzy6M7X
58iOizop1eXJNYoQcGUjJAf9KOwAr6N+9dPlwoI67RmDHfS8z11cQ1LR3eYs4XcV1AbHRFXyDlja
BJxnKCqTPZV9NsgDZk6LS2rAzyO/y6dth2R4SmdKXpPU+OkD99SnrzYXBoxdCJCqE34WgIeYy9U3
1mmVnkCxjtS18ZohEmVH0d5IUSXza7omJYlqMgzzdEMyWanHRPZqvolxArP7mfbO32C/m14DxVTx
udPVzD6K0JfDg0DCWPFgZwQ/vIL/M49HM5K+aHk8bf6E2tXbenMaRNHDTAb2OULkudyDqtoPR9f1
rvqBJYuA85rFoLg8LHmi9c+KUZFDa7jgORzGsC3pZ0831Io1GRfkgwOG3yP3IKnL9MughBRftQ9z
uOLg2hoJQipT8pl1pY30Bd1NbopjlC2diy8cmj3mkINWiuXXViK08nOTFEHANbcxhcu8sYQmP5LF
uTWFnF67PLRQZWxGNbBW6TrkbFW8z6DPGPmZibrwdHamyb2e9WexDlGk4PY8Gwh1eZfY6n2mIpqe
Ybg89DiURix0XoMNFvKkQQZbmoGNEq+D1dhIS7ecynJTEKQj4GK+7QkykGqQY1Zal6PDfg66g1nf
BnBBIbhD1gNi0kQsESEG9gV4lfGINLfMjT2oRJHsafns4M49PLOdDD87PYkSI0u1Scy8p/g5JpjX
NSnWYtoUc7cMH2YN5SNIXauGv3nE3QPS3NxFh++L3Uiect1g95lfyxhgb23STb4ZEHkelR/Fz7zP
7HAxjS59mPY9f4AWtbN/HQtvXQmtL1SIJr/S+8zXr6gUSgzeeVYNpznAXuMEVxwGh/qCUdekY7Vk
F8FEIJOA4js8j3GBl4U0s8tl8YjXw8SSRzWfYH+AyA4KbwJEzytxFHnGbhDk4Aekk6rw3hOc35eT
TWZ6mLjZL4SwdjgscyyPeeljeqSR7k7ofGBKMXk5RSCysZm306DHqNlAFG8XABfracfx9paCf6ng
UI8zpsnkhpfSewVPog1MVtv4ZV/lpem3wtd0K8FMQ01SIVqjd/vW9p4Yd9XBwMTXQujiQg6LdfCW
2UvEBcJInNXx+VLIBk8Q1Ya4GkabJR5z0qYucQgyWjv+iO0ueTHITd/qxFfmGxVF9y1DAsUvDtH6
Q7zAXQNPhJDoyPsRBJyoWCJ8D6Oo9rpCuEmF8BE15TcTG5x8GMegETNGjZgu3QhdznFNbeK+SYjc
55bOBTzxRWZ2NGUjlmZuqoEiT6WMxkbgb+7O7wHjcC/HrbGMJUmDGmUsWhpQi4CL6AccIqIYtjrX
a/Je7dlw3aWwxWjBZu5xD5Gz6QlxfDME7aEX30e8mr5BNDc5pr2BfZWGfcIRs8tJg3s3yKRBRzUc
BVX4n5gBowbvZKl5nYq4e16kQKY57die1AUqFdAuRFmNTRWr6U6qvOTHIhFwuanMmttjOpoIcqQq
yKoegxkxatrA5kW0aswpPv0hyg5hHabHvTBD9nWQnYibPSfCwsm/mEwtORLhbrOim6C+7tKqQ8zN
XsTtiPc5fZlDlFyMnRgwCEyVY/gjQlFdFmsc6hRqoK22hcVmZkJP1VEPG7lLQOAaf8Sj9Ahhxp5Z
z7lbu5Z3M/7ZVBaVPGyoftVlXvRZB3a4Lq4rJQp6KhX2cJTulZafMqRu/8xhofM6qAnniUAYHxIg
TVUtRxu6CPcSG92gWqKq1jsArCvmluw5ybwprzQD97/h6dY9hqLTUT2BbX/tNobictt3FHkbokmT
Nh9p55AdQSs4MHLX3/s5Sb4bWvGbXo0DrW2UdgiXLCvRN5pt2Bj3ENNvSxL572SUrKrJRvv4MVkt
3BIyUBuGV7kguqlvpbGr/oLP0gf4LjqcfDlD1NA9R137FJB5MrXRmPTXY5ytVTPCBDzUBlmJXdsh
5Tq9wKvKtmNY+W6wVHX1uEFiIg7M9ZbVyCXZ+EW/kzk/StBzZL1BulQgj5RhQBwIQ9wDH138Sndy
JkFBwSmOmICaQ5Vu4Joyx9kJ8VMRvG6yrhtOBPX09MJFutdTWci+Md2KvQuYcCGHeocscrhYoHG9
xyQuUS1ApC2+nAsbQxVG0LPg+8p7sp3AUnLiQtNyma5Rq6Brk3gt4gJDBvw7COrJTGscDa6GaIW/
AFgfPpM4dD/5NO4/4QXD3/dOqhudgQEINgWZ7hEQI580I8q1ERbU65rqyJwimeqnRZIIe+YQh/RY
uFyhKIhYRdoMBUV6ymMXy8tUDeaJ9Si+Q4N+f7BNsDp9XKCr8weojqYW4dk5zgKCU6sBlxZGVkzR
skcxqNGgbirN71Mv4IsRIGCqjuDlR8uRFEvhvgldlfLSUoly2G5RcQhqwzlUm16n9jBVQ9fXOSH8
TXTQtdcQ/UXDk1j9btptmFl6wlY83hZArCHrTUM+1sVa5TUNAtYBoFRUv6Ilcb8iS6pfhmbobDfB
Zt+s0ZoBmi2RbNmAVKeQah0PyYFlaM/Bdzl7R7p4mN/3fYe6pePpIGtThfQDqj/0QLaKJUpksnwr
WTH+GJC4kl6lkKWfgJmWfQOMe5lhA4KZ8BFqFTk1ImPgX3A+x8/byDZ8LmPovud62r/kgbL3ynry
sKbJ+lARhNudJlQ8IGnaDEriYgDidegFIqp2Opj+UMWuZDVfe3+7z8pFRyRZux8F3Elljfw5+yHS
eRzgL6PTvGUuKU4qgkIGg5suvJuIbgonZ6ndxSZN+mPf6VpAx+PH9wmbRzgUayluE5FEv6Dl379s
ZJuwlGaTv2+dEk88g3EGZIzKXK05YqTw2a7Y3z3YEtuFAvHWt8gCGn65OSI/tHEiwf7m/dd+tHCE
QRqf4neinymw02HTn7Eyi292X0l58IQqTAqcWq/JgMhINAh+/tXllH336dQ9rDjC73PF7Ru3WYno
ejy1j2K2C9L/5hi1vsY7r8H1cYhalQR1oFL8LNWlBkPEiHrlgKLy9Uu1oA2vhZMWXZXn5zahzPr7
OBmcPk5Rn2E+H8Pe6LghMWytBRJAz2m+efyWW4kMWsjwCUwFMnzuCaSWBQZV6OFbByn7UtPCFehK
AbyXwJ+Irw576iDbkM6NVwHALz3uCRr7QzJbEEYstfZUCDxr+F8ONm/GNUEe12oKLDK2UXrH5pI/
Yw6qnvZkxRwIjd9q6nSq5qhmMGHI6yEv3aNUXfa5jZW63U1vuiv0HSk9VCWKmOPihtI2cj3DORGL
u8t4LpQ9OldVTzjTx77dsl5fizza7OUyqvz7uKXk1gkSsmNccv7SoWBdr4puqR4Rnu4d9I4SugKT
uow1ns/zoYxdIS/mmGrRdHSiP8s5daDhaKauaVjCM93XyTZLZnLdsMSTvfZ4M6cBaOt+3DYeXgGr
eneD3SIbjlUik8NAS4sEKDAMUM5OHZo7hpvH0/GVf8XYL33KkMH4VS4Q99a9xXSp7ghqgDaRPvql
ejFcQ+J33sIxvcqPy9ZPRQPljL0vrEfGGF5hjAcQkFsM093oDg5sqQPgFHJdbyXJ50OHsj1DehyN
LrNtx21WED7AhXLYi6LG90w/gGmyb9FEzQsFhf47MAp/3alVgBrIVfVS7tv4E5NAdb+s0/BDZCG9
HHGbyAeKUrS/DpgRbDLA8wcLba/YZaqNKnHd1WNFEWb3A4vSLaljyhC6ixp+xxwkycwjYn42NPsJ
qBHYPYv5fkOXutfw9BUxWDok+755k90WuVjeVS/pC8LUKIdNh7I/pOkRouYU5p+NGcYctnCZUEm9
rKZ8Z92OInnlVXcTstkttcdDvGWrjHrIqdx6A0tRFClRvMatZ4UaIeWaEb/r0Xe8kYz3b2WfU/zu
ZIIMBOyN8UQnwWTtt8WhBYKUFM1/6Mf5hHTM/ZaVcVAo1TJn65kjT6gxfCzXA6omrxtqgngFNZ/d
J2u+b/WA/ig0IF2iagPiOl7oHC6F9Tblxdh0KUT6V+Xil3dYsNEnhBBS7N0k6IdR2/Il69LYX1ay
k0+TFeOHBa36FsqI0R/7vK9cPcL54hU9OwKdEpzAEPwjOu9RbRpHAOPwuMQWmxcPyLssXtZ0QisH
5jB95tuGo2MfkRTX5gtydq5sJNJrBS9WHGE6Hdc21TF57csRlnHoGRga0pLCR8qgarkZgramnqia
txqfeP6DkF11Bz7v6iIV6Igb1Ul5p1P0E5gDAUU/qZmJmyXAHOHESBVflkYWn91A9RU486hi1IYS
I7ale8JkuUDstmYIpnYlKXlbZhOo7AoDMfhaQit/2wN8+tiVrfKjtWNyzPINFb22IvRNsizmLZr3
6j4HvQ6sdw0bklpmg1qaCo6Q1wA2x6wGeNp/hYuPnZrJ6kQde7Oh9irhWZXWNu2Gr2tFir0ZdmQ4
N5bG7oaWna9wFNr+sRR+Luphsn1xTMs1PuIdTwGVG+TNQ2LIGyhUkLhD6J6YNlOZQb6kn/YLhMCa
p3NKNb9CMg8OR46ymtfYi8hFxSO3naJuKop2yUoo07MOmwzFsOyKxSrcGavm6hAcl9de+wVJh0vm
07oi3tz1e45TTRcdQE21LvqiLwAUHYLM+GvGpvA+Vy6aW7xDebM6m8RttRssbiXZ8GKJnH5Ug6Jd
k6NC+QDI4G9FsVveomfWX6zzRN1HsF+w3SOiMBE/7sbULr5ma7+8xakfUHb0K12/UJZ0eVvqcvY/
ZCCRQSK4xVdASuQR1xFKdXSGJpXpaeurArLmfqk+EHm66MO8mLC/7WyNv5YAEi/8FnF8OGFbX8dh
rz6GdVT8WMZaP8NHnb6sIxFLs6dkeIt6nLp1hI77WyCi4mhDKiR8LjlWaZWvuzoQs1blwa1s6i8W
zLpNnWgah5tOVahZAtrir0hoxHgxdgncAFIMsFXbT7J0NTxvR3coSzEixhHD+6/SwSwBTupBk9ot
3L1ZKlCGJkWsC4R44ce04zbj0q6cC9NGwbtbFM8zelmv/NwMmOj1ByjyB9BxgAm9E+R8Im8LobAY
Kfhonh9KQcrykJSguzT7Pvu9CX2GYOKtWG2E0EkXRhwq0zI1IxDuX4kvIpgO4z30yQWiCKfvM1vh
fcqKdUZIqA9oa3yRIt5tJPk4XRmaEAWj0BTBRxABYDtalokPjQ4hu1/FLm+2iOzQbdgdrVAX8hz9
lUNgbY00zmk/JglqDNBvuhSt5TQsGIxD0PcoljWJ8J9v45c4FajbvAjRcAyY+lJEHPf5w6DAIaid
XydM3ORQfIEjXlrUdsrXn+AUubXGMCSaWtBZ9dQOC+EYWE1Vd795mOHUGJTI6LSBN7u3mYPXapMN
54zKGZOIW8WYeawouvfGeuTnnrdv9d47umKbBj6PP+9RTdeExdtTEijCVAdn3QkUfXFvdBcnbQZf
iAdbwc0RttsWBvA63xPAVTFfUQlEJonJca0wMnoeuOhCG0S3xc046j7cSirRqmU4Boe6hHjIHaZA
YKpJVNjVdb+U8cUyTXarJ3A4njhWlQWXSJUcswrkL2Mz7vFB9dBLdLUbjUQjmmfdae3SMrRwEZ4A
ZTJhu7qENzhr8pW5d6qVjU4cXeolZqrp3Vjs+S+eVnTFvtVZ3xgsoKLOlArRUYZOhnZhyfa0Z2Qg
dRz33sAPg6oCIExfDM00TKB9I3vXuRIUjDSAWHsHKqz8ssNWLWsABu8zqv29vAVItHxjIBdHIABg
FFL3yx4w9YstgIB+R5Rr45kB3TLucTapmKofhPcBQ0layScGVsJ0GApS+YagP7ivnEDlhETHhddR
ZALmzF7JS5YmoEpYB1imziCp0m2BynVpVmB8A95kGNEAOJotTSYm+rVaYvTVMZSPj4B8Yoww5nhF
IbSusrayBCblCzvdrz1K3hbRYvJykBw1xtaRbW63nW8/EuYjhXpvn26EHFR8mVhGnpZA0wfQfsNQ
Z5ZVmLBGelkOA9C+2zBmGIDxLrPf/gIZ6mqrps9kXdwd0cw+EzbO6lAts/jMUonjdNpc+LF7styl
XvNPhIDnBs1Byu4mr3NsQWxMnjdF4a67Yfp0USRj8sFWbHm4Vawx4KJhbVenl++FJhjMh7DBZWst
uYIMGfYtcFMT2QHnHL0DgmYe0aqGqUm7zL+CskC+ayATOMgq7kyt1piIW9iXAk/q7Lx9nXzJ/alI
A1IQpqRYPpcIPi2o1vNPAg/JqEEzWn5Jkl1g0rs48424AZU1t2t0q8R5p3GcsweN49M2u423a4Aj
UNyC7VuQmvUmzm+RcUlzQDODenCxR72LS+q7xJEcbocbzruy2LBZLRAmPs6lFvO1YUXiADANW9Z2
hcKYEn7XZXKxzhT2WBlcVbLWxtr/whM6b1YoNWUzYZz6HO+IGa7lim6rzijGHt2e++wCh2CMufbA
AIQnYRgf5Nld4FjpxN9g20s12g+U93VekvEXIwOljXZ8Riu8peOjcBVCZIGX9+ZYUQ2jl8T18cOC
EiRqcjC17g3K/wXbQckBPkG8sUIN7yI4z/POZceeDdNWS+x1kCRtfeEvKbR5n2UmBK2HeKVDg0Xi
X7dVkKcuFksPKHhZ3rVkmNZusPCX9eq26T6HM+rHgpPnDpPm+B7GwWNyP4OZwjCyGySSOM4IsRM6
Xl4YJn/RSaR+vR+i2AzXLLch1DM+r/wIWSDwP0HO9tUOGPlhMAa1fFr2VQ92D8IUGrB5+Q8tMZuF
VHNBQ0sQKQ+YaJL8PoECdj0sdlsOHTOA+B2VKZ6vT1BULCrKHyTwU7j9hw61wpgk449IApg+aIOt
uPHCYcWWY1T8smnkHxGUupnrqcxx5PhoN3FTbJl7xxy8oI0BE/mUwweXX/YUHPLzMecmQE1jivJv
7DC3g/VMwhqMdcOrcFv85qUq43pLJLmG0H38zIsdg2dYdsPrVQACfllVsSGEPBqA4WddMV8OhuBf
HpZtRklLC4WkV1lmv4B7ZEA7wCI4g8UDdFaaGrRZcHiPPjA7wVhcY1PbGgn4MLnxyxB9U4QC+Cdd
yPpm74HyY47MAMYXHPPfFv5x46PcU//DgYj8hhtCYAuaDaUPhRdV3tB5M/a0w4T/CgOfaK9HLKGv
qJY0qGQpI1EzloGkJx/b9C3KdP8Miiz/vmI2+waHz5ifgFMPz7Pos88ljNzVKHoizPyBzf2Yxpne
uqqc9+WQbVX8Afb4FOqECQj/kbZB5WUk1f6iESSVXSVcs6W1YINgIcO5+Re+RzdjejgDJ+435VHi
gXkzH3JJ+HQwS0+vDRwmADc5TT9ZOmASEI8la/my5/ux6AO4hf2aRQQdw0hMd9shCRf3DGSANA7r
1R/HdU1VM+DdXel4jIAlQ4T5KafdPiCHF0UtYYZljce4Oj1kOnOimSKVRteBqQXRzmHO3kjigAjp
rkzsUaCBfSwkiaemygjxl/3CkyeEwsANIIo5aoNihG/LaGNMZ7pzHVB3jE13SqcT8nG3XX8lyzmP
1I0CrsQhnoqHyORbd9yJHb4XE6qjptcYVteKdBnOs0RNT3Z22U+w5zGf0XIdi3qxUMPQVwr3wvg2
9T4JN3KhPalTyTBt2rqsuAOhe5JtiXM4tNyWMzYlkq2Q1W1whDh2yHJRJ6bmQlwn2D4weeazjQ+0
WvonITuPcU+2k/4wgpcE+RZPMFaebB6axK/gE8cSScNphM6hHuBh0eHPl9DmOgm2xhEJjGPFSfNp
4N9LWyA+8VW+Iwga2rcqv8plSRwG+rv7yvEon6cQIGx2ourHhkjsfQ0SyDncjvU4T0eMhLp7w8+e
HGrP42cS8fUFqhZ8fnplIKD4YXKm5cizp01HJlAxKCuTSyPw/b2DJ4ANkhYaQFeSYrOVKLPwcepk
mWqkG0/QjgvI2+GVaNDE9vlsERM0xOlJWfg34TQo2IE6NBE1lb466s0ScZPBwDWvSxe5vu42uBE1
SmOgelH6PPucspm/aGwpHA+hWC/HGCVRW4IDRR+DVOuNp9HY36A6y2/2KSr0Kdv01jdZNoBUg8oB
05o43uKlRVwMwQAmdFg8PMvGt82vuJE57buHAU3Xi0NPAB0MGWFqEMqJfZNlN3moKEMBGhCODnEA
1LtcTxPKlOOAmbps1OSXFZLZdPkSr/v4QRTJ+msHOfYFFNfrR75B1BUlfJ2/YHQPzMtCDOmxKc35
L+Q+9z89sNVPhenrM51yUCfYBBefJpUdqjc7ozRv+22idxZ0DzDEgMHCO2nzDpDDRiVUEfAkh9Hm
vrwXYsQmuHJMy3GS2GJphOwNXsVeYOnbctK01tzQ5wrUo3euYvcczUW51kOi3buGP3XcCr6RB9QT
4dmKGT++KIdvlK7Ls3RjVNXYq2MBoRB4J2CO0QVFi++mHnryXAf0bsHYuofpC0YNsJPHmGsqlrKO
V0ffs9jSb5AirQ+UoEGtTbmZjyTqNOoRNEFTywBrXg64QZR0bE2ve5SkeaNgvjqCswLLbBh8pnDB
3SaQLPDpD9MJZyH/UdA9s3C29iGFt9Pc5y0FE6ZvGR5g3IATXOBbZVgHTZ+kPUjM8AkDfj6BsFWf
92ToY/CCab0gYepGlxh3ApGT0zPsbdRP6bZlhO4gqDutUHke/NZNgLUA7w5tJf6Ps/PajRxZtugX
EaA3ryTLyJuW1JJeCKkNvff8+rvY5z6oWIUiNGeAgwF6ZqIymRkZZu8dnTpsh4i2djnoaemMRqyy
Mg+m5GbyeGDojZvDexGL8QcJAdztMBWmJ1kaxdY2hbJ/Uv0xepTHjgkhstTTheP5yAsHvAad6cRs
8ruu8crbVJWV5yoj03+g7KSoTgny6n0E5/rm52P6o9ZjQmzw4BGYsNBTXgJtzGHdj6FyK9DmDvZ5
5pcfQZfPCERykNjukW5rdq2YxYLdtRbvhTC2Ee0kmolPug6oJQrA/Np9mTV/Otge7zopqE+8oXA/
FYIEnwqkNI12YA4q2CsrbnVHDmrtITQmjfwpRYXabltZehiUfnhImU1WUK5Uow9QdCQeY9P9HhhD
k9pBPZ/culbDfD8Vcfaa0wTmEFvJEDoCxQDRpl8QWDaFJspPkx4HNwGUAsOpVLni7e35l7ZloLYB
YyMCCuKJKIzJXk09wEK1PzQPfu0Bq4hmqL2tqn0wgkFrhVfy8eRO0Shvs9uRcFdUjX8PcQeRXE/K
1AtZaqj7VjMsiUumaQhBxnlrugaFtBcKicWb6CPMsTHEhFpsV4XSLTjJTHdgl1CsIkfT6URHkjE6
+FYAG4Rb2cPYMr/FFUqFjxw0tI9djj1cFh+U3qsQKMXgKsEo7nuBljt+2x8+zEJjQj2RC/ukC+2n
pEx09iG+h8yAkbSR5FzogxfJCzXvEunV/i4rUYbZcvxxZsDxeB9zDSA3Xdeu9InWlYoaU1roPA9j
Xl0LKv7ENhq/id0mUcvJFvTRu5MtuXvsZLP57NRGrfYS6hxXWUL7nWgt92hFqtoHtbsel2dU/j5X
YNJTfw3zndiXoHkGVSiuWGoNnMGQg8AZAe7+CfUeSIvgDWg2ian+t1CDRN8IVZd9zC6BzIw+B4MP
iB4uDG9IkS+kR/pWmr0E4yFQ/IxXSTApyVCXuE0q6AVAYnTvdjISBvpNFN/AHwRT3rmWl/sFYZAa
Xk5aRtW68MDjU7QA8bEthTG+ja2cBzMt017m+FTKZazRZ0LbRswT8iY9fhSbIfrV55PxHoABB4QZ
KOLPeipJhLQEdR11CEDY+LIIudBvRY9QXO+Un5zC6Bo4/q/Bq5PSUbKCCM8IicmNyZRRfswScR/J
BRimYaKxiZOOymATmYTpdieQfdoRLToARlYvXwDECcwNinbQvvVMUD4yAHB4KIWnN8o6cR/UJVeC
Yr91X8uFcl9Qdc5cr1f6t1LmpeTwqf2nnDELyAb4pF91NXgvO7Py8KUfaZFRh+q1G5jPPSccQGWw
aQHzVWhAFSoZvBHTudArSbzkw1XgM+JBeIqtwQe8NoMOc41RVbuu7EKcrJe9VdBjX3ulzm8zMRyU
fZQU4jYThkbd4VDL2DGavAlUkBKUARkKRA0h6S7jjJ6nNHcPwdGZNgx8pdsPlpbSY0hDvXYqQabA
y4QWyA5I5tPS7pSY+8RH8CqwS42m0+zozJu4D8WEuikl8RtYbFQMsiHWDSYDVWByKUVQoeCtCJpN
VxiJsmUCDWXsqFWq1zyS+z/QrwId5S26zG7UjOUPeLRCcg24N7yK8BapY/RzJkVfmR8BRCb0bYN4
6xW9UeEKjjeta2Pqow81UPs/9PWwWsV1bLnUqhLzrlJTisAMOJzIAdC5pdOamVr1EzZcoV0FWh4+
AzRoGoKsrmiByYQCOJEBClLsVAWoq71PGa2+hihc33SAy1vHpMQ17RmQWITBHf3VQX4CVTF9Emx1
YOAHQ/Xql8aPoYNsKqS2jAuB9v0Hat796+ArQ7ujD2/mrkUmDK6iFVCBJKemoO0bk/BmIX2GPJep
W7dBG1sBCLDAJKDO8x81rXvAVGIofgpAIjJ3CmPN2wAIsYBDkY6mrlqDC6K7PV8AtR0RJZQzsysd
sxJqnajaAF1Gd896avLSfJhapRdpUE4sE+51uQNd299MXT1RcpvwDC7NkPbRByjd0hOS4pI6phm/
hDmtKbfN8wrNHZB/BJZxOlIfrjVcTiXFJPomYBAJmFjTNGBRhCCmrSBwbOjZItcYF5Ph7UvqySHy
RwS1Ti7KtAlpu2X6Fr2vwt9ESKaZW6r1MW+TItOOU4GOo9JUMZ3CyapOplGlCP4PAsa+2wTQQi8R
jZGoqoiZIJAQ1xzffhDRMiijdPTseMS90zukyHOB+jcJNCATAzzXFEkfWizHEIcz5DJRVe3iwU2V
Tv0dTBk+UAgZR2MLSkpd1orA/dotzvqxSsrkGTCiUmzI5IeXzg/S4EIg2KafERbKg+HLKGkNUsGJ
bPSskegUStJNT0DzUUad+QNZYAvAEWOSvE1iTXBIJ0VubiszlN+DXDY0N4oG8WLS/Ly4q6y8eujH
TBPBa5ig1vM5nE89Ja4cVWxBghGFC1CuM73+mQUJuW2E/CdOHuCm51INVx9wB/SNYJkBw1WyRBAA
vAntPW5q6hwlisE1FpHQbPvy3zugNlZn52Le3OAa6Q2DHfJeYV8k+1HVxsEF5EBLEGhP+TbCkKvd
EpBbecmYFvGvP2SmshMF6noOpQGJp0TUo9HFuQjmRuoVUk4ExpvfqS/XPUF07L+gpds9jEHV8cIU
uv8RlOH0V/Lolmzjyoo/LR7paqNzseg+lJFZIjUTGWBBR8JMhxNPg1sNBO4NzAWCPdLt+Bd1+ewj
L4ywtyUk4F/o3FKX6etmvMnz3vqAewWChy6xVlL5nyJgyopg/k6idPoMyadYlZSAY2tTo1OdKIy0
Zm7haZ0jhkbyHqLhyoggaUJIQKU6R6cznHkcdWcBEM3yKQVwIop8fJ9W3WXdj3Jji4YMth5JLCEA
WRT51cYsLKDWvC3MVDJ9dfIdmrDlLfPOxNE1RF281vyMoQKh1Cf5jpgx/lnmeGWCOOBGrVzg+gE5
pr+AmEb3sHcbsIWhnAobUODefYN/ChxCe4nULMzbHzL48OeCfs2TxjDKD5XX8TrNE+UxShQ1eyij
vkVSxwq7cS+b3fCjDuoaudOpUpD7KZLG2425Ej22hVJTbepHiCqjOFFhJHZBHHWSzdjckBkJ+iZU
c1LEoS71ypUbbs3Gb8IB/2j1VXaRqYPcQjruVdOinqrhHzSl4Y8DKDy/inAqBAdVsxythkgao08z
Byyxg6TWeTcdeQ0gLqbIPw5g5f6opAN8aknsGeTkU1/31AAI2QjqBUhDIyaffTV4Tx7R/W/En+bS
6jj0Ko6AGHAD/UZ5gwMCuiOFEvRWhgMPedVI1q5M+pjOKqygdD+A6XwkPymYaxzJNZB5DUJQL02l
5NQJ1Ec7luUkAVVCYcT1PKgxxJGGcU89mmhTgwlwFVVA7tyQgZYmDYOW5wlAjfIij2X4OZigeZ0k
MYhyYTlWpVOKpnefRSrYoryPCXJptQbxNldS/YeQyoB3Wmh797UgNZNTml4L5dLUQTAVhpg/yaFR
vQM1m4TtYIzVLoAaPLmmX3qXHCk12cRVSmSaCEr2IJmN+chkxfzNVEpN2HYACf60Ujh8dgHtJoos
kXpbT0L8WI89+9RzHj4KmusD+WZfXlSQrrqNhM574/C7xCd1sor9IEQegBiKp7/rOPTfxsKP3tNm
VJ5Tkt7fbTmkIe1YzpwtK6kw2j64bIpJGkoddg0O/meS0J2R4tSjhpt2Ew15wyx2YO1L2SFH8nNe
Q/pwhMyA8+1WQSVt41eNcdtEmjDgwBNJowoYRa9VEYdPlhdb9zQQqb30njcJc6lryG1TFyC5DKFK
EjDi7z4IJUhAZPCWNiNc+Y5QrLxPPaBosa2tMlLdEVSEBeKrGS/VSU+RvhDndycSyyTcqF1AgTYB
26FspNQ07uYMVMPVtNNFndd+5XgtQ3VcFJzk67qb1Gc/xrfZCGmGjCciWdmaVUGQg3Rz9bdHFeY6
LNNGdrtKpHMemvALbCSMhs7RmtJP7G4ahVe06vjyw4gguhlO0pMyGOi1lCAwZb4fgZvdx7kMBSfO
rIcm9ibNJm0PCCU8SeKaiLLw3IfK9OyFXSsBDZ8rzsxGaD/UqFZKZ+qpyDgT8ye8WcdwpPVG9eg+
5asKAGlJsO1RMaQbiGPVrWn5QI8NKSXe91Vkt106Rv2A/6dRL9cjTd9piHtvC2RU9feJVFsPQhag
cmFZ9O6vlK6nr0FjvHa9ZhxryBZEABdypFqCXTcMWG6ySiBDbWjAb0hhswhCYpTnD/IoARAAPVZD
p/E4TrRJunZTDsFYuJU4SKpjTlCjnUFs249O6YV+07eVFG2twIq5aYGlE38BRZ0A0vl+5EoUB8Pf
g0+JZtNOgtQ5aQ4Pn3BtjAFfWKUcXqI+ZqU3fRea91oYJ6WrdFMCYSsHbXcH+Yf2dgtjgc0olfS3
FGdSvR2DyRvccaB4tfUDwmVXYhcrd8K1E3FE9KvY2KQQJOpDsvcYlgYRRsngCwHIZ0doMnKF/yTZ
wJT1EAbIY96MKNqUDAG4YRxC8wp6VqUdmdf6TanRgXaUaSwAGZtFhD6i6klgcPFnpOxy9NhIkU7Q
TE0VTF4PQNtNYBL9zr1ifM4TKbpTwaeLM3SQKjJ1WYP0NC/+ml5HSkiFl6ohdUTisEijddMYifhO
HNg3DolLRmDaVeadVCiltPNUc3r3hV68QT6kE6+glSm/e01S5jJNAlAT7Q7/ghJxMNEpFbM7aAaK
BJpfaQMa7ow3cIADcaOMIRIfAkYexE6uinywThS1p7auaDCXrU6jNxZr62IU/Kbf9XzvHxPv+rBX
qXFcRFVAJ1zpqCahNdZeA43g7czBodwSM/CIJGKdd/ZUU9rYmWFZAb+wgtx/SluLthMAexnkVBab
D3qaA4vlEfLvygRMsd2xyz/Bqnd3c/oHKEdMYIYJQl7fw5j0fsUFtWSnUwbyDnUwEwAjDFR5swIU
1my/CEYDpFZCESON0LndzPKCvxLKbujCykXwFKhZQz4sWuUb/HE9odyWJb98qazAQ3gxxSXLoiAP
Oj0rnqQcLACeFiSGqqF4bIc1k8pdbvH4bo361BHdK6BCeoq2GngcgkkQ02ryqIawGhz6UfqnZlbG
Ay9TrWxzz6fjzdGtNmLjVwT+VaEUzuydx60cUfLZRENDQVszJyCSgZnezWjU0Q2Gcrghnslqfe/T
2x43AQoFJRJvpXBTd7yl+zjPlQuTSglSrMjLk9jnQyHd1dACf1eeON3poZk0dg/Eot2r+WSGV2YR
ZhLleb8xrqdGT4oXMgThRbAoi9IEKkTQ+XpEvNv0hfSWZBMVNYm4Pvpl+VEn2CRiIBQ9CcrUrijB
jP80GFxq0XCxMg3HoFAkA2XrU4IH/hOOz2BLOyZsWBCXtkoBk8fO25GZsefZzjOf+os4LVOKCPKZ
ViLBxpJVtPgOqc6JNGpWCeyHdrAqvzMo1rPbuGx3RtwP94KQzCMMPJ/P1bRuErfS7rz5Jd17Ns/Y
Vsj4JtKx+nJiCwzWqgG0ktoQr0iMEoDM7V4EI6jA7Szu6FBY9qSp/lU1JICCzxuXljzvf9ZlUaTn
CNNcFxc8b1UqiK5oH9tx0kWI8jb0Plo6zRVcr03S9BoaYea4yzJybbn3AV6PJPegNSzbz1V8Iw1G
NwZZ4lBBNVd+3ckfxyRBGQkBCVXohSZEOeAJW5WENEt9ip2w1XygFAm1wLjO9dxd2Qv5xEEwGIPM
xUD4VZXmP/+id5GJ1DlpYmZ27BFybCrJw5GkzEzcxORaIQAvaos+HHWQBCF5JmzZTZyBuyG2o/Rf
6s3r+V+0VPyYPw6aHxwLVE1leTmIpejVrKfPneGHNfNTDQ0FiByUKcMOB2349AgxVsQhTh1Gg6aA
rqENOyt/LLYAzFMe1/TioQTK9zpQE8JeCTxuIw4XIOisXZHB384VfWXsw7FhVQdtrM/nkN62tdj7
URcgixQFZMBM7Gdx0/FmpId2BUZCAb9dNm5pluWjpSX+9vwmHx+yQ8uLJZs5/EfQNzQbUeCD8EUh
OiyeU7WSuwtqUjTWz9tbylVw0XUNORpNRIUbwdr593w5ZfWo5VKo4m6YjCRe+uBbeXKL/OK8leOj
gxUmBHJsYGXwd4dWMB0qVslZVnqpudRm+JuZSpc05vsfBpjrlXNzahNR3J4lwWgKIv90aI6Bqp6V
CpzUquEdaygVO1Qgf0KwkfbnF3Zq+3DXqsgcUyR/l+6yZ0yCSmuT0jlCEL0T9WNjOoVRd9nKuTi1
gyYT2EXI77ASlgJQ8Maqagh5irxSLi8IkiB+wVUOHdCkUKAr6sgrmmdrFhc6SRKpfZm2uLsiEPpf
3kiFzWqiuYRZBfE9qpBrOlAnDarAQFjhrAW9ePl6AxRtHLDEhv49APagni4Rt2ih+vfaLUiLdkVM
8NTHY9YReloS4qEIzx4ek7DVe4IXDE6lUQKwbiyATkP5H76chbIugyBALuFNDq3oeaX5o4kVxfOp
43VWcNFnKC04g+8bwqZNiGlWLvX8TB7GEOCrZRw10m7ztZt3+sulRvHEj7L5VHpyLA0Ap+M62gFB
t8otDBfkAyAcQqsJpDayNucvxEnTisFl0NlQVVuYzq02IfqG/UzpR3qf09CG6roT8U/vzTqbJzIL
TffybaM8TBwdjo2GLOTiqHoA1oeG0VVU/DvxFZpQTBci9sI7zpD0SbwDSLOHguit3P55MYt9RgSW
fjcTFHBtS0mqTg7zwCzxM7XXmm8y1O+IeEXq9oxIa7c+DO2V3T1xYuegkIEwisSDeOSte6sB5ZfQ
WQOg6moIbG5bQfnmkHRCUJWXAENMmGc04fLETp45KRq4XxuZCEi6kuHt6pFyupJG2zLxTIpMirpT
FTCsKwf3hOM2WNlsHucNSfrw4FZw3w2opqwvLobLsmkNB+SeBixfbVd0mk4cVEYCKowTQcwULdPF
E18mojz1WsqZgQToChUYs0GrYOCGdJUeCvDKr7FkrY2eOLFAaxaGZ3iQJqFBvVggzGnkkDu2NuQG
umIFLgmOi7fzRegK5y/FibNizTq0jNhg5g0DrA73MoJ9TjmJBXooA7lWA6CpL7U1GbhjK8h2IZeE
CJXFO7icqyZ2JiM8SqayCCgJ3MV9DLAviLqVeOyElVkyj79woQhRLfKCFuJKmmkWz6wBWLSQMg3Y
TvBd4WOTgSDECyhj8yAwZ2H+eF/c5iAG3UCmwbRK0CPpXYXKTu7mldAEK37jxHLwdxJS9iIukolV
h4ZoM6l+pjFAYurRRw1TuXJALq4o9R47p1mPEnVPhEQMU9UWTlGGsdEPGTVOWdTiS3xYOG7CGlBI
MUD/30C1Lsa37x45pHkRUmZKBIQz1na4LtrbrWFQAKGDL9S0z5i6CRQwmTxh+x8MMRISUDyfi7N3
aIgh9cwaSYiSFaUgNQrMYluMw+Cet3JiB5ngQsQl8pQx73KxnDaHx5pHJW9ZZ9QO/BykhoyhBmMZ
07cB+/963t6JY4E9fR4syWPCnIPDVeW67HXxPI5HAIJmg+GQtjXed/NtK0jyUA3TFPyQaC7iEUru
sdAUBAd02cwHRCjQiYAcsDtvZf6th08j9wc/zsuI5DaRz+FaPD1AbWrW0lSYZgdQG1EWSDP9DwLX
8hrCaeeoVTjzaaLOX5klcuzZGQ9BQD53WHjBltPQ4xoihzjAiGn7utvHkTYXt8BMvScC/cJrQSZ9
vydkKJKV83Li+5noUiOri7+VtaU2NnMno0BGYNDugka4jTQ1teui6Fei1vlsL3eWaUl0VLln6B4v
npC8GODVmwCyrMTMdnAMvYZmequLGxVEULdy0059R4T/qMfNOyotqxCtwkgqMKPkh+YQ7qjnwZIM
Y310fEOW78kehQdd08utQpD7dP4IndrOOX5l2ofJeCplcR2MkOqxr2sg8QEZ3UvoL21y9A1XcsUT
l5z3mCCZ8Fzj/xdPC/pLhYJYOihhPTbsGiDBuzKgKgoWtqSNpdf786s69fnmlBYJWjyludS9n5A2
yaHrQbVJAw2courTK9Rpm4LBQrVqJQg4uTpS7jkImKPyReKNVBQ4TSQTkFTxAPUznpe+RZ1bQ7KP
U02sHyeoONb3jc7TSjA37yjhzuHdn2Rww8UE8WVkbBqtIjhVI04zR2iGUeErl+7EfhK/MYeO94ao
eJkYp30M7RWdGzhKDWwfJ5yGMnmFjGWUA5TtsZfXsqujYR4cFEaI6PIcGkvE4YsbOKRW4Ot0CGyL
u5duwq4Rb/oBSS8rbLK9Z9LBkcKypu1KSxroLF0i2x8N+nIponUr5/fELbFQIjERT2YLjGWtI+iB
TTKiKQf4UvkbptmCr/PltcTj9Jq/mJk/w5fYKNKbpBM9xtB40zTodtXOalfMa1Q1J1Ws5o7TLFyI
PW0uM0G/tkgQA0LG3GQ8TiSuOPgTh5olzwnCrPkuqovQPUfdzTNUluwD5uYdseo/NfCju5be676r
yXjPX9lTW0w9mgeFj61R4T5cu6pPzFZAJ9E2NKVECA1KjzGm/cqqTh1kg2nepAWgqdCnPbQCbFdN
hpZ4nYgu/JMFerDRwNlAvezHFSnlUxtogBKjqkxb9ij36UIxLEumeNm5rvqvcGS116m11Hqb5Oha
2XoM/nb7H/aQdGuWSBfpaiy+GYrJAAUkoo6K4eGuV4EQpF0TrCzs5JeCWIKvgzFBMHq4h3CbvEJm
XCrjgf3Q3CJVpLYuSRYs6PPLOfWxeA150mkFzI/HoaGK2NeE2IohoRG3Auh018g746GANfzjv5hi
XAP5Fa/Gsgie1kPdWALnohia4s70moD2iAmsF3RRHz3/B2PMESUBEqkhGYtDiKRNgDw1EXxH62Hb
tg0DL0GMu12TpP/hRBAXsnfosM97ebiFYJpUvU4pniiKlj4gZ2He6mZnrrjH+b+yiJZmoWRjLtDw
KJkLK1nS6WM4ce6yGhyl3YIdvcAf9y8BJY1t0cL4+f4OUuwDsshsSQLfxeOnUF7zU50GGppamRNN
UOSqiAFhzH8KVj7W8doo8akcCt5aihjLtfUE3kkNxnpmVAPy8cqH3KwuUaXT92IVdisLO2HNnKdG
KZx3mcR1sbC+VQSmjNNY13pBv/RTS3iKLFgZVBGne2T6vJU49/guo2ItMSKI0IVgejlzIxR1APxC
DrGd7vpbMdMiUkXuH89/rpNWmG7INaaKgaXDUygInT5MKDSBcEOFVe386hZI55rK+Ym9m8MvGi0k
JXMx+NAKVXQYUiY4+6wbu3tJ8mawBMzfSzXt9Z9y6SV/v70sjqBM54pCBrnrYlmKnlShH5CKoDJG
kpDKv8PM+OZsauqE5CEMccKhzz3R5bsoCwhOZFNHjpcrKOnW6MdQ3VUzBxAGJDWRb7Zym4+/1lxT
1gzKGugJHvnCsitg4XQW+L6kbK+NKfJuxLZH+en87h17dygWBMsMTsW7Uyg5/FxmCtIH6EeMOkaT
b9I4/TPNILNKj9amYB0tiCElpOEG3SNJZgbeIhlH7bcSWhEyolSO4VuaC8UmboK1+vgpK/Ol1VWe
JYWZEIfrSchvZsotqKEqAaMSVkpwrYZauvL6HuWKLIamPROwiJFoWS/MgD8FZG5gpoLxW9pxZqK6
0499rNx0bQFKMKotUHpQ8vExiGqW32/H8ZzM08R4mHmZ1eXzJSIR36pzBQ9qmOlaSv8nA3S8ksGd
2E2VLoNIO5y6EEDUw92MqOsPeoARue29KxgxoGYE31sZ6jkHlQcPFw59HlNCfEbMhBT1oZUqzOqq
qfX3FjZyMWfZ4T4VjW0uyTYVRcIo6GVMw1g5+bMTP7IKxYm6sYo00dJvgFVEF3jQ34f20grM67Tb
yLnnJHrkTtPr+Uu29IkUp0VZRxGezIX07WhqKRIxo15OwLo4mT/RVfGctk+7KwFl942vesHmvL3l
pV7aW0TxVZ4zPUybUYGB19soH5mPPC+8X0PjrVyEk6YscnvqbMocjR5+O1rdPsLDI7qVkKuwZQlz
rRe9JgcG+xpQZHkc/63ri7H5z79kZv4oGSbyeNBRGeR1HWQQaKdOSVZ274SVuSYOx26u6x0N6dF0
zzOmkt2DANnDmki9HQou340JWQvpiMZoDBUMvr7sb7WtFAD1RwISDIq26+m700+bjO35k3C8FuoF
0C7oxFBGI5w53DEoDlOk6bAhvbAoyMzrYAPm8buu/V9V4ouVxXch40F4YOhQQgDEbCPO9SbG0tv5
lRwfNEos6L+aaMdwhfRFTDYkQiP7E3pted3pv6UB0YgEFvAsXmGsDYOS5rfoq28ggsEYZQ86Mczh
kBevYo8Qgzp2dMjSyRwvLV+EDM9bXV+j8Z7eM241cAjniisUZmVnCCP5Aine5JvOl5yVF5kphCLV
SFFeZslp2WZ1GhivVgjloETL0Rl0qvHnt/XogMxGVJK7f5Hn0bamaMugVey/xWOZWhulVLTLLFNH
a3fezL/i6ZcdBXPD/9hLonidbueyDyROmlwZkcD4S7mXXHB/0jWaa+2t1vraLiC1hBM1aFAYYT71
MSNHoBW3/oXlI40lMv/7e/dihgDN104m8jFNhn8uPWRmZn1RDL09AUa+roYYTaRaaVbqHIvN/Z8V
Inp6RDI2lk0ixTPCOCOQp2kOu03XO91tE0FaccGnrBC4kYgRjag4rcM7nqZtR1MjQGkhQysH8sV4
lY5V8Xj+Cy7u37+1cO2ginNSiEgXYXZoZjISfUhRQIeAVYwO761exr0bwqNbiQfmH3x4Vog16LGC
zSRhFpctL7gS8G1NBO9FqbKUPylqrvFlVtOqvO9L5jJt43BK5UcU3sJfU4i29AocaInN/LdW0BUE
PRIDHdVlW0VVkfY3Rr5bEFVPLUQmpMGU3eTFeySZ91pevbdh/95KjAdSvR+Z1r4ONNZHItqyiS/Q
3V+rwZz4xIAweWHluewLSPLwE5fSKAcjnFb43rpwEfOVrol/2x/nP/GalYXXS7u2B7AAKa7MG8NW
pFzZxEjdf//qsRZrLmYSDeENDtdSwZ71soTj2k5+sJWtQdgWMjJW/2Etc/kNF64eY4stBjgkqLrx
CfMoeod8Xd8KnaCvXIoTJ5WXm6zwX1neMBc7BoTDL7oU8nYcSsCO0iIwoJhIPkGd31yLBYIRclsU
l0oXdc/nF3jKNEUDEVTXXJhXF0cCBncm9SkfS6HmdzNIWv/ByAXhAka5dp8iWIcqm67fAzxegxwe
HxOQ+KRxqJIQPaNEcPgBhZ5OlVBFSIOYankTxVm+D6x6rXl0vD6ThibtMNq2LHDp1QKx7HSxSEcb
9t+jqGsfnWo+eZN+2SEOgxxsszfU6ntAGe793PZDlIDq7VwyXsQYEJp6svlshOCKJsKrVaA5vi8k
JdQd1GuLwJXMsEWXpPcM4c/5z7lIEf6ZpsAPVoZGkqIv0zngOIFlxZg2dRDOyuBFm7wIyg1jlGBP
NNVaQWOR/fy/PZWtJbej9jT/ni+hNKrpcthaSO14M09CQljvZ+L73haQeQSH0ij2WW6G+/OLPH5D
5u4mMG+aGRRdl90kBmFH8K+RbkQrSXBiMRdc1NubrT/17YqXOWVKB90yZyX0j5doVTTgJgZDol+D
KGEv47vFWNx4VpilWymaJH1lZUd3AhAnKHTqDfPsV/qBi+0coGibGpQObUAiRKiQzipiZrJ9c/9m
SD4m5s4Cp3OJc1IS6H0mkwsc6J2FK6nxn8iQGjctk27F0tF6/oH/Ncww7wX3Nv/5l+MRTGMgIn2E
ZuhYthfok6QOzJ/MPb+eo0OPFUXn9DFzGhDeMqa3PDB5E3JdaAqmZr0Z+yDK3EQPtN+Q50xk44pI
XTkXxwujXILCAJ+I15S/PVwYgqVdZJSQoa241jZl0EEW9fRpJdxd3i7CBm4VsACV0gl3bHG7oHpJ
jJMCEdR6nshMI4Q5dSIIxunhry1LeRRkYyUKPDJJXXd+6xiRSbtQWeIJE2YJDkoNcSisK8kdkEbX
HCtvhHsJ0aY7y2xmKbyx2Zz/gvIiU+I260SDdL7/XWqaG4f7Oeh1APuOIVPyDkiBzWSNjXSLAIvL
NBJH29AEs68q+xIxe3v8ed72slF7ZHsRkhK9tXo52y7c95fMZdaH/fvy/mPFyvxf+RqNLle4eO6U
sJLUaLZyU24+Y+fpj7b7ePmxNvlxUQM7WsviwiVD33ZijBXGbdut02/ynXIju2uVoX+cqnOrmf3m
l4vdmEphBRF2Opeolu8Vbn5O9q/n28C+r90PojIbJcUVb/IPWXLO6uI+pHVWGyha1na5QdTJoRzh
MPrGMV3d/di91e4z8jcrvkWav8s5m/OF+bJScMXJKIX/bAI/dRAnsF9Q37xj3uszgp4XK8dkzdzC
sSgITsjJbG50PqetuGOi06beBrfhhWcnu3YlvF1WKI7OyyKBjVVYgBDk5u8YOCl/qTaKlQ7iYiv7
eMKvfL3g1uJlM42oNrP5+Jvaa+vtQxR4C2ZpalmM2MVaC3PteFoLdxKZgqwhafW/ZSV3qP+7xpbJ
Ys5z6IbuXwjcOBTR/ru6n8unaHHLl82x3k9RqC8xrPyQL+uX/La8VD69e+pL1WgXH+NTdhneKffa
08qxWdvehXfxmyHU8/k7ohTpwuLn1HR7HkTHsw2n2GQb3zUd01nD/x6luMv1LvzNKGdxUs/HlZbW
NtxL7lPqTPYfzy7Y3nwr22ueZxmQLQ0uHI8qMJIpoHtrSxkS550HEySv2ssuNla/5YrHXsa2FtNk
eX8x1TufnCT7V2Zf/nV+vJz/dPOFPuNflkBthE2iRJitTFsmKznIrjqZs3b71owsvMqQZIgEZRhR
H7xdidbKC6ySS2/lFV/zJsvAnIptolbzWoS96vQOfCv7l3FjXK4ldSfvN31GYIgzCU+XF065js00
E+dTwHzjjYTrUlyLB091rKvUYTrgQ32PWPau2qnX1pqHPnUsvtpe7CWyNWOi9dhu3H6jvyTbYNtv
Rzfe1hfyfq0kfupe00VQyF5p+dD4OXx9IjSwI4pwtV0hLM8wdxSqOwbW/Wmzyo2mh/NHcXm3CJNn
GLpMYx/aADjEQ2N6E8pekKiTIyiNskWGCcFmqQoZ3zZOK8/B7Be+nnpMAVQFP0CSYxrkj4emElPW
B7ljKJcH7f0qt7IMJJWSrDxvy92brVC0UUlAIOFSnT60ojIAm1GTqCo10I/v0LM0LqsuYajpKKd3
UZGmz3CUpPtv7yIoIJVWIIUHmuKLpeUoL1R1wRhIZlkWGyRfcVNqkz6ghJ+sncXlc8MCyeEkmoL/
MoRlQY9BP9VkGcLoGFmXWQ5iGvUzGnNINVVarsRPidQ1aMmmBpK4FJFrwUaCMb1PotF70Zqsye0K
Hanuokx1+QGQSsn4oiosTLsQGcl0fl+O4myarCK5rUSpiQYfx2fxNZjPkTWGwdBI2Yi1wpWrwIqc
ap4C6g41I2RRmNa6IdoyPLX7qBBA++XXlm+6Eu3AaRsVir5Gn1/6xfkn8Us0cvsZGLTsngloQYVM
uR8cpjfEaBgrss2ci/StVkKUDvqiMy/HQiYiCrthxVkeXzaFjwbqzZrvG/3Bw91AJFboR/gmTtWY
7yWYkOcGjaM7hD3X8K4nLMk0IXXqGFQVyPwPLfn1PE3PkidU+2bRkgD2lJuPEaKkdKf+nP/Ix/ca
9rdszT4ZLAHjYxa2DHFIcxSzHANtnU1TDb9xWv5Kjnp86gFLUL+gVUEBURMX13qcut7PSw62iUKz
vvFzT/ihxiIoP6tB1+b/qDuT5riRNE3/lbS8Ixu7A2NddQAQEdxFSdR6gVEShX3fHPj184CpqmKA
HEarb3OotJJRosMdDvdveZdzRImRZfntia2EVLhU1PNphW4C5QopG3pM+MkvE5LCjdIlZ0nbz8Hr
ozy7QdmQ0EDpFDrru+Ka2awf/TMjXYbRD5U49CQ2rF5aRIaXR3NxkQxLtRN5mO90NTWvgUPkD1Yx
ayce4oV36ALTXmteFISprGyeYRr1Mp7TEd0YrEKRVkLAGJ/uE6M835Wmagja4ivjBUTj5iVms5GJ
HryJn0x1eZ2bnYZzuWafF4P83S7dSrFisLXQDAKaKvDxhPRZ7XIcblGdX5LoIq2U5TzE6cV//d09
P0sccDzQIWiuwCB7fLVPEkV4vHBZZqfzcZ0tA1VFSydHKuiMxpSycwprQntWduN5qHS/QF7/9V3+
n+ihuv374uz++d/8+XuFcNQKRNv88Z/Xyfe26qqf/X+v/+zff+34H/3zTf1Qvu/bh4f++r7e/s2j
f8jv/zV+cN/fH/1hV/ZJP78dHtr53UM35P3jIDzp+jf/pz/84+Hxt9zN9cM//vxeDWW//rYoqco/
f/3o/Mc//lwlQ/7r6a//9bOb+4J/tvs+3P+o2u0/eLjv+n/8qQjrLyjOUNWpcbLPqHn++cf08Pgj
V/9rbTxweBgUu+hH8qOyavv4H39qf2EmRPEMwBy9L5SJ//yjq4b1J4r1F1/kelcA9HW4K/71XEcv
6D8v7I9yKG6rBOszfuvxbiHvFpA9KIvyrYN5pVx/vCcVWQ0xNsUKllzVfhDZnYHfTVv8LC3zLJfu
eVUehvweb6tcXDkCuTjuvl5W540yHGSjH2IdTSE5nwgojk/W9alA/BL9QV8CqAVd4/ip8krSYcbD
E8ld/OBGCR4XDUgc7GNj2CU2cmJPXtevZXm6DM6zZXCon4q1Ds1Js8IkjgcMKeWP3NDoHy450Ulj
Y6dxgyWBHQI6ypDQiQyTAGpCx53PV+UTwzC5VN53VN/VQAuRjUCFq8lvhmVGhLqIQtXycKTB2HxS
O+UtnNf+U5NJFDHLLHUydES5771GmvrnGh1LHB1wbsT6trdQDhIyOoR4idbB6DgTpux4K2q7QrcW
7DZRPgz360zsXZcPHVKVimnFBxux5tyr8VhwLoxmfZt5WmajZ3HivAs7TWAINefLvpbaaCE57EQH
NK1TK4Bbl5t7NPuGfVxEKMRWBDgXDajD6ZBQWkYNEsvfT5FVABXVzVizkfIpUzzaxmn40pg2Qq1p
18T7OoQRiHe6nuOYUAt0dXBLBHWM9QWazrYb9gjFRSu+NNZwgvdT2NT9HjlgG71YzMC/OyGCbx7e
RY17kUW1VUOwBU6ECShiMgGe0PObDlc79Ks5SikuIIAfr+JjlY1SrCh6VATdiSApRsYYSWQ0bFEi
y60Pw9Jgjop8o42eaFOSEuaT1p9Fap3eaIo+nuJvr5fjf5IKdi/czJUgBvEOn0R7S1BXhjTJZTEb
OzMxunNbzd0bO29U9N4VDamjMJf1OU4PMMnynHagr44cc6d29LNn4H4hvlXXE4Ku6qbO1emglnPI
AruqFVj15knf5f4yOnp6sQiKJQAfp8LyQqk2aBiDZuz2r39Sm4Il8CEa1cDOgXupOofYFiC7dLMC
i5021ZRMBrCDprtN424K5gFnpGEcynM3j8p9qCWuv4SJc6VMAFhEWJQ+5raYdY/977V6eSRueTBX
K1gceBeh6PFXjr5pncxIyQSxFubXrtkOb2jptB9en/lx3PJrFFoyoMXBsYDcPR4lkpGepliUBDp0
xMs5KfNdHi7G7vVRNiHaOgxderYZIQsA7mcEwSZFZ7xCZjWokZa9dUfHeje0vfmgmVFAt9C8cWcX
C87ZDGoz6vy+yeITp/Tm0Hz2BJuJOrjeLLj/asEktZ/CRBqo6oiGMYiAntQgABGFdNUbLLRen/rm
+3o27ubOCrHBNpOkIFCLh+liqW3lIm3Mr03c4Gnb1/i61Gk04yViJxST1Wo+kVlvbqfH8VHyAPAI
4gPRi03IqJRKiouWogZs6mgfYqzgx7E13MIwzy/EbNjfXp/vJmP9+1VTBnGhsNFZ5HY83lFJpRSh
vthqoFPa2mE9KoJOrfUP2ASovo6gIjCJzH2Lce14syDo+gDtV7xH4kr2J46V53sbDJ+6itMQlKzE
xeMngbNQD/gDaUE75eKbWWEWF2vqKWmK43rJ43z5QoEsAOIHY7eFs01OpRlIXOLAYqrpHcaHy3mZ
SXFnxYvrzRU7HDfx/BRu+/ncVubU2uh00MUg9Dqe24A/VkZLGjgfPlL4JQzZbhmTU63odXM+uRzY
PJRIgLqjFQB4AH2P41GqKrJmXqcamKKL9xIJ7kM1ciIiVJp/eX3fPN+ncF1dGNIrA1znhj8eakGb
eO2sqsGCN8p16U7VRwUFCaSsFRM4RpSewAe+NDUqoStmjxsQ4MnxeIqUUC1HbMAr5LAP1qjkRJVT
iiVgEZ8Y6rHl/GQZOZY59OCFod+1BtZbvFAs7BadyMje9Q1ivLtIK220qGur+mbMIb5FSDJkiKw7
DfLkU2pOZ2j9VmUwR009X1GHUvtdHzXyFjvKcFhxYSpuFAkoOS+aUD0/kZNtVoanJbIGZEjlY61K
bNGGQ9Qjf4KNwi7JUY818AENsj6VezT0oxNf6KaFDc7wEcJFQQmIBinCNsvUsC4bymzWdzCW1a/T
IoHvTWBHsMwZ3NaHNu/oiNLHsJ4T9PBxwY4c80IT6TT7KzCrRdc0Q1PfThb3vsBd1tmjyITveSEN
867rciwD7KpDmWYRVohIjYZ68fnrO/eF9SJsMkFzAVxac4HjnZTho6HhGIcS82w4Vyg1OheL3s6X
mCIM714fanPWrMvFaUZsD3II2tpWuLJs4i5DY5tgrY+1w6KZy1trCTsCy7TtdnR3cJpp0uHt66M+
FruO9y/ADaBRXNwUcQjEjmeIbY7KViyMXVEm3bu0aUIU+925/Vgsy4DusJ1m532roQNPvVCe95nE
EqcvdK1BLj/ucY40utI+65dWA9u4AskSO12qA+Y9ycFqQdH6Ywc+6EKb9Ny6bLk5ioAKXIWd74jl
tNOPTo6aWOpMwetT2xyjjwtqr9Js6OILgwLc8cxKp5+6SSVf0duov3aH2g2EXOITo6xnyXb9bDh5
NrodJNDbKkdYFxPWbI6GtmiZX9njYP+o7NSOdknvxBdGWDT7zJqWq3Iw3buhmbMToN4XxofugLbF
I0bqWdkUOAyGLAiF7KqovGpb47LWzYtYNDeNnTwUA0rTpSM+cl1+f311N2f6urp0XxC3pFwjoKlu
voymVPSknFRrV9TGuMuWtjtX6xyL2rFJdr2C0vjr4z2fJ4IoQFupNlDgh5B7/DYLs7HdSKlQHZJD
e+XSG3lvFnF5npFQo+6J+9DOVXTlYOJO7OM+aMcnzrNt8MOMKQLwldDCIOiiqnX8BGGSYI0AxmlX
AFR8L0ThtD6ynr1NsttDpao0MVKPsPFaQEXONlIfB7zB9Wwswj/ggGZN/utL8nyDr9VCthz1ABZn
WxttY+JxpTXMHT/FQaopfxqLk58Y5HFa/9ngK7maAdCpWPWEV7LBZtrCUnqk2l11h3cqSvrYl1vf
6y7WJACvUpgY7i3DLTrKqKzkPYXHoANkriOYXcY/bVnnX6CnVbknBrmg51RYLom9KrrL2F0whzXS
pNQp5lQaUIt4yT91WbYUaDw7mKa1qTuVh6XrT1XlteOle5zUKrPjCBCpnHrb1osbhVVdJqa+Aye5
7yKdiDa1sfoYCvs71AWJyqKWK1+TWYoWEQrEk/sqlS6mg4ncdUut+2ZSWm9NR8k+vP5Sj28cnowu
Lt0gWgU8nGnbm3zZVXjXKLMLXKMTLJcBFklMYefkrRNp1sffHGvV5IGnLyi4AW/bFpuGYWo6wHYi
EFzRQYvqSDD0S+NLuhYnvp5n01qzhpXYuZ7FfDybw9iNzX5eZjzaKCwZV5mcxI4SzniwRC5OZEWb
hJ8lXMeilGnzalGo2qosI6fsqKgnOoFa1jcLT8V5RAdhKDTx3TWofDkGxaRqXIa9Orj6Rcwd57kN
8vTGkOLFiTvniUTx+eyJ47nduWLX9Omx6vekFK73bWlonWD2iokJhNZbVPYm+9xp5/G3F/p4qPUc
fTKUMFtVLzEUCJK4ajFGxCQbFXjOyR53mNe3z3HEsq4zlUpQ8jCPDXh0W8yn7qT4ew+OHSylOt6O
ajt/rJCTfrfI2XmL85UWZHjCnrjvnn+666hcuOxcuqfPWCztXM6xC9iUEHoS7zM1xYhDmuk5Tkj6
WYS2JOK5gBGw6qt2dtLFVxzp1S2+MO0Pes+65Y2uNb7D6Uz//ZdMfkNXca0Xw3DZ3FBLOYLZz3oR
TI5093WDbQV+bNO+TUJ19/rKv7CfqMmz8Mh6rzJQmzN5qpAqn5CICIqlUs+MCIsG0PfZjVqJ/MPr
Qz07KdHGY9NyLK3XDFWk4/2Eey+K9oAJgqLDN9zK4W+qEc4tr49yXMF53Epo1kCnJPKlXbQdBbHs
tjbhdSH0L/IUKwDN+oIUWXkpixSZ2VF3hzd2VS6XzogS8+tjby72vweH8cFiIjYLV2EzRSzaFjOO
BhEstjFcUFJHeDVrzDd2EdZBXsTuIULP6SP1jXxfiCY/JwVI7iMBaerEMhwHOb+eRKfjQHpGWW3b
BFFLVPJdWeLSks35NZj+7HsHBuGmkE53ZpSYPYtKrz+ISR3u6m4of4+nsb5l3F/4pjjzH2/843cN
/UtN+0yxA3yf5WWhqMZH1G9CzPf6O6L/YY93Xfz59dV/ccoWiA1gKbQitzexXdqz4sgCS8oqX/wM
k72gIgs+xyZR+cb1Ol8uplZ8nLpZHnC+lnevD//Sl0QNCX068q51+x1PeUCNPnVlI4LQ0Zp97BjD
rSyy8LrX9eHH60NtuZp/L++TsTZHs1pXE+afiwhGq2g9cnHrosIc5xApQ3M523F7JjJhUJZfxreW
mMIbNZLZl9Ko7Oshm38TOPjradZvmyaBoEFwPPMZnwPYduw1dW6moG84R9Wo+kkw9JvIjmcjbQ9G
JSrxs2WkMndxXKXitis12DjIgTXBiTVef9dRtLpuYehG/5rVJs7IVS0c87wTgVbb0xvMlaKdnAv9
TWwi+mo36c5pK9fHEjzM/S4xxut2mvY53IgTD/LivloThpWmQBt8/fmTa3igYmlyHQisfGZMeawQ
U/EJEJnUEud/MdQqM0Igt9aCt5ScOOxmLe84vhCVMA9521t7vZFGkFPnOXt9eY+Tvr/PJ1YWy5QV
tvSM/ePmtaPYkuB0Al7lmbhdfXXVdrg0XbPYL4noTwBbzBfeJtuHA9GEnA4G43gVoxlTrgQzeJx4
NeEPtKf8StdPARVeOoJA6axMYnR1CIiPRxGFWeiNxijLonUXzbQoN0ZM0U5RW1QyyixCtT4xrgvT
KG+MaTolsPhCGIUs/3+G32xZaXRCoMXFoW9RwM+72NnnmV0c4skC7E687FMxSg+vv8kXV9aiHAux
iuLrtrJtjREsMT4D3qSZBrlZ5ucz0cuJUV76CgAIkEOi+wDmarOyOKgVNbb0Ikhz1Tk4pbQOajQg
zRBaJ27OFw9XvinqA6uWAQ2245eIlxV22+Q5Qebm7BAUE80LO+nlGQ43QRmiXCz1sdov5lmfDfXn
xhLLPV11dd7VFHZPhBQvfifoqq6TXrmym6+/NlvRtx2rm47kmOrUNtcmGofXXWo0wTD1w/n/4m0+
GW99nienjRrP6NRFjJfFLnZKfWR6OuOdWOOX9gw1QpBsiOPCb11//mSUEA/yylA5WzsA2u+0No0C
3K3V/8Vcno6yWbu+xM0e/0a+eXuJD0NUiX1XL8nu9RV76Ztf+VxrVxq01bOYT1LBLBW++SRv2otZ
RIniZQgbfxln+mgeVtkQFUJyZk+0jaYdch0buNcfYZ3I5qqi6wLdEEsH/s82Kczd1AjHonQCOUXD
5RBj3IcGWuaXtNNPJPovHDGoQgLsAdlJIX7bhLfVEO86pWIoPSq/UHaVeMZaftdV9deWKwyscXjK
AuCF3cKYyL2oFmkaOf/xbukkdh/5zJhR0ixBnKbaBaS+U12sF0cB7guyknD52Y0kRntZkKRygqEr
y8DRq59obfwmbHoNYOh4Aq7kKlqbWJuzJe+MYbY13lRiFCLkXnCyHZKD4ssiBv0N5eXs7ZRqp6hr
L06NypvD4hkrrv94AYnEDTseGbWhNnFNudW8zOKTLd31dtnuQstSSaaJUsisN0dHpy/JgFgZR8ck
M9SZRfsJ7ky1d+JiuaqVvr9LF2PBO1ZtfUWF8pvV+nze6XlmIdjfnCpJvbhTEYUDhqauZ8xmqXHg
VitLkERT23Vnb0pKuTcmvTnk9dxzdBcTNko4OJ842l44DlwaY/8edl2lJ0dbnMRCIWgSAT7M+ILV
Y/iwKLVASc1tgiKC4uAJo3W9ybEAz0scdF8/C16oWbHFKA+hSkOnlC/1+AGSDvPTvALb3eKG/pEL
bih8rbV6kK5OJ+6d0Zp+LJ2NgiHOVdpdpZfmvZLTT/X6YimqXY3ds0qJS9CROfFoL64NlQ1KPBoh
0vYy6+0+NiRA4ID4FQQJMuGZp/e5ckO27NwkCK98loN5SLs+91M9XHaNNUAnG+z5bplM86Frwy8C
lK6vpIl53mCdt0epM32T2MmUoG8VjidKRC99OPTqaEtwdK1YheO1nLEOcArTcgJgL4ZvRyI+V8Pw
lOr3SzsVBjxmiOwctCU3bwwrqobWZ8oby0fDq7H8lJ4rwmmvGZE8uOWsR34EtNY6EVs8vzZAySOM
AZaKQiKR8fHsyjJKU+GSRThajUkdKJ9dK+J8D379FNfzeVWGoaBsoESPtAD1y+OhprRWkBmnlaPC
AbjtpgHz3nQacUmIAaMUu8xQ06uhV0XxVWSjPAUde9SDOT6b2HI6tHIaTCuVfd2ZT77KqR7monCi
MMiGcIDClzTZQ6YMxFDADs2bNNfdCLtu1b5CiVguO7uf3isqArReZ2DIiXBPvNg7Vx0KJzDb1aRb
VwqB67ANptgPrT6NDuhhmPcofuOCKpcw7PfckPqNM0dZ6ukiaaddJNT2HaG5/nYtTN4jkK8svrbk
VbVHQgdjz6po5JuyT7vqRITwfCObyIBQf1vR/TB2Nim6S7tZL1PSrcxKpl1XifQdRva/X7dklBWg
wbfCpbWNQ+oBVY7Izai9IckdOOXi7q1lfMj0Qp4AS7y0n9Ae4nxbLVielW4d8IZuNzAS4NX6XOCS
80EdFgMrzJYinyKH5qcOlX5SLONUT+DFpcS0Akm4lYT0WFV+spX0PjOLwqJqTFKnrUrndbfjXk0O
hjqLzyH6JAdh10i5OaLbjwlXYUu/+pJDTdulqKXgDR2+tepwenvidF0Po+0eh86GjiEQrpXXdrzH
+87ijstHClBzZxm0nTr9vQ0u9I4+kHkjrRop+CXT8u9zZCBUBDkGFOWCuTqyZTjANn5hD/Nv1wEJ
2KCtkApTTKG1fPxMCdYbKErOImBXVjd52mMgOozLD82sqkA2q1pcgwPGid3x0sGGgtEjNtKFl7BZ
iVaP+QjxuglQoZr8SLfKPXnUD01qJ+nQ6wSOFh1pVrh9q0Hjqu1gbibYhlrnulQ6A0zS8wsH4LJX
GzJ6x3EzXCVOkg6eEk/617zviv2A/QfO8Niy50WTvtOXov7uNGb8o5a6emsrsqm8vDOT4PWd8eza
XZ+RjQEuim/lmStBGEVKXIOkCxorl7eD1SrfwzYMsRe3lx6XiSRWD7Udy58Dj/Z51pfu8PoDPPtk
Ng+wCcXaqXRiyyyVYBhycOex+2EZ41NVyGdHwjoICRiBNUalwDWOt1raCyvtuWcCKOpXtPIustwo
fakYV601Xvam9c7q2hPxwYtv/1HIlroL/cF14k/Ogqkx69jGxjdwbKJMD446ZPDSbslmm0NSRsrn
1xdyg5ClbLZO0nHWKJsszNz65VgKUEahCDj36hAGEdJ8ATq2yL3Nqdn+lGPRfCsr1wLlB5l1xh/t
2i5OJe/Pvq71GQgYVrgGMr7bHEayz+IIrxUM4Dn/Yg48OqCqdTPUQ/3+9fm+uHGeDLWJv+hxRuBl
2DhlKc2LVMTvlkI7peL40ktEycrmf49Iv80gszBHGSmpEuh6jg19udSL4zmNox7ColM/SSDvP1+f
1rOAj2yWVVqtMsBNwms43jbKamDXxY1LNSnsLnH9nq9FJ/K3ucTb2VuGNN+Xi3XKnOTUqJujKgv7
aMzn1g1G1632Fviin3oTRfumc8cA24X6Spm73xROXy9ICiNQw2AKYZy7hQk22bLYMtbDwEwTcYmb
rH2ladEptu7zb59RgKYQ4mAgwTjHCzpxvDiLPoZB7mqz58YjAPzYpGObTIvtgbYtokORzas2Ypqf
0sx6nnGtc0SxaHW1QQp8a/SQQb6VeWWhL+jq6U23pln+WPbNnW10V3pTaH6ZN/U50q7ivWgy954U
Td3b9PIvILUZ52bjnFLIfWlBCPVgW63GiaAmjxekTqykLdsmDNLWdYD8VdmZRKT6Y9hizeybemVd
N6U9FUGpL6dkmwFG8Nu3lyJ0EaTRcRAznmFDJ62Y4WqM0S42eucyWkFtfiSrBU92Uasq2T/RTyVq
6w0OXBIGvtVLOCPJlKt8eLqdEjwpbetlFrbTh3KoEwy/DTX/BNwl/kQD9rYKDSzka5o/5i7u4tby
cI8vS9/Flpm2cqXMyS5MKvNzPAxufJBGJQBm4Exw26ihYaIMr01vTWtU3+DFmyVequJP6GeUL1Dc
6ZQ8Cxqka22PthnA6aEwwCTVyIqpXtGOxg9oF/JnCQz/yl2yzt1lok0/yd4qW/y4Y5c6u1zM90Y9
Vx9bIDDMp56bj1Ym1OtwFBITt9wtXQ8tV/5bhgvNrLkUuOWUIN+/L73UY8+ye6X3IATZCYyXypQX
Qh3H3uvDdkbctppqSTE86c/cIkdJSixOQQ5s10N0pVg61NVQbZtviHlHUYC0tXoOVGX4JEFLp7u+
NhIjsGunit8qk975hZNmzl1mzG027pqpaRGqQfpvHH3LUc7UJnLBYJRDqy1BvRSt0D9o9IpIjATz
K5rAAS7QTL5V1OGHJDJocSSOWt1pcYR+4GEQOHbQGJxwRiqNePXJCYsp32lx5ho+/jmZHVj2oLVe
lMd0SpRGFfe9jLOv7Ujzy09Vt8l9IzfxpRShYxF1D9nUe4UlyfsXDfq9r4lEPozoIrytaUg/xBMc
WE+1CzX3cyWKusCByrB8xMA7mvZ22SAV2tkmal/LosLXlpLGUFBrip347eAQtjVzN77XupJSjpZT
zArqziJr1bNG6F5utP0CYXjAFpjYGS4xRe489mpn1vXAjY1I2SWRBhqoX6Tyc27YA9IaNcorZtTe
UmlpKZpmIkQChdBB2ad52LPVjdG+cawFU598UFvdjysr99qaHk6V2x0Up1iZf9AOEGkwI235Dkpz
KT0tDsXtCJoR5YxKlg0ZgAHuSrGK7PNcRoQHY6vnbwgvnbf93NTvASXgvYjVRE25Uy+127luUlDS
umwxuTesabxqwqqz95NQcDDSABOMXqdWXebx5jADci2pftH52D5Q6RmnnaVT0fGXyG7Pk1ZVRy+1
KrMNiI/kNxrO473hdvwiuoGQDZUiWww4eePy3sKG+D2NT/2rRV0QXasxq2ZvHpb2rsw7S+4ooo4m
yODQtgPMdNTIG+oZnXbKJclDb4TzRTpS6va6PIlvQ1OX/YWhFcVFptR4fXXc+o5XWbFsAxXnaGCD
U5PSJo9Agzd0CaMrpzPlOxxXxddlzKxbqxM4bNopJj1ET5kVFKGjw+wnS7k2lXSRXl4K8X0aXKjj
MI9H9VxRbH3xwAamReDMsJb8gn7mQl08NitvUI1uCObSMB+Qnl3y2xGdHVT74lSZzmx11hwvJ6fD
skKXVXIet1n5pcH05osWRsbHTonnyFObdszwtLDcrw6KqZU362FN6aKOcukXxRRSu0PHuPepNCKo
WvUWMRm+CocpNaY7W2b6WWfFyL4jfbh49XIxZHnyTc6AyTwty9PPsaUmsxfXWcsBbFntt2KM6rsI
zLzm947df9b63NbOsCudxXowDLafDVn8QY1s+4OeDlm3N51UdsE8JYX8QtXMkMEoTSvbzUmsv5VJ
OMoDH0XIUyeGOnxP2ibXfVSQIz7jNOnEZRLNSn8emrDn93lLZcrTOkmz2+1CxDT0GUVPH2uDzt7N
UZ4le5hSVe6rvVQvEChRc8+mfK5Qd87Ur7WZLcPZbFaF5o3okieUuMhyPNQv1DkQnTnngRzqSvPs
RIdOUeJKantO3Yuvo+yij6YVAfxaUM4L/Xoc4JrNUlW6IEvtXD2vYjOK/BrXTAvjOjEdnBSFbh9e
SDacabltfNSVcQgPdWW3xXknxgHJJuBOrgdwKOS/E2bb+0ENi+RSt6VyiONO/am3K7PQlGo2XOVW
MbWekxJR+0NnTuGHrFe68lYsVZad5baggJz0pgY4DYi/9JwB3DCkuMVGnrQsjU+ZWdMBnkiF1LNU
y6rkgwEbtvjRZ+k0BTX2idga2119qQ3udIjsxP6gNu7y2SQCNXacoObiJUaYfLKNFmpvOsGRuMl6
OEy7zCzL9FuocOt4mg6vGkSCS2NUHdAqbQ1tVr1sqQfXFyJW7kelcwvqMJQmgjxLWxksepx8Be8n
b5YC+893bO2pQgin1njSRPneIps8nBtDWN2r9EoyH8rxgg+7HUacHS56+QZyDTmXQIV7t7aq80/m
fgLgY+0AYYImyNq2z3bWbM+fkqLXPipGGNZ+lGScEwpxyL2TuBGeI1mreyXOg7j6mL15F9mh8rnp
zJGU3ZDkA0o3GiMCN2naI9qdxZ+MUmiRX2Hq+aEARqQHTTVqP5Vm7B8mY5m/QJye+PCQl74UYYvt
Ul3OYvTcxRR8XYpaXy4tleR9GVZzdMhFkp9bVsc7kyi631JIyb/qItZvWqvUZTDPVdV/MNo0ue7L
xWgDt1qam46/FXo0Z2t7p+px9i02tDj2k7QsLH+eR8I520nHB12buKwjNbSv0lqtvw5oeSmeRKm9
341zDxPZqaR12Zdu158nydL0B7POFMfX8lIHZzKAV/bNMeb8dJfFavcwcMy3ZlzK9yEmnO1B1IlT
34yLOSESOFEGJYwbXEFXgX3twQWpGm5SUO0eWVAZBzPcsdC38eG7z/oSYxYjLZTOH1mXa0VUQKJF
BXkcznlejX6TyotQbyd/MooHY4xl4teNqVznRpxmwULbxppsaM4JW4jbhhrSeIj7KrvMnbpx9qo7
pV8qvsfeHwclT4KyrYfFz3tT+ex0Gh+h1cfdfTvP0vJHMnhrZyu1c1FWRtV7rYI/FjFcKe5L6RxU
A9HOaOR5PcyL9ENatWr3rZAiUndJgUyvbzpFSN9CYnAU1CQI+BA2XZhw+YvlwkinSkVSSpku8deJ
b8COIc2n9sJ8lycZcsLWUvm2ZTLrIksJj81G5yqZ9DqHGjhWXN9VuFQ9GFh0beA312WzM6pIXjqp
o4aHVAE4sBNTpA0eJ7/MAnT1xa4pEHLx7ThpfpiFHH46akNEVEZ2ce1Ct7G8qB1B4edzaqvwoxyl
8EmbWsNv9aVFIEXCxPbCkEKdpzVWNPhwNrPaJ/LlOHNp3vd7+qO2Geggkps1ydJPVa0f2wLHiQQ8
GBow/HctIm7RqUULmhPrEiWAkhJDEyKPqb2wrerLmSqSF9qzcTGWdb83Oju5cUQ/3VqL0wQyT8L3
yPYp50onljN3iMS7YnEtCtNJeFm2Iya842gcKhQ4Dmlq6v5UqglBxAB4fZkcL826BXPq5sPrif8L
9RuIprCbMeVVUanY8ugRI1qmsFfDYMXtHzR7MM9NbdH8ujataxudEz/XwvSGADs2fQmH66Yb7FPG
hM8LOLDoSejJz9bF3RaKhXSndpS5G5h63vuTmg7vOGsIx8u5OX99wi/koUdDbfJQRembBtdqN8DL
Nj6LM617r0S5RnmjaA/5DFFiqZs7k/D40+sDP68cMUcHKpWFpwrcojVFfVKZswuzneh7u+QVrb7L
swzvQDQ3dq+P8uJKAmcmwwYn6GyRj4taZk6epm4AQaz4VCDKgwonLLYDVbeTJJ2XByOdpgIoEEHY
FDkwGYHen1C/MVNZBW1Fk5TI8507kze9Pq3n+TuLRzHjXyNtFq8q2hj0OW+Nhpg8i0VYnTmzXAAf
CpC7UQ2ZL87iu9cHXR9/861T1gQ9AJmUj/0RlvXkjVn4V8V1PrjBDAEwmBEyCxL1Jq6vtDA8xcB6
XhGnAAcDiTaOZsMm3kywLaOq70ThBmGjmw+T21lTYFi9+b6SvRrkY1LexaWRf9aHRTvIytI/vj7X
F3YnpdPVDIR6NQ3RTTtuskPCbp26MdYj4mOTQ20URjL+TSP4pR10+/fibcSKNn/8n2oXjQ9tP7QP
fyBd1P3BVf7jvkcu6P8DFaO11Pf/VjHatw/l9/iPw5Dcl/dPtYzWf/ZLy8hClojbZTUZgzfL3uNl
/dIyssy/ALNQv6S0CKIDVbR/axlZf9FsWBXF8CWlRfzoQPlLzEj/C+gFrgiwHOi4rErmvyNn9LeE
x38+DLykwa5QmXY1BiH5elZC7TVqDuUE0ScKx+x8UJC/8WcT6XVyo4zseNaJR3w4sRK75aSZvhht
bA6HCQs8mHVc8n4lScwCCFmVin+bWkjEf6LoYDmzZu7p12f7JO1xj+6tZTqrer0xd107OyQZma1M
PjUl+z6eKdd4fRtHb9pOqZI9TB7SzAj/kcEP9Zr0ytDAvQbDvCjnANS7n67TFR/HukgqLw3r3jpb
RIh644iQabOjQRaqB3PulPrQpsiq+F0Yh/L9AELkYurGTvosfvsFway492H12m+bShr/l70zaY4b
SdP0f5m7y7Avh7kAEdx3kRSlC0wUSTh2wAGHA/j184BdXZOp6uq0PMxhzPqSZmkSFQws7v69632Q
V3Nz1qxd+VaJdXiorLj6Htv5TEL1LIeX3JkIrB2XuRQ3YWuWM2O5wx5+MKzvjdNZzqEFrfqlO0e+
TKSKPPhu3ayHpgs3OlsyW7jUdrdblnaj7z0B1M1VShlCyTnYiObNdrKgeabdIoieAZRswBaBRfQY
2bP7OLcN58k8DEHuKFTSWMmbuWaG3pMYE72KgKkO03ZxZzV5XiVVjAwpWRtXcxflvLjMfFoM19Uo
m4ZrjRn2lDzSIgbTzinodKLhDX2XVZCz6ZbDiQrXiPCqEqYrqTLl7BLUrbtp9I602eU46gs8XkRm
0Hi4kXJnQ08nwaYHg9gHqwyRTH512/bzyO10gqY/DE1bynST7fQm48Uh1qZiaj9HA6peVktEP1vH
eG8BzW5Nwti9PnulyL/VlP/ybaK2GY5O7wU6WQhnyRO3iXXIqGzGsU9Bfp1rLxy897wd2uaW+BzP
PpGFQLSQzM1SPk2ILbzDROM9W1vjArY4erffknpSXdPGRkl0AYTknox1r4OHMOwVk7UIrHOMzTtA
uQCfHgJA0OZQU9QqH0koYBhKCnsltnDoec/S2Ue0q1qr8TgB58ur0yEc4py9FOMBca96QYNBPP+g
0D+pJojuO8nJ98Sdt3pPGu1z8OC4M+Lcqz3zoSYqKy7qsZTy56TWKeIlyNzwEuZI5QkJglN2oMqM
0KytboPspG0awYg4zn2VNtvSBgwiNWijXcspTuaQEvd0GIe6R6+d5+XplnfFC6yJfB/AnZB0BmFv
J8gYmX+V6xoyoaXbnS1+3t7jnPfQuME18DRVPO+HIvS2iTQdYo2O/dJG7oF5aZYHMcfehyCQiq7P
ctptOmXkjHjOZfsztEm+Soznqq80Z3oika4iPcITdUTOpY5plNGym5ajA9hrH0S+p0POnaMvjFq6
nhEpyE9sp7eKs0W0zelS+r06yNqa77duyF5opVaEMddTdNNYYwYwF9vTY60a2Rxih2TVHAlJlczO
En7LGyt+6KfaubOIXrou3c1N6zzQHUX2tdQH5LDdcFBAYEE6gAdpXtoh+MEKWXyLp3H5mflrFJ1H
DAB1ykpNPbG7FCRnZVXW3oIZzPIYGHpWkrwtzd1a92gvG1tnHtBURR00GCzDwSb8mNS0xkQ2wtBK
L/u4HZ7lW1Ax169iXC7qTC/zITI646knW7I+UnrM1P+5e/3Pjv6HXMJPu+O/39JP9frbXv75A/+5
mQdfSOgiYAduHIkOyYT/3MwD+wsiJ8ZJsiqBff+4mUdfoGH3LKJdPYMKb/cw/GMzt7/wA1ScAUGz
9/KXor+zmZMa86dTLps5DnhymZkA6Zbc/Z1/nkvoT4yCqiUDQ0LW2yxnbthCBHRen6olAJdAlLf9
mAnteNp6addkLsRlkfobaXtojab5qyHiZEhWu3J/YPBgJ3EULAIiQvG4gqu/ma2Psc7n7QVUV/9g
6nxnIcRi5qQTw3Lp9iSAsP/P+UMHYB6mot2qe60n/8r2shCAdlH+81IVgAD91nYmiereQDB5K3WL
NSMcv/AGbG9yK+4TJyvzl9HS000hC0il0WT2dGJhHOjTMKvGF9tCynjwWnffGxaIHeXp/H7os5my
NO1W7/koAfRVl4NNoxxWsIQGeEKoEYDGkhxqVtXkxP4FY+SdirYNLwcn8/ND44gpP1CyEADZeHzY
0XY6XtHA2Pn3acz19TwBFSdZBC6TzHmz3ksbr/5pIM140ViR0AdCv8Wt2gqvPgHRILTQGeJ2Tsi8
t7ek0Rh8DwwCCxF8edn45/1mYQ3OWYRvTC4BSXN/Cb/b/pTRAUXVmDhkYxXLc6KOgRV1OJc0JvI/
pDsVcwHlM6hRnk5QyWfgRJV/7hr/a9XN2YMovZwzGwJxIqLryX4QjcxrSIoovPb4/XJEsyGlrbkb
bk+5ykIvCSwZnVt4S0VCY05EK5TI1jURnnTgzMzUt0lNz9hroBZXpn3gT6/24nMacCu7n4kPavyv
/lQQOBGJen40lODMie2NVNHnegACkqDajvYvirbajsYUZJ91Ou6vWQl9UhYnthIENqH9EQlXNEm2
7tSmHuyRTH/80xVIdyz2nc/xhpS69gDsHdilJ7ZRWLel9tY3d+y695kgsA/4Yes2UOs2nGat4/YJ
MMnccHaoKdmqqjrmNOCJiVtGO/WrDMxkEqCqFQgrGmdw+6z/EbadzNNV7/xHu3obUDlIQLL55nrD
tlAcrbFl8zEAZxNZCEr9KA3MfhIYzs+dMxcnVDZN3nEgUeHCnyYwkhDiAS4nl3gNqbeHMQmcrlev
q8jqG5DvWh83GY7nushDLiQpEN5xxcXnn4bOXG9QkNrZDs7oX9ql22RH9tz+0bMaN0oRXk1QXk4w
oFMq5tZK0Yo222mnyvleIVooz8l3hxsO2tq100hs0Ssd53aQKq+wnSSGTwxuFuFoDQ66mVvbphcQ
76Wu3yY7GtWlikN51Qc1yQ+etSw74kRV83FyN8tL+417sQOM/YfVtBKZZp29FGO3/RQdtz51RBB8
b+EhuXeW13+vpehF0uXlLJDxchiEhPObMhm2uGjSNZPLY+TMfpmayplvaEeXBZnotv7hL6X701Te
KjBv7MHHjWk5dW6b+BlqBp4Durz4beoXH/Q4WMbHGFHwdO6y/MnjWqr5K+mT5p5nzKW8ZXQqK1Xo
1dtjLZZgSOHcRJ8ublA8R5lVtGQK8eACw1tOTv4rCaDHFq+zRgPWx/aFtnqz3NDRtYTJZMKIIo9l
1tNF0MVcDm+AmEobf8fUtSNo1UIbr4JHZAWVS61xP3D0AoEpWeQy3XTLgRFfXxrL6qobvx+L8Khg
cwryNqpwvS6NJALCJoT0VZQgnEmGxCg6rest4FhBQHoJQDUty+2APrI8G1wSwK46X+25XkHv31FG
uk73dCNaW+qh1MugdonSefBsIZ0LRTKBdSGGYskulG7oRU62IrC1k3jzsAZLEhLFRKiBsovxOK7a
ego3gzqN/Awh0tbD/Y3sW/B8S+m2+saJcuKaCN+c6veqrvbkUqJPoMu5r/AFQxStp1VOQRfFy7X3
DWNHdDfyLNIq5fDzh2Zx7NddGvZKrHxJR33W9z7kbWEIlI2a6dFwbTY8gkMbn5TDGC4nlMEHy2Fc
pbzxrYoKINQQL0XZEAcebHF5vdkcD08zlAjMkGskhtSYrv+VT/n2yyfm6rYbqvJHj+HiUsrA/pbx
Qv+yeyO31EwxAxWLDty9qbbwLTRGP7lQe1bC69ZMqdtmukz0nMky6WGU1UHRA0tTFrkz39x5ibvL
AGaYpMmt4cA74MQ7MoJtDbsES442nL0BoTtWG3Q47nYo162z0zm2FjqMqO29KsJCfwXv99YzM/b+
c2cQ5Kblotcn4H2evbmi1C8Zh9yjd8yYVsLr4Wg5qRrVbIeOrGDmfrUx/NkF0D7DW1bJE3t2iiap
iDgAissG/QxO57mpIHIoS3xbF2VSb6j6E23c8qkIzRilaxiTMjCRzkDwechwkZRxVl1tMa6PhPU4
OAqf+mbiaDrnB3MX4o6OBWVm+6/q+QTGzv8R5H7zEeYxyV7oEXp1goS+/N523fLsO4hbkz6zgtcJ
IvWRlCFY8cZbqJGpnTFmF1+m8VfYifh8nuLxLSrW6i4edMeC4ZGLflD+ThX20q/v17You+WU3TZu
rcuWQeNZl9QSpmM+DTrZJhF/VF2zfsxWHn/YXm+xOjXeTeFuQZc0lRpv/VY0Z322dtdjs0wvbTTU
8uDaU/dYjP5QJdtaWkOiiU+H/bL78IxhACNbm0Xqqp6g6BNa793pGFqtow+I9KczWsfJarY3huFU
Rit8On4W6y0wy7Yelh62/2z1If4ObonCzVrmmFDk0nEeyQLwHtuuzOMTh6TPPUC5zJBB5T1nrqWM
HqcxawPC0irEL2GPmzBlsrP2uW9+ia12co8oK5Ap0YDsFgkW2e2GDAJbH0atx3PsL5GXFH1d3mgv
r+ebBmKVzEdYsSd2FKs6L+PKfg7DwTGpu4zZiRx3MckirMk7rDJy8qMb6tU9cZa2Fse2VcHTREjE
eIoyyXvZTSFE/OFkftxKq78j36jI09kS1ghbV9VXLOpMv7E3vzXABW+cZtfXWpfdj2irGOLDab91
brE5/JYhtzrlnQ+JMuxJngDkyaa7Iszk07jUUZbmmuNYYsIVJiwTVfVoSp1V+DTs4Puqy+2yzQt/
OPFdE8cXfTjZQaLgVOxzWmsRtVhIyp6HZu7u8njtmrOurxdAGzr2Dm7gQHhn2siDool5TlXOJJvI
bAjPJ13ODq31eAvNtpX1wR3L4GJr82ZLdeG6yF/kCJTBM1yxaTqz5ZK70GenkTuzNm5AvccNyDk/
Qe42tUneLfYLZ4RGJpp8TNwQQzx+k5QDz+BcGjkHQEJFId8Ug8a5RSHKM2KiizIVXkaOUkv7yMPa
bqg/vCg0j145yG+dC+0LMtJmCvLbkd9asZp3CsDq/NBWHJ0SwrNg3qtOFJfYFOS9HkbghtyY8LHp
S8Rt7PH5TaEiJRPb6lcgRPy+VHPUCz8d9TK+2UIbCUDJa9a6Wry45IO7Z6VwYak6bdoLYSoEXLO/
+ufVEHhPJeXyLLBQqWTk+mN2O7sOv4Nps5h6ltXOaftwjVulsZbId/6fDcT9/1/x/J+RuP9+DL57
V/qPgPbnX//HEBxEX/bAKiLd4Bmxze5D5j8Q7YghmG53Ynb2avW9i+ifiLawvlCZQoQaiVeEeHgQ
kPzhP8ZgYUdfXOgZEvV5z3Cq0dLxNzL6/5X/sBDLexzrOEwAkf8muZbIvkSO6/s4WIx+fedvpyg9
/ir99s+z9n+I5XcLJMg9nl6+0p9nbdUbh9NBnh/3rnUA3NM+Ln6yZ157nYwJxpnvhNt9/IFf+Afl
8sfY/X+lzmB1ScQNd0UwyMFvhGcb9ayechQHk63oUUQmHvJIZ1doWH4unLevl9Zx/q6PD0E+9j3u
tgv08S/NJuD8+dqNnMp7UXyzYzmBR+ZbAtxRn/z33+6/uqJgFwFudaLlID/+fEXtzi9CxI7isC6j
ee5aCwYrt2pm4dlO1jazz1zLTCdrQwjEf//J/0J+8nkU6zp4bai2sqzf7mW8la5fec5wnMtoJo7X
m+yvTYcd+VBlKJv+4or+y/PJu4NbybIJJMcwbf32PX3G9Hy0PXWEMPLTvhjnEyLf5Nl//53+y0/h
k0LYIswj1m8s4LSGa12XgTpqAIZrOhwBZqXTH//ep0DzO8gq92hPzqBIlP98z9y2B1QvyKojVnS9
i2dHnDh20P7FFfv9/uyfEvGukV3KbGv/bjDsbeT2bZ2PR2L/0HY2tvnaIdq86Ac7O/3bX4hcjt3o
Q5ALeSP7Q/oHorhy/clnD6SNeI0D6hdc5MDNHP4FB/77zeEL4VgjAoTrRoXG71n/al1qHRV4+3qD
pV0AcCVm3fK/f3Mw/looXDkP75z0n79LraiBcPphRCEHDDE2JfCzjv5KR/P7d2FhYK1nCdzTmfYQ
/z9/yuqXHshFyQQzxOUZVNzCSDWJ4a+qm/fX4v8ylQQR0eaNL4jFASMNEMlv4CY3Qc06HiwOzeNy
bKxlPHOEVX3PvQgxVIRy8K/MmPu/+KdP3KvgQsQ0SJxQDkS/byRN1+p5jtBhjSXeOXzUB22LCnOF
VV54Qf8z95r4dEMkeVylP146Xl1cIZVa/2JhBMZ1f/tVcBvyvLA7WiRjMBb/dpFHL9zmENvV0eSO
F0JEdPMe+Ek1xXlfNn1fHfyenu2DV6A3OjGVipvnrK9zJNmZztdTUZv8fbU8AvedeljG62ExZnvx
Hda6u469tLnAmSA54rqNYnnXHOoKYD5HPaBsKQtK3wKa6JvO29RZXZr+brQrM5+0pldXVjc3HNbJ
dYLGdPrqkaAdrzmTAamdp0U+6SJd1iKSh5m6uulYThqXvgWEg7cVVZgNrGsQnmeq3I7zRLfMS24P
49InMkDESu6zVz0YH2PT5VghTMPoaNC5hlMzpyi3DPzPSnXZjV0hYBWXsDxTdAWgjL4ac6K+Il19
EwmeiGhIR9/qnogJLsa0sMb+GLc+ceYl/qHLsl1VeajQJT/2ceMAjmtrvG597fb329ZX+DqipgmR
w+4vblAVIXqqmcSSdNN2N574NcnYSVcTOp1MSyCco2t0+G0MlUdnnjOp6Ii8zcKHbUs3Snxv9O8q
rw66NFTCu/TY7+D3Nl2VBwu1yEknRuDGNkdbe2jiIW85yDtMwaMnOv/Q2s4GSzYu4YPVhC1Oy2X/
V6xqidSRUX39EJuK5cEiADZM5jEbf5V4JDYqYqTOj7615D8k9tKHyO3dH7hIQ9Ta5QpsvnhVTV+3
ZyxzalUOc35R2ma5H/vefB8ZQD42r2V/Zhp80YOnfhbAU9mhKUxGKFyX65EZZAlePBCVPBmy2AMe
9sbwKlAxM6sjInGLTKf/Vc29K89KpGzbyQQ2W6cdsDU4flmOFzlSAAAFzM5dknU83ElYSXJ41w6g
e3YgKAWG9xs1BOp5bGFrTnE3gOPDZ/dWupRZfApIGLiJ5fTowjP2Cz/pl7moAM9kcyqqMvwx5UX/
Ipo1+GbcHizhDldOGXX3sZWN27WObUr9jlPotKdFVhg7RW0eP3DLyHJ3fQPiW3E4MkkbL/FzQFyT
OSI63XWjZnHKy0hMc32qwmBrTypV6QD0hfTj1MF5hIGGJJiIyg8/vCUu3iNAA6xL0BGKRfYql3lp
X88KPW32vYo2dZvnVIRzb/LgbXPq/rGfFp/8ANw8iOpjs4ikxW/yQxhNa1nb2+E9GgbkuiiFC7qh
Z9N+laYbagbSrL/tOgdwuJ9sZiZHQk+mti3nx1CXAdBEVMaPlTS1f764urqRqvEotiNXbCCCriXk
xTWR911sMzC+PS22dRkLuTBcqsBxj5mYyiDVoCvuQbbSv3aaxn4PC4yPBw2RcmEolKrTWIbreuLb
agIyJ3k5SAW58mN+PZS2LdKoIJc/sTM7NCfwLtlBFA5KhYDChBpkREjaQAvfvQwrVq3jSAjFcIxx
IQB5i2j1k8ZCb5hqRNwfxiMIJV1Zasqj1frxfCH9cL6aZzWsFxB3HQ+lEWQNdWj839Y4wkp0tJXl
Xft9L187NrQ1aYlJX5LVX/x37c3Ns6u8MT9V2vG+r5Enf1ToJp43e3K/1xs5jacZ8IsN5N4E5QFS
evmK1MPG/lJSJmptY2efRmvJCcMqKI5CTp4LP1mx+Xyvjbu+mnXoHiJZleUBUf80JJ1ZoE9yufkF
DP5ce2h0nezRcuPCuQL1Wue0x++EAR4x0q/OG4fhqPOGl6fmrTBJlvtQRuTMBh+MaTVQlJqH+izz
EIbgNMnD4dyftXs2w9KwXDRy+EY6Ia1dYWiaJV17r3tXhRaXW1VHduKusf3dR3/80qhqidOSc0af
VIK4nVTnBSaSktzGmTCaypPnEX75U57l0AO9HJafCNlHO62dqR0Tf9XzeKmJN3iI0Dt+xC0CAxZk
zgJpLYtNHPCV9q8+a8CbKCuBKcETwb0zIEYG2tth8zzeeaCZnegILDhSeNbN8g4fN3RKtoR0gHVV
VxKKM7vyVU+j2CXVRVzwbmhtjhRL2erYIZr7mvHM50lW4rA4LVSdA3G6nW4ue4ib2wpY1D+d3KAD
7pS1ro+ZVMOHLQuX6m4v707CKSyypFqKAUkBaqt71+/NTY0a5Ne0zEBbYrc7hP0arSCESv1EF6xA
o3QpHneY72WRms6vIUMZmDRO777lhoqN89pa6ZAoswZsvF+b1T9Zvd5WaetatJPYmkgP+r82TwGG
yfJurltIjKbU9j350niNUDqJAUWVQ1UdV6J/gIEZAKIt6Xtphr30I4ZmWUkH6LwW8FGsV6N255CM
kbW7dyZgZJjYmFphaYLVPws82X+LigX2dlE2CNOACea5BjQChwm7MEzl6q4f3qhc/6BbzAFXXksw
yZkIapJQyABy40OgrGKmGCOshsuR+eUhqiWv9qqC8MJeaJ5KQuLibu0JPT9Sl6a+j13tB2kz1W5w
PdRuKJKMINgM1MyeL2FTBcI1KTP8QA10djFp61qhfvOSocrGJ9YcsDW29/imRLRlpRahXO/QOIbM
JjW+B+4GpFSvdOye0kyqv86aDNRE1pOsrsNYLiOF5VmHaH40gjSyZnvRVrj1iOX0+JC5hXfrDQs2
kW1R7CyRJKlwm9mn2sB2BO+YrX5gGrH0ATSdpAonm7xvsH3Or81CAkunHBHYfeU4z91exJRuqhC3
fbcGIw3Arnz3OMjfcgywXj23ciiU5t+WievwOBz6zLNebQRPd30xDe+c8Dw8Bbk/PeGJqmFNM04y
NJyN6jhFUbYdMJWAyw+b5yI6ysSjaOzGPo8d019pFW51Cow5v25NZMgBdAwv2eiu1Xk2TFF5WMKJ
418VeWUyTcRTcDK29XmbzxTuWk5WPTBmblsSlL33FegvIMIGhwEcr7LAJKNAgOVRr+i3h76fmzoh
7QrJWGDi8nxU0kK3AI8qk2gpeV5xZEZ3dcgKl3LKCvrj5sXVI7nL/JKV7dWvBOQ1U7LQ2HcnzbCJ
FJlCFiVSmc1D8FbCVjju2lLqg07saRqa6Fp59TqcDmKgkdVrRnt41FuGT7VsrEyfCc4NxZFbNa4J
VVVzcEBogIUuo59Hcpzt2+XozTE2lElG6BLzaiyag9/ROXj0PKH9o9IBRXv+ThfTbKu8gYOHoBBm
kePyDMXeT86SBNnQyLRyKrIUutgEOZa+1v8+RZN1O21djNbblBzEVq14Abj64tWycKmQP2OaJ62a
+B4i326SZbDb8WAFznwXNrmdHX3ApzmZWyoN1W52PKqsIKy6lYvsTqxqI9nSHSrUBExPeI5NPHfX
kRcszoGIH/VroLCBNQNreclxeRXsqAb1Irt7TH5AxNn4bcB1tqVz73lvXYFQKR0GXCFJF3GMOo6B
CUPkewJSzVucyj7xJldb8IIjVjs3L/v1pBqG8IHznAaFH9riaWZGGI7dp1+9azLI+HxZ2wTtSPsL
OZvCdGzF3aH0Qzob/aCT7/Ai7e3cqfHFctXyxFVr3oeiH5w0p/6hT7xQ9q8b5u0HCCVCtTIpOQcX
dRv/6Dqgu2Rc1ejD47vxDTOQRdUiwd3yYIqS8D8E6cirHG9pkO25k0WzFuT+0zyvzaNF5DExABhe
nrMmqt+WzGmCHYcfzrFnsghX7uTX5zkWMZbN2vA9Ctama0ervYRRVuHXfpDSplFwAPn3SR/d4C+y
9oetPAOBqZcBRZxCZpSMdh2/4uB0dRrXMwxHV+rlifeLbLNStMuHJNTLP60Ilf8ZuLWJUpcZjiW2
muviZBhMSS942LBSVssqIeLK9WevTTQnZiv1922I1EuIKxTGanPWt3yx+imVJDtet3ZlXQrXWR/9
sjdegofR6S4nahjDYzvn0VtUDc2F623byG7k6B/aX1ufVS3PrsRY1bf56ruPXtybWxkEWDopTBru
ZD6xwbmOgOqC9h/PpAfnR2HKgnF3Hjv4RdUt32QXZ25StNi/0CG2EupvHt1fmieBaaQgcz8J4d9/
FnklbkVXz29UklNyOumWA+3clNywMS+pQJmKhrObUeZxbXX4OJf7m9mUQn5EDK1fF1vX8mIkYlpy
FDceo0scYehcp65xMJU1u+derO19iagiO4a42mBpcmPKtDFdfI7Tu32tonXuWdeCwU5wJq9oVa1V
rTBQnY3Yp83aNZUibH8RS17ZqROoiBNTMFnYa3XOOYTomPVnFnaQ2iLK4xdXFGpk49xW76j8Zrf6
VahTkqzo44sVVQE3H1PdZRC1c0GZURb9MjWGfEzFtmJqJ5zwAlkkZoMQivLFr41cL8ue4DzEpULT
TTPvTkY12zwIQT+1ENQ46Z/6rQ7uYRDXmu8xqurQKVd87yF43+PB1RwGu0rfsqMs/QkLdXMr6Qn9
vkGsPoVut0JcN0vxkalB9cd5aadf7jTl75o62pHLsLXTgQijgqiEwAwfZMpgyZ7nIOzYvwK2TOV4
Xw0aIpmqtsvPIEJtmUbhOv8Ig1h+05ZXk3WgcrD2sUXFkVrRFDisOnFWnAQaAu2QlbF7NaE9KCj4
waOYouHeVjYvNzYXU2/TGB/JPGR7KHzOCHEbAFyoCYHcMWBzX48EGsO6k5m2m/E/jfnOp0lf7X59
0M7duv9p46fCkSHOHfqxS8j693mRP23/6jMCYG823J6rz2gAwr2JCcg/IwO6PT0gZMK5t/ZEASH6
ckyR1hM0gPZtG3nmcwvZ22cYwVw0qEWGz5ACn1i4H9meXOCV44CS5DPQYHQwBx+sz6CDvEcMfuw+
AxCQYCPRnj+DEVBy52t/VcSje40GO3vyysy07uNkD1ngPIXkNG4Ho+dY6SLRSySjx20i4OMeDEK6
aHdJjDuG/Om3cM95wJpD5APpZMPrVnlomckMGvOruRh3X+ZnWESx50ZYnxESC/5h6Lw1AuDsP2Mm
vHKPnAg+4ydadE+8jXsqReCUBFQQnB+tCORLgisK2fLfeN5VX3GxYOPsSLkQ1h524OzZF8ggvK/l
2OCHnIL9RbUWLMVLJVUMOkh6xowh+MOhbeltKls2OmfF+QzhuYwq6T8DOEh7JYxjCXctfW0bqtMd
qMmYrLLK3E2uvJsooOXM3Uh1V9NTWSW53hM/msj2CJMUONAtiiByHhgw4xStIVkhNQka1FytFRki
Ll7i9jwP62B4sUs6zIj0aH0iN7xmZQUc4bCOa2hzpxJHIeFGwI/GnrXDc6zCOgE1MSwtdSBKl5kw
i8qrpmyzGQdt1MzR+WzJWVHj92kQjbRcFkQMvqkd1HJ59NHW7Hpp9+k6HUoZXZjexOpxKRAz35QE
9kcHMrtqsE0L6/t0kW2Rrx+VJHUONz8u5eZAHyHCM4qjPH3fLvGWXfZLKKcrtTazKg4iaKPxFtho
tPZEqAnAGfkdRcN3agq38d5FJmh+RGMQ1Dd5b6Y5OzEOCvZTMgzoWbQ1l++oMxyDR8NLO3GaIcc8
ErwHknK3JKjbrbjvMZCiLqunMEZy5dqMl9Max3BSE7owtkmBRmNormxEZ8iviRBEdHWYqVRlqJla
1c17JEKx8EUVsZ5Is0h6Kdw3Mi1isnKgnRSXzEK36Z7gTe+xQGt3wW3sV0LJE8qhOYFZpO+/S8dS
1+5sfJa1oW23o62N8H8hifS201Uj5j8uXcZFaHAWE29SeCHDN9+iBawphmKdrBTPbeU/sRyWMP5i
89apOiXrW86YY3vWUptLX/nNW2RmQo0oMWkBCye/a97JIIpwapcLlSqXdhvG9aXlDCVXbSR+Giht
5EL8KsLRdlOqblDx8WwXy3C1RPlgHv258zFPZB1EwJ1u6RADM8PYgxmF1CTXThCJCV0lRnht8ZV9
a6ye8cegJSPPl0I6r6XY72klJaw7zdwhGi4r5fvFw1Iuq53YwUKSt0sPR3S5dOtGzCaG17GpEO9B
BhCyZXUOHn7H6wIX71/ctVkyDJMdntEcIdzzCq7FIeQF7PWlIULuAc6nc53jMrpxXZzmviqr5Xy1
x8XejtMcLHl0Wmh7EjMSJ2JhAI8rV+kMUJmBKSTSxRonVDiroXmvSJa+r9WVCZXLpjwLfwiqY86b
MJLHGTbQ0v/BWf2Pmv4PanrHg4f49zKC5/f2fdPv9c8/agk+f+Y/BfXxl8gixAm9OhO3gz3un1qC
0P2CUZNIfmilT46MP2o7Ncn//b9s/wtll/w7mOpgT7HG/lNJYH0JCH3nZ4jVJULTQWH+d5QEu2Dh
DwyQTzUXPB0eTsfxyV8KdsH/H9lAC4Fqw76THZ5vQWSStx9Fcvd/ODuv3daxbIt+EQHm8EpSkiU5
ytkvhH1sM+fMr7+D7odr04YFF9DoqkJXn629ueNaa44Z2he+fR7Y55dvm9vd+8Pr7vrTIP2Q5Vfn
pOn/552+t7oQkE6p52lp13vuU2nfXeX2DWF0+4F/eHk79e1h/ue3zerx/vl8f3d++nz7fn27f73q
7WO/48jPWKRCxVQehCmm83l+J4kvVXD1ez8/mN2/9XOR1JKJg8ja3M/cfri7gmZvP9093O1f3igO
tB/4zxNMUfvm5eKwvXi62fr29mBfbg+H7en54XDqnK9ON4ft5nDYzX+32u1W+6fr81Nnd71zHq/P
nevr/cWVs3vfX5/vrtz9/v3I79fm/N8vv3+ZljZ1fKwElMXu2dPZw9Xu5Ozp4mn/8LDZ3OzPHnx7
dXo4XW12p6vD4eJwsb6Yf+Lu6vpqf7063x3J9n+YLf/2W+Zc5qe8NTmuuKiVj7F8macNY/nycvN2
6ds3sEwYxsPbTchYhnbI3+bzf2/ebt4Y3pthns33/Jv3hX35GNjvz4/n76+Pz1eBvXu+YnY9Xr4z
u66u3+/eX3MbtQGz8v2OEJT9cHV6+vj8un+/Duyr1yPjuyC9fVsHy0IeiuVlOAP0yV2fuSdn7vzX
tW2vtuv1xrEde+XwD/aJe+L+PjE/dDK/Deacjf00mAX1dTAeBpJaH9Pw6vV9/3IBn8N+Obz59uGc
scrs08fd3fPl8/mRLzmvqt/antPtn9puetXnQUmnBf2k1O9D8cmPL7kMUx3e4kh593tXP6xNls3B
DNGx8VKlGeD/tTndJAEhRRHs6tF3W5PbX+qE/WmadCeB/OJzVyoNEDtK/DQNz6Gg8Pg/qN29qiLL
U3fC9DzGt/1w47c3VKCfH/lxP22/OsooFPuInanF/vrj4gTHPqMP5g3i5iVnEzyE9svL5fPp5fPj
5fnrtWjfvR5b1R8lK99G5FOjixGZCOqbaBU9LOOJKGj3BpGgWNoP47VJ8BpJJhLfvdT8yZWPua7D
bxCx5qVsjpNtmeAf0VnM/lpUZZfg5KiSJG1hpr1PKKKb/v0+rsthNcg9QLoyIJarSNmWkOmq6xsA
D0D8g8nozup+VJ47tZcPwIDSIzUUPzaFAp5jWpQJ6y+2+DxUQhEXRNNN8Bm81ia/iZxRaOBpIRm+
/b1b88r4/OHmbuF5y0ACdcVca/4tn1aOkZNqgMQMDrrJtQur1rwVqszkyKT8qZWZ/jx7CnO/EBd7
Q1dVA1Ak0cB8rp02HrHOTWZM1pEt6NssnDtDgaUB9Fmk6kNZdKbQQgWJB7W6pPj1dYDY776fEp+L
PUXguzBFNQu4p4ncMjY1V6Zi5F+UaeTB/j6mFEFh+6IiXGSSLsa0DSi+yEFsR8KkuxhaUm9L0tn5
YyvQcalUohIKljfBnMWFB3xchTa55VlQV+GGfDdRnb4I/lTaNZdcqapoUUSmoN4klL1Y2D7v+z7Q
jQH5NdXflZXJKFOsY2YE32Y8rWAGgHJOh3+jLO3kdYrfI43XiZv1krULSslyWkIJrsRj48jH+XCj
/TLjF20tVpdlJTwXTdqicgUn0fiQmgbp4eakbb1tZNRomNL7HDVa2RmOPxUnzLOVUOpraYAlp/cn
RjKstGF6xrHKJaK6jtCl2BSD3g7RHzcCeLHkcdgCsL6inmrJJgokq8dJEIFdS6hhxoPlA0HVEXU5
xSN1t/p9Qv34ERRRp7SOGwJW3F+nLe56cLFkBkbJonzdmMqDYgZEFaIqO7JQv20H8ydQmVh0jIoG
dTF1KTVKEyUHSOgpqX4Wa6pIrkIxjiyQr7Vv/5u6LA1eIfQFKfH8Kz5tbbmHYHYo1QEqdmes9CjE
DLDv5HOdFCOx20Db/j5+32YWLg48rKhDg/cASkZdrPuwESgqlKrRlU6rS+2ivcvOqgfrFdI/aa/7
ah/djZfTefA8vYeX1s5bUaN/5B707Way/AmLPvdDmVC1xk/I75Rr8UCZzHn+rm/8nYKLkd1fmpD0
bsXLaLTLLa6jF2Qbjmz1y1Ff/oLFHtwFihoAzBhdjHVss8lOKl9dy1q/y0tj/fuAL6cRywOTL2Av
VNZzz1kWUQpgDMSmbnpX6sjWSFT8XFd+Jj4caeWHZsCCsyUozFTOlcWY+oXioUZCUKQG6dYsi94d
O+nBpFoJPudcPEXEPN4FxS1Bts3QqOQLbo20dILCQ8ZhAsg195pVPkz9utXQCgX7pOpPUrV2U+FM
zsnyiAg9yMQo0bMVwFqtX5r+UZIeByKvXrGVxnEzia8yH1AU7g0csGIdFVQ/YJrymjfFE+f1Wqti
+chO+UO/Ecdju8ftyjS+eZjlkWolk0d303yyXgacs5/y9BgW+4dGuMGpisbuT1G0Nt/sPy3SCOBa
I8sjcvQxFddd1V0ZST78yWqSvYzaVxEzNoDkqj6HOL42MuikLQW17l2NgmvbgopiA7uIjuyfP3WF
8ZrlGsyWb1aTutVrniFHPVTAWjmlRnZ01LE1j+wy8974+fia+yIRVaEWRlYUwHVf+6L0NByUXe8O
cQxdsE+sa0uJmjOsO3CygBXqxOMgH3FVWL6vPhql6oPxYxzZ3L426vlpnqQwB9yuNvOdQRVOiSCc
eotEEEAVlpQoSlMQuzA3pL/PQlOCGkIh7nwD/9h0P00QTUlBlsQZo6opsdtUAlB3iuGObJw/fTv2
kpnMzrWNZ9PXDirmGIpTJXRunAKCjbSk3Umc8Ue8V6Tl5jiPozrH4HibaappLcZRgKNZ5XXauxQc
K3aWFJpT4iV12fWjuYu9kRxbPKTrWs9k/hVFWtV9Xj/iJnGidr3CdOoNO0rSm6I3VqEqHTFp+bjM
LecWLi28BngPAMVYzC1fboe45bR0Jfy5ZceDRvyiDVJxUYX5vBfF3kHXu+xk4lHMa17y66t6SLWK
7EFCGROQl+zf75vvPCCLXwT9Q5urt7kK6criTlKp5J5NCQak0bcqiCmF/IJiBOuk7Y8t3/mP+toU
O4MBNhAvQIQ0y3ezVpgAb0HNuh0uGuTkKTeBxBCfdHqROV6RhaeTIp4Eg3woRLLQf+ynJIq4VaJQ
4i/zRP86/5rKq8xWjEB9pNnko1ROOBcqo0vkTR8klbT6vblv85B5jmUrGgQeSjQ6L4dPi0qckcjJ
KBbuGJUX0JgfCgUak2eMT0ldikdW8LfNA/jLBy5N5b9n68SvjQlk+YbKBB7oRUazAhvUnWXt1G71
pu4OtRF2HDB9soFaYq5/7+a3vfKj5flGwvDO+oevLSeC1XZVbcUuinMSxEJxWrX4qlHf91RZxUmW
Z/6R7/htH6FFrtAGMjP2LBz1vrYYKvVAeF1noyqpcS/gYkOczRP3934tPt9MwFMogAOmSaxfwVr9
ayup1s55vQk3dSnSlNPUDJP6oKckk6iz4Ga/yYMhLo6cAYulSKNYGDJj5jaRlCxvWxluVZnZVKlr
IBL+FyZk4FLOHHjqWqA8/97BxTDObWmY2RCO4KzBMHax7DueBR5IFBwKmlC68qLCu8E4qvjbx/po
Bc4gZXPI59BjLe4e3jRDl2ssN5RKiTeTFETPFZrqv44b8wGBD+c9ehR2scXSJpXo6/nEuGkFXnXr
FBjpvSyORbJuq7I+cvtePgAIeqDjtDjImGUAFM3FBBwnuU3KjiR0iEDR3BqFSiQEPYQVOmalJeqV
OIYaSfasHCf9ouir7HEqENrbpdaO0SrBmKRx5BBS+FNaJdULXP4sejMzWF95EmT9KsjCpg9sNZTx
lh48U6/33STXWMFGsXUkmP1tGnDtVghkcusmRiWJi3ubgJa+qqBzOGITBGuTciubiuP+yGpa7BKo
g2iFwJGlWMwGZXkF9f28pBic0umuL7ODjFTlqRTM7hEnE3UulKYWjaSZfvPHKc6HMkmPMf9IlknL
K1XZW6EwIUNylSmyYDdQrJxGuXfkXvNtp0CaycHJnoMIVpL1xU6hj1bZwWlLXMvCxQX4Ayg/t+e5
ZDqkeYUnicCC9rfbNlNQAnVg8TCjkp79cDHhG8aumbQsdQk3lqs+op5Ao+75yOKVFDa5T+f1RzO6
RNdQExNLQP785QyLJchuneWnbjlMJjKjwD+HIhQ7YldOO6k3i+syoQKTGgZ/XbdDQBVvjXGGVA4b
o6z9E4q3pfu/ftP5Zs4TQ0XNNm+SX39SajZqmEYzNY8KkZMQydWa8nXlSM+/rQrGl9AkN1XmKo+Z
eWA+Hd7Uq4RpWtJKVGnhtRkEwWUfwRT4e1/YGufQyWwhOSetP7ci1KaQoddI3CKUpz0qhnYjh1L2
H+YKtx0ZrSCrgLvx11Zi3FSEpLAS7vRdtDaHXnY1QzhmNvrTiLEXIrHXaEhbCm4nCPcld1YcJjwp
ecfnHMNNf/Yo+X3Ivm0kfBiTseLLEG3iMfu1M9wJauwPaAZNgHCF8KKwMzD+rgQudUPMMd4aIcYf
vzf67VieG1W5GhM1RSG9lGFPYQOPkvuAS406VJR4EE9gowrOFFXpn7csNhDuxxr6aza8ZUAt1rQa
HN8QuESKeYZJMENPoymJC/evXWIuzDACrvIq0uXFuYyPgyrWOUHmzI/1h6LnyVHadR3K+L1qjay8
/d7c988mk5pA5aIQ+oT8uZiDlH/qNVcRmss7Y1exS6AV6UcrwywCD4F47OMTkU+7+Wuz8zpWpTnP
M6Mf5q370zKOxixShDERHF3Myn6lS3BBNlop5BdwoRFjSexZkeunaXUkqrx46LBxzlOG2QiAgaPv
I0P/qWHUJx0CuEBgp+y9fZAb6TY2ZrDpMI5oQ6nyx21LOC8lBVFlmvVH+v39SCKeJM6aZwIyGKIt
DnUKV6ohSQTPMcQQMYtsTUG6Ru0WUQyXKoSfC9nspCNTav6GXw8LGkUMrHMy8e5eWlECKMhTVcc7
xsM9a0XBVmn3UTQcaeX7WqQVxleWFEIzTKmvn9TC7bImLoi6puqm/hRcEdFAhJNCjk8NE+vIQfCt
OW6UmEtyFactUpOL48ZvsfNpTdQbVMCLmzaN7hJFVE+QeYVHdrZvLTFPOAU+nqbMmmVLZCQtqsRk
HHW8IdtlekKVfSfFV31V+evfl8W8uL98KW56LAa+Ea82Q16+oHD/sdRJzZFDyUZ1hynz0F3pQNdC
fHrxpPbPeNEa6qaJGh8fTRjA2XDkwv5trsxlS7N03OSRbBH3/foVxWbkT207zYEPUD/UZmXtkfBk
4ZGvd6yZeVv6tAzjsIO/JGA6JvhZf+g7tfDtManTI8vth09HUIPSrtnjWzSXj5xmqoc8wlzEGXgy
vCupRkVzMFqHQUXZ/fun+7ayGTjCuJI2X6IJUi6mv9/it8YmpjmxVQHdpYJbeWpypbnyYAHotmCx
xH9v8afOzaE0ovJ8dENerICkVivSiigzlZ6bg1AoWK9ZYtrc5aWp/vVNSu9Yb9AP50e3vCxrG4U2
SnMTS58gagv8uoT8TFbDY0/7n3rE9kS8WuJexDn7dVZQFZylAkFYqAHi7JChChDY8N8ZRKeUfONY
dPX7J2OeYwRNfFXVCFksjtoSvr1nZiXmdkBP4Mi22Db5hq0W6kEZqO/9/XPNU/rr2qY1cBcW2xA3
d2MxQXDpxmHOL1SHTJm6Bu443vZJUR5UAglbHQTivVJY5uH3Rr+PKI1q8wvf1Li8LIOaKe/6DtMn
leNOwZWwi6a6t42Z9bfSJgHdz9+bAxzDY4txnZ+WXz/ggAYJFK+sOlGrd3s0vvWsFpUujFRNV/+h
qTlSSekL0eTlcPr4awbJ2DBXsGcc3U4r0VWXglasS0CZR+6Z37crjrZPjc3/+6ftSgoLBPfNqCLK
6Pp1IWcA67Py77sVu5BM0YFCVQpnzvwxP7XCKT3KoNxUp00NqpGjpjIOfmCYKLJMrfkP40flu2xw
oyWs9VFq+amxKUReLreMXwDnAMFdIq7EUBVO5VGfjuzCP6wz2EXk0oAqEHZdZqAmDOAjOaIpyWjr
q2BSTNQIsbhrw2R0YYumfz7D5lAdFBsQTfgKLSk2mK5VSpjXqpOHDQquVPRPLCPN3d8n4A9zgpWs
WKxplUqU5dkCGqmVpSpRnX6SJO90QCWUbkJxEKMjJ8uPDekqxT04CLEzLo7kWrKKHD8D1QlDNbrI
okTepm0U/TncxKCR5aLghVwQQbSvk28IGjm3DLqTYn5m4ykXbKR+Go/Mup/6wr2CR++caeId9bUV
sWrrgTyw6qhFXXf7wTCncFuFsXCknR82Wz4Lk469dq4UWmztFX5kfjNFqpO17Q7hioTBNFqwbC72
qmGiQdUv3d/nw7w6F/s7TcJxp1pIZb4v9j4LRw+tR6PmFEMfr4TMI1ulCjdhJhyrIPmpJbZzdgqL
TBmHyddBRLEeDSGheMcXCjVdDxaaW7dpMZi2p9oMH3/v10+f7HNri4lBQeAU9QM4V00wc7JQcXgY
Lb9e/4dWiE7MtzRR5K9f+yRW8I7bUVfw+4vk9UAWeZ+UUX3kfPqhL/N8AF/ApJj9v7+2grmElgBI
URwD2T6SkF7dkReTjizYH/Y7WqEmQ+M1pMJT+9qKIviIVDpakSx5xFCtaN0CQPCdp+BzHdRddqQS
9Mde8bYj9k1qgsfD1/YyPdb7qJp7JYzGRWT6gZubQ/r3M5DZjVRCI0sM6GyxdFuEggHl68yDwZC3
HSJ2G+fF2P3zPFApKgadNb/Qv2WtoiGKRhT0imP1Un1WC4K8rfQwODJiP6wgWiGlw2BxJVvW4QdV
ZXikVnHvkKbo1oe13G6qMUyC20QFHXBk1v00Hz63tvg+7KdTDawJIHLjG6+cj8Wq1X1qhMua4ig5
q7sjgzjvboutaK4qIbJIMBac2zxhPp3tcmtUeV6yZAszFtwoNfVTjF58pJl9vrJi0K/YMQ5551ZR
38ir37/gD1uvOpMRaZaHCdmFr43HfS2YZURvjao3vPWk4S1sK30OKVgLJA0GGyUrli0Y2H0fGeif
FgIVO+KMQzN0zDW+Ns2ECsD6y4oz6YjEB6AJE7rG8I8VNeRMOCYNwmbsvuTntUUPc7+rVFjnCuUL
ErSZjJqB2kR+/vs4/tiZT60sPqKZWkGshzjM8NHaHcEO7yQ0IRL83spPK2FmnoqclFxitMWQFZ5f
CRSZUCUsZDhpABrCyaEnD/42y8bbI639NDdm92OUghKX9mWlSQgsSINLNu8hiuVga91wJne9deb3
ReRWunXR9aJ/JC1IAmbecb8sCDZ7UkAGIjBCftYyF97w7pEnbACoIi2bm0Lyyv6kUcLmlKJypXbl
QivBrsi18KhkeXKGiUVPBchYmOC5pshYxxY3B8TsTXjwI1BGINWk4bStEXE6baWZYM8VP72OAYcp
YExy4ATwyeCdEkxsCqcr1eAa4EuOz2fT5HuzEJLK8U0fk89C10G+tMIg38qlVj+mTTSFjuRDOnHa
JpfXvjF51HM3qvpP5f98FuOrbLqxYsyEQShWyCz9At5O3BpNtw7QpN+kXSdtq2Cu883hy+9EkGlv
lmBJ2yxVvGYTl150qoXAuDf8s+U7Qa1FFxRUz5Lksk9OKqjK/qopoafnKilVu20pWLCBTeendVEB
bsfHVTDWY2XIpR1Fkf9YeiLnnOZjNmDXYqTsR10ck13vtSb5WKCIOG4BG7+Pg47wiB557Q1pifix
hd+XwKahzsn2BUk6tHkRjYhLiGQAh5FCkINmPcGt0fNxLU1D/epLAtByra/jG8tMlHGbwdq6r4Qp
u6KuXo3tNBTUm07JEXfXSRPu2wJmgBPBQ4R4UFNBnPhTbNmQ6sBpg9UZOhtQinAJFTeCJEjS02mC
3GxXpV6bFKREs0uJYEJdt1ksmHfUelpujAYfemQJSj8bxfjw0FEC9yeCXEAGMwNV6cGkB+HjKOnB
oyKUAmTwepC1rRCbbPktVbhvNQqEUyKyDNpYV/mZqJVDZXvi5J8Kfo8FnhIZ5nMEyECGRMQLw2nI
gnBu4eyAjY6aNC8Gbjho4sNYvUfLDCJqrLWzxGv0p5L6SmOfd0XQ4ypglJex3PaynVqQDmxQCPXB
9wQYjbLqlfhr1GMxrCbd8CQ7L8opwmukS81VVxfKVgsnbG/ZXOeKTvgpuMrFNOYosals67ZIX2J5
SC6tvstf2yCx7sFdRYMzUWaw94sqfZIKtb6nnku4DUtJ/UfUD+QLkB8zgrvQwx4zDLzrg1AlxqSH
nTquoBvBCxKVVhmcLOhg3FgTvlo177EbsxnxzM0zq7msu7AwHGJXpr4uoSqSuAj0ZK8wgd4DXB88
d/CFWrT13sMNTI8V/7rjBXTTjdb4IJhiC3GnbscWkNPQo5xXTRhCAWz6FWx8LV2Tw/CjdU4MCbZX
F0wPCSduv8ZUsN5wvRN6VE0xpkmgGyGh9Ko63SGFKvc+OY1wJSiF+joaHa4ChjQY8YludeWqUgY0
1BVBFEzfLG+E7eNX1kEIrKndiSQ178lpTto66xThrIR09yRk0dBseTllexGoB7wRndBiaJqJusaQ
3t/GUwn6jYK0mRqUiG28Fqgx77a9zNN+PdVTcobzu/aW6OZwwOFlwl8+6irZrhiCGmxRU4muLE/J
jVCawZ3QqeqF3GNuYvsI932KmdNGd5okNJ8maSjPU3xickK2qW+tqJzLtXUK2GvXKcNgOEUtjNYq
xHHBxG1uMMA+6V5V2WDWssiVSGkhuSEgwNhpnfZCWKyv7CCahjsOId3YtPXYgS6U4NWsJUHWJlsG
FJKtBzOOLmUcAkT4E5p200od/h2FMgbARJuqPa+nFLhYhw48dgrZ8FUnBgAX2yqLXnJ6gII+cN5S
EuHfN9XeEAP/NWygIdgGhnePbV3Xl5NS+Fd5lglPMumg90mPsGsswe+SB5bSxGXixFAcEhAsTqh6
2VsYctXCMGpKgotSRJNF1dM4XkdpSlVyU0T+v6IP0/eCqYUvA9em7kQaA1ydBpAG9Lvp7uSmBWCp
QcOzo3qIcCCu9WciaSU+iG3an1ODKr17Q5pdwJ7ThpWJQfJzX7Ko7TaulRcrhTl40pL7gKmHcdJT
kJSYnOC2ZGz8geSPGyplnu6aMGz/KZ6KBVcxCcMLFfODuLYY7zMtAqHD0KXMWn0qyjVORZK48gbw
mLbkC4CHTMHq442cht1VEHnCFbWBwvMoTv35XKLy1OdexxkBhOUu68y0pZwvxPBchgSgrIdwIEsf
aAO1OOpUUvGWxIG6U7K0/Uewobnph5bJNgNqrkWQtP+wgOFEgDmLb6GVSOWzr3cjW2PkcZJoUipz
NGdJyLZcB5nTiS3wRLI03h3MkdmlY/qfZ0fTxOmVImICD2CjViCIDQlOpTEWFJeVWjevHa4r22H2
AoFq5MExy/hwzLfZLqSo5OaGg01/sQIFkGpVS+C4cF5/LD7sRhROoswxZhcSYaj0J+vDmsSPiwr3
lHa2LNEUoXuSYoxAcKaaPU06FYwadbDJafxhehIYvdTYI/6kjM6HMUqbxvFt/GGXYjUCMDK8tbBR
EUt2Pgcf7vYu+TBaKTx+qa19GLAA5cCMpfgwZgHdU2qgTbBmckeCPfJ60n3Ab6YxQSaZYgmrFSvs
5GCt6kXaO+zv2p1nTtp4ogttew0i2TJXvhBgzuqh85jQlc6WMl7v+QocMJxmlA/TmcoM8nxTjimO
NGo3u9PAbjTv6w/PmgZD9AoiEQhNW/3wtRnD2eNG/fC7yUqrvR1mE5ya6sQK10YeYwxLbQ0OjxTz
X9Jn8n1ZYqOjdmP0RH60uhCgyP8bZrsdIZD8yqHUBmAYuktP2nDuR2dlJuDTU0RFLNggVYJz78PN
R5bbcFx7MeDgtRzqEWA38Mc3MXWCottVQgGESupjUEoqVkEt9o4vRQPI1cXPhwiEWA4mmw4GQyLa
Now3msQbN3oMPtLRat9DWPPhTYRaQPJMOP4s+QiGRNeE/2QrVg3bGspYWMddnuePFoHQ0GUtUMAY
UWdbwCXWyeZttdwT5MvYT8iXQnqton0aSLMhhp4zQdTR9PR9LhT5HdWqU+zGBIGqVd2Ag6P6nBqr
U2yxQ+9kwLysdfsxz02bChfAKZOUKfdRp4kt7kZT7uMoDzT1sjeVQXXQvSV9aZPgs+JNRy2A6g49
cgxuaGylBnmXOtF2pLRrOp5EYrRvaz8E3JPhZw7nPhTaAiIw3CphpfZNZjwMZerfGPFQ9Q6J/Cr2
XezJdH9LJFWY7kyhKvWLhuqvaVtk5ZTsjCxBkRSHLTcMLGdMOdkLII6FVdvmTbAZOnGMrwIl6HZ+
hPmU6yuiIO4gj/ryTku1uHlVAy6aeEBVQoxVFo+DZNXmaTsS+2tAM/Zw09GiUK5leSsBSI7vBl3R
hTs1Rjb9iMdQ4Q0nlPyUAElVxRutHYXgaX1aSeCIHbYUtb1OuOO0+6ELRhVEDWelaIeUfVcr/mwl
Wo+531u3U5oge+i1zrROsCBQSCNx7fGcnmqx6DrHYSW9NXs55qsSNIr9e6M1gfHCADXFhygb6khk
rbRJyAGq8Wzg39TMba2WHfZxECpFngXUrttxkcLiVThLJUeXQargmpamIvEEErfr0ODI3ED76+Mb
qeTDnbZTGug7I6yrbhPljQdZrwyN7laCfz1dAtbRpWLrw+hCGtKjDg3xPcuMoHszPQ9caBQWfbYu
sdQTkShC0r0z5DpMLsqZ2b0ycK3RJlcvNE/Eq2ZUrHXX+nX41BRUYqbci3i6SI6htk3gQK2tMJ2C
ZbTyW8pgb0xfwa6Z+v5OdcsEN+brsLMKtcTIpxPYEfw8f6hbkFDcFAIpXiveVHHb07X5UQYdkGEo
Bp+G+Xzhtiha8Eu2ZXgleBluGPV5IWYd6wepcVKuuzztpj0Wuab+TgyCECDIIkV+hhFcmWe5njbd
oTATTdk0VZjMN8e67O5Q9RrzFaBPk/F+lJoOdrZhtF51kU4ZxSPATKMctmoSVDz7rDBvXsXYjLmu
NRSdErXXgvM8QkPiQKdJtrCFumkrR4KG81An1Zg9B0KZJeswAN97atVBSOCrj4zuUhKHvOLupLaP
Roeo9kKpKOGwlaoS21ckxVq2MrWuux8imW3aNHq1dFWzglDmJ/j1UK4kZStlDCGGE65QgxUorD7b
tGUgyRj5NAavCkvVKnENgnQAKSWF4LxWxBLLgmtdOXXGu5cbknc+YLGtrbtxUm4hJYU9xlTccdZt
E4f+IZVTQ3Eb8OLCnjpVxL74CYqpbQlqNCCQiTr5puEjZmtI9ykgay/KoI9aiaqfYIvcK/hlNo2R
b6ZyyHHbqoFKAk6um/QsjkD1n/G05ToBxWfIVr4cKO1B59gfL4YYF7AbPkgq3/dqnpFnBxEJwxqP
xkraWKhFw63fxm1ih0qvCOumr4p3TxvqB8mYJjjhQtUaW33U/BSfQlmLTjq/9w+WFeAn7auUkTml
qPTJ3hfKOHfCwger0FJ9saM4UIEAmbY8pUhrCdIl1LcRhJ888G4tYN2y5WS9p7utzg1pBim21rqp
0JMkTc6SHaI2LsrZCr17GcY4sy5jhCfeS8h+HewinpXmvoaDFgMoI6KxDyNxzE4DpZa1845fPJ0L
qtz3Zym+4Dw9raRqM4wOAjVx1ADh0EkhDkz8ui9U/TJINSOqaHNQDC52k5/eaS3+iU9TVA5v4dBr
WnaSebRzAO82eg6KDyldwXgVd4ZZYU5GmlAzx9sWd2dIfL6oxP5JiG+adKmLSXpHuDs3VkMrepdq
kfFQD9vMW7VFhHSYkYrefdaStQIVaCrrIBsKyMMBCE+Xrpv7hABss7cqkbd7oljqziMMbMFF1tpT
Xas01gDo82xVaoEf2FQLy+9NL6EsILrAkVAzkP80EJO8wmpjuIwMxBwsmwTSeq7HYNzjOveDNX8e
Qg9Z8LUH3rf5tJnaIbnFCiOYVilM7tQxy7L2bFVr1NMx8nNlleMkXW/qWXJv8/pI2k0tsGqoWzbk
YFV1sfE+VdGmG+W82ABx7U7zVjITu7CC9olTGTv1SeohTGFWWwr2EEfx3shCQGgtJ26/CuWiXEll
J74odZjJJ3k0L/BKBKnK+8ywwjVFchhnQw24of6CEAJace/QBAnBukDr5cqJyrH7h8es/joYfoZT
eTdMh6JJRwJsolSeGZViMFMnWbtvMLbHOVdDf1IOqTQ5DYj059IjWbouw24wNzwos+K8EsRC9+05
mQncOgnHV8OokVzN0FEdaruuxc/alGqnsuVhEGANrSWuNDHqrgmPlNJKjaTqOjGVSXVTeQoHpycH
cjcJSoLuq0df5vZoOB6hWgI003u1kp0xjOsSK7lCfC8HvFJXg0TlgDP2YjNh9yWRkxSqqHjjwyWG
PY5C3jnQDvwnU0sEogJq1QMPt9ToQQoBYTuG3HBq+laRPeUYTyjrohNGGMp6Jzz22QTPE7B1LEkn
jUYadzUqPtePiBdi69R1Jkl2N3QSQzzUKnnkLC9eDCXKU9cTvGBltUP6VsshtRRd3j5IfdAaDiVN
Aj9YEbiVB7wXbkFJ9LFt1kRC3TpTmbnWoIc3Ik7GOHc2VGw48ti9BxnRHXjp8VRsrMhXXysFjwoy
E2l/oXgDIhqdazGhS7OBukokst2Pqia9ClrUDrB4jfZG6tE2DPGocLEg9G6c4JJqTY7WpoWEe0cf
ZK7V+/lrhgkoRLu8Ch+yhgDSTLtHXiZE4pRxCKtjvoKF2D16ZizhVGVbXDRUqOex2SHsTWRjPymV
UsBO9iPMVBWJwBkbS8PrN7XyR+w2q9xRPbKSmNQleBYKSgONMMaDfXKrXmCXlQZTrEgE+KbMBttr
RDKrsa8cVPEhloPT6AHZK9nIO0+1Zk/JSCiwjjKVS25BBaYcpkdQn1thDbx3oGU1T30ANCYHNroM
8Hxu00h+vI1VPGxs7EAifVUVXvgupK2sOZoZaQ9DjJ2H66Wzq7AaA+Rz21wiOlyWXRWcd50XxiuP
La0/C80kYfeB2gsIvSpkLlxxUZxyScR0LoCoKDlwfqd7VcGiaf1/zJ3XctvYmrZvpWvO0YUcpmbm
ACBBUlSgJEsOJyhbkpHzQrz6/4Hcu9qktMW/q+Zgavd2tVthEQsrfOEN1tR0PWbsNZskFV3drVBX
xrmD0pL1EqJaGHlgPXN16xjA+fZ6g9z5Og7L9jtSx+jEWn2lxJ7QRUQ4IbRWuCkQlwGONGLvXkSZ
hXKMoWf3lZxN+bUkRXa6ViMn/sZizCbP5q7Fb5qMaIOqb9Lt+hrZzLVNlb/g4CB4gCKFA97KKqs8
3GCiUM1rxGCDxu8wZSLXka0CDxQxVq2baDXeCNTUe46iYnGh7samjAhdS+XaaXJVdutQNLqL6BJ+
jB2AlmItSU0sVpYj8NEoUfJvtlJQ6M6uKyVsEGKBx0mOpjUkATsM7wY6NPdOnl9Qg6qrFb8eWk0d
By1KJU6TKa6ORrC6knslb9aV6vTTSkUbPliptd4HKzudTXndG1P8M+9rHBvGcdaiXYbGQ2iuSFP6
8b5Birtb7D+WmlGrWdcgvkhNTIi+L4hg4ohcESfuq8UdaKPNeN8giU/IuBKa2t+JztIe2B6N8JBp
NS7TplRwipCy7hplFYoYUp72wEwkeV2iehyulCFm+1DyekgQaldZC7b8NYAyH68dBD7RD9FAxqMZ
jHjpJlZGfnpMiqWpOieUwZXSMka3iWKczOwsoK5LqUS6b5I8DrncS/lJCeJFvpKyTLSbB5GNm5jW
h+2qfVHdjAUlgCugV3JHqtBNCG+pvbNPZmSC9vlAJO6R+crFthJGjjE1HqCEOXZrPyAiKnH9VUty
OkMaEeEdXY0oPzSkGdexRdi/snSJMhH6wE8VdjFY+4h68QGo508G3UwcgLADVSisxdkleuLgK5RR
X9SejOgL5Ty0ddKuKbbIsxsxFxqTTEFpam/GrsOiizOfoEgeo3TfiKxGkNU2iXfpNV9wcs5fMCRG
UhP8HAAOgruh31BPlbZiXFSGy9FpqFpJ+Pn+omj8I03Gm4+sGp/G/3wqq6mJw0j8z03/0oBPf/nj
6nvV/uF3xfN3EZfFfy3D/f1dx39t/+f17+FLufouvh/9Zc0hLKbb7qWZ7ugEZOJfFofLd/7/fvEv
8cVPU/Xy3//xhKKRWH5byMf6XWORNQLCCJoo2FW6gFAqAM7/e53GB3huL89/3Ivv4qX94ypGZ/GP
GyojE2rDf+za7Hvx3J799X9JOlrGn4DdFoI75GtgExrd7F/2kICg/yREQZ2JmI+y/iK2+Jeio2r/
qSpARCFa0UtU1QWN0JakkP/9HxhHanQWeRi0aYDHQgH7R5KOr+JWfzcPF/I9+Fp4XQs7eWG2qsdd
ZbVr87CPTVpcPSq33BDGndIm11U776W6fqlzsSE5iEhZM4FOTgh5PYdvRcq42CCtm0J7/m2uD7+G
/vemjn99IJvnBwJE6cU+ATcNjWAnTn34NSfw9aUQ1fjXP1KcRVZSymmQd/Lnj8d8pQn9PgvEToBk
Hfrei0iAcooAbjUVWXMp1j5NprTHmmKd50PzGE4RnktNlK2bmnISmMjc49p4NLFr+fgDHBM3dCh1
IE+sBe0P9wbTx5O3kEdFx5SO9h2FyqV+6Ua1Nvk6qY8p7Wg4o8wfa9eTKs+7fzqwgbANBBm65LSQ
laWn/RuYomlDsmU6RneqKaHfbaVI4bO7UFHv75128EkO7g2l2talfgZ5BZT1uG+9yB6BT8FnxdJA
9yD3cjx20utQCRHYuyXwc/Eica+uvu12uYc206Z3sfG8dtbGtdjaK3Nn7uKNuWv25s66ltbRyl45
nrOGYcN/X76v2jbbYivcQ7MV/Cv5/U49CFe4Jt/41HtPB3NVbOWvzd5Zo+3El5Mfw9fpkO3nzXg7
3hlX4a5aK9fzdXjpPIy3w4Em7HQACuRKHhURj/h73ayfDvzSpyfBv45et2KevHh1i6uLh5uZDwfF
G/g3zZW2xGUreSNvyrW86f3Gz38mu3otVoPnbJ2tsUo25bYNXWzG5mf5WtlNd+PNeCPt8725ti7V
K2krb6aLwcO3yCv5bbS8X38/0Oad5Guus6W4dU3vkt+EiLH3c7un0e7anrVaPoazqrcYyWwz7z53
Ew8jhF20CTxjZ15HG+dTu8Wm68wafmV//r2JOJKW96lCiQbaZGisp+P3GTsd3tOQ/m791Q3imsqe
AsAmvO1/kCNRBYlww6vWue6O+3kbrrEFW1NdcOnfbVEA3/Ct69pL/JfN9cXkRm7j3U/usIW75SGc
41K4WacrzAs8ik78N/5/NdH1cpHlROZtEG7x4BwKTK/5O+pLQFf8wlt+dnsOKragRk6eE6iYhRoL
BzuY3xPsCqjEQQQQ2W9H7Hs8nM/si7Gvkx0Szpshxvu6nFBhCkP7h5BFffnrjzy6iLo82r3+rZ2G
rxjEtJs6j6mnINW3jgs8q5SR5MLuS4deLtXNXaBQZ1bH8uL1DwB+SGujcmB17FAZFJvbWBwNbCN9
L5Thhp6JfBHwoi6AMP71R4FJjDsHobX6+7+9fl89dvaZFWAcH2OvK8BAk8eBKbVoT1gnMxPA2Emm
uEluYQBeQHDA5yi6S0R0aecvkhD3SmCsIEpea5JyRePzvo1tf66B2znrua09db5I5Ocw0i4Lffhk
JcX3snRuka++UFJn3+Xic1eOXtAOmBH+iHXs9wSe4wtrcWr8mA6pU5rEnY9gGey1ojkH9HY2dbXg
pOZoY2oxvYfxchSpn+gxCuvBuoxucKFYC1GtgxCVeosusNlvs8BZA+Rc6brYJ0Z8o2XkCnV2pxXF
/SDKiwGlpo/P4ZMb6HXqoDDAjYQRb3PgnkCVckB6yC7jIo5lISwKCqS06QAryT9lYbX7WGwU4zAJ
0x9D5xzX5nRwXhlvjCvQouPlcBucXD84NLUGXaFgrURmhQUNnoIT8vXuyK3hYi7+oIy3EeLPd40u
rRw+3JmFc7JulvCMO3AB1IFoViDhHJ8cxtBAzRyM+SZp1RfKnvSN+zr351C9CUJsaUjCDXd2aDk6
Satszkz98eg2uheQ2eEasZ0XMalT99kKjfaw6Az5U63A4Z308A5QYbpXOoAVciBlPnYZPdKn5VVZ
lbt4jjuE7UqfvG0fgZe+MvXiO8iIgtQSDE04Vk906dpPudUkZzjV739SJAkgx6GMdgr8LhZ12ow4
AmxA/BUfWsPLZdQFYs3aF238tUuBjcR1scrmzDizQF/5GX+ferbOr9WR60MCCwLkoiR4/I6UIW9s
VXTlbVZ0q2wYgjWMn52PGkWVbzB64PZRQ32Xp3N7ncfYrGHD+TCxaPZhUePqhpHEpVVy8jeR2Pc6
MmtTMdwKinybpoG98/pXrIzqtaEPtLcmK94ImaJsmGfXsF1v7FpPbi2xWHaI6zkfpsskvHDo5Nzj
INqgyRaOYNIneRWNBlZNQ9FfzKjsr+aiFRR+g2vZ7En/J+3hdf38oyzqU5nzz3Hu85rP/J0YfZho
HeVQ/zeSpoVx9+9zJPelybvn77+nQcsP/JX1mDrC89w/pDsLR8VccptfWY/El2ywyfaic3CS9mjq
n2xEJHaMRWGB/cgx9Ffaw5dY9FDWqBsiJrtohf0rXfwrpWDSyENJNN9JMV4jy7/XMphWqLVQTaC8
I7ZjgiQ+Xss1KvZmBabGH5V0FxnppgIMOsAh5r7C/HI1GneIsKz6dLoO7XSb92LDhwL50uPTqVwl
VropJYz0psd+Tj2FqwszEA/fGcoG7TZAMsWWpIsqRJxDe9bFN6gn+JJ1W5QsPldp89B1hR/QPAA8
vFVQEyoGYHilP1bzSuB1h5G9GyZiE4noc4iY4GjicFICoaCggXeZK5nahmbHZbpLNGfbmEPu2iaB
JZhHl9LHgrpOPnE6fAmc/m6OIqISaZ06Ym9iC4vrn8hTKvQUZPAK/m0RvDezx6HRm4nVjicWIG5v
5kHb+KIuL6oJ8wzzoHfJuq8N/+ORlivho1d4cmVUdZVGY8UrdNSDpH7tlTOCbq9kneMBFrU4Yjwo
m2B6T+V2agu0FpJ/jW+HVzG0p9y+n1M/VQLKazhafQrV0nOqwbXr9LqK9lqZ+6lqrpLkBjUSr1nQ
jVXqNouflmSszP5zBxZXVh5HFk6Es1eL6SEeMNxtpbf8LlFPl5T2XPASrqXdShPuVADrEgpDVKXW
U1WuWwAb2AyDsCNrkFJUrsibCkyWjQt0bs7cySeVgWWTMAELnWnZx0sV4vhdQj+CRjD0jQ/AgU8c
b8anJJQ9pyMK67cp/QOcVnSLih4GMQWTkqmBH/DxPn7RJ/yCNx/jJKvIkdI2JyB0fgKCi9zDpQlP
4ZbavKGeWVPLFfbmlf/2xCelh7LSewdvWo4FGs5Uc9zAwEhVPvdEy8H4zjgmwjavytmnQHEnaio0
tpjZVv0UVcYukQM3QwNUyquNFH1unEtzaV/pF3TC72bpuiz7NWV4FXTZDFiqqGS0rilt/1ggaR/P
9nGE8a+X/vdHOwlDdeR0+jbpGh/1LvpDFlAczMo6GVWpcA1gYNObiCz04d3Hw77/kv8e9uRAdqRx
Cqqel1ybGd6RWDSoXOFV72fBOWmFtwfHsqz/HurkiMJuikZ3x1DTSNsAT9ww//bxw5wb4eRoirpG
hibPCMP0rbE+td2Zo+n9yYJmaPAUUDSXr/9Ws0GlglK2xSHbKTdieuosVkdouE7w9PFzvLsdUPVD
YJnijH4abcaWcMa8ZZya9MfpN3Q55fn+4zF+qQ292XQ2FAZjkS7RTitQrRFS68xZcVgnc8JBQJ4W
AL69U2d5JVJQOXbgArxwgYr6sblvDZlKOR06S3sc6blRNP+pkqPFA9WPpkoWtsFDD+QUe+emBfTB
t9pgOtKg30qZcZmPD0mKkk5W+GBuAF9HN1KGYG+XrhHt3MjVcygGXwZV0TnztbCe5PpZ0vl5q7qQ
KvlCoYdGD9ymJmrQvdIzvCNBQj+3+oNSYlO7EwbtJT1d4SG864k/C4vdXbNrJMTA4sIPZ1y/8C1z
52oXjKMXIZ4f0Fdq5sdaUi60PtkCcd6KYVNVdF7a7FotXuSLWCl/xI3109D7R5PcmVbhnbA2Qr0e
4vG2y6yfYDAA24B5pH4ZJPI9XATa7NFeMHFtRHuzbBA6xnirc1w9l+mcWStzOGDs7ErDt4bkQdK1
jTEYGzpnuLylXhpeq3QrWCKHXKTX+L5epvVzRwgxb61bUT+lSP5zNy6PMBSGHygzWBBIDt8L8ymc
v3X65yZ1uJy+G1gpBCPd3qlb6aOzSnH2nKtmBfd3LRxc39CyG9rkah7tfTcu0pgPQ137lJ4vTAdU
ru3SRIPAk1wlEw7oorxclosUP9cxHFE52Vh6dMfrWWHa5XXcFIsPcFgal1OkPtvd6Ot2cA+PgeKR
bIEgUtJL0uCrEr8BysvDtdYP2JAO285qN2N9H0T48E77XG1XVR2vO3XwKHztcxDWukTb29zKueEO
y/VAYzGB1WCVSFWoBt7CDTBoibXxQ8qT1RRxjkteXD+PfFOcYzNZTCsqQ460NkMgEtBWaqHvrHCP
CB/95miXJN81LSE4k33mvKDZ14srXf4VEeALn0jdFlEfr6HVpsaIcVTaOqd5L3oHbswNhncr4hBn
alctYZ/ofixYDvAxjnpdIgIhH2S07+Za8pI2ugMzRnoLLrLKV6Cgv9Ci5/bDWBXo3pzmqxIGAcrb
vorARwDGJwvUKyfqgbOpvlFm142lf0/l5FuszzeFWV6X83DXDvZlTigr6zT0wgvLMIDDRBvRPXW6
42JN+KhJ2SqwHvqa2CWqvLD8IaaXQY88GV6QPiZb/A8IhCZMdtt7dS7WkTx7GZDb6NDFDc3eZyXQ
XU1wHyoKcrn4ugmPwGmjDybzUG0UWvKA1a5H5LKUtMTr0EOEYpUA5Myi+bLK0i3o531egx1Tq6sx
LL5V/LZOVdd2eVMisQAjKlGQOQ/FTZlS0sMZ3YaThEiuH0sR6qqPmUHuUOfbTspZkIafVt8gVR2C
TltHpu6XA/T/sPKESK5s+x6P3XVAwi5hM9ePAQgwdd1KWPoRTCIkYYbZbZMbu2EAdjot7m/jOm4K
H69Dz5CDR01vtmZirrDC8Wdk94oIUE+81uvx0oEWi+gSIZrsGlVeAX5nWebtzrFmV5ry7bwIzmKq
uzxhaot7sx03vfqtH8J1UtwbkKt4OTizt2VxAP26i4r8m91It7FoLsY2QDQBHECIALp0KeF+h3Wi
287fEjVdAbbHsZ4eydTQqab0HdyLqvQVBlKqyqdQutODzG9afasF3W6MHbZw7+udA/EmdNPSWdvy
gUBzpdXQjExqwhJomTzZhtIK3sQlWOw10nKbILX2URN+pni1kVJxmas/5RGimnyIHBAjfQRsB2u7
EN5XeGup/bVWfzPU8K7pxl3fX1V2u4LYtgZD605q4TdZBn5tVyymIVm60TjuhmS8hlDz2AQFjrHR
vjH7G8XKr+Y03XYGfDlsKlUp28UtSvT9mZLyq+7Z0SVIUrvoOMK+xPvtjTARFuAAI2n+Y75YXiTA
F2EFuwZIH9xcgXdmfl6QEqrIck44XnfI3sr0Mexon/byFXL1NPD7gxQ9Yk955qO9CQhPPtlJ+G2h
qJ4RkDUA66C7NMGNjNuzmsyu0T6CbfadNveF+IdaObRDj+fjJBLXQCE2U1s1vjSmnqM/ii7Z6PBH
Pg4+nCXWezPtCqRaVLYALJ0KTUZWu6j+pTycRcW9M7eGRLTdiUMnN+tSslb03tfKMNwsAUASAXSj
JAuNaQ8g40vIq8g0kBs1jq4pRfm9CqzZANaw5OjRQGGedaV3+oNeaySN4ECNaaXxW2v52YgMdo25
G8xHcSfiTwKGwEg3IW0VF3HwfquREvZQL4PGM5AzlMt0rehfqmCt6UQnYQv8UAeJCVcrMjbwDK4b
TRx0a/Zt7SVOw0MktYdlz5lK/wgA9AtEoRXyNYcMoCI2KVdBX/hOODxGprK2neG2rdRvQz55VnRv
hjPGo83o5xMleomCWt9tiyl4nAbzSwZ4YiY1kanbSWBAQDTSwEh+QraBR4lWLPYIokxXbU6gwUWi
JWzo6JxQ5ivP+oM395pi/RYDcwQGzSRny7K8ljkTo+Zel/yljGPP9mXPHM+P3UXXloD+7gPnTGS8
LPrj0ZdC/VKMMmGx8cdxBN7W9miAkW18KCJt3PnVLrqOQdAIAOWvS/R/u7h4FT+hLl/+FB+WIDcv
5fV3sHun3/R/sPqofVh9vC+zMi+L98AYyw/+qkICa/iTjgp1CrpRv9cgFcP4ExE4DRUBciXUOEig
/kJeSMA1bPrwYDYQpwacwZv/F/JCoTy5nEp8CXFfqgv/DHixpLR/ryEUZCmCsoQMwkz6Ds5p10HN
hN5kVh4fAEnXW3Qciq0JKWMlOxl0CrmmVQozDBBjka4bJEoWgl95KMYi+QKa6uXjk/D1pDv9NDY9
O85AjKFQGThe0VYejkLHmewAwcf6Euiloru5MWaftDILXgbU63CISPIrQx8lbibDCm/zSajPZhdo
w6oN0sRwA3TuH5pKy2E3jgPwTZzTC7yl9bhG/25MohIaQTGc2Yuv0ounHx3oBhpWCOa+9VTTIIaY
qTrFh0wWmCiX/VB9avqybr0YtYuDPUWVTam2wp4e0NzdOBklXdvQ/GGkvXoNjlx96Ct7/ARrfzZc
3mHzklGg20ijGdxOkJx+qkEfPxl6ND9MoLHvIQPf4TQtPX78Do7LBr8WxOLuSrXcwSjgTYMlgngD
pjA+mOqQ7OxQh1WLhKr/8SjHSf3rKI5M/Xzxn7P456Q4gbKUHddijA85jKJVr9Nhrsa63mN2d86P
a6lDnLwYR8ZXBN8Ueopv5Nn6NHYq2+SBpLj7mfUY5Aiyh1ZSuAkd4+GfP9fSOqSQgPq2ai9X/W8X
gk3vS7MbPT70SDXvwxKGlKGX5WHUuCE+HuqdF0X7jaqwTkcWrMPJXkFxL85ngPGHpIhif1io8PNU
n9Muf3cUhOaQkUILG0eH4weackOOR1NODlmYJz7fAeTEhjX0T5+Fw4zSC11QPCVRFTkeRVVgjo+z
khw4oOD6gOr1sVVXVx+PctJgXlYdEFSLeie/BmeKU7szMeoxFuYpSwFQ66qgz72VIDC5GNm7Vpgz
gbWqutZkw9HHLdvVkEU8o5u2hIzHqxFRKWURol5sGt4A3RIDg3Gzh2I9ROpPuBvNBgwsPZYoxKGI
nq7XLw7uAkLQmR33dhsA4GaWKa6qtLVOm9tKmht6oNq8SFl+HEcZIFlqPcyi/64E8jlt7/cGo5Bm
of5DZGKdCgeWStZRt4uTQz5Vn+XawTMomnxDkV7kAd+Xj1/re1PK9UklHPTiguQ6Xjz4WEZTq1fJ
QQBnXje9MNY4lEpubVfRShud+nLWYeVmuXlOnu61KnjyNpdWIaAyjstXX+uj7d5HnQ3/qM0O9vgt
bfsryFDrgWKIncg7unufkqzw1BC53iJYOZa8zuf7aMIEQiGyndA6SKlsd88fT8fbo9VEYs6hb0nc
QORxsmPNvo5Uo5yjg4Om7eNUdkgQBcGE51DQbD4e6lVv7fj5TYsrAtlSQK1vtcEDTah22UXJcr2l
q2ICmFmgp+MPDhj7NoqsrTVKyVd5CAZPy/P2Bnx861c6+JmPP8nbNYBd7mL9wqJbdG+W/PG3c3dQ
9MYO+iQ5RFRTt1WliXUq5HGd5XLkBXKhk9LOMe3UJjoz8tulzsgGJwuCSItC4cl0w8SnXzKy+sbI
meC/UwaCC9ivHWhzN/Dj5XNzvpzrJ3NOkshdhg0659npgKFdFoFAoOIAxUV5HuzMvCsdyb6Er5bQ
Hxw0Q3IRVSqgR0x1vpOy2KcTgD7UxzP+3rsnRkWyGfFT1BlPZQarKdYmXeTJwaoUZ68JMjqTKMat
ulblFEuLHUVIcZ+MFrALwxzXo4ZreZFSrP34k7y6IR/PyOLOt8BHwcPpKHocv/yuUrDjnXJxiGPB
9RGVFTTLEnJAt4Y6CIE4kfKs86BihHvIE2tz6u3aBeBeUtmAJ9t6dS71B2pE8OnKIEd1rejQg3HL
EB2xLaAgE+nwVouhy4nAvmxEoX4tKdkD4wgdkMBjIb5YvT7e5Ulndx5ZWXFZI61xZ41Kc5dnZiDc
AQEI9EAQavlZIYVinnkdb5chcbPMjcL/2Pzy8vXfNkDsiFDPo7Q9lFKvem1GCNoqQAkiY6ZXWcfa
/ceT/jYuICRABw8Xr8WvWD2Z8wDVINlEg+lQ63W6neXM8acgO3dpvT3LGIUzDLFivGZ4wcdPpXRV
PQlZ4ak65acZLeWQWtTrVM7iM4vopBu6xAZLjIPs2OIPS+S7PPBvE4gwnY1jA+UKYvgtKjIbc/wx
Kb0bki/YS0e9UL9Q5vKUINsq9lchDWud9WOkik9/zI/M4taQ6w1s1efWjiAVnQNnvzsX1OboGmKY
SHx+/AGRRYhM9JbEwcxzegHUFF32NiVcZ47PBErvvFyNVQTbdLnAwf4fD8ULSbg3WnFIYaWvs7GA
A102/zy0tEFdoyS2aCSA1T25t+1JRKKt4u6QBxEmrSX14qo4ezq8vRkYZaEwLM090pqTMFkQMDjC
mjoAIKbjJjm9F5nlfIHg5rxPzBAI8KzlHrJH5+6k92ZxSeEp0PC+ANUfz6Jp1UimT1p3aAo0pQZD
FqA3EEj9eCO+sywMzjyLNIpY680WyQulMZyxaQ7ovU+eUyfSSmIW3BG68ZllcYLFeN0jBqgo6gXk
AhpL8fiJtLy1ew0a+yEpJ8lziiCk5SjkzczKXKdK1SBmIpxLVY9GD/NUgNexikFPWGv3WV0ma7O3
xgd1ENoZQOI7c2AShZF8a5iicfwdf64pi006B4UgAkS4R1NmCePUDPFHZB/PTLfyzlikKpTHUZsk
f311YPztnBCVHmZyY7A3yiR8lKYmpRMU6mCn0mbYRCWEWqTF8LHSe5jBKKgNU+7B5TTgYtLrSMDg
tKL1J7v4jOcNrbraKfNi/fGieGfpERrgbLXUdsw3zqo55PEKph9byzICFz/SameMcXdm2k/Kn6/r
4WiYk/VgWZWaU6ToDgpCeL4BwfdGjySqocYQweJVxS4cLOVQGY50Y8lI0unhIG2SNqXrp4SjZ82R
debJXy+ek2AACDFXBnvi9VA/XguFmKJgUozhUKHkcpnkMJ61prKgQwf98GQqsUFfHzAmFGtMuEzf
0YvmQM2pkr22FwI6qC2Xqjdg5xFvF62UHhklHUQUXHcaRbXZtX6EitTgGkVG554KTHUwSwKyM4Gl
tlxup09CWGnqUFNIMU6BD3Yxj1iHOd0hrrV2nUZN4veTpgDTg51o5UBdczN5SSyKWwFCzxeBuBhS
+pvIzyWL2j6o19CfaSWvmgq3cQ3ezqrMMhUIqdo/DwWdFITBwde0tNNiw/iJWIB+sPU+9Ms4US8L
rDh2QzI4GxsRtNUQte1OUmGhIzaGGDzYEv/jVft2a3Fc6iQvOEdyv51mjZVsdaTn8nCQpVbyIuE0
n02zKYG5af9MiXtZudhbMadQzUjdiC6OVwmsg143Z2s4SM2kbaI2e6mhU24/fp63u5BBLGpPr/+3
TjlkklbD2irEeKCGN6xKKbI8aofnPA/eRn5U0kCRch5RDaZefPwok+DmJGYYD5GZfLFsyTer6UKU
9MZUWe/PLMr3XhFcP4bB5REF7pN5CwbdSPMyGImSmsxFvGTy8xSyeSXV54ybT7xsf70jbhsqqsto
mnMyFjjSJJiMdDo0oVF5TmjHuxp7K1+l67/qC6m+cKa0/a7Epio8Xp+5twcbNJXRli0N/iF3BNzg
RnMorIS5uhFWOvxM4DU2ZyblnfeMDgxC/2Sg/PhpJjS0wHxlLuGDNqFXJXdO5JkNhPmPV9M7py21
BtJtDblr4pnTmmmdq5KVK8xH3ZgCo8JhUZVSUh3wGLxz8QTQP/qMhISJnFDl9Hstq9obYRTFjzrt
zMBD+0K+qmB1n6vevbMCKfzZylLT4gI+rUQaYYhiQVzNh2GOle92YlquREHmprCadkX0eK669E7q
iaT0bwOeLPnIDpOgxdLjQElc3k2zk20aXY29LDPDiwlghKuijbKVrNa446krX2SZ5mODZZ45sd57
83RtNUo/nCXUu473HnYEZpvk43wojU5sLWXS/C7uzs3vO3VLnpcNYC69kSXvPx4GQUi4EBBTKDPZ
2qan7IwerR7u07Sxt1LU62vVGuRNg9jGRWJI1aegUc45JBx34F93I6W1hZxJzE6CudxWv8U9UtXY
xZR282Fix7oOTdor3G3Ji5GC29IomhaR1wm+k/bUNL10JtR4b6KRuoLwgS0tO21Zgr+NrlBXFwnw
mwPqmV+QWSx9M9W1c7HD8gzHNy5lhN9GOZlnpHNxHR/QGcrNKbsCUuYovqK2yCY7ihA3s25SRsmC
rMPcS2uVQx82KjWGKjc3s7BBgmjU2D6FAhVKd5INtQev2IgVhXqn9KVCbZ7suAdUZ2XIY17O2Fmb
riLbyWVRl2g111UUnnNMeHuKLp7TcGXI48gTYKgczxxQrrFQDEk7NHZa++iaSptFeekQ6Qgrruyh
mpyVI0O+d7VRLW+dtpI/T2kp925V20EKSsaYN1bsoFKVolnjy2KQ7lOpVx4/Pt5O3zDIBxv6LYYi
NDXx71lunt/ecByjRTAnZXsIFMkgPNRmtDPacz5jb0eBigizjZaJTdP8VL18MPNUQ1quO2hNctfX
g43wyIQn7Zks4fREpCpGykcbCOtkzutTt4Ac3D1E6mY4qAj8XYYkmG6FIMqDFBfWTgJ9eH9m8paM
/PeVC2CVKGZxTqTxpHFOHM9elSlCI4qRD4hjW08izdLArRUrlMCr9n3oZYlVgzIi4u09focqUC/T
wA3Cng+fWy2lHQAJu0GctI/iz1bdtQrqsYWDuJPSKpk7GwtTA4K4gBgtIvNGyWNEW6raRBeFn0bZ
W5MQGjeLrv3RNEp41XYVYKlBghVbRobcIXYIht0zi4C6Waw0LQp8aHTpiLHGgoanmi4C1I3RH/Ku
asZVNKDH6GKqC9xcgFMpVyhuVVexZDcpatjQ2z6eQvv0gOP6hnRnGxCCYN+T3x1PYdcpcloUbXdw
Yjj+MNjUeesMtnyt14hhatKDkc7T1xnD+B1SjrUrYxpXruhLJKWX64lzIZdz9VygLBa76Qwcb5Un
MQzNJi2lz1NvKS2ClZZ8ES2QokusReZdHCgRAEehix9RZFfIXQN23vJ6eTP54EQHuTGbT1GGYJQX
ZrbpdXOTym7SiUq76hKUO9wAzeCLvBNwMSAoyFQYMQ9hUSMvCWdb6/XHrgsRuAvbRNrkqRHa6GZl
Rb02E3W4iuZaA3uIausjcD3Q/mVD1cKjxI5wEWZdXeUOdmfc0vFDrM4wlehiMoRe414fzGu0UQqw
cs6EGp0urAathgHnnAu118WDmhaUWvquhd8bNqD19jacnCspnPtbhDNny81C+RsrrEMWLupQoyuy
QJa9yapBvUZWNGAGqKVltzFUVFFZamG5K9S+/BSnaY0OzYBWmJc7VTqu87Aw0A7Tq01e5FO0pfmE
tldTBM2jqpNTQGGJMLzMZ+1LYCoQcTmcG/tMBfH0aFnWjwlzDDg8IFz5tHHeTnmsdpXaHWR03NcI
giKnQxfyH0YcjEIZi0YsgjNQ1E79bKssN1SEkwmKdTt1Cx5m5zRzfea6fRNx/BrG5IEWMCD8m+PN
EJQi7wKpQ5mgbast6qnzOpVqYKRRrG6C1joogMN59ajQ2W0zu62Ttmeyp+WyPT7S2IvcfrQqF9OE
Ux5/UNdKFvakvzBuEZ+Sq88QUGQv4eRdIVzZbUyz/PbxGfCmn7c8NqcAgTyBLIHdSQBQit7ScNbo
D1bcQfiFHJizE5kD6veS4/wsENz86YQmuyOxZvO6MbVpLQVV8LktkQ8DeHutBkDj3U7r+vWkTI1w
7SFESUMg4HSGgHFa2Xz9sHScOLTIyEBTHL+jtugBond6fxj7Xkboq4o3uTI4XkpVxUOCGLGnyhGk
Q9Y5X/vTLPB1ZMrxy5WNFP4pYLELKbaOgdkfMoebZJQQCJeqFp2w/Gy97Z2HpLAHGxPfHZRhTvsa
rdDSfiypCTROAX6vdfp+9Ox47nXX0or6axxKOdr1Ux39FOjb1t7HK+KdJ2WXLUgrfMg49U4uBa2f
2lIGlnNoI7nehZMa3xoFiu8arI4zMcM754dJdEvJnebDoqlz/DrLIAzaSSjTwVHTyOMmQhsjSOMz
58ebLJJ3xzCv0FYyKJb58TCibgRHaTjDgxDjzo5UfY8xK26oaEVejGpEQwE14HUgcBgsjMkCsySh
ud/9P87OY8dxJG3XV0SADPqtKJdeyrLZG6KyDMmg9+bqz8P8gYMSJUiomUVPA9XdIYb9zGvQV0wz
oXkgbW7F3Zd+E9kjG2m+bUjsFp+eYDOu5TG/yenoath5+MdRKGiUMsr3cdH8kVSukND29L5SNojy
xD9g0Dd3KVrY29CVw4084MLNw+YGpzGvBFf0YooygxXv9YyfQ29lpQ5Z+4L6dL+hbkbLT8+H9dRC
8L6+0z7+q4v7bg4VCYKpsWOINe+PvwJgy0xkoRcjKQ64Hkzu2t+xNQ6I/sb1rp8U/66iG/lkKIa6
qmQCCJhiPESaxjmSMKHnn2UaLfe4fDQk6j0K+mIPoIOUbdVO9l0XW83P0Y36Oz1EqHmAO7QWnWbc
d6rxFcXZcBMSXa5dUWgr3lgFEDEt+27q4YZkWUotseJ4qzaSYU28KbH8wJ171J+MqMser0/EhRNP
52lu2DAZ5lnCkpYYK7Ao0yHA6HIjqHqsnQ4ReheLi3WYol4eizLYx4p+awmWUTtHAyt6MkBMnB0a
X/Of/7UCZZOaQdz606Foyv5JAweJQJhPjIX27kqGVb67/qUXTjyxJhVelLTY+R/H4q/x7BAdX4Fv
zCEIlG6t1j7GUY7e//sVhq4TCTwVVUBcS8dLNByMaBIdo+B4yfZ1TCAqs4W0VJ0bQ50VZuYZtOh2
zVhX7CE//vyvL8omnci8DrWDn/CWQidBQAqQY9nfB8PQfTPdkEsGOVMYP8GgIWOFjATqWrGhll6S
VxBR/n2GKb/SBKEZQh9kcaa6PIR5ggHJoZq4U/upI8Itxa0W3FmODSyWPh9RCiUwl/ticWHkCF7q
kZ2JQ4zE4GZgFYpNPpnGk1pTelzp+CN/o2AK6UzE5kwELIzwDYeaMvD8tqSfAJavXltOWD9jigsx
zEZr1vUMA83+G/f/+Z7jpyI+BzaRy43+0Okel51LvWo0qV2oI/25puKAwxW6sRHOTxKVbwB2oNI/
7NAXyTwZvINEfi4OtsU10uJq95zjpv0QiSa8M5IYts/1hb44ICXY+ZUGALI8Srx4wTTWkzhYvoMs
F/KWUGkgZaEManqdn/g3ju4ZXGBecjrX/3/Axc4i99eystXFIdMRWbIjuUaK9z4y7EdZRNFW63Nn
36Z6hIRiifSVtLC5oja7oxyD6kGbl69UO9Bq6U3tnsr22xA7clPSHbjLrEnZDuaNFTkPZPi9EFud
GeeNhfYyWBRWraMBKQ5aTZ5dOYqx7RtYLUg9uf/LWvw1lH66xfDTdKaBovzBxfFmTXFh2qnJhPhA
P4Zb2IjqjU+7tKU53Uho0OJXqUGfjjfWqHCGRioOhW7ld42ikAoO7Xjj4MwH4/R5/jjZrAAaPaq1
JFv4xZjjOSrYYWZpeZiQ2QdMISV/l2VeKiqcd5XU/XZ9W5+/ha46S1nhtUcYCs7s9NMyVetcRID0
QzPplocU6R+1MJ3PLQf8szZrLtC4nH74ETZh1we+dJ5sW6C5MEMIgSaeDqxbYuSYSf0wmEW059Ye
1zR6p2cjRWXBHUV7Y7xLs+twK3GeKHVja306nhkS8yLArNNJdT6J2MnXuO/0d3lKq9NQA4TJbLM5
Xv/GC0eCLUNOgckrupNLCBMi17wMejIdorHEl8mqjE1Ge2UVWE5/I5++sEVpBAI7BmHEgMt6oI/u
dx+Z1XRA8FfdZaH9BJi1uJEPXvgekL04/roMQodosWaZPhjObKB2aNuk3BOnhetJ0Avx8yr4H4ZC
rIs+IHa8gKUWR851U5xACmU6KI0jXpDfbr/akUgfGxkH/75Ks/IjZARBAGMvvyruEzzZRKYe0r5+
9kO/+17Uxrccu5/D9e1woebhErmw+Ww0T2HfLPbgiIZ5YUaWerAKddrVvVsd9TDFnsX38W9SzXAb
OKW2wte925pNld3XfazcXf8RF9aQ3zALoM0RC/Sg03OQaU07przgBywZim2E8jl8VKnvdKqn/35t
Eq7hM0R2MEvMLF4w5CcaywIue+iIBh+A7krqdJV64wY7wwzxUM7tMdJCl6Y7gdjpF+UlkvrdHHCM
tlP8xImk8AYdiWoTK4T7Wk3CB7UJ+nuBc5LX9rLG8UCqWJ8huqYUurbvxyLbZjGAkuszfcY1+vhh
3OQ6gTHsrGVc7FTSGWs1VQ+j28L0tfvw0exlt4+QMBtgY+1AW0X3SZJ+E0GWPdojsgzFQFk3K6T5
DXFYfdPwjgIAAdhd9iY6AFlVrZssplh040m9tC1YLENYdHJoAC4SZCcrsakRpnqwGwfCY9Gmr51t
IGBu+rf4PxeenLnVSOkNQCRd98VQAmkXKzED7ZA08KdNWglPQ5Vkz40law/ekzYTsFSeBNH8ur4i
lz6SJwAhHRMhXN1axA0kJXUou0mDnYEoURhN/9WoQOwTqXWb6yNdyFNIMfkf5X7UQjV1ccwcv5nw
JarFYXKK55zC/k4L0ubd6obsU6In1iqpkhoae6L9pw25+GLWybjXUYC8/jsuvHpcbKS6qkByBMDl
6dkYwijKp6oTh0BUSDBNxnPWO7iZUCtZT5LelB9on24MOb8CiziGZjXPA/pn+G6r82/6K0Ur7E6J
B9/UD8jgVzNJIkwejQF+1IpuZBJjZhLfYxMAWc3JYaYhWlKZNjICSYbTmjXGh6w0/9AurMK1oEey
cUfV/Wa5ivWuKG2kbEM7QA/KiQpqNq0dZ3+k7IfeS526iD2UgjCcqxR8HjaOrWB06ZSu+K616fg8
mkO/m8ZGsZ4Msw7v7XIWOGGbl8gFpOmDH/cAOHXcVBoKz2ZRr6Pcxxu2UPruAV5RR/dpQtLUK9Qw
SdejFkzFCsoJnekh1Cx8HuiEPWn2qIU0NeAtrGSuYD5lmW09eMnoz1LnbJUdnuY4QCpZ9hOml4Ub
CPHVS018gNtMWeCgg79e7pWNk3/TlV4Va3x6HDxqw6L7VkxRijyULn/5ZpUXd00bmGjODhVaqmlQ
zHpKbo5MiO8HtxDglzY1iByUwubKieWqi5t2oq8EcLfWD8BfXuyp0B4xMJ2+oIba/kGQsL9vYB+u
bVp4bxmCkgO49aJ+1qY82V/fYxeiHdIfYFy81xo48MXp6o1YUYTf64euz4I72oJQCG0n2P3zKPMR
FnBXSb5RIT3dyJldC18qvn5ISvRbHbWTGyMM3v9xEEFpRgNxg+IkEKtlbiEaPKJyvbEODQ5omzAP
8diAanLjKT67+RgF9WmgbzZCvlB3Tj9lbGVBuU2zD53r/7F5+p7jwtb2ZUsR4Pr3nN3utKY4+DO7
mDCbYPF0pL4HNdFEsXLIbaljN1K8xuqI9u8g8HvLpAnvNxzWjpHfQi9dGHgG3ZFQcPNCLV0Epwnd
VS3udeUwVqGGFR0ChXZV9F5SpgT3U/pLcXDTk6YWf7n+xf+X+5/ceGDMZ8gKnD8xwwsWN14JrBNb
nCg+OrVNUkoVJ9zWOIk+tbUSTWupTwrtXq3qkFAVcm/WZrEpoglAbwpR1AhUhA0tbD5fDCSCfqa5
tL9GU1u+dGocG57r13n+mWpKhFhRPGb+Vgt6q94S9OQbPGBTjJ78sKyRyxPIM9Q1OsqlJUS5sgsc
9NbcrvZLrNlNu3JbKy89ZKCAi1d4OO+rqQgKBDemAWKkG0RIQSbR0VLc7piknD9vxOz1QIHBfUYd
J/khId5xb9cuqiYJxqCHWLHibzL84DHgTfHbqqZ2QtIGfVvNprJpjj3ViaZ3H0I0iOonLlGp7Wqt
HL81Zh/oWBrpabCta3OWBJT1gHGMqf9Kq0D9k0PdtR4RA0S+ZAZsuhuMyuArhyRzd6MZxeYapmiN
kG5yp3AxcfsHPrwbvTHltFfiuMf/yTU+NeaE/UwQJda+7LHRDFFnsqdN6+KObadADlZ1aI7humr0
9leHqmrlRX2HDFwn9G6LxllWb+hFRXtNSUSAQmVL8cQp6cLbWYcUYI7SCo6x/7V6En9LDRAZrA2M
qY+vkvdU84wD/jjym+GUNQoufohuKy7E9ffGqDFNdgm3Dk47ya3hFsFdiTPtG0ZgurrqilZ/Dk0o
KhjMJvjcDADOgxsn9vxuYPdSdaAhxBpTBzg9sRDtMwvzkujIIkRrLarztYzKdIfRSXwjyvzILk5P
ClxNGINcq7PE7pKGqyqlkVmtEx8BY0TcDm7wA3rf6JWKUuxrt4+2lt+Zd7jkmbOVsNjr8Ogn7E4f
7NqKbuSYZyUIGMykJ5RbaMfC3Z4n5q9ApcW+02kpfxx1q+uxoEWdEBNtfS2H3lipaG7fyv/mW/b0
64FIqRAaqYrCOF62GvGRICez6/yYd5SQdFuZdjKGIR7nEBenzhkf1BgvHLVB+EZR/C8RXoWvqdXI
39dvrLPnU1CVMMjfWQvecnfxfKoOlkNOJsURtWB87PHdfLBEOt5Y7AujzKoUhAkz7Zo+xOn0BmFX
lVYdGoeIgioxj2mtwUbFN3bvxVF40CiVIhQoltzcokIHpS5G41CldOxB2IQoU/vO5vqMnT8uFlVF
QgGATx+rd/otZogjq1rFxmGq4VeEdA3HbJQ7TL+g43aY5pWCEnfhW+4/srmBXbIxZ+uSmdVNPnE6
cDaGUdpHNZ8n3MqzAJz+CIbS2Lq9O97HVt/DiaWrgw+iciP6uXBWKWrPcHHquoJIa3E8aoFvaVqm
5sFPx69j3Fif7daS6043Q3TqkdLKy/GOKyVcW0buPg8azgBWsmuU8EaIdH5O+SEUZ2Z9VkATyzmw
CstK3NY0D7XftS/mRLa8KrpK7GUK7cUr4E58ub7cc5ByelApS0K+gRVIqQYszOms8xLKIo108wCE
f/KcNkofI3sI7tIx6V/yynmQRQL1V4Z4M5F6XB/8PMxmzUmNYd7OUEVQfqejd2loD/glWARrVXFQ
s6jA0BKPJYxrMLaaxjQgaam/hUZtoAIZpeUReE2yQR7rVmns0uH6+5cstgBpuBI5sWIeMpO4gU4s
jNXekHfXP/jj1j+dbtRmrNnH2J07K0u0xwD8vscK2DpUaqoAC5NJ/F23ZPrD5A14NQtwpV6jOkng
NUWjfydA0DB+a+IK+D1G8vhhhX4feAFSxsm27WvUBy1Apd+JEIC04almNasSmGmBC24d74lHsQEf
yXAgGOBi/B1wu1DgWMXtPtG0vsb2rVd+DhVBzPUvvbC0hMX0fuEJMjRgytOlLfOB2KpyrMM40O7O
a0W5c+vKfWYnt1tAvWLVj9jkGqL7GeTNlxF7Iq/GPehf4aP0GD6II3N1VYXOvthitcj7rs9L6wCM
rTpmmfubw9zv7TB1HnrMT288BfM+WS4wwHKaDLQGAT3pp5+du1KOYddbhzLFfMlU7foxVppuBc4s
3dyY4vOrGs440GckMOjKQhs/HcucMdTcVvbBKBXzHbA6ifoYHrVIuC8iRwM0UBrluz4q9ecOS78n
zIMfGukqv6BYESKLNDCxp8U8ca2K1D+4PmaEaqLHkZdp3XgDinBpYgRYjJk7ynWzjIfsRI2K1hmt
Q28HE3jFALFE8IQQ6upbos9zErJYA66UOcP8wP8sD1lsFb0VFbp9iHtMUwNsKnZ4zzoPZaOFG1Gi
bpTIrr8RYl1YDLgLBBuYMcMtWVa8M+x1J2mHwdEMy2gPqISRg9RCmU1p0QzN6IWoMt3QuL7l0nNe
bEcChScTsB2SLECSFuFHbfkx96gVHvs6PApkTDfYC5b3pHHFOioF9jxTP63i0XePSNG+6agr3NiK
5+/W/AtQ3OPdpgBnLHe90ZhCzc3w2CUzzRvevFdUUYvTu5ZuW2C9Nyb74niE1mBMuF7oaJzu/FhN
7WBMnPAoafnvdKdO90GZGl5XOegDTTTirx+18x01A2hgJFm8ySbQ8NPxQvC9Ccl2dFRtic5BqqBE
Iu+Kwc1WI8BK/JvRcb8+5Dl+kjSFWuaH/xKB+/JlbkEg1wquIEeBpPAnBCnyelWGWLY/BaOClb2f
JcVniIdAcGPRYEwbdDn+2GHpj+kqCwJJt090fb/SDdSEm8nSf6dhH6hra6zTF6lX2S3gwIXXjZ9M
+ALEj5uJXsjpNDkabtmVXshjONrKOovCYBvEqfg+JaGyUzMlWBeNo+0LreLXOn5xF+ulDVheVz6R
JzsbNMf0veXEzj7SWnsztuiPaH7RHu06i+4bfRw3sJ4PaCXGLnB7vb63a6feW+Az78EVaQgLoNWI
E+m/6XPDE2It4MqgEEinlkhxcdMKX7OrWInlUdffQa43qylMbXyEh2g7heaNzXZhc9MOAa2Ljhxh
8MfG+CtZE4HVURSI5JHqSLPR1aHxwtF9RzV83I1p+OX6Ppu37ullyaehGKChEzenxIt3OqFojrOy
Ex2BpTl4hefyMVfD1Aviur5xas9jLIZi/lw6ZDwCy6JqiCFWLGYvqUD3cUbtOms3RKq2vv5BF6fv
r1EWZbmmb6Hwi1oeW+lGe97oaJVNmr3PEgCYYZG9/w/DUfufY1gMUJbHVB36znY6FR+b0TQ+lW0x
ed042qhuKu5924e3CsIXriKK5paNxRGIPlpup2cs6c0hI3WQx5QLdwMns1nnhYUhiCA6NBHdR8jY
v8V8urRJ5n4xGPYP4txiUJtAvIWmII8VZMEHp9K+I0SBqx2W3//D5qdhgALSrEID/+b086hAZR02
8RQY8Sym/Jb+J0rt3Umau0gT368v3YX9SM+GdF1AlQZNsMg4w7prTS3hVjdnaWPE+qxNkY7djf24
UAL+uDzwHKH2RT5NgCCWGzLzaz9UDS5yU0K2AHPffMsguairPuauWoGdMO/wym1wm7KoZeLvjGGI
34UFGC90wwFAGepvLLwPgBz73LP9qTY3Ti+nLQLhE3lS1sfDjefnwimCgMEZhTw+a2ourvIBF/rJ
Vyj0dhXg/TQy2u0kQmUl8BLfjhAob4x3aS1gCkH3oF2Jhc8cXv116YXI/FSlE8fcsBYi+rPGEkJX
cvvPKw4mHAb3DAEiFJ2/+q9RYp9lKiszPaJGZNAKIxYbSbT+fQ/jOEpTEN4aZRpzPk1/jWKlo2bk
rZEeXVXW95GSc0QtN97k6oT2deXc1OK7cCfMg4HpgL3O/llMXjpUIySOIDv2Gv2UCPsugq4BD4Bu
UHcO6IBdFeb9MR0Md2/kCKXJxDV/FMiwr0n7TXhOs73WmAxb2enaY4Vz6bMx+e7u+uxfuEWwEKS6
RIWFt2aJIO1bJw0Ca8yOMmnjB0ed3IexwtusadJb2/fCdmKVqfjRcqL6uARkNI6RyqlhqLSS9rrK
UPivrSLYX/+gD82kxeMJ+xEcAXf/R4BwutIy9GemW5wfVRXJ/lDTzXuf7fV9KruP0zytkzSv7zv0
hjfEOvm2AG/9hCgodQ7TLLfF1NhbWyl+V0UebYE7ZZvKZxnwoIrurC55E9JsEFcspp8B3DfPUKbw
Rl52aaZAGtDjRPSNsGORPJgtxgkpILHjNNUZ7vLjtK7pQNw43mdSIkzRLCZDujrza8Bvnc5UAC8P
bJ5bHLPGiNmOsot2KNujr6YA7UzWrV5E72EMgXddikb/Oo1BYa96w/B/0GHQjt0ghi++CIpP2WRZ
73421vXWhaZ/zE3h/4TnJjKKhi3ct0o2WoH0iH8r4b40VXNZe64lf6gUnn7D5JZ6GeVxcdSNPMGE
oPFxXahT9+36rro0DP29WcsY5iKJx+kwWpPpIXaVEclaVayMNiGvj8JbWeP8X1lu3ZkSRiGKmhmU
p9NR9GRMWa1MHi1MkpBoKYY7aeqdp0u33rlT/2fM7G3rN9UXfciSG2CNc5bKjEP7qPuh94XM7+KZ
1+JSlZDgsmOldzasTW34qoeIVkHpsXYSa+14VejYkJhqHj71KH1uCqtzdtBEpWdhTbjJDD2/IQJ7
4aHmbkIVzICkBGrnw934r3u7xUU+DHWKjLY+BD+qmrOw0sFXvY1Wp6QrpRS0VdXRCVCBM6IHWVb6
HvdN0AccItXfRPxT74mtkeYMkYQB0pTDHxxKoIzKzFdpxuGLc6v38KFReLqQeFxS6aAJDVwR9ZLT
hZR+OiTwOUnxaqN61cvQ+pIEc2EwoJWAaBL6jfnaETio4Ehnl3egN4sd6s+R4vUR5ByvNP023pZZ
a7znvqo9NXzcVmQDmy8elA4MjdVKGHi+giNZDWo8XEmrFWDqRxEfOsWAQGMXSv2mRSl/BjnP6TGC
6PxNjPHHizNGo7Mu9LLHjRkmcrxuXDk+mW0YmOsstAboN4HTrv2a2A98eaFYW70cBdQKp44Cr60Q
31hPamn3qxBA0Z0StKF6z01Y76h7iHSVIAB1tLTKgDpbTRXmMAFqcsaIfBep3Oy8+oywD1SUHhzF
ZE7WzxyhlHLlG0r1uW1EG3tCDfsfamUbsQcYE6+Woo6zn77f5W9NMlk4hWgOZtQOgiQI+vu4Rwy0
dBMu5M4H7TMMCnY+fYxcSM3YladxeSOI69tAQ8o0M49NbJaCum0w/oqhCJXe6NZ0OSVKQhYCdyHY
mLaunT+jUdA4vX6huGc3ynzUqG7PYr0WtalFMKcrhhnJ3JyOVhmD8uE+QH6xzAsVw8DISeD8Ttjk
ju3kZjvFTXr1izTVZNuJDDk8wBxa/EAHbyhWdV7pv8Uw+J/NrvFbOiQy8CrcSDgdY6NidNIl4j9c
RP3Gg+rWP8B0V/F3Zgleo7aazA18R/EWOU2Yrsapgptt6BWCgKM2PIihmQYa1FXJ0InQZ1s49Qea
I9PXXE04OGVXFvraT9TkoCEvRWuoGeNk02LO4Hs5RkzFJsb15h1joE6sc+E0Yt1z4rFtcMce7kTi
kJ3ZXaG/DVFW3zWAKOoV0pbpuDNlN3aryjCoOwxJIyqsGpB8susRqFWud665ddqi01YKVIYGqvjs
NWaHmbrJ8jFdSyHdxNNL1A/KwAx/+UWQR2AagzDx0kSzwnsIeApRvdTDP+rUBN/QypSftLDFHQkN
mmqvFJT5PUOfXQJpt7ibPp2AkAHZHWGg6en0EENTzja8fsYbMrE+l2UbBD/8MoD23kNKWlU9NCjc
mnpT8RSl9J9CXvb8OWhi0d9LXKS7nTMCDdtOVZ5/ur7H5hDz5BaifTeDQrg9ZgCOugwjUstQ7LGp
iayT3jOLwr43RHX06yjfGigebP1p/KnmhXaja3hha9sQvugy00yZxZhPbz9EmMtKWn11tEKsS3JT
LdZaDtrv+tddGgWKONUfHmaSk8XX2YgE4YKt0D/AJfyeDUQfsphuoc7OR8GNYAZrAumhkLCMkeop
5XSoaYf1lzl6kS5+JrlerK9/ylkQPusqkcdTUHRAhy7ZAX6D/ksg2vaYIyu0JhmAwUifYBuXVXoj
25pfntM9QbUUiBKrQ92f+tnp2vRaXaTEZcMxQz3X4zhOGziHzoM9JjZkGYDh1z/tvBBOJfjvARd5
kNRzMD3tMBwnY9A2Luw5zx2DxtNjgdIDD9EOq0j7q2nyIhahrFaU1PMbyd+F+TURvJi90qktIPBz
+tEGPl515bjD0dWzP7lrxk/ZOGk8wPhu3/jcedct51eQNBOLsl9I10+HsioZl2alDMdBaPlOSa3u
oYKjt6mMfnzABdTxyqCXr1nuV/uAH+2B3WrXSmne+iUXNu7M60btdWYwgLo7/SGhqyljhKjpscMv
3htlrO3nAumNnXtplBlrh4kprXGxxA9mnRw7s8uGozopwX2siO90pe0b6dCF5WMywfXRLqRGsAy+
EZyKnIkK4tG1hmRnTXmarBqMXfHvUJ3X6wt4aSxOBbmjCy6JiujptCH+1tpIv43HmVs4+2TpL2kQ
/gxJxG/gcc4r85RNLHqEWDdAuQLbcTqUFfupEgaGduyBq5IiqXambg0imGzVuW4braNeFsiQDimB
YzpL5H1RFU15jOoBM1vJjInVZJv5oeT56Vdj6+PIQFQqZzlOcPyNn+ob8G7W++T75ksS8YR51dD/
GaY8/snd3WK91yvTHaRWHjh7mIzoafJxGLxxKOY7ZXEm0DegEOtQ0uNBmOf8rxjeGPJOD0ZrPLYB
Zj5KaAXYGMJg9Av7E4rl+ZNaFdaNMsCldaQB+38YIyp9i+2vdG2njLEyHt2xG9d2B02VRr+18Z3u
FvXw/JmltgsyB3Y7SRNQmdPPo5loDgSS47FOQJmjHKUSbwTIVyoTf4uO+Fui5tmKmCm9BZ67cJvb
oGToN8Mqg6e0uM1pKE1m2CbT0SRGR56CdltloZoX57hWjcO/SjTPzxRIfrbsjEoBQ3b6pbjGVp1t
j+rRhUwCIar8oqd6czf0UJ2vH8NzqMJMEJoZNUQSpFL64nVvcUSdiiQxjxN4hS++S+dcuthsemUJ
gWjVoch6lyu0/PFETtADcSd3EOugiAHMlLX99frPOb/mKOuTl/NGg1ZgDk4/3CiDjkvB7o5xnsWQ
VyvXc3vxz7AIBKln2i1FmbnIYC8uhEy4UVmK0jxWRhhv+67imwV4F63Bny/uGu1Gcn3hqxwSfXMO
bpCeW/bkHREkJUaPxpHm4bjPHfVrkqCAdn3qzrfoXF0CPgUPnxbCRx701+Fvi7pSc1lbx6wys/sY
6sW+DfRwZ+MLtLORAXn51/GICam3gsGeF2qplezXZTKNxmgdqfxrXqo5QG3VXnpdkLj7psRC7vp4
56cfqgn4IarU6HDz/6dbY4gCdHO70D7aLQpYMqYj3DuNcldq4h2dwGFdt260C5P89/Vxz/ld3Dks
HwA59EMNYK2nA1thg2ZFxcTip9T/MYzSPgZKUm3MVvnCDNevBS3pdVQ74ikcfSqIOskuPUdjAw9/
fNZCM/Fcqb/XBFyIxIXZ0UGcdus3trGCjZrduJDPy0v8XjC3CChwYdG3XVyTdYwh1NDq9rFMlGxj
wU3x7LaWb36O5Jfa01xw/T5aY3XlPptj7KztOog2WlMocM4qgZctIJjrc+jM3aTTlwnWMZcEMhwc
AmPZaAWdhLmsMXvaUvg6umWpkOgNLRACrWj6H/ngG0e7JDv1JmryzlYGqMp4UaRpOVpuVY+xamzn
L4mYLLg42Cm/4ybUinsHv5t9JgN3F0oJ2svxq2hcDUWEF+0Y1OW0Hk23OY6liTGUlZHHrVRTVth8
mmb6FQnn6cGysipFaC10AcSX4ALmftW0sUMZ76XrdumbjXpLOQss4O+a2FayoSaQf3Nb6NtdFcav
lH7TX3YQGc1eVfrsS1kZrtxkRSRe/cm2t0Tt6Q+1zMMKb2V/SNcWH/ObjrQ6rVCBmd6EHuO8VDej
/iFNg01p0Vb+ptdK7Q7Qg/wVFZpUeWygsHpOalQlmmRW8VC3lfxTEquhIS2C6VuZC+tFlm0ar/Mp
1p9TgZLczrZxLEF1eeiCVYuO2uBVfhEmu6TPOi8JseCN+5I6HoChodkIXKMflcAPgSgVBvattbRi
7UagclZ/JWkllGU3ABmiPqOfHimUEtvSTproNRRmhZO0Yz7pqd18rw0FFQ+9a+4rW9E3eUmrZMq1
4UYF9uLwH2UhuiP0wxavOYI3NlIaavRqjeJLCNiWLRVbnt1H1vzcaPsQPLpn9EG6duvmlinCWZSG
fCbBCzhjMOnI3C4+3opwGGnpNb/SF6iehtzGVwfbyntJ6WVr+jJ4ghSs3DiBZ59sErfyqnL8aGST
mp3OuJJwNjlT4jWtwuCz5TDFEa5Rm6BKVJyPY39bYCa1yuIi/wVhs7zxWHyEEScXAOOTvuj052aO
/DK9byqh9fwC4xWJf/BYQ+uYykYKs38ZnFF71mRIQdFHIkvHQjhogbl05pteG04NfbDsECvHMPKh
C1LMMbssM54rt0fLJ0sntV8XhC3oB6JUT+XK9bNtL4MaKGkUDist69tgYw6WIddGbrh3MdE+QeKE
svla07ICNgBlV1xycbIOwdmWCLAHdlPVN1bg7H1m6rkE+QsWTyQ1i0CZIkrVVwQdr8jsmeCVXGAm
cBHQkVHhhlAhu5Exnr2Xc7nmo2hDew6Ftfn3/BUPBAo6zzgZ6a+1VZGHg3idpdv75nOp5p/jShVv
Zd6bb5jZ1f9alppHRkpu7nPyYC77G4kdVPBMRv3VRN5qLWpsohO//3P9STkPXBkF4B3Sq8wltd3F
fKZuOvSiKPXXaAzye9Vt+q+K3sMbDZARTKbE8fLE1B811vY/nrnvTmNEd2gP34q7zhKg+XcAVSK9
JDKhv3c6z0lhtDIKWv21m4T2PTO6aOsWtJHCRgm+Xv/mszhyMdQiBCLQSg1DNvpr6uD5OBRK6hGv
3ML7nV8V5K7ExRStUEUFknD6QZGtqQjttNZrOOraNlaj9A7ItH4Ys4luRdaUu0DoUGcLv3vJs6LZ
Xv/I80IW+BeqqbSvAYufY/8io+e9t3zjtTAGZyOddBeFMlkZTfkAlPOty9TneurucqN66exb9j2X
thWaYXTpYTVbdGUXc9z1tqI2WWi+TtMwPbWxph+RSg2furiZ1mgQ9A9xUmTPsa6m/+G7/SXLo1md
tJL/HMYBqgLUQPLHMlBWXjwTtdvakw3b5VWtiOpXmt33zQpFjual4s8w70FNcFVmQ6F7Tm3Yf/qg
3TfcsRAL+3r0pqaINGyDXfl+Y33mGfj7Kjd4tKnY0c+3BDClJeirjgPgx8CKjqIdg92gmo9OMOp7
28j1HGuSdLxHn7U+mDHQi1KmykZX4uxHHejRreOwPHqzVfFcP+JVMQgvl+AicIlRaFFUPWaFKMN1
PSpFvBEhIbUbl3HmZQTz3P3oYEyPbqGEULrTshq9wHCb7w7/rr8eEN0eQT61mr6edCeZWyy9EW2q
CU2elWrUFsEB6XroYaORPfp20tsr9NGVfYWZx88SGPoj9fm+ghoY1W8Or2i7avS+6FcoUXfvRjsZ
31y1iB7LnDtqpSNB4np5BhXMS6u5nCSDePjq6GMDqFWmD1i+mWs6VplYEbYVYl2RWCi73CqmgRpm
kkmKHjQUVxrkkX8WIJvTG+KEWbCQvUcV9/Tsq0GTaX1Rxp8CI67E3TAB2Vg1YYDUX9Q5tVhx3ce/
u1gkn7FlqSlmTXHzSTStvifwTt4jTRpAciN8bFapdIPQUy3cQ1YaHie3HoDlbchvxc6BXjWMZ+Au
y5wCJai8TiW/tR2ojIJ5SBqv60ptp2fRaxoNkacr6bTRG01uaFsmGz+o3MdxljKkz9+ttT6OPWqD
tzQ2zhIwrDPoMoBhmMkJvIOLWAsp1QhojyI+KXg3IIm9pxWw0az/sBtApNrazuoeufUj1eSzOTGF
ebc3hlsczOXzz48Ako9nJnIp0A6WK0mkpCguHZVPPR1yb8ixNOwIu+/TGpPO/P+x911Ljhxpd6/C
2CvpAlR5o9AqQplZBh5otL+paFveezy9TmJ2fzZrZrvEXXJJaodgT3cDaFRWms9/59SVdoqNYSBS
LM4Ekb+qdoFli3DgpbEKqhli9Od7qGkb1dO1VD+dpUOYbGtxnyP5Z8gtU7wFExBSVQC6GkVXWmOC
M+t+jEGrrhTUV7epviwrw1IykZjSXZRFjpBW1kV+/SIK8v83fvF98Zadmurtrdk+FX8CknEOifM/
/vf/ehn+p/+Ws6fm6Ye3rAmbkZOk//UvNH/J6x/+2/rtLQkz/79/i2ycf8AXsnFT+xH1FIizmCgh
QxU+T/r1b3Xz17/gFQMFU/CPEewG4g1W9+9k46L4IxKg+BvUA6CWkXeCAt6mCf76lwXIxpHjwR8A
JgjJEgSO/vL3gR6+6JZ68vsPWZsekLZu6r/+5cIP9kEFoQJYAkcIR8hGGSPK/iYnDNjpUTLAsXRQ
LU7Ubh35blitgSCVpsumYhog04G/kiEorIArSnCHxtXkNaCPyJjJaCRYZdDlCQXpHeCAihD4pK4A
YlFtVRngKbA0hG4UWhesrE9d5MgLZ+G5VWxlOlXLTQrcR9FggWbr0arKlnK/8bRlH1heS9WEaY2T
DusCoOy57QEFaLxOK1RGbIO1fltfp6/Dk/o+PKHWQNmN6TGMHkZlmXpz1ebaz5X0VzM0sY6BSgIQ
/kCRHGNh1Y/jm36XP5aPkkbVO+GtC4j+LBZMf84f88f2LQPNYEzOzwP6z09wSzy7Hd/GEFUEOLYk
b5mau320bqMXLUbJbulE520tI9dlj8DJi4F546rtQ7J4HxEpSPuADNGhH2f8mSk75/SWLjGmDw6N
DhYa2fOx6L1+X1RHI3EFY60ubgrpoGhkd35fHI37dpNen2/jB9laJCR+APJQ2VGAy5slFVKKTsDi
qgcyMWCBKvReEBl/+OFQ/W2vftybs8OcGJC/0zCVmQ0yTdX+CTbInFSYEtr+50mFb6w5gFOgkXmS
Fwb8JO5lCABJ0VJNdgapV1lSFMCk59amp0Kaneea6eeuNhHS/+LVpmYHFw+ARQToDeIsaCGfckpW
yjn34XwrTks1Z6TgTaQRixgOPTUtiHh6xkOlIUNfFvOZOiOeYHF+LXI/DmBqcaVJfC68NFAcxekt
ILmB7KRFTR6pEyBgEPV+pM0GRWcNOvWujafh1QP7xQ1veYAVVpJFg+oqEq+KE3ojgOfrnx20JMnP
4Qqw9LLHeLLzJn3zjw2SLRr1cxrfLHayTpp1eCOg0U1HbJ/ANncT4W+/KAUZdALKmD5CmQvam4hu
xTlBZDmuraghjUe1a3/TvAcpW9wsttFVH6LKjcgr/+A/nJ+KgbXAbt/1rLvyFeoldOORdlPdagkt
ErLRK6Ldi7f1a+fE+/GuX/ssvSqJlpDwCq3cyHYIKrmW7QFuYUnPCc1BUhnRPrDPD0i2BQyYkuF7
gFffi5fspXip0Pfg8//lgmi7V2EnQ+1y+gMMmMrFDULVKLlLYge1mBVQYRTSGiR7lNYhqw3Sox8R
AbxT43ho/UwoAAEDksxE8eaXeSLfvy/zn3GZ56TJlLn415YmkxzBF2HGUQUBrSchjMpl6wdbp+wG
0UApjOIUkv/WSwqABMqQNHoNKiHgP9GFrMw5jHOXnCiHX+OS02Dbl9tEfxgCbajIQ9b657cZq1Jc
olRMcRBYpMjg0us7lMntaDuTb5q90MQc/qcvJH1L6YFhBE4JglNgopjMYijlgWTUpeJ0HkjTZSMH
+YYOYieUF7hSOAx2XQy+q5u1RmXA/dkLxHhIpcUqqarRsDjMIJOyMV2OclCsApA0UAUVvkAkDEpb
GyF5q11ZIE+qGRDJkRdnzIuvB0lJgGDV/NKm5ssCfbydyQJldQx+kjBSHFOmKQ16Igz0DK/pTErA
1Bg06aifsSRkUGYd0LuIcI+4y1AeoDi8jiAKpA/b7ClJiY5ySzqndL95TD+Ob7KufpoIwKHH+EZY
9kvAr6F9LiFguYpO1d6411zDle4L+AbGvn/utoNTbcOZ1Nbckk9xa/7kS65O9Nu/e8n5jpu4/rDt
/uuATesG8yDNBGkBM698KgHygVaZp7olwXauRWhua03j77/F1pq710km5p++1ym28uWYc3x2CeVm
/L+J1Kq7IInOgHR07u8Fut+Do5o8PNycTjNRicviTBfv43Um4sQ3Mq0z+XXGlX/VLFFkRoSV5/hu
s3wultUSvViWRmEgL2syEGfhyNQjBYFttyl2GXl6WjFr4VgrDU8iJbwryJ1CNJKRHZiFiDlr1Eu8
tuezAU/lSzUYIQjnFSdHVPsK8s9DT87RtIMD0FRiWuZUWFZnmgE15lisyn0lUDAg6mivudGXnwcW
5sZyyZt9sAn833Ascxvmom8/jOWf3TDf1NsfNswFvOzDddTARygyxYbpbEA5a6v6cQklkzvgmigA
hTWHyTU7x5OkWx+VtYB8m+I0bHhJB2buk2u0rasSkwMWhAz6DhUKjU4iVw6pKV/HHYKHtGRoZ0rg
Ls0VDcydmMtCfJiA3/3EzK7YJPr/r67YFL5uKrqmpbK11ppdHGKHZCnNHQFuMfVcRWHiu0yDGFSN
bPEv75KJuPzNd8nsJEzk6q8xCd8KIKLeFNhmvOnJ/KoBQ0ajw7lHiZjD2GNOHgu7d7aPwIBl93bE
yJtvkZrVzNg/0GNtycQ9nXbIVJORueuR3rvMvYmI+7mIROnut+T1T4OaMognbWMAkReDEhykaRkU
DdWOKhns4Fpz2pF0LOjwW73K1/UKB/le2yJze8zfQWpGtYIu3BFHv7FlcruwX0tXflBZS03Xo6Ub
EwAY3HhwTo6edbxFE/RBs8YV4iXuEj1n1GDaUmNgwnENFjoN0Sm+rIY4B6T97GEd2G+AR7GA9MYK
661aKyBCuz4gNLWwYDu/5VuPKYeGvC2os4wd3eowgRqh1kNDYnx8TI1Xg70l0HYWrcgK0Hh28AxV
/ew7tR3iU1Ek4IT05aBuSbo5oK7TUq2lCQ2l0wLj0FhCrNpuiLDsqI6nFbwDfeQ0dLxNdgeGIUtj
6pW+4+Ey0RGWd9F7s2rtu44OK9zPS0xfNLZ56NndziB3CG/Ru8NVSh0Fl8tIvgRIJZSxc4eXgBhO
1NXKMgjeLq8SHnsTbPCuktXudDyi3pKg1o1o1rq2+OMeIMlk/TrsAeput7RitdWwdUtfbyWI/pQA
05hF9FXF3wFD2apYtklJZ9+vW7JNliirZVAQrKf323W0rFhpITq0DzbrbMM/rGCVHSz7VXdfAnGe
FDnp6biKNtGyRUkmReaHtKuIgi3pICF8GG3Glbznl+Uj9KiHr9uYyHjE5HX3oDre3iBP7ntLbm+F
YwgkWSIQUm6AM4g5LqyaCffWQ7xsLI10Vr58qFnLenZe9ba+xTQv6ECWPnFGMhI3o26P+5s5CZPk
+Bex+OEgTKz4okWdHVrQFEcltZXgTnEDW3uZOyHZb8E7aGeb3mIH3UEX7OqhXlriCkO0R9uibMbq
m5MU096lf4ukmJufiaKvmrJs0OTN54dvKm+r73trC3RIUtJHkZ2ZSVK6eho31JIdnIGMCLZ/2KxW
p+PM9MwLrYmZ/11ofRda/5lCa2I7/paHck4+TAKwv6X8BPDdN6wapLVA18NhJr+qV18ojXcOgFQC
3VSxigkO14+11dmd3VqtdbbP+J7eDvZgI/dE+WvjqoSWBGsefuYZKf4aigLt/ClbirZoG6szk6jI
VFuyAppasRVaEVtYnatfdW7nLqjGYNAwE99DWNTqERkfqaV6ZWe3LRuoRjYtszpLXXXWk89MZlhc
kwLAZNlbi9MILYoSK7vHswVNGfI08NlhMSSwaiBNdxEJyM2TTJ8KPM9dfBgNzltKjUMO7XgVO4cr
hTUwjDpyldON1JJ4Y+7KF9k50w00bUY2h83dg4agQEDcBObDbU5Mcr5obajp1/UtoLsI4hk6gQU4
UpUcW/LK5+OdD+j0DvWN13u8zo2K19fXhEYrilox27cTJ4XxqpDRbu3C4tOC8sKbko22ZqescLhR
gLYaljif622s58xaT0z50BiCzK9yRP6xei1mr6UGvvjKy1DlfCXXHeMZTr6Myqq3imW2NJxiObDR
km3gylsSgigFrPDQAuuR7VuBHeG3DPH11ApYjAWXmW4HWH7+XOmATRHBjMgOrZomeB3vtnMaWmc3
dWK8OrjxFj4vSF+EfZrDpBHsM0xQ4KZsxntwreJ/ZS86ldXb9fJsjQyWvmdJRLIHC6XusKYL2GC4
GTxEjCq0PNwGABDt0YL1xnRY3KXV0nRdWvJec0RbQCAoWXZ2wcB6AQtcxbY3sDK53VDJLSjNUE9j
BS4pr4XleScf8025lDaNQwPLZ6j8pBE5YzjiKnNDQmCeW6WT2all98tm1+wEW2DZCp+0PTJ0DdFg
BTouCpB8bGFuejZMoAkMSRiGNLzt8Hti5WzAJ3bIJqP4mSrYx43VYCrWiDvBAJWc3DIsDV86bghG
Oz88CAy4+sbchLZr0o5o1+O+tUm49JcUQDJOMLd9ZkXFJGD1XVT8aUUF+qU+FxVTZ9drlUUcGhAV
nV1DUNSW5nQQ+IPtHYe/KQYPZ0mCjOCvqPeew+WDyARrxAn0HIGOqJLIWGSnzoK+dHBYsWmtZSjT
/L6GO9Cys5WyEPtZxyFMaOKsWLZttv1Sux+wnxXiIQ57Xo17lB0wnArfymwUUnP/Aqd3pEj+4yOV
vUB20n1w1dBkZS4bp3Fw+GzZQfXVEoy+SyT1qXE5OZB21uciFcAFM/M08YWqLkLDZV8pjoyQAD/R
LYUnv+0pV4+tpb6c7Y4VUItnW71PlmdIJQUSUmZcTvKHRkWi0dZJGOp4ITEVK2G1E9kB5s3Hzz4k
pW95DOXk+O5bueOvQiuxa6d0xGcue2NI1gzyNWK5E5z436WoTuHvDY8hlC9K6li5xd9B9orP/BNE
N7JL/H3AsDZWSj22wIR369Th7/ryzvqNvyPHI7D5v/4qscMV+J4cfMcVQ6uktZNi3CHWJbHBjY1/
Y4wstlKrsDEm3GMGLQA8fYyAS32PBbiP1MHXNnX4/fDIhb+K2NnN+Xhs/h3jxJ3keBe/8uVrz/UE
/zsI213nphC5XOzqMCB0BBRCeoiXKWyGDRjOYD8kxDyqq3qZXEVXyn2+hPiGbm129bW46tlgA+/M
aS9GzgDPnhszKFRiImudDKug0IDG0HKtBY0B+Q2ocSe/yOicNbuzBelOuXaRsF6+y/fjgDUQcEo8
q6ANrajAAEB1pVIRCYWYBdbiENqxDfp6iwHCGcbJgi2g3rnqKqEQKtuzRjdxfKi00R5ZitcaG5GE
LwYWzpfNVXXg8DgFsEegBNACejUykW4Mu3hXYVh4NNgCh4yNRD0gt7vy2SlH1Y8DmkCaOcZV5IQM
at6DXvMojJIRZ8sCSRFVMZNIyZiIAuV0sdUdlZpOuaw39UZ3TtsSqrKCGtv20KESBl7RmN2Ltoqb
rjFBtVVg2/PzBZg2FD/Ftkx9FEKt3bW57Mktv0MDE4MhY/jMbV3kc6FyWxwQjJZVVstyhLYKSz+i
dwHXNi0C1dcRoiNqcKY3rgc9D7vMRSh8WS/lVb0RHeleedFeaja++NiZNYs3xqZzl/Crc3rmjjaR
KMyvlKwRymHbs31vd9Zii6WF5ek7shMeFqvBSSz6DhQt+v6e0OMr0un0dLN7isjNTU9eYfV5WDDa
utGNtmNrbu2J5EyueIilJtf8KiV+yHEtE+YhUBVxwdfXW9OtGMIgjG+z0upd8+BjhQ3MVAl7esTW
4kuqMgNvr2zEm5zezdc5FobLQj5bHpamxD4YCZprCXYH26DwCuG93pZXgbvCSnJzPMf095RvJmTL
sYU8GlEYy9gOYEKGcD1bJexMqjv5UndETJy80u4XCA1lDm6L7iSm0hETs6GBy8N7xDIdS7bSvb9/
z60YRoSHvZ/hgbo23AIX1DKeNbGEOtOsAB+zmAlZqJfyl2le7INHMg3pKAV4GbuhRp7kEq0rLeni
k/ADyy1UfiiQQbn4J8M99z34gc53UD6274Kz1Qb93bVqiwxs1xsRArbd+WsdvzdLwZJD4rsK5WdX
o1tupqqbwn4WSXsDKcay/cVShVTjcgwWq53Z8ap1wFwCWRwfx5vWqU5A1dzWDhji8ByXhpDEa1Au
ulwyR5DAOXQVl3WwfBHbjHmVIB5wM0yg5+2Ho3SSTuGmfRB36jbe+Et1193lzkAW+CvT4iFSRFYP
JnwDLgu5HBYJxsalLDRD7MQ4txpk4ZfPXuA3f6OQCh6TAhsW28b1bQOHjK8SDzDCtl6L1kCD297G
uxDO7fA3/aGj2nJYQzI7ycm3+BgbFwFbhsBdY8GCzW58lsDGRlz6rr+rnJaVsDtDyLcYn49dYEWO
AfES4RCPUNpn7KanilKY1RW2J9YJKxg49XMCp6Zg0hF+HM4/d4EiR1wiGopdiHApt27xvbP5SlcI
tXLVyUUzj67znxBmhMovUchTIRgL7xQbETaDE+5HxDgX+MTMQYsvPuXysIBlCdnEw6qQXZiMALta
RHy8hVktQMKaTg93q3jfoRbS1jc8SKtfxJgP2x0vMYmA3BvnZ7S5Jd4ixDpg1vifD9YZvoIJn0Mm
/Ajz42pCYJtwU33MSII5B2DdIb2DmFt6NIU7g7XCTkgh2rjDC8cTFaM8gdHg87m70y4FQiHBcZz0
iyq6zIy7wEfqD/16sQxwmC8PO1l1TkPNZbYTUCyZ3XYrdYvl4kF3EjwtjlDklnfSkBzAVtp5zFji
67IVDZSrflGoAynuYgyBOxHqzmAyvrhyjW+85eIKinmd3nTusOaKmW84/gmAMMIncqMCRomdsdDl
zuAZh+gZnne9rNH+EBLoITz4akQQ2pK9kWzdeuEbOYRR0DsBXEAYHZiCdIMGyH3huKGdUZq8tQhU
G1jdFomQEutnshBbuXHAOlAS+op9jAnis61cAXYE88w95PKOzza0Ipwd7PVrroYW1/y9/FmDgr4R
P6vLyJGuuObk3mDgwI2CN4h3U2y7GYNw1seeduB/97G/+9g/NR+Jc+7EJFyPrkm0YfaIxkUwfrni
qGHkPXExKW3nijLnnRc+mg8FAN+dl+/Oy3fn5bvz8t15uXS9fqNBj0dAP3NdJpkdcZGmvsnFN0oN
EJNeOjps4pkmwLlrTAqE/qlrzDthk1TBdyfsuxP23QmD3fXdCfv9nbBZK3qSqPqXrGh9Rh5PWzQE
oYxTc0CmBKhul7xHseSJ82wj73lilVeOIf9IEKxAdle95BAL+KY64sZnplgS8hgqYk1nxGF4fPtL
1Ah1egZ7eeNx2Zi+5SYRXu/OK4S30S9pqU6PsAFIAuiAosec+Sh/4wEZHvP4Emddc/94ru5r9k4n
uY4/753Opr8umfQPntF/aPoLsJHfMniA/McxmQA7OC0h76sOODVdwzc/onWI1/GY2+3t6+1InxFU
zVH8cIsnCoZo+hplgj3+lXloncf7EIdantnz1ZnsS7y1pgiqXy/IHqUEq2yf7WvHODR30kHeydvh
qFwXVoGAdonKER3pqhqhJXI4HF4A30UOiGom5IBQ1Hl1XglL1KSuzk7JVIT6WztHdDSwRZovRxSz
loyXhAxwrgOb4K87cl49JEQ/vr+fAnJCGgBjXbDXkB3fkQOQcQ8xEnvg1aC3vGxzYa9v1wh8b1ri
0dfXiKL2A5k/RP9vK3aL1Abigiq/YZRwoiqk5d/5K/zuj7eYi8sc4ZPBDXB5By8qOL5+npn8dhT9
w8pMfPskjM3YiFsFtcr8sUbKhz721sBycq8T+xqNOHdglCVXA7m+9LI7KF4m1oag/mWDCpob9MhY
4NVgYGEhPG3XIbliZ0heRVaIxATuJULM9fYVpTbjZdbeUfsSWe9zPDwc2uVro/rDnUyM6gE8y+og
IR+gPRb33hvKrJ1+pZ/CJ+0InLDjcABLTkaGgHECbo0KJgFm9uJM9K1xQnOgAh6GiHfTDM/5i4Yk
H1ugFhu0bB46vCgaB6WjZnU96R4+XwGZl3l+5Qx8GPfEUDfbGpizHs4GcHpD5GnfeAo0pS8ickbM
J+EWHDw3qZ3aibVg8Sk+BVuwzCJzFyIjxGPavD748zFdGuw+G9PErAdviiLHBc+tIEOlUGSikAqR
7WZjoI6L5/NQEENq91JrQhu08YtWjkog8a63V6hdQscUMpvIAtaXpIyMPR9hqKiJQY6oRwoz2SJn
BKspc9QHtKjOVB4DC2hmTvnrH+RyBHBjPVxg/DxbYGC8PEmLvMGWl/yMSNny7ADPD2UoXOot/4qX
L3XIxHm3yP2gHq3Z82q0+ibBd57e5klmD+lnnk7n5Uw8/c2L7Pl+D2mK7LtTFZavMPnoX1fmulRY
CbhyBJ5HN0L5dY0MZs3CzYAo3ZO2P1suL/kxaAF1j8QvVtFA4rRG3q+zL+k0BKH5iJPlcClLMlmM
+jVlz+sVOkteCTARMiSK3wunX7++etb7+83mLXWuDllMsozg/EFGhQz/BDiDp3eT1ahQ49FxHvPm
ep//Cx525OeADb1sXf47zwLxWDnSiwiuV5d8MlK2/+L2kiYQb62Shd4oY8unRLjUIKBf1+XT29/I
bkl49iwkAQ0hSiB4VytIjFNBR1LQG4HcpOzm5pSz1L7cIWTi8fU1Q+8dl6Kfn4NvW4g/nc1Lg+aH
fSQMWdjJLQZaXiV7RYPVhUozp3NyXgXmVFik80a6m7nonLa8dIh9uOp3bfnv0paz+2FSsv+r7Ic5
YSxNgv2/32mZE7uXysAPG/e72P1jid2JhfQH0+pzhpL0OxhKc0anNDGU/ihG55zZP4Wt/eOa/fo3
zX6AjHNEMRWNCRPpqOalD9ARmHrG8bFD5c4+H9zlPjvVW9FFkTd7QyWFlZC3eOvDkkPtAWtvUEZP
wxXMCzddobaHoNgH7t3LQFWnRi0ZMKsczT5vc0RiIoJCvW4bX+oqMsq7DIIbE5Z3GNPgWDgg+4mO
VUmOCTw9NGvOmLKztzfxz/5kt3chAvnK0QBUuygCRBnMWLwV4YPGMNI6DYHWimbZkWbXLUpklDud
3XPTnNfCDgzGOK2u4X7AAYndeK1dakVL2m55HWhk8zYR8EZqYDUhoI5MeN0ebx5g0R5FVna6NeHy
85KjFhlyXnCJUh4qY00BXu6AO5PkIuk1RxVts7U+N+Rmb25iLfypbk7+ZuX3h5WbnLtRiP1MAoqu
gzCBStbHW8Q1bu/hR6P2TkAUxHEOCiIuHb1EJw/O4VigXUak8Edm3Amutj7bQ5MjUnpAMkpUjGRv
L1enz9dw9jYnOvM3vE2Vz+hn9znRf6qch1pbIVRTWryWNN6dEaSxQ0ivZx58eV7uJPL0sHF89I+G
q+UOIRug0+CV/TOKHfG2nCKGxsMKo/UoO/VSsdODtNFcbW246clvSO5+Pnt8RJ+NeKIdwWCv58aA
EQPb1l4joPf5x1/IAD/7/Imb34D6LJd0SI8KdLpoBhppfPvMm8nEjUIFfM9Qgam6vEKTV6InTHRt
cc3LxrkHH9gBu6oBj/1eoSsfEYt+I1MRwsEjMk2uzlZFUJxGut7yrj4f+My8mFP/d9CERXDGvKTH
B7SOHecc7G9rjZ8O55RBoCiHoJFLXGDdoIsYXBQMaFk0R2wPIdQFueY74wzf+xlxVXtJHHSyZXhC
tZ/Bi0Le8P/bAVg3NxV5KGDTVgSjREMbjxAG8MJXFbmCLkSD0wlxvHdQOqEs731mdWU+C5+s7pT0
alGcF5EQ4CYgVUYM/t4k9yUCwDxa/Ljlz3QMLESQ77wJavPAF2/hVIR9vlhz586ciPE//rmb0mf8
0nM3t30nArf91bfvROj+ObfvRFz/Vtt3RjtOOfJ+kXacE8CXSNYH8+0PI4Clb88KElE6SHM41Qtk
z4eBZ/FCrFWtV5znAO1JtZMDuAfBxjvIOnqCiXIDecfQS8GTVDOdC6LABcbXgu2ni08SpMm5kfKF
PKC/NqXlLkJH0Rm9sKO1vSB77VNLdjMU2/NyfhPNVAPAplDneVLRCPW8rk4+eJNLAg49UBCyEj1d
XMIDU0N2O+Y9oCTd3u1ARk4l9h7hLkA6vhaQ/gXQMrpycibTk4Afx+Xg8FajCAH70BZcMI0QcLWi
4+fEA62RJbkx/J/UjqwUJdZ4Ed0fEgxoiQlMYk/cji7xwufCFribM5Mz8QjGMgQKpYeVYTo6qUc0
03CJv86hekaYlfxXAaJ/+yhcuml4bw26jfGMTu7/nsXiXdgDestlm+uInPDegEcTf1niaW418U4c
3o/IP+2xJHjtyyM48PcAPxhO4TVawFDEz8v8CyQzkDK0JCQHDYJuQzqgvYtn2QG5xX9HuT86ktAW
rqNjoLs0WIASDK9YGTGdL9X74kqEghqAR/P5lP0D/fTTdprop9QX0zaPsZ0EeEklefbJsqRX12A8
4aZhTTJm8yf4HkmtbPn4eDeyO5kCua6A0fP09AoEG+jwiLwe31chdn1BA2yGlM2t7ezG5xbuh1P3
n7TxvwkbZRg/reJEqZaVl3VFilW8mPM8UsEffNG4+RbZ18tr9BChlwgN5BejP8T6Xj8/gwCYHN9v
bwE98PZmAPsphj/sLbmFh37azer9/R29hCeXvi+QjuWLu5IIP8/0hBa9EC06BfrwMgcNbjxfG61O
gTWSGZk3e3cTjf7nurt5oTXR9d+F1qzQmriGv5vQmrUUJj7mr2opfNPQNkVBBKGNKIGQ++fy0vO0
MBkH6EJoqRrH3YcLD22VQySsnjQb/LWrGRn9TchZ48MlJ7cbSotGiyRcMtDF10EwgEphVCBgaZ6V
AO2nndg5aSRWLI7T1AYbHxkUEVCjSkzAAXXf9wDaL9OspguhOKSd9FwEJe2ysXJUPa6J2XfC3Ii/
aTD8NGJlYsqlURyrXg3BCSSSDn24KMkJaLGUybhFfLBBY69bAAbk5okXJax2PvD5ZzTwJcr/lUH3
YQgTgy6tdJBQKxgCHGsuoq98izfKcTi7hHBYGN436KNO6Ajr6vSeoBbicxtA4lbRZyOYWE3p0NZx
UGIEW+4dvx63HBBxbwPTr+GoNjeriBxnLjk371Oz49ef9wuS+Wd3PbEn6qJt+sUCdy3aJSw51IWV
FLEvhDpKlBWUzhnnhQMjAMmnIz3boY+Pm4YpOWaoJggZCiRGF0vCrV8VYX9EOVCk9H77+Ux9W9Z9
2B4T1T4Y3WIhZRjmLbT1M7cwYZXB7ERIg5u098zpKPCICnLgIIsvCoCFOGyjs6u4H8Ibu133mlsC
fOg9j8dQNKLf3r6f3j8f6exG5mv+wUD79Tfy7JJONOnvtKRzYpKzln2cqN9fTM6d1olcT/1Y7uMC
ezAl28PG/XzfzHz4tLb5l334hWjik1N+qY/4sCmjQVYFr4dKwmmpcYBFwJQAmITG2+iuIRveBR/S
ZJejpKoF5BjwNQD3VZAdwBl4xdMrzzg8WJ/f8dyZnlb+/n5nWpwxIqYg8r+GETGjjS6T92HFfgVt
NLtJJjI2PYeaXlR8kwgUUGI+CnlhLUED1JRD33KdsCCPA4PP76goohsRAIltb4daRAe1jCf05tMZ
y2R2TFNp+kcY00S+/pqH6RfRYf6ftm6qpyR8yn4gbfX21P6Qv/9wap6aEOz2L/WfgPqSi4B/TH25
y6smeKuyH7ZPFW7y6Vvcl/wTvnBfior2I5inYTMYYGDWQVj/d+5LUVF+xFMgrAE1JphuVWyqv5Ff
SsKPqgr+b0EQQXGpgTHzv8gvReVHUZQkMJOB+l3RFEP5JdyXE4mCzwebO8hyRBFMbmDBnOgSEVzK
+eCpwyFeVDITFuKjHpdggskEHWzQ2ZkGFdJqH2br8EXcf+Q05KbcByWAa+qSBp5lQ1JFVROn8rao
DT2TQQx8OHdtZ4cC2DODElSbn19lSvzNLyMrBhSKAT5nE18/1+tiESV9KondoRKDbBNEqXsOooEl
Z0Vi0WLoSFBL/jbu4+WQGSctKXxnZgRfTa6kGiJnFBZlTm99yYp9kJ250bXj+TxWByNvQMpbxKbd
F6pqC2YHaMtajVdpKiAOG/ioOy47abmIQagm52bixmIFKGGtGtdtIMdbsRH9td8V/rOsdcHMTE1N
RUGQOPexJOs6J0EFld/PZ0o4B0qkiUp2iOQssLUsggmd+Qunz1LVPUvnDt7euVZAUFDuwgXK7oVz
8SAGQURT5fzahH7wkkmNvIuEqlylXjJsAy8y3UTSWxsc4rJT+EZkg9u4cBWhPfTa2N+LMjjWDNUc
sQxiR+NGyB61aDjNLMEk8YhbM0RM/4ViHIze2sSjzNJxMXaykhxUM1ZWZSYOVD+r4Ubo/ZqaVSLQ
Vqn6nQLeZivIRsHOTBAvfD4IbkD+bL8DZBWI9go4pSXJBKPtz6c3r7UeHPVRfOizRloniXoXgbbb
knuttUd9b559ZKq1ag698esDoBompIcpgHNX4dTvP79uI5h1p2Wpf+j1MaBnQ7xLghaQQJG6YF5U
m27YBCfdU5FN8OOaLapuQT6/86kviwYhE7KPE3JBzpmGMjmDmWjmWaRl5h6kVbWj+wvU0pdn/crP
wt4yQH/uiONJ8aN9LY3IV4BZtQ4rzxZbCaF9UKWsY7kMbKNLxmNcGW4Qpo6ULQAw14j3TSLRBhhI
+tmc6bf+SkCpILREOklSOA+4KkwUa9woRT8sJHNfhaZ+GtW+s5qx9GbsTpHP/8/2BT7dkDE/hqKK
gj41raQhz/1cN877MEqXg98unEHEJkWtEWljNbLFphqe5EJ5DlsADJ21kaStoc8I46n7IwiaiEsb
Ol8fmdOm/XyXLOIqyLr8LO0z2RN2Xgvscjnx7rvGRCuWV4BxspTB6i2BFksjkdA9q2qpBawtdAMb
p4zzB1XdBrXZ51Q8e31rCaCCXlZGBPT+oCsGN2hKrkuU6vHcVvLb5ztsahLz4Rs655kXDSgyQZ8Y
Zn6uaGoVm8I+SNVNtQj9h1rG3orApw7oKHHsUA7YmtEWVCz5Vg8V3SPD0HlLvVMF2VaCGCT0YyA+
qr1Wb1GG4QGrSR79beYJ5zl9MPGtMFZJVkVdUNE9ByL1KcyZZA5xWmdds5ejtLySVLVx+tLTYdbG
or1Y+AC+7TJ9nY3FcJPmRU28VMwR3OgMiNoy6moaKxlYVos0avYLXS7tIMvM7suh/UUm3P+fjOac
EPAfm3U0z+NvmnL4qy+m3EJU9R9lSQS7oGaoqqL9ZMstION+NBTYaga0KFI/wk/G3MIA+7mATkoZ
Sy5pgs4X/u9U5pL4owkgbsFUFEmUYSBKv8Sc46rkJ5Gi/l/2vmy3cWTL9l/6nQckI8hgALf7gaSo
yZJsyVP6hXA5bTI4z9PX30VV9SmL8hW70K8XyMpEIZHejGmPa6/NYLt1Dd6GRvDKDNy2y8fMtE6r
9cIlx1JSkb8MvcKifsqWlWa6wEniept925nKMMwY2kuVeRbMGLYHE3MJ/B1lokVi5Ey10ivoEWMI
UztlPgrZbJjzVMafcrE8eMrwfTH7naDWj1d0uTwtaYI6riv5YZDITmL5p6tI6C2Suk3Y/vZokGyY
Is+o6ctHi5VNZE5MWFpGRdYFsvxQ+q4Z+x5oFcsYTHKyd29kxYywS4/xT2EU8+xlFa21MA2TbUyl
2IXihTA/aWWbo5kTg3/D3hboWD3Fcus73274/Z9b990Vn9igs0ANqhNOOKEYfD91kpu6JIVbMfWh
8MKj6tLyrnDzdRKGa09qHwvaS2uhIhVDV26916rBn/EQJm045w9gmqYoDMNJOczuuP3ffWSS9QWv
UvUBoshdTdW94Gm2zKWWrdq0RmFbL0GN2KSqrftJdQqdRq2RYM2S4EWIZC2tq7Kpdre35erMQZpP
4btrhoygCD7M5Ud5sJJKFgl2P9AabZtl35vApYPvM2PDyujyuTt2vQsQqBkGg7NhICyannvR6KVu
5IN+n2jcs3pDnApF2ipxljtZ0IPws1KHxyjpOtPPJUtrwRrYthj1k/XZWk00kPjH6cmr2Zx3cKVP
8F3gTiAcdDGMYXrs5UbIahe2MR/YfSqjhTHS1pgd8BYHdQ4rbyhLX5fv6mIIVn2kFDN15h/3hFNd
1nUCrWhMafWKyGNl3UA288q7mAVfHJ78k+J1Dr62e2G8PvgVeE0HraALSqi35qhopYwghGr6/o53
rmr/83vBGUBGiJMYN86giG+XVVKhX71cxTFlRXgvGzy3Kq/+DCX6KykNdeYWTjd/HKBoGGTUdQjR
sf2Xm98K16WInrSjwet3nqvrIpOcRsofu05984fqqROgkk+GWcd0qsw5zBtRYMY4YkLMC56ceiv8
DF3Mg3Kk/CRYaoaGZ9OYmN7GA28peiNA1ltXpgbWYpeagRA2mWulPhuM76r+/A0qhbVVYFZx9S4X
n3oFoUOrKscG3bVwSS2f/EFVp9b3WmHhLnwx3enESpcwMdbKUstfu4MZ0H+qnqafMVFPUSH6yJPw
Gd6XTp3iQ6lXmDReNJbENnpiubUZgAb7XS9spmzoXC1w4t3ijo0n8W0XJlegSr3YlXuIb8Fbp6w8
ddUIexAYAnxopZX3RBXTL6xieIrAz/maRPclmoU/b1/6SRx5/RGT61AHcYLITlaOtR5bWv6rUUF0
YMBX7T4S+SHDBSk40vk9nQtNptbwvHoypscQweuUTUxvIxfC60WkHikmivgWlcdhwbVn6d2yGY6u
B+ZrsoJpMMN2F5SdWbRvQ7pP6KZvnTZ6ZBjnSoGkIye/tuNsI+g6Di1P36nq6vYWnf2qq9uK90Jg
uWHG6PSaaFJdpCFRjmHhdACPNeZB72yjs1IQyKIAiGEPmD0RLpITnPj8o/kq11oCqvAOflnkZMky
r/e5YqrcTMCzYMuO9lymdu1bNTOpYvF6pQ4zV3sS+P15rFSRoWTgLRp86kxlvuHGEmnUY4hG/nDV
vxfqndeYUvKLgZE+toRnspWg+PhFHixAozB4D0P71GF8SWIjxTOj7c7F/ekefv+eyWl3SuonqVTj
ezDtJbZ6z2J7o9l5IMoRjs4WHZL/4a701qS0/c6J86eArJQexCL1wXuLoYiih1jeavJKFqYEgh35
RbRmkS7UfMMw/66gaOVfZmKpI3/wGhoPkbvSC1M+Yqjj7eswPohbK5noLi5XVS1V2FkxvFV8xZkT
AUNgvNf9MyH3t2VdeXCcQkHqMJOIL5CtmKZYqORrnCdUOfIKwwmJE4NP313xHX9jmCB7W9ikVIY7
MxE2WVmLqUHMZ7jnNTCRBL/MqlgIHcVstmDpRotNnmxCf0nDbdNYxLUk+E/dcBTAm2AKXnBo6j0I
JuQM43dyUBynpvYg3w0hZq+aJQhiIrMGCPMkThiEmgMF8EodNHWF+i7wBQbtSSZpH0uyGpqdHywC
asf9HfFs/GPxoae2Lx3VZHN7yVduyJ9L5tqYykLIN7X58DapRJNeOfZLDrxqbsUgGv8gr61ularj
iiXy4w2zhX+Xh1aRz7zSc7314i6NOw4jjD9gDeAgX9pBqY0oDzLsOPeWAZjYwQQ92KMG1hIwtTBl
0Qf7RFumSHk4nbbyI6v7jURNa9iVYibprkWSwHVaEZhq8DzSoESmC/RM/JA0NsVbi+6G8tlITXpS
V+iDJOGi+MxB3B2/8vToSZaSOj5AQcbjoGzlDNxoRmonsyNQL1Nhf90reFSIgFU0D56RxN8cqzIr
ORs8bHIE7vDBCoH4fZehPZ91VP8yq1Z2ueeo3SZBPXhfN2almwTI3dIJdFsul0gD3j51dpk3vv6g
ieF1q0aJy65TjkZvCdQb1eeA3rWY7HAAj0wT7fLq0IhDo2/qYKvoG5QwaslUT1ph+ujL0s0wMCn0
p2eXrp0kCF3sDoeSmN7B8C0/teo/ymf2kdn90X/Q3nXXZCfcLndYOzpQypGZGmZxNBz3VVdN8qyE
pqeb9AumxdDM9jnewwfgB34foBcodtrGUiWL4F+pdraRft/eiwmO46+9QP4WERpDwekqbSXrqFJJ
rXKUTvygfQS/ObG0P2J1W9G1rDi65NRQ13fFRvssBtMLzPyAtcfvcMT5K7Dt6buk2PG+OpJF9hw/
5mvtq9jjysmxmbzWhlXB6HyIY3LnbpEAlh4wiGKdzkUT05Du/Iy5rKjwaw1qyJMkvMqitOo4FoHN
LTD5BK1hhRnvJfDWF8tMM5VwhWNjnxXmsiaIKsBBfnsbz33Y05c8BnkUGQzE3Ocr9+2OtyWXYt33
1aP/OwHg/8kHi/8yrG0ODrnWRFYmap2IO1CaWmDJr6ppbMvH5IgDrddxZifUjCgim1311PqmgTYD
aXn7Cydzf/88aE0/l6sQcCGKutQ1PGZFphvYIwyxBb44MrtH2H/tYREIq7yv0Cv9vxQ4UW5FFNeS
Pt6spEAoYeqfCSZ7yWaPkQC9OewoqODh1SUzfuXsOid3IQkT14jHu+A+DR+Varb7+tN4VB6C9+ad
P0cz/vNVGAfV/W1XpyUoSY//kuY9u6ASw9Tid/W35o+DvsUsfHFO2KTm4w2V7pcaQrceE3K7Nakt
rz+kKToHejRMpK8+iwHzjEz4Uykw6LJDJSszHAEL7D7WbJWq93xYZe5e1jxTK55psqO4bg0iL+3g
5qe0m+Mk/9GB+b4/6uWt8wNJqomAqs0xkMG3+6ckXaUYCSFMgtz3B8pTSTB38UY/5eot/n3T9Uki
MWmrSPd8yHRxDorZ9wuJO0l5go8puQvyJDE7OQaeiaVr924299B+MnfIq8gqqvuInKaUDZLXJrQe
YvXofsnvXr9xf3FlkfyRbRVqStVBxDO+9TmNd7XevwVOK9Gq1yQlT3P1qPOFathdaGncifvHBGvX
crPBcxeYoqVuGfysUNYdNZ3Z8lF33PqCycVsCl5SwrDk5rHAdOfa9jEDV5h9+Hhbp1z53qP7AFUm
M2PMaE7xa75XtF3vuvKp7RAzFmZUb/rcaWLXzHzVFPzXbXHXeYqJvOm6wjphhYC8sF9ExqqOF1Wz
jDDaUbcGDP2L7Sq21fwhYnaI4PmpeShRF1uIcOaE55Y9eUQtSoxu2+AzDGVjYEAJ5hKVG8X7JRIr
Nv65lpksevJ8tCAdDNeHNAk1fNArgmKwdDAKXdZMD5O46KLRD/HOAHzPWHjdWv6VRCbxdjpBNcIO
XRO/PAxlEbaUWoVu5QpSmkjjW5nq3D6ec5Lw4tpNvpReKhctdBsjS/GlEYbHVJaX3fkYqtQsA2QK
93659tItcB89BpsNJimWCR5E16im1n/kdE8z+NiuQAQc2yRDMqHYtZh0mu9DdCpj/o2kWh0GOUZ3
aABHDX1Zy76lwXDpVidFlp5jYg2mMkmrVEktGYFqzk5x8/v2CpVxr69WqCuEEiSrUfaZpB40yQ9q
oWKFTXJ4yzgoacHApq8LjJUhv0i45gjth/uosyp9zo5eOcnj5n4TPfUXDMFlX4Zony4YXwYtNsGq
0aaORkw8BfB8zHXDXxuLiciJx5AAN/DXeUZ3qbyWra7ZNNyR9d8MEAd5R/iClTPqWr9S1xCqAos1
4rA0GcCAy0vkS7LQ5aBXTsjCVfmaysscsBWC5Iyj+SYHVjUy+2cJmpPbqtgEocP8pYJMXOuooM2o
YDXXMQYiYaRQZgeg05Qsly3UwKatqR3bX3wnY2gP/ZDe+l8e7qKHH13ZfmQiPgaXZXMsUKnGfMXY
4jtDmEgzlgoc1tFRFaDnNO54VpsVfTHyZeVtjMJqYwQQM0/pbBOnF00lOup7KgGaZIoSinhQq14l
yScxmJBXoGx913yBxGVwmHvgYGlIbNwCajX+HzXgmsLG8yleug2m+3LTeJSOADdFBjZgBweP+gvZ
WJHSqY2V+OU9hrsY79LstIUw7KhZ+kA+lU5nmHpmehgp1T1xaVHTr1raALRDUqutnSEwhWGqS6SK
Bmzmi68jHf/pggASMRqywsGMC3/lXJ3vwd87MFGyFS95WQe476X6UGUII5ZCWunr9zxGJ6m0vv2w
J7NXYcIm0iZK1peMXkp07DeSLOvig+GoDUxUyuE/pujYzSwDUwU/o8jM0QSYLFU4zRvEmIirPoq3
IDRhaNw/wrkM0A/aBvnokY8C5Q90Ml0+BWDdZBEOgXICWpCUZuNZiEtuL/zaWRkXrsk6w4+HoGnG
JcnDSImLTjkxtEdgACH6eVOz+h394alm4FpVaw/g+snMxFt5L7dlTwBLf236N9kTe0E6wn0aQ7Yo
TfrMXuRPIxuvoPbSvLTAuwQjORFDOP4L2Z5SsbwXFzmVVYi99kx5Bof0k1H/vhGTbJvH5bQVXauc
qtgaMOfwIdYsGfSjHkYD3V73dUg02fOJFUn40EtxMSinsk9WRohkHl6jLWN+qnLHYNUlBC6OJO/6
ekatzEqeGJEw7n0ZTeK4UbmNBFeOblcMdsZAOEQowOZggqJhapgcORsFjkd5pc++HfXElMRhQAmw
XcpJf6ufi1+4Y/r7YJjALUnP0qcvW3luR50Jz2Rmr3+y2N+PdVQz3xIBWhkHBgux1xo5EswsbGwv
X8p7OJDk0L/Tz7pbZgQnPcxcpwnO878v91huB9oMRd2Jr8ojVpGmlRXUQ6wAs2uJJfVO4S41Xtn9
m240Zu0/FulrwgaTBh/CO/VPQ7YpyK9cUcxYuW9DVGBQi0Up0AVJtmrpam8SUVhELVFhWdzeqJ+v
/9+fO9E1vpspTQXJJxdJAGplsDPl2lWeUX6s87k07482fkxuAQMHqOa0P7OKpHEIV6ackmqR6yAS
yzpLAQH1CDW48zPJdIWT+ZvZ1CcZ7/fVNfwmeHIbcik1slpLsUq47ZEJG4iyUR7akbowQG1Nzbqx
48YeXlAICVWnkiy9RsumjcZMDt4fsqgxQ7gGeNX2w3XfbVUUw6slDRyi3+nsoaEnD1TUzbppN1q9
G7qlW84o7B/N4t8rmHZtGolQpDLOca2oVSEzXeB+IBvaB7+qDphr+DuhfftmXKckR3WlAzOCblqm
0ilAI1IGmrYVPDKfrcmgmUVwVyo14o/EptFare0SQx4xw1O2Crrqy9jpEAMqxNJBvV04UfKsxbso
2iHppoLEXhy6YWeoViPZRDWLbJ23O4aoiaUvhfxLYPJnsxii14iui2StGqsInB3hcJfFkZlF+SIJ
kC9XkVNRjr57J8rTzGKv3gEKAARQFB3pccCIpxDHXmjC1zs4AjzbpXDtqIHplBXSzMYyfi74mlUP
QXbAa43jrRevWeAMEcqyD1ppZrrphlaSWa2w+WfFQZCl9As/tkPVruGrwQmD87CXpEWBRHuCuG1b
LbMIbCBRv+gKp2Tr9lUF5whMLzakAidf8nB7eecq7sUDmCxvYgAkbeirpsTyKJg3akSIVgl+q3fD
kjDcuwEFOXhRwG5SPCCLzFRs/MJjW6ohIeVQzFHWzAxro5aBcc7qArQrvP0KMLRYXdTYJrJMdStQ
rFJaZhnAxos4Bj81TU6FbNLIastVxUxuWLJva/uYWUpgYWsKw9Y8Kx4cPXyP60Wl7pBiL4VdqzYq
tkVs1mhJzk3RmYCPVm9dbmZvCF8L1YmywdRdixpOob1k/O72Xl27RuNeoZmEyrKBvNG0daJQhAKk
jQfXiC561ZH90Byq+8TLzAqQIDSXU6us7718M4y+d7fRq5lk5pW2mnzAxCktGrWt9Bz+nxGsjPwp
q/ZMt5i6bd2ZJ34d104kTT2xTCPARMHZlt1FhdCy718V/UFl6zwz63TD3VVYbJmw09Qu58julCuV
NhE+8bzkmOSdO97JHDx0vaVHNsdl6Dby2BRxVzZrzXe0buG6G1EslWDvFUu9sDhmEsAszqXOrgEY
k6+ZOGdDQRPFDXzlFCfbiq0MVCfqBT2lv4HbywEfKOd8sisPZSJw8iSB6KHFoGL5ADgm/e+8WceG
Z+rkRY6PSW/n5UMdv2LX4bq4Xbm+fcmvAx/gPlQZwCbOdCBmr4BfpRp1yUDDU6xlDZxvIzFpFYtF
xYdfLktBgIceHgSX9ZuXc38bjuFXqZHWLhmioUTTtGVfuPu2iBOL9v2XoQJErSjSZ1Hpb/D5+iWJ
+w/fc5qhZTtYrMehLIoZZ+vKu8QiCMJl9HtpaK2aMt6NpXpGhBKeimQEVeh5t+hgtpa39+o6H4Jw
XNGROQV+A+W5899/8yUr1hEp8Jh/yg39V5fGA8ZdVwD4phVKTKGrLABVvuPQaoCnoXJao6hOmrm1
Xqul81cAPgr6LfTYGJMESVcYqee5vX/SO5Qyw9KzjVwPrKQu9TUt7NQAbIpTghYb3YrTlSTdlYF6
YrnyVLdimLm942v4Zk8M9PwANaUCEAHUEJpfJn593nV55buud+ogxM5FdPK7kply5X21RTHb4jJ5
K6M4jXJkwUZgP8CiE3GhkWjywFOsvSF3uioURyGVb+WV+uRGnhllVKwqlRSLLInf8xCRFJFTaVvK
w2vawIpnDZNMqmf5woviDxRAvbrWVnlDEG12lFgCikXR0KXm61o04/VOMUDjx49VCHTJAbhE5Gk/
dt+naAkD8uGodih9DDnSh4WSUIe74dqtop0mMWWdeF1l5lLs24YXS45XoIaU5WFuMj197tM8NIWs
rtXM8JbE2Op+L9kBwwAWrcZwDo3Mne+ExgWOkHyGWanAtchI9WsTj7nt0aSiMk8+dbqy92PZbHMa
2K0hyu0QuI+SCKUHNR48VN07tor8LFkkpSovA6Pda0FWbbsOyULAS+96EffrmihW5mo7AVy32cuy
f+9inVZdD/ACdK3Z+3Ldou9NDqw0Dgbr9gueajusRgcAi+vAFOs6unAmurbS64ALTS5PTcAxetvH
7ntSKeBcJGyhFQJArOCV6UrtYCCOb7kegDQsDoGCS+GzFUndbSSpRTYKleUkLN19IJCC8wbdwbwL
C62s+UOlshROUA/ytybD+DCpcG10H6kzccC0FgKoNMCiaPjC++NsRDNfBrZy2/GGxxk/BlmRbiXR
PqlwNWOd7TVcJCvVs9KKRL3SBuRKSae1+9gHoIUoRriJlHBRt1KwIVFgIlBNbcCdAlslMPfnHf//
/S3/Merd/3d/i/P5+7N4rz5/n3uxP8uxK/vc55N8luIdPS5JJap+/fs/zz/nr+ZlnfxLBt4ZtTTo
dcAb4Qi1n2X1n/+hEPYvCniwgWj53KCMgPqv5mVF/hf6FwgBnF+DHkbHxr/bXRT8zdhRJyOLDmTr
CPT5r//z8X3Wajn5/+/dC5fO6NjrwnWdynCE0aln4Ode3jdBgjTmWRLu5FJYilEtvFBCLTMxo1g1
Pf74bbfu/7Qg36VdWvS/pKHVTFc4Ws3QnHEpbRC9IvVBE+5SqVkVNVlQeca9v5KAHk2FjoB7HXaU
nr3Sb8a8a/I8q5OY7tCJp1p+3CLhL6K5GsrVriG5CnuN3msFeL4rJqrYYFKjGVG1y7QIOLxaQ49J
EdfLts78RT6kSCznCp1xhyaOCnYP8Tp+g14YJaOAcLl7lUhElhq83JWslu4UN/nKWB/ZYcoNRNVt
bxcKEPwaOpHtfkBPCMq1yIMkjT5bvLwMp//6EiDqCfpiEURNiU6BeW8lXpFiVyXCcNIBAEOXFMqr
FDJv5baVt+CRSh0qCMYYcQm8kixxF2VTApIoN8q668Jw0Uck3DLNZWYjVAInOc9WXte8pgkFbjdt
SzvJa2OpxFoDVa7TZqsrhXt0Ua3zTbRkVSgNd8pDFHB35hJNYpf/Xh+gisgV4GGccyffbtFQS1xF
ozG6GdPKJm7RWhp8UTv1Ks8JuowAJNuBJbUO2oWGy4Demtw9uAEZ42fRL5jaP7q1kb4WOe3v3Tis
bHh1cGjgrayj1tCXt5/Vpbs2fi56xjg8Rzj7qClMrXmc9H0dw6Ls0KaqL1uGoloHRLhVkJbD/pE5
HNa1PKaoRMGACVgpYJwmF3HIYxajfUzspOAtR8JZqYTlUxtNl3Pm8PqhXUqaeIat3LOu0yGJboD6
GTnMdQuNCs44xsAAgRmQcsUmtTPr9z/dUaYg+kD7MjquObpjL59aJku616HJfScqBz14dyIBrb/R
b3v08t6WRKDJv/na4+FBFJJSo6MNnTVFp6qVHxZhr4pdhWFs4hg88kNyp29w55XX4A4jwZbJXXdQ
l8zJnPLJ+wQs+WGf7dO1ekAdhdaW9tWC4vIg7Nsfdhm/X3/XxEUEhUUi8nAQO9Jue3gWWaIvpKIC
0G5wAsFMPzYs1CFvC71S3wYa/eHKAU4PVxqh0OW+00HKVbcW3a7Kky8a9kvNTef65a5u71kGI+jq
RwckXKBLGUpdZnJCwLCAJAwSgBhbhg6Bht534Uyi51phTySNR/9NjQSBH7h6AUnERC/+RlsF9oeG
YRvlIZtxga8OC5LOHY86rDkqy2OE9U2S18dypI+sEQHNgRlH7wayLkr/3gwvApnXaKwKsZk65pUR
OMtE4IYo3QAKa+I60GggbpNk3Y5HmPqCpLXLjAXzdwY/lRHgKPmMVp6TN3UepIrwRoE8RKZAVqa7
ZkgcT/nSK3ftIa+rhjMCf7qMY6oQyQG4XPjjclNltWFdrqfdTmn9bt2CjMVikTHXRHJ1dOC1gMcv
AxoPNht4/ZdSvCito1Yr8z1rQGPtlwi3DZtD26V+jEDWs4zUX3foebn90q528ywW3h/8PmDopoHG
ECWEdkGe7yUuHmQpdCpXWAMrF7mavvEI5VmgOm+L/GGlSLqi5I1GRB0x2+Q55ExSqDuuFBwiizR2
1xqhTqkxZ5ALy1Xjh1pLNiVf35Z69dy5zhisswG/CQ9j2okXC/TGtpne7wV17Z72C7dYMqSzgyz5
uC3pfCH+TpsY8NhBx4MkAFxQFAev7KKRRgX1yUB2dCcd6KbdhxsdMzMe3cRUMIVjmS2SBWVmDfCF
NnOcU0P5p+hRKIh6ND4lIepS0qscGTxUpzCeFL6gFnCzB/S4RFdPAYm3l/qjODgAQK2jZQsa5/LS
gnxHkM5DB7lnYGRle4+G3GXU9ltBUGDLESn9O8b6H0QN57V9EzZxAnSBOFlkZ2FbQ3pT5uaPTN+5
ijVQ9IbimiCVB/KBy8WoLKuIkHVpl7cuhpCnA/jQesDybq9iVIeXl4PS0WnHf6CwQTrzUgpVUHlQ
49TbJzlvnCQv39IojFZBL4hzW9IP64EUOOEIIKFXplirFHDZePAHsa/KQOx8mhh245O5Gvz0XUHr
6yonKKaBiQoJsMmueUo/CE3qk4MvEX0Z+QZ5HJpM+UP4aLHI5ejt9qKm+griEOpyEJTgdivq1COj
RRP4Q8SLQ9BxG8RJhxbdtHKv2H2pntpMQY135jn/sECEqufjAq8YPLTLA8tyf8iDvCkPhEQAzyjt
WvMGEMGjdJY37Hh7eVe3A8uDnzkSTqBTm08ZNMs0RYrQLcpDBXWMNC+oxynbxFybaeK4uhswNmcm
LbjuBpiUxkV/cxTcMEsiQcryUEfpVtTbWObL2yuZkzC5F30VBiEKP+UhZwbghAcjCWeUzw97xcn4
aHHrUOCYQr+ztGFq41XlgcF5k+SNWq4lkdm3lzEpnkGZjzv1t5Qp3jtWSgyOCSGFPmUHJpvDS5ha
Emi8HsQHoGHRJ+p1aTCztHFzLpTEROjEN2Vd1KdxCqGiMCu0YCoLl9iAYGtz9uKH54S3Cx4VFMTx
29QqopEmL43xvqXAU+pdek9dqQXKAAS7SbGQKrBYt3M426n9H3eUATMDdQ2vQz2XQL7dPd9TIrfk
Q3FAQ5iK1PeeBKuSmJkHzAxqrjNa8CqIH8UZMlgDUeOF4pj2XOmD24dc0wocoLbK7r0B40PIdthi
9OFyWIZrsuGb4U363Rpm9pm+3L4+P72C78InyoMWcVsMDYTLgPiQ9D5kxcwF/ekEUXQwRi08kvNN
rGLspm3TxJAAe2L7aIUOY8zb9jTMdKTD3u2TtzQRM0r4h0ehjSoKhHAg4kEKbHI/kdQz1IZI7aFT
FPBpNfc6VwEbKW0FZXMUtpE+RIt/+NbJ4UJPudm26M5OZjy66/cP7icZmRnwbQHQIY97/+0eSUXS
9GgYGA6KklgMifiqW2v89+0D/GmpsDhoLDGAy0F+duqtFkYnsPX9QVHRYG5yxaLEVD+M127fmvkf
zXPxlMxVwq5NDlb2Tebk1pRKmCdu62FlCYYxJk4cx2acNHj+9zOrG7/+UtFo6BNFcmVkLuNo87jc
w3wQyGpmynCIoWhQIc7N2LDV3+ytQfk3tss78jSwxW2h48+8JXM812/n5oLDyQvlfjj4gOzJ3UuG
RsHbEs5x7i0RE/NGFNH4EZWHA3FKi2zzXWei1x4j7OSttJZsgUEgYgmaPJGaYl0s4y9/yR+NxL79
GXMLnZjAssw8BAndcOC+2KjdiunZTGh6drCvFjqmSDDrFR7rFEk+qCysSVcOh36DJkN9mT77v5ti
7acmWCXaZXQyTntlIT3IH+DXkB6kh2BfPIePuc0XwDNt6xm34irVoSJrgwo9Rf0WhERkWkcYXNBy
5VosH8JnZB1AxpgtFHSin4hksl9zId2Pb/O7tMkxh1msVkwepX01vzWy1vIlL80SUP+R4MDUgJxb
pcJxZwKRSSP76BNcrnJysMQ3aE1ayI2/xFFzfIfa4Vq/Z1v/JO787ZCb8ks381Sv9fwok4O8Bq7v
2EJ/+WrkmPm9J0Gm/EXZXdis4nVETjDWszQI184HogaodhziyFM0nexX51oKq6X3h+61csQ7exw+
+DY9hqBv2spPaDhAm36BywZE82u9+udPBjUhBWUbpEHIlP1Dk1zORe/2h0HVzU6y1GHOa/zBHxiX
97eIyeExGmUMMIP+IG80EF93Tv+V3SV36rLcJOtgTZfhKqcLsk+CtQA+asaz+0knfJc+Mdd968dq
XPjDIRoiycw6ycnraK6d6EchoCsd3VZkPabdx0YE0q2kqIeDRPEcADUu85fb5/ST7QWb0b8lTJYh
xU0uZRH0Tlk8DyLcRj1b5bE8cxt+sIPIFIG8Cd4Nsox04mYIUQ9VP6rxmu9579TtS5EslLnqwg/3
XcdlhxkEWxi44ibWdjDyIA16d9h7Ht33nlMHT4lfPfTDHZfojO279n1HbwnkgqgXjlSyE41lDOh9
Cnii7dWAW0rjP3V8LYstd10UKYHNrhJ7aOZSDj/oyZEfFb4LToygnDU5rbwPqyLIaxDj1MoqG4Z1
DyIV15DQArTuWbWIK30RJYnTFH806GmlhopIp3FuX5nrw0QZjWn4hhFQBNqvSwWm+yQzilDu9sJF
BUXtmYPcP+aS5OVjaUhzZYtJMwR0NNpqCAop+B0kjsiHXYrL/LCU2k71Di5CUbOr6CKVvHUVoaUp
cpc+8lW9G7zJqr82vGNT1IuMezNuyNUjQUUHQ4pGWnBUuVHfv/wEt0FzZ+pRvhe5gTdIM1RONLBv
0NATM0XhH0VxkA+Nxgnh8OSESZJ3rYCzvne1QVtEEVCecumiBSMtw396hRFpI6PEANJCfgIFwMtV
RV0li9qT+0M7ADSPSlDnf4ruadCCOzluAHoCl9xMieHq1YwixzgfxzlWyCYqm+ZELQAm6A9lXpnI
Dq86rtiCkntkUKxerdZ9OSyHtp7x38ZNu3Cuxqw/CIWVMbOFJrLJ+aUiYxGILopDo+aq1UtNs+WR
i7GGoJ4wg0DeC8Cm1o3epzNP5YfLO0KTkUDGk6XamQH1u4uMilfu/V/2zmO5bTbb2rfyV8/RhRwG
ZwKCpIIlUrJsy5qgHJFzeAFc/Xmgr09/Iqgiyt3Tf2RXqaSNN++w9lp2WjVYTvZFZF0ZOXwHCmF5
YITfKexsg1je9YHHxtv3vq24Zm+u7N53Rs+c8nxA00dkuewdS5t6GEOrqg/JJMk9QBA92cLcWG6o
KTc/QWIBmWpL5djDr77ySC7AdPPhhZGfFBiATGhgiTJP95jRAxRL0q4+1IYU0RdqSil0hAmcKVaR
38FpPd5aTjjdjvWYbcqujl0ByZ7HOOptVebDZojHL3JkqN5Uj/Tm+L0ONsqcdlER0+FYd8N1UpuD
a5VZtb98zZ29vfOnz1ccZHMUVJYRlT/lU1infn2IhNNtRRZH3iCZzsqJWACZ/5ohEneEvRQZsLKY
Ib0qpyF3yBDFsYOb1Crl1jS65ySJldvepkdBn6aHIE/pYI01exvbdfWHNdp5jeYeXiAwVHHOnrIp
yv0QSr3mYPZldz3Vab4bhJ2uTOf50SchOh8CQMxzonI5TgfYgu1rzaFpTJ0+1yn7Jvzc2ZjjKD4m
adJtrLCLruA1F/dFpaePl1fzvUPAOYRQn2tnLgqcbsRaF1XbZWZzELE+tzBVmhcXPTT8FOOUUsQ7
sweAJ+nSuHIE5j+8uHu4zhGzgD2GPqplntuW/CH0E2HeJy0VnA69gL3aiI5uZ1rCUQDXrqDq/nF5
sGc26UOFM5VOdB5Mk/N3OtiMqpYSWoHGqfsuSXeR8DeKLHtK+lkEYuV2OXuwFrbmY/QmCTAgiCB1
pa8eHGCZia3fIotwC9nxipn3hzRXGhEc1jRz4W8VUwBgOtHVg27AiROQbQS/ftd9uTxx7w/mbyvz
V7wZjOn0bSvHeE19NVwVhbWJ+pswmFaC67O9OLcJcyOCDwEOTwr11AqxUQKTeqIeRL0zp6tRuxmQ
M263SnFsh5Xtd+askbSUUdogxYebyut3aktqx1ROrYERPWfmxki3w+dAu748a2dHe7YBUzIFWbCu
wCJPbSiJcJqWiTuEOtoVfpN8SgBx22BKJr3Z+Eohu82oXud1sPKunz+vp5aX8BKSQ50yOZVMfASp
XldEV/hJG2n6UWfRYyFbEKc1nmpK23Z6cTrZG2NtBS4+z9/J8Z6/AC4jED8K+LmlR8PrbifBUCoH
x0p3lhRsQ+fLKOJtlz20gbZyCM79/9nafEsDF8T/X8aDNc4pbDSVckgHxROWuUfQZduEqifa+LM+
PPup+hwWHw1RekKiD6qrr0c4jS4v93tbCgdu7kdBqgZE6+ly55lSJHGoKgcwy17TvGgZdCDNT7mR
Vvbue/sKnAYe1KyKQ7ByamhKHDuu61o5aB/jftfVL1V0W/xM/cdKPwDx+fNRAZdViGd4hWcU7snR
j2RlbJJE0Q55bz9ak3wrhuSurbPnOrFWzss7twwYjb9NLc7kEEdD5AyqRq1GfQxMeKTaAQC+WDkd
723NOWgBqDzLIi1TeFVWd3qsoGLhxDocr7Hz7Pdd5LZ691lLxFVlQlpxeQ7PUzLEpnh5MCGY7M4z
zu4yy7soUSAClKPMfk5HBeWIOptuNDUcN0GW1ddch79SOYEaM9GLraBpqw/7D0ZpwPQn81T5UeZN
yJzcjekU3pVJ86NQ0mgfGU3/ZeVjz5dhDrKgh6Gza4Y/LlbcSKBSpqGj5ZWkK0C386+V05ZbdImM
TVBzJeu4ore96khuKLfyNrXKfjtW8NpAHQUNbShobOsyyS1SZ42k53ztIMUjOkOsRsFrWBKk1TwP
gl5avKXehp6qjT/ENYjM3hjoZjKlW9uP11rLFw3ETAVVw5lwHcQpAEbCpNMT4IRqK6IZ+Cr80XoJ
7C78KZI2/TiKTkJtPerFy5BpTrGZpiz7WnSRZtJiKSWkhanffBwqO7q34QVt3MKgsO+OKB59StJY
eikrWckIeyywwdLoRC90gU2lK9gkDm3zqvoQhy3Uh3KoTjcibo0HvVSlZlMHKYpIjpqi9SE7if9k
62hyueOgTjkIXqO5z6WSdKaiRMlXsudjDC+3ZL3oSPw+JPDgJm5bduL72JhUdvsszp6g2KgA7qZm
/xnwSPZdiA7qw7zKgsMgKGesnIh5zt4+D5RkAVTwANMxNNPZL7wjuQwakCNmdeDq9oKBBtXA1cJ2
o4j95d283MxLQ/PP33guQpJFo1UY6mzZayXQtOnBgSTgspX5cy8NZ7FFcvI8RZ9jxZDB0MJWW0DJ
fNnEcsZIEJC7441Dg0fFXV6ke3RbUtpciftDmtFDGmbXfeTErlPHtMklZNcuW1sOiFIrSMdZEoqe
KZC7i2mLcyBsZdr3hygkszPKdOM0Npj/y1bOHjLSqyRYiK/oSaQjcDFtvWkOvSJFgDTCfls3M3lg
az22ldhBze+O/UQ50kazN0r+cFcQZ2EYgl4VJDmox0UgYAtzaIsqI7iE/7aAZM6qIre3V4Y3T9Lb
XfFqheo86Q2mk+fzdO8RzwFi03KSHFLvqd3BViK4aJQ/3HtLK8ulinzIDcyCMDVO823m+F+oPYjd
5ZVatG1yCc4zNoeIjIcQaplD7oxJyKEdEye2vpfG1qEqJrdtf1HH3SRTuY1N/QpGMe4udD/goXc1
bRj4ibgqpbWjcL5t8H2oHlN+47soF53O65ilXTHofnicqdNyx7xJitKbEiBSarvxDX1XtQ+N6qwc
ibOnhwYYaG1RuKAjACZ09dSqPjr6SOkoOpoU3pxdNNwY0yaAJ/7L5ak+P3o8baQeZlT4nOBdrKee
1Y2i5lJ0TJVW2smTSWncgKbispWz/AoRFuGP+tqj9Io5PB1OYKZWlAYqL6nmDK6eqAooHzFCfaG7
srBgS6tsnfRO860ZiViiolwD1i0Hyhe8Fj7w+ORZf3Ex0FxEVQeJHuzIQK83xZgJCAqyYsWpXLOy
uGNQrQTfXMjtYXCCg5EB8KfTYq3m9p4RhD5e55Sc8StV1JtXZhBZmg7kcA9aYPJsJnJefpImRV45
hfO3vr1Q5hnjsURtDE4HxBcXW9DC6bGL6PUQWvmuElHtZaFU06BpR7uqqart5U1yNixcLBWkBhBq
LiqqOqd7BD252Mg1pToEJjTI7e/K+HTZwLzEJwN6NQBamY3Afbw8yfjmZiH3RnVIrcB1IvwYSkTh
5//OyOLlHOqcHaBgJIKRJ66+iOljZdUrt8P7U/X3SBZLkydGHUD9Vx2U4kUAo4ymceWeX956eDKz
ws6/52rxZmVVaJZDqFWHotrAEQjnGAc1pkrt+u1WrBWz1lZmHu+bHV34g50CsqoOmfakJKVbiFsS
GCuTtrxSl0OaP+KNEaXUxjyel7/8wXim60p3B4sIfcXM2tosrgA7Q4GGlqTqMPbfYaByo7UQYW2y
5nG+GYcWIfMhDXp1sMnlS9nRMp4U+/d/t4sXZzFNpSyKU2wEI3hg+5uWfYaj6b+zMW/BN+OIChMh
tp4tFtMp3ylAs9Iv6Wo5emU5loBTMTVxUzqMpIcPVoe4u4KG9PJAzi7K07OyhO+lDYMoK7U6WEp8
VVmCtoSDUMutVn6/bOjdHUx7AOSDNHyQSTydMbn1Q8CPHHtCi61NrcYQL9aoQXH66BsrJZF3d9kb
W4vTYkeZb+XFHMrUDnyiH5T+kwnRwuUBrRlZnJUa/tJUqPM91pduimSOja7DfxL+0Rvw97QtDkwr
EqduXq2o4aY0oNSVIG+Uo02X//mWBkBJeYNEJMXyV7H2N1valFTYpCWZy98sNzpcpMTLMMWvWHnn
biaZBJqIgPZVk+90G1RdE/tl3VQHzaFiTHCN7qarwgynUVXd2Gvh5juLhDk8cjBxJCXOSnCV5lOP
F2zv6utE6irRUFmydpd3wllS9TV0fmNlud8GA/3hBCtVtp0jl/vymDzEkP2XbtO71Y/pLnxYZe19
d2gGEAq8Uyoay47kpI1USQ071stJPd8Xv0w47fR0TarlXTNv8g+L59qyyZBTicDxiL8NYL1S6T7p
fl6ewHcuoZMcx+LBVnUlaQ3YfA4xuk2y/lArnxC9309QwV029P5KvRnN4jhpTSz6tuG6E5AbqJTz
3Mke7mqhPhdp4Gnw+5p9t6cg/WhY5QZ23pve0va9Gvz5tXsy4sUbZRUJaVUx31BxCxen6sFu44J6
2NvlH1JyUilaZJAWbxU8IIVCi0p1aCDSrr3cd9un5tG6SqDS2WiZRx2sgAd152crs/3O8/V2kEs+
wUSR0kTMhpUYimekKPrxYWU95wB24RafmFh6rB3SjuQtqgOEB85zB33fdyh0kpaeM88JdpmxMqSV
nbokoAoUpIMdoBAHiFa8ZLxTowR4aQ6B5H90c/29U5fQy8hISDZFWIrUaqtHN1XS75Tk8+X5Wznc
zuJRzrIuqJvXFcqHK6O71SBvl+OV6/Gdl/9kjRa3oy81ql5orJGcib3S11C5B1u1E66U3NdKsL88
pHcfmDfzNq/gm2dMKetIMuZ56xW8fzjxm2JfThDf6J8sSAlUOoU7xA4vG13bFotrpZ/+zyg4dq6V
Qyg+2cOXqVlptliWff86ydTMaOyeO6wXY4NEOc+7Fve8zYtdYsguqWjXBORsOeWOPN19N325PLD3
LVp4bLPXBv7ydDYRd46rLJ14P0sHefv4Q5mPmxxhJtmwHxPHgZFrDWx0Bhz/a5R/21y8Bm0QOcIM
iaVzZFSE9jzAum9r/WYS0a4oIF5QrxVnqzU32h83scJRq4NMhDaKyhOppcVw47gonFKTjHth6a5o
Olej0jXqni3/lENlxYE826kLY4tx9kGg2HkamPdy+91S/SvoE1ygVi5pwPvAp+MCwkyrra8vr+h5
OmthdnnmI11SNB+z3W97RP1oY9qwMXqi9obg2fkV/ul5nM2B16FjRlFoEVqkIGXJ1sSkYg6ptURA
ge2NhasWVJY9v9lY+coF/e6kvjG3eBAm1chICmIurb3+SYs3obMbviF4VEAj+WtlKuc/dvL6zGOb
8bSAZXAjl1DLRMs0u3FC837AWO866Oy0Xi1to3aL4r3hqXfm9rLJ+SK5ZHEe/pvbTU7HUUsKLFaj
86DmT8oUIeHYe7X/eYK29LKxs9fhdHjLEqLs5GEVNsxlTWeXXW/NuX5Y51f/nZXFiqXSlPt1wpBQ
OwnimlchcAvlx2UjZ/fYYiiLgy1AG2uZyVCiMNurLVJxuXOl1cO2zmDiqWqkv+qVIPTsTXg1CTET
JQCKRMsHHOHpmlqXb9ynNhLnSIUYiSelN+Fa49b7q/S3ncV5jtJU7afJNu6jgFYm7b6U92hzXp6+
tbHM3/Bm24kinZSmcIz7tnhCXszTYFe0aZrKjd1lQ2fVk9cbGOz9/83a4ombfFkrGmpgqMG48oPz
o/2Yy270Qb1Ov3c/xDOEGDZEwWue6tocLt5vYQyDXFPbvs8bOJEFdMiz+N+ny2NbMzLv0TeTqFVK
EJcGj4suOVs7gj88+wWZ5vaylfPnc7HvFleEJAOtcVT2XQPztH5AndL5Zv8kmjG/SLLXofq6prx1
eXeo8uKKLxpQ2bj3xn1V7DXnNrWeGpoIkjVsyJqZxUUxjaUepgGLZATlBqrKjRifczQtnXplCt99
Q/69B8/qVzKtVbE2slBwYKPXy300N3vv4SGRpVlm8vKCrQ1r4Qa0siQXic3stfoP39Rvyuo7Ef1G
oAVy2dA7w4LmEwStYdIKdNZsnVm9JIpm4EJCqKDfZI8w4pN+/+nAg//HFStAUNDAqQrdHZStl81b
+ggovKbSe+9o2xGef5lTe3k075wmLMxVP95eSBQX29wB+a1JEhbksPLJv6XNbiyg2bMSY+3RXTG1
dGEQmOz1kJah+2ym3622sYo2Q/T7vxrPErVg26kcVSBS7mWco6SpPbMpN2hHruzttbEsHkI1BqWk
9YzFshC1oowgR9+Kfq3d5TzP8rr+tIVQOQW1vExOmc6U5W0lG/fQa9/7n6sB3gdic91DyYtWurpy
1daF+OY/mcO/rS5u2GIa5UIbsFrMQKOn1ng22+vLJubXdOGAse3+NrHYdsipl2FZTHRtZZ+z6Fu5
9pqv/P0lHlXkbZ6V5cg2iDPPAUEA3GDlwnl/C/x7CEt64qmCpFbVGYKpfk2dJ9O8ksdoZSWWw4Cd
G9QgQFNwEGBWzPkb3rx1SSX7bRRU3bGJp9Sjse+XNMhrPYELXSFoDTn6M0YQ3raZJ3oJG7EB9ylp
o/THRMrlWRnel15su+6fk3HqvobwnAIgNpUWGos0I3eZ6V1jbIohEJ9DWLs3E8DjzI2EAhp8TFXx
opilMWxATSC4V9KA+kUroyreDOSXRzeDEyt3M6lpJRrkq3bFRV269vNgAOeidD8zbEP9cjplTqeV
baCn7TFU0+mpz6vejesqI/kIr3KuZNcz++bKMi3d4lebcH3wHjjQ7C1fbi3tsqJytPbIhd3/UkQs
NoBWIzcXsxpxqU1fE7n/NGjGyilabkHsQmU8E1QCaQAiMm+fN9sDk4ZSybI4Fo6S3IZZDBa5owQA
49ha/PnOtM4zyiaESJFAbeE1jCnwRzEZAv5pSEJDv/8ldY6na/JTq013fpf2K8dr+Z7PY3trcHHD
xga8uZVmiSOljnArUunJyUzhqiOdU03j/2GUgTUGBSWpCaAbAaKF96DYpRkH8iCOjh+qxPF1/Gj6
4nORWv7Ppu7XKEbeGRxIGwswNfYAPCw2Ka+HaqZBLo6GBYmPNqKoF8DZBv984qM7Wdn7y9ftmTdL
xxuoN0ClANCo5CyPeGAYTYlom3ZMrd+RFjwa0G0mpX6VyLhk/qwcYt+qIruLq/KDHq/lzs/OB4A3
qBQg/ABOAlXz4hpzatuQYprijtoYvwx6E1yPctBuuKU/kyeqXMh9LTcu1wiTzroSGPWJ3XkZ3pwP
4ZsiHQeNUcfKl2HUd6Gh3QpJpX20dKeidRuQs3XjX8dCAbE6aPTNrGVSzq7wmeKEhnHAYzPd6RLS
Uqe2LEWTZR6NRLa9QjNyMmLjn8InjdkKm4bsIirodECcjlRhdeu5o+yYSn61zzMtxYOj3WJlG51d
OKAXKdDRuAmZuiEvG2Ysu9C6opOiB7hju09qZiNmKHILtfdimBJXpkMWGlkwxAiGp60Nd72hpc+T
r4/XDm36t/HYXgdNkeymQEYHJpbiv27//8+f/o+56eLf3H7et/bbvzjR779lv/7nH7v6V/4j/H9H
fKxzxnR+8y/GdDKS+j9RmJ9Jm4C/Wa/X+F+U6bj4+j9JFnMtKWTEQZDyW//iTJesf4JIh46QxiJE
AMg/cj02RdeG//MPSbX+CccmUC2wuxr/kr1bsKRfYk1/bdP52zGcMbmzYsXcIMxWBlSxcAzbeIDz
GFjgnYg6f1fhmty2IgbK2nMyk1r0d93Qiq2itLYLJdZ00+VFvlXlJCX1ivRVbJSDRxQDMY0eyjvJ
1CO3m9LspjJlRMbDqHuKMhMRiHz6XA/dp2qMvol46J78pNP3skEoJ0k0FbxZjHnSgyJ/S8++yBYz
LK4AnmjaHU1mj6ft9HyKKnCK0gIGgAaTfQ1PofxSkoSBykrav36oTBwRNFF41M1oJHgt1vrPtNOL
iE/gC/CrKXWT94GeYfHEmZHpxFqpyHdT2O+e7WrMj/S4x8VVn0jb3K6HnTL4SE0Fuho8W61EkGaX
o/mctK3XOH5xLyvFkwhH2AELc0Qdti1QY88SQM8uBKH5c1cY8Q8odbJDrCXdjdAaS3Fz2YivB02A
tgin+JpWAf1DXVcFaquF0yBQ1cVD41YNwgqKmjoGlNdSbHEPr6U9Fo/B6/i5iGmKg5t4JktbeDB1
FXajUtXDXWY42mMatNXkQjcgdW6hN9VvJQohSDGbbqQ6EphXhu9oP/rc8ndRk/qFZ5HM6N2VbTHP
+cluZzuAhYVYlOwmUPvFN+FLBiVcouqdr6uVl4R5/jNPQ4SCLPRx9kY16qgkC2PcJrUWHOKgHG7S
Hoa5ja5SKSW0HWDOI+YtVj7sfK9YqA2yR+gmxKtdhk9N1DhmUjfiro7il3YuUPX2Oob1tOo8rwiq
7/TjvzondD5z47x9nnvfCOhGr6Y7mbBjU9cCL0iXOLlG+DGpqvYGf2L6pYSqtA0nGURolkr1Livb
7ClLiyBCZaRN5zXrY3dCp7P34KqDLTnTpL3WTj2uaV7R5uFY8b0JY6enKWMLkXJuP2QKZGdI1zjf
RqOApmIIR6CNjRLpH/XBzl6srH6JjH6ijTCCZZ5eytDT27z2REpJ2QUCj3xPY6G6OiVm9ZPtlni8
v+ma57RI5M5zxKXBxUubGn4+hZ/TOaonofKeDohHd0X7rCajjuLomBs1H6tJG6mImp1v9ju9iUvE
zqbO+miGVQY5hpVFjiee8o1Wx+nPlY07b8zTjQs7Pbtj9jlmXoFFrrJpmjYRpTPe5SUEypI/qXfJ
aGaer2rddSbkaYPui7ieil58nqai2o2xYV2NaZI9r3zJ+RGiZd8wIZACNQwUauFbIrYYxHkpyXfS
UFRe66dGQKe+xiLFjd55Di7eLg6KGBGOQh5fOHLI9hYNE5gMRlFuE5Nj5HbjYHqXv+zUx6d2xtbG
74P1CTAmmObFfdtqaRukrd8/WEn+rVSZJtsIk40MI+omGdSVUHDBoPVqDlrNmaUYtmSc7IWvK3V2
HSAA1T9kavXMGyDv6/oujGvYyvM+8eLKiRDh7H7KnV5eafJz5XwnhUV5TcNxG+rGISS31/A5y3tk
5qUhRUrqChEqKEcWiyMNxkDDvyk/NINWfdWHNNxl8Wrp6+x1JW9AQhZqCOIbnNIlPE2SVCPpqkB5
GGVoL/smlbZNlUEb5uNyj33cuIjmvZSWj/A0bFgvcSbytQjr1DWe55+FnqnTFDTVcK8WId3k4CQ0
eTc+dIMz7K0mL3dCl5utpXI2Qsu+7x3rzm7M+Mqiz46Gjt5HxzO5z/i7buE7QBBkrZ82vu6v0TEt
or/524g8SItYNssBydTy2+LG6NTUTx+cXBGbpEXNNbIH2gZ0tJxEGM0ZAwshgrA1HhMFZnSIP40P
DV7U9vKZeGel+BL2AnJSvHv8ldPrTA/yYchkLX1QMiXdGwEUe7QLKp7t3fcGVUtU9eJbI9Mp86Ez
s7ZGy1vrdR7eWF+cEV3NO02N5fSB/ona1cpG3g4yWmZVllef/Apu4CinXQpKE+hhJdTMIy3f2bET
XK1Mw9ndANMnGxWOLDxmuHAW0zAkij7kgxQ+WGVN9xKuulcOeXvld1rxkMd54QUh4Pdc8nOE6r4W
Rvu1oUg41Gb7STSTdYxp+rwzp2HaiZAS/crnLR9mdSYinXczFQfe5df99CZuRqRFY0PE0YMWdKE3
+Fb9ILTpyhjM4FaJBW9PLXf3cdw6t+D8jJ0SlGuMAvOWfPvAzJ9AIxtJEovQgnDgdKPYUR6HGgrj
D7LuU6U35Ec9GIst8b5/3bSK4hadH97blVUeLw/+vaUBu0I2aGbWQmDu1DCN/UaQTT6GK6PZaR3b
I8ySaIPYTrgjaZOu7IVF9pXDOY8U4m3cENh0gcucGhzTOGv1Oo4fDCdtNr0fi+vKRDk2qDLzOmqr
0S0bBGN9/Jt9PdnRXsgI8amZqe3KAtngKo673VhX+dboBaKSZGE9OS50T5T++NKEmekZQ/vZrEtl
F5hasMKT9e584cESOKokqc+cuIgO4jrqoge166KtlGiTF6Xxc6zA4apkur65vDzzbJztCxM+b5Jn
8xO7mC17kP1OmtL4oQqtJxpE+n2Z2SFda+H3InY+FI62hiA8f1kh35RJkqtEbg59sIuQ1EiiKQ1l
2MNjoyav4avP8pwzErRegMOG3CGyWqh5i0dpUnlsY40Wf9mkfb3b1yQct6rbSMz95Xk4n3ZCdMKT
WSSR/y17xPPA6kOp4AZRmsHe6IX1WVX7h6kFXjX5xZqWzisk7nTaIdegBEEDKZETHsbpJoV/Pmm7
sY0ecmky0k0NeQ8kUEagyij5TvVPRGCPpKp3iOfheKUqHa4R+cZmIzfhtO8RKGxd1bjqg9H4RJE2
/caEG2sMP69fsfhKCOzplpxpByFIXrhcRANZFYkpBiWeaYd+UKZPbS/C69BJKVPkJOIRqE6LFAlw
6oQcbN/Ptt2AMCZ71s9enLgbPihOmv6wKbqQqFMQC0oas9M9tcm1uxzQ4IfAlMaHPDXU58sr+kqb
vfh6WgaQ0nZItVDrmZf8za1r2X5BAJIHD2k+Tq5f2dU2pYZxlTvsq6hTNI/4Qt1kXaR6QZLs/VFo
t2OD9rDpK87VKFT02Ivkqq7QfFa7OPRkBbHPkpKOGVqWq9qJuFHnZ22Q2k3TKNMm4jZ1Bt/39Np0
3KI39A1R+C8y09KNUT/aZp58hF249HQ9GbwqlT4Ged7ejXVC6TYZyiuBvu2uys10M7YOOptp3O7t
jrBoZW7OTj3dBwgLwaNEQ7BszH7mm6mRxkQOrGGSjmMZdNx9TenlxhStwHNeH5XlChBlUQKjEx23
fRGOO0GjFMqQBQ+NVY2ebpTWtZqj6ZvwEnk1/UlumVTttpGU6SOEURosoFF3oFH1KfTz6Y6ew+Im
dVLg03r5TbWyT13iWB6v7JM5Dl99kYXbKci2clOJfaW2/t5XyTfpPUuCyl218oyfOd+ABaERmwNI
2ogpBZ1Omi13Y82Oko5ag/TgVKvp0ZnCf2VcT3QPL6a2uMJgGSGxD1sAlbfl9ehLJYkv2cyOUcTB
8nsLnzYYCNm1/KA3Lc0IobWDYaz07Ey+M2ojW3mBlPM3gS9ggCg0AcjAwT0dqNwCmxxGIztWvfUU
lXvK8pI/utb3GA35qrW2jZXcKtPWodu4HocPWuXsxdDdleHvQI1gtnNWunPOxUbnOaEKCdvYrBqz
DMamKvUlyknZcQpa7UrzSYQpY6TupnjWdU/y7Ja2Wvmpr6rsozAaNLNbc9rIfl94st2OWyHqBvII
o/w5dZ045kkhb0twT3haif3H22R+Rwhb6IABm7y8NAEw6JWS6NmxB5q5HUUjNpEDbOzyCT4Lj5gR
FT4fBwMkmNXZ33tzglMZ5pbR0LKjHfbNPulEsEkVrfH8sbNXTJ0/jWjnzX41LQsa/11sh7CPTLkQ
Tnycoizw1BFoNThgCtSWGm8STV5b7HeG9rc9UuiLt1HV47juzSg5xql9Hdk9x19rb5vEuQp1ZVtq
4V1ulzepVm6AwLiRhH5yvhfa6Np9dRMMK47BPLrTO4y0/vyAkNxH8W3Zsh1kbQvNZJ0ey8QP3dIg
y6XH4V4UfXilmgkOYmS3Lv69sYmlYTXAe888FXTqmnP2kDj4dJ2Nus/TyhjiY6Tr09606vqjP1bW
naWJmxCWPaj9VO1O6FKnurrSgR4dUdrNpeBD3jdg3aQoH2/GpFauApmcRO7D8i6VY3DntHH0oVX8
p8v78jzOgCQJfgnIR+ino4Jx+r1FafqaRlLv2Ey0ubKC2cbsY8PLoXDbBGk+7RpLOhR2sdaKfB4K
qyQtSNnMDD9kDV7z9W9OhJXmgv0BqQQJxXEn4EnrbX361PfqT9kOpi+t4pSuVsvaBg1mH6UEI1vx
pc83Ll8w7xRl9uqozJ6OXa0G2iP6KTw6TfOYl7V6pEcSNqA8z1dmeQFkmoMcTDHDnEiecRj3Tk2N
cSyqsiswNRRXsQW1g2Qn2l0nFc2tlTX3Jawa92HfeSXkj7AYekENeI+ywX2HDPjKuN9ZcwUdeHR6
uPjgtlnknVVhmVOnjdFRQ0KVZvakubfNxHhQ7ek5qpur2syzj3KWxit9J+cPMv7LX0B3vDsg76eT
AOdBVVlqEx8V3zD2kolWmaP2zsp9fn79sZpzXoF8GPih13Dmzb4CRupPiZaHx7ge+msnDtBYDZNy
O5n6x0YZV/QS3tlD3Ow6CUfyr6SW5p+/saZXZiJoo4mPUuU8pXmd7MaJfCoZBHF9+aSev/LEx/Zc
5oazGLr+xUmt1UoMDSxWx14oP4uWnmfFV+vPsPr+SMdW/gnCaU1X473BYRRKTgVaIvg2TgdXVFGm
ihhmFCXWpA+m1nwOIM69Sk351+WxvbNmZPgpr0JJQeyy7EgKi6GfGt7mQxWp/a5MW/PKjIZfnSrK
2xG81MoBeCdQmpPl7A28kxmesDiOSpn6JJlU5TCFuXVnqEq9s8Noup8a+jkdI6KXMu6vwsSaPlCr
s28qalfPTld6dVRZ13Xoq1d1YEzUVmor+NG17bDvyuG3Fg7JIxCSZpNNSbQC0Xln/bmq5k2GC+Gw
KqeLoYaw1pp0wB3q2tK9si/jB6nQP7QWfmZeS403OFBOXl6XdycKzAMlc5KVJE4XR3b0ozJvu0o9
GEm+B7Ry0zZPSfdbk9RfOFRXbQiN8+i7epYhVey0bhxAwVjc6P6+yTM3MfpP9iQ53DHmRveVq1h0
K3fK+awQMJIOmaFEFn3ni1nJfDiUIM8KjmohH7vOeWyErN1Xqv1Bl+vsUeRVuOJend9ic4jKcZjj
CpKpi71Tlg1aspUfHMmgxW7h5Dbs6Eq3vzzz5zlrGA7emFlmHHKcfVGYVnA0q51at17ipDe94cQb
ambPZjo9T3a7zwLpQ60P35H4WCvfrH7AYmaNMQq0qHeCI7tjJwmQQkbkyC7x4K4r1V3vJHdS6jxn
/o1PI2bmTGvCFueXAm4Jux2mB+4u0i+nG174VaL3WsHtU2nwXEEbmY3dbyVAxDtrvlye7tcs46nb
yBtNdoc0HtWas4Je2mpxFKlycNSq+FFWcMLSEj7yMc9Ueji0YqePcf2boCW4nbPQXxW5sm9b3cyv
9IarOEE40MXNcT40YyD/jtvSRO4oBUTglnb1q2x8kuvdVH0mtSAauAeDvWQlsBDq+pDdSk4YJp4P
r6MHM2G8jQIVkrkhHe9im8Yz1RiTe9VOy53fZ+Z3TarSTVuO/jM8ZP4Hm0VauWreW3tOFPIOFBYh
HV+6K75WdU5SRtGxAwd1Y2bTLxBs1Y2vSjutV7sbw+rJvE8RSS0rKLYUspVPpVZeXV6Ucz+F6ioR
NdE1KjVIkJ5ugFbWSffWSng02Iawjie/namK9n0tkg9EOZWntN3PLG3l339sFwcC2LE1q1Dy9J3a
VeG2DPKmD44B6q5ujKP/UHRoOvijepRx4q7/l7Pz2I0badfwFRFgDlt2brXElpy9IWyPTRZzTld/
HurfuNmCCB/AGGPQgymyWOELbxjQ7z5mUWOt6DG/UWqlgUelkbyNkIKe7u3IuQScuKSZcJVVmnbA
Gf80fhptU01Nik0ZQPYpkt4/O4X0WR4a53lUR/WgcBh5UROGO6MWoIIK3Yts6/n9OXkjgqWkyPlK
FRRVWvSjbh9NSKgmUx5yvMhRfxSUQTbFFxVYANh4HKHjIf5gNvGlNck2ezU9t1b8u0aB9XGMgzVq
7xsn8FxsocqJyRjY8Hnd/BVz5XDNKxMbWrwM4+GHk8/IO2uKV1bBffBDx5CrheCHwreybALliaDe
i/2Ul+at1yXhcKkjpzr0XWWuwdzfuMSwmyRbpXrLQbdE36rZpAlT7X0vpdK2i50u2gdlkLmlZXbb
Usu7TVKoazKGb5SN2ODM3mwMhyXE8otmpSrMCpIXhHr0/Fy90o1NnSO2l+viGxBgy007Mzwk7cjx
G2Wqv+0n/1mb7PDo6GWJpGllOZu6KaQzNtB4NxW2/Kdu9c8rK28+5xdHM4A9ajPsROxP5MWFO/VS
2U1yantBb6bHXC1NAMpTtGkqtf3CAfIjU7TiMjSjfOap7JNd4vocteGvleeYx7l9jtm0QqcTQuxI
F2C+r/5adk4MT6gp/eLaTlnxxUSs5UQCGRGKVf12pLO7NUnWjqrpf5L0sd91xPHbbhw2hTRk27QY
d+oQGZdeQh22mRKxHwpc1bJxkB6SJFzT4Jqf5uZpqT4QLQJURXbZRlP09mkVg4J5zmFylcuh3chD
RdG/iT450+Rshsn55yXMcKjhc04TjBFYLyYnJlXwe18LSKHbCPDilO4HyS63dpUlezPM6i2XbrJy
Xt4dBPOg4Kk5BCAfWMsIoWIJWyA6g2tPJWZDWTrBQCQdV66h16b8YirnXTkXCpDKx8LldirJWxHN
kwvHi+voQJmEinbmImngtu3JEagKBNo2DQ59+zvpHnLpNMSy13Wf1DyP3KF4kIZ4GyDfM4j+kJfR
3ig+4f/q6qLjb33lYe8AU4Qu7GmiXg4viClLtnWVYUVWprnkNfQMdlbaoSFeRYc5D/oIdC4+JqKV
tmPlvFhjbZy7FNnkLPFpW8mDnFHll62jAMl+Wtk9d2ccVkJ8Lr4W+TIi4Iv0lYw87odxDK4tbfR9
UPniGJAknSAXILdsxke9oA1MyhA82XIUHTBe6bd6H7aHBvxU4Da23aK+y6Q1o/gd0Ip8BgY2Hd5/
zLtdg/8Q35kKIp1FCjbzivtrj/tZ0CH4LKsvfSOcvdFdp/SsxBSi0lhJt++PdX+lklMRaLBB6XvN
ZLDbwfR4iokWyeMKyTa9Ktc9SwxYgEYdYWNQWOfQrNWHOd7Vczt6QMxChrYs/9RagYg1rcb9+w90
n+2hdclFp5IXqwBll71/e2odQhDVubZ67RyGtp6QIpADipSghl5alDMeq875hie7euhhSCHDUKrS
Fm4l37Ac0gNqrT6CsGX90QYL9KsoJarBcLiqcqe1ge+Ojv0HrDJq7O8/+d1n48EpIdJ+IYpX7tJU
PcaCTJF9/TqF/W4ahLWR1PyZ3hzXBb2ffx8MyCa1LIKQecDbzwYQC35VZejXNI7Hi2lk2cbPaDQ2
mF4c0XFQV8a7O+V4OYovOpZj7FLWyu14TVbTt+1bXg4TObdQ0emyOnntlHtzFFYhfuSsRPB6t6Ok
qVmUdmXqVxTQhk1XlCBvHK1cKSi8VqluzlJOAKQuuEZlDBOpLN0OAzo6QllxsK6ponYXWWraT3kc
9Nu27o0XW8vkWUuKDCOyJgmeU9xvGrCW1q6XgMTsWqVVEGrXze6aE5wE7hSO/h+rGa2v9lj7H/q2
Qp0tyGSzceeAdZOElG/I4uQ+c7uhsneqlQdPVpzGnxy/B8RtWq39kGV6lLooytX7zM/gjshjHuNd
6xjpKcKu1w0k/n0DhLP44YTdsZAp424cv4LBOwVqWLilia42dOhE3dIg8bkAwV7G2LNZuSI1uyIe
lL2vJ0Dei0AMgdtZCUQnrq1gZQ/f7QRuKmh/QAFJy/FLXcTGZC1T2BaOfNVFJnY1AGDE8Wqdp0ri
rUajYWVxvhKkbz4ocHpcxWbcJcEyorK3H7RJjbhrEixplU4+29Y3pdO+N619EWECPrlyg+hc2t/z
cHzpk9hVwHaXUXLUBuH6zoaC6U7VmqOKD5Fk/a7bP4n+m34wbWKVlrBwizLZNzSUhS9tE/VZo0eB
LsFDQSMpo2iXSp/sbmyQ4FeeEWnc50q2kxNp2/QrrfG7ZGB+y1maBYw6hcMlLaMleO/lvsA3cuzI
9NWqvgxBmfwnQFm/f7q8ORIMif81Rujq3s5nH2hhZ4f65HWRheOYrD+wsrPT1DTJ7v2R7rNNXoqC
8mxEBTPijjQFFFDxTaecvNwYXkSt/6qT5Nk2QQDmXX0UXa65+tj8ERXuhkbtJlFy7bmU47DfFjYF
fLlcWUz3MJv5ibgUiSPRTiIlun35WFWFPMp4mYa11WziVtVPudqFrtXofuCCkyt2lTqYhzRR7EvU
pfRqzHOdGgpCalK2tRSqJZ1Z2E+WVqjbvE+qlV773Sk5yz9CjyS05hk5l28fMJdJ/qzcUjxpcqKT
YZdEgHF9Xfkw82ve7ingd2xkvgx9EsiQt6N0vdOoJWqUXkzet1fUvo+5OhPj1BOLuk3o29/a3Llq
uaMezUQMG3+SA7eHj3IwRQg/tSla67EL/f/6cAZDCRHyKWMldjtJT1eW0Sv4ZPG0dA4hPnElAkS2
F2FMHOmFoodS61kmt2DnROJg6cLYp2gTlmQedXJ2DGl8FJhouIVeywcyeLTkM4Sn/UCrrglyT4dU
q0xOKYB0ypChlVFVOHcoVTtuwgLJjElp001Hg93FvDA4dK0lWa4WZLxSrlM2kxMEdPU8PTjatHey
tP4VqzWmzaBA/FNp+ME2a8bmkDlJRt+1hwU0WmJPGUE9sc77XdhEKFeNqjjTfPydjqI9dIXWfBBj
b+9xDHy2R8VhIRaK+N4PsuM1RZ7vaegPO78znri1L7UWOYdWQlX9/eXwSmNeTDBsFEQbXpNPIrTb
5VDElZBjrRk8M1e53hyjCZ4DLEj7wJ9A/JfyFseRz7US+U903y1P6Dp2qLIprtVU2p5WkHW2qSUO
ZTjUhwnnlIemDeFy1MHwVAAteRj92PqNC4m2peAvuzjx1keH6uvKwr7LoPGSmYN//gD6odxx+yKd
OcTGGIY9Rje9sguxc9myfIF1Zor8m9X1q2wE8pHN2DX7eKiUNaTCvG+WEwkcH/1W7OhmQdfb8dOS
HkeNpainRpH1WZFqAM/WYJ+HnoiUAGQ8KJEoP7VGUH+vJbKUFkWuWvF7N2jtNT/Z19b64mngYYG2
QmJ8RtwuDrsx0NSuLRrLg7wXnWSzTFiuk2FdzGF8mexW7ni6RmzjqNMotUf1jxTy6S+lTcYXGg71
R63zTTclOHyMKtl5LuMyfxi1zHqS6jSdPdDiPYSw1LULOYWqbkb7Zoq6nTkE6j51Rtyyijqkq57q
lXFSRWN+H/Gk+ZAVReGsrOG7sGQGagI/JzqnlnbX+s21gJJnZbeehrIiikV15IG5iQ5Af5VNVfbV
SmXgPg12EBjnsnYAF4O7Wdpn9CDrC1wdbE9BOHJvFdn0nQQieBROgftJXMnbqFLaPau/O+jDVKK8
rXf/taGV/wCAV+04UdWNisnSykTcXSAUEFB6oy8NDug+Uxk7LdIzLLC8AslDqIe5eSrUfk04Zb6G
bpYWXZM52aZXTJqiLzFNGihcWRUTvGS1eexyVfrcqP05wwvl5/tn09sDkSlSQARJsWykRmloJF2I
GSmS79kjOpL5xvLD+lDUarSSmt9np7MhD9UXuu2vRfJ5av/KzbF80UZbTWxP6sb0vwyg8TM5qPzN
rPCVcaIpvCSj+KpJSbkdynwOEFPnQyCPhouMTP1dkqQIUG5hHsd0TLlapOirmUvdsScJ71yNkiIU
IMP5/f4M3d3lr7xgWtuqw8LnALx96rFNbPw9G9vDogLtQFmpXVNgQ+YOfddfYnt0HiUjGz9NZbzm
9nNXcmHoGa/NQqCewVa4HbrLjZBED49bu52indy/WIMlb3t05KrGDN149NeqT2+9rMVWn4s8gPqX
R1plBEKLY8n22J3xduokc9sVWfDEZ8UWEVpeeLHpLTWuGQ5rFab71JLXpYYOcRqUjcxT3L7uUEVO
GOe17TViVD7IGQJsWoiyxFTZ+WPctQpMVt/Zj3aFXHhg29PWSJR8k2l1gLlMSdgQlN2lNypadeUo
f5+imR8jzAlVl6lFVXMsQ6ZuggrZxo18mQwswIwo7PAz5dYK/RFnECNEN2qCwXlsmtB6pSMEOxZB
A89oTPZdXY2ehLlmQDEHi6dIajosijCh71JJdwuMDSYXgKQ4VrIQ53Caio0xQRbWbf/kZ2VxioKu
eYzwINvkZa/DRVYhZ6T2MG7MVtY+vr9474GcbG3g7tAc8WODCrOoCuD1poikjXEIlDQDr6EOEiM2
To8inTCMMho13jRM7QMx/aeySZRN1Jhii/pNdyJW/CAaNdqFEPAgsLbgBPy0rx8tXxc7WVHXwAr3
ZxHPCkYB7COFNWUpFqV0ZivVIqH7hZjPD9/OdtoElTuYxMv7s3J/mdGEQClotoQh5F1K7AyTKMD9
NJqnTFeCVf889pZ1bNTi42gqKyHT/X3BADNwlDsTsNrygLXyIQ+1xMANsg+7J6VujE3aDdL2n9+I
y5mPRCkdCM4S6GMOqk4XQdK8clSJv7oWk8E0/BnqeBJYPsiD94d746WAsdPa5ygHgbOUAy6VtMXr
iD7lJPX0Oa3Wp6Xm9+3Kd7qHGEKc4r0QDsPDEHTIIt4c86pvTfIDTw6C70Ybgp0ffZT1a7mJXNks
HsQ4RPtpSKpdVKf6sxrGH95/09c44/Ympqc3w0SI4ME1LW1v8bafeqWcNK+Z4ninpUl/nDJhXxvD
fwZOMX6DiseVYFR58lkpzHJjUrUfHCjfbTRqj5UafhHG2D9CXmgfyrEf9lIj2wcNNfa9U/j1NVDy
wA0nvTv5SU/hrqsfxkR3m6CCoF2rxcbu0ocoNvKnBKx2vrPA0bgV1OVtFYjwHGVKvhZ7zQft4p1R
YaEPwT1NtrxMkqtwLCvHaXVPpC3K+JY1XJKcEEuLE9ULLLv8UknOlYoUJx6dAmANitV9e3/i71IN
ogGIe4RaJNHQUhcHlxGiJ1SlmubZMJNOrWFgdA2v8iFP7XaLqNyPxmiyPWhlzyxHbSVUeeMkwulr
7ruRxwNcWUT2uaJGorcKzUtC46J2jZqgG4xJtF4BSX7/Pd/YSmTeSJBBaYYsvyxGK5YYRynKbS/v
R/EzcLLvJVb3K6v4rY3EZySOnCWMWMTzifhX6CWZhSxJ2Bp42mjCrUl6CYQjt9+snEgLqY4ultTl
CFNl1sFI/d9lDGXn/Re9Dy1mhS+oFKhUEWoai9wtjiTNbrXU8bACuKj6+KSOafpsUrXejGWeXpyI
KzHFGPX9Yd+YX/gLc72HeBo25OIImZpa6FQbHS+nA7QvnEDZBQUupP+PUbC/4KxnsYIRvp3fVEm7
sGp9x5NgnF4TIV80ZUie3x/kjZwIZhj7e+blz/2SxRQabeDUsL1sr0i0K11C/Erh7py1sCguhamX
L1quj4+61X2OgkF+NsLU2Pu1Ve8TPetPsRU059ZoVi64+42qUlKdrWJwWrOsJVy3VEZ6RuCyMKUb
v0td3TxEJcxB38m7aBPJDfJgZg8vPOIIOku+bq/cRffritvVYXgN3jzzv1jalS0HSqyQVejYOp77
rM+3dYM5pRY/lzUq3Fm2pWi5Bm2aP+jtEQlHgMBq7regjrC8mZJQyPZYKpZnTfnXJO6AmyFkkffR
C63bH5rUdStH0p38CwKPyky0VXnFuS+w+PhxFytBXUmTR2zWHsbKEIfCmcQM36weFTPYW3alPOiR
QOpF69OdjV3LtgfHsKFxv+Z7dY89mYEJROpQVGbZ1WVWJEtFT4LK8dwWmbHD6Z5ari2i9HtMZ+Wh
zsYCcwJb+U92Alx7AZeMU7x1hgGoEcxx7bMuo6ij+lO6K3U5vBaaRilJ417/542pwlLn+QhUOPiW
7N5IpJVcqsSUii7Mq+lkj0nbhitb4B5uh2oiS3wmemsG+OfFtwF03EYK3TIvyFMsWMMQi5VINMM+
HZuHME6zrdFM4y5rZXXvaO2HesJXqdB958/KCfHGsuS6xO2ZhTmHg4uM0ZdQ4lMLSfH6UYlPQTTl
p0I3SIAoIUUo00uF/t0Px25rZm18SGprvAqtPLUwB7/VQWE/OgUKNuR8FWnNiJnxKVDT9Oy0a1n1
/alBaIFcPoUdoPD3wrA0fGspUkxvUqXpd1Ajl5R3CqY0ujtq1jEcok+JUk/fcxSvVpbEa/Hkdu8y
9qwXjJ4HDeclskZqJy3qncH0nNkP2LIuTakVbuwgpCWdp+lXlf5XdsOvPLJdAGqnzGzPNgUJN5uI
86Cz4DEzRI9WU7ud/RCZqAlg2lMbKEo6/yaQCe0EeguCEzOEFukt6ia390oY5mADg1B/Cm39T9aJ
4ilNgmLr6F14en/p3OdEc/YA/X0Od6BcqrcjyUFUS2nRoxuvoDNYYmmw7xMr39UALnZz4r4SDtw3
rxgLISuwN0SZDsyB2wENuaEh0iTaU9X7NmX+VD9IiYDOKxLzl5o5xtkss9Dt53jfiG3+4Yc7SiL6
x8QMJVzFI2tfdaVArs9cCxpeDT6WS4QCOyX7GcSNnubtw0mc7vmoNaYX+E+AAooKN/cx/BXqX6VU
2QoEl7rYfOiy7IJD+bBBiMeN1Z+NMT2bQf1QS0fTRuvoowTfWCoG15GfKvVR2M9mB+I2TEjEtW3l
0BtH/mkAhTvUxyY/dJK1ttjfiPygXRBF44+rEjIsJVZJ7qfM5A8FtvBzWM3mA1OF4VrUFs+Bb8fb
GpGOr62p1BsUqYpDXUgrDJv7M4lMAh9OGgavueJiZSH8pTpBZKqe2QvlUiTSM97vu7bXH5WuBO0n
+k/vL+XX3GD59VhVAJ8B+yEtsAgJAqUxq3AIyIaN9Kwb1a6jUREa+Tau613cvtig/XUJSLos9tOY
bdoQaKSZn9Iy/xzI5qacXga72MjGOfQvue67kVR447Br4nBjN+ox0XAUwno9a17ef/I3LhLmCt4U
x4gKVnJplVXKuZWFsaZ6pNXDU4ic6kvQDRG2O7Wy4S7jgre6YGfoknyoa93Y+QLufz0BRH//SfQ3
DmgKPNTh2KDkvssrbVBFhuVbqnuhOoE70B8ifA2LVL3Got858YsSPadttLWl8FgiiskmAikw7iSj
3FEzujrhXg2la1d8HqQzyEmj+hxJh8owOTN/CfnJQEWvuOJh8tEMymPpZMfeUj+L7GTKEv9J4FlR
vev9J79DUw0JaTcIAUI08S9fNQ6lOj1Dp/+QZDh2GA19kEmyPmet8ziLBpC6rNH3X9WBFyuKPPhV
zIUKC2Tj2/PARKfEUIpO9ipUmXSJY3/yXTP+Ig39piX0EdZ1jD5S8KtpNuJUoQl8py7h8GfSvgx4
QQWdRzVt6MN9EUCYh0SdZ/KptbXv0wgUwsqS517E3oSDWPMpR1RINo7vf9A3kgd0JWBGkGIif6FZ
c9L/VwqIYAxqclU7eXpoTJdQUlE7IFu8poWf7sWkJoeozvvHNvejgyxVPmD0OB1d+NTtVjLk5MHq
kvYUBp29Rla4T9EAMBBJctKi/WUudfX7LtbGAkSwNzTiHOH45wqzN46KndjuhMUIxd20+U4gOu4J
4rpfTTaJvTFFsus4+cfcT4evXVWvHCJvHZw0feHWgmKgcfG6Qf6ar35QfT1KoLQRCynnWle/Ed6G
KO3mznOXhuJgmlj8aJUKRo1K89kKtTV5xfmWWaw6uKYICMFEZmrMxe3fSU5k5Br4jkCLjwoKAWAE
YGw9TGG4Fmi85o53Y1HUI6dBY/mOMWL4Ru50jT96tT12Z3S2LpNeJmcD2tpjEKOMV/bQZHCGDr8F
gGkbUEApC7YLpwdu4XSbRQm3YqGJ9tHpVOWHIwXWUa0C81keJ+tRE768cq/ct9UpJbCkwS5xzKuI
+N2u6FaJhV2WzuC1cnqGVjF4oqHx7YaySj1QGG7CCe2ag6U/1/IYPsiCxrnv4EPfdHFwRhhRuKod
jk91lQ6ekkb2U29Yu7awmgtOROWODOoQBHUKIK2Mr20j/QxMNFlWjtq3Ii+ELlBrAh9gAxi5fY20
nXQx1K32FFXpFpEEfwuMx+smrd04hb4y2P1eI+oiT6aPBeTJWgY2QPfs0ChL7WmQWmVTSpq1Levq
9/tnzf26hfVDu5gzhayHC+32jeJojAqgqInn62HmlXb9MgrHeJzi4p9z/3kgWqTUtXAAkBd1Opjv
fqerdeJZgZQdnbL7r0qcc9QLVJ2V+JIR+7tVnP6zhhNwdYNmIOQVoLKsvtv363I/diI5zT1hOcFn
bTK+qWP4US9iwCyO3R7jMPf370/p/Xebh4QHoM22LXdcOh9WtpVOTe5JgW1erKBUL42xBo66j9Rm
BCD5K9kGfFFLvX0vude6FIEPYh2gH7uoGW1qrnm0s8xUdQdVHVwp6eKVbXwfaMx6/IjjQFcjGVwC
Hi07C3z0xQsvG43+wBUsvdSF3j5Vkf3DqfQL7XGFGrQ2XnKfEsfKfrjnBvAt/x5+fry/jnlhRdIU
xXXhTXLldumznzxKoLL6DmvBHocr2fjop91RB+6etz9zu6OYhmxQlX0osWwtjE8lsXvcHKby0uGG
RVn9u11UVycQmIspL6GzJtT41kog30LGjaY9BKr5978e2JGzrLBHgat9j3B04zvqznbyNc+3t5YC
HRfyH65ADtfFzpJlKNJGKBco4MTBKREhkxNnn0c7zdwxaqurNelrccAbY6JaBHuc49zm5RafQi1H
s55MI/Xm9r4J+lU36hdDSrdCG3dR6W+qsCDa+om4xFNUfEgd+yXvpA2X9xnp/6uuhYesX9sT96cz
uIQZbcTSBMi3rOwOUz62RaxkXpT3XxrTyqmIyOZp0lNUNcpiNS2+nwQQeJzOhEP0YDjYbj9voVal
4J1bL+n07EucJMG+Ku3psxhVIFeqgJue6FH/FNeqf2p05yVjQ3/KREk0ZCEwWPlgzFzHDLSXtMnE
KSqs6UfqGOHH9w+kN1KVGUDPwUt8hG7SLLf+9zrMhQEQrCpQNid4OdY4V16aXjPrjW7GXwenufpZ
va9ySnyuIpnZp3LCtTwn31i5A+4/EIktNycRLZg0apG3zxHZStAnNehFuUKWVJN6ad/WTnnIC4Nu
oZKvibTd15sZj6BjPirpUS8bUyAOyyiHkuWJDpd3NS2LndHY0WNa6fvGHpRL3qMr0Ioh2q7M+BzP
3IZoYFBoiILBmzso+mJPqtakSXZntV4sZGMnslo9dKMhnf0ahkfa9NJzGAxQhooGdTQovd8Ev4KR
EIY3AY3f9qmzJpfzxmolPwQIBSiKRbB0VYmxTpRTmjZe2qjmkUjWPxtGmW3p0uXfANs6uy4Zvr0/
D/cHIHcFmJi58GyglrW4fZsx6MtcDB2FcFJSW4ktDHyQO3t/lPsYBqTSK0kEnVP6j/Pvfx2zUYnj
R5VUpYdYRg1+MK0PtlLIz1PoiJV+61svNPOHYOcCEOAb3w5VNEk52rZfeIMgbvDBtFATqqaVe/a1
k3i7fGbqL/AKDlfmbalgBR+UdCaT/aeopgttjkl2IoC6ZKlhblS8anZFbvyU6jh7jgOneckG+VS1
FaQDiyw7qWLYG3QSdlKS1hvTmH4MREf7XvWFC41eQ08gQaK6MNPdKHX6r3/9GqwtUhNIw+A/qRve
TlFlNtYIiMJ/woWeWk0Mdy83s/rQV5Rw3x/qjcSPQGQOKmW+P8f+4nPUKXq+QGJKD7rHj4ZM70VU
nb/r4wAjcWE7bsLpfdRkiQa+Pc1SjE29svjmIf7+VBpeeYRfJpW72QJp+brN0FpVZjTNEzVPad/b
ItgJZ7Q/d3Yijn2ci2Nn1LXXhdol7/BCXJuC5bbWUHOaTxkUjtlf+hKJJUZhicLuracWweeH3lbL
kyiD/eDPSm9ytMsidnao6RP5efxNtKZ/kjoogA05x0shdTgQJWW4H0P16+Bn/TEXSrt7/zPdPSJT
Q/JHSZylzMU8b6q/9qcTBPBGRl1cO6f8L+x7g7qLXZ1kI849rQI0q4ms/fr+mHc9uNnFjGIqcSpB
J38tBg0yhNjhlUfXVNODD33gwDEyIlRkEtqe9gD/Gj3V8ChparMZaim7oJ+ebmJzKgw3NIq1pGB5
9b0+Dj6b/4tQyLhu56AFTgAszxbXXnJ+RmrzNdWMAzazGHeVebeyJud3u1mT87v/NdhiC5I3C0r2
lrjqrbAffES4QQsglvv+FN+/EuTFuZ1LgEtgfne7Kl2gjkMnrmrjpB/txCcP4StvKgx7jgpZ5cpS
Xx7zlDoUwIuEMuw01HkWx7xKTUf4GW/VB8bPydDjkxE3xSYcpbWr8s2R5h4OaSq31/KUz3WJHK4d
xBW/ENtwM/S73GTotMklgYw270/ja//59mvxXkS+wP/ma0VevFcfw+bkmIdBoDSbQov2mj13sAQy
gv0wTJvJb1+KGOQRJXHYONbOCMajnE77Io0fx2mEY0FhPCGJIbhxkVbZB1pwQVHmLIJ4JfBfRlTz
N5hJ5/oMyuNOXzwrUnqWH5mOuIbFqEICyeyXqVGzXdGhRZHLot/mo+Hv9GJYyz3f+iY0uwzkHMlo
6QXebqAstqsKjztxFamhu0obaQ/o6PpuIOvZPxKP5pekOzy/J2gUrvnboaTJHI1KIMUVCivFsnYw
N5LT/5vfKgHYPMqs5M8yI1Jctjb9MJaaqAuiawG3kYZBTCgGm3D//up6a5NyNZCisbQQMZl//+vs
NRE6hKbYi6vv+E9J4HdeRV32XEr98CTQUjv9f4abubqoXeDqsriQAe/geFKwR6F6oENq/iHMLHeO
ZP9UE3XYvT/Y/b3CDFIjp1eG3wDR2O27obaqFtEgc8wNneEOUfi7lEvkutqoPySpfY3U+h9jG4Im
5BaYyNcqM8jX2xG7SS3CVu9phesm2OJkqPbIf7Zup5X9yul6V+2Yx4K8Q8GDA3aGWt+OFXcGpKpM
NYBtaHu19vcDldDtYNdQkvvmLPWNtLVD+6eRf1AD9TiIx0S/5sOnML3WFbBD/ayAY1ZDSqLJtBfS
oG4qK/uE5YLvKn2ztxMNNal85bHvck0emxof9cpZqg+Qz3w3/bXg+kKYg0OK6cW45LhRqvVbx8iJ
X8PI3salUXyJUA10zaYxnxS5686dgtJLZDnNysq/PzB4EJpheI4yg0Sitw9iVE1lRjHa3I1olIe5
PX8cJAGvFQD3ykvP73R7gluzfQBQBQ4nUpFFywkNf6N0UmnwsjBAtQnlwP0gV9mX95f7/Va+HWXx
QnlQFGblByOlTBt8uqbi3mArh1ijseUHaw7hr13D5UvNDmzQ07ESBJl+O3+KhPiOXdWjF2TKXqr9
j4Wt+pu4hlgY4gpwLvtvUhRcWuWSRVezP0fli4g+j5Fn+Bd1+BXYnhFd1dl+ddy0ZbcpzCtQOS8p
ftTxz7o6p/1/QRNgMowIz15V/7Onn1N7yZvvZYTXum27rf+tR118dM6OjaZLg/b316a4BsNFOD97
R3N7s4J1fcTZb+MoHzTjWZo+yvKO7FbqnxsHzbDoYJR/nO7UK5/Rze8oSeK84VrhH8nZ5EbqdtHR
nLWGfmbBl16K3Sz6RU89DqGx1D8s8TvL/qSw5G1fJ8w4j/VZUb8UzpPdgoJStxlywhIYbis5YXri
vv+173Kb2T0TsClKxtTmKSEs5982xBCSS4EgbGlTto7yGRV+41fjDMFDqYYB6vCpcoIyoV9yoH0u
2rvWmp3LnZMbT0FaMSMGidwR+F5c+Gk82BC6/N5rKmwshXyOiuNoND/wj6BYFCa/aQQm2ykxfin4
M8rKj2ik2pe5LWCcEhc97dyJ6ZLUX+3hv0n57SjHxIbTIT21+g8JdEU+FY9x/jA0+yi3vui5+myk
P6yBDjLqGBtKdyunwn0AA0yY3JSGB1fuHd3XkMPQ6s1E81QBB1sLP0pUTzcCos5ez4zsAcl+V3NK
Y2XYu5au9tqqAxM6+8EBdFiE5EqZIXNmDKPX6nykyKrLwzAhgJkYfnPQI1B56A93yleh+YcmzZIP
casZjyJPimucd/pj07b+xgQe+88XNqUZnALRHAXXfAeOzOPYCBPsaL0aUdocAeu93mU2Rh+5W85g
tPcX9f1BicMLZwmlP82ZUaC3ZwqW8gHG1TmjIXu7H4s2gwQ7rAEi7hqkTDa3NEf/LKOJ6PFi61hQ
dFWlUKG2p9LJ50RuTsCZsQn90KUpa7ALaacZm0CRgk0UgNCclJ+Rn/0y80Jzs6r+gN7ooYqTTTfA
u9emVUv3+6N8Ztdxq1O3IHFaZoMi4udmROKgKIwemS9N+mg4ktj4uBl9oM2i/Xl/3u/vQv6HTD1y
pqCRgXbfzjvOOqVJeVz2VAl2duOE9b4L8mGnmWux8xv7C6Y+F5VBM3GmuNyONKX6FEoB0AULybNt
IIA2Qv1tXT+cLkF4oLDm/+qN9tP773eHcZ2/ODEHSCIA14DA5gn/K+rQ0hx8UZhMXg9D/HMKUPGB
9lf+f5SdR5PkRpqm/0ob7+iFFmPTfQAQIiNFpCh9gVUVk4BDa/Xr90GyZ6cCQUssD+y2YjHTAYeL
T7wCvX1lOucUtc9RXg043pDj65L0s2gl9KvEVHqtFgKnIM879LBSb0xY8K6c1j2GUUPy7f3HvA5Y
be5TTgJqIQu2fxUnCMw94qkx0e/QggJyV6M85VVjPpT6LLxBGPFO67utDuhffHuKIKCQwV6Tzaz1
JXPk3OpgUPgiZMzzqNhUvLGDAA7Qb6yyK5wgXwG2OShI6DekT2sxx0magGrZDrgVNTZ9pZfxCK7n
j2mZzKAunVZ/nRp0upwyfaIL4Jo4ZH4tHWM86Ggrfq3H5IMW9vW+bzXtb0docFNMcjkej2rFmkam
4iUfNWNZn2lvhOgjGZJbjmW2cbz91TJcun1vd8vynVfLMK1KwDNGVZ9FM4MsSqPp1kbEz1WgD963
mqTv47HayWor9gQipi+sATnwvD6jF6HtAGbl+6KTv0I9m710MWCZknHcesjlqrkM7FDBInenY8hM
UJe73Ct223Hnm11xbrsvAtGvkxrU9UlPjeFLngObyUMHImQwGXczXjyPLeYrOzkroy+dPJyG7G/b
TmqLbB74BqoKdNHI7i+fx2pV5MKNujxHUNM+6sZQPsx2/CUbhfNFamLrpZ/A7kvCvpPqKD3bZmR+
V9EMxX1w+ByLmr5JJad//6paRH2AJdIzIT9fX1Vdi/dN19BVTcOo/CCaItr3eTLv3j8Rri9EWiNc
v2DS0X4A83n57h047rYCan+27Cy662aB8q852Rurf1l26y+O+StgASoAyIeszp00BekgV0UFGZ98
CEJltatsY/ZNKQJoP8Z/s0myfFDGohZN4KgBZr18qcGwy3ks1eKMtVh7K3cyAeBgbfQSr481zhka
vcQtixPLequprRySeZslQh1hCLm8eSpGJf3poML4/ie6ko7jdSg7LW0sruxF+uzydVRljqxUcpoz
FxlCHp0SHFUrPphxMx0KdCF+L2v1KNp2+taPk/CAunZep2oJatHah9jKtzTKrjCzywMtxaklvEEM
yl6FN2ULDiPGVPbcRMOx0w3XjkukurAXDiA0Z4nsFdmgvURsZL9w5J3cDo4/y133GdfFhf2pOwUN
+2JwnQjtGgcF3jt+1naTrO138YAoLnej0X+zs7hzkZecPvStI980hag9OW3r2Y00AYQuzbQf70/2
Eh5crFS6OYQnhGzkG/SJV2dB2Y0zip+TfJYbICx6NIt8MW8+dQpaIVlmi5seROaHQinFjZCl2Xt/
+OtvTYsUyTSa5fpCflsX5ew0qp05TpVzOmbJh8B2jmU8j8cg1fagLUG8901wQPLrW17GiWcUvelb
WDqo89hCmxnyjUbg1SLncRbWEq127AiunGxCxWxpLmXKmQZ+ekrVMLqboAB+r7JgK9+8OomWoeg5
QrxjfSGBc7nKgy5qJ8MpFKoLxfwoGVbjjSp98vcn+Co8ZBQbj1ZqMrAlYJNcjgK9II2QuJfPC0HY
S9U2O2qFMqA5No1ntlb9UhlGv6sQXd+49q54AjSCKOqSwS41PIZevSCA8aq3nbY5Y+eMq1yWNF8k
nEL8MRvU26pVpqMVGZ9zGTBiXITgJ/H6O09dZL9MFoayNJR77EPC4CVFcPxY9nj9FnX1Ddz6I1m6
7CJd2Z4mZ8zOUtRwj1OW+UNPF84JIonqsUQ6a6+NeLIOpbQvQUn4aW5IX2mbqPupd7aMR65iTV6X
KiyEVf6hWbIKxNNCOD2O13QeqxppVOpXvjVj9hlPCmYBmtOhbWUlh43Puxztl/uXUZcWDXBCnIGu
rDSt2U6yXm/OTVMfQHZYzSeDCqBU9sCkdx2xdaUnnlocsvoD2jjuMJxaCBlS/iWMwYdnT2HT+Msx
W+o6tc6nYEA0Qi0XDbSjFGNl5XwvB3WftLGfFg9tJOGCsEfCOerofijZsQw0fCwR2xGtZ+vJLlSZ
/gjtw3t452FieFJb+FE/7GMr3sPGO1rpsIOL66OIlwFRiGpkP/PoOOr5rolTfwkUU4QRU34sMHbJ
eGz1ENAnkBUwxvZOM+p9bmOGzf+Hg4wFtL3XU+EH0g0I7kNqKV4S/pB5mlE/dKp6aILpkFEjQUSq
7qOYixF6/Psf4Tr9pcBBf8wir1zqxuuWdG42Mr2qWj4H3eyW0oz5Lh6D6Lc5d5I2heeJ2TqMxGK+
aqY1/JdmRoQyqU6Taf0haVVxkxq55Qe0KDzMqsOdBOvAb2pbuyd92xIWvtK9AFGO9BelLtYMR//a
bMNJ7ECRUpUSk9EWx7wU1R1KrQpFw0G61edQeYjkVLgRsG5lsPWdXLfBrkk15Rbf669AHM65RYt8
EZSpvDmJh32gOfmjls1bN+/1GQnGgBY/ZV66DvQhL08vc9ZbrZnAS5VUC/wpG8P9pFrV0/vf769G
WYgLNGsIPGldX47ilLLRQw7soPvZ2IkVQ+abMipt74/yF1cd0QyoNeSRlpLYOiisuzwKZK3pHrFC
sk50wr6q+CG4daa+jjKcPk3PsH3sD9TlvKRuELGx4hnn7jARt8yvshGjXjcOSE5BCNBSJn2Cn72K
aoqsNupQSsrH2sk1TyuS4WznKHfnIjT2ooq+Y1Dc7wZAfl5eEHpJyC97Imlf3p+X69lfYBxvZU8o
4hBBL2ffEOEY4/2SP86O9d3RcWcuQ7nYuAavBtGBw+OAgZQTPearJknuNCGGH7F0nhHevIOTSPWv
GYuN0/gqmFpGQdqQxQ9JiQTg8lViwTLVlEk6S3ox79q0L3edWfRHpwQHYdtRvO/EYN5Ik20dwAhK
GxH6FYoJUCToZw6hpeYB33y1kDV1zrXYGIwHYxAIsuPO6iojjjVVEYU+macOS4s6oesIKvj2hIKa
yH6fnF5zRZI+ag1yZY2aTB6iOJ/jvgdIFEo97oq1pT6OTmwdbdrOt0nTD+6E3fvu/YVwdYGS/cHr
QtwL35lFC/hy9ooxy9q2NZJzklWKT/Uph1MVUzAa2kOtiBtTdPLWnry6PhGd4a5e9GT5ZHy5yzFr
fayZRlo8GU5KXoulyeMQIx9ijYX+0xKauBkLatPKPBv3eGJgcxmY5U0zC/swIfHovT8DV9EntUmO
Yx6GqJD+8aqa4aCzH5RiLuFb2DiuGEL7XCEq/Ic0SfrG7r/eEDTOoM3DhuYuucpQo9HQg0QCrlBJ
ebK3+gWuhJTixihX0SezxqKEibJ8Vdoql9PbwXGYqBXE58Dq8n0cYYOaIGG2R+o8/FRlg/icFEG0
r2l7bYx8fbohCoZvKM5bcB2XLPJy6GQcAr0z2/LcDa3hj5Hc3ePCEONBGO8LfUz2IdxOt06j4sbC
56BHsNGLc73/8f4nvT4SFoEjLlwANBTh12ixwBp0ejVNdjYMcCLIirSH1rA8JZ6GpzKeJqTQafAU
+oDMctCoG7NwvaVIqpDJB0D5JvSxikkHFaeIWR6yM/SayM0hTR30zuh9duBz3Cf2LlfiLV+165oc
4AfOH1smq6HGsq5II4k6I/Rlqw9cXPqOALXcEemVmd8mevg1lOTsGMkzJP8C2VOXsk/kFmOHJHto
Jvd5mahe0c4lzUdN/maUHZs+KRPtVktl5+/ut4VdjSwGDGsarkDLL9dIPOe9XY6j/KBL6ke65D0V
Jx39nqDfuH6uvgP4DJIg4C2UaeF1L7vxl2q5lIGXKAsGmqWzlWVfLawn8wL5ibpOPgVZsNVLXn7f
RVawjEfnYSlALQr8q8U/13pe0+qXH6Cftm5kjcIzwzTdeKur42oZBdloch3Kz1RfL98qT9IAwbhB
fpCkDC1s/OFuVE5slzL7vFHhug6eGEuHzvLGZ+MgWR2N5SiULJsb+SEy1RdtAdZi8JJ4OoioV70b
+0PfyPdBqb4Is3FVsPaVm9ShcwgzuqX5aP/+/rZ+U6pez7AOzoGQguYCoePlu2udXYvRqeQHOywn
PzejYIccSHxSCq1zUzlwDrEcJcc5kOM/ShN3TBdecvTNUWcN9fY2c3aYajWHOrRaF+fxfB/QqjiY
dlodUZv8fTTT6Ah8UjrIifEaJEnpV7U6cUxJ2q0xJNmDmIvoe2UG05ca/fZjWqjGbSd081zlreJx
nmPBqvfVHReZ80HJu02HneXsvpwBmpiAc4g3YLFhH385A5ZVxHGnljAMlc70zQH6+NArT0msek4x
GD5jmn4z1Gj3aXboVbVUbQQM171yygr4NRF1gQxayq2XjxCYVqyGOXwQNZdOmiHddVrY7KraGm8z
9PpOTZR+H+Y+vs1ldAQxmSzhHsQafhtJJu7SlAnVwlk54E7b/2G2qe4HTb3TxhQKflyGx5og5xBz
Ze8qop/doIzyXWNn5akSWuvJEvL73jzBqpwnzbzPA6G7dpFJd4qmVHgu5pz1FrpNIn98f/X9xRGL
OAh18kXTB+H29XlSjVIZd1UCy2bSpL2OGn1gag1iG0KpOC5F291lklP7dTIf02F+aavUTzXsb+W+
MW6ymB4sQWAbvND/dHyKGufOHrSN0/X60OMh4YGQVhFjcBFcfh07BEdV240EVlyvTs0UIZuYwl6K
bTAqoo5Ht+k1eePGuz75qNTSdKLk5XDxrdX3YuyIyoWTca7CcH5BN6y+l6N4q8W3rO2Ltb8QkDQw
mYsmCCJoq3sVDeeKl0BEQWb9q5M+7IpxSHbtEFcASjd9CK5PP4oKiHQRRlHfB9KwvPUv94dtctIa
6aSc46RE47tsTGoi3dh8KQZd2lVBjTuBJh6mRlFvYi0yvKRAO16VxsZX43R8Afa2Fdpdfd3lkRD0
IrbgYKOhcvlIeYMOiDWhpoME3Rf+ybw0K7OfWQFMJdRl8XEKtsTYr77t25Ag2hHwIc9509D9ZRYw
iR7NqQiU8ySM0GuRPvXjsRj+bgkYJSR6lovQK00iiuKXLybLSFcnNETPeq2Ee3tO7S8d8u3HTCq0
l/f38VVwSGTGMHSimEDYYqsdEpdDjPQwUnpynXQPIrntnBozQMeRUg+BIU32aLHvVBTfTxCFNwa/
Rshg9PUmIEk1iHbLGhMxJ3iaCbPNzgMSeAfkF4NjYlg1BQlFgbyJxZW8Gyr5g2xH5a5vUgWngqLf
ZRTF3XIwAi8MzWnjSL8O25eHAnbMvCy0wjVv3U56iYs9ys5C05sbitqyXxSFc0jC2nATmkY3vaw+
R8boJXKMcpNIjoGabpVVr7FgPAbVkUXihjSCROJyEWhAKjH5GdJzXin3kyzCe/Q2tR1RNkAmpSr8
FE6H73Ry4o85Bt9pkm8EV9f7i6iC1IHkgWrClVVGNocJV0sPT7zTX3RdCm/aGOUsKSpbHz2vXapV
W1v6L94anBYAaTg6MkY5+hLw/bLBUiQ72yYr0vNU5jVSrKXzrY4kHOnahNLlYMvAO6gcxFTMWKRN
tWtGhyLB+5viepdfPsQqrsioESV13aVnKRHSvjKleJcWcfjxb48CwZ8eDw1aiPhreFjWOoqUZHF0
VocIjJ2sSP6QQ2J6f5Q3RurlRUEZhpYh1G2EAKm5Xs6omGS9aqc8OofO4HOZY7X1KdWED1dpPxpf
HPUxNk6t9kkfcs+KdRcQreuknT9J2A13D1Ywocks8CqU3VZ8V+fkQctPhv7ahTqm8S9q9DEYcZZI
gF52g2c3QE2q9Ehkvrfz4SNEqDs77D+V9bcCn7RdXf5A8fjvfy9IgNyBYBu4CNbMZEg/XdgJNTzj
q3JrZ5KKX0SzGfEsGct6Im1AhMgJLiSBdbyNzuxIhFJF5wTx+mNpTJYXwNI7Tk6xjyQr3GHTUXuD
HTueBZbumKeq4oK7aDa+6F+szoX1Bb4Z7CzJ3Op2aBD2cDo0Rs5DH2s0NzAclJcK6fvr5nrzwy1j
3SwnAJK161Ow7Jw+FFYenvO5/jDIs/NSNVb7QeKgwglFWKQ4LODnvz0o4TQoFeJ6wFvrgD5qAFFF
NvJCs9ykNzNmEbcAy/FgCcZ9mki9TyS65XZ6/aKkxEwkqSqW2hDcL/dHo48RXeE2R1kFfKBhxsYn
2Z5b385HxWcZhbeiytLD+y/6ZsVxuZgYFXASQBMQcyhVXI7qZPTRqqnOz61znovAUyI8Do0U1bHM
LWAYzMO+g6edfxjB4MrDh1Qim9N3wXBTBseSWpWZPLTdDeItrmU/9eKbXjmeOU3HZDoqGg410L/g
ZmXFXhsiN9ZelOxeix4shzJwaDRP5qzsJxnMepOi89i4gmvVEdk+aLNDg1xmr7R+i2Sm1STfM4DP
uykFM2vXABajFsegoR6O70/Jkin9OiOUJKjQ4ThrLcgbAJKXM2LN7G15EMNzzuVwrGS80SoMIY9S
IWv05tBRaK3e2mWdvnVEvkVtF0OjdwsYiaB98XSglHA5tO1k0cyllD4jlqm6LSK0L11qPNZqG97g
4UILLWSuAzsLdlrM9ja7QT/GLUjyzJyQzOozFWdeU5wKQANenmTOvuLItDBwfZkzrLfG4NP7k3XV
70NegszfXqQHWUVXdo/jGCaRXpvSE6n3ESGV8lQAlzqXUdrspNKoj1LX+Kkhl740EMBMo2zvAl1S
HmNbOMexxeW4o6RuTiqW472ivUx2X/ttESaPmRqrG8v9CiW4IHYg5WNQwglK82O1ySpwekXW1drT
NIuXvMUaKJdUKAYQNr+AMv8mBR1qZIgZeLIaFPfhbBtuZTqdhwpxsK+wq/KwVuq9xVPm6f2pXB+n
QPfo7i2p7MLioFp8+fGTYpYKpxjVp6AIo11sSo3fhVGwUT36y1GgyWBzBhefTu3lKGOZRvkwL5Ya
kyj32PCx9aqqvdl4F41f8+tKptAG+Ap4t/aWPazvhj5TUqVNJeMpshSyMtv8lGKSkEdN5o2WRU/b
lr+jFHCiJ/SzG0K/6DFGT4zK8PQkfjUXAY+p6XZ5H5e7aUQR2LHbeldkY3J0ckc5ocTyucbix+2i
lygSETrK9sfYkEe/1/LiRAHe5NggNUJ2pfLUUIl2uW5Vd06QGccoKnNPmaVkT9WWEeXMQtazRRIO
E2svr3T9g52YKY9iVbtYttONK+1qnzM7TA2tBk5dAtS3dOSX4FKUw+y0eAg+EQTtjD1i8N7k9Tdi
R/3/dvSK+8iH+3cuv7Wv4iXYuNuWdbT6NAvsHkTPUqckfbxcAagwt2pUt+oTSNAj9E69tnxTPyjk
Ee8vgisW2dtrAsdArQqGOhDwy5HwZbQzjgX1qbyzD+YheRj35Y2yh4LthjvFlfeZpx3KT/3OejIO
1kn280PoR660f/851hfr+jHUy8cYza4TvVypT0gIuwY6canxTSsPtWoCN91a+Pyui8ldeLvWEpQR
sqAzsnplXVvKLBFSbKOSG/eWHX5qcsfZSMvXe5hInUEAVVPv48ZeG2AQaVV1kGagqgVWi4WIxQ54
q9h4leXmv3wVYH5LiAnnEM8Ic3VSGEOEzutc5mezC7F2hoSNVnQRLpT9wEdJ4xs9g+yxAkznScm8
tXiu33EBGf5Z5qHevabyUTWeIKgyeiUnJrTKqVhSry1Xy9UooMAW+AHmvEvfndrecoz9shGzlJJQ
hiLFmdJu1rkz+N9jSqa9cbS/aWb8Mpd/jkNxHIEQimTs+ctxrBrdDEB/GcqNAJPS1u4OQ1E+qbnx
uzwbCpKVppjcaEJJCpJd4E+D2d8bpSh3OC2ZR4QMG79SosGVe0XsErv10RcE6Tlo0V6X0wNZ4T6L
hS9jvuw5ofVBsZL7WE4c36na/aRRgy8cydhId1aR0p9vRdOIBteC2l5rK0xQyoM2560qJ3yadGrB
Nd/KgCXqIvMjXD1ExLJUZPvvbei3cXXaR5zihFv0bi9n07HDsaucOjuH1PY+OuWQn4IuezXTLHAH
aaSRJrqNzfAXCwW4CvBlqm287hrOkOhcJkMl0nNr6dExmGbbSzV4U28n1f/5Of5X+Fo8/rkimn//
N3/+WZQTnd2oXf3x3+fyNX9p69fX9v57+d/Lj/6///Tfl3/kJ//zm/3v7feLP+xyiKXTU/daT8+v
Da5Db2PyDMt/+f/7l/94ffstH6by9V+//Sy6vF1+G4Jk+W//+aub3//1G5/hl+N4+f3/+cuH7xk/
dytq8eN7K65+5PV70/7rN3wj5H9S8nsrYkKYAtn02z+G1+Wv8GD/J62M5QjifymDcUDlRd1G//pN
/yfcAX6SY4mG/WIE/ds/mqJb/oq8759A+Zd/TdrInYNO4v+8/MUH+N8P8o+8yx4LkbcNgy5r6Zed
C4qchUZDFIHNN1z5aq0ZIqHxF7b9I5VtdRcWZuKi4v97n4rh96pKrBuloqeOyAy9Bllv/FghxAEb
rt+qVadslATXqBaehgbRkquRHjLx67BKGQV2PcGcPA5pObu1pJ04t9JPo4EZtYQR8jFT8DHoaBDu
Ef3HjxhbJ18ozlGa82+omZtuS9PGrzK7+TBqaX3oa726mQtUiqNx0m8rDUhi3jtfRoHH1S/f/T9T
ezGVq3v47eE5ZxevOpA5CANcblugTW1n9VL8KJfNTZrLhzxvYw/5dtlH1jR5Kuo+vLFnuz21au88
YgsQ7gM1SQ8DRLXbrgnrn13WN5/KNHgwxhOl2df3n3AdsCxPuOhKLB1c0hpqr5dP2BepDhyCJyR8
lZ91BKv+QPUD/m1tGjvMmI1bMnKoqHKVeBgzSn41WyCHlMgFVpP6UdOgBpTpw1MeFs0Dne3igFw8
ZGEJ579azvL9KPr0WNhwHqu2C++cUZ525mBzao7OVqj/pgjw69qFw/8G+yD4wlUUINHl62A2YNWJ
BPEo0cwBwrFca8jmd4a+t0khIchFsLeNaH5uDClQbvtW/lFJiJmLRilbT/RTiWYTDDUrLWM/lBp0
hlouYTcouhrx61L6mcWSTVfPdFjzVAak0QC7ZkXdaz5hDOjO7YzRsBzj61xClRHF0ByrSqCCCLkW
+9F2UR0J0AbypDKFiDtp8mJBoKWfcRi0YzfoqwfJmaQvAc2elxS6Wo40nBQ7blNG+bcA1ThfUdtX
PlmluGnL1UtCYDsPizhU7jutKL/o7TjsgrAPOqw3lC0J09W9AEd9kXuG90d1mlRnfRXRka6asBHF
y6xMCsr/iom4W6lviIKsT6GrYVZxiq5lrWEXUfHS4kl2kPBAPKRzjU9tU6CogIzrfalE31iEETL3
YfYpD+T8Aw4SHzIm7/1N8qZk+MuqWkpxC04KkyuufCrk6xDXGsYYe6Dyec5mBa0vc3wocDP1Tbuw
YeQrmcdhXh+GMZI8ox+UP6hLSncwqtLbpJ5nN6eacKJKZHqGtcxZPPS+mKz2nMZt3nhSpf0+0mc+
qPpwzNDsOxa12dwq2PIcTb3VvVCzC3Rxatq5c5t8juR+vA9HjERqDO3h11PxNMpGfnTSQXnmn8xV
q7j6xL1mH9+finWHhuIgpCZYI7RYwbCCG73cYONkakEbjcEzhSm3mOb7mHkAuo2wgAOv2zyZZe+F
bbwXQ/FSZeZGgrVuWzE+3wHRC9qu1Auukvly8XJt9UR/DhBhPhkBVsm5NZzM1MyAUE3pcZAD8SKk
BbsqTBtr6JG6ugaAnX9PiVhJ0rskmYYNoZ6rTbE8Fkxr0gcqLRgqXU6LaA2105pRey6U6bPZqsqD
ISJ9IyJbbouLZbgMQpEWpD9ymwQOl4NMURIEAvbycyhs7WCqgzuaRX3T1e3G5lvly0wyfFlid3lR
e6H/tRpIhR7f6CjQP89xFnpSUUSNS6Ab4YgwjZ8g/24peiy/8PLNOKvfNA9syKIIBVy+Gelj36WK
1j6HerOT++mM0JzXZubvvUj8WmQ+zKxs63Jedu1qUNo/byETdXbq+peDxiWNE8foy+fRwXZirl8i
VH3nujsgc/fDihUfSPKuqzRfjqM/VDU7vL+Vrt8ZLNjSR9AB0tBoXh1wwsz0JtKH8XmQwOf2uTk9
JaKjEdS3w7lp1R88knrS7a4/vj/weg8BzVtE7hc9Bqgq4LdWAZ6ed02J8WV9pu80P8glJpuSUpwG
SzViV8GB1k0bMe/KABvwOcmCzzra9ntjSrAj6OwOD6e4eIyDarNUudzOv3wRjhaQ/qw9AhFA8hCH
Lr9I0gt2NpHx2WxnQn27N05ZNaheljXByzxgLzumAfX1RNunpXNrNeiVAPX8nb4xFqwW1qJ4f5v7
qDAKziNr8DOZdVQZJtdDWc4bOdlVw5TtgaUQ0pFk02Dp110pSU2hBSaA+vKi9xotd6W+u1OMe0eb
fDUv9mGr7gdJolU3b3zC1dpZ+m0LDILSLrE69iGrqC0IsQiuh3Y6T8i42+1kHtWGUx/zutEtU8XY
F9Uco/q9VaJYnUBv4y7IdpA9IBmveN1KGlNkjqL5rA0Cc42moOJNm8JD73JLT2gVOtMOWuQVOQzA
7+Ikvm6CddOgUKs2k8cplaUHa5Du8lnCVQCtW6+AjhdN+pZ86qpUTjkfuUCCYSrRXC+UgFbrD6Uz
XcBSmp+x/0B8LitsX0saZHolrVbgLuHJFfZhdqNVnXWDssDPQK7DPcYkykmeawXfY6nfB6jlH4C5
iq3W+Kqk8vZ4BOkIDeJFQOV8jU0xxghLywSLdEwePxYK7Oiwq8XBxmj5rus1g6IvynkQgKMvsZiG
uyAUzYPoutpPRDrcWmjW7eZRjyEDlObORufUMxvFrt0ob6Kvet+A4Jxzz44F7VVh4qikxvN9negU
a0b9S2fTuEq0bjxpTb8p4Xt5g/75cjAXqE7REmChrQ4l0VBilMN+fk7j1PQc3BJutQFUVTnDUXWr
SKeIiZ3oKbZ/dFkKV7UcQSF02ROL6KM6BY3mRdnc/Xz/rLzcaDzVkgcDh1iqWAh/rjWuNaPqky6Y
wEu3ifa7YXf5EWULy8MoON9FqHx9tTN6hkqAN877I1/NByNjNE2YhQC8Dvrr8iyUrVEvjLxQnrEQ
TPcAMUJvnBxl46a/3NDL+1kcXPTu6cMSyq/fL2hDc1Aqu37miOsPtWZ8rprK8mnZbNUdL/fznyMt
kwkUnmgXZNXl+2hmTQdIK+pno43DLwbo752RO7eqIqAljnRBI6fL3ffncHXTLYO+1f2pmoDBXwCB
l4PaVTn23Abdc0wusYd/T9utyumfF1L7EnP47KJpGj516kLbbnpIjNEinWHqma/pY3gU+RD7CfJB
Xzce7PKm+58HW/YwKmZwylezMQ84/TUlrQi64gQgQlW+CVXvboNAm2+KqQyQEUUaiTuNHrFc5ieu
lpjqQYIMVjDeRWRhqO0b4QGzF/WExuqPIrRf9VzCtDqftgDsb+JX/3sx//m4dE6A9IOI4v9W983i
OaZIWlk/1ypysnM1UHEssPM9WFW/t+uyOrFJs4NuwWBG/GB87nsbaNCgztE3M5JsjBad5kaB2n8X
4En+QJbV/jAqGt6GI4LbLCyLVxUJzlNY95qXVKG4BWU07Xq9RTC3NJy7SMX0Gn3V8qEu5G9yklSf
OBhq3V1QEQ9If3DdzUjcR0PgPPdtae+jGFO6TjGaU1nplR9puemJDsGNjU95fURQJUP7CK0fwn8A
Y6s1Zo5dZvZR9awFZug6QBQpllb6aShsWsFF2Z7DNJKO/dA9GsU8fw4y2/kK0+8LEpvZnpO33SUm
/jWqAVh6cpLpAb5PdALGmv94/1Evw/q3r2g6hH0Ywiyd/rXyadwBlkYuqHxOJ709OlNaeppQS/gX
qeG3s7GltnG95YnmqSAzOaiZUbu+nJm4TQ0zNILyeTFe+tJB2i4cCh+1cKjETK154xj1Fmf0+kAj
DeOcXuTuKYZeIbssm3pNHVbPyFOYbq0K1Y9affLYzltg47+YTvD/gIyBwLIArop7OJmaesNQNpLu
rgSs+qGIaUaIKMlPaRck/t/9fA64RJzP6CsC2V2Dm63MREwtnYtnu3GkD0M5OF6IY6U7yVgDK1Jc
3r8/3tXCJh5fiLEAf9D/I7O9/HxN07a1wFjxmX1lHmcFNIwtoh7aYGO6pYkYbFxmxU0t993G3fdG
9rs4b5YqA3KW5rJw6Fetzhv6l2YZm7yqcKTh61iJ8UeJxPGnNjce1MrQDgPH6h6xf/VBwhRinxil
cYOYxAAQDKUjKVfBaFKf+pzGxxlqPpB/0buoJWE4uNhTzYU/jt8khXsnsJv6mOua5FV6V3/u0j78
3FmTm+YOOodTIfZahVuES21wAE3fdrfFXGx0N68W7fK6FnX/JdhYJFwuZ7qsgykbelZSCIbEtatA
7DNOUGLcdDq+/1Gv9uRqqOWj/9L+C7opn+F/l8/Yno6ehFJgSauNzMH53EbVFxTptpjGK/0Ujh0b
jiURBhwNMk7+fDmk3itxgchO+sxqlU+jbqM0iEZOgYoMTM+hE9CPrSjf1YP6WNUzDqximO5rOT8P
TazLXhbVsNAjVoMTY2+GE6f5XDSipnQ/Yrli4PA3S+3rkkrszB7MkjvWc1m4M+ZjtxiE+NVoFydU
/rbebJUALm9Gr4UTnxOO0vl12cKQp0Z2+oQYbUgRfJeVvdO1DV7dzbDPUSjF11d/iXqtxQSzpmU3
bnHYrs6g5QkQGQNEhekyqdLl3KZDT00+qZPnUULx1QWuq79qsZagXqsrHybUaQ7vr59VAfDPdwZI
REtGoUtE/ns5opzT/YmRR3nWRGWe7D7Ya6S3RsFVnA9KfQylQn/I+zr0kVkzXZrAs2tE41Yt7Dq0
481p0isLZRaMpLM6nbrasaiPhOlzHU/i0DlOdEh0WEmuHSDL0zWvKoIKRzUcAV+hIkMl3qCE3vf4
AiG92Ae1/T2Kx0/vz871RqaFR95Kp4qyCmKIl5PTNQhlAWXMnxVh2J9BJKHVOZhiZySS8vT+UCsd
87cPQQmebJAkeZHjW+1kWsYUsEgSnktY225hR2gWoIeC2aTRoKfSiyw8dZqe75vIcPYCNNejYkf8
N0Nkn3KljD04adDR7DxODgoO2gioFQEzp2LKqKrtPopMgIBKPhrHIHCKaCM4v0pwaC9qC9AVKQr0
pIzV8+uKFJR6RJFRt/F5zMdc7Clubmlxrcgzb9OEGB/JvAq6gkxuVeXjOECyZeiL514KX0VvHQdh
fy4qbfIMwFJHFEdat4hE8KRJonIBwykHdCKmjwmVHQ+Tw3rjtf9qA6FICDB8YTMCl1mF/sFMK0w4
efEs5eTZWQLdLPm/3J3XctxItq5fZV4AfeDN5UF5erIoSuobBGU64X3CPf3+QHVPsEAOKzR3e09f
TahbWQAyVy7zm1GPL6LSfiTpm65znAaxHL50qulRz3q5785VH/Mzv7peZ4o9iE76N/PtStWnn25T
oWhSR5mlv9doFmxkO8m1mah/ZZYTbzIHKRmBSO7WyDu5yehfZVl3pl2+KH/4AcCwUGRE6oXBrrFk
NBmxSCBvq/VD2Xb2qpz6dFM08VMeq88Cm91VE4fmOrYr+rGG1p3JLhYb79fisDYpfNkVNNBOnx5F
LSu27bJ5EEP0Q0dE8YoOePb48fG03rzjOeGd3zEPOVNkF/vOtupuKntbPtBPdXeG2YvtxEja53MU
tT+CxiV9sotLTRfFto3C0Dejvt8oYRg82uWUPCSFOz3bcZHc5G487AwtCb6MmJB/FY0a7ZCVmn1k
B7nFLkFuXaQTUOXRUR7PoGDNXZp921OAZMDIg6CnWSoB6A+zBpGjhV86kCM7A5+aDfaP9Y2djA2F
Za9sxnj0LqdpAJA3VIBahBM/doNj+Gqjp9tQbzw0nTsTI/fiz6raFuNlN0bNrnPM6uosOHiRrHBu
TZUtD/iLDUPjYN5Gr5KVrNOSxhiM6aHyou/G6PYr3VPUizTzUI3CT16fC3k3x4RB73egiMo/Rdh8
TSRN4jpNom9lkbXXOLaX926IiI2Ac7tVyrBAiNq1L0sEpddWVvTIfY3eyusszOgRZel9WYz6NVJz
Oio8It1P1aRuP94eb/YgYESat1T/OmAP6CGnT2ZkipP1bqg+UDC0fhMPyn0ehcHdx6ssU6/5Bb6w
BmdTLhqqS2cNO1Jxcw9q7UGmw7oYoo0YHYyIi5Ud1ltXa4+hi3o3WkkRYS/pcx/f7jst2+XiSaDz
k2MDaozXbg+Zwss3ot2ndfuIzbHv9tFqdKTPYfNLo3+yuPHPBMp3fjytWJhpBhwsjtGSQdqPvQCY
3roP0imytVMAVK3dIs99Ux9gKBjoTtXpCOlFw/s89HVmg34t4uLarBrTt03aOd3ohqsy7qdV1fUX
U+h+R/mr3FnS8i4qZtj3ncpUwVXU9Efi1eGWW6jzI70TawtN4utY13Hoib30zN290GAi5jLkYNgB
9p2OCrj7RfKixWafhqGmPAwY/KKfVLTMg8VdOnXD3YQK6HWthN5TY4/t2uglrA9ntG76qptWxcg4
ODKjbaWqY+VXky4Mn5ASMzKCC4QbfLr+eBMtchp+Kz6HXNTzaIZu4Qsc/tUhdJLCaXpP6g+Fomh0
lwvvUJcI6CaKrpwpTt5diibhrB5BCrXkJIqxn1KB9dODnsUBFVeVImrW2JuE7fXw8VMt88dfj8Vz
oYHC/7iETk/gYLVaP7Wl8WDEE76kptDW2Sg6+kTqJUWvH9ZFdEjdROxGzXtqvVHfe2pQAbEW01rX
OB1qXJxJHxfZ/Mtvgi6NZigoUJoii99kFjM4e6qNhyjs/yKXLnN87OzgPjV658xXfXepGQvNCJ/M
aNknSVAEcSyABw+Dln1SoP75SR5B5FdU4TuF6M6IE72z44lAIBgBD4D5Z3x/+rqFWbDjgYI+eNIo
vtmK56004SbrPDK71HeBOnwZeghb6yjM0U1wlR+u1bmgaPJhSnybkuOuHMXGBMf1WVGd4DBFEchq
Op7M2or4HDPh7c1Dw4NRkotqBxF02fDsuyGjiTjFx8kI87Uy6f13QyuNPdgggwmbLg91jnngmT05
Zx4neRlkeVLDmXZKVv/GQLEruwm19Kw6NhKkdlwwb8pyu9yOmTLe1ni8f87lYDwTlst1Unj17ZSF
4cYE9vbrc/0WKvM6+l4XTfFXewrBPIVy/q/DbrrEnP/3DzryDXRzW//Mv4f/Os7Ayp91/q/n/Me/
/n/ePtff2+j7v674v81rVOf8l/0CdTrOH8iBwGEC6EfkeoXpNLw/ZnL3jI6fHXqY5fwb0zkDN2ds
IE1EdMlmw24S8X9Anab3x1zZUk7OFlDW7yA6F5sZ01gO+mw3MF88jG4WZ49Z4NAWkwhXhhU2j4nh
JLctsK3nTjWDbWpwc4MqUjevXtzdr137Gvv40np4tZlnGzjSNzJ8WOZk2kttStQHghTuGHDHRK4r
eaNZV6nzrfaupvjBjPNVV983+gPNhA0TNF9QKmvxY5UfTSAfXf9VWr1fOOohq78h3bHtNAUU6h5n
19QZDhlqEra8R5V62wU4WptiFcVXuvdYaagaNQndWFrxDEjNZliNMt91oeaXKtSWcqcH3qqF6P7x
4y4D3JvHnT/Cq2vSqEGtWzqP6xzd6+im8qWf+dNa2Rar+rbcGPfpU5362kr3vTMTiLlQ/uhFLwrp
fpgUlc5SjAqIlD46qLdB/UVo8abKo7/kYB3M5q8zD7u4Pd487CIxLywbuTaDJVFD22yrzbZdg8Tw
0621C/bFwfaz7fHjJd/s4dPdtLw/xqLoKSdZMYQzlN5OK3Pbn+GJvbsEDKxZSBtm6LJPqclu0lod
hvvgfJ9cCCbWnagw5i2esvjrx0+zQDXjjjs/zqu1FrsltWomZzObXtyQ0JY/3F31qd4Pl8UOVfgb
8VNc6LcmdILL/D7cidY3HgfGaZ8//hXLVsT8K+bBL20YKK8zt+Z0z5ppI+s4TpNVA7BCW+OiGeIn
7nfjprR9WkWR5uvnhDDf2Tonay52a6bVttrqCWsaCU0quctb5nRiQEKkSM5CdN6uBlkIMrNFVkVO
9SLk9OpU0oxTMiXVQFUVComzng73wsN8JhlDe50XhrGHdNdu86nMrjNnlHT87fHTWNVy31RGdVlm
jbydZzG3COInP8cElPvHH2Gx6wiPYErRdGE/MJcDt3r6DTRL0Yh/Ef7oVjirFKkIS8wzUUMZUWkM
FMRtEb84EzIW5SftNpwjQEjPADQoQC9AmFevRdUyL9V00JkytBo/cwUQBtWN9h8/2hwFXgWmGaaI
sPU8H+MKIquZP86rVdIRlnzkNiOSt6M2yxDbEl0DO7ceaxWl/6EYnUvkRpgLJrXtRFDp7XPMv+UW
RxsK7BDg3bnXxq9YIgDaCuEKEFzaXpd2u4nNQb9suq7Y0CrBaKqPtC3IgeSystR4PQrdYRMO8UPT
xsGZ5G7xnSkwSCSR20WPkH4nJI3TlzEVXpuLRpTb1rAndAin6jIuq+pg1u5PA2OKPaqk8Zk7eAGi
nrmorMeYggyWEQWiSKeLFtSFrZKHLDoO2bHMpLqNpJd8cvQ42YeGUYMUDsdpbYpgBuTHozH4EVJS
48qlCjUZnyfnHGuWQxN+E3qz4Fdh8iFMSKP89Dd1uhoWfTVV25C6GCPGMbkMHKb+VVIHWzVwfyQ9
3NcCf01NjN269Sr7XPk911GvNiaEB6IBVSYANqBlsM5Pf4I1BRV6/hVWz7GnhStgkJrq22mnFqjl
FeFDbsd6v20wgir9CPCjA73fLa6CsK6eHTUr7K0Ho5gQOVTBt4/PzBKDxm+bPRaQ9cZ6lX+WHERT
9I3SVXq3VSIDM2o6INNDjDDvPkdH8sGxWrrUqtmVCCSIcfjeZkwa1qljgCuf6jq+c7Ms00BeOEoB
k26aPkW6IaIz1eObX8lJontFjQQHgPPz0v18dbQZibVO7+T2ngAQXA1pnX3R+iTwh0zg3tmNM1BM
o7PiCNXv2yE/tL1lbxq3BSQ+YtgweUGyDaMyQfexleeKTdLmk+87/zqQPzPGFdyWay3q6GQ0Gkei
AbHPg9FJfTvB3o4Wq761MkGhGwvnotACA/NljIdcYBibWLjaKjQxZVCdsd9+/E3no/16u80/h7MI
RpmGD2jRxXYrK6NtUTW29zF87BV+ctW2lQ1tmzw5J3z6zlKz0uhc0aOp8EZOWW0tGWWtcADDiJ9q
jZZGb9QoNwC4O5fwLg8RxTz4JcZc9LbxHlqi0bWmqobKSoL9WMffRy+KMVLTQmRC8rlez41PfW0a
f8ZVCsqwTcAgxnW9sqrYXfVDEq4crOrPnOsFyRxmHD+Jtgm49dmKknn66bnuDcIYrgIAcNo2/jGk
hnnvSeugilRZMRQtdnEYFZdp2HpoINT6J23ETLSPp3Y79IDMy0CRl43dob0NQ9ZYm3lTXrbT5G6T
NKoeKu7hjdZN9eF3twe/mrKfKo+C6Q3SNZ3xqLjMB3vZOdNVxGzIh+yp7tNAHc+d20WHYX5D8DaA
UNP4AiizhJC2Y9BGcWh7+8YqqitMcJnz2LWQe3ohJUwirxVwarLmZxgY2KDGWrKH5FHmW6sT7TnP
hJd+1unBgMcIvINYzBiQmHf6vUZbJklT6ME+b/rqc9EHyb05oJBShoORrFP0g+nGWqNsVy0a7T9y
jhZeA2ZpbiZXVZptO8UAYcF+uIeuV/D4mzo5W62UTYVlSuol267tDLCxdfycWbFV7J0MXY5d4Vgl
bWMsKc9UKW8ut/n90qp+YU5S2C+L3hZwaCcSngiSjLPN5OisjDqc9qratBsrS3P0J8S4thSdoU89
pWtSDrn77f00wxFmXUwyOyarp2+1DXCxSiWnoHLxF4zKdKL8leZFxB12Zj/NyeniA5LbzZOuOdpi
MXi6VFrFWCn2qrKPZRlCjOpCyGnwA105S2A0molekfpZDZrmTPR5d2HYGayLFCbSsKcLg52cPKVq
lL2Kgvy6KDN9ZVRws7SkpF2X5eomq1B/Hu04PYPVWVQU8wma8zd8xwCtMZ5a7FlOchMzOBQHUxbG
RQ/tygdUo97lDSizaJBfP/6Yy7RxudziYw5tmKk0ocXBHiIXaZ7QOkjVTrcjud26swK5LrT0HNLs
7S3CMyKePXN/LOgFi8Q9MzquEJkgOidcABON8tnJY+sGRkV5ZgO9+3iMFWbvL48aaL7JX+URXQjQ
wC00Ho+SZI0quQ9cNvrqTF1wYWSBebTU6c+P3+jbD0j4gz3mUQDRnVoGncRkjhhUPFyol/2Od/sI
0N9Z1b1rbhNpVquPl5sv99MjwnLzMWSKQp2xNPpRDOSaoJ+JA31s+cwXSzeBJo8IveOh1ltGvnFr
EEyZi9lDgUbwx6u/fb94dkOCpPdIi5HlT9/vMKWxh56+OBihmx8UpkN+qnfDTe3MCWRUBmt1mLJz
+dfbW4azgfPonONDFHzTcIzdVNNGF2qzQGDbD3U4CGC0LMCf2DoNf+W5Kz7pbeCOB0yOtYt05DDT
/svF12IIzzUBXuAMi08A1AZRD0CBRAtjUWITp4d8SjyPgIgBd282SJDXJKF2WDUrc8RZqslra60j
3nPwmni80FBa2OIT7+0CB3pu16XBfZZg9NWGWoGhUCMvqrgfv2ROjCVyrjabbDDsyyiIy7sUxtbB
yZMEvvc4YJsTt4d2FIBvhsC4bkcjvVCNCH2wvgM1DSxuFbmtcyalePvZCYqous/lFQoO1iJI9WZU
1MhqoTYlw3Wt34CU8lvrS17dRN05xO07a81py4xCmq3hlpOkAcOSOquRlYkiJ7yupPfF0YR6qZU2
hmdl+thMZ70i3rlmmWwjhuti2U7WtGyaRDhZTQKxsIOI8YPTDLG3IaXC3HY79Otks5dO4Pmp5yVr
tzWcq6AYgzOv+G0Y4SdwB1CuIe1ONnV6soqoittJR5gzcYvOp9H2rMhKrO1xAoXYJ/GZMPI2JEO1
5uXOBBmeenmQ8xxzj1KI8ODmo7zQwCpdT4PeXaXj2J7pVLyNWPPAALwAT4Zg0xIfM7Yj5KswDw+D
a1+IIqjxT86ctWniw9TwNsnkg+BoqxhqVmYfbz+OWMuODRfs3JkiaiGuRvW2xIWBJjWUblKiQ1kg
sJ2PkXuohBFuwI7XK/b7tG+Yh31rulTbuNDhYd8pnyO7c7wzOcbbL0yHltBN5YZRDpbNp1/Ygejv
OgzUD5CV6rWWKdNXmfbGdZeVcLvGoTxHeXv7jecFTepElDzoS8wf5tVlGNRx30w0wg5aJKOV4pnN
ZZ6GXyrYWvuPX/J7K6FfScYGDgF0/mIilASuVPJqfrTe8za6Mxh7qpPZe1ltz/Q339lN8yuk2UKj
kbH+IhR5tdGbvZPGh7RouosusB5TdW64NWW5tbl8/DJUs0MrCyYmRR+d2cvvfUNGawge6WQXwMlP
X2mpFZKHLeMDfj/pZgiqYlsFPOhQGIepc5ozyy0xKy+bl6SU5gjxl77jMiqMQcXIqYgPCoPjdW87
w8ZS62hDdRLt4YwFN7Ls8AkATb5rykhZDd1oPYZt2/mVrPNtq0pg9TKKvqmyHoGtF85+bK1gTXYb
wGj3ykOhzIDnsHJ3rRqLHTZNw3UwwbEJ6ME+W117D+au/vTxhnkn4gJYItAyq5z7U8tRgUi0sJF5
Ex8YfcZ+LnAz6yTNnTDIxa6R4aXbS+PQD61cu4OdbQbEb8/kikv+48vLBf3BxUbRCAVikfQ3Si81
NPySwxBo1Wagw70u9cFw/aLRntAYjW+VCsMZ2nKFuUf1rL1Cbcr9okFpxgCvLnZOgW6J7LNp04QY
cza23eOMYVl7VzFQmjRFuXbIs0HHUng6dSTvg87VfakoZo5IR/9s8LdnjpHvcJVWzxQWb+9RxjHQ
OtU56JB7L7ZqNUeVMBziQ6+Z8bYttXwzVWO4UVJhrPUmqGq/zMfnj7/re4EALBLBbQZEMvc6PR+m
FiudRbPkUNnS8tViKOj89sbaqwGJfbzUO0eRPvzsuTIjX0GknS4ViUZqcVuzg5RCw4FSFZdsoHSr
G8Oww0bunOTgHFhOsz6o4qgp0Qfi2TiTp+t5INKZuLBjtUazofPVeNpZ1TmJn/lAv1kF5zgi96wt
uAwwyuSUrSKm+BCgX7aHZhiu0G7tV03qdJzm3LtR9L5Yc3qCM1n2u883+xywZWym+4v32Yq4K6Fj
x4dGc3E30pTiqQcTcvf7X42pFMk8+5KItqjwR7zs8ThW4kM8eNqmEGpwPY6dslccJbm3g6b8/Uv3
hSwGYhvuKzDp068GWimre8n77KJ4g65asdUR41sxIsNdoz03jHzv65FrMPoks2IOtgjXCUAlAY8g
PjjQ5y8xgUrWuLFM+wHsd62N13Y1fBGKKDb/xUtlHsYpB5lBLXr6kB4joDrIrfgQljoWI7FTbYWW
Sl8Eo3LtRKp1/1+sh8z/vJxGd2q5Varc9DLkRg9WqcEnndL8Koj5dL3XZLuugEj28Xrv3PnwhekK
MUznVCwvCyNPCzeqKIFofCporsh4PzRkjy0K4gdFNYuNN2oFTVcvRK9FCc+kHO8ENdJyRMyYTMye
jouvilmkjY+mnRxKno3ujDXcDHH958AEcP/xg76/EltnNpKbkeynHzJkhu0lVZgetC4GXxx59b6O
mJpj25acOe7v3cBA0mAMz5rV0CUW9wPakIPWtKQWodqG3xJjqg7jWDnIHcfVIbJleRBD7l73xRSs
SImaL1bXnDPpezNQnAE9M5mL3JGWLQY0pw9cIqmdB9oYH1QFCwjVxhiSdB1t5sybtqHT4UzgZNqe
vS/wUwuLlbCNkG0QlHsvU7rdx68fuzrWOw2/mGjM6hDUu3Sqls0cCCyapleTso+Qw9L81gmLv7LW
1G6dwgmnHQCn0dy3ZWL+SOs0qHa2GfRXQ9VbX5u2HOg229rRzof6uh1q9Lw1OeifY8XpLqy+M54Q
wEtUfyzb9G5y6fn5ahKOII070R3c5GvX5g+6XstbWU7S3TLzzH4GUMaHDcZI1tdBGI1LGIlBlVu+
FpbTgy619CZvEYpGdFl5yEyzvFOMMCaj6rOW0RSMstSvTNLTdRXYSehHAski8vK8XXd2DsiJcaQ7
rHsFefRtzcQ29YMmbXYyrkoyHwtXAwZcjcuiVpt+L2DUPGVZxI2bDbL/5pZjeu3iCv3ZVCYbbHQW
Moe2ewPij3QY0uNVm+lrkVf2lVpr5fVQ6WgnGfGQfdEbomFdi8HeMXnkt+FVKxN/NMNmo7mB91yN
RfOU0edx1pqVdZYfNa1ybPnZcOoTkaGoE2Xa10zNxVEOReRihWUnjl+pbXQElV7id+WMKFpNEhXN
VIutq94tAV2IL7EnQXR1Zes1/pDm2peqBRm610EM2ze03PtvFaLFm0TFCcmnX4x6j4gdYz+/decW
Ja5m9PtQyEuXJk++yiSZGN1a02k2Rh2Nn1GQSb45od61G5v75qtZOEg0Z609fvW01nYumISb+BN3
kXNTTmP4bCVRABBacbSDUtdov8RZJ2+mtoAg4WV9nvl1FdXBLrcK93s0qzjP9CoAP4otg2tvsOtj
kPSa5dfAILQN9L3J9ZH/cbjwFEyj10rkTcfMjJiiyqBwk02CBjuMpLDLP2VGiXspzOt2b4ZF8dAj
QnqYsEVZY4CtXkNVhnPtkvES/CpGEE7XdffwPKt4VTde0vrpJLVHNSCm7OtUxleTWqt3Np/e9JNg
wKDJVpRk8Ee7V8NdGanwpOyZMhVkI5yJonduTTtzzV1rOkHni75qq3WhqynMEytTf4RTkABemibV
XetSlF/0vuy+iSZBxq5UcWjwm1otvxpWVPz0zLQ9GtYknyc10gZ288DkrcWDxLdFH9/GrRitVTNa
1jer7Wt1FQyVWq50oD09+zAEBThY9VFWVOpw/4hfq1xa9nPThGOGj05YPCeQLOKNgq7wFz1x4l00
9ZnhG25UZmDp578HzRFm0uCETCriQvtWpDIFe94k4T3jJqH7eVKY8SqhskFiLzSfIoiuF3k1xuh6
R5oMVorIO0jCupn/6fW0WLECiyyJMfYooo2hp8ZFyP1RgKioRoO9kRjWxuRa/uKMYHj90EORCQYQ
86oV+i2oyshcjuMmDSOJmOI4pUzCYju9y4y8uUPwboRJNDhiTRyovxfNkH1WjNg8ZIWHCCFkWQ1K
HbzHg9cPxtOU5N0PnE0zIF0RCjYrLUqCZtUkmhutpkBRwJaFqfxa96qXoAlgNH+KGENtX+8nt9oC
kA6+97Fsn/oxtccV0oCV6Qsj1YMVvzvMAM2T59BPNsfqwEltkYAOs5u0r4IMOnM9gO/MWushVieD
2rtECdyv8nq4Q/+qfIyasueDSnbtVs5+yGE9IRIcUP34UynGuzpG/gRUAWJ5EHI6i10eldEdEVx0
q8kycNw2p1E8IxcTTyu2XsdUpGuTqy5Ohm9dkIffkN3rdaSEwZ34+GV5mGAmk/cwwmww1k2BXcrl
bOr7mErcEqFIChrlvd2o2oZDN+C5MMpkxfg+vc/Uqv1ulTGD4egzSsam3JaYgSFgEmDLckiculTX
pYLTfQYAtV8HAN56P+2GsgZgFBXg2EMTHXANbY99oU+duGiU0HHWzLCUezkZdryJ4ql+aCIZPnhu
533reZmPImuuMsv7TO0Yx2tbctusWqI7qNhcXqGdM42bmA38tZQdIpaEK++LmgplosLFo2yV5Vkw
bdxE6tFGJlH0GKeG+JpoVfjEX187EGY8vtOUjMHFJKDJ+JHCYfHp7BR/FWagS19rlexTBjTyk2xQ
puSh0sH2tRE/urWHFqvwg5xkxA8baxTcWYb14I54n6dDqV+lVYKJgBwUK/Nz2Sr1xu29GtkuKwjY
TCEjdvZE68W+V2RgRsIk2WDSUbbol5NgTVnTOf5QhW24kgCZIFR7PVZUqjt4h7YptK9dJ5pdL3p4
87ZWZtqqEEp/yWbGksMxSqdb57Ivy7VdtIPjp3BucPHgiPtjbhdfs6pqbksyRHwPDG/ofDuk8bzS
sQkCwVIK8KB61WlflNByr12mj3+PUn8Lcv+/TQh5pkX8ZzD9Tj5nr9Hy87/9Cy2PluYf9HcBzL/w
1uGv/1sBmT+h7qMmov38Miz7W/9YM/6gyKYDjiwEkrXW3Hn7GyrPH5Hu2xDB+TOgEqb+O2D5JW4d
rA5dURSR+HHoFfA3n6a4gva7qvcCYzSrbB/dTMp9UBvxN62ra5eo1+V0m53Q2yOKnx76qa82TjEY
YsO5tFp27ljvI/06GsNi2FRtIh4yLN0eDHWMbuPM0z9zXqJHdGmCPzGbNzZF2fsl19eNVqgo9wwi
XyG1Z34SyiAvW6VTHhQdEcJoCIZPWtCiLOuCjrgKQRCjPzZsSV3a+2hAEcfXaxObFt3sinDVW5N7
kZGINtuCDoUPubS6Aiar/zcK3v83uSIv8Kn/vL+RTvv5en+//Ov/aHyj5A1ZDo1SilAcwGZ2/i+N
b4V21B+Iqsz6ACo9TIbCrwghLueCud1Ml4D2SLPz37tc0bw/aKRD+J8ra4BXnIB/eCx3v0qiX7rq
76t8L+QDZrlLfhkYIJp/dJDIFU+3+WSljkg9pfykKmWW+GxpTDFCRJE3gRVa33QF17sWKWjdz/SR
jFB2NlVKrWs7gAMTFvDRgN1lhFPdVY9tYUeukOUPLmCqfqVk7V2oVn0NYbNsrstGDb9NU5b8Eqj5
rZD5f3Xn0RL6zzvv6TmXz6083Xz8F39HV0f9AyU3BEmQ6WCONBfF/+jL23/QqQRuQQd/Rgexvf6O
rwpRFD1LBEHRM5nD68xT+oeLpPMX0kehSaYxO6AD8VsRdmGg5HIo6G9jbOgAi6SRv5xzxYBTkzJz
62NnDfZnNwA4U9EV2ikj3L/WbSFfcmtfNU2iH6Jaxpc1umfP6B/pqyEqio0C1Ovaip3pVpheCQ7W
mG5nOMKucWktTWzBb6/e7t+H5zWXadG6fvnBzACBwNMQpKu16HoIKpPSCpPmGIzIb6fDNG26gjSv
gA6/1dAeW3+83hIY92tBXg09UNCMb9oacWMhtpiqzbGLPPXJrLxbO5tG0LVKv5GD+zlJTRRtctSN
PCeS60QibIR7fbqJW8f1S6W7TlrRrOK0D1b04uVV12ONXLdptVJHt0GHK3a25mg6OyxIPcAh+jmd
obnH9qoxwxPoM4URUhtIb7rwc+fs1Sxz0vADSMYMlT0rC6mIJREjFhHCjk2KoZlzVOO6OSiNPH78
6pbj43lhfQb9w8IDakZpcrqwMsRdNuVDeywCBuUjfqI7XZTRZSbBGXutWUOmVuQBEfF+X46Ksiah
bdaAgM81Qd/7JaxPMWTpCCDB+Tn9JRAsjDJIK3m0gG7v47QwrpAX7K4iWbX7kQ7dnXQrbds2an1w
rLjdmg0IarMIz8lpvbSxFx8DuARZDdzSmZu4GJyVKPxral5Ox2TEQmUM0nHl9bL/VLGDds6YDo/1
0JDwD6q70sa8vOE0JRuQ5dhMdlUA4qxz73tw+Z/RMdavoQ11T66Spjeq8IwzPb2XOdDpj53Z8ewa
rkAsapYf0MgcLU3bRD+6VR9dO2FVfg9LZKitPGquQwMuvzHU9g5VzvwYl3Z9YXc5W2yccm2rwt7Y
GoU9bfnjaJczuoC4o6hn+tuLti97DEYn55KICBwNYvPpl1WkqEyR4+xnRo2xi8uRQlVHxir2knPo
mvdeBzMejpBDrKT9ujhIqReHnjqY+rHDTocpJH7ik28XYR+t2yyN9FUMxemxw0Ve9cHdqA+61Q8O
NI8xTjdeWdfUY1qkNxvSXTlsHYEc8iXNJe1zZ6A7//HpWzT+eTHzL2TQwOiNzGKp69JYtTWBkTKO
WDVFu7oLaArDVdip7YilYBfrl1U6jYcI0Y51Zgbame/ivIk6sznnLDQGNgjQwdISXpppKVN69UdD
66yv6WgPwUWXiQap+txUjy0aIYbf5CTLtIqQhverFIDg2qEWpoOnNtafEKPGfM301TtoQWml/oCD
4CfDTJ3vHnbMvjM01mWSaU6zQjQFvlxouwOaudDpv0e1bUrcGIQrNk3GUI7lDYkoUx83h1rYQel7
sgLo0E+JJmjIdv20bmEiTaumyLNspQeD+dh5lVX6QlhVi76FTH5Uheb9cHTRBD46cSJZuW7SPDpW
yFHAM2b6idfFUNCFs/VqXQJvjLDghtC7ozs1Fb5Vlmm39dpytnHss3InOhcPChd5mnyV6jSH6XwZ
ABW0DoMFH+4bBNxRMrHcCmxjL0F9KvhgUgOlfoaZLi5LyBzWK+kw/VhHQZRZa4Dyj7FdA4vxpEjW
plYbeFzWuh7sOka+w7pKplg5lFbPeFtta1AYehbelk3utqte7y11BQQ8/V2BNkCe6IPR7iS9fQkq
i8AncrPp41g6RzsbvI0yAVig9RttO6U0/ywsPbuDI0HTo7CsI7PP8McQpr/nFk+2Mw9LQFLNiHvK
0+WZ0FDPz8KidY5KViU7fUK3OFcQ1OlEXuwzR+/PJA9vghPrkfTpDNpnzKOzCE5OGU8jdnfuUVEi
FAtD0MFWIZytCyXE//i4v8mLAH/DHiVQQ7sAiLdYihgbKxbGfse6CB0f53mxReiMPKXRxTbTvXT7
8XrvPBrXGIkjeRFp41JQNC8HKYLB9Y7JhM/hVJk2hzb5iaWjfiaSvPdkHkKMzJUIutyZpxG+MkPN
DDI1OPZAiGaUlFiLUgn2HRfCuq+D4czIcjndm3cJDkezKisJH8gV2huv86WsTMA9e7lyNFO92CcN
duMdVndHzeWU5ihWbiOshPwKJOumSitzj/X2OTD2crr38iNQ+OViAzEBiWaROwWe1jV1oVjHMVII
fZWCJvchqSq1XqdR4AZra8C04FAHJpTdAIJFv2rZhOjy5I7xaWotdFMcvIrOWpPP5/QkJwBFjA4Q
TC4uQiRbFhvNMDLkhKvAO1qRtFf4BmHF6+UYUTG+g2/kXBYMZnzPCLq1qjgF2fnY38Djsc9swLeJ
Ofkc8P9ZEpViiLr+9DMR/SqbwVXymLaZ8j3ABwcpa8+8rUKj/SF5GeNaG9sIo584HZ71gjC3UmWE
uAwyeIr2xWP88hS2KTxYwxJPMThOBFwdyu5r/D3VT4bOA6KB4jjI86kqSC91zHjN5f+wdx7NcSvp
mv4rE7O+6IA3W6CqWPSuaDcIkpLgTSaAhPn180B9e1osacTomO09J7TQORLhMr/8zGtK20LjoG3p
+/99T/2+0lnjFiRIfW2v0UT7/ESDbPsJQHN8r6U0SlEks8JhcQ1UA+thN1nyqz38p+vx3ljnNNqw
nTrKZwardPUKou99YMo9mECUGYvijsEgAif+8EUs/MP3wsdkVb5i3dBXtI5WtGmMnZkyKrqvfbu8
b9CMujZjlDDG2G2ZE82wAGCRhOgRyQ0OoePGmqgLrMH86IjMl0mvMYKdY3VSmk65D3IXi6aUpnFU
xQnM6XTu/FNPdsu2bMVyPruZeKYnH3/xGH96Zyw31j19H/SRjoMDqYM+0JAhzUtqWjXxq8qXb50y
30v7K92O32Msb2yVC4G7vQI3rc/rgbGPKUbcse6tMemjurJe07GFrudYL39feL/XRwTYlfXGUgBK
jbzU5yuNQ9dXsxMkhyYV/SvD4wV8HaOXsLExUohm4eRaVOdxl1FoK7WECZPYV9yN8GaoDK1vv9DC
/0MM5oZcnppfFJH20ea2697IqrZODqUrvT0E2vGmnxcnGqWX7/UcBlcv9PJisOt26wexf01Z0n6B
ArR56M+RDmFEmHCk/OQuVGtHLwUsAGaSaXoIkhLD8dIbt06GEsDf3/0frgK8mlYjXSLql2Opi7qT
nVuIKTssBR7AKQnYJgMo+58vW5Axq7bEavD8m8ZUJRssmc0sP/QdY7da6+6d2TrtG6E2xjB///sj
HZM/ObxWL26Se9Yt2knHnAemOKaGFH1+4MTe1Akgg4sRyE8d4TMqjROZ9s6VXSrT28QlHh23i7lq
fcjWmG9GWpX6FoPi+aE02+BG+VrzbtatferGkfDEiVW5+EuUZo0Hu9N7cv/3e1/37+ePTsdibcfB
V0ZM/tjrwTWUFizGmB86HYMLl9mj8LoHrPnOdaf8QGys+iLo/77J1wuie8ZLW0n4RyvdydNiAbyU
H0ZgLSQVGraDJVKgbayCLxbBny5Fz5FmM6P3taz/vKDL2kkqC/QEguVzADQXnYHRkE44G8jP//01
/ulSq7IpSwBAJJHl86WkmTM46jicyX/zzSKa5MTFDRCil6G+eIHe7xmJTeecTj0JIvJ4xwJhU2rk
hWX3zQF3lOHWd6X5jHO6944rpvEyGLP1zVKDdgl6R9pRodfdQyo1uwihERlZCEtbe1ANrx1WtMd4
WSbNR1EsdhElWl5NUQuzyNwMoJnJA5exv4hbnOQ2LElr2Y5d1t3UhdPY7CM7b8O67OWLq7Xuu5Sx
C9LFmtQqsARJ5ixHTT4PNd0Yr7VeeKc5sIjyInHVdKF3CWbKS+IiXl3N0rU2yMtbSTjl6RhVy2Ji
mBBM5nyuJzAhIg5P/1aOk75Eyozrfichfy6h7bbiRavs1gvNOE1f9XaymA3njSy3wjMhx/RTjpzd
mFgcW2LY5Rod01A1gduF2tCWoDvnubmSWtsVG8NlmBAxgEaVqnILaGFZHnQXaLBrSzj303TFyPqh
1+I4B2o2z+dl3+pfkOaO5efXUAJnCuQYnWryhmPRENMqbVGgd3+okiplls5aHXEZVPkUTiiAxRtD
X3J4n7PvKgA8fvEeu3LGaaqU8rZRciRiWMJ7WsjZ+w0us/rO9EWehiqeulNQi9ZpPSftY5koJ9Lt
OrsqZNq0kTtY/ZUS41Bue99Stxn6FB/dONHKRQh4VCGApeK7cPQsQ/60NKHSp70xbVPlzt+r3Iy/
2lHHkPv1TVBO8i6YEtHCPMaH50GQ9zZIkINdmMGHU/ccw7Ib8io0VNsq7gK3A9gI+GWvPgStfuJq
Y49eEU3+ILKRttkFDZS3NhCyYwVp1vuYeGkbal5hgSSSwkQj3NJfetj66N0Iu77kufAQtFsS+RDB
d6wx0GKmkd2XiWGFduXUVz1fIUTA03VP/x5Cfo/EoIENDLVcCD/IqR9lw+3Q5F48BO1Bn0xtZwR1
fJYa6oP7brepj16NVwCi+fs1fw9b9McB/wBVp9/JVORz2IJrLPtAdc3BoHW9EbgB7MzK9ra6HOf7
v1/q93Of0m5tJVor7Qd89edLSWXoVmPk4pAYRbp1jW7YBtO0fBGH19Pj83HGVdaeJfx3Row/R4+/
9P7pIju9kwpxmOzVM1D3r9NBE9skVsh39fNdLag0HFVM278/3R/qV4ZTsNb4cGuz+zgoz4bdZpXn
dYeO3ONN9xb90mv09HL2bJbqohk3bdGXW5cIuClQBbmiYRp8h3Xh7TNZxV+c6n+8HfYN09p1oPbb
sd6rnhSydPvD1BrTiZ1VB1OiuBM7ADHnNmWN6/58C/15RXJ61sm0zOq2igv9zGyzr3R3/vDpkZUB
wY/mKeXMMafbzW1Z25PeHUahcNQTY4p1uvqKM7fCMI6/PekkmoUsZAihxwWXSHxjGDM1HrIsNy4x
9Jo/IDGROQeljf4SRhASmnMitnpjd2cV9zpvDStA+krow5CGpV5yGrk6NucRRhFyJf8lfQXPKFs+
hrLrho3jQqoG1SSQ8FpmE1VrXZurjR/zm42ZqrbYQ0h1PuKsR24PzFIQLWiU/Ddg55Nx+a9Dwd+m
KnQiWGq8TIzB0FF3rc+baTB8ZSdoKx6wXY1PTNVxdBadJU4FFOaeZs4JHk/dBV/kYalV/lDVJtIT
EKfDlNHYrkrymb6FaM6muFY7PDaNszGJm00x6tMXVcVvarfrvdLNQgHN1YGv/MbCmw0361tnOiS6
Nz+WYlLRvGIcw2zVn5ddriEdrO+XVQzOYK3cacuknXZ+25wJLwmuzTToX3Jn+A8pj8irgtpmb7Bl
TUQk9KNEtFVD2jluPSP8iN5cKzJ1PpirIOwwp7u/R4fjMLteivWITQeG4qvL3OfPBRjMcuvenA9D
JoKo1R0RAXuuTgYrlV8EwONN8M9LQX0A38EeOKaw6r2uxU7lzof1eIyUh+rmPMZ+lORCXdZl4V/i
rya+SLSPmwTrRRHXRf2HuQe6R0ev0gjEAIhDcVFhl2ECMS6U9qRtVUJTShfpV33m38IbF1yxLZTu
JrNe67hUhcVb9t3Q64eqC2Zk1Kpxihwcti9aJe2NWQC319eJwjI5NEWU8aBkMzy0UAUuxzqRXyzx
P7xzPi1t/lXgBljNUZ0xtIHG3rL1Az3LIkJYcLpraDyE41gZOyFNiJjT+KWezvFRt76DAKWVFRXA
P8f7ykfiqDBbfzngRKydL4FTh4WdAYZG1orxo8DboYkpSWVd7vSl0A/4RTkbGkrt+TD2lxozj3NH
2vrt0Go91Jh2uSDdbzbC1Zz/MM3gVpmOMYoAdIGa93FSCwaY+bLXLAeZZtVj3gzmml0FO6m69out
9oe3QpZBAm2xNGhsm5+3WmNMBGC7NA62NyynjCrm0xJxvZ1TSitE1E2n0AAcN8VF/0X+dnzKka0z
Z0HTEodO5n/HDwmeRKcBHSwHV836WS/N+SbOtbe/R5LfHw9fB+LWyoBhVP2zj/RLfjNPZUWdW+qH
ui2qjeK3T7VuV2FgN8UOaZrpTIpKXVVJr77IcKw1Qfs1teL5fhbsa7YI1+bYYGbGJCquMss8tIs9
b3pfs+8qJ3ZrmpKD2YbwBVDaWgDev9VdQubcN8M0bnooRQP84MrbMsjU9aj1lRWwMdP2wcQeZj8x
/5cAZhd+kp0HV5bXSH2z1PPyYzKhckSt5i/3vpsN92OjvTjOUt74EvjCjmWQGJHte9YPe3Ga8wBA
yXLWZ14ygWzI/WeVTf5J7VbI9FpVbj9h7MUYNeka7aoMUOUMLXAr4ou1/rNj8uk9wR9E7IPsczXj
oX75vAL9Uq3jOLd4yDtdnBe1qQ8b9J+mC2/OymSbBqVA0pPRBWBkz65uKwRudHxlq9IA/94hBIos
Co5BtrASDHwRUcRMwBZvWrXyUKoJFOWylKh2TnVdb/JaTai3pGPVnGt9D3YCakwOcq4S6m7BAifZ
BWbvnM1BjJYrkp99FtH06faMU3x1ZdfiS4HZ39boyp9cYYKwtWklOkeFTKNVI+DSXjx4VpqetyCm
94aTN1mUJ26dEIGaJgurdBBXlDX5HtP5fgzF4DZzZAtNE2EDiyaN5JxaK/2oVPtkKoJtqUSQhgjY
G87GZtpx6QufebMXFE27gUmRvtsMp3o0bYp8pxYaKFFce/IaqguNxspd7H5nwDT9omL/bVuwFdH5
WwEZHHzs/8+fmyFGq4rEbx6UEnKXcLpYIV8uPYuzwD5hlTTbCjLpXk9Suw9BIoov4s5vzWxiK9p+
MNBop4BfPtaYsYdi6AY/Uw+BU4z7oqnEtvH6Yt/rvbNZEmc41caiO2l8k8MY8Hk0Nm5+m3rVfPL3
4HRseMS7B7z8c0oFDmPFYH1+F0qfMquum+kBT7n+xTNGH9hcDzMsKgo/L6OkdRgiTWZrPi/6QmGU
eEVyXSN1onblXPa3yD95kV7M5T8/0v/ANf83w8lfPtJvqvJXb4McPoE11z//32BN1wXyCyAS2CWT
RfC4v4I1+a8m6To53Zoi/xusqf+DwQxlFsNVIIk+htB85X+hNfmfyFevrWRalP/E2P9/IIUBCbOn
1kIHJAUZDjnW5wXlmj4sJNHEN5yG5HVprsKuewcnMu9b39yTAGlh76yMaT+JN8V3qYmDpi9qw0mw
CUrLAZoi0ycHkBQn82mGJEfEZDOJBvWBs8L7z1f7P6uMVUbJ8v8GBV99H//X6/e3EpOCz2uNv/Uv
VLrn/gNDHXok6LqRoqxR6l/IYOcf9LvoPJLOo2G3CkP+CxlsAjwHkE5egCgPQwpW6L+WmmPCylgX
J/3fAKQUZIn/AJN+pCoLWp4zhTE0ErgQt1GLOQrjWSma3m1V/6KDYVuidB4zG3cwhvxYgI5ZqGRZ
1SEggf4FNBz6Q3bcYlHnxZ4j4VwL9xtc0xaYeu60j3k3T9/quEED6pfXevPPLOJT4b+mr/9OLtbb
BPIHBsAiw12l1Y4irObibFhOg/1CBWiWLPMheDK1wDmHndE8glvpVzBMPU2kD07zYmijfdUhYPnS
cOiDjrHy8sffb8n9XPxBp+ZOVqzPCjRax19HPUR09FAJ8RkIzzRX0l2CbsyPmVwMwqFM/W5XyGFB
486aghu/rlA7TgFDPdVQ1N5rI2jPgz4wh4021gtV42DguF4jejHtwVaA6RjmxbuMpxLYnEIN+eAu
DhJqjKrPlypJ7iR2Y3d9PWhvi1D9RaCTziyyqKYt2fhYb+agap45wesrsh3raga01m6qvNb5yYsu
UMMuXD/dI4SqrikinespbvOH2ZjTK2OkA4TWxDqgTB1Y0V7pFjezkt5HKh15mgzKfu+HUftOK1Jc
MjBB90uzgIYaslxu/UzPb5beqBN6ufPoXvitpEuTuFP/1Ni0+Onkt4sJA1lga0QzXL3Uo1WcQxPt
7xp6shBuO01o22UmxIcopyIi/PdP91MA8NfV9LNFwNyST0g+j0bw5/CaGj3gY0vT3/Xa0m/9wqrT
SMyzcUNQxofWkEJVYT6q+WLJLONmQXLXiSzpU3BosgLMjfqIvPJQML6dZ0igUDkzDcNURkE3aeGI
76kJ1y3kGKlooyWtZ0atMuWZNVbmnecOzhWCHuOpMNKV7vJ/48+fNsraUvn3o60kFhgFFkUnOHAQ
GMcDdaY1yjSHpXrRYBiSTOdt6gOH1JpX2Ep09zM4oPejPxcfK6PKjcZCIdBTDfX06iR2fOuCW6Pj
r1FLf3Fnn7cwd4b4Bth0zPYArlGprnf+SwlX6hqF0dIWrxO6Ow9NjjRNGGCX9lxiv2OEMeTxhnol
aW4XNMTvdKGZE1OpCXS98G0wtUmql19KKh+lsdyVZ//UqUIZhPs7ngN7LlfVLL9+pWtsXDV6Advd
qZvgEQaOUYW9PbioEcWOL0KaoNmrYuhG/q6at97oQdLktmY+8nvuz29j+7GUi3Age3fqg6lJeV3C
5B5C3S7dMvziha6h+dOnRsQTcONPrS1AbGsa8+sLhbtK/2EKxKvfatpbjbfmXeq4zVunkhywbSUS
ouXivA8Ok/QQAGo1hKoAfBOSURf2V7ezbpqj2wE+AWmF88ywfivRsyBIqhYprlexBO19GzQDCw+D
eQ+jVLE8GFbRJptYIZMbQpWutC3CVSwB2fjTN4jbDfRSb3QuBqZeZQS0R+lf3OHPQ+LzHa6lKTAF
a0VPoq31+YXNVkVhNsfjK6ju9jYHWfZUSU3HBNUcBSWWWbXBTte0ZTOkCnhvL1v3jCjkPoIkiM9G
d8GlZBmyOBzJLuswkV53b2WJdz2YwfiirBknr1kF8bk30KKIJN23H56mq2mXIjH/gMS0esk7zxs3
ep9PF8ngq11WOAWkGozGQ1cJ7SnWe74WICdJH3Fq0x8BrsbXNsTyx8Kq5rtYLUn91d78/dvRB6aa
ooyhi0TX6vObGQ29yvQC3dd4ghYcUu+MjwHF+3XTmOm7D/rykPSF8WqCBvVDH0LJaaVDLw77xTPW
DdPF94J2M0yP6f2LZf7bvQWMc1B7MUAJISd33POE+WD6NW4Jr2TK2PmYDIZRubfZaKHX65yPjZ9X
B/zBpqsy77XHoK5HAEQA05Ow7pz+OjDb5b1NO/c7k/tp2Xxxf+s2+7SqkIOCLgQpm/qA0mG9/1/i
mgBjTn6e1G8x0iynQ9UZQ+hBvbtp2zy5M7tleCfyOkMEQT277kcje0WIK3hqjG68wmZvviSUe1U4
5FIfIuvw99tD/+fo/ugSEyTow675CiSdozzFw45S67zSfltwblOhxnAk3nneZKZRZSXyOZi7mAxi
qTQJIpzR9K4GAVZG09Qi5O7nud1ttRYdgZM2brEhVbntZnuXVKE9z/TR6nY68iJtlIkxbiIYQN3C
zun6e9M07O+tn8URnn7VhH6rbJ+rCrhQmbZZfEa3aPpQhbNmTH6HIuGibMzGrSDxA8TYvP61LQbh
RMoB37DRpFN+g86Q39ENKPqN0bjjOZ6+RXmB3YJx1nIsdqEIdAasCwgQLMmtwspu86lFAwIo/vJu
zlZzurhj841Q3vjPzLDyektiAjOgKfrhw21daiqUCBJ9z+Cu1jdZ7VfnAxkuMXysMomw7qKdElXp
OjtZQU8KY6aYuioPZLGZxOw+lnFdQn5IMXqOGB0MD66LZfnW1HPfP+dQQRTNDdpcXPqeFPM5er7o
48iK4/rE7NzJvnZJu6oTWyt6M+rMYfiWxGVwq2eNj7uVGIN9klSltpkzb06isR5Z58K15ts86I1D
j7aJDIUSKcAJ2wdM5XtVexd4qbyb2UD9Req6zZ1e9PJRkJA+k14t1b4bHePKqGRik+0w5guXDi2Y
HZLmAWo8tO5O86Uxi00ymdZbHiD7vx3Rr/g+VKaoIvJuBGcdq63PNBuhUiKDQ8qzOB72uRYCHnoK
zX/Xm8hfJqm7PLISGMZgXO8bJ0qv/Rs6p9hZeJrxYkumdKFDd/C9Bnn+MQzV3ERLNWmvMhHFvR7j
aROC+4UIMi6MlcMynQIr8vAZ8EItAeq9F1Vj4DM7JR6vpneHPcIjvX3Z94l9XRuJk26LVAGfmDJR
3wL9qL6ZE7I4oSRjnF/yGvXmEIEM9PEk6t+MFgZiHylv/UQDVkHeQDLym02GjjRQZ18gFdTA9kbT
Jwh9TyMKLlYg8xCX4OGHVwN+RWmiajh9vcwmjxF+/T7iJXEpCw9ATpfEyDQo/ty9Jn3jWpUBIkB5
Bt7C7/Emjsy8T886lBNiBC68In0ZcFAKzvBo7ZKdaePIytgp8Z96yZAnxPHRe8rwqL9N6VFWOEq1
9Y1Wm92Vo2O3dY9jRMJedtnlFVm4Sp9Hd5rvUiupb6Qpg5e41JoLidqlFgKEmRWAf+pHupNopITA
stIqtFPHeh3tGSJAs6rW4CNjV5Ea9XoPR75PzpqOJulZ7WXpq7mIwT/NA/x3rh1lDNlOn3xULioi
tHXfGUny3NaTsrGnmFnhgbMgSWMsnoalmdLEeVlmNrF1KR/H2rbuFGyhH32N7H8UIJzzkRE9r4zC
Ufk2SJb5XpubkS/ZZNn7TA+5DfvK9Q4tamRnDgk3VM3UXb23sXYJzVnvXnw8jG51J9HeBjsWLxhU
qIKJSYzdaB73Na/W81410bR3pestWRgbSXqDyZILU88yJZhmQxi8W5/PPDtKvllGnrxLQvrqtITE
jFHX5gWcH3iQdefxwz0z9s89TDAeC/aUDGUPy5RNZIp9Z2f1t1mmngtTsrDHCI8IbjQOYvNF9L4u
NmlDGr8ph6y9NpHF8SI8xpDOxPAE9A/LwC42SM/494ltlzdCjNO04fjMMZ3XOl2GZqur86l0k2c5
KEzs9Tw2Ovh7mjFdkIwvzTZuhoaToBX+lQfQDECymYq3ylPZewUZSmxQD9GGKBFz50Xp4hgy6lB/
Cra9sfRPscgNtFcl5h58xFjdSjSQnmor1q6SOEdwJOlobqxlR3dKbNWr0CuG3iW5Nv0nhybqo+4K
/cLvUu/KadSqS9KJ8i3PdOAsSNmkdojcXsIRU8zOZW4teJVLD8WXKOn89DJJxuSu57OmUZAv1hzm
M27MYTEFLsZvsZv6UWX37o3pr5Ejc5fsGwuqP9MT3fk+mlP2YCET04czLfQ33+uCxyTjTyHq5FUH
jtHgJemz4dEcU/euRQnslckecr4JcPF4B+pV9xkr1kgm1dOonisEZcoIVH7nbNzKnUxWXAZzccoL
DlIpW+8O08DpZdHT4FpwgInIR3P5RaEyhj0xOJaLFMIFk4u0m2WELpGdo3vd9Y9WHKADl+myfkim
ZBw3U24StHwguD+AediHRnZtE4rEHA4gMyuO85HiOpSzXp2JgG71Vtr2HQIxfZRWSbYzF1mdGa1u
40WrJ+ZHkOtAQNCZhwcda9OPsWufnak7s/Jg0jnuinFbYZ92GXQu18k89A0xs17e8y6unjho5bSn
6NHrrQUc5M1WSXLfTMrXw6B2vFOjSbMutBPp7hpGXHY0L8ayWnSZjESKemHg0Y+B/t1mwFXST5Hy
OlAJ9YtXTtmwTca6VdugMyjTUrO6xy+lu4KSqtwtM/DqhiTAu8vGwrvO+br4Q/axl2+RgTXvpVWR
HUrK8TtdNe6Bxy6XTZGtDpY4dtaPdW4sl04g7NNhFqN+5aeVk+6oqzUGnFmdIS8/FtlGxoJa3yHA
Ra6zhhknj3l3irJxrw9pdgv+abC27NvgHpwxI5DMyrszAKdTFcklHjg1qRQvmBggBZV4xDShJd7F
nI7+YcANqwwDhIEeY0A8jA4WqR9wcXOfF7Na3rWxKdpQZK0/h1lqoVytDPT9nzCQ0LPbtdK1b6ax
zywRammrFRuigO+yp2XPGlGuk0a6GbuHKm8sO6xn2FFhrI8Lk0gtFdmtYzTlHuRqUF1Udt1gFtDm
9DP0ybNPVWJhKTeNVdtuO6+hrSR1N64OdrZYPNoihFJuOIFtjZ+gsjTqEkArlA5/5AdCdjF1FaXG
0r2h4Q4PVOqWjMPVOQT18cpW1o8e/TTnEQGxzsY0tO2fgpQ+6bkcUs/YJVkXwEbOKkzD6WqW+TWC
RZXkjGLGsto6mFfW2Cn7Y1pwOhgcS1065SjNswEW67yFlAs6whaDtLduywymI7yap3CKzS0tGfNR
TUuzS9LAAw88GDDeEAheCZ2F4b0Q8Qo3NFnx+b43p7lBsy+1pv1Ypckd8n/N9ZAGOVTMAnVRgDUT
rve820bd+8jLxWfNMns9a1w0HjKZ7OUttF4pyV8C5yJ3El4r5g1dfY5cXFue9oo2/4Z2gwYdxG8v
7bp0p6gJ4FnBeh54AabM6+lE1ZDeT6y2ra2oS3qpnwygo05zDUjtSdHFzs1SSz/YCNDbw140aGCf
CjTSxvOua7yKzUHDKJJdLZNzzRnQkB56pd0Puuks26zq5nJfpHaV7KTuNfPOzB18Ti0gXmLv5WQg
6Bi7s72NOWsctA2spYtqhl6oVLVz/Own4/xW+j5KaAS8XE+2NU1V6yrNRZGd9AWo6TNHija7LfAk
aXexQSl+TudZXDd9PtOXNKqNOScioUDys5c5SzGhz8y4OK/qoHn2mh5Nelefg+2ceOgxUt8zLpYx
ahehZy/DnmY2jpq5Ho9DZDuF/+R1hntPd0S7zpMqy1DU15mkB33xEqdWboXojA9nPeZVN3O2oCo4
BCJbot4v+3PAB+m+0SYf1JxfFN5JNev9Y9Al43PXYd52aqdymMnvJwNpZ/j+Q1g2nC8M89vpZKTb
yPE6xqgzAJl66uiZ4+Aaa1UTaqVbv0C1m4y73EVo/zJwUt/csH7EBzKD8p0aU7S7RjeWu9iap3z7
X11eALRIY/VKu3EqosAQdRVZjYnww38VorFy3W3Uq9ZXyRmCMz9qy+T9dpq8+a8W/bS0xZDqtUB0
67aENB1vu7GZgg2y5vUXTUnzc6scTScmHFiC+tBe4DfBQPpcIgeWaj0B4vYVxTRtbw1BdmEE07yX
PXZFbmtqZ8x5bSSZFnsn8UjfqM5rH+xYdnuDVtq+LFMooCI2AW22yC9lcbIVFrjljjDGKd5156bW
ets6MeZtD/9+oxu13HWFE6PlLfwn1C+0L7pJR+SX9aEc/mVSRxUF2/lY4XcJFL1CTuC3JbcoIBaw
6ix5b3nq06VCfS8Rw2vTJ8ljorrssRykeHasibg+QmF7M1Tu7ok+w7vbBuONBCr7oeK1IdaaZc6p
4w8f0qhznpaC+uHvTYGfBiH/7ln8vPd1Vsn0gikolcbROCVXPR5fhVe/CY+LbMRQqiFqUys+FQCi
H/h7EBhqXTdPFpiftGGh8yBnUATVXYEXw5sPruUWgiMyfbFw1F1TectlD44bGGGO1lZYKMbvyhzV
U2v3CWUREn0cc3GtA10H570tlgpXRWEGcx3RGTbPaC2Oekgoyh7h5SG4kFmIFsLKaRjwZyM1Qe+7
yyuwU4fkQGjueVpk7aOkFhfIaMgMI1k5Njea2VLZ2Z7foYg4dnUUq9FRaPFl0NzQEEvzW3f0RjNy
O61LQke5zZUP39BFHE+Vz2T8CyIAed0wwmdcctND0X3TVZwWdEeY0yPz55oXHgnEga1cNyFMaPEx
ZmgPOCp1rpfRZO4fL8t0mfu2AKhhzv1lOafyW+yVPWquWXw5DWBiorzwlm7Te45RnniLr75rnUvR
RQvFlbux9futTfzJCHy1c+E5HVbTsdL6hxTdRpy6YUPuIUUEH+i8BzurLdST30BscM3Z5BGEmb3J
xRrzSBVsJG8wqutyGJeJAIdkxBczlSO4K0sKwifmQ0wCAZMggXTUBuvhbtX9oKo35DLEtwr4w0sD
dfLeGmB2UohD6nB6P73uSp8adKg8fFHbQV0Type7kiodGLZnXIxZY1lftOh+woJ/Xe4mAwfaWsgV
QyAGp3HU3iR31lD2je03H0PYZtvw+A+xCWBwN86ucd15Xe2eAM+eX1rUKW5pWZj7RVekeY3hDPux
j4fzdk4QtJWLjdAok0r/RMNV5FoMjAxgT7bdKf0A92WSBeybEmoyHUmhDlqQBieOcJm75U1JukZk
0xoMOYMcx9AUJDIwxflmbUed0F1HD0yJrPNDKqXppSpRMQgRu3avIHpA5kgTlW9kh6prmPbTkoc9
JbCIZuXURugvlroC1W0+okbXs7o8JQ9eqg/lZrGgQQEe664sX4hrmSZltZE+GXU4F+QZYTxmxdVM
2jNHPQ9zuuj21G2oP3orsiWzQ7oITo+eLf02ilFCx35k3v2Ie8jwxUL6yU779LF+AlyZ8uJwqQNn
PJpI4/egozkcG990vdHfC300TlqzGbeGh952mXRi78dpeWXnRRulja09iiLoT2ZE7M+MtDBPcuXV
WE7ggUTYsrUNJhrjbsGNd6tD81p1d1086StI17mPIvqoalI2YhllESxGNh8EjdiEsgBs7rLvUrGZ
hoykqmXa43SiPyMqtFsmBPZmbB1z//fQ/NtZCXiTk/In8d4FWvWTKPVLO3nxlr6uhBW/45kaWIhW
J8lN1zEv2OVNO31vi1E+azBOni0oFmNIulSXm9oojTsqEAy3i8BWl3FFZb2J/SnXd5AbdBH1syFu
deEhEtxoXXsd2356m7N8L7S6Kn5opWa896Xe3yD5o5+tZ0O3o9VlfjFpcOzPAzfWMDx+Bm40pT1+
MX39nAt0ZoDVgD0NbzYaLa+06dMzzlmIdg79wqdRzP6VMoAQRLk5FM4m6LrM2pKZlBeG6sFKJsbk
HlAyUmq/oOYiIIMV002VG/6Lw98+GL2DpSzyT527w7fJfhgy3JddcKJnqOSm/4e9M9uNG9vS9Ksk
znXT4DwAVRdNxiRFaJZCsm8I2ZY5z9Mmn74/ynamIuRytAsooBs4qFMHleW0KJKbe6/1r3+grtf1
7qHQgEpci+ClWyMouo2BeuqlkbpxFdkl9rJdoHrMj8Ngg4qia5fk/8lfcMIOxMIIlEq7B+HIyJQt
y+GaIpYY6bjunHuoFEK5sGHy15CSHTn70nGbL7rItG/S0BPU23eGhYGxJYaNCpotsIYaiQVIHLUf
PKpqE32CEl0bTWSky0kVs3etpV1UTag8dU7WbsO2yW/LyhkvDbAiICcMQ16KGJRSNoOEDUxwEsnU
jReRXEjX9Vjq28SCcupmSPAeMezVaEvAHnZRruXUy1ZQvuB02X8FQMo/dqOGj7HUMOFyx7KhjO/p
vLcDoWov2lTb2DxphVCWU2iVpRc4plyv6lwdrXU+ZpTcmiAC857uYEA7iAFv4AEDkFdsJEZ31Sf+
AEvQENr9lPkGoIgVteqVDyWhv2kJZVV37OFwaFYBDUATeEnTWvlstJ4RHoqqjV7ETw3nRSWxYtZZ
FnzLkd7IT0MTqwicLDPdpaYjrUHssQAOJpGby9GssitlGtH6WsSDeqJJ6htL6ZOHiOyX69ISsuIW
Jo9jMQmlhTXeOAYpdalfE80iBjX26H6VBN2j319OKB3mnqGnUWR/EdU6Vwo7XbMTKfa6m12ZXZ6Y
/XFwjML3fAgN8UJIdiG7xZhX6YJpVX/FFmduLQnc+FyN8lw/D4tcTR8z3alSLPHDlDC8WJEu0KVj
q+RGVYVpRS7i5grHlzJ1kyLqAJjJ7P7cqDaoZDTM3tXMxsJL4B3ni2oO4U40prWZtCbQVnA87IvS
CdqK4Bc9TNbosuNplZLFsenawL827R6Astdbn0RuvWp8kitKR177Yyg1XmX7cb8cWzMdl6KoIUng
MY4Tt+5beJH0hgkjdaAl/AwwldzDRJvdU2pAsoRoswiXpUjHZR2Y5YGlNYlNnATwh0otSLdtP6Ji
CLOCqk2CtLwamqGsCaFNGWzUU4LvSctZvasNw0625UALabaWesekA/GSJgmmq02FQU1eFpdTr7Tm
wtQC+95GcQOCpQTqrZnAlHHbJupBB5L2JhBVfWcroXWuNHOn1hUlBulRS/C329gGVq6BqGucjmn0
LmW6QrAqbJsu/CTUKI4V7VyWB6td9WwRC37P7jxopwF7cF2oN+xgsxI40nusz0MIzWSo2PciZWgz
f1HTLiyDUgDMJHi3C63ILicmScHaN3t8j7t6SC/TfrLuwrDF0jYWiXZnZUW5BQmb5GU4AuGBt4to
WPRpVj46YhrwwqAO2FawwfG78vPsayR3/bBMzd4WXqtWSeu26TRcKSJiggJv6TyFrRB5VpHK0cbH
gOM5yAfrMlZbc5mUDIgXrUps1mbSi2hARjgl+MwHDr65M1z6Av2kPatjB/aXVhXPoSizva+0nLt9
2JDAIKvIcheqmBzHZV4T3wcSFlselQ1a01aEXzphZvjuYhLv0lcPF50ZEFqdOjnzvzAW68bOpBeT
sipaZk4dYUCj2PEnOeuzvVXomHU1uRTQHpd1kt/gFFn5jOP87KYn0+UJs6t2GeK1fTtGHYz82myD
/TiJ4gL7eLlYiNr3B0zSAciWciKNuNp0VvVisaq6Ragz+fJyI1ScR/b0SLscqjiT1xnya7p+pvvZ
tS7VAnCqZXS68m2jCy66PjQlL0UjzeaZqGrhJZIzZqswHzBBF7FUphsNzo/BcWsijIHcVNz1SSnU
j4MSipaxWOUMoZtHoxUjaGj8SynJU1y6HaO7rVrsYCno2uGmyXIWZpI22p0Mn2FYYaFV4aaiKGl/
rnXs/VXgW88ME6IdwQhIpglN0LQlA1ANEzujNTOvCiWl2gFTNee1QtPilkobg9ToTniNb0CZ3ahW
5fsvcO7ADxr2wW41TpGVn3F6TNFnRv4w1KG/xQ+GlukJm3veD5sqSIS6SJJB/9R1eLpfwXJO70sy
CopFVtVpuJCmJv5mxo3uXNaDpFtupzC9WtHIQWkYOlwQkaiq+lMZJ8m+grMYr8w2NiIiMkh88dqs
wFewKSUTEpk/BZu0nTUglGOD+QDyUGEZInxrvMA3UVEvM6uWkrOAghqHIL6bCIA345H6duMPiwjv
rPVQafaDLDeCwqMzVxofBahmTPK2K2P+ghuPTWoII4PaYCalF6XhJiRG3Eu2Vt0p0TjdNvLYAdUG
VqUsAcD85FzyZYgRmS0wTE/FkMxIYiQJN2uH9ItltQzUmnJUr50kMj5quYMwF3c4udwOo8p8pwDQ
GV2r9zM8WWXDuYVMznDMbqbyDoOk4lZjj6ZNyBEVmsOY3UWWz2ygyjWs4Uo7MVExN1FyziuSd4Wc
ysY2GwcG1YHa59qqm0tmz1bDyXzsLT8ArShoYvV0SjdhO7TnpORG6rI3wih8LH2cbkkr4oB22czL
8rGkc36IZ+qeZ1V8zUs/noZkgWahvAZBrr8mBi2UOyQG4zsmq+FT12Nez+ZH+JuqhLFyoZRqeK6N
jXJjFHiLsT3q+rcgiVp0/YmUnsdSFn2R5RBz7ZmaxSug0HXlnKE45BooHy4yLvYNTSsnkOmIgzUp
WwRoMg6CKyfCS8cthRWPTCyD6pOJFQLwfZSBEUt9ASqEMlR1+5z8W5etO3iwOhF/LOVUeajS3ty3
uPG0W/Tv5oUmSX66NgZpxF3BKs1oaTClaT2dBCIUPb3aXuKFgFN40JbTpcMofp8aFWMexJ3tQmY5
lEstVEJjFYEfSSsKjf48nDCHdA01Ea1LxijCQWxI4gcHtcQ6YlIjLR1bgMY5YbAjFTraszaYbPMq
i4tSGscE1lxmcAdaGt7bxdDdBXI4XhiCFCt3sKRYLMem1m+mfBj3Yswf44D5kGOPCkdgbg+6q8ld
aS2GwRluJTEYt1j+C+LTgItkN6774qLN2jh3fb3mMTML4P/NxDlCoB+E66gxofcWpT++NEaWmats
IH/3Ls4nMhfTIOkX6H6TyzzttG1PeM+0VLFY4F2DaK0mAlW/5tpIbfbaNv2bgv4vCOBvOsh3Qodr
2OfdAfl8/vd/CB00/QP85FeD0BmVmRVJP7jnmvJBURElz9wlzZFnO9Uf3HP7A980tHPUXMjn4cr9
TT1XP7yKH3AQgzIJ9ImVwR8wz+c+7582HxciZaZ0kaoFq9uG437UB/YqqrqisMadE2WweWILay8d
gEQoUeH25dhSHY5LPdKy5Zvnc/39Em+55DyOowvTSEAKMPC24zaPL0xAsRkzdat3udqBjZmxSd+l
5hvq6PgERjxjXof3yKXoqvBlxdQD8eJhr4vILhxhjdS7gjGeB9JiroTBLvL7G3r1wj66jIr7At44
M81LP4begP+CDjZet2OPaVy5tsNVg4vRgzWaPbpAeVgZCdbIIOPCXjIN5ngSps6Byi89PEcY6yxJ
6DaR9qtVvUYf4rdo5QrmuupkqVeV1smxpxQi/lpqGjaiIeOtvB3HB6j1zWPSV8PXPgqlj1BfUteY
KoeGRcT9ZV9L8GIcEY63caaqD3o3VB/bQLG2QSg+G00sww7IhwXp6B3ESc5NNh0tE59wZpKKP38X
KIYtZA7QP2dD9sN3MTs6qQpGqLsqwgR0go0CtsLA8vfv4nDSMa9qAFDwT8h25Mbh+XB4FROqTEDv
3OyMKdz31ULrLsNqYDxHbuMJVPNVXn302tGT4PSFSfxMr54X+hukqOkCERml3+zwXV5R2HpqgJeJ
r63i0Uu7L0G8opB3naTxyiTyRqNedX27bmgf7Dkytr5Wu+dEjs8YSL4E0NeZMq4z50prhDuol0bj
eAmu1SHRpEa2t41s0VWwMaYeDf9Oqa/76FxmsNXc+iD7ofxJjx7j/rwpvDT3IJZ5TG2XQaIuYzKk
7bhbESaE+nlNPBir77Hxr+JivEmS1nP8XczwX8Q3o/nit1Tq8XaIbgucD1Ll3O8zr1Qo5kZvmCu0
YDkjJYP5bGnplV2qm7y7reP6xMM94gr/eJEGCBVKG7zhjCMUsqMp74tGaXYwFZQ1/7gy7VxexUn+
EiUoNiHyRTszmJ6zqpBA7x3MDNs+vFeS5DLKS3ll+CFG56EPoFNng5v5sps7o7bOMJL2sj6vb9DJ
RkilMSHS4mnL1AQLolDTPHrSyLMH5WtaGu1ZYhn91il668LUm9nSrVIWdZUCrCdmeZbMfaCR5eMa
/D08+/1ifk1SfbfCZm8vVGgQzI+lz0msymUMc29nNDY6ED+KVmxC4/kEVOfpudZ/I+uKfdsiKou5
kfYUNLl6lmtCRn/mAHb5JrOZORnOqOfALkScsHd6h/YqRhzNDrMRfsNP7pJsqevoqH9/A6+y8OMb
gM8sM6miwEI4dPiJSF1ohK2ltDtKYN0j16xiRO6Y67ZkYt3YQ74Gk0+2WLIJmqDu0YrVU+LQXxw3
qMbZnzlpZBxajhYSnDWqIDXpdhKm1WDnUryV8NJd22jIT2w+v7wU5ymzVmjSaLEP7zbXMQCCbtzt
YhPz9hSTDfou0kdDutNTT3b+WcdP1oJaxlhlVv4fez/ISGgaA0x8l5Zye5nZmU1iYabdDH1LApRs
ay6lnw2nryY3hwp2WcK5YP5WGVe0vuYqaOLmklS/7IQnhfJ+B7aoa1DI4bqAGvd1bPtmVwywWxga
m/42gAwyh04PcMtmG/G4KW042Fq3sPBW80iEffKrSFswIfM3Bn36Klcmc22mw7SRpJQAMSQIl4Ex
njI6fl/54IfBQY01io7/yrFER4cPyohOK3eFaItb+vliGSYiPTenOl9bI5mxcTOZO0Vr8xML5N1L
I1li5tTONYJO0i9V39sTowpkgI4wz6EhN/bSGpNyEXS2/6cnrU5RRxHJ/+D7Qot6eJWyd8q+ErG+
zeRaQA7HWzG2cmn1+2/73XtGZ8+ICCtAqjm26KPvygxkKKFjP9Hdko9T1vUGFJkpmGJViOqM71f7
d3/xL2yj3jz4d/3F3XOUt39tXtKX/Pl//fW/my8veRMV+V9IXv+6r0kTfc7/+vr8l9fl4fPbNuT1
x/7QwOofbGgfjEOx28YICIXazz5EUvQPBhNZJM74Ehw2IpL1gdgXihtsRdhAmeGyBH6qYHUU13ME
OLE6s3es8SedyNEpwWLFE0nHu4GZIxwVTNwPFyyMPOCBIjynW+3TFaQ24MtFPvkVbOZcgQ+hk5NY
fA4SXZQ+Mk6t7j9rSqcWy1i1wlA78f0cuVzNexeGI87rpwolkf388PdRtUrLJTNiNGykxbiEba6L
nZQ4ndmAMaWSbQFpqsxo3U5O8movBgw9zhLFiSzCRIhFNm1PA7SYLDxKILMvdHNs4vtMSa1Hxh6p
6BdJHUehjkLJ6Bq3JF5YPpUFP2vl35wQJiSCWWs1vzodITvv9+gu2OMS28lJPg0tonJsSHe+1zN5
rTUPuUIRfZH6BoL7qsDthMTNZjIc7DmaSZPSRWQVfo5EzMQRk/RIxzp1TMzbwz/nF2JiEpWwK5kt
l+dm91U18/aYcDKsUHqtc2GZgVOTyttV6nnSEny4ZirYS8hxw1oPY8+fBYTwv4zUrq7jPBXOCp6B
ZN3AXLfl77/X/8A+g5EV//mP+Sd/KUrQyyBsX9vxf/7pvwzqOvhLRJj9+PXmj//gH5Z5G7XjTfdS
j7cvTZd+vwBpZ/O/+X/7h3+9vP6U+7F8+c9/fSm6vJ1/GrGb+cF+of3Wz+G+SF6OgA5Kqp9AhwTh
BME8an1AC2c25eJ1f0c6+CP1A8cREyibE/d1r/gJdUj2h7kygw+LXhFIwJy//J87jPMBThcbE8pz
lHFYN/7JFvNaKf+z3Iw5q0GnCsUBAJUdoMpRaabiAg89pJTvVOVGq66wg/FXcX4zqttC3Q7BmSbf
lsFuzKFiCC8zL8sMGHo1neuOWz8SEDuFuxTFR74uyvOAbcAXbvANWL3xjHu4QrhXKXxb15a4xLgU
xgdClyxkaLKF6953F86c27sU2q5ydFfFY3nipCRcd8QN1o19jHI/ypGXlV61LhgY9fY9ivtFW0We
Ep8b+XUUfZKUj2Z+JeQLZ9o01VWqXuUhYENSQhK/UJJ9AJBZMD8j/HsMdmlwFylusqiumgpy3ylj
raPN5cfz5IzhhWt4Hh4zegZZbQuY2fIdc/In4PpoIQLd2mqT9ckSnZu0zqKopNXwKInWuLAYvSzi
oStP7dSHBdX8a9DlY0fFjN0GRDuW4OY5dn1ao5PyFKp7pVNs2ARytC20rRHFT4NdPJul/pDJQvJU
G32XXKqeoaXjXYH7H7PKhzdH8/X39fQW2jqsLPl1iBVgcUFKhNvH0TnXTG82tQKrG9J27OGuVmt5
1ZVYjTWT/tRq4zqLzXNkcmjXGBUtXy/7P7Bp/f+WtsoTefMG3hVH9zDYDque+d//2/lD+2Bploxp
2YzNUcq82ZPYXSiPMcxi58ELnBf50/pDMT7M/zbbGIl9M6IHUPVzT1L1D1TUALaYAP7Yr/4AgT2i
7LFLUkIDUIK+qsRHya8YyJvlAhcoZswjjAeB6mSHszbZ1XEmLfLYDG4NyoSNio02zH4YBAgknWKj
56o4g03HvEnua4jiE6KTUKmn7yvqvzT6nBfq2+2SKgwPHpSrzmzSYxxXZBmazSCIoDr6BHMv/Lbv
kDhWynVl9skKU+9TCRnH3/Hr9eajg7BFjQdzpJGFyzX0xFn3DwAY3TIdyt7N4kY5tV3MP+b4tuZ0
JJ07og87xiBDHMUVorH7h9IiajmXYLQwV7OltR8yi7E7GuYwtkErsNxbtFbTe1JVd9dvlugvNom5
mj34JWiB8AjGjZiEJrwJj+qyCPpH4zt2sQd6HTdNOwYfx2qEl0J81qOkl8oiL3z/Rq0K4FndP0XG
PKq2ebi2SuNGohB5F5hdH/tbS7rRTAp+hXuSpwdAIEK4OlXY15rcYsBgEBrdGbG61apGXMZCf+qo
VU+8iHev2ybwFX4igTtQmeXj0zhvEybRadDua+KyPCdTYeHWlnniKvODPHzQXIXvd4ZJ+MJoUg52
Y4EFO4JD0e5R59ZnapQMpMR3xrqGtH/iUu/OQ4YxKLNn5AfqG6gl29DbnX8q+0Ep9HHca7BEzqYp
kNZS4WtnMiX4ea8auAsUJRQyp5WezIEsPylqE4qNwCctJyIg5vz3i2xG0w/vHV48RwnKHDqBd4nO
upVBmoDLsjc16VMHErGs/XwTC+NGpBJZo6V2Atp4/7Dp3bCDM6AX4gt6HOYEB0rvzTId94wp2mXn
mM4iUAcaoCyyFr+/t3eXom+gV6SBwNWTs3ZeXW+2zbYyxobGrIfTz4weXae1QAwQLoXe/BlUxLfC
pSBUM4hDbQCmcnSgI8LEvwXhyr6DpbkSliOd+5DDPR8y1G0xmjKsWHLkpSLTln9+k3DVKGqALFnD
R+O5uO3CEkBW7Jma6Bul7aSF2RTpChVVeOJS7zZ7btKQMbsHdXeQBR89T4bKeeRAddz7ur+zmuRJ
edVmW5FGrL32+ff39W5hzk3fDL3R9LMBHUNgVqkCViO02CeidBjDW1buoddqkNtmJXY/0iz3t08Z
V//iqgrGKJz4s1kqzcDhkqknpHw5XOw9PCqYvUP+RYvqaK1FqrSRuhkBx0bo2+/v9N0mR3Fh8AJp
hrhZqPmH1+S30HuCDeU92sue8FGfLoJvePPHVwGaoRhhRoCO5Dg6FN4PsE/rT3uzCZ1laDSI2Ah0
Wv3+Kkeo7uuHwHNDRE2lQsjl8TjGHws0RGg19nFpX2AI6paB7MlteZ1GJO3WS0X7iI7CdeJNmO4F
FMFYHjeiRYqF+04l9r//dX6xA8xVgsFHSRn3LssFL/1SSovM3OMi5UK2Ic1QLNQp/+/cNbYiHJMq
FvtM8A9fISxsxm2QLvdhuFCjM1zatW10Yd8N+lK74SGoZ4jDRjf4ihmNfypM91c3+fbi6uHFC8VK
naxuzH3uXOjdzrIug/BEBN/7S4Dq0cPRtWBzp7/On97spD0yZDmV4vaRiVG6xrg6W2WJxSwpNZI/
XqcsUj58akoms/xfh3cjDZkO67Vz9tVgDstEBZIy0fSfOIVmCOLw3MO0T30d9Bga1fux47lChkwE
jcbZ21hEodJIi/YFo9ccInCMWnJRF3WMsMjIk7OybcNvlR0IXqCWFJWHibj+Ue6IQ3UVlOqQbCQ9
/4qLVBkxblcmbACY8AQe4SdRuw5Jk/fdqUrISbG1FiORsuqv6w5ndzpy1ONjrReLoZMKeRNEFcuk
gdsru1ofOt/sAsBz8fuP4v1+w62jrwFam4dPr93Gm5eJKUsVIDey9nmTFssy8zVk1s1w4rB4Xz7y
hNm36Q9A/5lnHH0TSCjVWrUR5uPQoC0SX0EI67eFpZ6rTjScaaNdziCE4XfLbpCn69jH+GypNGl2
IrvMfPeqiTx6Rab5ZTD5PkaNgWEZ1ErB3iB35UyIrlmo2BFtEGfn+Iskf9yjOCbbK5U7hoPgWe+a
e32qMqVuk71ck/dqTbrsmUQbnXiL77qD+SozXAYaxoBFPvrqVaH4WAk0JCZyVmPbp5UGfILK3yRD
b1znQV9vgzz3z7SZ5jYGQXliS/jl9eemFF99GuDXg+DNKqpHAyqilSd7ZvLRpchGcmvkwNxEkM5d
XMOcWctOfBOOFU9VqAQnPuB5+HH0AXP/BKySecrl8Zs63CdEOthSGJrxPsVpYpClNSdsvbUCuQI+
G4ncDQP8e0Y/3nUapYNZwZusRkU/sbjef0ygjkCTM5gDVK0f/Rp+pRSt5vMa7LHGWt/u7KVSTuOJ
A+aXV2FCp1DmMJt+h6JNgVNVWCbvi6oFcEyFOEemqZ7A2n95FbZc3GaIOSQn/vCRpgNePlD3k73Z
SojehrBcxJnVnHhzr7qwg5aD18WcAa23/B3ZP7xM5/fIM3o53kelSBvIpnHy0koQXKBuRj5hNAjL
L9LMyR7MbJC/yIh3cR/3xVLL/W/4YfXfLBIfK6wNLIdFhxP7NyWR1LUutAlLNFDtZYpZ26fGTxRE
pUp1Ck38xdLnBpjfz3cwd+iHN6CKAEae38X7bKrSdWfxgaN+D9xGUhT8QFXdk/ziM5EmN2U/die+
+/cd5Pz4YBK9DlMpsrTDqxdZk0YEnsX7PK2NZRdlMTSd3jp3MCdCEqDE61ETqEkA+Emj9tV10fvj
rfCxzwsSP/xvrH9Iczi9MqoxSLE7/G1MwB5nyPJ476SydQZRBqFeqJ/yvXu/hXPPlASv1wFVOyqR
e2weauK1ov1kD2h2ExGuIlwMz6Iso4kuDLH+/RH5i4cM3XKeV8uazNTouFqGnlazROtm7wz9x9JC
AlOEcLQGxRzPJqGZT0rbP/V6Eyz6YoiRJcjYmMl9s9XqIvnTkxToRabworpEiscQ6+juiaSw0njM
W6B7VamIG2+bc/qjbBk4Tbhm1TePPDiITwHuD9gmBXs8qU+ZMr4DIeffgmOcISyADG3u0ZuuJN5z
gpxkRgpsRhdV+0hVGpBZXnTLQe4qN8tBM7AFy1cjPEasZ7Xx3pfUl9zJrouxvYXZ5pzAyKx5tb/Z
TNj/walAaFmDWJXKztHXoBQDnr223z+hY5AwaizjJ1wGMKfxsQJQ3dqy4ZMT6ank7jhgRBTYafVk
ViM+L0o8maE7plp6WeWd/ylUWhmLRCs1LnBc1Rq3H/pGJ2kvNUuSAHvlPtMFdFdpDIurFlJDgcuN
Iz+pgdMJd2qH/L5yCvyDJbCd62aAOA/ClsXANpF+rzalJtxZNCt5dQHfPYjS8EvBMXqfZgVuFtXU
5HzKdGeji/Fu3Lqq4Ve3/SDln3BOUfaj7QjDNTqIbq6u+Uw8SSMKn1W5nUiHCxNnWwgzv6ByDb7A
8crZWg21+KxNY3GPJ5j2tYX3iZg2ydTPGmT/2lNxsfusOEF1o09yi8yLQErZLUuZQnZiLe2iVgu/
lI6FO24+UJNrRjdhYeU4NR5LxYhWIsavzzPCSQq9Iizjj3L+Myvs31OLf1E3vNmX3k8tuv457Q6H
r/yFv8cWzod5hAqpa57cv84mfpDGsTLHPpIOnAIJetUMMv6cWhhwNWAqOK/MHw6wGRT7ObVQ5A/W
zATC+pe/NmfS/sHQ4hU1ffNlUqjAHmPnREQMrAjSd3gyNJZetgbEyIcuxaQywythKzRf3Bn4yW2w
vbPP8kZkazOoi2u118pzHU3PKh3N6boho3PbJQlCszBfB0EYYrdVJTvHaat7RRH5zsqp80xFBBud
hOltpExyuiiNxt9V4SYhT8Q/lVt12ALPnT1FLqJWsHAQec6Fw9uR9Rr/SObFd0bSEXif5fYSn8gv
8hBLZ29e8vX3R/RfDwd/XAkKIsAX6QLOa273m8oaY1InHsrOuFOz1FiGobA5cvponRtltiVixLwo
u5l276TK5P7+0r+4Sa5Is0RBjUO1cwQmhmSaCbzefLLknX6ZT02wTX1d3wWGOZ441d5dikWGeh7W
GSbGLJWj5xmzbhAsZ9W9NOA4GY7mc2aGsich8/R+f1OvxrP/rEQeKOMp3PNZhnBdLPn45IImZCJr
Gqv7BC+LLGjOgItX9tTu8kpeViJbYaOLc/5ZHlDB64/s0DcKriJxvA18/PRegNS8Wmo2IaqrMbuW
63DR9/pZpoOCpHdGFz4IAz+fzNqkZbONs2hb98F1G6o4gqjKiRPvsBSabwZ+gjYXntbMDTyegNli
jHECTRMIzIO0smR43GTkkacztthV6NIpbGt+5YcPj6xCAHtwHwYkrIzDdV8OwkpiIIp7fInN9eSL
aeNIIt0O6CzPkCM5N4lkGZ5an1whh+3IfKcQmekw+fJkxozHpGYrjoXpBBydnQUSFJS5v2hUPzvx
tR0FK8yXoXPjoTJjw/VcPibIKkRix5Ik1PvOV4oNI59kozN2WieZ5Y2KnS6wiWkYwCCWCGo0IY0f
mnhNNpUXZ3V0WXa5tpSgdXfV8+/X7bsnDz2T6B7IEwCXREgcbaClqFIiV/3gARcl/HrTtruyFIwj
MPetXUUTiP+U8JYAAOvm9xd+FT8cvPO5CTSp9vhfhjSv4NmbHUhpJ4i4plE/tPoSrmuzYCwVusQV
3FTN+Fhr/X2cjqNH+CGes6n2uZWDxaDVCyvTfTcou2u0CI2LT/9z0ZbrpFNfAkiyqOD1z4U5LXR7
WouSPl3uV7//zY9AJ17mTE58TdcksGNOiDlcrVLJTDcAin2oDPXChyU8pOWisJ3Lxhm2ca57Bkah
RAA8Kt33dfTvKuVfbJtv3sK7KuXxGWPX5pVnuuraLmeVfyeSnX39z+9/9++ChYQV/H1g4TCs+q5l
+5v7Zc+0sJl7MdcRP4sVRfsw1zWMgKF4QcWej8K/ixX9A+4+5AKh2eIvGkwa/qBaOdoFmBHQDVj0
EgS00lO8a/iCweqiSJHbhxgTJ8zutSy9FHlkyZ4BYrh2BixZYxEECYpwtcfzhXMBce5LDsnruSHO
7jIVWnYLP3NaN3SPJ07Lw13/9deD9kaIAARc5jfHxmwDrpDIxcz2oYrb61JRu/M48Wz8MDP8L9+8
vV+UH4fb7o9LMTOZ+edsjebRttP21uAHs/HSiEOv1xG/vkS3Gp+YO78rD+ezH5LdPPDC9ImR+OGX
OkzEONZthvgKZexaMSs6rXC4FrAZyBVpqpUMDWxw29bnqEsxm5kq6SKp020d+gbOWMFsBpBMywnT
vbvM5olLCnrXGN3tyvJvE6sqtwks1g2Gkxrqp9BfI07Hp6bHK+P3T+x1Zv3Pfjk/Mkdm0ajslTKQ
5LF0ZKQurMesCfeWJYVfLU6Ea8CzxqPEoiuPSseNOuVc6Jm16PSxXPfp5AVjIi+y1sDipZzWKanM
Xt7dGzr2yMS1Rf/enSC8zjuMAXWBcSbfL4UkE2MQ0jdv791u5QGOlS91CzP+rDnOg/rlz/q5e8lE
PdE3QVz4wWX/hyXGH1FBoBIBoKLOnAlkP7YwWirgaeZIjFxtpi3zIf5jB+OPGNlDBJm/AT415CV/
soG9LrI3i/D4MRxjZE6Ah3FEcALJBtsQ+2FLecGFw9UZM0lh7irjZWIt1GEx4kM2PVTBCs9fxHAx
bqyhZ/jnwBmYmOFTzaFfJBvrCx6qunzmmLdVdW36l5NDrgD+AxucE22kS9bXqC+8fFTwY/lS6TeK
vvOD+94/C2mPLE8hLNl4jsI7O7mUukurPK/UbWNeF/ZOj69ByhL+eyv52ym6asTatnMv9bcK/tBq
dIkeFc+nyZtarK3XATQcOfls5Rvfvx2cvRFdFdJLUudup1/W88DMwbG7X5XpRRZfw7A3lVXvb41i
aeb3QCaJ5qloTeKNWp+Fw7Pa40VVhMzuGi/ubrPxLsTmSD6Tkkdl+tQnZ1Z44TebrD0zx20wrJH9
mMPKZCfBYsDZmQrTvHTvGMT4eq2Ab3clxrUZwbi4Cp2dMizjdNuUG4F5wnAx9tej7OJIFobnU/9R
KlZpk7sUPhokYCwEtY3Vb+rpCbeqjSTO5/9gV6Q/huKmS+4x0XHRoWXZRW5c1vpd1dz56UUcbiQD
U8JlaC+j3MUbKpkWLbiveV5LG6t01eSiVFYkalfh1evH8kdVzq8J7fOP+JvR/v8GVX1ma/6dyfRu
J1i/AIRFB9XK/Be+f+66iSCfaQ6YMyNoDl5Oye+1CoIWWZmLzJ/MTv7kx8eua2hdDNIuKUwIdKJt
+vtj15UPdLowgxg663MSkPUnHzu/ykFXRh9Gc0QzRsvFCc0M4uj0hLT1Koqol5PdVsk6HWOW1IDz
xT4yGB+vws6XMYMKes1cmXotHggOt5/5jcWZbxfEr5I/SkmfhJ0uuSrijQ6nJGteuInmPDGTRQvW
tkSgeTaubMaa1niokYz3/ZVQrYZshEAtc5dm2v7UpibyjMaRR2M1OZV/kdsO7JJ6wF8VyWmBjSJk
gRKhoTyIXdsqGl4iqHK8YPb2uhp6P95EvezsrLr1d4E2BKGrG3H1rSjRnNOQyc/TNDLjZGKffCyc
PNXYHFJsnCzsZi+jKBEf26q3HgjgGaJ1CDKKMUEcYmRsjrjCY5qoY1owpNmkuyLImmczqZSvIVlv
OuOjCBv0FkKCK49cmxH1RI6eUPrKX9hhk7FPtHXyZJCGsc2jxDTPJED4daSkV6pe2xUVklOfq6Ge
JesMs6PLOjWGAg+0OP4axpgWubDgxvMa91iZ7761TPTbY4OmPwFl9wwVtxlPr6W+X/wf6s6rOW7m
TNu/CC6ERgM42YPBDCaQlCgqUTpBKSLHRv71e0H2t9YMac7HPdsqV/l9q2z2dKPDE+4AhkWhfROW
FgVeDUAbN4mF3m9YIlUfyNKq76o6iYZNrfXmV6FKRGgrmaORhtC+trOUXj2mHUWbrZ6h5bZpzM59
iwHdKngUufHiN4VC7444RDd3mibaz1Zle9/BD2f6prEyar+qGI1vA30sZPpj6urbbC16DDGx5yHU
Z64jq04hLBgmGqIb7GwbxJuLfrmXCsY9ReJ5rA9uKlKs1xxctQNs88wDHk2juZX6mLt+ZSzuR7KD
svQN5JBxCe7tDtHLzpiTbemUibbvJ8/RtkJoTnNqkOBhIFtHD7EpKzxM6spTPYzlHkp51+RNMAmv
mjYUTdwB8+KYP9Ym2G2CMWrN9+7YOQ8lIqdHSKMubbAJZ4nERNoEbhN7DPTyrHxHqeHjlLVw5h0E
afjmXl/I0xKX0J9Tagbf8miGeIGImnPTuH3YIlbnVoVvuqFCSkHaTrGzi9pCAWnR3DtnqWTmi9FB
J8OEtYVrWq5Jd5M5alkOaTOH0UYkrW0fKrdFlw0+SekCgcziZDcLY/padpP3pdZMrfEFgtasj0L4
YVX0xJbCzcc50OfW+94uHX+p6XtvE891e7dYJeUziNz6oSuGPNuNacW5tSTieBsPBel4R/Fm/p0h
3vEF//FV9XZAO3STpq09H2PpJbbv6VwRG8wH298G7RILUT0NswoDbfW13UW9YpNbWpX7GGzZn5E8
KzMfQbV0VTlFj84HgtYi6Zvkv3OaF18L1TVYzbd1+AsVRlltOIEj+lEIMW/zmv6m36uqMHxamsgW
ZF6bo56bGPFnF61FBASsRhq+M8V65APE6Xs/SwxsJbALyKMtrInU9nPDXXSKNWW1bLJ186y8deWc
StE15kbgvhH7VobT16YWNLF4xbXlnkramPiNHRfY3rgdkm6c0R6vTFej0gRnxtGPEup5uu+SNg39
OicxCyrcdcZg1lBh20oaSNZhRh8K1P3ccR9aETJZu5aaiaAWV8PTWepRa4N4QeQ1CJspx7dsyMRj
ZbcNWlHulHyy+xEbWNrJqeYbeNC1N3YulilAVqH7gPg2rhJpPmTy0NediU3D3CsjCLXUgQc9o8TO
raNb6Q9+ytQfE1kkUHmlEl8nT/SowE15/xDjYhzvilpD/Kut+sXaR/lidA+ijdkdmjbb8r6lrN7u
ceFGTaQENJQF44i+HzUdlf/UkDpH1qzxgrTAJaiuo3deakGTd5o+NVB3dQrsL7P6UNIq3tihjnPD
kvBNSQD5djY2ERGqp8iaFftkqsTtUtGcHk2xaQr0C/nublLeuNV8Tzkce5gZzwQDzdSif5NF1hYZ
wYeiHt6KRv+BKj4mMNmwsVLjlLX93sLEYbvqxMWy6A5DNm4tt7yRtLDgSKzSi8tbVTdESkBgVGs/
Qrn+OavyPXp9nNA6GAzzmxHdD11zV2DsvEnmg6Xio+rSYx0hVk8MvehcVlH+dkrmXdHEj+3gatvO
bhDWb0dMIEJ0otJkOlgy7/2yfBgKLfLR0UMy3r3DesD088be6Q23S/8D2WVUBwcgXx6j5Xq0T1tk
J8bQPXlW+tmeLVwsch1wXUrtMSwCbUGhK7PEdsnyrbLmU4I540koSzu5Rf8BtmuxsYXa1tVYHcbs
YFYFx3Ruj1k0Q/oo3UMbFUHuDg84nh0H6Z3QCebiSSNfTN+XAXEQJAXnI///z2EbfVapoN5Zivd5
lpwGJ77Bd/M2G5BD093F46Kd90ODcgRwH8QvI/EuzqcftoZDV4GooOePeJVST6d5XmKzVxac0rbb
acIMoG9wPpebtNZPeWncjIZmIPhtbGpb4Mmw+n1w3UCVPUahounqus0jqQB+qNmvSnq7Rs8PfWoe
9Nn9VKsVGbjErT8XbvYJkq2vy/qtMpOdkdDmXNzijosIl4CpSHboh0LeRwHNj0sDZUKqgJ2xhjF5
9yOpzIe2Kehpd6ilQU7fOloeNFXzYTDTR+5Sn0ZbfMSZ6d2wloG6ruICSGwe6QYcY0Dg8x7185sG
+xszjz9PYef+aCvD+DCVcdDbyElCtvYob2A4h7jEnaJbvk292O/tano3xPzNmgO0q/oGI19NM2Hk
9+0PV2ipXzmDcTcaxrzppkdR5yW7Wv5anYVSEqs4aUtn2w3IQBa0vHDjMu5SA9BpHDZ7l1hja9ba
z0WzEWAcd0u+hCezbuv3SiAMCjPZHybtpGX3Il0lDa2HFPlrlXs92sOmnJFMH8SXvh2W2yWLtlkD
gBH1Inxf5nemGIMijbdGaZJ7uXxDqqv3RVnv2/ZNGw3Rkbrym3LJcFRAgTIvPVY++b4k8d1SYDMP
yNmaojeatI/dLO+dLvWJLhIfQtG2LKz3Jn57SNqgOSSjXSycfhfXSw2cWEOAKHNJCJsO0w3wLRgM
FYeuR5Jey+5mvDGyTN6bRvFQArtUTraz1bCPdO/e5JGxyRQzw4B6GWYHr2GzeQ2My23sZhsr/4os
daC16iMRxmOCRZcX/yhrEtb8XTKTxbZs5+o9yrsnGfL57eEbEaDmJ1iRWnlysKJlvO+jT9RLfcdo
g7Dtgt77qVXd7SzTXd+F4R2YnZtVI1rLodO4c0iH6NdoWGjxCHQJVy09hUjnhgem3qvFXCgP9Qcj
Uru0HPTtsA6lkvJr6FX3Ami1sQ+tBbMvXW6jTHrBMGZv8e7a5J4k0Qy5mc3lR9bMCdJCOI4bpug3
OL64G33pfpYKTjcUqm26QC5HAOWAYN2b0VY35dSW2yznOlHJYzFC7WJqFciszNtgm/uNuHo4eNW3
CTeHxl9NPcDaUcz76nR8oGO06M5PK+/eGmPYxCQFXefuYk03FfgGrI+CKutxSG+BRX71cHJ1/VTm
bhq0lTftkDLQY9yz5Dj66LlrII1T3gKFOOMbMYwK+7IkwWqnkYX4gf9S8c0QxTzs6Gui4iedULYb
TEWKyUe4GGVaUZZJux363DjYctCl702SJxENUWdDy1nd1G5h4OsxKetE+tL/Ym2z4WjK0Em2MsGl
hE3pynd4kBS/8WGGOlsMunjvaC5qOrrbYFeQQHj5bHQICG2jNO0nkBmjdN/IMOnuHSgnMZi9Qbyv
zcjAiLD2RL6Np0KYuF5N9U8OmI6sUpvDBS0GZ4FnVfbIB04u09vWmCLlvsED8W4cTaV8o+vmt7lW
D90OnCl1iKkrUKnmAdLd7TxFIHFGka4/syRGOum1RH4cj5I1tvRyU56qLNE+j0ulvSE2mZubbJbZ
Dv8Y5yeavDw2dd1jKTVp6fL99dWD/8h1/7t+8F//5/ina//6P9caHnrUz89KDZQC/1+tQTOk9w/I
LkCyKbj/i2X6LySH949VhwNmBuVDCvKrRMu/ig2u8Q9q9JQWqTvrsOkFdYh/VRYpNkB4QHAFUQda
mh5w/VdUFu3zTv1a1qQdArQP3AhCMWC/ziv1oVXF+sx+4vJFNC3oSx2Z3wgX1P5xEhggUUtI66wL
qgZiwL0OHEk+hBgJpQcyMG9eI8saGdoY3Ilb0CfMiuFA67RDdXXuYPDUYatjKuRVn4DsutitFaDd
SCWRXd1VsQzlO1wMcW2DPIVJ1urS57aCCF+rJoV1zNzEha+nkOV2TWP2DxQpdJIdU9Oxc2/VD0/v
tPm+1ryUt28yePPIk8kWqkSKPdinUfdD0duPRm91QKZScIUoguLYTahCRdEe8VxATDYBKzaKjoCi
7EvUemXixCrA/DF7wMvSVPyEoUaS3BwMedTBluUikGpmqXIklXkfO6+NSGX/2kbPNGue+zZ0HNYW
Nh/a/YO1/atT22hIpLJmuDSi4Je2YNzaFuDaUns3xepgun15uAvU9boXVuQuYJ4//4HtcrEXkDBk
y3WUl1OuByQKhghOJjRkMX7XzYJYYOkSfKGQqp3zHwvObx+GelSP84jM7WZO1PQvQdH/yEA+r4Tx
i7hxV/w7/Wr+QV7aMKhIW9IoKonAkSmETCjwqNn2uPRA4E+tcdk7xDZq5+aeIhpqyqnalYUTXfsZ
5jmhBH0oEAQcFIHUAchgjub5ykhZ9ouWI8K+iUMqYtsqCSvzbVZmCU8mgr16IEItbDbAK/XsZoqk
9Us38mZrTJopNxla3ss3KxrgS7DlaWLvKcvE6Cxmbl8vXMxW6DyIzhrj92O4zOEPe5hUbfvoK4z2
6+Sn1rlw0ClWUoahzAif6XwuGODGcwJ4K94kiVt9XUClFjsZW3l6ZT+dtzXXgWCKsWbwFumEOH+2
21/b18Zukt0RUmSLHYxd/SYzZsTNq8J1/BKxH6QECZ97/+VdfHloGJUjY8ENheMNyPcCJFC4Y1OX
MqZyggwDGVJWz4ElqxBBXK89vDzWkxnaBogxm+NiQggBTXG+lBF0lNzMcgTwQ5lP9RZ3dTM8dDPO
n6e56WzzpushSnhX7oUVEvzvZhALC7IPRIvJ6UCj4I+g7Bn1NRxcq1CRJPyJllWUXWX3RZgSvJde
qD4Zc6sC/FZr3qz/edX+P66jdVgp4WRQlobAdQnZwfNwnCuMRRhWX5aGDtA43fUuTh2oC1bix8uj
rUfqfJLYGAHr8gTD8t5drC18CHNYFgcXuUXL+kPb1s4+7C1rjxi0d68glO8KaS2nmAW+soUoXj4Z
HI0Yav2GA/2FdsDF4GGY4dvUWOwfFU51iQWGR0X2QWGjmn3LbVcoD04jv3vv2gt2gnEW0b3eGIOW
I7WU1XBC6aapThogZzPQU2jCpENJw8hS0tfLHuGWZtIwwd7kABrTaYMfS7W8Gys1VfuQD1y8wwaT
FEOOWHxjpBOOzfxQdzouqHhGavIdrq7J8ttKmtoeD7qSGb26YXR0un/JoA2/4Mos0ccRSQWy03R2
0+xOjIkp0MXUjeYdsG18DCMzwhfAH1Hpd24y3ZmR2RuN0Q3J1xC9eqOiShS7ycWpYQ4iJMmX3u+N
MjE/pyQ+cjh6IipEjTeW4+Uf4yWnuB1PEd7BRLYxThZYw07LY++aCWo4GCTZG5HVkSSdd/pYc491
no/pTRfpVvyGwkuZ7slMC3Hgb0TeEsTaVIWDj9y9mX7Py5gWgrlW4bYZOBSuDqVLPD3exE6Kn8eR
nYujy7aebBz0umVYPcrGWNMyrM1x+7V3eWMWk3VfGBMY8d+lJcuxPTQ1at94TCECP5vIQYgmdvze
Cmci+Gge8CWIkkJzf3nYqfQfzXbMKLFKu3aizVTFTv1ds2sEZZK4bBrQ4GC8u51njJr6RWTjdFta
nXH6y/PyHF9uKyQmoWySNuatNpX1qswZLXG1dQx9ghEpOkT3N2JUfYXhtFvmn4W5kCC1KAGPJ7OX
hXcYo7GgbBHV3XCMy0HT3pCjRbw+WunF6j2Z+FxijWzXvwFwu95D1GoY5fp9DTnwkeIADslkZPpA
5SKbcKghKkzMh7nEBulmmGZVBVZvzhTzM5nYJ7ezCY+wYLej6SNl6OmAWUmYBTVCB/wuI8sdP6mL
dLRPsVO2HxK9MLxdBWCe5DnXol4u391Sg8+2qflkFbRStxLZfjSUVXa3CiFjQ+7rkp5LvfVG9Cph
Tka2scs1p0r8HrMk+zSpIsuPI+aaCDPlDua/bnRyI812mp2TeiL9gCpP0X+ipo+ng9+0qR4fJ0tp
MbvWNYopyEwrr8VG6XqCIFtnU3mmM9QL/VQN0SALHDVwt6YyPuV2NW56NFYca4PGPYLMkdCKcdta
M/13wMu15q+1bir7E8Qm896VM4tK5tcs4rvZRgYeqrKJ653AjAMYSNRm0CIzm1hUH8cp/TqZAGQD
myJU/wZTrbq8XWbXmO9k0VO0psClDY2fmWODv1eoD9PtXDlGvHdHx4juDNuNkk9OnkRZfzekRe2q
1QS+6maffSGmY53oXeh+z1vKbB/JUbPE3CxtmsNwjZ2xg6iJsL0Xf1SDSJKDFKoe+1MBQEkeh8zJ
rChAIrVrzbftjJNGu9GLzqneVZSzlbbF8YJLggqPIfIvMylr97nXCmxnkkUz9E+F0+v9jaMX1XTU
WqsL77QwphQ9jUL8mDvoF9fewvMnmOQJ+Bj3LKkLYHTgYpf5CxYhmeaGTtDMtFPoVqijKircwhxI
MhgQDFfehqfjrezaPxKypGWA88+f/HQViuiH2QswUYoPZVypA8r8FXR77udlsa7hm8+fwXV+5hqN
64BM2HBrtncmc4Fj3oCWq+sFdVa5PrtxCqZ4WGgcITkNIdHYVEXobjVpXWMSX6QDf4aGCgW82uTe
BHF5ESj2FSFFbi7kZn2s4lPGLYFR1gSQA1+I5rMuh/mYI5dh+3Xb2n6UFmMRpE2qsq2sSuMKpoyM
9yIeWNW0CF1X/1J4W+uT/Vc0aUSWltCvCX/HdHJPaW+YR3yfr6k+PgmtHP62DS4AKLlDt/9iFBgw
aunyov0d61lLNVgVdb6baGqfRkwdVr/TvC8DVXnNNfGYy1QHtBBIBAoEq5oZedj6y/6anwwpFlVU
g343HLXBx2+6zPatqeM9So4+oiyZZF3od223kJ+Gc3fEDEqfH1+Ous63N6ElowPXQ/AK0D5aGRe/
YrJlE7pWvAY+Mf1Qa19PUVvQ98gB4eF/ZvPeb1DGtJor5+pyn0tPR+PPc7i+kIIkEz2fvmlFs2lC
vT9YQyLTTRhDxtq7Zm88lFyR8b7CJndDyXSQPq6piXV4ed7nAd+613UhyVMcWJ9gO/T15/21+poZ
yR6qsxPM4NAOuWU2p8jExSssCZSuhO/PjEVhB0zZWseBQX4xVm52i5WSpgbE2N5tRKS1mWw7u68l
piGvnRZMgnU7saHRqL9Ursl7fYAXt0rwxZETb12Mb2+iSqMzrFtdfYVhfH52/twXvLLA2ilacX7+
+H/+tYazmQBqKaNor9LWPaZtRldAlC09clTHadvpcgMY37pyLzwzKgQG0hJnxeYh9nD+5SJXEfxa
QgtyO+/eVaY5HqWEmGtOuvkelVaQatpgt1e+4QUWncmCckbiGnCyBVMfcPv5sC5gBgtX+WRfOUuG
L1U6jAT25ox/Gu0JSd8o0sLIN2Dq4guW10Xlo/nvjBtPb9Oou/JznmwpSiMgbflNNDj5XRdbKuqH
MKISnO1p2GqjX/d5m38a+gZ79rlJutcuORcVKeAqOo5e0BOVp7SFTGn2iiaU2w5tkIBTpttt4EM3
Z8XWpan8s5eJe03L9vxuYsmZ1yrGh5AOKegTnrAYmmqKm1DtcXPS36eWOT7oJXbZft/jK0ftRl4b
8fxO/jPiKkZHoYRk2wD4df6R9czQrJ4YcB+Nxs5si+htSWt+X5pd/ZlN/WiKtHwoumi6jYjp3r18
dtdv9u8EeB0cqRnoWrx4fFSS/vPBp1rgJiJDTFUrkk6sQygXJZX6kAu8b8cSnMCI2/Z2SrPpyve9
YAOvQ5vwAsi7kWolAb+8jMMIW7d4mIb90EfLPnE7EBlT4f1olwHhwUQU/jJ2q9V5jdnQ0I8HCXRq
nwGS2zoJ3slmD+CpD01Q0i+vyZN9zjZCs45PiRYXtIGLD1Jh/iTTrp33WjOhpmT39V5Ty7ehGK7d
nE9Wn5HAfEPE9zy8Li+p73bSFH2llnmfJ+3qQW3qAIYURhCprX3ptFjdTtgI+mloauVrL22GlvAV
KM0zOC5/5x++ElHZisWb9wRlBHr2AOjJyqNvHmv78+X1vBS5BujoMjsdZDM8LKqTFxeH0BBPoQFn
7GEnqB1tNLBWGPftoV1nxyYHGFKZNKhMt4neTB4a753CqcfVW/09QhgyWPLmsyhMPEh1TL69zCjA
WWQwJzR57dY5/yKE3CtdCvSl5fB7KSde3LhdUTQM5KZbO4Hdf8q1SWBEjmUuF0AUZm+d2lEPNO9k
BcqJdvOVr3I5PFcrYicQKNfnFCLARTSc4U4x5I69IPPrDMdSq8t3djN8y4x42FNByH0Vj96pRNEv
ePkbnT9wvDHrwMxZEBWRAVxqJtnA+jIJQirA7qb8mWvZWGxjp9VRKLacGmyfkMOnhHbRx5fHPb9u
13HXrAp+MeqfDv9ysd6GmVWRg81l0CeuuafojtFjNZn7HKs631NjfvxfjIfyBQebDItTfr7t69ma
KPZQSrdDR904iEHcgUwS+3ZJv8fGpF+5Xp+bHvtpVWyk9YVg0vlwmlWDRXMbHQRt5b0t7ZbUDQQa
NqRk5JTd4ANfeaSfHZFyLWZUhCnG5QZGSsZLYN/pwSig1IFNMPczZcOdFeLJU0yiuiLic35Z/vMD
wloxVhAx1/hlOycXKLtPtcmCCjBsUTwPD2geTNtBzu7/YihQLvCJeKssSvDni4lQFOEzFvLBgrDq
Ts2zZm8q2Ma7DFdT7VWPwD/nxe0Ic3XFadNbPR+sM8ZoFm5iBCl2urfKjt1b2bT1pqRa9/Dynny6
hDyA69EjruUhvOz7FKOUy5jaegCd2dnhIp9tdHQbPmaquaaF//SYg4Zc9dcQuiAFWzu+f2cgnQfC
NDWkHmRS1Ttb9GLbRilStCMpv27HIJxGLwtePz/S6vXL8YmoXZwP2st41Ae30wOkyBwPdLKoPkxi
tPIjcVGhdi+P9vQKlciLQJlZm0I4r1w8bHiOZ0OMm3mQOFrfvMXSEDvlpOxc5DCmVlnNNo9NNNWp
grrzB6hdk5VcmfAzq8x1SkWT+aI7eyk8aWcmhgxDD39i0RTtOYAkZZ3XQcP/1q9T8NtiSfNXJUbr
hkXg5k/LzUJymB17vsrOkhemPTJoI50EEIvhHCPaDjdz4gALsmZ7iyF2++ojSTLPwadKxV8kkjsf
lMXthWtMVpCk8nHQ8zEw5pUiW7jqn7SR/9ikfW5N10CJ7Uu/hIzgfCRNJVMPZNgKdItg3MRz8kje
RIyYZ8t+0Fb8lFbb25f30jMnc7WtRy7LpZvJJM8HTcAPpPaisFJN5njbSeDafbNkB7WCMV8eal2p
fwfifz7fSj7DAhKy6npWLoayqOZqcjYCBIlMP040683oJONtOGnxA4bU1ySBnpkaOxRU18p8I7O9
mBrWZIM2poxnVsBjjaWb7kVc/MyaqTu8PLP1L13OjESWHjARlYdo78XMmnrMsn5eAkRYu0e9LwHv
6XmZXnnZnw7j6KQw9A9g2BmUBs6H8RZVADmLjEDpscBbsqLE5JuVaX1+eTpPN6KjU3cgH+d0I7Fx
seXjMeu7GNm+AFOskqK5nX3Wmqa8TTBXDOpOfGymErOFlwd9eqlRzAHGg9/gWje6FAR0gdxrgGqN
QM9dNiK3X7BQgP6pxwDEhxBVVIpqQ5Cuztsvj/x0X674ILjRJp1uFFkurpXF1TqELRfocAKxiLKx
frt0JW61wfyCa47cvn40aqJ0RSWmo1zf5x+xJFkxkEgwgskqG9I8p492sGla38pz54S7s3PNWvFy
fmtdXyBbTQmcsiBJ+PmIodYgSx4t3SrRHvuDZ/zqTec0SYiK9L7HK6t5eeoYDVUdwZmjGIggzEUj
oTSKwat0D9VqbdCPDYHoXiuqMN8UgBfLK5vmmalJsmFKC1zNdC4urhSb/LiKOwarezPem7CHIHv3
DSTCaPL1upJXDvr6sv590P9MjsdgtUAlnLnsWriJTk95EB2l7M5GCqXGbsbLQ3s790V6w3gKPYU2
PJpK2o/8U3PlCn1uceHVYeNItUyHMXv+KVVGvIaWTrfronzyKeKmwUxTGYeQdrmyT58MBe6Dr7cC
Tv7cARffcfKGENCFVe9GJecvQ5rX8X3d9Co9wdXO7l8+FM8N5tmQ9aheQw7UL242C5icZSSC2Kwu
05vQzWDdVrRlO0/Vr58XNc61/mED1+O/zpcQdaVeNFLUu8WImxYMcDSA0g+r1RRibMqvr54Y0QGH
jwRpHe3ig2W9DEGfcfYi+vgBqZn7KWu8dNvFUAdeHury1qaSQ3EBxA5WgfCsLyeG6jdyc6ED3jXs
upNU8kg+I3arbDh6i1bq1/VSXdmPfwRMzw4EJSQKHzzuhCK8GhermbgWXfG8Ujun9sp7zWabQDFp
u8My0llGW9K4ccw+DIDd6aFPfXDe9RCLAmVPpU//TX+PiUAbDN1UvgfdTdMxryBEvnplEGqidk/2
zSt9yQOdvKwrDQc4gSmQGiinBfviRuBFFlEtPEgEaoK2FlH+2mH5c3wGihyUvej7XTyjXSoiC7AK
qjyDPQM3BNcoWphcwMaWo9611D2M7kqI8OQgrWOuSEe+CyWvy3AujCZtirNq3Ik5z34nVo9nDnz9
Y1Xr6rVbex2KVgGaO4yFUsn5QbJSNPbsORl3o7C1TV6sHDg8oo/l7GRXIuP1TTzbZQxFeYEji7yi
wRVxPlSyLM3SSPSNlNDEm9Rpa1/Xw/G1B2gdBVEvnkkKeWDezkeJrbkzzd4Zd47VDKfJzJqgV5m3
nb248eNMD++U1lzLHJ+c2nXQteuCjhGyaZe+cpbd9VZTR9PObExr69lLs2kADr2L6yTcoF4FQ6Hv
y9fegeutviL7LElhClDY+UwTtEENAwT+rkcAeItVTn7iVpp3hlk0wSvP3joUEFhBJAn87LL0b6LB
VvYuZeURk9CfWDRgUp2iUQtdIOk+VEKf9iEp8veXR33mGPyBZEriEGIDRPrOigBmjNGO1aIykNjD
b6uvjFuMy10KfWK+Uv56fiQQmvBb8YW8bHSLoqTEblscuESPDovUuFo8BdOIhv6V++QyQkbAcCXG
/89QFwfOwYI5RKhi3LluViMtkZX1ZoCb4cvM6oCmhfG9NkSpr7XVeCXueXrPr2PbaCLC86eEc3mX
tambOHW/jLsOm5uV8TQePSQH73NnmgA4F9kAITJR2HhICalCurN3rw/h9FZHVvSGKk16XFmT2wxl
XrrSNd140mpdu7JEz1wUNN55/txVpwhq+Pl3D0lkPUHFcwf947dR5jPsNMe9ck+s63xxG1FGJhMj
20PQ99KKYpE5fG+PT64GJzvVZFGB24bWrTvE1s6YZuNK2eNJ0Mna0w5GcmnNGczLPjfwrprbdWC8
Bnqg6uiuW71IAi4TY+u6vYJfOEW+GiEf5PV0TVb4mRuK4cmkCdDAMlgXl28vlqwPE0B1jZzyO6Mx
Bn2vJAw9p2oXd+NWef+2sztb3L18hp9dZty6gXGsrbvLm3Ex8nEadLYc2rP9luzavVHwkbayyGEq
Ze61xsQzexxNxxWfs9oo0ru7uP8HBbpykcawqyEp4oyqZPqLqqv9AWbG1G2GvBXBDB7455COw7bG
wxK9FF00v6rZQPxOj+sOmgcSdLtBn5JqA1a72kbu5H57eWGeXjlsBnJHbKdp41BSPd/kqhoK6uID
ZK6BXLVekLPe2S0mVD4yYVZ4JTR/+hnWgII+JkUpdPSt9df8hUbgsFmyBm+3szLotkBoli9wRbhl
wi5mtprx6gt1PVJ0ianfWsQXF+MZdb7kw4JKAbqOZusnhFf1F9WnHtgwvlD1+uEQDlnLbXTiwddf
XKqdoLHf62m/gzKd7Rdi3c8I9NffQhOOmv/yh3t6O7kUU1bJRoFeI3fp+VIC5ptdrGln5Ep79csc
8I/PMUX5/PIoF5AKzih5Bp7pqy02o1EzPR9GibEdZbLMOxiv9lY5XfxotHrakOuY5u/GUo52Z1gV
Cj2zGem/oiWf3rG8NORf/iFP9imRDeq26+JSigfrcP47YAECpiMuCNAQilHxIiuoYjw7ZhLO3ctD
PdmkAkwD8D74PXC5wDacDwUoGJEO7iDMHdLhOLll/5CI1jlYRptC3NSTK7vmyZVMULMar5By0dRg
pc/HI53Ku3JOzQDF+OqtmUTyQbcy63ck4KMgc5B6eATDcppPUe/pxUEl2rWkZl29s1doHX3VcqQl
5dnkX+c/Qazq93k2mEFUxs2XknbmGzTP+0ddddXsZ1MKo7yH8YpDS3Nlhz39sBT/2L5/OHdUOy+S
WiceexHK2QxorqzsJpyOdwiJ98eomIV35dM+NxhzXNNU2mK4pJzP00Zne+RSNgNsgzVYmJoat02u
HPuxikLdvfLoPHnsWFWMBLHVovSBgNDFG1BbCJuLpTYDON/lFqtI7YHv97tAIgfxqT495KNxzazg
mc3ESPhOrT3U1abjfIaT5Wm2GDsroPCUbIU5TzdL46LIaVj1e6se20CPsvxugMKGEoJZ/Xr57Dxd
YOZLfWIFDAJvE8b58DE98Sg1cmAwRTMeZr2Z9hrg7IC6j7oSnj09pisOhyNDYrqqQ1+sbil6C7qE
iRoAEfrqm5d+k62j3WYTgkhxgXbLq6e2qlXCfMH8Db3Ki40aN3NPfDrCMaxoSDetLHciVhoiA4m2
ff1QFJM8kgDeCDin56tYVHWHObkSQQMl85RRgDySG6jDMMfXfE6erOKaA68SiuwHuqru+kH/epG7
siXngMwXJCOoZkSm8HqUqAvcG6p6F6bZ8NqpMR7ySzgVWcBceL4uxnPMpHOWzggoLYQfdcBjWwDy
CN6KtkWl6uV1fHKtMRib0CUt5X2gGn8+mOYUolJpagSzWc7v82aYCfjoaGLVWqNJm3UfyR1oWVfL
cuV1fnL0uUR5QNBGFKBX6RCfj1z0Wgvwn2kCg6xvaxQwb2Tl2HsuBLmTnpoRM4E8+vJ0nz7WaPFS
SLZoMhLw8Faej9ohxussJfM1sja6N0zMaHGobbc40COXghzAriqWaTMYogp6vbJPbelee0qe3AD8
BnIFOtf8AmqVF3GJXo6RhkM2H7iI7R1euANogAXZlTi81pNbT/jZq8VQ+GqRTiCbvDpBnk+37jUz
bKF2BGboZXfjNEc3SwrZ6cqqrn/m72HWIGh9MIh3IWU/aaVmaQ7MRnO7m2HMM/Wh8xrjbZrLBmkF
yJrpJgvTJTmRug5vUW7uy3dWN5r9Bkx5Gn+yq6i8ggS8vOJXGDwk3LU1QpMCNuX5tEVE5wXUZXab
UVFvs00SLtmChgvcna10OuwLsAB0qk9mApVqCz3Q0OAOL4V1pZB2QcBdsfh/3jf4Fn/cty7r0cpu
vYU+WnqbhmJqwKNX6BchtFSZnl+SzlrTbkZhDu8BJaS5KdUg8QMtDcQ5RNR3N6Pbdna8lbkRh8Za
RHX1HNd1z2gNv7IK3f0FRmY6LE4UVrdODfVlk9oRQCcZDnP788pnXo/k2WemEkHch7bsSt8kyDxf
VqhAjW5V+X9Tdma9bSNdtP1FBXAu8pWiBsuyHSd2Br8QsTvhPBRZHH/9Xcy9Dx2lb4yv0QiCRgOU
RFbx1Dl7r21fRCNF87Hoh+nBsDHl3AZgxvx218bSvA+oUMrdjPxK7DjNVhVNZne2j3//ML9e09cf
ZltFoAsxb/KJfv8wxhgkECl65zYrhEN3u15m/H8GbzlUQySsTNVTzhAgNcmLwlUW2n1Rjhk8z6nr
+1BhX2RkZeYxMSraS752piL4sR8TMPyZneZ2NIKAg3ljzP5Ha527HYYiTxjE7ZSVuAWIp75Z/tB8
FLpSJmOwQHcXEWcGyNLYWip8lFDuPs2ZrvowHeYZ42lQ2w8aV6I4lkNOzj0I4+7sp3Gg9qWDunpn
j1hx9xybMu9r1Q9LDcufk/9kYV0/6mIEkJqYZgs5MRHZZz3GhRfpouzfhIRucml6JzV3ed/4b35G
p+xcVd34TxUvNtgi1+Z9z5zLro4NYsH56EnR3paNu/oPurKcY48vXJ2cqSitSMYo/Tf3OlXQpfVk
Lz4tPWXxwSvdJbgVmxj/iNHLvCnaoME8OTjje2EM1zxJzjDEfZhboxZdPgXT1eZVwW4kI0GkF6tr
AV9NOq9bMzTMtulCBlX5TWpNcXYeVq1yEXJiSa027Do5YxuQOrvtxyK+MAHT1r7xdQP+r3bq+Me4
Fv14h/hDLs+GKP3udbbTQR9WqArtDYrg4hPGTbM+cp8NqECu161FNPeYDjf+iF4XvG6xhT2834CG
Me5wH/OsFeTyvZHG9dt5O+1jf6AHuM202AF+f8YHulsq0UFwK6dq+tH6vB49PKVfV9OJPxiCuiUc
bbgq4ZzWwTt76C9Iwe8LjMEG2RTs6YgS8G3/fvFALphZK8/fUhXivgk1Xsl+R5emfpVpkyfPHBJL
+Q92YvN7IrWbPffaGr1X15/AC2SOv4w7Dy7l98VMNUE+zISWB0CawKPOxKst+bOHq0YZYQmzBjxN
6rbiM0/WCinTjavkHkyPkUWBwisxRWs3TofMUUXwOTHT4MGPV7vfacXK7PAV5f69QOzW3CddAigY
pKR6nc25abx3ypZfv/nVz4IahI4C0pNNFnb1s6zodyw6NO7tPOCOAA8J+jG4N1017Gey1/qDLdV4
dKscH1TqiuqrI1jgQIx9V61tOBd9HvxQXeplZyNNIYHWtHfEt6CDHRWS08GiJ989tyKzVcac7ypM
ocPHGaqnFvsmx852RtZNsRuaVck7w4VsqY5OtyFC4mkOvBe3wpX6yVSz39yR9pn0kezznjvo+hBL
d3OeOTedLWr1iVEVWPACvdl40QzX8F2k89ruJjNb3L0z8P2gwLWWGVmDv9bHrt7GQE488rM6cpSP
XTUV+j4gjeNjXUsVD+HsLYyLfOh28ZcmN/JNGLCoiSaMXzj5Vy+2R0xarBzxrJWz3tq6xmIesrUF
J5AnfFgcvfi5Q6TK3U84qv4EJ2xLyvz7++PPVzMaFKxr6D+IBf7zZUZ61daBz9OLajJn+CcYJ+ul
KvCwHenbJC25zkysecDIMZFh4EGPdmbR4AQ32tydwtWrIdamLqUFSY8wEs8FDMjluCYkv0VODqvs
yxQH2edFtFN27yZ+I0+Dcrr3jES/gi+uH0hEbOTRb7Qezim/r9OsNFw9D4N5S9BLVjGd6PzvhSMS
UCc9qrY3Ex1IGmozXvdx4SwAl1KLlv0oWcnRgEM36cIuXnoLUNlYmA8dkp30Me+0/ZzYbQNSNa46
IV4ahjvyU5Iifri4xqQARNprOn5t+1KmbypFMlSvnRsH+4CDWbALdM6710/W+VOgKjPb9U0Omy+l
FHznxPQf2ySfyWE4wMAGTshVQb2arV/6VbDceiL2+zNikuGDLRx7uGPzsIxbpxvN+CEYh6y/y7Wx
ZtM7H2ArfK5uAepHqs3N5YHM/mpPmFa6zrY3mreDZ/TJXUH2yF3nDHrcmWVspPsFv3N1q9mzusPf
H+M/r0z5gxlimxERj3ndibOnSadd3+UXfAZfaIZ33a4rluU57y3y5EsyCiMBf+fD36/6y9X5+xdG
70sCDHEMdL6IRfr9mdOu0dl6iP1bM6nGrtrFfmInp5j2Kk1qe6qbr4NCfwgodWoL4OmOcNnahTAP
laEJ4I3KYemnW7XkUNaDgU6LsSb5+Fi3dWnd8NxOFbAENLbJ//57/XKL0qtlIsgL7vcPbpiFn6eA
Jm7LOfPNo90MRhXKFdzax8YFMIyQaPxsDrwB3rnw9gxe/WKcR9hwUE8xfr4e31dM7W1rWNNL3dBj
ihDfDicHXaF3xMu8njQj4i9/v0nXx0xawMxIuTkoE/jzuvuDAL2Zhc6zi58ye35aGWJZz8aQuL4Z
Uvy643sm5D+XIeNfms9sqVs/71oRk8zjoNI841mkve0c+HaTE4HUneMPlNF+9uAbsQnLUffpKyTj
vH/8+xf+j58YiTZMMHrSJj6/q3qRw5bMZ7cPbhUwrPNM0g4btyyMR0zX7p1VxsQE/v2KV44zznce
EglejGibSKFCKfr740TcDxZJAwjJOJkSmgBG1fExGyuGsMJoOvW1THTW0x7usipMJ7/XO2Aiqf9h
agFxHCjbt4TeeuzH8lM1LiVkZmOpvPdG2f/xsmOQiOoY4RCLFVXH75/TEGDYA69LLopEVs8F5TgW
69s46eFeLChTw67KVuxwtS3DokzbBxpTQbarlY7Nh7RudZ0cEP0KffE0o+DQs6pU3EM9BwTcLY3f
kxNgu68iNgV8r4GbUB8SWY3JO8muf253NEy3iThPL+yiXwEu/+rF1YNq114U6aVBUXHOkTkxAjSy
VJyytDRBpQmb0mIDa9Ugg/9+s381o39fwkjl0MxuRiog99eNucp2gZzMubydyqn9ADRh/Or6dU8l
pryNOCrbKWHXWjWUDCA6ceyxzCcn40/ivCJs//5lJDN1+bTYHTncIZ2Q6vvq4Nt/zlGrrJ/hsg7L
vhdZ0HxTarFPrleMSRxqaJcc7XWSdZCI/QVK8AwRnpB3KVW/7yfUvBcFmbh+65Ros+4hhS/Wd/At
xxxk6AKFQQDBHb1aXmZbtu7TuCp9U3dm6xzgyQdWaOEeh5RWQGEKoQDX31mrA7WNG8BqSopZvEy2
kczlAeBrGb+nLP2PG+vShOSdgrKDHuvVvlwUxrIdw5OLz15VRajvOduAhzfMsGDCdlwZgUdFh9/8
nbv6HxemR87DhIcloL2xbSr/eqK6YOIwldTLLeP4ARIvDspDN0K2EYHoOFVWVX7Bqv7eye4/Tleo
/zldAUsk8p7+xe/XlWlFHT7G662fzUrKXZePXndYJC+VsIGL/MOYW+DUkFLM4ByTTnbX6brW+7if
SEfwBqclySPL/dscSNJ+pLyTW2/NjA9rkGfZbjUCgqqJKDHaL1uI/UrRXS39HaW36Z9iOgDLLamu
uXc7Llg1v5fL2DT3Qg6z/XFVTvF9nCE9YVidEo8kFrFY037w02zyot4p4nqMVsxmp78vsV+viN+X
mGSISiXLGwTm3BZW8e+7oa1KSLs2gluXFWPeYB+VXWRr4L4fAe3Xn1kqlARVngRPnGyab8AeRn9m
QJWvvQzX0SWas65z8Q+UxErv/+dPx9q3aeqhDeE0/occeOyEm8Z+eYFfvsYocPJ2Sm8cM+OUFKyF
L4+J2fR3U4oM9dlqZxA6YWZkGbrX2RzSp6CikRpJJ86c7yNMouw9q96fDzNNWEobwofIYWQdXf18
mzqIxK/2MrpTfjb8PFZR13HUYTqieVCOiVdV/dGZyBPr3ukX/Pn23Q7EMBQ2CAhTi6sxybTotRjH
pLmYovd/kvUwhZPsslMHLLAPTdjnzuGd+/FH2xnwBn1VKm+m7tT+V1WoJfPWwslcXdzZyym+yzjz
TkE8+ccuq4nLHNafhcR/3tr58uR1E4RmNQXNo1G2dnvz9w/zR8t502RunXZ+d7JYr396mcsWzLfa
qMqrMe0KxBQ66ixRfUkS4P07RfCIKQ7oLZLlnDWy/p43piP+X+Lf/9fU9Kuj/NsK4s7TxaM2Zy6P
b+1qMFYks99aZa8v+ToKEMvW2BqkeBjBpltf3Nl0PrhG6z0AFk3Erm8rt3wcVjU6AIOrRawinFBN
p7CijD7zP6lmGh0PcHmsxXNfCid+ZDMUoOgBd5MnVGR5+gHim/Leq9S9Px4o3gXM9rbQWSgRlLG/
P8wlOlAmUVl/SWq/yF9y207rj14KRHA/5oF1duSSNT/dhW37bJdITSNYp9n0mbFScchgzfUsSs9U
xU7QHgeWL+mi7dja5bfYlFX9CXNZ/dHIFt43JRTyl7gY4WGphhdc1LSV/4xZpMnRh5IcDhHOieUR
jVuZwwNpVQYuWeSOM51d0MX2TqTxbIPuzn1T6Egjrq1O8RBX/mGdLDd58fBfjYBAoQ3si8ZsRhhZ
KUfr1epxLwEgGar7xC1tCHBN4LxAeDbFWc+W138U5Yxsuqg90rfTDpzSjO4lO2mXSJFjVjD5uRlY
Hio0J0frsDWSLNjjv5qsGw8kV3xKZ1PlobsxH9NdO0oGQDpYVyJn0D3pMHbiNmlDBkUWYFiv8MlN
6Ce/FF+8gJCSSKR217vvLN4/tio0DdvJkdIZhaV7PaJhOu65XVInF+HV5vCauqO/Q1Ax2edsGkQU
DKDfEjwF9nub+LYH/r5AmLj9momTK80hYftg/3rh67RlNuJ7yQW+3SR3jSvSU+9NlvoZdCLrz5ky
W3nqhsxqdgs72qs71d43gAFFh8tsLoLlW+JyjILqmo9WwS6XNfVA31gM9jlxzDJbQ10u5WvKmyx9
xx1pblva1afftGiUKsiokM5dFfLWXKx2ZdX5JRA0X45mvsgIJ6ZzT7xjfNkMQlboV15ML7CcymNF
AyfdOblJOlFB1Fpfxp7xTvPjCrjFIQieCpsfTjI2nE0l8/svmnC40x3o+AvPPDg3hPgO7gez6eSl
J8pG7CofrsbaMII49InqXoHgB9+WoSgr6nWSFj//j1sxXGoYReifqa34OFdvIlrKXk9Eo3UxhNuw
qtNyvw6NIOdglf3X0a26m65vzzgsjFOe6fjj3y9/ReHcfg+JvdNlmg65kTP/1RY8QxijMBDBxRrR
Dv5YtqnYIw/lpA5MyeomcmTXTj6RAak3ydAijQIx/1LXrk3eIkFNpgLMGjQ2kZ+xnVnPUHpEcIN9
g97brrW8jBy7v3/mP/daXDObFYhJJcXw9S1sbJnaOueGGTAPnz1/BKA4I63YpZ2nN8iGfkf488cq
hNLwi5pFE4b5xjWHaPELi8Coyb3I2anPQ9HIT36ply600I58qnqGtyESAfFQj6l8Zyr750EOqS5j
cYZL1JiIXa9u0AL6RptrYF94aP26uBG92X7WjoEmb4ePxpcHLe0UgnHdLlll7d2szwGjzkvnx7cy
N0efZDHfJQKKeR/CGhUEryne7+auLaeie3SMvF+OjbWUZsiMsrZ2neGLx0mNM/MCAK022fECdGqx
h4GbLZ8MQzj+G2zs4odTwMGMCisbIUBV9pLuLFw+T1m7EC2yLJkr97EjhzxqUl8Ht7UxQzo5AEjA
rgpXl0nnrnEsBaOfXU6Y0WIYdfLNGpruMuWpgjENgjG3h12iu/pxtk3ir/7+LF3v7LSc+Gc71lAF
IvG4Wn6eOxdgpqruHLuFexKBmf7TMAA4ZdYi9nAdmgciWb78z9fE8IMGj/Yvm+MfMpYibaa4F9MZ
BYtxyuZ23MWGVe/whU4nfMQyzGw5vvMcbV/k33sxS9zGm0jTlxWPfu2q+dPmrYt3Rg2nmin3kytj
CVCegYoOe4Mpxzs/6/US/XU1tpRtfSI/vH5hSh0IpprGcCLoiPknoWRGOKhettFizil3PRht/388
HG/X3BoecKuQ4GOfvdrZrXFSqqnH01AG7hcsgtgeWz8p6nuitTRIXtGVT5WmeHrnwoxgrn9ctgWq
P1yR+KqAJ149RQMop8mDW3zupiC/JytMTNGW2+aFVZD6FvmetX3GD+XmO0e15fwhh7j+sx9s5CZ1
XtTyueOk9FRbqv/hNcH0bM9ZUp5EbnlbuCBRYJdAIkz71lRTOR/I18jiSwXODw2AFRcXu0ur5HOq
nPTHnBEHspe1N322tR7JzFqs7rSs0h9Cbob4mbbxbEIZtOOU3E+Rt+qBwmO4gJLt1jrst8i2qO+H
oX9assAsDrMCf5yEaK8N68hh2DGhgBhu9R0HtrmPPYbeL1iwlv4eocigdp1eRmu32cc/DHM9Ns+N
dhOaXYs5JBgQ7d41To5dNz9SGB0PZroOL/VsejSmEmt8RjKQpVuo4PxTT2YrPlZuVygqFltZ+6Bt
xjF0HOblGJddB5gSIV5N7CbyAII2PVh26sfnIGCwzrnX5HUajsFYPjXMI/KHDlTsdLIHt7uf6JU2
ewUg2T1NZDVDfm3SOd7l3SzFPutUUd11ZRHfOO5INl6Qe2p4XDw1I6QnaAFaNCzyAvBtT1igkrQ/
iMcCyxGB5p2eJx1X9YNDzFoDLnVNaG34o3e7OK6Kd+4wuDdukK2Artq+0eHSzCN45iQbUQev/kvN
IYGgWUvNpDGbQTNECVXUN8ppxwjzSfdL6Mp0fh0E5UiYec70w59Mw70fC5sukC4t62MA7CK5r9nV
l7u2AxQcNqOqJJTn2ejCatH2rZdXUC6ZmnT9PrMT98UDbP44pWuxVdly6RkPEtGwG5omtdHx2MFB
ToCUjiZOozyaSoanp9nvCwJ/8D2HCU+atePI4BsHZa9ddUI0ikxlLqchIXRC6X/GJVFvhtG6RDSL
xCw/ODJuiwsHNsc8QhBU5l0QK7iXavD8z+vgru1NMHrZBdP1NDxmsK/NS5H75RtxdgQWrSsz0fiY
j23Ps0br6pOfsJ3+GNRMVhmqS23s9GBXL9k6+8nP2ovT4tGdKjlzFPOKYg+PWcZRtVJmEz6kWg43
Q1F/UVIl8XGibwKke7aXD4PNsHvv2Agc8CoRgbnPkxWgccUawLjkqL4nQW1u7BA9y+jcIB5DmJeY
g2F+ZOEK+1M8l4skK5Ah+q5EBvGWesW08bo3LQrDI0DY61Bq/TzntfXFh/80f+inXO/7pjTMp4zc
vmQXm77wokWys3zF0zX1Zoj0ijwyK1mdf5AF8jz4lWN0O1ms1eO6Zt5zVTIFjYbUcJ+NSc/FM0Gm
RvlcO3LuwzJBlXTTJJm9HMZElJ3Y+U4zbXGL5GiPUTGtQf0dDV3/PSDZ5oXATOMfI6tot4/pEKgX
3RcdKVdd7x+DbAzQFtkxioKY3KJht9hUDdGMrqwgaGzkf3QCnXRns08cQkWJ3ftYFjhhQj1r9zIB
tabmJs1SRX1XxfWt6mYbONuYdJGPewu1kDQ4vbITDw9zr+r1QRndWn0TfSc2oo3BQsvdUekd66Fr
L5gX4oHUOBkT8zDDXu4tTYowkHFvCO25mr7TqWmJpBIBx1W0GMGtOTgzmbDNJN1DXLfwUGtzKma0
DGv8tc+YTu6UtSJPMHXQfB3JIlekKU3d1yVoWbQxfJMvdpYE3/JhdJw7aXH0YnDmDmfRxfGRUZMw
dmPSD9UJL2tT4sqiQXZuVwuHSUdJBKWqFS0Q4Nxxvd1o6jb/aKb14pwb3uEpvu14uFEuZ4THDULd
WiEtM3RjMvGzu8CBNHIeIAOdxUroU1R3ce3t3Rp6GWz0No0G8kn9MO5hp7MjN/a3tDJVcmyDvK+O
TKtyGfmLmxq7dEbl9+CZPYRNAq/M0ijCYCS8KyAqSXxxstKqP7RDL/tz53fmsqO91VYPin1HYOVo
kx9x75qrtWPfHp29Jip2juxJMwFAKdWICBmV8r8GiRV8UUJkKB6XqpIc7DklYavVpCSWSRVXNyYZ
mhMjE8eeo61f0YRTPsDbe1g4NzX3sPLG6RZB0kqYdsV8cst0zepef5twXWU3U2D1l9IPiuLC9Hc+
V0ZaGh/HYHaYvTvEymTKEkO0eBq91mqM6sY2GQ1GyqRZd9OOI8FqU21PARr/2PsEqjd4dpiQOgRB
LjL9EjdGPn1I+s74xgbSvGo7FXdrltnlOV1Mq/tKkzaY9mm5shmJWFT48lp61k+eHZvqPPhxelQM
lLO9gRrS/F6VSGf44VRDLykmVHuozDFCPdOMXQS2ynIZAcNXR6gnyTE8ouxZW1by7BT6slpLIu9X
DXP/B+Ap+SMtm6YBNt46+mSsWhPcmBCG2rQtUzEWeS46nMSCMEXtrPzdyTNkIZw6u9dBZ6RXen7p
/AhQvcYA/+bUPNgVKsdo9hLXfGtTz6wvwZZZTNbkMpbll1jxnN44q2WmP2kpWVsIUFx/gfhOjGKS
rV1CBB75RViMHf8G3rT7GermismqWgxzua3NPr2V7jK7+67uBOmgQhL0OWWOVd7ShJm+ZzIbNanr
whC3qfLK5NYZZElcZJI58sJBwjhm5LKUhwZVoPFszEZwXASnNAwSjVEdKB6b+jVhn0iQuCqyH6Vc
JKbjWtseKErkpIftdhL60aOJYQSsxbFxZleGdWGp6p4dCseHkSQgKUZY7zcVvKuiDZuUMIqoNYXR
HhPHrz4LO2/ifzg6OvGhqm1e+JgH84OZoAWMrKwGSyLXeckP1Ihju08yzbM7kki63NWkKwU7MSXd
sCc4MxkiT2v3yxxMS0KQakYKLCJQme+nJihfFQBa81AGo7aOOivlwXfSkTLGb2IqtEAFx9kWAUJM
ADKvMm/QypNtYAw/ZSNT86bRYENOjCaTLanY8nP0IKtp6dCr1vwOK3Hp3qAbzKIyroiUEutsE3pq
195CF0/2LkfPlpRlSuClonNZeIj8BiGzFw5vJbVuOs0PBdrJfueq1hvIOfBH/x4ZRp8+VJKE4E/L
KOpjxfSOki4AGX4Uupd1HTVNsmCfVL2/unPYBlh8MFsmpvwQkynd3tE6l9PHMtf557ZA9HWag05T
bbUuefWT3S5fRTPS7Q5bDz7YbmTc3J5Eb4wy6rLSFXtGKBDtlWu30Vi78E4nH1VZ6Jv1lkZbqlRM
b1bWcBJl2GU7ex7uUh59q1pu1sGqyeq17cp7KQoHyGCsctJDM+paO5ot2XsnhWb7NtGiT3Zqsvu7
zIa9cY9bOovJAZ2V2942HAAhcYgmENAf9HbYFbkJ5a907DU0wNLXd63btd0I6UgoAi23xO3LJJ2G
XL2aVOQbObiEgVveIupHlfJ4Ujw6SshI+ZliZ2aOspCK2fVPIKJcgogbv072maQNvSeDdnjw1lws
b9NKJjHi4Hy6UZDZbTR7xhzcJXG5Tv0Ou1NsfWiDqX9cCdktYCB1AXL1vieWqybnqDGMy1qZ6YvH
4Km7iQeiliNe44SDorYvCBa2t9ozYOtCu4wyKsWfQuMW3UOjLO+mJKPDPvBGHeAb50FZRbov6ySq
k6k8ERcprbvUGN1Xi2GjQUcgkOlRIJM+ZXaA/wMWNqkemj6qcZnWSdg7FIzkFtJRMatDRQIICzqN
4ycuXQE4V8va0D/tvOnIQ6TcQ4p5hCSzPrCLh6XsV3F0e7M6proF8WBB6g3uEWVRLjlpSgRqtZYG
T8hSp8U5jbslJf566Jlv40k9eUmZGXuzmDngmW2tHYI+3KWK3KYxCAptpIX6OnQVWkt2MhWQZwv0
uKIU0cX06gsKkrDUvjvvE/yLRmSZidsSTpr2yw31iAVDxVfmh1Whkwg9TxDUaVWVjmEW2zrgUehr
a99n4LDInC6I0A0SZ93zK5f+TWp0nDR0u3pP+K2oPhvYNsltv1RbnKv23Is56NmGyUR+FJtVk+yJ
HV/TJ2fs40NAlZ8gxSOz/bOMrTE/I/TPntBgymVfLubiaMS3gOw2JDmRsXNWQyMau6ErT/2o+O9U
GdJnZmoKwoWrLtZz2KvBTXfxXJBgVWWe+20L6CqRphMFvleDpnJ2l5oZZTjqVbscIgXZyGnBHtHQ
LHHL4jJnCL/vhGchI7XmyjolPXYlVrK3UuciONU0v9PZ4L5VS7Ebxy7+6vkDidYectRoLTkVhnRJ
pdq101zLc5LSN9oX8zi+LIOD/n60rZkYNBNz82mlIeZ9Tvuk7cLJm0as/srx98Ke1zoixjL40bGD
FHHIa0R3b7po8m+qMpz5c1U2BJIYsUf3dMrsN7sI1HIne3pFx8msk5fUXrGGGpXvEwEimkI/9sSg
nisHF3eUTpU9nQptWQzncNdG/ZKq7Fw1Mmkwzxa4hY7jGqRulLhLw4vMzoYSBUzsCP8Jo8/YnSfO
X9+JLTJ/tpmnMPL4Tucc7YF7O/Miq/bB7BprVIMbHEmyJPyIGAaELHMTUp/T5rX6dijIIJ+ZWtLi
Nw4M8cr1XMtx1gdy21vop87oQiovVfO8VIqcFyJjPRgilSrYSQ13db5Iwpnxk4wIN4gbFpMZKbrH
u8FA4/aF+NA1OFSpJbxPlkXMz7MSGtpahkHDIUnVTXHbo1AhfzTDErCzACusLyQez/M9L+FJR+zc
lUtUs8m1G9fYZC+FIMRqrnOJctmHm3hGaz8XBDqxiyUka4zecCwYXPXkRjvkyq4w8NItX7uo6vsJ
tN5EkeiBa+KgQxgJhaAz3Q1F1z8mQGAJVUJX4x4lb6fz5JWtEeK9WFi0SHPVcSXQyTikVW20dwWL
53uXsVFEdoAYnDwPlDaEvyuIi/vYRm1xH3hKy8+8aE35nGQm5T5Jy6r7bsZun39QczCbF7/veAWg
gFXr3QxWOjhMy1IZezTdwSs7K+8xYMJpGyp6CRzSSG8hG7JXJrD8gXyCAz5g40vPmNzYdWSAC45k
2DRCMoeSH16Sa4NznCc0WWR4CLC8/r0N+kfTjH4dkyF0E5wfQZY5v/frgIgFceyaw6nRfRfJyW3W
g1/0GatVO/I9zc4fHUlUkLgycNHKTT997WPreO9mVPHZTeXgUYT2nO+DSluHuJevXcvc/Z0vdz0z
gAmM35yRNiN/aKjeVdt+qIJpCOrVO3UmT7o8DmpJhmHn1FnF/ctNZyLKfPXWBy9b2nNXiNa7kF6V
tx9U1SGAUauZvDCRsbKoq4SoUUHa2KnygDkDkc65+83nTPbdLsclC5dydesbks7ypxp/ZLFnIwuC
U+aTuD0tbFMkTltzc6m7wJtOQVZW6XNAq8lND7WOFzprtAad+C1LKO6/p12AsQYFIODDaaeMQZdv
nMTlUtGiox1GmrjLAanE2lKGZAPHmn5NNbxZMYFut4YAoXVIGUAnXwr0J8NN3xRtpGqO5zeaB0zt
IO1gZqbhaFqXiYnwHtuiO+86ZZM8Yk1ybBTmH5tjj1unlnOuF9oU+KTYtJ9Ioireczn/ea9+dY6h
nCLGhMhz1b517Upls+PIG1Kb/Yh8muWtXZL06PWqumvpNC5hi0b9VKAP/vHOc3LdOQagQb8Y78yG
5ELt+/siWOnJ95lbejeCL3bWAJn3WVpln2Sjxre/X+rqWxLpgFwNQSXHTZBLuCx/vxS6GgMTRmc9
Wh7HzYehXvpndthyiWZJn+FcxIb5zayWNLmxZe/8b3POX1ffoFKgpTbFnHE1f1j0aENgtKzHgc79
vp9N9422zLgTteGcBOHx0TpvQLIS2X0vvPX09y9/tfx/XR4Cuc/414Gx4V+NovmWDgf31X5MQEvt
x6YtMJlV1nNQYoTYtb6j1/3fr3i1vf26In/AImXGSkVz9VCVuTUEsWicxzhLCFQrpDM+iyZniu/Q
cXhH4341xvq/F+NltsWFsO9cRwotC735vq3dR72g+bqfpRY/CdCI2SlsY75bjCJl9AE08X//jsh2
+FeCEUWz+/sjxU+aC7hZ3iP6w+JVCHwNO1QR8uxMVvWeCvG/viMWVZzmkDyoba4uZhF3MGlOkY9o
lxgq5bMQj94YGw9WsWCBSQ3tRE0/zO+oeM3t0fjX5OzXb8vIh5QIYGybkPf3L0nqt9dZTew8tska
rLvFSYuwGwbZ7ohImqO6JoqlNzABGbnIcJW4yV4OgfXt7z/1f38M6WATBuNoO8H28/xLCiIa+hCz
kM7jaAvzYsx2cfDERPdCkyRya+rUO3v50r4taebfY6CKT82Q2e+8s6/lE9uPgYliQwiyTLGQXK0j
z1W6Ubz7uAn9oG6wEzbzsR3tBCMNEY5UU5jFPqzFDE4BrVGK1nCa1m1DSctTkTrqPcbafyxszgtg
gZFaE6JyrcWldq3LoiucR+o0TGpdlh50M1n7XAbF/+HsTJqbZro2/ItUJXVr3Eq2nImEJAYCG1UC
PJrnWb/+u8S3wXIqLt4NGyjakrpPn+Ee7rqgai68gfNjzYgDcS9k8VkV6OfpZ4gStcIssQ+ovbAh
dmlUV99QJWaOx7y9uRBD1iThdOsx9V/BDqTmAE62s3+H+RW94Cp9xACcMr1rkkUephaFKWkqUb6n
vqeTgcZL/Z3MNHtxqI+HS4T583MH0JNshuANZAYZgNMn7kDsKCXVxGNJ8/iN39N7yTiC/kCvzV4w
Ug3FLUZ987+NkGki6gDpyNfYc6gCbGlKGpfSEI6tfIKPMBU+GGu3zcZrg444omagxy9kbGcbad08
NJ1XfjY+T/rmmNMZpIsXi+CxTGkTXFdMvV5ajWm1Pzph22EbOi3/hkLlEVkSO4cVekAEFZuIViwl
5s2J7Ty2Rlf116VjxIc6s5xiVxnFNB7UBbupC691C8r6syiCnLAIgXSzfzdxJDJBH2ZoPj9lGoZs
cAPVonlJu8VejlM76cmuaTWnvRG1k31ibq/N+9kJ58LLVTWfruuuRrh4GM3okkjK2V5nnoE4Fb0x
pugwNjbv34lmo4qr0nnMra7/kjZj/mLpEVNroJ1MIoY6VV9r0MrZYzHkSADnVnwBr/bODqAigZGn
oiiEIMzmcwxaXpdynsOnIQGcIcJYfA/KuPTsrglTL9Wy8BIE+iwl45lXP00U5f4Yhm9LoMBRMo3X
8TgE9aLcljLLr7PKtjnNk9PjXL5U+i6K8wgfKPIqeWEvnMUy5JmArLL5mEGYkKFOT3am4Xo0xXX8
FEGdSfwxtbJDW6VkvjTHL6IktrGM9wpwFz0s2DBc4+vb/+v+GmQXF8FYp0+JonTXuDerx8Wo5Y9Q
N17wHk1oX5dw5ZktZvWFo31+d67fFKFC8jDub+LK6dqybK3QQgbrKWkj42tQLAyx51K97kal+W5G
RvlcgIv3ugCZF1po8X+THooLh/2dg2eqpIHmKkC5JhObhJAZHPN6dDQeZTuFsFcq2XXP8YTB7oMN
oWGhl16SvcSyH4Hgj5MSXOlKkU6uVo9J4c0iEnfNKJblwrYX69Of3DIIQq9KGXCMV6TZNotT1Nyp
oilxHju8LsPPSWiNgPnGcPGRUywLP1bsOThUEQODW9ukq+h1NDz2SDmH4ZVdKUtzmJIxSPAKsxPT
x5Mm/9ZVzIFuQ8OcwGtgJfPINFJ1/N5ypv/sOB4+d9mgL09jTQT0gHnWFcbRUj5dSJrWHbx9tFWw
F0E2ZKzODF+SJF00qxs4YCbwFiAa0vKQv1sLUaurQMOG5gGUeeWhwwMneRYMv6wmvbPUIb9w2M6u
Ud4yPwT+HZpTvOrNHuy5dSwTp55HCFEGcGvswL+GptZYdIzHcHBp+EF+Cs0mef74JbyzMHfaSqXT
cGNBS/h085sMjMuACPToGI2G4L7Iwpc4hv9wANE0eTJdhmMURhdF6M6jCwkZEB4D7DSuJfoa8P86
8MQBmYB1Cp8YXGm5q85azfyTtrVraFNyAd52npjqhGzsgzRaSmDxtwB8G5BLMWhp+NRnWfgbqk2b
Hrohkd0DYCzmHLPZamAkE/pZdzmkzvKZybpS7aSW1nLXqrVy4Vi9F3QIc+tt9v+UgE10VcKw0+vB
jJ7iEYBXxWV+35f4c1qajNAo7eKaFns6XdPSDFDuUIYJ/lrUHT7++n8cQTdHwOQ+43rgHJhnLERG
2dPQdqHzOCp9UV3rqA3abhmkIsWFy3KWfR6X2JQ7MZ1MD9K88RIabVHtKj1L+qupVIrgS4D8deAq
ejb/nkY5ApZyautB9FH+Gd2BKHezgcG5h71u8TwznTdAkcxGd6/YJt2pXs/DT0sYZb+tnryDXlkh
7xqnnwY/TGUSP9tq3EceHAi780JDmVncTkssbXSkBG80rcn2Rg+dkBGNEs8eYzbY0EbJWLbP7DZD
gINy6WpGRd7ZxU1Wxj8T9PvpvAHmcNNk1bdvB/a9K+K2tX12bBu5KzMRGo4zJiod4rn4DL97mO9o
wchxBwI7qm9UbVHlK+MFfb5pO8T39vRdTW03RDbddmZry4NecoUhb68hIpIm8ZePP97GOpDMYA0V
xC2O7woT2OIoh77MmGSawWOHuPMvlDvNr/EQN9EuAghk7qC1x4yWQAWiZTGjuePmrZ33b4LrLHTR
Rc0zP227ZnCboe7uQTtgOjzYZf8Tc9wwpqtlZIcUf4PqQrD7Iyyy2XV0IhC9I+pRMTqboiEuJtQZ
Qkd5jJYiH3aoHyGAgijjrPIDjCi6HYAh1Q9h16r2QYEz1ex1zL7zfZsHYMlovw1UV80oh9pVpl5l
QirMHmhnm4TuMkrtbQlUdoTMmGZoY5I+W7ma6PsqXtRpp3UmjrDIfOUPBgqR816BPMLCbZ60AOEm
UbPfB2BbroM91XVW89LcKhrmet9BC7gQCc7zShgHq7IhdSrqHdvKwuwY1ZqzLJ5SwNfNA2DN5Xui
N0N8D0/WuEIHo337eN+cr0hbnZY6eTQwYwiAp6E3mmRXlamTP6GnIlSXviz5Q24NjRu2Mx3h8hIx
9b0FiTEmnDIqVZozpwsCTUQeLWirp9wcbYa1vUzduc/iXxVEHe2gtkHVXujonV9riCTBReXeVFcj
1c21loVK7ixaXz0Bv2qZKubW9zaTi+b1eZF4ss/T2m3oRV9Y9rxMIZ+gROQPEKz61mcJnV7FxsO6
eBoBvVj3GJcCO0LStf5l6BkSWgDNF2cfjyu+eTEYocFlEn3TX0hp33nhnCuKJfDVSOdbm6cfLCze
GjKGp1wsqdcyS9oTf6LvJvQotyT3upC9vrMe6lbA1aHyINu7FXfqpnBU9L5onkoQzQc8e344BbQk
E//WQxwV0aXEbY0Pp/GDR2NywrbBxdHZKj1ji1IwzJL1U5AmyC4mc4QQhN1pReBmDWDFhvs92pNT
aOJ2oH3LJTCUWfykTZjm7v75NDGowkpv5XwzQ9ok7mok08quh+YpDILxEIqlupOpBjjDDKAHwJkd
L3zcP7XQ5unZ1gR9TjGD8O3To3GpI8XXwyCM9bbcBYA33+hHTc7VUlm0rhPG6VBy2pCl1bxE/IwS
tXxQUd4smAIDs/NEUtuGZ6qFIl2z1Cx01CbhuEqnp1S0tdSrXRsWauGp/QIJoCeMMIG3e/ldDoxf
/ahREeIZ7dmZoQ7iDP/ZmSz9wjXxzhle+QHMx6DgrvL1p2HDAX4mJ7PLnuqmz44A83C0yBUY9Ykc
b7CkSa+5Xa4//prv1GEWTIpVxpfuh3NW9ar0ydUqdoJH2DJSfaUAGal3EDqJQiaPc6W/FFAFUBQf
50K9R/DQYZ6rqNHNjNNIYXrB0FU3Jc34S63Fd34ZKhEUYmvSuFqNbDLGXGQmgM3FetJztXhiozEW
FZP8UY+NOJg4oH0TUdL5kdOzB0KUyG9qUBTCC0Aj5JiPavM/n3rGRcJZRxg2EXbLjgGFGVstFN4n
RtBp4TazCfaijoMJgKIt7qq0Hy4prZ4HmrWvjHIFkwwI09tSHUXEMU2G1HrKEINQ3L4Me4+XMH+J
EyQx0WlqpgtJ1nmdwoo01DniqMlw0k834YgcP2wuVkyDZfkexYB1shU57TZ1Mew/3nz0GraBDSVZ
lUqQm5mAqm6rImhGNRPPyOH+sJb+NdI7ZDRdO4Gq+0Y/pp1aSAURFMS67HDxnIoR3ALftg/1L8Sc
zHnppATB5nLW6/kWXKTSPBZBm2RXRmlm6m8iQWt+jkFv27syhSH22gmEf0mSF+hWyVKaoPajIryZ
1AQpJtXuyLewBZ6uVRDR+jHsZKjfK6Y6pG5lIAnDiwCsKV/pVCF0cDNh20LGP9DHy3YQnJT5RulL
8UmEeWv0HvYJqlwTyx4Ms5wd8UWh8OeKosVwpNodFh/RXC33jFwGfilhursINIEoUZLA+mYNcrhf
U/v0qmHI7RvjFHW7GlpGsRuJFGh1Ir5mu6GiTtHsjY5eqF/6WgL6A6qTBoB3muXRVmqsZDPDGd4i
XUnAkxml+pB3o/qsTYY2m65R6ENwnSRlFdyZUQhHB7Nb4zG3g7ZwLZFp34wihWhRI4X/OSnRiYYl
IMEplLITv8lHDfm14BiWt2VoAGZHoaZ+W6KqeW16+mgHgP/tLedZQasVgTbAb2k5x8emZPIqxz57
abDafoz1EHweA6XgKU/pTFlGlaZePtCv25UImd8WGTpkXlxP1pPZh/JrEI7DMbXS4OeQOlrm0oYv
8utBhOFL5eTOb3qUWrC3uq4On9H6W6SXpxQDboagJBZMYJCz+0IOwXifqGP5hros9dSsJfSBa+lE
oDqzNrNRyARHfJhpHFa72GnV7lCnRfu2IANh30ZalNSuoeCI4ZpT7EQ+5WKof7KXoHMeAR6s/B01
N29tMY9f6HuWid/qTnFLAmk7XmPadc19hUmtN8dz/WguRdftER8JMapJzKqiTFsDgOUoyGSoCMj+
MCyrfO0rMab3PFS0W+bB7vcLpPQbmMO5cPVR7cfn2UaBZrcs7TztmyCtf1dBoLckouq4eGVg9dkX
MJuK+FKHpZwgFrSadQzwZ3kbdQrdZ6BHMHFsNVVqD4wmwGxoVTHuhKhDNjuQzfPiVUgoAXFzFqNj
mzN2e2065iJey+QbVohCrsfxAsILIrLTpl3P3L30E5DTFGROhZ9cTC9O9RK1hkRkikF7GYouH79r
IMjEQwgcuH+WvP4Xejnl8KZHljMireK0oryOwmy8UwetKX9AOCv7RzSdFjpsIxTdvRIOrfWzb8Nk
/K+NYt28bx06yH6O/CIABtPubko1xnxgFUOA0IOY+6uRts5DpQeNcZuGjTohSwES15ubCNDeOMOS
CneBiIP7hcZCfsM/zPbdNNYT/vRLRp8yI4tT3Hkki7myA8rOr7mRRt7CmKy7zpYasgGo83kBe425
imuE+WLt5kWvrSf8s0JQSUra2jslV9vB65p6fGiWZdGuY1VRDlCTgQKj6IQgUReaMnPjfo4Hv3C6
NL8VdTaPvkRwM7w2F+Asx0GvnOae5w3KL0mSTFST+LJ0DxrAx89614XaXs+7/He38jwvXJVnqQy3
tkPkBt0A7ofi4PQWkTROqlQd5yc1FMZjkNrxirIPgh26Od14oy9gqA5BFqSXkA1n1xcTK1ikOF1S
CKDrtVmYGyaEccQdbWaF8gs/+WNH8yIGMgrB5kJienY5G9AbV+11myLPoD14+pCq3k+r7IONfuZQ
Yrqw5G8RRRcM8NkwnkTXzBdS7/MmGm0P8N7rk6F/BzbndMWFHhPS3CJ6hmpu7zX20H08lcUvFBe0
e61ppxv48/KgLcYwe63dB7U7DfrLx7f2tuZj2o0hGl1Movo6slvHOH91MmPGnTlKHPmzmGUpXFkx
DtP6Mn4DL5342KdQ5C2Z0UyfumbsbfTJ+kuzqe32Wn8Cs2BAQs7qW2ZtkhQzseHh2GH5DExVhDtn
RflaMHfSB8dKujt8EpvPzKry3x8/+fpkfxciLIvyPAOq1auQPHDTw43GCmXuRlTPNgIdwUNQFAxI
+FTtt0VG0IbCoQx3eUGt8Enaff7t49W3W3tdffUv4dOzr9lvp++d+z8YqirrnmlgBJmXF6X1iODz
cG22wLEvbLXzvb2y+7mehAnbnuzldLG8BKdnm2r2jJJYHfhqIqbfStbzvIjv5+1NxPzlQi/hvGlt
CEFLFikDWOBMYzcPqCkQqHTi8FMr8YTKjKDYJVAPYefWZF9OpVUATyE27OY2a9+qEiUz+oVzRPJH
Y/1CMXb+Av4oAtnUuaT7vInTF4DoO91ZUUxP9pgY3pxonYckY4fapdFZj06nXNLH235e3NoZtzIZ
AJYFgGMrbgIgFtf2Xs5PBvhhd6yh4uYyHb/OXQk74uOttH049DFovmFEuk7/LNhhpw9nwYaTED6t
ZzF26uTRNYtctKkme89ATbzpYRVFFzbU2VyNJ7LW/oUkNCNvtdWpwP5yLMFS1sdckYJPt2qEA6tH
1g6h5LTOw6u+QYrxa6lO5Ork8ws49HSSb2UomIE2dgitDilvCy1cwOiwJabETvyAI3BnyMDkgpWh
0npRjuw6tf/g+Ehz1xVi++M4/FKVcPo2A1H9nqHobj5//ELPAxLCISgLrq7tq7/yZus6Bv+lsIvu
2OdV9R8I1eyuoT44pt00e8rUmrfxMiZfP150q1aCWhdl0x8pOvpQ2LdsInHeh3a1oEpyzFUH5WbY
A3no9VYcMmrsLeM6MjJIgujQobs2N4Z1Y2vVcFW1SiMPclSGytXMfq4OlLPTlTOT5Vwh9NBNTx//
Tp3ddBo2cXzHxMYiu4UuZqy78e8LwwAZk9ateJ6bolL9lC5Od8AWSlw4stsTxOtAYoHXSg1OE3Rb
n0M0CJF1keJ5qNtk9ovF+mUAPYs9bVAZd/z7Q3FU1+cBp8ko//ShzDyt9BbZ92elUOIdo7YiurYW
Wc8XouJ7D/X3Ops7p7e1JBvVQDxTC9Q2UhEAElxUR+dgx/wHRNnHj/Xecg5II+yN1nt1O/2upsaq
JnuRz3Ep4ApUVXxrGHH2U43S4lLX9nxf0JIXdBmIeeuSmzsmTorOimJBpRGk4/dRqQLTHei3fvnX
R2LesIpgsD8YV1nrI/+1/epaFZhyFuExnGqtJFXpFoI6UzcvThrx9vFi62c/2et0KUlJwHYgQXSu
ZmJi/aHZdRofZZn2zQ6Kg/NG4Ze/GHavz3fAxeKjESfVfwsSLJcM5c+i0Lo4WCGdmgmN0+3UF9iA
hHk5R0eqprhwofrmEtEa23GTIMyCQ1elxbUWmMuFJuJ7D41uIA1xUHEI1W6iH8B6ZHasJjlGXRPQ
PHRqfY9sQ3hckqU6lula1o+9asYukg/mv6YqnL61jQJ0DBUkBG8339dawLLIqkbNJKGNK8cU7Zip
UF71tq6u+6i91JM7OyLreqTWbFpQvmfyZ4A8gygHX3jUNUD7N9Go5ZU/9UEGjAa1S+fCxXl2ShAJ
XzFYqyC0sEk9T7evMBtLkBgMR8jCXU7nJNd/OUs1XTj44mzzSBoYvD3SHhX9D2sTaCAgZtyz+Xy0
Y9ojPyA7SvxsajvEFrAZ+k9Qi6Fwit50AmiSzFpzuF51XR8Kw5lvMgvcvpuZY7tcBbEB87czKtRN
0wHV04iqd26WmxqGVXO07ai6gh7ZaC7A7D73oDdlsYvgIlW92xVU9N0BvTu0DZKqML+UfZO8RnGL
5uHHZ/XsQ6LmzY1hkW+ucIntm23I060OJb8jXsQWuIzJetFmG/652V9S2Dxfin1COxUbSQTzSG5P
P+K4iBBGT9QcTSfqjlGUOgISd/vUT6Bn/Y8f6zzTQlsP15UVpAPMC7Wu08UA3sYA8UVz7FdOyyGY
2uzKGjFB9JAv7Zr/HLVLYLCmy2IcItlXz0D/kSYIFoz8PBwoc5QTiwXlm53aWsrjrOa18Ky6nYAP
DKFe7bFrX34moc2MpDV78Z9BtnZFF2CufKVD8xdDpqitUT9A/uUCsuUs1EhaXyjcrswJiqBt5soR
b9LYzPujZrUDGv1NFcIur/rPk2jKb7Owqr0u8+mQ0HW+sF3Okub162Hty0mkQ87k+vS1ak6ODAo+
eccqopeHPUDF4Fyfcr33mlit20MehUt8YdHzU8lpXO3r7BU3w+jhdNG+Jqm0KtEdtVrrsRtk1go6
pUo6uSNdG++LZKW6t+k/XyVEAaoe+v9kA0iyi9N1mwZSfyyb4Shkm6CKmLbqDVzMa9tYgu8DGzwm
dxSXOipnx0THoxf5NX1F4pLBbXbuEE1N0qFYfCx6eppu4YDlQGdDyXI/GK2s2n98Us4qTqaplslU
BUVg2CLqtp8C6gh8WwFZGa9Z+zauGZJr0Zjc0en7FDflwUS06GE1YLmnUWdc9Tzyfd1A/77wO7bz
XfDVPDA/wyELWmddp2+7mPKc7Z4mX9qwXfZ6FqNGgf0ibM0gaEDtVEvU3iGuUgVuUsEmcBGoJnwO
ZnvJQ/Rsv/FLBAUaPXVw3wxcT3/JKnLBuGBKvkju63QXca0dxniVq6yW5sUZZrknfb8UHs9mfZSF
hCtQIXAfVx+OzbIt6mRDPFnZFyT0qofV/y1xKzWX182IqZAbKLqCU1U01JWrQ309NHZlfbIBUCHI
VNX1nm/I2Pfjr7J5FRh4kwWDgIfjAUGQVubpq1AmpwDfidtnXUKwjWIgnWnSRL6ixvotasz6bUDe
cyF4b07An0X5/nQAgIdKEtfTRc0eNRPLxuSQ8TLgjazIbgSjKgjf+SXnk008+/+l4NqB31iLSHsT
z+yAqrHtJX6KQaLuakUqqFUk7S5GIfdOoW97IZF5732SpIG8WztogPBOH00yTwTUpWp+U6biQXTA
m7OC+QyCQo4nA3TFeo7A//I+wZfSCMI2kmrtdNFczGZSzw6WrbaKHnCXNi4sP2evMla8sNQ77xMU
Jyk4XriQCrd1BqIjk4DvI3wjQ0sIhTjkOVwwms73xYKMFRpWc+EyfOeNsiLLUUCt5Nr1svyrssGH
Y1khw8Ifw3DaQT9bDlQHFtIhUXMn5ujHjOb41cen4p0NSligT6eRjAJU2ISqyKoX84/HijKhMmMO
Okh5y2Z2k6BO/vFSm7t+3aA812qgRoRGwnBz91XqpIvUCVRfTnXjp+jh7oopLHeyynA7r/LFRwil
2gNDqS5s1XXr/1XF/f/KhCGyfEpgiCmnL1Zv7LmI+1z1tWpud6G11HeMWZf/YcPApKNeIjdEpnHd
UH99PrxzOlOmOPMlVaj6dj0tHjpZ+YMgeXKF0o3/w6cDVQ2whGxiZducrpeaQRf2dDL9cN0z5ox4
NfrR+VWkz78+/nLvbRLuj/UqJ8XWrPX9/vVkOcKm5oi8kF9p+tC8jnPem48T6gzLzkmlckGQ9vzg
cXkzieHOIolX7fWY/LXasjQC3QhidEVh7iu6k+5jjMYP7RxnNypT3v2/Ph3YL8IYKSRhBR7F6Xrd
ZFaLIgrdX2XkrvTM1PxILPUPE/Gqp4+XOj/hDJgYcgDMgeiIQ/3pUtWwdHUJXNO3QVsZtcvVk4Zv
k4lq6c6YB5T3bASgVjJ4nF6EBq2x8fQU0KtDG8fkLqKj8adi/Ou9zhr9VCPudR9EsVXcMxiNmp8m
eVjWumghNvVhmACg+kaHouI9tFBqU8xDRT4cK4SsaSaiG1dcCArvfOy1aGNIAJIe4tbmggT8V2lT
MBiApdEC5gaxxQ20eNuf25I5NRbdF5Kz8yj0J8Ay8sHuWGf0dvoJ0AQfUVEoYGvA3PfJS+OXwB6K
66CL1H1SK+0noBtIzeCsdyG8nz8qST8CDVDhSVIZ/ZyuTH5GhO914Su23T/XIkuFl9gD2loawJF9
nelOduHtnrl4ACF1oL2sc1uCrrHt0kcWiN+in1RfRMiyMKE2Og+pTAT48r56XQY53eZFBrwbFT1o
t5P6WA9VeSiXaTzqVj3tgaGKC4fgvfdAOxKVchhaeFpuEjG0s0uJxBeJmF5Gt4Zo+z1WN8VtVJbL
fWXYjx+fufPgBRhu9V7HG4qcfJv38THtSptD6cs0Klow5OVSum1klv6gOeFy4arZpr7cNST9BGWm
TDjZoDp++pUXjVa2HmJa1rboM+k2nR2z7cXT1CGew2iv2xlLankxAkRvSqS+IEtqefkUTjCKzfLC
9z+/+PgFa+cSigrl31anAxNFbeq1RvhVmHeHrHMQB8LdNiovHKrzT8o6bDGuBrqy5CSnD622Yhiy
aBZ+TObO+AL2IkbJ+W1eDgpuB/bbx5/0nceSwqS2JKGnit4OStrULMIIexUfgh9NWTDL92iKqp8/
XuWdjcPTcC0Aa0d6YJs1VHYHtKlQhc8cXD92U4RIvpOO421f1L1wP15sfUOnwdlB34AKhWEHrMWt
oc1cp7OhIsro620UvUaKY7wyVwyX63jolXZfGdDjD3Gjp5fIDO88JW0XwiHqcGsWuDmNHQwyxiFi
rYiW/hbtoSZ2FdjvXjsr6pePH/KdbcJa3D5MQDiTf7zR/rqBbA3BnkkfuIGo724iItcukZXukgtH
+8hKo3/jJqxnERwiaEQ+I3ffNuNsbXOye8vUfTNdgqsMad0bC4Gvazr6+o42vr7/H56PLuSqp2CC
WNmcfTLaxgRkqyMjmZh7R8yaX6YBusRrHTYz07xwo5wHmz9yCZLkhbYO5M/14/71QmU6R9Kubd2v
GzofPlps1rOCi1Xt1gHCx6rdWpqbWEivukrV9tHOylrnsMxy3KsFHouyuhhyzvYTPwmsJAGXXUV7
e5MrLkUtG0OpDL+g+rvlV897+iG1n1nzP0LXCbO40fDUDAk4ouoWQRElzRKvbhj+QvPuPqxoqEXL
FO1ph1b7gWHrhe10FnZYD6UCZ3UpI/5sQzsGs0ieoAjid6KxFZdpTIFl+Qwf50IwOFuISR3RgNdn
rPPPrRjIZCstdtt8GqmN4TOf0rgxUnEJ1HW+CvkAzcD12NPh2+bZ9MpEAVnQOGilIvOVYSFE6CLl
PLWX1OvPNoVFsKI05lDAFuLOP92ni8z0bio7+xDMYYoqnDSvggImnAao7B+lDgihNiwOA+9DCKl0
wTd3UWZpjVHK2saPR59R7Mb8KTAVeRfI7jZTleCCgsr5W1x9ZgmfVGE6IXpz5oe0T1OzqeyDbgLM
xEB0uQ1qXblQ6znb0ImsDzc4Q3dSZSHoqZ2+wcG0Zjygu3IH4VMzXQltsGiuW0jV5s5JKgHHdugN
a/zEaeGVCm0ugoMpETe/we7IxLHQwRedyN5ijT42RdZ5GVRdCeyinRsfbT7tBzqF+W/EjZvnERzC
A1MW+dnAqDgjZczmLxVaprf43IvnceqBJEN7szUPGzKgsmMSGj+Tqat6L+XgfJpsdXqNRmHnO+hZ
822HTKcO3h+jFVQRhbPc0FgiKqV61WEwbc0BRA6rUR/DUZS554hMKe/VcuiGu6CyJBLVWWr+cmSr
5x66ddERrOb4ypwjwnXSomNxF7Y68DhCQt1dBUYX3pftMHZ+n1vK4KPsEi87OEd56Vt6mCMFmaqJ
tTdHEWqf7aZqf419mReHnsbMPlgCjW6sMS3jLxnmzM3CidO4H3WJIxL4UYOhnddkUZrtMh0kZnXT
F6NNamVORpteaQaIcul2dohA9U44aZ8/FC1K5Xss0Y3gt9SnPtmTCDS6B8FG5tddNSH0Z0d5rbXe
CnqveXl6T0VPeogNIrqIAKBdFRn/QEEtJEqm67Lopul3XtVGTTdMOsNea/p5xnrYYhbkAoJqnEOr
DL2++/iWW0uyv1MVXNWwogcfA1hwndFutmJXNNg8RwMaq2FSHpJK73a5VoLXjpDh9HvKXhfr+Pi6
UIpy32C1fGH97VEgwSYh40AQTPgt2yJ6QKAc3o6W4M4wlTed1b4GQ1/4cOBr3xJld7zwuNv1GBAR
s7hkzBV2QCfw9OgZIkDeOrKSmxA/PwxeHJE3Pmb3wthjQi713UKzerzWRSWMa6utbWTt4QzcTova
OwdrAtlysJCeXnyEMNRgX9eNart5rc8zjMXYTn+UbYRbM4TgSf2EDXIaPJugCUpP4lhT389TqN6M
ECOgVKOOBWWUU/CYAwobvnWhpZV7UY+i25lWSiVvyHSyEEI0EeQ28hG37Rw7yXY3gH5L3dEKyUzA
/BXNd5xuG8uPUwUdyCwdoiMQ9C59SINexzkQiQOXS9B6U4cYifOmTpLi3mkiTR4AmUXalUhE+p+m
J6lRoL5IyeMSLxLn82iJ6qlNhvA7XwotWm1Ylk+J1sbDJ8tQlv041l38PLZ5qt7yW6f4LTUgTXwN
EyVc7rplBvEayNoqDyFeBoXtFakmUlzXWvN60tp2/BxPRWGjeu2UmecAKfvklNoc/5Ko+R+osYN+
l6olCcreEHEHRQG8P20E00hRvzS1pAHIm8ZNLl7qLqyn6mqMI0bYdp0t8QHlzlA7TlXoWJ2LxeZi
3AhqRWWHHnAdfpZzok7Pply0Xx1plnZLza0BFZ0qJ+R4iixfFall6OkwAYaXj3cipdTm6DG4YLKC
zsZKOl6xw6dbEeD7SBPGLm9CzEjr1qs5HZZfduuBjxT0pLF44Ng3vm3l5hGDgOk/JyQsfK4g0dhu
ioU8Jg4Nms9uR7ulvwJsEb/hNBXdhyVX+D4f9GDwmDaj2hxzIELJIF8N8CBMJkTA8jgSxQN7fEy8
IgeIA5d5YbwfoDpefsb1Yqwe4ZEpuW/Y4NT3qjoaq3dxIRtEjUdVje+GxtJQMp7Vpew9FTuWyS8n
FBk/IZgbozCGWB4iTwiyRvY3fW715bsJp994EVDf3+w2QuMCCwCEim1MZFYauCpnG/V2TWT3zoxA
+u94DpyKQGSCGrvvzKzUbnA4Q4K9wFDDd6IMAxVek5SxZ2Uya3+gK2t5c1YFEH+iyulukiUyKlyi
QwOl1Dmo6xhx1qFExCRKwsAHZpTe66J0Wnx3iiJA0CaH5oQG5Fxfx71Vzn4Scro/BVkIdYF3Q9cl
iGVyE+DlgLMHQpQtTGXaU70r1GmxfCOGOwF2QBePzTgWV7MTTaiYm3qvXs+FgtmVQsr9qCCSbCPu
10wMLR0hmhlZ7cbqki8pc8AXbEmCHmwODrZ4s7RKHTVo63e5ulNlrMwY0VWpsbOwf1M8Bg1RaXqt
4JZzC1nqNqRAOeMWsiuHahhdMypj9QGeZGD9BAmnLFdoDZT5Hpf7HjtbeK1J9ri6r32d6qJNjxGC
AjsFDw37xkjs8GeTZdpT1YeDds3rV+fVSCZ5QYVlCq9A4vCREVK2amUXGIs4SDVJLBAopTS8agrl
SwBq2HCjoI+xygtlfYjbYplfi9WH4wFnH2t+rZxW8pk0MWX3E95ysZvVwXQMexsMqlC7EbBUi1NJ
N2TFVViKMtrNYxWyj4M4wkhStYNEuNloFDiGKHPwQ1eqTj7AbFn44AkOCz6WBPmVMeK5e7SWZI7v
2hHJ8p1ZDchCBxLKvTiMgGWsaywLQ4QKmriTTY30rZbm+0Ufi/m4wMr6rfOXSubqi8WcTMYaFy6+
O2nXHrAbMvWrsNaiwNzPetPqXpJUS/JqwarQv42wfBTScjNvp1uEERL9JloijNEKLUVoQrHa8Wqu
AJB9ipCtkLfLHxOGrEuqYV+irRS6/0fZmS3HiWRh+ImIYF9uoVaVJKskL7JvCFu22XeSBJ5+Pjw3
Lsqhir6Yno6eHkNBknnOf/4lnt3R2+qV0POfzLMG78SfZVGmhpBFtqrTIOiypyivN1GCuH5LVAqB
FRVkY883sq6rvw1aY+TbrrP1N5UIC+MN4nrSwYab++hMdk772dQaa/JLezSm/SR1swpw3UlOAkLM
9ICUWxsBhDhdtnmvKUcwBoWybxionn3ReJ5I/UktxQ7KW4SPsY0i4ZUw0rx6SGUhPjWlpyu/qb6M
0jeaEP03FtlS88dU1X5GapzeohKtOTcLmAVaCG9q2QdgL6zmjCZdRDYyqYVi25HrJIxK5EddaF5L
6kiHjA3RcPI9Lyv3k1laDWZ1hVM7TxiDGFSvI+j+vYIHhbqU4xpODBV03/CZxiCNZ8StuuFTbRbG
FmZxpX3psj69M6tas15KMzO/uFav9b6WePjL2jjGuzcmLH/I53+XcPYfGSrwq7rQFOhcLs8Rr0c4
HEbGcEe8+Fjv8lJVH4RN91cTRfchxVHT2/amSBPfi8aQ3FG1+9pOZWVscITv77BM+moyu/il6hVc
7qmYhk+mGH66odRvBVFfHXncqgZmzsCQ8waI7PJWTUZ3yOEniUx5mmrpj3WXYhed1kw1/SX0tgtc
1LOPjirHamcxJsuP7x+7V/UfjlbYctIlM9Sji13+979AFlNg91vg4nTXM7f6xJCm3zZ4FxucPWyW
xCVRdf3XK8KeWGQhjBIBMNZgYGoKfVAaKDpKNuY5+p8QjRlMeVuMRAB1mhb0olWUl/ev+keBfbkq
oF1SdKAFAk5iVHT5Q/HBw1lmrK075JB5eXbbufWmAJysfTP0OLYfrXYgX24JGla2imjhZdUxYSqw
phRrRkLfs2O7pCr9tvBstYKOvLqeYF3Li4nbUsLuh5TdkEm/l3LJASw19x5vm0bfFIMQQ3YD+P9z
v3//HiaxqJ4tkHjwfw9Y7vL36ClMVWIy+lNJtWkQ9dDhdTwPKdNn6vYkfKozU+l8ZhVFEZADYb+h
lhfyHoA8fvSUmZqyJxPlc+mxj/qeGOKdIAFSvSM4IidAwbKJXaniYpKnGqvqbynE5HybTIpCLl1m
lDeQhj+B0X//HgBM6DwMkWADwnTyVigKH0APm6e07+CRpCrsDmwc0QPQLJ0cgrXdR52ycAlgStw7
RQfUmfwWCt0MRxpRLdIu0XpojIZuhnfa5fnwEUUqmouotMrFlE1gUU9Fnj/a/F392ObMwG6s7KVX
uvgJgGd/EIw/kDp4xuUrEaTIZ5YxundR58pjTYFHCpPj3beIgH+JVioB/wI2D++v7OurAvKCOf/J
iIR4sNrNPQPNky6Al+vcSa19m7aePJCCNbhPEfnA8cfMM3r3HhacPt+q2ZdfdPmLeWNsXvwMWmWI
v5e/uGQ+DspVF6cuU717V7pdteszIr8JfOubJ6VpJPEejYGUV+tqS/8Qo62wdtjKIarJ2lAdDry8
5HFK06HF/6JpcTUacVN4xWcvFxtsyJQ0oF8rf3f8RmNXZ2HtfXv/Aa5bfqA0azGac4g5xudnLWaK
ui4WOm4bd44tdpOXRN+l1WOXlefWE2d7tJ20WHzAR8P6NcEovKE+/ZPYfvkMcRiC9EP3wwaFyeDl
M9SHpC7ncc5Ow2w02ib2InmfwxsDd6KUKjZjggDdH43YbF4c4NiGSsbqnvRhMV4ngw/3HCIAifrQ
HQr2MBhmord+YIuUPMD+dqtdNtNCB9VYOd3ox2oplW3Oyd1OvilcvX+SXmzdT3oCd2/EtkvZDmqN
26dfxrX507QUk856nOxxF/Wa3W/JlY2jExMxTz+JSUcmPHVZrXyte1p/8qMMabvBHxeP2Le0Pq99
NQ47df/+S1vLSxeoFeNqy2Cww6Cb/7p8bCXxdkB8anqSdjTOvuFNPel0s3wEoa/24BrpyWP27qta
9BOViHZn5KL//v5NrFfOQrQDlMCaHR4i7KjVPXhVjUG4LYZT2TJpOuYhh5vPN66ld8wMQWkJ3SAH
29RaaewIiVaTk0nYTr77z7fB+NtEr8ZGgNvHagWN8yw1MiP6U+ZMrbGVtjPCNFRxCLR0QuL82MU4
3Yoy5WEY8fYm7Ku6sYjXhHxieJmOQguF02JBa1kPh1ovBlxM4uYkwzlySd7x+tnvBrd1j3MvIODi
PDI097SM7Q+z6fGRL2yzekRyJtrZJz3euWvyKJJBPfRKtxPk3LSbVmtsEi17VZ/6gzuoIt2lQ97d
Vxjfjt9D3rF3N8jKPZUmCY6+Aun2rvMiaJg0kU1t78gDUPahkoly+/4TX0P+/FxMe5YfyhHMHGgF
VUgmjXOkONUJm7y3UXWVYZPG2Ze46etbRjtXY7DlWuAhsAl4vxDoVtdK094lNCyuToNU3kYtg7Ie
5kuY19BMyb4WoLx+0hpOtWtxI/iEswIuC0khvoIwDkc4dze/vXXNyEYP2ZZJGFxriNdrLcIEQCvb
KW1PCuoevFf7gfSjMiO8UcU2SwR6l8y3VKB/BFZ/b5PLRRexLU7Wy+axrt+Q0dukbvXilCzUhJNt
5bVxGCq9Gw6SVB28SqumGJJTh3hSeZnwP4WbaxKHk015n7/OMYDbqwdw8yGJPSUiPzRvT3SqugPU
i9/gT7PU5bhzEMsQS8ocAmNHO3IIu8iy1P46WEXOmWWUibQeW9BBeUbXwKFLn96/KgQpKemuKQq9
CoaBrRogyhzdR9VCFHxj8V0BZTwKyFywe2xGXPRWqxVRSyjGJfrtEzPE/nGKLaJas6mr84PGBNT1
+xADv01rdYSRlKKv31DGjJgnpilW327HIr3T8S7cJKYOTFSndvw5r6NqOoyzpqSbetKN42CFor1R
qawp7EtYN5Jpmk+UO0vC9Kpm7UsIBmSTtCfHYQV/6CpO9ockBu3WMPXNT02mWY/q3Frh4nVqxR+U
wcy6QKD/HfHTyRLny/vf8T8+LtRYoN9YOVNCA4BfniJ6qxIRD9uCrdOoT6NNll8oRuNJ06oPonHj
Jym98InOTz+2ltWkvlqPBjYnnjl+iVo4mTce0T8+rSUufuG0LEzntdPwGBchVXpunDBCicCvZuxd
HEIW92YDn2BWGXPfuOLVQUojsdBybVh7C9l5rWysxEDasqL2J0MS1xrI2imx/+lxR9vwMguy9FpT
6t2zlvIvbd0K2BiXL9J6t1aWG9aNN3L9APj53ITNS6FRW9+NdMwwUmu7PVmdYyf4kDDOI7DRHOwf
TiQTrM+qwlRuNMFryGAZgVDI4tu24AWoSFY19KQOiAes1D6XvBaNoL7Z6zI6DoHFjM/Yq5F7iUlL
dCTQc2jI/9InMWw8BAc/lIWhsWUQQhcVSm502Bbm3M3Npi2jmemiWUf2xk7Tpk59FyNpXbtVCi13
99fWyN0z6cadmLmRCQNPXZ7pXz38NADxOuZsnzvPLp7o/rwUrM300GWk8QO2UcU3RcyYb5JYZR/q
ssqfUX7L19rU0+5GJeBc3wu3QHmIEw7Qi74CX8SkWmVVmvFzGTmd5kdkHAeIf7Rvso2dl3gcnS1V
RH6DvLBaNTwBFAhoOimjl+HB2qezTLG1FnIYzq4sw58h7rYfQ8Wd5x9K2eDCh2G1nO5vbB3XT51r
4voGuxYJBH+5fOplARkEBFs9T7wb71hjalWearMq3cIvw1x3AceLzN6HXVRUHdlsJIt9VTg45s3k
kQ66BbxWyex6/7ZWJenyJKA7AQgACVALrp9EPZthjmvweFazeds7+WQTvewcpU4ocUBcZXkXjmZv
LSBxaRxieDtt8P4drGmZFlFFGDbAuSAYidL8T6f/13LMnD7psynUzmWj4VSr10OCCAazceXVkKH6
tGTclgS1D+RidvHUxZ9CmBLFXQmBXs3ujDirCIyYEqvYRK5Gz3ZjxPpnhvvX98INQgsBfmLAStuH
EcLlm2urNnQytbeZx5Oolt6hEfAI2iqaGO8nGRMncW+20zAegaK9uPQ1MTskWLeEzJxV1NjDDslZ
xlwG7o/Jjlkaefmil0bUnUICCI+EQ0j5u4Uugb1Yo4COwzeTRbcr0ghDKBJoUg1gsQx10oU0s+1f
irGIeybdU524m7yuSd3c6JGiHQh1suRu1Cav+BB6GIrsFC/CEk7U7jCd3aa1abCVPu637cDRuk1z
XJjvKlStbSDELD9aQ58Y23zoQ3JGQXPS/pEhtm6e64xM2cnPlVTaT2U3TtamnBrwFDsOa3HQxwTD
8TlTlWfuKn8Fx2D0LXmheWDlMqHqUrOpuBPN+AjB3CyewooAvluQyrpkWN6VhkIFsRXUOt7ZutZR
KrhcZq+dZSOH+9ILC3rYCRcf8tawoivNNNc3GVFQcofTHqlJo2yYPMfL1En1phvj8hVey92gOGYw
QaGA7o8bu1w5xNOgma/M5rmfww+yG+MDMRBVIPOO5rkMs9+uWYYHbQirG7vNPy8MrATOwieORujy
wqQF1Tppvu3z6JnxgXES0cclRDD+cfGUupNCwjlueX5rZ8Xhxve8AnmWH83mSuENXQt205pnG+ME
n6jjFD/X0om9DQY3qQdSDauTfA07C+weR/yPyaA5wYw95zMpUsaX3Etv2fBfPwMIcdyMDgEPwGbt
cqMwTGzTShHPwmGlm6Gm/8lpJBt8aveq2STfEdLGQd7byucbj+AP7eJyy1heN+70PArsTtcNn5rA
G2u9Ln9Gmuw0wJBGky8lKcHXOQ33wpXDipITd/ZGtfZjzA3nl3G0qKH7yTPSeJMoJC3cY2TCEIEK
V4ZnnU1n/D1CtZnSX6Q/evKBUM2GmVtaYNTeR7pXBcRGh/n9WIu48d040yffrscxZu7Vavq5zcr2
VMmoInG941vY9gNjmcJN0fyS+jKikmMUDWMqIZp6ozvh0D6Ec2xmO3C4atjRLCvk1odNJrqPlEfV
k21MxHGyD4Vnq2pQL47QEsotPF1iPemn0m7fOYnZBHNv9yQN2kJ13uYe+n8QwZwJSWbHyMXHXEHy
/zXi1H4iLbq4L1NGhPup8CzMxHW89nhUPLD+ru2bztnUwGBig4WkC1+8w0fAx5PZaV6gP6fdUxm6
fXGSo5UaAc5TLnO/yiJ/tAxigsKZW47FmO2cdnSfofk7le8Q6/slY/xOZ4EkePxq2YX1bWnSXGhR
onuCHFLae5EMRcpAro2LIJaDbCE/qvLgFqUiP0tzag9ZgnEP0Q5Gq9zjzFNSwtXEMm5tohpBoAkF
gXAQeFpnpj9byfyPeIBKh6oRTY3ZfHMlLi9Pi9hkfoImq2hHSGtWFweT55CkTF1iBNRSxtwcGlmq
Dyn7YNrsZjm3JuGRgkNmdiY+rLEic+RraxM0co90MKdzhaz2C7GS+1TKQn7Wq2l0fZ1Re7mJyqr2
NnrBeF4dMEogIjfyDjBnaOoDIkNixutxzHQdvZF7RwptOO0t6VbfKq9icindOf1Cr5B7m0lZCCd2
bpTkKM8RI/k9rDI1fa1QWnt74uvrifzjBvZXW7mdh+TDisOgnfDlFVuLeN78OBljrh6J5R5+NHkR
ZRt0tVU9sXUN7qeObsK4F1EhHHRJsdIwcugHpziQtq6nAYDXcNKcwjFfeiQ+TLUn0JhkYxaePX1g
IeTF944QufAxHPVKHhVyyC0MLpW03jtC6QtocRLDQVrH3vqIdCEa7udGtTp/GGP9bZ6njI9L1p56
IvbOtTA7rRJCc8N4KPLtWJn1vsCNQPuowPuYo52dxN0Rak5J/OhSWlDXFI76aVRqlzmiZtch6ovQ
wjXShXtQPGLwLGtla8XgcjgrZt15IPs7f9JnMVm+yAol/I+saQx+tKUT4K+gyS6TlMuTAv9kDcJS
qz4XUyiNQEkJ52FvGqxfxLYmZ8pygnFn1en2aWOXH0Ud5zlRy6rzCUyeSDq1sG7sntf7tmUtPmHs
jNydc+WN7KqdQT64dWa1zZrmC3cURuHbfEFo+hLb3MfhVAyPENDQzGw6onTj/36GEeihQavDjGFR
+q0ObrsrZviLSfJcjjiF+m2O/V7HSOBoFk34YgwkWVrGlBzsfnbOI/alW6VPlBuN2nJIXx4ifDVY
8S3MZ46wNW4zYoWbe1pVPOdWgQlTgHw8i+7mtp3CT5bW2s6NSnzVFXFw48eAQIpVAHSI0OFyKeTY
ojQmjqHPjqrGZ5zE4189CUoHqNn5B7UD3L7RfPyjWmOhLM5inJBL97dafEONDqgxyuqZ1KayPCjl
mI1bOEOEFzdV5Ww0Ebvu49TIz2WkkHcdJWSAxLRPDy3ijKf3T+3rdccnYEN2gLmsLyvv8ufXWEDg
w6fVz7Kt8m9dXzf3fBNWIJlsnzJQ8zEoIj5Y8prEjTpx+aPXb5quj4wBFhx6/PWTdzhA87Gpng3R
pWTPG+pmlJb4PgLmEflr0fylffr8/u/9x0U1JJ4wKdHF4VO9qhGhoENVspP+GWaWvoGl6W7TOlbv
J7WKMaYRJJ0ziLrxS68eMuftgtPg+LFA4uYKOWHiAMUI9d1zljM9K4o8+eimbvXmOR2Th4qjXDsx
ngg/lL3X3iLL/uPiixsFS3tJhrXWgXgICSpmvEP6UjgYJG+8zmoOCvQ2DCAG9YCdMUk0DlAHFLGS
dPj3H/eq0142WpIF2FY4k5l9rAdQhBtIzFvq/MW0YrnrFJU3S62B0DBvgrIdsgOxZcYHA/bZnZKk
2sv7l79+2xx+YD1Lw7/gZObl6sbQBUJcUSlnVwtHItisIZ7uMQlLzY2JLmXDqG7gBRDLd6vBv95W
0B0hOcIYgc0U6fTqylqDx/5Up8+DgDRaJymFkCKrIvPHpN4xB4IO+f5vXZMd2MmgGtN/oKVlmV0d
IdJuKRi7iiwyEsA0v1RwHw9i242HQ0Rxpe27ycp3s1EzZ+sbs1Q4wsPY679w3ij1PRkQS0nWR1Vz
J8j6SB8Bi6jLwlCfX7hzOP4cX8WM+3U1Gd7PySGkMvOzCYN5TIaKyeh8kbSU85v3f9jVS4SQQnz6
gkP8kfus9wmGt42SI0JNsyR/NqDzH0hOmUNIz6Z1SDGkuh/m9pZjwNULJIXXoULwGJTAt1g3dDM0
6xBI1XxuQlK9TtNgFPdhU0C1rhovO0honG/v/86rkw+kmLHNMhhcBqZr84cYm3kXA+LpWYxK8bFr
lOrZSbR0H+dU9O9f6vqR8jGwWjBjAM+nArpcnVEUQ7GVXvRSY+n+pZL6V5m49qmksS98EQoS1pU6
/a/tOZUzckraU1JBoeOs3mPLtAgmXRM+J50RnegT3UDVmorSMrQe7cZxTk1JqemzlIYb0Of1o+XK
JDwwJgQK46O8/L0z4fBjlov4pQKVOSBBgimqDW30IWzRxt444JkM8MddnGyL8SvihMWGiLH3+uOv
WMz0bYnzTEXVEF8gcfVgm5+zQqIJLMzul+ogL/84owMlKy3SCgBHyv6UKBNiw8jeonqI/a4nEGZn
67XyE0/5LNl1SVI8Sdcrwp0Bq6AlVS1NoL+CL8V3jZt1WIgTqtO7fif6uGPuG4fNpncIzW0DE9HC
UUqtEk90AJp40/ARzB8zy21UOrvM1MYP/TJH9Xvc98yDkF2ZQBlwms91kRSfmjSPc5h2ib2A5EM0
byOhNm8atXK2qey0jTDV7YzBt9kWHrtWIPugmFehpsRl+8vtzKnAq76r+wer75SvKQxg8QjJsvsc
t5Xy6paie8tnzUi3KJLmJ9sqQjOIhtjq71VDWM84c81v0GlpeIsW0/9smDw7QAJTYZyu66Hwc1Lt
H6SBobsv1XxK7/oirZ5FiEPksSy72dpUzCSC2kvgR0VTNZS+6ItZDUzPlcVWtcc5OjjTpAaKi4by
czNqircXUVf/Jsc246vIEVXuc1eVOHaDFii/Wn1oqifozemGSrkad0R9VuopBGC5j1IjV3wg3f43
/4HYTd0s3zx7kMbWJNqs9IFrhk+KnBr9S9XW5V3bcZLeIV4yXDKWQpFuplgTRNaIptqibEK9DnTX
DZCBYT77NXxkegH+ub3BmN+CRKtnVWU/TnmEyZKqTrr35NKhjTtXrab23gQvST5ZXVo0m5AOcww6
LTLywzhShGLHRHwn3sGVdWirstBgn0PqJ6NEpObeSopCPDQTeE1gz702kObQZOEd1kaDPmxnPSRz
MaDH8+pvhQ6zw7eaqPwsEHZlG+LOxH7Ais94GatlOG/oeQtRgRo79im8J8OPdY+mWIFxO26SqnJf
beAt+61pYeFusKPoPzWR6aVBr6dOerI0u6w2U69N5n2BM3d1hKWefCdDQiGhM0oU4IPBEEO1GYgg
fovo4L5EkMC+FXlZEAOh1uUOSo9nPaZJ5OJrjgxi24QydF4Bvqt6A2g3Of6s1+i3HNZ/7CdIjhK0
VcL6yebfd2dBeMejUCBDbiBBMi4QbG4CA+SeeVhSGdprnqLBeSJ82IZ26CS2/eyGwP0wlwpQrnbw
1ANVKLsIOEQmG+GnfdxM2y4jtPaD2ZJasvP6OHI+kelmer2PRB1/WG51UtONXTA8CqxYKY3dOMi8
8kO8+3ADTlhsfDdZMW4dp+OOYBoY1kMat/1rW0rxtlCofuYaizuQvNrxvhu87luJYVNyX4ZDWh3H
iYREa55s2zeTdHSOWVdYBQkqoTJw/JfJqyXKrvgZtm5vAkMI3Q50kepvDSrP8JDVwiv9vKCl2Mh6
gh+g4fTVHiGJ5haAiizMM1z12g4yo5X9W9hNQ3Y3kOoxv6TCyrUD2S84LDHJUjKyOcbC8vW+RmfA
ekQd4HJaHDBjGhksVm2GpUM8ZJjuJEkdqPDHhw1EHBIwMICM4o06uKF5VGKRRneOE5YmT1BPJ0Jp
Cj0ENcwTbdOHrfnozKMzYY5ZWUmyoz6yASfNvH5FQUsQlbBCtJY+bHljxgDKNIjdS/V4V1JAWJ96
IxTiYQiB8IJCc0syYwvSwwiH1e3PMmyQSIVm2z4InqqwNrgOjtmJTCZt3ukDwIhvKlpa7EbLwo2x
0xkgZCba3AAKbmqTKcmcHZvANDbtYGwy/JG0KoO5WiKE2/IH6M3eRhv6K8OV+9eMy+YnQ9M6cRg8
XtBj2E/OiMBAnTsMZyoCd0rH6r6Ta69DJTASZ6CWanM9mIzaiO+mXlWwoIn7fHQ2yKMqfa8gr3LP
MW7CvyvppYrv5JXyS0FWPkDx96xm2xihc8upZT125wtfaBD4tCztKY36qmRwKls3EayEL1ZVtg1A
pt1z7x5TRF8oCsEjskrsT3J2nY8mIGvs64asPiiQFW4pv9ckiP/fiod/FOU8nKb1VMOxEIY06RC+
mKUglgODzEfXxYw8UQmxAWMvk52ulcpGRmr4NV/8/BOtNb7Fk9Cea3dGeft+CfePG8LLhxEi+sdl
rrtmQUwGaKQrzeSjhqT0XgWR+ypyTJOChLTPGJOPLiFkCVtrP9Pn6S6KNM6ozJvDL5Zeqz/6ob7l
NXNdVaL0XV7UMlul9VtVlabB3eTRZDwziI/uiaJO641quuXTaE3d8wDHDNVtJW45XF9X6lwWIoRN
k43t1rqunNuu0LtIGs8y9qid5jjesae7j1k+F4+2Xb28/+D/9StpRsCBsSy6brNgK06loXfGM7S2
7ht5NpavpqR4jdBApkBYZXdoGjX/rzgN43ObNHXAuf9bY11WsFUNASUd4vzFIjEk9SMcmXdosYYP
yEd7VN1Trfg9gy1kbZ17y9zluouHjwQHCLYNzSVczsuLJ8S1gcYN7rOQNSIfSIkwbnUvCVrDiruN
yMzk0BHoZwQ1SoUvUob6LdTsH7cAqQ2rAroyzBfWPhdM69txEFn50o/ZEsiTYcgntdJw/KjxaqbT
c+lHqnReS0/xBpTt1nCDfH+9zNwFpFoE+OQCUPdePgQwHCLDGqd7oc8w9szzZI+vj2bemVFaPnd6
W356f6Gt2f58QVwRoQ7t7+I2sYaNnLomw9kemhc3iuPx2MnSPcYNViCbDAOhnkzIurN/R5mXfGC8
oCjIk6lFtFJtGbsLqLRbDDgyK8gTztGt1ZjFL81pWyZvMqz7wPJIp92nSSvvnYlc+v/cYyLqWppn
QoNs/mbVc0W2A9lOi9uXAjvAmmpdeNsx11x/yV5TtqYdDxu2i/aWj//1SqFdR68D8MMcFpLY5Xvy
WlXhwfX1i4HimMbGa6ti3wsXmdI8ouvwiQ+TepAMk3yVmWikL+csuuW+fb1aAA70hY+K/neR8lze
RcPoK5eVVr3MiHV+NFwXEmEska7GlRIguVSP76+Wqwt6C+HUYYsgFGtxUltdUO1SBS63/qIJM3lo
JHJLwvOsO4Z/zR3SkFsm7VePGRMfazFSXQ7m5ZS+vF4Wel7TanHO1EdtRx9fafd73+XymxnP1j17
1etkdcYBMbt6zJLKqm+cf+vfi4MxzEsmzf+/vLH6HL1JD61c5O1ZaZI6vkMg0eZPTl263QEtGQar
Tm0hWHr/Ia/3fi7KY0YWiDILQHd9wpVRmRRp7rpPGcYTP/uernnf8U/1va5yBG3tsWjFzpBF0768
f+U1isv2y2yCSQXkUEYPa4qHKlrIaqR0niGweD/CvrAf6mrWzG2qe9LbWnOqfM0xQDCDzsaW8cbi
uppZkA7FF+xgFLOYOEOOu3zbcPXaFv1xdK5KYtVGXUGoWs5FHRhdnn1F09PvPTNSzl6FKetoZuJT
LYbZdynAb2FXV0Uh98LUgHENKaLwytacMqUh9A6WQ37WimS6W6zdtnRR6SHEAulkaFFr+8LzohCb
jq7Yh+6cfR7aOTQO77+Rf9wH1Sc96GKJSQGynlTh020ICbx+nga1PLbTVDya7ejQB0JOemtxXvvu
mGP3YhAq8AuAMkKNa904I66Xhb3YEPEhmovP/3pkRwAeFhz5YJ3FwFg1sEuRVrDsTfVTq/bmtIkJ
NRaBiejF9h3dEfr2/Ydw/UGAySIgxWQAcjnJQ5frQuDFmY6NOp57wyjOGWnju9kRXkAeULXPiaQ5
8ohunSzL1vI3vKbpcCdxNIShBr0bYuflRUPFMoa6iMS562fhEVNcerUvc0s5guyk+/d/4dU+w2V4
ttRejBGWT+DyYglMhbYpNO3sqrmIfOwWwCqKLvydjGq4iwzTDd6/4HpjXX6XCY0ErpjBwGbN4e+K
sSOgCjKXOZPuPZIU/WDHYzI9QvUYjqzj7DPTc2sLhuvwhc157N54qf/6yezq1FnQnuFTrc4us5q0
qlUb9UwqImYHYF7D9BiJSNuFZUJgcc5sMr8xkr9ayPxqmOA8PdwtEFatrpnAaSm6bFLPVkTIQGD1
c3cAWhFmoLqDY9yDIhG5UoRhEZhVGP/8z898OUvY0gFbDHftI1bRsBdOWBvnYaaz8RFvtV/qxXs2
67HgOXB6pfsyBqWCe+4EGFcpNx751ZImzGaZFGHjy1eMlOVylTFsqNVJ0fXzzMSs35hJrZjHTMNj
rPXC6FYGwVonAgDOlqGycWEktYw4VgPJLi6xZELudy5TPOo2TTNYENb7ypT3zED7ak94JV4YRRgT
SzAmNoTMyspG5QcEFsMAsR4G4yBKGGZR4iWYqHpDnhv+gMV9NQSNWXfFqe8mtXbwtLTiHdNFMteq
1KJJqx0iBGu9i7eoxvF68WcbLmseUKzBwx26GEg8qesBZ4rRTazNaC09R+8RdJkMY9rfGA38wf4v
dhOeBSU9brBLQUN82uWj74akr5gm2ed8GoGchuqcYs9kIhDBr6oSId1EnOTOSSR1te3GXu7N2i6/
CzeeXrFWGfawRtVbN7W879VNLQxlKgxGh8vc5PKmYlMfLHLZ57NWAnbvEyVqvXuh6IXQgtwtlT0P
vAZlxJfB29a9XiiEZmB285xqdXnLC+Fqk0f9gQEjTGAqzMVo7/Jm4NvF7TxW81nXyzjHPSQm9nMa
pyFwtNraIpqVfpqFxub9j/Jfl0U3uyRKUfNcseRR2zi4oVTa2cGGxDoqdmvDUq9iUOumqQflvoOK
tUOp098YVP3jY+Q8g//CibbEySz741/c7LFFEQiXUD1DgMt+2607b+JW0QcIS57a3PiVa1Xg8i3i
kc8Faa9hkP4ZJv11NQ670pvnQT2H/dx+jSAniEBQ6JcAfXm8gQIxpyeI+5LshtrRt00kGVhoZdoe
NdjF927rTAOB2Kr9OuiZofuNMtuOP0atumntPp22koxJ+0VAzY4DvFsSZ4PTT3NI0MYOfpXVpbcx
ZZLbh6kdFta7NvWJj68kovcbRfs/dnmwqmUwhr4J+67VLq+lBgr0YTTOdepF2zzDHMo2GrywWsOo
D0DMeenPTHh/K2VsHt5fTn/op6tvCj7s/x/yUkIu6+2vB23C1cu6LtTPmP4mHaipl4WYnLrz0B4n
KNLGSzekcj+ipMcLQ7HKB48eLsehzlJPUTy70zayemltYwUXnocUd7kPWYZd9Y0V8Y/jl0NmATuY
0TI0Wm3OWoR+Gh9P7dxOjvpZL8OUnIpuFMGSQlhuWrdNXt5/NKsFvxCAGFgi06DAx6JrrY7X8WYy
My+yj5aXe58HtYpqP+mpmEH57U/vX2v16/5/LcYzXIaD1lljSYUXws+VuX2sS7Pe4ThQbYjEARWQ
Qu7tCT+k96+32kX+fz3X47XTqaIfX33MqpsiQ5g061gyKzJ82aTdyQVOC7RORT07kR0fYK9zS8Z3
/TNdijg8oG1oNzzW1WUFmbFqiYrk6GAt9jpoLVy+WcCGNjo1cMtOu7FotKsLQhjgUIczxzNlwm5e
ru6kKC38yNTybmyHyuKA7WcsmmZH3QMHi2fmtniwWYsJl1N3p8kSxY5pV3VQ68XaLJbZPpNRfJKq
Nd6nQpOGj9/gLWzm6iYBgtjRVZoFXgj5MJc3qWjmXOKQER+nKtLmj3qcamxAhfpLju0sHvMJQ/T3
X//10qZn53FQygKXo3y6vKKXDBjXW3lyzFotf6T00Nodh5z6TUn6pNq+f7HV9vY/zs5sOU5l26Jf
RAR980r1VZIlW5Zk7RfClmX6PiGBr78D3YfrohSq8D0v+8SJs5UFJEnmWnOOyVybB0NoxNxW+edi
F5eXpUC8N8YHHfChQRK6p/uYdInsJNR0zSSrNkWL0tP3lPxaPeSDCyW5cnaBIFrh1LB4/lYsyX+h
ebYv6cD5VFDVY6hVxq056f3r55c5/6m/FtL5Mueylst+nR0rToPze5qB61KMvrH38N2lX+tlAhQB
VlRy5dl9MA5EcZut/wwRI7zjfBzNazEElrG7D+m0m8+92kvrmDem2l0zhF0uEjrJyDMJF9s0Wx39
fKQ41rHYE2G85+wR3Jk00cg5d5Fg5EU1AQLNaFV6ss++fn4jL5+ZDoqEoBcOPN487vmwauJG9Ps4
5Tk5sq6tM7JZ2PZG0N72il1eS239aDSEgGwoOOhwSxezUyReXnpJoFAfcxNxO6p14AuzbqIvpHlc
wYVcjsX04CTDto2+xcVxzqmtOqMD7h0gRbavcsiDTTc1E0dnZ1Tv//UussZyCzmvoCui4nt+F/Mw
U9zQkdHRxZ1a+v0Aa89QEtGsBQawf1/CeMlRCzvvp0U0neejZcHU2zg2gkOVeeY+88b2Xk3Gek0l
wl3ret5e2YxeLpkcialzsWGiBkjg8vl4GnKhYeomvl+19RS7tXavNlp75C2XKxwy/e7zm7moPrx/
LufvMrIwoA3c0PPhUpCQgYI/lfVSQSw62aavWGq5MbpU8wNVGfdxLqZ12JFUEXhGvv18+GWh8X18
qpuMjUKXLclivc6hkjmKyNwDPfPoJQLJeQqRo7+Q/5y/4AwWe6v09BR2SuHe5PAWdwGSs2M+meqV
n3K5JgDZfC+oszLYlNnO74Q3xaYN0A+Xf2YiJZCxvsZWhnA4KAJKBOSv3isdZIUri97lm8OwHHno
tbF3AAFwPmxYBOo8jU3mVx/vtLC2Dm6LYoYis31l+fnoClHncrKaV1i8eudDESkbkEaRmweQQuqf
Fhv3M8FhpoOuyAaaCLduuqV7UA7rzx8yEAP+8vkXxMWH/X8jLy6SMHqMKHAFj6z+8ltO9Eh/qBq7
D1daXkuMc42Xer4ZiMb6UpY57Wonx1RSCwOCjFr0Q3AyQI3x2el1OVGvQQnWYL7Bm7elvDRlflsk
+bjJLdF8cwq9/OlWlvkSJo4h14Y6qt95eYcWn1RIpJdrhVI7xPCBunvVAAy0mfogr5/11sYRLXOl
ce97DGTZBmtfRUDQWBfNeoSnov+YfX/9ysR6ZR4nvXSyLWItFdlRU039U8sDNh54nbTWr/NYg5Pb
QN3wizQLHkuzmBsHBWKUTQlD9qkA9RAiBYq7L5UBVnSlccFfMAZr1b0Z2M5BSYYBrVtsZ/A4elBH
QArtn46eOw/CDNCx8UYrSFND4w+m9fKXavWtsppivSj9OXCPCL4sQfkikHkc+Jmm2HLQTetNUmpx
dwy7FpbDlOv2F9fO+e42OGvvnFgNv80EiJeCj8ULTqxR9R1cS8cEoVq04vw2lKuwcN38UdOKtPdl
Ks0fBq29yC80bao3kKyEsXO7Yjh1+aC8Njgu9I1UaktbI00S0uff605kDLm3knoH1Mm+zKpT7Ixe
gPchNfpbp/dq6N5tLuxbN6jKZMVeToHgZkc65EsMupjlCqV66OomDHZ5n0a3DW3ixldxo72moUVX
qkByuCncUHlNoCbHvqsb2Us4x0LMSPSGkqcCIDW6sbI8y+7BQpvKr9Sop2Obh673S3ppnmwxRdX5
uu+VHlNrXQ3ekWQF9QavEWWydhzr3A9RJSYbzxq1+q4AZ5b6uV5l5lazS+8oGlUDvhRhgrkL8TJb
wNX7Ol5NELXTHfCPdljFLujI10rrk+oWFEDdbmoqV/afFvJWtLJA2AHbyoWBCNPIrT8VXaFs5+Rl
cwMNFLG5D9Zfs+4Ca6iAxdoTQUdOJtM1+++ge1KzZhi1lYkj8UZweGk7nIRaLYe1OQ7KW15701fT
bcT0s0MkOBYboLL5L47FiXjRx0D5WUnB21NbDSJavwrAkqwSivH0cmnGETMelk1XilVpRGr4UEPs
LdapMvbZyQEhSa81tdUxZYGJU3UlpqlFlhSlqfLA29g33zK9hEuJz3T4Tkxm47ymQlfAnU49CRep
MYjR8zm9Rc8pwOgIBToiOZ/JbL2qSA/qfSZkcyPB8s1UjlB/EDbUsD1BIO190nSac7RbpapXZTxm
b00d1yYIvapWNjRq6p7f1mbieUg9KWDUxTnwNRFxWBotIEphWcp6X0yaN6GONPGVV+kkxlPW1Wb7
24mJzf7dK2ZV3UdpFVmQLbSghywtKIOuzLxrDgUEZiKWx16Ofol5OvcVTyLnC4RiVTcEapjZXSqH
LPVbwxh/d3bgDWvyQw3bb+UYK37fJmTicmf19j4wO9Nda7GlPTeNLO5jS7Hdbdig+fRHHR0blaQU
xzOoje6hsOnTQJHC7OBHVduFtxRYB8iyjiiSG82ADPvG9I/cUxqqhHGGZVD5Nphb74AiLXwsokmz
ffjh/B88Q6L2d+xwJr0zVbYmb8yxManL+dSS9VOuZMRP5oXI8lXbKg3cV5gx6FlFrT55+aQ0awki
vIeKPHTkTDtxfnANykBrkWQlMbzT5Dgr6si6uaunyjVv6jq0/yvywb3jAIDErzW7DiVIZvbJxoFx
7/5qZDJgep2Jw6uhR824wg2dQp+2hwCKtVO34baymi6kEt3EchW6Y0+5jHzYNwUNxh+JA/TXYKvR
d7sxams172+JfdS84XffJaw+hNKNp0SE0bfJLm3L7z3JwpFFkfekKL0BHzZSk3qXJ9Z0IAphJNcr
KIPnIcxqxBpuF/83pI5669Roh9fKVHW3kZ664SpCE9hv3E4ZDp7Xlj8yBYe3L0e9cnxXKOIpRBj0
hxIkQVGl3RKPGmADpEw4OPFvCJbotJvSKb25Ap+xCHlFpkS7qgfGP1Wa8HZ0S7NxLZpe0chzU3lI
UwvoHVWJG1OB08evOj2dCHm21WV3XpQOT8IIs69JjKoXmoJdl3dmAqXhq2Eq3jirFWFpHoakCP+Q
dtOPm8ZI6/RrNkzWaRSSxpSijMV/VSCGFzWqrXSrFo2nbxGdNTcRgglIzxnKxHZMbc2XnV1zymoa
K9wBm7BvnEJTdN8ZyuJ71obKG4UKrT6AyZaS2i+OJt9slZSNN0i3FVJ3O1/BGiuzbV2GKFQDUYHn
kcHoVHuj5+ZCLI0JxoC+C6sfG/Ztb0l0g0GlQq6pLe9op3wgCOcyk/zQBLVsDwZ7TbGh+tqp2HY9
hbpoQtDHKkva+saIIeeTc4HTFbEy1dWV1eqe5mMss+StVSb5nWRbX68TtWgxVrW5SZCDYcc3mRd6
qLHBQBg3ZlcGv5MmmIMT3Ci2fajHIsFEY7Tf3Nx0eipjcZZsBrgtbx3yshdh1IW5QXsg9uyh1YIa
DUoFnLhW+jWPQVL4Y6pmva+Bc0uQgvGwdrHsu28pfULLp2ih3Y1l5bDPon35QiCIM90VmelK30p6
J8U9UADwGlq2MHxxirJczaEjim+mmnBYhjzt1THjQq6GSYpbobjNTwXZVXpjqLJ903LOkz5e+jZ/
UPMsCXmmhftswAZqV5rM+7dE0Yb00Hm1Vux1nPAwEpvC8FYVgm3Hb3UYki4sx+TkRq387WCNQPVp
15Z40kqRVpuwbVTSubPc0PZ2TAQDHohxLG9jUxP6Lp5c8c1C6BtzgZ4LhsEIXBesXtAEB3Tk1Zex
q+zqGDXQB31BZ9t4Gyi1xjsEmsjUUST3G69s0XyXdtq/9XxPxLZ0h9kAGQ6heWul0lbBwjvhD89s
ZePXdq0nqBzZnqysENqMr1OniA5DCUZkp6guKvIGnwQkbAJZTB8tVFDss1RGG8VDUrzLnNZ4Ago4
lRs4EQ0V+m5kX+Z50/hQx+0A9nxgG7mh92Jz6GSfhlBfGSxnn3te+k2JFexcIb4Rd1VNjntPeIE2
AtzXtNvKM8rw2GJFG3xj1Mx036Wh+xZ5iMApQTW9vc2HIilXeYRPhO+rqzdrtNs8da+MCnGEOJL3
a3rRRfRcOxqy9jLotJ1aTOQLAwxviJPCeMH1jOQwgbuwtfw2AFAe7Ei2VlRU8EGcHNIg1HkRpTZI
n6pDSaDDGNt4FXIlKr/Z+HXkMWLSw78v6gDMeqQ0xKWGWrfGo1/+LmMr/QZCna2ghU3WPUp9sPGn
ZLwAKcKfk5rZPCEAt/Q92J12kMq9UCHnoB5YiaxiYkuX1QmIW5M+MvBfp2PSr+0Yr808qaFwaIAV
N4XpRupDDARUu/cmKII+tpC49lVP0AcYoVfNltjBXQ9Tm97Z8OSbEzQ7sW7pH+TQRkrB+9tW6My+
W6Lz2rUbVfwCZ7LyxwKJv/FdrbRAorMuBC8Aknlvi5mgpNdqtJF24CDakY0AyEAMd7qEKnrQLXgQ
Po77PGIBjyoAo30jiZrQ1aZaBRYFR9TcOkJ+HwpG+1wSDdBQ5nb7cK31WVJuM1qu3qatO+VrSv66
8Z8b8Zf9KtabAD9PbSvriuKoci8qIJyIA5HrrUnEYVhS7vLyti2Hlm1Kninf6hJcjguxID5ZdSeA
myiZs1PgU2g+aIN4WKWKKMobHelAejDNXjV8zSt5cqUmR+w+lB4AIBSikrdmm7OdoayRKOBVU7Ze
VlgXzgNqM+VlzjMP/ptk3XwRsN3ETmnpE11ps9qXFcY5N5c0GzAE1FaWmUoSgW+t0Bo+oAtwkhsD
n4WxBgkROesA6NLo65FLSwoVY60fg4g1wa9kr+9TSyFSsRPg61c2G4THNIzmcB/WU8enlBMTVESp
Bvt+GN2oTdQ1kIpi+ztxD2ZxM6BZeqXVUWyJdB4jQlFS7qTAHqNQKWZDtHI1YeffKieJ9ZM+yHy4
gRSSzuEAWb9VEUokq0wtizsXHgcyVKUB0v5fWlWm5ZeTa/4B04LlQSMq4lGlojnelPVgPdsCNZVf
sJ7/AWzFicyzAyXeCnMil4AqQRWfeGFqwSa+cVvWfCmyrVlmDbTEwSZwpe6YmMcY4890GKNYFVs8
1tNptKVebDUIwNomGu30cfTcLnqsFIgFa85n1KNNuMQJS7UIrhT/5hrFopIwt8hgi6lz12MZb4qY
pCLXxqGGMfXtrpKFV6+VQVGP3ZBVMcftZOg3n5cvLqv8TBrawy4AQwo178L8v/qIEBHwnJTSOtBD
0ddxF4U7aSnKOorN6Ejs1rBrGzRPgK3yb5+P/EHBhm44wiBdhQsPQOy8YNNqg5OmA70sTwgXXU6Y
/MwqtadX6yG0qqnZBJNOkPDno350vUjdsRZTCJtv8/mohp4H4XzIPrSgvpSfWeYZ0bYn1GoldUeS
RyYD0m46mWbbaJy85gos78PhyZviP+/Y3MVF4/KZBJgSLhqr4LZAsnRyh1He11I4BWy0JngN8bDv
4d+4+e7zS7+sU9GapxdL3A2Kb4T355deDNRbOAXZhxS6mQOkmxy9Fbt5kpE85NiJn+A9Ww2oS+7s
uLdvobJn/1wPRPUJMJ0OLW0zwFbnPwHypEHal2sd2rbUt/lYh4eSMPjUKaYrEqzL2ivRcginZ6+N
i3HfmZ/E3xPbkRUwTdU+dBR++q1R0Maa8decrvPIzOobeC9x6jdqEzpbr06T+it+BRFtpzRxb2Sv
9deat+8G/bPXGyU38DltZvuixFhKTwDUFtoUJujeq9raQSLNcKSxNdjZmTedBjdokiNkUsBBWS2y
U6finTuZhW2Op3zSYeNh1qFCoMXNRkG0d+3hfPBCzu4kaB4zjh8m5vkdg29XtJ0IzUPYt8epz8SD
rtX6KugUk2V6/NP2in5lSn6w4OEspj5PHAXowmWvXgm0AXpkShJWDDEaq5Z7wvg7riogO9+D4Jrv
5HJSEHkxv/h0qhwyOJY2I1T2FS2BwDrYiCv3ejwl98oE/WidNfb4pDe4QBw+Gic97oLJJ3qOwxli
VPOoxsr09vnr+MFSwFxgS4l0RDOx+5zfbs5ruiewrh1EPfX7pur0bTK4s5vUQ90PVrj5r+30X0kU
BM6/L4LcbVsFscdUZN0/H1oD/UsPj3cDjDwHLuoKW/bwzRa8KZvVISi6Hw636eSkhA1+ftUfPQIa
W5hB3oX9CLHOxzbMGjiYM9oHOiPA+4DHOH7f5UG1JgwCO3MaJR1OTuT4viYQAvioRUA1CrazXzIP
0tiVbdPFrGem8wVy0f3D0LxgxsTSJoEH19HBjorottapDa8K8opvRD5qN8rgDavGteP957fhYuLP
o1Iun4UDhN8tDQcUN/M273r3gL3euUdxjkZPx9z7E7N9SZpearpXRrxoxRAtzYttMu4M1F62+gZM
ZIE7EOlH1JS+QmacR/t4JEQ94qtbXhnsYm6TITqLMQlHpPd20eejqdRKlEfRUfEK85uEBnWT5rGe
407JBlptofM6irLZRUP3/fMbe3mZoEoQoPFIcbXhbTyfXiH9AswLZXL0hH1Ehhu8OXnhbQ0NkvCV
j9nlzGEo6qIzI5GntGzVeqQR8w3qkmNW9RS57aTfkpxYr4EI6G+TWW56EGLXUCwf3NlZiIMyhrY3
y8fiCzq1ZktTJ02PAKVgnjR2qH9B2FefojDMpkOL/7ejMDUm0T4EGmn/68pBp5jpg1gdqAdC/fnn
/fVVtdRaZ700k6MqiQkWJKZW4M+QnQLY0up9guuZPrwV9BsltPuHz5/t5bUTSfv+gbJdurlLGxJf
SqlPbhsfgrBpj2S6aLkPMZF+DXaVowpy5IBGUNarWu3UP5+PvQRGz+QLFLUesGWUbKwTi90T9kRj
rHLkMOpYjI/QxJpip2pi4DibIABr8WtWN0NR07RvMdAHT1InHnKNc4RoJWF3Vb42BZCGcDUVXZ39
1Nyh0k8YHkN1l+aNsbe7dPjx+Y++XGXYXcP5nt97BFVLG1VF8AcFVbPicxfc2FR+foxVJLa61fzu
B8+8hm69fPcYjsxgOvyz/ttZflb6gSZpbVeHLKz1jUm1+o/Qp3QrCpCM/ueXdvnyMRbtOaYizjx6
y+cTUcWNlgxlXR1CM26/pZ2IJ1/932RgDerbRpIe8T2Or8JXLr9f3FHkGSzcBnoQRHjnA3fYgdlJ
kgLYeHk/HClV6xthFP1tzGfzBaCwvG1GCxwGzOs88MGXtm9Nich8hVowvKKnuLjjvAQIbvBL00pB
BL/YQ1SjQvVK1MZBK+3xuaUPfWcaoeEdcs/siytnl4tbjoVjzvzBAemie1tunky3JlqwRE1BxRDa
KBkMjbaPmXjuQdERAYJ1a1KMSjUZRFesahcTGaAdXxT2JB53H7Pe+U2vRVnHBcWKw2QPme7rvDu3
RkHDr9T7O7tyrgTKXd5WhkOyAFHIZXZ55vlwoYIPiEJlf2gSW64rMSb3BN0ku0Fm186jlzfVnOWj
Nj4JdKSsqudDWSZIr3gq+oMeq8kuN/Vgk6RIQvKQ+rHfFfqXXAvFPz9JNvjsAdBqY+xkv38+KFIQ
R5AQ0B+8Oeh5DYkg61c9aeKhTzfYzPbhVNdvSZ0P18LnLpZwF7U04871Bg79SzdORQnMcfHtH1AB
Bc8mgNGv1MCJHjaCXm2PY0yEJh6oXMHT6gWxvv3HVQMdF1Icdge465mYiwvv8rxR2FmaBwJFvdoX
qhP5mUk4jpCpvoEL8lZrgbiyVF3OJsRjDusFGmFUu8tzVYzHO0EMZx1K6I/HTLN6yKBUG5qVwpkr
2H9+iRevChZlJJ9ofAiY4gM9P4G/vtBwYOiyaE5zqupK5r4bV7QFYWTRlLUL+Ua5nDv8z0POlkpE
VqDxeb6LokZcRC6kJSlOqKw02scyo6GZJWwQEOkP4bEKa3HlKuc38OwoDe4QC8h8sAdPhcLq/CoT
Ly0CJlJ3UmENa6QPOaI7VIIu7Nvn17Z01MwLHYIpGFU4VxhQXXzUGvQURDmowympUVofgPHYxSqm
Hh7/DtvBfnAtSOreahpkDEu2iN0Xlfmb39KkSu5pfcv4tSwcafuqXTryyhb08mGD/mULirye7Qkn
ivPboLROP5BZoZ6qnAO7rxP44uuIM7663Sj3eTvef343Ll5fzwFGjtTRnNnY1NHOx0ux56nGQAxY
ng2Dc2zJdP0iauvPoGnRjmAsrftK9pu6T3p5zbo4/+nzJ44JfsbBk1zCArJkgWuRtMh4JhEWk1dv
QyaCXSFurSGw85sqk9doLZcTbL5U9LMUJ+iuOYsrncigdsElkbjjlo35RPITIV7kN1jVlZl8eUsp
SBga1SAkuxxYFi+PW1g0uwHUnTJ2NPG4EVVJWvGkdulzbo3ucFA4uDVfc0fJ+1c7MMuXzx/pUms/
R89jtQVhB2QR1PtSVJ4EnibVsKoeq5wwVB+9BVju1ujoYLYmlfOo7hwiuWiNhOuqGJsa8QlpSJsM
aM53d6iT37WpuK85rRLSkiJstSs9i7pdKzN5ZRuwfBlnmR0ngDkbYF7Ekfaez7+avjY5K9H4QKZf
XZDcgBzZB4DG3Hca0Uq/jzn7cSLJNKDj0iUYWlIz+GP2Sv6D72E7nkZSJp+IY9DHKx/Vxbv4/ts4
b84nQVTeNB+Wv406l9F5A9xqh1gIIDnf9JZIAr8uqvwAPoCm1ueP7sMR50hVNiks+MtdUWF6bV8o
3fCQxQH9rbSLghvSK+i55WWMjKIaDMDs/58xMZWyFaS0uuTTdGmf670zDA8xuodvAD/GHyn9r2dt
BMjDxtH88/l4i9fj/a5yauB584bQcV48cUx8ruA5Dg8m0fVhW7QlJ+1sfERNotRrz1Banxnc3teN
XV0pIX80NMsZKB4mGg6mxaYT/EHspk07PhDC0e47V7FmCbH1WlZqu007yzyofeg+5oUpHj+/6MVa
937RLvsUvjm0ELHDn08lO9co/7eMrOVT+hVhVt34zahpuC5048q0/WAsy2RVpSIKd4l97/lYYVV7
Y26O00Paae0PbXDFaRYtd6jrcL792/dqvjAG4wg974fATy0vzDP6lD3w+JBWLsZZ4baNdgDF11FF
UDs0jmmNDv3zm/nBW8JMpbrHlsixCVA7v0ApelAiveACQ+t1aFxZkYhmesq2TBsTGbQA4rj+fMjF
pv79Mi2U2tR38eMSHnE+JC3l+TyO5oFVc5Yk4XnzGqpuTZc7j4F0wz19Yuv180E/epB/D7rYqGix
XUDMabi3sWgeKr28I8beeMrG8dfnA13cUE5GfKs4GtHEmv/r+dVhhnjngQ7frSa2Gt+LJNKFIIWb
to1LPsUUF2l3X3mK73ygv77/VKnn3fO89Gvznmf5QW5rvCuZ41SPHPuNygeW4MQbgovNwo+rJL8v
6zTTD6Az9H0daa2ydadaUw8FugRvF0ZGWx8n7dmxq+YZ+6Nzb4LOBnJWTTc1AJ1aQBZyAA8Co3Qi
3ImDPaq7sTbgM02KpcRrC3M4Ml0T//BDaAbDXgQhuWB21EKjCKsEJStFK+PeAGVAGm8YNE99jI7Q
56MjfyReZAS/Jbvh6SchFdXvsh/dm0GnH7YiOYFA6brS3fTKTVt2nFBNUaiYKbEYZegnLxcSJ225
q1zK48DbbW8bZLTPaEEc71j37ehsaczIfuXWk74dEkU9udWklKsONVB0BFxlx0fPBfzsq/jKf+Zo
hK+9KctyyvxYMSrN/UgEyNgaFycys+qdYKRm9NhYytxzBTPqgEcch2CnNfQF/KqylG6dGFP/a0BH
8KRklnRQUVu62JPhTkLEv81ukxgzjI6cYshWozez+EFqVUUt4fbiUSukZ+IcLclRDApyKoJ8mtJ1
3jbyynLx3mQ/n9u0vmAIs3GYyQlLb1hI5Esty7J/lIXWSeCceJhWCfLHYlXJSZobR0v7315SQRmu
3Va9DT1JcuWEKLLbD9pUNisA1sjJr9yL5ZIy3wsSzxAkUF3C27dYUgaU0Si8ZPXoiD6/Dacu2Fum
E07zJ3f8190Mg0F0fwcxsRWlR3S+rDRdZLcB0rlH6OrGryDo3FczNGS4hhwskYk5yJeuvB/LdZoh
5xxEtmtzLZtPxPmQrSEodDl196jkxrRqvKJ+4lSgblvQT68Ny2d5ytAMyystp/mLc/a42edTXuEL
yCaWF2CxU8xbEGZlbyrfDVxs7U4XtnNndG77ojkJfSBMgajOg4KwWdzy5bWH+p4cdT48E5uWBTZS
qj8XHv0mQMjmjb3zHeU8qjBrcLPhZUpC8sCsxnbEY2t4xcnNpcWUK4NH9rqKtR/HCH27bor0Zw6a
zdtJgibcHTqy9sEdExS5qd5q7WYye71A/yPNYs3BXQfvNzSFvZrazm32ZlAPivRNgeJg2EX0S6j9
BOi3FV9LNdmth8pxXSRtqvfojnNJbAqKhu5CSGSoYvYRzt6SmUCtsau7jQxJVNsBPVXE7TBEnrzT
SFV6G/Lcrd5kMo7mA1HVTvXVQtTGuH0z95h9tUzD5tYOAOT9/sfVg/nLIZVjFExySu6LGRWrnVO7
U+h9R2WI5tBBWvy9GYr8VOlxZW+8holy5SW9mMSkAdCWYDrhSp2pkeeTmIZMiTCxLh+HAvmbLwAm
3YmxyLpNHtp437XAGNRvWkh+0Pbzi/1wZN5VWlHwPS4EZwg+SY8N+uKR77LkTalUXxV6d+cUmvql
SEZI+hlZiP94vRafJ/rlvD+A6OYP3Pn1BlGilsZQKo9dajemjyGq+on7qyk3wWiC87LG4KFGtKVc
WaWXi+H7uDQW5/IlSix7sRhGTQ8mdyjCJ8UKqkdVlojrmt79GvfRNev1BY3rf8ei8sQngWP5ktc/
Ss2tak1RHpsBf7toRfWzD9R8o8S6tqq0moC/3CVZa0WgFAnsnA3sg7Ac4pg+f8LLlWr+Hbplcg6h
7s8XcXHNqTkqTgKI73HsB9fYT2Ru/MjavNiUlUQvbLZ0X1ZF2E36TR7zIbryqD+4DyyVUMJnRC1y
HnX+fX8VM4eJQLJeG5KnjmVmNeTzscSKpm2XoFhFqr+BIUO2jy2sPxyGix20D3llkl/egvknzPxD
Jhs0wsVP6IyalCMvT5/M1KrWBG/JL3mGUgHKBx/CtFcC6et22q6RQ/b7z2//xcaAhiNHX248FSgW
y6VMAEq5g2xRpE91mKk7tZXqTZl1wTYasoYcDg8zS56V24FVadVbIt50Wk3capbiHwQqfmU2XL4B
c7eALyZHRaQjy5NUSnaoK4BbP4XgJk+KVjo7c7C0bRTkzePnV/7RXWfuc3iy2YNR6Tl/8ATOpXGg
xdnTMAE3B5ufv7SOKcFtNumO7tv0Ai0TZrXIrkIWlqvafM9xL7B4z+oFqivnQ8PQnHMHvfTJnWxK
fo2XPKhRNzOhc+s4tV79HCiad2WWzX/0728ygyLEgdjkkC9D73SxJRiGPOuU1sqeHKENnG7KJoaH
jcQU8DKKmVWvzweMXmRxDD2qzb5r5qBdq3l+8HznQgCCUAQ6c+/g/MoVDTV/E5f5k4hw82V5nd45
I/FtYlLCK1Ppg5uM1Ayu8lxkdWionw+FgTAcYnwTT03aVzvSklBdpqiPwHSlRfTNjib2Re4AIebz
efXRfeZb5bKoEBhy0W5LJxv/j2vlT2UQ9P/lweBtNBOlskyT6oBBWz9VFLJeQkTNt8g6rj3mjy4b
3gSdoFnDwfw6v2zufqjUws6ezI4AwxOcBpfjK//TYRqoI6wjjrXrWhWJfWUl/ei6XbhTkGS1uZy9
XMh7kt86IyqetMjCq6M1nr1xGlntytpub8GAuC/gT8vQJ8zPW6ta8f3z+76sGczzm8PEXF9C+Gm8
F6H/Wsg5wyUpL1Dx5Iyaoq5kWQzhmgzatwChfbYpJ1zIV6bYB7OZHT1SP4PWKh24RRFGJo1LsPlU
Pnl6+CssKqUitTWb7msavuPm88v7eCzKIfMizXq1WDNaTzoDPNzySRma8nFi89H4gSfKFQGE5eHz
sS6OzJSXQKM4LBMURDgvLjZAUe+WkRMbyXOlzAEgpWxoTcdSRBthoZ70yziT9xDSlS9Dz65lx1bZ
OjqI2JIVMzO5lsR9+ZGefw/dVIRlqNYRGJ9Pat2Kxr4RUfw8Bvh3D1Up+2CHz5sqjWcS4EAIcRsP
Gy+tYr5NgwCk3oQDvzymMncN93gx0RGgzGgk0DUwzWkxn/+YUY0Dt9eNkDJHIl7HvHRuIlkFwa5L
BsTsolXrdlc0VWOtOltPkkMB6/fKbPjwN1CZBujJ1gG95vlvMMasT7Qsj5+b1prWkndir5AO9zNN
+59SnZzH2MjxsRZBNK3COo2ufEsuFhluwYy449s5ayyXHaVSVrK08Ks9F2robFju68RHltWseyG8
F61T6huMMPGVlfVyr8KwVHfZrGD0JbNqsaSXdZ9ObdIoTzipyNAZaTqtgBmnuwy4+iPgDwezeg27
P1IFadtlshdjOnxD/yTvJBPzSl37o4eARGduG/CLLtR5A0ePppic8NkY0HL7ZJ9r62EsJxUpeKL6
Rj46N2GQNvtydMs169F0ZRZcbGG4H3OfZG5Zeax9iyVXs+a+vz1h7Lbj8HshUny1qCFvMsfMHm2F
MKt1HNfZ6zCl8unzJeJitWVoMrcoJNG9pC+/eAkmfZzI6GMGaENb7pHOtjyJmrJRDWPYIqFj9/l4
H8w4Gm6zvhQTyXxkWEz4KdZ6zVbiZ3Zz8qFTM0ElUVdXdmyp68kKzPsoZDZ8PugHF4mRAUDUXNzE
Pz+vyX99UlI3hUsg9eTZw7p9h+2AZaXWbAAV7V0zKf9IVeJVhlc0o5HZtAAzWPafR04pdksB8Bmb
votDVJlWOvUFGtERbkk7VPMtOUDelVLRxYeFUU2a3rzFHnLhZa1dqSQymMFNnwuyUrEdR0hZu0nd
aYDnrhXgPnqKHq4MdHX0EdB5nt9Qs2tZUvNKeeqdOIOBpXcP4KgBOkyJs297K+WADbP786f4wVtC
XdHVaIggf7ooRk2RrRhqnytPSqcAPg69JH02ZOGsQ/IN19QJjX5VFKV+chLbufKGfvAlnVUrRBwA
caQMvaT6oyhT9cSyg6ewlCmZ2W5vkt6dNXqEWV8L/rM5bqyjDIAGfuegEKuqzF0Krgg+/FRk8spr
dPGw51ogM5oN8fsxa/EAIvakYyWM6Amkg3qwR8tN/Ph/ODuz3bh1pl1fkQDNw6l67rbjJHbaSU6E
JF+W5omadfX7kfeJWzJayA/kIFgBFpsUWSxWvUPVyvY2qVuzWkkJF+dnGo19xWNn2tfzm9JTy77G
iSK4Nn4c/h0tr8JNoGy7FJa0+Rszg3rNS25txFlGJhBgjiFjB1dbCp2d16byofTic5MBiEXEYXCe
7++tj8aD3MCjleIBhezp399FCDmNCoDCenANy+KXLzXDvq2t+KWKfFjPBb5P/z7c1Gc0DACi9P1m
AYkGdRRRWIyucl2FX9GUSc+p5Yu9hLuAvSHRtaPT/RGXG4anqkJfB1cN9q82GxHzuo6CWxFdTblB
OMhpFdWNZMowbZGiuXB/sEV4AJ7CI3ViS4B754a/XU0s0qk+pnJ0tSNinRRB3zhjsVYX216gfby1
LQ8caoBtwv7+wMvPyMBTT5WHOaFiDnJSBjU2KtMIr0Ffo7ExFE4ibSU9jJVdG1nVtw5ZnmJlZRdh
aZosHp2ohnNAgDHcTlYGRjLaWEde67rOv3lhU0C9HhznkyX19os3JsP/PE3gKqcnQbwmW7bMqKm4
0T1G0HqCOoF+uB09r8NQx0k2vpLceD9TYSOIkAaaf5BSz/gNYRNnFArp6mfNCtDirIaq34HALf85
HvEzTJqIU2IPSnV2fvBTbdKmsqIrLaix3YnIiP2dHHcD7TjJWnkhLvK1ac7kq1MGaYHrm+1lwWVa
OYUUX7kPYJA7WV/91lgJlHUGtdzoWqjqbq7Vxc8s8z06AnERX/95o/EuJ2OfpOKAiM4+Or54ox2P
1LcitWnUL8VYBIfYpwu0QeDG38tjkij/mqVOtVXuIOAAHCz+dvulFfoXvaQZ8XUsG1FtS9+h/2ra
Rf4sSXV+tEXl/PEHwI2HqNH8muvAC1ZAVR8cLzrrKvgWpg7CcXbrJIgDoQAsJdfS493qFoqVPOaZ
nL/U0Nj1vRl3+f7+Ok8P1JtiF5O2p4ciQBAKA3N4RIzuOthxL7mmehRVuyhr1eFYNnr6f/ieaPDT
IuBxCsd4dt8ALjHyyu7Tq9Cr5gVvTMXFotp+kKU4Po4qJsb35/VBhKSPyyMI/hH5/jxCQuVqDaHa
6RUXvax3jdpOTwp+GZtEaNanTm+kV7bxGu7s41F12i+w/iFyTwfr3S3XyFpr91gWXytTEZBP9Kj6
hJAE1n2JMCIE05ToiT7qWvNn+d7TIVADv4VeMrmozPshpdKjNOdF6dWE0+X/ij29SPB3VzHO6iTN
fyZbFvpWJnNpfsuN3o10+EQmNp7SNiekQOpxJ5VdtPbu++BOBIQ84Yx4fPHGnL1F0LFQfJgW6VXR
yiDYFb1quQAX7PaCToXoN/c/+QejoSQPZ5bPbkNSmIWMXAdZ0hTs3DyomvILbGqY1ZSQrfh/hqfq
4cq19NFw1Dco5GENx6rPhqPBJ3JZAGA06xqTSEnjGbnxZKP6T8JM6cf9uX1wTIEucUaBTem4ds02
VlfFRm/gOkqt1EwdgA9KjAxD2GvGyrn5cFbapE4Js0wld7rdwRhP5hHRL78ORVz8UBzJchFQoeef
K+3KLTMt0Cz0mFO7EnwBBVhutduhoLkDjDZFdjXtsUHqUCnbyximyjEZkSHMOEIvyD9grj5qzQpX
54M4y11K55DHOVYIc4edTE1x4tCG7CqXKbI7uik4ALFnHarRD58blPFX9uYHgYGADoZ56lcCm51+
0LvA0A+AcbWEoqQl++pXFNGTbcVLE3JHEj8GXlH6O/p//6opywVOBZ0u6QQn5PU651godVmHg1YW
RMGh3KDlE+4KLc632lCFrgnd+nB/my7W9Y0JSVaqYeaH0Ois2IFNckVZKVGuOo3uCzI2FVAdHRyB
m/Qyvhthraz1ZxcbliGJLuQKNsUVcHC3KyvpNrQ9tJKuPnT+fZAM1VMc1GjmYHdTrBUeltkgK0oT
DBQqwi1Y0E2/5t13TLQ6t0DFqddIGapnKyu7z3YHhWefpgCq4GEVRnlsFSXao3uTIN1YWiewD2tc
g8V2mvrAxAKqfKRI9FBuf4ZGmxeJWkW7IsMpH51R718R6NNcQmuGqqtxQFYzWlOeXyC+p+00pWPQ
ChUYGPosnGf4ztGC0tUriofJaxS0sLAg3n5uhkqNgZb05W+519BOlevxNStEtO19C1FNdGc33lia
tTuIoP/7r1uOu49kjf7RVPOaQxDyOK5kuTG0q5Ql4e+2ChMP/aXOUXckdH56FNgQNtv7Yy73HGPS
xoDWA1aO7PR2+WsKElHem9oVVzjrV4SQ7Keyi/stNjVrPliLwM+aU7Wk7Q7SE3DUbMOpbTRON6h+
bftOrze172fJVnTSGqXjox1FcVYmJJKhAUK+nZJvN7JeDr6BhGdSPACj0H/6LbpWla9U/zMQqErc
RtPWroBlvCBA0cnHMYjqLI3e21FNacC1m190rRs5xl3NaGOPvFpg8q1X1ve+cXDf/PdvRwMfOy0g
89oCFYSgFK0aX2jXLCz0B8m39PKQ4BKwKfPWXiP3Lb8eXSEmRppAcCJu3M4vR29aSuNIu4pQU6VP
Fqqh2q4WlWz+uT+rxV3KyxAwDF+QdhTwzdnngx8E/Gc0EPLWZFjfej3VHLAhkb8GxLJ9ZiOzs+20
MTjAC7aS3f3Rl5uH0SctAywTuePmUjJURossaEzjWoQKIkVSkRxFV5bHPBvFFmZWLuEbMJT7+6Mu
N8/NqHOLuiQuwyRRJUaVh/Y5GJ3slDe6Dg9GNf6LymE83B/vozVmj1INAJC61OwRtRJ16OyaNBbH
ZJfYarCjXBq6pelXjwqiw5vIgwWPWFnzf5gpc6UAAg0W1uYs3Eetj/JbM5pXXzbQik50OcSyeqzE
Lnea6msw+Oi23Z/sR4s7de+oR5LfItRyu3OhjyMILBLzWiaxfnQc3dvh+AftAYCkCdo3Nsvf90f8
aBPRSAV+TBYPpn12VqQBwGWMmOS1Lkz7tRW9imt5iFAcjtNqbewUXDAAXFTQt8OVyX48NMPycoK8
N68w9cyoNAbduMJ+CJD18wQqu9gZ7QSK+Bi88819OBFrMiBTdLtJgCGUTCUlXg8Qxxcy6fEw2FmE
BPBrW/ry0ZB7swe0l/+1aRvWbpKkBk/WztqaSua7qWP+635+Y31Q6CH8ohAwxyE0bS2bfS8Vr03o
q+6gV/WrEirNjv/mbQqkEr4pYtAuViqClZEX683I9KiomMF5niAYt5tLy3sDW9eufI1wOMbpE7fR
smvzg9aF4UkfC/8cpolYubQ/WG1wY0Ct8PgEOKxNO/5d6lYWhY3qSSVeAwFHSuR++WB4ERZoWNnv
0B1UdtgvFDsErMuveldLK2d4mTqCEJg6oJO+DW4q8+UuMt9wslgTr+bYqI1bW5Lz1wRjPD7J2jDq
B4tkCYFv05AqUpcwy46SUiPHFKOLvRKvp9vgduPRlUaDdOo6aMqiGF/0sc4HiKtXGGpIdPujhizy
EP6KFHxQ/vFUM2vqEoiEgGOiV6fervqYIGtdo0ryqsLX3I75JKdpOmIbIsV5qpviE7lPsSIZ8FaF
ns9vaqhAxqMMsPDm8UXk0ELRxWsSBYWz8Umln4fOapQdkrDVQ6KX+oiRkXBid4wxjQDmU00FvSDU
e1fvpahCgjeh+0KohcSDiqGPpHskWZ+1wJC8fYxD1zmrK0yP4qYxFLfAuS7eyHqEKCt026be2CC2
rE2Qx+NzUonoy/1VXURnVhX6PK06WHw0CWexEiAq8FfLr19Rx7aw5J78n3q6ZuMoqp1sF/9eBZ8G
nNgHEw+D8v90ot8dHgBajvCMtn41GlV/LSrarFwB0t63ZOlMZbQuN21TRjslGjOssW2tydwEef/7
017GDTqwdHVAn/Lqoz59+yvatvLyXi6aV8BhwRO/9EeThP6h1ft0JzdCPXq1uoaOW9z6aEHQ7Z2i
NKoBUPNux+z9iGS515vXpEQEYZMT0EHLGEJzm0HWUZNP7YOmokTrUnr6fn++b5je2Uam6MOLiz8o
fM5THISFK6qpbfJKHT741sVyerR70VibEm/o3i3Katgje4+me50G3UOvOOJnUCvBf5Io2vbUVEoD
W7GV8v91iGg8Rci47Rsjz4+ww31XKz4H+V6WVOcYwaY8hA3w9ZWrdRl1J7jZpDGBzIVGU/l2+TBe
bQXifskrXmnRjxrq3UONFLzq6nmMMFGiJFuloYXSW0nglqOmnu4v4QcnBTYP3SMkmgDHvwm1vtu4
Tu1VuS/n6Wtha8HnspODT4GE5Dfiuo4L1dpaqSy95WKzTwZEj3c5lUEMfea5cJPECVpiSvYKXEA8
VKoVH1Eaat3QxIsRQVU9f8JDOngpVSttXK8dZGmT2UbwJYYs/ClRrep5GEXfuF2kQ/IerfJKT2Lc
widwtolh1lsQoNIXusNx4+ZV0sSbHl+/o0BO81mDl7exhtHM4ORzy4VpqT/EccB76v6yvkWY+TRp
dLKioOwQuJ0dxV5ykPUv1PTVsaoc6UQk0VFnMUWeubVRdT9BhTlImsTIk9OR1Pwdpg9xcerNMNP2
KGLZ9SZti/B3NRbSd2cMdLGHDojMbF9Q+ZggQUPoJhyzM8CkErScGmBMriarHqRzMSlAtqjZoNML
moTbgkzsdoeWTt2IHAsLkp9QiJ2uRtrGKvB42KjUjo+D5eTDFsq+8YmmTYQODF2ZU6r53gu+LsOX
qtO7X5pMm3CLo0ISb6N0NPeqLCWbMkj/u7/ss9PEvoIIRzvjTS4V2Zhpt7/bzTLCN7VT6t4ZeEi5
B6KgbJH3zHehpkE7q0pr29pOBoaXDC5qwaDfH352mN6Gp+JB+VIBPcrr+Xb4yEsqqBaOc1a1ODvk
GSpjsZJS97DtgIw9cFbGm8XeabwJ6jM11Cm1oDZ2Ox4CArKgLBJcel9Kf2ixqm8GyIZY0zdVuvHA
rf3qVG886FKb+Cvp4uyu+f9jT+q0YFLIFrVZ4sKmk7D0ZGyM54F+iKA8o7NN+9Eqxu91B3y2D0T/
+s8LTD8f8uGbHg/optsJQ4+L7CER4SX0kEFxQ4xzyEXLcnTrPo3dCBOHtYfePC+dJgrkhM4CNRgq
TPPSNMISKr6lWMF6cRvsqiLwTl0Z1581K6y3Zm/ylscWZ9PEXqZsRE3vyGoIRfcn/sGXnrRoOX+8
OakgzDZ21KAhUSGJftECX3t1EIN/kvI+vYACwgWJPL0/O7wYOIcYbN4f+q0v9C6UvS3AVDKhU0iB
bSEvApCsUkatji4BkvXJMcZmoEdyX0fYJMMg8JtIMA1y9UH0WBAU43gqhoDzFfsS7gx11/7hoawO
+2bAwgdbOHyt0848FrRxLkhkR7/A9azVoZebE4YCbadJb4K/zPeJUMaYMy6Li5KoSfsUIQceuVhW
oICP+1BxEJbjVV9TtECq4/3VWo4MOowmLrgayFAQ7G53KPx5oDNxnly0XM72oszSCEeOBukPK4zq
Q5WXSXuOdEEx+v7Ac4AYnwlpLjoZvCQm9SZrqrW9i311jA2HrzIycn9IweYdFXawtIWK2Jnvy/iX
WOlvv4+xO6C9Q3tDqOamoUD9P6X105Unxoe/htIleRmM3AnlfPtrKqs3Oh2a9CW10dVzEYcYzyBi
ktw1GvRb6N/79WWIBWpElVL+jKwgarfoEmI6o+BZcH9tFqcHhRP+kApSlSZRn66Nd0sj9UMSOGrt
P4QttBU1GaMTb2raATruA24bF/1RrS1sCMBsrIToxZVACkD1hzuUUoZizfO7clQACyAveLbiPP2u
NsLbS3S6djxQ2gtWRWvWnYupsvGB8k5FC/ovC/KCEpT+mGlDfO6CMt8EXWc8GWWuPI78RraA6R21
rn710jpY++KLnc/Ik1eiAqiWADXndk6ZSyV0JzlXPZLzu3iwedZpRjP0+BWhTzcqucxbLM7wdbeD
Pgu27TBkwd7KcDQcZIGbhjk0g7ODZpM5QFd7eTzEY5Pre27vZGIpYMWxFt4/+tWApgClwfiY3m+3
W6MYPUtk0picB6ccTADfnWp+xW/HlqcwZlV/UuIWcglJtKrZ8tHQENQ4JLyfwLPMEqtiHGIvr/0E
zbFU/sS3ScONBl7zm0R/O9pgmfafLwdr9I/lyeQ7AQymnzARYY35sKmHxZywBwB/sjxortbF+cEe
suhrkHdZh4GFWRxMYZGvGbVqf4rTFvo8NrDmH1Nw990/mR/+GnJLcKSwnOioz/JkQ0UmfCKvnetK
ChBqnAxL2ybRXnSJa9lF1VoN94rvjFfAXBHPoq6oog2GQmP0RM94zYH+o+MDmu6N3Y/Q1QKRUXRN
K6dyeq7T7m9oVu1u8k1Go8jTaL8A1nAtFdtmOVDrbiWATzO9uWYhmYEAJZ2ilQWEcLYSCcrRsrD0
/CwF9EjNQMkHlwT7t84D7dv9Vf9oKIpONIV5tcMfnOVuSTnWbRjjAtkNyvBSlf41GkTzqHmmt5I8
fDgShRhqelP2MFe2NwaztKXML86+JKv70fStE1qR2DGnhd/F+/vTetNAmC8hrFcSYmhj+ApPX/dd
nC89/kFlP58lfA9PmpYgg5QlVfgFPYA8f6kgPP0YOkOyn5vWrL9pkpZ3rowc6cHhPQNls6gV/7tU
0zC+6DQwVMzzIjy9Q0eUfzuztb7BS4uVfaRUmvx8/8d/sPMIQXwSWhgTLUG7/e0OOg6YpSnFGR8y
2EiRlXb9CV1C/1MnCUXZKK2WPqOrpBfUIlO7W3mXf/ChYNrRMeeewmZ6LgYA12qkQxUX57pMo6cm
SM3P1Vh1PxS5047/OlMGUigZ8SicPsgsNZBy0erVkLVnimPKNq7RsJcyyTjxQk8eJckMHumPf2tU
f62HO8Xym+0B1IpAQ37GA413yyzWl1krW54f1md8RcOHtLEQpZ5q4StLuYjrNE5RsaEhxfXL9Gbz
q+3QDFVZNOfRSpRdX2OolvliPODhK21qIapj75ev99d08fCdxEFARZL2QcwEf3G7e0yq1VZhGsVZ
qLDKNnadlLs8NPUXucfHw8VPzPqcF8IIXc/zyYVjkdT/u/8TPpg2OQfzpfA6EZJnb7Mql8ZAhYx8
AtNgnXK/wwBTUcfxEtkdcpM5lQU3abI13vnyoyKTBZ6Q+3OqVMwVS+UsjoyOBPecY3AWuEorxV+0
ulp77i4vqgkhRA45qd5QCJlfm1JYgKvG2+kcOEhsfsPlEj+lEeBrfhWjo/TuEEahHrqd44cnv9Kk
Zk/3IHux8THK62PRYBvx9f6KLz861IsJ44KiBtKfbz/5XbgTsBBavKrac9LQGaMHWGIupcf9iSCT
aZA6+/ivF3ndDtnN4qTVVAbu/4Dl2vMDJmwsAQuakT5tiXc/QGrCTG2MpDsrsq/9TxskrXGlRB//
+UDRYiU1mFoyEMXmEJbE7MRQFVZ7bidXw0RLrjQs7J1a9sUDJP/u2HFtriYmU8C9jRaTnAQ1K9IA
g7g8O1JhUWMCaKr9eWDTfkaLvCg2fAy5cZUyxygYjkb3Elo17RENlybyRWXyckM5edgiKuarbs+r
JPxkhFIA+YAKILW7pMfd0ugiMr24qqxtqvSevMmC2MatDpOmxsVKT9fJwirMXyxLQOjHbDWf9CSU
Sz25BOKv0ttt6gajlzyh6hEUz7EN3J8++wDRy2rr5sV3oFC7IZl18Rz6kdBh3oLTf9HNXGqeOE/2
MQuHWPmpCJ7Cf8dWqSiTShryTU3YdubDxIVXXNGbwnRbhR439dkAUY8kb2o2mZTXr2iKFVecD53i
XBq59osaSjXkbpqVg+pCrFayLYpCprEpSnTVwUs1yaHoizp7JQWV/mZKNjrHyRggwBy5N3IXwQb5
tWrT/r8g750HTJo722Xv1fYWM7/RObRAc+2Nbyjtg9OHqnApH4hvNJXil7ilO45xFkRm12gr6Fie
I+L+kOPb9IIZIHYOQUexF/vNvqGKgzBu8DqqvacCVtej/m8cYQVIa5dmwgbbG7y5dURxfyWV0Ukb
W1ia9GjaSfscdZlW/gA/1X72wiDzttRkC9VtrdEfnwqYhJiVqsLqPqvQSSWXnkn47PHcije+6SXx
Ti+L0j7hL40YfxmlSHZXYRdQSTHCVPzHIqVkfaBFsk0T2ZP7YWrZP70kafKVzGxe14X+SNSYmGyk
G9Qr5tFjVNveJNUUZ1vr5Cs+mDj64mRpO26UVtp3VUnkYSNFGGg+gszsVW+DaN+0wYpGfkoMxy83
wqsnSZME9eN9WjP7UxSMCPu5Ji+acts5WjFu74ecOZT77WfT2QJyQZ2D7GF2zcR26NMTCKuzhTDq
1sRbqHVTNcqPedA0sF+s/itPzxxZX5F+qtD4h8+sKuc6FvZPqAPjGpB+kTixjPg7oBI5yfwglngb
A/Goz9JaNcW5Qb4ahItOaWWQOvQ3fWVYyZyWtUg+FBGQsivDwcGYpRa0jyKy0Kw6c7z5UFw/ODvm
OsQLkGvt51TJPBxgKDtbSZ5+Dfoy2HsJIOOVvfPBnBGOAuRI4AepMMeDOLwbm9ar0ECvBhNdFdE+
pqIKd4mWKytDTTO6icJTuZOSApUb3hALnQ+VmhEZR6efU6GWX5I4S+kg+wORIcmDUtm0RVB8v7/F
FokMTVRqNpMQAyU10rjbL5oUmVV3pVqedQQovmApm5+gkkmPap6OfyXJ9yliFPHavp7+rzcTNfVJ
kJwUnBwDmcHZp43aTM0cLH0vAU6EvhvhBvkTOnJbHkYTdQDMhzBRNkKjEhsoBcNvNCOaYDuMtRR+
jwZPXrlzF+tuIrBK34omCqcXcv7tIoxJXZFUWcalAv1wGsEL7utEl7aK2kgbtW/XGHuL58+kl0v1
aAJhQ7OZ8x/H1gT8JwL9IlrD2HEfdH+iRBXKfkSCPt/JdhV98QPUMx+x80SI8h8/+TQ6TRRQL1x+
UNluZ6sPVdArtqdfPIND3CAIi1+M6C7CMCqfS89OP+tOLsn7+8N+sMhgpHmTULBjl88Bw0bZa3bb
2Oolp4u2ge4TimtCovgnCfxMvkYmusz3R1ykjCavHwDvClnsG9TndqJDgPuH5HjKxQoH9WoXBvaR
o6IeqsHS/qC57+CJgd3tIQbGfNBplhUrDK4PvjO8bZUARtxAZmV2uHyYGvTmNOUioC1+T/tGe5Yo
7m2REpeOcdrLp8T0y0dsnoBM3J/7ImqROvJ9aR1RGqWnOf20d9mq2tQp1RdHucRDPVQufg7jiyqc
XHZ9qpQruJ7lPMlTdQof03BoQ81SY72F/TZ2snIphee/GrlJrMKRVvPdwevHH9S49U2R+r6ARp75
a55Wy4tiSpPfDT+bK2p0XY5gj3IhVEzFbinfxWj1qG5Ahr3NiKpHKOzZ33JM5GecCNTu1Kt9tPKx
P1pxOLDIGQNjph8z/fu7FR9SnCqynhXvGw9MRtzbWB6rIPIBBljhyuf9YMVpNFD9Nt/ewHP9Nz81
U9ksTfUSYIutXRrZzrkjUv9EL9IMt72q1388KR7Dx8TLmzXDmeVRBqRI1Q4fSp4qS6/OKBhyTBPM
izR6Qtr4ah8P26EJhyersMItUABjRfL7wxEnPCjURHiZ876kbXSNk1M6vWhZWuwS3JoqV5Yz5Uvh
CHOH/6F6/Ofzw/OeChM38oTrn31NvVE8GZ1861IqaEdoY6eluxRWkLwzsrpcGeyDrwm1lZYjNNup
ODw7P6YkG1hzWeolRhHhqddi8zmy6SGp7Vi6sZx1CI8ZcYhPtWetPP0Wu3aSRoIvgzYMlmngP293
bdfqtSrSEUXT3NervRz3MnUiMDy1a2ljJu/uL+viO1L4ZsdyJCcLuAU3UdbjhtRGLplpXGzxdAlP
CBzGlxAK1ilBxfFfVxa+AGEQ2BRqM7CfZtMzRYQqbhWLi4H/874oOZkYTNabACTBTslj5TWWgvCb
krTal/szXS7sRIxntlOTEsjALKdwWsloDXUQlzqq1S+yOWpPMfD/TVRaRrFSTV8kccwS1K4BdY4v
CFfv9iMGKZHdCXVxoftmnwy/js+C23xjlC0wQIW3oKtG5VoF+oNvCX+N/cOI4HfnRVycptM083u8
0tLa8DdVF0ovojSc5zZIjR0Clc1K0FsGelCqICJonUzoMXV+KMcgtE0JIOxF8vTka6mFnvhjypGl
8JgzM6p8rhnq0dUzJlXCFDzvicvKCxzXtsN8VRd5+YU1irpUonilQDabV1h1NeFoBfZwEWpuYcQ6
wRT84Q9p21q8XdbjEENBbpJSMnGX19BsG+d12gTCUsaLTw0hPamjyeO8lb3yoHYZhd2sp0i+7TVk
pUqU9MSLPJLOhK6R68MApDcqom/3t/c04k0Gzy+CvI3CBdQyAuW0OO9uuwKLcD3ww/FS9LVvY/2g
VMnGC3kiXUYjRWgYvxE73PhBFtaHjJe3/XL/Byz3PO6ORC0g4+BQF1yoIbUHn95Zf9FF7F/7CWS6
oQOTmMexRJFgH2KJ0/2E6q2tFhOmjtG7uXPpoekLZI2X2lszT7udOwGrNngv+E8N0vrjJbH4BNYl
birwBa6U6SqSeWmX+/GvvsniZuf7Yx4h9JvEzrOC+l3jbAvDqAFpMDVLWYno883CJ5m0rSYRa5CO
qGfPIk8/DYEafvfk14OjV3gfSjwcATTXlXW0cwktZlnDapnKfO+bym70qO8m7lhaZX6S6qAGj07M
GNeO72zLsFpsGRIkIgZJw4Lh4I2ZgzSpo+A4KtrB7ahgV8cAgKTYChOd4nYwhkdDSQ2xL9oBW+X7
G2a5LgQpZPCmV/z0jJ+zWCqaqwrroj6UtlYcUj6DyWUAf+dPm1n+QcUsNNk7QxLHqZsoXVbgJBjJ
A0YUXr9BNG/V13l6aL3fRxPrgdcJ0kJch7ROZvsoS2LJC6RIe0iyNDziM14ObmD07dr1MH3w23Gg
/NIogSpOFOGWv92vSe0MZpWAbrUSqdfPemP1sYtslGVtkgyA2a5Ns9zcZOFYpy54UZDNZV/BP7j/
AWbxku/Pz5haF1Qc3mBttz+joa9darlkP8SGMUDJlfjRrigRUkJUBMmCleGW243h0MUB+w/Djwh9
O5yTGEhZ9Kb90Ohqv7fjQclPuuQVJycP4k2ZhP3WkhRzK1cIN67cVB+NjVQX7U2KObScp39/Fx3D
pkyLvk3sB4mXPlKGlK5oQ3mdeoJK5EvHiHef4wbhkD1P0K41XMwsNk4rDcwAePoElKSRMAWwd8PD
sY7agQfpg1QhjavD3dwSsYz9KOG+JIZBOlZBuJYOfDBnyKlYudDm5GqYKwMrBHwjlmvnged4VG4T
Lapzlz7SsDX1MLr4VVd98eFVfdFEp6grh/ujGfPaBX0F/o3oPFtwP6TbCZ8M/bfCK3ZW6yTHIfK0
R4wdX6ssaHdU0O39/f0878DD+3vDSpKOTE1/WDy3ywzSze/HcRge5djXou0Q6ZX9G3C+8pIbOgYj
vtE6qYsEX2u+ZHI8+N97UdCgpA8Tfk7txHg2vSZJvoIF1/tNYviDYblDb2X+a202nijcUR6VZuPI
xXAADzSuKdQvAgOFP/IJhDDf+OsL5kgwJoUugaVurEjBYrJQKuuFxqbSyBsrQnIObRbQzLRsvJ5W
EGZudS9vqgbu7wqgar55pkcklTc65URESIOzOyt3+hFNTEd7HGrLabao7YxY9OZK15p7SRq6Q1Fa
XXUcskZOf6LY7/Sr0WmKgu+j5ER3pq1HTkMeTUY3+5pIh2VeV5Xyg5OZdFQbOSx8hNXBrrlRU1rS
1vPH+BINsuyfqGoq30QHyZxWqFb5xrXLO8i/G8x2uuiT8DggWMVnuTVuEDZ1PA83nrBvjplXqtlT
WtLD3DCgWb0UfhCYu0QBVrqhvBJoX1KvG41D37f9d6NQmv5keY0sb6JKNO3BN9K83fl6oAWbWpX9
p4oEONjD1Kn5D4mD6pStjbCMUDFtVbmkfZXa21Y02fSgw3N4r6HMjoxTUPUvBe+xunBpt8XxVoIF
VmRuC8Gl2uldlyhfIO30J+E7fv+kaJUqdipCGfq2a8LG+hF14/giB8C6XCXAF/14/3TNTzQKkjCz
uRxJF6hVzsvueQFKEp2V4AGDCVnZG2pbPvmlJn2qvEHdGmla5kdSrbWa4exRA+R4KrxP2TbkZcLZ
bBdoo9+llVE4D7ZWjptciqtTlU1EtWzozS+xZiT/2F9gRNKhycVsqoWT4M+2fuag2YVmpPPQZIa9
9fBo+NLURrclHyvWpAUXORCDAdMF8cLkkJ2e91TinuZRJYrgEVDYqBxjIwTqBUlI1tyRxt9AxUrO
7W0ZDbVwySaSyLXqQY63oREEl+kUJysnf7ng/CJgQDRZpzWYn/zKs2kOQ1l+zGxh/B58JfnGA5ZG
dDVhOpXaWiu+z9OQtyUg7KEQQksN95zbqE0u1IcgkvzH3NDqi8qwexp+4dnsemPlVloMRQsHCjMs
+Ekyn37+7VBN0Hq8Qkz1QQD4+9SoYf8Jl9twU5cQLe8fl+VQlHOn1iafFsWGt07iuytftLaU27WC
hDg+irvBiZRooznCeSSODdLKYItojcgInQOgN3xxrvPpm74bTFbTUc3oblx8Ca8vPMSBwSt5dzaj
djyUbWEcFKnrN01rrJW15zcWD03qcQp9KlCsEzn8duR2EH4DqMm8JE5YSru6Kp1dW3uG6Q4mUcyV
ito54ROAC4Qe9D+cbLA+31/ot57rzT1BrYVGMhAQtA3Q9Zp91NKH7R53iuCpApdrU42a9dB3uIht
i9TTPg85mnRuOShFwAMLzauN36mptGchKZO7SJKY0ovSwG96xLBRIe9Pmk7eQAVTDWilBv1zN6tN
51rzlsa3E7DJ1fMdrbVWctT564MqKkATrBupGwFrmZdU+040RSmS5lEOLDPfJpXmJA9+OaTDr/sr
tjjhDIRSI5KwVP4mtOntNwN10VCfRRaBEkl9bipLeUIoUTl7YI/+a4S0BtT5YDzu8AmJTkCdgGKz
8dpKEQr2b49NO+abRPfSX1zI6uDGWvo5LXJz5aZaHD1QhKClJlwSlBkkA27Hq6TIaMlJ60d7REW7
Ck2PK9WMx188/5qX+2u5uBWnsbgVQfURwgjgt2MBhnEi9ErrR7kU6qMS9dLesSPvoviluq8ao/9P
DfphZacsBqUnDbsPvI+K4JH1Bq54d9w7y7c7J59kqq1xhGCM4LAJ8vSgNAUYO3A+eJzEefzz/lQX
+3MaleSUcibNf+pst1P1hlxNDaeWHwtlBFUoGeHwA6RhcLo/zOLrEStJ/SbeAtAGaie3wxQ0ynRs
tJRHS9h97qqZnl6IfOYXtbOU3f2xFjuTsWjtY/GFohrtm9nO1GXS6FAKlcc+1LMzZ0DdYx03no0Q
pUcMDrPien/AjyY3FQ5xFUNzHMbYbHJySDEsatXHAA1Pmbo+ErTyCNrqhLZZt7ZP3lKVm9DIu54L
j0yGBcL5dvo57zYKChbw3Acj/jR6vm5vI0GNeNs7UUPPV0FMYyxLzXGdyBDXvDDj76CAsEXA0978
f5ydV4/bSLqGfxEB5nBLSa0O7m63E2XfEOMZD8lizuHXn6d6L45FCSI8WGxjsbPYUhUrfOENll96
eIphO+DhZRZN3ScDuFK1y22YyiraLqNPsc1RfuCq5LQwTPGz/Ludcrbi3DjZ8IP4NMyLu6yvHNjn
WZ9/G9PR/dRMBqGwms9wAPxsTqoAYKyCq+LtdV6LDLBtICeyLSQdk9VeRzEhUlaAGiLt2U5ttfVI
lRp3wXCTnG0+REbsJk8WroWvFNwiSB9RZH4URqXXe2GS4tCobPP+EZWTSn9Ik8ml3iQsZ/LzPG3R
eEFb1MMMUtfTb+WI4GxxaGiljx/yDCGodjfjVdAgVZLoZf+pbFm+7wT8WrIP225SNm671WXwzpCV
cHPkfRCvo+tw/o0H/LWQOG+qwM405TSX+fCC7nq7M0AjHeKwTe8rK8w31ndd+f/fqBQVKGtCpqaK
dz7qpKcaoq9WGdC3yR4m8oD7wUj6JynC80E1iuVbSjUU91bVepyiLN8lcym+3/7IV2YuHxUoLECP
SBBXuxvSpVqqKAsEDbA6H11rBJZHN/tu9NX0Yhhzt+c5Cjcan6tQS05cIpy5dClhEbSvqliamZG7
10YbDKXdHEb66TCLy/khjvWv8dwvDxZu336Rz1tMSHk1/HaWGZgBURmAYgyBBoPU8xX3SkvttbYc
AxZ3fOhaI3rg9lIOU6X+lVduu3ENX85TMmtlK4WrHnr+ap7g37mVimkIvBGMq2PDfqkxWd+XTmzs
IyMTby1MvrfR67dqdeucSM6UXhIn16KmDy5pNVPIAFo2Jd0cVKE3PPZLnlMYND06dZn2VQ3V9K7K
0hw2Tk2YKRR33rcQp+4nRd9Kz1bX9f9+CUESOkvE8VCWztc8npY6L8duCsJp1n91BBz3ltGIoK1r
a3d7M6/D2PexIHbxoKtwSChWno+VDoliZ1Y7B94weZQekmVBQmBAVXmXLo4b+1kF1JHOWZF4fmJV
y89+0DQa0QNdjoe49OKvRFlevutDUb8aFcp4+6SaDOUxzcf8h2WhyewLXStMn0/aRbuxD62vtydx
bb2QxKNNL6vbVPXP5+C6c03dw5oC1pT23lwB/cBjfq6OSE42G/GIvGLODwQpB5c74cI7LGC1Q60I
Nq9t9FqQY1O80w1l2JOdRrOvzqr7FDexdixq9K+7VF8iSjHptJF5XJ5IyVmhpCxnK/vn57PNUIq2
4dvqwUhGAe3dLj/k+az6Y6Xa/yZJOXy6vbqX9x3jEbMjb8biwrI8H08Pm3qJaeEHSueGB9tJ813L
oAfUjL07JaqivRvj3XJ70KuTfG/XSyQekcT5oITteBCASQgq9BeOsMyzh7zPuxdr6apDwafdOAeX
W4jGtewhsotwBlp7a3Sdp2QLmhRBROPnBAuoa30j6rW3eRrQ8rk9uWtbiIYlwEdK1HT2VlsI0Q+j
KdLWCJyi0WJoEh7VtxE1ncbnDqZwXXbkjpE5ivqAT5HzMU8UZ8tM7uKzetSAiFSIUiRUYC3yTfOw
Qh7PsAOAGFrim1iyHGfwkbDcS3X2EVNAh8na1GG6uOAZFk9brN0QzsFLT37432LDXLHc0YK0ERQL
wH+bZJiWJNWZvRCKFTioPD45rT4fXeyS728v+8WeAmFKnw2fSLIzhHTlZ/ltaE60osTGYgVYS4gf
eNKKR28OnTez0ovDmOBj+B/GA06DEC11Eh6X8/HceXJnWRUKTGEWXKEO/RgAGCJ5cYcyPjb4tG/M
8PKb0muy6WlCxXI0uDvnI6IbBx+DsxpMijJ+LaoSvijGP3eK1tCJiYvhawMuTNk4O1dGRchHkiol
sY1Cwvmoab6MGbhcJZgT56sXR+Gu1LR+n8tkG+N241eudu0WdvjiwHIFk0PRRkYDhE6y/FG/fUw6
Axluw7oSQFDI/6o6mzfJqKuvw+A4X29/x8stK4eiLEvMR26/Btm5qWqSwYxKENqJ+lSNcXU0ptg8
NQbWk6Npkmh0AwkVmrZbQPsrWxb4EL1aqffK4KstVA5Vr01JHJ0MRHbnT2D+lb96T8nrX/q4FPoe
p92wOd6e7pUxaUVTpwQSLjGrq88510KyQJv4ZIqq/Nct5v5xmpz6DdqsahH9uFvOZFcHBLoBk++9
1L76lObkKaNX6fFpiqM89gcdVSs4M9+Rai58Rc2sjVNyZeugU0yRWWIWbdrh51sn6xojXyLDC+Yq
iVoCF7SMdkqPfayfm9w7G7f9teEwGEMd+R3at872BxuL5dlwQhqQRnqwarqIvqqH6r3ejFm98W5e
GQxYHWkCkZyFK+9qw1SpXRHOJdGpsnpY5UY8KJ+brJwmQDn1P3+8UWBgkopT1MMY1ZKVm9+OIBK2
faOJLD5lepl2uybKk+GxFYWj75ulECnOYilObv9hUIvQGCor9/j6MAqvyDBjdZSgYfTirYtbE9KX
26rNLsvmOLurckzt/vyG4wxKtAovkUw/z2cKVLCNcy+PT1iz01+jc6Cgc+L1ynERU109o333nOKC
tcFHuPyYOvj8d1Vt5O2QSzwfVsubhIQrT05uo+NvAzbS2pXNxIOizX++cRiLKwb8J5Uivur5WHqp
pfjc1ckpKmL9AXCrcQeMuX9GA6Hc2KOX510OBVRLZTDIq/Kf/7Zvms41Z6NqoHA0Y/6R7Tp/Rweh
ftT0tn3WZwa9vWWuLuNv462+njpWrlKrbnyqxDjWfukMc+dHui2Ue1cUW2Vg+f92lh/wxahSwgUm
yOEkrqKMRtG4oA1mV3mDOe/6yEV9LTezwofwWL4syFA8FagdffnjSUoEHnmrrOHTzz9fVK2OYtnP
TE7U+ZJ7Leu9E2A4SCSxUqYbZ/DKgpImkxM4FASkbsP5WJUN92uM9eTUM62vXmWAWggdSeAvM3Pj
6F0diw0JXEwK4649W2r2Q96MS3yac8P8gH+h8px1o74b53Yr57g2FMARmo/U1Ek7Vl8OLZQMGTcl
Pi3xlHPcUMFqUe4Z22jHBerEG6t45RhIFiIvLdEh4JHV9SnYlz3G5OLUwNz/aI/l1zG2FWgCvfYl
Gfv+0+0NchnFSLXF/x9Ozv63UzfbZWzBgo9PxbgAPgGMlt/l+jh6P9zWrl+9CPrJl3asoAGl/KDD
7dG3Jrs680rSU/BpI3Gyh2Qgc9UHP+TJ/6iMzYLjjJlvbJtr43FzyvNHYwsnkfPZFmEIf65fxMlr
3PEp9YTyOXKdAZPb2fqroWC8VbO5OiCMD7hcFH4Jws8HLDu9LHhBktMwe+FnddKL59KOql3nLtkD
ON1+g2Zy7XNSp4fwwplAb3F13j2zN+oBNNfJpAxp+C0UZvW5n+N6PBS9Xiz3Xl+rztOYTIvY0dXZ
UrG/Nl9UW6RmPmBzIH3n8x0Up4tCmtgntzJHWl4Vccbs1EGOM9U/rMZWvfna4QS4L+Gssum65spl
mZIYcRsmp6xqhk/ZKBV2DQBlDzbaT1va31cHw5bQgzUgQQmro0l3bYC3o8anUgnb/rXphvpBL6u5
epnAs22Udi8Lj6BhpUsF8QVxNz2h86XEdkYbQUWKU043I6RTiTjqbpoSC6SOt3Q+yhnZDxeky06P
x5b/Nh8Tv9e19MNEXe/h9kG98nxJRg/MJSC6XEqrqRdFkaFYVnFwtNK2Xo3Im2jNYDp+N4bsbLQm
+ji5pwgERuj2yGuWs4ytJO0V/AI9YqCwq/s37PLEyPouPYlCD8W+Drv5q2mHzc5uU8/0Te59/moz
Rck2KaugGOui3E+d5b3MSz88d3q1hfGWs1095hJ4ycGVwRE6++efxqhyB7JNKE5FbuXzbhAUbHyT
g328PfcrpwkDWwzC0DEDAbeuPUcT5HoLGN5JN6uJVFLFy2NZWoTaaFgtv/q6dd5uj3jl/qB5Q+sZ
8XFqeuuCl57yvGPhkZ+yKA+f5pkGGz7gC5oBob78k9Se8qkNtdZPUGnY8My9MlmJsHtPbGntXuQN
dlyk04IwsjEUp7pVu3mn2UmNo6xSoFpkb97NV74iukgUTBH8JV5Zf8VBHWirgQU96SLvx0NZwwL0
0W/AfOb2ol47yogaU5ogKgK2ts7Xe2FYDUpT+alJQv2ucejpze2i/yKRiR47s0jubcPodnQDTWsn
eysgBReBtpIyf934KfKF+33rAqLEpkFSMohoyJNWL+CoAdVUxazhTExszLkNtSOE44QSsWv5Vhaj
PDyMiMnfoRkR3afZYn6Zh83kfr3P5M/A6xyOBkghEmB51f4WdqCQEIE2LrQAhmB6NIAhfa/UPD6U
A8HVFMLZwc62dP9WC4/O8J+vgaRGUtH1oEDwfJwPXtnwByb0YoJcdcfc1/vKRVQKoaw7rxyaYWdk
S3evYt0cPtSZKD93PdrJfpIbwt3f/ikXfRbJrJO9HOoqCHUBjz7/KZM5q30qUjUoE2AUT2YO73cX
1mUujQWKOuLcKb0NksrW8y+NAefwsTe0WXsr01bBgwyUJfqWntI3+y5qmhCViqT/qZiDTVExs41p
3IH3DMedNi1G7o+5Hdd7urIF6cftqayPr5wJaZvMhjF75cU6n8lQzvpYz0ILSmHNx6ZBmOvYaYmb
PY6mAO5aLF3ibr3I62fpfVDOBlh225YaWueDJuHQR7HItYBT58WfLIRXp8PA85yjKe+VOHKIhC6X
X08FofvtCa+jAcYGewJmSVqBSLzb+dhl5iSUNnQ9wC1ei+7dUZn+rUGs5vjV51tyyhctbjkadWq6
ONRvLF6F89GMBa8Aox+NQLRL+TFWzXyvojhToBxdj/zHGFCuKT5pw2zGh2YaIR7pjb0Rk1w5tcDB
IRDwMsBsW+9WvMOmmuKSEaThvHiPqqbUe5wan7AcbZD3srxW+K3hlB9qz9kibFzZX3xosj3WG4zq
uhKBav7oZMtkBn0utGernUSzw1dH+TJ7iW3sUEesNg7n1RFJ+IBOkvVdFOqLTK8JWA0TVIHVePiM
iPiI23ZonsZ5Ed8p3tfe/e09dXWBmR1lXWp1qrY6RE2q0KhLQjMYxjGaj21UAdfqQG6afmgYyodu
8TJtP0xmeMrGZavXfW10UzZ8ASFR117r0dtxU5cmveXAy8chvnMzIPEP2uQMiMuXQ/jLrksn38dN
55S7Brx6vXGiZCS3eptoE3BS0ZGhWrFWGzFCBEaQRNSCHt7D9MVpjOyjqZfmzqy6LLoLpz75oXRD
3r90Tjx+bmEMbbE2rlwojGzxUkvwJlKo58cMPG5ZxY3H09A03THRavPVaWvnRZ1CLQZMpNAJQ8kn
27pMro5LVor9AK1bkBzn4/b5OM62kRlBOS/hJxfJeD9C/ePF0Ycw2YN4rv+KxgbBk9v77doWB9vA
UyihSUigng9bZeNACcM0gnmuhFL4Zt+n95qmgGBRaNzrH1NdCf9QB5jbEmMdSUGEfkWZY61IreZJ
0jUAxYKlNr03XWTFAaOm9qglTHjU2y3zr2vbWg4IvZCI4+KREKi3uA06qkETqs7Xviu8+KXQG73z
UzPvBnqa1jg+9BP1qrEeyo0789oSo5wG9l2iMi/eRb65olZDZwbCSHE68bJ5GPbIi0zDwdEVPdnN
YaL9l8sS1Ara+5LOiAD3+Xd1mrYfdFEYgUIPrkG2bJ5U32qTXuw6rTVf3VJs2ihfew/ZKpJNJ3Ht
lnE+puq1kjzDXtIRTGl2zYj9yp2G0Gi206K5a+/+fOtKqT3yY7p93Fjnw9Uj2P/JasygtqLls54p
PWdWET/aMWr7Q+ZY8Vat4dr1RBpOyZ10gb20CjaiED95zW7tAHB7+KRXfZnvy6l8rpvmpFQiO2ra
kLrUqxfdz8Ow2pjwlSvCoXj8fjdSulo72tCdxgfKKe2gnafJPipDaEfIXplj0BTT0txD7IaJYebJ
nG2MfGULw1OkToifHBiINVcS7jwvVebYwaiUxgGlLWOf56Xt3Xt6bv/L77CVP8wFuSIYkaYK9Egy
37X2sAVffVJrzQ5g9CMkGWtxc8DuZ7mfYLWflu5PXcbexyN+lEoXMBbW0AuBkHJp5qoTlPCljkOu
4SWpTJQ7Y89aEB+cEL+gufIfYmaK15RVQIfLNvlqR2kutX+04pygHg01OdSWkQ5IKnr/KiLqdb+y
EQK/fWqu7GHwghI6Q34PU2JVTJmNRWUXJU7QK2PU97tsEvHPqhd5vFeHPlTujGJulaNnLiWG2I2j
k3QU8xbl+MpVwb0HQ4JaEpXKdUkHBCtCFYlpB92sG8O92naYvecEti9djgzKRlhxbfvCygCkRAWJ
0tdqzvGIEUiZpU6wZOLj0o22r9QYcviWCD/1PdDjjfGuzQ68r9QvllzTdQ2l0dtpyoraCVxuXBhS
WtM95fUwJjsz6ra6WNduBS56RAcQL+SIrl5w6oNzH1HqDtpUWb7G+ZB0PrC3BC6gWKZ78KHtoYqg
Lm5Mcl08kScG72+JePsf5+D8+jX0CaVVM7QCLBbM0FeoFJl+4Q7TxjjXPh5IYsjapB1SPOl8HBxB
vdHMTStIszwyH8JuTGf0JCIvfFOSTDzMouo2zshFueZ9bqhfyeYgOceamGVXZjmmimsFQ1SHGInM
Ud6Rv8KIP9ix4la7uVyArht1lj16uZi/p16uIXzZxF39oUoVb96IIa5EMMTjJJkcW+oV68A4SicN
O+nICiBYap9zrRnQOCnU/r6qvMU59Ooi0B+KMnyxkPcUW2jQaxvaAMuNXA3IDwCO59+gTRQtbZvS
DDSjlwjjuc8c3wqLytoLAyH4jaD02nDgbCXuFLASf8+HoxnVcix7I0BszuzuDaOe6mMFV8t7NvN6
U8vp2uICjgDxBkkHfNtqOFHWlpMZvRWMThnBcC2n+6FZ1J9FnjtfLQ+FzzpUxJtTe8u/ty/ja3sb
aItLJwGZP3PNJu3csshDpXECpRfU3paWWpTjiR9AqhPAQ3m7IcR2eVdQo+EeRMeQ4jUgv9XClnWB
tnvMwhph+qWIxJA+afMypLulj9qfYei0PfH4Qqn5TyfKpmEDcV1QPb5Q5qlLY+ZrZ1aQe2a1F6kt
lv0YAbf7pI8klfcAb0p7I4S43EUk7rwy3E9SdWBtQIU062xXBaiIdknGY5nUie2nqWsdHV10W5TH
y9sQ0CZSeuho6KgtrVGTdR5ZbZsWdpDpVQMbmb4bf7VhS8jg2qSor/ByI1bCSKuTaEy5NJXM7ACB
Ftva6wUPzNfG65ZD1WPvc3/7s10pOnHeZemMm56W/jo+cUe3g6UJzgyt5K6ApsNzswvL0vJ2qAOj
wVkqmv7o1ZlVPrgOtUhfzHn3LRRdH9z+KZdHhbQYQDrqOSpp45pBU+st4rJRlJwKS01fo7ZLsFWp
sPnduz16wOa8dOHGabm8F2QmLj8n9GvQoavTkswgxcp8jE56aGlf5tjqwh0Bhv2l6UxgAFMhPhKB
l4hK58b+9myvfGYuPp49ej6SN7S6koy6tbPMtJVgAgH4ZCoQB/PUUT53QBSOt4e6trDk47SmuRMQ
qZCr8FshPoNBtBRTGp1QU2h8dAqij54I532/ZJ8pkltfbg935QqCVs4lBI0eMti69E6SoWKikipB
VsT4+aJfMc2HnA+eHMwWwmLkNzPwmMiZtu6DK0eUxjhBEiKjUi9LLsRvE237CM0xO4xPfVjN9l06
jJFz7JzE+g8LSoqEoifyH8DxVws6GBUvSmwlJw1f5KOZIIe/aHAOMnehxpFYCvXZ22t67RMSIdGv
ocVEErFKvBtiPk9MRnLqYN+Mdwk9y+LozY0V3wPBdZoHcrX67faY176jJByBpEBFhrL0+WrmaYi+
sjnHJ72D4Dwu6rTLFeTbrbLz3uzeag6tmW+5UF87FiA0oQ7yllAGXp1IZQGbrddudIqhc02+4CZ6
0BMjf2vBymw8WVfHImOgbwegECOH8wkKFKoUCh2gT7Ox/qimarUL0X7w9iV87GJjz1zbm5wJ3ki2
J+jT1RcsHNS/HCRATqne5X+pWlpGxy5L6mJ/+6tdmxTKWmBqaLSC4l0F0228NK2R5l6QJc5whw+M
E+6MrouMB2teEHf589HITCDj02PFx3o1Kzft+jnqNDfw7Mn6PC5J/W9Rzday0woij42pXVtCkMJI
DjAzh878+feqdCTtujHxAleo+d2c4iZ7l4VoDR1uT+raqyAbPhICwvZYB6eS+uCmfRYGFOWt/N6L
nOSZW9V9XrTJpcOWuMUANgPdrL+iyVObjeHlFzovkZO7gzlgk1CsuDgCqsoskf1UgnTx3NxXDGyZ
IIqWT2U7QLCcvPrO7NTkiHZ/2h7yoi2+3p7/tYNPRYYOMvg07mW5xX67RrUIo7ZQcIHHfRU+h3BC
nlMzEh8Ka8n2VoR/UNvkxsZhvBaIUHeTfQloXOjEyV/126hmoWHMG/J1qSQ26XNZNqHf4vNqHHEl
MPHGKsI8cn0EJnT9iXZO/hJaYWueCujMv24vwPt1uv4EVB0lwJGElID2/LdEVKuGyivDIM/wAvAb
lvse8mcVQizWukd18KJjpKUdDryzdVRAKea7yZi1Q0hTZ95lTp3ua6vYgq9f4GTkcwMFn9Yrqjj0
j1adfbpEmZ4sox2UTlKon5UJwBcdJGSBDlYWOd/tvhfZTkU9JqQg3MYTlspgyHyRGvMXQ08K3B5a
fHo2vt2VAyNVXXU63GBQiaPOlytxSi80rCgMSrUSte/Nee/tZjOlIA6QGHpG7Uziu9qizfGo102a
Pdz+XldeR7RjUEqElAtYeh1xTFjLuS2u7Kd5aq3nJEE/ym7cYmcKoljNtuYtwNKVI0rRnboITofU
wdeQP6fVOlWnThn0IHvyn2ZRDSe9HMP7eq5V7xntHIEfQZRb9kcNsWlvVy/R1kV/5ZRyN1AtkQhS
LAhXi17Q3RrCZVGCRCxhvK8LTyVkrcFX/jOmoPJ25Cp16FPZwH/s9npfHfpdxo8bgir16tYfWpTc
hhZew2yU7XifGTSIfS8xlubNTpLp17jgMbLLRWNutQ+v3RJczbw2skzN0PKN+O2W4G0Q+oD550lM
w3Bw+0jsKjW07so4VLx79Oecf2t4Cy+tWTRHtehicVjsRtlYALm2q/uBDjXGSJRXqV+sy41ZmIN/
Tg0l0GfJC65m03hrK01EPpX59Hh7ta+dLsYhyXUN+BZrZx5MENS6icb4NECIVD+peqErPt7uc7gf
zDR6MtvOTX9Bjx2PRVW0+sbw1w4XoRgdEQQkQOmtAgpnsaqsbOroFDaduPMq/NKWoqgpiBXNZwFw
y9545q8tLshL1lYCZuCZnH/ipYb5VC5VdEIOM7wfDS/cG3Nr7Wu7aHe3l/b6UKCTWFVO6jqiUKzM
QwXLik7aNKbfGl0G7ro32b7WDc4Wo+vaYJABaQSQVQKblf/8t607LxEPu6jCYFR1nIfs1Ijnu1HB
ceLgWGLZUkxYbZt3QQoaAASxktbKNXU+HIIt7ZhW6D/NaVx/NoVdq36qqNp9jb0zOhm1GjX3oSOV
eiGb2MvdHy2tHJ4eIREUnTRaz2suGeZIbkQaFj6jdlRihab3IJQGaS2BZCKOH7dHu5wskkwSxCGH
JJWXN9Zva1trjjSDKfXnqkwKYGVZfHDMOL/zwErdW25aPni85PsmS5uNEsL6RmKiVPZoTCGQwNBQ
Sc+Htvu5jfp40Z/tLhJPuEInD3oW27tOsLd8kDv5vqo6/bmrVePent3Ox4Cg3XqCV6eUXwHGSf6L
qir0qAvwbqwKsxeD+SHE4eG17ZFLCBNStDAt552Oa9UWk3n1BtCHoNUiEatglahfrNUhBg8yTTl3
RMZ5uvyqG/F9lC6y6UQJJc86cycW4d7f/sqrE8SYVOwpv5kSLYsm4OpmSDpXiUCCi+exVJKnqJ/s
n15v/0g8b8vQ+WI5GYkWIeVFj3+7a3/I2QhNtRnV9HlJS0BIsxZW9d4oAHAgshL1P+BDdltBxbXZ
UYKSKFVCKHKA843UV0Pb0IBOnzPRFQ9L1Ct40IzlglOYEn3585WUBDOY2DSOgFydjzXEbtvGwk6f
pxDJIzfStL8MZSx+GkUypIc/H4tsRtqfWLLStppXSc+Bto6WcjYrlG8ay9iHrto/AH0VGwXha5+N
9NoFu0YFylh/NjMeiFPDPOPSqeS279XnZBTiaAlMRw4i0rotf+HLY0B5jhuHMcENgN87X0jDEGSH
LR+N2Fp8sxLhfnNDtw0xaxMdp79coPPPlbOltHR57bBDOYKATWiaAdNbvyZqlmUQa/mC3hD/VVip
eRiyFnAzdm7dXTXPzg9b8bSEMMxcftCqnL4RrIQb33YVCL+fSKlnRTQGu58W5fn0+8yyhnlJWPBe
nT6qrLwV1/+k0TSoD41bNj7VjsXYYwQT7dAi3VIcvvjeyO4CZJdWZBo52ZrrszgQiN1snF/NLiuH
J0RMze5Q43BXW6iyqlnEjT9Y4Rakd20mJ+th79gFBBwQu7LWMJGuS2qzQZ/i1UmTmvyqqJX0M00s
xHl2dVMN5YCjVYxhSOfM2icae6X2VIYW5A5byW0NPJAr/sHpsOz8YSghAPhUWJzx0cmtbP7ghMjX
+5Q4+5+3T+I6r5WQN1nUIAAGk8XTvNqto1OhUzzU/UuCheW+nOeePms8AC+OCwPD9BbjPqdVwqfY
05TPSVp6R+HpVQdoSq3VnWqW8Zcu7KKNXfR+3fwWT1NbhPwhm78AJPCNX1N8FqvzwlIZhpchwRPd
nwranLusU+zXqEq67jCYXfMVEa24nX13wneyq2yz3U9t44qdllTV9JZaMD13aqJ74lWbhKJt3JgX
O51GgWTGwPAk9YMgdL7Tk7I3S7UT6Ys6T5W7iw0dRcfeEi95i5HxvhRja955Ye9iJ+6GTXu0Eava
gh1c3DYk1zyB5Nl4ScqVOv8RrlWOcPSb7sXOUYrvIWL+tESttgfXK+hflOmwL0xnCW5vm8upA9UA
uk57HlQUUlTno3ZW3zSDYncvJZizu6kOhwd7FkTJHSryTqLvSisXe2Wu3LfKdoaNO/3K6KQ+wFjA
RBPcrEvfZYgsa696/UvkqSjDdqPa39FOGfUjVXA1+gtBje4jmPUKgaEhm6RqE9K1G7Xwi4tGYgSY
OaeecJqs5HwJykh2rjSve9EVO7xz4Sz7bOP5H7fVwl2tK83320t+ZTxprwSoEJUC/HJW92rj0Jux
DVO8tpTfIn+aGzPZeUVafdTyrPxlI4OzlWZeXg680BT7OINEkBKbfD7H2RUlcuZ98RoR5rr+XIZz
pPgElYqBvlgfYudsG3HDsatyUz3kk2L3d4S+TVX6Pa5G3yyd4sMHIJBGgqunWcfqtHFRyJ9wfk8A
UCOUoF/GJcGCr35iOcaeXo/Jq97Oef4ytTMg2qLpw28pgllboNLLnYdUD6vMw8L+o0NwPhrDC2sa
6+rVc4qZ+oYyxvwFDgMX7HPdud/REDZ8hBbsx7lO1E29g4ukhkCexJR2j3TNg+p5Pn4j8kbAYY1f
S0xGX9NhMowd1PUy+TjZYR0+x1BL+m90ifGedaCYVC/xkJqZX3O5f2+bdA6RUbPcb1xoTbTrl9CL
8OgiHbvL1JwMpJ1nC6S5WwnbryZR6b7llPp0dFO9pENoFUShC0Uwv0VsxHwp2OfPqDuKt9yD6+73
SYIKg7vo3rG2RtgpzpQs076t0UM4hKUBmMevjBbbRsjVVmC3ofJZlIku3uLI6X56yGPEXzASg7UR
RR47Z9GshXukTvUvmeKE32zp7vBoL9MsDk7mhNkv4Gxt9ZTSazO+FokKfcwzssbYW7EZhXvoVkP9
mHdmNt6lqUx8gCzV1R08cmt6FKPTmE81eK7vSEJWyc6anKV9ULCiNR4GIebmlS1UanfT8E6jKT2g
No4StQ6cU7WKlbvbR/zK7iJdpQEMLASY9PpB4TEpmrgQyavVdePj3JTTFx0LuQ8hvQdOn9nWv5S0
tmZENLUkZ5tlW82by1+AwB+6tKRw/AJutvP9RcOLcjFFpVc0MvtPjZLFX+I47/aNo0JGbTPKLYmi
mi9mUoV3oOHU/Z+uAKcYJUlVdhhpiq3KiFnjLOiL6yGF/Dhp7kTpgar1EInKdrqbLs3ke81imyfh
9vVzT4Uq2wNAXtKNl/29n3N+q5BwccfyOyTnZS2pm1n2vJSenrwmxbI4PsaYifrZbYz2wzgOLQQ6
Pc8/8C47JwhOyiNqH9kJknDkflp4/AGEiKoSX7SQHux3KwOz/CSyVrG2ACiXb4JLsiZVhok6WbDV
M9zW9UJ+gQg+hD42jC7gx8Y5T5OvxAM3NVT48u/bX2gNkyMwg7BG2CgZoSBE1mMmsMiAjgzF69Au
2nhQ1LH4guRK0cDikzzgLLZwtvZTTYJUltgz8p1eKOPzqIka80fFiFLr++3f9K7zcva5ZJjIGgC+
pMgErup821pLgRTEmGsfm7LJvJcqjPvu4wzWTP8QqaId90Mbe7afFaYXv83WZCnPTlrNeBqp5RD7
eiPi7AsCc+W4U7sBlXS9Vrr0MDRzkX7DV2Ksjl0+j96XCXxRdCjRw35pUECaPqG2mU93VWhE6kaQ
847qWU2KVh/KaLxr/Fk/+Ebdp25fmMZH/LmXB3WOlr/dviyMz44eRkejqz0RJHXNufRiWqBgEq02
ezC7vgsM4FXZPsZJ74NtZqYZNFlcf3BGyhVHHNF65YNWpEP+1bOSBCEpZ9CVXVM4eZCFYEg3SjSX
ealLpgKQEREUizx8HSnF9lgIJ8/6V7VFzQ2Sq1ECJ1TLMvo0jK2T+PmiePF9nljjrq30xnxL6TXy
P5nsbovddXHBvSflnGgaiojNrCsPSSyGvsiH6bXIS0e7RwIueqFFXT6G+NfQH8ny73VoJPh0OMP0
ZRndLUrfxZHlBzA2ACtAVpfVgSEUJSLS3vRq9hgB+h1t339yu0ms3agBK1K7eNy4U6+sv2RnSl1P
HH45JqtL1YhBhZjY8LzCwTF+quPwSOFZ3EmfD1+Qi3v+5KZhvdOcsPzYkt0+Uy/ZYhNcJsguv4Je
nKwPyi7yKnSaJr02OjKRV6QwEXLt69rs9kox6Y8K9LZoNyiFNj2oA/rHpTUPxZMxuSJZ/KHOjUmq
kMBenpTFEM+W3Q3mXhlbaOKal4nRH63WGelraVsWo5e3Hb+amAsbbNJkWeE8v1m0NsThHbv117at
MKfM9OEnj0a+HMpeX17Cbvnb4UemwOgb56C0CtpaYizelNJW/pA2oMGvhXwJZV22UzVSn/OfYiZm
1FepXMDKdO5i8X+knceO3EjTrq+IAL3ZslxbVbcspQ2hkaH3nld/nuwPOFCxiCKkX5iVBExUJtNE
RrzG/qkjrfFRxj33XZI2pfO3BXTivclXw9dSeWctXpZzZMmj2trTmTO8RkK+mV/KxtZPdqQGH8Ju
Ntx5dNgfVlcb3u0D/epRC/6Gk48eDN1MrjeRBv9Ru6dOX1O77s3z3PTt595PGghTQaBYB1hT0ovW
pL+jwuk+3456vTV5XlHcpV9AdH1ZKsQycnTKxrDONvoavStFYXLsLXP+mrVN/NxV0e/b8a6eLnSZ
SOMFoES0tZZnUWP1dTNIoXGeZ0BbYJzHj11bdzvhhL5xBlwfe5ehFhM6m0ktwf4yzibY42hnC87n
Tga2tQ+rcDgiehedgLOnB+hw8Rnhgq222nVGBQmO/UOxXjRJr/SUAqgYWew78nlENDC517OybO5q
v54Tt3Oq+g5JYTptZmxnP/J2KAwSBYTp79O20t/1tIv+0+Y+fq3weOp22H1GxzwJp62WyfW6o0CM
WANHlIms3BIWKfVKOZJ5qudSGlDulsduL5v18BG1E4TIVGlOT37QqMWGJtn1wkPyAeU8oTfFSe0s
drbpaGMdk5af8dmVd75tlbsm1K3XAmzDHdWF4P72wnsDAlykFtBTkF0F/WnQMqeMdbm/nCYa9bLs
rTMcGVM5JeQSmusnqam4pQwo7SFs5bZjAszxXukGczq2QeNI3Miw0Xa9VuXSLo4Mvz8loOXOPJ3G
4UmbOwmTqEmXf5VqZE8nq83bu06RJx9kZ1ElbmWPVpHtfDr2+0LVUucAtm8wTl2r4GulRkmvUDzS
7cRVs3wSdDprDvaNKhnJq9EZ+snHJxPNKlkaPlAFrPNvk9Kon3VtljgZaN7Ybh+Vw33Y9pP/UAMM
9TJkYV6jrun8p4G3ceHW2FOjz5wPrfHr9qxeb2c4I4KpDqZP9BwX1yxQ8KIrasU6tzTJwr2fGb50
yGEC0OrsOl/d3Q73BildfkQaDNQ+KD1D91ycz+D3JKlvZOOsdHiJ7rRCJ+VLFFt1a9i3J6uymvmk
TFGXubz5++Kg9RzX9wBVpbswstT221BkpCBxMaObIBq++w4jMsWNnDGc0StJFGp5TUay9ve/nIxW
BUeFNh3NmcVMZSXUxWBI2rMfgMa1qkwN9+oMQdWiTGp8DPRO2qkpWuq/s6RLDgk9K/tFqdq8ck2I
DMohAg52qksqBDtJ7oo+ceWU2vh3ySkK9KjtPP3AjAfzVk/5+hgVogDA8KGTgRFdXsFBEnVmhZHE
mS2BUllUhK6cW9pDUxSlWzuSs8/H6pvTIw/PHfLX/VWeoiwuS6AFoNFZi12LqZCdJ0PXniduzlfF
8cNvxQQ7aYgi/TRPXf25bvp+i1QsrobFMhO0U0SpKMiD/1ssM6lNpRkZ3eLcjLg87FGK8/dWaWt3
5dj4+9Gum/ae4zG7y4IC37DbS2XlZCQLAWGCOsEKBarQCwOBmrQ+Z+gy3MnVWEQ72fbJW6k9enkg
J99vB1y5ASBsc0mhNgEeY/lWQZSqMLMp7s9FBchyP/rFqAix8QAd+3DYhX0Z8FTIkk+3w65MssOO
QFUKPVEALov7uU2qebbDbjjbvI5Sjx+AVaRl4akHY6Ypm581xRbjOZ+NvPhg+VO7cXatxoeRhL09
Bz7c1MsLAcOlnDJI0Z1tDAwS0B8Y/XbaBEx+cmo/ZcWZiMpLU2NHp0Iy5K12z9q0C1yKDcCHBvRS
lEkb8JVMlaQ/x5h6VK7eIuBy1O3ef9Vy1AFhMkiUvEcp+nF73lfWl0gyKR1wGDH1i3mnu+X05eQw
7rka7tUBiqEb4ujxn+pHnKaD72ylGCvHts5Wgm1M35treGkDmwPyqVi9w3m0rWh8yEct/80Zn2r7
xDKT5hFh++RnIvqGJyV1/B9DbfXSvq7G3t+pUm/qj9qgJtJJymsJU7fATEqKYpaZuYizdiDIdTtG
2buPzMPtuXpD91+eBPxyUf2h/M0Ddqm2O6ixWhRTPp9jJRpeVYjR2r5ElowGvuaXT2OQxC9hQE16
N6OcHB4kkwR3P/d9Wz82YRgVdEDRkXMLLEMAw2IbWrmTQyN4F9lV6UBrzIrGpSZbao+5UqiJV3Zm
MuyKdLR+y3OrfJmNkf0XUXx2TloxoGU6zAEuxbcHer0o0MZAxlD4L7Iol82tMbWUUrOk9sxSje9q
LqVPAa/P5yxWoz27ot9Ix657nVyCbD6hhQ9IAUDd5e5rFUyfHbnuz4pdIb3ldvkIMxB6dv4zJBeX
TpyCeoKflj3r38IuGh7ZQqFzMJDnjaGDGRiHGlGFBkOhdNGrYs7mRpv4ekr43CLXEGaU1E7E/v3j
QSahNR6PjT6fVSdUNLfDaxS/JSd66HkeHxF2xq3u9ke4PhGISDGaHjDbk6T8MmI9wnEdpGE+t3od
u4Oeqg/BKH307ZLzqUDN7EfOQXS6HVT8Ty9XOHUSeHZUE6lx8tS+DIolCaZw/iCf+wntcdt02m/I
LHuQfdVPtyOtTeifkRZ1hcLuM7tuW/lcqMW0z/NEd5MRmXU7le+G0ao/3g53nbgI2DplF961POqX
uWli63CJ61I+l9nUHK1+8K0jpScj/a9phF1JojYjnSxNR1GymBM72UVjMjpbtO6V+cXngpVOQQGn
zSXGqIsyx5pC3zhbylTPLv15FexfIB8a3L02dtXKDItEnJMdOB5iEoujXQ/tqsiHgtdJn84nYBQT
epFGiuVt3Zj3PHky5Xh7ktcicn+CwhfNmyu+dujXOlbEo3JWKil/H1tJeHJGfQRgn3XBfh6arWRl
ZTpFZUqI6gki2BLkXgeN0gDRUs95D3v3oGdGb7/Iqe7gP6Oqvr7xTBVrcrE7cCASKGcMqHCUEOP/
4xDATkx1+tpRzkXEAZNJOB6cKLHW6kbl+zoZEQhCOhqknfxnL/aGFJYzQKFEPQ9t0e2URqf5kxrD
McN9ecejSr4HXRrv8fakdvzXn5AdwntK2PoA4losmj7QtLGiMntO0ip5CBHlutd80CZ4t3f7PFM3
oaLiaF/OKUBulPPJYRRMDS/nNKqoLeKQp2JjnOu7MYzHU+E03VOeBuGT4sfOzsEIGGX7Un2W/MrZ
RXU3HRB523QmWDlwUa9AfUwAWvA0WlxCvLGrXMM67cyNnH6YayX5iUV9eqdz7A5urmT6vFck1ZY2
9unaIqY4DYRflN2QPL2cgW4op0iuKuVMp1c7OYPdR64kTiBT862Na2w1lgGFSvib0uZcjJH6k55A
Y5bPRlH136pYqj/gqQcIuleMYOMCW40lsBM8dcGjLbHdBWIuoToyrlLLxp+9H+ALy5O2178XHY/5
jT2z9vWErylse4TfAeZfzqIS685cA58/xy0KPUjqowwY583RaeT5Kw1+eCD1HH26vVvWhggqBAyQ
WMJAay6DFiXCYV09K+cIrflXJUjkh0ytMNoDXkDX9B+CiSYGwqHUS5d3R9vY5eRTPTsXyRyXjzJc
+YNmS+gRR1JqbEznylEuJBooUJDs0LJYJALFYHfDkMQc5aYRO/sEA16Zd7ajfquqQdp36Jb/pa0E
BUAyTR6ApNhIsvEJLydzDiH3F1KqnS3JrvYQqLTcLSw73sMhkVyl1qwjS1rZwKqvfEKgYxSu5Dc4
yxJQMll1N3SzzvkTlepXru1U+U4ppbnjktP119ufcGVWhXYmHSDAsdyQi61u8zhw5smkvBrV6f2Q
97/KZjD2bUqBnPUJI21jzazsCsFuFwkkTj00cC7n1LLzcowoaZ1NrZS7H33TO/gIFpnRnVjTPtVv
FWvMfYsW/rwhyb4WmtzDEpYoGszzxd6IUiNGKSfWzpIllS8gtrLkZGkT8qgA1ZJvPJAGiPDZ8C95
jwn/HM0EaibiYL0csxkkbR5yhp9nyUz2dWNl3UGJZv95DuzqLHcwd/a3P+vaGiKp4+UCs9+klngZ
McCuSNYaTT1TNZZeItxtrH1V9HFyTMw5SzYmdqUlRwz2iUBogM5YSsCNSgm9E0GBl7nmMWiHTmbu
raylapBL8wMJWnTslSR3hzZrHyTNCqJ3YSkFD5RTlPe3R34NkLPRvgNyJAqCogq5SFVsLQ0SBAzS
lygw+dZF32q6G+Vj9L6o5/GRW6W9b+KpRIzfHBCSMEZUAMux/glWkpI1XKliB0FoS0X+OoOixExd
QwhqAuBbOqIrNQA4y2jrFx/+R+JGfklaAUDrCdQP5WB1kD4k4KmgpmHtvXHvrbSbWXw8Zmnb6ey6
pRQCyLUkjBq9ZdGXv9BXBnUfGsYTKjTWKVSS7H1e5/2hVSPdNbugfhiMuN84aK43n62Sf7M4qPFT
ZFkcNFTGsc3N7fGFhCbudmME7m2kOvLaKmbsuKglYZJQQRPfOG+uDzibugGlYRSbON+W8KUcwdI+
dsrhZfK1/tdsO+09PKBG+gRknyvY0AMr+OubClQpxSuScmH9sKyl61OG1VIb2ucsUE5hnaiq27Rx
cTC0zH6fzZX//faSv97s4hmJORdet9wB8uJcC5HVaf1OtvBBaItffd8blEdNwWDzxw+3Q13vLgqR
gHrIn6D4c9MuYulZwGWbJ/U77Kvm+04f8/sOMdrk4AyZ/6AjcH3uw04+hG2i1bsKI5FPhtaGhZsZ
SuSF2lT8iBKlaDdW+NU7CJYFeFNOHr4zkHn18rxTa79qUais32WdWv2C7j/Cb6KVUdzdHv/VaoJM
Kpjvuspq5iJZJCGtE+W64nfTO5gcMDn1PGTH6C1PdKMJ8l/BbJrH/1vExXHmx2arT4gPv+tgZzQ7
ydbTOz9om6cIOMwpiraIpMvFxP7kkMDwgquZVby8qyqzkSAyRdlzmevJPdey9oyH3VkJ0X3e2JrL
I/EtlI3krSx0bxGouPxoaZVNeVBm2XNk+bS4dDx1gfWlhQdwFptsuzW/K0WRT7tECbSNPbM8jkRs
uGN0dqlv081YTGvXGKM6dHb6PI60pKK0MqH+ZbYbmDDhD1h7a79yJBC//t3HfIsqjj8WKQo4S0uh
JEdnt5TC9HlqZ/lRLewvit6E4GzmpyErk43NujpG7n5IJLwGroS3klhCU8los2dTHuDBBTSLVHcC
EegfSiWod00Z6A+Yumvd/q+GKUQ5gDFCfaFxAS1v+X5sErUOimDwvwR55Vh7lPzVcVdI8xi7vSP1
31Dm67YW02Jn/i+mkIihU8FHXeJT1KYdg0LoGRlVhnySpSb7pCztlykcAjfwp+J0e4wi9/+jSiDi
QTjkzOG1RcSl6Lxeq5MsYVz2hXZsuCP0/KCA4Ljv5vKumXrnY65F1lFLpCFx7QKT2o05XuzTt/gU
J8jaySowcF7cpyV1ZVAJTeC1yhTfNd3UPnYh/U0Q/Wye22NdbNT/xaLXJ1RvgcYsIcgGDx0St076
0qlFnb+zAsn6aaptoL/6vGojQAQCp5LT3u73VVP+tVmUmGuoa0hGidIzz+nLg8IPxmzEpppvWyrD
CUQy77AsRBe1HNvuQWHEw8aI12ZXCJyJB6B4/4l//6OuFqiZrqSRjyOJEWvfUnuYX+Zw1r/n8Ol/
3p7c1VAghqGUkqyij3cZyrSCrtGcOva6KJT8nYxgDHu1pQjjjnJabeQma5/SoobHe4Sq2pUtq66O
8diCrfXSudPq90VpZPKLGZvl8IlihOXsZqfvsx++ojSn2uAdsZEGrmxTVA/BHIrzgcUrzqw/JrYE
vOcHqR17nD0TjT1EfX+TMOkfLa0x+mNmjuEWSG91guGhwEOgbkAN8TLkm4SBkkixp+fmNO6QQLLS
Xck0z2c/HpVvf/85BckbmXMgVaygy2h+O9baGFUJxjkj5he7sQpm65xldqb+Fw2D/nfFgretyQkA
FAAMArWGxeB8FUqeEkSxp7UwvF+naq79R4B4xk+7DbdotGsz+Wewxa5Iu4yGu2zFXqFjDeQOnID5
vm2K+a6yinCrLbsWDb4DWlL0WgUe73ImDUCcei/hrpmXid++H+M0ttHHxJvxVYWJaGxs+bWdAVaI
oguPY7IC5TIcr9VCmuop8lRJ6zPXKNGjUXM68G6m8ZI8BYPtFBowqL75KafN0P7DzoA0APoLYDbS
Uupl/JJOVxGUFubmTW19b6zJOinxkBwKqdFe0RGStk711fmlPgkyhQIz2gSXAVvd7CIV4J83KLU8
750E0qurhmE/7DK52qzjr4azUfxDBopjblkO7cuwb0v0mD0z1KBoNbUyJ7tGtrJdaw/1hk6vWPaL
25nyGUpDQFQ4Vpep5eS3Td6mceo53WBXj/IUzdrjADx5d3u3rxxnLFEZEDc4ehxoxL//cZwBCAr6
utIyz89GMz0qkW7EoxsN9XQ0KmmeHwor1beo+qtBeeeB28ccHvLbZdBBC62qFz5s3ejnaG2NNJ5d
qRuHZt8WiWYelbnOt5zWVj4fRzZMAY5uoai0CBrYkE7VSk48yahD5A4UXvF6jZSRX0Ywu3Lw47en
dmU/omkt4MYazBa4jpejVIA3xhM6B96cFfl7fQYWQNVgNrudUXEMPdOEAScZ+hSFD2M7T/a/xAfh
SW7nUPpdXhszTAcb74DUo2aSVUejRJXASppMe07nOal24ahqUecGpS/bu1rKevvz7QlYm3HawuTQ
3NTgOhcHkoPvRxv5NRZsQWU8RUqefwKo4vtuLLffb4da2y6Cs0xdltIWWJLLuZb0lgOpm3Mv9wNl
3GdTawUH8Pt/LzcPmgkx7zc1Bh5di4J6UZto6rRW7gWhbfxHo8J2zabL4WXnWCbeHtPq9IEIFL0J
4APL4w11ExP/VifzeiqCRLBGDwNQy4ISrG0xKVZj0SECj0cnnzrM5fwFXTZ08IJSr0qMRLlPkqE5
tTlb6aTAHvx4e2CLZ5248rG+hGUmhNSooi82BmTP0CmMMvOSPjYxm8D03QYhfE4GWOVuN46/al0b
728HXR0hPUjwNeTFdO8vRwjydC661MQ4L2n0p7RNu5+TUffT3mjBnu1vB1s74HjDoUTCGc79v7j5
M9GhV2RWPo40qXWqMYCb3EipadfJsxrgEovkene8HXRthOD9xKuO1zLvyMsROujgSpGONaAt10Xk
jg5QJiGX/VgG1lYvazWWIOwJkVisLhazifqYqfqzn3mOMdBzMOEBHApjyI6SooVb1d+12QTDJHBt
PDCuC+Ig28oyGHIva+CCP0Wp1n9Tw7SudnYld++HinLd7anciriYyki3IttMzdzTqLNkR7Qs0gyg
WY11SFaH9gPPxb8s875tClq6gEqA8DHQxYzGVds3Q9oWnimHAVB9Z3znS5FCwQHb3/tJifMP/zBG
HhTkF0IVY3lkGnMzl4qTFV5ohdkJ8xAsm4tSQlZRz564MraU21eXzB/xFkfMYARZqgd54XVWkPu7
Ya5rMPm5mX9PldLeaOis3Qfo9tG6pQUqZD4v98LU8OECjAY8S87qbF+bowr/obCrf0ifuLdpxUHp
ErJgl3HKsXO6gKKCV9M4+VIN4UutRf5DgerpUzs5fweWeVsjb1Ar6n46EJ3lwdkKRHPeF55GS0A9
pDTlvldpuJkqrS1/IRAltJSQnVyWvwYwVAB2YkZlG0l27LPccYtckQr0ANWg3JtWs/Uy2wq5+GB5
kMdxxJHlxVYdvGZF5X+I56a7g8TxPq9qbaOKsLYYSUnesmtYb0t0JPmlM3eqnmONTpFzb8WWdjT9
rK4+GLWabAn5rK1G3u7I4oBwFdoXl6sklPIqCcKBpe8b1kssdRGKRVVpbFxxawknC140pwBQXAEM
8AFL/GYycq9Dltx/xNJQ7k5paWJ5QYb/1Bp94+9qPyxkQN/llrLu2hf8M/piccpWI9IVm9Ro1uTX
oEiC5phlSuG4CdRUee/ghreRIa3Nq5hQSP2o1Fz5Oee1icJErOTeiJPjcFIlZaiOeS9vwUTW4/BC
gqeBHJ2+OLqqNkNDkSTeQ/1PKn84kTKULw5lkr/k3r9tcEG9F34Mb8p3lwuFFE/4wXRsvCrKpFOY
1Q/6iI5GmlvvwqLw83+456itAyeCD67CMLqMV5ezL5F5Fp4++n3lpoNf7Kcgne/qqu3MXWg4W339
tdwPOVlyTDQpUH0Xq+iP92bd5gPWs0npzU1sH6RxmO5SCbeSpMnD02zVxRen9KX97atudWP8EXSR
juWVlpRVIxWeJA31g13MzS6n0fp7Bgpw4gHevJYIGt+PKtft7cirwwXvIzCOIL+X5wyqCWUQpk3h
IXKD0IRU+7ZbDpDRYhKLvcwx3u3sQd+6llYXrIWLCB6vtDmXQOcyGUqEegMOHJuS/knqEss+CIDD
xvW3Orw/4iy+pjPLvNxjk6RlqA6wmKIfONYpQlYETeBD1KTVcxK07dPtSV07vIEl4VOF/TT59WLV
RsjRANcQ74c5k8ZTjJiQfKy0sdSekMMzpo1jdTUc3ARe8jxZrjjSvBqabqydxIPvrkr/9Q38sWc0
uUqzd4VYbfz19vDWPh56y7wuQYAIevvlFmn1kYswbHNw2zUFLdxuSAir2jHn0+1Aayc2lxHPMaoU
QkXhMpCp4FA+xjz6rKSI/msLNZjvCugi+bEEEQ8Fw9C6u38ICeUMUBrdZ/rdlyFnFbm8yWkzr2jK
LDw7BkDG332htM1D0Pb2sEuRyak3Lvtlz//tWOXrQYeFEEWHbZlb21NlyZElfYnrOTC+NzMQrePc
wqb7peh9Me8zPU3VU9ejZ3dOh1SxkHurW81A5Egfws61CuDzp7pqwugJk7Tu0+1ZWVthKC8JzS8h
tbgswjWtGXQV6o6eXgbzhxz+Su9OcTrd44jlfLgda+2jCyIKf6D+MxmXXwA5rd7upglpmX5Ag7NI
tdx+te3Sf9LBP6n0+maLYv8/nIN0bWhssoWo0iy+AG/uNo80KfU62D71Xg7DcvigtnrsuzJ18p2T
xN9se87MjdGu7SWLYjTEa3CG+NJejhbSbkvuw1HRY9vqfIYm10rRTpHHegtYsjavAHWEQqUgMy0B
a/lYt1JcTpnXIKji79XIn34rUSqjFunn34xGmTZ279rQ4PiwbmyqtyR9l0OzUhyU2yliK0lZO76G
7Vynp7qw82F3e8WsrU7RCQK5DgaL+vdlIG5sY05ynt9tkmohgv911N3Z8tQ1xyachq2lsjqRqJFx
QJCXw2m7DJeVPcbVJiCKvB3HU4QCzKM9m1gyRG1kWbs4HEf/X6YSFzPRiaaAZoif9GdSklTIjqpS
7imxzbk3Fz69Ch1U46/bM7k6NPwLRBpJbUhbnOxJViI52fLkNqU2ojnThfiARmjuDTu1HUNzHwPZ
2LJXFI+LZSeBwjcYfMqWNryOy8FliVYkEyo93mjhJGHIcd65vjk3e2u2JwhgkE6e8Bjw77I4KV+o
DZb/3R71WpKAqqKOUgzKraipXf4AAwOmpKGe78lRkkeu38pKCb2rDQDLl2jMy41ZoccWWebn24HX
pluoyaOuzLYEr3sZOJ5iLmdKDp5dSPKBJwJyp2bfOvgtNkbzqdHjcd5ITVbHCkAREz6hvWAvFq9c
llpvtVLmtbk1xMfEgRD1IEllV3+X4jlESatu8RpyUS5K/iW1xpQazgfwHPo5izO2SktjEHAjb9a6
6mtgxJn16IAsAD1ip/nX0Q4bze01oN8bvaq1AwIsEvQOqIb0/sSk/LF9ZHNqzElqqPPHKJkdijBp
xkfb5OB7DzQ7Bl9x+7su0bpv9zktDZyqUK5EWWMRsGxQ8bSTmGp/PSifjTG81weVWr/cjcFTaNXJ
tzruw4dYturPapIHT3jtZB+UbjJeb/+S68+N/hQv7f/15eGEXY5cicbCmnFK8CQfr/FUk6xHu83i
EOA5smluCTcEUKgzNi+3416vbOK+Ve64bgQg9jJuDzYi6i079DSrL09qqvvxgY1rtLs06mbxqctk
IwtemXQRk5eMECiFz7TIFi0LZqHRWZHni1aVLCnTr3KI5ughq3BFOfijObYnaTBDHgNSJqRrLWx8
qH0ke4TT0w3YwPrPATEKHleUhrXFGoioB+RGRrfbiklbkUYt2h+51hlumTTmwYoQi57qMMU015In
LzIH/jINEJDladJsijis/hxOWDATbACBhbn8IvJMXqWgnkb1o00st7fm9E6lbDx8muy+rV1q8jFK
Bn1sTxinFygk7yBoStU7ybQh5Id1b5RbF/d1hiAk3kBN87FgYiwdLjCyatGuG0NvHm0TWrReKtmR
LhriVreX42ogSC3CnYCUZGnCXKu1aVRxFXqV5lR3EVUMlDThF5en/1OcpXt4MckgmvCN8qoQFhkW
g0k0HFMrxRf+dqC1/UVRCYkIgbDkkLn8mnYtyxh8jpHXJCgLudTcZPmkowgzHCsTvifaWHJlH28H
FRvo8qJmKZOlsrF5IKHWeRm0QmVFygM18gJY6OEjzLXxP0dJg3djkY/pCV5zSIl+mPtTPlVmsvEN
V1cwI4aLL7g05rJ9pEZGp2hVhfdf3xWfLS0cnvoQp+DjGIDBcNMmRJw1KGJzPsTUjXVXGfvBzAG8
2sqvvJTban97Pq6vFeYDsBySSQI+tzQGbHU59n2njL14MPLPqTzX9GCwLDuYGZv7dqy1FYyMHNUE
yl1smsXch7jqNMocJ14LEn18RhNARZW2rkdnqyK0HgmuICxWEBfLtyjntp+0YcOoAt2c9iVoz/Y3
GuTlVn9nbfp4S5JAAz/grbcYUpyqTWVJCXAcNX0nj2HxVerbH9M8WVvI1bUhweEHqCs2wpWlWuoj
f5R1RuLxM4b0gDZgh6QtHYq/dx0Gto+/Pb0WqMLg+C93iKz1sgqUIfbatpHvejtFECojjd23Q60/
GKmhPoJ46PqN0+A6g74Mu7htMxMfohzVYS8KQ2t67xRDGn1HPAVH9tIKy+hdYoe9DwNGrrpTL7XB
uR1Mf0tBYi3XQNIB0hkQB6hB4iv8kWXFtJONrgxjzwoH7tQgwMMclQb5I8iounHnDhbzE5ypeUtB
eG0h8Vih/SpkGqAxXwaOuiEsjEqNvUhp+0fgj+Q0qoVHiZA2Nq2NU3A1mminiWKIyN0voznhBDty
GGMPtZr0UE2j88GJyoli4hh9uL3p174r7QPobAyKe3LxXYseNLtRJjFw/RA5sUIdy9ZVSZBj7OsC
Q901lgZstkySNHJxv7N2shLq9vvbv2JtwFC1KcNDrQKps5jeWum6uYeH4dk+2hs7eYyU8rXIosFy
tb7AEvV2uLWrDSU6uBFvDMblc1CFmdAOKXd1ScnpV2/In4cOwe0Yqa5PwKDjjXCro/sj3GLVBpU+
KXOWYX5qakl9wLbIcl7LeQbowYM32rrF1jaJ0BIAlYBT6FXtNGtaW62VIvBMfBTSp0yV/QbBMVSw
o1MdO9I3y68G4xBKtVn+w8JFwBi8E8cTjliL78g1OI3Y1IFnN8zhPX4bQrxfKtO9naM09g8fUTxq
EYxnn1yVZKYBAGtNrLBShh2+OsYjdmaymw1xuA+t0frrdjogDzqYb+hHLLMXB6+kRxMaQ1Lgzbqe
j/swMwNnL2H1vpHVr60W3hbCV5YUgkV6ufmtoaUujoW917RVdI7rOhOFGCnJql2rqp26May1vcBx
yuYHM0uDZvHJnKzP/K7iDTHSCcMPZNaN79JUaAfbHuLP86htHuKrA4RzAd2BKxmF6csBagmVAxPw
iJdnQX9M+9Apd1JStIjSoQmxv71KVoOhryL6e1yYy7IWitVBgdxX6IWqVmcH1LaKyVVhtrfIJaFZ
cjva2mRiUgmqU9R5qWZfDq02Takr0Nv0CuxD9rngylgQhw/oJUe/Zx7gv/5v8RYniwJ5ZYo7XjfI
QOYIPbS/jdpPXvOqGw7K0Icbk7k+PHRfqEqywZfVlW6EbIlDBZOJpNZPAHLPxmTie5R35uT6pdH/
w8HJG0AA/ygjQZC5nM7K9KNKoeHg9WauTLsS5/aPTdL6zom8W9t43K89PViQmD+CjKN2tfh2KvIg
w0BNwUuVSj6oVOXuSmDqj2YoO5Jra02BuKrsuDPeDN///jMinkGVkWNMmPldjhNXolTG9iXxplb7
mkqjHLtm0CSPujJiZhfI6Zfb8dZuCKqRsNfotZBELtLiJMkaI5dG6A2WWf3iZ7X5PiuS/NCbhXZH
lufcOX6tzofbYdf2Iq8LDG6E3OIVcQ7GPM1wqwNg2Y3q/ThQKtrVphSd87iUso21uhpMNCE4tAHG
L4/R1iqiJpDDFMBc33gBzinD3rD67lBbejce/2FkKlRSVFnh7y5loFI5ytvYSGkoBVANEL/LXm0p
paXTGOG/XO+08IB6wBURLMTLxZKNQTb3qMh4o9RV852FfcN3swzzF4QmDLedULJ21T5Qt/xgVxcN
QoKAMmBDU0u/jDvbkWEPtslbCpdqGHm5kNCpglfa+fpOE4bnLgqP4en2zK4dOSyW/x91kZ+Oo2XF
PLt4lMZV/VUvbPsdC2w+zRFqfXcZr1hrY5WujhOdbO4m9EC5NC7HielPHZqtnHp5zuPKnRWn/pmH
bfS1nxPHnUJlOOYDnvIbV8fK8UOjhzoepEtatEut4j7PqV1WUeKZ1fg+86Vy39tJNbrI/CnZAQfe
8AuUa6NzpyZNnd3tWRb3xKLsQnBoa3DlsCpbFq8mdRoiVG0SL1Wr8L7iFdA+FJKVbrW+V+ZWNEGQ
YaEDBJ9/sYbMmgcIYRikZGYHSQr9A45TWeVSM28/Dw5Ihjwxhq+3R7dyFIBYEGo6nHd818UtaXdj
DscCxhNvAiwYw7T1p2cpEv7ZKL2X4d/XUQgH1AYZaLqhy8NgLBIDr7ySJVvjRO0ghPQlBDu1xaxa
2RlodcCRpdhK/rBUDeuVuRn7rEo9pFQp8SqYZ6I9N06uFetT6AZVqPobx9zq5xNdDsFyRHlJPCb/
eH5LgaQZdQR9JBp0NXoPhmeoXYlI0yEYSr34ZleBjMB7hWPGRla8FhqUNXtSUJLVJdja7pPZViIj
9dAdqXZjWwUfwOdXh66ck7ssjJR9UgTRf7cXztq2+DPoYrkCngUw30Mg9cvJFhydEGvSJAq2nDxW
4+gAdQVD5TptBPo7D5OGPq3lFG1/TpJK7V/NMG72/zAeQXBSKXHyblp0x2zkTOHg2ilYwUmT9wMa
VgGCKs7sbCyU1QHBTgVuglc97JvLhQL902wr/EC8SE6NU5IbY3AwHKRTNs6t1VUhSmHoDkBqXjJ8
09Tw/ckJc89MreBTViCieRB1rNRV4sZSH7iqG+VgWlRPN47rRWRWBTcgLQ7ikh/BqbocYRX6aZTo
Y/Yc++H0EMTFp47buIFZ6Ct3UTLycivT8e7291ts+begpKcAnDmjefMu9l/Wy6VvABN+Dmx7ylxw
K05zTCN95K1h+BpefUOzdS+tDRQ6jA1sl+z0SgCtrwJfjclvnkWKftTSxrmTNUyyAozSXprJTHeo
xm8FXZzYbwPFVxZSBXUplDoW6ycI+wmuZJk/V5PWHPpoVvRDEHTzc0y2sWWhsFis/4+081qSU2na
9RURgTen0HYYJ29OCC1pLTwUpoDi6veD9ommp2M69P2nkkLVlMnKynwNnTyiKF0rBKIhFr/qog1d
ziZKnWCfGgAzN8XzpAirWl9uVS8vl4+B6EhvHVvK+WzZixdGZxlJNdVDsM8StFYSZdvvcQ6fws2S
62n0x/bG8+ly6X6Pt6UxdCwdbtaL8DUXpqHNwgv2dl4NYaMV1W5o2J6lXi17c5wNQOzjrUL45dL9
HnST5nI5+Lyitr//444wSH79TDODfeWL7nuujd1ejG5+pA3Z3ShdXFm4LVcCTQEMcutAXw7lwETv
bdwO6tbZtak5Ro051jeQcxeJGduD/gFidfSDSHxBJr8cxenmIrGaJYCfmBZharfu3s5wRDCNpj64
GmpcbTCvR0R0zP3bx/319zEydC2gW9tD7ZL/aqYBkDg5sn5LbcQAG9xD5iLh/38b5WKX4GNYm4k7
BXu9MJzD6prtnt7wLSLo672/fQu7EOYwx/vydV3OhiUaqw/2KLluBomzTbE5UwffGeU+H4fgRny+
Nncbt46CMqAmtLFerhq/oOttbO74Fq845CuFSPoy5o177tpXbSQR9jlqMK/oiXqii36sU3/fr757
KmExZ2FvNh7wKUtR9QHQ+LffxcsEaA3pl8FWpKj18rt0b03kMhrlYZ389mF0VfeA4ESxe3tPvDrE
mGjhZWH+Dljbgr0cJS0Nd7RKvKy61ewi3UVnZumbYg+ItLkx1O9Y/sfbw9gMuyhWc6fB10M742Is
zRWaNphYAg1pV3yqEEs5kipoa1RDLP5u13J85hbI99bgZ1k4tk7yNLqD+29aD5JcE+lU+8aJeBU3
+UX0BoAdM8eoKl78IrFWuAUkc3kIsqE+19bQ3C08sHc835CEd1fjTqHRfSOYXZvyPwfdNvQfcZOs
su0FtuEH1Gj7w2j0yY5H4BhNBT7bf7+6NF9RUQSEilva9lP+GMrpmV0tYyg7a3N0kzArxUt7VA3t
xKIR/8NoKFv8tnABNnNJAZdJKTVLVjh3DDnyEpSVfJcmkj+4B2pE3S0Zw1dHksXbanib0rxL++wi
x51wDFFj3ZQHlCDyRx2lL+im2GsWaM0c6sK7BTC5tm5gNPkyyqJcRReTCcQsmWyTW0DZnYm86Lzs
0Qxqdl1Kbvb2ur26iVCB3JSYfuMzyasvYpqZ2WbaBFOytxsv9T9NCBXUJ6fM2v5sVzwTowrnEFNi
cO7g2zN1M1Zib/+CKx9LNW3jHLB/wHBuJ+ePnaMbo5V6hdT2ZjI7v5LeLYzdUlviOXHytr0RGa6s
JD2QDcUHw4FmyOVg6Tpz++lkEmW7gFdschxzRm+jUBWoyAaIjfWr+NvbnowFAATlNQ4HhjAXy9lU
JcAkf6gOaq69yKzXcSdmUx5WOJbP7Fm5G9M+i9ZSpDc+93J1aYf8/1MC4AOixSUwdkxca5XAFuMa
b4b1uJlCfM8Da3iEhgtFG6/KIYhcs+7joswQPfy7ld304iic0Sbh2Qae+CIL6Asv9RLsPWO99v0+
wjiy+4kpibWfQMTciK/bPv0z4v8eCy7CJnuBON1lzznPg4EKdDbF6TCZ2b6f0GlCClh158rKzXEX
dGVRvPfddD6PRZN696QMQXp8+4Mvgzw/gvoTZeitEUXWb77cylamVWUZFHMMVa49JYGZvgsK5b8v
xBC8A8k2HpzaDN6/PejllmYkSCY8Hdlc2wv8Ykv7JV72aB7P8dwXa/nZWL3K2c2gyJ0vtotUQ0SH
fP74fxtz23d/nNmRGVg9ARo164D8/zu0Jd2GQ1AZ1rjXCmMdfzSEruxGd/YyUmxfiuYHZdRNUoVX
8stRda11JnOoVNxow+rv0VGbph3WZqUR+vkwLze275WJBZlJtvfbJwwU08vhJkG/rZkDFWOh5h4n
Z0w/lTb39qTMTERSFfmtFOn1/qEIv/WDQcZt9LKLETVk3To/y9fYWIkUoWOMgG+7YTTOeqpr7mni
OngcqfjcKIRdYtRQiUMmEzQBEh8QMQGHvfxUPA96J8nVHI+poX3y+0TKMK9zz9j1a/Ns+p0HYRic
93MyJG5x6O3M+JRoyGWdwYGPtxwlX0ctMjciBxwMEHMUWF/+mmCyx7aZsiXuCpl+Q2EivStb/V85
t9oHDpX3hGpx8Z7r6lY74nUQ2VJGwCIcpo1ZeLGt10LWQ6d1c5xQ3T2YuZXuUmgpnwEAG/dNlhXv
ZsBRD3ayDk+a4SIn+PaxuvrhBC+gpYSyV3LQCWX53vFYBrQfJ2T93aBH+nZCOAgxIXeNsjSvPndW
V/0LNLz9/PbgVzYfCAtwz2TokKUudQsz5C5lsvDxVbZqewxkyoc+WEyEQ9Q07mZnHPDx0/u/rCew
80C30RpFA3sjMF2c6QW1XNR8vDnO2izfK9tTsYehwM7USwG61xqbIzHzloXXK93j38PamzY1xXuK
TBfDloaeOSNGiODa9PWb2njUIG3zNjLcLHiukyXfT+2SHpzSedK2zM/ASe74P0w4WsBcWbxjyU5f
bnNKccRqtOtjWhbTjwA5wSzTM9q0oDPeJ1nevR+17C+rqNtJdzBNpSsBNANE9cWg6F2NqzH6Cxd+
7x41lO5F2IxZ8uvvv4200oNLsFkQXarHAyPahKMrVLWHpSd6eQoCnK7pIlrM3EsjayiNJ4VFsLiR
B1y5I7aiInJUPPzg4l18n62qJSnzml3sCXFI6jF5nrv+YzPUzY2de+2wMg76U2Tqm07+y+XjiahL
c5iWWOCA8nHolPpktqV/0tLKnA+ep+RTavYBby+Mmm4E7CtfyV2/+QqylHAGLiJksmJRSeVWxSaS
6iEHaI7NqWj7O2s1jFudhCtR0aOuv1UGKJuSp7/8UCur/DXNBxUbyLXyBhHWLrNH88wTG1hmXv8y
Kc385y7FR9sqxM+/3kiksMgaQeLcio4XB9XlEb9OhrfG9pSo5EBOCSk5zEWXpNGiZJDdN1Mu9Z0H
ZeKWKNWVDwd4A4bR2HqooItefri0Crj05bLGZi2KLyX0vDzisVJOQNZVDiPFp8DQF5hH66OGP1qR
T80t5YJXXrwcWGIjvVue1jiVXs6+tMtkrnqNpQ78iZGawNF2qYXmxENj5msTzZqq2izq6Gg3EZKS
qX5uVqMQO6q3rhnVRZF1e3uTkP+uN1XexWVetTtpzh5ttbcXy2ZCXibhAPs5eWBrQGK8kr5dwTni
Wm4usd7P6qtvJ3bk6V3R3BjmSmIGXQYYhsXhI3ybL9dlcqrRMbJaxdQXCm9vrHq9ty0ZbPy7umiO
iyP1G0+4a1sBjC6JGZjvrVz2csixTEVRmGqNA2pDmCv20/S4Fp7+2CBO/QS5063CpJKTOKPU4TyL
aXRv6fpeiTdgXJCgAlS3aURvP/GPnNtGLEYbnUKP29kzxlDhxeU8BGM5UkwrHPFcpKOdRX7rV7t8
4mDcCKzXckQCKoEVHBq/4bKmhvtBXiXITca+lc7HrKjl18amjoVsWr7scxcWSegUakhO/jzJ/DBj
RUrjOPH0UAaluvEWuLYg6KiSJAPZ5jF/EQHZlktr1JkeF7hWREMf2HeDoEVtCBNkg5uhrwrr453m
5+Ipsbr08PZOv5IsQQ+muEgRfYuMFwlzNnsZLArDiCkjej9ruXr3dHiyu0oYRhuRI2ftzlWb28Xb
417b+iQL7HzKCQTki33oa2aWlv1kxK6w5iRHPWit5GPPXYsoTOJrox2ZwsuT/94e9treCwiBAOQZ
m034cu8tlt7kpsapyrTS2iFFZn3wld5Hhga5FqRNse8XuoRWtVQ3OJDXMjVaaCiibcR6btqL28eB
O58U87DGEwWoPJJ6KfOBl31veB+roJRFWExQJ76NSO1l90ClQJOXKI4gzpoYf20Bth3ATSmYKg71
f6QWXk6E3dgpdvNijbMGla25xAcMJmgWKl3MOzX3YzjrU39Ezjc4ywKFrKS19XCwsluwyWvHEYFR
+pl4vbL/LmHRqN+nhe/wSxpt6n4o6YofS7lo0TCk+SlXi7XzNLcFZCh76uBrrtq7YKQQYszpcivu
XzkNGxOauYGnugHuX85Kxh8V/myyRghEnhxqa3sIYOu8QzBXPJqljlRK02TdjUN4ZVci/kRAArKy
sWQucoMqc9uGLrmKVaANemT0rZqiktpMum9dwjBUwAFLQT9ZxK6wDep+Ny6iK2kYz1O6NDSV0Xq7
VKGxNCrUEgXZOFO6fRDJ2oW9D6Hfrz3j77NNYOIbYwvmFhN9Ee/sdukn2mpcQLjrxmooYAJzIkU4
E/AezAEz0XBQRVm/E9KyuuPb5//qKQTrxDEkDaOLfrHCWtPag6YbrLAx5dFkK+fRMEoAaz7e7neL
1nY7pL3Fk1PbPJIXquOh07VQdd/+HdcmnLTC5cWGAiQB8OVGq/S2M5xh2/S2gc9do/JdKjCfRyRU
u/HJ2xdd5DIUYyiHbL4BpBkXQ1l4wUikFPSY55L5rnOrYW/mhvHu7Q+6toX/HOViXjF/0UB4GHqM
e7B2t4q+68PRrYwv41IlXxtEKg4VerLnAPDL6e2hLw8tkgxsT/4H3t/cZJdgVlK43Fn8VcVlnwQP
vld1X8EGFl90VecFt4gZNKEc4Ca+PezlxY29FHY7VN55FNib/MXLJazp2PQmQsUxepYrhCC8KILQ
yjt1LOtRyJ1yc0GZVHQfutGf+l1VUru6gaa73Ebbb6CICJSI9y2qsxfXWWDMQ6BKw4uVX0yw3Oh4
2jujL0BqVOXg/SW6lqSRXiQlaYoqpI60QF9+chWgrd/hyRCnpOqf6rroonpI6thdg/mdwlcVWrVv
3MjXLjOF34NSGWauWeZX5uipLwthAzeNSzBEUSB8BZB3HL0PrV32j4gme8P+7ZV9vaGoySKQDk2I
5aVR9vIzOzGwdJnwY5Wgf6HLUb7LFr2PHakN+a7XhvaDEczNeuMWuDosvXLo2LRWKJ6+HLaUTuvY
VebHaWE6Z8OSeFrnkx28k5k0d3WjvEgl3nIrFF3GB+Z3A0xtTV3aO8Tml8O2VuXqUx6wh4Qr0R3z
siDY1a6NVc3b03plszIQxX2YJkjkmdv3/5n39zIZU5wR4tqjfILPhDx0iWOeazQgvvwPQ9GBIygA
ynp1nw1tZ+fBXPixs8rsYegdE2JwJ6LZTNsbm+XaV20mf4RWsHzo5L38qgF2rQezPYiFdLoHQ6/m
A1Am58s8ebcM1q6cBMpQW/d2Qze8yiDp7QarhptxLLV0eupXj+OHO0I8J2n2PIglOL89i9d2BpJI
GEJRG4a2drFgi9Giuen1Rlzk5Qjjai1/JmY23ZjAa9sea1Ro3JSP0Kq4uDkgTAISIaOLfa/F0FvV
wwBOxBuds0DaITlaTtIcJyv3b4ErrgRwGNbUgkCLUGS7BAx6yQARQJZWLMzRWEPsC9WdjdPYaXA0
I4kAEZrH2tXVvcSXW4sSp75JV7i8NbezR6+N+wNtBItz+HLztA17J0hdM55lZ0PRtb1211dtdejr
ZUL4z60EGUKRV+FqVnSH3l7fazPvbQq4lDcp216e/Jlw0Nl2asVeNuDSt4j+NDUckFzL+g8q1/xw
wId39/ag1zbVFlm3j0Ya5bJPD3JGoxiVGbGFn8cup9X3Tz623be3R3mV5zGzOG5theHf2vKXmbze
tH4GQ8qMmyYo7hpaLHt3HPAz00ZzT4fcA5imiccuxXK9GtXa7oY8uKVvf2WCQWNv2GX22PZ7Xi6v
6SAiudaBES+OPdnpHvfqwY76EhfwqF6spRz3E92n1IygGnNGbtycV3YXBt1UdWldIyp7ib7IrUlO
7qDbsZzT9CGvfeNj2o7eIUOxcIzUutT/Wl6j7Xxf3qopXwlV1BO20jxRkSv0IjHhPmkHVXZ2nOdw
w04olkonGiA3frWGxRHZvhtn3UxvhJIrsRioP2uOHP7G2rxIyZK0C/TZHO14Qalxnzjr8B5Km48C
heXeSDqvBA/eMLxj4Ni6LM32U/64zFBvScUshBlrVtG0h7E3Z3c39amwHUCyCCJHGY8J52m2tSb/
0OHDfG5mEYi/P02IObG4TDULffnFeO70ZEeBiTNxUAXhmNvV3veEvd7YSlfWEw9TVpIHOp4cl5mf
r2bTH+zcisc8SP9rKUb14ep0wz4d/DmU2fSXlIYt1eQNTqUSm0koTpcuz6uPWF1rNlY8zfr6o5pL
mnjD+i6fhI8jhjffr0VQ3yjFXftIzguGGBSIuBYuto9tThJP3syKqwE7a4p/NmghEK2GI+09j+Jb
QO6r49GeZQfx+OYjX+4hhDXJXiekq/PCzndeYi9RjohDhBZzdSSBkee3g+KVeEBhA30mhqMEfNnL
KrkJCrkKN66SyURjbDTSYPmWZcqXezyfjSU9JUNAqxZPkExbDjPiybcgmlcCM+V6FHNgcW10o0v3
KLSPWpGNlRv7ne0LERm1kYlPcy09Uow+7/R7pyimydyPQdEUH4FgIOYaDWarZFglS3kr/X09KdQ9
oX2w4ygHk0O9XIQlwJBItZ0bN5TGq33aDvKuLJwpSi27fFciiffOH8rgs281/8P1z9iAszFfoRry
SvZ7kStsUDZXPFfrtETcJQj/prItvUjTWzHdz/6YTxGlNyMNB/Dq/769IV7HSzY7jmEQe+lagwR+
+e2rObZGriV2jLN4a4drU8/HqV7dIux0q7oRql5HzG2wTW4Y8ynYmRcTPRYmN6HdOLHX5GrvF1lz
KLvMO1nz8IEEJPkcYET31FhZc1zlVDQ3ItjV4cm20MIEj4Cy+8tvpeUlHHzo7Jjx1D14Mi2EiZW8
nzMDkR2ViMdM0gTYzV6F0YE98AK+kW5dnW2wa9sskJpcIksDZBw9b/W4jp26/qj06v1gzu05X5Zb
B/3aSA6DANajZcmT/eW39mtbdG7m27HWZacqdZOfaW7rB3tasr+s5oHu2PAO+MFQt9wKIS9H4rrt
Gs3qHYAmwSCekcxC1vBAz79enutMpnO2wx04+AoaU0/jFTrj57/fwpudGZefDejyMqblVllUDpJb
cbnOVtxXw/JezzoZZh0WeG8P9Tpz3Tp14LHpl+AidIn7LlVpyXYKnFhLEaSMENgAeJ26VvPl7XFe
XwtoH1PR+U12ZwkvrqEVryJhi86LeS9nB8Nf3iHLP2VhmehW2CbrrULWtd1C/YrCGQUAYuFFFEgF
d2EnGS+xJ7WEw2DxGhrnpjm5UyNubJjXKTEfh/7DVgTgErocTOuE1/HM8WLae+5nVELmPg6wvKp/
KX+x+x/mjHVF2Cdja9+4/a5NKwEGNdytDQ419OVW9Uc5O3qZuHGv0+sOfUfzI9E6TqTVVVFCES3/
+ft1RJuB+Epk3yREXg7YW53pt6nvxijEifHkV1bVh/ZYpU9TXwfzHsrTrVrZtdkFFsP2Ie3mMb3N
wR9Z6dRNvjUpzSXjF91zNzXTKfM698kRsjqteaoPUeXnza264LU7FCYJ+TDk5a3Q/HJY4maJLi07
yOttEY1gGnmw9mV1X8Aj3hnOqNR+RgTswyL1v/T+4XhQEQHZuNlEEYsuqeFmi5lhnuV+3CSajLK1
0vY5lNfD3OlYjeKjemMbXTktkB8IqgEqfNskX3yrqbeUuRmPoq5zBl7n3yOHV3+fLd+4Ud29smPZ
PZtc6zaz5MMvh/IWHrF2p6jM0STdY+eJRm0CoWOtjAlukHeLFnR1PCqPpGeIPAJVeTleMVWJ6yUU
IJtx6pCg0ILH1a3FP6uuhse6nG6Buq9NJbVkePUWfBqaMS/Hy70JV2xNucAjm2Y3LCO3cQFsc7GU
dguc/6rNSHq3ac9uuT12hsBDXw5WNLUYqiANYnwsnMNY59rH2i/W/dB06lA4fR/ZmlUSZT017QxE
mFNa/o7xhaKsdQP09Pq48FO2bh8xd7s0L7aQm5NjWx11vL5CaxzqUPalUY4x7dd8rM6uoazPtt2l
7QG5mubH20Hp9y31ZztomwdOKJg5bBVBP1zMg9n7qTlrQxBXq6lDk22aIZy9YPgx6PlUhYtdT2c7
qOVeS1pNhk7r4YPqBKNd7ZQ9+V8a7N6ePM2/dY7BAW3r/cdPQ9GNZJinyXa2UAq9hMOknRBl22sI
BBsmyJ7WKUsrojw2jlFWprWFhEaiV7tJKe9d7/DQD8deLXQOJQ6i6OrNfbNztEB+QjfOsfYyAwMQ
BZbkXWVVrdPvXAMVwAQhJWe/Is5nRctiJ1+QCqXKBWtErZ+5uvSTISpNi2YnKSwVIRGN4ENUFAGK
YVFtm5UhowUNwVSG81obxRpNw5Qnj7KuwXxmk4XZb+g2S2M8NFowB3rYp16gnezCtjQVZVRg0jWC
2aXyd1Yi6MWF0zgtZGrJotnImJOLdtknwxgn8WDORcWDbE0CK/1IFcfs/3XmzPNPia5oGIYDId+Y
wqCbkuHYwuTDb9Bc06C+E3014UtQpG56dnVhYxk2+Ynx7Pgd+NRSAPGJsjxd3BWwCxkHkqk6M7KW
5fqvzHVVydCw10KcVW/CtAqU3+fHIZ27+l75YrKfshQPl1iBr82Ppj1UPhr9JmKLIfTk+tSJQK/O
DfzQ5ROlx6WOGqPqk70ZKNdGNbVX5Sn3Ke3uLTyPVIiQj+MctH5I/D1uOkYd0e5JO4y5UnN4N0vD
XH+h1GZaD9rsGMsD1N0KQ8XAUXX/qC0Q4cLJp+H4LF03W385Wl/mBx/LqOxhlFjlHJZS08d3OItV
67F0EcffYU6/cZ+MGqJBDAxtSpczYNU1iPqqWvyvmNW2y7+6bi4GJhsuL8E7mpf18BNPnKYVu3mc
Ve7sEVrI7ajt8M0eQsNau6oK/axJszr0rM6SZrTQU9vk6VsYVp9MiX4o9u2JNrYPQaVEssMqcszH
sLLaVCuQhENC8H51G9ppWruM88mE4sM/W6u8FXlEB8jN8odkHb3+IdcgjOH17CqrMnZ51xjraaF/
VRl8BOf8MbW25noUjDDSs4jkIO++wPvq6jsDNTPtQHlcdtU+qLTJPnqqMPFpERYa+pgg2IE/zqGh
cC2bYfSuQOB2dc+hrMNmSIR71wQe1N8VoE17xvNkCJ4NkVuFGxkSb/HHKUnT4VearGUeIdtUoDaQ
ubUcBrzdBgA+dtChmONqiUYgCuaZKY7oQ2So3RttRn9uJ53VaPZOsS7rvtGQFw4XqQXeDw3Ztw1I
aLQP/aSKNkyMcgzCjRxUfy4HbZH7UYhBPAS8aylo170oP1OD8TUcM5JRHNaOZp4ZWWbmmo8eLc11
l0yDbd5Lx+2cs/I9nk67qgUscjRVUnffk5qmwF1Tu/76Ya6mbskiTQ3SCIt5LdNfIu8lEB7dSPKA
/LXo9FWPTE13hyOU+QaEk+a1+KOt66onxCZfpuJU6J0nzxC5iuph0QdTPQ+OGoYZbGqaBPHSp84a
1hh72r/K1hzSNdSLeSrC3Aq0DTw6eXryK7FrTf2wRCv6z0gfL+KuRz+2fJ/mKVJdkFhSRA2pMtnU
2dFZDLtgtYPnpNelfpch4bDGheYOpnnOWuUlIhxamgU7Mx0RTzrUjgs2AuX42v2eWZ2W/szl1Dug
gWhV7jNTFvJYCqF3B1NOZnrH4vbip0Aeon/AhlwDSufapc5ZQGwum/+RaVOuB4hcfoEMhXSm6ZTO
VKq4VvzR+Ek9X0/TEFVdXb3Xkp5/ZPl5Up56UyEkWlKdS5/E0Mnp0cg6bTrrYqiXz2wQz42seelk
5Pb2II6TayzdKTMnPTupURjVXdH0y/SPapFMWuN+TGk1uVNlFOdxbGcMxVUuJoKU0GgAmWmfGz8m
9L+Gc+F3jTwso54sPxrBBRL5AI8Ql3Zbf9MattJ+cwmYhT8Mn9egtdFYTzobnoWeZrb+HRKncO6a
TCk1HqoFVb+viO0h2TD7NS2DA9dMLY+BcAMxhFSa4Udn0CNGLxJrUbRRgf2vOHHndd3HHK+v4Suo
OF21e1ciKf99UWwfeciWAQ2f0AerJJ5MtGDUufSBmz16bkYtExo7/g30eReEqdBsdttzrctcOzO2
535AYGXOP2Upp/qMVpC3nIRm5gDCHadVeVjZQX4PEDQZeYkOfvXDQaFojiV9j00ufSyV85mKf1l9
VZWYXROjbc7MqXaAJrRckuVgHMvOUXIOFTVs9yiB94zvqSnb7Y4MvaUW2QtHuCIEksbrJOgABT4r
6tjNvil8gAZh7dStHxpzm+OPJ8iaH7qiXut9OfmaNYZAi9N8V0OQ1qJG891BhuNC2hlKxEDaU6Zk
z2XRgbONWFsT2Yw6t91TinTmGm7mV0EcNHqb7UvkHbNvjtsG6s5yl96e94tVe/MdMHU/+CaHScvf
p1NgSlSmB9lbp773kiBchhENlrDqXGF2O51z2jx6WAN9kjrQ3nu52ol2nNYmz7M90N7cEwjyuvn6
oxxmUf039J3OL2ypbAfPOIF16+e2yOyyiAQv5DXCchOzz2ixR9YU68pgeVrHwFIHrKfoJv1jgVHt
7Ih7ckk+JLZhHXC+6kagZMOSHRtYhOZjmqusjcEdQEfdwdBIkGAzthmpQEv+Iio1y35s62qHCgEU
SmWufR8261p1z0WnsVRqxqw2Ak6DH68mAue/KivzD17fZxM3NypOd1JOA/lYusi4XFTys8sHuu4a
3qzdXmWeJiLU6JxvTuH7+aMQjV8eq8Hvm6NsShJuHcUKWMnIsx2gYeKrKkViUv/EDRs9NS6V5nHu
E8djtF73j6odEiMEojz9yn2Jsr/vp/n33krSz72ldCCMqTcZh7yW1QfLShPnaanWudgD+pCtGZaj
3gZHqCl2eZDK6+T9UtZ9ejI0CUqzy7lG7+qqmT8slpUsz13na8G3pCmNPITh6763KRhr7zVEe+ef
XY0zkdEakxW5yO48qxUtqHCxJseIdb2Wv0roamVU2cL+MIyt9Yw3/GqHQWMGXYxYa7lTG23nrLc6
OhrCW8ZiVxujS+aLBDGpHZ7AS6RSZbRHom3qnIQ5LDbe3NbwQVD1z7kUmKZ/+9bu+sgzkPHe+W4i
8YW2RfYhmdiQkeFp9Ye87cSv0vfH5GgGslXf19qzql9qRU45Ul7pspszYejLDp1lTNqymU7ldxJM
GbzTyq6dP4/m4IygdNOlPq1I3aBJXGtFfU+eJKhcDyXJTM9l3pGfJ533just1+9mmpH2LvCVLUN0
0339kLNd1zq00sL7LwGrxWMs4Dl4TMGqiGNXVKTLs2qTEgzAZMtns6dleC8NMc9fbY02VShaOTd7
vH/S4FS2NAlIotY0PRbSTS1n19Wmy/ZxrMXbgyn38EpULtmyQRi8nyap50fDTjU3J70L3DaUqB2/
r8pq+bfQm3raOfySj6WlBeOeK8w2Q9efJvW0JsoIeDXZpAkN8U0F+W5FikBETtV15a5UCNLd0U6u
s13RGUMeaX7qiVMLGzz4xvVZO/uCW0o70jxb1iRcdb3XdnMLfYvetF83x9Lyh+Qx60sr/VJ6vdfs
Z6EP1rGYbb2NVOY4/QGNmXx+GFQv6SCJZmh/UCWR1V7zSq641CKcfeuKtTXPG94vh00wL8EptWar
/WLZk3vE2L4H6lNbStZhXS5ltg9mN5+feVl4884aS78AltkZ69kU0Dx5HaJNXyax3vpFyrG2Cu+O
CAKsNXR6v3ejouzkIS1UMO3cOagFM2qO9LrNpU52WKjNXgQxLuuOK7SqMbT9tKy/tL1uTYdat8S6
8yTqW7vSbxMMzvD80s8LZqHu3qx6hJILUUIetEonVR/Xufd0jEyrVkVNi+WCzhEixUpPbTCqZfy4
UjUFOAEaO5iB8Q7GWMtQK9y0ymMnWTyje/YTQO9km66dFfbZbBb9sbVz9uqiV22ws1xFzAyHBBZY
ZNtL4NwvgP7cMC+7NYtk0k8p4adsJpyaJnN+yGErJI89iID0Z290bbMDGwieVcrMG594DfLwW6wx
gEIWpOnH0nMB7fFJnrYrwXj98EHEc/h6zfqqbCtfzkaXVHRnzGy2zkYqx/5OmFaK76avyibM9SH4
gHiu86nkp353SGb1cOkm5HsbqYQPi8RQ1Z5jbPVRycf4P/AJ1YtIkzRZIJBWK64NorTO1lrZ72oe
XFRGBiPozqrRsIXsjMZyQ3Q+lL8TfTuMYb5oCDsnfrDUO21Rix+1op2eZGmACzKyBShDVSTmGJet
rQgIMLrCgoJksVOG1Wdhu5m5n5a8TC1ewsL+SokjyA9t7o9WlNai6aIOJRyxL1YBaMvyM88Ol6DM
mrDxa1dh4Vpzz601tNZhaHQ3tM3R/y+YhvRbk5m6Hnp25v6n90H6D/O61tFcoB9lBb0w+CukDR1t
gyKgvDZ5JB1Boe1FYKdVaIrU+TpP8v9xdF7LceNYGH4iVjGHW4buVk6WLOuGZXtkMJMgAQY8/X69
N1tbNTO21E0C5/wx+FeRHLjSTqPlkYXJ2n+1UYchZao5B3IU4iPrz9QM5Y1pbE3F+Ihc2PW6OkDi
CYSSK79m3I8S4TupRzTCn2C3Npm2sMp7Kgmk+BHObCdp7e5hU+xtF1lI4qKuzTY8j1hkN91OuWWp
xeIwjfTLsPVzkpXAFvfWSrBpuvbaWQrpH4IOCqZMK/WW41qp4B+lzkZ37uu0N3pwsprtpMq2cU6i
lOzc6oln/JjTkJBZc6bnTzyFbXXVl5fBvp5w4GuSXMpa3dNwiFl297X5xLfL4reV0gAPyJ0qAUGq
xw/tNuOYbZHf/mU/GzH1WvMxX/bry3e/0m/kZI6sayow1wTjb3IsznPsmZY0AztZny3fb3VeH0eo
swF91P1GeMwDHomObZUTkkBasUz/3KUJ7aKknG8iCckaz6rnkM6RRzVLFtGywm25k2OddoK9OLX2
BKrUJAPp1Us4u/+sevD6zFlIPcl4yro5W0nTfvX5yci+A0SpCmUfu8mr+vB03oJaRGlb6/7HNLj7
lsb7xPVQLUz0uQhr52/v2fua69FxmrwBaeRnEU3I3Yxy6ll7O12FQ2hVv0dXDS0u3Na2UjZapO2B
7rackVKJk2E7eUBbBexJkHjARrdjbyiEluHKmdHiD4kjFf7cRrZsFeOQYvEN1QfE+BCkXmA8l+PZ
eDsBdzaCyq1BC1juC8liyaL4gpslZsKJTcVS4HiNLvmMryOcS1dLlY8q/C+yro7S3j3qzG0jSVXT
wXtjOx9ttcTX1Tb4M9WN87W38ZYnMy6tzC6H5lGvoC2cJmX8Q4pjrk+zF3LjVkh8ZCoR2gCCjMb7
JIja6fBNBBN7OeDBhdds8DBCS6dPl23ZvbTxpB/lg2sOwZ+99QVZShOmfI94uRSlUrXljhFjx6fD
PZEuu+OUONZ6n/NzOEKG0IgSoat6PtzSUrYrtlHhrDKNpsYVpP6NfZ87Q2w/hvWibG5n25UpGunE
zUTYJP/53ljLtOLg+6zdKqjTsIzUkEbzOr4wACmKATwandMjHPFkuowD2wtqxRJFwMGPJXlzZeYp
ryMhWh0WU880yS2L6m73n8ISCS+fiOOeMOMDcTm9HZR5UA/1H0YGF5uN1NZ/27i0QbF3c/g2cCv3
2airiQXbjqt/dqNGVYA/HV+9O+ox7zVrW6oqbGiZIfp0eUOpLPonrpd9eRxtT95Ga1i/1c0c63Ss
nOZBc0sPJxOj673tlOSHHHTkjNAJupwKMfQlLcebarJmn7qA6d6DavQZ5C8taGKUUW1h2hT/dlim
PFtmzHoQieqEfq0bTz7A03ECQGRrGSnbTqlRNlzsBINWXJlWqzIRYLktmC7mBnNAr+vChkJJftir
KZ+mOtw6NkUC74/NquNC7hufrDepvi1cbTcvYW359o3LG7Nl+FgH/bezbKTQYzf7+t6RYPo3pcZl
cClrQ0dzwjAw5dScz2+TZxpwF0KVUFUMrgQGZk1WmTyWiCV9cv2Hw0Yok+4DkQyIq+mvOYt9oXXn
WHXFv6IiX9wwjOx2FveW2VPbI9AigyGFXHIGqusu0w6QnZH/jClHVT7/tNPbOtH1th39g2WZQeUr
w4NgRugb+2I3qP7qeQrbM6UTTQPvgcgou7oOk4yVfK0JI/Sq5dyTEcr+lcxb8BkFTbSeogVAKOuU
bvoUPFSpv1O9BzAIFstn1og46vMhDgi+TE081DEPgD06Vzz4/1OTNj8MS037Eht3+3CZ9KZsmkL+
qkFROPRQNcDp50Fo600B8bqpnPu5hnJax2jMVmM5OK/GMvznuxMX3EBwSp/KOmEHHrQ78t6j5bGK
jbVoz4y7uDdToqQ8D+gsPgQiyz5bBe5r6QajOZWBnj/mNmlxgPKkNXnHwtcTFQKDU3DTgxl641JF
hR/10VNPsxYvcLUp+9SSZyozjvupiJLaajO8L8erK6340xZW3NzGwmjn2ZWyZ75xx0oU+IiXOeVW
kd7DFbaV1K8extxEKLBea0waC3mvFRrRtuelPDlmpdiBV1pvWVKx/N4gByifpa3ENVQ3cF65cxOR
l709fC6bDiRJ1KSs3NW0PvsF8Cq7T7J53msHXFqnE63wf9qIkiCawjgEsDrrCTyiFvxDMVWul+nQ
lze03RqdCb/X//jurW+tk2FKW+aBf+MUsd0MY2O61J79HfJBivoa8wQzc0qaTjSFatdEFM2wjXHW
RUv3d/TMtBQTASXcv+ZYH0cVeH/86+aTLob94cw20AuY4W68Haj4dfMjJhk536ZV/6r7MfwdQgD+
K516/C0SiwC/srRmJ7WN7+4FlwtTVbP0oGFLT37KfUvhXkFB6zLmLYAAvzNrXToF7fHUrcvcZ6o5
ghe+2+jgZfaHD19GY0tASUWIHlEhwUfPtuNk8WS0z/gaRjrjZ+vHk2DKBjhcYq6vkkyNIR19U+2F
5oR+uL6V78TslHMWYy3rixIuw5xCkJ43uUfXUINge5/jvd7zuu2NvBzurt8QrgxV7s/KPMuFG66I
h1GbO4zfZDazZ/F11eQtJFm/WnA/Lu2kgo999ZssJLhgzlQpvS2bwEiGYqYRQqWJRjqWBntXsasR
Ps/nXA1hnRnlm8deX/VdPbPvzpfaJBKsYKmjPJplnDfdSkZOSF7iCTDBFSffXva/Dnd6WIijFzfr
tiVtPuywIzBxCxE2W1kBfzT+WJ20P/AJDoTNjuko6+pNjyGgOs/u8Dk6+86stIVbm/VkMk6p0uPw
bGQtZU5fQ/MOt27XGbS2+S5XNqNcdN0cZFNbx2/7KGV0lkaWX8lodbebNSt9L1iZbuqgWkLGe2d7
b4JNuVmDlGKHW1LDkaNKarazqqvmpjUySk5xSfh+FkAdWax2qroFbNlUSttdcit9ROGpO5t5y1Z7
qe6QHbVz1oVuOeUtF80t67AkGyCaPZX3Cx1f2XygMKH2fKqusFsywrNFAJtgqOsId9uKax2TNOJ9
IVdJkrB8hMxjTGJN3gpLvTFPjyt1p7QJp1vVumuqPW3+eWWMH7h1R/PAL26qhyCwqu22PlZ2fbcP
xO+Y2CQrnVdQ6Oxaxf4Qj4hRM5244y+isIHQ43ovScSWnf4082GV6dHHssw04MRxEnO0fdg7hk4b
Wu5XWYXWuy/s8jcNLUvM3NMCVh+GJXEDf21T7MCjfTt7YqQE2KmCO4+ZdM2gGYd3M4vy384JfKRs
0e2Tj2nUSwH+R53uDaLHTNiO9avZLfor2oQVMEM3bZrCohwTgs8bdzftS7L8s15bV0Ve64I/tVNC
JNEa8iDm24plsPCVqRn1jikI01BPhOmMiYjqHL+4XvLYi2ETpcE9wF87b1AjVjD0KY53uebbHLAL
2HN1eLeBlpaTrXoBIpr8dXiO6CvEXktmOZWh+9z/1+zJgAip7PfPaJ02cTqCxFpzAKO1vLHEPLiP
FmrR7iRC0F6u6zq6nxyxuWA4ff3paCIHGXzdsQcuYE+kyUYe68nxOwcvV2hzU06rw7sRyUMydx57
/dObePxOUVUpmY5mqL5jGRuKIhxV88eKqPJzC76U/753t/hSs9HEJx1UQGi7U3vnxK+66mx1sAvn
eRqm9VFhHY1Sd9hAASE+VvbkmUm2wCok44xptqnZ3zijTwi9yu1SOkpL5hDX+dHsUWXOgNcMsktf
bW0eETWzP9W4f3lzuh7c9vqgv2Jtmmkl6bbZ4ZIQVdfxwlN8CRSYmG1LRRhu07lWi1v0lS/VaZy0
L7NDx1ObgiAk9iX0u+AnZyoPZwwQwNPXbeJIvVAHFhc8Qwke9Pm4m9pZAVFuljpSC8iqThU0H0C9
aPaG0D8VJ9lmh7XM3KZifkxYlsmRGBIy8kag6Z8ub2uZ77NLH+S4a0oTefT4Xymc9rZvluTNjBav
Mxo34Md1MFfHlr83vw84HKaaAZ1CUYnDdS6NMx+GqS4of3t9Qoast3fa5HZkVbcRYTk/VVUhW3bi
mT0BOUnSFU24qYmxHo0FwjYq8KAN1trKoBaCD5y4zZqRVdCaXGvX/xyk2MmikV78QJ4ig7vtbPM9
BMYozrCGTn8bR0HZPlj9sYgf2MqkdUFdwpXvGH9d0mlyjl9JrSWkWE++wh3NFY36yROxuOkcqK57
bJgcAOdL6P1siMMVxs/rvaaoqyniuI/qNT6JrYTlsgLvNZnLyi32nZBqbHNhbZPkLEYGdBv76cNV
UXc8bgAw/QevYdW3aZls7vHQDU7Tv23c+R+lcPvjjbQ/PnISrOK+gOId//izt/QnfiwKkqmfKb2n
RWHh+9XujpIPJTpufd7cainilen+Mg49V+Jk6MlI/dkPv/bRU6Q+A3E1l5GYdO9ib9Ngv/lbzDdy
HL2/FEsczhzKJLwcHIPKvNh13x90wK4QRxSIzFVwHgCunFQOMDr3xwTykPqMrIqSu53/bYG+DUs5
KU3BjQulHn12EQoULErJuj9Pu+IL3WXsKgDTJhjfmqWy+sysnmzuKJlMvNNEm07ybNZwtU4qHNep
IPO8H++qmNLQ1HPhUC+BGewVrtmrVTYO/jbeV3WHzfX6IW13Q2KC8MdGvvz+6PCECWYZ2LzgzQQL
xUgFWsdZNoSJsxgzTJq+f2j36fg7HD331sq1c5ljt/zYwJ3wGq07ZJjX6ThKpZ7nNS9bMf/RK7xf
ATnWfhkUQVVBhWSX5Gt4DBiMVdU9rkF49DfC0joDDlozaVcvLNQzZ1r7xH3zUYZxmSXhPP/pNj3f
cKIFnxSn+2yUlDF/GUx21qOz+Sy7C5J/3pj4N0XZ00e04VmcBG6gRZa/xRrXKY+ITL1ec3DlfjsO
53oW3Yejdj882VOngAqq/SsCGE24q7pS/9d5TvsY2jNgXssEolNfSmPddo1a9izWXvjazPR+pGoN
km+jFVSFkHN9ETJIqI7dwa3KUkR/pecL/8Tln/ivY3RM7qliWNvzvhEtQYl2G6bBWofuhRJGc4Y0
9+6Au4D1/LF/pcolOAFvxENq1dX613fJIl+QRnDc+I0q5nhq1tM2jGo/eXXimqemJ+CnCogDKWD8
h8IOKgLUsIsFecxSApETNcHvZqhAAWJ9PV2EOMo/0NjT77g5nhCWJ0PeRn4C4j0nA3eni50uXei2
rmj8cKNiFgpsdKnLQ+dmU+uZcnl/zujS6RX93FxRaUV3tp3z5CRjyuE6d8yRbBZqNyuBNLHPrrD1
k35Zy225WWocvexMSfvFfNA/omy12cDCObjMPJIey5j20GJOosV539XVP7K1wi2rWOZ+eQQfOWxn
8fF3FLgTsq2c6u+o4ksJAlOpF/ylUYpcrq0g3/Tw2FDk2Z2oLJy9T3nEw/c27S1Ys60ApiNVHT/J
uRVsB+aK/wSObd23fTInnwcKIO+x8Yb1szKzHgAa+926kDDUNQhz5mTjVEG9kprA2qK8lxYvf6xc
+MIZa8TZK01UnqQd1fODtLotBG+vgu8qHu3/kMCKJQVht+3Xg6EIu45Xb83b0dlYJft4jb/pneXF
KfemLYZhX6pzsEUwrzMz2H09Du2tofGXbBOBmsPnu7LgMfalUEE7Tq88gux/U7+3zslW9rJlddjI
udiYfWWOCWlU3xTk6BUtjstdY3H8OxcH3xKIpgRjyz3YkvX+mHfp8NfJBLk497M4103sVWDDm6oY
0YdgOVVOILYMgdCQDFmHBKTNy8ihB6FLdib42YT8VGHJ8tdFNil+Ojl8Vm1Wjulqol6W3FTtZGVO
40w/ww4RTbrVviZLRJomTlctSsQNiQc46hFqkTDb+NwFsVVFSzqj7UcMtoVtfStmJ9nTfZqCb0ut
w/J4WCuznW/IdESKQsVbS4joX8/SaswWf94VNY8C+QztV+SpHYPqrLQ8mknfdsYc7um6GIB92TxF
4QbgnnLp+mWhDi6vNNmjGmxmMrKAdUD5kagmQXLk65q50QJHudbnoXhpUBexRx8SJmOiaXq+DcfK
hJcIj5/KVTCL46YTrV8VNb9McFp3P14hfYKhQovXBA/V3nQvU7XPP9lnSvZtyx5eRekEN1w1ys4T
oyWLqBmuSL3urJu5N6JPcVaPTVHW8/B6QOP+afYjefQnb9oYY+b6n2KiBG+GgR0zoSH0wbnN6l6i
w2P0Qt721NjH+m1bdbumO+I5L+1l0t81Y6NuJDgjaStwXdfB1JlTu+/cb3b2HqGh5/Y/xqhvm3yW
DtRbu4jOSdtQ2FHmxGr/1VX9fsN1b+5oUrbhNv1KdDmn04swNv8P5mTDQm05cU6rzUFo8lbxwUel
jZwtdEZaX2A/jqRQsT/fuk23ffhkugfZWFKaVNTb0cGD0TB7Sz5o55OfbekAE6Nsnl2xtevdSi/t
v3pANpniwidJ1g17z0sP35k/DncMTwuuHtQEFJTFp4GB+hpqVTdsJpakD82sbdmlyiTM4u5eT+9B
3PTfnIcIQFrRVc92bFfF9aY3OVdHXH7HSAJPcVxCtNLG0KEWkeX8UZJ6ARnLXByfg6QMurztB84C
LnIiBd0KAREvTedzn+0Hd8Tuz5umZAE3LGIMsZ1WNPr3idm5XwCruyXDPGTqAokHtLE1rqp7bRtn
+OX3ABTZ5ju9d0NLiOruo1H0kFqunqYjryu3gkNDX1lA/ajuvPB7IjFVQdCngE3DAH/PY1wEc1VP
eRdKH3rBa9gZdkNm9VmyRQyPKtH2dkPIszqHrprP1Xx4L8se222hKtF0b13Z4l9q+HEZHXp+xcli
HOFGwn51UXWpWr4Isilv6Y8ZVRaY1gdetFAp3C+CTSnn/hPO2ZAPx7IdbBaShX5wgftCq7MvLSYY
Vv+DdJpMuUTjpKrpBp13kVL/7W0rSn7omOZlUH7kuZrd508YjZWbQxEHVYaS0LOzzi6j30GwE76w
Q1znu5CY68c2qU5RH0b3nb/Nf/lUrW97OqapkOyg9sUbogjmDAkl5FQpmEHpt5s1CsNmXP4gqWZh
RzDuPoyRMT8WXqcxq0trvTsYxffCGRr7Dynk2/1BtlZ13iw7ft0wl/ip23V6voTaMMwGvWrdjBel
6TDpEiuYef1KCJZCRQqQJcuRQWEkkon9oIw+THCA2ih39ZKLP5VT+bx0vqhvDgQdYRb569aTUBV5
mp7WOnBPtTXZXACa2uZcGlJwYc27xD4fYQjFNzvd8miIBpJZ65TLyBOKGj9ISzvaYAvmJCGUsdz3
8rK5M4ongnVYIKaYgaRt4sa7YQfCuqZ524OMs3KzMK6D/p1M13iPpHwiEHHcicovezFgq2CxOkpF
sNsTo/iwVz+ruo6tL8P+JM4jmFiX8YSOq0Or5jRsN1yQwZqjUQXO25EeRTnt3iiwfXKoopOOgDyz
bQvC7bI5MyrwsHUNVzYqOcEzPXGdjGFv/04QtX43gXI7foRyCc4OO0h0/S+5m5uD1/ENKrXR2WyV
Mf+lFJzUCG3s11qEGwJlLE9N6ltQK3u09J9NibbsgZBbUZ28bdh/tq2a64xmvtA7+axmsDS0sOuz
1vPOEZBErXOzWNzX57YmH/eeetLJOrF+RVR4w2ZFZ2YsQMwGDM++4FmxrFxu63znKU0Fw1ByDsRx
y8drWfK/tQtDfY5rVfpMIHVrOHAsf74Pd768rJf1+qJ61JzAQsHspcl8ldVbsLrDKShNI55MB++f
h9rz9Snkjoj+udEUfWCBLffTDoUZ3TZJvPzxeK+BP3oXQG4KKbRKbfBaMvF6gVrFzEOfMTzND85k
N3eNs/in1lq3h2SqHMIEuBIeR3oH3pFILmFhOiwMiALjxXvQSB821mbPe5ki34hsliSN3tJ27f8I
Zpk89b482hyqv6cedw2GN0x/Xn8nkH+sQMuVDT0Wl9ZFJxJUha5A1y4iGEdWGr/5OLRQ5r1vxrC9
GH7jRyygLaFtIYKYs9W60z3+H6QucsURcdWJNJJrGzcal3oowhyV5yZSf1M+s64J2Isjb8FebvlE
caBM9HuIpKRUgGhklmayKcU/TefkcY7wGB15k5j5L6pYtMAV0LaC2fDNacN7XTh1Vd4SXqumYvX2
+v1YQp61K5n5ehyCtR1O9SofF5WyM7XW9a/dAvVNQ+5hhK7lV9cv0T089f6CFOX471rgiK8AlBuA
BpEraSVV24/3a+2jexm21S90HTQfenJAYTZuwtxGdHukE8TOKzoZ/XdfUU6yGDTRsxdWa5kOFXFk
V0h/utNij2+Xakx+UGjZPdLj0n0viWaZWipf3TayDZ5rd12fxtnRn/bkJQwdybo9SX44cP4p6H42
kqHeqEDvqZpm/7s3vKnItsh1a0XQ3/XS2Mxd2O5yP7H3B9nbMIncJX0QUd89mz40fx0N7j6tV3G+
CvpPFbP9HE3HXNPBeLkitDMZ+3txxY2LWofy1O7DdDZONHxPe+fdqDIIbxZtD++Lszh3wl8sWFSf
lSgYpipPRpi+YHEfEFDqgjV6e0F6+l81oKohozxJh4YkIqtzmCxIYkLI0pfm0lXJb/x2RHo0V/pp
kmc7mtQTOrjw/fpCn1sXRs/a+bE349eXwRPqHA/xvZjAv13/8FOCd+GXA9n9QsibPEL9npKkexm6
2IXd5K7NxsQ/Neux3AmyHQZbfyFQ+O71hhJhOO5GJIop/5QCay/c75dpGX+UMyGZWT0hxNne68li
vSLZU2cqntYxRykXvsfXLqkiiBYvG9g1H4IqjNCIT2r+LwyNG55ap4sezNLJm20JFwHyO0uU8PGI
dqReH/Gp83QDGaD2jge9nKhfHHVRNe1BeM3kRFkYt8Gnco31YjB8fswxppBqFPPTaA3ivw29OKMV
qQ2/w963f2oWii9rtvwfg9U7T5DZ47O9dP2tFNa25HbVeifBXXHvjGtfJODQd5D6TMn6cPt/IzJL
dDbjXqWxP4WFRjgE/e4mj4cKrkKjVRXArN2X07rHkXaJ09x20MXnGI00fBnZ6B/hcMS/Fbf+rQtb
+i/pERxFjw40iUTLr4GsmXPkCaHE/kBC5fAuHMUUH0t5B1KGTb0XZnpzS2X/DnCeFIwBcLerBK5L
jPvLmn2koqZ1C73M/nvMu3Jpt7WGzSDQlZH8TXBvP5MQyx9lzZH7p06upos9EOj9guOWM7eDPKSV
Fal7UjsnuLXoAxVXf8+ITFc6Z1f07LR+95PLOYK5K91b2yLgEw3EUY4Z1kT7vG9xd2cPKLPRDVkD
7IrT738836pe9hBfTlc31mM0tPuraWZ3T71FuqcVY9CXtZber3qbabodIKhuGNasFeuIX76RFdD/
2onvQTTs+PX3XJUef74oa6ARubpfAALqNUT8iVjlCHnm9rHjz2ngx59RgBP5z4wtkhun9y2gyMSV
12OEkJojFtgG1o33TYz4Y6ahr4ttlN4DYsrpTiGPvHPRb6QqGszTTk5YlSHPc6w82AaEkHHFUdex
RxYgheNzMrW0u3oAiO+lWOqXFs4baalt7aDNYhRf+igHjb8KBZEy1vhfpReRLyFe7zRUQcLSENR0
SDhNdVBJS4z4Q8IY+WhwXChQ3tV8SwfcBG4FGaLnx+ad5pJR545057XOw46ogVu0ocv62zY7ZHiq
jVvJC+OI4794yq7dW/YwMCKTWJb+Hnu52Sngmv3hVXIJEYyj5/tVrsjgL60UW/93rqaheYoA3Oe7
vnFcl1UvLueCjcUE4FxW+wMNZNChSmkHCooRmGxNLpduMqxRQ+iQOWSmWVTZbqj0Hfm1tta9xejR
HjdsGQoF37VDE7fPPsYbd4I/IqZnz7T6+HWWR6feLSpQSzeDuq/NqY5kGT2ruIzdB9Ejiy6CQMQ3
uGHMfyRY131WHb2uLhVbwPg89IwLJwRB+26fqtnpY/M4WqGMptPChtGI8xKB0tVpLNdpxXaX4FV7
kxJF7sqNp0z8a4BzCFmO4N9xNXjTceBUCNAqL2dvRshR45QzNH6OB3RDgTg2RrmgTClxBluoJ+z7
bkS4SDccLAwb7Wg37jKh64ZPosEWdd0ucm8LK+dxgFyKL26/qJJPEv5G/uVgc8FPNyOdVd24JaUa
P/vFrNYZ9VmtdBqv6Hc9hvZSU2xlx0t8LJSFsSfbpyiuN/FDWxGXcayJlnxECTNrcIzFs1tKPLEN
vIdOp4ebFXddBA/CrH3roxJIWGP3bct84ZaEk3doMYsaoV97X/mRKnN+73qxIc7ceP/ku6iQ3ofb
/ltjqrV/HDOn49cS2T09xPvRAPelYhG9/Yusapd0GcO02r6EWjnz4wSJ695glx7dMykZM+p4f4aP
4RloJ8xQe9fXj+EEjYcOcrG9woetic7dWA7qXxgO7QI5g+r4DSdDOfwcPe1APW+uCyri7ZIZda0n
p37ce5yuYOW0wLhZjfmoPJs93CHWWMy4LjzbUgy7PYLTXMREGt3ZiDVKg8cj9uqT5Xq191mpOrIe
IDkPvt55sZbjsYTVin/gZsFUYA/VSJ6tGZPmuUMuHCF9HLzy0hg7KlOi3w9z0x+Y8p6WpF5KCP7I
Y6cwFn9plfJpxeJixfrYET3Zi1JuvnoTSmTgxjFonijc4BQ2sY2M4toTDvBDydg8P1nVCv6RCku2
IiHwnhb64MxvmEQXx45a5MnYj3V3g19dwxhHM/R5Gm6jEKQ3sTYHn3YXa+e334QlzpBNYVQpsA9P
JTQnDqhrPlA5J/o8CiafYuJHdJ28U4uvzt5BDaZ3w4EeM1rregYgGtzJ874m2+IZiZbWcq3sKpNn
4rUwbMmVgKySoRVzTbDflytwbYqd1Rrzku8z0ij+rghI5lnDhAYDGL50Php79ORzgEqoeSqdGC5c
gkzM/3QUBMMtw2Y0Y1Gq0GujCfIbceuoxFnPEBTK+o3QpJz/zXIMlpvBBaUtUPZWJQ+tOORZR3rr
74lTsBIg9iaZLkruw3pnDWVZ5k6ECDRLNt/zv7Ca+k1ByP22PTdomKzTAgxYP/BvyyA9ohhcDMsx
rHU1sIkDAQppCku4U8hT6hKtk9tttbm503Q8/KcYmFv8ZFBUcoDztnbPvg0SWevtxJ3iwhrMdVRb
dzTSrjHHAG0NkNktMercGeGAqJ1JZ986FrpBz3e+vyYTROuiGj+XkW8dCohEHc6btcM5wCyxib+F
BnMIglvHWx94YFV14T4It/dt7ylVw83AP79SwmgJ9hmz192GNGi9SpGPJuNlH4Z/eABVcxKj4wUc
c1hZR+LngiY8H5KM91yU0xQFlzIgrPZtlOP/OQVqs2/hW33PpJ6wgf2LGChYPqmoaZqvyWkE76pT
DjbO58h2590njnE3ln0memU94EbxFvXzueMjOaaPUAHS/7IxrLgHyCzv/fMYB0sXvrulh4k5/R9H
Z7Ilp65E0S9iLfpmmn1mpatztZ6wqsrXIFoJkEB8/dv5ZndiXxcFUsSJc3aUrE6Id57QqaCNKlST
XjpZdP8MR0m2dRpTZYeomMyE+1qu7nrMl6CerzDIyb+utFHmMbE9l7cAPvOUzMajCwrqdtnODewe
vowx8MfvHrS6R0QxYrIQH0TPmo8HnfVD3W6RQZ3qmkS1E34ma8+6TvYQ6e7QyYh1CxvJQyxdMunk
7s4qDrP82iaxhxDRuMUaXpx0MM0+4MDkpMXLmN1ZVP/+jF1BM7RWftf/Ur6s60vCFcsEZ2bC0bOJ
fZgzXqZ19g5xhxx7aoKFZYiEYoKheA+cuuhPCJOZ45+MZ2XgvQ6GA/enTIK+fO9qcF0BHtRqiacN
s8Z1xMHEeqluY8Y6xhFUTfiCFg8dYx8ZRAWf3nEep8sYZKhT+5mFS/LaTR4pG0BIdTJuR0Co4qlL
GU53myZdeozGjAGbjXUGkX0NkAHHAkXeKUUJIRAo9iEcqnD29xD548A8pJHu1jOxatl9E4pgysFP
EThPUiJ1Xr0UA3W5k05Bk9bOi86fSWtPbBSYkSryDQFhTM29zxLru4Ywd82caC2igoRo7izHgbL1
b7TGarqEUw5xwjGxZkySqEz+Xt0yGz5KBytByLlWZ/LCFGhy0CGZivUDkY8wp7mpeU7lrkxnRpzU
OireLkVa10c6dBnjeYra5qeBFlY+xpAt2n84JVX5L5hvazc34wR/HFc7BjZLiSZcRVpLRQQ3CQ4G
O8cv2ggNVpjijVxDU5011tT+IcaDUD41HmGrw1qFSXeebTVRA61gnppzIKillk1ClJBcZ7pGLmNj
7HVfppu4lODpTdQ8Zh5law6NnJyKwPiUWXMsI9cr+l1lGBCcyG4yiM9vi9XuXF3H3V61g/ef7Zqm
fsKaH40GXyrf3qXFw3WpfNRR6nMywB+9ztL8B2e6np1No3FR7xROsCTdxblM5Le71PlqT7YoEv0W
dUAruk3pQ2/aFKBJALkwyEG9T01RR/B6o5Qma/GXONmptjDmIDORqs92QGEnEul6yzs2C9MRsOD+
8V4CbDXcTE4o+mHXhVjO7qVvU0Zd1nOLowsBDAdMKGcHAcmr8wO3PwerQTFnRJUqh7mimRh5Hhq/
upnFmIsGDNFd8N6evwzVMadg0qc+ocavKAGr2vlc0TdwsxKuyd5D3UNp2KJJ5tOy0UlYNX+p6wvM
ujBmaVUihrD51QZTokBxoLA+M/fRwbbCr03FxeC0eywwXdm3At8XYAqH63rXp04c/nC/KM5GgmXw
VHOBim1KKABiE6goVweRCV/dk7V0xD6drAz/5ombmHEbum04HyoQXRU1CZ7lhX9gEQ9fKFbs9Q3B
W1VbzwmRgTbE7Qjg2qjx8XYXwgEioFPGGI5rJuhxY2ck26jzboxu5XIhX53ELBjtIy2qFlbklJT/
ppzjDJdosTTzC5nr1B4LHxIBBvVpKaCKUyB6t+AYaUYMgrQkvieD7tuuXT67O9kYagk9GD6QmHsg
eQFsP1dXDDZEuStz8wQMiRbtSfTaxXfCMg0QDdNYB/YlnFhNd5tPxPKOLDF4ByepbLVQRBLe+gNA
ZBiOKiJ8dpqypekn3mTpLL/hSjC2O0g7osbYyJAsOnZUPeWOxae+Zw/OjKv4WKcFXS6/6jk6tpGO
cVBiXvIDwmTjkmOK721Bum7O/Sa68txXe6+XMpCHcDIm+yaIyom1c9NpYvlJIXz7IllQ+4kDLPyU
obdwi0kMReJa6QgFcI+1FBxD5GuvvPP8ziH1xXteDXhGJoSnHWuFmvU6lYM/vlN+jurdn8lgs9aX
q2q+Nq5D6pNCLBl2VpMYb868792Y7ixVFVFak3CBOrRQZkpf3Jp8RXpUTq0LHKN5tbI7qukAg6cy
W8aDqkc7/faDdppnDKVz2YVMHCSOzTMZL+2Pp5GwXzXBJlp1/+AlfNkd2v648grLAfLCb3z3Tvm4
0jPbPzWuFOcrYrvc8l0X7FQ89xysYsVd6nrZF4+1t0c7xHigSEwuVbFzWzktWOxUSh/tmtCuP0DK
iDdRrJnQ50tNMnzhTMBK4QSbaJro+nkPlXHUBvBF6GSMHHFmc3tz4cbqusIpHoc9GmPSd5gaRhMH
uzBaGFefQkrx6pXlCT1uciwO0fI3W4vB/qADuNMP07rYf9bEVpN/pa5n/z93UaOpN0xCw8b/1eCe
nsd97namOypXjHzf45yZJOWSKuYp2nlLD0Zim2D0JNHSuJNojg0iPywGnyD7qXcMO6US2Vj/vS+M
Z+7gmKrpue5kGt0Pysm754G5avWheuxch3JeM3nvMoKLN4ETVizZobUXXxGKf36OsExzj3CLejvD
nmuxdcuQ7Ykec5/wdUX0j59dS80K8iTobn8Dg+3rYmwaDDfbpGWd1sAVwpSzD0zY3uWFuzbvUdRE
2TM5NkL79Mm13+08yYl8yvIq9k4KWSvcJz0n0N3Ee6GOEJ4C3D3ShRScliyg2NmFoPkFfIc738gC
Kz1IJLRZOJSsCoNHvDhreIq9OEP0hHGj9XQc0gyzDLPueSW9E9lEXAwvWBzvCA4k7ZlZlPJXYNMh
co4uVuHsWyY20cSdi4NM7VjPUWL56qPUGb6BxLSN3s4Fo2GqeuVQisrZ6xZntzK8+n+rtpBBxuNb
Eb7csOiRNUobHJqB898cUI5I1j/G+XLEOjmL+0gRt2ET9RqUh6IZi+g0hbewMuwJeovLuKwEuwin
9/pmSY1JX//it+ZaumKvlfgA5kL5Z+LXXXjoVqedKD7aleR/T2ot/UUN1nmPhqScHfZk8F0yApys
+tdUqbg7lGrRkcQ+krnxF6V6CTyM6C8t2djG3Za5Nrst6UG1dj5pIKKFNxrH0rINQ+zs4w67ZQGi
WxDeMNU1W0rRERUNusn+G3Ih6l+q5sA6lwtzjbsO/y/BQO4sA56k9rzd2MVpiYBYFV110YxHK8BE
K4cZe9IUwjaMGFUeVv5g9mTK2A7HEa7V+DLgGrmdb32QxG+tpX3/D1pCKl913DUEuHJ/SYjcdcxN
3wjRuOBLYvyzb6bPguGgRJf1n/gELN0zxb0rfmbpGvmE2dGhkCOWyGeM5cI3T44FV8zwzCvXHRbL
pn1KW33zrXjKo/wfUk1K0sTN7CSbrFe5iq9l32CoHwq8HId1qow+WtguYh9CuogAMwyYLq51kSDc
ZeGytL/7MJTZg6xXRo7zpPlZ55Tqzduxck3PH3PJ45XUPhFn77Gt0JkuDYJ4vY949lm2rZciC49F
kg6f440AQK4zs/hHTODNX6meQDZekPmYMkXoTe6Repo9f9dEkv77k6ehQJDH6yep+X2GDdXbCpJg
pmLDMFtT2Me4ODGr5YQHMUhI57MBYDq9MI+aulcGxQxFN70ey/kX9oN5vf2P0U37OSNt4ncTMrbw
ss4OD145FHWyt1nvoTznU8A+ECys5FhM5wYE2ZU/2XvuzZ5JlDOR6cBi2dejIWaclSE9QVVHY4tn
OMA7UCFsifs8C5WzJQQ6DV+LHVd5wqvdi20hYqgHKeUO9iJRzFA/WS6joyjdLAjyTFdUli7Dr7AM
mux1kX2GkzeUqRtuOL5KRf/hA+jZoI0tEfmXVPFPTkmW7gS5t/R17YjXE68UOcfaXngVq5KGqJ/I
kPcqcQiVRYXXrbvezZs0vC88n8rjXIeKpc6x6n0rHzHe6DJ6prEKWC/N4tQkfKkyN5jPy9BAmZ55
viN5YJslCE2VCA6Q8Fz/qWk7MT1FFtn7dQKY4H24KZPPQw6dpLkjPwy01bimT/NNXEZ5DE8hken9
rKe6vdRi7ImFFiJMR3EsbTiz6nAIwOtX2HJtibu2vy0VZSDuVy2tfdRhXPzTZ1ryMErPu8xp5ogH
UnCSVnDoKWV2HUGQ7ugYyVR4gyORYN8uLkqm/4zrSuAELdaLkmBHPSS0rUQJ8mHdM/ZFPk3x7dOH
OSIOhz0gJ5M9IOq24sRpwxgKwc/x089eUvV+2EH5yIY8Pbz+hA+RxEj+euGrdizl8maJmaZvYC6i
KzMHSlz+ybRe1dkQOA13FfeUqrai6BA0E7Ys+c9Njj1p2iZdVayfE/wL6G8sgeoxKWD0znm1grDT
Zp8pfKW4AUuE7j2EIKxyrWvS8XFlFIXoT6opw3fmaOCWiS0wmIOjaMTJF9PUlr9urJth3wyrxb40
0oZ1DzWigCvO+laXCQoJgoDdTpupx5iEYTPWaXGJZ0Pvdy/njIgCLvto0v/ohElIbhn13OxWXVw1
y+9h9uCAHVia7nV3dP3W/W8dVaaCjc6G0ncOfrjUmq1AuueJriuDhx0Z3dw+NbJ022eoLmk8n5M1
CGVzIWkyVfeEcqpDT/Nd/4eAjsLErArn3UT0FIKI7+kXb4417auc5p+FUBj3ZbHOz+gSaXJ0+178
LQtMqJt1iXSQILu6o9NuVo6v4ODobH0P+Sj+5gZOE2uCYIptaCmDuzpchvkf5b33WISdYIqpy8zb
RZqIEqEn5T8sIxrVoXHysj47SE6HtrFlQDpzGZ+Md/NyYFY2yR8PTbUHLzLDkcEuhJtyJqRc/R7A
Cnb3Jbdw/W3IcroeXXlWGkQnfwzmV87ZJA02btzH9m0wlgpjQ6vkNYceae7mRfX1ej9KMomkFNfB
bL3BG2l8QnPrCJhSsGCZDBAW2lLhWPIXcuV4rbHKH0aueHgYSTEmT1w87nfTlLi+CfoElzlKyv6I
w5nG3MAD83lHezrara59Uu8lua8csUcwTw9au/o7BnXdf8bvAN0neKNecOsEuBtgnfofY5uyS6Pp
MZudIi1VfanSLvBAnGetv+/GsdJXgX1RPUXsPAvecd1O4XvRhtp/yFPEjDuHDaTDncBpABqmiVt/
eEfCDKMzUKzmIke1oLfHXZZhuIHleszyElouP6xTn6smzyecqEUfB9/Y87rB3Q4VNLgzRpykOpTB
Sl4r9tzMuR9FY1C7W0vHs2HOm65vZR218y/cQ4Ag5v8j4SFJl48h/lC1SZspWy9Z68TTp8NtmU6U
i4iaqCpdyf+DJTeexucGZMvgO2E+x0zBqII3kG/lqXbRWpEZ+0mIDhE2a5Nlzy9uyVpiEVglmOn1
TZvV2yhcazxfMNhQSPHm5p15DxBMQyxnKfq9V49OeEcZFbt3BQY8fecQgQoxh9Z9rd/DKFLOxc1w
5iO/R4uP9S0bzXDyEfGjLydTMODYkhDN56muSZrKrK8fcJouHRVXkNR7LxooGKhrZk6VFA8XYBfI
MTU+9zjjnBIefzNdDa7kql1CuU+bbokPDSp1+NuHfEhwsCLUKneYQ6YvmuZl3qV04YRIq9n+Xpyq
mg7anwMISwX+yHtfzWt/C2bEj2wLN2bftEUxY26oyupxzucs2Lnc6OW9bewtgDBXfwQZnfsCPyIp
PA/P8z5uIvusKozV18CBwnW3cEQy1KoH/9KQX6JEpuhAKl8TYlJPiHQkOME0ucFR+aSlcZujmD8O
QZ2fG4484kgaa/wDd48YNykHWXq6eV7CDYgJ6fEmpITFQh3HhJoAmUwPOGbr4GeGKVGQFg3Z+Odg
Z7UDQS6jRpzG8NFKBY04bHCUDHABpy5CE5NUvWwhGavBznt267KFoHBp9zkZ5xDy7LYa3MlAr3Cc
jPq69/5xnjY4khTBuba7FAIHa3gkPFYyeUUNW/fjYosQWdNvv9PF+nLcLqnqPwF3Eh4WiW7T2zLD
ycl4SVEwSIgRbpW4GWVpLmxZbPil5/6YgYOPuiQG196XTn9aYbPYJ8AdJKjorUf7akt8xeBouiq0
D31fB/9UEPT/kQN1o2MWpcU9mM163VdCU1W5HT0KrTItIZ7wkf3HJMHE9BHhXTWHgmLrnBQCTPSU
Ow3QiVUE/NsgKdw06zae6kOOceUZL3xFYIvk8BVuYE9iHKO2d+DnCJ6Jd3VfnufX4lTxy2kPzTBE
aApgGdkjS5HiXPjLl0PlJKv4LaPl/zEuyrFL7rLxdQfmgJEvTSsfLrpSzLBiLn+CJjYvCSfcj+OH
qb0KNSXD/dS76pWfaAw/i7Ye9XdUIgEhak91d/KEGfpz2QxMRlUvi3zP/BgmSpGNhBE8SwCeqUhf
7yWECXznpWj1k4+P3Z4cpGnwJV5TF1dere6bZcVNfFgHkT9rpMBgJ0Oq6z2oThyLCl+oRi6IynQH
Fx0/dcG6Cywsw+i63Zetp6jY8nJTFQlaQ7X32blQf9ddA0kKYSsfG0LRXeRX/s5lqowzPcNMScpM
NSY+wR8ugG6kFWUhEQLJh2T3rBPr5ZZJjGp3i0Ej/+OIUC5nX4EJeXTdIrc3NBQbVPFvyyYB1KA8
CsxV4WLdVO7IBG6TkbWr9roWDrYzWHDRfcGE8T/0Oif6q8GZfgyjJ6rfzIGxfySMm++ZD0KHTdeZ
ZYZlzi1fKNc6J1TO9C/SU3PJHDBdRDHCUhJeT5Kngl68OsTjDJCFzKcHYBkGcAs0gFXP22aAXQec
hQA15llCGg8ByVZkwFwJgAP1yoSde1X6W8OUX72SFx2OOaK3pcSqQWpAJpTufQ4rpzr3WYSrOA+K
NbqojM+fObyXPhSu6frttDBfuaAYmoaKSsLmM72Ht1Fy0eyIdk4SAIGd730smWbbw/3y8Eqlye+Z
dkweBl6Yfw4E1Rt9oAdym2NIdQ9Znbf5sRxT99zKRoVXJEsylWN9Q73QWpUvNZIPoD+6BX8LeTU9
WgaMyPtR45H6dthT+Et1iXpw2YDcbNn51f2deXGYyRpWfMeoeGyHYMDusJmkZXC78UTnxSgik5x2
dZfULCo22ZicqAQYjJq5dvGZMT5igdW8Ds+cBjh4V1GOyw5+0YrBkslzkB3tpNb7LmHn9JTPYXOM
bxPxmKFNcowXOYJpzQgEiLuevVxhcOj4RdUnxiAFTTK9lrdXzhglwyWVyC7emyedaFJ7AoUlXgDi
Je2fWcdeda1HIrtHqrZ2YsNqnP+1TNjucu2l8jjNFYi7gLTBR4kZnEEpPfNbDMuD1o/yiUUYMfeE
c1r8YZq+TEN+5kiluXa7ooo4CpHliYEXdezziVE7h3cF8EJ3vyJ02S/wJwz1vxlAdsSn3bwtGyiD
MnfZe0oUNy0wSaj0zuVPJu0LkzfJTZMojgysIZzg4snTtmWc6ZXCKzAQ9WW+WIt5uSjat2bM1lM/
err4aNw1h6XoA0UyBzHYbiBegT13p+cYCMXoe16w8QOT3YPV1UyTFDaRA95bZkaO44ASSj2+N6zX
AyuTSJnWBKS5vlY89cukP8TiNQtkoH6pdwGUsGzP3B9U7zD7IHN4Qy4uEczhZFhQeZ9akSy7pLWG
rTGl0cJ7Zt+Iqf8uSikmCHkqAfcAmPGCd5xT7DnY+7RG/dkfEvBSU9dnn4rJS7ZHkkMFF4309Um2
E9HwNC/0hfRZlP6kFtTDB2e8La+AJoYdiDCbMk3Ry1nwKBFG2rSr3/FniL9+HbNZmls0sswf1PxA
D790Lw2guX+jJvNHFlk2IAd8lhZuxNiNdbtTYsZITCzIFtcQ/ydyTjWD+fBb/DlnH3I8rBPR2uY4
19kSHWw/NPa38NkKyiA1S+VFATMtMQj5uTqmQxuRrpXIuptqxUeLFgz0tUaSZKJxknO5YMJKAUoU
+OerA4Ydus1kXpqn2Kmt3InJr+VhKX0NBKWpuTuLNJv1r0VW8iJ51wmYJatzbOVtY57ulPuUq8pJ
91UQ6euqVg/z98qXfddgJyUl3St9rgLi97vC1zWufyvwgua5xwh0wxYXibtwSsbrQvCcDmp1hmtX
KIJznaFgexkY0JdH39DIbBIbVdGfdiJmtakR/P9yxRaP6Ujq/kherHpyZieEfXAbFqE7D8uAmYkZ
vLOB3cFsavaW6E8S32IqvCt07kQLIawo0qU766nycQBKwJ83pngf2Rg37whTeM0fdHYdbHADrveQ
jKZii3qUYDJFuYPF1UT4xrPED3HyTuSKDh4hbLlNrXH+xKMzLVgrPFo4XYFxI2o/fS/WkNK6IRpw
JMUsamNNHIHyVtAre6wCfF36ZAL84QV4rUAXz39ilFXx0FRuoYkpwxCn5pvaYXrsh8En6E7YqDqW
bkwdqx1DBoHtXR1zhJV9IsMykh1YMujRZOxacRz6QOpfikpXn1Q9F9+m4hBGWXWXl8KaOdhru4Jw
EkzvFGFRyuENCG1XbRvWvpyghRvU+rLSL1khovjQBvOsD3M1q58yo9C+NcXTc1c5kdwG2iFhR/8Q
QNPBOzuTH17D9wZnf7OvaxvUm6WseInDhot/Qyc/f2SFTLpd03VBtQP0YJh1ST89dmsvSAFKcW0L
27xOYCZwRnZd/Qd3YdHcSQC4b54PO+cOZFHwxJy/eQOrszLN84vxkqZGkyrHiIPvbbUzCcp8WYPm
Hn9a+h8T1SI5h6De5gv+ul7dZ3HUnfUoMZICicheCVtDUjcNUWqcV5W092FbEKsXNSO40pgq2DNU
0HsshZZQmNINkg6bnuQN1ZXj6AVelP0XG9Pa+RDSz5tDJSMmD7kPhPsg2UqQbwFPZJc6x8iyI5xY
z6faBPEZKuJ07BozkTiYywy79kxxck+gsnX3orcOSW7JwgoScDjRfTy2R0FwHJkLrx2d32przp46
ceMDMLL11csr3/lV9gyrbtzzgSAidAA+4BxG9jyJT+avLq+slSZL7pu4yp1nRlNMj9IlGqaLG6tg
PC+qaIaDwP3tbCony/4sKgc/0VDxQdxdfDJY8bgU7olIJN1v1jEQeVF1GjF0d5Yk+iBgXqXcHiOG
CbcG1bwbdeLlPb5xi48pDmzC3HBNuq7dyRycNqTxYtKfnp/RbmzysZxeDYu/0H69adjpyUnEc3Nz
CG+mLnPUQz2wKOo4NWwkPK+04/Y4VW4CGswojDurqulnxxHtYrtitKNxZHnucNUm7bqfEcrBwzzR
dV/zAU5s39E4oNyWIWzwzTRWcXdF4QcmBtvOKFwTLof/bIk97vp1rZ7qMGl+cn7G32NFs0OunweJ
aGnMC0zQaUBwbFbmv4mFtA/onPGAjDCBB7JLkMILWXc7kaypPMUWzxbHWp15lyHJkssy2uAtSkV7
z45iYDoelra30vWhcIWJD54UEXP5bSmfYL4QKh9/4ZpkZl4sODgJomuv33ml0yVf68xKjAsrBtPy
KEZ6crpMtOGdhFlHctiBhAgKheOmmshjbP0QoOsmAYHzyuyWX3Blu5xzoTTLdEg7Fzc/RsDYxWPZ
incDYbfccwJGv2Zy9vVWzQ0D7FkwgzjiRaXwBGIYUtVuyggZ+7h0KM/7jLrf/gITS/4t5IHqy5Q4
XvEcM4nyz0vCiOVEgqD6bFiUE715yGtnjRafs+mDlfa/eLWC9c6R2nwLxcRx05bUeNs1aEV5AT49
tPgd5vpbRk792I5ujQkv9iHG8buj36kTuwRXP3IJCdG1oI6QC5vtJ9zk6V/lW07GRBU6/tIVYtkW
P6NR+6qCdbh12rqrdyzbnOYdMPc22mukmJeW7FJ0ErOsR8bGomiekKvn5F0lqI5vjVv66dM88dns
ajrF6SKrwfkcHb+JjwnVRXDxVnTkLWOjtNyy8SAnMyHC9dnM9JJbmIlEZrsZy9lGpWox6HZ2xC4t
QbcnG8zPjX3HeeT5V7y3/nKGX+L+19ciCy9+lPruB/lV/dxPTT5fRtGahAiE543wXfHlPtKWNPmL
JI+Qbw0+9WU/gIN9XnAC9kwb9HjOKuT23z1AXnZpBDo61t0I/5vSHsAScYQKU8QnDrU4+pVC2hUb
k+L1ZGsYSxZOdYbpkqRdldWH0U3xg2VMZrYhXOg9kHFWbmoROsHjMLNF8JpbH28oIEC9bBmAoSi2
c7Y8lbZgaRdV+2S2NhAReIvB64ttX3jtvGll3uLKjsDcYU9RJcke6gEIiEMe/Bf2qAW/XExX7wD2
KveYM5NI+JX703M0cz/t4rL3V5aHyGr6G8FCY8qXIcrAouVh71sgz/hqRuGhqqxjH+1ExYT5Wio0
PT9qdfiRTEoH3ymF53lkIQIKIFto6h/wPsG4pcbpiRUkIYzlJZ+yCyqDR0e/tvIqJpZE74jB5WBV
exqqbcliByaa1Th8dqFXMqrvhygiOZyo76zuYEIMazgIhlETZn/wvetfJw9oHsBAh3/XlnTGr2LW
lvlWWufI/z3djBq1T5dGF9xv2OBBpQZ5F8OAGRqHhrUzwOigbiY0603YjA/sUkGrYWZbJNuoni3g
0pE9jgOW8wEwUs1eETqs/sYYxAd1wgmRo4dpzBKeALfH1EnG45bdtJ1CvPH8V4r1GPJ+0AESq2tA
LEEZ6Y3PjfTPsxjKgeEO/Q8LAgqWVNBNcArnSHQb1+TTIylPzcXN3VjCiUznlxmHyQ+Id+gMmTCz
pWtwwYG5gcHlHNloOXnUxQuOS1jDWwWm6WnEuYpNsAGZslGYhYIdCEj9WdYrCNEa0YrVKmEbV7/E
mkDKSKQDCtCJTP+xjszab86iBJbU3D43q9VH3hj4OzAOnCeFXSanVqvUJcgylxhl5Pgd6qoO/wWZ
i6LhBEFzELZ2vrHWY/CKhqx60ItkKJ9D7pIIv83whskCHmxSsWsMGdQft7W8ycUeEYdbPARc6C4L
Fv9N+qX7e2xN3+2ZReO9rnXr85swZvmLRtK+RgT/IghcTGk2fhtoNuwgmsCgArTXQn2LI2Kp7frZ
16r5XmO/BB7KfIZleG1Iii2fphzRro5jxHNk1Y0XpO1zOeNb3TQzXlt+NBP/WBCqJ35pMdtwoHYo
cm9COAe3jCX7v+3NZ9vWpXxUrfQLAp0CrQGX28T+EpvB3WUj7NpsPTqzF93F6pFbs4FHGBXw0Vrb
sbg+xnD91roQtSkg+/VdtzH+P77MttwmJk4fhGeoEWiyNUFI37HNRns+/lDAmj14nZxQ3SEn6ZJu
2dncejQHFeI3vn/5ZkZ//YIZUCUENDFOF8wKgclHpvx3a41B1K/u8jtJ6gh6Gz4rKjieN+Vagexp
O9Z6hL12yLVZcskuGzQelJ8soHXB86abm9PyyJqZLiNTOxBmrxBCxLbiez6Ds0vVhasyGjclHAvy
sWWKtXUm4vI5+/WM/x3i65OpfUZKTZenPw3hWZglMUHfQyLj9M2zLZp5Q/n6jLzJf2JivS2sESMf
pjNpmezXPoHtMQLZW/d+mjdPovDKL6lvoMG4ZqTWqQAe8iBH3i7gN/l97LXkhykcuFF4ENzSNs+o
o5MiW/rtIm5dSNt1FEiNH/fFvjfBiN5XCYWPgt1grxhLGbQTf7lFr202nI2HK2Q34TH4z1md4j82
/ww+Q/zUP+dxu74bzkG9zcYm+VgWZyiZNwnxShh4/mjayE+JfYX6IYWN5G77YAa1Z1xurY2gi/2d
jV6OdhtrUEFMr+n3gwq3OhoEDkRyVHV0qZKxf88sgtYl5+H94CCEGwI7ju5+rcvkkuBgFYemh4bA
/H/S+07nyUMcWUfvx6gtr367cCQHS16VsDki+WCoP36s4HM5EMbInA07k/x2DyuS2aJhQoEEzeCX
9QMxLegqF+ZNOlrmYBdFA0xV5lDeX69MPMx84RKNJ6HH/KluAzAYJsByuVtAFffbvp9mIFSDcMNm
Mwe+z8vizuGFhJnzlaE8ZZTfS33Ps2RkPbLy8czUi5+A7E+hDx3bm2ivxkXe9dQS/S7NAlzmt5XW
v4OcOZraMN3xKBcB8xNuJzhNNgXtp/WuQenkgBMkiK33CmNUckhH4PzEgJBLhsdmwBW7YYMSX2+3
KiATDJiL9K6IRPqNtR2/d9AP6t9sMB2wEqSfJxZ7TnA8f1YPEkq4aT05pPc3GgBGNF6rHr8b6nSA
iR8zR+cfZ1De+qPB/j8QPmajwgKICNMS+2RyccJWLZER8C+YiU2vLlXuRxJZ5PmDpYGMTtBRmWYy
TAM3zBCbK0eV6XJi1EzUqjeDPVUsQqiga9blS0h0trqLykB9iSEe0n1aeg1MZRWX35KD6YtalBVd
/dRnJc01ZeZu6SYSqgPS5N8sk/Gab9tSJVN/oYQL0jMasCRfm+Go5fEP0aDDq+Eiav9jHY+loZ1G
v7utgBpuXQzUtpZuQmY6+5N4eMV26LFFRLSMaczRl115DVocx9tbMQehv1kIoVn8/yQ4m2GstqtA
btBN6ZHxD/L5i3F0SFHtyW65WnjmGaR4n93xPNy+nXEMgWg16jkiYKFiUj0Juz0EXguCywXyzFmv
w/Ba/4+j81pyFNmi6BcRgU3gVUJeKm/7hag2g3cJSZJ8/V26bxMT09NVEmQes/fadsmfI37C9I/F
wixkE9ZW9BOnQKyoyrAXbFrk1tWTzqqRBJYqrX6HTFvjowqn6N2SkTZIDQVOGq/p1H+D8fGHNcAi
+WIsSLykQNPQ78DyRfIQj0P3hmJRBhuldAymog0bsnEyuYTvEwmGbxpUNzoCLx7N0Vk8MNYZITrm
EGOk7ndB19pNMoWT98C6R00cBYxcyWBDrjNctCOL6XfGhtX+ZyFVd7klxhq+Dkbvg/YW8ZRphq2f
faHZOJee3etTV0UNBnBIaV29ZY5V1D+KVec0Jm2Ov5iawmTYbzcOXj/rSpoMLxcC6fDvrCaIf/wq
Vn0t2tWLAbGMAZvktByCyxihviREqUjLzeQHPVFSUJxG95Fse8rAHt7/Cn8zF4jgvKoqUX9obbZs
3HJYXKhCmmXX23UqgXS7lacfOVry5l/AjlsefWa2BH0oBvobqEFZ+4qfvTMvTinMi0G9ypRqmSNe
8E4AK+RZLTQQ+LV0X1cG7znXeDzn76Cc4+UzH8u5u9rO5Lq3nKhvjjv6H+AJWAXSi0LGR5xRgxVu
FwqcSbiNq//vnkr5yBChhHDUl5VM+sgTlKoBy5UNY/Z0fIyUNOY41J28cL1z1eC10/NfpmHEGQVI
j9AbmBRtmWpd+Z6Zsg1vuiIxNLEVP/FnrcrO/8JF6oTPIShXPm3UyExcIWOhGyIJSz1yiHeU1tg7
0YUSdWHvtVLZgWq8CLe1dtmx8/ipbtMg4h1/kIMzA4VrhNwxNZq5HZAemJFZvczDO0YpwBdZJFP1
wDagC3adYrz+rVbekZrvDGzvHjlDXTzDF2M54gtVf6CXHMRmGox+zEcN0ahd5xV1KPjW8OjVQb9c
2OcO7kc39uucWIEUJJOw8sbDrVPbKf9jT7B4J4ndYnoaCbzrPzpP8JgwRmHiESDG5qH/q1npIiUK
G5QYqzOGwEMVMntiMDVKHZoSLEcb2PM+rhk2R/1llB5tV4PIx38mjEJG7x5wLvyuqDDS78gVuf0C
ynAG9+Wl9hkIjQwfFOKT8VqzqT0w9mhbBPjoFk64SoD2rA4Dyd+wNwMWOWieXetUzJYo3ygY0cjD
4a+lPW+bEg/LWxTK1n/D/+VBD2QEh3sPDaS1HQFWYBbEgmyDNocZ8FYggxAHyn37iCqijt7Y+5HB
5SCpLJJeGPdJ0+ybYwDs4Kp15rylcRU+jhZGgV2l2uIctDZjN9YVGTiVoqFYiicefcI75vq6DHcz
iVCszZ4bizX6ecJ6g5cXpwg2g9lA40FROFmnFTlkjoPRBkX46I2ZnH+8ddTmgQ0SKk0SvAvvV+Ww
sP3mnSqDHRpP1B50KgFXuKqRb/4iGR7NZcikgey2OpRzQyi9wRBKkRtiiNiEPnfz2WW+NdzajsV9
1/fpdBtiK0YMaPv5HGJGi7GmSjb3mA+gSOcxq+AJndTN8+LhDX1T+0MPG6Y/Mb/mjwpHhpmV61Ys
UYq1/Q+LG5p3yJUu66NlWfL8tHRZ/owAe82SCdzBuFVQXaGVsDm4MeiV7OT4lop6O7jl/TgKMHJt
B6txk6D0h+YlNf3o7P21oU+dFmSr4FL0asj7ssPHIGqCaF/FLYOCIMpZQrTzAr4jbYY48dkn8dQV
he6SmfvY+giY5oqvabLeM8w2+Cg66+CHXBV+yye8IQfCjW41jd3MRMfruNYl3iKXkjXurZLMl2XF
YDxVBZtJObBMi0y4XCeXGGrKNMjlZG7EjepXnAtRd+tqW76bQfZ3fNvq2E8lg2LrJiGi+0+A8iv/
oHjb5SEyvHEfnUt5tZkc+HJA5uK5OpRTEH/neRT+i1APUxCs8fy3akRDtsOoevcuBmxf5SQawjbJ
2mlR4rTLB30tcg5TzM7Vb1FJkeilc4qRAZfWMWV4ieuadJL85PQBMCHEEThI14KwhUOB++InRLNg
Xu9MA/MYozeFbDqwz901psiKrUBUWB5qeyiI9myGP3Vc2x19ttWjmSTI1DtmFGvdLkDffx1iNvoJ
Q3VbM0/sXQ1RFac3EueqfpzNELA8goxif0DAgUIHnJoWcA4bd70uawmb1/HiXh0bMfbD3tjM29Hl
DG69JdXVsY4Vvm0adK+EyQV1YBJbohhtubdDDE5JygbsOaCOBCAK6ngc0a2qgufQWK359P8fLlMO
S4HL1iXm7Ya6fjlRCfn5zXW7/ovOtBkPriMCIAijgseeufmY4NDqMeRATNt7otV7KyQTZENWrln2
zRjL4tQUDBkhnzgxw05emm4zCR0uh5TVUvPgUCGslyAQc7Cb0tC9x3oUc9kd3SD3n1I1+/13UBAT
TVaIGdWBRW74kRIaBn2tZtWJIzsCwgZHnnSCwrUmTbvkuu9dG1JR+WIQlNtxnon+2TdOffJFXVhQ
bb1x3TsMx/onMa/jvxjJK9sLYyKnuYxdZhLl3tHXTJfWZLaY018Y1LLZsDq8DU8zNH5ybvBaPNVu
1Bd7h4LjHlzSlf7XgF4e4/lSWD+OZ2NtY8njNzuEeMortjOwifrI5mF9Wd1siJeDixPJp8DGnu/y
dWiPpby3WtYFNRPSkKZJKTUzYbGChaGH41NW5Z7jxHpCvNg7227CZR2T5leJZhcJP5y3bc42AWG1
9OhMVat+mTGqLsGCRmsbM3aPD0J5YoCWBMtHUEqGVLhb0wjJDY4TIDzRTDsLsn7BRaBb6MRsQ1aQ
AyurTJHHyF5bsVTWZ4788CJVHS5bAR/H7CPmRJriA8kAFSWVMCCjdfpc8QM1e1R4EJEnBZII6XD3
zAFnv5IIkq7Pcggp8Fhrdi210oLdrO7vyOUgaCwgCPX0RVAdeg4HCRFi2DZ9TxHB/WKP6JZ8hwsD
DHRRrnfsmqh5dAa/++naOy1kHUAkD3FsvGtpjVz+0+oucJTKzr40vWPU78Yu4v7Zxru4p2Du6elN
INo3p2+C7Byy467PNoOyg194EjXF0rr2c8/mELmHI9wf37k/KUXkanL+uqCDe+JFODwNsEO9EySR
pFQmymEm7jhZn6x9BtSbYEiyglgfePmrWebUTxqUEGGy8C1Uuzs71eeIJ7pzTwdlWm76SZYv0tiz
ffAVgZsb6BcMWVipgc+YXRuPDuHbykoP7JEFO8MxS8PgkM4MrdmDjN764udy+Uuwhfg3UBJdoUDm
aBNc0qkPowzn9R0dOdVG4CzpX6n6bLpJx0qfOHAgYqFZnsCIeaBaN95ElX/6fyTIl60NFyTyd5m6
f4hpJtvZHvCS7ACTc3I2fd5aP9aIqdd1ZRU9VnkRfODz6Oxv9qpt9KJbzklUlFyFNsHJax9sncBe
p29vmW2LhdFd9ZDk+RClCEFwLW80HQDi+Cbv5amAwxu+Ic/xQWGxD2XMv/rYvWFHSYCBpYNTKq4U
0HEVeODSbf4F+NQAnw7UqvasnTDTCSb/+orKb8xufEX1N27OioyNsQ9n0h268aZGEJ4wbft5vkxO
TojcJveajBear7z9yZgLiS+/H0eXxqGtSORi5IpMnZ6Ir0Xx/VLhgdDyOXsacrYjUAJXfH9gYiY8
LL/AHMQRZ4Cdzicpo6U91iFS3b0PmFOecyq84Gh7QXqr6STXJ79f0XuM4bpk5IPkbnaiC0aIvbHZ
Uabn4Z61/YScYF0PdhH09qPyYI43wNHYa5CpU2FkHhRVastvi/Wxit3gufUqeb77Y9ddd18QAMrw
ngTgqn+uYZaWzAikEAqTG55g/nPOOIIF+7cuyrLxrZr1OP+ZrGZsJzRfMjQvXZTX1k7q5f6gu66g
daCSesvciiTojeZB+mEZZ7nfd3GDt4N+mHpPji5UfIp7mrUb4eDivJJkEVwRVjIVjHjFp0+GmKo+
xLVnLdt8jCcYMEaOCdiUetqNDC24TaO7A3ZbC18sPyZNR3jEPL7LtG7jcNXvFtxu7zEA48XmmTxp
xv1Jbyz87/ee7YagXQ4PzBLFuO9oKhBg5DWNO1rGavmZTKsYLMpe/yl1n5qngCRyfNvTHJOTw3mL
qy3QwfzMJMVxkN7dpVVcOfkDzMuwYQLHQI09PhlaWzcwun0moHOsD/nMLnGriQw5280kiLfQE6do
VZR9h+K/Cx/vblzaJfIY/Y1YnMZ6aokgM5vAG0lWmQZ39va2xgkO8YvA90QHVvZK5IfrnBH3hvwa
KpubvYQg8LYM8PS3ANND4lKWOWcrt8xhFu6bwrHOBCchV3FLWDw7tqBUU/0UOcO2JMoTA06Jqok8
jrJ0GgM1OLNlsgLPEXuPqdtvOy5NyjoiHh8YB911mdBnkwwj9sqnscDnw/NBBaJzBQ6MgUXT7hnA
sF0HKn4nnbnkRm7DCbS4N/SLJHjG63XCULd7ykqs2NshHekUELdLYhDuicDGATC3jSZrts8O9PY/
Yd+o7n3C9O0+su213e0gMgfVJ4DCG5LD6iKhK67btcRTRihaU+ozuXrlPwcgULbPQJ1dvFAWGcgD
b1je23KwUDZPsXUpCVES18L21vhcFEFXA8jyl3+x26vik6Nsfm7iIuzO5O9gk92ELMiey9hZ7mRi
WzNJjGbkox4hlgSXLz3NhUZ7xiDKocxx1IR5llXntEu7vPvCf7jWj3ybbXvGPkcumynAn53YIeIn
4DH3zN+Skoc7Q4mxYWGKz2kbuYywEy4aVvNWn2piuVsSiCio0zogbKRC0t5jvY82jsJWFQHKtdHX
Ft25Bh4Nvodp2DEcSJyAHcgwK1HIoKrd6oAKXxEFhke2hGJ5r6cQ/8kItOEofVllW1Ts98xJcm+6
lylDuiNi3Viv0YKrkuONZd8T4wP/2eqYCzxlfELEo+cpIx4f7+ohtEr0qT0br5+uIWJ402upkBWE
/nKwTFPc2Ce7/qHkBDlre9E5qhDgmw+xHyiCUjiASw/baxC1j3hm7YMgxAZEZdfKcW9ytPyvrCuz
N4JT2/7YVpF10M1E+Ig9RPJcRcwbnxfWneUPDnkF1y4Sa/FXlhYBqHBAefBZkHrD54xa4xxag01G
5oJhfR6srLnqFUPuZpGVB9c4xFO/jTA892ejoGGzBYuDeh8qawGyY0hr4N9ooDoOv2diEenAVGJm
m0aMSpA9ziDvljMUHwDsOXTP/4AdKmRM7PVe+P5zfr8oLMJd5UEhQEow1eqzrtMOK3XIztAlk5gJ
JPuWdsd1KP3DxK2DKWfSyGylqQGP4rJQ16ZlV/VkSwxQzC6wDpOAWnQ7PZRwBlmArJS/YHsJsdRj
uu5SrUHlBoxkwqsPvfQpn4ms2/Z5Xn1OTVR6+4iY+YI09TV4NK2DggCL0hBgVLxDt1dWOc/oZ1hw
MNP1UEKUTvwL/xGsGxgi0/DQMRQPN0hq+l8w6HImT+mdbFhSyrEYmzHPWKIuyecrafE2gYGQ8Bxr
Gxmha5f9c0dVZh9pFNzPYFQO6+Ey0scCXff6tNgIs5CfIcPGSL3aFwRH5Iwtso/ilxxZgNytbikZ
C0/uf0xENe0dT95fSmp9RiOK+NjmLIaKMkv7v7vumcBJUhS98yB69RyBMgq2lqVR/iBMi7tvQ87X
nYY9EEmkqvqvMxaI17dUdtEeWoufvqlozM8OSMv6H9YlD94czlcXER8R0AAINZN5Arq9xZ4PCvTE
8uHTzNp/U8cbimOE1ImhIN5lEPlO+zanAdKZ1S8yrL/ZQPRnwrpsni6wMCJI8jiJdiv0fVwKrW9e
RxggVFpxbuJvov9C4DouIECgJm3+QKaC4ZU2Hrqj3ArdAkzlUhC8WCAjvaRRUf43hgJ5mQB6BlGO
3CIHf8I9WhPfOkVROMvsdZHrfNWGZfG2I7E13dpTY0hIxGP26HLXjG9BG6XdZhymtji0s+VDg4iX
7IGVGr+4KxVZeq3TuZd4ggG4kemKXUAjXuWcmnP5mwpbZfzFPnP3jVREHh7DGtDHUY3WcOh8DPoH
YgnulaHFov00NEN1XCTi/q2pwxU/X+bICyDZ5TfCnqYmL4JK68EUyk+TfOwiWMUK6XsC/DDAiSrg
HKCvJ7HhaMvIZMQP+ClRfE5Tpf8xLuLIABOi4oSO2fpBEk33mHc26MbU91XzUZl0Zc0U4Fp/pa8H
lWqFtIxbFBLIxgCDuEcS85TZi7UT/VnXedBdKfUW/kPXCv6DrDcBqxrd8JDGUQTaSzRIbzOc9MOJ
+EAMcwbOWMoonQ/sI5oK7w3MesSGWGCpAkmTuaA2SjSCKwYMeWS60U9fWdSHobh4lMnmu10XaZ0W
kjdvo2hwITFp9D8EIhaxLUafZC3wBSvwQG11I+o/kffoAYm+hAFgxxKBDVEf/kHHFcS+Ep792yhJ
IzuCPM9h0clSufcoAx8CrD0y0GNRR9PuzhWtoROrysLnsKi7Y8iOdr4czCMUIddHGBuP974LJ/XO
Lb103oM3IBYG8T0c7m62I7khSxYGKReuupJeeWdZIcylNzGLBZ/JK9eENYKSSayN/Jw1EU7UMGjR
dkywMB5EoaveYeeiNTK0Ad9KdiyTe3TEHOuokmw0/KRUbVLamZhI5XF6gWZFFgU9qYVjzXb7sxy1
kFebZvgOVpxCfXDsdnjgNc3Xi6lm/1dpVXTtpHKM67Uqjf0zkkPUb9O1D99HXbV05dj4CSLlJM23
WKcbw4KfdmAHrlG80xxn5CaUnjUQKGLHD0tlT9FtrDUXNMQM5z3XQ/zApLoquPPymjl5q/W1dTuy
oECmzHu5QkW7VbooHhdHR9l26CTRelap2vzMxVM9NrStJD86YRzdFsasuLS9yfuvBLxxcEJTIdWP
RzpFhJLiDAFz4bBw0/yJy8zWGxbZwtnptUB+mXdw5lyUMDxOw2B94eR3/0T1QJomJuXhQPpP/a93
re53O5GVhggJvo1HJ1uWLZTZzHkKiKsELuS7FipM2Ho0w65hSrEdnQkJeuqMrHVTbyKotWN6e53J
bnO3vNQAoKZ+Rcm3CXl4TZKtJlDb3gfYkzjaqvYdgzxv2/SF5z+zRa/UbrErwqfCbJbpbl1BeyNU
tZr+RtFAyB82yzh75YFpCTpkekkX5aXTh6g6SjG7JEUKt3eMYNSZeSl2bYQePQF8gEl8xOD7z3fn
6L2irCWMGYTZb5iSqEXcRRt163XnDp8eG79dKGsVMDK0WJzAbJ8+ifCAzSSQMT7afY5gnWhmFDtQ
tT4bop/iLa4LoBEFp33ApmqezkETLXZSkbB870eD+cn4DLuPI/q66aTHInqBZsDcwGdqEfOjKwKG
Cz5z4pUg6WwIpKDLb+OUyETMoHl0jIYgRMrjYrg8EQ2ODhn+mEuyH4mRHx49hPUbeXEKkktLeVsC
nWXP3hwip2Zu94XQB8FPEOCo3DF5ylmyZ7Xfjp9Bl8briW5NzVBFuxiUepSu9hHzFfWiIvzPvgOT
gvqF5A3zaFRIm5LjNTthb8uafU9AZvfAqiu6QN4NeOgEfh1oCx2c6ZWcmvrSQGVzDqn8P499iSKg
pN18MRORWLt4TX15KHyIHr8Q6LuPeqEoTBwiMNTWlUC7qL4MnI0tApCccJJF92EtN/00+dUBi+CM
BzKwHJfLy3fqwzB46/PseiHT30qPzw3oNibGU4B96yOwyQH4aaBTiEsMVxaOWBxmyumfotxHTp3w
t7XG4rquHEYXzDw9lqFciBr8UVSTdLyCGODBLmZm+w7imldoCrrba2C5zxSWfreb1qW99GNtz0ng
+NjWu5WC5Iu2KM8ObA1mRuGVO55jD2BeQrHhxbt6EuN7axTtQZ/bGuCQKYJjFzJz3rnSFX/xBysO
R8X1senb1v0sZze6jHFRfkUdoRYbIlkU8XhSDD+dtOmoh454BZJvUcxsAhZkdDjOFDzNeMgJxwu7
MdpNcmw7/I5ddfIQ2aij6brFPzCeISmIEpLF7VIhsj6Q0NB9r0R2Wl+2bYhWtwDi1fQz6XwkrHR5
ivH3IrCwhqr7sSwUutsY4gE1rOiQEpK5ZzH6yGXj/YJgu1aniQCB2whbZdm4qZn+A2hRimT1PZyy
q8DMfSR3Qosd07OuOc96vbsWYC+hZiX0LWa9h4cdrVsw/gmdLPid9wMu78ia6hVnHWnP+dxik8Cg
WuenvHWsZ4ztEj9ahOTiSh5Dal+oz1NU0MYddHDoyMzKTmTy1glsSeQaW6BHaXOMY1gkF+0ZCDSg
CBCy+Qy0t3Q0TX5hc2ue04KH9IiT03A3i5yATxlwhSLpA6Gzp7JHHreGegheccSR0tlkKvd2OI9w
ECBU1ToBwEfyElA1OpdiZH4OAd1TebELp/quFgZRZJZ7C4G1BEKJXL/iWengZNn1WPypqgp3otVI
l7AV8Pto+TbUj+iCN/w5EHt7NqyVdJISL4e3IxaKuD3R+TS0De3cCgMCZyBJUfyPEzxVqPVhQ0w7
qv34n0JGOh3vooCJHRztwiag7WeOI+vsM/NaRpqPgjVM+ko8HBZL+Iwxnk1eEoQwF1OPvfePKmQt
9zMX1L+O7JvvfiIz+xRHAyArzYJmRdjgsjXhCWzjM84KeSaFIEvP/TA6r1MsGl5LthXOvsZKpc9k
RSz/EcJs/4FZ09b3F6aOdvhuBEvQKerXRNoQudESWuMDpDZtvbszLqjUFEwZmDdWHo1yViDZYjpW
qbcGtox9SzNm2X/7iniAg0GSyGcKwcr/4gHEd7EdkVynx5wv3/0txWQ7J1Og5mO+1S9WfQxDz67w
rbr+fzTRA9r9ha/onC6C4NjEcvwJfaTPFO6vFZQU4BHvHuEI6SjtE/ArvMQWUt706BgeynOK0RU3
h4t4lBPJhT6fBrbfhwS3EvWxFSmjXJW4C6BYqCkgTtjEeVbANaY8LiE7zS1x68ExWxfuvHzdZTGw
9R3EDSFeHGdg74zTZS729sxP/IA6GnGWHgN5EpYlvNMaBjUzOV/g0pqBdHn0MlYw7LMhrB94TlMS
zWam9ACPK9gz4dSIXQEYy+cjZZm8nO0cER4z4iAK3xvsDTDiahl6LIg79WUXvfszoJ2J30aMiYDw
WRCeYz0qwnVFGb5wzlskmhnNqBUsQXude5/czWFtkOkDr4mPI0sqYuydybsokMHLgRKTZru3oojp
IpaWJgmixQ/2SAzC+tMrWX2cck1J/hbnqM43aspycSNaAhE0NGlRoC4oG5G/MpINaN4rBgXiMA1Q
uxntNncmRRyAZgWVHrK7SdbMomdFMk+I6SsCK795WEFUFXsmaenvtoNPil0ROdq+mYjE3DaOZiFF
i0Rs3xL2y5e1zstXHmphHfugD/0bMzVsfEgpq0TCJ/nbqt5HzihKz3/Xo+NYmwZbt0ZbKBg0rWgV
qo2ZbezypVKL3jUE3cTkWPl9e/S7NY524DkJaAHL1WMKn8lCOmeqit5Iq+0fGKixMInvIv0EgvpY
EwaE0pp7p/e+w5LU9g1FtAESmgYIGEn8ovcDvk/oTmSnwS9KCs6ZsaU+O7iGMcYmReaA4LYm1OjQ
xD5Z8zg+YZ+6U6CfUGRH9XvIMO+eI6zcC7+W8TgvEZEkVRqD3PQ8oL1x3Zv6O8a5bkAO9MVsvYix
RfxSKKgr2H5RcXxA8BWwBbHyoMPXiAbETqpyLC4pwc5Icy0/ry6m1377vQpP+T/8UDL96QN3CJ2f
dmSjesSensX7zhu9hymiq8EDnmfWdq6gXJy5hVZwlBSG/J2OaK2XEngVQ5u1H9bpVXd2V6EJVyAI
zgpgmdirgMHYmX2FMj+5W81fd7Qp7Bm9zkwj09RO4DbkPoMcp8nyE7bq0AIJ3IdoQ6dsti+WtEW0
XYgg7K+inrGQxAzmGCsXftZqItA4UeFagKLLt04lo4f7LgYtU1k0oCYVhK8Nct/wUrppRpA4iBvE
8ESI0ykjkYL4eu9punkNy8MSNaW/IwOHV0qMUF9AKXZifmX6HAEbMjEnPjwTS2+XDCUbCtjY527r
piz9k7n1HD/3kvv4Wi2r4PMR/Nn4sRTKjG8k4snyWaDauWt2lJNSS5CWg52ZFeepBYQFmw9UH2b7
0hQCxBUu5X24xC5NBNTiHrFfkaaHTuQg+zfOwud0Fw+ukwoSzsGVRyacJ/+b9nd5toXXOpBpC9wJ
jM3E2Wa9ZNHaWz5y+bByX4ngXkns0jUkjx1exoaHncN2Q7RW3x2UGIbw3Y8Lek1WlOseXzbehwEI
0IQYnP0NOynNbr8I3fCdQxeNOFZiwVsmQ0UoIuitX+Mcun9z+HKojThAAZPGDJEQX9j2Z844Vu4D
dITkk9t98GspKqKrKVCIh6f3JG0y7YnjAXbCJfqENog8L89pvcfBiIBcNXDOVJHdGHK6bYZ0nSN8
6BIAhFvFhb0ziJ3u0ScisA8rxNY31s9sV1qU1tVBMOhAHJb9PxcZih9eESVd++wvblzCoxdENMuG
+oa14URM6SQX/xfaFPAl7NEwHZqIaT3o1SGoL3Ejg73H6IJwl6EWS0JB6XLekkiH3lyUC6s4pZB/
cSr1kNrxTDCS5tJOt2A2sn/FZA/ELnbz8E3Gr/dXFWTxZXVa/KYzgnOBMvFvZiQJDw6m8ROeJnz2
pJCX1m9OZwT+6chDuKN0JP+ztpwQoVkNjvDadT6AOt9TQ3ssFrSySOMglz/kNOG/GiZYZRLKsHyz
e/9xUUtcP8pyca9hqKpla2TgkRRjQriOsbFs7ziIxYf9wZKQSTkciIIjAgXnK937JPZsXNcCwrqi
+KlrU1KfNiNVF9i/Vbf4MRu6SrBFyAJh2rfVc9i7c3FT7lr9cdbOd3ZNg+FB8ZtZNENbuvr1d2VQ
Fh6a1euXLZpV8rczRad4dhgIjts2dMp+Y1WiQwjRNvannCv9OThDOOybSDvxTpaO5V26LE6/eCbm
4QDYNMg+59qjPQ+tkbF5GBpxawydRhKhAiQreukzwp6G1DXcu6n7FkeaiLo+ntb5Q+JnIz43Duxr
R85Jk0AuIR+UcZi3JJ3j5x+tsfFjeRXcDAxIbB3jZInvTjF7GcfmhuOko85tW7Q8xjH2xTYBidU9
VlRoGVGmbDRwZUNF+GZjBbRfZoxZxYWYtL79xTB9AhQtcwxUhidxSesX+uHsCx4fIzcMWky6VJhm
/jbIbAtzYtagAW6SkeABpHedACy3lXlnTde1DVW/NXRDxescDJJDbAmDOIkRnuEsnBn+wTnDqbIg
PpZDWvsc6srGSDdaip/xrjzBqsLYFTYUD/jsjNmh7UbssH1NqgIQdWBNPcuNISuZqJU9rp6h14ws
20Io5L/aihxE4z0rvvJaj57T2YecWBO93rAh56xpBwv/vXxy+2Jw9vRjffdhWnslv8vz+ineV0U6
YiwXOablUWB6fml6X/HBgpqDQoH0WGG/ZMUdm7NcETfuF0JzmtsQtUJcy2LifLw4md+Rr4J+m9iR
pOOc8wEh9IE6sKxX6jfbqSX4Stmblh8yb1A4E4QCPGHrjETbJqXs1/ZqM8JHY9Yw14UbFqUT/Kgh
xC4/M1ivD07LH3/Na1xQMNdYYCDf7VVgnUvF9Pqw2k1ePA01Cs4NY4CB/6jROodqlxEggBJ+ltfJ
Werlu8w6lxg2y/gEN9h1u417f7yQSOOvrzbgOe/czzW0KMsxc4hFUiLBKyhMCREloYLJQysMRbA/
wGU6aJYKf+iKNI6BKnSQnlFaoq/ikm7BAmVwhOivwImeJYtWtU2V5650zTC2EwfkJ2gEYes2mTqU
xUnsErvwYpem7+VmEETo3qTh4kIENkFwurGUEOqldL2xvSE4MONHoOmJmXhWWZYE1oKX0EOeC8xE
dNOfFGpx9jDm6XRtHSXfEH/bzdEbXI0TCIuIzRihI9TGeNSHdesyIeqc1mY/VAzTtVwUYORapwsK
lGG+I8I6yFHfbYlmFnNQFf2ueL/0DtKoqIlnoRDdTDlkMQSqdgwSnS/GDw/eEKP1LmDziqOJ15El
HLVivUXHRSQq7GY8SnERE7rIPUjRxlZG97elc2ne2wG6NIG7C4rCigCW+FRNvoq+HIa5nx16YJQw
SHNueV0W64M1z3bzC+aILJ6IQOAkYO+vV0Tiso7DV0X3NiTAF/RPN1oU8l1AZXJEJZ9+oRjuT+DL
0OKjlrN56WmyrnMzoG2c7oUa4Y7Mod5YQwzhBcIubgMbSaaz1cPiLEeF2sDdDY0ziaechxebWA3y
48FShDwkC9fe70gisoc6GqgcXyQjx410IlEmTtvX8ZknengKQP7dAxt0/82+pJZJIOgQQIuM5rzw
fdtbHTBuvg6oDdByAKOdLrLvs1UdA7U6zd81iIx15m8Im9fCGZYn8l8X+2q5dvBJZeg3NRnOSwl/
E1wDipNtX46R87k0/mKqA99FlbGexlQYMG8k6PRXn3sqJcgmLD8KFqyErVW8fJj57kT1V9aYcc5S
PG6n97TMMonn3pVYK2Hj1c4+oEKrbyyl0/QXL+/qQcdlzY+iYcgzO6HvvBv5p0YTmozrSYYNXAC3
LH+mCoLn/aykLyoD173DT6ogdBM3qhn3qTodUVaqovCHV80/1qcq4BTmDGUe7b9167Sc87iEyTBw
t5B3U3YSnhkpjBAm8uD+qFWl+KE588fPBrvpmSdMo62fI/xapG/QHhKr7oP9zaAS/8adFfjHMCoJ
qs9B3fefNfuUntwpvnXc/cZBfjbAHNy7aMc/AzLjHxA4EBgI/GrUe/LG3P9xdGbLkeJaFP0iIgQI
EK9Jjh7LQ3moF8J2VzFPAiTg6+/K+9od3eHMBOkMe689Ib1I+4UBSdRMDK6UfIMZGRLcVhvH/41y
X3YnixzJvVRXJBDlFHlGz2GAy2e2k6nPNTT0/FAGbo8bFMncrc37LCZWCe/FwXfxA1K6OOlF9AvO
o3Erq29ecv3H4nsHLxsK/4OtEul0K5jE+JSHHtHN7Nb6jzZKXYJszZi9bUMz/4I7xTy7wwOB6I14
aXwfnTTtN1VZbP9Wjs/90geEY+6zWRfLDZaT5rmNZ/Uvh0diCWb3rEIiq0BllfnUVgmC8WV7ixbp
XUZS0vzE8en8kok5bc9ih6voxJo1RSDczmBTijaQL53Sa4UHC0SVdutrxdS7jc8645qrjhK9XBgi
EjZ6UZNBbNP0pmmOxbSEek9gO1L0FEQ7ucLIj0n9XXqWyXmcdQhndMFEE14lEkdqM1cTWTJ7x5mw
cudQBUFw71XOjBJk88tHrhf28yb2PODyOgpY53dLOERJ4XA6HYlVWdQpXaIrLHzBXz+9p9UVP1Rr
lWnUPAJ75pjZ8atyCzhsCqIQNmDiEQyuhJFpquc3ry1yHd5zCjm5s9hXwMhimvbGZzvHiAR2KPA3
795gMP63FbDDE22lUyXNyoQHRALhOA2Yt+zFBd+OKk/E6xv7PipooIAOhEhA7QBLC7dD2BtZ5+9Y
DsWtbLq4uum2rM/PTpi1921FfDZWwMEYb7cUm0+Ct2TWszfYzD4XfHPZTRGC6HujcihvZ6Hb8mqs
jbt7S5SE+FkDjywq3LspDB7H0x88NoC6M6wLQ8JUOYB3FJbZm+9iuTkNDeT+5gLpu1k+DY4BRK1L
ENenmXnaM8hARbxoSZvSmcaVnzad5uWe3B8CPVHNQnAGzt8RCDZhzd+p3OvZP7rtD94LdU9gLrIG
H+/HS2Q9UohRUkjxqBxGYcPF3cTG1hMiy/zQusHkgz3Tjfsr2JbCPwXcRjECcUdWuj/OpqrtgDSd
GIUZmhiyQir4NlBivSUWmoX4rnYjaXbgGSqHZoXFPkvEQaj/8EopyR9BCvQZlY6JCD1GsLtripHx
Ay5HCx9HjCsm6sIdIdu3awhWStIt4cNr8MBQeS53cU8+91FaoW5ATaTfJoKxuZ9r1+8/qCNNSbI9
Z8WXBzXjDa7JTE5I1v6NtLGnVi7+G0aN6G/OjUz2hUtHgHOcrC7izh9iFAdAFwbgeNhVlu4f/bVZ
z4so4ff1JIK8odTm0Mdmx208pIL9SDR4TGlyGwbpLdzg7Q9ale0Ls6b/B84xH8ZTLHuY62G0O0YI
i67ZOljxCtJdtvM2UzIkuEwwNMWUgh8ERbsb33wcL2eiOearf5Dm/JFpchn+QlPVCsQvVFzDfVB4
4XYHvtBZ93gII1zmZKoAA3SvIC7d0iXxbkeQAjVqq+Z76EM7XnqITRAPIr+sb1MAVw6EZnJSngPB
f1XuUrSajIhR4HN89sht7yG6VpgNjY6et34idgPxfkGO9YzbjbeBXOSCK/S33wvnP+zxrn+OAJaJ
pyWfUm5vNAakqOBW6/bab5ry4ap5/81bQsDMWNZrAhen9FjQrtXZc4cKhnWVktf1g8MFSeiUevI8
k5PC2rSUy10Yl6O8lERzAmmj5gdvjxGJuJUiZpnfvTl12dCIFXTNJNpikz/4piF9R87GmwCx5bb/
s2hPR3t/cKftxDq3Wm8Ucy028iCY2/9QF8d8ESXvd/fZhJAFT7gNfHu8pgWtb0HlmCkpqysMFOQF
8SIsu4Y0fvZL3nMqVxniJMP0D3WJYLVEVz2ZtbsSBctOdM4QP2YZ5dRNGDfjAJkXJXp6vF7n0GFq
orU8OV01r77rvbYs0XJ2o+vYJj5x616yEdNpXmoq+fwIWEs8dxkszp24/sqMO5upOGH6qWJGHB0n
ap1NFn2RbcSdEKo5Ez5JeAUt0jacIfkgHygp7T/LNcLiEHPSng3aVz4vorRfEGrC9BsYWYGjJgsH
Sp5Ukw3I0mm9Z6tBlEWaBw4wTBOA7lIcub+ttyLFm6XLFnUJfQ26cXLWg/D8wf+Vr2bjtsHfj0QI
VfXrlHsr/sStGO6N4HqOvd7Gx1y6TKZY07Yb+t9aknqLEkQ/009orL24i/6qZvCHW0IHLOEFSzHf
8d43EWpd0b8i1yD+G5UH/Yt2KptCKFzn/DB3QfBYsj3cAGpiIy30sH13vO8Z3dUM6JhhfeDi5WT9
58YwzXcpLAX8sGQXRGecOGzGW98A4Rto/xBi+bFXnnxOnfYy0oWZgwa93M5HViqFd+B3dbHA51ax
capnfzsMzHfica879i/hCa3HxPkoChiV7rNXlXR5gw4c5zR1/qpPgTfyLXgFGwYexQzVSOms4vcs
A1vTbDnoE3rBzGkviiKN/i5b3afEQhHjgfxsgKTXAsZGeWWXkVeMyWr9jJxxXR/KHtMVzzJc2242
PZcp0Qn3rEhnBqIzp9sJbELwxeqDofRCXz2dhhYG/QUhJbqrooKzkAT4N16v9rCc+9kZME+0Zrwv
HQrc15lR81k7izcxG84mqsap9pAA7rY2wz+EymG6sQ4Xxh5rDEcnAWxtdhOSggu9flTZI7N2oEAW
9449REpuy29TToSoUDbk8OoyEio/VCXq+ziDbkAuM34abNwIxCdfJgxLOc5TZ1DfEpkJiLwBZe9+
ZF7OiKHN56ctG4k8YfKgbojiII+xr9Ls1q0cFb8NYp7PNaEg1S5UBsEE0WArGrOY3Cj6Qas3KdoT
EE/P3rGTzaNnaEggfZnSq4fGFSRXdTjW/m4FXfceWaWVibiaF85hky9AjoKYLtxB0GpRW/ny3Ocr
WNc5IH6AAqhV6kj9MtvHnpikQ02DHh0y8Bz+3ahiPRw0ySZyZ2YgBceq9Ki4TOFG5WWBk/Z3yBZ0
d5gUIW8SFPhPbxkm2jyM4HzDcSFi5cxKqtgug7EQCouSgp03WRKvDjdLZ6eJfQ6L3mjgin7oUZlE
Pr/G2JtzVY3jn7FcpgCdE6nP16xvIA/c23oei/4OR+2gzDkknm+8qYRXu6h7uE4/3KHHk9BYAEUI
tYaGn8Z6C/vOASdjgvwdoqOmjfkC5VQZdAjrsBrkmkBfPlNRdyf4Yo14k0jEq2eoHql+WCBjEc8K
tx/kIBDG8BqaWqSY7zwW0swWN/gLqNhwEu8GBm3lS9hEaBIi0rUV6/ycirikdse9VGVj+ICTgmAg
NgBXcstG2tCadN7IlqGqzHh1szQVIXdFxUBx2DzIGmPaOpeh4GVlFlQzOyfabiL7Bu0uxz/78npl
YZseZK1a2iieSpmWRy8n9hJqywx/+LlqhBtfsSzOuDzHCPcRXwxB30y7ilDLNTvSYNRy2G9rF/8J
nLrK94PrbOPvnii3al+jU37AiLa8FE5a2h0uWAY9C128SkZQxvctA8nnRlMos7Ec7Y2vfLSbAXb+
58zJCroZS1T7kRjN8hIhpV5PPeha+enQrZeEtqAJKhPjlBm8v62oAVWOZtw+N2mR5ya83DVkXeFZ
RBvSD+M/W9HM889WLf5yWV2Se16UAlUNCsLCKQJYU9Upm1TUpuu0a9IeqYuICihtMmdO/DBHKE9u
FWw5loVNinRyz4UXyCNx3Y4i44Kk8u6BUzCV6D2zgNUkHnuBsBPs6CxPkkmbCs4wq2CE7mniutnb
eewi4bkjcSvqH+UjUOPI5HBGok8CF1i1ikBH1IoUA7lz5wyLt97PbRb0/zERXBjhpK4I8bV3XuGe
WshICPhqvO545+FBb2o6oMyvsq/OVbF3kEu+ZLceFJaZvEt3ydPtY+HO+i9HKLdQS42ifnLiCqvC
vkc8slDxjrX7UBbx1VZFB/ymGyx8z6wkffnR+5MD38OTxi3uOrHp4LAskF4OKImr+a+kkZAp+9Yc
bIY23MDBAyvdoEHm2KXQbQv6PPWAWCEUiJ2KUuPDq1ejHzB6murAYVi3j7CjJDJDwHfZXRGg6vil
Xbrs73QZQUId3FEuKXtlFJ85Nno2NeFPQE3hXVXBaf3hc71h/5gZZd3EAhLzx4prD3V8M/aiYPnW
sTCylv1ev/fwc8cHKn2wOPwfwbV9xcu8hdmrxPnAZpE9SxGdOrbO5nuUytWYdvPeOdpOh+5JDROF
8wYsMAdSFJG8sR8Ri8VEYqnUgmfzG+qsxHNIVmEFnkfdHQLxOCNyrdgkWxcELya7jK4OBEivIbTr
d0eacHQyMmRPCqcX0/JnVVI8o8n08mxvZNevpMiNa/U5SrbAewsA1iZ+xdOPvFYDyTtZBlITogiu
gvRRh6nRNwiefUUu7kDarrs5RXzEkwBclcPBGP/Ul2GhnnLQ+/TimEbDY4js039aRdBn53SbqE3S
wMu8fSWCBmuZEbnrvLqtrdTRI5hy5chFYH4/sVMBbxJFoh9Pa59LKoWxBIV3cpsioHLRICidiBjx
hRYNp8XmFQAGUQoh2I8pc6DkAms4Ascb2urcQICQHe4MzkRS1Uzk8t4SKVSK3crivP+spmkKX8MB
FS05TDokrshGpGEmXWlzf8RnTmPLGpmBWNzvoxLfCf+QpcV3O69Vm2DFG+1uyVIhPyuV6zK/5c2J
fDzTFaJ9DAQtB+sPT1tDo72RQHOfCZ1CNAvZrO9UOYRw9bQkxoGl2AL8CZYRvgP65p7Porm+PxYm
IP4dW4tK/A1bVPe0HlXtDd2OBNvQX7Afo5pFxIwjXSCph+YYybPfZ7OP/HBlsXDThMxbz1aq4uqE
FD5nOwkiRGFhrEGfNzH5TwJkHn9qqjnzH9oHhn8kG3lqJiRlgKAiobeMXHzWOs8T2Rj0VtLy1Et3
CEMw1T6yZebVkwh/KR+6DjnUqU71rcAZEvYPTLOh/q0JXtACKE+LCbguHiI4QrZ8gN7dWXXsQK8N
wwE3sNfAXGxFJFQCRx/39EoYgkXTrsrNHKu2jOpPBt+xuVVbuU0n22rCKposLuyRdjUiKQkQZn7s
hUsknzNKIEaMLbC/WnddiVu6YkcvjPsngzg4R92px8YDGmaVmvADwwA7NHO4XGp6KzSifD3NvkHF
BqEPtQIDs7IuntHPDsz5A1MRdTTQNoBJnCgM2paaf+/YeKI0Yn5Bt5a3xNWhp/Z2o7+SrsvAJljP
EZs/sWelJRBUlHl8FqQsf3PAM2RsylDedf5Eqi1ii/ehFt58EFAULWbxEU+XxELCTClIURHgQWAu
2i+5uZAZlf4dO5985T5I1fgX0UgQfNHauD2WXXRxSYi4hSReuQ32CU0dOTjz4sNc6MqxiY7M9YAi
V8PoJB1Za6z7fOMYlnkcRuO+x+lnsZ+Qp/xdKdvdohgpwexVG12US9VOQVQHC9aPzMPipmCUYiMf
quJ2HHUX34JiMB0e5xp1W0aUvXdgNUWpFmUZGSZRWfBIRU5XounslmDjPLQxASyOyj+cqSu2cwPI
ceSpdtv0ltcf8dRk1PSTs3V8FbVYWPniQ0M/73bUw61E/sFsijqBoTgN205Vqgt2CyY6UBNryNPv
wEAlbynmwndBBwS/Vp9C5EB1EyJAoUHJb4ibicwjAvKyuIxxMInbaKnX4EBURP57NFIpNMH0gPcA
zYe3UiG5/ArbjKlcGwDZ2qN/8bNjX7nOn0wF9d8Jn3nLr+GOv2dnWzFaEQLYJBb91zcIGYz/BPOy
QujTayCnCcXwjFG58S4bUW4/dRb2HYAnkOOo/PqtIEIwsx5rvtLecrCLv5NBGQaeNI63J4K08scO
DtR6SpsmGBI2vNc0m05E3SEi3pnUGR21Z7THudy7fRcPzECRPj5NHrum46TJqXrcJib7L2yriOXg
+8m7hNEw7Eg0LoS3B11RnpFWQ7rHwFW8ymHOhpsy9EFgELUDGj1UjnhYM4MDmHTR5tkIabpjE66u
ImQplqTpzRatrwyL8WVol4pxNAfPsUTk3J5U0WWPSrLMPhuf+RbJO3WMPdWQFnlwxiEEIiXzVOz8
iJHzY942NoQ2PktMDuOkGMFkpZOEboEVQTBWjS5MVZZL5LgImGYbSRqDNsPkQwz08ACal8QdJ4xw
nrrIhcipxSJDEkUcOqdWpwRjVGgDKubNEl0T5kI2z2SLOr86tQAnhG9T+jvEaRnqTBxP15MZc9tx
CHlxv9IMQ9s+Sp3gGaUR3Pq5tdnT0IjyP+mU4q5lMM7o7f+wLicOkO9X23Y9AvHgI05s1gkM+1Qy
PIPI294F4CrQiU2jYGuJ4TsmBgmsWXWFF063MAciZGfjxs0SVo39cV2q3ogwA2gbUVdcDGkE18kS
LkAkgUYSz+VszbQXYT+st2jcs/4OkRrWiKXMPynx1pAcrz57nfF8BDc2yAm9wuFQvbfO1H+X5Mf/
V0LbdG+uYc6vjkZ6mbBXbG8GPlKxz7GUM6Bxidx47dwxfss4OZ+DpeprFF8ctwItvhavDVTd/kIg
jzmy6eNbVmlEFqHfBzaJEKGPVDJrdFzgP6ffDKp8BBzQyuqTCErfO4tBFT+bENt/inUSoYvzVp5i
ALe485xaqDN13cpiMubTE1ItMiyrvCwxba2w0b5B7kG6VxaMdxNAQck+nCeFSUkXQPCUFVMyQpi2
GzubCA4Xgvt7xFVTduEX9OE2u2ig960IKlYbfUwPtzhVCqcbkq17O+FlLHazv+Cv4pZtH1ZdWINN
wbrQiTy33fsblJ27bdPD26yq+QO/I1id2FFVdYgyisZkntxrT1hk/Z+B8Q/sk4Kx2mfrmPE/vQkM
+PFkyUNCHlKG6rb22tB848BjILt2Tvid2ZWXcvbkwH4FReaJQQDQ2hAo35FlYgpFjCgaHuItRaK5
C9s0+3ER8FSw67bRP6uC4O9dB4SHsxSFvHf05l619/OggvY40tT5iR8NgX6RTcoaPBxJVvd1PhP5
QbLr9QXW06vNILMcWKJe8YJIKMhLomAnUA0mDL1uS37FadOIXhI7SUwUWZ57nyHL4OBuJBxseW1x
VAO68fOGFF8kSxigHQPqx08d96LmuCbdpdLUw+GUBu0tojIiQ4FQdD+lszGLLqjoX1Qnqw/cZdl3
ChvPHtqVmxstR0xfOpkIt3sh9WPaUxwmWW6AqHeTzj4pMLAkgXIKWcx16cAoKGOFt4uYqqXobLZ5
H0Q+0VjkVtVNUkmc/51Ei0bvKh35jPSHdWNYkMu8kNatfjVu6P8HRMDAPZfa/6pz1CTnJbD0w36H
1AeByBgdihy41aOPlaTi9i5E9eAKzHsPttDBlYwKEwFjlcJxvq8DtV2AsC9gC5sFjKJo4t7fF4uL
B6a31Sj33jjM4DJRF07nwXQLsDMIG+7JjdEH8lc1ZBlN4En2OVZjscPxoeYnq+l1dkpjX73pxqA8
t3PnTrfrkA/wwjX9/26j8wkOuTOX0ZFzfL3QSkgEwsY3ofNgJdaM6CxSup0DplPfvDMUzcVj07NF
+IfVBu/2YY56AKRHg8C6yO7rDI1EcCrMVo/ToYzwmVJrBNN65SF423vKX4XmZInTmZyEOfB/O51B
wVrMpY6pzwqcDIaQ4BFIeOhPbgI0m2PS96TffA15Hd7OE24C3CZoCBrioJAc76tVzsM9Crx1PM52
7VASooVxmNK7DpFbAg54rnGxM7N7ZrmLQSIAnTvsqpUCFGRD5On3sEKoccKU23cPK0ZRBxdlCv45
gcjV5r/IACs8Rt4b0xrkNitaYjamfKiCP4osBJWFdVI5crO3lvOxOG+c0wi8CBDMsCSjLrogHJlo
IGVkrpEDYczZgQOuTrZALL/zLdYS8+/Y6CN6Irc5uEgRn4MMz9k+aiCK3/jKqX+XZAV492kfUrUy
hEBnykhfy9+M4+a/Me8uRbIKDOGAS8jtjBUoFKwBibBNeGCut0DUDc0p7AMTnXuXmTLrLIg2Z7Y6
XvYfQV+oIKEXyvDY9Tm67wi/b34mS2elhQmkFu1tkM/T/B/3vFfcw4jg+yrx712ZOp188a6F+jMS
iCx9ATp1XSWuINIJPlt5oo8lBvL8aDfIX1x1mfLOMshQW1K+zu/Rmq/FKcuQLO+GccFjRheOgp3+
XTBMyV36lZBaEVBNWKsmKRXFbtIiTXKfAxp5lgoNoerlY67wq3IRQJSqNkDPVENAIGE5KBWoRIb9
+ovix+PoVECi7mE9Bn9HeB3rnfF8Nb4aVxD/xjB8QDkUOdGlqWAmPdmCmvejx0ARnv2MgRDaqdbi
RM83s1uzwJnf8zxQ3U1nUdImjFR7wZho0PGj3y2jODChFFwRBFV2/zyXXeAR3VoA8jRvc2afPljP
F+Tupr6Y3DIrYwYTo3nK0HTKJx/l6eeMPcy/1+QXT0c3pc4AqeDxzqwVP9fRkOF+hUfoxQ4JXr+c
LG2tUZv8sHkfuuR6o9+zE6c2m0IWhOhRnbTPX/tGrV+UF6t5GmKinJPeeHhLQ3BnOIicXqpmh/S8
7e8zOuXyltyGqHzoO7Y++xieIbtqrB8tAx2U5T7+TVyBoPg9H9gqk28FlgkhVj/EhAZgXhvvOiQv
k36Cx7BRfrD3R7sYWAEvZUVT1XDDxKnzqwjdSOtXWgxLCGnmZg2rJ2ebiKQYZDqF7z1+lQWmxYyF
nX+j/Ph9UvE6/lfGdM5nfFFzcGY65xbv3Hau84tRuU2fZVYO45lqhoxBu0Q+FnLf5TZpglG2vxZE
2fnhuuxxzyLAAncgY1e/0kazx2bJJEgjSSXu87QJqFGpdkYCZwFfOBq1kTwylLYU2h6xRuqmz/Df
HMKgGJsf+ARgLpY8Kj4G+DkX7fQOY5HQ9TxiPVLzu75q6vic47RcYF9DSpeZDX9SktfHRDORJoeo
crg/o9h4DyGGw5RYdp7V/fXyCq/j1vA99iANMekGG8Xmr4NSgz4IFmc7uvq8GTFf4VUD/ioRo/Nk
V7NWPYwBBZlUt2q7SSOcTcy5FhCSg1FigBdoSeYZUXlkSTWhTGnWPNZ7hnJknLIRCZBpor8G4szz
8r70XIu4I3X2W+TgXxjJW+fewe+AaWnkZUpQ4VHQo1ST5hrEW7whsp7+ES+ABMlBd88auS8C/hNg
GUzRnQJ6OTXgf3iwcSMHSIhTFsfY/vZBOuOKRPONHpk6RL1XYVV2+wGN/QdifjZ6RbhY0maxHH4i
pPGIDSJR5RIGBA8cDNPwt2m7LnZGr1kfNA/oPXhDBpl11an5HcJo/bVt3nilq9nUSfJo9p+gBtln
66XTJ8mV7T9vlNV3ukbpjefZGZ5jjxp/t3CH43hDT/Tl+TlyK70Ouj8QOhU7h7ipy494bqHhuYie
Pwssay8OgvgcTTOak73FvfjQ5MRm7WLdIbqC56Z/xooiheW6Vz3hqvXfYuF7/6qi+H9m0zxHyaYa
jSR7DgcBBNOtCAhEcszKLmvdPY8ZZ+KC3rTaszpubhVyTCBIhB0PO2SL4JUt5NKWA2/AyrjKgQwj
nJJsL8qUM41sFLZFjQrxC3my5KzdyhXvxJCjWNupUdAU0PA5NeY+2f3Tsh/DhExN/ZfyqisOnm2j
grqlBeBZtl50O6E0FJiqJOtv1fV81oGIm4LOIorrm9CvJzxGUBdnIqNQqyqBMAWRYpmaEwdB89ea
QX47lrP2ygZvnJu5D4efiL1ejHCvacl/jRnAHzIHCNZh3uTwMPmueuG+ycIzeXwkOayIZeFitHxP
u5kzlQbOKSJ90dPVfWVNVr/oYSSa0uOuJte3Y1N7cNmz/JPj7LxaZMDnbei9R/DKV9AOhKaRRVmV
ozLhWk9sXHrNqUgz/GhrXqtbXW/x7xYgxpzMIB2QNHYdXpHCg9qA9AOnb8wa8JeDUma42EZ5z8ZM
+dOQutyDqAZXqAlrtjyw52hhdKAf93c5nLJb/H3btzAU5Unuk3i9CxcacdaqLuZaaZblzYoVZCb9
KMtOFtUaSbbfyoRVanMJUDiZZNbB9MQubXgts7W7L1tCsnYIZZiWBWM0PtUAIJnNZNHyz61KBCOs
v8KTX011d5wEKeVHxyGHPkFsToylGpbtD06q4UVpk6EcEVeb8GTctjlSM5FrznvfmUQ4lFKHNig2
m9hCQbpCQSd2DPaqX2Ul8m8cUBGDIdsFxR47Y/kc09tGCa9c8zX7TvQTl5Mp9zwJJGX1dGXPMeAf
/gwX886BpcFwG1+9CcmWNQ7jta2vfut4RZzSODa4y3q39Y4xVdOwi8aSwzPTTI8ID+JM3cVwyj70
skT4kEN+fyqGlEeDywxVEGcDmPa5L9xfJCJyTsHmcr8ydtY8VB3LoXGd6o9g9uoPGC7t5zT5qCld
sco7Fgzla9qGYKGntg+ai2nK5lQvgP/2C8vsT7Q3NEYpUS3+zm4on6gbSkreyOuAcHpIzPMzwAc2
4iNOV3ORLR20SlF5Q3pa2WtpXkZITX1PKUC8Dcoql3n92RhD5c91Hf2Q6K5tYrJAfzQ0nC9+6BC9
jOtD4QEa2AtgEVoODvarP3Wem0er8OtRWnsBBZtp5HZVXzH6gi5X/3YE8q4dLlKBEDLLYrtn4DOW
B4HyB/XmyPB3N87xlcTOdoWBThe5b4r3ly162FZQyC397i7T2TwlzIdMzzKc9f8BtQToZ9KNq/eA
+C+x2ypLuHmlRwVhzuSERAxjSueVQRCTx4aj8kFFW3aLGqZf9qDwy+yzHHP/X4G+Kdwh3BqZptcT
zosm775oOepbUdhrDoB1ARXTcWSKjJW1fQcB7K6PTGg1IBBkWvf5snjNxS0XoCbwOxouQG8A8llu
a9+dW11e1ZbgKEBADVpkBwcKs7mFWsnyUGpkncwr3ODBDI3zd0aBfQqufzro1szilyPX9CdcGxfJ
Ox49jBcmuOpcKw2eMC774aVamug71qPlFuUMxLIKFuSwCk8CWGL+eSdnCXGTvgxqj4KfVrNYZ52x
d8l0JSjb85qFFARYcjuQCFZAkPYiYodRwtJTbWizk5l1GqAlS+lOV5Y33Q6iwjSyB6UNPrg0QuS9
eaNHLFEtspuWg4hRMcEx/xzDpZc4oF5Yb4TwgHC/tKtE21SSM+dVYEN3gu7QSaDo9r8nEIPQx1iY
37EKdul7haGzE65t32tCcktQ+136hj4fj2eaWfZXE6tKfh7M5S75hNfszEVdzdYtnZvXN5+6btr8
lhJCPvIEDIjB+zL/xo/c/YZTydS5T2XW3GTgNpjHO4LRQMHqaDxqo7qXlLgciucqC+4l5iZYPEto
P7Ns4p5mtSH1Pne9LDqYkDz7nfCaHjkPg+q9ZbOlaFsxRqLPH/WjH3oGo37gDN+864RjhGHa/Vsw
+5Ari7ICfaqcyy8VY6f2Z/rIYytyoFAY8qanmOwh5o1l117QrfeGIVRE/Ni15GTKES3eew1xnjUI
22GQZlkcoVMeK7SBMzZhEgtYs3IJDTnKWt9feDj5FduHBeT2TwapiLibbSiGJJ+q7G1EOrrwvrbT
g+qaxWFhwTu686oZp0rt64mMgzj9y3PN8AbWcMsgvRQvHIjNS7a1ut0H07j+cbFZPLFcmIKEUfoA
7Bsi1gMbxatMgcC69yha7YWYWimSbYzFlUiVgs9wM1NloEmW7cNF1nzfLDg992IGpcF3Jhi4RYHp
0eSTNG2TIc6hPPIN0OCviwu9S7A/pVapnKDb17Hj37s8gqS1FI26JfobWxK/odftfe2zHyQXixps
Il1SJI7VHtmxFCXYftwttgddOaE+IMjmK+f0id5qWTCtzRHyMOUYev88OteP1jfu8B56io6tWUw5
Elpbd080U9iiqGnVvgWwX17HOlhgBypZPEK1pBObMQicNQ4bIlsKY36TaNi+0Gub7yUvKyxEI0E5
DtOFPmmZVja7nDxxkWRb456gdRHzNXqZ31MgtdUb8nT9NsLeK7kTr66FwmHGQnmV5xAZSvoI3xTR
P84SFe3xmZS4hOvJfuVwsd63niXrLvSZ3x7IiivC86AwkZ0yStXHUc10WyjBS3Reti7efIlTARgn
qfQ3+ei0z2gIc3Q5OZhrGPvt8pn3lFhJ3vYos6E1uhcOLHr4EcFJvXdQBdgztoHsgfEOGyyfYQdc
xoLbJlmrJigTfIVhjAu/yDj6WWiDSc86+93UbHeOuKDGg0t4ABvBAWENw02tnT3LepM/M1nOqLL6
ztkvuB7Fw7TQ5O7jtkZTtiqWsZeJeNFXvLvjGWSgYBW4IW2EbsUilT21V86Hct5S4As8Ev4eFo//
OTsT5EhN/OR0yRV29uP1cQn4enmLDqysoW7Qc8KrRCOoSeVyonA4Olic6ZnIAl+hCRI5vnQDVVWt
JHQIJYk3QJBE6Ctb1FEAQYw7e1KuHchdwxyX77EkD88RaWXZcXDD5c9YLFfmi/YwB7NelQgVUHUQ
3DXN3ReTVQm4wMNysnOQFv8uQdrAiXEJ0NsNLULLvawqaDxCFGhANExtQHVF535NPZjpBD++97hB
HEINE1jSowz6LFJYJ8mJreIrWHbMK7td3KUsxmPbhPW7Wtc82PVwttBZUCbU52nsYyKkce2lJ9K6
6D6YFQIr1XQ0/8q5xO/oTSi3Lo0TjfAKqWCYNEor03PGdARz+0L4NcSh+n5bjXTwt2WmfQ0jAlD2
WCTS+KHkUP4z5zZnS9QNyt0PbWrpWAnz/WYWAG1kXsaeORJ7O/8JOkyv93gry19FpX2b0NP3JHaT
MMV7gW2EwG1FbbP3Ayf/2GSDwjsr/OxXbVp/OpDvJE8mEqQqLUE131PmLcXJo5MsdpLbR/D2z/B0
RmYWPyCeyi+XvNJr0pDT6ldI7eqpETNbRLvhPzkFMypQNMqano7tQQHBGwYVYx1vKL+wmLZ/MZK7
XVKLFH8GAXrudnBkmDu4t3By4PApHMYotCew9qjpciIvzZ5bUlPAwPb6MJUC1YcoI/yS4aY0Phjf
RXSZ5ddo6nA253QOJKLH/5F2Hr1xM1uf/yoXd/0Sw2IsDuadRQd1K9mSHJr2hrD82Mw589PPjx5g
rpomumGPF15YgouVT53zD5jYZTeSQPcHxmJqtNMJCFAyjWX50beb9FRnFmc3kp/Kd0rnZUlkR9kB
ANYQWLdNFuVfKoSvJWBEDxxQG+Tk4LCP5+WGf8fHQuZzNUxtnPIO76gcoUu8P61Nr4VauxtMH4Nw
n8QVucB0hkdM3MLHJhbqIUlyGL7SQrKKKK4elG8RieYID1rP1injW8g5kxWsfmCW1IkdCc/+KQbR
+QNN4mba6KYeCaBsnf1RKTX5tS8175sVdVE/bVSO9Z9NN7JYnGpovgSe14U7SXZt38tGB91sBrqr
K9n0HIsIsJzQ6xgX4Uz4t9mkYULfWxbrHdGWjixe2gXJzQBg8Z0WFRK9BIqqfYGwO97N7T/EVaRG
2XhFlDyDfgksMKcy7zSyDBzBOxGMLQeFqpmd88GBW5bdNEFn2RtNjH1MeadSbY8cmKfWXQuRFcGZ
ZwMYQbXLC73Tv6D2nzEdMTVj8tZ1qOq3Pmr8LcWYfCwBEZEtpm7Od5PI2golpb4bsgZns4xGDw8N
poADPRpVdkMpfCc2uNnAtt7OYhw6tu4lIiFN7OjDk4YjKtwIk1OqfPI0W6Mcg1aAhctaZCWt/1mz
4F/KbVvnA4zOMjKR90cJC7HKDxGuz0jh94Xd3mNQ5xg3WE9H5sHCtjD7DkdVw+Ve14q6R2mxyK09
Qg1IIWIuh/4qob0vWqTlg0RYsHLJZQ7NYyBbu86O0sFZybqHf09JgfqKDBmQQS/Q1dnX8ZzM3CM4
OCCWEuBOt1FJ26vzw4DHOxy9gRjMUaanBDX+9ACEm8IcQp0chKnRcKlzC1FyiHAJVLaDyHK8JUAt
4agKcWpW/OqRY4+wF5+QxcH6dxsEUNCRUNA4YmDzBKcIY8V2E1XgTIkewkzAibVMnac3QdzOwJP0
nQlUHjPOCugHxZGSJwyF9q9VFiY/LcOoPoO7repthHQAQVOKHcu2CT3zRMkan54214TgqMbVfBfm
EGJ2qi8Tfdt1VvVzhgCj9N8b0SxuUpnw6oGmY2YO4Ae3mjAzeGkN409pQZzG6TodqPEA0ye6gaIQ
7+FVqUfQgZpJdqGoHgtIlONmGivn1U768QY9d5LuGGc0FuXEhgSZbegA3Pq2Cb8MQO6/+tjhhfsh
0zNSSrzD8BWj0mUe+Q4q61Ix1OkIAYrwHRlgAq9iKNnZ/mS2Bn8r8tFIIbmQFDRtQD1TA4NwsIhI
tzxbvGqPrhEO8LmJd0jYZY5Lwhw4CtTW1LqzKNCDjqxjsIxOkyovqmWQeuFkKH8GWobxaDqZZnsv
o0r7QFwHBst3CH43k4o/6L43wLBsTBP5JENV9egWhxP4IUVGnWQLmRE0UahJTNp1Q7HLu2ZeIrsI
GoxyUPthClEsKoHJoK+CIoU0sf1CRHOSnyweq5RHQUloOOR1GsQuYJw4hpQxduk9x9JxaFNKH7pG
PqcoIHRzPOByxvsWwDbqAhn2IG1QSetYV1lzF3m1b+3CTuu7rTQ98gzIqfDbqOdwSGW59woyqD45
ADwJRCFN/DBFqf+DDFjHMrFGVnahNUjCD6jTbsIGidIdVDXj5KgkdW8yK6meAYCROqJv8bEFM/+M
kNLwamZ68ahZI5SRkNKMt8eQxnD2IOZ0bkVsq4BAVjB+d4YGkXhrglQWuDBYVbLFO4OEGdAyR92Y
hoEGgey8kfJnFP2TJRnF7KzOlHdINyUovNlqdZfFGSrKtiXLQxpi03jrWP10rzZV7NpBjcGM0yIX
uEO/ADAhaGXwSKKxDHvjgQM+geAQ8PaQ3HoNwngE0WdPPJ3BktQbc/TDcEPOl/eN71GC2TAc3O41
6c5PVqD1X7SpyZ88k4kidZiRY8gU1OkxCtMRxR179VuUmtkPnm7hSyzm5GmY6mOHlLpkvRk4y0Gn
G0jI8IyDFECACsDf9vvom5ojzSrisIODoCDMAI9pCk/OKGxrF4AKdG4KSs7FhksfNQ2kk01Id4Iq
DTLmfYDwAzZaMHmhw+HPZvffeeCN+CCXQ3PPPPLcjoQXzi8rEm2blqMIyUoUgeSskWB/MR1jphlP
KeoyvK8y4G250b7nGTXkO/gBZnsk6ViV29YS5hOyPMM3+IgVN3EUf3dSVPN41E2Dm8AVfqGs2biI
c1cfBpTIiw05FeRyhG7RY6QeGYj/gskG5p1ofl+iQlocS9UOEMqoHLQBb9qC+s5dCE4fEyoLXoC2
//e//sf//l/fh//p/8if8mT08+xfWZs+5WHW1P/9b/Pf/6JgMP/r7T///W9bN1XVMA0HfKRNLtNR
LX7+/dtLmPn8svivwAtgS9aJscdO9LUKyvy2pXpAuOQPN3/cEqqAqqqaBjwGS8jzlnqTG8bEeWmv
yNBot5hbTOiyqD3OaS2Fk81ftGbAXzMRbNI1VTtvjfUAg1DawNlUAsc9RCr03UfNae90ygk/Lzdm
/DaIwqR6IG3LAXBnq/Z5YzGa95TI8fQCUVZBPsKzk4NK0d3Lzfw+Vyb+qppqACowbCnU82YKgFMo
PDkGkmJQxR5R3bCCUw+63jqOhvS8D5ebm6f+zdIweboJANQqaXhV2HK5NGpIFR2SnpmLlqz6XtgJ
UluGrQpgxuhEvtYNj57LLc7jtGyRqUK1AdgiajTOeQdRMomwFKszN2rBdnlqGDw21ZA+q+hcouOV
k9Dm/RBfaXUxrL/6qWlAoVTdsujyYqmEpTEVfZ1lLgr7DlBLdSpeEZ8qXBsZ7++Xe7g2pm/b0s97
6ABpVPUuytxUJhVtKVaY7c1OFh9ErRlfygxm0ZWdcK3JefG+2eFUFPIBLkXmWqHefHaUZhZwKfHG
HCCrPXdwG1/+oo+6ZesQ+AQRyGI3BFiKaQXOR27eJ8aB9KnZPMoIn6PtlEgT2Rw7ssr7y22urhwp
DLg4mjDxVj7vpJlFpYhkkiAfF3wjSz6COw3051DGpvyIU18f3uK0aEdXxnZ16fy/Zgl4zpttIF8H
nV0nbod4iCD8TT3qxSXp2APWwUZ4c7mXi3Pm/67UN82J8+bAQcLuwtDIpexRl1sMzckxD5Rprszg
Wrd0FbMJkqEa23H++ZslEzRwqacwTAFvqN5NDDT+tptiH73RNPx4uUtrEwdDVqcIIi2k3BZN6Sop
GfhNqYsK5/B9hqDeZTrlp00i/QNhzZGArL3SvbUdoWvoNJn80UxNO++elZLNMQMzcXtSg5iakwS9
Bd5u32Pd4vPSzMrq4XIvfx3Ny5Ntvohs6piao1mLy29Ep6qxFCNxB1yvv9nUnqAC3SodZvDwbNL5
HQFZiYfDQApZkUVzY/azz9rlz1idV4vCPWJpDoTMxekzOU1lprqMXMWHD72BN93eI6sAB0+iClJf
2RyrU8stZZiC/C6DfT7MZoQ2vz8GkesBTbuFCFaAq4RY9oLfs7otklKeBkc1rpywa3tER0rOZAEb
dHNx3Blo5czP9sg1kVoAUzp29a7myTns/nwsDY5yYmug8Iaz6F0CvY9aYxe7Bt4Q9+3gFe3NEE+l
oDpVeleOt7WJMzST3Sg1Fo+5WLFd3qN+7oyRi4yd8Q1VUOUOmJ6FRp/a7i/3a21zQARUCQiJMxx9
MX6NPlJnV3RmTagSS2GygNshKMcn5N9BUsIMKa/M2No64d1jmISFeN04i1VZprma2jg0u21Tod0Z
5EP/OtYW8XirQyDDz6kaqgOBu+iOl/u6NqxsByiVsMLwgVjsSll7JTewiF0MRsmlj2Eh9lNm6pT4
CPOuNCZWWzM1HFlVx3SEmMfhzanKjehlI9V/F3hThdS7EXzUhA252y71gwKmfsch0MLys8b+g4F6
JvJfgSWfatgh9ySRTaQucNwhz0lS4HOslNbt5eEQ8/2xPKWI9jRddWZa2a+fv/lCjPjyBP+7xIUz
CVAP2u4xVarpRwwpEQyDiAFtmfpz52BfhuybaFCsD/RAuwkQR7/8LWvb2LIdx2ZzWYBtFoPV9L0q
ELSN3CTH1QslKRVGet6rdXDlTl2dlTcNLdZAGGlDHRd57DapWn+dQNhBgeyEELdtDvLwyu6a/7fl
COOKJm0qWNw8yxWn1iY4HVnGvA47rN0BSynUnyvLJj+I0A+vOFzeAOmF71CgqLeXx3RlaxNd26o6
E3oFa+t8AWaDAiokSeQJf1SFNM049jfUrcQMmq/6LzbFnOBwucmV/vJeUW1TE+xwSy7iMiMbWqdq
CnlCs7Xwd36Ptx9izUYwUizzddJWCRnfz30tILjDZ/SST5c/YG5gMeCwq9nbPJxMU4h5TN4saUpd
AWCj1DmBgui/AOwh+WNlMrod62o45SXPTwPADD63WTCVN000gPe8chGufcP88mXWQQaRSDj/hsqW
oDjRHz/5YMsCBF01/yGzZfPTjMK8ee9Y2Nd8B2Iu4q1FnCTeW3Bbwj8/ZZl6XRL28LCCRH3+EdoA
qyUuDeckwHzKXehhF5OTcQrLrwBHneKmcKCG7BFJIP9+eQ7WTj7NlsQ9HH5SE3Jxp+hkjiEUad7J
QVAD/+UIG+CtijTFE0xtFfY6dQ4cQZlBWEDD1N4qALHQkVFAkpKKsHXl4JdcSjiXOrF94BKRB5Go
0ZUobeUo0CRAce5YjT362zzFLWwv3AdO1AqSu9j0yT8bU2f8bCOreH95TOa9tlyXtMCDfj5pNXux
MWIEz3wV+9ST3jEFO9OYSCEXZS/ulS7zS4Tj6j4wtkUrnPBK02vLUVq/JkKnwGksggkUugeNMXBO
IBehy7YNIuN9InjXGxllz/d1ZeY/IXMmX+tCJC8DsrLR8XLv144FYjRDOmgsMluLKx8fYhP+n+ec
ADSQskcNYEbEBQq+qVoCiT5IDh5FFdwR8Xu/vdz22ilIWCNUMkM2uZTFKYhlaguPQ3gnUNA9JUZu
12xWCULe1J9wjEYPMsz+pr8Ghy6HvjR5n55vvsmI4fIXnneKUc4M74qOtGuEor6D1RP8J6grLPQG
WLSPyE7Qfbnc47V1TbgPxdiB8Gku1xryN5mADaCcolTRxh1cigT4lCZLPTp2RlONVy65tdcOTaGK
xoHPVtLmD3pz6HoG/OVR750TRrvOk94kEbr/dVY+4ho9W+HUCUqCDqZH7WxxMFGBVpRW3XUtt8iV
C0jMS2mx0RCM4IVp6XyNIxcXQN+xmnH89U4w30VNoUvat0GBOJ1bIsF+15X5+CFqxlkdOiwBdgxa
dJRKhtpWiqMl05TlKilLT328PClrwRZxliZIrum6yXidDxJy+TifFLpyMqF4f/arqXuMmScy/6iF
Rbuu7lIUoRoL/assgdVEVcZ5SgLkQg5hMk/d5e9Z2RZz2Ecak+uSJNRiS1I/tixE7pVT4vVdw1MU
V/cfUxIC1yAXVu14Lgzala24EuTNzXEbQUhy5DLeDCGbxe3o2acuBc+wtRQPVVYf3Zfpyg281rl5
66FKQt1EX774BeiNElSsc0pCfFupTgj1QbaqF+NkkE+f0gAJiA+Xx3Nl01GZdbQ50JMaWdnz6fW8
BrUWLyDwUHDeUCalGG8yJ6i02yBOEKr4i9Z0InZsGyhQWIsdh+9giGWmpDV4TD99nE77J9/RKACW
uPD8RR5B18l2m7rk6cRj5rxvZBY8sriTcwrgP30F4BPemEVRIpfsh3eXO7Y6c7wNmTxSs7a12L4d
pZMRtrR3QkfTuVMw3foCM2vGEKlYt4zZ0Bk3l1tcmzhDNSS3g8lbW10k2YYKe3ZT5fBK7Lg/aQDH
QVmGaXVMCN/M7eXG5pFank4G8bhFBYYH3LIoMvn+oPstpxOUqdrZxSLzqewBrTcOFX5sT6FhlM0O
a2TcEDEFp7AYFeq1Hq+d11yIpjCEZRto4CxiQ2sQbQiCFDpQV9r+XmA0jlKnRl1wj01iBAgYM58S
1AU5vGNc98kJYGgX7HsvaOTfDD8PI65J7iqgn+drS2YdKFUW3akdR6RY8PfuPsYwlzJ0D7D8ujL+
q5NNfcggXWSTbFpMtjLbvfdmL08kqxSI0uMod0mPcriKg9TfNGYKoktSq2gL24uuoVKnknLwnZOk
BLvNdJTKNjYCeS+TPWJUenllrW2ct43p5+PYGaGwmsyTJ5lR3S3s0dx44VgeDC10yOrksrzS4MpQ
Uv0hAW/SO2Eac8z35tJHEQnONxme02gUKM56o/cZENanvPO7K9mwtfUKLo/MG1UGmAbLik0cYlAY
DRWvykrTDmlTqY/4kPg2CpNVdoC0jx2h6cD8QnAyBMaMfATmuFHx/fIQr8TwBvtlPnJtk1TZosej
5WmWXw3OiRQoko9JYsPzjjk4vZ2EXJY8j0FYlp+GEuzZlSfVyuzSNEG6Q/qaYH5xAjegCXA8Gcig
NoRSemSJTz1OZ1t04tJ3Am/A58tdXZlcdogwCNoJnIlazic3D1DkaD1HOaErzTtlkv5z7AUCiQdK
qlcW0kpUQGg+v404hZnexTZx4tJLgdN5J2UCZrfBBGfETTKc08eXO7UyiNSiLU48atKoLy0aQsUK
C55IKCdDgqXbahjhAvpPTaU+YjmV1Z/AuU3aldfXvCgWJz5VB4dTlucPcd8iLgD77vlVM/lUx7Bp
+RBkvtwLbUCx3+zRbd4h3q8Fj0Xgh3i3DmXy43Kf18JOTlZKLQJpD7Kt80y/2aa40VlVOXi+CxRc
dDcaC8kBNdvNgtwgZJ6F6Wu3ZJFCQDoZlhjxkGRfYAUirgpHEqHzy9+zNgfg33h0O4yKai8WlpVh
uZnZiu8CyIZCI1BRpMKcce7HoEojcxIfLzf46/GxnACyvRR7eRGxe+cvejMAgEYKFFZsJkDOepgI
v5luym+Xx7EXAZmgwcoc/wngk+7tWhisjWsiEIXISdTK/KEKc9PG569PxR0MjDa/kW2XoiLQ9WNw
wKhE8faz7j1M7n6y2uaUtoBXmqARyWNfdsonpS7id2iJkieGYJEP/gN6OE31ermba8uMYjaChZyQ
Dsmn8176aMHUPXKWJ7x6PTsGwFQ6w/tUjNnHocvsZzyR0tshseyHDp+Q/eXG104LSweioPLmtK1l
namsAWeGTuS7qCDXn70Q9QocjbJ6E5PrvdLWSgRlzpEoG9iWZA30846GrYDPao7eCSo1z2f4xtCi
PXztio2f9o9240P4JKclarRxe7XfoIZsRFdW8VqHSXBRFAAhRJZvsYp9OwU3bjfeyUNraG/VMLqw
HIQloQbm9BcvWhMkDa2QxOXumT/mzQLOMM4TeLTwnLdk+NAOhvGkFY51kKPAk8pTsg820tyIqVtQ
+3FW/2wlWNTVlTIB5EJjZYMVde5cOUtX7kITZL5DMoFDhbzK+Ue1DnmEtpPeqdBSpFEtoHHqMcfG
V90gqF2IjYoCFqIKtn1l6Fcb5hgno8k7UljLm3CwDPh0tnNC0Gu6mcocpobj6TtfU5InlDyDPSC9
8J/LC3xtd0nLoEpCvINO1mIKqOaiD4+kwSnrHHMH706lHgJf/wGQMZLtANvzp8kjUsYroo3K4+XW
185MST6HKJigncV/PtaVVlPfjBrnNGEXi5ATkv/WBrqYeUysPui3ASIMxf5ym2vbjKCVPU1Fl1tr
cWrWfV3HRtF6Jxu9yWKDJ0az5fK21Pu6N8Wzg+jdVxgRJtwHRKawG9La8cPlT5i7tTy4yeAAWbNN
UFDqots5UH1y9pZzChH+PnYECQ3YevufNgq6fHe5rdVrEuoeaWBCTNRMFzs6LLBeijTOz3KQwUM+
miCtIM8ciTClfTIxfnceK0QbYaobGZrFuX1w0L3VtcFOr2yttfQ5V+N/vmURp+joKXmY4ZE9RKz+
Vkdz5tMka/9Btzpxn+VpGaK5CCxRCwBn7sY0SmxWo+19U/W6pfJSiF06gIaZmj5+j0ic6VzZg2sL
0oGjpFm6TjZguflH30kgngfeCV3u+CNKSyZ6kiXgvm0q8GbcoRmJBcHlGVrZghZrQFqkO2wAk/r5
JjAAaHboxfquY9QI+hgYchl7K+45YJrRc0ddwqEAU3qDDmWtXtmBK4eOpYIfAdKhgngzlkuRJZ/G
YDhPdjaD0Htf6O/UHnMDbCcB9Jf6nGcltw2o83KvV0aahvU5jStVSdfPe235NinqNAncbgasF4i8
3bAScjABJRzsCQqG7f7/tbjoKsL/KJaHqe+C7i2yG+ETle9UyGxiLzCn6jeFaJxPl9uce7HY6aSy
0I4RTKwKqvK8l5WwawiPDC/iYs0n5P+92ScLqea/GE0BtU4FJ6FaaLeetxPqLWad3ui7DLZzBz6u
em1Lww73KPFk2k5OjnelxLT2dEWGhVwDKR/eUsscQIc7htRT3hyOF3m7kWAc7Xw1M1GMQuc1VJzq
qwZX4EPmIC5G6NJnW9sIUvvKd8yz9tsIv/mMRc8VSoVJjHfqScXMN+IQG4iEpYmkOI7m4e3l6Vxb
tJTUSIeiHSx5ap0Pc9upA1YiYeh2pYyeZ/TnZvTS5LHLsG3VlPwahGXlrgIITSBicE+ZpF/P2ytk
EcGLK0O31WMdwmkUDqgTV02VPFj++EvDbLReVQR470BqB8H9oLaYiF7u9NoIU6y1+AydTO8SwCB5
CMT4HgDZUWZUC6F6/rFvSt81alW/MptibcO8bWzR46aDvtEOWuiiZeZ8D2U7qIc0Eu2hGk3Iiujt
QSMgaEO/oXBycdvg0IYh9wABBzQ83AnKQbppfZNKPmlbqJLjtRr46nCQfbfI8/OqX96nemzoGGfz
haNqDKjcVIE0DqnehOhSpQoiNpdHf3XJ2TZJPUk1mKfU+RLAk8wEVOvQXAWq4SbRsPy5GRAARqsP
jF3wYFjt6+Um1ycBVc/5WemQFFrsKS8IfB8AGCel5gBq3MDosV4wIhnhdyMJnB87FRWV2waVl4cs
dSzsSBw7JlZqkc+8VaHVTltM8cAB4hVU/CNboxdXsulrswDUSWKKTaZXX0KtMvqP3aUduQEE+Ag1
JAMFfUTej0qFNsqVOVhtbIZW8Q6dQYCL8UBm105rSwldgSei/76elKa5mbCYbA5TGWQ/Lw//2hYA
UEMtjXCNwstiC5SdOdroukcunuxBggILkfsLQl2obF9u6Fd2cXl2ztUIUFxE32AaztdW3FcmqhZp
7JqlgvJhrGuYJ1s9HB8Ns9lyC9gQ9r0GXv3QhNFw6+lRsQdKnmOCZ5ZH1Lu7myufNL/mf/skB2Dg
/N4HsL+IVmuj9nUI/KGL07jobsdobNObVh+gw6pWcF/ybPae0Pf3YTo1mKTwDoaiS9krD64ce2sb
z3zzJYtYNWmKNtB7NXLl1yisujszU8p3wgtCD5yNUZd/scYsYN+6ztOPgvNi1ue7hPcK+lBalpa/
DN6j3ZR1+j8mqIbt5VFe6xp3t8GRTrjA8+t83omenQkyX+RmyLiom5pIH28+DO2oD1E3MbYAFNUr
i23+/uXEWuQJyeDwxoWFcd7mgPGRJvI0dFMSKtmj4w1xcwA/1r0zHd4kN2HZ4yHfFugNwusdMqo0
lzu9tq1mvJqqOrZF0mExn/pUD2ZpFYGrmQ2UUU0q8ha3uaY+Xm5n7bCgeiQkZUVrBrmed1RRrNZT
2cGunivd574YMb9NHO6itEvdy02txmBcDWSLYCgQBC0mUm1sop4k8F2tbv0vckD/c1tUyY2Opfqu
9MsBR9lAGHfoHsefi3Ysbvkdx7kytfMVtJxa0mPUggh1Z6zteY8pPlPBBOXuTlK2+n7ogohOi0HU
Ww0Nl1mFDb9caUCn318egLVF9bblxZxifem1CHL7LihHS9vGQ4bYO6rKuvbkJb5yUKZ0vMOhzAu2
qI9jdHy5+bV9JFWqCXgGkB5cwqwE6FXyr00AQls0Nw7SeY9T3MbP8P/w60JbpLxGclsbaklt04SM
AhxFWyRDkbo028EnyZyj+P3Bw7TiQ42z1p3nhQOuWDLVw73fJkp8ZfOsrjRSFcKZjw3277zq36Tq
HIU8c0Hgc3JstFLfY8QKaM3PSvVhwKn8ttPQH9lxrPsBYiKZ+d3vEFa6CeIRc8m/GHSUwmfmHet+
if0ciz4gUWowBKPRI8OUWgbYpwYNDLsT7Y5ak3plla0OOhXNOVvjGCDkz/tO4hHymJqE7mw98TJM
mD/KsBh+aimF7c1ENmenKuhQ/UU/DZukjUlff+N2DKREEY4NAjeawsmljtSqT71T6tOLB+qs2hm1
QHj7cptrZxfVKiFYsEBolj1FAgQVT7MLXQQB6i9VVM+yb5NkaPUUGanLja0Oq2nQFGNKynn++Zsl
lWtpFlZShC4uKNBcU8wLnokf0VzPB51DDNQCZH2qFIjLXG55LSfGo5UIHv1YkB9SO2+6MP0c2xQ0
XTXqGsMm0zH8RU1ravddUiHfZooCDWa/Vxr/LgfhtxWodbwD24OhkeEZyvPl71k7R2Z8OPlIPosy
7PnnEHvlTTc5nCOlFz13cSAfCgUH25sGTuNr3E75lYtjbZ4puHJpzOhpKpTnDXpKokHF1km+mIXU
tkjYBc2R2rCSHrKYl/sVhNjKMc21i542GQrdMszlqSUxrJsVhVw9KGt51wLQQsnT9kcEkdKpHt+1
bazVR7zjUUMJMUcsbi4P8NrxxaPQcmYCKCknsdjCTo+SiYbzHjG14u1i3cZ3ArY7eite7Px0+krZ
65Ow7k0D/+5J5rgmALXrrqz4lWHnkjaAaDDVwLgX82wb6KFgEO+ctKwO5d7WRsPf4ZimlTdSC+y/
AE7YMzgUqhbvOHI157NsBBq+BWMCSsPv8wcLnsZNFxUNQtWGtmuEMl7p3kq2wkaMguS6belE8Iv2
WiiUWVt0EjFkR31X97MS3Ng1fXqIRYcjlBM8qe0odBQ5PHwgxNSgQn15otc/Yc6UcEHMKMnzLuut
ic1ODJ4CiGT70pcyKQ4lbnP+UbObvv0IrNVT0N9wnOdAgQR4iMowr46XP2JlOwNQNUgRsLV4Py/G
we46E10ncLl5MlTHClTHHbIzeMR7sDk1dEGuHGcrB+kcBAoY6RAQqV2ddxrb3EDHq8Y71Rzpr3XV
xxg2mbaKy0GiFCa2gmgB9vcD2jbhlZNrJaiGec98k9qcQ6zFGe4hQ8oRm4K11JMIXQRdJrPiEYTL
y0O6tnN4DjOm+gymWIaYHm4YKVJzzqnmpNijT4fUNOkQcwPqlar/nzdG6ZSUC4/vOcw4H88ctUiR
mwogshrNQwRZ0nuAudgetnn46W+aIs2iI6djUg86b8pOVExqSpoazdg/IBSNf1CdK59aS+/+PGPy
CyQwhxJgGpcRHNy00ok6n8quB0sL4QK5q4pOfRgjjAL/vFdzOY8UEhMGaPS8Vxo1VILfVp6cSn+R
KvnDHSoX6Naqnl98vdzW2uLnJgMPy+ODisK8Gd9EEVmN67fsIuUkWkRQkcUxCh15NOxmtgrJg9up
lNpwR46LwublltfOGjDovJdUKqgs9POW0fxO1MIHG4A8R//qiK54n9jqa4qz4adpaj5kDbJrmDfU
L02ANtPlxlfOGKmqYK7JftH15dmuePBsqaTx5hJ1dRtNDsDmDA2rmKxg1HxIozzS/qJJMtEz4k8l
57/kU6oNrnBdEAduo03FP2mLR4I6UljYSOSvX5q0Nq+EDStTyx1JiDOjaVBsXuzDwhz61oRT7Ra9
UT14dZe/R9o/3eUYdBy9ACHcTa4bt5cH9vcTDfYmKZgZzE6zSyhcOcs35kiznEaZRS+eMJDnyYZB
/3a5md/6hpg1U6cRgoILA+1xvnj0SE0zBftDt0Yu54OTCdlsusEugo096g2SR7oMN3VqXoPpXmt3
MaYaRMRBIFTuQhxXwo1nm88IaWHOrWQ9th2hiorw6F0Z098W69xZkgOIcJDPpLh63tlkGDsnQC/f
7ZA13jWJYu4aQHe7rG7G907R5n961NEeTyaqqRBxwXAs2hOQK2HK+oVrQY7voEIUuorjklUo70Mw
PMnNn88lNyBpALhhPA8Xxx1K7DliunGJKq8s0R3u8x0WEtkxrszqkBeGtcUN0n7+00bZ/zMdkUOW
dbTETY5DXqSGOeSuNEO8eDXnPvZC9C2tnlxeWkbKBqvq6grk77drWKdRXoYWTwdO2yUcqvfyKkg1
O3cF7iD2LiDt8cJ5o467shnzD5d7+NtOnBsDSc5UktmCXHG+arpQVr02ZoWbjOj271GtRYARMB0K
dpcbWu3VfxpagsbRJx4RD0kKtyS6+tzmefFsF1TfUbFFQfNyW79vBTo1V/qJ1sDJq4tOcXJGJN17
JFmKQj73MXqA4YQrgmf7GjJ0sr2CMP59v4P75xwjWwT92FmC0AfN7Crgf5lLqpCKDYvjFo7oSLE7
icx7O6+V5zJs9pc7+dt7j5l726h+PnMCgSQSFVHuplU+PbAyFCwESVDFe4mXwOe2TPzXYDa871LT
u3Kwrk0mT2hiRGhSPCQXmxHPATkgBJFTMs1qcGKJ7HZDh07rjsLdcLrc0bUlSu2byskvCY4lw8KT
ia0jQp+7KD6Xz/GAteeuzLPM311uZ3VA5/qTCggS2PVy1Si6rUx1m7nTSPHFSfEs8Z3pR6V6r0Nu
qyMqgSZEZLXIkitH9/w/n+V256n8T8tycU+VU6f5WDZlLhrG8nMhSQhZU6reQKlAp73tnI+TXgx4
I+H14s3AY+Xj5a6vbRhWL5oK5B5BG89T8Ca+M1pEfgsctlxKvveaVhjvtErWqGljjNUNWvan4SRP
c50KMc90YhxQYufNFQ6HNucMEkq50WwKdUjhlEsSbZwf8UeE6uRDj973lRtkpZOU+3gB0PYvxu55
qzEyKZnTyswF+m7fh2ruHeDPZXdwLLHRitEa+WOOw9xPgzwyfeS2XJ5DOaIsA5J/mYs8qYcXg95W
h67tNLTbG7IDl+dwnqPFInrb2K/szJs5LIu+qvFSztysaOL9AHWsPFZIPTZX7v2VxcqLm8Qlk0GN
Z5lnalOYIuTSUrfWi1Jsu9Zpb0Vb1d9ncLJbxpGSdohT8xjbVLONwEukDOq1asjqXJo2aDvyHUQ7
ixVUtaUISWgyl8j3Qp+Ip4PfePJIQDIdpgYM+uXBXTnwwBbB9oYOT7J4KVLVCgWCdadnbhGjMq80
nHLYfDvacZqcLPvTN8C8bGDFgVEFZMRgny9UzSyx6vP8nIMoRK42yKcXKobqbUWZ6R22av6V7bja
OR5YM9qGHbJUGxK2j3/hROfyuKsehtZQ6g1WpEG2U8LB0a9sw5XLkptDo/ZMOhrK76J3VqHZVVKH
OQ8OfFejCHH/ybPVZyGxZuFSn/aeXts//3z+EFKn1o92B0HBvKjfbA7fUrMY3192IvSOR6eAva73
kfk1s9NrUiRrS5NjDagh9UL1t9KkyJFGBdufuk0TZcNDqkehcpejUDA+EiMP3le1VfDIvLJmVkcV
ltOMXvkF1zjvoJlXvZPBhHGjQlU/gpOR+qFRh/hVUIT9WHrxIzR5OGuXh3XlygTNiGDHzJKl8cWw
2o0xpZVep67q1eEnB5u7TdNqhdzJPhRY3WUUDzfBKLX8GGCQGlyJ81Y7jdiJgBEMWXdJ/aF+kXtC
QQ0Moetk43k4XnRO6cmN0lRi3wYTcqtJh77q5V6v7RdYZAw0mSvqN/MKeLOYbNVsAhwbOQz6Kr1t
myDZj63qf/IBAvxFD2eawkwv/YVYOG8KUpqe4XmFGp/Qki/oope7Sunjp4lEwa1JsgBrXM0v/hQs
ywHE8p21JpD+Alt53ireHZ4OBA/5Mc1DVHVEa4gIyD8JFbMu8gXKvtWN5nvcBPGHy0O7NqNE0GDk
NbBwMDTOW8Z8AP+xGuGzsmvsR6D4+AWhgJ1uiqIYdxpM051jFtf01lauNA6WubpMq7P8zHmrVaci
FxL69Jc47wjLtH/pcX7cZaOOu0tYFyj9x1nLjRY4nvkSVJ39ernfK5c3UbSwCRJYyxSMzr9gijuh
eiVfkGmTjO7CLg3eQw+Uf6iqCp6OedW4uQmlefEtsz1aFBhVaSNfVPq2xGQnGdv2tpqqOMcJCFHs
4+VurewUmgN0TSVGhWe+iCtJv2iDZVqRS3WMlZTn2L8/WJ7hTVC28gSRwD8/kM4aXMzkBIeKp7KF
OBiHLI4StoJ9nuLUp6Li/YdFEDZCmEu/xmU/PV3u68q5z5YBoEEVbpZbXbyJ7CrX4v/D2Xn2to2E
a/sXEWAvX6lmWY6dOE5i+wthOw7bsA07f/256POWiBIsZIHF7gLB7miGU55yl9RBq8kIG9f07Rbf
4i2S8e3Pyuu93ynyxhc2zZnDwohoElJ9AQuzRPv0rj00JgZ5j7KS0Z1qRA5arwOuehiByD8YIXs4
xdgYKHw+0XOn5e9hF5d+2+EbpZlK+uiF8qUoC+eQm01KA6ToqpcykAcAKncY17TXePAV1ebz0c8v
M/Q//iJhWVZH6nzUA73hC08oRD0CqjpUWTi+NJCxd2bj9Bei3bM7mLrTB/NzlrY9Ppg6/gFK0qfi
kR42XZ8C8xEj1B6VTrPEhbv+zGMKlgkK+yxgxnO6WFetbYPcQ8vm0RPqdVCV2bUhobD7tRK2u7iJ
G8wmo2B2vfx3oOd8Lfz/oZcJqFe5adzXlXjUZIIWvVN5zsZTTOtXQwR4YUXP7VraxChdgEqYs6Pj
FQVoiwhMaiaPRdZ2KPJPetNd65XoMIpSHEQNFB2HnK7CVOQ/3EZUnSlzAfRWTxCmeRt6lEWBs3KW
xsNgwXBzQTy/mW3d/nuIMBee6T9/4IiWBZIg0oNWi5TkEUCj3LvVVO87hCK+iXro7j8/EOd2KBVK
ygdU76CXLLaNAtkoHfF8e8RsMdm5uE9hR96at7HDQ/JfhoLODR6L6S27Ww6GIfwZZ09OFRZcHdbQ
WzvCOwTLQacYLtwz584D6iT/b7RFmNWM6YCkJHKLOg5IWAKVIJW+aEFvrmKRen6F5Ubgo4Ps7ErU
gi6EQKdgBo4EzTXaBlw1JCqLbUrLRVHDjtGzllgQg92epmut6z1OrIgaOLTZBv2GCpz1PcMZFn14
4MvXAgfZS+D0cx8YGTTiWwt5ZEhyxwdGr2jnJ1WSPWZ9jQJflDoH3neJ7y1uoxfuoLNjWRSeARaA
+lqClTEqLZ1KUwRPSpigwN9iAFPGNWjRqqkuCQye+cBgr2GBUqkl61wW9myQz2nTuvGjm9fuyk6l
98UdYnEjrGSTtp35GzFA82eDPvMlTOGZO4hMkK6pY/N2EncdL6mlF+RmWG499rFd3eK4K9N1gHm0
Fbwh6AfsGF3oS7nSuTF5o2miuoD+T2T9GidGJLlRo8cAT5gviWVGww7bygIzJCOVyhdMmfVqlfcR
loGfH9szTyatPXT0wLvP4d/8Hf7KVya0dyDWjfFjUKbuldppuAmg/jBcJY0sbzEH1C7BgM+NOKei
cxJMir/sYopML1vMuNNHqJbOJkxM765GuRkGPFKkIs+H/eczPLNt+Yp8TdLuWat48Uqjl4xnZIdS
Mf7PKOqqQ7kugRqlmxG2vXFhOc8OhugpYHECPV6y4+V0kUUZnHnbQtXt1X3aIgcxO2u45a+xTozx
9fO5newbDgg9KPB7NvWgE62mOAYWoWswFfLeI4PuLCD6qyI0sI8Xbhoi4oEhrFxZXu78/teR2TA8
YiRkOp2+JXM87EcVsWKvfcQcfASeqCUIXtiKjd5WHNuDsdLyqdmOGAtcuPlPVpidOpeHwHCBZyPW
PF7hJHfduBiyHkn9Rn4piu46bFEyxlA46/+19sVZ5KrjnUYMHmOLxU2AoQiGpV7kPKZmPSK+YA73
Mf4lK68bnX+9W+eh6P1y4YBOY5cez6qSvTV0WuI8tvQ4+02hILixMSJrOGQ5jkOff7uTEzhPi4NA
jAzABur38WBlAjZlSkzx5LpRtAnrcPpj9vb4K6rV4gf77GL0erpNmZxO9YzaMIytJVNxKg1R42KW
P/WRlW1MWaPGNGVedhBeOT33Rj/skfH0/sM0ydpBogEiAAm2OIvIptn54MnsCTa9vc7z2ScbYLrw
UTjIrrjhG+0/jWg5gHsoAbHKi4XlJCZ0vcVTVk69P0BV/JI5bfglwk9rWxbupcv75JFkCKJkCPwk
75RNF7tmNOyyVwY3exqgPFBnipVNo1rDD0+32i1OgBFY/HRISBO84BJR22Quf7UU0J+nss5LRTWa
fhgox+O5ZnkS4cQ5Jt9LDUPyfFo17dXn23QJEiagQeGWJhCvIvwoNBKOh0CKQ2nt2tBetKEat4Us
mydqes/6OKnwLI3oqRxqZZu6KcReS6tvkrb+NmV28/D579Dnz/b3VLln0FWbGygzppH++/HvyIsG
SIg6Vc+WLmylxI5FDN0By84WtfbWK4BxFJNtxhvENFQ8u9IkNGrfwey4v5uEOZlXIXIv7VvTANxZ
Z43n/sR8Rb46KQCudEadDAj4xwWIBdbZ625lb9fvnWJZv1qlUWs8/bLu1kDR+5KS7wfg9XhqlgfN
beYEzVfdUreosZu+jAMtfh56d0hugTQ0z/gk4jpKkAswfHSwUk7RmbauYqMyjU1lD6owNnmci+kw
qqWmfXViJRI+RjV9hIoeBuYQ1uKp3CljkQa32mRqxR6RrczCGw19mn2Z6Zn2LU35Q8fuDOsCRGJx
u/HK84U48DCdePaJIY+/1lTXauA41fiCblZxDxQubn1Pw5yh0b1wa+fdBcYsZZzl/piJCXNzdN6w
bNPFMSzjPlcEZKNnC+lEa6fUI2mXD4q6sq81DOXNGwfki/ZFEg2sPSSBxo0VFFqOH6tjZluZhO6z
GkWKtg48JBd8Lx87d1XFcKXwOY5kfp/hsZb6fTGFd/i2OfaNhY+iA6IGXPUucist/1WbQRAeZIBR
Y3U3DU1ZNV/wHsx2pkEb5X5KPGijadHiQIbkh4K/vDTl0O1ouMhrFcf52pdi0OKvkxb2X7BH113f
QXHk1a4jnLUKU04PZo701bpWOk6jcES1TcZx6K6wfkuDXZF0s+29CIsblMGrJNm2pTe014M7SSpt
vTEG9m3RZeItpfzV+Q60/GqDIHMev4zmiBh9nQonWQn0C7Fp1oRiJltb9EH8HfqCePJGluyQ0wt3
VpWF89KXsirRBqEoYNJ99xurspSDUQXOs0NgFG2MyhN3lZxaHOUD/Gx3Fopj4ab2RmHuB+wFy3Wj
19m4mTrZlxtsDUXjN2Lw7hFJ1Utf7dFR3MHJSXHCtODaroawNuQ6LY2x2UJFaeO9VKjHQM2elPua
Zyy4KqBOZz6EkSF68Kq+dDe5Zkfuum4BsN7kqlqK3A9QEe82oZbibw3mdnAOnVlozirUEWNbVXAQ
YLWMg/sTgY7APjiYTVUPpElme2sVVm7S5p/Sa72FCP29jDitNzKXw61qybb1hRXFHoqzkwz3VacP
Hk+frKyNaRRatlNaz0m+qKme2rdl3NgCm0o5TVfA4RPPb9wIAelsymEYI+x+iFt6bqtOTfr8OURI
rF0NPPCvrl074wqX+fIrF+e8aokZ4n9dIJJzMCDHi1un6Kff4dRE7T5oCqfEwRLVFdjrQpUBRrkl
9CR3xWtlj7sQg5vsdupVRRO+kXKtlmslgwP9xSQkCR6w49HafVWFnvbFVKWS74OskLjGG22VZw+Y
IivhduiqIXrROrvK72rVEYgD140IdJQlSThK1BFjNfkZKFEbzUbzyKzoqwyctPVdBV1oH7ICFNXe
qYoQyGinOt2Ko9c2D6qr6Hm41SfDKDE8jlGf93soT8F139tDyamJwbvDhu2Em6B5ULmx90sGehqt
ce4LqKDjkPRYjlGo/ogQLb6f6P+FvuwAAu5jLmVti12A/h64njyYGlTnNexazO30TqrGA7nm2L9o
RmmAOOnUNvnRl511ayowOW4sXJUrH6QTEiGuG2LiVwW9N6xCS2/kuvMQf/d7vcjUe8wxk/eWmr91
q6pB8jhSwbP9QUmyaYUlIALpCEdrviod+9WecuNXBZ8fN2kl0uTaHifsLYPS6IXvYSdc+4Vw8WDS
qxAHvMqpi9rnv4cbj5fkAKZoirVVjTrCm4v7araqUyX7WoNNdP3ILtzhKqepMvpdHWL+bJHmZtcV
3lL1Vo2aaD8ZwtDWsmlGxffGZmwQjlOSVt0QTpHsh33v3nWI4FZ+bdq5Bh3IKqKdYSb4NG+w4lHs
rZzUKt13EFxq4AZCeNYTygrZW9CZnGvRihqqHK545h00sqa9FlIPzJuyxr822ybqZNrXsQyiX5ZI
xnotJgN6rCV1EwGNKrQe4NEmPTq8o4MTITKJXRH6lTuxIXWUuO9CMw2aR+EBTlrRDsIqPqzUeXZF
2Slr2vd6ueX916dN2XJFfSs6vbtS+1wnXZOBhnPyEGUTYkgiaO+mOoLxLWB4PkrcNv7wsJl0E/Nx
3ELvzNW3xrFDHcz6BJoLXX5R76xyyr+qXupZq8KWibUxBrMttyNPV7cq7coctgr9y9h30tzG6zXF
5OdK0A0BDxqYzi8sAOPx0DduJ9ausMyWNqY3fgVrAJq6n5omv8FSXLib0o4He59rPftZywrd9oFJ
F/LejPO43AFX6uxNoObAzuvSUbSbrqPAra1ReQq11zFrBdYUSjWhk2cNidBvwrlgSsM/ZD093ox2
FZDHlL/apC+LeId6FUaga1FGOAR/HuLNkeRRGISVwQxT1ahtUXZa1gjojwetN6bTS4JxQXdVhI14
qDDrbe8CI+CMuzwjWKcyxWFbNI1R+lneuv+o80GbkV6YrSJrgYYhPes5svmrFmM0HQrfka29BIbA
MJNL/xFBHMQ1evuSduNJkMRQlESpdKPjDgBpEb1DT0iisCn1F27F/LEem/Dg4G7x3JSoZ+9KzUkv
maMschUmR6cPHR4Eh+YMfgnrTlHWSglpo1dPmJHlIyXV32pdpt00CrTgsMSnwMFxmZe/0coLn/ej
NHn0fWd5U/phdHHRDDmBzdYydC16Q8lLGDXKfQIfqfnCfV4UWE+LzF1bIUXUXW51lneXZfB5N5Xa
VN1GhhOBUmok4tm2uqDaB1VXPpiAcDtKrI3X/Qn6yC3MNfTrNv7ZK5GqbqHyZeo+9mT9u8ptW3CX
uVlxmMAWdlfEX7lxAWJ68jExn0S3gESJAzJn9sf7pksGu0anxnqZ0I+Q8wurhV9TPZKHXukkG6lq
C7n5/MTMG+R4RR1s1pBOg9PnzMTz4zFlm7ujDmP0ZX5JWj+ljxlftwqFDL/wwvaSkOvJcN6sRU6h
iQgb75MlFDm3enp4UklemwYD4xU2mfFTpuLEZQ9CXMj3PqAhf8+NDwF1DOA6OkPMbtlwD/spz6Yo
Vl+GBBe1bVlqeft1UGrscC1SmH5jSW1SbxDuENY614X7DAqj01c0YRyxGhURD8JPssQS36PKIEvf
5SPh2K1e5q12haOq7d1PWMiWmOIqRHy5XxpGVL7HYxlYhOcdBIQBu2dcK3+UvGThJkinOrv1XJFl
Kx10YrrRW117QhKy13zbrCrgkSXdMtKbMqmviyyaogdTlpb8GuZ60WLYawxtsQZfrYYrBbkxxV1J
ow+SfWaCG/WLONBbotxAVzaOnlpJt2qQhHO2iOdic7sazNqh9M1lIepkk3VWNzvYFg1KzYcgKbv6
3px4wpCiCrP81YmkVf9j1Yq7ioYL9wb/BEyEZuXxjkO0N4l72Y9PpYKFZzzluB1FsXvrTMYr9pDK
hX7W8klASdYkNZ5BjND8T+BLjYwGrY8a9UkpyBW29piG21FJ9a+qsES4U92pW+v4gCd+GhlV6Nd2
kZoXDtnyYPMbkMDjiqa5M7fVFoesD1UlFF6uP4V2aKwcN00fcG6OfL1QTUKOWSv281N9UnL5GHG+
RCiuzjWXRcklLbXWqpJaf4Iqq6/iBs65iGS87YsgQALbnnZIxGmrPG5+KrGSHLTWDFduJbTt5z/k
zMxZeS4Y1A4oMS01ZzMryrhMhPEUNHG8V+uM7KKT4zewVeqhbdr+Uq1pLgYenXks6Kju8EDN6FUU
o493lxydFvF223waE6/+7TTCvvXIe+wDjBlH9eM2cb1106CauMM6TCHFlQru6HqHI0PQA0FDrBJK
7eersKib0h/hR8G1hKpApZa44PhHYWXCTQr/5Am4T7TSEYvZuEXVqv7U5f1zVgyTs52kEai/Ph93
2eD8GJhOJYwa7lze68U2qNMRCBtX8lMUucFPsCQyW0uzxlE6agxvExXROK3TIImeUq+Qv+iSJhuv
DFTtH1+2eQGg9nELA/IHmbSo5ZheXCRWP1hPbd25XxOpO6vAi+yGIBB3AV9zi7TdfT73M2uOjxA1
f0S8sbharnldKqoyIXj7VMbxn6Q3i4NqFlO6yqBVrSnUNT/xN9L/DR80rze6FjCHTXwg54kef+hO
oyShZq2Nq1ivXplqpFPtmabhntK2ibd9Gl6iwZy53kAnzouKJgDjzwfwr1jTI8YWXZlbT7msJ7nJ
RzkdcG1xJh8V6+AWHFaTrozE6voVTJxipUpjvNBGX0aE86TRnphxZ6CLT1q8rVE1qqiZtIo2464B
5HFNjF6sBpKstZqmmp/FRr4eB+uSh9LHei5OO7AoIHWIdhNXLAvnLebxKJSH7lM8BGn/JcnZEfeR
MC1QH6ml41WRD6m8hdJtrEa7dY1NRwbfrxJkvW8LNLuifZb0ylVnB+30R/LGtrGv0m+It3XtaMPb
YPYN1g95E2n3EwwKd6VFU/hN7fvpkiXa6VUJ04cmFbrFtFUxYT/+kpUsWsUpBMtY8oQj3tokfoQQ
EagIL01vNZBDF8Lp073DiA7VcIrGM5ptcSrt0Ay0hur0U9fDK5pMpXkclAbfrSjLrtFv1a5qQx13
JU/bTvCQXrgUlrEgmFO6ngj+EKRxXj7esL+2Lm6GjUlubD95XdTudLdo1mHkDWi0DtOFZ+jMe8hg
HEmkQyFUQbQ/XtyIauoYDKX9ZPdSxH6L+M++8bQW4mtlm826c1tBFavVvjhekXtXDcdto9PRAl4X
l0X4z5cTP4dnCp0BNKdQeDj+OSl2h50YNfupGvXuW2QH1SYqR7F1ImSxJ8ijO0eY/6i3yOXwvwvO
CUUYHUj18aADpPiYMon9RIjo7OxC7V8TxwH8UUPR+beW6/8ZC70MSvezvdLi4aFEbNQySe0nrdCT
nz3qc36uj8m+Lor8wrc9vX7meaGWMb/45IXLc+MBv1L48k/C7jCp4gX2u1CXqzEt9rEVKqtwQvlO
t8L4wv49PzDaiaCJoa4Zi6s3MqgJmZ1lPyk9Pj1D3OVXWDlgJZV7gw8Xd9P18iVAFvjCfftxLo9v
PViqDMqDTkwJD+H4Q1pdG4MsqcSzOVhO+QCO2NN8ww01mr6tKvzCos+zHTOjN7dVZlbOmr2Vamss
C/vsYEZaw4bvS6rINV6fGwNzFOPC1XLmwNFNJMKH4wLgmWbK8W9Eh6dIi2wwnqOyeQ4CkW6tLolW
hhD6Og0xNgRzaa7Meir9KhzEqh5Cb5dQult/HgacXjImveAZ1ImmAX9fbPomVus2ijr3CY2p6Fpr
ugHz3E55GXtLuVR9Og05IBCjOkgWD2GAtvzxnAGSl5lNBvaU0oE4BJoh90FkJYDrVeXnpDUpAoHy
0qmeP/bxZqBPBKZhhslaiB4uJphMoSMmu4ufpW7QvKD9/tTi7lCTVJntupTt8PvzFT03IBo4s6vB
XHZamvpQAumj0FST5662xl8AdeuNJ3V1B3FhxK9Zff18uA8Q3mKC3Fgg1XhmZujB4nxDr3XK1nHC
5yp2S/t7kaUolFFPq9WDiNTYV0pKo+gw/a6HKDhIA7NGf3QabVcS8246u05BTPZxK/BPx8X+sYTN
emFJznx4NIxB7dHnBeq+bCyP3jAacVC7T4E0y3VhEXglQyOohqX9m5m1ri+jhAfm85U5s7XxWoNC
NhdSZlbX8XZTalFNWHMzqjHF+6xI9ZvJG6xHVUnqxP98rNO7jr31IUtItAm+ZTkWcD0RGVPyrDpx
sqrqottlshZ+Tvh+sCO1vR+1tlyFKeSRz0c+nSU0BggTMI9wAIIhczzLsokCBJAi8TxNhWP44JPy
VV/nkeqnmXlJqvTMZmM0AHQwyBCR4Tgfj6bkidOOfZ0+Y8Sp6qu8qYZyVZooiX5VEuwZUczJUKhu
BlMNVkrRteEf2NjDXUkPNvAtPVD/qK10ncNYdtW4iQRe6Q9pU7NP/3FZyKXAUDuzkQscHnXxBsQe
4N0maKLXeOTRWRUYmK6Jksdgg7LuJeTEydefIxXE5UlhyWA59MerMqWZxBXJi5BkCdKbzk7Fzs0y
OuQsj4/fhPFD2vGNUXfywhN7ctfMZSIKCMSn2mz8Nh+8v0LEKB+olNGzf0l4H14o0U2HriuHb6Wo
hhcoIJecQ86PB3yLOJzq1FJFiDKYgRF2qr8EdZZf6QJ3q27IxSZHV63yQ2RlL1Snzg1IBuNhjfNB
8Fjc3k4g+jgOBvMFCIb7MnWD/TUXdMdUDA7XRoePxOfb5oOhcnSbQv/G5Qjk0EfWtgwCJ02NZGvp
ypubydZeF33VkPHoES3wwIvzgyEj0b0KbXQsZR9BMy7uQT43iPAYYxVuY2PqKnmVacNYX/jWxON8
zaPfNtN8kV/lEXW007gGMGkimyHr3kAFRIq91r06IpKqYZI6q37IXSu4cand7ELFFdOdKekG0Ras
Se6UxIq82zLUs7Up3dxZD5qV9bdNCYbTzx1Tra9k7vT5flDCiNI6nG31mgxZs66mOjbjK4n/Z7ft
1S5THpugBfhIodIQGxfq35tBrBD5xM5E532nxfl9KtCxjlaQPPMx2dilIavKz+kc/6B/q4yPXtQ4
T4ZFYvxFM2Pzidg8EW+T2eGfmHgoza4ALIjXqAEy7Jc4f/9SSi+qd15YIRPed8MYfa10SamiKQ3+
05WlkoxgIkcXtN8XoW3F906StPdBA3/kSsmD7LsJkmkE1QyCaT0mDm1AJR3KA25V+sPk1Y32PGaT
J/0iTbPkrqPdcLCRDoz9iY6imI0y7OxHbQ6qirhtDcrNn2pH6de1bSQ3HqxW9xqFKKP1nVCR+KwI
mQpfj0uv2dOViar3OqNytKorTVLPn/TiPoFybNKkj1NxgxWRgcNq4wU/LKet822tFSM2knZqohDU
R8o6LqAA7PBeUG6CLBu8VdzjLPNgV2Ok9pvWrMo032B76TgRNkJh5G4HoOuPk5Ko5lsadUm/jTOq
vFuvUow/ZhxMRQZhyfUomNs9YKj+wgN8ci3O5awZ6U1LjDbfR/Xtr9tJ80JMQEt1fOOKaHYRJpHb
2GzC7ZxV+5Iu1lqpMPJW4z69kAKcjOxABgM+Sx+VkgvPwPG9WNioDGQj6Hm7VzO51Vv4Q2uwc9o3
elnFDwk6B/18qp+Ft2sweadx8Pk9clI6IPCAYo2iFA6s8FYX99aYDbGVZXn4pxkHO/xmuI37qPTa
RCCWyTto5UlymKpAbpKozX7wOo0XLrKTkAv0KbUDWpEgNO2Tsj6tPS0ncUlfCe+1XYzTS7gu8zE3
fCRKbpV8Kl2a6V55CS65vLCpJlLJJOAm5P64qI5XXrhVM5QSMdERfeptNY3VvtTdcifMfLj3rAoJ
/89Xeo44/r4UaWPT14WkQucVtsayY9aKEJlcZ/BewxItRDBEnfCVmYBwAf62jLMoAtEoo7+K/AHB
/VIgQFXwJOaV9V6pFMW+OeCxahVh9g7oxvpHPU0UnohW53iS6EXn3+ff8tfBQa0zGGO9D17Vopiu
knpqruu4wpATve9VhZ7shYN6Ugf/GBBYElUPDotpLIJI4cZCxF7h0bS2om9O53V3gQvZuFP7Zj/i
0xb6QUnNIJOluTeq8kVvSuXq8w95khJ//AjYx8RR7FwCm+NZy04raYsK7zWrWl2uA3tC55EI70fU
dON1P7rmJrKT9K0fwuBdj6b+Tli5mvlWpl5y1F3eH//7U8jdKIUhI7usm4q8VYep6bzX0nNbe+91
XS79rsXD0/d6hGrWhlZNtB+L5JvWjuG3z1fidEvz+SHV/9/RF5cHWlum1SLr+Vr1eby2a3cMV0aE
WtyFz356VhkHmDo35FyDWIq6j4Y+9F5Ts+BCT7+bntS29tRYO57G/mDH3nShzXNuPLAr8Jw/XK9O
HEY61x49b3Rfh94yHvRscNfeOPYrLD7M56aS8YX5nTuy0DaIjDm0YF7mdf7rGHUzhnfIQu9VhNL6
qg8yfMojd9hPZiIukcbOzY1OOqWGmV8EsfN4rFQSEUp8gl+xm3eGXdHa4lAYsTv5ilA8HHaFZfz4
521CCK6R3cz3O+Sm4yFNLe+xzSuCVyXQ2nBV070Kt2rKU37hij1zGhho/mh0KuEcLwYqEVwczXIK
Xmu1LFZFHnggMEplY+Nve6XLUeCYHsiHJJH17vMpnvmCuqq50PSxm5qNA4+nqDf9FJuV9F41o488
DK2mBNsd05w26gD87kLUsHwzOfXITpLAQ3hE1GvZDbRjvVEEbl2vAt3Hei7IjsKvdTt6C0pFEEU0
mR8aXvD4+STPbB0ueY/TPmsJnZCBB4zBqDBbLG8gQwQliu6KVHHYKwM8Bytt/5GYNr8uNPpnSgwp
nHHixIaOrhSaOiqvMz7iWoGPs+4K+FMbxY2TG5NVuNRuP/cZZ6mrWdBnrlAtDiJtp8QLUCl5Dasp
CtewZykO6HaSr/IoCS7s1jO3J2ORKXH0577q4hkRVh/VZdQFr7lZtjqNZBN4mTZM6oXb5dxuIe4g
36d7j1HB4lR4nayMdHKCVycLUX/V+3GTijS+pm8d3DgVtoNynIKrz/fKuUFns3CeaGh3SJMcH4ih
CAovxYLjTSFTWJlC9htsl+2rKNKqq7ZszS+lHicXTuHpoEiiUcykhE88y+Y5HrQPOjUOVDt8a+MI
GmxmVR0dIuhoW3cIq5tclx5enkBL159P9vRLMu4cAVHX+iAAHY9LxVoOYeRwJtLGkH7FhyAkoWT0
5/NxTrcnFygyTEBgPHaOtdie2DrZWV200dvQO96NMWajn/SOfW/qirf596EA98x0W3IDGI3HU8rC
OE1wTosZqs9uRkVPHnBcBNuMZMU/XyvgeeZilMGbO6NcjocKqzqqXdVkVp6Rf8mUWtkPo8ZR6KIb
N6qL7eczO7NJ0OCApckdyl22lEQzg9LJ2hjmTq3W1jp2hubRUwyxz7wkBp+HbkydFd2FM7hMs1hE
Oijogc+tCxoq88v11wtvWZ7MzbyI31Q6zjtDxx/QMDEXisfUuKXC3MAwHPSfgDyGjZeq9oWr5tzG
IbSYS2EfvPTF1wzianQwrozfqM51e57JZGU6ubh3pu4fDQG5tPmLSjYS6JwFgHuLmRZuZ012lb3V
gzCqjZrFRfrVbXJF/0GFqvkWluhyXtKWOn2Z6ILSMaTmpJP0LFuHWZmmQNiL4k3rJVAwLJC/URcy
bsYhj64Q0xgu3G5nxqNOQOI8u5KRuS8mmXv2JIE/FW+GdCwfKHOMfGhfN+t+7M0/CWXiCy/+6Qec
X0EaUsjocdMsBXUBBiV52A7iTR31aesWofOjiw1rVWvd9I+WJ3w+6HUEFXQjwHgSdB9/QcKIIuox
xH1TAjoFD2MqSf8DL8iUfQFd4OHz43gyszmPIyacBax4BJczQ0gyLHsjbt5mOafnBo0jXyNA5fFV
jO4/jEVm5pBGzFfbh338X6cQ9Fhpq1PcvhlqYYESQL5qw5sIwaNW4kstiJN7hiSc2uycGzGzEzRN
Z8JWrgJ9ePOGur4xghjv2LK37oYu2Xdeson1PN1/vpYn7xAAKYDH4NPAR87qVMdfrihnBfYw0d/U
VCV8aRzciDY6tcJvn49z+s1mOp+rUSxDPINM4ngcL+3qjjxNf2voUcCr1e3wOhpmhyehepeiwPl/
dlQ34XtBwgZ+QLJCyXsRJmm1Beel9cRvYWGLK6Lc+kG9P1lNg3AAgMb5CiKbtwlTPf/9+TRPqg00
yIiuZyFrJGbVExy3MdhG1spO/qFkar/ECJodyKzG+yqBbSRk2P8u0Qd8SExtuMadz/2pZ2N/Ya0/
un9/z5972zGQtJ4L6TDKljZ4ca4MQTFZzTtetwjlTXYSSEzv27CiLja2yJjEKhpHnjGZPxQziwDF
jYZ2lfWWTKkZZ/pLk4K03wtVK9QLb+kJgmGmaBCHo0VLn23u7RzvBCNGhrMRlv6OKJFx35mB8aKA
tHqk4i2zldCgsw1UjzaVrVuHKsk7Z+VZijZzGos5mDC7n3JKh1+wMNphc+HzzeHe8cqhDcSzC7+A
ncpjf/zjNOmKptMm/V2VjfclpvP0qFmKqHy9do27Ho5g73tN5Tl+T7k+8+lOYNnVybK/aswI8mxk
VpF14Xsun455xUiEiQTIakBWzH/+1x3kdMSJXWpr79Mohner0oo/lqCqavLV7hElsy+twvwWHa8C
qgzUqOd4EZjWkus/QCzK8Adz3pNCqrOFU95Yq9DJGr+K6vCuqMtcvXGiUfVNkWCBUfBU3we52WEl
oGW/85G25TbSmyxZf/59TleC0u+crJMA0axdFkRdUaAo0WrB77S1XpTUDmj3511/Ezh5eZUl8v3z
4Zb3MZVefAVg5bPVZhjtYqsGXltDu9DD95BHwJ/UlIaIUikHWdbNvjfy7trs3ejC6i8vr49BsXii
wg9ul8zk+GtDl4vgmDFoMQFZxfPG3NHy8iAEFtrXFmnT3WDV2r4OYfR+Pt0zq8sdjXQFhW44Icui
Sz9FlWW1SviOHlH/VDZusY6S2DiY7ZCu8b2/+ny4k9VFkAxZUW5pXjvavIuJEimpcZwkyTsHp858
AwGtt8Foxxpxjqz3qWshwmuZ3aU8c/5qR7ubcWel2JmJwD25VKfWMKZpMYZI36Xg6EDvKdahJwML
b1TevX/dsQxGa1MFnMbnpPN6/DVL6eidm7fpO9CKePQrOK0KQAKqH+DvlQ2SHfKSpcqZ+VHHJ/+C
X4HS+TI8giSZ0CjvsncrDPMrGbjuATZwsJ9iIKyff8LzQwHA5aFBvmYJQJogdZepWmbvkdDjTeZp
ynaIdD2HlkiB4EJGcrI9AYJYyJXOGSbckWXLjSpkoimKzN9BL0arOB2Mq5Zm1G4cO+VrVkyXii1n
x/uwGUMKn9MwT/6va1dtQDUlWly8x4kVogVRFv9D2nntxo2te/5VDvqee5jDwdnngmQlZcu2JPuG
cJAXc87PNnfzYvOje8+Mi2WIY2w0YLQhq1ZxcYUv/EPVnmR1NK5FnRcSkqW6tgGdvNj7yyOyG5bj
hhbbmsGQhPTkpcTKXs04Ht8FcVXuMNgz3bpLANzIjdreVLqR4PNaDltB02/eJWsF2SPWDgHEOmiY
8LqKBVTP17AbC+hMmEIdm2qIIzrdmfnw9sL5zdwyGFgLznFi+QvDoVyLslRritc5T7Rdgf32jotv
PPSoL3oDNL+Ns+a345FM03rRUdJbc2IyVe3CMhuL166OzSMFicSf5zp74OLKjw3X/EY74HIy0VUC
tbYA15ZW6fKif1k7Fd7iYsiU5HW2BvmxEh0esnI5PSi6Xu7ensrLkBPhL0T0kP9YBM/AS52PpZTg
OwmW0ldhVyU+O7Oaorlgm89Oo8bvsLyGMxbLFcipXrs34Tfum36uNlqIlxPMlyCs5/ZAgYQo+PxL
UJWc5Hgq2JzWHB+MpIiRm8i179ZYJsfGKf4UrcNI1CXBGlM0gDLprMZDv7gvW2nOX5tJ/9J0VXsU
GhdXOVt+RKq0f3uOL18n0QadWMqSJNK0Qc6fDopQl2iB1L1iXB/cRfKMZE3sRCdd61//fCSQhIQd
NPdh8q2KoJEzKVMr1f1rMKjlzaw64W7oRbTHnLs+vD3UqsAErAvZU9CxQBgUwNNrbaVpbpDqkDL1
h8gLHb5wo+4axR7wWJYQeBGNecqwovXDIYo/yjaov7eHX8OR/h5/AZdx4mk0QJZJ/2WPDEA2Ualr
lR9QH3R919qV+tTqbXfIxWD4zVTKN7IIPsmBah9BcAPCMed5r1vNfC+32dbxtzp6l29DtYQeENk+
ccm6Q0vrFsi00qo/VKm3fGQNoGCYeaA9JoFmH5pAR/ggawLFjZO63wgSlsX6S0Ty99hI+NGlXo6L
NazWHHGTUUWu/QhHGk6iK+YnNbakjYLQOi38e5jlAYlHYCKu2ZdZSxEzzxXtRwvm54Q4i+bi/IZo
jFrX4V6eDNXNYwy9EYSZb+NGutMQGj1FVntKi6F8D3663vJkWTfG+U7sKTYXJ+Vi6amtymL22I2O
lOnaD1MtvjRFFhxDEO577shPnRXbtaug6z/7eF1Gj9UUQROJOoBYmGRvQNBWW/zvL8INAT+CSiQl
z/PVWFY56oNqqv8A5hjtGic2T1GI8qnU69JuY+Uv9Yfz901GR+uWXhz/XWSZ3eBEi6ZbKFxJs1HR
oFp43Q+t+IzyTnOamznyMTAM/Ay1e3+UAgraoH6+vv0tVuH38sBouZGIazqQkQvZKEXYxWCA2BGu
HjfOVWc778p6QNSnUrrqfVzrsIybrNuiAP9mFSJ1xgwTZBBu4CV/PtFTEBdSoiMc4o5adIeoRJDe
dlBhkCKRph9NOto7TNXElxEXIvgMyBCdjFEavA791cqLerm8GhqabRvR5W+OI77PooaIEhoH/RrB
7yRGaDppjbwryYp8K8YuPKFeZrtdYo1emAfj1YjACfIhqbnv1RGTF6vRr6c5V3ca7eqnt1/P5Xq0
AaISj7FfUYZd04Ra1enNVi5i4SaGDlDG0YN7Xgp0c73YYrNcnD9Et6Al6GxQKybPXa/9vBgkqbF6
QW8IrRfQ5SgO9WUmyo2D7mLNMRCaeqw5ePlg51bv3hqqcap7eRSo62ZzsnPwAlD9tEVq7F3O6Wy6
oP+wi+5U1EI2jr/fjL14NdPFoXdKCLge21YrLR01RbgmZ94pb4LsVtOrzAvDMv9MYja+NLZdbyH1
f55gZ5udO2WpB9LNQeoS0OD5eg8qMxzKWWO9BzC8pv1MoVW9DtNSPESZhkpbalutDHwePKY/SZXs
XCk40b9A1JoLr4qFmbtVXkytqyZDRqI8KoRzsYtORaQ/FBmicx7KF63uAiY2i90ihBJ9MeKukN6Z
dRnmV0Ys9TJaBBGATM2UJ1IHZURPqnQDCMvR6OmasL8i5pS/hFmIVKU5W7XW7YK5trXCp049Q6mq
ETR5eXuNX9y5RDowSRYQBFPjrI2GewNRHL3JVOGG0J2a01AVU+2hTqU5N0ZV29EJXtdwje5cme0q
GjZbl/4y92fvBroOGEZ76SLCo11LL5tQ0qAiDXhgtqDjJheQbkvNHd6B7BVO3n01dWFsnP4XD82Y
kOHRMiHKA7iziiVBtSP606P95OpG8b3AWe4+RzOdJvPgXKnjiHE6TIS9Oc7mxg74zdOSIWBiTfsK
6si6o0gqlxhOguKjO9XR0WpFlRyFqs7isY20Rr8piNizjbzgYtfRz0f/cZEppYcJQeZ89StC7+KO
omYMWljX3Ra9xNZTakPJ3GwQpSeVknNbA7YJNo6an7i+s3dL9gVec2EhgnqBnnw+MsJOhZNpGnSY
Vu7b/Gok9W1qr+w0JX1u0SUADa13Snu0MUOMWs+ygRrdjGaUd7dWPhAK7Mn+0eOoUae877pZCl2l
VoHMZ1LWlb7ttPohJLCGc1g2uN6TECBO50I7Ftb3MEnNztcJ5eWTpZFYIwxFfzG4dlq2lepKuaVE
2IRJzbzTs0yO7syEgpCfGk1d+jhOg+F9e7OtLxSgWwABWHX8AWB5jRtOiPVlcjT1eXA631A/Omno
ZtP7twdZv+71IKtJT7qhRZc5VJ+190h7SO44udG9s7Gm1ut4PcgqR2pDEzUwSajPpJmupnhCuqqj
k72lUrzxLGvymWlBHy+ln88ijtaj/H46bT3JOgVbPckam1oIwyjVlHeCKEJ4o7SuNPnmN/Gh/ag+
vv1i1qfOeiT1fDdU0N0tuWYk5T65QjHM2Bm34RUWMW8PszVnq3BehZdQwBFUn4Pb3I99+f1wUjZK
R1tDLMHML2ljNOhtIAWR+sxB7el+4IY7af/2U/zUh//17FjP1rKXfh0DWyStrHiM6kt1Vx32EQwJ
t/vYwyn4Hklu9OKchC+dkLUztqq3a10D0sCzfbqOF7JIqpJ24Plicaj1YxN4U/YgN61bS8aVorpo
19wZ9k5oJ0WTXMmoAA+dJPl6bvZ8Z39AX8T8gJBcAxn67WnZOEHWpnwyRIM4HVlDofU1G941+aeu
3jg/frshuC6olRP8Ut45n3g1JPJDL4T1k7gfsivls/NZ+GJfHN9+kt+uoV+GWe2GYoojJ0wYpviR
HItv04t0mg7/3hCrnSCZZatltFafu53YLct0cv80mv65Un55itVOaDWo73O6DHFV3ogr9VSdkq2d
sEz4xU74ZYzVTqhDvbRqnTGU+9xx+xvwY5jA1V/L2u00L/kuf/33pm0VLzTCkaU2Y/UXP+Zr6Um7
yg9bL3/dgf57h/3yTMvq+GV3W4kSlhLS18/B5/JGPRSfzYeBe/uqr/ftU/hRn932JdwwjNlacauL
sU2KsQ4jxpwmT3o2K18qPeeD+fHfm73VzZiXIkWNktkbduPx70Wnnd4e4reXL5V74mXKk2zT88nD
9WcGUJioz1Z9VUjvbf29McyuNnz694ZZrW25EEEazwxThjvHOMTJVVl6kb6xSS/KTyT8UKNIC+GX
UvlZI/taC458ncrzJ6exw9xVorF7FwDF7KG0Q6LfF3mBiiKqXdFRGps09xN0JX9ESa0TdmDY8OXP
nhrwCL0CECSLyiICD6vVPw1jrcVtoHyykxRLOnnM72siZMK1SnPJB8eNSGqZxV939wJWwVQIrAj4
JsraK6AMqnB8ncQJPwsjc3Q3iKMUk+nA2goL1zcH0T8qQdBcwfb+FIU4XzTdGCAerqvBp75R7Sr0
7NKI5SuLIkCgeDTWmj90EQP8A8aIGBdUPzkmShnnA6ZAayNRp+VnrcoMj32Xy54t4bBlGTOOxHFb
bokprjc4NQWurKWSjUCH5qyBti1VLXBiWvSlUaXoeg6T6N7EZ/EW8WX7fi7m4iaFXLBRtLx4f0sh
Q4G1QPEU5al1zy7TUnmUEIlGbVQFMUP6f8C+QPXeXpUXbw/t/gUVAOicih0drfPJlEobWfhMyb/U
UuWUHnLhxXtncXg+AIfJNm6cy0eCtUMVCiQCa4/M/Hwwu6R6aKMu/6U08+6mxkryXV4ZWxO3vP+z
hc9kLZA3BfEj6BdrEpQUIKukJ6b5MQqLfl9KpnHbW5FyjEX2RA3UPEqYa5SuJCm9N3f9sJGJr3t2
gFgAZ9nkpcAeqIGsWfWGnCaVFAr7YxVyLUDLHe36izXKgNzzIuxQ4bXrKAIXPsM4/oBSZ646rilE
Ir0mKf9sY9LXhzqd5iUlNG2gWXS51oC5KnUwLhgS/ePUm9IdjFfEg3u6sM+1nSn9HrGbArDT26vq
YsMw2GJExfKlBUQN6PxF17z80DYz+2OpdLFHwTBwkbywrtCS104BeOBbvbCqjdvr5444f/HoTaEH
CvVtUVpdI4i49wPU8nWB7RSC1OizJI2VH4yu7cW7DD0V67puc13xQe3XjSdQp3ZcWWebva+RwChf
8U7upsDD0VhH7VYbcQDHkChtzOYqUxuj9Mnr2z7zJkE57TjpTaxv+aZdrl1uK4rn4MKRHaGYeT5x
6ojsWQI36mOp9rO5q2O9SXH3bDTjmDtCs/dapivpIcp6Od+bCOGJA8rn9hZAfJ1RAviggrVUcVk9
yFit7o5+ScN06OAfERnK58dBah3NxaPc1E4hCLnKn2vqebtCRmN7V1SlEbx7ewFdHEuLAgoVa0CM
qHVwiZ3PgxyXuhHJavE0J1M00D6Ix3FvVMEUunlniq2D6WI47kmwgTB/QSspCE2eD2eL2sITxEqe
0jlNqfk0OWx9KYYC7yZz94eyG0C3Id/QIAJYzd0MIPF8tCGh12aEnfQRO6zpXdppnVemWn4oEzG4
9kxtaUrj0adgZ2/sy8uz6WeB0KFixn+ADlc5GFUqAy2btH7Swlq6qzPHudH72Lkrps7weGj9Wksy
9Z0S6OGdroQ/VKXNNuKyi7OBG23hNi7kxsUBZJWfOUaW6JKoiMa5bCh1l2m/C7pFqHUYjPxKr8Sn
CJG13dsLar2i0WNTFo4MhENUywCCns85QupV0tvD+GQWln0TpFQCvzal6qRepMU1FXTAP9lh0tvh
UExo6G5M/OXwwGHsRb8fev8iK3Y+fJG3mVrbnYEEdZI8NLSB3w3ZoPfvkFmffwyq1Zo+oOOmvbPV
cNjSkrp47dS/YUMA4oAyQEtyTYgIekHt04ymp4HsSPHCWLVxPbO75Err8cpxC4D2d3mjlu/jqjGv
8n6KvmpFMBobR/T6Llq+BzwCmCAL7JKi/Pk0SIYyOFNXyU9V0waTS5RQ1odBbdMa1T4hgEF1WbkB
17kcEz01AFcMu3Tc1kdJN2ZYUuAr8OTg4+K3eu/cz5WDTkoi+UCStpSw18sbEBvGSIiwkHXIKOSt
FlpitLPaNGX9FM+om4R9O9yiRDLvJccRqluVKrE/YIPvby/vdWSlQZkAR4wWLOsMlMHqwBaJoeFH
WBlPWofX9aLJGT8b+qRtXey/G4d6OxKHCz2DnXz+ArNusKMakSIOyl6KruZASi2PpV3rGxtmfSLz
QMBHOYyBsXBQrnnJDXYuaMp1ypNIxsZNlKDYDSiau6EcJH96NCxDEdbDXgB5eIEOcTp4nnhBKU8o
vxc32lxb192gB/RmWaJQJ2K/DYv5a9qjx/T2W7tcmtADF7s80Dpsh/VRqDSOhcCqKj/h8Wbt87S2
5KuKsMl2K+LXD1qH29Mfj4hOAb1glijcunUBckhyOWl6WTxZYdLsA9Nq946SOzsbLRbXgv35ZzpI
AI9AOi59koURoHL4na8XkSO8M+Xd/BQXanpwmqaBHtxXR5HJ5q4supe3H+9ieYJtBu9AwsRVTql1
NZzs9DO4iHx+ypMwuht7TdtR4doSW/rtKETV9BSB/3GwnD9UIHBf6DA1fHKUsfWnKtWxRgq3fDGh
i/I5v8az9E0X7B+YRkJB/PFWm9ro87lD0iP6GEi1hPBgPUmlb2pFlXwdzSpqZDdMYHEYLoC5yiFi
jaMwf5nr3sgW5XqQ3t9BZDTT0RxSGzuYNg1x3Y1zXHG8FHCY85U2iDUlroNoRPCiOXHQV54UmkPt
uADDOyl2s9E0Z0+bhyC7b7Sig/acj01rHug+dxS5YpgyijdMdWhgw4rR7DQiEGyV2bUoA7wUXNrj
VH0PTcP6CL24nTWTSruNtdEJBxo4By4c8tQGIlJnPU1xLdXL3jh2mBJjJjIVaqWYbgiSO7GoSoIf
cvsBMsmNE+OkcwfXRKsHH+GjsUp2RtXYyTX6aWHxEsVqUbxHxy6M4hMWdDqs7cGUA9yfpnycROiW
iordkBsiuVNJrqqWKSY6ilb0rhlKrUkvcDCq6kRVQ4mf51itQc6GQUnW6s5DGZodyQO1imMmG9N8
3zZINh3I6OzkB3AzB5MMXaBIeR8YU0fJs0Y3dV9j4BV9g/uV57sIVxuSUhwWLT4JcHx/NXB5BHsS
bzP+UYxtIu8r1IcGz6jm3nzSEHmqXM1I1Gw/RsUsP9hCD9sbVaRGhNuOVnaJcFMtRM4OAw0FuRdL
T7r0rlWCFOjL2OE1fYTqbUlHIbS2f9RBxGRoLHPU75zRSY2HpMZL5pMsU2QZPSXOkAvxYFfpNFSd
MS/ESVGl4hV173JR2FXHaBek2gCmS+BEc3CcXJL9SW3G5j3Oh01+mAhzw0NJTX46hSahnl+OWhD7
fR6KxrdsSejeEAzpcN0JrdYP2Mk4g1dXGvZQetCX9RVmmKb9PrGlzn6ZgsmpZy/ugbrsRikthBfV
XWgcEJnJQlgUpt3vCcHgVhh2o45eOtt17058duT3CtiUxHMinFUQwgGObU2uag52UrPYsfraIbxR
YR+IF2M7PUihJM1XdKNEez/0nRp96tVGNw5DAKTj49wjGHhdiXQc3CxFDuuLiHEB3OHZ0mU50WSz
WMxReGvkD9CGgHlbphaa9k63SvRCUVHVtb1pjlZ2CyBUXwi4Zo/AjCsao5FzuDcTtHbX7pC7crU0
aOoPfAV7OI1k3ekxrnpH3nW6NmaPBVDZ8rUi800wAkKC5WGylcqQvQj1LuB06oAUmcrywxyomvWp
8MrEMqbck1OlbtDTL4s883l1WoRj3YzJy12ph1Y7oZAc9MHniq+EgZCEBVxg+GmjIxYyVECmvuj9
OAZQiDSBuHSWcxDcxkmQiRM01Mg2vaJs43b0+il35ldZspRCcaNcxLPhpm1TmRjYYZw54DsE6P57
DmQiao+JGjMTvlqRB32HzWFHuxyOlPP17ZtiHV8A+EUjGyECFEiJiO3VGQ4gvizZDulzienZsxNq
4Xccy5t3ql5hhvfHY/3UxVkYcUBi10gUrcEGcGqt+LlD8/RYlOiT+1RK2x7UaWVXG0HFcsf9emvw
ZJRdKD1Bw6O0t9Y6VPVJwvesS56VocBrDBiW84iva/swRFl2wM5P/UTclah+aaXF89tPehHQILXy
t6UrmS2V51Xwy+KIsfZLpQ9K2uS2q8mgP720rsdbM404wOW8jP4wwoBgQFkLJuii8kL4pp5fxkCX
wDzVUvZJmRLoarbaVt1ek4U1v6iT6IK7yojrP80m9SXQhoJDFgPyBTbA+aB5jC2GUyf1pzgcHMfr
grIOXyGt5PZ1Uvec5GoSW33Odprb5hCqxqh8enumL7obvGaKCAQNJJXATNdmVJFuUJQhQHxG9z74
UJoxpYs99MVQB/krIdS9T0WaOB4un+q3op7ECA0LnkRneeqsj8q73gqkcaNm/RPXfb74FnFoFh5E
nmViVgugySKYnKKWn9DG67XoEKJ0hb59bhOZPHBmjWO6byfKC/s+iDvKK3mPf8qTyK0MPFzTp02B
bLmMQ4/nVLktjmCdclP4WMVxxmjlsKnUeXEQUKzFxB4JsUWFFiPp81fpSMUktCBXX0aEC81DZlWJ
ehxKh0iICCncSjYuUvHFQYLIkYCYYiwlkFWIGlXs+Wgy5JcsnnXtjtK7OvqBrTXlPhqrDOzUIFjO
B1WV2lhxLbaMeBClMWj72rBwyXx7HV2cFkCECZZlcgEuUr7S+eOPlayKVreil6YJrJ2SJiNwOfgA
Rqw0vjqH/T6YjcobpSTf6E+tzwpy40V8gsSAShj/v6q5zVYlRaWdhS8o/hBvtjEqPIelLBbgUChp
n3rI5tkf1gIYk1iaP3jbkKHW6uVZOzRzRvz7Ys1WcoI5H53MxpEeo7CNT2anpg9vz+4ye2fbgfwf
qgdnFKc+ZY/V7OaSUrdBOjYvSlsE+DKZffbURllQ+21VqLXbzAYUQS0L9I0mxOWqJg8Ch04tk8ll
P56/1oE+7nIyjS8GoOr4qoodKb8No3yOfStHW3xjXn+zqnlGzkFkG2H6A4A8Hy+nQ5YN/VC/SItA
3ocIhgFEi8rOsWeZhB5fUSFAA7DAKyTzgQG3ox8iaRl5dhElW0WKy5XFtbeUDyjAUEZedx+yJLPD
pB/ClwWf6k+GGZwa7a62NE9Q0zq+/YovZ5oUA84ipWNgl3R9zp98DFTkyJvJebHRd/hYlIPyEJcm
ouAyUp2Pb491gV3iTdJlxfuMkZjIdfoemHnrmF0tvWRtLkiuEPO1mshDK9ehFVqUaTa9Kwjwsxv0
t2QJq1qUEp7Kin7eTalJQrQ0RRZHDtrBKCIr+5JcRL5JpjJMrzLwaii942JmfAxHe3j/9pe/mCgq
j8RcSE9RAKc1vby1X5AZrcDy1spl5ZkOlBVesR6qTzbZYIiIQmJK/p+OhtYGwqhoadPAoP5wPpqW
1TJCvpn5rEuJ8YzjLlgyUzJ2FbaXG4t/Wdtnm3yR9UB4DfL6Ium5Lq5OiMzhmWsaC/BUWdIw4UfV
3BwzdNz9WTS6G9MQPXHfxjsx68VGAHQ5rxTiFqV4qsqAf83VOdoZQIWSqLKfAxKR6Dh3Tp5w92P2
ci2E7Egb4eXF5kJvZtFxRrZ7KXKuobcd4qz0PWWEpo2u9fR+1ry4E+KKKWjAcefxBrhmPR6rBlQz
DWo67zQK10ZISYTntjPI6tdeNR9suxdXdWJ2H4YieyYV2jILvxgNCgMlF+jOEKnIClaTWTZDm8BN
HL8B26fhPtcyRr1W4UQH1Sqjcjchn7xVBVyXkwBPmEsguXBmlmh2FcGmfVsPXTLL3xwnyB/gVuTX
XWxVGxviN09GqQpGLgcVVCxrdULjBxvlul3I36Qu6J+M3hh3eC2kfjGhKumqUvX6ZxuQ6r4MOpui
OwpliOusilcdhuZjWQbJN1zWZbdywnTX91Pm9nE1/2EkwVC4xED8X64fmlqrCaQCxdzWafstH836
IJfzcCDvuy2JHG+RfOrdP3wyFcg7IJ6F3EAbb91QJ3qNq8mcJ+RAh8X6w273QhepZxbmlhHWem/T
eeV9M5NLVZ9Df7Ucx3gBMliIBjVWV2Akn82nCPmImxAf56e3n+piffCi8EdAe42LkylbhSrI5JqT
Nhvdt6l10hcbIRlbWFGJMWUbHmthblxl68iIZc7FTFkTmASX57rDbMh02Wv4Kd+EVVovIIYMimej
POC83VljvkMIBJwrTRZH/OF5Sboo09k2+V1iQHUdd+pDKU+znWffnIJbziVyC9yZRM0be2yrN9bK
5axynqASQYzLysT79fwaqs2qxxfVmDhPTOcoiqT/YUE3eLbTwPjYiWLr/LpAGMN5ocm4yF8AQwE/
sBqQ2laYQjGSvqLAY49fTXBt80my4ggwlp3WQQ7JbZ6SUt3N+HwMp3KMcMLIq6gIT1NgIJno9hGL
EaMju838to/ivMW1bMjj9poQHZCyIkey1GGHpAWZ4nYoHVleGqPDLGGNWnc0TdDJKbfEutYzCUeX
bsLC36VvbXO0n8+k3ChZNpkok0+BMj0WlC6PqTNVO9Smkk+GMg0bb2699aANcf4TRNM7RLNhXeSX
u1IK1KrWPqO2FHsAWkZXQpvokNDx2sqa1zfAoijF1b2Ay5YTZc1PLiL2gE4O/BUtyt58LWUnRvdM
UL6QUr/DCKjYi7mifqzGBreh10cgH0c3qhaiqee0i5eFB1ks1mK/AcilYxij153L8YuhwsbEXFQe
TCwv4ZmQ4S8E3wsvFW7OsE+DMv3W6U47vKoVTrh+PvXJgJE4RVxpp4WNnLz2QtJa7KKRzn8n5Lai
4pgQtopDznWfbcUlqwOFehddyQU7A9QT3bi1rpER6FIQlEr7WEjS6Kta7+yntE1P6F10XoKWE2WY
cEsWc533/D3qsi6JhOi6rs39MlHHgZka7SOqZfnejofwmOZOdVWoVD1qY+ivCSD6vc6p7UFb1O7x
ad1Co692xvIdQFkReIIXJAD92Ub6JbDu7LkuAt2pHsshKWMPETbF9rJusg9W3dh3LfT6LeLjbyab
wuki0wDhE2DFqoghlehiNJ1SPQ4TxjF1reX72J6t95IhJfuyrmS/WBiPb99Qvx0UKCQtN6B9xILn
J4AUgQpqs6F+zPAKOoU0KQ6yUkW3aL4FHuzO3pWKeNi9PejqGPg5ufSiKRKjSwYEdHXsVIZdUnZp
m8ciyWvPoOvt4Sw8+5BLN4Xkl5Dol0Ti51hLQZHDbWl6r1nKaSzVtDfU+jEsJDM/BVKbt/tYn0Th
zXmDiHOj9nWwm+yqk+hEqXXs6raktlDXFFH92TUJSoVjj4oFmgVUqy6AoTO8tpFGSPE4dLEGzc1O
j60j0z8JxmQjpVgdf38PtYQBjLj4LywL/JcFjOJPqw5yjiNNGolbyVH6XVeEW2H2Kk37OQqm4Ryz
3PyLGOP5KK0ScexUZf44FlN42xXNtzmTxvetLEI0oox6p6E0grlYXB0BEn7+s2W0zCZFefRsOZkB
KK4CuVgSVtwLPXqUZid+x/0seU4x91cI9xWHt4f6zWxyDRNwUBbnHFzrddJzGlPJyIpHqUcgUTRj
e485QfLl7VF+M5sLBoRKBAItBB2rd5ZmSYCXkVQ+JgrkPAzbai8OAtPXnNDa9Z1eHftJN+iqNk3q
hVa/xbRdH3ra0lslSl3KqST5a2ABGLIsxeK1fcyUOXiQg5LGtKxFcupjD1B+DrRS3khE1yICLCA2
JqkG2cSiTqOu3iEYjjIJK7V7xFZVug4HMYrdMEvNd0A+ufBTuqV3edB239D8G06YqEjfOifMvilI
DX5NeYx/eYX9j2/jf6IA9/D30dD893/x929FCW9XhO3qr/99X77m79v69bW9/VL+1/Kr//efnv/i
f99G3+qiKX6063919kt8/r/G97+0X87+sssR5J3eda/19PjadGn7cwC+6fIv/39/+B+vPz/lw1S+
/vOvbzjbt8uniajI//rXj07f//kXm+SX5bh8/r9+ePcl4/c+/K//WSfR9HrxK69fmvaff+n6P2wK
BsRs1LUBdi6x4vC6/EQ1/sElS7QFoIJzFtWPv/4jL+o25JfUf9AKXAKxRVmURhKNAMSzlx9pBp+H
rAVVJFJ1dM/0v/7Po5+9pP/30v4j77KHIsrb5p9/rVbuYvrCPb2MvrjscLGcn0MWwoNmSVXe47L+
1IW0P1PnOoOwn43DxiZFUfD8Svk5GHfl8jyUh9R1tSbpGrUFFtZ7SNNl8/ssLpXyqsmVKHTpFVe5
q5ajqtyGhhP/qOc6tw9ZqA39Tmk6+4itu5TRoyRUdm18ist3ElePcUqEiJsHlbsxP+Y4goZ7Y05y
6VQ1mTleq1XQVkfTGqxbLUqr4j7heL8xmqgVd8jmR5M/OPVYXYfGJKr9rKspIpuZTbigtrPR7BUJ
6yP8AOt5l1TqnPuQeJZfMkAbuHpgaMmh7dr2AQSJpex7Lcm1q67MqsRL8yrLjjrYrdQDP31P/Mwn
tVQACODLrPzkJLZZAcifNUqjjVXpbt1D3HLjrtEe4kLYMb3xwQhds56Rhq/4AA+yeC/2HNYydgNy
LPf0R+RQuh3GUT6RZRadX7cDvVVvlvWkOiA5qGQ3fRkZue6nHVm9G8+IWZ5UJ48DLwNo67hDGXWJ
ZzeKUx/Cmba3qwySPHqN4CUCi4wRITWQy38apm7OT3PR68+xFOsuRmO4EcTZTlGkd+BkTB+xqRKJ
8nYiyMXbYiDRc9VmrlzMIBq4W8snJUHulxIj9rZ1iIZuh72ZghwrCtVdiGCH2Rp3Tmk9CjMsfSVo
n1BAT5g4E/ptqL6EnfXBnOJHJPpv9WkhGKvJd0NyZpAVSY+FQOxHyRwj3ySfqsk2ThSjAzcSmUGD
wxFewtBuHFVXkdldOdjyeP2o7kmFElfR2kORIdQhGZGHLNI9BuvHvp8HHy7wkSZy7SfJ8G6ssJ1C
OxzNSmmPHjtolzH3O9zBfcBntl/xntHPQHqkeVUGNd5h+Da5Y0ARds7UW3U0HvUcz/ZJFV/CRr2a
LEF5KC39pDF7v5qD7KDkzV6vjAe7T/14RAMAQcK7Xun2QEgeJ0XcJXMtHVNFvZon5D7sjsGspnOT
uL419fioyWHsj/l0sIbpOE/5vbKUgMvCvCnM/sFQw1euMQ+TuhrKR/9e6+SdkU93mMtC1e+Cj1pL
rqAHR0mP5x2d0YG5Q9dRi0EvpQi1qlbkzypgLdmcl+8UeQVMYk8Fp1GL+SMUr/s0kR1XWBQ18hZV
D8WWTFdPMhIRtoef5uGzXgtoxU5339vgQCwUDFw0VXwnBFYvOd8VySlcAazKiqqY3m3z2owqoNyg
RxN3Ct8Tk/t1OtMSVPDvS5pbvIY/mEkRukblXA/qfJPP0QOiqhPUfcvrZ/luDHKBFIGBtK6c6KBE
gGEFJWZugYaLGw4VT2rppH5kt6PrzM3BTju849oXvuiNavMoTkthVEp2lRwWD3MU/phF974bpMlV
nP5QV+Z1nnYvpjYeWw0UlJ4D6YqM5mtYO70XTgFggC7XvakIJB+wAOGlitkWDz2X8+ghIoE7UxLH
t21JtX4y4wetRDHNKcsHrnbVRZvtezck+L7FgNX7aj52UgGyIbReqfvss8IurqdEPJJ5IiQ0msOO
4H6mAlJAoq1rG9uZ+QYHPzyo1AIgnZb86Cct55Ocr3AbvL6VeNbgNhkn4xQ4fbALcsOD3fZaRI7i
CvV/E3Yey3ErWbd+ooyAN1OYsixW0ZOaICRKgkskvH36+1XHHXSfP6J7dg5FCVVAInPvtZcRbuAL
CFbWGNtLIZiN5kvQeX4kc8RFvWtcgeD5yZCf+0xr9jnxZWaVZ+HqYgYyV9NuK7bQy6pTtprHNCnP
WgFDqfSHWJuSp74crWBDSMcCq56KpOiCLidRb7LlEJam/Z56OtE1+BSHw2x5oQaDKIIU+JLU7s2w
S++WoKuIhwanpKJ2Xy298w+ZZ+5csbxjMbmEWJEciqyLvbm9M/6wqemcNTTw5YBqqG/PJcd0wJjk
QiPr7/OySQO4CnI/D+rvKtV77bi/1byCGmhZtGmZGboZ8mQzIVqQXeN7kzoJcZDyLADnUJXjEKet
sUPbsjxofWuHFgqHo5rEafFQq+BK1yP+aUvtHTZkdhjdcZekTWyZDNKsInmSbvroVN13a7PQa1LZ
6jyzY99rY4ISoNR5+Mdoa/5aaX5k9LMbODjd0et3eK316SNDz3hdYZw4VbbEHBLqkUVfx7o2d/pl
kZsf6nMvrppZ9ZE/4hNmygJaXwMHcZqY3KA2cn2xxF2S2EHhT+e6lae2Mfuw892/5oyBAMZpJedi
aqANwnDb47a0R08J5rxKO9seWsjcSsrDWC/ZwVD5Uyq7L9Syl7rSX5Gus6xrd9+ZmjOH2+Z+gFiY
f/qiEo+KYht2o7yAOV1UNja4Pm92KO115/XtL7/JXo25tv6sldQi22mvrjOuT2W7yj2OXzsOv18w
yL4G/FQDv2rXYyG0Q2LIJbKTBvs3ZcA/bTyMjOqjQkMZJATRrEt6mFv771TzcI2p8Q6FlTW3ifr+
rDuNGdNjgCTpqnpNE07Mka4gHKU0uVE8JKUtb4q8+2Cc0BP3M65LTvNs2KsZWbl+2Wr5t1I4KPhj
02BaYj7mJS9VZfVjaOcKwuuG+XWubI7ZbryOfg9PP107FaWV+kA4YoVNA45C7D31gj++k32gQuio
pCRntghUlawnt2tgMPrdUaNwDf0qPxesjUClGiRdt/hSgxqPjWYzJW78WKu3H2lTPQn2qQT8GGmV
312MyjYiMy+tB42AntBYxjyYoKNFFccLotMTs/Inu+4unqteGKKasb6myEYMd47tzLCeN3+FLFhp
2AxumnzxnO3LXkYjIFByn9Sy4llqaJ1T0Ub6VI1Pbd8UZ8JiLk3f+KQbaV8pb0SQ69r44ABBsq07
buzPlfg9m8B9y1I/6kv+bOdQGBOXksf3hP4OfLBTs53vraYWYb05X5uqmh30NHc3ZEYd6BWPHQM4
82p2w77fFmg/WznHk5Ycy8GMIYEcLWO8QtT5OVvLhRVuPUCVmCInkTuSEiusMPzHscKdwFy9OiwH
Tomq1CmZXTiLJTYS1nbWSx/mpZp+15qM0fKeZW53gUnr65Tmdev8azHkr81kReT9XroMn60UFLP0
2wCWpwzS2tGifNMOW27faP+ehg1FkGF9Lpvk61JiUMixDXqtFyxS+zl4eY3zlv3Ot60Dr11+TbPx
prlDF+TufK46/dVnIVaG1p2s0ZnA32cRjV2aX6uqYin63RQij/5qCiiH45YYjzUfZjkWHa1lYDWr
HPdetzTZU+4VFceLJ3Crm5xZ/cmRDJXHLGsnIyxXWT2nmlEuFzbmWcc+2a6yqNts+9zkEO33Qk+U
CGrge/dgAUarnyVQ9seMj9jUBiv2XRNkZd+89KOlURIC1IRF1/OPWK5S/VXrzMT/HzDyP9C8+6Ac
X0KaZqhHaIL+aSqbKoPbB24Q1tV9qFAgQ41qFt2DmrIkDdd8XYAU7KT/H9P6fw0K/g1l48KgWfeQ
QhYg1O1/ebr9G9rUdMM0giSPoaXXAmZsIzDem4uhbULpEVsQIIQmT6JYEdWGJCzx3MnqMTTus99H
jJTKF9u0MBHAZuqzhP6xw1tUoZ7A3C7aysGTkbeKmhxziK5njNyWoDJxaML/R5lYvHS29jp2Nf5Y
qZiW27/1wf+/2fz35vL/3lU6WywGkHhARMAg6z+bS4wuM1dO7hgOVSffexv2x6TJA2R/TmGxCvfT
aUtPi//7Vf85Erg/TECRf1G5gGYZxf7nZUuxDWaqzVroFJPMUS425pvZ6lYP431Bc9AZ01oEtZ3z
JlXVQpexrJ4gKsdxZciaZ3T03z/RP2ht/1pdDG0Y4t99qBm9/ecHmgD08NnvtHBkNZ8rF2LmUvbi
UtCA3kTTiEtbu8kUihmNw3+/9P/p7/8FOtxHJMyGwYvuj+jf1peeCW/0zYbwE3dOf02ph2/zohDy
h+Q88dQ7d3O8/wGNA2j8O3JMSQk0zQD37nPLsNj9xzVnMiJdNyEqd5TbqXIPKhmBUD//+xdDBPzP
5YXjwl24j4KQQTH0vX9AYGVR5YkLiSocsvbsl/VrRlQ9PfM4RaZbJy8EcHYYnNmnJSuvTWUfm4F9
r/Ly/rDKBiuRnmQkleLG0Q7sMbXr96fFzf46Yjwm6SjLsIIyzq5qlk9Gt2WR3jMFJrv8Y2jckj3W
avaWIyPXz8Ktd3Y9Hbu91i+1tE9u7tyaYo4cvYscUT8OnXEYZNMHjuiOdWvWd2uIMFG43AyTx2Fp
mqhkqM8eyPVjHCqWe7k830Yz+ey0BGeS6gU87XuD6O9NXoYWJXmUzvzR2cvJlprBlaePZJy/jH75
0qbmA6MG5ArqLNjaomIoYrehucPS8QihsQ0W4b+msxFVKdnRibYrc2dPKv2RIcbVnyz3jEXld2GI
3TbgVDmnQEJbjyXdJIsXPatg5Ts7xND73vVOlelFzjJD29d+zEn7kg0E0rTJw1ymh3U2n/MaVvKE
yYDt9F+VTmVmdh/cldd6GscAo9S7C+++WPNTJexPyqMLBlCPWYVLpcEvixRLqmb8mFw6hUKHyNy0
kBzE3s7Ed8nhBphZcUJNf2qrfmWT9LG72/ZzPp8SRgkhr0YkULHD4EXE0AzxlvUhvLTnzDQ+7TIL
57F63/z6NFaWDBxEdkGz9DsXMnzWOEGRlMe6M7Ap9b8UItR04x0u2kdjLT7mNL8XpgcIfjv0CT+r
2SfVz6yfzXx+kaDAbWXGTIt/CMc9eL1P8ciDnciVB4l+zVL9VFmtZLDdhzhCot4wvfo+XlU0EoX6
cnKxhGlB/+9QI4Wulr1Qzb3N6BUi4LCWSCNWkQP35WkU9PbzcB1M9ZqO67xrW6SKedLJb1Wb7q7T
9AcMcfeboc5ONaKWnxWX06ooEfmDtbmnxd8mXFF5xmgTt/hOGtsyby+6tQ5UyTBCbg+rnZvhaPZP
YjSHR4Xqhe6+eEQrfKYbvYq2Z8mvlbcTmXUi0epMb3jyN96zcXWLXePXRUAqmLsfO2nGOOvlh6wq
12tZNw9TUe6TZNyACYppCLQZedCEJc6IE6kwt/VodVgAAE0dLUZOT0Akfws5bfem9YOQuh+1Nbjh
JlY0QnA6jyNvW5zX+dfgD69OlVThsjpL1HMvNHfbsx8M4bqiV8vYNFRVPwjlhENSXrmvkarrHoqe
7ofOhiLZWNFhtfXioPCh6NIMAmnatYstmV/cPjnIejPe8bIu+BfHVx+FEX+Mq7I91R8eNPGwBeN6
6PBLDWtqtMBuBokZ7eyZgT6M535p/yaGfVLkJgF91Fnc6lsZIBa8+Bl6iX78EP2MbqIL0z7b8M0x
i9DFcAZgsV8C5q2fVqe1J9FmB8gkM4CAHRqVf2mKNWZe+opJdyxhqEIe20SY8Omdyb5qzvRoL+lX
XxoB49N9ZywHvbL3TUIZi8NEkAD0bfX6iBH2NfHtHX4zD12d/0RKQ8KUiA0xop2yQ9Euu8bTQ7Vi
X7nmvyqlx1mtHXJp3RZHCztvO/drage6lDvNr/eth+n29lPP9I9xa4qTj6lst2eIIrKPvtOm/TC7
5GCY1OZzV0e9GkVczx3GTI2R8uHyNh5df69Xzh9HzL6k2260ndRXN8iLfDsmiGf72IE18RO/8yJI
iMMKna5QL9LN7edxLjrwWG66z96YGiRniUk9EQHYPGoiJ+jDR7TV9uW7RWPG4l/Ld9/NiNHrlyVU
hlG86n7Z3kBwfw9CPzKHRaDr4+Uxi79idGwQuWmxUUfmw3zcyiSJ5264YT/khfpian+XDYTilA0j
MGMiQcEWT7vUJWU6Hkm0+HYa2OnkBXIpeX1omwA5J/1Z04o+CarcfRtzgQ1obzHskrNxQwJCbo/B
tzwTcE0xabrDL/wT2lNRNOtFJBqqK5kSGKvc1YhSDxUZaMa+lf3R8fMz+YRWKAZCjmoP7tGW0Nus
s3PJp6mNZykevNm7DbNhhXcJWgSfvQ+zu/1FOhYnlepWULnIqZyZwjIru/ehNz9b1BXB0JUIz9ze
CCEfiRMe5I/9Mj+t0/BgrQrejusO9bexDr9N6PB7PXH0cGoFWGzVJuBLep4MX7421cg4lSRTOLM8
JJMDEOQETSpY6/ZLm5vmpAYMoQPYp/ydrrSsXZv0Zh62KN4ffFq+/rFLXf9HMufNcy5ykUZa2l1L
zfCagIS2rQkxqBrMY5cIo4mB4cmE3TiKyRZ0dRUnadnvW6esLlvXtABSVT8zfRY6a6+3WwvDuqId
/+B7oMyD52+mGySz2h6LzhxEuIqhyUHt8/mY0t9cu7mDZs7MPt/CpK03gtOm1o185RW/u7lI3vTZ
ki/1OqvTqlupF4/Y8oS1rZcxYLz8HL0OD6bGKl+XfjMe+mIBP2bxOB2FJGvx6K+uk+0svXnlzPMe
DL7byRT15ICyLvqjVN6hRoUTzXREUWKW3tlpKQmbDluTUVzvXkZ7T9TvE3Dy4mH+6G1GEhmayuMC
aBARXbP3MlGGdS7mj8zunnV/rMNsZuPLp9l5attKhj05fJ9iyExQpTyx/irgzdehK+whbldrP2MA
VG015YjzSBSmtp+WjBLB184YQGeg8qreJ0Dsx97qADlHp+6fhbAOot28o0Iz+FYm9pNDmhNdmuEP
76OLZ1qgDZ4KePO7w52obIV2V9zQAsSWM116C06SMbVFWKbLQvBTf+4t1oHN3rKb3ZkjzXWNNXT7
qvLiWi/Nr5mZHvHctn7N8xVsWblmf2rmbT7agzhoaTXdDMP+w+C+jgpbWA/mBGrhARAHbo37V5D0
nFiVzFiYDFR2y4rfhGw6CwjfWfd3ips0tbNpDz+stfoxtPYjXLfvbmv2KUWFoRduJJRZ7AQO0fyu
m01H3VLW78nO1EOSbruCSDLwbFtbjt3YJfvUr8b7iTlt1s40JnleDDZOJZDjboygzgxl2iDrEx5V
MSFsnaftCNnkKSmdPhCbxO3UtZtb7a57L8n7JwUbAQmHfnAnP65z2RwZRmgBS7Q+j/N2mVSyhr4+
drFo5yHou/InJ351GLU5XrPW2xGy+nNIU2ZViHqj1phvfdVEmYdBesWOnc7jn9Sxnx1D9PQK3clQ
xcNs3JXG1ngrPf8bwcgWYaIUrIAh0WQPWNVvHYa/qY74tIg6E6xVIKAMRDpfNNVJ7OX9UyFAb0U2
XFrPu6WlCPOtLw9YbqAgmpb9YuVTvKTM0JgicALm3SFVcEzFuG1vnp68tbKcoJNLfkHNryREt7Fp
15y1SiodwJ+6Abs0L+hxTfgxU3iVwb2KNAnvO9ROykSuyPU5blpr4177dn4bkaoySTElFcAs8XTw
bp1MzIs7CrLXJnRY4IPDKYGlgN+OG9wtYeKhpWYNGAjSs7ZSjSDwSwtvEibQkbugAt9q17BX7mFe
vC2UI+RtYjYyTPaZ3PxG/SL3AnzgOijzSUpreSyVZ75omL8E7eLdml5WO7uy1A9n7i/TUqFR9rP9
bIrtqVVUp6ldvqHofx9scsVslHKAlNbVTWBZKL3FQcRcT2kH4JrO3Q/PGfq40gY/51Bz+2s9rtNf
VbZNtE7LV1FM7qnwYEH32vSpyoQGYSvzB4JOnSjR2vVg04Dv2m5twqSnTJ2h/UY9adwIsGtvV5nj
FlRTervv2fjsuY+1VsvfPYlLT4ZRupHuNrH5r/Y+qY9oxfZlXj1RWTP3rYYdoSPvm3Kf8ELndje7
1B9DJ0WXnKveC4tZ53Dot1ANMu61BY5TkmTDfkHt/WuANABsmPhUcPdChI38mMmpIECDgy4PJa/n
i4mBzQtMk/ndgYXBGwzwPd4mB/P3oCFmOCJNOYk3RQk/roBzjsX5rUV6mjCh5Hw05uRRn4t4nPw9
NXVz2Mz8icFhkNX91dna69IVcQnPZbQYDoOj7LXaHHedywyj6/2/GIg3YwBR68OaxRTOi0uwRsaG
uiRit+o5p1zdiHBcU7nrC4hqRt1gI7AZcZPO1T4dRH5wGNCwtfycdHyHOCAvtWGd9bE+AeV8Mzuw
YivP4zx1Lex/OaJn0MAANgqENxTdQbZ0N6xvzmPPCqin4kUqbEyYM1aesQV+DUm9s1VoNAyw3LR7
bAejuy2Wf4Y0Xz5bkvQxQ1EuJK48Tu18k07aB/d2qwX7b4nIWMawarSPfB22Y4c38TJpRhYkSo86
w/jZSuPNFon9zKibIgoHpS9Xx6nFzTu0hKpMecoV4hTDZoY4fNUi88gmkNYxz7dXsfr1k59iPtIi
n4tn26uDYVXJjtfnaJMtFeYEAu/MAhjASbKW6eeiRQB7+iP+EEtYZNmnVlMi+pNiNmMXxKAnVTza
1NXzeIHRjlmD3TLRV4lzNpzJ3BlMoQNCWp5ShNGJ4La37t/O0CFGF/6TuzhpnLc25U89pqElaMtt
9eir1dhLbyhjqc3hqoZbtvln26mrY26RJpT5NEGFmW4n2eRrDNergNvFTuGQNfqHSMAbPk8/R+R+
oY3Zotk755ZMy1tZgwdM7vvQ6AFtBNUQM+Cj7M2Trpjn6IQ38PJ27+1qNMHAsOTZ8opbyWDnMqWV
B2o7Y5kxjw+TGO19WnbMwcEtjXD0N/fczh0Ac9acVgfPZYsErR2RtH3Yd0oe0tFYDzhDvTBOEIE1
AHxTgOySxhnSnVaIp7yzj6OYqk8o/CnVFinoqzD5viqJuozRYTPnAf77L0PbQWZI+0cpe+91somV
M8otjSBC5HFD0Cxnw1bzhPv3pR+Xw+iNzsnHMSWo+5UUQ8Qo9wyWg1Hnv6xNLb/r2cKsQNn+aSm3
X1qHWxUmhrDMiq+2tYB+3OarMrvbpjUqHlJHHN1qljEE5D6qyuYVmsufJC+zYGOPjVVl/rTzUoWN
N+jhwlAabaQbewUUgoXYma3JT1nfGoGxpDeMwYoQS4iQWkPssOh8dLEpC+9og2FNL2QaXblDuEk4
1WGZxkM/MmDJbOdsGtka2klb7lu2Y5DeazElNUV1419BRn8gOujIoPDe1lH/y4BvhK1aH7FyumX6
ZB2QcH3ifO/s6XlFnI9dy/jJUeGCBn0/z/K2pgVjDgwtDn6VcU7lTB5Nrf3V9MDUw8CEmur+sbes
G9BwG6qmvPZtUxEpw/23hf0L8TCXcK3suDlbSvh081xOphfC0ZGRPmpnVU37UmZjkHVLccpmXf2W
Uhl7wm+Pk1N8jggHKR3cB7wrvItslhdMdpagRS4cjH3zaOBNEQ5bjrTTaN7aVntbffeWVkuAW4nJ
B7kLnW3RhSiSX3U7v44NL7TQ5BNz5h/2QC3k28W5MZc1nE2ik7oxP+Ows5iBU8qOFwYDGZT0V7sp
f6cWb05uiygrzYbVw9y6ajXYPrkJqjv5CzkY987Gs2kG5skK2ZBj4vIUP/eHyOJngUzWB6LI3rJW
vmwuxIS2EK9o0D9qKztwF+1As/mPVd6WRn0SqHT0W7paV9whxI7c1BUCBWvEX6IWr6YQ6IyhAsmf
dtu8UAC/yRVoR/TtE967jKaa7ly06cXU5sNYTN0BhUuNodV4SxL9jBPjxfP7Z1XIJuh6+92C1BN2
Ah5soVUfGPeBrsprsWVvrsW8qMmhldfrcUnkT8tb3opC2zs+LKjcrD6dThbvxMA6wTxpu4wb8wA8
3wPjVXXgcGoH6VA8LKOCRQG0yBO3iiMped/tAoMcMfTOHNQtH12uO33aFKh9UdJeVIUWpGWNH6NT
h8KwwM1AkRY8nP3p6qSQDsYe8kqKDY21/Jy6+rCKicoDj5HdLP2J/wWQrRvtZWqy9zbDFqTjrLNq
iSVMlsg4Tdq4JB4LVMx7KuX04rJyfaI6g9nFrNSbhgOOoldnoaIUdpcExEftUuw+A+ovBug087us
y2+MjpHF3sWJnvBuq1W1wErIKBhRxtXglJ9+gREboUF1NLMFWSszPTkUTmw6VRuTDMVyUsVPIrse
YMtN+0rmu8aAgFApgqDVMt1aB9dU2ePXn07Ps2d/tj7kOWmVAW9XNCg/2pxqJxcwvTrnLxY+uAJe
YJTOKIEIqaR4tLruh7103zLDBpsea2NXXERobSkwjDSNxIjINx9OM1sxkoYFtVmH6w+U18BMbJ2x
ZXJdbfmwapi3m+UlbYGkzG7ErkVbvGdcXt7mhUbMlONXVWolgylzrznJCRJdEWg4rAS1TkGfjG6g
IZp+zLbJhw3n/PRGHbV2z2WrpElib5yf7qqjYHDhPdmyJVJF1qfSn99x836texpWv60eEPHkUa6V
r9ZKpJVDRK2kRY5wjbJDxp1AofMl1drHZvYem8Q8a7Uwo0zmEhbc9D3gtIodk3zJlLaXFoO3bfIo
mNrpOFvbqS17aqiMoetEtFQg615FW629DxaneobxR1AYZL3Maws8bshomnM3EB42f2lDJwOvzwwt
BqsLoIzm94dFQO6AdvFkbPVCbm8zXDRTvaztjHUPGMAh1WkITETz3CrDjhNveRdChUW5/PTzDUpW
nyxXrQUxs+qKXc28pX5mBWuvtOfe4rgLSiMXp3VJfk8dlAM8bapfS6WLizs0Mhw1P9bn5HzXBIF8
qvVZTwi6bf3xXHe+A0WobsKl1/xzVktzrxps5ecuv/aFBi6W2ACOOZvN6o6vPVqBALs8AXuv0XfY
hYVMVZtrwpINrNxxopUIMOpOD0Jdn4nmHX5q/+okdX9bpZbcZqHXcdOpcXlIHIgLul5CHl96VE/Z
5C7p2RvsuDA/faZ3O1zAQGIo7hEsRo6hrgVhCFGlte6DyDje6RmJ36EA1xAmQJcs8wbNv03LPRTP
SMy2sK2sn7Lw1sO0ecmB+i8iefRTLcl3L2rn2Nr229ZC94QPRZ6VJ3+XVZqHWbfpQenMX1sJ72LL
nFu5aGukG+N76ow6U58U0iaWSSyiIYnt0vkCqpzj1h/OU9P3gcYwIVarA/ouEivSkHJiBKW+GROV
IUFULyXnIwP2gjMeo5HBqc3dmBk72EIq6rr+72aj/nXvn7eTzm11prjxx/Xc9OKgavT4Sw3qh70C
Mmy7vnkL9oWV38W8Jw8Vo/RIJO0f7HNNqilUQRrhygx4viDru7G1YZXAvT73ZXoszPYIT/Ebzdv8
2NXVFLYbgGeVOFVYLpkD7nGn1Vnrz9nsn1sB+xNKQRdOtV6HOBp7u0JN9kNF7cJZgr/+sp3Hdbjx
aj9tmFA/G7Pp71MT0RYsxokhrJDTL2wQq0joxtXGM+1i2+1y3xWgVwJnPFt1/3ulowYBLNu+jsaW
N25fLDXGLY6TM9/RB92o9vaUVyrmohwC0yQ7Gl0zy89CG7TI9aBmJnfsOtN7+tayObRG86i2qqDL
Jd8MkRvcOcnEY3DMW9swq2LbOU7K3TVYyTyC9Gw7QLsW9C+3KwxhqITQ4waTToPr0hZGo1hjo5p5
eNPHJJxfVTMyQXTrNmxq/81oe9aT/yLAzWX6BgpxxURHPq7wW6Nx9VtU+znWv751WCCcQYUSFLOZ
hWMCrmKAZcZGMVjoSbRswgjk1mJc2oBpVF924pPuRfQXdnYXZZPQInPXDlwxHKsNchjCGXjW876r
/VcEUwREbQbrc3r3Z3WZHFoLh2YJ2GIdiYXpER3dFYAfSTZ9TvNGMwfwuVSettM3/w1I7GXWReA2
4xoBvQHb+vGi1B6ryqOW9j+qbNIYcCkrTmYW3gB1r7C8NWyT+h2OSDxM6rgWyWWctO/FNJ67Rcch
IjEAGnpIteuQhtKcHhW0Ht/dotky47HBQsyuy2dZ9azpAXIjn/gvhNVHrcj6vUymp3KejRCvPuiV
1SK5pOTtMw/p5mFfCCcMoW8XlOX00yS2nK1Fj8wFpVNr8lotwE/NdDOzH5VJjgAIDX7hWFOigeST
fTBpfk36P/NK20vnlIkqtLrvtBg4u3wQRJFnh9q1PmeWN+bijNtSdqcWFwTg097oT7SVBxIhfujb
FtdEczXbCJA0MG71nse2AD0chkuJ9LV3s+sCPsCqOdK47O0m/+FufRMYUDiOcnEPg61DjlyOmW4d
KzfL9qheXrYFulFv1GesbdWuBQKnhyTu08qLPzJJ/zZ29Rck9ZbY1pWq/KPM5VlvUhW5wnxPNQml
08UIGWNyavdNwBUhzWR+IHkN8qxNyWcZ81uBwwdVGIGBmb6j5Tj7lUSM1mS8x3Xt7IrZ8bgx4L5h
qW1Xw8rHiz6sgGzVNH21iGWvtCzts40944vl8TIG5ZyX4Wrpp7LpmMkPOmvQbKrIKoQOuOB1kRLu
KGMpBocMTyN989Mu3ZVbO0LsGIZQjVo1H4kXD9n1zNgAJzbybYOqqsNOY9DbjdARZs1tIpP8+kgh
KYqMMlP7yWm06N7D516WhEnififp3L7UCpg0GDMnwQ7SnoGddHeMp82OoevzdYvGDEmOPQ7dNLMk
bTdXIaSUJXRTYBk5N9PetLQfwKXkwFHCexyu18012SIaTd9T2X2Tj+xfPbP53CzGONhCPg5Zr4g1
G3oYYV6x0wbCfTJLe85Tw47M1XnYIBjAf8ADAnqNhXmg2XTNS946BbTuijfPmrGLhX5sNuK30eRe
pJyEEX0PO2yxybwkItKhIPH3UJP32rJNsYvDEkxW+7ujZXpEIPbqJtlT4lLKdds3UKYd63Ur4g1D
Pr5xCvx3b4JMN/09QiWPCPZMj2tmXJ0ifXdX6yj95qVv7NPcIHq16/s2qVU/FeaIIzv0hm6Yyakt
oYzj/Vx1DYONcd0tCyahCcDs3ixG8avAIynGlqvdNa3pAVni1AR7zSFNGOoyaB8+eRgUcvl0UOe5
RPOqCdw/1+wBvUEbpNCQkWK2zPGd8pANiDpq2sFwLLxPIcTb5jRXbXXncMGiUVXjwsjRsUO7XnRu
lBu7G2NXq/D7AEVrF9mEZU+b/0RpEA0iHYM8M18qiU/ktExRKtRHqvrvtqwo2GoGgu5DtZF3kmKq
qCMUldZwG+vRiF3pIh6QYyw3nXGEA3k/LZwuIAibLaQW56JBWGGmKw5pXlXHmtX9P+7OZblxJOvv
r6Ld930RpgZ3ApuJKN50V6lElbq6NwxIQgEgQIDEjQAcjvDGD+G1V7Pwzkvv+k38JP6BFGsIil1S
ienpcjMmJloSK5HIPJnn9j//cw4X59Cro5GcTeDLUEj0zmurHqWL/Kwy1dmQPT+fVrCEJjEh8ukE
TvViet7R1F+o/zIGaceSRn7q3tRqXlx1qumviZ99bpgnz7LUnBCRmLp9L9fpH0UNcTeIRnTui/th
CvtmHgWcEkkbJfA1DmnuCFUpVW+9egLKAMLXC0nOv4DtRswYJu5NeL2BKYdJf6nN6l40mXYvplln
NM8jWk5U7mQMWVTelLZ8AUKT97G6b6ahPFoGBp0LA618kvLOL1WaM+NcB7Up06qimpBXw6HyTlgN
6k1Nc/ql1CTHI8s21oqIIoIo5UIOlJpEPJiQqsS6j1hfjJsLSMQsAKkdq18F9Y3vueqtAv4eUv1U
R9OQtO4nYJvo0lpZzRX3eZl4l3rd7QM6xPKOzft01pSxJzisgRWQO1+gFRfEMHpmUeUDAp60r/YU
8FWLc7ohQCnrd6jCkGZ3+L2fgpkxG/hWqJykFZCjbqTDfQ6iiNYQdN0Ice9Tb5IQ+p1LINc6cAue
AIBUoGXkndwL9r62Rv6c3iFXEwCT0a9yOAfMtlzIFS006I9AZBX6Xv0i9JpIl5QH+UAFXk4pTjBL
FMouJT24qoyYh0R1iSEF3WnRny9yyb8rFYKTwzKg7uOc7L4F+ZoeZU0PZEvluKjkxANqj7wBRlBl
d5VuFQ+zWJ4bQ9nAYxpSWz5FDiojJ2sKscTHIujMnCLHouks5lzai4xBL329W6XDLuZiU94ScBRT
C+MCF2o6dQy/nEb3Ucn5ptABLNGAKtk8d2ZhwxZKebB+Sja0Tn5JCLWGWRzeExhl3d08a/7fzUA5
RmoVVMSeqZvsRQu5o56WM0j16GggPWm5qpDBmc59FG4eDyZFPJtdlp5ZJOckhYAVyW5l/Qr7J/Mq
jaJmUIDlDws5m1aPS6UozMcSsMk9FIfws2qcAaYFacNp7S6W0W2xlGMNlrpZcKXKRbeCsTaMT0rq
GqorCeYrDTpIghwnxtJVF0PgtxRegL4ComHiJgV9Gc5UaazLRXaiTLp5Mipyz5yeojNL1r2WlpNR
kBhV96Zp92JdwNFj5r9i69GVNwVMGfcn4Uwye0vLXHa+TFN/LvVKo8Zv9YLMkAg0eATg6AKKG5HU
IW/nA2cfauDEAhAa8wk2GZ1HTtwqBD9P1lK+07oTyx9STSHXJ0UYdehCWKS5fzU3uh3vzMqXKVgh
au5mT8RjvPLEIy4Dqmhq5Bi23jKfq0Rig6iYnE8zylr6ZbhckGylWmk2TjuGgUlFnrj8FM+CvDon
EzuLBuGCUttzV6Pv4tWyS1EacRGSHZTUEhQJErUjQSIp4TmV8rJ4JIIVLTG0TApscVew5SUpmBKz
lgJFupWNSv+SucmyGqqLHIACPVqtBsvXCSPAc9PlyHSNhGSol8qgJxayMsgboOa5lKdeQuo2hOOX
aCTU4D1TKxQwKQq+hfJRBj5e3BphbdA2kf4rk9EUNqEJaWcz7l52QxdMCNDXpM9SKrj95bwqBh0Q
byb5LSrrP/oRFvtloHQNxkq61UUsRbVypndoCHFdGyHqgwsdJLIlx8XyNKhTsJpSkRJY7XhFSUVF
POHiADbojbWgJgQjBcb8c5S4nk66LKzjq4U0Ny+m4HmeOtU8R2PqbnxKUmF5CTz+aqqQfKTrUAeU
SdEpsk80Pk49KPGiOblEvYJUuBNr16UJQH44lcy5f5K5KR2t5FihOTJYgvl8NEujkPRnk640Sx9V
GBJx7pU0ZZkOaHIWYQLp7tQvkEN59gA4RH7wp6iTnlqsoJdYU52Bpma6dj/XCykZUatuza+gK4Vx
U6rw18DEszI3M66xJvw4/6pGaR2dRL7JJbmUSmBpU5CzKj1ZDeWXjk7JQM+vuxRTeEva2VNwbubT
MxCk+OpTZRaC4ptmEHrPTZ8SgtzolLe64d0FfgkKtlQo5Fr2lMlSAVBizJZfXZ4bXEdESgizQX4t
DxMtLiZnM480FWWQ2l1KiGMBKisA1KDMq05NFYKfqMRqNe+xWy5ohhPRArKXR7Jpz4JwflMWVnqj
ax2iOZ4yJRtH7IrYUulWn7vTkmNspUGmfCynTKdPgis806dLEyd7qmWPsUJ/sV5S5qFyVQDrO9XC
GRUxNWwelJzps+wcYyEgE5NKXJwNxfR57iXBEiNNBayFudxJ+wDSybtqvsL6qlLJtSmDoaKgYAUv
pzHHZVTN5OmJmUYTch5Jgx6vJiWNYBbLxTVFxFyPpFQ+Z1lKeYmqpMYwhQZ+cepXMA73LVh8wNWa
WedOpzrHHUxVVT2dqDPvMiPYexNL1BrBMj/r9mXAB4tR1p3Jd0pl5QWTlXzqQTrhWTpZVuPci+Ub
SugJlM8XRCn7iQRjoxn6c/cshhw9B0q5oB95sSC8dmLkUNRTfekWHwFhxV8A1nJ9EExKIZWvNaxK
Vaq9bFDTDhokRdmdzAlUVKpDmYfqDdTE1/qZH8jFYDqpOtZAdcFNw/E+vSTEEyWjOSRsl4lfm1nP
sqr4bCYbxRejMMGLU6iPDkpKgspxHKNsY5N9KmNj+VtixNNZ39BmZoz/oevLnpbK6ZVXGdIDkCbs
/XknJl6hee5HMDX8M40bgrKSUooBXlqh5fUWwES+zsAYQxhODXd/soQnumdO/YajuyaWOeRqKZOR
H1Gn1asoZJz2wtwq6GoQYYOcS+asQxEkp4F2H2nHDutp8SuwIWC75rK8oabYNAfY9uE9qcKwGi7l
FGSn1AEaSn7XBauSG9zfcJZrk8E8jc2vUjrPrguL2izM3vk15G0oTVWusojqhZn5axGX87taN/Ir
n85ND8kCQehTCoAszZSQMlHfTY1xGhmAOwH7US+nVaY9qX3tC2g6vhspWA83Jh6WN4DpJiDjAj/+
rZXMY0AIaTe8m3jppZaFaTbE+8ZGT7PyLsoq74uVLhLwo12aUxFfndbyb91AkT+VHUl60GElvAyL
fPbgG/Ki6E116qM7gYwDldVz4j1hPrslawKwTurM1QFoJinuBXOtOEvzxPjqQ9R9VVUSFgnsL8pI
UsrwHhgqvJGB7rnsTA0kZyYVkjpYyqU+zsMF8Th6kxfXxF2KobKk3e9AUr3lLR7uXUbPAC4rbQlo
OdOr6V0FK5aTF6GdwxY2NLRiVoMOu8XYd28UNNEnk3xhcDHtJgDBS9+iXtqzKH1NjKS/ICMKsgRm
R7W78G4WXpxfqnFsDYgkTrtUZXay65rGi0DLPdl79F1rAl5ES+PPcJ3gUtZgevqk+AJKbgsTnSLX
ySfgEeYTr+1+0tQJwKLMjTuX+jyVPsON5j/GIE06BP9g6hwVpINJ73X1jI6gnM4z3yRcjiXQ8Uee
SzgX5KCEaE9pizbvK/T0oQ15UhFGTClJuJ7iTCTDGsxzeRIS0OBAraoT/NLUqdSi+rSnyTP5RjFq
5BJLD7mXyyoyAIPOaOxmhqQaqpTONueRviSE4irp9KPshlOi+RJVw+t/WPgWWVtKLxYDYBT1RQHL
/2+5n8mPUk3x14CI3Py2W8ZkXdIgBnhH2jc5CzoSl4ZfzrhiQlqzUCwIJPREnajgbNIu6P10ukD7
xKhnwEY6X5OaA6VFfgUWYLGY0MRZibjdoTfowSysfppAotVzJyXWtkcTJkYnPEAxbjYjbkCCRHlI
QNMMdHmqX0gLg2u30GAZ63nEws6jRQecWwZU67GsCjUdZbkeRv0ZBQIOXsXkKqbWd9D1y2oE/Xgw
mEKW0MdmIAfYrYky9koJOi46zJesJQTpATjXJIQ531KKtEdLZyMaUgEZPiwjHHY4abzwXgVa1h1V
ACvzoeVbxldQyYrRU13ZuF9ykrnL5HCxpDi2q837tWkoxTigLSi5OxW+IsI78mIAfWahPGWrxcqy
2qMby1wN7znBOv0y8UPcXjfMSuKtE8qfolrOUZ4Yz0ZiRpQDhqxIJhPP4j/NyRXA8M5Aog9QP4Jg
+CaR/Go67QGCpuSAuVHZH8xiKrhmUzeyPhsmhF8UdmtjJSZjWualfu8ZKpYlbKUzqTfFkfuiyWVE
CaFmAlkyMu+Tl5b1NdAq5dOyNtxkIGVRA0+nTtP/ZICJJWqvSwttaHVc7KOk8rxP3ZwOKudqNqtH
+YK4Rkiy6N6zutQQ+MnnJAaSnJiL4EmuFy7qGMg0QV3jqpZjzHUfrtiI+qxE4V8bFMUuKGEPRxE0
BoTHpAJxiaqQA1RPcOx6cUwqsEfbz/xWnlXJOdBC/5r05qMMx0bel1zaQw7dAn6L+1gJKmNIhQYb
CmcOiiRIMkUDKOl1kuFa/S/9HGA1xY+cLR80+2CuVeVNnXvevG9OEiS8ILxSXGiuTGW5VdLBbdhd
VZhZja65itJOqo5m1SRNehT5E1leDUDwmxMRUwcL1mAap+WNsXCxuVRInUCj5zpaaqnE/EYrS05+
EFjIJaXqstSn2ajXyfoAsqSHoJEVIPUUE+qSVI0yg14oVwZ0yMFVVpklDUtkTb/Qc6iJqYspWKBg
smAQCizRUMusKoNTNQkX1hCuDh08Rp3jFivZsghO517J99e3gCt3Jsa5SfG+i3cULKjOT7SAysrV
DUZNQbfSCUDRWqI/yZZA5XJPg7NcpycyDwMXCxImjnmk0dWDesmhKxQ575tRHmvSKeBNwPMAFUiW
YKIQTAvOaz3AkYCYFxsqJL5VaX3qbAno982VRZhy+UifZ1kdzC+IDKizG4BpFhRrOVDEPpWoSjBy
oaGxTi3PaLq/GA0QcslBPaknEZdXVXMuzqRpGNx3Zv4i7RPupdt8CqwHqQag6VgJCpVEm6zAxVFk
RrefZ1hSNOKe1FI/8nCq+nRuYycraR5Gl/OqlKenecizewmk7N6g04mTX5Ahg1gm/NrusAzLnIDU
JAF+osIzpvUVzXLHWQpJcd/KMvd87tOHsycbqURFM/zb2dlCUaoGV21SrlvXBEpOPNmn6rsHIlDJ
PuvFHHQudhGZonxhAJGivB/JoclBeL/ew4TYezoKUzfIT4sokPTegm/HfZxV65HMZKGeEAAiGSyp
aXqj+HqYc6uYGZQCniSBXslLqoBCb6KTvKIHL0hpKsU/4TBMuidG6UtUIixns0fVIK7JnV9VMxoZ
VERZ9WUm3blRoi3GJbCcyTluPeKnJSWpF9BQwX2qWoi8T9glGsy6weQM5bVUPgKwmIQ4iR5cGMQU
w3SAeU3FvJWXkXWalrL6G2a++SVYTIZTs1OPClkf11FIAYzfOZksLffe9ZWyF8ThdbHUqOhQ8XmI
QfSsaubeunQgWlBSlgFRyr4qifUrRXrchrqOph5lUvnLqj7vmY7pufhzh/9p58e/38Uz/rfL8NRi
hfpDHqjWt06cuOFaSneHambzuEVG9Ty7hqLpNbKora8Od6mk1u/xzCW1Yk66i9/3pQ0zUzOjlwO9
jX4K2vyt0shvI62or743QmjDkJU/wVClqcc6ngU09BqmMh/YpMI4cp//LCvH8BTzwWleffjz31rr
93LqLzm33ved772As9qXFQNXM2OmxHZv78oPLIGsH9MAhmBct/vtHVtLIB9rigw17vOTtsTjfS/2
lgV628s31G8HvXsHojEaoEiUQqO3V5/2/qvaMa2p5S55uJ90/5vWLgetgXyswmIJd8C3T3sJJPUY
7lDUDwC55xX6uY5AU0V90AoY6rGiIf701F6fAMRq6wQgI5ZCD019dRPwjZ/uEpDhljxoBbTuMewf
UsMS3Hp1WTsmTE/bLRWTsfn8dK9Oaeah7y4dQ8EgE39T1u/Y3v0OGkJvuACbb6w+P+EaHLgEunRM
kypQyxDIrj5tKdCOeXuFBuMbLQidwM91BRiHKkG9OePYiDLNcVafthCYx5Ylw9hh/XRvrjTM8ged
fd2Ca1OziJk1BNV8sKm2bj+uANaEze/q6z/DMPtzbX7TE/CgFdCMY6MhqYWBqfXqyrGmm7SP2JyK
plvSz/XqEKAe+O6qdaxLKr6v+mz9IeFbu0+362Np1WiF7i6rz/qBP5ER2FAKH7T9unJs0pMEQll1
39nvdI/p+KLpUKms//zzKUHrUCnQ5eOmSTgQNVqCNZ/2QZBRkdiAFIY9a4CfTgXSTOBQKbCOiTzS
c2Tj6/GOWweBJYA7ne4Ba2n7ieRfaQiuDzoA3H/0fKWxkfRs4rTvAPOYg2FRQrVRAOul/pmWQDvU
EdRVnGDVpPxyLf87SrCjYARKOkbSsx0srR/4E62B3PRZOEgMVNQgDPHAMJ8NAdTd9glQm4vQwFdc
e5w/0bura8X8/hiIwf52VdjGN/vbNv86FksjmXTS2DIP32oJvGGdvkXV+iRtn1bxNN9JVzGcdbDk
1S9sAkAvB3iOpDyztZvyN0r01Vfv4HdfD74OKTU///1xm+59FVjc+mMTadr6sfXddRRy66+rf0xc
avtZz+vxcqZ732Hzy1PfSezk0auGq9DX81utaeb7dmQ/2dsk841A/HMaLwjsvx2T7416All/FNrR
02aoZgkbB+DQga+ckuTvZpxmVKJrmx+bDXjffMe2H2VHN6xT4hwx7aMrH14VDvBm6HW4UMCTPkd+
5jwdjTM7c9LW6I05eujy9BkgscOjDzMn8R9b26rQMYiT+YdPYDJv2tq+nfgPD47dWhp0HzdA0yXu
lfH3CfC3mPBLsW6HO3/878/TaXYPDd2V3nSAOSQRr/HK4Y0fWYNXvvMzHPAPX3clodto/PY+Pb/y
G0XgQ5RxnWQ7Aibj4h84buq3RZZmDoeNOIRkdO5sxlhdF0DksE4Pef3rppnG3iMGGeaBY3/I0+YA
76xD0+zrsDmPmy4f++asypCaHjb2x+YktGds0JFYo9ebRvSva9JGtXGKDlnzGzJdbrz7FEMjvAhC
W6M3Dj3RJP3FU/J/9l556wWHzNg7gmjQYZmmXE3rUoW8GT0OMePar/OOB/XskDO0RxXA/cRhMnGp
eD/y1nBPCHjclZPG8zizZ+2tInalW+S8idDjCJLOeCnC73i3K5vSHOdhM+3m5JEHoi0N4tBFGqA3
U5pYwMGL+E0dHV07meckjdHR0qt0hrHwTTSoY5EQhUZO6quP/fO0FAAoiIc3htu26fcd0/GFFtqe
/7OVuv2rYWMGbozk1rM2f9n88ns2Xs/2EsymzWKuLtfvnb83Kpd+NU/y1g42jd3/UE7eOOqJXduc
tMSfb8ZaK4MXmjD/54XxxqHPkh1bqCFiPnS+Z2liO+FmnNVcm2TNwcMm9mIzymrQJgJ+6KDncfK0
swSKgCWA5c32s830VrNVBQx76TzYUduwRwVuHvN+F+IjJYabUVaTNQTY859Qe0lr1JeK9Mcldmzn
T/7Rh8R+aKsC2jFunvX+dRjTw83eDNMshNIEVw6VsWe3qZnz0XDmJy+8p4Zb/9CH/AITwVHPjoLN
UKvpf1f5vvGO+NWZOS3pUJqs26HzvY6PELp/S492PW36WR4++knMsEfj/OHJxyb1H1tHUUNWBBya
uzx6ODpLXyhtWUIN0nrx8Lf48JAfXeVpSyKfRxewRv/5djge3t4PB//lqBEeJ2HBduUfA4suDGqT
BaZVtanRlOe119qnrP81XrK8co826v+99sd3bJU/Kcz1IeTWb99LAnTJh+gpTpKWbJHiOPRYr3zA
9lwbkMqhw/ac0PXz2Wag1d0m4IDBX8fCroJmp05SO/Rz96PWkjQxbwGTt3fMwpexgfyHbbcejXWI
Z7Wm27TlPHS6Ayea2UlLj4i48M8SZ/eqbzK4h852mGa7rjWhsoOH7dfOo9de266AtaXcbHcRmgTm
oYswspPY2aeLvusPv1H/j/ARHp3NJJuj1wAvDp3yif9ArGjHQrQE7NwJ/W+j1Kk2U2wmbAlQlydO
gsHSHlbEOpBtaK9uk4I8dHX7SQzUuXU1kMQ6fNzTPOLOaS2CLL1qEqzzc9/zx88eX1wOwO4On+9Z
Zoft2TbI8UNX99xJdgSMJLqAYTFZr+yqbWyvmiMfOuFLOyt2pEETsLqXfublu6aJ/DJEnf+wbhuH
cWEHu1MWsMaXPvd65kTYuzvhH03A9X6Zl87sIaZF3EYamtuH1s6bH9/vml7B2c2abAZajdt0DztU
NK7iyN5JSuoCjshVc7dvZrearCFg9/4gTCp3BdjDZEaWdvuuEKGaKQvaSSXLIlzDG/I4uWu3o2wi
ktS3MVquffBAxm528v3y25xoZ3fgpo7jUAEer27NxI9amXVFhNcxnu/EiFeg84MnXNg4dMnT5tWb
06EoIpZ46Ty1lccKJHzwfJd+Vq+TE+0pCzjQn4MmDN8yLslTbR7zfml7Drld+JH7FLfdxpcJ5PyH
1dM9xtUjctf3s9aNoXw3P/NGe5sbGQXluElboEV4NWMn2Q2bdgWsNkEw5yj+ivHSihPC8CEilr5O
WV/Zj87TrqcHdleEPXdBm8Citdqg/qFbEWDY/v7fmut/n2sG8hp8Nah7uo0R81S11x/3J4bWGnzE
XzCythcMQpfO126gP28n1piHv+BWJG6jqNrRN9LJB9sHvTj0d5wfEbdSL7HhhdlMr9HhqgBjpgla
t7Sh9qoovu5c9+MwhrynZY7rAlZ2+JjbxJC310AEnnGUONGjd3SS+8A7twcXYeWP7DD4wxtZwH1/
Atdje9byd6Eib7QJxjkGLuX+28shiwju3diJ7eY7fo8pwBW+cZK8PVsBTjD8SbuTpYB385j3m4v3
2Fs1mNmWuAG7eW3kP08NrBGxh6qB7fk3qwcifPtXQzFYGyf065bkish309wis49ud3CcuoCI7DA8
GtthsXu1dQVc7yc5uf+Z3Zazl8jTH3dITuPoqYH+bQR2FXF53Yx5XXdcs8CrG6I18nfB2G+80m64
J2etAye/HqbfJ53fkVmBEOwGeHzocfsZU8suYPvWLgg4QR8il6jXtsS8epO+Lom9OEuXu7pVxLhE
pVpuqyIg/NnLIah+8reXQBUwbN+zW2EjEaGSW2eeP4RgeXHgAaEe9WHBafnCmoA4z8CZxY8An3jM
688TIIF9bKUEOr/tDXhdnb8uhH26pSRx65rVBUTuvpW+rOodom9rtD19EVCuvj13ju6d5Kmljr+L
PH/jbT6Y+uQ9spbEGwI05tCt5tn2MhgCzMjhAj0cc++FjZcROa2ryhBwpwzpEpC0hxURZxtmNM+a
t6/rroDTecexP7F3XURTgGF9Yj+0D6EpYPtOvB018Hrk7PWT/VIQqAvbCN77PYv+7/8rc46e/u2s
iP2kdeogjDx8+AsnqlrSu6fq6MetyUv/YdcqoLfC4bO9pIqD/kabgVZGqgj3jfnurIImQNleUVvq
2in2b3vCAraNLH+cZW1xEJI6wLVYtu5gyKs2s3+/EJPM3RlUwCm+QpE+7maehawtsZLMb5dhQOYn
YhmakXezo7IINXcV1839S93uZpqrwyECIHftY+K3RhWhMlajtjWRLAIgt76GOz0/Te28NeuXlX4/
frHd/v6PHD7TllkI+8nmOe8/Ibd4Ju1KdHjzDh927FSPnhOGTsvihJVJwNDrosoXBbYQ3gkYvMlf
tsEJigg417gpcrePLp14J2csC7CCxiAfdotXRZRDjfOdCiPq+A5f4ru47aUpItIP49//R3wEP+3v
/1hhom+S3/9n9Oi3i5AVVcBaUzvh79SpkgEVsCp2VO9e0FC7HD7wZ/fFAReBoCNOEBDYPxrZacss
UkSg0SDJ8HfSPoqQAClxGDJ1/mZVG1WliFCwv73wQaAn3Tzl/Zfzb/7swX5YtlSrIqLCbV2Y/vJ8
i0hU9fzk6A5jrpVipBLn8OX48FA5rb3rKgogBMnS4Luj0geg8KsH5s+LwyqNh/MXDMR+dfFqKVZr
Q2gESP8HsFsPtj9tD6wLkKOEusC2CSjALaCE0Q3tJyf1NjNcXS8CFuKKzCyFLa1hRUyYXtXttRWh
yHrEj9unVBUwV8KiD/FTe89EqLFx4h9dUnvaCkWIiBiAh2hn00XoRZJl7tFF83/jD7fb4kCfrs2P
79c2Z9TVRc6OcSOLQLIwcnvrZBFm77k9b4vvilDOaVK/1ftX4aJK3Krevc7QMocv8BoPeBHvBFjp
3XD42GuNvmdsAYJxAY0DrcR2LgtZxLm+tNs5CSCFh68FiEs7fnFERACHQLiSINyRZRGWKYGqJ79o
e8uyIUDXMbBd7Z5pEamIa2fe9pPlroCta1A9VFTtg53KppDxgxemiiyieO8G/BuN08jJpBsBXql/
IRgqwOD2nGujNXLTRuHQy+7Os/3dKg+l4ZQ+eGB76r9cacx1EUP7xKw246xtLBEzxqFtzMLda04R
cSN9rh+cPcshorzq3ncy8Cit9RBx1X2EfiIujs4yAAHzo78d0QKaTuP588ncflzDQC9gA54feJFH
durhQ/7taPOf/r6HdjURHvZ4Tm4/rPbdN7CBibB9rvynJ4oMhnaabS/amnLqj88Zt8ibiCGfV23s
+QEsYxGr9u0/1wwf2w8FCw/Z2Ks+8us5x5VWsdmgxA//z3/972lgV/bRSVKReGIGp+ROZ/Zm11r3
IZx6hioic3bng2fokJdrJ6MaImBVEuBzjR2cgmAj7unfBr5N//GMt/oEPsZuxbysLgTEInITgzh4
ilnAOzvAjfTbIDOYjCGmE7B5F3bu03ttWzCA+tJNqSFlP/Tiv7E7od95hIGgk6b5Zrzmln5+hoA4
EIVz7p6RBdxBl/Y883bMmvXSvKq4/rzA0jca2EODS9uv0DhQ/09AtR+S/KHlbQtwfqBG9YFXr0L/
PTt5IG+xLR/K5of3e4UAA3M/bEMDRRhgzWzB67buSBGFYQ0wBqpAcKqtoUWQgvXtikLbfRpThDnT
35EOESiAQTwj6N8mZhZhPGzG3Q97E+G9wei9SxQuogYbNPcTPNt5Oz8mIk99CnlgK0Qvi1DG58jx
zv7JIqD4V3bSpIN2wQsigJFNLWza5HxbVh+tCg6/i27gicnipoKgZYUoIujn1pTsF36Wpavb9Nop
/PYNIsLUXz/lMn9sR1IUITcf9Ub+k/20mv5d/ACB8WbJV76iCF6sO3zF9fr0kcs43XcZKiKYstYL
de9DYwRTflOP2wCd17fCi1CDCOgYTXkzP/WO7v3E9fde8vDqbdbz/er08/i7TxCgsHuwg+zgFhUR
hTB9ilWILm6WYCVSIkz/sd22ipSuAGN83PRXGOaENHZhZYoIyNNaOjFhMu/3f4TOrNpeFV0MbIYX
uLJ5QpseounuI8DcX7/AWgsc/fuaLuw/tl9Chbz6VYdl22wePhee/YtKe/awiP9rnYB9777VBaY1
mc3avOnvz47o+nw1ef3WUM/eCYGKf/qr/981gdnbdUAEsQx5pq9xGOyJmtE0TqFjiEVvZFlreqS+
jmrft8P/Gune187gLygF66YxUNjas7jltoq4QHtw/+16wwL097gpzI/32gciEqX9uDGq/v3CoQA3
cv9jn3klwthZ5WMb9mA0QFOyv+85IpjK+nG8OYwtW1oEXdnIn7b8LRFJuBFsTA3X96Zh0oohx39M
XqIDvtt76I0R7GfWBOjGqhfoAxHlus/jrxLkzWY3VvS3XjoN+OOptSkiKATwr1sJGRH08acOzFvP
Erp6h6vHATZuuPld6yUglN6YMe830i+IEj9gOW5GWgVxRWBo+15Cmo3Q1B4NJYsgAr52lkd9O9xD
uySCi+ra3yl2EFEhd29HlPa1A+YiXIBrm/xdawdFnNlmgX9zgBa0e81BC7V51PvF7sbPHnHd9ioX
ugAJeIA9J1bcvMKe0jkxOZBwtwREwHFESaXkJvZjI0RQMay9oVMnJOb4n44+pMQcUkpO1oGU5sQS
9SW/188jr2Wn0Jzp8E25iwNYTFqSSg9XEeOCndgMs/ImRKCt7nKoEHcmK0Ayf2F7/XVgaZRnJMJb
ExcRCn9hZCoiMor9BvrSBCU3h3Z73jo+dLdLNyia8ZJl1HQR5KSftxs60jcyipOjjzmZfOzFvWZc
t8meSrSEMHF/6I/2erH0n+j47Gl8dqjjs/02z97z9q9avnnrWZu/bH75PTLsEycmbNiSWhGgrds8
3UGwKSKyCne//29qWCpnW1hpa7f58Y802L5l+xc5xHs67222pd/04X3e2B8Ji2y/zetysf3tjWC8
KZzzGp/NVrhnXx++v+Bb7unL99d7y31tAH+yt3xFpJ8xEI8h7tff/y8AAAD//w==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28DA194A-DA11-4515-8132-90B76611089A}">
          <cx:tx>
            <cx:txData>
              <cx:f/>
              <cx:v> </cx:v>
            </cx:txData>
          </cx:tx>
          <cx:dataId val="0"/>
          <cx:layoutPr>
            <cx:geography cultureLanguage="en-US" cultureRegion="BG" attribution="Powered by Bing">
              <cx:geoCache provider="{E9337A44-BEBE-4D9F-B70C-5C5E7DAFC167}">
                <cx:binary>7HrbkqW2lu2vOPx8SOsCSOzo3REtYF3znll5eyGyMrNAICSEuAi+/sx02RV2dvW2T7QjvB/Oeskq
gdYSQ1Njjjkm//Hi//Gi3p77H3yrtPvHi//nj9UwdP/46Sf3Ur21z+6klS+9cebLcPJi2p/Mly/y
5e2n1/55lrr8iSAc/vRSPffDm//xP/8Dvq18M6fm5XmQRl+Nb/1y/eZGNbh/ce27l354MaMe3qeX
8E3//HE/PKvlxx/e9CCH5Xbp3v754+/u+PGHnz5+z3/7zR8ULGsYX2FuSE8iEkUR4iH6+YN//EEZ
Xf5yGZMTHL+P869XEVz++tPnzy1M/8PV/LyW59fX/s25H375+23a7xb+bVQ6k3595tS8L3F/+/Mz
/fR7TP/zPz4MwFN+GPkN7B8h+aNLH1H/r9ENvXz+9eH/AtzZScQZYihkvwc8PMEhSjin0VfEPwD+
Jxbyfci/TfwA+rfxj7D/178B7OJNlXJs/zrYI3QSA7xRzFny8+f36IcncYwJj/iv4U5//emv4f4n
1vN99L9N/ID+t/GP6Iv87w/6jdTqWb/+CsH/PuhjekLCmLE4+gVf8rvYJ9FJQlCCo58ZB8L/Q+z/
ifV8H/1vEz+g/238I/qb/d+Pfvam2+e++evQj97hjWOOI/KVWn6PPj9JEszjJPkQ839iHd9H/dvE
D6h/G/+Ienb8+1Hf9M/65e2vAz2MT2IScpSQ3zMNOQkjTtk3HkqSX3/zK9P88Tq+D/qv8z5g/uvw
R8g3138/5Nu3vn3Wf6GmifAJsEjCWYy+R/IYnVAOgob9yvIfaOZPrOf72H+b+AH8b+Mf0c/+DUh+
37/9tSQfkRMeRziJCf0ezQTsJGFJGCWwO18/H+D/Ewv6PvzfJn6A/9v4R/j3/wbwn5t+fv4rYz85
STClAP0vKRbQ/a2eRyeM8iRO+O/p5o+X8X3Mf533AfJfhz8ifn7x99PNTfcs9a9P/7/XNCGwSYIw
Rui7WTWA+ioKKchKuOPnz4dw/8PlfB/4X6Z9wP2X0Y+w5zf/BrDPb69vfyHuUXISszBhJCJfSR4i
+reBHkJdi0DJs+jr5Q/59eYPl/M/4P7LvI/A/zL8EfmbfwOKuZnlsL71fy3Lg67hCJP30P8a1qAa
fwM/PwH2T+Iw/hV9UD+/9Q3+5Jr+pz34zQP9t434zbWPu5Hu/v5z8AlE7l9l3kT0JAkpp7AN3zsD
AQHuQREUvL94CQgU/2934ZOWw9vrD0cwsF7Nv6yyv78RH+d/2IuPlz9ux1b8G2zHn4bg/81X+/9b
M/wrP+6bJZk9D8/5z17mbyy5f33151gEd/XD1H91qr4G/f71nz/i8OeY++olvn/D7w7ENzPs9xPe
nt0AU9m7F8owTzDjIRTSP/4wv71fSE4iGiVAdxFhUHFA1fHjD9r0QwX2anKCMKhh4EgQvFFMoh9/
cGb8+VJ8QhlHIaKYMgJOIP3mG18atZRGf4Phl///oMf20kg9uH/+SGIGh7n7euP7gzH0zrgYhAa4
uRjBH3jS7uX5Gg433I//Tw2ebsVXX6comYqDG9s0UUvuZ/ZQlBXbUGYPSe+2iG5ph3bSh0Me+icm
6zGdiIpThXV1m0TLuIgwqJpPc23ywNp0Kb2Yq9uFVI2oqmhbUJMmLS1TLKM4TZpOCkX8Rspbt9Aw
w+Gwn/CU9yEVsalKgQcpeDntx4QL0jwMLjKnNPnc9+NhIVzoqmhE6PsmC53MTNlkNe9F6buDjycl
CCFnWpM0cvzKJijV4X2AnRiSJVUB29t2rVOF1otqnl1WrHRLCmLT2at0YUEe9GdzkIh+DbK2qQ9I
LY8ez4Oo+2ZrcbexQZ32uhWhKx6mJdiRZqiEr8dcRkXWl0+wSaKaD7h7GoZEdJI/xE0edo0Y6eOo
X7sOC+3vp2Ak2dIQumNJm02ONMLF7tCP6JNV7Va7+dPYhC9rtXaiSZpPZj2QhWcyaZINb4ZT5ZCg
tTZpQP0xaYIdm3Qa4mQzhk15mEm/pkld7cL5mvriMFfa3zFLU8dvWXLBbA/PGfF0bHHqjb/o64qm
GrfjttGVWGtWXdk63vQV2gWUbS1pT5F/qqY6uVI4QXem4/YWB3I8Q4W5GwYign54ahOTo5nf46ET
CtlHEnaHoTHC9Dd15dLWyVKs5axEWw1lFpehEkVvdsqQnCWfVx6cNW49DspPWee73K3zIQKjJGsW
up+KSkzcyrt+dKmd23YVNepzXlfXel1u5rC2n1c7zm+8uy/GVkR+AaeszsqCX461uuzJnCp7hUkk
gqIXgSqyhPoya9vOpG3H+lqwdj0lqxKuD29BRro7P+pPi2qc8K1ud9Is9cbWhRYDQkqMBm89xWlC
acb0lEb6U8R4PuMzuaorEnfHuAimtF1NOvAwrerkvMBIFG2ZuVHu2jq66pLizhiAdLGiaQ6hIsI1
Cokk3s6m3RdtLeLyrIv3RVyntEUCVeHOByYrg1H0pP3EiU8j9lqXbWrMsWHthWsrI2iX8egYkXGz
TNORxEYkibslVXIj1ctaHsul/kS6I9x6FtNmzMkUZvH0tLafE3cVh/WBVmPmzXZMuqzCXpTNMSFY
+NHA+vFynIPhMy6YQN76NKyuCgLjtBW17Yu0dz1sshZL4FJt5Se7oMt+re+Xkp+jNdysRAkcp3RJ
sKi8TTk7KK7VaSJXYZPu1sblVcf21Ks9KyaStRHetc7Eaem5FaS2nSBTOYqO+l3ggi9eMnmMeH2J
m/6M2vHLLOVT249Vvi71gylXtq0qlNuJniekHsQYSJvpOlpe8GrLh7Xr+NUMMnWrCj1kCHgj1xTf
VuE0HVbP3UW7JuMm6KYA4A/m/dz7Kq0DPgmd9JfERTc9NdcNn8+apN/WqtZfmnWJ7hSbZyzGMhSW
FLcRbeD+QMCGddJdN6XcRK46lMjtpio4GxuU9XwVPXNP68SrdGjjTkTkM1b9ThXDsV+Cm2Lgdcrq
x7Cd07rUQ+75VG60cmMa8AXn5cjnLAzCKrVlXtrnwo8CUgZLzUQuNP0y2zab69g/jOHRrGuqunG6
53Qo8ykuq9e5mL2gEQ6IWPslWXa+WXJUcJdS1utOtCt6mseGneK+KtJKc5NLNww5a1CydRrC1HI2
isZFQebsRVO7JavLEJWiGEopqH1oCb+tcI+2dRI4yBMrepksp2liVJi61S55HLHc2nvC7EPNVCSK
4qFvD0Gf8GsrXzun4Dwrlja2Fgscsno3weHovNBxFrALiQ7hUIox2Q70xfTpUMLR6IAh7XFRZt+W
01Nct1VW8GKnSnpoHNo0EIadgZClz7IC4i51TuWSQu9TNLPKigWlxodnapbCF2spGK62aHlwwGeE
BY9orTNm21K4Nmy20WpYrphhYuHzNS54Xs/9KeHradfW11UU31CMSpkiZdSxa/k56+ST834W1ehP
OTze1Csx9TeSnLooG+NCQJAQtGYrv+Jh+dhKmZWzTgvJs9GdhuGNBX61BKUVKp/C2mWkmUQwNNvS
+HROkoskrgU3e9efuvKhGOxT4OBQ28NEmYiUFWPbiwmzPGlVVrE+a4Ly3E7DlpngLPLqUTK/j+2n
VvUPvFsWASx45DhRYi7pkmvEesELU4suVpsqGdh53JVVGvZaVFNvxTrgWbh5Og3m5orAb+/DtRvS
tizXXefXtGXnupy3rEpSWVbnKuTCTLDLS/IaLv2mtCTjvOeijoYyrZTajpM8+truR1KJsgOZQSOW
Rmaa9ol2pZCqXrIubB5NYG6LWX8OVXf0PWvE3BZZW5O0hQgO1nhjBjPdjBpvqoa/Et/EGSnD1yFO
7gecdPB4wyGEky9KR1axtn28WQgOjkUQFkJHECqJ5iliK6SSRx8HQHh+pXnrahHO6gGXi9976+As
Eu4FD9ZatPAwaLq1vt6bJBnSIZAbzJK8Zv1DRNvbABdX2K54Y4duU9kiEZO0S9qtSm5DoKpqWDcY
MnxjknRY6bGL/abw25HWqRm7tI7HuyGe9qwNAfzOjmKVqxeIgDJZTd5wfDRGX4z1PsSkFmgmaGsZ
oGMXEevmoNm0Uw0TRThD9bcFdWBGKveQxEjauGJTK7Zd2ySLvbwwPREjCt4m2osuYVmyyCvc2puO
tldLMF6Q2F8Hlck9LdpHGjZCjfFNY4dHhL60Ld2O5gte6GF2R1w+l9GYVlTvZzSmPph3zKptM/TA
CKcdAlmnz6rubOJPBTmg6Q7DiS50mMo2n7tDtNzrROcWLbum3iUrsCzW6VJNWZDc0aVJ+fzsWp5H
vd+Q5lzCxMmXKWwn7F2YeRTd1ipKtfG7GVeQLtqn+l3gDUiT+15FGSmi1FAu+MxFxP2yIzMvBUjt
I15VyiYpUDDe1DOPc9lXwhT1F8ThKI3NsQznU2m4Eayfzutqj0N29GrJdNyic+9tJsfwpR9tmngU
gpIxOzwEG0RLYN1u16lEp6STmY00hiN8FTcE5Jv/rDu7m9dRi34KUszJgch4r0olDFr9JorNJ167
fOD2Grsz0kMYVORqlF8YarIVN8C26OAqcqCrvkwwkdna8kr0QwM8P97ZEoP+GPJCFljQvsh1NG86
mdyFU7+XIJ3OAyW7NnUFTl0DxEmrBW4MqyYvp9bHIl5sirwRHvai5oZvBjSK1h1odDa2HgHp0C9x
sX4yMzwCpmFaViO7Tmpa7OJlhpKiJpfGei6m9irq+s8xR0OWeNiT2JujrINrpZMnvwz5ioML0uOL
YWn2s3mNjM2KCAqHtgrNQaEZ6gCfuqi+GddPOixF0gOgxu1pk2TVSqhghp8h5Q647++GcN3JZLmP
qvmuYeRMSXyEPJHOBHSNQUdLUSZJdUaM2ZGAeIHX8eidJWkXTjNwthdBzNqNJuGmqmoCREy6vKur
o41R3oWjFGu8CNvjtDXjbe3WXRI0GRQ6twtAHsxt5loglXrVp5MmPHODUiKehk+89aB1R1Tlc71u
67BbBCqjrKuHZyehCphH9ALStX+MNfB/4zE6L9s4BPKY9HZtyJAWcb/oDJJulBW1Dvs0YGQRQWCP
rOjkriTL1naY7jii0V7VZSaH4kbFa3mpfKDTyfXdp37tgXEr087sIlh8c+HX2osYd2gTTrrNkqgT
64pC0NLbAk9wJeZZrJMNGxVIfwtgVDq499wUlwGBUm+iRKh18JuloPu1p92OjdGtD4Jzzm0CAc8h
Ijvj+aYPZpxGKJ4E0evOcCj7zDTmnFXBfcWhHKg1K56COLmsUdALEoFix6S5WGq2bsjcuL1qBi66
xgAdhCzvjDk0SXHNeoqEMd15JU2Xaq0v+6lo0km/yjrKVT+QLA47mlvZBGnd6mcc1/WlrEv3iqPV
7bjiKoWXvNJZgnSzlK7pzOpgy03gTgcW6jR2CpSBlKmVY3IaD5DI+jIQ3KPgEE3hLQlUldGYm1RB
pRVpnTFPnifi6Mbo0e5kSIJstnMiVhe3gk093YP+2Xa4B/Lr6nRBnRYuWTls0qbTPRbxejHYZi9Z
f+VQctGC/KtkIXAzvbLVijlcRxH3ZVZY/CXm6lSv8QUbLWhNOCxkZClpQT0OOIDqz8g4XWddXXi9
uq0JocYdBti2YtVx2kWt2yw9JSmOlhZqIvfU9eRh7vE17chucezUWJsPVF94iOxjI7/YkD/2aNzN
CfuiZZ01unnrp0hIVzzDyzc70r7w5K6c8R3F7qZX4W3k2+pQLNVLwOLnqHdPpnWPLBivJYWnD0Jy
0Va9yvs1fu5KOApI5ktSgWT2w96RLqPGCilfWyjij1VsZMYLXIpporGIXBSLZWyEaWqAF4REPa73
PYrKjQkkqPZFgavQnQdBsAq3XpHOVzuqnjo8lqJEkxEyGi4Ms3EeKaWyeHRnq3LVOas1FdHC05ab
zVpOYkXozkEKcaq9de8loRw/V17Pgum1A6KJfcaHekv8cDBlea90dWO0Oi8id96RJosUiKlufZ3k
KCgk3rTqcSFsU2V2gHTtYxBty5wvHGVI1Vuoyq9VN22GJmzAz1ie4Y2CA+uL6ZTx8osEmYPL+qjs
dKnR9JoMsc1gZ6HoZyWcR/3AV7ZBcdWlCaMg2nWue/7Q1y0AhPggdJfUgrAyZSQra/wk6+FSVsUu
WmNB3xMJiW2ueK1yFr4Xq2WmyHpQYbLtXQSRjw8a0yOaR4HU+CkibSCqlm0LzzYTx1mD50zKRjBJ
0wikpEiAqZp42fWDF6wEf2ik5H6ty1nIEOwN7KDM7kQ/D/tqjEFKsedQml3L3WGUkAmHbj9SsDR8
ESiRjI0VS6JOS5Coy1TgS9rR84G36UCDO3iVckpN0FnIuDVHogLZuitdN54ys1QgRf1+UouDqrUe
hntQRONpYslLCLluCNYMzyD9eOXAS5vK6HxaZl9CJe7xvqKLPJ/ZuzgJaBXPYu24v2JzqcpsjuL5
qnZT9e5m3FDb1fAPujwMHTnMXQOmFLz7JIap0ulYu882jvLEv9Y+zJp2uK2kP58kfTM6HIAxZ3te
0i7o0ijsl09lEc8NGFItGE0WMm+YjwtaRkjAfblhtTW7OnDo2hb6CMse0hq5G73ADq5wSPJhDrzw
1F9MZsgn7dJoAgRp3F0o2PkgadPZ2LMKyU3TxmaLBq4zjkichfCG7H5cVcZnm5bS5ZWq7orI5DwE
W2aco+g0AjPnfFoNSjGUyLReHjrF9323hBsdOptF3RweYmeu+7GRp+Pil5xJvZk5Jtt28IeVQlJu
PPMi0nVza/uuz9plQgLPVZMFXcN9BlaQkK1/aY3LI9wNl/W4bNi7S6FZCJXIbh5YVkzTBreo3KCi
bGwuPYT9MJXxOZB8c88JGHs11ALA14/jMrSinEG/DHG77SNZCXh1dzkfI+c/La1cngOFyi+NBrNz
PLdtsJO2fKFkkNuyo4UYm8ikvIJiC0yRg+p60QTxYVJ3EYY62hRp2U2N4GN0M7IqRYPfNSyOtxPd
Ox9+oRK8j2YJ8jaSV97oDa3XzVSUUJAldj2rxu4+oGjfBv31DIdYTLa6dmgqRFlEX4aq375rFBrP
eYFOq/oYYJSZOEzDyG1xr245faHDlGLV5Uk4Xid6WrLW0jM2zq9ktpBFrdlPfXOUrFU7shbXdWjP
LMFb5MGaWiYYnQYIffWOS6Xkdd+is5YlfoPKKRSBpfJeFY+u9qdkuE7aaxvrnVn7fVHE5QUYU3FU
gs+ptl3tI8GYxU+rW1zq6kjnE6qzzqrz0PkzWXzu6M0yhjidonPZ04ely/vogYAtB5aeX9uUT/W5
9EG6QlYKhirIAl3koXUTSJH1ATyPA2NohzE4IIziAzOQ/RSGWgDbm6kIoH6T0WOA2lHoJm5EDAId
XHrBG34tu0jUQ/y0+GiAvJ3kcU9kioeWgbFij3V060qWRcBlA6TYEbwEeGv6qAw+8BjMHgkGkEP1
rkRLGoDYI+0MLgIJ9yVUPUtCUjJPixgWfu+LuhdRwcUchC1U0kZ0wWSFHh5dcOHAlF5KwTuSx5B4
lshvF1+I2NVZyFago7VIygyVfn7QIf4SsPLL+6mKpy5F2m6DHj0MCgh40ut1p+F5qTrMOuv1HnzQ
g2PRPq6QCCKZ1tN2Su4biB1foKuxNU8NNA7TaSpy0ql9MgAdz8ONeaeK4NbESWbWKJ0B+NoPZ9MU
bi16J+dkq/2Lx+rJJVW2Fg8xmBLjtJkX/lZDhROA+dmMbdauVRovaBuz8dD4YVO1uR7zhtxU/o20
z4o/LGoSRfUKlH1M+inHI0nj5tHJT+BooFZuO7DaUbhm4CmcOxVtnIOSAePzMAk2zaTAUtPu2JZf
OgNZBbdnfeGFKdGWj4kolqUXlQ0zHVEQbFGKERdFV/NNUN2zuNlAkQsAhuWBVE8VoXut2n0wXSoM
DnITj7u+DXcyaISN4stI33D6rEYqyFLlkyHXrYKCvg+D7UimQYR9c+FkcyygZhMgGHIcq8zTPtMr
ONQ2GK/idf7chtCExZAFvesuFSdZbcuraOKHFRjParlXfIXGRFvpQ4/IfYcrEdt7O51r6IIU8x2m
ctOVXzz0EmyT9uRezxfzEImkvTOLB3BdGsZre7kGIzrMod4H/rqZoBXhXbyN/ZCrhh9COZ2i3oAh
XGYTfZDrsJfdfKvIk5oXUU/senLhtl60iH2V4eJYRo+h5DvdTTX0XNinMTIzLFKfho3cSquOZrgo
ktHcYlmB3xTsbM0ENh6qxCRjxY2siyOhcap9sKVk2dRRma/NnDaEQNLn6aAvbcXSNSggCV7P4a0e
V8EJac9imZfD00gOC5i9wz4YK6i9h7SZ63RCB+jx4P4U6qgQH9vubEUAHZiT1aHheyfXfVAeNKjj
qs4bEIoy1/pOrRcqbjcRegoghdennTn4ku1q0A+Vvw2n+myWuUILJJACYueQdFTIpsy4tZmCkHkv
C8PA7OT6WlCfJbW/UqYV1t/zcElL4sSk3Bn4y2Z+t53XcxxBCTnTDdLlJUlIrjDd1nRXhfK8t2dR
Ax0s0/i0DkEmgbMm+ZSFEdkzG11YEEvFPdC/KJjOkT1G+hipsxjEZ7AzA1hFGyqxMN2b13fU3ZMi
lwTyX8eubQu3YnNWSLBDiNqpKd4Ea1OJNrjrcZ0PEhodUyuFDUnO1+3S0Z2Zu5SrEZo75z2BuC23
NpkfaX21umzRYJazUIR1d6r1lssxBXt4oEAsEjiKbMIEBBNyPK2YLkXfXiagHaBLAb0PHgmcsGNA
ApuVbQv9v7A9m1SdiCph98sy09ys466B2gu0U96YdU9wLKBNkDlciwp2UFkzQsAhlnNasN0C3Yy6
WwsxVZwA243QrKkg8ygsLOLtPlwc1GbqtMPg16rx1K2D2emguxiq4nmOzRMNoLYdxvso5Pa+npQ+
JCQBRYib7mxJ+sfGP6xodQI592KUPO3bNaVjA0bPmMqxy3mVDYhv2uCiKQbx7o8ny7LtWQBcHItu
uSgQPPTyhNS1dEsaBl0+WiM/hSG6WFh4utii3Xi39WSRYoGW7bvje9tAH8KuLsrbWubtCF21Du5c
nmedt8ndgu9sfU5JIUChizWwuYEQXajaFOS0pdMldi8zDfbS9HvCn5NBXtdgwhJ5WaABmjJ9ztZl
W0ZDDjphbsy+UvtlzKvigcxHHd2AyX3etxTk97CmJCKliBB4UM4ON6uqqzQY6GMSzZlKHvnUnXYx
zZIOmmy2kIJZDmzS7mu1nqGFvurycwjecTaCTZkQb0VVMLmxTJ+DXUDBiup82oTT6YRgkQ7JVM/R
ro1cc6GLvnmM1yLeNAu5hOM15DW0SfK12nIwJJLgEcpsOFEMmkBufGxWnVbNuqGKXpVt1QkUy7fC
WSjNyFkyletBep0PTbmzjvbgy+ldyYMuq2sIZovBnAY3NAsWtptYkEBfuYEGbx98NkFyrldo4wYo
PFdNwo9cDtPttIbPMYJDrhN/jcEc8kn/ZRzsfqmLQCxNOUDXCwz/BNzJtB+gJeL9VZLU6HmIgnjn
1pEf4h4qynVIbfS8QJ9dJCH24BSBw1JOcbtnyXLmRmpzzMo400XpwRKs7FXwf9k5syW5caxJPxHa
CBDgcjMXZKwZGblpSUk3MKVS4gKSAEGCAPn041E9VV3Vf3fZzP2YyWQm5RIRJAGc4/75EfJlc2g+
nKg/5ayKSwiRpqylibCqpurU9jR+7ulB5nGN6vrR1yOeLeJ90Tfx97zeGqio1YqOM/DHEVtSkc2r
P2nG4aJXUSNf0RfmeITy7dLSaj5mPid3/eio2CdrpQ4plPcd7+3JpOG1Crgbo+dhz+2r99mJ1OJ7
HouDAokE9ZB9rqINHRg7TJ0vFNsek2U8wyA+VNl4sFN9Niy6n/PoIa2XomtJUmgWwl27RYVxeX0f
lI123UaiY44n6SlN1gvV1ZIV3VBV50GJ7hCZdDXF0nbdK3OGt3sGkeQ4TZzVu4i1qUOXFDOCXaX6
2ChnWJFONbRLVeN1d+3aHn3S7ScTz3ckFskeJk58cRyfaYLpAIl2VlKWMmvEQUqjj1M0vIiYDS+a
wh/NV5k+moqNx3ho571KGvYpncxV+T7eo9PU5ZZ6W1CD1mYxUdj1GkrFVkfzhxGiyx6CPn3yXVRX
ZViT+RRvHaxqF/oNyARr1udxGWGRcxrRg2FojSNQYEUf0w9Kmh8uc1Q9DBJUWNlVOv7q+3T8tdw0
3opRXxoPoalTo/21NZEq8mpzP7EGF5wlsXvctE33sbIQV/oWXrAh47XHzwFkWBd0VRvBr4AZw5cC
/kTYw8l8X8w6FV3dsSebpJ+XHAoZN/LUgtw41G6Iv8Jxhy+tjXt0bCN7HlHsHoOnu8hE3UFsTf6l
UjXq3G7237KM/ayHkc+nIfHifpx8/N1W8Lwr4A4/UcT6vlhHVPYRBXDiySmXcz8U+TZCaEtqh9Jj
G04+4sN9QqA5aXnCvZixNwZxN4z257xQ8yjyGo0j3EgcuSEtDd0g9Vdk4SjtfHSuCUqzaPLugXar
+LIM+ahLOk35r6gJsS54RJYj6+wBqocX+6bV665GQ3M0NYHsK+txSosKdhba4G7tflqeqg9uluZl
GcIE/2TTu8Zv32Y59Ieo37qfeasbu5ugE8GJXUyMA7kZ2ufJVWlBNlRvFP4RbnKO5m7JFGqDnpX5
6NlXOjj2OEaSfZ3R15yNEv2V+W08MivYQ4/+AUWOQVGlccCwXdxSWs5q5AX0bwn7s5NjgnVN9X3b
5lAHfZ0dzRiaPc8Gi/tm4adIZZLjEF1VthIYiYFn70Ys/R6GdmR3CeCWx0gP+VtnCT22G0n3i7Hi
KlMRHSKUCHcQqFFH4Tx9nBYSXtMlrCWzLHma6Dodkm4ZoFUakVysjfOHTMXpbjEzQJgYXUWcEwgS
YfQjOopkeet8JeyxIQRti+yi0sZ2iO7slOH8ZBV9oXPVF6jPUr2XOdxcNGDrTjdEQ5hTM3y+eJ6u
IEK4hSa8Vk8O+u8efebypJKAzzdnBKY0Tf0hB6t1FRRmcBWrBupUg1YOOvtRxZWoSmKi10zKzR7G
vgkn3nfZt0XN1VJGqt/GHU4x8sIUqJ80Je+R7ANUhlW+95azoh/gOYmY0n0DlmqAQiHzh7yCaGK7
3O3mNs1wWxpxppN4CnLscWoOtNlLoyooGwlFp6hT+so7GT9B38ktsCLT0YdEKUeKVsoeLYKhpQJD
sickaynWLNP3kDYgf7di2aVc7DKmyS5e2+w5NdV6DNK3l8i2y157EENVmqSnDDTbi+xC82zQYows
7R9a1JJgPrz81Ri7+kKOVXY1unkKuVmPtRpKOtjo4NIYPq7cIBIbxspmMdUXr1J+13rx6vUwPvJ5
CE+MzRu2axbv8bEYrrWUJ2hI82VUkn65bYUHkaONYmZYP/lowU3AM/FSKSaOqzX42dDgKeI2OnOu
14+JSyC6hJ6iKgRD00CeeI4sc88QqgyB8742vsiiJU92tW9tWrSEC7Pr5v5TDSNBZp4Xfdf7i1Tr
fJf5acSKqMguZDT7yZsWJo3I5oM2MH2xhuCpjGh4CopK/7319XqFHvemHQzzKTPHfFtgJM8KakwX
tuEh1Tk6qHZChT+rnp9rq6JTEhgeYR8f1xzgzJRn5zTVEPyzdCx1NN6NaLWfzcDdFZ4lP9AxrNd4
ndY9mTussdYOuxzJjpcgh+TKMu8e10WEU69H9TnTLQQnkzPuQCkE9xDDJBkL2UQS9c6insIcmkN9
E2NnVr+svY0fV9xbV6A4ifekYumpq8Pnps26Z5Hk7n7hqXzVZI0guKkvFDpD2ZOJ7rYQ9Mnq/pAv
3B/oYs1Oomr8lAv3BeHObG/8TRvVa+c+Zz6u00KPVRKKMZmhJm3pbE52DKIUQbFr23IY/5WODih/
YCN1KwwXDp9ygz/6mAoKKquHCgQj+RKUjx+mMbGlVds3CD3QZ7QPb1LGUcm7APTCJw4KOqP7YOy2
FDOM9O62GtneIPSPRjySMIt7DSpjSJt96rthh4JhxqGBQmRQkzmsbjn3EPO6YqZoYjb5jVWKcmzY
ycCx4wS5q3SuvtMBt04ycAVxn4uoUM0NvxiDN6C8gJzMYy9/DhXN7leofiPQmt0WE4A8bbeLcp2W
UeSjOzyg6pQzn771KgeZCU/yEQxHjBey6bHb6gQmD2XkIWI1PrdWJzk7CxGmCsk58gs8oBBX6J7X
WT7iaUNr3kxjB9RJNi8zuEaUmNmi961hzWlG/VHgZbPXrrPTaQRYtxZZs+C2VBlNl900sTopoAqG
R6bcDNUIENtDGnX0yfohnFsmW/Cezm0lT6f21aBHAPI1NmxnaBV++X5sHnm3JaVOFkjTqg4ThIs8
3AF+haFT4/c1qI+3hd5nmRmfFF/l2xRSXDqdOLRHHRnf11lvv1TX6bt8i1a1TysCoyBebgZsqL4B
wBCPBDv5gUGDumPL0miwMaJ+Jusw7LeKzhfvoJL7eqanLSzT17naql2VC1TTcWdecjc2V8hYet97
hiq6Dl879A9YiZpAMJzBeHx0Mmy/OtX211zK5aC7Le8LxkiDhi+NShcB/Nt0sPt1hWqRMwE0tqvX
bWe3ERBr7zP7GKr8FFrVlwZH0jnJBnrHUpzwyofhOk5m2DXtuj4GDZrHNumLhD15CGncfq0zNSYA
Xrf54ojTOxKSvSX19m2UwXyc5hx0VqvhuKZh/hxNeKiK0EQWGt2cXpIMplLrn+OkgmI4gUWIVvvQ
jW18nAfmHkMkYU83Ks0/2cSZk046f1x6Ou6JdtNzTG4HQ1g6nEJpj5103jagbNkAemlbs4dtAHOF
NUPu65jyN1vhYtYxq3B+ViNc9gFKXgZnqJDV5p+3tp1w75JoA9+TtEMZUmwRSrT0FZvJm4OpeIYr
nBcc6sLee7Iehia0V7m2WCOyarEWvNj89yRf8+esunYSzkd9ycWT7Ov+rrL59D4GjtNJ3o9qO0LO
LtJkRglg5XZI6e0038hlrCBVcjfAb7mIBdChnQsM9ABR2184EgK72eYC7aTcAhZ9FlcWNhDUBhQo
4gcsCf4VJ4c8AlXsGnglqfiRj0R+dv1QnzrIGTDP4dCHorMRQWHfJrvUUM53XTfoIuKjLVlWH3tq
T5VqPkdQAF2ZbbR6yuK7LCUXJweIe9bDO9Z2O3dpB5mmghDTwPNkq/nqRFUQtd3LzH0mGl+Ja7wa
g5Av1p9/Tln8BS3/oc1qgWL9n6kkf/zzf33UPf78Nk/jX/95G2ryr39df5+G8rffdfypb3nm6d+/
6Tap44/f9a/JHTcg/4/YwL/x/S+/zU/5L/D/337x/zYZADb/j9kp/yMacN/8/FHPP4dp/tn8EWP7
Z6IAP/fPhAAiaTFDPgBFb5LSOEuQevo9IsDTFCgd5wy0MVB9wPm/RwTSf7A0FjziOdZmQlNw/b9H
BNJ/REIgxIaaKEoigVkhv3/+v9xHhCH+Q0RA4H39JSBAwWkgF8oxXYQlnAtEtv4cEHCRR3bBjlCp
WG8BJK7TZZv5IzxztfM4WQ4VeJ6HWgAzmvkY9nHY0l08rGoXRS75mKp4hlCNAmXTEInVtpRsrt4I
b75kfYVHXPQgRhIBTFH5HTpV2CvqftnqgjTKvqoE6IOF8H1WJoUP15p1xoJp/d4gXcGKsZHjVFS9
/lWLm9qgl2mHY1uWDQHzQ3o9oDxn6dm0HcreFC7OUGXDIcs6jlrm5tcu/bRro/qJEL2g+PMtbAG/
FHHcNtj7hvqQI+FwlFCoX/jo+O7/r5v/PmToXwGZ7G8TNb8PHvjr9/++XATPczz2SIPfUjPxH4ka
Iv6BUEzGcgRkANonSDT/sV5u6X5kmxG4EVTQ+LcczO/rhf4jRuIzQToHoRoOT/X/Zb0kf1kuWGyc
Z2kUJ1grt6WX4d39ebmoUUgrzRAVST0GdQq03T5zJfK7wfbTPVqwKCr/tKP8hxX6P14RSWFGY+A5
CMfj0mD7+PMrRj0x86QniGID8La4Fin8P5DnN2zZWnMQrNme//4lb/mnP20K+FwCgygoR0g5v/1J
/21T0KOAYR2pW+UMMBYW0NrjqIdnGRcb29IyVCbdJ2ki233XdNUXxzXhxVrxX3C4ujdvGOSuKo7D
KxxEnx3+/u3dPvG/Mk23d5dDZUK2WnAeI7mO8PSfr0isgU3PFcBUpVeI8mAXkhUpnyl5hMWBcmzr
fAaPT6/un6v5n7mv/3Ar6O1z/+WVMbYDzxDl7BbtSpPbdftTmqpxSdrWlugCXRbBwKooi49VF29g
ZHXtImjtkZuKJmH20VXG0ssNCxvLjk+EliiL4Davo2u6F/RPM/lnEvK/v7u/buW4LkiSQR3mCcci
weq4ZcH+9O544ID3Eg2BQGqULCSmyZOFpw4HR7VNYaFWpCdiCUAOkdg1ObK01r90BkmxVGjkvjnA
lc+9GxS51ojykN2aENARf3/3qLjNFfjTZUSuDScikvEQEWgmYhxif32jfdYkeRC4GK2Q4txU0u7x
adqLQjbmlEb2XXfttqc8t5/ryvO3cWhRfPEunR9RdHb3awsHMpnhmRV0WKZnggq5bBHkAbOc4Sw7
jwB0vsQNGeudaWq67qZF0O/O5isoGL90CKitqj6OVQ48L2Rk3p48sKHwzPOGvm0S6MTJMOlkB/HZ
DuppaxlsLJLrOH5u835j+9jOcTMUvc5aVrCm1hDR5sqG5dCBPGifgAE14VilA/x3sCd82s3Y3CpR
LHOSzh9SKxATMzJkb6Ddom5nm5FMZ9eR+bCsoh+O82JaVcqZpLBzaWp8KVo8cwTelT1bZyaGXn+Q
63nDcCVZRHom0GOtQNYvSRdi98Psw/cqrcEVbkOOxZDUlDf3a4PauYg3hTYqifAbN7PCKF2ihRu4
4T17ttMKqGuGoli26dRc+ZZyex2Q5I0KBvIXTWDoGHQwlVSQhbVSqogsx6VEmyZH2IQBIQ29McDD
/QIF9riSKHpr+8xd20W+zS2r2rISvSs7cDLoCn013hlZUX6Yt6HuPi7TPF0yaMCk8BBQ1kcXxaKF
hTx2n2nKp2yXV3n23q2Q1Ath47rsqQuh7PMtfUNrM3VFCl+/K2AwhKeEz9iqN3hwF7LMoS86Ut+E
3mzCrmZ0Fv3IbK3Uoc1zec2qjB+S1UCXRpwk5kjRDWB1db6VG1CIZR/WyiHjQCo8hsxFpZ8BTxay
dfUzmoTsvdFoWWDiJQgYTkNSwMqhz6hlZnsnW4WYIW1FHj46vmgYo7Gu80NfZ9Dc8mF8ElUYLMy/
eXgl2FyWkwRP9sEIYLJnQZYM3EVf+edM8WaF/AUZoqA2bwQYvkWfR2HMkaiZ3sVd9r3vSY8ehGj1
HRUdYT9MIu1hilT7vrZCjMCZFXYrG6+B7oUbgEf1g7usW3Lx6HHeaeeiYnTzdIxhI/8QmrVXSITR
x3SGdl3GORvwHrYwn2ZvQdlJ0Z8rQJKvqBXjXTxLKPsN7XfwlyACT7M+iHnB51/hcuLGZ4gwTfUI
zguV2SFXNcJwg+B4fLmZ6SH0M9yOKWuxlfuJItWW2aaYG8leUbBJ2KkKnhWST609WSGcgykeZwca
pT+TuWo/Qi7Lf41kFNBd8PN5Od3oTG2QvC3iLG3AhAMhWlWW7vgQmz14X/Oh5WSFJjQP7avSoOkb
iwDW3kP7xE6D283g5aoq2kdQDgAzTNjCNr9ud+kKrItvrXhrwjo82gDUNhlH0FluQBy1mTEVUicJ
KUwk9MUIho1Fj0kMHHFW7XxAFyzsoXMcYtNIyU+d5fY6pmHbO2rgjQ4aEIPnaw2TTjv1S09w7zYZ
K6BZNVlu+gGBnmerLD+GVIvd1NjtJUIKt6Rtxi+qAroV2onU13UmLgcdSlRJlw4uo5tDUk4MUUvj
mwmeZ4TDK0J4VuUEUqaZZ//lJqoDpEiq+MomxIYnN6JNhSx9bJWCnUQkvM1FzOxZVdu8w5VB6hXC
fMmdFp8R+tNN2axN3oAvJ9sht2yhRcOYPrixzeAZVakqnefN3erG9RiNnZjvddXxczxE67GtNTPF
QJYJCaHBfcDh371lSRNfW2qXQ98HKZ9nunmw1nlml2Lc2PjSR3FuT3BR3PMaA3gq4Wkm6PTzTF2W
eQC0g0DPExlCC2fbI5yYRR22s3oCDuam7VtcTRyImObJYcvT2wFUaZ49K6d78tzjSTfnBrpmfsKZ
TOR5wVJA/G4K9QFuKpJKVvGHKWXIY3hgDAuL/K5NalIy1bodmcR0FzrxtGT+DCPvo5YZu1fLuh4Q
vjzCbUB0h/7oOxBcUf5zouaFauBoir2tVfVoN3/gW/PUkJmfgU1DUY8t4KBuysAQO6QnRU0/dCa5
QrJsDlOD3ocFcWnzWuMXg1/m0tM9xUL+dFPjDiMTyeGG/p4WELAQlYE/4ZxLd6Rq2p8S4NGek2oE
+u5SeJt+flvQDV4W/HbERPFwwxPEJeRZPH7WrZXRbo7ICepXmA6RzaCdingemjt7i5KXsDrMxbUU
+rSNOgMVkwFv4Mp9b8Ei0jBEzTXplfM7SurokDbedlOBaymr70QEB6FEZuSDaarqgK25rs5Nm8Qo
tOK+Eycpqyi7+kyJbA8RcPqoI+ynrDUUF1chVYQYsXwZxnjbcZgOQJdqRI6Qo5fVXT9MyOiGWdzD
bYVYNDdhOqLQ8GVug6jLuPHhAbgRDLksd8j+xasJ+2aJNlMmcdQuuxw+7bSHkLScaGbFw5iATASX
wWGdaN0nAJNDukJ1hYj2grCxweolMISQs+3F1xFwaL5nfV2X2xhttGi7CgxPiirqE5breN8C8fXl
QDLAsXZBLLJde/O0Ye85tDHkzv0yVd17Vs3x7Rql+9VSZE1iswoADrppP6ao7PNi9v3EyzXuEwZj
n/DnlDQS0Zxc/YJuSz6NzjQg87pmOE91VYHP4sqWKk2nMocB8ykkcfalBrnj7kadm6Fs54brMzgi
iUMDbPSxjvR44sMy7MJS5VCtRvuo+5s4hoOke8xIHr461psX3gp7t/ZR9rzgy1cEVF8XBJzuUsXZ
Vcdd9ZmtcH9dzWb6TaAJvORJkp+QE6W/2ilOP1XOTnurpfuBKyu+zlRGF9w4PDH4eBLksGVkLptO
2Ndk1PCPk1uQDyk2oJWDfQtMh/2GTq5UMbRPBPXtWijThx2WPQqAjpPYn1zV0W9G3cYWWJXf0VHf
9IoF7xMexDAcgK/MWPJ6KDcNGW6NAS8k/bQc3QhI2xu97KU3zWsLERB8eJIBZ4Q4WqYm4E66PF4P
nAiH0ooqf78k8aWp2uWulwCI5JbgrwiWwBq5tswMlpuT7izjtjryDGHkPbYt/6AB3nsEYV9cJ/yG
GQ3xcvYhVPuRmOzJi5l+VDWgsX6m48OamvVpNT3A8g2Bq4OCMbeXFFnyLQpnsi7qGxrTupxyD2YF
B8YxizIi90gfYrBCPEAsNa0HCwmvDYeZGN+RjJL3AFco7FwyfYrRqZ/alY93fQ4/lXldPY0RUnPt
9Jhucrg3q4vYDuX/XZWS84DxC18Sqf13IZ3+5FDnHLsueY7AFKJ+Qyaq1tORk2gssnTp7q0TU2ki
ULY1TRisMQoNigDUFRtrcZZ1HhJ9Lw6dzcEM3XJDauzNx9ijQ9cZDMp1WM1Ngq0RIFH06Fdzn3aG
7vNqdg+5SofSJ319YWmHoPGYZciyhekxVkqeYSrV2Gb9elknM9+ZxZOPqLbozoqBXBZfQ9/Kcbtx
30fb7sa6Tncr3N/Pa4XoYxab7eKHwe8GJ95qU/coQdy49zn8rl41y1HJ+OfIrcawB7X1+0ZyeRlv
CdO6nnIMx1jZI+lX8JX1NFz7IYKXxqsm3Yc6RiG9gtbdnPIHBKjmy2rSBGbZivxkinyYIW69IEA6
faw39Sv32fTe+1ztqiXkuqhZlSGaweAZOS+Ppmq7YxfNBMV+PSAZOuh7SOzvq9TygLJ7uIAuRfyR
zfAQ4zH+pmKwBRX8Yuw70/SQBkEK3ekJz1TSIAPaWiRRUXTIDX36krS4xY06ToA3nl02s48pr9tT
GJfh0PkRLL0ZxvyKXMRWDA4DL6YWUdYoti1ClKv5kaMo/JlaAJFuoThnpGTnfpLkyrNEHdeJZ59y
LtE5zcChLwRx+D1ghM/ZVmHPFaIvZDc05ZIz+0r1vCOzbO9mDXes8HGCxoouOPW7Edxxkfvqntyi
TCiIo30zBsjuJqEHP1cfcE9CUcdNvJO1nA4u958zCedgXTHiIGA6wsTpto8Jzmeqh/XQIQ5Tr80t
hz73phxBze2WBCxJxCi2FwQdQIg22I6AQBYUZ8vHpmniE0EVdc5QWqCdG+IfXRL1h95h/MdsxIqz
IK9fAR48YXjydiAs+wntmN3hbsMOx9FyzpvmmBu37u04P6xd8BfsBWjcPOk/oFTbTorPXVkzhrM0
NPfMCWQPhp4jPCPz1O3zsVuPC4FRGuU43iss7xOEL3lAXfy1T319xITB+LVv0/w6riCDhYZzKADc
HlLvsI+o/A0G9we2AE4wwN9LDEpxAFw6fUjYeiJYQMXgeQzUK2vfh67zr76HkluEKoRz5pFEXZFo
7SD1IpuSqvSDXI05wN+CpYnE7S2U9VtOafvSiHo7TABB0YcJt8KGqnoMiDBduUGgd+csJPCHeudm
XSjkQT7U41aD74HNWfAR3QFm06D4iLrhTc76tQshex/Xub3gB/vHdHI1phKMTlx5ZVpksa3lXyqn
kWlZ9IL8rFi/K0Ltk6fmN7tzHU/Q9L9zEyVzmWQWaeck4d87HpmnpI3auxFTHa6WDfETx5yBMtLo
LDxtomf0kuJOZmo4msGZO9hrBikVUtPzYDt3R4bMX+fGhmddd/ZhbHL8s/e6cI7EH+Y+wHlauf9m
+ULfej/3u4jALT6KATwGJjmo9ZQjpBcXE/Sus0jSCX+hCZji0e9HlHWfTLpF78jEb/vcZet7jCf8
6JGTPthUI9sz1bS79PIWHyLOHEOH/mefSzViV+CcYt5GkuYQ+0NoxsJOffwpZbF3e6kFis5tzl/1
1tGmTPtI/FzI5ObSyXF8nkzXfo43vBLI3sU9y5Ssd4j5QwZVyv6QY8hPitL4i9Ze31WDeCcNsF2+
5lNJkjj9iIr9Q7eI5n5s0cwWSbw9+yyOXusEpWxtgjthPFP9pngGvMxghkTNEpRZdj7qLpruFgwF
uYdbjhppVuZjhjEWzxiFMOxbPDQnEJwRAiEgcoJpl3JwMzsCKQL144fnsJoazLZ7dprRH92ENHrc
a0wPWfxXGuVdjAMrgpOuAzFvecQXpBM2WCVa6WreoUESdQHeTJ56R8yXYMW481qRS5W0CnBxTQ2S
+dW1p1O6SzoyIADZtsldPAQwnKHvIeOgiuXgWTo873NwFUbY8Ow0r3aVL6ZblTotcY4k+mYD2DW2
Jj9Tn2z7kfr2air9oY9l0DC+AkfKYGGIpwOmTZFc0VA0HhfVCbn3YkRoN9iI3lFnYdIge8My4BrB
8z3A6VB/HqE9+YImJnrDwIVkPUiEUr7lKLxu3PyYH2EvETyF6cbgUFP+vCgLcSlD2AqSEecEBlAF
1DHBUI61Vc0ptmlVH6DfoTru1y7JLmJcpAdSptbslA8SkYBhg9Zyb1gFIU0TzJcp6ChYu7OUkl07
Z2iwqO+qI04+sNba5+4J2+mgvo+zR4x2AuyF0Ql4aMUXID0TfagRK0l+QX9TiHSl6zKDBAVxjc0T
gyG4k4e4R8kNSMwa+sgTYFnYWJapPbSoWt4XirkPDA1BLvIOwSsc1fKSYoDE57m33Wd0TyOCHFHP
v20WEZNjM2Rie0D4lCFJIUy9F8LzB4dVhs68BVOwG0ONyQgrGtZrhYzHdO6hJCJ3PsvpyTIph7uU
uXks9IDkP+FDfz90hiBGltW3clN3YTgOWY2sKVmq51rIFFyLg0KMR6sJt5i06X7lDorrjlKRiE+A
9efuCE4Re3pNWdftK2agG7KMziPIVu+BOYHH0A80CkOH+2kTiPCQJdUpHhP4BxaUhC6HbcN9nfoc
7sk2jeFp2RYs76RK+PJSN2xmyBFP+PYUZedQKqh4H6XB4wmiKFq3wvjJ273aZjqXW4XxPWUqLRQ8
jCFBMTFLKNXGy5EfNKi9tmwZCdekndKtrGjqXmF3+NOi6k68JMC5ESYTZCxjgew8zg0sqw9iiDEu
oK/qa1XBfihjwLc1CEIYT+WEByKC6xiNKUbzKK/K1HEQYTRTIGg630JDX/IeRAQmMGxuh3xyg6gh
KrBdrhufPm9xw9MBo1QwyyFGpBN6hon9E3hCgiszjHPRJxsAuqRF0BrbCsT+AmdL+NjWyFPsmi3B
gINkWXGALLwB6rMNsGd3kgEQrIM27zW3tC8dGu6v3sr6aYrj4X1OgVwlzOdQwM30yKcIY9KYTsHc
CABBCCb1wWPAiBT8JBJJJ6QAkpCdtbWQc2vLQQ8tXkz3IIj+N3lnshs5sm3ZHyo+mBlpbKZOurtc
fYSinxCSIsS+7/n1b1F5UTekiJKQ45okkEgk6O6imR07Z++18cVSVqHaMxftD2OZf8k7I8dRRbu6
wb9XeyaHaaU/a7GI3G+92eFcHmLnfsXgfjDokXNCz6WL1a52xuJr0pchxXzROcnT6OFoDGTsDNlZ
N1mU+3SeUcnSfem8y4iz9oiIHkF/4obLfOBTm/fj6Ol+ZxohqrZq0cl+mB3ePDNT03k7r8k3ha75
k4vu81q2WXSkx8DrIpjQu0FP7Rid9b1es4t1yQQ62TqCuVOZEZycxCpYxumKXPyIsZaiyjCkutWN
U5iQhkq+dQ/4Lz8ZKimBM42Nw6GNNj8MHPrwix/LwruYS9RTN2hn2dT6rMv9fOk1ruXeLM6FTYW4
557Gi42z0EJOqwfxI9FbyZmIYrqz+rg0/bhC+7UTXNpZb0NhnJZuZJufcodyYgn5KaskxqPA9dve
d7HdUaqGc1ucrW2RXXdu76kbbN1C0YyQlFX1Yhc5eAiLr9CyIkffrg2ugOr5XRduFP+as1TZe4sr
3rXiS5pBPTLfdDvk9v48tNWPTk9mh9h/06KGUCzuaOO69wlm9R+LauL5mNZm/kVRcNYs1Mz8AjWi
pNFYzoKeulMgSuzn8cZl6cE/K3EPyCXrpqDzaKycRDKVXKqfXy2nUJm9j6scS1sahSl6KzMS18CH
9EM40m8u+obFOUQ9fzpAZiI+OpNG4JeMlNw80UOtZFphSYN7MetD5lZUrvBfikuml0sdeJZl4R1s
+GpDLsRx6ltUzHDdUP87ZmQGCcrRmLddhv1JKNVNx1JW5nwUes05LdqYucpYjlaOcBbvuF+M9VTh
qmNb3LFp5c5+KFRzU3oe+x0H8ACPrpzDA5cb/HJDOk2XnbW63BGd3lm/2VZRPS6Oo7uAI1wtF5q7
0fyhi8uI0hRtGuRFJFcTLLGq+Tz1Ds7EpqgYbyxG6o4fn+dXSyGL4iTWBI1cyfjroeom73qEoLgc
ulm5JTd3FTGv9eroLktHpc5GQ9p7m8WG7DwevC+o8BBDFpmLlzehZ3JyUfthY/aiX52HI9asIuq5
KrG8UzzSKsI95fZftEYrFbRDa65AFwpNe7vhmNuh658uw0Z59aHuSu+oDZfefk9zvzwDjMipENuY
FgABlZehVGV4kbleYf8c8Gcst6nXN9F1ayO22mlQKT2kwrFhBdIkURdd5qQwQ8aeISJ3ZzM/aa8P
1wAAYt3xByrap7Yyop7BmZF9qU1AQhcTOtPwu1rtFQ6JmsP8ZHay7e8F1oj1iwq3ysCVE7A/nY0e
JjP6E82dFaYL3meZ7WvZe4NvV26MS38yE3xgHT2fEbV2zJUfUevJ41fiajnVQwYMy+GUeLDWOEE2
N09tMdzSjE+7D4gj1ecVV5Sz7xpohQdRdZFGPqkHfTNs8vcCf3HgjuIiK6X6iOE4O7S0Bb86ebY+
Rkh5r0CSSa6+Wl+g6lq/WrpCLF513UcnWquzesFupyObIU5vu2cZpdJNo/AcqFqKGj/R6lxSyPEk
VYshYB7r3Fmm3T9mhRPx+niJcxRx3Nwywc5/ybodn7o1mhNW1RIGaz42H5O0Tj30lYV7YddocXH7
TlPiGyC6/SkKl6+OmJOzDi1fr3ChBVm8Oj9my8MtLhAcGpS9gdPzKjhZ3ASpEelfRVK4KGtNMD3j
kvYn0JfiJrYggWGU1FxrkV/jJskrXLJJlfZnbAb6jCsVOljaJNVDHdc2G/gA4+CwCBPn6tDE9+Zq
pWdGPnP7x8x0YZvWfK7Rbfi2NLzzJUYPHM2Zcx17m/N66XvXR2ocAiGdtWUw/wjlscjj9S5ODJg/
UVcKaxfBfL1yV2uGrdUn96pHHY5pAzqNk6A6dzDLQ57EnLZZqTAow+CRjLvH9LK3lA15ixYKhKgs
KT00t1N7GL3Gy/aVU8Q3K73WaJfUKNEbHSEft2Q9AqfCLni36jx+YorNZidHbmtxIUTq006uTb8t
YgSfY9xPu8XKrD01bXk+9bXZBU2GtrfJB4gOvMoYwJPwtHggO1PXHXDayTwYmgGm3bpGJ1nlzMRk
+BU9WsnZo3HP+46sKr1fAd99XSb55CZWeo3p/jPSbFzvY5XtF7pZl4xNEbLWMWZWw2qTj1U/6cBp
3QFylMOUrw07fd7PyCNs0xg+xYvl3i/5VF1KxBW3NFJ58depKQ9C4/yaNYbb1IsShYgTxYvPR8MD
71UqRBmJFcoPR2M6OHZtV4FXiCZ+wLtonDNvgxfQ1iCR0qQ9xuvU9SgjjCGwXFCJu4mbsZ/N+k7M
bnGJhqTaMat24fsxQAQF1iPKzLnk31oDztRdrafqag1r78TlOP/CtKEI+gyTOhilmAk95jDTt8Dy
XaTlUP2Yk5Fzdlri6vNUu851sqbLd69u1N7D6IAMvZVfS2lMdHN7jlSsmjQrzEwk8WGYaGJhnM0v
tMFJvpTKjg6RwIg7GTWWfzWCE6r7PNjEQf7/iSe58KcOId2A7uh2g4W5hZ/dWXydtNRrUVidpwkN
qU6lkZ+7mEjf1nW8VOUg6gA5bnMXQIugtGmbm47pN/VJy34pyjpmz03Rue9c09QXaziMj5NWjNlE
4dykk6KqfPuxL+VRz4/VKEkQfQmCilD4vXxsOSSzRurOHLs0HPxw+WKFQU6/my21cLkYgG5133mm
BMP8SsGCXRlhJqlVpsDn7L2S2rSd7fVFztC5H62tk5lWghmUYPPaoR3q20M8T8OnOeyZ3UrqaWQQ
bnrGrJ/b3pjZa7+PF1s8LHnn4UkwEsHF1enm+qtWmC9OtkG3nHuhDYHk3o6LsXystZU+FVm+wAIc
XfQpGoAd/edU9o+OVzH+GfBoSE5mD5Sthnf6IaWlYfhNvprXo6wHWDkTc6yip6z9ULXoQo9KDHV/
Fg8FtK0+nZZln02h0wSy14zmUi5FzYO3WJt2BOgKuyiLjjYZ/P9PXjIwOG3S3jiJcMkMJkq4bHzH
HteTNkssKWaas7S4JzxM88RZF8/uZi+GO2UaFJcwTC3I0GlkYPGk9xd29N9sAedzRV/wdenK5WTn
gpvaDNuafbNt6nOZ2Q3TEm7VX5EpNmVQ68r4VZRuQpUxz7iAmVMl3+28xCOUpKMLzhqg7WPuIob3
jXYGBZKNcyf26TijBGji1Q76mv4zd8cKsoZBT8zwRWoOzSkvegA9rZfRLvactr3AxMIB464Tho3Z
bRG5RJCDsqCuvZZbmAFUEestIrnKNs1in9r9MNJiiHOaATLz2LiRymjApkN7bslceAf8POup9hYx
H5+XxX/CDP+jVfuHBf67ZPp3BfX/l4JtGzHg/1uv/X9Txv6rPN3+h/+g3NGXak2TetvFNPI+drh/
hNru/wh0pyaXAYbADopsBG3/EWpr538cpJmIXZSjkK0qdoLuH5a7Jm2EXhNiVtvlH9KS/0Z4+lLc
RwKba/JknqRYBRbCuZf7XIUob06TdcJpsHmBGi8Jwr5u9gvl+dlvv8lfZI6Q6X+T5z0/ijw4ZISO
oINquq82tyxxQnwRHbQ4FiriQVMdkqXLLmfKsEswtPWREjb/nNYtltFkjE9vP978y1d1Eb9znGgX
95r1SmU50HcDoo0lPoF0Ht9KFbt7NbuJy4QbuNLOsFIujmY0DVdsf+2vSNp0ZeI4kneOOTqPUeqE
twr1oBPgHhNopjJNob/K1mnwtDKnO6gVXMnRken0hL/USang4wbagsvP2hp5AQCaFhzU3rYpn+aQ
HvWuwEEud47Ty7uo94rIb60mfIjoCH4dR60+i84oQQwsRr+fyjz+/PaPgq/3L38Vx9IUpVjcTNPe
frXfztelFoyCKYaBEXoCNpWw1H05amYVC6Q+SEipbX0VuZL3eUcMV4DzALtjjeKJvtFqNj9Xro8K
rUOo4d3kwASQeNaPnaTXtPPGugghnKdUPnkU6fSYF4P5KGelJYyIrP8U9gp5TYy5/kEPcZMfUKO1
8xn8terbPLjg/xM7XD7qpmgRdbgxaGqguWyUCHL6R9hc8yeual0BfR8K6LVcBghhM3jN886qY30T
h0OaHagSiu4kIKICOU4pvncFnWNY5Tb6OQ4nD8Jm21pxG8Q0iR3K5pJrWy7oKZT2IsEgD8ior1a3
cmBUdyZMWdm42VnlxBN8yrGV64FpieMEMuRqA4xn6O9sbUXRLa79Wflh48b3Tuso+0xVCvDS5MwF
TZLW2XQhXbk2+6wP6d7VCHiYbnDJbuD1cXEMUp1waVmtFRdCg/mT6sAsvYEJwjiLJujXKTMvR4Nh
2kUXwqTwQ7rFHxPbS8TeoX6UgRp4pylM89Y5S+TsqUe+sK0vlhClvO9YTpR8yBB1TFdhZDB5WxO3
Tg4cczI/5LwVhZ9RFOToAkywUeGYdWoPZ84rb1J06hgwwSP3AQbw3AxyVg4U3xJLugnJnKua3tSK
Ohy78GFYrTg5WChWI58/Ej2q1EDHQj3uWXHgZKgVdqIsoJF7WdrWe2tg2m5kIX5SAaZwfKfe+tuG
hIsVw6FpEy2kXwm+YYQt2SgYDUWV4x03GWvQ2RuBXCoABqgy0W8wmTzAEeN4zofw6e3F97LGfN4Q
PZT/CJW39CJnOxh+X3q9RAQFCnT0a6js+76trAsF4v8c+Ys8VtJLL99+nvzLDuhp6TrKRXBuo5F+
+UC7iWWFV2zwp5JZXm/R9G0Rhl4kbeXe4yhtz0K1WkGP2DeAiiBOeVObDxUUl+UwLxJYDg75w4qN
9wLvHiyBdz7fdgL8Vwe//SCWUHiGqLzxLVnmKwG3KoQ3N00OtMQIcSF5i6aHnFr7STAs4Q6dSJrk
0DTLEQ82gy5FXdpb6wHlXH/sBkO8c2JtJ8LLz8N5zQQVzwhnN/3Ml79XaXATlyZiXIanAHvHdKJk
Y2ZU+O988T83YU2NYHEmeY7lav1qE5ZgFibhgoyPq2m81Tma633DzfNXYXXOL2Ou6BzNqbaRd7VQ
PHfrAsFuZ9m0MHdymECXIy6avjV6NeUBu3ojAgcH7BH1fVgEKAvRtLz9kf98d7Wk2iQTDauEoA55
+dO42tHOuEHu43GtH6SJhiacoQ0lDhTSZDWs49vPk9vf/r9/C0cIrCP0LXBncCVkybxarIaTVUNk
AKwHJ2l9aUKsPruktSc0e9FqBnYDbxbXYx7dIDbLvkxoh7mGN51xePuDvHwnKF0oXmilSJdaRtjP
1dzvizZedS1rmTa+5RrThxz72w5n9fLp7ae8ssr88xjpeVozNwBh++x1+O1YNm3JwUjjyjeq2fu4
NEUO/7kp7I8JCJDHASTKoe/a9TNqFAO1UBqZ/izKVIDOgthwiO0GRSL/Hn+kXZR/fPvTvdw4tw/H
XYzK0VLKxTG4pfj+/hvUeBM6CyyJ3wLHRx7uGvs5J9+gzEZUc1mKMmSUkIKz+EIsY3f3758uEYWR
Nsa9zbFe1ZFJq7rIGmwuhczsQA7nDJOqLIG2C3ioCwAZkgczKpzHkt7jvnXW6cfbn+Dlcv3n+yul
BK8++zb335ffHydXTI3HOzCWabn6fR2CVOtTZo8VcQaI9vPkTDFR2b/9WPlyf9yeq4VlU/trNkn8
Sq8ODLOpsADVU+1bqbm1Y0mJ/JxHDZXRaEbZFaWasze6St7owk6B08/xRFaSTrI8qHS+1ge0O5Bq
3v5UL3eC5w+F42a7vjBrtpT3atPmHRFgsYwB4TiQRceK+tMg5uGLlVvrxRi37te3n7dtur9vBPwI
LuXhc7L39g6+2nkwiuKyzjjEZGl6ARhAvc9klhMk5PZ3gCjdvaxiRAGVZ7/z+/+59H9/Ms2ol392
ephlDkxm8BvcWkGkw2wfOoQ/vf39Xp3Szz8opkJynLkyMpJ53gl/W/qTp+1cN+3o50j4zqI8Ca/M
1sx8EFnlpyHf2FOD8TB00jlYRQcGOXGiz14fiStrkd55V1TZKW2t8l4zB39n7Vniz3efe4K22QDo
5Hi0LF/+CEM1qG7x7MbvasbMjel+SAw85rsSLDNYbH4Y1I4M/lY8LdZwrYdi72VFgMno6NK0zZhE
g4ICDKVJaOCWCMXLhKCCcyiEQCHz3n4sVNUnfhcDQAyQCkLviTMyFuxYexgDO6rnOqzzIy/+emtF
3tc0EtElPR4Z7jPDxcwwoH+4ZSKfw8ukbnvSsRd/s4wZjFzZMy3ZC113hDl0oi0P5Vwvj0YcNvG+
n3AMTwPTILIN+nEOQgY68E1tzZbmYo23mkncGLXEMFPEkMZ2WDoihiijCznE8uToBKIPkxtlTJCx
u1qqk6hqrztRMtfVDjAjyhU3q/XdVHlTiDehgaPTWtA9/HJZtqggOl0ldXthtscykX13jtyvPxRJ
RQed6tl9chsD2QWKseaLLREF7kgqY1FHXYYmTPcwqVQYOwUShEKvQZ0byTl8f4rpyCjXIB+H/tOs
zepbHibdL6bYzerPGMOgB3Vt+itmZBGeeDdh1pkdLfPd0s7TA1UbrbCVguiTsJgZHuzVI2GIhU+8
RSrCLDqkrgJOJyu53JRDLn8N7jw/uDKOr7kbj+YnL7aTr4njLNwAks66GgxZciuuVJyglEVvRS2q
zAL0y+AlRP8UWearWfQZjtCKJAsURJr0mHrlk3EyNO51XpvJt9hc5bUz0VjwBZlwW8hWnNXoNoa2
CWYVe0cUI8gxK7ppoHrLZfVDqYGwtjkZLExOSUuYuMv9BOmO5xatp9ikCeEWwgIW0piWHuhRvYwt
KD2cejuVdykQnAVTwdh7lm8i2vquqE1/cpVYmmCAx/VkZw65KxDgyiATs5xPC+QvFFpGaX5qjaz5
Xg2T+ICQy/tg5BM+PXCG6XlRETu0y0p+eF95+CfoH6zzdQ/yGvlZbS7Oie/lPGJ/zOkdFg7CLVVZ
5rnOXDs8cm/hBt9W5tDuVa2jkSSRkSuiYXeuOnbQxaIDuA6gqX0zVdAJizq+GfuM5B9kDiS99BmK
yNSNoRWDxzH5LoMrknPTzohOSMYMyRfSCgudTBhzP0XU3dzjp+hR6REIMfm0Bsi8metKQP2s5+YJ
m1x871YmcxI9r4PrL0nmIkYWQ1XDIaQfxc+JSGifdYRQnS+tbeV+k2XGaVwUnhbGUAuYFE78h00r
CMl9bez6nK9fz9fDoiN5BPVGCTaYeLuDtp5THCKhDCUOMpNLPHauPEXeXZMksKMEr7Gk9jauySGE
JHYkBgOaSmZ0kXmAcAH0Chuk+sbNHfKrm4TmdcYaxBEhgHefKXskUqTtU7vehyuMNPTVLi/2UNCy
daLMu674Q7mASiM4YyPLHCG4l/SXDWa5LojscjRpbVvk+rRg8L4hDIHz1GgmN1yqUvvLBE5yDGjv
0jPKyzD9BmEZ4LBjuINxQhTr/KiRgYQBXpoCl6LTfEAi0lX+AFnSPhqJ4fGHX+CytwiZ0Hdjp/5Y
2W2CMsNl5AoRz/S+K8N0n3o8id8KVLSgOfJh+13nbQGaxL0ty6r43Gvtlns5GzjSdILS6dA5rvFd
MvNFf0QSCmVOrM3bSCZrQbpdrPszZUp11UdW7e7tlZ9mj2TC8ad6bOgm1KP10dP5/Dys61bse00D
9D8bpjvEIx66RbTWy95aSCzZKaXpiEfrWFwmidSocd0ekU7qEahiima9BdGV3wkxYRWscxPbW9a3
mn5OHkcVMso+Qe8JGWPeu7o2zrAIjSiFZ1te1xWIvgPtoOhM4lUFxUTt/FNLK8r9OZvFecIb4QXE
VknrSi4WFyxGMozlyZQzjIPb25RcXU4CYUTm4AdjUuUvsZopOjBs6p0Rou9N56b87hbthBpszUje
SoBjlZx2CQrOxbWqQMQ2SXdmLMwEzQ1TTJl49nphe1oFg6mIvnBV3YfoHEx6hqJ9RnE1yxeEW6Pj
c78nBzKviK1cOl6WM6sboBfpsUUa4fZ0AIKuXvIcjMBq05iBYjbs5DStT+yh8tpLsWPsms6diDwb
420empp9uxuQEZ+GCXmVL9smBDcsgBENh6mrMlDSgNYBZTE/HKbLGEXQbY5m1yYZqLJHFPR5V/jA
/eAD1WVd/EAD5ADLCwXdqI0mxQhplK21HKHbF+aVbEoPj2nKgCmIULAZe1Ot44ztEA0wk9U6DA+Y
3sfet/CIsW9gSThn5UCDLTx7/JBVejjILLG/NGoxPqJVgC695kV2pWacJRgOYkGz1RyG4QiQeM8A
2Lichi21xkJFnPpd+xHbHscFnu4CT1R3hYCw+1XgHP4qm+m2BcK1o7o5r6GEJO+VeH9eoGzJYFOA
G9jgEd6rSjKvWJ4AXJnsqgzBQdmjEvMn4HOVr3WbPSY6HWxfpel6k8KeKnazs5UI4VDHxIJkyUS7
1mbH3GXDJqRfnXj40dY5ypS+QZsZgBlISr8TC/58Wjb58E7N/5ebCFfxZ+6Fy23YMl/dxptZ1kU+
2zPQSIEfyjXTY70UnhcMiFh+CgdZCwp5jB+EK57oLolt0Dh/SsyZtvGIpn5+7yd9PTvlckQ/ArKN
Nl3AN/zry8K0x3stS0gZvuexK5+Pot1WwFSZ97YLD8/3CKOCygdY6wtgKML06jZrXF9iifiCp3MA
tuTK8YNXEodFipugccpCtrf8HzqwN50p419aMTUNvLwf250XI3zirqfGZXvkQuFrGKQh9jZUqzCG
ik4sjmI9EK2RPzStF8pzDPPN5CfaMc4Gwd9rN0rDwCQ/LuHdgMUJvBh670+oUOL7ToSzGfTRQAAj
fdrv+RoBJsi8hjSMrAxJcBWTVcH0nRxko1Qh6DgwX3ribJ2AUV3YhDl9zpMZj0Qcmu33mFESMYLo
p/yiROhEk5rBIn5pcnHNvneavUWX3bgwqxQQvo4GjbzdRieC9j57Shi/A/NJqAV2E0WFDpiyImzp
QmFfCqZeP5BDrPcjuNsc0xzkO5SWnjDge6MnQGJmjIQo5WUaBhoSNRKuYcK5XaIr3xWiCvd5NDRf
B6+V5B9oB7FJ0dOc9cvOy39ExhCxl+gq34NSHeXRdbrsyaZYs87yYcTeT/nIVrSaNf4pnl37SZrV
GA9R29xg3k9A5TVTTpKNQSxlI+oa3k8WR2QYoB67olLVcFYrg3nzhJXV2719pfvzimzDQLK1Q44u
MBn9ql/QRtIdRBeO6NqJ9pE4K8nTMjkLSugDpC/Z7zzvZZ93e/fpStBGVUwVFeqJV3c0lNtCT3jM
8V+X2BoRAnytMGkcJLrb6J1n/bmVaSZqPIO2pXL+6NkOaJ6TPKyA5csOCbekuOnTNaIpAmuM5na5
VzAlgyxNxbVd9urwb39a7uGMVWk9MCy1NnbP760ouagcEiqRsW3sLdcrnOqjgSUusIdBHGwESu+0
hP9y/TVpd7B3O6aJ6//VLkP0pDtlHeVFOZOs6BI9gxJjmA8uBctnbyNMhfRBPrz9JeW2nb7qebCH
2nQDlfC0JV+dFwyIUMmPNrkmXlJf5qTafU07MZ4vnqYx3HJDmUJSPNBYhsxPcQB6hmv76M3a67c/
yV++vgVaTIEyULbHbvvy5zbKxKUfQYZpV6UGbfHe3nsTcUejBRDBiSV+Z1TPp7cfav7lHeN1Vs8d
JtelJfLyqXhgnRy9DYGyeTf+LHkbLCgDLcfNlNRlf+gJLiXVizFGeCyJnyD/1YuX+7hXIYkcVINl
sNYKl83cr9GhkZqQjhCZzRWsCZsoNmcTclmTO/WHrJaEs5odJbKq80/rUuNhjFMLBTyptiRomlee
HisZlL3Tw2lxWhKGdYc/i6mcO9e7pUC0u5ZwXQKwY/DZuwY9dRAxTeyOnlF1jOYETspp8+Lsq55o
oXdW5F/aVFgZhM1EEgE284SXvxbDAwf6H4jmoijUk5AxvWGzS9H5v/1n+UsjDuoVEgZ6wZiazFe7
DGJv0sfqkKiCXqLMpbDlSgEXbj9U1QfCQNmFqeiha6gWafnbz/7LjsqCQJjFXMC1befVG4HTErDA
HDNBVbFEwj9P+8hKXb/23OXcwEb/TsHzl+cRh6Es+t2WEtbrSZAY22q12oJIxMhbt7CsJmEcP4c3
PYs/8QsGNO9xl/78MzIUBAZlm5sQzVavDg0HxIVwwGRQ6REpEJOTBZ4xNJ3mnZ/yz8VFLwfBmcn5
76DWf/UcOSDqxZDR+87SJbes+fQwALtjK2+NbwPR7DtNTX6iWTnuzcJIb9/+S/7lrAIxhe2EtiZj
ydeVpBBhvIoRVcY49+5hGEzvVg6wSZCdVt/eftRf/oiaRjVTFQ6sTUz4cmEA5ok2BiDflIiKu3iI
CLmokFrtXY/rD1zV7su/f6DLpJUvx+gK1c7LB7IS8YdX+IpgRqQHtO4FUF27+NRgErhs7Cl953lq
O31enhM2SiPFjIqZEevv1ZLEBWx3tuCdwQXAjStrShMDENaAANKsc5QAa9ZjNg3Lp9rWBlynxrO+
GFm6ZDvtNOh87SyN64OX28N1TJcXnTFJ3K3vAsf4iCZPp1D2F5rtC3AGrIpRJ98bcvzlddwIfRbd
ZaoXiGMvf7NiiIG4m/SYILEt5+1AYmhRJLQEGi3wcOkoOp8nONJdmZqnXM2rfmc9/HnEsalBrMSD
wpSBacPLDwCX0htKK+Qt6cLYb11Sh2ex1E99mNl0EiLYRwKJxttvyl8WOzupEtpEX6PV6z279kD9
dBAF/FnxUq6Ms87NOF2v/v1TUGAxuWWtbwOGV1+tQmWkcp5iV876gTR2EpE9p754+ymvcHb/lJ+I
6GEpUrOg83q1ObOuHPorhM3TyfhBf7m9QGlOZ5xrxympe9xx0nBuaQrTRe8Jb0+TWF2TBbscMvxL
qB9RN4t3/qp/zI+piV2Jv9LjcofWSauX331cW4881nnw+8gIb1yrrM9cyL9fegkvwrfFZO/dOiyI
BUmT9DsvQbnTCiLMO7/N9phXK5ThDjM8zmY0Ns6rw7mEMRQnI4gyb2gsZ1czY/3cZYW6a5aIlIfK
ISOAIYAF2E9U8/zLxYC/3ObYbR6po0nSrTIXxNXbn+ovr7zLoFluY0USqF/LjruxcwvH7NCFGOE9
QWULxhXbJDQbUhR2q/I4IYR455f4s3rYBCgMkOjlOTRUXxXubm64+UyEs2+Va3qKwigP5BaLQ5+4
8Ul0IKY5HQkdHMfu8V9/W+KpOVdNyng+wasdJsJ418JkG7lrZ+I2ZuZ6Y6hlC2m0o7NFt/0D19Tq
/u2Hqj9/Y8SHjuSbuttB93rtVQkGUPplrD27al0fJovqrylskjroOGA3i3AP7TyGcgfJnOIQur7o
VnnZqLL/6swKQ3hVWzhYFxGr9kC70bUQdQ35jLS/nDBLoO25Rou2fBgy1/oV95r9y4RaA+lWz/qw
NhahqQslr32Mp4Qo6irqliucKN07B+2fZzqyB051gTqGtf66FWNAYasrlz6iMYz62FpZvqeyIqQ6
TKrT27/rH496vnoiYITfihT2D3Aq5j0wXu7qF6r/tDbGfAzbSft1HOt/+8JyjLO3bfNs5iju60WS
ANAo5ETLi+5+EkyyCU/Y70pfGLIO5k6GQWPW3UeCe7rD29/xTzEIL6sLgJNp8AZvfv7vv02E6RXg
JwZy7nso1+9KiTnHXOiNA8CqzlbIerfgyzBerwz4GKqQXZB21QdJJuFu6CPnlKVNd91V2/bx9if7
49iy+WT00VnDmyLZfnWgCK8wK7766qezHV6RqQ0IDWfm+dtPUc/32xe7JiU+OulNqOwwC4BN/eKW
rzOITk0F/Q5K5OIeEunhnsSlmKu9w9D2G37k6puY9SbV0nOLSJFkHwao+AmxKtH+W3YTw0sAnTFt
mh3WqvaHBw/koUorKIVxOZXuleLmXu6nTIg7Is7HG7KA++agsV9gw0+XZsUVnVa4QLggkN/TGHZ8
soD4kRsHYWELR2cohB5zJRhr7oqmxWA+uFdeSlIuLVo63juBq5ubkpUQD4XrnNtptnY0DpNs+N5J
iRZUQZUiYwL2SIsHd1l/4ZoiTRsMRywu2hgi7nnUZPTmp3boAN5wM+tOU2aP9s72iJNC9W9AMczZ
642gnsyhOxsYljofC3dpcdZFvBBPUDj0Z6+Zx5/arcg3iouCmDz2rxrxYdtiR2T/ISGAmyvDsxah
chkU49g/hHmofjBVghY0GlFBbTnM9OgJ72lue8iKDBEU1I6j4xjRL+1gLaMJ3SQMD+zGekwaS8G4
7RsC1aoQqC+dpYt1Vlu+cZvVYOgwmZQbgqG8Yhgk0/M1zUoA3Ciy0PWYUX/HEBBWgeCaR3t8yduY
z5HaZELbCwAMUXZcj5wEJGKAkxvUUmfV7V2po1Yc6wo1cqDHHm3r1JfrlxLe8ueqt9x0582bBAGH
3+ziwN46qUhPmzAYuqm+iax5enQVNuN96bXLj34NsYs1TV18NoaGYOWYABTDj+3MxAXCna7YsVrI
/4jHCYTnhOw3PnPw72fHQUXlmUCW1J7RPXDzQ9bUROpaqcCo7xizh9QBCy8GmGyZK4rPXj1ZSd92
ftiW3LQ5kBtjN6NyaDkGJOaUkugLKEKqukKqV3gkghgMP4simyI/LsptdFCQTX1q+o2ehKxtIicQ
2IgFVGizGQKnc8xjnJNuAtk0Ni9jFXoHMdikOQxL26SXlWGPZNokVvutZZe7rez4OXe+Ga6QIZVf
07hRnwZm9hV5ZnM4BAMA0Gg3qdYjsFfFn4gs8GyiAOvwQTBafOjWccJGiPj4W0GxRph6I1fU9ChO
UfEkEHN3jdtowoQYP5LADXkpaCUtYOSnhvpMhBrJvYRfPHIDGEhQwRMDDRWwWBDjMX6ku4p1qhub
nlDold5zry1+mLEDWUKkrEMuHIlC9G4sHPS5X9JaRKjuopEmloUlSax44/3Uld18y1da37s+NmGf
lErWF3LpvV/LROAfSTQxgEzR2f9L3ZnsyI1k2/ZXHu6cCfbN4N6B03v36DuFJkRIESKNPY2dkV//
FpVVuBkhVcbL4QMKKiQSKafTSTM75+y9NsnRVe83xOKKMmHUbON8X1vopMp15zuDvm1jJNygMUV2
yfmfIEdIz8QX0SeOzU/2qF/X4+X0baJaJVnYxjP3fp0UJADlYqTxa8fNsM54tnfEes+f7Ue/nN3o
u+BNCWi9IP1Eifb+Y7oIcRUTTAbG/cgIVfK4fM0NqILYsPwjz1J7beb+cKpt4pvypGqeER8seRO5
H2K9QioGSHOvJmQ0JqKcHVPl57rStIeKn0F+skf9bvf0PNPA5+IzHfqlCm9pvA1MevUQsrNXbmOz
9B5K12d4gTVNYtctAW54rlK3LDzRbcOo+VDiZ70ZyzjrT4saitTA3pBPjETS/pPL+80BhipX98BZ
Mw5kn39/LzmD5iVOEWgzRWp96xjThxUYteeqSj45gv5aAvGzceBFzOxTAjKAfP9RKCqqXIvaMUwY
/a5humDGa4FivdEWca96PLO7qp/8kMlRfAG0pToNTHs/qQ6XI8H7rRzbLE27n0eZxV35/iJADlts
mow+aU5qu5HEpJXfqGfL6exLLP/GJ6XNbz+OUQiDCYMn9uN3VgNtSN+jGTokg3UZ60XxTdlzdsCh
gOcpENFn78YvLRhuMoMXFy07cQHI5N5/P5y56KUVDSxXjf4enW59Xxk2oygwt2tWeEzlAWkvYzT7
ty2jqQ3pePKzHsbvvjUlLsclc0G2f2zTV348jRBbsFpFcni25Oy9OGn6hhjcgV4SGU9/f0D79Rnm
O3Mso2Fjk6HnfPjOvpFnXsZJMGTc1B7y0tNQ1RXu3puSu08+6TcfZRgm27tD7eaZ3vLv/3oUBvOU
2MxfQ+ZbkBAEOhaMm9J2n8cx8PoTMZ/tM30HUEwAQOnSuroQ5zmCiL7ixbZv6yTun4SWmnfgBxEI
4UKZ+93g1MaDqxmAY5RwLrFERTc6Q3cil3UFmqhZMJYcsGFOzaVlixBsTrAgDLsHrPHJS6SbMWot
yuTTSL7jxSwGP9ma9uCgrerS4tqH8jCsXNWW3ro2mnmnADeJdZpbsb8B5li+TJ6RwMbQrPqb03K+
Ze46QgeYbMQynZZiQRFaoZvhqJOBuoMiMvyg90ySttnOknnbGMiYvONeNQBPE1QBpQkCDS6IAOT6
97/Cbx4vgyfLpZ41+Rk+1iMMHTrXsRpKIZU/F7Bez6rge2nDiB4LmUf5yRr5m8+j7qGlSYXH+Onn
fOgvP7pvBRAuMEEsEktIqVixNdRZXl2EGkvaWiW2/tla+ZvnjDQOm+4Vfzt+mQ/LFC4uh3DSWSHC
nedLxU4GMwwWFXKZ9qXqEiT2FUBjzwX+6wWWRHSM9tzL3C91oE97xGv+Zkh1C/BEkcrN39//314c
OzxsKcps3//QwdCa0Q9Km3KoMZR4spIAU3U3ePSuXHf+pMD+pW9B5QU7gpMJ5wnWsw+bRtcXY6JZ
Hp8VpMNKNE1zrvtZPyE6hRDXVMkuQm79yRc0f/eLU2JbTPs4YJDM8v4176sUFobDNxySAINUM7lu
dCozN7G3tW0OLifzKBZbYvXMp6TRMFMGUa2vjA5J5JrswWE68y6yv00pnayVjIvse+1HVs4IMG2e
0Gl1dw7NtzmUrd2o7Vw0/hV/p01erW32m8FJM2Ia67T6gVKY6WAP4t//5LT2q4qGit4kxAkTGCky
/JTvv+XAK0t6XmKEwCPlo6AVtaV1Wwyr2iiDDfkVBe48SwvjAflaki9ZBRlkbpw2bnuWDRjyv3+u
fnN85Hp8zwgotgEQfDjXSaOOArTUSLXKmij7zmcyg3veiD8p6LEofzwELP4uDj3Me3A/fxzfSdyo
QQ3LKNTjSex7Q6+6zYRk9mbySPIF3oSSk7lXmryQEeF0a4PNtEFdXsQvqULFAGXNSg5CRqRD25Vb
3OocKrxjY3PuphpvjSbsvUnd0DJSTyInVjacxaigKLTY6VFdJRFqKsaLIOyz2Q610q1eKXmNt8xU
HlW47pS3GHrTszcFyXWWIypeuVrXRlsfHAr4bIhwT8ZcI97KPMRsBEU27g/Cb/N5OyVNzKthpkBq
//73+dk5f3d4QtrHEJJ9nRmWjXf8/QMTd56fkmruhOiajWqhJ1RfNID9I7qYGYSO5hlPdOXMW18D
V7RGJauKYw305lE4kXWTDXYZ30RztmAcma/1Zy1SxUs54Y1e16CJERVz9f3Ga0kzvvO8tPE27KVC
/ulE/EcYgYv/p1C3q/qtvOvk21t38VL//5Dstpih/jMp4Jpw2z5+yYED/My7+hnqtvwnf7ICNPcP
A5cbplQaXgxoaBb8GxagWQbZbYgFsdksZv3FmPHvVDfzD3YCdmOHXRlJyjJD/RcswNL/YO2mN8c4
CynTghj4B6luy77yv48fn0B/gNYnTx8LBAXEh1WZI1A+Mx/2QswG4IzSWdxg6222pFmIY0GAILk2
Num0TZmJC4rCz05/H+abi0mdDi9qMpfRN5fxc/L0l4PACEuvJAvSDblS7UFrO/ggvWnzqWSGDrJo
VnU1wYG2u1ZcOoUGS11pMtjM/uBD5dS0+aRoHzwWk/vMe4RtpVHWeE9uzDDvtDp3hq0svU3J+rr7
y898/edN+j9lX1xXouza//6vD8XXcul0cC0C+xhrouD5KOFp3IkoR5MzjOtOqthPujBcAhRqmwbl
ZHpfJhqJ+RZlj8F3imZTHODBGdmJWJM2+mTjWfbsd78jnWxEW1j16dsye19237/cRo0A2LwxCbZR
DhQg+Gi94e6BsLgIKKqM5TUrYzMNjRjuL1wtHVnqJ3fj/ani592gAxJY+IgYdwLYen8FzYSCPU4s
8IiZGhky0SiF04IFQ98qI0m/pciYt6zexLREhF9X27Idhmgvg6LTd6ouRHKsnIoMeVNzQIOzwiM7
JMkb+ivmEtGeTB1uzPqTq36/P3LVbNI0PdhMeN24e7y3f71vA+1IfJnU6g1E6AJC6FziIlJgujMr
pyFKEkKQJkc0z4N2XdhTgEx86CsVd6u+cqPbzMzHdtPZORxAy8BLBoyAFJfHf36ZPG7IAEzS1lCr
fThWAJtwIbjNfciblCkU7n5/p6PB3ta9rsehbjYIxqQJR3ifzpqZXNazStId6Wt1xNY3E8dISWFg
qi1phhDza43mJ12An1bu948gAjJMwji+/YWM+eFYyWNuTnh/qjCo6M5e5cxOZJgmYNJX/QQ1eO3U
U7UthsAmPHkqfHBeiAnJMoCetAdZPRC8Pqb+cSaf4VubjM3WrlU2nhon/5Y2JFpRa2XytsIQRUPD
cgaUqBinbDAcY6SDkQ9iGpxuWgxXzIsiplTUO9GDouP74EVOTo5T77UtOsLCjz97jsyP75+HfZE+
DOZpLpdxwfvnyJtzMo56Lw+HGMgdTmKTZBUELxHaWkCx6ariIEGlN9rpZpxM6NL+YJ1lJ2O8H5Vb
RmFjpqb3yWUxjvxwXR4rq0Xkx8/5eMCK9f66mqAbe1LHsxUZAbkHpm1sDmM3QQMIxqopv6VMJ8i8
jYCTnqAYHUrBQZ0QcCuiyPWvIfBGBBoNajwwmuHsPmjbNpXysdf78X6ygi9BifMK4xnOAKfoDWY4
GDY3Lb6Bc9CVpAOUijGEWV4Jw+4Bl5ldeUSB0e0sEqI2Pjry+2ooX0vkz6Hl5ZhfZ/dykhL2nD5N
6QZsQB46+ghbHnTdpBONYtjdXe1Z4xZmy48B2sSqr8uvSpcAlkyUwqdRk220KWpb35syydeoAYuT
BEKy8jVd34LQnRdaU5y8ZlIDtIjjRi6PKkbTVlfEPGiicS4CmFvbaZ5i1IR9f5zoJs5IOXcxzZn9
XKv6znDju5YTI3AnU9/nCnWHrfIGUm0EfZHQjnpXK9d/0UDigjmwkouoEMA7ZOR+ZSk9thayVmy4
wX6CCgalzSyPqiEDYSDlCGJ4h5glzHF9FWuyXZynxo1VSDbD3ZxCqWnTrjzkxhTvDDBY+Ak9uW4g
RoXMz8bbujIfAvzaV2bNAMUQIAYmrSFQp5DYisozDHLviwT7/lUOdpzwrKYNuM+0m/WjQwyRcySH
tX8Dg9W8Fl0ROqrd+FZLBEOu8mvNh6TR+MAF66T7KkxygfS+fLOUuQCsGxX7iLFbC6uh7mKpMWT6
TacWwZeIiZRZ7hilP0hu81453zso1Hr3ibrJfyN5vexC3SV3ldQ+7RLru9jV7QXnDhAa/cH1ltkW
0nCCmMqTTlflgCOzBPDM77CxaWWtZ525Izr/xIOTDAZl7LrxEM8yOlhVUVS7Ma3k5QDjdGV4rgTD
Egw7l54iAgkfpNhUlzuq0eTRmqJdXM7WCZzsuAmC0T7GGT2A1Vjk9g6XTXkgDyBnWFtTlGooSB/q
Zvg+ZLEEBOiU8gV1hvxmjpbJAzrCtPCFWd45XZCuOzMH/ULUy5QRAkNbOCjjadcntIhEBwTSb+vu
SaPShJX/UynFADknl0nTq3DJwrgmUUjvQug//qrpc0D/LvbplDcpY1SdKdeTh6RVYtenNgPjQnyJ
CQ668zsZbbRhar6xsGb70Tabrwn4uOtmoHDzwQatyC4b1tz0RqwKhpQZC+x9k8bmSuFHyzYJARGg
bEzSOTQzMx8cMSzoo5i13FW8skFmRIei6bPzlDVgx5ekqd7RsX0m4iJ3NBLlEzvYl3AvTgCYylAo
3d41Y/+t1uf+wTB5Yldxa6rjKFwAlz5pZPgJ8mMejdfFODx3vT1sle7LQzD5CAKw8kOYNI3xucJE
cxMMUUSKVmbc+KOd3MbtoB1MZnbrycUbKGGMwIxO5L1CetaucVtCbgz0a/5JPKbAFkg+Wfp75aB5
h1hY8X3ueerboLnpl25iUop5gfC5Apju5TQY855wTv5QicyBTU7y1cAVCEgwTcvnLpsGWLsmeVb0
LvaRVJj6O3rGNrJimT9ks7qx8rS4Upo7fQMyDSNl6r4VtvMWNCQBISTSkpNF6tVdIZvsskcu8oNs
BJ2zr5VWZ21pV0apluxbf4ZBNFv8fFaG5HkdqbEMQQIWD0U7v0oheqzSXXUL7XckHBMLlABwFwK+
4CYws0m+F+k4H7wCZ1pGoz9Ye4wZNyqd0Ow5UbvsHvi8YnTHS9amtTew3JAcM4gRrDsheI9m5ltX
GVkaiA4LdYYd4u4NbHdHM6pfjC4abspOpUenreG6U5Zu0Spml1LBRq1HOYV9KdtHEq6icz5K8zD5
6fSooqG7bvI2u2rJ1mI6rtx4M2Cvy4oBT+ygpo2HEWqHYjEPOYGNT4Ih4GUmCxQqblxJhxiB1qV6
z0Rz5StKGSHBNq8KFIdvOrI1ujK0EdKsEJduSyExul1Ajr255/+DrZrzN7RVw0XhlyWJh6687tOh
YAbs+2GL530V499DrI45q+rQneJGxN7Jf2lHvM+ECAEq7KOIWPYWTKC2yibHoLAabmJpZhfOkCS3
BjPVAwqErFoZRe5WtEMHcSAMR3+k72CfMbC456ph10uixAQfiUpnl4sCBoZDRKtBMsR36Q1vArzp
gRk2ozrXn5Y8ef7wIla0FSALuQ5KbBMt3seVbGpswS3gSZwr5n2tDCgbZW+/aq0VnP0EtSa1Vj9c
id7cTrhsUg0gZMvcecfk072vK8fcdqruD3NWmV+9oNi2/tK3TbrZeHNqPKkegqTryI7ljkOoelZ9
PV/C0+gvBWRaoGGiPbggL+ZVU2fYgWhpnCwxT1edJP1k6Bobj7RhrlgBiLYqhvhhAHc5zEFw1KxY
q1ejN1XnOrJRXCSMKVa+yE4ip+qaeU52yIFJ9yitYV+ogezCKCdcVJjmW+3a4x0N7RyzOmsLed8Y
ghvl3y8x0UDaCG/YjQCItjRXqjve7Pw0NxIntAQJT3MaYLwdgbMiXsneTJWjPXbOpF+KKvOelVV4
+7iJDLGxoigIp0jZGJYzCqHGGPx7ParkYxPr1hdtXCbgnpWOb3TVvWumVqgV2qKPN7bqoIvzNr+Y
g31H9i2pVWxCyuuCuyhT8ms/5PHdgKb9x4ie9C0O6uRGiCjbup3m7v02yn0w64QhZbU/mKFBisLB
dTvGDHXy2rlzcgAqKblCPcWfj3WuIs30olt+MxOWwERAMntVJrBUwh0hb4MWNLIkvbmrRNVSWdic
LhTJfbtUzYCaBjyDKyIK4hvTlBXSEScTrwa9i5Nptmjb61Jzvte6mO8ia+hsYAzR9DgOtXaT1Bzw
4XcWtAaBWjpfIGViYpuK7G6wnOaJ/LnJ4a74r3gAdX+N/pMVwE5aWHHkPF47Vd1Sahe1dZys3L8i
Ip7vTlQjESq8WLDkAt76ba+m5FwMGTlnWqYTVqhPr4jwiYJXxSRNlECN92zG45JMaFT8yfHPfwBj
TONdWLhqcbLykZYjid4MCElVx2RMU//RqQhyI/YUezm9AYe3fQTvQtO+loW9AM4CaMVRM/EvpKqa
4GYQ9TSRid25dbJv8Mljtm7M2t1Hbj5d83Rk8TkQUzxuMeW5uGCg7DhbU7gsONj5qn3fdsGDAYD1
1bS6ej9Q7P2IG5fDaj8W3YXq5/i6QJFC0lzfE6CTzmhgWz3oEa14bpWCuC8vEiwIZZgYwWupd4RX
QUnkyBN7zTM7b3Ku0f3tdQE8GfWXsEmk0+2IsKmWoCCeENvdRZqolwCvOjmnAXqpUKa9jf+e882a
nad6LprYUxvDK6MHV/ptv9X9mcBDWHPVuB5mw+PZ19zG3MbBkL92o+U/5BCdLmGd8xf3RJ0O/J2V
9hKxbQEO8KOKSYjvxfeZsqMXffbJwJssrdjJKEdPk/uN/zCKbCx3fZt7z+g9shbGMvbHnRFMAdRv
juWSRE/SJYK0I+Mvv+dE6H51hTbgYvToA6PLbbNLrU+smEOyUzoQYkFJbt1RVreKwzZnEnTRuKfJ
mCzXsCWWwYwwk3NeDdrlUDlJHi7bdR6StjKOxywq/QejsZSzmzP4bSet72vYB30WpF9Lq0/OvMol
zGmUE92O40E/79LJqWCJ8zEImsmJyk+Ew3Vp2IyjT66AjPRHxCC1CZtPH0yWUY3nFeGDT4oM5k3k
a7qjET1a1i6OSc4tAl994T06Hv0NxtT8osihewf0NeRCjwCtIpE4JMm3CJWeezfYssXlNI75xg1S
fq0815GQYZWdkE035YXWK/85IQsXiAoYx03pwu6tZnWM3cQlry8yj7WZai/YdyAzAHHjhqWgGrRw
rAm0rRKCv4Y4U3dOJNkaCteIV/jHg6e6Tx2UcW5TbCqFfKPvY+tFsXhfVnk9/CBljQgCPrdiBkfW
xY0gbaRdpUVBzdlLc6x3mdvB/JuSOdVWsw9FYsulW+5W2QOBkxq8TZRziVO0nwy1flpZ/trzQPIA
rQphPFhzepf2h7EdOKyhHQhDWXkNKr1wTqh+RCw7ls6g3gVFyow6n7UAPn6funhpZwvRCnyAiS0a
xn3o5V3cXVWk3NkbNB5xsbKM2QEMykCDDU10PdGXKneJ0B4L0Fso9Xg6BqLdiOepbCYYZgfGjhzc
45iTP7ljaQkmKrU+j8lBnINu1XRdEy3nhcwJRQHq5JMRxgc1Dm0zxM8gJTH8IBF2Mad+6DGUwqt0
amhMDmn8HTJuUYZD1FbIqpj/cCkMhayaZKik58DPhg6fA3x8F3ZOZlxg6E2vjFzYPLXCVp+4G39p
0nJxoGENuun4oBw8KO8vTm+wANYNpz7km+lDHJFyjLppDlKewKYYzmPsgzC1lS42HdGo1c7LG2yJ
mt1Qm/19F+/9BHRpL+qIXcHUelwObeMPvUYCqswkHYaCIotAkWaQJygUahO7Vreds9T55OF8P1L+
8+Msn6+MfgNf/0dZjl0G7SgEUNtosl86TdWPndvOYdW5wcvff7HffhI5FfCj0MhQlr6/x0VcaWkV
o7fXRJCEYgr0Y1MAue+Cwf5zdv2PxkwATPjfx8nRO6D1f5xELR/0Vwz2vz54/dK9/M/PvzF+q5Z/
IPNedMjq3+R0+9YCT//3jOWf/Mt/TYTup/rtv//re9WXnGBv32JRlX8dFi0jwf88Xlq9cSDui4//
wZ/DJfcPW8cyiYgaxyZ2tH9Plsw/IIAgWGIkiwSN8yttwX9jqI0/HIZQvAuQ1pY+LT/WvyZLdvAH
xRsuM/Tfpu3qgf1PJkvvO4+MJDE68sIx1cQdga7nQ0dUt1NaYQXSbDYQnURb9MZV/9Tn9ikaZAdX
+bN5zC+j1J+f6DLPWsZs6AI/fKKo4or+se2s+sbkEJe9iGSifEnv26i/M4P+hu2vBqhgPQW98123
5G0q6m9TwcolNWsre+ctcZxz1pGt1bRfKmvKN+1A0Wm3/ifLkv9Tt/m/OweaTsYOILaYbEEJ1X8Z
l/RTHLlLDClCBgJ4SaNWqxbC42XCK8ShEvDF1l0iTjsEw/f4LeabjPxTmchxl85AIisQvHlcytVg
RSK0BwmzQwXaikFze5lbybMjEMqmS8pqa5G36vfBjbSttbXEsHICMY+zfwWuqEMIZW3bUbHFdp61
Gfp4eCBx1lpTyU/rKoJ7qKMT2UTxRAByd6mwI6y0YoaPRF9vbRklQeXom+NWU7ewDPFVS6vZzQEb
jTRVfB7rFKdY78qQIMivBfszB8ElT57QgJxSD7xS4qTGTdMN2g2uIXeLh1tsA1LP9v3sM4JBMRDm
vb4JtO7SM1x/GxVNMqzLdLLeIJFlb21lLxZXTiadCVLK6bWN7pPZRj7nXevLfItu+inpyCDyfO/L
bNd3TivxyrAHtSrPjpkt0l3a69nOa+b5jFUkOKAHeDRUPKz0ZRrUKG6QHhB1R2tf2/VS1ETw0OyM
B+1IItkDy59+Ow/1uClmCAmGNmh0kPVjit79iQZnuosma8dvGOwJBOmvYoJHQlgKzoUo7EORpK8j
YrDrHEMNgSh6jx09sJKdECmzuyLJiMoSO9KyrWzdNbpzcAISRFaQ3eyTP+XeSuRzcoexyNxUUQvY
LEk3XarZVL5YhroBwNqk2w8iKzhoZsEhmGGCBxKgJpydcCoDFc5mWWyM3Lp2ZiE3fTeXqN9kv+K4
VV06GrwgCqlmA3WNjnmGhCPJ+/oih1kdln70g8T6+DVWzks7kQ47DDnltXCTbl+7RXUzR0W6LmKD
iBeXpzT10To0nrRI3LOJXIRZtHV873vpzQTj+NojUQjWldWK7DwnRrsjRtA6JUb84s1V/qVxW/0u
g2IXJghROJzTo1rXVmxfyN7SNqZH/MLKSdmBSq9m3BDVl4Ee1V8bhUwzXWqQ0o+LdUv/70BBU9L1
JauJDBTkz7V7laSGdd8JWO9GtSSHUaaHdVOllxEc/W2WB843T8yASxri7fRe4dxSyTUou27jOeCr
Uqg5e9a/+KHR1S3smZSXNM63spv2eRXtRQJGqnYl2VxG164jMD+bOE72knb8xm/G6Da3zQzOYu3s
zNKuLjU9mJ+ZKI/P/RzZN/lkyM0o4Q2tpiGJdqagAewFN23Z9ieY6UuHaxovOAfaPUgvH3uLF+26
hZ61gur5DWLXlUvzIaxzudE74mwjc7oQo/dgT9arbbX2OShHb9ei3SbXSp8JAky77mYg6i60tHpr
Sd/e0aSnFz56jDuAhLWbVtgkNqFVfB1AjIWxRMAJvJzBfCf2UwIYMBY1Uwunpq8cj1H1SJT1y0yu
+6WBuW3vSfcptcz0oYnd9qa1+ugS1U98wTKEfnpojU22eNhbwzGvyi7ASlFN5rU/K//rpJXpTvCs
3tRNXZ9rUebXZpoxFagg2kauM21MAXsQOb+BfrZ+Scei3WEU6n6AvCWkc/LiK4fM3ZUtsLiNZld9
aerk61Qo7mXf3XY4M3ZJ69inwsE5AZb6qovHe820n5ZWHWamAjtEVMcXWd4k5CNLc2E9DcZti3L4
6MDaPzh+2q7JQVRvhiq9k8ELvK8N4GIrct4l9VgNrop8mNg4FB5IITn04uR1CQW4Z8h8b3k173Vb
DCCD2sbak1U17RiL0ilrokw4q2pq6quaVjYHadXQ3Gnq/tnrpCG2edTbtNswU2Tg/jpGblOluLOy
/GHXPRGAnWltgG16qKMA8EGwWBM/mb+a3USgZONXJ5vQk70K7Kwg4CTyvjlGXJHOIpheBkHCeIBo
3k3RWfIYO9KgqQelLKpi5wKOVH0TyTy7svN82sfK1rCGcmJdxb35fRYEZG8cv4/uW683QtEnYIar
qR4vI+JLjx0xsjdx2hsbHusDZ+o0C7O2xhfkEFHHOGRe94mim+BaQ7UpmE6vi2DWNh1gUYQ7UbPc
sfxIet4aUa8D4pO5ixVU/nZIzPQCh1L0o6ns4ZqRHMmTRmkC4rbpWvTaPPDUj0vfY2IWV2U9tDrk
t8G5j5Ifo9YGj5VsaRezz790g1edzN4eUZ9oc38yE4CVRF25BGDQ4ifqke4uANKhuKrTyP6mTa2+
QuM176lQ7yiuo2MyIXWOkWxuapHOmzro35Iizi9bzD4b1xuNbZsTVgklaZNaWXfdIuzctk7xJJEB
rJRb1RO7QZXsiQvXwxjo2bpUfnpBVmEMlWggwkdMIw7oPIBSSdW4yajk6VL7frcGfrH8hpp6diro
UI4+E3IYbIOiuUraWVwS09Ydhiw6++xAF5wOYBwthNFVPrBR9uxx61zmI1PZot5qnRgzkujm9jIK
stuusFXICxGdtY7Ub4uzR1gTpHvl+I29n3pnT4NOQnbrSL/awFdI9hWWnnOTW8Yhoxf3o/cUiFV2
jJNGc3Nv2LXcV2YKwMq3DsJxq1ND6O0jBNJ6ZMnWFNK3tp8aeYTyP6hbATeMqLxY7470Ef399DPp
GLkhOZtL/PE8J+l6bl11YTcaRA73h5lL2rdJNQdEsKvricCDBgMeMcodecoSKA7hASZRqe4wbFED
Tys769nVasdmS3Kdy3HJYs6XVGZ6sNG+Yci3b+0xOiUqkud4UOkT/RuSx2tkEBnb34l5RpetGgrC
rY94/Fgumc82ZJ4TVsAWYHyEPGWk1Now4h4vxnhyd5aTyFvbHW8Y8ifrsozvxtYoD4PpjyGqLnMX
WIxGKyJSVs7o6GvyTru9z/KzIQezAQRRpafK0Kwrf8R853eWfSZjoD2WwdTtZse7FpERhEubLV3C
rx1iTLbMbfS9l5R7Jj40WHuMWXG3RA7LiRfQmCpohxjSxqEhsTEVxqWh8qdsiddO7Oh2LqV3Pxaw
61leaNMP5mu5xHK3BIu6TmE91ngSb+Jh3udE1YaVLl8lUdcV2pVVNDAUy/SMI3yS3njaYG9AUPY3
vd+3bGyz71+yk6aPQ8/m2VpxxerYNKfOS8HZjvG5DFL3LbLa+qJV0nwUIg6efIxPnBSmgPjR0Vdr
cnTd68Qsx+vRooHMIF4la2izAS79kYgmxij1CWYx7ReRfvEkTInWHPO15TMwRVYpiSuJORRqecra
XV1HRnFvt7CsTIMsY1CKzs7qnaOpTeIuq90LxluoG0y56TwtP1vW9IUoLRfDYpAfUqMftqRvIajR
h61Te3esdIBpPBFsHAZ0CKnTH7XsZ4JTrNesd1+KqLufqvpmph67yDP/e+1aL0hvknvMXdHKiM2L
zC/uGXxpR/RWX2h7dG7Ila1FYGRrffRFGGD1ZnLOwze2bYybcRgPqYia0DHIPs9zp9+LCCVXMU3F
ukpN4o0bVV/NxXwnq9LfxkmXrogydxECG9wvG6ikwpc1yYs61+vbpQkSTgU7qN3Xi9Q3etVcIVZ1
q+Zw4Lg5+ZKPneikOXpM+5MNDCn8lK9jCxhxUrb1vWtnyTkje3XnuNk2Bn3pYI476G1bMGTOi0Nc
I6KYewQNFjkPHEZ981pnRLRKbeTmYzdAiJq7fWx49Nvr0d/mceHcjqp+teA80DAhJS616LTpCOSx
dfwk9hwHNMOXRsCgqSxma+PF3lev1tq9kkJd2YU4pmPebePUn09lbcP0KzWZnKfcWZdg/bgU0vWy
XFvH+EJu8oo1snLRf9iafa6lVVwnIqc31JnxKk3z7tgqr/cZJeTVU9dqDMrEfIbm678GXfU05+U3
qKnj2qIZDWqbqSv+TH34hvh5Ib9Y+Z0JaBBZtW/yoCpH7suaSMXD1Fd2SOJ3v57w3Ez0aa1+hZ22
3/dNsA96bT+VGLpWHnoOFEzpWPPoUWbOUfcjznRnA0qM5VhUriAyHrG2OWjTWrb6c9P+GGNow0Ph
+6hGhcK/MwRXKjGD71o2Y3mRAGkxxzUrxIoo+41YbRXGZ+LL7du2AKRg19aNzIJvpdTv8i6Jj3bF
2yBmSslu8u5EQoAnFCDjiyrRhcA7vcST9NAFfrUaHfG1yJvpUl9WOi+AAZ2kkdphReg3SAhwz5DU
UUwrjvrVOSgIqp3qnOxvr1wHZvXa9nNxl8Um/rnS0Xd2nF0xOHTX7CxE1EonO4xFH63I77nLmz44
ck3P7vSYT/G0Jej3ioLdvJUeMUBEyhFGpKZbh2TOrZ96OP/MjErZj91dH2XJTl+S4XEIU24qDABd
QCdcztRLXN+w1cflNvm8sHUt07UpUFSFOV9gI+MU6XdWbHmANm6SZrtAcQTW1Zm4xHTbUosDtb1l
9PV/qTuz5ciNdEm/0ECGLbDczEUCyJ1kkSxudQPjVtiXABDYnv58qT7dp1RSq6znYmxGZm0mU6uU
JBIIRPj/uXtxNV0asym+RGg2nQd6vPfE+POlx856zlZOr7BMwwbX4JlCHPvealLtkT23Oo+Wsxyq
uorf3ZkzO4yeOuIlCde26J+6Qh3dApCqxSES0CZo4ZRdvVATU3uka6s1A9tq9Yc+G9tdjDGUCszY
BJQx+i25arjYOct+rtbSvq9Wl2+7XC7/kKP/rymEPwqE/3v32Vy/Vp/9z2Lj/4sy4sVy8e91xPvP
7i1D1/38F6QOev5PSN20ftMv6XLoGhfVkIzyfyqJhvcbkDPdahfNA4ceauE/EXXAdvRF18UvjFYI
qv4/QqL52+8uEN/gM0AioZH/KZ/+N1f9jz5CtNa/4qwd76Lc/SCWEXoJ3YzQaQPD4b/8PUzxB7o5
g//13aSDMury8ZilhRYRliyOmps0r1ZjqCcC6YiwQoNgoZi/scPHvW8O3Q1D8fgMnGi/xRL8zM8z
71CmS/qUoqJthYKxWPM84/zMkOeZ9OJ+15ZxnZ6E69dffAJ6zlPTZ6xstk6ueyZQTgbtmqKI7k7r
J3lNacjEyHxSX2C0mMM6qn3sV41Y9QkJZqKeOcR/opHEnvVR55vaQ34hHFo2kofhkhsK54B2t+qY
/Dyx2Pc0E687iwSvt8b1FH3A2XSwLLA3GOnhdsIFeuKtLfYz8bgXcWSNmp68boFr/Ux99xXz8i+J
aUTJ7N6VBtogdNR9jIwcALJbUJ0EJvnogq++R0y/3hgRDv+Yk++SBmtrfsSglvWUZFHGsJ+072PH
cXQnioFmSsrtLCc9stG5cZKHaWnuNEFnQJqI6Yuiim9b+Zc+JT2ZpifyLZdzjdDCT6+GT29q7V1W
lhUh3egQZcUkU1+m5c3IU/2et6U8aIv9leyK6aWIfcJiE6ZZE9mxU2pd56bNKBXN4jauGvNqbbz2
YQIEiFxHYUpttPErk/pq0zkt3K2pc1RK5eQEQ9Grx4E5LFHAacmsxZb+ja/Sd8Ww0ciJtK3oEsN7
VFkEqluUSbhD/M4hlOIhaQ23loVkUTNrpZ9CjdR32jdCi+2QOosvbj88o/LBv0mLpGcTLWi2D3WV
hLMtw0mk6lqq+TFpHX+zzJzJCvXmWtmdKKwsgr+7YmJK8P2SMxGs1nRr2XkTNWI9DeN8kqShaOT6
lm33lpJzyWk5KaK6Gh/Y3SMQE66fnjUm54QhUDw/baglVyFBQA2ORe/gSVc9KjcvTkRtT6eYcGQi
g6YVjbmSTGgqa6uPbUXDfRfmGREp8sOUePeVv04bC+PrwZXHGJ8XvhCL4ioKeHY0M4XesHJ50zg+
NopIlHosrjqfwqbM9/IQJXfn5RbejUTz3o1Js7eNpAgDodf1wtEw1Jdlsje2k+wcwuuDxSU7XF80
pEkMgTllCuQTRjqAH83ZBBibG6NewRdlM+9pIpdHc/Q/u844aPTDBm4+IKLk82a2eJvio5qvUkAh
Bp3JdqQCORqn/DSaqghXJXjgrHSMJrs4kYhisJUjqX7W9C1iRR8MVs1BsrVI2Wna63707NtZo2mk
cOV7r3UPLnjoDdPZ29rUs6Ck6xXhrYJPMew1IhjldSZ4+twTTXvX6cQJoEuzBSFRxrRJkmR6Wzqk
EWDDJ2WGkufW7l7XwXZOHTjlroBp3owCOmCIk5th4Ddq8/TFLCt9N5bG9KiAu7eQEepemeKKXBKu
VQr7jrLp4vwva+t7XmUHug6zKwBh+7GoV5OWkJuh92XoLfCk6HVpaE3Te72AcydStx7FXFEGgeP6
5Etta2XwYoOtPZOoBiDdFWtILdnXeO3oLsiaXb1UezgCKg88MBkS/LP2EbGwDoBp30uOY0AT6gsn
8E3q21cYnw7ZMjw25JdssiTnnhza+zjNPurFfXWVvBZj2V67GfSKU7JTq1BFL+3nR9EO9KQzKzho
ZTE+Sq2qrrDzsu93tRr5RbrbGMH+3Rr97pwlZLtNc7l+hxgpwtoqpwjHS3Kil7TfqYKgI4AeHUGW
jOqgNWztOGDvA2CfZ9otS54nScWFbdbrrluorYHtEds59VkN/Tglidad9llJrczUF2mEjH29Tjap
PPS5bBMMQWHCiOe0YMY/+aOW3i2MRr9ljS0KytwH43p0qu6mj7Mju8nb2JRtHZWln/FnV45nC0l9
Xg0ZYDjph6MRRWiMfv6ciGy5dru++6RkR3xiZoInWf1bYySy1vOm+Y3iHQrQ2wLKR8QnfpHVvfDh
YSKTA/UTUzRKYRw6L4EcdbOPAYw8tOkdCLXBqB+bYR05hVXlY7/QmmliL047HRGdFI1bjcqGLFhy
3+QAtDrP2nyhYf0qGtr5G07Oh7ii62DCY2KB9MbXoyzepxScjPzkKpCaS+0JjaGc8FxpvrZp1rf4
bM3+MfNIF+FXjdMLWUU3x1yUnFvMWsq7enVon+4n8uN2/aLZB0+btRcLdOPM9qPwwqKt3a+2rnkC
O8FF1NQ0c++vov4yEEd28H129GbT0ONpX3q1zawyOfklY3e28p5MEyPuzIe25iU1Au2MsJxqfFM6
qscmrvEgGWT2POKSE19toxlaumFSxlt9WUPmD02svRLYpO5GILd7mjbqO5Py8nu2It7GnGqHSHKM
DZifYlhL8oJynUWr8cV8g1tmvQKMUMe0KNudwKb50NjGYyMzbjFVNSe/na1jtnbzK9cj5QXsSLCJ
lWIhuaQAXvxLS1hi13nA+8osChKbFRKPCaaMzvpS1LuGkXxABsF4ZyoBki+6gIA8xPbYv885vfaE
dMsuvtPw4kLAU1A0TMzK/PKBfKX4O0Sss4Wn2vc9uS7iw/OYhujubrAJm8nWN93cjrF7yeHJbKzK
frzcZMwwzl4BcEN74sE2xldv1OZL8GPGipehHFy2i4TOK/9LlRC4tZnJowtgjphGqOZVjqT/LAmj
WG7fKyHVznd5RqeM95c/jJQ7JILxLa0bbCOsK71kOdaLOdnWDG4w0K4RId797ZgbzkPH44TbbZjl
fY4/LvJy2/+SJnX/mjHORU7mNROXpozIer50XebeAQW44RZk95cMbbcd/Mn5dNz+jSHaCoumJi4O
HolWh4kVi0gj9l49b1Cc24oyjNteGidBze+9KOCYUUa6EDJ5NzVkTrip8ebm+qNvcdTqelFfU0Bj
7xPsS0TzxfMLRpm9vsidyXMptPqceM3OjF1WSR+fzIrB+jHjOyYFajGTEy+h+pP8fXYp68QR3GyT
HX6cybpwVcmH7ItXl9yoG7MyohxBFgGpqO9QigC2bZM+ZAb9L9SOjadaw56QOMzUJjX0e5jDGvFy
NnBizPD35ZC/k3ERR2NvDrRRWNbDlFxK+CzsYt8ZTkNdm0KiIbdsZ5smCQlggiPEKu2MN0ty1AvV
hHW1EzQX8NZz9lXsZBFwevkFEDvF02V2+7kfPI7+eXKjAylSZrNWbeSaSguNJGbSxBv2UJvZrVoX
90mQgXA9rZKxhWiIL8tGo3kgn5RunKbqKZQRpNky4E4zJn42fGNODYVIzVDLv01LsbdoV3aN+N4v
z5m3SsYNs8NTMawSU4Q35htye+IDxfPG98Lu+31bpSc3s4ZjB/d/UgStb7rFmfeUEVWHrrvwzso1
n6RnVAHkf8nslXYhxLvMKWilR4ug7j3LIuXiSgps28fFU4r4nKi+yNne54nPEIrCiA7RrY/s1cZi
5Y5uwVNqk9ubmAiHpMlxn2fMP751c6ZFrRh2+GOb52lAq2M0kVGByI2fhLpOaga7KAxXXGU8RX0d
nyoetHqjis7WOXmkVkQVbD9FJjkqpJ64vvbV7zRq5HGWJCW775qiL6zJe7Jch+ki2qHHtat6mjrs
7xJ9F83E6QBx3UzpX4lOMk0+6GL5WEk5MUJqrphhVbr3yBwTcwixUFHcWu7XxUn0GfwnKe7m3Kp2
mhe7W8w01OQsNgPDxSHul80B5FrrWVDOmWw3dNIsX8vJ7TH3YYtg/aeBLGEjB6yuRzTBZDexRu+Q
xYTp1cxnHmgtL5rvptavr7THJJshcaYtuO3XsW86kFy/Qwev2WjYA7s5MzdMpn/SusYzIdbFOVeC
d5KFYeDa7lR3zGvi4U2OASxMHOp4gdhBBRoeTWVif+PqqINMCydMIcWDptembdu64hz36qW9KCSl
N8Cb+yoTe2GM60FVMUterTv1zaIycz+nathYbeIHA5B61FjaeDR4OR8lbPauJAom9LpGw77mJYGG
Y3Krek8/AbprURV3FJwRzLbPha1FKWYtLWhdVT33SysOeesxCfN6dGziS0LmMMuef8QLVe84tOx6
LDFPuKrWIuTAeqdL/63i/t2Y5OL544QMOFRJpA2yDByTczLeNY5F6ayz9Az2cpPSKndpsoUvoZ7x
BDXc9vdrat1NnX3EpCOiwTFg/u1vyv+w5uRg5v1uVJN/yKqMPa5BIZw+MQtfJmbhk3/0U8vdzLGd
Hbg/igAid3jmB32JISIYBTVP2pT5WCjy4dUp7E+6905jzeB4LSecEusWyftqljMzl5jhd++m34mb
4pnUWyewISb30h9F5ObV0+y17nm21aPfa2ZUKDgGv4qv1pT5cDGp6rqzqNcxktLDyjV7MWp6Kq7c
gbVqiUWYu5r+0JpU5fUcKjYOu8XwEiOEo8iCRYex0dj19vQtnW1F/Vht1CdploHVFThIanGPsKdt
cTGuO2mIl5F5/DMLIe6rrPhW67TJBz6ogh0wK9EedcrsotZsBDSz15BO2Ys9KdVfp5ETIktbxvbC
HzgrcKBHeW3ruyaOqR6wyT3CaWro5Y7eoTiPpE6rVEILS2jEDmwLKS/R6s/3zBbfF4+RSkrqCBxE
rsKcaqYv0hWcd6T7aGU1+fCuiPOD7efqjSG2jvY/UNTHoxNZ7Qy6TXLRaM7ateuO/p3pj5yKuti7
ws+x8dRwBWVS3ghUm5MlM4fMSeVgUbAjITqQAVDZcLY4HVlE1caLSx2XYIMph2tf+vS/ezRZMbDc
gKpGs2aerEyaYeFIn6It+aCEdk/aXheQHk6futG/DIMz7TlUcr9eemmkT5GZHJ1xL+3E4zfkhTQl
1zFM5nEUy3rDQOob0zHoABxoezRwDf2bmFEFHkyv2bWpdclh5rzstvw3TC/bCXboQJsdHWpCN6M8
QbJ2jLAVCxsegtvZgPDpIAqvBDuSXLmY3wiq8qJ6ygKI3y5kTIUtDV0p4tuz2BEzisB/MkSeB1tO
Jdetoep7aciDbLnJNLH4oZULFmHbaLdGYp95325iLb4vzDfNnMadrYtlyxwre8NrqTAMxsdyZB7R
j6eB7bo0jHI3dbyMm8K4513R3yhonWPlNsgUTLkTiP0T0iyur7imBo/wFGHHW8i8L5KgmgVgtpr8
Za9I2QOZczadYbDgJHV9SNH7GMuIccftJm47x852ZRwvW39ql9DJ+6fJF+qmL5h4US7y7NusKnWT
74qYNOS8iK8K9uP7Ni5JvFyxFlpV/zBVOVgJ0ZRV99ESIRTpDT0oCb/Xbpmz9Vj38hl5u7utevfr
EAsCOcuGfezkD7va9kaQNzhoesz3ypb9gSM6bju3WcLYJkmrtKHKmtwZLgbXJVKVeet3+KfIczHe
OL69we4WbOYr80D3HLgLAV3Yt+INY6HAZhsdVQXgNZAOJuVRn0lJEiJIidejoqRuGBPqB8Phb5pU
z05mldxQOgJnkCwI+xXiH8PGMAe5ZAZWUZdk5Q8zTYR6n+h7r1M2Tx4Sjz92HOnJkghX4r7eM71g
AoPzRLzSM+fTnFjft+b8Olg4nqsK6wlJqlyjhIFPRjUj3WuoGN3QHaQDt9LWMbSNod2ZjiRg1ue4
ydwsaKxkn5QoenphElbWsntdZklUBK2EidBfDF48DLO8K52NtT8uYT4QvcPY9TTV9ZPqjHyvEcCG
ga/LzgZTFWGraGJFuTYBbfTLfVLvrZm7PK1if4eJ/JaNhx45ysdfRNNuZbhzyJN+nBeLZaThgKl4
QDdsAb+nbMo+vSV9t5gvAZktjLwTr9uwRDGEoU79RkK+SJxRnIR8JkAKsD/1hzsxMqlYKQxlyR7u
qmHeUGH0DE0kDxBGNJCmHpZB46xr7S22hV1nac53D3O+nVGy2a4vHVN29pgcMNbKtoIVwWLDmQev
tGM/D8JMvhEvntBPHROBX57bMX13eSlulHVpc2RL9mxUXPgRsYCq32A1sPk1c34yh54Yg7LbdIXA
1zFbOyq/yLKemWe6df0VoCbdzfZ86pPe48WxTNt1sV5l4RyZ5p6N+Js7cl9Zc/ZZXlrrtMsdaI+I
lUMbGV17cUKLejgJ5VCW6VnFaU2d23nk6/KnLsINxtapqnYxIcZR6ra8aos84chJiVO8zWiuyBz/
QKUmvpKSc19Z5kxlZ4CnfGP6i/XgpNZ3YsuMc7oYNgiRsLZa6nRnRU3U2eu/6XJ81uwh9Gn1DUUn
P0hFHrdtDwOoOAtG5gr/kk4k6m3sqX7jPUsUriiCybK6fVFjD1zdNkyHuQ47+dnZZkQy1DUi9MYt
ynfVz8+kLv0+EeflW6XWPmcKBqyWrmdDmuIrc/vkWsPlPBb2k6by18Ycrb0/XqlqVXvZJu9MGNdo
kZcp2dLPoYJL3qJ/s20hvtwdz0ZGwp/iZTLT0boUndysrXNNBt5VqpbIT4uVq9fymp7MdWsKR3/J
mDV4syki1cb93loqDEcwqFHP/U9juG260WR0O7P4vqwkJbyMDRQV78aVYNCwsorPRdRbry3ZQNI2
/MVZ+zIkJ6XfOEM1ImGlT5Qvgklpzsr9eHZZzb/q5CRvaksrP1JlOmFVW/rRNbv1FjnzEkk30MwH
54KEr9VHtqPxeeLJyrT63s3ja/yB0240JSZsN2kDhu0PU8wOXaSnNElY+5WmhR7BOlAu8TNWe8jb
vI+aFQuyXeTlleMzrNWAdSDJ+EGbtP7a+TMrVeuoZ6U9C3/cmsscUcHrbHSrosanivNwsY3u3q4u
YppnHhNjPRQ8iTu2JO+ORt15kZz0zgyUogMqbq5tbGhbjkcfPnMYs5HjBhPSSWuSHZNMrtiaRxVN
piQZRVrJqDaHIrVxuRydVXgXpMTarq6+U3NsQNoIFTVGaz8tbJTIH54IEZqosOjTC/u76tjT48bb
z3EPyqvj9ozttr81x1w7UGooJE5pSoZnh9JOXA+fvcDdhbpizPM7EH2ydVt7fil42DmA5ME63S+J
2FOIrDF1H8qdyoqDkeMq4Y0rCFjI3JeWcl9eR1tXOeqYTOlytTIp2rajEY0VtrrMDfQFRQVZnLpp
zneV+qJca7v4+X2n8pXe6qT6hhv6lMca2td0pwY4Iwu4Hg2vB9vmG1/YN3edHANoOPc4j4wtaq9D
7s/c97mkutNhK7HovbbLXSngRXlTIYJ1J3uhIWhSDIwbBATgXOb00j5JhFmwz5E+543urg7Fb7KG
IehEPYmNs5qLonMUwu0i/7VX89p1p4L6H3STiUUFPLDYxEl/hUD6vYEkCLQYXpGU6sWN1t7obwZs
xVGZapdgTF6TFieu/UJUQchm7aurNGs/aJXca5pB6nhrsO/BXDOFczrBDHWNf9XLEdOyyn2e6xor
HlONGOugkbsPzNdFMCnfD6glhYxyc+dSDYptEvO/qq9iAzJmwzsoiXQ5eLDRHJ0NorpDPs7/kqO9
v2m6bNjdeRjZ9Aa+DTgTjX9t9FdKWM9a5YSxV2cHv7fSJ1MMJkQky/w4S7UdbZkfTIIMg3jmI8ix
uh94L3/y5cporD04Ohd326Yqcv1JK3v9I2VvA+AUl+lnI1NwHIUi5uEeDPA/F++itynQKF39tctW
Z0f73vTcuPP8WKA9k8ZsNVs8guUxdRD3JbF4yKGZ9WLiFrlCEhK7vGOjqVgIb8jDfKjWIT7PhV/f
ppxu3ka9l7Rgck4Iha+14aKs9HHIGwF3RZzWdS1pYy2Hodgacy+DnNa1q2VS7bNyV/84aVW8RZ0i
J8QrYQr72Lyq5w7H5Vq/JrL7YmfMD9JLQW4vpHZI+9y95oag9ZVGkpYvTG/u2fa1J5VV4oVgLWIT
U5FMj7Of50dV2QY6U2zfLK2CUiz8ST/6dHidcJGt93POfsQpAcxh/YeFV62Z3LiUy52I8nd2Q+l5
G83tvKfJnruPUfQqrGKqG5vYWYCp9XVLFhTh6TAQ22xaYdUr484uvOZgmm3/XJtiOftCb05NtsYf
HQ2bORpQDXyEjtiRNxhX9cfkImTDEFthu/YPg2boLDdasn6orLm4o4x4h1RqnZr5Me8L7dWdh5iT
kQPVUunqtk9sKubWmZlcnZW7mYbFwOn97tTH/cwrjM1F0U+Xh+diToNMDPqRfRF7PGnGwHrjtNdN
wz4ZiXKDZRbYEDq3fG+5APSUMnpFYhgg8NeVOY6+lncdJ/zof9k8yB128yZYc+hmEprqU7z2Al1z
TSIrIcyl1JKUJcbu/hE7+x/BGv+/5QE6ZCj9e87i0H2Wr/XHj6DF5Q/8dxig+O2SrX4hJjBFEQpo
/8uyxb3wG94lPIKkDRgUGl1iWf/p2RK/kSqF1dSzDQgIgrb/hVoI4zfa63jfsDN2XP68+E9Qi58c
isRbOzaAG61xHhFypKv/0chnJORj0e/Hs2iaL44h0FnIEYpyJIydqN0q/OHK/BXZ8UePGNZEPo+f
XODQvJi3fjYOFiY3e53yeX1dJJx747UKWjNh5oAFaDs447CjYxc5Agd+yJSnfO48juv5YDeHtq+X
4zDNd7NoiyOwghFqkJ9RXtIj9g+mCNTnrxEUru8P/MnvP6fgHC+IQPYNQ4if0vV8lpm1zks6aN3u
m2ym9Jha0meOLuUvclT//A244gLa6HzRGPF+T9H9gXQxVG/oa09w2uincjfNTBZM7O8ReUXNN3cG
Yf/7r+DP34DLFIobB48geUQ/54NlJmEinXmRU4rJZPBHcipVCllgpcVypSbAP/R17xff+1/8kg5H
BsGIFPub+XP4c5mXFX3rWRfUlqsFGiwI+GdRhB3Q9t5qtO9//zuaQEo/fX3cWxYfRFAj+NDP4WxD
3yUknhYyoDwC5gVX0fiQGgVV4Q39Is852e9kcytDu8dkYfghY2/nXpae+HD1pvQ3k9UySUuWzmCA
C67sRiS4FZAAdrbOYW5k2kPvG917CpLyTWZsjDatuXr38CWG3P/9L/NX144bxMJBSLciMs8fH9Eu
g3UXactpZdS9c002ya4CnT1XSdFENUeD6O8/78+3Po0QZCRebpBLDunl2v5wQ4q8aV09pRSJiCTJ
Vjx2D7CGetRJdgB//1F/pLwuTxm5CTgcHM5Q/M+6/P8/fJRvlLPXk98GTJMDdPt+vqcYrf7Fp/wO
i/0PTMbHsMRS92TZOCTY8/xcFiaERyhTx8fojj8zN/NzlJPYe5tHC49Rg9Iripjk91SsESLTsFNt
s24onnV+YQL907Pn4bM1KO6DsPMsYf10aRPX6ThRAXdqIx0l3sgN2tL+cirnjgaxjKpwK/GNfxio
/+1SdlnCf/rtTcqdfIu/XEJkfwp8dacOjRMBFYuOlQeMeDp0XQ1sc8CWf5G4dyPRIMyc2+z/4MKT
DMoiCjtHAPmFJfzx+wV2s4RGZkuQ2oj/2I38IM/xncRaZZ47jZDqie7r69zpzJMa6UGHnU3I0jPn
X6w/f3Xhucd0VnLLvHjxf/pBVEy7cJMz6K/I2NGy5lxRWLhJ+z5F4/O146p7vwri/vN1v7Ta6jbL
LcW6jCf++JlOTQZpfdnBuQIUYOEsDj6ti2ONkBXEbsOAvLEoixuT+hff+F/c8MI2L29zwQ1HkShw
54/XfYg1jiwpPoLGcfOA4XZ7Gkhq3Fl1kj3OQ1eE9H/WG4ZXaUQyUhclyq5gg8xk9/cP+J/WEtII
6E1lu8JOh83PTz/InHtFxUaz4XtmPNfV00xYj+yDfAI9+/uP+tNawkdZhgO1SoCgK34uCSknOZqD
cJugqL1iL8syjoQFL/iffgp3EY8TJfCMnnlj//HKLkaa2hQ2oNPrOnoPs667WZPOL27XP182hxWL
tYqwfraGP+/KBmOavQQjXMC40QvGtCp2qV0sG524pl/8Qn9+MninCHJCXcglnw3lH3+hOJdjqiw+
CueCjq7b2tp2yDwnqnKCefxV0XhfEhX9ixbTPz8cvNBIJEDfEayF3uWl98PKn8lO62tzJCjN1Yrt
IjD7zkxLzqMxkfo/mAzYG2anzvCr1RCQmf/0H9ZDl9eazmbXgxrhvvzpN16FM1iyRBclab0/xsBq
Ne01JjBbprdpWBh9tmsUZohNr5hrOlZpPY9O458amaCV6HZl5df24o0CYIpj28b26nZEE3IyWqsT
DpeZ67DpkH69fFqVFM9S2RoWFUI3r1KooZ7yL9MGO047jOg0SzG2X+C0eP4YyqfCS+dd6nGkDhKq
kK4IOGr6yK0HE5WvS27z2OfM1rtOVge2l+K8aEwawDbe0uR3pEJhCe1H/VV6i82uxCg7ZBZmH4ww
lt6/G4CozMgaLmNHmFaiVplucLad7UE++uRid/i9C3q0SMcat5L3CcRe1+IcWPNYij0eHu09zmbx
yI4daomtFB1bHH6/FKonk0i6TFlcqdu3Kx6sHCaTiUfPPkOcs7kqqUQa4IC9TJcU0XVEb3W+y9k7
TUjAsizGu5UbD3Y4KzGrcCLm932ypPliV5NGaqXJEDlMEXUZEwAPEDRUz725qWLsdoxussua7nS6
CCA62eF1pCowdpe5ISOjTWWD53ZKr9zaNR86UmsxUMI2LLBbmFkDUVvUwy/L1FcBHh7vSoM5WDbr
WKSUupaJl+0VUWZumJF61kV2Th0MdIurHiaz5XCQzilwrhoy+6WfdEYFY6svDCj6lsH00o/dt4oi
9z7Ikqbn+ILGEaXIaDEKJpImvn2Dt9GaSnykNdrTBqYNAJCVfNKJ915tG78HY/NtPvQqo+0MpCMy
WyyBoWY4kBuS3eojaVQjkkKeI8I7eEpjpnqNxd/bOqkEOPnxoMOEvJQ1UPSGGxwkzqoVRUq+W1jn
oVKUUHp6Pj917WSjonk+tWhEwk0vwATcRZ2fz69uK1w49nqQX1LRL0678Qfog43y1iTd2rZcr5eU
oOKL2ZzDRK7mcpcqRw4BeWbjGkCuzm1IjWF60JtlcL60Qrq4gbLeoHXMh0UvxoEsqjhOlyRSEPEM
AMri+7i2MiE4fiyfSge6z1l1hRY/rsDupBwk1yYlmgVKCIbILW2CkKbzak43EwE9D6uuUYuweGZ7
SCsYBAIsCBSsxgkl23fmKQ+nwXXepnqsrz042fKSMmyITcrxjPlppxgfoONnH+6oDHIvpawJ/+uk
+cWYGo+wCA8UNfIwG8gQerUtNz1pgweVrGT3ktGIOpPlkI6bBAD+OxeeDdcwtGIN12Uyvi9FmulB
Z41wTIMqGQiv7to1+PEtB4BfGNopHTyDNDI7JsuAVLwVbCPNhA8XUPOspyKzz44omGmNWLn6ULOd
maBM0mup0kh0bQix5hMeXgttSqJaKwUU+dAub7klQMw6WBs0ZoJ+N4Pq0Vrh6/UJ5qhxnk0Ny+4m
L8qOjIjGnCJCk6QdZCM1e8pQ/LDAvtpXmITltpo4QOxG5topQWDVviUU++7yVNs7MlmlwzBiHF80
u/Wf+pVHCZti1hgb5WjJGGCKpxl1wRr/6dP1hAKudBLBZ+rlNqm30BOQppKQyonZTBX0SdLcE5k1
IoMreFBuVLM/F+Ug0HOVDoW9OJ1DTsLEmuDMNUlxXZ82DyZ50BUAmS4+xLAO3wZOxAQFj70YDjEP
NnSITtbsAHWMWwsS02KM3ag7pwZHDZKhntV2GnPG6qXnMiWcplkf0TdlfEOyiA0J1pKWFwg31SU2
18sibcAa71I3toZwLhPryaT86itpj/qwE4upvlEjJsuDNUyyiC4k/fOSNqazSUGCO2YgxoojIFXy
alg6MNp67YvP1E19aPy8/ZaOS/Pu5GY/haJvaDNtDReTamlW44n6NG05cRZLofAkDDR4UmduWJjF
B+PzjtAOrTW/AZGl1E32fnuDXwWL4EhCcR0YyFhXhiK3nejNqi+2oyN6K3AXe/a+83VO9d00FMJg
7O4wFCwqe1m4qRLzI6cOet103DfhLCr3odc0MIzU1VdQFGMuwOQnpR/xvFAUj/ePqcGA+/CZE2BB
OLq7ihvMwym4NHBTs4/HzIMk1hesnPxT7PR058zntvCwr1B6I95HwgLKKF54GBivO/FlBGeOXoDN
l/M5VnxadL0KZx+vMu2Sto0TgQFuAwg/yXkFQjGQ04O01ejYjfO1PufO1DMdSNxLMKGb2izp7opT
oYfF0nam3RQ3spjJa5AdBTUbf4njhwX1hTzCmviQDeXZ5ROvroH1dxJthFm5BN9rY/gDcpvTiDt0
ua+ULrkaxLITRmhcILjVoTeCIgIddfi/qDuTJbmRLMv+SkutCykKQDEtqhdmsMnnke7kBuIMJzEP
ikExfH0dRFZ3B41MukTuWlJSUiQZQRgAhQ7v3XvugNe65U9dcJv0jHCe5H1JsX+uvPRUkkZN7mGZ
e199L8oRfJsjbcdIYg9nxLWgznm31lXtJhZghGK9BSojkEklqU9hWng5UoIkwnkdGDMfZUxC0qbv
6uUVbFDD9yQLeGJy9uzvpY5KbM1Jk4P2E7SYN6haqs/CtYwMl2uNAQTAenK1jF7zRZv4bUiqneWD
XLgFWl12hotAgHCxIm3+4SlPfHONyg49wTZqI6DqfY+1T+Ml51FBOG2X+q7lPE0bGVOOE44lOILU
H+x3+kz9Ds8lbKFhdm6jVZaxaljbuyI3rGuDNjwuBll8pjg/3fnp2kJ38DAT6DOJnqCKldVO92CX
CzvZI5OuTynGZnrD9ZoLgYW+30A4G77VTbp8dpxEPhm1HC8tjxhcKqVdm+wqb+g+jwjqHcg75dpa
INP0WtqVXLGpzvgyLibnTR6cuK4nz5q3cOiGF1wQy9s0BJ15StSSP5HKi/Y3s1huCIUr5l1EMJ66
Uo6XvUonomYRKADflsrJVe2rnA5ErNntboY45cMSOV7NtvGaeFsPVKCw6/DPQCQI5u/RUJZsjUy7
AUWvFcr/HmnX41LPkR2qcl5grrpGHXaTM99kIEuR/OQT59WBIRRQcp2C9mGihY/aJaq9JzU2GkfG
1LnodLzEqZMttJYuoAUX9VNIZSx6Gyy7fe8wTzy5gSkaesuD1SDBqbvnMlnLO5CKnFcGrfeUNBhI
WefQUQWlNyEJnvyyCtkUovuSInW9jSrqFGjB6PfmRhB4kewjtArRLjOL2IErXpAggli8PqlOgD43
MmNVLReW9WrMHguii6ndpkm5gAyeG+CdFr2oFqkbmirKBM2wMUWLtz4F2/hV+RMNEL+dbXZSrmNS
+i1VSo+U7ECa3EXwIAaFPUB2Fr0oSzjdYx/xL26hoYzPIByz4yD0jDFCZuVnaMHWw5r69o5adn4y
vX4m1jtLURJVAnhpyEtbAHUZIvocFVpL4uJ7fNJ2YVjxkciW6r5La1T9hVcC681EYt+qpJMmiVdR
JjbgDZjf6SSOz2nl0n+ekpndWp8Nih/HRkBtazp6d20Ws1FzwUSdNLS0DByQkb/LHOc/aNq5uZ/N
yMIOZ1r6ommbWWy8QaOMYkeQBoCIs1pvdUlQ1i63V0x4FTTLXWaAd2F34DXvAAJZrmu6+Cnd+G6Z
sYJpnNax+2cYTUdLy7d2kpUEGI85u8eaQgRvhv7/3TQn7NEj3TWUZadOwiOwuvkW4YLWW9TwgXEv
Id0tm2hJUIe0wGS/gdUav5H/1XqbxreQdxGSS+18KmnGbVI50m90RsCjxzofSUCR8KF3GI5oOGBC
Gj63rTfbW6EFzzRiMv2m/NgLtRxM2MVZDgDLBz5k7OrSRMbo0mX2wriK6FQ4eTW3297KK8ZSG9WQ
PfMCd3iUc0BGluMTtQMYGsBIm3jXGUp9e+/paWIecFPSyj0xzVvwaVNOsXktxBmzEPeIkf4UW6sa
BZI/0MYo5n6GrKtUf+3ZM/kvcdCyjObkhOc26z17cwL7NlHrjLhPDFt/c2OJjRHdGl5w2yx5hVO7
tMcsT81+z9fbs01rCnWBQHJ6yvxyvEJznCNlZcN/ys2GqBDt294JFQ/jLSoa+TDoabzAOWy+oAXF
NzfwZdps8dX0JbJweFnUttR+UWwH6SA0FlgatYJ2E1bqXWPI6T7ySFKHapF7SMNdA6ZCDc6Fihc8
K2IWR45BTsmUszXYFtRbkUFtQY7AxLak0sRCsDjferNnh69gf2yAJZTf8Vh0f+RJ7E83GeEPnx20
rGwHvSymshUhxNzWqm7K+6Er7deBMHBviwtOGhtYfRD+0jaAG5EIbEdhXIsB+TpLLhQVOxMqRBOy
vKA7R5hltRMNKTxj9o1ZVIhABPR9DPmeoY5LS+oREhETSkFXeDJCq57jRuzTstyPPpj3bQA/eNoY
cG0/GTNS2ZB3b94WrUkHF9WahhLToexoROdcwGl05cqNglu4VEFyFXRxbYZJ7RL9zV9H8s9o1tUT
oH3XD1G55X+QLBJcT1nVX/VowfRGqdaF8Zk1xefRa6f7MY6MbywLUYa7TQjjZAMl97ZjqVF/12xc
r5d4nVII5BjNHdsk8BcECIOn5uTpHywFvSDwqqLDtoLIobe76R22tj0f/Lkd3LDzDTQbS4NzcxPY
TvxVDjb+4xo+NoK8ZLG3k0INsF2djDm8/oUHqkzD47ysBDk5wBYV4pIcRxgLYiBCqodGhivH8Y8J
vBlCfxyZvy18xE44G0N5tbaieXGJRqkrtfyetTPinNRqL/0UPfKRvRuHuYkg4E/W4jnPVhUzXbhR
STJEk1TZ7cxeAfPp3BXdtlJVcmoxLuHqy1z5XdoTSCmbiAJY3XRU7E3Eudc4zJUjqUdbpiVD3bXi
gmKFA0i2jpd2MyD9c6jiZPOpVlOOgbFzyX3UmSLysE7Rch1YZIsi7MdcI9Na/NTf5V5rXE4kwXOH
cZIxDaWag7Phs3Kym2v+6IHFKpIF4vEmt/Ply9T3/VWXzgYYu9L4UlBq9rdyqtGa44SpbDSeymaD
wCLa4x5oWnWRZ2Am9xwem7e26iME9+0yW9sGzDzqvKaMfRRXlXiEauPNO41Fm7pD2Yr3fvIRCXFS
m5KtNJf20TFgWRycfpSvHV/xdCoxsX/DjrI8qDXrCHEzsEpOU7HbMPpMxOS1g7wCryknEKgPs3GZ
Mwnzf+e1/4xbogwOKaqUOsQnxpwCS5CYCcpzBYNTkvx+Gm3tw6HLUx4zUQknu4U8jLEmUWxJq8H+
6hH11G6sWnbVyaMGrEMPXsYFumPUMlULBnFTkXlEMzuahBfCjDODvYeRH2tfltHWKQLEQGCZhzJs
QWjf0AJLDJp65ewciAgikMLr2luV2pSowQ4lEXUgt5L7UlGn2Val1b6nMxvNzcJmj1SQCQkHXEwj
Cd04z1/p+3AyTUeoV6eWr5k1praQOokB6+ZFknVsJZGDcb7cOFDtFLvDMh1D/tTvb0dUN19Tk2bN
pulng8UQgPSLlZAmTjtetl6Ivg4vRBwTec84NOr8YFLu+07vzL9a2Np3G77r8itL3HTVmaWbhGth
Esk/gJSEgZ9hbqDv5exi4bhVKPu6JGizBQIHtlHiCGgRzlCcsHx1QS0lu+RAMXcb1G3WsFWdhCMC
wWq0t7OmprDJNZrPbUCWANv7ScMTepy4t2o/DobcmtoDsopymcOR7YOMj22djEDdLP2V9XeAru9Z
yfWUR7FzKuvMq0jFKNDg0UqonR2OPuo4mVvEQFmy6fU/YY+ZouoNXi61xLtGq+XhTxHyf1ZRPi9u
OdLsLaDOAx5NvGNbUCPZ/772/4vCMQPCdj3PsVzLcteq/V9q1q4iY2ohQ4t+uSEpFgzVlWHYQ4hi
Ql6lnYOGqiOxg83RGtPidh80OMy1UXdWuAbgKx1BV9u1hXdWM5eqHAegmmob4G4i2Wq11oxZ0R5a
RGc7YRTRyUTwuUeQmYakcFl7cHXz321NeOS8mVLQ0pK0Ddyzrpbh+B2Ccgd12jRYF6kawCTS6rwp
nKm6/f3z/qmjs16KpMyAoDUa0ufNI2toXQOAbUMT3/YRpYKtVMnQnP6NqwAZoR+xKjBWcPJf32rn
JJ2pPLb7NmLVXdHXxmNV5+0HKo+f74XdaMChAlLxqr84Gzu+vXpqFTsdJcW0r2xAEFuJc87+26+H
Ntj6xKDUu5bvnHVcq4RQ3THp6y0MKxPuLDdSYz7flv2cfnCpnzpHax/FtB26mw6ttz/hzH/5HOac
hBLCm2hhCze+QGE2bg203pcmSMBTshCsgzPS+6Cl/FPfiIva1KpJN17bb/Ls/myCrBuTFYFiNye5
QbNLH8nPOKBN/UoYyxx2dFu3Ue4VH/TJznKeV60CV+a/rg303kSy8OM4EUa01hb5+mxtjeAnirEg
Q61t+hO6xRezEfaVMVnUymAibdqmHS5rejRiqxa/CRH9Nh88CfNXjwKkPNhQ+p0+kc8//iCnK+ne
tDwKLy47TvFeGk7xRGoeYmggCcu3QY/6iiz6botZDS260euTloBFA9mRKpdwnHMJbL8UpE2taLHo
wY0KCgl25X4wc/40+n2+rvXb8ixEbdYqj/vrN2autlG/H+qtR2DpUxGA2AOYkR//5pfMVdYYboQG
TiDoLP54FSeausZtSiKVSsu/rmrvdSLK6P7fuIhnrneBbsvyzuY/PfBdiaHgKGPn8jiaqrjTwGk+
Gm3raPphrl/vBekSQQtAyhCt/Hgvgz21ulwTEmkvyRt71BRemWBwHILG6GgJbMygFXu3k8k9mF/U
6N0AHsJyMitMCCM7lo6VXvrdZDyjdfbffv8QzgMgUNS4qHEcwg08G6ykd/ZCLT1BmeZUtG1K57tI
Y/V5aNSDS0jRpR2wJSs6jHKLM1AO8UZvuPZ9iTTVG8YbN56RX8uJ8qmZjS+//13rZc+fWhCgukAs
heZHnEld2mCYJTX3els2ZrmPyTAKO413Oijd/GJR+ltcVOXenIP331/3F29LrkNilWxS7/TP5gaO
Ir7lmwwKEIXU/kEH3KqI2itBoB9JA37eBTAiTGdVfjpCEq1xtgugyquNRSHdVXlJexXEIgE3s70r
C/rI/Uy+FkHOASTlyrtxgqUECbcYH3zP1jrKzx402nGUHauSkGX6rIdeBDNb7p72gJYWgAmCAXfk
UuLgEV3L+XbOTuY8BRcOEHAyeGT/TGou+Hi3jE8BCbXfi65FNO4l1l3ZFvSbrFK5jwmkwk1ic7gO
zcakr9dL72USUG/NNmrrravER3rUXwwYB/kryQg+4QdkZ/z4mZUIoYA4E1KSw9H57EDHf0AlX+6c
nuz4xYsM8uHRPhirtfj3Q2Z9TWdP0CEJ/M+VhFFzLtFJpOgbQVllW5py+Dr6kTgIdLAPaHfEg5qD
jz6NX0zB7mpVQhOEjBA92I93WtF7tURildsCPeED0rbhdq7wvf3+rn7xIZABYdnsCghlMM/nBWQd
aWYGvLoqUepRVLZixorTWx935Ae7wz+Dms+eIOuJzctDQIiu+mwMTr0jmWGAdLQ9TAQTZgWHkXm4
NDUstqQngbcfBViimghNlVrNoR3LT2YaXbFTiS4trT6YfH5+wjSRBSI388+NlzxbGSixwfvSWA+l
YWYH2aHtalB7fPDp/TxuEOqg3GUPyTSARujH9xhYMW1tA9tXXEwpyDXOdLoNxmOFavemxlK1+btv
lOthd2aisdGhW2dTqgT+i8SL62GDT/edpBlBOT7aJ3Un/vbg4VIeMbjr/zBUz24tpS5aQJYttt4w
tCdnFSUtuT+dnJTi6u/v6hfvatWloa5flZGmOBs7QU5byysYMbpI671TuvIAhtz44Cq/fFdEtTBM
UVZJ9+yGfDOB7jFyQxFdRl6T015WVIK2/STp0bm5/mAD9PPXx5P7y/XOZjNvUiL1W7zXGkbwo3LJ
e0Ncnu0TyF8f3NqvLmWz1rHQ2g6xuWfTSRt00WiY3FoMY3YjpWduMYC2xJ7F/xMA9C/1q7+6FAud
w7Ez8CjRrk/5L+eM2BqJrNRU1rOmlyfd5xHm2NK8qUVvhL8fFubPbwxJ/BrT4sCw5JR7dhgsnYr2
cY+woDIt86ty8SFq8uvvGteys30NHhZogBxYzhZ63R1E+nW7f+cmKgJn1ygIwCrywx69OQ0SYqhC
zBXmB5/kz4N3/ZEMKhMdG7QW+8cHInr2jc3AJEs6OmAFM4r2MYXm/e+fxc+P3bfYSLsWGyo0rOdK
R0r36LU1+eYWYoxDEpXFSSky3WXuqA8u9dNJ0sf8Qow6G2r2vJRWfryhOh1cvJ3jitZZqjykr+J9
mnx6kLOJS3hDVJ0Zb7U/f7SL/cXbljTqWBd9iUw2OLtuFMzLLNlMb2HcuxHWrrijym/2R21Glzz4
+oGX310w1JcbAjr15Zx79SFJunjXeOjEt5mn0+fJzO+Eo70nU4Fb/LsvAf2z6/IrqU9Qaz77hXFA
7iosBxQPlj88GiKurwdBFSGJjY9U8j+/BKJtWbywoDABc7b+8SVg9CO6fkpxmRlB8MWycn+j6V5P
4SikEUZeS6F9Tj4qJ/08lgMOEoxnwLGeoKz041WzhoaNahApw43snv3Rnh/8doFC/Pvn+FPpblUF
2ybTCFHglnnuP2mcyKn9fEL+TuH1YplKJG0D9U8UZz7kgL6hn6iJszwZ1Gs3QUGz/Pc/4Bf3SVmG
7bL0HMEpeP3zv0xiebdA0S5NgM/McrugHrJdTnTp4++v8vM3G1CY8GhEsKWEmbH++V+uwkSJGq1b
IySJX33oZ32PJ6J8dQrWm99f6Vf3E2BIMfHysFK7ZxPlrAgzGA2N8EMEeECbUn/1RNA8/f4q5q9u
KMC6gHKfco/lnQ2PpW4w6RRDtsWoPuwyq6d5kvdg+70ZrznRSvHO7Yo5lBb4iamYh93kjn+Q5AvY
RPTWjmY5IsI11drEYfJvDCqG1XoK8wEm++c/buip9I44wY006aCfEGlR5fQ3ODIU9OosusZgVqp9
4xbo7zBJfHD9n94Bz4VRw9SM14k3cTY5MEO20eAAFQNXkj8nRpBfe11UfnCVn8/67K/ZJFGKWD0c
7Dp/HFS5MRYdq/KamepYeMX7JDkQlYViryqo8bt57h+DzEcyYyJW25XJ8ibNRJN81Q87Ix36XWsU
3nNCNyb8c3j8LS/pv8z9Y3/xf2P//vf/b45Tj+/pXztO98QZnTlO13/hn45T2/yHw7eC4xRt+585
gf+H7G0JQgLXws06wSM9W4vD/+M39cQ/WP5YAlerFK2z9UBP77lP/us/nOAflLsC3j81eI/69d/K
CDyzprBhYW9FRYvTIaDw1RD742gaZD4mDAUDw7PnfEorYhxwPMuuhwdprqIUOpbP87yiqMWCZ4XY
DRO/vFhE/RKP3PcHE9mvfhCUcWrKJv4Hm/Pkjz9ojKnq9K6H/khpA5pG4hoPcWxTlJCpGt+QZk7g
d3tfgptofMRQWEbrl4jF8g1vtaX/jd+DJXi1luC/W4tZP/4eQB3zCBbcCIXh9F9No4+nEJE6qQHk
zbKZHwq1fPEamnQbGucuxCVjMu9LJd0GWYOFYvwvQ+vunwfq/1UN5V2NuL/7r//4cenkhTG9w9hE
3MPBFrnNWalPtAb6FxtpVFIR9hKqemkQWbkjuhx3cLW5KappqvcusUKwRHLo4m0Qxf3h97/ix0LN
+ivYpJkUdZl/TM6h61z4l5Wta63O9iEHhn3PwV1CWKCVnxNvQQ+Vve9m7Mf40TWchPYXSWYflZZ/
vjw7BypFtN74PtzzelePMmcOaEORj0eNfTsrZ5Rb6bepRbvRteBQLzk2e6dGpoNMVuf/nOn+5Rno
rPvgifU0wmfNJoaOGP85ewtjsNg1Pe1ll/OQ3rDJIWtR/gBcOmghQvip9hfyQmbaSrSfyB2PBq95
0ggl1YbNd/dZp4JsuN+/lJ++HX4VIcjUIuhG8uv8s12AM8VeNAYQBcYkt15zUUN2GZveRdRZYn6D
Tzyrr1OTIMtT4zo+BqsorjszQElP1gkait//IIvZhIHw/6pCnEYZreuAXc/cvLHz+jw+XtfrCVmC
nGLAYkRwCs0OU+QorhCS+/qeeSA2gdPY8T0C4PKxhNQOsHaVom4h9MRf7XGNuiz4LIqNg+QRBlKJ
wHk7LWn3JZkrF4d0rQzzkdlJ9jvCh+LlIp7hEG/doTc/+R1Jn2GWDVZ6GDuf1HsX6RDMqwEScViS
8K4ACAfG5wlF63cB5bTajsovu1PC5OtuFqcBBNjNEjm1JlcegXzqNpJtBpLuF0qoQRVmATlw29Gr
e309Dz22A9dXjsnsKdEhJ+Mi5KZaxZLHkXOVhpOZKhW6ADQMBBr2aIVlOniPIMV8JCXF7EAGomMH
PM+ebXNjUYpJt7rvo3LnO9F7FkTBPS6VHu9FkcCtFahNqY0aloecF6jJd4HgyA1ll3JSq2Ofnw7u
vCfWR8fzXdFE9eMw2bUKaxdjFT+fXSrpsBoiUZXW2sJYH4DVShfdVYdyyMpkP/RWH6GxSkmr7HFd
AzskeQDXVjy2PYR3VPDHAD3v22QMOjgosojQYjJ55LT/9JBfEoKMEGW1QXahTmMUVrbd+XeTsnLn
kBh08/a0mMnY6gZtDWFCQ4aQKhRGKK+IMSOAdDHlU6pBn9OtglcVosJB4ILwjp0MUuxB7eLWSu8i
CJCrZnSS3+iVBptlXPpt29rQSt2p/GOZLHlhK1Kp3oXRXlRwco27RUfIwTHk6VB6qsduJZuJzv4E
gegUl1Vg8ULitrkrEPRBbYsWqPqy6cFczxlhc+jp1pA1q3PsjSFbBkyt+/E0DI05X8Xp8sfCX/7Z
Nt1W4WiKcRNFZqrRowyEAXDIwmKLwtx11yPvZE1W/1hIUez7yr0BKrpioLLPi9XpCShXTORs4DCA
kX+Jh8ToVIKqxxug1KURn33vg4p0RPwtxw8Q4rxPRTir6XbyexKjUIH5xCCaPrTe2AbAGII7RvhT
B0jl4vKoFxTswdA9NXCZExgrXrRLZRVtye98shAkw1FRSk17st7JmPIhPo1Q1exTMtfokdkbB0dy
/9Z1KLMP3tKw9sim9G6llzcXJJUZ10yXoGBEApbW0c9Fguyl84vm1DgwzDddoE0fxlsV34wmEQTx
mD/QITVfSoTpzoWDnDE/TCYZeNumsI58BgcxEtmkKxrAGBy3xSA+sfe9Rs2zvDHLlfejMro3kXq0
uohYLR+6MWuWcE1rf9CTRErnxL67p371SvtmPtpONBzmclwuMGGmG/6J6zqvwj4BsY36GZaw45Qk
ICKyDztCoXaRG6MBmsyMvwmNNJMrzJkNaSFgycc0Jsphfo2ghtZ7ClUQeztMb9OSfwZIXe2UNa7i
Rrkec4/Kmg8zXp9jiW49SppLnZo0sE4qgo9ZVAhpJckJ7SnqLIMJfuruSJf1L1PSLMqMl04LSGhv
0wtrhJ5flsaaN4bLZnGz9LkZTINHjSpxtxiqfKzzKVSR6vEkwLLlfeibiBwako3y7l7mXneMaSte
1dLTX7KgtN+8mCQjwNHTqVDuXTDIU1B4pzRY7pgdrgQipD6WT3meV/jryvlF4drbxOtckRTmGyvT
IcmY8YSTgJ8DYRijJQ0REx4d0pq2TZtultK76Yzyj8CwDkInzSsavOUG0+My7kQrJbcrxUZPz9oO
YFZMtLG3vuiGOy8YSHcgZuNgBE1IlEq2kU56MTZRdJwj07+oI/xfBAqALJtPPoFiCU1wAu9BQYKF
qmvrqgMZH72UrnbugiJWBfspa7YuF7+ci3uh65c6quWjC0tweSKKzbvBd1z9YY/GWxVNMWBEJgP6
vVZKRARc2/fCiEDRImEKkhvkxoX1Wtj2iIDZqlkDfd3kJtg4y3homoTK7VqqdfccXW3Yte5k2Vs5
51l66ISbf+M5D7AIB9HgxMunG2VqS+9bVOZeWBumfsErocqDxwOHKz1iZVm06e2rKV9YAHUCejwA
4Et1Zwib1CCuz3TH/mAnESx6J2/SDjomaZh2n4hjApDPvh5dNL5lNLhlmAl7DI3G7dF0QTt+E+RP
7rhnctviNHZ2Wek3+8aApXThxo0Iwsalc6d8XT3gJJ7QNs9J6hPJUCIhlUP93R080rONJZmfDdxi
SHoTyj0Hl+F3l6ARd/d20SQmeg5NOG1LwMLWrnv2NapY9i0KdTjZs9nEFxrW/wmn4/A6LCZC9kXh
cNxqj+SRdIgCqN4d7MjtgACes0TcAcSVqRO/TXPcJ5veScaHtnKIRkPF5l8PQZ6cCP7y87AL+jSg
tUJO53EUdKc2LJrYgoxumAw2+Yil/Q0Hjqa+qW2IfUvkJxZSWx2DzezZ4YX0LM2WxldFhGhGIxp4
Lv1U6mrte4aMCthvO7zUK8nQ63P7vpVQDJMlXcglM1V72ZsW3DM+isLE2aQhp8NnieYVRVm4YPjq
PiVtu4hyoNV4xkfjjorHDOuyI2/00BiIfVEiZ9+yzFog7qkhFPaCp8sYlmo/9w5L4HhcRpc91gbj
hCQ6CAvnppiQTFuGtwETcmLynhn56WoHMutTW5R3AIpYlKkZHwK9eLSCmyonRTfpkQVP5MdmxDlr
D6iXbqZ7B9flPvHW9cnAw7IaLoz9FGfuDZCxK0t9KQarOhC4WD73qDkvE7IVZC4HRJtGtKtdfZnJ
bo/CGWZd4T1VOn4LhrxiOAUIqM29havBJvqtMOHYF6hrhsnZjUhWAT8vD6if4zBNtAApC8ojjgfr
IV9iO2z9/AAV8w3KuW5DAz18cckHZt3QVBAvbqwWonTYhpYnxPekAYsuFzvtdCIBFJ55iD6tnALL
1iAXfZm2GfYhdqijn+RpfJ0WY10/JKjCxjtRiTJ4D5xqLYxFJr6o7yYbNnFbFKbQL2aEkhpc0hIp
Qk9GBdnTJdjQRyfojgWJCYbb7uwZWsoGB58Q3p6bntWriNnSrNvKxM73CPb1MN1UUN3HQ08QLJ9G
LIvsGwmvtdwQmTf3D+2MMBH/jgcH1UtTfIzNGnaREw/wEEnvleWtIxsikJ+CLIlf6gk7oN+7xZWb
xWI/UMS8dcY8e2o6j111BJDRdvEe+2kELKCBJK0KV92SYd+QXjVm2zJQX1Vvle9Tg+UXGRCnd2z5
J1eTki05KlxT45UbTzcAJoEn0kFScVjUM+Me99sOg5J/0Qdy+IYGIeG2pnRnSEgPfLJT/yIT12Sj
4NePQTORm75YN2kmKyaUwdygFHf4PuPuOFor1tYcvfhRjJP1qZFpcBySUe8mh5xAzozFJQzo8bZI
AEOXY5tsnGpKH9NYmoexijURfeLKlou4ZYZ27h12FaSrOPkrKY3qdhhcfIxpSZhG3VjTvesYBGUG
7ae+6lKaQZBEu85tjoKfHJqdqE9eZfeXWdV24YCa47YdtdrRlD9i8E8PTFHG59Ybb5gOZqYWJ0P0
nHIoCWcS7DEklU3ywuxK+Bie3UKgbPFlkxJHUPZfhwlqUkeRBOEuyp658feJhQuvUglt7zl/a6rm
uSHoYIUI36hoZo/nipGgMMd/yPwq3hvrC3Gb2jtkRCMMW8KUXuBE3oEjznZ44ysIBMmD7Y4re8l5
Yj1K9hTW4/tmAjpdEBMDTEp2b4Wopl00ws4KsFG++7msLpLE4tiL0xzpfSSYBhaWBOxmUvnVZVHQ
N+QvIoGk89tv9dgbmwZb+nOb6ukwBMNdXo/mjU8s6xvGUfxwujZvu8QuvrLv+j5k1q6WRJcIUj/t
KfCx8+ruMumGk1Ok3qpxrz/HdfLskJ6EKzm7LmJ8wmbfyUeixyIOj1jaEXggSxBwGTf54PuwS5vk
SoIa2GR1PF+LDGeLaQ2Xy6LHPT3fls0/Ydmeu9PaXq6KLP9qZjKEZrUdU1E+tdXw1PqqviMZs39K
JoKaRoccosq03yyJxnxKi2s7SW91A88dhpS6Yi4sjuxzos3sDcuhW4wTorxPnBeTbQKz1BjWnKYm
W99MiKPsdYlBd8+B/Zyky9ax6mu8I0gQCnkMAsKIIunUV8qUnxWEma0Ptfe6imFzIkdn59V0L3w/
/Q5tpw2vge2XaPHJ21WP07iLyPmpvfdKSixVdvOiJmwyKQReaOxbf5SEdMc8zSzlpOQYOLOzvrgn
qCzdTTieQruRl64RPNVVAuF3lgUUOxHduSbbYHfEu0A05qNVRJ+soCuPDs7mDX0f6xANbb2ZVVTs
/GGm06kNQHQ9m5XAJoNbt3l/W4n62il7QXyshOMqpLpc2u82d09m9RfXMN/zoHwaBmgBvfQvihqs
bgwdGsQTiBHIBNHO0rP+knhjSuCJfG8WvApBdDPFVXsKfNLXyOpCgDSpUFuCDWt1scxD6KvlPtL1
0aYhOhTOKfXVpeMM1rCPW5uDpz00l2B6zTAY86OshhGAawe5fTDoPJdGS5Th6MMZwh343NZ4DarC
ag86Upd+EKtdx1rq7OtyFfyruC2uF12gI/dYh+POQ8NuJBtPldH32Z/KY2Hj95uTFreLbi5l2/V7
GP0B/pvlnrpddSq6dNObPY75IY3vaFlshx7tn5nPfBTBFukcf57mznYSxbWY69tlmG69uL8H0otN
2k/bC+AgyyHNE/vCntc+esJ4tJR46PBT3bv18mWp3U9j5B2haD/Nib51Rc8kVZGV09KytbGNbhx3
8W/NBP1WZ363lvkub+ZdZ/RYCxSZAOT1TGQ4gDI9caggagrfnBBpck9bdNtp7DPuBP3dse5xSLdE
sffTsVDF81yTNKfa3dhn+0Z+s2fjjSgNznwde2vjWnEOaZuS/IP81EImSYxy5xGckXXmLhiQXNUV
jOcxPURYPzlL9O9L4n+m37oVPpDygAOudsbdYl8aGelRDTUkJioQn1QFV1PyouMbJH1x8h4s2o5u
W5U7xhPFkxxAkGEXmJsLH1ca6YYldp4h97N9UePqvWp8p5MnNKK2daRMm05HHkzfHGIj6jF+I4/y
qn0UET6c4RQqA/dJNbNLQMFSDt0Kk7epEGxITmmCayXror8mqE4CH6kbwF0bCwurJDRD4ox7dWZH
NS+eauroNh6b1nqNoskrnwVuflZFwyGI41JDbaipAmJtOhJTUd7EAV6i0FN50p+wtftrFoJnVQ2H
CDqM39KII1/vDV+weRL0o7pP0hneGQXbdQ89LeOzTo1+E9lRGUZVbL9NgcEzcMqxPFGUMdk7sqMI
JxdmSTN7F0KMzYEiCYl9kSYl2Omj71RcuxCzWLWRHT7bTZfQbyzL9r53Z5KyImtkwxxR207/m7Iz
25EbSbP0qwzmeqxA42Yk0NMX7k5fY9+k0A0Ri8R934x8+vlY1WiUpGrl1E2hEqmUR9BJ47+cc75+
Fza5j8k7nm55ss1jpt38tmbuuRldKF2xUb7lMiqffJ2QYtekOLQZiKE/jcSzjdHrm0npkxrvSxJr
jvb4sZ0sO4gaHQc5KA68YEn/zY3Sh7QebKyk/OKy7s5t51t7T7r3duk6LMlBA5gqPY2MGYUqjwTO
FJK83rd6glePx8vcz5AmN34GoGWxmpxE//qHX4MIpjR8sBwDNXhvd+ZTSxI8wKxlX1aJs509uEU9
BKZjpdaUigIiaGrgTkfCd45yTMt+b2dHLPi0qlhvG1LkAGR4BSHoAFzEVvfqnPeDOEsFZcaKPgQ3
GasFWubUvUsWOF/bsF3YGZIIsmnE4F9S1/uKFfM0O0PLG2Q6plK+9hCt/U2UQB22UK5fErctSFEv
7zqnrk/8hWyBUsT4BBUMl17gyMV5dUcaZPLokmqy0aL4Eg3UOtacdBu2xCVHqNiPZX9X45K5sceh
ucpqsE4IpTnW/bvI0XwPFrMLkgHFcK5yeBA+TSLDSNGcIrcdN2iwkb0RJ8l23Uy+NktrHE2vf7Lb
nmizWA8nFPbztZysI62uPsh6jTZRBoJYY1Z3+NAYwOGIGra577c3s4jFW+yZcdBaJC9HM6Upbmsr
IK1loFROHXnIMDDvQp+XvJ8586aZky/pWIw7kDmAPhY1WIHZm98qhcPNduiWm7k7YYF8wGAM84zw
PaTPpnqyqE5KLjgtfG+Xz7nnxzDdbc5kyIAC5du2S6B7x7FnH9csQJMIBWQ3w3ypKbl2fiLEFits
vcGDM13js3P2jrN4hMK/WlHhXelwqo4MPDs8LazsQsa4t8jxs7ObjtWhmw24041NdpCzNDchM8lD
FuXiivtQUi7nNhkKZqSf21k9/h2N3eHXoeJZ8rekM+97v90XrAh3XToBQjCmwjsOKh6Opra/4cP7
PhnEdqAR9S65n6dfOvKqgwa3aEjaE5FcguGnso95VmdXwijEq8SbuUcU+JqTiQKakGDu4TZmHLcd
amc6OK596QY6F+ry6gA48dGZTOumLtDcDIqrJu0SflJJXT+npGiwCyghyItwp2cyJ6bCOY/kUpCU
RLpW6DDCgZ7kFcwOk4V2JnV50tMxjI6O390sRvm9MXu9V7xpGfSDxUJBfwNQ5x20XXwKE84fWvEr
13Zs/onYvhwiGWy5KrusA/rtXLtvYIQZCTvqUibJDTlgR2BIkBg6wD3EZlsZAxLfuFqydr+wCGE8
uYbplNeFt7T70Z7GfYm9jn6IlnZe/C/N3N5Orf9i1ZOLU6QNk0uIL7Pajkt0wIPVbjQLmAPxVG+8
cppnEsm+zJo1rWcA7aTUuSMbPWFCOefR0V4dKNjxQKoIBeXXcCHP4Ss0hjB/hzkKh8c33J1remPQ
zqRQ0BSsq5hQBgSj7JcwW9W0bUzSvpqvi2Hxg87lpYw182LVhX3Iy/HUu6nauAlO+XGa4+OIBxMw
2fRsm81r7KknTKPwflVMp58u9/PYBqNdWgceWAqgTk4Hw52ac+Gqo43C5isZJ+ldT1bZrp5yoCPL
twqzZFDU2adbOhu7mmcYHngMROnzQsB4woi8InGwxoruagCM6FwJmOnkrnUxoshWij1rcbUlsFYG
tUVad1erg7sI/8Wnt9ohKNQB6SEGiMcQlEd5q8Uit2Y/uttiNNq9vwK5itw/x1K8ppHMg6kgIU+E
4QscozW+KTSi52p0bjtGS0EzJNNBWmHz7LUYMppYsyt0oqjdZzxx+8bJp0M2cjQ7Xgq3iDSC7RC2
VlDFVn/fEz22tf3xezsi7CzTJNkOFhFwTU19lJZ585SWQ08xYf7IGhdifd/DRLHTnWotmLt9aVyK
NnmuMJKOYrwbIHLjVbdYo3jiBlHA9yay20ttq2czXk74j858BzsnxExVTJl67PL+hyWTY02LSrMy
2LsOCRdrI8+hWEimYZPp5ZtgCkgQUjRsHPbem9Bx9Kbq5/jajMZuD9irOE8uDABvHNTNFE7brEke
Zh13QT/4kO8Q7x1Dt6G4ZHMkWUiR64Rqc9GHuux8WBuskQH6AB7uuQqTNXD3NH0371Q1cphZaR1x
11rPIuqtO8pg+8UeOh5DBhdnauRpZ1HVXNpUtM3OdoQfOCNdOyue5mJqGEUpf5oSJL7KDI4FOQ/5
c5qQ25NHFLAQDG9qb3qQ2pS0PJjdCG4Zd7qXbdBVidkHQ1T6R0ZFZzqTbL/okSEmX2iAdTQDJ+GF
m4HsM/YUnntDTFwSTBZpBdoA7jXM8a4n+Wlv5lRLGImySz706uS0vBgNipIdhLKzxpB7lDbTOIYy
jyEizO9jOzbbSIxUyRozPavU8hMPp7qoGfVexd5LApWBg1iXKN2YHRod4z4pqhtQUMaOiowBWm7k
tzw20YOVWvtRGOo485HnSWQHgzjEO9cmdGSq6Whs7pWtGq3Y2BlCX8vKaM6aUSq1mAM0ciDhStj3
ZW1QylB4YmNuzz2eiqpP33o53wIeYnPhFhyNLRU8rbQek0/2n4BC8/hiGzPTuam06MHYTxwcy/9Q
vTlCJ8n3RsS7V6H4JJ7BX46kxPYn1XppkLpi4hYo2aAg62vfyKIh5N9yr0GUX0du5R5pcKpngh9J
63fzj5zstIBwj4FOfcquce4/4PYot+WU30P3iC8J/TQabWGe2jbayQzDErP9r2PZpjvaKTIGyqy5
Z0DdAhedu8M8ZBjsBRIRu+nVNQcZzw4aNEA3NktFRQLMkAk6UAvToXL1cOPRJd2Qk3FU/NSnEXPy
qYbRtcMR8wMnqtqOyJY3menHVNtkqYHCng7EycFSCokXJA9cfqToKmJAG3O8L5bwWI1GdlvZ5N80
8LOeoG77m3hMn6lMYKOPXn0LdpCBFmoxyhr8A0ztCBn1NSXgwOk2OBMBgL6RgcLw6ythq+UEqtLY
yPVJHBZVHiB7WMdkFGtsY2fJqy4tZOBFIDhGTDnmXrlFx1Z6zQhqR7BKjBUmHF++mzMqqDpn+l4x
yOF0MBN9lXW0x6Q4WsMjspmBAjKULcl5SDvkmYgeEIvd3Pt3S+pGJelQPVstRmjjY49H/zEdydeg
blwnnE7rFgxERO4+pWFM95VaA6SQLo8iYyvh8pU3YWFGCR0lu7P1bV59XTDGfBhC+N+Q8jRfPJfK
hKwCVIXIbYVDvCRsEP6n5SrSJVovVO36azejvCFsYvBAw6dZg6HeN8LxuicGlggmZwCyzoCuzT87
5hXTbcas+LOhrwARP5FzsZ88BU2nazPSW0RqUX4nM8MshkQh+0SQQeW9Qj8y0jCZICxn8on2Ten4
DKW6BKNCjMrplWnOyNxHODrdzLOYLoSONcSmsNxiuEsqzgvZaTwrlRPH0SVPZRkz+a3jKjDjSd6O
ltLfiCDWC403eQSrzmomc84UErAUYYvRxdVz9gqpuKuORdN472XukuZjLFH1ZRjHZUAFEMefdTYY
HxG4asK3elyTPCRu6m/9UrXndm5p9Odu+cRenXO/ZEXzvZSJdc/iLP+Wi5i7UqHZlvusG4v0BAJu
mLHQNSYMK9euPyJSNAidjQjiCpykJeSmnbys2oZRtkrBjEon7Lmy9McoJpWfsVONxj5aeu9IquTJ
7uRN7RSPXjXDvoxVcdJRtx6tAIDu/JTCdQc7M3+T5sqRDeVgMaVuM6B2dcQwOAA43OsLaWwa9Ko7
L1+TOI0Bu9ad8E4xazzkybxznqd4AtHHsiKkYIxDFD2yD71pSwD3yPaoHrhfuKbNo9PY5P6Udsk6
t4OiOJz8Moc6tJAi8lbHKEO2zD0nj1mtmmn0mUjooHfL3GEHhrYCmb82nw2LvGPSjcqp3lReMpUn
EjEp3VRrE5DeyDVhJSnIcNjmndq2uDe+IVHwUsIg/dEDcVygaYjSqXvHGD4ssLwLlhmysxlNRI1H
yBjfGQmppnQe4J/QKkUJOXdbM3fbnoQB3aQPSMoyfljDbW9Gf7E9JNqMeVfQm97oodbRThQWMSZW
Ec85RNrMfSBVmcfLyKfuxpudVmyTSaavGUHoX8jlrPbG6FgUwFGSckLHjl4TkySrqtqO44FFqd2f
bSOSJCVaMRKDcKCpJ4wzjvPt1Dr+S9008rVM6GGAzpEKvCYhVT/qOrGIocEE++rgwScdbSys+8Kz
OHf4w6ScLFX71BZsArdNpHKPJkDmcO36cL1jGciR1kaE7RcgoiQ35W3fZPuUO+JJYga+KEKvUHtN
jgVLOG4qEu5UQ/aKGSnlX7HzJnqE88RdrkH8wdn1SbAipLRr5WNJx3STYXtBKlz43rwdjcoXQVpW
3qckDJllZzRMMbkjwILQt2DHYHcpkg4hDJljuLBm4zTWA5MUWB3kRcWJ38Hhwhn0DqVqmoKysghz
YVhrjivEhghZK5qIh7HDnjq4FN24Zq1VBOt6gI5COLDD9JF4Y2cGNXG0zg5JvlQb6JSsk4WbTUyG
JVq7HUF5KCyoKMOGe0DiaMpzhmVkBKYgnlKrNJ8YmghFVepat+Q/cabPdlb2GyJfiVrt9MjyadQZ
Bp2FDJPPki7inHZhvhuHhWAufkDL3fZ1Ls8Z3ZUiRXVi08Tf1hHwEhIjvpmszrW20pmbl2QcpUHX
7MOI0I2a2XRKZb4mCLFx33dGuRxsVQ8PNgjJ965R+kvDyKLbYGEDSRe5vU9dtFCksl/MhyFYSJx8
qwDBGeQx9WngGlWOiquvhcMplBWK65gzIc1sx/V44FL3NY4oyfakRhs8BIR/Bq43sK+MkZ5/ZYBr
sGihG3eDNCYUmFgwj90KS2JBZqgaZt65Ayc58qGGKByiStJv8AgXJnpkEHLQ8hQyN+Cwvo272eVr
lF77NHdJTh5NXvAJriSXxetqJpkERMt7EQlVnMMy9HIwgX2VBn5T2eNmTVKQp6VhKrdRUUL1ywDM
GLiXfIKjCsRxMTuE2CZ7zgudhRV65lc7VQzFN9n4EUxf3QhrE/sR3aaF8TLZOCMOs+1SdH64YffJ
OCLnW+92tddzEIa5n717gxey5E3HeYNEaJ43K8XdOduIoRHdmSWbf793rPbIbzdngYvzxDlmwo3u
3dQRy04QdpwE7ElVcdR8n49p600hccqSmSAE5tza/J8mwhHVzf7M2isLX0gtQ+fWK1vHe2oksJV1
aIyveHureO8SjGdz5aT1QQopv6ySluDLN206DXfsrPovrFS/2MPRP0JYwZCNUZNoTBzav0gyp5JI
2YoVeDCX5oygQfgl3F0ocBSklq/ZqAi5BvOQZrsqc9Z2g5R0ktZrFT//WY35q3KYH4WfArU3pkQS
T341VzsZ1QcbZZiUaCT8rWH1GUjholHm1iibVWDYLtIHxdv2DqvUipTG0SQm6B+i0H/LJfBH/f9P
ToH/0U+wft5/Gwq6//yP//r83Vv/9tM/UHwk/Xw/fG/nh++Mifr//I9/yHzXP/n/+y//1/e//y1P
c/39//7vj2ogdp2/jRjk8p8xU6v59392CRy+t8VbOf/6H/zDJSCdvxl4N9GXW3iFXM9CZk5wYo/e
/2/oeXH9IZ010FsTMvDfLgGH/8iVBCCR/eNjgFxBKv/lErDV3/Dsct9ZPErEE5j/FpVqvUn/WcQr
2WwQMsSHELKBU+EXtTfG+6K2+oVISSpgRXoXi29g73ZoYPqx12bO9R39QT3Znf7pEv0Ltfuv8mE+
matieijqwHVZv+ZuKKJLEfIy4+26ogiJOTUMbKAkqTEdxlzOts2lDxy8PvvecVb9ldv6t8dXYrJg
kmdh0lCr3PwXTxFT+Rr1AsEazIoqg6DinLmV53bVoeq0/9zPMv9uw3BnGZIxHsJiKqtD3xn2X+jt
fzZeKbIzYMWg7MZ46FjcHr/ozSkQyPeeCfZN0UBeDCYZX21rmM4DfWryF6rtn22Yf/8str4cEkzW
bOs3+yc5sNMyrkTNrAjt8ckLZ28HkCcV170Fa3I3Vo6++/PX/PsNxq9ncjSZRAkRn/PLDdbpSfcD
42dEtjnYzZoM3OyU96NfsKYU+tBqWBA3aumM9z9/8L+6rkwtuL64CUDyrP/+n30MpYtdoZbousqw
dW9cDUTgbGnBtFlA2fiLK/v73YyjkuUqfgFuJrr5nz9tnJNi0BnNd5bnzqUruk92Of3AsIj1zCgR
88ykGaY5Go2/eI7+xQXmBOHJxbDBL+r88sn10FvenBGly4rMuYypzgJyYY1dHqWfBcX2KVvvqz9f
2/VL+/nUsDCIm5LQIr5RSp2ff1sNC8DNrQagnOEY746suFNTTqq/+Jjfv0K8IJydDsA8js5fiSml
1VHm1gTrT0TNGBsYOh09+7B8ghojnvDPv9Nvxg9pcPn4GCK2OHu9Xw8EJWRWNqbJ6D210xc1Fm60
LUggOkiZDF2ga5fc3J7+GHUE2UAzTpi+93DFaBE0VclqrojLqfmLH+v3a4AlhVMSlhLDZEJMfr7U
mYcTuQ/J+BnixpovRljMW+IWMzANSez/22fRWtZwIhq8EfD//PJhy2zYWGVJ1/Hrybn0hBygn7aY
K3X2VL/++Xr/fg+tLzec/x4nAw0Mb7h/fj6JWKRyRzHKrG7wD1Y6cQ8Vdf2X6V2/P5mY6iyLFGzJ
t0qR9PPn9KHU+LGiatsyAblOZ5EflonA03xpEG26jh8xLtLFE2IvTLZ//h1/P2/J7OEjsRFxttvO
L2cQarGo1xBVtzFV5DsFL6nNJinFKO3M1Myuh9rk1fPnz/wX11WZxFiBrVSECvz60DQStRnOBxSn
5qLvBEkfL5y83u7Pn/LbqYMpx+MI8Ndjz+T//nxVB0WSPLMo5HjsW+48gjavw8azzxna3K22vfpR
8vD+e0E0vL84Wym5MVbyoPKp6/X+pzO9asUorFEzOcj92L+EVuQdQbWyLe1Ifj2KfJmJkci8fO2T
B24oNlfRJ7OQ8tiBTfZPqQF65ZgNKVaXP1+Qvz8bP52JfNEuTlDLI0Dx93rGqjIfGzgtx+LU1YHE
h3Q8pO5Kp5agERjfqfRCxkJ8F+IrWmmQ5alLR1SlyZJ9T5SPO9OBjF0FnjUkf/Vc//YQkNLlESRJ
xAGXjgjGny8cIWKLl1oF/h6y8b8whyy+LWQFuIE75wn8oFIYyFuJG95SJ1IGyqXVZjAvpkJvWVtf
WIKXR3NQeEr8aDTPCjfaFNjtoKJdl7d6BspbcyRn5HkCKk+RBGwGf7IxLnCx9G5GS/xZtdxM29HM
xmU/Y1mZyMxekePEWFMA2jUDKlSL2kCfrr3vYyFLfexQlaR7eugV6I4AItwg3PdVACMyxwrmDwje
1merNVJiiGryV5jcDP0DY6bkzrDwhJsFUicGijr/UDJHDDdNpNGgtYLBYXNNkAmKUd9V2SKGDXI+
72JGdlNuELBSEZFQ4mWvKaqWG5Tzug/+fNf8+r1wqlPHY9LFDOzL34ztOs803ox1XH+Tj3v2KVYe
oDVkHPDnz6Fj+OVcsG0GCJj1KPfXJEPP/uUcTPXQst6PvY1pJ26MrEr4LXPiGTqeST5ytVngtWC1
kUmwGGndI2Wx7sIEmBwO3LHbdH1rXbk6cm7cMqpxHGI7uFu6ZZ9n8ZWlTbGxEW0jdZpWlJJhhg+A
XxamSzx4MQHgbKwWhpIHcyrMjQrhgO6nPvm2IAVkSrGEgGqnxAWJhT4aZJHxNnXzsWIu+dVoV2OU
F2bTY8JiINpQ8HhI2XCHgBDBF9zNctV1NywYORKTfVOF9jEMVX3XLOy6gWFk6Rarn9se0t4IkRp7
MWd/NITWmfMAzlVpo4AJlSoXUruyyUDm6ql7tFXOdYZI08yE4e6HWDA3DX3R1AeR1e4hjme9J4YC
aaOEU/TFihK2PbW1vPGlk6cMv8HcsQ/Ou4OwLNtm+DtN7R4o6/iEIIwFxDIQGVnTjg+I+O7lWFtY
F/gpmHg0rnCP/uKJs1Es1S518u4+NOb6ocFu9Qiso/hud0NXQGdo0BFCLu0kGUGpRmsZ3Q5+3ViH
NvdaoBBd5/9oa0mwW80K5Gs4lohCK7kAzkosrYDvdFBoWqWHOyMJm3vpjPnJ5T65YlnlnEWPer31
vX2L4ePCxTduytlu2TOJ9IBGCUiNkA44s6hkFn4EDfk9DudvIoUoBd9o8r+23FHY2Rxm28OA6A1v
BHu1SVqvvdHI44Q4k4iD8AW6qwmJhLEJmq9PmUZlkCaeN228BdzKlrXsvCekn0FnhNT8ei7c9FIU
jvNQ+3Jibzsw99uMKcNhPqz9oWdVedtKUJoeRm+Q2U0e1h8qdh+TtPNw2ZnTfBh1gWYZBcyS49+V
L2xDy+gQRqa5r9PauMfnHUGFIHOYZFELrdTygbqbesxJIwbPuDoINB8eVF5DSsn85gCqYkFJigzg
YFeph6he8TRxanXONsObeUEm46KVFP1ZAl4qAmKV1+l+0hJsE6VPsRn2EebFNj9lLXPxXVEm3cH0
aycNAEnkXzrdL1zJzMk5MaKI14hAwsYyZrgrFmEccj0Zu0Hay3U0uJqkcoHVtU1e2e6Cf0jbR0Q5
/aZnP9AM1j42lpc2dV5SOscNVxU1jShPs0arP/EeJxXfx6Yas0N0RZHt82aQDhYk3/lct7XNtqh6
me86q9S3NabscIM3g5lgZiXbyJmWAPzaiozRqw4ksu9HLcWt2cZMEPoavwlSi9GJWWY68qT86LFu
+uYeVnHyGY9ucSJl/Crtuycfaw+x3PCWWuet1stbplqklLCtx29UO5+4XBaiS8b3Vjf213ReFPez
bZ/YyxM6NBYP2o9uxVyVF6OxxRdcnreORtmFPP9VLp9tmTx7kf/JGg3TgTefZyO65pBiojqMgeq7
Q7PIhoVnUwbwM17ZUQNrROgvBYaA3qlBsyzPloIAXxj6ErkaRXaY8zatniPWbwdnzn6gVGKCar76
Tv1uxMmz70wO8r4K2cnQeNht9RuJbQMz6Hr+oL570Nby5BmZgROE+YcpRYZNmn1/hUeJhU50VXOP
rUP+sZUPTRixRuTFe1WxcWxl3QMrw8bZViwTcFXc5vbMN7SMehun0RXlJyNCEr9BN7nmbqpmcVP0
9rQZCnxLEqgunwBDVbtIAjAeIyUvWMnG2AmbyKpuSongSTXhtOmtWtELWUdRwiuC8fAUTe6BUmeh
QHCaQPOcINo2NnkdPZoWzxByhVsWHQyIAUq5ZvLdg/V5onpzMJM3ABtx8jmfGYVHvUkLoT/73Om/
Or0szyHP2RUrMTKd8QLJmliASQv/KOrxNuvIlUNYrh9twVJLFuUzDKvLohiMtv7aZETJsDVJPtc1
1jKSa5cOG4DfMK5bZL3LJ98OAHldRtl9LbPw3JFtfkh0if3EHoLeZljEMAeRtbOajtokDurR627w
3jwzeF8zjiQG97RQT6yGBXvb4Tnt5V440X1O/YXWHScwKLh7PEYfkTuDsrST6Eo0Th/UIv7o2GUj
TedELEuFzKeNiEcTBEL4ZhaxbKo/zLhFYJR5Z7+3EH3l5Q9PMFjms5MftIcQBfLQCOBTxp99uJSX
NneKPZE6+SOixfwZOxJfignbZKzFEhhYRzigsb5kEbqWzDhQNR/qiewZ7onvZuEv3HUMNYZuTq6T
ovRObT0/xNI+yml8LMr6qh/qB7ZH6Vc2iPdJhLaVBfC8NWsYVUjSEDnl1mkZW5N51swGBVvRBg9c
EAJi3uAHvMH+7D60zfhggDli6aYPrjtvbXTgVgO7wKnt5yqjufB8NG9NdJdmWLWEwxpuvDfjhoNu
GIFVZDeZqp+QQ1JxMrU4ZtP4A5EMrrx6vmKRw7lRwjw1B2czRcSb28L44XakWPKlmNYlsVDQOOYE
SKFzN1VhmmxGwbd0iPAKqKVUGQp9i76HMwxOQ3IhN/n6hRf9q0IDtVPaPggOnGYjyji7MVYuhkXA
lemX5bPfFx90NvFm1SoJ1B/VgI4CV4rpLOxTIjXfNN187lt/CazBf+UAd7YAsb5BYkNWK3Gnbyxk
d9DcoiuZmAY6uLyGv+QAjVyG+6ngpmR0UWyADc/sDMmmLMcQDeyCAScGQ7UlomA/+knQoFiKETlY
Nmp+JuMPSFF4kzsTPMS6eJuEr7bAeT6NVezNNIBVN9I3bBMkcNtxu+lG67akjt4CDH1yy+bKzVOG
MiYa2MKv36JJXsbI17dElg9HJ7LxwVpds0NC82XEOnqNyV5thzq8QeUHnoYBQ15kJyN/ClV0DKd5
N6OmtBt5SQzooTFh+17L27gs0fSQ17pBR1Dt+hAhad58JmP84cJmi9ZrG7vLk2O0uPYXW50mZw0w
gLdBpARjuNbEv5HFNZu9xQUHC8JqyrHHtuYd2ZG4qx8bxw73uukOriVeQrq2KR1QXdl3VBp7AzvA
xiYCkInGp5mPZ4hRl8UQB6hpMb5LtCSdI/ZRNu9H5d0xVX42CsIcAFrgFQ2YHAVo+YOqUo+TU9wu
HTZ+SCqvqsWeak3I95AED7xhO0Jd7BH+aG+22d7y8jvmp/leY4wKzMJakWmQFsMyCak4+TpgVe7Q
1HU3KbqHtIeEUMac71Y4HX3NXZCgvIwddnREOTw2TUdAFL5Nj3kaO7614BHVCzJkd6O0gc3TeGDH
fQOkgwhgLS4SdVeQG1l/dmdkFOWI9BU660XYSXmonIULhCa8YI2M2oZpTwAfol1fBc5O+/PdPKeX
xSuv8HqMNwh6PhT04S0G3vSKiDhSNoz2i1c0d8qbUCktbnxEP8RTA5QEf/+mNUVytOZQPCd0JU+R
57+70Ecwep9Go3nwXPHkhGLbdwwINXyZRHkjbahF66bUN8NPkRUTUs56ugF5aS3XiYfW0uQlQIk9
vjJefxt6j1V4q+oAhviTO0lzE0tzX5UYZPSi07NXWE9Z5D3GMYtvbTf3pDzdq0hXN4bpsCHFLGNP
4txC2t3G7hDvcks94FKjbujCMCii+k5khAp2oc6ZkKoTRdphTp1u72syWVTs5DuG5rdJOKptV7nN
nnXLPRjddyzEIDVFfEswG/VWr1cORdf8sGV+X2DZ3SAFQifj1i+dgfGlmevPypoQ4fj2qfZmtJKS
xAVzwimEInjeDrLT53Fabnvl9DvQZ+PeiVJoPs3M7tuLm7e0GK7MvL5OeIGdmwWRtUXXs+N9lbCI
5+C45r5bLjoZX1FvukBaZs45ypGFI/RKoc8Id6gOS8INqg8g8Prc95jxFVa4pg9vcU6eIXkAzCxS
/1BXPW+dWQnMn1OG8AUZiVx91lUmsQqZSxukFs7qtEW47qfFS7N0R+UBr4s5WTZGg1cRlfhV7qQL
6UwmMSXlc1WI74vTeHdG1MXXIDhnmJeNuS8SvmZdSRHk0J6urbHZG1l4iieszkjUXseSD3ZzcQCP
xxPEHvpQ5uIO8+Te6+YXSI0vlb9qNObopFR7WAWBRg/ZqdPWVdV39xUGvw1k4isLE5rvEIKX4VXl
5UWRw9L/YfDVE2wVGy9Ne9cYzte59G/9wToOcIpP7ZpZIDyy9vJhCtKoe7YX8SyTxrg0XnUPe+UB
XuZDMczJJluSV2Ns4Mvz3C2OfTXiP9pWnXlGLgMaQgdeU19ro6UtoYPhVb0nT4UzqlJ7e2gPk9Zo
bUh5WHoMAVEHfxdJr9y6CBevzNYZg2b0Tzhf75HeEwWqsAsbU3jy62IPEuKlyAuUcLnEDUhTqzOP
Tln+6Gv8TmZSS6BfGCcVZCB4N2zPcYyFpkHPit3Co0c1s2rXpNPkokdr22GbOZP/TMPYPyK3Q/TT
GCIrdgKLJqdKmoZIWi1pLDdOTgH94CYtr2m0gyCzVvjuddOJ7F5HVfOjq0YOP9Gy5980VmKBJwYg
BSiut8U51Mx8thGhep9McpwXMRb6SErJdAM1hxATqZV+qQnxua0hn5KHIhOR7xM8gHdhLUJe1nIM
3VMFZyogcyDzMOdHXrMzumkIiN7AIRYP8mpwevXk1n2MRNkHJxrNt4sZPiEDuicRzXjXWtu7xnvj
vKthKL+jjAOX3FqbpDHTM3H9SJQkSAEUsYbRv2ouEHdYh0cyhKEV2fF475jFsFfMs0RHs5DG1/jM
n5DHgzTj59YazzfNc74Md0D97hkEl1sUvwOubedWQyzRGywL16YWCMmisAvfnTjNbhGpBXCBoABV
xjZcUo9QGfu9aT0VFGY4nXKWxJztFUlcUbg4W0Nw726dlrdMOwEksVIYx66ubquyvYzD+CVLyAPq
GmN4atHslF79ohTAcBzu8Q7zPRm3HYMR4C/HVOOcmao1VCZKl0uCeRyjc/wlJvuWMWRrjMeCQ2WT
d85LPnv5Y1FHX82CJ5ebpHJQJw2kgFfEYOU9sCi4YEAMqxK0KgxDOtCoia1dPLYTbq3yqLrxJKzm
IRms236pkl2szfDCnv29ytLqECWzfoxrUaxxA0P5RoMWvTdl65GrlGHkT7z8IaoBjELnRt/ZC4el
wvTApHI3R945ntzlTo9dtRVtNB8AznGwpZKWKo3TK6OMnEee9Leu1XcJZT3K7DatQOZVGQKxFR+R
94xeQzY8j3PfLifejy36EVE+1QXNXr4s6Z1CWXRWGEdws4izJ9VdZKVfbL6QS2WXVRArf3kRLi41
gqnQ33edZzznFa398P+YO68lx5E0S7/Qos0Bh7zZC2oRjAhm6LyBZaSAVu4O+fTzsapntjp7p9vm
bszKyqpSkEESdLif/5zvpEUKPcxULxENmuzEK++JxBwvgYo90BQyPBI/jzaT54+P7RKl33Gb+9+9
wRteicXKVWnc184WJKizqnzIE5ItIU7VC66igT0F43QSH7h9u2laAQw7kx7q11NLZD8cNZE9m2m+
nr7ngb7wsTBKGxVEqazcKK+9jl0z4pZEhuKrs6uomUV0c9Mzc5J6i+O8OpIp649hA0kng+h0aFoA
Q3ICTrpWkf/uwBPaduym1+yp7F04D+wTnSnfiaaJrghJIGT6PrTp7YyLp5aTxL6ci+8hvbPrmI7u
VW4R0PWD4qVNrU2xLMEWQDoVtADLt1lKexAIA53veVy/eUoU4aZN5fjqYtoFfUrKQbzQIstdwGmx
B5IG+kASmZFPfAE9yvfsM95osSeEiVpmEXVITf84S/bNpeeXRxJvYIg8EcFyUNMAU7XVh7n1AsKB
o61YzEvr2Mx+fq8qvz2Rl7JGQmFzs2t8mRAoTJKnQBTehabGO6tyqEGWXvlRmiz9qHWOD83WJOAr
+sK/OSnpJNB38ucNCcRIQE4gpwgBfguLbpkeGJjDW8qVtr+3N0mZg1GXb5oYKsKK70biwrFKcy64
Gcr0ambTd4tEEY6Su3bpB5SiMKAwh7XLtYIr1ap1Ha16lwuO+IFCkqDaitMShxw6N00efVvEMAMi
bhe8rCcdJm18stNMNfjnTVojRyPinmxjZ+5PY6gsvWOyruKVX9Fa/TXnMcd3vN8s+uBoZfIZOTU2
dLEYPztyDcKQFswPXmnx+WP8AFxv22MgJDbshK0gPs42bY2VEcXE7oW972D6ekduCn7DWcdPsidR
uf5nUiX+Y8fJHnP/H3MD0sE6P7IPxYkcVbU+9CJrw2s5sJs7kekJ5C42uqAh1VTmrfFLyhPqAsvl
YRommZsVxR1/KB6BlZ9SZ6L1lGIOKfGzOpM7nUY1l9W9JM73CG83VzvZC3lIh4HQt/JSork9AiPC
NU5X8Vl1lSBMK8Lmp3Es7T7Mg+9W29yrXI+ZGNSwTZeM1rRTU9N3B/T3alhPqS+w4ycGUBe3KAtJ
Z2ij4iTpcA63OfLpRlkAB5Zhby/WdXZx8HLn+6zIpEln3Edj+4UUzkjWFp05sr+DlEAR1A+qaHcD
sBME4JblJLK7w4CWfF3QVTcAH+wzn/ZHyvY1HfqfoRHwFgP8vFDoNm6I7DhrAHDFgkjH0QphYQvn
ZNyYafSBZtyQJpzW053btAFnyq8qHYn5CN9iPkTAacdxPSbrLZdindAkGIUHzORf7cTAp/HJ7hfR
tEuGpHvgr7hPaOPFs4x671XYLeXC3vSJ0ZF7dLoEh45t9ZazUtqvys4JTg0/6yovgpCPGD1yq5Ws
EeaKIYrKPV0jjX8dS7rqyVANLAST8ue9dgfi5xgGJ74iflfJuz4Q9WfijklH/jQb3FOnx0oiKtzm
qjt7dHICujRSxoTkgW9u6vRWREdamHMIB0QMra5TRvumCWca8bp8brZdS1kTPIk2q7dy7PxbRNHS
VAbXDlU8XDChJrY0TOIcVNqizLsfAv/gNHh6cYziJYjrxSsu9pAI/zzSstUc+Xiz5QCQir7reDL8
3EHQsVhiDmHcim0jGXcNNJjiytZ4Sp5NSWXGXTEJlgJ/sPj3zAIUrgQuaAM7QkOmW+r4TrlRbHZT
Hel0B0+nFawuYUIsQ1ELelfZyyyfCjkq+4yHVJcHQdxwPBB/LlpoTX8sE0OYY2AdfL/LHl0t8+pC
rDuoN2LsdUv5cpvoGwilEtYl8lsnO/DIcFViiFNnG44esqXqHgjHcZQifjafvKbilucW+oFreDE7
NUhjbSWOhPGVGE20lWqCxxpZqT5UVL2vsRW38WMhWnXAMDbehjuvhNbskF5THW3UyJgyYYN5vySQ
Bhm6/QIw8MYtk9MUO+1zp+T8wLptzpnrn+shLA9VGvl7fAk3i8eIaCM9s6+cZtmmC1VLmo6+NZZd
9j61Ox5TbaUrdZuyk7SrOVv4FLb3YW7tGI7H73HtaPJsOO3fK52lkOhG3Ecc5wkpHtCa2UQOysx3
tWqJeeDV9g+elh3RCInik8LNvAfdNh2cjND+0ke5x3mjjrekYed8w7XMFr3StX6+zU92PVTj94lQ
DZe5DOvvnVXM2155d0lcFJ9TYs9XC8L2ddAZeAbyHmodEFI/LkI8QYrC3ONBjcOHAWYXmBHc21LT
CdpFemdBdzplLBEk0jh57Z2+/FkmVr4pohjWiHI4vqC8ubySGcYH6cuvER/aU8qc5GuR1SOuYKBd
hogGOX8P17eg0nPZzlnLtnVGxyJf7h4WcrRAXOLpMeBI+hhw3a2pUnhz68XJ1oxknc8SuYAJWWCc
DaOM+aVgovqaFrK5FnbwLkcUnNGuwm01DfE1jolMbItwpniJyiFyLdStwFu4hIquPtWY8KGI+hsT
Bt16JWZ832mti+GoIlPuQ7+IPkc8r/t2GJs7e6z1vYxFvwqQIjlme87KT2+rXZe+2iKWZ7zwn4ru
py2evmOQxdPdPHX+hjuGuYfrIE/4iFpGSar9FmRFFhMOcuZtoeqbGJrLodkxNiQS73UxkatAup+9
lSY9ObK6s7e6qLjCitGfv3VBkY9kuiyH832ekbnJwvfUnc37WIbcJqS4wruTF2kv/kMvGQGxt6iX
k2BEHG1mZmP3I7uQnbbq4YfrdfpaL6l+hDp/yu0AgQh8XXBAOUCe8tQNZ2LnnktMv1nkR9qRhTek
bLaymet77SbiQBjmJlHiolzWmMeLfZWLcuvjyAFmLZb0axr7IY75BhKCYYDNrJVq+7UbEk2riNkC
LnVI9xbwAFPEwRvpGz2kckaSkZ4An926Lj6ANHrqVU+yFtfknqFjxOAujZ19WjqcywOrFOtkrJfd
4oruQnBTfQZzLu/zYvjZixpgk+6WI8eVZB00sck2srLEsa6a6dj5qGZeEXlnO0OvioFQ7t1uzCzi
D7F7JQA+frS6daJNPHTzxYkEGZ5kZNOh2nK7LHVIJ+gYroomPgweAcp4IbYA62HViukLvg+LZvDa
XBWTLzat1PBw6WOBiGBcYw6Xb9r2OJ2J2JPHxOMiXIGZDr7EGVP+sMnLY6SG6NDmfXzo8wAVLos2
eSgaQDL+sQAf84FjDuU6QV8Uua+ulhvrDcGZkVMrgLynXo72++g5yb1XQGYYpJOi1fjOgzNFr4V/
01Dtqsr3vWdnG9HgH8ByB5II3g/HNg39I1vkPk6L/nFp+5IdRhlz6afRTznG+kdV1D/JJ4xr1fU9
bfFOcE8wotOrtsdlGuie52Fux0B7WgvG3mCOnJQ9TV6e5oCSpdImh2l7O7ezDlNMxN3zkwVF1Ds5
zkgLZZBR/dzMH9rJ8y1mkZeqKr57JEtYR6BYQEkDLibuGi/qXHYKeAJjx2I71PlQPmynMjsL4ugH
E99yU891u0Y7ISbJiVuvlin9gtxdn8H1fBnYNA9hlfmbRnOIsHpGjhJr7QkgNdepN3MaTiprTgka
0j4bDST68HIYPgiWw2iMuPdW6FTlsDwtYmw2BevndhgTyKmjxi4lom3Su8+ByD+Jh4U7LyRuxdBv
e4P/vhi7OCCn56cqmr+22qY3jvfmp9VwK8rkmLlrX84vlGxSytlm5K5Y/xeq6LIpTE/WUkVvsF0q
RMlgzvgbNgWJ7lDpfBPGtwTqyE1s1Xm1dS4tTszNMFrPxPnNyYHNdU64M69U2heHCMUMoX3SD7oL
EY0g260ZBafnsAjqNQRLUrZli06OtAwUR+zRDTl/cNha16HE3RcNggRJ1T5nUIBhMUZmW5cVDCZu
gDt3caCCWlWwadFXLonto/eKCtkvg2Fj6yA6m1pxA/QS74uIg/kORlT34sWcTyvUyHfLh941W6dm
7oUD8Kxp7lCq18Kor1nvVY89vZVn6rOzE1k7imGVpV/i0LXPqhPhXZN03Q8EYnHOrC4523YNKlhm
PZ7kXDzg4oKOyFLGZIFRGIMd4DaeyatDO2MUBEzAdrEhQzRNsthSth7tHMfyDLMJzzwCrbPuw4zR
RMKZ/rm12vAxxlVKYSB6F+zsifDPXDZfhNN+IyxX32kgWs1Ok1Q9BC1JpswlL2qm2XwSTo7h9yk0
6NZnZQbh6E+cui4zUvYXEmdMf5cq6ew1Gc/oZA3IibfdIlOeZtjGnQ3RUgTTHjnEPkHThmkY8wpq
hckqH1Evd0Wp9cmfpogO13mG4loYkE1sx77OrDTTgW919KSagp7UvK2mTRpoDQukt5rDDI93XWWl
2c5Y0g5VMBuADqThVpmn1FsMFh8sNEYotRnEUOgV6hxwPWW5pwS5xFnLvgte3MQRv9Jwjg5GsR0b
ZpoCX1rP19fRda2XOuudi7pFXhezvOVgwy8Tp6urzD11qmK/+WJVM8HTNqnkkYAgVB0MARRajQzA
oK0NnOfFNF+Q78utx5mQsD5SfXOk55xV3h9uIGORkKfe0Dyg1nB+CG1Bz6y/z7JO+23kLPFL2pni
lyziiLkJAfwJgFe5NkZw2UBTzrnkad2LVm2T5c9OO3vuCuebE24IS3psf219NloXexY0tmult+Dz
4sgIeSUJ7J02S4CKsGDW9FGRC4iMjyDf0vC5Gln9/PnWzxVbMnzo2jQAu7tA13h18U2wbyK9fQpr
6NEcxn15cGrkBdFWmVlNacNYw50Gj5LJobVnstp98lOYfGD2SQMRVFxYCrK2P6WGBWKihfXBkxOT
Coh7t/IFSn+H+tKMVvzmLMtnOqHfeB7z7cJjHRuz7K4oguleTqLYBRBRW8Z/twOy2/xw6RYyooV6
FOUX2Nkf5OwshMIpg33epCTTMw9oB8VwnGnalhZBnFU1EB2cZVuMZqx6bLRhZlndKnMyzC+9pIs4
ceJmbydVl638uWp4TT4o1RTUFESq4DsKXbZTXb3XHoCxtK/1pQRBulYl8DEOBSiB1PushI2DJVde
tEtnVUFdM3otp/B7BH95M2KY3Fedbd5yy6a+s4kTcN6mU4fegbKYAqjZcM614OhNySPvN14hPHdn
2paAh9djAwSAsM2uSKFhW2CVa2KCNCIzqbDOkViq56Hh2LnxqzG0+c36srj28hhGLVzibk6s5cS6
yhw2YELM5gmpixmoy8BnVXHxhdspM/lRJzXbc35PbDWLNEPiqgNg3WND4SySHAZfSrXxBMyeBPPI
DmXP6kEwuF9GRok7YhLMgAIXo9XkfR2k51nc/G9Xn+MFBw5X5n2ps/Fgy7Zk4xDC4ay11b7L3mNo
Sv978K48Cz9goObqYmIvP4+CAOGK/R6QLi79OunFsLEG8ci7zeKsm5zPsG6WY4a2+m+NlThn/2L7
xVaJE8cXgjxWyLH39+hd0/TGHVTzd8v8Eqp5AmDr+/kK8R3jjssWgTXrduA0QXykccR8YyAfMOw1
WhGCiTgAH8Y4Jv7aTTUmVlbD6TFi6shuLJ9qEHGQrJxNW5rU+km7OAOYom+q8U+P8P8ovPfcVPzz
R+DuvwJ4f4Tq/t///bepvb+G9v7v/mdz/636qX9/qP+F0T77Vvf932f7juZbOf812ffHn/97tC/8
GzGJmwUev3dwy/L9Z7TP/5tPNC8gQyHYjZO/xR/PaPjW8kN+jypBRxD6crm6yez8V7RPen/DV0Ut
p08UhcQSqcP/jDRih5uTpiYN+WfE8e///9c6mZsF/y9XJmZ5idWFVCE/n+fwjeL3/2qW96qOr37I
SBuW5zlH+KWVgp2gceSBTRDeWY870F/em//Pc5I7/f1pHXhUHrkOIHCcvImu/OPTOm5VKNc2gnCu
0ctLO4Z5faTOocU6HucRIbNB5/5dE89ti20hbIIHyKg2K7Tr1h0MXZybJxkzv0OtUiGmAh1gyhsE
AO2jG49q2/Le/rATx2Y8zIJdrhuVRg2R4GAWH2HZIJK2ETODk9BZ1XBjydt6G3TDtIFfz1G5LVis
V3nrtG+Qo+cf5D5ktyaBdiNxC05qMXOi96HI02E3utmCFyhi3X3MZ9E+YUcv4g0i9+Jj3/SZsSMU
xJKBauS+e1YPtssKfdr7cgpJ8fLdKh/lFqwgrwG8Ew6DrvAJmmAQtjD7RjP5+vVUzNlMm5nKgvNN
31XlxrDtBemnFEoP7LGp+qIjOiA2TUIFR2X3/ZXYuf1A9RluHoF38wPt98ECcKg3CCvjBfB7vUuV
P4D5kmPwXtWV5qDSaLd5jOkzqXYlo2PrSZPellsDdKlEM48Fh1/c7vneTu3iY7Rrn2JoNqW1o3w0
prZqP2gHUg+CMflnr138SR7543gTg1wDagUysV3bRO+qzxuFgJBA5/GiS1JE4EctkpBrw3zCPgjA
OQ4I2jTa9FbVgqXFYhCsSHAAAo4d+QR1M/B2kiQ4PlHGtNukhbm09CPJM47r5Mcfs3kehiddcQvj
j1Tdx81Etva7mbIEPM108SVTsJyA2YJF0pr9X4hT7jlwGzvbMWhHD2M/m38XlenC1ZR1XrYtrNLx
95M0rVoj9rsCLbqiAGk/WkzroxWh9Da+wpoaxh8hmqAtTxEdMTUjtGQRLc5RwqrA/zS1oX2H0fix
Ek3L0D7nPwvL5bMf3A74OWWTTsZdNsia5oGnnrt8p2Lob1sriGL1iCwki8cONa7YxzMpF8wr5Efy
vTGS68v2KqGvE+eLBDMwztaeXgjHkeOj6ChReqlaJy3vPC57rkIfAIrQq4Y+BSlWf//FkAnpcJgi
J0d6EhGPHC8TtOeNKkIfUzd+zZBqdXuMvWHZZBE31iNp0cCHEWolWLWSyte7NkCIelNdyru2pANX
s8yWlhYkNgJbqxsJZMxjz6smzsdvJi0jkrqtERz6AVLQxwwQst5Q1QLmIpCNt8F5D6CtnxMIDliO
+PsW0QWxbwL6P1+GUvFVEe3ESYX0WElSz6SqeBx9qkieDU5ITE4YPrikNffsLfAKWmUY++vnjAN+
duzmPKdcC0Ba8J20DK46HI5K7GHi+D+MtrJfJanJL8ZhwviR1jjT876BEuLZcCsKG/t+soSvMneL
aDd62n1Ouiy4bzhhXLoZzHNCiQoIhYlU3xqULci2YXYxtMKr1vh/HHDTWIMZl9g+8dDEe5Ez9cRe
wmdl2NWDI0rWBo7aY5Q05WOHArXuqxALjs/U+SwLO34dYFypbYE/Krj6Tv1cy+oXmYeRrphs8vai
NPaxXwambhxiePuZjKWsxmzyInd8qm1WwjJzmh9Oxdz9ptZf8TKCWM3ULki8tyHH2lLXqQscim0a
A6WKD/oS4MzepK59YHIHGqtrY6jn/WdtqgdJp/DWMVCrRGw9WTmHQwCp8ya6fTLR3K2MBaAO5CAE
R9A6GaqmEelOp6g8wG6CC1xqw/Uw7G9zPWvOwPlqm512D0yL6aH7ziy6nW5Dynsw9q/YsjirLoQ1
EvBsTKlAauVZ+24ntlwXxWvtzmcGrT5OjuTUL9RPiJRzhq9gBBbucY46oC/UkzvoCy5VSivZL+ek
0eUusZdq78YUXXYA3SUmeZx7+RfuXuNGNXxdE7c6OS1LaA7Nn2XKe1uC+RlXHnkCkXS/kJsYjMz0
YTXLXRwPX9uFFlmaKJJVRzqCPjdGvnYBDwg0qSKDIvd9hj8furnEFpo48gfteUfLLikadySB6Wr+
iFGa03VMYw09MYKDpKDr0rbunDxhbkVdsnfzy0UzZ/JJAQiMsdW5mznLb20sS9rD4ZHhtRMRByFp
uoub+KeE8/V9z0hOoDCv04qrJ476t2EIrhhLrFWvszsTeYchRBBkO3rvZDFL9RThpHHzfdJi55WF
Mx/BtbyzdI5r4RU7ZeqOdgjKuNZWwdjDaqPPfCAFvnJNloM6HHzGZ4K1EMVjGa9RON18SOGy9YC0
2Qo7MHBAXNTKaMN8Mpzrb6NZWIasNmDm3k4D8aDlNmnPO7izNH6O+8GuvcNY+/kLNF6o+v2UMDy0
FefElesn77QPJ3wLFqaGlt1n7SYFonZS8dQ+1wAHv0VdlXyNrLb1136gogLcSHvHKjE/KI0G2lC9
8g5jzz65S1F/w7yi7B0MpGXTV3mBCNHyboEZ3CSBVxwSv+CUoXLZ5tseTs+zbnvmqmk+pi3a7o1+
NkbNNubecEkT0kVc1UuyESglH1Nq7IMSafAV/3WHX5RwHlBRtB6rGIYd9C4kdTv6JrwOkHpiuXLV
ZU1ZEFFOGv8TDdnYdxGz9wwmP5C0Fe4FLheMke2+9Yd+NXJWXycLtsLOTqZfUceRMmqaoiNbY2Vv
XtguHMSg1q1p+SrwMNkewJwi7pxs68aSDi3tx6htjihnPnC2b28iL819lSUYcWonFeGuJrFwTSpG
tRtL1LxoB+cuODtNwIDOR7ZXrQr2/QApTQ8qfajApOxhPwefEWLNAeFSnEKO94AZGEgobQxZ9jQv
1/5E9hlPxwSOJis7llmf2ATX6DVoPY3xt1/kxscS1l1sJ8rWZToEHTkZ3e5wA3f4X+fl4PCrE2yk
hvKPbOJYZeuCO3ySDN/t0Jv3wIjs9661ZcnqV9JOU4OboW2BA+4hQZp+170/bAuAoA4TZCvSKyQB
8RqM0b4D5UhpRGcOscvhXpAE4TRnsbw0YPfXHpL9xc674JQ4VfMUTsFbxo1nozVwqpUYNLnUtr7P
kDTXpvb3miUQncYpnI2Slv2sdOxAIlXgrsHtwliamL/btrxmpZsdXNbKg8FIdsxkU+7IsnmsfGCX
YFzoc9BZal/3MmJjU8JwVUCKZVb414F99ZW5BqfspPPPxvN+oTWX9Krc1tsuHGLG3rD7KQIKmmgV
NYl9ycHDnXzdL/epk5XY9RgBiW0SV9X3LtQaz4EeYIFGQ32/TNGO6sR4HzBpKijB6TVfbfA0wReo
mEu6Tvw83tsWHe9MGqxPLHApeT+NE8KL2vIYoJrEh2CgAoO+kZDpK9lNmgebs6b3EHfRmP7k9skA
LcQZsg/GSZ3mlANE6GOSkONITcrsjVeWHljq3G/ooxPtfBvwqP6w2KD4B6pFgLPpTG2MROSCxzed
4rKwdtTrmBcjpTUwo7dm5vGCCG+Smx3DIfkR3TrqfrpN7FNZYHwcWIO/GFIo0fjaCpgruxYdAJq5
SziF5ofYPIVDF16kgnHq9uXwhdMjxvXFCoDiErFcQ4ZL8M2VcKNAay3kDkqhp+dR2JAiQ9iEv5hn
c0nn1ex8RcDz1lr5CQZNqiLWnYuHdtdbJba3YRRYbOsk7FdEacPN0FUF1vFh/iTc0ea7qEiHFIXU
mR780QrlCbUhUwffwKpdkddpgrNevGvJ1MsjyhU1aq8GFQDEldUzxBp3nZaVPvWFnE5kOslhNeA6
yyD/TnyLocVi7OHOayJg1jxVd7VoWj3lTI8hoJJwdTJTrwpRJBauv9FmZKbjYi0HFvXGwuq6crI5
x7Ic4zXaYuSKk4eUj58inhZK6cwMioMMLqaVdLsqYyAcYFHhyjzIwPumh2b+kvmmLHZEUQnPsO0y
axfu2GWMa+toWKnv+hTwdz9kr7GfZmdWdfscVot3P2TKxk7jM1sLMQ4PvRdfXFbxB2+sCR3DP+Oe
n2QvHtDHddARbG1mJ70MHKdhZkv3e9gv7ZvnC303qXK4WjF5C+BvL7ksu6OYZXHneeSSFEmD3dLS
fWPwKu8trHuH2HHoAmENajdF3VNSBr+ZIrTQGS+FYRqZzpFotg3ap9ctXM098TW6gaYvRLr8PRMo
thjIvqnaYPQE1+5xeNymczdspGvb4Ji52e8npxuOqMfS3Ik0tnY3ZQMZ1zegxnzfOnTV2OykongS
QAbMu3TO2Ay2EQIzqnnjvfo6dNc3cOYhh8m46T3jcBNf9O0EaRckynjBhbGTx3jy/V1F3/Wl7Org
NaGY5lceWYFaGaayD5VQDxwWNcEVftptVA7uWgy3UVyBdwDA/Y1ZH+dsCy3fNOIchqCDRR66fFp4
9lSmli9G5R5zfXbx+xKm7aMfNEO0styEcIFgyDutEtyEchUAVzz1tDdNkBOnZYudzRAnKQHUNkRt
q95td9SYuSSSKyTTXd35ckCKd24XJEfK8xiMAdU1HCPvLFMHRyrwUOv8clgTqDMPLjyNT3/uvad5
nBFRtSYHLeh1WA1Z785bQZEkbYccJrJVqsIhoQVJFJuJLMKbTIruwysTw2zElV9sRhNbj1rToxMG
+BGw4XBB6rJ67kdtR2sfrCz+06KJfnksRc9CBD+rZOKuOyTsd1NHDzhzHRV5K41c8IYvVWGmyFv5
XQkTbCRZXzbnhvALFXMTZ1FTtOd0cYqjppVnRy0ilSBFGSbbrhPJ2sryDCq6Ng2Nc7cpfGZXG+pC
oeDfhuGW1+s3bm7VUY9K3vfLZA4AfikYFVwztKaNdfkU5UlxKWWZPVf+XNy7GBNWdG8svPvhOeBj
OcUM1nbk1yabwsWip7aANZ4bhSjyH6Uu9W4o+0x+xxxXfCsrq+KDnYNP4GDTqSURuc8pxDoKRUh0
C2UVuVcXRUbJaZWMV6PigNEHpNDp2A+298TMwxkOrWPqNzPwoa8b1rG7sRDwIjg5E+hlAURVnztq
OpcSrOKmLzJ6xbq0y9azKbJr7nD8wRHt+F8BVlKgjT7D0NJZWmiB1Iaa8hA4UKN2pdHB5whdmhYE
nBDBOpyXiUJNndJfUc/dN2FVy8sk+gWeZUMin68R+1LePRiUlxH6PR58CiDdc1HM467KQ6zRfsvm
h3uoWA6KHecvNmc3m1eQOs3Kyqzs4uCz6pkc8xWbZGV/oERhvDK4mc9BJuO3joQi929xs/br5seI
GS1dt3gUvBuAUn8roDmdRlqoFSeJm5bllQP/XZEX/M59YUiPo4Wzk7T00G5YLdVLBlIDtSqVebru
kFcOC04NRZtsO5wsANvb1Bbjc2awmqHdIwYg3CfRXd+G5YlqncpeK37hm2kbVASPdkUOSfFAb8Pb
NDKdON4GAW+D7zDFTRcbKc0yATJAMYOr2dpMBs2KRGSJuxyPNj0BrOpoEqmLZGUqO/tKWS93GNU3
yA5pVCM8hRWOyzU+LLtl/SsYrILjtT752+z6yb8zeC7K9gPNPT7Xuo0hoQMGbostxzYepCXuMJMI
78SwK9vAZWs/a9gNunJfQlvD+XQ7/hhfSsnVS6EeXyJZ5YQC//j1/A+RybsJJU7G/DAM6f1IaoLT
EWH1kkmFd+vcBKTK7Xrlx1UvWnyVQAYOpXYgkFL9y6T1oUpy3gzHzhdB7o9+14pihmEMnFU7j2hM
kuHYsguqhmRuM+GlePQZj+frGSr7R+16vFetjHiIMYSTc+u1If6KQC2aF2pamedw3pXli7JnPn9S
TqE5mLTnNmTl5cwPOI2dLC7aixw8oXWA3vInRudP3QaxijfJMTm6Tw+mvrxLcyvzNnUXxM02Is+W
H8RoYZD2vT6frlPctR+WJ/kBHS/n7ftTyMHLx09lMZnUu1ELPgO/TXhxvpz4M1EzdsVW0+Dm72da
L9C3RhXxRvWF4iUZLXl84ks86ER4unmwbOZCmIAKu8KD11Wacgp07hW244XcHvay6cp6meR7LSK3
uFD6y0WJF4pXSoW1m9/6W/K+uLdZe6o7CpD7N3b+2rySgYjVC31wS7sbm6C53dGS2Ox74QbdWoUt
j4Zlgh9UjYxIKT+9vVRqyHv/iOZnUR3FfGfNPZ1cDv5rlhRGxtF0Dhmp4rnxJRoddJzYXY8Uu/Zb
EL68xKmkaRvjeT9O7JCIS+JDIHij3erOYoa7wnPtvmLScDimhvmh8kAz18FSPbvxgEXn/wgnrdHW
gPlAmiIZWIs5Jj6EdNk+uGNNPWQI4/vf4J9+QyM5gpZ7N6Q+HAYgPJp/wpGMCT4m+pFXqSO7h3qS
mb0y1UCdIAggle2k3Vfm3zB6nH96Uv5u5Di+Z7MTdIT/22yC3TTjOnZPGP2tFr4rdQ/rmKvhp+J8
t3F6SojdWXc02g0WnJGyry1rN6OyrMxYdNdyrJi4Yy+hF9Wp+1VNlmU3y877Sue6GTcevY1YXBaS
V6SUMDlwcjHhi+tbwxMhxHSHDdo+0d9jK1ACOdO/fz19+Y0mw1spoEwSbwZ94lDP/hviZaEkyOb+
cVsJkvRcU915TNKi22gJ1k+N7niRcHxI+STd879+5n9+Y20phZQheoK8zZ3+cejT8VUbsprqQdxX
7CyL0j8iEac/U6/lBBExbvp3aC1b/uN4ixfLrpWRq3ebvoG7+Y2tpYBi9HhPIKziBrtfAMN0K6of
6FJY4Ix0cRTeVViCHyiibk91CK0YsV5jEqd126ITscHFlKbS6f/NRfYbsI2fK7TRjhnw3cbBTvDb
W1F3yik67ui4Z5zpMayq6TFPFfvFPxFF//p9/w3q88eTuSJAywyZtPF9+sf3PZrxoTSadDs8RU5X
adlSegT53z3+6+f5/UUx5mOoFuAc4coCVMTM8q+zxHlY8pzvVMOXUyOtC8SicqtwU8BTqBruDf/6
6X6/kHk6h+vIkYxDEf1/R+vW/8HemSzHrWTZ9l/eHDI07oBjGkA0DPZqSIoTGCmK6HtH+/W1IGVW
XamqdF9OyuqZvTRLDagrRgSAcD9+zt5rL1ZasR7VO8Qj/PJ0Thk0EK6+LX9RzqJf9MvWhWJjoIu8
UmSFf34D8Cx+e7wsnikmuLaQzE/dn3//l+lpOmHXyRkCIY/R7fCY9MUKx1sI7TJuNOJbag4x7o0+
bhgNJH3+NVrRmdDkIVKKo1ln0h1EcuvvNBPEmx7mQIRv21PNHrk8tghHZWkWRBrJChKLaPMkbJnF
wDWmlEPGaq8nPCITeQUGLh96v5VHMKBZ2yZZLcAiQjlo1v6fMxg5ajZahgZbESoc5km2RupL+190
KKWMuX9W8SLSy4pK1kaQLt0mJFZhWU5doU19V0w/wFn9bNVfOFywoTKmYRTY4s9jUjWa/GJFph4k
wCHCTTCb0AcRfEX8WY8GDjbEp0jaoTnex/7CT1s4xaBkJscbCPExLGJXTbntxFlCNWDjmcO22un0
qAmm5lcpJ36JCRyNDmlmqXPZ9XSChSYbO1O5/w4Hh62Sa5xSA0SMFM6DdqPokXxHgJ5dkiQPa6fX
e89YNJspXA1c/UXECMqm9V5cpV3Dhl4QRFNcaWXM6ymRyzJ8l4WgjK79ZDA+zZkT6Quy7tnue1R8
dCcaJ0OpuKq0PNSO4vc4Ka2kvb225FIJn5IKf2VCFZU7igtFowaywJzxzEZMbtZT1MdkIupyZoMu
ly5lePejHpFt7qfnuRb4cVJH00vtq3k2T9qazPISgVXpgkdt6V8P/tK0ewyrW82SCl5kYBiDHQvl
FKbmOCX4lkHej4uweSw9Zt4dD03Nm10p8jPUKCP6ao3Q7mu/Zth6bMLVaTVPPhZX33u0nY6nJkPH
cyZzgtQwTWIzkU55xAjfUC9RPl/3WcVYwa2y5cZyBSfIooekeP5Zpc0T2WPc2FHsjHYsQ0Fr892q
c/t+iXNLYBjyhCT3r1oR3LYNxuU/f1l/UxyAIWWpoITyWXalC+j718XJd/O8gWFv79I+paaPGSDe
8xlZp5SAGYFlIrnJ1MAF/PPr/r74gsITbLMer29TTvxeTaANNgsiIRhuFz7re2zQWw5rjrd/g9Dd
Fte/CDlsZAR0tCwLM5i3UZO3z/+XpYjGqhh1RqiUwP3zkPhW+Z3Y9q49JZlProVdeZxcC5wU6jIC
c/+k+VK8//mj/qdL7IMMdtnMBOhFKKTbZvyXt7D6iw3ogZQDc1Kw8hbKeHpNHr7mjTLgyOWtjBeu
wZ9f9feqgk+MFEbxp8O1Vr9/cIZuCfBmWkCVUNnlZiiAG19ss+2i6r6OpPxZf7Pu/6d9js+JWMI3
BRIdtAi/aWawx2VzmTPzXQleuMVdijAxnp3v/tKxlPz50/3++NimZI8BSYo0x7WQC/16TSsUKr6e
sxazKEcRBIxEod3Xulmr1z+/0H918yRXUkkLsYnl/XbzEuwXoiP1B2REnb9KworbnUgKfuCPNeFc
nZrffqo3/vy6fPN/e3JtE7ojpg0lHGpT4fz+5CY1qQERDmh6T8WtaaL4XYQJLi9Hu0xqnmDknhLF
8i7T2nqThiY1wM5U/0IGdKr3hlraNxu9qr1HmCIvUQgzum8iv7j3ytH50lReeeXPtDd3gAGzB5/B
80sJH4eInEipLQ4JOcmOvjedzDRtphDsxfhSpGrT56T+fJY8fPiEiXp5ceTYt4T/GG12xerMjKl1
69dJowM9rpY9XyDEqNTdbHlsVwtcxPSp9lWpdZCIFjPtDj1o6RzxZrNRpUNFQr1WDbFE5lgi/NM0
xYbvvq1ZhvpIrc15qgHVME+rRuOEuoZVOxEZGc0d4FI8OT/6BDg8+Hn1o7tkOJwrrkvO+upOjAu/
IS7w+t1gOYw+5l5sMcFdJ22W58GNSJrrlW6QCg1lyZnX3ghiUHxqQEzobe/i3lnRkCiBMmVt2DcK
BozX7diV6pCugoWsmjLjtkcL8Al32fbmYpgSBUPbt0xXW4st9c3bXpaaD4Imh6YzaujQzxTx6znJ
mgGJIc4n9O3vReHICgnKGLPxLwpqIyp717zqZUbLWuYkGjUdMax4uquFFqcho8c0AYF1WMrBP81r
7Dz1GA4epKKyCJXhyuaM519eVl0sMD8nGVFCla/6Y5dtK5NGendiUq1cFL8RW+CSCTJ61DyN3WWf
ryjRGvjGP/cESXuwY12LjPzqZ1MoA2/Tf21gwXGrCHDSF02cUo/9/O8ZBan40kylp65STaL0lUfP
8mmWG4RAuXNz0gQ7uiH6duOrwYDmM1nPIEsMYUbrMxqYnJOZUeNObUjZ3WvKXOhwRERPJJUTRgO3
pwzMdRii66yiA33oSt23xGZ3ZXmdAsUEPDe7gJUkah4jQGPIw/xT67J2C2+5IiWjObqlomVd4DCH
tklqj7nr+I5ABf5xczPc0qTHu13tY+Oe5+OPb/7/mJb0f6NMVLB4/fcyUYAQ38vXeujiX7Si2z/6
qRV1P0gOaAiFkTEr8J8OWw9cuR8xELjpcPHwP9vxTNfkb/6hFZXmB76CPqUNhHfb/5ExsrUoNhmp
/2HLx/Q20THtWNiu/4pW9OcJ/S9FxjaPlAJItcNcwVSW+RvSHdRAEjtDLHY2A3f0MPOy17hPaK8V
3be2afxt2FpScpTW/eJDa5WExuwzMyvDxCKbbszXct9HDBvSTtlH1/LVg28Xr5LjGevnREZjwyjG
j/VLWrovjRc9wAP+ulJBJ63jMfdK3x3b/WwuKL5dwt5AoWwIww71n66uNPPgs7fEHz1DvQmBYaYX
TQvekSK4SRIvdBVgARtKwmXFZr1rk+i1xZX7VVvdEsxs55/mKV0CTgEDCfemd63JpoW+uFQIxk2+
jZuXu9I1oye8drulgmyrYjj6SV2KWzMyfRIsp/nK76Y+iBMq8F5XRw9DlKqiZzpJ+pzjg05ga2I7
5F0GvoTTk8GtOQ8G8Loch21QDtYzHSrIddl8pGMBjHQugPkxQi37GqhOdKkSyHik0THSqctXmU7O
MdV+H7DWtYykSeSZenc9mKujcaVtMoiG0fFa49WsSyD0rqtQzPCtH9FZ0TPc7GF0fi97rZ6bHpf8
7HX2a21S6ISgr+RJ2GV3mWQr3BiOl5DCvC+VWZCkhb/luoByEjS2STyFA0nTMtAsLcV6USrjiukd
Ew5aqDfQIy12O0CPKDIncIXVx0TMjKBWjLdNRSyknTIHlCRPrPU2YU0TF7U7IVWy6R6cBcZE1ML0
jVr2v9RvvzjZUqCnXPDY4cp3h/qzOUYqwDy9hgg4HppGa+JVl2vJVCyYGpIX7a2sQfykmFF57N7J
QlXA1D6NYoZVQLd3iTU+6gmkgbDbT71FDuPSE/FHTgMeedgpJu3mXdosh6ZyDnJ7B5kqXiKsJEDk
GbrqTcZXEkrNeWJlWB0iyHgl2NJF50MfqmjqQ4MOFzfMis9lszUkJVMY55KUxHUXx7RiK58crxEZ
WVGtt0Zc4aZzD3nt0suYAe718hHvV3TQkTsfFonNVY92H9TNjJPErux96QzdZ7z5J+UkEE4j8RZP
EgF0NT26vRAbwMdgugSBpVAZU9Vu+No58We42NEnyeHslMaZs0eLe0SHDklB2Ge7VycaWjAuowbG
EZlBsELK1Dqkta6Yywqgf83cMzQmQQiVwNfeK8RuUsraLZ0XnTKUmgFE8bM5DvNp1M4FU1p18hfn
2MgqO448X4+44161y8zTgjAZ1ttNiBNnOrhGuxzSUT2bQ/wNdcSX0YEOPcNCClVBcmfPewIsuPpH
a4CTmqDC2hVjcdP4cxKsggtd995ljibqYrSb9WpO4ubcV+AKKt+lY44GYefMm+mHIRBrQoLGgvsK
9scMLTd/7FQH6EnkVuj10ydHZl/TdNqD111DZY8O2Gak2FHS5LsRnOUFa6N9FH3tMRxWa+CXbTKG
roW9WBn6RnaYykk7IOoEsrKqGuckUwDlbVOUQB5Nh6uWi494TuVnVI3YOGLqJlRGDL1XVv/QspbL
0tEAfe2Or5qb7rMCNI+d99UescI9Td9LfFasKkZKWPCLmNb5YxsXFxGlITlnHnTqEqmbv5oQWW2M
3/HyCqUpP9JQQjkho+iNLD5EY0BYUa1+8X0MPnFLIJ3NnAKFwPplqLzXMSqvijHnK1rH0DCzFpBJ
1D7CR80pC5NTlfvxHtfP6xpzlwvPbcnkzKIDmsiQMD04Fcaw4DgwEPNOTOQ1VsCdpWcIj6n3Pe8G
k8jAnC67M17P9vyG9mzeZSmsL8aRFwD6vD18efXzNPk/VpT8P2twEezlf6hcXphyv/xatfAPflYt
tvpgsxCQa8Cx3xQuVcY/qhbb/OCjMLIoTkzK6R88+X9WLeoDFQQ7vO0iveCQa/+7w4VcK5omTCio
hf6Ra/Wbo+VPDhc63b8eMBlxOPRn8VAIn4mOY/12Xs9nb6GnioYbp031Xvra/1qVNFyxSQzHwjHi
73k1AvMfkEhsHdp82KtlmK/Ntm/FwWJ1e3A7BCXoQo2OTQhTI+5gp1mP2QrhgpkdaXMB+YCeubfg
5CGhF0WBXJ3ova9MqeWwzxQ9qbM/D6i6umFEtll6uZfiVIxQAQ+0bA+W9CIbMXHuApyekvwzV43g
3K5Y52+zoJ18LKWg6lobhdoyrpmVB8Y0LXj0GXES804+cLavWxblHJPqtJNzZMKtQnn15BQKPrlw
mTHDwW+7Zg9AyEHmS1IGJ92Z7M6K4wJ4/1p05smecnh4FnM32U/r3ehH1TuRpAbBHTX1wIicyCvW
7j6SnChDc7X7+VA6dvFS5rUaHhdrwJDmDKZ/rW34j9Im3A9UqlgecK3JZD8PDcnGfk7DlDrQ+goG
ERek2whCU9sqWp86VmjapX7VvMw5p6OdzoFR7nLHVBpmlYsNLhmNjvjhTHtvHakwcUC0MbtQ1aTy
2htcFri2LUQcplU3vOPTTh9iwcvsC8ZTeVD13hZSCeW3oKCZjGsrgbtyBhMVf8Gq31GD4sZ/pBFM
76MaEomsXPVrGaZQgjX2qD5+0FRHbGplDc69GxVyZA+uARQut570Oe3pEwcC+qKJsTwhDnnJLebz
AJcBzxJSyJo6ZtbbMPjO2WkITwei3qHTG8d8uOkJ7LWPrc3H4fY6DDnEFM3y0KzjcF6oQhu0EAMC
G0IyAe5ZdjlGnO88+Of40oHNjMgAnnytWn9HKeekOwMiyFAbi7e3GiwqSAdbpsWm3Q9Xw+jkFWbg
iveAGDaeTgOxWK+OIasnRgM1z4yq51fRbAWfJdBk7gchkjTUA0OJQJOQQBMf6bQT2AMA5Q4rUBIm
ad/eC8PLH8lRYZdGIJ2/beI6eiFUufARKDtBn2R4Z9o2znIYBFtOqLL8Jz2ipaG0K9yR6KTt1tdz
UcI39ocOVjipLY9iwSJ1QvITv5sqn5ZjNdHzDienT/NbHL9bICYlZhtWc7McEywmfmAhxUchbHfJ
Q7TGlMtkOEXdMe4aEGWZdtaHht4A5d1iI+LRS281UPq6iYKgtL3kYOQoMoNSWA4+hGzSRGCTBgoe
fvPbuq2vn+ehdR4JuezgolorUqim6aL+2lE5zOmYsRhYw8xMynNdepW4iGMOixeM7crswOYoVFDa
s9THIqOJdbtgJjJPk2eRLNf3K/fcMtBuBaIjRQfTMIi+YEm9GNNBSwzO0VAFuK/G92fUv3a/zufZ
SqLP3lLzTTbXGudF2qTjvepUbZ1T8gDkaWbsP32aGzO3nntlZ9YeI6AokQtYcxO23do/dTwIMN3r
aZx3ZefQHrCXrGuhgVoLyQVIh/OOVBXkZ80tKSoyuo8nG/cvysF+RNgBpOAKKqljHcuxEslN7vjp
u3a3givJfXb+ai5wJ6E0dvoj6ljzwXGZn+79vMm+5f3s6cPEecUOMf4AbhPGKJ67eo3fxkE7b11S
AnJJqkFMV+kwrj4YCNN8qLRNRErDOrIHc2BIsnZE/ki8K9kPkimRv+uUGz96pd23V9hyqCaqRurH
iozZJRxohYIRIJK2gORfA0CXkgkTxHFb53t8hySU2ku5R2aBa7AE2vIqsd8tHKfYTgANT8MQQtpa
7Z1Tpc5nQpDiPgAbN9Qh+Z6Yxmt836jFCjNi1G+hcudl+8dWFP2rM+U6Ym66BXboqDZQDVlbWHuv
DSRznRzQ6kYk9lp7Qirq9DCsZhJ2hCJnwCAN773pW065aRYhCsxGVvEL9Ku+g3fCYr1KAe9CEYYh
ZO6UgJCLBJsUBoXJHfVRMiPklIk7odCjn/6UsgFYFLg2JxLs8h2LR+aaYWcbY39O1kgzIkuBZ1zQ
I9bfetgq1g5A5PrZsKLoc+8pBQdLqa8GOJudKEW2EkWAr2SNuulVDnV8Obg0PEgRQMeLXHcMhnqu
P3dC6esJlfj70C6+OppJtZz0ZlQPIl7iW5PJ5n02ZpMDlWV6bCZTMdq47dG772B2o/3DITU/s3x7
YKt5RJ+kFtb02WBs+JHjlH5UrQWDc0zn4c4Topv2+RpNMEmNmgmi2GRv3CB59EruC+ZY6vp1iVoj
WMyNp9i1LnMO0ppmkm7zBVydhV2XdoQej6Ir5KcagVAcliMTzz38ZrPetZXhQn40Tf/r2JQJODU/
Sl5yFPIgzRpoRORf+DWkmUhZIhgbOtY7lqP1nc9DR5Ihm+9DhR7pJaKszdpwweaDIr7q5tukI0Vl
75bVzOO/evYziWqgJVZRA+jA4plbgTQSYjSTKVrcn1qGf6lk/r8zfP8x9vV/YTtva7/99zXxbiji
l+7Xqnj7F/9eFLumwyTM2TQCvxTF9gdHetZW2m4OaGlSLv/T9i0+2JaUDlNzxksoG5iV/LOVZ1Fk
Y9X2LUK6FIlt/r/SykP48WtRzIBfOoj2eI+8kDDF9vd/GdaJKUWtiLQrmOI4u6UCsEPJOg/3qKvN
o0cgEVsv7SAjWAdq2k3tW0dB7gxQeVKzzx5d1brWfmxkftOJNCI2Hg8cZcRaWlGAwGd9soSRbgRg
OEXoJLceheLHRAfMkgBFbc+sG00RtR/Bsft+6MMr1WGkGhsjVGKp+8GQdKetmdUWJB+TkV1lF1DK
HT+23lqLu5OVcn4gQSi6IsiClx0h1qGhaRrPvADiRjxGHn23rZwJeR438NbzNjkQ8fc4luXB9OSt
7ZS3CbEhxkoI+qSuDZlc5YAy/LIPpzE/RGhX6GHu7XjeR3a5T2BYY76l/2md+O/SMIeKti9maV60
Kl4Dg/OHvpsBhr9K+6HzaznuzMS+zlRHsyENtiVUAdFDoPjSau8mMqawYmzZtP4XM5/vF4Wm1chw
MBOvtIn3McA1+550amsGTkt3EhdFu2x/7Amtp9pMFBCNnQPcZhWwShIacaiYvMF5ij0YXlV5oTE+
ky/SkuKh0IuA70Etj0eqtYzvC6OvwJrLB1o+B51394gFX9Greju3mRiSFxWceLb6orxomNCp/LNY
2wN69aQIy+S+X82DLooL2Yz3Ar0pl/epcx9w+nC6/wqc4pD19ZkDAsh7TjXavSbinIs0Y2WsqUmd
KX5SbdQdZI/lR8Xmp8T7mCbLlxErg50mx7haRjoOxK7UCYioYTg0ee6HbjUcQAGhAM/3KXMejDEF
TFybMUV2US7iTkT+PrLqQAkCFYaBrHEQNqn70TWLSw++QUZ/YwIJx5Xj6IRYPEBmHqbedOX0515a
e3aYw5o9mEVxsLByzaXHp7a/DHFDj1QcY79wPmrj2a2967rJk2PefuvUdCuhUENW26XctdTr7/q4
28Pw/wii452iIljn/kGg0RF9X4RqGUOQcHtLNLdVQ0YefeXMLvHWuBei9IHX2yADyJSDG09H/qPS
GBwHGYzRx2gyAho+8dXkFXdoDfMvsAeIrOE0WkTFiTHaCbentfNMBqimcXbpe37t2usBd8munyMw
jXn3gF/wZBsek8pouCUfnapvufKU+Ez2mBmaKrtlen4ki5KMgTjsqsU8jVjdR6aevdhzQAK+7VZk
+5UHK00voQIG08C4CkoX8JcaiEzhXcCKO2Ehv7ajhlHiDOczVTcToz9G89d5hMe/Kc6JoiFEQ/rO
a+aLTudhbcIMc0kq3+FbgpLWB/6U30RLcmEzCSXE9n3GTaPK6TDyhNgGTjpOD0HR3dju1N7mhvbv
nJUmE+ebsaQQ5gxhs00DcPqUuwQ/xaq5T5fp0hkiooyyyTyhHd4BivjuUttmMFXtkZg1ikGf0zm6
jfzrYnaCwWu24yRb0DQ3K4ROeTAs0Wk7TK8gyKymhE+aHqa8OVZMMja/feGL26mzA53YoV1zk5Dh
WCQBY551DdKR8k+Z5X4qNc9fZH+ReRXg5D0WtNpMBN+eVZ6IgqBLjeXCwe98ifHmjl79zTKv106d
XJnDvCfdCMG0HUjXv0g4tdDmPdlAKpKctvpEB62MWRgozvjivuOSCg0moC5CbUuztG8ZHeW9BJy/
61rAYaJOnpZiuhTRckt9fHarLoAWGnQAstQShziJUVtkFzEFjblwDOt6Tct7AY+g9BJWhbnPHYyk
jtnCXKzl69op+qkMSZEGQpqAiG0WdHCz9OwZ1rVptWenwzLs5d+73G0eG4cjfx7FB7vvQ793rgga
fxbmHJZpckGSW9CK9ZMZ6+uEwa7rkZfUxTNGvvPGKMN/0OKck4dCuAG45HuzcN5XVR/kIhlDQVU+
La5z29NEmXu1Z1rw6OX64Jf1GPTJdEXz4MJBHACJjqb65AXcAfLHqUIjwzujNbsHG3i1LUczp1yZ
t/bFLL4bwLdGGamd473NZNmYVRp66Z3EsXtY1groORpUXHlUdFCXjPc5ukbwhVfYOyG3vsqIZeIb
011gldqZznwz4Xwf7ZKjLCF5zOV32cbm6vv0bpodvNVkQNTrR9zsZdvM24DoJHCLdgyI/fQyysEM
ANBg9lCCs0ULBDrNm6msGW/XSx6kU8uy52n6rkFUR/Wbnl39RDnZPNqdN1Qn/CXQDa3J8e+dIkME
q+uerQVWWPfW+U73MK9+8Wg2moShaJTybh5bErlWxFfPdVL2j3CX5CsBFmhWmoXeQEj+THUFZQUv
Y4tTLcYo0spbSBb6oYHhyxQaVxRThMT2vyx+OVpgqmkycS5K+le/84xPzkAiTuhVlnkF19P1wYt2
NjD7NvbTQ+ECYgnShrOmyPES7BHKkQkvPAZxyLy6q34irj4o+oGLMJoLq0vR8A2/qgtRfkfTOn3z
HEzVNyhkXOO5JoTADvyKcr41If3CnTaagVAkUbQHr0M4cqJRYglQjbkWIf+Pusu5X5wn7Wo+LRWS
vVthWbc7zAAe3BI3r+bQm8ayvirKIUsvchPZy0WtvVxdW1Upg0quuXWPj3agCtrCEQLb3chhMO3Q
7GMpWowTp8vYuiJ8IXVJ6dAQCS0W2wVOPNEYNysOLDcs6b+I/RxnCagrVzCF7fXU+0w3kLjsNKca
CjHlbV/2vIG6xTHOLAOjBIS4zxjplp+5dyljHAIY0aavdn3OESRwlEVGqa5AlEwpdMqSDI/Rsurp
ZpoTzvK+1bhVoLHY9kcPek9025Sic5/ylFCxwKGoXXeSHXzc9zg2410zWrq+y+UakaANvdu85sjD
EQVp5kDkctJXT21WzzoY0pY+Ak8AUto59nr0rIwdkv2a1kPJKYjacddDT2HMOBimDKXvL3hnEe2u
JwNYSbYf/YEEAKseQTN35ZqZId8fk2TZ1V/fATC55e2kTJDt3Hz4gp6j4Omslu6JJiDE+2x4oxxu
G39wvhCywek9R4oCXIGhJXvtxK/akQS3uPsY+7t/7yr6kfB4UgqBpYq89tj2SiZfwUvCU45SmeBE
XubBDQ0lByLc6qi645lFrBNZxmIeZCTqs1Yd4tIKRRBUUtXr5hIxDikOy9JM+5XNpTvRX+geiboc
r6J2GpkB+cVwLuma0b40gY/svJirfFjGnkk5rrvxsoGNxvmWyp3FxNQkVOiubOWF4Zt0tgxUL3ih
3Rk9lKbZ9dxV5FoSNjOaRWiaS+eHBTKj0MlG93KYG6Pe4ah0rya+mBlUjwQfOIcKsZFShzwP1xFC
/S62Oyi9zmC0miZ5k7CVU/byk9KpaDHR35kPDgpJL5jwPTahWB0AhMCQ+ueN3MikCmPVRIWRYdFV
JDN4IZuPJfaRWChxRjeFDsSjg1rGZSRacD1bj5zRYq3faM2Mr4MzSwayA+hLdtBIXqX+0HzvyWgj
BYoo5CVICUIbwDXjgrDsT63PL2cu69LbzhLzUy4d7lJSkCoxFIwycNpTJ4FPmh6FKGO1s/Ucrlaf
1dh7J/uVaGe0AjEEwikEg5qexzzuL4uRmo8Iqagqjqjh0/SohISWb5eAeMe4jr9KDLA8ITQbxfCm
aWbJG5mkw30+dkRL2HFBVUXTyv8mIi8VFL96uQUyqhFHDJNNNqcFF6XIPHZng75otOMCu5+8Rjjf
nFrjzbUnqYewMqfmm6pUT8AeAAfnWEayoD8PIJpyBCniRcLUfd3sivppMUFqMLCfWG/hRrgw4JTz
LqPJeRNe7BES1c7OM0530kK08BRz28VF4yvyZGLVMy1RhmBPrPd4aiaxc5rRXg4+MCjK9bXGyIO8
0aNIkO0WVZRDFIY9Be3DX/P+Gw4n0iS8aeD26dYdNVo98CkhciW2JMK7IHraqL0ChR0cFlbxEcFr
W9IaBUq6q1u/bpkGr0ScoSVj44Xqk29ehKlmLF/hrib7zhLnsXGQFciKOWbQ0ks+LI1H1po7RsZM
Q7luEWxsSXcxES3PLSG3b5bR0DznUjP2l4vqpiCLyY8hf28as0NjJ/PHwhTVPefn4cVYppxWDl/k
dD/MGmUDp0D6Pwmw0wuEMx2DXRrTcTjnNjkNUsk43yFdRKDSO/0q9qtZt2JnYdVpdmLxKwI6mSkF
PSF0blBgmUMZ70vIuz+6Gf+/r/N/yJT6U2Pnpu6ml+WXYef2D372dRzrg4UIC60maqofPL9/DjvF
B4TwWGBMRNgodqX8D4mWR/MG0p2yFP0WiYr3L8NO7wMNTh+Nls2QlPm+9a/0dX7I2P9DobVFy2OF
QZsltw4RA9nf2jppppdGN4DL2qU1oI0t0n2WVu3ed4vp3jkdfP2trIMh5RXLpnSweuNWlULcLYVF
Y6FsC5Le/nL1/kve3y+9JlZQGvZYnWz5w/wl1W9vChggmIneoC3EOeUhaU35WA1KUwOy0jHRLKgd
dsJLrbcx8UZOUNAxaJWWPetDFnn129+8n18l4z/fjy/InUHo7Ehb/aZ1lnIakwYMaWgNngV7i0gg
9g5TM4mSdpN8SrJuaOiOCyKZu7orv4kxJkcxWmIH6dTS1RRN4GCboE4qOilx4tUvKbNgju5pQ1ju
37zdbT7913tKPuN2W3HpS0ugr//t8rG4dVbHCkmltq7jAXUMYUt6pE0Vt0v6inYXP0XpRCUjhn4k
MA1Oh3gBwJ4npGDa3d9cPrwEv5oNuIAeEkSUhdj5XLl1I39tHjLiXokDIJBuVm2a76nh7DlsFjO9
VyUz7qBbpNMdsSdrCU7RidUx87dmPXQoYhIkkhz3oJy1epcd2hdWeEjRYTTwMXd50svxjHlplczY
GkkDEaKws7eqyXwZGs//2HZ5cRNrie3JALZC8Cx1fHFSURZPHPzgKoRrX8mnEfZxc51q7cHoa6qI
4g8RLkkXnH2LT66YuelAvizzMOYzyIFuSci8kxgInEPtd/ELmHf8R0htCZ0sTOxNwI+LtT0Rb4/+
CHdZjttCNhrVlO5kc/JlbHz3qTVQGhj90p8b7DJf5LZjhAox0r3nFaQw5jJ18nPewmcNhPDGN9WX
9rdyYA9n/IpaAZG4G32BrG+dhs4jgijCwSGgWnMeD62o9RBcQsrR4M+qmt5OPkwnwL3sIBawJXD8
oByhCGNGsMIGuERJdkPTlkdveyQCx+SYct0akIN2GflSn72CD3qIp3k526pL5j2YLv+76dgGMZ2j
UPFxRsXdnVrLxppOxAdNYsR+IKzY78hXnuu2BTHdtTGsNH+4h3k43lURcUlxbrzQGaAUE2TIGP7d
nJC+uUKsOkQOFrXWuWyr9Q0vFeILdmY1d0QCuFBnPDnnePm6o5HMcK3oKp3sDgQlwbn1wUTBf9VW
xLR5M3pP9xuF+e2P9FmGTrwnhqZVTd9xVn4c1P6M4ttXZ8wPuPetZ4wMu4kV/mA33+ot3YLnNdmU
rIQD5JzTRXo2jWm8XKAVHGDdKLwX/QwjKQYwFTINnz9CCGV2h1vhiDR0fCUVKnmB9RLOk//stXb5
XCpKqp2YK+6GbTqsC3WuXvHr067C9/WVdudtKhrjysibglllbN/WkDE/FoYzU1Nnjny1MeXGF0rb
0bVX9+ObhoClQwQBbbwXY2fcbaKHO1wL3oUjB3BptRs50HCgSdXopg4xcLcd6AUVeMN8xZHG/iwr
EpJw73+tGvfFmZxzQUvzrhj6x6qyrohv6o6wEtND3Y2U7e7sO5dQGBzQ0ZyDIKG8jn5c3rqDT3uH
mueBSHdr32ZUOIBq7zqrMkjtJjnWj13tEsEJGTIsRVE/YwOsz4SIZO2BQOMhu0kSxuf42zOHTAar
fBYcDpbA7RfMo2mUzdGlSCfdIjGUNCJT046ZwYGn8okCm8fxolYGuUY9uVmMHeYYOruxzA2tNbMh
o5pk3UGeEO/H/qGe3YFo7EWJN0tNCSrPJunq61YsWC+6TmfVPbZ/750Ipq6+aFKLdjinfkB5am6f
lLN04ujWxVxeWQiQ5yOw81hdDklh2Sd3YYZIU6RlXH+7KNzpWKuMMdq3ysvqN9NH1fFkp1PcoAj6
N47OYzl2GwqiX8Qq5rCdrJzjhiU9SWACSTAAIL/eZ7zxwq6SpRkSoW/36QKeGX4dJwCFJStVH3RM
VcF0jKMhS2jLEGP6LbxlospkyvWw0JkpWJnfxGT84eTroY+uDW26zhP2uDQ6kXIg5bnQgdHvki4C
FL6ZuDMt4xZkj0VPiZY8CijsKrrAu9f4W/RbbilaeIf4X1Np3fXxEr8EKAzzK6CZuD6uSTIWX4IS
gYbiozVdfxyYUiDiuar26oRwJLz4EFEl0u2jNorGCwq3O4Is2IIjhBJljN1Ndvbsq8ewKN5mXucZ
ereZU5yYpMgBeJlf+G9OWI3NlZPBguW3pbtq20HeNY9DgEcBiZ+lvGqPQzgs1UPMqdjc8BV5E2+L
tAxWGnwtzsYl76IfGZ6nyW3bVgENgPngdL8lQXLK2MOqpR9gKnlI6FOT9B2MrRe5EeImRU3HalIT
PJrMK94V0lRznfdt6l2OAx7T28qoPjwFzcz0NBlU575QmMRURUB5aG/pxy39Z8dkaQPd1DjRJUtW
FL5lDnSVyzjVlGZX1grk4YShb/vZ+XVQnf2US5B+t1FarZRpttI5KlrW+T4t9Qu7gFDAeJeuchJA
hGZ6ao7AgspsrwrRqgNMQAHTJwd+kNfcxQ2Xmx23RlgWYHPDxsdl36a0W1j8L7aEVZea/DTF9VTc
TpKN8DfkMrjc0KKhm0sTsJzchsos0cFLeaEpnont4Pt73t+g+gtySs3pRQiWcrooyPqJnQ8691b7
dsIZYDsU8aQOdX+Vdg6dXpSP2kS+OLof/PdY9V1+t/hdj9HAS1bqNzZtbzIf00NBw/WmDymxvMmq
ccgYAKgE7CIFfHm2iQP2Y26ig8ziZ2CvZ2gYjykNu6JxTF1vyKfO/RHWWGVP0PVC/wQzfQwv6s5G
y3VMgRi3r9gDlxg2Ka9C5wTNmQ+bI6orVUfOc7rqIL9zikwUP2myanHbuzgUN7ihxBPSr/eapO6N
G1ytCRM/JIWUwflGIh1q8rBDZ36kxE0VBhXoNPQoL5Ygr/w9vQB4KDRSE76lsr7o497fOO64W6Jx
jwEWM2H+EItvD0K+oNo+zvHUSHWr+VTL8HbS2GMUuJBkjfzHiB1hqxg9unl1YVBzPLPOx4rlFBfu
ccRBnC/ufSbDP7+Q+ybM0zsyYx3TpeJEuymEr8mGpBP1XVeoZ5snJ+aZ733dv0+ZXR/yyX9cYVUB
ziOXqfI+wFJGmbXLGogQX1+6lXth1vyd2cR1UI1vwC22KSIe8aVoG5/blhqmAXZdL+JwvMwL8066
e1NMk7iPxgWIIQgrP6u7C1C4D8m0ZlfYDqZDSBrjihjdsUQQH9LHysjXRUfypJWf/w1d8tMYCKaF
g70vLpejqMOxueklnZtuUzrRIcmE2ldDfyUbfziqjiNxVrbxC6SkfNs4AyqaQ5ZOgVjmC+WJ2WBr
PpGB9nYmCvorA71o30g3mM+a2FXuxhdVzSyEqUE9eg/uMoPX7i6N7xLtHnYgalvep8BsmIcNF+TQ
7sB2bHlb7yYU9IMfCvMJ9SDfI27ALcTOB37HcXYMwi7/n0gS+X0uaYPvTfKZzOpGJ38YaBVKXigO
MVWT22FUN1Wlp7s8kN1+rU2wQRwKDpSA4FSrarmHa8x6klr/6GGTQ4QdJQZNwZ5NsZlD2uRiqbx3
SxX3fb6EzcHgmMRsIl7CPrxakP6hamblXk/tQwwdh+fYIFcWfDhje+a+N0kKRxEXq6UPoRzfujAk
8+BkPwQdYtKAhC1SE+Cjy+2yTSB70Cc+T/vQnd8QMSFkFxJxMHPFjeL8xowo/MgperyOBolly0Z0
Iw7VW8ZfX5brlhrwl9avKCYrQ7TykgLkersiyGyyGUoDnc5kMIPXsSouVe2vPCqUn0mas08jdM7r
Ndf2gPXwTtuyufFBjXZecD57VZelDajBGbzp2WHfuXcm89xp0T5zEiQuGgJSk99GUx2i8mQf9d7W
bxGJ2s43B6g4V2nCK+MwW7+h/4RzIL/JdYPV6moU7rIpi55pMgRFAXssQvQhKfVU+Iq/o2lwufJp
Fl3xUvqy/4ALe8Y4zxcLkh8guipj7rle9eSRdpBP9k4s/qYi4DilO++OJBO4kcLEX6kfe7dzau6d
3rdHjszyJdTWIXIxjL+YDjAzNJOzC1TaXkGz5uCLcaohPL+jChNjZs+woQ4F594MpyX8JXUs8NPj
JGunL0m8cIsaxXQOnvKDlYBmUBOeifjxaajq0SNLyRzVVHtH5ffMvd80EYQZt6ROjpUk1hLIWRyo
3s4eUTkMyRwffaHobyHZhVdz5qdbkjDrlhK6C9FNxxohsbSMezoc/JvWIycyI9UfYErfjwOUq510
GU7xjg+kdWOsFn7xpqh+CvH5TufcUb9wvGMDXTYqMbeJiLEURHC+sMAFewwsjDQmODa+gbITMOLY
taOYrwqbdhdrZKddXZTqFFnJxIFe+W279q+qTj02I98+FDCodrKaO4zSxJPugFjW76HwCOcXffTg
h6t7t7gUdqHEHUrleMewteUTflmYERzv9gPuhTvPFpIvo1qOkML0HsJVdhr93H+ljKZ44itkb6xg
I59WzksYQJnAVlXY4sb0b/PeIr+n3RNhZ6b+I7/yGyoyLss+hqRbTro4FrbTv2U3cn0p6Uqsu2W4
SmYtdnVuCONkIx7K83fTISbeqLrNH8KUddfr/T2chw/qzeGB+E37kxvqmkBdohoK9dM3sbqz7MNb
SgDrgx+X6I75lNMRnwAWT031DMCXQy0o0QM+AHkNeILQ2ziLN79LXsMRaMQGmMx77U/N4yQbgPpl
6ccbkLCMtxU9rBirZ1b9RwY0HQ+PCJvqt+D56jcy5KgISt0hC3RLS1RQgzhfzepwLyO48p624EaS
A511DkCMJo+GvRpjQ0FSK+Fpkygb5YWnB/eD5UWd+lJhje3VaJsfFXX6FOroamAVpBYgqeDUq/F9
hS3drglUaANVbDOC+ONyNOtDbuc3E6llhwkef2c2r3s9Z4T6DBPJKpYPMu94pqnFfGB8yjEoS66q
xYNqLuIBS32BGWhUnb1lgreCP+YQB/Ys2ssOONzQBGd+PbpHMoUHPerOock79Q6Di6WpAM245ZSe
bua+fA8cgtHwLp2NiPkcTZWEh25mBD0pM3yDtO2uLUZZplhduvUWFCOQAO1M1VZzO/rldaHpwtrA
d9Vbht3m2CcLNqYirg9OyKUmcLmc5aKYQQjIlqtCcsZJhxTpnqkD+7yx6305iWt7HsLOQbjcFHa6
9tuCoy/oRNuSli+II8yBnrZO1obJhqkEYfJEpE20iYHQHBc6EZ68FZ+Voi1oi0GLale/HW5qkWF3
WBkmXYKexD9BIvSjivyv0MmjSzdO1LdtR977cfzB6orBeXmxtcj7TexpozaSHNVF7/bZc5FPLFNZ
12LRCTjOz89B5kczXdJRN1y1+ZyQhuLszACq4FHhLDS7exMjGsTirI9QUX6AyKKPbUWvp4n+l2Ms
aTUs1nGGfyHLvjrKOSkmdc6Hbb6XWtyAwgGG3yJXVVJvhoxVZrA00VltNgD0cXnXJbnz+NvDYH9M
1zTiTM4r3HK+5ycypZTeGT/gjLshyS5lrf+Ceb6JgrC8tmF2nyXLO2MG4n9u+9QXSD1ivseyfkJi
K6mD6qGfJzBR0yzfMqy51iGVfn32MYT1Eyn0f1C0niNriNAS7obpJk4SQQDCyrRRaczZvuu481fz
IYwmDsJtsG0bhx3XOrtO1h+OCXak1OA8Ui6HQwjrxUTjuE9Nk5slm3O9g07n+xW3Ry3kH37UawId
h4RFZvSdvQ7od1riZw/kiBDZcZrIj/pcBrH7QUEIhACdz2kmWKijFf4ptJSiYJrELCtPXW6/Az+7
zGt5D97vUFjoNHj6G5eMfyYepti59YmX2HI5CXo/S08/zGa+m5vuXylI01Bbf9G11a6pfxtnfhZL
/xXNT7POHgcwylHuQSOainTDpffSEuqpB/U0LNSTQzUId9AFpq0HNxzLT0ob4HaQgthwQIPcnxYR
q0ExEQ16IPk6qKPP0Yj/GPcJOMW01BDJlYr7G+6a7VXpLfpOQUwgaprDGNwsKXeQbUd4cN5OmAgB
QHvnnMuYiuw3W8ecrRFoZLfRcCfvSvSHZoNfA9U+ih08UcnoV1exu47Dm6tT9YrUirtZmhFLy6oW
e4jAUsTv4+KjbEZrF1BJP08l389KbA6fC7lKHDh+eQxCGT9DGg8GBMYBqavrNOV4pvdIOEYqQZkH
4kOHRLMSJyEV2tvq0+kxPrDGp/EHPat1gDtpAZ/T6KKmF7Iazxfa2Sb7prHhC25++0xYlgXPOqPP
5aOvRbShBjh6T8uFgwP+kBqlAk9WcRdr11wia+NByQER9ZeooO5Tg3KgtxHegZummCTmwpyDOncQ
i/Fpga67M/AJb23AQ7fxushV1/Gkmkd8cISFYt36/m06Vom6TLthiC6UJ5tPKjkrBNW1zc53VV3I
+1qQMzkZ8oPsfoMcT2Ch8qfM9qyypaj1sV/daT0EJeGTazpZp1vktva9F8y1ue+p6iOoU449IEvq
+qaCrSRfQKdUb3qJnP4mn8LoT3BDnfbjJLihlE1I43SZBdgxlpavkE1WOLhUybg8AKBe16s1AurF
nYoFnuO7XB9Si4EJ5rtTtpdxNXkf6I+5/EuZdF9HMoC+7NYmZDNByiBOTtX5cmihj4mTSs05SE2p
NwBmj37zXee461fAF8uYsQux1mlLzx+nJjKuvFKm/tV4kZlizNycNy2K/4vbJTQwduRu5gP+EnGH
ciB+SBJwIo2Bb58iQ5wE0hSpAe6onpquspbTMAPcWocXJECdcscKTIZnjTqubzmXqIOIGtluvcBi
FIps1lBB6iTJSxYOTnkIG2bcm5UoV7qhd7q7bSF+fGXz5LqkYUJv4crSYmEFDV+ycKYYUjmITN2O
kTPGqE7OnFVlXaQ4WcpCfU1qIN+9TkH+DwEeVHrvCsvzUifvPtzRR+Qb2keZPiwYdFqa8qLJCevt
4uQ+cOhx0L8FBR4P1FKtLwIhAksDY+OCRcw58/tHK7/VtJbAOClzbg+TMYyzIuTilzKxrKXan7Cf
uUTGcKeNpSgI1xEqXHNuY0l1ZTFVv+VhUozHdKiab+XaNKGKEW/HeZQcfTKYX88A3CCCDd9hln1g
soHFxW+YNVw2Oo/7g+c6pt/YTOkPei2caB8khfm0UZj8Cyez0PARmLPNUIes0NBq1p2lN/4Zq4rK
trxxAvUMuzVYMolCGZo++qlZnNQ2WQLzbNZg8a4cV/YArANanNmdQLL+UkSxGNTYIQQNtAQEy8Xc
DZfTVJwJ6kxIoBQ1dDxsJFg4Nj3+9bmlVgQj5b8JvZold6M31rmzk7vp0ntkfbxInZD4BcAJVLu5
bHJvu7ZhdoDvEgkiRnJ6pF/He1DulN2t1Lwkfyuj8/gYrHPxPRHfxwktA/edSmCeo2GsExoGsIw0
O9Ov609pBauPkVNUHpdUKsDzVcxKCy6syvdM88tuL50APAIWyxU7a1pwDkJ2kZBRKV37aTNn+JJu
uHKAqs7lEhxnR3Rw48t7YQ19wboaeeLc1Hg3AvXsoYgUmdJ09CraoX3T3OBQ6d5wWQXYwzLwL1tJ
44i5cTq3eGnSun2Ezsglvx2j+6D1qg/R1t03rr3yvvEWg40QThBpDq659EERHp23XOVBEC2dsG+x
1iOfHzdKsOd81nwTin9WxH2qjSvOxPq6YG5GgxI7BGk6wMyTg5PQDdRwEG6IVFW1hX5rmjrOT3El
vM96Neq5zwNySGUU4fXAd8FgwA9b6tErHttX3cw+1rppCV9cQIHv2uvPv0Xm0wa0avenp+qU8/Hq
9y80eWcfNA+Jm7qOB6rcnTGnihvoxcTeXNQDX3vHVzfWZfnuuVnNvQxL/ZPunf53bSHW44lIcfQ2
dZDcj34SPODlhGbQCg/NjcY1OPs9xAFedeE38MY97qcRpjS0IC/yv70WEhvuCs2AuaYNgO6XtkBb
m4mWPhnZdS++58Y/2FGWX6YU3AsZphPmGlWac09zvaQ9ljF3mp2U6Whx7xTuwIAoXxPmGSJYDzrw
VX/l4HO5K5wxVMfe6wfmL6pP7lKvqt4a28lzEQFxPJ0XAdPmnpaw3ljCBmPQkScLkuk3qkGYbbug
ULj7aijCuypUTQcr3s/wrKbl+M6mk0ZHLiD1HT7h+m/1Fho/SggXZ4ARhVJbJyhzxk66PddjZHME
WShw5+MiqviWFQobMv2kkiqg0q0fQUvQhbZEOnpwSp+fNORd857Dmnyp2N4526Rn/4svz3hFnfj6
q3RAvW4q/HIPTqbTX10hH1CCPkzrjumRdKgTPmNuMwxcjzHMLoPzNoyocjbuZ5B1KAKSlkuar7UF
btGVcAy3XiqidFdpk79Quy2ez24dJI15JrHAoJKmOn9Ee9rhdsK+aT2o/IyWCeDp0Ddyw5ZIuiNJ
CopSkK2yeT9GcfTRp31BQW1FawMCc1w/kVTGGgvMu2RwmLq7eDHruyQVx68bZC1nqTpu7k3ezcRO
mwZ/l7GRJrqwFBIr1MC1dZszHdTU8TDIeCTPUXjX4+CbkUAgrjrWe9PdkgqgIScNqio+Novt7gZV
1/hSESX+5WukzW7F3RNfTL6DzL0a0Fobq8q4PPWwFmEkhBITRDj29ZfD90F6Q2fdywR7/YZmEdJy
NkFFBFxhcrWDZFsMRy8tzw68tFcYdgdcaPuxC8sPnKtlu3Xcun1uwIv7ryZOxr+MEdjT5IXiqVWO
k+96I9K/rMJy7Caxvqq5h5SHYvYDCmzd1PnSdCa+l1ksMcolQ35fhVwQ/BHGNZ7cBahmzyRuM0dV
+42MnzwyWKclDoBMRvthpURNrqVd0juZB8luVW5R7YfZ7517esPoQzy/QQuQytX/F1RQz8hiNxO1
SUtQ/lKu7f+YRU3Y4OcMdR/yWvjJg8N5qepr7oJukvbA7GVUfcOv6jTebB9tW/pc3ygvS8rnak5S
SlbjnNPHYgb2JydMo9uqCDQWZgOzMgOL2HDbIZS7BbWPTzENXfeDaUMS0ZZY0xzdRwswjr4x/UUA
x4KSw4gq48EV7NLZYs7yrDuN/dZMK8KbLAbLQKaxCZthMOMU0b2WX2ZMWvTYeW4DuqESnzF8gw30
KG1IMr0Ey2a2hJnIlyz0vW9hEQXvtSSLiv7SIU1mfQaCBgwcDr/AxyN3z2DVEDY05CXFFFgu8FjZ
LjkKRw+Ms+gzsirvOtIhA2fD2c/PTVMRtmzmTJm6oPrG8/Z+08X93rUtfbmwPckjVGewk+z547N+
9gJ+vta/MUsAx3iVrk8OjkeQcOGKdb0L6zMhPXMJ1LDbfFEbUX46fMJA0LDXEbYBvXA9ASyjNCZz
3REJxnp0zbUT0lG24uV3y6VPDzOXen8/Ad6hg9rPxU+2WkT/1ZvLfz7u1RdTwNeGuyKCfu+FFkYJ
U+mU5GuRzicmQoM5OM0C8Qi8HEeyJFXFsi/wcTLGF0hqvNJWk3JDEXrxmvOiEGDb9/fQqlj4oBen
TxMlKRnbKuO0TW96UDDzCLd3W9PI9pCyZLx3LrQMjlx+vyPl1zxF2Ck5biE8nQsiTbEAVllQJc3i
Ic5VIDnfWtfDU5RL6ncG8MTsbmmAOkDbB/V6eiilBTcdeS9D1kZXZ5aPuwnwj38SsY/CYxWP6o44
WP1cDrKgyt0FXLdljM6sMS5d/VK5jt4p3hyQvR3E1U2J0n6DOd3HTEERA+egtsJiW7A4XKY9AtQ2
tHYiCbyudM371l5DOp/rvQjs/Bra1acmwebjD3JudD+oApNqUZjyjqUju5VGdJwaMtl8jemaO5cB
vUHIZ5y6HrSQ4/fs4TUBG+DnH04zcm5P6giyUUxXxS15AULG0q2cR4yzQ3fdo7qymbg4rZW16EM6
UP17vRbhTdwm7T0dA8Ds1Tyc34PY3Pchxlf20jHdJGspn6LzDHGXNYzTuWmo/p+knsk7QEis7+Ky
/b+aY0CAmBQJlwOZJAo8JQtNfFPbjKC6qMYpOoFppZaD8M/yybR2eKbHockvkJ6CaKcy3bwLLmXB
tmflvm9bvpNsabnudeFsr+gGOa8ixdm5Dpen+1oSfY4starKd/iW9dNEfJzG0gX3wUXtQVLYww2t
6XZcpOdts5CuWjVVznbQUXwfcufF8RrEfLt4ktZoh41tBeaXl42BSVm0HlJpb39C5gDDnhhGVR2k
06zv8bDIG9LyJLo5PiYJ5L+EY2DtpKa9QembH/l+md8tMqPWNK2r6t46PsYj/NeaB2guig/fh4S5
yZrSfchAK/WXKpJs5QCIpmFbYqt+K6Xj58cSJiLhirmFEdmp0RF7kemVExx35hclRU8vROdaTvJi
bgA0LaG9oa4PhdNf5uGnqGfueiulFiMvMmeDtp76Z8bAuFyNzH2K4bK1Jae40hYIG8PDPpzOGB2O
A0vkk0MK9L0sfEa6RJKajaNZPTd1yhNPgMZpXlkya2QavGF/E7Pg64UjAIinZMIuS7iFc+kqcWic
xUh763UCOca3K1FRbsZwuQe6MJ2b0stgPSQmCfID6zATLbxj/W4h9fQGy1HZHStGfznTm0s9KiCn
GQ6J7YKDcgdliH5C7txVGXnvOz2m/WOcTyrg/6AIsw5ODKtRODbfIVVU0a0b5NY9uUNKamouAucl
Qy6CKhIq3z8VdSav2PCHr34RQEpHM51veG7Vx/vBTbE/xHPIiaV04xFj5djK7pRg4FvucaQ51bZb
CZlvkojLNtfXIvmBdMDnGvuF+Oe4cX6sdJH+iT4yrwaTKqWTbZp5/CA2e8CquNrI5Vk+uzK24rkA
4faJDSJ4J34p3oRBLKAtBXwzq5Y33sXpOr1VKiKjibpFlDWingQxPyILT9qws6Q6o2j6agfDXUpN
sWHT7AlBbproXGlsun6mTrhaz+iFJZkSumKi81Yu/ekp9s7bpTYWfgyTPQZLC748pKksrN7TxZ80
ZvZwBX9NTqhDMoTWwmVwXc8jj3S4LKR1vuwQ2BtdteF4gs9VvvCplV++C3uF9P+CX1tXU78HKYzP
gu2zfAYqPtwDS3D4Ha3j7Xk0qrc050CLEObgrkc7IncVh8Z0F8gBEP585COfqtG1PGGdmzGuu3n7
nnPK/asbvFQb4a1lz12gnz4c2tb4GUnitWxOHJmP0VyPEe4iuBh7/Hb1ewIQ3Gznhh7Sy140I1eL
tKx+QMEGNwOOlR+vXYN3Bk0YBCe3s59Ti5+G2t9iAPfsmEe5JAWOC7d8cUajHUw+E9okjWThR1dl
7gMAjLA41E2b8SVxz3zKAWNwW/LQjTcAXoeIfVyo1xZG2j0CXPsRRB7V9SOXrPjgu5n5y/NiaPay
yni/HFJmAtc8+g2HVe38jtjJbsmrSBRzcCxxSPaSFRBdYTc0HgfqBXjTPyOcAimHCuYlXrICn4XI
Y6hDU/HNCRPbgJPyGcV9Fn+VTG0+mmxBYYgG/sp5bPgd6fturtOWRqmNG00EdSCwcxCrmSVQoISy
Nu48i5I4J1kBKW6ZBv46x8bvoRlMBgiiqF5yvzP5Ne1J3AoA3rqX5RJ3BydpRLdLqeWA1gANnTWE
JhjWqyCBE9nhmuVgM0fFmw7YrIR1Sab1DYjGjZOSOPfrrP5pckqBOTBFwXXSWpivAV1I4Xblt45x
ejrrh6bf9tlPu+UzzkZLJ0wYxd8DYwt5URq2B1lXSbxLcMAakP+GXCigqsLdL73lO/SmRF1Ianad
m8wRDem6uYbLEjswf7SP2qEmj9IxunkQQBdIhhOzL1s+2NlhMmZ9LplEJEqdcLQz8z+Vu6TwyniG
M+iaxk1J8uUcJ5ZqxTAw29y+zPm00KeaRMkfrTaW7aZZDbYqatEPVdx0r2vUFgHZB29+G8qUdTHA
2JTQUEgcZTsHpfinHd+7K9Y4FuyFNT/CXzq4Rh0Nn4w8lgjZiDG44ZUieDmjWVfVXZ1GQwLraubu
2tnMSXcrZ+0HokfnaxFFrfhmIHgz/Z84voL4X+OBr0Ca+4lRUslBAEEPcLDX3IxY37ot/YfZeFUu
A1NDaxf3uphLrfcujtLxfRY6+leNfvAWkFVmbWls9VPiU3sB/szlmMa1DMyf20vE9NZnik26rMDO
SO3WWdpuNOXn8vyggkgCK9THY7dzY0MLMgQPpnbDAAmK56msQIrgeTKkKSuaZFDSpz82JkuzmT13
3pRT/84DqJijZQOkl6Y01D/aCHUfWnVxDUjQ3nUZNkFyUl4JyMQtOYE5LKyIbwUn4k3hJOmnpgaY
jP8kmIWuc+R+eJHtCFPjIknWG0UGgte9xsi21XNPp3nNlP6aulx+P8XJ/i6E8s7Ufgn8Dfdy2RwU
I2N9NSdTg50tnIsRh0wT3bZes/xI6uyPxWTrr7B05Nvo0tmJdNmhZfmWKfzBW+xAxJbClX8x8jFm
BWKy85bVr/meoqVvyPiG1YNDcazcT27J8KlLSxK1iy/Ocni6mos5Uco9xVEB8czUzFOZFOBX6xMf
zs0IV4Km5LWH5Y27aPx/7n+GVbJEL4CV+o1YWch2+cjR5dbFxncjPKBQG+rd4Ybh9KyLPSc3rDD4
t0Nnixpi3wUow/IikJaU5ApLrtoVPC4k6fFOZKBKDSont1k+i7nSDNIih8Q+ZRu6+VxWaBMcF5kW
basMR8jW62sosg5NAVsM11CteafOGA2ARpuCi8Cj6Kv6t1pD9T6sGl/LFNYrfDKXTt/D0FWsVWE8
t09BokOeSBJ/TGaN9m7RNvA5KXx7r1VElmGbzip58waGbFSecSVL0FE33KOwazSYiNr9WoWy3I+y
wrOjKCFprtyxbjk5BaETn7lx1vC5ZjRpF2YKHMA0YLnZqrnVbVwq3uBEIs18l75QdB3KGX6RO/Cu
cfeWHiAJppv4Rusl+FEW0PoJCzEZLhrfaYiLmpVtKTe8vay9ThpvqsD374YiXvVWL1Z+cCTuP0tM
zfRr0gRiHiY+aXJ4KTYLUoRZyWgHJFQNI6EPf3MRR+E1LSfxJylEOJqIpdmfqjg4spsy4H9xwoXs
R53Z6mUN+/lB6IXRLre6msShL5K/WvW+R1FkG3yFfUBvdTPiucWc2MYZAQWHx75w1Futpua7ypHo
d7MCCbwtdQ2yQ+YoW5uAiOqN6blwnVYmH7AesjzB66mdON5wKem8bQJb99sHYoohMWb13pi8ymZA
eKEBNDSxcpxtA9S+bLhCJ6/DNLu/fRxquGfIBHfkWkAcyWDR1wV3fQBFgyTKiWc9xh9X1Tj6OFks
h3rOxB17FoWwk7+MV5AYkS8XpG/ETZdKyz3dO9BeFlLpHiI9ei+Ug1LTyBiDKcPAaXDDRqlZ7X6i
vCw+2KlDNcGLu8yXJGHmm3Pzm3ys+PH3+E9WB7s8ebu9l+Ge3UU4B5pjvrKcnllLPDh9njYob05q
a0WuMyGNOQ86po2NkV8D6GqVC3CGfnmsjQhepqHDzS/x5qLSFl0jDng73D37jLiocW4VDM0Btp7X
EGSD0Ek5hq4dofOi6Sp3468D0/vAzLLYl5o5316d73nM8gPVbXnOuanDyIUJvYp6cne17nmK9eym
bwuffnjR4t7NtwSxgkfFatVtPUIRyW52NcC6oVWqOy1LgnPBLQfzwrBM/YsIMQ6bqp/ONlaVVQ6c
rMF7PUsVXwwmy/mAn7Eg/RqWHAyzBKANpMiALuI1r8AcNBgt0M30IBmCDw2sMb/QzlfvA6feMpJm
ha9EnFxWAZ0qtwoQWHsaC3f+bM2CHgGyPweBwikDl5900/u48x33C7mSLFYz4IvXvl4YKdBuzPuG
SmB2lmh0cR0lODq2UrFMbzK/ajnukhihkThoSVIE+H2Ke7rTi9eBg/94RApLvlFy3HAXrzF8gbic
u3PAk3o+VADfylMZeDEPi/aDb6QL7jKdB0URVsUy/uvcGWcL727LOYvbqMDsMMPPTc+Sy6VaXfy8
+jxq2cGB6FDnk2rhKRE6rLHT1uuZb7miF9cVl+ddOaYeiRc/Un9icMLwxgqb5odmaYF6ZUxGiX0R
XleYpYJa7txJhJcBLYE9vohIhBtt+ecDY7r5S9RdxzRfJ3xIIuxXdq8+0G+licFtnJdAgFyZJLwD
fQDEZass0AwbKIEfyRv84srXhvyCLWfLrjlGOd193nBPth/bDsCcrDg0zMG4unVrSalOrICYxWuC
PbKq6oCftXgBvAm9iL9lldyLvDoSdlfVIRPLQZty2EbusGbXbUrd6BW3ApZSghBCXizh4vxb7OR5
+GJ8JMR8ZMfbxUkUkOGRecJeCj6ZsAwDZs6qXKHmTWJj/JGjLuPkqUui6W6aCZnu2em8j26w9s9T
UfW7OsL9ZESTUeD0H3Vnthw3kmbpVxnrayEN7ljcYdbdFxFARHAVNy3kDUyUKOz7jqefD8yc7iSr
Wuq6HLM0q8zKFBkL4HD/zznfoZ7iIgdTFoIOmK2PjA6KzyiuHU8Nk3hTQH+6yeIBoyDzJ/7cGtgC
S8SO5im17ofZsF8Ep9/lwAaG+wPCfcRDC9ZhRv9eqwuokzLhRpoSBk7owCkm/xBlOC2VFHd0gDk0
wWPhS/dRbSriR4AhUsTMmSSJTiKYy6jlIBAM7Ofu9lifPjOKYWSjrbCRzxnakHMRJp4NMqW3PPEl
xXxanCIRIux10tyayGdGxXd904QFjbohai3OJry/xgpQdWePvfpJQB1Egdd6NtccY0HKTCKedVOe
2w9UiCm1U2W9SRRYzKilSBwzCgY4baGvORMYuF42mukHyHQ2/eP0SKIwc2YnbkoevVsqjlcfCDWg
0c5rv8cjOXBctmecF6WuaZD8gLSdmCBWOdlFQ/ioW1c3e6bAy9XIeOR2HLPc2H1gM+JODAaGvV00
03PErvbZtQr3S+m28cUHkH+5FOBG92Pelp1PTx3yC6gwuPZ6yW4+qFR7ECQBfOVTxvTBM3KWCUOl
2PmTqc6/ciZJ1kNfa8a8H/KpM8dV1Twsm9zgaOjaHLr6xJLfmZYwocLDXHNsb0axslaMotjTvyrT
oGzd+rrPG4HQDeaa42/cdpb/oRtI4hmsR8zmegbCtAm2Nq4jrLCsO5F3WyC5Q+XO7JY6oGiYhB86
xiu7pi4QZIF4PrNL92iMw4n8LbRDaobpmHZD/8MiOzgheY8fL5rW9CQyiTemmFq8i7mzdIbfTsq7
+BCHXZ9hYqK9tODWwI3Kk4gNTs4QrIZ6+OlDG5JXcNpB+bHhZUzalx9xz54IFtBMtc2HEShuFA5j
FpQMDyHMp6iZ7EAXIKR4dIrDNMH/3X+oIIdOnNpCn/SCB6gzVaz0pp0+D17ffotBNV45DSv4/gPT
mYSTkg0YSwFVxWlR4veujA2lDRVg3nNiXTn6Zl4glnC+NL0m+qbHBhqFbIfuKe9c9dVFuxE0eVmG
AGBpJd2unGau1nie4WH1M4fSLn7FyVR1h702TqLzKbe8ZzgSeYBVuvjYWlsZ1VTK4htWdpRwBv0c
KGD2lxcA22h0gO8ZdyeX+bCzL4hHnEASxD+ZkuWPhTRi+yCxj56N3mx5XEC1ELUm8Ighy1jYijVG
80i6wzs3M4eDWaOd4ZAMCZqIgcmj2OdjYz18wEHaGQ76UWBVkbXV7DT5zdolw9eyCeP7Gi9AAl4z
Mr728Wp/hWOf3yAnZ590Y48/PwhPUZ81dEugFnz1NK+GbB8oEFej/yHCNZE1i+UFo1zmqyVMGKya
IU1G+8EE0B4BvNjcB3ZG2RldGrzSvrtwKF2Do6cV3mtnU/git9oMwRxU0t0H6oCtQdPEcujKaUOR
oCa3G3WvevlgWZW5CjxKB8pEIUIJYLQcixcV5VtWjNIbuhKc+4HBIOWClNg+VFPflr9JI8t/SCPj
7maArISAWU+q/V0HiMoWFoBoXjBEWu28z8qOxTQujEnuh8E0atYTUYT+BND+YsS0cRdJsqZbIGm1
9kVkZt8LKzcLihRy63LMWswkeWNGsLaizcmcZGbzlV2T82Bo07sXE4fj3djn9v1vUtXb63yTqtbE
7Wluei16la+R/L8DEOuq72UxMWbuPQ8+Cc47ae5Nu9MvCTkTeLR8uwv5JUuHO6Yw7U2caCAYY2h7
H3/zUv7xI1WC4jTpwp4mXuS9y6NzVB1qlq7ZX1y8gdB8V5TjIcZzgpRsQy1ZCLN5QTyumLhS2se8
g+F2EzP1Kqd+3S3Z+fwJfwBPH71U/yyzv4XK3308QlHpAMOSbYD7Wn35Nz7kKOmtmibYwqaLrxvN
s+AxXBdqumUdli+Dsov7UYMXCAAk1/FpHLbwJps0+4pxOVbRnCOTDn79Scl/CJ7Tmeo5NoAF04Lr
7ryLwsdNuFrGCDQRkXacf6TeJO8NJqI/uNCGl6lXnLMGzpaD39NQg3iKySXftxxXnN2ilva5rBfD
V7He8gS2NHf52uFPK3JFzUhpZ9DJCtth/u6BL+GE0Sf5zcJ8lb5jbAWas+W6LB95tKV3C2R1QFRz
R1gEmN5lKAVxhkSL9vOv3/Rrb967r0KbkCEcx1QQRdW7y6NI+kLaVWT7ItLleunRosPkrpjpUyza
otiikBnUE5cDRLanhMokv9cpjErNVl/L85WMN1iDH7FhVF9+89r+yWVCnJzeStguEmr/O7a+uRp4
BwzwNFZbgMZK2gHPrFub1W2cmYrbfsnScGcqIGIYwO1JclRsTcriRZX+NGpDPTAaLH5X9viK9H/7
kXnb+oSxh30a7ITtOvrb1QuNRha6WQc/hwPm7OhcFNASYgOoaSwE3EJYq2gAocXeDZ28paGZqc0z
HrmOfRRbuGX3+kH9SzCV/9/wt1L8EpNyX39Lyr9TUl7/+z8pKfYflhSCLAPrh8KtZf1XJYQh9B9C
we822c2+1jtwyfw//K31B+3vNpsLWiMElCX+1V/4W6n+cDGhuVo5bD6QFdx/CZPydh0BjqKVtrZy
cYv/sblA3l4fsXK4FlwGLKsp4jgozFLZJ+ZGyfKdIk1nfKg1L3Mfm1tn52yY5nNKbqc7tCqBfj+1
A+ZMoVgGyHdSAXwWDsaSX2C7COXRiSU7TAwRDSWYK0iYHZx0y7j8zZ1nv1mgeQuvrBcgJjzDlOPZ
71YFI3aZtggbTooIM6rn25huZ6MseYqxxSeSyt5U5EcOkDTXxaXWGxJrq4BNmd19trusKI5ryx0B
UsLxWmJf8Klv/vUXCa/f5C6EMkyDBUicN/ehtQzUWjT5zgV8OB4hTLnVRTFGvC5l4O7HUfDiZf1Y
Mwtc+ZAxPw++x/C6DWQTSTeIMVgj2iggd/hXHI7dv3mF2zf93yuF49LD7VCNph0NjtkFCfP2FdLY
HNdhg+zbw/Ya72Zb8Y13+Jrmo6jj2r22jZY+XTeh+pGgfbtQWg4dK7/G8cxumKhTT9i+m7OVQxIQ
q22zYHGlhM28FfUkDYzbXQ/aVF/9+pVvaOl3r1zyrTsS16UDv9l8txGDUAs4JyYvzZSdq9fCequf
8qghhcwJ3vK+wfIR+D7YSmdXkZQRFtCKTrHrCCkrvnCUFTmnPK/DbM98IoHJUYZdRFK2w9mLnLbu
6lTJ3PdUTWyUXaX8TC2oi9OpzTEIYLXP7APb8HHGEYmk0eB50JQQVEXFDyyMn45o0zsK4SfHTzA3
yP284iOjMlFPt1MXuw9s7ZGD8RbX1W/uDvkW8bN9rbbiBrAJqFA+4zrvbvA12gCFjWCsxdcUXxuJ
JqZDOmLF9Y29vApKp7Ktq67twyhoia4tF/QxRtk5qiZ/b9dKfVxl0yVHD+Ck4jTq2DWCusrSC9MF
J3Eo6OjDgc830/mwXBLYF0XEH5XkDykZU6XpTb4GF6u/4V/O1jNc9elXoNTm8vDrK+HtYqak6b6S
pbaaG2myLL27hONJLCBIQsIauDyCXtKwliVzflbg3T53k9bB5VvhPuvtXgYke6FG/voFwB5/eyny
vvnlJltXm4MLW5W3N9GkqTyMN6Sok4+sNmVkTOtJGaULkaQu3CNj1M6E4LvgK0AIngd/dkfu9Chb
uNP7IdyWpdd7X76uRXZe4AoZioRFC1yiQglcWvjBlakKLFfFFOu737wFHiXv3wR7K4HUCuxTsguX
794E+CLQCfn4c3CEHm/5paxKgKiY/85U603Yj1fCRO6yrIEwyBEDclyP+GYQGOgwjB65fQYLUy5W
P1I/Kw6RSDW4djpZIkVly0oz3mhZw7eBrkbsHw3dYnugNlSWObXiKDViA3ThHK6yva8BymIcyy2S
zLS2WseZNPaIhmo73XHrleOxhIkS9LGLrZlsawGIwENWcAJSi6OfkJQkeyLq5saQEBz2OGWo3zOb
FNwcdjiiYWsaDjbztdr4FIMyKfdRweTg2GtKkqyScl38WjJtrhMBO1rTRy8u+nnxjij8CLQuYXoG
un1e5QCp05oj55CsQ5B025pRM1uVAT/kkviILYOcKfTdtImjGFbr5dGQgPw4r47wTNYmqrIDupTn
ni+E05cgz9LkIRH4ESEMJ9MxLiEokCPG+ua3BjKU3/VzMz/xp5mMDTU5vIfYg8x56zVzPRza0KH5
yIwr8y4tGuFcUaZXLAerZ9jqUxHCc7/pwuaxN4Uc9lRZ8OSMl7H90RRxqO6xMoPsMR2nXk+amf68
T6d5enTKBBp4zEOXRMIcxevNYAlALroxXs3qgiH6iisk2du9iM8RY5ii0pSmriNEQ+tOrc2Y+GGa
8C5YDevHamhi7yybQnk7CY1QXUX0MNb9um6InzGm3Y+WSpxv0Tg31wiE9eZU7Wxq7yKvKQKeSGZz
lrsu3k7LLNZzdE6WIfpQNE4IxsL+ONo0EFrOEH+JSxVukj4SYwC+kZC2AdaI/CIkkuZxSor0J3Up
zK+qkhHqj8pp5xvFUCTdD8RWIYogaX8TDd6Hcy2diR63ri80WeElWYKOCnk8HNxTcYB+FMWfaieb
nmWVDlA/ICVxJ9E9vvpJhtdlq5gb5Me1pdP8nIWaH2aTcWaq0y5w4oKGPRa5FSo2uC70uLrhRYV4
ZIJ9ngjPEiKfbyA5mMInFz4a9xg9tX2mDXpy/F5A+CAOVPBDhwUSiC+YVd9Q5Zct9v7PW5GA4oiR
CewCP6J2ym5+mit4HKfYWNYU5AieO6SFHrh28cPOLNwMO+zkMzwsgwasavMBx573eY4BWNo+hih+
8UqC7FF32M8+5ljPwsOflyvPkND5OgikJr8wGOTs/7zoKBUqiBnXo0lFTrfSmhTDfuDucHM0x7TT
35SN48BHLW+46MkifpWtrtwzzlAp/ZsL6JzaSbtbPhN4JDDz7UejD7NLHjD9R1dMUGpzcCvPszGh
BZcwnkFdUO1lESqMI1bdsZPO2dBV3Mpl3ed+pOV4ioryZ4TNwF9LWhdoXixAkuRSpXg7zSQ+MNMj
MTWGPYmi1XQmLFqh+WUexcDSnwGhWdPlca5B8lTKLD8RDYCRVnJYf8I64l3kC3AHQlbgJ/YAv5gY
lSTUWoBgn82w9s4aZ6quMHcxE0KET2+sqWeMTcuQxRTe1IotoCIsMzv3WwGq4JtKmJXTddL3t1pO
A3tHfoKLVWALGtUOU3J+xUAPIoYqPugK15VPISeiNu2EidwthHT8Wih0xao1Yl/CI7kBjltdCl3z
HVjG8DCQsKJjsnPOFzUDQmk1kkHds6tB60rusHTiM3SZ9H9cy6G5xAuXBdoRC8tx/wlPanq9yOWn
mU7tFzKPlYNMiQN777LOGmeY1cMvc5beD2sLMxiTK9laPOYEbodHqmlzMj1JeJZBv9/X+VAdiRpD
Cu9rq/ORvstzxos2ImbcUxUxa7Gv6tfstae5c1MxNrCCs5jBp5PHP4dqKe5ZsQsoWKHHXCmtu+Zo
ehHOulrhUZy8xsuCqSES5ERd4bFeUKkDXVo7cp82RXq5evZmH4i74buOcySYVSW14ZNBC79VWI5P
pOHkE6inCjnEUM1zkhiuGYShudw3U+MezYTRLWN0+DC+WvpeY/gBioFh3b1eCR+dmV1B4Y+0hsti
yth4dXZ0Lm3dnPJSrU8jzWkEzuRQYDepie8gKVXPPBpT0IFNn5zSKu1PRVW3PilHZJZek8I+T9i+
qFNepHBqcLPEHCn6bPxhVKDbsbT/DM21vYpyAv6QB7xPC908j9rM1BOK9JT4dlc/9+WE6JYuCRx8
MyRLEKmRKhSuC34VGYELzDqpd2EyeL6z7QU5R2gKQmi/ql8WUgE/6VptbljhG9Qo7r1rpm79d4Fd
6x6Bc0BTEGSyK+JEl0NprzWWuC00HUp9W8tFfSvapblN6fu8Y8GkRTmJ1i+ZoKG817FgtanDK02a
9DsWLPFlYMdFWqbrbx1le6hEPTVbJopo4dbR+AibmhB4DRS3uy5kvD6sRW2lxNj1th3r2no8ZYyj
CGxxRmdYkhtpHKSZAHYgklbThJ5ij4lhfD3ibuRml+vooQg75RSAG6CYlIx8/lP3k439Hc/DZ1Qo
nv0sBzonALhSMiBDIqSUjUmSq6QbcGnZPIxTXFNMYJAeFKAHMFoHngbZl8ztR/dAQ+54YTvlqHwM
SfkRGQwrBucOBwdYU/XmLab97tT3hfNSpJBQ1pjFfUcRzmaTEi6Mo5ihJ6WwUIOLgOoeLLMEiUSv
P42eQBPWJd14KW6MimUuSh39VTa86D1DpNRBcqYk8RRKiul8us3iLmATRFeFzc3lC1HWng/K23iR
aojNw6RRYvwoxxdG+5JsfKQMqsxmzMf7uB7xx7dLzdotDOXREjNIWvmazhsucSgNNMuAfRn8rgEC
fzfBRu38avRUFGiemx2QbuB7T1Vii6fBQuK8GaipwCln2/XRSdgK8QwAWYluMzZxgFuoHm5cdkrJ
pYA3lnH/I/Kek3D3CPSxnGeXXup1X5PFrm95Iuvx3CbEhBmMXQeNBeh8rMNtXf8YFkKuR84ynjxm
mCmrg5qxkdJyIayTBdIpwknck7mjULGmjIqY3G6aHJczsoXFnpLl1IVy39hkCBNvHG+cSRWkNWit
OA5W5l0UhFJ0INngdf4A9PO0bOcOFpPEvVjC2jH3AM7Sk4Vb/04OM89VuyZyzebo2i1SQdV1JxsF
YYCak50i+Q2avsZHySWJ8+xgQEi8mLLKuiiQmuyjOYT4hPKoy+yLqpi5/g28X6RsjKklZcM+41GR
/dY7mzTkdcYzdEMoVbd2GG+yIyWXOElqk03HPFpAZxiG4ioocRRZe50t3OyQoOGBRAig2OyK+Bsi
f3+fpyuPZbL92VUrBvclYpp0WAxQ/siUcxLQAWNcZ1TqPXki8jgdxRBI8ZNBKNt5dk3cDT4M8l5G
zATPaVUvcheuiUtSrnO4SIGuDOipY2LpHTITmE6QEA0IAxVJMo+rY5BtT3Xj4/wzKAMELeQS8x2S
zx7uCk6MXqm/TkVLgaZjkxSaUD8+NxbVhbxo1p5973r1GZ5x61zWiK7o4Irbt3VLXmZsVfKzrtPy
0itnPv/F6plMqyFVl5DymDUBwrE/UXVaPdp5PR6z3qPfI7HYzIu8mn/IXjS3uqmYwob0Mdtng+Fa
Z6W0uunMpPE52ztITU9MK/JuN70eAmL6CuXlkmWfU6Rs6vO8tSGRCVlKn3o94QW1DZsGC3R2uOST
CH9azpRcmCjlNBspfYYU0l9uQNV036CT1tQbWSsBLc+A48fur4O+i0vqSyza9fMglgFEvDus92ps
VRdgm7AuKLhMfkgrxO5CjkXfTJorbFfmttib22LBPMSS+8oeu1Mro/ae7fdGyjdAbCwTsb9wOxDG
FSkUPvjsiqFVdUbrRhswjIjPYib4jouB1FyT+YybbgJ+oaNxl7UmxZ3k1126+KD5GAQeb+0Ec0ZL
497PYXSMu8JL2ifMod59tDDwUDxffakMvEROuRLDNNtS3bjcvi8hQm9MhNa0vvZD9Mo4XmPLL5Mp
p8egXdSjaIlv+jiH6JHazl8o03C43Eo3y8dRMmYBOdkfgFvigfVyRGACVwYunNIaTyPh4fOlT+Yj
D8tpt3Cm1LkiOB5aEUWHrjnfEL7qwAW3XxKlok/CkO6FbDd6CkTa01rMJ3Zvy0fbaORXh3TWiu1n
ii9E1a1WwOakBZsoyQxRyt3C3WFrc6SEYDibl7w7xIsYP825UIxF2cA3JqRfEKMfu16CdQo7y7tc
c/WjmgXZ8CyMyXJSEVFcaHyJJ6ig3CNhNGQp2Dmpz5Nqlmc8fV5iOtR+uEzCTvjlrAAqw1wyxTTc
SxNtAbgK5F3Mmk7qiX2Pr+COVTK/KvRQBFOdUNOT11ydPOs9/D8Ws9TDtKTu1yrBkjN0UepbtWBr
a1r0g3Lww5A5tjc0CCCGW9N4Na35i4OKSRVSb5y1rpVf2KkhT0ACaDYYCjug6qt4AeRjYQogSOYh
8q/s8Cr6YtK2GJ1jnJVwLqquuy3DMDuqWhjnLV0jedB5+MaMQcU0yY8RWkrbN1tMw1utQ24U7K/D
jghfqqv03IRceiu78tsa1fM524v+hN+mhaOmKJtkEP9RFh2pcZyztLjqdqNO8aD/MqUzFa1OiJQm
ZN9TqOwl08HKIftLrs8zonmJdcLI4D3bZVLdlYRs+fItQrB1G+f9hZjyEHpU0pjeNv8af+aEba+V
YFfDOgkHm064JDtO9J49q8nOP3Z1XQ/njuuMNzQBcxPFeALxH65p+8OciTCQJqbbUhS99QVILE6j
dhDlkUTV/AxMEogYoS6Hu3eJYDoVBgcULmNGwGARIpPAcDLc27owztiMdyk6ghPurTqqJp6IphPU
VhnbQTfY46EJ5aPdNOKiTMmQFHDSDg7eWCyVhvFkzqY6ylGBzQA6cEGjanSGTXrAZGbUFJsh9ONK
Ie+iM5BUzQLaDaoOXZmtssQn4n0JqTfDdbLA7XnNMwmwL7UuKSaGpDkzjvIy6AVV8+REVJlwOu+q
h2UOH0AI9STsXNWeUW3LjQPsc0gf2nIE0kBtmkkrC8inm8QeDVCfzqj3Yzt6n0szp9/ONafj0kXZ
epijyXY5rSD4NXMKKGyy14OYLFAh1Ia3WK7K9hvVfC0Ts2b8Pk9U0PmDtQZLYuTHscjtIztPYmLa
m+zzeWzowitGyKX11DwPwshuaHYmIBGOFUewdZJXkqN/dTSYFp7huJrOKg5Jt8U4kgvP9eqraMmf
Vxz0y55Hr3cmwLdlll52VGfEJ2EXLBTDGp8U+K6vtEOTTyiJPry0kwlO1FEc2nwAAVsJm2u0/XE2
XZLP6zh8bZxlOVWD7Pqbpc2WA7SsJx7HxT34t5mkXZHfFLSXDbzb42AM3OgacPeLPeHCOl/TfjXP
I6W7CSvqbDytrQMHreiva4TMoEIOw0uokq9JVJp3bZsWe8qCJAM0M3n0MDmfsDgxL6QlqQpBNKSM
ypYTe2a6TbAmstvmnEyxIGyYS4LEGX2pWXm02tB9ovdHEIa34quUb6nHKpz6vRtCoYux054x68HE
0snlbIht4w6tlPdgeg63gnUn1IDddx0wBvGYOrQEfq9CwpmXVaKMOJCvyT36uxQ5GS3onVLOkFyb
rScew4Gd3dRVbRgAYKguYHLNzObq8knFFnu4fPkpink6NDJPPksiT2ysQhqnPSeFbxi3MMVW91qq
/BMu+g3xWv4gums+OF3HHdSRf/uYexNQk7n73NswDy8NTdVUZzuETEvdP+rSDHHVWUgiNyn7iPkJ
Mi8tYqMaKLvpwyGlwTfTtLbridJvxJACJYgK6KlsbhLsyMJXOU8ePzab7kGRYSf63HJ8gSnPJCi0
ExP+InxuOElWxC7V6yvT2CW5YX5aGnvwGzoIcP/Eo31BqIH/gIO9e7PYU/EQr3E7HtwSd+yumio8
DRjLGA+MHEYKX9SEvS562C0bq5BN1S6mtCQJnFnM9SU7E1j6DSK7E/wpZvGdaoZPMdix38z9/9nE
3KHBlA0l6h4iwNuxf1PZ4YTQ9IKrZTnXxWA6J8y3MRidKoIFUw1hBTe4Xa5VZtRffz2w/wfJwXLR
by3XQd/Hx4Me/EZZ1O7YNaJa8U535RV0peEYLXQ5rAxd/UQ0w6mC33xnYAAs9ulgmIdf/3r5Vn5F
dEFXch2UN8tzHRfQxdvfv8YQhwFHMwCh6HzDywmbVW/VbIL/nEGiLCn7zAvt+Culwj3gkrjlCDyL
SH4nBlmX+xx6gI3rDs/YXuYcrg+gnTBsp0iQbJfC8AyUftgEFFrZWxqQ4GnD7izZ0RRmAKIrSPIH
DrGG4vibN/f2w8Uta9JaqzXkP4xe+Dvk2zdHAXRkhm7/g0dpc8XRoMzJ+ZKU2LGl9a7Y9gyAaLBG
nYcK9H1tUnDvA6jLwsDUOrSCieY0pnOm64GQBHMwLml6L8mbLwxBhXPvDQtoM5LD+bUZOmUK7EeW
7Ya1FlcY/tWeGQZzHr1YaebXJX58Dp+AlAnstnd2yNN7/+t3/M4w8vqOsSq4Utn8PZUW78TUHHZ3
7lT5D4BRDIItxnQ89Crc8fsRVwKRTM5K4wFZrbrKx2hOjk7FoICHCM9hIr20Jvz6Bb1To7YXpHE6
CQs6OjY7S727vgtyAFz1WxHXxMbprBpq4z4FSExz5UAHBIVX7vJpxC9LTqXPwySYKCIKLz0AJjRs
DH0HfQBlBcJK5Hg/y1gDJEsL071WVmYRjq+z4mebEMu9cOiGuBrGssnvTSJdbAi2iTzaav0owfk8
UDgek9sxTY6br/+vMTo10yVzNNR+icZk9CNDZ/mhCw0ukaoHg2GOOO93Do2mFpCbgtWNnPsGxkB3
IQa/WtRfFXinuKLHkuNlzlMk5kdOMM4LhNP+q0dqkjar15G5LGwrOpUQlE841cQBZgL5jckJyQhD
adiebBmZ4sAiFVf5pSo8IhpLumlDhswuF8yjnzpYVXT5VjysCQe0Kt+NhXeVm7Ur9qUUuRdYfcF6
6+Q5Fbw1n66xW8TAfPT1i/2XjEAPVcFf/779me+czFvwX/1//vubf/ofC7Xf/KHuP19/CJY+/1v/
7c0/BGWf9Mvt8NIudy+bW/n1F/z1X/5v/+X/eXn9KQ9L/fIf//a9Gkp4uncvUVK99f1sHtH/uSf7
fnr58fKPf+CvmmwbNxBPDs9ErUc82nyG00vX/8e/CfMPeoM47Nh4XKgH3J4uf/mEXO8Pk0XPVZva
zRolsUb85RNynD+k1pgyWZkVN4+U/5JP6K1JlModaWlen+NhU/DgL7+7CxvqK/I5L1cy/CgFJKlo
2SEjW2NbqBGmkYPZEHwnlMpG260xDu+hPGefTTempfRvH9o/cWS+f+LwWlwSGazJwnZdk3Ha20W5
bZK8oVUlDkYYKB9BNUJw3aix8Z7al9i9LtcZlDc5f5y4kiTLc2EMM1IsZJOPswBAtV+Wjq0YcEDa
zfIY6zZlbRN9mGmfuvJszGfRMdsSCsNcNqnoAE95Kzscq7zmcNpXHzc41EiSjEHGb97duyeOaTpS
0UTO96a3j/q9g6Cdi7EMrSX1k3g1jxCRkpRmT+n94Hxj2NuAnXdluQ26bqJEa+xnr+5Pv/6E3z8E
TNNVEscILgaHhx41R+8+YSxRMxWaPZxYL6fRWzLkChg5Iq2XTQstCPSktA8zJImnVXR0KKLpWg9T
I2vrzGqrrv/dBmt70P63O4nrD8ObbQtbo0TzENj64P/un5oduD1hD0BWKema940xMJ8iL+sUh77u
QfH2jtG6B3eFOX1uJOnyqWS7bZ73lG4ytwdy2F7VycoZqYdIVvkLth7rqgTq+Zmz++IFea/xPiky
+M8lrU336LNj64dh0XKdNxvBaqondGyYicyyosHBoh3HWnxKJnanJ232sgFyZa3Gw2QaHl63Gvn8
ErCVZaNgmLNzbnRW/zBGa/QtHxgp+xOQco3nBgkPBEeVb2MgRVUiBibHPZiLgSGClaGLziYLwS6I
1AyXj3q+UX1sYlU3BweIyP1MdMIIhLmhwnmOTcOFU2jYbmtMlvTeCKOMAQUSC5qwnvP8+7Sgy36R
JLeSU1SGKzWWLo8DitWBljFU66C/JrFRPrqjXUKGrTlp+p6Xl5EPsADCiGNPy5cCq5EmQJqQ2zZl
uyHQ1Zo5+9oUxeSHJQrbzrUi0ppQbKPlBEEhKg+j16zuKQcqiNwQbhBh0AguOXgmqa7/m6uYxend
VSNcoDTSsvnLtUwaG99eNcRiKKyZLLEPRwTpL47pxOOp6+LYJV1EoPsOGlO9nGGRMuTHDC2+v6w9
AcjLsojRHsCSGeXnetTzcOojkmG7hGulOU2TIF7LnlClp7lOSdy5jVd2oMkHaGaZ0aLipAkPETLB
BVNN2xom4+COfENfGYvILeYhEYkLQEYGJM2UukqJc5m0PyIaQP7etocAX/baBORJ6X4uBsIcR1Ek
RXZEd8KG4kz4i2lLTLq7BbOO9qM2KaEn0DkSnRimxX2QEZ9prwGkR+0nY2XgwJWGgwg8Kjo+ZQrQ
Jyw0QT59WXu0Tkop2y9EyED24q5Z9cXa2QTjZwH0dDd2Akoy6J/CCYBmDJw+IR9kJ9dmn4rsaUV3
ddkZ+aH2NIDAKQkn8AmGs90sOnecyyKNOwD2/SqeU2tRfH44Z/pbolVmH7DmL1yrQAQ5Cta9Q7co
aBGIvUzyCE+BTwzHoIyyrWQucofnWidD/43yD0Y+pIry9K6NWS+v89wYKXUBUx6AiemgIacz95WE
dFJfMflMvmFtCCHKhlDCA4NKs+UsT1wm5DN5WvrBCLehzi3kbtm144nnTleN8nWuUT76mTgRymTV
FQ/zDPAqKCy7QbaeRkahOfYdqqJrzj/7qCXCvptqr6kP+E9igrUMykl/SqetwbPVORO/ek1nMDqk
BhiceeQQZ2h9z3U2Rp3vTXTVgnoY+Qyk9lJu4Qn0kshX0jHFVBSU7TR6qnYNEwLq20gHzgfVRkSI
y17nn2Z2ou2216zn3YiF5m4G+9jcCYLQKCajAIy1pir5HlMdTDw4GWlXW3hix/5QS+oQFy3GoIJ9
gHO89Wg70XbfAAJdlUiPI8VDFgyr3soxFzUtbaEZvRbUKA+UwlciYqgjyDeZBxvaShNkxLMpTXHB
4V4ahqqg6031iG4ce05gGlOcn/KePI9vNaBAN9ure8ORMzcpGMhq/HJkxMzAZJRAPjzMjefIg7vk
C5U1T6Zp45dJxFLBtEeiHnYdQDrI+3oxp31LGoewQhEPrG9Vndf3WkF2JbJqixdplQZzXT3qcTfM
ESAFK+9qHmhURt8bXjtu08+Zlu1hpcbu1NNnD90jFsDeKIqkl60vU6P2cSxFke8S4yEA0YnlqUhm
o9hXkskZRMQyJlueJ89ZKt1bb/ESFUwmYVA+f+hhPq5rlNPcS+YvS2hq/Bh0uRVgc4Ubk8BW4Rci
Te1Vz3DFOsRmVHcBvA5Yjyzmot/nzqSJsdoIxRtqAY6ZY/XyRrojLe6RlXh3Vt8in9fxLI0tkQRm
u1xAr/h11FnWMWXEijeSciJ3t609ToDkZMib9f9Sd147jivrkn6hzQ26pLmVSFG2VN7dEGW66T0z
aZ5+Pq19MDgYYAY4l3O70Ku7SiLTxB/xBZf0JIjnBG5nNZoAGyCx1bcfWjfu0mYFOUagwXe2PSyU
fFtZKdA46Kyrtks7oA67vGq7wECpfKdXeG4D1bg3yhslCCQpmTdXRzGgyG6IicX6hh5RsW7j2ezM
q16k+4Jw3rihC9v1zoXokvsxrXoT798AsZcpmYBLlbAf70sAYfUbzC6EY7zNtAksNGfeiPQksbdm
ElvqXr/pPueFniWooRKPAaSfFkQabp4+Q7ErmqhbHPIOqsf5Yy6UMwSD5iJYQZnQEPrnYvzWyZ/N
gRL8r7gWoFdsZ0SJC3MmiuJsS1dUKA834GJrFANIFzB/My4dXCrBOIGuDtgu61ulXAcNQMXDj5Mo
549MYwurMHU+Z9iZvn8yAZnhbZpQDKnQwTdBTRsf5cbKMG0SGqz1JLI1H2pjYTkrI+C6nLotnIT6
E8g6FIWEVkH+YeZL4erGq7mtKllSUWFn6181MY7FvmmwZ2tl7T2CRc2MqFG3F6sqy/p50cljbjl5
3yr0cmlzp2eC8TvLhv9xBf0jI8ICtQ5nZiXO3DpLZgUY5rO/FbgvRr9wyZqtjqkP4FUp+Py2rnJj
/IBKWvHWcVWbRzASGHFVhMveQCDZ+KJm03sEl2gJyjcIP2wKWBYZs0OntA6605v4zeBL5kHBC5tQ
j9768GSaPDkkYk78F46dS38sVNr8CIbZ8kBNsSgPzIXG4r7hjp5th+kWlhy12frWyE+OUcbXuTe5
qX8Njt7q5JVkd10rvf01xryis3PtKuc0q6IFXCUWX2xXH3zDQSs8MqkLlsp7k2yr2oy1Lz9Qbq1P
y7f83xlHgIuiBSVl0xNgw8oglUExySBxR60JY55j1VsZYeskzaddK28NBJmT4ycvDeKs4dqv9kXL
pHP0yd/oYa86Wv9I1nKqnkvIjVt7oVBk4/UzK1lH8o2ZvDLrd4A41cGy536ChBfPz8pQ/KV4MP07
K9OoCKjGwSlDFfdWsiM8px7LTOk1C1ibvkAl8yjqAqKa7zy9VtRKDCMSQQ2H3wvsfpm/00ExB2yU
Zn3Nmc+5GL+FN6AHcwvdDJ4+W/tldh28HwWa75k7tBjpl7Log/caWcZbnbH6ezGISexG189/sia2
ilPmIhaGNpvrs25ATA5nR8LGI5RYlxy9BRFojck/WJJladYobnHuRglkLZKSJA+Am7qZ/qMppxv3
mLTKp7YxgG7VEvwHed8qxTRJeHqnZrv9Gah5Lw6ywtJIH7tjfxftLH6Rd9QPxcAQpDLMzP7WG6QH
n95I53fLolgde2fpaIhfQ/5aYR3GBN21hR9wdrHt4zgl9sSzn5gvA0d7zPCjxjbvrnzp/B4FefCy
seov4ORLNFss3xDfdTe7kM5aFGAVc3jjzkP0swJjQbx/1oRDewlIQGqtUW4w5aaIOFWN1rvR/bVf
9omEmGz37vzu8EcWOkJFzh5Jp+NBy0kkMa4xs68B3bQCVOW00KANm7oxt3BmPaycoVrPmu3b1zqT
qE8EJ1tCaiBXJ7StElbLaJeDtsVJK+ikSDhjeAkhYUDVN+86vgDOIT03wudFUzMrU1IWf81+duE6
6dCMNp3R0S3BJcF6L3STAaXDFvfJ3kSWU1IUPG9bZxyzwDVHUCOwd3I3Egp+/wZ/Nm1Di4rXwB5t
48U2jYWKwGbEDaM0DVJDBXIqheVI+3ww4kk3uX46LQuOjZXe5F+j3Ekf5r+DqsGQYMBsB/hJa/UN
RHeFYkhhIYMYsEMv+JvpbeIOgi1izUAKevhZcZE4kKl7JmFHo1UVqGdDLM8kpdwXHOwaf0C5AwPf
OWl49bBz/J3Ao6Rhqt1iRctQcyH2U59OdItPlSkoPZYP0zoU5q5YZ3n2qsEI1zQ1z7nSbnxXkVp7
08iaSDeGEWM2ecwE3Mihhu97Vj54NSVuQFNaDq4rKe3bJbbe4tTk/DUivphYeHez8tprwwcObCd/
sSRwNZLFw/PkdjjalF5c6zXep/nyD9mOgQ04GOMH2Tnl2ph1B1LHlBGNsCFx+mYHUw4XyJ7PsF1v
MnT9WvmaDFgenAODPHRFme6B9TfY9/J8X2PX2CR20m55u4Hc1EsbltDog8mujQDAtnvhKdVw2RSI
iv4yRBhe+ru2LroHTOnLYar7POjxMqTZDe9wO3xk0xyqVRQnkPjpKZUyGjoW7bFo66iZ3SkiHU/m
XjU/Mbe5LbyL7ggbJHlqvZbsrXdJVaJFHh7NL+DatJrVRTmTRPFQVBJ/5FbdLtfCaRmwynJHJFlt
/TH5NW2WZcEom5HTjOMDhugJoKAXGSTad4voL8gJN1FgPXDau3rQhOGWeHYwcYj+lLPOXp+7IENv
hsFG747EiC6i6K2Ogmbs3vTbFPTSjYrApZXcN3UVCb+rD0abuQfapOlc9pNHu9TL68oJa+91uk4Z
cHc3yAEss1c3OI84HrSgYDakum7jgeEFzqV3kv1UP/IOYoBBmwaejGc17sv0T12aT6aNS3XJm3Lf
duURGdLCTq2sA4QPrHaDX5xirDUoxX2+G3Ia6TQCIOD47NCEHxIigkDDh0e/yU2S4K6lF5ENXgtU
Mo5EivyKnTEUR5rmfI7KmTmGiJlVOCuXas2W0h5zhhzFneURJmZ3VyVVWGSYTWCgli+lTt0Wl4dz
IYc0hNyMNj6X3cmhaPNBCM0PB4pHO8KE6XgS/TAFy1Tkx6bnqGcJz35FWLbuXdN6sfM2AZKjGP72
47AwHpApJ7aR7U/w8W+nIQdwmnn4LNjaKdl1/EjiU6EjY8aaVHbZo8dJ4mF2GPqOqq6PVqKG3VR7
6SXuMAnajQk+FF4IJjaOMfysHxROcYlGg6BJyodNgWi3XoqO6wNg+j2nGCbCfXqISW1/OJ0ZUAsB
Rc7yHhzuxCdn1f6slqfdjaJjQhTH50lT963XHYGr412o9ZPV+yr0bPwv47gQKGc0LTrmCk2tNyfo
8O2Z1NO2ZyuD755yBcI8uk1dToa6pPInbxBr2btEtckHyX2KsFhY8t1te1FOEYT6krldwuA6nbEp
aZRLAUQFYbFZahdX2jB7oQ3IZoj15EV61nwHt22CPp4YXLoM7aMGPwHaizolRRVAvgi6m42VuSvr
VeFpJ7zfxj1X6zlMKQ2EtzPErwt+x2hcYHfiRGW0x6nJ7A1tp3TTfZ/0wQjov8ZeAkHprmTORP1c
HNq2Qk/gBblwfK12CbPHyK3Fpm6L37apKInVjM8OphaFmX6CUuWI99px94US3TEdDLqWW15LFiWL
Xj6u2Vb5k1BiA5PMtrbruNBBagFvX5YXyKU+GgyV57fxKsB05ss6Rwz3piF1nnROo1O+1HLlT2Uu
jDx/AaIYa36kctXs6BXn46ALhOxQNoWmdBxUhxKyQjVW3/1ys652/g9BJWtbxIkK6T2mCIbqsX1n
T0xJC6xSG2dAeqFY4A3epXyVk/O60IUcVTXHnowqTq0mh7HVeyMjqTc5MyU73ithR7WVnZS00E3L
ekgY39MdPdyIChTg0iHnhtmSPi/CJfyIQFD4vDsJ+M4FTupr3PPOpUVxpgJhoubcTg+L1XwXysW9
YTOQHcpvLauy82jLu0LFyb5wOm48IJoww2gmZuNkv6ALotXKJqDqQl4qrCVbhlXgSgljBKLuVMja
j0nTv10pGJ7fdWb15DAgjizMO4E5JXRMT5SP9cV0JSuUA5E1PszY4mUSusY71/ITuvY+KTSqIenV
PRJmuRvHsWA6WuZvzKq9U+KDszSW6g8QyE8FvmpvTBVGyHyy1c1RPwRzNu7Arz2QIf0aGcvAjMdo
CjzLfcKbOL9QWGILXEeFwf1Yol849F8NghXM71hjRiSoTUehSVSObXHUoBFe/9O1hXC7XeKp2dtJ
5Z3tlctNi0d+x7xhutBESIQp0zRQh56JzC6Xk2TuQMmDGxiFbu91jQKTXHbGFjPQY472QarRT/fS
rl96zVSUfw6yhjcyDW+VlTOq013x2C/DgVekw9J+Y3+O5qdlNhZBC/pRt4VCyF384i3mQrORJXaR
crCph6R2PapsmNdb2uCskKA09DDAoUHmmSk01TX+qny/vxtGJodaPqaM3PXFvTddvQ+46nFVa6s5
MieLH3tcLrXTyIPoEd4rs3/u117f92RN3jPsJ1uuVPEudUjfmWvdH2I9pWmqHNbAzDV5pAORREEq
ZjvU7cS/n/J67yX0mSoSJfhR4ztseveq1HZ54deBvYDkseeWNlu9eHO5Hm58o8+ejGw4wWjC7eGw
U7I047sbRdseTKO956rFHIHj2CnN+pnek5WjEhnxD82e9qug8BYJ+FA43nvPievEcII8eY8WmK/a
Cpc1d+75G0lfcIoUM0Vz1Sg1zJzukVZH9FyvEvqmR0Vpt64D/5GdbBOPdrGfJIw3DGTJEbWBgyJg
yda1xmAu3W6/AiGHdZQxaK/9dUcXxUHag/nsCrBnEEJF/Ri3xQU2+F8gWx3zrMK6X/XYJFbkmbuO
NoVAn79khsgDCazdT0kcALHD4pRBm6od8YKD5GGgG33HfedYufKzaKVdbsEjPbLDj5+qrIfzMFl8
9mv6RMxpPrW5/h2P79Do7M840V462+WVzHGntVaHykVuoX42Up3LjaOFXUEfNna58kobsIlOPkxX
WuH9C8UngWaltC9J1P6UUeYurkZi75LmxyGHtsnEnK5yjzW5FmP8l5oB7WToU4s04x4XJ5+/NLp4
AiKkzOYcFNCDv+Kf5M1PrC+NaSSlaNBnF7X8GYmxxQhhQv4m/fBKs+lbZopoqP2XWV/ltsWvcgFV
IhBw9f+UfiP30wCumHxrd3GayfLYaJLuxxbPR/sHVn2f3oFcpkl8+k+tOE0kFiXjaXbT8ZcGCR7k
vtcU2nqhY8Szlm3/T105Frlbdbm81ZhziG4TOOuxpQ9XH2HRClrbpPgcU02hRTns1fWaCV/3vlvz
n6Z075/a9Bt6Fu81kcOZoIhrC64lElj1G8YgX9zsqRSwr9OQmM/08rX1nRc3YClrVG/9BRcsHhUN
O4S9pzRmSO5MbMrGsUPPBQ7dNem7tuCSO1j/1MH3/+mGv1Gnm1PLQw/mrHC9ee8YinAeYMrVa/64
nO/qcOZrdO/odSrU40jaii56dCLc5DAmJ93Yi7kwp0uHdpA/mGOrSNNqCvzk1rpdxhRkT1Pwpddu
R+U9JQdY42N/ZT+MaZMpqalnM3+L87zs99Uwdf2e1JgxQaQlbrOdG65Sr8xjSN1j1bNVVCmnoJbH
dzt74KGv3CZEZxIAuctSNR0TKKU6wcK2euuvNiPvbxbXHdIvSLoOVl93MeXr1MyT85KA2mtxdaM3
5u+TkbIBU1plGffGLTXAYjHEI7ADoqErbkirNBVqiGNQAhwUPYACfl7pir0SHBGfzFmvBWe6wuj3
cmqFSyWT6hfqzxF1IWWJjK3/2+ksx/2WPAnuGLkxhYG7FRgjtXUJiFrg/6XfUC/peF71TqwwbygE
0TgRcbHhfjJnWTlexQJ5UoOpVhpw8l1egtPcS2eOMkup6qwXbWdHNVeu9za2JbOKFKYx+UE0g7kv
3L9Q4NL6oUtpqgzGIm0ulHilhHk9Yv6/t5oquUkAHoNMyOEp7okxE66KUXdpWZyTxd9z4i4om3eM
wo/s2zTsYIwq5iiqm0hYOg5zPbCyidPlokkVn+jxhpU00Tu8bAVg8E80TfMPLiuyzqQohvxO6yDk
7iD618faLpvPUnaaGwCyHZ3A19odcWqA48jX1n2by6900ej6sWP1KqQPBxUR/mrYqvymRI8i+dw6
idm3TnV/ux/EMbtM4lAojtv4PGdgazNp3ruxcaxa5wuh/2OcnTR0GNY/O5JiELPwyNxV3CT1kt/c
JyHVFGT7IbSikPdZ5x6g7WnXpEq0e1m1VKvOOOG50vue/C2aIb4YSVpgYMwt8Y2AwQtdZ6v7WLEF
X2OKNl5Tu9XOKBJXiQr5kcZi2pGj9L6r+ZamGSjAg99HZkGRPqL9rKk+YQdAaTXs7EM4i/pmoFtG
Bb2LUYaV9JHUOWs13Q74j5oVTHRm1/kOJ5c6rdLkNxXJH4JuVCqvDv6fJTSdb+XjoR+Amnbm8okr
Zdv53nGyuyHCEpEA581JlKEC79uGiyCmUr5+42r1P87sHx0t52vP/fzc5/UubjJ0dMbA3d5t+yJc
qa3wWBh2JBWZb/TVwJPGraxDmuqm6Rea0QkPyl5z0nK3pJ7C2eHfp8Qv9/pQhmmhfTV4P7ZuXyLs
m758WK01OS9N1/EfIR3vesegqGbVbdv5mGv4BBCiyrxCXJ3Xfj9BJk2iQeM2CcGA/tGKbsgXPAfp
0SQlzDiArPdDrDW9Da3YwmtxWxCqfd631YllnPG345KsRM4SHDYsQ9HgmTit2+wTi3Nn4BGSsgLK
iI1fo1K6E6Q0bJY7AdiyD/PYoUtIMed8SLrSmiJtXZkkyIokbECYy6cZTXY4uhC1jIAzW2IfW6ud
i3CeKvFYwEL4WbIpr/gguCqEdTpWM1GIunydRNFRL8uZVpxU2XFNxB285uSo0ZQjtxyA6C2cBb9n
Zrp9lLASN4QgOI1u4jZl+tPFvf0u4Of/ZSLCmHldmUdtE60k/kxCRjxz6OVqKRNj1Lcxz8AcOKML
TN+A1dei9GVlzV3Hlj/pkqdVwLzIyA8kGl2S4bxPN8Bfh2dBd8Fx7MiQ6Lc0atXqe+RAn3wg5p1X
kxgXmhYtHhS8GvgRdqOoIFBLZy0+VUqEcKuYUmdUY7oNXjqYI2QYLC+bj6RxeJJ7BoaIrWXByEur
aT10kqaNA72KIctnHhZZEo03AAwFCcuJGoaRQ++UGUcDbjQl7Gsm6je6d7RkD3SUc6HghHQnYeLd
7vsrB5UuMwemZzEBhaNXQNt/rYXJAJ/5LEKkmBzjLgcVV/FyJjzZ+eyuWJp9J6dweJXdS8aFOQvd
Kkv7sBlhqQgNagmyS6z9aJXF3APFedEPmBF8+crtB6nf8WwGZkQ5nL9kIuAoarjLh5DNOnt1XTGk
wbRydnpLQO6652IszNfJXTpylP/y5rzGxGmooHENklJWotG0MVKEdMji/FbXZTvTu9dVxsu/Ukaj
01TR3O2x+h9sKjsZyi1LfK8xioIv68zN+78S143NvPLGMKb35jqRwtq6C+WzMNEH+fsvCEt041hq
DBF6rHFXW6b6GRvLvNLTBpm9451ZdytBuvbwj+Pjf2Qp/H+yxf6/dRYaOhas/7uzcE9M4qtf/juD
7J//47+shea/PeQTHMck5TBxOJj3/sta6PzbIM+H3dBHRb9BF/+3tdD2/i0Is6Od/cdzeEPd/Je1
0Bb/di3gMD5kM9tkbmn8j6yFvvN/mgtNSxe45v0bJg0imcdP8d/NXYAkuMr6N7iAp33G8KYY4qTx
Ou6HphR7ALx0MuJJ3XnDHKDu3ymR6nsoNF2QE5LAnmwI8JsNlYlFRWHJ4uxc3odQuiz72jTpG+xI
FhOvdQqlkViX1jIpQxDOFwtHfs/kgQn4ilo/UimP79X5WCbxq5BZZPzVD2YZNq0nTwmR9Htce9SG
KcajOABhWXOFD1um/pRneWx+WNeSe8YC85akpxlBljmMLYxwrNb3qJifmCKYmrbrGW37rBkzAGBz
1KLUwT0dk+PZ3QYcF4BsFr6Ijs6jtF6bIPZil0NsXEUp5QOPM6b0eUu6wXtO0oY2Ek5dpGV075UR
QLyH+WcbAY4q1s0eXJdJy4PUn1vNhCXC6BWkm5VV27mHdEN1oXpD34Pnm8WQEzJfWKBeehqrPBQh
RG6p0zjv+tqz5E/cPk6AD+HMwCIk/CT0sJ5XzvCVPcWnTEshkTg0jWPEvDFbEwTRhf2qCpJBcODS
0rp5xwwT1W6jhWmzYLYo5mSnYe+GGJnb2oCjzC2eIH7YXFqaVQI/8irzuOh54ocavyi+FXSTM0S9
YROrktwd1WdZiCmTUUzmFFBp+yQut9JYS4bnHtPDRbrmG3UJ8pCnS3Wo+2zZ0z/0Q9/un6ZcLziM
nJD69OUvhROCBLYmGanneUegcD0Z7YOR7HPwxsFcCPqjOtS1tBhZ7hCsKdajd+V9MRBy4VS7X5rU
TwZC69rOKATZYEVrx1HCW+wn/Nn1YVDih7NKRGL0g63hYLrxd1Mk16Jfo5rWK5ixj71PNQZOZr5V
EGX30vSNP2DC7A1dyP2xF3x7DudMcEz6vPFKIzCTog2dTp3M3CsjaVT+vV2NgYcBfRZ9uMR7bCfy
nLRWFXkGhPaazBn3jf1KzfUXlTEcfHIMHxQZmxTC3KbCB+gF/h2p8ZnAhjQXhEdOPxtUf23nm3V5
Lp2ZxjXGN0OHK5Zksfe8dEP1MC+Sg6SiANAA9L5H91BUHbl4q3DqhQk7AKPJdDkV1LJt5iTy3d48
zIR7wtzM9LDMy/mlv7Vk5mLMzrIt3bDv9PhA4UJyMGNMNYph+2UCxgO6RlLKrI/tS173Hy4MaJw9
A905dDbG9D07NL/ozG27G0qGTizi4hCC+s6IcFR5QWW7JA1F86LWvrvTwbOw6xIpKMqk3DYjtoPZ
EtmZ++nPAjEadQE9fxMzQaMFgqm7GHQCf4R/CBvyXo8Zh0b8suk2aww9uBVJXuJsSB4r7CJnMWj6
vpS0PxaInnCk7CctpYhwaPIniuyOWmsx9QMluaV71WP9wLQ1lUIPXKOtD0SPrk3tR03Kb11wuosL
uC7jZUUtDSym7idPTt2lonk085+aHik8t1Ege7wXjl38FSuwHFOb6qBQpr4j4dVc4w5rkz6BIjHt
+WCtrvtII4FBxtDzji1rP8+gnYSiqNxLNzJ7yhzW2UTbLjVsFIbYufL2TmNefCOLOq+OyqxhhXAU
A0KL/nfetwFPuO1bW9sXu2XKu01Fa3a8xc1HOoFKhfYh1SBP+APVahLiSpLRLDt7hQMuSwTWYvxh
YKRR2uAf1dID9qqxTHEObF+ABzAKH5zHqq2yB79eUVaNojxSoIGZz7GaX6whcJ7aYroXFallHDrt
M8UAYVbPBDyZ6aeYtzVZvS52zeVNcSgU4lirMlxr42Mx9OrQee5pLEkk603GAMse/ANV3jojJyd7
xlMIxqGu9RFcT3WcPahvkARCk3vxlo5ZwqWuB6PKVO7LXNNUWHiZRpEaRXhUqOIukFDBpF5fzGHK
KEcr4z2uSwc/6C+ayhTpsr2VJHczPRHrm1LSZHcQTFSXTr4JvwqU1SixUYhsPMS+uifB/CUSmeyW
hsY24BNZOK6Cy+k0H9Nbx51LJflCB9+G7o67ZTH2I6fBe3Afy31Mv9C2NeprtXpPXpyeCqPhB9Nh
0wzZvRa3H5MFjaEdKRF1oGu9E5oG3U+RExYBqhnA0W1NF56OKXl4rGFUV0fDsJIuDO3WJiz4sO8c
07GiZbLWi58b86tKGKeU5XrwpryIKCsqeTx0ao1NIskWPV4GDsBCnjGZ0MRBhST4Tq81onjhoJ12
A4NktuAkb9A6hLnBJvWuBvAP2tg+VUPvHevFXREb2TeTfiYH22dDhN8xZg3vJ6Z09UMNR903BAAQ
qyaHM5R71Q64xknvPY/GHTVhUyBXamWo4hnD1MZi0eiefR7yj9WrtWDRY3oM8mbEZqeJfbzwbPWj
9pYOOCl5CI292+n+vSwWDBXZ2B7YI+x9yRIC48z0d3qNU5dm28ZhCELEbav1er8RGlF3h2ro2wQ1
QJG+6BVfjezdFyvPIrzcIRqXxw0Jw0qTXmnQ++1NN+iGkn0jjX+477YbSbizTFr+bD5PW6ZqMfb4
LH7Hnjc9IhmuFxjuAi11MaLVT+fzqOOh0PHRfKYMVuNNtRJKdTmIZVxcCdmuXravVqZ8KVZ4WkN4
mjCk71jW36YOp89oRMSVT2ubn+fiPanYMPN3f6RrXZTXbhlCe24i1GxettR6dOiuG6w3mrae6pz7
cPHtI6xYfkmdqv9Z9RpzkAvlXYFrHYpGvpuSzVUNgSJ+YUtr3zHMYLCFmkxxUqhz52SkOj5OVEcS
bHW4T8JLzwhuIxu/2bdWWBohHwmbjvt0wj/m9dZ9g/5Vcw/WlKWHOB+GMGsja/J3jVMe7ex96cSO
kG8fTVX9VczlVR/MoGxBbfvTe6vDtmMENoz2tW+6+5EHZp0yEGkYZgNkxiEc3KwPmQHhqdHFgZYr
HX7mgoKDKLYh4ZLclczK1pb63AEdQPcgLZZV/cmcDc9P5n0SqjGByvG4eCPbg2o8b9PxrjEo4h69
YycD44QaGYKNEIe8cxDdCTQXtf6BE7zeEqy72Srj+87Vsj0EdSPgorlirbOfZMlXWehUArhW1j22
PX8XN/TkB+rcZ0q9cWiSNw6TvhAnQW9V5MuRolmaSJ20jyFcp5dq0f6At7n0Nw6eo9UYePvfJfUv
C8F2KBtkfTGbjBzBOoYKVtYjlt5+LLejiLHx+DtQGPCJZh4nJm1Ol/fSGPkec1W986Ah2mjtW1lM
d9JzfmqpP1VcY+40vfzD6aw9NkKY7xQMPlT6yE9VmtBZbkmkJ0YgDx4G6l1iqvhqDNNjlxqPMq6j
nsVgaPChu5W1k3RCEFVNGFvpCV21Ksmf/DKZD1n+Rza0aFQe8uZYX9aSUw+w1y0TmeVTt9PqAhrH
xADV+teqpMmoWqvukXfq3qvK38nIw8ZGIMZ9ph/UUswhRijkIpp+CIN4lnMGTI6qYQPE6fTkBG+i
WLEvuU+j5uHtFFjdXrysdb99UwdZ2UzFOe4YZyUJGzwTkVviwBuDVGHbH5tOBsaECQvvD/Mvt6eu
uiD82DjOVafuJMS/xREjSQ+qMdtzc+tF4qYkyRYUHzKOHx3PyT5IEp5ddnqEegj7LadwJLjudEsr
7tiRe8B3/IxGY6XbZpL2l9W05r5i6rNBDtAOjQdrd2MAFqV+SfEf86lj/KrhH7LZ9xHHq5Ppl+qU
NUUeGm5TcYMS8thMbf80p+twVTEuVN12q2csZgUmga4aNzh/YDcBKTmwW3YnIvPJLqMbdIMnjKRi
mWQy9Av/02upg0BEpbWKNT1aJ7vZ4twatqyTOM2npkGDaeSxLTNQxbb5ZbST/4utkxa0gvlXTfVC
mNOmuJ1doE2Tnn4QJrd2GnnmA8zk+lg1kta2xJU9wsiILS1N9ABdmoEXXvEfLG7djsTFiRkPxo+6
MPyXXrIPK1+jYlpnOmjduqQbr1pCDyrqBkMDHjJ+qlfNpsIJDVS41/kmyTOhwbLgDvaeaRlCUmvE
2t4Db72dxuVtWmYjSNwW4jXsK3mlVRc7YDF/pCi/dYBWizxZd0t3EYsTX/uCCVVfuku0sFKGY8uI
CpeNHxhr24GnWK1Pf2rMnXTG6YhrH2ObZ7MSlx0Abb9PgIEUVEcqh4IIGFI7WQ9YmnxfOwI1lCeY
jS8uE+u3Ccs6szw5va4ct1/nJTG20ypx9+aiigyvrvZuUsO3ICL4qM9CAQhIOv0Ud5Ia0ho2RO/G
w6WkDTqYZW5cO98keopH+y9zuQkNujAvvYVz18DjhFJap5q5GSsEsKb5gl8Rh4Xbaezksbk3sTeD
2e9+iOXY0YTQy7idaTw8n7SNXKyqZ1wqGJIHw77H8vnR+Zp4aZRBvdSK7XTkPXtbTOLVeMrrc5ww
3sYdRRmwo4lLkXbPeQ/1pJ9sccC6UvG0Vh9jxfMV4xJf+nw4OqUEST5wlF963TuZtzdyLvxb01Lx
IC193uldAXbTzu6tZPhbzyNHO6uqz3RMzRdu5/M9oWYwLrJ+V2KII4VB9NyqYgxqc1pZjpKJ2TT7
NsWJuQqrglbsW7HZi94s61255AyhU876A9UpETvImmKS8zCG301APt6BN3ZMqEYHaGIsdj7N9Rt9
ct29y8VwC2iJam3H3zjCG4+awe8SK2c8KviBh1gVzoOF4WVfG00c+VpRaAQDV9Ccnb88NEZuPnJQ
E9+W1493sy4zySHQmq4dazorUco0iVIwWpbUIbEY3nfk7B4q5yft9knW3nej8ZNMPqbUg9k9AlHa
es7eGuvvhT39CBk93fpNW+19GD475n04fUwm72e/E9pDaTZikxSFerVwB2BOT+ofnsgZIaHX9ji2
k7MGVc7W8vUxr6zknQ8+P82wOf7YIEOAcvYiQtgtn6k4YmGlxXzT6euzOUIKxIAwv6YY6N9ppeHe
Mpndx6yy+sAUKv/sbelxlIqZUNuKupat5lI+vUi4Io1LhEp25W/j5zwIo7BpyE0wSUE+lovUQy1t
8MjFnrWmHzc/B9PRZDzBuk1MdFRNN6KxH2jys2foIzOHWu51qk/ebcJ/Bef/Un4kc0ftdKrPgIGc
urmnmzOPyoZj41YkC/Fvy57cEO+NcW05+h2YLgKkX9B+Uy7nqXExaXJ7c7K8uptLkxwAxQSYXenr
SntE8nh6kjPJhMDin0wJBzl3emaUrxrG4kMFKOqxGgZupoZbtofe8ho/mHG8PaeTxdFl6v4Xc2ey
5DiSZdlfaal1IgVQKKDAojYkOBttntw3EDN3c8zzrF9fB9ktVZEuWRmSUr2oRcTGJxoJAvruu/fc
St1Llu5f4RDPQc6RmIcYsCQceZnbYXBN1YXddnKoxMBmvWliYmWeJz4BudJkjrNqnzURIzRu/53T
GCxZSCMxLJCStMFkbSZV9ec4MhTlQ2rB3eFmU0U+1nZ8AkP6vqDb7KXC8nAuyqaDpRUi2TBa0YXY
+AqRzGlcugzozUpWgBCmHN0dROh9OGjh4+DjsxpwXOZGWWwlQsA5BonM8reqryBa55MzjOcZTINK
jQtdHs8tST7JBo1dRbPvGUeGqAsfhlDVRwqLom1TgpwdupbJXZPY8FvyWp4+tPJaF2aGk4snJERk
foqTcPp36aoNVMJdCoUgGNzm5OGmSnHduuN7M5FpUdaBMnswVO7WSwirTeCW/fZxIfEUYKHcOCml
AQlL9ozHetWAuWRlwyNmSkoRmHFZkDRIt+b8muXuQ00Oi1agfbJ4z5KSoqQJx+00H6f8K+t4oI0Y
3t3EfXSojXlmMhzBVkWoEWXFsw6v0eitAdnBXjlMY6MvbgxAxh8yQFzpGjCIaLeOv2yA7TcyyY7O
4kxbe21DXHDEs6PMX1EvoDMiLGKYAJ3oe8vBIetzcDz/Upoes2LsXDzb+eF165kOkDEtv57PCd7E
Xc/oKXkmPGTEfLekZr4WweEb30LxyBN4p+oF6lPaLEd8woRLavQOVvEqlmLPIequWG94Dk2hOBJS
MNOlJTeuyznPdLwPu86CJBV71D2sZgAYPAy9c5sDLSUDPLNuGjIG7ch5hNAZkM7dwWnfogT9FDMw
fc+6+ozxSTllG6DKFytJ70TiDk8tYyB1CeKD5SOwHK7JysImaDrLbRUtzCfEPaSJjy4HFJLYwA4e
DLHs5QSGLItYTbnevAOUvkOBf5JOtfNiXHOdc5n96Lvyjk0ykA8dgXr6z9pY9TEPYFi48QcRZAWn
WVVftDfiLY29F9Lej/gvImzwCccO484W9mGo5g8zpkQh5afuxcw44O7kMn9f912cHfY4mXjAF7dp
eEMgc6a1KaQPrX3ktHqLd7CE3+PSZRd635rEmQK9rPf16HGEF0wzoU/iKhQnYh6UtXthgOmx3wqp
6ZMwDmUKajkDlb0B2Iv1tW3kiSf/axrWVOTWXjDO3U1q1o+zhjUqThazP3NiUJm4URny/G3icm50
ZsKvmDy5IotdNKozco2Eaqa4BbUURuGoJOvbn11CDIiHIYG4GscKnOLeGYlFVsdJlTeuWRyxHKA+
cvSf5n3NWh4GUEzpHSaZkrcGHaw/5xkzrtuxb+sU4NWpnI+gTjdLDfN9nMnAIgDeTx7EECBrAauW
LaQqQitobYhlpxFDPYr7o7bNg9uQvnU/pgmmY9iGPNB9QE/5wU7XpFX2VbcEVEkM91d6G8yHtlto
6Yhrbq/NCLY19aJXvxASRqtYCYtYB11X0uZYLR+5GPjqxFzhlXF1C2565Cs23jiSsduRgwLJWpI2
XXs95be2fbWIpWARuDMpjG4Sf4/hBsApq3edBy3cUVs+hcmNn3hBNbKqnSSO3/rs0zw4NW+19eUl
1gcH9GnTWQ2U0c67z0o7XLNclyqnxqNuBk3ySgYqNO+LvrmmDrIrN/rP0pzvmEJOxTS9dXN7Yy5v
vugey8bneakrkpUdx4LOzt4wjB5iRhW35kOhXo965/ZMZpiH7my8GOKaGDV7jZn84nDBmEKiUwc6
Be+z2vcLAJrlia6MY9nq6ELKhvTqeCwicGbjwWhvwFbFHIHk2fPLQ5i/oDqASXxpptvR5X6i9JMl
qIxHFUnwA6OK1r3iAAqQG4kFlt02LLwrC5VNPFzS5o0bESZc5sORpUZMNUT7mHAenSU+dyLPQtvk
YV+8odta4puzfGbdC8sWRj2GQZ4Gnc0XS8+Xtt+Wqsa58d7R09jX1tZC7TDXo0Jf3vYGihsdmVnJ
HY1p8m02OmvrVflFm8Rj4S/Ozx201mCghmAn2NVsc+E9j7Ev9yT0Hgm6LNema5lCRFhhlv6SM1m2
rNrBK77LGfD2wDWzs6zZNHB6CQzwCJcqnJ7rurttUoiMTbJezyUfFpxQRsYemKiq9I0MAa3b+CbS
QR1jkyFUUCFmLt4DdFh35xoLGWm3Z7pb3OgiLNhQjg171SD7fbWL/hleDgv73lluELNk/mDnPSRI
ifahOMfIeLiBXGVucPFylfeLh6O4nw9T51MrTyDF5cbLPuM9jCL85YXuHibzhdqO2wxCcD7ZfItj
271LaEY5ETVEwB2eZIY2jDOEqnUeHH8j34fRe9/L5UYRcONkzbZufK/xkfn45PZdVd0IgrUtz1mI
wUm2HLuJAjvPtqadNStgZzxoMCeZqXlX168TDlkQ4M8ZAIFu7APR5x6+I+s8pXI/FezXSv03yVQs
0TmhoO7oEFLfI4STxtGUKQLAdW+lObsnPKPXxHSQcusgNuPHGhkXkQXao1/6D4WmybqdnJk/y0HM
QG837fqowgJFyZ/WMtzEAQPJlgPzKLZVP82vUXhJhTMcc2p4mULC5ugPVftg+eo9TaLk1K2VUDhx
/TvqFsJzQst3zLuwxW+urqA7T/gL7+J439AYz4Pf+6z4YxuHzDc2ybwJHDE9lq0qd7D08scZAumh
VvFFetnOjj0T4ny3I2rCVFeXaVBV8jTK/DQ2w66WcbitZfeKkv1MXAKLFmV1r+R5uw0LBXLo/ghM
2+O0NBFe4aThDf1txCn6GUQX3dUZdlvGuUfsOB/FJA8UBd9MrpcctCzflty4RVt4yZzsaDjz0aq9
B51GMujNAQnLh60/gjGMvQebcx6tAkGYDzZd5TaNwU3/UjTFfSUAexFEk6jBSb8tsma6Wh2VNI6c
xp0Y518xZ2qi1l571FX2SUsoR0aHh9eYcdAazOSDLh2IKw/KSTI0CL5h5nJNIvmCtepqoMfj+OMY
FUFU2TPcn5q8cU4UFvvblLeHoEjzFE4GmE3l6fxMeWtxwPr3I/fY7cWIBxaPxch80l58KjV7eUD5
7tZcuADTqtysqWQF0c6MVge+vXDXmVgqFLQZnOHPn9HcQkxr43IYmxCbXg7JIJL2odLwvt2W30NG
2HWH6ZRUjbHVFGK84JEHyzm5t6NpctRxKchdR5YxDvHdl9jkoCI6GHjWHVzzwGMXJHUtki3YAffQ
lNNXvdryCGmsWUKwXhpaLNEBq9lFJLYASNt3STr1J14aDNTeK049jq5z1FC5G9f08IRDO4AhsRVO
1/57GOt6j4IhgokUYGB0BRhS64nv430LdXeDsBVz1BLWrtE9y16NNBaa2RrG5DzZTsvE6NY2lyk3
059uK6uT18TtWVfRms0egHBUi9hTKGMETgagEOpXgnMtnk7N7NBI4oIiBsmRbausXc96qbVm/DDf
a78P7JnambLC/mAmqLH4jZtdG5k/icK/GQUHvDZND9ZKAhXUy2/d1iCD7tXvETuke8H8EUBJ9R9J
xJUwZTgiCKqIg8kbjCsxLhYYFTbNIp0hlfvp0zK0z/AwvuWDaewpEfZvOCcSmOnZhSctdmpY0Uwr
pnutmIgTr20vRmS0cKTd9KXSo3fTDbVzagcEbsvF3Zst5r1Yl8u6zu/W5PohAQn5s1dyOM6iNW8o
PPM/l6kz3qqsnN8Ts9QHCeMVITRiHVA03y0alZh99G3txndLLB4N8s+otLwAD+7T09zY0OAUKwxa
4ImXN23gW/7PrLYDvLzlTom2ASNQcBJKSPE2PByIKrCOp3iY24jMPWwEYnIfo0SKoFD1i0s1akDw
DbsB7tIdiSgNPMdfnvu5TY5QTbsX2l2vhWUm39mqtMc5KsFltPO1cHkPKxtqRoLhSSWhs03b9DqU
WFtClQDLrAkyxfWOxZy9K/qyOMU9UM3WnpJTFad7wlvZKoNdK9qh7qZp+AgdrJB4IbijdVp0lHFy
khhqODFgAc++eQPF6KNHTiCQujdwh/U28PF24tsTSz2LzTDYBF5956kzu+FQ5Xl1FHViX/4/27H+
VyLcYAj990arpynp9Vebf5Q//2i2EmtH1v81W0Frk+giLk2PTES+kv9ptnL+Sj8hblnwaTSiCbH+
yv/juEn1V49uQA7MHAUcgDA4oLqKXvd//zfMVkBh8EatZix4YO6/xHHjvICX6o8gLQueF5Axn1eG
l8D8mxfrx8djQp8QqLm/wAuKGisRmAGkjt8z6WesBtMIXpVM8YKajdlRSK1bfJbkd8ZYQfGYDHWP
VBSeYo1KXscEA2nD6G4hEtRPdAR9r7uhOoGKte6KufIvGZSGG7LD4zXyqAKn1yetriUnbgpiXXkd
/XbnOEqc6sh3NbNZh3CSaO/kZZQeYYXCVi3gOV4cWmcO6BnZOW37fm91lcYzk1rBPDped6r8arlE
o+1crHR+KrFGr84pFniqxaNfjhPG4y5i0xQ6M1v/vtsj6D7AImI/MkPZVPmIfQNAQHSg1Trd5QBR
1ngOG4J28SlhihPn0AigBZsiyeeHtGZSVK7Lo8mvkJ4lbnqbvOlZ9SSnc9AO+0Ko8ceEiXff2vKr
7RISJlUCLsMnXigwZSMLF8tmMvJ+B5h95LkfjWeLqQc+vmWpEyq6AoaO8blmmQI8ds67+N0sF+NT
GBogW00AFx40HDArWc5zV0AVUqCZvunWEp8FFNxj37Ml3lRu43/DrJud8TvVT91gY8bCCn8EhZX/
miNBbg85n+rXntPtsBzHqixPVJmEmGaIR/atSfQKD/vL1HZ6O7ToOxEmkUsXO8QoqPUcj1XcdXoj
kty5VLjw6Lhr9SnHFAtwwqTXwwVB7Vcm5aAV4a4NgiNkIE2BBVzjdcZfIO8NjvOrihr3MrbDhLmr
0g96lM6DKBFkXBAbID9t/+A1Rnvw/a67UP5Mt7GduWfyHvk+H+cSFadg+uVDfRE59Jaws0gj85Dh
aABsk+QOooYH96mhyP3ZkmYuAon2KQoOna4D8qme1QEmnMVKWpe3U1EfOBWpT/Rwfhf+Wd66HCvO
rBg4i2ZPjWUFqWcdUlI6NiR472vZcWs3TarxcgUoSIU5q6XCUafC09zTOf0da6jNG3fyyaqM5quN
I/NZuiFdKNjeDWK5IYcKN/fQ/Km4i3kWvVc5Mfu2NzC7OJEoL5DxEXXMbhlWPAxZGtml1nucx/qw
pOP4A+MczRmRzf7Vm4SA3jazvwIMxBRfJvEhytEOotzpd1OpEsjUkOXYkrMK8RfQWza5o90AYxVd
mM+SxgqXMw5oDnfttZq/ixbmTAd245N0kfM86ul7ZrA0IXJq31rteMmjEXMaq+2DbTjWnS+xEHQ5
/AZM9AClaupgSHAhHo2udW047GzLsqiPBAfY3HKhOWhG4CQZR3FcvTaTj7QWsgPdhc7wjqSiX8ja
1CzQ5cREVezNea6OJYNsILBObEmevFdeZ+4mCTmJr+pwk2KJeyji+VWFvjoODtZK2vy4GjUYlrtZ
plBQCPIt/ZzsjSTL7rH1hQTNew/i4zQPt+yhoLH5VYrWU1ZN9uoC8D3a3jTc9faovhrU+Mvicagr
LHJ921T0CWtu1KCtBQzgpmAGM3ZThOgghn7FFUdTB7fW9cvbOGtoIYsLh2rorD1gJWMHMOhPOleo
Faor/bNB5Ek2soAcUtddvJ2lOzPhG1gKiAR9WeCwgIV1zcHIlv5c5sXEqgnpNbeWfZ1nLxnLRRTt
CdIrvpKhmM7ekIz+XVLBwtgazZC9rYzstaYMjG9qlPoBDezqRa0MbC8SJx5lMXi6ucFUCaecK5TE
x/NcoR6dWJuXhziEu87ZCLi7jwiZFMaZuokpmJekJ3TJ7S5vxprKuxEnLRao13zo3YvOivRZUPOI
Zu3RFQbxRbWVCHrBpZtx7jnMbhiEhD2wfABIAmzDFB+RqNhEtZQHUfcy8LPxh92gIvikZU72sPh7
C+EF7hJXEGBq+mxUR/gxB1GVtKm+Ji6bsjEpDlXRJXtflj/crP2Wd8WJ6qF3lecMzPGTayQ+8wWJ
ANjjrktFk2UNW2jH9RH4xAfu3+VqgPa+caz1IrHt9mgmOVZVu7frLatD61hr7pSp7m4Xf7DfDZgd
lA7L4hx7pYAZENbPGaHx70lTeLt0IbhNc2q+bYZxFa519U3kgLPG5Tab/Duv5wbV0srYt/SR9WKg
do1KSO4WEylYNd9qQ0pyScl4yp3u0gPa2i6SCTS3iG4Y02c5GeFb39VxYGdlEkSl1jy2fVQNmqUw
XzC6b7N4kCcCAUT86It+pL85uss97ArDmHkPec5GAYLRDdT+vNk6PIBx0BhTcZSJbz7VmHY/Co1n
dkMTCw6+hKo2aFMkpRNn5m435NDNsvncehZVoZRsbk2k4W3oqep9qGlaDFJrEBtiNO7JAiL6GVp1
vbcgv8Nl6G1y6kvn/KziXNDZUSBv1rGCYcVLvZPknxhyurPw0uUMrTV8JffkpBgNmvx+DsMf1jTl
Z7Y9eutW80OkLPvJsIU6TLOu9lHXO7hBanXCM0FPbe/E35qFFCaZZtsA7BTVp9IJ53JHiu/EgnkK
uC8jbaaOc+DCNIO0Qrh0xOzeMdkssP9yLMPRrNVHKfL70XLNkVUvIG/C2uRP+IjDZtOrpbyf9DK8
2uzOu4pv1Ox1EeiWHCOzxuWRDlG+r1oiZFYx2C8gzokYNVjftyVHT7XJpNkETcshAp6KkeNQq933
OsEghM23vYRmE15dkde3cZuOxMC6+QSfowlio1kjUR47NqYSnt7+bPzgNeZyY8Fz4bky0loYNaF1
ieJVEIiWfkNMnAaSFkJeVIQ3OsbHF+eGzYpYQGBDu4QlOTSh3vtDfDC6ujxWY3GdPObWTEFiYG9M
EN8YY5Ns8qJdbH0y2xG1Aqc4rrj0iQrW77TrAbMTnjFjGrCyLbB79bOEKnT0GLVuK4JKNOh6+ky0
qH3GfTrwCLGwnYwWtKbJMpv7sTHA4ebKdUj2u6kD78YFvJLkofXdEx5aeeRZE2BKuvWqJIr2KvSM
p4xqZIBiIWYWYG31q27T5lsLeN+8yQn9fuV2M1hEEsrZQXZQel/hncLGClSgTUadw05lUNyXFGtt
O9WwpHJT74UamV+tbfyqetd+gkDrBR7cJQyJuPo2Tl8XH75d06pr5mlzyCiuuW3RWDmBFN6rhgqS
BvyqcQaRjn0iXlve4upJyq49KEaGPbq+fnTS1RDkJZoXzg5w6FvAsW3qcdaKYHUVogikQ9saFaXL
HRQAnHAlaxrHDPcF/MWdnuf0C+0bxKUn7NOw8CRVLLqOgEPqHZ9Ec5xHrV+w+fe7sfiOdYbik5CJ
X6j0CyxUelNSXuoWtCzOuXOwim8KJsVGJckNbtanqCUBX/fG+JH2Dq6jvr3vcgKQnFMeWtmguta3
hKu/ROXvvKV8xC0JrEY/JrP8YWfiYNB0fJwqLW4cDkuTN53yXN2HgMxJVlqnWdPhrKB/bLqG9LeM
3VMb4VSZ5wirixJs1wlLZpMZsMQ+iCXXnzP8F26b08IRzafRZh/Gbve4zI3lH8MEO9IpHarCeKhU
76gHek5/KE6wD/Qo9c/KAuWKmOempKuX6IHm2IY4ZD4BmaLsV8/YG0K29xvts4Uamt47EzSLdpOe
9J1PMYpJbhA/Lii9EMe2dgEgEleIAicyJjTngQUDBnKD5QKN4dHAb8Gz4rfWciUKbxzRYxAbas20
QOdkD4UBOIcR5cY9rDEXK/rQ61uZj8mXyYaakauqtonTVrcxhJEtvSnOvRRty/qTfV05WxCmV/4z
AJzbZqaLKs879mCK9ekuHlZbwDi04HgkaBBd1GAZp7Dc4V4dEZ/5gKFGYaHmAddc0l4g73gRekcv
t7R4vbsQVdJVuzNA0GOUFtRft+GA2jsU+NcIhVv39cLDFVXlEXct27bhvSyoFKZ55KlItLlTgy6O
rh22e8+rNhFIrHMJpApIBDagiQToA2Tsm1w29y4rox3G/+bNNFr7saFvbjOIFJgAe98rfNd4Jyfy
LirNi0ObqujkCCM8VLDUdgtH8DsF6uIaWzMghcKlZIKcMawkRdFkweWtxTRhQCuAvC3zdXQSlNfR
upH9ZJxo3sqvIWG7jWmWfroj21CABk3G4lH3888hxQQ8YbPHrkDZMxVwES2kyWCUNw5fu4myLVrm
QC0kLyhOfGWjyH8EpJm9DfNaJNuHbAFx25vdc0sbFOMDUP/1LyjUDeoU/8uS6CEJRbnuqMp6t9D4
FsSUZ1PiRFtOBDhzG8vyPSIyc2sZkqsNLNZ4Q4szsIWoNt7bCiJWQUgWdGpunknZ67Me2Ztj/zxm
Xl1iRGoVY2Qa3esphHfTlMWj4+h+H7em3jbEXylscudPTPQQ4nuDy24x6+ZnXRfVm0NSGVPszH2I
lpcKgFJSxVtKC+zXeZXhq9TNnsZmMYNJOZABdZufkOKyK4GgZy4GDj8DmJWzNjq6ntuaHpNqNpoT
benkKM2l4vlMK6fEET5smD/k+rPEG/oN57ti6b0nSKGcCUXCXqzgwrh0CGErn7u+0hhpbu12WZ49
7ZAfBrxHfnqhE6nskl9WDwKE3VN6yqDJPf+lcgrUXh9MYuJY8frtWrXj0D467DahsZsflpdOl7+Q
O9MpQgdLE9sfj2bjl7gB/JkOI/c2TYYQLIhP4mdJHhg701trtpb7f116e/4flCv8XVDy8FXdfhRf
3e89Df8L5TvL/6cNDLQL/Kbc/e0P/FcDg3RMUpCYTG3XFv/VwEA3g8C2QuBxzUjSz/Cfyp0j/4rO
RzWCqRR3SvXHmCTlDGttgmeaJuFbftO/FJP8PSRJtJ70pskTxjMhY7irsPcH4c5U2mpN5h92AAwX
OxsSb783ex9w8zC5scFBq8N4mtXSuw9DEm0t0BOgPINovT8hq9Mq8fcaokKr5J3CpEbrEWGXv38p
o2wmaMSmST4IcECUK7qr2tVpFIk/4f7/2b/0WzJUVQ14uBojajHDHW+h1BCUadM7NxHmnxTNWP/g
DbZZO9BzIfEJCXd9LX94g3NFMVeHgI+6BxMOkNOKPpd1QAVfTtKeZuJFNgT/xeLQMIrpw/AoR/6D
mszVt0b8/g9Ng/fVqjf++7/9o5/3j6/ht3dWS5gXrslriFWc3Nl2gwkyGsZHZffzn7y161/1d0Iw
HyI6tQPnz6Lg6PcWDWcZqYYHC7nFizxgOiWssl05NAIviI93Hcvr1B3++Y+3fly//5tEhx2+DsD4
hffbj+cYOluNhuY25VPkFs00tROGAQii6oxbIzPpbo0T/Sd1FuIffbJU4ypTCheStCLK/MdPFpsx
ibW1/LwQY/XmWQNCQjzoFHbk5FJQzzwOw0PRfoNK2PoBpde0XrRL643fF20W7tGJpGPtChP4V4BM
qoEh16nxBCHXuC9dqNx3wC049qZFYzSPtmxJU/3zt+4fXRkQ5RUjtyetv922/vgz4CSqRg+vAPun
DE9hlYXZMZ1jVzAshtn7P//HPPV73wZ3G5bDJqCP9R2jl/O3t0xLJHKC45S99iVG10HN/iYK4/JB
WpLI00pVDAN27gaqUCTUjXIaAQy5djCjJTrErBgZeD+29dwx5OFDoZHNwMPIQ76HQkIO0u6Po61s
HOttz1I65bT0vMQtAUTedzKZs5qLF51IAlKUaBckVJ2+xHEWyXE8hmHd/BJ1yfkREaa8pzo7mwPH
ov8OnwP9H8ECUrHeqNrxxBFQTlsFXooOFeBGLpP7tlJyOtakC5mnidHA2i8z/b2s5jrfFylTzpV6
yTbeqj4ynvB6y8+hcOJ6H9o4LIIuI6yAyDdNgRnWnMqA8Xg/LDBNQKwaCzGr8xrv0Zq98dCqwWHg
t8gvbPiPWjbXiPuBdM1krFZ3JEtAQITE7CLsOezL+sWBrKaIuI7VA1gP7PNLNdDQUeRavfh9TTsf
1k1xp9oO+7GaHRA9kxh+AgNVy36QUdIGhQ45dHcqcr4m3DYYyqwxzLYjR/wfrlzUW1IM7juWy9na
VBxMzrXT05kuUrbbOSmPdycr9S09ftEXE/b0MFYtNlzdhNl3yJVk7VtUJDQh1IGHPptJNtA177wu
1KSyrK/c5SltqV7e1rrCSGBQoboDSzU+AVbyHrUCrLnJR7Fwok495EpS9ppIfoVtX+TFQGcXLHyA
xF5H5ggjSONjrlAUXPGmqB9uSXnIQWdwx3vC7gkmSyPDRbQmRib2DyPOQlONdzToinOTJmvDAjeq
R56ZKkf+TSgm39DcLfUrLeTmeHANdNUzlicpzwkeeYR9XUxjeoD9k76UIBHV1oskB8wynTIcepi1
XzrBOhugsg/EQ4JSdk5QOlx6wMfOxVENPwQmWJI6+D/QjWN41alkI3Q7laTo2KB1ZJRl67j2ri0a
hCnmB8HJMx4bFB1l2lso7O4csFLLf9gxlWugwdMKr05sQh/1l7H/XlN40OzJkiPL95BWlyOBDoev
ilQpNZi96l9snmQLPTJLsgIuSc8xfOoMliMUzo+1SMm6aaQjKavI6CkedYplAJKJcUv0JnSOIm6m
Eo4AU/U103Xrkj6oxXSQI67lPfshQEyNHXIp9DQurPKOr/zy4kyOw/q/Uei1TP+DDErY3P6BLJS3
XEP2bcZV4Hxf3maPQ/KurBun2ddlP89fYRdjp44od4rhbCt2D7iC1Zx/Cr5kcutPeXdbybIYXjs3
jMc7AWI7vjNXCxN+xqG6yGiJuwD68GA+1DjF3xwKeVHV3KUC7D7lBpFxrs4YQ3dNShHsFS4TgVm6
v+US8N/Meqld0nST8hEXHLo9yN74+jTPLdK+oVKuYBeqX2BjGH4qLYF3clDluomrSRWOojOiTZyZ
DYXZyUI1YkW8ZDi67F2W3WjhZ3C4aQJleWMbEd9DDJo+LYec6XtYAAHuseiFYfOd/Far+zVtRZ7v
GouxEXDgrdYpLqEdNupY4cAe1XYce+z+NADjjLdY81hK3hWZMSwOVcnIDzkHJzAQ1olaOpMYZJS4
zwTRqUVHpVA8BUsHJ6jNs2RiQ0H302GSNRfhIBwD/1IaDVRoWHP/3EjXi490y6+8CMKKlN/yl+Ek
UHP2tjhrdYq1gCXeGiyw3P1oD9GhCuesuMquzsSxW/queqIigBR+mZbua8ae69mFdwgLgzghjyEQ
YzMVvmqjHUkurh3mfZy5ZGkjGxcrDFPaWMf6paN/7EnG84gsgCYK/sZiQ0XZT/kRxnm4n6eGpr6p
XB67uO5eWG9WcLSXPnAnb3wNDdZnXgQfMcS/3IqObZgxX3PyUbfg5j5Yw2DmxrvU7nA26aDrW/S1
Lk92HfaRvRSTYryMAPn2BhN81Bb5M7iNkeDeYJkXYBaQEHGqMQJv9JR+i1LckNJeXSVD3DvHqsDt
Y7S+/55Rq77RKnoY69WXCyb1JvP98Gq2vdqR9Q8SPy427VDa57mg6H3y3Z3Ip/bFMzGS1ks7HT14
Wx/OuJb8SVK7E9ETh6sABg9yGORiGu3jPdFezCbNG0IIyC5Zz95HR1MC6JS8AC5DVD9rw/ybPwss
/tUK0+u5Rc2z4x38KOf+oSxyhLWcf7Bmf8uyMD+2rIIWG3r5CAF0m3nhWO+VM6fXlLYWVop2d2Ev
ZKOPW+F3OUn8dtVU+ZvBg3hh+dOptI2QFbT4ATuCTY1RWN+bTONbXRD9VUckfChaFkpVCsGlDqu3
kDXkGzJ+/Wxzf9tymvQejEVjmhlB49lq+JXGtUurT3zBfvhjVrhKxyZ/qBDu/ahKD4ZI35SF49pP
0boKnsdwgVGoc7bxUYbTB7D+4G9Ds8W6k5cjxObW3FNvd+4S6xk1RGK7suqtT5XOfko7dUxl6JyX
TNBskjSA140ReDCnAMQgKc33MLF7SsTaaDlYJYxbKpAlaaJFgzoXUzaw1RErxa35LssmfirFiNfA
M/vGCdpwphVBRfV97gK06ZsR+8Wgn218gLcToh79JU1554FyxGV5pDiArFpXfcYT4U4/PLOpRcxO
re6EBUOfq0jdJbKaUOs6OHY0EoRAXVYsKDcQIH8UznHQJV5Wxr84E3qfSmsjKHxgDfEKVzcNqdln
uR2VZNBAtuaIQ42DYLSl4oewQ4V0xVdL3MSA+zdLLmE1U7Swdkc9OZMNzU59mQN/hlJucQT5uR0r
8xdW4D3Hsf6uNmjSHkvvQEK2g9xV/Ai9tCU05tEqZMu7eIrGd5xxxgnXykOmG86UDRsSOquw0BE2
ou/M1UDcO9Xui9XF6Um6DrpmB/4QPPSgt0wzCDcG0LS2CU+kD0RAt/WIMYTEGmrpPlaw9LrRe7JL
64zsNW0NczgUMWIl2v01hLfXq/pD+iNTitE9GWN66umV7qL4nbbU52Wolu3YtJe6MkVQx9EHlVcT
GhDOxr4Jb4vc2LkJaTcClPGlZgluABRH27J+dA2r9maqgGE3lgmZnPOwDeqEcWSmWGoFxfod2boN
WiDr+zQlGr1UifteLaoPzGX5ZeZJEsTlEnTA5Nh1fmImo70QWTDoQF1UNRv9deHIenMAwj3stOH3
N1CZuaEu1VVy4iWPnETeJtfR9ILFM3F3PVm4Q9naIDZN8ATbiczXyHmkNUqucr/nGOr3mQ56Dofv
kRNBzo5lvHwCrdD1hpLb6IH3OvW2xIe5uQ2GfkjcMHpakrl8iydXQA9EQ+ZdgwbvbwTOXswtkzC/
2AzRNJ26Q9JQzs7BHTI2DZPM3RjkNjwreev/g7kzW5IcN5f0q8wLUAaA+23smRm5b1V5Q8vawH0B
uD/9fNGaY6Mu6ahNZ27mRm2m6q7IDJIg8Lv75zTf+CgqbQA6P7UKHIvjr8OXuAMIdBSkueKrdg37
u3xcEu8gE49EnDBtsu2S2D1VwqbXZMeg6nBaQWI3Rs1XoijjkzOHVDev65Bz52BupMAtTt1vWgbg
FXxRWngIaL6/+BpLAmh9LXY2JY5hLqVZG2bcRBuKLiQ5u9ILkh7s1Icf8TB7inH44o9XLUCfO8sw
h6/REclLLqqRcr00JDa5ZOUlbiLzOzLtttiZ0I0+5VTL9Tlh2ETVhfVttvVkUKQbfss82bdGddEO
71hPogZUFLNOfwVZnhCWRzyPW/HG2fa5rVodYfOI+MHE1OF5UHhJMJlrfAKb0RuxPLWjk/5qE0nl
yGA9Pe/osWn7o246QYZ7cDJsnWPzoV132TPBVW997PfqkA+OfZ9InhtU/5pvCYNlTUlyXIQrPQU6
OGeli9K1qhFS3pTWtEqFY0hPki8BsAThkr1luuJGlaoOX1DzeHtFPcCUTUpPEspKkpgP29qc72qp
6OFLLoymdgnrBwgjMRjPIUkvMUcgDWRX+/IjzLso2Iy1bE9Slctw1Suv+5moMPuopnp8JA4wfUSN
113RZbK43Nt15+7RKv333iRs80oCrcfCStKnubeSAGknZmLYcOOg3+LXld/GNIvfvSRmGSp9nbPc
ohYTj1xM8GpbcMUbw41J3orGlycv7JofELhJaIaIq3A65m45Dw27/q23mpHzyOD53R6Lk1cje8nm
pwEa9SGqxH9xg6q1pMs8Uu0ZpcMJLJnYDLsQUy0LF8V29G7AxvkRsFMwlEhbUMt9MEpqJML+UScQ
cK4tH/JUTuwJiCwlznj0/L7gLTkFJchYgttohtH6Ddt/87gge1fbztflW0Ko7ftYivW+cD0QETxl
rc+9oLuXCqsLJ1s6Xqdd18cQ3wEdYa3Sg4U8iUUEn3K/wlfYxZRJfwTkvi6tKSr77lhBICoRCaZt
fiESUknaZ7/qbHbJRrcccrw+xM/KzmD9gs2ps7xdQhA2gGWW+mhVS8Udu3Za3eqq/uEMg0cHtTbd
ExB1DqCglhtaH1hp9Z5eK/GjS9pLGmQh4by1SgdIKohjKyLiwpZzXSdc7CsC3RlULhJ/6+Ooo1XR
ABpYHQJgpmSmuhmj2RZUBUIP3lRFSflR3y+cmvzEOMU+nQYyv8Q0KOsbFa+LdMoxQ8Cv859cBFKC
QWzhX8sFa+ZG0lPFUaxvU0n7GRmWUxoIjNyOMi1pU2IVAFU0pdZ5H8iryseMfijSvJ8Pa9Dn/RGM
U7zcolMR5YgxNL05TVyF+IS99DFkXypJNU6m2fuAoSmX7iKD1P6H/46gKUcfxxTrz8i16PVxk9Rs
4sfReQI+QahPWLigvDyAaR781kyvAd2qzTakRNVhB113j3LNiGRlExPTU8SsojrS3lU+mn6O6aCc
rUj2pkhHgs6pYkRMaJ26oHCyLOcJb27OY+NhrWJYB1MbRO/UdVFXRzqT8YUuEzUcrEyKz38/1JL/
NNMCHAsRO4x9po+XIe+fZ1oIkgFqDRXcZT2LJwSf/IrMQlHx6DRUZrkiP/VMCpHwQtvctbOjD8Oo
nJecc+Ot1WsqD//+J/qnESw/EHKR8jGfS98NfptLAtuzRVFo2g7c5euYYTci0Ihzc9AIW+sq/i4K
odXQZv0vhsv/4uM8HwkDmi1DOil/G3AXujPBMFPsEvtVsaMlSYLSKrITJaq/IspV/2LYe/k6/zTs
jWk8YfgW4o8Lpfijxvkf5umeqjVAN5/swZom9rNrEhO9VbomL5bSwvmhxtpFrsEQSz9BH/znk3RG
LuyGmZ94IbbrP1/sWlQN80OUg4XFexPx/sDiF9CoXNfTX8gh//S9IksKsJrcIa6KI/83kQL6eLEO
l4+iC2BFP3bpj81JnqIfTqeuRv//97fNvxgFX34pJQIX0SkIf7uO4WBL4V8m9yokXokNbL7hgWcJ
dpz5L67hP31UxCMjXZyosQpVLH77KNedQpOmtJYoHQU4HdjN1D7HAXeV/v8gLfDflr3/SY/8t4jX
/w9FSeWxEv33mYLXOut//vhfN1jwfzTVn2IFl//w/8QK/oYmzEMYS2ZoKESXh/fvDFcn+lvggQFi
YQskK310kUD/qx9e/I0DIKKB71I+6Pset+Z/5Qpi/gh5O/LY6cRoMv+JOOn9+VFnKeWvUJwLlSsC
vFW/aZOVLHrh8Z7alIa8tTgFRv+FhvMvPwHDFbc9woQbX/78HxYT+EidGQo+gRJas4YnofP/x0/4
7VaP2wH6SssnVNjF+B3C3v5PPsEDtMZiEanw93VCrtoGOa5oZoU7x/dOAO3+4hN+U7oiJZFkUWVY
dbnayv/jz//ha9IwyQA74Bkq+8abb9OhZfhuq+idcKAjwSdB3+I3I1cAyr6+rb0s2as2LG+lr/1u
x34gDw7dPFTv+KGYsVgNQOqLgdhcnTrs9cD3KGWdz8IReQUh49KO+Q/3/l++pPgNuHvQm0LeiREy
bMjN/I8XumuKuaNOiE3RKs+i/xHFJIobsHuT9xef9Oe17e+fdFnSXOGFPAW/r20OA/hUlGyU1NK+
JJHJb/CaPCIkrX/xfvjXH+TGnCVh4XHh//wrrWUdVFTfKHAEwa7KzNadmrcMgtx/+s2Fyvdj3rW8
j5Cvf3sIaV1pouXihhQBk+lREN+uo69zHZyc6a8Ewssr7f++2y/fHcdOTA+X/wEJ7P72WcR5e4/w
ocs0b76iT6DLG8ir61bZmzT8i12SvFzy3z7ssoFwY+Qr/ikv799/uKmLAIZTNDNjnyt3WwZv9Kbo
8CZ2mKQRgx3xtl5H1dkFQP7vv1AZ+3/eMv7xe7J/8cPgD+WY0dqfP5o5OOYhJiCbTvnDSyhHwDw1
3qQMFQSgbj3Fs7ttljL8Qe6kvNZ9vT65oGlJ582dt/OIEDWnEg7Rfc7ukybZAGQl4c/kwqmjTupC
pKV+0G8FsBfl1DfYoNtX+JbcLQw5+pdkyeTXZLXxRxIFpHpsVHUt5/sOMCLzCFxqDkjVep+5wbTs
6F80zjbnPHHO27UnYV/zb3fBNH4r28uwjfoSdvNtNIdbRE+ox76NnnxSAfZJE8Cst7ojIHhdiUS4
N5oT7zfPC+NbrYj3YwyH1bWF+LZeixY6GaXEcfbEkP8nWlAEVNAmnOj1TBPMBlmQwXlEeuSZgnLc
eP6EnHwcolbBgZl199ytHE+u5tY3h6V17I9s0f2DT4/kVQV74FSBn957PYjLzaWyEqBiOypzHIfA
vYVjZMdtVzHZwCgRAeVBMHbIYAdQ0A8zI9pveeYw04HY3+a7fimq+b5dOwu2X3XVbWWW8TPh/HXT
EQDeyQQVn7xJ8yCNorCMTN8Z4yVnJJpfMdYTqqJ5zxfNvYqxNR/QW8TwrGGdIPh3HWPFoLDNfGsd
C5JLB5b2ALQ7O5NRJUVEbaVKB58DYxgu7Ayb6bmFaIfpIYuKr/EaX+eseie/menFgkr5OMKZfZ5q
VvKj1MmBQTUFnIOz4eZzwzcnkMkZ8aAjOZ4M+kyCtZ6uuaTqYLtw3s1M4q+ZKyzMoA1ZBKb9ef0y
8ezsHQoESPlzHvHOA9mJhvEp6NRzr6fyuEaB89Yq1BXUfrjbbGuJtDRLYNIHjO3htrOMVA4UFbdM
cbPG3A6UOOyt45CX712TXak2SZuni1cPYiCQ1uGm4qu8j9Oou8I2yCukrpdpeSm4g1zgC+AqGRjS
1UvVNwH1KH7pvazcD0qvoCxAeM6W/jqGxQ139CZTACP10pDMCOmHOdgeLfca8hFREb8bmTtsaCUS
6n4iRZh/H4UbyD3oy945LX5cTs+EMvNP2zhxc4PhI7wq67VGf4djGuCHj/2XoAANfiYrC1k2zpaK
uBg23A88f3nb77Dm0FIx8m4/enQrzDCm+5I5rDQhDlcjggEMgTTvdLYa75ApOipdsnWH2lvi55Rh
+MEnfgfgXKj+U2FHPnjOMJ1AW5iHWcTB19Tz2l9KTt6JeSDh8NyJqB0xwycFoNPehzZEp8fMyHon
vTI2uyzrLjObIRkR1iLnld57Yp31VIkLgnFIf1DoFD2F1KieNYAshnupUidPldHRsLEvESvL9TNO
AZxtqd2ugeaDLmC0clF+WIUPBBX6LwFD2U8eYMncah7cIxms/mEccn4iOrmJD5iuus4CI51PupRc
ecQ56ewH7dBqX3sXkbRVs2byzeR5QktAdjwWa2lpxFvem7pNPysD9E7W+fo9ZzocHaeqips9m1oG
wx74x+k4I9xcqAVJ9rpkRrubyjKY9qvEMRRuel62F6WoftErFO3IeE8xQKHGwLWOW5KJ0GtmdZ+G
UPr30m2zZVegnqxn38vwG3WOXrCXUQvUnRzy7Di0sfnTAINf+JYGE1Jo1QDeFJuKwGnMaTZrvR1Z
OvxLA0v2gcJNaPwZytkLP3e9SxmbEHLsR9/90odVvAVMwCpSB1OKjDPmi3Pj5ojFVLSyOwNtncPD
72imVMkkO2qoqHZiVFEuzHIUtLvOXBpiFme9DCczFHphnScYKZU+iLjOXlcGdtRQzv5+ofXtOkZY
0DtGCHoHIXR5i1o6lc7SZoLIEuXDL50RoMPpRq8feidPj0TByTkOklnrEHOLHAJkfpfYahq5r2XE
JLSedXtTGm1QnHsvkldkQyazL8AMkpsHh9BOz7T35ut1KbIM/wN4ae8h7D1bkb3FK3jwMjVkj4Gg
21qAeL4mrdXID6KNst5FTOq9h4kN5Rkbzvio82n1TrIDMnOiBRLm6aj0nfTq4KluB8V4KWgXtY0k
EN18kxGNrPfdMgf6MzBc2DswAkvNgHtyyy09rEl5H4+BQI8IUR3OJpjmm9CM+tTYNta3yyhdvZ0T
ujQX5TTPFfRTorhTn5U32h/8cReJJn4o9aTi/ayWqr1e5gp6G69F0CKyx5kEcg0jDuQeXtgCrSjm
R0WKYKieU5D0hJnCQFos8HSeeDcYetFILt4BCbbHTGj/vdI0tSF2LPN0oKSsP62TrN5JBKxfVhaA
8KC9rAbjGCHSsdqO4DzoONoyfLFgXFQqj1qY4aFfszE8Y9Of4c4xP2ReaMFIkrKN3ScPdidf5zwd
W3JgnxpWPbUYS5I9u4UVHAwSYpG5SsCwAyjdLOwtaFzNwVaTrWZTssGngtUq9VnBcKI2x3Sl9wWx
CDqzEaOU6NbBBF4JIGT95DVe2O6LYYTYm/oOA9uYi72xwsQhfdGLfmK+zIqDuO69UoQN4KWXIK+r
ObF47cI6eBeoXorOaJJ7oa27u66leexMVRqF9fRem+Gm9+Ya8cPJuRtgM/JTr8IsvEwFg/8Ke952
QZI/SlvxX6xssOaiL6sPZy7pvFVjNHlUdU8F3k43Qx2TBW1g5Hzq/pvjdJj9ppX2Ju224uQxZi3O
VTKRJ8oiF9eWNLmc2H/CAWkxJnWLeaDUEKRvkpD6YrvDfmnK36ZeZgBQqAyeQbmSXXgyM8QofDgd
RYnUHKWQtQV/haHn+ssaiwnulu6b48g8rWCFhWBy0rbO/CtNc3Z9zbwwp9ZhomzcrWyhn9i7DOPO
1k3RYeSs8H1RiHiAMrCyg2rxteNkH5+FT4VpluXXETPAHSXroEY1CG3hp3cQIQpMMXF60D3RvkTS
96R55KsN3R/kSEkInWbhufsy8s1KHV2ARwEyu/3VOWO4USNZVsTEdxQQ2oXo1zrKXIAKWfDNYIhJ
bDU+YjXtin0ykoA/DT6aXBpDqMb01BYsI0O7d9ZxuenUmp6acGT8y+BiXg5TYL3yy9TS8rLpyDKB
u2gWeVa9NeyBM28EANY36jZGu8dINsTlt5yXLBuES2C0LoJLo2YxBcDEpuAhRzx8mJewiT6xcGl4
aNDXYROscc4LLQi/JpqkSeq2K2Ug08SmwhFf8YVF0Zahi32cXVVDe6tscKMqGTGCiPJmn9R9Hh6d
xCqSyYKIcJQ4ENKXdJ2vOEZF5tj21IWjWzvJt0oV7AwrVTtfOVkhSntZuzjPYZ1GITinDF9MYob8
W1/V07zrUKTTWxXWSfeNdiuZHYawooMdrddUzz4U2tPYd4gTg4lTtl9zBTGwoPFk52dtvFdus1AF
Pc6EhpV1XwbCWpAMWrFcL4uTXFEwC5gs8hInOvPmGLdlGmum9F7X/aq9gk11DWURouXVUhQ3A3ij
eqnBeJP3wl21rMa5Ik1RMLOGYU7fW3I/Z6J8ae2hZ3dvGRlRRYGLGnan21f3zHjRwmgGXNYNW8sV
oWzVCeeQYg0fJ5V37mZabXQXdXm95/jh3w0CXa7xquFXmfnlK09hdAxBvt+A7VK4r63zS2oeti1L
NAXyVG9TxWbbcLpanRlpCConVj3eBhrHYzscu3VtnVfIAe4MxyhK6HbLJShBNq/igKKxQO6VuT++
tbEnOaRRsLMp5h77lO9g4uIUZnbG99sX4eZtvg9DsJDbvmvUEehvsl5l67roq9K51Mix6ggAU/Qc
b6dynHKQPhPEC5ODoz1HZdBA6+Yu/pJhO750vcztRFkDlHUa0NfppkmRBK5YL2kN7wbUQtgUIttT
C7F85zVBl1ixVm62mVNa1HR3OZZltuJTa4DrQTniTNE9qTTRBvbU5jqdLrgfiDAGqehhycvuWxfa
8dZldHhMsDCStEahxlJSJM0ZnXf6IsZ+hERXzxN4yBo6tANXoJ9h7MEL686NitPwuk/avHrBlove
l9ZsNYgLc7E3LodmJPSkGp/msXQfHRb2j8gSMN2nc7CSLBX9zeiX3iczem3AQ1UCgM80CVTprDfp
E8UrPBNZkcK2cwdnucFas0z7jjD9HRWZNbXK+P1I4FYzoKsu8DdZO5rvbZ0N94NaOfz6wxB99fTF
sz8mu96v4/awLuhKt36Xrl99yc4dqpohpeZmuKeo8szf814qknK8kHFBXkbfm25cMZv048Dfw1Me
U8uHzB2A18BcpBYUVtorDp2QKbP4Rdf2mMeXAJj12U3EQ7lb4MMfUEdHrFgjNQlzXj61ctZ7Ibpw
PxDmrTcTRNNjPKb6A9ah/6I9w3reGCvejOQ0W6+iuMd54Owp17WCaoAm+YpQGDLBk91NpDJzl64N
Hza3umsRWKbxPQ7a7BdVeBOb9DmejzHWjLtgXDi494GZj9i/zYItM+vvF6iQJFADaV8bz19oSod/
u8pIrQcePSofS88LtsDevwdWObfF2A05GANRP7JFbb4Oo/Tob+JXvrDz2BB5Lt5LlgsN/G7sKWLZ
IIerKwIl/jEY4XSCv6NByLogIRsvP/Cjd480VcuXySufk5qqY9yUbK9qeo5wIIbErEe63r+w4Mhr
oHQgCZMLLWthQ1/T2lfX79YMxIP527w7bpqi3VWGLCOHXPd7JEIKa0zXXE1rSPq3bu2EUdVwOElC
L/4KAdk54fxmiOXMKKJb19KIhG6f0Fgfeim4K9k3FrR6Hr05ThEfMG/pL0HaA/YiGZs9Uxnsvoiu
A4ObVSKDFRAUj/Aj56+O0dVT0EmNX03PN6WzlGeYYijcrsTJ1UQgBMfFLZ4wHYR70UUQMcKyue8t
rq4AKzOGMI71G8tJEMw4ktLHMPjVjnCrDUgAcLl23AP+cFgLNzMHXlLsDXi7OJtp5gfYZl0NmDKY
IVNLhXxrEvkruWTPgk7BnsgsIKt0zq/MHFMU3MT0UYNtj089qaI3Mqv5YyplVG142hJY4VQ5mg2F
Rivmf8+lRGIKLlkZKItzMFZ0HGZLcWoUBLgUcwVem8EGKJpyOoAR4v0TLg2Ycv7vsdhVKRwbz4gF
CxpUQQ7w9o9oKVWdj44CbMnA6cLahH4YtYbOo3TJjv7EwubjM3U3SBL8Rzauqjdw56o4EvSlU176
pT647RLvIE/z9g4DNZ5rGdM+MfbG/6ktzEre/fXH4GNQyKL8CWCMO9626+DvLtvq12gpwueKHPDA
hjYciu9rFLfvi3G88YDtUJQPfB08PXM7LngQ5qbd9kOEC6NfK+derkEAePUyO9x2+RyJo6eacDll
nA+Wc62l/9lknmQ1Zm66My7njEOWOWaCaltCDFoKEQMs68KcjqKExSUdeR9hAfw+Jli3aGx88GSu
6ctrOVhtpDON54EsxnPoCLUdeaQe8PRGP4OFmRXb6Mnd9ipdv8R14n1J7DI9MR7jaBmDe7ihPwwM
KNCUAaN9V3CkTgflwuNE0MEkwc2N9TmHZ5SFVOXUSXZoUZywd5TcBHsK57G3R2Ha+Vsnk+HZHym6
2Eau0Y+BwQdIBVvgsi/mzttwLpvH52Q1m/bNObPPz/ENyFZc2QaF61AU+KHsWZQtdrfK+dEvA54L
zJMCZnjgyL2TVJICFURIDBfrzWRCaIQ9SaP0NNXGfob0FhxF2Hi7bqB39kQjDR89WXfhwRajIcTd
yvuZ0BrkEDHswRaQ36iyiW2R7JM7kqlxt+k6pNetqDHS31Lt99K0w2cYwWpao8tyP8bZeUVUZpGV
OHyu/SOGRG6/05L0Zb81Hjv1Y2jA1axZHYbXoq9mFtuma26Z2S8YfBqOU7OijuPiUsBb73fBWyCi
6XqKavJQQGfGk6b+7UfLNrPf+DElQGPLrbGRRMR3EXMrDFESJEMKAemtZ2f8ja4xrsM6T4pbWwBl
3a0hRtJNHA/TfFtHTR2fjCF8ujHUyWL1K7r4nE4Ri28biIRkFHhsJXqsRSRA6tcYSI/cZczpqaQY
qcsxg8sSQms4xPE87sbwzgV9fsAEHtL4bDl/bOrWn/D+TVl2JEc+XKm0tPEx4RjwWQx5cEzBNn46
5JvaXThRPZys+SwOHDCW6Zh18T0PKLxuRgopUeWNn81+coXLyaOcwF7KZWu2z9CG2RrRy94rTR6p
jXc5fRtwL0Zva/7Ak5ZxlbwbjkXxVg3RNJPziMxbwKA2RFPKrfvkNiEV0mPuXQXUARCinCif3wFN
YAflYt5fdlmaTHh7So/hoTsF5jbRS/SDoefPRlWPCaYJesTx594vPlVvhzWdknKvIT49u703HDOj
sl9ueellTmziQr1x8DlRetheCriWGLxwXmAuTJxUX8bmfo2iEUBi1m1UiS0novnNSy52pyQq8hsJ
vY/sCF301VWpYi2Ow+oMI5179Cdjsw2A+g7eQF1gqSuTH3InXYq9kRVKJgCJMXkBImZ6YlF6HQ+p
j/Njg3SYAPmJMbfarC0slUGle3ayXrmbGM5xfEorlIC7VAYxuEvjz3ivMCd+lwzQx23hVNk5x7Ts
7xLSFuHJXZbcOaJcg6heL7allj0UR19dDkf4LmvxqGUXvbQBCYTtwD1+HsKBn4Psgyhoay8cB1QD
0xcN170N8gcYeRR9M9cfkAf4yrBO2m76rFJLJ3Pndt3nyABv/dFzCIOywhb4ii4tztl1qCBB2Fap
R6mboNglRS1fMDCp/KQ9V9pTTHhg2/d1vfccp7o3SWCfSWH5zNbZxv1cMzc9zDVMNcC9NWATO7vt
sBVBmp9LvvfD7JqAKbWkRs8fsltv7JP1WDraPFqtBvzzPr2j5AjX+z4R2QO7uumudi191+ElObHg
fePfCubkR03zAy0RuV+4W1RdbTeGtpT5KJpq8m5cn4axNLDJG8QXsTMFSafbkB8M9E7PpP5pgJqB
F5GbGNhtjQUaj5LDJkHq6o1sTUGpdzeUQD6wtDGt1ExWMZzq/I18mOXYwcSfFFaZ7Air27PuE5bo
sMDSX5cRWhGwdyrmgLMIJ+qendUxr2XV+mhwvLt+elWeP5RVHu1q1or+CPg6gl4W9JyRI5tWNw1z
xOdLk9pEIXPhqnPmD/Gvsucoi2mFfk5GpdZOR1esCywmcn2cIdY2Yjvfx+VprgsL/xQv7hUgVI8S
QCDuRzqVu6+44fzbZIDgLeJ+ehY4t3jPliMdJT/jtnUeK8eaQx7/yEJoxb6R2JdLD/IvO1FQQbVo
HCQbKX5aOcXddiSChoG/TnL3pkir9B1CSEtP4FBySiNWtGrU5/iVceE91YMvifRZXt0gBeMzcd7k
KmIk7Hv6RSvZ5jdVulyaa4Pw1gvhtN1giBW81RKP6iLeym3OBJHZ2dWQ1zWyApf6zuu7mgzUMMLj
iROsfRujVkffiNBDS6zqtSfcljAE5IpnzNg4UdBFVpMngX7cNRC78zThh0w1o/sFZWtDg1t7EqiL
T93l9av7iDsviFt6nCKe7g8kQYljErgOzueYstzMwLDhyL+qF1vl9f0Y1uwJC2aTfFWc4w4zQ9Pi
mOMMlLu6izioTRkQj2spx/CLLFR2Aw7KLlSh9cMFs+92alun8lrH+ZTtKrzjakMHTvcNKG8N7Nas
5fTetugamy6GYHo0rctr12QhBQZmJKfH4Lz57DrOwCmBjeKxRsLjN4t6XT7I3o8es4xSlusyXxqi
CnXovK62FfdC67XbYKlebghPVlTUilVwvFOBYssTByBK8IW/u9BW9E47fQDVqC6DM/dScmBHJQ4E
hSDez70k9MmOkbmnL1tzQg97bSxMEi6AC8+dBE24HikJo4kr1zpXLx2bMrlVrpRgiDGW8nmDcylo
9zUpORFElypvh+W6DEbnjWhUd8pDXqkXvuTyjQsnb7NL8uWjaKfxQidUzvNkgxLZZaTJguFe6D5P
feRcBpOJ3RUSYsfWz82UX/Sp8aqvYl2cVt22VLxbf33JfYhSu3Ka59d+cbNdu2j3TMdG9Yjenn/U
fWdOWVNX5iqs+rY4paZ2v8nZV3uc8Mwxq2QJzd4rbU7ObemiS0ywAW2zToha+azY5tJGfKkxogPk
uW8SEiEVPWiclccIBB2WBwK1pbExI8dal2Jf9GHwy8EkU171U9sj5lSskpSelpaACzuJby0iz/Lq
0PKQPtHtwW4FXAbTfGrSmfiT0J5exzGvqNGjD+TVTnPMntlGzNtR4x2HKA4D9sNK8Vb62Cc9XYVZ
VtivrtbVVSuYMXppAxbYy8v1LbOu92u2c/GctdGgrhSzujvlBnhzmXtges+7DFMv45lWnPtJy+yu
8J1UPKUpvT4A5bsKOBnv7auKHsXsOkeO5oSacgkIr6rhk8hcfyeLCeiWa+PgMVMsxpQy9NUDpDT7
7HL0h0nvjG12nfQB5DAt5+E8KVUfyqLRXwN2Q3RTzAnDyFyQtssmV/4YQK2o7aCJnW214Q0D0irr
5xtnpRFtK7Hu210zDxndUqULk9NPuob0Vz7dEaQQnM11Ub7XAsPCRkjbv/R+YOCfh0Q4cMk6qAJZ
cx2tPHy7NXZUtYndofA3tMnhK6m6AtoP++LqzJivJLyWOXJHnrz3vhfwom9G+oUfZMDuBNP9+tbS
p3PbgLfYARloKR4rx2uyjQbOq4/EEGx84yz6uAQ+icmFnBwNdl2Zh/NTnvdIpKEw6jGvB/XDE22c
7lJM2oeitJH6mrERZCK6YKPYoEyGJ8tDc2X8fDgjyYUfsh2iGzfy/LsAfEa3I7qVFMfJCDqUwyBz
D8rLBeFmNR5VFoAErejYeU3I+vGdD6xKYd9B4Bw4IiNqVlae1OBx5srquO/260QrtY+K8Yv3lsTo
2sLaSHwihHYw5ras0M4bwOX5BsM9Ec2AeWCzq52c1GDt9+3w1KlOPdiMPGBWjfOdiIX6Ik0vz+Sy
6QZs+as6ZP5kW2fWv9TwoDCWagJObpuFu4QYLIkZAS4U33oeXaMRze/MjeoD22exbqql7W+Mm+rb
0G/DNzEE+W42arhrJ874mLiRQ0vEao4vUjPpL5e5ZmOKQ+AHj1KyH1sbP+RmYFpV0oXS6cA9aCAZ
9252Kb9uy54aZdaU90GwwxexXfYm8aN50yepqn5RqFByJSgtaa51pEBRJyWL8omdekkjwEQLVTkl
1TM5tenDrTMNfjCYSHlCQSJJC9e6tSdsf/V13nvBaY7Z7F5ApA13tHCqJwJKMWInxX0/hUrWr8r6
SCgCTJY5Mb5cXrtV9GRn0Qf5LryqpQXWHQinTTEFOi6P4TERl/YJl0Aw4HunKJ+0jhi69G0rnyZI
X4TgrAMYnMKN+pA6iKJx1ZeKbm83eiVl3/j7YBzCbm/pHOGgVlUD8HQosldJTE/WrhrC1jmwrWjB
pKIgnjAEr+XLklH6xPRyOis2dyTdCxa5Q8N77Qab4CCP5VrVD37ETmdJwNIwiSUwzhlHJGxeLhfu
kFh21veMPSP9Ma4dmAOOnRcVDIVhp4kU3Q6ZpZRzELPnvql5/APmZ+dN0jk++w+1ekyho467N3Y6
zpQAo3YhqyQQOwtYIkXwhak+7oOlPbJegEadwyK7LnRfPKVDjWrPpbgB5by+IsYDhM6ETHKmia4+
oY5qOufpK1DTkN8RnmJoja9PYz1hs54fwtrhRMsZn+di5QsDbs8WejevTjdvljk1381YTMBkm378
8HOfRSvp0urBNn0806BcUNbCIJyWI7SK+omELyrnUpONZhm74xwT3A/9bB7BJMNnUKJGxxgre4gT
h0ML4aJxuw5tfNnYl94hb6wX7lPlV6cq9eIcR4DfPKGwMQcGAU2bhva95GrhXTNe90Ew3E9AsbhK
END0wfgRjPaZQUNFNCkoFBaNoXkgpqpu5/p/k3ZeS3IjSZT9oYUZtHgFUovSrCL5ksaigExo/fV7
ULMznYWEJZYzbRyy28ihIyI8Ijzcr98reMoeKF7SbhXdJ+Nl5mLyIJRxSOGHjhIbHIDPgyPL791c
1dgbTbwOCHL2EjIEP0552DzncFhTn++15pBbFcqy6dk9QWxqEGWtUgtMKHxWUb0lkS2/6oTfb4Ls
d2TsNaSDzjBS/KiSEzyFbLtT8tCSAliqWljTM9d26q4J/RxBxVbMD7HWtyE0XabarGl9o+yRlwJt
zEYVUBYTo/A+qCtkRogVJJNUU0xDaAJ0KH6kKuF1z+AMovwrsU+Oksg58zZa7oV/ClE0BdTJlNp7
yNNYlCGWNt13sVYtw0YdAUWuodILEadutqTrQeo8cQCEgJvEhJujQwmbVnj5iyFVLXXEJlky1+I3
MIAIT8DHVrbo8kYn4n3u7IY3bK+RjaCsGnEgn+vgRL2ooOwLGbW5VNoSBbOs5OYHuK8dAl9WDyFE
zqw6CLovSuqqr6oiGovQkL1fpsynbHK1TWkyruBK47EokaLii1sP4t+ifYOl2NeR+tFzmIfB5rn0
Q2tK+mqZufnL7Xo53MaQGGpHYIx5jK512IaOlibSsbNyYhrJbLqvZawG72AUlB+ZWRcCeLHY/O4B
fiohGklhcUNTx/zlUcewONypxJBLbQwkowFfc2gJOQUjLzjfB/RdJksJvAbUgUaX9pswMK1HcpnA
Q8Dx+881fdXpXXgCJMEGDDRCFUTE6vuz6vU7T6rbnyI36m8F0gp6M0OoR8kLy4OHB2b7VU4l9blD
GyyiEA/R62aIywyqh+SYViS2dfjN5VgKDsDVILtF6UgSF75slRDNhcjGtF6Yb5OiPtGlyxHd2QFC
Lu2iOcvDGe3WJA/OpUvGP1UzlMVlmjzCZd+j5IPKmVC8KnRSviNXh3qqEkE+7HhcquXOP5WQx1Je
b+EjEapk/X9KpDyrmECJFEeoJAujlIQXtVBJc3ukop/CioZjeAOCQ9e6zQ85KDOSsaL4V50o/8KQ
mgZ4EIleDcDGIwxpAvHKwK+u2DI0kz6YBrasZfTb22DVCUQuVUnRpDBqaqaqDhxIFyBZMQ1gNSgD
Cvaw/4rCE8QBtpXcUdtN1Zk+os9Y/I8BWapsWIDxh8YXczQggFspjMmkdntyhiL9q2Fyerw9mmvI
tAHDiU6SR2E8ojmCTLN3hLYKMaGkj6nxEsPSaM2gsj937QyjgEdNFBWAZxpdEIOCw+WEhV4CXMbL
6D+0htYZ4upwLYKn7T1lBkds8jd9xi+boqZK3OOWYUrauO8qzgwFHfMEuMmQXSWr1/gijwNIz3+e
zZ0PO+DtyRsxmf1raLSVoRlhAjfXh4aQy6ElEIRCFdfBqhP1sIPQJyzt4hyZlWPgHyHiqSn86jMo
7esVA0FvqDQ20F2ni2OQu+xS0rQAzcHn+yQn1aaOy5VSLW+P7ANX/nkqB8kKEzg2TQJIWIy6ulpD
SJrMJ3pOF42DVsS6XrQLwRZsyfaXiUN4ubAc0o4OxVmnXEIKvJAcJt0mU+KgcWMjaL/QFtVMK8H1
juCzJLIAwMQNXR27a2pGlZ/rfJZk3bfVa2keZsZ9jUPHADMry4h2SPRGfF5R9DRIUptWY2fLYdz1
Ap0pB7Igxk1o+p9xG47vFAs0bFdoIHyMGhCm4y5gnFyYTjqzgwZuw8+OPaDyaf4xaH0z/9VddOln
UpNGJ/MstbbZbRHNkNxFDulQ4ejPxUq6O22E8163kdB1vnj286+5SZevdvDI/LDvLo68Wgzq5AQZ
jY0UHvp78iOyWvH2+33iwPJMQjW2/e1plW5+Am2xYzu17zr7Dw21TjCz/B9ceZ/ckn3NQTUQ6pk0
QI2XpyDrbrS5jq5dUTkZ/HbQzAWa7uToyNoyZA5CKthK/UMuXiGoQI89RmLeON52kqtjhi4WWn64
Y2TdpMdzuCEupkNKzrQNWDQ7dop2n3gpcX/51AU6+kCC9CCjx0Yp6u62zY/ei9HI2fOipEuiBqnf
uIVVj9BFKjyJ0koAfXX2ljaEj4XaPBZCcuhieUkV+S6mxEiZC0UBusQeIHxyCiU80F+/KVz3CJ3Z
08xXDWf39VcpKG/TkUlVbXS250VH1ZM2MftUviepuhcJ2rVAzSAmO5rQSbk0OQtx9cWSo3sByvv4
rLzTMzvTkDO5IJZIhsfiWpbN0YIYMtVetwWNnZ1B8GroNAw0bBn8u6a0gULHAU/28/bIr6KAwQcu
TI62BL3W4D9iTOY4Pq23J/hzGoq1FURBiTdz5F+deiNj48NYc8HONxirgVcR51EIh4Fs5jK7ulcw
ws4yNFnlMmMxP3s1+NougNTAAFujLSk1rSGSIjmkzJxl12cJPZADNSXnt2Va+uiAdQ2hLIVSOfHM
Mx+6WPyjmxrJNGS9EHJIXm+v0vWYLBUST5OAQFfp5B2NCWoWyMoHeTLBB59KjO0q9StePBOnXfsf
ZixFgYRWgZl2zOGYlK5cl70FyYr0WgarM1gLVAwy0O7VV3gRZw7Ba9cj/qRPmKI1sRv3weeFaiD3
L63MJf2KVVv1K7T26mXYosEMyXYd9zP2JlaMmErFJSSRX8e7y/dNUsMSFDJq8o6YzF3Ulk8Qjdtq
7P6rM/n/s2+ecIof+ASDsphEyI8+j0wYaptxoBsIahooXCIB7NYQgmWBYsL+Is544tWlyiUvw3tJ
XErTLi2Qn62JeZtXADrZwkgBqM+S9qehwyhG1C0wYLr6iq7V8i/dcbCoGgN5MZe4Nt5iEL2fkY/G
IsIWEEvmywqRdtTZ/9oKrxINf2cr0ws5Ghd5yU4GGa/YeXvXpt+0/EQSZ+YKvPIJU8aGyVqpBL+i
Ojr3KX+mpupCyugLB5Osj5rvDJRHqpn9O2KS+PAIBkJdkQgUFltt9NiqSwWqn0jmeVII0gFagHKR
GVm7jVol2HeV9uekwIeVuSQnYdTahEgU2nlTpks5OLUz3nm17wZmaZ3kOuo6bAd9OKUvrv2myCKr
NSQNHn1yNgYA87V5VpUXBa2vLTkTMldqFc8EpOwv/tpPVyxmaTaXDQ0sNn46muoMoF+tZLRDLhaL
/WJxXOyP/Ntq+LFa2avt1rb55bharfg3e2uvS3u7XttPa3769z86nRbv9pO95re3/PrEn+PPLoff
5ydn+OHwz2L4yXHshfP4uNjwY7/B1mL4if85/Bj+yPBHh/9Y/Nq/Pr7uf+3TRcp/7ff8+LUf/i98
535mt157nKKKdNFrsFwYaPSNpkGtyINSKASzUlp2mP+UxX51Cg8n/eX27rleZUVVdPYOnbdgcsfN
yoiYZn1eykDp8Lo6hWnX1/ZngEup76TWn9vGpgbFJlVFHeYM7I4GdVbqxpcskmlhlD7QJL2ltxgA
bXOADWVz29S1GyloJeqyyMB0utaHcV94b0hnWt278cBtGy6S02uBzDg5L/BIxTIuf1JTv23v6uql
MZ6rG44CnSosG+ezPU8KlVQJUIdCYy7fwz8ULSi6J7tWQJ7stqnrgxxTlqWJtBXrGlHZZ1M+chQq
BC8049VmuJXInEN1hOpI2+lo31HK03eu0dV7gCWvBriSmfN22PefNyjkJ+YHH4Ahq1ce09bQEgKz
gKq5RohPoBs0290e4HWegcm8NDGazFQyKwPRNxbPlwbFH6FbaF1SbXPQk07WAV1QpPhXCOuR08TR
vVKJmXP7EyY8ddh5vEAGanxigc9zfIaVyVNhBIZgGqDOGU2OBKIiNe6+RghX/r0tQDiDfCZXmDzu
BQdv35EEJ9yNSm8hCTvROp7PhBvF/2hH/jymXEBbq5WwQ7140UjHE6AQtCucLJq5Lac8BEpxTbF4
MQy5w8+GICEL3UoCyJAl0mOWuj8DQ5gZy8R2o5+V+17iWYxuwvD7F9u78WCy9SOehzmoTrtQakeT
WySQtGzG26UhQB+5+ydLI09o6Rw3PcSC7Eqlsc1/6HE873cpoGqlnWG7Is9X/YBRLEPj6bZfSBNn
GKY1LgCSu/zLaJDQUMJr28g8vKUX30VZb6eKm6x4aOS1SFla9Q9JvRPbdUr/Z/7k5QewMpW10kK7
T37MfMv0hP/zLaNpUIPSP/mD8/AtXbJ2y7sE2lgIQRTtQHevrq399jk67dHwAV6w1MMVnGe3v2HC
rQiNdBmQJikrZXwlSrWuJHrOdKQ5dNBKlXJhAUG6bWRi4+uSyo0BvQ1pl3GyowJtDfEANRA6y/7I
ibYCCP+bhtRlBvX2X5saSHJgQCKlqvO+/uzDmdtkahoquk159a32u8e00PbAJX+ewrSasXW9fITI
OqGVqmqkbse1AqGRswwCHbxYEdaQtv1UQplmfuvb3w4JM7wIZZE8vgQq8/OQuhqcHXzNVJDK+uC1
aISpQPuTbskzfCZD9PHJnzfmcLQMWmkAPAy6sT/bslRke9LaM7nxOvEH+srNK43NwiJAq3Kn5hZY
ypRK2taVFaF5i8o0C1ZKQEVyScXJfFOVsg0on/fcYMhzNlDPup2/NQRXvY9YmNPdKU+b35EISv1A
Xw+9JoaeFOdFctZ4AZQ9RboVtenoT3eik3Chox77GimN+Zibir/DjdqSIL2pX1Ivp0msVZB8hDMh
jtboV7VgvTw//wIxtQvFcxnQUJSW2yBuq98nIyi3NAS1wcyheb2BCOYVC4yFYdBZKI5WR9byutCC
EAnj5Jui7gP9v/j7ecySHWM5iU1G4V1q0ZwKHbIJmid5L8E69I3x+tcOBonPPyZGiy4EQk3fCyZE
Wq+oUdsBvItGtShpqLht6SNCHPmXLA7ZFN6ukJhbo1sMQcRYbCPkfzU7sb//Kx+u3IN2trslEde6
XkEysTg7v5sVnYLK8vRMn/q62YOBt1+Rg7D//DIddAAX3W7u9ptYSOoUpP6U4epT5NHF0NNkEUAl
aLKbEVSTIf5R5oZ/fQ4OpZB/TIzO+7Kvm4Y2Q5O2YTQg0cBwnSARm00P68SySMT25fZ0fxSrRtNN
QkkissU5DSpnn7fzIH4SVsgx0lmg27qS7tIQYkkU8AToRGjS2IOyeoGb40kNWsf0Bkb+eJ/QxWXQ
EiPJwePt77l+F+kUISEdoJuBtJM2yttZeR9EviFAPB+rT6rq0tycw11QbILegzhUmnk+XF/1H3U8
2YJNTSKoHk23lkZQnvvAIM/Zuw9KJDB/ZX7h9Bm88VtDngnQrgc3ZLjQo2KmuXo+4u+L6In3pgI4
EAEMwew3inJ6BKRiS1V9VAk8Fai5b8/lhC9B6cTaUsEjl2eONq2oQ4shFZZJngut0mqpKc0K/l7p
FM8YGr+MSBtwOBAtkdqlejB+X6rGWfIbEaJarVPuIe51fLVYBpF6EHR3B3snkDp1kdCBcXt848t1
bHY0PoAMWqtmmA0hdCpAnqYSGTV9xkXmBjfa9IpP3rW2sJIDsGcY7RfFXynK1+70Iwr3qCHMjGq8
auNRjVxSpMWBRvHBnrr0TgsdPRvrTeyebs/dpBWNbCuEkLzYx0sWR56Ilh5I2Fg5EMpqoHmrozJX
Mbk6XT4Gc2FmtERdbxrSeTCjHvuvEFkr74FoC3f+rnzTt+Vj+qS7tvR77py+ejx8mEW8E65Lgwya
McpC+ABx2YLMoZ+85io08bv8j6EvDPmeQ82gq7b+0SWb2zM63txjm6OD1C0LBXAONqV2FQZ/Wg3N
m+7NCu5Kr5xxkfGpNZgCQyhTpYVT74MF8vIVlnjw0OSFyn4zj3l8rLxjrt6X6avSwzW1uD2sKUe5
tDUaViULyInBp++oUAh7xHZoqUPFLDQz22xuTMM2vDgbfUn1E93DjldFy4R6HvTavg4VeYxEW6w4
emUu/6eRjZO+YH2rLKczG+DWfeL+NuovPl3v4JRum5nyC/JSICiodw3l3M8Dy+kWaQRDwwy9WWZ0
pze7XqupZO7ldH3b1NSBeGlqtFatCpC24tR3wmB7Sn6IxlZzf/9vJkbLBAu3mlF1yJ1Gah3ZfxDS
nxkh+m0jkz73z5QZo0ybVajhmX5IfM6v1GUgxvlCKuDZ9OHMu5eskzhzf036HtlYEF0Gwce4lKGX
qZnLANgdtZVf+yBw4SRqF3nT7UXaFLtCeUNKcsbm5BipGoLnUS04AcaBDt2mAPpOuXNOcgonXCSl
00FlrT7/F3NJxVUfXvCE06MFc6EwIxFt5IicNFsw2jTXOBZ8dmk343zDX3QZSH4cSiA4iKOGquG4
COo3alAUPZOY1T+KdG+J9HMna4CpNWhsMJJzVMaT++rC3jDBFwfGOY3hcGqxJ/ebhHwIEOnymyEd
4/T77Rm8gsV8jOwD7ScTJpMi/WyJ5s+Gk50pbI4WYl+O9BZu0o1/zHfRF8kB2Yn89cNpSa9atQnf
hdWM+cETrib2wvxoVytw/0N8hvl6ldxVEFggVv0e7YW1vyg2XvLXfjk8ByRZYtSUz69wX2dwoKUP
6CeR1gXkIOXx1C86eXt7UNfeP1SxKcSaOiBK0Dafp/SshprcgTShzW/Tagfd/ZKD+7Jeb1v5wPx9
nroBnymqhPcD+PBjZS98pGukvj3XKNDwFgRQJvNzsZb2yp28s1alayfrgo7AVQAn5c7Y+gu1cPb+
IvvLit4QYw1RvyUCFyUgH0WQZFODs1Txd8OmTNMXDLXnFDaFhzSf8dTr8/+zodGWaEwXwLvGcFvl
J4X7c70wiveZKZ2zMdoMei2apRAyGPGxPGSOvjVXyrpmWtEG2FQrd+05MIWtB3gWOaGltkWSfKke
5Zn4dSKyVEhAibzZOK+p246+Q+1QUkfboHDc1/ynvqQFv7/X164t/DaW8SZ4047Sbi4TeoULG1by
0uhoK/pQpdOSjNHyZwf8jqrTJj+g07UtVsL3/K7b3J7sqbm+NDc6uyUzFD2hxlzQHQrpj17/TKKZ
6GRuHsdRUJXKclb02HhNt+aR/Osj4Esy7oc3a+c/l0fp+Pg/DWr8woeVhBavwaDcbQNtSz+DMBfZ
XV9Fn5bpgwX4ctsjFXBCbalwjGfljfBxgX7ZS7w2ZhLj8hCHjI+Xi/UZZ8ZbESbRioYBh87axJYO
dehIq2ilvrAXlskW6c7NF3MZ2+6aTmZ/Zc4c1YOA9U37o9eVq7snFdoCAIFLZL0O6l25Cr7RVLYr
9+1TvUFQzjbYi+LW3979aR/kexTRlv77CUedBW/OzcXokEvEOFBOJd/ivlZLZeEdglXs2/HKWoaH
4L34CkPIOrh79o6NE6zn3l7SdTDwecVHJx+0NpoWDivR7fTlaQ3PmbXvltJGsn8fZNv8GX4THs3N
HOR8mN/x+huiNtwuGqWR8TMzFRC5h64kdwxwX1F53uduMpMymjoCLk2MThzK6WLbd5gAj7VJU3fj
s1sgNZwp/U7NH5cTZUPToI4+9mRDicoyKYlGUSL73SsD5vNstMfE0548FCWWVFLSmSB/apOCRiDp
ZVCE4Xb+HAKodEfL2Wl48KGcFrl3cI+u63rp9VsPxH4JKVE4c/JMBR0XFpXRs+KETE1X1cPzKHlF
AWvZZv73Oj4deh0qh9uH3NTONKjVg4sagGbj2wmikpC+MYJTEq97+uue9DNwASHTX9rm9FSh2pno
3ZfbNic3waXRka8UIr31kAXjjm7/UKcN/JvmTzPoHcv43hmGE7r+Cg3sCAZR4ZGayh00XGvR+EIn
KJyW9S7WjFUKB+Xtz5r04IupGK0z3ADFCSwpU1ECpanyu7ZJncTLZkY/OePEWPqggkEOeRwPmD70
cC0b5dx+10vVVjvXgUZCFx/6dlMYc0XiyQ1jDK83KPp5qo4C2FKEWTgwGVV0/gbD9MqUssdz/yeu
lX2qzR30k2O7MCZ/3iqZpbtGVmMM8s2lGYebsIApw9G9fVFCOuTNxASTK3ZhTvlsjkYz5ChzphKV
NvSZmyXNmk7rCzNh8dyoRrdXJegDlw17pAVqJSg/oKgTxB9S8Fabe0P4ddsLJ/f+xZiGMV+EBHVr
5ZYPVt9J4BUniFtk5S+3jbdRdp451+Ysja4iGnRzXxzewXr8JwmXlQBNRvES0xd6e0TTq4SQAvVy
6hdjwB6FRjShIUGDPEelL1C8K1sUyopwc9vM5B3HAfZvM6NVgm2ER2LKzZCWoQirpC9tOrhml7et
TPvCP1ZGyxP7KoQPFYPRiwOFoZVifK2bLUqFuuBk5rfbxqZXCC4ucHco0Iz3rtbGgKgF/BviDQeg
FqUsOkEz8MDxXMVnclz0iFH/p5GEp+5nt8vo+ldOOrMnU7vO9SclezPgIeqTJ0iMHGnuTp06lUjW
Ul8CBgCwaTyNSg9WzuPxHuca6MW7HJLmJH3s6q+5OoMDmJpEykr0sktAZg1xdKzHsHKblPzJE0B/
t6E6THQpB/6aNl3YtVG6uL1mU24IzI+GA9rS0BIcnbfwv0McW7qFo+TBEorROzoxVrdNTEwehVcG
I2vUyq4StYnm5tCeUv2zhEe/PgYK7Q/pQif1bPoz7j5RoKDIS682xYlBBGWcLMsTbrIkZaG84OTA
lG+lwkKqU9CfHW3H4sKAWMMWAUf4Sf8Ua8GMfVItON4odJWAgOt0FABN1+TRfEKXe4bQOSwcuEYb
emkC75vhwjImlQ0sE5Echi/xSWhQ0XOTreAr558l1JZOrZySZ8QUxRc/Pfd3bhcXyzAWypUZ+BqZ
HFM4NEpe3yGCi8q8pCV4RKqEiDeb5+JrCJ7a0Qop/Qp+1ITGWEppaaeR/l0UBO2pyEzjLo8s2Ouy
s7eRarf97Vf6WbmzYNXZIuFRC/BXi/ofvR3oO+kWlpGEbYVlAwPDthfhV16UVqid9irSiocMakTq
q1aVIeRdl3K36MBqGgtRUGMUXXV6oNdAnoZel55W6WUgpVC3FqJR8I5Aq57+eHg4eErWf+qqtYC5
GYHnO1ZQWYpzamCEgK60ReJFgDclOjcvJgxZr4WQfaGBA2Zqvd60SQzXdSf2PQhfwwIHC4tGRDeP
rKx8NC6+V0ZpOj29/k8VBVK4wS3JdzqZHs+4lRLdMRM/h/9VD5saUQtRX8OaPDC7i8EWRWt5SSeW
sdSVFl5CQxeWcZ0XWyGvs51W1+YW4Rm5pujQesuyFqryZwhPl7tToz5y+OrU3OWl7iew8CJLu2u8
Fub1kL4zW2mtBoLYKA9TG3B8+qzmfkDcilCOcPL0V0hDO7sU6Fxv61OCAqQBj4epFuL3lraGyoZq
q9MXMGS1hSMFJ9ghFDWAPBM+uGfoDkrzOYraimZ0LZbfYOc/byAcSiVH76HabSSp+yUaLoSiuZSm
NOaHNRo6LNcCvko9WfeZik0517w3VQgzc6e6mfVC0H2GIrIq6CFxYbf/krYaXEEATXVzE0tVeWiR
xoJzndKCuoDMByapTPQSeuHNk2YrcdnVdhLTyo1wckp2B1mnegUthvrqn93w5BRRHO+Esyhu0lOY
b1DU0uB+QJHGzqMU6o0ihNubnvbTi1bDhFu3YnmsgDuhRC3Lu8KLs81JKK0DWh2+jG0X7ndDLN1N
CeXwU25COa00FFPtvvWlZYJo7VptEe/IU6uGs0/TGneRRka9rfNQgJ/Vb6VF1ivSH8Wv3cAuap8g
qpbbk6277ekA30v0DHtm89vqK5+Ga0j7uiYpN66bty9SFKHBAQFAD/YtOC3OrqY8ZoUkwD9HDhwK
ZQQptKyGNxzmsvw7gs4+YsVoDn+Tg4A6VgrBUvMAt+95h9Q8Ws7QU0aPaoPWTSln7sNZibtvTVd0
xkoMFWvdIwARb3pDQK9cigyuec13l+cy1OEbiuDBbEwhkg4lwNInDTaNvYzi7p9EI0SESNyiBKiq
RbM03bgC/xyadfNcgkJ2giArd3qPFI92PgfLUJOMbua4vOqKJO8Hqk7itWqRbAQv/PkabyzjrMEm
ybFQIQ4t9InTtvANJZ5DWnfF3f5Fy36rETRHHgdnZYe7dzgbFnFy1MT2/fY1ddWsMv6YUURWiGJa
wN7CzRtB7lS/nOPzIjC+t62y6Cv3T5L9zFztABffS1yWII3n3raTl9flbIyijEgSIjOGgtLJmmAH
jdOigmwmLmQnhxVTOEkbVS2XejRQ5UCVqVhvMxMwdXexGGQqoC0Asj4KPVBzCGAz4O7S8/fQU+kv
8FaI/HxPpV+92/u2RY261BMUuFM4E9I5yNRE5CNJ5CtA2w2vv3E6n8YrBamoDPNldq+dqne2yq6O
dzHV6pmRTiTVPpkaPuXi1ZIIFYLnFTzHULYsfGsJp8mS3Cboa7QwXnV/3Xq7Sp6J+CdiVknmthjE
7WjMH1cMQ2RxTpTyCCK5ApEbftVkeIN60bSt2HDSPHwSuh+3BzoVetHTQIcKDXI0UI6iEc8VhD6q
MOkjhd7Q14uCCvRBW3pqy2B929ZEJCnBSUveVuLtooz7DOvYK9RU6Qi9lJ8IZQGZXdw2MOUflwaG
+b1YNI5BOUO5r3CqMvMdV1DPd3Fz+hoFYcebMJprYxh22ziSA7yGBAiRJPW60W5QtYDbW+tZrvo5
b1694M3VZ7KDk1P2jwl9lDjzOgFFtwYTrdIudJjoinxmUWYGMQ7v4xOsorqMhSp/N+tNZXz5L+rT
ijS09FtUNwe15MEHL5ZF6QUN3QuJF4TvQedKf86gQi5I0tdYTg80uz4iXGOnWTOHZpjaT5CeUOsE
0wr8b7RAoRJ1YirKkJUDwzud38XzknBN8NBai15acSarMnk9cE9B1j48ZWhY+jxO9BM6QS4p0Onf
40Up29F9/ibdEUVtk19ZaXcz9qa8ncYyS4HdnvbnDzjvxbTGVVYVynA1htJLliyj/l0w9mjX/f2e
0kQWkNZ7kPvjfGrl8awVFfwDJtMidzroITKFEOLvwXeKdGlntHe11CobPxQZzRmWlQT6wT46JASq
aM7PFGunNhWdpgCJ6XkgZTlapxZ6eC3wcAvCjUNk9gf6uza3Z21qV+mUJWjqIinAs/mzK3S1qBIq
4ApCZbh09cfGImt9uAchj5gx9fFgHB9DoGDYV+DR1CvYNi8NSOig1nOSZfuVNw/SYPtynS3R99qn
Kx8OkdPKWBpfqL3b0Lfnu/jvKyXQVfzzAaP5bKAXiyJj+IAI7Yp2F8e/wznl16kU+4URcOqfZ9Rq
MmojPUaEDWF/tjyel+V74ZzW0UrfJj9PL3QJveXf/5qQZIj5dHBVtN+AzIA+4bNdiHqqPEYhxyly
+3u/MaCl++5Jjrt95m0rb86hMws7Gf7K6wX9x+RoKyhu3zfhiaHCfrJFtapa6A81BPRLyRG+6Rv1
KdjJd8KDuJmr3k5G2wNpAxnMj27LUbQta2nnKeWpcNR1e5C/kCgLFv76tAFTsKbzILP95xzA/+vt
zTK5Hy+sDr9/cZB1EuKrViCwtO1DKMKZKd/fNjA44PWE/jOsUdjcmzVvYwjPHFj5PLveB3/iV3iy
0SL5ddvQ5BVwOYHDmX0xlDjWi9BXmcBzbod35df44C8FQJUrbW3tynX4dtve5DFzMXMj53Q916/L
DnMuQD1olWw1Q7C6ebltRZpboJFD8j5ODanGTLk432m26GTLr3Cki9vTs7j6UWz8mWFdtcP+a9P9
s2CjE0XVoUCuETxzlJ+Aec/HHkUFuky+Fi8uYldzw5uK9Umj8q5QaZ0GHfV50VQtkQIjwz06erO/
Fmv5G1CWo3mv7bQ5/5i6sw0ofri1CfB5xHw2VQRFZvVnRMO9rfukPNcLUI7lIfhqbj16LpbV3lyV
P4K1NXNHTG7sS7sjv/Rhi4DvHbvSz3DpvcYLFAdJKrRPYLM1R75TvweCLa6943kmSJn0HajnaGEk
9QbTw8hFdXjKvSSEOqkKRNhq45CUvFZ23ULwAmHrJQ3D7zPKXamioUnioqPx3Gci8kmNIS2QKWk3
CRSwxzRPxWR527Gn/Pry20Z+XfbQIxvkNhwI8R3ZbbeJ0Kxum5h0ZfK8NHfzsgM8PnLlTAx8WuRQ
9gh7lfSf8ixl3xrZ24RoP6QxyILz7zSFN1nzZrIV04P7j+Fx0zzubhZ+x8RD7LVqDG8VS9F6ZnCT
7vzP4MZsXZ5O5g/JbmAwu/Qg/UIkasc1KX5BBMD9fRCO/Y/oj2grcyXgqfP8Yk4t+fMuKvvEk1Id
xaE+Fl/LVN64p2LdG+DfDNW1w8x1zEx/KFL12+3xTh23l3ZHB0Wk5KB+RKb0LDxk0Xsm7Iz0y20T
kzOq0ugtQakAE9pou8Tor5rGiRmFpdQgf6nd62DJxa+3rUz6xoWVkeNXvqCiOTusm//LTLfVHBx+
Cq4nUbqEMwk0K/W3kdcjpdCIvkvUpNwzCCeD9vZOfMgW+s9sZW2rDRIK/8WIeGIS1w+0gR+Zs4uL
t9djwvCEG6OWX4UGDtqZfTy59PAl0msFfRn9kZ9dLqePwGhlBlTlCcBjeJWzx7oXZ0YxbQVpdfgt
gegao2lrGo+TsGEUXfGUINHXPeThzIE8aYKyF+8SMhfi2MFcySzrsuGyy2BY5i1+d6IvKGiK/8aP
L8yMPAwBVf7e4QbPgq2mImRy2qj6q3ieeXpMbpcLM6MJsyKR1Pxwn3bd5pweQmNbCYtw7hEwfOw4
fhxKhf9vztTR2wOG87iPXKzIhtMHBzH/Hhmoim3NdinNsbRNX5g8G2FVhXHsiv1LiLQawWyvdJAr
r5ZZvWx38C8q62jnL8xljawtnJWxo8ycbdNb9sLuMNUXO0hCdxqdgcHuDvKje+GJ99wxqZzyWC5L
p/xWbW7v2Mmlo4mKfwCK07jw2Z4KgX6r0AjuBNLB7zW0N8JtkMNxks7UyyeDcrjv/m1pvHwa5R2E
3yF/ljunSlemvtfSN6l78+JtCGW6mGzL4PEMqQa9tbfHOB13XZgepVeVXGoMsWKQ1k8Kotab9yw9
nY+ha8cbGFUH9SfHO4r7ZAGDwG3Tkz57YXl0RyIgyLaIw9IJPSdpns7lQale2+ruHBzabK7TagrL
DFcdnG4iqEKQDsOpc+E8YoCYVJ4xzsJYFEdxR6Nru4Nq+MFYpxtKjkcltc/38tPtMU7WQwyL/Chc
g3R4jX1ISZDZ03p8tlzUb5z99unZ3X7zjtamf5gxNTmf/5gaO1HQmJZ76hlh+rWCLTe7097D38mx
u29zG3GWlfYQrsTv7jfPns0HDHfL1fFzYXrsRF2jJNUwynoh2ZZ9Xkd74y7efPtychKEjWYcZ9pn
L8yNPEeq+zLKPyZ1ZdnS5qF2/GNtG47yFNmuYxyi4/l9DsQ8hDW3hji6XiOIOvSY7ko6bu9zYR+K
D3mDfgWop+XtdZy8/oZMJk2ocIBZI0flfRycgxPL6FvRolAlu7Hea29728hkeHVhZHSUhnpeVhaC
K46g0U7fPlGlvG1garoGbBMicOLQNjfyiDBFG8N02dw91Zqy85zejY5JazluWqxjI5+pQkwd1Zfm
Rh7hlgpteggF8oY72ZHqrqr8KKSr81xr9GSS79LQyA3kvA1cH/Z4p10pWzRks41mt4t2j8ZsvgdC
qH2v9sIGxZfHdm5/z03psKYXJ1jaWhEZdUyra+0nGAGkNBbh0lqq93nqWI/qKlq72355WsZzr5k5
yyOXFM28VKozs2uZiPLtIuOliwA/bFD2uO01U75/Obsjt0S/UmvKEkMaIEz0gRIPRZFg7viYsgJ1
KeTaA77jugO8OFdmOcSwWbx0BQT2or0bveXqNjrZVbAXvSeYpNoUpoJDIL+EsXPyZtJ9UxN6+QXD
UX6xlOKp8YxmyGKilR51zyAIbLAsFF2hVvZnhjs5WlhGZWMo/FyxFhpieO7NltDQ7+5l4Vd2hnFn
/ffLBlroPyZGninkBWSBg4kOcrE4IAGmoxpSp85tM5OX6aWdkR+GdXxOqxg7pbW2oh+VsMzlpZv8
UbQjOOsF5LpnONnrmTBw4l7FTRRZhJiDEGLclITOakTcjVUpz2xJeq+rAh0zW5We2xMgvGpmD0wc
ZZ/MjY6yOvFB30g8fxQ3By2Z/V/SvmtHclzZ9osEUF56lUlXWV3edL8I3VXT8p6yX38Xa5+7W8kU
RPRszAzmoYAMBRkMBsOs5WFA8NBjUBaPO8GCrtwCF6I4ZzbjtWgNBntp9bnf0PQUtoa/vWcibTjT
aHqw2E0UIvr8bpbfJvnJmp+Kf/FkhCKAzLRQCMFWcZF6PQDTq2QBwTg8oQlHj49gJNhWZC1NtpTB
T4jIEg0KWuFenqzMw5Q0+E5zB3Ol36lZOkpY+zSePXA9HsCK/SCQvb5R/9WPHwifFJC664DTcon2
nlT+kJ6y6lDGrzOYqKKXUD9QFSwtx6HyNPIA9LJt8Sve6kJzziJTNdK0esTq5qHmRuSzAd1IGoVO
UJLXshJBaYqk8UZpZ1GWsldXZ9/L6j9anwDdvwfH4w2aObcVW3t3IeeJ0E3DgL+GYeNLP6wmldJb
ATTTJ4TLtXQmKO0ONLyv0f8GnIHvZYFeUyo/otp1Z4Em3krftz9hxTtffAF3E5S5JdlyCm2TERCa
ljXIaHBrZLDHgm53W9Tqwi6U5Q6JoZK8IwWU7QAnG0nhrtL0k2r3TqpkbpR/bktbVwzNJ7hhAUvO
p6MI8JmzQoZien3URm8u0bS43xaxrtAfEZxvyeK+DqQRImT0hQIesEpn5FvPab9P0tdtUWs5D+zT
H1lM3cWNLSsRAAVkBF/TCYWz4FbetbfWJyox90Xm6CftkD2IblVl9dSzNmyg5QKwhj/1tjymcg8e
eZc+d37ilQ49oA1WCp3YRZnXV/fAl/XzXeVEJ+Mb/nCG7d6o92DUEyjPLIN7+0D5Px/COYA6hVkO
GT5Ev8vc1/QGaC+54SrUA+EQuFamw8/UA2+Y9Fy8qMdIENqvXr8L4Zw/IOj4jRuwfqH2dWgGl6g3
NHA1xY+Lx8oQQouum+0fVTmbKscmtQdGw0V3lQdwg/17O7r9IfHsR/mR+hF4uPYiLK514wJtBKYL
bDTe80UKrC54zAgI5UfQirQYqioN1g89O8nU32Z66+gYyFOM0AcXoJvJCoChU6/TPzCrIHgXrh6p
xZdwOx1F8tjOPXtHYVJuuNXsArhWmJJuvEHEKLECnYGYaiGL29jYqtJKnqC1dirOt23j9PfJPT0Y
z3hIpY7hqG686z4l7yHB3O62RYvU5HaZKINNjQiiJRNdCwambWjqNU0H+OZ/okETnZ+V8u2Fppzz
qJIitgAnBxOW3sZId7r6CLpFsCg6svZsG/eA1HDiWqDjauQF2gnZ0lm5gR8jkcCB3JUNhAbgIJ6Q
rrdAOAtkCbkUcVCtnpmFJPYlC9+o6zXwpjRIClF4igFfgVEMYgrcwLoQUwFpAaI8QGxfComtlqY6
yak7UITCVrVLWmsXkb8FZEZdH1v1XzF8lJe2ozSnoEd2x2yXSF4R3KetN9iCEsf63vyRwmVHLGDT
RWNWYMXSgz79pqBdLbzQngWGJxLDnWYLEw2TDMgWF2EOPZI2/pD6on4r0uQfuVcjgcHx1xXwedGf
gJ4ytA1gj/gBszCtDEnpiOTURhyck9b8Pcx0FqTKeTOQAQrHCKgwjs7Gy/ihOTCNBSUg9yQ0t/+M
S/KQRuZOUsvnv/MPX1IMHbwSAMEDaC7nmtKqUOMxjoCE1MoftCr2QTU9j5JpO33DQH5aSxDKrKml
YoINA+HAN0XT36V1z10x9ZKcInlZPhcV/RbFpisbIizGq8QpIxQzUVVlNE4a0ovsMxYnNVPGJi+l
LHJv3nMH1J8O+Bg+3lzffRAY+NWVBkmYktNQITSAXAlZl5Ii4DgHYK+MXGXfeGCG2O/PrZc5IG3Y
3qmvlVnGJrwgzpUPqjKmUwxcSVTwvpjicFWB9MvwAfnoqVCS/Zfjn5v3d+/W9m/vds5xZIrv7z80
56w5taf7la/7H8695oDNxsmct73/5B4ePj9v/raJlP9cbgcUK0rDJsS6SCYeNnFXYCpSrkpfCdNH
Ux9kAQzJlV3ZQBFD9A1gIfRdmha3DeOgdTQxythtEqX2Db1MDwBMjf1wAOTw9k5cIZ7IkAXIHUiz
AJUGijRuyxNLl9HGjBG1cDfLAOItMEQ1vwZZf2jT1y4bvSQ896Z0E2W9lxeYIHuexr2RJwAWIEep
+9YE/5hoJRChB17F0V8fBhgJA809CLD40zw305DWmoGouUBGEBwQCYo/dtGCFz6UDRS7pjI2XCAy
pACFlIyOHspS0e+jTJF8EjddcMhjwCedgANnTg6wWVUPvNbKwwAS7d5r+qkiO1kapRuLxIWG10hG
JVS0BmDf1XmtvndmDLpnUJIlnbe95ivbC4QRwM9hppftLncpKkFkg2oG/LJDe9abylFmNHvGgiN2
5dcZ36EGdGoZgPfoHOd8U53WFVGLIQWmc3fQJcmB1zz8tR5QAS9Q5tgZSsOl6XRz2KlZAz0wxvka
RWTXguSJZKbAK/HvmP8cPjS+A88PTE98Z0EWINyzaviKyAocNXjv5txPWwAod+NBxYEw9Ex2jEj0
8F7ZpS82F1TLEVkYfAKxHmnRJaoJ8lpqe3J3milwy61JYAv8ZQ8rv5DCXfYY4ZPnPoGUfmqcBjyE
3YjCCwCbzL/tAfmShHMEcELsFVpaLnerIrk8WVWcuaaRHiUQdGtzsmMTidtGwT/8/iOGUXBglEsD
JuClGLVRAo3SKHMBBIMByg4U2BiVnGyM+OlYyKqmXtf93pbJPwx4C+HSMaOMFusBVNxu0qGpoSl2
pDZP1lDfjiPdAXxbYJBXlgGOERvIizB8ROmgDbxUseqUoog7zA3TsTu1NcGE6DTcVIokqB2tyAGi
NIY+bHT84zLmjrAW6G0NrEeoZaWOrjagizyn2fv22l3tF6PSWwjhDJCN/U4ZKBkwfApnIYfo2moz
F0Of7gyCgyz4HY3N07ZImX04d/uDbhnxJkINTMvz2ER9XA3p1I0xTCN+QIpmB9wLd2zIhyyHD2PK
7hnyJsuo0yGRHmupwDVemQu7XgmSvBrQyPF04E5C19lZ1kca5tJIXzt0MD8wBqf/rNUOT0qQTXpZ
XYigfK6WmZ1zRnbJIElRcuH2EkBMwRSaOBZ2DND7/pwDC0N+aEp4tBzN6YJbfcWrYLIGKInom1Bx
B7AVWEaMgdKPEmkStwInzhksFbNXDUHlkrknBzkOjcP2jq7KAzYz7AhUSleXTdrMvdwaYGe3o+yk
0O8otu5CHENN0JZ1dSLgT7BrCFTgXECMw+kVZ2mvhHELvZD5haF80KDeh5L1/PfqMMo2BPYKQjC+
XQ4RxRwhqkvcLPkh6599vzPUzyoSnLy1RVMQXWHuFVNWFv/Uj2MiRx2q0m5IjnT+nLvcCcf7uP/c
VmZtzTTMV6FnEs8v+JJLW0gyigs0sGMMWsXdXor1/JTXWoyh2jgpBe+8q5kheP8vSgk4RoDUX0WT
CUjQSjNGoxwyr+R1zE0kqosokR/GiaD0PUk1+OaJpJBfbTGYOwzody9ZHM44D2jru2/GrMrdfsYj
bo9pYYL2TtIGn22A8fY5CrMP02z1g2kVbYhxWcv8riWl/PPv1wsDaQQegsiYB2ZpocXZqTtEfAMJ
YgyCT16Agolmlwc7sP/+4kejyB8xnEMolCAFLi3EZFG5m8ZDSIkL+A5vDl639VkzM8wEgDWSDXJd
TUnaWq1Us4b4sstNcM0Wo6a9AYeyfgQ9gfoxGxFC7G2J1/4dPbGMUEpGEPB1u1wuYaMHJJ2KFNDE
zSEBboKMRhLjSArs7M5UCq/uKsdu/KgQrOmKqUOuBiocuD0N2EOXcuc6AsJJBUjkEPeJmupe2Upe
aMr+tn5rVq7reJHI1n+AdbkjZbSo6+VNgaAtw2MEI+lS/GBbL1rjp7PfgDWKxn4dnNRw35evUuaO
1hPmu6P+Z1XdaKgXaf7Y3YHTZ/uzNGh3cati1VHSBlktHo1onuciLyPtaz0eqhRgePtAQ4sV7vBt
CVfVVBzvCxHsExZnoxtrOOUWIqqPRAOJG8BsnP40vQ+/xu8i7rOVW1pnUSToo4BzjdfJpSx7rsc6
KyHLgmOcuvPQ3lFFc4AS04pISdfsBmE+cI9Ykgrk7ZeiQtMwwtiu8ZAJqwMFOnKY6kerFIGSr4th
bCjseY8Z+0sxM+Y2VWuEmLCcgX7fO3pqOJb6l10qUAKnHE8lIFjiZuED8NZOVLjRMXFBA9P7Bekx
LhGFv8aipU6SkgLQOkMtSFis+Bg05ACgDOCH+P+XQ1jYhRRYUo056cTNB/WMHn03R0JxAnhLMOSC
oFgkijMLawblU52C2AWQjxXmQVpk9ozyHaAR27a+slkXKnGnKSaE6moBOaU+eWHb+iaND92sCY7U
mhh00yLlhowAglHOJkhMGq2RA7ZyltfJzbegrNwibnbb2qz4BkBmA7sSuGV4mF2VzPumTJKuTd0y
eRuMBq+Jp20BK3owGk2GNcqGGXgawSqo0sgouxQQhsPvmOa7Uk2cJBChr605BXh3gmSDiokMPqtB
9NaKQEGDrEZWnsETBjAUcuqKT7B4OnE8CTZnRRrQ5NjriL340Al8eWDBDKUbpZpmLmobNwTprrw3
PaODfuCpN3vBHq0sIaTh2sL4OMqJvG51YA25oueZG87WibAOT0v3lVYQoq2cH4CzAi8DEO3sUcnp
1OlDKtkSUHZAS7Nn7+UEHepDHrVOMfx9tH4hin3KwivEmpTAvUOU2tjPWVOpmVPp8+Q1xiTCSV+x
b4iCTsBJwL3MVzFi9F9BaYhCO8jRmsw74HgJ3lQiEZw2kx71YRVARIOezsc5bBI8+8PwcfscrW/P
H0U4fxBNhiUDGgnERANABeG6NRA8PapoxdqWs2ra8DpILyO1dUWQMTQmmYupyty41p4wE+v0dnBA
1y9mg9JbVbJEb+619y/zcv8njycAmSw1ysKgxPu3asE41oDloOxDE7Aw9fcgsHZhDJz5Mt1ta7kq
1UAbP1KHeA3zIdGQhXobxnXmzmV2Am1Wlf2jyKNTacCykt3OEohbi4+QW/sjj9nQwuKVoTABFgd5
Ya+4EwDVpFZHtZi44fQ06Hc5Epj65Nsi8L+rjijc+RdyuUOtyVVISAS5cjDv1Win1Q+T+jxoewpt
QTJatpM7x8Wua4+GKBpetaSFzty5MAIp78IcslElg+UYmOMepfspC29lfXBmPRfEN6tuciGPOyEa
cOzyqGS6KudQzp0aWFGGsN149RwupDDLWuwkIODCrmGWM9m2P+r0x9B2Diw2AaCjEINiVRiyYWAU
QngN/MZLYRnNwr7VkHajuoS+oK4BaI35UbBSSxw8J4eyA/jxGSi0jkqORN9HyU9AUbt9+N6XAv+z
urqAaWDceRgV5e/xXgHbcFdRvFni9p/cik+IGkIns0LB3bCq8kIOZzWqVaMuYUNlSZG9YVZciSqI
WH/E/6oQwhC7kbJFGh/I7peLG9aITKuxg31KE2AQS7t2csA2bjuatWVjuSmQT6OWfpXRRC5uzEk0
ZEjfg6UDDxQ50W86ar1ui1lbNeQPbeSEwf4HOpdLXcyqlyKwC2aggzKKZ4NM2bEJwu4cKbb6quci
GIi1hzwAWNCNAlNgWCXcwyjqY+SH4ylzgQbooRkByaqy/24guT+dOgnENeZtNnhtsNtWk/0s95KF
jnBpSGICSNHmzkM5FEbfhQSXkxSfLVpp+7SdiENKvb236CnKMHBWNo4p4mbmlxejXmw0GsOKQBHT
kGO8XF5agBdtpFnlSrPhIl1hKl5FVR9P9m39eJfJy2HWtHAuU9JIalvlFa4FQLYzsM1ir1aNK1m5
O4iYFPjFZMIAL8NgkQ2wU/EBX0TnRsmQV3OBxtYDWloBuwkxxteyoHDVWvGJrOq0L5s+eSFNl/9l
uPklHWl+oOupOB48+RCqnHGBM1EiqK0aJ5kbeq/TFll9vUCFYcbg4N8vLdw2gHhx3ln34+XSzjTo
Qy2FtnU+OX33arcnVILl8BatiNuSri57ptpCFB/SzGWu6ShOVOAYY8G6DjjXMnrXqeGmSvCWds2R
SMbHVCnHiQinYa6a0yCcoTSDiRpUY2BtvtSzqWk51eytCDLI4AjO03yndeG7mYfHpAZsOFGRoJn1
4bW07ROpp0pwRPnIileeS7UVrR72JMQ6Y+ztvkepJtTlO6kEE0OPKH82EVDqonrY2vGEHUFddjuh
w+dSZyuprWoAmCiGbd3OIK4UvMhx6k3hr+2dXdVtIUe5lBOgM65PVMixgsG7LbyyCF27vpfSnaUI
PMGqKBX1IMz4AKGaL/GZUpd2ql6APgGheBjne4TEqJDSRj7o2o2VCfI0q+JQCkAVHS8llAR4zapc
l0dYTUfC+FDP6KEE9GbmTHk5fbNzW/ayOLitMiFiHn8/fpmLbqqsWwAk41dQfbUS4B6pK7fK7+Ao
HDk7kHr/L7ZtIYMpv/CqSVqoARkgY0zMX7QHAV+MpLcVPCFeP5pRA7wQ0/t7kaaNeTTk81gXMHcf
96C2t+YuqsCd+CxJrh1+N+djOzzng+JIqkDYmiNfCuNup7JD44iZxJVror4S9Z9akjg5mFaI+jOT
IicYbmL9L2Nttm1oCcR1yFLdBm+eVRT3JGEiJXnejTJFEwS6ewdD4Eyu3i9fckDFx6jUUU/n0ULn
rp7a2gCctDJ0jqE+hbHbo08U88+6p4QfauoAzkaygAc8Crz42qIyFk+gs+M4oM7OGQ1JEJNXOOtk
HHH/xn4evxDztTNOofmIfkKnTJ63bWbNizGIW+AOI2EBQLRLiUYXhkkrYU3lSHnqSvnU5Yof6SPA
gkQToKtX1EIWTwVmjVGvoW8UV1T6GU1o3grQQ6XrxksTxmjFL48KHWuHVPYdRuVet/VcC3JQWwfj
O2YmUfLmzkbRRX0LeHEMuWY9POmjjcCjIKBxAlVlUQkcm0gYdzYAxq6PiQxhvfphh3uFZl6WvNVg
BFJFwwbsp5bB6ZetLvTigrdmbtO0MZko+VXJfmKEbHvdVn8frZ7owESUb/A3ewj4cKuy8futnT/J
Uf9LyUVsyusi0PZL8NgEcipnghVpVBsvaLit1MuMAgYgQpS+aiv8WiVkXP5PxNffF864QLsRyVKE
uOYd+hir83hM99N9/a7tjCfD+Vn9ljHyXPqtb+0lUH0et9dw7bpBaw5KR6aFPOdVY25A+yGhuFYB
xu7qjPDV9oCJtS1k7TJdCuHChKbPVAt9xQjB7JfaPOaZBxI8FwcBhEV3+ce2sNUtW2jEnaYSQ6u1
XkCYggemjDyaJsrjrK4ZukXQmAhO1Kv0s4SeJlNpKgwGob0SlKQoTYdgQ01agX2vy8GzDk4BpQJ+
b/IBoyp6hxjEsqJhT/AO8NMepWBZRoZle9FWdwgdlqgI40EHrS5drUQSgKrrcH82aXxqnJLY0+k/
epU6pHhWg8dtaWtbBFeH8gSQPRGRc9JsgA2rBeD00ZzyRtvMkTpBzmRt5f4IsHio0qmerTyzIMAY
fppQAk1ukejKEMngYuzI0Mq2QEnAnYydnTyo+jcE2tvrtHYBLtXgzk1FOlJ1LUQM/TlKXK09Vp2n
tYK9FynCHRi9wJO0UyGlUdtdXqe7CZxUOW38bWXWLh4bfE0qGmFR2OXft6akAF+YOQGl3lHLieyX
dKjARPJR2L+3Ja0qtJDElnXhURO7mxBaQ1IVYLSrBqWKsc9aQcB3NQHA/PZSHy4eqpUpnaoBy9bH
8wPIX5yhxrUdyZ6hpS+9TL3IxjBPjwn6GGwgM0V7TxnvMPv+ralH0ceIFpeL6DOStYWmsufKSbqz
n6YHBlSTggDGdGxwYAaHySv85MV6E43YrwZOy2XgzvKk6a0yJVjs0bJfhya/i+dyh7ZAxhBxQgcN
uqkjxn/hRblogHTNaS1EW1z/UYQ3bqcpUDqM0b/6CylodfDHCP1O3iw/bdvUiiy8XfB4wRWJ0RL+
PcimqNWyoZBVYjiUfgylhc119WEP8kAgd25LW1tViENLP0qcGmsbvzThDCA5tpHg9Y4i7jcULVxN
p0jMoJFWQg9tP3xOkeFPpHWQ2Dxsy145PReiudOTaQ1tMVZXubl8i1n8rH4tAoGIFWuFCAvlYiTx
QTjDaVcYVRCPUouUSP2AmQEJPPf2LuhvqPq3Q3XomEbjEVq4MY+DdAjn2voplfUYWXq3Nw7KdIrK
10QEzbuqy0IEu+sWziZjNfYghogi9pPutgaBgzT64F20e0GotnIbXCjDrdrcDPaYVtgYmu7y+DRV
P8bwoU9+bW8/O69c0I5+GITTeI2g3sk/ZLNc6lsFXE7ukDly79hu8VP1OxDJCqeC2e3FS0IfBxrg
TAXYv/zEYxobRsZgRF3tdjqFj9O3eD99SMfwmENaJ+hEX3PXrGvk/0vjBx/N0q5AKE0qNztH++Rc
naNdfGudCVi7572+b/b0+/ZCrgQ5yJHLaOzH8xU1Fc4xmmnRRLMJ9Ww9cXoAztFBcIzWTuofCej1
uDS9VIntUe4ggUj3/Xi22mMeeNtKrOUbFlpccX1a0mwOQQ8Z0wOmxb8BLNn4bPxpF7xFP6Tdv3hu
KTixmGBho1Yo31xqJCMW7me1rlz08AdITCdAvBnaXOBd1w7SQgqfjjarTiXVgPi9096p5ubKTZG8
0Xm/vXRrN8ZSChcfakHeSVEMXRLbyQq04403WbKTkjdb/VbMD9vC1kxBwdgjsuwYR7yaHrY6s8nT
GjhZ0dQoSHkZLXijqsg3Z0sXrN6aXSOTTsBSh8wopjkv90gCRFeApDou/BAFrZneTMT+F0uH0hKe
9SZ6sXCELkWAHq/PlQCv7qhWEcSNbonKvIKMVlICByz6Zan5cXv91rw4xm11NG1iiARlvEuJFAHw
ELKnVj0CDhyzDor0qINiSseAUawLXiciYcwxLq6MWq27LpNZJFz4Zde503hqMWE0yX5n7rb1YivF
+9ilXtwFWEqVZaUBRPXjNzIBYFMpnQAkkjlKkYBAb+4lhOLbItdMcSmSuxCbIe2nniIuLorylBb2
OzWUW1WLIoGctfMFG0FyHgTLhsynZvoZT5RQwikeqewo6WttvtqaM5hHOT4IAc3W1/G/wvgkTUnz
qTQVCKvC6DBkxTmauoNNg2OsFY5kzv8oxggSQIkMAi3XfNVCy68G64WtRCQZjCSFFyl1C7gKL2MI
irz4tgC2wva2yYL1VJRLq+wCmmQ9U3FQqp+RrAFFvNXdMp3OZgUYFqJ6CYnuRus7MQKvtF5wl+6T
VnGoMdwp1XM4aig1xQ4Bp+z2l60aFAPjBjoN61hnf18sQaFKmVqZOJujER7aFg47pr/rWUTDtHoq
kX+1gOaIvly+qVBuSURVCS7UIM9t8ETVu6bYz5/h9PYv1AG6uALEG6Bf8lmdwa57qZ7hP1PUHSc8
C2204LfTr20pq9og6GDAOkjr8WFcnbV5VGuQQoz0Ad/iplnyGIyglczKE5VFl8JV/wNew5jQ+SOP
s565nGe4MoTBeNwqTkM+5+hHCZ5A0mk7VINuZ3l6DsiLCQIjI6vdbWVXD8lCOOfl0lHqszQEHh9A
Zm4s/SknwVMaYYICK7stadUWF5I451ap8gyeJiwrBs0zYz8lIDEVXOWryoBgD8Eq8mMYhbs092oc
eq0toEwcfTaqZxW7uN1LERWdd3alXV0Nf+TwUVCI464MGXYMY3byLvTbxEFB514P/MyXzpUIm2F1
5RbiuBu2SuNcb1KoRdCAPFdgkUTvu2hUSCSEs0Kb2r2CgXbcPcNTPRyy9jEJBZGCSARnaxKIJ604
gR7o2XNzDCQB/9UQIQCvCcFwAt7+8P2YtOBsIMzTLlBLCCnrc276TX2OTH/bkldTDKisweGhCxh9
UswOF241rlB1MEeCIMv66KbnMDKdUUe5VPvWwS+NiaMkT1b+L2pCeFf+kcr81kIqHriTbUaQiip+
SYlrAOpkW7GV88Ma0dH0oGAG56ptu0b3AHwB/Lg2Ki+YHINZq+GvbtTRU0NLgbAVNwt2VA2wmXDo
CFg5qx4mYzZoC38gyZ8yQcv7hInxYvIsHazqyce2ZitWcSGMs25zDBlMG4Tl2akD6PVgOsMgKA+u
rt5CIc68s2oGqW6P1MyMTqRZeVGyRyAIOJH0ua3LSkB1oQvnSIdWIm2Ff91YGV+6Wt+ZFPwBdu01
ln07depLOBSgehaZn2gJ2d8X5mfMit0POdsv1FgN9HPk5d0kqqmxb+c864Vu3MmyrC6Uqwa6AXz3
mFu1M1BR85ZID+4YdbFWjlkIPZJRvenp6IytDUUywXW3EhNeaML+vliuqLAR9o4QM5t7g6LBcDc2
CjtPQCjI3VJgE+vrBn574LrhGcbffDSXc91u4b2rqfTU9qYGXd+21X2V0q+35r8i+Esvq6S2GCWI
0HfqYXAnX3NHp7iRXr6Ru+F7eFZd5RntL7fVPvBTEIj9yn+D/Hr7I9ZiJazqn4/gnIbeNlYBrBRk
hiKnGxxbPo8g0y5dEGhXY+pgth6VUUMkdt1V/ZHKeY/I7iUql5Ca1brTqg95/r0awf05YpZa4EQE
G8kPE6hjnLboWkYobWBiZtpbkih6WXcff5RhX7AwzFLqy6q1mQQ8aK3BGUN/SPZ5yoZMvUTeD8Vh
e9NEq8c5jhhVxHHOIXCuMXjszfM9A4HoYm9Qf2xLWj/af1TjvMdQ2HmTE0hqyR7DnBaIUwtZlA1d
aYq8MEHOf9QaZhy7mEVjE1p4PSN+a4ofVNacnvwoEm9SnH7cb+slMgrOl2BQTdGIBr1U+bULfghT
laJ142Imue4x0zfi96kd/ZSm4UDy4o1W+m5bjbW4abl0fNWJGlXUz8y4qxCM39bOSg6Ysc9UguLf
rQEycOWkFyKhgsXj44y4Mca8M+CIYejWMfYJmBMPxU18hP/QFLe+k57hQ4q/pnMGRAUehwQDDjqb
C+DW1EwR+QQKxFpD6MU5OarIh5nShwmIte1lXVXwv5KuctmNHAO9t4OkqQE2ZlM6VftvztVCAud1
SxNjFITdZQ0wYsz+Qw93oWhWbPW+XMjgfaxVt0mjMtvIv9f20xx+Q2fAmFHPVNHmLFiyVZekoB3W
RCs+sPw4lyRLg1kb9YAzrDyoMqo1lje25y6+qyTB0V09WgtJnEsidtJ1qca8RftIdE8nvl2JPNK6
AfzRhvNIaqjE5TxAm0FCwNT7kkr9QvHlijq17JYgI8ktJ1TR7fia5t/L3h1EwPSiL+Ac1AT6a1ox
VP+2/DTUj0IEZrZ6Zy1WkTtMc2bPQT4yDYvXcHi0Zb+V7oMOB9fL28RHae9/MxCef1Cfi0ArIigU
JgeUtN1gdofwIwRMUi8qRQlskU+eGUOjzJ3MbBH5SYnt13s8vffpSReV1USSuCOmpiVgiFomCWOf
qnQTSxHwKh1j/BhFvQ3MrK+CRQzWoF0ZPC/IM18GGfU80TpgGRJivWHoygmNX1S/b0Xd2KunayGG
P11KnLUhSwjO5k/Dxt6cjUDQH7Jq2gsR3OGiVi93IOSA6VlPEf09acdt7y1SgTs6elIbahhgpZQi
cUgaeqTbq8Hv/00Id34mrbYGMCNBSG94hZq7QGRTw/f/SQh/u+dNk1DkCfAuxT2UKP4s6Q5gepz/
TQp3FzU9Zk5ali2VzZdI+4GJ3mwUtD585es3rJdHBQEWa52lTBMTlFWHIXf0ux/KfXJn3cvfQLrx
Ro4ALAUcqNeeX0LqFLVT34iIs1YP6x+74+E5awsNwBaL+UYJ6Hb9KxDt3aY8p/FZtkfBmq6VqiHq
v8fVYodg8SaQYiVKTQDmgILpZ6AAkYgO3lz9DsbnNGp2JFG9biA+tW1Q7+Q73ci/b2+qcMU5fxEF
ZSHjpkQEupPP8i5AnnOn+MPv3E0GzzjO+/Ic3DR+8Up2D+Gv9vS6LX81+Fjoz/kRSmUjm9nzORx+
aNWLpM6HvjF2mSyjpGlYDmCGRNw77Ce3bIzzK2XUB4PF4h1aOTUmK+zA73FYpF5wkwn8i8X5FzCT
NQBuhxxlAuWjlw9v0t+imKCAcWE9nHehzawRXP8wVXtnjo9F9ks4ZPAFW7OxXPyFPKlmVdoz1EjO
oHbcy4+xg4a1e8SjDZB0bnVA5brVm7ILHpM34404w0H51rm298KoEHJRQkCwqPydXRcY8+3Cr817
zrp7u33UYsG9sy4CsxussI5nBGcfNFOHmrATMc2dEyWHNHhRRN0c6z7mjwzONjpDCUbZgow4m17i
nDrxqO3SEXTWVfm90EQtKqunDL0pQEUE2BFSVZdepm70RslVxB8mBopqo3Tsbtc3sVdXpyg5ElFF
Yz1ZhFYLDY3SGL/iB35yo2jzMZ+Q9H1sX9ErDROJzxix0538Xvsm5MJYPdELcVx41QRzak8m1IvJ
d206WTUIwt1cRMMgi8Sol6sIFq/CGkpoJR2sh8knt/FJLb3srfrROPIx2Sen9F53A3/bQ66a40I5
7obQ0ww1N2B5uBTYS5VPxrdIEkRCzE1cHXFgxGPmnIFb8I+yockUIw9R38gwTgsEydRvAcqljF4L
nD5zdGbR5PmqTguBnNdvOkVKVQk6ZdaknA1ExyBE0FGaJFMvuGFXosgvpgW8NoFcdQX2KAe51Khy
m7tdP4KwKDHaPa3KVhC4iBTifMYM2oxknNGA2Nnpw1xEbhyaN9komH5eNcDFsnFeQ4GDaMMOUoxs
b6mnATgn5JsuGny5ZmVlt8pCDH+rGEGZjjbrppxDD3PcGWkAwPytrvyxfO1L14pvMEYXBzd9+zgB
iU/f2f/q8Q4qBhsz3gxzilvPQUsibTBYxQ2lMHU869MPQ+SDV61+IYNbTRUtOJqOogdLEESql+e/
TPqTzr4cfNaaX4sG9Vc3byGOW9VWAgRkE0AlTXvXpw9ZeTbsG2Gmb8XcVcany3D+UePjqRisKdPL
gu1dO4Eip/4VBQIbXLX0hQBu1QYNyLqVCQEN3afAGlX/CUXUJWu3FfJRQN1iFyQ6Ti79LMb/pcgK
4c7VqQSfUERPto4+s7lL9BPF2Ny3kGjpXtHa/LDtate2CI2j4JcAnwkad5jui2BcGYtRtwuQTGbG
o2k+oO1xVG5SUcpmbQXBZwIkCuB2YnqSM4RBoVJVRyo7XooXxOQY6rMnFep+W5kVS0BjJQOIB0yC
hZrypTIt3KEEhhsggWHa3SVRQJysqkUR6BX3Kno3kWgAEKgCEApsGndSaxsJh1jtdCdsbcB+ztQ8
S9H4LrWq4qdA63fA6/kmJf38Rodq8mgyaW6bxo+hqv4Y5PAVQ3bpN8mY5n2KYWQnDMFF8HcLgS8E
UinwwzCSgNYEHpcxQ9EWYzwEnBLqM63ehuJ9+/d5c+V/n/19YTVF3kZajt4zp5T3qfRqKs9j9pDl
e93yqlCUP+WNhxfGGY+WFNpcAQjYCTKPhJGTqeEOrWGC6+zqWcrEIExkQwioal65EaWlPWJJRXOQ
GnQ081VPf6jqi1SMTq2fU+WlHm7afkeCWwVMrNvLedX0Dtl41GCfgDH7BQTNrafZl1mtAr1Ekb/L
mGANAETT+6b229TdqPObdsCM8+Dbw0uQtrvAvhVibH716i4Dov98ggpWG9bOC76Uy0+QjNKwxh5G
bU4VsrleGiDREJ+o5kcKxl2lu/9H2pctt60z3T4RqziDvAUHSbZlW56dG5YTOxzBeX76f8H7nD8S
xCNWcpLsfNmV+nYTQKPRaKxeq4tS2ifAo5rOiEpvXvgjyi6dh2cpnMoqwm+0rUAjNwUQ8hucNtn0
5CkfH4fa1eQI2PfUqYzIHyygVoIAXeiPer2d8piOVk3z5kPPQzeV9m35g+lfTf1oW3e6vUkmeRNC
jgbUyhl77MhVnq8RPZ69FIlDF7w5jkkw5xmGXoWpG5kZHUHDGE400u/GzsW12Z2SB6Nbu9ctbCIs
+p8ZF/w6GUdJygaY7ScwEIAtHvP4CJ0DOFt4AxmDlayQ/+cuLLDYWIGafWohlTJoMaHOME1Uzq7S
cQSK2lFxRTKnT9kq3cuOvbB1j4coohtjlOlNKe8Naowmyj0z4NqMxvMaJvasovPfCgJCyTU7THCB
nDpvME2BmXawM82jk9mM1sFjnn3ZxpXSHQiRaGq7M7QBp9ehTl1T8VXtE7g+OhgmVRn000EuXGr7
Ydw0MsoiUuldnoczPIP4gfzkOgqYARRLjULB5BtIHVrrCrRBNNcZzGHPEwh/fGUTlLsz1SPh/Rz/
KMrrNGe0lfFOCbHyKUZLu33oNDSSVXdWH9Ka3KqN+XH5M8/S4O/P1NExAA0Bwps/Tz8TDKAyFNow
jyHOaYk4dvocR7sK6kkQCUrs0NXJgwWaa3CI29VrV9Ju/NQLa2W2Fr3m6CuE/ahWwUjSAF8ht4Tq
SE3503rH1oIuvyKfbYgjM8L+k62iS7JgMOhQ29pDPisyV70wrkdjrp3StlvaFTOIyQIV5Kw5i7yu
C6DM1yWD12ixtVKCObtqf889x8cD6YfORV2cexkpbK4A/pZVB6b6Ub3T9IxGMaPEdjv7jRTvMtYf
bJP458MYC0+234ca+hlPl73grPwlfokw/wUYYjWtwZc0PaQfq23X6ChKVteWemUH4LWrXQUIJkm9
48+MaMyab8fpWZcCF+9XHcigk2SiandVc7y05TEDorKxRkfoN7LsjQB7PhXl5vI3n5Vf/vtmdMMB
dw6F0u/T/WiDSWk2EHuYDBo1b4G6IeRd0iJaN/pmhBRS0M9OC4kkAtDOGsRl0VuxZEQ2kXmecWCH
Vm8WaC2GmmI2FLRrm8JFb96n3oIm/fIgxVz9vzH+sSSsS2gFga7VsASqN3D/MUeK/NYYd2a3prS8
ZknYGirDogUpLIWa7AY4ufFESbXsXl+7GHwry5xtwj+zJ55Kel5ZZIoQBeMqcC2dzir+mF2V3eyy
+NBJiaciVIYKcI63irxRtaswvtZtZEUvmf2mlS/EmvEvP4ZpDyZwWnd3wOWgX9Ur1BdkvpN9uLwG
yyGSs/Ki/wDs09/b+MjRTC0LINmADzal4BZi1C6pySFUCKguR81PVd0f5Rk0eMRltv0jDX7VNehh
0Ei7me3eLdo1meplzz/6ICFuzBE0sXk/Jc3N2eelOkVu0bV/00SqY0t4rYyvG/l+aE28j/398Q7m
d1wc+XGBDgbBTRh4XIaYIVDkbQQOWGkf9JkHtsEVmNrSEGGHQOUJKTq6u4XjXWpSlG4IDoTRkBII
D0cDFGmj0mVTC129oJF8/H+DTRBwqukaJyxLUVTLewikr6w+P6cFd0WBHOzmIDbliGzhSzItmJKI
IcwkdfMxhppb2MqL1pquOhaOXRiPQTjsLDm9seXeYXp0MAflLtZ13+jTlarE0qzACTnnNS4NuMHz
TXzkiUUCdugywyZNUrW5U5MJCXbR/tLsssO1NwPGrmLxC7iZ8utommNHGuQ7K+qylbzye/aFOSFI
S+Xv5AvvB4IDEjA+BXqkGLQdS+ZFFsDBqlbLN0qAFvzeCHlb5TA4up08Rhlj4PqYoZIYGyqWDjVX
IJceVlaJ1/aFLzpZJb6KRzPTpXaGhw74ZccpWI1ND+JCc1/MIFkI77TBqWV2RYybjq0Eh4Wj4MQu
//sju0GlNXYOxRgat8kuI4Mfz+gcbNmKFy46ocrdEIETwhjChGfgpVdiPrwUisQKmPzaFQjWkmsZ
xpEF4aRRen2K5RwDYfZtSF5HbYfCUzq8auOBFVeQKtTVm6FYGdbSPezEqhBOIB8TRrqFcRnkWZlf
AynYZPKVlN/X8e+shdAP5JfWlF0WlwylKRWnN7xYJGY1WpQXzAkj1U1EjEDfMmBgi9xeqS7wCTvz
yCMzwoTWch1NhJsZQ+aUwyZKvSD3tPGh0ExIgayUf5a2JLSK/oxKmElch3jFDaEhhc4yQzPzHhJy
cfiVRTZKQh7LkTM4Rf6JBgPKhpVc7PKUovP4dBdkCcuUNsOBpDWRN9jyXa8V+z6z/mWz/e8YwQB5
ambOUhD88vBXGg9Ne5eYb/NaIFncaEcm+A3iaD8XsRzJ3YhVS2coSQ+V00sroWptroTzBCAp2YCO
GiJVFG00tFqNY3hlF2sMVTwiiO4HBSGwh4EygqvUnQ4krEaJ8U5x0NRrXlwlNLD2StVC5edaMtfY
kJbuDycHkxAGQ90qjSbBylTKVT/9NiJ1m7fbqhgdEwSPkX0nz913A3dNwClFNjJpNtb4aHfbzvi0
9VtZ+yzIJ9gmdfXebnO3KQpXH64l8mGZoGMFwuvyebEwOyffK8wOSm+49xb43qhCaUQ1Wxm3nq7f
pQyKCJCbKSma8NYEvvkWFJbkxKgQEUKmWnErwSibvRyltSGfaB3nHhSznC7RwYH5bKHR4PJIlwI7
ohznxkGVT0U71KkjoBtFy80RjmAMNW2uksyCT6O/wbVuM3KXT/Vv3WQPtbn23LpUXT02LOK1wl7L
Mswyv90+dcO7ov4Obdktraei3rUJ1GLnQ0muq26knbESexf22El+Isx0pHYNCpswbRrMYf37AHHa
Pl/ZyN8N3mfreZQFiTNrmlUfgM+KJojofdps4umlmGYEd1ezPmqLKlFOUTslBTBcsjOnkTsDhFdM
j2XSumnsF+2baqOCmtF5fvunZedqFaCngy6UECsb0OyxckKKVnTP43SdaTst83vob47zNpw+m+Ca
6U6a7y6bXSrLYeb/mFVPvS1Fj5pk57jRDTaKjKmXIiGMs9hrId5bN66lWE4RfPTJRgGXbZGBeZ2A
vRfkhsDZSQ9MdVXiBJmToDzZWtfN2vfxhT9bMs53qOLuzl9dTz+vgBZuFUmYFVMf3GSKacq7vLv7
gOya9H2aV1zkrHMf93fC9VX/rz3BEaUizIq4wXQk8bhFMUWJ0bCn+GW5y6SruHzurUfD2IN+Jho7
lCT3EwG0MfxKRjdWDma51mO3vCePvkdwWbREMqVP+PIYb3k37+ps9hWEvC5+ViUn7V4mHQQ/2VM1
4Yu8y76xlOwdT4bY4YVnQmNUQGOLamuLI/wmC0rfDPYBHsQYrkvlpx39StZoNv4fVm0ZRTauR/Qd
H49OdAmHUE1azaBz9m5nMjXytzDNKKmeTWtXjY1DyKOkSyuDFR0ND6wmzl3I2EFMDkewcMr38gDp
XsmCNoy8M8CVM0Dnw7hBf03dPxTFSrg7e0zidHdcphAgJLyJnwlecNnEHl2hkfPm//R3X/e/vNvH
0F17lTvz5m+2dn6WQIQGaAURYAVKD62LZhY7Lwbd+z6lN5Cyp463XUlmbbEYxQ1BAglXfDD54WGX
Z2lHa6YGalaoYRk77t7d+2/7/374/t7fU5jFL/zw/s8/+MOG7ih++d///PeXHvVyenPjuNvDYfv7
sHWvDy+Hl8+X7YpT8x1zHFHwqdDcA3yD/7LO2OdY1Rp6UHTQ4XUax/f92Pn+sV3jVPnmMTkzpEGW
FipAEJMXmXfkoWApmzD57rXr+q6PQXvUWRnNudtiNJBclyG2DmyFeDcCpS5jVVzFTkqvr1+u3f0P
f/P6S6ev3soSn6Ul3/N2ZEmIjHIeKoEdwdL1fo9lc7y1oSwtDB5YwQsIPTcd0IBTH4oLu0iaGEWQ
673rvu39L7qBOzjblSvsNyOeuC7HdoSBKD0rorSAnf2PHz+fnp5COtOnkT7MFF3a+DP+Daa9G8/Z
Pv4uncffjwPlP39PFO+N/H9Wbknf7GznXwQCP9sCZSyi6unIa0BL8qhR4Cl8u+zudphe6rgY+9Zx
Vob//R+7ZEwoSQ0kl0ej4sZceD/1HzbYmbDkbt0VU9/0K2emdABmCBQjIDInpDTy2ITgP224qT3f
Af6Ob3seCDA8jM/lvy5viOW5PLIp5DOhnY5dU4Hd0WVUo/gNLO74/QWjTZ3Y+dq8bu5v7m9uvJVF
PCs68/0BUND/DlY4QLqqVyM5hWFEwIL6/tPm3bldCypLEf3Ein7qKgS0BdDG4cNz9yiVIYLeb+Cp
z2tucpZ4iMMRfNKMs1qRvw29uf5uQ2/XLHzXYc+8w0SXGl6D0aQuPqZpSZFLKVA6fKWuCX3r/c5z
/c39r9L79R0qnS3fAytH7/L2PzIrbP9UCxibFZjl/pHSt855e2m8AcfB5LRu4/WuS7ArKE5Knbb4
meGPrwAcOK2Hh2tq0hw/Mf/by577jVi/NB9CqmflEZBX+n9Ly49Rd//9GzYO3zz8RMUxyjcr/w2/
48cN/vd7M2E74YfLt/HlrzL5frnwVSKZv1QFVSeffNX3t/nuf6c3/wr+LfiFE4H/WPsCjbu0+AUg
tQTuBwL2yGOEeSkKVIr1GgAXbhgZxfcPhMgH+orR3zpXPEy6B38tqTnLaVCbA3UCsH6Q2gAuTtgB
Wt1EWm/Bbt9NNe1MPJjaHbVTw9OycOXe8a0iczJIwZgQldskl5LI0nD4FfQupCHFNdjp6Rf+NFPQ
CuAnMjcP46UY9ubm3nnYPWx2nofh//59+MS07Hy+kV4O19uDe3h5uT5sO/o7dAf6udZyJRZjeH7M
JwWph4F3cFE+1kgHluOpKUWLmhzUYBRMi8oDmRNAudUYdGQzkznehXWerQTZhSUx0ZQErQ4IZZEz
PhorkKpp1kEWgC4FneIW17l4/wdu1QDIHX0t9LLz81AgLAqwimgJVoG0gKqEsCh2qmlp3WOcWov6
C6Du+mawHIISBak9Yq88Fp3lP6hvH1sT8p/CzlPDqGUMbr4f0Ipu35rmzZhvYgC92is8r14e3BlE
Eqt4Yk8IhBVEE5NOgr3cpvNb8BssO9v5Z/Yz3BW75KGk9SZ9mtzhp7ESUvi+EWdVk7mGuQGFPAgD
4++P7gqmVmV1UNiQ8y4P8fARJniWXCsXrtj4vmMe2ejUVGFDDxtVGgCikgLrsB3w0HN5Cpfc8Wgk
4k1VxcP+YFawwjLtSR3A7du6cj+kVNFWsu+zGAg0q2UBLUqAbOSSf6dzhsCQlfbEct7840xJdzuG
+sreWjYB3RlAfwGaFYG5aoH3Dx1iD041hbuygbYlOC1+/eWEYRi8AZgYnK4aDGanwwijDoK5AfjQ
ZuOnNaKa+F6j0C0PK2bOVp+bAQEpBGahsoNDQzDTJelgmzVmS78uKnvPdOKCk3AlOqxZEfaPPfSD
psSwUpcgN4zrm8TQP1n+t9LjwAWgDAxlBxmVKWxYYbu0sZHYRQ8zofkW5z/HLID4qLtKcnh+vzux
gxPvdNJKsy2MZICdLG9cqdrM4w+tuJojlUZmSg37FtqHeeVka1TcZ0FWsCu4topqatgH3K7eemC3
cfLepih6e/0IjK/2IOfSSuQ727aWDMUnxQA1JUiQcd88HWk+BnE7tkAIA+brhGOBp+CBBtpLsMbd
s2aIb7mjKGSin17RJhhqNABjSaypOyjNFddTXf5IoQ22Mq6FmbQBKUdUNQgQH6LmaCeB6k7RECSa
Mn2B+p7bhl1HQd1CEznfa4zQAPwmf72jsdMg3oS2BJy533nN0RBTokC+KulyRwN6dOh72keujWeS
oFrJ2xd2Gy+ZcaEutA5AFex0LuN+qAFDQugwJPvKYjnQsFAZLjSydsVaWjS8v4FHHe0qOsqCp4bs
SS4RwjGiKUUlXH3q7YOWeXGtrczc4oCO7AjOEckSnrPjHrEwIJsYEAGVMDdtZv/yAp29MyN+gBD+
z3j4dxyt0BgAiWAxjAcAajdNZwg7+A3xzMkpzSslpSNkmCrJbYBF6ebrWFsBBi0OE2A/eAiBlr34
mpVD8omz4OUODnlPkVJPnXRPUYu1BBqjOEkq+Cj/mBHfrgK9UzIpg5kwihw9+DFo1aMuF26rKtui
XHPGswSYW+MHMUCgCphFhZgcj3isHawZg4JbyGVxLes/4/gLespulK09DC8czDAGHBMurYauiw6p
SI0MaUgMTYvze4lpN6T6uOwji2t0ZEFwxUqe6pDZsECS3snDnuJ+/AA90xVXXBwI0CMgmkap5IyK
vI3ziaHOjvhkhQeZjI9avJImLTu7jTccFFxVqC4LmxdoAENlhQFnH4OHoJihE/NE2OzqJbUe89xT
+wPR9+RLRjafs3ZzeR6XQocG/Vd8AFIciCWfbrVcb6rAmKB4l1jAOtRgTv0Vd14ArOFlO0uBXuMA
cAwT4vZiY2xtsEFRYwV2NLJHk6c7FiYNppTadrbpLYUC8Leyjb8xk+IGQ70cLMuYWKKJWXs2D3k+
6HoO9RTtVQ+BaI1Z94Nk2nXZGvu8a0xn1qMnsyYP8TAO1EgjZVfrg3wVsGqHC7zml23FABPVni/P
xtm9CZsRL2RIKaF/YgBZfDrrdWkoQzwFzKkHBXgWB3z9YeVDujEwAGO2n7poxY+Xlhk9DBowGiYk
FsTrb4g2lNgEhNHJ1ZAG3U9C/LycnThdWebFgR3ZERJMiJVHklUAQxz0z+143+c7AOZcZmxLe6+U
fjn8wxGLMi3e3PjuAfrudCKB7jWkYIhwA7AgkDUAuwyRvKZeu3guRZtjM3x6jw4kvQVQQ7EwfaZ9
P5CCtmjnteyny06xtEX4VcPEPQMdYSL+zoobxuwuzh1lvA2iPashnkS2tuy3uRdN/zJxR8aEhYrk
umhYliDq6DKtqms13jRQXLg8oqUz53hEwpmTNmHTSIihYHXzJdI5OahIouKmxUNw/y8O/mc8unAV
6EHfMWQhTIXKe2ltx/RQq09Vubs8oMVtdGRFiJamPaRjY8CKbe1swMDLu16i/RrSbXET4aYJP0Bq
DBoBwdvCrE9ihhw81ELX7r5kFPRgjTSgxQNaEQ9FjjWt5QdLLs6ZmfGIjW5FIir0xkmhMrRW5A6S
K8/OKkCRwTVIDpcn8LyCg8gHkDvqASDRAOOjMINpVuDNGkLOTlU11Ig0Opg6NfsadMZjslOLwDcG
vaZS1VED+B0l/8WMfI8mer8HBr2vBrRN/jaqNRKupSnHPYaotoFsRTWEOIKDPxiSCJWEvCUuWA0Q
83+nZbMplOd8dqRiX66hbZfmmxiajud7VJRwEpwuckmkFjIAGXY7dG62lZwBKaNF477QMtO9POmL
pjDvuDbaENYRX3V1RJYgtzG4op73Nhoph1F+MsnweNnMOUIANsg3FAGpkokb1umQgHg0mcyv4zPA
0SSNnvs23jf91xR8agPw61EbUaOTHUMfHpV49AyoaLqSKgPN3a3WQZei6bE/Cwliq4BiV7LhzxJ6
a5671OjLbdAAQe31BpkedbDGBD46nXODoojfMbdU7P4Dnjm4k62EIHix+gxwlUhRigdLldqXsVPi
hEpBYxO3kmrEtCkaimu7LshPNs32Q2/WWYmCg2I9JkFiH0YTRL49C5r3Cv+VhCZoQnjLKmvctFER
pn4o6X1LVSjAdlQBy0B0yO2MtzxMQQOxm6SCyJyqyamvA/FUep0JRq9tU5PyvgyqGR2PSVZntCtb
4pDRKP0KpMwsbEHE1OhFjuefqCttOlVDdWvXrTJT0xzzT6kj8dvEn/1oTCo5piAyxV1q1Gck0k2F
Pms9KVXzKu2JBqRUKD8OVT8m+06fzHslYvbogSVxCD0yqtkdVKg6Vy210ERfK8g09EwB11QlycGL
3ltpd6W2DQu9ZNDInVKzeheFNfHHpEdOEFgh9nvVWEx27Skhz0NShWiP6/pso9Rt4TNAPnM/sdH8
5KgxsJp92IwfgRwlnTOMaKeMDLVca8ZYivHHjiN4cT0Pc91DIx3CUAVtgtsueCCoKFnpynF/Bhri
t1y0/AO+hRIpIPeCoSaReXsDtuU03uXFFhT/iexP1TMke2iZXAMupknby1t0KRIcmxTymNHqG5JL
KLfUEfDiaoVGiqg8oIP2/bKdxTm0oYcOOBRUk8XM226quc8z2GnHejtE+qaokmcgGB/KblgJbsvT
+MeWWDcfp3yIFV5nns2tYv2Up0Orx85kfeilN89ekx6Sek0vd+FqgaoVbrjgFOanhSUeY3IX1nED
mcvM3ofVfTHs6/FXGH1MhZMY/tT4JH7C7qYgAFJLIP9VN07f2uzn5Wk+P7VOv0I9DbiDUltBG+Er
+hSEPMFjPaUuoBJOELlD+RrFTtys3FbPHQgWwedB+L0etX1h3LkBcp44anMH7z5OWUm+Hlu7IVgz
s1DZhR2cxsDfc1yjKA4YDL2JHqQCidZgPup2f4j7qN62kX1lanFBmZoOTqThatfG9S4uoF8OHLq1
4lrn6StYOEAvgqKaxQVu+N8fZf2zldplzMu8cdPska9Em4BZndtOgBaCrAOlXmDQV6LC0gQTEC4D
Tcuhfd9QgCObZW+XdixnBUrnY0ZrljVOWA2B15XK12XnWdg4fI6B5uMIKTTACRlIoIwZU1IMj1Uv
sf2VRhPVaviM9C6xj366BZ/UNP9tWytKoSdG9dM5lVmQhbUOl0U79DZRzLc26vyi1lfKGsuD4y8p
KNUTtDEKg5O1Sg0KCOmgvRwqD+y2tp8Y0mZ2ZzWOXnus2bNgDQZ/HvUwNoBpMJ3AL6K0dzo2aCd3
dldjczTsq27QsFzcBsFEc2ll5ZZ85NiOsO0D2y6mjGBsdXNVZD9b5inD4bJz8GU4LZ2cDkWYvhoi
yobCMJS2PsxyQUeIx122sDZZgiNYakOMKMcg0hLdEBLbpbF1INBvUru1t//FMHm0Lnw+j/YUK60E
L0UYTG7dSegAaUw6j+AyD2ig3AxKQJt27TF3aXTYUdjFABzgEZR/0pFJW0PLwWChgq22OqSP76b4
Nu9jX1ujeV1yhSM7Itx5iBptkiPYiZT82lRyiLdn7pyF7uXFWjMjevaY9Xonw0wHbk97sLyI1W7J
1rjfFmqhvA8XQcnAwyEYhgQ7A+jMY9lCVbeMhxlvQUOg+1UforHA6CwFLHp1Ensp1Br90qqk21iO
e0+rp/yHNbD+Wm1yDZSa9bTGLbvkQARNTmh0Av4ZddLT1ZRySKzZEkMrbqL1b/I0o8slGBQC2oxG
tz4Kc2rujDgcWkfCewIyOQRd7x9W4GhmhD1PtFrHJQUzYwX9YxEonw3RXVKsXOGWBno8/8K2V/Jm
LqcA60yGVxukrkqhOEF1mLXbSJ6RAr+N87+My0K5C7dunsQJFoG/TstIRYE9jq3ATyrZuCq0PsUD
brYmUrcU0yDwp4HACwc6ku7TVWybrA0LbqrrtBvAOe7j3HQur9LisYMnP+7FtqVqYmE3CtKknWW8
slTotQhr8K5tVXnb9j7o7BX7XjXRctKtUHwsxRpMH+BFKK0gFRWmUJJsSHuOKK0bY0iJ0jrZPO2Y
rntm3q6s1vmlGsSneCQwgHmGNTEjIqld1XOs5ng2ZXSW3LkPqWK+1+o+H67y+vnybC4O7MiaUKMk
bGhnxmAtQtHayjeaDAaCoqHFGk/tOXIUWQnOa2T0NrJN0xDCtTTXWZPzcU2GDPGu1gdG3Y27hraN
5CREcYfp1R4yZ6rGfZARP0C3xd+PFR+AIjagpdx7Tp2TsaIMxwHHYaSDiYv96qzIZXIFRtl4ZQ2X
9jgIRZCk4P0bmALBXeLZtHIWSxw0c9dbgy9n1G7vDetGS3bDGFNC6pWjfslr8PIDElsdZxUeZE7H
ZpnhqDRZDM0/62MGf610zxqdNmi/IqMbNmtaIgtpOyYSlxO+oHi5E6ZSrYoSDA4VSgadVV1Xkw5e
JKkGucOo4/TQUArZtK3VBCujXAgvoN3SUEM0TB0lTmFezbEvxoJfSYzE2Eiz5ZfxGlpi0QSnh0DV
B6RupjCRvQkCCjIRbL853FUqqkN4vf1rP1Q46YYJqjacwmd5czeBh7AzcAIztlWrEGr2N3WsUjta
Y+Nd2N3oA8e7J7RWwYB3Nl9FkoGRzETkTwYwpIfgvLgyikOorvj74l2SgL8LzUsy+I/EpMKIezhg
ilkrONuMNgC58FjZdMx/GNNdnN6V+p1pbuaq9S9PJV8NMYdG9x/3eARlWVwtxSKdHg4YYCt9SDpU
xlG6ysOVC/lC0RVNt1wyHe+J6EERETRmHTDVYNhcRAUx0bQpivsxOZgMZc7N0Nw25rWq+nOsOwPS
T+UdpbbLozxbRp4WmWgK43KVCsAnp5u77gpS9/OI3lfph46CklR4ulw5yhp713nJhRvC0Y1CGSAZ
iGCnhsIhlrWAG1JqlGxNp1NHJwamZgarneZH0lsYPDe5P+avKtkA2VOgCX30LHPtZnm2CYXv4BNy
lNq3eIuQO0jpous8oJYa+BkY40HGPeDFfl9ZNMhvCJD6ilflPbXiG1taAd2ehVPhA4Q8ppmlMptU
fICuRCEkPaDGJ4PJzEBdJJdTj4WBV6vGyi46C6qCUeEsDrSyA9QORtsx8pLyqh4ZzSJf6rfS+H7Z
oxZNob+XVz8Q6sRnhCawOyDsAGG2oUEphZtS9TIwrKu9GwR/+wrKRwVgnSnrwFwCXHe6llZaED2s
QcQ22ndzu2P967xGenIWBb5NaHyHIC1EanhqAkXePq9U9IZHU4VKrzspv7M11ZLz/EUwItwOojoK
5hrioyBgJnIDcju5gYJS2L2x3s4800r0bZjO8mM+ZomfleUAAY6JFR5BxnGVZrHx11FJ+CDhMKwi
dS5jHUDtSHWJjHIzaFYt1wiuSf8YRAc73lW2H3e2a5J9bDj1qsIdN3ASfL8/4A8OXph2tU31mTB8
AEkap1UcJnmavjPlvQHpBYAsCsm1a1xzQDr6Szd2lz34/BogWBfWQ5r0yZgquHAhb6L2diYBVeOf
FqDpw6ts+VntN/XKlC/72Z8BCzOOl+mqzzkUXwt+ZOnDVAJC/PvysBY35lFvAY+MR5GvqOQZwqYw
ASZJuf5lxVfMuutnELL+NU5ZmD8h1uuskK2s4F0MyXRbdD9wxfHVKF85upYCKeq7yHR0XD5RsDsd
Dzg79dqOQEMHWsyw9hkotaa3Lu7AFXE9BJvLk7e0PsfGhMlTMgMZIsCEzhAMnhkeEn1y6/7nZSNL
h/GxEWHeAvgdzmIYIQg2ar9n0H8B7bAcrDn44mjwyqsZGvB9ZxRtVpuH89QgcJaGSYtfYz/QyWCu
oXh1pXpW9AhBRFcp0AmE63btTtpdNH7U3cpnLA73z1d8tzMfOSR4f/tYKvEVeXLDho/RuNKyx2BN
8mPJCvqu0TYEKnjclwQ3sW1ETjMtwMQ33+qpa1u30uhaa/Q2SzOKpIYTRoBq8kxr0Sz7qBlYkzlN
ONLefm+kjA7JSqngvJMWG4uTsoO4jmsliQ1i06Akss2tKDIo77qsynQQMBbWNlUr0Exi16V4rZqz
2gtTq9tb1gydjGSYiv1okgb1DCuzqq9BQks0WJuL0FadOYk61woz9UtuMmgM1EEIBmcAGuXKbyZw
cnq6xdr2pu+1Ud5kzBhxHtR6qbt4fA//JR2FfIjOSeExk+L7SZaritTFbeZUiurmgccUXPss2k0r
4MKlLBAZN4eF8mu02K9RlopWSQQTWdVh55cJ+Z2Vhv63V0q+WrzXAHAKSztDxwedHkm6YiHVLJrr
GBzlYR6tHBtLzm3hSRgE3QAHguL0NAaafdRV8xxnTtyqqTuOP2oFEhWjMbkj0PiXo9PSnAE8hbux
DTkKQwS4BaAXqKYJ0SmdGLWKQ5/d/4MBNOYCrgPMPbAup4Ox7N6QsgyDMTjnebdL2l//YoADDW08
bSNlPDVgh8kY2nqUOfNAPkH04VggYFtZ9PP7KlbdRqESP3HXwQPzqZECAkNVnSSZMzbBRok9W8U9
grmS6WrGSwgtsUq6yS2Z2tKK5cX1OTLM//4onPZl2E91lmYOqfKPvieOHqor22bJ3Y7HJhxQKAMB
7BFhbKH6jlKYq42eZOHB3Fg5bW18qpj+gWwf79R4jkN6LywUiCOJlczg7ayJEjhR9WuscVUaXoHs
uLfH0HT0PLuR07U+wcXhoYaoyIg8HEh3OoMMLCNt0MPs1JvQpaw0N03Iz6zQXnLp87IrLp4XGsC8
msHFGMQAVEW6WkwNAp1U2bdDrDrKoN20YepdNrM0InS7/68Z4d6XNXpXtCbi3BRoPdWG0WHAv8Yg
vEy6bPv/Z4sv6pH/6SnYSKUetvr83cqu83SflbfdmsjEYnLOO2PRKoUS/RlZWcjiqdFwVjloJv3q
msSBRhmFpDH6pXXKovo+zTO3qH7yPrnLA1ze2jjbgX83QbEi8oXI6OPPzaLCCEsu8X5DirvJvI3i
nap9FdXWMA6S+kTWZIiW8nagSJGpAbOh46YrzGtcTEjk4JVmHd2reMXKPytQ0lvpRh/8yyNcDCEm
UD8oLusAOAkboND7iFQqTFUtGpAbpd4GYbJGDbtmRD0dTyKTHL4PI9BgfxkCGe0SayYWpwxnla5q
PL8UcS7SROxxlnCSTFL3VYXxrhyglK7bW2v4UdVr4OWli4h9ZE0YkCbjajWgHup0yoxEWkYDxowG
+uHDiqTXoLdvFeP18jqdlw35IQOMMVYJfFl4WDydQ7yRSXgEgMkCALBhZo5Sxs/EKl5yeaIDJFGM
XHHbvCzRZfim2ZOrdrrbWaVHIM59+VuW5/rPpwghJuiTKcsqHDu2MaCtC8Hltq28zmi9bO0hd2Gi
Uf9FywWnN1bw++moG8gUV+ybznmEpEyzSYgbGVsTXWyh9UMaVrb7mjVhWePOavuZ5dh36Og25+cq
fBtDlNJTXJkAZMq3l+dxIVQT3B4wMJDXIHEQwmdT1sasDh2Ob4NsUG3ppE+jfbDmyr1sZ+FsJcji
cIEwcZHQxCdbfayluGY9JAzA71Y/mcPWkK5yfatkDa1V3J7LlSrd0jwqqNCpXD4HfdjCwNAJCBGD
AFEzm+/Hyony8Vr1dh2QvG2zvzy2BV8k3D808j+kfUeT3DgT5S9CBL25gq5ceyOpLwyppQYd6P2v
30dtxDdVKG4xZnYOOsyhswAmEonMl+8Bu6FgiZcOIhEMyUglbtWms44j8go6dhBv0TmmZlLz0QCy
8LbBlWscBk2MJ6kGJpTEZtXMijFMCS6jZFCCjli0RSF5wDm7bWbNN87MiNKjdaOUeruYCfEsSpq7
snHCUoHUzkb8X7vhTGgNgW1DAisdhNMuN7Cy9a4tZ7RK57IGUTwjWUrbXKmOU6Y9kbGJn6x4Uj/D
ymj9KS9SP0qMLqJaZGBQ+/aa1y56dLLQh1+m0Rf6tMvfAukzhbeWjN+SnEoL4wYAaMzhkrujDeQT
CQENVWx7azRx1V3PzC7X11kaAyp0PvaRgvx9JE/AcLtdZLwXkRUQe36szAScrFsc12tH8nylwq5L
hMvmNMBkPH7E0seg+Nm8qBYcdMlhdkPjrYGorTUKoW1uwiouDBgsJgIux2/V/MZDRpUicQb+IUcb
oe0aGKTghXq2p8sxOttTHbORKtA9mVMqf0aoJ/YQrdsz+2Tae1N7sNu3jvuVnmFmBGjUjSfyakwA
0heMBtDwUkXSpw4ohIIVcKNWQju02bWm6vcWxOAYRYNtw2cXnxQeLqimqWghmxZCnXhDpWwMe0hZ
Z45qlBLYW2LwPA0TuE25xmknh58ag3RpGg3KQZHkFxLKqjuYreGAosTGJR7x/e1ftLZ6IFq0hXsQ
sFQRmGAPZZXouYadDy3P1MujBnnWxrdIGlR8Dm4bu6J2Rb8eU+z/syZW9MCdytoyhtSenD90mBYj
VV2Bbv8JwcuJCs0deOLmgJtUkV/KruKYmOl8LZMTgjThz5JJk8fRJa6cbPywlZQTv2vpPqJ8ZoEE
/dL/iNoQlNSwCyO6UWlVPuBq2NjotRANjDHmplFfwJis4OJ2GkY1aZdolcZm6k49ZMsptHj3Sj1X
sR+Pdvtye7fXLAIjAe5CSLOhJCNEjb5Cn8LKwYQLJpDkoWMN6mTSnN5VvRy7IWubjURvzR5mnSCn
hfrGQhp8uYmYpLa7scLlWubg75EZ+Ziz+RDLykMWbaExVoP/+XYuP+YsYmhdmypIq5FT24lTVD/7
7s2YvUFGp/jbqNzxCPn8j9v7ueokiA9wBJwVzRa+IJcIS5MaXzAbbBry5jSEW6TTa1uIsQO84xZU
AegzL1clh3I6g8Yqc4bmJGVHKJUTJbC30L+rZx7faKEbATpDxDtahVpD2no58yx/TFVyqKLqZbJi
D+Qc9xjg2UgoV/cNgyJQt1YxECfigyTgPFsO0n1H7arm2BiFfTJm6/32x1k2XwysOF3/MyL4Q5mg
FhD1MKJjINlOK0qS1K2Un7etrLsd8IwLBhBTPeJlAflnOU9SAy98jT9huhv483IfD9GOhNDMSbUd
RrKOg/7HtP9TuoOq50KbAedTrwA1IOS0w9hG/t+pbhv/kAlmsmrF76PQGTsecP1jKMYAnKgbwXFt
a1FHAfMcMIiQyhKCI8omOgERMYptDXHDbj/jJor+bGzsEozE73duZHGi8/M8zo00RDDSExvgnTJx
Rka8TMdSk4EW/RjMqJDmy9idacd0jn//f/4A4XQX6LuRjOMHMMJ9LQ/M+QcL77UpaBvmdfWTIr1a
6hcalbftrh2O83ULftvUrWpxFUFaTwqfqIFljO5tC2u5nApWIYQsMJbjlXW5szWTmdo0E44fsLGq
7Mn9W0ICjey6NHEySKzdNrf8YPFDohCFUeOFKht1oktz+hwiwEUIYbIMFAKgXy1kbJOPgmwBHdd2
7tyQkKM2pZ4zwCEyRyvzl27OX9V83ljLmuej+7mwXCEvwFDz5VpiLcxUq0e2FrXfLfQbqsf8vxQR
zk0sqzzze11qs4r/Te2HN9xeJiQb8X51Oua01WMlb8Sv1Y9ztiDBye3Ulqo4xMeZ0oNc9w4xSzpY
CR23EqotQ4JbjyRRuj7FziXhQbbe+uyubjBnuZFTrX0ftBHQI4M6yaKudbl5YzJbsxFaOLOZVdCe
/CjLajew/Om2S695mgHwNWCT4OcCNeylmTCS9FkzERqsNNGOUigD+93KydttK2s1O0xFAKkArLdi
AMh+aUZqEzPvBtST4o58dJUaKESF1ooE1DKEPsboNDS/1MFyK4wm2x3zGI6UVTIn66wNv1995luQ
RVxoY0BjIkIn1NIYUF/nCPlzCxXHuB9pOqL3qxWQniicgdjA31VQlIwpJFucYt6SElyDPKEhL+O6
QSaJTRc2I1pItxILhQaOldaQvBggmo0JadpB3jgje01NFQoV8gOD5EqoyI5ubeGal8AoRrLzTRCO
pmFXGTfzpb6HVCLv/NQ85r0PoAdlXPK6osD70LntA2vH5tyksGodLAWsZMAi2PXox+2vJg6KQXXn
9tdtO2vbC1/75wML51PP7Sk2oQQH3wImPB9zWg6ma5j1gbUsoaB1d832lzqnwTDkXqLE0M/emqfb
9DLh+Gppr1jg8EE1joc0U9Cu4FSz/sz6Z2X8mqK7duycVAua7j8UHC0Nb30ATRcggbDLljpFKcAJ
COtysmOmTe0iPCnJS2u5ifEr6d3bm72Wbp+bE/a6KpCpETQkQQQ2f8unyus1A1KVqKYudUfZ/rpt
btWHMLa8oLw1JPfipdXGiW01Jeq3neVOlVuU97MERewtlebVZeEhqy5jBgutxmW4iuK56LQYdir+
shyKvgpGGbw51Z21VTZZNfWXRQNtV9AkCgG4rHlk1EmFcCTJjsR2KnF54U/hz1jdgBisJUtL+w4U
PYB2myKGIZ6ssQW3MrKX1mt1aD4/9emDZAyOKZ+aduO0L34mBphzY8KDWcZsFItMGMv7Jg968EdQ
YmntHgNw7YYPbpkSkkCQ7FUal2FKHe7N6TMjj6gEbNhYczzwtCLLVGQoEYu1LXkheigSOETZVTTt
CgdtZ1oqBPMnG5ZWV3NmSUj9IIRjz3YBS6yFGpkKNcjwvu9/3D5Ha+H/fDmCfydVD7a+HEZ0LYb8
3XNTxVTWA1l+5VNFm/EBU+m3La5u4FkBRYiHuGxYl08ooIzRvVb4pbSPs1cl2fC6FRfHzQphVBBy
oowluvhYAqRTLjerqX0pptdj0lPf96BSlczPfhNdt3J0l/YjkN4oCEkg3riMEkozFs28ZOlc7yFI
TnzQZbxqxrgD+vvImbFFDKNdn6klXwAb99JxBfLz0t4s12OnqthDgPq8wbA8lK1vf6UV51sgdqjh
4hGOl7jwlfKmyaZaRX8sIh8lu+cYR02yjZr0lg0hMmhZLJm8go1lFDW3QM1KTrI1+rdXsuJvFysR
vs0Qp7rKSnhCnRQUNHVZtY/VFxny6f8/dkB6JXwT1qMONWM1AMvTQnoAIKJLSlB5bXi2vvbx8U5H
dR3/2FczWgq6jBXmhbFtNcBwtKunEqOmmFJywYYQgwbWKqLC411lgwJR0vYRaAH3I2AMkIdW850G
xDrAa4aJlM9SIsirkSaYoyjxYa37g+kL0OnUIOR4tFo75F5aJyjSxePMTMqnFMDfFqfO3HXoZAA7
VjSql2alQnUyj9/CYZZ+JKxhJzsup4+RZWb4lA8gv6FakszPg2SywAK9zu8wTudHM1OgZEYwLB2U
ZZkPAO2xIXHmse7CoA5bsz/ZdUoqX21SOQrqzrTebciEfSN1papOXhTRj3Ky5JgSFoI9xWqVfoee
YO4PCcb/NwLyWkwBkg3ITDyUAc8TLui5xI3AZVQUw7x1Wz2okcmV2m6sTqXmcev5tj+tnY5za0L4
Z0kXT4kCayb4wroSQ0lgnrJQa7htZu14nJsRQkmTzvCcCWZk9bfMn9Lwue8+q63e3loWDB1kE6U9
pGugjVxWe1YBqEM9slXMQztN9VmCkokHqvaQRomjlkeSBMAQ2dWjYWy8aTfNLqs/Mzu0EebuTRRM
e/V3D5Hsgj9nTQquNk/XwTajPTTEg/IH2QJ1/x3kErIe0DmiD2IjOsNdhPVaoEUjwNFxB0RVn1rx
MfejD2QU68Hi1RwMNnkWcmOW6vsRoxWp/oTH4X6OisOkmsHtL7xyOV38FGEP2trK0JLBT9EG2aBq
obtEL4FbbpnTFSno6rZY4VZyCiwcl9OC+JVMkXo4NMI81jh4LLPCeCmywrOsMnV0DhoqUnyh/L5r
pual1Kzftxd6LdKzANtV4DowJgn0iMg5aDLdbEa7g4z29KaXkh/J/N0ecoC8sxe7AfIYgPcM5A9y
U0NycnyM0f1s9filVV60LrkL5dfRLB2ibo3SXH8BpIqY+VNtgK1BEy5cdLoOQszBlEDjJpcByL9A
GI6RN8OPI05JNm6c6FVrCk4bniuLmqkQptCWS6K0xih9OxbulJvQ6wAeaSpchQHBuXWy/1ZJLj0d
qbAF9LiODhzAJsL9OnNQ1FgxtMv95IXflfTe2R2fju6X7e6GjSt2Dfl/7lki27QOqp+BQEjM6Yt5
H2LoW2YWNzGbqrV3ktFDI7jM0+SYzI1ZHNKIhEfJzGIoyZRN9BVOqkScNjVkNBd4/ygpU7JLuCUX
VCNppkCONGx/RKk+vvcMQASaaFF1iIZeP0ySlD1KCZKtnBUbj7G1GIUMHA0vgPR0aAUKoSJhc9NG
/Qj0Gul7J8TEgmQ1OsK+9gPic6lX1+krKmCPeob53lSl8th93T44V3fAIpYH8Dz+w+WGtPkySoYz
m7kZmYRGKMyGzLcHaGyObqXtb9u5ylz+2tEQEJFKAJC4eO5ZNEbPvImUGHbq8jVTQRxcftw2sPzQ
C18UDAgHzUjbaebFYmB8gV/I8tOmOOfWGgR3b/VJTdIWJqyI+XoXUpC2brj5hgkR51TICYLnsk1N
ZFCNvUv2xndY3yZgM8ALBnoyTbgRwlExekhkYg1JQ83Br+tnxfj36QuwZ0DrLlhFYMKEvALY9Zmo
scTxgODfVDUK7MZ8N+QtjOuV60INCXw2KOCiWoeevBDs5iEZDb1CRJgGUEOiT4jRyC4KOOBYt11r
5XJZiuOYCQJ+DxSh4thEIw/oMlsTdyrlx4gCjfa9L9xadvl86KU3rfPDjkbRTq1GmmH6SVIfshhE
kTtJdRT8v9u/5uoLIssH9SxQajrOEW6Vy5MkZclMEJOQwkMUqYh23QQWv62LZCXc4ssh8QCYB3rD
aARfWiGZjXdfNGeLPuIDFBtfXxfRQihfvUwUup27f6/8BYoBHbPMGEVCSBTjUBf1pjoCAeUwAL8A
3xj1D0V5H7emma/OF9KEczOC++NVpVZNATMc/DaDdj/ZW2RdK1cwLKAcYCwsM1csPXo2xTLXYaFQ
O2+SQL/rAo8fZLMXbgk1ry0G3Pd4ekA3YznOl9/IMOYQroCcJ7WT9rHNYyA2Ws43/G3lklrGJA20
WKG+sNDZXJoBwkbVaqniDstthkJRqzixOT+gqULDIvLKGbrw06+x537WABipv9z29xVIwqV94Zsl
jOi90dYcDUOwKFc9rSYCqj85up/Dr7qJ/YloGNTEM3/cKjWvfUy0epHKIp/C/SzscAGiKnXOG2SV
aNDE/Z0CuRA8XMLxOKdbvdjrcIZl/mNLhI7FYJjVInCoO+rcAkgPDfDxCLUGa6uIsLomjL2ir4gJ
EkUsn6eRgRaMsVDtorYogxvPzPxuus/aj5wEG59uCcEXlzKOG87C/2wJUWTstaZLTdhCTQnv5T+S
jPfyzggLRzN/zejDxJpfAI04vt42vLJGVEgWBqtl9Ac/4NJlwdYSg18M9JsD/2I5oUqOpApzxMnB
tBPvP9hC9Q/uAfJo/Hdpiww1z5MOKjm20qC1HShKIJW6EzUdbf899gDzDsB2wwoo9oGjurRVtlOl
sAnsk3YTGPLdnNqo08p07jb2b6VVe2lIOHOlOtVGNsJQx49pdDeXwaj+VixvRC3f7GifH9EalJT3
othbjdelT7f3dDlXgt+AWBxtb9y6Egbbl+97li3mOgSq8FAEu78+ABgJBoQYUkcLdMB8yZsSrNK/
062Ru5Xzd2FTuFdVRFOFL4ybs5b5duLLPNyZ6kFvt5rPW4sTgkpZtXpSjhjOUtWEWgaQhOZEu/RT
1kO31XonlvzY+nF7Q5cff2NDRXkB5BKTBcpKUEiaKIUf2sadtY+50VCAc8ak3v97a+ePXuHzTaPU
Y1ARz1CrAGEVRvnT+kRQgE+r0a86EFmVW4TGkO68WuHyFsVLCmVRCACowueb0zaa5U6OHFLm8hD0
WRl+n1nTjb5R1KblD1PW9DQviU2CKc3sY01YU7hpHcnvMvS8gQgutX0mhWZ8Pw/M+soLWfnV1SQ8
kNhg+ymbwPvNwYtssQEI7qbI6pd5nsfAzKvyUSKWcTQmRfueD1UdFHapQcGtLcPQKfRJ+ojHNv4w
5ATUOkNJjG+o4Oeha2m5IlFlHKveBTl6PdEqtno1MAaivQxp0tkPqZ0XidvOSZvT2RzH0GVqX/Z7
m3FD9nmaWN/BE0Zyt0ABtPa6DHKFvhFy+09ZhJhtaZnOCi8MiaaCmF2Sx6BOpcR0pgalcxCXNGh/
531VVj6r+Kjvian11rNiR01Mw1gex70WctN04r7h6UECSgTb17EKUGZ1DJJIs9uHMM5Yuzeyiu1a
25hgwh75jwhz+A/DnJaaExeNqfu5BTbgWbGm0C0tgpY7LydwPOhWCNT9zLLUyXg2mgFXtdALlRqy
UvnAzFNSVGbhoN6BujXg5Uj1dVws4NfJtOk36Ap1NNdLAzO4ZQ8yp8doCOV2PyVSC0qj3LRrGpMp
eymgT/igKOUYeyMGN+6UiYQjJByyUfbB10N6asRa/qNX9Rj0QHY56FB+nGUf0DL1F2pohvWU2QOg
KW0EdnxHb5rW02bg0fwkg8ISbdOofDBnLe9eZzCpdQ63y7zybJPbzb4tW+mXJHdTIIVRHlN9ShiK
2HViDsc6qa0fkcZMMO6GbAikuZnQAsbg0hu6PXHlJLxon/qhVGtIrwIvbrcmdFdNheSfQ6kPv/vI
qL4X0yDdaSh57CqdmceOpByTDaw3TXewe4vTSDLmvZ2V5DW1G/5sj33VgRcwNl2VR9VR61jCaJyZ
ykuZ8doPK2WavXaCQiFtBpa+F3JdPdYF5B1oaA/Nzkp6DHE3GOgG/+3chz/B4jV+FhVpLMiLNHMA
AIkEwjITs1ZuMtoGZuISs4LyGcdIs0Wm/Cefk3RnJER9r+TO1t3MCos/qBc3mgNGAqMHWyKfwbYw
mD8ZqPKhoyaHxVNc62VQW7pSeXJkmg+VnSsTRe9iTmgf26jpdBIzmZfzbECdUw2TnxaRlQ49BLgm
vBsRPTW6fPAHPVpAP3Kc32W8DRdtjmxo6SwxdAwNPBPuyJhOkp/jyP4yJjllNOW9vCUzcxWcUboA
8aWKVxZesXjVXd524aAMfdfJBNAjhzSOHEFlxlCcRLqzkieUS28H56tXw2IN2oEAuyJKXuV/Uazn
TRbCGrF/QtrAGbSNSszfTPXishEsCFlfGGlgL0zQFwcr3We8y/b+vPujBuRQvsfOr56CD4JKLoqU
frQx/nZ1tf4tAv1TzVouibO8oUeYiasM5ZMcoy7okfbtfVO8J1MCdNdIebMrh62KzZZJ4eNlfECZ
UEFBhU0fGdA2Uk4LHIgM8x0/e0t37C3umiXHE3f3vGIn7K7SzW2fo19Kx/HeUnwVKg9yvJW4L7/6
ygi0JVFlBPvzVaI5GJFBjB5GjDcl+N676Xu2H4ZADtJ9HjS7anfbJ6/J8ZYPd2ZPyDerHLoqCjRl
aO/LL/L3/rviPKdO2LjK42k4KSfTlQLT3TB6lTIIRoU0RWvnNAIwFrUwlrqsAo1X7c72se+cRDOp
YT5EpKZVF9O0caUtxZ61Y7gQKwJEDAYisHtfuqrMUiM1a6zYDO+qhdZ9o8N+lc7+Xdw/f1/Ih1jf
90nH8ffJBLYItfcmi0rzXbZFGbG1juV8nB25ylCZPi3uWEDLhcu7UNpCEf0/nON/SxFJwmutI+DX
hAkUvUzmfsRP86nffWIaNPrKjxk1fO6Xb9XGBm6aFR52cWjH8zjALEiCpucn/iU5SFmQnh+HH98m
l+/fbCjDbVVbVuMJDsMyhIorQXxOgqWcSOi3EzrbtDron0owBdZd9dW6r49gIpgeIpwF5tY0eZOO
xsZb9rrWsnjNmXUhgFZ2AxxViCMx6XSOvOK9pW1Nx9AjgfIt2ooyi49fRRlb/1uQA+pNxCkWPJaR
I2Ktyan6qt4VB33Do7GXg/G5+D4eagrs3TGV6JbPri5zmfcwFxoLnELhHQ1qlXEeRixzhASroWOU
nrLkHsKi6rQvdTcJ76stjMi1chi21gSqVwPAGm0QsSbRpGHflQSL5dzrPMnLO1oF+VF/Bk/WafIt
334adsiovS081FokODcsxFajqdqqR+JOUxATSHSSXzXgrSt9I4avBYJzM0JAw7dE8qnAjKT8MCHI
bvR/bsfr1bzi3IIQ0ogZhkoInDpFWbqiyqH0tceWUnZqmGtQi741uzx4Atf+49a5WNlCzKsBXaOh
pQ0svrA2BZpy+lxjVLhq3mQ0tSt30vaj/X57gSs3O6zgMljgZGBREwKOmixDZPWMOKd5OZqQUZ0C
4rNFL73ynVBBgiYMRvBkANCFgC2Ftal2+YhDZ7/Z5pMUbYwAa8vPvDjVKEfr6EFDKgDUvleMvr1c
6Q0S98g5gmbOYTv7QaVWkLiQyqKtHx9Trz3yJ8iAe6ODgfb3xyHQ7w1khTnlj80DYs0x9LT7+zkA
5fFeocx9y5x/udPCT1z26OzSiqy4JRhEgGwxuU+HY2p4avhvjwNM4Bui5Q/5KMkWRet6hsnEesgj
vGQw6fisqRt//yp2Ln8fJXkoSYM4GVC9yyWQXmIxH4rIadUvuX4Z2sMQ4aHiRvGGoSvfFwwJe8Xs
EOeCQbFagbbvEB5i80PLPGmLG/zv9KzoNn9zoYWDHBhb4YxlM2rEatFhQa7xPlLTK0+pp95/lC7A
Zw4L2lN86B2+j2hyrz9lz/aeu8gAAvJaeFuojaszglEb6GMB+b3IPF6x40HQXeJ1PoACS/lqY7fr
t1CcK5t6YUAIZbyFdNCEsUpHNx/m0MfUewkU+xbAa8VH0IKF7+noEQGoIRz1NMRLW28XK9VdFjY0
VyDlUDhWhvaa+69P1LkpQ4BAyqNdqPIIU+P8qBVB1xx6ayMhW1sNXq4qqsILb4t4aWdFpA1dq+Kj
aJ8axKXzY9hgDBaYnnTD5dc+/7ml5eudhYdcMVBUMmCp0AEgyoEG2WJGvJ5PgYedmxC83QYBnlSU
GvbLNxUaN1TxUBXzGhZMCiWIm/Pv2x/omoJCsCi4HLOBA81GWKyJH78Tm2pO5eRHdqqQammfuuVs
DVBcdxEEk4L/tWTGFaHBZHfICSRIYfCP7YyO9D3mjj5RGayA7hTcXujVLaqB3AccOGg9ISyi+3P5
8dph6FOt0SOHo5qSvmmGl9QbuJ2/nVUhVsEGJibB771wnQo2VGJAH3AERR7KtvcQLaHWwXzgzyNF
dddPvgyX0cJpaXrK779Ub6D3gAZT657TnwNlv26v928T8taPEbzVqnmjt4UZOZODsiSUDlxtoq07
nzQn+tV6oZ9TsA4Vbugo1ChouHHfr4Syi70QPBlA4tBqQ+xFpv6xNIrSGa2S56LZgqVfQxL+fth/
Nl1w4CQtlKqZYWjyVMppc1/7YFZ/LRz+3O7k3Ry89Y7mZ1T1NLe9twP70O3QKfu3DJDLrwC5EuRo
ce0io790L8sa7MIsbfQZiJuoToLU03qYt6gmViIQoAMgmUArQ1Ex23xppYtVJTbmLnb0Ftiw15i/
bTjNSjC9MLD8gLMQVzMgsuIWBtrPBkHOptk+PkIweR/9mu+lBz1gDo88z95v0YT8hQuI7nq+tKuz
E1dK1cNy4xUZ7b9rX10wPzQ0wojjHfmoTk2Me30rg9/aUOGQ9EqXR1yG1TL1G/7Yll+3N/T6FADD
B5wnvAOwj6t0L44GW21qBmR+orQ7O2zvl6aI34clRBZIa/m3zS2bdLmJqBgvIGM4IFg0/ubgZ5+v
50ltWxVmd8L8cQbCpHrqtgqbK3EFNqD7gUweHJ14n1+6iNlWpOz/8kx+jA8YoKiC3kcK3+9YYNoO
OoieB61hmjjc3WrnrdvGWwigUg2j/eIjxTLqUY4tVHDTXdLR8SX3QcngDF6DSXWHOJVr/5kNZ75j
/jjT5thtvA9WnBRr/8e+WHKSkrhUtRH2Oyd8AklPjdvScjEIHAzefnaGyJWdl9uf9LpAgHr8uU3h
+RePKNhBPQk5bUGTPaqOB/M7Keiv1AH9KxbvRt7ohd/Ku60CwUoygjYAAhr4oTSQ64m1yFIputKa
GIjk429m6EhQN+h3Iwt0aHMU5LEHO1HV0tyQUAnduK2vH/VYNW5ryG4j48GFLXiZBKbZhMygJE5O
qpvsuTd4tocLDAV1qgbJF3s178BWNVHTHT87p9sS9Fy5yy9/gBAZYtsAPYWJH8ApSNV2M4bgTtZX
e/r+2/KnAwSejuMRg2Qexm0gUHJMXzXAgx3pcN/OThVSYHU2SoCroeRsR4QLFW++cbYTcHdWk2dA
Odqs/RgZOyMbTn59BQAyD44XhC0k0+idX57vJpu7sOvCFKRrD3LUYDzDH8rHTmn8cvh527evipr4
yIhTkMLFi1iFht2lqbTSAajWYMoqOvsphcbv05A1x3lK613RN7GjTMMvFRLixxQ9xNu2ryM/YgjI
QkEpCVUo0OZe2h6YOpLawnaCW9sJzdxrtkgnlsRDDMZQBoMRHVOHGEO4tMCSyshyY+Ei1TvPJEjB
zPaYlvG31pycHmguEx3f/7AotO+A30ICiqVdmkzULo5A8wgqheoxsUrabk2OrJ5LfLX/WRCORZbN
ZQohc0QjFXEXI6jYvdYdfkJG0YViK6i9/IS+p6+oSTPntwRMx8YS13wGIC4kQcsNcKUkrFnQgcD4
Dpp4MbLZJZ3WHtjjQDer0KsOcmZIWGmlJVmmxDCkv2QnQAxmChaG8hjvufNN+VR8C2RYG0dv9X45
X5xw9lKez3pjwCbGyF6lg+RoPzrs5x/rIXZqOlD+a4u7eW07UcoAqyXwtUD7Cx7TmwqHECCG9PVK
x0Cel0fuaD9iGElKAB0Z0NN3b7vo9YPTAvobXw+3Nwrtulh9QAcYTJIcOnb55I/aw7Ckmah5zz3k
vqnU3dlggbG+rLqmuJNcWa82HGhZ0cWxXOyjDrkIMVmL8unlGQlJrpJhqXdw5TBgEqt6itjvjTUq
N22o4uTnZOqhbtSw0djakwLyWN5pzih9Jnp6shNlp8b5R8umH0kHEGIn78t0qzt2FXwuVgldy8tV
AlENyVwLv6BYWDVGiAE392XUHo12dHVAM6Z4C/C4+mGRe2K8GtSkCt4nlyarTE27WdYgblWy2QiI
PtTfu5mhwCRNQ/sc6X35VElE576iLzQQoW4ydpKZlu7MsuhVv8s06QASh2Frbv7q6sRmaNgDFOnx
PAeA/fKXQdxDa6BHAQ1DLh1l6VOqql0zYlgo0Yn3Hz49KmvgGAHpG9Bugi1w16B8Y6ZwL+s+HN6g
B06lCCTCqcOLB1K8Gd2x0w+8f4uMjRf32ic/tyw8hPtcqeOohsa6NN2Z1Z2c7yEa4ujqvRm9yfNu
Y51X5XzsqW5qwH6j94IpNsHBcHEzPklF4ZS2dtIK5XnqX+2+9BjDBH+C/qA63ElSerKIdWjk8Mdt
82tr1dF0WdgqQMv+N3U9e+jEXat3FfBakAe03yc9AkWrCnSm5US19B3CjseWaVuBa3XFkDxEtgLw
A7qwl15ExkmNQoYVj6n+OirSgUyyO8othD8MdjJkUJyn9kECBb4e/uYoMN1e8nXZDDtuYK+BHfu/
AIFL+2oYyWbfQnixaE7L3d7sLaBtKwtvrWFn2Z6F2gZk+1SXg0RO99Ni65MvxVoxci5YpKW5oOoY
Nbn8AbUdh00nQURzSPYyB44ZgmMa+YpiFJDILpsACbzDwN3tZa996b8UtQYYPZdL/9IoODxZFS2B
DC3U5JQC8E9HACjvbG6/oBJybybhzz612w2unLWQgfo47GEyGTV/Ya2yWudoW7ZApFcq1bqcmgZU
NceBSjLbKB0tKxC2FZy2JuDbf4l5xAd1WGKMwiykwun1T7vpAiTKbls0oA+p99u09NdNblx6C3ga
DSgYxZjU5YZ2GbL71IbqN67YlxElbNBJQ9At9WSrCobmsbclp+9Cn8nJxs27sqcXloVPSQojqYZF
b7wJHwdgJdu8RvrIfNXcTDJWLmCYAngOdBgATYhNATLNQLpxxId2Vg9aDGansjhFhLlqWXsphyBG
GfmF9Yy64XEejKCRtgZ+VhcLLR08MVTMo4kcevmMelaUY7Ez+Wj1u4Y0tGyfm2QrgVs5H0hSgR1Q
gN/D/JeQwHUWDxucSaRTcneoLYyxY5rVqORPkrc7wsd9Fo7B7SN5XZJYXMjChQqAEopbIjJRK00z
B7a4cNJ4rxe7WD/ILKizHeThc2sXzS43v+lQ87F9JXkjOcrOINM3H7otCbPVtWN4GuzF6Chj3E9w
ZdUeIwBGCyeBqjRkP9RXU7+z6tBJo6Od6f7tZa9+0X+s6UIvqx+nKk4qxP+86EGa/a1qkCuPGhjE
NkLeWkBQMKSCjdWQRYgN/zDDs7frZiiaADRVkhhkq91zLpfHSE2fR7t+ur2u6zoPPieCD3oiYKwB
5EyIdY00SjGmLoCltifK5JKWjZ+icKiVdzl3wMsdxs9h/h5bMWpAr7eNayvB79z2cpDPLvK0H2Sp
5lBvkXMGFvvkJEfthruuJPwKVMExvgqpUg3UP5cm+qYsIyu0Cgz6W56VdI4uTcgC4/3tlazdz6AX
AtX3wu6wdAIu7eidBvw5kNFOU9tFAF0zDZPAnD1xi9lur49ZEHXFHQDMMK4yt5m0hEYM6qac6W8g
R28xgsGnjaxlxZfwYTEFiH/wccWjmpWNxifMPDlF2nSGg2Q7PFlROueurQCYT81aTY86CZOtLt+y
WuFWAxkqUjToRWEOUSyVGjGw1IWMUaH/Q9qXLcmJQ9t+ERGAQMArUw6VNc9+IWyXDRKzQExffxc+
93ZnUdwk2iei+6UH75TQsLX3GkQc6OKmp7WvozZrgaaT2d/zxm+7rQ+wcuh/Crn40EwWTt/N7CTL
BlW9enaE6qlDHoDLf2cR4ZbJrJdCTNBxdVj2OQ5MK/WNbvSfxGAxbuwj/AWkHmo/ywd1PiJJ4xKb
SRDmdpnm9oCH1+ZHR9orA+TnKMWFZ3x3GHUrU+wMKUBKL/YsvxM23admC3oFCr2UXUUweU4Alx6q
TQXCtV2HihtwvLBDx1N8kcp2jeTx6GDXFaih9vwo0ze4PlvEj5r4mRvVwWBvWkNcnfZPsD0KOReu
UPWNc25tY2I7opwPwdyvOD9sAEjBTUh8GFFajxnasIc0IAhQjdh4Gq1HQnsJmD7IIy3Rk5rV1Jmc
n6bc0Pc2fByaDv7B2VZ1bO2GsGBuB04o3NLACf98AgwqUbgp8sqzEyjANXuWfrCyDI1N7u3KSp9x
G0AIozL/Vcm8GJnJW15XUIAH+C1IwKoPTVW0SNyU7rmzR+sVpCdtnydWdWqsBqVrCjNio6g6r9ac
eOMGWdvrEL9DUXD26flygZRtpdEp7QqPJq80u7Oj3/pwgMXDlN0l+eMm4m9lmlH7+zfc4s7gLdNV
NodLomsbimplMIkXY7MYt/LcQU41Y9VQpUJ2scisSliwEjOSFc5zEEhOUfkhld96G1jGm6nv6mKX
bR3WX6urc0HqLOQ88rPbkHFZdlaKkKOn+eIVvhwPP6Dpjle0K68St3Dvjskv5U56lp9vHFwrk/op
9HyRnIUek0o0Du8qjxfvNURx9MwV421PthorKxfSpzhzTncWJ8ojtWwk4ih6Fiq1Apb64MFB5yDL
yiVKsnH/raWI5zO62JI9SdjAesxo1r5NYnCn6rFnD6rilxE0fZ1wIwcw13Ym3o0EruugxINw+Hl4
E0c5tSBIEuF8aoHsJYZB7Jq6AR0WZxA9ilavSRCjGhuOeSteVPgJ3SmmM5Jja+WoafeVBm5iSmaQ
52iNcWhM43ivj6VqgQJOSHaH47zeVX1hWHsWpcP3VBtKCtxMTIJkinGvxCAuXDW1A6Ib2HIGyAq0
AyN/MBVxzNRSCdh8DpBCjxQPJlTah9OqzV5v+nT01dxRmN8lvLC8ZojsG1OBUYoLd9LqjsSG+lTr
WvZmqjmEkxTNBsLBadQYhWqmRYCmli0/yLwneHhBQ8HXrETgN9jyprMiYroZvCS+g7wGsSmdikdS
k77yR1n34IC16jcYWOHwNFRGSzQT4oSGZlLrxxj6/rnbVj0ar3kDdtauyRVA43CQTa6hZYafNpO6
d2odNJ42k/oEhebBQXlvKGqc9WgmHvs0caRXx9z+KDWIjo3Scn6ncaUdcuKwHcpco+9kUUKPaIiW
EAEeO8xbiUl24wZMIb+2pPTUtKWRJ1Uj/1VXo7ymkOMEMyvlkQxZJBPpCsHN3zka/d811o62l8aN
+CkbrXgsWTlFrlmPaJTYivM7MzG9D1ZpxTdCG1TuxSMcNaE+AYROO0EtV6T8gNsTl3Tv2LuuiPTB
Q3fnkLeSHyfoEx/kWOsHtR3s7/VQ9Qx89gT6sKLBClPEQIoj+L0kvy7M0g5gQcnAD8hkcUXKLroG
r0YR+7HQQJ1I4QFwnUusXXcs9fJNF2ME2R+oWhqeGKcarE7LdMr7auDJFRUjAUasmuoJAsp1nboW
CFZmMKSQv+EJvIMUc9IeDTEwtExqWMW5Oil17a4yu6IKZK/J+FppBTkNvd4ERBLnR+eM9Q6NwsKE
HIBO841EY/WF46AUOJuIYxH9edCeHTpCtFg9eYX7X6VepO+S+lrv31N2Q1K34HtS/hYT3LxP1N6S
b1gLjWc5ipSzOzBgbYtztexap27g2QKuunlquu7GjD9SPXfNtNrpCDf2XVjq/VWdQ1M8K2GUVm4c
SitHIBCrGqDd6BGjOr84AgsQR6AjDF1aqWiu7u3Mk+wN7ErVg7jTRqyV0x0MVHRTLVOHaMqyRqop
mdlorYIaqXQpvaly6rFmP0ZPEdmymFsbFqpzAKzr6FN/0R+pxh7HZh1XoIMZqMfWRnnU1EFmLptq
E4LaKpP+FGsp+NGS9lvCYyvXJar72oxBQZHwS1kS5edO8Als/YyNbyyDnbEirltFhe7Blib8VqjF
jQl5Oh3IQoSqh3pv1xDrw7dsh9SL/7MKNAqsaKyiJw5DLLzcFhkPGUZH2CPsMnhXBFEOTUBdKR+V
oQ+4lQcQDQyGodxIzVeeIp9izqM/25pWzGnSccTMoABQCIJXyOPlS3kl+T9PF5egoahymPFHNaIC
Ixx65CB9CjeyN+itK8vxPMryvVskXHZTL6ETIR3c38oLA6+GFRReE1loxcaui7d0VFYGBsIG5AOx
rw2AGRafqyVjw6BJgBvT5F6jSuQ00SFj2n/PDMEMgW0SUAUoSS1rqS3aKnaVVMgMIQ4uzD3I/Uje
nqytstfa0xnAgtk8xZjT4OVBNdKhIlXMKq/Afn2rhxQQaDpOEGlpu0yBYweN8SsSno4Q9urBR3NH
5DvfQKDqaihsxcDVxpp1lTSds09imgQOEqMrXfQkgEZrhwJsA8tSP2378m7IqA2ykOiSdOOyWV3Q
Z6+TRQbITJS4ybwQhIVyWs9R5UkTsvFNVs7ZT6tt/hFnuwa+QKPWOwhiQK1HH/aa/BDGvcl+UjO4
vHtWTx8QDlHEQVELsvefI0kuW0sr8djqUKmCeIJP2B7q1U70cjnO6v45i7MYEW8ciQ4JRkTm/QLd
ExtGgb3GQ4hyvJuRcazSdAOvvdYKwbpGgQqiOfOBt4jpdKwwVSkqDzIRLoRC3CQrgmz6lsDzQUu+
Qa9Uz/zc0PzLQ13bt+dhF/s2bYpch7pD5UmzD6r8iYzjLpMbQebfvqhDwU0NvmDAz8G0a/l6bTPg
pjoVJYIO3dGYJLdpLDfmbyvE4ujWSoE0IEaIPIf37xgl93rLNq6HlbnCwTYb3UDyZu57fl5+olat
LmtalFTU6qFolO9xlIV5VP1FBeM8zKKkIFkmaGsjDLCzVXZbQpsqYdcc+GcnIN1rTneXl8Da/lXB
hvujUwiN1MUSyGv0rHITtdB2TPyybG/5ZAXtYBz1NvKtfAz/IpyNP9NCJRZtsUU4PtGaSg2P7gg9
Pm3KArOmvl4JdOmT60o5XI62tpWBsPkn2mJd1B0cYvmIaEK5nXpwWPSPJr1uTZjiAi66dW2sFZ8g
EgC7Huxg8H8WK8RImT4l/YRo9JdhQVhlN/S/M/7k9JFfy4/B2AIQrX07YOtgBARoLKqny4BkQLc2
TmuPsSEwy6gC8dQYINXEvTEBtE9S+ePyhK5tAgBrnFkHcX7ELD5fngzlzC5A57+EccpAb+PY3Ol4
0rqX46yNDG866M3hoP8KurXH0WLYa5CDaoJuumoi4TpDkAi86LaYbuuh/mkPLJMyEqF+PmVIai3x
VqqqW7LnkSZuFe3HrS7hvNw+nYSzmt0ZjHmRP1ctMBqMAMasW8Nh0AJoXsNp92HaQhl9BUAtAi0e
WihLalExIVB1Ih8inN7yo3Eg1wL0m8AIIVMm95e/19d64eeIy6STtw1QiliLnjp6xrdyP/j8dryO
H7o9RBeuBw/cCa+4h3DYswak9LHaXY7/tRG8iL/YCgXXIhRrED85KLfOYww5kPqF+6hXPo1xMO0t
PK+9+km/AXv5cugvW2IReXFga1nbD62G5G2yofSQviZFFbZbCfaXo2URZJH7iIj1fBY58iYNpluA
rMFv/KFxBrds1ZdYa91c9G7TOxsZ5FeJiUXc+eI9y+4GjCuN5hWr7rqTyveQfPDYr9Fx8UTSb3t/
OOpXEAbwydNfTOpMDMW5BheRZVuo6huoJRmY1CiD6TXfifIl+s96evPYIDEM8CcemF+NUeq4U7o5
Ru3Qbt+bzi9Yv962yljtAfrduPdWV8m/wZb7o3NICsYmgiXk15QfFMg+Glt74Eub4POAlt1zKzGh
JkEQw1BOkeF39MStDipTJBQ6kG/BVP3UlbfLH2r1SDsb12L1J3xyRi1CTIfpBYp6/NrsRgNKDiju
wtFzy8lraxoX+yBXowJ3Hsd6JPdJdFd3sAnYwFtthVgs+cThyWTFDF/K/mEbLuRVXSveOC7X9xVA
ACq0mmdTlPlHnO0ruBmaRm9iHKZzrWjeVF+XhtuCSET2UXYw2ZOlxF6suiQOa/PWyGCL5urtRkb7
p9n45T46+xWL9MgpSAX/a/yKQRxU9FiTAe/QwEq/J8NtLk2Q6f357dptMbdWF81Z3PlKPht9gv6y
VjWIO/JHnXp6up8q5kM47vLa/PqqwoZAGAfyrpDHBfnhc5xmknBWjxBHMSCSZGAcGhX7KILdQATT
oGQWzFY1X2nIMREbT5IvacWf2NCsnFu94C0trmCYfJqjpiN2WttHaIL4GSA0/UC+0dI6xFv37+qn
BLXv/4ZDt//zUAfLrstRT6FQCKKM9asaND9Gjal5qGwIyBXCT8owL/oDiGGXJ3ntW54HXly8lKnN
qMcIXPDGrwk9xEyAMQ6rlngrKfxawZ7ndK50zk0tpIWLdZPJZpAFQywbunBuR0D1kCj9m5k/0s41
qyGY/7loyE2qzRgwzZ/sDQG39Yk++w2LHA7qoG2R9fgNCvCeT9DH6q9yWoBqOwGLVaiV5vdKPO3i
wR6PFdPFbY62WwtW7gZW8/8zGfDA+h+1vGUqriVZDnUI/BCVQvC59Tu559ZPpQ1TM4wNt4SNcY9J
Qvdu2Dq+5iNweW5AeM3CQwc64ig+f15sNeGMErXEERmPN0SpYbK01fNeXVaAu5ogARs2kAyfQ+ij
4+RA6mCa2Tc73aXkw5nNqDfym7WzHh5sDnTQgTkzl15lXBmIUlZiTjPMo6TlPpHwOR1/XN4iq+k4
4CU4hCxIBaMI8nkwVlYxzebIovQORyyabS+FpaDx0qKwlLSSvowAeuNF3P8YqvKtaax7aFw5npaT
56g1tmrrq8ciHleooAJ3i1fcYhuhgolLScDnJW3yICLRA9TS92j0eWCj+GnE7g2ZBybgSnG2kS2s
punAYoHvgmU7K91/ngk9zfuOKKAgpNWdoMOOCeNHNqZu3j5MWutrcfLLhuIVlH86+Hx01XuLonzQ
C/3QmClyNJRhnffLX2fesMvFjG9io95L8Zez+DgjEDk1sHIzy5Af0+4+J6iBmZCOj4abEnazEd7X
lyOure3ziIucqeqcbBwnRKz4VLsEqVqjZu8MTHpz0wJnbYWfx1okTJrSToPeI1aKRNpBZ9aqXqp+
I51Zu+vOgyxSJmEqSaM5CDLi+OW8dlm8U5xjhE5/F1yeu7WH0HmoxQIqs1YmZQLLpgYq/00RoLdu
ofCexr6OJ94YS7eSG0f+ekgA1OCxgZNoaSLE+woQH4rRqVGNSNwTqX4YHdWV1LmJaOOa+W2qTLeX
B0rWsnkIRoMAC27aLLv6easAHE8BTMHZZOzYqwF+MV6wp/KaQHPuSglGLzo4p8E3wHmEs5E/udHT
W+1B9OvInqK3+sPY+MZrZz6QR0ilgCeZW9eff46SC3NMNBzIoJ27wHfesHgzX1tdrOj5QRSFgBaw
VFgqi3yCMQWEk6N740ELy2McdI4/eNBT3sVh6le9620pba2t3fmjwvpt5ncvYTJlNWM8GlBnCmqN
1V0+dj08FHBqmj7LAKjmcWs+NA10m93LH3htsGD+mYgKgDWgc58nVFQ5Ugm1A+h2vE1J2BYJ8u2/
OGnAPMAd6hjAGy8NOADI6Au0gVJPyu/KdBMnz8x5pv9d60EHvwGiR2hh2MgLFicoRL/HDFcpNojN
HqXsXrgAurWfgssTtprxQBMYAA8bKwQvp88zBsfHKFYHNH8y59pMAppe9UU4ip2Qd6oZlFpA8Eii
J617uhx49UudxV2c18mgyaRPpvkMhcwDsDCkfihzJbwcZe0eOh/dYoPxmE1x3mMWE8tACZlYv+ag
e7SMC0+vCitkldT8uij+a7sYSTX2M15JkJLFnbx4qJh9UZMGSrPeBM0jlttXnUX9cVJuwU91C00J
Kf19eaRrR8lZxKXWf9TmrCPw8vRIGXs2v3Hklg3FaopzHmKxVPC6M2oaI4RtR3BDxs4Kkvgu7l8r
6kFkTC8apMwbG3rtnvhjDzRzw8wv90RkVmYzgVfrpR0UGM33HnSQIe19ApFnJoZja+QntR8Plydz
I+pyMgHQGlK4R2Kkw+1U3XJ5pycvQrlrjL2ovXpLO3ttL5wNctlyAMNIpjAhhEcgh30ieCBQnUj+
Yiecx1jst3IQJY11xDDSxlUM1zQSF8wpsF2OYxtA8f7yDG4NabHxxtxOx1pFOCv5nsFGpxgCITe+
0toTgGKLzaKZSH9Rhvt8dpE0busGiYQnxyxjoaZ38TvwRPQng0dK6JSA5Q2lnd5YQysmbxSxcguN
P2hJAbTfn5I6y65a0+7HjQtiZey4zuG1huYsIBVLlJRdwAq3xfMdFahDFB8ba3DtLtrYGGu7EVqb
0FqjAGMhw57X8Fm9R2QTZPlnfEPf1+ZJsWv9Ls7Nq7QGzj5V5XHs9N5HDncNhZnRTXg5/cUwTfDE
kL9pOOSW1VdhgeyRZ3grR/ajbdyV9l7bav599WADHPA8xuLIgefFVDgolwNexz3YvQdGW7ppBpkc
Y9xHcBDSYeucdNRlGvxGCHyOc7i8Fpqb8gHoRwioEN0F9NRCPfDyAqeY3sUL59MvW+wn20rrqJmL
piDAOOSll9hDx3hLKGflVMfiRhuSzq1PvKY/f2SK5jjYKHhV6uJ3Kp4S8fwXo5hzDHinzppLi3yp
MdUmGhvkw7kT1BBqhZr3WPt2saU6s7YlTBAlsWJnYvmSLtnrHNs0xQuDREdd+VV38ITeeFFshZin
8mw/qOZY835ACGk/AvoBDV1fHTfqQ1sx5n9/FqNMRWcbNl4tdvm7ToO0vB2qh7/5Iv/O1LzuzkII
DTbBVY9hVCQBsejVLr9FudeLrUx5dWWdfZHFl2eaDgyViTiFPJrkmXcbGdDanw9cKuCTOjTcUWH8
PA74aEBEwcLKnbADZ9AhUsnLM7V6AhLNmVWNZ6GRZbIfT3XUmjGGABiY0+6HJphZgNa7kaiwSQRO
ALXCDWDWVxYgDqTzmHPCef55EvBvO6fAQn50NHfcATvvGu/lzrmZQNR/aU6Ob2x0FNYWHQh+lgNT
M1i3LdEdGSU5UMNzIUA5ZRDeQDkAduSX53Il4YH2wL8xvqw6FQr+7Tys2tcg6xP7U34dsWfVclPd
lVuPm9VzHW1CMClBUgc7bHFz8yixtGbAw1dCTFN9HsClc9Fc8+BWELKTfatCYk65asNst4XsXZ1N
AtU+QIrn2sNi3Tdw2aES9AuPaUcjOVbDN5ttVBlW8xIwe/+JsVgkZZFCUiDGkxv2FS7bgyH5Hp1k
6OwSlz7EvrbRFVkfEqxX52qo9YUnndcGS5IJQ7I15Bs/+/x6bDdC/A+GfnnfzZWaGYSDQsISh9Py
QYwpUzhotqx+Bm3c/GGqafdi2Hm1l1Wkf8uawjlEjCs3VsHbI8+1POAAo+yjUk0OMRftuzFE6vea
l9EeOgtTyBXgy1yUCsiu7OIoHGJdHmFY1IFaaxXTezq2hkfjAfd9Nxhq5Sq1Lfx85PK6ZRnWSEMr
ANClft2MlnIr6mhoXdUep12t1fF3nWvZNc1ldR9VzXAyOGvvMkVI1DsToIbh6uMMIZPQkY9V/Yc9
pRICSUYDoouOBO5JSsaQb3TspgT0N/eHIp4J29BvEG6RWI3tTuXYvLQ0NXaYuP4ByUp8gKKRFjgR
XpmulLaxT6phZj5NtTgxQuZfFvFDBzaBr9eyKNzRSLhfOGUf1tQUoQo2SI7/KB9CQLXVEzy9WOyp
U0Ke42yyjz1tAG9Wh4KwIDKysXKNXDVOeqVG+7h3YGxUNWrTuBKTGPY55EJMaMu/DxrNlX0nM+ZJ
y+yckNOO7fLJoW95mwDIoqrKE0fy9G2K7OgWN5ARKFpCJIwvDALQPUTNDJ9ksQFLETXVXsmkO35m
yvFo1S15k5nQfxklU+96K+NBCXclVCtgrZf5EBLIXoEg7Gsvdsrso4jM4ciJkr9wresOZaFNnujH
/Br/u7xObOj4tJlFriPor/xCJpEc7EHn1zoza1+UE6tckCLLV9CB6H1fxA53HSkIWO2GnfVhlMdx
tpNVoh9KvWnvU07qEGg2p/U4IeMRAvD9N6tL1ADR4IxnsqjY9fBahdYjM0FuhAXhTRbVvAJ9bE6g
nSF+jKHc9VAWE3hLHFBpcNnq+j02aOK4oo2Sd14mdHA1CXe4K6ZVzjOHNUrIp6w6RlIlT4WsSHQw
+pTtZapP91pPCpi4jaanRIp1b1p1dGg1JGO7zgAwJKhlHWkuLdD18wzgobtd1jTDfVZ1Y+cOmROd
elPJ4aipyH3EKvA+rKEuf7QFt+7ViNkCCzwyH2PNbAq/AMLyqeTG8KjHrfbNqRxwkTJoD7i84sVT
Qbr6u5mhpg1+EUCSbpIm9WvX182jKU3mwDyPkJ1UjPzK7gegfmQ3hFnZgDlcj7pwY0WUv4euHwIN
MJonnTIYN2Y2oAoueP9DFeTMSR5JCu5/zswESsiojDzpo66EZSSR46ilmsH6Khr6FyLi/hDBhwxR
e0qv+kqPbmLSYgOXKnjdZIIBQ5JX3VXfp+r7CPFxV09rAz8ddnK5P8IJ7iYXKKm6kEAfDnXEFBwd
VKTjjlWTOBoCXPGRT9B0dOD1fkgtkJrgQgQZbnNKBOrf5gDPQp5+QFq9f64sRx5yO3MgIYgW1G2B
AlkBJ87Er0Qpvsd2lNzgNJS+IvLxh5XrdTgZREFxohgSt7Eq6KeC3hdfsY6hbuCMNNpBeC5/hMcy
tjpv9M5FoPgA48A6RDUwvTaqkj8o0ZjsaUJMbIe0wkaiSRvEpBiu4PMHPtFE03f4yymuMSYyyGHE
s+8BpB1cGpudL8Rooe2k6ZB2tCTADsZo2bedARoe44URlF1q9ruKUuF4dm5AwQo22I3j9iWrW19P
mixBRUwAE2VCCUR3O4MUgbRYS+DDY6UB1dLsyeYERfqiGRRwnAxTjN7UGEBpOmqT/k7o7Bk8lHX7
UpdOFIxEVO+WEbX7LsnScDSy5p3ESruvIQIFGKkE8cASlU/mSXc0o3qw1Qkkqt5IbdeC2tY9EIDW
KW6d5sqy7emgYSU+y1yBZurlPGjtKj1/pyxubqXGGRoZyLXqPKihDtqYL5r98r+LsXi481Qn8KlE
2to2Ry5fhfOYRveXQ6wl32fD+JM5n2WpTlRAUkYgBJwpk6zGW+i/43mQbzizBiXqKfhKn9PgUZVw
yMuRv+XaETBZBew2NdrKteckcJlynAdZfIyOZL2ltghC7/PvUFy/mfaKR30Z9p0rveq7ur88a6vJ
/XnAxZdJM0jf6vOoek/DEXQ37e+6K+Cu7sgOrk/qaSsXnWfpywCxdOG1Bp0GIHM/z6IKO0zQeJG4
jaBmiv7OVu6leR1DWZxuVCu2Is0L5mxB1Dg8kgLOMt6o7oxkHwvbNej9lMKydOMlsfoqQ28NshMG
bmc0YT6H4llu0i5HqOie31paYAIvcYT+gx6Qj2jjsby6Xf+NtVznulZFdcERq9N827iZjLDr/2Yr
wTkH3TOUGsGe+zwcMVA90yI01yFKBpKs2+YbY1gtJP0bYKk7lBVtSe1kLvF0z3CnhGJVGe3olnHM
6kwBMQXjeEPD3/O/P1sAlsqKupHzA8/a9TGY+Slk5TYWmb42lPM3gv45CDGyQfQp3gjg+Z4AkHxr
D7d9ENse3fE76lteAtert/ZIXWdX/S48XBfPhubue5Tvgo29PNcXlnvr/Lcs9lYC99eUzB6zHXmY
WKgC06RZ77rzqgKWiv0Fwlk6hkYXXo67dvJCTxsrBaJVAKUswgoIzoOAjqqs0uxq0NozsWWZMy+4
LwM7i7DYyrGs9NiZAamOHL9V2kcGLKUDy1VK0FdlP50MEgLtsHEvru5qMHXgngbMjaktay0Nb0ij
8T+fVvcy4MJQhNjbEAn04lv24/IcbgZbHPx1Y3E5KAiWzqY1ECHrQokbxjZDluwH9hoZH7z+vRF0
XpzLeT0f4WKjl4KjxZQjaMJcshcf+RHNC8/4qfo8GHbF80a4eQxfw+HhYYJFhW7y4gY1IFIaR8oM
X7oX0EDPDj+YF1+3rpXDTkS/i8LmgFaXfRPfbvVE1xYQwIX/RF7MriOmJIZzByrXsCs9ZL/jk/pT
vPCdtVEs/Ur4RK3sPNBiRgsnZRHsnNFygjj2Y/kSTjtYKULh3XDpR35tPsB1whM3ceHSG/Fsb5xG
a7AoOrdhUXyEjjTKMfgCZ0deYylCNyp80Ovyob217wy4B+1qVKA9x4s9/q28G6/6A4Wd4+vffNuz
yItz0HSS0knmpdS+2aZ7ixRZ21GfWG75004goQ1var+5Yj84ZB+8TauN1YV8Fn1xBDGFKLjsEb1+
6fE+299qlpu99H51VHYs3DJNWMssZp0peDMBP4CK2udZZk2S6XTGqpfRDYO+CQ3bCjqT19FWA3Pt
BjsPtDj3ulGMTjdDyBXxJMUbiQ9S3Vgya4f3eYjFJclrLFc2H62TdRhywGM08hd5M8Ac6FpCGd+G
aMTn2SohdWvoM9jW6a/6cWc5gWNulIvXLuGzltmSeqU1eaNqHRpTymSfejs7tgxKLSXzCNf9ywt9
LRSlsEacYQ7OF/hSWU12EvfAjiQwr84BJgLPNisDbVN7em1JnwdafHtV4cLI2zkQ+Gsn1O3SY4G6
UWC1TXMHP93IE52ESQml3wZVa3w6mWFGGfGkwbauwrUFj27c7GkAtqX959Q7O1aylkzlpOORYKWh
Cs0WLXmI1asWDh6DtlFIXluP56EW50hR6TXOcYSaCTuM3PfJFpZpPQK0zIBqnnV/F7cQybLc4nM1
vG12VXlDuo3seXWFoEP9//785V1TOLYmBvz5dfHBJffjAgUpxwoINIIur8U1shzaCci4ABMBSmVp
0YSFCMyGQCi7oz5YO0gUlNCMIbWPsmA7WcByW64esyBOyxMISTej3R+mRqL42LkcVgdkUl3WO3up
3cgItqzFxlys3bvnP3CxiKFJLyc5z4VUXm16By0ieC0lpVe3x7raky2E5erUn83H4jBDWRf3EEMT
IgXgo2GtS6sRbo77GDW4y1O/djKfD2z+JWc7onCgs56NGBgHI4I8t8qNqgaXQ6yuU2g3WsiU0AVb
rtNeKUy0kQAo5PopSTU03TfRTevz9W+IxVIdaWmgzoz5kmCXeEnuyZsijAMrqH16Kw+KX/xmT/LR
3jiuV4sOUAv7Z2iLK6GbrESp5u8EuxB2097NkpBH7n6oJx0+eRoeSVvaxasn2L8RnQWthRWZUwKe
CcgfgxJc89RYYZG9Zc1JybeoZauNvrPRLWGMUR+1kObC2sgO04lcER9l0BvHqwJ2aH6qP3XXOo17
E5nZw7TRstpYMs7i8IS8lehrHUsmYdW+5OxEjWx/eVWuL/x/Pt0y92mIPg48wkQ6VO5K0qNAXLiZ
lW0s/q3vtTg46i4VhhZhDkf496pgzhWdW6e+0T32PPP/d0Oah3y2l8dK1eHNhFnTW8On5XNO4els
b8zbH5j18vFzvioWJwZYt0ajoizvpS/OybgffCeMQKXu39srSNwfu4fR3VoO66fvv99qcdNFqsYs
p8G3ivleBX9HNNdjf11TFN6oX2g7h4SXZ3I9IGD1SIxgubw8sjRJ2WBmEsnkW38DcNIpvZuOxGOv
l8OsAXiRGsGkGgI+EEFeQoQqPqa9YSCOxU4sP0bDbQZ2mq690n4v0U03XEPzAJVzATD6m4N/xu+j
P0bggrdYLMUwpeghIXTSHAt4+KpoxiV8tzHA1eV/FmWxWDpupSbkl8BOgIP69AiL+pAdq1eIzcXU
E1fjoX6EDHnvAt1+uBx6dX+fRV6smc4oRoXOtw4E+ri1g+Um+KJ/c0ydxVhcO3XBJnMyEWPIY8Dl
cfj/Z6kYPMPBxvrnKy0umLivKqYoiIDP6EYQb+u2GF9/mONf9jOAAfAltFDJXtIq8sjRp2LWLIOm
z449ZL4Z1t60py8hVM697pq+sTDBpWaHzel5dJv9xsNtjfqLMf77AxZrZDCZDXgrfsDgX0e+85Nd
icOv9EQP/IbAWJcW7rHcOJVX9/dZyMXiKIH/pmUOGkBh8yeOHMjN8745TQnUOi0yAkyXjQ/oJn8H
HWFjXW4Od7FoYBM6tLRGbHqddGBS+84tD+mO3Rev5jU8YRUoXrpawEJr43pYPW0sOO3AAnd2YPjC
wE37htvzl2bmLH1OwPN/6psancXq1DWWVwzqvRh+TO0LOLKQ5s42jpz5Qy5XGgg8KGLDEgGY00W5
AeJbvS40jDzn0OUMVWtU90anmB9OVkGXwi6158tnwFoaAQYw5JjBZrHx6vt8IVJnKmjtYMDwo3GV
4dSVH5cDrB0ys/QW2gsAeOKh9DlAqhv1oBK8ba1o2s2AvEpRwxhF8/8eBjEo4FYaxaW0CAOVXK1N
OozDSVwtrYAuuJ3icePrrB3V50EW2xCxB1YZCJKQn8wCTGCfIbeT4qmRL5eHs7oOzoaz2H3DUI9x
JzFr1QAvxh4AAj55OqAHpH2/HGnt+5yPabHXkNbRDO19PJGd73EMzZNHywouh1jjP+Odj7I6OLPO
zPb5vAYM9O0bZT6+amt2cA6on5+UX+axf4Iu9O5ysLVzC2Bi9DmB+UUStoil63XdsB7UlCL6brEw
tQChqgCqUd3e+U6UsN6yql6fwH8CLskUdiZByWwQECZOAR2ALqRtmAPHc3lc60fTvwNbIk7TAQI9
Yz3HOYrOe2q4r38I2+sAIYxbV+O+CC9HXF+D/w5M//zVqtLUhF7MazANaREYhl9kj8TYOHLXDqCz
77VsEpuFXuayRpT/Q9p37ciOK1t+kQAZSpReZdKW91UvQtU28o6SKPP1s7Tv3O4spiaJ3oMDNA66
GhliMBgMhlnLYG8FMsa15AEq+/3l7ycRPwXj9BgVKpJMo5d2ESANZWHiqsUt4SkaPUGCJFY4edrm
QLnUEMDRR9aBr3x8YSpBBw6ah/bJhIqcjChz1Q9hQg9T6ODSdsQcXQRidHRxQKKjXSUhIATSTRkN
7tBryIRIrGBVfyeyBCvQgZtqmgz6i4EWpKBVwXi5bGarGYJlXv9/VyPceaU9lYBbhgSguk3poWaP
VfTAiFc22x5dVciGpGDo2QzoA9MwiSWjIFo/WChT6TbAyYDEJlwd4VBYWh/CApVYA7dgQfn0TBIF
XVostSvwSIaAjzTG5iGnVnELvCjQ4y2Ne9fAAAM8ORqc/ubknd6Zy8k8sVnVyG3MjkIjIGhyex0d
ysWmTx/JX+Bw/IHF/N+7WbhltEobeI/GUC+EvSYo52ZoRNEwUi7rz1g7IqcLEi6ZxA6tvgYxrlfp
Kgb1P1GrIvljR2576pdVsmvtvyhEoHkLMFALxLIpRh1Uj9DhFxrYU/6Y6kE7HDpHcqut+v0TEcIm
GQVQv5Oc4FGQ0psMHGthmd6UIHi7fDzWVHe6EmGPcD1zO5khBqQf3dGkQ4VHjnZIx8TyWzM92E6O
Sbc0OpKmkmU+VwPxU+HCvg2s1iadQo0PueOat+gjfG/drtypR+O+8FmgP+D62clyGavu7USzwhU+
dH0Cts1lyUblqvqGZY9VvK1iDJxJosZV5/avpD9J95ODlqYttyMGSXFnuowAf1+XuE+JlYiumhoV
BQseJOQEr+t6o6O9mRSS2SDZMgQf7YxajWZdbBPXXqgNGY+XbXB1Q2zA21rAIsEoiuAhyzQtR7NJ
8SpCoUY1vQJIffm1Et5hCu2ypNXZAjzUkXHBjYAJd2EpWa6lubEAJ4C73Q2NI+e/89Ct0huFgaq5
CgZjR4v3KbyuzTvMxEmkry0UJa9l0ACpNEsMHkuSxXNSoSI13Dsbsq0e5l2VuWTfBVeTT9H2414x
r289RdJLsC4XdXybAH4ekALfHX5oKWWqhDU2MG0/WYz56fEDPfy3o/lkZK3Eca15lAWRFoE45vxR
T/ourKqQ6bKXeQrg7XvjfCzSr9GwXbPy4vLIM7/tfl1W66pAYgOZBzBM+G1BoFIjyKuRKEe/S3Wc
2vcW/J/2eBPbAzjToqcZtGERIDIuC11+VHxJI+wCtR5Q4R1LLEVTZO5oqQEqISOYusn2Oj9OXBb6
rQqxzKUXCnO6Z0xUjj32KC8i68pIu2nDed/E6raNpOSpa91eaPQAVyDQd1DLFHo92KBnVkaXtECS
X0/sdp5QwmHtDbjcAkxPbeImvgNO/cOUtp6Tf/6FJtEjDRIIkNwbYsW9HnpHZWDK8KLsMM1vqrXT
mGSabk2PwJTGiObCqa2LXlIxUmSqFeRAnTT16Aj8QXhkWQlszUueChFci5XNoP0tIaSw7DvV6u+d
8uGypmQSjO8nyzDAmDkVsLnG5EC6vTVzSVizGqui+c5csDk0WJxwNWbqlEQDw0u6tV/VCigIx0l/
VPrnNL7XwCh1rVwjCz7L3p5LKCOepROp4gsnRoSVm0veY8hmjEO/dIy6te2XMsTSJZy4JEcw84ip
w1iqkKM1VrlN9Omej69sdu6s+UcBpBKXZl+Xd2zV8P7V5x9CpJMAwCozo8oqBKaZiaHKtvCM/iFr
gstCZOoTzKLQWz1iIZbFne0M2OPZchvqGrHkpSsTs1jnyVoq2g4Ad4aYGi+1fJzcwvoCdWmtyhrX
lwLqpW1alHoiiExaTnW0I4CQHICT0+ccYsOuw/qBgTclympPN3Xc33/RzIFyk6EBRxoYr6BE/y7W
SSNMlCxOMOfqoSvpDe+fLm/U2vFaKlogF0Y6FO5OvIfNahgx3AYRtLlplud0PbtJ3LtFamDKt0Ea
6UCN0h/MtzF602sZSN7KFqKXBHDgmIQF+I6Iz2fxXisACI43BarlQ7VNMd+gfpjJ9vI6V6z+m5jl
M042EBUOMGlSiOk6TFh1421Hmt9dqfqXxawc529iBG12/dzwZEGJydv0mgAlj2Io8X6kzjWrQnAw
yF7yK3EGXQh1APUDyP2zLopUU9QmBReyl1rNC9GrIO5/g/N8qwyPMCkM7Hw5ySBR5eoaT2Qufz9R
pUKUwWw6fXFZPpsfWXbvukaduGknaZZa3TNEh4hmLFAlO4Iy65YVUbIIGqZq29vxBtRUh2aW0XnL
xAjrMUYW0UGFmLHbNtZd2m7yeHfZLJYvFdwHKHpME1UOHYdZ7GTqwqYuM9uCOxwwhQLuIYZsDyZg
QZImK66urgYz+kBpRKIDpYHvuwNeaxypRdQYD35v7Yyx93LZK3ldiAnOXAMUkkDn/S6kLQzMIJo2
cg0LD5D+PAERwIwkN/+anWkqGitRo4HaRNCVKBp1JeoVNBun2jaMURFISeY3BLxv3MFE6YiEY1JJ
dmptZRpG2G3Ez/BJYuCeDhaeQ3WUIxgDYZ7DisanDh82iTFLlrfm+E4lCR5pnqmFqT8sLwZpW92T
q5I7+6iMfdw0+8vmt7YoHe1IAOpAPeLs+QMkyzB3MiRP69EKBhU44akVTMyR3MZrVq5beH3A1i3E
7sJtBcI9J68SPPwdcHgl05ZAi/bRou6Ubi4vaE13p5KEez9WihnYVVhQqWwA3OhaFIx0ATceL4tZ
fkY8tqdiFr2eeDpN0cGUuKS5S3O+pYOzrarauyxifSUUjzUcJfNsaCAvcoqSKPIYRfl7AviV80r7
YDD/xgCABPy/UgQXl2Sa0cRLbrCv76p+PwFxUsYxvzYqRIFUivf8wihrGoKy6pEXmbrgehUY5ct/
1lfJw3R4Urz8OO7MDTsme3pAPfcWwPw3GFc63i+IELJG/TVLP/0I4VAlReH0w/IR3XQzmi9KDwb0
VrJlMhmC82PjwHDjQoZNNiR6GzRAZMsa+tZ8HwryoEBcSJ+Bk/bd8sZcz4BVjTspSeevuoivuFEc
MyPd5HnumY3tghO5dS+b4lossfSwLzkZQBCJkZiJeZmhi7CuhNeADLlJcW00ReW2LPIs8EDqKCRJ
VLnmMU5FCtvFaz2PahUeoynoDTriPH0ofvBaCwrH3nBaSJy7bIXCzhGGzujQglanCtSSHRk/w1pp
92Aae6u4+q46URWEiXNToB9Zotz1Df1XucIJVDBeO+Y1lDtTbdyqNZImgLzkfkGVz7EK39VKu45N
WVp5zbsg36UvnVwAoBAhPqK50KdaWTzycMTjxRgzd048Fv6+bDlr1W708YJH2lqGLdAe991cCbAK
RuAD4ezr1rWaWd6UW+Crd7aNkh6L7L2zi70JqAEzmnaR2f+4LH7VipY+C2TvABlnGN+lW5xzBmAa
PCGqH11WwHCSjR5xXKyfGNmRbOSqSk+ECVePYapJCOhppIYA3l5bL9mc7Z022pjK38T2+Ll/liUo
1cSwfWoxLGsCfx+u3SMtKaJTuuvH6hbsuz6LO9eepaMZshUufz+59cCwBqj+AXLjtN4BWtdLzR40
uBjGcPLrcZo8tGvfRZhz0lN1F/bdY1FbtzQZOlfp8m2T9a4GCoG/2GJLBTjrAlQDfN3v3wTAjJwN
/XJ8kDXN440T+RbxARblTl+XJa0e1BNJwuoHyoAyGGP1ZPwghlvkuxwVAPQahMtUG5eY7vLdYoQB
tKt/1iV4pGoCqJGxrCsBQqQ6vYWofGqRzGZlUgTnEw+ZqZj5Ykkm5iECgDu4iAklW7TqXE+Wsvz9
xGyMzuxjbVq2qO/eDKe7invL5+ELJrACYiVBEn+WmBW5vFtrlXRMWv+jQEvofE9BfN3Ui1R05m6M
JNmDEsHTwIbKabdDDI/UfuoDVuyBc2ODtvzAjj7BaX2Xx/vLXyLRsSW8u7pGsUJMmC2FZd0nsQ7y
hWRbK53kxlwLSQ3LwPMEqPRg5BHE0LytTSfDyyui5mZIrR0wabZ/s5J/RejfNxITN8kYKfBwLY8O
KY3RZh+/hPMsEbPqZk5WInjtyugqG4TbOGhTtGdtfa3xB60Evv8o4+Ndq7ChjZUAvhMz/+iSEpRG
nK5VjNhBVAjg8xGc8uZDDjxy44WSt3He9OGtCSpbAgyKPmhlU45S6YI+Y8TLLWFYqI4MV0XurfgQ
295Qg+g0yPsvgK7gPILGkOvoeRuCy5u56s5Oli5ouaVD07PlpV4lQIBOvdnaRuBZjorn0nGJDBRy
bc77m6aF2zGK4jou8Nb04vnG5EGNZnyTb+eEIa56MJSHXPfHVFIKXjWkpUl5ORDg2ltO5onjUZx8
UJ0KMusw3peMg12sDUpb2fZY4mVtrkYaC2AyMHwIcqaCIfHJLKZQx5vdjDl67LRA6ck2xwtjJm+4
tiQuZW1hyxCRo4K8EOjngrSpioipkAoBv0Fbl2X5z65xuKdHVuLOuvl8eW2rmWATLYRAgKGmropJ
qqhy7FY1IQ6dfGTbZvVV1zaVb3bRuAfgrLXtLeNHlzStO9p95RujHYH+b34srFrGObbmTOHUURMH
Z/c54YhedMaIKCv30tw5kB6A/Q29zqWvrBVzRf1teRQvlW8AaQh3VpdGHNQCHKnM5MEuP2t+X4EO
ZuIeuq7iMmgVZSlbXNbz+a5CJhJ06Lk2wN0t9ukoth4nVQiZaeFp7eOC7VVZ+2qQwQnL5Cx/PzkW
VO/TCNhzuPSp1/WPU7mh8y0jr/9/q1lOzImUOh1A12ZjNSYgJGIbQ8PaI1FRlX26LOfcIhatwTwX
cElQHgh+rEliUPh1y2ryx4Hfl+ptIyOGOz/c30UIvis269lxFhEj/YroXmN+VKGU/nuW1SLO73DM
PKo6uDTB7ArIYUFnHTDJlGlp3B7r+4g5D6rdSzLnqxJsvIeQ7cNBFps6DC2NwyREWaBnXpe+EuM/
u1ysAPlRMALiZYkE8Pdd7+N6asc/JQD63BobIwSEc3hbYiT18q6v2fCpHCFw1ccS/W4DEnBW4Ud5
7kYUmIkoSRHJetb0hQIYSlDIXgF3VvC0fYfArbaQH2POrV79ygddErb9yX59D/TxlENyBRPZAK5A
2+V3jVkKrdWRIwSvrzDXsf/QI5f6TRB+tNspKFzVfbnWD8bGDDA1N7uvBTqd+SHy8cBz8YRFj+Zn
GESodoN0Z3tZxyuoGvg0bOJCu7RkiYX7k2HGq5xKRK69Wbvt+KT2oRsDtAQt7C6rrh3nN7HS+87o
N1l6r/J2hwrQU68bvqoxYHlWcF+N7MWychbBXw6ODAPXEXyloC7W52ELbGtE01Z+DOf+yBJtazTm
ZsKxnGZZeXdNHGg0cSqRJIVFCyqoKoCeDxR2xtq5fp9oCJS6Yrap7lV53uZuOgHHzkv7xtyVSoHJ
O0I4deeRDocI/JiB08+57QIsoSpBT2gveJ4pb59D5LfuzIoT07+8Z2vfi0KSZSHfit4RsTstnHmI
RDvUM+Gp44aZ6ivzeLCT6mpUup9lIoMEWbsoTZRgQARKcEpQkf5uvhON6RjZSwyrMFAEtqo/GP0V
BnJ9Ok8+axxkmApgUA1btBbKdues+I6Rhj+XtIasJKxBuKUTNW6VHvxjCCrz0U3yDhQwQE62k+RX
FqM5iMa1D0dVBrjuIr+hA/t9Wd1nlw8+AD+A4ShAo+L4iuYxjXqdd/gAreGRi/8YacJp+AqVVsbb
dBau/5GE7Dmq8QgyRVCmJZGWojLNPIeEr2XOuecAuDTokB0YTbTloSvJBYn79F/tSRAr+NkU6dDQ
0CC2QZsLAGET6pMsd+MydKP/jKclyBJ2s2QMPbwKlJm0QLEpsaH17m+26x8lii2uNUNSN4UcL7Fv
gLPpDsORybpozm6m76sQ27fsXnXmsIPGIoAIMAUdE7oLkvHbruGSqtqij283xyIJBUlcGpoODy3E
caqVxGZIWuxNehgAkVxbV+hLdSfNGxeIi3oTd8XmsgLP3Isgcvn7SVCnxkBpRFIcULVc9+tKA5hb
/5iVja+aCjpSZTfQqi5PVihYX9IDg992IC43J/C87S1+37STZ8h61Vbl6FAiYhfMPBBhWegiKLVp
Qkhk5/m1E8e+yYtAqTEOX8raalc1eCJKWBJm7B1u8g4eo8U06ac17pJsREqx9JglSzCsy8J7AlVX
hBjiI6bX7aEuSpiiafS2O1WfNM4Pja7HPh5yO0akDcuLsz+zyOUB8z8C/1CynZiHSZW+5CpOMNqK
92pNDlbSHttI3Zf9Wxc3t+gedZFCvQJbiwfblhjnqjNe8uIAW0JflOgimzGvwhxJDcCW137agIFw
/grNUOIRV23lRIqwgRWQjvsuhZQBpACUN1dqnG56cC7mpoxJ+fxyXY6bgbQCYk+Tnr0IbWBzs6iA
LKULdJ6DVg3NNLmvRwAlJq4d+SOwUYhs2nlVj0A8Qt1mudTFW1XvrabIhwF+ZQJOuzXUrmakvqV0
kkbvVf/1rxyxk3KKlSEsFM68KnO83PgAG+FQgrQSA/iY4zLZD9MhwWX/tWzOmYGeiBSildHWS1Mx
IDLHhjk455nLC69tPlKtdFVL0sghkybk92a7xryaDUUSkL2Hj5HyYDnXMXlEAiGSPVRkyhTi4sEq
LVKqkGXxJpgVH6/6bkZY8FJyjDNrfoaXwmVdyiQuT6eTw54BixwNH5CooYujAxh16kTBMIM3uc/3
yHg/58l4i1Gnn5fFLj97aQuFkEsrtYTbFcRGGIIomtyPATl4WcQ5ks1y7hDULXTJKFyKdUO9RCsf
TSbECcpVzF9Y89a1RwNsDvoOMN+s3BVkM8+5G6b3tgqiB4wOmEfa7w3wzkWJ5IW4ehxPPkbQMwPI
Op9yLJhbD0U/BXV2RC5EImRVqydCBK3mBnojhgYrzrKDwcagmWS0I6t+E3OFS34UsLTicD3FVuUd
n+HLoEKN/2xJuADc2I0sqb+qrxNBy4ec2iUxwjptIGioO7fiQMA3XjRL4rvOhYAmAQ24mOIAC5Aq
Rnks1/Qc7V9wJHj+KeBXqHqyAeTff96W72IED6LQJDIyA3sPpCyO1LUKgPWkkwEBnW/NdymC71Aw
DtrxDouxZ90v0hcGEo4m/BrMj8vnal0O0psYDkGUIDYt22NtprmF2Id01paH5mHGC841hm47WDqX
qO7cPWFRy+gSjE2DZQuuXrezuR7JiBElmEE8PRqpZ1M/Xujw0gCvAJxaids4P0PfJQqbVcSGlUW5
ivvMmm9oy9zOie4va3DV7JYS3/8kIxzBtjkdMQs7YVGKkX+V5UBeM0LDbZiB6OGypPPYEVUTtF2j
vRZ4GJhF+X6K8hp5A20iqPFn1UGPd7wzbkiru807ElSXRZ1PVmLSC0DDS3MRRmrOJl7ApaFndmEh
bJw87W2jPo6ufl959RGtIpnb+MNb5PVfmmyS40+y8/tV8l2usGFam2T2BCYWj7pP9iG/mu/aYL7l
m3sNLLnU7d1y2+NfUxA/u09mMHr8td0qge2bAQu6XfqieZar+o5XXVV+Fwyvxs/LmtGXL7j0hcLJ
tKuKgU9k+cLbeBs/1a80iD3bdwJ8wbEOBqQB54Pt6g8AvYm3hiuF+zkPYb6rSLh8ZhVI4v2IDwCF
EmOvmvWkpXtS3E0GbgqJca+Eu9+FCZdQoupRpcwQpue+Rq4NM4jA6aGi4YttwvqRhcFcS1zSqpmf
mJ5woKaBp2WSwPSWKoXRo3xGwYtbuTzcUdkNuKZLw9JAq4Sy3EJk+f1IoWE05JVCcaQqd1QMF9MV
7sQBnhRxv2dHWcfjee8VjtWpPMG8ywQ8uCkmbr0ye+6Im6s3Rf2B15/nVNfKhHL3xu69VkYKsOZ3
kZVDly9eDoCKFRzHWI9KnOUhLGa8Bf2RAlqZPAo08OdkaBpSn21ZMXTNJ5KlCIocIOpmIjmmkwBv
ZAKcr9dlm4F90OplDCXn8LxSD1WeyBATR42p13rHFNxcjD3O5eyDD5pnyQcBQRubtDutJsfazH3V
HjApEAXZ/IrmXYlLPq/DCl8hGFCaJzE+Aysdhtqrza8mLO+LsdpomB5J9Jd5iPCUuVKUZMt4jyR0
LikerR2WUy0IBpVVmlk4JbRgoae6AZDMTF5n7cpM7+gogUpbs6JTUYLjq0peN7TFUlXkHVkNbGvq
G/1Po90g2M7aHZWh1646n1OJgqerTCOl7QyJ2fSUNtux8KKqcFGd8Tv+3NIoANMgU/97zvO7YQku
b8R8M5kXqSN9rgDkRWQxl0yRgoOzC81s2xoC2nKO3QiD98rA3bZM0DhcBYYRvpSgqZ5L8+Hy1bXm
7E7VKbgBpQ3rGqzqcHZWCKTwI8mAd99Rr45/pek++e9ZmUWPyJFQtHoABF6wl7nDsFOuwjSj4vfQ
cSRj3BJo7zKEsHVf868YwUj0JuQaXU5AN6e7sJ2uSUcCVW8kr4u1QPl0NYJVmEkXqa0BMWr7UA7L
pWRsytqj6Oq6vEv/D5fy74IE8zCacEojBZJYXHtj3gVm8mrNvk63oJgAsvbyhDe9OfYNU9Yys3o/
LUNcNrAENWBKCu7MHlutmknUekNuDr+KjIzbZS55X9YUbBN9EfIHpSbtK+jtGp+zvjoQsx4Clkqp
41cdm6ZjoggdpKgkLcZ88mQ0cqtPKItbr+DEj9OnGqO9eCUQEtBEkrT/0ywvhnTkRNZyYE9khaPJ
k6zFqinrfYBzQSaEzelzg+5o5rwXxuRjmcfOzLaNbr1TkIKpaCTi43Cl8t+KXWxg/vtc/eFosYfh
uK0xKts0CR8algKbHLSozn8eE8LFY2GHYSfLk0DsTIGQCDP/HebpkU9Cy1aiWq4RcYkxynZBOMNK
XGfoX4RmFPXXWO4HtqmVY1Worip7ccgkCcfYAT1TGheQZDuRV9GgrJ8q9S1q4qAC7sTlI7bqgE/2
WzjLEdJkBByFyPbnm45hPt3DoBrQP2u3MBNP6V+15OWyxPWr7ESkcKgRIyl0tnCoTbpNzb3SB5j4
VFLLCxmQ0e+dCVms3pUIXXbnkl0LDt8BAV/fUejUqO9pD5s1j3n7ms9a0AKwqmSd2y+JyfvJdplz
AB+PRP6qawbcoQloPUc9A9ZojCmkbZe0nqld4Vr1Bqt3QX81pzdwJjX7sKMWc5UP2uhZw9PgHCwV
A1UyTjl93bL+/QpB9SSb+nrQ8RX09tZ6R0f8lvnpHj16qku8DjGiO/jqvvJ+1G7s/kZ5UN1kvrLJ
A8ef3y9rZPUGPlGIsCFaM3MGv9Z6owJgZ334QKoEdDfl5PdqszdJ64+9KethW32xkhOpgivNo8iJ
Ww1S0QDglps4dn99ODeJG/6M8VhFHysUAHx6F6NDGI3YK7tR9qyXGYLgYBNQqFc50PC9jLkYbvOG
2K9qGTOEscS65+b+z0Y7Qnt5hTR7mpuQAoyTIuh3OvhurP0XKGu/TNf4OXlRUL+Gimv7yb488KBz
R294Nx5+aF6yqfa5N/iZLz+EksWLWa++7QybL59V9xlaQ828mTxM5c27MIs1b67BIgnCUD270zA2
O3h0iLtD2ycYGUuLpP9FtJSABC+cnC/gDqRH3mrOtdoVdudGpUOm+3kMu/eKZ82VxtsQkx/UbB/A
JNVvpjhFh7Q+ZA7UXaBNJmrUGTRgcRNGAYg1m0OUmt0OiHLGsQILqqs2inY/qr31iCRHgpww6I53
YVzbr0U7hIeMRVPkovux93GmkFg3hvmmpE6+TRk1t3YzJ0GjKJg9s/vyqsD4i48cNnqACtY9M8XE
g9NyouSQ28S5rTDh9QlOG/u66Oe6B1+nraP7Py5Qc+pq2rwa8ZhtzJCqfoluQxd8EgT549Z4T7qs
v6tg0YUPetgaRe659OeuiJ+UlFtuHhf2XZfzCeTZ6FRBOmYKjW1X2yamYLrJ+qFCY8e4icoO6cde
jVA2rFXDbZx43KEZLNyDT4ECTDAFNUTvOOzFnvn0BCyf5s4ex/i2VYE0gzZKbd+oYNjLB67+Thod
/agVU995pzt7Xsb4xdBmxaaeKDZ8nrRuz1DpOkQZUUETO0SGj9KX/cxV3l3HzWTVftOo5c9wBnlt
GFt9uIwNGDsNDM/oOYtyRg49epssV487p9wgT0Z6l4WhWaCSlfWji1qTPrl2qgNoZ2yjexLqIFWt
6jy8acFufocsQGy4VmMXH5RFYQvYqghQAC1lCvqhGursVFKSOzXMukNcGMq1Y3U5KJdVQAkzK5x+
GzVxPCWbBmN72S/+yc1fOrrCM5bMSENmKs6Ifp08IND8SP277BD6PzCbvNVvq33ivw5Hup82sQvq
OIn0854lvFT+dZBiv18Rt5XDFwdpb796ZOx28SNG5ef70tXf58AO0nsMUNErehuCWxvuUjZAuhqP
OJjHA6knKrxibWvKcY5JlGH1XUXcbmquLTLbQdgPn0Vq/8hYf0VLbJpZTfvLSz8fyRHCSOFyHDsn
G6yKY+nKj65HA/VVjCevHS4MtqCZM1xGH9E4pqaBHn9EzQgYLiopyS4ixL0/jWSFS3E04jxPY3wC
bQpfjc1NRh4mMt6xXpbMXF4voiQkwEwN/gXD9SJeQNIYtKjHhSBZazehAVysynY+QbhMNszguP0s
BeG7ggS3mjeJq2hIyVVVKUnZrK339CsEldOOVba60DSjuncTKuOWKPsZpOPp4F/e3NXA52S5gmI5
2icVlClbr2/63jWm/LMes9+mqrz3ie1yKQzTapCL7lRj6bwD3r34elTyzDFHAoyvbjgauFQn24f5
aDToughvRJ+P16kMvHltkZjwXWAnEF4j14A9P3m7kW7S+3zBFVPZV0kRypivFjNdu381ZS1J6+tD
StPSwTKP7mPhNRTF4MNtGRRqqU/RiAndo4khS6X3bfTfUbJJGj/RZFSaa+EDQHQ1jAYbaDcRqz7c
SaKad2Xr4ZZzzT49xl0S1MhzXDaWVTEYVgOuOyAMzqDion4qGh7irVDNO5bholau9e73ZRnLG048
f+aJDOGNhyQCGFJ1yIgoCLc11vF9k0VhcFnK2vk6lbKs9MQiwmky+kaDFD5gVCtr3AETD4PuszGS
vCPXDcJAdgu9B6ihiq29iVXWqaJAlDmwYB7wksB9iTDIa9pqD9wdyy2RsIyZ7ZPakF1bazuGrmv8
j8ChERH3LsWUWmkudaBKuQI9fRZel5HkeljbsBMRVIioo75sqr6HiKac0GZe+wMa+i/v1trdB4/x
jwoFbzhrTtY3A97imXKFw+wDiv8NzfnPqZJ/aCGcSE7cupOVUtd3jlhLZVNfipzLZ50YiZnhwYWB
NwTlbBcabqZtORA1dW/WPWse3QZ9ZIUMKndtw9DoBBJgjMCiqCr4Y9JPCkYksFTHeDBhj8UE1ljJ
jq3KQGchus3RfY1uiO/rGotmdqoa68qt6NjoW53Xu7r+dXnPVtOEoN/7R4pwkNPOZnk3QEqCCTQN
75eqyh4acN+0xPbAlcS9gjEwJA3+wMwnh5WKf/kLVr3+yQcsajjZvrDWLK0qELF12fRmjciTzskP
xah3KngIWSfLIay6lBNxgpGahcYHHmK9Zbzt+EsyvnbJC+8lybaVHidkmDFli9lIB3VCKhhlWMSF
VvWIA+c++zmr9k8gQgQmzVyjja44+cEbUJcCMsXtjeRA9MK1iyxxwSw9uI4Vp249/qxt7ToBESjp
ZGHLWu7i5ONswReA0r5LohAqH2a3SY6zve3BLmO2XqoC21+Gp7Bux4DzxdwVtTHw932DdUwBh9Gi
CsCvu3Wp+Uyp9qQsJVn9Ve+zoAb/XzGCIY9EG0AkAzEpf+3q235O/Yls7NwG6gimtZHel6HbyhYm
WO7UaWETc0hUi9nr7Ch3bXSHV90oc6wyQYLNRrFVE61dNEifM/NmBAB/DZTAy+dwVX/ogl0mINCk
Ld5BmGqpk4XyFBSZeEhmr0N6E02p34afGMTDBei2eNZeFrl6FgG9bGtAe0VhQAj48rrvrVCv4HvM
jd3YILsF28711Guby3JW9Ye2ZRNIXKAFEVF9MgSWM7A3cbejvX0m+xhpUwCcBZelrDqyEynCLhX2
gnMzQ4GNWV+V7ZRvok55p509u7re31cRwL8uS1xb1+mdLuiv0MJByZewwUxVzClXfjQd4/jXZSGr
9yuA4ABzuPASn4XKaqTliWJDSp7F7/j/W43ZO0brIA3n69I00F52XwLQG9maSlLOOb+d0GGmYxyN
2Jj+QbO0sELQomEEacbg98gdnw3qTlGdDVXBimCaG6U3nudkwEA4qBH0J15Hd5eXvriMb0HuIh3t
lMsXgLhGRGYqMc4wg5ELQ7bR1xCjEaiVdVOenQBIQGvFAg6HZwgOwnffmPNobAweAtMqDEi8b7Tj
WAZ9+XZ5HedbKIgRcjIgVVRQvYUa1ZdaD6Jn40t9n3xgBpHInbaXhZ0ZpSBLcPdjGWudGUEWp3vE
6W7S3Dq2xPDPO0b+CFmYstGqhw7i5SNOgoaWzcnMWsAFImzeZODFcZEZ1zzaadMWeZDMLc0h8/Mq
QxN/2o034KRCNhU3xKEt+nvezZPki84O//JBJlDDMEyAf4qgiUYSDgQ44LnH9N+AlnML+yZUlbve
GQBeN0r85uqxwHkg6oIwgbBX0LHBW+CcLugStYaIF2RNV05ooHmtqZp3nljpBkPbt1000xvdUK9T
W6F+OmeS07FmuwSjeRgYtQAVKsKeD0jO1smINvG8d1xO9kn9kdpvFpU47zXNLqMSNiCmcFZEgJeh
YkYP2p7cI/YQ6GMOnvnMj1t0XBnv0Ui8/269p9KEkzJznacpg7QOrfaNrgc5vWtGSajyxzxFxwLT
xfNcQ6su4M6/m29o2vHIwxhE17U14JnJC0NFyqogTz3a/bdJP7afYEor4yPQ0OEakjRDFhPN+fOe
0pQ9jUbWz26nUPJpc2SfM8WYkfEjRXZQm6mM0SGlgEGy7az2icVaG2CElDVoUummIJqt4lm3OjMg
XaU9qR1Rfoesoru8N9VnMwybXd5NhZ/GZL6KE1IAzS8M0dyCKsNdH7H/XlHC0UG4YaCouEDpii9v
Pc7GiDoJlFEMP4bRGu9syp8xj/lXtwmxHQd1dsBLniW1UmAQs2EB9qjCAQQ0X+0EaODj7LjIANkk
0OmBg5iyloUfZ5HVssDlaY8pMSDRiZGVTToaWmjQ96zuee4fxxq1GvBmu5nyrLKdJoM5OO86gTw0
XapIbuHaBiLod+vqq74uAAOOE9M9g4d4NDw188Mk6DKXpm9GjtmOnWbd2PX28tlZuy7/D2fX1Ru5
zix/kQBJVHxVmGCPc1y/CN71WjlQWfr1t7S437GGJkTsAgfnZQHXkGo2mx2q1rhMcTJRo0IaLKzT
atp9bI6HYRKpIPCcwUKvgM3E5Mg3Gqa6HVo1K/AFoT1bNUc6HCaaLyJCaAoXxMO8e2wNxXiCtAzx
msGEumuFrTuExsHSM0fOs39wb2sYxpWHCYTW6ggwgYLsyHg7pq92XrrB9BEJ6+ff3n2LYYD6AoEc
aDBQojg3jIUorCmGFieNHEz73k5sx9bv6uChQ1u9IeIIU3n2YGCyHwE3QUGEnRhUqIRXLlkuaRDR
t4pjVw/qjC/nS/SuCZ4hBStpV134PpVubh1I+tlU18hMgfRtb/WXsvZRS9TJq4dsPhSGFxf5/ba9
8oxp/fsYezVoQ1I9hBdG9zUC6H7a1eYdaX62seCm/F4Tw8aj1x/Cqkg1o1rBhHmkthol0rETtRqB
h3qfTSBCc2iEIYb0jhqTFylIXLWFn5W102VvFYq4gZvRXzq5SMfnwhodY3Rl406c91zsi72K1j+N
MfNORQP8uGwCzS8nOcfm+8ixIsNP7Mck3xlI9aeHUvKyMPcKkWQRzyCXFyfYhkDLgrmLc4NMR/Qc
q32BM6ZCA1U1bwv9VwsW1FTBNlhkN4okQrmRk6Zhzh8Vk2X6gkFEUVkbOhPHDaNetnWHqbOieynM
x6h/7+y7GBRyCIobUUcUz5eg9Q2z1n9a8VieiyFTJ93MwDWGhoDDqARgckhvjFoTxBU8GMPGssCf
jXQo+16hFPQzKGZn6CiUXbBYOQHK7LLAL/JuszXIEhauQu+0qewCwnRYi/KjbR293Zv5jkSPg37I
gxtVlN7lRZlrOOaDUTrpYTwBztAxYmQ4GrkeodVli15iPGcAZhMk7QxwcKEKcL4sJHRxgktcXiTt
obN2rOf7iKa+prxnooEwjtUj+vijKwG282+lBggqohtEA1ScPBhhDRlANGCXN6HipATTuoKIlvO9
ztCY7zUkaphJI9DS5DjTEtqkEVgTNMdQnVx7I1A7hFTltmPl2OEZJPPNEghYFnoPSLUmvtx23lBe
ySLD4HywMxDGe89DkgT1EqmHQ+7Q7ALUj9hWx0ITnqhhWOV+MZwnVCtAuoQe6HPjyItEy7Rp2cPs
IR6PQ3zdFgTNKp4e+lrxGCeaG2HmsviIjVMwH0xSe4OGJk55mQEBOWYb7uoAUzedD30lNAJ3TtTv
EKClmlNGN4NoVJ+7Naufy2wNrpuuUGP8/RrNDjZ6wZR6b9Kfg2T55sf2p/6e6IbeAcY0/9uaxfxW
7qC2oNk0L0FfQH+WutdILzGIqezWSaOjPPl1vKvIyVZ8tbxtjYt8Klyq3tv6a5ZH+0p0o/PyAqtf
g6LJ+a9p5CwYZBm/xsY2g+IyvNIx657KTtMfjSJ0guG1q8e9rt8WuTeM/8D9BniIZ2G6H2xGbClK
wku9Qd1m2Yzb0X6ElDukei/GSBBPcM/XFww7LyPNgWQ3MWCK5jWuBy+sDgUt/uUQr0AYh6hrUoQB
z2UrpbfGDp0u9jEcsm09PN+0MGQvOjsmVFSYc6V044Ck4kJbafzMguOceQM4Sc3MG9PLsnwZn7fh
ePuGAgGegH/q4uznkVsZeg/hhHM3+ZJ10K2HWRTRCCDYT1OpA3jnKkDU9CoLf1DDl4rdv6zCsCFx
LiPXxKaappLMLZEGXB/zYdJe5ORUi9ojuKtAUtJYcvPoPWe+S9SrSj2bWEU/PkAVY0pP4L/cXgUv
Jwml7i8MxklNukLDBllyOKjX+U0DxRha0/XfavzW9XcZrkW9ywWY/GUtBSJ7eZCzWUNatZ1WgtIa
7BfHMPyMkQIh79vL4t0UIP77D4K5bQPUH3Iwj2VuE/iDdMCbRveS4nq2fbURJMdFq2E+kj2FWaR1
gLItMPQphyF+g1zG9nJ4N8l6OcxHSrtpaBQZGDSewADmaObzZOWOrVwSEVXfsjPMQwT28LVzzEWi
mLQOlApQQ/lLkS6y5rNCT2+4314QLzmC0F9BHcPUECSzb+A5GdAQ1MHsJkR3YK/H9I/iBF1/aVJ0
8Ks1HsbVNVih9pMeXEVmeBdRwVAsz+mtfwFjIhX0CKAFi19ArGM//Tb6R5WALPQCcvGltYtl0YoX
R81sLJTGUEYBo6OFFBQ5vxN7e47GQdHx5KljF6MDWfxkln4WXIzajCnZF4IMcounuOD++ONNv+FC
FBNnHI0Z6Mw4xzVzaaqD0gCNiNM8d++5T34SL/oo0fnrxMc6dcIPdBu8tFfW5STA5hwNaOFAwQUN
XlBY/fMeXwUlad3SwMQ9srhIy/Lydt+P/rYhcb4iJj0UTMPJJrTRZcZcq9ysRhpLeJfQGMVfDE7u
0ZELokNHjz0EeYkoe8k5H2vAP/50tSZDLWqlGgOYjZY4WYLx0Pg4d6eECGj/eHu3WtifF/QKp5fD
0NJyG29yKURTNVLAIwYa/+EDrUFUxjaqTi8KhMRuBGEuOwBd1ctQC5pROb4LAqbIKC8kw7CE5d9X
C0kNac5JCvsDA+WpKTuXUExwDbFfLlqCfSLYN47nP4NjXCVU3EkoybC5TP1I0XIaq4qTST61Lizs
pUihUITGmF+tdwh0CqCphlcn7+Djd7T6MKaert6l3ee2rXPePxqqlPB6iGvxAmLrFaae2RSNn6l7
CRrVfb/LHsv9dFEfUVg4oo38KXa1m/AEobBr6Q20yn61T04eHI7T+KGg9vXdPM9/CrPNshwYRWdK
0G5tKJJiF63WozNvt73g72cNIOBQkVGQ4MxO6nOOqvOI9aogIdU6j4IoITfvTem4jfPdiQBnYSAD
xydaV9h3ZTKHpVzFwFGUz9T0kY2a6YtaJE5v3OXm4Ea64OXwfbAG04trRGb7kP9NlCAAIrl5i13y
2vgPmBfed/7jL9uZX+P7X3njxy46LmP06jmaF58qJ7soH8Ld7BMfGbq9qJj7/Zye/yTGlDN5KJUp
XzY78EH+1NsXTfvD1r1CxBDBSf6tkdC7d+4RwKpcDcVixnrdakcjL+QDSlvxzmyD8AosbMkutnMd
z9K6/NAiI7yPFCvaG52dPm5/9++cLGefAZIS579EnpRwGAz8ksGtkZIB7Yjttz8z2bmdvAqcLDGO
zqV0MAWHh7vVaDFFRzdmq8DFeA4b1HZNcjmGIAO9aiAKkql3lvlj1D1aC7wh17JXSMsJWznfHB0p
dWECKR1AEovIHkRUMiQgSu0QDS+9dqe1gnCYe2ZXiIy7t7QAarEEiMTcl4M/qyY4OG6C6h+K77Ai
pJBRuMUrHwHV+dK0MSrGKQOQbLqxgYFITD6CnhaJ1rr7DLR7OX4c7Wso12zbDP/b/QerMcYbhHIS
GsWyPsUDPb9TS7eG7Re2Lw9/nUY+WyDbdKOENeSJSyBJmo+u+GG+VabX7cVwXn/nGEwAoEhShTHW
CGIni3516ecovLZz49tBDOWKpz5xpOnYi/SEuZfH16dju/7l2JT7ScHKenX2wI8IC3kL5vivg5vz
tWnnBhLYRa5Xi4HE5DJKHjpQDKST4CnLtXZcGzYEqJCvZjlVqzovg9kGBgUVw5w4FkQhICIcIQu6
/aW4ZrcCYi6M1C7aAGx96MBC6UqTfoX0yib+XDtURNbBcRkGOg/RwKkqGJ5iuceloMvs2QwRtA++
Xtz0sdeaD315jXYWtLaZ+d9buQHmMhB5ozCHuhzjL5III/ZWGiOJlpxM5TbTX/O/j0BR9VxBMHsX
o3M8GSbU1tLitlVv6/6JlhgfvFE7wbXOKbWeIzE+aaRI45RLD0X9mr5rbl04mdM/YxxyF57ItUMH
V3Oi9wvEwDfNBUmcz0/5LRNYyh+egvMH31LkhVtE3IQeGja9MoHpzBo79EApCsieHG1vXcjvNHPS
53KfXRaRO1+Mn2OzUwXnjWOiZ7jMXUM7FFfNHrhWcJvJDwl1LcvVSAj6+MP2YeC5rTMoxmjAPm+Z
lYF9trLPVno1fkcDpjInp+muFPqsJFdhIJo65pz0M0jGiDJJ0worwepQtxmU11ne1/apEPWoLH9l
69sxBtRPaTNPFhZmKx9T/04kL7DvaXSfxYdAFZw87ooscGojgbkUK5mEhNwNTTQMKOlpyMj3KLai
Ez3MTkTUhM/x9pB9+MJh/HA69CpJW+CE842qe0H12Iti1+VPsNsGg4cHWer7OhvAF60VlWoAwRy0
MYOH/JOI8sl8AEuGirWMrDWbZiAWskXmDPHRUCGgTlMfZiEPMhcCaeSlowa6BqzGACbX9QGLXrzU
R1ndG9Dq2j41vO+95Kn/B8Dc9VGrqONc5Ei75ncy7ik1vTGz+0gU3vM+9xqGMas6oT2iFqwjao5z
8WxSJwkE55/nadYQjEVFYRNikh0rscpnKf4BPQJLQqVrSp1MxGTO/SpgsbMstAaje5pZjZVqg9LI
aFTQYwxTVW6Ti6YKRAjMYlIErmW5dMO1uBKQF6x0QUTO/SCrJSz/vnoD1G2FYpmN7g4peoq1RzKN
bjIIvggXA42Di8QcqmtsOjcM5oKmIzoryvFGkjyrPJH8c9t8eXEJGir+g1jMe7WMrA6bVKsAUU3X
reV0tqehl7i6otKhq6gH0gTBeeH5YtVCtzuaBFAtYu9RNK0oqF6g8hZNO2o0nlriCT55knGCf6ZC
pmmuUa/gmPW1uh2Zw1IzterToBxi89kk3lQfwIS8vZH8b/W1LubyHHqL9vEMoG58M5I9Rb1CE5gc
dy3ogFmE4pYON+Yas6idQ8oKlW9SPQ7VUxwdtRBt4A9JIoi4BEDsOCXthi7PKRy/PB36/BEvmKxy
e3TXGn87zItxUPVrRexQdKhaaGpHv7drRC9SBnrsOvZt0ewP10PbKIpBqR7aWKzFydDLSaA+DRMH
4T1qvZhylTsoiAoiRK7HWcEwlqa0SaJEIWBU+U6SXqlolJAbnmEaAJ/YQoEPgf35US0TIymCpcGR
zjnoS6JLK0k9EqsH8LFcysP1WBTogVULCvq6RlAq4/QeYBRUR4HPXGJgSNudgycFiU2rneGKrpXL
fI8SgCdLDjqkQCHmgFw1cUYB5J9qMht+rCEXT7JyTfAUHZj5AKnui2N8/1gcQcOkvNgu9apPZJL2
0bVyp7wRV8LQnSN9bJ9nntWAAZXYuoFSGp7V5+gtyW0yFzhso3VTYmxeTw6DhFa+4zYMz22gf3SJ
H5CpB9/DOUzU9mRuLJyAUtmrwe9+uplA3bGNwUsN4jX2H4jOZFcwwNtBCx0gXeWi9dcDl01g/tDM
va274OSdi/vE3jeZ4HDzDsQalUkDhhNBd9SC2hSXMUZdK+1le13cT2TiIOBsY7CPzVXVKqgh5goH
ogVNVedqGILcg8pLpS41U6N1dejp5N42Js81otF94TnQcQ7ZkLVFoytpjRFPCfTdmO01Bg966xGd
7n1QCz4bzzT+9LmjcKyglW7595X9GyDOiUk+oOERoqcp2Atph/BSfd5eEA+FfG0im3lD51eTWssm
0vI9N4/U+tF1u20IvudaYTCWQDGTTKsZGIpxBMOXg2FrNOHeZu3tjBJEE3ilBCZMfxuVF9kQpI8U
zNdhvIaNMUcyg04ZxEBu0GpgBcCATQLy0kqirhm31l4fVMgQNVV8JbUBsvJTruy3fwDXVOCqUYs3
8Bpk+3+zTLJIl+EHaIgNM+JTeJHAzhwpe1YLQaTIPQpLCRwlLJSxZMZW5Jx0vW13SC/VsTcnEAmR
WupEmYrAV0jUxjWZFdjyY1aGOZdFFowUzQxydTtpXjs8pZbAZLh7Z4OYedF7QG2OcYsSKEyyIoPt
K7SA+rvkmNY7MgUYhoAoZKQLThrXVL7QWEI2atAW3bNY0BRDYcX6MdevoT3foYRyKRcWgh+M3Gmi
aQ/+/bZCZU5FXVhUy+blfN/IkRveL2oryCdd2/58HbvxMXy09+AvBzeBF/nBdXkUPV25Dnr1A9Tz
75iFVFJDBT8gxwzDEof3orQ+p00CYcMKgrlFTUnOpTHBzo47Zac/RI8QyOo97YLuq0voO86Ra164
4Q/5tXYwAvtPRgTdYYws4rnBpvrzHHPkRgRwLfkks+TMg0N0xy6edBHFCd9cv5CYnURtfIya5UR0
MmYwG7DHuSS+63s0T/zYdiqcFh/IyizTT/9/KzCHL46ggaLW+GjSIbgq3yUIJ99rtZ+eBk8H7ZuT
i1qRlz/IhmGgcAWJKxIoSwL73EpKWYc8kDLhrW6+J+RzxEALDW4akeARbwsxjIxJOUyYKt+Ghbum
G8I6wsUaSqcuPMrqdTZcquVdZwg6lLjR0BqJ+VgyWti6qF2ucKXaz7V9mbTo6CUF8Wy16jylx/Rl
SfcqJjHHpvmo9NftT8jdUKwQ/Y3IfMGxnG9oV1vz3NrLhtbgw5A0L6R+C9cWfm7j8Ny0tsJh4mdL
kjJ008jYUesy0S+1ZCc1gmjoz0TJN+NYYTB+OlemGT10iNHlO+NOOUY91Dea38jmtAfjoTU96SkI
ndmNPWQv/uF+Xy2PFYxLR6MiUYxtHPuXyUbJZjwk4+SE5HNC1VudrmXyD5cspvPQ+iyDhhAKVecf
zrQmdVACbGiOCjqIeA3lM5q8UBWpNnGPAso2Ftrx0dumMzj5FHdqosNAU1BcJe9V/CgNflPd6KK8
ONcSlyQM1oMQmnWQWRc2IG5QcRIy6WjUn5bd/7KzGBRlVNCuJEJizlydBfEU1EAa1Dvb2mn5C2lM
F6M2AqPgXjjaaknMhYNMD5r5AwVLotbV3JcOgUBHXyRPVaPd12l3imWQ8ESPagU26uhWx7UuxbM/
WD805B+mCvRYRgyGPyiV9NFx+0CKNmG5j1dxU5fp1NAofptCvcb2K+1KjvB0vd9GWY71tyMJqZCl
I9LAM4WxnpDag6r06Ii0xres+4TaK3jRZXoxVe7wsQ3FLYqhLPYfFvNZoxzPFryd8cTzi1c8028w
+QGKRi9sPUQvYGN0g8Qtf4qUg3mBi4bRS6QjCDrs2WKqNiXKYKXLARlvSuUG0ufO9sK4X2oFwHyp
lEjVlEIU0qVG5iXkBEWzjJJd/y9Z/fVCFhe+sghTLfvc6ICjx29xPjs6EhoiUVmuN1mtZVnrCgO6
2hgKWDCmLneS9HWsQjcF/XvS3VuixhjuvmEKUDPQGquhx+wcawh75BkmYNXgqAZUA/p5dxQ1OnAt
fIXCXGxR3QwoJsHzRziyRuK3gYOe306+tYKdZj1umwLvbQC2xv+WxNxw4LMdiLK0VMfyVYARowZT
TjtbeYwgmFIfaPxjG06wg2yqpkDErOrTn+DgtSv3I7Jc5DGUvW0U/r2NLMbSI75IdTGr0qqJzBFZ
7u380tz1r7IfQl0cRLvOdFs4za2+Nx467x0sve42Mjco+QJmU8tKVaZdUQK4kaz9rKQeNdqroDWP
2zBcD7GCYZygHqOyGCSAicCzFkcgyH3ZBuDmNMDO+r8dNBnXRwmB6gQU2sHE96l1skPrw2A/a9q9
Sl8idMdKyoUlUlcVfTbW8Y1RLxtaClC9wm2GTC+icS+NIwe5Ko+YHx24pqLivjOQMLJ/jHG0iASU
cvHYg9iCQjsq0Yan7Y3gGuxqHxhXKYGXWq9C/KQ+GfBKf6gqzP7d19J+G4b3QTFoj15n9OqiO40x
2Lxq875sDeT6VC+ewNs3zwLL5L6sVhDfjp4eh1aJvIMbXqf+CJEKJ9jFT/O+26UfGDVMRQ8rISBj
pEYZyqG8tDknp+6zOAYX/SWmVcfamT9lB1J50m57D3mfar1AxmTtMDXqPLawh/3LKHujeaeYr/rw
D3fnGoWJwIIE5kAoVjVlv0fQSoWp045vrf25vRieI0E9X1/GM8F6wnowYyibBJ1Bi46rC4FQR4es
6t/TxsE1rkBYb2WplRypNUAohm/z8MGmng3d1tppksumTLwKbNDby+LdbWtExiYgY2djoB6IBt1p
kC5UccZVZypOwwe00gVggj1kfZhld706DQCTyse088b+iQiuM14v8CKgiYZcFGEx4sFYQ9tKWj11
SILqdfNogpXiME7qzqTzq10qqZMOUD0bm3ry4rBXLywjex1KigR+4tvxL5BEnfR82JFxbgXlWl5U
hNIj0kIG1AhQdD6PVGy10yJ5GWWzegnJvRgERQEys++J4bQi6mfeNq+xmHNXow9eghAvCpB0gFQB
yFvrX5qor5V3uNcgzEYjJAqtaRmYK0BzOoSKV2b9dS6lzvxPbTt/eGHxFMYMLZtsRthnRU044upT
PH1Mnah43z4E3I+zEM/+P8Cy1lXIKidWaJs5AEIF/eMYIFvUFYP+udR8pRCx3fJuFjCNmZAdBG01
+fPGWYF1ljbJ8agtTRZv1fCLDrvtxfC+/vrvM4uhUaeZYUDwIkW2MySNF5mPLSTitlF4W7ZGWf59
tYoCheMgxyC/WybHXt8HMsgdejez8MJ92EbirgccIxgfxG2Mwts5UjbkpWUtk2+TloA/eke6YKea
Ar/B/ShfIH+ir/Vy9KBXGxkgAUa/LXMfQYt5exm882JiSoCoMGVUtZllFDUmM8YE1xShhxlUx4VT
jPfJv3S4rVC+k9HqSLCrWIca7nLlcwTV2PYyvgsj4IoywfBnWHiHY0aLWUcH1uuwnIBgoJRWaEfk
FozuJh73qexZwbGqX3BC03ZfhTE6LD0dr8ztX8DfyP9+gMEUl8ErDobvJQewaIrVlhMYT2XzOvbH
bRi+2X3BMA47lGOlVBqsU1Eix8LdkD3YotCFe4gg4KUirWCjKXH5DSurCybSgCEPCZpCfdbrBz0+
ysWxbPxElLvk3fLmCoj1CWo5hUmEdBiyiOpwNQxPk3TQ2tc6P2ii0uB3WaXFQlZgjGvQSrurbQow
6GbMO/PBdmJnSiDl49yenJeX2XX8k+8bzoGIyiLcU7xCZh7qQ5kU2WQCOUHZcwbxVxULrnFub/h6
cYz5J/mQ2OEICHLT5V5zL7nSteTSfXhl+tSjx8r1ndEPHwaveNJOoSd6z3KfZKsfwJp/YdVGNEuw
GetNeQivy2fFw2hZ8vAbxBK3yt1F59VOfSUixxUYEMsbWaqj1kwWUNU8Ap8xSqQnqzvR1tPSt8wQ
tIPxwKyFaw9JHcyVs1ztc2hrWbc44zEtd7Gqup2pH7u5PkDhCfRio9PWlaD5h+vWLLKQ3qOLWkVd
+/wokjaI4yBDaFrGbkBk6CM4hMRghbwJIEBmOXHwG7Gyk9DrVD2ZqdeO+21/w33gr3/BYtwrZyBZ
NaR2evyCsLxWR28OPX3YVdlVFF7VsK/kPsCD918wkTdbCmAqqOWYVaNZsW3jzsajBtOCg4bC7G1c
3Ur1ZWSAutoAFVCZLvJnAtjlz7IpY7SV4fbAIDv4qBgPkVlWkRcGYO2CSB9QsGxQSrGHy26U8mPR
LDMHaNPeU0yFg2k8IXiQqAMeqdYs45ehmaLvhn/pp1yKgTJRMeGMdrfz7e8SkFrXaphDePC+IS9Z
TfDN/5ovf0l9rUCYyFwt5qnNgyh3NUizRxeGdYNwKRkE+8tzg2sU5qtm02z2koyl4J3hmJQ4pqh1
m3cHrxEYWw1kJZcLBQh6ejfkyBoCA/JIkaiez7sgbbDyQqB7OZhssJFackkriKi6Ulg/J6Z9WyvS
NTHGS7BO7Bu1PWwbJnfjvuBY35rmcaLPQZy7vd7tR2W8m+F4tiF4YYW9sBlB+REjsiyZgqEEeh/m
gGiqXwQ0EWnkD+GPbQxepwcYsDFtjaohOP9YJqDcyOpepuDyhC7uzj5pbngR/q4P0Ut4V/1Eyofc
W5WjfoBebqmWFm5ZHNOX7d/AsZCzn8BcxZ3RhDqVqhyywFMAfrQqre6iUiI/VbzJO2cY9UE0S8rd
WsyS4s7A68NkHwoUSfPCnkEiIQXEmYJran1W6PnYXhfXRL5A2IfCiAKwNtjgWrCazq01Gb0egtPL
IQGDk1AsyMSDDQO2z3iiMhyCsAiwjih2aO7kn9JNfDleVrviEk/T+GT6Ay762TeuowuReXKbFdBU
DuJg0OxispmJbxSkuSza4GSXkdvbDsKLU3pFh4f0mHrJHg2B29vJPeBfDpFNs+opuGnDFsdhAoVn
Gf7qQFKa2h9FdSscouaaxxcUm25VtMka4hgrG8PMi5P5FI+Rp46DoPLMy7JaCsQx0CEK2kj0k51f
JDLJAgIVaPj4PHESCTeYfgrQ8NSZaKp0qzmFBld0ULJbUre7pBUxSnKCpzN45oqRezVJjbSGg9F2
EupTIGPuPRsTNUS+kSVBOMwLWs7QmKumwWhzmsZAI+S+Rc5hbn0wyTtm9NwR3O7Iwp2C9h/utzNQ
5vbRJ6gCtip2OKpuKsh3zMI3Ju8NcwbBvMxCYpW5lGFdknQX6LvG8kkUepp8pQevqeTHheTUHwTi
3knkR/FLlHTLvAJSO66J1u34coCaZvhjoo9WL5Lx4u+5oas4nIuNsa3xmMrPKajic3RXP+fgxOrf
9Xk3VNY+rx+12YPxYXJH5Fx5pXeIaZkohywVdihInJs1iXUo1VrY9OlC/q39oJjaOVBPd9NH3e0u
IfnpDzIa87fdA++1g7c8ZKFMEz11Kpv6ixKpLSQV18i4m3z1PXhT/RncGnm5C38X18Yuv7Fh2cfk
TuSFOd4CwBh+ICYoj3TWCcuTFlAFk/tuMDoJeTbKq6TdbS+O4/v+8GZhLgl5TZOlksokmYzEBC9b
o5K9Of5Ss90EybSx2I/JfhuKcxufQTEnhqIx1zJKQEWKl0kYRznYxX4SiQtw7sYzFObQgMKptXG5
566V7kf1prFEgwXcj4IX4f92bFnm6okEzdxSrWIAJFAjC5/ifheJNO95FyDa+5cqzNJH+m0INYpq
qY57DD6asexjktexFD9Pf6YBJAxPBAPK6S6LoeQri8aGeOf6DJkJmSSSgT2aLCOX9K5DbRyin8lP
ZAhnFCsqr0alTpTj4kKCJgDdnWjdQYZ1MdHVhip2EmSkR7UEqZqseSxB3NKBSr+F1moHleUOvBF4
RHjbxsj5ihjB+gJl1wnZ3CldJgCK+bY0bmXl0xh/bUNwLsEzCCaKqYNwJnQERGhhpgxardC7Dk+W
A0H3baA/zZPMU3aNxFbsmr7VB0UGEqmGR72jF0kwOQnGChsMsqct8VryWWevhvIglw41TvkY+YqF
5hvLkVMwTejRMe6NHZSgvdB4UgPZzdVfMehW0Enp9HpxOw76TQLGpO3fzXEIZz+bDVLiPlL0Bj+7
R1JDLXeD8myjabLwt2G43wF0tmgstNHSyyY4Qy0KoMiJkZzJmLXn2LbztxBmCJZmjUSIZnV49rYw
wNojg7n072N1iK4uCrqYlbbkbwSy0GTMQVAUo20reyjlyyITrO67IePvm4tmoQ5WTyzz/PTkfRXX
QYK/36Baa9MQim/pzpZft/eQ02IIGHTvIl2CYh2wzmGWrg+91DF5n8X3NdQT0p1M9mPoGWGIWZYb
ffZo75j2qXXpow6ZZNdVHb3azSLXyFsupKswN4YlgwmOsZk2qpRkUrFcWv4uU+PUTtJ+6lRRu/T3
a3HRwDEM8F5AdRVMAOfLbbNCoVlLkYmbHP1R3vee/JxfBCfzSq/d1jGv8o/CzS+zCxGfEyfoA7IJ
KRMD3Gw2ysfnyLMsd1IlwwGjugDK4yhv69upVPtF9rjF6FVL5x7KjqS5K8cMbAtzrtTEU+K4vFWQ
mrpB71YTg8HCbgyPDIHqD03do0Pe6PLCkdQsLJ2WptFjYHbN4zCX+GxETq2DGiR/fxUvPam4JzGe
s5w71jSDEoz20eJjTWNnawE4qQTTdrzPtEZg7uKJoo5fpUAYy7seui/Dg5xc2mnj2ORh+wB8dyJY
i72oP+JVquB/55+lC/oaXA0DsvrzNZquZXoIIr8YHN1yI2E/7xLGnvvzM7Bvozm4OupimVGpqZer
V8O0z6lvpb4SHgxtNxKvbG7y2CuDg0X+Wu4ckS5Kg7iLwQqIMJuxP9rlmaElNRIYWoiEWmV2fmZn
EOKSLMuhan6a6gxPqgxMDIiLRT2oHF0NwOO9Ck0TDLB8GzVUggzDATWcdXJU34J34lQnCYUF29WO
mJh77VFXOAyDUzgX+Y12Hf3++3ahM/w/wcoqGJGU0a5lG/hl9hkal0G874MXPd9vWxPXi32t8k/8
t0LR06pP9GUE3Gru09RTanASKk/bGNyzAZoJTM6AuRyvJsZiG0yGVqRfBp2qW7XTryKb7I1gRkhV
OpYUCAKq73E3bBYTfxYmpS3ooTBPs4YSKVQ6LAkjXiCAVh01et9eEIez8vxYME45kHILa8WxoNfN
nTw60pPtTv6w/8iudO+qjZzIM/cvysEJj5CcwUBL5U5O4Vru4EPnWXRQeN9w5RFsNsehYSiWLh5B
pqcaFU37EEa77RUvTmXLDzB7WkV2ECjLsFyXed14BF0X7lmoiyX2TrLcpjxsw3HqT8sG43pH1hRu
js0ajUWaagW6SN2w2jXtrTy/qsnBam4mTKy1vy1yzLS3ShrQmZW6pfze6IK0Fc+GcO4Rx6DDHW8B
5sIIqBEmHcF6c/ALYoja6VXBweMimEsDsAp2TsyZnB8Kea6qVDWWFlmCsfr8So6FJMnLd2c/GiRA
cIXjJGBIgLkpairJNEgxMAPF8cC4zKd7xT5I6VXY+qXhhXbqUGjUU/wnKB/yrqgVMHtrpGYftn0P
YAyr2dJeIT+T9lqZnprqQvn7Hn6c9K9F2sxRTCZcktWyyCosd830Xs3qhRTFAp8iWhF7xGiRGdMy
zBWB0dqYb7LiEo+QwPgptwc0OgvQeAd6vSbmtHVo22tSeVkTeq/Mt6a9SIYf2yeM55Mxsy8vFEAm
mtAZ26gqHfomLSaWrUBDy0od/457VXKGEuqV0RjOPngaRXR/vE1cMnQosKLr3WJJu0cpIrG9NOLl
6UPbQpfLleSnUnEm+2IQsaBytlBZdMj+sI4sQtnnxwvc9UopGcBqbeR8Vc14rFpj3mUmuOa3d3L5
S8wpU0Bthfof3nQLe845UigHePOCSsuNi9hRpvg6LG8xzHQtKdVFRa4jmewsHeHxNiqnLII5uC/Y
b/n7scPlp8N/xKN9wEi4Y4+mF8bPZFIPkmRcNNVjHUaXfdR4CHjBIabhimo0J5kLtFg+aUl00DrN
1ZRf2z/sm2Eh1Y+a0396yMxlX5JARbd7AceCxrSy+0EhrdTI8bHowgvk4o/baN9MikFb/n0VviAE
SIyOAq2nR0l5SuoLfYjuZuiWlBimIJZI/1C0OuZjF/ncJ3ENvKwZd7lJbiujAbdB5sdtcj2Waib4
zN8SE+frYxvYLCgSmmYMdeleaZF7faybT2p+jKKhte9pPgaH8aKtFcRJVQCntdW3Jk0ip04K6RJM
wic1z8GiOo6GD6m4EqQDee63av8ptVUq8Hui1TJetomhca4sq62lnWp5FXp1O8wYjaYtAOJ+RhuN
LbaJFC1Iq8/NxlaNXLUnfMaousrpbkzvcIc4Rv0SiVoDuAa6QtLOkQbJtIt5BJKtPqO4pYy7/yPt
u3ocx7Vuf5EA5fCqZLtcrpy6X4SuDspUJBV+/V2qizMt0/pMzDkPgxmggFkmubm5tcNaBG1gBBJ0
ue3Gg8gZbe4gJO+QoofkKVIk53A6pFv6lC3n2AApVfwSnqef1ZOJce7rV08Etfx9dfWyNq/lWgNU
bSnPtjp8ywxkRwfz0Boi0rILZ75Y52pVnE/pMokQtccm6rHzqDsmmvLpp253ghVt34IVDudNMh2F
5iGpO0zGBtrsE+jiqkntE9hGU7xgSLwEZQpGxUUxjGgrOa+SW8lIqxZb2WhIWKlO5RYtRXN+5Q8E
wqDXz+2ydPW1m2Dphu442kj4BFpTVrXsKEAzsvF3USseOrnu7TE+9GX6EZESGdCO/skMSMY55Dax
ZTSydH7WRD46Kd51DPRe/0HL6s4e0PPfw7eZMMki9UC/dp24CtRCbdDuF4kZGFUomX6BUd1uEDiA
rR2HegfqGcgtIB7hLEqqCkMbSYuTlqvBxRRQAPEef65bH0+KIDV0WVbAAtdgnFkVTKpsNiLWLpuj
BvFR09PT26H0K+s1hbK9856goHF9Ty+zpBwmZ1JlM/eYZQSmrtyQ9L7ssZG132fPOeJX6uvVKZb3
eRZ0rRv1p8neK8NN0j9ZKQK/YxqLWlG3bvBqC3iaI0matEQr8HM6I/4+5N0vU813UBz5t59tX6tG
iyR6yhdaU879KfgG0NIKMJmFjiWTfEMi8vH6zm49HUgh/gPBuT0n1swIY0HY2KxzO/3Y4fGfpQcl
f4vkH/8bFGekptMv/Hy4GC1Im5LysZOasLaOhkTwxS3Yue0D+rsszkb7LonKAq0uHhyRJ49+LKHL
8F9riH4dz6JSjZQayhDcgvLRsdNOwq3LEYgiyPDKODrWGhEc0dabC+ryf2C4tbRpUUXN3HXeTE5j
+2JK3UdH7qqih5DO6Ca6I/zSXsIj3oWtEbnbNms6kbMeiJSMXlLtnd9YnHY31e5NKoGV26NMpNS2
aYcqqPEckMLgS4ALYXrEoT0dsZdy3N9m6ESSrCEo+jvMRveagPnyMh2zHNwKjIti6iImsZFifWmt
BSM455MSXd5160V1yGLFVRjmXd4q5xFjuCB3BFl8ISLL2Hyc17+Bu9sxmQtkRLFg6Go50fdRfwLD
f9kHuoQXrA6ioXVt/b6zvl2/hEJc7sLXlgUK0w64LXqVUA2R2WMFuhM1rJscI2ulW5ugbtJ9BZHB
dejNO7nade66kJJJGZmAXCPzLbOb2Rx3TPRFsxzdhemqy7gFAieUFRbTXoVx0jDLlRTTzlNn2QeV
A76aevpxfSFf8fQ1EC6wH5y2t5yx7zzFgWoGQpx3x9m10m2p37EUqp3vjrrr+ju7+tk7gk3cdAar
9XH3RGpyXWIOoLWi96ghQ9rqBYmI2m1lz3T2tWSJKgdb8YypqdA1QH8QGnU4Z2DUJJPjGYhS/TKx
U++4VhpG9eAWWuPSfi+eS19mfC629y8i/7oyWy26iQCRWbteDczqYcpnTOxVPkkWaiUMzNYo2v3r
MZrFK+gqdIzQGwLRO84rzG1ZzqjWt16hvNVj4joFc4eUHmj0TRu+d828v25Gmxu7wuM8QIMafTYw
lD0NZ95p87hTBzmoK2gNO+w+bsydvLANFIogltq0oBUs5wDKkY2avMCqjvQmRZ+saBK316aw0r4r
rAwGtRZ9iGzefFSV8UxCSVzhe6FoApG0fsbOpuoUqur4qsz1KQVflm3Pd5nymirTvhqc3/kk1Yjf
0MPsSO9y7rh2F+0qUzRDuekj9CWRjC4gB9Nu5z5CR5svzQy79eZm3BUqfRoT7XD9bDefs38gTF4+
idX40JkTQEDcYTDuEBRn+c7WMXssCHQ2I/8VEO/vqGGVSJXh6TIjL0U7G0W5BjMXeyKsnm6f4n+2
DXzk59uGMfIqlZdTZP2emY/28N4rImez/XGxWg/n34jZz/LUYz0WlOeYorkDGk7z4iaNUJ0hAaap
1RifVZ1odkMIzN1+tGTTOlEAzOQ+gOwXJp3BqbRnGFdpR3cy91pz11iC0E60pZwLsFmV25kEUKL6
FuYFonhndUzwhbwJglFkyMTgH7Qjnp+bRopytJdzI+hGGNN6p09mAI4awcu0afIrGM6vNKo52ZkJ
GOSVXVp/thguiit0aGVhFI0CsE2zX4FxsYTi9FbVTgBrJuJOxV3NdG+Kf3SVqHYhAlq86SqeMGOl
RewNoJQ8ZMNOwaIsG8yeghKT6Iw4l2TU8P95BkOQLXxXx+VzIk8hSNOfr7ulbRg0FWMoFXNQPJtX
U1dJ2c1wS1D/cgdtQn70eQS9zP+GwjkKktdtjJR66429sVec5GVq0l1GHIE2yuZDhpnr/yyGcxU0
tYqY2g58LL4n52SnRyQw0n2Pz5QG6oCiryLR3nEOwm6jQacV4DDBB+moWmVulopq36I1cXcVSYDE
MUdsXYkOLb9VnSRz07n8kRb2HPToKewwNDJogVbM9OX6qW1/GeCpkpEvRqzH19B0KiX9MIDJvu0D
oz3ONAA/tatVd3V14/R+Zrm0ad0YA+DXgTef47+4X/NOqytG4rmZWI41z4rqFmiujEZRALIZUa4g
uFdyYlJfFAogbII+SKyitvYmHC1mpPIxB5dZaE5hEf/rFsUlolzBchfBIgQNZwwmY0jWYazp29wW
u+ubt2mVKwjuEhhmSju5w6E51aktCRrYXiyhsNlmpLoC4UwfjI+2NIEV00NqE8Jmh26ZG1U1t8OB
meNTn9/M0v76ukRGwV2EYpBLQlVAkgjtSVZxE1Xk+3WITde+WhX3YJlahFqUDZ/boEuItCcSVTtq
nlKwg/w3QBBARGpjYaHgzigzkyHSNakFpzxmu8os9lTwQLORuJUtYrHffIXB2f0fLO6oWuhs9KYD
eyiNI76dRqX1td7XEk9W/ptEN0g7/oHijqgrMCZFakApGr3V4snL9KexRNVYpvEna4uDhrr7UEci
DbNtk/+Ly52bLucjy3JspwofT0GuhWGBeBwEae5NT7xaHRdhaLkzRNqyOhuc5MVTDVIfBf0fvRHW
rRMIO5K2jfHvopafs3KCM2XUUUosqogDhjIBq3da91036f9oi1ygoRSLtIyMZalN747Lp1+TojSR
P9NKpPL8fzwo/1mTwn8EEVsqo9QGlgNRo+GQgD41J+DQ82bISRb58+z8GeWXShcN+l7OFX353b/A
nLuHfkNhziWA0w7qLNmfLnLi0B5lt0dAAv73XVk/Mza5DrP9Ia3dmoF0Biq+qgbmcmY9jXrzMJWy
qO533aTQz3F+xqS3dLSL4Iz77LVnR8N+7KvkJiveTPN73pqCk9522qBZUFTUvyC+eo6mKVNdtwXe
vBZauSkUd6rRTbXOJcphJD+gyuo6ifdfOLqvITJoyWEAmvMIYx6pagrhXA/pG0wJBhAn7rTfjYjc
ezv/tsLhPIBEpyzrIizNAiUHOZQQYZZ+Fu2+ZI+TslNUvLW/WvraFI8Y9PKvr3HzEFfYnF/Q7Ubt
zeVNB9NPYaJpKn/rUNmkdkhjjF6JpiE3/cIKjvMLZt0pmdIDLi5/N+mdXnuNfU8MwaI2X9sVCucV
OiczMZ4EFJbPB8OgvxT6r5UMlzv5DwTKWefmWMiZU5MUEGnT+gn8mqQturxFE14/n83XwV7S+4qs
647K2SBIp9U+KzFpp47VSdK1k1nKb2ZrPV2H2XZuKxzOBjEvkdNIg4/RhneUSCA5mKWhpri9EQdy
60t0Dwq4BFSeAtzl2l4kR1e4nP2pk9R1dAYuOtrcljU30ay5+Hj0IzK6JG+DxPnRkeRnnfVu3Vgu
od2tZYHF7frv2LTL1c/g7FKDmJw29IsvK+hNrdfHDs1CJVSrVUlECbUZ0qygOOMsHaMe8PXVerT8
ZcBw2gwfd+ijHd7BU7r/n5Z1QQPf5RFB5ymuWxvGSQpdGd+ZPFkXhJ6bTmS5ECDZAisML6ir66OZ
WQOMtJl2evcbHSA1BgJT2Tf611buBLd78yVYoXFn5VAr760RZyUP39X21WRH1XkbogTjI0dSh1Mv
kugRAXInlneRpFfVsjySubHpEemkoHG9re5KLTDMQBOlgzb9198V8h26RpJAZElNcOltHU3Uzu2c
9S/XLWO7BWGFwQUVUYc2EjJiUXIhPzrp4LhdUTEMcqrMV4rxDmqD93Lf/Wy1YfYsfX7tovkg2RHy
h+l92i50Zm2RBVWhRR5h4FMZpgoU2k4kCV7hS44C/ErMV0HZbxmpuWhMLSKpl0sLSrGFhnJxF+8w
4ITBkqreqxkmEJv8JmH9Tq9zUEjCU2XDYeyd/yYJtP4RnH/UkQ9EKRU/QqkeB8gkmSholkSUntt0
w2sYzh3qfSmBOhknj4ertcOuu52HN1MyvbT46LJXudobzaGZBd5/+5H55/7yIwoRZuiMpIEtZPJ8
I6FOVNT6XdzkIt1REQ4Xw1m2nNWZhZuLtO1ei6qgsdBdr4uy7tvuCBw+lowyn8lzq2AuqUJ/FJZj
ma/MnN2u9GmPqcMpAEuObIoGvTcPbZlIhgYMGD/Rt30eC8SDNUa5jkMrcq+wJreityWKiRBSGJPT
QPYOml0laLwRQ3A1Nv3ECnj5++orK04d6EKi8u9NVrOTxmE3iHQVN9/FFQIXfhRJaSB2wlaONpIK
c1ibkZ9b+0q3BA/w5qsINjzMkzgOWqO5PQRxljNWA0yDJE9GE6So3MsIQ/UAw78CqE0rXEFxuxaN
KpMJWaCaR10ZXLOTQV+chdcdrAiF27kyTqDPsnzWS+mtgwpzirZBIT3r5suELlmw9Foa2ts5kGRA
05HW4XgU0AXH6e0EQQkZlEndvVMEGSTVGk3w1F9yFn95Y8ysyGjFNKBJdG5zdcHyMrcA2RM3PxlP
04P50t2pD1Eo+4tSFQbY2SH+gyju+n5uXeqvWZn/j8uHMmqbk0z5yjrNB9sKDHRgZg9qfKSKP2WC
OtbldOH5IvnCQkrMnCHyxeO4c9w4sGI3dnVvds2H8qaEOpczu++yW7w2YeyDgAAd/JKgGrB1H9bL
Vc+3GVVjLTV1mM88hjQ7ThPSUC9265vKj+v7ulkpXCNxN88oHaIOMZDU7AiXTCfqa/LRMNCioO1b
M2xK02tEE2uXAxLcDnOX0LZZrDIJO9y51WlGXI+JXHeMITLjJu/9a/R07DUX4xP+jyiIReVsTWRM
3L1R5zyVWQaPDRq4MHoxH7L3zreCNEDZbRfjQB8z3/Z1rz0YT40vfe9BybDrPmpYN/S494iTHJBl
Zoe99q0NoWh7TEUfRluufZnWt0xHhb4GP5WJeaY5z8oMb9h4F6UjOAlEz9aWg1qHGty5t6TsC3nC
40Ei1wB1iFTuImHH+2ZuY43CnXNbGKk+L09UCYcOBTarOIFGQU9+aRS9E4UEtZCgkV9neTc4oTHJ
wXXr3nq/1vDct4JUj+itLQGvN9JNPlvHofgDPtL3bhJJ4oq2k/OLLZMrQkD97VnTg6G8Tuy5j/5c
X4wAgv8syGhBiRVjMWo+e2qqgvtzDueC+NdhNuOZ1abxQ3uz7SQGHZZNAysXvsjxFlP70Kr3zAgG
5VemHCvFl83ycB1XtDzO5cXJyBQ5AWxsfLSomzHl0VDfr2NsX/x/viX4UM2wMetc1jildEDjHgMd
0yB92PZwbA31M7OfOzvdX0fcvsh/EbkLMDl5W+gRENvmFMmIAkvoTAjexk0MZSEoXZhxLhqSCDSS
lWG5ZCpN7ipnQHrE0Sv68/pKNvdO0R0bSsyqbfB7J6MDCOoLC0pj+pPkTtD8gTi9KmnQqbmPUa37
3/C4nSvjecpBToNvoeap1e+jPMyn28z+VkaPI1hZroNtGt9qccvfV6G0JadZLpsAm9iMJuRDm3cY
BRd06m56oxXI8vcVSB6zASVvgERDE4DgyJNTB9/f9j0aPQRmJzos7kPSjEmm5jKgQI2oOWhZCfr5
cxqfNfUo9YLa0ubeQfLPAJM2hh751LzVd1NdRHjLLdAAT8ONYvtpIxo6347JViicORBdraVi+TS2
T8l9u5/3qF4dylMN+aLMReG2clNfOxBPOpWhXLrFyQ5Uwfmpy5vIZyut1W/grKSnOkgnclwB9vMe
EjjxG3r6fn28qAZk3RqfecbO8mZvercD6mk3s+H1oS74DZsDQuvfwBkRcqNj2cXYBwrSAr8cPONp
PHY7ts8+m5/JowbixgBlMCW4fkG2I7bV2jmLKog6mV0DXCgl2ZKLwb9jv1d/Rb+o5qK2JIeq23yi
Snpfo0nZCkpR08Pm5VnhLxa/ujyRrue5kwLfeD454Gl4j26HLMDZyyGUuJ7oMXpS70BbEX9eX7gI
l3vYM7OrDZPgzMFonSKFoJ9mKRAqvApQvqL01eqsHL3fo4bVpe1nFh2hGJBDkXtuBJ9vy4+9YsBf
T/8KRjW6SMucZRPBLVok1m8NYTa0CVxZ+zMnMiJ/GXlbUcfspjP6e3RfGb4Vqk7mNmETUGn9S4p0
v8jBilOA4OzFRN4w7cLrJ3bJjbR8XKzwuNA2rktHokv+dPKgfwR6Ms/6wL8wLGjdGZ3bB9/kz96T
n6RbsusxbO0Vj9LttLv+KwRe8WtqY7XoXgPZcS3BbhrotIyDEla6Z2qivIkIhfNIFdjhWbLYTdMS
MB40nkx/U0yOX1+L6AAX612tpWjJ0qYAFDn72SlBR/0m+WnkAXQg3UzEo335dQbSREypg8wSpPpg
n+bW1MYZqywCggW7giivRGNkeI1KVr3CSbM30M7N32yncA6pRod9pk+531K0erm12ude3M+R28x5
8k7aWn4gkZpFvjz0RrGPupzqbjWM/Q0ZtTF1IQ2i+RaGSH/RjMUDQply/FWQTP+dRG0advo4jbBP
U/20WGscyDDlxym26Qgq6nZ+ok6rgLhAzr9FXQNJ8jbp8LWcduWtRKhzymVW/WuxAXBKGboBdU/d
QssctzMxlXVWLjof1iSlO8mcMU7QOAdUxtuDpqHmMtl25E6Vzm6uG8DldxzOBL0+Cw84ZjIvBlHS
sgZxhAUWfPWR4tUrA00FjY58mG+qEJ/D8ku3v454EdNygNzXAEjkQFf8RbvfPWpgxrZEKhEXHpcD
4JxEr8e9LcGO0O8TgL6wWnr1UxldP/71hVzc0AUHgwIY+DbxH3wfotSwhqYL/bxtNgGl+R1BEz1l
raDl9jIuAA7KbxBGBjEPGP64gk6tRxmCfjwcoPcdAhBw76tbLfPqY7SPVdfZGbVLdlDhEHxRbW3j
GpY7pyLrFT2pAat0N2Cck7RfU3UqMEZ0fRcvm2CwPEUFUbqyLM7mOW4xy8P6JtEhw8BaIntJkrAT
rvnwJ6VSt5d1aseumdfjp010ekfGoUZYwhALRTSSbipMWD0UeYXu+16ay9c21fOHppDoZ+1Is+CW
bpguiIfBObKwD+NzjIuUMBnWZEM+gPPYHvxUgnsSFQiX/8PZMw5SfkgagXMQIlOaY3F+YEgUfWAt
bEqdvFYJVBIwqrodYW4rbITfOGAwhhgmuN0dB3y23D1hso6c7xfDe+Uy8r0d7/sKuWXBnm2d7xkM
F96zYWjGbAJX/bRznuPCVb3qyToW99FD6vV/wJOQo6EpRCHFbwSR5WW4sOwmPl2gLAJRNZtX09C1
vI/yHBz2yrPxrN/ogRRkn/rjp3HHYpd5+QHcwHQ/la6XHjRv2me7QUQYs2EyZz+Bu0W54aSqPS00
+uSbaZ8yUdPBZU6HWyN3ipmcMmMpF3nGz0UpJoLMEXN1P1VdOQnopyn6SrmIGDg87jiTtIAqWQIL
TQ70VJn4Uolu550Odo0bzLs8gozzHaS93pv20n8TeArRXnKXQ5IKrdBVLLX9yA7kkNo+e9chDuMq
iyF5/VMe/vu36uz0uPAoQc6AFQtbv40mWFkK4lGUCxGtiXMpmZyZfbmsiaj5wWTZHtXv69u2fc3/
XoLlQFchXlMnRTNPWEND4tDRkOYe301wK4smhTdxkD0CPyz0PhDlneMYTKkThpEQr4QshDG6sf0D
E9EOJrKvr2fj2TXQK/APDmeAJtg9J3zYlF4sPWDOE+01EhVZ2vKkXrjhFQZnabkZqd3IgDHHT1kE
KdcyIBZaRIZ9P5/U9jElB9n5gfGk60sTbSFnbiaaFaXUXpyFjplZ5DHBM9VEJ010VKIt5I0uqabe
oVheZD8b9X0bQ/dXRCokwuDMbqrmqFR7YLTx02xjbNKD9qgodti8PaDItRG6QmmVpzajtprGeocN
axyoxhq+k+5BfL3wk1ryK0prevrWFs9dhC8ofKvR4kUSBYGXVbbFHy70asjPYobiK7O0ul5V10Dk
tILZ0ybUrEdWhpAkCsfGi0rkTiDWJ4+3RRVeN5StmNBw1IVpDVaKHkLuBHsjMdspRYzb+qMPvcPP
uXTxyeZ4hRvfG159kp9GyRXSmyx3mL8Xa1juUDNJy7ALUAczd9BP349h7LrtcfToR/PcHC1BqXTr
OqzRuASNZebz1CoWioXlvtZP6KyzO79lgku3/OYra+J5cFqntJN+QTHaD1L7+nyyWe3mKGCOYVR+
XD+4zZBktSaeV1qRmnFuVKB1brwD3weOLLu37hACZS7qdBBE+oj92k+enrUbNNln/oBmV9G8z2XK
D0a7/hVcVFKNtO6jBOYz339PUe2f9+DkenaC3+qhCyO33dUYmT8eR4Ff3fIJix6yDpoYC43XnNXO
tZJXtoxQsGj9tm1BiAdW4afrO7z1QYu1/QXhbHSYFTtvJ6ytD5lv7Okd5FN+lLeDH7lsN+xB2SEA
3Hos1oCcmdJWcdROAaC6U4ow2o0v8WP1Mc6eYroQI/kvnj8HmkwKQvev+ePzZxbNeLrTLPFeShA8
3/bZfhB9cW4ek4YvAhCaIVHDi8RWQ5sN6QiXtmgHJYsAIijemWAdW67b+QvCU+yNdmJl8wyQvn6J
IGSTComsBcvgKTYGfMNNWYkXSGpqF7IZJr2JRKexWOyF89ChnQqm+C96//PTKCcL79IAabheuQV9
D2XfmBVq+WEa3gRWtrkaHaShYCeAOuDXZ9bqnaFaZsVThLtDvfFnDxdRulYIl++qz+lh9urH0RMS
s22e0QqTu0o22N+YGcPWxlD/kx+HwPbnXXVb3DWH3otD4yAasVyuyuV2/l0kd5UKo29NqAaC7WUX
P5Wv6W1+GIMaCd3rm7np8v+ui5/kNOo0QZsnYFhooQnH7UIDy2ECbydC4fI2GUkmRWuW3fs5+/Fj
dKtW+MgVtbwItuzrwVnZhR2rUV8MQMluwUHhJeh3YUEait7izTgHjWH/sT8+zqGK3sfZCBz9UcHT
3x/bAAnJj2I3PF4/HIGhf2nfrhY0q1apox8MMYa8nyM/bg+R+nodYuujGUETCJohebwwDXB2Rqse
7AkzBN+U4lst3SDp61csmMynyAptZ5erfyw5rCxBOXUjngGqBvKo5f5ejHwYCY1MKOsg7HYY2jx6
SHvuG2SfK0He4/9YnoURadWB9IjMWZ5S0KJTyxyaTiYNKnSsRvZ7JX9A+hsinEoANTDI50rQrgQb
Xjznn9d3d8NrLBHpP+jquU9keS5LNuTBIGKLSQ/7ThHldTb30URWB74QqWLesRcW63roPmB5CK9z
6c84PknJKRGF9huGCIC/MNw6+kTrMSQGGC2+jbNbluyNKPwvtmoFscTbZ7Yu2U2clxAWU8HrjnbV
On65jiBaxHJYKwSpjVsk/bEI1F3cyvmDjnrIsgiKj1sxlwmBTxPklhr4278+V1Yoc2fnUq0CJYt1
t8ak4lIFJJpLyB1SusAbDX/uQBr0OtLXSNRSt+ECz9AXe1mh55LGMkmGwZUs23WO9Syz5jhZxAVp
YAApCT8bSxhit7u+tRtv/xksF82mRRYjr4pFz9pTF90WxmlUvmntd20WhEqXZ4iUsKXL6jInBjkH
zluV3dCgldnKMDQvJ25Om7vSlNxCTgT+6XIfF9Z/8Geh3R3p4IsMTk+bnkwm6N0I2JXpqR6fh2by
Bu0g9ztmPRCRSuXWwqA+C8ERXGMZcp/nBzfWYDatawvN9VAbUV7z5Enqvl0/JAEE31pnUJM4UQWI
GmK6rf6hUdPvJv86yCVRn/6lXKaBjgsxLZT6zhcSgecFyS87BzUElFLt2iv/OC5mzTS3b13ru3Qy
n3Nf1Dhz6WfPQTmzBweVNQwjQBtQEKLDyR9EMfrG1yogbB1FSU2BogdfempAcZWkEDPwmoC8sBAU
8mG2Iwfntjh0plt5ZK+RN2tXe4+D69xmO+dWJAV76evPfwHnhEtdMomc4hdYzK2lg6EGTGP4Gnm7
foIbMGAdWqp4GHNbbvX5AeJ6lcyhKRZIXw3nqI2hJb9QRXCRL2ezdBvEdAu5kSqDueTru3zlqeRO
dZqyKJFrcMun/E1h6EHPFA8Jeze9SXeRX7gaBLxOLIjD8lkoRfblh8/j63N87sI1xax2DkIQj97M
IUQYQ/2bcod2XXS826df1u7Hr+vbuvEwnAHykTaVwVaX2QCMvoPYeJC9/I0dFdcJjBMdQ+VP5g6u
APLSLaNQCt0sfCLDaRq8RGgmT1JrYG4HqTHpOXto7thzZvnm7UIX6c4757vi5X4TeZoh/K7YsiLo
PtsQDIMGDgTZzq3IkCZTyaMYVlREBXp8oqdCpnfDLHUHRY5E1CNbC12jLb9mZUy5ZWSzpEm5R1JQ
Yur1j5EUL2r8zZ7V/dT/ub6tG37URuMN+kMRty6ylOdgWVYnUdPgIJ0q9kb5xwhpRrN+vg6y4dEg
6QpPY2IuWjH46ueojH1lOVDHGCFNbbiI0a1HhIC2wCq3YNCQgzfVQv1euzim1C4xrDYgeYoSLvRf
aluUFth4ScGDq+IJxSz55ffFlDil0iyKllYU5vNH0g7gYDqA5rpSQsg1o9wq6hSGsAxOgLvb8NSo
G0M3ToWf4YL+ZJZKJ4nJogFpd7Mr69HklZEcPUDeFfZhJagtuIlRo2fKZtR3hmRAM6GN1AuKARC8
llCGQmf4IKEGms7dcBgGSX8row5RPIYq6n1Wa/nsMw2BiFyafbKjQ6EpPkNQctu1A71Feb+9a5Qp
psfaSvUHczbhsedpDtV+So6mWsrf1amyj2NqdwcKAwZXiVIiptFnXcHoJWq1oHiNHfNPKVdjOOv2
9JlKk/FYdRGoxqDO8l7nNj3qTj6GBjAeaxsaXTVo6hO/HB12oxem+cGapNmp+ZTgMTZSzHJ2rJFO
VQoJ6lkuutibWpn9QLyadaEaK9WBmjMinnawyoeBtP18hHLQED040Ma9z8CezLwBXJzgISFJdbCM
ZHqraZuEVsqc2K2UXvXRFmDuklSbQbRgV/Xkx+B+gCa0mkj3hUrkj7yZo8eq71JoglgY9VxIZn29
bBVIhmTQJkCBLiGYcs6rGxyjBiJ8J59+q42K2dt5yMuXlKo1CgqGLIek69I/HcQJ1RCcfARpccui
OQoQMf2Is6z5VK25/sMSO/tU4lYL2pjqowuxEu0Ww4woM/ZmJAnc7pZ/sPC5iW9qDfSZfHoqdVLY
z6IHhJ30VevNKdFmLaJ/2ARBMwxCRWBBY+bcCelWkWLEHi0pkv3IurCgvqH5113QhgtHYvUvBBdv
ONDqNCOwTCD7/z03TD+jEL0lA9pf/vXgMZr610icR5UrWtWDhMV0015pbzoE2yLln40XAvR5Ol4k
aA1BVYvbr5RNKkPsvSj/kLAEr3+5M5+TuQz0SNld37fLZBdqsrKsoBQHiUQwtZ8fTQqYRGoqJMHL
2dNH1DGkfjdn8i7tay9i5e9MEiXevzJBvMczEExBbggiyVjhOSYrmyaJFzEl6RkVG3L7UXnW7JYn
/eUlvmPH1DOfjbs8aHz6UH4mAXQkcN1d0fzi1muCCqAB6hpMuKJZ/vxXGFFs6cvIlafloQnFRDoK
yzVbRrmG4F56qHiOld0DwolCzEeqp8n7RGHVctUHh/jaY3NIb1vXOYjypKKlLfa1ijBqUlhVPwA3
1pC6LCZ3IIfrZiNC4DLM/aRQffp6KOFeu/RuVB+vA2xFoIjEEI4pFmQnwKJ7voYeM9AV6SeE3JUq
fbeYZX0jSYyqWmODxNV15q4IS/Au4REqTYyI9EmUqn6fq+WvNtYy2G/aHet0YI3A02wtfR2FcPe/
iKNxiBcxw4G+SvgSMBNB4+CW1awBlh+wOj277fNKbaCQ1QzqW66SXeOgPXyqb4gqQBL5Gc5pjpVc
ghIZRc2oTvdDfCAFigO938unJNlfP08RFLdro2LFLI9Qga7GyO/N1J/QdV696XLjE7ApXAfbcmqL
pBZyLpABVvgOuSauGO0c+M+hBkVX6tYYudH3Tqu5xngYMtGLsHVgazjuwDol1yciAW4q0cbF/En+
EzGXFW/XV7VR/bVtG2UkNA4g74LhnnPDYI7RJkMNkTYa0MDaO8+/0Rz0E64T82toxtN28n44gqP9
Y3B8UYVn6wlHjI+sraqrl02zJh2pURjATqTeRWu3jQZAZa6C60sUoPCfnROJZRPk2SiKJMS1kwdT
fzJF5DFbp7VaCZ8bKed2bvIJKzEwRrIbtLxF54dympWFXKmMsufrSxLBcXcsnfSm6ArAadrPwvpJ
EOjXoNFOsvfrOFs5AqgT/nNCfKEna0pbkZaPsPSH8yIj1ejOt8iZ4RG4tQJ0KjDXvrPD9FMAu/Bq
8Y+5jecTzznaXiHWfm6ULVxIG1EFNTm8BKXhOcYTVZ8VELTFqZ9UYT+JW9a27vfSVw1Fc/BQgk//
HNNJlGSIKx17WpEa3VbasaL0mQ51GSjtHUP3kOQI2mG3/JejYgTQQERkoff2HBIB/aBZg4qYBSy9
gaQ9GKDncu2UyIfabj4gzCxqktpERBl/6ZHCjKfJLdKkvd41OeLMaiosNHop6bzPh1T5ruaRlHiN
3kTFrhxpKSgKbLxvYNAGeQXGSvF1xD+8OGKSmwMK1iQxDhU9WVGzu24zG7fcUWSU8EADjAYMnVuZ
hLKnrVNU8eQ8LwNjlhMoanYjuv2t39eRNqqfy3SEg4YLTCcoOp/gTUs2QdZyQpNpvxsCqL78cJhP
3AzqwqKPnI0LeI61eILVuy2BH0BNWmCBorS8K0/2ryQ0fRqqoXrvQeP4JH/KgrPaSGCfY3JmqVT/
j7Qr65EVZ5a/CAkMNvDKUltX7/t5QWdlx+zbr7/h1qeZKhcqdObOaJ5G6iybdDqdGRlRTWTAYXO5
H0Htnjt4vXmpG7v6bXTXOgdg8Fd29PLjnVuUMj9F1cCO2s1A6gE6/FN9S0O3dab95EA40w+eNTc7
dHvTu2718iycG5WSwaEhHIJjYpn286zcgKVwYK7eojsEgpXrphYSzzNbMq8Jz3vK2hG2lMJpfBUL
c03XeC5uEu/BfGyew5W1LW6oiQOHLj16orJ2M9TbCrR31MKtu8mdEWES46Ua177bRcjEXwaRuSY0
4iHjyMSvOHFOsxhQdZy7AhJAmVMHXhQ9NRMUELib0p9RvyZ3cHHrfZkTMxGMEQtjMOfmphA6X8SE
IGASouPV35WCPiB+pOlfP5WFIUpMJooXaNtJT+U5wFtZzWGoyaD2fqtkmxp1rsL2K8guXfeMxS08
MSXd5EU52uaow9SkHNWUOCSHzlB2CAn2MD3Sv0aYSyuToqQe65Fq12IL1WqTRsFNOAy76yu6zCgl
G1Lmmsd2HhsdbIz290oHuSmm00fHmg5tcqjnTTq4IJnMyh3QagrkKln8OthPrH1AsxFAhJeVXyM2
8CyVkH6N5KMJ6ThXDfyaune7+sagoAizO6fHjFDJbkA67RB1UzU3UeF3q/w3wlEujKOubEFEHQgT
GeCpsCoNLfDKAltNPlPkgqQa7pQuciwt3U7QmIQKqTfW3wobzLZlkK99ikX7FvjKADIhaOdKnxv1
nmmIFcTVTmMYHcTgkIJWfPeqMnSZcn2nAIXd58F3CEp+GOpKdnN5j2DrQYmBMhDyDUK+kCkn4YHr
Xc8yC6vvh/ehYF5Aaowu5phKrt4Cm+xNbvolmPmtafRDmn4MQ+EHrD3WOV+jwVkKHac/RTpmNIDU
ZNZiIwq0YsPIV+3fOu7OKvwvO35qSNrx1spV1AdgqDJLMMW96daWqKXT8BeGOruCd3ffOEn5oEMU
asXTL5Lmr+0W+Y+g6ER94zw82mqb9hUUdb8KNHoJzspfuvqYa34yUj9N7qPpLif+daPL+/qvTRHe
Tj7xbOBkdZAzcauYz5VP4knPPJbkw7bO4vGzt8vh6bpF8RflI4WF/rNK6daO5rjMe5GcUONXotyk
paME3IlGV1dvk2xtouriHj3bU/Dun68v0KopIaVITAp+gCryrmwCxI/f19d0kYlIVqT7pp/rLjPE
mqaxc6GbuNM687aIn0Ha5aJlspIbLFBtinOJoWtV1ZGOG9IWZmBT5J2K5IBGlhPNrqo+UiODvMSL
xX4kg5vxyYmNDx7cd8XK+Vj2l39My4rpzajQ1JpguoU28kA2edd5OTg24jXt+cskXewp4CsWPhra
znIPwqxHZa4JLOX8LQo29eSS8BadHEfTD0DSm7M79yuLu4TaSTal02DOoGnSOGyyFNAcc5OphqsE
RyvZKPSGVds58JnixavkbiKoXJyJk7VKHzTuLaXLNNjFUKpb2/u6vaMMwd1th2PeYVat9YJsg3cz
xkcDUGVe997Fb4oiAXqnOprtcgdVa5IptXOjgN/Ur92QPMbD4A7RW6as3aeLp/HEkvglJ9GmHftM
HQdY4kHmlVHk6X28KZXiPwQ18ZYEJRuod1GEODfDtX5UYqJhQdAodkFaGTpWiDhaGMa3VOtWhiiX
tg/FNx0MpvjPkB3VqupcU1ToySoEKVMAoo4WoqxK9RgYnXv9Sy3t36kpyT91dDlDPYSpSMlrL9Vb
6mSQv/JKRrfXLV2+W3EUTk1Je2jSIur7HKZ4AZbtb8R+YOVdVx2j8if6xvr8TdXetGBH+neePmkj
RgNXfsFSTD35AXLVrxgBk8PoP1If/ivPD6p11EABYpGHPF5DmYhtk4/fqSk5fFeB0dhhyN1mNv+k
0VuKtzpnvVeiy2WV0aY3/l5AB7trC+8EshYS85JFJWFK2vQBPmRB93bTvUIGzqv64L8chBMzUtak
W1EWa1CocpFF3rTc2MwwEY90V+dkBW64sIeYZMD0PwCokFuUC6hKnP3vcxkKRXo2VdyHmg4I40Pz
IWkVkIzXULcE2LdeySfEa0T6eBQ0JBQ1aNhnsvxDUXYsyvOIoyUUK086sW2vg6zG5vp5EO4uWzFQ
6QMCyUQNTNYjnSvwIOc6HsZ59QbpbxUkrmAsDr5Z9gQ929zR1sZ2Lvuh4A1BswIDeBTjKChrngex
ikOQpa5U7sZW6egYcc+63ulmE7pRqKcOdGeT2Y8JNKCpstehFmyaoU/beNvOiVOHw11cYEqKDf7M
zBeVa45lZdvMTjeJnXplYbspWZsSXYiE+Mk2giDoxQTm5/wnT+OQVWOpAUnYNF4ZIBtJnCz5lbeP
1z/Gkq8BCY9mB0gmAPkXoePkGjH7QonT3uCQettSghJhtA+HF5LiTdTuTJzj/585KepyrZ5Vcxbm
wlduR45m3yX9fRS8FkPv5P/lGUDRxoEgGjoquiYXZfKyisdGZdwF1U1mOTUq6EmqeQ15iy2nofuZ
3/Lg71MAYPyBr8MQhWFCveV8R0PS0THKBu72tdfqqPJmv4vpZVDX1JsWgvqZHSkghbk9sErDMaLW
rrcPUKGmEKDUZjcrVzFUC0mViKwgugOFE94bsjeGY10bMWyZ2sNoPCijS/CAJrErWMapvTE1j5eb
GnCxRN9a/e/rTrOUv8I5YZphnhhk2ZKT5sxMWD6NX07aqj/T6ptJofezK8ElSAED6rbZuHIulkLh
qUnJUaM2GIuG4SuyBozEs/2c62sDmYsf8GRVUloQMX0aaA8TShUdK1pvlLDa9HV8S9PsvY+mNUIj
4Xhy3D1Zkoz4JixrSqvFLprV8KuO7k3ICmVReI8a2KHUu2cltDY2CpWt8dFYa4nx0kPr9BvKFKs2
t6HraGO1UbNPK79KwDNVPindryB8s6IjL581y6/1F/Dwr3jPovP+u8+2dFBihZBismC5rhJPgUzT
3EZHypL7mvHXpsw20/A06dFWCXsvTZ4n/U3rs7V35trmix95EmdTnU18KLH5afUrCx67avAgLZ4n
92Bkzfp9MeMt9t6swS2XbhEMptlApxrAIMlX7TSF6lgYsBppXtE+m81DMGySYiVtWLpDTqwYUmEg
TYKOKxRWqIE7vcPtupm1HaHfiMAOvlz/nAvZA1MB8kT2QTGFJD/YY3MqDA08Y65tvSpFumXl22Qr
z7VaOApnx4QCs02jlcGxFaPyU92gTFOGFkYhYc77VxrcJHhQQlyTqEfwEztsjZFYBFTprIIyQbDN
WyhYggfq3F3QxrBDUiNjAWdI2RKH1PtpVRZgwTvOjEgHg+YsD1odRubxocUrPbMhZ4McbE20YW0x
ku/HiqVxsxR2rB9A/ALXh8Zu41z3i4VoylTwtYk3KggvZFcvKky2pyYSJjR0jezN5j4EVyeaoMC4
9nEW9003dFzvKKbgZXz+cWyCsQuuwlQZ3M/972p4NsNnusYxu3CqsKB/rYgb6iRizCk6SpkCK4qJ
QimEDSyfBX7VfYZ65Q5rqmhLdyzAiRpmMBliJeQVzs3VFlpKRJgzc/Ce/BgwHAl0FKOP5rzTBn/o
tsqaXyx9MjSXTNBsoeV/oYBBuWUZmUgGMd7sxSCht02fh3e1dayMeCUAL51gDO3jKAFdKqYQzpdn
NREngQVbPI8cnu5t7TXiHxb0rmj7E0rhNSLwdYdc8hK4B7CsSJiAf5Q2dKoY9GgHWAT6G2IoEEww
wqOGwV2S/TU+CoMBJ6bk9z16DimtUmFKGYQe7k4h7zrkDGZurfUxlleFJ5QNVCd6glIq1mCquhxD
yt2prbNfRRDyH1apKR8DacrnxiQB9SeehTcDjbJjNs/mkU0kb7caZKT3kLk1U3C/9Kb+CKS/1vnx
HFW9p+oQ/ru++0unB8mOZotxPbSbpN0v6Tg23WRyZKgZHHnDmgcK1sYMjA06j5yh/rxub8mXAV0B
noMg5wfq4ty/QtaVfdnAXtRWTsqBUv8ckY4z9cGKoxVfXlwb2r5goUDV+qK5AUJm3ulibXNVa+8j
iSafmOVtHZaYlZ3LuzTj8Q6LX8NCLDRVoBSMIT4bA1o2ii3nawxKUIINKWDLJf8kxi2xM4+yx5I8
EjJ60XhoDB/9u+v7urDWM5vCH0+ioGHOdW9YTelC98eZs9nLp++iYEezzGkBvG3R+75ucalVd2ZS
cvFxGsLRNITJ2lfB9Wls83krGpaauSs1DKeXezu8NWyvrTZF+Vjab9d/wPKSwfqoQXsaObPkurjn
QT+YdWB3UG9L7jXtkwUSfR1SvChqh9NKmFoqjpiajsYs+rJAMMhYzijTqxhl3RI0Pyx4swp1ejJD
Q3ue45Fort5n7efA9HRHjJz+qWhnf7fHqPebHswbzohO3t4oGvqBOI7fBs4268lKUppuFW4Mg8eq
Por8umfpO42U0cuZ3niJUmt/wllHFUvTQu2/PFfxBf/ZQTldSzH2VQYaHDVRAUwlO27fTf2+q1wF
E4YdZp4D9laCRAENEfZrrNeE5pfu0jP70mUD6k1wJ4X4guG8T1LXiN/LxA1Vd4pfI3030o9yVal8
Icc6MynFnyFG9k+E0xDyGPW/1fnO6P5c90vhd1JOemZCSnvKvs/mUcWuRhE4hYHPULUNBf7dznf5
7NXCWf3rFheCKrgpQeSlg0oWVKjSPiqDZg+zPpfubB8mCAH3lmPXP+Jga65+syVTqNpogDSDtQYV
5fM4Y9c5xsJCwJlH5RsvPDoDpZH6OsmdcV6D1CzcoZhCwygNslTNvqgQGS1o/ECjV7ptjo5fcUSm
7yfJz77aXd++JT/EhBPefwjXYqhGimRar7Kgz7TSNToKEHphGl3mGJkReUPT8tmZGpVEzmirxZEp
Vjt4eYLRNa8Kx/xvgfDosZ7+EhHzTsI4NM0NtddVoMWj8bGZf/L4o0XPcUrRdZnX2NgW9xdUUOYX
G+0FLzBw62GddFh2NjfcCUxw2zGt+OC2+aFkgCJc3+Wlk6eB4ogA00KNiwnpPowCCyg5HIuquOMh
WIDA7xBY5oqZBQfFejQhjiRuBvnRoRqq1WpzWqKfii0LHJU8o39qpz/0NZ6ZpXMOZi4d/FZ41xIZ
59wXGOYzQH/tWuBHKd7KCYIDzQGMvrkybnMe7RH9r2/hUrNYcO2C+8VWMbckEzlYSl2XII3HHaT+
UdMtsnVH62IHFBL9CBEU+5Pzt1B/S4oVIr2vhqIc004Mm1LpYiy7VG11GDaU3q06cHEoXmI/0OA7
gShkNWzi4GBXWzrvoFvSGA+1+RGHnzO/a9acdjHtOP0pUrAb2ynvO4afokCZjOJcDhowUrlH1e+J
2bh6vSP5MZy9YnJCBdh6V+gFX/8OS66MkoqBsSCkHhdjcaYe6KGhV/jTlu0n9D6KQNTGP68bWYpK
eInhyOgocGAqTgq1xGxJDt5+CJqj0TJsMvI9yLeWcOR6k0yHOuldBuzrdasXSwO4Q8ipiqcYAO1y
fJ9Lm4F9ByMkCQcfBCjdQc5AqhU//kI7n7kTrIDBgIFaCK8jnKHzMIchjjDKdZCTYqJ28o3byCN7
3Stupk0GdbUZmimRN7qYOHWhOF5sve8H1/LX6rwX51f6EVLhIDZLWhsqBrumLYjRQSbww74JvOY2
3vO9fWs51a/095E46X3pWU/Xd1n86WvrF1/hJMxrsxXVaY31UzY5o6o7+hqi8msLr5kQwf/EhF7V
Vm9pWB2m7yD3aHz7lmzY5096sO5B1uiwx/YYf8sf+Ut7N/+AvHtouJoffL++zotgLG2xdLGaM6S7
VB0/osaAUPKQqBtN3+X5kSNWXrd0GRYkU9LNGWZqAbonmDKd7BPj6mx0yh/567F/U/5YO+OpTX1z
5ZG/+BUN5FuYXEXSJXd70mJEvXzCyHKkhY7Z2W4Z/by+KrK4gScm5K8Yx2qhYObc5Zmn3VdOnG9b
T3HM+5fEdH6qTvSHvbzXjmK7tZ9vK28oMa3kdJiuYXfdTbI2pH2RMWCTATtBwYAITQe5OpQOiVnq
JZp1hnYgw6Ew/Mn6w9FaWln25dEUZLjAUQsKDvwrhT6a5d0Ui7njZuJ8U3XpvCt6u54ds6As9Ew7
sm5jNY/uQjvquFfzvLobhix7jmc9PmQ5yfk2qDUlcaoKSrGEBdkzAVXWkSTjODnEGKvdiNdrhX5K
aW8xvVA2TjMMAOolPFFin8XxRECEENPnzFYSEKk2hO2Tpqmw2ZmmrJVKFxds6hivUYFlAPT3/LQG
UxoGNbjCMANMVX8aisA1mkbZD60wWLWoXJDB2NKpA0qyr6yVpOky6mOngbeF8CyuNBCrnpvPwQMU
pyW4NGNCqk1rpuGHNYHpuwjqYnP92y6awlwPUF8Qh8ANcG5qtBMtKRKQagJbMDmmVsT7qGToOffj
Gsbm0luFPLVQHwGKGSAMyYuSUlf4kDVgmp/K5kZndfxop7YF4XI+HaZhZCvxYIHtSJT6UF3HVgJN
+3WaT2LuGLfd0JQVbi23eLHv+W70qObhLRE7TeKkx9YHm8cx3Foe9TMfcem92K5Nky/s79lvkOKg
lkLwJhzwG/rkSOlbZH6iQL5yPtdsSBs7pWrYcQs25uI+6O7BZJHEz9fd5DK2nm2lPPxSj3MDOQ6Y
MOZpo2nZDiJR3t+bAPLQsAEdsakqo11MgAIrI4AJJTE3MTNB3ZGurGJphoed2pDid4/ib9EqsFH5
WeQnD/mrdVT3JPS1g71F8l4689rHWdq5U5PSWW5iMwKTA0xmM0b6c6g5rJQaLx8DQOmdWpBcLIQ4
LfqYsFAfzefIJTVktOgTHo9Ovhk80Ie61r15KFx1reIo/vB5TnNuWPI7PEpj1NTqwrUes4few6yn
9UlvCHRArL3pZzBvv2lv/W2wOlO3aBn9HoZGKi4kmaOB0b5tYwhpuYzHjlG8JB+ghMMQt8dAlDP+
uO6YC5cBwzVr4xoAB5Utw8sQXuysq1vgILX7qe8dbQw9FaRJzLOC7RSw7SpGZulAY2stvMvx0ECN
8zwod0nE7ZL3qJsiE1THQ5587xr3+qoWojFW9a8N4bcnwbHWawU9AdjAOFv8p2/e1dBLorUDd1F7
F5TWqOHg3YSB+4ueY0Nb0SiGykbwqh7KZybcgmwqC4rR0982uyVT0oKigQRjraDYnNMbBbCzPHpm
gIxHtqMxqMa61bzyCl/YQRwtzL1SgRlHbeN8BzH1bjOUk3O3LO8rHcylBmbZpq1RKn//qcAuh5k5
lLuZTlTpnIWEVWaR9uDvBp/8FINubY7vIpAENkb1dN0rFqLVqamvR/CJVwSlwdW5hamJVc7YFPdT
V35eN7Hg3PAIgpI9iK3siydtZeTI60qYGPrQywP9IcXwQJSuqfotxXq0g4XsEhrEFKs6/zwdRHSG
MJtA5zlsuvkpzm6U5C0ke2p4Vgx5oupmHt0huSsz6Eu9XF/jF9ZVCo0ok+JboYdHBSfxuXHWUhOj
eQZ0nx4h1Q1ZwaO199NtusUc7uRMG/tRwbMWhFKd86ps1/AzS19RIGegSY4n/QUKU1UUs49TCjrk
PAQDIo7EGhh26SMCAwugBxDvFrC35+ujHeUBw0vDjcs3yg8zeVxNFxeekLYK1jWUgIHkvyzrALg3
sVxjeKrSm3TwbKfY9M74GN/Oj2iOVsrmO9mt1Z7J0qEG8RFAEmiHAuorHeq5pLylFRaWY2S6O3w0
fgsEa+xgqLlzcue+98jWvit3+l2wqyff2ucuuCypE4JwfO3HXI5hGtiBkx9Dznc5nfO6zBr8GJAE
abaT9FAfCEHh0T4kG7wu1Q/zKXZDPJJi9+7XigeLv33hwSe25TvIKmItLWC7/0j/TAdPC/3KMR66
z5/Wr3k7QmCi3Q1HZjrJo7nlQrNptbS46GQnP0G4+Ukw6iojKWvxLbhvP+sfKGxifJ1u4XTu6Cu3
j+SxXIGwXxb5wI2KkIRnNVxblJIlk7jsh7DGyIjWbqfInfzmFmWw+6bx04dxxdjC8sSjHU0Twchq
yvS8U5jyeq5LBMJ0p+aKM6NaizHv699xIRSACQP4IjGYggqB9Bktyqu4tDS4EIZ4O7SGjDU4zFdd
RfIUoIYhAoqDiiaFTNsVBEXUFNwEffdds43ejcEBNT5Glp4f0o/ID5Md6hNrsKmlo3FmVMrkiRLl
hZXDKHBZ23AHbDvy313zWb6bt2RH7oGgqjfRbX6jIfqtZBpf9Y6LFSO2ozQAVkjkf+deYtrziElf
jMFiKGtb3SZ76wCe7PEHeUBa+Fi8xR7dx5/pe/ycbNuV63MhQDFKMAwnlChgWir955VW61EQITcs
boPoLq5uTfvPQHZ/7TYQPwKqCpEXNR95lsNK46JNixRP5+pNMz5Y9ve+j1qDwJqLTulF2aFounZK
jaJwyw6ArdQjxb3ereRn4itIXwnvA0DRUNzAzIbcnSFZYDDQfOGxp221/GWwttx8N9hepU8BzRzM
VjjXN+3iQGMKBWaA3BFAPnyhc7dQVQjeIjUD006bOtrklVrhmPH2/2dEeu1VJbipgxFGaADRN8zN
6sW2Wfs8F1FDzNMYyFzw+AAZn5zaqhqqMeOYou0ALGykewNwFteXceHGXxZgA7wTGFaVS5dtV5Zx
T8A/O1a2V1SeZT9pAHKqP66bWfgkiHuYA6REExST4v+fXCEBr0tkzyUql1XrYDTFGab38K+TIZBn
GECCAd4LLhkAls+NKA2PaG2CyqmI9EdMzHu00LYkXHnnLy3l1IqUDEzZEHQJ+uJuAT0aTMxutbi7
1801FvxFMzr2C4VlAwVIKbb1I8qRbAbLXJ/RYzvqtyaYukFp8fdujOEdRDLBT6+i4nO+Z9OsEFZT
gF6bWncQxs1Kd8Dee/3rX5QJ8GFAM4KzDzIhgL/kS4JXBWqZDNIjlG4GO/b5PEESVLBfJdBTG8B2
slbvuwg6kkkpBiRWWZljC9QCCDRcrvpx+T0MWi+FiLUBeu56S+OV20j8xbMwh1oZSre4fEFTbQJy
cr6T5sxZSQWZpGU1SCWQkA0gDkjLLZutp/4/EFIIe4JETyOCh1G+GqJA74IuFzyHIIDqMr9kYLjd
8sTl5msKDnTtMYo+7HClPbi0SoBSDQMPOVwZMg0H7pIhzmuUmPT6EEZgCxT0kjfNaDt8DUm3EJrQ
4hCDUAaBdK8te02RZnPFYQpX/z7Xg2OXpR3ei386e22MbcmUmPFSQcaPK0N+oxoFbzBLA2+hrFed
Riu7Wyua2mPZVIrThtN/iFTQnMYoEkA84OSWb6iBWI0WYKLGrQnzQf3rWFDBBHf69WO39K2gxiO0
xlDGvUhsbTAdw3vQPeFaanqpGZqAQBaPsZYBgFXwzVQUH//FIpQadGitG2hVnZ+Byqz7rK7AImn1
9Hc2jVtiVM4c1uDpsNJNw9a4SJZX+K896WXSjMAhmRHslXn8R41atynGwwhutEapHlm9xj21EJNN
CA39szzpiE/IrqssxYZaxYBh+RcgejY89q/v4aIR5HxgdgPt8wXRTMEn2wIJJ27klOxB+tP21Af9
/YpvLHr8iRVp58K8q9NEABrGiGzUOvjo2upWn3+Gcb3S/llaD9pMgrsfyQy6Tuc+oc9TkszJhEjc
P2WDDXlZxYnWgu/CDYOaHJrN+Ae9QvnqNxJjqgNFkHOpmhep72r8HqC3VATNYxV/z83H699o0ZwJ
JwcrPKYodWlN0xiBS1touDdzeTDTY6b/qofKZ79LsLT2+vN1awtZoIlZZyQBSGywi1JeU6tDpzaA
T7qpbf9UMsvXi3jlHbDkDkjPdBS6kaaZcs8eh0g1SINYi8frXu0Krxumb6jkAm1PV+7JJX9A/oTZ
bYxuYHJD/P+TVDDWwGRfmOjdJ6BI1XXo7ewakq08AS6LVrgdT61IlwcDAq2wKyyozYz8lzJTdghG
vX7gpJ9eNWU2d6gpl1u07jOUJM3mJinRIXSKOrHviT30zyz3ydDv//5LYottvFhBNwDFh/O1dxn4
b7IIxJiaHTzocfkwVq/XLSx+SGiy6wgg4KuT4dgkpIU91cICUMzxoVdzLdmOulZFmGQCLq2N+rX6
0JJJlBsA/rZQ3IALnS8KM2B60FAE4TjLPwb1fU71x1JQi6C4vLm+uiXfQTMGxRHcZiCOlO4Xs+ox
MgLdE4xB0tQpqfHHbvMDitzVSnhcOnJokWP/TDSsMR5zvqa41Qs+C1U+IC4+eYVRc0xMrCzmssgl
+ahkxI4nGkQMJ0GpdkE2bCEqx2Y3pJHDEo9XumtE29WZzqXQBZwK8g6MQmPCRQommhLW5kyBVSnr
dh8zfT/H3THIxt2EuBzU3SE1au/6V1szKTlIz9kUFCFM1nWF8WDmjNbPFpo8YeADR1fE/yE447GM
0QfxYkZl/Pzb9dPUG6EQAGiLeNuZ6kehlgdeoq1mktt2ij0lN/3rK1w6AoA9CpUjNAsxYHpuMqrm
kSbQLHNN9FCMWd1MeXFjcJTKLbpSTbkEuwqvMdEAxRAryn1yU5KYGI/gHc4A9CkhLz44BnIFM9wk
6c/RdBT9rgqeTbIxzJWQunT2ULlEMi4IUy4G0iIAIOfUECCnxnS0In8AD/omAMz2+lYKp5efUSdm
5GG0BoOEoECAGbUO/bB9U1B3rvgmAslHn6xcRUufjRJk4HjRYMxLfmOHVNESkokEeQQheBNYv+xq
MF2lHSNnstPt9ZUtnvfTQCl5SWj3FnA3+Fqs0+/i+olbJsew17DNaLghc/Y5zvSjzu8TtqZAt7hQ
CrJ1ECTbKn7DuX8mGFoZALgQGH6IDWTE4QnEZgzi5Gzlfbi4SLz1UeLBycOEtWTK4so0DzOATKxt
Le0wsWwAR3FbEdUBw50NNZc+aSyHDSS9wyhD9EQi0t1Y0H1ZqdNcrhnPORxG/BKhGCSnNFQf6FAi
C3BRv/UH5kwB90LQNBVr8+uXHgtDIG1FH068s2RDej/QTrdR3wyaY8G+jTkIYoodnqrA0awcjssz
eG5KrPkkd6KaXeqjAVPaVDuN7dscadRaCrFmRLqWekqbShMAoDzww+aHrfQgtllJhJZsAMGBQIJ6
CUMoO18IJINqdQwBEkgh3sSyfpeb2UZX1lg7F8wAf4pLANJhyBrk0vOk4YYtv9jcGvM7UHFbM8CR
C8twJZCs2JHnAHQFIW7QMRAGnhEnKpVNo4x+QNfEYBbNYC5NxF/cNDI3jGKDLbupGHZtCnpXtTgG
mhgIPtsu+PtjrAEqggkOFFcwKCq/cMKqxhnOQJoYQ98tt3wMpKTJrcVjz6q/MTBxWRCWmteAtJeZ
gmhy4CWHIi7w7zJTC4ubKAliWIW03UtZ12+kxMWmojOvQkiKQpMtD23/elheiBNCGY3ZWCVDFVJO
F/Qwybo55tCPUje9/iObhu2M9GSiw+a6JfGXzq82OOK/lmQvCWIeNuMIS631Clka3Dq+goHnefxG
CW5zv1prH6wZlC6crOUB8LMwGDWVmJUwzLtk2DDyHpuW3ygf5pqwx+JeEiBKMDIGVIJ8oXaYEKNj
k3JXA4B/ih5HMnlq4PRrqtlLfgIY2P/sXHCJ1rxUy4BhYYmmo6b7btizGySuQj9y+91S1tiyL88d
IBwAWaB1YZqXiFkal51lo9PppnX7itIMdHhJ4hV6Oaxkyou3JzQTRDNG4EZk8GVCtSizKiSSqKgc
dAt0iWlY+UETfQv64ddskzcMiLiEFw8aKmvX3fPyzQP6BlSdcPDFXSZDLsw5GqIQRChuxW7IBKaz
MFyxcLmPmpjYQbqFLoB4wZ1H/bHKUGjoEL9KjMM5kzokftrmtgOC3zXiyaXFoHYMJsivaCK/tNFR
yxQwnAPuGZYOpQ+rr7evRFQ6zVB6AYQKcVIQ7YnFntzFXQ11hDpArBppU4Bxmt6YOW03ygR6YFW5
zxuDHgIyHDVFOVhWvVcIf62q+bYkYQj2YsSaJnpAD8lA+tcfOGl3gYKMLFT1fiXuXJInISkB7RUu
WmiWIQ2UQtxQ94AOpREojBS2KbV8p0bA/THVK3vbjUeIVSSBq44/w5l6iRa6dr/GNrbw5SFhTVBd
Ans3Hu5SJGrKAB3ISXBYaoewN52wfiIaWUmwl41AwRJUX2g0y9EHArBVXk4hwh0OT9CoWwZZMmON
d/cLYy19eFAmEzFlizvjojbQZMacEBvBB1qJG+XuB6bSv4OpyLPcqnG208/6/UlAfYubY3pfO9nb
s/ISHcpvprcKrbtAdYoGDJ6beJOZANbLaX2XVIWmp1gwH1MfXOTmJGZB2nEHZgevrjtvCuonrawt
hzZroWpxs/FQE9aRw8lsDki7Kz2msG0k9vdpbF3QDd5k0Rq4c+EcY4n/mhE3zskpo0UNTrcOZmKO
TlPG7too/rwe9xZuSdGcxPsd0zuUyJwkVlXOaa7ge7L6yQju+uJDB7RrfLKaD8PYdcFKrrjwgNfO
7InL7WRJ7dRawRQngn/D4/VdCoZolOE1cG8cDOWbDW3r4VVZJVRe2kj0E8AsLGAkUGI4t5r2pV2V
dQbiqx0UBK1H1ecu+cR7iHmGl+/7bfrz1/V9XfKQU4vSOqHZyfMS4Co0Z9T7SecHEo63mvn3aA8x
EoU6MpC/AmIlhRZW2UCYZrlgbpr8up32Vd14mJ9Zq7sQbJB87CHQgXMPqCWYDMRyTz+bPaSjNXJ8
tvvoOG76fQPEofaNH42fmHBew/SvWZP8HhRmAcrksNZuMNm2Y9t4q93UN/MdyMVHoCCvf6ol5wBb
qMA4AmZ00WEYEiuqkNDjlEEXSm9+4/F63cAlOE3Q0Z5YEOs92T0TU6WdmsMCiFCyfftBXEwIoLfq
MM1Lj/1hdr+jgPz3DTtAWnDlYAodT3QUy86tkgQjpT1rEKTUF40edOIP2ZpfLOSiQDeh/46ZXTEv
Ix2sgNYkqMcBVKv75N66fWG/yN6+mw8qpOld0IR6GAdylTVCqqXDBUyVUNADqAqx63xlAVR4ORAA
CFpgsylq5oQ6ShyrJeqFhF5At/4xIxzn5LNB8M2M6lLQ5d2Dyb73kBJy13oBrDDdmrf8WL+xXXVj
7+eV2PFVpJVP26lh6bTREhMEZY71ke23EYbn++I4IGxt9GfUzH6XxwpCSqDibYExROv8XTn4Xedm
3ydvcuh+FQG8dEec/hzpODLQRIcqw89pG5/uzOfG7W9A9u2TZ0Gxsxl92zN21TG+T9/ddI2HdtE4
UGDobMLL8IQ8/wghs7iNMiFOJ7vpoCnWYOh1eEwjrwh+12Dd4CuP/wWPBtxMCDOCKwItOGnvsx5s
rbYgatJjFTJSo0OGx5Y/xBYoFZIYiO+VG3HBlyGlKzAe4G3HNIJY/4mTKVNPK5SDQG5Z9BAKtX6C
FAOBgvz1CBiuPjSOAEIT7wKUsM/tFLpWBlEMIsH2/0j7zt64eWDrXyRAvXxVWW2zve52vgix46h3
Ue3X30O/932i5QpLJBdB4A8GPBpyOBxOOcdshP08yB1q0trIKR1ddqVCDJo6KGIwnB46fs/FJJER
6vkw4Wg+mz+MY+caoKgC63Vsg25sdIASsZclW7gxNyGvH2LNzZ7JZs5rnTRTDRIRHBun/Z2/NMfs
pBzy2jZhpBaAcBzg8lXP4ut1775yfZxJZQzGTGsYTAapbX4Y+5eSh3izcgDAKo9UFIiqMMvBNinK
xEhL9OMAy7DxKhFFlRT9JE9Se4xSTw79iTeTtVI9xhYuBDK3VZWmVldVVOBB97ujdDQO88HyhK/W
nUA6YYuHdnt9CVdVpJ0lSJ2AqZ7tkkBToTZ0ImzTKMc9sUYfFTNbt34rxgcemnYgGb5o8PhlV/cN
WB3A0wAe2wUu89AX9ZDiXYoYnqJ1D7c5sG6u67VqkVALyEjoZKRkM+enQSVKVGr454TIi4P4Pot3
sXjTIVlDnKZ/lifbnE8yXoTxz4z4PYIrXui7puXyC5jNTLWxH+sC8IZyMAt7xSDynVprn9f1vPSZ
Mpr/4KCB3YfqtEI/YuHDcgF81WML1DeSPgJLVk/23Xjo1DtB3Kvq13VZNKI4vxvPZTHHDT0LQplT
/zyRn4bqFxg8GY9SfGMlnM3jKcXcejQFTNQSgjpMiJm3SfBsBRjVeiiL4yhzLp2V1BeK0ii2I91s
IUmg0o9ZrKAlYkwrRaOoE8XmroxeAV3oJDlIzQzAoBSaP42fYpg9BhbPRNeun6V9MP66UVIJZwAW
mqSiJ+Bn23c7I+bd4iuh1HfLC2bg0CSKYPFcv8kSp3i06O2Dx3JXmY40pq4U39WAcrhuH2sK0eaa
/5X0vdKLldSaOY6jHFismTJvAUwGBKTEmwf94bqYNYUAhoNmAlTaUVdk1i1LpTohqKo5IWqWhhV+
jAAfF5FhwjwXJ0KQVmShMckCpwHmLRDSM4sHQOM8U0LIkpPqQEh4micdMG65jSzNJk27raicJIwe
Z7VsW+OtLD3qenMMW82ulY8mTTmqr73hl9/DLnFXI5nfEnzPrAWvZS95aiPttarYJ2l0alEvyTB3
YCArgy4FQKQVf+1tECthKgTJCpnCzTFvjqGXp3ToMAxQtJadS7tRcoDVkwFRPxeQu3i/vtEr9mQi
nqEN52jIxRTgueXOethMeRVDGmDtOpzE7OfccxDeeDIYJ60FZZpZQVQ5TVzYc+AXU+iCMMy+rsmq
GS00YUw2rKtRlFpoogIlrHsXML6buVHi/d+kMHdBVFngBibQRZ+AuInmwB3SrLL5dF3K+oohEwHM
QdpXyRwJU5oTA2YImDoJiAmgT8d05GRxXMn6gv0nhIXCjEYyiHNDt164KdS73NgmkzMSTvfh5T0D
c0aeHvPBAFpB6/C5gdWFESSjgQUTWgVxeberlPpI1CoDSbvsDFLgywOvhLS2fLTQgdEnPAaAcXgu
M0uMtLFyXDemmaCeah3FvPCtTnq+vkt0r8/varzX4LKoy4cgtku/TutEmiqglSG6vZlmjGgGH9cl
XEYDNJuHuBEAZQB1YWum0dASuVHwejLMOHeHHszsaTTkXpnNj5IUVw+SEeYc/3dpFvSuRhMj6mLA
cmYRXTS91ciMB7oDIKbdKFiH2lLuk0a/AVorryx1qZ8M1k3k9dBdgfZCtlVgRmjVWSpi8S52e+td
VbyA7Af1BxGdv11ICEJOn86pwbmyd0wcSAppS0TDFXkb9feg2YXkpZH3Mw/r59ImzgSxl0dbpoaW
DbifpeYN4+n2OPrXNaFH/9zoQMAEHmGazKPQktT2FwFAq/Zz2XU6IprxMHcnvfCF6LUJt/VwqORD
2HKSlWs7tBRHrWUhrgyLhDTAHgR1zORM4m6eGj+IfwgjeGl5jb2rsjBNjwkDtCmj2+ZcVj9TjiY0
yDuz+NKZyVbV5vtSaTyhITZ6Yzhxx6WToGh8tAnftGT8pF+z0EwTuiQs6a00DDlYnTaD+RxU3vXN
WjtLdD4SwCb4obJ87mXSm+D2ADInKb+06aFOjtGEVkVOmnLN5jB9BegKBKEUmPNcE0mq80IxqBTp
Xg9i1Bjur6tx6cPxKIEDxyvy2wsxS0XEuiqqGjimgL/Vq2c5+AzVOyXZ5VNqp7y87poVLIUxbwXk
kSNCMlxL5qyC8HKnGfeaVtmGuGt5uYA1EzCQm8LsKsLPi0n0bjCHQouwcHUNAILGt1I0okS8wGRV
ikJ5EzAnS2+M8+2JmlJDSTirHEu4n6zKlq0HwRD/OvrBFi2EMKtm1oMATwshMw5nuWvjz1nai1LK
EbO6OegfQGyKvPEFimVRAcg+jSHGTLVDDhCMLTIYra2G4w+D6DdyGOScI7QqERDPaPRCLwjmqpjV
08DdJwa4joL8F73OW8OphZ0wVG5X+tfNfO20Ion4v6LQo3EuqleLrk1KwKzW07ZNdzWQBS0NISRH
zKo9LMQwx1UPtJqQAWKCzNP7dxI9VPHLdU1WFw01GTA/oGhx0SZtJZHaoGP/G/K7TzadthetAI2h
YBHnuIZVZeB8RIwzwTuww78R4HIGJYcyQwuO0UlxEgwKjOrEub9Xt2Yhhv5+4ayzfADLHRWTkhyJ
ameMvUnS7a78B1eKsOc/dejCLuQAEg20vynkNFoEuj/zpZjDf9n+hQjmpCJRHRYo7gDjNnzQ4rvY
uptHTr5lffv/aMGcmVa1SK1RQ26ldBOFB5L6dQhMQLW0e+7znZorG5Aslox9RgDBcWhrFcJIEQEf
bKDzgDMYYX7oxHQ7I/f6WXVrnSTA1+236Wz939aTjRpAABf0dQj5cK9EfupVP2h51QWOlWvyuVkA
8DlOzQoyssZyjehO7Czb4DUAc2ycHe+p9XKQRBlCpNC1Oq83N5q8N3gJpFXbwHAxGtGQcTHZ6RdF
nKJIGiFlqD6Dwq4nr8/usyB0DEDmXvdCK/lhXEoLWYypR9IQj0YPWbIvbcg+vi1vQau2GbfGbAPL
A8HDiWyNv347U6GYxMJi4YJicUUj1WiRg6zgXsUnBRiE+ZfB8+D0uy9MfiGCBmQLL5GEWaeYAfTS
C7BifIzSz9RyevPRHMB8oHLseyUfda4QNc6FtCDqMimroVAFBKDYlt+LQ2MbN4Ifu5av/Lq+Z+vm
8Wf1GEdr9CBTGVS8aRsBEM0xAXnL6CD+HrSPUnu5LusSwQtPv+VW0Y9ZaJZ2Y6u1EYSJ0zb3RCd+
UZ3QM277fbMFD9OzYFte73V7wVf85iF2K15oxttIxkDbMOzFGni4TtRoWzQw9OOrhhZhSXmXq5te
/ocXx1Jdxi2j1zBtQhXS5EL9yIwJ5HCyupkaaXd9XXkW893ltlhXDCpV6F7Eunah1wRPWuEaaHua
k+1I3FLfljHu0GgbiLwxIqrAlXPBdpnO0hhpFYVvD5r0pbeSnTU+aQGVidl+KwHgU+LUDScC4eyh
wvjmMpjbKEwhlAAkPgdeVT04AEuQ2/chL+184KRnV6+CP2efbTvBnFSditS9FASDREDVaLrqIRMM
jla8pWRcjCx02tznECOWn1riVN3eIAFygNtocCbLbnnvB55ajJMJswoUPArkBRMmem7L8kmuH6+b
Jf3ka9bBuJa+ziqkkiBiHh7H6UPhsphetkyeuZOLFmQzCPWkhwBz7F7mSXiQrMSupOgeEIXepGuH
uLirMswK5jrvxPFEM46kMeVaTGKI1tXyRcnJMQHRmWFM+0yN940lOnNV2KWke9oocu6HdftHlA+O
c4ysfzuDxWEvABRClA6XUSKoTiZ+iknkR/m8oXxyeZPcALuEkxNatRUEEJiLwqMZ+CTnblvBqOCY
JfTEaYOn14NXSCoApv4lOQjMlf/EMAdbJWZjJRPWtIv7TW6aTjPEd30su7nyFVk8TJ6VMhSsZ1Hl
ZbTS8fKL1RwF0eCHENmUKEDf1TfNNgQ0zw430B60tNJ7suN1B6zu30Iuo6bedEoPeAuEfZ1kd3nq
WMTvAPAuzrZcvoJt+/opXL3gF+KU881TtWQGmSOK2UH5IqB52HxtS3CbbMDYdV3Qmgdb5pGZIwHA
+KIUC9jlKKd+FLpDeU/mLTItniXYIXiiRowKXhe5pttSJP2kxVFQ87Cqsxi5gjb7nZsHgfweu2dg
hDqRoLjXRa3tGn3wUuopzJKz/FMN6bsRnFpwZunGCAB68UM2j8FUbmTZNUONI229gL4QxxhJXhpK
RVqIqxGlGOoui0Acad6b6DKaraNZelX+RXSdI3btRbJUkrWVKOuMilLgjOhoGv2+RMSOhhWdh4S3
5lCWcujNsdg3pcTcc4fcklMOP1LREaNTykMupn+CvXxozlw2ASVMEfHORaB8QkK9hs8qzfK2r4IH
3OGcS4AngrnfilKozLJrcGVXwRHNEF7d8h5vqwtFR1GBeUtBZBgDR6KnjgtKeagAIkGK3ltxtBMe
2OTqwf1PyMUAFpJTsdmOcEjGNP2Yu6cY9JwxkrDjRys8JrF0bwKz8PppWl06dKKi3GlYmGVhdqdA
s4EZtNiddPrRWCf172EsUNNa/H1ma0axmHqBBm2xrm9NK76LUtTSw1LwgomXj1g9NCh0onqPXkSF
ZRvWoz4eAISCPQL8g23I7WkayLZRY7+OeGWtdXv4TxZLr02MMZPB70pNDpF+9fr/ZoY5XpWjEHvd
g4GVGDEeoGjCxyB9ZpvA3iHPMY9Ie6W3EpsEOGDsFLpOgIJwfkRRDpbNHh3JznQPmIzg3h0/yz1A
xoNNviteQ3/cF/7kprvAzva8JuBVd76QzfjXQmi7yVSg40QnasIscqI8xnDZGINgELQ6abYd8Ii5
bvUr1xUQDTEhDXBzdOZfNNkUWhJhxg1N15kX967aA77LbkpX4NGGrj0I0cQOECB04FJoCeZ8pUAD
03PdQjOgRjx1yn0hmzcBCG+zZt526hcq5rca8lrJRGnSeS0Aa3qilwjtxhSNAT/PN1afxaEYEjTU
qAQ8akomF540pJZN0rJzcI4KV4wAG3l9cVeOBpjqsKUyKhXw+Yw1FaDe69BqDKs1ol0RAgelQDKD
/P34qHwmhjEckAdOc2kg5ECXZSPntkpCe+BN2F3STwCnZqkMcxHPqTWHIb2Itbv8NrvrNpYde6di
A4S+GTxMNJHWfvQ3gGDReGCLK64Zw30YtECbAyY7v3N8i7tZLkgxBRJqf1kAVhdr/hgmIOZc36uV
nlzQFoCWFVVYSpHDVhH6WWv1nKAQp0/qKe/R+wVp3QHMkcVemCZkD0bhhLSbcZAQyjnynPwEuAe6
xPQ+teMQbEzJ34Mh0k/CXACQlgA0wdbZq0kW81GB3r32qdWPaZi6oAuC9U6giLU499+asS6FMfcT
QZVbrHQIA0MT+qMEbXJkvdFsIZo+ri/1yuUOtVAoxsMN68z6nKJGLsZqYa/N1KdOFuF1k8Wx4EqT
sKunWNs0mSXZAN/76sby6brsFSd7ZsXU1BamVPR6rce0UqBNJ0l25P6+ax/k9Bg1u4JXyOHJYjxe
1tfSPLaQFY7DsSC63SSto/at1yfRKektUPz1nE1ccXPANkDeGT1BAOk2GPV6C6ikRAc2EbbvVAFz
PKqzDRp3Hlu0NOgGbx5gxWbQdA1ILnSzA03BYHwCssKZao4Ul4hEXtm0n0o3Orogcipiq2JAyoKT
AC960b9Fq6U4CIAk6pPqregFcE82J4t7+a+4GSQ7aQMDJTyAqHPbMGI919QIKDZgTNU8s04BHpul
b0M3gAkesNV5APLyRH8tcUnb/azfBGGu2GI3g0IjqK1d2mq8OHhtP7+HjbG4GtBrmUOZa5UUzzWQ
AXoFjJtoC0jnW61zpBRYrJyTsRJiIVJEoZa+JEUU6s+1L5A6ito0Ac3JQKSbhIQBKDy7AVAwaTAA
e0boeB3Ll8Rd9NWKCTO0WmvgPfnm/l4cRrS1FVESgiIkbuzaM2ykbwy7f38r/dzGdMKv0jdQac8c
mPNxdvbar2nLy1Ov7bkBjCbazIzZXDbqB9JyKakKPqGZ0SlF5MROSPJ63eesme9SBrOJIYhpe1WD
jMCcGx89YtJObqMPI295CaQ1cwHPjk6hPdFHy3rWvpfrtqfmYgEXf7DAoVx0OmhMi0ZyMAACjD79
n0TSBy3yfjiebOovGo0QU+J57ozjxiJ7jCvi/48JiCMVr+S1loHAZPMfWUygo8Z6n+gqZE2oFeYR
yAkToAM7YBPvZldR7ickBxrBu757l1QhFCN7IZVxcjoQAct2BNnvkKf09TEayY0sle2PIDCnG7OL
lTsp0LWvYBjNahN2BHANmS4Gu1CUetDCZIU7z7KEgUJhFHeW1Dc90LBb0BdXCpGAICFY0mfUhro3
xCHY/7ohQbifyUq1DdI4fI4KdQLrtdBFoPvttR/X1bs4AEhWIfCHzaD3CIha1KQWZxCsxgCxCkto
JyqvxtTet3Dnfy9CBnYUkD/BqauzXW7iOJARWMG4jCqiY0IMc3FCyGOKuDB96KFil4BHjCcvkFrP
9Whio6zQ/gsunEy0zeFJKTpAHT4IquLMCif5/P1WYTI5lHCHcpcrQMdmMX0AOdtrCkE7g7JBwjvY
SS4eFvbofUouOOY25D70lD2g0ASwYJl2sk92mCH18i0Cnd14mLzCJzbxHuVj/Vg4vCfdStix/DgW
BkiRykEQaK/FrGGYUnkk1g4fGan+YNwUPae1es23LVaCzUECZF2zBLoS4AeTZXsQGvFLGmrzgQhx
9n7dji5uKGwx5isxJA8wULyoGFONg7y3JsCtOoP5qAe/BcnN5xMZX/5eCmbzEEHJgDgFYM25IQGW
CW1ElPJIDMf7RPlQy/GmKky0j8y8Jwf1HGdmRBPFoHtG8yeaTdHSdi6qVjHIWRgQ1bS1O5J9r+DE
b61yK6gHSXPG2dN1DF8N74lxyHm379pqIsuBa0KDDQPv61y4RUDaAARV8AUWQDQxfMPcUaTwGEmp
6wu69rI6M0jGbVf5bOg5NUj9vok86SB7JsgKgewIiPBNcRt4ovv7ukieVTK6TVCirFN6PsOHTt1V
kh/wAK5X8Hlw8v/4ADbUVjXg8bcDZBiPb7E373o3/SE70d1Rck7z9hSAmM5Wj/FG8cLNde24C8qY
qDZbMBgZoslv42l+6+8+UBbyUUjZn3J/BOYdZwfXlxMPC4xx4tixvlWuFCQGCMKKTPs9FifgKXKn
11ZFAM+cIlMZiPCZs02sMomHBrG3qE1ATRZtZAG8tOLh7q5AFWHXMNAAw0ceCEBR51YvZySVybdl
xKU9TepHWHzmJDvKLTzylP1qJMOR1MTR8nQ7Y0AkTOMTZ/eoiLNTj3hiGdMzu5dmYic1CjVONP96
GBN5FUFht9GACo1gNwEYnaY+io2Z2aIYH0YtFt4NoEjnEtE9PJH/mnWQfg4SYvB1YM7AQ+58RURg
zacKjfsT5auTvAEIs/W81YlzXe0Ld8OIYZwAOE3qQaogJi1vg8StghuSYAc0zpzX+gZjBBKAWaAb
AlfkuTpkyNK4rdPcCVMj2fToV0qs5JhM05NFXqMiu2ky4tTAbye6sCmyeafJb9c1veSsoqouPoFe
0MuQSkqiMFfxCUboRk9mZSeRnf2evNq7kwX7dXDDR2my25216wc74VzIF3EQFU5vL6AmgeiZHWfp
wzbHYwMxcqeiV/kFxmaPpd/Ev/KB8yrnSaKR5UJN4Cdg0o1G402nuVb6JuLotEa5j8mwq4KBs7EX
cSrVi3KPIQ+I3jlWLyGcekwhIQrHvOho5+k4uQ1ReZQWa25IpRcysGSQmbo4DFOsYkq+wOrVbpI+
jyg1iLPLsY+VRg0MYogYOTIBggGE//OFq+fOUGsByRmwyw7lfpxeiLlp5qOJShr6oyXDNYIHjsy1
oHApkx7PxWaFcYAJAAsyZTxzSwwGw81UP3vlVgk2tezO+l1UOxO8kPBWyw4wde1SdLt8p5c7Cwig
179m9e5EUpPm/2gikD2kVtHSwS9KiVceQsvW1K9gvEdnnRDYg4zYDhllT8KcR3OnpQeldAPTjuo9
IV41vGeg90k4N+qac1LxfEC0h12/yP1aY4mUT0bAnid+ze1bpRsowpiOKvG609RVSeAMU2mtRb8o
CRhWEEaNDkmtl7nlVvUROmwkNzv2st1vtc3bYEsb4y62rVvBbn3S2+jZcd4jT3FyoP2MB8lLd8Wt
iVYGe9u9TQgw+pfZD+z7yg1uIu/l+k6tnQe8qDA3QvFhLp5uJG3bUVMHhG54ucJy5vhk/kMBEfc+
YmCK4YCIlLmA2tgsSVzDGIoJ0DcaiO5KaStILccxrmSdQUOF8wakXszHsYhGQ5qVYQY4f0wJFMBK
mQdJvOtRE9o3Yp27StOJ9z2RyT6fOlF3pjwqXq+v5VoFRdcwiIX3Nj4CGcbzMyjObdCUE76ginxZ
3PeNF1k3heDktR9mrllnfiPu9QrIy+pnYHqR+o6sdEBOMa/Rbq3MefYljAdKkzAOkxFWmL4AWXB2
m4/aBdyu80X8FE0du+ionSLP9MhWv+V1QaydAKSoaK+YQel6me3W6hm4NiZkC6g1SNoWAEdx+GLN
nLzGmuUioEHpjqb1pAsXM2T1JKHLFABWkt+M0sZsI28KFI+zqWvOHCN8EtDMMR10gXESanrfDt/s
npOV9V4+RNpvoW9ICkBwOQk2VkwCAKzW3UOGxKoBjyfEql1IhsJrMFhNj2G2FGeIDs9e5K8RxAkN
MsZY2S36xwiIKsFdrjUbYQPub4UTxq6t7zJ3y8RzUtIRI6Bk1aBdtpQfRQ64NV5hc+3SWspggvVU
JFUdzdQth+6M9DAIPzOU2coNwMPBLHF9J9cU0kC5Q4HlQYfDdm5ifDGedYLTKdS7sH8XAz/nef81
fZYimMCwrpQJZQeIqPE2FILjrHvx7KL/G4O0JqruHNtc1Wjhb5iTptSp0poNFdfLjppbN9GoeVM8
c2KLVa0WYhhLIHWt112NXUJFFH18RtPYhfCqt0+WsKt4TBir8f3SiTI2IYexPKsDpCFN2WVvM0jH
ovwZ4X1UvXamV5bI/n2J9Q7tBJyoZS3eXabx6e8XIRQQJAwhLHAXZk9teat3d+N8IyZ38eN1O1xb
zqUYxkhyc6jbSoSCQfoYtqoNSM1WdTHlOKs+AnuOUmu3IgqxaBKS0culWtRbL5RS+7GQw35EEP8G
iEszsuX3ZB88TKEd/IM1orIOxy8j/LkYf2+0TscQCSSJ2sFM/EwGgdo/vDEXItjBd3lSmnqo6Q4N
r/PwSwZOZ+PkjX99g9ZeIkspzLGSYzlVyABFOoDtyKS1p57zQlg7uEgMArIOwA40Z36+KSB1RCFH
A5lzoRy1sbDz2dUVjhZrG/9dKMazDA8qdkTJGtGr08o6AtEJ1Rp/xqBmHhEbgPj2WPldkbrJwLGA
1QtqKZMJgPQilXRcmHCxIYavimMXNnbXH8R8M0xOG96iaaUZOAZO14rJtgD2DzixGljbAGbJ7JbQ
hUkTFagLyDImD9ENZ+VfyTTac/OhBNvrlvFdI70U9k2XCYQpPCXONy7O0pDETYAClaM6/eOg2nlu
T2A+fokP3U7Z5MAhLR6szB5BbH+ydpZPCttydTvx1NbhpQLW8oTQ/b/P0WnssjjcehmkRSNA9+Jo
+rpTPIVeehNsgQ0YHZR9/Cg+XNefK5BZ7HCY6qpMoH+s2+YuBixgeA/kN4gaXwIn21X+L45E6u6v
rLgun6s4D3mg9CkkDmjRtwU7dcZ9sjnNqL8UGPnjMc2uvVzPlpS5fiIyDGZeQ17ndkflOPeOZad2
aRd3qiP+LG9D+1Vv3FtscQRYRrjTDUfhFe9z9gHMGSowyg/A2e8PaG9aeQMb0zef4f4VhabAQDcC
wHt5AJordo2KC9JplBYKLontjNDCjBRGj9ZEotH+1cDVzd6eUq83dAx2/zITVJu1twpZLQukraq0
QbXPToEumMw3ORKtpN2q49EyHjtxp5sPISkAqJG5RrvJeXgKl+edfiqYTwGpgIo+6zvF2JqqOcen
Zq0XDw9S/o4sSy8imTB+Xd+Ki51A/xIF1sD7AiAeF4nT1hJmvY1AskpKQKzVs9rZYJTlwXdc3AVU
iqXRWiNuzgv/BWLlSi9i9L4AjWzet2X7PFoyZpsL/fnv1UFVTUZjN6AVkJg5P0m90gVo8cODSYzC
nzmSzrMccu7ni9AGutAGeHQJoDkJLMbnIsAQpWRITaJYWL1PymM3o/MSlQuA/hbxi6Zzrpu1lUNd
AlkdINvK4NU4l6YU1ZTOWoOyc9y8aFJ4NKPmxQorThr04j2LgiR6BiGIjjKj2fNcTJ51pgUH1CFe
+61PnhU/6e0+49V8Lo0NUhA94R5D4gDtKudSNKM1rWhKOvBNRIqnVnroqlPMW7JVXRZSmGgQ+IGg
b8zSDjjdppsT05cpS5NAqyEcP3ZpClQf0EoDPwixJ2sKZZbHitRDEtKASOlStM4g/9mhZm/dCREP
zZonjf5+cRHOQEtDx2cGEoGmO6BD5isz0NlY9VK3QV/LBLYwPbZzy+I9YNfX84+WjAmSFKSWVggt
m+mxyiU7JqDsmxH7KpyTdRHN0ao4BQhHgyxKOQZzslSjJ2AjRMtDYQa23hl4BwGtTRa8FD4ZiSfA
a1rOoGTb6z5jbV2R+aAdqt8nm7H9OlbDVGpg+914izAjah5DaRfmH1E1odnR4Ch5GT9+a/lHHHP3
lUUn92IPcaCT9VLt1igSpKm3gXLShuc43uTEQdz6f1OROXh9hUJBlkFm2H1PPRUNojftVg890bg3
eW+L71LqWTzzrSJaEEVQygE4lxE3joBYMjX0pFvxsyaiROi3wi4FVm+iHCUZnhNtJqZrwGVeV/My
JcgIZo/+UAc6aMY6pw+Ko9j8SMyfZfVcC62DPn0kJ3E+FGE3dalNwGtrIcgpNeDp5orfRqVtWWQT
VIkrFspGR7fJ9Y+79OTUuv8sCmPdXd0CrkSAdc94HsjBQ6G/JTxY7Yu4geoPPHJ0sdEmIjZf2DSN
HjQTZAhR12DIuUD6PRp6u9cz4k2kuMUTildBu6wUMkIZv9TnxgyauqpzJqN8TsbBB32RWxWDHceY
4kM3aY8KV1K/VygEJ9pvJZ1vVOk5EwVbMXq30CZXVeZjExT+9QVfN8PFajCOS9RDMiJo6hxlRDpa
eJXJtu/9bPpU0VNUDF5Y3Rj5vie763JXNxpwo6DgRWcVKkTnfrpI6jFKJLoeY7HVDIDvm+EWneI8
9S6Stt/rji4DeHfAYbEwJxZyiqg04lD3zeQEYL6eNWA8oNkUUIDAupSf1Kh0eyO9n+aII3vtIqc0
bf9fNOPD1AHoaRb1YUTv93Fd7xSNdxmsr+IfEYwPKUB9SaoUm2d142ZsVLgQkBmr0j+5jIUqjMsY
9EKUkwmq1HjGu+kW5arf8Rb1jGOzLbaF6ZzkRzAIDjZC5O3EeWvylGRMpSq6cMjQoOzE6ei2ACDO
9NYbppyDl7F6sS50ZE6oEbTEaOnFasY7bd6Y5YOFqyc9JgTT0VuS3v/LAfizdey56ywFJSIsaSa5
7XCj60d9/HVdBMcA2aRAkgSDVUmIhYTyaVTuuDHk6t/Hk4g2YqJfj30rKi3Ab8yZqlDcdc1jbf1L
zAGWMRRdAJsIGOpzH6HnfWlkLXxEJ6bHIdVtRUoetepJV6tto2eHfmw/rq8Y/YsXd/JCImMDda6L
tSVDoj6hHu5MwqkWtlr5K+g4xrZq0wtBzO4Plgg6owmCIvOOtBpm1ex4/PtGWdpAiSZZAEyjkZK9
6NJhFhJVqeGABlxveTbuxCkr7Uh8E6fa6WaRs19rMTD6rGh3kQiIS5bXSCVlEJR5Q5XatuqrKbm6
tel6zs1B9+Bij0xwe8AggFR7wfGBjEho6li6UM/cpkNfTVbj7m4BZLVFzsQWeGPQq0bxR6DF5NYi
oF3E+QCBdemb8m3TeF35JYI1gofrwRPE5tQEsw7Hmmom1AjtXTDzpumHLDnWzGmx+X6qsosIKA0U
+oEkjBwAY3+5MYXhFHUI+Qo7clCL3usgoQPVZryNbbD07rSbYXOb7N9PgWs55O2xPRA3O2h+vSls
LLmDHDLnSFzOiOCqXnwTO15ciUPTKDpgN+e7N8EL98q2O5T32atyU4GtKnmNd7N3n4q2dqoPoYu6
xcibwbnMatJPoMM36IgF3QoLKZQ2VaHkFmmdCbmtveKPbuQCl7F3Og8DOSfFln0eofZlnpGRKZ97
uSkL+kY3IfMjnB3pOL6Kp+kkvtXue+GA6c/BkK4b7dUDVn3LI0++hCFhhDPPusFSEssqeii8py0q
JSbUndQXnGEznDQfz9hjdmtuTE6Uv/oEWa4zExqFeN4GVQqxqHW5tafZ5T5NbctpP4/1k3pn2oKr
3xiu6Mo+b/b6u/fiwvQXe8zETN1UD+IEfGYHwxyb2X4x7sbNx4NuE3DqAMT0JN5ZjuKrYH9KXx/J
BhE6D3N29TGwVJ8Jp/qiawY9wCfIN4oEE+u8h9keN4LzffSKTf5W+cZeARXU9ettfd0BFUAHbDH6
xUbDGE6a2rDHuht2AtNqPQxC2f2bAmY4YxM71SGZ0IWU1E6+CVCm4YSRa/ECiGn+k87uepthaNGE
9EBWbbX3ZGv6Bwmg/8QZxogLJnwZc66ELIY5j62TAbUTTb1Ows3KU8/Imo+K/iVDxvKBhYYxH6nI
hiQWIaJtbMmtt3DS3Qcs5/BZvFT2V7gLn0DcvQOHwovJW8C1C3Ypm7EbtZWUWQog20p7JxycsHAj
pA4EXiVt1U7Q8gaKeLRPYWCAWUcdvF1pjYlWRyH2/AkAMDoK/hMUwo52n9la48RO75TvSJAM9uRz
vdJadLQUzxjKUMdxro90jUHB9jm+pTdJY2NeKuxt1Pyd9KeCh0Z+94tzOtbeikDkhcaABkFJlok3
k65PgnpQsLzSiwHkifRLN459+pTKLwmQedN9zwPhXL3zliKZgNOIlSHqE4hsYju977eY4Lsr3OJQ
7dLtAEZNxZZuAb7SO4lNK2uJBwie6Bn1h+uqrxi1hrcx5sOQosV7lYk8gqbNoxGUt86oP5eg6Mvv
KtVHTtFEmwCp70xeZLqywUhsf8OvYMbPYCkTZHkyC12qGwcNeb0/Wuj1UYOkx0Mo4zV8rjgdE5Tb
CqjU6PAp2+wDaO+4V8W2cVA43pjV9HNWRU40tarNQgSziUXcI9TWIEJqa4AEz2433PU8it6Vsw8Y
floWQnRNZ3nOwwS9JokSVxAyAzurDFOPQJ10kwfv101hLfUKQUiMAWoK+Wz2VRdKudIKpGvAlrEf
ER4CfwEot0pghwKa2XZmdlNFj9dlru2RCWB8QD5gJARTG+e6hQA+SNKeNE5r5psiqHZI2m+ui1jL
c0GtPzKYMGvWIr3IUshIK3SKiB6e3wCYr+xO2TSdO092OLtRB/xiDjrymnGg1RUk0mgFxYOFcaWV
VVSxZaLfQZlug+ArHh9L8vu6bqumAeQ6CXumYSSAEQG+wwmIQ2Da7qqnGngKofJpZAlu2JfrctZV
+SOHcctREaOk10HO/5D2Xctx61yzT8Qq5nALpomaUZZ8w7IlmzlnPP3f1Dm19wzEGpT359txqQlg
YQFYoRtEB6lyp/Z3Umffhvhe9IU1MlG8i7A4lLehxXttCgK4f6ZAXKwvL+9pEiydseVLQ5UeFdtq
uJlDSlE8WxWHUoq2jaW8W+i7dUCczVMm+V7A/fUpoDuQkWbBSc9Mq6QWSiClU2MP2RRmpLWM9mUs
o/BsZFP1MavFJNvJWBk5AcVU6gxtYd5FaYS+115IaxsOrdjgj5d+kYI5idS4lxwmsx0N0lh6WJKY
0nNooT02FqrJhyp1faiisHuGoIgOte+xQm+UGGrxuR7D9j4S9PTRtGjndrPcbcVpNl5iC402TqTG
/X0cpBKsuCGTPCV21MnJqYSwPESnq9kkcj3EXpnO5Z8xEvBygrKl6IaoWz9LRY3ncy318k7ue+hy
3l7Pr5Ju5rqEtkMU3KPiXjVMtk5mFDo6m83c2IUu2Gb5jHl2yyn3qEU3rSkRZVZ2uFD9CrU/Yt09
mrNMIjl5xanh5BpKK1A+WTQ/0kV+vR1RQSwhpTZw8rordo2SdBAhIEa8yL0zNpehEkKsNSy03MX7
EWUWJZQTJ+P19lSsnLFXKMsuvshMxtQsek0EitVW450KzvyIRCYKN4mox3QrFm36kIqWHxoo+aim
8XwbfsVJWGC7wSG/yPvA7q7hVUlKxEKA7+sSkZTzYKvjo2K6c8vBWQliXOEwu0YITGWechztZgNy
ZepBcBZN8U49Pg4Dj4FxZeHgLCCmgWCQ+P2aimaGMhRNOCRUbRwyCYwLQnEIwvA/nO8wXzSaoXUB
m4K5F2pTmOtVQhs76o1TJQ4O6r8jtLJwaUlWLqDWVzcyyFVN41uXMK2lcTBASGRPyRB6hlQH3jDr
KNhHRc5jE+I2TENIosqZNBLdbAtX7ovw6X+zE8bJF6gKGLq0wZzmMYF8KIFmTZaDXZAT7lm1Rwk1
azq8IxLLzJnfh1anyC3sROkiB0ovjXasVJMYEicouWaPqKMAaQ20apZHxbXdR8FUZcmy7ZoSMVDl
Makg+Wp5w/g8hbP393N3icXusSDCA3sGlmDtrMbXou4oQrXNELb/AQdJM7xSEANFtdD1mKDzo+k0
hJ3EkWzeo9K8I5rQSn8sHSzRVNeK59t4K/czS8LDE8rn6LAQWVauYkpjij48uK4cfWzK+JCPvOjf
yla+gmC849CptTVbOCdGUI4miuRZkD3shvY/uHpQYKBlElcxtMIyMxfGplTOy1ZWm18NOuKn4DER
ft+eLWlxcd/OvAsQxgzyMNJaFJ42dm18JZPEFOoDb4W4laRnJfM1ExR/gz12d73lo3L+NvpKeBwT
iYccuO5RT8zuKwpWowLFaXgn6C1UIzZji4rJ8C5FhDdy2oFHprZ2qoEpFvV3CIjghF9+vzjV8gFs
JXOzmHw1boNE9aVp+oFCkX0ZDgdVBecAVbeaMr7cHuWaRS50VBCuRDkeXOU1bBWEQqq3GGUytX4n
l3fo0v17r780qv0DwTjCbEhyRV9MRRPj+0HMHxKQoXfo4rg9kjXDx2pJ8E64ZGosDyUCcik1+gKP
R4h90JJ6ckW3Vj5zYIw1u8CzDrcbDTrNaAO/nrHaQJhZVsvG7iOpLklmYcFIA6ogR8zTRvOGSNM9
c6inR7Ovhrsqy1Ink+sA/0nAR5JYjLsZulhRK0MkuKsN0k1gjxS1RpjtJkrSsyZkylFAVNcdyyw4
yV0STSQQxekQDAbdqagWfp2onKDr3Arq1y6wcteMJNBdoF8gPoxtQ+8tdaye2sSiuwE8WM7QVdQk
CAYZaGWlkFBDFKhKEpCdKrlGQkRsPhQtCwcXYnvg0igkywmnKDhDGqPGOSkbo5epU2FrlTr4Sj2B
oV1GowzyRNG5GZTYE3HGboUi2KalIG8NQXOpIZWgpzYDh46VhdI7az6B1IOiI0NQD1qNJySJsr7M
3V6qTUrasTA/8klVNjNt6cvc6FJORiOpzgpF0p9kU9SBSj8pMtfUouFpyibJ7+s8fRfCWILwcqyj
kArXpoBz9V57yKNIDBcKODq0urKvatkS2iIzcOMTwX96iIO6uuvHptuCcUV9QblekJCm6CenEibz
TjL7pCBTMvPkWNfPecSUELKAj2B7PuthTuquWh50CCwN/Z8GzE2q5k7Bn9v7iIfDON2mLPJKQUeS
LcmZZ+k1OJGDlyQzd6NFI/t/w2L2UpjXc5sZiMVoVvBLxzuKhKgkapvMJGNpPNwGW3N1l8vIDCxD
Fq8aNSwjBnKYUuMhLXr/NsSaE1+6UBDDgrw6GLCufcOINyOUHjF3hSnZtAf5XInmkAgcV9Bn+VWi
+SVIzG2l8xLGa3czEI0gNof3CATPmYu1ZY3CoCx3wEI6QHG4FEIiI8CZZBskAznbYc0+LrGYIF3e
J1NuDJjGyqhBANJnuSfo4lOX1c0DCrwVzumxBofm73/Mnjk9ZjCT1OgWXa6CqQO9+kZP3Up+CiLe
uNbW7hKIWbsS+s1ZrwIoRfuQ0U+o1G+IaL1QBfmdOD3nTUXmtuZEtb4PD9yTSw5Jxr4GuwGzA8TY
kA2zRKJoMvNXs+qGjRybjWuMugbmn4CnOvH9kAQcWAQgRoqsFTj8rg0UvKGxWVsIqogJzoO+Tgs3
kGRcqzr17/c2yPRU1JwgBIp4HVuuHOM0sSKxqW1JqfyoKdxiGLZTbGzA9sa5jH7f2YDS9CW4tIgp
sqkkVGUYQ9sCygSdb25MfmS0nGN/beJQ+YFydbwoUWXK3HeDSBBrXSlqEAZnEgFlyKcRCb0jU+P3
bReyctogTGKgAN8A+dvy2rpeIjSxSVXVjOgtHwpbFfv9kCHIOgTbSjR8BPTuUrneSWnlSYH5ycFe
RnF94UbXN06xpRsaS8cWnkhD2SeRQWtbDma3C6hbdtlWygdPr5vjqEfbJcqWQ5UhzzXogUcJZ5a/
+zHgg9ULB5yGABIroN30RafUilhDo5smeDCDXloZh7twAgmWmghomDZ6yb096LWVvcDUlljCxcW7
FwYY5SDVdhQ5Vm/8EPWUFBniZLdh1jY6RFfQy4c4i4IWi2sYuEyoDQVyDX1myxfH6aNGI79Gmw2i
+N5tqJUQPZpFkJmGwPXymGCZoeLGylSqKTWEGWS7KCxEsFUnLJBcjVF0KEbE7GsnH17SULSHgaeU
+N2RXqMzIzWnXAnDGuhtPxlunpcBUWPUQVRqfYhiXHLFQTnNQaXatJNEjgWtbh9TWoRhkSLAE5vZ
qDGo0Q1r1GBCUXLWtWQkYwOazaD+Kc3yLgkUv0ctYh9ZIPweDQ6DwtoiL/I6eBfj3YigzPUiFwjQ
Qv3GQMxa1Y9jOz1UIX0QQhShUOv99iKvme0F1Nc8XJjtDLKVFE1OgOoqSHXNRX5KBj2y9UYNOHOq
rngFE30SSPphXpE5ux6VPHemEoJ800YJuKvU1fuoah+3R/PVO8t6HgttcgZe3DoKqZhlyzstpnMq
Qw7S3NaqI9Z7On/26SbLFFK0b1Gn7/Xwea62wfRYS5+JBU2V7ChUXk43RuGrs61Rtwp9rfJGHs3B
91VF+zWyq4h5IaOCJMb1+EHnEqrlAGljqXZkiZIewZtZ/kgszgV1FQcFNbjgo5YbJ/Q1zmQNytB8
6TVnAdHmhcawJ5myUwv9r+/dGBGGBGePnluJFRaIEL4OxkUPeKYF6eiDob7NwWnKf95e1e+GI2PG
EEQxkbEwZRbGWnhwzAD88N2Y6dD/7XQ7CLi0gmvThp0ADg8JqUGZrW5tewEp40WJaaimbG8hOH8s
G1l35DF6CeeRR4rzfeOB1B+dazijQXn1LWYoIak2UbwB7QYCQlPX+xooSvTS8P9+7iyIqS+hBmR8
2KdEVHVKmhXQjJmMTR58ytnb7b+/eOHrDYdhgO0MY1n6RNgKJojcIyKeDyg/1BylIgG6rhGHRxqb
JOpW7X/fRluzhEu05fcLbyVJQaxkKdDiEZEBxHL1zHBuQ3w/djAgE3c0BH/ASMLu0tpSkNIsJ4iq
9MqdkJmuVL5b04Mhv8joXSBa/wsvdx4t123Qb6I7SmbWutaNkGUVNm3vRZo/o4xoyv1Yj20o8pCK
p7mzYn6yYqEia6F2Q+cp44xMdHtYAyT/7Ao1Ehb1BCo6KVe8dAUFdG5IoSDSjzJkNrwbTGM5o+W4
Bn1l7ujlZBumYONOZstz8jon+tNQviBM5aTBPcpiP2ax2kMXFllkp5a5erTLw5wx1auPWX6/MJ52
hChIsNy9LeteoHDznRuGsZPiCCSd+Vr05X5Ia9eigpuNx2maOW5sZTLQq4c4Nw4/9C2zlQfIA6tR
Uk4o5gvNJ7zXQlBYoPgubTPeze37/Rd6KyB4ApWOZYJTjzkBSlDXx4IaojBgVlEZJqA/v6LiuTbC
D03vT9CwNDjZo5XCKbwHwbuAZk4wlqH74HpyJaspzNFAWKk4yD8o6Adi9+M9cToolaR25DWuTAqQ
Wj2PRCP3vKD3SgEn8oDQv0LWFLT2sLdrdNUUIk0el4IVsDs2JLwrzhSwjuaGx8FWXhR0DvrRXf60
SYng3XYYKyUSWE7Zgo3j0EDMhpntcNQnQSkRfZKP1UEh5s7cpvZr+VZuU49H5bIOBlmbRSYATzuW
PGRSgl6NO8yz8IjC7I1lL7SzOSqxC7vccGksVraMBsWgf9AYfxtlRkh1C0OrXX0X7gQSnTInhnLt
6V3dF7xn28qlGzN5AccYkWFltSQNGNx83zjVQKDuQAyQFfiQgeJcXVaSQtdYy3XgwhvoUoKt+lVW
tevdX9M+9fu3+k1HQaPgTSfe3e+7GDYydZdDYyxUUqENYixD697Q1PjT2KO/cVfiZU4qEj52fvN8
z0vhrVSyX2MyL6hCVcxRgiadbd7nGySbULg+29HBIp6SkxpVzqo3+SA4FL3Cf+FsiiXgxDhbZJFF
PBxB+at8SwiNyGe0cwNs6cP6TH96wVG2QZDh4WClu3LLXc4Vl3eFx1iqFvdiWi3LqR7xvj+NUK5I
MNe1HfoUUczT6KAt6mjavH7NlZP7Cpcx2Q56SLlQA7e3Kw/aaL8eNF8U+ea6Pj5kzdChhi4i1sNl
klxFkoUUc7uT/f53flRQpy4QtCXbjTv8jLc/o12/B/cHZx2Xefu+jv/iMjZkFYqSqMlCD/SW/kRI
A+xUB6RqXcme3CIjz/c8tuJVQLRIgTEI6Usk/K73pdYpWiEvhjMK9KAb4r4ravf2oJRVt3aBwRjL
QFFsXMQ4LhayIOvQuidpO9unh7fACbzJgabWnbw9xs+/dTK/j05EQs+P9rGj3llPz7zmi8VCvs0w
EkMmUoELBSpzExtjLTYTWcZOKZ+q+SGDzB1vd6w8bRDuw20PDa5Iz7J3WqqZaR2kWmMj+eYgLL20
s6vBMRx4R+EqENSyEKtdkqdsBFUoE6lMCxUFnRE6WOINRGzfVaLd60gXjqR1kAUihkPPPY/JdPXo
wBUTz2vUK6IPgNmHkVr3dTuLKNXxBnNTncG3ZLv6SfBjkTPI1TFeIC2/XxwcMepwpHwCUu0Oqg3m
NlLwBMFWIUAgjQAmSFt0dg/EfTagxRbrVQ/PEYizAmVTx1uTd3NZhTGQfEa+FJcJ9i7RFAhUDzMs
LxQOevEg1xsa23Oxub3bVo8hhLGwm5HEXOr4rycsNXO1DQwdR9/H5IxodUl9w4XI0NY8RBmhbreL
yN1Iyk1wNLYyh3t2bXfh3YGyaREhIbCRXYNbc1RNtQGLNMz+POvmpu8sLx55PAnrg/wXR2HCvzmV
8rqfgDPv5NwZFLsCm6st+fCRD6NvuVSDCI2LUboR8vW2NbuyAw0dzlQvV03WlyC9rC8BDCTw2CdG
X8SRlJYwHP3Y/gTbEx5dhxiaD/OH4TWb6KdCifKjccMncZPZ1UfsWTwZtFWbwosDTRuWBlJ7xn2n
oZrL0YwvyOl2nO6NAJ2TUPSCNuLtofJwGBc+57U5lxFwglzxIlABwsKe+yQHZ/PMSQutHfEICfwz
JMa1xKmG8oMeULPQHHUp8EbNckqURcnS8NLoH1lTeZXEeVCt3k8vUZldI3SFQocGqHSAHDia8eTf
s0TqGu/FEnVE2zJCwYPbdbJtyhC1cm9P78opDKZItGxpC/EYahaut02DO3+RFAEMyUjAQ9SRllcO
sbKAICFGSxMK2RBxY6u5c6Sd8G4SllxzRGadUOM9yR655Txr84jwF3rDloNBhE7W9UgqOZQUqY9b
O8/A712d1G3gaUfxs3MHt7Kjo8xt6vteNYq00wUis3KGPC8ai0D8Ihq35fN4tlrSYw43zV/rc4Je
6xKLeVYMC99EuWDFNTjQwHGMYOJtS1hxoFcIzAVQHlra5SEQKmurgZRfaJ2ic25jrGSarofBeOm8
mvS+saLWFn39PnJ6N3GEzB2dx9k3PjlYq8sDLVNo7yzJa7aXjuZtJjYl9CClD6yKQGhOcBBNpPH1
I33ngK3cNHGrQ8MeoFBQwWZCp1ivq1DL0FnqWyfRpXvQUtvgGYeCKUl8XCJu461t20s4xvRqpVJG
LS/QbzkoTpsMtmTylmpZb+aIuRoRY3FpoBZUkUEeaNTOeK/6oCBKvMZYVHAccGx1rnK/PEkqUh7i
P9rT7fGtNITDUC7mk7HGKRwhBlUAvbfRsOGmd78GT7RRYOaIj+UnKsJ/3wZceXZd4TGGKUy9CAYA
TOhonePMRfuVrJAkDUjBUzZbQ9IRkgUNtYwaR2tZ2otrpTJN8PZiic7vfN+gqSRACPSzjJ2OR5W6
0ky6UBr+i8R4RFmQayrIQNKPCQQ9d7qvuafzSaxItZlI6GdkJxOxBw0x1IxvT+fqRr/EZgyUNo0h
dxawy/uBSOgwD06pP7h/eoPwGsvXDPUSijFUiFDJ2RhV0H39URyiU7cRjsJ9u7k9IN6qMfbY9Tko
DkuMx8IpNkognUVm02k7Z6QTZ+5WWne+qCiRjYa+PDI5zIA6o5NjKa2XAVGvtbsQsSqVpO60bTbv
kVe+WUf5KXqY9wmCBOmvdOY4l7UYFgzH+OcDmMFGddE2FjiybRNVqGHzVoOLWyBz+QE2rEW4ZfxQ
1Q/a3iFzrGiov5OhrsKbhPVV/fcbmA0JJk4oGorLJByT7Xyv+9Le9Ke9vhU/8+1AIOzgDZADDDxp
15DYM/zCjvzpZJEXY8vjbFzzthfzwfL51HnTi/OMb6FWB8aTe7XkFK19RXVYZwupM/RgIhQCrThm
ydMmrmksNq09ICyBKwzUWfu7CHeYMEJUVN3ETr+hZ5FLyrAWZkaT7r/AzFIXAihE2wnAFAxdWxFv
XdGm2K714uPjivC4udZug5d4zLIKYlmkTQ68ToKUITIXTUBkCXT2lnt7wy5/6MaMshKNpjC3fWpi
zcTZNiS7DfZqvFsS5EiOa6qnRB+38VZPrIuRsRUJKPFKkgECzfaPcIdU22+cINi11Mal1xHB9mDy
/ARvhMuV5OIgKUtBGkIdI+yTTVE5jYq8j5drtiSQKv8D1tfbA1y7H16Oj3nwmZqYalq3WEpPOtGZ
ml9hd74NsRbcubRGgzkbNbTC95oEjOQg2v3v4CnbCz8Sot8p/yEteoXEnI1tBxKtTsLkdehvnV5y
6Q7KIpzRcGzdYM7ATFe78P/NmBdtI1veFU7uo46og0Wk29ZryLiRX9WH27Bf0Zzvlr/w+6FqCC2g
zEJpNdhldQNDsx71nbFXXi1Ej1tyHhCLUYnoVfYrPKedIbQrbkRHev8P4SbM7b8fwKziWCdpXMRY
RUlCA+yhD90IjD4JZ3pXnTJSgJAsR5ml8sWwc2H+bVcaAkUsED17IsHThYC38/ZMrj4pv7gSMBr0
eLM1D5E1ZWJvYiC6j7yYnXxGEWgh4rPgZG7mj9vQ4QCuhHWQXYRY1/8HZGauT8wkiKA8aWtfrPYj
eX2XSfs4b8oNr3x53UwusNgdUCOU14CAwi5dMXB1t3dTItoTUbcdMvZEX8Q1z8H5o3oI3Q7Jq/Sg
QE2NM8UriwiSCFNaqFhlNAEz0bQ0bYKslkGKpiN5TZB2dQYN9CO3p3XlKgGRItCigYkNkQg2WKYa
KTpYLBUporpxBN1v0jeU4tIhJ1V/igrOIq4NCRVZSMijlX7JFF+75TpTddpEqH7TM5E+6l39PGNJ
/z7aiRKmf0GYY7vvhqIsMxQOjjHYcFR51+kqniv65q9nzhIRMl6qmJfyYua0rpNASoohwimNYJ9X
DwbkM1OrIkVRnurGMh8Cta6f4qzWOMArZxsK2nAPQmEDqhtYLoxuiILeFHI0WorbECJZ1rnBDTA5
1umPtrPT9P72OFdu91dwjKdWQwzfUAHXzNgIYJ8UKjdBe0QKeROs5G2wFQOxQP+GejAQ6aEoh9l4
6Fqp+nzJ8NF6O+QpKJN4FTArB88VAjMcI8u0KkKXmN1UEpGK1G6TBzU/QmKdY+tr83Y5FMbWoxFu
M00ApIv3LeTyirByab2Xypx0oJa5PW+8UTE2X+nNPJXgqrN7KtSnPEont4cI931FrXvw6MqcsS3L
wByj2GBL5TUoopdD5nofz3mvVlCqBguFdV/kW8h7cmPoa9OH4Cu8hArH9I0QeajTKZ9ldDq25TnW
yNhvRvSszI9DwbkTrNDNoWbmAomZuymIJOgmAGn2Ibr1h3rd/hdF3sJwtQf1MTxXvopWGf/2gi1/
lJ3BS1BmBgM5QP9bClAz2eRwT+IZjMpq78zRQ8TrdlvbVP9iIQZ3vVpmPyRFVAKrmx7jcWfyUslr
b2LUiC+3ABSnQu2GCZSHhUFBSqJg155K0xbd/Dj6E+5yGh4UOBvRzQmVGdzxa05+YM0ML3Hl64HN
YTQhZgrcGEo+ovGaBJkjChyQtXDNwuYAoVAD6TtQA1yjjF1UU8TH4DFCJ5icrM2dUCet+CJ3bx0a
KKdDUd1T689tA1kf2z+o7Bstp+kAUWiMzSw/q0x7lRvolrfF2/+GwqwcemIhyjpibHhu+mmFS3hW
7hRT4PiLNWsHf+VSk46KdDTkXE9hsLA5hioGY4h/ymwz5g8UHZdDAxlMTOSv22Nae22icflfNMbF
y5EqdWkMNHSQ6D+idJwNMNAU2eeEDXfupFCztaItD8bUzVt0BrWuCI4+e8qGdhslue6MDaTcurT6
vP1ha/lR1OWD7gnNJCIohJnZjkulmHMdfAI0ld2he+3x5O4j2UnA/TDWH6ChIvXQ21OFRi9xOHbK
rJKxRpyrf6fmOYMcpyCpO+SKTpoYOJXVcE6RVVd4+YHMhkLvtIFEGD5QP05ech79cJPhXaZCXWSj
PubbYhfBV/koAb49M2se6hKXeZaNkYGm7gSZgDJ97dRj/h/CoFcTv+BfvIdKNVFTVYUHlOEoFFQK
doNjRLskOQcDFLk4udK1rXs5Gsbai2oQEhntSHYNbbNmiZa/aNbL7RlbO/AvMRgb13uTjnWFGRMy
L0mfFERtUkfmsZyvBR3Q1wC6KXSwWegnYRYmrMZ8yr+IG+SXMTTspt42UkdKxBE1H0IzKooIal6o
Y21sl6DMarWWUpuBttBuDM9Z+qRleCMfdd5bZPXUwmm1MFehFx1l7tdGoaKCJZ6pBL/uYONR59T6
seFitdzqGLjoogd1vPrAS1auGQfYHA2kwdCZh9qua9TY6IdcNmEcY5W6cY28WwsF5UK/u20fax73
EobZyWZuBmJawz6izqelgz1NBkpB/gE9FlB/qLzW4nVLuRgXYylCo7ej+GWQM3RuUvTJackB76ND
riRQixYNO1OiUwmqb6seOJcp3pwyBiNHgRIqIuY0EO/j/j3t/Wbi9BavXUcv55MxFkE2SipCbMaO
p+xhMGUCski/NZqnJhpc1A9xlm/1DLvEY/Y3ygI6MwB7lK08Ouou84w3xXKCx9aj9rxFVtFreWQc
az7YgEghgiwglfrW+It0mBa3ARD1TPg9J+OvIlOd20a5Fsq3LjGYUZVUElNLgFWKfvtg2qM77CWk
LQqiboLDYPcgVxb3qH96uI27ah8KHumQJ1JRTcbsuTEMhnxUcMuJa/M1DvKNVOpHM9J4w1tsnL3U
49X6Dw6z6SStNOsmA06Ux89t/Qy9pa0OIsBWnsG0CJ4RwZeH/rGNoWAytqTqYtucs+e/Hyw6EJaO
TVxZUX107WCUOFO7EQI5kNw9j+ldZjyJImc+V9fxEmPxPhfnKaR9p3YogGHI9rRHC/WDYMeuvh0T
Qu/77bDLvcyf3qXPgLMv1lYSrXYwU/SkyujtvgYezCw00xxXO422XjCkMSnbiuRBwIkhfd/uKDJG
kyL67BZ9KZ0ZYIp8dyTWkCPKwDM8/BJBI1QeS3kis8ijuV2ZzAULzye8LlDJwnb2pTSdaBQAK5yg
S9t/UlXfd/JPxMdtHTzvkj7aKC4viZT+7vTYMebhaGmtQxtUeScm2DDOU5g+3TaiFXd+/VHMTlVb
zOkA8kMbLxS3T1tXQJX1vJ1jR9HfaL0xxTul54Cq37YPMEHyiMpVGZPBts+IjTWXoF/r7NwU79Nc
f+SLKH8/Fq8hmGEpUSpMcw01CLlQ3CYBnawvpo5QhdtZ2EVFT25P43dzvYZjzLXtrU6IWsApsUhG
tOxFWUuoWnNgVq31YuIYax31Spr6ABOnp9ImbL0yQepCWZrn0ECy/Q9DAgMFSBtB2GixlUPhOETJ
UMEwFl5hrdaJ2rloTb8Nsmp+EAIUQS4Mhy2y7IY6ZM66KceIGulPhCoehAFxxY0DW9BAmAcuUZ3I
8uY26Jr5Wag2RBsqIu6gGb72LQad9NrUsFgVOKe7RrnLxobjvhbzuj4gIO11AcEcEEINgpI6xrAE
8PcL6CNKEBaEhEzFOQPWDOISh7mMxXWKWa2AUxgpLpgnPHEpSt6j0u141G48qGVWL46CWi6ltFUB
lcogfjdJ1cgopbab7pDFH7cXaEUl4Xr6lu12gdUUqT7nIlQahU0/k04m5hHMUa5lyyf0TNq5k4EM
XnKpvzNP0cNzYj+HDu+QX/Mgl1PLeBCUO4y92C2WCRXZvHBHWnoj6gE0aS+E0En/vD1m3vQuv18M
uQahxlyagEOT0ZMgQ7I0QTejmeAimKSuZsT+bbxVC12qLFAcCENlSW0khBsUoe87W609qhwq9WiG
PynPaFYn8QKFcViWFWc5+j6hnpX7ozlsBEEjcbCf2tytzHPYe7cHtVLtBcO5wGNCeEVdV6Caw6jK
mZh/jJDkb4oj3iuvELQPB1KFtvCCSoSNfFd7Hdq0wsfbH7B2DsBVIvqFfgYULjGGOyiaMEUzxisk
0LEJYztWbZ1HXrrqvy5AGMsMZz0SviY1QMWcKL/GPe+ckRb/9M1/LZQ9CAfg6crWK9MUjCBTgHks
hFNdnovwvQl9Y/qI1c9mOOnJTq+OoeCn4tN/mL8LXMbJBGCKSKNl47c0dCToWmsGLkY8cu3FCm6N
jlkloRnygQZAqYs7tfytzgcZkS4kD8OqIOhQdkv9rzlOYJcX42KWbCqrGlTsi120Oyt5j4dj2L5r
vCN7ZU8vhbeLCD1aIsCBcO1DBjzLKaRLcbBBSzcxFC9DOio1T4MUcy4HKzEVQFxAMQsVppk8GsWI
CADqGh+lgdBNfIRc9FE9Nw3JtyD72FvvEqc2ZsWdINOGyCQiVEjkfNUqXDjJCtIASjhCnbirjmYw
EaiDgjCOqFKJuLbbl5xYwMpuvoJjBtkpY2aMKeAq+ZALD1KykYSH2wa/0sy9yGD9OyTGFie9Gs1a
BEajPYyQJGrAMXTsM2coCjuIXWn406leY+5F874Z9lpxbuNTGzo9HFvEmd2VtvblW77I0tE6YLAJ
Z6kVNYGOkBGunPBOOfVY2fKnaj/Eh+HQbaKH3ssFEmzSQ3Gnk1303PK0iVYOwasPYLZJEQjIgKT4
gCnwgsmrIiey3gfrrop4Gr/csTLnbVOLcRZrgFJCp042Igg9ifoZeb/Tw0fiJa+l5MTb8DyS4gB1
vKfK/8krPuENljkbTbOcjNrCyve5M6qOCpawJnfj8IeSvNw2Mh4ScypmRjl3hY6xgvFnCPZ1tpuz
h3Z+DGLewbHsCMazXi4gWySqgg1JTRogNfKhUX90KedevZKjQ++eipoukC6YC93DtYtr1UoO1EVh
e55OWnBCq8mUebXi0WI/Tw4Gp4SRTVWN8/D6YhpjBobebmwKcNeiWZd9M0Rh21bZhPwIiMOdBv5t
mkAH6CfQcZVHNwN/apJCU1zf5NU+HI5CtAcN26ztdeVu1N708R7FYESeQWAd+mngJOXg0paM4j6l
3lg6BsUDSCGzugX3674PIIVngkwR2oxdIdjt9DJEFdqffsq9n+W6beQzqdL93JyMTvSmyLbwbgpl
EvM84IrlgDQVtS/g7FFBMcWcKAiYoMKSargHwAOiULW0jmlqQ5q01hrntpGu+PYrKMbZlqNKu0xe
oOJDrDttZCuIMsWCY4aOXnE8+yoYmgaR8MA/NO9dm1FIR1BwKgDLBotMOfVEQSed9CaMh7K/S6rO
uz24lZN5AfoHj3FsfTuDdkwCXiq8iOglUeSnsNU92ru3cXjjYryaBMqXqtWXcWkBydvcM+WPUvMV
yAtXhrk1Ka/KZgUQZKKQzEbOHPuDLSsT5MgMoKfSg0DaFcNqG9Mfc3cUivoUS+7fd3YjFiGjsQ1B
QQSv2eM/LwxQwoVWb8taYM/V8xygslj3xoJjHSvn/hUOY4qVpERqC9ZEu7BOU3rMpKeYp2az4iiv
IBgDVKhixch+9XYXqLasjLaucq5oq4MAwSfijHBXSMZfm7hMFT0sIkyWGvWvXUGdoYoeioRzZ1gd
xwXKYh8XN7JBMgU9FoECXj2ioAAVTNi3TZo3DsbjJ0JkgZQcCHX+u6pdZUbIC9HS/wmEbWhWtVIJ
sUGQkofeWadtR1OF5+WkizlzxWYnzBy1g2qJkYi9dooG2UEbnXN7HGsxZnT6/bPqX2QQF+uxKOd1
Gqhe0NlOj7F+0OYU3Nfgq5sVp4qLQ95lpIhGPMZFcNgZbi1BhiCCDORQEG0U/WB87FJejnJZIubw
vPoo5hQpUJbUWQJmN++fzfKxnu/CcJ+1+yE8Sqk79Pe3J2HF2V7BLetwMQdJIA5FIi82GY/+EFtE
iF8z2Q9STsMKbz2ZPdwPltlW1rKH0+TcN/U+L55uj4SHwBwbZR1a5iQCYVTfgsKXO4lj92vx16u5
YryEHmcUvSj/R9p19UauM9lfJECJCq9U6ujUjvMi2J6xcs769Xs0u3vdTWub+O5iME8GukSyqhjq
1DmYq5SIj0YcxxR4A5Acm9Pd2AuOmRjuGBW0bR7MIPn/GmeSRxjMQO4PPgJCfMx8MNsjyLvbbL5r
tN0YmyBF2eeCzLG66ox49cLWj9LDj+JDUxvgTBfC3sqQsfzcidQY2BtLH0Eb+a49iO2f62u45o0K
BMShUQFGBgDbL73RGNWmHE3Y68z+K6shho63sE7KbVHhTqi8EmjntpgJHVpQD1RJhE7YA8BrNSQz
D+W7fvRPT/JD/VnwAHO8oTGp2fDVNJYgQGj1n+JN9KyfkpvpT2XScq+jDurYZPtM7rn9AQuKkc0m
Z4NkuYdLXU6DJoVV3E6d4QsIdnJUtyDXCGnJI+nijJAwpQJDKgsxH2FrqiM7B+P4nFtJ/GDwuAPX
NrnzMS0Le5ayQhKjXyWGnUxBJTlV9+EQWcPEeyDimWEScSeFtZK1ixkiWsawi/G6xnu8X2kYQZv5
t8MTJv1OxqRP3WJEAP+c4dWv8WN+kCArWryqp1ijEScNr+555waZPAxSGbFPlkVq8ufgXafarxb0
X4ITeZDOJlT4U+7lR2AQzfv0+Xps8+ZzcZ+zZUPeTOuohmVF+RyMZ1lpaCU+XbfBHR6TQPopkQRx
8Q3tqACf90ui7T7akdzuBgypeJ13411ikxLy4Abvus1JKIRJKNi1NUizwjbK44AwSbeqhc5pDf3u
gfMm0tzTOWekFTyMBiZ1mSz0t385oi6n1J+yyCxbCS2vZYS7/W2W7pLYSRUbXfh2FJ+m6pj7m67z
qskWqps48TjTvYT0ZXpZPgBAcSDSUZ9mbzTzOAdmmqvoHBtqmvSARZbEmkSKtQVVVYw+3FBzZt/J
SodjeUUl59I0EzmFERgRcANgydT2wOC1dQYin00ybKPkKJi3WXGoq9dC8Wr92SS0lyMqFI4i/pGk
dw13FELFMbk3F/qUQHSU1omGo1H5m7lPLB3inIorC69ZUdtmGdMGjINt/WsMRattbwNQGqvlRpEh
eBhsexV9eXi+aA7NDOEI45cBllChVa1xciV5E4NNNNuSalcIuVMN21zw/Hir5TNtgbg0PG3y6v6U
jEdfuSVQ1AjiwM7y30G0D6DqpuFUkQGoNt+l8W0u25rsAgFYohs/v42zbTy5Yovzav6cAWHub2J9
Y5jPRXkPpTZLyffpdJ9CCUhKbCjp6NXJaN0sUSBpdSDaLg7uteIggEdKfzFR958PSb0vlBQNO1u9
eMgSL2/e/eERdZPcPOn9ptCoPnmJcpsjfsQePE3RZ6MCS3c7zG6vy04EHvbsVWzeCj2yUBKhOBQl
2jE0LFV6yuOTULwrU2Ob6BHHgaXVAkwXeNYqddcIthl9ygWx1OBNnG6y+FYowW+LQorcoxfAcOF+
Vlw8+RW4it25/WohlGAeRP8Wz1h982QkH0M90LA69KDgbfM9yLpzc7SS3g1UpxGbrdBVhzaABLZ8
myoDFQvDM5JX0Ny4WeRkJq/utFJdA+UYYJRoIhP/SpBfxmZGAr8mYYcaJWi9t/q2hnJ750Q0PTTo
hqXinXLUn2oHHnZCkxxPXn3NPFo5JRUMPcBUAxx0ab5KCURFZZiPD6ktW4OVWPltDfpB+nLSDoGd
7z5ROHppHF77wUqbIJ7ozywzgakVk6bX2NT+ooR8R95VdH4JKprh6Go96I5+LJ3mMG3CrW6XduwJ
IxXtwObtBEu2ZVLTxWcs29HZdhP2TdEGAz5DXhhBYNq3NQ/JeAAdwlNOscPZ+iGhr+bv65np5yno
cvjMNteXiTGJOuplY2CH2a9SdpqypJ3CG9/y/dfGx+x0YpINlU5Qv8podqNayj50E4yzsnuvdfx9
s+ks3pPSSiHrcmzMDpeFYJVvDcxp9lzRcJu7lQpeBbw/2u/t8QZ6edbAOTbzRsmcmlOlBkX54sa6
uVOI5483irC5vmBru+iZp6B9kfEUsDxrSQ0bsRZ8iGQzi/m2jBvohb2j4mSb6fjeDjIFoXlCfQMd
UdD0HKL+Pkl4N8yfhRYI2uDVf2kfW6JWZKJW7/xUy4R8sIxfwUQrXMjd3BV68OhAWgMExrcTyB2E
bQxahy9QZv8qd8KBR+27xOeFYy3fgEYR8G+Z+A4W7FCnZWMUSgx8XXpQpS+Dx9S+PsgzA4wXoYQ+
ZEEbQaJv1IBqK2ilxlYsGg+QOMtpV5oo7KFmUac0nlTctUPqj3jNH8JNUMYQ+yEUimhgJq9uBygZ
JoZCpaE+GQSKiaUQ8TLpXxLCi/kA8Pc7n6GQeukeppnKpbnAJHBAv4fEuuLm29hObnz7I/FGe37A
SYOi9EUb16AQi3Rba7B3JKan6376I7FgXVRZBI30wrqsscj8QQinVJR9HG2n2pXRZFphw2v0I7e/
4UfMLQ6wMBKjuwHbKvveb6ZzWmoQVMFjKJgKtRyz6iiye300P6OOscLkSblX5nQE6NeqI2qg5wln
ZlrEXr7xT8VWsfKRFigo8piPeWNjsmaO1g09qODcQnHfxo8lcQfJuj6yHxsPMzDGvfGKLDRih4EJ
sShu06TKXkwSG7dSViYahQJ8cdS7OP0SoHPGeWBecxHwx4OKR9PAF8vewBOosUr9nA6o03oiyABF
9KfUe1l5vT7Cnx1Rf4f4bYe5gc+qDLESoOEtEwduWxpdzQt28ptgWsHBOOUP5Z4cky2xGp1yLC8J
8CIYF8tgqEKKhBYdlKQugzHQZ3MwowQkzluE3lYX6Qt6OBzFa7axg+Mzj3P45wWdMcisZhdUXVR3
MKgd20OEJ3vPtMi9/msAQXa4M26470Q/XmwYg8yOJ5ApH3S051kVAbMPhBjBdkNrHKHd3Gp4bAo/
ERWX1v4+eZ6dkro8LfpJhLXRlm4Nr/8sUtqAgdRaLs6zp902OLGGVvsOb5o2vAPFajTikgZ1EHGh
DVj+fmZ9kooil+dsAOINkON+MyzPi0TjOc1qWEASGXLCBkRc2OqO1hp6aWJacQruvjpPtDRHOFS7
8sO/0x2Ius032V3gtgMnEaz7ztluzuwc6EbrAs2AXVT8PtV7yU5d304/5MfZIlZ1231wgmMJux/B
cWZv+fvZdBJBTtswLECkKwNi1LYU+GAr8ho0kAwgFMK1nDOzP8/6i/ucbeWMs/YJ6KNFeUmn2lb7
NbzPtNDc8FRuHkpwWkJt1Z0HO94pu9GSNHu0Jvv0H8NgLj/BZE5viqCOdUqQbkErW4m/hO7eiKDx
9AKFNc5oVw9GC+ff8tQB2TMm98Q9qaK4QazMKHjlc3kzjjz1xPXMij4VyAxLi1DTkv/OlnDMddxR
l+gHZxIBadxNd+OSvZKBbbylwSPZQQ8AQEm35mzHqyFyZpe5tMV+nShRC7tmJG/Vcj6gVG0FxeSE
PNqr9Vn8HiET8308kbkNYMkwX6LoWY2c61Gwtv0C6gLcCxAEOCUxQac3ZRgMQQWXDIjX4OXDv4NI
z5B7Up7eZDzMx9pozq0xIZdp5Rw2KaxN5ksXuEXLAz7xDDAOoekRGaXFgGacVOk35DuvT9fitGzO
+MskjjMu0DqsKrgkT4qi9fVg9foHbhtKbzeRi84WM+Blw9WRLJzl/23JYAK1GMHDqyewFCliD/G8
EM/OSXzMgt+Bn7iBrABhmrZ23psvQ5SDOihvn8UenQ3EKG78tOF4/E/YLhIHqGKgDrPobQLbfRlq
U6BWSp/je5IvcJ6YdgtkUUOLww2QSngVaUXOVXYtxMDOiAY00G8DRsOkDzVSVCOE0qwV+GC00A+l
Arl3ySka+/qKrsC+ICa06KJpOsCt6t838rMcAlR1nekJeHmFHs+wukXaO1G3o76zu8YOC7uDhJ3e
PkegXrlueQndC18yLg0zZyW5q0SBZODqhWaZHO/H9M8Y8racH+HN2GB2HHT/F+BThw0TbIDz65Bt
s9kzUJoEfag7a5wX9uXXrozoL3fB+VSiktX1I6xlhiPg9Q69mPlvAQ+4s4wyl7kfBe/6FK5QeV7M
IdsJXRq4wqJKAp5eCBFSeQdu6vLQ7k0npdGxcfEWrVgPk/uUev1uUUziiZz9iNLL+f17eT8fsTn7
YZlgxEICESwdD+s5J/B+ZJy/FghiAE21yAdM3PVQ08MZBizLRvHc4RHQ3LfVc5g6usIJBJ6hZajn
QxmFqsh8GConNxx/q+NNDhK7we40Xkfbj9BmhsTsaVo/ZOGowpJYfELNQkNbd6UD3cOBWq2vDdiF
FikLnD+YDDLF6ABNtQRkhw2OBkZiGTwc1Hp0fVtgIngSQ3k2NHjfLMV0AuJ1iKAorquHvhBoGhC7
4Sqa/t2Qf8bYt00mog0ShiYAxiAqz6uXBC3lNEsh7CKaabbBbq4qqNBkMlph4mR6izo1A8lWVu2h
7yfg1SUSlA+5m5vPbiwEwGhBPAPt2/KX2oZoSRdi9RhF0AWjhtlHm2wG/25cAglfda3xlQ6i/9xN
4vQBasLQghgwRGyVMPLteqzkbSiX6adRmslR7wFT1acp2EaiNj7HbXts2oig372AbAqEAaPP3oB0
qJGYeD7UG/UP+mQhZTckGVjdBOLEyngSSz3zkoqclFEwN2ohE6cWorvCjHiNRKuODwk/BBdUXfD+
f+n4Qi7rdSeDmjqQ3tBWOQkR1RWqJod/05KIdHVminFJrR5MQxDAum3G8lYTIKkMiRXzTcCLnqTv
kxCFItWBNOf1LLmWlqFyLKPjEuVHUWbctOqGWMhVBMI0ZrRuUncCZdlQdNua5F4YxJsJ9c+mFV+u
m12bV2Oh9YVOq46QZzIX5MX1bjJA2e43iHD9vicx3gTL5iP2zaMo8RAqa9vpuTkmf/mhTgRxhLlE
vB/SxmmMp7jlXcHXIv7cCJO69Now56KHkaD4k4M4PbH79L6qJZoWe9nXOCn556EL0wb+RrCXQbsG
RxTGHBBUAwA+oN7WkpCm/jvgU2Vt2opPk+GxExTatNTMJ2pOLfWlj+vrtzqhYNxfrAMSz9bEUkEt
Y6NoQVAv/4ZckBXNL23167qN1fk8s8EsWpURpU4WeuQEj6fR7A2BbOsxjg1vcvdb5VUZ10ek6YuG
K8jM2NO7oSRFQAZEOsS4qBjqjvoxkoJzCFrbdtDn8r9G2IN7MqiiKiRgMq+K5jnMiZvXPO5lzjgM
5tKGW5SQdwLG0ZSRExoCrcCXovW/r6/NavyaInoT0IC+KFFd5kVTac0oirE2vfTcJpasxXCB2DZK
HKOAXbhubNURzowxSVhplVkuEhgz+5Ov3UlGaQ/kw0gLm+hb1MyvW1ubQCR8iKUgLS0yV5dD87sc
vZxS11iKXHqBDhmJkTh5wgmgtXPOuRXmthuLMSlIgwAqzBs/aXHQ8RL5Lk45Zv6PG8w/RwLW4wBV
18GcgyNBHjgCmAbHGe3toF1WXiuQ5gmHuXjSJ8fseclwbRaX09X/HLBYN8ynUJK7RQAk92cqjejf
wtaV8B6xeVaYWRT0NAfRG3avanIIQZm2d0P/z3V/WJ9CYJtRKULzDx5YLx0iqEw1yScY6eJTMHvi
8DQTL4EUgR94WeQKzUcdPkW814o1pweG/h+rjNOri3hEPcKq37xH1XMkxbba74V+qySnBG3F1we5
OpFn1pjDR4q3EVVRYE0Q3iLlUwW/ElDa121wJ3IZ8tktAgyiceCbMBKX9353K5s3o1hQtE9O0M0M
Wpov7ZR2UgqcM85asjo/WTELWIZoUwJJNTar2vdmdFBlUXjTDcFNrUMkFN0q18e5dqQ6D23mbNMN
4zyhqQjngDnfpK3qNX1Ha8Vwy0SmnZ7TfLwVJZ68z9oKnltldksz8QMTGA1Yld/M7ktud7L5eH1g
vJzFzGMEdudGlmCia8eUTpB9o6Uhv425um+kh+u2VoejgxdzqTOgs5hxyFxPs7ZXodw8IPuKkrEb
VPJWQxX3upnVIYHm5++WvyD/Ll2ybIt4kjqYIbivWaNh3nWl+qUEhZeNo3fd1oob4n0Mr2PY5BXw
pjPTV8eRWgH0Dm4hY3Mr19Ah72/ApsQZ0bLOzB3wwgqTN/JJLUKJNJChrDfl3NKadyxbcW8Y0MBJ
DS4v8IYz7j1pUzQlPgwQMDRnsU5nSXWL7nGuAQT0hc+wyWhj8AiTVtKhBIoFiE9DpgPMLcxCmX6o
KcGiWAqkjpuLPh019V4vQxrnh/ZQkvj++mKtOMaFPTZXBWhO9AXYE3pX6WjcFJsUKMMm4RBB/Sze
G+qFIebOnoealjYhDEnVtlS3BAq+modX48R81gdXBgQvTTYgbiKL9AOkXkR15njMSqidfwHLBIuL
ERlKGV8wTcd0mqgM7CdPn3Kl4eNimKxCRxZ0uB0t65cIk+OPkEaNoXEyAupp4hVCj50O2SSUhlOB
Kw9ngP+HcRAhKIt4pCEyMZHM+jwNcgeyOxxGCJhhBcNNo5dcPTVCAVHDLfSAKWSarrvQaqCY31YZ
l0VPuTyIOrjG9c6VABOULVwOXbHyggIiIYmb8Op36wv5bZDx2cFX8gyyDCCcbI6VcQvMZjVyLjCr
UylBkQHiQCg0q2xbyaTqfgnWTrirGLU3aDAZbbGafMeXlMweQTZBFU1GB38ox5Sos0Z7tVA4+/lK
ilsuHiC6BbILvGbMxDY6siiaQhurFoXfRlnZQYPaxvXFW7OxSMkRXUbGRtq53Bi6pG/aydRwsix7
UIFMxCV6wskxa+sFWUYA1IAwARcDsyFkWjsJyQBayQDXdD+QLXm+CYv36wNZ23XOjTC+L6Qo2cw9
oM55FYA38xUdaeD2NaFiyKMcX+kYgCTI2XiYdWlFs4akBMajjU6ggWb4PiIvYXkaW88cEzqUTpoc
w/RDEb0ZdOsQPVJoFNmy/nZ9yGu5+/w7mDhoI0M0QCSD3J0FVqk85+Jk4+wJpPR/rsuDERPg5BQi
iwtb2aWXJGgaJmEFcV9NAVi/cCdZsMrCvT6cn5VsbBHnVhZfPTs3h2YZpmoKKzHJwE5jj9OHIe56
cR9Wnk/2vZ65vnwAWF/SrbF7I8mXP380Iecz1nbg869gvHUqRXFou4UxNHL0CctZWF1FaBui86XG
+2vLifLV6ECJUwPWBExArGS3Zuh+KuiwN89mCVZ0guKULr8T9JlyYl1ZCXZgBPCOgXYeE3rQzB6c
xlWYlCEmmICmt3JGm1CU+4BSTG4SigoVrZzBiXZdTNOvejO50SF++VM62a18E9nQZKTiS2qFB3FT
2teXfn0O/vkwtj8Yb8JVNw74sMo4JT4Ak/MWTQPXbawlCBn6B8jn4Nwj7FPOrAxTmuagvMzq50pE
jog37bQD6F+S/3OaDlU6N8XkomgypRG6lhAKACU6ii6JzKtprq3kuQUmBWVVmw7JDAsFqCoaqaIJ
rxS2ugOem2CySzyOWaT2MBHFW1LvQ9UZsvdQ3MQqJDF2fnOQeNzAa14AEgdUok2wjP9o5ezqPJti
afEC1RUNp4oOJs/E3/Ire22QFzZSA3zcOhqhLnOMr4a4AcXwAmCId43beKZpN5+R9zLZnQsGVNu3
fICHaaYDjVQA9HXdCddS9rl5xjOEIiPptAwxKkHeizyNE76u7qL539jBnQVK6RKYRVliEUMbxLhZ
qPvB4wK2DzX+0IpbIp+uj2Z1wc6sMAlblIXBBPQSCRvyWJqw0YLSarikc8vmwi6ZYhJFhGaEDHAC
s/kMctrpfYF6g2lkN4Lo1eNIjWc/eO4gQE6KfWLeZbCvGq6ZOiYv0n5C8gD/A3GmgRoAroKQ+b30
mHTSglAqJqjujreNOtijfq+HL2T8lPNHAT0Ns412agNBodzKBSdjr+xFMqgssetCfoz8AICIg4Q2
gz5sLQJGyDly5hndE8ZXFznQUwSHDWfrW/HOC3NMyGshWCGjGeaEIXZ9wTgq6LSpe5zpybi57jp/
UzqzqjI6R4GjAQ2D9oNpKDTUvvZNMA0Nu4KG7oBmm4ICuJ/Y3a7w+hgKkYXzYdggR33oIXCoWzEN
7M/M/qsRRvU3Hp5tba7PPojdgwQzVYd5oT6aQYAS/Zn00EaqC9FTAB6Fsp7+xYUYEwBUMihXgDlj
z1R9QApVB3xpUbADh4KVqTZG/dm8hhszoW8DgMM65equ/uWV/Tnv32aZmJXrHiWBBmafM2cUKbqs
Oq+wTOpv1bvoMG9Mt9+ndKSmY/7C029G383te7PxA0BBA7f5uClmu3Uny3euO8Ta6Q/zoYMfDVdX
6AgwcYb2DtC0+fgw/0lwS/SbtZ8gXjRs/xA4Uk1LNLxh797GnBBb2UkvzMqX4e0HqSDNCswGDbpC
lJ4aL9cH9hPxigRyPjAmfyniQPpKh4Xxs7eVjepEN8VN/No8RZZ/Iqi70OCkvpY4hgGDYO9CaOR9
/T8/gVl0tBGQIA0ytMhYkCl32g/poNrF0112/Hwrj8QbXnw0hb2DDIoSe9obFsf+snY/ne57bZld
15SDALVVTIGwOY632ZdhFRuibYzt52vhiTF4IqjwSz0ZJ9PT7yf6+7r5tQvbxQowu+5YAzykRhg+
ub01ILTYf0g2mkVocP8pWeAodhQL/bgc8N5K6xvWXZeg+QHGVHBTMKdtMymjEvJDIKDz0dDnEvQT
1+iVHTUbhVERLE7BDiUpMbYMdHz+ikJn5BXfVvcuRQfeGqqH+M/evKdSLzV9wLzPLS6lSksTUaVI
yuig9RRlW5i3RkODDtCg/GY2bkrevXFtQwEHtIrxk4XPn4lpYZTnQu1gfyB7I7aDeJsDJTrw2J54
ZpgYHhb8ZCNifX0BKawqDqBc/RTq8EFqfQ6g6i/y/4crg9cEgpKLejzb2xXmYSuRxZfMW99q7dDz
7w0HrSWPxqPkKZt+Pz4Ix/zrRH7jvcbFVuI29gQp1OaFF1XrGfPsU5hh13GjD4GA2U0mhG2PuyOu
dLGbWVUMg1DMk2nvie6807ecgPrRcYKUhtcicJ9LpqTi0n+ZNMdJEkNJBbei2U7WrI+eIKM7u8bS
guyNhtF0iwfW97ZVHBno1evG1xL2ImkPv8IN9kcpIxVqpaomhJUcHH3xT+8/XP/9lUOtrJHlVIKQ
wSWEuVqJEzEHEKDg98NpgoR9WeiBO0pBCiX0LOBpvq3cSi+sMUeuOKiaqRphLW3bbV5rbtsozmT0
IFdS6RRyXoxW5w5DAxRwoYRnq02NLqG/eYBEgtFGNkq9h1FMOTePtYd+MNItmproJlteUC99I4iL
SRSVEhzRIImO+oLOPvB4teEkfrEH7erOHwIqqNFGryFd3aDTWkrxSKeAdY7wgnUtMQD4CAlMpCAI
pjBbr9xngdJ3aA3NBcMpRzB0mv4+m6Cp4Y8bKZXdPIckzHCCjomViQpUI6ZtjuapyihpDd0dohhW
KBTbrkNHjv8rzt8TFLVIV1p5kh6nyBioAMYviHBynHzt9g1KSBPnY6hDYgdhIgy886EQiPhyqXrV
h4MEHsz2rTS8LrwDlcKY7zWRK6Cx5As2tZ3bZLZJzSe1KC4qC0GT0AiIkFwRrGBwMkVwxeJ2NI8S
eDDNDig2t/sXz24XA2bcJkx9eYwnGO8G4altQIFtPDZS68TQ+Bz9iqrTx/U4Xz0VnA+XDb3cIM3Y
LsMtgcnDG0qYvyV48NNUW4OYwAAayXojBjEUE3CtRWuU6EWClad/hmmvm384X7O44rXJZ04LqJ+k
gTjia/QYfBfjoQWyLSG2PIIMJXF0/67KX0Uho3nyUqV/BOPEsb+W0nU8jmlI6OCZZF8MCDSZqnBp
m+/kxxqnITV8xu1Wlrdorqt110yASePVcNeuXOc2mWMplMOkclRBSNCkp7B3jWg3gSfUVNx+XChw
OJlpJdWaC08YujcguvqjG5roYpjrImAZWZPSVjBPFXokI5JSI/oFDgbO/W5ZL2Y9L6wxwVRDAUoL
ogXmmgdwmiOEf31ftwvtIYFkUdIcVYWzK69bxNswNN8WPA2TMgCPVPOkwdlSj1KnqfGUpb7EWUa7
TDkN3VfqB1af8PALa+ke8gYLhz2wZIDWMik2VuO+1SADaUlYRnIjo+FUlsF2A77SYSunjjCnlioA
9/JOuoLWybZSNtddd2VTu/gCxovCaVCEwMRMQ9znNQd1xtZs5Zqzlaw6z9kwmclFb7sQFAtsMuqD
bQDlAY3c11pkoQLjtuq/AEVhSCiXLSTsS1q83EP1uNWzccZSmpHo6ItaRfQiRdFjWxjuFMNrpZLj
PMv3/3DXb4ss6xuObVLcdwtiE3jeUk43fhNYSfovXsYxMOB3IN6AqxF7OBBAOzsUMcC8Aq5kYAmY
f4ni+3V3WEkqFyaYtO7LSjnIC/ZUjPMNHhSpNroL7CAP7DGMLHA0Xbe36hkm1JVFU0OlmH3HUcYI
oM2iwpBysBcpbuPf1pFnpGBT4knLrQfbmS3G1fsc+oPNAFv6XIh3E2j6zUi772bTK3ugoxVZOMlq
1EDrKsAhoUmnOx/vPWCTDncgZI5vWyPLnq4Pf+2OaYK/+p/xM5Fh9uXQmxG+yc/iZ6VofmVieZOm
yac/PGconCW+bw+C70HEG5JNOS77waesBby9ZOWod/EZTL4tCtLFxgITb/Kb3iQ7qVHxjv+sd5xs
s26HAJqDZkDIwjH5bm7yAvUd2IkCyxA9PUi2BZqtuOi6teMJBvRtiFlrlUCyRukwr73xKYadp00t
nkR9/SkI842SvmmmsZEgBq1MrZ2Blknu7zpivpSYYcix38Qg8o3MjJMmVoPr7KOYxS5Q+B5FtCRa
IPSX9YOKc2JjeJn+7INuG8Byet25VrPSmTlmUQVB6IRaxmR3E96+W3vs7QJ4mutG1lcUqwn4Hfoa
WKjHII55PcaA+1XQFdNL1wefLwH4KpE4e8j65H0bWv5+Vt8uYs3vp7gB0D//rZL5To/uO8NdmAan
T8UfOEvFGxazh9RD2ESAdyMgFAU3VyqajSdI9Y3JI0VefujH1gGZxP+ZP3brKDId8JIMsPUwemvw
ap6KdtZmoIZ8qUJbN5L9OHjXV2ztaQ1bI2RfDRw9VI3dRhLolBZ/wf9zNm5GSAFAy8bNo5KmanGT
KCPIBUrXIL+77ovkf+SkorgJUjE3ba3LOB+z5qPn38Ks6kzkKskz7DfNEIMkDHV3e6iU0FajMNlc
H/fakp6bYpa0JEUK2SqYSoZgm/YSDaJuG88ZmPNk67opzqjYNtapK0d5BDTbIpJwLCq8+CvyRtPv
r1tZ3dDORsT2rsJr0kL3YcYXUq+L1BehQJcFaR0hUGjaylYiAck2aN6oo5bZx44eod6mqjQaDOf6
t6xFJ7I6mBrQBo2nUuat0hCHToDsAtYxAFdMUVOt1a3GJIeh/Yik8TTkXHb/taODiWMDqtF4SVPY
0uKAU0odGsimyqQ8mXUX0aaIUxjNK7tS5MkOAsm+Psr1df02ubwBnOUgv/SBTU9hEgJ6OgTmZsOp
o2GkYU84F6A1GDyoBDXUt6BeADAis1Nm0iBEuoIJzVrtGAW/zbTbySLIVMLEiZMvnUC6TzWpLnfb
QuRR8S67I5uUIG8KViOAnpfH58txGlKsKEMF4yAdcqOYPCT9zHngX53KMxNM4MvxGIvFjATbaYmL
VpqNmKZ2ASGR6yu29hSE7Po9FCbqlRyrlC6JPE4PSvg0hCFAwfeNbCfVTgtjKxVfBXQVXLe6mmoU
vNmDUltbriGX85dXJgguG2yKWoe7Dgg087jz9ALsXkbIAebwTDEu2RENbbIqTIWG5ozjBA63AVVn
8xZUDHfXR7Ua46jJKNjnAVFnW1ySdDRRd8VUCqmF0yoa1XMQHuBMVWcfxAj+1Rx+W1sGfhZrdZA0
YPDGwHzpqIGwrIy3ZhjhVYdzrlhNI2ejYnzdBKZGTyeMagoybwwHGpVfptjsxvClF3hcZeur9T0o
xuuLsKjkdOmIFECAm0KvRv9o/eG24bn92qkCcrz/LBXj9XIObhk5QntaP0WmXYHwA8Xo9r7Vh9dA
Hm66CQzeAfpP9qkWq7yVWzUOVCxKZ2AqRkv05cr1gPCIUgbjBPwNQmmP46fQbE3Q6xbNKS2/gti9
7pirs/ptkBV2KgMFTa4VDBaSN1TvXWubyUsGgfnrZlY4XkHvemaHCWtUYStfbCCE1toIgcCJNj7I
DSw891HivQvHyW5uZyezg5Nw0DiJbDVfntlm4rw3QeSjF4ttOfFIGrvAgW0zhXcRXD8cntlh9p2Z
SH2Wd7CTvKuOtpMd1XDIQ+lMbv5QlTTEZueJe56e6Vo17mJqmftaMOAyZ5SL2efCSUNb2PiOehye
1T8ZKAqn1Jo6q/6KG0o4SW11XpGlkakBn/0BUEKDZ1T4Pgwb8tGU0ARdgSuGJx+11oYNVN63FWb1
BLmNFGnxnLj2SAPi6cnKAK6eQRVW22VQOCBKrnA3w4Zk9o/X3XY1Os5sMyuaZzrIAwXYDlp1P4Er
HVwJB7CegNhK21w3tZpLz0wxqwgeCTEuISqPitHgCSCKkacY1OwALGgpRbp4um6Ot3bL38+2iLH0
yy7NYU4y30rpvljwxrxkxpu95e9nNkiKRyM8kmL2wJsZlfdZuwn0nfEv2msAUEPhT1SA50LJ69JM
04JB3EhE7EJgERfsuvwMVR5f/kqRAo0mBPUwAAHxj7FRtX2ZGTJOdaR9kYxuNwxlbQ/z2yw0R5A/
OP1cvubSY5IXp+vrtHpwODPM7HpRk+M3l4NDhAc+s7KKGYmk9ekAXJQWl06skX9RrTgfKrMFZcSI
Js1Yjioims1HWXdj4230+3upWrBiImdqV8/L3wNkN6AwF8OwX84qcQtofxe89xMasa5PIs8Gs/nk
dZ2a2fL+oWLVcDPwqQgmFY6RVW8/GwiTp6a0JWrXwEjXlWCwEonly4Yz6xKOXwXvMLT6+InXZjAd
AMUHkCgTv1VTSZM8YdqgcVnMXlTcxf4bsNFq8NgqeICcXmSy7eK7Mtw2vGL++gXrzDgT2MPQFnm0
tMKqqZOQvSofA+2FgMpkpCkKatVBItToObvN6tEIJL8gNIQ+rcxWmeaq1JsigtFcyF4gbeUZcWQP
suyURKVNo9FSjy0xE9zrvrM+2DO7zGDHJjRGbTl3zoD4TBHKtFoAbu3JGYtn9DZb/0XclzVHbitZ
/xWH3+nhCpIT43kga9W+t7pfEGotJMEF4AaC+PVzKPm6S1Tdqs/35QuHHe4uqbAnEiczz7HGhwoC
Rzx48PJjCNfRxmd2p28LxwcREFyXXCJ34ZxXF773PDK2yPyT3l/XdJE0G3oMHtm7l3fGPLM6RgKt
jFSiWQOU8Cy4rnsSebReWf7D4dndew3tNDQzNqZnDk2XoqHUT7cjHpOBUa2m4vjDzRwZz/tLd+cm
Yp3HlPCmZlRIo3pQ31JHRwai+1Z/lIZ3siZfEIBfY3pf053G0txFXL9GY8x+s8RSOTFNthTh/Bqk
w+OwMvuVaiOJM3J4kPsdQVR0e6gbJhOb3ueLkJegKvcT+PId2LYTME7k4PV3mbEOQMrpNHxjQ2Ej
kc3WNdnSxUQb2r8tUDhWhA+j8yrKfnukR/un4lePZjZRNCiXHBtUf0txDcaXQV7KAnVy6Yk3CvA8
rQ3ESkgHAscjztS+JO8Q6p9/T8XMcWsL4XpVgKnQNRTOnXVH7EgpcknA0g7ceCmMJLLYdVeOJzKY
FF/NrZeWW8e8dYr0JPToXU1+DsF3EPpD1c/GNklPpI9A0mCn645br23RLBMop9XcMiPZIvYxsfRA
5uDm8BTudQt3BjJzC20S5t7oYSCFvJLdNmHPNdKEXKhQqPHIau03sL/mbHalNFTIkE5vz9o+7ezb
lqq1Ka6t7tLFm8LwEXa5Ozy2/Yf/V4Mzy5o0ZkHcAbtDuFBjycNNa1oobVTLw838GyP6q525Ea1Q
ISvldC7KywDSiAEIpMooMZH8tYXqbdn3C6mjwToaLZh22WdL4JlIhwCpCcq/gO3OZlSEyOazTTjA
Ijtrabam7gnBjsfzpWc/c8BaisWyOlOQdOtlhLDlkYF/nWC0Dw5TQpAuafrzAJNBpNMiKA0HvAZV
VQt8a5Wbp25mL2gdLEpvjH1+1ZgxhCti3d54hrMo0ktz/Oc0ip/7MbtObJT592mNfqSdFiuAKxDV
gUDRwq2aS8pZFoEFblwdHvzesUPWGVid6cFpmFmAQdt5knsO3LHwonA3SX2XH1Mwnbr9ZXmRBht4
EB5AyetsX0ndIgw6ooSZEoEYAXjsPb7sAxflzKkN6aCzFnUtR4z8vmEh/RT8s3YA+H6urGBMZM+D
i2Gp8YI0VVSOq0S9Hp66r+4ybpCdNmbnUpEwQd68iwdVGgcGts3R/Ktjo5jNXDbWBVXT4pRpLIHR
jxd18Xh4EFMn54uzO4jZnuuBDISGgSb86tLwoQFJlyQ569p/jCF/nquZAzNgPazpmMWqPnfUC0dB
Q3kdOEdCGvtXBLkOQFmQ2EpmrZQjGZKxwIr09hB1ySr/D8QsseR/NzCnqKAZ1P3MHA2I8bZpprh6
Sm9tSY/s3q9XDGbLJki/AWl4AOGOzx5K4mdIsJ5mi8rE4ZGDWiwdaUG9F8L66lviGfmLdkV3pylL
USNc5PTIK8LeO5VINUSSNZToUJL7uQuaETsYdQIl+xW/QHn3NvnhJREE2cvtsnjw4iomF6f6xbn1
F8NjgNofFjdnoNc6vDv3xB8xE9ApnXgvcT/Mi46c2tFIlcmQGAzJqxO1yH6Q76gD3UDd+yznUbUM
74xjYsj7h/6rTfvz0ANDumkdosoO1xGRd/Y/D91+HtNsdZvOYBaj+P7UOWvEhoT34THdzr2GY2fa
piHu+NbQEBwMUFODcC+4MLxtEuTRUaLCvZYjDHByiTMBPrPDJoNMm4ShjbKemCOe8LycyA3af170
6KE6BsIg4PoBhjp/J5h5r7DLpzIdSYp1oHN5W9AgHeJU4J0Z0XTExjy87abNPTeKwGqRMWla+Hcu
4Yknfe50jYH0voLDp31LiBkxjm3vg7rcVd8Ot7ZvvyGB3EQcz/TAIzKbSMQW68HpYVRcBbqngODZ
U/0nA0IZI0JqPrbFnMPA1yZzSoIr2LLVoiLLETLfDaqKwLDW3R4ezfu6zycPJQxAHhxUCX5dr1aw
omihlpZuw033aJ87IL2I1ONwkcegDrCfg+2w0hckuq/OyeV4NV5+R+rAJtz4qGBEVcLycH/2ze5u
d2anuR60qVOB7kyLqCgUdMaHwy3sIfiGQs/OiGcHOuOlY9MOTTgr74Keo2Luqlv4G/+iPOm/Gwt5
Is5JBHZvjLI8q5Yd3RzuwL6TuNv+7LR3dlsjHob2XVAKFcVZkF1Qbiw4XlqHG9oTZJhGGoCnGmja
tL6f7QorEIluBySE49Q8GnCH87FaEIUCeULXRUk2bt+xyEZSLHLgAWkvTN4fi3y/PwfmGwz7yrUg
pgHK8TmmN3p+NxI1IBP/lqz50no2LhF8dOPkAsHbEeJFi2KRrc1t0Ed6jNzHZK1PkKL3nD4Eq2xx
eEbsaft87cx0rlAAj3zg2dp3mZ8QnaJix1x7K76m620ZEyvyV9ZFHbcoHV26i/bMebW2yKis1mxN
7o/Jy+8z9ih3+7sLs+VXmoLT3qtgINkJMHabbINjlDr7dhjygUGzBjMFhveZN1C2rlWbfBqleOmb
t9CVIMK9JfLt8Gzua8Z6r7mG2UWt98wSVswdTO7CEtpJClKXbWlCDS2PymOc6PtmDDknkLgNfQQq
5iRgyq/LsQWpN8r2fwQSJcUUNILk+vBg9l0iu43MDA9JfaPupkZc3FrZlR5uC/mAp27U9+0R877P
xu02NduEPKFWoV00FdAzApKFqi+PnPy9HunOjM32GGp/iDAkWhjcxzLbqOwSjxFL3Lc48uyRH9OI
3PdknKTAcGPBj//CZ9SptuHMCwHn8LvKAU+a7URN+pKKZ9f/kVXbwyu1d/p2WpsPDjQHA0BH5NKM
m7r4aYgjoaK9kwcOAZxQRN/8eVQsd3LI10i4E5781iVnjnmRCwB64XfffWRjXA/Ph8ezd3vv+O4z
K11JcyyDyXdn0l3WiKzgSkaR2DG44lgz02necTIbvwzLQaCZwtu6IfgHIOOIPNbDY9m3Nrve3+wU
6dpJjKREJWs1fJPixAzvD3//PpOz+/2zo6NzS5TSxvdb7UbIt8HJQFS+luWx2No+a2ADX0JbuLq+
pKWPlsVQzoo9YEKWbUgjz95IXFEoNSqOuQP71mW3qdl2NtKqcGmNdREO8HOdL5z0Wx0cu/mOtTJ9
vrP6hiRdwjq0Agqw0pIx8mEISAwPr87+RkAGRSZuMyQqfm5E93ZIunAaiv1C69h3wUqZHmOY2LsF
UCP9r0ZmEEiTIAsySdFIhlJR7WQLAiaASQk27e8OD2dvSz7qXFFgCyWruV6QLRBOYRaeMr7bRS69
ZGpDzaWsjhjrPRmJwAwAHEyqBgRlPLNNrfIxszMExKAA5ca15z8w149cR0MhmbSRht82liCVoMmK
tMfKbfYd2N22Z7svGDuHD8hhiu1Kx73XXOnQOgLz7LOnoNyB4BgYC3FJTJ/vbL0k1WmF/TLl06Gi
oe0ruXBbkPKXngE9YTOjy66h+cIOGlBrDv2RSPy+PQk4Ahtmcobw+P3cuvRt6usMt4XP4Dkk4IoW
wRkNuiMIzL694gDCmgqjQT4z1wHoCwOKmQpPNgLBbZT1JpIvOtAIhvXq8KbcO55fDc2Z2euRD6mY
3oaO2UIG2Wpod1uVYjCBopU4EYdb2783d5qbRd8QA+JjyeFJkExFeWZGBTM3gcIlX/h1xLIq7kKU
JajLXuhjftI+twJIN+r2gHRDaWS2dE5lUUtlAXA1AP1ueCNEClLd+izN7cWkxAZescOj3Wf1d4GE
WYN+2Cu3qyar7w1NZHZpEideVm3sGhz7EuH5+vFwg3un10fBBVx1sBUimPZ5dxbU0rXbAjBjeX9C
vWxbkiBiTb/qbbBcFEkkxyuWgr4xfTnc8r5ttNvwzIoi0aIGfIeG1aTZmm0qVCd36ointu9Q+Fg/
iwDa/6ouaoqwyQnBbW34a03BTLMOyE9PH5vEaVnmjzpkjEB1wQpcSK5NY90xMHk/uG4PtqPYSq5I
rmMwJsRZXmyk1W5l3m0yb7wl4jtKsmOdVKAAsE7sKj2SNbx3rCEuPmRCg9dsDmYbhm0bSCwHN0tX
xMi8ZjyJymYpjl1/+w6F/6udOaatKrMNkD2FHVOxGyeDUJ4lfmhqLqSdRKJ+GbNjqZj77DeE0E3T
RYkQktdn9tvVJWpjFBgoaOZATcDR5abheIIxRa8ch5+rQaaxzQ0a25Z9THFr35FEscMkMmTizTS3
AZAXalkz4inreD/ZcCXLVw2p3HalhiNnf9+8QjUGmmg+Mryd+WMWJSlGkttAZUjwTUDLmH1vs+dc
fO/N52OUKHtCtyhRgTym4yEhG17QzM6woepHWBjMKMIFvVyNiFcOKyu9tLxVYK0CG1JY9jf72Ktw
Lzy/2+7ssld57hgmGIpj0129qPja2LTNKvhxYzwEzTJrl83DESuzd/U8cJdMtbz4Z2beiC4QaZtY
EIICRdfemQsFXOvJZPfpMSbKfccv2GlpZs8Kb+BBNrUEFyuCMqEwn4Y8do/xye/JUMPS7bQzOwyJ
8h0VTO1UHbKgrY2MgBOdONcdoi2L+qqmsXd32FIfGdn7FbJj3ejA/prDbOJZQDU0/8ZziLCUN4fb
2VMhi6HtAHWzq163PgfrtgIuuSaxtbHuVjyG9ht0038ktzpm6/oKRC1DpL8fbnjfVbTbrv3ZfHcF
CPN5MGBXtj8TuQU9YBKuDjfxb3C/XyDk7MRJs3B4bqANuYIqsf1Qn9CF2gbbdgGx+ztrWFSxE5ug
fUqeivgUtSXxf/Ki3B3l7OwVzDcco8Dsatu+yrW5AplZTJCso4MrWTfb9wH/17P67+SVX33cfu3/
/g/+/MwFAMME6WSf//i/l+K1+u2qeHp+bf9n+sW/f3D2c+tXfvFUfv2hT7+DL/+r8cVT9/TpD8uq
y7rxun9txpvXFvRj79+Pbk4/+f/64W+v799yN4rXP39/5n3VTd+WZLz6/a+Pti9//j4FFP9r9+v/
+mzq/5+/r54a/vrbti2eqpd2/muvT2335+8G+cPGwxFA4kSMGEI7GyZpeH3/yP8DasWg4QLpgI9U
4QArVHHk6f35O7H/gPAGaJgQ1ESgBG+Y339rAYVPH1n4yEX1Oh5u4OwAq+jv/+rfp1X6tWq/Ac67
4lnVtX/+PisoQQo23kimg9zqd4FJqA58PguMVyAC6ys3zvysvW5ZaG3dJrnDeyVbSjnSbQhl0iXv
lPPDgQDJqQ6riS62704gzlitrGaAmBZJb4MxSNfCal+Cwe/OTKPLr5V1rPxr2rK//K6PzuK5AxJ6
dNsBKd3nzjYZHeu2Cx0oFej+xqqAMRJaHXsFOJ8vkY9mMPvAs6fizi+e1RCgyJIblRMrarUPtCrA
Vy54E9wJh5Mh4q5A6ioLt0VQAX02BlvfpLIpVdT5zNp2WdZCTBk6AyuWOsHG8QqUwqZFx6Mw7Bmg
nUz3IZKIjNccZesXZl12F6z2aSRGFyQQtsv0dUpsY9Fz7d2KgCYNeK8MZFoyWnp13ASt7eJaG53r
VNhtE3XsSkFE9pmHIXxSuxbyR5iX/JgGzZ69grkBchRMEX8XZdufp78bACJ7ZW3HtQHLxToU5DR+
cd8mvrwgqqnHheeKZN2SjKUxLRTZZIk9YfRNOuAt5fMSceAMPrHI/GVhQnprWRFhX2d1FZaRgSL0
xeg6xyhLZqkK03JOKABEEqCRNqUYzXwC1wIvLFqw4mFIwK1Bq6FeVhmRy6Eu1mZP9LXF+naFzE4d
uVlhXxaeP6KgA0rNA7coQ82FKU55M44vtikbVK8oPZy2jXHJUDinSWMMMYRgwO7S2dBgqE0BUsZi
0Czi1ujreMfC/HWCd0+s9/l6/hgOHh34HzAqg8NwtgogaWyDFgckbgB93nYVLbYm9+znDtuxiRDp
SU9MW9D7zEu8LuI9tC2ITpqVz/oE0qRJ7RvR4CDKadZO90BLITJwo02kRh1t0xspWnWtZN+ruNGj
FalRjiKGg0I9/JpiP0DBHeK+glDKEjIe9bINdeUusdXTF7SVywlV9qrIHKoAtA/dWCxaBYkFPXTd
khqiB0xnjLlaDH5651cDfewdC/l7JC1vEC0TT72JbjNPM3sBQv1+U6kkBRtiGRjfwW8FWnsraF+Q
mWrg+ViAEKbnZTMi85CE53B/jash9MUlaNULILWdlV0fnv73jJLPNghhxRCxoSnbACZi5vcZdQkO
DRNlmYNTo4DJp1kV+Yw0kVMENMPrtiH5crARyTYqgimy4Fv4fe/esMEpPOiWYTlaM5ZuI68yn/nu
cqotv6tlAsm7InDqywT3COAPlOMg/X9I2Hk4CuQr1Zo26XKwxHjeU74RKYTMo0ZkWCPTpRJvlB78
jZY8G2mbp7FX9KA1qo0ui+sRWstpmuMaq4z+oZBcd6s85wGqIZP0vGoKnUYJydltB1grQBQcMhyO
yRA1bWWCgn6VjCPiVIMxnvl1HlkCqpoIio186aSOuQQwBI781i5PAcW3537PPbKyC1tcaEOZi04O
6QkfBoWTpLoiX+jCBaZS4gdQep05V5lNLo02QOZBX/Xpps6vJ13xMgp1ujLFmKwqQf1vBJhkuyLc
S2+bQDXFws+MU5MniGVZngBW6rPvpC7UmYuaxBtbh0hIPrL2X64fIEO4fgCbgH4RHAOf7V9h6xwI
PkgN+gKbKxsb8ywHGfNFjcSNtR4csgi8ov3JdWoeQTRnD6mPQw82mQAkAyDX/0L8WCY6oOXA7Li1
BV96hlDfGepZThvPPm0DWWzdrq/XnifBEzKkcRGi6BUJoum5EdbuMhTYKkNrVkcq6GeZDe/dmvRg
oDiMTPmJ6fDzjFgK7nsAQvw4HDJnmbq+XIMcqolohlRBzQa9coRDoMAFFm7T6GlsytK4SThFHkcK
vmbiSHPdN9RZ2IljnoBvgMQpFOLOBrOAzi/kHp7hPtVx3XrHoLd3PojZQZ60kkM89pGVAEWNz30f
ISvd5CmuBQrp4jNSsVFBHcgeqw3NrdtCOxaU/swgW+myq8ENUBoTaNZc5kK8pSWjNvgGCZ7Tsso4
cvAG3NMRCBj5RePmnEI4XoYLQQSYmhuZg1ikDlJcclbqnzOqskUVlMXWYS698YpCXZRVht2EaioX
BiTiTWKdGmTUBtyLMDgFcRvklW1bZKs2YHrTgFX+Cumr46PdBSnynZiFsCuSd6LMTqUEfYp2bqCW
zCEl6KltoUdyZnbZfU3K7slHBebCGluyoCyH4ZJjmh67pWZFFO87A9ANTCSo9ydfaqoE3HlEMt3Z
FoJaVuy3mb6jnqYbXZdq4YRZvwZZGfRXK4yuq5vylChobQ09BPSAqweI6ieQSyt8M9KqF8vOF9aS
gHlsffg0z4obPro4sRdaU5AfteKzZ2CbyNHpU+TKD7IEKWPtBKfQtY6cxLXAlkDIqjBDZ20Sbi37
lCRxU9ffa5kPJ2EwsLUNjB+Ukq4TI18vjSti2VtZEmOd6eY60SOqfILUva9H7S1yN+3PaWuUsNrM
WOL69L7nkrOLriQpskR7AFwGygIPD3BWSI0BgjgadxQyZ60p+WOO+hhZRoOyHjBAC5qtCfblidm7
PSTrKSjGGr/ZcrfLziwOAh7TXaCSW4YqWxIig6jqPZDL9+TFxDVz7OzN8KiPnqEQFBcbeDGCLyoe
IihpZZLSAquby65Aoy+Xxtj0seXLbR5YxSZrqjDqgkdi4uay3BPVD8ee6J9RgPc+gNE6hDo1CCWR
TTI7/5AF7lQNBtdYiOHZy1yyQYW7tSrt5BjRyCzl7aOpdw1xWG7w5s1NjWpHBn2rwgI1jSoAKfrQ
zBvbS1bY5YUgQ+BGXeWJqxYC7j84go0PKEVImgVVNgK0nmecAszPusgPC+tnzvtNqLski+rClQQp
TCCSBWKq14w7pIq4dHJkEUmhrwNesDuo0guUMPHmqSp8hGugh1af+EmogqXrsCNp3O8iPJ+Mqush
FzdE0gxC2Diszudjj4emNLOqRk0IPI9FpUYI6NmkOhvSQN/3o+suJR/rm1HZzlYzBIijdnAvAQP5
5UL0g1NCuiK9bZk/8eqXkqFE0ERWB23C8RYH69TsG35XNlULD1tI7kXIZGiealcHD7i2vZUEy2MX
WUUOV9eDnClJZOYCE68hNZK1I6I4IoxZmg2XTqnFy9AYxosJXojvCSfBIzR5glMHxQE/h86dNAtQ
UXSW1zbhkcF7cur3Hq+jNs23lu7ArVjWRe6BbPiOdL16FMqqIGDC7/G8k9ZapC1fuxZDSyZdemlr
Zx8g0z/CXM6z54a3/K07iLhMyMxt17y+dudPYv6T/z9hF2AwFYCYXezE+ii5+/eoyxJrLF73/MoH
4kLIH44Pyk0XBO9Ixkdw9G/AxXb/QL6pCQfKdSwCEAUm/y/Exbf+sHxAMGA8+gga41n1F+LiuH/A
64PzNaEuoCsD1vdPEBd/bnhcUFQBvkBwGNnDLqz05zNSJJTbHJjCorO431gXqjEhVXhZ9HXDx4Xl
9b1prfKUMzgcuF0DqMK5jGoTELBjSRSt976dh87WT5pQ3phFVYMKpB1QP3FjjkGpH8BnyvQDH4eC
vZmJzvQDtCQb4YAP+v33OeO+vLHapiIXoxyw6xFoBV3LU5ZJq8a2Jg0+xyO+wLcUrTmetkVp4oNG
mvhir2ns8XQ0dJ0/+dQuBn4K0nNLnSJxgAdqqSrVkAvalhJNfvzBLwlLxqWV66kbcHrwnT2eLm22
7oWj8dX43WkYPccz5I3WyhpPwasg8NNDbqCh0ur1uHFQQSvfRj2UFBwSYz/yrdVpPAsSm2YYhs3G
EV/W2WOp+igznY7mMR41tryp3gcFPK1AMxrvDv2AispQyTUGR9yNxY0ifxqzkrO3vg0wAt0aOTqN
K96TN7T3BLkoUMCPUsaizjjWqDZ6wd5YmUyTZgccP9baKSYdcH0bYvG8nqbV0k2Iwi8x5qWKo2Rs
GlvYeyV7w2sY//VIghHoviPtitVOgxV2iwJfFlKJFWBIMs+fYD8q9uaGLMceAU8QfraC+DC+UBh9
qgGSCzrN7WBAW4wixbYUtonaUA3CtahiztRt5DsqfFbbYghetNM5NFia8AH/tUt610+mvfAxSEaT
rg+XScCYsLdVYhrFZWJ26PxIcjO8411fCCT1ZugdqP7ddlW4pML/pxYo5BfQx0WHka8/LYiXS0Ni
eWgr0IEWwln9wqReWBmxn+MsTwIXJAFtVGrYJnr68X1WXUpUhvdhkqV8UYIemFz89QMVHtMYO2CJ
ggWr3DDM1lmIj13qpmTAsbKSjuNHPlaUKVPkKhJIpNdh1KgKC5e+b/CuZCkG7SD/jb354JEuDVwt
tc4fYNzr5Lws6Ai5diH66eh9LEyT9D1zTphTFwZfQBk3wRlAaTLDOnB7nJajej99rl1kDkphoHnN
rIfErc3+pewNjEPkAhtlgJAdGv8Y2sd3m9AmxkQ4Utfk4q/pM6y+EvYCFz6SHKv30+sHCT4XPlQy
eNQaSeZJPD+kGLEvdZumsB0YeYKeCOBftVh1cD1NdSQJZd+7dGLiQgXG5GmC7PSzLcMLD+Gi6RGV
ioF6j5ipga6CNu/sS6U95SOpAZ1R99jJEkAFG/OAnDj2IPCJ4eYwWVYTNvZlX9MGn3/8FVBMyY6F
sb+Cuh4sPs7qlPQ0Ocafe8orkdOyBm7z0cda1EaztDIHJABRnZa0QUq647gb3vfTrB12xb9gdmgQ
eVZgSsSthJD9zORXSgutK/i7FUg4yYkG9QNG20rXyED2aifqfvSoe4zCfH7RwPEEUovrDKWbAA+s
mYcrs5RSz+FmTLEzUeT414oEdQ1+IdALjyP+8vBAv777PMQ5UAEA5w9v6/fAxe67L89JUFQTIaSZ
pQ65LciQ1fbaSiwcuBCZUfQUr/GubxFcgNv/zZFZ0I0RZ3UxlmeIiZfFVSK6AJbUykJ327QMe8RP
6qmrzWAQlBvbpSuC9FjHcfV/ji0A1QNfGPjK8B5BzftssnRGkNZhAvgKZW54jzkvCT3t0wQ9DkTT
2pd+bzshKplKJvJVwCko/xaJhxD+NuCDqO48UmmOBCzNAu/x8KzOoolYR4J8PXcK+biIeoT2bPNK
ECIPhFU8LnVdYHeWOeS2oKmG9CErWyQ56usvXSSQyhuEpbPCjYYi74zbzCsDd2sZieduSuJjm2nc
dfImAWDpbsJUmO2F0RMMVAg1the1r6d9Ejocp7Spcgpekrbyhg6P2lThE38EYPvhxX4KHO4C2tPe
//RkgEQ7SkVCH6cTxUfh7GxkMrWSlCHJMWNqzL+1icWyaxP2/VjV5NdXJ7FMK5iUrpG7g6yd2RIX
RleWOd5cqBQLMAtFYbHagrhnBppiPD0Du/6ZBB1mSfkqHO5HMRB8ELjtkH8L8zzNrmvFGvXj8OJ+
sQ1QbEB4IsAZBSULmGg+G6asnVKJgAHFTmdV1j0S+IzuLQ3hamwFyOrFua8Thxx5qH2N5UzmCOEQ
24GyFqJcsx3lcT0kfmNAvKrBib2wjdDUm4GP8ETU4LD8VphEe+vcLfH3TsqS9ioxK24ifjI2xFkW
/hjQJcsCd3zTWQC+tDonCEsspLKnaxCZO5lxS9NgLC5yD0Irj+BKrY5RT06I66e9g1wWVB2AvGcK
iKLc5/Pc5XmB9rWCqO0oCn3XqBQM14uhNASE8KQraxIHMmnNC0Cng/ddQm8JrEh1B9nw5eFV/LK5
oCeFqXSRMAQwCZ2abeOJwZGWGcQSGgDb0NzI3AZ7bFCkN24J0npxKEPgMd4jknFw84y9k5JHm5vY
T4Zd+u52FIj+LQ73ar63pk4hwIwNj4y4r0Yt4WPQc7+GaFmQkVRHVNpTTMeiKRvCqG5G7OzGdhrY
ksMN49E2WxoSAJQ0gQQgVOuSL/PR5yii8esBXEI1dxPvEmBhbeYbYBQ5N+IcUgXIphRSKoCrxlAO
0HG1m4rRk8YRrK2WWWaJ3AX80cAJLf1WCkjXALNhfVzmXm9A9tiwe31lFQzeREyEdKw7y63qvojy
IEzN6yHzB+cuM1Jbyylcyse1CNMc0BuCA6JclHgmBmvPHAXZDJUo7XvfowGDnlxpmuGW+LYqf/aF
O6IKsbaBCkYiq8aKRo6X+xkIGOvSSuwIGZU5xE2hqMUY36bKdWE0kpwo84zWtLU06v9Nr172pko6
yCFywwDPUZAZQViecK4do1kHHRAKqCwNztCcB6iapSuf1BUCMCZIx7O7RndG+groH1j8ogSbvBsu
WcdzBADwAyZZEKRTylN4aXn9hsugt7wNwLsKsRalGvsZ2iIk/OmrItfnedDUbhapJBH6uXHHib4H
11nANg5tmBEFDLr1Osq51Xc/HFdmyaOgXeVcGiGEAnrw5jtkAPNEKSmFFHybS/pS5eXYQXuw7ztv
jcTuLi0WFm2xaBEY31pzLboQAek1c9qU3AV9U2Yl0N3WDF64sgOwdhTddNdGTdMb/rfWEKmxLcey
8U5pX5haxdrA5P8MB79yv/cyr5m3xluLgh7MSw0TaFHNAbCUCHUqbfKFMWqi7urE87ADEYhzHdBT
K1eASGK0BzvzkJXTeRT5oa0LTYUY9cXOMUFS5wvCDHcCLkWIol1kMsLvnNkETFCajKrGK5j28CmE
4eLdqlJG8vM2A3i+Zsi8g7GsQY5IVwyYGm7zAiWWNepDfUT+T4W2Vf4tz5NS3BiUiXCjBwQJ82js
zNy5BsNXg1IUszMaP11ZgvaJWjRN5eiNjfgrv8853ufPqPcukX7gBCJpl17HVNVuktYZxy21ENm7
COHHqPscBF1tsAByOJSnkoGjbu37usAXg8U/VX5EQ/huMuq1g1crsh58CwU3owIlEymLoVJAIE14
bp7dSXXjjFiwZsWQnFK167JAfVgRcxOJECAEDwtNLpQ7DnC+7ek48rhSnWVdwSpwH9pBWY9kCBwc
u3JPe0LH/k1rzpBO1buMy3PkEsONbsdEOVvVZcmYrEFq64/0pG5TOD49K/F+TkeoCG3Lyuqnd0jN
SLuuvNxwoQ6NoDL0H2rXoiFSsCxgiSeewnLh8JtZJgIo7fgZfRAOAy1MVDOeOajTFC3sNCLfQ3YG
rJiGInIoseAXlQg849RLSCBjBnnfePAUqTI69aOUCLVcIJzE1Wnb413Wx3D1Kqw663pX3nRBgzmj
WYoA8KIpitR77AnDc32dpQ08YDEGtfoRvj+pDFWmmBbRsbEoF9wLO/A/uQlFDG4jECgjJzx1FJzQ
xk4KGHhqJYqulG5bGPjCSqt8FdJEYrb9us3xTQgHAelB6gSpf6JIGIW5KydROe6qDLaxg4IVgpmG
GyFNYxDFHexi499nHcTNaBRKG1RxmwKqX7juiiAJvcdiTGv2po1qugFhkFv1g42Bwh/6Vkj1w6/r
ps5eAcIU2bUtKp6vklSgC6BxwPOnBZkmtlsG/142lx/+aaI5LqmO5a1xCzPcoohMIbABTt9Uu+5G
GqgmWRGZwmksyQiHNskkElDiEGJk/0fYeTXZjSNZ+Bcxgt68XldGKkkltewLo9WGIEEHkiBB/Pr9
cG/NbkuzoY6JmRpVXUOCMJnnnDzJXY9FtkDuwN9Q7RwMAzPXemWWon0vmCJePNn5TbnScehtCfSX
qMPYzuX4gJcij42mLDxxHLsj9T1NMi7BFmpn/FSWEqtKSOv5TQK0L069sIH6fkvmQmPr+vkWWatp
JPoOa/aIe9P1Xvun8Afjfah8S0pUAeGw5rttJ+JeQw3NeKI4hr/IZQ7Su7zYenoIZyYrSTeSkR67
DcwZwPQXhGMZ+EnfGXJX8jEXyy7XGWonNtPf0mAZ88e9Zm+gBZmVTUTPo3aMHiOh2Vm26xLp2mqV
n/NoHthGUn92QUIQLWxNXhsy+ypykfX9MLWy/00I2ma+Mhl68OrAyab2HihvIcOgpMKl0bfUaOl3
Lr+fK+6IM4r8iY43RDlTP3BDmpOMmsZxD5mMXYJn/wc5coLdEUS6a+j2OONOyRAjLiWyFBZ/H8OB
ieLxuOP7HdRXfS/nAZgu8uvJ+9AOzcwbvTCwbJt9HPGRkeW3f0Pv8HCHQfC9dZ8wwao15HZrZ3P6
Zh9aG9C6owWeEFuYMP3anauddBPU3XGPhql5shM41iPO/td8qbTqe5ylK9tJH8+eGs6Z6kX3Zwdz
06EiiqtWHdcwaPaH2ySL98gbwzvbyDC9Czef7hY49C6BxIesC8dTl+q5v88IdOTTcD0dJCeR/hb5
gMHP5JgsjZJejN6Hzdh2/VqHKpIf2iRZoubQj9Pqve932Rf+QW51GCL+0knFwiej8DE6DHu3NOcU
jOs1IOMQvFfR2gWf6lztquSwrSeBx6an8neknnMtQWP3JvgQ+6uSd9G+meyOUlQQMlzegk5e5iGR
LNySwbwngnRBbVjVDLKdKNu+1z1OteepKvftTaZDoT7HSirq3veRWVKLBg/iQ58tiJKOQ4j+dzqE
k8Tt5FD19M77Uk0IF/TxBRdZ9q5+buaA6b1SK+19KKLCmPgEjbyp6tzF+RhhETrvafo4zshxvtPu
3Ns+TrugS6RtaQL4hfLQTiAumCf9u6SWqnsnUgW3doiR+Ic0fLdE4SN1BuzX5A5aft7TgS9MROSG
Tjv/q6eoX9k2SgtOiFK/HXX+1GTUz9AAKxt0eVG63AM6IHuKtBs1XujW5ZJUhMdsoFoUF0HQMcpz
IDyZvUsm1lt+XNi1aVHO/2cYOi8TDOa4UQ502LDO+LeWrz+H44QhWGsR0fIf3Lx+RhCSjAgiX+SG
BpEWHb+/IMgiArC9Iei/jv//K/EoXOeBHAErPURhnn9KasGnx3ao4pq4zbD6jJlLxmS4Hs5+YB1E
kdY1q/DXX/szyEfNDwQrlg8O66Mw5yc4spoa6xFBcjhtoiLNWPLNPdlkDnhMq0lYy3FVlZzRdbBr
Dspff72L5/6ZjmINB0rA/oRlAHjBNR78h+hBNqbwimgxkJqOjblxBiBJJdj3r7/p5/HNsGqBqqJE
DbwqRlb8Y+JbG7ivjIAcXrIMuI9OeG7dg5q4+1VduA5fl3Qcw38FfK/mUv+4yfTai5WcsiCspRnO
zyjKsK1BUJvx7zBqCSyO4Is2Id9X80jgJkykd++iYWgtasrCsxEaJLvsuAUmuUyT5dRGfrfMT3Mf
2OFr1ERe/nkq0zkRWIyta9i+mtHSYKBPN46FUus8Lsdofcw2ZLOfYrOHa3FcVRFnCq+BqjXPKS38
zLMk7yOm8hbCpflszdTEwamuhzleT2UWeU+tTdasvBR96eBdmScKNyoq/oa4uFDhG1g6xQJr2upj
ZmwWQrzLWiU1XeCKCZoK4QT9D0mb8HMF5ajQTS7FkzPcm5LTFEeGm0eGA9yKH6rUZHhFieXrdqlH
Nr/M9cGZZn1CKyPL/UjqVuvk7KctMeJbkQoGEzt20e2/Z+u+BB9y/j5v59vSnKBYhDh6Fkgr++ZJ
8LTPVtMMLz770N9R+ipf0dBUjyC+TVlQbGPEQv+bKdPr3w0F0QgJq6QM4uGVpVkWBPmAKdJi7+FO
5/TDEtYbt7RX7G1vx0GGY3i2VQA4dNrnrii645gXassOSCwDqHDDEWiDs0cX7cI7xnZLFmSiYWxk
fcwLxEQJ6leVbPuFyVgWz9qvskEh9evVnryyDCRTdInzmhemKshVcxmrpF3kfaMnG9P2Wiac8cXu
Tyk2p00T9d45pGxw/q0Io42WOlWvJuqvswGALD/UXSlp6FCu9M9sTrTza1Vz2uiBOIIpzr5PMlvF
Ot7x8NgDTuLjRGK8vFO2EeI300fF8MXrVVxyL2vqbQQ1a9IL/yzSqez6Q6uzpRcXTo8VUymOiCQd
D944ypamSliz7uqMFNJNPqF1BgQAxr+z83seLsfpsdg5wGJ+SZtLiLCtdbcdxZ5hMkWVVMv7YCWb
hdQr65SVHKTtnM2PiWp8Dssu54FOx0F2RfCdLWtDZrBGjYJsq/JZx2cStN6+XYkrk/0ZtMws5n7Y
N2HL01TOyFEGNDbJ4Kf3eThVxTfQgLUVh1zTRHW8Z2bObXBn1m2XDZK8fvf2ux1MIlL3Qs9NM70K
h2jR9SXqkEpZMBfAg+Y9B9zC++Sm6AVxBuXBVqdGw75Xx5KQLn3UcHxLglmm16GcMjLK+jcKE/tA
fic8N0y320Pe2VCXh6lqIiaWqMlDvjHKYvlzgymuByq4OSbRthYx8+ao7aAdzTWZmuGeZ/YncZix
4GWBZtajYSnd5bz2e6l7eOpUjAN/iGddbhy00FFed46dk354XKsdNuBhIqnkk9K6J3pI9Oxt49ct
noIxep/UIuPTZRW3bD9Jbsaxmw7sahvzlYNgMPYOZzq1+m9EX+YUmqtsTHlH1naUD5+KanXvtwS3
rItsyHIuYmV5GXEi42GCUwXvtqIptx3fUC+Lu7CZAIw9Tbp0KMC1mk8yqeh5QRBY94G3azWcf47R
1emmyZ0T+mV8WVTJXbQGhwmadvOIeHVp1pwfSSIrhsIqz4W5kR7Wj/5A09V3QUdoL+8TKF37aZ12
1AN1L9wCpWWRNM9DYtfyafEr6jHP5Lp6Xt6ZLFgdWBUWjqgUqQe/AKYqUModJtIi83wb/8EIHDDv
i7YgHjzUuugscLNN7bRC97tP9/PSPXcb89sBEAGJ5QP7T+z+cX0kjYeairuwW+5/9iavul/6vmYE
t6GM5FMGo57Q7Gvzu2q6qyF+uXCMzGL1fepztxHt3jp09mQwk4+Kw0hgy9Tzmt5JejJ06yQX18jx
Fg91t21LRjkwuLf6PCQ6SNbTcqrmyq3wPl/cE5lG0Lnl1JQIGj6RUUj+dBvbGvWVeV7b0PHtYNbu
UUj2rphncKX5gfhHdkGdr+5PKsrce3e6CTJJXl6/xKY2z/NkOdYA45AAqNvNZCJlWkPnoJE6ETYq
7kXSktC9tQNO8jn32ohJPt0217nIy4WWRYiin182ZtW0bjEs4+TeFYnSjcft5qVG0iUOLwMX5DuM
fiITNz0MAaV8ut3hnuJxiS+2IX361Hq1G+vbKsqow+Cz8QRw3+dN7lBZbouTYrjE3e71nobONxwO
NcGUfMo9D23XHUefO6VSGgwwfBQxNN1Tq0oV52gsw837S/Sast/XmiYm3KAf5SFfdTseReUi8wMx
tU+HzarSTbLep1GVLuIpjftKfQyaLhi7A6HE2u0nprFo34OfGSvpGRlDlV2SfVbgQgRTM12OhyKc
dfjk9Zqz/yHx56X9HEnKbubDbVagTANYKaj5Isc1qSKCL1ufZE1nZbGsl7kfHRe4pB6H753fKUKd
DTR4+wgQUAgPexdUAF9Dz+SExWO7k63uxZpPfyKN7as/13JkoQbolmXzMA9LUW7HeWES025XeNPn
qqg65s0NBhslmvS37M6k3cumikXi0bs7/Cy36IcM0v7V77vDAELGt7FX5KP/XnpV247H1YCR3YdD
o0l3QqUc8Z7Eq1vZa7u4TUMODQmRaa0j6F/AyXnnWqlZnkdgzdWQuFPLa9eakLtXEb97IfJNwltD
DWx1GqpxMtPv8ZT03nAX0M4WlUqRui/qVOA4Ab/Hx/p+XPIrLrMgjxjtRMTeFqu7qjluovFLsmMl
90GmoeZXHP/wdJuctJv7xOTcwyhXAWKCYiR3GVdUetwzLSZXnocMd7QF55Zoazjftsut0KxyL0ak
8yXO5BQ2j5bTzN3qRunGV1PoLLpPMZnqn8scZEaecyovwrfKrjvI3w32ISNxsqIyycAvjq1dan4E
A25l1bFlzoKukWrycqcV5upU1ob13/DMvk+5h12G+jVkfMbuteTSnUhjIH14D9+zDl5cVb+GbwNR
h3w9ekoe9079BGMWzWE6Nr+3sYm94LAWHfREENZOa1FcB19nAboMs1eR+GPpVUs5ie08H9E1MjU+
ugIpZyStnB0+VQpbrRSM0jtuPA4m2PLoFFXIh2bKPcxe5kebtFTWHJtZAbvpPXL7YE5TS/U995Yi
/lP6VT8SH+vdEjhOSeNTKjJPxFUf9x2OaqJ2r6ii/FzsWVO/uyVKQ+2v5aVeirail9U+jEocispO
OZEPC5eJcE3jzbwxQW7owJB4fOcMLCm/Ea1r3x5UOlds1QS6jHevefLZY9j1bqJOXbzX26tODa2g
2DVakmE/hqlYehAjrL0yqhldec37MkH+y2ZuPV3Ud0un0+LSyi0aAdn7TtfJg5rDdVfDcfSCqmrv
PQpgovWy1hATGTpxYIcWEcC+oyP5ffCCyP1YyfKrFhlQXOZRe64JkpEMHCNVFGNf0/Q0RZE6XxT/
3oo/IItkRJ+pZc3HIf+jHZLMZiCyqa338u94zRa3aJrc+EaWzI0MNex60XPQpt30pGUxtuK7jXJP
R9+dqipFgIW6unMJYmwma9h/NhOwJ0wH2aYiGPGq94PYUJAhNdpKwAlCmYYY8TCkdRFW2WncArF1
gvfHXRqMpyZcV1u9sYv2s+3PeCiWJnuoaO6D8hWuLR/H4Pd+XuLU1Ies7ivC+kPOgSsyVmg9SipZ
+nnKgr8CwuSyeEDIFATr2wD8iKtMpM74sdqkmZgwkyGYevBxm9+J9vH2adgzhTOYAtVfOjHe15D+
6atA7nBsJ9K3pVzOQddp03dHKacloJZzlXG8PtQ2j+r2IXfJc3zsCDMz7y3FPnQHeYRnkrOAeRSC
H9uUo+O7DAI/yfLO21eIaFqfkaqEyRFBBgVSbymmy2hTcVD1aMv0L9+G2TCcN4RzZL+1AuuMH5SB
myMnr+Jiv59rT+3psU5MVX4e10SmwSeasHjF5ypewia6Q/hXLVyKq4ej0AsEYEVLk3JDT9rXe/6t
HUKSz68yFcbfjkXWYtnkenN7HsvYY5J2nOvDWoCwZFqlcfu0FeuADJkQtOcdYtGo/k9Tl8s8erRA
4gwqhVeVpL0DMixK01UPGve9ijMxVYcqbwdn4lmmoLDnfOZgAVBLTMQjUWlgluK9kh0T4W5pwDf3
+4ayRVE8DVoVVf6ofWpe7WVAXWeb143X0BX7VZMPoC+XQnO05JdRS6LYAzN29fRrpFI6Eei+w8WI
8lxYz/IOsdHOqHir7Uzd6HGfmrXGIC1DTJ4TXzH8hAvI2yZ5hrxZHTpoE7eQk90DQAZPL1N16by1
ytQlnoVPXEpNiotzhy2d9+4UA8QykRrEj8Xn2CZDVh0jK6MyO6o82eEuzag0EYjy6s37APcieY6m
80NZUwK09V5xmNc+qP23HUEMwO5hsOvClfSyEWxL8xj4HdYNPq1Fsrud55esKM/WXOuIbXhe6yL/
Y8PTxqKxiEucLNRjVwINVx3J9VouRX3IE+RB01nXDWTjfUNzyGk6tHtYmvcGFFWGB7mmyFTLqQvz
b4nOJf3WNgXc1n2aRFCY96MrS1q54nQK5pUKprrU29stQhlR02U6mRY7f+qcfu4rLTlG0/yuVng5
QtS820TyrHQRLjHkSiZZoGgh3FaUkeEDcQy+GfjlXAzKiw4VTajS8MMYRt1KTQmFf7l3Wryx87qH
jqmS6VcA+suI2ZhfwQ76j7M3mQrQqBVBIA4rhs+ih7NUxVrcd/sahN05D2uLbxDu50HT36WdLFp1
FnlCW6rHWJf11J8qxc7UX+Z163xAinTw/fC0tWReK8hx0C/ZJZlpMLXju2LzPUF/N8Z6uoyrlm1w
sNDiO4W/pd9FVEml2eBTiD1m/b6jRFYLby9Be2LxvppmKi4vc2jhF99s7IMRFTOrmMvwIa16ihRO
S+m7nHOtk5G/LTKVHU5gEk3oIUvmjS5rcrS5Tg+70MR9J9RyS5RR/TUR+R2LAKjh20j3a96s6s1N
4VE3Lkqo22zkg8caJNQjESZLOiOFWXhhk22G3+EhWBLN+yQazbEXk/vdPITu5SGu6fwoqnLtP8Zd
N2zUlA9hHrA9ibLzX0mOtsU/tk2icSK0lsO8vVSlsrxLoYblc2fN3v7NcVtczSrYVHliiRy4AAo/
4TwO8TRXfX4Q1Rg0yTHSixuCoCLICR+6fOwZnnhJ3d+sN0CsKag4XoEk2u+8e0L1NP1Gw9CCmy6i
zX21uQ1jn6/SDPd+vHHTt1vXCQFGd0YXsszxmS2CzI0S4irYaAkivKIXpxSxrlcfh6kjZDmSQtaw
DtDZWOMftXDZ0X/yz2RgfYuck6c/ESMHbqg0HKZ3ECJ3N1hcr+1/71YJXvgy3MtQuufOFuGQiVoZ
y4XQTajll8rEDbuPGreEvzXkVfyrDzV0VQFUwQej5CZfm9gAvA/w9Vn7xgB48QltQKPVv4YIhtYe
47SU1M3sJdIP6onXcXLjmyNMWe7MbCmpPHhRIAueHPoJ3v2yBnrZQlxdaBgiW8Y5tTk1mnusQv+3
do+qyt4TKrjkagknPRVHFMhDQGvyfnEPt71NKzUQxdWHKpsNBFK2tu7yXp6IF2BJpTDKFUyNZlRu
CJD7OkC6MyEt/o4g/sKLjkNiag+H4K42ViHq2VQpjnBCXvJ5RYcjAPGSkGdy2KOklt1TfYMwGzkO
pf9QZUSlDUhDgrj1dWDSKaLs3cY7eG6RLkP61egq8omQUlUBFQSgytyV3LLQ84/+UlJe8twsHDLm
km9KbMMFbzJikD1qu/VtPBmBu3Db02FBnKYdcSbdVcc+JKH3KvKAJ3PFHnTOklxfD1u4cZi84BnZ
ILf+WM3jUL2jyHPCTX0S/rw++ZuWMDuDLXbP0npim5b+uIJirY8bEgzqrxeoRnbkradQ+gKTuUbf
woCdvj+AeGMHQL+0yNoPc9fG/YosCHEM+nccIpZPdehX+mG9ouEinxX5dCcCl4t7Zpm6P/ZRtNnr
0uvmDUSNEqq9Oux+XSXpyZ/Rsj/sdeRgCLXNDjPKlR652RDvA/7F9ALkAFbYyLFuEE27bg6uYPNp
+R2DQvfEQ9e1Jv4D/FBU+m1j2Sc2UMYySMzJeumevbXRmC+fVTSIFAmEGntl3tqG+NhevG4Lpvdx
o9NOnZc53fDtD0nWMDYTNzRqEVD8wZd5SCbKQMZwJUel1WboW0KakAZda3+yTeyw1cGiiRsOBPTF
8qDWwuFkfZ65EgxxHagpJl3MjxR6IBq4ED62glZGkzLJX2sVR95HPXohTukYTK5ldbZ7D474tNJ6
N8VAK55Ws53LoavkdM5mP52/bDXUG1GJRwz+eaxFFc1AEzRm8S4yRhL1nK34cdhDGgYArg9Nh6ns
V6xMgDo0BMiCugl3YLrEvNwsRIES+rSH7YTb/yQ0jNl5pELJX89UFDmgxO9wu+BRUUuo80sUwl1C
iyzJNornvh/MLi5lT1/ub8OstxDPhjJZiudJoid9Lui8ytOuOrxfkpdNR6BvY53OcnQTQUBL8Olu
r2QkJ7E4/EoPRQC8WHWODlnXwAmXNpwG2+gEXjKMC4wJWh8gvjAcKnOn5tJtyl4NZ/zkN9sVeeuj
yKFVW+gwwxdQrfMCApzjBrPvfcyWOsXHAOw7qZ82UWyyeT1xYwWOEg0VzyQ8sCVpSKP2LkILeEP7
ltEwSUtaGDDpq70HPAVF7oLyOPe5P35q4VM2kmupy3C9H63ayWXCq7jghrBB8TKLzsjLlNU0cRpC
g6SP+kvqo284oZYjcRH2+ZWNngGlMVR7VZphKfGUn2VOaXPbaLfXUVzihqYBpQM6C4hjWI/JrhFg
n23cqaqFXR717p8pkI4dvst27nmkVr5R3VF0s3t7NivHMxHtO/gR0Y7DQXuaufPIzG0wo3gal+zt
HAfL7L3JtecwR1WpgPc1ns9OVVCgzgNEcOjQPj1E7uSZwqziQzTiWDvfNbyhS8/CINcV5znr074+
e5lf2mevCUOMCynf6N7g/jHSH1M2e0NOgIpmoTvnPG/b/i1edLC/kxSzCQmBjfHJt21EroeGxtRK
ZA/paqRJjxnCkZAk+IryVlISOB/LOaa91EEsY6qc+awRUp5gGNzN3harqhoMsx90rzZez9nSm+cX
aN40vtvfkx0458MSwUP/pj3AuO/iBgS7gnjuvqS6nYEhX8pxEw2mjsz5KPyNTj3Herftln7oA1GO
8tUNdd91nwNP2jjaS/snpnqtO0Q6s4/2A1LiOu+/JBshZ8Z6Vnr/K/MkLmbnPKH4hBB9kdRXvE3r
zkm8kO2jrQNTHdyziWiFHlL+ZKib9c79EoV8iAmGMknOY6IGRdlPTDFqcyrDPSBua7y9mtkkifcf
vAWa4y1BxFBXH5cIwYE6R0hf8CFAiYaV/ClK5ozpPzRTxnf6iyKoeN8ajInGr4FotJsdt7kpr5DU
C6pMd2aHOPXZEDpm44oxv4DZ1+0yHGKiklGtrP7bw6sjavrhX66Lrr2N8hAg+cLhaC4Xvqekz5L7
cdtpijYMeHghjJsFXNURR9UhmiS1NzShuCLq6RwN+m7vgjor3tqX7aHuHKUwLjuNQyn3W1Ouz0f6
6RDpPExsfOE4nsVwpGaM5R9v/lg0R7rZIxB7vfTtOomLIEyK+pPGOikqH6nCoTL65I+2k/4R3XI7
7QevMnppTxECwe5rOO3AtZdK0c69fxqiDAHy70usBm84ExloilXmOCZSe+riWvcpYW+X1su3GWUf
LOFGn8E1wbNycscv9Wjxgie+kVm3XDRF26HGynIx/KtqkW4CL7Rd3n1tZ6XALjcoLw3GNsRJ+Uym
k0QgHNbgRLtZEUQGUxdEw19LeiiH36dW6Vy/zZdUYMkkwt0un2QUbdk7gxR5So9EVY5juKH7Q6Hc
gQGuBIWAAg0JKnGs22nGG+Giqs1NopJDQT/cUG5PW7fdrBVZFxsaXgp83AsJDJJO8HHvWkavn4H8
Ywu92vl9GZ/GIt7n6TTb2UWAabMBmoC9V1H2J3FstVUYwNRRlJ1kTdVd+TAUXVSVBztRBlJhBpV4
qXxDVjV6+WULqFoxFz+chTJnGOeQPqDQRrWUwNQ6aXo8Z0Q7Ey+IMQa7nMK6ab+2MdubOaelXsId
d6Nk88RhuDI9fuxBXBReLPjfNnEjBKUvMaTIEy+EwAxSZuZvhor5+pvpJtDhulrVhJ8PsFzt2pkA
KTQXfJdcWFmNZo7Hk8UfnI+AUZpD8x0v8Z5NGDQFJNL0idt9uzq5gupVr8tPJp+DAR81A9JOaHpj
uahQcLndBhRjnuN4cptXO/lcp2lLxA8GN6nxt3VK43l/XcV0G5yejN4D+eyl2c6VmxbzZKizwJtx
TwgrfIreqNjvZ/+1XvsGM45dFTYJ76THPo2Rctq24FT+EoZAfUDflFueFaeZ7pieI8Zn95QWycm7
NHuvCpJKZD3CHDAUEKOlCMlswWfPmxuzfiiGeLbVgVqWLvjCAb3m78FSoG4OxVCYAdkxdjkJnpzs
o0jT9gapxZ/12MJxHDz8OWZ5tnXWBl+CqFr4IFygiQDc5u4+FiVYtHSXPoW8zu7WjUul/rXWdhwP
PhXMGqGRRp26HItp1OLrksNY4vANlyDaeyq/qFg+Dvvqm/hcXnm9bmUroNlPg/FViD3CmAEZ8sX5
snH8TUH/11DAn9G+gqPa+mdj+0psj+vWXzf0tnNHz4SbDWEuHmHXHTQk50VdMNY8rDQ37nddnzgn
i9AudDhEnbea9mOiCr/a393Iq5flVG3akW/eBLft3xEmcgocBklevzzuC6omZknpObDdGLzLxkNV
tOAB52HEMGg5Z5qy9/wuz7e+2y4ZTgqgJDAIlc0egxnMbQdBS7h2Quatttk92mIi/9/mLm7q6UPr
iz3f7m3X+AsOKPAE7moNVhJjfybmpv/f41obnmwZ6M3HxocKg/J7OpZ7JS6J3wRYdnntuJffDcqS
8bdAVPH4W05MPQQ8vNbdmxSUzJEUlyEE9wh+x/DfuELMnHThgc5UUzIfBn+IOlpR3zjPVUyO1EUX
raEEX2j0Gx0wT8od7C9Dl/SrSzleTvt8sy5eeAmAWICOtn05o3qwNx4N1ZHuepImd4ytD7VNzoPS
zzxP1EvxnYgt0qU+jdOYzvRXdAwyyMtNvfDCACcVSmfaIUJp6JKZhXN5ePGaboTHcGqC+KFZ+izU
HB3E9OqM97wp5rui9z3vX5RZ17bE/6fLSovEJ5KEccSKiXK6JPhJ+5bNBcJkixlzQciZwUx5bPYt
WpncEU9bH6MDXuwik/iSDZCz/hnQeEVvvGG+UQI6dU7DC3y8Q1qV7KAU8v5H1wK1CztIeZP7ca1X
TQSpfMuBFDgWLK8TCGJPGreBVcm6QYjeyg5vdODeeZB6pHqUGcR1d+XuBky0YZxcwTC6Ca3OMYUH
8V8lMFn6SHks4khE8+6ZLtlGQD8Z/Ax8UvGhDqEBdiTs92MTRYF/aidKDepDt61zXQOCh/RH/RfB
3Y/SPkYX3STZDl0NU4SF9F38UXCXyThbFJDkWc1bOFx8W4N2UFi/ziRev9b2/X9fFeMw5mpHkPf9
VzMl1D2o3Gh6H6lsIO+SZjl0oWw//fprfqydu93RP7/mpzvq/vdrII6qNEOhFLs9DW5TFjj3ibHw
/RMkzZJ2jxPuAh7Kvbg01aHG0Dn4FyexwBnD/DB7ydnoO4eAM3K1oD9X8gUaKgS+YiMsZt183PEt
Yg4R+ZHGbKZ3BHCZZwreNSiZalArUIG3uTKsA15G2I0BLk7/ITQ3PTpV0K+H7EfVJQXNAMuhK9Ms
CE8Q1P5Ubhhn0yqijAqFpOycrYEAKprx78PHoKWbisTVgspurCN+/bXXpfvPwcFJyxm0UmiPZUh0
tS35Z1E1enGb7omm5y9KWzayuaBS6+8Ryz0S8g3ojmC8EtDudgI9P3HsuiUfs7uilLkS3L++IDc1
frgePKVCeiTQfikJAwShPy6GeEy0U/eW5xHRPaVmYFpYdKxj0snfW9Dq/ZWN/N65UVytQGQGRfr+
15fwXxMmp6IqY40k/Jf+vT8vSEVhQYrOxsl6Y8dg6y4zyTfq4G2vTmrZ4PNzdijVXW7bRzbahMKB
W0aC6mJ7N8/GeZfMpBCw9Tda/dcX+aPomofmimvdSPG1TOrkpy0Z9w8kd96SH3HgdaVO+63kvmOm
DtS6qYb58y/71M9TlK+MAwxmmCg8H/7Pj4+GYrNJqDkvjl6+AfP8hgdD3923KpiH8VXlp5vbrVUD
3f7rW/1pjrJuQa+iAu8eSnHpyvWzqw3aiL02ZvFPUzHw6cBfSDe6uqrNx5vXwu0MqMZeu1VqfKYr
yGlDPY6IojH8l6X6kxGBux6CI2DxPHOOPvHPZdXgMlLEmAqc4A2dwv6mlXEYIXiK9qQ75W4CnhyM
GesPf3Oqib3SkrbwBOtUsV14q1fU6OvmZjN3BhBNPmlKElh8yb7xCY2YKcX59VCGblr83/Li0jMU
5LhVRQG1sz7m0T8+w3KcvAXIgKGcE42Rxq5d/uXrHb1UDZfXfd6sRYOOzWPl6oHGhJKamLJVcxWL
NCE6o2xMWuruepM52U4WC5RKFPM4FUw2xG47ra/inWBAIcd5H1IS/1hZQhi0vNdD+dc39V/PI+CB
xDHGZUT0mZ/8XHC+9zabRFvrI3VLN4EOcpsnPSmE8pKNHFWMcIUU2wF3UxSk1Ap0E8y01+YY7WVx
gz5lg6aSTzerjLC6qiepcHMUVB5CmWGT7EtK6n595demlf98HJB8LCXaDIcx+x2Y0Y+PI7RgP4gf
zLHzpSM4ZumhalIxqdDH3EAnfafgJccygj5x5ASp5u4P04Ch6pPOkAn9NTdYD3yHt0li5MRS7cOr
utuS9Y0PDWlet1gCSSqKdl0BMIKyhpQwK0KAktodeAr/+eWJdWHJAUiDKKcdDocwFuacFzNybAQn
vQ2+yhGN+9+JF3QJlm+qVV5/2vvabY8CIat8As/MxR9zEImoPkfQfOmXPaMm7POvh+ynYni2ZWf9
iEMqG18I2eZ8tv55YKFr7qgLG7cjtbU+GMlLSCiBHllct4ATjUczJIgAZNt8h5YlGiwi8K76rprW
hpfJbrLNv0TJPx0bXBkxGjgFUWHIWZ7+3M0oiPooZhO0R/9aBUhnTpem1YGkWLbPKbAjjCyjvd4P
RBNUi1JAiIfbO7XBlHxEYWD0fGorWfWPQVkFSh8F8gH21F8P4I91LO4qEUlw2Ef/Q9y5LcepbFn0
i+jgnvAKVJXukmXJsvxCWLLN/Z5Awtf3QN4dbZXcUuyOjuhzHs6O2D6mioLMlWvNOSZQCFB6LzyQ
P4wkHLFi2h6kaXs2PsCvtBokCQxYMAcLl2kzGe13n0lximevnu3uI2zA29+PPZ3DrWli8RAeecav
fz+Gjya/QJaAVW4ki6cp4o0bsA51KbPPCysYoJwX46G76bA4lcZWzHqZj+mmhey1FolaZVbbsvT+
nXnz0cjRJTWCB0vQFfCRJb3+aD28GCstMjta65wdhl4v0ji8ZCULiE+crHltocrgsyyOHutfFwdZ
U7VP53JT5uF/HgoE5HGZ//jgcx0v2pBLYCywxIE/5Dj0ZpWQxJ8WQEzP8JesTKF1V8PTioxlE8z0
YWGDI1jPnUbZ5RWdFW9ILiFGbBM27/d426DnyKTg/Y/1uhygYoSoArKZUh0FlM8/vb5bvO1eVsLe
YSqL9uKx9G3YOuQ8vYg5M4Nn4KxxsYN/VCm/JO/9sWia2LC2FcARrkUp8qZEnD1UwCVTT7pROqLy
1VDb2AqjQYm8paNhMjAylLM0cpyzVSzRQNRMWYegwC6dX4OLYgAbIKc0YBVYnM19It2tYZuJ4O2h
IV2Ogxp/1vOElnGteZIPRQVqAGFUzyrMlx6aryYORue5bjbVpkQGPV3IRYf6GtiQf13mCD7T9x2d
F5bGf3ffIYoyHmSvo/zQeZeOnlJgJT5XnSCib155OS08pP9UX/+8IyjIWX3fv+rx6mbS5DFZebf8
G1xhb+46I+t5beguAVTKFKt+l4zUXwNPwbZHJt22UrE7bRXYwGQK+XVmbMWRljCLW6/7AlOvEXh9
rfMHU61ih8PQntIreP+DHpEROD6wADsEmnOk3urFYzxw4UplDP6EYez3qDFv82Z4xLdG2hQ6m2XT
E5nm4PsLoQclNvrFH2T9y8b6PmwOacEz5WWeiiv6/S4znDDrOjd7bo1407evet/yF7nsAR6BMpJj
CHDfBV/HpqRxzJxmdSmcbo10hargml71pqmHRLBVWk1jbN4BZrpmdY6PEwMjgABNiLDv02X82QKa
8IrIYf+t4w/Wt6OVnx2TW6K7jik4Nrz1aYILTlLa9khI0SzZD+mca1k0dbiXqgjn1vajjtjGxudh
yWjBf7DvvD6w8LM48MrZr31+EjbK430HP4tkTDAn4Zph0vPwf70wwsZskNtB6qV/8/6TcLxA4R9k
edjyDLaTA+Xh6wWKJg78ggVefVomW3+tsYutOG2ybntIf2uYTVNx0H3/utZWgvy5QJlAeqjlIHTY
xHLbx15NmC1jzPbL/COxjOq8RsiLPO/3+MsuqLE+IfxkPdHWldVmNPSZZ0crrYH/oWRh5HDoGVmz
BKGe2cSFfeKWTpS2hqVA5Gtpgyykr1Uq6rCpJOKlnZopyne/j6PwJNb4BiBvruiYLRUqIG9RiX6L
eLtO52hGl0ODFC2v7D4TvwRhjNQ8fnn9ylQdLGcsH5pnDDezPrGU7Bu55Gb5QcTctkq9vkcvrCyd
o77YVpSjH6cjuYRSzJOBv+Q+wCyNauXrbxHM+7/G8VPPwsXZ0Wdq6qAHggn9+imIu8le9Jhy5rfT
fjWRFN0ivedn/10sppq1rV2cZVjc37/2cUVh8h/alxwTGYwLWxzv3ONsLaSvkL8yxcX2wlvTNhJg
CMSv/3tn4SyCBd+ofV7++OV5+D1Uix2dP2PV/TZFev9Tvbn19BtBgrkUYJth+7jFUo21hEmAqBQQ
SxKjzDBTBk07F4MVesb3r3V8doeG61H1UiU4W22MivT17ZeyzVtny2b0XhZWWKNdc90OAz6eeqIE
vXRfpsKmNSDlSIS7LdK1v7LnSvot1Ue9wOM1gdXApIHt4UCgfHmzCjVegizNgAWNkHh2rjze4vmu
y72tdCg8fVOIW1iGTYqLrCr19sJCOMOGAfCGB2ah2UTrX0BSwQbAMjtpUdsymMsPqPc26cNsJg4a
w+Llq/3bW0lz2KNXRyEoHAvO7+tb2WZ9Jo15qTFR8LwdmEXPmQJtt4mR/NTvip2+Fts3iBMOy4dB
8zrnF+OntrIiX23E3X/9gahL2WS3XoJpvulZIlLFh6VAQ/SazzpXGeiPT7tebRKL1XVXdlD4cp1G
M72g4O6ZfyY1n4/jBVTxoAJlwm1//0O97h8SxbOxIemMvWDXTSYXr28Sqa5EyupxFy40Wnl10k0I
8zTanIOZ2UBY2VZiGOHuIUkr3jx8ppsG9v0P8eYp25qYnAR56beN57gEwbbh1VAfq/C3fE64PVeq
FG3Y7r+Um+NmCf38/mVflpM/F1VaUR7NGQwCXJ+H4KgkHxqhxGzYQHoUaKAe00Ci8K3piIOTBysF
BXeGopspvfUivBhTZnV1ZOU5j0udOehfUgjSqI+gYfIVd56r6Zi+bWKril076ev4009S9BA4iTc9
yAhbsbn+xyqXuTyHv59GoqigbQYEbRj8T59j1RPYvPDNq8vfb/r7X/z1vIEffcMusrrrRFByc4/n
U3CUnIx4sTYs0w22wll/2+//UaFpJd7Sn/7MgpgFblPKAT98QpMPm+aLBfLls/zfkNP/P3noLOt/
i6HzeUj+ZyD6AbD7888/gejbn/9NQzf9/3Dpjvsey6hOO9hjQfodP2f4cNIBFlIHcUzkj1AM/gND
t43/ADDBOAZ5se6Dj2VaMzTjFj8HDJ2CjYn5C26Rn/HfwdCPTs2m8YIIEQa7LnsvIRWvV4Jq9qq6
WtBWm3Vef5qRBl3ACUxPNOXLHVOM8coW8/SJGk3DnUJsMOLpYv/Hzbr5/er9CSB9U/TyGUAXA7Qw
DBbs461WuRm5A32XhETCGCfNqndXwtD6cxyU3gc77bb6//nub1/X8zY0Cj1pgSP39ddVlTY4k46S
ohct/HezEwivQHF9BDu239xXXwdWQV3Lj8Xqf1zdFjL2sEzznRqa1jt88wpJPYrlQykn92oWVW7T
BelyK+hqOiqhvhBdctqJcXl2YDldQoZ07mI4C0tkuX3bbb5t/65YDGWczFPtGGGHVQG3LUelLThs
Goi1EjihsSx2Pof52aKTBhK0fQTI4KBTEOgKFUL2YZcwnfmB0FDsBjUTBj3B9mqAbwjkeeainGWH
JyKeMAu47XlfS3vd9xqBOwzkUwFeCKOrfUb4E0P59x+EN78OJShhMB7tXvwVtn7861hmGQtNT8I0
Uc9upxKYElrxQU1tHD9uvIe8jS9kTuo7ZIGvn4GuQ5CbQZYPRTIYJ1piz+dLrIDd8bLc+5MFlVpz
Fhl4WpOf+IlhXPOSJGHWV9h7DDkCQkfJI73WCOaJh+lfbotsSdssR6fuEjRJ/W3b/KP1yPSXzg2u
oxBthRe1A6x3NML6hDuxh4lR5trd+3f9KERKbOU3KxRhlpSh8CuPM3tVpZzMihfWgGbK7sFMeTn6
TEKfk6bsnr1inopIIO9qghwx1LOZTCrfJY3pHyAFO1NoGMv0yCkMJoGV6uhxp6JynbDsbfC2OaqU
7168mqRTmsUCUHMYUj/Q27bz/v2dsxkQM72xmBAjF3h950YakrJAJsSHr+7XvoSabCdZhFPmsjX9
H+/ftbdPEYdxinV2Tc9CF7bttn/8TFrW1zAFifKz8ahdxvZqHyruwXWtxdbF+5c6Upa8/EC0DqnK
jQ3sDdv29bXAWxQaGNs4qKdMb3bQCRN3J3pzxndoaMtJ5yG0gw6J0ijAL5H8XJ3ev1HJQk1e1S26
OL1M9G6vXC33TumtFPcEL4gbNxcp/E78TSYitKlwIh3YRhohmC6vUFOKOWwmdJUhAhWK6DmbppvG
aXuosBal8m6CeKbBcx+wBM7V1GlBgx7nBmdS7F/zL91P87o4T8rBwhjY9D/PmpqcpaCiC+wG0m3g
URAtoF+BQlnSkynFDPJB//VvDzdvO4GBFp1hCLxHaY2QaDtzi4gM7LSh4DXMjSLimSql76sm575u
SrhnleNv3XUJBo/efrrrTGSwcBHyH2j6CFPMRqt/6hs//jpUtXuDENa9gUPHOMnJ58Lc48hYfigK
SVp+nVd8f/8BOApq/v0AbJoM9kkXfYN9tEvLEuNA6eBrbuomr4Al1NO5pcVNlPgDan5+qRK8hekd
pLOpE6ggAQUgN+pd4qlXpIfMs5LJJZfSG+8tt7WiGepsDiqiwOn3/oc9XsRZTRgw/vdnPVq/Yq83
bHdbXvPCmiOD7mGILjrfvX+VN0dmVi3KIBqYZPES5fISE/nH+zf0yzSlZQvjASTnU+daaBXTdrmy
8a7eE0qIvHJkoWYjLFUXksRM5BtJv+PN+5/j+CT18jE4a7JW81H84xCrNlMuxjwGuLBfmQfLer6t
NMt7Qn7vXuDRrAK0ctZ2NHb7Dy59fH7aLk3fgEXBRXH2ZiwqutjR4BCTUJeu4z4d8u6CdCR4pEtN
3J1eG+4H2/PfLugygmXZ4wTFkOX1MoQCc5osfUhCEjaw7S+NeyI320CjBmbWUlQfbExvn6StNc1h
no4sd5eg5VdLrOSpSQkwJVSz7KaoNUDUMz79aL/961Wg5DmOi6zQOq6AS8Xcupz5Vhvt9WSY9T5i
6iVO3n9O/noVl447Fg+EIcf14ExSsbf4fJftdB06WtFFGjDX6N9fhdYN1TSOeaRrRxtFFbNCTzZg
3aLT1sgmsXTnSPwu/4ureJzaqaIdm9Sm17+Lk0Am9mZWI3Su5RQ40ipPZgK4bt+/zNtXy+INZ9my
WPcs0BSvL6ObtGzdih9mLuYZA7uy9i1/FA9M4Z7yOi1f/JwwPaOoP2TJm/zVfx4TkHFtjk5wbpRi
eNGOLt2q2ep6oGbotfnLodo0d7LTxn2ZLvVu8xACBJMrmTljvR/t56H076iE4jCOQWa9fxe2m3n0
UVAubbNgzo6YKo5eOjpHsINt9NXc7PZ7guwKV6bdnvj4LT/o+5lvr0XLC40dIS02jIjjh9TNEsTP
GyK7yVb/C2+7T5sxHyes5S3ygBBr0iz22azrZ05fZCLwyjy+qBCJWhwWxvQLoZyZcTpkVTGEyh5J
5KYCd7Q97LKiJE67hNuxeH68EnEx4Ky0mcsx/DIK8hCHUQ0J9iB9QkTe6U5ysL1p/kie9ZevSLlG
PB5iXY+Sd/vl/9g2VN9CMohNH6M4JXXN6AFTqRxPVsutPngZ3y6XFA1UbfS4mAIjk3t9KU4KGDIN
Mou0qtV/Eu0gLzSZFJw6/V9NV8sPKp2334xONREeJucGtiJva/H/8c18p6qsdeZyuFm9INdaBe1G
5mT6DMRffLDJ/6Vnz5cSlgMRHWM6x+rXV6tAORJvmscBLpo1aNE7n0lvaM/Wtoz38Vrr+xl42peq
9MzbcfD7U+xwKEoMpzh9//14u0qQKGciBqVxsI18j35Qa/Kyye54ZuE2tg9mMg+HjGHjxrrqrDGA
QrOeMgh3iBqqnA8K87e3fFvOTVewpHNefanb/7jlALw3xgm3XAIQDuFroJrP+i5MNfXRDT/eP7b3
0UZDwJAO5TD/fX2/x7hKAXDjt6zy8ZnQTg2oppn8y0fI5rtsxHwOUJw82eJfXwRhe4uiZurCXKzF
VbLmiDiA1VxMltN8cKmXw9if6xq/Fu1nroJDdZMeb/f2j3uXF05jVo3ektdTTRgvyDc/QDagEzUt
SoEEtArHOll15ayngphgUvfAUC6RmpQB3ij3kAWWVeeVoV4M5F+1fd1ddBL4TpDOahKfxp7ucVQ7
ELNCWWvZw1T6dRKs/To3NxCoRXnIXVN7eP9xfPs78bVcjqG8+7oj3nwtrGmQwbQ21IZKnihN8yPU
QuUHr9/f7h6aBrTp8MNQKm2twz/v3sJQ0x3LXgITm7pHYtgZ2dJx0vI94gPzsZ3WrAt0fxo/SyxJ
rOKTxkrAr2F8LZKSsPLJttdgJhBl55DCsMNEyPQduwi4twJNdajoFJfhTMMAk3is97izGlPKQFdW
DNoKW1T7wXL5pqLniUBMLCyXbG8m0seHHBKs5dpBvAyZyd4ZftV/HzDlUM5m4swebDZeqAS3qq2y
uzidugvXbK0PUnne/nq8Z7xfXN/ipPWy6v3xUI5VCVEB3nc4k5e2z+K4ZdlYkw++6V+uQhG4VTQ2
c100Bq9/vGSSeT43tQyNLrWC1jSd0wlT1O79J/HNEk0jleGaSS3IGAwVzNEzUqxgWCaD6TYlxPzQ
icr/NeLwOsm62LvDgIrR1xwatfMzP33CnYn1QDcFPIhxHT9yb7wRxqDK4jFlsxA0uxm+bMv4H3c2
NSp/zWtHhZaJ2jQIGbhMoNmosD54Nf7yGLF+sSmB6HZ4PK2jnaldxFQlWjmFwm+c8WIF7UgqSe3Q
Vhz6VBThTNJDHfbCrhf082Q9RC7adfMGt5Z59/5v8OaXpsBgwEUpjg7T5Zl+/a11q6/aPGOUIpFD
XxAog79zghX2/lXe9Dg4VSDyIkUbzQi74fEhdKGAbUTW1KFXmHXQIlHa01DpfziVaTIHBQZVq1qE
a5+CSWwb97JT84zOkiC3IqBZoO1dNSVRgRX6sOhS4ICNtfU8rf30rCzFcBiU53y23WXeJVbpRu9/
/O05fLUTbJ/eYcxB1ULv89hukzXm4NV6V4eOvdg0qlOdVI8mBYY0fNQhfPsY0kajucqhgtoFhefR
w6Hg68SLMOvQnON6hhc4ZRsuhPAjkoqz8dcgnEEd2IZKwPZ6Zp4zCzFonFHleaEi7+CLQ+SfxYYP
Kev92/CXZwXlGCNrtg8e323k8+cbQmgXRvQ8K0KfoNFzVc3qMgb/+/5FODcc322C19jjt3RASlLW
hdeXGavRkElSEcFq5gMjnnh16CuSB2PscWM42Y7ThffJqrk2FCxvfsRAJ8kkLYT2iDVNvwdfZj7Y
tZt/rooFLqVfl/flaK4luUh29n2jbS9komSesbOQi1yaZQqTm5KbwaKC7nFnE8Se3DTkn5QBSWEu
YR4EYXtnDlrBS5Mf7luBt+tXZWGwJswBq8sOjmr8RS4Nwh5CS8TpYEj/mfLaa4NqspUFggqG7UbU
sKyQ7ClofSkFFSMRwFRPnAa8s5jJyUL2EFAVCMGO9pMoh/nzytQ13tko2c0A9mxDoEym5NfZn5N1
X4u0/tbBiQL30oLfQ/hVYrs14XpPewOW9nNH/KmMFs/LRvjGaEP2eI11xgQN+LdIEsar8xgjs7xQ
k15mpx6jtm9OOs9buy6tv+A+LgBCJK4+nfkJyvRgMrc3c+mmAW5QrEYtyFZrSk5zPKsESE4FbjfY
YrWIYF3690MNMfqQkRB7O1pNf0/+UFcEKyM8uGRM9UuIqmNxVahMfrHYZNpoIhwUAd0sv3npkl+Q
RA9UOwFTBaKpWutnXbn1ziT6aTm1kz5L2A4ad4j6vOvPfVjsKuyaRvvZSa1TIba/9YtGtrpJXmqi
maeDYzIgKbD+AxcdcA7s5dSsUKuART3BMlaflhkiuSPGed55iwF2ZIkhNNaWvnBn88GC+ib78nvl
1C3Sw3xdL8m2GtbDNOryinZT/TW1VuubW0O0Q7fVG31IiK827AknMekGuBqWvVTCIuatXTg/KvJr
bM6VDTxJPJa+wsFrusTfku6LsXmsgGtUOHZ2K8r0eqeXzdhfjaMFqLYsyqQP4SPmdQSEUMG0gi2B
kiMe+Mbk8/nGzmy6VI8ayy/qqBpG8RMikDaFdmPOFe3aoldBDCXaBVxDg/6aTOUccEU9GETneLXr
BmrRINg5ANVJjGWCQI5fbnAcnheNcZwXuz7YbbvuI5OvfFUpv9/uYb3uGmlIPcodfRUB3p+5iOx6
GM61xre7vVYVQu0Vwt67FtYTsx34vl+bDVgSYl6ZvlUxcJvQFapL96Mr4ss55nx1EQNlv59MmfZf
xklfoNVa7ZzvfDg6QCqJvQQckXr1SP5gmzM7ddCAh2lh0BKZFKbdc/rh7X2WMWYKjcm0eEFXs/1E
qhBHfEq55SdAbHFetKBIDgL18F1R1f0Qgh1zRj5OVT9K0DZJIJUYLhIPTQV/T6WdGpkjHsskHb+q
1rNIkKJU05l25CiXXUM6FZgYv7gb9cW1zwvU1ibgCq++mGYy5w5lMTJryHKbVOrFtpcxlANMg8hQ
o3psnBS4nGin5SZTto6jXfSjfda2pamfobGe87OuiHl7oUrXh0Zt9KtiKupbfLBxczq3QE8iXmff
OvdrXzSouIC+BVDnTSPqBukfJIgS/PqqbOf94KoS10JnTX3EqKG5XErFFEXNOVpbbRgrYhPyWD/4
ZLaKfZq38xJ63pL+UEm3QjP0YtDYEI/P3NrXLkyLriLko7h94ngkuCr92xtChVo/YipENQ0ax3xO
UuRSodVqmhel9dQ4rKPbapuTEAYJKLUgkyA03CWJoRZmouQA7kdPpO2pnkoKfkTrVXui61V2LyW+
l8iBrwfgEgi4BUQG0k5g+bIrIeCqlelzhUsKqB7nv8iWRQ3z0e+RksRmh+9FtePwI+OgAjjEnC2k
0JUr9RPVFXq36yynvhVrt/wsa5GVeyGl9dWW5FqFUMXYSWaS2/JwUKaPJd8tcIM0kI+jqloanQVS
1CMor4yR5TgU9noDfjZ9GkXpzReOz+53AppgmEJHzsyBMp/TZ5Bzpo6jfCS2rtAn1JYpfq9fa+PO
nxWE6BmSg5P4gXKZYhnLGiWad5jysfu8AoDbp51x2WTcUXKNz0U/0HmodN7TjeKTMAcQT5WjHeqE
qVIeq6jidQf+pnatrUFwGO/qDGCIrO88IMtEu9UwLK6zDquAXZxyyNwBMfqpZ/mesvrUmfQtmvsa
mPdV7OqMNv0y8gyiFHmWPadBkKf8Axraz3lXPYAqC+12OCcAIf+MIP1qXqZzxy2fcmEETt9c4lhq
xjsAl1honw1Od4jTTm3+BrTN+1JCYq2sPdus2AsOzBGJmuQ1QWQKV/AqLLJ8DYKDYusbcifgSC3t
7TbWr0et1KsgNdLxNq4F7iNKP3XCQOKcdit/lhgGDGpGEhBtX90ksVCR3nWHTAx341Tt9YQXY6ya
y3guWXYhFmBF+WSr8hSaKxAvVX2Wff9A4XFHQDxNSJnO3/Ra9Cf6Ig7Nsn4D7bnrBv8yMZ1zfv9b
y6zuHa05ceAyB4U0b8nh+5RjuXaKey+5tJyqj0bOhUHFhnfOUyZ37fyL8PEzwVEprsjcqxJ5b7TJ
pZ2abZCreT1Ya3o6KAtyWTZ/rgbjMIMDhXBPqIFu3ZM98h0zYNhJE4jU1B7q2dzHDKGggNd7Zjpf
lWbeGCmdupQRjt7on00iLX0/rsPWI/c11yLB13QDbTUPskk/kxoWpDk8aCCqYALSdddpZcLHuHEr
GODG/KB1X63ZCBMtf85l+WOImT6poeYtVxdJXuzI5KE4qq7jUo1hqRmneWJY37yMH14hmLS0WZ2R
UUe2CjZqIh/TlRgPU//R8AARzg0uxPo2M8efneV6TpyHkvcpGN0sWl2dtEunu50Nj7CIlJpu48fO
O91rfthGcbKo6UrUycGBskPoRj5HrewfTW1ooiYrbsqsP2lIfhM56dL6Oj7x4l83JNeeQr5tdqNg
iesadTv2cxfElnwuxmIag0zLCwkTpadiwmaJL6u+nGWrX/R6LPZszN5DyqNjn+qzc4mf/MRbhhM9
VtaJ1/YXxcQgWngXnWM3gWwkGGhLu3KB7bFhU4Y0mQJRa8pDOhRkvqOQB+f4MzerO1Tnj3gpVTgM
3ycSS1pITK3QT2eS+2LGITaADjgw8UVROeqLW1vaNxMdyY/KLBOo14ZYRvooppsE1ZCjICjhnH/y
vdaE/M65nIKSOsuP5LB0aLDTzj8dZGo2oa4viwjTwTSG0O2J1gjSAZAPVHW5fs3Xjba2pAuEHOj1
/hD26VRcCQ9G8G4BvflQWtveMphJAz+EIt4IOlMJEOY5kUKh3zc6BOHEZqzRakZkk/99TThjBqSZ
1wI+omtpMI0al33aWfz62snzlL1Sbzobseqw2juvAskeILkBKWY0GaWPHptWwkNkdciJPKM5JWY+
FbsJLCKXB2aZgfAT9E2l9MbvHCDqTx1C61ssglO+L5KU8YCs837mcFi01JQaEaxR13veD3gk6Tdp
A+YNlNV0n8TE6xV1ZeFlYY9ohQVMak44txaI4okG0hkulI74ZGuty4iUj2IMi1T2GHHFGoPFigtC
coayjDn49B0kOMX2cuvlIJfYCVMMiz7BRnDsjKAuiJUDL+ROyITmkZQiw1YUIg4G4Od2sBV/pPLc
W9/p4P6jh3AlhEyMXkG7NAXa2qk1FjxxLZVphVLp1wLTFhCI2U9Q+fBJkUQGFH2MrNlycjaSmTJ3
NotqYdUt8+mcoHCkY4sxWbdWiSbkqmOJLQgeGgc0pLOVnPt5nxkRGM6hCsA6O79yOOsMcroxebAn
uieBg0L7yfA1o925hey/aNIAp7kMieSXGRemlDEYRN7HQZfBYA75pfAqNncXWh7g8kSsQENz4iFD
yDZJF7aiq3h4/Ha4gevrdztCstb7Mkc8FdHBiL/gNamfHI2cvEBzauO7Gac+/zjq7bVNG/2yWDCC
nAIGqijM6DM4eIq2+R/REz4RRUD3krOmq/wl8sbEH3lEO9QLOnaGCwxZ0juhw1SgaHX97LaY0Vpr
Xdk8iKLF6OsKvvyiSe4y40o4pEzqZw8iL+FVyEG0TVC3MsFymlpQaRSx+Y3l2/RD0oXZ20nIpYBL
Vq/yGP3pTY2FruVUBlr5a6JIhyHTJBMTdltS1QJlWuOTbifNjd7nFq+2XbZ4ofLqy1yQiwh7dhsC
o8iBbFrGvI9BCSXma+4j5wlWSM81+NN2Ph0so9xqJBx2mXQzPbRG2zUiJ48Jt0yG0Y9mAEDw7N0x
v47d2V+BcCyudeKs/XTVW5WXBPAG5idOGhmqF2uVct9ORXNpiC7tAqvS0qeW/8NXl4Cgil3YM2E3
4GQcw7ZqPKqIQUMAzN2WN0Zc1t9XwmRI5ho183vjxs0lkojRCFH4CyiHlN7PoJvGT5mxhWPUojK8
Q0VsBJncsUcjEnNJO0ZxbuIB8GYOY3u5jgYgBlsvrb3WND1OFwQ4w65dJ4cE5Rap4w3Tzr6NxLyO
z/RedOIOIEN/dpO5vuGvnR5Lo+FkXyBa+kzeTcq5mxNlEcBhlb8MMpxvOyh9j7J3jWSHtbEv4WfV
eMnmFkxhQCPIny5hpKUnAIdTOMs6QVy7vrGpaSH9Mpvw/YwOCDm9SxvNGclRQQ5PKsf6bWQPBvSz
h9hHKhvYQvHvlrbomXu51XWvlSXwHLukpNTapAXUS+dABG21Qr2zZDVfkJ+ZFrtpYfALPZSze0j8
K+/LRCFw6iUcazhMENMaMMvXf8xCz0Q0OXr/0LR2I2lxlkIPXXdMz9Yiru2Q+EVcYyLnAQDEopSB
pa5yD5VwzvHt0U7BTpQi5Kq1c51zKoMex7ss9REsAIfZ8TlTUw25iLF8GfAIDucDmIicCC5tJHKU
lbQNEai9/Omiv4W6ziHAq+eY2rZQ4xdqWm3YGcS8YN8m74ltJXXSm2Wpkzvcl8M9nsyULSypZntH
64JnosvxN4c+CQMldPJFyH3qkhYdzobyT3nmCgUXWrUwHHElAqdynNQ4OI2nnxkSIVKkBmHMYe7C
3Y3m1U9uUrE0Q2jmC0hPXNvLhoV3OI2ARSerbLU1eY46wrJ3BKDwtJNjIC5humrJzjA68dgB4IwD
5KP694X1zNzDd9YfR7dff5rL1D7FSWwPp6vqxKWc3VQE1pzEn5aUmIZDufTys0Yt0YXY03jE4p4Y
xii3RdIdOEZvDS9SC34a5WjwMKRdtkTzQDMqwAg3PpUsXOjHwP1nka06P4uGZBx0KopRHixoino4
DytJL547rsvOHauWfq7mxqD14jr/REPA1s/kRtuIpIiN/tCRbhQVOPyupUFzbOfpMeVNmkzgL5ux
Lh2eK/YvApOT5MbpWx4Gd6DlGRR+ZhEyAvPfDEYceFhEeqP8WkFD+GHobDLsT6NJ1Wy1nHM0pgYA
prP1YMN0+5YXAAV3Qk2EuJaQaU7GaimeGQq4l1jz5FUzuDxT0LBbl55jP3/3ALtfTolPtwms7otq
wNaqDxQ4f2kz+2g6MOFs0wHGPK8bn1OeyaZrODp6scPJEXkjsFT5aJOw9MFI2ng7niP9CwGvvpFn
PMYRR01WmwVZIqGghMBAWfOWjcZdK5LFCqtCK3H2mhyKefRpdQHILfQfIh5od8SGroEgpUGRhk6S
qGVXaa33AKS9Vpy1+4EyuBIckj29iTXWkcXgnJXbHBpjTNfPIktxpA4ZRu5d49mDe2oplEKBs3TF
o5WWmgjsrFjUZZHFHFyoAW2K7qztVQh9z+MaPrkAEaRdSO1Fp+RlKkVn76ZiFp8NkoPTkPGwW/ER
a1M/x2uyLVhQVJxAmjpFI97W5MtIRMGvdY45YuWp/TBkXTYFMdSWX0O9Dk8VFxlPmMooFdUFmviw
6iv3J6p/gPC+5akuslkU/Yeplw1TdWLixQYWcMxIgW4kws+ds0dp1t0ju6G8AZY1LpFw7PIBOihl
OllObRX6lIDmHuRkJi9WvIvknANRdkKjpL0UEaArfaB2dvm1zwpkDE3viJxahyX4ZOa8oSH1Tkct
zNZJng6t5/+wRd/cJgsj1F1r1OsjE1IdcYVca2OvLzMVsimGLkZTP2UcobZ4pcWjJxosyPcf4CjM
96bdTIQcNjldqG5yjS4SdLphjjOoSoJeaR54Eg3XH0mcmXFll6RD7ACLkKmC0qjMw2lM688F9RF1
IEXrBd8u/5W1hGoFhPVO2m4YbWKNymr8vKhiuZQAxe7yxFoN8om95DybShx8bU9/rY9tTuDS7wiG
GWtRPuFDX8NMOtPd+yMHY3vYX893bNwqDksY7wOzjSMdDET23MutjJG4krET1r4TP3jIR+Id7bQV
c0RhGWOIZ00NN8aKXz6AWe6YAfQUREOiUBprdTt1IEnpagU94vJrc/Hcu2nIB409ulrHgD5h8mWd
dHf+QH9lb3OXVx8fGd0myMerjpUDY+HrdSMlGwrObCmJByXomziWmbsvSar6bDN6eBTzMF33nhpu
W5GpKw6K6r6FmjYf+tZvmVcgWoFKTCZpQjdXn08GUoXaw1S2+q9uWvvLeI1Ld1+Uq57siVWpvsX9
NHP4JqBqCXyN5MDQNYv4K6DIKY+SlAI9GHtaXkRsGfKBdkKSBdSB5cAgS6nLtehtL8wASDLwnKfy
MR8YaZw6SldVGNfd9FS11kqqkcpoZ/EKMYCY/PoeqAoxCklFJff+A/CXhfc/OTuv3bitLQw/EQH2
cssyRV2yLMW+IWxLZu+dT38+6irDGQyRkwQBgiDZw11X+QtdfTDBgBVA568JDeQWuSBNLTy/otBu
Ifr4nt7PMAGEutriFJ43vYkNAMnDmzJooSnGqreeSdUgsW8KJxip9e6kiRM04qT0VyuTIj1GFVrI
6HqKhbWbp4nb0qTg13mq5Au35bD0qK5//BnbBCjI8tUmCCWwBazw6faRBSWsqcuXTh0H5f0E/o6g
vVHfIaaLrhym0m0ZW8qjktNgpAude0KavcrdSFGXUsZNpVr4AzYNdTnV9zd+3PnKLL+NnwXtRofN
sHqmcKI184zahTNpkQQDDLlmrfBfcjMevY1pWMO0lmlY+o2geUHHAF0+nQbAb7Fc+0FJpDe0iD80
tfEXyVqSTGwAHEvp8VJYcvEi1tudznZy2i4JfszoQiFTT7ff7o1WvGsCZfK6MclvzFakORFTIS5q
2f++8XMv3FmI28GVBN7Fjl1jJ0awRykvReEgU5wdcFZtbQj6zW6sG/mIBny94zWN3JjY8Ebnx3vk
fd1NJPrvVhZYbkKm+UI/IaAKpYj3aM3ICm4gakh72wRiM0rVxjV11tZlfuEFgFoVQTYik3U6v4hV
SEM7QOPC99DYIVEeOIFVsLKy/qfoxGhrPZdL++RWBCW6nC9tQYJDJ12tZycK1OCksXBwAekfYiJq
r1DVyhsyrT6Cv9N2VTeLL3h+lA4V7sJFyLvec3Vm/xEFz8ZaJCRAZIP1QJRotYdFacpGgxaTo0ld
+ymgxw57bch3OqXxYzbm+gZwbZnI1YeDEwfuR42Wr/96Lv4FZBl9UQvriaKHhcf2o642+T+Z3ht3
g5rEG836S0OBsuaAqsgiiKpxuqamEFIOHOgniUFQ4D8nI6+MebWq2jl+a7vrW/4cfkAVCg0QRIMg
GrGop4Nhrj0qClcUPDfYkCaGfS76b+HGKBc+ibtQolfB5PFtK5CDgLwXJbuwdCRjxoJ4HIWHKJdy
It9Of7v+QecnAtt76j6ASmDLwkc5/SAMwpDrQhzBmethPnTIFBypkGTHSqEp3yE5uAFjuTTecrPB
LYWzezZe7Bd+2VH5QO180vZDF3S0nvXaE63MfIxmaHUbt/f5HaUB7yIu4VkBPrMG+/etNBhSw7ua
Qlwg95X9b7FsVveIZxv7pEkoJ3dB+22SzJl+Ae5DG4CVCx8MFMQC8EI/E3G+1fZEnrxUSQoylNVz
7UEZ4sDN5aq+CZAedQOFSPf6gsJsXh896JrU61FYAvILTPV0RYegEENT5VKTXOFlPmj/pLts7x/m
v+nNgB9TtjG/FwJXxuPb4BQiO4gS3Ol4RZz3ndzlpeP+PL58vhyPe9tzDoPtPg/2xlH/yj5Pr5WT
sdbE5CkgJROXsW53rzsG2u/3f7/dPm8Mc37IT0dZheJ0mTKxxuLJGZv3RcOQetnGpH095OcfAqsd
QBdo7HW4jOVq0JCslE7lNd/HOyQmnvqDdpvukG90Cqdxxz1wiSOdamwInoSd9eP6Ljm/YRb8qMJ+
1EWItGeCazhWwmMuI0eljrYoaZpHS47KXd3O5n+eTYZCSExhg4Bh01f7o/Q7hRC2xRWlkoP3hleS
58/6r7h+rmXESFXNhOwGu2nNRZGrjCbjVEekT1H6WgW59jKpMQ25JNyCFZ9jJxeyC+IpjCKrgHGX
/fOvx23WBzAzWhXhAat3NyNwD6fuqcYjjMdgyDUFP9NMGNwY4sMOE29MkrDE1Te02y4tIdK9yAvq
iLmgHbv6FaXALUuJiHqxhLT+1A1HNc7frDoUNx7z8/PAWw6RDRYvzBcepdORoEbFGKyS+CPyNRyB
487HcpyVrYtruZhOzwRSK2SRDGaizGuthgGpYsq90SQOqXvf7Y05UDN7LimY2cqIq6LcTfUb6oWB
BIIzE39EpWh+y7Iy/DZiTvyuBpX14WeSDi07XYAVGl2h1i79wdoFRdW2G7/3wvxTKCQfgBsPyXI9
K01M8wccTYwvNsY4+BliuRe207GKq27jurg0M7QsRHp/CwB0vdSdaDUSrsR82NxjzajnxnOoYIJB
Jh5/rxF3xhG3HZuNDXZh2SXQ1+SJcGUWAsvpskuzasUgtmIHqT71aFVG6ZZKmW1srkunSYbcAKeC
O4KHZLWPIwmwF624xIlzNZbJSJN4dAK1iilXZHpjEZyXoez5eCvDnypmUMlmnPa3VjltKv5cWFNZ
saA4yl+i2Orqk4UoaaQv9DOhY+xi45k4gC6nPbq9oXv9Br4wu8j6LSvKFcyfq91ejXJkZVEI7Rfp
Tw+Mn+zpAwzz66NceGhYwoVlIS9qxmyI00UMrD4D3AmqCyV4zG7wrPk1UQ+r7Qxo0ZFyfITbQlp6
IzBKTNGj2u0hCkHJKAuHNqGBCW4z3rfA1Z0SKFVkS00g3kGUByNZW6XbZnV7Q6G+dCuhqNysp11y
/RMurAnZJY8HNUOCjDXBUQFfOkqhhDFTYxi7vAZfCA4KPx0KTNdHurQVUTuiaYEwLKTKNV8E1m6v
UcvlYldmYvy5B4YFYbl8FEgVn2P8oI7yHNbPST3rRyD89BSF3NqQ0Zcv7AyQ8AZag1zsqnGmzaWP
4GtMassjHhMNCpDlfI8ROFJMjd+UrmCGf7F4UkChJeJewCjlmYtI/RjNMVkwJhJ/qyy3KTLYwEWq
4tQJHRQ7gqHa+73Ccw8CZMR906CNHKdp5PXigubLqvhtxK9rY1Iv3F1f/ALYtvBwUOw43YBtDnBK
GafEEWol+k5Pw/wWJWB5MtJDGpiJ8KrRgd0Iui/sGSixIrxC1E35a7XrU2QGMZnhhc7VHpBGJ8V3
X8YmlRmKG0OhW3/+biHLRe0KHXs65OtiGm3mJMQNFOfXCjSNrUk97YkwpFbdxyngMrEv6J43kBKR
V8iS5DVKZssTA6V6ztFlBwyguJPVCXd1l0ccVPzEfDeX5vh1xkjPoLGVguG05qruPaVB92sPE1hC
WdEvFO0mQCrml5wU0q9Sn5XfBXUs3AzbSX7oAbcLdAM0HfaxT3cR9leTofQhFSItLQxBf1XRnEcQ
x009sQ1ckp/aUBpiR+qs9AGKq/6PkOTGbYFgN3BpXxwfkmqmatiblfQAMjxoXbWXhdDBdKT87PQO
W6cxk4vF7dloasC8QpnamAHrr12rSe99MJb/KJRbq4UqW04vgmHm/k7m3u9cI6uEm3YoaT9yk8U3
lhVOdGJo7r6kYqCrNiR+xQevM9S9TdlE0B6LBFkRTxxm4zPSxbQ+VMFU3Yekz5UL1Kb03WkyG46Q
OSAVJ4QiP3XJMU0quopg7DKce0PPygBHIWENfw4kfE6hT5MDLFxE8N0+yiBG9GgGmhbYzdRgO2Q1
w/TQ6VOi7Fp8tH9kJf93uF5B/Fb7WTC5NJ3rX3qRoZ1R867FnpEKIXJhac7/1Mox20UnRqvvgETh
NY3GsRgi5p23pdMJrRzthFSlU8GOKsE3q2U/4kbVzu0e5zGgg6DY58KVoMzckKf7k1uWZv8dFRbg
VAJFksodxrg8pppvZHfZ2Bc3fkbf104ownzQ85lnp8IeMHUTHNnu+y7SCw/wfnefYsgq7xvAV4Dc
RhHYM6BT8zOkc8Z68ml3RinKpafigsT+xINeA5rY98Aix0pM7XEQCqAKaol51SQm5uKiNiY3tTzV
MgY8wGywBpnwkk6DUfNMYZh/lGPQjU6LNVaElYGSAg7IiakXv29AsvIIIhMQgUnBc9Cs4FFsJwVA
perjRM4umADTyLBAvAK90T8Iq1BLqIokF+x5WKa60KW+3QtR0GaelMhjuZvhPFZeV2Jjd/Dhlplg
rZsmdugiV/Mu0we1pMtT9DpGubTvD6C7SoXdji81PYZFeHUKC+V27gWs6SsxmX7WteT3N5pctp0j
JCjZeTjSSC1FfC1djIGlMcWQLVdpGtappTlVGCTzfurHWj/0QDJKDDFBue9pfqPDLzeT8R34sSHD
MoyM/DiXPfjdgBM7eXFtDt8CA0OTAw+TathoOA53BaD595436ldIPb/GpA1pekfK4Ia7ID5LvMUD
vVMe0a9HVisa5eAQV1HwEbVi/joUCWmK0Uhacac2A3djLXbslVina+eZvdqB0q59/7c6Te1bYyQ4
GrHZjc+KmIx2Td8kOOEAPr0bpKgQf/Qm5Xqb9iw+rFPnWz9AKvoAdvr4SQM/810gjn8Js4GKhDgk
KGsHbZ47gpniypdqrXQTd1mteImoBx8TlPrvwB6Kt41HXj67rg2q6/B3QTyJSCCtYjygS1TxmiF1
+r6OxRf4S1npNJ0kIWNL0021mcLwaaBB/gOxXf1G6KE37y3SCw9jZ3YLdmXRxpv/9aaf5j4UbKA7
oi1HPZ2i3+krWYRmV+M9nwLRaNTvE70QkBuaqN3qRV5x82Sq+mfosEAAZIKaFjQsif0lRwPYkE5U
sl8YXU3/qHqkYPA7hfmv65N2ISRZJMKXCvKiaLIuV2hqG2rZTLkA7oLppMTjD5kgJh/XRzl/tSHm
LYuDujMh+DrNiaYAZN/IKILR2nJ1FyBShYXh9UEu9L5OR1lPNW3TIZIYJbN/v9jHH473/LwxxNaH
rMKPujS6OliG4FW1U/cTTJz32du5/S3ZRS4MqY0Y60v7b7V9TmZuCcL+VZHQkaLFV5MBUZjyZrd1
ka+8V47Iz7iKm++qe+tB2gsvGJIewh1aVDtrX+xST/KKneZBW7Lz++lgerUrbmzs842DgIRKcWYR
TuTUraI/qVVaSvFENSXcRc+oei5hxdoiBV6Yb0BMkN7YohYVmdWSxg3QwRA1JQfYSH3UWk3c6fGY
PWFwXrjX1/a8nIxYKVBEcmrKWehNn850ouUkW0jhACcugFsFNdiOsteL34M/YyTUj1BsEJhoXiuh
DoaDhr/yxmJfgM0YiyK8Sk9TBDWypsvSYJ8MqQc1LyUYi94BYQF62TQLSyyfAEIDkI004Nmmb9Q2
Ppnthzb6ZurlpaC1Thsr/S9oevVT3zf42ouFoidOXTboVuPEOs/7VEZTGgayBjvNqCqh2gtWmBx1
0zfxEisrSCNVV5XNxsyeyXfRUKFLhR0SIpcIXaurQmE+z0EnNiOs0ySB05q0iXKf+03/UU/18EQo
XfpOn8lWR04+lX/yhg2PymCpfhPCUW9BcCmjpwyWKRw1KeleQp2SOy5SaAM6ORQI1bu+FS6kiyjb
UUGl0E7H2ly7J1BarLrRopeRLq1WubXmb6aSdU5l5Mm3pu8mILOi9GdO5uhnSB1hNyW9nG3dZ8sR
Wp19Ela6ODLpDqqQq83flajwBKjIUD8ZLOEWBluMX3Ej9EDZib2cxEqnn2NbJLodlTOm8FlRVr+a
OU9+b8zHefeaFAjdGJXMi2b+WiGxT1H1S2II1lrdos1ZtoUt+6N+G8jqeBMrpXGUzAo/xzyanlpk
fb+zIeDeSInwaOS+7w6oDXg0qqYD2VOysyRf3wOGUe9bmnobu225gtezxnNLzWm5NCg3np5jEU2w
ibo0v7WLgh0WuJnb1YKyA8SCzdRUNxuTc+EipEFO+0niFaVdvhqv7yA0Zv6IsThlnwcAueWhwjH6
sLEEFzYDCa+JQj3SCXSB5NPPmqsgs+IgSh0MuCjo+COeIogOaQK41FFYnG85Drlt6PiMOKnY55Ot
0Wz8EcyivnH1n88w1ipkoki70gTGJGL1U4x0nGgA4nTdWd0/kVSYXpO205s2a8oNIMzo+8a3L1N4
uqRkvbS3v5AIYChWVzOciUKpc+rHRm8Jn2mDnANXtfRcxeTTVZiq96j6V6D/1d5tYy0+4tQ4uEoK
89MWJiF7mqV0OiB2RBll9o2NauoF+QGUlEjyl54Bvch1n9rqcpBrCpW4vDYbf0e2vdBFEkH8G2MD
G3pZbel/dKxscUoH5PGkwZj4i9p2DaVM7wAlGiht34OoGmpwiApyJTNAVW7+YmF/0RmpfgVpHTyr
82T8XoxTR6+Dbfx/dD+AWXNvsazUWLinT9d1imtLxvwjdZqkAH6q+KHQ32NTN7Y8OYbyN5qE5qXp
huCtplYLwL0W5Htrqotx4yG8sN6oOEGRJYinF78ubTayiKXzJCMbMVoaFt+CDs2qVW9pTWxBgC68
TSatK0o8AA2WN3d1rmQlmiCXINLYzLG+E0ezvclnPf2mGUmE44LedTbRQrDnNegQ/5eax1TRgttG
0suDkdf9EURB/pBYrWUnUVUcBSGeDxKJV7JRLT2/g/FIoO2zoPGWfGIVcLUhaNMWEUxnUgbxhzI2
LUxBsb0tYoS1jEbAcyjuy6OFtMyWYvCFA09MRPhjKjLaIuvnsBN9pcYKN4PiUvcTF3kYtbsEkFAA
HLAwHkO4B4C947kFS2lU1u8+7ofvltg3otcDlMYtV8ibO6Exu9AFsoBQatpP4Gj1oJaUjfv//D5G
E5KcS6FJRmS6vo+NBmPtkEvSURIzvaOAEbi6VE//x2pQ9eT60zQs3dYvolWRnnc9lCMzKPpvSWZA
rKXL9jESsDy1TTWSCPtNa+dElRsiPRdEPHjV6IiidYKWN4/P6TnVwbKnwmAmjm+h3KYhBnTboInr
tFCs/gJAihGlKPxxB9d4ekwtIDN4GCnVd9gJ+j7KGv+5ShZ/1o1beulrrG5pLB7YXoCQqOivIW6B
jPW5IBcY0UptrLoZzJ5vxWLhYCSWAtRPjn+rtQafBy9hl/Gl1y4Rk9HTMtM4+lVWwrQLmv8Oewe7
wKmhQcLzwQE6nSxhBIGVhFBw5ribv2XUXjwqhNoxMelBXp+BC9cWuRDqlgvecbGsOR1KnyQFURW/
oa2G0ESNLIMrR1FyXwz6VuvkS2v0dLIRS/nydF2UdQhTT8cK/a7xq1BtnbFM1ekRBmDmWbRZ42Mo
BeUDVO8OFcywhJMlFC3tnFr3YYc2lvKexDW1mSKbw9cKzLFkR2IXPilmEYCUN/iXrmoIPcS+eK5u
DCOe3md0DKihEOZoUG4y0Xgw+1bRdy1dp5+g3qR3lCua9xTu5ZskSH9kqxTfYNOJP2u9uaHzme7m
vkp6b7b6CJmSfBadua1U3pU2rYJ9ERuNuPOjVnlurEbUQOaLwMLbiv1PATW2ZjeWMgQUhFSwELMt
ezqWPe5gOMmVlv8pDXAf90lqjdIupP3W2UurVbGLPLNQABER7KZ4nyezg2FvS6EXlNxb5NcYbUBN
GX/7PqBqW5KHaQRa1s/vkAaKnykgyIn/OhJ4ilud3i/EwvFvKnOd7FXgPvj91Xr6qgS6vpWMLltl
tbxgOmVsEWjRgq1YPcVQ2WFeqdRBmU7/SA1LddXaGnZloskHtEkC2Ipjs3GnXQDhWGCLaCci+qni
xbOCxyTD2M1NTSRlTRDlUALq7zQo8E9zLOqUZEdDdxs4mvAphP4w0Mpy6fF2+1TJ5OdatOYd+H/1
GEC/IpMTK+sup1q3EXxeQEF9geixJifAB/C52vkK1tdCRwXdMeDZe1jSJxjOx7EnmT5cNbNW38fK
lO4zuFTk65ryWBAC3qW9Pu6l0IfZd/3QK+ePI04UKuYR6KaBpFgvVVIOohyF0DhCBRV0BxpCDUOJ
o/fZDSUEpapStdYLR1F5mVA1ep1M/OM9U8qlwDHxVrdsdH/G0IaFH+koikaooVhlEb+GkY8mDJ71
0HJFSIH3itSjneKXtSC4koZsBrxmEk96msqguWrVRdYBDj5urDBNp8jBt1b5wE8O5uacJPFjPen+
H1zsum4XWPr0iGBMdZNHYaiSzSnCZ4sNk7URO1zYyLTQADqSsaD/tW68wkgJkHCpGkedhc6tCqX9
oAgruTWmUnZMR43WVRhvhABnFzH+l+BmyJcMloQE+vRy9JsIxDLSIk6dCtnRN+IGN184MbDUt0LV
8/iRAWgPLj1JUkCu/dVYSkUfhcvFMXM0ojx/FKoPOhXSa+SH8U9B7QggtQA9eMTaBoyEBEwmqLVq
96E8Sx+1LP3V6060s0mZX7XKmD5DvWmfaQnM79c36nklmvIucRFVjSW6B7V4+kuJ+lujKavSUQQg
UPs5aKsBSwuMNnaqVE3RvRQjo+Zas1VZlBwiecKVeRzoZRK2UedDzHF2Cmr6k93FUVc8Zn2pbOVS
Z/vFIL0jvxWlBVjGO3r6I3P2IKunLJZ0avJrpD71d9IyCFYW5sPvhjYjxmuM+vQnKOP4rZ9FNIzg
ZhPiICxkqk4gwcNzUiOt4DRJQxYcxb4EHT10SCYeUaIkdLeWpEy12v4REDsKRIRoBuQRtYT7hXJM
0rvoG5mlJ6spbSNTANS5t5RiVje26XnB2qDgCESPpWc5gMicfqxqtLkxJCOs+z5Tj30s0W5RKnVn
hkZPlSU1XcgsvdfhZ+SEHe0DC3KsV+O78H/9EiBgHNClhr6Gera8n0qa896EXfbDpANqy1qzD2Xh
JogCaS/34w74ztGY8sGt5oxmWrp1U3xd3Cdv3jIbRLUmKGzQBOul97muisZYfoPcDA8D9tqLKLKs
/9AD1fTtJsgkB6AI8YMh0mcKkH4ZRAmPFPANTwuQxG3CfD4OuW8cmiAU7y0sb12/E8O7etC6XZT7
FWI547hPKwW7E5+CHn00EXJ+knp6odY7QD2Bl1U1VHkMJ3dmjspBIbZolRemfGvWdft2/VCe31R8
KLVeuAQL4mwdxsUxxCoM3IlpGst/Re2199qiM3bpJFYv/30o0ls2mqygZKUtJ+9fnQQUapK6jSBe
dOpAmznVx13Z8mJCRCwO14dSlkvvdCnJvai5LJVLvuzrzfzXWK0hTEEFXA5rhhnJ2mqYIG75+T4I
6smVULN1i8LKaXkho2T3lHJcaNkj9jwczEFahMCEcbJFoxKhq4r6T7FMu+NcpBDDh6J6lxUYm5HJ
cpo4lj9lYSY8UvOWngIacE4aR+VBrfpgNyYZTuZCl4tHRZ+qY46TyB3u5+UWUuSsOEfrYHnelsAJ
LPg6N5ewWAZTSm09MSb9UwzzNHdRVRKeEgzTix3gy17Yp2PTLVZzlhkdyI3R/hzSki4Y2QTEX4KA
SnVI+6TD2HZBaEu5ppXuOKjioZRMyKLVYISZXQBKfJPbUvlzfc3OL14eMQn/VeJOYuM1mh1TzHoO
5y9Wbh89SJ0/PpadMRytWU7AoFrURuZo6965PCiiBXCFQUatowNMOBCqw1sJvO3QPpHC5W7jB53b
gkv8NSfj/Kq2ZrkBWz6PIFktQ106xUS6iynh6UmICtQNqZ/lwCCS4oD5gXQoa+J5mLXEP36iFs7M
30guBHQGp0WoZhBDdCs6qYaDGgtblf4lml8dF64+XmY2EdW3dY6qqEhMDimqnFrEWBUt/j2oAXHj
VF76bo6/Tj9Np21Hdfz0u3G1SBL6WMDQp9q8Q6U++D7JVerAnAqP0OY1108y9aFAfOxpUsFkorQy
3ul13+yQY5p+XN9wF64+fgdNPWiRdPjWYvvdHA0DYmeZI0Vd/EOPM/SvA93/KQYWMcr1sc4bOgsM
9V+DraK0CbI924wDGlj+6IWRfgMPZ0dBdUDIpMmpEkc/WGHkj0w0FrJ0vzH+sqVWK0zcxQ9Q6KNY
+KScTr2SJqBPkWdxqinOvsVaRQCCTotT97ww5RwP7xOtzkdcXDovQq9qN8jwWTHAll+bQZs2oqwL
+43bCng7Scuy41YFJKHuKynHs9RJJHAtgS5oB1ztNvfbpRWG72oRdJJUogVw+tGGOody2FtAH8gc
MQ4ymxd5kut/wgEMpN3niFXEBfvVK7Is38OfVHBaN/lZ4yA2od0oScp/oPJEJLkYxBRns7Tyrq/M
han4eg1B/C/NlTUyIey4mHKDhQk0qnUtuqW3elJpx+ujXJgJStkoMqMwjq/u+u2FDDQZaoQlz2Si
kjT3ERZzaQzqW+fpuz7UpQ8iniTxURdN/nU6ahYW3VaLuwQPAutWRWEuQAomn79dH+ZC3rOgz+mU
49tL2LgGd2tBVOaWilLPiEfIN1SFsxi1q9jUKdUQG04Y58aHbGymfhcWcwgjuw8HUH9dNX4nIG5y
D02sLvSErqwiew7Mybcxg0afmrIWqKwwLKncXv/Rl+YGtB9gH1DHyhmrFUMKhNlaGFvFDDjWbFTr
FumZLcutC4tNCZS6MPQB6GFrqHkRFrLZRhQ6YynIEXkTG08R1Aw9W2OWNk7yOb16YYngnwz3E7If
rumnZ6zWUPQJaaAD3RnIFJZ0Jqul/DHPUCpNCwnxv1mZXTMvDExVMVZMilxw8P61HmkpCm4n9kTG
tdU+j0C/NpL/S78O/iHXOwICChXR1UsrlaAWYLLlyH3WfmfTfBM/5TnQfxPGS+b95IuGfozRPHgo
Y0UtvDbN+5cW8b7c0dktjaNkYtbYpjESISky282uK1HaAl5c2BemTGi4GHngJrDOPIogonIIcMKh
hlEfOxne7qxsPfLnZXs6TPj4mNyHKHBjWXW6VGoBaTUfu9rJxRqR/35E+7acO1fGKBAobRS5Blpd
DzFm3w8FcrgISltz+AM13PdZEhQXgFW5FRJcCNRxmpRhkS97h8T79DehhFoDZ1URRiqM4blUWzj2
YpX8RbN53qnD1B1AxHhCnH22pNqeOlrlfpCoNV8/mF9Y8dP3ka6WSmRiUNPmx6yeCrQ/8wqJ2srR
zVKl0ixoeyWiw4vOUO7plZTctcjr/1bLVLR7Mw7f4n6aQMIPH4kpP8sDKjzQtBd/SvwBi1aXD2Hb
9+5Ixua16ijjQJps3SbnwSsNabRvoPECbVO11eZG09bSypylFATQsG1TmPcIp1q3qTLiigQHby+k
g7nR/DnfqkBBOB1fE0W5aRVIDEOwKB13FfURsaU5q6kPwJFU+/p6nFeCMeaFN8wjAktBJjo/3Rdt
EPVm0jcgCXwr/V22ivxSAPT6xywH9QEdR0QyUHazful6iHQsRRdZcnINQStUZvz0TQ/b8HeDHMBD
hVwUgN1mRBIRcyTj/foPPSu+gimCa0k4iyIVv3e1BkXaNUIrlqDOjazd1b7g3wlhpnwf8kb5CWh9
y23nwrOHSYeGvgbmWHSo1+bZFXiLKtYYUO0BWfOg4CKYDGWL4GEXNKCodDn7Xarx9CQJwfg+IWkH
ZrjTpdRD0VHxKF4r2qEg4om9mjfupvbj5DNN/MywoUfR47g+QeeP0fLOASkjLxWJCFYxfwqnDuwK
1XtJEAcC3iB8CFrqG52pbZWzLg2FTR1FXlhPAG9Wd0mvEceDUuUuQabIQxjRsksz7u0JxdqNr7pw
9LhCIQ3RAmUZ9OWU/Ku+EOIrGAgijQqjQPATsHph/p4VObgRLHFC2xdta7DfSi3+Zy0XA78Z6r3q
ElzpDH46MBJdKQKGIpoOUl15QdNbbq7miW2paNRfX7lzNCBjqQy0BL6oH+irp93MYxA96jKWn+Sm
UwLB/sxrjJ0Xp9O2tZNRIXNGx3q2dqPha4NncAnNhzLVkcoXBIQtbaJOzGb1yhJQrKWD5uiZGQYO
Kne1fAxwNERAO+gqzwrkyncFa/B/ljqi2HYPlN7CAIFcYSMXu7B29IdpmoM7hjO8pg2VlQVqIvNL
Jxm18A1jye5W4Wm40/AgfAFNIrrZHMfP1yfzwrWJSRAoVWJWGmprcwkzoKaHwhDqDlXheyV1SFuJ
B3ErGlNY/tUztiguLFA5iGYYkpxuj1HqhqSRLPjl0SRDWZj0Z32coevDTZntiM7sEbFMjZq0yr1d
wH0FWYOISEkABS9EMI+jNTebwJ7zk4khIR1wadm9ytlxEbC4mDARqB05NEXKGvOYAhHwpQKxi1iC
nxkO4PpDnF1FnCsUY9dJXTWjUFelKbqdvhHYeZMaP0MxSx4jv+mQgezSjVLo+VWuAmyjO0V7Aoe6
dfPRTFVaV6UItwhXhZ96GkKPQFLFnXREZO021cP99T1xISBjd/G6UfcC+mMYq7eUOxcrIgHv0qyo
FA8FIh2RcXAU4qirP/OZpiIc49r0pFitbrR0HHZ1g+FiPyrBC3hW/ZY29CbWbbklT7cQPC7OB/UZ
nQ7W+tRnQi4hIyyj64USVQk10jT+JGUY//A555/WkE3pziKL8r2khGvi9UXXfaNQlRW7ti6GZz+p
0BLKUJ98F+pW+QCk3aiu2cyS6IwzkGGJhsOfjZk8DyNpsnEhEkRTZmEdT/f9UAHJE2tRQOaux0Kk
b1I6S5M2HmUalJ6qTCqExXDcSbU+PFSW0WpuL5bKB8LG+u76bznf65qig/ig9AwSj2Lm6U8pEdYl
0EZSsgnKX4ZgSbdWp/wZxqrdKCOeXykMBMKUNxXYGADW04GE0IgydhcD1YOPB3gS01WlT3H9cy6N
siQmKrgreqhrLrqUJu2URIwSjzqXR4GAcxBG1sadfD5pXI1sORiFy428ZlXKfYH4hs5NEIUFiozg
DnfoWQY3jax9/NfvoWig07BiapZOxGrWKpLjRUIeH9gkz2+pDlLDH5pNeaYLH0QkQjueAIEQ3Vym
9V8BQouHlyJVPkzbIbHuo3IcPgPKz27dIEMzsDXfg7SNbdi2WBN3aMmlUte7aKgSWOc1bU40EW/T
IELfPemMjZf9/MeRLUgErmQPpINrLzBuacn30xRaqVp9+Ekqo43WKC+xmbQ/r8/2hQ7jUu/goaWx
p3FCVwdTQbORGyRh+0TgBaV6lhI7luTmBohn7A0x6AORgFR3AJXKrq+HzWvX1MEbYav8n8Um0FNY
iFkmoOEFNLdakzinRjDQGOK1A+igivN41OUg2Uppz3sxlIn42qXaqkFqWn1yIHQTdyCeY7lcJ98t
nn47MunHIKAMXkUVY8oQSN8nbd99KGSQLuo3/e/r836+wpTzSZ74A7452nen2w+CMqxGnkhYDXq0
CydyQSoYHVr71dasXnjFFnUe7IiJuDGTXfNWMOzjzs3a1DHDAlsfDZNZ6mlR2kq3+JzkSO6GmvY3
LWYjsqlaqffTRDjg+JhVdbaKCy16gGJP92NuzNjYuFgu/TqcSQn0ENgjt19z/Od0QP1MSTOQVyYa
kj0SbXu5lZPXFpb9K+Ls9U0s9mLkQJoGTJlGwR617RczNyGKTKQPGLDMOIxeX59l/k8fWWqAHAp5
QWwjCbRaHwwk0lBok8xpxi4FxqZmRx1R7f/6FC2gQ2gvVBvJGIFWne4CaYxbkQw1d2hDCb/LNCpu
aZ3PtPc1caPSdvZBDEUj1BQhDTHeehMgW6qWOZgixxrwMSTRDPbk6P+5toyirwZBibcejiX/cPpB
uS8gqzkgyQ4PoTwAZkKBuzYN9/riLNNysjiU3KlIUZfiBIMnXR3gKDXmEYniwknNfPxeJZHyXUFJ
9s1QGvEI2lm3A12sDyMi64jezcV/XzVqw4sNJmdY5EecfmTk91aR62RWIFSWiqqV70uzw+ilQKH4
+peepUKsl7lAiJfW/3KET4cCVEbM3yBFIssF+l2ZncsSVlM3oWYhj75p/ndhk9BkBFX4hVZDTul0
uAaJGavsyYwzyOIwRazc1TGhPVb6YNLrnHVXTuJ+j+Se4igmljtw3MiTTPAPEm1gm8cz8lDd7l+u
T4P0FV+slpxfRh8B1ADtqPUzZQ68PmaF6QilAmwphg4NZ0esahEsTC4PlqMlIxYVY6YEj/wALPMm
EOa/0prKHMasivoRBQAT96EWDL/mVplu6WV3+woBFdlBOEgGup/lvH1BqU3oDfyPvTNZjlvJzvCr
3NAeMubB4e4IA6gqzppIiuIGoYHClJgzMT29P0jq22JRLfp65UUvHPY1RaIKQGae859/YBC/QhgK
VskpISroyKmh3sLBcCUClk533rmuVHaI9gHaGKgs8V6ZsfTXWYIdc2Snk42ls5wwTvb6aanOqERH
fOPZiSPE4ACReqqRCy0ncml2tbTLPM6411eDFiQF9iPjcK7ws8Jhv878hypbxhO3nYVGmlKx4rUP
txWx9uj2V0yv/CIcsJqfoJsqK4ugFGgfCy+fzoMMuh86/NziRU1TErzV5Gn3jSvr96mXmCTw9cud
8gbrS1o02n2r506Ndt3JmlCZpRdwICjtisReDbMFe2oxoKZU6i7GzYkobkeJMTE0LRyeS33FZwnS
TaGdrnqWH2Ybh6RDlbrZSo5Ki9me37R4DZBVp8faYAb3FXEGfEG0anctIbx2qCudtCxtQUT2SmY2
u5WB7TbUwGomd0mJxXV3yukIsxLFivcoHps8phnYr9gzim4/jFVTmXiqDys2arKYr2EPm3bszXp/
09dTVccqkOShwADuvbCBD9/FaIcYeDjGgrnUEHj4oUxLq25XwhSvMVtnMFW0naz3grckhZbYzs0u
ILGxOVtbvKXwE60r/KgVJxwRCED78Yhb7BjylrlOTLYpAz1iiojRmusW4z+6aHOO3U0tF5feKr4U
6zCzusFBzTCdic6xDLgvYRo4xBjB5VK3KqhWPZTpSLkJ5FzCeZ6n5gtop5rfBbrqbktMwmAYwsfi
DaEbvWA8oBuRNAaY3TmVVAY1yxpf1+QSQ/uuZkwSMERPPXiFGbExpOHhYcF6ysI0mbwbTEWKJrKy
wL9q1368sLibRqQ8jESJD7GnebcisSSbt1sn6Oxiy0DgRfQ25l/p7xaMjOdQDR178e+3gqdbFCcm
NRO7/8akOS7eknUu+qIEXg1SbPl1XXLWBIRK/P4qT+HtTbAF24K1g30kjcjjndBsPS83my2zZcqx
t52z8h12ETJCeNrtGc84V4ADwRtjtvCIrh2UL6YmM3yIW+e1Z4jiZlYdsUfAcsG1JQKXYXY/PfMh
nx6DyBYoX+mUAgeU03z8GW1GqasSNCRGhzQpyjd34gD+5kWX5zaDEWe5gT+ETYyHKKoCgD/9/U16
+ihg4tHKI+lArQku8/j6cLhWSBU25sR6679qajG/GwY9eOZbPi0Q0df6HLh0Ke5WWxyd9oA9ZqVn
RRVpk9gV07pP7IA4aP3aSZ29Vzu30KguCn/F5oqQ2sWevLBL9Vd9NT4D3j2p2THsQkuB6oyRLU39
0elomK0vJxPZVmItyaeAlIu4btbhvHOTZfdXby12eAByPp5XnP/B0XRlsrtJUIpvUbetd2gtkXxt
B++5rNunDxApCl0mbQhyWJgHjx+gHSyON5DoQiaoLPeTndrXeT6kz8Agv7htlINgIEykIPwd8wBw
rSfbqAWp6pOxJHykX/cktm22/d4zzewvvg9LlTkyZEl8Zo+NIHsLGoNHJHnk+JQqZe4t+6SFkvz7
Z/OUJcUTYWINcWWrlUAGH9825QzZUOQk2Ae4rhD/VANhRaterv5OJXXShk3H6seJBvfuUCuW6X1n
uVMTzc5UbPHSnTpVlhLjMwvlF9+eXoVRrUuTh2Hj0YR0yDphY4yPqUpfuztUmP6uNHA6+v23/8VV
QB19Rsk+VSmcncdfvjS7gZBNkGJPGETDBWq60oUwnrnHv3hnmLcDwwOf0SAds40dVbrjVBibD1tS
HaZiaPegzAjWeu+5Tu8pArIp8YF5mTdsVLNjamabNA3HZkc34Y3664z8l9tiDZYblTvZiUn2wGul
jPJNmqQ57uam+94eS+e6G+mWf39rvzEoHxe5fBKLTRUmRICw9WhDz1pcjJMcxoyLa1h+tiSrfpeV
Sn6CqpjDTEMZP4RTN9X+OX5f1q0xdUV2Nrr5IqLKl/a7hPnMjVE2BPnVJZoBYTbqdJHenO0EpqWf
UWxDITUBec9FsLTDfl0n/Uspp9nC2iYFxS/aqvrqJ1Nvxk3aZIQr26t78/vv+fThYpYGF4VCHp9r
9vTHr5As3Lk1oANFePoWMV2GjftgYd6hovSfudTT/mkDeW0mmEhVYE8erQkHCBmFDw7Qi2Xl5lmv
m6sftkVjX/kW47ITAIkWLvjkdM/Zzf/iyhs8j7AF1JAx8NGV3b5b8GUhImgmSfq2LogsIUd+2Fte
Z92bWTnv7aQrb39/Z7cT9/ELxPpHusFzBN9+QtsjxWTgDcIX1l8HeKLJ5Djv8e1yLockXzk/y+ck
x9/Q5UdX3CQ0bDY8RuYjwfFIt6S10IWNfKIsje5d5a+EHRtIOq19l/rKOl1SK+1JW7O0t5kZoA70
y1a884JaESwmRfY6nxKaiqbV8O4S2NpdexJjdaQUZhfNPYa6p0yaus/NUPdvM7ZUhn9Oln8gdynA
+ZQskdcDImfiJGsGV4RaaSq0lFaIXZs2ZXkxJ6WrhcQ6duiiVNujtvK1yohdG8ZMTLdjf9W8ZahP
CnKdCcHuBqx0ux6Twnwtl7te671so18m6mROORvDmt3qOYXYkwXBRJDlztgRig0dxvbzn7Do3iFc
lBhCEsbWYbgAK1PIEwhCtlEmxL9/Q54Mj4AsvhUUSH1Yfcez1RR9la/nowLT9sRlaaKT26y4egJI
U3niQTxEMuGZV0lT4vv3+2s/OTq49pahwbIHMeV/Hn9NRF4arJEVkxSGJWfwDrqIX7C+V6X/8Xn+
z/Shef395Rv+/l/89+emxdY5zeTRf/79Mv9MumfzVf7X9mt//rPHv/T3V+1D/U72Dw/y8mN7/C8f
/SJ//8f144/y46P/oDfP5fJGPfTL24dBCfntInzS7V/+b3/4x8O3v3K9tA9/e0HaRC23v5bmTf3i
x49Ov/zthUcV+B8///kfP7v6WPFru0E2df7x+BcePg7yby9M/yV7Ll7FrFP4axTrL/6YHr79xHjJ
0AgonB+DdRjbCq7pu7O/vXCClySRQt1khfNuYtT74o+hUd9+5L3cOg9+ZGKXC2/Ee/GPD/boCf3z
if1Rq+p1k9dy+NuLY+EZ4ngmMNv1HaSsvCFH5S7hFKbs88KIa6Wb59463LWpOxw0Y3Uu5LoEZ6QG
MAuiyjz4EJIPVr8wpfHQcLVhtnoBmHaizuo6LZ45P4421O2DYWEFCMQOztzrmOXkJYVWTMLW425u
u/NaKriyaI/4oGWfRA5St7+2RrggA5BtKoVwdSNXHW0Ftj71+TALbCIxT49wYuzPekuTz5wTR7uA
TtIUnsBAi2SvmezaRyfw2hGDlPs96jF/tg5zslqSMCns8ELNMm8Ky+zeJwI8gfNTvfvppfzx7B89
6606/unE4NowyvEmAOOyt2969A0TH1Zv483pzlrd8p7MPXE21KCNaGfGEUzCqg+VdKd9AOE/xBCi
luGaKfNQody/Et7gvpJW7X945lNtVz3+VMBu2GZ8g+SPBaFea6eBRXJhTPixtofg5Z10RjNgz6Dh
k9NCs3xLpjWx42o4R8pTotIxshPXHfX3ZV3yAhrBG01VSRb35IT2z7wVxy3Ht5uGg/4m59/CLI5p
sv7q+Wva10k8M0Hey80uQceb8+PcKIqYpTTe2xVGxaGLFePBMAoJEuhkBxyYmvOWvNpnWrqj4mb7
OBu3apvbkGGAhOvxTu6u7rxkQ5/tHLJry7BPl3knR/Bo12jc+8qfCTOoUOk/85COV+N2WY+JKAJQ
egNeiMeXNb0O5RaZkDs49E6EEbgVq2UWb2ZhLdAN+2UiCTfPoqyFRt078LY12IUx2cUGKXnBcFgw
s92R69yeaVjX3OjTvD7zpH5xZ3i9t7McggpTiqOPOA+D05nCzXcJJs9veomWhKJzjO00mU9wDkCU
3lfBM4/j6GBFHbjNTDFN3MZVAORHy9lUrYUva44bqpekB98axsPqiOavEUu3qzCt/BbYCP8Wh+rH
d5+JRx/kZVLusH8lUNOljo+Esqq3v3/KT+7gFlyCvBgmEqABD/zoMjlbR1kU9O/uIi4bM7NPazcR
4PNKJgeY4O4BfZX7+vdXdZ9siVyWMxDMBUQLO4WjbydtUvc6Paf0rFYtOSFZSPtKwZ7V+2bpsn01
YX5OFyEcPZ40XOl2Sd1URIivkzlFvq/1TUxkakCId9DLd6WG6PvQWJMX+aQtOtHgmBOewPbSvu09
ApTh3a3z26Jw0gteJetVQbf7pkP14OxaSR+EeV8yXKRwFOaoUEj5ybLUk8vMT5r5oNgiDoNemM0V
txHp8ziijZS11e47DSUurAUTMVoaDMTPu2Tg3Wbt7F7pWkXs00hQ+hnvCfPc2QsAb0s7gydZ5mUz
hSZV4bvBzyFR+0aXmnE9qXY8Febo1m/gBKYnrdsI/2AZQNyENYziXjrOmuwCaxG3M5byCRW+po3x
Kjk8mMrkUCwMe3C7Q9/ZgP2qOx1w5Hg35Ul3K2zmyXmFc9czZe6vXiJ2J2Z0G5mAverxSySGAoQJ
gihuy5UWNxiiHZBiuBDFsVyxVjFeZcwOd79/h56cIdsrRAojYgv+lm8d7YpTgjDRYn6EMSG0q9Ws
gl2HpXRsavVzKPgvvt+GjXClzV4NyOfx9xuGtKSSgq5CsmN+ztwJc5Qsw44SS8QzXvFl77qaeGb/
/dVFwQuxZ2XrZ5J8fFPTdIRiVrox44kti3x+lWSeiEkGxDzUo1xxZa//9XsKXxXqvEthCNR2tJ9i
aZ5pCP35omDae0h6btTmfr3H99A7+f3je3K6AALhQsHsEUSbcdzRxkMxh10ThIiY9JGcGU7TnUxp
6+70YnKuBLl2z1zveMbAhkorBibKif7NrenofRGeg0dUmXlx5UrqncoPvgZKBlbk2nO/t/1aTQe9
6Y01JhJyfasn3twedDxnvGht/ebgTiVEPrPo9dcdlrNZTIricjrUmi+fWU6/eLOxFnOhkYCucgJv
B9BPDWrCEGkitdmL664OLpQCjOrahFztdpj/D5eiNN3ckTb/wGP618jgM+jq1IsN5mThpgM8LTQN
42E242cewC/eZ6gX22qFScmWf9R1LBnEpwLDlHiA/nqhVqj1K6UPhg5D7oaEMBbnKNfHZ676i3uJ
ugwKPIq4DSA6upcNWelzxuQkVl5Z78rMzqMe82+SyGbz8Fff6I1NxawM3QzM2WM8PJtXTyzD6MY1
/DdCthO561aFNVEhdET2UjwzINk++qMiGvCSkpBZDSwh/u+jFzrJrLIK3MqNG7dz9oOG7VzAwfrM
G/J0nfKXLTiksPfAuY+nFl0utTaw0SLn7hJEGuLgg1Vl6goqOWGLZec/cz3+5NPvxa4AJ3F7XhBP
jnZbUQYBLVmNq7o7IrMq8rmGFmDYY7A35Myotm6sLIkHJqlnwww8HqpJutjwDsYyhr7fFm+9xA/6
3YBeQcSz61bXTT4WdbwQa1Ci8sffAQUM1cPYSesE1sF6TQEPqzlZWvE5T5rlkOXW9BV+RfMqVVKY
+85THNjCyia1xz+MgcPgE4m98zB7v5rXqr9nxku1onk2jXnbB2BXziA+dMWMrszWUwXaq/fqIWsa
MmHGNhWk5Frm9AlA3MyiIGk8SXdddLDEPP2z3bfzHPHoq5tBqe6m5Gl/LbMhucIDhnCYcVyTEncl
qUOn66Abk48Ne4XFZNhF6Ohz88lpkI+dBZ5wtpuYLK8dDbe1yHaFSPZDmZN4u1RZf2VrPd75QHme
gUvmSp6TJnPv3FJlg5BiTucHU3YerT+Eho9uK7tqN6vWvKZlwPm2XGAQlmj20wuF0ioNg2XBwWvE
iSscWhyTw85FvR8yKpHvybav271cLVq6GaqL2OPROKyRkS1riWe+51AxzZa0Qj4UG9Lci+rzShjE
27YMNrPdDv/9cKLOwdgQ+yR7n4iU/w+VoPO56pPsq2uOE9+rhN23x7U/fSsWwYjK7Kb2VU8OxC0V
G1oNLdmMm4HHSCYYqs6EM1Fp4I1TqVlpmDdIvjGgMUbuC/C9Fo5yJgrBtWrduxDQoZgpub68EU3l
0gAptx5Dq1vqM2LALaLkVz94C02jCw7d7E7nOslLdVgZdrZEbRAM3NZ8GPIwL+rknCc4M+t3lglW
wlqVEEJSzZu2Z8s/9FoDLBm7QHWl/IbsgwCM9LrQNyeUvCl9/3LyK1wunTr7YjZmUB5IkkpOVzm5
y64suvo0t+oaDRBZaW9GdzWvuZAuCNzrm9tprte3vNcM1ZOsHR+6pg/UoWxmPq1ZcciFDqYer1wS
EsQzlcaGPh5tXkA8kOR8gASYkkfoZD47hmBcamIXqzuHrsaxjSPYvFSuNu0oOTbmxURiArMRUAr7
O2r5CLT8PSxCIQf/kREzlDIa3KN5AbyurjOrxozbWsvqEOpaF/fCRJi7MAarpNPuld2m8eBqddwO
ffAqsDHWNHngMYj0dNEa2nOhSE+Pqo2VSTdLhUIVdix9l1rlT4Dlbtz5NBWMWcrXmo/op8sC8eb3
R9UTCHAjr4NJ8eXxH8UK7OhYZJRqKduTVjwS8XGu7GyNatnJvTn28zsEYsPHzPFqiIsjKH2fazv6
DkhexKSznBNiaNTCRuXb9f73H+xpkYBNGDGieHjhU8NU+XHpkwt3GowCrpPeN/JCV1MwhZbbavvG
b3EnLN0ao71xeuZlfAr4GBsHnouyZzHIPj7kdLJz13Kc3FiUbnrW5mz4m93RiZ/jzbZaHCt43nuv
vVx6pzCEBmRCej7ca+1a3Q0y6cLf3wWAsOPlAXZM6C3UUYQwT5mIRj/PmjVaKRXEqM7sTKzOvnTp
BsPOSkgf0OclNw+9p9RVmha0ImbL6xMywrTOkO4bX8YF+DQK1to7nUuD3rASGZ6KjOdsfdf11JdR
4pR9e0qnzF5XY8NxlrZ+oOLe6EQbtanl3DLU1E9Mt5xMzt9uDMKK0LYTs8jSNuSUFLDWCoNjNNlm
nNG0OO57GH+1G+nLYgwxnHVihCqJnFyYZjaEo2k0aVj5pb6RzDSSoJcBR6/MGOR8WmWidUPP6aeb
xu6g7A1aSzRXa08pQymZ31kQM2RkEbtKjkJX+Qv/OB+qzx2yJLGriAj0zwQAFedarvnGAEtsNkRj
763cM7F7a4cbd51WaPer1b1S7LtWlEi8hPfIQ/U1zme3vx48EISdMufKOJl8UyPiwdEvoc659euR
PUWG8+xZRtRkurjtVIoR2My8+CDnGpwra4ehJp8Ngk3Y5LJD2beFukeW6uTruZHOFww2au3AuSiq
h2pEM3ydrwSV3KxBhpMkXkhYCqULcSnon1pPnXFwD6frlHRXGIy740XnFQxwSytZyxjHwcY+LSaJ
H9qSyTLfe87YG2/M0ld7LbNJKFI9ztXhhj7n+K+3GLk0Yshe5WMHSaqVxXStp7MDkgj1zORppm4X
L9izSz5+a3SxqSe6ue/Ja/ucJcn0hoM6/UxUsg2lvcydTxS9RCKio0de15BBdcfckoOyzvThA72k
ArMqUNRGWZN3yam/TLkMXWKpgOiqEpQgkHkRkgWo2bupy+T1gGc6b+m8iINcGn/YTXXlXTdYLbXx
0AsssvKcfPbGs5QK9SEpy53UZqXv15rXNMyHkuCWzB69V8WS+2ZEbgMJT31CQA9kXjncUjUMOjSR
IPXDps+rBVAeFHTfMMC870qjWUIbnvhZD8hUMNJlVs2LOLYP0xI02Ulrt2oiqcowVZRjU0aajupF
f+hE5lwUa4+9KeZRvnkR1NslPRy6T+rZzlQ4WjaAe74syaHFZQlDcowgEe6tcm4v5iHRb7LNgnLP
dET75OJh74V1UA1e3K+DU540dpndpQSqnGgVGopdngSzHsN9s+7WenE/KKkWLZQqcWEclIwYIMf1
VIhyznPMXcm/Ivl20ZeOt6ue7ycNKDG2ZjHfrdCDUNmg9CxC+BrNoevnrchJ/TutgRMLr7CEmczM
v+NbtIN+owaZDlHO+3U2r3bxAK1Je5MO+gh0L/Lxk+FmvR5NntA/lChdr8c5h71Bgam9qaQ1WQx7
zeqdrLpExpM7CiwVfPduJG/i2jGK8us0utjtYShoMpFo0bBX9rDeYGKbfhLS8xgw62pLYShxEiAB
ITPxaAJOqOA4TY3YCWxqKaVbDDQiemw8sH13RtSJJ4rnhJM3k+ezjZ92pp2WZWwmgshDGELGK0F9
LaIOTWp1qOkA7scqK71IlN1y5o9TywqBJGriKd6N2BZviXuh6ef+52GG6LybCNKYzz3h2eN+pcl8
neC0djcj48TQ0639m1KlztnQdXhsm2KcC472Nb00xqQgb7P0jCXqcCgQcTsNpk3oSOV1TGvgB59w
0MB9mprJrE9TMev5aas8Mu7LscqvqrrHObKXNIPwxIVv7Ho3XSuS7dzkTUsyy62RZTqhFIGdrzvT
HIcvFnJkip20wKiNDTPdgQIoHKu5sQyM+6JgNjWX+u0ktcAPLRYolov42PDY0Yvd6olpCU6Xvg6i
Zm6XQ5PrZFJOeslQCwvysnzlYaLlxn4g5+WwBkH6FSV66Z5MjdLe86RRazemhXFhlxFJiiOncMco
Gw0o2CNswDtFuwDdNS3KXeEj8A7Flq0GGV+5N2NSc3ylqhFfcmPVCVHTvPK91NPuTaczaogNVdf4
yuUk57bJamMXrOw5iaRtZznud46w47Va4YP3fjN/Sl0TbzGTEvouMbr1U59pyXiSYVbsh3K0yjrm
YaoLxGENkyfPAa2VeNjiLcqkYfIIWwx9uRVqqlHGXdXLtj/JastNY3LtxiQmtnCyI6ySEzDgivHB
d6Dw3yP4F3T+/3oC/9/i08ejCTz//scA3niJ1zwjFIYoaPW/WX9/H8AbwUtmWSxvFjjJs9Dd/hzA
2+ZLOM6M1xnr8L+tLd/lxwDeYjaPj4JPwwIzln7B+SsD+KNCf4M0qLspdNE6U+0fF7mdYoepZUL6
SZGNb8oa1nzoYWO3a0Q7P2cD/13C+VOrBWUS7JqyjjKEW8Ec+HFN3TlVYadLmUXoke27lSP3E06O
WYdNg2oufSxx5X7ya1pq2PzTp8GqfKyKUnO8WhD3WCdVLRJ6ZeUUr+ZkScUuzQYVxIFqize2orCO
M+lyyCRWUJ0PtkQpVNXtdDoqHV9ztL+lEc6Qy+/KJG2S0F4SyOqja5IBkKJ5L0LPLKpbJ4PrT69R
WG9Kt29eo6we+SwdOxFZ9Nim21IQJ6LZfn7XJ216yvnSkk64+pUfDTZM5TDJ29YJ9b42g0iWiXkf
sDFsx56X3WLq6RoRjTgn9IyCAGt1R9M4GTXJQUhbpjE7KtvxKu1F836Yk+q8QX/xNq29vjgpUExv
mtS6VWhIOpVgAL1JjTXVdaQ7eWa6M+RijA8FeJC7k8Yq79MmcF5lSbZa+2XunTt/ULSMI12mS4al
ObmRttbdrT4Zc34ymy2CDHIbkguvlDV7N7l/RAK2WvcBknbyHkck0cRwDAQxpbU+TOG06rlJUPiq
f7RpRozQzAz/vUnioRUus6w+VRXWNHtYsZIzvGOIEQ0M5LCnTjHymTTCYk9s6YDsYYOl3hSTBXWr
m1RFja1yn2KCc0w/TDORG1E99f45b23LpKpfgmukxBnM28oHRUnrFvjD1Tz3PptdVBWVNO2PWjVo
ZiRWpG87t1yyfl+TI/kaX8nxEzJzxDwK4E1RZ6rZiTjh0YAi3TRvGLki+C3X2d+PXbdmB5lOix41
07TcyHYCmnCIr25D13bHV2NCaxRi19t3UZIxTXC0gOhitzHmgyXt/oHo8qbe2aac4tLklbnwiTUN
IrP3XTQ4WoGIBG/X6zo1hzzWs75fd0s7DvqJoWMbnhliVHc2gBP8ORBsVBfwk8ydKL3pPs1mEpIZ
+ltD2De9zpHUeTnBP2oxnTCxCQ09rWhwxKlriyWLxFgZXxkkgZe5G04Ubp7Otw4U1Buhr+6HomuK
GY570HqhniUFOVv+MlghTczm9o9h6rs09/0+zNNKNXvFFcqdWdrmHGl5DgrWj777tcsZvIRLQmRx
SH+QB+FIu8Pv50ZmhY5dri34nqSF9TFj/yoTBWqYtqSqRhqhV2VotnJuYjfPBm+30T3pZLSlpfjQ
l0CLLNJX81PZ6K2Mxzpx1x2ajvLScxoKb9CrHvKQSS5u1eYrPYI1qjWykt7CQM4gXQLLb81/19NI
f2yhOpKIq6Pj22X+JO6nRW45VgqPhzjhC6U77HGshwlPSnlZQAMZ9nPbo1ddyah2zgJClq4zMbXT
zpzrvt47eSc/i2x1ZaTGSrcu5TKUIL3z6IPc9ltMMFG1K9GnrnDvVwbs3OEyr8HkxFi/TYleG+AA
ifG1EwjH2K2db3Y0sTBMvmPc/z6xXzCT/d2Zffax/uPy4/LwiGj37Xe+n9ua9xLwBfxnc6lDgQJ7
8h/MOS14yeCIg9vGE47RPkfonye3Z7yEw8UvBni84Be3+R//OLk9/SXeXO7/4dT+pnP95znKAboh
Uj6gJKgMFJDjiJncTvHg2crmyqXbxJVhSU+L0bD3g+uVJ5lIPKywx7wZd/BYFU5bBJ6d66jvsFRm
/i9ONJbpguCLmV8oYR+kYSanag01O+sRLnpB/p5Qd4LampztRRhZ7u0zOC1o7gpyhNkISIMnppfw
PtIJSARBNamHuKlbr109n78a55jELGwXQ/gtH0QNXn5YGWd38Gjb+iN5QKtHmHWh3klniSXdKayC
nI5usp20OowEpp1Pmr72Mb37sie0kEQOrS4na1f1Q3Y2uU7x2ZzWU3iMAw2YOQOWzfY8RouLhg9O
o1HFGU7Th4G81D3KV0Mc6kBeB3UO1m+1fdxyppx2pVdFk+HUcsc6LVnQmvHR7I2AMGbFFrR0g/lx
bgt5X2/xbQ0CnRBa+Y8omn8vwxcBuOm/rpwP0Gfr4WH5mby6/caPNWi+NMBgNxsVrLMZ0W++xN+L
Z22rkDfqqE5JDTsJSc6fa9AOXlJww6jGRQPOEOjln2uQH3Fyb3RYfCAYw/+l4vlIQLLJp2DQMozc
inQfchrX+Xk6bnoMAVdSYqgVs+DcJQjxVutUceU1WnYOqmHFmH2SfpW28jLQh+Gsd4AoG4fF9NNN
e/195T8aItBe/DTD+P5JIFZD+oGhhccUN+PnTyKTqi58s57DoiNHM657XuW2Wp1PCp3H7dZJB9ro
X4LcpKxV+o1D70zpB1J6HAEMIx0S5Ab7RJLsnQOrG/lbrV3WZ3hkjxH1bx9yU7jAAUVWCQ39qPof
3cFK6LDnEHfXYq8VmgU1aGMkRVNFMmHlJ8/6eT/ub75fkk5KR84Jv5b+4/F90cBmx8S0J2q7SBFr
dOLpTfZOI6061N2l2afuYsVaQlQhaHvcmKlFWUXVChOqDG1/Ic1gKvMDudX9vw9e6PAbW51V8K8X
/H/XX5q+f0RW599/X+4Q0hm1bO4OnJ3ORgT5x2o3XkJwpFHdRAQIAzAH+udiZyOAzEx3vdmr4e30
02I3X9q4rW1/iF6TDeQvrfZtQ/lpjXkIlljQFJnokpC9mMcRvGYA1GP3JVBs0uifmOJ7r+2ZgMPF
XXGF12HcAQs3p4n0/JvRE/IkQQl8k3TtRcfE8xAIbRfIJaJ5OgUJHoGlJrLoQSRv556WDkWKv0up
9PaUFjXG2OPnSu/v11SMBFotbxJKw4NHHj0j7yCLVhMHS+EiqtBR0HOs2/19b+T33ex/aKe1oHq3
zpc5udHdzNrXcoEU3PXnOIhpUTfXN61rqKt1Kh5w8cSODpE6IfOxLqbqfbeM4w4Ft3eG+YQ8WKZc
dkZleLsCVnYojVl+tjX9LR+luhyJBQAL7HfBNA+c7YC0fbuYr9LVz/eVsRRhTaFLHm1O9wvCGida
A8NzkueyN7T9kqp6tyJn3supT8lat7409prE+YSzQelUB+Vn43Uh2rfw6zBE0tDgJVjjDbnzVZuN
M3/Os+uk7O0T2qCToDEpbcoA8TZmKmfr6NffCbd/6Zy+biBpVMeyEQa+/5Sb/O9kKIeHZlNwDMd/
avs0f/6t/x8KlN/X0pi0An/98bH+8sfJQ78+kGuYb2nz38Ut256w/f6PRQ5+RWrHxs5EJrdhWH8u
cuflRv/lgICUhAn3luj9Q5BiOy9NgkdNeNX2UVUNVEaaCArjLSbBBtDy/woehvrqaJUzFNq4biBy
iL0JMD8602dVt041om23x34Aa5oxugyTSviXhr4KDIjrdvggZ5WW4eqkoPh+vzJbqroUKwc5Y/yx
LxhQrDFOItPHVE7GzZABqcUkdtUO2Xp9TwjjOtFTytEhU4ZYUZA2xxSdf9q6Am8DiLzBHM9DRTrX
7CZDfwWJBglAMCz6V+pY1PBydCGYq1EI+NgEoN9qzlAnIX7gKeNzp/BwAkVQf+aZUnd2OZvqbaDZ
+fs+zcoLmBWBERrCd95NExHq4TZ+zcJmnUnEEkyVdonjQVpuUtM4MXJsYWLYf/qZjyF6fynhK66H
yhz6cwYRFoQUX7i71FP9eW6L4J1eBcZlviQihljFn0WzMV5NKimucljUZMxg11Ft7TimNi6+zgdZ
6uaOT1/eJYTAnIuq0UB/XDrmKC8nB9fpdYEW0hBMAF5gFd3bXpvkVxJ9KozYbO573JW4u8ZBlQd5
bE0CY8YONqF1smJyn1yUfZnTFyCQ3BmdLoIocfsshc8S5PcTUpURyp8XvLKy0smiTk5Y7GRksFxq
xeDeQ/6hZ1dePX5uSt37rNntuuBjW3bn0gEJw0Uk905S7O0x5vG3OmYUSXbjYZ3WM+GpZy8e9bK8
qvxKXg3mQOVhQqoQkZclvGUZzgIjvmuGeeGWbXJv9orAqnyDY8xe00/LYgMSjUX0JxXhTD1V0qok
ISSbjtKo7PxmFAWgLeuivSFtOv1UZ+4kQgWJCy55Va3v/4e989iS3Mqy7A81uPCgMYUwmHAz13KC
5SICWmt8fW8EqzKDwcxkc1irepaCTlPAwxXn7FNYrWDVHdWF5JuL9uOlZbRaOf4VVOu4hW5w/2GN
rGrTQPht5CaRTlqrhCfDGJTcWauqNX2y2sQpxdsaOXWbJDpu2jQmIRKg8/3IZqN1EaYpjrrY6SFv
0b4f6qUZPvK0mC4muquPZJb7CxK4KneKMRJXK7km2xrLCO97u402UkbH7HDUzGEbkgi1OCrSMCm+
0YP85A5Li3NfSvJj15s9AJ61nt66iCG0uyIhWl3SIBbhrlZHgQeniny8ZLE+k3SUni1KbCq7IZ1v
lSoUN8Msk4+ppcoYexhO8mnHrndh0QbPxytMWmlPtUMD8g37sPU4R4Z40hvTgKw7dv2DpYQ8sNH0
L7PXQjMQSAjiuCUqxKxST5fLmpAyPI/b6HjGYb1g+v6S87QC68Cs6CZji/mcoCz8tMOi/VZOaiN8
DNh8cUt2C9Bneil0Mb3kspLdqVOsLgFzwHKGSRbXU1CNmSU7igitu3CEIeGEpugQx+hzBGpGLEax
U3Or3ZLa5H50chGWt2iwGJ9NEfGaZg+WRh3qZ6nr109ma5nJGjNpM96nzMAPmreE13YcgzgcEUn0
uEOOfVfjTbOaUvua6kx77e2ojn1lCcXA9TyZkI/U1vbmvAg114775RF87BKzMcvi1WMossBrWoaa
FB9JlB/5UoiPKFMRSMTyLI/+rA0Da4EQuJtP4g5Gdx2U8VM7gJmhhDCShE9px0+FalBiGGEW6R5y
KePKxAjFjaY0UoNALps+eU4glNKrpl6wsSn1SbJXyJXcBMz4FAO8m48kY37uKoWgaltPwP71y0Z9
qqc5qa5SuNG6a88qs2BpThnGp6vcF5cCG9YnUSGsgpdpGm5nuyk2J0Rn3OFPkr91c6bKZBmuIvXw
CPA0YMbB0ILZ8rrRgOw2OzLUjNGC1LgL3TipmIKW8irgVOFMZ0Nc2zpnemRIe7RQ3UidZjBuLTij
nuiRsT/GSLa0falG1r2UZy0qGKPO9Z1En3zhwips12j7tL5tktDAYI+wr3VFFInvSzmSmU1QvJ7e
r/Wa58d2WSXp0bAl/nGG/ZrtmlLTCx+tVm+dNgRR7U21sCUUKJb5Zk8w1hwxJSZ+HNPszR07dOUi
G9l6V1X8pp4txYPpMgCbP9h55s/GoFUDOPPQPIWayDHUJd3w2cfJdD1KvdGc9NKMSme0yYgeym1S
FReoErosykhmi+O/QIRsz+1/jszMH7FOGhkLUJJYx5G38MdOUCsnnZM8qVy7T7ubgqTJA89tE5Vs
H/lKWupePtrlaUlH0/nR4PytmvH/rSD8n+ZL/kH++fe93uVbH39rc8rC7uda8Mdf/V4Mmr8puFBV
JqibvY+dJnON3+c76m+AXJjdMKrhpyMr5Z/FoK7+hg0TURo2ZCIJmeL8Y7yjy7+ZTBgQ7YGLhrRN
HPnfcCf/2H7+dM3gS9YYszL8hUfCv24b8/48VRHAFOZlu81gK0kPC1Yudm69zKGFCqrzWI8ZpZNp
Xe93Jq6vFIJo4UsmETX6pJCTKM+DH6eTcrSM0H5d07l8buYZALLeYyBGKBSzzGHhET5o6tAeiEYe
3XIBXvNTh/0vpkPb2/zlYxANj5P5B4bnT9Z/TEEA9DD9brHN6q5WR3ZdcqQxmo16xOt50dxVCIP2
k2RnB6bE8u+qALqUf+3y/pHX9ac3wNTNoIRXmb39MvhZkCsU7bSgbw7z9ApFWXbuJzRLjJ4h7YYo
iol0wmN0rDNL2ptDtjC6le5zI+oOZb3440osgWqve95ld72OWXOt2HMXTC2y5trq2gPRA0LzaVNS
Jy5r6RHcrYQsyLBf06FbtbPWCkyL2HfXnT5tUvQfX3UB3fc/f9Wbnf7X73qzizOrBPzMUn0bSP1k
mMG/Io8sXkOKj6y+y7rUvnSzrG/AlZqgPPKO5stk2akBo3/bgA41+1GceKEK09KOn+1xyt/NlgrV
kWfVZjeWRdRJDhN8XfIm7JF/tZUHZfWn90xO02Zzx9HLffirv3NCDpYLTIRotpr8IsT8rc/q1Zf4
gL6tZOOpqKbw2NvzvTJr694spg1J1+sfBBoX1yOZJrlXYYr0cE02QQhOv74kmT2ctExMj2uMKilC
PNX71domi7u0RfOorRv2I7Wn45Kow041SvkGueMuDUst4GdsdhJmcI9mC5t6kjUf2dy3Z3xi7TNS
zuV7pdrSXSOK/Ggm9rCD/aRcaqmTXA3tn2+Oc+aKNsOyPXfmtbWUll+h47lHlWh/VeH62GbW+lQN
TflcxSVKXjM3vEGo+BSjvDklUWf7jG+WG7qMfHFR+pUdnMj5SACBcamXujtXa1lekxMeb3gr9Vml
Xr6COTpT4mV35rh2F7R1U+YRP1LvMqIE71VVSjMPSc+hmXUsBQh/UByMy3RGSYYbVOsPUbfi4Ug7
pFAkN7T66toaPoZBflXqJlac1MLilc4S5oZSUnqfhku+FckyYVAoRyOYUX95SArSc4Qy1jPGTQyx
qQUnA6SG07T4KNAWPFuLZO/QtvU3jdllfiYPxyZrxK6di8r/i1vi1+OHWRkzMxUz0gZPY1T+x1ui
NqJkrnRWzR39YuvAAALaWbFkDxRCsL8PsyLvlx4oi5QmyzXCrfa8GOZzLylS4bXZ2C7O3EhoO/Dd
UFqpEeBiu0r243b3K2bReQuZW3/BX/1lto86heMKrxE+IxB3YMW2G/3nG9kaWUdUI31HLcleWquW
QzgwITbsnveAEx7NIhm/iXCcgjwSdArR0nl2noSv//nr+/VA2d4HdC84zniiWS3+cnYCJagAXWDL
waLYPNgJv29qNjBDh0XslLYxHrRa9H/1m/35VXlYbMsNbF3gPxQmsT9/elkY0dZ7SUAiyenz43Fq
XjSzjT6HTFUHAgiicgr0dC0fs6yyg1DWi6x25mEIX8cGjGof29oryITuCtEe8l7oCyejmb1MLoCC
/udviLHBLwfYxrLbHm8QpRgSQzn547ttJxPNkNRussIRdsWAO0IaPuIFBpSTKWYY2LHlCcBMYCtJ
XwuYnpxwQ0eQ2XIrdimThSuVynutadWNnuTtJVMQ1RkwjgIWJMKbtLD9KFVpn8BaOI5j37rk0z6j
I6TiF40AwdiF90QRAYtuCjkwc+2xlSJwIasV0rwBZ/Viu7fv8QURcDtFwukE+hE37s3hYsn8F1ex
DcURyI8DO8qv5ljBGqQR/TMvyMtXVibPnQLMNdRi+wbAVuQwKUBQHYWGtVvlNX5LbHM5Vngr8d2k
WM7sKNxRTNMZI4OkSZga475bKnmPRT0MCP1A65gYTG7lzXlEtN6rTjIfk+Wcf/maCuNlrqR1Gw6T
dqEt2XRVSpImuabBIguk7o2uN91tL5XjlxYlYsdxll3kmpQnj/Z4PWLNY1+c1orpRah3YbE26hlp
+W3VpVNQK2r9YoTQ1+Cr6Re9G5IbCQDJMYKk56cUf4c5zUN/rnA+YdBCDZIV8bEz2vXYotAMgHJH
1wUCGc5smeEGCulKxi2P/mNvgF366Nhj+X1kAP6SUMeDrFBHtCpqnQRlrU4oLsnOXjRk0XNnLT4b
nyT0yrKt30VU1V6v9q4lr+mhANd+Qb+EhDQJ56u0tw5Q2fpdEeoviNLVEznvTwYKHkdpbbwCY3K2
FirFpsDLJRM3dQGSWl2xYOuDTF/tj4KnTVAajcXYPq96fIFRXXnoU/iddaLCeqt9XPGKnbuqt66t
cbVdxuz52WTq5Iai1oPOlG/kTnqLu2S+W9q1QkbehZNTj6PigQM0/C5MWy55JUjFil49DV/otqvb
aTKs6xz9DqOpbGU5sYgnymjlUEWpepKj7AA2zQro3HtGU9nyUDS55EZ5Xd/1y5yd5tJCo5IazyVM
TteQtOmmNerlZrSl5CiVlranCQ0f8soKwnyc3HrogYCPFoKXegTGxWDNIn8ytzt8gASGR93cv/Eb
Tve53r+x4kiOyHQVhGyJfqUXXXXkMWe+NJmuoTYwyEs2ipAIEyn1kEl/W6RFCgomAObWsNO5EZqt
HNfG7nZFjMzWQPBKLGD8Df+hUjppYULyy9D81aN4CMslcRM2LudBpjrdtUol3fbcMLeTYFxVVuih
LQ2Mh9ZWn9RikOhHe7uCLMM6qlqh3GkxU6/VaoenslHu0zrSjsxFt9GaSiC5onMhr3gEdIRMce8V
GOv2OT/ABaOX9i449J8loy/2FWfPo5Wv9XXdKdULpWrsr2q6XHVqlFEZZ5KZBkaKM5Io4Kn0yy6J
px3zKEgOwHmV1snsOHyhqTZI402Tby1K4MLr8VGfk06KMRFq0wEZpRJwjTUfEikvZkNulNUqlgsF
bXHz2DYCkUXLyYyAxiR5sl53SqufTH1GZ2euz2pifK+443cpfKZtU48tSYGEnqY3So4EvrBn20O/
bgQDKYfvY2LsSUxVXLme2z3VTGY+Mb8hf4Au26ZAI+P3yVSGRvVmW889XctFs0ukrL+emir6XLJq
8NHexE7dTRmzlHJcwf83gIL0DupE3Yd7O13iZCsFLnGMJocvapIuE3r4+zgtJY6FukuI1m4k6ms5
2ocrKzp1gwuNok9Kx8IcugyRdWrqqjxLiZ7VpAxYKcP1GTm3UWcuY8Xi2SpZWU+toX0wmh3u40Hi
4F80P+wk690etemcGk2754YWl4wZjj+ZNr/MqJuS4XVWXRrHcS41N8rMISVDBBQlcEUQd4E5EcKG
Hl+rXpdm4RmxGFN7FJxjqSsj6uQO2O79uq47R8mTeY8FprhO8kxJ/VoXoe0zJ1IWH1uyMj8mEMB2
cKaL3pv1QZ7dXpXF1zSslbge0y6pf38lgCPGOVJV+O3hdhsslhUdi2aRdQfcJVJKHiOTctsmTGq/
oMugAeIdX8iBISMZLAP4UiD76xWF+uIxv7d98MiWJ686D+A0HZOgLof5ZiqJLXYbo0qClJyri2nV
UKdaWT2kOocvpPYC4c0s5pvSRH7vLmEbg0Cpo7bede2sqbtpTJqJjSQ1yglpZs712kPWoEBkIc+E
PJgLy7riOW4/8eJ5cydncZp+hHMZqTea0eCL0ShGMqpgUeckmYZ4vSJhIZzF2tR/jbU8Ucl0goTR
pN3/eKuZHWmHuu2TYFEm8VDLBQzDMheXginjXrSRuKBIYWwoeBjTvEHSWgA3HFAfWlegyjrDqbZP
n8yT7Rdatty19gL9xFKq6rFaV8KNlWihBFKrcb7pdb4tqTeN8W7GbnmJ10rCxhMJ7R0FJpeGmBfQ
nJqkh2KX0lACAc2mJOjC7V8kg/Ted3NLPpreRR5c0Py1Dm3ex5glQPzltn7F3dA3botl8U6pbRTI
Io96y7XHlAu2grAzJAMfhBBgfo2uTs0eaIlpTPznugj5OSvJZbM+3+QtHdGQS1PkL8Sh7lvyf64r
6sQSLbJdxDw47eqEHWQRnony9cmOKr66OUuZq7ZK94Vn1X5a1oUFibwCsaSimPX3PBTyM749MAjo
ZOd6h/Z4vEkZiXxfcT2dNbuyEG9F21Ta5gKNZ89SimPdsst2h1i3b0p7lfwSLwT+B22q/MzoScFK
pNjvyAHdxXJ5K7er9o6MUjnrS3uYpFL43dqVt3Yzx8dIWqdLPOD38LpxFW5OXh7g7qydfS3VP6u4
F9vcPI6Oap4vW+YphhKVoemQK9p5teXeq/KSv+vV9jjh3/En2946tc62PY1KYodT1fwQXYObXa2n
ak8ATX1Cow3qLUzyr86k6miUIGMKm14RZ0GlUg/FHvFf+b2ERX8uwl5+qGMgsC6SUhYbBrvzZFc2
9fC69vlWqtQidqZK8AQJ8cI5SdEwVV7VckFho+6ZquCSU0zcwy7g6nxv9HG48ARVk5PS8Jg2+0oc
0hzdAYemaPm2RcgSBo1AuGf1aJ5w3czfNCvtPC0HJ44Lbz4K1iR3sMgUBIh0/vjCcBBpGXc2+uLl
CdnNMzXmvRlHt22sJK7U1O2JFaYI8qG/Q2cxOrq67Bj+tB9RpVZub1Y6eDUzuq4BCjmLXki30rRQ
pVsJtsJVuo0n2Wa7QC8pGfrioycaeK3NT6Po83XUj8OpqtLquivWec8UwXpT41K5KXoAEfKUQVuK
gP9obSF8oSdIfpc2OndEbF6MeehuSyIWHgE9PNeVrO3Vzqouajm8S2NYPbV6naCTj2sbrzyBvDla
9r0ddk9R1eB5myUb6X/UfrWJlngrWyiug74FBm2g8kDjrQWKVO9QReCmSvv+to+RziPWthgR4pAO
qkHR+PXVr6TUH21lOa99zNIzb/3/kwDknVIL85DeWReal8hHhwgSvbceS8rOZJGv5QyjdjnTsami
/eiM/s4a9E8lE8/lyJneyOCnwgE8VfoQxyg/s+RdieXHH53Y35p0/29URwCb+qll3fiffwB0nt/z
/g9qiB///H/JIbTfyHu2IJcjbNggnPT3v0/AhfYbM2esOZyvZMoimPiHHEI1fsN+wDyaztxGC2zT
EP+3PUj/jbCfjWjGrJUuh9jmvzMBt35prRkWE0zNHIQIKbTG9Nh/bK1lokGlKMOEq+MtSyx0+JPm
DTrYXWO4LWtkS8t7r6o3In9f4xtreBxorzEnGEt8Kw9pwEnpzulV0WeUCfcTNtCq27fyE7PTvYov
gL2zD5uWmDM26eveItdZ6V1Df1nrs5Gk7vbSU/2gzEFPBt14kmqOZHZNvlj20aMx38p5YLZclF4x
mhigy0MfNZyzTkUHFlahV1X7tckDow4MhIZ53B4r/icTDo6RHKyCCROeTbnB+tt+w9jntdBv5e6m
Rt/Ra9+YBxiYEpKmvR9L4nzr7+uEocJ+WWg4RdF8gLO+ZiNwkNTc0bLtSbFvdfXMnINitsVk92Jl
HyZRM9zErgldSGJHbiSgtEJ8JLbfLqorZ59Mwq4q/R4zYxCP77NaPek4a+eQMn9ZGdTz2CjCJ6Yb
O1FHu6KKT1ET+6Ya7cQsDhJC7whkwiTGXUWn20sJASM1DseFmez3eUJQTSFt3i7Jm9YcYMY5lJxD
dNrqccpUh5kbY9lLgUiLrtoPQyz04WeBfwbLK2bwXP4m1k9rfZDsd2EM2LdUFGGDGy8f+qowDE5u
7DB+QKzlZ+ZeR8nVZlkgd6jdzBc5WQ8Lnt8BewTzAzb+/TmEh5iLIKxiFiSstVkflrkbQV4Zo+F6
LvnKSR5XunmX4XAfYjVYRlRdxuC39eiDw7qoBNl2iieUyke05sd4+idcPsJq/Lh5LzcPScqlw3Er
n6YxPmIiCQCouN2QgvhKTrWsuGt1rzYo2r9gO7tNGrmlSeZbf5jJgG3bN3lOPKUiLU5fGFUT5g3N
bYqYR3dc33rus790DTVmh6u4KquKDVwLphouUEAWxZVRjHRTrHjZiNeUq6t1XZMQpJp+lGwW8PwY
GU/j+Fpjgynyc96FfFDeA3fC9oqR/ibQ7VYloUzla4a0oWPqu9XPyac5T37dLh6zd6/hbrNqFcHB
itKkhZmKaj1UXF2Tdl2j7jDa7su4dwr4FVMUuauYvaTH3aN+FlmyL4sJL2i5eHkZuX287EDAOMY0
e4DSAOPfGFuKuXw1ivs6m69pvn86Cf/Fbsr8VW/144BhD68wJJYR22zLiZ/mrCp55sgFyJtT8u8J
lJWueMwmfsuw2BkTdtcbWhXHZr+8ttaV1qSHxSx8McZ+vc47KUQNAUKIPfkOJMKO3bkTaTfQWHcs
PPgz063FRznfMcYi4q//hm/KTfgbCNSCYkdbck+udlOaO21mO8p4quK7tdlVpuQWzFwXSzhYmxxT
fSNLWsE6ZMkIqSqfhBjXYDg8WtzjDf6lK0P7ijEI0nieDJJBisrLu0MavyPPAA/ljFkgTQ85bwKF
g4tpwTGM6y6+K1CE6nPwn7/UPyWn/Pql/jIQHUwoydUW4rfmj3Kf3WjIUuIaxdqcOUX5ttREsssv
hsmXwqyn9Zfmv3xF/37n968eHJoKDxWWMbZA+ZepfznCbpu6DLUAwlG6bgfbWTYz8LnJYy81PlYV
hIe7xqavt75suTrjFONQSi8NmBASbKtrjgpZeZKTK+56aTnM+imygtwGD0rvY+xreeAw/QuJ+vbF
/LSp3B53gL62hcX2zq1f6SvIHcxE2DBHW/sD2JY3yKiLzKslW//iuv9VjvD7C6F+RNFIzLD96y8U
DfkgT8WA49RVcg+cdBG51hwk1j5q/uq1fgzA//CxMAmxXKeOkLeVhkKR8fNNNlnyLCkh6IeGPVNp
ACUTh6Sb9kCY92yBCCpfvZJZi0jVl6lmsKergdAPWeXrhexk0zk3TacvV7bdS/poga0QWb6LUgBR
efFMoJkX8ZyPJVa6crHPy+o+jQpvUp9ibl5AG18kk/ic/66dN4dklPGscpoPtVNHl6n7FFoS9Ppy
Qxx2Z01n4CfH+VqTbxuKY5XxVrTQQQiH1aVnG98XXXVb1XYjbkzc9my1gZih1JeZldhhDSlBPVTy
fDWjOdEERwmZVWab75XoKTcsztiGDj9CPSTtcRCn6/dCuokyZtpxYHUmETI0b+Hs9eNF4MWvSNUt
FC8RSN14IFr0nX34IOeHxIJJBTm/vK3UhVO93k0JChmTop6vwXwdo3Y3IbLSn7bHsNlmgb48x5qx
0bncsFj3dty6o3Zfm9t+ERm5fJ7mgXH/l5CvMqvxIMQ4MbKDNIHF8LVYxVEufCPVj8swMvH7bokv
k69AlX2poZUp34cscWPz2qQrYy3b7wfkg/3dyJPDQEnaSM9RNnpy8+MJUFTPPc7pxtJxIifeQKhN
p1yxsFDTzJWWzkGF6eTWQEQo0AR18Yy4dg3uVo2irbeA+M9eV82cniTdMC/QuqtGI1nMsKGJ4PBY
1UO/Fg8EewZxxAIjT3RPGycPIgVb/MTr+tRNqz1iB1dlcwTbzVkBHEWYuhru+1ycVuFXQnXtZB+3
QcQkMQ1FYC6fadx4KQWPyn1SKZt+gkFM68LTzSN2K1rsa9RmvBxCSN9uodKMoWO3TySu4Ro7Kl1Q
qkEX67D7Mic0nkQY+ePQ7E3jZsv1g7i93x6p6pSStZZ6NYWMVLZ7WWLSkRuubVz05Cscwts588Mc
bWbaB1x6OznbFcqLRZi7ovNnQ7RXZy2IdMsddfhUFI9LfNRT+6Cz1JlYigGEwTPOfDqEUtPdrYp+
n6uPoz6eVY34VdM4ijoIo0cLKlhj4UmB8NNtiroc/3DiFOFdxiexJJJrhIttuhk+iXOh+prcEU2b
Jh/HhZKACfhk7iaLYF87pIZJPaX4PkwG9YjhW5VyV2qtn2OSF0UIu+k7CyK6x7pFlaoiOCC3SBXO
pAknI33Ojl6SceJaTb2cqAx4gQfWUZR/k/WNXDjXiqnrkJKtPCLFU2NdD7rw9HWvUnEVKg/xgrWz
Kj3oyfMwP+BsPEjkYttTfE/WsbOOkSsgLLbKdSizxYdeMXSfUsXvpb3g03ZjO/YQ3x3jMLrfSkry
gfzBLv2iGx0tHndx/Vl2z3VW7xVqzSW7Zhu964dXOYkftZksxw50aRP51Hdqt5fYsNh+ZD2NiNpW
oCZJ9B0HY7DoiysnpisJ+M7saMrdQkG69DLWLXoL5hvTbHKp3uQZ9wvsFHW5g/3hWMOzqbB4H9gB
PYfbiAv5nS40aB+rrxmQq6zZW5SXSj52EgNc7nmwO3F1KDGth1K/U5Ubsc/iwdM0X4mfGonxVMcZ
W2VP9jT6E7NYK0HOTfExiPzaRENuNExQyjVA6YsZvffVBUndoHkgrDwJriMMKkcOu+tGWMT3zfvU
LpzcOKgtdYuBANvgNm7fonYBQ9sc+LWceXoa0kfB7IlaSWKQrRu5h2XnEC7UTukTuyefkbKX3ufz
l07bA8t2Pxc1L30nSeCnlvUYF4ajwzrExX4rdXdNth5ChZrXRK3eaq6R7JN1AnWArmUgkxHQ/qrO
vlXe82joGGXlff4gT6e45SrNDyMjeumdfemPt9JXvSekm2zKPZN+JYoWFrW8003jqXeOpn9CSnIt
wW0r4x7lau1ld5lrH/6F0+jSjgtph7ueUXDpDjyHso2a0sKSgKetmM/6cl+ALrWIiV6z6phaX6In
rtM6DqE40ZAHEcSkWC+cxjU/rPU42ns8q+CdzniYTmH/mMn7AQX22AbZuB/l12ngsdmTzdfSgpUH
XbuW9GAGCDXdtpKXjPtIhsN01HqyFu/RljXhPqcqsMSV2cKQRh4EUnbfNTLSWVSmLyG9F7XPtjXp
MoWz4FRnupMawdS8reVTvb1OkV+KNn2T4MGNevNmWIjeSRtOnxqIZVZG6IKp7Lr5oTWjK0BQ3shF
a8uzA1rcKSPZHebrDF8uOlfUquDPa/Mi0X8DnNgRn4q9v3qzkn3GtpFl0gnTg5+vO40eNvMjeX4Q
1aEyLmP2OppvQskfRWuwJ/9eAKRc1h1iV29B+5rPXKfrLo5D8Ls0JrHirW/z2CKq3YWlG9IQxclB
HbAlh75ldXA22SwX3raq2PhJuIGdBfCGfbvyg6Vr4mL79WbyVxUuVQZ6zkrrWrOVGL0ZgqTNChCU
5a4JK9ccIy8mIJXDVK/JnVD3o4B8pqEP17FkxNwsWZC1425G11/b0nPDUT9V426hvYrr+7mDhtw4
Jn5OoJ5XAng6T+VeApY5wQYyX2juL6rFnKR5DOdvkrRcoJkcWJi6MF8czA3fySBymr6mYTuwEWMq
wQ/zKqGu6G3bL6E36ERH9XJ5tpnEhzMHcUaGd0g7/zCxmy4KnfHCwBCUfoXLGiQb+Hfd3T6/hfK6
xuIgNAa60CCqhuzsMn1IqobTZHvIZce15bbuJ7T4rNtnyWcrxR4STJLizqWLQp+VTui3XOwpntCZ
b1flE+rhyMO9PCtK7Rsx6WI8YvJRd6SR53mdO5UNMETex0V6RDfuZPXiZXHiLzmVXHUaSx6+5K1l
GsXJ5C4JuA15vrBL9pAeOH34vZkLr8PFFeN30c2b2T7WSOEshFkJOFJDBc+xBpEmeSYjn0zRg6IV
DvKGTUx1pdLxS2H6bSSBYhwtBFt10Kr1XuvyHYGul3irUtTuGo7vo1rLRL7vxVLsICV7bJ5dQ67P
WlR5VajRtFdeNjwBX3GHLvUNls6ItTYIMIvYS55tMqriXPfXBbm1Q9GSjUDXOpfvStpchjY6kDBP
9iZr32ykkBi+Oo7M0ciPwygOkRHtLG2iXW3dubnB3uJ3Bb4hYz3YFKKxTUMPz9covlQz3o0bCIwN
Q9++dfO8U2aUaPyOVa57ocnTgVVzplB98h1ZOmnq0o7DuJdPKiBBlGJOJCU7zXgtrPuh19wx4vFX
vnA1a6ErFjnQis5JSTDN2FZmUezl4RvcSyrPYq8ttMrV6k2Mv5V1V6r83tUjoh+aAoUQOdZuOy0H
VzjuUE1ECNTL8UyKwkuE1n3QgACkL7DbCtLHpGkMpuWMLJ6NbZdfS1N7mVR4gn0TJMoUMIRjBXwc
KZ2KMrn70Q///7n0X+RGbSL3fy/Pdr7l7+3wB2n29ge/z6VV5TfMPrrMZBrvtGr/cy6tqL8hyMYg
pxngWn9MmP/bpqcb/F+K+JHiwaiYOMp/zKV1AeyKnnqbdaNARXn79+bS24T9505dBpwvmBbR0eLX
2/j0f2xpQQuxwwgJehAh4Bk/aRFMirkxWS5RwUfwnlm9mIFuDcJrB8k66Hl0jYwtAcoYrvmpyRMu
V618a+QVJxU5P4wD9d5NF+lgr5iklFppPZz/wNQ6+baMhmVf4CO6NyUGGvmkrWhZWlSTHMNWSvhc
J2OSmtHhbDAryUPw2B2tkr3V2Eff64pKrxzIk9LSWD8YzJ9Agu1s0qx3LJJYSVs9UUiFiZ0mNvXi
dl6jaT8W9WutdSRQprE3Aj/0wqi7LvP1Sc8YwyMmk6/I8k73EePHnWz2O+BIr4kwm5smS7sDrqrJ
icyteJ26E/LfN1Q257iyZB/UzfcBd5KvjzJ50ikwVUtt7vO450Sx7TNQQN5+vLyafORaE+99BVeg
s63TJMKXVM8n+FdjcVGqRGKWFA+nORsoBjOE8Jxt5RCgGVYIPlFXiY0dO0LkmumTAOK8oaWrL4RX
BoM3VskxNv4AldOVqKXYKyTmyospaCDIrzq2G22EXJ3lQTXEcox00zoUxf/l6DyWG0e2IPpFiIA3
W5Kgd3Its0FI3RoUCqYK3nz9O3zbWcxoSKJwK2/mSaOHEzpGB8PvSdlVAd3qvdLTKhLV9Fbn7r8I
LPepC1q1jZrGPy460fg/om/PWG4VVvO14+b2dgBdvTIW7OSiosDCmDy1Gj3wXSS6UdGt5o6pKL8Y
gfoimQwSpHCK6DDXTKCipcBkIpLEJNsfqOll22DwfhwUIiZ3Rm+VglAjTZidssb6wvnCxI8srzB+
rKzlsd4cy82CCPE6p7K7Ex9svoCqLFxCal5/Y50g8Xs0JJImZMwJh53Z+d/Scjdun61myzinGBPd
ogYcREhr6p2tp9vziIJcW/5ZKOqfq/Idi9aKX1EBT5tk3bKXjfU2sRllThY41IQB4aRBe3L3A9S5
G2fvjHHaWva4PerY9IrqVk1ZD3mpb5iPQ2B2PHFu+6ebCo/7YMBlpsjG+vQgFb7qnkGfJ2UHDxOb
l05ODXHXB9VrXS/sWCR1XkMz8umhQIa1G7KkzcIbPifnrzT46RkOl4427dvYNXu9pRUNLJaoZ0YY
2+jOFp74Y+vVQFiipg4QCLgCMUFsym4EvYjCmVHW5a5bBxMepHL/qejakdCu8P+N+XyNyi7uZQsj
0lGbqkBV1iHkRNOT5gO+6ccE6ss3V1mkrlTafHSaW16pNQqv7c3HMYd3nAzoNqPTT7t86QOJaWYw
8e110931snPQ2v3LkqYseZSh2jhq5YedtOwdZLfvZH/E5e/QowJ71a0NlawhbHNX6Avvcb9QjL5Q
potxRDWZuAeZKT68AQisE3wHfh2chqE29wFWxbU9N9OlafqOnxIBmm0AVwcLewPR3WdVngGKhBkp
OVmEjdF0RFTF0/Pm80wvrSCXa4e7KC+TQzoEMXXluHpBxYMrG1BaHvp35FUYicpgO0OH3lVy4qrQ
GjLOwyQ61jjuuT6mlndVOjGebcE5IKSX0DggroHNU++ZUOMy37hKEf2nIbKWOsVCl+VfOIWcy8LC
Go6ZfzGD0dsToHn8dwfvjCCQOWsDzjEJiIoxZej721D6JPO44O7FlFXroS6vshuMDQT7+ipCjytG
MOBls0D2TBAYVpOhx2MTBRrCtKN3jtMSOCX9sDN5czBz524eD/CgiT66WGxE4WL3cKJuPcwBOPxK
KcTDZii2RdJ+t1yu7bGks8O6lVH5Oc/9QSzLa86JnzbBcdJmLOEwYWSJ3T7gZTSvJX2oEnG/nAQK
kM/lxW9/fHLZcxLwZ2fnJKU4wLUpmAnvaZQdPQ/yytDzMKqnMg+bmB5Z8MwWR3jPgO0gY5SZceuG
99EVLx4qSyFnqIdNB7ualG4RGmwm+X+bouKeBmpljTTPolqR1yTa2ZNAlfogrZ9BhpfZXljpiodU
xw5QPAXCMW+RUs6ZcCDosUJhu3DsvtvMU4lsO6nigDktetVp+E+VDOnkyt8SPeECr6OhIfBEeK8a
2dPOXj2cBmsADzXgFupM8R8/rnAfeZLbqlfr7ArtsIztCYUt6bABIaNOgB2kBlBKu+IN0p27QvhY
j8BsVyXh2BMI8YstSOTikGbFWkCYvtj1XOAKZubdiXkUm2Csw2etwvQbHdr644cZ758aS9MOw0dm
EuIPssvkWPkxqpL6suCO++iks5+62fkRAaaStGUx0eSs9Npe8KOJRl78zmQEcYvBZM/bhvM4N3nx
6MaY93VV1K+4uKPrHJj61raSg0LkquQJ9Ktdrsuan9vjnxHL/1XNiCwZ+YemjyiT7ELh33OJhdig
u6f0WTtzFBwFHvdP1bfUkaXAGGdcPyu/aPqnpiGS05osdjtj+bssU1BwKDXlehJ9eRZWS5adw36r
nPBFJSxbkrD7SSpwP8TMkHNpx2C/tXD5CHW9DRSlJAZm2h8axKILP6wvRT5+xVfE+hx2EmSsrEA/
okzvWZR9cC3wKKzndvGRNLJrEorPMrFZlerls/LQ/Inn8CyAA2sa4rPjnJuv0NzNA5WFxb6fq2pb
eZN6L0vlrYF4Rnzpor5wLUB9wW1KTwS95djezSg2uLquddAYW4ItHfKNgAxSdcs5JUa2Gxf00N7X
NxnB5+5y1ApOiBG1LUp57LhUSw/hEPYnGdTIQ2YlJgsIPA3m7wwnz2cVZZQs6XA6glzX7F5aWtxb
ERGscNp03yOsxLSWPuUdl6+mLfNdT/F7rKNoOdgFi9zeGss/pWUP5Ph4Zw1jGcbZ0BClq3W5wyG2
ycwj01pzaVNSyTXTIQkC72J04FCw9bwRatwEyL3E4r5qMbwUDyOEGWy7brgXLXt/4Sf31EqyA18i
CjOw4I1llWYszPl1WXIP8ZSb85zNUGWU/BvWqU9iu69ANIvhrtrwBtzI4Nv0wnxdZt2PXJLxurSW
Ma5HCBI4zLBhFyK9d82QvweG6705JT5RX3PXp0Z4Yvw1uxUdvOq14FM8R6ndbTLP5N5Jvm3TDw9G
tz3a+Rqk1bayhMHCJJn+5Ulonmha3joLknEHFJFlSvk3ZXXakbZfeZHeBvl4xSm/iaYEARJB5OEV
RjleedjMg2k54Jv8UGl68HtHMAO4ccveJqvcoy3Dj2ya3kc0m8Yzr+TOGeWmdGf6A1EPk0k3nF0g
kn0Ehl4NmCbEH+l78bzUOHLr/gk7LJNa2R69LDpy/d1QeZ5ssJrSnLj0zyG1X7lXbNvRoMLtr9nT
ESXMU17NIBUc0XyVRvjVq+RAQwDffKjehpDa9NneJjChgc33HILh1dFyXC+tcakG4J9hdyQzGAuV
xstjNQbqDkIKfWaLtVKJ/Zxisvkl90d90hRMx7rvvbPOe2RW4csTBm51bUcWXMWjyylL9GqQBaNS
GjAaBaK9GCkbUajatyA1P42WVy9sZ3tNvwTfFmcdf1JW7MH7vEPWhSFvcYrRc89rNFNHOPM7KkfM
FZ6DO2ZpiCfFIdBZXJlVtKLmJ93kkj7GoAvRyHRm3fEyyH0V6Pw+LWLbpyP6jXfOW/9xOKYm1jbP
vaYTMX050myVAC7nh0ReqLCc9LkkPfiN7474ay6jWJr9L4S/OgaUkaxakfYbq+nZvyTBeJvzaI4j
mmPge1OVWJYuklpP62cHrUhL6zvIChb/fSF+seTh/p9M+VORvCMLxwEW8OwMw7tZyeotslBIXOJj
ldhZFQRUlj+8FVAdyCiug1xP1zKo//lUJ4ARbbprtfAqdUwwYFAyyrjx/F9hKWatQUWY2r3tWDvB
ZaYTkc4fXXsnz06cY1ap36QHlb/Ms32JnPQNF/0pS1y1zvr2R8q5O5Z9gYJLwfUus/KL3cn0O5Kh
BsM/0l6IxZqC4cQKPbQ1Wo6I9rcnuhSy7RAuMVr1GDN22iRCCnGbWjY7QQnChfdeuZ/hILWeuvjB
Mr7Mc/Pkh0hyQVU/KU+8iFR8gKW6gAiYVkma/Xgih8Gf4lg1or0h1ZH3m1gZZp+RsBncSzgwMHAe
ZSdB6I4+JwKZZmn6OGaKc9IytYFqX3buYHH+ydB5TxqKAEpX+d9V7XSfjct6pGPr4hgbOUT0B/Rk
QNl+Cu39KUHzrrn57N3R2RfEjqq+ifYNL6Bd4fFUjxE6Jj1DJ0o33qDvGscpnJ9wwf/4blLFJtUd
O3/Q34Oy6Hf3fkMv/+5GWi315ASvWW6bW89jhG5pbHGSiBqnHtHMysrpDLTAX9V5cQdndUsSM6CQ
3tlbxvdQEngzhq03uv4+s/VxYjXsAUT57qYBaIYtiwO6HZOswQOYprg4PNLI+2z0nFcv4AdseU24
9Z3u1LQdP66g7ta1tlg6OfbfPiOnHNTlyTZNeXWXYkInznsoHT23art5ISORxl7SRisV6K9wTKJ9
CEd3Dy2k4Ibz4HRJNLUwWu6OUb55VhXEg6uB7QQDCJzi6GT1n94FddcYQ0PUxAU4knGPOy2UarOB
CilPANWC94XHc0WWVpIJN0sG5dJ9I4FYvAWt1TJ/2caha4v23S2C6mwEHo1ELemaLih5uomQ6A2c
iyR2B8GyJiu4lBaW164rPDP3TKeUIFiZ2oyCmaPzquGseM//RnMpCXqamKfMbD6Xnv9WB5XeO3ZR
Uj1mNa9IkDY1M1n128D5OA7uXG2DyaVexEaHLSl720RAgjcOZS4cOk6+VX6Vf1AOHH1qp+y/7SAE
IZF5v9J+LL/ZPiPqBGSJJVdDQHHpVpTgpAdhqn3rlv0umHjtqJH6NvORPk4KJ49RkpefXGhjR+qU
VodZj+jvhaGf+WoG8vKRJrOWibVJOxEJbihvePGH4MXtJQwS3xVPI81Xz50TZM2mMaYSriILw7lH
V2duZCfoev3dGWp95wIenlVFosCMuuA0GYIszpwXa3pTkEEkXqx6aplAHjIs5uM0rhZ2dUXwMC9m
hvlKQ0F2SQobfRovxEXa2QZBmORaItujTFI2GY1RDh+kYoZzN0XzwTWVeWCF8pIV9U774X9eh8c+
TH2adqaRk5WSkPHUV/bNbtjXecM4uXEXSMknOHfcmCGy/LhBrXeMMGyuLROqIpml514sH45ZXtKx
r69moUMUfwwH9HVOu1F11r86acioUasxXn3PpSs7rxK2vWpqi5epmH50bpB3hqT1UrROsUnnIMIX
mCaflvFotTUSlAMyYMbjOs+fjkIdl5UCK7DAeN1glgyus6sotMjTTzsLE8bt4P95uOyCr6fDUWc4
kOWVtD+Tvmj3qd8NHFCaj83NPt2SWqcsMX8Sj05pm0/nxLyJdOYu2Xenixcs85/I1ucoSViIe0O5
qQcbd4g/k3xzlo3ZBg6j6GBBT6/T5TiXYbAfAmm+U4yLDcydLGw+jeFOh3rEq4AJAGt4IukctVor
3UwzokU3mOHeV33x7hDGoTi6hNRFhu/U8NtmuyiyW56603MmhfMeFuatqTUJ8ZZSTs60BZIY7hx/
06VVFhueptlSJ/g6zGXgR7jMVy/IPe50lXhSqsZRsjhg8FPD2YoIoCDjmYSsNHa/aDP0Z1vTcnQN
YYMyNJqNNMaTLx1jZ9a2dZvL4BoyhhIk2zpOPq3UNCWvulL/KcY0EC7MCWs5smtsKBTaNQuhpZ4+
uRVC4cis1hqHBhM+3jpMzCufNdbaNtKKOrhEx3NkcZFk02GOBIjyysvGddaF49mJom3S+MmaVN9a
Ovw/mzTRZnnhruvIyXgK9PQC8Sg9A863tz1NF4fFBvBEa1/x6eMXIKix7JtKNKdyZFnO6AuymOSW
CIpX7VH8vmiMc+DdwwMmTwbPKXAuiV87J5sezYs/teax6+bpQkhuvinqkDEOhjZh9q7cQEROIILg
WzCWbmZhGGy9JOALLodv0w7+0er4WbDUdPPKXJVm/UlrjrGHDMHTRHH6qhYWkkSbtHRdY0phU1Zg
GHLF10TvuZ28UnqJTfqYjmoDPA6ExyQX6wkM5WGivHCrgEqs6PqLdo6Fc6G16qeIpCo081vtVxeT
iOEYMQnPJkTzh2HYRWWJqI7m2NJ97Jf9H37S3B2F91QOWK+TyPzgYnaMRoZwMjacNsNOgdH5D/kC
Odh4oRQJcOpUp/8SfAIZLLhtJdxoBd3cXo2c4O+WGR27wX02PbjslZv/JwSDH8J59acUOsCoUj3M
Tpitamf6sSqZbJMxf66SFChQkYzvfmPn184G3Ub1exushjLd+JYg7BSAKHKfjbDClXFUhjyZBh9k
VET/1bbaoo2sjXwhg9iz+l9EewJT0HCt18PV72i3Ax1cHrFCkOH0zqFoQNPLHjxmP7/MC6H6OZ0/
3MZjN2ZW/1lNu1WFmewyDbu/mG1WZGO4GxGf97Qn1qcJblY8aHHE1NRf5rYc906P8Tbr0+qUR8En
uarkn422OYIPsNDDX1O/YL+aFY51Gsv2h6u5hdMYnaDNaQqXM6nqGjOKYvylLXPI3HuT0EbBOJ0J
vXHoiSEk2uPeRq6V+i/XYEOtnKDLbpiuOXKa2XJa4PN4XFs4Cv2qAPaFBpf3Vv0oFxDljx9WsOZV
Cfbq0Rrj2OsZvBQ783kJHhL0kE7rbMiWXeJQ2hlXY4L5H0e9/ud3kXtVMjXyYxJK2ccJ/UOf1uC0
GqaLRWY2aqIQf3KT/XSymrBepViTDIq7kKvpqdD0jfzBbFNCzZq+OsrjVvxW3k2QXha0KCmOoeE8
e5C5GJPEmSMDmQ0Y2dnkavJCl3q6difH3OVGbvKsdhEFdG35Mla5OC2wAFkGRx60L5GY2KCGHoXY
Xbjo5NLa9moO7pHFNS80U3GiQ0DyMpT+gaKWjSdkmK6MzH3qF+OEwfVLC69AUYEpioEUnEGwm4N/
ncujNFkKLWz+7TNZvmsK3M+dC8jGl83R6atgq7uGvfVc1btotlngLASFwKCgqQkdYqxIBT758WuM
vKfOGuRh0RA40pm60Mhgi8SWauUZnEJGteRvSSIZRTT0rYRNl838xeE6yt3itRjvq2OTP3aoORc9
K7Vo2sD4ACoJeivcHSwnLDWKEm1bdkm48QApWrWP5CaerMmM/lLAPH23swGoceH1B03NG9jVSBUD
x0s39tgtIWaopH8q+/kOSYxTw3mMKrl/nbtmjF1FAIEzrxiZ5Oydk+FsaFP5xu3mjd+ovW4sDAKO
+SnsJA7ClLzAcqC3idzV6PyH5lXzjXmWiUeRB0hUeRH3RsmvIvGaV9K6wcExzX/piBW7wHgNhcmR
pM4y/q8S4r9ToK9y8n7dhZdxTavYrWGf4xK2QAI1kZ6pJGQmmPlB95SFfKG3V7GF9Z2fNs4KxTBC
ogB2nE8iDYOr5e37BjeAT32fcBd/3WfquTG6A8YUFkMRd2ZOeyrEhnKIYRJZf6zJCW/05vWHWoXY
CUvsM2VS9lufrfsn8neOxbfJt+4U+B/YyH1OGDP5r88Lg1d4aXzIIiqfF3cmjAitrnrO6774YI9G
7xPDLNfj6tJO2X8LfEFy+X8tjVmlTzVtc3axHRi20lxbB0iDX+jz/Y5c87+Q3zkv+JVNUGyp/UNh
Z2xP8oqS80Rxoe5I8O4QAV7pJsV12DAEqSz8x4uwiDNNZ6K1xEWYVBfpePMJCZ5AvNk2L66f25fH
l9kFqaD6zAH6URfPpGMfFS+LSxoDgXIsEjxeRqHoBVHMJslyK6Wudrpt4WcNfhYv6XBofZzzqsz/
Dm5Apqc6jniMCiNnrwme/P9tkV0BMKsumz8h26E453NndoYSBKaRVWtt3AOXyiCeDbe82RPJiyzJ
9gAEyFG4DvayJhy/GM+fumworlldLn8CQOro5TLZuKOnnquSAMCUUw+MkC5j1xbiPAadeK5noh8W
a6onbOP9ue1oQ1eYvmqlom01pUQ/M5OQfbXo4rVlbNzQJgcJsYyMQ9hF8qUjNokBI8PpRqh/WgP6
mbdlUOoNp6CzMUc/P6V+/XC12X95d9q7WuJgg+3CHxNqtJBIJbuuzl6c0PBPTgnLw2/ysxYDGAct
mG4LYojLQ4uzYT349a9tdQeroF9yLjP91ojw0pmtswkV04xHxFcbmFwamhvs7x7MftxM4aaUqXW1
U1P9rWBNQTylVg2XOmEUqv3eOsprDnMSVVfYF96J8iUKFEibuGX6nPCHY1SM1nP+WGa1LaRIM09a
7pqVe4roO+GVTVOilu9dXfHwmo/uZ6e7qMlwj7Vfj3uNRdqYuuqVOyKFnKP9ahBiWmlP3SurVcA5
WBbQ+eatA65Wq35mbSUIdbjNxAvPSVB6sUJxX6oEL5yEC5Mx/fV7m47Hin6rJ18lQB+Mytw1KMC5
b/wDCYJTiX8bm01sQ1LWLL1pr1tQ1Wm8c9x6urhwJzi7xz9d3/92Y0d4reLC3hZcEJT6CNNpfvhk
zNgunPYuYD9NjThGyRh3MAoGnIwbyipIzdf2ay1Kem3lqa59OrMtSqKe0gdLihFAxYvdOGuq5TYC
ykrdWkTtLI7XpCFp1JWYicI+2QQ+v7K8YzsBGJb3KO6Zbii4qfVP0eDnx6xV52yor2ntZ5eMNB+b
0UeHs66RQMaxZBEcuG8Dq5N9OhryltRwPqmUQsg18gaNtHLCYzehMEdclqZs/ixZYKQ8pQc+oVs4
utY6CCt0XtOhe6+MVrjtS1JvTbIf28TdWUL2/2bZcbee0u45jxbNBDsQ1JVqQj+1qaH3KhUsq9GS
E9WLwZeHOniyWprqoX1t28rFQuWekLkpM82YRULVuC+hEg+L/4SRq1OPCFZVnUJBzwIFQx3zEqDg
xQCZUM6VRZQPJZjWq3SvS+sOt7g59TOvL+HB6o2yYnkkEM1wE1Ru9+NZONGAsX2Oj+Mup8F75Qc9
6wufxWNZ2eXBfSRwYRempyQAzQC1DEosamUefrYaX+gwEUwAaRzT8tXHdcZJm8+GcxkXemDpG0hF
86+1Az6Red1N9U52xXPgk4oZTqhta2FjbHjYzfHD0gSpN4n+sPiCHo1FkSwulGzZRJg+cDEibdcv
hoekks38Pg24N1hsVx118/TmbkecqUlt7zrwugAPrt0U0rg1DAqw0PjO43ocze5lCTEtzto+INei
rg2xOQ8kJyscgIqLQx5ru9tN8N14/NkKw0qtunze5lRZcJQwl4JKwKhP929pHzSY+sywfgIJ7IQn
RYasClOT32fLQ2l5cW2hni785QKX1zJmXDIBHIbOgcsBYoNxFDRCs4iGmvTopE+KncXYeViUa93s
kvwNmAiVvamA2FJPE3xcFMpco5re6VEKd3leTFdaacik6n4vAfvR+M6xmpjm2zIaO0F7+B33W4c7
Pnz0vYTiZve12uiodQAnyXljdz129wRhKkdjvFij/RUEGaYQZeUHng03P1NxVd8dDA1rCmKTQwfV
aqsoHF6bbfsz+R47WlPdFojNG4MVKe9x960LWaPoTBQfvC1wCxC6J9eXRDvR5J+qZUMIzY16UFMv
JN7M3xCWxi0LNDHRqe25SmYz7AAqOldD4L8vZc8DXLDlQ1ivsezBcls1MuBC7nw6XFiUqnYRORmb
2waAnqPhjHrT1wEL9hmfMcdi7ClrnwT1xvXppLLC7B+3mLipFY0C8MzSrCVsENRxmE/LBt4ReREI
Qja6JYldB5HsI5qtg5PhoCbEIQmr08cOYdiypwOdCHeVPc5F+TvX0Va4+XocfMFRS1/8YjqXYKwQ
pFxs+rCZcaF4O7u2K2y92XDxfXfrmcj8JBECy7CeWu543HXC57yg9tXNR5AMSLQgYfHSs7yRHhNs
k0V3vgmDRGUqPx2r5drdJU24690Kx43bZvYVVi1/BXIWSbFNgIlL/+dwyWOhCCBvPwzQQAw4LiC2
8Tt7gjXAFGXqsQ5+Yy9+alO2+bbFa006MyH9IkzPkVG8REQTT33i1WvPJ8qHVMNNLaGXfEkFYkZx
SrnvK0kvn/TvwIpvuNSfFyP7o42B6Gi6Cxv/nrnBs52Vj54yYZCGovEttaKX1K5ZXnWDH1sY9dm3
ieVUuXX5qPLlpjx5wvwvsEIJthvM6LsFxyQ2KVMDqOeE8q2yeJftBiFSuWUt3UdQx5HAl9q5mqz9
UKwD4FuUPc7wkXSPPGPx1ovMIY1H6ZHZYCSNsH56Jop0UMMHWVl2RCxq4Ikki1kv/msE8HqjRCsO
zZCab1M2SUl8zffI3vSSx9lTcKm9IudJN4llet2invKwTI9Mk/ThRc5D0TI5lwbLSn9FkODAS8IV
FKsNLCz7wBW12Ay1W8bBQ+Uk7xyu1cxAhN8MTFhQ0B1o3QLVcIhqHlWI4BsVJS+59h9HLM7o1rXT
QyDS5iIwMMYAIskht/K9zGbsrX73Dj+bGwLG8oNqyvSJDBunEisIGVQx5q5fs603y0jGxjUAgzlt
jeK/kGTzo0HHoS9horTa3JWW98q0fzc5hqZufJL84NYiaY66UFdzsm9Brt4eaui2xc92eNAR6Qw3
iy20QUIvfcfCi1a8t3mamk0wGdcmtzkUfASHnr0e6/TmGZsZy80lntDesfxSEJ4utzDHLe8/FsUD
7cqkpJ4tY44RSUmvmcVrXmFeMD31ooxkYWccwFsCIUN+tUbw4gLf8A5HPivr1rjqthM7Q0S9QVvu
JIijzD8l3OsNubRoXXt9unYEOpvs6vMQMK9W9YLJv8W/Pwazemae9E9Bb/a8fSoDBg5Pd2H//5Ea
0q12a3tLhJnACvjQauYy15k4fsOJTF5CFg3wyqOMHdleGykb8QEQNaROrE9WD6rcyfSmWBx7O2fT
kbmkPmmtjF2Tq+7MJxKsMqcoP9Ne2GSOdHiuMia+Wo8f2nfGPUBevTaSlrbKdMQiSM/ujtVdeM3a
+ndgs7CqNGXJA8XUd2NoOdM4n2lUNGOiUn/LqmemE+mmwr+1N4Zo3MIYYHJ1mcqQa5JzZI5frGHb
PWZNXp8w/zeGM0SwcMBNjYuPUL+M6b1Hnd1IiA04ylm+JMo1r5jpmrVv6+m1ZWo58t96yxxCawtG
1F3rgSZiL1Qn98UgneVBb4JT0JhbPxjyVyb9ibg+zj4bkefeiKx5qhUF4GBJWffXifuTNsRnSF0v
l0hPVEL4fZHFUZh4B9fXjEZRX0CG63uMAKV8cgrPPnEdGi/aBgexmnC7+GzSoQGFPoFHdLD5qWzz
7t9YeprrtEzCV2+w74yRj0RzN0DomjIwNHCFWZR80LE5dXGOw60AlAJrwWBFzO6ChejG4K/fDA3h
t9lpqv+UtkX9pROIpOsCn+9/9lB7HGp4ulYimsmeac/FnCvEZJ1ap1XMR9BXm04M2babHx6Qgh9p
COTMSe+5rZYnbVeINHSMMIwpKkYJc9QCdlIV+cRrHDtjkMkWAgGPIxp3KgXQ2tEBdTU8GeDa/2pv
7nbeIghUlAEODjdjanOFbPceLVH9Et7tqtiKgPtK1i/RU+9b7QZrq3lyG5ZlsZtVg3PI3dGKuE3i
DjFQ+zYRjdzgul41XLSbGBmH5iE/j26kn6zB7rey6L9V7ZJ75oYjQVHS9WDXxzIvDYCj7KxLBVDQ
ThHRBIliTqPgs1OLdYFmdkgNpVZJaN0dOc37QanYqYJbFSLEB8OHYKZNIiIY0bRtu+Fk8u1ksv5W
UfoueY2bQrQb1IBz4keHqS9i00blYzaMtZxoPbAGI9/2vB1bEpNOeqxTGrqDycu45MzGaWnJYpIh
cHdMQWFMn4JzSqXHfxNw42ODNHzZ7byFqkN770Ia0RLkPf2UEShiIQgeLfWea8E2FDJXYn23gSQb
POhk+LMA4L+MVSK/O6owNgLalr9pnKSIG8cERMFwKzCQNAkRHN19MIA9OWFN4gpXSLg30nbY5dxc
VrJ8UCy5NPz6ZUaRt6+fleNOXIHnm7DNXwWig5XfwZTD2ZRqy4/0WoM3aak2yhr3TLzsJam8HzAp
vKJpfWUGgU++FWFibCdp6DffZlG8wpx9zWXWru06b7DqlnInS7hmw8RLO7BDCjb6EOrod9EErAkc
qFHrZqmcb4oay8+pY7ITaUZVQ2MPhDWM4uCMlUdTejXdVWXd+rHpx02EHnn2R4ToFZf79FMsj19p
ofw/FKYsqxwi80HkpWIGdZiHeScGI1EVYdpvZV4w2IsM60/di1MAqJVVg5Vs6WG3PxFdn002Q0cA
KUSlw8H4B7bQwNOeqeit1PxMcjVTzKFDuZ88OteT0lk+REY9ackC+Rc7hbq45UzWCN8sSwrDOFR2
zeehre/Bs//qiOk3zCp5s5PqkxS8e+G6Mr+btp3ssVA3TzNWoF2Lp+XH545w6HVd30xTu/cx8+0T
DQ7y3PLh3jiV2WQ0RYGezTeZN9V4CGSe/3QNDJMSm0Y00cXg9oh+ztz058pexLU05jJOywbWXirj
prGiveoi811OwY8UQ3caRtRnv8DVPfGBX6U3U7U+uU8laMhxn9eF85VWLThT+hteeF7X7Ewrbpa+
ecAdfc7L8b/KGwm2wFGczYGmdW+QgB97IrWx506/Y4UfLCvmRxfwvFUJqTavn/8ZwQBHPtPqiTrr
lFVOR2XdYhVPEKKRGs3Q2iYK3DPXtNl/kYp/8YgDYV2Yqt3YtM5j3PS+OjeHnq5bScI67P8FHHB4
PLyF3mQWnyskf0SqdrH0LgtskNn/o+48eixX0iP6i3KQNEkyt9f7W76qa0NUV3fRe89fr8OngQAJ
0EJLLQczr980L5kmvogTAwdXw4p/F4FgrDDY3skJm78NHOP2gACV7QrRuc/cwMwtTGDwMjFPJ4rK
z7hn4DgIep9Dz5ObMpteCwGbTCMPrcH5H00BPgs9yD6jsbEcL9/+FM+/3PAfTMCkG5QWiNzGkoNu
cPgfmoHa5k7rS7YMPbwxJ2iUOvZqDuZsPff8qHmCD4XYK+s38OXCIXjfm9lC5EATnuGw7KxWYszq
JmwkFvxtKCdi3g2NxHVPJNY9tIVCfhmtJt/iHcsOVt8rpuvQ0gZ3dn9x92B+3DpHw+rObWXiuip9
uzs4UvlnI6nsvduK5BhxkUX9MPzjlFHi0xldv6t0fFYkZ4hEUKDhhSVY98HdN7nn0pBmbk1G8X1N
n8DKiUPvwZ9berJbV+z5KmaGUrP/YqYcO3JPtyQvMFpyZEgPoMTi9UAp1l5y6PrCFYg30kQAdhHa
OfsZE5G2UGxVHbITBsZ77zsBnW0af++A0sjaLYNPdBMOR04tnzPG+etABODKHKd5Sht90haZvDwa
r4UbfkdzCTcxyWE2DRwAjaVxNcY+Qct1zp3Hcmvn4EX9DH8lm9dw1r/JghA65S5MJxbGuao7NhQj
HVra3Cm6UsauaKYXx/CmtzEUd+zYCNOufu2ihchayF89/SzAe1WwjuRiJ6700cnzW57azxSDNhic
mnzDLtjQrEQWNOoVtSVWsM9zX277qngy2aofYY00+0zYdDyFMj5YwikWcGlGqC1Lh1czLx/xH6h1
jIqIj3aZyU4osjKe9CqwkhtThe1QpfZL9c8LkufqCQRAQSHJNG+LBfRqmqhQOkZtXLWeJ9bz1Awb
WUvwOFxho9qhh95yV4Yh2yOuzujAeZulBzLkGwErm/2sQtIrRHWohggGo5OQMvYjsiRCKGL7sbqE
Le+lF5A1wIPb0org1lb+jaHGPUSU7gQAcdd9kVyliOSt6wiohxUxvj41p33G/rPTkqhFoTjV4BNh
xtt2rDmYckerSjYBPTS8qdxzHQgeYWyUD4NZWXe47OpiBRPDfNGO3RtG8uFQ9+V44fhVM2MT33Mf
LvoQPAZebDC1tF/Q7ZehLS3nrSAb93q2hovTxNPtn0za/ym79/+tF8UFYvS/5+7W89/vMPpvQLjl
H/g3D877F93RJs21hr2gaCxQLf/mwZn/kjBclrpp+z+rLv+LB6eMf0mlaMF0gdaQrVuKaP/Ng7M9
ylIMT7og7JVj28r6P+XuwNP8j9ydaTmEAXEoLQ3UjD7/B9dnCoBJOs6i/MEufOZqd2/GWR/4Il9h
HzXHatIojDEurzoiZ1137leVWACqp/q9zrnxRZVFcaXQoNa839JOHqMq2gYjMFi62MHeaoCnMsJc
S+RqRePmlVheflO2PrtZjIFKJ/hEpnyvmuJIPwtSEdeOoBnPIEoPZWgQBcZWqkA66eJaB8UV5MUq
DourVtmnk8lvgmkIyfVPI/TVbayTLN2n0Ox3nY3I8xbqv8V47vVbO8uD8rFanPI4uhjea4KM0sSS
FgU7XUuYBZDdNZtNZalvXf5ORobbwRVzYb7yGZohlz7QmbGhw2vroZpG1Rvd7scpAXRA4YUfnBss
c66NZ31+ntMrh1jc7BiklPiOExRM0sCDnm+eJtJRZQehX6jJXRHavMf1r5kuwTKlchuU90z0IgAV
MRZXlOHaifau8xvL+NS9BSSgeYwDS4lewg83sz0ReFy3Hp2hjforAvHSVpIKBeEzf2pe6uDLU8g+
PtDvZ/Bsa+7yB6Mad5OxVMP5D4zmtoqkvlfLa2iXB5L7DBY09naw7vs5Gb/jetxnfQ1meVysRsPF
lcM9nMD4WPjMkv5PUu/G5KsoweXByVtP3FxzonEI2FFQPnIdPuheoHDfbbqswPxk7dG0ZfwY8K8N
gaAk1snqH2rzLWYrB6q9LoeHtD2xS63ynoR+J3OGhjo8hl1x6RMDCVQEa+XXTwEpb9d44CC/DV1r
k9b1Q+D0z7WXgEZS076x0P3LmP/EKfHXCHdz5TrTY1B4Z6sHLu9G2Gu8eSdbWEN0yO3KQT41iqc7
J8mHNZJTM1WBncH4MeRf22hdAHL9dYrfZJPtgx7tirrxun8vSTMecZ6tY5VsJI64VTWZrw1DKsqS
EBdMhhkuw/ejbsnctzmSZhWv+6bA2H+1nO4ndsdboxnO1Zhy2mLvEwpUCTPmmqDosGm87IzheGXT
aBU+13CUK/z7nfqauvS1DlB8MRKA7cYC0z+QW4GX6DHa7Nakd7dOE63z8E9ogHQw0veWRJsf5WQf
iDdy3cdEd2spOrIj9di45Rq48jG1xWGwBvzQ8lun6lc4GbwHH1T2NIILCIMSndUMU97aooYCAJUx
PwWcRx3PPPcmiPER+lQm7YfJ6Q9e4j/6ffYTUnoDIQFKOzdpg/e7Q4NUt27u2y/XrL91XZzCf34N
gq8hw8ioR4agNGHlhNXJm+JfhBLftcfnIZT102gohqbEIOr1epviRdB+tA3n+GwKnAYgoYBWPaC/
bOXoPY6dqHaZmksoIBLs4jA+w1v/pRUosIDW+LuYLJPwqHcMAd/+I5FsJk8EuzFM76Oriw13/teJ
D6keWRVkesDKxjDy11xuI6U+kgSESXRgTt+wgjxH7TcoSTgjGW15SONjGf42PLJtLrGdAe9K2DES
4u6GkVwI1h/fnu9pp8YnVlJQKu50MXK+aa6DKDdFimeGu1LqVs9FKC6RDb+Fhd3eV9NrR4vAbJv9
A87MDx+IJaFV+zlxzZU7RxFnBmA6XkpQAG7M8xRCJnMmE/knv6MFBEcvHTA0BCUR0RoUX2GQ44U5
SNdoBwaEtuzPxGzOhQcuuvBpL8CvKZKLV9jTi8rke51OxJ7ic+yqm5E3a98+dyKYN2Uf/W1D8TQP
0BeISf2tCTav4Ud7mwbZ8IB7xt4O4NlPtZ0R+FTjQ8/N9JfVambODmUFNHzC/GyWU11fYw1wMLfA
tsdgJvyLP8w1c/9qXLonMUXa6cVVPh6IdsKEWZIvu7WVzdyUVBNwrY6JM6KntETP8BVpRZbWKySU
7BhjtFzm+s6zqBVzhRqBXQl59Sff/2i7vNnB1IneagyEsDvD8hHtLN42IDIvNMaM58DWCgqeTUlF
ymkuJ421TQMuaRkr64arnc9mCIOrMuarW+tdNdf8aILPrgv3Aa1WrGffSg4dM2SacTKoCfQsMdUM
iFZv647u0yAsiyO1DwSniz8MSJ4NIQ4WadPdZD416GQX324x9NRY/mrWqwc2Xr6ZXjv5DR8HHKKw
7X+HgisEjbfMfSZAoxBjCFN1ysxv7oB8Psx9RXB3ZuruvAg1ltR1uKyOE6a7Mfixll0vMD/tXMpN
6BH2GbDoJWU77lM8YTbCfWZTk0WpRHJsGcZu6YLN0HeSXy0hsB0OrAb7VvieBuia0roEY9kd7cl9
jpIpv9pc9L9hoxB8EEN88hOsSUUGa6uKx3IzGdm0sivtrTrM6XsKBZwdD5/TgGP+zhj1r+zA4K11
qnRHSPdB2YJjcp76a7sUzKjLjHaPavnTLM7OPnvZPacexjLSca8oOMGIEx6yyoPDYt5hKJA9hgx1
6STnA/eN3LrezwEj7BryPWCi6bcZc6nCeBSdPTUgrNE3ckicGQqKgclTVNdphCHGiWn+Cdpo6VLk
WpE69TsdU3/gPT8mqiL95S3IVTO9cvR+taIGc9V0DTOQucLFgpsfWtW9mDU9XDb7iT9/j27yWZCe
iXBF1jz2KEr3DIr2Dk6faNz59mUcIdEyMdbExaNGEQiuGbwnq9gY0AN9EpjhaaY2ccW4ZZ8ypqmm
6looIpRjdg809O3hXjXqkOeCHDC4MsvZCvDz2Jpz5jDGViR8H7ZR3nj2nB+ehR2DdElz91fhN/15
7slKL1Y4qK2yN+6pEMwRswFqfOYyoEuyWktmiLZ/dNGE90lgjruaVBXtFsgNRGaY923bapaE6Qed
bu2Zrj7gXr06BC5iPbYjKMIKmedUYds7c1J2fidisXRJHyANrL51GLRyX5RcIuEHsS+GQF/xS2Y0
Us0+09YAtISZITFR/KMYBxGEbGC2rHNdzfQI2eLJCHW874YZx1iYGJe+LuLPKZrp1WPYuw3FzBmp
IeT4TA1lsQz6fRdBJLZs8EBjf1fIN8eqVPIQk8B6r216c4jFLDRFgmnrSeQ5uMtyeonnybjWWnWn
xm7VT2aExbrAmPKopfhSjJnBBVRxe/Na7KNjUCwuhkqSwCaDtesoSXqR3SCx0flgzRgMPRYdR5S4
D9QxNdzyQKdptS0Ij6xnwp0sfyG8m4F74UDk8VRzY0/WbgW0nfXDsg5WaR1GWvpOvY4+zKYZ7Z1B
LvidAEmEYIP9paHy4kE7I10GOmuW5igSa6u49PxXp+/0kXzyzI+KoSAgG8Dylw9rI2vEGbYTrq1Y
W+9WnPkfmdUQb7EGBslUGnNQLCf3a+45D4uKglMWJ8bmJKG665iL+KPWqXccDQpx2TwzgjN5WvZ/
5rQEPtgLey3C9lM5rWRBJJvkCkRIs/CeIq32hFRJCuDJr+lVqmrkWinQu5deqWjMEHNBJliBuPo5
6lY9vtlMM4ZpuJljwdw77MfxzKm9IRuQzwtMhBrixP+0oP3QjSJXVpJfImlcgNg/JJOXHmVXvHhD
9moB0Ipb5CabDJ5dvLC5niDQb0mW0OdRj2Q2mXSLDg6lI4zdiFtgW8liZnLbPJgdvGNU77W7pMg1
6yWGJv+amsW1NMKjbr54Bxfu0lButRO84RNflZl/b7B+c/yTzbEowhDWGR64xOyJ1QJ+W0OFeJ8H
yrm73uThY2RITO+3HgFNMS9fXK1RdIonu3wxTRRKwgL2y5xGHYNxl/HEwPXPjg3mf9BFNmVcv87p
rJ+SJMGlEMzeuk2dU+bqTRe5AQ1+aYE41E2rMuHF9wLwSdIlCjCW4hS49o7+iqfJ+CyQF62yXROJ
o3YsX7OjbF20IR2ixFL9VwbtxSQZCaZJQvwqMY6Me1Q3eGqKOoVoS1x9R/3mKYGpIuv4WhnvpVFV
f7TR/+katEiP8/YmTGW9o3JFrQ0lSc0WbbT4eHkA3AiG5CznDqgY9cgbiTl503EoZd8Q2Tlvg5Nn
mLdANN0pl91DGQ4opq5a2LUWbvAm3JeEKVRjExgmNDqvfOTkbdpnVAIyFch37BbuNelVsp/NABdj
ZFnvsmaJaEKHEYOBd2dnZ1Ld0jZ3MFWk8EusqN8aRkoAgszPucFeHXCJM7OdGaTxjmIs++ApKzyJ
KM1fRyH0lnF0+JCaaQz12XLfrRRshyPret/6ZURKYx71e+UF84PTO/1r7Eygb1RnHqTq211XI67S
lqPVu6na9IoVMb6mucCWnYpwzTTSpo/Hw2Mv46E6GjLK3gcijy9BmmdfZNfb3z3njVM7d+IkHeLr
u64y2lfdu929Q308idBLP50ggcSDsbXf23kNQkLpTN/04LQfrTKZ+ddx8GR0ERtTT7co0zE/yl46
ahQ+Z3JYCeNL16Aa0az8Dbb/8dDFCZBLM3dfVM1kGu/7eEuYtkIbjbiQubyojpsZz75ZYZGMahK8
dkA8v3ar29KsQarWKVn64xSheYN31rmwCczn2caowptT5+8tTA1eGkqVoHEvEqYKP0bt1rAIw6l5
J17emjsM7+YbOsJ4rIPY3nrgmonr4P7G9XgcgwiXim5r82k0wNNwq+3UBkpiwqPp2ag9TCmmF4Vv
KWPCLcmO4EGbffjT2T3U6yZgBoDQOCOW+rTM72eIDIRHTCraOpd7oivKiUBCwB6hE+/UjABSmXVs
86pB6x3yS8hbG+nxaIzx2mooq5HMNxMCViu7dV4yUT+w7wLW7TktEAcA62I/U+zHZSbx4YdxrTFG
ka05coIZyWfjj86IT1ok5JGCiB+McfZ36qL2Rnf9MfKxT+dc17edwqLiC2+b6OSDYHS6N0ngEwTd
xhZruJtEj7EiHRl6yMRl8isvwEMIgJp1lt1KVaH7Cxm8eHaNX0b5uE5zTCKZaw7w1+f+nGIryMKf
GcnEBh/Yd/K9C/0js/At3kYI5E3PxNecT8wq/E2bWqcRS9wqgjgAP2G4FP+YrF1EYK5iVgkDg6kD
l8lHzyVQquehx0oGVHfqH535FUMNdGS0B2Qljwxj0YUvMmqRCixQf5xYjwQdkH1r/IODEXD1M8qr
Wf5tzfsMF2ZQ44C3MeOqXbrI8I6i3QCiihjQNUjfrRwPjMg5wgJtVinfEMaHRgZ/YyPf0XP2txyj
9DXPBIZxRphuhe0HjqB9MMyGUzcF9ivmqXeuV0ce5R9hQT22Ol/g7GhpDRy/gHk9sMix5rfzUlzz
Z8IlKMsPX8zT2kE8AdYyMFTiZsCchJtaDH/FSxO1d7DZc2BgBusI8dYGyO1Zxe1Ul+eunruzTBxi
LfQlN0ybtzUuWtztWY9Oj3KofH67GpuLd7EWwnT8q3KMO7b2bzwqwybq2ENJnJCSFGQYiP/Ze3Yh
b1WnebKtC7z2YYikUtH9yAgwQ2vnE1pnZgFFawZrVzUeSwv+O6N5SYrx4nd4uCAovdWMsHXpfUFB
6tdtDubBkMmVcK9m/tW1cPTMZL4aNcI5VUkkmK6Bjw+2o9niUMVEUcjaKWCMJeKLnn77qbxQnuXc
WLOHLQPDs83QZGXUBWxHjeET+XdN7PkiUYW2TmDHX9iBeQmdqnifi/HHGFpFpSK3UVmnMZRa84YH
8aRhHKNsfKVRJC924Fy6RoAXlQaj4dzR13GwQHc2tUvkEnhoOJ3B82yXlid2JfUjmawQAtJXh/eA
SdqzrsvizRpmd2uniLqDaJfpMtSGkYqolQzBqLXpCJUH/emZMUaPl4KJe9u0uJXmvRMFj1nOEd/q
zbeJCzjxXbiXZsDzyrNZos9gSWnsHOtMwtsSvCaFle513jlnh8A8UHEyIjMlST5vaR2OFIlk6iVD
bIw8S+wCsrhrOw3pxykqd2cWE/P0nLE353rvUYTJd4XBxpztE/9P3tgTr4KhcOZSzJbmqFxEbrjM
sDeSdz8qyiBMw47WJLXkVoniAaM+YqNCcvYoFYMA1a2dvCUaZXtnOtzINo7TJ5sVuHyN1wFd6NIl
RJ6h0sWbQU71Qx9RusTRABNGc6ZK1tr0g43TfogfE0Knp8YP/tJWAGzImb8dhYHSMQKPuCvshy4p
HhHTWCTrEfR1WhePTsKcJkwxFVLB1Hu7hvjaqVSlukwpdZeFMKNDY+hoF2ErI4+bF+vKtmhOMh5S
B+BuVDpvVpeAWqQn2HTL8oGNZ59XAGQNQm73VpE3y1mDXRXfDSd79sh2T731py/nf3YlfhF/qoDB
kybAp59sqGJ+VRhwD4HNijq1O0kPURabm7ar3iznM7IRpINRWndiLwHUTNd8ZMiMt/VLIMph3lbL
hcerTkY9wwmqDft5Mqdk77Vz/4K1im4/b+zuMZParVEkx5qYzlWFHbV2sfer8yoOilH9ViGOobaz
8HZ5DiOLBO1qSWKXFaY+k0aQSywhPGuf/7Izw+QcYrrK5b031XiKBdn/OuHS5eLphBuF0X8rncLG
CcEHETtk5VoxpRxUkGi76pho/ygNcR0CCguZXkCLwWXyyiEY8kJtHqqajIhSLfh4LsiIsO/Sc5or
tkiAVZmr1k3FnDzBfVKz5hI4IxJneyRcuf1b2aGmQHYETBs0H0kFQkZVhTrnRdNt/KizD7mN6ZLM
fv9atE1zZbuEvNZTOYjE/QMsYzMWSbWNPEmlQjnHO4dQITe/UKiTTBhQ+MqV+HyybzOguqvKL+h2
+JG65KMmcHTuOwD7STIA0gvKQyyx0XU+HAMAXZTwGDP+/K4x/noSePtgdhdQJ9FKZHwlWCFPfZS2
W2Oatr1p8Szr39rwmZMKnxoujA+XAe4SOWqoWMDDd5lnk7GuTSoGjea7S93mJfZBaeRq01OXiZcK
TEAudn2H2TQJ9LDu4o5NMm+lsRkZ+v6uPPWVlJVeJ7q3XkpveOE1eKBlLNqUVvCX0495KRmZW4Oj
zqMS56BnMCkD9GA9DSQWLQDGPfQzibFvY5BvDjsxHMHG52tz5kJZZPT1xOMDt4a7EwTvopuQIOwM
B1gQk8UxTzTA5qu64iyQZuGFQkJG5s2wFqYm0sTRFugTV9tKeGtrHrcZ7NtmLDS5lGvYndzs4CYv
OZX3ZX3n2kqBHfG9yXXY+510tyAi8gIDqivcVVUXJj2hxQohceeV9dWW4b23jcdOIHIu5sS2nqEN
KH23XGfESwUQVqd/hbeiUHxYFZK+vmLMknURNQdLtg9jGz+rJUKiuuFu1NWppo1gjfHk1iVMjypJ
bDdipY8ita+iNljH/A/uLlSXFU162C4U6fIU/n/qfjLr/uGofXAJ3DIw6nZi8p51FV+4Vt1bv6NG
J7IuXkP6Nypg0JqBguEignM9caMr3fm9DRRDecpus/wGQ+NRB7gURpatWWNanw55C6Jl1s3eAfw7
6IaCAogG6wX9jQn3sffkvWTPGyTkCD5MPHFxNuyzpCHOmOL5qZtnftYVB6UMTh+HpMbXD9Myfiyh
7vUg2XH+QIUvZkIh9O/xawYBAhnMGGAdfvjHDIOrkS9VMAQKyyktjoHS7y7b5gKyuLk1wKDgwVmU
ekO8d/Qnb0czvEPWmDaexcffxcV8jww+qcGifSrpXHVEY/nQVfFY9PxdxlEfc/BxXbCvZvCT4UiD
rdK/LP7IjncaqgVTz+5PD5jChfldq13q3LTOdoET7rRrXiu/WjtVuEu5NZYd373xi06+cZ05v8MZ
azowTW6OLd6oVGzbgqcw1VcnF1d77E4Mimk1Foeud+9R5J8xa5NMzeOYY2AEjFka2xr97dkp+Pjt
wvSoE66Q5JyZ10DOz5qJ70vVjOoZfzDUdSswXiza6Qhp+rlgQAT4gxT2cLJzUHxKw+3wnO5zaMB+
dSmDuclWw8bilY65jKBh25iXqlbAxBRHaqKDQ2V4fzUxY6oqazyb5oyFtAAhFPcTLCncqE4C8Xhx
tvRl7K2h86hT2WF4q2jv0n13B/3J8Yqadg6FKYZFWn2Trj6JNHisYzgznn0PRZqcMMzsSQ7D+dPt
2cSec9K2GAB+B+9JGd6nOjkaATCvkkrILdqeC0KsAdfSpP1CrT5nCIyvcVH9SIneOrlcQuOZf4EY
NJBYGkSiAqxyg49lLyy7PAuzxZGMZ6efn+AzgSLPsse+sePHEE4WfiLB3wkjTXsztSDdh0efNtwZ
00gIN0wQwW6n79bHDKee8sI/dBkAsgyOEqfqm5fiWWzMPYH7J6+m6rUlnpX8wdxNJbB3aL2EZYZ1
7BjFZAM6aKLa20VocVVQMfnGORLD+DSAqcLFBucUg4F0i3Ob47m0X5ykuVus7UFY3SJTbEaiOa41
lMuvZv/SVk4NQ5OQkOkS840eYjzjTsDFZhh8313PHX877MW7yHkJYbQl9ZudTjtfJbfQDnZBTUXH
Jh0vyg33dvCNT/bWTYAlOBosTSTst6DQf0zSMfin+FvprUqiD6cdd1b7HdrY6csP+rm+/Ek8yGFx
H1ibgHImQHHrMoHd1F6ozKXS4SsP03XJ3TNmTQZ/EEPFaeGaZCg0KYTsDKoPxp0Np/s1B8KTC2K/
dGW6qVQE2qIqQIcZyHqJbbiLpVoeZ/ChvPqlI5/i1A2e66CpHnICVcC9KoKttdDEtDUdPxYpeKlJ
yeUdb7ToWJTWdTMY4GZw9KwqdIYFXSO9M3xNSstyuIh6CqdrWXbNybfgZ7W9KrdFlttv2Gy5yY0U
ENOKjdioa3CWI84cO86NXwp811qVU4uqmwY/DYDLo0xYr/HDF++d0faQ/WVIkBfs1NOY+s7a6pNX
iyF8j/GYANHoxhl/cvOQcCx4GTnc01ucbsjZMOVTH5X2D24GyawWr26LERGJ9Rdoiy0OX0ZiIKOW
+r3HRtoem9YbY/RiX4BmweUFjSzjupBDC3U8Bwsjb/IJ0zkYWz/9NonMMMl7w/t6JID7Myg6B5oF
jVWnyIXc6DvnCfMVGUv03nJUd+2i8VLCDvCAD6XRmARLxmKl/8FqDyyx6NCKrU3GPaZfYHiuP4yr
SvKhDOGhZLphm8UAdrZ9nIZxmZxmD/XQHmZt3YLUvlfK/RTmYgUTp9hqL3Na7wmaEbWilZpfcaZD
KKEIpHBczofBMwCyU2a1HzTRTkukhZ3cDtWhTMUO3ZTeYNCd1Uh2WYYbT6BWF3TQDyPDyI7xDTgw
38e2Frndb5X81AbZLskhnwRgg7EE6RfOSkNyxP1pQ3Qtf2BxD8jpuka5gSub0nPBIXXh8YcivNlW
9+i1LcOY2d9bY/LZ6QQLaFD+7fzwtyULjtkOrK/RzPf8+Ac/UDTmheMhF8aeAOzOnYMTfk7EJFUw
5g7OGDnfOCDeLEOA+6+jB7gBnDunmy1J8PiKUGeWXWKLbRUOJR9eTU0aMTpMcdnG8cONP0zTKm9Q
SoqKv2jiJx/lzIYV9ifDHpdBo78qc72RRZnuS8XVxW8/pzK7xz5FKI0XPssQc1tVQYzp/afOmmGV
mp/E54543e5tHu8CNAs/LH9MW8hdYGpKD3BUNBWiL4k3yr9wBFd7jxjiwZ3yaUcazNrOsalx1dts
26l9Gzkxtpn10GeU+sUZFJEm+DJAR62kIz6NbsLM1xg/sYFBkpLZEyNxkFcecZHRuPt6vJkygHDv
b5ym/YDvec/7eifc6cnVv3W3i1J5Y4xYrl1aMZWzADDpCk6JOLXcgRLZH1JK3BVjUpJuS4YyJqG1
NpfQl3FNmV7bNGt7BDBjRLbRSJ+m7tlzj1NkHrwcdHj2bCbgGFtnMQdgq5ylqjHzE8Oe/OQY6PFc
TW6yDQeTBokQDnRMZs6dm3RbGT7lCAT1YwP1ap4LxkvccFGWOeTKljrGEu5E7Gr4A4kD87kMSVaV
mHQy54+YswuekGfVgR6aDeJKHVFc2rof24bQsohpYx7Rz3u2s7URtIRapxN9UH+Cuj2Re39izr4Z
KsrJPfPEtXVakbtbh9wzV4VTF+ugz9w9ESaiu8V+KrHt6sZjRlTTRdMCls4NE6FdwAJn/LA4WbAu
VEV/6Tz5x47hINvWa1WCGnOz86T7vwT3/gjh72Xnw5PBY7A2u/qbtP6jwKa9YVt9+ieEQv45ArEA
w/WiCacbWUq3SMyk70eKFuCv+7dJvNd6TG4Kr8W6TUbzZhTmeYQJGw6zXGc1/RK9pselYB2lj52W
QaRIMtHoUHH6wWH3KKv6K+3CD4LU1p4b5HkcjLepr35yBrw05GQCGVy8SD5tAyGKz/mnn2cicAWr
ZGAuXn3nCxmZSpII320UVg9swyfTmx48jMecLfaLZcNNjR3Dflous3DirwidyeMXVZN5ifPsjnRH
iWqC11MP5UVk+JnCRBTr0Jh+SLrwyXNibQev26SSiW3alBusxJe6KV065Dj3NybUI835mvUe/EEF
GhuyLeVjxngiSIt71Ua8xahi0Fei74bS8uInIc5onWWvjUPZvCl+z22LQ4o+UeHuAQ5la7ePw62V
eOE5CieeXMmgLDCtglfROOfMHsBBBRRIw8gF7omfg3vgvsTrs68dYhS+Gf3QvPU8kQXYpDEdTT6c
1qD/bJ1u49mXvGQKM9U8YyocN25ff+b1eLG5KoQk2CYIWSVWDUe9aRzlzE0VQkfTb6ceRAHVUF+i
jl+JCITnnN7qDSE+9dsS8sfJa5ZT42sYuGqRhgBKFtO2QxR+NINlMPW7bYD94olUDFNjukEFrZW4
iyoWtw+qxTmJpRydCEhf/LHC2wA4yjMf+KXOgn71Zar0QGv3ppS8SCZjCfollzoauNr3rrlqQNw8
FD+Jt63jHGOAhsFcH6qqf/LStDzKkq9KGf6Lah38Eh3mmMnA3qiHk2ONHyqunCXG6G4Y6j7PJSgN
nZ2Nsb+1kftSmTxCgnluWO9sRLHVAIZy3xL4EoH1yy8ea4H5rdTzTli+ZDjJSCuDpoE8jSq3skP9
aOBwbIPxHQTCZzWH1p4eoedGgAHBgei7fy1ODMAkToOCG8Upn2i6GPZlcpwUhQkRg9gkvS5fBHmd
NJyhSb525Kh09xQhCQzkzzYTPVeRZM6xIE8RRciB7MYJ2ajNIvME6EKevCG5hC4WMVoRXkMc73e1
DN2zHNX5sQqd8CWqQv+ppsuKlwH4lzm10V83yedD1lnib+KmZAbDPn+e8UP+WKHH5mK2OwOE4E82
ROEtytRA1BxeF9PXqX1PcGzdcNdm+9yTcC/mLj5PovWOUGqtHXVvzWVa8COZSkIQzsBoQsHV1YJ7
xoVplLvMl/VBuB6NRIxJPwYn+PI19hYVf7kV4ySzJagFxPQ/uDuz3ciVLMv+SqOemwkajSNQVQ9O
n+Uu1yxFvBAaIjjPM7++FuNmVYY81FLd1wYSiQwoJbqTRhvO2Xttej2Kpa3QBxaHLpiqYxIF8aUl
U3UHc+GhzriNqkchdCWV7MEiRop+udbKvcDsTE8zfqt8jAYZEgZfWU9gHofWXAbYkPI6eCSTAFGb
+VCHM544zMr56HRlZRpG+GwOu6fffldiQLmePXWmfMZwRepjaC3iVj1iKSCkgpiE1tsq1CC2lJKU
DU3mdFVC8NmGXXNVhtYNgrbwpoeMQDoIOip8UPsKAfVySGrk8Ul7mZviCdfnRa69RlhGATGzTULB
QwO6oUUfEeM0gmmiTeWp4ZOtHuFqwmw+YGdZW7RdfPMqt7otffJFyZ7OEj+UnvYi6ZARMR6jLL9j
j5kwFEbhA++tS0kYlp8/fWe3PAKYo+Dn1wqikRpVjT1Oz5h7LxoQVQvDzE3Xo+fORtHaz3BPiiWX
JGXuDI0+7ugjINTCx8rxmvnMUjKr+MsJRJ1OppyIMhRaylVuc05g4gPsqGu7PE2vSkvv1nbYriQ0
sqcYveNa5uypQX8NPeGqw5Q/BtkGVu9FHo7X0VxP6hkSq0Am1X6sHc61w0xp6G6T1jl4HQlXfgMa
dLLDYadNkb9KrOpblVrPzB0IgKv4xVMV+4HyYADX2WHTXwSxCx2dBI25GYCiLS5iDv+6hG1v2SsR
zxsW4gbc0mZdTQbTWiRJ78JSO/qke3WDeJya6gIvItl6xiYcfYTLkfPmaEyS1FiUb5YY4I0Hhn+M
SOxb2Mp0oeT9pktGeF8wL5SQOMIwGjo2WRrRchMwacvx3gJcJW2D9FVxuiMOt4PV/AjhprsUp7St
boyT2w7JM+stL0+PJC4fnjKs73mG6tVmPadfDlnKwYjXlezKUvFqRa9VATGCet+xt9j8t/zDQERK
KHp7nRRV4xYqpCEvSSKmkh4ariQEAXndgtkZ+jiueMVrwXo5/t3Y+OBsbGn9SCsCG1SKblj/iz0a
gGMVqg+0uQO31YG3LoSRjjA46pRPQa/2/39fhYPZ4P/tq9iEL+yRmucKL0XWhM24e/uPf5t/5S9n
hWL8g/I8WUF4FixDCkvikvjLWjH/CMwRKbzsti1Nhb/+P94KSaYR1gqpSluCF7Nsgo7/6a2Yf6Ta
tklRzLBZmXXxd7wVQhVzDO+/YnpRxYC65C/yCeGfaqY6ey9+y8L2IEhERpH/5KAX7KZdcZfeiKeG
zRg8VwQ7S3P1Fu/TPZWNg9jO2+JNv4m31oVzMf4wDt1bsyuu6svsLtkpp+QteoNkt03uEDRbrzCM
vEX5XK9UFw+CW66cLWCZnb/VV87FtOveCJlBAUye4p5yx3W5N5+DK/1nuOWQeNCeyd1sky10N+2h
umsO9Z5s8ZVzapbJGq2Mm+w4s18Xh37lXUc7ucaT5Wqr5GpclST3chBY2nfpKtzqNKHX2Sm/7u/7
weUn9fV0sDfDoX3AM3WjnOSrtifmc02x42Bu2FGvyw2t+G28UvfWOnDNn9FVvudTXsoLa+s9pJxw
Fs6r/ZPJz6dWSXty2xIFwM7fJIdpae/LPYY5lKzVyVkbW/XeH07lvnCuXtpjuIeesfcvg6tx75zG
B27hge/wU1tla/IIFuHedOkTXmQna2EtijWGiDum4A0f0K3dO7alq3RVHNS9PBDP5CJavbTvvH22
jlcon5ZErm/6H5m3rqCHPBnbfC/WzpqS7LY9epQiqW5deN+tbbzR8X8sh2vOKxDLvTWrNhjrxg3x
rqkAeDhqHMtk4b+QikvTAmP/jj6lm62HC/xms02rdymzfmtuQXOgKSQLwXiaDuk2vC4uyk1MKWdX
bo0lgSR8L4hJ3JZoF+xwvG/zjX/BRuiu/q5cpkf7iis8EqSF9moV7Ggl2dz2eBNukFLfyG1JVNwb
1kHlMb7oTv3G/jnixF90j84NS+yjvGhuqxMCdEH7qsPGQ/OcbfNC2aqX4VqssIluWhf44rO9H/dN
5hLnvGJLeVJuGZ+dGwbZKaQ0txaL/MjvL0m5Wfhr84LdhEo1YhFuKMh9I2V5UV53VyHJGjDVLrlp
aeaay2ELfp8KvbgbvHWQrZV0zbzP1mdNVyldpC/GcliWm2BJ9rB/vErdhe7mN9Ea1tza2iZv6+YO
1ZT5AG7Pj469zW36TgI24KWV51IDX2krTmEwJzbl9/QImWXdnIhewo3KCYf3jWGkusNuQHFOJ4lF
C61fjBh6UbVrYT61s3Kk+aloGDucn4l3YSC6Jq9Rbgd5bBZXr/WaSKlhlW3B9CzBp5FbKu+76/HW
uE+RpUHyStlYuCSFJDBBaVS+kh67GO6TlS3cbQVGDCwEzB6GYoKHdolsCJQDYP8Fiv7e2WMXasat
+jrotRsydNUVIUTVYnwu99MjPFqUuf6qXAo3QlH9mt+1V3CXgmxl0ronlmCXwZh8Tvbhybgrf4aa
uUWN7V1aTEuA5vbZQd8gHVd/GPflSiMr7NTeFhDWXCHX9QkTzIIO43Q0HhCJuhxVlvSvYmajNWfB
zILAVi0SvViEOsFilDzgQgU7P8FdzRc+mtOdzhmz28i7imxwDkj3qgbWCevCddctLVwyuIhsIgCO
+ZX+ZtNmX4E6wHa+L8FODTsrOSbP4a2yMyElrcH+lpvhJ9s7l3PsI2UOB8XyIr4mdHiV7gIk/VSG
5TP3V32q5xi4R9ydwBB/FNUjJRp9GW8KnLxA6aatbuLtPcpklb30yoIsCwtlR+gtqosBYNY3oHCL
dNXflK7NQk+O9oVEczCt4CQyIJDfIqeMxeOYkiGbf6fRITKMw8ioXr0wWcu1vG05aQRXoMCbbq+t
4geaaeKbThbtMbsv01362D6GE74ldklbMtZpfPYb9VjZpvvdMjc0yuoHDrKm+dDEGEQf5+rslvqD
2lASX9XJUmXr94RuyeDUbrocr5xn7vV4SyfK3va3/a31wJgC5+MOl82NChQBQBY4/H1zHS9vrZ2g
tYP72gUjPvZvgX3wnWsi4fvH+lG9Jqu1W88aUmUNy25DRXMricK7V67sm3r7Rocvw/izBBtYHBX9
2cLb2rrtU4nUjdMf9OT+KPybbC1PkGgGQl+/W+19m4K8pG4BDIACFXkXr5E7brC/pAtrFy6pFS85
NKxIBvZG1zpG6M4WwR1/5ylxg2sC9hZ5v+blEEsilqtVi/AKScxLuuDPLqNVh9os2DFtsC92M/NR
hsgONqWJxBJ59AgMYWEfAeph+AW3soC+rxAtv0i/4fKFlqGlx/BJzZ7EqWq+C1BEjdv6h/qnJHeh
LF6N6t45GfFFu0+dg65uluWK0+wJM0k3uPfdatW/pvXKjFDUuhHWv4X+6E9v3VGQZ18U2hKfdLAq
jsitmNvJJF8MFvMq2Ur+dbtuwAaCFTHnVsIVCxYirNe5SmZnD3qor+mdPSpkrR6zdhnfejTwiMVF
fsfBehHt2x3ZdW75Yt/YlySbhcvmWKLeyRbaC//VHJP9ePBOJM8syxd8ijsuxUOl3rZKDnT76oqZ
vtiZLC7692DXvhTwKS/aF3nVb/ULzvR9R+j0AlrYgXp/+dQbxF2by3aprfmumCioTQ0b/gdSAHUL
35UyLqcavF1bxio9jbBdWP3WsFdWvCnJsgr33rRsc3wPjz2Vtbd251Ucf1xLWWXp3qMUM6xza7MP
9gwyRnN3xBuGwrfdhstnmyixhcjXyLx7kyigKzXfc0QZmuWbSrlU3/z9/fZdnvKff5+9z685atfQ
D5r//Pd3/9r8yC+f0x/1+f/p3e/U//nrx2RGLZ+b53f/YDvAzve6/VGNNz/qNvnr7//z//m//eE/
989fpIuyU/1sO+5W+XPz3ub86zf+6XN2/kE1XcNyhqGRrrVJVOhfm3Eh/6ET6Ok4pmSXrjvsqv87
X1Q3/4G7mZ9abMktzBhskP/b56z9A4ezIBHAtHGCzD/6dWf55ld/bbG5adzpf/37/2RtCpcua+r/
+Lf3G3EL2zWWaf7QfBoQjmZb7zfiraGXbZsR8ZBpJDzkJlBgojzV9W/3459X/f0qku/4237/r8vA
lkc2ZyINs01c4L/v95Nekx1hw75rhaK9MbVafShNVaEBpJfVDfCc9l4jRO2iNfIC7keD72XRqZiD
FpE9wEuCoKk+BjWebMqQiCMWYqzMnEp1ArU6M9M7AjiS9CI2gNYT94FinBj5ICIoPqFymbcDbGep
wVJccC5RCPQS4rZPwuihi+Oh3Yw91aRlQPLILT0US6XQYahLL8mgmMYiVlydwvfJbiXT4Od35oMb
43CiQozHIUkX2vx8fjsI0abIjCQXETaUya0IWLMm+1bP7n0DW/3/nBA/eATk254/gXcXOnsC+BZj
0RN37EI0ehyL/LJM6CxJEtzAXsC+WwAq28/Nx88vO4+ffx30GFOY/AQ+eiJXBaGD9tlBzw8hLMqM
vLV6ZOfa5Q4S0QgObOtZ3ppYVfr3RmMtPr+o4MX546qabui2hYnfcvT5Zvx2V0vgAtDjqZNMsoWy
5nQh1QU8Uv2YatTicHguasuM132sTcg+cBUPmDuW0Onti88/yi9KwLsbQEVb49XXBC+zw5H3/Uep
U5RiUCOURWPmBpigNjCOhtQ0GohyKGFq52qHVgQp0aUN8GpYEuGdHsswMsItglnUMCrkzoMwBMda
CqPjY4it/0Yv4/ZaaXNn3BeVYCXpYj+nfK+MyrihBzQWWHrMpsT/Pif4tD1SDrD/xkMy6fUL/qT6
QEb9DLwqLeNlnm3UtZoKzr2y0s0RgXE03hR+xxbNpDqDfd8YWWLyWZVudYlKoo9RA98m/a5cfn7L
5pF4fscoT2jSpoYhof28v2MUD/wpH6H00coGjgWX7WH0lPGlGLTxi9Ep/hiePB2cQjZAQuwJjnp2
rbQpauBImEAAmyGYcBq2knbdNgciVsOrqGE1hmCuYGbX1EslVopVmpTVtYH2CW5IniVoYJT2gN8k
3494bFa5BBI5xHoTfTGmzyYKTfBJbVYLW2cYaZo1//y3IY3wfojHGWk5ZrQG0sgBO1lPc85uoRY3
nCf6fPX5cxBnU8Z8SSStOvoYbW6525SKfr8kbPgCTzr1zZJ3DNClZf9otX6Up152qADHooJRlEYK
G7dSDZJtOkqgTUC+PeqCRt0+y0rG97gL6Mx2ijfuCDziiE5qAdXw3ki7+9DSsHIFYYee5/MPf7au
/frsMPRAiJhSMgOdwTvUkldg0nmwfRHdFvaIUZP+Llf//DIfjB9DaKYtDQNYifFrIvrtqRCRFgPQ
splodLi2TQttDvv2LW2I7HqExO7aVmSfPr+mmD/72QvC62Ezu1Hgs7U5e/z352L4llS0NkUdqY50
SyY0etHGcEp4DFHeFt/0YpyVrbXly4WlD0m3qUc4DvAyZHT3+Wf54DajsKXMyG7EwB929lH0sZvY
X2B8nyQXMwmcWcPU9b4aiR9eRtOJX2TDojLa3n/j1Eh0w8Z0RvmBuLvExEOEqhdObiA9UHqhr+vf
O8QlO08rdE63NpCVjibca5ETwkpyHWqQ1vYGdG2B9he253+7g5pHGuuaQ7Gfx6+q9tnCOuYInAKJ
rq8kUhy+mars2O34f/8qplA109AEW0XWtfd3oPArhN1OBbo0Es2Vlffk9BaafPz8cc5R8mcjixdd
461ReWf08zfeshtTTNgQF0IGKex98rjKRqRbr5TT5WDG/lbqreZOqeXtPr/yBy8SW1DVNGzQPxSg
z95XLRw6A546Id1x0NLOSehXg2jKEQOZypM1ApHkVfaj688vKz5YbExdaoZqwOXSufj7+wrOUW11
e15serKYQ9p5yyoiVzOMzehGYdnc0vTwN3Uru51uFdUFCvd2GwsT2URiNfQP+/Fo+KPHQltTCfz8
430w6fNazVO/KkxL6GdjqxV5yObc9l0YyOIUm2Z77aMvLeCHTt3BTkRRrT+/4kcjgHVwns3Yuv2x
zAxEoMtMCgrJpA3DPq8nYgmV/CXzncQVQtbLUJISNeLrf/r8yh+NADoTLG70CzTmlPdPopMl6XaR
9N1Er6ioV5JRWPQUHEK9ChdpCy4isKP25m9flVFns0BYbE4N62yNo81J9DU8N7dUAZmjqfS/9V1a
og2WfTssDBECjwY+nG4+v67+wZRm60JgLmObOp8A33/daqjITKF06oasUzaDLq+3tVJqYkOickmi
fe4ZK99UC8robMMQ/kay20sA6T/HZlRY2FId9D+6E6TqGtlq2zT2qY76caqlUL5pvi7BQU8vsLcn
jfJ0iRvO8DtgfVail8mK89jUr+l/23e2r0OOqQd2Pluhwxna1VqK9GtIJ7Kpa4km6aKOx9qgh0jV
WvpsO1GK2ua9Zg+ydTUqvZdR3+rjRqvqJF+0WWRSwWgAPVLqrBHw4atxKMAOrTGsqGnVx89vp/jg
TeE0LE2kTWz8TedsIZLwyltDxTGQOlpz4fl9v4pI15ZsZ/NgQy4VcuYUVwShKP0B1VN+4YyDito8
0rdjXOY7e2ypswAYvywbVTt1sueU+fmH/OiRW5plSZMGmq6dz+GjZvh11pH4rKmZ+RYxpwE8KLvv
n1/lg12bbfH3iUvl7MPQfj+wdAfyIk+fLVcwY0lTO0iXGsKJcmE3hGrbXg5Ax+bcBE0Jr08YW+oX
u+oPv6fDmQ9Rk8aKOP/8t01R08dtOI5EtcIPF09CG2sy4tGUff49P9q7c54yeHF1jQnLOPuinOJS
lcMzNYXCwCaeAB0SKnkuSI/T9Wi0yJXHtHB2QKi1jUGPfm2XQ3il1ROp5mGsoYYeq+whyJm2IxX1
miMQaaNPSMQXN+TPSZU3XafyQbGGOUY9uyGjgzSwiVlW08xiocgkYROFGj0Wee9fTiQA7kY/ehwa
eDtf3KN5+nq/oOvsfufdO1fWiLN+/yh6xS+JeWXbAMMUNkRU0ibFrHLKzZ6eFiDybT6B0qiQakHr
LOvnlGAxQv/UHOguSpBB6Ye3zz/Tn6ODj4RCjuVs3pyLs52MYQlsrBlJoriISOTICbINMurFn1/l
g8OLzvA3gLxw43Xm2fffPO6qih0ibYpKC0Nc/Pi6S74mCR21ShG4FmKnjP1Nz+n/2yRUHIVVNCfv
FOm4rEM119eJKgHXChU5YwVEHsFNnlxrsFNxGYboYssq/fb5h/5zM8Jn/nUO1Wyp8QK//8wQpdK8
aagV9H3+AniZ7kOC8tINjSFuvrhBfy63SFTw9jA2NFPiSXh/LZ/wYkWM3J/J44TSThXAOLz+96Ru
mPezqQnP7mi+fP4Ffz3c8/Foz5MCzAXcX39st1JqcEQnK4vMCe4t3SvXqLKYpTXIYy5xsHTwlTQQ
rsKhKnbjSaeaDbQT998Q4rUyzGL/+Sf66JZznKbySa2Bt+RsGc7QE7U95ymwADUi6nKgIqUUPQGJ
fUhv9fOLiQ8mAp1CkK5pFIWYnM9eRxmYFAkcbrqWkffX9gO2ehkNJVsPRw2ceIsmVMbLAl8Lrk2M
COPKUwO8VGRyYKSEVU60D6laM/dwCoYnJ/GLGnxS0EQnEqpxy2JhT0P4YIAmtp9/+A8/OyOFo46j
OXyN9wMmVXwB/4PPbnWiv+6iiEQ6G4FYnsAnIbwIrqPX0m42NL3+Yqx+cOJlwqDo8auAzp07u3aZ
xdjWVFtZJKPVgW9KBW6JKKW7rSpdqFyTGF0fmph1nHSVxAMbi9H7Lq5sGEef34Uz5QoFzXnu0rFt
MZtq6FfO3pvRiL2h6AQVI3hMd30ZGVRgfAtjs3Fv11W9BRzI8UGVzQrPRPdUJGVY0/YEZFX2wJgi
gmf9rVcE6hdboD/XfeoPPBdpzzBVzgzvn084FiqAIhhTtS+mb23fRMRM5Zo4hp1ST5u+cMDkDiFe
HY+wgXBXcOAo7j+/Ox/M7TzeuZqt26bgGPH+M4DWrJ3aChHie0TvMU6y5UAg0xev0QfvrKlxTLVp
jkAYO5+6yP0ZGztnEuktB3WxUSK8I4nXSmmhEWP9t7+SqfHUKT2AfTP1s41llHex2iZsZipJeWMR
NkSW6VHYfjUff3DrKHlyz5BesWA7Z48vhvlhCNLKCLH3yl2AcQ1/RBJ+UY7+aFmEm4oCl0KiLjiq
vX9CVoKUU2/n+Q67ywIVef8QtF0tdyGRB0BjtUDbWbEG2gNs5HLyRYT+XPHftL5tSSZrkme7FZTV
AOb+TEMfsQ48jtblj0kfiQJTFXGjanL79x8CZY9ZumZJAdL7/aemwmjYo+x4/wdbrMLGwXKkgrj6
/CrzozxbnCgW6pQ7NWFSE5gf0W/71iQFwEFIIxRHoA1k3xHsFGq1uJd5YB3Y1NZfjGPtz0IePT7V
4jHQFNP18yNvieOgZmc8x7RTSS2GUnnUtKBcygnPlw9NE5ORNxxUU42B1BJ6ieNiolsNjG9ZxOG0
a3tyyQ0yh7Zmbfvr0sZAiDFM30GMO2D2RF8dNXX1xc77o6GqG7zogrHq/JIQ/n6fNKAdorA8Ikc4
OXFGrcKtMhJs9fnT+PAqlsZCQ//Ikuq8gfntaQRNpbRGwkE3n2pjX02ok4AWNV9c5aO5xBCSuho8
afOPVW3y41DvPbZcdU6UZTWYhVzgoI6WiUhF+MVc8tHFbDajjC96fuZ5sw9EvJpWyQjKMcCPHfZh
tctrqkt67jtf7Pw/unu84kg/mVBYFs7e81rGZZ+VDK3JsBFGiareJU2qX3/+jD7YRILgtgV1aIp2
tGveP6M4GK2qG5hNuhDpB3v+ap1PDc3k+mYAZR91YfnF8/rze9Gt4XWxBSVwjn1no8Kow6qQMwMO
9GexIA2jOBkga74Y4X8+KMNwpG1oDhtjTrBn840QmaDcwToGOYkQKwXDPLlYwloJwrY2n9/Dj74R
0Gj6vyrzAGei9/ewBRkXKAgoXEOX6rK05xQLEs6/mNs+mPip6UkGhDkPds2Yv/Jvr1OMwTbMvYxI
tK5WXqsETdogyCoDDdoDC9PRTkVJdaPGfnSp1Db5RsAwXGT24mhEI6GDlgIuCYX6UlTta9yTSz3g
nzvqyOgfOFJhNfj8vnzwDEzNoVdv0oWiNHu250u6XIapw9jC2T0fFnO6LFbTI1SXnvbt82v9OY6p
H2ga1HimAC529gx0w6NKIqiZ1KpVAPKiATgqJqgKWQ3z+lf5t6ENpuiLr/jBZvL9dc++owNKYiBh
kfquT3nTqOQzgOpkzUchLdEGD5RIaW4iHWKANTbmyeniZ9J7MduOSpyvuyZFDxH3+fPnt4M7zGh4
vxTywWhsUE+jeU0L5/1ogYNMpxn4l2uqQVlckwyhKPdkOCbJvvJTI7qdsk5LXNh74qdd81K6MPDN
CEgwEK9ro+jIy6kqRb3MzCIx1lHQlpwUiFu/peVn6lsefMI5utfVh3nO5bTlybpzu843cecWjrHC
xwS+IyflAcYKATQSmoZHHp1txwG76NqpYmCcE0EPtLY0pGm2JNjTmEBfLZshlqpL0Uv9kUy1eUO1
nNPt1PftNWUrdGOZX2WvXS7C+qJpwUGwnSmQYnqDBIPIp5w9+T3D+5BY1EBZcOd+bpNrgEcQioyP
0owIDHUqoqtd35tyUA2qVlxQTSxHkiJsVDSAivtXcHy8zjb6k4pfdIyD5cW+QQAxhSgMS07wYOFg
59UjRxrfJYymh7LqM/vCYLteA2dq6XGF6qB2q55kTdAirRAvjSKyF4d6JWySJIDNHnNPpqU6BMTW
x4qi39Ec9tnBdOz4hd0D6UmdYSZGs10O8H9o8puFDf+trgsCjAej0/e+B+GRfDH4g1lBWu4g1MJa
UDCs2HrUFkAhr26mVzDBxaPZoDufuMO9l2FYC0KIH53GjpVYHQmwT6TSStdGFkEf06KqgZqPqMDB
Gk1eYh/QAuK0FBT9JrQDvQNcG+CIC6owuQGHOzxBMumfhjG9lmUb7bDWVGJle2n1o4RH+0p6af7o
Ocp0NSVRDgobN+GbDR1GovBTfDSxajZnxuiyiJYyDfCUwVq1BPSocRyWtSINGue+39yJrkWMC6dH
PFADkdM+MgKbhHWLkKhlGlhxsTSydNzYWJj6dR+MPfilrjEaN+0K7cri3b1WK3PkUCBs5bEJR/s1
Kip9ApzvB7eS38XXM9QVzm2v101ACUX/vRbUyRc1WY73AGzTI47EhMAzbSB3KK4E6OhWhy/OePaJ
zWGY+yZ+ftO7HftE0xZJ54tDbwItWeCPgys4hslLDBvmMtGt5iWuxjzaWaQO78qEzeCUDSaDU4j6
llQwAnzLCv4NubojTrFYEjQ35nll4c1utWRRyLxAPotnylypEibQykGUVriZ50E5G50WFKrehDj6
seN7z8B7IXqlqY78ZBo9M3BVzK1Q44pgMyjDTAq0JlzSnYK4NHKI46MJ29b+Uh/sKtngoRveYGGh
IilrES+nQsXQnouMagj1ruIhIQUjXyZlTfq3QsfypbXmeAMYTVXrFr5uT9CLpG5uBjih+EJ7J6tW
gxmOJAKoJZNK6YiJOAn4ovNLOMrHuCKGcpGKUV7weXFoIyDrfsbCyu5Ey3kTnpbRt7jV634vafla
YPhnA3PUp+GP3BE9MBBV8Z7gUOawgOwIzgEmu+9qnnVPeo47HrI89W+IJ0OPOJ4InJj3F1eNqzpt
elKSNJ+ZvFpzp0rSxNq5TNFWpqgXgZ6R4zU2Gr62oJmaB7XsJdkggVGfJiCbHWwDQ/tmdYFHpqoU
+MXrsL2hIDBdOyOwUUadzrkoLCc5btAqoMr35Kh3+9KeGeThWAlcBMAJT1mdJ68Nmd3dEvx0vzKK
SDfJwlX666kKjZeyS+oTDH9cK4XeqS8EHSXWUnFmc2+kluRP1yxTrl2F8c+2MtTHMVI1Arv12r9G
4QWFWkH+gSHQ6Q1ucWED/M5zMKVLcC/JTW9Lqou4a2Fukh8HPqvAIbfUS709JkSFmktD78r+gog0
8PdqFCZ3vuxLqLJ+od8JrQH4Y5ZxdKPaZfDCoY2augdz7Jkw4fgxhIp/q2vdMG1VS0LFJe0KwTsq
q+ZRDTLv1wREqlYflZcV+dQhgSLqxPiQivcTzOb42KCbiG9NTJ1PzNyOfVB1DsuLpCjy18bEw721
SExAn9iPyYisK7m3k3JK16XKYgW9LCRmQ6VRt+LISpelHFtfuVDK0bOoCAWQGe1egnSru7YaeDVz
OBGAd7oDQWT9QTZecFRKT32uRT20C79PxjeSVPzMjQqKzzvHiMKM0PYMZyDwNOd7rMYos6ukry5I
ZB2TPWFfJQixCCStlkntskkq1q3GkLXYalD3mTnIOj7R0kZDjNgI2RjMJr1ZBFQsUZdnzKXLSBv7
fJlP9LwXMeRRrFmphg91DC3nmQvMQENYOcE6sBuRr0hvCu6B5VdEc6PlqYBYwNKao1p6XrhRwbTu
xl6U1swAYaHRT1cUQaZX0I1b356Uy9p08MbXMLheJ31M6+Wk98AFPLRtK1paBK0D0WHNDLL+VZ90
CbSLuRK/fubMjU61GrCu+IreuyGpw/QbC93DVwP08sXMsxTROvWvA1byaRWnIbJ2tUyDp2nqdNJS
TX0YllWqq9daOlGNJuRUBpumkbQsmRx8c6cblvY9JLoM86nJwjHbx62rQQjas4Pq8feUrAy0Re5Z
6qEqhlzBqq7kJ3/UHdTcg9GoG22sejxbonOeSt/2kVGEdb1vR5PoZmhPsymS7wE9D3z6ZZLBEUm1
JnWWaaJhZKiNTD8NwFawADlFh2AfiRyR54U6ITSPp5b8S8x7Kdb1pvTWpa6E0cIKhk4AOrWT9uDx
5N6Myuq/UdTENjZGnnXr2FOEoaTCvbmgAZ8+sydMNMQQTs0A73QyRITRy2f6QzCYAvZ8CgSMAUeH
SSimWESKzczrteCnlwQqa5dm3TonJWqam8ILgktzKv1TQPg5rpmat1cbZUbMhhTDTZURXjjDN4GJ
2x1SRxji9fidzR+Hj8KItYh4876CeSNCHLdFOYzYMowOvCmw2W9xCV2VoK9xtqi0pnWJSzpzHb3t
6XUH6rIFpPczqk3ludXoeKoTDlvkkSVESMEaiu0r8wFQh73araUcxdaAB9esAiAm8YaeEX7/wUnK
G5NEvWhpNFrn3/B+BAW6eeCPbs57mMDxU+xvPZqVZF9EUZZcJLoOWhfP8hiR4hRUynWUqEm1rAPM
trvYUPVjm6W5cMkgJ6pUEdTQFhoChOpotPDOWO4IgFuVBgjtZdmWWbPRlLG1N5aWhcV+wOXNPkGN
AMcqnmpEG6erYDvG7QhHWWmxSMFrvM1DzQF6RJchwRuo6MbC8rPqXs0lPiR9MjrwISLGalU2jg9P
yYiIUmw7J35EKQXP2nNy9cFILf/OgLGn7aFOBvt8sMS0NOIiXTexM7LNZqhcQetmiyU9UjIdQY7c
3iaV55hRN6N5NSA0ICYbkOWcohHinwOI3a5qs7ZmaRqA8h2jHQxPbFvpksxWxvVoKNYhHlRBLDaO
YOuQ5JJ8C/ZVLdsXsjp8t+9r5wbyXG+v87Hz3rqu8a31NJCg4VYk/GZbDcJyBG3QDn52BB3w2dis
gO0e4dF42jRfHJkD9hBbe2X1HB54mYzBlajIr3PZg5NqivQKpzzU5ELzqm9q4WQn5Nuxt0rVvtzk
IKELfKTpvK0uBH4WHxoYqSQ+PXbaA/VB11uMfhC3x/RQTSS/rKAFi2pVNEOxtcw8qpd6z6YAtimx
iDDuRqteV2aKvSVHq2bwhrVxREChL9plRM5ouyq8DC8pZTmchnGbZBhmiFJ5QE5fXhqI2+U2mEZ8
Lo1Tx+l13AcxId5q4nXYsTpYG54oUyySgdTHrSFHfv//gsmIpd8i+MkNNlfA9AM8p02nQPBkW6J9
UfL8oAFIjcOyrdl0gPLFOqvfxEnijJ3WsxqAtkCo3LyBw+ScNwZoqWzCWZPaNqhA9+pLXcGyIyuj
3ifF4P0wzSH4+2Uek3a8BUrEmqWiZ+WrEfFXVqWQmxgzM6s+rmfaheeGIMqCL876fxaXOVHbYtaZ
IZ3Sz8UfhvTYXUuwk4VPEzoVPpvoKYJ6A3QLBmOqfXGG/0DZZphYLkyavL9UvGd3mhhELS506kq6
SfNYbbqMkBtlchoij4Y3L0j7O9PImALJRbqPFbs4lSMA8tYAv0SkCmTRwHPwNSXKMGziCdjOF3fk
o6KLidSd+i5iFSzp/8XemSxHjlxZ9FfatBbKMDuw6F5EBGJkcGZy2MCYTCbm0R3j1/dBlaQuMqsz
TbtetMlkVlJVVkRgcPf33r3nfuwxIN3UK1cCoJoivuUIShfu7UgO2tx72rWqUWR0ZTX94glc7umn
zgYdBqReus/HMm3/+KkiYnfkjeJTrao7aaMxeKtMpf4mrSC4SAGpDR4zBKCmAgX8877Kj5/Nw7/o
V4XuWLjoPzVlzcgPM6/ks9s5nY5VNnh7CXnrGdbHK6fi8HosaBTIJfXq5x/846UWixLIYmDGqJsx
4ccfPSaaD7oSMIjUhu5I+VMcSUZpgpkuKIi6KX9iRJ7+4kr/+MQjiUWfw7wWwarhf2puaa3h54C1
lhCR1Dric6FQmDkHVZCZL/gb+e7nP/IvnngWFp+VxdLRT/wAFdD0pBubGrWkJCJ8W6k0D0A55+t5
5LTJnuaGxkaMNjul6Yf0KwEFsqWg9oxvfb0ptzPi3aMB+EUjB50s9cG0ORX//Ev+xUVhG2QFRJbC
GOCz7G+AHV/H5hhxCIGKPGR0zNHaxKm11Rvj288/a7mrHx91ZNn28qAjgkE8vDT5/tTyHTQ9L8ZS
IJAiJf3Cr0QL6cXWcKJbGENNaCZ29NjNo0aKbqz7ZPB4wOJ+0bD/0YtDPweLCBNNAz0+ZpyP3wLl
neNGi9DEDCdVHEl2dz2ACIl9VxjtcKs1jfEyhj1cgJJtB5CRZXKwwn7hwSzT/eoXN+Aveq6evoih
dMgjiJzN5Q796aoklqfVv7sawL4DcccPg3idA0Y9Z95NEVc0uIu43kUV5L20madN3lnNtunCft+m
af/c0wvERyvDzc/v1o9PxvK9mEEhj8L08ll73Zqjb02KJyPNCxgJs9Qxy03YpSJP2+dz8ys14o+L
EapXBg+YSlDAMl39eB2U1usNDyKj83LwHifmVQy3lcw4PSwlQTRxuiYfEgGO45nDL+7C8i//+Gjy
C1mIGLOwJDJ5+/jhbofStw4n1K/D1O7aBjO36olr/7cvKU8eLwG+GShTP+juXDedjUWIGFMy3meo
rK8JvTC2Egoy6X4usNmff+CPMwt2FCZivCiImJnpfPxZGW0KEo7Z0rqmja4IAfSgygMGsNUgf/G4
/MVHCYZumEAXm5tufVrS+8JsDWVjzomJit7MSqYBSDY6fk04/mph/XEh4RN4WDjfMqTmh338WZHA
jgYMjk16jIuT25X1Y2wXec1wsfRIxIkI8Ai1AUuZr+n7YTa/m31SbZBc6uta0UHuRFUdkXVDf+20
OaBjE27dzgZVlmViOOaoYn/xnf/y8piWQA+MDJV568ev3PsjytCIt4neVfrO9Kg/GdVgbBN9ng8/
v+k/rihMp7nX/mIkQ43qfL4VWOiy3APRzbRaL67abqF0i0Gqd5TlOSgMHZGvmZHtfkxHm3g/WFhx
/9rA7lcBUQENSJMCbdjGYnwBXCYm+uIXJ4/fFRIfXjh0Ex6L8DLTQbL4eaJJhg+pQfoMUIf54PQY
JWNkrAdsHRAc6FyP0A37Kd+5RhlDpBlNf3pATwT1sM9EuBmFo49rVBFL3gxL/LYBEYwRsG7oVANk
RlrOFEgDJKvMdttD+ieWzw4Tc4GsoagbO8IKjoVjteeuSCRw9zwaAyRd8Cq0LtQZQhCfN11KphTm
L16U37e5Tz8d09AyBOcKEHfzaa0JQ4JLaHJx6uJYtxu0RhuBOnrZC70Hq4IF1hVpQP+QCIhssvN6
y55K7wut4HTG8DMSO5+QFAdIwRV3shOp9ZIzcLizknR6EyKleZj6NqFjruLWrzh9dS9pUZm0GHp7
yoN0TGLJZDGJ737+4P2wiNK/pKTweSf5DxONj894E4V5xnkTDrdOoee3jlhDBB5+oZD88ViFiID6
yALV5nGKdD893lwpLzGWEKy0C8meKDp/3MlykjGwLrvdJTPEsoepDUnMQ9hL5IOXyg6CAfD7vma6
SY/O8bVNBEpbO9HpCM2g98Z0/oW06cergRkO2SwzS9N3nM/qnaHyOfahTcKdVENhtLN+X5RQ6//d
a86LzjLo4fZa3qRPDxM9ESflZaWJFIuInjgKgnU/p0n9i6f2hyUXCb8pME+zgomlYPl4bzX+f1OS
/LAe6jreQN83ViGdkmAqFEzYNBrdU79Mi9YSxs2xdZLM2f78l/5wPuAbcD1xbaOG+gMU9udz0kAc
n9XMfAO40TCwbJ2EaBxoFwoOdU8LjzQ6WzOAfjMovP75Ry8X8eMbayOEEwZ1EjpZ5vEff/zI2L3T
E43Z6tDM6wFfypkZY3jLomPcjGFW/KI8+otHZ6lCxeKwgoKwhMr/+aeGvOVlmtNsIadaP4y5/W3C
hv+LOyp+/JTF100ltHg2lxP5p0+hElb51KfQrgrnMaNNnW1j36ab33JqiINUZlHGgDLGi5PoXdkH
M5bSqUYaRliR25xopPVXxF10bxpp1dD8JybForOrbt+XZf5oEZTxNdTijnWgkvTXpTnMtwjazMtc
CEWo0JAIWDBzZcGa55u+jLXha0GXZb29mXmnXPja0JwxQ8mC0sgRVXdVTYT4wW12CIyhoajdJYgC
w3cvt5p+j6cGuGQxjJYfMJgNC/iLPuT/TEMgsFF2oeaAxvMCkMmiyN6y0cNpQovlPpoh1utNC+fl
hppkqO4r2j/TaYT5i/Z87FUTIMYeKVPkmBvQ+hWpgcy1JbxYKzXIR6+dcZPGcQVOy+0qc6ey2edE
QerYFbRjoTb9JBlcSV6WmwjllQWQPQ/vU63tX2Xt1kgHyOyTzzUD6IMjavjh1IJz+8eSsXBK/oex
8Qdz41+sk0//87/OyVtLAOp39Zl28gGJclW/l3eqfX9X59f68z/5f5GLsgi1/wWhWAgt/+CpLGCX
//zb4e09fy2//RlSiEP2X5TCBX9iOxgelg4VtMLlNf8DjKKZ9m/LxoZTgBWIvVvwRpZVq+L//Jvr
/uYaeDXxJ6L8NRCd/YuM4lq/4RHGs4iUj+M+f+cTCOWnYBTzwyKEyhs3I6UzFSK6U0GP6uPr2vdu
3HYAX4MuDykCU2T1RY3SQ81E94StTydWAnAyR6dc62qUuzgMSdT1mISSQrMwRSbSyie/Wg96qkBf
kEgqqyl8SqdU3GY+Iosh80k0KHB4tBPTr85Wzs4i5nU91QR/JSrvAwlMdaXXMH771qeacMC9xiWp
arKBGYxeHqCUNNOLtPEgStcwLlLqtY0/gwsVIEsfy5nmsj9nHMWI2fnFwvlJwbpcJHSrpk1hvzh6
2JQ+XiQH3MooiETeME4gMIMZasekO80POeOlh6ETw0Pm2c1B0ca+7L2u+iZ7NGREk/M2s9hQ6tNt
NrXruUjthygK6wddWt51agjttaI59qLJ1nkds/JX8tJP9rHlq/sIZ/Hh4cRDzv/Zh2TM1ZAUqadt
5GR5p0rVabIyVVqdPCN17n2A+7fTXKaPaFwYaqJyvhrm0enwhWTtFzdvYQVajXOeDRc/8Fi3u4iA
mys9KqJfFctcyM/PIluwgxRr+a8wKdg/XmY3dStGSoO7ce2o5PFQhgWdHzFP8U24bViTfdZXzdns
6CReLqMXc2v2tH8OOVYWPVAJAqxgpEb2rxXsVkacGvSRdjN3MolfijwsjMtYaGb2QLApFNbeiWBh
alYHeQvZQXKwRiq4PYQeuwE5GJr6CVRIW26KKXE9CetK1tqmiWBDHxkQzQCe04inbap7OOR16aXO
BeNnFEZxAgX3MQ8F80WrQ86bilFxfCSckCnSGFd3Zlzpt0Wp1w/pQHI1Ic3DfBhmjTQ1DvmegUM1
9qaAQiqd9xBKqgeb9OQ7e54sJI1pOz8npVa9R7Lu7wg7UO3K8NR0gbVoSZ5r9sVohjAH0xCSW9zw
/mSDCSnNUsPXymg6SF9N6z+2xLkf/CXbZcX806YdHXavhZTQB0JPfyemp2I7iSPwbK7btPLUyZwQ
q75snhJkPuSeOXMY9EPsPmTKiy4Sd7DNPfHv002uJ97tqIR266iqeJrLrn1yG0edQOm5+3K04rc+
MqthLaxsfprrwr7Er5EHFZXAi+6PY7lD1RQdtZFZM2uLCxI8j+/iuK9v5tklzsCtMnMfl5W6qlVK
6IjhzaekbuMrZ5AmaMSIGRN1Sw4TXQ+ny1wz8m03GelZWLI464llXBZYr5CWs19mm04U7YM91M5J
ROZ4SapZu9FF162c3i1PzLn9izRMbGcTa6Y8Ci+dn6uyNm9dNGrdhgRE55R0YjxjrTMh8VU+oRRD
msBfn4pu56fK3rkst8c6jrtiPWpl/SVss4rZZlgQ++Gh5RmD0XK0FmVEVbk3CWkejyLprX1tags0
CuiypnTvFd/WcIWuz7sWyC3kFrX8FJ9CZevTLRlLyV1Muz+oW+WdU2Zvd4OQ+pNK+1nbpKWMD4VR
9uWu1SJzP4q2Pgh0CiThREn1ZWYx+FK5SbtwSD3zfe5ToizihNgVnbcrxnhNDwbnHmnngDJJK9Vj
L3wdq8Y8VqmWEosqjfzUI5zfVcpotvVkDeqitUN1W9rhaK8U8oCtL6dsn5BdecHe0ITrmqjvIfB7
6fl7iUHKPpS1hjRgLL38AnRP+8jSNm1U21YH9MWIYkLdOLX9DAyd5NVyz3Vm91GWV7ibkOQ4rOZe
IcA+khrp3za1H3/HotNZzCVlyNh8dlqNZI+ph8rJ8ftcjVZ0W3VOf5pI8jU25jxGgRYa6Xe65Qzw
wyoqzmCVnA0BfuZN34rpJab4+1pxH3apjIu3RpOAZkVpsBmNqF2sLAt3fT2SgEJkNUEUvsi+NtYY
3Rhk8drbiUt4RGRgXVJa4DUJkSLvC5WEVyr1qrNs6umqnpbQ8sYuSWpq0xfDUTBSwd2DChiZ8Ryp
Y/td5xr1V9z3vBJOPEzp1hnG+SlEdLxnMJ3fW2MJvNzNcytftcxPplVsZvmN1zjWvSMc9TAntAPs
FvVo0JdRf2qHtN5b5hDeVw3kB3QLoUagh6uuTLQcN4qMscvJCdUrDlLvgnQa+c0PjXrPmhfuo2TO
XxJoQicV9xypWVyKl6avu2bVRWZPjmla+iSiQFGzN7ah4mYv6rQONE8iXZDMwoLYrZEsetacXLuS
8dw6Ryp4CBP6Unv2/eEh8Q3glZnRF1zgigOIi+j7WOeG8+oajf4wDEoR/9vozkXTJyEaF6c52pmT
nAZEaas+VDXIZAfnAMok+iVb9JIwoWwUYQfdHZs77hAQdTcJSekz6Trm22kmniafQ3miZISXSDb2
teri6p5A5/GiJyD1psw9qItWWniIuojJqqq++5qU5ORuRoZBhDDNYoXAwieTOTYUJ4KIhM0o165Y
haQ6zXORQ1WKx+g5ak17K1NNDDBEE/uoDVG9Lc12wQNHmXNIbVVqgYT0dFkvOSwd6HPCLKS1MxFi
IloLh+hM7G7jbmh791eoT8oj8vu03Znj1EYbaZfZ3egUNmMBSoRdZ0UFCDHlmodCzyN+e2PUXzS7
sgQZiDYZtAbb513BLw7XZAjKhwob701j1eo4I5gR90gyBdtiRY/TsBAgVGYR3k9Nw3ZUt56Hk8nJ
LmRHXsHcVPWjE0dYzNj1yockClvyrYyq3ws1aDf9lMlDxz3mvIRG8dG1KcJjF/AmootqHeYeASpG
G90kk1t4m46p7n5MijJoGsc4jKVZ3qoJavyEo+1SWYO8y3vfesd4iVjNybOaTpI2vftaWKbIS3vk
0QisvW1LWtyeFl58Hc/EqiBv9Y8GkpDppMcWsQCKxXeTzyI6RwiiLmbNQldNcNVtrklOGbQYYrKC
3ay7UAZzlHUoCccIZKxDaSZhZ4kxHDU3yGonuSR7Kt/lWdOdEbLYgea0ySVhkSWpB551YWUYGh2r
Mc31oI3q3oqJ1jjBYArPc5MbxwyD7T20h9BeMs2je2HNAxRTTUW3UvQygFw1Ia21h28q0ubqonYG
srOaEDvyCjGAsy3yub2uB9zhZcepCZxqaAUSRktxqFPLbgN3oJl5lGPB6By5itxrhcbojCj5Sl/z
/rMMzaWf3bd6IrbCTezT5I2wxKsoPVm5We1DW0HWFYxfDjgzE/qPhN+t4UYAWElg093rttQO45KE
tO0NzBX8ZXeu2RC3nooMQnaKtHu0vLk/QYapDkaHrARJX8eGPAL1YLfQqpy8LWHfmYUDOdRK61M2
F2S0TKGeka5NJMjJ7eUUCE5JB3i89i52iekufKID1gZdg7eBQ8F9BlrsJdQjymCP9/6gocsIYo7U
tPU9uzqyY4wkfvnaELRNPB9jkwUYfcxo3QJVCRE91k4wNIazTWonumb0Z+25rPRSsaYZj03r2tc1
3y5QoZnFm6lz3ZAo2UhcJOyu14xptJ2WGNrBsn2fGaUTbWlM9Jd89fyu7mwiQQuaj999dEdb5o8N
Ib9QVMHi2RdtkyXnrA+7lyyS1oUi8e7KZoe+rHrOx8wXZc8HQOfbmYPZf0taoz5VfgwQwaKFmjuN
KgJC3sPrhnb6qQlT4kcTwzE2fZklxhrEbBmEBM9fgSmNvhqlAh9nlNXWrjPtbGSEPReT1yBrNbxK
km4sEocWqJc8CY84ZjPJtG2IQX9YtWGiv46hQU3nAEXs0GuwFGBAEvs6k81ptlR2LsJmCcut6kPi
W+1pIu35TXMnEYR9WB0116Y3omHJuJehVB7i2rzQ7xiMlZc6sRpnslTdF6cY5udyqHv3lNqWV+/N
KuYcrfXR9zbu5JUZF/MmSbv8HCsr+eKmY3RheXH9YEOmONpSn/A2u/ah11mDdyISLbzfSJ5sVcwH
dHk6WpI+RHdEYHXD666RSlFpYdCO+CdPc5onLS/xOO26Wh9vGTWLr6lMRbpN9SH/6sRJfdVNmhFU
HA2QyYvxbWxHcrCcqj7llUb/kZSuMFBZn0CTbpP4FVkwQddeKvrnTEtbEqtJlemZQU/ryOuaZz2U
2UnX9Uqsm4IwkLGybSI7PY0Ts7Kv8rZoms1cEq2S23m2dp1F2JcNJEZdzlbuX+txj+lyKmIr5Uwd
8e6aQp27iEJ6C+uu+RJPXrZ3ZrsjfWXU9UCWempddE5bHBrUbHdu6qWPpjOzupByqX/VhJEdnLh5
Lyx+vZpD/TaJOv9yyCRZJDA8EsztNhlhRiFvwrpJNpAy5rt8rrWvskGbGvhhDf2fRMbROqKv1p8b
r/LLPZnhTXKHyXxaySlOXly9ay7MDm0wTdqxuGFoYQz3Xt3pV3YfgjokkbNlcCC99E2bGlmf56rw
36pBGzhwZ5Y42bmwqssKjfUFHuhKh9TheCedlJ9dZ8cI1svBaF+dfCJvGCBPf+j0Rn0Ppehe03yQ
JwnR67nk5TUCrReuvo+nftwqRVlFCTreVYJHFzGtV3yF6zoczSpqr43YgCtsG+V3NyGqtBja4rav
jWJkCW+Mm9iI1ckbuBWBZmse2AjNUweC9gp7V3eOxWpgunejmNDg4WwaXxqdfC7E88QECzeMDgOl
aXWZmhxQNxFSXdwFbRGXjDQpclfSI41xPZY+Bb0kbJsEs7A+DlUDcpxozvyCjKVi3Kem1r+Ubli+
FdQMxsqFofQCcq7eGbVfvYt6Lp8SbaouO9Pqh23km9VVwgh96/Onv4QuGw8dHVda60Lp+VGhaEGD
M5QFYTJec2O6RSp2c5eQe0r/0llPUpRfLeCd13aLB9uKscZgGhq/oaKt79NRmg+LL7hZh5HeC/K4
p07uvNQ3vieRFV+XFINqFc15/6aVwlY7DKjWqykim6fG1p1AeO3iepHmLYpt8iv1EAn1mthHh8DS
gl2m6rTL2Q0X1bZT7zNCbKtAl7P32tGDytbO3OCDqHtJvDeGDXkOVWrfNnAPtq5m19daLNF9c4ZD
6KYpDs8r5it4C6OpmBDiV868pazXruymbb11Jkvnzit9q98QSYUPu1gUW+tiyj1q7N6kKWPZSZCW
bl7fwe5COeM2TcquK8Yw31btYg7FkdU1AX59Da58PMbnKmNXXS32ezw8A9025p1pd2TTkl/Yyv2z
jRVpSXq1tW0TZc2pMxvjtbEb7XU0remL2U3i3k3q6FIYwAYhDCbTO+0p55qFSBFYbCUXehtnfHSP
/DUa8/q2NAb7Nhzi/FS5vXauIXheG26WJUEzdERxlrpyJMpHxz3pU+89oRCmsIOl5Z9xCs9f4Anm
e5AW7XXXJuKNMMH2gaRYzQ+weM+oRE2DMEbLi8J976ePXutkjwBG5hNRWf1eYvA4Sitxn1pAgQDz
7TC8s8wqe/JUU+9rVXZyo7dFdYOzRjvUyFoOZOx6dlA0kp5RGfcsjqmQ4SVS6uZLltuof5PUXlSn
pi22FX2+5GZkVEaUs+PTn1BN8eRqw5CtbQtRL+Gu8w0i1vbMgbD/ahS+Iu2AIfJNxL7JJjOWB2sS
vKUc/Z+cci4ec3TH20n5GnlVSbsts7G864aqExtSzyhU4qhttjEtAIdU7mw81basQMVPwyJeGl0L
RJ4VYYdL6otBCR4T+Fo6ab8xLZxjmHKyIMF2Et7KQCVfbCsmGS0ZB81AiCTL11ehuHkJ4oUrFLyU
bAmGIyIInKawNommGu0y7lRWbKLKyE5R+nucLaFo12brjZjxB45URp+b1pVmljypnhx8oiOpqVDD
51q66TTske9Rg7PyVvVu5BAMwammCnI4AdPBbIvZPBVO7WfX3ZBZ0xX5vWFbrAcAR+He1fhH3/I0
UsUiUEMiHKXOuBfJrJFvahhP6KWpWVZ/r8y6WnQ3dTA3Rhvu/LGuH5vQdsrN32GECD3uzC6YWnc8
i6IR14tnUKyHxHFu/160ThcWSzSWNBwtgEAcXbcyZbekWrlz7U7eScsw8YRp/z8o+Wc2k2Eym//f
ByXH91a+Tx/mJMsf+Eeak/kb3M8FC4Iyw0TMssiY/jkn+e33SaLvM/c2oEQyw/jHmMT2f0Of/TvV
GKqR8ecxCX/LwPGL8grkoWWiIfp35iTm5zkJQ2qPjwAxALgR2sCniTh91AxvmY35cxnmIjGuJDZF
raqDbsA2sSGqzDlJHMRYixSt2FWD0XqlD4DFZDY0zyNR5UvuX3YfDl3RYnFNy8dWRzeQVrn/bGe+
uE7QP5GHi1N4hcLq1Y5F+Pb7Bf//Id3fEFYv6qf//em7XAZr/3F+fXv/VpWfYgz++LN/PIim9RsA
AZ1SC/AwwoZFCPLHc2jqvy2DPHZPxL7+Msr7n+fQ/A1kCxOLhReygIl4eP8ZZKD/BmEBKay+DGAQ
Y/47jyE63w8zEsEYx/ehBBgMpHhfflA46ZOLoEqNELlF1Xt7fYqNi3Qy35P6kij2pzRKV3EqJ3o0
3osh66c4JiLHHdxXrO0kqsTtNydCqsSQ6tpoVIaFbKqzvVWQYeS0dCr9ZyvSTJLqjZ0XGjfGJNFr
Ndcojp5q3ONXdOGGb2T0EszUNofFFJM49VYfJfzh7xazCUIFZRjkup/cKSWqqzk+6tmBfm9xxyaA
m6RICfici7XGnMS3p+y2atogloR7EKBZuekVEpqNbzBAN8bKpE2qsYtOiX+mxUOOi92361gv5UqV
D3nVfqFeOMPEOhsDzIp5Qt5ZkkzjlusiEdOqq0orwHKSbSAQuFeOE5tnEeEcLTP6AKSCqvDQtfmD
iix/J20TbY/9ZikuYNi2Bh3uKL2SVfPOWUSswMSu+5D0aEPVF6rpLgpRfYsT4xs4i33tIOxP9eJR
9HpQoCW6b/CobpcyCha4fUcgA4B6ELxT0VKZjcNj21iYAub7JqvfrVjrL0DY32eVeAY8fHSKMdpa
qfmtBPKcAioGMUWLMQlPul/L697p7ENtqyCBGrBiF7fvNA7DxxZtZJfPO81ov0q33E9e+F4YGsSN
kHSUWTbnOZpWRl7E9xaUjpVFwRsI3BCUms3GITn8G2MQIIkD09vYzO/j9nYJjCQLMST7PGnGu2T0
BGReeS9M65XhLejTdIsVkMAZ7JGbwlBMYtOkWFvVDLbKm2hDJO2lbE11JVCooldQ/S4psOyFBjmg
eCPctdlF+xhcRxCnWWBVSqy9hSlQC7qSiZ4bu3HQJlAeuLaYtJNHRX1LK4Bka73prNU4xC9T4pBR
qtGxZZpw7eBEQsHjnaiDvUCRFxPxg4mAmBkRWzpNYA+5RlFBw6jIkE7i6jAYs9xndbunMrgU03zV
eRqhjWa/mxpMBUuw6ZBGeAJHgaPXlVSXBCt3NYcys/pK99Pb2KqvV+1ceuu+aEN+Vh+6z6Ynn0Ws
4RC1J3LAcrkMBf1QrOJK3KRSPg45ARWhgTdRdji2yYvu202Lbnlti/Qe7dvEy5E3X9MhcVcCi/Em
cjT7WYs1vI+VHUBUujPg5v7hjYONlCkCqk1ugaYV1051lcfhc5VLzAH10Su36fzYMRvDikqhXRyM
FDWi1ER86cTzjcyxTYWIVK7Sdm/rvEh+Nx+mMgl0KrsVR+l3DQweaHuNzpqs16ShvHDYWuu8tpyl
qHWSZxJ3WaEiopW4Kws2IiOW0LE2mTKbdWqP095l3dk7jhiurcIRu4qI9k0hm3xn9cZdXrpBB2R/
jGMmha4e6K34DovhTJEZXWbp/Oow+LqMa8dfh2TCZhHwhZx/NYNM7GbRduRVCPEaR6a111O9DNKi
MG67GR7nmGIdKyubZnRGkdY6vF/+6G+yyIKh2kO8HLo3xiarztaybd06OxffMMEx3J+qMDz+qn4j
ztfaeJ0ErKC/921y7GK6xnyNPekF2FXHV18RtJYQLc7MQ7/igEKLjHjAGAU40eu+z1ixanlnIvxK
lmbsNH98MZi2rDxGTzH1jtqjPk1RlrpL6qhFtSGHR4aOF+nQFKtuZqQzzbjKw+aJgfIOKDBVGWkW
PQycwM+0vVumBueUKDmVqIY8F/XylEtnnWcaTG2F1bYZkPaJ+UXPtKOyxMtUFKdRj5LLtijTQNBJ
A0I2PRuJ2DhqvGBS0a8ne3zzI32V2RU1P0Zwez5rMfBdJ68FEULOPlLymik+yEfJKl93/b2OR3mR
uNXuS0T3cBXXKAoESWaz9jTGwlrH2NjRq65iXb56WOBV09+PBnyBaXzUyDUJ9GZ8nrr+nCbNxpvy
VYWfdDPjkjxHYlj6WqV2pEmymQmQpT1clhvVDEmA8at8qxaMYTigIYdF/ZqQybn2/PlGcFjbuEWy
aZ0rR9rfjN6CqNyUVJzCfJO4w1du9GWIpvRs6dn4QsIL5KzK3bXsdQib2fhkiHsQh4k3TA2ZvqIh
5kr3bugovjZ+d+p1xYxTEWtXGcAqGtKQCzk8wVSRDD4YA5U22yFz9Ss6HqTHf80dhQcyKp6FT9iE
EM9lWfc7O+ncrTcHSum9T8MCRoGeXCZGfU31RtvC/R7V8Fh0F7tr6dvHJOWx9hs/2WQpjR5R9291
gp86IfeDyUf8EAll7BrXfZukare+My2Sg7G5iZhCrToDmvDKYJh/yFRjbzD0aQ9op2XQlYYWVDV6
stQRCYpuHjjfjusvhmGrswyz7tqBU7mak6K5BCDQ3o5xili6SJwD3Wj9JhrwqYamyi+UO5XXTc6o
hboxkjvLV+KpNJDdr+hR2ReGlPOWQPv4sTYdcfCbGqPaPFtffRmGF2QdtRwryCuS08hDi7cLiw1t
DVF2j1jOq1eUhvaR1mQYNOhWjjIe9cDX5/w20me5iWhJjGudSGtmzWl+m82heeVpWnLMew8kQDmt
nbx19l2iarrhegsrKa7kd58e5Frn3L62GTq/unZK+qQJtc0uCnmlitakiz29asQ/f8sQArLUFA0S
G9ltWC9Yfcf2mLpMK5syHW70CArsoBfhWzcO4UxbzjYOzUR+YKoaPVo5pizP+hDXJwueB83HRr/i
J8Aa4OVmeW9bde0wgD/rEhpkmedbp3t1QF1rCL4x/pNWFjRVfAXrsLvCs43RuE4KO9o4bdveDKOv
HWWtZkTrprMz5pgst9S1h0tAA3BIslCuKd+RX0Q208A0gREwaIlXsT7F5BrldFymfKyDnPwqIp/N
fGd3afd1cICxcYCsdiqaHP6VppZ9qUSsb4185oTQeB4ZFa3OsSFBzLiFIuJgcjcL/sWWKZGDaTMS
oyo58WeIRK0uSb44hZ7cWiFTXpZq+dpDbtl1qnjLscprGHiGzD2JqV37fI0D9ir1kOTjZc6VdrwB
kXp+0pCWMAEf6D0M6VXXFc6Gpr7N6QxQfO38fn3VKiz0XWjCClKtfkE3f8S7ah3tio7f0GYXnoT8
NKrqBpFQd6rzmR8fpydDFtM6zXKWsBzOhstbRCK1yB+mkEh2hif4raFGqjkugq6I91ZZRkQM+Sf6
MiUWA/qmml+dq+K/2TuTJkuNtEv/l94jA2dytsC9MWZMGWNusMghmMEBBwd+fT9XVfV1KlUlWS27
rWVaSCZlEPcyvcM5z5HnUPWedMuSLAENcr9Cd6+X4D4qrgyL98OeWV2CJhCsTmffeFNBQmGkmAav
d8OA4mT85PQ1dajJ0qHkJi4tpC+Ta/VPvmUnDHPQOG8sVudY2eFRNao8yyxiFfOJJL8gX4+5sS/b
Mnved42ofQhTu19T9ulMcxVSmZA3AOrSoNMH4ZtzgjLamIVsdL/mc3sIBOGjxNtKv3h2g3G4DpHL
sg9wGk54t71GfvvK6/uqCtSazto/F/JjCPzoNsQzws5i4m7g/323OhnEa8f7o8RNBOU9HQP9LR+c
/XKOHtc6v2Z8f2zdgLzidTLnmng1PyuOlipAo7eQeXb2GPX0skZ4VUrKxGaKUtq9O7Hu5HPT6bT9
cJtJc4lYmNTDISt/RAZwUxZVnwZ9eu3oZ6cYLNZC9afOL3da/EzFVf7Jn57gNCNILJdPtq6vN2+/
dHeyfbB5Iqtr6s+RbxWkE19uA81H2Hdp55DT6my8OW29OcuPBiuJA8fpSz0O5Zln71dOA4rTghVj
JJfUrKPuMDJjPdYtaHdkl5feQlnOWw16Wjx0rT4wVeflMyILzvkR1kpi5Bg4SdcFNxOUJVwat8yt
ic7s+DUj5ra+V77UJTubcRsgnf73M4X/2yS94gQd/8+zgoe+ff9lRvD7n/jnhCD6LYRu5kZkMETs
xE8m9/+ZEIgAESOwSBSMtPuMAf41qZJMqryACdKfBL2ei9ZXEvdje5BfbVSm/82IAL/Kn0YEqIMp
PHDehuiHf0UtNshQmqogTrdkCq/exNK0gOdBE1lkmmJEbbJbqOxOe9/uZUHVFQoVKnJoVtduH2Vn
ecHN6Fci/ArTQXNbkDLHxZlXRcYeyba8Qy8nP3pft6bckqDJneE23JEoXG/2ulvnukJ/zj2fj3nx
WDfZbPFsmz1EVG7b4NDtAreyH3o7bPw7HLtOeDEYoT9LAOVXNYLnO3cup/2inGvvhZmOhXqmZa9+
3HLT3oaIKpB85OE6IKzrnJ4QaL07+De125nsmrfFaOy0YGlkP9mb22Q3g7Q3deZFeNeObh5tE9iV
jVKIr8jxU1Yl3ZtXtFlwBJK1AOkAPB7FWOWb7LAFWulkn9lNp/s6jDT4FkYqQKNdAM6F1hJXQGBy
65jnYU848jShu2l0FH1q3bX9fKLXLsdxmMy1TXCDiOtyKSBpDLL8oqFfPWwBuDN6pGkFBr907nEb
q0AeWkOLdfSquixSF7nLFttuvpxeLjaDd2CUvXlVPEjp31HqlYcmH0t8DDOKFNrU2ftREp5CRjAB
xWjc2nRk3cph8+C+Wcf+eg/a0ItHHeR4IEon/961Xl2dWZn10DY2wBDCTKZ3Ov4midC9EZIjvWtW
yfsLmjXsMUOCRjpXlyh8xJhkFevKypoGN7UEo5TCrZcLpSTijIFlQsLO371EOTB/zV18xlHJ8Gpp
3eab7XdOHg9t165JXVe8CWrfWeNsMzWdpIOe0q7W6kszjTmku2rN1kS1CEXTEa/MR17OiDxtK6dU
FqPVFGcQVVj2uLuYPrdLX9iHMVrUGZpuAg+G2qW4zblCWdNAC2JTiNMzDqNqjmK/8m1CzGGsgXER
tcGRM+UbWwU87LHtaSghCBX0OTsDYmAa0WqErT2SSYeC6IVtJW/fCWMdmwqh2lt38jzyL7yldlDp
Bd1NX1qnX3WV836UdA6PJCuUZFqXQPZqt1peTFHCQ9bK3R7nKUAUXzA8cOiZBm2db6VmsDFlY/49
omV/Gp09ZL2XrRRZ2VrMSMbMpj6GKW9kyh6lukfd7LILVZN1P3R+FeLN8xg3yCkgMTzblobwn6Um
QbTqOQHC6p0rIPNgr7rcKr9nvUBIrIvaMEko3eDeqer8iem4NyZLUGVnBeqJmiTlzH0VW7lhAJTY
Kg+2NVS3TWORZu3r1v9oKe0JEAYLRugOhEmPac5irnMcfo8lUMOHcQ7hi3usZC/qLspM4i/e9IIC
2tHXYIPQYSBkIB4J6Cqzv4bct2YaqLntlgLyQDQkMeZeG9BdWyqLjhVTwCUG6KXmSzF4RJ0DMJu+
K5b9P3oXdSOlYc2ax1ewh2LCMLbsECE1Gr6620SyeDuFTEnYa/MdLXve8YAD7kD2Wlt/k3nrrUfE
MypIUPaET3pd2jARosNpxIJshGW0OPWTE1hblup2bik/mGScEBjy29jR7kgYsxXoySHPD/hs3f6I
mC7rGCYO1pfcz1jcblGjHkO9FGR5I7BtYB+J4gMqUTeA81L9K+B7TW6JxFaQDO6aXQPoW+VR+c5+
6q4zaqgJ8ZM8Ai2j4Zgmd5AIRwznKAhW+eQKi7STvIE8dvRRT96c7tXoWPiLOM/WSnhx7qzV3aBC
F/1q2WT37PPakUVnN9wNeshfA6F7AIiUU/k5BwUItNmsXC+mwiW20ueE4Udyo43eQwAUT70ha95B
CSEjHA1PtXTgFvYSVciqOYbGZMxs7JPDyYUGfB+ANYWvnvVIr9fCd6LEq7CExo5qrEuFLgh2UTft
38Isl0+9mPWPvZUAjxAYYRGE8fRlouUtSYEOkCnyhfO7B8baMWC1ef15wkI/p8h6FJ6AyFmIpK/V
9tnMNYQp41s1zLgt7MaUMS6wfQxUQCRF1GXt0e1lW6V1EXXPnDVG0Owos+9yYTPJOd1PwwWXRynd
ttc/9UM3Xs2l5FXTrjvbf21kBXlnqu2HnOHgepCgQrsEIOF8sZlQ9GkgtuVhjyYzxisb3D3exiV/
aew5v6WzMU3CbIZysAVfL5m09fst4yBU/dLNzcjTyezfMYKbyzI8jbdQVDgr8qhNz8m2t/resgIB
Aa5mij8gvX9zAgbeiQ9BCTGwkSO5uHvkvczN5jxYdgeSXUwll2uIkPvcON2Msqfy3SFl0pkHx8IK
miExkYWOzu5c+x34ENPyyTPdHMuuDe66LeQVsyOdmK7BNoIbdztvu7Nqfp1kBJowp30upmdENgIc
o4NYiXcWwDUaNeeJF1NfQ/ibBW81VN6HssB0g/e3pg7v2mm244n3rWK1fRI5AGU52fjIsXjdkYjS
6AaedRO10Y5Rr5VcNQjszZaGbSA/lrxBlVAMlEMxtTtxs76F15CfkTXgQG3xlntFeYeGqEQvYpTg
/ip2B6V2DTMKrAlG8Uz65ecIBHjGJT+N8kDWAGxHsXfTVZZtgRvnU8Q4rNga7rfZseuvu79WN8Mq
0Ch4/eChVfc4i6mqOn3vIHnbLlm5LGcVYKgBnGrALInckYDXbSYqmuNKgFEs8qx+ddxsLVOLdf11
M2+8vrJwx7bcaosH9sY+9MXv532h1phcVLrAQc9Q4CHu6bS1I3U2K/b2EWOzd/D20jBVVxwpqYsK
kQHhZt1+jq8hbJOAm2ZKGVn6aEJwU4Il4/tP1qqI7qrILZcDZWPpXa+C5vFAvjfbdmT1cqObZDkG
yXMRX5G+Y+WJZCbfMX7mX/Q6O8Nl7YcT9s0WWDsik8l6aJx+rNNCFoCJKr2V89EB0SbRcC/zPTss
jCA7GU/hRevNwQJpTJ5upc1RqeJlUF07m+et8VwuPvJUOQKfn7bFeUA05T4EkVt/MWGLplz0U3Xm
0/9XR9XKZkpK1XO1tmvF0CdHW1W2R1bQKynBcIusG16kxXA14P/ByQCyq3hrYJwFI5P8PIjuHUxz
oN/QIno+qvlm7p6XxYyEsoHDA3LoB63Yn5GfrNZXMLZ7/akXzYC3CC0rTgKure77utRBcfChPLpv
c9/qv4N+nwx8P7uMcYAxIyMNg27Fwcx9+u8/gWAyJjCBAqSXArB1PnljXaYwctp/LJb/YP78Ofr8
ZHD89TDSdyA+0Sh5HO4Xi1w0qm6i2iPVh+l+R+GA+M0JNY/Hk8/BjRtHqOtAgecFSUWtZ49mSLOw
HB//+270/1Eb6slK/Z971utSF/OvXSu10r8EFiL4jfxeL4xCl9SPU0z5T10rBvzTqht7IGbBEzT/
n12rH2BehSgRMsPlKuJP/c9e23d/I9CRSFifyJjff9x/YUMVJ1f4T1ep7URYFRF+OEGAAgSD2x+v
Ui/zG5Q3JIeHIWhMvHQOvk+788S7BSEaV1G7bC+NKpbHkdlJA+YjsXd0S8cdu4lz2OAUTGlN3Xm1
TFWLImhqT4j7nhbtgO5Kd4eZTKDorsvBb16tq2MxV2Jw+vzTV373j1/459uApf8vH4TbLSDoXhLh
wj0nfjXZywke007lkAZmL6LzPR+K+UzuoHkuBzMyBwSiUn4vxRgBzrQH9vbk2Sc5oUlQglSZ82gO
S5da2d+HIl2EypkIjhhhiPtzmTPNDd5xh+QOGEr6wc41JQoRp0F5AdRX1sfBZeCbWFI2+bmFU35g
xq23ITY2rRKE5xzk3zb0zWs2M+0zLcsrGgNTsXIiGU7cRXTZz95WrmEcTSA9ExRpI1kNvW6+KYlp
/2Bovpu0aLaMEgu2XRGjDYRdXa0CreqeB5V/wHTSMsvdlhroN94aUpJgMzHWBLKLj33M1d3Jikh/
qWoE+5gWpDpOeWaGuOYkX6+hlveBbMo87qbWng/1JALS3/uJEbFuQTaeB1FumeMszXjdzcMmL32/
yxCnTqcNLz2U+i7LcLgc9si/qjCDJTXk0vEC9vv4hhx79OKyyl2+JCYiYyxBRodJBPr2fBjn/M3f
jb5bUIjPrOpFSYKflMuN3EMKDaAFJ0a6tWPmcJqQNlKRX7PH1pbPMJsxjd225eLKeIm6/XuGaU3j
oTTux1CP0cSHaMyj08yLlTRuIX7k4pTsVNTM60k8rW5Q/1bitsfHcj2YwJw2mz13gOE3bt18xJQQ
Up/Gvm3I/iKP2jxA82OQT17Y5h7XAZK23aIrZsxIo0gcwSLclOLUZ4DNNAveIVr5VNKj5Edn9Pxn
1oPyW2moW5KgACl0EVRE0ycCLO4JaAoSOGy7lT38WGz5Afr4ervDz9GphQ6cNRywN+/askhUO2Pw
s4xXw1jtH0atXMYRm2QvsSHTTEcuQfsEap13iYrDFO9GwZ8/IAmL3pi00Hw3HsC8uFtqBPB4bEwO
uRtlg0AvgHYM3jH1o0BrxWR8BsbaAIfe7WLrj/Ryg4V2Y2suuPCou5nX+2eWNxMp1JRWXyVYt1if
eh4v57FF/BINztQzc9H6Jasc+eC4624eWUFULOj6EBmJXM0Xb8DhgWrLUmusunEWCSvFoLjYrNWm
f6YE/bCG2fk2W4WG6Fh02zl9mpRn+S6bj87f9Kc2rPvHQCxIfjEFcR9Egrchd++VnY3mK+baALGH
V7H2kDCqOynfNFy96XwvNgxUeuAsFxaXnemV/tbgVYkuIgr8nRvbghoqGATZ6WSrbDywAXO+bnO1
sE9myPQazfOiz4tijUjeU6qF4x4tUF1gRYQHIGgLpPMMFULi+BjGkhnXmsvKwXG3i21ULiDaaVh5
OjlW+DHN9K8XC993SpXWEzZpsUfENDRLicJ2ZNdP696Tc28LqnREM1MY71GOGAi5wPRV+MzkfWjE
tAKNnV3mmIjrs9YOkXkwejltHOhgJtzyjnjUVs1dzHQMZ22Ity5PdLhRqgoTbl/rTPS4UlaYQzBs
cki2Dqwlh+PViZmoXXl4aohEizd6GxM7LhrsR6N+qXmmRkktyhMFnFwDmm+/CAOM44txr+ywbQ/o
+aPLnH+HccAOE846ModjQLo8IhMSDH2Ee03+UETYaRNnhi+VOJPsuquIISPgeV9DYfeGKMOgWWaZ
n/SuO4sYDSrjFZJTS+cuR+mRHwtWd4hXcFz1x6BWJKGQLIHeWNdOW7KU1flNOe6DPmcSmPENhSaU
gMdqoIERFPR3IcbiUTJqIr4FPtJ3MUfeerAXZpjXAU/y9ntQFjtQol4ENHeZZpIFsZHwi1FE+yXb
zqYgCydABKPYeF7lRsg2ZeqwvpOz4XwqV61mUj+M9833hMCqJxE1buxIQOkhfrGRimnxOWLBfWWG
ZnsqGLY2XORTdw8iRN6GRS3umVJNH6PsxVezdOt4rGuXKA3uXrxg2TQx6ZoiYti4w1xuf53pYDw0
PLEZqiDnuq3akHcESM/OiwOurrg+UU2vJSbe963c6/DQzWQ3sDrciDUHsqK3pNQh+z+EM1G8Tvgd
yAcBcXWeWRakVWAI83CU26K/EHVaATgnkRqRRVGX6yEzfv2t8H2mER36OIaGEL+qVA6N91hmkIlj
BumLvNTzRn63x/1xF7gYeMmbPg29BrPRRllCo0eilKFbz7nEIKSBSEvYDNLUL76HCVKMfXRnRq0f
19YuNEBIk91tI4LRuHaLBr0A84N/Air/v/Lzf9HW/FSk/QnP8lSP72X342fZ8e9/4h+7HM/+jS2J
tKOIqtP2T7uXf+1yxG+QZAPqW/Yy/gks+n+q4pPak2LZtkPIIygyAVX8S+3p/eZKXNeARbFZuO5/
t8v5pXejmQLYhODTJXbMCdkQ/bEqbskTqsQ8mhQcOo+lsPIusfmN/1jg/cfe7d8exeO5agvfPimv
/3iUsFSyLdWOGCgraZztilH3qtvt609f+7+pjX9RrvJhYBSCKuQFh877T8pVhtjKdSkw0gDeErME
Gytvm1vnEQXvZTh305PFbO+qr9Gj/c0n/BXu9vuxJfaaCB4qEpxfAS7YAXuWTLCa/KJ3si/N0Mu9
jPUgC9yiu2uP1y0aBg+5gt+sKU1P/qyd0XnrBBkQadFOQJOs2W1O/HPeR4cW5XZ30862Q8LRX39N
fz4bJ/HxqacCYcyZP0FSfurXPcloPpjtJXWokB8mWRLuylR1WA9/fZwTTOXnjsvnZAMmYsMOO5TD
/HJtVZOQxgT7muoGpEPM/Hb1b0liGMwnCQMQRRLSrb16BdNYkoT01wf/04eUoMHEiTfE37Caf1HT
z1pXzuBW8CMnK0DItYVX7oAY6a+Pcvqq/vARAWyRn8ppZ71K+fnLUQYXOg/zfQd/TzW9LYGkDfFd
9cxK//Wvj3T6Sb8cCfQ0eblovDEInHrrn08a+0SFbMN20nJAxRRjm/PjYcnCVGL5vmpqn+ror4/4
b75BYuERogOQY9Xs/8LKKdnyzSKo3BT5ljwvgsUka9Bbf4OO/9NFwgPxd4JwAGiK7fUvbbnf+dRQ
QGxTl/ryoQry+tiEpZ0Ce3QvhD08u/3W3P31J/u7Y/5yYbZg6dFVcEwhB0x0bbanUJe+qTYIXjSm
zVjmYfg39Mc/H5NHEp81ssPQ5pl+6up/uunCfB0xTS+CY1rZ5VLt+s7B3HVZWz1+Ob9iIxkvDT3S
39yEf75uApb+bBeBFMsIA8Efj5t3BtX2gH1kWIfmYfHH4p1GBf0LKqCZXqGtb//6y/3TLcETkL8c
N0C/IBhQ/PGAfS2zqRl8P0Xhp26dSA0qndl2EOAjK+virw9GfPAvcx0sjoyGOFB0is708e788XhO
D8UkZFOXTiTygCqZ9qq7VJWl95dKjyxtcz5kdsxxhHVnSAOpAgFo77SCGDPOfYeq6H1tVtu345z1
3ohmrZH55QZ/xUKcuw9gNtxNtRTnqmMS0VRef3BGPwsO3UJc1RmPNQfhKyAm93wG0OskTDwMHA45
E+fXjqgdb8eJndTVtoROd8nUxnVf5L6GLGTzJpl29yJqisg5uK2T8d7qMCWeMwJf9VcPOTwJM5IM
oWvTB0Nwvthz5CDyy6xvDmpTOy1LS70SRRf6dNXLjkKbjiMEKTQvXZLpnn4pt3v89oxKuNoXVtZn
ZTNuO2I0hZHQbdRcf6qI1cLXybJHnOWWX92ZIUKvR2suF3YqpnCPgwjVq9rwuCHvrrBkrKg35bUH
7qqk5rclWVSjXdyeiHPueZDb03NmY4FJpJPXRGCFndrybzwdvdU74KQUGIMzxBZ8tcqwE5+QtYeo
0+yVsHqYKyeUie4qIq+gGogDzFKB/nju9POG0zQ/i5qa5c3aNwSU5SJsxqvdFvJcrPNsHTxouxKd
lpfdR0ob+8zenOhLJjEmqpiskwGvqDFjyJz9FIX8mZRvx7n3Br+azlp80OJsZ4WiTAzc4uSSRvCO
Hm2PdnEkCmixrg0mquqkqoIVEPbg4YnXzRFH8JrIDRZOHVgH16kalhSCXemdcKAwXCyDpp1y7IZ/
zqA24GQ8DbsOsgLjUBECVKeZqU82L847A7MdvMJ1hjbyMd90j6YAlxi9vVqGZ5mNrPwLqAlRAgHI
q298IDfbUQo3u8jITOFKKIqmSXutgs/jeHJnZKTZ9lc81yk2WhXlW9qNkzjtYTr/fewmCibkk+yu
a+Uq+Tpo7f1AQosIp4VO4xDg2kDvE0wVTyr3dXhecAY/CjGs9dF1LdKxCI0HCrHR4ZNlC1gMvVxe
GybyXDYfXPk9SZi9WliMobN9rudlAGoczMyvRLACf92V4LYoIUVd9rtvCuIstLrvyFXpDtZpF5Ji
gndwfI+A5c7Crs9f+qZDP7vWVgEvahLulFjzxso9X5zopsRzX8WtAPGQrBLhelzNS8vecC8g37Ad
dr6T9oMz1FNIwU9CHNdNOI7+5rNYsRNJ0DezD89wM8wWBJq0NfCKabe9ejsvC1Bix8ntLAXHQKoo
oZPd51t1Gj2mYdEo72Bv3DePLXyd/IGgkYqxRoBEJ+H9NtzQ7dLFOaVu32a0ka/WgsIBbxYgETp/
v+GET3V5gZrVrExWLCGfBJzHS25d+02bhWnZqCzxuZvynQQzsZ3CqwvvJBGspTNGX4gOa4s7d7Iz
vyJHvtv5Oa1dA/+IVeYPxdmwwBbFQm3GF8drx+nOxWiM6Ltx5s+Lm/vFhd1j2Tcxe8xiqxm08VKm
v21EfuGKBpp1ze62ulYNVd5xFNsk7oa8DKcHE/bCY59J/jQE4Z3AqNjvYP59r+raWR8tWOgd9mnT
NQfjTZ78kQd7SW4NtWmViDkrGAAwBWPUbKDWJY2sKAR0Pc83gkV1c1wGY/BgFftylnul+yWEdcul
DMcmBzHj1feMo09oPrPv9+62uK+r1C7GhWppDgxOljJVo6XfyDCrrwgpMj+c2tk/isrGkIEmDBHv
Uu/jncGU8J4NQn5hVxE+hnKtnQT/DvNQuRbTDxaP5s72ZrIus8Aff4AUhljd8M9OrFxdDcRhdBFj
YWJHWb6ypEvlEkEmqn8fAvpa2meQL/L23DFdd1OwWU2tXLpLgswtn48LEVozSYY47GLj9b2Mc1tH
w6VDrqubhHLoH0uHx2fM/qKvmQlhcZo0kShoYqv+LfSBKuOIc+cCjDMnhIm/PxDT57jWt8myyc4y
Tdi+RFs/Pu5uoLa4Q8xepdPoih9rXfnQSAYCdy7xAC7nBHIygZ6R+qo407I5B9KUjRfTrIN3U0ti
LEWxzq8Q2mDUtx4BZiygt/UGRv1+30ylNSZzkYd8CD8gjVjlrr0DuskQlzkdVB9CFKr+B1Kc6t2t
qw2JbjQR8DQUiu1L43uwwkCyjfYZwgUc6r1VyXvXaYbx0fCtMCqb3eVdwpv+1lCfUFhpwmuxvxjm
k05AUvjZ5tfzJxOilUo0uVpnLaI4fSBFKucsIkHGWb8Vr5vP50+Rkk/dgbevXeC4GQeRMkR3DUOr
rr4jAwgsjZ70Js+X9qS/yiJv4M0dqlOm115aX8cuMwgbMZiAuyH/EjQTuW1ftAiz6IYouHpOB493
xyPcAnRI2AWbT52ZieorOqkOJwhKdh5OXfmjIHePHC4rZInjdr76FkCdm471XFm4CvlGPyCkjFaa
bcQY80TtvOd8cMfl4KPDyJia9/w8JbaTKtlfz4YwIu0u2jaAaKynmxexkiB5RAfl08FmhgtJ1l25
J5WmVMZM6fjFkQA7tOyWYxhAknZY3q1McIvELXvnHQQ9gH7HLu019us6MEDNLPneNF322ttaIkxE
naiSzFvdp92wHOPMOkgGdz3375YFhSL1SV7hAh4FaCldrugYgnFav0jRZPlxjMrxIa/CneGw7TI4
lEz8DcnHknwPpRRSepyzzXoAk2ofAeUhTFEyGy7hg7TbYXSKpo89Sp2vJQ/DB8lLGeqml6G4JPAr
IDGsOwmaNFWXPuhd8rh0ACTgwZFj6B4nb7f1xWJpVAuzrL23Ri4TbrN5z1Zkj4JQsSnbkGIgSWAO
yy9IVmdYi+mcBNbxcZM8Vy4yCDkyWSeemogUiWm9MflwYr4qeBdurXXxEFKPwrPNalUnqxg3bBhz
qQ7uyN79uLNa+lrJhfjQHH8SXhuAplEcaLIseSQFiPe9Yo9apDzzQjk1woqtXCmRsDtz1aQTojD2
Z55yLspOCWpHVRcl65pufWsKL+jjom2L5Rw+v37IMOvoSzzCLNgRrxfPanEpxuTqKXAzuNNuBzV3
3pmNsD84D9220ge3Gih8S2cqX8yeLe+jMJU8dIgYw9Qj2v4jayskpZNLpGGyoCb5WHg2fg6aObq0
jSL3ep3U+Lxgh3rWIncJeCgyrudib50zpEQn6UUUAsfO+yBQiTdv47MZOjjdawgpET5S/7krl+Vp
GgHUUIcrdR72mg89qhIod+1LjKahyaMqJVBSpjuyVF7FddDdd5haJjRvqsBZ3zrDC8sLJWKUGt1l
bwVYIgtkNsgNESw9WyTCLbG75ZJpsgPI+MA7id+IF85JUMRYw06CSQzq4I1MpLjTIqeHI8y6Ic5J
SLgS+CoY5geO+2mvLZ+UBDeEiLmvjr8lS0gLHI+Ub1mMJ2uCj+gvKrrcUFYuBycLgs8dasf6TDl+
98mX2f46UtlVBxTBlIc21D6WayBGbMh6g4EuVXQv2ZZh5mz7tr3hdA4iXiqp/USEyKMC7Mhfir0D
RNuh5f6sl8r+LMTWPU3M+XUCYDP7sZTrgOaTXNi7iGVkGw+yHi2utU3eyExPaxKNa/4c7UNJ8t3Q
YGWitF7hrbTdDXy/U6/BiV3IFofxeFhWq6DwzU8o4DYvJE8tbXcXSjJej4Xfg/FSgeUCowxX8cKi
zWdH4Y9Yut294stfqr678KuAWyejUL3feUKiI5yXHoRZVJLzjF3onYEaEbHb5onhUDqz+kDGM5dJ
j6b3q8fObImDwh1vDRme6OLCqJVspHbkvFpH6rMjWnUM+8yzY8JhWMaW6+SOENPRkSXlGpi3PPcV
aWvd4H+yDM/2dJlM/7lCksrDWZUe/QVLZKKzM97wEORI7MNz2vRPi6qKrzLq1HretJl32xHcVID1
Uu0bHOUWdxMS5M8IpANcyGs/f9EjZOPYyo17Zia4iim1QPYM/GutL5Br8wa32TGx4agcKv/ZD68Z
JzCCHKUunxzuHYtLwkXz4FhVNCfV3vFgXy3PDuNQDXuFJJVrksLL8z7aaenwHUNAvNSFpFYp1Njr
hDxweiF3wubHLmLhgWoLOtbDEtkRJKO9iaAmtW1Lh0Jij0lRY1r2ATbfKeQ3LNs1DqYWo4lT+nZ5
2EM7PAMXRqYHksOVhAZ+6eJsRM3LkhIFwiPLPh7PvpH+WytCT2D+rdRtz3bLj0f2qmxBwqrDFkMt
cAUA1OZ9xT6lw9fjTNn9rBoKQhPM5g3BaPdY0yY1PFur7mYenWC4YSAY8YiBMMgecodDevrILpK5
fkBL3M216kiY2Ya7NaoqTC7Q9fkqWrYzh6UyekxskOHfJJOtN4N87bnDN2wfNl79mN0bS/0owhpG
N8aA/b2FXbbGspU8vPHjQFLFm2tb8Yz47iNY/eKB1moujtmCxnTwy+WHEix3jitk3JGpw2j5Z+tE
UgoDRg+vOCmTRR0bbQcfQWVv/W23kUbJSHDforj3Znj9GW0pXj+xCSRnvKJ+4OZe0AFURQPLq++L
y6zLYa0xI3IRPuc7uSPeVv0gv5phYkt2I3xx7OxbAuOqJtJgonpnQbo1pCt7/es8N+51PrFfTVr7
BP0vZCDehdNa18u46reFCE8rhqhd4g1xK/0waIm3TCq7qChrnQpktO/j85Zb3ndHnBDZVwoBzE5l
aG90q1bA71H1+Yb/HZYwhGgnxDcf1uFny++spzlshvcsIxwvZuecP6I3oF+psn42SGuzE8Fswosb
sQjNPrUdSbCkvCI/Ye5MTmqy0XZ8F5NXvCofSnYGNY6JPfBofQ7YGR+CnnZHnTqkyT2ix9n1BW0o
heQIroDPUVNfnCmjW9bnIVkaVev753Xee8PlQqJ0n9g611fjnlO+22t3xdrBVwcBVM2c8+zcTTKE
aGbwbyv3wQT14GCGbvCHQ7kdHurawCJsIEDx9PABrGMo2PM9DcmpqBDY5JSaVl2P9122R6edMxcB
JTlPXEC3fQkFw1r8/Gz2J3XrWZZ4i7QWJhGEUFi4mMmMiOWMQidVTEmu53brrbMsDOk+Tlg65Ose
xrS4HUMPXAHbZvnesckSgI3bDd+86b2XZex77MWRkXNiHBuEm3H96nadpT/grnf25jBEegX+2bbR
BerbKEhRqi9s3MmleNZhxTAGoIHzPlOJWokEblPEs+LahNxXOzk8LuTIsVjwyeNh3XD8l1sE9KBu
tYJqt438H6dEJcn+4dXg8Pf/N3tntiM3km3Zf+l3FkgazYx89YE+xKiYQy+EFJI4zzO//i5GVtfN
kKok1GMDXVlIJJCpcAadNLNzzt5rb2VM3spJNpprKIQRfamXlI8pUpa3i6b1SuPYlKsPuPQUD5aD
vxAxx4zyiFF2pORRBAu3tp+9AthD43Wxb6cVwSmmFeUn8pwFTto+Zzfrkq7Cx1NFMz7huh4XH5lS
6e2dkKC3Xe6JcBfy9Q1+4tRGtgPtTi6yuRIjX0zaUYmfFxE5AxP8VXczQatSW8Eosd9qlCMHi8xl
tVF1wnSmqQLb3dnEgzzyBi/SFy1dEUpFmRwbiiXlF9gyvE0jK3PcNqQJfE+tUrxQVoCJLvEvvTmd
kgDM1bRKLkL1Ip1ZPzdoft8wHnjpdnAi0CfmNMrv9IczDh4O5LAdvRY9I6O3+2+jnuT7kbx+9Qpl
3bgdCazsKQjl2Z9KvXFSntPDMAzlJ6YYpr5yG6d67EQegAIwa+8200X6QucCFLpGzsKRuW6xLrdW
G9WbWq87vDG5TbkR0LaMjaxAG6MsMNy3JahousA3An9LvoDaBhO8t53dmVCLBzd0vuL4Cu5btwfG
mGsCna8Wty0zPwms+TNeAzJXCI2hn4RwTozHtEEjd9vGdAN3zQIScCeQC9vHuKsRtyuW2V03iqqQ
uwWELxMs3t9bZF+8EX2qqh/Q+frhiAyS88IUiixGc4XDZpuYy5A/GmlSPs4105pNvHTTA5x0h1QK
pH5QAyTl5nHAGFrzEkmpdxNRrZcl6g0exnEgE6MemCHQ2asqbresbc469Dcveycjz9TuoyrYjTLm
PzG8qPjkQoT3sKervN90Fq7xKAts2ga8hLNvxOCSt1Ol3Gcz95CSGPa6efdlOPDBJV6EVdSlbuYF
A9YxcyqPsgFw8rNn0L7Z9nNJYD1dO5pqbaydb0wTGmuXsRpgZGgqp9kVZZa8xnUUc5RsExep/GQl
yQZEbeoeWZqHFzcviLYhnLngpG3SXIJ5IyHtZlPRI40P6uq5hEb/3QG4fp8UbhfsVR+NfJk0qLa9
3daPrJjDNWRv3EwdJaWNUza1f4isTb8ShA6iBS0w4ZsrgFfsHWTZL4EMp2Tb942LHA5JxpXEpIf+
MfVqtR+hPEJEJj+Vn8dYcua6VouJpMlLPysHnXCMZ2SCWwiP4YtYvSneu02F4j/4NKcF5pVo9bEQ
s8tM18MWfgzfjS7O6nlBDoT9JTEsslFnJ3Af9btBpnk3y4Bvps40uwzZf/luqKE5j7km0f0MiX3U
wSXwIfj98t2Kg9S0fAlopNZ74iKiH6Di7QxQN0SMDbnq1YPDVJUvLZHG56CT2H2Wd+tPRXMv3CNu
QfMhIJvecsRz38Z3y1CE2ejZfDcSVaunKH63F1nvVqP23XbUrQ6kYUprdv13Y1ImrPSNcXJrbZmh
JMUXpwmwMWWro0nT+2tZd01Rfx0qh7iGrtY0kVkjMUOVCOaz0wpE/S5k332z3o1T7DFNf47fDVVk
6RqeX0aZdeMIjeUqtUaYQbIvU/AHtYcty14dWg0rhMGKiG+L1HHRXcJSaZ9NyzZGXFqWfRIjYjSW
jcZ5g8CJy6GukfpSJbvFc0JYBLYKc3ZvsDXKO9Qw9puJn5Ge0aQN2Kkl1ZADd8I9KMRRtDEsjeet
ULnBFjkbVxNbhdjIVthHBtYZ5sRauRfh3NeYcKqKc2hHWxaO02KwMvVGjmKRkAJcXxjLKNKX9CtO
mmTiTSoLOvd9ybCmRDWJSciLU70ZE8ECO8tZD1vw8pm7oTZzOfy5VtmBU1YaQHFWf8NLGMWsoMwF
WC8h9wKD4vvxIV0RoVPQDl/9ioEVX8z0yOzdQOb0q+Ui29xQlY3lNlct7y9G1+7Gkfb8eVIOpnZo
Fry4HELjZUOHvq0PBoNY3HGAHh6iyna+28WCTjWpWtAH9YqzNwlCgHAaEyyP/9Gw7kTUc66AVwkO
y5gJtNyKkMdii0sWM8fAqBJeD8V0cmKCJm9G0Q0t5ahAJgi7g+wu1bh0AQRtGSJlc1y5m4FYIZdL
iZAPmv3iPYx5jquU1CuHAyGnRXVRqQYodO8toXXq8FBcI2Q0b631qeZwxVa7q7vKIscHNSwfxMB3
ZOxTyctxIp5+UxZyMW6Egax5j34kgMWQzpjWsqa0zb1luLyvojECl7gQRpC+1weYyvpiAuJdtRlt
b6+k74J+rWySQ4DmFx/Cmu2y6Ww2xquU3qexK+mwLbtcDcVr7irD2AKntGICVETziZOIUeLvczh3
adyTj1lNRbBPiEBYi2aFAddiNlke2mXR2e1o1/G4pwOiaN5Gs7Vs0gk67qbCEefts6kO8h1BRXGy
Zcteyl2hR/UdIheBGlWwQreNnCHWph/pagG7z70fnkcMxKHT/ItNUzb6FBB0WZwGyk+QDzGKWFS2
mmWrmht8jPYgskPBdKPZDV4wXFApqf7URbZxQ3sE9mCM+w7DmingQHt1HH13liZvdzHTvsx3G0pn
v41a8othETYW+JoEBxIy5vmB1zY39pbTsRv3C4uCX2kzuIkz4YDgFuXXIQbXRoCqiZoa/3JlAf6e
8NVlC2egLXwHVe4krxw9+Jpxkw/oGYyUZc/BncwCrzl4mIzW5Zv2+UaHgtrUpIA9cgyeYFZQB6IT
xaFNHgWbrHUohtiMHkx61t1bbHIO8zHRRjzeeeAiLI341PSmrArVHDjlMzEsaWzmxECYDDbB9rkp
xWxWorefqcd8QQFxMdeV88xm2dlHUdVstOQrmq3PoD5LjqLM+htijBh0WBbY/7so5aS7Kd/d2GGo
hxem/TSKl78M2/a7e1u8O7kztmfHh1Km3T1CfoF3YfV9K/KreToKo7tDkBR/bssYRMfy7hevV+s4
TXyOqb30yF9YreWoWebwygmdqlrPsRGxhTT+I59YF1zpRg3ZeTO/u9VJWu0h37272Nt3RzvoaNzt
1rvTXby73iex5K/E4RmUFi4aFjr4g3ptqqHPGA7EJpledknrwUzyrjnxydmrR+jSxQCkN9yTJJj8
YDqRvkwxkjnipbP+Df1m1XyjfEFn5UdmLB18tbGZ1xxbmep8dmm65j/SjOXpeckcI9ypbLKqLX7k
Zj7T/Sr7faN6RoOBLsCWKcJzmo2eKtYH7PA8H42I3eFHnUcRS1vb0FoVaREGDwwboo5aamy+jI5m
9TAiXYcbmzAf54CiFAQ1NaZrbFHoLqCwkAscQyzKFr1iL3bhjCFL2ifsk/ekOXHupa/UnyZPYx6X
ZpI9kXUR1vuE+Tu09k6xrnuLVcfbmu1huZ9jZOQHJ3LZfJPaTJkVuZmJKBTOXXQuSb4Jdx2Hn4ju
rIqyXQO3F9AH0dugiUfp3boc8vK9NlpLgUKKkkAe6bsMdbi1Q45WXzyv65eniuiM5oTzgjBvJAO0
RjmfowP3h8DNb+I66fONCfwjXhvRWYj2u0G3y04DaXzTtIWweW173H6RUGwqsigN4NTxSLwPrQw1
nsexn9BP5KnnBxVbGZMgp8OqnyqKhamL2jUE2CtLm+nf0p/4W8Gk2M1IEyJNiWYIN262BMiByCnX
RXpYljPuOZKQMyvsqGRKxuFb5jQubx44k28dm9S9sayclcJgHkjw6FQ522x25MkJxk7vMZf1dBCL
YMp3Ft3chlatCWtbtFY3E7BMq36blxPTUVk07nhhSHzE29HrKtjohFyQ5cH4+mqZUULrRK8BH3Wi
oi0Um5p4zyQHmOHURNSwPGZzR/2Y0GDvGzs+4HpT/HAnLZdH4lfi5BiVCtQhTkZ8b1sCyszpVKeZ
eit16b1ZdTcumxE1wujRWTNKdUXN0LOEokqoEeKjNH8kzKmLbsMUhPYPt3CaQ4oJJ78eM5r8p4GO
KPaZia7/vnN0dENrqe329E/w8Fjg7DHoIpXBbjhTtpa0wZdWnzJYb+Yn8iYJiMmsgbwp9nJT+TF0
hHw/WS5t/a6XzGzBKpv2pRVC9twu9LXMA0h0K7qZmtjx9pGj6+rFZkssboXhYayQE6IOjDwDXT4R
q/ovxdf/1yb/H8tB8PSfPXv3WTl8SX+C0a5/5J+gGfsf6DM1OmNm1+9Y2f8rTrZWMx/av1WZjHCX
Wdy/xMlwj5lLrJpHGwnyGj35v+Jk/Q8t4NW4GLGIOQfe+N+AZviDq3rr77JHmx+DtZXPgMsiucaP
6q4WqmuToXcBlsrx7HW1kjQw6EwIqAahLum2shuLihJ7WoxBXmbfXBSZ2MKtnaazcyRkEGzXTHgU
shBKrsNCisvneYiLU8Ax6rUciXGKc8t7CXFYPeUJaQKNuTxImlCbXM50J6Yqf8BvJw8U58AIhE6/
c2pMLgYnjV5GPSx3SZPsCncIL0EFGEezTqc9Xc/izcblthsZLDE7a2lz1tIgjKIzLqtEA6txdVv7
Uo/5kTMqtWatmjOpS18b82ngd0jDz1mkfcY4bwRa3YIyj5ynihTuT+Uy1Kufdzgt2FnobzvfGKTn
9w7ekpvRhL8FRtDurjXzoa/hPNh3yNLgESaRepFsrwaskzE42KBqjnkyqk9JFqqTNyiG/CbWbSnd
7lwJFwiLB15/MjQn74RyHqblhhOc8pvQVHuvL+vjOMrgxeOQfh04BG4O0FbzaTwMjmv6+ZwAJbHd
5bpYErq1lUHBUoekcSrOfZcCy/xFTkiOXw7wWHonjIj8aINDoDKmZ/LNSmVPH8aabgstp6tB5MVl
gOiLKbIBodGJb11RWbtOmJOPejT5RA7okx0HqIaQo130OSQDnfUZmMW2PZcBPKvKas+KumJnNs43
jJ/qFDdA5FxVPBjSkFcekw7aI9100FIVGM+raitFEjLPLDJc56BGa9WqxySWrzD05K3RYVI0ai0u
yzCqDgF5EpvRRa0LpaB1DnNRvwUJc4RxzsURe5BxtjkUMdAV5Zc+f6IpOIdbmTSflNHbVxRECBy8
7kfl2QjlkeZZN/lMv6xQZXc1cV173GDtThWLeUGK5kDV4XTZnRuuzZVhyI86DYvDsJBvMc8k0w/d
1D1Zox6fJjruW9Cd5jPUzEdq8mH1I4UXQ9HW5wprkG9LY9zBLmCcvkpG6F/BnYQSAL0O14s92eMZ
ZYDtszE5nysx1ggPZqL7msq8IgFy2osuXg7kZ9r0YBR0V+JrrjCfJmx1dZIXOyOZ0LtP81FiTrwp
CdHINsM8oY3o5me40+R+TXEYnnKBab8VpnMM5k4fMwBC26GW+oawWFVuaSswayGncguJCbmKy3yf
3hxRFJOtz71nqK1RLdW+iePgMa9CnuiknS/swa791PDIyXOYbo0IhXYi76xHJxTNKSA9yNpo6Rbn
JmNAzqhX+GGSvo66MwEbFMk2z2oTEFJyN8HsovitRo+4I/nFS8g2aJepP8OHo5PYulAJZxh9Jnqd
bUuMySECxbBFXgc3lgChBTVAjzCMBArMXxavSMLZmpiIi1yH3gmTEI4fXaPLIoYSLpSjWYGYEm9G
YjZusBo093kcD2cT4eE2KtNkj390uJCWk18EtkOGx2h5D4oz5AV2TvwWGGO5TcaMbTWwjVM/2gag
gso+IjZxvkTFguNKFMwxJzhIGVBvX0ZZfeHalX1vUP3tw8y5tJeSWbOKX23l3rVl+mqQoL2vSEW5
1o5RXUZRGJ2MNLwn4XHeV0rdUBvFtOY5sSGHQna74vqmkfY/jTtqoxqcajPrFBUlU1GbgRR5EGN6
SeVMYRg6+isau/lxaqfYREukUbm1KXMzMwSBEch90o8jQ2ihLpvcc3gnuhAax8zqi8LQPM3KvA2t
5GtsH4H8tDC6bRKtnM8YQpTKo51afWsi1f5UMQsmigNeTjRezlGfHiMAPgnnxNi4s0nDvhErY3qs
xCklogune0WSJP6FdcCzg7hV7aPGCvyhGptTk9n4Ntvx2YD5sjeZQMaoMwoEeJIa1d02YXJLqsDa
XjJ2wk6Hi5DO26lXktFHRyPRW9p7skBuZvRK21IO9r4VaX5NCN1wO/Zx+GwGHZkAtvG5rekgTUwb
bsFNCL9R8ICH4KUAaFrbIzSpGU/P6HhH5bhnHCzdvV4S34rS/kB7F1lA7XchhZb2+KdgDudqb4bE
uIXYt0E1GudJeD9EktyCrEr3CFMCqr7wCy1IwhSt0boGlludHQUyV+eM8ZvGXd4wauNoa3lPKViR
dVLihApPmpGaHeowdHGYjKl1aohSjZ2+RtUQkq2U2w9G0dAnzsQ27abxe+yECE+0FR0HJ8iOi23I
11jF7mULIGVvKD1vnNq5GIhx2pfBACSjZ62a4HOcS7byU+Lq2memWWPm66+IJJzPGtR3I6xPvGS+
pSLyVYgPQ5i8XFtuit4vSzeegs+4L2lwnOZlLKCShxaF+eBmh2nA7OtTZtHVz8rohzcEw6O0REXf
fBxBDQsiCcfsM7EN4hDSMDipdhQn0q9/IFek7RFxlKdnW7r3aRU428JFztLWcQhAvDUObadb6L6a
6HqyHeUdYUnOdej11a3rEMsKYGA+ICPK72SXmocx99S5Xzrmmq6rfEIQq9MyZ+VFRPb7yYhplk1j
iyu8SYxHc4iwFZfj6M9zwm7HgBoslhk7yyOdzJX94lbtd8edkQt4zC12DU7DrWafwAlLe1IbnXP2
ilXQQQ/hKVn6/jYZGJbG3Tx+KyqBXGwxnPAiIdjxKk9Sd6/I4g7H4VLbmfBBaB0JOTX9LDPrk9nN
iCrQNDpJdC+r0vmWjki2FFv2KTNFfjnQFdz3LWbTwCxo73Dz9SbLlAKeYwQ3E22xY80ha43JRXqH
Wv9zaywc9dwTkc/AC+YLpQmEIYJI1XBW1oBJ2uHbFE9wGvenGt1p4yUXvUv6Yb2weI+GiPwoya5k
NW7jcBbnkgKdUK0J2ltGZE3aZ5fwmRy/botD2k/nhbbSp3lQ+lMfqNyf8hGTbTi/GaZxCrByLy3W
22m+nbuLmLqWHtpBVMBdk/B1Sluxl1NJPnBxjf5l2bbGfNFJIyHPM8DBQBatlS5Xgy4A+eAHViYz
k5lG69Lgac27Lx4e9a2RDsbBbnN+NrQ8MzvmhkNaOABSVwPj97w3xMl6FyU8xLwjfpyn7MBN7x1o
/+/7dPwKFazD0oB+glnGlctWBtpuBbB78908yzsU5viSuZNTawmfRsYlVLZHcD+ZH3lDvnc1J66Q
nO85qw5xcePNUbNFtX0AbceEugSNRU1JW3w28x2pr98ayx53aIlo9ZBNTKMFcY+AIKg5f28CmZ7c
0AWm7T1JdZ7t/irn2L0pUNHvDTO/Y6DP9Q/YuFAyd9zjIEMBYmoWmUizN1L3I7iFp1fReYEiDrg0
tB5SQx/XuftuoZa4CaLuWzROF1MEv54pDbMgHT11TI1Ss/8sivIeCsW3oQl/BGm9H03q8CIlJGBo
DhSuODHQb+6EjD8FwdhvIQXS5DdV5YuBg28/9JczQ+6dZeZnJ8Qp0CsHG2If79uRs3XGF7+hdHbv
Pb5rqoEBoppI/XB4jkSFGNayauKRSauM4utQhmyWdrzVJfSOUmSPRQmVfa7qp1DbZ2aSA20SpgWw
t6Yw2QWEl3ZIA84WALsbgGTjs70um2Bhveqr0YmHYSlA50dWfIkedUts4LkiZ3me+iM5Gw9Ehtp7
LDsFEwAJgSlLrgvaHGfDKuRxjkIn2fLUeS8VzuFNi9z1R4YJ5DPplFgwDDhU+ZnTPl9q2e3rEMc0
KBb0X9V1ymNIbYEKQGZOjLg4RA8na918R5Sz+GFf47+uecpx+vii1st+NpOBw1thXI8NloBOWV/5
7c6ZYVzlQ6d2WrXDjTmk7mPnKsh/GKSvNYYcDkWLu6+BJ21TfuyucRu5SfO+fWaWTgq4N9zkYLx8
slfLw8Cklw4OsAuNYvKq9kL1iDYHLwp99YNNm2XfVXdEoXPZHgudu5NWs20Tmjd2gIug+zLQZcrQ
EI58hTRB5kt3BEowd1vl2NdlEJ+rGBMo+P34jMfyMA/J69x05U3SSXtTpsOZMSIrE7YcPx3DPQQ3
kOueedE6A9lcTQ1KyXYU8qcR6rqYfJWVV7PuP6fmoHxnWq5aL2DDQ1BwGpKsO66ytVNfu7dsATa+
leCiGwmYyxAzPTuBRV1Rj9+LHny9q0IT3QU2tJGpVY4QaTOGSOHyupkOZSSuorilU5wlPlWk4nXG
xjDq+CWDZ9cteRtuctUEN4PZqZd2RpGM9oC1zXDaPSFdX7OYAT1OorXvKLTvMf1tp/LByfKnwmTO
hfHqB96MezLU7tgNdwWJKBve0xMSmxJxjTIfM57zTZ8znpizmaSUMWfTdbxgs4xcZ+UBiR675VNO
Rhq+ouyLHcK5txFiQKRXHCDQvO3NeLHf4OccCqr4Lk6y7UhIqVkE5yItM/BmLGFEp4Q0var82VLe
HtwuUW9Y15CIV+zCTBDp4z3ZVhgTRyLPaelu68y7jOyRs5onplNlYT7SC4sqUQF3wwxna5HyKnP1
ngUsIPMChPacScArgX4NePrYa1R21ZQKDVlsv3V2/8TB6KZHA3+rcSogMaC96LzaCWj8rOD0kyO6
cd0g4FSSWIfIMp8xN8GcdgrO5a4Ngb7BB5E25VPpLUTXMqS6EgquDQdeEoAXt/ruxvl8Zvo8chP7
mYIuy6ntZf+tB0zCUzxVtPta+LWkcBjJywpiuJJkth90DTFjg0mXJx6b3ZcCF90B7wvWsjxLszNN
zeDFWAbxvMyA/qSKjYs4SVDIRxJPeUhLshThcpgjBEBNs1SPNiYNnGctrVsCI0DYm5oDJiP7iK1q
jreTl8vn3MhG0Ole/BIlHU2BhVV6o00SHfn7PF+rWsyctoviEYrd535q81OYlPm5Lm25RZbFzHPm
aFwYYBTdENuYHeny0ogdUt97+Pe6K/Un2yRvxkxLcjTdIn4opEp8KjywfgAV5UavCo0VmknAs02M
s2saX9Bld596+NnbzunkDyOn5kthxF15iTc9oKspjmaIoM2Wcik2DLoRpsmkfo6HyTx25pKeeBmH
G14oG2SNgpgKxQXXFIyN4B5CigHOHLTFXlVFfTc2ZfIZWKtJ5UVWALlCCU8ZJLvSqxfSO5Gx2i01
PVw0uRc5cDqVBq4fElxPamVLEh+teV9bGgFRVS3RJw+7zmFsmOB4k1VerJnS21a06isyfn1h9S0A
gKRkaoh/ECV5O/ChS8uLOAiR7ft6YRufCieP93ilArEx4B7yHduTj6yg8et+dC/SdHJJVh5GBCOM
jxcSqRE0dTJFLxRV9X7QrmFsiqAdLjIU2a9qzs2rJuy67TzIbIeRE3Rf6BngNK32ZBdAovI4DXxo
2Mmjcoi9oHf3adLzF2nQ/SsdbRxqL2pOMgjFDoVfyESU5YpmvbN+hc4e+zEnP/iXyPBAV13lnFB2
2BT2OlhOqzty6BYsbZT3almJ6Fxs9EDWPfHwRClXwAS/yV67Zw753s7ATnOMjdo9SjwHh6jozZNH
7MxrUSOpLcAZE93eotIVnCrppRm3JJt2QEanPDobZhsfG8MhHtYsq6PXN8bXqp9jvyvt/qCaqIr2
nefYj2mSq3urBeWFu4PlSg/TBqS/uFtMOkkD7ZntODXhrRHQX2C7N3ZW7jbHWk/D7WSNNfKrSj+z
vGTP3iDjhzAiysY0yXAp7VbcBX3IIpARK3+XYKs9LbGVPRW1urbRKnMJUzEyqB6D8Z6sSo50ruUY
HucrG5yNjBkhWFMlngVJiVeTy4RsE4cO5VcZYHEg1dK6Acs0amRwc3qZln1DlhFGoIPWc3kbQha9
c2jZ0BOQWf+KjNBAdhrL8IXEerqeUHXD+wjCF3mormFa9JjQMOwFAKqLTCT/xAT8V4OB/+fQ8jb8
jN+0/Icv2dcvzbcPPJL1j/zV8hfiHzC4HKAFqO1NjXn6Xy3/NX0Of7ppM21C76XxsP+T0uea/9BS
I7QA5qCUxhn9r5a/hkcCacGyTAnjj1aS/d+0/Fc7+v/2+1dwBxIboXF0K9pIXOHHfr9hTP2Stia8
Pd2ONxbYUGw0BmJw0mtyz7206ppapm9DDEQlsV3dpTHkln7+2w27/evz/g7Zsz669f+6DNcjAs9d
4YQMpT9eRoF5rwVrzmUQj52iNpwc71QS6oOBGo/+53hZbHh0KJ9e+lrZ06bHnzTvcSMAAuqrOrhx
uPfOiUWJ8CHiVuk6Y5aoNuZcM0tNtFOEf424/iNjZR3IfLh1wmZKYkFzQYnB9yjW3+lvhIEkAThM
m1jsAYATjCzoF8SB7q5L8McXKAjlvkuD6K6FjIGVNlEnNPosUrVjXWCRXyVkQU2tHwVIjv5wOz96
9KGfcmlcmwkEBDIAN/XjpfUmt84yLMreEWmEnhWdnTlM9lMkBr/lIJcs0B6K1m53i2FZx3iRzQ4H
KqvK76/kIyHmnxeipGD4CIwBz9THC0nHup4tDLJ7Z/FYodl2i+8zw8tbWYP6CxBHZDi40JPTwgy2
v//sn5+p95vA1ACOOSAgBmQfP5t4+sVyV/wZZEem99MwhRAC+8T008GdOGBUEhlLWff97vcfbP2b
268kv63laN4r1/zppWr7JoD2XYl9EYZinxuTh9CWEd6xJfIdq8uYNyezwIHT0A6+Gxmsb+Z+DTtP
A6/8w134CeO6fgVSo2I2kfozHoTQ8vE2KDhpcrFNe48SvTP9WBM4vyN+EBEF26K2d3S6yuSMNHmm
woaL9qWyFhzfqqrDL3+4Mb9+JdRieFQsm7hNQbDGx2sZHeYoQdp6e7d2sIY7AwM5xqTBVdinay9Z
ZcFr7CiPVlaVXcdOMD+ubpYHJI1+pgoTnd0wV6+NMxmXyLsIU/aM6EhXNnj+/ZX++ty+r4s0bKTJ
RNT56RukepFM3kdvj6gOEeJkaskcaqouuya8wh+ZXTv4du7nuQqPv//kXx8egNSo2hT3yVGgR396
bAltD4ambmMCwujgWXbFqLJkyJJQyWBCj/PWfoZSvPxIMbgcp9KNLiZnin0cFt0f0CL2+ll/3x0Y
AjsuDBOeIdfi/+uD/rclrid7lKYaOUKkG5DvlIIO5FUtWdYuO5Etd0XuFfPZZoW+WYDW2PQd6hZZ
NIGS3q5zrYXswVoQV1dT/T1z3NiVRShRNwHRB67IWWXwBXrBS0MK4hlKO5+6Q1uUUOQcnWW4LFA9
FX9Yk359IxwNxETzdmLsZxTz06JE9J6SsZUOviM7pOH92B+toqBcjcZ4N+C99ol3wtxR2MkbMz7j
6FrT8Kc1+iMnhteSi9DMHPiLnYl/+HhrWZLDWJVT79uqomxpOwium8FMqG06/VjkmXP4/YP1b75M
NlehNUAjUmlc96dPFH0zVdbs9f7kzOOrKcrSTztAeDZ0DJd8KWKtqraaLuulrC69SprnWRL1yhhD
fyrK/FtrT9nTsKB3mWc7eapKhd55kHTAZzKPIWrlR6ac4QAyMS+dbcykdqOEod9+/3tYPx9ZxHpI
AMjGqYqFxF5Tpf/+UApDOGBxg8HvWsd0do1jdntV9u0LsrP6orQoowIPvH1shMTFE47KhLzU92NL
A9lpyH+LQrh/ga3uHLa9vST+dg0TcW+CVKwhm0r/YT+w1zv78TUCH8eat659ivjAn18jrwOS2zWj
79ZN/AOKA+V9OfY3kmbLpyiIbCAqrnfqpZ3faWN8W1v/lyvYfNeGtcK5l8wEPAZL/kBvsruxS0GD
xRA5UJBgmZ+XcnI2zlJMN8nUPerQSE9DE1wZTJIQOWu2WNMYhusJ+cYfzkC/PsTra2SxRLDP2nwh
H78Ku3NhDBXW4Ae9OZO+aeBNFEN5w0luRtLqJH94hn/9PJKaOcc5picUSpyf9g/CWvA7BXLy7Wkq
XkRnfOPQEYMrALtKymWX/mHz/Def57hgxkDsYyHi+/v4+zXVkFNK96MfY+V+dCOZfjfgCF1IWcNY
Hmv5hwX31zMlnDgFVQlmtmu6GFY+fqBO8WMwypp9nJ9ydbDQOKzL/B5ZTW1SsutrI2LfqXtj2FPz
ka3T94VkjFaa1m2vu/BBdLiQu25Sf9iXfn3ruDLga8iQOMrxYn28MoYIntHGweR7JJcesN5bT2EQ
gYXPVH+NocrbQ/OyvnfdgIvLLto/YLX+3cejS+Ikx9vPu//T4kUrnliJtpzp/KbTo2lU1mfQVQfD
yV3wAW0ndpPRfQOHXJ2jhBHEH9acj5CtdbXmGRDUJtI1sSn//ODRnyuEdOXot+ReAvPoPfnQOFW9
zep5IeFzaR+8odC3HVPIOKLGb0w93IhZuuk2gYtBCmcV4KWgb3yI+yJ8/P31/XJ3JBUkBDD6pRx0
+d/HLwfdYDwCCRKMj5zpCN8N2nRYRpcE6NYvoxRv7pjXdxFvlY/61rz//af/emSBbchf7KmmSan6
83kXlXm5CIx6fhI3tnFnIMJ/HE3hjdcJs1naqrRfLbz6zKf3bYqhjJlf2RwtJuNAdZO2+6+P/lwQ
Qese+Fsl+K1+Or6FRDSajN8c1onRWadXDGICc1X0gNZ61VZ32RuFc/r9bfg3X4LmHeHAD+WRh2F9
hv52WAI4FpAQZDk+QE9BoecN1o+OxiQ2KYXxehjzN+0V1rEj8veA+9P+Z2zff65I1+Xowz4D7HPt
DYAvdTi6vifN/+0KpmhUdjQo5RPkNCNo65aFKRIQluI0QxE6NyWS7xNRHHDoU/6TSyLKS+KaO2to
d0VSF+vDG+TlH97dtffxy3UpzvHUROvXIn/6OmI1251l99pnyAdGecnqQW49AKFEJ5sDoamuK0uk
ftwYgAilysUhHlqCjQc4laepMIld6gbbnY9QHRbPL5CpwPxAs66xCkXyPo7H1ZsTQwc5tKOdYwGI
cOr86eD4yyogLY/Oy/9wdibNkSJrFv1FmDE7bCMIYpBCc44bTKrMYp7cAQd+fR+qN5XKspR1v1VZ
vcpUiADnG+49l04W/KTpue8eM9nWldWxs4vHUhXJaZuWkO5cIEbbZxO05B3+btffZ7hFkUKHwRwx
7yRHW5SuVx5YVS7DUeepurca/uS+M4XTRc6ysGD9v96KNm/HkO6TO9FitPTrrShaH1t1zQU3GP4Q
NL547CrNL71dhVcM9tUp6K3lDS3AcfHtPP7zD//tpUmBQ4Hmm1CzbHrr7Tn5113oSjAaZZ6ziNKO
8YSIf3rws9C8LRGA4StP+rs//7x/yqdfb3sCXAJov5in8DqId7cXAwblg1YVMe7e8a0zEOwT9otS
v3DN28Qx4AcmLvGmvFPJzkpD81DOZXu2Kw4ipBb1XbuKMkLDr25ILu/g0eW9cWgqpiE1+4KvmUCb
oBdFfUVy2wclhuX89nBgbQ82LTB1hscv8evlYntUQIXKzbjhDr/DAB2+WI2jtizZ9DOr1p51kZHV
8GaW4TbEobS3YNMxKO9wpAqy5uIeJkfzQc36Dwf014vq8NLjf1BQEQW727f8r28RLAMz89VZY1Lq
KhVp3nvQDuDAf8pJj2y/zC6437NeLFybrj357aEepX87rI64YItE9WIYqNexbhfyGi52msS6NhZ9
g9FiwvQh88m77Vjs/X8+OEppDlqfsYfw331w7gS78ScQ71Yws8Xqw1o3h3L0SQoRfvKtGXrElYlV
NYwPnTGwDoAINXufJk+3VzV7Mg+lMzmzqrHqnSFScRpxP1Nrm1vFrazRe8wQ4JkfffDfT2/eVrbP
FedwCWzx7v2hu0HgLbPWOO9NiIypYw2vXhncW3grHxtrHuI6DYzvriQEMCV9+iXACkxex9zcFQMP
9p+fqm0s/e7QZiwMWZlYVBdh+j9Nzb9ugMGZ6Dqo+WNf6CVOEwcDmz2DCfQ9dcWS0NWRysQFsnAI
r2fAomit9ZV/OAt7SW8++DS/H70OJ67/D9V7W/C8f8artrBriJ+xn7fHykk2Ml7d6SfDzZJtDGGj
vCxlPBC0fZv6cvw048NA4qymw0q0AkICuT60rkM+iZqqD8r2/ziB6IACi4vl8ZajJ/31YbFZFglp
9gAJkslwry3ja5RtSd49GLMETFE5eSa+GIsxHD3cs2aMNtSZv+fk24HyrGsDU9UsWuvKuJ5ZcuJh
NYwI2NqMRiUp0xdYqk4bdQJfZdSTjdzG1ZpTZuZ0LR9d6v/44lksbNUkwxEOgHe/TNBpEiwBSsZN
ExZYZ2xJG+oH8VykCBKlp9arwx76rKf0xeCaPBAz45+IZlfHsuLF/udv/h/Q8ruDiCMd8rrpgRq3
34/Zfb69bKQziDO/Xs+FCbOvGfg2gNOA/HIHxzoMC375huQIIiSWgYmSMh8CMG9x1k/sgQeNkMfi
rKAzSUPCbiEQmbtSehVWmRopbOWMxotA+Ym2JSu+9+iW27QY3nIMM9+qWvif//w7/ceZTwsLpJ73
Fo+X9b6dkEW5GKX0w9jmAbuH/uFcfSJR45Dgh9dJIBNKS1hWtpkvLDaS8Gee6je+iE1VtWRPA1DI
DyqG//xINFgeJ9w2GXs/oyjacbBL9i1xyqDoVqKTvwUdz1LWc9fInqzl6FfV+DXkrXTHubBEM0Xc
DjqBf1j5Ve5XkwXwny/Tb2MTJtaIKZk8mh4Tsvcn0ISAYjYtkcSgJ/wvS1HnyPK99kpNPyF8aY1P
rhL1B63ef9xvjHy519iLbQmo3vZ4/OvcQ0Q8jTX+LW6e1D0y+LRPQ1OJY4Hu6QiSpL4J+RBfc1kU
N50CB4Qe6TXDGVCQo+61R7Qw8mpUYQnLyGluPFv5hM6hmylXywUkDkbwSPaVdTAKozqvTZe8tJNd
vPCiuUVWCZTsz1fR+mdo8O8nCMcQhSvvFTZrDh3K+9+IfJDtlQh5KO9luCcWByX+wNrghbSVZYbw
CnZ5h/84SGH9eV0ZOaMdnud6QD/nLrScO4DyPck8taO7zw2BkWmERGNZD7OaTPtuQSeqd6Y5zfL7
bMEEnFhHHAFe4V2eADakUdn4LwCUlq+JY/msXpryczubcITHbNr3HRE8kdFbm8w6rKjeC6dHr5jw
mEB9oT4eqd1c/VCO6DR3CyRZqLZI/L97TaC63YrFmqlmmVQXRylowFM7WaSQ1jCCAr/HButasxHC
3vVaCgLfrSqAvaa+Q68DH3PxHKDFKMCdfVHI8qccc6eIjXIe6VynNJ1uJqqc5GSDGpNRbQ8bTE0Y
Y3mmQigfGeTIv9Hs4wxc+OVY5AO7jlgPaMRLFvnvEHX6OzcD8Ya/RMEQbedNCTKCyJxweXq4eJAU
wA1uncW4GZOh/5okLnAak+0t3RJ0KPgeoJ0b+BotL/t6AT2TAG6SJ+X101lVK6B9JyhQBScpEgxz
ks59qBbDvCBWDfJDCesMnh5eb4K0e6RPRz0MnXV0SlU9cfE4DmW5XaikTM09T+MW19z64kdNOj1+
0o/uyHelBTckx/mWX8ie0qRD+fUR6zBeNRlH+qEmPQcLVNnExuZasPHdXjEvAzoD1tnFFi/xi9s6
5Zn+0fqgXf9t1sYPsLdh27b4pm1239VbpitX+DXQM5aiG85VmaSXBtTDoQpQg466OTup/4xSPGea
msqbekYUtIjQOLIUCQ/psJDCQwbMzz9fnPfd0/9+KqpAMGbsJsx33RPudFX0a0rE0gIitypn4jlH
IR+mMa2+eriF4j//vN9qF044OjVesEDdwYO/T5PsyinDSz+JQxDO4S0+tfICVbz6FkwTefNez7MB
mfJuBfZ1Viss/52ZTVubZeG88ksLaPJUZOtnf5Fo5UO7eCYWBPlnJ/wruc6cEX25Ej03aZY6prLM
j+4mrtD7+4nCkNAJag2bVwXvzF/vp9CdPeBtpLt31rj6B0RKMjj3VY+tLZDDSNLQkgFfI+tHHfE7
rM8991+6g71lhrH2LH2dUxLzjqWeoTdYE03t3q/y9lsOjpGsYlHDWmhKZ2+B7H6FWk/dPYFW7nDD
yKZF3dQNn2Xj3uAjSGuoXtrLLr1SBALnZZvNj1kNIWyH6gjk59qJ5mvmI6zc94PqmiPDuwDSeGfi
QiZsflDAcWeSayfQius5DapmAACZYKss6sC7bP11GNn42gnlk2k7nUsYSG+bh6yLCzDA6yGhk3gT
Y99Up1kVThn5oaRwrFw5Yr3PrdW9FCtB7zsrkMvtWjIai8qU74uhnfzBAVENLwxh5FsmIWjuuzHN
aKey2qovzdo05MtOrPUInHO8uypwIIwGZo4oo5hW/eqa0NzRyxZFzZHmW/o4+tuCCaVLA8LaJZlh
77O2dQ/VkMOxKfsQaHuHMzbfcf29botlAKFqdXnVXEQVusu1kHA2I2RS3VGbOrnaAMmIqcYHzrW2
n5KWyKndAtkD83xSuX9xAAUPnoeZA6hzXkfO3Bgh+8bCjmsTXyBzsf7ZdYbGwGO50ks46J+8nceg
9l4b9RZKTbbZpjk1QcZnpWl/C3IjfFAFAMR9ZrUlFvhyDSXHsFpfGoiT+gAttnow2gENJF6B6Yqs
C2Rh7vA7kr7SqFM1F1Buk1YY8pCQOTsf4EE3dsz/C8jWyxgM78bCXatnIev8jjpfZJc5SKcjlNq0
ec4Nu68P60xm+ost0A8+CLEFIpDIrOVhaTPjR1nQu55Tj3fmYVkVZnPwKv0nIx3CKQ77Bkd9W9tS
xUzLtxi8yWVKNuS5vCH4bkG8vOB9oZ8vMwQSrQoxguV+qPsHZ8orC/Tw0nwKC6ZLt3PARYhEUpok
Z5O7daxp9IddLt1gOHZIUqdbYm+QcEMnHjdsFenaIJryAJHz2lVPRO/BtnGafIm8eiqbB2WB7d8V
wQh0y5yxaEXcjWVk61Gk1wa/WHFIsCs+gWpCvlyMQTLfoq5bOyADHfzjimdT4y7FLw0LWS/GcW48
nIEuwC7WY3NZF7frIpLhwANe81s73VwdV7skssLyp2mLY+zqn6XXVfnOhEDtXuoOgs6e6WjQn0BF
40a2cjKDcDH11rizmXRCtQo6iLaagex6z60HD6HW2JB3blZJCJb9ImI/kAiplBV0eEaSnkOdroUm
T4ffte0qf08MBeaaXMhbvkjFnh3Hyxn/GQ7EJMjDZ9mwRn7gQJkIEBisOQX8sK1iNFvQl0rbwM6J
XFZRmo4E5k0W780rVmQ8f0BQgya2NnhUtC5kw++X1NXuLulJ3dhXdmV5G4MyfCaBGy12Uy/e86By
/cOTI6jBvgXiR4Zm4KjY1lUN0jxx2bIZTB+BG8lVfkP6WHn7bqpItJ9UZ5HoaFUtGdBJiplkIJ1K
n/FbjuNB4y74XOox+KmRtX12S9n0ezzAeE9ND1nATV81JAWMNfzRQ7o0+GjIK1AoY3MH/okj6uIt
aU2YfqvTqs8+6155RLyhV+Z5xrpGU2q4wRHKe50drIqM2YeMO2bYj27TDY8i4xeNEbtQMc42UdqH
QszzTR+W1V+oso0aLWjrFUgdoMM/mkM3YOVLqPiIsLQ02zap/GuGh+q7UZeoeGw40TN+wY1zzWJd
YsPw/OokVQq3J61ABe6YZKNhTacB5IpXBcOj2Y/Dp1XJZNgrLNjFNewL1aEAnVGhho5y/+bqes0N
do8FGyJF0mdjcQ14Tra73mqt1E/HkVjmgfAH1cERw2CeicGrKILzTPpPqRcaSeR5nraP88yjD8NU
pdMBDn76aZQdOuuArR0uuRTLnkGo9Xgux759VswBLDwkQ71c55z4dG5KzycbCN/hhN1/rcuoFwNF
WmAqSBb9wnvGY5Y27OWU+WB3HQeOcC0DjCeO13pRWWI9B/Bn2hmmvjEwI2So3MCZSt2LI+26weuC
lQoIjuTaN2s3HCGnbpCpzrRfStGq/Dkxcl7lY6VDeWkz/HenhtqUim0YXzpobDesn1MAcTyjh8Uv
rIcyq/2v0yDa+Via5jJel1bNz1jrsuwAC9dZ77GXan9vkbRCOJ8CxXEhyRcYCL8LBLsK0pOIBvJT
qP2A1yCJ6k2UGUB+k0vmi1rzjs7tL9k4JhIycpg7N9wHRGK2XjU86QmV8x72wxYHwJ+THPqzJQ7W
7HTBI7uDuY3h4oQ/syLgugR2z4iS+XCHhlm7a74vMou/xRva7jxP3nyzTpMeyZzi9CKuJeUtOFAR
kPy4SCfbaVJhLy3JHCJeNJK6qNQ9fiYMgUkbD/wr5wTfdArBxRTWRdpN3xLkm1Wfl86pihuSYMvl
LMncwNoN7ZK0SDbTUOIqah3ANY13TvwV9QdJIHIfjo07wFg3zbsScSFW/9qxKX4osW4W0dKqTTD1
smitVoyWkkjfm9Y3VlafqZrn264L2M2ulRzjLg9gIYczA+ZLUs68CBs2IVQFOQMvXJD+E7KjYdr7
XmWGL3WVafOuZm2W3aCk9t/QrmH3D/HKZLtMygaKeZ+CHmvsfnjNBjARO2+E+okF11m/wdgS3WGa
Qjntg3ZVXuSuODX3jrNWwH3nfnkqFn8dSKk05h/jLMxXYVWPKU8Ln6sfLWiFxsqAibC46UjeeYkP
uTWdR0KN7HG/TbmR9LGBsq5GYQKsJFLLuNqNwbxchDPRK9McmvWpnBC7x7PbArEC5yiiup+WZJcs
AfmTYjSMUwGuPu5Mq04/5UxfgdzpcjwBzc3SK1YHJAcEekJtwQMDFLcYULWcmcnMqOpTe3ha5wZT
m1h796cgUsKKqfkM8xFPH8Arnnc/iWsnGx7dkEXUYSoVdyolBdURfnTKYQXKOaRTX9N2n0FqvvBe
dXGMFwkogRkl7HRqgICBVy0qXx1kNfmYVkF/23sxMZI7JcRl4k0aHfex7x0tiRkqjdPgabT6PQc5
MQlgiHYeHDPcPl4XuGfR4DTjUwAY2ofBYJwASK7DK4NP89r6CuvCwtKSWJZgVYjZa39MjiagJdaa
loNrX3kWySoO4FLa6gyqYd4a83okZnpgAKFU5h2TzvVr4CVEwZz5Bf3kqR0L+4wALVmv+G51du8G
kyeR9VmGecR0Z/3N0MnRlxmetbF3zc44TJVb2wcxzCwoaxU2n10wWuLU5FCdeEZz57Wk6xjxYKAh
iIa5WuUdMbNUlm0H1vnkqlIGUdJboo142FtxaAnPIG4EP1pNUEsGO+o1tWrxCYdboyPbH31zZ7tV
bz+EjeJMZ4+GD8w3ZvGtLNw0eICAWMgYvhznUADcfDrlPTDAr0RimunJ0012P4y13d9wgjOHAW04
3+mAvNmLo11cVA0rwhVgHZyruITk5+3CdB31beHyoN46K2OOe925eXXO6zRPDjabhoes76kwYHYQ
MDHOsmWvnQeY+LMQwOQN4DldIIdG33QE2OpTYKjciPp24UzNHad+4pZH0ZIjiUVz5VaCJizvAQFY
hM7dWDaNZjR5i4+ZQXT6Ftg5TQTvYMu6ktYzJUxfnOB1ICfCOySL2f4okiptKRrrjrAHq0+jqmCE
fjLN0nvqHbBjp8xFMHagYUksvKWg8XesV1IwHtWMd8UFQAoIX/ilBqxfrG9mXgJN0XmWXtCbhsN+
7gouodHzytb1GAx7E4VTT9JVYxgQ7tvgoK0lp94Z0v5n6k4svubK0M5dYfjOKbHX+s2ZNV3prLsA
odTQEreLMbT/OUvqtzOeobE9elkjaPQxK6WkQrckUBhGktZxaExkoBGfN7ZxIHDduiB8XbAiCb6k
uhnWzQ+16WK92pUv29MAzhY0wLAnF777zL6yf7a4o/PIW7ui2nXFDHucuOzZ3FcprdjOJI5S7UrL
xYVaKGc4Du2cY5/LUAZqy0r/1sSYlzf92JeKdaPjXAbia7CGw6rLL6Dtcbn3gqSYyA1QgPicXHZU
CVqrW57n8SHV5F/HQ202r7hCy/wIpN8sbjh7h0dNKwEOC473j77RFtQ4E1P/c0hE0ubixtxV2jjt
xh5EoG4dU7yG3mre5TOVNxnqco7TttDBC8xo/mywduwrlEmrcGCir9q//XkhTkYpK5FHUttSTFWB
u75M6dhN5AMVyW0NytLfF7Yl3ShDBqtiPMH0sxLgKKb6YhQTuSmrKOI85X6Aythkr4B1eg+XjpRh
NNv8GaeEdRIBAYRynYDj+5GPRv55dImoYIPczc/M7bIn2bfmX9wVoB0yKiQQNV7SEVG25kN2l+Lz
zSPQONUPZWXqBC26cojLhsMJoTJrl8gVxBA8JtQWZmTbLSantM7qdu9ZvWVDqNu8fyUFnLglWMIO
bkXTb9DtRU3kvNshMwMp2InsfSIRNnUKZeq9U/twAHkdEH1dsHz0opmx3ZOLpmuO1gkrY8vjQhA7
gA07qR+ogsrbxg2M8TYThn/ChmbbV2cZxUj1XIf5g6Ftsg/bycBCZee2fupx3S87YqrVciSxrRWf
2PI08gCtHOIHK6WQGBPSIZz7rlxA7hdjh8ncSML8xBMTfnPQgR7IcQCWnVK0rOfQLj0m6LYBl7xP
Mpl+ylJQdZjt0o4SsxaXLAQ+EZl9m7p7uZA+c6C8ttoL3qpcQGoiGeDYssg7BWJescNKpkAEmE/u
nWpJn9sXOcqkfQv+T8euCrMbc8nMVz1gpYPQLNoLyiNTXxai8FwMfTK/3cZSQAd0bi2Hnvwc/ynE
YUlSia9RqxCxBiJTdGq48cwEquhay4SN1Jq6bQT7Xd8kwl/lwW3HzepPLBNjX2SUUCimfNJiz38I
HR+9Xw5lSJbQ34uK2TMY3GLpyzMZgWF143WhyZw8bEYmzuRtPUqFozZOMu2dpRZyiApCuEgdYcAQ
92z8l2hkFdDfZ21YtS9hPxrhnVOJkIAaCjmG7QiweU0G+psMG95WFFmUDfjrRNQQSkVjA1kKtjXM
3eYhMKiYzxJLnn0WC+nwe2NpeKf0G2ucIL/tzDSARzaUHzTM56Acicbc+bUyPxOrPi+HQVP6HCYL
62TcFSCJd6ork9eiAJ4M74F+ip0DynsAjEnxzEvG90/snu3xxG1lwrgBajrjMM8d856rLN4ysg2S
PWDYYtnLvpuLe2vG8RHV62r9VVtM5feQHNcJRFiSZwfc93NzKnBJHkVJfMJ5nfXWJKqhuhRuUxKY
xeJE7eVqzV9zHcKHmKGI8x6Ex5juw4y7dd9ZWYjtmekB6E30LxEQb4iYPpF+25bRI/NE9ZwNwBJp
XkeUtVksEcnxbvLmcbiDBYnqHWHNEGm7NfLrLCbs6Lxjg/4sJO3wfVMR1jMDIXp1ptLbuE2umV44
cFdgK2HtsBTGYkH1iDP7EWrGsm/YDlk44Cvj3jZHMinXxpLVU2cP+rkz1kIdyFfAKrvB2CKZS6sk
ELAiwx1qCvyxZqyuY1kn3FvBXN2ataRjT/qpcy+kNzrfBlal+a7LtPsWMuojSrlImu7qEv6BAK8D
77HPTHr7HX7clTEdc8n5Jgxnd33syhA9uoAHbO8Vo/ivuhaFvOGO1JzEhj+Jb46S9VeLtALsxTyc
7n1uFHA+k2EZNfEQLbjfzKiDz3KwCyQe0F8uVQOllnKwH+p9OCmGgL6fTji1UYdWRzV1mF5mYPU/
J+ELTFFuUPxNR982x64r1+QONiLL16bVzhsR96ZE0G4Fd1nIX7vjo+FwB9bJ58nTrCTOtoIyh/YP
4CMzoxxKB97xCPWBNq/WagZLlNspFbgjDOcR+ocAqUog0k9UcCOGcl0X5qnoCraCEzlED1nnLYoB
BVeSllATzVdid6dxaqYbiRucQZcgZvJAXkIyxKG1YDIHew1THXx3TqsNVhpqwKBBQlS5qH8isVnP
QTVab0wFEbBUSYD5zFytyKDT2vI+VPN1WcvSpl9a8uRhhT39rZCzD7IJJWMXzaPCMzpCQplp7XF1
UGUZAN4yU7mE+vnqb4bcWjyGTj7L2Au0IZ8cXkv+QSIMaWK5EuLH6Zg4RGIpNvAXuNJ2tRW5ASFG
RlBnV6fBYRvpijSayMjpbXZ81xqXMW+uCCRHh7J8II5jN9OmP6uFScYlGPq5vnRZb14Hp82ftdPR
iqlgIekBBPuyH1YD97wtSfkEM05tuXiVwdSwm+YkctOS/pF+BmZnJzZerwqI/mCAIa7YkfP+wmKa
nLLMMRt9BwJByDtTLB5UqXGZaGasvhxeR6OERL0EWgJyQCNedabxvfZ5bpBa6vRIbdiArCq77ooq
dQmhIJK+TK1gLICt4Ui0EURr2fPMD5O7TStEsGesB9WlR2gt7s2mxH8zrO2S8afmxf/C9BKibO+A
qoGFVff9id+4IAQU7aI6JDispktP4o3xXCSk/V0G2xrzU07OY3gWxVRMURqYIDWCXAXGba4mWcae
1pDdEo6yFUAdxSkAn4kaG49qTw1Rj/bRIJsgYUwR1pV93xH2fqaiHJijrjZ5TtRL1kmTGoR03Qqp
vkOGnup7r9DMgEB1dHWZvbb76paFeEMHbG/pHwOYUgDr1kviyPRxSnBi7E1pKpoFSRjhDfbOoTmq
1PH2kiQk2C74sZcDtKzM3Ft1My63HnXeF2ggvJR06hR2pDyw4BCwVn7DAVhtGblMzL6RkhV8Ec28
ieMTZk9RTSu4MKtUy6GkDn5ryzp7M9sx/Z6QS7acAkMnqG/8Ov/BcG88u3q0RCzNZNmSTMg42WVh
MT5jFEqtHaUe7DDNN8OwN7MDVBMpVG5moKYCQevJMygJ8aUvzfVHmUuoywrepUblASM85nnu/GOa
Mxtn+TQ486knjEbctOE292QkrLOrV9icT2IuLHpi0Ret/51d7ZLc0i269S4sLEArZVM2wVOHBomg
SkBC00/fXsIpIjMkdCILfjIrbu4/52HtqUH2pQPGLqJ4U25c+KK6EsHGvo91cPnahhlvEm/JmojU
RnEkKjtomDs6EqYOqpUjl4Af01uAeXa2JxkdyC7EkFAki4IixFdS3WXCh9NElkLwHXqOVz7gDCK1
wyB0QNxQOo6R33PUSrfJjbhnrqah//ZJAr4qm+ofna28LDLcrhl+LO0wIujRMC53q0wnc488ij5+
wf9f7mj7y/CaMah6BEHsd+zE0HfsQ9YeX9y+z5dbSIpjeJopraDdV7wHAJvwxsLHH3xWgEJAsTlF
dQoLN7Qv4LpY5xNxZBN5VbmjDeaETNi/obsX5V4jx4TY5zX+elPkpMate+bhboI4SepT3rIcizQy
9x90zwSbLJZt/B0GC/1TZ4yqinLUieZzs3LP3K2Y+goe3bA7QWUR/m0jHSRKc8+AHpZmCTmIyC6D
IMxm6Z9U0/CY1k3O3DTPugAS2wBSICpyUq0I+iSQhzzHkhs3CZwa6lzOBdhZyaRxwaKOFgeQ3c7F
qNOQv8D0G9IGWMZH3lI4zrGoTXSmJipJUqzgLvOWxb9afNUkthDMV6dOQmiTbu9RhwwegQpyKG/G
qXMAUKDfzo8VpMh7bGI+JUbq28ZeD6kcD/wLtStwCf8VYF0KSRec3VNp9cYX3XNc7bp6LXXEyZwk
tFk2RxmzZAJkNAqOpzRjxwwxPnHOQEqIpsAo6vj7EVrDXT6AW4unRQ16CzbjJbMkVhPyCsBbx2MV
MI0DZNCpczLN07ivSGxw9tCU0bWA8xiR+gLO9CNmhUbBWggJfNSy9x2j1ZfM4iZr7uu99HKoSK6s
20fcjVYdOwBYxOts+eql58D7SsEEcgrHYG+zIBrA+RCnpwjQndfPS9YH1gX9b1ayQiDREeWrYxJV
3YlMnYOxy+po6MrAOnkkmv3FWIFrRSTi9jgNRChFlZ13+ljXVQCZgU0cGWiyCgnMHZgIQw9JYZoo
SLqqFu1fiSIylPQaKDp7JxHJSaMnlsAQbdqTHjIkUQ86AOLXdyubV4P52C7FiU35JlTmg41pRveG
4hRfHTgS/yedTz/vh2BpPRqMSgcwvy0kI0lbsF8TBFIxgy5SpC8ziZcHtkjBNga1rfuKanHZo9bk
eMz9DFEBQ2V5NdFqm4dOW2kGl4j4bNJzSGSe+U8e6xrMPvwtIurOuq2yW1PkU3br5aEkGNcFNj9N
RPJcqNcqxhTY7+OS83ckjIn4g1M9Ma9hksbaNMpWsorvM2GiS2r5Pf0j6Ru+GwM0r4C1NLm8ZV3I
XLBZEvtv0m3Ibd4RkuU9V9JJ8jjxB+QKDvm0Jysf2Z7vDId59V4aS2JGPj2qs8uXgMGL5VcOLRSU
gkM/zlzxevaSi5o7Mz2o3je/E49FqgZzxnn6SKr2H7oHUM2b2yNA3Agt4lfdQ1qatGjWGMJjZIak
mKFEw+SNF9PIJ/yCbfoDOM3MZtoSKmbQYcVz69Ndj6tzWfwg2WV6taEarv6pbGW1b6Yh+9TxzFK2
p+k3YtO9g6taskrqpFKf/iw82T7cL6o0sBMe5jrbsx0kKP470UZVL5U/sR2JW+yeu8q283MmBIRW
HxZkpSqWJmQtMidlWfeBZES819zjvUUlQhtlsQ3mn9/9bJZSa7Cx3+PJs9X9CImIJDfXsndk1plV
DBarJ7upYNtdHFUS6CSSvr/4x1pox4kxM4BsyO3aVydgQKaHsh1AD4EuPpI4rUqwaw6ldX7Diy59
VLrWL4WAu3xn5UVAJkhaaDJMrA7B8kyeY8L+wq9TyjtGcgeCUiYZZ4D/g53NsoeFCksZ70DqRt3d
pdWSfSF+YfNk92t+no0JOfgCn/5Tjhnb2Tfr8MNBvrRngNt8QfQ6PrDYkAczKGaIddnkoTVRg/Cb
HVJS0ICZyaXmS/LzRwqTtX8lo8APInNg67bDtVC8rvNqEwxIiW00Xxky4wRXrgekOvPa8kcN5u4x
tRbHfBjh87P5Rj43PWWpnMD0u8isOKGT9rs3BziMVauN7yhVUJObaeYCpepcTXIfDzYDbKdMrH/A
vN8KH4bFRwp797dbjq/dhy6yASE2G+Ovz4vLbHepHYGdszKGmDM22JXYj842l//gDJUVabFObzIs
v01+n5OQVYu4Sder7wrWy7U73ZP+M35wN/4mvd3uRs9l542j6B87+K8fK2NEYjMqJKvEK7s7Xmbm
5xAO13EDhD63rOqPPXfDjoGChA02Jg68Rp3sHUS6e9vOpnJn69r5QB73XnzLh+LR4BrZAukNKJFf
P9Rgd/1oYsqPjapLLzJsQRglY1+cMw5FAnvy7OyhsPnIdbA9eb+eCh7WPR81Gu7XwH3vKPbFQOHk
srxSHUPsXCoqz9KVd2jnkY/gb2ZjRs/8bPRVfund6Qt/TXNfBc16Sn1hxtKwwgd4zuqwypJa6c9n
1n99OnAenLU+Rnrz/Q1kIX4u2XpaMSfsvS7hI+/ysu6vnV2N0wfC999clVR7ro+sDU8BdwYKj1+/
gYylcuYQZLJpddy3UfVuitt2UYdhMvMfNoi3fZ+39iF3u+XatCYT8KoTbKOT9fB//bUFmCLsnagk
TQGW4tdPsuUuQozN5jjJ9fBU0rDvMpUTghkQcvbjzz/r99dCYCN8tExkmZiN3x/NzCJH1BTZGjui
ox0XyEF3BEyyA2xhC3LwEAIwBvT5I8XABz/7N+0livxwu+IIIXHqi3fng5qDhC0T9/yYu9kTcaBm
FNhT7ewCVamD5RGi+MENZdvv73e880ywbSxWuBzM949ZR+NiBBAuDxjykKoEAI0yDiUTGqZTU9M7
+Tidx9Q3J8R+ZQ+MvbHaI2MrGntaIvPcBOT4RdDyrfHNJJ9U7eGMMY8sKQS4X5j5O4eEKjFKqopm
L3cHqS4egQZAE9aWPcqfvz7r/TX0QpglQgTehpzhpnmnXx3Kmbuoz2jbkTa/0e8A5mtwKb5w/P8P
d+exLDeyXdF/0RwvYBPAQBOY8tfzOk4Q5CVvwie8+3qtakkR3WyJHZpq8CaPTVYVTObJc/Zeuz63
0pnfW69FVQlm3wsqN4VxVvj0MLqrIZbt1wlGa6L520r9Zhw16+viyvzy+2/5P33Ja+GBP5H/oe3+
5YFGD15VjLX3o1KusVvLbFyfdQVAL9SHhcgCzG7j8O33H/q3F5pLwyNqGtQ8wvTwsf/1U5Er6Z0N
4WffqLE90u9pqMxs55EaLYk3BuQ3hKFNh25lWBLM9fXAOLsWoawoMaLff5c/zMh/XmfFFRwGyPoP
myh2n18qIKkRIqczbtonBlzqAArvclZ9b944hdzcSyPMKjtvnPmKW96IxNjjuMvdIzDDHu+wy9Ai
8HHBWxHORX+6IHBlZoFmrDMghBs0bNay5//Ru55lXCt655Z5SrmRZeD17XE2Wc4CAhz09GD2TXLx
MwQbgdggGYcNFN4ObKCS7qmwWedOuVGYycXZaKtF/UxXh7DcGR5CRj8O8mppkaHDARSYaTpzxrog
tu8J3kDa8S63XM/vVFfTxl2Iuz03U+aLs2V3tnULbJU6zsl1cZE8amVojyn+O6WNHIyR34pnF083
6Z9+5cz3SNlS8lcFYEagqZ7Y//6W/M1wJ9hu9atBAws/JfGvq+xaDjVdxkXfYzTQE5gCfpMFdDux
lUndhWBltXj9wtbRvQmjU2ppCABLbw4JCx7Ls754MxqfVu+mfygFft31WIdNywW7dEU/IJf/xRCG
rVMHtibX/VYOaTQMssGIWvC2yqsz9R/sZ2ykvyyJwDbwngAU4WhD/eH+su+pNdeqXgxyj1LNba+C
L0PdJaotPitLa9bYwgSBdCtHDfYwAv5/8Ucv804jbUF5t04YUCCGS0f/Kr2R8/biIC56oOuW3voV
MrpQ+nKyzwUaJONdaXUJSDTNWqKTKZOXuGn6jixMgJ5W5Mw65X6/wj66SRRddowrf1xwBfTrdtMT
OYUjVz+P3WWW5T4pZs2U/DXwmy8kByzroe/tcnt2DeTewdzaFmM8ACbGwS/8em9rWNii6zj0zTcS
7+egErookqACri1dOQq7eli1GC5b9dWspLHXDZGIU2msqG4xZSV62Bb4lDDWQzCh9rf6OyTbgMXh
PBpk6YmE4AVSQ0bB+EmOfTxapL0/9wzp94Juexk6a6U+Fkuf6h2ao85Dh9y0X/zOxIDSttr42ajK
JQTOn8sP9g46PgTUjdUbwxmzJc01M76sS5YnIeWQ1b02hSOPkuNTdbSJOXu0VCMoTJJEJUfLTZYf
FisrS7zCEk/C2zh+8Ujom48zw0IrYirdv123LDLgUJSmBLXMRkfkSgo1VxC6+WmUJjxblQ3rzxrV
5JNVFp37oyg85Oda2ooajHGSFDlObqLZCNs14C8bPCwXWMFlEdb9vIjA9fCSxshryhbBVTLubLci
D67qFvqKjHw4xSD1GbXQ9DIdWlpRFTPuHmJz+RaObrGZcsXxq5C6uBccWLdQN8b63Vvo/gZuNcFd
L0WTfGWD3NS1bCMKfq8W14nNHKnNQQLVN18wy+IwNrdhOtlGlx3dSQOojY7PwzdNeBvr2Zg33qGE
blRFTur1PxeS7Hy0mZJzZAu9QQsQvDFtQKg2zOeWDSjdLaS7y0Dj/KsO9CXc+pyOjTzPsBLbE511
FwNW5qbXkPg0+z7kdd5gLZ5hvhlGVlWgjQ3FzIIY040g0Y3bkNaOjXR4WmszYlop780MsTt9Hack
mNGaGSFqhDc1oSX66onoDfq4Rr1kZ28qSCDleOv83HKT9j5OFK8JZ5WsdxV/PY8Uy6p3R2cc4Yvc
tPtFud03Tv/Cv3amVp6AqieXZHPMHWUUZx1yH9ywse2lhDlfNS7z4HQCcQThmtjaivJpThNTxjmJ
gidBqnkR18OEvE6r6i++yNdjjWzgBxqS9igKL2MKTNqGTcokfJRjbXEHAZaUaCzxxXjNFYF/TQu2
1eoFzAetS2Y6Prv0VCP8HZy+QZmDH5biG5bCadLa9IV27NjdyKFZHnWjdGFYVo1xQcKpdREBO219
oXEJH9LdXDd5nM0t9c/51OdOhJKFh9TrNvO9NsiAwrKHYTCgocblrpEp4iEzYLpGHWXsEotiWRhZ
QabrGHEnxb1Wlul6WBdaWwjXcnNA1EWnA8sOvgQIsMnA1XA2Ujo1X7IK+Vf5jgt0+VI32TrHUC4z
i060VhN61bRvNk0yN4Dg6zzCVAb0bnkEEGxXt3ygUyJYkVugFQnapZhfSc1K1MnzJjuqkf6/VSTu
1uG6avUW1U0uF7jpXvkGeY8Eebovtgw3RjFViE0rh+HkXxNYTVoCc2PCkjHq7L0sMLgc/KrN3jEt
YplJfEkOklluzYsk64/MGNNdWPmYIdY8FSXPNv+89zxnGURuKZL8VXVgheCbOUsZbyh9dlu+VG1M
YnKLo8709WRXp2TFoq408/VhsKvOjwlite/rRjLiqO1UPfbkqJDToddXOciGNjq8TnDI+wBCk9G/
N+2PhsRYPZ6qzW2O5Klub7NIKUOsnieVLORNvJYI8JGXIFHKI1r4uBDNQeMln2YTGOParDJUBVGO
a0IrNDSIPSI0u7BU6DYuAtxUd9oPkTrUSIvKAHsgknfJ4CLvM6zTIflaVS7w3xEkEcuP5yNsHGYH
T8mab88bJK8qWOzOfKJuI11JTLj/j5DBrvp1H38SQdbksi8ps0PaV6ZmBotua3WQmrpbnpk1LS/5
woyUdXxZ0kdH9sWPbt6Mh1JXbXoQNcRNFiyNqEq5JIbzajBXIZargwp0greg4aMUku2ImRqBGzWu
/An9nooZcIqIvHLiiEpQx69dk5pT1JHnNSJbXJgx2zAI4Xmsvr3dt7Uud5qPUCncNj3LDutAqUT4
bGboO62xKg6nTAHMfTlh65uthbiW1B5SscsVocxh2pvqJw63Hv1L2XCd01aRi27PJenSmJBjLEun
tYO3gJtyxAm2mdly7WGr9sNj9KrT8jWtORTr4riHSViJ/aXpPWtBXz1Oxv1ibp54TgSPXojXl00N
dBO9LeJrWvKugCNFOZF5j2aOeQfH97TsO6qHnoUcaxZZkn7OFRlofbrNuMn7cur0W79H7xNxaQnN
WAstKUmr0ybC6lgl+DvET8G8k1oZd+6CF1RfTL1nN2275DhlWpmd08o2no159asjbXv8XrTrh48C
XVaN16JN9AdPr+zYHX3wd2iP0g7Jl5HXgdG0r4OTFXac1ojXdoabKmIxPMBX6FmLq6PDrxiewa1/
LFiVP9B65xkXEdjFfu7xbCDXrbPdmi3ji5vqyQfp6/5C0phc4rSomm8FB8Vt12aV+ulKD1Ffx5tZ
hQ0JwBoWBVXBEcdLXLM4FfTC5jlzdTQe7F34Lhxg4hNGzjGY53Y5uxx5mAEb2zQfNK0DwzNwBOZM
DMDr1izB8zyD502Y2GpL6+6GUYmnAfy33Ak7Zx0rhdXz93W/fHa3Fai6k/vbZVIFPE7gP/WxNDkS
8OKN3LWhlqhYlSMuTQI7MtQ9DA67ZLPxSC6Zh7XPW0ykzlo+5KB4m2HdHjDvNUAG+84uoylb7Crq
impluk4ibs5Mm3QeSOOtF6wZzPp9vhQuOTT8vpO+6S5azsHjOSAQ6smockD7PULH56lZy42K0bGJ
ir52iFLesywkX4oheJUPixbbtM7qYPPbheQpX/IGSYsjXwVNf7owzmm/AbTCaWAs+uTcaQyV59DL
VuOWnAFqzXQzYM/XtZGlF7LZSLsT5ZZ8dSbp/GxZTogNn3NHnet1Mu8xvzHgwew8FOKs1VYNtb5p
l/zkZaA9o6Jisb7AwWiI+GL62cTsB4Sqm7NhJ7e89JuHTm5aYn9g0brRmLzfLBbhpwCLM0c82epK
TTdS4J0nr+YmRdejNOKR1Juq0NIRku3MvHMuVMnbGvmFDrXdIhzvTZNLSh75gvABvvsAVT6VRYrj
d802jXID+E+8aqh568BlXOPfpgnniMgwDXLElrlot7vCEQv5TVYyejFV9bAdKNCTfoxSNeLzB/Vg
RLmJpoHIX9Fo0bSUFIpSx5zy1iAccXblpFoCRkxNs6LetIcbENJadapoaH7b9BG6vzW22UciuNch
bppxuCgDWey5raxS3IE4EtNn7yTTFBfI9qdjnW/2g5ZntrOnoupZ9RG0LQRGo/ioYkob/91I7fqw
pJnuBfwrpIiXPZCb+6xPPUYQk1nrsUvToopzTcPNZjv5IC+ZLf38sRQka+/ENXzrOHulTL+4mC+v
9sfGknFW5Dr5xMReTzdVu4hr2Pgg5zdjkg3H8Z4ArRrNM6gft0zJWmKIp+RjCQ4bO0A7WcbI0Ef0
606IKslRFC6lx2g2JUQhRHppUPW3aFMQ7mvzPTzWjsZWmasHOfTI1l34dnNozcyuLnKmX/pqk078
gNgRb/uWIg2gvMyqN32Vmd//Q6fr7z0kKn3UK4bnCsuHmvHXbk4tYeibnKn2CNTULdCHrw2GvTlg
ZqxHTbb8E4z32jj7c8cGUghzArghHoAOCFu/mOZ9Dt/lvK7jPl+L6aW3yF9lJ8gf53QYd0wrkjH0
6/kNrsx4Q737Tz7x/+njaQAAE6N1RKfyl587eoIOc8dUQs9mREuj0kBa9LbdPc922r/4Ri8/y0Gh
l1JZf9Es7fP37ZFfP/86saE/gnibC0F/9tpI/ROWg/bp2nWYo/a0a0j5wbFFF4Z67IjoaYihdrTx
5qnpqsFDQ09t2f5Dy+zXtsS1C8J8hmLHoCtt2r9cgIZqQgfqvoIHQz2OxFqetKzRX31++sUT4/Tu
sBf/Q+f9b6zi66fSCgIPJhhXUub/9WdLrHhml6Sg5bXihYlNdiJDaAhNpKlZpOeYGmTueefcAKZR
IvN+BCVR/UP/52+XHuqd8wcsAWSxafnXP//Tpfe8GXMwd2afUoaqk0M+WnLW53GaSY+xyEZpIUXV
j2lrdz8qX+p3IFSGfvf7+/9H4/jPzz9FFRATUAXMYQVNsl+uBByWWhkGsnC3qRcRZ6ntfte7Zt5+
dE47T4+oVkw37OimEEjoj8OnSSGe7UrYTMPNkPdGeUOkiKndF7Wv+s95aEo8v5lw5VnabrEdqADW
KSAMFuDLROp9nJCUvrB2p8iR7FSw3mrdOhJ1giom1Aaj1ImE9Ubk5W2q5l1jkzBzyGFXkQWOdUq9
IQv3zFsvH/FZOCkxIAdawCSKmAIa1aF0x9kOC0ETZDcq3y5xjGMwDBbNrvUZf7CjXpm7r0Y8jmb1
A6eoPgRzh2YwbOCEfaH7bnDaAZJSnotqSZx/aJL/bS7pGsyV4cU4Figcx7V+ueI6ylnSQmeMZFCc
owVhzC5R3hY5rZm95OhALk6pltOoKlKHKK7vgMc7+4JsozAfiRZSeqMOv38KjL89BszBmL95gC5d
mmyA3v76MA5bU0sN7NzO7z2wTjPGMu1EWqyhvQxrBQbAI5sSz1FptaEk8KyOR5fC6LajXcYrUoMG
fVkIpOiOqNpWfY94x2gDe6Ln8QMrdf/i4ZKXhzWhXxTPtda+u6Q6IPFcFuetGR1PULq67avWd2V+
WnJkvyVcXKIvK31LDraJkyAYWxPw62LWaDPAYiB4qZKV0lDS9YvLLGkQC47F5J5xZ8z1ieaHYz/M
Vr40u9IGJvvkDUK2R6pOsnD9TqX2Dl/7rAWDlnuXAtyhHUGud17NdutK1L3t0tErH5P6vTFc0jDW
wR456MLr6HYqp3sS+DjfOCFPdJ5CYxgcJBeGOeT3K3Wqe+L0w7wbzvSWx+uSd+OdMLuaBmLddo92
jjIf04IxrUcB90e8jAaYLKnlFtop5BniWXKjXuZJWd96zRmbc7/QfYnTFDwbulcC3Hb1xnQFWXSP
GDc11bbtStRl2e08dDPn437zvtiTvV7jpOT22PNi1aGCGSKinNKAuN5Eo6nmOtWccZwbfSzDOa4E
tAzMwhgT+tOtM+W+iqAy0DAHB9nF3IUtibAUrsWud7zxW1NKm1gOCCunxZAoYcc073fjsuYipIjj
J6RjKhAwzeA50QfYJMsmlaHFPRT57G7KIdqclF7xmDvoiabQlY2aP8CbotUPeABAMQNXHSDxMAfT
rIvs/Ovx1eg1PkuKco9o1Vvvm6LXmyDT3P6NExl1MMoXhHB9YabLnez9VjwaoypPaJkM5OKeKIkr
H7Jxj+ZJGbvEKGS6r7XFcM4Y//jRGUy47BZ+QfKGsx3kuV94dgeBAfhURVTuTzsdsD+V64xejCQ3
69SXi9ufVq1DyaSJen6pin50AxrB+vgPm9ivlRI8Q8pe55p1c81KsX6REgA4b/Q02yQwLVh4cvG7
h60j1IVqZjvWPGj/xzHu9fMoE64ML+6H4f6yX1GLjuNk8nlWpVlP4Io/wPYgO0Vw8j11uvn779ek
v81w+TzI2J5PTgSyBZCrf12SXM1vSpgwmN9cB5uM2y13KYm3HbbHd5KlwEkM61SeR39SgZ/NthEM
vrnsGbV776aQ3wpXrzkfC5sxrgtRFlR07oV1MmdJ5COUCymH1KVopvqS4oLGXprZr7//Db9O3a8/
gV9gmh6TF8PTf1lVOZ4lxDAD2ZMLlBcsBsbOxQYVCXej5SpN+Gc6XUCS4Yje+/1Hm9ex5583duQ4
5DAQcsTg3we99sswVqkRWSSprrs6w2CDerGAh9vPNYaxRHdG/7Y2J9xDqI1RuvZCIvXQ5nx7W4aW
uHpzAPodUjMCcuo5YuPLs0bzwBkTQwO0re1DlIJnTWz0JTB2coYJcfP46c5zRrTMsjW0myZzfSg5
tJ+m4Pe/7m/PPjMAri2iEZYgA67cX58NrZ4SWRNuixl5zSNBu+dT5uBbDQNfKfJzLf+HMtW6TuP+
ejkBC8KsR4RGwUjJ/NdPlKAFoQ3Jdj+vOk3vRJIu440VUDqMlmwEdjdnZ5duRLU3ZSfMIKeusqLU
4rrF+pAVa2grHVcJMA6fsY7oiJHsS3tAgJDhFOA4hu3YTS0cTRuz6hetGpdnaRKsfERJRK8+U2lY
cijWD5j3Ko6sdj4cCyQcHw2Hw5jcMU5JMu9f/rjU/6+jxYwrXvB/jxa7UeUPNaEz+FnDQlqPP/79
3/74G/+VLKb/y2B8CnLdJueJQJ3/DhYzxb8QDtnUSLrhOv8ZOfZfwWK29y+bYxzHVoo6zhNXVHwP
2zH993+znX/ZgueFE55p6SRseP+XYDHSjv76JLo6AyYWe1RMOm1TWNTXF/9P54bWbe2RMj2jEdld
NI8OQmyT1/qQg5pjGjqhAN9j2bnXqPewy7gG7QRkVC7ZvXeFrVf5QWVC73eQgjx0315KZS6Ea70O
UpHM400/rM4hbWbI253ep6Qg0D+MZL84L7rBRER1zbmzVfKWw6Lf45fKH7eppnKq7RtHaD7KMtmf
dCBwQVdpn2YzLzeGWJ8E0v3EtCdrl+lLw4vgDzNPbE93F3tVCz0rzRAgpbY5Pm+qkrc2xUDkSmvW
751MEftsyCkrolxPTG+H2EUbPhAI6+mXkSjLdMdU2TlkEFT4hmX1ZVLGV2xlqNdJ7MC1lcrZqiK/
pczcGZOvHygFlobpjzaGpnSu0n+MRGEn1HrDDPZa9mrd3jTX5JEwS7nFEwrkMUw11w5YUrOjoY02
USw50AaHw8sdlsZns0rNV0+O9gVxPlSX2Tf4Q7lSUDGPLfm11+GIRYxKXXSsm2TgYc9F4qFQIuHg
c+/KCQd24C6JoMe0JHc9pojvXtHNQQUrgdYsPvzBIT9c0qqdTp30nWdWA888aG5baXHKNPiLrxnO
AyNyon0HjqAfgIBYJbE9+wHYm/6EKpcBTFcAfwIFMrnBSFrPNwel7CWl0jxNtrS1wMFhg3TIzuPW
a6YP9vjimHOkgkbV1V+JVPcDT6IiCJzOhbYkNOc8DQXJNXmnwYNpxHic/WQ6u3NFDhrxObTv+fKj
EOEg+w4Pzko6NX4V8bj695CsJJmu9QQsY3Dyr+C0WO9m2DHUbzfFtKyEmTZtdulzTqskBxEBUYBR
WzdmqI62UA/WlQBpIcVhIsshIIAHo2wPVyRBVbcbuqUP7JGsi74az4vyXqUYVFSukp4eIQaBU887
NPvjzsG1Ltv1RpCSjU0d2pdy82huZmcPBggTYlJjBfTcsCZQqSNu1YabH3q9CSRAE2Rqmw/EELkX
Hq8IJ7cF5hM/ZLExhlBeDcGbE03k1Ns70xeTiRVPQ7qt675BsBghvtxt0JcwoJtiN5FOE20bGACU
79kRifNlhpjjFw9zCUZmTTir6eAKAuua91sn194tgsZYWCPHN5NeUlb4T066dshekdWjPmYM6y/D
gbHdiwEMxh5MRnSIMJ4sscDN0PQ1oAFfBNViFZjh4dJwGDAghrj6sbO8G2MUp3ywL65MXx2XpKWk
N0MyXimnshAbwzNcmPZLm/nubs4GmpLeJ61l+4yEiJxvO/9YN9rJGX5o3cAp2Pfra+Nbd0XJ0mLm
xU/PVu8oxzj7tg1/XC1ZjNocgpD8nld+GmKaIbwFmPXZSMrlWI3i52o04ZRyQ3CoTFE6a9tdtzT2
0QGalFXTylc09J9g6Nrd0s3ikwLnK2zr22U2thcpbRHouOieOu9KPZGNy/dos7Dn/ft0EuZi5EQb
zCTHaaECkrqaI0GiTDg75bSDOgLfJ8FytPHuk6zlJHjYcjjusUd5+rxuDUJ7hFkNjCjgVHe1B2zI
KC6lmpKLWOfkGv0Nmcsu94tVwcwbzYcNxcKDtmlemM3y5zg36lSmoPaBQ4p9qQtND1ZTEMMk3RX1
ezl/sxJDnFvVHvBgUdm6jRePJoEhN9lMkzugxe+/OI0AoQoet3ga3GyhTqoXaAgQGGEbVcQEW61t
oFkv8geeHIRI22C+2/rqHRVPO6SN1n6o+p5k3WpoPIAVXfPSaGVyNU2x9iIkmHwvrrAvBpj1CZVD
QoDn1i0NPZ47MrnnrYSVwcuyUyo1juSok6kLeI/nfzXB+ZXKYfbfi2+SqNcdODumF2gkDi6uOQgQ
uJw3VyU1a1hlwp1yjBHcRgXyYUj8aq8zrYhLPKjshGg08cKZtw1Iowv5xn2YAqh6lGDEL8jrktjX
WfWaaZYXVUDilp2Nn5kQV+sRpDi7BSZ128H24WZfcR+4d+0y+jvdqYob6RQJFrImwODhYO3r3ub1
OJV8c0d0B8uo41SJ7Ib89Xv0iCrG4AZzt5y2M36z8s6bATprXdIx9FdLEZVYo0PguVXkjczYTMbv
w47Zw36wG8QHg/Zag3y7moLVfYnGZWfkK2bingUus+qY8NHIHAcbQ5a6ZC1+pKqq7yrmI3GHjOOO
EE9yGTVmj3OErYX9T9Mix0HIsaaTheezWC6J2ea7mm4Y1QLufc0YTqIv5WOCjI8mz1O2yO/IuqwQ
W6N26F2/2ztL70JacEgl6tbcL2Nmy/e+dT1Pp80tXoF7S/ebk0V9exzpvD3lZfvZF8YnFD11aVDY
sAyMdeQajCTH/NZlIrNvVUFLkCfvsdX40QHRyE9olMcA2lx6kVAWd25vmgfUJtXFtZSOL71i/IXF
H2ATFx4tV3uX1xV8+BJhottXxndm0yJQNblmulKsG7l9w6nkCwF76t0kQ/MgepvnkSZFB+wusFXD
hoa/EGi57fBKpMlhLPoNLE/TPrRjJ5/KLZcv69J/ImcuaBnP0GzUnNxmTUHgPcAMhkEjBl4hHqel
uf6TI3JMV8/2YOAsxq1OhW/VqSOVYlluFq074TNBcmb3/U3tpBc0Vh6qBBADVpp+a/uy+YIYo3/A
vdqchaEAmJj1dtQbyqfayOcbyxmr2FPtcOrcujtwl5IQPIhx5XCZ3iWxaYU0+kKLxc0vOuoDdjVc
ywJy1lGBVf7oZxOxarHqQWLMz41yX3JZ7/BszafJ6AxeNb++d6dkiTMYcDHUVvd5htVwV1Mm36Vl
/WxcI0exJkVQ33Azs9E/4ukivV5O6oAYSZ071pUnz5PA1xqETTjYMH6ZXusgx93c7L21bM2IBl4P
Bm6Mac9kRtdPwwAPyFmh94WVJcxzg5RKRQMmBKLD67KJhFDlt8KhExKpzv+2Yal4M2Y9u/EQDMzH
oUynWENu9W2erMIL8rVn7e+l8yiWjbcPctxLVTn2/TpiW0EFgorbcZ/XQXMOFvv7mTlVG3QMOB98
tOQDdvaUgnNN5Ts6lOlzshjvjfmqR+D26HgS51Vcob7tYfOW+RNw4/Q44bg6c/rO9onmr3HKH/+o
3LE9ISZOP7F0/syrMQnrWYyHbqzEjsTp4aLLWTwOljPELkt/CIaVGaihYR9dWyuRYUnU0WG1p5H6
gj7ZDQLFSotEeeWPl9cbns+sgrp1pT6DnIsmWIQ7smktOnVO17Kgwik8Jo63nPEQWyecirdLBvwa
dp/gOsFbtdQANGQqrNuta80PDMAO30hVXyAk9Z+8JPVAQJ6e7rLWJXtvQKl9Et3yitgszKHx/xyu
PB5FMOTL0E7AUHW3uZ+94XuOgeu4IGe5oNaAaWIKFbWaMgPKx/G58VW5Axz+TqsaOaEBywJqciRT
71mymStbP+J8Y2AykTuj3GSfInbeN4zZ6624YKqna7zq/Zd6lE/tAKRNpTdseJxGTPvBlbAVkvIy
udMDPnFoQT8WTJsexq0SnFRiJB943AWU0/6+9kC/tO72TXnabVb2ICtquEQNyTI7WGFktEPXDVsT
6LxNUpmGyqUHMVJXHTMdXGQ149sut5q9544y9thMQjHWP5q+f6MWOSaZpp45jshYKzQX2SLvn1tq
LaId86StBhZxdEB3CULxeBn1MkrdFd1VWiXIGPx+t261f8jEhOqpQ7WBw/07NIw8cOYaniSFbdA7
JV8FLsviX4nshh+tLDxxxoR979mYWXExtuApdgzIH2q9oFPh4imFYfdp5M2ppd92TDhcQJ2xqqd0
a5PjOhsewiYJsr2YyhO+Iljyc+KfRvAbuyIHTKZSAuQ3EPy06pMkLuHKHxxDOxGKjb2qSJrD5Gz1
RSr05bbjTOTad9+NFHbhVVXqFBYUPKfGX7/NxaXFthC2LieZpfKQ8zSrJ2jazt90w8hvKsb9dyzI
r8gOuic448keUBIF11qUJ4A5IIkVJH7NYl8vhzai810jK1ndoPOH6kSnHPBmKQP0Pfdj7/kHNdtf
ytQ0eK79Q+e7kbIY3NvWsUpI90q6HINg4b9g+GMh18TF6IDS4mATARgQ/h1YsXHjpBal8tLv5k1j
GQWMh8pU264Uoe9aKwauspZF7lLDrzXt5M7z1ndPpBWAteXkJnOUdlbMzq+l6Y0D7f+QQRDDDYn1
fl4stU9Iw9qElcaOhq6+s3VQQBwFos70IWOuzbNt4QmscCAf/H7YIVlLn0utKL/68ibzBqS/kH09
PmmazoR+YW8V1PBJng5h6SePbPXTbrXbizHzD/fNxH6THHzJLTHotU6uFrej4pbWz06bs9NJGP8d
wAwCZqHkz4QGdADABf+daVTEyhTrriuslzLP6dFi0jzKdh7PGtJaTqIo6USBbHqg0HC7DAJhf1og
g5nYIZBy5jVTh43q2y+/MKKKNR1NSgI2p5t65GXJQJonopPYkM0pQzEbabQiIx30TtSuZrnTtDHd
b6jaEenx5Vn5j5j7Qgu5zQlAJQobPXMOW923ROZ1sCCN+n4tm+4AH8Y9pNWgDmveQ+mBfXGEKf5Q
MSqDxEbFvMXgI9cjYiIRZjkRVjB0fmAguK/mBNlZG1s1k5AJyB4k58Pcwvkt+uENFYUWWpX1teUn
wlcqRDSzSFwK79bNPmaOsnQsUDzAlzv6uR7BgmArbt4KMYH4rr4WOfM/rKOHuZxp8kxNqNfihxqq
r5prTvwVDspmNT4XV+P8TKYyecaGnLnz4hXZ3ne7sbqIAXkaTwMi2BkFYjh3HvwIqhIO4B1SxIaX
cQZjEZoaA6eq2oaTYjXbXwHlwYiwXncrFFgoknbk6QBfHGnRg1M2eF825wSlVEQ18NJjphvw7VaO
qX47PzFwaWLLbFGQdiyF/YLebnzSO98KDJqpgdbO3505v3Em72FLkcIVdZ2xMaZmrOXovgil2fDs
or2xD8QNDgeRAyMrBL3YhIrN9FKIT0pVV7jbQCqamN6kEBeFWV/vzJgqWw9m0ydyY2mssKFOpX/D
jUqmGlJb1Z/L4cXziyJiwjPfmzSyWOq2jkmTOpfEB4UtdJJIRwl6XBXQn9as1NmoFj/SCE4JzR6x
LTQKzs2rpTkPkys53i8no22RNeVFFy1aez+l/R0M0jtgxpz62DY9EKTKAzGYgIE4MfSUETqpP3p3
56kEOeWPDOYl6y6Jml8yy7xJaeAEwklHbgHjy21tofKkhhen+pYdAHOAOViX9dFwkjtSImuUtIe0
95rvDVqfwGzXGvSUmaPlyz8HVYI1bPX8BHokjUAB0qbQ+DUNByxcof5nXSDjcsr6Y0px/1c51yob
bO1kaLo4VVYPQKbXPgxMFOFmqy1wVToFNaph+CFmtVeQEkPozxYQAQPyl9VT8mfDcpdsuh/5M48D
p4zihrr9P9g7r+VIsivL/gqtn8fTXAuz7n5wEToQEdDAi1sACbjW2t/ny+bHZnlmFZmZJKu75mGs
p21oRbIyIUK533vuOXuvvRxBlTse82Ka3WpK/PZozLNA8wPYsi8wwMhGEq7xYN0bpX9kjOn5hfa+
eHm1GHIjR/BN1Ua32oBykYPXbR22yh7t3nbKgotZ5KhMs2w3oeUMtOBR1sWvYtYmK9DaILrmonYw
8w22Wta5p6iQZNAr65ByJrdonvRoIr2GIAYCNxtQFtm5Mqe31Cw/tLDIQWfpohOSkmYz9jHR/LOH
QtSrZAj743xTZOMhkIxNI+YYbIermbEFoIXs1yg2yd0ZY5EeRpe5CZHDq4wpJLh1g8nWLL0okoCr
BY0FwrLXdIIAIuOQcMehQDp/Jn4IPIwGVHNGgu9q3fTZV0ruBIhQ7SQbrlPq73VjlGFkRJgucda4
XUU9JBNzvM6KCWWqqUybCBPVquuDa6qkqyEcQ1tWq11dK3DnZfjnai/fjn6DEprdm6ksFvwoYTs0
hZfeTF913TrTgCY52kjJ+w66FRNeF3Rta8t4alFrXoS2f6TbMNhaWeIby+F7qkgqbdAoqi0T5Oik
pCbAis1PaNsY+T1NRfFZ+xWaYUNJbT/MzpbOihDIIL1kSxdWipRW61CliTJjEaIbDEV4gmNYRjCD
gGKtWBs4OXCYDOvJhp2+F6P22KXkWkoJsFC5fQwWbn8sX5E5NLYM/sb2VRT+WmRsaposriLQJmd3
rkBKZchiJ/OURuOrollvHYYhmxyR22ShcvQGVqZsnEuYST1oC4uCMTXoU/rV1INRbldTwZ5lxsRG
BsLozFJ9azbkM4RiFXiFwuWdxu1dSgcFzZlceNOkd7bQxj29TGC/o0QD2Fdiyal99O0gnh6EQXxN
1Bhw3Bgp96lSPnIYs9yyw16gJPFNVQh3OAJe2zZ/B9PkBhKEGl2BIglBCyI+fRYSRYis6BXjqyEa
g222JQzFMF7VQ3bSpzZ1xwC4D63pyImk/CLwg7RvZd8tEzI5uJpzracVqmNTIeRdcHISjOxBHQNP
nBDZEB6hUYEnoqPM0ETnaTHhCFD2q0r4SuKhAc9SAzJt0nw0lJyXVcQo2HO6JKHcPiWkj0mBwnmb
Iw/m+U8VoDdrXeHTNatSJ/Mp3AMmch0tU06JLHeWDISslezZlCSntAjnBb0AGT4GcTRNFhChUviE
2LUVKrqNJaxWXTr7Y7Ktje4amNPgyLPyGBly4ahKeJpQa9dCuOnGdp823HKzBLsFOWzlFGzsp6Qo
/A1wYP4uj0UwC9zDoPJBsKBy9Cw6U6idSZ3WJnJZjTG5pRdhdyQr12q5jadaf4T4s+ds9caheVhH
4gGozjq06nMUqOTtTXBl+mDpE/u7kYq5Sel3Ru8MOneh1j93AR9XdUWj9mQiY+9VX39kKlm4BjaY
HWYXLyhgKLUVcGdsJ7Cmpi4B4j4RQ4BD3m2MfCOZ83ps9UfkeW9tKz0mcRNuGCS5vFvmZoasLRQf
JoVTGYILxRvmyvX0iuMZDmssP3NCzJhYyBphUzMS4JiDNZjZ2uHadwcdUYRevpdseS6Q0XFnMr5a
J4gBt2o1yDZnB22jS8MJj3h5jWfKuyqrL1Mn0IhP781BucARwvBhYBRKhMKTxZaJREmrlBTgr6HY
VkfQXHwO3atZFNDI+060RTgtuBx8oLAR3iUAM/oKKikZ04Ja7+mj78fU2hP2unBXJScy5pdihmoj
F6FlFwZ7YIaThWVOqD6MeRihNNQwJXXthJaPObqfXABLMoRBdiB1wX3hq+esU8+k+Z0p6cjqakRH
M4d5g3fq1FIVYdeOKhuBisomAyMNz39GYOw020LcRCgYgHxpg3TpOzwzGLhtZQhjfMDosP2o4eKy
gAqWzNPDxlDsEZshyvjGuoVxjV0yhx/FePm7t/pPzX6P0XtdQPVt/3X5sfeinGoIjO2//+tPfzqV
HzRj6o+P9ngtf/3On36w+fdvXw4+CvfaXn/6A44xxrGX7qOebj+aLv3+IL9953/2i78Nde+n8uPf
/uW96PJ2+W1BVOQ/z3uZ0P7RhDi/vhd/9wPfB8TGlyUEmOA3E4sJU9hFozx8NO2//QtfAXHA7AGp
wLc5MJqV3yfEyhfC9hAQGIvd10Sx87cJMV9C+KosMAjWWLo+f2ZCDBjgJ6nCMmomAwylDnnqBOnI
v0oVcINok98juqzkC/3cwO32F82dnHkVOrHbb47s+J3IsnlnOuJu8KD2raO1cZqJgWftBe+xfwxI
qYKCvFbWrdeDx33GELfrVmC14hVq6A0zQo8kD4jo+g5KLNVqc/PYeJg9N9mG0KvVXB+mmn6Y4mX6
Rs4exWnD2KcE72kXFCp2duy1W5zYPU8M49Wqd8mMBYUx2MGr5nbOpeNZXDqHVr2brsOt7oVrhG52
sQ8v32xCh24Pl7OzHzsbpNWNfEm3ZKztONCt5F150NfyunS1l73gpvwSwRWf1A0QU09+g0PldZvH
wRHuFJvEGB6Bk6RxStgzD/6KA09k2OJt/yIfO6ezL77TeKgwE1uzH3eXx0fLPu6XP8C/PaTbxntV
ncKmo3CoD/TadglSI3sP3Ml+Xt3fB/bb6JaH1u287LbgL5PHCjSdkTt00Pe40lMmay7IeI5i3SOC
PhoD/G7Dfo3se94rO962bsvfja7xbtmE3TsshG/1CwHUt60LcP6AMexmskh/fyDe5zbiMLqOWwjC
AcI+MOfKpXqf1+K23LR7HHIJnV4FvxHkOTs4aJfoHDjlutl0tnRqZ+Zf+FwyTz4xm+maHf/o5mkw
zvUz0kLXdKNDsOU6eBy9ydZc/TXdVTlJAZTQLsN6CoHhXLlpeo4IDoeFdinfsLwU5M98lCcpcdQP
bVVdunW3Tt32neqKbKl9HvGxKdr2dcxp+jtS5SLMxuNhzx/9kTTMZK3YMTGotvWUc0aAcfSg8Gp4
445YF2WvfqWbmLrwzTDfhttzHm5f6nEbfmI9ijtbJ9doFXjtXtwqrnKoX6bXYWHBspUyeOdgCs2e
NPuATQua4xqfAZGRWA77pzkgYObGusS24NLFeyqP4QEw9119IH7rQTfOwpv1VsyiC+7dIQ+EIod/
EXfJDXzFU8GfY+E4DB65HQmDJhumFTGMookfEdYBtaKtE711MLaUZtB3pdAj5gBLliwdlWaLuzzS
7e4TU+gSKsZRXVuV990Ve6Z2aE803uolKnrXdbTcNrind+E53sbAO/kh/8KvdN9m3q3z+bDj+cO4
u6tcgSWgGO0l4+OZIrK8ZyCtMNqpnOZTf9WP2T5c0/QzVymTIE/ZJSuBC4zGSEQf/r3hp01XWru0
ZkKH9OxiFWBptXHB6gNGOnt85qqrNBsr4hloivaCvdD27yC0r2xQw3a/7jbqsVec3qWtqL3zwiwb
AOWqW52nDXBkJs57qDS8OypVqRvcKCf/QVjhh+YOFpWH6SmEVkFExRvPi+IV8e2zxrphOP0zk79z
sB+/6qZXfQhvXUIqmMPxEoB+NW60dR48VVSR0z1nMmkD3WelOqvJm7ye7ul2dk/gJ/dvhFEfuW2i
ffw1udFxI9j6Fe2JnXyg9BXobznmS/rG6b/eyC/n4GhdlcgBzRmf5VvlHFkPQK57+WWetq0jXZQj
IWcHFFo2iQowPd/FrTQfzZNHSMTafPZt4ZgdGMPb5Zt83iq3a8ORbsJP5cY89w4Dujtld1Nt0eys
mC6Iwa2RbBknqo9qzQuqb0oMjpvEZVn2rtdwE5MnsxXtu3BTnHexpzhPHipY+2ZyPe3CzPSdCaOL
ve2rfODfbMKDnvPri8JiTvOdNsGq9Tp3WAHjd2kh8zeSM3qjl240BwTb4UZeSc4N9fAjuBL1NO94
CTZdomxbHDq39cxTsRX5FuypNsBER0e+Y1t8D6IgUAk32m5weUL883RgpG+nBYId21K2KnkER/0l
2ar+rv3UNJt/TT9fjPW3Z3HTPnKKozuzBmXzaHgd62JvM6tvDtVhWDG47G0q0/4zRpvo5shsant2
cD/ZnJqW15Rt+deDRfuKZYatqt0tGWCnFA6k3UrrDjSRy8/QxF2nGmgudzGmcXmKR/U94IhXaivF
C87a+kU4SrwGi1gDm3ZvuOaqdI215FHsKNcH0JG7O2fzKWxzJJR7fW+uHm5QIGsR5FBbuyLD3tbs
m8ZRulmiMc4MBNxuVbmVq6yX/7aecCGxQnhlj+XpG2tOfMF9fiWXr7HWDfFwjvnMpOJmODDU1+15
sEPSrl4n3xG+cvY2WuSWdqSefO9iQcxg+0rXExLrYKOW7HPaS8pThoMBwaMxV6WwUfCBu1Irok7c
6ZbwXaf5pwrIewZCRfZrTfhT9bj+KG6u2Ufz6zf9Fywc5cUa8c8LxztkGx959JO28NuPfC8dJf2L
BncRzxVVo6pJC33se+koKV8ANy7ESQW5M5YjJK+/l476F8xwcLNU/seiKYna9Qdx4WJawz+kK9SU
cL2+FebUzOfv6lXKbd7qv/35LwT5nQvo2A2iR4rVn2tHEYkiuVgyihoL572h/iIqn3kGvd5xvU6l
mD0ufsw3BYYUtaRC5wXsAb5Rwu5ognggFGLSLyVlScuYVdo6QZQP702P5dLWsFdsOGoyG2OMKt+I
6pQ1Lv6I4J2mebjAimfhBiJZP21ELAuy25VNJdPilbPG5oCLJVFt2Xbo3YS7JgaR3cnKWi1JzFjn
YRI9BAwyCg8/UIv0L6t8heSb0r/KMN9Du6+XuWc5qwbL0NyP+BfgmpAboBt6TD+mIHKrSZXax1CQ
YXVNFD85EaglpMzMlIYuMraOwVZyhaeeE37jSlpVEXJvzqQhFxoH9kCBnDpUpA0SHaEv6fJxlDt9
kVrzloDdAJ+FKU5fa6kZ6UWiQLrGJNAcaUUMhyod+4NBOs/EztnVo9NgqgxgfocSeWSSJBheOXWB
sFcEROpro+vBXoul1sjeWOftcxwEKLKAS3Jfo3Axeqzc8fgsz2p1iy+YuqbqmCXR7kjYFTuAqx7D
rfo5wxDzYkiB9gibe3hNKqs6+XrUI5zmQEmjolZCYVWizgGINMY3ClCUqO9oi7He+hYTLJq6LQha
gGmF+QhWZo+IwSYKCJqctOAvkGaVwsnwn7PxjBl775cMlqaAFBh1w7PIK3roarRtGLV4rKJTJEON
HK/4WS+idCh6qjtzfppDlCC4WdqbOY5cK0BLRF3YypnhiUr2Bn/+wfQJyNKyziml6gRtx6mm7gjt
fU2c/WkEgEO++y4UpMe0+YhLitLgMdVhT1Y0uwPxOeqom9n289k8daTtgUlGK+dvpV4QnUFV1j6Q
iSqByZnTRRumda1WF24/yhyzsRUoQ1U2ORJNusHYoeNhpEGxOeokodZLAp0frlFAHmaTWbBM3mZs
ZIcWn/AUGXdia25jkliov1v5HqeYwmAESnEsNluFyGpIHSPBlYyCyTpUwLj3RurSaPD6QTTuEi0q
e6dsQ8LFhSUqs5cm4RmUJojQqvuUk/qom/EZRmy5z7WGSN2hGe6xDGPiS1ad3+1wN9c3Rk+GJ66V
oK+2rXWo5cilMXPWG3EVKaRaqtaTJV3F6WZSIeezRSBHGsQnHS2X5E9P0CO9rOYzNRg2+WcmbfaM
Q0sxLZK55faOBBJnQVZYYmnjLOXSftXV/uLP7d1CChVwBhHVwcWiuMizGIDdpLrGpJIi1QhOjSU4
LJauao0rItJXjK72Jn7pcWgh8MT7IEIUhByoirWD2cSutUhFxXyjgT7yVJ4LHfxN0RZ3nfAQpu9y
5+8VrM/B9IxHcKbif0ev4IjRnkCOFbesAzkhkoJ3kgh5WtS26D9ItGr6lxAKPCFvtJLu0PLeV2Ne
0G623gTBunLV7ftsWnpGPWJZIt8EdJmW2gHYrO6NKu0dcViOGRnceLO8ZKMBAZnSstIHBbnps962
hx6MjDnplpOM5Cu0pbxtORX1+bxW4Ri5uO7cnlemI94McwmtlEz2yvBBlz8skLPK8iWqNZLNlGnp
RybnSDU9fyBIFgnKck2b6eCv/SWghas0W0mRltD66sZbphguNj+C/AqcDHF/xK11o8zJk6xr6wLZ
lWPIwhr57Fabzbtspr/dDCsgj/Y8nwCE7Cy4c0VK8q3Kldw36Y2YRm9WSHklIUgtk2jBhBNQAuqk
n6xVZei7pK/11exzF6OA6KXXKhs3BlHodzn0GfJSXTVTLqURncQMPrV4CBJzXfbp/VgYNyibVM1O
JoOBZ8mwnw7urSwMW4JxPak5C1ND7l5wO+j9oa6SXd5ee+LzwG109V1qzMde+GTA8TAp9a087MiZ
WfW18QAk3C05h3GUoEG/hkaA5Lccxn0wHwwC4mug7sgSohPRxgegd4dUmzYqx8WCKJWpuoQlR05d
OGhMg630JkUgqnA6XMSoSZEhIs2ZcUAOd414kde1JNQZBLbY0wDEhPTuWl7FVWm6TFxZaojSduZY
oaL1P9Hbb2Mz2UCa8vd5btXXjORQV+xNrLrViW2aXHphTkBS9g/qkAGAr0xFs2ctSDyUdFSMw3qM
6/Xc0n5I1bUWxViO3Lk9Ra12aPz3OhUZ8deOmZNq2S9Mg6VVPXpokFB0yus56d7g+xygLJylgrmh
Mq/UYVxBLGc9fpvlLT7QkzGeTNrSc3MWM9kdxL1qchhUGlcqw41VZMhhdfyKV6LvlMQWhrpwENSd
En8k4oce8SQO16hsDvUkvGGJ/Mwiad9NiQ4mfHYnzu449FZViwUJ88GKzPBqwHwa6PeDmqK1B3mO
3PUAcI5Q8PKUdcvyWygZsazaizlzjqz098oQsA20bzMpmUMjFG8J2rSdpqoIVSWauRD/G4Z7SmoF
9HmL51CoB7eJxPOEOsud5rMlITSGgC+SljwUroAVp2QHm5RxowAzZ/G9Rnp9lZkc2WJzmk35KLfj
pmIxR/A4I7BQK1yNh8ASMCwO1iYwRMITLY4Y0XMtGHxICayFSroIUACE6VEU20ZgAmZpaK9iNv9K
iz3oylptOeyl4yY3Ne5OjJH9nG4m5bnxA3Nfz+NWHzTijepPjR0ukWjFjxW6KjViADFsimVbTSgd
zZNUP6lAfViYHuZR3gfgZ2Zzsi6tfzYD42mMky0qawyiKG/GN1OKUM8XBPuKpRdrBHRilaxAgcGW
uydcjODekXPgHK86tY3ITAgrm4GHV8ciVn7lPWMi0dMDrOvmpmvh/gjcPgX+pcnkMkY8TCbHV2b1
HLq06NiY3a5og3Ncaqjv1KRxsSbf6wGzI7rdynaIAFRkFf6DRjuQnwA7ad+QMMXy4UhzLRxjXp8u
ugQnrDupF89BzbavdHaEgCD+WjDWZe/W3UBnxhNnrLvjFcmCnfa8yOkujQNUPhoQwFclRt1g4v8N
OGRa062pkxo8vSpEM0Uz7Zu5v0RN7MExc/LkBdWSPSJTjkdyxnHagtlPW7YDPadXv9E16StRkhuZ
RT7pJRTgVLYAyiMQNYZG9J1M+Cu9Ci3KV1omeVKJDk8Yz4zcXKMnCoEE1tbU2ZuLR52hfgy9q3zC
ajuhUIzghQgS+xQTFYj8wUT2bIIzG24Ny0RxQ8oiETg9cn8+Nn1nhsxdVYSQm0imvSCL7tTzQqd9
ZBrPdaXdDbLoP2kcfM0w3lCZbMB92b7MqV3HZDJPXuC/d/iO3CxHBB987WWV4R6VLsWkSE7ZssGO
yrTCjeqAEPWWqZeo61yiqMMhyDxwNvJmJSA8oMbMoNQX9IQ6E1yOGjNa+aFEy9xWyrFM5Meedo4a
rKfi1Iv7rGwZq+WulaIcjdVVij9mBNoWHoz+OjI1tYgEbWhBCdKaREUl//C1fptkp6YMd0QA7xsU
X88SZfBlGpT5o2tLt0pbkoZj5irEzdOpCTwl4BiRdJyx8552cJM+K5VEpZufIyRPecXgOBoqeLN0
8yw4dTW/GRk7CQ8gg2kHt8rdYkdBcJ8n1WYwWicbBaBYOSF5sXY1UCzgxkFLn4+TYw3G14bAkEkQ
77WOTQuNUWXjeGZTTkvWt7ZkxMPBaDaatwgi3ygrX9uuHy45/USlYj/x1dUU+DvV+FDN6bWqdwqq
C2LkaZPsYzM8kkK4iWBEXnIGreK8J6L2IzMoTgrkFTVhSz5VTo7/uxFl7l9uDN+fNwvY0xArr6pj
byllZB1Lhj6vulBeDVV8D2pplaJnDse3IR03aawc47BeGyXNCtzcff0RiLlHeJyr++9k5p1aZVjh
6HJiMv7iLnVgKu4Dg2yAGhwfUBupv22MTZbd8lyhjwl4DULtUWcT6VLjIlsZandCyOT8GNMa6Uxj
Q+DUau4/FRpJPa09hpLHPhBBhwzajUpYi6ZwthzqsxTDiMtwh5oKrqdQYfQpgfjXw6vUoeQRSZXT
oBagkuiRctWKhGhGoI/kMyWY0UUZwHZG7XWc+gw4iLEZq9LfJnrQugy2T5bRUcmg35Ti59S4Tc3e
TZc0pURzDWJO6fym9VXJGboa5hnIjZMlOymuz74vGh5ISDwaaRYwTE9r1wzyo1LC5yQO0ME5h+S/
RiYs2WD22YRdkJDY5BLxxkeHnrM2MrBQMBk0VXyE9Yiqkxwr1OTrPhRjAhUMiS748BqaLNUy+vCZ
yi/jAByI1ySJubuVVMSGtWgNOsoZJb+XuYERRQNZQDI6SJxbwqjfpTJnPQ4uBxkc/Jps5k1ETtTG
0prerrX0jgwhv/J0gfsS8bXqwJt3ISWkq7IW1ZWxKEWL0gdaN8ztXjY6hazUQvgQyLQi8lU4JEn1
XjX+WpHpznEgW5P0F+JwCCe3qoJ9DBLOVlUBpUWZsHaY1Yj9EeJgnebrvltJOjDYblT22ixuQRm4
SWMeO7V+yidmT8xyJ2h89oyolc0LCY3VXLOgXxuVTHN8GmVvIK5zgg0+IBBrsnkbB0p/Wymxbssk
20UDMiXsNRnJlkS6mIfWV3ukK7gHKTthi+jbqLyUzboLS90jsoEo7a0+dZ8IgZfPrluR+8kvidWI
okSugUIwotHHx9Cy/MZpU7N5iaoK+VHU+e0nTkkfffcwxMBILNAwJFtoEOKhTnSmK/ulqNsIatFp
dbPFD01Dge4vkSb1BDmEY1IqtxnvQS5helQj8vdyVaSVySo2HlvieUJUhmKzK9ExM+qjHH32fWmE
paKNPvlhhS6h86iq8tRnI8StYk6lA8n37C8tN25kD3itBW+UJuNsYRPvQKZ0IpqhrpVfSeUK9G3T
KhY9fJIUw7VfkPvHoCGWLtRCHG9JiOREmVhz+BxnEb8PAubsIYPA1PqtAfenepD/PYfYmEb+qBd5
LPL2I/8I6p8G2d9+6Hs3Uha/KJqMnVnUF8wCIJ+/diPxMysK3UaEK7ppqgst+vdupPJF0zgpQfMX
mYOrGi3C37uR0hfgXZaENRqjtEx78c90I+lk/dyMlBfAhQn1HhE0mGJd/8VzT9aerBEPnzipgkqX
raoWW6cDWcfQIxxHFLuwYF+pN1vZ6/oJXUYQ9wwaxjxtg00qybFOH21sPECxsujlgakfmqZtZo8M
mhb5XTqJ96o8J6g99IV3rJiD5TQZWmNAeu3gDuxtmVthZqMZqdYfhjouhAkBb2M2tZprGj4Zg50f
wgmsgqE/qTlHGBsxNqw7FafWA9lH6MmiavYhmFRzuDY71VwVPQwZRx1K5SHLBJpeedSBWxXnmbt9
GutXdmudqE9iamyiC5sHRa0wTBIaVNMY8VUffXpZsDkiSIPRq0kZa7eEqo4QHEFkQScTs1BU9UOv
sIkQo1YT00tAauwIcMRwlEL2fmnHliLSUlq8r35sGKWbDwLtjkHTygMchGRnimXZ3RApLZssk8uM
EWP1SHWC/YIoZTm4T6ngdojuKIXJWyTD3EiU7CbRZ/S9IW/3i5C22lODd4VpbTcVe2Mee1y+BASQ
f0X/uPJwe3jSION2gndVtg5956UqH+T+DNOYUWKhVv0DxtoFHUxZi5Va80cDgkwTBzZFLS+iJIHs
k+hb9ThqY3ICRK68aTk+63WWmRoFJyF1ult0mVUfpyCTdnLUU7MNxHdCwWV0bZjWeCnU3uy8fAay
LScSMbr9EOp4pYQaK0iBYs3qLInPOUwOqIiip0oqrUddbkXN63wRB03XcVxNIwu+MgUlg89MsxjY
CekjFzgux67XsVCZAsYJT/AXzE7jayXB9nVS1zfJmNfnmaygvVzO5uhaRN51Lt2sytwKRik9ZnJK
A6jXpMBLh0EPvICedEwh3gSlEwjBFVAWVgOhGaQHVRf6KxkCnKGbsQXqh38WwmLCAQD7hBbQtiup
b6gjSqN+EcU5VbF7duMxWOLLHMzltBeTIiGXJGhR2uJw4jHYSHKkeiFaZZmE9W2W6xzhIyMGKx3i
h0TBbXbJubGW2HUTgwOVgFgWqmPOIQjhVq5VtOZs+jhpID0xGBNYSuxM1vUbMxdwSUuV2p7UGAK3
V45DjxZsFKOPEJZzsZ3Fsj9aQhPs0N9IG9pTRK/rRbvwCBN4ULtCVcptUxhZtZyfcOhaObZ7RxL7
mL5IpxwngkhcQvrGi0EbF3rTUBE4O0VqplFnNuIli0TYd3OVo4SO/TqZGR9bknrfZkaLoVCm6/J/
MCH7b7o7SZAp/mBSds3/crzWsEl/lFkxzOKP10VMJclfEEwhmVKZSSk6F8JfdycZnRW8af5j6Oxf
FgOxv+1OFrwgAByon1R2kB9AHMoXk71ORh1lyQa4AfXP7E7fwkz+BoQxeKKIuRCA6SopQophsUP+
iOFoMVLJ+kBL0jCo5HJ9jNaIgNHw5Y3pkg9vreWQjBgp7k9Cr62lKtoCbClXopzcpzEbVj7ccdKn
cwwb+lAX2qOSRchgMlh4gtmkXmhhBKh7pd7qKbKoVCWku6n6YhUmcIwMwf9I5QHdNJgfrAwS245o
fMLmYyBvoSy08icjwCDZjyAw9E6663URRkTAEURYBL8Z36M1NDY6yO2vXRHA4mh1etiqf5/18unP
F2H/iUHwf+5O+H9pXLyUR//8Jni8ttE7NwKGiemn22D5sb/eBioz42/kIRVxqf7TbUDcKi13TWNu
uVRvv98F0pdFTGhaZH7pEnTcH+6C5UvcBHz/Ag2jp/Sn7oJf5sWyhKdTJnCQeTVIGm7HX+6CkmQO
PGnAsqn96+4SqRe/vfoLk7vFmLUBBWiMd5xVYmtzWmXlrRWdwLt6PnEATGtsgchXJeAoY3Ewr+/z
6hENuzY9hMODON+E1bnDtRevLURm8bgmeH4yL3rxbho3wXiA8q9Jd/93L9T/gpIFGEIyn8s/vwq3
aMb/UnyyHP+ikf32c98vQ0H9okik16Fc+FaQsyT/vhzzJRMEF5pYkTMD26HIo/12JWrqFxVUnEkE
mKKai0bhr6cFvsQBAp0sSlmVq9H6c7LXn84KLMFsBhb9YZMre6HU/UJFqouhkGdsFUinY3/T+tex
ZkwB8NS02yLS8P3Ga3MkCwHo6n+UzqUhAfkBDvbtwSVJNtkFEN7qsvgLjkyUie+WBwVvhwoNBOw3
Y0vwNUAo0OWDO5Jk2RFGuiclqUzbphLBbiRdpU2ULzq6CUTGbiBgBwV4n4ROgROFUQw9DIdU3XTf
DvwlrKrnHhuTG9JbF/e807JbwjRmTpf45wgX2vswCLhdfRG5ZUbWkRfQlHyq6edNDPiydpMxbv8a
Sf0wOgVZNfi2e6C+qhAxxsYvXJLHXBPp7IfWJZuy6LWdyWjANJMsIBZu80ddUVf0d7SrIOb4/WOl
7SIOZxm1rVXRKqxlo/icWkk7mhqD0P9fKrHsL/QxdDacdWmTSNwP3Fms3H90v/6v/5le869/4bbl
/5of941/+It+O+xLX4j/o56CQ0arCDbX7/evZHFr0wSwyE8T2Wl0BOW/3b66uBz20bkDQ5N+3kg0
C1WSDBoYuKCmq0sf4Bep0R9Jj5Z94odqShQ1UwLDrYlsSTDRqc1+qqZUQvikqI9mVy5GC0xRN2ya
Vt9VcY3wRCXE84f36zfl049Kp3/0cLwF3K0Gbwel3M8P1+qVampWOMNQQ3RbFibTnTZt8Qxm8A5j
2fh+6f5TZdUvnYxvLw+EpYy6UFR0Uf2lWEwa3GKVlqIVhEziDoPUYuxOu7OYjpM7NRjLkKpO7dYK
02BlybO0+ePXu7x9v769rE2oQHgG+BZ+ffysiySzzMhYpjm5rcQKn1aspes/fpRlmfvlUWSuK8Da
Bi9RV5d3/f16G+XBIjb7H0kdlGQJSXyI5ZC7sdwUKwYopZOJ0eT98UP9gzeUZVanHAKGZxFv9/ND
1WUTm8zMZ+TsZrtpLWH2Mm0ZCE5FSrZ0KDka1bvXwoIimH4o/oNXKv2jx+fiV7jsLX1Bl//8+KpJ
Bg8I/RnhVTXjHdZT6VbnKS3rOjebHWoIf6q6o58jovc/ZmpIC4jPuKPZQ5gRJtIBiQUxAsnDPCCi
coKeHpebdUJwnmV1+gp53ngXy4zh0x+/dd/g5r9+TAuSFIcIPTXz29d/+JiI3sBnWhORFmelxdws
qx1irgLPik3hnI3smKMoHP3cl9hrYmSxHJ+39A/zDcOi9MR9E21ks0tdYGjC9o+f3PK5/frcMMLg
FeY+Ybn6ZR0g34O4PiZPriDBjhoqo1wHXdM6UA6hGRv0AyKD2OhKHnd//MD/YEWQyRsgyUvEqSzq
ywf+w5uCiCUHC4HyyS+NbmUQKrJtOxkxdFd/in3zvcr8p+vBcr/99DJ1tmswnRJYWxXs+i+XjzhQ
RhGRhwCOUn3VD9pTKWkfQCtIrBronbDDt84fv8C/uzm/PSQXPYeFJaHyl4eUG9o2Vj+rbmsNu4yU
11Mnzetalo3vR71/+tr+7p3kgb4tdBwHqAiXOvHHd3L2S1WvQx9kXUusMLCT7GhlZgm8r56deTb+
HAeZuu/b47FnsCCwh/1a+QlS18R9TcpXX/jDGShQdcQFiZP9f1N3HktyG9u6fpc7xw0gE3ZwJ1Uo
175JNt0EQaMNDyS8efrzgTpHwULX6QpqdhWKHaHYErOQZuXKtX5DPKJ1bzQf3p5IY8Wv+ntAkzAH
mUuYfOz5B+ZpN5qVzYBxnqLWqop0W+fIynDNxH47pV+aHpWjzq7a9zmH64gHntxpVpFeCeqXf4hL
qJUO9RFulvMfYgHZnEZKkb4FEOiI+Ud1H2aO3A0ZllG5ofIbrQMzEjZgYWdrrE7IJoGd6blc356S
19vZAJtMhsBz0qLosjo8tlIqqnJ6narK1caO9eAAwnbnmlQVvVhXm7QV4bUQ/CpUQL7joiH/oNSD
Zv1qGexCovXpACIVKImgYxpsxww/db0Q09bOkmgnB7M44N7Eb3BhIyNouElZ1L2MEPzBR6o49gNk
n8iRD7Kq6lvPDjFe86z2yoa5MDseeR2/dnke8eQ+X6auMgsQUKbud132zgbq+QxkJX+XKftL2cZg
nKvMja6M+ep+sg3qYggWL5OzyM6ej2nacQiT3dCpjFbVbd/o2obrFI0sousHPKd/4MqLFplbBfuQ
N8uVWPP6emR4HnUge9xfBYhl7X6LpjaQSDrTLpOr085vVSU+uJTgtwg/6aeMYhd9bAuP7UxDndYF
XhoIHk4tMJrDpAOMY7NZO2tsxL5Tue3XA7d6Wqpuh8UA8Ag15P7bO/jSfPG6hetrk1WQUJz/4GlC
MQCNPt1Hi97b5INWP8xlKxC86ZWflvGpCt1tzjuavDG94s16YSN7dNjom9k8o6316em541FpZK2s
3M3uUojG2xQpu1s3F18Wa/Q9UPcCNStYxW9/9OsrgVXCmdtG/RjBl/XGbMCYi7YCJwU+It25klSt
K3pwZsUEweGfesLT3zfb7/n2pSNg6XAK2BVLCrraD1VJPb6aO93HBLQFTaJILUbH3YWGER0sIeKb
YEEMvD3opTX9fdBVVPK4ZNvCYVCULfKDYSrnWATFj1k3n2zlgP1Lpwp1A/wi5kj9aTrBASDfZrMY
PCQ4gOf7qeucJkkDznypQJpUhJc76tnFKS3Qdy2QHLqyhy4t5VKBIaXAW4Q74Xy8qRmQg6D1C4K2
cJaKQIptrv3d4b/ZvD2rF24dPo30zMXIkFK6uwotmob3au1YOjpneevHKZKrRQFMeWrM/OAh64ic
ZekcRrcv0LuxcJ/0OmdX6JG4MscrJ5Xl5ueXoA1DEgvrmR72+Udbpo74J3Kwfu02IBt6ZW3BaqHx
X6TZzimV+6h1oIXd3JxAKRWOP1VWcINZJPJtwDNvSh7MpyuzswTz88yOXW4zM7xmCX7eanagvJhx
4knD73FypE0tTjXQbzGBCqyDed7EUz6cIjQvfMcKKGfWVb2DKwOqxJDDlfP9OhPjt5Ac0DshtdXt
1cUjs7qml9pRWxJZsO2wHsBGD9S9bSFPAroweXn74y+d8t/HWwXRhCNcVQ26EeDf0QPOEmMTogPk
K1vFR8yMnOd6nv7MwOvvTYDBgYd+MR5er4IYDlGR4yAr6ucJTWfkkwFa5tO91noosgJJx5h1gJFd
dxrNxTa9loVcmmOHcrop2YJkIavI5sYzLyGXgweSzT5RI1R3ho6hozkA1sFREpE2NGlpmvI0DJ2h
vmllMD7wr800772BEp5S+15l9sluAMQUPBavhMFLv3Apino6kQHxyhWKQtAiaDJ8AthhqfVX72WI
5jpoPtFKGvZT7dpXdt3r60wQF0wCPaXipa57fioHUiHg246B5ynqMllL41ivi/EUYOiG9pRxD5EM
UW8j/Pj27ltC3PnJY1wqHLxv8IRgx5+PC1zKruaSR6s1ifhd6OnltmfDXFnw5U95NQqOHiYKC1hr
vJrNSlOWidW431FleXIVjBFPduk2WqRug3SCaIpC41FZwU9sq90rYf71WvKNRF/SWp6Pcp3zdn2S
D6hoGr6nRR6ZK+a5UeqGL1kBkSaskv/mb/6vb7lLa0lrhyHFL/Lhak6DZgIWmuHdaXp5wTWGOAri
Twg7Zjmqk1YOq77w8HId0D7/89VExg0WIgVLA67k+WrKQNR5EjGyXpjDfUj64jdp1l0ZZflT1qtJ
C4BXxIJZEuu6XGcBsWmKTiBDZhY7nL0dJJGn7pRkGHK9/UEXhzJI7yBrsn/k6hjKBN8ZUfFBkUom
38hVfxhnHV2I8s+rm0sLglc+5SkyO/KK87lrwr6LTHTC/B5E0X7I0u8RfimQH1sqYlMf/ptJpIyx
2IaRQq+NgWYbVldPN9zHSy3ZNhVvUeEl0DJS/uftSfxVpVgvGFkV7X/q5bz+lrf5bw8LhOorD01G
zGQHZEd6V7lb8G/5XmuHGbz+6IG8xAw51iR8Mzf+vDxPFoJPuTVqpHOv/JrXlQDSDk6hAzkXdZd1
FVLMVVpLqwcdSna+H4ISITdXI8s13AlEJsS2mR4t1nilAnYSwotRoLLbSNPzK1nZ66v3l4OiKdlZ
wPXWQbfUbGDLeWr4Q+72x7Lwtq3eIiemg5N20mOeBe2VMH9pP9Prw4BqSep/YTB+X4kCMf64CjzD
DzyUOjzVwNbp48J3K0LD2/N8KQp5S61Mp7XIVbv8lN8WPcZuvqCgtET2CbHcUlM3QkT9AYhb/Uzn
oN9QxQezWrnulWm9FG8JQXyh5PVCVfJ85CqSnWkhf+cnSnjbsqunXT4gzNtFJfKZYXFtf1+cVNqk
lCB5i/JyOB9vaHG+GzTuMAm6bSfzztrHFt4mhsOWf3tSL+0Ykvf/GWoNrsS8bTRiIL8+noLxSepj
sGOXkLxj7LtJKe5TBUZg5+1BF377OuAaOtrvjsMbhb9XoSmNcx2CJUrWwIIR8PCmDhm8dKaUZlen
MRlr35uRrFVSM/dBAC+ob8JsnyRpdqK8VW2SClBf1qoae+q+uK2mqNtFVW/v3/6dF9bh7GeuwgzM
QZHOIzsuGnIcrJRonilGlAyFEczbQ13YYgxlmggCEERom5wveZAhVasUD4aBes2Nm80fQAOmH1vK
fQSTeY6vLMHF8RxsrIyl+U6wOB8Pem0f6EsCU+aG+5zrQ3tskGDb11CcDvOMGcLb33dxKtnJluQ5
RNokzsfTwsL1Whtp96Y2wvsEbd2tRmF11zfTeGWoS5uLFwDaBbwEloLw+VDzgtLqqgbeF/6Rx7Sw
P1co9u5kVxm+a8MA6GnEXZlO99L3mYZYDKOID+AczgdtmqBmkcAVdvTMeyy9pfZutHCW2FYIrL8f
E8O8F0P3YUjH3rfSND5KZOCRE6/UZ4XmW1SJv5KuMe7r0YO4r6Ikupv7sm2QXKitGzknruMHbdTI
G6VGb6sFZURFaiFBoZvta6PXDtvBMVAZmDG6aOHtqAHxTDvogeprxQyVv1LOR70dBVdkFFg3KKmO
yMxgaIb1y9wMT6MX1/B5i3ym2SO795VDmWJDuRKYDfg7E5vJLHrMMgHFOwuF/c3K5AhS2ZIGZq9W
iQan4RSFtY8cgeg83r0dcicgbZHJctL2ixdk6X+SDLFsxGGtCnkCM/Y+mYLCFhJV9vQ5F3QkNqYu
8ECzulJsXa0Vn3JhYX3tDVbdERBVg0wRMqJfh6Sq3usTtnpDJfjP8KA1H7DbVF+8KTbetR15FZ4C
wY4CzAzs2xinYtvash23eRg1P0OrA7wwkWOjfKaDD984PfqurqOR2bp107/8+QkwKbABn6FhYMtl
B/12fVlJoTWuybbUiw5tZVTFseuJpl1L0fxfnACTNi9dG+wGeYSthqqqwBV9S9mpI5gUSm8OZmxj
Z2K5j5bZand4lhhXYuWvS3CVky0QI64sQgrIf3k+qIj4rk71ut94CFpLr7VudbxwkMz27kDjdo8t
niTgut1q702hsaslPlsmNbCbydXQqcW/ZoexLIQbJvGAt1l7eHsBLsUF8mBganhs4xKx/P+/LcDs
NqNgnXU/CDGPmNI6w84QF6qyBdSbBOlw1yfOldxQLOd+NStLlg/4zqY4wIP0fNBctG2ljED3MX6C
x9X0Y5tulCu8wm84GA/ca0i15ULSi9fGLHmAksbJoH0Qfy4iBYHXLvK7MLYB34SNqT/MI1ppAFsb
RAks71nNUYwSlB0O3yutcV5GFZs/O4mg6JUvuXBh8Nx1JOoWv5C4q9mzXE5ekcPlyjXH2Tvx9LVR
nbkdXR3Bj8YSVxbrQlVPCN7xiwoOYZUC3/nEDZ0pRqdv4I7NQtylztz9wJXLUZs8S9jKSibpi4XH
2sJfHcOXPnHHj9OUB++HKgPrHyaokrg0jq+t6DLuqwUlJzM5Xa7nrjEj/KsIX+Sz4ReNbu4yZ1wY
3XpIJymyn9J0EVQuONVvb90Lt4vgTNFGXarnWHmeT0Y9uz3Suy1vGIwgqVriloE7mEdv2qyuDHXp
bUWzCM3I5WWFnOrqHDtQPPo55gPBh2Q+pnVqF+D3uXEGCNso0QQ+Zh2oJQ4z75rcvR0HDFa1akq+
4pg0Xtl1F+os3KlkRPRZl0lf1dWSZvDqwMrIwAokexEEgY6RR/ONwtgGRZGhuO3dBC3jaMDPw0qu
dctfgyRsNj2gRmaCUsursuLgJDCAIsqKsradn7nRxe9nc7Zum2BID15uyecUi1RomHn94rpp916h
XHujWsVURWD6VFuABY8R9igbfboSci8dSXp7yxOYNxEo+fNdMY9eFqApLNBOqYyD0pN7E3utxW/r
JsMH9UqKc6Hiz64gJ1uSxqWbuLrAvLyWujtRTxibAK60rYtNquYKrWJUXtLFilJRQ9nAecZSTPhF
hY825bjwyuW2XF6rA7gwAVzuUuIq+InzrxaWykOTQrofLqEnHiAExUMvjm+fuAsbT/JCcQyg1fy1
HsV2st5osCz3rcw2nstJTL4KIbZnfYv0hSsKP9X7+lSYGLN21ZBd+chLkw1AiFSVv5EwX5cx6ZVE
WY/bjw9BstgF8zj7hV460FHydG/2meWXehfus6j6PFYuDay2+9kamrhy/i4dAEk0wGFU0kiBgHw+
2xGmhXrcUa+KgxllhCqzbzsdc8YJlzzkQtzpuFStKcqNLuDRMdtbTpLBhUMoIRkweS9xb/ZlbL1z
1aCuTNKvwsp6K4Deo70C5gC472oryEAXg1XElIEabbxXLRpGOkKNCNx7fl5FNWw4PN+n4uRlhneP
ltmicOS+QCjT9pSgk7uwasxjhR886j6QKCKKqpvIsLXtbAFIn0f8OuiZHPSsRJNAxi96EMqjbkXG
i9Dm6DZWuAZYyKBvCt0dYLdCRWsyDyRaAwShAJt/rDonPuVirm+twUWN0GldtLON7koouHAr8bBi
FkBNAetcC7bFC6SnDKXwJ0fhfTgL46lmb59kQ8cplQhYTTMypm+fkUuDkmYu4H8Uhin9ne+NsROA
pWwg/OG06+o6fZBdMe9jR8bHrJud26n981YfqFjSDzDofO2rJkZiehFmaowIJxzVFK/AIEZH1m3I
6+ouwjZ5aTp2oAqi/DBP6NVhWj9+SFHNyTz0GjQLWfG35+BCDJY0WxcXajDnsGXP5yCD+9aVFZhp
Ocb1e82xu4PWq5dGwQ4Xi4fr28NdSASYcBIAUHE8pJ1VVpSGFGtkViBhZ1j5bhFG2RodabXtde6/
WF0bg3edkiIxf/1ewb/RwiupkhhMYHCnT/MAswOh3LREZX1xM6wyFMje/rxXrsZ0J5d3i4QsABGY
3O98Oi3iXhZ6mfRpZLe3saXo3kRtsh1GI6GwiEAFiksWtmIaJXP8aE4qsot/cZbok4FfYlHBBq/u
uTi0mqYAm+/PXlERf0u4tbPzUujQ2Gsj0bYqKb+//d2XThI25rSrFqwA3fjzz04M/GFGWMVAuKL2
oTBQdbcDxGK9EN0ZyNcTki+D11zZuxeDO+DtBb6KHDnIjvNhyxoRgtQI2LwoH56qLMWWp5vqG9zz
1A1+NKjd9qW7Y8WA9uOxtOh5RwF6dQXWQVPh7fQEW9xBOogEI3lx5eddOlq8N2ykOUjBjDUWs81m
nst5JH1zMtKdXcsfOFWHWNPEGgrWo3ctuCx7a32bgErBjwEoOOnUajaw9G7MOUXkgUVwT2iAzFs7
MdI9zkbqEEj1V2zjW5CGefio0rLBEo0YpHq3uC9GjJo8vCrJ0ofT21vj0omnNws5hObU0rw9XyNL
DV1B+QpZHbP+OQcCLFuTTX6LS8aV+b60Cck3aBQ5YFFp2p6PFHpNHMcAB/Hgw7bYMbOU2vbsHFpz
hP3eWvptKJFw+fPPc8Hfs8b0qmx7ddjMEmFPnF1MLAu9EWGmuN60OCj4uYGh9ttDXfq+34dafV8C
RBsvDYbSTCSppjFEbqtOEdQwBNCR8oOw3A9vj3hp7fDdob7NG4a32ypajwa+TUWdAH1A3GaLcS7E
7aYKN2mDucPbQ/1K9te7lyjNvvWYS+ov56sXyyi0jHqRr0l1ul54pB/Byd52SdhtPdURQunU7CLe
yQeseQSqTPN4VxSTvnfRGuJAIV4AIUCdMHSpob9Dhy96UqgJkbO3f+ql1Npb9CS4VUgerPU6hE2Y
pg3WJ6424ftShd+KzqhvohoRhaBP0xuchfqNgTfwDjzgtYz2QhcJuQq0JMBCLEuzRIHfqkBFaWII
iRM1z4ep3+OZCSqk0ft3I97MB5gG+r2eJx9sd5z+xUFe0JCEWdK0V+2raKDeaAUZA0cW1S/dDW+d
UcN1TxntlaF+XZOvNgM0Z+pxPODtdSiL3AwKxsgxKjG9fzAU2vBVjOAFjvDfI7eo7kcczG70wvkm
mw6FM9uaEO/1xkM2owLTYABZavohcC3U8F18oBQlYSOr9Y1NvQe0UjbchtwWh9DGSg2jR0wUtMr8
F+eVFIDHPxQFLqlV5JtqLZtR8jCX3v+4j+ocLG+BF1XlVPUWld6erKA2rp2j5UGzmjoUcLh0lkLt
on18vj+khjFO0QxMXdXFGPKYElVIwCujU8Z+3eqTj53xR/xZw0NZttltX5bGlQNyIWwQMWD7sYL0
Z371Gn7bohFdviB1CFRKG/CcAEz9qFznSzzm8d+iOP8rsOPSM/NsqNVZhFzYd3rAHMPuSE+gcdAo
DUp301sD1KvGm59sM9XuqJJ0iFqlrp9ZQeLncSj3fxwU6OZDVCYNIZ9YP+XG1qCLD5zObysPYX23
ewnNWNvbadkifLyIleUTVRhb00CwSe3a3S8urTpHEx4YeCVQ/eerXuZTpMUpBYtCdjo+RJAvBoG0
S8G9v7H6ft5LErTdQIX7lElZbxWyAFteIhAnczQj356MZdZf7UEqO2R2C350fW94kYP6S8ivMVRQ
HGeDUDFPmPuCZ9c2TpzlV8a7tOGMRe7bpXZP2rt65FfxqNc9CHk/oxeDapeWnpLI48aqZfqvhuLB
DnCJSrK7uhIbrOqLAQEQv9YDQocVEQWtHtUC5AiuRMHlpK5nEfGhf4ZalceKIZvoknGMksU4HoaN
vhPNcK3XcqlQTddWp1gN3IZvWg3juIHTuPjE49gxtd9synBby9DTTWN5+qnpEfjXDKM46WiQoGuO
NISnUaqOOxCfTZstUkBpci2IXUCkLF0YqNigc6Fdr4JYNNZNNS53Db/XBrAFmjCSijKNqKu9sPP6
Rxzg7dnOxXw/lKo8RfCUD8mAgtKf72RqdBRn6PNbAGHPz1Uihw5LTBhORtHSpnByx69lMO8omccn
TZIVvT3e5dVYmmwUKgkX6z6sklZgVSP8JqU/mTLDZLAYv4baYGHvgF5GUs/FvcoD75D0s713Mqhr
Qx3Bzh6b9GNUD9Ef06CWZAzpBooktH/Wv8eaYC7WJUc5Qn6c1izifLJT9haNacHNmVpXItml0EHM
ILVzdAi76ziq4tJCRLxh08+Qsr3AnpFgrLCWaJxyb0VOl13Za5diB5U33kzUYwmeq+2vIRiqGoSi
fV2G4U2eFfhiVBaKvnF17W7+VWxcn2hBy4W8DdkKJvR8NznmHA6aUYNxpAa/0xet+kg14y7KLKRM
4J/6dkmHwEtbD+0VUsesy40tCHxtX2s6ChLNEO4QdXIQAFXqVBRVfofcOZoTGdjwtCo0f6DbsOlN
URyHCGI+shZyO5lZeaisPEKlU7r7SHOqxwxW5z6KC4TrLedaYfNCjmoKmg3ugq0Hzbos8m8JwGy6
RdKZMxqPiEdjgI2zrIhwI8dzuvYVbvUHkUbTqe7m1n/7/FzaPnS2uHpcoJ68Bs9HhjmFDKMZmeBa
0SbtVNk8hTYGQZ1IAh4Kuv4vjgelFn15uMCNWu+etLedWJgVx6NxJiQUR1QWyxB4qULcrIylfXz7
+y7N7O/jreKRVPpsRUCsYUAh1N9iELHD1fGOym17aswhfejwPtjgVVs/vD3w8gevt64NBYTC3fLw
wNztbEkjK6F7qoN/AZ6c/se1ChffafJYF/PXF1rk6X3ObsKAyQn3Q+JdQ7Bd6s6bJDZAQRHaQGRj
NX5iJOyoqUL428Tx1+6Ln3Ksph14RsxpF8i5clyMbqckB982ir3b0leBRa3fNcKuN8PkJPcDOv0P
esjDvLcc4/3bE3QxFV1URfhrge6sCaNGo1UGBu9L40iLi0WC19yVOUoV86IfXKvZB2DifsrC1N5L
jWouYjjZox5E9ZU769JSURXjyeHoC618lQ1ZaWu0owXry0TVctMCO9zmWmqe3DkIb+wOK+CuN7/M
rY5HwjTSGX17Ii4F1N+HX60UQrf1FHo0NcaxMV8CnuO7uaAktQFI9/L2UItF4atdScq9yDbAO0Og
5XxXxn2ie9gWgzpL0YQfxJTvukGHWW1a5Ql1XwD0rmjuUKJbYN/JdEDHNzopF735sQisd2TnP3O8
kD2eaDdWqlnwH0bz1hyi+o7G1vRNwzl5UyUo9uSmxEBkSNs7JOKML91kuv6s9whyl/jNWlZaHkav
V4dKhMVdQNN3jyCCu6+KXN5ZpAs3VieqfZeJbifQeL2SN1zCaTB/UPjpa6KquO5zMQ0mis3gILkF
uucogsiLF6cDwBhBZISZ5F2vOudG5FN1T+qA4Xmkhts5RkcvRqL+sXSSfkevrERa1cFYUXXzx2qw
xWPYqeIg7aRA7TyZ/ppTW+ys3rnaGrkU2X7/gNW20Wo8ClK+zZ8TJJO9OHKxozP6Xdw6yC5lhvaE
Jw1ueIU7bNtGIAMzmsF+MFtxrOBtfQtMC4u03Av3utUjkT5g8TwMdfbQx2lxJQpf2uIuaH5K/HQU
iRXn244G82CI3DX8NmCepxytaBDW6YGSUX3lgrm0wynje7DDQUI5iybR71epZcaoOfb0L/F1xuEb
vBHOIV3+oCjib5yxK3yMtLv7t8/Vxe+DarUAV8hT1k8CtBNyw+xoCllO1u1lb+Ufh8H5ZgCdu/KA
vzwSDF8iu0UHdJXoG7nDM0pjpLoe2pNumzfgsMVT6shrmcGlkTz6EwgKLbD7NeQeKm4FYZgLZGgz
dRJ5Ue7m3gh2whm0K4fx4lDck6jhQCTg1XC+ZnNF/QxQIWu2+MjbqJfunYZEiD1dXUmXL2yPhSjE
25e2iwOR8HyofMIQvA7ogNRN2OLHLcODhcnFFkgyJPCUVvakXe2sXfg+CFhSwm3mNoa/fj6oZzah
WyhP+PaAN7QKzQwcnDVuzMy7Vmu9VAmESuwtlSyJUsn6ad+geuIFE02U3quLw2QDNY3B7+z0SLfv
tVjWuxFi+l7D6uIryuvYy2Ba5Hsu9oo0YEkB7XzwgSYP6BoglMP3WPu50tw7wJPuM7qEMS11Wf6l
REuRIguKAy2j8BA36uvbZ+oSZhxIiU6TjIHBoayWylAi/hvtAvUJw0BYFhuFCuhdndXhTR8goCo6
TLqdJkuwbZimgz3q6V1KUrGdBrh3+pC0fp0P8l7CQdvh3Vvvwiy7Vg+4sLg2ZW0gzjxSeHuvrlS3
xxhAL9m8XRlpN1GUYbhN3eaYRto1tseyT1Y55dlQqxmhcmcs7GLgDxN4dNMZ65sk0oMrIeZST5aK
tbmIFzAcK3C+XbMBQcqWIi3YE8wYQiftD3XZPQlaNAc44pj81JF+R36bvPMKpFdBKedXjumlSeUh
xNJDt6NDvJTvfnsQ6d3kefaELsNY1zEzGyc3s9n+wEamOby9zS6PxImhZbOoNKweQEYrQfQsmKqo
DMv3JS5Vh7qLKJ9LnO1+DfVHiuT/vxlmg9mmg8FG+4f2v9h3/7fZ9mLe+P/+zy024X35uxzZP//R
PxJkvEB+6VIwyVTo2Nd/ux+iRA58mELc0o6GR2UTrv9Hy1L+XyKYhL686JDDxWEL/K43jmgCdOqF
eAb++E8kyAzykPNzRVCm8IqKDGUb3t5o85zvtiwJknyGKIDbehM9jY2c4Ihn2FugHbAJ5iblJQIg
sWs24QSJvBcNdqSW+hmW2dd+kjeia78lOLXvsAabdwo5a/DuvaTaiY70iMvDc1hijNPz4PSdPPgw
1o63b5vhW6fwe0CeEHezangMk5aycxF8HHD2C22surM6eCocLT9G7qTRTxT4M4beVg+NR9GNT6DY
8R+GzwtM07h361i8r4eb0jVuMIAKb3jovoxx+5dAb3ujxUP3gEYK7nFFH/hBhw81zTqkOOMar+Qo
+G54A/6H1QPN7bvRST+DNb8xewQpQhNQCE3aE9Iy4a730rtAYAXU2eodZzg/FEnWofgRmoe4NZ7n
phKnQMuoYDufuSnKhzi2nkn/3xczbqi4SpXbyStLYnaCN8sY72xlR/uaykOuUeg33XEL4eqY9BrO
PgZFVC/Jd27aHJzSMbZwKbkHQixbhP2xxRF4xhqppqu1Sajhg/4ZNqOU78NwfKiAq3hm+U73pl3V
KTxnMbma61M8QsxW8uTq4V0P3caNu7tB5VtwdZsgb8JtzqPYStSHDLcqqNnOi9cAuQGI8xH2AJRC
DafiBbMOQvJF8HbGd107tjPuJJNpZrtE13bIXMe7gBAyDuGPFKvHyJkPamodrBkQB4gW86+kmU8Q
3N7nNLWK3JpxPJrlFp1xoMay21hmvUuiZEcNNd9O6G5lbnrSOoyEiupYIRTPhbyP0+RQgOClQpbG
fpg2twrPjEEFcqsliEBodNGQKi4/GwbI6LRo2w3C89vasPeicf6KXRw28c8ktUu7TVlh6NjFziFI
uh+9adwlXooNWoPvSCqwyMvTg1m5/HtGdtAFuHZnxnu46pOtLqdvmT599QbsetwKkydsqOYs/6g1
6VNud4+VYWPM0X8IchNhP0y7R3i3ooWI0rYo7xmHWCWoJCQKU0DT/V5lOUoSKbKThdC2ulEUW4i0
MYYm5c3g6MfAaN+NvTjRdLiTJe5XWjps+gl3zLTTJcLwMtmzfz4GhfOAyHnlu539zqDKtkmH8k6L
q3BX1NUxHaXaBljVTHMabmNR0BXFQSRv8T1ORI7NaPgenad9qErMAYNPA8ZgTEWLPxpq9nP0wxQa
XixFdYOjEXAl88fsON/qpr0NRfTD0ZFU10brg6AB/6Oz4/dWHZxGx7iT1nSH7DO2dtVRhB0JC5Ik
g4WBu2081oU6OOn47GnA2rHmuiuz8SWqkuewQjqnlO95MT8rQ0OAj90CRkkgiLSFXf9BJCjyBqmx
R9XzYOszmUjmfZJlBXFRPphN8G2u2N6zrJ7BP/gqaO8pix7nBOVQPQFfh4kAwtU40nnWMVDlT8oz
mNH9FBlSvXpTvh8M7aZZ3IXa0ESkuu76vVsQIFKUmKzWbo/ZUINNy02Ueuv+BO0t36vxo9TD2yAs
fSwWmOCaPSUK8YF/wMUOjZCp6bbDLL6wRREOSMVD7uAZCtvH2hgEm0rTbgy72wdSZI9VQmvFrq09
sL8P1dy8iCF/7I1QbesRq/jSqBYGLGKshm4dBk/iUKeiF5e2ux3HkBy9T3ECEEGU9z3UcJ/s7Zjf
Dqnv2R+94iVyX3J3BLUpyz0mtZOvDfIZXyAC/9zf0zfFu118TOv60HqB37jTj3Kqt62J5Ic3VeY+
brwEAUtMZQysxhZZWgtLMD0ZazZ90W1lbN9SU79Hv2RTgg7YgqQqwc0ineiKF8spnpzF5KebE06J
gAEyBUBVRSNPVtd9iR3rnZnNOBbmRx5uT8LsPnVW0/kQJuttEOKlBGT7hO7JQzQt6uBz/7MppTrI
MMeEpUyeu7H/mpehfRgab1k/96Ueimd0lYB9BKW1ta382xDFkh5n/VxW+j6fMY0Wi9OPM/Wfho5/
akwczfWijI+t5n0HjgueYpQ3kAKeCAXjhrn+ZONA974fo4+NWXy3Q/sOYN2PyRRPYZ59Jpyf6gA9
qN6bNxlu7YnRfdTr7ijAZWyDrj45JSa8fcx0J5PA6IuUk7uDopGN1VIl+xJ04nhjV/F3zab8jzec
gUUWohoZzlnC/YHyRuH3dKKQWJEfC5smVAS8cBck6hFw4507YV9ghN5/BmCe+0lgJwt4HRf7Ig53
iYOVZFmFX+E5fHaTjMQzJ/+NsQGsRLoJPecHZha3ZaceYwSAFkNStVegVGlDCC7+sPhUGEm1t8P4
KZbTR4rAf/UG/jkeD3aQbe9w4Yk3sAuOgec8D056b5btU55V38qZC3U2nI3r9g8wsLetjLFXb8Zb
l34jukXOsRwMRLOp1ezy0TtS6dlFHeYZQ4wOPBJWP7GbfGI5XwhcNcZK6phKLUJF0aXeq7p3zqB6
FkgH+ZMQMibKahR//xpD433LW2vbav1t66kHro50kymgy1OARxRGdXnbUNcT5T7WpuesTsbN0EDs
MnEVJIe/yZX7HJepxdbtEAXvM3xhzSrexkP4vRldOiye9ijN9Ecj3JtoQc5NxZyA0A5Tgo3BGnrO
p8G0km07N/mmGqZdGSGRRnvrXazyz4bEwLdQ4liXAh8nD+AiXiM76l0P+ZJytd2dyLKXrGz+o3ny
WM5QqqJC/icvx51Wu5BGovmUq5yzNegH0+x7X4bG0ubojPtYfbGxsuzmCMs+BI3S/tRa+gNNpUPU
0j/2WnxOHGMmPDR7tPdAmDsOdoztyQplitnX/DW23e+TgY2nE0KB7Cz9kfr5wVPzlzJgnWwj4Y8u
x40aeBjK9FsjzOiW3vAtNn7RVnj9O0nNFYul/CAVqrQJyk6wK+Rd3OQ4amlKbryuA5RS5v0BNyY6
fbn1TUp85tp4uM8KCI89+j5Av5tD7trN1oSKiqVeAmcqP01V8QO2tLGtvfgeRxBja+QDbmdtfLRl
MeyNlg5QYqUfNNxXBYiPA4Gs24ETAbw+xtUuxMN6GwEaANnGc7s2PeyKs4Zga5l3VY4PDdQFrKCM
m6mvg20UhJ+GscL7aqrkQS61dSibySZv9XAfWRlxMRyWdmi1Temd8N0ulqnlA5bh3wyFXVrNXbBv
pvaBOHfby/6OSD4REuN7xy2+YZGM271mQvd0scuMJ/KtNvE7PQw2Wttq+zyloZAmo7WrmuzRniTE
Lct9acX0zu7iL8M83QuwNU2TfHM6B/1fp+XXWGm/ExGuelYLD2NC52BrV4hLzUE28TRYbEpC5y8l
O3tHXIz9JJ0e/4u7q9ltW8nSr6JddwMjX5H6BwYNmLRk2bJkx5KT3GwESmLEkvgjFUlJ1GCA2cxD
zHpWdzG7Wc4ubzJPMl9RqkRFMZbjqr7xxA00Oon7sHhYder8ft8GN25lNe9gLqsHZriSEa4390W9
DJaZVfkdygowNH6pv6EoPlXKUbexBRdsXCwOvM32OtlGXUwC3s5QuzTA1z0FPJmGJrHNYLdsPIWg
9KXFxufNrtI0a1swRbrLdhSM2k4N7LW7qhe00RqIowXacNfDFV5uBGVz4y+25joAdXRYCmB0ks3v
STQz40p9ZDjNzV2CPgyw28HiRxgcILVkBNST0eMmATnNCliSMJlza7GN7zQtjAxk7DZXO33Tx7Aj
UMnn84pZdsJdG5x1HQAG4P5exe+w+xxjO9Kn0Sp4Go38m3kSA2S23Fquy5GJ0Z0hWulHyEmvhj44
a1qLpNwN9eRjsd5A4FNGNwTdJkN9RO+28/LQG9XuG4vdI/BZutjDHj7rZog6+8qca9Vx2Fz3otJ8
A+Kb7W15Dg7U6qZbcco3s1qFgTmDfrJYr7YS1NquKkharN06CAq8oq0Hq57nwxneLd2EjQncz6qR
Z0Tuurvxg4Wp77Ahk9C9AqtR9Qpg58CWXIw61WLzQV9i8C6cfR6VHfAKAj/Rxa0yL2q+MQqD6u3K
23wAGM/82p15n+LiolWlzRu0nDbuSo3Iu/aiRXy7cGr9SnPutqA9A7aoPVvMe2A56sDtapWXzseg
voXVKS3jmxLYgDvoo1kDcr0Ud1ZL4FMaJad64wD402wGJO4kcQRvHGb1NnGiUisauZvbMvVvAfb5
NFpVukk5rBgr0rTWKOi2QjeCg4tmckCq3S5jZKV8Nyy2SVx04aaUEoyrYVwkamKrhlHzdlsuLdoN
5M2vSpvkY+iCyR19MA9OJTbiBOgUQOREBLoIP5Qj7w50QO8bKx+E2g2QniB70lrWFlZ5idNYCQDJ
Vt/M2lva3OD/ReEGrqsGLfu0PS/WllfFuWegIuo+YPowBPPwCJQ9mxV5R535WNOdXbcSV28xcTcz
1yuYxG25eI2RF3pdmscjc1RDKIoqUR+THw+OU7WiKgWFc33ej4ogq1/RoF1EfSNgT9xU32HI0Vjs
Gv0KvFhjHkFIBduiuGqVGsFHsF0QBH4zjJo6ZVAdYswE3nPyCTPxpueRJxzXCaDA7h2wFRoLCgLK
RkKnzSUBpMHOGdT8SVJ2P9TK1GvTsteuwLdGBLvagdJrsWlFRbRvLRY77ZOjBb6JMhLIDTU9wUYs
otVgsXTvgCZoaZj9NUdASzQ8Uish5+IMot3MgY3GDMTObVyBEQA43kkRAUSzhVkmDRU2TODV7jBN
/XHuvEMX51Xkat2qr1WNkPjDXeSZCEPAnUsxeT6rGxquzpCspw1k8kF4CH75zqh8M6pED8v1ArZ5
aWijWaXjrBePtfI9Zm1W5gq5Gwwf0ysvCW+Wy+S2Eqxua5jAAeMTMEpGQH8JnVq3WSqCRkanH300
d8NMV2EU41oCUkiQika7yruo9HG7WY1u9CUDFQBylFe+qflxhBrn6sN2XSXmaIX6GatclZPeCNZ7
tEn6YCug7VG9fK+DqClo1q+bvnezDTbv/MWoauoRAVhn0CUhWnir5V4EFwzDIU9hQIfesjpoLoL3
2kbrhI4TGVUt7MS7SstxkiHSCBVj2QwfwJqjwTMBiFWgb9yWq/+O9jEN7cE79Pt58cf5vO+Fqyfq
AfUQCAKLjl5LpnRXuV2FCE0r8MBGGxbGOx4GI+PYYINiJsbmdLO63Jou3RAExv7tmo0i7cCOBepN
B1Q/4KCOdAwnjSZl/cMGBnG9W70j68S5Xs/cj12v1uwFS6+3Xmu3JUyIm6X16N6ha/cGM9m3mLmH
PUvKZrXm2GF9dYcBe7NW8q6LS0TTperqrg4e70q9aMDN/LjzrFX8UF1aIPgwMYnuA4l+3Y6W8ElK
8xKa0wkuUm1040X9kMZ1ozoK0Bgdg9iIgAEPFEWDpFwvdkubOLqKgO/WXq3X8PXrpX5SrwyDReOp
HOq+ATgReACUap3FjrmULbccTKs7NEvW/V2fkrq50+PNdUyXHaTS+8uwaWqjdadGwyFxAtoG8GiV
seOiknqz2AIyYnszRybB80v3KxRW+9Vd3YiD4lTDij5UwG5aKjU++oB968TRArzOeIvGOln3E1Cc
GWjJNkFYi1TbqgoWEALSJZfR1CybI61dX3iYXgM6H5rDjCKKXOYmiIvXGnJ85a2PtQc4KE2MGH6m
DrA8thEcHYBGjq71SjDvrauN4m01rM+7taistYCkkxgbfbHA2GtxZ6Kzet8j8UMZ45dxI/2j8sqH
pbKkb8sHo2LyLrZp8miHsRt9JXpg//oQED8agtD5Nb/EGSTyBR2yzcNkiWzzJIj9iK1gRgKBtoaN
xglJ6nRF6XKfE+CCigmjspBcQ8YZLVDINQNSkv0g4+wGIOXd/7NevWAjahpqIvsfFLHxvCMFfU8F
z7/dXpfP/85zL2CnGmd0IqyuKKWBSv0CNBGlOvqyhVfXKhcolKO0xWaF2M+be3Wk8GXfHaSoQPJJ
G/DSdxS/fpHRn2L2FZ2m6b++SR1IqqBauqjhMwNBsM7KrSgiC7ugcoG3B9A7EOf3PyiVva0DwGag
pA5AlZ3xGhAUQQeR/oiboHGByhZ6mlmX5Nt6c12XfvXmBYvh2OjN/uOjjn1k/WACoBN8/Hpaisev
vDUVNKStX+0CnXGMUUDc9/oFWlIYmvLhVLy9V2cFVbl9r13gZsPcAMA80x9RAxpsY6OEZjN+9N+c
/a9ht8ppQL9oMF4WjKPnnfxi/QI4KMBXgob2P29OBeiVkNRBBXecDqhoTG98fcdjE6BfAJEIP9z+
vz0VSPuAYDdDzxu6DvhL4h2PVVC6wMwU6Az2qn5Dvh8wx2S/fu0CTX5oYGQjROwHAo9evXGBkwE6
OPS0fzURb+wOZMCPckagfIEZE7DPg5Mv/RHvwCKYidEmAh/p4AazCOGlOnjBXvkaT5kOcadpJEXs
MC/g+t4v8Cji9N8PEQQLExhJ07eOmfRXWWi1f/o+mmB//rsQaaVxztE//jNGTo/+KPxuePLLh5c/
ftbxXwmvmvsO/C87xKYWnQBPLY16Dm+170MyLd+aWsd9SAxW49siT2LHr3vlOanX1LZ9RrjIRTEV
MgdQVnDP3pKJ0DYF7EF5sQMLcXjhAXqidoHRRfbIKrZxkLnodAuwtmjZF3jy0Ts0LQwiK7JDLi6V
zmbsZaWbEACUnsKlZ1NwJXOBqXxMuuHkffcJWMyLPq0JGvLx2M6w38LwIdJFz+MZ+Xkb+Gs64PQA
imH+j//7YTns/WGiwT/Aj8TxocoeShwSH69xch7F3wsm0MGZ33kLB/zyc3YnYKIg+50Or/zCLXDp
RzAnjIyby2EKBvTMieX4QbkhESRiukhSIgC1gqUtrBJArxr/C54c+7Fl9gOUD3KPWHpHZI7Aj8m+
jEN2gDN6wNGVVMQgiPPXDPg8RrsjHtsfW/M9OwniisExigFUDKEi+wMGVWDPITaSecYDkqUghck8
Ba2nGOcA5J6OOBMYXAz+VHxK/C3t+VIDhz1jZTYiIA/QUg3EIyCiIGKoYRpHwYMMy8UZyrkKgKOI
w4TxQ0yrgEuE0VAqeFzPDjGjHlmeqETkLhgJFibcS5htAzsx3Bx5JfasmUPtMZfE7AP6kuvsP4iX
ERXWGQYy/2d+Dl/xtb5eR4W+HTk2PWF5xswPsD+hRQx21NEcD6SIs4/9ebcUmrYx8vmSW+pIVye3
0PH6D17q8V+1cL4j7iQLz+L/wv/yOR/PsBwKt4krM70Cnjt/L7xc0IxNY8EzYp3lNltykrNPXij1
2tpZOGmULLmsdL0sFpEVfUMzvpB2Yk/jb1boheu9Callu3xx6VpZsl7BWldcSiqUZUBlhd4GdJpR
AYNelhXbjTcWibicdLUMek9W7J09tnzRsU/pr2Tl3nsZHdQU+PPvcO1R/s6pCk4v0viHN9fAiqek
cEmtsXgVoCOFP+v1J22Q0IxUNkUsq91D2MTWXGh5hJ5ET2ykT/YhH+wwKhiWv+CimMZxPfI/vl4p
v9ueLVhKDDrIS+0HBWy6v4SFbKSNmTp56dcBxBYG8XhK4JOSiXAUMZSswiwPY39cuAlPLm1wimPi
qKlAR5fjuNCLQ4vrIz1Ee+kKdPQvj61B6/F96+pfC2zz2BQKy+5/OFiAHQe8HLrR4dWB6+/sfZZ3
Wf85UTIa/I8Gw56Lko/Mzon/IUbKbyIKdmH1Rbuk4C659KcBpcLeQvJT1gylMaC4VtakICvWsN0Z
iT0uKLVtCg6YEYRQbJo069h0Z88CEJcJKtEVGFAs3sq4hae5gaMt+UI3y4jdGfJZwnIZhLOsrq9s
37OocI+oMPg3FGoQk6qshie72lYYZUNrRtUpK9bc2RNH1G1dgW7b5CSzzCpYsqttWzSw8+6iZ+Ph
F+6zNmKEic0XyY4eK7zLLvmajJEryniIDIhHWjDa1fzQTrgktmBGnyot16ZwWESxKvSAaoOoXVZq
lF2sSQN0uQmmQSspkNuJfdgcQQmY7pZf783kxDig7UqB3MhyxdWymrmsdm9tmtlgqKIqEAuXtWcl
orMNMiZ5yXdWtM7sBkbIKKuHOxI5cdY1YcP50pIHbrC2FtklK9DxHYFdj2wf/m4m/cNIAKQVgtE5
bwx20BmXlbrsrLlSVnQvcKfQCReUyq0qMGu9wLcyRUkGZiS9XGbbuZh0sTUFX+87adIUyF52xaiM
bCzRVqi4moG5lfF6NBWh4QPqOPHMErNsKorUjwFuOfHgpXgwsuplJ9rOCmbMZNKCU6tJiS9U1sHv
oED0MpMjTpuOpRe8thDQ0SlfHzsduq7AHA829lS8PNImUen1bki02xcnxCUrONBPC5aGF5xL1Kn4
Y16fszqk3LrEn00DMWw8LSDHP5yEfA/naoJ9ZyKvzxebfsZn6zMv9LdhkXFB2TMqbmgVUc3Aptm0
KUPmk90hSILZheAznBchT6hVARgsL31fsu5ZE3uajfTQvanCn3sOz0iydvPl35n5zwvNwCTFuLyA
HgjULWChApX9nK5+YmqN9UfwwtovlFnLbQYBLNTb/RL7nodf8FPQGTNDYvaNIQjLGicjcEkm+FFh
lQxq7YjgfjHCc9nFsqMl3IaMcU9aaOAGXsbuVxVotjWJLeSQ+QLZBaiin7FNbX/iFMD/jPbOY+GM
rkpWF23LXXzXIp81wKgNzGwgT36/JRUcA5lVa8+2irzQJxjEcHCBvccVkEZUKpJ7Dxa1ZnEm7mF0
NLKKfrBpzKXsV6sgCH6icXaxGODkj3m9u/ge/tYOPbPCdkPbzTnJP+9C1tOOWNlr4Hj9THvoCD/+
q5aaXhvbJTth56qod4NNGaiUj5k+ToaOLLtzW25hYLnrrGmrKzDv1zFq/54l7rPTztP4hwOSTuBP
Wesff/v0xJ13Y87bsz4UnFoIQfKzzdgvNGkPsJOecOCACMqf8r2jnLc7n9mzCluwWeOx7HF7i6Xl
GZrtha+g4ARd+sBBFYSetaTnd6IRMHxU0SNgYN6yx91AVkoIW3UF6U8jprE/JXx17DgyamvZtZqO
JaSNVKRKHu1lPHbRy4sAHk2oBRMACELmgXHwyC78yvaCCRqf8Jjzz1OwA034SjQQO+XOX+fnN6EZ
eAFwablC2HetKsjcfR19Secd/K86Ep6jwCkzraVdeG/TqXAdP9t5/kJrfjUnqHtEwo5nAM6yG6c1
A3YyF8PUzQCjpYWucA8HsHsuizJ8WzBVjMBM+gGURFQUqyLP1oocEixFc11XcDqHOPbXVjZEZKQM
soq4tsbiIWRsgNJCncw1cD5zdv5kn24EDMXKr9X88t+RXZj+5WYdECqcOk3F5dW1AZTEV5k6fSo6
i+7IOOsVALOdP+Z7vtl5Hd9hiiNyhMsFWPMK5JJxRgsVBZdtD7OlMyuE/8tXmCpYxTWCKn8QReJ2
UFI6QGixEWwwwIv46l//3XoY6uJSUh2ouDF6uEgn2cqzAtvbs5AriYg4hgEYA/4CMmpgkrPVUU3F
NdcLdsz+Ym6XLzPVs4oGuT6Biy9IVXFlpFLFmwjEMPwxr9fx3gwXDRKGVszFpbo4nfSLfzhMfvzy
R+xnUMQAgsKf8/plPyIyESfRwYYqL3ZgJxPHdl1b8DiByqNA9H6o8mTAFoBnCoSz+qXYnKCraOca
sCF3q3BnB5maMSOJlXUrBuh8yA6vqhiHGsSZCSPM8cmvdghyGi6FnQ9dRflh8OU/g8Iw8L78kfZE
P9Av/+VPiDiErJcV6BqzEyQzp4oKKH+f15/DoeXvsgYa2B7ygp9mJwdcRQcd8gQAprYKbSsUv6aK
bjSAZJBM2Selj5M9KC3kYVCpI1yr6fZTccF+OolBQDjMn/L6TfGJeGNrvBGuVl3FhNt+MP30fKso
VBmEFoZw5oQSIyZx5NVxOU5s4dvVddAQA+oHENPop4ChPh9P/bw8bIqr8AsmYj/PENViWE1soVGw
+y/RuzW2yFwUrMBVu6SYCxRdQAXBPUYYZ641tUOH7/T97cb/9Hoz0ENlFoMtXFAqVsWCHXB9CQlk
FReZgfyxeEoZs6+s5UZadBxMxW+m4hobUFK4w+ypkIpQkTFAP4SY8VdxL6JYNit02X8NLh+5Utl2
0FT47DeYq/PtjHOjqehkgWTx04HKmC//9cfi1lqK21dTMfPcTegs2WXNGW4Z+QXv+wG7QSbBqjHC
ddkDsr/Rc2Qr8E27gHFYOKcqUXCu7yyxJoGWQnldoOPSCk6OiIrGIXS4okCY2csqSvdIVE3JWoyW
tZqCuw6CrSR7plWUIvr2UoyTtbqCT8e6ejBRldd2qjG6Wtlj8oDZnJONrGJ47wH9b2S5RE0m5KtM
72klPVRoBreWMBuCZE3B7hg6FslOeegMU1hWz0NrTk41DXddhWiCnBWXs/exVKwYAS1zC7O7Q1dh
kZ52YztHHSrGq94TO0I/iqAPFabuHvATwbpwE6EhYFn4rdBC3TGI4sPJPH4cQyBX8AEOD+zGvhU6
iCF/K/D/SfIeWq+oiLAHS9T23STP3gANTIXv0yPTKYYMWlYoVIP3kFPfP2ewIi8ChjxobeCQBVDG
fGjt6//cI3wcfyn0wgNsTEFSKb1VLHwgStz//bf/CBdWYhWuaYLCE1bQQe3Us/hXE+whmv9qZRWV
syFBP0MRdTmxGFUHInyZwQHLGrCBjaBgwbd7+NsVsQJwVeGt3qE/xhJyXmCwr4MAWv6hVwEYYKDA
obVAGEnEJjPgeQOYTsHH61oxoUSASUCrb6kG0HD5V3iwii4pToBAUAzDmMvbxyjpMxTkgQaItHMk
K7BBd9YycjJuzV41Zy+un5dYQrl/DwMrm1w6fgUWlv1DmmovaTwWom0FwQ+gUQnaq9PUv2HRMeoW
x/tD5394fayJxsCYuGJroAoHjK0W/bqCjVQxGMYaYwAViD5VQbSKANm0Egza5t2YKtwZM7M7VHQB
XAUekv4ibq4K54HLzW97UxG9AdE7CxSuYgYb3dxT4GzHYn1MRZ26A/BAIUWvqbiMb7GPM99PU9GK
37NAG+ufNC+oaIxks7Ahq/kKXp+mAtbuATgxUcAmCAQvRFcBP7eHZO+SKApTa9q310S0ICpc/f1T
7uKJmEnRlVg+zBuRqTVNlz8MxgAw5uY/jRVVoJIMESvu9WNiXwZhnjHUVfSz7RX1ngDGCEj5bB6X
NTrvrcJJqkFF65jBOpBCp/Ce0BnJNfLA1eP6fP11+jR49gkKLmwD6CCZvkVdxSAM2FBZdpGrIN1S
Klz/gSV6RXpdgTM+YPwKrRgpjWxbma6i5Wm/O+HCRM6XP1zbS461UlXTNoMX6Fl4gggPwehdFLj7
+xfY3wKFv+7hwv52/BJlgFefDViO3ebWYfDsTxrtyUER/3ODgLx3P2KBERbDdfOifz8E8Pvzxer6
gqhDdILG3W9x/v87Ephc1gEVwDKoM30O3EVO1gy0YToYQ5q1WlOrMI7M813teV/4z9ndeXQGv+Au
2JPGAMLW8gIhbFVhQA1g/2WjYQX394AN5ge5/oGKQqkZMKfqr10bA7j+7G957pUKZyetxzL0YNwA
bGQ/7zkqkMrAxMwPo+BLq4Ara5O5EG+pKMK1gcbEsL45YVKKkEMm9LQ74FnuoRdmsA+oCYAbS066
D1SM6x7kpwVy9rGZF/2VS4c1f0yFj6ICQgDxtVCQUQEf37GBvHXYoek79CZX8HFd/nfCSwBQmrsx
r3fSu8gSj+E5cklpEldFD63pUJTZkJrKuaE0FUDAfXtTMC03B3ZJBRZVn2SGHVRMyL23fIz2iQlz
FSFAH0MlolQVZ5Yp+JON1gIRFhmwUHyzvH7bPZBogtAt93IBC5CCB1hL5IrZK+SMzqmpgbjZERAF
xxGXVIjaRH5vhAoohn001LFd5Bz/qXAZIucQYuRkn0hhJxZZX9T3zNh3BD8F5EzyH2UYLIBiIuxU
kHiqkIveCS4mjSZUdFsNY0AhZharYGd+wOcl+8RSO45QCBcWriIVfuJk6ioqiiZrfWFJSX5oj9dd
RQxdr4MNCmysqABWqirASZ+OCR3BG+kHtHAfo5IPfzHXjauz6mkJlBANhD/gRzs/LP0TA58c4jPZ
wOf4bQ7R8/FfCbG58Cz+L/wvn8WQsgOkDYVdq6Jp6zEOMx1suoqqwvDL/2CGJbGPNyto7fgfv3eD
5antTwqIc5j3+GcxGQ/v4cP+SFrk+G3O74vj3+Yb40XpnHN4Nkfpnjwevl/wLXN4+X69t8yjAXxj
b3lmSx96ICYuwq+//x8AAAD//w==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2.xml"/><Relationship Id="rId18" Type="http://schemas.openxmlformats.org/officeDocument/2006/relationships/chart" Target="../charts/chart7.xml"/><Relationship Id="rId3" Type="http://schemas.openxmlformats.org/officeDocument/2006/relationships/image" Target="../media/image2.png"/><Relationship Id="rId21" Type="http://schemas.openxmlformats.org/officeDocument/2006/relationships/chart" Target="../charts/chart10.xml"/><Relationship Id="rId7" Type="http://schemas.openxmlformats.org/officeDocument/2006/relationships/hyperlink" Target="#'Pivot Tables'!A1"/><Relationship Id="rId12" Type="http://schemas.openxmlformats.org/officeDocument/2006/relationships/chart" Target="../charts/chart1.xml"/><Relationship Id="rId17" Type="http://schemas.openxmlformats.org/officeDocument/2006/relationships/chart" Target="../charts/chart6.xml"/><Relationship Id="rId25" Type="http://schemas.microsoft.com/office/2007/relationships/hdphoto" Target="../media/hdphoto4.wdp"/><Relationship Id="rId2" Type="http://schemas.openxmlformats.org/officeDocument/2006/relationships/hyperlink" Target="#Worksheet!A1"/><Relationship Id="rId16" Type="http://schemas.openxmlformats.org/officeDocument/2006/relationships/chart" Target="../charts/chart5.xml"/><Relationship Id="rId20" Type="http://schemas.openxmlformats.org/officeDocument/2006/relationships/chart" Target="../charts/chart9.xml"/><Relationship Id="rId1" Type="http://schemas.openxmlformats.org/officeDocument/2006/relationships/image" Target="../media/image1.png"/><Relationship Id="rId6" Type="http://schemas.microsoft.com/office/2007/relationships/hdphoto" Target="../media/hdphoto2.wdp"/><Relationship Id="rId11" Type="http://schemas.microsoft.com/office/2014/relationships/chartEx" Target="../charts/chartEx2.xml"/><Relationship Id="rId24" Type="http://schemas.openxmlformats.org/officeDocument/2006/relationships/image" Target="../media/image5.png"/><Relationship Id="rId5" Type="http://schemas.openxmlformats.org/officeDocument/2006/relationships/image" Target="../media/image3.png"/><Relationship Id="rId15" Type="http://schemas.openxmlformats.org/officeDocument/2006/relationships/chart" Target="../charts/chart4.xml"/><Relationship Id="rId23" Type="http://schemas.openxmlformats.org/officeDocument/2006/relationships/hyperlink" Target="#raw_sales_data!A1"/><Relationship Id="rId10" Type="http://schemas.microsoft.com/office/2014/relationships/chartEx" Target="../charts/chartEx1.xml"/><Relationship Id="rId19" Type="http://schemas.openxmlformats.org/officeDocument/2006/relationships/chart" Target="../charts/chart8.xml"/><Relationship Id="rId4" Type="http://schemas.microsoft.com/office/2007/relationships/hdphoto" Target="../media/hdphoto1.wdp"/><Relationship Id="rId9" Type="http://schemas.microsoft.com/office/2007/relationships/hdphoto" Target="../media/hdphoto3.wdp"/><Relationship Id="rId14" Type="http://schemas.openxmlformats.org/officeDocument/2006/relationships/chart" Target="../charts/chart3.xml"/><Relationship Id="rId22"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microsoft.com/office/2014/relationships/chartEx" Target="../charts/chartEx4.xml"/><Relationship Id="rId2" Type="http://schemas.openxmlformats.org/officeDocument/2006/relationships/chart" Target="../charts/chart12.xml"/><Relationship Id="rId1" Type="http://schemas.microsoft.com/office/2014/relationships/chartEx" Target="../charts/chartEx3.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179702</xdr:colOff>
      <xdr:row>0</xdr:row>
      <xdr:rowOff>152196</xdr:rowOff>
    </xdr:from>
    <xdr:to>
      <xdr:col>1</xdr:col>
      <xdr:colOff>660045</xdr:colOff>
      <xdr:row>6</xdr:row>
      <xdr:rowOff>79459</xdr:rowOff>
    </xdr:to>
    <xdr:pic>
      <xdr:nvPicPr>
        <xdr:cNvPr id="2" name="Picture 1">
          <a:extLst>
            <a:ext uri="{FF2B5EF4-FFF2-40B4-BE49-F238E27FC236}">
              <a16:creationId xmlns:a16="http://schemas.microsoft.com/office/drawing/2014/main" id="{A6D25750-EA94-4A6B-A1A0-2732D3048FF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51" t="26379" r="25172" b="26208"/>
        <a:stretch/>
      </xdr:blipFill>
      <xdr:spPr>
        <a:xfrm>
          <a:off x="179702" y="152196"/>
          <a:ext cx="1085461" cy="1070263"/>
        </a:xfrm>
        <a:prstGeom prst="rect">
          <a:avLst/>
        </a:prstGeom>
        <a:effectLst>
          <a:outerShdw blurRad="50800" dist="50800" dir="5400000" algn="ctr" rotWithShape="0">
            <a:schemeClr val="tx1">
              <a:lumMod val="85000"/>
              <a:lumOff val="15000"/>
            </a:schemeClr>
          </a:outerShdw>
        </a:effectLst>
      </xdr:spPr>
    </xdr:pic>
    <xdr:clientData/>
  </xdr:twoCellAnchor>
  <xdr:twoCellAnchor editAs="oneCell">
    <xdr:from>
      <xdr:col>0</xdr:col>
      <xdr:colOff>339538</xdr:colOff>
      <xdr:row>17</xdr:row>
      <xdr:rowOff>151363</xdr:rowOff>
    </xdr:from>
    <xdr:to>
      <xdr:col>1</xdr:col>
      <xdr:colOff>504264</xdr:colOff>
      <xdr:row>21</xdr:row>
      <xdr:rowOff>166103</xdr:rowOff>
    </xdr:to>
    <xdr:pic>
      <xdr:nvPicPr>
        <xdr:cNvPr id="3" name="Picture 2">
          <a:hlinkClick xmlns:r="http://schemas.openxmlformats.org/officeDocument/2006/relationships" r:id="rId2"/>
          <a:extLst>
            <a:ext uri="{FF2B5EF4-FFF2-40B4-BE49-F238E27FC236}">
              <a16:creationId xmlns:a16="http://schemas.microsoft.com/office/drawing/2014/main" id="{BE67333A-05BD-475C-992D-C30CBBD5A101}"/>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39538" y="3389863"/>
          <a:ext cx="769844" cy="776740"/>
        </a:xfrm>
        <a:prstGeom prst="rect">
          <a:avLst/>
        </a:prstGeom>
        <a:effectLst>
          <a:outerShdw blurRad="50800" dist="50800" dir="5400000" algn="ctr" rotWithShape="0">
            <a:schemeClr val="tx1">
              <a:lumMod val="85000"/>
              <a:lumOff val="15000"/>
            </a:schemeClr>
          </a:outerShdw>
        </a:effectLst>
      </xdr:spPr>
    </xdr:pic>
    <xdr:clientData/>
  </xdr:twoCellAnchor>
  <xdr:twoCellAnchor editAs="oneCell">
    <xdr:from>
      <xdr:col>0</xdr:col>
      <xdr:colOff>0</xdr:colOff>
      <xdr:row>7</xdr:row>
      <xdr:rowOff>19704</xdr:rowOff>
    </xdr:from>
    <xdr:to>
      <xdr:col>2</xdr:col>
      <xdr:colOff>-1</xdr:colOff>
      <xdr:row>8</xdr:row>
      <xdr:rowOff>95247</xdr:rowOff>
    </xdr:to>
    <xdr:pic>
      <xdr:nvPicPr>
        <xdr:cNvPr id="4" name="Picture 3">
          <a:extLst>
            <a:ext uri="{FF2B5EF4-FFF2-40B4-BE49-F238E27FC236}">
              <a16:creationId xmlns:a16="http://schemas.microsoft.com/office/drawing/2014/main" id="{7B4C2ABE-8A58-426E-BB65-65178DC5CA16}"/>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47000"/>
                  </a14:imgEffect>
                </a14:imgLayer>
              </a14:imgProps>
            </a:ext>
            <a:ext uri="{28A0092B-C50C-407E-A947-70E740481C1C}">
              <a14:useLocalDpi xmlns:a14="http://schemas.microsoft.com/office/drawing/2010/main" val="0"/>
            </a:ext>
          </a:extLst>
        </a:blip>
        <a:srcRect l="7677" t="58974" b="5216"/>
        <a:stretch/>
      </xdr:blipFill>
      <xdr:spPr>
        <a:xfrm rot="10800000">
          <a:off x="0" y="1353204"/>
          <a:ext cx="1442357" cy="266043"/>
        </a:xfrm>
        <a:prstGeom prst="rect">
          <a:avLst/>
        </a:prstGeom>
      </xdr:spPr>
    </xdr:pic>
    <xdr:clientData/>
  </xdr:twoCellAnchor>
  <xdr:twoCellAnchor editAs="oneCell">
    <xdr:from>
      <xdr:col>0</xdr:col>
      <xdr:colOff>0</xdr:colOff>
      <xdr:row>30</xdr:row>
      <xdr:rowOff>132694</xdr:rowOff>
    </xdr:from>
    <xdr:to>
      <xdr:col>2</xdr:col>
      <xdr:colOff>9554</xdr:colOff>
      <xdr:row>32</xdr:row>
      <xdr:rowOff>6570</xdr:rowOff>
    </xdr:to>
    <xdr:pic>
      <xdr:nvPicPr>
        <xdr:cNvPr id="5" name="Picture 4">
          <a:extLst>
            <a:ext uri="{FF2B5EF4-FFF2-40B4-BE49-F238E27FC236}">
              <a16:creationId xmlns:a16="http://schemas.microsoft.com/office/drawing/2014/main" id="{1807795B-E96B-49FB-A1A5-5DB4F89E38C4}"/>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47000"/>
                  </a14:imgEffect>
                </a14:imgLayer>
              </a14:imgProps>
            </a:ext>
            <a:ext uri="{28A0092B-C50C-407E-A947-70E740481C1C}">
              <a14:useLocalDpi xmlns:a14="http://schemas.microsoft.com/office/drawing/2010/main" val="0"/>
            </a:ext>
          </a:extLst>
        </a:blip>
        <a:srcRect l="7677" t="58974" b="5216"/>
        <a:stretch/>
      </xdr:blipFill>
      <xdr:spPr>
        <a:xfrm>
          <a:off x="0" y="5847694"/>
          <a:ext cx="1462117" cy="254876"/>
        </a:xfrm>
        <a:prstGeom prst="rect">
          <a:avLst/>
        </a:prstGeom>
      </xdr:spPr>
    </xdr:pic>
    <xdr:clientData/>
  </xdr:twoCellAnchor>
  <xdr:twoCellAnchor editAs="oneCell">
    <xdr:from>
      <xdr:col>0</xdr:col>
      <xdr:colOff>358590</xdr:colOff>
      <xdr:row>25</xdr:row>
      <xdr:rowOff>72817</xdr:rowOff>
    </xdr:from>
    <xdr:to>
      <xdr:col>1</xdr:col>
      <xdr:colOff>526676</xdr:colOff>
      <xdr:row>29</xdr:row>
      <xdr:rowOff>84021</xdr:rowOff>
    </xdr:to>
    <xdr:pic>
      <xdr:nvPicPr>
        <xdr:cNvPr id="6" name="Picture 5">
          <a:hlinkClick xmlns:r="http://schemas.openxmlformats.org/officeDocument/2006/relationships" r:id="rId7"/>
          <a:extLst>
            <a:ext uri="{FF2B5EF4-FFF2-40B4-BE49-F238E27FC236}">
              <a16:creationId xmlns:a16="http://schemas.microsoft.com/office/drawing/2014/main" id="{8DC55677-91DF-43C3-A8AC-E6AFE917490E}"/>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58590" y="4835317"/>
          <a:ext cx="773204" cy="773204"/>
        </a:xfrm>
        <a:prstGeom prst="rect">
          <a:avLst/>
        </a:prstGeom>
        <a:effectLst>
          <a:outerShdw blurRad="50800" dist="50800" dir="5400000" algn="ctr" rotWithShape="0">
            <a:schemeClr val="tx1">
              <a:lumMod val="85000"/>
              <a:lumOff val="15000"/>
            </a:schemeClr>
          </a:outerShdw>
        </a:effectLst>
      </xdr:spPr>
    </xdr:pic>
    <xdr:clientData/>
  </xdr:twoCellAnchor>
  <xdr:twoCellAnchor>
    <xdr:from>
      <xdr:col>12</xdr:col>
      <xdr:colOff>298483</xdr:colOff>
      <xdr:row>0</xdr:row>
      <xdr:rowOff>0</xdr:rowOff>
    </xdr:from>
    <xdr:to>
      <xdr:col>26</xdr:col>
      <xdr:colOff>499172</xdr:colOff>
      <xdr:row>27</xdr:row>
      <xdr:rowOff>138545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DACDC2D-7E40-449A-9ABA-1FFC293993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842283" y="0"/>
              <a:ext cx="8735089" cy="5282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236950</xdr:colOff>
      <xdr:row>0</xdr:row>
      <xdr:rowOff>0</xdr:rowOff>
    </xdr:from>
    <xdr:to>
      <xdr:col>34</xdr:col>
      <xdr:colOff>516920</xdr:colOff>
      <xdr:row>22</xdr:row>
      <xdr:rowOff>142875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BB5DAA6-87E5-4A71-A318-CBC7B89C6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6315150" y="0"/>
              <a:ext cx="5156770" cy="4333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103909</xdr:colOff>
      <xdr:row>96</xdr:row>
      <xdr:rowOff>147204</xdr:rowOff>
    </xdr:from>
    <xdr:to>
      <xdr:col>20</xdr:col>
      <xdr:colOff>83128</xdr:colOff>
      <xdr:row>106</xdr:row>
      <xdr:rowOff>34635</xdr:rowOff>
    </xdr:to>
    <xdr:graphicFrame macro="">
      <xdr:nvGraphicFramePr>
        <xdr:cNvPr id="19" name="Chart 18">
          <a:extLst>
            <a:ext uri="{FF2B5EF4-FFF2-40B4-BE49-F238E27FC236}">
              <a16:creationId xmlns:a16="http://schemas.microsoft.com/office/drawing/2014/main" id="{25E12578-B45E-4F84-9AD3-67B0158B5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168817</xdr:colOff>
      <xdr:row>21</xdr:row>
      <xdr:rowOff>16881</xdr:rowOff>
    </xdr:from>
    <xdr:to>
      <xdr:col>21</xdr:col>
      <xdr:colOff>347292</xdr:colOff>
      <xdr:row>82</xdr:row>
      <xdr:rowOff>69272</xdr:rowOff>
    </xdr:to>
    <xdr:sp macro="" textlink="">
      <xdr:nvSpPr>
        <xdr:cNvPr id="22" name="Rectangle: Rounded Corners 21">
          <a:extLst>
            <a:ext uri="{FF2B5EF4-FFF2-40B4-BE49-F238E27FC236}">
              <a16:creationId xmlns:a16="http://schemas.microsoft.com/office/drawing/2014/main" id="{A8B6DFDC-0D19-4CEE-AE0F-5ED31F99B444}"/>
            </a:ext>
          </a:extLst>
        </xdr:cNvPr>
        <xdr:cNvSpPr/>
      </xdr:nvSpPr>
      <xdr:spPr>
        <a:xfrm>
          <a:off x="1606226" y="4017381"/>
          <a:ext cx="11695066" cy="11672891"/>
        </a:xfrm>
        <a:prstGeom prst="roundRect">
          <a:avLst>
            <a:gd name="adj" fmla="val 831"/>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xdr:col>
      <xdr:colOff>346364</xdr:colOff>
      <xdr:row>21</xdr:row>
      <xdr:rowOff>155864</xdr:rowOff>
    </xdr:from>
    <xdr:to>
      <xdr:col>21</xdr:col>
      <xdr:colOff>155864</xdr:colOff>
      <xdr:row>54</xdr:row>
      <xdr:rowOff>173182</xdr:rowOff>
    </xdr:to>
    <xdr:sp macro="" textlink="">
      <xdr:nvSpPr>
        <xdr:cNvPr id="25" name="TextBox 24">
          <a:extLst>
            <a:ext uri="{FF2B5EF4-FFF2-40B4-BE49-F238E27FC236}">
              <a16:creationId xmlns:a16="http://schemas.microsoft.com/office/drawing/2014/main" id="{23F2E16D-4CC3-E73B-BFD2-FFB5AB04FE6C}"/>
            </a:ext>
          </a:extLst>
        </xdr:cNvPr>
        <xdr:cNvSpPr txBox="1"/>
      </xdr:nvSpPr>
      <xdr:spPr>
        <a:xfrm>
          <a:off x="1783773" y="4156364"/>
          <a:ext cx="11326091" cy="6303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rgbClr val="0070C0"/>
              </a:solidFill>
              <a:effectLst/>
              <a:latin typeface="+mn-lt"/>
              <a:ea typeface="+mn-ea"/>
              <a:cs typeface="+mn-cs"/>
            </a:rPr>
            <a:t>Key Performance</a:t>
          </a:r>
          <a:r>
            <a:rPr lang="en-US" sz="3600" b="1" baseline="0">
              <a:solidFill>
                <a:srgbClr val="0070C0"/>
              </a:solidFill>
              <a:effectLst/>
              <a:latin typeface="+mn-lt"/>
              <a:ea typeface="+mn-ea"/>
              <a:cs typeface="+mn-cs"/>
            </a:rPr>
            <a:t> Indicators</a:t>
          </a:r>
        </a:p>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0070C0"/>
              </a:solidFill>
              <a:effectLst/>
            </a:rPr>
            <a:t>The KPI section highlights key transportation metrics, including revenue, profit margins, and shipment success rates, offering quick insights into performance and efficiency for the time period of  January 2003-December 2004.</a:t>
          </a:r>
        </a:p>
      </xdr:txBody>
    </xdr:sp>
    <xdr:clientData/>
  </xdr:twoCellAnchor>
  <xdr:twoCellAnchor>
    <xdr:from>
      <xdr:col>3</xdr:col>
      <xdr:colOff>6057</xdr:colOff>
      <xdr:row>33</xdr:row>
      <xdr:rowOff>34637</xdr:rowOff>
    </xdr:from>
    <xdr:to>
      <xdr:col>9</xdr:col>
      <xdr:colOff>404499</xdr:colOff>
      <xdr:row>37</xdr:row>
      <xdr:rowOff>17319</xdr:rowOff>
    </xdr:to>
    <xdr:sp macro="" textlink="">
      <xdr:nvSpPr>
        <xdr:cNvPr id="20" name="TextBox 19">
          <a:extLst>
            <a:ext uri="{FF2B5EF4-FFF2-40B4-BE49-F238E27FC236}">
              <a16:creationId xmlns:a16="http://schemas.microsoft.com/office/drawing/2014/main" id="{9A8EC177-2F9A-469D-BB5E-7886CA0554F7}"/>
            </a:ext>
          </a:extLst>
        </xdr:cNvPr>
        <xdr:cNvSpPr txBox="1"/>
      </xdr:nvSpPr>
      <xdr:spPr>
        <a:xfrm>
          <a:off x="2074343" y="6321137"/>
          <a:ext cx="4072370" cy="744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kern="1200">
              <a:solidFill>
                <a:schemeClr val="tx2">
                  <a:lumMod val="90000"/>
                  <a:lumOff val="10000"/>
                </a:schemeClr>
              </a:solidFill>
            </a:rPr>
            <a:t>Sales</a:t>
          </a:r>
        </a:p>
      </xdr:txBody>
    </xdr:sp>
    <xdr:clientData/>
  </xdr:twoCellAnchor>
  <xdr:twoCellAnchor>
    <xdr:from>
      <xdr:col>2</xdr:col>
      <xdr:colOff>121226</xdr:colOff>
      <xdr:row>36</xdr:row>
      <xdr:rowOff>63089</xdr:rowOff>
    </xdr:from>
    <xdr:to>
      <xdr:col>10</xdr:col>
      <xdr:colOff>380999</xdr:colOff>
      <xdr:row>54</xdr:row>
      <xdr:rowOff>132361</xdr:rowOff>
    </xdr:to>
    <xdr:graphicFrame macro="">
      <xdr:nvGraphicFramePr>
        <xdr:cNvPr id="26" name="Chart 25">
          <a:extLst>
            <a:ext uri="{FF2B5EF4-FFF2-40B4-BE49-F238E27FC236}">
              <a16:creationId xmlns:a16="http://schemas.microsoft.com/office/drawing/2014/main" id="{49D6ACBA-8BBC-44BD-96D6-D046E706A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294408</xdr:colOff>
      <xdr:row>27</xdr:row>
      <xdr:rowOff>173182</xdr:rowOff>
    </xdr:from>
    <xdr:to>
      <xdr:col>19</xdr:col>
      <xdr:colOff>17317</xdr:colOff>
      <xdr:row>42</xdr:row>
      <xdr:rowOff>58882</xdr:rowOff>
    </xdr:to>
    <xdr:graphicFrame macro="">
      <xdr:nvGraphicFramePr>
        <xdr:cNvPr id="27" name="Chart 26">
          <a:extLst>
            <a:ext uri="{FF2B5EF4-FFF2-40B4-BE49-F238E27FC236}">
              <a16:creationId xmlns:a16="http://schemas.microsoft.com/office/drawing/2014/main" id="{013714A4-2ABB-43ED-B021-34BED2069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277091</xdr:colOff>
      <xdr:row>56</xdr:row>
      <xdr:rowOff>155864</xdr:rowOff>
    </xdr:from>
    <xdr:to>
      <xdr:col>21</xdr:col>
      <xdr:colOff>218641</xdr:colOff>
      <xdr:row>80</xdr:row>
      <xdr:rowOff>155865</xdr:rowOff>
    </xdr:to>
    <xdr:graphicFrame macro="">
      <xdr:nvGraphicFramePr>
        <xdr:cNvPr id="17" name="Chart 16">
          <a:extLst>
            <a:ext uri="{FF2B5EF4-FFF2-40B4-BE49-F238E27FC236}">
              <a16:creationId xmlns:a16="http://schemas.microsoft.com/office/drawing/2014/main" id="{1A8FE3D8-F9AB-47DF-A21E-81858BD8A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484908</xdr:colOff>
      <xdr:row>41</xdr:row>
      <xdr:rowOff>80405</xdr:rowOff>
    </xdr:from>
    <xdr:to>
      <xdr:col>8</xdr:col>
      <xdr:colOff>0</xdr:colOff>
      <xdr:row>49</xdr:row>
      <xdr:rowOff>63087</xdr:rowOff>
    </xdr:to>
    <xdr:sp macro="" textlink="">
      <xdr:nvSpPr>
        <xdr:cNvPr id="28" name="TextBox 27">
          <a:extLst>
            <a:ext uri="{FF2B5EF4-FFF2-40B4-BE49-F238E27FC236}">
              <a16:creationId xmlns:a16="http://schemas.microsoft.com/office/drawing/2014/main" id="{79A3532B-F2B7-7E9C-0EE4-21A119E74572}"/>
            </a:ext>
          </a:extLst>
        </xdr:cNvPr>
        <xdr:cNvSpPr txBox="1"/>
      </xdr:nvSpPr>
      <xdr:spPr>
        <a:xfrm>
          <a:off x="3165515" y="7890905"/>
          <a:ext cx="1964378"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$8,24 Mil</a:t>
          </a:r>
        </a:p>
      </xdr:txBody>
    </xdr:sp>
    <xdr:clientData/>
  </xdr:twoCellAnchor>
  <xdr:twoCellAnchor>
    <xdr:from>
      <xdr:col>11</xdr:col>
      <xdr:colOff>204107</xdr:colOff>
      <xdr:row>45</xdr:row>
      <xdr:rowOff>40821</xdr:rowOff>
    </xdr:from>
    <xdr:to>
      <xdr:col>19</xdr:col>
      <xdr:colOff>81642</xdr:colOff>
      <xdr:row>55</xdr:row>
      <xdr:rowOff>85496</xdr:rowOff>
    </xdr:to>
    <xdr:graphicFrame macro="">
      <xdr:nvGraphicFramePr>
        <xdr:cNvPr id="29" name="Chart 28">
          <a:extLst>
            <a:ext uri="{FF2B5EF4-FFF2-40B4-BE49-F238E27FC236}">
              <a16:creationId xmlns:a16="http://schemas.microsoft.com/office/drawing/2014/main" id="{4922877D-1F23-4C29-9DE3-BA35F7043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201880</xdr:colOff>
      <xdr:row>42</xdr:row>
      <xdr:rowOff>1484</xdr:rowOff>
    </xdr:from>
    <xdr:to>
      <xdr:col>16</xdr:col>
      <xdr:colOff>217715</xdr:colOff>
      <xdr:row>49</xdr:row>
      <xdr:rowOff>174666</xdr:rowOff>
    </xdr:to>
    <xdr:sp macro="" textlink="">
      <xdr:nvSpPr>
        <xdr:cNvPr id="30" name="TextBox 29">
          <a:extLst>
            <a:ext uri="{FF2B5EF4-FFF2-40B4-BE49-F238E27FC236}">
              <a16:creationId xmlns:a16="http://schemas.microsoft.com/office/drawing/2014/main" id="{FCE736BB-6579-4F1D-9A05-A7A257B896FA}"/>
            </a:ext>
          </a:extLst>
        </xdr:cNvPr>
        <xdr:cNvSpPr txBox="1"/>
      </xdr:nvSpPr>
      <xdr:spPr>
        <a:xfrm>
          <a:off x="7168737" y="8002484"/>
          <a:ext cx="307744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kern="1200">
              <a:solidFill>
                <a:schemeClr val="tx2">
                  <a:lumMod val="90000"/>
                  <a:lumOff val="10000"/>
                </a:schemeClr>
              </a:solidFill>
            </a:rPr>
            <a:t>Sales</a:t>
          </a:r>
          <a:r>
            <a:rPr lang="en-US" sz="2400" b="1" kern="1200" baseline="0">
              <a:solidFill>
                <a:schemeClr val="tx2">
                  <a:lumMod val="90000"/>
                  <a:lumOff val="10000"/>
                </a:schemeClr>
              </a:solidFill>
            </a:rPr>
            <a:t> Jan-Dec </a:t>
          </a:r>
          <a:r>
            <a:rPr lang="en-US" sz="2400" b="1" kern="1200">
              <a:solidFill>
                <a:schemeClr val="tx2">
                  <a:lumMod val="90000"/>
                  <a:lumOff val="10000"/>
                </a:schemeClr>
              </a:solidFill>
            </a:rPr>
            <a:t>2004</a:t>
          </a:r>
        </a:p>
      </xdr:txBody>
    </xdr:sp>
    <xdr:clientData/>
  </xdr:twoCellAnchor>
  <xdr:twoCellAnchor>
    <xdr:from>
      <xdr:col>11</xdr:col>
      <xdr:colOff>204602</xdr:colOff>
      <xdr:row>29</xdr:row>
      <xdr:rowOff>140277</xdr:rowOff>
    </xdr:from>
    <xdr:to>
      <xdr:col>16</xdr:col>
      <xdr:colOff>220437</xdr:colOff>
      <xdr:row>37</xdr:row>
      <xdr:rowOff>122959</xdr:rowOff>
    </xdr:to>
    <xdr:sp macro="" textlink="">
      <xdr:nvSpPr>
        <xdr:cNvPr id="31" name="TextBox 30">
          <a:extLst>
            <a:ext uri="{FF2B5EF4-FFF2-40B4-BE49-F238E27FC236}">
              <a16:creationId xmlns:a16="http://schemas.microsoft.com/office/drawing/2014/main" id="{C3E465BA-BB8B-47D5-BEBC-C38492A73249}"/>
            </a:ext>
          </a:extLst>
        </xdr:cNvPr>
        <xdr:cNvSpPr txBox="1"/>
      </xdr:nvSpPr>
      <xdr:spPr>
        <a:xfrm>
          <a:off x="7171459" y="5664777"/>
          <a:ext cx="307744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kern="1200">
              <a:solidFill>
                <a:schemeClr val="tx2">
                  <a:lumMod val="50000"/>
                  <a:lumOff val="50000"/>
                </a:schemeClr>
              </a:solidFill>
            </a:rPr>
            <a:t>Sales</a:t>
          </a:r>
          <a:r>
            <a:rPr lang="en-US" sz="2400" b="1" kern="1200" baseline="0">
              <a:solidFill>
                <a:schemeClr val="tx2">
                  <a:lumMod val="50000"/>
                  <a:lumOff val="50000"/>
                </a:schemeClr>
              </a:solidFill>
            </a:rPr>
            <a:t> Jan-Dec </a:t>
          </a:r>
          <a:r>
            <a:rPr lang="en-US" sz="2400" b="1" kern="1200">
              <a:solidFill>
                <a:schemeClr val="tx2">
                  <a:lumMod val="50000"/>
                  <a:lumOff val="50000"/>
                </a:schemeClr>
              </a:solidFill>
            </a:rPr>
            <a:t>2003</a:t>
          </a:r>
        </a:p>
      </xdr:txBody>
    </xdr:sp>
    <xdr:clientData/>
  </xdr:twoCellAnchor>
  <xdr:twoCellAnchor>
    <xdr:from>
      <xdr:col>21</xdr:col>
      <xdr:colOff>571499</xdr:colOff>
      <xdr:row>21</xdr:row>
      <xdr:rowOff>16881</xdr:rowOff>
    </xdr:from>
    <xdr:to>
      <xdr:col>34</xdr:col>
      <xdr:colOff>452437</xdr:colOff>
      <xdr:row>40</xdr:row>
      <xdr:rowOff>119062</xdr:rowOff>
    </xdr:to>
    <xdr:sp macro="" textlink="">
      <xdr:nvSpPr>
        <xdr:cNvPr id="32" name="Rectangle: Rounded Corners 31">
          <a:extLst>
            <a:ext uri="{FF2B5EF4-FFF2-40B4-BE49-F238E27FC236}">
              <a16:creationId xmlns:a16="http://schemas.microsoft.com/office/drawing/2014/main" id="{3785FE02-0FC4-DBAA-DEA5-512518F31A05}"/>
            </a:ext>
          </a:extLst>
        </xdr:cNvPr>
        <xdr:cNvSpPr/>
      </xdr:nvSpPr>
      <xdr:spPr>
        <a:xfrm>
          <a:off x="13787437" y="4017381"/>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21</xdr:row>
      <xdr:rowOff>142876</xdr:rowOff>
    </xdr:from>
    <xdr:to>
      <xdr:col>34</xdr:col>
      <xdr:colOff>214312</xdr:colOff>
      <xdr:row>39</xdr:row>
      <xdr:rowOff>175024</xdr:rowOff>
    </xdr:to>
    <xdr:sp macro="" textlink="">
      <xdr:nvSpPr>
        <xdr:cNvPr id="33" name="TextBox 32">
          <a:extLst>
            <a:ext uri="{FF2B5EF4-FFF2-40B4-BE49-F238E27FC236}">
              <a16:creationId xmlns:a16="http://schemas.microsoft.com/office/drawing/2014/main" id="{15EB5F7A-E8EE-EAF0-2A8F-5190A1740373}"/>
            </a:ext>
          </a:extLst>
        </xdr:cNvPr>
        <xdr:cNvSpPr txBox="1"/>
      </xdr:nvSpPr>
      <xdr:spPr>
        <a:xfrm>
          <a:off x="13977937" y="4143376"/>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Profits</a:t>
          </a:r>
        </a:p>
        <a:p>
          <a:r>
            <a:rPr lang="en-US" sz="2800" b="0" i="1" kern="1200">
              <a:solidFill>
                <a:schemeClr val="tx2">
                  <a:lumMod val="75000"/>
                  <a:lumOff val="25000"/>
                </a:schemeClr>
              </a:solidFill>
            </a:rPr>
            <a:t>by</a:t>
          </a:r>
          <a:r>
            <a:rPr lang="en-US" sz="2800" b="0" i="1" kern="1200" baseline="0">
              <a:solidFill>
                <a:schemeClr val="tx2">
                  <a:lumMod val="75000"/>
                  <a:lumOff val="25000"/>
                </a:schemeClr>
              </a:solidFill>
            </a:rPr>
            <a:t> year</a:t>
          </a:r>
          <a:endParaRPr lang="en-US" sz="1800" b="0" i="1" kern="1200">
            <a:solidFill>
              <a:schemeClr val="tx2">
                <a:lumMod val="75000"/>
                <a:lumOff val="25000"/>
              </a:schemeClr>
            </a:solidFill>
          </a:endParaRPr>
        </a:p>
      </xdr:txBody>
    </xdr:sp>
    <xdr:clientData/>
  </xdr:twoCellAnchor>
  <xdr:twoCellAnchor>
    <xdr:from>
      <xdr:col>21</xdr:col>
      <xdr:colOff>571499</xdr:colOff>
      <xdr:row>62</xdr:row>
      <xdr:rowOff>159757</xdr:rowOff>
    </xdr:from>
    <xdr:to>
      <xdr:col>34</xdr:col>
      <xdr:colOff>452437</xdr:colOff>
      <xdr:row>82</xdr:row>
      <xdr:rowOff>71438</xdr:rowOff>
    </xdr:to>
    <xdr:sp macro="" textlink="">
      <xdr:nvSpPr>
        <xdr:cNvPr id="40" name="Rectangle: Rounded Corners 39">
          <a:extLst>
            <a:ext uri="{FF2B5EF4-FFF2-40B4-BE49-F238E27FC236}">
              <a16:creationId xmlns:a16="http://schemas.microsoft.com/office/drawing/2014/main" id="{7268CB4C-06E2-0834-0E11-76D8BB64B247}"/>
            </a:ext>
          </a:extLst>
        </xdr:cNvPr>
        <xdr:cNvSpPr/>
      </xdr:nvSpPr>
      <xdr:spPr>
        <a:xfrm>
          <a:off x="13787437" y="11970757"/>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63</xdr:row>
      <xdr:rowOff>95252</xdr:rowOff>
    </xdr:from>
    <xdr:to>
      <xdr:col>34</xdr:col>
      <xdr:colOff>214312</xdr:colOff>
      <xdr:row>81</xdr:row>
      <xdr:rowOff>127400</xdr:rowOff>
    </xdr:to>
    <xdr:sp macro="" textlink="">
      <xdr:nvSpPr>
        <xdr:cNvPr id="41" name="TextBox 40">
          <a:extLst>
            <a:ext uri="{FF2B5EF4-FFF2-40B4-BE49-F238E27FC236}">
              <a16:creationId xmlns:a16="http://schemas.microsoft.com/office/drawing/2014/main" id="{72CBF620-7C6C-94A8-67FD-E6AA8A531039}"/>
            </a:ext>
          </a:extLst>
        </xdr:cNvPr>
        <xdr:cNvSpPr txBox="1"/>
      </xdr:nvSpPr>
      <xdr:spPr>
        <a:xfrm>
          <a:off x="13977937" y="12096752"/>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Orders Shipped</a:t>
          </a:r>
        </a:p>
        <a:p>
          <a:r>
            <a:rPr lang="en-US" sz="4800" b="1" kern="1200">
              <a:solidFill>
                <a:schemeClr val="tx2">
                  <a:lumMod val="75000"/>
                  <a:lumOff val="25000"/>
                </a:schemeClr>
              </a:solidFill>
            </a:rPr>
            <a:t>Successfully</a:t>
          </a:r>
          <a:endParaRPr lang="en-US" sz="3600" b="1" kern="1200">
            <a:solidFill>
              <a:schemeClr val="tx2">
                <a:lumMod val="75000"/>
                <a:lumOff val="25000"/>
              </a:schemeClr>
            </a:solidFill>
          </a:endParaRPr>
        </a:p>
      </xdr:txBody>
    </xdr:sp>
    <xdr:clientData/>
  </xdr:twoCellAnchor>
  <xdr:twoCellAnchor>
    <xdr:from>
      <xdr:col>21</xdr:col>
      <xdr:colOff>571499</xdr:colOff>
      <xdr:row>42</xdr:row>
      <xdr:rowOff>16882</xdr:rowOff>
    </xdr:from>
    <xdr:to>
      <xdr:col>34</xdr:col>
      <xdr:colOff>452437</xdr:colOff>
      <xdr:row>61</xdr:row>
      <xdr:rowOff>119063</xdr:rowOff>
    </xdr:to>
    <xdr:sp macro="" textlink="">
      <xdr:nvSpPr>
        <xdr:cNvPr id="42" name="Rectangle: Rounded Corners 41">
          <a:extLst>
            <a:ext uri="{FF2B5EF4-FFF2-40B4-BE49-F238E27FC236}">
              <a16:creationId xmlns:a16="http://schemas.microsoft.com/office/drawing/2014/main" id="{C62E5E3E-F435-913C-0C6A-70930557CB36}"/>
            </a:ext>
          </a:extLst>
        </xdr:cNvPr>
        <xdr:cNvSpPr/>
      </xdr:nvSpPr>
      <xdr:spPr>
        <a:xfrm>
          <a:off x="13787437" y="8017882"/>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42</xdr:row>
      <xdr:rowOff>142877</xdr:rowOff>
    </xdr:from>
    <xdr:to>
      <xdr:col>34</xdr:col>
      <xdr:colOff>214312</xdr:colOff>
      <xdr:row>60</xdr:row>
      <xdr:rowOff>175025</xdr:rowOff>
    </xdr:to>
    <xdr:sp macro="" textlink="">
      <xdr:nvSpPr>
        <xdr:cNvPr id="43" name="TextBox 42">
          <a:extLst>
            <a:ext uri="{FF2B5EF4-FFF2-40B4-BE49-F238E27FC236}">
              <a16:creationId xmlns:a16="http://schemas.microsoft.com/office/drawing/2014/main" id="{D782AE33-B638-4CD0-B4DB-016CCB8DA08E}"/>
            </a:ext>
          </a:extLst>
        </xdr:cNvPr>
        <xdr:cNvSpPr txBox="1"/>
      </xdr:nvSpPr>
      <xdr:spPr>
        <a:xfrm>
          <a:off x="13977937" y="8143877"/>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Number of</a:t>
          </a:r>
          <a:r>
            <a:rPr lang="en-US" sz="4800" b="1" kern="1200" baseline="0">
              <a:solidFill>
                <a:schemeClr val="tx2">
                  <a:lumMod val="75000"/>
                  <a:lumOff val="25000"/>
                </a:schemeClr>
              </a:solidFill>
            </a:rPr>
            <a:t> </a:t>
          </a:r>
        </a:p>
        <a:p>
          <a:pPr marL="0" marR="0" lvl="0" indent="0" defTabSz="914400" eaLnBrk="1" fontAlgn="auto" latinLnBrk="0" hangingPunct="1">
            <a:lnSpc>
              <a:spcPct val="100000"/>
            </a:lnSpc>
            <a:spcBef>
              <a:spcPts val="0"/>
            </a:spcBef>
            <a:spcAft>
              <a:spcPts val="0"/>
            </a:spcAft>
            <a:buClrTx/>
            <a:buSzTx/>
            <a:buFontTx/>
            <a:buNone/>
            <a:tabLst/>
            <a:defRPr/>
          </a:pPr>
          <a:r>
            <a:rPr lang="en-US" sz="4800" b="1" kern="1200" baseline="0">
              <a:solidFill>
                <a:schemeClr val="tx2">
                  <a:lumMod val="75000"/>
                  <a:lumOff val="25000"/>
                </a:schemeClr>
              </a:solidFill>
            </a:rPr>
            <a:t>Customers</a:t>
          </a:r>
          <a:endParaRPr lang="en-US" sz="1100" b="0" i="1" kern="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2800" i="1">
              <a:solidFill>
                <a:schemeClr val="tx2">
                  <a:lumMod val="75000"/>
                  <a:lumOff val="25000"/>
                </a:schemeClr>
              </a:solidFill>
              <a:effectLst/>
            </a:rPr>
            <a:t>by year</a:t>
          </a:r>
        </a:p>
      </xdr:txBody>
    </xdr:sp>
    <xdr:clientData/>
  </xdr:twoCellAnchor>
  <xdr:twoCellAnchor>
    <xdr:from>
      <xdr:col>27</xdr:col>
      <xdr:colOff>184005</xdr:colOff>
      <xdr:row>65</xdr:row>
      <xdr:rowOff>17318</xdr:rowOff>
    </xdr:from>
    <xdr:to>
      <xdr:col>35</xdr:col>
      <xdr:colOff>270595</xdr:colOff>
      <xdr:row>79</xdr:row>
      <xdr:rowOff>155864</xdr:rowOff>
    </xdr:to>
    <xdr:graphicFrame macro="">
      <xdr:nvGraphicFramePr>
        <xdr:cNvPr id="16" name="Chart 15">
          <a:extLst>
            <a:ext uri="{FF2B5EF4-FFF2-40B4-BE49-F238E27FC236}">
              <a16:creationId xmlns:a16="http://schemas.microsoft.com/office/drawing/2014/main" id="{263DCE1A-81E4-4DFB-9485-FF5C27E1C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xdr:col>
      <xdr:colOff>554180</xdr:colOff>
      <xdr:row>21</xdr:row>
      <xdr:rowOff>155864</xdr:rowOff>
    </xdr:from>
    <xdr:to>
      <xdr:col>35</xdr:col>
      <xdr:colOff>519546</xdr:colOff>
      <xdr:row>39</xdr:row>
      <xdr:rowOff>87024</xdr:rowOff>
    </xdr:to>
    <xdr:graphicFrame macro="">
      <xdr:nvGraphicFramePr>
        <xdr:cNvPr id="45" name="Chart 44">
          <a:extLst>
            <a:ext uri="{FF2B5EF4-FFF2-40B4-BE49-F238E27FC236}">
              <a16:creationId xmlns:a16="http://schemas.microsoft.com/office/drawing/2014/main" id="{889503A7-2EC9-46C1-AC2D-87AEA92E6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44533</xdr:colOff>
      <xdr:row>26</xdr:row>
      <xdr:rowOff>89065</xdr:rowOff>
    </xdr:from>
    <xdr:to>
      <xdr:col>32</xdr:col>
      <xdr:colOff>398318</xdr:colOff>
      <xdr:row>34</xdr:row>
      <xdr:rowOff>143493</xdr:rowOff>
    </xdr:to>
    <xdr:sp macro="" textlink="">
      <xdr:nvSpPr>
        <xdr:cNvPr id="46" name="TextBox 45">
          <a:extLst>
            <a:ext uri="{FF2B5EF4-FFF2-40B4-BE49-F238E27FC236}">
              <a16:creationId xmlns:a16="http://schemas.microsoft.com/office/drawing/2014/main" id="{A75B6495-C1DF-EB9A-3E8E-4FEC00F81625}"/>
            </a:ext>
          </a:extLst>
        </xdr:cNvPr>
        <xdr:cNvSpPr txBox="1"/>
      </xdr:nvSpPr>
      <xdr:spPr>
        <a:xfrm>
          <a:off x="18453760" y="5042065"/>
          <a:ext cx="1566058" cy="157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$1,44 Mil</a:t>
          </a:r>
        </a:p>
      </xdr:txBody>
    </xdr:sp>
    <xdr:clientData/>
  </xdr:twoCellAnchor>
  <xdr:twoCellAnchor>
    <xdr:from>
      <xdr:col>4</xdr:col>
      <xdr:colOff>474702</xdr:colOff>
      <xdr:row>41</xdr:row>
      <xdr:rowOff>80405</xdr:rowOff>
    </xdr:from>
    <xdr:to>
      <xdr:col>7</xdr:col>
      <xdr:colOff>608919</xdr:colOff>
      <xdr:row>49</xdr:row>
      <xdr:rowOff>63087</xdr:rowOff>
    </xdr:to>
    <xdr:sp macro="" textlink="">
      <xdr:nvSpPr>
        <xdr:cNvPr id="47" name="TextBox 46">
          <a:extLst>
            <a:ext uri="{FF2B5EF4-FFF2-40B4-BE49-F238E27FC236}">
              <a16:creationId xmlns:a16="http://schemas.microsoft.com/office/drawing/2014/main" id="{51CA25DF-FF6B-4106-988E-A466B620AB8F}"/>
            </a:ext>
          </a:extLst>
        </xdr:cNvPr>
        <xdr:cNvSpPr txBox="1"/>
      </xdr:nvSpPr>
      <xdr:spPr>
        <a:xfrm>
          <a:off x="3165515" y="7890905"/>
          <a:ext cx="199159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$8,24 Mil</a:t>
          </a:r>
        </a:p>
      </xdr:txBody>
    </xdr:sp>
    <xdr:clientData/>
  </xdr:twoCellAnchor>
  <xdr:twoCellAnchor>
    <xdr:from>
      <xdr:col>26</xdr:col>
      <xdr:colOff>547687</xdr:colOff>
      <xdr:row>43</xdr:row>
      <xdr:rowOff>23813</xdr:rowOff>
    </xdr:from>
    <xdr:to>
      <xdr:col>35</xdr:col>
      <xdr:colOff>500061</xdr:colOff>
      <xdr:row>60</xdr:row>
      <xdr:rowOff>52389</xdr:rowOff>
    </xdr:to>
    <xdr:graphicFrame macro="">
      <xdr:nvGraphicFramePr>
        <xdr:cNvPr id="49" name="Chart 48">
          <a:extLst>
            <a:ext uri="{FF2B5EF4-FFF2-40B4-BE49-F238E27FC236}">
              <a16:creationId xmlns:a16="http://schemas.microsoft.com/office/drawing/2014/main" id="{63D0D779-D225-460E-A360-D1A1E642A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30</xdr:col>
      <xdr:colOff>44533</xdr:colOff>
      <xdr:row>47</xdr:row>
      <xdr:rowOff>41440</xdr:rowOff>
    </xdr:from>
    <xdr:to>
      <xdr:col>32</xdr:col>
      <xdr:colOff>398318</xdr:colOff>
      <xdr:row>55</xdr:row>
      <xdr:rowOff>95868</xdr:rowOff>
    </xdr:to>
    <xdr:sp macro="" textlink="">
      <xdr:nvSpPr>
        <xdr:cNvPr id="50" name="TextBox 49">
          <a:extLst>
            <a:ext uri="{FF2B5EF4-FFF2-40B4-BE49-F238E27FC236}">
              <a16:creationId xmlns:a16="http://schemas.microsoft.com/office/drawing/2014/main" id="{7E700B99-9DA0-1C25-67D4-8F7A64E29E1C}"/>
            </a:ext>
          </a:extLst>
        </xdr:cNvPr>
        <xdr:cNvSpPr txBox="1"/>
      </xdr:nvSpPr>
      <xdr:spPr>
        <a:xfrm>
          <a:off x="18832596" y="8994940"/>
          <a:ext cx="1592035" cy="157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2345</a:t>
          </a:r>
        </a:p>
      </xdr:txBody>
    </xdr:sp>
    <xdr:clientData/>
  </xdr:twoCellAnchor>
  <xdr:twoCellAnchor>
    <xdr:from>
      <xdr:col>2</xdr:col>
      <xdr:colOff>168817</xdr:colOff>
      <xdr:row>83</xdr:row>
      <xdr:rowOff>135943</xdr:rowOff>
    </xdr:from>
    <xdr:to>
      <xdr:col>34</xdr:col>
      <xdr:colOff>438150</xdr:colOff>
      <xdr:row>179</xdr:row>
      <xdr:rowOff>166686</xdr:rowOff>
    </xdr:to>
    <xdr:sp macro="" textlink="">
      <xdr:nvSpPr>
        <xdr:cNvPr id="51" name="Rectangle: Rounded Corners 50">
          <a:extLst>
            <a:ext uri="{FF2B5EF4-FFF2-40B4-BE49-F238E27FC236}">
              <a16:creationId xmlns:a16="http://schemas.microsoft.com/office/drawing/2014/main" id="{FEE25C9C-8969-9CA6-2851-38B3F7D4B3C2}"/>
            </a:ext>
          </a:extLst>
        </xdr:cNvPr>
        <xdr:cNvSpPr/>
      </xdr:nvSpPr>
      <xdr:spPr>
        <a:xfrm>
          <a:off x="1621380" y="15947443"/>
          <a:ext cx="20081333" cy="18318743"/>
        </a:xfrm>
        <a:prstGeom prst="roundRect">
          <a:avLst>
            <a:gd name="adj" fmla="val 831"/>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xdr:col>
      <xdr:colOff>346365</xdr:colOff>
      <xdr:row>85</xdr:row>
      <xdr:rowOff>17318</xdr:rowOff>
    </xdr:from>
    <xdr:to>
      <xdr:col>34</xdr:col>
      <xdr:colOff>207818</xdr:colOff>
      <xdr:row>94</xdr:row>
      <xdr:rowOff>71438</xdr:rowOff>
    </xdr:to>
    <xdr:sp macro="" textlink="">
      <xdr:nvSpPr>
        <xdr:cNvPr id="52" name="TextBox 51">
          <a:extLst>
            <a:ext uri="{FF2B5EF4-FFF2-40B4-BE49-F238E27FC236}">
              <a16:creationId xmlns:a16="http://schemas.microsoft.com/office/drawing/2014/main" id="{9C6DFA79-FE22-8CF6-34B5-70BDCEB244F7}"/>
            </a:ext>
          </a:extLst>
        </xdr:cNvPr>
        <xdr:cNvSpPr txBox="1"/>
      </xdr:nvSpPr>
      <xdr:spPr>
        <a:xfrm>
          <a:off x="1798928" y="16209818"/>
          <a:ext cx="19673453" cy="17686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rgbClr val="0070C0"/>
              </a:solidFill>
              <a:effectLst/>
              <a:latin typeface="+mn-lt"/>
              <a:ea typeface="+mn-ea"/>
              <a:cs typeface="+mn-cs"/>
            </a:rPr>
            <a:t>Know Your Customer</a:t>
          </a:r>
          <a:endParaRPr lang="en-US" sz="3600" b="1" baseline="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0070C0"/>
              </a:solidFill>
              <a:effectLst/>
            </a:rPr>
            <a:t>The KYC section provides insights into the top 10 customers by sales and profit</a:t>
          </a:r>
          <a:r>
            <a:rPr lang="en-US" sz="2400" baseline="0">
              <a:solidFill>
                <a:srgbClr val="0070C0"/>
              </a:solidFill>
              <a:effectLst/>
            </a:rPr>
            <a:t> and</a:t>
          </a:r>
          <a:r>
            <a:rPr lang="en-US" sz="2400">
              <a:solidFill>
                <a:srgbClr val="0070C0"/>
              </a:solidFill>
              <a:effectLst/>
            </a:rPr>
            <a:t> highlights the most sold transportation categories. This section helps identify key clients and business trends, enabling better customer management and targeted service strategies.</a:t>
          </a:r>
        </a:p>
      </xdr:txBody>
    </xdr:sp>
    <xdr:clientData/>
  </xdr:twoCellAnchor>
  <xdr:twoCellAnchor>
    <xdr:from>
      <xdr:col>2</xdr:col>
      <xdr:colOff>452437</xdr:colOff>
      <xdr:row>93</xdr:row>
      <xdr:rowOff>166688</xdr:rowOff>
    </xdr:from>
    <xdr:to>
      <xdr:col>33</xdr:col>
      <xdr:colOff>476249</xdr:colOff>
      <xdr:row>133</xdr:row>
      <xdr:rowOff>0</xdr:rowOff>
    </xdr:to>
    <xdr:graphicFrame macro="">
      <xdr:nvGraphicFramePr>
        <xdr:cNvPr id="54" name="Chart 53">
          <a:extLst>
            <a:ext uri="{FF2B5EF4-FFF2-40B4-BE49-F238E27FC236}">
              <a16:creationId xmlns:a16="http://schemas.microsoft.com/office/drawing/2014/main" id="{4E144D2C-4673-4657-822B-7E779616A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428624</xdr:colOff>
      <xdr:row>135</xdr:row>
      <xdr:rowOff>142875</xdr:rowOff>
    </xdr:from>
    <xdr:to>
      <xdr:col>23</xdr:col>
      <xdr:colOff>214312</xdr:colOff>
      <xdr:row>176</xdr:row>
      <xdr:rowOff>71437</xdr:rowOff>
    </xdr:to>
    <xdr:graphicFrame macro="">
      <xdr:nvGraphicFramePr>
        <xdr:cNvPr id="55" name="Chart 54">
          <a:extLst>
            <a:ext uri="{FF2B5EF4-FFF2-40B4-BE49-F238E27FC236}">
              <a16:creationId xmlns:a16="http://schemas.microsoft.com/office/drawing/2014/main" id="{450EBE43-1D33-4F58-9624-796F961C0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24</xdr:col>
      <xdr:colOff>23811</xdr:colOff>
      <xdr:row>131</xdr:row>
      <xdr:rowOff>95251</xdr:rowOff>
    </xdr:from>
    <xdr:to>
      <xdr:col>34</xdr:col>
      <xdr:colOff>166686</xdr:colOff>
      <xdr:row>176</xdr:row>
      <xdr:rowOff>47624</xdr:rowOff>
    </xdr:to>
    <xdr:sp macro="" textlink="">
      <xdr:nvSpPr>
        <xdr:cNvPr id="56" name="TextBox 55">
          <a:extLst>
            <a:ext uri="{FF2B5EF4-FFF2-40B4-BE49-F238E27FC236}">
              <a16:creationId xmlns:a16="http://schemas.microsoft.com/office/drawing/2014/main" id="{2283CF5D-8A2B-BF35-66C5-85B395B2E88B}"/>
            </a:ext>
          </a:extLst>
        </xdr:cNvPr>
        <xdr:cNvSpPr txBox="1"/>
      </xdr:nvSpPr>
      <xdr:spPr>
        <a:xfrm>
          <a:off x="15097124" y="25050751"/>
          <a:ext cx="6334125" cy="8524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b="1" kern="1200">
              <a:solidFill>
                <a:srgbClr val="0070C0"/>
              </a:solidFill>
            </a:rPr>
            <a:t>Categories</a:t>
          </a:r>
          <a:r>
            <a:rPr lang="en-US" sz="3600" b="1" kern="1200" baseline="0">
              <a:solidFill>
                <a:srgbClr val="0070C0"/>
              </a:solidFill>
            </a:rPr>
            <a:t> by Sales and Profit</a:t>
          </a:r>
          <a:endParaRPr lang="en-US" sz="3600" b="1" kern="1200">
            <a:solidFill>
              <a:srgbClr val="0070C0"/>
            </a:solidFill>
          </a:endParaRPr>
        </a:p>
        <a:p>
          <a:r>
            <a:rPr lang="en-US" sz="2400" b="0" kern="1200">
              <a:solidFill>
                <a:srgbClr val="0070C0"/>
              </a:solidFill>
            </a:rPr>
            <a:t>The chart shows that classic cars lead both in sales and profits, making them the most successful product category. Vintage cars follow closely, with significantly higher sales than motorcycles, yet motorcycles outperform in terms of profit, demonstrating a higher profit margin despite lower overall sales.</a:t>
          </a:r>
        </a:p>
      </xdr:txBody>
    </xdr:sp>
    <xdr:clientData/>
  </xdr:twoCellAnchor>
  <xdr:twoCellAnchor>
    <xdr:from>
      <xdr:col>27</xdr:col>
      <xdr:colOff>357188</xdr:colOff>
      <xdr:row>64</xdr:row>
      <xdr:rowOff>190498</xdr:rowOff>
    </xdr:from>
    <xdr:to>
      <xdr:col>35</xdr:col>
      <xdr:colOff>95250</xdr:colOff>
      <xdr:row>79</xdr:row>
      <xdr:rowOff>166687</xdr:rowOff>
    </xdr:to>
    <xdr:graphicFrame macro="">
      <xdr:nvGraphicFramePr>
        <xdr:cNvPr id="57" name="Chart 56">
          <a:extLst>
            <a:ext uri="{FF2B5EF4-FFF2-40B4-BE49-F238E27FC236}">
              <a16:creationId xmlns:a16="http://schemas.microsoft.com/office/drawing/2014/main" id="{954A94DA-4F2C-4280-ADDE-64E96C7BA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30</xdr:col>
      <xdr:colOff>47624</xdr:colOff>
      <xdr:row>68</xdr:row>
      <xdr:rowOff>95250</xdr:rowOff>
    </xdr:from>
    <xdr:to>
      <xdr:col>32</xdr:col>
      <xdr:colOff>380999</xdr:colOff>
      <xdr:row>76</xdr:row>
      <xdr:rowOff>119062</xdr:rowOff>
    </xdr:to>
    <xdr:sp macro="" textlink="">
      <xdr:nvSpPr>
        <xdr:cNvPr id="58" name="TextBox 57">
          <a:extLst>
            <a:ext uri="{FF2B5EF4-FFF2-40B4-BE49-F238E27FC236}">
              <a16:creationId xmlns:a16="http://schemas.microsoft.com/office/drawing/2014/main" id="{C7500AFC-7ECC-4CC2-9462-6F2FB01C25E1}"/>
            </a:ext>
          </a:extLst>
        </xdr:cNvPr>
        <xdr:cNvSpPr txBox="1"/>
      </xdr:nvSpPr>
      <xdr:spPr>
        <a:xfrm>
          <a:off x="18835687" y="13049250"/>
          <a:ext cx="1571625" cy="154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92,70%</a:t>
          </a:r>
        </a:p>
        <a:p>
          <a:pPr algn="ctr"/>
          <a:r>
            <a:rPr lang="en-US" sz="1800" b="1" kern="1200">
              <a:solidFill>
                <a:schemeClr val="tx2">
                  <a:lumMod val="90000"/>
                  <a:lumOff val="10000"/>
                </a:schemeClr>
              </a:solidFill>
            </a:rPr>
            <a:t>Total</a:t>
          </a:r>
        </a:p>
        <a:p>
          <a:pPr algn="ctr"/>
          <a:r>
            <a:rPr lang="en-US" sz="2800" b="1" kern="1200">
              <a:solidFill>
                <a:schemeClr val="tx2">
                  <a:lumMod val="90000"/>
                  <a:lumOff val="10000"/>
                </a:schemeClr>
              </a:solidFill>
            </a:rPr>
            <a:t>2345</a:t>
          </a:r>
        </a:p>
      </xdr:txBody>
    </xdr:sp>
    <xdr:clientData/>
  </xdr:twoCellAnchor>
  <xdr:twoCellAnchor editAs="oneCell">
    <xdr:from>
      <xdr:col>0</xdr:col>
      <xdr:colOff>372718</xdr:colOff>
      <xdr:row>9</xdr:row>
      <xdr:rowOff>111815</xdr:rowOff>
    </xdr:from>
    <xdr:to>
      <xdr:col>1</xdr:col>
      <xdr:colOff>545995</xdr:colOff>
      <xdr:row>13</xdr:row>
      <xdr:rowOff>140804</xdr:rowOff>
    </xdr:to>
    <xdr:pic>
      <xdr:nvPicPr>
        <xdr:cNvPr id="60" name="Picture 59">
          <a:hlinkClick xmlns:r="http://schemas.openxmlformats.org/officeDocument/2006/relationships" r:id="rId23"/>
          <a:extLst>
            <a:ext uri="{FF2B5EF4-FFF2-40B4-BE49-F238E27FC236}">
              <a16:creationId xmlns:a16="http://schemas.microsoft.com/office/drawing/2014/main" id="{715A5F43-A2C3-65C3-2773-5D93DA0FF328}"/>
            </a:ext>
          </a:extLst>
        </xdr:cNvPr>
        <xdr:cNvPicPr>
          <a:picLocks noChangeAspect="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72718" y="1826315"/>
          <a:ext cx="786190" cy="790989"/>
        </a:xfrm>
        <a:prstGeom prst="rect">
          <a:avLst/>
        </a:prstGeom>
        <a:effectLst>
          <a:outerShdw blurRad="50800" dist="50800" dir="5400000" algn="ctr" rotWithShape="0">
            <a:schemeClr val="tx1">
              <a:lumMod val="85000"/>
              <a:lumOff val="15000"/>
            </a:schemeClr>
          </a:out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0.35254</cdr:x>
      <cdr:y>0.27723</cdr:y>
    </cdr:from>
    <cdr:to>
      <cdr:x>0.64068</cdr:x>
      <cdr:y>0.70297</cdr:y>
    </cdr:to>
    <cdr:sp macro="" textlink="">
      <cdr:nvSpPr>
        <cdr:cNvPr id="2" name="TextBox 1">
          <a:extLst xmlns:a="http://schemas.openxmlformats.org/drawingml/2006/main">
            <a:ext uri="{FF2B5EF4-FFF2-40B4-BE49-F238E27FC236}">
              <a16:creationId xmlns:a16="http://schemas.microsoft.com/office/drawing/2014/main" id="{A45B9F6D-1C01-9204-B704-A3E94F8065EE}"/>
            </a:ext>
          </a:extLst>
        </cdr:cNvPr>
        <cdr:cNvSpPr txBox="1"/>
      </cdr:nvSpPr>
      <cdr:spPr>
        <a:xfrm xmlns:a="http://schemas.openxmlformats.org/drawingml/2006/main">
          <a:off x="1801092" y="969816"/>
          <a:ext cx="1472045" cy="14893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849966</xdr:colOff>
      <xdr:row>13</xdr:row>
      <xdr:rowOff>65273</xdr:rowOff>
    </xdr:from>
    <xdr:to>
      <xdr:col>10</xdr:col>
      <xdr:colOff>585270</xdr:colOff>
      <xdr:row>24</xdr:row>
      <xdr:rowOff>103122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319CA1C-3BC0-D2B1-171B-69A5B0809D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26891" y="2541773"/>
              <a:ext cx="3583404" cy="21333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139513</xdr:colOff>
      <xdr:row>72</xdr:row>
      <xdr:rowOff>145677</xdr:rowOff>
    </xdr:from>
    <xdr:to>
      <xdr:col>10</xdr:col>
      <xdr:colOff>672354</xdr:colOff>
      <xdr:row>88</xdr:row>
      <xdr:rowOff>54349</xdr:rowOff>
    </xdr:to>
    <xdr:graphicFrame macro="">
      <xdr:nvGraphicFramePr>
        <xdr:cNvPr id="9" name="Chart 8">
          <a:extLst>
            <a:ext uri="{FF2B5EF4-FFF2-40B4-BE49-F238E27FC236}">
              <a16:creationId xmlns:a16="http://schemas.microsoft.com/office/drawing/2014/main" id="{AEAB3E3F-CCDA-4A58-20AA-C7E080D61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769089</xdr:colOff>
      <xdr:row>49</xdr:row>
      <xdr:rowOff>145676</xdr:rowOff>
    </xdr:from>
    <xdr:to>
      <xdr:col>12</xdr:col>
      <xdr:colOff>33617</xdr:colOff>
      <xdr:row>69</xdr:row>
      <xdr:rowOff>22412</xdr:rowOff>
    </xdr:to>
    <xdr:graphicFrame macro="">
      <xdr:nvGraphicFramePr>
        <xdr:cNvPr id="10" name="Chart 9">
          <a:extLst>
            <a:ext uri="{FF2B5EF4-FFF2-40B4-BE49-F238E27FC236}">
              <a16:creationId xmlns:a16="http://schemas.microsoft.com/office/drawing/2014/main" id="{F6337AC1-AA2B-BAB9-7D73-7218E5D68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861450</xdr:colOff>
      <xdr:row>117</xdr:row>
      <xdr:rowOff>176212</xdr:rowOff>
    </xdr:from>
    <xdr:to>
      <xdr:col>8</xdr:col>
      <xdr:colOff>347382</xdr:colOff>
      <xdr:row>132</xdr:row>
      <xdr:rowOff>61912</xdr:rowOff>
    </xdr:to>
    <xdr:graphicFrame macro="">
      <xdr:nvGraphicFramePr>
        <xdr:cNvPr id="5" name="Chart 4">
          <a:extLst>
            <a:ext uri="{FF2B5EF4-FFF2-40B4-BE49-F238E27FC236}">
              <a16:creationId xmlns:a16="http://schemas.microsoft.com/office/drawing/2014/main" id="{7B302548-6009-5BDF-FE95-99BCC6463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899125</xdr:colOff>
      <xdr:row>133</xdr:row>
      <xdr:rowOff>154569</xdr:rowOff>
    </xdr:from>
    <xdr:to>
      <xdr:col>8</xdr:col>
      <xdr:colOff>403412</xdr:colOff>
      <xdr:row>148</xdr:row>
      <xdr:rowOff>123265</xdr:rowOff>
    </xdr:to>
    <xdr:graphicFrame macro="">
      <xdr:nvGraphicFramePr>
        <xdr:cNvPr id="8" name="Chart 7">
          <a:extLst>
            <a:ext uri="{FF2B5EF4-FFF2-40B4-BE49-F238E27FC236}">
              <a16:creationId xmlns:a16="http://schemas.microsoft.com/office/drawing/2014/main" id="{56005CA4-6086-DE9C-56AF-7FD2D37B2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889747</xdr:colOff>
      <xdr:row>159</xdr:row>
      <xdr:rowOff>96090</xdr:rowOff>
    </xdr:from>
    <xdr:to>
      <xdr:col>7</xdr:col>
      <xdr:colOff>661147</xdr:colOff>
      <xdr:row>173</xdr:row>
      <xdr:rowOff>172290</xdr:rowOff>
    </xdr:to>
    <xdr:graphicFrame macro="">
      <xdr:nvGraphicFramePr>
        <xdr:cNvPr id="11" name="Chart 10">
          <a:extLst>
            <a:ext uri="{FF2B5EF4-FFF2-40B4-BE49-F238E27FC236}">
              <a16:creationId xmlns:a16="http://schemas.microsoft.com/office/drawing/2014/main" id="{64DEE9FE-F035-68E2-426F-5FE04D051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846043</xdr:colOff>
      <xdr:row>1</xdr:row>
      <xdr:rowOff>79561</xdr:rowOff>
    </xdr:from>
    <xdr:to>
      <xdr:col>10</xdr:col>
      <xdr:colOff>515471</xdr:colOff>
      <xdr:row>12</xdr:row>
      <xdr:rowOff>105335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751E3FBD-65B5-C436-A620-6520FDC142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22968" y="270061"/>
              <a:ext cx="3517528" cy="21212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361950</xdr:colOff>
      <xdr:row>179</xdr:row>
      <xdr:rowOff>42862</xdr:rowOff>
    </xdr:from>
    <xdr:to>
      <xdr:col>7</xdr:col>
      <xdr:colOff>342900</xdr:colOff>
      <xdr:row>193</xdr:row>
      <xdr:rowOff>119062</xdr:rowOff>
    </xdr:to>
    <xdr:graphicFrame macro="">
      <xdr:nvGraphicFramePr>
        <xdr:cNvPr id="15" name="Chart 14">
          <a:extLst>
            <a:ext uri="{FF2B5EF4-FFF2-40B4-BE49-F238E27FC236}">
              <a16:creationId xmlns:a16="http://schemas.microsoft.com/office/drawing/2014/main" id="{A2A150FA-7DD2-3296-4356-BF29E84E5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12910</xdr:colOff>
      <xdr:row>32</xdr:row>
      <xdr:rowOff>134471</xdr:rowOff>
    </xdr:from>
    <xdr:to>
      <xdr:col>10</xdr:col>
      <xdr:colOff>257735</xdr:colOff>
      <xdr:row>48</xdr:row>
      <xdr:rowOff>118491</xdr:rowOff>
    </xdr:to>
    <xdr:graphicFrame macro="">
      <xdr:nvGraphicFramePr>
        <xdr:cNvPr id="17" name="Chart 16">
          <a:extLst>
            <a:ext uri="{FF2B5EF4-FFF2-40B4-BE49-F238E27FC236}">
              <a16:creationId xmlns:a16="http://schemas.microsoft.com/office/drawing/2014/main" id="{06EBD44B-55AC-F786-0345-253CBFE19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670037</xdr:colOff>
      <xdr:row>104</xdr:row>
      <xdr:rowOff>167067</xdr:rowOff>
    </xdr:from>
    <xdr:to>
      <xdr:col>7</xdr:col>
      <xdr:colOff>345928</xdr:colOff>
      <xdr:row>119</xdr:row>
      <xdr:rowOff>52767</xdr:rowOff>
    </xdr:to>
    <xdr:graphicFrame macro="">
      <xdr:nvGraphicFramePr>
        <xdr:cNvPr id="19" name="Chart 18">
          <a:extLst>
            <a:ext uri="{FF2B5EF4-FFF2-40B4-BE49-F238E27FC236}">
              <a16:creationId xmlns:a16="http://schemas.microsoft.com/office/drawing/2014/main" id="{13DDD231-2A08-C50E-C13F-D1F549AB1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65484</xdr:colOff>
      <xdr:row>107</xdr:row>
      <xdr:rowOff>65484</xdr:rowOff>
    </xdr:from>
    <xdr:to>
      <xdr:col>6</xdr:col>
      <xdr:colOff>89297</xdr:colOff>
      <xdr:row>116</xdr:row>
      <xdr:rowOff>184547</xdr:rowOff>
    </xdr:to>
    <xdr:sp macro="" textlink="">
      <xdr:nvSpPr>
        <xdr:cNvPr id="20" name="TextBox 19">
          <a:extLst>
            <a:ext uri="{FF2B5EF4-FFF2-40B4-BE49-F238E27FC236}">
              <a16:creationId xmlns:a16="http://schemas.microsoft.com/office/drawing/2014/main" id="{3773C473-20C1-44E6-9C46-7C1D82058DB3}"/>
            </a:ext>
          </a:extLst>
        </xdr:cNvPr>
        <xdr:cNvSpPr txBox="1"/>
      </xdr:nvSpPr>
      <xdr:spPr>
        <a:xfrm>
          <a:off x="4137422" y="20448984"/>
          <a:ext cx="1821656" cy="183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92,70%</a:t>
          </a:r>
        </a:p>
        <a:p>
          <a:pPr algn="ctr"/>
          <a:r>
            <a:rPr lang="en-US" sz="1800" b="1" kern="1200">
              <a:solidFill>
                <a:schemeClr val="tx2">
                  <a:lumMod val="90000"/>
                  <a:lumOff val="10000"/>
                </a:schemeClr>
              </a:solidFill>
            </a:rPr>
            <a:t>Total</a:t>
          </a:r>
        </a:p>
        <a:p>
          <a:pPr algn="ctr"/>
          <a:r>
            <a:rPr lang="en-US" sz="2800" b="1" kern="1200">
              <a:solidFill>
                <a:schemeClr val="tx2">
                  <a:lumMod val="90000"/>
                  <a:lumOff val="10000"/>
                </a:schemeClr>
              </a:solidFill>
            </a:rPr>
            <a:t>2345</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refreshedDate="45620.866950347219" createdVersion="8" refreshedVersion="8" minRefreshableVersion="3" recordCount="2345" xr:uid="{ECAE2937-8CF7-4E42-B4F9-374349F5443A}">
  <cacheSource type="worksheet">
    <worksheetSource name="sales_data_sample3"/>
  </cacheSource>
  <cacheFields count="27">
    <cacheField name="ORDER NUMBER" numFmtId="1">
      <sharedItems containsSemiMixedTypes="0" containsString="0" containsNumber="1" containsInteger="1" minValue="10100" maxValue="10361"/>
    </cacheField>
    <cacheField name="QUANTITY ORDERED" numFmtId="1">
      <sharedItems containsSemiMixedTypes="0" containsString="0" containsNumber="1" containsInteger="1" minValue="20" maxValue="55"/>
    </cacheField>
    <cacheField name="PRICE EACH" numFmtId="165">
      <sharedItems containsSemiMixedTypes="0" containsString="0" containsNumber="1" minValue="27.22" maxValue="45657"/>
    </cacheField>
    <cacheField name="ORDER LINE NUMBER" numFmtId="1">
      <sharedItems containsSemiMixedTypes="0" containsString="0" containsNumber="1" containsInteger="1" minValue="1" maxValue="18"/>
    </cacheField>
    <cacheField name="SALES" numFmtId="165">
      <sharedItems containsSemiMixedTypes="0" containsString="0" containsNumber="1" minValue="577.6" maxValue="12536.5"/>
    </cacheField>
    <cacheField name="PROFIT" numFmtId="165">
      <sharedItems containsSemiMixedTypes="0" containsString="0" containsNumber="1" minValue="0" maxValue="2893.1389300000001"/>
    </cacheField>
    <cacheField name="PROFIT MARGIN" numFmtId="10">
      <sharedItems containsMixedTypes="1" containsNumber="1" minValue="0" maxValue="0.127"/>
    </cacheField>
    <cacheField name="ORDER DATE" numFmtId="164">
      <sharedItems containsSemiMixedTypes="0" containsNonDate="0" containsDate="1" containsString="0" minDate="2003-01-06T00:00:00" maxDate="2004-12-18T00:00:00"/>
    </cacheField>
    <cacheField name="STATUS" numFmtId="0">
      <sharedItems count="6">
        <s v="Shipped"/>
        <s v="Resolved"/>
        <s v="Cancelled"/>
        <s v="On Hold"/>
        <s v="Disputed" u="1"/>
        <s v="In Process" u="1"/>
      </sharedItems>
    </cacheField>
    <cacheField name="QTR_ID" numFmtId="0">
      <sharedItems containsSemiMixedTypes="0" containsString="0" containsNumber="1" containsInteger="1" minValue="1" maxValue="4"/>
    </cacheField>
    <cacheField name="MONTH_ID" numFmtId="0">
      <sharedItems containsMixedTypes="1" containsNumber="1" containsInteger="1" minValue="1" maxValue="12" count="24">
        <s v="January"/>
        <s v="February"/>
        <s v="March"/>
        <s v="April"/>
        <s v="May"/>
        <s v="June"/>
        <s v="July"/>
        <s v="August"/>
        <s v="September"/>
        <s v="October"/>
        <s v="November"/>
        <s v="December"/>
        <n v="2" u="1"/>
        <n v="5" u="1"/>
        <n v="7" u="1"/>
        <n v="8" u="1"/>
        <n v="10" u="1"/>
        <n v="11" u="1"/>
        <n v="12" u="1"/>
        <n v="1" u="1"/>
        <n v="4" u="1"/>
        <n v="6" u="1"/>
        <n v="9" u="1"/>
        <n v="3" u="1"/>
      </sharedItems>
    </cacheField>
    <cacheField name="YEAR_ID" numFmtId="0">
      <sharedItems containsSemiMixedTypes="0" containsString="0" containsNumber="1" containsInteger="1" minValue="2003" maxValue="2005" count="3">
        <n v="2003"/>
        <n v="2004"/>
        <n v="2005" u="1"/>
      </sharedItems>
    </cacheField>
    <cacheField name="PRODUCT LINE" numFmtId="0">
      <sharedItems count="7">
        <s v="Vintage Cars"/>
        <s v="Classic Cars"/>
        <s v="Trucks and Buses"/>
        <s v="Trains"/>
        <s v="Ships"/>
        <s v="Planes"/>
        <s v="Motorcycles"/>
      </sharedItems>
    </cacheField>
    <cacheField name="MSRP" numFmtId="0">
      <sharedItems containsSemiMixedTypes="0" containsString="0" containsNumber="1" containsInteger="1" minValue="33" maxValue="214"/>
    </cacheField>
    <cacheField name="PRODUCT CODE" numFmtId="0">
      <sharedItems/>
    </cacheField>
    <cacheField name="CUSTOMER NAME" numFmtId="0">
      <sharedItems count="92">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Iberia Gift Imports, Corp."/>
        <s v="Double Decker Gift Stores, Ltd"/>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PHONE" numFmtId="0">
      <sharedItems/>
    </cacheField>
    <cacheField name="ADDRESS LINE 1" numFmtId="0">
      <sharedItems/>
    </cacheField>
    <cacheField name="ADDRESSLINE2" numFmtId="0">
      <sharedItems/>
    </cacheField>
    <cacheField name="CITY" numFmtId="0">
      <sharedItems/>
    </cacheField>
    <cacheField name="STATE" numFmtId="0">
      <sharedItems/>
    </cacheField>
    <cacheField name="POSTALCODE" numFmtId="0">
      <sharedItems/>
    </cacheField>
    <cacheField name="COUNTRY" numFmtId="0">
      <sharedItems count="19">
        <s v="USA"/>
        <s v="Germany"/>
        <s v="Norway"/>
        <s v="Spain"/>
        <s v="Denmark"/>
        <s v="Italy"/>
        <s v="Philippines"/>
        <s v="UK"/>
        <s v="Sweden"/>
        <s v="France"/>
        <s v="Belgium"/>
        <s v="Singapore"/>
        <s v="Austria"/>
        <s v="Australia"/>
        <s v="Finland"/>
        <s v="Canada"/>
        <s v="Japan"/>
        <s v="Ireland"/>
        <s v="Switzerland"/>
      </sharedItems>
    </cacheField>
    <cacheField name="TERRITORY" numFmtId="0">
      <sharedItems count="4">
        <s v="NA"/>
        <s v="EMEA"/>
        <s v="Japan"/>
        <s v="APAC"/>
      </sharedItems>
    </cacheField>
    <cacheField name="CONTACT LAST NAME" numFmtId="0">
      <sharedItems/>
    </cacheField>
    <cacheField name="CONTACT FIRST NAME"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5">
  <r>
    <n v="10100"/>
    <n v="30"/>
    <n v="100"/>
    <n v="3"/>
    <n v="5151"/>
    <n v="380.65889999999996"/>
    <s v="7,39%"/>
    <d v="2003-01-06T00:00:00"/>
    <x v="0"/>
    <n v="1"/>
    <x v="0"/>
    <x v="0"/>
    <x v="0"/>
    <n v="170"/>
    <s v="S18_1749"/>
    <x v="0"/>
    <s v="6035558647"/>
    <s v="2304 Long Airport Avenue"/>
    <s v="N/A"/>
    <s v="Nashua"/>
    <s v="NH"/>
    <s v="62005"/>
    <x v="0"/>
    <x v="0"/>
    <s v="Young"/>
    <s v="Valarie"/>
    <s v="Medium"/>
  </r>
  <r>
    <n v="10100"/>
    <n v="50"/>
    <n v="67.8"/>
    <n v="2"/>
    <n v="3390"/>
    <n v="250.52099999999999"/>
    <s v="7,39%"/>
    <d v="2003-01-06T00:00:00"/>
    <x v="0"/>
    <n v="1"/>
    <x v="0"/>
    <x v="0"/>
    <x v="0"/>
    <n v="60"/>
    <s v="S18_2248"/>
    <x v="0"/>
    <s v="6035558647"/>
    <s v="2304 Long Airport Avenue"/>
    <s v="N/A"/>
    <s v="Nashua"/>
    <s v="NH"/>
    <s v="62005"/>
    <x v="0"/>
    <x v="0"/>
    <s v="Young"/>
    <s v="Valarie"/>
    <s v="Medium"/>
  </r>
  <r>
    <n v="10100"/>
    <n v="22"/>
    <n v="86.51"/>
    <n v="4"/>
    <n v="1903.22"/>
    <n v="140.64795799999999"/>
    <s v="7,39%"/>
    <d v="2003-01-06T00:00:00"/>
    <x v="0"/>
    <n v="1"/>
    <x v="0"/>
    <x v="0"/>
    <x v="0"/>
    <n v="92"/>
    <s v="S18_4409"/>
    <x v="0"/>
    <s v="6035558647"/>
    <s v="2304 Long Airport Avenue"/>
    <s v="N/A"/>
    <s v="Nashua"/>
    <s v="NH"/>
    <s v="62005"/>
    <x v="0"/>
    <x v="0"/>
    <s v="Young"/>
    <s v="Valarie"/>
    <s v="Small"/>
  </r>
  <r>
    <n v="10100"/>
    <n v="49"/>
    <n v="34.47"/>
    <n v="1"/>
    <n v="1689.03"/>
    <n v="124.81931699999998"/>
    <s v="7,39%"/>
    <d v="2003-01-06T00:00:00"/>
    <x v="0"/>
    <n v="1"/>
    <x v="0"/>
    <x v="0"/>
    <x v="0"/>
    <n v="41"/>
    <s v="S24_3969"/>
    <x v="0"/>
    <s v="6035558647"/>
    <s v="2304 Long Airport Avenue"/>
    <s v="N/A"/>
    <s v="Nashua"/>
    <s v="NH"/>
    <s v="62005"/>
    <x v="0"/>
    <x v="0"/>
    <s v="Young"/>
    <s v="Valarie"/>
    <s v="Small"/>
  </r>
  <r>
    <n v="10101"/>
    <n v="25"/>
    <n v="100"/>
    <n v="4"/>
    <n v="3782"/>
    <n v="279.4898"/>
    <s v="7,39%"/>
    <d v="2003-01-09T00:00:00"/>
    <x v="0"/>
    <n v="1"/>
    <x v="0"/>
    <x v="0"/>
    <x v="0"/>
    <n v="127"/>
    <s v="S18_2325"/>
    <x v="1"/>
    <s v="+49 69 66 90 2555"/>
    <s v="Lyonerstr. 34"/>
    <s v="N/A"/>
    <s v="Frankfurt"/>
    <s v="N/A"/>
    <s v="60528"/>
    <x v="1"/>
    <x v="1"/>
    <s v="Keitel"/>
    <s v="Roland"/>
    <s v="Medium"/>
  </r>
  <r>
    <n v="10101"/>
    <n v="26"/>
    <n v="100"/>
    <n v="1"/>
    <n v="3773.38"/>
    <n v="278.85278199999999"/>
    <s v="7,39%"/>
    <d v="2003-01-09T00:00:00"/>
    <x v="0"/>
    <n v="1"/>
    <x v="0"/>
    <x v="0"/>
    <x v="0"/>
    <n v="168"/>
    <s v="S18_2795"/>
    <x v="1"/>
    <s v="+49 69 66 90 2555"/>
    <s v="Lyonerstr. 34"/>
    <s v="N/A"/>
    <s v="Frankfurt"/>
    <s v="N/A"/>
    <s v="60528"/>
    <x v="1"/>
    <x v="1"/>
    <s v="Keitel"/>
    <s v="Roland"/>
    <s v="Medium"/>
  </r>
  <r>
    <n v="10101"/>
    <n v="45"/>
    <n v="31.2"/>
    <n v="3"/>
    <n v="1404"/>
    <n v="103.75559999999999"/>
    <s v="7,39%"/>
    <d v="2003-01-09T00:00:00"/>
    <x v="0"/>
    <n v="1"/>
    <x v="0"/>
    <x v="0"/>
    <x v="0"/>
    <n v="33"/>
    <s v="S24_1937"/>
    <x v="1"/>
    <s v="+49 69 66 90 2555"/>
    <s v="Lyonerstr. 34"/>
    <s v="N/A"/>
    <s v="Frankfurt"/>
    <s v="N/A"/>
    <s v="60528"/>
    <x v="1"/>
    <x v="1"/>
    <s v="Keitel"/>
    <s v="Roland"/>
    <s v="Small"/>
  </r>
  <r>
    <n v="10101"/>
    <n v="46"/>
    <n v="53.76"/>
    <n v="2"/>
    <n v="2472.96"/>
    <n v="182.75174399999997"/>
    <s v="7,39%"/>
    <d v="2003-01-09T00:00:00"/>
    <x v="0"/>
    <n v="1"/>
    <x v="0"/>
    <x v="0"/>
    <x v="0"/>
    <n v="44"/>
    <s v="S24_2022"/>
    <x v="1"/>
    <s v="+49 69 66 90 2555"/>
    <s v="Lyonerstr. 34"/>
    <s v="N/A"/>
    <s v="Frankfurt"/>
    <s v="N/A"/>
    <s v="60528"/>
    <x v="1"/>
    <x v="1"/>
    <s v="Keitel"/>
    <s v="Roland"/>
    <s v="Small"/>
  </r>
  <r>
    <n v="10102"/>
    <n v="39"/>
    <n v="100"/>
    <n v="2"/>
    <n v="4808.3100000000004"/>
    <n v="355.33410900000001"/>
    <s v="7,39%"/>
    <d v="2003-01-10T00:00:00"/>
    <x v="0"/>
    <n v="1"/>
    <x v="0"/>
    <x v="0"/>
    <x v="0"/>
    <n v="102"/>
    <s v="S18_1342"/>
    <x v="2"/>
    <s v="2125551500"/>
    <s v="2678 Kingston Rd."/>
    <s v="Suite 101"/>
    <s v="NYC"/>
    <s v="NY"/>
    <s v="10022"/>
    <x v="0"/>
    <x v="0"/>
    <s v="Frick"/>
    <s v="Michael"/>
    <s v="Medium"/>
  </r>
  <r>
    <n v="10102"/>
    <n v="41"/>
    <n v="50.14"/>
    <n v="1"/>
    <n v="2055.7399999999998"/>
    <n v="151.91918599999997"/>
    <s v="7,39%"/>
    <d v="2003-01-10T00:00:00"/>
    <x v="0"/>
    <n v="1"/>
    <x v="0"/>
    <x v="0"/>
    <x v="0"/>
    <n v="53"/>
    <s v="S18_1367"/>
    <x v="2"/>
    <s v="2125551500"/>
    <s v="2678 Kingston Rd."/>
    <s v="Suite 101"/>
    <s v="NYC"/>
    <s v="NY"/>
    <s v="10022"/>
    <x v="0"/>
    <x v="0"/>
    <s v="Frick"/>
    <s v="Michael"/>
    <s v="Small"/>
  </r>
  <r>
    <n v="10103"/>
    <n v="26"/>
    <n v="100"/>
    <n v="11"/>
    <n v="5404.62"/>
    <n v="1345.209918"/>
    <s v="24,89%"/>
    <d v="2003-01-29T00:00:00"/>
    <x v="0"/>
    <n v="1"/>
    <x v="0"/>
    <x v="0"/>
    <x v="1"/>
    <n v="214"/>
    <s v="S10_1949"/>
    <x v="3"/>
    <s v="07-98 9555"/>
    <s v="Erling Skakkes gate 78"/>
    <s v="N/A"/>
    <s v="Stavern"/>
    <s v="N/A"/>
    <s v="4110"/>
    <x v="2"/>
    <x v="1"/>
    <s v="Bergulfsen"/>
    <s v="Jonas"/>
    <s v="Medium"/>
  </r>
  <r>
    <n v="10103"/>
    <n v="42"/>
    <n v="100"/>
    <n v="4"/>
    <n v="5398.26"/>
    <n v="1343.6269140000002"/>
    <s v="24,89%"/>
    <d v="2003-01-29T00:00:00"/>
    <x v="0"/>
    <n v="1"/>
    <x v="0"/>
    <x v="0"/>
    <x v="1"/>
    <n v="147"/>
    <s v="S10_4962"/>
    <x v="3"/>
    <s v="07-98 9555"/>
    <s v="Erling Skakkes gate 78"/>
    <s v="N/A"/>
    <s v="Stavern"/>
    <s v="N/A"/>
    <s v="4110"/>
    <x v="2"/>
    <x v="1"/>
    <s v="Bergulfsen"/>
    <s v="Jonas"/>
    <s v="Medium"/>
  </r>
  <r>
    <n v="10103"/>
    <n v="27"/>
    <n v="100"/>
    <n v="8"/>
    <n v="3394.98"/>
    <n v="154.47158999999999"/>
    <s v="4,55%"/>
    <d v="2003-01-29T00:00:00"/>
    <x v="0"/>
    <n v="1"/>
    <x v="0"/>
    <x v="0"/>
    <x v="2"/>
    <n v="136"/>
    <s v="S12_1666"/>
    <x v="3"/>
    <s v="07-98 9555"/>
    <s v="Erling Skakkes gate 78"/>
    <s v="N/A"/>
    <s v="Stavern"/>
    <s v="N/A"/>
    <s v="4110"/>
    <x v="2"/>
    <x v="1"/>
    <s v="Bergulfsen"/>
    <s v="Jonas"/>
    <s v="Medium"/>
  </r>
  <r>
    <n v="10103"/>
    <n v="35"/>
    <n v="100"/>
    <n v="10"/>
    <n v="3920"/>
    <n v="178.35999999999999"/>
    <s v="4,55%"/>
    <d v="2003-01-29T00:00:00"/>
    <x v="0"/>
    <n v="1"/>
    <x v="0"/>
    <x v="0"/>
    <x v="2"/>
    <n v="116"/>
    <s v="S18_1097"/>
    <x v="3"/>
    <s v="07-98 9555"/>
    <s v="Erling Skakkes gate 78"/>
    <s v="N/A"/>
    <s v="Stavern"/>
    <s v="N/A"/>
    <s v="4110"/>
    <x v="2"/>
    <x v="1"/>
    <s v="Bergulfsen"/>
    <s v="Jonas"/>
    <s v="Medium"/>
  </r>
  <r>
    <n v="10103"/>
    <n v="22"/>
    <n v="54.09"/>
    <n v="2"/>
    <n v="1189.98"/>
    <n v="54.144089999999998"/>
    <s v="4,55%"/>
    <d v="2003-01-29T00:00:00"/>
    <x v="0"/>
    <n v="1"/>
    <x v="0"/>
    <x v="0"/>
    <x v="2"/>
    <n v="60"/>
    <s v="S18_2432"/>
    <x v="3"/>
    <s v="07-98 9555"/>
    <s v="Erling Skakkes gate 78"/>
    <s v="N/A"/>
    <s v="Stavern"/>
    <s v="N/A"/>
    <s v="4110"/>
    <x v="2"/>
    <x v="1"/>
    <s v="Bergulfsen"/>
    <s v="Jonas"/>
    <s v="Small"/>
  </r>
  <r>
    <n v="10103"/>
    <n v="27"/>
    <n v="83.07"/>
    <n v="12"/>
    <n v="2242.89"/>
    <n v="165.74957099999997"/>
    <s v="7,39%"/>
    <d v="2003-01-29T00:00:00"/>
    <x v="0"/>
    <n v="1"/>
    <x v="0"/>
    <x v="0"/>
    <x v="0"/>
    <n v="101"/>
    <s v="S18_2949"/>
    <x v="3"/>
    <s v="07-98 9555"/>
    <s v="Erling Skakkes gate 78"/>
    <s v="N/A"/>
    <s v="Stavern"/>
    <s v="N/A"/>
    <s v="4110"/>
    <x v="2"/>
    <x v="1"/>
    <s v="Bergulfsen"/>
    <s v="Jonas"/>
    <s v="Small"/>
  </r>
  <r>
    <n v="10103"/>
    <n v="35"/>
    <n v="57.46"/>
    <n v="14"/>
    <n v="2011.1"/>
    <n v="148.62028999999998"/>
    <s v="7,39%"/>
    <d v="2003-01-29T00:00:00"/>
    <x v="0"/>
    <n v="1"/>
    <x v="0"/>
    <x v="0"/>
    <x v="0"/>
    <n v="62"/>
    <s v="S18_2957"/>
    <x v="3"/>
    <s v="07-98 9555"/>
    <s v="Erling Skakkes gate 78"/>
    <s v="N/A"/>
    <s v="Stavern"/>
    <s v="N/A"/>
    <s v="4110"/>
    <x v="2"/>
    <x v="1"/>
    <s v="Bergulfsen"/>
    <s v="Jonas"/>
    <s v="Small"/>
  </r>
  <r>
    <n v="10103"/>
    <n v="25"/>
    <n v="100"/>
    <n v="13"/>
    <n v="2539.5"/>
    <n v="187.66904999999997"/>
    <s v="7,39%"/>
    <d v="2003-01-29T00:00:00"/>
    <x v="0"/>
    <n v="1"/>
    <x v="0"/>
    <x v="0"/>
    <x v="0"/>
    <n v="104"/>
    <s v="S18_3136"/>
    <x v="3"/>
    <s v="07-98 9555"/>
    <s v="Erling Skakkes gate 78"/>
    <s v="N/A"/>
    <s v="Stavern"/>
    <s v="N/A"/>
    <s v="4110"/>
    <x v="2"/>
    <x v="1"/>
    <s v="Bergulfsen"/>
    <s v="Jonas"/>
    <s v="Small"/>
  </r>
  <r>
    <n v="10103"/>
    <n v="46"/>
    <n v="100"/>
    <n v="16"/>
    <n v="4791.82"/>
    <n v="354.11549799999995"/>
    <s v="7,39%"/>
    <d v="2003-01-29T00:00:00"/>
    <x v="0"/>
    <n v="1"/>
    <x v="0"/>
    <x v="0"/>
    <x v="0"/>
    <n v="99"/>
    <s v="S18_3320"/>
    <x v="3"/>
    <s v="07-98 9555"/>
    <s v="Erling Skakkes gate 78"/>
    <s v="N/A"/>
    <s v="Stavern"/>
    <s v="N/A"/>
    <s v="4110"/>
    <x v="2"/>
    <x v="1"/>
    <s v="Bergulfsen"/>
    <s v="Jonas"/>
    <s v="Medium"/>
  </r>
  <r>
    <n v="10103"/>
    <n v="36"/>
    <n v="100"/>
    <n v="5"/>
    <n v="4228.2"/>
    <n v="192.38309999999998"/>
    <s v="4,55%"/>
    <d v="2003-01-29T00:00:00"/>
    <x v="0"/>
    <n v="1"/>
    <x v="0"/>
    <x v="0"/>
    <x v="2"/>
    <n v="121"/>
    <s v="S18_4600"/>
    <x v="3"/>
    <s v="07-98 9555"/>
    <s v="Erling Skakkes gate 78"/>
    <s v="N/A"/>
    <s v="Stavern"/>
    <s v="N/A"/>
    <s v="4110"/>
    <x v="2"/>
    <x v="1"/>
    <s v="Bergulfsen"/>
    <s v="Jonas"/>
    <s v="Medium"/>
  </r>
  <r>
    <n v="10103"/>
    <n v="41"/>
    <n v="47.29"/>
    <n v="9"/>
    <n v="1938.89"/>
    <n v="143.28397100000001"/>
    <s v="7,39%"/>
    <d v="2003-01-29T00:00:00"/>
    <x v="0"/>
    <n v="1"/>
    <x v="0"/>
    <x v="0"/>
    <x v="0"/>
    <n v="50"/>
    <s v="S18_4668"/>
    <x v="3"/>
    <s v="07-98 9555"/>
    <s v="Erling Skakkes gate 78"/>
    <s v="N/A"/>
    <s v="Stavern"/>
    <s v="N/A"/>
    <s v="4110"/>
    <x v="2"/>
    <x v="1"/>
    <s v="Bergulfsen"/>
    <s v="Jonas"/>
    <s v="Small"/>
  </r>
  <r>
    <n v="10103"/>
    <n v="36"/>
    <n v="100"/>
    <n v="1"/>
    <n v="3680.28"/>
    <n v="167.45274000000001"/>
    <s v="4,55%"/>
    <d v="2003-01-29T00:00:00"/>
    <x v="0"/>
    <n v="1"/>
    <x v="0"/>
    <x v="0"/>
    <x v="2"/>
    <n v="127"/>
    <s v="S24_2300"/>
    <x v="3"/>
    <s v="07-98 9555"/>
    <s v="Erling Skakkes gate 78"/>
    <s v="N/A"/>
    <s v="Stavern"/>
    <s v="N/A"/>
    <s v="4110"/>
    <x v="2"/>
    <x v="1"/>
    <s v="Bergulfsen"/>
    <s v="Jonas"/>
    <s v="Medium"/>
  </r>
  <r>
    <n v="10103"/>
    <n v="25"/>
    <n v="100"/>
    <n v="15"/>
    <n v="2873"/>
    <n v="212.31469999999999"/>
    <s v="7,39%"/>
    <d v="2003-01-29T00:00:00"/>
    <x v="0"/>
    <n v="1"/>
    <x v="0"/>
    <x v="0"/>
    <x v="0"/>
    <n v="97"/>
    <s v="S24_4258"/>
    <x v="3"/>
    <s v="07-98 9555"/>
    <s v="Erling Skakkes gate 78"/>
    <s v="N/A"/>
    <s v="Stavern"/>
    <s v="N/A"/>
    <s v="4110"/>
    <x v="2"/>
    <x v="1"/>
    <s v="Bergulfsen"/>
    <s v="Jonas"/>
    <s v="Small"/>
  </r>
  <r>
    <n v="10103"/>
    <n v="31"/>
    <n v="100"/>
    <n v="3"/>
    <n v="3224.31"/>
    <n v="146.70610499999998"/>
    <s v="4,55%"/>
    <d v="2003-01-29T00:00:00"/>
    <x v="0"/>
    <n v="1"/>
    <x v="0"/>
    <x v="0"/>
    <x v="2"/>
    <n v="96"/>
    <s v="S32_1268"/>
    <x v="3"/>
    <s v="07-98 9555"/>
    <s v="Erling Skakkes gate 78"/>
    <s v="N/A"/>
    <s v="Stavern"/>
    <s v="N/A"/>
    <s v="4110"/>
    <x v="2"/>
    <x v="1"/>
    <s v="Bergulfsen"/>
    <s v="Jonas"/>
    <s v="Medium"/>
  </r>
  <r>
    <n v="10103"/>
    <n v="45"/>
    <n v="75.63"/>
    <n v="7"/>
    <n v="3403.35"/>
    <n v="154.85242499999998"/>
    <s v="4,55%"/>
    <d v="2003-01-29T00:00:00"/>
    <x v="0"/>
    <n v="1"/>
    <x v="0"/>
    <x v="0"/>
    <x v="2"/>
    <n v="64"/>
    <s v="S32_3522"/>
    <x v="3"/>
    <s v="07-98 9555"/>
    <s v="Erling Skakkes gate 78"/>
    <s v="N/A"/>
    <s v="Stavern"/>
    <s v="N/A"/>
    <s v="4110"/>
    <x v="2"/>
    <x v="1"/>
    <s v="Bergulfsen"/>
    <s v="Jonas"/>
    <s v="Medium"/>
  </r>
  <r>
    <n v="10103"/>
    <n v="42"/>
    <n v="100"/>
    <n v="6"/>
    <n v="4460.82"/>
    <n v="1110.298098"/>
    <s v="24,89%"/>
    <d v="2003-01-29T00:00:00"/>
    <x v="0"/>
    <n v="1"/>
    <x v="0"/>
    <x v="0"/>
    <x v="1"/>
    <n v="101"/>
    <s v="S700_2824"/>
    <x v="3"/>
    <s v="07-98 9555"/>
    <s v="Erling Skakkes gate 78"/>
    <s v="N/A"/>
    <s v="Stavern"/>
    <s v="N/A"/>
    <s v="4110"/>
    <x v="2"/>
    <x v="1"/>
    <s v="Bergulfsen"/>
    <s v="Jonas"/>
    <s v="Medium"/>
  </r>
  <r>
    <n v="10104"/>
    <n v="34"/>
    <n v="100"/>
    <n v="1"/>
    <n v="5958.5"/>
    <n v="1483.0706500000001"/>
    <s v="24,89%"/>
    <d v="2003-01-31T00:00:00"/>
    <x v="0"/>
    <n v="1"/>
    <x v="0"/>
    <x v="0"/>
    <x v="1"/>
    <n v="151"/>
    <s v="S12_3148"/>
    <x v="4"/>
    <s v="(91) 555 94 44"/>
    <s v="C/ Moralzarzal, 86"/>
    <s v="N/A"/>
    <s v="Madrid"/>
    <s v="N/A"/>
    <s v="28034"/>
    <x v="3"/>
    <x v="1"/>
    <s v="Freyre"/>
    <s v="Diego"/>
    <s v="Medium"/>
  </r>
  <r>
    <n v="10104"/>
    <n v="41"/>
    <n v="100"/>
    <n v="9"/>
    <n v="4615.78"/>
    <n v="210.01798999999997"/>
    <s v="4,55%"/>
    <d v="2003-01-31T00:00:00"/>
    <x v="0"/>
    <n v="1"/>
    <x v="0"/>
    <x v="0"/>
    <x v="2"/>
    <n v="118"/>
    <s v="S12_4473"/>
    <x v="4"/>
    <s v="(91) 555 94 44"/>
    <s v="C/ Moralzarzal, 86"/>
    <s v="N/A"/>
    <s v="Madrid"/>
    <s v="N/A"/>
    <s v="28034"/>
    <x v="3"/>
    <x v="1"/>
    <s v="Freyre"/>
    <s v="Diego"/>
    <s v="Medium"/>
  </r>
  <r>
    <n v="10104"/>
    <n v="24"/>
    <n v="100"/>
    <n v="8"/>
    <n v="3457.92"/>
    <n v="860.676288"/>
    <s v="24,89%"/>
    <d v="2003-01-31T00:00:00"/>
    <x v="0"/>
    <n v="1"/>
    <x v="0"/>
    <x v="0"/>
    <x v="1"/>
    <n v="163"/>
    <s v="S18_2238"/>
    <x v="4"/>
    <s v="(91) 555 94 44"/>
    <s v="C/ Moralzarzal, 86"/>
    <s v="N/A"/>
    <s v="Madrid"/>
    <s v="N/A"/>
    <s v="28034"/>
    <x v="3"/>
    <x v="1"/>
    <s v="Freyre"/>
    <s v="Diego"/>
    <s v="Medium"/>
  </r>
  <r>
    <n v="10104"/>
    <n v="29"/>
    <n v="100"/>
    <n v="12"/>
    <n v="3772.61"/>
    <n v="171.65375499999999"/>
    <s v="4,55%"/>
    <d v="2003-01-31T00:00:00"/>
    <x v="0"/>
    <n v="1"/>
    <x v="0"/>
    <x v="0"/>
    <x v="2"/>
    <n v="122"/>
    <s v="S18_2319"/>
    <x v="4"/>
    <s v="(91) 555 94 44"/>
    <s v="C/ Moralzarzal, 86"/>
    <s v="N/A"/>
    <s v="Madrid"/>
    <s v="N/A"/>
    <s v="28034"/>
    <x v="3"/>
    <x v="1"/>
    <s v="Freyre"/>
    <s v="Diego"/>
    <s v="Medium"/>
  </r>
  <r>
    <n v="10104"/>
    <n v="23"/>
    <n v="100"/>
    <n v="13"/>
    <n v="4556.99"/>
    <n v="1134.234811"/>
    <s v="24,89%"/>
    <d v="2003-01-31T00:00:00"/>
    <x v="0"/>
    <n v="1"/>
    <x v="0"/>
    <x v="0"/>
    <x v="1"/>
    <n v="169"/>
    <s v="S18_3232"/>
    <x v="4"/>
    <s v="(91) 555 94 44"/>
    <s v="C/ Moralzarzal, 86"/>
    <s v="N/A"/>
    <s v="Madrid"/>
    <s v="N/A"/>
    <s v="28034"/>
    <x v="3"/>
    <x v="1"/>
    <s v="Freyre"/>
    <s v="Diego"/>
    <s v="Medium"/>
  </r>
  <r>
    <n v="10104"/>
    <n v="38"/>
    <n v="100"/>
    <n v="3"/>
    <n v="5348.5"/>
    <n v="1331.2416500000002"/>
    <s v="24,89%"/>
    <d v="2003-01-31T00:00:00"/>
    <x v="0"/>
    <n v="1"/>
    <x v="0"/>
    <x v="0"/>
    <x v="1"/>
    <n v="143"/>
    <s v="S18_4027"/>
    <x v="4"/>
    <s v="(91) 555 94 44"/>
    <s v="C/ Moralzarzal, 86"/>
    <s v="N/A"/>
    <s v="Madrid"/>
    <s v="N/A"/>
    <s v="28034"/>
    <x v="3"/>
    <x v="1"/>
    <s v="Freyre"/>
    <s v="Diego"/>
    <s v="Medium"/>
  </r>
  <r>
    <n v="10104"/>
    <n v="35"/>
    <n v="55.49"/>
    <n v="6"/>
    <n v="1942.15"/>
    <n v="483.40113500000007"/>
    <s v="24,89%"/>
    <d v="2003-01-31T00:00:00"/>
    <x v="0"/>
    <n v="1"/>
    <x v="0"/>
    <x v="0"/>
    <x v="1"/>
    <n v="57"/>
    <s v="S24_1444"/>
    <x v="4"/>
    <s v="(91) 555 94 44"/>
    <s v="C/ Moralzarzal, 86"/>
    <s v="N/A"/>
    <s v="Madrid"/>
    <s v="N/A"/>
    <s v="28034"/>
    <x v="3"/>
    <x v="1"/>
    <s v="Freyre"/>
    <s v="Diego"/>
    <s v="Small"/>
  </r>
  <r>
    <n v="10104"/>
    <n v="44"/>
    <n v="39.6"/>
    <n v="10"/>
    <n v="1742.4"/>
    <n v="433.68336000000005"/>
    <s v="24,89%"/>
    <d v="2003-01-31T00:00:00"/>
    <x v="0"/>
    <n v="1"/>
    <x v="0"/>
    <x v="0"/>
    <x v="1"/>
    <n v="35"/>
    <s v="S24_2840"/>
    <x v="4"/>
    <s v="(91) 555 94 44"/>
    <s v="C/ Moralzarzal, 86"/>
    <s v="N/A"/>
    <s v="Madrid"/>
    <s v="N/A"/>
    <s v="28034"/>
    <x v="3"/>
    <x v="1"/>
    <s v="Freyre"/>
    <s v="Diego"/>
    <s v="Small"/>
  </r>
  <r>
    <n v="10104"/>
    <n v="26"/>
    <n v="100"/>
    <n v="5"/>
    <n v="2921.62"/>
    <n v="727.19121800000005"/>
    <s v="24,89%"/>
    <d v="2003-01-31T00:00:00"/>
    <x v="0"/>
    <n v="1"/>
    <x v="0"/>
    <x v="0"/>
    <x v="1"/>
    <n v="118"/>
    <s v="S24_4048"/>
    <x v="4"/>
    <s v="(91) 555 94 44"/>
    <s v="C/ Moralzarzal, 86"/>
    <s v="N/A"/>
    <s v="Madrid"/>
    <s v="N/A"/>
    <s v="28034"/>
    <x v="3"/>
    <x v="1"/>
    <s v="Freyre"/>
    <s v="Diego"/>
    <s v="Small"/>
  </r>
  <r>
    <n v="10104"/>
    <n v="35"/>
    <n v="47.62"/>
    <n v="11"/>
    <n v="1666.7"/>
    <n v="75.834850000000003"/>
    <s v="4,55%"/>
    <d v="2003-01-31T00:00:00"/>
    <x v="0"/>
    <n v="1"/>
    <x v="0"/>
    <x v="0"/>
    <x v="2"/>
    <n v="54"/>
    <s v="S32_2509"/>
    <x v="4"/>
    <s v="(91) 555 94 44"/>
    <s v="C/ Moralzarzal, 86"/>
    <s v="N/A"/>
    <s v="Madrid"/>
    <s v="N/A"/>
    <s v="28034"/>
    <x v="3"/>
    <x v="1"/>
    <s v="Freyre"/>
    <s v="Diego"/>
    <s v="Small"/>
  </r>
  <r>
    <n v="10104"/>
    <n v="49"/>
    <n v="65.87"/>
    <n v="4"/>
    <n v="3227.63"/>
    <n v="164.28636700000001"/>
    <s v="5,09%"/>
    <d v="2003-01-31T00:00:00"/>
    <x v="0"/>
    <n v="1"/>
    <x v="0"/>
    <x v="0"/>
    <x v="3"/>
    <n v="62"/>
    <s v="S32_3207"/>
    <x v="4"/>
    <s v="(91) 555 94 44"/>
    <s v="C/ Moralzarzal, 86"/>
    <s v="N/A"/>
    <s v="Madrid"/>
    <s v="N/A"/>
    <s v="28034"/>
    <x v="3"/>
    <x v="1"/>
    <s v="Freyre"/>
    <s v="Diego"/>
    <s v="Medium"/>
  </r>
  <r>
    <n v="10104"/>
    <n v="33"/>
    <n v="100"/>
    <n v="7"/>
    <n v="3705.24"/>
    <n v="168.58841999999999"/>
    <s v="4,55%"/>
    <d v="2003-01-31T00:00:00"/>
    <x v="0"/>
    <n v="1"/>
    <x v="0"/>
    <x v="0"/>
    <x v="2"/>
    <n v="115"/>
    <s v="S50_1392"/>
    <x v="4"/>
    <s v="(91) 555 94 44"/>
    <s v="C/ Moralzarzal, 86"/>
    <s v="N/A"/>
    <s v="Madrid"/>
    <s v="N/A"/>
    <s v="28034"/>
    <x v="3"/>
    <x v="1"/>
    <s v="Freyre"/>
    <s v="Diego"/>
    <s v="Medium"/>
  </r>
  <r>
    <n v="10104"/>
    <n v="32"/>
    <n v="53.31"/>
    <n v="2"/>
    <n v="1705.92"/>
    <n v="86.831327999999999"/>
    <s v="5,09%"/>
    <d v="2003-01-31T00:00:00"/>
    <x v="0"/>
    <n v="1"/>
    <x v="0"/>
    <x v="0"/>
    <x v="3"/>
    <n v="58"/>
    <s v="S50_1514"/>
    <x v="4"/>
    <s v="(91) 555 94 44"/>
    <s v="C/ Moralzarzal, 86"/>
    <s v="N/A"/>
    <s v="Madrid"/>
    <s v="N/A"/>
    <s v="28034"/>
    <x v="3"/>
    <x v="1"/>
    <s v="Freyre"/>
    <s v="Diego"/>
    <s v="Small"/>
  </r>
  <r>
    <n v="10105"/>
    <n v="50"/>
    <n v="100"/>
    <n v="2"/>
    <n v="7208"/>
    <n v="1794.0712000000001"/>
    <s v="24,89%"/>
    <d v="2003-02-11T00:00:00"/>
    <x v="0"/>
    <n v="1"/>
    <x v="1"/>
    <x v="0"/>
    <x v="1"/>
    <n v="136"/>
    <s v="S10_4757"/>
    <x v="5"/>
    <s v="31 12 3555"/>
    <s v="Vinb'ltet 34"/>
    <s v="N/A"/>
    <s v="Kobenhavn"/>
    <s v="N/A"/>
    <s v="1734"/>
    <x v="4"/>
    <x v="1"/>
    <s v="Petersen"/>
    <s v="Jytte"/>
    <s v="Large"/>
  </r>
  <r>
    <n v="10105"/>
    <n v="41"/>
    <n v="100"/>
    <n v="15"/>
    <n v="8690.36"/>
    <n v="2163.030604"/>
    <s v="24,89%"/>
    <d v="2003-02-11T00:00:00"/>
    <x v="0"/>
    <n v="1"/>
    <x v="1"/>
    <x v="0"/>
    <x v="1"/>
    <n v="207"/>
    <s v="S12_1108"/>
    <x v="5"/>
    <s v="31 12 3555"/>
    <s v="Vinb'ltet 34"/>
    <s v="N/A"/>
    <s v="Kobenhavn"/>
    <s v="N/A"/>
    <s v="1734"/>
    <x v="4"/>
    <x v="1"/>
    <s v="Petersen"/>
    <s v="Jytte"/>
    <s v="Large"/>
  </r>
  <r>
    <n v="10105"/>
    <n v="29"/>
    <n v="100"/>
    <n v="14"/>
    <n v="4566.05"/>
    <n v="1136.4898450000001"/>
    <s v="24,89%"/>
    <d v="2003-02-11T00:00:00"/>
    <x v="0"/>
    <n v="1"/>
    <x v="1"/>
    <x v="0"/>
    <x v="1"/>
    <n v="173"/>
    <s v="S12_3891"/>
    <x v="5"/>
    <s v="31 12 3555"/>
    <s v="Vinb'ltet 34"/>
    <s v="N/A"/>
    <s v="Kobenhavn"/>
    <s v="N/A"/>
    <s v="1734"/>
    <x v="4"/>
    <x v="1"/>
    <s v="Petersen"/>
    <s v="Jytte"/>
    <s v="Medium"/>
  </r>
  <r>
    <n v="10105"/>
    <n v="22"/>
    <n v="100"/>
    <n v="11"/>
    <n v="3065.04"/>
    <n v="226.50645599999999"/>
    <s v="7,39%"/>
    <d v="2003-02-11T00:00:00"/>
    <x v="0"/>
    <n v="1"/>
    <x v="1"/>
    <x v="0"/>
    <x v="0"/>
    <n v="136"/>
    <s v="S18_3140"/>
    <x v="5"/>
    <s v="31 12 3555"/>
    <s v="Vinb'ltet 34"/>
    <s v="N/A"/>
    <s v="Kobenhavn"/>
    <s v="N/A"/>
    <s v="1734"/>
    <x v="4"/>
    <x v="1"/>
    <s v="Petersen"/>
    <s v="Jytte"/>
    <s v="Medium"/>
  </r>
  <r>
    <n v="10105"/>
    <n v="38"/>
    <n v="100"/>
    <n v="13"/>
    <n v="4330.1000000000004"/>
    <n v="220.40209000000002"/>
    <s v="5,09%"/>
    <d v="2003-02-11T00:00:00"/>
    <x v="0"/>
    <n v="1"/>
    <x v="1"/>
    <x v="0"/>
    <x v="3"/>
    <n v="100"/>
    <s v="S18_3259"/>
    <x v="5"/>
    <s v="31 12 3555"/>
    <s v="Vinb'ltet 34"/>
    <s v="N/A"/>
    <s v="Kobenhavn"/>
    <s v="N/A"/>
    <s v="1734"/>
    <x v="4"/>
    <x v="1"/>
    <s v="Petersen"/>
    <s v="Jytte"/>
    <s v="Medium"/>
  </r>
  <r>
    <n v="10105"/>
    <n v="41"/>
    <n v="82.5"/>
    <n v="10"/>
    <n v="3382.5"/>
    <n v="249.96674999999999"/>
    <s v="7,39%"/>
    <d v="2003-02-11T00:00:00"/>
    <x v="0"/>
    <n v="1"/>
    <x v="1"/>
    <x v="0"/>
    <x v="0"/>
    <n v="87"/>
    <s v="S18_4522"/>
    <x v="5"/>
    <s v="31 12 3555"/>
    <s v="Vinb'ltet 34"/>
    <s v="N/A"/>
    <s v="Kobenhavn"/>
    <s v="N/A"/>
    <s v="1734"/>
    <x v="4"/>
    <x v="1"/>
    <s v="Petersen"/>
    <s v="Jytte"/>
    <s v="Medium"/>
  </r>
  <r>
    <n v="10105"/>
    <n v="43"/>
    <n v="100"/>
    <n v="9"/>
    <n v="6341.21"/>
    <n v="579.58659399999999"/>
    <s v="9,14%"/>
    <d v="2003-02-11T00:00:00"/>
    <x v="0"/>
    <n v="1"/>
    <x v="1"/>
    <x v="0"/>
    <x v="4"/>
    <n v="122"/>
    <s v="S24_2011"/>
    <x v="5"/>
    <s v="31 12 3555"/>
    <s v="Vinb'ltet 34"/>
    <s v="N/A"/>
    <s v="Kobenhavn"/>
    <s v="N/A"/>
    <s v="1734"/>
    <x v="4"/>
    <x v="1"/>
    <s v="Petersen"/>
    <s v="Jytte"/>
    <s v="Medium"/>
  </r>
  <r>
    <n v="10105"/>
    <n v="44"/>
    <n v="72.58"/>
    <n v="4"/>
    <n v="3193.52"/>
    <n v="236.00112799999997"/>
    <s v="7,39%"/>
    <d v="2003-02-11T00:00:00"/>
    <x v="0"/>
    <n v="1"/>
    <x v="1"/>
    <x v="0"/>
    <x v="0"/>
    <n v="88"/>
    <s v="S24_3151"/>
    <x v="5"/>
    <s v="31 12 3555"/>
    <s v="Vinb'ltet 34"/>
    <s v="N/A"/>
    <s v="Kobenhavn"/>
    <s v="N/A"/>
    <s v="1734"/>
    <x v="4"/>
    <x v="1"/>
    <s v="Petersen"/>
    <s v="Jytte"/>
    <s v="Medium"/>
  </r>
  <r>
    <n v="10105"/>
    <n v="50"/>
    <n v="79.67"/>
    <n v="1"/>
    <n v="3983.5"/>
    <n v="294.38064999999995"/>
    <s v="7,39%"/>
    <d v="2003-02-11T00:00:00"/>
    <x v="0"/>
    <n v="1"/>
    <x v="1"/>
    <x v="0"/>
    <x v="0"/>
    <n v="83"/>
    <s v="S24_3816"/>
    <x v="5"/>
    <s v="31 12 3555"/>
    <s v="Vinb'ltet 34"/>
    <s v="N/A"/>
    <s v="Kobenhavn"/>
    <s v="N/A"/>
    <s v="1734"/>
    <x v="4"/>
    <x v="1"/>
    <s v="Petersen"/>
    <s v="Jytte"/>
    <s v="Medium"/>
  </r>
  <r>
    <n v="10105"/>
    <n v="41"/>
    <n v="70.67"/>
    <n v="5"/>
    <n v="2897.47"/>
    <n v="264.82875799999999"/>
    <s v="9,14%"/>
    <d v="2003-02-11T00:00:00"/>
    <x v="0"/>
    <n v="1"/>
    <x v="1"/>
    <x v="0"/>
    <x v="4"/>
    <n v="66"/>
    <s v="S700_1138"/>
    <x v="5"/>
    <s v="31 12 3555"/>
    <s v="Vinb'ltet 34"/>
    <s v="N/A"/>
    <s v="Kobenhavn"/>
    <s v="N/A"/>
    <s v="1734"/>
    <x v="4"/>
    <x v="1"/>
    <s v="Petersen"/>
    <s v="Jytte"/>
    <s v="Small"/>
  </r>
  <r>
    <n v="10105"/>
    <n v="29"/>
    <n v="70.150000000000006"/>
    <n v="12"/>
    <n v="2034.35"/>
    <n v="185.93958999999998"/>
    <s v="9,14%"/>
    <d v="2003-02-11T00:00:00"/>
    <x v="0"/>
    <n v="1"/>
    <x v="1"/>
    <x v="0"/>
    <x v="4"/>
    <n v="86"/>
    <s v="S700_1938"/>
    <x v="5"/>
    <s v="31 12 3555"/>
    <s v="Vinb'ltet 34"/>
    <s v="N/A"/>
    <s v="Kobenhavn"/>
    <s v="N/A"/>
    <s v="1734"/>
    <x v="4"/>
    <x v="1"/>
    <s v="Petersen"/>
    <s v="Jytte"/>
    <s v="Small"/>
  </r>
  <r>
    <n v="10105"/>
    <n v="31"/>
    <n v="65.77"/>
    <n v="3"/>
    <n v="2038.87"/>
    <n v="186.35271799999998"/>
    <s v="9,14%"/>
    <d v="2003-02-11T00:00:00"/>
    <x v="0"/>
    <n v="1"/>
    <x v="1"/>
    <x v="0"/>
    <x v="4"/>
    <n v="72"/>
    <s v="S700_2610"/>
    <x v="5"/>
    <s v="31 12 3555"/>
    <s v="Vinb'ltet 34"/>
    <s v="N/A"/>
    <s v="Kobenhavn"/>
    <s v="N/A"/>
    <s v="1734"/>
    <x v="4"/>
    <x v="1"/>
    <s v="Petersen"/>
    <s v="Jytte"/>
    <s v="Small"/>
  </r>
  <r>
    <n v="10105"/>
    <n v="39"/>
    <n v="81.14"/>
    <n v="6"/>
    <n v="3164.46"/>
    <n v="289.23164399999996"/>
    <s v="9,14%"/>
    <d v="2003-02-11T00:00:00"/>
    <x v="0"/>
    <n v="1"/>
    <x v="1"/>
    <x v="0"/>
    <x v="4"/>
    <n v="100"/>
    <s v="S700_3505"/>
    <x v="5"/>
    <s v="31 12 3555"/>
    <s v="Vinb'ltet 34"/>
    <s v="N/A"/>
    <s v="Kobenhavn"/>
    <s v="N/A"/>
    <s v="1734"/>
    <x v="4"/>
    <x v="1"/>
    <s v="Petersen"/>
    <s v="Jytte"/>
    <s v="Medium"/>
  </r>
  <r>
    <n v="10105"/>
    <n v="22"/>
    <n v="100"/>
    <n v="7"/>
    <n v="2556.1799999999998"/>
    <n v="233.63485199999997"/>
    <s v="9,14%"/>
    <d v="2003-02-11T00:00:00"/>
    <x v="0"/>
    <n v="1"/>
    <x v="1"/>
    <x v="0"/>
    <x v="4"/>
    <n v="99"/>
    <s v="S700_3962"/>
    <x v="5"/>
    <s v="31 12 3555"/>
    <s v="Vinb'ltet 34"/>
    <s v="N/A"/>
    <s v="Kobenhavn"/>
    <s v="N/A"/>
    <s v="1734"/>
    <x v="4"/>
    <x v="1"/>
    <s v="Petersen"/>
    <s v="Jytte"/>
    <s v="Small"/>
  </r>
  <r>
    <n v="10105"/>
    <n v="25"/>
    <n v="56.78"/>
    <n v="8"/>
    <n v="1419.5"/>
    <n v="129.7423"/>
    <s v="9,14%"/>
    <d v="2003-02-11T00:00:00"/>
    <x v="0"/>
    <n v="1"/>
    <x v="1"/>
    <x v="0"/>
    <x v="4"/>
    <n v="54"/>
    <s v="S72_3212"/>
    <x v="5"/>
    <s v="31 12 3555"/>
    <s v="Vinb'ltet 34"/>
    <s v="N/A"/>
    <s v="Kobenhavn"/>
    <s v="N/A"/>
    <s v="1734"/>
    <x v="4"/>
    <x v="1"/>
    <s v="Petersen"/>
    <s v="Jytte"/>
    <s v="Small"/>
  </r>
  <r>
    <n v="10106"/>
    <n v="36"/>
    <n v="100"/>
    <n v="12"/>
    <n v="5279.4"/>
    <n v="385.92413999999997"/>
    <s v="7,31%"/>
    <d v="2003-02-17T00:00:00"/>
    <x v="0"/>
    <n v="1"/>
    <x v="1"/>
    <x v="0"/>
    <x v="5"/>
    <n v="157"/>
    <s v="S18_1662"/>
    <x v="6"/>
    <s v="035-640555"/>
    <s v="Via Ludovico il Moro 22"/>
    <s v="N/A"/>
    <s v="Bergamo"/>
    <s v="N/A"/>
    <s v="24100"/>
    <x v="5"/>
    <x v="1"/>
    <s v="Rovelli"/>
    <s v="Giovanni"/>
    <s v="Medium"/>
  </r>
  <r>
    <n v="10106"/>
    <n v="34"/>
    <n v="90.39"/>
    <n v="2"/>
    <n v="3073.26"/>
    <n v="224.65530600000002"/>
    <s v="7,31%"/>
    <d v="2003-02-17T00:00:00"/>
    <x v="0"/>
    <n v="1"/>
    <x v="1"/>
    <x v="0"/>
    <x v="5"/>
    <n v="84"/>
    <s v="S18_2581"/>
    <x v="6"/>
    <s v="035-640555"/>
    <s v="Via Ludovico il Moro 22"/>
    <s v="N/A"/>
    <s v="Bergamo"/>
    <s v="N/A"/>
    <s v="24100"/>
    <x v="5"/>
    <x v="1"/>
    <s v="Rovelli"/>
    <s v="Giovanni"/>
    <s v="Medium"/>
  </r>
  <r>
    <n v="10106"/>
    <n v="41"/>
    <n v="83.44"/>
    <n v="18"/>
    <n v="3421.04"/>
    <n v="312.68305599999997"/>
    <s v="9,14%"/>
    <d v="2003-02-17T00:00:00"/>
    <x v="0"/>
    <n v="1"/>
    <x v="1"/>
    <x v="0"/>
    <x v="4"/>
    <n v="86"/>
    <s v="S18_3029"/>
    <x v="6"/>
    <s v="035-640555"/>
    <s v="Via Ludovico il Moro 22"/>
    <s v="N/A"/>
    <s v="Bergamo"/>
    <s v="N/A"/>
    <s v="24100"/>
    <x v="5"/>
    <x v="1"/>
    <s v="Rovelli"/>
    <s v="Giovanni"/>
    <s v="Medium"/>
  </r>
  <r>
    <n v="10106"/>
    <n v="41"/>
    <n v="100"/>
    <n v="17"/>
    <n v="4774.8599999999997"/>
    <n v="352.86215399999992"/>
    <s v="7,39%"/>
    <d v="2003-02-17T00:00:00"/>
    <x v="0"/>
    <n v="1"/>
    <x v="1"/>
    <x v="0"/>
    <x v="0"/>
    <n v="105"/>
    <s v="S18_3856"/>
    <x v="6"/>
    <s v="035-640555"/>
    <s v="Via Ludovico il Moro 22"/>
    <s v="N/A"/>
    <s v="Bergamo"/>
    <s v="N/A"/>
    <s v="24100"/>
    <x v="5"/>
    <x v="1"/>
    <s v="Rovelli"/>
    <s v="Giovanni"/>
    <s v="Medium"/>
  </r>
  <r>
    <n v="10106"/>
    <n v="28"/>
    <n v="88.63"/>
    <n v="4"/>
    <n v="2481.64"/>
    <n v="181.407884"/>
    <s v="7,31%"/>
    <d v="2003-02-17T00:00:00"/>
    <x v="0"/>
    <n v="1"/>
    <x v="1"/>
    <x v="0"/>
    <x v="5"/>
    <n v="109"/>
    <s v="S24_1785"/>
    <x v="6"/>
    <s v="035-640555"/>
    <s v="Via Ludovico il Moro 22"/>
    <s v="N/A"/>
    <s v="Bergamo"/>
    <s v="N/A"/>
    <s v="24100"/>
    <x v="5"/>
    <x v="1"/>
    <s v="Rovelli"/>
    <s v="Giovanni"/>
    <s v="Small"/>
  </r>
  <r>
    <n v="10106"/>
    <n v="49"/>
    <n v="74.680000000000007"/>
    <n v="13"/>
    <n v="3659.32"/>
    <n v="267.49629199999998"/>
    <s v="7,31%"/>
    <d v="2003-02-17T00:00:00"/>
    <x v="0"/>
    <n v="1"/>
    <x v="1"/>
    <x v="0"/>
    <x v="5"/>
    <n v="68"/>
    <s v="S24_2841"/>
    <x v="6"/>
    <s v="035-640555"/>
    <s v="Via Ludovico il Moro 22"/>
    <s v="N/A"/>
    <s v="Bergamo"/>
    <s v="N/A"/>
    <s v="24100"/>
    <x v="5"/>
    <x v="1"/>
    <s v="Rovelli"/>
    <s v="Giovanni"/>
    <s v="Medium"/>
  </r>
  <r>
    <n v="10106"/>
    <n v="31"/>
    <n v="52.6"/>
    <n v="14"/>
    <n v="1630.6"/>
    <n v="120.50133999999998"/>
    <s v="7,39%"/>
    <d v="2003-02-17T00:00:00"/>
    <x v="0"/>
    <n v="1"/>
    <x v="1"/>
    <x v="0"/>
    <x v="0"/>
    <n v="65"/>
    <s v="S24_3420"/>
    <x v="6"/>
    <s v="035-640555"/>
    <s v="Via Ludovico il Moro 22"/>
    <s v="N/A"/>
    <s v="Bergamo"/>
    <s v="N/A"/>
    <s v="24100"/>
    <x v="5"/>
    <x v="1"/>
    <s v="Rovelli"/>
    <s v="Giovanni"/>
    <s v="Small"/>
  </r>
  <r>
    <n v="10106"/>
    <n v="50"/>
    <n v="64.83"/>
    <n v="11"/>
    <n v="3241.5"/>
    <n v="236.95364999999998"/>
    <s v="7,31%"/>
    <d v="2003-02-17T00:00:00"/>
    <x v="0"/>
    <n v="1"/>
    <x v="1"/>
    <x v="0"/>
    <x v="5"/>
    <n v="68"/>
    <s v="S24_3949"/>
    <x v="6"/>
    <s v="035-640555"/>
    <s v="Via Ludovico il Moro 22"/>
    <s v="N/A"/>
    <s v="Bergamo"/>
    <s v="N/A"/>
    <s v="24100"/>
    <x v="5"/>
    <x v="1"/>
    <s v="Rovelli"/>
    <s v="Giovanni"/>
    <s v="Medium"/>
  </r>
  <r>
    <n v="10106"/>
    <n v="26"/>
    <n v="63.76"/>
    <n v="3"/>
    <n v="1657.76"/>
    <n v="121.182256"/>
    <s v="7,31%"/>
    <d v="2003-02-17T00:00:00"/>
    <x v="0"/>
    <n v="1"/>
    <x v="1"/>
    <x v="0"/>
    <x v="5"/>
    <n v="72"/>
    <s v="S24_4278"/>
    <x v="6"/>
    <s v="035-640555"/>
    <s v="Via Ludovico il Moro 22"/>
    <s v="N/A"/>
    <s v="Bergamo"/>
    <s v="N/A"/>
    <s v="24100"/>
    <x v="5"/>
    <x v="1"/>
    <s v="Rovelli"/>
    <s v="Giovanni"/>
    <s v="Small"/>
  </r>
  <r>
    <n v="10106"/>
    <n v="33"/>
    <n v="72.92"/>
    <n v="5"/>
    <n v="2406.36"/>
    <n v="177.830004"/>
    <s v="7,39%"/>
    <d v="2003-02-17T00:00:00"/>
    <x v="0"/>
    <n v="1"/>
    <x v="1"/>
    <x v="0"/>
    <x v="0"/>
    <n v="68"/>
    <s v="S32_4289"/>
    <x v="6"/>
    <s v="035-640555"/>
    <s v="Via Ludovico il Moro 22"/>
    <s v="N/A"/>
    <s v="Bergamo"/>
    <s v="N/A"/>
    <s v="24100"/>
    <x v="5"/>
    <x v="1"/>
    <s v="Rovelli"/>
    <s v="Giovanni"/>
    <s v="Small"/>
  </r>
  <r>
    <n v="10106"/>
    <n v="39"/>
    <n v="40.15"/>
    <n v="6"/>
    <n v="1565.85"/>
    <n v="115.71631499999998"/>
    <s v="7,39%"/>
    <d v="2003-02-17T00:00:00"/>
    <x v="0"/>
    <n v="1"/>
    <x v="1"/>
    <x v="0"/>
    <x v="0"/>
    <n v="43"/>
    <s v="S50_1341"/>
    <x v="6"/>
    <s v="035-640555"/>
    <s v="Via Ludovico il Moro 22"/>
    <s v="N/A"/>
    <s v="Bergamo"/>
    <s v="N/A"/>
    <s v="24100"/>
    <x v="5"/>
    <x v="1"/>
    <s v="Rovelli"/>
    <s v="Giovanni"/>
    <s v="Small"/>
  </r>
  <r>
    <n v="10106"/>
    <n v="31"/>
    <n v="100"/>
    <n v="7"/>
    <n v="3312.97"/>
    <n v="242.17810699999998"/>
    <s v="7,31%"/>
    <d v="2003-02-17T00:00:00"/>
    <x v="0"/>
    <n v="1"/>
    <x v="1"/>
    <x v="0"/>
    <x v="5"/>
    <n v="91"/>
    <s v="S700_1691"/>
    <x v="6"/>
    <s v="035-640555"/>
    <s v="Via Ludovico il Moro 22"/>
    <s v="N/A"/>
    <s v="Bergamo"/>
    <s v="N/A"/>
    <s v="24100"/>
    <x v="5"/>
    <x v="1"/>
    <s v="Rovelli"/>
    <s v="Giovanni"/>
    <s v="Medium"/>
  </r>
  <r>
    <n v="10106"/>
    <n v="30"/>
    <n v="100"/>
    <n v="16"/>
    <n v="3177.3"/>
    <n v="290.40521999999999"/>
    <s v="9,14%"/>
    <d v="2003-02-17T00:00:00"/>
    <x v="0"/>
    <n v="1"/>
    <x v="1"/>
    <x v="0"/>
    <x v="4"/>
    <n v="90"/>
    <s v="S700_2047"/>
    <x v="6"/>
    <s v="035-640555"/>
    <s v="Via Ludovico il Moro 22"/>
    <s v="N/A"/>
    <s v="Bergamo"/>
    <s v="N/A"/>
    <s v="24100"/>
    <x v="5"/>
    <x v="1"/>
    <s v="Rovelli"/>
    <s v="Giovanni"/>
    <s v="Medium"/>
  </r>
  <r>
    <n v="10106"/>
    <n v="34"/>
    <n v="100"/>
    <n v="9"/>
    <n v="3763.46"/>
    <n v="275.108926"/>
    <s v="7,31%"/>
    <d v="2003-02-17T00:00:00"/>
    <x v="0"/>
    <n v="1"/>
    <x v="1"/>
    <x v="0"/>
    <x v="5"/>
    <n v="99"/>
    <s v="S700_2466"/>
    <x v="6"/>
    <s v="035-640555"/>
    <s v="Via Ludovico il Moro 22"/>
    <s v="N/A"/>
    <s v="Bergamo"/>
    <s v="N/A"/>
    <s v="24100"/>
    <x v="5"/>
    <x v="1"/>
    <s v="Rovelli"/>
    <s v="Giovanni"/>
    <s v="Medium"/>
  </r>
  <r>
    <n v="10106"/>
    <n v="32"/>
    <n v="100"/>
    <n v="1"/>
    <n v="3986.56"/>
    <n v="291.41753599999998"/>
    <s v="7,31%"/>
    <d v="2003-02-17T00:00:00"/>
    <x v="0"/>
    <n v="1"/>
    <x v="1"/>
    <x v="0"/>
    <x v="5"/>
    <n v="118"/>
    <s v="S700_2834"/>
    <x v="6"/>
    <s v="035-640555"/>
    <s v="Via Ludovico il Moro 22"/>
    <s v="N/A"/>
    <s v="Bergamo"/>
    <s v="N/A"/>
    <s v="24100"/>
    <x v="5"/>
    <x v="1"/>
    <s v="Rovelli"/>
    <s v="Giovanni"/>
    <s v="Medium"/>
  </r>
  <r>
    <n v="10106"/>
    <n v="44"/>
    <n v="74.400000000000006"/>
    <n v="8"/>
    <n v="3273.6"/>
    <n v="239.30015999999998"/>
    <s v="7,31%"/>
    <d v="2003-02-17T00:00:00"/>
    <x v="0"/>
    <n v="1"/>
    <x v="1"/>
    <x v="0"/>
    <x v="5"/>
    <n v="80"/>
    <s v="S700_3167"/>
    <x v="6"/>
    <s v="035-640555"/>
    <s v="Via Ludovico il Moro 22"/>
    <s v="N/A"/>
    <s v="Bergamo"/>
    <s v="N/A"/>
    <s v="24100"/>
    <x v="5"/>
    <x v="1"/>
    <s v="Rovelli"/>
    <s v="Giovanni"/>
    <s v="Medium"/>
  </r>
  <r>
    <n v="10106"/>
    <n v="48"/>
    <n v="61.44"/>
    <n v="10"/>
    <n v="2949.12"/>
    <n v="215.58067199999999"/>
    <s v="7,31%"/>
    <d v="2003-02-17T00:00:00"/>
    <x v="0"/>
    <n v="1"/>
    <x v="1"/>
    <x v="0"/>
    <x v="5"/>
    <n v="74"/>
    <s v="S700_4002"/>
    <x v="6"/>
    <s v="035-640555"/>
    <s v="Via Ludovico il Moro 22"/>
    <s v="N/A"/>
    <s v="Bergamo"/>
    <s v="N/A"/>
    <s v="24100"/>
    <x v="5"/>
    <x v="1"/>
    <s v="Rovelli"/>
    <s v="Giovanni"/>
    <s v="Small"/>
  </r>
  <r>
    <n v="10106"/>
    <n v="48"/>
    <n v="52.64"/>
    <n v="15"/>
    <n v="2526.7199999999998"/>
    <n v="184.70323199999999"/>
    <s v="7,31%"/>
    <d v="2003-02-17T00:00:00"/>
    <x v="0"/>
    <n v="1"/>
    <x v="1"/>
    <x v="0"/>
    <x v="5"/>
    <n v="49"/>
    <s v="S72_1253"/>
    <x v="6"/>
    <s v="035-640555"/>
    <s v="Via Ludovico il Moro 22"/>
    <s v="N/A"/>
    <s v="Bergamo"/>
    <s v="N/A"/>
    <s v="24100"/>
    <x v="5"/>
    <x v="1"/>
    <s v="Rovelli"/>
    <s v="Giovanni"/>
    <s v="Small"/>
  </r>
  <r>
    <n v="10107"/>
    <n v="30"/>
    <n v="95.7"/>
    <n v="2"/>
    <n v="2871"/>
    <n v="364.61700000000002"/>
    <s v="12,70%"/>
    <d v="2003-02-24T00:00:00"/>
    <x v="0"/>
    <n v="1"/>
    <x v="1"/>
    <x v="0"/>
    <x v="6"/>
    <n v="95"/>
    <s v="S10_1678"/>
    <x v="7"/>
    <s v="2125557818"/>
    <s v="897 Long Airport Avenue"/>
    <s v="N/A"/>
    <s v="NYC"/>
    <s v="NY"/>
    <s v="10022"/>
    <x v="0"/>
    <x v="0"/>
    <s v="Yu"/>
    <s v="Kwai"/>
    <s v="Small"/>
  </r>
  <r>
    <n v="10107"/>
    <n v="39"/>
    <n v="99.91"/>
    <n v="5"/>
    <n v="3896.49"/>
    <n v="494.85422999999997"/>
    <s v="12,70%"/>
    <d v="2003-02-24T00:00:00"/>
    <x v="0"/>
    <n v="1"/>
    <x v="1"/>
    <x v="0"/>
    <x v="6"/>
    <n v="118"/>
    <s v="S10_2016"/>
    <x v="7"/>
    <s v="2125557818"/>
    <s v="897 Long Airport Avenue"/>
    <s v="N/A"/>
    <s v="NYC"/>
    <s v="NY"/>
    <s v="10022"/>
    <x v="0"/>
    <x v="0"/>
    <s v="Yu"/>
    <s v="Kwai"/>
    <s v="Medium"/>
  </r>
  <r>
    <n v="10107"/>
    <n v="27"/>
    <n v="100"/>
    <n v="4"/>
    <n v="6065.55"/>
    <n v="770.32485000000008"/>
    <s v="12,70%"/>
    <d v="2003-02-24T00:00:00"/>
    <x v="0"/>
    <n v="1"/>
    <x v="1"/>
    <x v="0"/>
    <x v="6"/>
    <n v="193"/>
    <s v="S10_4698"/>
    <x v="7"/>
    <s v="2125557818"/>
    <s v="897 Long Airport Avenue"/>
    <s v="N/A"/>
    <s v="NYC"/>
    <s v="NY"/>
    <s v="10022"/>
    <x v="0"/>
    <x v="0"/>
    <s v="Yu"/>
    <s v="Kwai"/>
    <s v="Medium"/>
  </r>
  <r>
    <n v="10107"/>
    <n v="21"/>
    <n v="100"/>
    <n v="1"/>
    <n v="3036.6"/>
    <n v="385.64819999999997"/>
    <n v="0.127"/>
    <d v="2003-02-24T00:00:00"/>
    <x v="0"/>
    <n v="1"/>
    <x v="1"/>
    <x v="0"/>
    <x v="6"/>
    <n v="150"/>
    <s v="S12_2823"/>
    <x v="7"/>
    <s v="2125557818"/>
    <s v="897 Long Airport Avenue"/>
    <s v="N/A"/>
    <s v="NYC"/>
    <s v="NY"/>
    <s v="10022"/>
    <x v="0"/>
    <x v="0"/>
    <s v="Yu"/>
    <s v="Kwai"/>
    <s v="Medium"/>
  </r>
  <r>
    <n v="10107"/>
    <n v="29"/>
    <n v="70.87"/>
    <n v="6"/>
    <n v="2055.23"/>
    <n v="261.01420999999999"/>
    <n v="0.127"/>
    <d v="2003-02-24T00:00:00"/>
    <x v="0"/>
    <n v="1"/>
    <x v="1"/>
    <x v="0"/>
    <x v="6"/>
    <n v="60"/>
    <s v="S18_2625"/>
    <x v="7"/>
    <s v="2125557818"/>
    <s v="897 Long Airport Avenue"/>
    <s v="N/A"/>
    <s v="NYC"/>
    <s v="NY"/>
    <s v="10022"/>
    <x v="0"/>
    <x v="0"/>
    <s v="Yu"/>
    <s v="Kwai"/>
    <s v="Small"/>
  </r>
  <r>
    <n v="10107"/>
    <n v="25"/>
    <n v="100"/>
    <n v="3"/>
    <n v="2845.75"/>
    <n v="361.41025000000002"/>
    <n v="0.127"/>
    <d v="2003-02-24T00:00:00"/>
    <x v="0"/>
    <n v="1"/>
    <x v="1"/>
    <x v="0"/>
    <x v="6"/>
    <n v="112"/>
    <s v="S24_1578"/>
    <x v="7"/>
    <s v="2125557818"/>
    <s v="897 Long Airport Avenue"/>
    <s v="N/A"/>
    <s v="NYC"/>
    <s v="NY"/>
    <s v="10022"/>
    <x v="0"/>
    <x v="0"/>
    <s v="Yu"/>
    <s v="Kwai"/>
    <s v="Small"/>
  </r>
  <r>
    <n v="10107"/>
    <n v="38"/>
    <n v="83.03"/>
    <n v="7"/>
    <n v="3155.14"/>
    <n v="400.70277999999996"/>
    <n v="0.127"/>
    <d v="2003-02-24T00:00:00"/>
    <x v="0"/>
    <n v="1"/>
    <x v="1"/>
    <x v="0"/>
    <x v="6"/>
    <n v="76"/>
    <s v="S24_2000"/>
    <x v="7"/>
    <s v="2125557818"/>
    <s v="897 Long Airport Avenue"/>
    <s v="N/A"/>
    <s v="NYC"/>
    <s v="NY"/>
    <s v="10022"/>
    <x v="0"/>
    <x v="0"/>
    <s v="Yu"/>
    <s v="Kwai"/>
    <s v="Medium"/>
  </r>
  <r>
    <n v="10107"/>
    <n v="20"/>
    <n v="92.9"/>
    <n v="8"/>
    <n v="1858"/>
    <n v="235.96600000000001"/>
    <n v="0.127"/>
    <d v="2003-02-24T00:00:00"/>
    <x v="0"/>
    <n v="1"/>
    <x v="1"/>
    <x v="0"/>
    <x v="6"/>
    <n v="99"/>
    <s v="S32_1374"/>
    <x v="7"/>
    <s v="2125557818"/>
    <s v="897 Long Airport Avenue"/>
    <s v="N/A"/>
    <s v="NYC"/>
    <s v="NY"/>
    <s v="10022"/>
    <x v="0"/>
    <x v="0"/>
    <s v="Yu"/>
    <s v="Kwai"/>
    <s v="Small"/>
  </r>
  <r>
    <n v="10108"/>
    <n v="33"/>
    <n v="100"/>
    <n v="6"/>
    <n v="5265.15"/>
    <n v="1310.4958349999999"/>
    <s v="24,89%"/>
    <d v="2003-03-03T00:00:00"/>
    <x v="0"/>
    <n v="1"/>
    <x v="2"/>
    <x v="0"/>
    <x v="1"/>
    <n v="194"/>
    <s v="S12_1099"/>
    <x v="8"/>
    <s v="+63 2 555 3587"/>
    <s v="15 McCallum Street - NatWest Center #13-03"/>
    <s v="N/A"/>
    <s v="Makati City"/>
    <s v="N/A"/>
    <s v="1227 MM"/>
    <x v="6"/>
    <x v="2"/>
    <s v="Cruz"/>
    <s v="Arnold"/>
    <s v="Medium"/>
  </r>
  <r>
    <n v="10108"/>
    <n v="45"/>
    <n v="100"/>
    <n v="4"/>
    <n v="6130.35"/>
    <n v="1525.8441150000001"/>
    <s v="24,89%"/>
    <d v="2003-03-03T00:00:00"/>
    <x v="0"/>
    <n v="1"/>
    <x v="2"/>
    <x v="0"/>
    <x v="1"/>
    <n v="117"/>
    <s v="S12_3380"/>
    <x v="8"/>
    <s v="+63 2 555 3587"/>
    <s v="15 McCallum Street - NatWest Center #13-03"/>
    <s v="N/A"/>
    <s v="Makati City"/>
    <s v="N/A"/>
    <s v="1227 MM"/>
    <x v="6"/>
    <x v="2"/>
    <s v="Cruz"/>
    <s v="Arnold"/>
    <s v="Medium"/>
  </r>
  <r>
    <n v="10108"/>
    <n v="39"/>
    <n v="89.38"/>
    <n v="7"/>
    <n v="3485.82"/>
    <n v="867.62059800000009"/>
    <s v="24,89%"/>
    <d v="2003-03-03T00:00:00"/>
    <x v="0"/>
    <n v="1"/>
    <x v="2"/>
    <x v="0"/>
    <x v="1"/>
    <n v="79"/>
    <s v="S12_3990"/>
    <x v="8"/>
    <s v="+63 2 555 3587"/>
    <s v="15 McCallum Street - NatWest Center #13-03"/>
    <s v="N/A"/>
    <s v="Makati City"/>
    <s v="N/A"/>
    <s v="1227 MM"/>
    <x v="6"/>
    <x v="2"/>
    <s v="Cruz"/>
    <s v="Arnold"/>
    <s v="Medium"/>
  </r>
  <r>
    <n v="10108"/>
    <n v="36"/>
    <n v="100"/>
    <n v="3"/>
    <n v="3731.04"/>
    <n v="928.65585600000009"/>
    <s v="24,89%"/>
    <d v="2003-03-03T00:00:00"/>
    <x v="0"/>
    <n v="1"/>
    <x v="2"/>
    <x v="0"/>
    <x v="1"/>
    <n v="115"/>
    <s v="S12_4675"/>
    <x v="8"/>
    <s v="+63 2 555 3587"/>
    <s v="15 McCallum Street - NatWest Center #13-03"/>
    <s v="N/A"/>
    <s v="Makati City"/>
    <s v="N/A"/>
    <s v="1227 MM"/>
    <x v="6"/>
    <x v="2"/>
    <s v="Cruz"/>
    <s v="Arnold"/>
    <s v="Medium"/>
  </r>
  <r>
    <n v="10108"/>
    <n v="38"/>
    <n v="82.39"/>
    <n v="2"/>
    <n v="3130.82"/>
    <n v="779.26109800000006"/>
    <s v="24,89%"/>
    <d v="2003-03-03T00:00:00"/>
    <x v="0"/>
    <n v="1"/>
    <x v="2"/>
    <x v="0"/>
    <x v="1"/>
    <n v="77"/>
    <s v="S18_1889"/>
    <x v="8"/>
    <s v="+63 2 555 3587"/>
    <s v="15 McCallum Street - NatWest Center #13-03"/>
    <s v="N/A"/>
    <s v="Makati City"/>
    <s v="N/A"/>
    <s v="1227 MM"/>
    <x v="6"/>
    <x v="2"/>
    <s v="Cruz"/>
    <s v="Arnold"/>
    <s v="Medium"/>
  </r>
  <r>
    <n v="10108"/>
    <n v="26"/>
    <n v="68.349999999999994"/>
    <n v="9"/>
    <n v="1777.1"/>
    <n v="442.32018999999997"/>
    <s v="24,89%"/>
    <d v="2003-03-03T00:00:00"/>
    <x v="0"/>
    <n v="1"/>
    <x v="2"/>
    <x v="0"/>
    <x v="1"/>
    <n v="80"/>
    <s v="S18_3278"/>
    <x v="8"/>
    <s v="+63 2 555 3587"/>
    <s v="15 McCallum Street - NatWest Center #13-03"/>
    <s v="N/A"/>
    <s v="Makati City"/>
    <s v="N/A"/>
    <s v="1227 MM"/>
    <x v="6"/>
    <x v="2"/>
    <s v="Cruz"/>
    <s v="Arnold"/>
    <s v="Small"/>
  </r>
  <r>
    <n v="10108"/>
    <n v="29"/>
    <n v="100"/>
    <n v="8"/>
    <n v="4049.56"/>
    <n v="1007.935484"/>
    <s v="24,89%"/>
    <d v="2003-03-03T00:00:00"/>
    <x v="0"/>
    <n v="1"/>
    <x v="2"/>
    <x v="0"/>
    <x v="1"/>
    <n v="146"/>
    <s v="S18_3482"/>
    <x v="8"/>
    <s v="+63 2 555 3587"/>
    <s v="15 McCallum Street - NatWest Center #13-03"/>
    <s v="N/A"/>
    <s v="Makati City"/>
    <s v="N/A"/>
    <s v="1227 MM"/>
    <x v="6"/>
    <x v="2"/>
    <s v="Cruz"/>
    <s v="Arnold"/>
    <s v="Medium"/>
  </r>
  <r>
    <n v="10108"/>
    <n v="43"/>
    <n v="67.77"/>
    <n v="12"/>
    <n v="2914.11"/>
    <n v="370.09197"/>
    <n v="0.127"/>
    <d v="2003-03-03T00:00:00"/>
    <x v="0"/>
    <n v="1"/>
    <x v="2"/>
    <x v="0"/>
    <x v="6"/>
    <n v="62"/>
    <s v="S18_3782"/>
    <x v="8"/>
    <s v="+63 2 555 3587"/>
    <s v="15 McCallum Street - NatWest Center #13-03"/>
    <s v="N/A"/>
    <s v="Makati City"/>
    <s v="N/A"/>
    <s v="1227 MM"/>
    <x v="6"/>
    <x v="2"/>
    <s v="Cruz"/>
    <s v="Arnold"/>
    <s v="Small"/>
  </r>
  <r>
    <n v="10108"/>
    <n v="44"/>
    <n v="100"/>
    <n v="11"/>
    <n v="5565.12"/>
    <n v="1385.1583680000001"/>
    <s v="24,89%"/>
    <d v="2003-03-03T00:00:00"/>
    <x v="0"/>
    <n v="1"/>
    <x v="2"/>
    <x v="0"/>
    <x v="1"/>
    <n v="148"/>
    <s v="S18_4721"/>
    <x v="8"/>
    <s v="+63 2 555 3587"/>
    <s v="15 McCallum Street - NatWest Center #13-03"/>
    <s v="N/A"/>
    <s v="Makati City"/>
    <s v="N/A"/>
    <s v="1227 MM"/>
    <x v="6"/>
    <x v="2"/>
    <s v="Cruz"/>
    <s v="Arnold"/>
    <s v="Medium"/>
  </r>
  <r>
    <n v="10108"/>
    <n v="35"/>
    <n v="58.87"/>
    <n v="15"/>
    <n v="2060.4499999999998"/>
    <n v="261.67714999999998"/>
    <n v="0.127"/>
    <d v="2003-03-03T00:00:00"/>
    <x v="0"/>
    <n v="1"/>
    <x v="2"/>
    <x v="0"/>
    <x v="6"/>
    <n v="69"/>
    <s v="S24_2360"/>
    <x v="8"/>
    <s v="+63 2 555 3587"/>
    <s v="15 McCallum Street - NatWest Center #13-03"/>
    <s v="N/A"/>
    <s v="Makati City"/>
    <s v="N/A"/>
    <s v="1227 MM"/>
    <x v="6"/>
    <x v="2"/>
    <s v="Cruz"/>
    <s v="Arnold"/>
    <s v="Small"/>
  </r>
  <r>
    <n v="10108"/>
    <n v="30"/>
    <n v="63.07"/>
    <n v="5"/>
    <n v="1892.1"/>
    <n v="470.94369"/>
    <s v="24,89%"/>
    <d v="2003-03-03T00:00:00"/>
    <x v="0"/>
    <n v="1"/>
    <x v="2"/>
    <x v="0"/>
    <x v="1"/>
    <n v="61"/>
    <s v="S24_3371"/>
    <x v="8"/>
    <s v="+63 2 555 3587"/>
    <s v="15 McCallum Street - NatWest Center #13-03"/>
    <s v="N/A"/>
    <s v="Makati City"/>
    <s v="N/A"/>
    <s v="1227 MM"/>
    <x v="6"/>
    <x v="2"/>
    <s v="Cruz"/>
    <s v="Arnold"/>
    <s v="Small"/>
  </r>
  <r>
    <n v="10108"/>
    <n v="40"/>
    <n v="100"/>
    <n v="1"/>
    <n v="5448.8"/>
    <n v="1356.20632"/>
    <s v="24,89%"/>
    <d v="2003-03-03T00:00:00"/>
    <x v="0"/>
    <n v="1"/>
    <x v="2"/>
    <x v="0"/>
    <x v="1"/>
    <n v="140"/>
    <s v="S24_3856"/>
    <x v="8"/>
    <s v="+63 2 555 3587"/>
    <s v="15 McCallum Street - NatWest Center #13-03"/>
    <s v="N/A"/>
    <s v="Makati City"/>
    <s v="N/A"/>
    <s v="1227 MM"/>
    <x v="6"/>
    <x v="2"/>
    <s v="Cruz"/>
    <s v="Arnold"/>
    <s v="Medium"/>
  </r>
  <r>
    <n v="10108"/>
    <n v="31"/>
    <n v="68.709999999999994"/>
    <n v="10"/>
    <n v="2130.0100000000002"/>
    <n v="530.15948900000012"/>
    <s v="24,89%"/>
    <d v="2003-03-03T00:00:00"/>
    <x v="0"/>
    <n v="1"/>
    <x v="2"/>
    <x v="0"/>
    <x v="1"/>
    <n v="80"/>
    <s v="S24_4620"/>
    <x v="8"/>
    <s v="+63 2 555 3587"/>
    <s v="15 McCallum Street - NatWest Center #13-03"/>
    <s v="N/A"/>
    <s v="Makati City"/>
    <s v="N/A"/>
    <s v="1227 MM"/>
    <x v="6"/>
    <x v="2"/>
    <s v="Cruz"/>
    <s v="Arnold"/>
    <s v="Small"/>
  </r>
  <r>
    <n v="10108"/>
    <n v="27"/>
    <n v="43.45"/>
    <n v="13"/>
    <n v="1173.1500000000001"/>
    <n v="148.99005000000002"/>
    <n v="0.127"/>
    <d v="2003-03-03T00:00:00"/>
    <x v="0"/>
    <n v="1"/>
    <x v="2"/>
    <x v="0"/>
    <x v="6"/>
    <n v="40"/>
    <s v="S32_2206"/>
    <x v="8"/>
    <s v="+63 2 555 3587"/>
    <s v="15 McCallum Street - NatWest Center #13-03"/>
    <s v="N/A"/>
    <s v="Makati City"/>
    <s v="N/A"/>
    <s v="1227 MM"/>
    <x v="6"/>
    <x v="2"/>
    <s v="Cruz"/>
    <s v="Arnold"/>
    <s v="Small"/>
  </r>
  <r>
    <n v="10108"/>
    <n v="31"/>
    <n v="100"/>
    <n v="16"/>
    <n v="3669.78"/>
    <n v="466.06206000000003"/>
    <n v="0.127"/>
    <d v="2003-03-03T00:00:00"/>
    <x v="0"/>
    <n v="1"/>
    <x v="2"/>
    <x v="0"/>
    <x v="6"/>
    <n v="102"/>
    <s v="S32_4485"/>
    <x v="8"/>
    <s v="+63 2 555 3587"/>
    <s v="15 McCallum Street - NatWest Center #13-03"/>
    <s v="N/A"/>
    <s v="Makati City"/>
    <s v="N/A"/>
    <s v="1227 MM"/>
    <x v="6"/>
    <x v="2"/>
    <s v="Cruz"/>
    <s v="Arnold"/>
    <s v="Medium"/>
  </r>
  <r>
    <n v="10108"/>
    <n v="34"/>
    <n v="82.99"/>
    <n v="14"/>
    <n v="2821.66"/>
    <n v="358.35082"/>
    <n v="0.127"/>
    <d v="2003-03-03T00:00:00"/>
    <x v="0"/>
    <n v="1"/>
    <x v="2"/>
    <x v="0"/>
    <x v="6"/>
    <n v="81"/>
    <s v="S50_4713"/>
    <x v="8"/>
    <s v="+63 2 555 3587"/>
    <s v="15 McCallum Street - NatWest Center #13-03"/>
    <s v="N/A"/>
    <s v="Makati City"/>
    <s v="N/A"/>
    <s v="1227 MM"/>
    <x v="6"/>
    <x v="2"/>
    <s v="Cruz"/>
    <s v="Arnold"/>
    <s v="Small"/>
  </r>
  <r>
    <n v="10109"/>
    <n v="26"/>
    <n v="100"/>
    <n v="4"/>
    <n v="4379.18"/>
    <n v="1089.9779020000001"/>
    <s v="24,89%"/>
    <d v="2003-03-10T00:00:00"/>
    <x v="0"/>
    <n v="1"/>
    <x v="2"/>
    <x v="0"/>
    <x v="1"/>
    <n v="141"/>
    <s v="S18_1129"/>
    <x v="9"/>
    <s v="2155559857"/>
    <s v="11328 Douglas Av."/>
    <s v="N/A"/>
    <s v="Philadelphia"/>
    <s v="PA"/>
    <s v="71270"/>
    <x v="0"/>
    <x v="0"/>
    <s v="Hernandez"/>
    <s v="Rosa"/>
    <s v="Medium"/>
  </r>
  <r>
    <n v="10109"/>
    <n v="38"/>
    <n v="100"/>
    <n v="3"/>
    <n v="4432.7"/>
    <n v="1103.2990299999999"/>
    <s v="24,89%"/>
    <d v="2003-03-10T00:00:00"/>
    <x v="0"/>
    <n v="1"/>
    <x v="2"/>
    <x v="0"/>
    <x v="1"/>
    <n v="142"/>
    <s v="S18_1984"/>
    <x v="9"/>
    <s v="2155559857"/>
    <s v="11328 Douglas Av."/>
    <s v="N/A"/>
    <s v="Philadelphia"/>
    <s v="PA"/>
    <s v="71270"/>
    <x v="0"/>
    <x v="0"/>
    <s v="Hernandez"/>
    <s v="Rosa"/>
    <s v="Medium"/>
  </r>
  <r>
    <n v="10109"/>
    <n v="26"/>
    <n v="100"/>
    <n v="1"/>
    <n v="3157.44"/>
    <n v="785.88681600000007"/>
    <s v="24,89%"/>
    <d v="2003-03-10T00:00:00"/>
    <x v="0"/>
    <n v="1"/>
    <x v="2"/>
    <x v="0"/>
    <x v="1"/>
    <n v="132"/>
    <s v="S18_2870"/>
    <x v="9"/>
    <s v="2155559857"/>
    <s v="11328 Douglas Av."/>
    <s v="N/A"/>
    <s v="Philadelphia"/>
    <s v="PA"/>
    <s v="71270"/>
    <x v="0"/>
    <x v="0"/>
    <s v="Hernandez"/>
    <s v="Rosa"/>
    <s v="Medium"/>
  </r>
  <r>
    <n v="10109"/>
    <n v="46"/>
    <n v="100"/>
    <n v="5"/>
    <n v="8257"/>
    <n v="2055.1673000000001"/>
    <s v="24,89%"/>
    <d v="2003-03-10T00:00:00"/>
    <x v="0"/>
    <n v="1"/>
    <x v="2"/>
    <x v="0"/>
    <x v="1"/>
    <n v="169"/>
    <s v="S18_3232"/>
    <x v="9"/>
    <s v="2155559857"/>
    <s v="11328 Douglas Av."/>
    <s v="N/A"/>
    <s v="Philadelphia"/>
    <s v="PA"/>
    <s v="71270"/>
    <x v="0"/>
    <x v="0"/>
    <s v="Hernandez"/>
    <s v="Rosa"/>
    <s v="Large"/>
  </r>
  <r>
    <n v="10109"/>
    <n v="47"/>
    <n v="100"/>
    <n v="2"/>
    <n v="6241.6"/>
    <n v="1553.5342400000002"/>
    <s v="24,89%"/>
    <d v="2003-03-10T00:00:00"/>
    <x v="0"/>
    <n v="1"/>
    <x v="2"/>
    <x v="0"/>
    <x v="1"/>
    <n v="141"/>
    <s v="S18_3685"/>
    <x v="9"/>
    <s v="2155559857"/>
    <s v="11328 Douglas Av."/>
    <s v="N/A"/>
    <s v="Philadelphia"/>
    <s v="PA"/>
    <s v="71270"/>
    <x v="0"/>
    <x v="0"/>
    <s v="Hernandez"/>
    <s v="Rosa"/>
    <s v="Medium"/>
  </r>
  <r>
    <n v="10109"/>
    <n v="29"/>
    <n v="32.1"/>
    <n v="6"/>
    <n v="930.9"/>
    <n v="231.70101"/>
    <s v="24,89%"/>
    <d v="2003-03-10T00:00:00"/>
    <x v="0"/>
    <n v="1"/>
    <x v="2"/>
    <x v="0"/>
    <x v="1"/>
    <n v="37"/>
    <s v="S24_2972"/>
    <x v="9"/>
    <s v="2155559857"/>
    <s v="11328 Douglas Av."/>
    <s v="N/A"/>
    <s v="Philadelphia"/>
    <s v="PA"/>
    <s v="71270"/>
    <x v="0"/>
    <x v="0"/>
    <s v="Hernandez"/>
    <s v="Rosa"/>
    <s v="Small"/>
  </r>
  <r>
    <n v="10110"/>
    <n v="37"/>
    <n v="100"/>
    <n v="16"/>
    <n v="5433.08"/>
    <n v="1352.2936119999999"/>
    <s v="24,89%"/>
    <d v="2003-03-18T00:00:00"/>
    <x v="0"/>
    <n v="1"/>
    <x v="2"/>
    <x v="0"/>
    <x v="1"/>
    <n v="124"/>
    <s v="S18_1589"/>
    <x v="10"/>
    <s v="(171) 555-1555"/>
    <s v="Fauntleroy Circus"/>
    <s v="N/A"/>
    <s v="Manchester"/>
    <s v="N/A"/>
    <s v="EC2 5NT"/>
    <x v="7"/>
    <x v="1"/>
    <s v="Ashworth"/>
    <s v="Victoria"/>
    <s v="Medium"/>
  </r>
  <r>
    <n v="10110"/>
    <n v="42"/>
    <n v="100"/>
    <n v="7"/>
    <n v="6069"/>
    <n v="448.49909999999994"/>
    <s v="7,39%"/>
    <d v="2003-03-18T00:00:00"/>
    <x v="0"/>
    <n v="1"/>
    <x v="2"/>
    <x v="0"/>
    <x v="0"/>
    <n v="170"/>
    <s v="S18_1749"/>
    <x v="10"/>
    <s v="(171) 555-1555"/>
    <s v="Fauntleroy Circus"/>
    <s v="N/A"/>
    <s v="Manchester"/>
    <s v="N/A"/>
    <s v="EC2 5NT"/>
    <x v="7"/>
    <x v="1"/>
    <s v="Ashworth"/>
    <s v="Victoria"/>
    <s v="Medium"/>
  </r>
  <r>
    <n v="10110"/>
    <n v="32"/>
    <n v="50.25"/>
    <n v="6"/>
    <n v="1608"/>
    <n v="118.8312"/>
    <s v="7,39%"/>
    <d v="2003-03-18T00:00:00"/>
    <x v="0"/>
    <n v="1"/>
    <x v="2"/>
    <x v="0"/>
    <x v="0"/>
    <n v="60"/>
    <s v="S18_2248"/>
    <x v="10"/>
    <s v="(171) 555-1555"/>
    <s v="Fauntleroy Circus"/>
    <s v="N/A"/>
    <s v="Manchester"/>
    <s v="N/A"/>
    <s v="EC2 5NT"/>
    <x v="7"/>
    <x v="1"/>
    <s v="Ashworth"/>
    <s v="Victoria"/>
    <s v="Small"/>
  </r>
  <r>
    <n v="10110"/>
    <n v="33"/>
    <n v="100"/>
    <n v="4"/>
    <n v="3859.68"/>
    <n v="285.23035199999998"/>
    <s v="7,39%"/>
    <d v="2003-03-18T00:00:00"/>
    <x v="0"/>
    <n v="1"/>
    <x v="2"/>
    <x v="0"/>
    <x v="0"/>
    <n v="127"/>
    <s v="S18_2325"/>
    <x v="10"/>
    <s v="(171) 555-1555"/>
    <s v="Fauntleroy Circus"/>
    <s v="N/A"/>
    <s v="Manchester"/>
    <s v="N/A"/>
    <s v="EC2 5NT"/>
    <x v="7"/>
    <x v="1"/>
    <s v="Ashworth"/>
    <s v="Victoria"/>
    <s v="Medium"/>
  </r>
  <r>
    <n v="10110"/>
    <n v="31"/>
    <n v="100"/>
    <n v="1"/>
    <n v="5074.3900000000003"/>
    <n v="374.99742099999997"/>
    <s v="7,39%"/>
    <d v="2003-03-18T00:00:00"/>
    <x v="0"/>
    <n v="1"/>
    <x v="2"/>
    <x v="0"/>
    <x v="0"/>
    <n v="168"/>
    <s v="S18_2795"/>
    <x v="10"/>
    <s v="(171) 555-1555"/>
    <s v="Fauntleroy Circus"/>
    <s v="N/A"/>
    <s v="Manchester"/>
    <s v="N/A"/>
    <s v="EC2 5NT"/>
    <x v="7"/>
    <x v="1"/>
    <s v="Ashworth"/>
    <s v="Victoria"/>
    <s v="Medium"/>
  </r>
  <r>
    <n v="10110"/>
    <n v="28"/>
    <n v="89.27"/>
    <n v="8"/>
    <n v="2499.56"/>
    <n v="184.71748399999998"/>
    <s v="7,39%"/>
    <d v="2003-03-18T00:00:00"/>
    <x v="0"/>
    <n v="1"/>
    <x v="2"/>
    <x v="0"/>
    <x v="0"/>
    <n v="92"/>
    <s v="S18_4409"/>
    <x v="10"/>
    <s v="(171) 555-1555"/>
    <s v="Fauntleroy Circus"/>
    <s v="N/A"/>
    <s v="Manchester"/>
    <s v="N/A"/>
    <s v="EC2 5NT"/>
    <x v="7"/>
    <x v="1"/>
    <s v="Ashworth"/>
    <s v="Victoria"/>
    <s v="Small"/>
  </r>
  <r>
    <n v="10110"/>
    <n v="42"/>
    <n v="61.29"/>
    <n v="9"/>
    <n v="2574.1799999999998"/>
    <n v="640.71340199999997"/>
    <s v="24,89%"/>
    <d v="2003-03-18T00:00:00"/>
    <x v="0"/>
    <n v="1"/>
    <x v="2"/>
    <x v="0"/>
    <x v="1"/>
    <n v="71"/>
    <s v="S18_4933"/>
    <x v="10"/>
    <s v="(171) 555-1555"/>
    <s v="Fauntleroy Circus"/>
    <s v="N/A"/>
    <s v="Manchester"/>
    <s v="N/A"/>
    <s v="EC2 5NT"/>
    <x v="7"/>
    <x v="1"/>
    <s v="Ashworth"/>
    <s v="Victoria"/>
    <s v="Small"/>
  </r>
  <r>
    <n v="10110"/>
    <n v="36"/>
    <n v="85.25"/>
    <n v="13"/>
    <n v="3069"/>
    <n v="763.8741"/>
    <s v="24,89%"/>
    <d v="2003-03-18T00:00:00"/>
    <x v="0"/>
    <n v="1"/>
    <x v="2"/>
    <x v="0"/>
    <x v="1"/>
    <n v="73"/>
    <s v="S24_1046"/>
    <x v="10"/>
    <s v="(171) 555-1555"/>
    <s v="Fauntleroy Circus"/>
    <s v="N/A"/>
    <s v="Manchester"/>
    <s v="N/A"/>
    <s v="EC2 5NT"/>
    <x v="7"/>
    <x v="1"/>
    <s v="Ashworth"/>
    <s v="Victoria"/>
    <s v="Medium"/>
  </r>
  <r>
    <n v="10110"/>
    <n v="29"/>
    <n v="59.37"/>
    <n v="15"/>
    <n v="1721.73"/>
    <n v="428.53859700000004"/>
    <s v="24,89%"/>
    <d v="2003-03-18T00:00:00"/>
    <x v="0"/>
    <n v="1"/>
    <x v="2"/>
    <x v="0"/>
    <x v="1"/>
    <n v="50"/>
    <s v="S24_1628"/>
    <x v="10"/>
    <s v="(171) 555-1555"/>
    <s v="Fauntleroy Circus"/>
    <s v="N/A"/>
    <s v="Manchester"/>
    <s v="N/A"/>
    <s v="EC2 5NT"/>
    <x v="7"/>
    <x v="1"/>
    <s v="Ashworth"/>
    <s v="Victoria"/>
    <s v="Small"/>
  </r>
  <r>
    <n v="10110"/>
    <n v="20"/>
    <n v="35.51"/>
    <n v="3"/>
    <n v="710.2"/>
    <n v="52.483779999999996"/>
    <s v="7,39%"/>
    <d v="2003-03-18T00:00:00"/>
    <x v="0"/>
    <n v="1"/>
    <x v="2"/>
    <x v="0"/>
    <x v="0"/>
    <n v="33"/>
    <s v="S24_1937"/>
    <x v="10"/>
    <s v="(171) 555-1555"/>
    <s v="Fauntleroy Circus"/>
    <s v="N/A"/>
    <s v="Manchester"/>
    <s v="N/A"/>
    <s v="EC2 5NT"/>
    <x v="7"/>
    <x v="1"/>
    <s v="Ashworth"/>
    <s v="Victoria"/>
    <s v="Small"/>
  </r>
  <r>
    <n v="10110"/>
    <n v="39"/>
    <n v="44.35"/>
    <n v="2"/>
    <n v="1729.65"/>
    <n v="127.821135"/>
    <s v="7,39%"/>
    <d v="2003-03-18T00:00:00"/>
    <x v="0"/>
    <n v="1"/>
    <x v="2"/>
    <x v="0"/>
    <x v="0"/>
    <n v="44"/>
    <s v="S24_2022"/>
    <x v="10"/>
    <s v="(171) 555-1555"/>
    <s v="Fauntleroy Circus"/>
    <s v="N/A"/>
    <s v="Manchester"/>
    <s v="N/A"/>
    <s v="EC2 5NT"/>
    <x v="7"/>
    <x v="1"/>
    <s v="Ashworth"/>
    <s v="Victoria"/>
    <s v="Small"/>
  </r>
  <r>
    <n v="10110"/>
    <n v="43"/>
    <n v="78.150000000000006"/>
    <n v="11"/>
    <n v="3360.45"/>
    <n v="836.41600500000004"/>
    <s v="24,89%"/>
    <d v="2003-03-18T00:00:00"/>
    <x v="0"/>
    <n v="1"/>
    <x v="2"/>
    <x v="0"/>
    <x v="1"/>
    <n v="90"/>
    <s v="S24_2766"/>
    <x v="10"/>
    <s v="(171) 555-1555"/>
    <s v="Fauntleroy Circus"/>
    <s v="N/A"/>
    <s v="Manchester"/>
    <s v="N/A"/>
    <s v="EC2 5NT"/>
    <x v="7"/>
    <x v="1"/>
    <s v="Ashworth"/>
    <s v="Victoria"/>
    <s v="Medium"/>
  </r>
  <r>
    <n v="10110"/>
    <n v="46"/>
    <n v="100"/>
    <n v="10"/>
    <n v="5942.28"/>
    <n v="1479.033492"/>
    <s v="24,89%"/>
    <d v="2003-03-18T00:00:00"/>
    <x v="0"/>
    <n v="1"/>
    <x v="2"/>
    <x v="0"/>
    <x v="1"/>
    <n v="117"/>
    <s v="S24_2887"/>
    <x v="10"/>
    <s v="(171) 555-1555"/>
    <s v="Fauntleroy Circus"/>
    <s v="N/A"/>
    <s v="Manchester"/>
    <s v="N/A"/>
    <s v="EC2 5NT"/>
    <x v="7"/>
    <x v="1"/>
    <s v="Ashworth"/>
    <s v="Victoria"/>
    <s v="Medium"/>
  </r>
  <r>
    <n v="10110"/>
    <n v="27"/>
    <n v="73.62"/>
    <n v="12"/>
    <n v="1987.74"/>
    <n v="494.74848600000001"/>
    <s v="24,89%"/>
    <d v="2003-03-18T00:00:00"/>
    <x v="0"/>
    <n v="1"/>
    <x v="2"/>
    <x v="0"/>
    <x v="1"/>
    <n v="85"/>
    <s v="S24_3191"/>
    <x v="10"/>
    <s v="(171) 555-1555"/>
    <s v="Fauntleroy Circus"/>
    <s v="N/A"/>
    <s v="Manchester"/>
    <s v="N/A"/>
    <s v="EC2 5NT"/>
    <x v="7"/>
    <x v="1"/>
    <s v="Ashworth"/>
    <s v="Victoria"/>
    <s v="Small"/>
  </r>
  <r>
    <n v="10110"/>
    <n v="37"/>
    <n v="100"/>
    <n v="14"/>
    <n v="3724.42"/>
    <n v="927.00813800000003"/>
    <s v="24,89%"/>
    <d v="2003-03-18T00:00:00"/>
    <x v="0"/>
    <n v="1"/>
    <x v="2"/>
    <x v="0"/>
    <x v="1"/>
    <n v="107"/>
    <s v="S24_3432"/>
    <x v="10"/>
    <s v="(171) 555-1555"/>
    <s v="Fauntleroy Circus"/>
    <s v="N/A"/>
    <s v="Manchester"/>
    <s v="N/A"/>
    <s v="EC2 5NT"/>
    <x v="7"/>
    <x v="1"/>
    <s v="Ashworth"/>
    <s v="Victoria"/>
    <s v="Medium"/>
  </r>
  <r>
    <n v="10110"/>
    <n v="48"/>
    <n v="34.47"/>
    <n v="5"/>
    <n v="1654.56"/>
    <n v="122.27198399999999"/>
    <s v="7,39%"/>
    <d v="2003-03-18T00:00:00"/>
    <x v="0"/>
    <n v="1"/>
    <x v="2"/>
    <x v="0"/>
    <x v="0"/>
    <n v="41"/>
    <s v="S24_3969"/>
    <x v="10"/>
    <s v="(171) 555-1555"/>
    <s v="Fauntleroy Circus"/>
    <s v="N/A"/>
    <s v="Manchester"/>
    <s v="N/A"/>
    <s v="EC2 5NT"/>
    <x v="7"/>
    <x v="1"/>
    <s v="Ashworth"/>
    <s v="Victoria"/>
    <s v="Small"/>
  </r>
  <r>
    <n v="10111"/>
    <n v="33"/>
    <n v="99.66"/>
    <n v="6"/>
    <n v="3288.78"/>
    <n v="243.040842"/>
    <s v="7,39%"/>
    <d v="2003-03-25T00:00:00"/>
    <x v="0"/>
    <n v="1"/>
    <x v="2"/>
    <x v="0"/>
    <x v="0"/>
    <n v="102"/>
    <s v="S18_1342"/>
    <x v="11"/>
    <s v="6505555787"/>
    <s v="5557 North Pendale Street"/>
    <s v="N/A"/>
    <s v="San Francisco"/>
    <s v="CA"/>
    <s v="N/A"/>
    <x v="0"/>
    <x v="0"/>
    <s v="Murphy"/>
    <s v="Julie"/>
    <s v="Medium"/>
  </r>
  <r>
    <n v="10111"/>
    <n v="48"/>
    <n v="49.06"/>
    <n v="5"/>
    <n v="2354.88"/>
    <n v="174.025632"/>
    <s v="7,39%"/>
    <d v="2003-03-25T00:00:00"/>
    <x v="0"/>
    <n v="1"/>
    <x v="2"/>
    <x v="0"/>
    <x v="0"/>
    <n v="53"/>
    <s v="S18_1367"/>
    <x v="11"/>
    <s v="6505555787"/>
    <s v="5557 North Pendale Street"/>
    <s v="N/A"/>
    <s v="San Francisco"/>
    <s v="CA"/>
    <s v="N/A"/>
    <x v="0"/>
    <x v="0"/>
    <s v="Murphy"/>
    <s v="Julie"/>
    <s v="Small"/>
  </r>
  <r>
    <n v="10111"/>
    <n v="28"/>
    <n v="64.33"/>
    <n v="2"/>
    <n v="1801.24"/>
    <n v="133.11163599999998"/>
    <s v="7,39%"/>
    <d v="2003-03-25T00:00:00"/>
    <x v="0"/>
    <n v="1"/>
    <x v="2"/>
    <x v="0"/>
    <x v="0"/>
    <n v="62"/>
    <s v="S18_2957"/>
    <x v="11"/>
    <s v="6505555787"/>
    <s v="5557 North Pendale Street"/>
    <s v="N/A"/>
    <s v="San Francisco"/>
    <s v="CA"/>
    <s v="N/A"/>
    <x v="0"/>
    <x v="0"/>
    <s v="Murphy"/>
    <s v="Julie"/>
    <s v="Small"/>
  </r>
  <r>
    <n v="10111"/>
    <n v="43"/>
    <n v="100"/>
    <n v="1"/>
    <n v="4818.1499999999996"/>
    <n v="356.06128499999994"/>
    <s v="7,39%"/>
    <d v="2003-03-25T00:00:00"/>
    <x v="0"/>
    <n v="1"/>
    <x v="2"/>
    <x v="0"/>
    <x v="0"/>
    <n v="104"/>
    <s v="S18_3136"/>
    <x v="11"/>
    <s v="6505555787"/>
    <s v="5557 North Pendale Street"/>
    <s v="N/A"/>
    <s v="San Francisco"/>
    <s v="CA"/>
    <s v="N/A"/>
    <x v="0"/>
    <x v="0"/>
    <s v="Murphy"/>
    <s v="Julie"/>
    <s v="Medium"/>
  </r>
  <r>
    <n v="10111"/>
    <n v="39"/>
    <n v="100"/>
    <n v="4"/>
    <n v="4178.8500000000004"/>
    <n v="308.81701500000003"/>
    <s v="7,39%"/>
    <d v="2003-03-25T00:00:00"/>
    <x v="0"/>
    <n v="1"/>
    <x v="2"/>
    <x v="0"/>
    <x v="0"/>
    <n v="99"/>
    <s v="S18_3320"/>
    <x v="11"/>
    <s v="6505555787"/>
    <s v="5557 North Pendale Street"/>
    <s v="N/A"/>
    <s v="San Francisco"/>
    <s v="CA"/>
    <s v="N/A"/>
    <x v="0"/>
    <x v="0"/>
    <s v="Murphy"/>
    <s v="Julie"/>
    <s v="Medium"/>
  </r>
  <r>
    <n v="10111"/>
    <n v="26"/>
    <n v="86.68"/>
    <n v="3"/>
    <n v="2253.6799999999998"/>
    <n v="166.54695199999998"/>
    <s v="7,39%"/>
    <d v="2003-03-25T00:00:00"/>
    <x v="0"/>
    <n v="1"/>
    <x v="2"/>
    <x v="0"/>
    <x v="0"/>
    <n v="97"/>
    <s v="S24_4258"/>
    <x v="11"/>
    <s v="6505555787"/>
    <s v="5557 North Pendale Street"/>
    <s v="N/A"/>
    <s v="San Francisco"/>
    <s v="CA"/>
    <s v="N/A"/>
    <x v="0"/>
    <x v="0"/>
    <s v="Murphy"/>
    <s v="Julie"/>
    <s v="Small"/>
  </r>
  <r>
    <n v="10112"/>
    <n v="29"/>
    <n v="100"/>
    <n v="1"/>
    <n v="7209.11"/>
    <n v="1794.347479"/>
    <s v="24,89%"/>
    <d v="2003-03-24T00:00:00"/>
    <x v="0"/>
    <n v="1"/>
    <x v="2"/>
    <x v="0"/>
    <x v="1"/>
    <n v="214"/>
    <s v="S10_1949"/>
    <x v="12"/>
    <s v="0921-12 3555"/>
    <s v="Berguvsv„gen  8"/>
    <s v="N/A"/>
    <s v="Lule"/>
    <s v="N/A"/>
    <s v="S-958 22"/>
    <x v="8"/>
    <x v="1"/>
    <s v="Berglund"/>
    <s v="Christina"/>
    <s v="Large"/>
  </r>
  <r>
    <n v="10112"/>
    <n v="23"/>
    <n v="100"/>
    <n v="2"/>
    <n v="2539.89"/>
    <n v="187.69787099999996"/>
    <s v="7,39%"/>
    <d v="2003-03-24T00:00:00"/>
    <x v="0"/>
    <n v="1"/>
    <x v="2"/>
    <x v="0"/>
    <x v="0"/>
    <n v="101"/>
    <s v="S18_2949"/>
    <x v="12"/>
    <s v="0921-12 3555"/>
    <s v="Berguvsv„gen  8"/>
    <s v="N/A"/>
    <s v="Lule"/>
    <s v="N/A"/>
    <s v="S-958 22"/>
    <x v="8"/>
    <x v="1"/>
    <s v="Berglund"/>
    <s v="Christina"/>
    <s v="Small"/>
  </r>
  <r>
    <n v="10113"/>
    <n v="21"/>
    <n v="100"/>
    <n v="2"/>
    <n v="3415.44"/>
    <n v="155.40252000000001"/>
    <s v="4,55%"/>
    <d v="2003-03-26T00:00:00"/>
    <x v="0"/>
    <n v="1"/>
    <x v="2"/>
    <x v="0"/>
    <x v="2"/>
    <n v="136"/>
    <s v="S12_1666"/>
    <x v="13"/>
    <s v="4155551450"/>
    <s v="5677 Strong St."/>
    <s v="N/A"/>
    <s v="San Rafael"/>
    <s v="CA"/>
    <s v="97562"/>
    <x v="0"/>
    <x v="0"/>
    <s v="Nelson"/>
    <s v="Valarie"/>
    <s v="Medium"/>
  </r>
  <r>
    <n v="10113"/>
    <n v="49"/>
    <n v="100"/>
    <n v="4"/>
    <n v="4916.66"/>
    <n v="223.70802999999998"/>
    <s v="4,55%"/>
    <d v="2003-03-26T00:00:00"/>
    <x v="0"/>
    <n v="1"/>
    <x v="2"/>
    <x v="0"/>
    <x v="2"/>
    <n v="116"/>
    <s v="S18_1097"/>
    <x v="13"/>
    <s v="4155551450"/>
    <s v="5677 Strong St."/>
    <s v="N/A"/>
    <s v="San Rafael"/>
    <s v="CA"/>
    <s v="97562"/>
    <x v="0"/>
    <x v="0"/>
    <s v="Nelson"/>
    <s v="Valarie"/>
    <s v="Medium"/>
  </r>
  <r>
    <n v="10113"/>
    <n v="50"/>
    <n v="49.81"/>
    <n v="3"/>
    <n v="2490.5"/>
    <n v="184.04794999999999"/>
    <s v="7,39%"/>
    <d v="2003-03-26T00:00:00"/>
    <x v="0"/>
    <n v="1"/>
    <x v="2"/>
    <x v="0"/>
    <x v="0"/>
    <n v="50"/>
    <s v="S18_4668"/>
    <x v="13"/>
    <s v="4155551450"/>
    <s v="5677 Strong St."/>
    <s v="N/A"/>
    <s v="San Rafael"/>
    <s v="CA"/>
    <s v="97562"/>
    <x v="0"/>
    <x v="0"/>
    <s v="Nelson"/>
    <s v="Valarie"/>
    <s v="Small"/>
  </r>
  <r>
    <n v="10113"/>
    <n v="23"/>
    <n v="68.52"/>
    <n v="1"/>
    <n v="1575.96"/>
    <n v="71.706180000000003"/>
    <s v="4,55%"/>
    <d v="2003-03-26T00:00:00"/>
    <x v="0"/>
    <n v="1"/>
    <x v="2"/>
    <x v="0"/>
    <x v="2"/>
    <n v="64"/>
    <s v="S32_3522"/>
    <x v="13"/>
    <s v="4155551450"/>
    <s v="5677 Strong St."/>
    <s v="N/A"/>
    <s v="San Rafael"/>
    <s v="CA"/>
    <s v="97562"/>
    <x v="0"/>
    <x v="0"/>
    <s v="Nelson"/>
    <s v="Valarie"/>
    <s v="Small"/>
  </r>
  <r>
    <n v="10114"/>
    <n v="31"/>
    <n v="100"/>
    <n v="8"/>
    <n v="4305.28"/>
    <n v="1071.584192"/>
    <s v="24,89%"/>
    <d v="2003-04-01T00:00:00"/>
    <x v="0"/>
    <n v="2"/>
    <x v="3"/>
    <x v="0"/>
    <x v="1"/>
    <n v="147"/>
    <s v="S10_4962"/>
    <x v="14"/>
    <s v="(1) 42.34.2555"/>
    <s v="265, boulevard Charonne"/>
    <s v="N/A"/>
    <s v="Paris"/>
    <s v="N/A"/>
    <s v="75012"/>
    <x v="9"/>
    <x v="1"/>
    <s v="Bertrand"/>
    <s v="Marie"/>
    <s v="Medium"/>
  </r>
  <r>
    <n v="10114"/>
    <n v="39"/>
    <n v="100"/>
    <n v="3"/>
    <n v="4164.42"/>
    <n v="189.48111"/>
    <s v="4,55%"/>
    <d v="2003-04-01T00:00:00"/>
    <x v="0"/>
    <n v="2"/>
    <x v="3"/>
    <x v="0"/>
    <x v="2"/>
    <n v="122"/>
    <s v="S18_2319"/>
    <x v="14"/>
    <s v="(1) 42.34.2555"/>
    <s v="265, boulevard Charonne"/>
    <s v="N/A"/>
    <s v="Paris"/>
    <s v="N/A"/>
    <s v="75012"/>
    <x v="9"/>
    <x v="1"/>
    <s v="Bertrand"/>
    <s v="Marie"/>
    <s v="Medium"/>
  </r>
  <r>
    <n v="10114"/>
    <n v="45"/>
    <n v="68.67"/>
    <n v="6"/>
    <n v="3090.15"/>
    <n v="140.60182499999999"/>
    <s v="4,55%"/>
    <d v="2003-04-01T00:00:00"/>
    <x v="0"/>
    <n v="2"/>
    <x v="3"/>
    <x v="0"/>
    <x v="2"/>
    <n v="60"/>
    <s v="S18_2432"/>
    <x v="14"/>
    <s v="(1) 42.34.2555"/>
    <s v="265, boulevard Charonne"/>
    <s v="N/A"/>
    <s v="Paris"/>
    <s v="N/A"/>
    <s v="75012"/>
    <x v="9"/>
    <x v="1"/>
    <s v="Bertrand"/>
    <s v="Marie"/>
    <s v="Medium"/>
  </r>
  <r>
    <n v="10114"/>
    <n v="48"/>
    <n v="100"/>
    <n v="4"/>
    <n v="8209.44"/>
    <n v="2043.3296160000002"/>
    <s v="24,89%"/>
    <d v="2003-04-01T00:00:00"/>
    <x v="0"/>
    <n v="2"/>
    <x v="3"/>
    <x v="0"/>
    <x v="1"/>
    <n v="169"/>
    <s v="S18_3232"/>
    <x v="14"/>
    <s v="(1) 42.34.2555"/>
    <s v="265, boulevard Charonne"/>
    <s v="N/A"/>
    <s v="Paris"/>
    <s v="N/A"/>
    <s v="75012"/>
    <x v="9"/>
    <x v="1"/>
    <s v="Bertrand"/>
    <s v="Marie"/>
    <s v="Large"/>
  </r>
  <r>
    <n v="10114"/>
    <n v="41"/>
    <n v="100"/>
    <n v="9"/>
    <n v="4815.45"/>
    <n v="219.10297499999999"/>
    <s v="4,55%"/>
    <d v="2003-04-01T00:00:00"/>
    <x v="0"/>
    <n v="2"/>
    <x v="3"/>
    <x v="0"/>
    <x v="2"/>
    <n v="121"/>
    <s v="S18_4600"/>
    <x v="14"/>
    <s v="(1) 42.34.2555"/>
    <s v="265, boulevard Charonne"/>
    <s v="N/A"/>
    <s v="Paris"/>
    <s v="N/A"/>
    <s v="75012"/>
    <x v="9"/>
    <x v="1"/>
    <s v="Bertrand"/>
    <s v="Marie"/>
    <s v="Medium"/>
  </r>
  <r>
    <n v="10114"/>
    <n v="21"/>
    <n v="100"/>
    <n v="5"/>
    <n v="2925.09"/>
    <n v="133.09159500000001"/>
    <s v="4,55%"/>
    <d v="2003-04-01T00:00:00"/>
    <x v="0"/>
    <n v="2"/>
    <x v="3"/>
    <x v="0"/>
    <x v="2"/>
    <n v="127"/>
    <s v="S24_2300"/>
    <x v="14"/>
    <s v="(1) 42.34.2555"/>
    <s v="265, boulevard Charonne"/>
    <s v="N/A"/>
    <s v="Paris"/>
    <s v="N/A"/>
    <s v="75012"/>
    <x v="9"/>
    <x v="1"/>
    <s v="Bertrand"/>
    <s v="Marie"/>
    <s v="Small"/>
  </r>
  <r>
    <n v="10114"/>
    <n v="24"/>
    <n v="45473"/>
    <n v="1"/>
    <n v="721.44"/>
    <n v="179.56641600000003"/>
    <s v="24,89%"/>
    <d v="2003-04-01T00:00:00"/>
    <x v="0"/>
    <n v="2"/>
    <x v="3"/>
    <x v="0"/>
    <x v="1"/>
    <n v="35"/>
    <s v="S24_2840"/>
    <x v="14"/>
    <s v="(1) 42.34.2555"/>
    <s v="265, boulevard Charonne"/>
    <s v="N/A"/>
    <s v="Paris"/>
    <s v="N/A"/>
    <s v="75012"/>
    <x v="9"/>
    <x v="1"/>
    <s v="Bertrand"/>
    <s v="Marie"/>
    <s v="Small"/>
  </r>
  <r>
    <n v="10114"/>
    <n v="32"/>
    <n v="100"/>
    <n v="7"/>
    <n v="3667.52"/>
    <n v="166.87216000000001"/>
    <s v="4,55%"/>
    <d v="2003-04-01T00:00:00"/>
    <x v="0"/>
    <n v="2"/>
    <x v="3"/>
    <x v="0"/>
    <x v="2"/>
    <n v="96"/>
    <s v="S32_1268"/>
    <x v="14"/>
    <s v="(1) 42.34.2555"/>
    <s v="265, boulevard Charonne"/>
    <s v="N/A"/>
    <s v="Paris"/>
    <s v="N/A"/>
    <s v="75012"/>
    <x v="9"/>
    <x v="1"/>
    <s v="Bertrand"/>
    <s v="Marie"/>
    <s v="Medium"/>
  </r>
  <r>
    <n v="10114"/>
    <n v="28"/>
    <n v="55.73"/>
    <n v="2"/>
    <n v="1560.44"/>
    <n v="71.000020000000006"/>
    <s v="4,55%"/>
    <d v="2003-04-01T00:00:00"/>
    <x v="0"/>
    <n v="2"/>
    <x v="3"/>
    <x v="0"/>
    <x v="2"/>
    <n v="54"/>
    <s v="S32_2509"/>
    <x v="14"/>
    <s v="(1) 42.34.2555"/>
    <s v="265, boulevard Charonne"/>
    <s v="N/A"/>
    <s v="Paris"/>
    <s v="N/A"/>
    <s v="75012"/>
    <x v="9"/>
    <x v="1"/>
    <s v="Bertrand"/>
    <s v="Marie"/>
    <s v="Small"/>
  </r>
  <r>
    <n v="10114"/>
    <n v="42"/>
    <n v="100"/>
    <n v="10"/>
    <n v="4758.18"/>
    <n v="1184.3110020000001"/>
    <s v="24,89%"/>
    <d v="2003-04-01T00:00:00"/>
    <x v="0"/>
    <n v="2"/>
    <x v="3"/>
    <x v="0"/>
    <x v="1"/>
    <n v="101"/>
    <s v="S700_2824"/>
    <x v="14"/>
    <s v="(1) 42.34.2555"/>
    <s v="265, boulevard Charonne"/>
    <s v="N/A"/>
    <s v="Paris"/>
    <s v="N/A"/>
    <s v="75012"/>
    <x v="9"/>
    <x v="1"/>
    <s v="Bertrand"/>
    <s v="Marie"/>
    <s v="Medium"/>
  </r>
  <r>
    <n v="10115"/>
    <n v="46"/>
    <n v="100"/>
    <n v="5"/>
    <n v="5723.78"/>
    <n v="260.43198999999998"/>
    <s v="4,55%"/>
    <d v="2003-04-04T00:00:00"/>
    <x v="0"/>
    <n v="2"/>
    <x v="3"/>
    <x v="0"/>
    <x v="2"/>
    <n v="118"/>
    <s v="S12_4473"/>
    <x v="15"/>
    <s v="2125558493"/>
    <s v="5905 Pompton St."/>
    <s v="Suite 750"/>
    <s v="NYC"/>
    <s v="NY"/>
    <s v="10022"/>
    <x v="0"/>
    <x v="0"/>
    <s v="Hernandez"/>
    <s v="Maria"/>
    <s v="Medium"/>
  </r>
  <r>
    <n v="10115"/>
    <n v="46"/>
    <n v="100"/>
    <n v="4"/>
    <n v="7381.16"/>
    <n v="1837.1707240000001"/>
    <s v="24,89%"/>
    <d v="2003-04-04T00:00:00"/>
    <x v="0"/>
    <n v="2"/>
    <x v="3"/>
    <x v="0"/>
    <x v="1"/>
    <n v="163"/>
    <s v="S18_2238"/>
    <x v="15"/>
    <s v="2125558493"/>
    <s v="5905 Pompton St."/>
    <s v="Suite 750"/>
    <s v="NYC"/>
    <s v="NY"/>
    <s v="10022"/>
    <x v="0"/>
    <x v="0"/>
    <s v="Hernandez"/>
    <s v="Maria"/>
    <s v="Large"/>
  </r>
  <r>
    <n v="10115"/>
    <n v="47"/>
    <n v="69.36"/>
    <n v="2"/>
    <n v="3259.92"/>
    <n v="811.39408800000001"/>
    <s v="24,89%"/>
    <d v="2003-04-04T00:00:00"/>
    <x v="0"/>
    <n v="2"/>
    <x v="3"/>
    <x v="0"/>
    <x v="1"/>
    <n v="57"/>
    <s v="S24_1444"/>
    <x v="15"/>
    <s v="2125558493"/>
    <s v="5905 Pompton St."/>
    <s v="Suite 750"/>
    <s v="NYC"/>
    <s v="NY"/>
    <s v="10022"/>
    <x v="0"/>
    <x v="0"/>
    <s v="Hernandez"/>
    <s v="Maria"/>
    <s v="Medium"/>
  </r>
  <r>
    <n v="10115"/>
    <n v="44"/>
    <n v="100"/>
    <n v="1"/>
    <n v="5568.64"/>
    <n v="1386.0344960000002"/>
    <s v="24,89%"/>
    <d v="2003-04-04T00:00:00"/>
    <x v="0"/>
    <n v="2"/>
    <x v="3"/>
    <x v="0"/>
    <x v="1"/>
    <n v="118"/>
    <s v="S24_4048"/>
    <x v="15"/>
    <s v="2125558493"/>
    <s v="5905 Pompton St."/>
    <s v="Suite 750"/>
    <s v="NYC"/>
    <s v="NY"/>
    <s v="10022"/>
    <x v="0"/>
    <x v="0"/>
    <s v="Hernandez"/>
    <s v="Maria"/>
    <s v="Medium"/>
  </r>
  <r>
    <n v="10115"/>
    <n v="27"/>
    <n v="100"/>
    <n v="3"/>
    <n v="2843.91"/>
    <n v="129.39790499999998"/>
    <s v="4,55%"/>
    <d v="2003-04-04T00:00:00"/>
    <x v="0"/>
    <n v="2"/>
    <x v="3"/>
    <x v="0"/>
    <x v="2"/>
    <n v="115"/>
    <s v="S50_1392"/>
    <x v="15"/>
    <s v="2125558493"/>
    <s v="5905 Pompton St."/>
    <s v="Suite 750"/>
    <s v="NYC"/>
    <s v="NY"/>
    <s v="10022"/>
    <x v="0"/>
    <x v="0"/>
    <s v="Hernandez"/>
    <s v="Maria"/>
    <s v="Small"/>
  </r>
  <r>
    <n v="10116"/>
    <n v="27"/>
    <n v="63.38"/>
    <n v="1"/>
    <n v="1711.26"/>
    <n v="87.103133999999997"/>
    <s v="5,09%"/>
    <d v="2003-04-11T00:00:00"/>
    <x v="0"/>
    <n v="2"/>
    <x v="3"/>
    <x v="0"/>
    <x v="3"/>
    <n v="62"/>
    <s v="S32_3207"/>
    <x v="16"/>
    <s v="(071) 23 67 2555"/>
    <s v="Boulevard Tirou, 255"/>
    <s v="N/A"/>
    <s v="Charleroi"/>
    <s v="N/A"/>
    <s v="B-6000"/>
    <x v="10"/>
    <x v="1"/>
    <s v="Cartrain"/>
    <s v="Pascale"/>
    <s v="Small"/>
  </r>
  <r>
    <n v="10117"/>
    <n v="33"/>
    <n v="100"/>
    <n v="9"/>
    <n v="6034.38"/>
    <n v="1501.9571820000001"/>
    <s v="24,89%"/>
    <d v="2003-04-16T00:00:00"/>
    <x v="0"/>
    <n v="2"/>
    <x v="3"/>
    <x v="0"/>
    <x v="1"/>
    <n v="207"/>
    <s v="S12_1108"/>
    <x v="17"/>
    <s v="+65 221 7555"/>
    <s v="Bronz Sok., Bronz Apt. 3/6 Tesvikiye"/>
    <s v="N/A"/>
    <s v="Singapore"/>
    <s v="N/A"/>
    <s v="79903"/>
    <x v="11"/>
    <x v="2"/>
    <s v="Natividad"/>
    <s v="Eric"/>
    <s v="Medium"/>
  </r>
  <r>
    <n v="10117"/>
    <n v="43"/>
    <n v="100"/>
    <n v="10"/>
    <n v="5911.64"/>
    <n v="1471.4071960000001"/>
    <s v="24,89%"/>
    <d v="2003-04-16T00:00:00"/>
    <x v="0"/>
    <n v="2"/>
    <x v="3"/>
    <x v="0"/>
    <x v="1"/>
    <n v="151"/>
    <s v="S12_3148"/>
    <x v="17"/>
    <s v="+65 221 7555"/>
    <s v="Bronz Sok., Bronz Apt. 3/6 Tesvikiye"/>
    <s v="N/A"/>
    <s v="Singapore"/>
    <s v="N/A"/>
    <s v="79903"/>
    <x v="11"/>
    <x v="2"/>
    <s v="Natividad"/>
    <s v="Eric"/>
    <s v="Medium"/>
  </r>
  <r>
    <n v="10117"/>
    <n v="39"/>
    <n v="100"/>
    <n v="8"/>
    <n v="5938.14"/>
    <n v="1478.003046"/>
    <s v="24,89%"/>
    <d v="2003-04-16T00:00:00"/>
    <x v="0"/>
    <n v="2"/>
    <x v="3"/>
    <x v="0"/>
    <x v="1"/>
    <n v="173"/>
    <s v="S12_3891"/>
    <x v="17"/>
    <s v="+65 221 7555"/>
    <s v="Bronz Sok., Bronz Apt. 3/6 Tesvikiye"/>
    <s v="N/A"/>
    <s v="Singapore"/>
    <s v="N/A"/>
    <s v="79903"/>
    <x v="11"/>
    <x v="2"/>
    <s v="Natividad"/>
    <s v="Eric"/>
    <s v="Medium"/>
  </r>
  <r>
    <n v="10117"/>
    <n v="26"/>
    <n v="100"/>
    <n v="5"/>
    <n v="3551.34"/>
    <n v="262.44402600000001"/>
    <s v="7,39%"/>
    <d v="2003-04-16T00:00:00"/>
    <x v="0"/>
    <n v="2"/>
    <x v="3"/>
    <x v="0"/>
    <x v="0"/>
    <n v="136"/>
    <s v="S18_3140"/>
    <x v="17"/>
    <s v="+65 221 7555"/>
    <s v="Bronz Sok., Bronz Apt. 3/6 Tesvikiye"/>
    <s v="N/A"/>
    <s v="Singapore"/>
    <s v="N/A"/>
    <s v="79903"/>
    <x v="11"/>
    <x v="2"/>
    <s v="Natividad"/>
    <s v="Eric"/>
    <s v="Medium"/>
  </r>
  <r>
    <n v="10117"/>
    <n v="21"/>
    <n v="95.8"/>
    <n v="7"/>
    <n v="2011.8"/>
    <n v="102.40062"/>
    <s v="5,09%"/>
    <d v="2003-04-16T00:00:00"/>
    <x v="0"/>
    <n v="2"/>
    <x v="3"/>
    <x v="0"/>
    <x v="3"/>
    <n v="100"/>
    <s v="S18_3259"/>
    <x v="17"/>
    <s v="+65 221 7555"/>
    <s v="Bronz Sok., Bronz Apt. 3/6 Tesvikiye"/>
    <s v="N/A"/>
    <s v="Singapore"/>
    <s v="N/A"/>
    <s v="79903"/>
    <x v="11"/>
    <x v="2"/>
    <s v="Natividad"/>
    <s v="Eric"/>
    <s v="Small"/>
  </r>
  <r>
    <n v="10117"/>
    <n v="22"/>
    <n v="100"/>
    <n v="12"/>
    <n v="2780.58"/>
    <n v="692.08636200000001"/>
    <s v="24,89%"/>
    <d v="2003-04-16T00:00:00"/>
    <x v="0"/>
    <n v="2"/>
    <x v="3"/>
    <x v="0"/>
    <x v="1"/>
    <n v="143"/>
    <s v="S18_4027"/>
    <x v="17"/>
    <s v="+65 221 7555"/>
    <s v="Bronz Sok., Bronz Apt. 3/6 Tesvikiye"/>
    <s v="N/A"/>
    <s v="Singapore"/>
    <s v="N/A"/>
    <s v="79903"/>
    <x v="11"/>
    <x v="2"/>
    <s v="Natividad"/>
    <s v="Eric"/>
    <s v="Small"/>
  </r>
  <r>
    <n v="10117"/>
    <n v="23"/>
    <n v="97.42"/>
    <n v="4"/>
    <n v="2240.66"/>
    <n v="165.58477399999998"/>
    <s v="7,39%"/>
    <d v="2003-04-16T00:00:00"/>
    <x v="0"/>
    <n v="2"/>
    <x v="3"/>
    <x v="0"/>
    <x v="0"/>
    <n v="87"/>
    <s v="S18_4522"/>
    <x v="17"/>
    <s v="+65 221 7555"/>
    <s v="Bronz Sok., Bronz Apt. 3/6 Tesvikiye"/>
    <s v="N/A"/>
    <s v="Singapore"/>
    <s v="N/A"/>
    <s v="79903"/>
    <x v="11"/>
    <x v="2"/>
    <s v="Natividad"/>
    <s v="Eric"/>
    <s v="Small"/>
  </r>
  <r>
    <n v="10117"/>
    <n v="41"/>
    <n v="100"/>
    <n v="3"/>
    <n v="5189.78"/>
    <n v="474.34589199999994"/>
    <s v="9,14%"/>
    <d v="2003-04-16T00:00:00"/>
    <x v="0"/>
    <n v="2"/>
    <x v="3"/>
    <x v="0"/>
    <x v="4"/>
    <n v="122"/>
    <s v="S24_2011"/>
    <x v="17"/>
    <s v="+65 221 7555"/>
    <s v="Bronz Sok., Bronz Apt. 3/6 Tesvikiye"/>
    <s v="N/A"/>
    <s v="Singapore"/>
    <s v="N/A"/>
    <s v="79903"/>
    <x v="11"/>
    <x v="2"/>
    <s v="Natividad"/>
    <s v="Eric"/>
    <s v="Medium"/>
  </r>
  <r>
    <n v="10117"/>
    <n v="21"/>
    <n v="49.21"/>
    <n v="11"/>
    <n v="1033.4100000000001"/>
    <n v="52.600569000000007"/>
    <s v="5,09%"/>
    <d v="2003-04-16T00:00:00"/>
    <x v="0"/>
    <n v="2"/>
    <x v="3"/>
    <x v="0"/>
    <x v="3"/>
    <n v="58"/>
    <s v="S50_1514"/>
    <x v="17"/>
    <s v="+65 221 7555"/>
    <s v="Bronz Sok., Bronz Apt. 3/6 Tesvikiye"/>
    <s v="N/A"/>
    <s v="Singapore"/>
    <s v="N/A"/>
    <s v="79903"/>
    <x v="11"/>
    <x v="2"/>
    <s v="Natividad"/>
    <s v="Eric"/>
    <s v="Small"/>
  </r>
  <r>
    <n v="10117"/>
    <n v="38"/>
    <n v="79.680000000000007"/>
    <n v="6"/>
    <n v="3027.84"/>
    <n v="276.744576"/>
    <s v="9,14%"/>
    <d v="2003-04-16T00:00:00"/>
    <x v="0"/>
    <n v="2"/>
    <x v="3"/>
    <x v="0"/>
    <x v="4"/>
    <n v="86"/>
    <s v="S700_1938"/>
    <x v="17"/>
    <s v="+65 221 7555"/>
    <s v="Bronz Sok., Bronz Apt. 3/6 Tesvikiye"/>
    <s v="N/A"/>
    <s v="Singapore"/>
    <s v="N/A"/>
    <s v="79903"/>
    <x v="11"/>
    <x v="2"/>
    <s v="Natividad"/>
    <s v="Eric"/>
    <s v="Medium"/>
  </r>
  <r>
    <n v="10117"/>
    <n v="45"/>
    <n v="83.42"/>
    <n v="1"/>
    <n v="3753.9"/>
    <n v="343.10645999999997"/>
    <s v="9,14%"/>
    <d v="2003-04-16T00:00:00"/>
    <x v="0"/>
    <n v="2"/>
    <x v="3"/>
    <x v="0"/>
    <x v="4"/>
    <n v="99"/>
    <s v="S700_3962"/>
    <x v="17"/>
    <s v="+65 221 7555"/>
    <s v="Bronz Sok., Bronz Apt. 3/6 Tesvikiye"/>
    <s v="N/A"/>
    <s v="Singapore"/>
    <s v="N/A"/>
    <s v="79903"/>
    <x v="11"/>
    <x v="2"/>
    <s v="Natividad"/>
    <s v="Eric"/>
    <s v="Medium"/>
  </r>
  <r>
    <n v="10117"/>
    <n v="50"/>
    <n v="43.68"/>
    <n v="2"/>
    <n v="2184"/>
    <n v="199.61759999999998"/>
    <s v="9,14%"/>
    <d v="2003-04-16T00:00:00"/>
    <x v="0"/>
    <n v="2"/>
    <x v="3"/>
    <x v="0"/>
    <x v="4"/>
    <n v="54"/>
    <s v="S72_3212"/>
    <x v="17"/>
    <s v="+65 221 7555"/>
    <s v="Bronz Sok., Bronz Apt. 3/6 Tesvikiye"/>
    <s v="N/A"/>
    <s v="Singapore"/>
    <s v="N/A"/>
    <s v="79903"/>
    <x v="11"/>
    <x v="2"/>
    <s v="Natividad"/>
    <s v="Eric"/>
    <s v="Small"/>
  </r>
  <r>
    <n v="10118"/>
    <n v="36"/>
    <n v="100"/>
    <n v="1"/>
    <n v="4219.2"/>
    <n v="385.63487999999995"/>
    <s v="9,14%"/>
    <d v="2003-04-21T00:00:00"/>
    <x v="0"/>
    <n v="2"/>
    <x v="3"/>
    <x v="0"/>
    <x v="4"/>
    <n v="100"/>
    <s v="S700_3505"/>
    <x v="18"/>
    <s v="(93) 203 4555"/>
    <s v="Rambla de Catalu¤a, 23"/>
    <s v="N/A"/>
    <s v="Barcelona"/>
    <s v="N/A"/>
    <s v="8022"/>
    <x v="3"/>
    <x v="1"/>
    <s v="Saavedra"/>
    <s v="Eduardo"/>
    <s v="Medium"/>
  </r>
  <r>
    <n v="10119"/>
    <n v="46"/>
    <n v="100"/>
    <n v="11"/>
    <n v="5004.8"/>
    <n v="1245.6947200000002"/>
    <s v="24,89%"/>
    <d v="2003-04-28T00:00:00"/>
    <x v="0"/>
    <n v="2"/>
    <x v="3"/>
    <x v="0"/>
    <x v="1"/>
    <n v="136"/>
    <s v="S10_4757"/>
    <x v="19"/>
    <s v="6562-9555"/>
    <s v="Geislweg 14"/>
    <s v="N/A"/>
    <s v="Salzburg"/>
    <s v="N/A"/>
    <s v="5020"/>
    <x v="12"/>
    <x v="1"/>
    <s v="Pipps"/>
    <s v="Georg"/>
    <s v="Medium"/>
  </r>
  <r>
    <n v="10119"/>
    <n v="43"/>
    <n v="100"/>
    <n v="3"/>
    <n v="6916.12"/>
    <n v="505.56837199999995"/>
    <s v="7,31%"/>
    <d v="2003-04-28T00:00:00"/>
    <x v="0"/>
    <n v="2"/>
    <x v="3"/>
    <x v="0"/>
    <x v="5"/>
    <n v="157"/>
    <s v="S18_1662"/>
    <x v="19"/>
    <s v="6562-9555"/>
    <s v="Geislweg 14"/>
    <s v="N/A"/>
    <s v="Salzburg"/>
    <s v="N/A"/>
    <s v="5020"/>
    <x v="12"/>
    <x v="1"/>
    <s v="Pipps"/>
    <s v="Georg"/>
    <s v="Medium"/>
  </r>
  <r>
    <n v="10119"/>
    <n v="21"/>
    <n v="89.46"/>
    <n v="9"/>
    <n v="1878.66"/>
    <n v="171.70952399999999"/>
    <s v="9,14%"/>
    <d v="2003-04-28T00:00:00"/>
    <x v="0"/>
    <n v="2"/>
    <x v="3"/>
    <x v="0"/>
    <x v="4"/>
    <n v="86"/>
    <s v="S18_3029"/>
    <x v="19"/>
    <s v="6562-9555"/>
    <s v="Geislweg 14"/>
    <s v="N/A"/>
    <s v="Salzburg"/>
    <s v="N/A"/>
    <s v="5020"/>
    <x v="12"/>
    <x v="1"/>
    <s v="Pipps"/>
    <s v="Georg"/>
    <s v="Small"/>
  </r>
  <r>
    <n v="10119"/>
    <n v="27"/>
    <n v="99.52"/>
    <n v="8"/>
    <n v="2687.04"/>
    <n v="198.57225599999998"/>
    <s v="7,39%"/>
    <d v="2003-04-28T00:00:00"/>
    <x v="0"/>
    <n v="2"/>
    <x v="3"/>
    <x v="0"/>
    <x v="0"/>
    <n v="105"/>
    <s v="S18_3856"/>
    <x v="19"/>
    <s v="6562-9555"/>
    <s v="Geislweg 14"/>
    <s v="N/A"/>
    <s v="Salzburg"/>
    <s v="N/A"/>
    <s v="5020"/>
    <x v="12"/>
    <x v="1"/>
    <s v="Pipps"/>
    <s v="Georg"/>
    <s v="Small"/>
  </r>
  <r>
    <n v="10119"/>
    <n v="41"/>
    <n v="59.6"/>
    <n v="4"/>
    <n v="2443.6"/>
    <n v="178.62715999999998"/>
    <s v="7,31%"/>
    <d v="2003-04-28T00:00:00"/>
    <x v="0"/>
    <n v="2"/>
    <x v="3"/>
    <x v="0"/>
    <x v="5"/>
    <n v="68"/>
    <s v="S24_2841"/>
    <x v="19"/>
    <s v="6562-9555"/>
    <s v="Geislweg 14"/>
    <s v="N/A"/>
    <s v="Salzburg"/>
    <s v="N/A"/>
    <s v="5020"/>
    <x v="12"/>
    <x v="1"/>
    <s v="Pipps"/>
    <s v="Georg"/>
    <s v="Small"/>
  </r>
  <r>
    <n v="10119"/>
    <n v="35"/>
    <n v="87.62"/>
    <n v="13"/>
    <n v="3066.7"/>
    <n v="226.62912999999998"/>
    <s v="7,39%"/>
    <d v="2003-04-28T00:00:00"/>
    <x v="0"/>
    <n v="2"/>
    <x v="3"/>
    <x v="0"/>
    <x v="0"/>
    <n v="88"/>
    <s v="S24_3151"/>
    <x v="19"/>
    <s v="6562-9555"/>
    <s v="Geislweg 14"/>
    <s v="N/A"/>
    <s v="Salzburg"/>
    <s v="N/A"/>
    <s v="5020"/>
    <x v="12"/>
    <x v="1"/>
    <s v="Pipps"/>
    <s v="Georg"/>
    <s v="Medium"/>
  </r>
  <r>
    <n v="10119"/>
    <n v="20"/>
    <n v="72.98"/>
    <n v="5"/>
    <n v="1459.6"/>
    <n v="107.86443999999999"/>
    <s v="7,39%"/>
    <d v="2003-04-28T00:00:00"/>
    <x v="0"/>
    <n v="2"/>
    <x v="3"/>
    <x v="0"/>
    <x v="0"/>
    <n v="65"/>
    <s v="S24_3420"/>
    <x v="19"/>
    <s v="6562-9555"/>
    <s v="Geislweg 14"/>
    <s v="N/A"/>
    <s v="Salzburg"/>
    <s v="N/A"/>
    <s v="5020"/>
    <x v="12"/>
    <x v="1"/>
    <s v="Pipps"/>
    <s v="Georg"/>
    <s v="Small"/>
  </r>
  <r>
    <n v="10119"/>
    <n v="35"/>
    <n v="90.57"/>
    <n v="10"/>
    <n v="3169.95"/>
    <n v="234.25930499999996"/>
    <s v="7,39%"/>
    <d v="2003-04-28T00:00:00"/>
    <x v="0"/>
    <n v="2"/>
    <x v="3"/>
    <x v="0"/>
    <x v="0"/>
    <n v="83"/>
    <s v="S24_3816"/>
    <x v="19"/>
    <s v="6562-9555"/>
    <s v="Geislweg 14"/>
    <s v="N/A"/>
    <s v="Salzburg"/>
    <s v="N/A"/>
    <s v="5020"/>
    <x v="12"/>
    <x v="1"/>
    <s v="Pipps"/>
    <s v="Georg"/>
    <s v="Medium"/>
  </r>
  <r>
    <n v="10119"/>
    <n v="28"/>
    <n v="70.290000000000006"/>
    <n v="2"/>
    <n v="1968.12"/>
    <n v="143.86957199999998"/>
    <s v="7,31%"/>
    <d v="2003-04-28T00:00:00"/>
    <x v="0"/>
    <n v="2"/>
    <x v="3"/>
    <x v="0"/>
    <x v="5"/>
    <n v="68"/>
    <s v="S24_3949"/>
    <x v="19"/>
    <s v="6562-9555"/>
    <s v="Geislweg 14"/>
    <s v="N/A"/>
    <s v="Salzburg"/>
    <s v="N/A"/>
    <s v="5020"/>
    <x v="12"/>
    <x v="1"/>
    <s v="Pipps"/>
    <s v="Georg"/>
    <s v="Small"/>
  </r>
  <r>
    <n v="10119"/>
    <n v="25"/>
    <n v="76.67"/>
    <n v="14"/>
    <n v="1916.75"/>
    <n v="175.19094999999999"/>
    <s v="9,14%"/>
    <d v="2003-04-28T00:00:00"/>
    <x v="0"/>
    <n v="2"/>
    <x v="3"/>
    <x v="0"/>
    <x v="4"/>
    <n v="66"/>
    <s v="S700_1138"/>
    <x v="19"/>
    <s v="6562-9555"/>
    <s v="Geislweg 14"/>
    <s v="N/A"/>
    <s v="Salzburg"/>
    <s v="N/A"/>
    <s v="5020"/>
    <x v="12"/>
    <x v="1"/>
    <s v="Pipps"/>
    <s v="Georg"/>
    <s v="Small"/>
  </r>
  <r>
    <n v="10119"/>
    <n v="29"/>
    <n v="94.14"/>
    <n v="7"/>
    <n v="2730.06"/>
    <n v="249.52748399999999"/>
    <s v="9,14%"/>
    <d v="2003-04-28T00:00:00"/>
    <x v="0"/>
    <n v="2"/>
    <x v="3"/>
    <x v="0"/>
    <x v="4"/>
    <n v="90"/>
    <s v="S700_2047"/>
    <x v="19"/>
    <s v="6562-9555"/>
    <s v="Geislweg 14"/>
    <s v="N/A"/>
    <s v="Salzburg"/>
    <s v="N/A"/>
    <s v="5020"/>
    <x v="12"/>
    <x v="1"/>
    <s v="Pipps"/>
    <s v="Georg"/>
    <s v="Small"/>
  </r>
  <r>
    <n v="10119"/>
    <n v="38"/>
    <n v="65.77"/>
    <n v="12"/>
    <n v="2499.2600000000002"/>
    <n v="228.43236400000001"/>
    <s v="9,14%"/>
    <d v="2003-04-28T00:00:00"/>
    <x v="0"/>
    <n v="2"/>
    <x v="3"/>
    <x v="0"/>
    <x v="4"/>
    <n v="72"/>
    <s v="S700_2610"/>
    <x v="19"/>
    <s v="6562-9555"/>
    <s v="Geislweg 14"/>
    <s v="N/A"/>
    <s v="Salzburg"/>
    <s v="N/A"/>
    <s v="5020"/>
    <x v="12"/>
    <x v="1"/>
    <s v="Pipps"/>
    <s v="Georg"/>
    <s v="Small"/>
  </r>
  <r>
    <n v="10119"/>
    <n v="26"/>
    <n v="59.22"/>
    <n v="1"/>
    <n v="1539.72"/>
    <n v="112.553532"/>
    <s v="7,31%"/>
    <d v="2003-04-28T00:00:00"/>
    <x v="0"/>
    <n v="2"/>
    <x v="3"/>
    <x v="0"/>
    <x v="5"/>
    <n v="74"/>
    <s v="S700_4002"/>
    <x v="19"/>
    <s v="6562-9555"/>
    <s v="Geislweg 14"/>
    <s v="N/A"/>
    <s v="Salzburg"/>
    <s v="N/A"/>
    <s v="5020"/>
    <x v="12"/>
    <x v="1"/>
    <s v="Pipps"/>
    <s v="Georg"/>
    <s v="Small"/>
  </r>
  <r>
    <n v="10119"/>
    <n v="28"/>
    <n v="48.17"/>
    <n v="6"/>
    <n v="1348.76"/>
    <n v="98.594355999999991"/>
    <s v="7,31%"/>
    <d v="2003-04-28T00:00:00"/>
    <x v="0"/>
    <n v="2"/>
    <x v="3"/>
    <x v="0"/>
    <x v="5"/>
    <n v="49"/>
    <s v="S72_1253"/>
    <x v="19"/>
    <s v="6562-9555"/>
    <s v="Geislweg 14"/>
    <s v="N/A"/>
    <s v="Salzburg"/>
    <s v="N/A"/>
    <s v="5020"/>
    <x v="12"/>
    <x v="1"/>
    <s v="Pipps"/>
    <s v="Georg"/>
    <s v="Small"/>
  </r>
  <r>
    <n v="10120"/>
    <n v="29"/>
    <n v="96.34"/>
    <n v="3"/>
    <n v="2793.86"/>
    <n v="354.82022000000001"/>
    <s v="12,70%"/>
    <d v="2003-04-29T00:00:00"/>
    <x v="0"/>
    <n v="2"/>
    <x v="3"/>
    <x v="0"/>
    <x v="6"/>
    <n v="118"/>
    <s v="S10_2016"/>
    <x v="20"/>
    <s v="03 9520 4555"/>
    <s v="636 St Kilda Road"/>
    <s v="Level 3"/>
    <s v="Melbourne"/>
    <s v="Victoria"/>
    <s v="3004"/>
    <x v="13"/>
    <x v="3"/>
    <s v="Ferguson"/>
    <s v="Peter"/>
    <s v="Small"/>
  </r>
  <r>
    <n v="10120"/>
    <n v="46"/>
    <n v="100"/>
    <n v="2"/>
    <n v="9264.86"/>
    <n v="1176.6372200000001"/>
    <s v="12,70%"/>
    <d v="2003-04-29T00:00:00"/>
    <x v="0"/>
    <n v="2"/>
    <x v="3"/>
    <x v="0"/>
    <x v="6"/>
    <n v="193"/>
    <s v="S10_4698"/>
    <x v="20"/>
    <s v="03 9520 4555"/>
    <s v="636 St Kilda Road"/>
    <s v="Level 3"/>
    <s v="Melbourne"/>
    <s v="Victoria"/>
    <s v="3004"/>
    <x v="13"/>
    <x v="3"/>
    <s v="Ferguson"/>
    <s v="Peter"/>
    <s v="Large"/>
  </r>
  <r>
    <n v="10120"/>
    <n v="29"/>
    <n v="71.81"/>
    <n v="8"/>
    <n v="2082.4899999999998"/>
    <n v="152.23001899999997"/>
    <s v="7,31%"/>
    <d v="2003-04-29T00:00:00"/>
    <x v="0"/>
    <n v="2"/>
    <x v="3"/>
    <x v="0"/>
    <x v="5"/>
    <n v="84"/>
    <s v="S18_2581"/>
    <x v="20"/>
    <s v="03 9520 4555"/>
    <s v="636 St Kilda Road"/>
    <s v="Level 3"/>
    <s v="Melbourne"/>
    <s v="Victoria"/>
    <s v="3004"/>
    <x v="13"/>
    <x v="3"/>
    <s v="Ferguson"/>
    <s v="Peter"/>
    <s v="Small"/>
  </r>
  <r>
    <n v="10120"/>
    <n v="46"/>
    <n v="58.15"/>
    <n v="4"/>
    <n v="2674.9"/>
    <n v="339.71230000000003"/>
    <n v="0.127"/>
    <d v="2003-04-29T00:00:00"/>
    <x v="0"/>
    <n v="2"/>
    <x v="3"/>
    <x v="0"/>
    <x v="6"/>
    <n v="60"/>
    <s v="S18_2625"/>
    <x v="20"/>
    <s v="03 9520 4555"/>
    <s v="636 St Kilda Road"/>
    <s v="Level 3"/>
    <s v="Melbourne"/>
    <s v="Victoria"/>
    <s v="3004"/>
    <x v="13"/>
    <x v="3"/>
    <s v="Ferguson"/>
    <s v="Peter"/>
    <s v="Small"/>
  </r>
  <r>
    <n v="10120"/>
    <n v="35"/>
    <n v="98.05"/>
    <n v="1"/>
    <n v="3431.75"/>
    <n v="435.83224999999999"/>
    <n v="0.127"/>
    <d v="2003-04-29T00:00:00"/>
    <x v="0"/>
    <n v="2"/>
    <x v="3"/>
    <x v="0"/>
    <x v="6"/>
    <n v="112"/>
    <s v="S24_1578"/>
    <x v="20"/>
    <s v="03 9520 4555"/>
    <s v="636 St Kilda Road"/>
    <s v="Level 3"/>
    <s v="Melbourne"/>
    <s v="Victoria"/>
    <s v="3004"/>
    <x v="13"/>
    <x v="3"/>
    <s v="Ferguson"/>
    <s v="Peter"/>
    <s v="Medium"/>
  </r>
  <r>
    <n v="10120"/>
    <n v="39"/>
    <n v="100"/>
    <n v="10"/>
    <n v="4651.53"/>
    <n v="340.02684299999999"/>
    <s v="7,31%"/>
    <d v="2003-04-29T00:00:00"/>
    <x v="0"/>
    <n v="2"/>
    <x v="3"/>
    <x v="0"/>
    <x v="5"/>
    <n v="109"/>
    <s v="S24_1785"/>
    <x v="20"/>
    <s v="03 9520 4555"/>
    <s v="636 St Kilda Road"/>
    <s v="Level 3"/>
    <s v="Melbourne"/>
    <s v="Victoria"/>
    <s v="3004"/>
    <x v="13"/>
    <x v="3"/>
    <s v="Ferguson"/>
    <s v="Peter"/>
    <s v="Medium"/>
  </r>
  <r>
    <n v="10120"/>
    <n v="34"/>
    <n v="83.79"/>
    <n v="5"/>
    <n v="2848.86"/>
    <n v="361.80522000000002"/>
    <n v="0.127"/>
    <d v="2003-04-29T00:00:00"/>
    <x v="0"/>
    <n v="2"/>
    <x v="3"/>
    <x v="0"/>
    <x v="6"/>
    <n v="76"/>
    <s v="S24_2000"/>
    <x v="20"/>
    <s v="03 9520 4555"/>
    <s v="636 St Kilda Road"/>
    <s v="Level 3"/>
    <s v="Melbourne"/>
    <s v="Victoria"/>
    <s v="3004"/>
    <x v="13"/>
    <x v="3"/>
    <s v="Ferguson"/>
    <s v="Peter"/>
    <s v="Small"/>
  </r>
  <r>
    <n v="10120"/>
    <n v="29"/>
    <n v="85.49"/>
    <n v="9"/>
    <n v="2479.21"/>
    <n v="181.23025100000001"/>
    <s v="7,31%"/>
    <d v="2003-04-29T00:00:00"/>
    <x v="0"/>
    <n v="2"/>
    <x v="3"/>
    <x v="0"/>
    <x v="5"/>
    <n v="72"/>
    <s v="S24_4278"/>
    <x v="20"/>
    <s v="03 9520 4555"/>
    <s v="636 St Kilda Road"/>
    <s v="Level 3"/>
    <s v="Melbourne"/>
    <s v="Victoria"/>
    <s v="3004"/>
    <x v="13"/>
    <x v="3"/>
    <s v="Ferguson"/>
    <s v="Peter"/>
    <s v="Small"/>
  </r>
  <r>
    <n v="10120"/>
    <n v="22"/>
    <n v="100"/>
    <n v="6"/>
    <n v="2461.36"/>
    <n v="312.59272000000004"/>
    <n v="0.127"/>
    <d v="2003-04-29T00:00:00"/>
    <x v="0"/>
    <n v="2"/>
    <x v="3"/>
    <x v="0"/>
    <x v="6"/>
    <n v="99"/>
    <s v="S32_1374"/>
    <x v="20"/>
    <s v="03 9520 4555"/>
    <s v="636 St Kilda Road"/>
    <s v="Level 3"/>
    <s v="Melbourne"/>
    <s v="Victoria"/>
    <s v="3004"/>
    <x v="13"/>
    <x v="3"/>
    <s v="Ferguson"/>
    <s v="Peter"/>
    <s v="Small"/>
  </r>
  <r>
    <n v="10120"/>
    <n v="29"/>
    <n v="72.23"/>
    <n v="11"/>
    <n v="2094.67"/>
    <n v="154.79611299999999"/>
    <s v="7,39%"/>
    <d v="2003-04-29T00:00:00"/>
    <x v="0"/>
    <n v="2"/>
    <x v="3"/>
    <x v="0"/>
    <x v="0"/>
    <n v="68"/>
    <s v="S32_4289"/>
    <x v="20"/>
    <s v="03 9520 4555"/>
    <s v="636 St Kilda Road"/>
    <s v="Level 3"/>
    <s v="Melbourne"/>
    <s v="Victoria"/>
    <s v="3004"/>
    <x v="13"/>
    <x v="3"/>
    <s v="Ferguson"/>
    <s v="Peter"/>
    <s v="Small"/>
  </r>
  <r>
    <n v="10120"/>
    <n v="49"/>
    <n v="50.62"/>
    <n v="12"/>
    <n v="2480.38"/>
    <n v="183.300082"/>
    <s v="7,39%"/>
    <d v="2003-04-29T00:00:00"/>
    <x v="0"/>
    <n v="2"/>
    <x v="3"/>
    <x v="0"/>
    <x v="0"/>
    <n v="43"/>
    <s v="S50_1341"/>
    <x v="20"/>
    <s v="03 9520 4555"/>
    <s v="636 St Kilda Road"/>
    <s v="Level 3"/>
    <s v="Melbourne"/>
    <s v="Victoria"/>
    <s v="3004"/>
    <x v="13"/>
    <x v="3"/>
    <s v="Ferguson"/>
    <s v="Peter"/>
    <s v="Small"/>
  </r>
  <r>
    <n v="10120"/>
    <n v="47"/>
    <n v="82.21"/>
    <n v="13"/>
    <n v="3863.87"/>
    <n v="282.44889699999999"/>
    <s v="7,31%"/>
    <d v="2003-04-29T00:00:00"/>
    <x v="0"/>
    <n v="2"/>
    <x v="3"/>
    <x v="0"/>
    <x v="5"/>
    <n v="91"/>
    <s v="S700_1691"/>
    <x v="20"/>
    <s v="03 9520 4555"/>
    <s v="636 St Kilda Road"/>
    <s v="Level 3"/>
    <s v="Melbourne"/>
    <s v="Victoria"/>
    <s v="3004"/>
    <x v="13"/>
    <x v="3"/>
    <s v="Ferguson"/>
    <s v="Peter"/>
    <s v="Medium"/>
  </r>
  <r>
    <n v="10120"/>
    <n v="24"/>
    <n v="100"/>
    <n v="15"/>
    <n v="2584.8000000000002"/>
    <n v="188.94888"/>
    <s v="7,31%"/>
    <d v="2003-04-29T00:00:00"/>
    <x v="0"/>
    <n v="2"/>
    <x v="3"/>
    <x v="0"/>
    <x v="5"/>
    <n v="99"/>
    <s v="S700_2466"/>
    <x v="20"/>
    <s v="03 9520 4555"/>
    <s v="636 St Kilda Road"/>
    <s v="Level 3"/>
    <s v="Melbourne"/>
    <s v="Victoria"/>
    <s v="3004"/>
    <x v="13"/>
    <x v="3"/>
    <s v="Ferguson"/>
    <s v="Peter"/>
    <s v="Small"/>
  </r>
  <r>
    <n v="10120"/>
    <n v="24"/>
    <n v="100"/>
    <n v="7"/>
    <n v="3417.12"/>
    <n v="249.791472"/>
    <s v="7,31%"/>
    <d v="2003-04-29T00:00:00"/>
    <x v="0"/>
    <n v="2"/>
    <x v="3"/>
    <x v="0"/>
    <x v="5"/>
    <n v="118"/>
    <s v="S700_2834"/>
    <x v="20"/>
    <s v="03 9520 4555"/>
    <s v="636 St Kilda Road"/>
    <s v="Level 3"/>
    <s v="Melbourne"/>
    <s v="Victoria"/>
    <s v="3004"/>
    <x v="13"/>
    <x v="3"/>
    <s v="Ferguson"/>
    <s v="Peter"/>
    <s v="Medium"/>
  </r>
  <r>
    <n v="10120"/>
    <n v="43"/>
    <n v="76"/>
    <n v="14"/>
    <n v="3268"/>
    <n v="238.89079999999998"/>
    <s v="7,31%"/>
    <d v="2003-04-29T00:00:00"/>
    <x v="0"/>
    <n v="2"/>
    <x v="3"/>
    <x v="0"/>
    <x v="5"/>
    <n v="80"/>
    <s v="S700_3167"/>
    <x v="20"/>
    <s v="03 9520 4555"/>
    <s v="636 St Kilda Road"/>
    <s v="Level 3"/>
    <s v="Melbourne"/>
    <s v="Victoria"/>
    <s v="3004"/>
    <x v="13"/>
    <x v="3"/>
    <s v="Ferguson"/>
    <s v="Peter"/>
    <s v="Medium"/>
  </r>
  <r>
    <n v="10121"/>
    <n v="34"/>
    <n v="81.349999999999994"/>
    <n v="5"/>
    <n v="2765.9"/>
    <n v="351.26930000000004"/>
    <s v="12,70%"/>
    <d v="2003-05-07T00:00:00"/>
    <x v="0"/>
    <n v="2"/>
    <x v="4"/>
    <x v="0"/>
    <x v="6"/>
    <n v="95"/>
    <s v="S10_1678"/>
    <x v="21"/>
    <s v="26.47.1555"/>
    <s v="59 rue de l'Abbaye"/>
    <s v="N/A"/>
    <s v="Reims"/>
    <s v="N/A"/>
    <s v="51100"/>
    <x v="9"/>
    <x v="1"/>
    <s v="Henriot"/>
    <s v="Paul"/>
    <s v="Small"/>
  </r>
  <r>
    <n v="10121"/>
    <n v="50"/>
    <n v="100"/>
    <n v="4"/>
    <n v="8284"/>
    <n v="1052.068"/>
    <n v="0.127"/>
    <d v="2003-05-07T00:00:00"/>
    <x v="0"/>
    <n v="2"/>
    <x v="4"/>
    <x v="0"/>
    <x v="6"/>
    <n v="150"/>
    <s v="S12_2823"/>
    <x v="21"/>
    <s v="26.47.1555"/>
    <s v="59 rue de l'Abbaye"/>
    <s v="N/A"/>
    <s v="Reims"/>
    <s v="N/A"/>
    <s v="51100"/>
    <x v="9"/>
    <x v="1"/>
    <s v="Henriot"/>
    <s v="Paul"/>
    <s v="Large"/>
  </r>
  <r>
    <n v="10121"/>
    <n v="32"/>
    <n v="76.88"/>
    <n v="2"/>
    <n v="2460.16"/>
    <n v="312.44031999999999"/>
    <n v="0.127"/>
    <d v="2003-05-07T00:00:00"/>
    <x v="0"/>
    <n v="2"/>
    <x v="4"/>
    <x v="0"/>
    <x v="6"/>
    <n v="69"/>
    <s v="S24_2360"/>
    <x v="21"/>
    <s v="26.47.1555"/>
    <s v="59 rue de l'Abbaye"/>
    <s v="N/A"/>
    <s v="Reims"/>
    <s v="N/A"/>
    <s v="51100"/>
    <x v="9"/>
    <x v="1"/>
    <s v="Henriot"/>
    <s v="Paul"/>
    <s v="Small"/>
  </r>
  <r>
    <n v="10121"/>
    <n v="25"/>
    <n v="86.74"/>
    <n v="3"/>
    <n v="2168.5"/>
    <n v="275.39949999999999"/>
    <n v="0.127"/>
    <d v="2003-05-07T00:00:00"/>
    <x v="0"/>
    <n v="2"/>
    <x v="4"/>
    <x v="0"/>
    <x v="6"/>
    <n v="102"/>
    <s v="S32_4485"/>
    <x v="21"/>
    <s v="26.47.1555"/>
    <s v="59 rue de l'Abbaye"/>
    <s v="N/A"/>
    <s v="Reims"/>
    <s v="N/A"/>
    <s v="51100"/>
    <x v="9"/>
    <x v="1"/>
    <s v="Henriot"/>
    <s v="Paul"/>
    <s v="Small"/>
  </r>
  <r>
    <n v="10121"/>
    <n v="44"/>
    <n v="74.849999999999994"/>
    <n v="1"/>
    <n v="3293.4"/>
    <n v="418.26179999999999"/>
    <n v="0.127"/>
    <d v="2003-05-07T00:00:00"/>
    <x v="0"/>
    <n v="2"/>
    <x v="4"/>
    <x v="0"/>
    <x v="6"/>
    <n v="81"/>
    <s v="S50_4713"/>
    <x v="21"/>
    <s v="26.47.1555"/>
    <s v="59 rue de l'Abbaye"/>
    <s v="N/A"/>
    <s v="Reims"/>
    <s v="N/A"/>
    <s v="51100"/>
    <x v="9"/>
    <x v="1"/>
    <s v="Henriot"/>
    <s v="Paul"/>
    <s v="Medium"/>
  </r>
  <r>
    <n v="10122"/>
    <n v="42"/>
    <n v="100"/>
    <n v="10"/>
    <n v="7599.9"/>
    <n v="1891.61511"/>
    <s v="24,89%"/>
    <d v="2003-05-08T00:00:00"/>
    <x v="0"/>
    <n v="2"/>
    <x v="4"/>
    <x v="0"/>
    <x v="1"/>
    <n v="194"/>
    <s v="S12_1099"/>
    <x v="22"/>
    <s v="91.24.4555"/>
    <s v="12, rue des Bouchers"/>
    <s v="N/A"/>
    <s v="Marseille"/>
    <s v="N/A"/>
    <s v="13008"/>
    <x v="9"/>
    <x v="1"/>
    <s v="Lebihan"/>
    <s v="Laurence"/>
    <s v="Large"/>
  </r>
  <r>
    <n v="10122"/>
    <n v="37"/>
    <n v="99.82"/>
    <n v="8"/>
    <n v="3693.34"/>
    <n v="919.27232600000002"/>
    <s v="24,89%"/>
    <d v="2003-05-08T00:00:00"/>
    <x v="0"/>
    <n v="2"/>
    <x v="4"/>
    <x v="0"/>
    <x v="1"/>
    <n v="117"/>
    <s v="S12_3380"/>
    <x v="22"/>
    <s v="91.24.4555"/>
    <s v="12, rue des Bouchers"/>
    <s v="N/A"/>
    <s v="Marseille"/>
    <s v="N/A"/>
    <s v="13008"/>
    <x v="9"/>
    <x v="1"/>
    <s v="Lebihan"/>
    <s v="Laurence"/>
    <s v="Medium"/>
  </r>
  <r>
    <n v="10122"/>
    <n v="32"/>
    <n v="63.84"/>
    <n v="11"/>
    <n v="2042.88"/>
    <n v="508.47283200000004"/>
    <s v="24,89%"/>
    <d v="2003-05-08T00:00:00"/>
    <x v="0"/>
    <n v="2"/>
    <x v="4"/>
    <x v="0"/>
    <x v="1"/>
    <n v="79"/>
    <s v="S12_3990"/>
    <x v="22"/>
    <s v="91.24.4555"/>
    <s v="12, rue des Bouchers"/>
    <s v="N/A"/>
    <s v="Marseille"/>
    <s v="N/A"/>
    <s v="13008"/>
    <x v="9"/>
    <x v="1"/>
    <s v="Lebihan"/>
    <s v="Laurence"/>
    <s v="Small"/>
  </r>
  <r>
    <n v="10122"/>
    <n v="20"/>
    <n v="100"/>
    <n v="7"/>
    <n v="2142"/>
    <n v="533.14380000000006"/>
    <s v="24,89%"/>
    <d v="2003-05-08T00:00:00"/>
    <x v="0"/>
    <n v="2"/>
    <x v="4"/>
    <x v="0"/>
    <x v="1"/>
    <n v="115"/>
    <s v="S12_4675"/>
    <x v="22"/>
    <s v="91.24.4555"/>
    <s v="12, rue des Bouchers"/>
    <s v="N/A"/>
    <s v="Marseille"/>
    <s v="N/A"/>
    <s v="13008"/>
    <x v="9"/>
    <x v="1"/>
    <s v="Lebihan"/>
    <s v="Laurence"/>
    <s v="Small"/>
  </r>
  <r>
    <n v="10122"/>
    <n v="34"/>
    <n v="100"/>
    <n v="2"/>
    <n v="5004.8"/>
    <n v="1245.6947200000002"/>
    <s v="24,89%"/>
    <d v="2003-05-08T00:00:00"/>
    <x v="0"/>
    <n v="2"/>
    <x v="4"/>
    <x v="0"/>
    <x v="1"/>
    <n v="141"/>
    <s v="S18_1129"/>
    <x v="22"/>
    <s v="91.24.4555"/>
    <s v="12, rue des Bouchers"/>
    <s v="N/A"/>
    <s v="Marseille"/>
    <s v="N/A"/>
    <s v="13008"/>
    <x v="9"/>
    <x v="1"/>
    <s v="Lebihan"/>
    <s v="Laurence"/>
    <s v="Medium"/>
  </r>
  <r>
    <n v="10122"/>
    <n v="43"/>
    <n v="72.38"/>
    <n v="6"/>
    <n v="3112.34"/>
    <n v="774.66142600000012"/>
    <s v="24,89%"/>
    <d v="2003-05-08T00:00:00"/>
    <x v="0"/>
    <n v="2"/>
    <x v="4"/>
    <x v="0"/>
    <x v="1"/>
    <n v="77"/>
    <s v="S18_1889"/>
    <x v="22"/>
    <s v="91.24.4555"/>
    <s v="12, rue des Bouchers"/>
    <s v="N/A"/>
    <s v="Marseille"/>
    <s v="N/A"/>
    <s v="13008"/>
    <x v="9"/>
    <x v="1"/>
    <s v="Lebihan"/>
    <s v="Laurence"/>
    <s v="Medium"/>
  </r>
  <r>
    <n v="10122"/>
    <n v="31"/>
    <n v="100"/>
    <n v="1"/>
    <n v="4100.99"/>
    <n v="1020.736411"/>
    <s v="24,89%"/>
    <d v="2003-05-08T00:00:00"/>
    <x v="0"/>
    <n v="2"/>
    <x v="4"/>
    <x v="0"/>
    <x v="1"/>
    <n v="142"/>
    <s v="S18_1984"/>
    <x v="22"/>
    <s v="91.24.4555"/>
    <s v="12, rue des Bouchers"/>
    <s v="N/A"/>
    <s v="Marseille"/>
    <s v="N/A"/>
    <s v="13008"/>
    <x v="9"/>
    <x v="1"/>
    <s v="Lebihan"/>
    <s v="Laurence"/>
    <s v="Medium"/>
  </r>
  <r>
    <n v="10122"/>
    <n v="25"/>
    <n v="100"/>
    <n v="3"/>
    <n v="3598.5"/>
    <n v="895.66665"/>
    <s v="24,89%"/>
    <d v="2003-05-08T00:00:00"/>
    <x v="0"/>
    <n v="2"/>
    <x v="4"/>
    <x v="0"/>
    <x v="1"/>
    <n v="169"/>
    <s v="S18_3232"/>
    <x v="22"/>
    <s v="91.24.4555"/>
    <s v="12, rue des Bouchers"/>
    <s v="N/A"/>
    <s v="Marseille"/>
    <s v="N/A"/>
    <s v="13008"/>
    <x v="9"/>
    <x v="1"/>
    <s v="Lebihan"/>
    <s v="Laurence"/>
    <s v="Medium"/>
  </r>
  <r>
    <n v="10122"/>
    <n v="21"/>
    <n v="73.17"/>
    <n v="13"/>
    <n v="1536.57"/>
    <n v="382.45227299999999"/>
    <s v="24,89%"/>
    <d v="2003-05-08T00:00:00"/>
    <x v="0"/>
    <n v="2"/>
    <x v="4"/>
    <x v="0"/>
    <x v="1"/>
    <n v="80"/>
    <s v="S18_3278"/>
    <x v="22"/>
    <s v="91.24.4555"/>
    <s v="12, rue des Bouchers"/>
    <s v="N/A"/>
    <s v="Marseille"/>
    <s v="N/A"/>
    <s v="13008"/>
    <x v="9"/>
    <x v="1"/>
    <s v="Lebihan"/>
    <s v="Laurence"/>
    <s v="Small"/>
  </r>
  <r>
    <n v="10122"/>
    <n v="21"/>
    <n v="100"/>
    <n v="12"/>
    <n v="2469.39"/>
    <n v="614.63117099999999"/>
    <s v="24,89%"/>
    <d v="2003-05-08T00:00:00"/>
    <x v="0"/>
    <n v="2"/>
    <x v="4"/>
    <x v="0"/>
    <x v="1"/>
    <n v="146"/>
    <s v="S18_3482"/>
    <x v="22"/>
    <s v="91.24.4555"/>
    <s v="12, rue des Bouchers"/>
    <s v="N/A"/>
    <s v="Marseille"/>
    <s v="N/A"/>
    <s v="13008"/>
    <x v="9"/>
    <x v="1"/>
    <s v="Lebihan"/>
    <s v="Laurence"/>
    <s v="Small"/>
  </r>
  <r>
    <n v="10122"/>
    <n v="35"/>
    <n v="49.74"/>
    <n v="16"/>
    <n v="1740.9"/>
    <n v="221.0943"/>
    <n v="0.127"/>
    <d v="2003-05-08T00:00:00"/>
    <x v="0"/>
    <n v="2"/>
    <x v="4"/>
    <x v="0"/>
    <x v="6"/>
    <n v="62"/>
    <s v="S18_3782"/>
    <x v="22"/>
    <s v="91.24.4555"/>
    <s v="12, rue des Bouchers"/>
    <s v="N/A"/>
    <s v="Marseille"/>
    <s v="N/A"/>
    <s v="13008"/>
    <x v="9"/>
    <x v="1"/>
    <s v="Lebihan"/>
    <s v="Laurence"/>
    <s v="Small"/>
  </r>
  <r>
    <n v="10122"/>
    <n v="28"/>
    <n v="100"/>
    <n v="15"/>
    <n v="3583.16"/>
    <n v="891.848524"/>
    <s v="24,89%"/>
    <d v="2003-05-08T00:00:00"/>
    <x v="0"/>
    <n v="2"/>
    <x v="4"/>
    <x v="0"/>
    <x v="1"/>
    <n v="148"/>
    <s v="S18_4721"/>
    <x v="22"/>
    <s v="91.24.4555"/>
    <s v="12, rue des Bouchers"/>
    <s v="N/A"/>
    <s v="Marseille"/>
    <s v="N/A"/>
    <s v="13008"/>
    <x v="9"/>
    <x v="1"/>
    <s v="Lebihan"/>
    <s v="Laurence"/>
    <s v="Medium"/>
  </r>
  <r>
    <n v="10122"/>
    <n v="39"/>
    <n v="30.96"/>
    <n v="4"/>
    <n v="1207.44"/>
    <n v="300.53181600000005"/>
    <s v="24,89%"/>
    <d v="2003-05-08T00:00:00"/>
    <x v="0"/>
    <n v="2"/>
    <x v="4"/>
    <x v="0"/>
    <x v="1"/>
    <n v="37"/>
    <s v="S24_2972"/>
    <x v="22"/>
    <s v="91.24.4555"/>
    <s v="12, rue des Bouchers"/>
    <s v="N/A"/>
    <s v="Marseille"/>
    <s v="N/A"/>
    <s v="13008"/>
    <x v="9"/>
    <x v="1"/>
    <s v="Lebihan"/>
    <s v="Laurence"/>
    <s v="Small"/>
  </r>
  <r>
    <n v="10122"/>
    <n v="34"/>
    <n v="50.21"/>
    <n v="9"/>
    <n v="1707.14"/>
    <n v="424.90714600000007"/>
    <s v="24,89%"/>
    <d v="2003-05-08T00:00:00"/>
    <x v="0"/>
    <n v="2"/>
    <x v="4"/>
    <x v="0"/>
    <x v="1"/>
    <n v="61"/>
    <s v="S24_3371"/>
    <x v="22"/>
    <s v="91.24.4555"/>
    <s v="12, rue des Bouchers"/>
    <s v="N/A"/>
    <s v="Marseille"/>
    <s v="N/A"/>
    <s v="13008"/>
    <x v="9"/>
    <x v="1"/>
    <s v="Lebihan"/>
    <s v="Laurence"/>
    <s v="Small"/>
  </r>
  <r>
    <n v="10122"/>
    <n v="43"/>
    <n v="100"/>
    <n v="5"/>
    <n v="5494.97"/>
    <n v="1367.6980330000001"/>
    <s v="24,89%"/>
    <d v="2003-05-08T00:00:00"/>
    <x v="0"/>
    <n v="2"/>
    <x v="4"/>
    <x v="0"/>
    <x v="1"/>
    <n v="140"/>
    <s v="S24_3856"/>
    <x v="22"/>
    <s v="91.24.4555"/>
    <s v="12, rue des Bouchers"/>
    <s v="N/A"/>
    <s v="Marseille"/>
    <s v="N/A"/>
    <s v="13008"/>
    <x v="9"/>
    <x v="1"/>
    <s v="Lebihan"/>
    <s v="Laurence"/>
    <s v="Medium"/>
  </r>
  <r>
    <n v="10122"/>
    <n v="29"/>
    <n v="71.14"/>
    <n v="14"/>
    <n v="2063.06"/>
    <n v="513.495634"/>
    <s v="24,89%"/>
    <d v="2003-05-08T00:00:00"/>
    <x v="0"/>
    <n v="2"/>
    <x v="4"/>
    <x v="0"/>
    <x v="1"/>
    <n v="80"/>
    <s v="S24_4620"/>
    <x v="22"/>
    <s v="91.24.4555"/>
    <s v="12, rue des Bouchers"/>
    <s v="N/A"/>
    <s v="Marseille"/>
    <s v="N/A"/>
    <s v="13008"/>
    <x v="9"/>
    <x v="1"/>
    <s v="Lebihan"/>
    <s v="Laurence"/>
    <s v="Small"/>
  </r>
  <r>
    <n v="10122"/>
    <n v="31"/>
    <n v="44.66"/>
    <n v="17"/>
    <n v="1384.46"/>
    <n v="175.82642000000001"/>
    <n v="0.127"/>
    <d v="2003-05-08T00:00:00"/>
    <x v="0"/>
    <n v="2"/>
    <x v="4"/>
    <x v="0"/>
    <x v="6"/>
    <n v="40"/>
    <s v="S32_2206"/>
    <x v="22"/>
    <s v="91.24.4555"/>
    <s v="12, rue des Bouchers"/>
    <s v="N/A"/>
    <s v="Marseille"/>
    <s v="N/A"/>
    <s v="13008"/>
    <x v="9"/>
    <x v="1"/>
    <s v="Lebihan"/>
    <s v="Laurence"/>
    <s v="Small"/>
  </r>
  <r>
    <n v="10123"/>
    <n v="26"/>
    <n v="100"/>
    <n v="2"/>
    <n v="3073.72"/>
    <n v="765.04890799999998"/>
    <s v="24,89%"/>
    <d v="2003-05-20T00:00:00"/>
    <x v="0"/>
    <n v="2"/>
    <x v="4"/>
    <x v="0"/>
    <x v="1"/>
    <n v="124"/>
    <s v="S18_1589"/>
    <x v="23"/>
    <s v="40.32.2555"/>
    <s v="54, rue Royale"/>
    <s v="N/A"/>
    <s v="Nantes"/>
    <s v="N/A"/>
    <s v="44000"/>
    <x v="9"/>
    <x v="1"/>
    <s v="Schmitt"/>
    <s v="Carine"/>
    <s v="Medium"/>
  </r>
  <r>
    <n v="10123"/>
    <n v="46"/>
    <n v="100"/>
    <n v="3"/>
    <n v="5161.2"/>
    <n v="1284.6226799999999"/>
    <s v="24,89%"/>
    <d v="2003-05-20T00:00:00"/>
    <x v="0"/>
    <n v="2"/>
    <x v="4"/>
    <x v="0"/>
    <x v="1"/>
    <n v="132"/>
    <s v="S18_2870"/>
    <x v="23"/>
    <s v="40.32.2555"/>
    <s v="54, rue Royale"/>
    <s v="N/A"/>
    <s v="Nantes"/>
    <s v="N/A"/>
    <s v="44000"/>
    <x v="9"/>
    <x v="1"/>
    <s v="Schmitt"/>
    <s v="Carine"/>
    <s v="Medium"/>
  </r>
  <r>
    <n v="10123"/>
    <n v="34"/>
    <n v="100"/>
    <n v="4"/>
    <n v="5331.88"/>
    <n v="1327.1049320000002"/>
    <s v="24,89%"/>
    <d v="2003-05-20T00:00:00"/>
    <x v="0"/>
    <n v="2"/>
    <x v="4"/>
    <x v="0"/>
    <x v="1"/>
    <n v="141"/>
    <s v="S18_3685"/>
    <x v="23"/>
    <s v="40.32.2555"/>
    <s v="54, rue Royale"/>
    <s v="N/A"/>
    <s v="Nantes"/>
    <s v="N/A"/>
    <s v="44000"/>
    <x v="9"/>
    <x v="1"/>
    <s v="Schmitt"/>
    <s v="Carine"/>
    <s v="Medium"/>
  </r>
  <r>
    <n v="10123"/>
    <n v="50"/>
    <n v="59.87"/>
    <n v="1"/>
    <n v="2993.5"/>
    <n v="745.08215000000007"/>
    <s v="24,89%"/>
    <d v="2003-05-20T00:00:00"/>
    <x v="0"/>
    <n v="2"/>
    <x v="4"/>
    <x v="0"/>
    <x v="1"/>
    <n v="50"/>
    <s v="S24_1628"/>
    <x v="23"/>
    <s v="40.32.2555"/>
    <s v="54, rue Royale"/>
    <s v="N/A"/>
    <s v="Nantes"/>
    <s v="N/A"/>
    <s v="44000"/>
    <x v="9"/>
    <x v="1"/>
    <s v="Schmitt"/>
    <s v="Carine"/>
    <s v="Small"/>
  </r>
  <r>
    <n v="10124"/>
    <n v="21"/>
    <n v="100"/>
    <n v="6"/>
    <n v="2856"/>
    <n v="211.05839999999998"/>
    <s v="7,39%"/>
    <d v="2003-05-21T00:00:00"/>
    <x v="0"/>
    <n v="2"/>
    <x v="4"/>
    <x v="0"/>
    <x v="0"/>
    <n v="170"/>
    <s v="S18_1749"/>
    <x v="24"/>
    <s v="7025551838"/>
    <s v="8489 Strong St."/>
    <s v="N/A"/>
    <s v="Las Vegas"/>
    <s v="NV"/>
    <s v="83030"/>
    <x v="0"/>
    <x v="0"/>
    <s v="King"/>
    <s v="Sue"/>
    <s v="Small"/>
  </r>
  <r>
    <n v="10124"/>
    <n v="42"/>
    <n v="53.88"/>
    <n v="5"/>
    <n v="2262.96"/>
    <n v="167.232744"/>
    <s v="7,39%"/>
    <d v="2003-05-21T00:00:00"/>
    <x v="0"/>
    <n v="2"/>
    <x v="4"/>
    <x v="0"/>
    <x v="0"/>
    <n v="60"/>
    <s v="S18_2248"/>
    <x v="24"/>
    <s v="7025551838"/>
    <s v="8489 Strong St."/>
    <s v="N/A"/>
    <s v="Las Vegas"/>
    <s v="NV"/>
    <s v="83030"/>
    <x v="0"/>
    <x v="0"/>
    <s v="King"/>
    <s v="Sue"/>
    <s v="Small"/>
  </r>
  <r>
    <n v="10124"/>
    <n v="42"/>
    <n v="100"/>
    <n v="3"/>
    <n v="4431.84"/>
    <n v="327.51297599999998"/>
    <s v="7,39%"/>
    <d v="2003-05-21T00:00:00"/>
    <x v="0"/>
    <n v="2"/>
    <x v="4"/>
    <x v="0"/>
    <x v="0"/>
    <n v="127"/>
    <s v="S18_2325"/>
    <x v="24"/>
    <s v="7025551838"/>
    <s v="8489 Strong St."/>
    <s v="N/A"/>
    <s v="Las Vegas"/>
    <s v="NV"/>
    <s v="83030"/>
    <x v="0"/>
    <x v="0"/>
    <s v="King"/>
    <s v="Sue"/>
    <s v="Medium"/>
  </r>
  <r>
    <n v="10124"/>
    <n v="36"/>
    <n v="85.59"/>
    <n v="7"/>
    <n v="3081.24"/>
    <n v="227.70363599999996"/>
    <s v="7,39%"/>
    <d v="2003-05-21T00:00:00"/>
    <x v="0"/>
    <n v="2"/>
    <x v="4"/>
    <x v="0"/>
    <x v="0"/>
    <n v="92"/>
    <s v="S18_4409"/>
    <x v="24"/>
    <s v="7025551838"/>
    <s v="8489 Strong St."/>
    <s v="N/A"/>
    <s v="Las Vegas"/>
    <s v="NV"/>
    <s v="83030"/>
    <x v="0"/>
    <x v="0"/>
    <s v="King"/>
    <s v="Sue"/>
    <s v="Medium"/>
  </r>
  <r>
    <n v="10124"/>
    <n v="23"/>
    <n v="57.73"/>
    <n v="8"/>
    <n v="1327.79"/>
    <n v="330.48693100000003"/>
    <s v="24,89%"/>
    <d v="2003-05-21T00:00:00"/>
    <x v="0"/>
    <n v="2"/>
    <x v="4"/>
    <x v="0"/>
    <x v="1"/>
    <n v="71"/>
    <s v="S18_4933"/>
    <x v="24"/>
    <s v="7025551838"/>
    <s v="8489 Strong St."/>
    <s v="N/A"/>
    <s v="Las Vegas"/>
    <s v="NV"/>
    <s v="83030"/>
    <x v="0"/>
    <x v="0"/>
    <s v="King"/>
    <s v="Sue"/>
    <s v="Small"/>
  </r>
  <r>
    <n v="10124"/>
    <n v="22"/>
    <n v="77.900000000000006"/>
    <n v="12"/>
    <n v="1713.8"/>
    <n v="426.56482"/>
    <s v="24,89%"/>
    <d v="2003-05-21T00:00:00"/>
    <x v="0"/>
    <n v="2"/>
    <x v="4"/>
    <x v="0"/>
    <x v="1"/>
    <n v="73"/>
    <s v="S24_1046"/>
    <x v="24"/>
    <s v="7025551838"/>
    <s v="8489 Strong St."/>
    <s v="N/A"/>
    <s v="Las Vegas"/>
    <s v="NV"/>
    <s v="83030"/>
    <x v="0"/>
    <x v="0"/>
    <s v="King"/>
    <s v="Sue"/>
    <s v="Small"/>
  </r>
  <r>
    <n v="10124"/>
    <n v="45"/>
    <n v="37.840000000000003"/>
    <n v="2"/>
    <n v="1702.8"/>
    <n v="125.83691999999999"/>
    <s v="7,39%"/>
    <d v="2003-05-21T00:00:00"/>
    <x v="0"/>
    <n v="2"/>
    <x v="4"/>
    <x v="0"/>
    <x v="0"/>
    <n v="33"/>
    <s v="S24_1937"/>
    <x v="24"/>
    <s v="7025551838"/>
    <s v="8489 Strong St."/>
    <s v="N/A"/>
    <s v="Las Vegas"/>
    <s v="NV"/>
    <s v="83030"/>
    <x v="0"/>
    <x v="0"/>
    <s v="King"/>
    <s v="Sue"/>
    <s v="Small"/>
  </r>
  <r>
    <n v="10124"/>
    <n v="22"/>
    <n v="45.25"/>
    <n v="1"/>
    <n v="995.5"/>
    <n v="73.567449999999994"/>
    <s v="7,39%"/>
    <d v="2003-05-21T00:00:00"/>
    <x v="0"/>
    <n v="2"/>
    <x v="4"/>
    <x v="0"/>
    <x v="0"/>
    <n v="44"/>
    <s v="S24_2022"/>
    <x v="24"/>
    <s v="7025551838"/>
    <s v="8489 Strong St."/>
    <s v="N/A"/>
    <s v="Las Vegas"/>
    <s v="NV"/>
    <s v="83030"/>
    <x v="0"/>
    <x v="0"/>
    <s v="King"/>
    <s v="Sue"/>
    <s v="Small"/>
  </r>
  <r>
    <n v="10124"/>
    <n v="32"/>
    <n v="72.7"/>
    <n v="10"/>
    <n v="2326.4"/>
    <n v="579.04096000000004"/>
    <s v="24,89%"/>
    <d v="2003-05-21T00:00:00"/>
    <x v="0"/>
    <n v="2"/>
    <x v="4"/>
    <x v="0"/>
    <x v="1"/>
    <n v="90"/>
    <s v="S24_2766"/>
    <x v="24"/>
    <s v="7025551838"/>
    <s v="8489 Strong St."/>
    <s v="N/A"/>
    <s v="Las Vegas"/>
    <s v="NV"/>
    <s v="83030"/>
    <x v="0"/>
    <x v="0"/>
    <s v="King"/>
    <s v="Sue"/>
    <s v="Small"/>
  </r>
  <r>
    <n v="10124"/>
    <n v="25"/>
    <n v="93.95"/>
    <n v="9"/>
    <n v="2348.75"/>
    <n v="584.60387500000002"/>
    <s v="24,89%"/>
    <d v="2003-05-21T00:00:00"/>
    <x v="0"/>
    <n v="2"/>
    <x v="4"/>
    <x v="0"/>
    <x v="1"/>
    <n v="117"/>
    <s v="S24_2887"/>
    <x v="24"/>
    <s v="7025551838"/>
    <s v="8489 Strong St."/>
    <s v="N/A"/>
    <s v="Las Vegas"/>
    <s v="NV"/>
    <s v="83030"/>
    <x v="0"/>
    <x v="0"/>
    <s v="King"/>
    <s v="Sue"/>
    <s v="Small"/>
  </r>
  <r>
    <n v="10124"/>
    <n v="49"/>
    <n v="83.04"/>
    <n v="11"/>
    <n v="4068.96"/>
    <n v="1012.7641440000001"/>
    <s v="24,89%"/>
    <d v="2003-05-21T00:00:00"/>
    <x v="0"/>
    <n v="2"/>
    <x v="4"/>
    <x v="0"/>
    <x v="1"/>
    <n v="85"/>
    <s v="S24_3191"/>
    <x v="24"/>
    <s v="7025551838"/>
    <s v="8489 Strong St."/>
    <s v="N/A"/>
    <s v="Las Vegas"/>
    <s v="NV"/>
    <s v="83030"/>
    <x v="0"/>
    <x v="0"/>
    <s v="King"/>
    <s v="Sue"/>
    <s v="Medium"/>
  </r>
  <r>
    <n v="10124"/>
    <n v="43"/>
    <n v="100"/>
    <n v="13"/>
    <n v="5203"/>
    <n v="1295.0267000000001"/>
    <s v="24,89%"/>
    <d v="2003-05-21T00:00:00"/>
    <x v="0"/>
    <n v="2"/>
    <x v="4"/>
    <x v="0"/>
    <x v="1"/>
    <n v="107"/>
    <s v="S24_3432"/>
    <x v="24"/>
    <s v="7025551838"/>
    <s v="8489 Strong St."/>
    <s v="N/A"/>
    <s v="Las Vegas"/>
    <s v="NV"/>
    <s v="83030"/>
    <x v="0"/>
    <x v="0"/>
    <s v="King"/>
    <s v="Sue"/>
    <s v="Medium"/>
  </r>
  <r>
    <n v="10124"/>
    <n v="46"/>
    <n v="33.229999999999997"/>
    <n v="4"/>
    <n v="1528.58"/>
    <n v="112.96206199999999"/>
    <s v="7,39%"/>
    <d v="2003-05-21T00:00:00"/>
    <x v="0"/>
    <n v="2"/>
    <x v="4"/>
    <x v="0"/>
    <x v="0"/>
    <n v="41"/>
    <s v="S24_3969"/>
    <x v="24"/>
    <s v="7025551838"/>
    <s v="8489 Strong St."/>
    <s v="N/A"/>
    <s v="Las Vegas"/>
    <s v="NV"/>
    <s v="83030"/>
    <x v="0"/>
    <x v="0"/>
    <s v="King"/>
    <s v="Sue"/>
    <s v="Small"/>
  </r>
  <r>
    <n v="10125"/>
    <n v="32"/>
    <n v="100"/>
    <n v="1"/>
    <n v="3254.72"/>
    <n v="240.52380799999997"/>
    <s v="7,39%"/>
    <d v="2003-05-21T00:00:00"/>
    <x v="0"/>
    <n v="2"/>
    <x v="4"/>
    <x v="0"/>
    <x v="0"/>
    <n v="102"/>
    <s v="S18_1342"/>
    <x v="20"/>
    <s v="03 9520 4555"/>
    <s v="636 St Kilda Road"/>
    <s v="Level 3"/>
    <s v="Melbourne"/>
    <s v="Victoria"/>
    <s v="3004"/>
    <x v="13"/>
    <x v="3"/>
    <s v="Ferguson"/>
    <s v="Peter"/>
    <s v="Medium"/>
  </r>
  <r>
    <n v="10125"/>
    <n v="34"/>
    <n v="100"/>
    <n v="2"/>
    <n v="6483.46"/>
    <n v="479.12769399999996"/>
    <s v="7,39%"/>
    <d v="2003-05-21T00:00:00"/>
    <x v="0"/>
    <n v="2"/>
    <x v="4"/>
    <x v="0"/>
    <x v="0"/>
    <n v="168"/>
    <s v="S18_2795"/>
    <x v="20"/>
    <s v="03 9520 4555"/>
    <s v="636 St Kilda Road"/>
    <s v="Level 3"/>
    <s v="Melbourne"/>
    <s v="Victoria"/>
    <s v="3004"/>
    <x v="13"/>
    <x v="3"/>
    <s v="Ferguson"/>
    <s v="Peter"/>
    <s v="Medium"/>
  </r>
  <r>
    <n v="10126"/>
    <n v="38"/>
    <n v="100"/>
    <n v="11"/>
    <n v="7329.06"/>
    <n v="1824.2030340000001"/>
    <s v="24,89%"/>
    <d v="2003-05-28T00:00:00"/>
    <x v="0"/>
    <n v="2"/>
    <x v="4"/>
    <x v="0"/>
    <x v="1"/>
    <n v="214"/>
    <s v="S10_1949"/>
    <x v="25"/>
    <s v="(91) 555 22 82"/>
    <s v="C/ Araquil, 67"/>
    <s v="N/A"/>
    <s v="Madrid"/>
    <s v="N/A"/>
    <s v="28023"/>
    <x v="3"/>
    <x v="1"/>
    <s v="Sommer"/>
    <s v="MartЎn"/>
    <s v="Large"/>
  </r>
  <r>
    <n v="10126"/>
    <n v="22"/>
    <n v="100"/>
    <n v="4"/>
    <n v="3347.74"/>
    <n v="833.25248599999998"/>
    <s v="24,89%"/>
    <d v="2003-05-28T00:00:00"/>
    <x v="0"/>
    <n v="2"/>
    <x v="4"/>
    <x v="0"/>
    <x v="1"/>
    <n v="147"/>
    <s v="S10_4962"/>
    <x v="25"/>
    <s v="(91) 555 22 82"/>
    <s v="C/ Araquil, 67"/>
    <s v="N/A"/>
    <s v="Madrid"/>
    <s v="N/A"/>
    <s v="28023"/>
    <x v="3"/>
    <x v="1"/>
    <s v="Sommer"/>
    <s v="MartЎn"/>
    <s v="Medium"/>
  </r>
  <r>
    <n v="10126"/>
    <n v="21"/>
    <n v="100"/>
    <n v="8"/>
    <n v="2439.5700000000002"/>
    <n v="111.00043500000001"/>
    <s v="4,55%"/>
    <d v="2003-05-28T00:00:00"/>
    <x v="0"/>
    <n v="2"/>
    <x v="4"/>
    <x v="0"/>
    <x v="2"/>
    <n v="136"/>
    <s v="S12_1666"/>
    <x v="25"/>
    <s v="(91) 555 22 82"/>
    <s v="C/ Araquil, 67"/>
    <s v="N/A"/>
    <s v="Madrid"/>
    <s v="N/A"/>
    <s v="28023"/>
    <x v="3"/>
    <x v="1"/>
    <s v="Sommer"/>
    <s v="MartЎn"/>
    <s v="Small"/>
  </r>
  <r>
    <n v="10126"/>
    <n v="38"/>
    <n v="100"/>
    <n v="10"/>
    <n v="3857"/>
    <n v="175.49349999999998"/>
    <s v="4,55%"/>
    <d v="2003-05-28T00:00:00"/>
    <x v="0"/>
    <n v="2"/>
    <x v="4"/>
    <x v="0"/>
    <x v="2"/>
    <n v="116"/>
    <s v="S18_1097"/>
    <x v="25"/>
    <s v="(91) 555 22 82"/>
    <s v="C/ Araquil, 67"/>
    <s v="N/A"/>
    <s v="Madrid"/>
    <s v="N/A"/>
    <s v="28023"/>
    <x v="3"/>
    <x v="1"/>
    <s v="Sommer"/>
    <s v="MartЎn"/>
    <s v="Medium"/>
  </r>
  <r>
    <n v="10126"/>
    <n v="42"/>
    <n v="54.99"/>
    <n v="17"/>
    <n v="2309.58"/>
    <n v="170.67796199999998"/>
    <s v="7,39%"/>
    <d v="2003-05-28T00:00:00"/>
    <x v="0"/>
    <n v="2"/>
    <x v="4"/>
    <x v="0"/>
    <x v="0"/>
    <n v="53"/>
    <s v="S18_1367"/>
    <x v="25"/>
    <s v="(91) 555 22 82"/>
    <s v="C/ Araquil, 67"/>
    <s v="N/A"/>
    <s v="Madrid"/>
    <s v="N/A"/>
    <s v="28023"/>
    <x v="3"/>
    <x v="1"/>
    <s v="Sommer"/>
    <s v="MartЎn"/>
    <s v="Small"/>
  </r>
  <r>
    <n v="10126"/>
    <n v="43"/>
    <n v="65.02"/>
    <n v="2"/>
    <n v="2795.86"/>
    <n v="127.21163"/>
    <s v="4,55%"/>
    <d v="2003-05-28T00:00:00"/>
    <x v="0"/>
    <n v="2"/>
    <x v="4"/>
    <x v="0"/>
    <x v="2"/>
    <n v="60"/>
    <s v="S18_2432"/>
    <x v="25"/>
    <s v="(91) 555 22 82"/>
    <s v="C/ Araquil, 67"/>
    <s v="N/A"/>
    <s v="Madrid"/>
    <s v="N/A"/>
    <s v="28023"/>
    <x v="3"/>
    <x v="1"/>
    <s v="Sommer"/>
    <s v="MartЎn"/>
    <s v="Small"/>
  </r>
  <r>
    <n v="10126"/>
    <n v="31"/>
    <n v="90.17"/>
    <n v="12"/>
    <n v="2795.27"/>
    <n v="206.57045299999999"/>
    <s v="7,39%"/>
    <d v="2003-05-28T00:00:00"/>
    <x v="0"/>
    <n v="2"/>
    <x v="4"/>
    <x v="0"/>
    <x v="0"/>
    <n v="101"/>
    <s v="S18_2949"/>
    <x v="25"/>
    <s v="(91) 555 22 82"/>
    <s v="C/ Araquil, 67"/>
    <s v="N/A"/>
    <s v="Madrid"/>
    <s v="N/A"/>
    <s v="28023"/>
    <x v="3"/>
    <x v="1"/>
    <s v="Sommer"/>
    <s v="MartЎn"/>
    <s v="Small"/>
  </r>
  <r>
    <n v="10126"/>
    <n v="46"/>
    <n v="73.7"/>
    <n v="14"/>
    <n v="3390.2"/>
    <n v="250.53577999999996"/>
    <s v="7,39%"/>
    <d v="2003-05-28T00:00:00"/>
    <x v="0"/>
    <n v="2"/>
    <x v="4"/>
    <x v="0"/>
    <x v="0"/>
    <n v="62"/>
    <s v="S18_2957"/>
    <x v="25"/>
    <s v="(91) 555 22 82"/>
    <s v="C/ Araquil, 67"/>
    <s v="N/A"/>
    <s v="Madrid"/>
    <s v="N/A"/>
    <s v="28023"/>
    <x v="3"/>
    <x v="1"/>
    <s v="Sommer"/>
    <s v="MartЎn"/>
    <s v="Medium"/>
  </r>
  <r>
    <n v="10126"/>
    <n v="30"/>
    <n v="97.39"/>
    <n v="13"/>
    <n v="2921.7"/>
    <n v="215.91362999999996"/>
    <s v="7,39%"/>
    <d v="2003-05-28T00:00:00"/>
    <x v="0"/>
    <n v="2"/>
    <x v="4"/>
    <x v="0"/>
    <x v="0"/>
    <n v="104"/>
    <s v="S18_3136"/>
    <x v="25"/>
    <s v="(91) 555 22 82"/>
    <s v="C/ Araquil, 67"/>
    <s v="N/A"/>
    <s v="Madrid"/>
    <s v="N/A"/>
    <s v="28023"/>
    <x v="3"/>
    <x v="1"/>
    <s v="Sommer"/>
    <s v="MartЎn"/>
    <s v="Small"/>
  </r>
  <r>
    <n v="10126"/>
    <n v="38"/>
    <n v="82.34"/>
    <n v="16"/>
    <n v="3128.92"/>
    <n v="231.22718799999998"/>
    <s v="7,39%"/>
    <d v="2003-05-28T00:00:00"/>
    <x v="0"/>
    <n v="2"/>
    <x v="4"/>
    <x v="0"/>
    <x v="0"/>
    <n v="99"/>
    <s v="S18_3320"/>
    <x v="25"/>
    <s v="(91) 555 22 82"/>
    <s v="C/ Araquil, 67"/>
    <s v="N/A"/>
    <s v="Madrid"/>
    <s v="N/A"/>
    <s v="28023"/>
    <x v="3"/>
    <x v="1"/>
    <s v="Sommer"/>
    <s v="MartЎn"/>
    <s v="Medium"/>
  </r>
  <r>
    <n v="10126"/>
    <n v="50"/>
    <n v="100"/>
    <n v="5"/>
    <n v="7083"/>
    <n v="322.2765"/>
    <s v="4,55%"/>
    <d v="2003-05-28T00:00:00"/>
    <x v="0"/>
    <n v="2"/>
    <x v="4"/>
    <x v="0"/>
    <x v="2"/>
    <n v="121"/>
    <s v="S18_4600"/>
    <x v="25"/>
    <s v="(91) 555 22 82"/>
    <s v="C/ Araquil, 67"/>
    <s v="N/A"/>
    <s v="Madrid"/>
    <s v="N/A"/>
    <s v="28023"/>
    <x v="3"/>
    <x v="1"/>
    <s v="Sommer"/>
    <s v="MartЎn"/>
    <s v="Large"/>
  </r>
  <r>
    <n v="10126"/>
    <n v="43"/>
    <n v="53.83"/>
    <n v="9"/>
    <n v="2314.69"/>
    <n v="171.05559099999999"/>
    <s v="7,39%"/>
    <d v="2003-05-28T00:00:00"/>
    <x v="0"/>
    <n v="2"/>
    <x v="4"/>
    <x v="0"/>
    <x v="0"/>
    <n v="50"/>
    <s v="S18_4668"/>
    <x v="25"/>
    <s v="(91) 555 22 82"/>
    <s v="C/ Araquil, 67"/>
    <s v="N/A"/>
    <s v="Madrid"/>
    <s v="N/A"/>
    <s v="28023"/>
    <x v="3"/>
    <x v="1"/>
    <s v="Sommer"/>
    <s v="MartЎn"/>
    <s v="Small"/>
  </r>
  <r>
    <n v="10126"/>
    <n v="27"/>
    <n v="100"/>
    <n v="1"/>
    <n v="3415.77"/>
    <n v="155.41753499999999"/>
    <s v="4,55%"/>
    <d v="2003-05-28T00:00:00"/>
    <x v="0"/>
    <n v="2"/>
    <x v="4"/>
    <x v="0"/>
    <x v="2"/>
    <n v="127"/>
    <s v="S24_2300"/>
    <x v="25"/>
    <s v="(91) 555 22 82"/>
    <s v="C/ Araquil, 67"/>
    <s v="N/A"/>
    <s v="Madrid"/>
    <s v="N/A"/>
    <s v="28023"/>
    <x v="3"/>
    <x v="1"/>
    <s v="Sommer"/>
    <s v="MartЎn"/>
    <s v="Medium"/>
  </r>
  <r>
    <n v="10126"/>
    <n v="34"/>
    <n v="100"/>
    <n v="15"/>
    <n v="3576.12"/>
    <n v="264.27526799999998"/>
    <s v="7,39%"/>
    <d v="2003-05-28T00:00:00"/>
    <x v="0"/>
    <n v="2"/>
    <x v="4"/>
    <x v="0"/>
    <x v="0"/>
    <n v="97"/>
    <s v="S24_4258"/>
    <x v="25"/>
    <s v="(91) 555 22 82"/>
    <s v="C/ Araquil, 67"/>
    <s v="N/A"/>
    <s v="Madrid"/>
    <s v="N/A"/>
    <s v="28023"/>
    <x v="3"/>
    <x v="1"/>
    <s v="Sommer"/>
    <s v="MartЎn"/>
    <s v="Medium"/>
  </r>
  <r>
    <n v="10126"/>
    <n v="43"/>
    <n v="96.31"/>
    <n v="3"/>
    <n v="4141.33"/>
    <n v="188.43051499999999"/>
    <s v="4,55%"/>
    <d v="2003-05-28T00:00:00"/>
    <x v="0"/>
    <n v="2"/>
    <x v="4"/>
    <x v="0"/>
    <x v="2"/>
    <n v="96"/>
    <s v="S32_1268"/>
    <x v="25"/>
    <s v="(91) 555 22 82"/>
    <s v="C/ Araquil, 67"/>
    <s v="N/A"/>
    <s v="Madrid"/>
    <s v="N/A"/>
    <s v="28023"/>
    <x v="3"/>
    <x v="1"/>
    <s v="Sommer"/>
    <s v="MartЎn"/>
    <s v="Medium"/>
  </r>
  <r>
    <n v="10126"/>
    <n v="26"/>
    <n v="62.7"/>
    <n v="7"/>
    <n v="1630.2"/>
    <n v="74.174099999999996"/>
    <s v="4,55%"/>
    <d v="2003-05-28T00:00:00"/>
    <x v="0"/>
    <n v="2"/>
    <x v="4"/>
    <x v="0"/>
    <x v="2"/>
    <n v="64"/>
    <s v="S32_3522"/>
    <x v="25"/>
    <s v="(91) 555 22 82"/>
    <s v="C/ Araquil, 67"/>
    <s v="N/A"/>
    <s v="Madrid"/>
    <s v="N/A"/>
    <s v="28023"/>
    <x v="3"/>
    <x v="1"/>
    <s v="Sommer"/>
    <s v="MartЎn"/>
    <s v="Small"/>
  </r>
  <r>
    <n v="10126"/>
    <n v="45"/>
    <n v="100"/>
    <n v="6"/>
    <n v="4597.2"/>
    <n v="1144.24308"/>
    <s v="24,89%"/>
    <d v="2003-05-28T00:00:00"/>
    <x v="0"/>
    <n v="2"/>
    <x v="4"/>
    <x v="0"/>
    <x v="1"/>
    <n v="101"/>
    <s v="S700_2824"/>
    <x v="25"/>
    <s v="(91) 555 22 82"/>
    <s v="C/ Araquil, 67"/>
    <s v="N/A"/>
    <s v="Madrid"/>
    <s v="N/A"/>
    <s v="28023"/>
    <x v="3"/>
    <x v="1"/>
    <s v="Sommer"/>
    <s v="MartЎn"/>
    <s v="Medium"/>
  </r>
  <r>
    <n v="10127"/>
    <n v="46"/>
    <n v="100"/>
    <n v="2"/>
    <n v="11279.2"/>
    <n v="2807.3928800000003"/>
    <s v="24,89%"/>
    <d v="2003-06-03T00:00:00"/>
    <x v="0"/>
    <n v="2"/>
    <x v="5"/>
    <x v="0"/>
    <x v="1"/>
    <n v="207"/>
    <s v="S12_1108"/>
    <x v="26"/>
    <s v="2125557413"/>
    <s v="4092 Furth Circle"/>
    <s v="Suite 400"/>
    <s v="NYC"/>
    <s v="NY"/>
    <s v="10022"/>
    <x v="0"/>
    <x v="0"/>
    <s v="Young"/>
    <s v="Jeff"/>
    <s v="Large"/>
  </r>
  <r>
    <n v="10127"/>
    <n v="46"/>
    <n v="100"/>
    <n v="3"/>
    <n v="7366.44"/>
    <n v="1833.506916"/>
    <s v="24,89%"/>
    <d v="2003-06-03T00:00:00"/>
    <x v="0"/>
    <n v="2"/>
    <x v="5"/>
    <x v="0"/>
    <x v="1"/>
    <n v="151"/>
    <s v="S12_3148"/>
    <x v="26"/>
    <s v="2125557413"/>
    <s v="4092 Furth Circle"/>
    <s v="Suite 400"/>
    <s v="NYC"/>
    <s v="NY"/>
    <s v="10022"/>
    <x v="0"/>
    <x v="0"/>
    <s v="Young"/>
    <s v="Jeff"/>
    <s v="Large"/>
  </r>
  <r>
    <n v="10127"/>
    <n v="42"/>
    <n v="100"/>
    <n v="1"/>
    <n v="8138.76"/>
    <n v="2025.7373640000001"/>
    <s v="24,89%"/>
    <d v="2003-06-03T00:00:00"/>
    <x v="0"/>
    <n v="2"/>
    <x v="5"/>
    <x v="0"/>
    <x v="1"/>
    <n v="173"/>
    <s v="S12_3891"/>
    <x v="26"/>
    <s v="2125557413"/>
    <s v="4092 Furth Circle"/>
    <s v="Suite 400"/>
    <s v="NYC"/>
    <s v="NY"/>
    <s v="10022"/>
    <x v="0"/>
    <x v="0"/>
    <s v="Young"/>
    <s v="Jeff"/>
    <s v="Large"/>
  </r>
  <r>
    <n v="10127"/>
    <n v="24"/>
    <n v="100"/>
    <n v="11"/>
    <n v="2559.6"/>
    <n v="116.4618"/>
    <s v="4,55%"/>
    <d v="2003-06-03T00:00:00"/>
    <x v="0"/>
    <n v="2"/>
    <x v="5"/>
    <x v="0"/>
    <x v="2"/>
    <n v="118"/>
    <s v="S12_4473"/>
    <x v="26"/>
    <s v="2125557413"/>
    <s v="4092 Furth Circle"/>
    <s v="Suite 400"/>
    <s v="NYC"/>
    <s v="NY"/>
    <s v="10022"/>
    <x v="0"/>
    <x v="0"/>
    <s v="Young"/>
    <s v="Jeff"/>
    <s v="Small"/>
  </r>
  <r>
    <n v="10127"/>
    <n v="45"/>
    <n v="100"/>
    <n v="10"/>
    <n v="7146.9"/>
    <n v="1778.8634099999999"/>
    <s v="24,89%"/>
    <d v="2003-06-03T00:00:00"/>
    <x v="0"/>
    <n v="2"/>
    <x v="5"/>
    <x v="0"/>
    <x v="1"/>
    <n v="163"/>
    <s v="S18_2238"/>
    <x v="26"/>
    <s v="2125557413"/>
    <s v="4092 Furth Circle"/>
    <s v="Suite 400"/>
    <s v="NYC"/>
    <s v="NY"/>
    <s v="10022"/>
    <x v="0"/>
    <x v="0"/>
    <s v="Young"/>
    <s v="Jeff"/>
    <s v="Large"/>
  </r>
  <r>
    <n v="10127"/>
    <n v="45"/>
    <n v="100"/>
    <n v="14"/>
    <n v="6295.95"/>
    <n v="286.46572499999996"/>
    <s v="4,55%"/>
    <d v="2003-06-03T00:00:00"/>
    <x v="0"/>
    <n v="2"/>
    <x v="5"/>
    <x v="0"/>
    <x v="2"/>
    <n v="122"/>
    <s v="S18_2319"/>
    <x v="26"/>
    <s v="2125557413"/>
    <s v="4092 Furth Circle"/>
    <s v="Suite 400"/>
    <s v="NYC"/>
    <s v="NY"/>
    <s v="10022"/>
    <x v="0"/>
    <x v="0"/>
    <s v="Young"/>
    <s v="Jeff"/>
    <s v="Medium"/>
  </r>
  <r>
    <n v="10127"/>
    <n v="22"/>
    <n v="100"/>
    <n v="15"/>
    <n v="3837.24"/>
    <n v="955.08903599999996"/>
    <s v="24,89%"/>
    <d v="2003-06-03T00:00:00"/>
    <x v="0"/>
    <n v="2"/>
    <x v="5"/>
    <x v="0"/>
    <x v="1"/>
    <n v="169"/>
    <s v="S18_3232"/>
    <x v="26"/>
    <s v="2125557413"/>
    <s v="4092 Furth Circle"/>
    <s v="Suite 400"/>
    <s v="NYC"/>
    <s v="NY"/>
    <s v="10022"/>
    <x v="0"/>
    <x v="0"/>
    <s v="Young"/>
    <s v="Jeff"/>
    <s v="Medium"/>
  </r>
  <r>
    <n v="10127"/>
    <n v="25"/>
    <n v="100"/>
    <n v="5"/>
    <n v="3447"/>
    <n v="857.95830000000001"/>
    <s v="24,89%"/>
    <d v="2003-06-03T00:00:00"/>
    <x v="0"/>
    <n v="2"/>
    <x v="5"/>
    <x v="0"/>
    <x v="1"/>
    <n v="143"/>
    <s v="S18_4027"/>
    <x v="26"/>
    <s v="2125557413"/>
    <s v="4092 Furth Circle"/>
    <s v="Suite 400"/>
    <s v="NYC"/>
    <s v="NY"/>
    <s v="10022"/>
    <x v="0"/>
    <x v="0"/>
    <s v="Young"/>
    <s v="Jeff"/>
    <s v="Medium"/>
  </r>
  <r>
    <n v="10127"/>
    <n v="20"/>
    <n v="60.69"/>
    <n v="8"/>
    <n v="1213.8"/>
    <n v="302.11482000000001"/>
    <s v="24,89%"/>
    <d v="2003-06-03T00:00:00"/>
    <x v="0"/>
    <n v="2"/>
    <x v="5"/>
    <x v="0"/>
    <x v="1"/>
    <n v="57"/>
    <s v="S24_1444"/>
    <x v="26"/>
    <s v="2125557413"/>
    <s v="4092 Furth Circle"/>
    <s v="Suite 400"/>
    <s v="NYC"/>
    <s v="NY"/>
    <s v="10022"/>
    <x v="0"/>
    <x v="0"/>
    <s v="Young"/>
    <s v="Jeff"/>
    <s v="Small"/>
  </r>
  <r>
    <n v="10127"/>
    <n v="39"/>
    <n v="38.19"/>
    <n v="12"/>
    <n v="1489.41"/>
    <n v="370.71414900000002"/>
    <s v="24,89%"/>
    <d v="2003-06-03T00:00:00"/>
    <x v="0"/>
    <n v="2"/>
    <x v="5"/>
    <x v="0"/>
    <x v="1"/>
    <n v="35"/>
    <s v="S24_2840"/>
    <x v="26"/>
    <s v="2125557413"/>
    <s v="4092 Furth Circle"/>
    <s v="Suite 400"/>
    <s v="NYC"/>
    <s v="NY"/>
    <s v="10022"/>
    <x v="0"/>
    <x v="0"/>
    <s v="Young"/>
    <s v="Jeff"/>
    <s v="Small"/>
  </r>
  <r>
    <n v="10127"/>
    <n v="20"/>
    <n v="96.99"/>
    <n v="7"/>
    <n v="1939.8"/>
    <n v="482.81621999999999"/>
    <s v="24,89%"/>
    <d v="2003-06-03T00:00:00"/>
    <x v="0"/>
    <n v="2"/>
    <x v="5"/>
    <x v="0"/>
    <x v="1"/>
    <n v="118"/>
    <s v="S24_4048"/>
    <x v="26"/>
    <s v="2125557413"/>
    <s v="4092 Furth Circle"/>
    <s v="Suite 400"/>
    <s v="NYC"/>
    <s v="NY"/>
    <s v="10022"/>
    <x v="0"/>
    <x v="0"/>
    <s v="Young"/>
    <s v="Jeff"/>
    <s v="Small"/>
  </r>
  <r>
    <n v="10127"/>
    <n v="45"/>
    <n v="51.95"/>
    <n v="13"/>
    <n v="2337.75"/>
    <n v="106.367625"/>
    <s v="4,55%"/>
    <d v="2003-06-03T00:00:00"/>
    <x v="0"/>
    <n v="2"/>
    <x v="5"/>
    <x v="0"/>
    <x v="2"/>
    <n v="54"/>
    <s v="S32_2509"/>
    <x v="26"/>
    <s v="2125557413"/>
    <s v="4092 Furth Circle"/>
    <s v="Suite 400"/>
    <s v="NYC"/>
    <s v="NY"/>
    <s v="10022"/>
    <x v="0"/>
    <x v="0"/>
    <s v="Young"/>
    <s v="Jeff"/>
    <s v="Small"/>
  </r>
  <r>
    <n v="10127"/>
    <n v="29"/>
    <n v="70.84"/>
    <n v="6"/>
    <n v="2054.36"/>
    <n v="104.56692400000001"/>
    <s v="5,09%"/>
    <d v="2003-06-03T00:00:00"/>
    <x v="0"/>
    <n v="2"/>
    <x v="5"/>
    <x v="0"/>
    <x v="3"/>
    <n v="62"/>
    <s v="S32_3207"/>
    <x v="26"/>
    <s v="2125557413"/>
    <s v="4092 Furth Circle"/>
    <s v="Suite 400"/>
    <s v="NYC"/>
    <s v="NY"/>
    <s v="10022"/>
    <x v="0"/>
    <x v="0"/>
    <s v="Young"/>
    <s v="Jeff"/>
    <s v="Small"/>
  </r>
  <r>
    <n v="10127"/>
    <n v="46"/>
    <n v="100"/>
    <n v="9"/>
    <n v="6176.42"/>
    <n v="281.02710999999999"/>
    <s v="4,55%"/>
    <d v="2003-06-03T00:00:00"/>
    <x v="0"/>
    <n v="2"/>
    <x v="5"/>
    <x v="0"/>
    <x v="2"/>
    <n v="115"/>
    <s v="S50_1392"/>
    <x v="26"/>
    <s v="2125557413"/>
    <s v="4092 Furth Circle"/>
    <s v="Suite 400"/>
    <s v="NYC"/>
    <s v="NY"/>
    <s v="10022"/>
    <x v="0"/>
    <x v="0"/>
    <s v="Young"/>
    <s v="Jeff"/>
    <s v="Medium"/>
  </r>
  <r>
    <n v="10127"/>
    <n v="46"/>
    <n v="69.12"/>
    <n v="4"/>
    <n v="3179.52"/>
    <n v="161.837568"/>
    <s v="5,09%"/>
    <d v="2003-06-03T00:00:00"/>
    <x v="0"/>
    <n v="2"/>
    <x v="5"/>
    <x v="0"/>
    <x v="3"/>
    <n v="58"/>
    <s v="S50_1514"/>
    <x v="26"/>
    <s v="2125557413"/>
    <s v="4092 Furth Circle"/>
    <s v="Suite 400"/>
    <s v="NYC"/>
    <s v="NY"/>
    <s v="10022"/>
    <x v="0"/>
    <x v="0"/>
    <s v="Young"/>
    <s v="Jeff"/>
    <s v="Medium"/>
  </r>
  <r>
    <n v="10128"/>
    <n v="41"/>
    <n v="100"/>
    <n v="2"/>
    <n v="5544.02"/>
    <n v="409.703078"/>
    <s v="7,39%"/>
    <d v="2003-06-06T00:00:00"/>
    <x v="0"/>
    <n v="2"/>
    <x v="5"/>
    <x v="0"/>
    <x v="0"/>
    <n v="136"/>
    <s v="S18_3140"/>
    <x v="4"/>
    <s v="(91) 555 94 44"/>
    <s v="C/ Moralzarzal, 86"/>
    <s v="N/A"/>
    <s v="Madrid"/>
    <s v="N/A"/>
    <s v="28034"/>
    <x v="3"/>
    <x v="1"/>
    <s v="Freyre"/>
    <s v="Diego"/>
    <s v="Medium"/>
  </r>
  <r>
    <n v="10128"/>
    <n v="41"/>
    <n v="100"/>
    <n v="4"/>
    <n v="4837.18"/>
    <n v="246.21246200000002"/>
    <s v="5,09%"/>
    <d v="2003-06-06T00:00:00"/>
    <x v="0"/>
    <n v="2"/>
    <x v="5"/>
    <x v="0"/>
    <x v="3"/>
    <n v="100"/>
    <s v="S18_3259"/>
    <x v="4"/>
    <s v="(91) 555 94 44"/>
    <s v="C/ Moralzarzal, 86"/>
    <s v="N/A"/>
    <s v="Madrid"/>
    <s v="N/A"/>
    <s v="28034"/>
    <x v="3"/>
    <x v="1"/>
    <s v="Freyre"/>
    <s v="Diego"/>
    <s v="Medium"/>
  </r>
  <r>
    <n v="10128"/>
    <n v="43"/>
    <n v="92.16"/>
    <n v="1"/>
    <n v="3962.88"/>
    <n v="292.856832"/>
    <s v="7,39%"/>
    <d v="2003-06-06T00:00:00"/>
    <x v="0"/>
    <n v="2"/>
    <x v="5"/>
    <x v="0"/>
    <x v="0"/>
    <n v="87"/>
    <s v="S18_4522"/>
    <x v="4"/>
    <s v="(91) 555 94 44"/>
    <s v="C/ Moralzarzal, 86"/>
    <s v="N/A"/>
    <s v="Madrid"/>
    <s v="N/A"/>
    <s v="28034"/>
    <x v="3"/>
    <x v="1"/>
    <s v="Freyre"/>
    <s v="Diego"/>
    <s v="Medium"/>
  </r>
  <r>
    <n v="10128"/>
    <n v="32"/>
    <n v="97"/>
    <n v="3"/>
    <n v="3104"/>
    <n v="283.7056"/>
    <s v="9,14%"/>
    <d v="2003-06-06T00:00:00"/>
    <x v="0"/>
    <n v="2"/>
    <x v="5"/>
    <x v="0"/>
    <x v="4"/>
    <n v="86"/>
    <s v="S700_1938"/>
    <x v="4"/>
    <s v="(91) 555 94 44"/>
    <s v="C/ Moralzarzal, 86"/>
    <s v="N/A"/>
    <s v="Madrid"/>
    <s v="N/A"/>
    <s v="28034"/>
    <x v="3"/>
    <x v="1"/>
    <s v="Freyre"/>
    <s v="Diego"/>
    <s v="Medium"/>
  </r>
  <r>
    <n v="10129"/>
    <n v="33"/>
    <n v="100"/>
    <n v="2"/>
    <n v="4398.24"/>
    <n v="1094.7219359999999"/>
    <s v="24,89%"/>
    <d v="2003-06-12T00:00:00"/>
    <x v="0"/>
    <n v="2"/>
    <x v="5"/>
    <x v="0"/>
    <x v="1"/>
    <n v="136"/>
    <s v="S10_4757"/>
    <x v="27"/>
    <s v="(171) 555-0297"/>
    <s v="35 King George"/>
    <s v="N/A"/>
    <s v="London"/>
    <s v="N/A"/>
    <s v="WX3 6FW"/>
    <x v="7"/>
    <x v="1"/>
    <s v="Brown"/>
    <s v="Ann"/>
    <s v="Medium"/>
  </r>
  <r>
    <n v="10129"/>
    <n v="45"/>
    <n v="100"/>
    <n v="9"/>
    <n v="6027.75"/>
    <n v="550.93634999999995"/>
    <s v="9,14%"/>
    <d v="2003-06-12T00:00:00"/>
    <x v="0"/>
    <n v="2"/>
    <x v="5"/>
    <x v="0"/>
    <x v="4"/>
    <n v="122"/>
    <s v="S24_2011"/>
    <x v="27"/>
    <s v="(171) 555-0297"/>
    <s v="35 King George"/>
    <s v="N/A"/>
    <s v="London"/>
    <s v="N/A"/>
    <s v="WX3 6FW"/>
    <x v="7"/>
    <x v="1"/>
    <s v="Brown"/>
    <s v="Ann"/>
    <s v="Medium"/>
  </r>
  <r>
    <n v="10129"/>
    <n v="41"/>
    <n v="94.71"/>
    <n v="4"/>
    <n v="3883.11"/>
    <n v="286.96182899999997"/>
    <s v="7,39%"/>
    <d v="2003-06-12T00:00:00"/>
    <x v="0"/>
    <n v="2"/>
    <x v="5"/>
    <x v="0"/>
    <x v="0"/>
    <n v="88"/>
    <s v="S24_3151"/>
    <x v="27"/>
    <s v="(171) 555-0297"/>
    <s v="35 King George"/>
    <s v="N/A"/>
    <s v="London"/>
    <s v="N/A"/>
    <s v="WX3 6FW"/>
    <x v="7"/>
    <x v="1"/>
    <s v="Brown"/>
    <s v="Ann"/>
    <s v="Medium"/>
  </r>
  <r>
    <n v="10129"/>
    <n v="50"/>
    <n v="77.989999999999995"/>
    <n v="1"/>
    <n v="3899.5"/>
    <n v="288.17304999999999"/>
    <s v="7,39%"/>
    <d v="2003-06-12T00:00:00"/>
    <x v="0"/>
    <n v="2"/>
    <x v="5"/>
    <x v="0"/>
    <x v="0"/>
    <n v="83"/>
    <s v="S24_3816"/>
    <x v="27"/>
    <s v="(171) 555-0297"/>
    <s v="35 King George"/>
    <s v="N/A"/>
    <s v="London"/>
    <s v="N/A"/>
    <s v="WX3 6FW"/>
    <x v="7"/>
    <x v="1"/>
    <s v="Brown"/>
    <s v="Ann"/>
    <s v="Medium"/>
  </r>
  <r>
    <n v="10129"/>
    <n v="31"/>
    <n v="60"/>
    <n v="5"/>
    <n v="1860"/>
    <n v="170.00399999999999"/>
    <s v="9,14%"/>
    <d v="2003-06-12T00:00:00"/>
    <x v="0"/>
    <n v="2"/>
    <x v="5"/>
    <x v="0"/>
    <x v="4"/>
    <n v="66"/>
    <s v="S700_1138"/>
    <x v="27"/>
    <s v="(171) 555-0297"/>
    <s v="35 King George"/>
    <s v="N/A"/>
    <s v="London"/>
    <s v="N/A"/>
    <s v="WX3 6FW"/>
    <x v="7"/>
    <x v="1"/>
    <s v="Brown"/>
    <s v="Ann"/>
    <s v="Small"/>
  </r>
  <r>
    <n v="10129"/>
    <n v="45"/>
    <n v="85.29"/>
    <n v="3"/>
    <n v="3838.05"/>
    <n v="350.79777000000001"/>
    <s v="9,14%"/>
    <d v="2003-06-12T00:00:00"/>
    <x v="0"/>
    <n v="2"/>
    <x v="5"/>
    <x v="0"/>
    <x v="4"/>
    <n v="72"/>
    <s v="S700_2610"/>
    <x v="27"/>
    <s v="(171) 555-0297"/>
    <s v="35 King George"/>
    <s v="N/A"/>
    <s v="London"/>
    <s v="N/A"/>
    <s v="WX3 6FW"/>
    <x v="7"/>
    <x v="1"/>
    <s v="Brown"/>
    <s v="Ann"/>
    <s v="Medium"/>
  </r>
  <r>
    <n v="10129"/>
    <n v="42"/>
    <n v="91.15"/>
    <n v="6"/>
    <n v="3828.3"/>
    <n v="349.90661999999998"/>
    <s v="9,14%"/>
    <d v="2003-06-12T00:00:00"/>
    <x v="0"/>
    <n v="2"/>
    <x v="5"/>
    <x v="0"/>
    <x v="4"/>
    <n v="100"/>
    <s v="S700_3505"/>
    <x v="27"/>
    <s v="(171) 555-0297"/>
    <s v="35 King George"/>
    <s v="N/A"/>
    <s v="London"/>
    <s v="N/A"/>
    <s v="WX3 6FW"/>
    <x v="7"/>
    <x v="1"/>
    <s v="Brown"/>
    <s v="Ann"/>
    <s v="Medium"/>
  </r>
  <r>
    <n v="10129"/>
    <n v="30"/>
    <n v="85.41"/>
    <n v="7"/>
    <n v="2562.3000000000002"/>
    <n v="234.19422"/>
    <s v="9,14%"/>
    <d v="2003-06-12T00:00:00"/>
    <x v="0"/>
    <n v="2"/>
    <x v="5"/>
    <x v="0"/>
    <x v="4"/>
    <n v="99"/>
    <s v="S700_3962"/>
    <x v="27"/>
    <s v="(171) 555-0297"/>
    <s v="35 King George"/>
    <s v="N/A"/>
    <s v="London"/>
    <s v="N/A"/>
    <s v="WX3 6FW"/>
    <x v="7"/>
    <x v="1"/>
    <s v="Brown"/>
    <s v="Ann"/>
    <s v="Small"/>
  </r>
  <r>
    <n v="10129"/>
    <n v="32"/>
    <n v="64.97"/>
    <n v="8"/>
    <n v="2079.04"/>
    <n v="190.02425599999998"/>
    <s v="9,14%"/>
    <d v="2003-06-12T00:00:00"/>
    <x v="0"/>
    <n v="2"/>
    <x v="5"/>
    <x v="0"/>
    <x v="4"/>
    <n v="54"/>
    <s v="S72_3212"/>
    <x v="27"/>
    <s v="(171) 555-0297"/>
    <s v="35 King George"/>
    <s v="N/A"/>
    <s v="London"/>
    <s v="N/A"/>
    <s v="WX3 6FW"/>
    <x v="7"/>
    <x v="1"/>
    <s v="Brown"/>
    <s v="Ann"/>
    <s v="Small"/>
  </r>
  <r>
    <n v="10130"/>
    <n v="40"/>
    <n v="96.34"/>
    <n v="2"/>
    <n v="3853.6"/>
    <n v="352.21903999999995"/>
    <s v="9,14%"/>
    <d v="2003-06-16T00:00:00"/>
    <x v="0"/>
    <n v="2"/>
    <x v="5"/>
    <x v="0"/>
    <x v="4"/>
    <n v="86"/>
    <s v="S18_3029"/>
    <x v="28"/>
    <s v="6175558428"/>
    <s v="16780 Pompton St."/>
    <s v="N/A"/>
    <s v="Brickhaven"/>
    <s v="MA"/>
    <s v="58339"/>
    <x v="0"/>
    <x v="0"/>
    <s v="Taylor"/>
    <s v="Leslie"/>
    <s v="Medium"/>
  </r>
  <r>
    <n v="10130"/>
    <n v="33"/>
    <n v="100"/>
    <n v="1"/>
    <n v="3423.75"/>
    <n v="253.01512499999998"/>
    <s v="7,39%"/>
    <d v="2003-06-16T00:00:00"/>
    <x v="0"/>
    <n v="2"/>
    <x v="5"/>
    <x v="0"/>
    <x v="0"/>
    <n v="105"/>
    <s v="S18_3856"/>
    <x v="28"/>
    <s v="6175558428"/>
    <s v="16780 Pompton St."/>
    <s v="N/A"/>
    <s v="Brickhaven"/>
    <s v="MA"/>
    <s v="58339"/>
    <x v="0"/>
    <x v="0"/>
    <s v="Taylor"/>
    <s v="Leslie"/>
    <s v="Medium"/>
  </r>
  <r>
    <n v="10131"/>
    <n v="21"/>
    <n v="100"/>
    <n v="4"/>
    <n v="2781.66"/>
    <n v="203.33934599999998"/>
    <s v="7,31%"/>
    <d v="2003-06-16T00:00:00"/>
    <x v="0"/>
    <n v="2"/>
    <x v="5"/>
    <x v="0"/>
    <x v="5"/>
    <n v="157"/>
    <s v="S18_1662"/>
    <x v="29"/>
    <s v="2035554407"/>
    <s v="2440 Pompton St."/>
    <s v="N/A"/>
    <s v="Glendale"/>
    <s v="CT"/>
    <s v="97561"/>
    <x v="0"/>
    <x v="0"/>
    <s v="Lewis"/>
    <s v="Dan"/>
    <s v="Small"/>
  </r>
  <r>
    <n v="10131"/>
    <n v="35"/>
    <n v="67.14"/>
    <n v="5"/>
    <n v="2349.9"/>
    <n v="171.77769000000001"/>
    <s v="7,31%"/>
    <d v="2003-06-16T00:00:00"/>
    <x v="0"/>
    <n v="2"/>
    <x v="5"/>
    <x v="0"/>
    <x v="5"/>
    <n v="68"/>
    <s v="S24_2841"/>
    <x v="29"/>
    <s v="2035554407"/>
    <s v="2440 Pompton St."/>
    <s v="N/A"/>
    <s v="Glendale"/>
    <s v="CT"/>
    <s v="97561"/>
    <x v="0"/>
    <x v="0"/>
    <s v="Lewis"/>
    <s v="Dan"/>
    <s v="Small"/>
  </r>
  <r>
    <n v="10131"/>
    <n v="29"/>
    <n v="59.18"/>
    <n v="6"/>
    <n v="1716.22"/>
    <n v="126.82865799999999"/>
    <s v="7,39%"/>
    <d v="2003-06-16T00:00:00"/>
    <x v="0"/>
    <n v="2"/>
    <x v="5"/>
    <x v="0"/>
    <x v="0"/>
    <n v="65"/>
    <s v="S24_3420"/>
    <x v="29"/>
    <s v="2035554407"/>
    <s v="2440 Pompton St."/>
    <s v="N/A"/>
    <s v="Glendale"/>
    <s v="CT"/>
    <s v="97561"/>
    <x v="0"/>
    <x v="0"/>
    <s v="Lewis"/>
    <s v="Dan"/>
    <s v="Small"/>
  </r>
  <r>
    <n v="10131"/>
    <n v="50"/>
    <n v="81.89"/>
    <n v="3"/>
    <n v="4094.5"/>
    <n v="299.30795000000001"/>
    <s v="7,31%"/>
    <d v="2003-06-16T00:00:00"/>
    <x v="0"/>
    <n v="2"/>
    <x v="5"/>
    <x v="0"/>
    <x v="5"/>
    <n v="68"/>
    <s v="S24_3949"/>
    <x v="29"/>
    <s v="2035554407"/>
    <s v="2440 Pompton St."/>
    <s v="N/A"/>
    <s v="Glendale"/>
    <s v="CT"/>
    <s v="97561"/>
    <x v="0"/>
    <x v="0"/>
    <s v="Lewis"/>
    <s v="Dan"/>
    <s v="Medium"/>
  </r>
  <r>
    <n v="10131"/>
    <n v="22"/>
    <n v="85.99"/>
    <n v="8"/>
    <n v="1891.78"/>
    <n v="172.908692"/>
    <s v="9,14%"/>
    <d v="2003-06-16T00:00:00"/>
    <x v="0"/>
    <n v="2"/>
    <x v="5"/>
    <x v="0"/>
    <x v="4"/>
    <n v="90"/>
    <s v="S700_2047"/>
    <x v="29"/>
    <s v="2035554407"/>
    <s v="2440 Pompton St."/>
    <s v="N/A"/>
    <s v="Glendale"/>
    <s v="CT"/>
    <s v="97561"/>
    <x v="0"/>
    <x v="0"/>
    <s v="Lewis"/>
    <s v="Dan"/>
    <s v="Small"/>
  </r>
  <r>
    <n v="10131"/>
    <n v="40"/>
    <n v="100"/>
    <n v="1"/>
    <n v="4427.6000000000004"/>
    <n v="323.65756000000005"/>
    <s v="7,31%"/>
    <d v="2003-06-16T00:00:00"/>
    <x v="0"/>
    <n v="2"/>
    <x v="5"/>
    <x v="0"/>
    <x v="5"/>
    <n v="99"/>
    <s v="S700_2466"/>
    <x v="29"/>
    <s v="2035554407"/>
    <s v="2440 Pompton St."/>
    <s v="N/A"/>
    <s v="Glendale"/>
    <s v="CT"/>
    <s v="97561"/>
    <x v="0"/>
    <x v="0"/>
    <s v="Lewis"/>
    <s v="Dan"/>
    <s v="Medium"/>
  </r>
  <r>
    <n v="10131"/>
    <n v="26"/>
    <n v="85.13"/>
    <n v="2"/>
    <n v="2213.38"/>
    <n v="161.798078"/>
    <s v="7,31%"/>
    <d v="2003-06-16T00:00:00"/>
    <x v="0"/>
    <n v="2"/>
    <x v="5"/>
    <x v="0"/>
    <x v="5"/>
    <n v="74"/>
    <s v="S700_4002"/>
    <x v="29"/>
    <s v="2035554407"/>
    <s v="2440 Pompton St."/>
    <s v="N/A"/>
    <s v="Glendale"/>
    <s v="CT"/>
    <s v="97561"/>
    <x v="0"/>
    <x v="0"/>
    <s v="Lewis"/>
    <s v="Dan"/>
    <s v="Small"/>
  </r>
  <r>
    <n v="10131"/>
    <n v="21"/>
    <n v="41.71"/>
    <n v="7"/>
    <n v="875.91"/>
    <n v="64.029021"/>
    <s v="7,31%"/>
    <d v="2003-06-16T00:00:00"/>
    <x v="0"/>
    <n v="2"/>
    <x v="5"/>
    <x v="0"/>
    <x v="5"/>
    <n v="49"/>
    <s v="S72_1253"/>
    <x v="29"/>
    <s v="2035554407"/>
    <s v="2440 Pompton St."/>
    <s v="N/A"/>
    <s v="Glendale"/>
    <s v="CT"/>
    <s v="97561"/>
    <x v="0"/>
    <x v="0"/>
    <s v="Lewis"/>
    <s v="Dan"/>
    <s v="Small"/>
  </r>
  <r>
    <n v="10133"/>
    <n v="49"/>
    <n v="69.27"/>
    <n v="3"/>
    <n v="3394.23"/>
    <n v="248.118213"/>
    <s v="7,31%"/>
    <d v="2003-06-27T00:00:00"/>
    <x v="0"/>
    <n v="2"/>
    <x v="5"/>
    <x v="0"/>
    <x v="5"/>
    <n v="84"/>
    <s v="S18_2581"/>
    <x v="4"/>
    <s v="(91) 555 94 44"/>
    <s v="C/ Moralzarzal, 86"/>
    <s v="N/A"/>
    <s v="Madrid"/>
    <s v="N/A"/>
    <s v="28034"/>
    <x v="3"/>
    <x v="1"/>
    <s v="Freyre"/>
    <s v="Diego"/>
    <s v="Medium"/>
  </r>
  <r>
    <n v="10133"/>
    <n v="41"/>
    <n v="94.1"/>
    <n v="5"/>
    <n v="3858.1"/>
    <n v="282.02710999999999"/>
    <s v="7,31%"/>
    <d v="2003-06-27T00:00:00"/>
    <x v="0"/>
    <n v="2"/>
    <x v="5"/>
    <x v="0"/>
    <x v="5"/>
    <n v="109"/>
    <s v="S24_1785"/>
    <x v="4"/>
    <s v="(91) 555 94 44"/>
    <s v="C/ Moralzarzal, 86"/>
    <s v="N/A"/>
    <s v="Madrid"/>
    <s v="N/A"/>
    <s v="28034"/>
    <x v="3"/>
    <x v="1"/>
    <s v="Freyre"/>
    <s v="Diego"/>
    <s v="Medium"/>
  </r>
  <r>
    <n v="10133"/>
    <n v="46"/>
    <n v="77.52"/>
    <n v="4"/>
    <n v="3565.92"/>
    <n v="260.66875199999998"/>
    <s v="7,31%"/>
    <d v="2003-06-27T00:00:00"/>
    <x v="0"/>
    <n v="2"/>
    <x v="5"/>
    <x v="0"/>
    <x v="5"/>
    <n v="72"/>
    <s v="S24_4278"/>
    <x v="4"/>
    <s v="(91) 555 94 44"/>
    <s v="C/ Moralzarzal, 86"/>
    <s v="N/A"/>
    <s v="Madrid"/>
    <s v="N/A"/>
    <s v="28034"/>
    <x v="3"/>
    <x v="1"/>
    <s v="Freyre"/>
    <s v="Diego"/>
    <s v="Medium"/>
  </r>
  <r>
    <n v="10133"/>
    <n v="23"/>
    <n v="100"/>
    <n v="1"/>
    <n v="2642.01"/>
    <n v="335.53527000000003"/>
    <n v="0.127"/>
    <d v="2003-06-27T00:00:00"/>
    <x v="0"/>
    <n v="2"/>
    <x v="5"/>
    <x v="0"/>
    <x v="6"/>
    <n v="99"/>
    <s v="S32_1374"/>
    <x v="4"/>
    <s v="(91) 555 94 44"/>
    <s v="C/ Moralzarzal, 86"/>
    <s v="N/A"/>
    <s v="Madrid"/>
    <s v="N/A"/>
    <s v="28034"/>
    <x v="3"/>
    <x v="1"/>
    <s v="Freyre"/>
    <s v="Diego"/>
    <s v="Small"/>
  </r>
  <r>
    <n v="10133"/>
    <n v="49"/>
    <n v="57.1"/>
    <n v="6"/>
    <n v="2797.9"/>
    <n v="206.76480999999998"/>
    <s v="7,39%"/>
    <d v="2003-06-27T00:00:00"/>
    <x v="0"/>
    <n v="2"/>
    <x v="5"/>
    <x v="0"/>
    <x v="0"/>
    <n v="68"/>
    <s v="S32_4289"/>
    <x v="4"/>
    <s v="(91) 555 94 44"/>
    <s v="C/ Moralzarzal, 86"/>
    <s v="N/A"/>
    <s v="Madrid"/>
    <s v="N/A"/>
    <s v="28034"/>
    <x v="3"/>
    <x v="1"/>
    <s v="Freyre"/>
    <s v="Diego"/>
    <s v="Small"/>
  </r>
  <r>
    <n v="10133"/>
    <n v="27"/>
    <n v="50.19"/>
    <n v="7"/>
    <n v="1355.13"/>
    <n v="100.14410700000001"/>
    <s v="7,39%"/>
    <d v="2003-06-27T00:00:00"/>
    <x v="0"/>
    <n v="2"/>
    <x v="5"/>
    <x v="0"/>
    <x v="0"/>
    <n v="43"/>
    <s v="S50_1341"/>
    <x v="4"/>
    <s v="(91) 555 94 44"/>
    <s v="C/ Moralzarzal, 86"/>
    <s v="N/A"/>
    <s v="Madrid"/>
    <s v="N/A"/>
    <s v="28034"/>
    <x v="3"/>
    <x v="1"/>
    <s v="Freyre"/>
    <s v="Diego"/>
    <s v="Small"/>
  </r>
  <r>
    <n v="10133"/>
    <n v="24"/>
    <n v="77.64"/>
    <n v="8"/>
    <n v="1863.36"/>
    <n v="136.21161599999999"/>
    <s v="7,31%"/>
    <d v="2003-06-27T00:00:00"/>
    <x v="0"/>
    <n v="2"/>
    <x v="5"/>
    <x v="0"/>
    <x v="5"/>
    <n v="91"/>
    <s v="S700_1691"/>
    <x v="4"/>
    <s v="(91) 555 94 44"/>
    <s v="C/ Moralzarzal, 86"/>
    <s v="N/A"/>
    <s v="Madrid"/>
    <s v="N/A"/>
    <s v="28034"/>
    <x v="3"/>
    <x v="1"/>
    <s v="Freyre"/>
    <s v="Diego"/>
    <s v="Small"/>
  </r>
  <r>
    <n v="10133"/>
    <n v="27"/>
    <n v="99.67"/>
    <n v="2"/>
    <n v="2691.09"/>
    <n v="196.71867900000001"/>
    <s v="7,31%"/>
    <d v="2003-06-27T00:00:00"/>
    <x v="0"/>
    <n v="2"/>
    <x v="5"/>
    <x v="0"/>
    <x v="5"/>
    <n v="118"/>
    <s v="S700_2834"/>
    <x v="4"/>
    <s v="(91) 555 94 44"/>
    <s v="C/ Moralzarzal, 86"/>
    <s v="N/A"/>
    <s v="Madrid"/>
    <s v="N/A"/>
    <s v="28034"/>
    <x v="3"/>
    <x v="1"/>
    <s v="Freyre"/>
    <s v="Diego"/>
    <s v="Small"/>
  </r>
  <r>
    <n v="10134"/>
    <n v="41"/>
    <n v="94.74"/>
    <n v="2"/>
    <n v="3884.34"/>
    <n v="493.31118000000004"/>
    <s v="12,70%"/>
    <d v="2003-07-01T00:00:00"/>
    <x v="0"/>
    <n v="3"/>
    <x v="6"/>
    <x v="0"/>
    <x v="6"/>
    <n v="95"/>
    <s v="S10_1678"/>
    <x v="30"/>
    <s v="+33 1 46 62 7555"/>
    <s v="27 rue du Colonel Pierre Avia"/>
    <s v="N/A"/>
    <s v="Paris"/>
    <s v="N/A"/>
    <s v="75508"/>
    <x v="9"/>
    <x v="1"/>
    <s v="Da Cunha"/>
    <s v="Daniel"/>
    <s v="Medium"/>
  </r>
  <r>
    <n v="10134"/>
    <n v="27"/>
    <n v="100"/>
    <n v="5"/>
    <n v="3307.77"/>
    <n v="420.08679000000001"/>
    <s v="12,70%"/>
    <d v="2003-07-01T00:00:00"/>
    <x v="0"/>
    <n v="3"/>
    <x v="6"/>
    <x v="0"/>
    <x v="6"/>
    <n v="118"/>
    <s v="S10_2016"/>
    <x v="30"/>
    <s v="+33 1 46 62 7555"/>
    <s v="27 rue du Colonel Pierre Avia"/>
    <s v="N/A"/>
    <s v="Paris"/>
    <s v="N/A"/>
    <s v="75508"/>
    <x v="9"/>
    <x v="1"/>
    <s v="Da Cunha"/>
    <s v="Daniel"/>
    <s v="Medium"/>
  </r>
  <r>
    <n v="10134"/>
    <n v="31"/>
    <n v="100"/>
    <n v="4"/>
    <n v="7023.98"/>
    <n v="892.04545999999993"/>
    <s v="12,70%"/>
    <d v="2003-07-01T00:00:00"/>
    <x v="0"/>
    <n v="3"/>
    <x v="6"/>
    <x v="0"/>
    <x v="6"/>
    <n v="193"/>
    <s v="S10_4698"/>
    <x v="30"/>
    <s v="+33 1 46 62 7555"/>
    <s v="27 rue du Colonel Pierre Avia"/>
    <s v="N/A"/>
    <s v="Paris"/>
    <s v="N/A"/>
    <s v="75508"/>
    <x v="9"/>
    <x v="1"/>
    <s v="Da Cunha"/>
    <s v="Daniel"/>
    <s v="Large"/>
  </r>
  <r>
    <n v="10134"/>
    <n v="20"/>
    <n v="100"/>
    <n v="1"/>
    <n v="2711.2"/>
    <n v="344.32239999999996"/>
    <n v="0.127"/>
    <d v="2003-07-01T00:00:00"/>
    <x v="0"/>
    <n v="3"/>
    <x v="6"/>
    <x v="0"/>
    <x v="6"/>
    <n v="150"/>
    <s v="S12_2823"/>
    <x v="30"/>
    <s v="+33 1 46 62 7555"/>
    <s v="27 rue du Colonel Pierre Avia"/>
    <s v="N/A"/>
    <s v="Paris"/>
    <s v="N/A"/>
    <s v="75508"/>
    <x v="9"/>
    <x v="1"/>
    <s v="Da Cunha"/>
    <s v="Daniel"/>
    <s v="Small"/>
  </r>
  <r>
    <n v="10134"/>
    <n v="30"/>
    <n v="61.78"/>
    <n v="6"/>
    <n v="1853.4"/>
    <n v="235.38180000000003"/>
    <n v="0.127"/>
    <d v="2003-07-01T00:00:00"/>
    <x v="0"/>
    <n v="3"/>
    <x v="6"/>
    <x v="0"/>
    <x v="6"/>
    <n v="60"/>
    <s v="S18_2625"/>
    <x v="30"/>
    <s v="+33 1 46 62 7555"/>
    <s v="27 rue du Colonel Pierre Avia"/>
    <s v="N/A"/>
    <s v="Paris"/>
    <s v="N/A"/>
    <s v="75508"/>
    <x v="9"/>
    <x v="1"/>
    <s v="Da Cunha"/>
    <s v="Daniel"/>
    <s v="Small"/>
  </r>
  <r>
    <n v="10134"/>
    <n v="35"/>
    <n v="93.54"/>
    <n v="3"/>
    <n v="3273.9"/>
    <n v="415.78530000000001"/>
    <n v="0.127"/>
    <d v="2003-07-01T00:00:00"/>
    <x v="0"/>
    <n v="3"/>
    <x v="6"/>
    <x v="0"/>
    <x v="6"/>
    <n v="112"/>
    <s v="S24_1578"/>
    <x v="30"/>
    <s v="+33 1 46 62 7555"/>
    <s v="27 rue du Colonel Pierre Avia"/>
    <s v="N/A"/>
    <s v="Paris"/>
    <s v="N/A"/>
    <s v="75508"/>
    <x v="9"/>
    <x v="1"/>
    <s v="Da Cunha"/>
    <s v="Daniel"/>
    <s v="Medium"/>
  </r>
  <r>
    <n v="10134"/>
    <n v="43"/>
    <n v="83.03"/>
    <n v="7"/>
    <n v="3570.29"/>
    <n v="453.42683"/>
    <n v="0.127"/>
    <d v="2003-07-01T00:00:00"/>
    <x v="0"/>
    <n v="3"/>
    <x v="6"/>
    <x v="0"/>
    <x v="6"/>
    <n v="76"/>
    <s v="S24_2000"/>
    <x v="30"/>
    <s v="+33 1 46 62 7555"/>
    <s v="27 rue du Colonel Pierre Avia"/>
    <s v="N/A"/>
    <s v="Paris"/>
    <s v="N/A"/>
    <s v="75508"/>
    <x v="9"/>
    <x v="1"/>
    <s v="Da Cunha"/>
    <s v="Daniel"/>
    <s v="Medium"/>
  </r>
  <r>
    <n v="10135"/>
    <n v="42"/>
    <n v="100"/>
    <n v="7"/>
    <n v="8008.56"/>
    <n v="1993.3305840000003"/>
    <s v="24,89%"/>
    <d v="2003-07-02T00:00:00"/>
    <x v="0"/>
    <n v="3"/>
    <x v="6"/>
    <x v="0"/>
    <x v="1"/>
    <n v="194"/>
    <s v="S12_1099"/>
    <x v="13"/>
    <s v="4155551450"/>
    <s v="5677 Strong St."/>
    <s v="N/A"/>
    <s v="San Rafael"/>
    <s v="CA"/>
    <s v="97562"/>
    <x v="0"/>
    <x v="0"/>
    <s v="Nelson"/>
    <s v="Valarie"/>
    <s v="Large"/>
  </r>
  <r>
    <n v="10135"/>
    <n v="48"/>
    <n v="100"/>
    <n v="5"/>
    <n v="6031.68"/>
    <n v="1501.2851520000002"/>
    <s v="24,89%"/>
    <d v="2003-07-02T00:00:00"/>
    <x v="0"/>
    <n v="3"/>
    <x v="6"/>
    <x v="0"/>
    <x v="1"/>
    <n v="117"/>
    <s v="S12_3380"/>
    <x v="13"/>
    <s v="4155551450"/>
    <s v="5677 Strong St."/>
    <s v="N/A"/>
    <s v="San Rafael"/>
    <s v="CA"/>
    <s v="97562"/>
    <x v="0"/>
    <x v="0"/>
    <s v="Nelson"/>
    <s v="Valarie"/>
    <s v="Medium"/>
  </r>
  <r>
    <n v="10135"/>
    <n v="24"/>
    <n v="75.010000000000005"/>
    <n v="8"/>
    <n v="1800.24"/>
    <n v="448.07973600000003"/>
    <s v="24,89%"/>
    <d v="2003-07-02T00:00:00"/>
    <x v="0"/>
    <n v="3"/>
    <x v="6"/>
    <x v="0"/>
    <x v="1"/>
    <n v="79"/>
    <s v="S12_3990"/>
    <x v="13"/>
    <s v="4155551450"/>
    <s v="5677 Strong St."/>
    <s v="N/A"/>
    <s v="San Rafael"/>
    <s v="CA"/>
    <s v="97562"/>
    <x v="0"/>
    <x v="0"/>
    <s v="Nelson"/>
    <s v="Valarie"/>
    <s v="Small"/>
  </r>
  <r>
    <n v="10135"/>
    <n v="29"/>
    <n v="97.89"/>
    <n v="4"/>
    <n v="2838.81"/>
    <n v="706.57980900000007"/>
    <s v="24,89%"/>
    <d v="2003-07-02T00:00:00"/>
    <x v="0"/>
    <n v="3"/>
    <x v="6"/>
    <x v="0"/>
    <x v="1"/>
    <n v="115"/>
    <s v="S12_4675"/>
    <x v="13"/>
    <s v="4155551450"/>
    <s v="5677 Strong St."/>
    <s v="N/A"/>
    <s v="San Rafael"/>
    <s v="CA"/>
    <s v="97562"/>
    <x v="0"/>
    <x v="0"/>
    <s v="Nelson"/>
    <s v="Valarie"/>
    <s v="Small"/>
  </r>
  <r>
    <n v="10135"/>
    <n v="48"/>
    <n v="79.31"/>
    <n v="3"/>
    <n v="3806.88"/>
    <n v="947.53243200000009"/>
    <s v="24,89%"/>
    <d v="2003-07-02T00:00:00"/>
    <x v="0"/>
    <n v="3"/>
    <x v="6"/>
    <x v="0"/>
    <x v="1"/>
    <n v="77"/>
    <s v="S18_1889"/>
    <x v="13"/>
    <s v="4155551450"/>
    <s v="5677 Strong St."/>
    <s v="N/A"/>
    <s v="San Rafael"/>
    <s v="CA"/>
    <s v="97562"/>
    <x v="0"/>
    <x v="0"/>
    <s v="Nelson"/>
    <s v="Valarie"/>
    <s v="Medium"/>
  </r>
  <r>
    <n v="10135"/>
    <n v="45"/>
    <n v="78"/>
    <n v="10"/>
    <n v="3510"/>
    <n v="873.63900000000001"/>
    <s v="24,89%"/>
    <d v="2003-07-02T00:00:00"/>
    <x v="0"/>
    <n v="3"/>
    <x v="6"/>
    <x v="0"/>
    <x v="1"/>
    <n v="80"/>
    <s v="S18_3278"/>
    <x v="13"/>
    <s v="4155551450"/>
    <s v="5677 Strong St."/>
    <s v="N/A"/>
    <s v="San Rafael"/>
    <s v="CA"/>
    <s v="97562"/>
    <x v="0"/>
    <x v="0"/>
    <s v="Nelson"/>
    <s v="Valarie"/>
    <s v="Medium"/>
  </r>
  <r>
    <n v="10135"/>
    <n v="42"/>
    <n v="100"/>
    <n v="9"/>
    <n v="5432.7"/>
    <n v="1352.19903"/>
    <s v="24,89%"/>
    <d v="2003-07-02T00:00:00"/>
    <x v="0"/>
    <n v="3"/>
    <x v="6"/>
    <x v="0"/>
    <x v="1"/>
    <n v="146"/>
    <s v="S18_3482"/>
    <x v="13"/>
    <s v="4155551450"/>
    <s v="5677 Strong St."/>
    <s v="N/A"/>
    <s v="San Rafael"/>
    <s v="CA"/>
    <s v="97562"/>
    <x v="0"/>
    <x v="0"/>
    <s v="Nelson"/>
    <s v="Valarie"/>
    <s v="Medium"/>
  </r>
  <r>
    <n v="10135"/>
    <n v="45"/>
    <n v="50.36"/>
    <n v="13"/>
    <n v="2266.1999999999998"/>
    <n v="287.80739999999997"/>
    <n v="0.127"/>
    <d v="2003-07-02T00:00:00"/>
    <x v="0"/>
    <n v="3"/>
    <x v="6"/>
    <x v="0"/>
    <x v="6"/>
    <n v="62"/>
    <s v="S18_3782"/>
    <x v="13"/>
    <s v="4155551450"/>
    <s v="5677 Strong St."/>
    <s v="N/A"/>
    <s v="San Rafael"/>
    <s v="CA"/>
    <s v="97562"/>
    <x v="0"/>
    <x v="0"/>
    <s v="Nelson"/>
    <s v="Valarie"/>
    <s v="Small"/>
  </r>
  <r>
    <n v="10135"/>
    <n v="31"/>
    <n v="100"/>
    <n v="12"/>
    <n v="4705.18"/>
    <n v="1171.1193020000001"/>
    <s v="24,89%"/>
    <d v="2003-07-02T00:00:00"/>
    <x v="0"/>
    <n v="3"/>
    <x v="6"/>
    <x v="0"/>
    <x v="1"/>
    <n v="148"/>
    <s v="S18_4721"/>
    <x v="13"/>
    <s v="4155551450"/>
    <s v="5677 Strong St."/>
    <s v="N/A"/>
    <s v="San Rafael"/>
    <s v="CA"/>
    <s v="97562"/>
    <x v="0"/>
    <x v="0"/>
    <s v="Nelson"/>
    <s v="Valarie"/>
    <s v="Medium"/>
  </r>
  <r>
    <n v="10135"/>
    <n v="29"/>
    <n v="61.64"/>
    <n v="16"/>
    <n v="1787.56"/>
    <n v="227.02011999999999"/>
    <n v="0.127"/>
    <d v="2003-07-02T00:00:00"/>
    <x v="0"/>
    <n v="3"/>
    <x v="6"/>
    <x v="0"/>
    <x v="6"/>
    <n v="69"/>
    <s v="S24_2360"/>
    <x v="13"/>
    <s v="4155551450"/>
    <s v="5677 Strong St."/>
    <s v="N/A"/>
    <s v="San Rafael"/>
    <s v="CA"/>
    <s v="97562"/>
    <x v="0"/>
    <x v="0"/>
    <s v="Nelson"/>
    <s v="Valarie"/>
    <s v="Small"/>
  </r>
  <r>
    <n v="10135"/>
    <n v="20"/>
    <n v="35.869999999999997"/>
    <n v="1"/>
    <n v="717.4"/>
    <n v="178.56085999999999"/>
    <s v="24,89%"/>
    <d v="2003-07-02T00:00:00"/>
    <x v="0"/>
    <n v="3"/>
    <x v="6"/>
    <x v="0"/>
    <x v="1"/>
    <n v="37"/>
    <s v="S24_2972"/>
    <x v="13"/>
    <s v="4155551450"/>
    <s v="5677 Strong St."/>
    <s v="N/A"/>
    <s v="San Rafael"/>
    <s v="CA"/>
    <s v="97562"/>
    <x v="0"/>
    <x v="0"/>
    <s v="Nelson"/>
    <s v="Valarie"/>
    <s v="Small"/>
  </r>
  <r>
    <n v="10135"/>
    <n v="27"/>
    <n v="66.13"/>
    <n v="6"/>
    <n v="1785.51"/>
    <n v="444.41343900000004"/>
    <s v="24,89%"/>
    <d v="2003-07-02T00:00:00"/>
    <x v="0"/>
    <n v="3"/>
    <x v="6"/>
    <x v="0"/>
    <x v="1"/>
    <n v="61"/>
    <s v="S24_3371"/>
    <x v="13"/>
    <s v="4155551450"/>
    <s v="5677 Strong St."/>
    <s v="N/A"/>
    <s v="San Rafael"/>
    <s v="CA"/>
    <s v="97562"/>
    <x v="0"/>
    <x v="0"/>
    <s v="Nelson"/>
    <s v="Valarie"/>
    <s v="Small"/>
  </r>
  <r>
    <n v="10135"/>
    <n v="47"/>
    <n v="100"/>
    <n v="2"/>
    <n v="6336.07"/>
    <n v="1577.0478229999999"/>
    <s v="24,89%"/>
    <d v="2003-07-02T00:00:00"/>
    <x v="0"/>
    <n v="3"/>
    <x v="6"/>
    <x v="0"/>
    <x v="1"/>
    <n v="140"/>
    <s v="S24_3856"/>
    <x v="13"/>
    <s v="4155551450"/>
    <s v="5677 Strong St."/>
    <s v="N/A"/>
    <s v="San Rafael"/>
    <s v="CA"/>
    <s v="97562"/>
    <x v="0"/>
    <x v="0"/>
    <s v="Nelson"/>
    <s v="Valarie"/>
    <s v="Medium"/>
  </r>
  <r>
    <n v="10135"/>
    <n v="23"/>
    <n v="87.31"/>
    <n v="11"/>
    <n v="2008.13"/>
    <n v="499.82355700000005"/>
    <s v="24,89%"/>
    <d v="2003-07-02T00:00:00"/>
    <x v="0"/>
    <n v="3"/>
    <x v="6"/>
    <x v="0"/>
    <x v="1"/>
    <n v="80"/>
    <s v="S24_4620"/>
    <x v="13"/>
    <s v="4155551450"/>
    <s v="5677 Strong St."/>
    <s v="N/A"/>
    <s v="San Rafael"/>
    <s v="CA"/>
    <s v="97562"/>
    <x v="0"/>
    <x v="0"/>
    <s v="Nelson"/>
    <s v="Valarie"/>
    <s v="Small"/>
  </r>
  <r>
    <n v="10135"/>
    <n v="33"/>
    <n v="40.229999999999997"/>
    <n v="14"/>
    <n v="1327.59"/>
    <n v="168.60392999999999"/>
    <n v="0.127"/>
    <d v="2003-07-02T00:00:00"/>
    <x v="0"/>
    <n v="3"/>
    <x v="6"/>
    <x v="0"/>
    <x v="6"/>
    <n v="40"/>
    <s v="S32_2206"/>
    <x v="13"/>
    <s v="4155551450"/>
    <s v="5677 Strong St."/>
    <s v="N/A"/>
    <s v="San Rafael"/>
    <s v="CA"/>
    <s v="97562"/>
    <x v="0"/>
    <x v="0"/>
    <s v="Nelson"/>
    <s v="Valarie"/>
    <s v="Small"/>
  </r>
  <r>
    <n v="10135"/>
    <n v="30"/>
    <n v="89.8"/>
    <n v="17"/>
    <n v="2694"/>
    <n v="342.13799999999998"/>
    <n v="0.127"/>
    <d v="2003-07-02T00:00:00"/>
    <x v="0"/>
    <n v="3"/>
    <x v="6"/>
    <x v="0"/>
    <x v="6"/>
    <n v="102"/>
    <s v="S32_4485"/>
    <x v="13"/>
    <s v="4155551450"/>
    <s v="5677 Strong St."/>
    <s v="N/A"/>
    <s v="San Rafael"/>
    <s v="CA"/>
    <s v="97562"/>
    <x v="0"/>
    <x v="0"/>
    <s v="Nelson"/>
    <s v="Valarie"/>
    <s v="Small"/>
  </r>
  <r>
    <n v="10135"/>
    <n v="44"/>
    <n v="96"/>
    <n v="15"/>
    <n v="4224"/>
    <n v="536.44799999999998"/>
    <n v="0.127"/>
    <d v="2003-07-02T00:00:00"/>
    <x v="0"/>
    <n v="3"/>
    <x v="6"/>
    <x v="0"/>
    <x v="6"/>
    <n v="81"/>
    <s v="S50_4713"/>
    <x v="13"/>
    <s v="4155551450"/>
    <s v="5677 Strong St."/>
    <s v="N/A"/>
    <s v="San Rafael"/>
    <s v="CA"/>
    <s v="97562"/>
    <x v="0"/>
    <x v="0"/>
    <s v="Nelson"/>
    <s v="Valarie"/>
    <s v="Medium"/>
  </r>
  <r>
    <n v="10136"/>
    <n v="25"/>
    <n v="100"/>
    <n v="2"/>
    <n v="3644.75"/>
    <n v="907.17827499999999"/>
    <s v="24,89%"/>
    <d v="2003-07-04T00:00:00"/>
    <x v="0"/>
    <n v="3"/>
    <x v="6"/>
    <x v="0"/>
    <x v="1"/>
    <n v="141"/>
    <s v="S18_1129"/>
    <x v="31"/>
    <s v="61.77.6555"/>
    <s v="1 rue Alsace-Lorraine"/>
    <s v="N/A"/>
    <s v="Toulouse"/>
    <s v="N/A"/>
    <s v="31000"/>
    <x v="9"/>
    <x v="1"/>
    <s v="Roulet"/>
    <s v="Annette"/>
    <s v="Medium"/>
  </r>
  <r>
    <n v="10136"/>
    <n v="36"/>
    <n v="100"/>
    <n v="1"/>
    <n v="5274.72"/>
    <n v="1312.8778080000002"/>
    <s v="24,89%"/>
    <d v="2003-07-04T00:00:00"/>
    <x v="0"/>
    <n v="3"/>
    <x v="6"/>
    <x v="0"/>
    <x v="1"/>
    <n v="142"/>
    <s v="S18_1984"/>
    <x v="31"/>
    <s v="61.77.6555"/>
    <s v="1 rue Alsace-Lorraine"/>
    <s v="N/A"/>
    <s v="Toulouse"/>
    <s v="N/A"/>
    <s v="31000"/>
    <x v="9"/>
    <x v="1"/>
    <s v="Roulet"/>
    <s v="Annette"/>
    <s v="Medium"/>
  </r>
  <r>
    <n v="10136"/>
    <n v="41"/>
    <n v="100"/>
    <n v="3"/>
    <n v="8331.61"/>
    <n v="2073.7377290000004"/>
    <s v="24,89%"/>
    <d v="2003-07-04T00:00:00"/>
    <x v="0"/>
    <n v="3"/>
    <x v="6"/>
    <x v="0"/>
    <x v="1"/>
    <n v="169"/>
    <s v="S18_3232"/>
    <x v="31"/>
    <s v="61.77.6555"/>
    <s v="1 rue Alsace-Lorraine"/>
    <s v="N/A"/>
    <s v="Toulouse"/>
    <s v="N/A"/>
    <s v="31000"/>
    <x v="9"/>
    <x v="1"/>
    <s v="Roulet"/>
    <s v="Annette"/>
    <s v="Large"/>
  </r>
  <r>
    <n v="10137"/>
    <n v="44"/>
    <n v="99.55"/>
    <n v="2"/>
    <n v="4380.2"/>
    <n v="1090.2317800000001"/>
    <s v="24,89%"/>
    <d v="2003-07-10T00:00:00"/>
    <x v="0"/>
    <n v="3"/>
    <x v="6"/>
    <x v="0"/>
    <x v="1"/>
    <n v="124"/>
    <s v="S18_1589"/>
    <x v="21"/>
    <s v="26.47.1555"/>
    <s v="59 rue de l'Abbaye"/>
    <s v="N/A"/>
    <s v="Reims"/>
    <s v="N/A"/>
    <s v="51100"/>
    <x v="9"/>
    <x v="1"/>
    <s v="Henriot"/>
    <s v="Paul"/>
    <s v="Medium"/>
  </r>
  <r>
    <n v="10137"/>
    <n v="37"/>
    <n v="100"/>
    <n v="3"/>
    <n v="4346.76"/>
    <n v="1081.9085640000001"/>
    <s v="24,89%"/>
    <d v="2003-07-10T00:00:00"/>
    <x v="0"/>
    <n v="3"/>
    <x v="6"/>
    <x v="0"/>
    <x v="1"/>
    <n v="132"/>
    <s v="S18_2870"/>
    <x v="21"/>
    <s v="26.47.1555"/>
    <s v="59 rue de l'Abbaye"/>
    <s v="N/A"/>
    <s v="Reims"/>
    <s v="N/A"/>
    <s v="51100"/>
    <x v="9"/>
    <x v="1"/>
    <s v="Henriot"/>
    <s v="Paul"/>
    <s v="Medium"/>
  </r>
  <r>
    <n v="10137"/>
    <n v="31"/>
    <n v="100"/>
    <n v="4"/>
    <n v="5124.3"/>
    <n v="1275.4382700000001"/>
    <s v="24,89%"/>
    <d v="2003-07-10T00:00:00"/>
    <x v="0"/>
    <n v="3"/>
    <x v="6"/>
    <x v="0"/>
    <x v="1"/>
    <n v="141"/>
    <s v="S18_3685"/>
    <x v="21"/>
    <s v="26.47.1555"/>
    <s v="59 rue de l'Abbaye"/>
    <s v="N/A"/>
    <s v="Reims"/>
    <s v="N/A"/>
    <s v="51100"/>
    <x v="9"/>
    <x v="1"/>
    <s v="Henriot"/>
    <s v="Paul"/>
    <s v="Medium"/>
  </r>
  <r>
    <n v="10137"/>
    <n v="26"/>
    <n v="49.81"/>
    <n v="1"/>
    <n v="1295.06"/>
    <n v="322.34043400000002"/>
    <s v="24,89%"/>
    <d v="2003-07-10T00:00:00"/>
    <x v="0"/>
    <n v="3"/>
    <x v="6"/>
    <x v="0"/>
    <x v="1"/>
    <n v="50"/>
    <s v="S24_1628"/>
    <x v="21"/>
    <s v="26.47.1555"/>
    <s v="59 rue de l'Abbaye"/>
    <s v="N/A"/>
    <s v="Reims"/>
    <s v="N/A"/>
    <s v="51100"/>
    <x v="9"/>
    <x v="1"/>
    <s v="Henriot"/>
    <s v="Paul"/>
    <s v="Small"/>
  </r>
  <r>
    <n v="10139"/>
    <n v="31"/>
    <n v="100"/>
    <n v="7"/>
    <n v="3184.94"/>
    <n v="235.36706599999999"/>
    <s v="7,39%"/>
    <d v="2003-07-16T00:00:00"/>
    <x v="0"/>
    <n v="3"/>
    <x v="6"/>
    <x v="0"/>
    <x v="0"/>
    <n v="102"/>
    <s v="S18_1342"/>
    <x v="32"/>
    <s v="+61 2 9495 8555"/>
    <s v="Monitor Money Building, 815 Pacific Hwy"/>
    <s v="Level 6"/>
    <s v="Chatswood"/>
    <s v="NSW"/>
    <s v="2067"/>
    <x v="13"/>
    <x v="3"/>
    <s v="Huxley"/>
    <s v="Adrian"/>
    <s v="Medium"/>
  </r>
  <r>
    <n v="10139"/>
    <n v="49"/>
    <n v="43.13"/>
    <n v="6"/>
    <n v="2113.37"/>
    <n v="156.17804299999997"/>
    <s v="7,39%"/>
    <d v="2003-07-16T00:00:00"/>
    <x v="0"/>
    <n v="3"/>
    <x v="6"/>
    <x v="0"/>
    <x v="0"/>
    <n v="53"/>
    <s v="S18_1367"/>
    <x v="32"/>
    <s v="+61 2 9495 8555"/>
    <s v="Monitor Money Building, 815 Pacific Hwy"/>
    <s v="Level 6"/>
    <s v="Chatswood"/>
    <s v="NSW"/>
    <s v="2067"/>
    <x v="13"/>
    <x v="3"/>
    <s v="Huxley"/>
    <s v="Adrian"/>
    <s v="Small"/>
  </r>
  <r>
    <n v="10139"/>
    <n v="41"/>
    <n v="100"/>
    <n v="8"/>
    <n v="7956.46"/>
    <n v="587.982394"/>
    <s v="7,39%"/>
    <d v="2003-07-16T00:00:00"/>
    <x v="0"/>
    <n v="3"/>
    <x v="6"/>
    <x v="0"/>
    <x v="0"/>
    <n v="168"/>
    <s v="S18_2795"/>
    <x v="32"/>
    <s v="+61 2 9495 8555"/>
    <s v="Monitor Money Building, 815 Pacific Hwy"/>
    <s v="Level 6"/>
    <s v="Chatswood"/>
    <s v="NSW"/>
    <s v="2067"/>
    <x v="13"/>
    <x v="3"/>
    <s v="Huxley"/>
    <s v="Adrian"/>
    <s v="Large"/>
  </r>
  <r>
    <n v="10139"/>
    <n v="46"/>
    <n v="100"/>
    <n v="1"/>
    <n v="5545.76"/>
    <n v="409.83166399999999"/>
    <s v="7,39%"/>
    <d v="2003-07-16T00:00:00"/>
    <x v="0"/>
    <n v="3"/>
    <x v="6"/>
    <x v="0"/>
    <x v="0"/>
    <n v="101"/>
    <s v="S18_2949"/>
    <x v="32"/>
    <s v="+61 2 9495 8555"/>
    <s v="Monitor Money Building, 815 Pacific Hwy"/>
    <s v="Level 6"/>
    <s v="Chatswood"/>
    <s v="NSW"/>
    <s v="2067"/>
    <x v="13"/>
    <x v="3"/>
    <s v="Huxley"/>
    <s v="Adrian"/>
    <s v="Medium"/>
  </r>
  <r>
    <n v="10139"/>
    <n v="20"/>
    <n v="71.2"/>
    <n v="3"/>
    <n v="1424"/>
    <n v="105.2336"/>
    <s v="7,39%"/>
    <d v="2003-07-16T00:00:00"/>
    <x v="0"/>
    <n v="3"/>
    <x v="6"/>
    <x v="0"/>
    <x v="0"/>
    <n v="62"/>
    <s v="S18_2957"/>
    <x v="32"/>
    <s v="+61 2 9495 8555"/>
    <s v="Monitor Money Building, 815 Pacific Hwy"/>
    <s v="Level 6"/>
    <s v="Chatswood"/>
    <s v="NSW"/>
    <s v="2067"/>
    <x v="13"/>
    <x v="3"/>
    <s v="Huxley"/>
    <s v="Adrian"/>
    <s v="Small"/>
  </r>
  <r>
    <n v="10139"/>
    <n v="20"/>
    <n v="90.06"/>
    <n v="2"/>
    <n v="1801.2"/>
    <n v="133.10867999999999"/>
    <s v="7,39%"/>
    <d v="2003-07-16T00:00:00"/>
    <x v="0"/>
    <n v="3"/>
    <x v="6"/>
    <x v="0"/>
    <x v="0"/>
    <n v="104"/>
    <s v="S18_3136"/>
    <x v="32"/>
    <s v="+61 2 9495 8555"/>
    <s v="Monitor Money Building, 815 Pacific Hwy"/>
    <s v="Level 6"/>
    <s v="Chatswood"/>
    <s v="NSW"/>
    <s v="2067"/>
    <x v="13"/>
    <x v="3"/>
    <s v="Huxley"/>
    <s v="Adrian"/>
    <s v="Small"/>
  </r>
  <r>
    <n v="10139"/>
    <n v="30"/>
    <n v="100"/>
    <n v="5"/>
    <n v="3095.4"/>
    <n v="228.75005999999999"/>
    <s v="7,39%"/>
    <d v="2003-07-16T00:00:00"/>
    <x v="0"/>
    <n v="3"/>
    <x v="6"/>
    <x v="0"/>
    <x v="0"/>
    <n v="99"/>
    <s v="S18_3320"/>
    <x v="32"/>
    <s v="+61 2 9495 8555"/>
    <s v="Monitor Money Building, 815 Pacific Hwy"/>
    <s v="Level 6"/>
    <s v="Chatswood"/>
    <s v="NSW"/>
    <s v="2067"/>
    <x v="13"/>
    <x v="3"/>
    <s v="Huxley"/>
    <s v="Adrian"/>
    <s v="Medium"/>
  </r>
  <r>
    <n v="10139"/>
    <n v="29"/>
    <n v="100"/>
    <n v="4"/>
    <n v="3276.13"/>
    <n v="242.10600699999998"/>
    <s v="7,39%"/>
    <d v="2003-07-16T00:00:00"/>
    <x v="0"/>
    <n v="3"/>
    <x v="6"/>
    <x v="0"/>
    <x v="0"/>
    <n v="97"/>
    <s v="S24_4258"/>
    <x v="32"/>
    <s v="+61 2 9495 8555"/>
    <s v="Monitor Money Building, 815 Pacific Hwy"/>
    <s v="Level 6"/>
    <s v="Chatswood"/>
    <s v="NSW"/>
    <s v="2067"/>
    <x v="13"/>
    <x v="3"/>
    <s v="Huxley"/>
    <s v="Adrian"/>
    <s v="Medium"/>
  </r>
  <r>
    <n v="10140"/>
    <n v="37"/>
    <n v="100"/>
    <n v="11"/>
    <n v="7374.1"/>
    <n v="1835.4134900000001"/>
    <s v="24,89%"/>
    <d v="2003-07-24T00:00:00"/>
    <x v="0"/>
    <n v="3"/>
    <x v="6"/>
    <x v="0"/>
    <x v="1"/>
    <n v="214"/>
    <s v="S10_1949"/>
    <x v="33"/>
    <s v="6505556809"/>
    <s v="9408 Furth Circle"/>
    <s v="N/A"/>
    <s v="Burlingame"/>
    <s v="CA"/>
    <s v="94217"/>
    <x v="0"/>
    <x v="0"/>
    <s v="Hirano"/>
    <s v="Juri"/>
    <s v="Large"/>
  </r>
  <r>
    <n v="10140"/>
    <n v="26"/>
    <n v="100"/>
    <n v="4"/>
    <n v="3188.12"/>
    <n v="793.52306799999997"/>
    <s v="24,89%"/>
    <d v="2003-07-24T00:00:00"/>
    <x v="0"/>
    <n v="3"/>
    <x v="6"/>
    <x v="0"/>
    <x v="1"/>
    <n v="147"/>
    <s v="S10_4962"/>
    <x v="33"/>
    <s v="6505556809"/>
    <s v="9408 Furth Circle"/>
    <s v="N/A"/>
    <s v="Burlingame"/>
    <s v="CA"/>
    <s v="94217"/>
    <x v="0"/>
    <x v="0"/>
    <s v="Hirano"/>
    <s v="Juri"/>
    <s v="Medium"/>
  </r>
  <r>
    <n v="10140"/>
    <n v="38"/>
    <n v="100"/>
    <n v="8"/>
    <n v="4829.8"/>
    <n v="219.7559"/>
    <s v="4,55%"/>
    <d v="2003-07-24T00:00:00"/>
    <x v="0"/>
    <n v="3"/>
    <x v="6"/>
    <x v="0"/>
    <x v="2"/>
    <n v="136"/>
    <s v="S12_1666"/>
    <x v="33"/>
    <s v="6505556809"/>
    <s v="9408 Furth Circle"/>
    <s v="N/A"/>
    <s v="Burlingame"/>
    <s v="CA"/>
    <s v="94217"/>
    <x v="0"/>
    <x v="0"/>
    <s v="Hirano"/>
    <s v="Juri"/>
    <s v="Medium"/>
  </r>
  <r>
    <n v="10140"/>
    <n v="32"/>
    <n v="100"/>
    <n v="10"/>
    <n v="4181.4399999999996"/>
    <n v="190.25551999999999"/>
    <s v="4,55%"/>
    <d v="2003-07-24T00:00:00"/>
    <x v="0"/>
    <n v="3"/>
    <x v="6"/>
    <x v="0"/>
    <x v="2"/>
    <n v="116"/>
    <s v="S18_1097"/>
    <x v="33"/>
    <s v="6505556809"/>
    <s v="9408 Furth Circle"/>
    <s v="N/A"/>
    <s v="Burlingame"/>
    <s v="CA"/>
    <s v="94217"/>
    <x v="0"/>
    <x v="0"/>
    <s v="Hirano"/>
    <s v="Juri"/>
    <s v="Medium"/>
  </r>
  <r>
    <n v="10140"/>
    <n v="46"/>
    <n v="61.99"/>
    <n v="2"/>
    <n v="2851.54"/>
    <n v="129.74507"/>
    <s v="4,55%"/>
    <d v="2003-07-24T00:00:00"/>
    <x v="0"/>
    <n v="3"/>
    <x v="6"/>
    <x v="0"/>
    <x v="2"/>
    <n v="60"/>
    <s v="S18_2432"/>
    <x v="33"/>
    <s v="6505556809"/>
    <s v="9408 Furth Circle"/>
    <s v="N/A"/>
    <s v="Burlingame"/>
    <s v="CA"/>
    <s v="94217"/>
    <x v="0"/>
    <x v="0"/>
    <s v="Hirano"/>
    <s v="Juri"/>
    <s v="Small"/>
  </r>
  <r>
    <n v="10140"/>
    <n v="40"/>
    <n v="100"/>
    <n v="5"/>
    <n v="4601.2"/>
    <n v="209.35459999999998"/>
    <s v="4,55%"/>
    <d v="2003-07-24T00:00:00"/>
    <x v="0"/>
    <n v="3"/>
    <x v="6"/>
    <x v="0"/>
    <x v="2"/>
    <n v="121"/>
    <s v="S18_4600"/>
    <x v="33"/>
    <s v="6505556809"/>
    <s v="9408 Furth Circle"/>
    <s v="N/A"/>
    <s v="Burlingame"/>
    <s v="CA"/>
    <s v="94217"/>
    <x v="0"/>
    <x v="0"/>
    <s v="Hirano"/>
    <s v="Juri"/>
    <s v="Medium"/>
  </r>
  <r>
    <n v="10140"/>
    <n v="29"/>
    <n v="43.27"/>
    <n v="9"/>
    <n v="1254.83"/>
    <n v="92.731936999999988"/>
    <s v="7,39%"/>
    <d v="2003-07-24T00:00:00"/>
    <x v="0"/>
    <n v="3"/>
    <x v="6"/>
    <x v="0"/>
    <x v="0"/>
    <n v="50"/>
    <s v="S18_4668"/>
    <x v="33"/>
    <s v="6505556809"/>
    <s v="9408 Furth Circle"/>
    <s v="N/A"/>
    <s v="Burlingame"/>
    <s v="CA"/>
    <s v="94217"/>
    <x v="0"/>
    <x v="0"/>
    <s v="Hirano"/>
    <s v="Juri"/>
    <s v="Small"/>
  </r>
  <r>
    <n v="10140"/>
    <n v="47"/>
    <n v="100"/>
    <n v="1"/>
    <n v="5105.1400000000003"/>
    <n v="232.28387000000001"/>
    <s v="4,55%"/>
    <d v="2003-07-24T00:00:00"/>
    <x v="0"/>
    <n v="3"/>
    <x v="6"/>
    <x v="0"/>
    <x v="2"/>
    <n v="127"/>
    <s v="S24_2300"/>
    <x v="33"/>
    <s v="6505556809"/>
    <s v="9408 Furth Circle"/>
    <s v="N/A"/>
    <s v="Burlingame"/>
    <s v="CA"/>
    <s v="94217"/>
    <x v="0"/>
    <x v="0"/>
    <s v="Hirano"/>
    <s v="Juri"/>
    <s v="Medium"/>
  </r>
  <r>
    <n v="10140"/>
    <n v="26"/>
    <n v="100"/>
    <n v="3"/>
    <n v="2829.58"/>
    <n v="128.74589"/>
    <s v="4,55%"/>
    <d v="2003-07-24T00:00:00"/>
    <x v="0"/>
    <n v="3"/>
    <x v="6"/>
    <x v="0"/>
    <x v="2"/>
    <n v="96"/>
    <s v="S32_1268"/>
    <x v="33"/>
    <s v="6505556809"/>
    <s v="9408 Furth Circle"/>
    <s v="N/A"/>
    <s v="Burlingame"/>
    <s v="CA"/>
    <s v="94217"/>
    <x v="0"/>
    <x v="0"/>
    <s v="Hirano"/>
    <s v="Juri"/>
    <s v="Small"/>
  </r>
  <r>
    <n v="10140"/>
    <n v="28"/>
    <n v="60.76"/>
    <n v="7"/>
    <n v="1701.28"/>
    <n v="77.408239999999992"/>
    <s v="4,55%"/>
    <d v="2003-07-24T00:00:00"/>
    <x v="0"/>
    <n v="3"/>
    <x v="6"/>
    <x v="0"/>
    <x v="2"/>
    <n v="64"/>
    <s v="S32_3522"/>
    <x v="33"/>
    <s v="6505556809"/>
    <s v="9408 Furth Circle"/>
    <s v="N/A"/>
    <s v="Burlingame"/>
    <s v="CA"/>
    <s v="94217"/>
    <x v="0"/>
    <x v="0"/>
    <s v="Hirano"/>
    <s v="Juri"/>
    <s v="Small"/>
  </r>
  <r>
    <n v="10140"/>
    <n v="36"/>
    <n v="100"/>
    <n v="6"/>
    <n v="4114.8"/>
    <n v="1024.17372"/>
    <s v="24,89%"/>
    <d v="2003-07-24T00:00:00"/>
    <x v="0"/>
    <n v="3"/>
    <x v="6"/>
    <x v="0"/>
    <x v="1"/>
    <n v="101"/>
    <s v="S700_2824"/>
    <x v="33"/>
    <s v="6505556809"/>
    <s v="9408 Furth Circle"/>
    <s v="N/A"/>
    <s v="Burlingame"/>
    <s v="CA"/>
    <s v="94217"/>
    <x v="0"/>
    <x v="0"/>
    <s v="Hirano"/>
    <s v="Juri"/>
    <s v="Medium"/>
  </r>
  <r>
    <n v="10141"/>
    <n v="21"/>
    <n v="100"/>
    <n v="5"/>
    <n v="2140.11"/>
    <n v="97.375005000000002"/>
    <s v="4,55%"/>
    <d v="2003-08-01T00:00:00"/>
    <x v="0"/>
    <n v="3"/>
    <x v="7"/>
    <x v="0"/>
    <x v="2"/>
    <n v="118"/>
    <s v="S12_4473"/>
    <x v="34"/>
    <s v="+358 9 8045 555"/>
    <s v="Software Engineering Center, SEC Oy"/>
    <s v="N/A"/>
    <s v="Espoo"/>
    <s v="N/A"/>
    <s v="FIN-02271"/>
    <x v="14"/>
    <x v="1"/>
    <s v="Suominen"/>
    <s v="Kalle"/>
    <s v="Small"/>
  </r>
  <r>
    <n v="10141"/>
    <n v="39"/>
    <n v="100"/>
    <n v="4"/>
    <n v="5938.53"/>
    <n v="1478.100117"/>
    <s v="24,89%"/>
    <d v="2003-08-01T00:00:00"/>
    <x v="0"/>
    <n v="3"/>
    <x v="7"/>
    <x v="0"/>
    <x v="1"/>
    <n v="163"/>
    <s v="S18_2238"/>
    <x v="34"/>
    <s v="+358 9 8045 555"/>
    <s v="Software Engineering Center, SEC Oy"/>
    <s v="N/A"/>
    <s v="Espoo"/>
    <s v="N/A"/>
    <s v="FIN-02271"/>
    <x v="14"/>
    <x v="1"/>
    <s v="Suominen"/>
    <s v="Kalle"/>
    <s v="Medium"/>
  </r>
  <r>
    <n v="10141"/>
    <n v="47"/>
    <n v="100"/>
    <n v="8"/>
    <n v="6287.66"/>
    <n v="286.08852999999999"/>
    <s v="4,55%"/>
    <d v="2003-08-01T00:00:00"/>
    <x v="0"/>
    <n v="3"/>
    <x v="7"/>
    <x v="0"/>
    <x v="2"/>
    <n v="122"/>
    <s v="S18_2319"/>
    <x v="34"/>
    <s v="+358 9 8045 555"/>
    <s v="Software Engineering Center, SEC Oy"/>
    <s v="N/A"/>
    <s v="Espoo"/>
    <s v="N/A"/>
    <s v="FIN-02271"/>
    <x v="14"/>
    <x v="1"/>
    <s v="Suominen"/>
    <s v="Kalle"/>
    <s v="Medium"/>
  </r>
  <r>
    <n v="10141"/>
    <n v="34"/>
    <n v="100"/>
    <n v="9"/>
    <n v="4836.5"/>
    <n v="1203.80485"/>
    <s v="24,89%"/>
    <d v="2003-08-01T00:00:00"/>
    <x v="0"/>
    <n v="3"/>
    <x v="7"/>
    <x v="0"/>
    <x v="1"/>
    <n v="169"/>
    <s v="S18_3232"/>
    <x v="34"/>
    <s v="+358 9 8045 555"/>
    <s v="Software Engineering Center, SEC Oy"/>
    <s v="N/A"/>
    <s v="Espoo"/>
    <s v="N/A"/>
    <s v="FIN-02271"/>
    <x v="14"/>
    <x v="1"/>
    <s v="Suominen"/>
    <s v="Kalle"/>
    <s v="Medium"/>
  </r>
  <r>
    <n v="10141"/>
    <n v="20"/>
    <n v="54.33"/>
    <n v="2"/>
    <n v="1086.5999999999999"/>
    <n v="270.45474000000002"/>
    <s v="24,89%"/>
    <d v="2003-08-01T00:00:00"/>
    <x v="0"/>
    <n v="3"/>
    <x v="7"/>
    <x v="0"/>
    <x v="1"/>
    <n v="57"/>
    <s v="S24_1444"/>
    <x v="34"/>
    <s v="+358 9 8045 555"/>
    <s v="Software Engineering Center, SEC Oy"/>
    <s v="N/A"/>
    <s v="Espoo"/>
    <s v="N/A"/>
    <s v="FIN-02271"/>
    <x v="14"/>
    <x v="1"/>
    <s v="Suominen"/>
    <s v="Kalle"/>
    <s v="Small"/>
  </r>
  <r>
    <n v="10141"/>
    <n v="21"/>
    <n v="42.43"/>
    <n v="6"/>
    <n v="891.03"/>
    <n v="221.777367"/>
    <s v="24,89%"/>
    <d v="2003-08-01T00:00:00"/>
    <x v="0"/>
    <n v="3"/>
    <x v="7"/>
    <x v="0"/>
    <x v="1"/>
    <n v="35"/>
    <s v="S24_2840"/>
    <x v="34"/>
    <s v="+358 9 8045 555"/>
    <s v="Software Engineering Center, SEC Oy"/>
    <s v="N/A"/>
    <s v="Espoo"/>
    <s v="N/A"/>
    <s v="FIN-02271"/>
    <x v="14"/>
    <x v="1"/>
    <s v="Suominen"/>
    <s v="Kalle"/>
    <s v="Small"/>
  </r>
  <r>
    <n v="10141"/>
    <n v="40"/>
    <n v="94.62"/>
    <n v="1"/>
    <n v="3784.8"/>
    <n v="942.03672000000006"/>
    <s v="24,89%"/>
    <d v="2003-08-01T00:00:00"/>
    <x v="0"/>
    <n v="3"/>
    <x v="7"/>
    <x v="0"/>
    <x v="1"/>
    <n v="118"/>
    <s v="S24_4048"/>
    <x v="34"/>
    <s v="+358 9 8045 555"/>
    <s v="Software Engineering Center, SEC Oy"/>
    <s v="N/A"/>
    <s v="Espoo"/>
    <s v="N/A"/>
    <s v="FIN-02271"/>
    <x v="14"/>
    <x v="1"/>
    <s v="Suominen"/>
    <s v="Kalle"/>
    <s v="Medium"/>
  </r>
  <r>
    <n v="10141"/>
    <n v="24"/>
    <n v="45.99"/>
    <n v="7"/>
    <n v="1103.76"/>
    <n v="50.221080000000001"/>
    <s v="4,55%"/>
    <d v="2003-08-01T00:00:00"/>
    <x v="0"/>
    <n v="3"/>
    <x v="7"/>
    <x v="0"/>
    <x v="2"/>
    <n v="54"/>
    <s v="S32_2509"/>
    <x v="34"/>
    <s v="+358 9 8045 555"/>
    <s v="Software Engineering Center, SEC Oy"/>
    <s v="N/A"/>
    <s v="Espoo"/>
    <s v="N/A"/>
    <s v="FIN-02271"/>
    <x v="14"/>
    <x v="1"/>
    <s v="Suominen"/>
    <s v="Kalle"/>
    <s v="Small"/>
  </r>
  <r>
    <n v="10141"/>
    <n v="44"/>
    <n v="100"/>
    <n v="3"/>
    <n v="5500.44"/>
    <n v="250.27001999999999"/>
    <s v="4,55%"/>
    <d v="2003-08-01T00:00:00"/>
    <x v="0"/>
    <n v="3"/>
    <x v="7"/>
    <x v="0"/>
    <x v="2"/>
    <n v="115"/>
    <s v="S50_1392"/>
    <x v="34"/>
    <s v="+358 9 8045 555"/>
    <s v="Software Engineering Center, SEC Oy"/>
    <s v="N/A"/>
    <s v="Espoo"/>
    <s v="N/A"/>
    <s v="FIN-02271"/>
    <x v="14"/>
    <x v="1"/>
    <s v="Suominen"/>
    <s v="Kalle"/>
    <s v="Medium"/>
  </r>
  <r>
    <n v="10142"/>
    <n v="33"/>
    <n v="100"/>
    <n v="12"/>
    <n v="8023.29"/>
    <n v="1996.996881"/>
    <s v="24,89%"/>
    <d v="2003-08-08T00:00:00"/>
    <x v="0"/>
    <n v="3"/>
    <x v="7"/>
    <x v="0"/>
    <x v="1"/>
    <n v="207"/>
    <s v="S12_1108"/>
    <x v="13"/>
    <s v="4155551450"/>
    <s v="5677 Strong St."/>
    <s v="N/A"/>
    <s v="San Rafael"/>
    <s v="CA"/>
    <s v="97562"/>
    <x v="0"/>
    <x v="0"/>
    <s v="Nelson"/>
    <s v="Valarie"/>
    <s v="Large"/>
  </r>
  <r>
    <n v="10142"/>
    <n v="33"/>
    <n v="100"/>
    <n v="13"/>
    <n v="4985.6400000000003"/>
    <n v="1240.9257960000002"/>
    <s v="24,89%"/>
    <d v="2003-08-08T00:00:00"/>
    <x v="0"/>
    <n v="3"/>
    <x v="7"/>
    <x v="0"/>
    <x v="1"/>
    <n v="151"/>
    <s v="S12_3148"/>
    <x v="13"/>
    <s v="4155551450"/>
    <s v="5677 Strong St."/>
    <s v="N/A"/>
    <s v="San Rafael"/>
    <s v="CA"/>
    <s v="97562"/>
    <x v="0"/>
    <x v="0"/>
    <s v="Nelson"/>
    <s v="Valarie"/>
    <s v="Medium"/>
  </r>
  <r>
    <n v="10142"/>
    <n v="46"/>
    <n v="100"/>
    <n v="11"/>
    <n v="9470.94"/>
    <n v="2357.3169660000003"/>
    <s v="24,89%"/>
    <d v="2003-08-08T00:00:00"/>
    <x v="0"/>
    <n v="3"/>
    <x v="7"/>
    <x v="0"/>
    <x v="1"/>
    <n v="173"/>
    <s v="S12_3891"/>
    <x v="13"/>
    <s v="4155551450"/>
    <s v="5677 Strong St."/>
    <s v="N/A"/>
    <s v="San Rafael"/>
    <s v="CA"/>
    <s v="97562"/>
    <x v="0"/>
    <x v="0"/>
    <s v="Nelson"/>
    <s v="Valarie"/>
    <s v="Large"/>
  </r>
  <r>
    <n v="10142"/>
    <n v="47"/>
    <n v="100"/>
    <n v="8"/>
    <n v="6034.33"/>
    <n v="445.93698699999993"/>
    <s v="7,39%"/>
    <d v="2003-08-08T00:00:00"/>
    <x v="0"/>
    <n v="3"/>
    <x v="7"/>
    <x v="0"/>
    <x v="0"/>
    <n v="136"/>
    <s v="S18_3140"/>
    <x v="13"/>
    <s v="4155551450"/>
    <s v="5677 Strong St."/>
    <s v="N/A"/>
    <s v="San Rafael"/>
    <s v="CA"/>
    <s v="97562"/>
    <x v="0"/>
    <x v="0"/>
    <s v="Nelson"/>
    <s v="Valarie"/>
    <s v="Medium"/>
  </r>
  <r>
    <n v="10142"/>
    <n v="22"/>
    <n v="97.81"/>
    <n v="10"/>
    <n v="2151.8200000000002"/>
    <n v="109.52763800000001"/>
    <s v="5,09%"/>
    <d v="2003-08-08T00:00:00"/>
    <x v="0"/>
    <n v="3"/>
    <x v="7"/>
    <x v="0"/>
    <x v="3"/>
    <n v="100"/>
    <s v="S18_3259"/>
    <x v="13"/>
    <s v="4155551450"/>
    <s v="5677 Strong St."/>
    <s v="N/A"/>
    <s v="San Rafael"/>
    <s v="CA"/>
    <s v="97562"/>
    <x v="0"/>
    <x v="0"/>
    <s v="Nelson"/>
    <s v="Valarie"/>
    <s v="Small"/>
  </r>
  <r>
    <n v="10142"/>
    <n v="24"/>
    <n v="100"/>
    <n v="15"/>
    <n v="3791.52"/>
    <n v="943.70932800000003"/>
    <s v="24,89%"/>
    <d v="2003-08-08T00:00:00"/>
    <x v="0"/>
    <n v="3"/>
    <x v="7"/>
    <x v="0"/>
    <x v="1"/>
    <n v="143"/>
    <s v="S18_4027"/>
    <x v="13"/>
    <s v="4155551450"/>
    <s v="5677 Strong St."/>
    <s v="N/A"/>
    <s v="San Rafael"/>
    <s v="CA"/>
    <s v="97562"/>
    <x v="0"/>
    <x v="0"/>
    <s v="Nelson"/>
    <s v="Valarie"/>
    <s v="Medium"/>
  </r>
  <r>
    <n v="10142"/>
    <n v="24"/>
    <n v="70.22"/>
    <n v="7"/>
    <n v="1685.28"/>
    <n v="124.54219199999999"/>
    <s v="7,39%"/>
    <d v="2003-08-08T00:00:00"/>
    <x v="0"/>
    <n v="3"/>
    <x v="7"/>
    <x v="0"/>
    <x v="0"/>
    <n v="87"/>
    <s v="S18_4522"/>
    <x v="13"/>
    <s v="4155551450"/>
    <s v="5677 Strong St."/>
    <s v="N/A"/>
    <s v="San Rafael"/>
    <s v="CA"/>
    <s v="97562"/>
    <x v="0"/>
    <x v="0"/>
    <s v="Nelson"/>
    <s v="Valarie"/>
    <s v="Small"/>
  </r>
  <r>
    <n v="10142"/>
    <n v="33"/>
    <n v="100"/>
    <n v="6"/>
    <n v="3366"/>
    <n v="307.6524"/>
    <s v="9,14%"/>
    <d v="2003-08-08T00:00:00"/>
    <x v="0"/>
    <n v="3"/>
    <x v="7"/>
    <x v="0"/>
    <x v="4"/>
    <n v="122"/>
    <s v="S24_2011"/>
    <x v="13"/>
    <s v="4155551450"/>
    <s v="5677 Strong St."/>
    <s v="N/A"/>
    <s v="San Rafael"/>
    <s v="CA"/>
    <s v="97562"/>
    <x v="0"/>
    <x v="0"/>
    <s v="Nelson"/>
    <s v="Valarie"/>
    <s v="Medium"/>
  </r>
  <r>
    <n v="10142"/>
    <n v="49"/>
    <n v="98.25"/>
    <n v="1"/>
    <n v="4814.25"/>
    <n v="355.77307499999995"/>
    <s v="7,39%"/>
    <d v="2003-08-08T00:00:00"/>
    <x v="0"/>
    <n v="3"/>
    <x v="7"/>
    <x v="0"/>
    <x v="0"/>
    <n v="88"/>
    <s v="S24_3151"/>
    <x v="13"/>
    <s v="4155551450"/>
    <s v="5677 Strong St."/>
    <s v="N/A"/>
    <s v="San Rafael"/>
    <s v="CA"/>
    <s v="97562"/>
    <x v="0"/>
    <x v="0"/>
    <s v="Nelson"/>
    <s v="Valarie"/>
    <s v="Medium"/>
  </r>
  <r>
    <n v="10142"/>
    <n v="42"/>
    <n v="74.569999999999993"/>
    <n v="16"/>
    <n v="3131.94"/>
    <n v="159.41574600000001"/>
    <s v="5,09%"/>
    <d v="2003-08-08T00:00:00"/>
    <x v="0"/>
    <n v="3"/>
    <x v="7"/>
    <x v="0"/>
    <x v="3"/>
    <n v="62"/>
    <s v="S32_3207"/>
    <x v="13"/>
    <s v="4155551450"/>
    <s v="5677 Strong St."/>
    <s v="N/A"/>
    <s v="San Rafael"/>
    <s v="CA"/>
    <s v="97562"/>
    <x v="0"/>
    <x v="0"/>
    <s v="Nelson"/>
    <s v="Valarie"/>
    <s v="Medium"/>
  </r>
  <r>
    <n v="10142"/>
    <n v="42"/>
    <n v="49.79"/>
    <n v="14"/>
    <n v="2091.1799999999998"/>
    <n v="106.44106199999999"/>
    <s v="5,09%"/>
    <d v="2003-08-08T00:00:00"/>
    <x v="0"/>
    <n v="3"/>
    <x v="7"/>
    <x v="0"/>
    <x v="3"/>
    <n v="58"/>
    <s v="S50_1514"/>
    <x v="13"/>
    <s v="4155551450"/>
    <s v="5677 Strong St."/>
    <s v="N/A"/>
    <s v="San Rafael"/>
    <s v="CA"/>
    <s v="97562"/>
    <x v="0"/>
    <x v="0"/>
    <s v="Nelson"/>
    <s v="Valarie"/>
    <s v="Small"/>
  </r>
  <r>
    <n v="10142"/>
    <n v="41"/>
    <n v="64"/>
    <n v="2"/>
    <n v="2624"/>
    <n v="239.83359999999999"/>
    <s v="9,14%"/>
    <d v="2003-08-08T00:00:00"/>
    <x v="0"/>
    <n v="3"/>
    <x v="7"/>
    <x v="0"/>
    <x v="4"/>
    <n v="66"/>
    <s v="S700_1138"/>
    <x v="13"/>
    <s v="4155551450"/>
    <s v="5677 Strong St."/>
    <s v="N/A"/>
    <s v="San Rafael"/>
    <s v="CA"/>
    <s v="97562"/>
    <x v="0"/>
    <x v="0"/>
    <s v="Nelson"/>
    <s v="Valarie"/>
    <s v="Small"/>
  </r>
  <r>
    <n v="10142"/>
    <n v="43"/>
    <n v="84.01"/>
    <n v="9"/>
    <n v="3612.43"/>
    <n v="330.17610199999996"/>
    <s v="9,14%"/>
    <d v="2003-08-08T00:00:00"/>
    <x v="0"/>
    <n v="3"/>
    <x v="7"/>
    <x v="0"/>
    <x v="4"/>
    <n v="86"/>
    <s v="S700_1938"/>
    <x v="13"/>
    <s v="4155551450"/>
    <s v="5677 Strong St."/>
    <s v="N/A"/>
    <s v="San Rafael"/>
    <s v="CA"/>
    <s v="97562"/>
    <x v="0"/>
    <x v="0"/>
    <s v="Nelson"/>
    <s v="Valarie"/>
    <s v="Medium"/>
  </r>
  <r>
    <n v="10142"/>
    <n v="21"/>
    <n v="100"/>
    <n v="3"/>
    <n v="2334.9899999999998"/>
    <n v="213.41808599999996"/>
    <s v="9,14%"/>
    <d v="2003-08-08T00:00:00"/>
    <x v="0"/>
    <n v="3"/>
    <x v="7"/>
    <x v="0"/>
    <x v="4"/>
    <n v="100"/>
    <s v="S700_3505"/>
    <x v="13"/>
    <s v="4155551450"/>
    <s v="5677 Strong St."/>
    <s v="N/A"/>
    <s v="San Rafael"/>
    <s v="CA"/>
    <s v="97562"/>
    <x v="0"/>
    <x v="0"/>
    <s v="Nelson"/>
    <s v="Valarie"/>
    <s v="Small"/>
  </r>
  <r>
    <n v="10142"/>
    <n v="38"/>
    <n v="85.41"/>
    <n v="4"/>
    <n v="3245.58"/>
    <n v="296.64601199999998"/>
    <s v="9,14%"/>
    <d v="2003-08-08T00:00:00"/>
    <x v="0"/>
    <n v="3"/>
    <x v="7"/>
    <x v="0"/>
    <x v="4"/>
    <n v="99"/>
    <s v="S700_3962"/>
    <x v="13"/>
    <s v="4155551450"/>
    <s v="5677 Strong St."/>
    <s v="N/A"/>
    <s v="San Rafael"/>
    <s v="CA"/>
    <s v="97562"/>
    <x v="0"/>
    <x v="0"/>
    <s v="Nelson"/>
    <s v="Valarie"/>
    <s v="Medium"/>
  </r>
  <r>
    <n v="10142"/>
    <n v="39"/>
    <n v="44.23"/>
    <n v="5"/>
    <n v="1724.97"/>
    <n v="157.66225799999998"/>
    <s v="9,14%"/>
    <d v="2003-08-08T00:00:00"/>
    <x v="0"/>
    <n v="3"/>
    <x v="7"/>
    <x v="0"/>
    <x v="4"/>
    <n v="54"/>
    <s v="S72_3212"/>
    <x v="13"/>
    <s v="4155551450"/>
    <s v="5677 Strong St."/>
    <s v="N/A"/>
    <s v="San Rafael"/>
    <s v="CA"/>
    <s v="97562"/>
    <x v="0"/>
    <x v="0"/>
    <s v="Nelson"/>
    <s v="Valarie"/>
    <s v="Small"/>
  </r>
  <r>
    <n v="10143"/>
    <n v="49"/>
    <n v="100"/>
    <n v="15"/>
    <n v="5597.76"/>
    <n v="1393.2824640000001"/>
    <s v="24,89%"/>
    <d v="2003-08-10T00:00:00"/>
    <x v="0"/>
    <n v="3"/>
    <x v="7"/>
    <x v="0"/>
    <x v="1"/>
    <n v="136"/>
    <s v="S10_4757"/>
    <x v="35"/>
    <s v="5085559555"/>
    <s v="4575 Hillside Dr."/>
    <s v="N/A"/>
    <s v="New Bedford"/>
    <s v="MA"/>
    <s v="50553"/>
    <x v="0"/>
    <x v="0"/>
    <s v="Tam"/>
    <s v="Wing C"/>
    <s v="Medium"/>
  </r>
  <r>
    <n v="10143"/>
    <n v="32"/>
    <n v="100"/>
    <n v="7"/>
    <n v="5248"/>
    <n v="383.62880000000001"/>
    <s v="7,31%"/>
    <d v="2003-08-10T00:00:00"/>
    <x v="0"/>
    <n v="3"/>
    <x v="7"/>
    <x v="0"/>
    <x v="5"/>
    <n v="157"/>
    <s v="S18_1662"/>
    <x v="35"/>
    <s v="5085559555"/>
    <s v="4575 Hillside Dr."/>
    <s v="N/A"/>
    <s v="New Bedford"/>
    <s v="MA"/>
    <s v="50553"/>
    <x v="0"/>
    <x v="0"/>
    <s v="Tam"/>
    <s v="Wing C"/>
    <s v="Medium"/>
  </r>
  <r>
    <n v="10143"/>
    <n v="46"/>
    <n v="74.84"/>
    <n v="13"/>
    <n v="3442.64"/>
    <n v="314.65729599999997"/>
    <s v="9,14%"/>
    <d v="2003-08-10T00:00:00"/>
    <x v="0"/>
    <n v="3"/>
    <x v="7"/>
    <x v="0"/>
    <x v="4"/>
    <n v="86"/>
    <s v="S18_3029"/>
    <x v="35"/>
    <s v="5085559555"/>
    <s v="4575 Hillside Dr."/>
    <s v="N/A"/>
    <s v="New Bedford"/>
    <s v="MA"/>
    <s v="50553"/>
    <x v="0"/>
    <x v="0"/>
    <s v="Tam"/>
    <s v="Wing C"/>
    <s v="Medium"/>
  </r>
  <r>
    <n v="10143"/>
    <n v="34"/>
    <n v="100"/>
    <n v="12"/>
    <n v="3455.76"/>
    <n v="255.380664"/>
    <s v="7,39%"/>
    <d v="2003-08-10T00:00:00"/>
    <x v="0"/>
    <n v="3"/>
    <x v="7"/>
    <x v="0"/>
    <x v="0"/>
    <n v="105"/>
    <s v="S18_3856"/>
    <x v="35"/>
    <s v="5085559555"/>
    <s v="4575 Hillside Dr."/>
    <s v="N/A"/>
    <s v="New Bedford"/>
    <s v="MA"/>
    <s v="50553"/>
    <x v="0"/>
    <x v="0"/>
    <s v="Tam"/>
    <s v="Wing C"/>
    <s v="Medium"/>
  </r>
  <r>
    <n v="10143"/>
    <n v="27"/>
    <n v="60.97"/>
    <n v="8"/>
    <n v="1646.19"/>
    <n v="120.336489"/>
    <s v="7,31%"/>
    <d v="2003-08-10T00:00:00"/>
    <x v="0"/>
    <n v="3"/>
    <x v="7"/>
    <x v="0"/>
    <x v="5"/>
    <n v="68"/>
    <s v="S24_2841"/>
    <x v="35"/>
    <s v="5085559555"/>
    <s v="4575 Hillside Dr."/>
    <s v="N/A"/>
    <s v="New Bedford"/>
    <s v="MA"/>
    <s v="50553"/>
    <x v="0"/>
    <x v="0"/>
    <s v="Tam"/>
    <s v="Wing C"/>
    <s v="Small"/>
  </r>
  <r>
    <n v="10143"/>
    <n v="33"/>
    <n v="77.59"/>
    <n v="9"/>
    <n v="2560.4699999999998"/>
    <n v="189.21873299999996"/>
    <s v="7,39%"/>
    <d v="2003-08-10T00:00:00"/>
    <x v="0"/>
    <n v="3"/>
    <x v="7"/>
    <x v="0"/>
    <x v="0"/>
    <n v="65"/>
    <s v="S24_3420"/>
    <x v="35"/>
    <s v="5085559555"/>
    <s v="4575 Hillside Dr."/>
    <s v="N/A"/>
    <s v="New Bedford"/>
    <s v="MA"/>
    <s v="50553"/>
    <x v="0"/>
    <x v="0"/>
    <s v="Tam"/>
    <s v="Wing C"/>
    <s v="Small"/>
  </r>
  <r>
    <n v="10143"/>
    <n v="23"/>
    <n v="80.510000000000005"/>
    <n v="14"/>
    <n v="1851.73"/>
    <n v="136.84284699999998"/>
    <s v="7,39%"/>
    <d v="2003-08-10T00:00:00"/>
    <x v="0"/>
    <n v="3"/>
    <x v="7"/>
    <x v="0"/>
    <x v="0"/>
    <n v="83"/>
    <s v="S24_3816"/>
    <x v="35"/>
    <s v="5085559555"/>
    <s v="4575 Hillside Dr."/>
    <s v="N/A"/>
    <s v="New Bedford"/>
    <s v="MA"/>
    <s v="50553"/>
    <x v="0"/>
    <x v="0"/>
    <s v="Tam"/>
    <s v="Wing C"/>
    <s v="Small"/>
  </r>
  <r>
    <n v="10143"/>
    <n v="28"/>
    <n v="66.19"/>
    <n v="6"/>
    <n v="1853.32"/>
    <n v="135.47769199999999"/>
    <s v="7,31%"/>
    <d v="2003-08-10T00:00:00"/>
    <x v="0"/>
    <n v="3"/>
    <x v="7"/>
    <x v="0"/>
    <x v="5"/>
    <n v="68"/>
    <s v="S24_3949"/>
    <x v="35"/>
    <s v="5085559555"/>
    <s v="4575 Hillside Dr."/>
    <s v="N/A"/>
    <s v="New Bedford"/>
    <s v="MA"/>
    <s v="50553"/>
    <x v="0"/>
    <x v="0"/>
    <s v="Tam"/>
    <s v="Wing C"/>
    <s v="Small"/>
  </r>
  <r>
    <n v="10143"/>
    <n v="34"/>
    <n v="36.659999999999997"/>
    <n v="1"/>
    <n v="1246.44"/>
    <n v="92.111915999999994"/>
    <s v="7,39%"/>
    <d v="2003-08-10T00:00:00"/>
    <x v="0"/>
    <n v="3"/>
    <x v="7"/>
    <x v="0"/>
    <x v="0"/>
    <n v="43"/>
    <s v="S50_1341"/>
    <x v="35"/>
    <s v="5085559555"/>
    <s v="4575 Hillside Dr."/>
    <s v="N/A"/>
    <s v="New Bedford"/>
    <s v="MA"/>
    <s v="50553"/>
    <x v="0"/>
    <x v="0"/>
    <s v="Tam"/>
    <s v="Wing C"/>
    <s v="Small"/>
  </r>
  <r>
    <n v="10143"/>
    <n v="36"/>
    <n v="100"/>
    <n v="2"/>
    <n v="3945.96"/>
    <n v="288.44967600000001"/>
    <s v="7,31%"/>
    <d v="2003-08-10T00:00:00"/>
    <x v="0"/>
    <n v="3"/>
    <x v="7"/>
    <x v="0"/>
    <x v="5"/>
    <n v="91"/>
    <s v="S700_1691"/>
    <x v="35"/>
    <s v="5085559555"/>
    <s v="4575 Hillside Dr."/>
    <s v="N/A"/>
    <s v="New Bedford"/>
    <s v="MA"/>
    <s v="50553"/>
    <x v="0"/>
    <x v="0"/>
    <s v="Tam"/>
    <s v="Wing C"/>
    <s v="Medium"/>
  </r>
  <r>
    <n v="10143"/>
    <n v="26"/>
    <n v="100"/>
    <n v="11"/>
    <n v="2612.48"/>
    <n v="238.78067199999998"/>
    <s v="9,14%"/>
    <d v="2003-08-10T00:00:00"/>
    <x v="0"/>
    <n v="3"/>
    <x v="7"/>
    <x v="0"/>
    <x v="4"/>
    <n v="90"/>
    <s v="S700_2047"/>
    <x v="35"/>
    <s v="5085559555"/>
    <s v="4575 Hillside Dr."/>
    <s v="N/A"/>
    <s v="New Bedford"/>
    <s v="MA"/>
    <s v="50553"/>
    <x v="0"/>
    <x v="0"/>
    <s v="Tam"/>
    <s v="Wing C"/>
    <s v="Small"/>
  </r>
  <r>
    <n v="10143"/>
    <n v="26"/>
    <n v="82.77"/>
    <n v="4"/>
    <n v="2152.02"/>
    <n v="157.31266199999999"/>
    <s v="7,31%"/>
    <d v="2003-08-10T00:00:00"/>
    <x v="0"/>
    <n v="3"/>
    <x v="7"/>
    <x v="0"/>
    <x v="5"/>
    <n v="99"/>
    <s v="S700_2466"/>
    <x v="35"/>
    <s v="5085559555"/>
    <s v="4575 Hillside Dr."/>
    <s v="N/A"/>
    <s v="New Bedford"/>
    <s v="MA"/>
    <s v="50553"/>
    <x v="0"/>
    <x v="0"/>
    <s v="Tam"/>
    <s v="Wing C"/>
    <s v="Small"/>
  </r>
  <r>
    <n v="10143"/>
    <n v="31"/>
    <n v="85.29"/>
    <n v="16"/>
    <n v="2643.99"/>
    <n v="241.66068599999997"/>
    <s v="9,14%"/>
    <d v="2003-08-10T00:00:00"/>
    <x v="0"/>
    <n v="3"/>
    <x v="7"/>
    <x v="0"/>
    <x v="4"/>
    <n v="72"/>
    <s v="S700_2610"/>
    <x v="35"/>
    <s v="5085559555"/>
    <s v="4575 Hillside Dr."/>
    <s v="N/A"/>
    <s v="New Bedford"/>
    <s v="MA"/>
    <s v="50553"/>
    <x v="0"/>
    <x v="0"/>
    <s v="Tam"/>
    <s v="Wing C"/>
    <s v="Small"/>
  </r>
  <r>
    <n v="10143"/>
    <n v="28"/>
    <n v="96"/>
    <n v="3"/>
    <n v="2688"/>
    <n v="196.49279999999999"/>
    <s v="7,31%"/>
    <d v="2003-08-10T00:00:00"/>
    <x v="0"/>
    <n v="3"/>
    <x v="7"/>
    <x v="0"/>
    <x v="5"/>
    <n v="80"/>
    <s v="S700_3167"/>
    <x v="35"/>
    <s v="5085559555"/>
    <s v="4575 Hillside Dr."/>
    <s v="N/A"/>
    <s v="New Bedford"/>
    <s v="MA"/>
    <s v="50553"/>
    <x v="0"/>
    <x v="0"/>
    <s v="Tam"/>
    <s v="Wing C"/>
    <s v="Small"/>
  </r>
  <r>
    <n v="10143"/>
    <n v="34"/>
    <n v="85.87"/>
    <n v="5"/>
    <n v="2919.58"/>
    <n v="213.42129799999998"/>
    <s v="7,31%"/>
    <d v="2003-08-10T00:00:00"/>
    <x v="0"/>
    <n v="3"/>
    <x v="7"/>
    <x v="0"/>
    <x v="5"/>
    <n v="74"/>
    <s v="S700_4002"/>
    <x v="35"/>
    <s v="5085559555"/>
    <s v="4575 Hillside Dr."/>
    <s v="N/A"/>
    <s v="New Bedford"/>
    <s v="MA"/>
    <s v="50553"/>
    <x v="0"/>
    <x v="0"/>
    <s v="Tam"/>
    <s v="Wing C"/>
    <s v="Small"/>
  </r>
  <r>
    <n v="10143"/>
    <n v="37"/>
    <n v="50.65"/>
    <n v="10"/>
    <n v="1874.05"/>
    <n v="136.993055"/>
    <s v="7,31%"/>
    <d v="2003-08-10T00:00:00"/>
    <x v="0"/>
    <n v="3"/>
    <x v="7"/>
    <x v="0"/>
    <x v="5"/>
    <n v="49"/>
    <s v="S72_1253"/>
    <x v="35"/>
    <s v="5085559555"/>
    <s v="4575 Hillside Dr."/>
    <s v="N/A"/>
    <s v="New Bedford"/>
    <s v="MA"/>
    <s v="50553"/>
    <x v="0"/>
    <x v="0"/>
    <s v="Tam"/>
    <s v="Wing C"/>
    <s v="Small"/>
  </r>
  <r>
    <n v="10144"/>
    <n v="20"/>
    <n v="81.86"/>
    <n v="1"/>
    <n v="1637.2"/>
    <n v="120.98907999999999"/>
    <s v="7,39%"/>
    <d v="2003-08-13T00:00:00"/>
    <x v="0"/>
    <n v="3"/>
    <x v="7"/>
    <x v="0"/>
    <x v="0"/>
    <n v="68"/>
    <s v="S32_4289"/>
    <x v="16"/>
    <s v="(071) 23 67 2555"/>
    <s v="Boulevard Tirou, 255"/>
    <s v="N/A"/>
    <s v="Charleroi"/>
    <s v="N/A"/>
    <s v="B-6000"/>
    <x v="10"/>
    <x v="1"/>
    <s v="Cartrain"/>
    <s v="Pascale"/>
    <s v="Small"/>
  </r>
  <r>
    <n v="10145"/>
    <n v="45"/>
    <n v="83.26"/>
    <n v="6"/>
    <n v="3746.7"/>
    <n v="475.83089999999999"/>
    <s v="12,70%"/>
    <d v="2003-08-25T00:00:00"/>
    <x v="0"/>
    <n v="3"/>
    <x v="7"/>
    <x v="0"/>
    <x v="6"/>
    <n v="95"/>
    <s v="S10_1678"/>
    <x v="36"/>
    <s v="6265557265"/>
    <s v="78934 Hillside Dr."/>
    <s v="N/A"/>
    <s v="Pasadena"/>
    <s v="CA"/>
    <s v="90003"/>
    <x v="0"/>
    <x v="0"/>
    <s v="Young"/>
    <s v="Julie"/>
    <s v="Medium"/>
  </r>
  <r>
    <n v="10145"/>
    <n v="37"/>
    <n v="100"/>
    <n v="9"/>
    <n v="5192.95"/>
    <n v="659.50464999999997"/>
    <s v="12,70%"/>
    <d v="2003-08-25T00:00:00"/>
    <x v="0"/>
    <n v="3"/>
    <x v="7"/>
    <x v="0"/>
    <x v="6"/>
    <n v="118"/>
    <s v="S10_2016"/>
    <x v="36"/>
    <s v="6265557265"/>
    <s v="78934 Hillside Dr."/>
    <s v="N/A"/>
    <s v="Pasadena"/>
    <s v="CA"/>
    <s v="90003"/>
    <x v="0"/>
    <x v="0"/>
    <s v="Young"/>
    <s v="Julie"/>
    <s v="Medium"/>
  </r>
  <r>
    <n v="10145"/>
    <n v="33"/>
    <n v="100"/>
    <n v="8"/>
    <n v="5176.38"/>
    <n v="657.40026"/>
    <s v="12,70%"/>
    <d v="2003-08-25T00:00:00"/>
    <x v="0"/>
    <n v="3"/>
    <x v="7"/>
    <x v="0"/>
    <x v="6"/>
    <n v="193"/>
    <s v="S10_4698"/>
    <x v="36"/>
    <s v="6265557265"/>
    <s v="78934 Hillside Dr."/>
    <s v="N/A"/>
    <s v="Pasadena"/>
    <s v="CA"/>
    <s v="90003"/>
    <x v="0"/>
    <x v="0"/>
    <s v="Young"/>
    <s v="Julie"/>
    <s v="Medium"/>
  </r>
  <r>
    <n v="10145"/>
    <n v="49"/>
    <n v="100"/>
    <n v="5"/>
    <n v="8339.7999999999993"/>
    <n v="1059.1545999999998"/>
    <n v="0.127"/>
    <d v="2003-08-25T00:00:00"/>
    <x v="0"/>
    <n v="3"/>
    <x v="7"/>
    <x v="0"/>
    <x v="6"/>
    <n v="150"/>
    <s v="S12_2823"/>
    <x v="36"/>
    <s v="6265557265"/>
    <s v="78934 Hillside Dr."/>
    <s v="N/A"/>
    <s v="Pasadena"/>
    <s v="CA"/>
    <s v="90003"/>
    <x v="0"/>
    <x v="0"/>
    <s v="Young"/>
    <s v="Julie"/>
    <s v="Large"/>
  </r>
  <r>
    <n v="10145"/>
    <n v="30"/>
    <n v="85.32"/>
    <n v="14"/>
    <n v="2559.6"/>
    <n v="187.10675999999998"/>
    <s v="7,31%"/>
    <d v="2003-08-25T00:00:00"/>
    <x v="0"/>
    <n v="3"/>
    <x v="7"/>
    <x v="0"/>
    <x v="5"/>
    <n v="84"/>
    <s v="S18_2581"/>
    <x v="36"/>
    <s v="6265557265"/>
    <s v="78934 Hillside Dr."/>
    <s v="N/A"/>
    <s v="Pasadena"/>
    <s v="CA"/>
    <s v="90003"/>
    <x v="0"/>
    <x v="0"/>
    <s v="Young"/>
    <s v="Julie"/>
    <s v="Small"/>
  </r>
  <r>
    <n v="10145"/>
    <n v="30"/>
    <n v="49.67"/>
    <n v="10"/>
    <n v="1490.1"/>
    <n v="189.24269999999999"/>
    <n v="0.127"/>
    <d v="2003-08-25T00:00:00"/>
    <x v="0"/>
    <n v="3"/>
    <x v="7"/>
    <x v="0"/>
    <x v="6"/>
    <n v="60"/>
    <s v="S18_2625"/>
    <x v="36"/>
    <s v="6265557265"/>
    <s v="78934 Hillside Dr."/>
    <s v="N/A"/>
    <s v="Pasadena"/>
    <s v="CA"/>
    <s v="90003"/>
    <x v="0"/>
    <x v="0"/>
    <s v="Young"/>
    <s v="Julie"/>
    <s v="Small"/>
  </r>
  <r>
    <n v="10145"/>
    <n v="43"/>
    <n v="95.8"/>
    <n v="7"/>
    <n v="4119.3999999999996"/>
    <n v="523.16379999999992"/>
    <n v="0.127"/>
    <d v="2003-08-25T00:00:00"/>
    <x v="0"/>
    <n v="3"/>
    <x v="7"/>
    <x v="0"/>
    <x v="6"/>
    <n v="112"/>
    <s v="S24_1578"/>
    <x v="36"/>
    <s v="6265557265"/>
    <s v="78934 Hillside Dr."/>
    <s v="N/A"/>
    <s v="Pasadena"/>
    <s v="CA"/>
    <s v="90003"/>
    <x v="0"/>
    <x v="0"/>
    <s v="Young"/>
    <s v="Julie"/>
    <s v="Medium"/>
  </r>
  <r>
    <n v="10145"/>
    <n v="40"/>
    <n v="87.54"/>
    <n v="16"/>
    <n v="3501.6"/>
    <n v="255.96696"/>
    <s v="7,31%"/>
    <d v="2003-08-25T00:00:00"/>
    <x v="0"/>
    <n v="3"/>
    <x v="7"/>
    <x v="0"/>
    <x v="5"/>
    <n v="109"/>
    <s v="S24_1785"/>
    <x v="36"/>
    <s v="6265557265"/>
    <s v="78934 Hillside Dr."/>
    <s v="N/A"/>
    <s v="Pasadena"/>
    <s v="CA"/>
    <s v="90003"/>
    <x v="0"/>
    <x v="0"/>
    <s v="Young"/>
    <s v="Julie"/>
    <s v="Medium"/>
  </r>
  <r>
    <n v="10145"/>
    <n v="47"/>
    <n v="83.03"/>
    <n v="11"/>
    <n v="3902.41"/>
    <n v="495.60606999999999"/>
    <n v="0.127"/>
    <d v="2003-08-25T00:00:00"/>
    <x v="0"/>
    <n v="3"/>
    <x v="7"/>
    <x v="0"/>
    <x v="6"/>
    <n v="76"/>
    <s v="S24_2000"/>
    <x v="36"/>
    <s v="6265557265"/>
    <s v="78934 Hillside Dr."/>
    <s v="N/A"/>
    <s v="Pasadena"/>
    <s v="CA"/>
    <s v="90003"/>
    <x v="0"/>
    <x v="0"/>
    <s v="Young"/>
    <s v="Julie"/>
    <s v="Medium"/>
  </r>
  <r>
    <n v="10145"/>
    <n v="27"/>
    <n v="60.95"/>
    <n v="3"/>
    <n v="1645.65"/>
    <n v="208.99755000000002"/>
    <n v="0.127"/>
    <d v="2003-08-25T00:00:00"/>
    <x v="0"/>
    <n v="3"/>
    <x v="7"/>
    <x v="0"/>
    <x v="6"/>
    <n v="69"/>
    <s v="S24_2360"/>
    <x v="36"/>
    <s v="6265557265"/>
    <s v="78934 Hillside Dr."/>
    <s v="N/A"/>
    <s v="Pasadena"/>
    <s v="CA"/>
    <s v="90003"/>
    <x v="0"/>
    <x v="0"/>
    <s v="Young"/>
    <s v="Julie"/>
    <s v="Small"/>
  </r>
  <r>
    <n v="10145"/>
    <n v="33"/>
    <n v="84.77"/>
    <n v="15"/>
    <n v="2797.41"/>
    <n v="204.49067099999999"/>
    <s v="7,31%"/>
    <d v="2003-08-25T00:00:00"/>
    <x v="0"/>
    <n v="3"/>
    <x v="7"/>
    <x v="0"/>
    <x v="5"/>
    <n v="72"/>
    <s v="S24_4278"/>
    <x v="36"/>
    <s v="6265557265"/>
    <s v="78934 Hillside Dr."/>
    <s v="N/A"/>
    <s v="Pasadena"/>
    <s v="CA"/>
    <s v="90003"/>
    <x v="0"/>
    <x v="0"/>
    <s v="Young"/>
    <s v="Julie"/>
    <s v="Small"/>
  </r>
  <r>
    <n v="10145"/>
    <n v="33"/>
    <n v="93.9"/>
    <n v="12"/>
    <n v="3098.7"/>
    <n v="393.53489999999999"/>
    <n v="0.127"/>
    <d v="2003-08-25T00:00:00"/>
    <x v="0"/>
    <n v="3"/>
    <x v="7"/>
    <x v="0"/>
    <x v="6"/>
    <n v="99"/>
    <s v="S32_1374"/>
    <x v="36"/>
    <s v="6265557265"/>
    <s v="78934 Hillside Dr."/>
    <s v="N/A"/>
    <s v="Pasadena"/>
    <s v="CA"/>
    <s v="90003"/>
    <x v="0"/>
    <x v="0"/>
    <s v="Young"/>
    <s v="Julie"/>
    <s v="Medium"/>
  </r>
  <r>
    <n v="10145"/>
    <n v="31"/>
    <n v="35.799999999999997"/>
    <n v="1"/>
    <n v="1109.8"/>
    <n v="140.94460000000001"/>
    <n v="0.127"/>
    <d v="2003-08-25T00:00:00"/>
    <x v="0"/>
    <n v="3"/>
    <x v="7"/>
    <x v="0"/>
    <x v="6"/>
    <n v="40"/>
    <s v="S32_2206"/>
    <x v="36"/>
    <s v="6265557265"/>
    <s v="78934 Hillside Dr."/>
    <s v="N/A"/>
    <s v="Pasadena"/>
    <s v="CA"/>
    <s v="90003"/>
    <x v="0"/>
    <x v="0"/>
    <s v="Young"/>
    <s v="Julie"/>
    <s v="Small"/>
  </r>
  <r>
    <n v="10145"/>
    <n v="27"/>
    <n v="100"/>
    <n v="4"/>
    <n v="3251.34"/>
    <n v="412.92018000000002"/>
    <n v="0.127"/>
    <d v="2003-08-25T00:00:00"/>
    <x v="0"/>
    <n v="3"/>
    <x v="7"/>
    <x v="0"/>
    <x v="6"/>
    <n v="102"/>
    <s v="S32_4485"/>
    <x v="36"/>
    <s v="6265557265"/>
    <s v="78934 Hillside Dr."/>
    <s v="N/A"/>
    <s v="Pasadena"/>
    <s v="CA"/>
    <s v="90003"/>
    <x v="0"/>
    <x v="0"/>
    <s v="Young"/>
    <s v="Julie"/>
    <s v="Medium"/>
  </r>
  <r>
    <n v="10145"/>
    <n v="38"/>
    <n v="81.36"/>
    <n v="2"/>
    <n v="3091.68"/>
    <n v="392.64335999999997"/>
    <n v="0.127"/>
    <d v="2003-08-25T00:00:00"/>
    <x v="0"/>
    <n v="3"/>
    <x v="7"/>
    <x v="0"/>
    <x v="6"/>
    <n v="81"/>
    <s v="S50_4713"/>
    <x v="36"/>
    <s v="6265557265"/>
    <s v="78934 Hillside Dr."/>
    <s v="N/A"/>
    <s v="Pasadena"/>
    <s v="CA"/>
    <s v="90003"/>
    <x v="0"/>
    <x v="0"/>
    <s v="Young"/>
    <s v="Julie"/>
    <s v="Medium"/>
  </r>
  <r>
    <n v="10145"/>
    <n v="20"/>
    <n v="100"/>
    <n v="13"/>
    <n v="2752.6"/>
    <n v="201.21505999999999"/>
    <s v="7,31%"/>
    <d v="2003-08-25T00:00:00"/>
    <x v="0"/>
    <n v="3"/>
    <x v="7"/>
    <x v="0"/>
    <x v="5"/>
    <n v="118"/>
    <s v="S700_2834"/>
    <x v="36"/>
    <s v="6265557265"/>
    <s v="78934 Hillside Dr."/>
    <s v="N/A"/>
    <s v="Pasadena"/>
    <s v="CA"/>
    <s v="90003"/>
    <x v="0"/>
    <x v="0"/>
    <s v="Young"/>
    <s v="Julie"/>
    <s v="Small"/>
  </r>
  <r>
    <n v="10146"/>
    <n v="47"/>
    <n v="67.14"/>
    <n v="2"/>
    <n v="3155.58"/>
    <n v="400.75866000000002"/>
    <n v="0.127"/>
    <d v="2003-09-03T00:00:00"/>
    <x v="0"/>
    <n v="3"/>
    <x v="8"/>
    <x v="0"/>
    <x v="6"/>
    <n v="62"/>
    <s v="S18_3782"/>
    <x v="29"/>
    <s v="2035554407"/>
    <s v="2440 Pompton St."/>
    <s v="N/A"/>
    <s v="Glendale"/>
    <s v="CT"/>
    <s v="97561"/>
    <x v="0"/>
    <x v="0"/>
    <s v="Lewis"/>
    <s v="Dan"/>
    <s v="Medium"/>
  </r>
  <r>
    <n v="10146"/>
    <n v="29"/>
    <n v="100"/>
    <n v="1"/>
    <n v="4444.54"/>
    <n v="1106.2460060000001"/>
    <s v="24,89%"/>
    <d v="2003-09-03T00:00:00"/>
    <x v="0"/>
    <n v="3"/>
    <x v="8"/>
    <x v="0"/>
    <x v="1"/>
    <n v="148"/>
    <s v="S18_4721"/>
    <x v="29"/>
    <s v="2035554407"/>
    <s v="2440 Pompton St."/>
    <s v="N/A"/>
    <s v="Glendale"/>
    <s v="CT"/>
    <s v="97561"/>
    <x v="0"/>
    <x v="0"/>
    <s v="Lewis"/>
    <s v="Dan"/>
    <s v="Medium"/>
  </r>
  <r>
    <n v="10147"/>
    <n v="48"/>
    <n v="100"/>
    <n v="7"/>
    <n v="9245.76"/>
    <n v="2301.2696640000004"/>
    <s v="24,89%"/>
    <d v="2003-09-05T00:00:00"/>
    <x v="0"/>
    <n v="3"/>
    <x v="8"/>
    <x v="0"/>
    <x v="1"/>
    <n v="194"/>
    <s v="S12_1099"/>
    <x v="37"/>
    <s v="6175558555"/>
    <s v="7825 Douglas Av."/>
    <s v="N/A"/>
    <s v="Brickhaven"/>
    <s v="MA"/>
    <s v="58339"/>
    <x v="0"/>
    <x v="0"/>
    <s v="Nelson"/>
    <s v="Allen"/>
    <s v="Large"/>
  </r>
  <r>
    <n v="10147"/>
    <n v="31"/>
    <n v="100"/>
    <n v="5"/>
    <n v="3494.94"/>
    <n v="869.89056600000004"/>
    <s v="24,89%"/>
    <d v="2003-09-05T00:00:00"/>
    <x v="0"/>
    <n v="3"/>
    <x v="8"/>
    <x v="0"/>
    <x v="1"/>
    <n v="117"/>
    <s v="S12_3380"/>
    <x v="37"/>
    <s v="6175558555"/>
    <s v="7825 Douglas Av."/>
    <s v="N/A"/>
    <s v="Brickhaven"/>
    <s v="MA"/>
    <s v="58339"/>
    <x v="0"/>
    <x v="0"/>
    <s v="Nelson"/>
    <s v="Allen"/>
    <s v="Medium"/>
  </r>
  <r>
    <n v="10147"/>
    <n v="21"/>
    <n v="63.84"/>
    <n v="8"/>
    <n v="1340.64"/>
    <n v="333.68529600000005"/>
    <s v="24,89%"/>
    <d v="2003-09-05T00:00:00"/>
    <x v="0"/>
    <n v="3"/>
    <x v="8"/>
    <x v="0"/>
    <x v="1"/>
    <n v="79"/>
    <s v="S12_3990"/>
    <x v="37"/>
    <s v="6175558555"/>
    <s v="7825 Douglas Av."/>
    <s v="N/A"/>
    <s v="Brickhaven"/>
    <s v="MA"/>
    <s v="58339"/>
    <x v="0"/>
    <x v="0"/>
    <s v="Nelson"/>
    <s v="Allen"/>
    <s v="Small"/>
  </r>
  <r>
    <n v="10147"/>
    <n v="33"/>
    <n v="97.89"/>
    <n v="4"/>
    <n v="3230.37"/>
    <n v="804.03909299999998"/>
    <s v="24,89%"/>
    <d v="2003-09-05T00:00:00"/>
    <x v="0"/>
    <n v="3"/>
    <x v="8"/>
    <x v="0"/>
    <x v="1"/>
    <n v="115"/>
    <s v="S12_4675"/>
    <x v="37"/>
    <s v="6175558555"/>
    <s v="7825 Douglas Av."/>
    <s v="N/A"/>
    <s v="Brickhaven"/>
    <s v="MA"/>
    <s v="58339"/>
    <x v="0"/>
    <x v="0"/>
    <s v="Nelson"/>
    <s v="Allen"/>
    <s v="Medium"/>
  </r>
  <r>
    <n v="10147"/>
    <n v="26"/>
    <n v="82.39"/>
    <n v="3"/>
    <n v="2142.14"/>
    <n v="533.17864599999996"/>
    <s v="24,89%"/>
    <d v="2003-09-05T00:00:00"/>
    <x v="0"/>
    <n v="3"/>
    <x v="8"/>
    <x v="0"/>
    <x v="1"/>
    <n v="77"/>
    <s v="S18_1889"/>
    <x v="37"/>
    <s v="6175558555"/>
    <s v="7825 Douglas Av."/>
    <s v="N/A"/>
    <s v="Brickhaven"/>
    <s v="MA"/>
    <s v="58339"/>
    <x v="0"/>
    <x v="0"/>
    <s v="Nelson"/>
    <s v="Allen"/>
    <s v="Small"/>
  </r>
  <r>
    <n v="10147"/>
    <n v="36"/>
    <n v="86.04"/>
    <n v="10"/>
    <n v="3097.44"/>
    <n v="770.9528160000001"/>
    <s v="24,89%"/>
    <d v="2003-09-05T00:00:00"/>
    <x v="0"/>
    <n v="3"/>
    <x v="8"/>
    <x v="0"/>
    <x v="1"/>
    <n v="80"/>
    <s v="S18_3278"/>
    <x v="37"/>
    <s v="6175558555"/>
    <s v="7825 Douglas Av."/>
    <s v="N/A"/>
    <s v="Brickhaven"/>
    <s v="MA"/>
    <s v="58339"/>
    <x v="0"/>
    <x v="0"/>
    <s v="Nelson"/>
    <s v="Allen"/>
    <s v="Medium"/>
  </r>
  <r>
    <n v="10147"/>
    <n v="37"/>
    <n v="100"/>
    <n v="9"/>
    <n v="4405.22"/>
    <n v="1096.4592580000001"/>
    <s v="24,89%"/>
    <d v="2003-09-05T00:00:00"/>
    <x v="0"/>
    <n v="3"/>
    <x v="8"/>
    <x v="0"/>
    <x v="1"/>
    <n v="146"/>
    <s v="S18_3482"/>
    <x v="37"/>
    <s v="6175558555"/>
    <s v="7825 Douglas Av."/>
    <s v="N/A"/>
    <s v="Brickhaven"/>
    <s v="MA"/>
    <s v="58339"/>
    <x v="0"/>
    <x v="0"/>
    <s v="Nelson"/>
    <s v="Allen"/>
    <s v="Medium"/>
  </r>
  <r>
    <n v="10147"/>
    <n v="25"/>
    <n v="42.67"/>
    <n v="1"/>
    <n v="1066.75"/>
    <n v="265.51407499999999"/>
    <s v="24,89%"/>
    <d v="2003-09-05T00:00:00"/>
    <x v="0"/>
    <n v="3"/>
    <x v="8"/>
    <x v="0"/>
    <x v="1"/>
    <n v="37"/>
    <s v="S24_2972"/>
    <x v="37"/>
    <s v="6175558555"/>
    <s v="7825 Douglas Av."/>
    <s v="N/A"/>
    <s v="Brickhaven"/>
    <s v="MA"/>
    <s v="58339"/>
    <x v="0"/>
    <x v="0"/>
    <s v="Nelson"/>
    <s v="Allen"/>
    <s v="Small"/>
  </r>
  <r>
    <n v="10147"/>
    <n v="30"/>
    <n v="68.58"/>
    <n v="6"/>
    <n v="2057.4"/>
    <n v="512.08686"/>
    <s v="24,89%"/>
    <d v="2003-09-05T00:00:00"/>
    <x v="0"/>
    <n v="3"/>
    <x v="8"/>
    <x v="0"/>
    <x v="1"/>
    <n v="61"/>
    <s v="S24_3371"/>
    <x v="37"/>
    <s v="6175558555"/>
    <s v="7825 Douglas Av."/>
    <s v="N/A"/>
    <s v="Brickhaven"/>
    <s v="MA"/>
    <s v="58339"/>
    <x v="0"/>
    <x v="0"/>
    <s v="Nelson"/>
    <s v="Allen"/>
    <s v="Small"/>
  </r>
  <r>
    <n v="10147"/>
    <n v="23"/>
    <n v="100"/>
    <n v="2"/>
    <n v="2906.97"/>
    <n v="723.54483299999993"/>
    <s v="24,89%"/>
    <d v="2003-09-05T00:00:00"/>
    <x v="0"/>
    <n v="3"/>
    <x v="8"/>
    <x v="0"/>
    <x v="1"/>
    <n v="140"/>
    <s v="S24_3856"/>
    <x v="37"/>
    <s v="6175558555"/>
    <s v="7825 Douglas Av."/>
    <s v="N/A"/>
    <s v="Brickhaven"/>
    <s v="MA"/>
    <s v="58339"/>
    <x v="0"/>
    <x v="0"/>
    <s v="Nelson"/>
    <s v="Allen"/>
    <s v="Small"/>
  </r>
  <r>
    <n v="10147"/>
    <n v="31"/>
    <n v="64.67"/>
    <n v="11"/>
    <n v="2004.77"/>
    <n v="498.98725300000001"/>
    <s v="24,89%"/>
    <d v="2003-09-05T00:00:00"/>
    <x v="0"/>
    <n v="3"/>
    <x v="8"/>
    <x v="0"/>
    <x v="1"/>
    <n v="80"/>
    <s v="S24_4620"/>
    <x v="37"/>
    <s v="6175558555"/>
    <s v="7825 Douglas Av."/>
    <s v="N/A"/>
    <s v="Brickhaven"/>
    <s v="MA"/>
    <s v="58339"/>
    <x v="0"/>
    <x v="0"/>
    <s v="Nelson"/>
    <s v="Allen"/>
    <s v="Small"/>
  </r>
  <r>
    <n v="10148"/>
    <n v="23"/>
    <n v="100"/>
    <n v="13"/>
    <n v="2702.04"/>
    <n v="672.53775600000006"/>
    <s v="24,89%"/>
    <d v="2003-09-11T00:00:00"/>
    <x v="0"/>
    <n v="3"/>
    <x v="8"/>
    <x v="0"/>
    <x v="1"/>
    <n v="141"/>
    <s v="S18_1129"/>
    <x v="38"/>
    <s v="02 9936 8555"/>
    <s v="201 Miller Street"/>
    <s v="Level 15"/>
    <s v="North Sydney"/>
    <s v="NSW"/>
    <s v="2060"/>
    <x v="13"/>
    <x v="3"/>
    <s v="O'Hara"/>
    <s v="Anna"/>
    <s v="Small"/>
  </r>
  <r>
    <n v="10148"/>
    <n v="47"/>
    <n v="100"/>
    <n v="9"/>
    <n v="5848.68"/>
    <n v="1455.7364520000001"/>
    <s v="24,89%"/>
    <d v="2003-09-11T00:00:00"/>
    <x v="0"/>
    <n v="3"/>
    <x v="8"/>
    <x v="0"/>
    <x v="1"/>
    <n v="124"/>
    <s v="S18_1589"/>
    <x v="38"/>
    <s v="02 9936 8555"/>
    <s v="201 Miller Street"/>
    <s v="Level 15"/>
    <s v="North Sydney"/>
    <s v="NSW"/>
    <s v="2060"/>
    <x v="13"/>
    <x v="3"/>
    <s v="O'Hara"/>
    <s v="Anna"/>
    <s v="Medium"/>
  </r>
  <r>
    <n v="10148"/>
    <n v="25"/>
    <n v="100"/>
    <n v="12"/>
    <n v="4232"/>
    <n v="1053.3448000000001"/>
    <s v="24,89%"/>
    <d v="2003-09-11T00:00:00"/>
    <x v="0"/>
    <n v="3"/>
    <x v="8"/>
    <x v="0"/>
    <x v="1"/>
    <n v="142"/>
    <s v="S18_1984"/>
    <x v="38"/>
    <s v="02 9936 8555"/>
    <s v="201 Miller Street"/>
    <s v="Level 15"/>
    <s v="North Sydney"/>
    <s v="NSW"/>
    <s v="2060"/>
    <x v="13"/>
    <x v="3"/>
    <s v="O'Hara"/>
    <s v="Anna"/>
    <s v="Medium"/>
  </r>
  <r>
    <n v="10148"/>
    <n v="27"/>
    <n v="100"/>
    <n v="10"/>
    <n v="3528.36"/>
    <n v="878.2088040000001"/>
    <s v="24,89%"/>
    <d v="2003-09-11T00:00:00"/>
    <x v="0"/>
    <n v="3"/>
    <x v="8"/>
    <x v="0"/>
    <x v="1"/>
    <n v="132"/>
    <s v="S18_2870"/>
    <x v="38"/>
    <s v="02 9936 8555"/>
    <s v="201 Miller Street"/>
    <s v="Level 15"/>
    <s v="North Sydney"/>
    <s v="NSW"/>
    <s v="2060"/>
    <x v="13"/>
    <x v="3"/>
    <s v="O'Hara"/>
    <s v="Anna"/>
    <s v="Medium"/>
  </r>
  <r>
    <n v="10148"/>
    <n v="32"/>
    <n v="100"/>
    <n v="14"/>
    <n v="5418.88"/>
    <n v="1348.7592320000001"/>
    <s v="24,89%"/>
    <d v="2003-09-11T00:00:00"/>
    <x v="0"/>
    <n v="3"/>
    <x v="8"/>
    <x v="0"/>
    <x v="1"/>
    <n v="169"/>
    <s v="S18_3232"/>
    <x v="38"/>
    <s v="02 9936 8555"/>
    <s v="201 Miller Street"/>
    <s v="Level 15"/>
    <s v="North Sydney"/>
    <s v="NSW"/>
    <s v="2060"/>
    <x v="13"/>
    <x v="3"/>
    <s v="O'Hara"/>
    <s v="Anna"/>
    <s v="Medium"/>
  </r>
  <r>
    <n v="10148"/>
    <n v="28"/>
    <n v="100"/>
    <n v="11"/>
    <n v="3639.44"/>
    <n v="905.85661600000003"/>
    <s v="24,89%"/>
    <d v="2003-09-11T00:00:00"/>
    <x v="0"/>
    <n v="3"/>
    <x v="8"/>
    <x v="0"/>
    <x v="1"/>
    <n v="141"/>
    <s v="S18_3685"/>
    <x v="38"/>
    <s v="02 9936 8555"/>
    <s v="201 Miller Street"/>
    <s v="Level 15"/>
    <s v="North Sydney"/>
    <s v="NSW"/>
    <s v="2060"/>
    <x v="13"/>
    <x v="3"/>
    <s v="O'Hara"/>
    <s v="Anna"/>
    <s v="Medium"/>
  </r>
  <r>
    <n v="10148"/>
    <n v="34"/>
    <n v="100"/>
    <n v="1"/>
    <n v="3598.22"/>
    <n v="265.90845799999994"/>
    <s v="7,39%"/>
    <d v="2003-09-11T00:00:00"/>
    <x v="0"/>
    <n v="3"/>
    <x v="8"/>
    <x v="0"/>
    <x v="0"/>
    <n v="92"/>
    <s v="S18_4409"/>
    <x v="38"/>
    <s v="02 9936 8555"/>
    <s v="201 Miller Street"/>
    <s v="Level 15"/>
    <s v="North Sydney"/>
    <s v="NSW"/>
    <s v="2060"/>
    <x v="13"/>
    <x v="3"/>
    <s v="O'Hara"/>
    <s v="Anna"/>
    <s v="Medium"/>
  </r>
  <r>
    <n v="10148"/>
    <n v="29"/>
    <n v="81.25"/>
    <n v="2"/>
    <n v="2356.25"/>
    <n v="586.47062500000004"/>
    <s v="24,89%"/>
    <d v="2003-09-11T00:00:00"/>
    <x v="0"/>
    <n v="3"/>
    <x v="8"/>
    <x v="0"/>
    <x v="1"/>
    <n v="71"/>
    <s v="S18_4933"/>
    <x v="38"/>
    <s v="02 9936 8555"/>
    <s v="201 Miller Street"/>
    <s v="Level 15"/>
    <s v="North Sydney"/>
    <s v="NSW"/>
    <s v="2060"/>
    <x v="13"/>
    <x v="3"/>
    <s v="O'Hara"/>
    <s v="Anna"/>
    <s v="Small"/>
  </r>
  <r>
    <n v="10148"/>
    <n v="25"/>
    <n v="60.26"/>
    <n v="6"/>
    <n v="1506.5"/>
    <n v="374.96785"/>
    <s v="24,89%"/>
    <d v="2003-09-11T00:00:00"/>
    <x v="0"/>
    <n v="3"/>
    <x v="8"/>
    <x v="0"/>
    <x v="1"/>
    <n v="73"/>
    <s v="S24_1046"/>
    <x v="38"/>
    <s v="02 9936 8555"/>
    <s v="201 Miller Street"/>
    <s v="Level 15"/>
    <s v="North Sydney"/>
    <s v="NSW"/>
    <s v="2060"/>
    <x v="13"/>
    <x v="3"/>
    <s v="O'Hara"/>
    <s v="Anna"/>
    <s v="Small"/>
  </r>
  <r>
    <n v="10148"/>
    <n v="47"/>
    <n v="56.85"/>
    <n v="8"/>
    <n v="2671.95"/>
    <n v="665.04835500000002"/>
    <s v="24,89%"/>
    <d v="2003-09-11T00:00:00"/>
    <x v="0"/>
    <n v="3"/>
    <x v="8"/>
    <x v="0"/>
    <x v="1"/>
    <n v="50"/>
    <s v="S24_1628"/>
    <x v="38"/>
    <s v="02 9936 8555"/>
    <s v="201 Miller Street"/>
    <s v="Level 15"/>
    <s v="North Sydney"/>
    <s v="NSW"/>
    <s v="2060"/>
    <x v="13"/>
    <x v="3"/>
    <s v="O'Hara"/>
    <s v="Anna"/>
    <s v="Small"/>
  </r>
  <r>
    <n v="10148"/>
    <n v="21"/>
    <n v="73.599999999999994"/>
    <n v="4"/>
    <n v="1545.6"/>
    <n v="384.69983999999999"/>
    <s v="24,89%"/>
    <d v="2003-09-11T00:00:00"/>
    <x v="0"/>
    <n v="3"/>
    <x v="8"/>
    <x v="0"/>
    <x v="1"/>
    <n v="90"/>
    <s v="S24_2766"/>
    <x v="38"/>
    <s v="02 9936 8555"/>
    <s v="201 Miller Street"/>
    <s v="Level 15"/>
    <s v="North Sydney"/>
    <s v="NSW"/>
    <s v="2060"/>
    <x v="13"/>
    <x v="3"/>
    <s v="O'Hara"/>
    <s v="Anna"/>
    <s v="Small"/>
  </r>
  <r>
    <n v="10148"/>
    <n v="34"/>
    <n v="100"/>
    <n v="3"/>
    <n v="4392.12"/>
    <n v="1093.198668"/>
    <s v="24,89%"/>
    <d v="2003-09-11T00:00:00"/>
    <x v="0"/>
    <n v="3"/>
    <x v="8"/>
    <x v="0"/>
    <x v="1"/>
    <n v="117"/>
    <s v="S24_2887"/>
    <x v="38"/>
    <s v="02 9936 8555"/>
    <s v="201 Miller Street"/>
    <s v="Level 15"/>
    <s v="North Sydney"/>
    <s v="NSW"/>
    <s v="2060"/>
    <x v="13"/>
    <x v="3"/>
    <s v="O'Hara"/>
    <s v="Anna"/>
    <s v="Medium"/>
  </r>
  <r>
    <n v="10148"/>
    <n v="31"/>
    <n v="73.62"/>
    <n v="5"/>
    <n v="2282.2199999999998"/>
    <n v="568.04455799999994"/>
    <s v="24,89%"/>
    <d v="2003-09-11T00:00:00"/>
    <x v="0"/>
    <n v="3"/>
    <x v="8"/>
    <x v="0"/>
    <x v="1"/>
    <n v="85"/>
    <s v="S24_3191"/>
    <x v="38"/>
    <s v="02 9936 8555"/>
    <s v="201 Miller Street"/>
    <s v="Level 15"/>
    <s v="North Sydney"/>
    <s v="NSW"/>
    <s v="2060"/>
    <x v="13"/>
    <x v="3"/>
    <s v="O'Hara"/>
    <s v="Anna"/>
    <s v="Small"/>
  </r>
  <r>
    <n v="10148"/>
    <n v="27"/>
    <n v="100"/>
    <n v="7"/>
    <n v="3469.5"/>
    <n v="863.55855000000008"/>
    <s v="24,89%"/>
    <d v="2003-09-11T00:00:00"/>
    <x v="0"/>
    <n v="3"/>
    <x v="8"/>
    <x v="0"/>
    <x v="1"/>
    <n v="107"/>
    <s v="S24_3432"/>
    <x v="38"/>
    <s v="02 9936 8555"/>
    <s v="201 Miller Street"/>
    <s v="Level 15"/>
    <s v="North Sydney"/>
    <s v="NSW"/>
    <s v="2060"/>
    <x v="13"/>
    <x v="3"/>
    <s v="O'Hara"/>
    <s v="Anna"/>
    <s v="Medium"/>
  </r>
  <r>
    <n v="10149"/>
    <n v="50"/>
    <n v="100"/>
    <n v="4"/>
    <n v="5907.5"/>
    <n v="436.56424999999996"/>
    <s v="7,39%"/>
    <d v="2003-09-12T00:00:00"/>
    <x v="0"/>
    <n v="3"/>
    <x v="8"/>
    <x v="0"/>
    <x v="0"/>
    <n v="102"/>
    <s v="S18_1342"/>
    <x v="39"/>
    <s v="4155554312"/>
    <s v="2793 Furth Circle"/>
    <s v="N/A"/>
    <s v="Brisbane"/>
    <s v="CA"/>
    <s v="94217"/>
    <x v="0"/>
    <x v="0"/>
    <s v="Taylor"/>
    <s v="Sue"/>
    <s v="Medium"/>
  </r>
  <r>
    <n v="10149"/>
    <n v="30"/>
    <n v="58.22"/>
    <n v="3"/>
    <n v="1746.6"/>
    <n v="129.07373999999999"/>
    <s v="7,39%"/>
    <d v="2003-09-12T00:00:00"/>
    <x v="0"/>
    <n v="3"/>
    <x v="8"/>
    <x v="0"/>
    <x v="0"/>
    <n v="53"/>
    <s v="S18_1367"/>
    <x v="39"/>
    <s v="4155554312"/>
    <s v="2793 Furth Circle"/>
    <s v="N/A"/>
    <s v="Brisbane"/>
    <s v="CA"/>
    <s v="94217"/>
    <x v="0"/>
    <x v="0"/>
    <s v="Taylor"/>
    <s v="Sue"/>
    <s v="Small"/>
  </r>
  <r>
    <n v="10149"/>
    <n v="34"/>
    <n v="100"/>
    <n v="11"/>
    <n v="5375.4"/>
    <n v="397.24205999999992"/>
    <s v="7,39%"/>
    <d v="2003-09-12T00:00:00"/>
    <x v="0"/>
    <n v="3"/>
    <x v="8"/>
    <x v="0"/>
    <x v="0"/>
    <n v="170"/>
    <s v="S18_1749"/>
    <x v="39"/>
    <s v="4155554312"/>
    <s v="2793 Furth Circle"/>
    <s v="N/A"/>
    <s v="Brisbane"/>
    <s v="CA"/>
    <s v="94217"/>
    <x v="0"/>
    <x v="0"/>
    <s v="Taylor"/>
    <s v="Sue"/>
    <s v="Medium"/>
  </r>
  <r>
    <n v="10149"/>
    <n v="24"/>
    <n v="62.36"/>
    <n v="10"/>
    <n v="1496.64"/>
    <n v="110.601696"/>
    <s v="7,39%"/>
    <d v="2003-09-12T00:00:00"/>
    <x v="0"/>
    <n v="3"/>
    <x v="8"/>
    <x v="0"/>
    <x v="0"/>
    <n v="60"/>
    <s v="S18_2248"/>
    <x v="39"/>
    <s v="4155554312"/>
    <s v="2793 Furth Circle"/>
    <s v="N/A"/>
    <s v="Brisbane"/>
    <s v="CA"/>
    <s v="94217"/>
    <x v="0"/>
    <x v="0"/>
    <s v="Taylor"/>
    <s v="Sue"/>
    <s v="Small"/>
  </r>
  <r>
    <n v="10149"/>
    <n v="33"/>
    <n v="100"/>
    <n v="8"/>
    <n v="4950.33"/>
    <n v="365.82938699999994"/>
    <s v="7,39%"/>
    <d v="2003-09-12T00:00:00"/>
    <x v="0"/>
    <n v="3"/>
    <x v="8"/>
    <x v="0"/>
    <x v="0"/>
    <n v="127"/>
    <s v="S18_2325"/>
    <x v="39"/>
    <s v="4155554312"/>
    <s v="2793 Furth Circle"/>
    <s v="N/A"/>
    <s v="Brisbane"/>
    <s v="CA"/>
    <s v="94217"/>
    <x v="0"/>
    <x v="0"/>
    <s v="Taylor"/>
    <s v="Sue"/>
    <s v="Medium"/>
  </r>
  <r>
    <n v="10149"/>
    <n v="23"/>
    <n v="100"/>
    <n v="5"/>
    <n v="4230.62"/>
    <n v="312.64281799999998"/>
    <s v="7,39%"/>
    <d v="2003-09-12T00:00:00"/>
    <x v="0"/>
    <n v="3"/>
    <x v="8"/>
    <x v="0"/>
    <x v="0"/>
    <n v="168"/>
    <s v="S18_2795"/>
    <x v="39"/>
    <s v="4155554312"/>
    <s v="2793 Furth Circle"/>
    <s v="N/A"/>
    <s v="Brisbane"/>
    <s v="CA"/>
    <s v="94217"/>
    <x v="0"/>
    <x v="0"/>
    <s v="Taylor"/>
    <s v="Sue"/>
    <s v="Medium"/>
  </r>
  <r>
    <n v="10149"/>
    <n v="42"/>
    <n v="94.25"/>
    <n v="2"/>
    <n v="3958.5"/>
    <n v="292.53314999999998"/>
    <s v="7,39%"/>
    <d v="2003-09-12T00:00:00"/>
    <x v="0"/>
    <n v="3"/>
    <x v="8"/>
    <x v="0"/>
    <x v="0"/>
    <n v="99"/>
    <s v="S18_3320"/>
    <x v="39"/>
    <s v="4155554312"/>
    <s v="2793 Furth Circle"/>
    <s v="N/A"/>
    <s v="Brisbane"/>
    <s v="CA"/>
    <s v="94217"/>
    <x v="0"/>
    <x v="0"/>
    <s v="Taylor"/>
    <s v="Sue"/>
    <s v="Medium"/>
  </r>
  <r>
    <n v="10149"/>
    <n v="36"/>
    <n v="33.19"/>
    <n v="7"/>
    <n v="1194.8399999999999"/>
    <n v="88.298675999999986"/>
    <s v="7,39%"/>
    <d v="2003-09-12T00:00:00"/>
    <x v="0"/>
    <n v="3"/>
    <x v="8"/>
    <x v="0"/>
    <x v="0"/>
    <n v="33"/>
    <s v="S24_1937"/>
    <x v="39"/>
    <s v="4155554312"/>
    <s v="2793 Furth Circle"/>
    <s v="N/A"/>
    <s v="Brisbane"/>
    <s v="CA"/>
    <s v="94217"/>
    <x v="0"/>
    <x v="0"/>
    <s v="Taylor"/>
    <s v="Sue"/>
    <s v="Small"/>
  </r>
  <r>
    <n v="10149"/>
    <n v="49"/>
    <n v="49.28"/>
    <n v="6"/>
    <n v="2414.7199999999998"/>
    <n v="178.44780799999998"/>
    <s v="7,39%"/>
    <d v="2003-09-12T00:00:00"/>
    <x v="0"/>
    <n v="3"/>
    <x v="8"/>
    <x v="0"/>
    <x v="0"/>
    <n v="44"/>
    <s v="S24_2022"/>
    <x v="39"/>
    <s v="4155554312"/>
    <s v="2793 Furth Circle"/>
    <s v="N/A"/>
    <s v="Brisbane"/>
    <s v="CA"/>
    <s v="94217"/>
    <x v="0"/>
    <x v="0"/>
    <s v="Taylor"/>
    <s v="Sue"/>
    <s v="Small"/>
  </r>
  <r>
    <n v="10149"/>
    <n v="26"/>
    <n v="38.979999999999997"/>
    <n v="9"/>
    <n v="1013.48"/>
    <n v="74.896171999999993"/>
    <s v="7,39%"/>
    <d v="2003-09-12T00:00:00"/>
    <x v="0"/>
    <n v="3"/>
    <x v="8"/>
    <x v="0"/>
    <x v="0"/>
    <n v="41"/>
    <s v="S24_3969"/>
    <x v="39"/>
    <s v="4155554312"/>
    <s v="2793 Furth Circle"/>
    <s v="N/A"/>
    <s v="Brisbane"/>
    <s v="CA"/>
    <s v="94217"/>
    <x v="0"/>
    <x v="0"/>
    <s v="Taylor"/>
    <s v="Sue"/>
    <s v="Small"/>
  </r>
  <r>
    <n v="10149"/>
    <n v="20"/>
    <n v="90.57"/>
    <n v="1"/>
    <n v="1811.4"/>
    <n v="133.86246"/>
    <s v="7,39%"/>
    <d v="2003-09-12T00:00:00"/>
    <x v="0"/>
    <n v="3"/>
    <x v="8"/>
    <x v="0"/>
    <x v="0"/>
    <n v="97"/>
    <s v="S24_4258"/>
    <x v="39"/>
    <s v="4155554312"/>
    <s v="2793 Furth Circle"/>
    <s v="N/A"/>
    <s v="Brisbane"/>
    <s v="CA"/>
    <s v="94217"/>
    <x v="0"/>
    <x v="0"/>
    <s v="Taylor"/>
    <s v="Sue"/>
    <s v="Small"/>
  </r>
  <r>
    <n v="10150"/>
    <n v="45"/>
    <n v="100"/>
    <n v="8"/>
    <n v="10993.5"/>
    <n v="2736.28215"/>
    <s v="24,89%"/>
    <d v="2003-09-19T00:00:00"/>
    <x v="0"/>
    <n v="3"/>
    <x v="8"/>
    <x v="0"/>
    <x v="1"/>
    <n v="214"/>
    <s v="S10_1949"/>
    <x v="17"/>
    <s v="+65 221 7555"/>
    <s v="Bronz Sok., Bronz Apt. 3/6 Tesvikiye"/>
    <s v="N/A"/>
    <s v="Singapore"/>
    <s v="N/A"/>
    <s v="79903"/>
    <x v="11"/>
    <x v="2"/>
    <s v="Natividad"/>
    <s v="Eric"/>
    <s v="Large"/>
  </r>
  <r>
    <n v="10150"/>
    <n v="20"/>
    <n v="100"/>
    <n v="1"/>
    <n v="3191.2"/>
    <n v="794.28967999999998"/>
    <s v="24,89%"/>
    <d v="2003-09-19T00:00:00"/>
    <x v="0"/>
    <n v="3"/>
    <x v="8"/>
    <x v="0"/>
    <x v="1"/>
    <n v="147"/>
    <s v="S10_4962"/>
    <x v="17"/>
    <s v="+65 221 7555"/>
    <s v="Bronz Sok., Bronz Apt. 3/6 Tesvikiye"/>
    <s v="N/A"/>
    <s v="Singapore"/>
    <s v="N/A"/>
    <s v="79903"/>
    <x v="11"/>
    <x v="2"/>
    <s v="Natividad"/>
    <s v="Eric"/>
    <s v="Medium"/>
  </r>
  <r>
    <n v="10150"/>
    <n v="30"/>
    <n v="100"/>
    <n v="5"/>
    <n v="4100.1000000000004"/>
    <n v="186.55455000000001"/>
    <s v="4,55%"/>
    <d v="2003-09-19T00:00:00"/>
    <x v="0"/>
    <n v="3"/>
    <x v="8"/>
    <x v="0"/>
    <x v="2"/>
    <n v="136"/>
    <s v="S12_1666"/>
    <x v="17"/>
    <s v="+65 221 7555"/>
    <s v="Bronz Sok., Bronz Apt. 3/6 Tesvikiye"/>
    <s v="N/A"/>
    <s v="Singapore"/>
    <s v="N/A"/>
    <s v="79903"/>
    <x v="11"/>
    <x v="2"/>
    <s v="Natividad"/>
    <s v="Eric"/>
    <s v="Medium"/>
  </r>
  <r>
    <n v="10150"/>
    <n v="34"/>
    <n v="100"/>
    <n v="7"/>
    <n v="4641"/>
    <n v="211.16549999999998"/>
    <s v="4,55%"/>
    <d v="2003-09-19T00:00:00"/>
    <x v="0"/>
    <n v="3"/>
    <x v="8"/>
    <x v="0"/>
    <x v="2"/>
    <n v="116"/>
    <s v="S18_1097"/>
    <x v="17"/>
    <s v="+65 221 7555"/>
    <s v="Bronz Sok., Bronz Apt. 3/6 Tesvikiye"/>
    <s v="N/A"/>
    <s v="Singapore"/>
    <s v="N/A"/>
    <s v="79903"/>
    <x v="11"/>
    <x v="2"/>
    <s v="Natividad"/>
    <s v="Eric"/>
    <s v="Medium"/>
  </r>
  <r>
    <n v="10150"/>
    <n v="47"/>
    <n v="91.18"/>
    <n v="9"/>
    <n v="4285.46"/>
    <n v="316.695494"/>
    <s v="7,39%"/>
    <d v="2003-09-19T00:00:00"/>
    <x v="0"/>
    <n v="3"/>
    <x v="8"/>
    <x v="0"/>
    <x v="0"/>
    <n v="101"/>
    <s v="S18_2949"/>
    <x v="17"/>
    <s v="+65 221 7555"/>
    <s v="Bronz Sok., Bronz Apt. 3/6 Tesvikiye"/>
    <s v="N/A"/>
    <s v="Singapore"/>
    <s v="N/A"/>
    <s v="79903"/>
    <x v="11"/>
    <x v="2"/>
    <s v="Natividad"/>
    <s v="Eric"/>
    <s v="Medium"/>
  </r>
  <r>
    <n v="10150"/>
    <n v="30"/>
    <n v="49.97"/>
    <n v="11"/>
    <n v="1499.1"/>
    <n v="110.78348999999999"/>
    <s v="7,39%"/>
    <d v="2003-09-19T00:00:00"/>
    <x v="0"/>
    <n v="3"/>
    <x v="8"/>
    <x v="0"/>
    <x v="0"/>
    <n v="62"/>
    <s v="S18_2957"/>
    <x v="17"/>
    <s v="+65 221 7555"/>
    <s v="Bronz Sok., Bronz Apt. 3/6 Tesvikiye"/>
    <s v="N/A"/>
    <s v="Singapore"/>
    <s v="N/A"/>
    <s v="79903"/>
    <x v="11"/>
    <x v="2"/>
    <s v="Natividad"/>
    <s v="Eric"/>
    <s v="Small"/>
  </r>
  <r>
    <n v="10150"/>
    <n v="26"/>
    <n v="100"/>
    <n v="10"/>
    <n v="2804.36"/>
    <n v="207.24220399999999"/>
    <s v="7,39%"/>
    <d v="2003-09-19T00:00:00"/>
    <x v="0"/>
    <n v="3"/>
    <x v="8"/>
    <x v="0"/>
    <x v="0"/>
    <n v="104"/>
    <s v="S18_3136"/>
    <x v="17"/>
    <s v="+65 221 7555"/>
    <s v="Bronz Sok., Bronz Apt. 3/6 Tesvikiye"/>
    <s v="N/A"/>
    <s v="Singapore"/>
    <s v="N/A"/>
    <s v="79903"/>
    <x v="11"/>
    <x v="2"/>
    <s v="Natividad"/>
    <s v="Eric"/>
    <s v="Small"/>
  </r>
  <r>
    <n v="10150"/>
    <n v="49"/>
    <n v="100"/>
    <n v="2"/>
    <n v="6467.02"/>
    <n v="294.24941000000001"/>
    <s v="4,55%"/>
    <d v="2003-09-19T00:00:00"/>
    <x v="0"/>
    <n v="3"/>
    <x v="8"/>
    <x v="0"/>
    <x v="2"/>
    <n v="121"/>
    <s v="S18_4600"/>
    <x v="17"/>
    <s v="+65 221 7555"/>
    <s v="Bronz Sok., Bronz Apt. 3/6 Tesvikiye"/>
    <s v="N/A"/>
    <s v="Singapore"/>
    <s v="N/A"/>
    <s v="79903"/>
    <x v="11"/>
    <x v="2"/>
    <s v="Natividad"/>
    <s v="Eric"/>
    <s v="Medium"/>
  </r>
  <r>
    <n v="10150"/>
    <n v="30"/>
    <n v="42.76"/>
    <n v="6"/>
    <n v="1282.8"/>
    <n v="94.798919999999981"/>
    <s v="7,39%"/>
    <d v="2003-09-19T00:00:00"/>
    <x v="0"/>
    <n v="3"/>
    <x v="8"/>
    <x v="0"/>
    <x v="0"/>
    <n v="50"/>
    <s v="S18_4668"/>
    <x v="17"/>
    <s v="+65 221 7555"/>
    <s v="Bronz Sok., Bronz Apt. 3/6 Tesvikiye"/>
    <s v="N/A"/>
    <s v="Singapore"/>
    <s v="N/A"/>
    <s v="79903"/>
    <x v="11"/>
    <x v="2"/>
    <s v="Natividad"/>
    <s v="Eric"/>
    <s v="Small"/>
  </r>
  <r>
    <n v="10150"/>
    <n v="49"/>
    <n v="58.18"/>
    <n v="4"/>
    <n v="2850.82"/>
    <n v="129.71231"/>
    <s v="4,55%"/>
    <d v="2003-09-19T00:00:00"/>
    <x v="0"/>
    <n v="3"/>
    <x v="8"/>
    <x v="0"/>
    <x v="2"/>
    <n v="64"/>
    <s v="S32_3522"/>
    <x v="17"/>
    <s v="+65 221 7555"/>
    <s v="Bronz Sok., Bronz Apt. 3/6 Tesvikiye"/>
    <s v="N/A"/>
    <s v="Singapore"/>
    <s v="N/A"/>
    <s v="79903"/>
    <x v="11"/>
    <x v="2"/>
    <s v="Natividad"/>
    <s v="Eric"/>
    <s v="Small"/>
  </r>
  <r>
    <n v="10150"/>
    <n v="20"/>
    <n v="100"/>
    <n v="3"/>
    <n v="2104"/>
    <n v="523.68560000000002"/>
    <s v="24,89%"/>
    <d v="2003-09-19T00:00:00"/>
    <x v="0"/>
    <n v="3"/>
    <x v="8"/>
    <x v="0"/>
    <x v="1"/>
    <n v="101"/>
    <s v="S700_2824"/>
    <x v="17"/>
    <s v="+65 221 7555"/>
    <s v="Bronz Sok., Bronz Apt. 3/6 Tesvikiye"/>
    <s v="N/A"/>
    <s v="Singapore"/>
    <s v="N/A"/>
    <s v="79903"/>
    <x v="11"/>
    <x v="2"/>
    <s v="Natividad"/>
    <s v="Eric"/>
    <s v="Small"/>
  </r>
  <r>
    <n v="10151"/>
    <n v="24"/>
    <n v="100"/>
    <n v="3"/>
    <n v="3327.6"/>
    <n v="151.4058"/>
    <s v="4,55%"/>
    <d v="2003-09-21T00:00:00"/>
    <x v="0"/>
    <n v="3"/>
    <x v="8"/>
    <x v="0"/>
    <x v="2"/>
    <n v="118"/>
    <s v="S12_4473"/>
    <x v="40"/>
    <s v="981-443655"/>
    <s v="Torikatu 38"/>
    <s v="N/A"/>
    <s v="Oulu"/>
    <s v="N/A"/>
    <s v="90110"/>
    <x v="14"/>
    <x v="1"/>
    <s v="Koskitalo"/>
    <s v="Pirkko"/>
    <s v="Medium"/>
  </r>
  <r>
    <n v="10151"/>
    <n v="43"/>
    <n v="100"/>
    <n v="2"/>
    <n v="7110.91"/>
    <n v="1769.905499"/>
    <s v="24,89%"/>
    <d v="2003-09-21T00:00:00"/>
    <x v="0"/>
    <n v="3"/>
    <x v="8"/>
    <x v="0"/>
    <x v="1"/>
    <n v="163"/>
    <s v="S18_2238"/>
    <x v="40"/>
    <s v="981-443655"/>
    <s v="Torikatu 38"/>
    <s v="N/A"/>
    <s v="Oulu"/>
    <s v="N/A"/>
    <s v="90110"/>
    <x v="14"/>
    <x v="1"/>
    <s v="Koskitalo"/>
    <s v="Pirkko"/>
    <s v="Large"/>
  </r>
  <r>
    <n v="10151"/>
    <n v="49"/>
    <n v="100"/>
    <n v="6"/>
    <n v="5412.54"/>
    <n v="246.27056999999999"/>
    <s v="4,55%"/>
    <d v="2003-09-21T00:00:00"/>
    <x v="0"/>
    <n v="3"/>
    <x v="8"/>
    <x v="0"/>
    <x v="2"/>
    <n v="122"/>
    <s v="S18_2319"/>
    <x v="40"/>
    <s v="981-443655"/>
    <s v="Torikatu 38"/>
    <s v="N/A"/>
    <s v="Oulu"/>
    <s v="N/A"/>
    <s v="90110"/>
    <x v="14"/>
    <x v="1"/>
    <s v="Koskitalo"/>
    <s v="Pirkko"/>
    <s v="Medium"/>
  </r>
  <r>
    <n v="10151"/>
    <n v="39"/>
    <n v="69.28"/>
    <n v="9"/>
    <n v="2701.92"/>
    <n v="122.93736"/>
    <s v="4,55%"/>
    <d v="2003-09-21T00:00:00"/>
    <x v="0"/>
    <n v="3"/>
    <x v="8"/>
    <x v="0"/>
    <x v="2"/>
    <n v="60"/>
    <s v="S18_2432"/>
    <x v="40"/>
    <s v="981-443655"/>
    <s v="Torikatu 38"/>
    <s v="N/A"/>
    <s v="Oulu"/>
    <s v="N/A"/>
    <s v="90110"/>
    <x v="14"/>
    <x v="1"/>
    <s v="Koskitalo"/>
    <s v="Pirkko"/>
    <s v="Small"/>
  </r>
  <r>
    <n v="10151"/>
    <n v="21"/>
    <n v="100"/>
    <n v="7"/>
    <n v="3734.01"/>
    <n v="929.3950890000001"/>
    <s v="24,89%"/>
    <d v="2003-09-21T00:00:00"/>
    <x v="0"/>
    <n v="3"/>
    <x v="8"/>
    <x v="0"/>
    <x v="1"/>
    <n v="169"/>
    <s v="S18_3232"/>
    <x v="40"/>
    <s v="981-443655"/>
    <s v="Torikatu 38"/>
    <s v="N/A"/>
    <s v="Oulu"/>
    <s v="N/A"/>
    <s v="90110"/>
    <x v="14"/>
    <x v="1"/>
    <s v="Koskitalo"/>
    <s v="Pirkko"/>
    <s v="Medium"/>
  </r>
  <r>
    <n v="10151"/>
    <n v="42"/>
    <n v="100"/>
    <n v="8"/>
    <n v="5098.8"/>
    <n v="231.99539999999999"/>
    <s v="4,55%"/>
    <d v="2003-09-21T00:00:00"/>
    <x v="0"/>
    <n v="3"/>
    <x v="8"/>
    <x v="0"/>
    <x v="2"/>
    <n v="127"/>
    <s v="S24_2300"/>
    <x v="40"/>
    <s v="981-443655"/>
    <s v="Torikatu 38"/>
    <s v="N/A"/>
    <s v="Oulu"/>
    <s v="N/A"/>
    <s v="90110"/>
    <x v="14"/>
    <x v="1"/>
    <s v="Koskitalo"/>
    <s v="Pirkko"/>
    <s v="Medium"/>
  </r>
  <r>
    <n v="10151"/>
    <n v="30"/>
    <n v="40.31"/>
    <n v="4"/>
    <n v="1209.3"/>
    <n v="300.99477000000002"/>
    <s v="24,89%"/>
    <d v="2003-09-21T00:00:00"/>
    <x v="0"/>
    <n v="3"/>
    <x v="8"/>
    <x v="0"/>
    <x v="1"/>
    <n v="35"/>
    <s v="S24_2840"/>
    <x v="40"/>
    <s v="981-443655"/>
    <s v="Torikatu 38"/>
    <s v="N/A"/>
    <s v="Oulu"/>
    <s v="N/A"/>
    <s v="90110"/>
    <x v="14"/>
    <x v="1"/>
    <s v="Koskitalo"/>
    <s v="Pirkko"/>
    <s v="Small"/>
  </r>
  <r>
    <n v="10151"/>
    <n v="27"/>
    <n v="100"/>
    <n v="10"/>
    <n v="3068.55"/>
    <n v="139.61902499999999"/>
    <s v="4,55%"/>
    <d v="2003-09-21T00:00:00"/>
    <x v="0"/>
    <n v="3"/>
    <x v="8"/>
    <x v="0"/>
    <x v="2"/>
    <n v="96"/>
    <s v="S32_1268"/>
    <x v="40"/>
    <s v="981-443655"/>
    <s v="Torikatu 38"/>
    <s v="N/A"/>
    <s v="Oulu"/>
    <s v="N/A"/>
    <s v="90110"/>
    <x v="14"/>
    <x v="1"/>
    <s v="Koskitalo"/>
    <s v="Pirkko"/>
    <s v="Medium"/>
  </r>
  <r>
    <n v="10151"/>
    <n v="41"/>
    <n v="63.85"/>
    <n v="5"/>
    <n v="2617.85"/>
    <n v="119.11217499999999"/>
    <s v="4,55%"/>
    <d v="2003-09-21T00:00:00"/>
    <x v="0"/>
    <n v="3"/>
    <x v="8"/>
    <x v="0"/>
    <x v="2"/>
    <n v="54"/>
    <s v="S32_2509"/>
    <x v="40"/>
    <s v="981-443655"/>
    <s v="Torikatu 38"/>
    <s v="N/A"/>
    <s v="Oulu"/>
    <s v="N/A"/>
    <s v="90110"/>
    <x v="14"/>
    <x v="1"/>
    <s v="Koskitalo"/>
    <s v="Pirkko"/>
    <s v="Small"/>
  </r>
  <r>
    <n v="10151"/>
    <n v="26"/>
    <n v="100"/>
    <n v="1"/>
    <n v="3220.1"/>
    <n v="146.51454999999999"/>
    <s v="4,55%"/>
    <d v="2003-09-21T00:00:00"/>
    <x v="0"/>
    <n v="3"/>
    <x v="8"/>
    <x v="0"/>
    <x v="2"/>
    <n v="115"/>
    <s v="S50_1392"/>
    <x v="40"/>
    <s v="981-443655"/>
    <s v="Torikatu 38"/>
    <s v="N/A"/>
    <s v="Oulu"/>
    <s v="N/A"/>
    <s v="90110"/>
    <x v="14"/>
    <x v="1"/>
    <s v="Koskitalo"/>
    <s v="Pirkko"/>
    <s v="Medium"/>
  </r>
  <r>
    <n v="10152"/>
    <n v="35"/>
    <n v="100"/>
    <n v="1"/>
    <n v="4524.1000000000004"/>
    <n v="1126.0484900000001"/>
    <s v="24,89%"/>
    <d v="2003-09-25T00:00:00"/>
    <x v="0"/>
    <n v="3"/>
    <x v="8"/>
    <x v="0"/>
    <x v="1"/>
    <n v="143"/>
    <s v="S18_4027"/>
    <x v="41"/>
    <s v="61-7-3844-6555"/>
    <s v="31 Duncan St. West End"/>
    <s v="N/A"/>
    <s v="South Brisbane"/>
    <s v="Queensland"/>
    <s v="4101"/>
    <x v="13"/>
    <x v="3"/>
    <s v="Calaghan"/>
    <s v="Tony"/>
    <s v="Medium"/>
  </r>
  <r>
    <n v="10152"/>
    <n v="25"/>
    <n v="65.31"/>
    <n v="4"/>
    <n v="1632.75"/>
    <n v="406.39147500000001"/>
    <s v="24,89%"/>
    <d v="2003-09-25T00:00:00"/>
    <x v="0"/>
    <n v="3"/>
    <x v="8"/>
    <x v="0"/>
    <x v="1"/>
    <n v="57"/>
    <s v="S24_1444"/>
    <x v="41"/>
    <s v="61-7-3844-6555"/>
    <s v="31 Duncan St. West End"/>
    <s v="N/A"/>
    <s v="South Brisbane"/>
    <s v="Queensland"/>
    <s v="4101"/>
    <x v="13"/>
    <x v="3"/>
    <s v="Calaghan"/>
    <s v="Tony"/>
    <s v="Small"/>
  </r>
  <r>
    <n v="10152"/>
    <n v="23"/>
    <n v="100"/>
    <n v="3"/>
    <n v="2802.09"/>
    <n v="697.44020100000012"/>
    <s v="24,89%"/>
    <d v="2003-09-25T00:00:00"/>
    <x v="0"/>
    <n v="3"/>
    <x v="8"/>
    <x v="0"/>
    <x v="1"/>
    <n v="118"/>
    <s v="S24_4048"/>
    <x v="41"/>
    <s v="61-7-3844-6555"/>
    <s v="31 Duncan St. West End"/>
    <s v="N/A"/>
    <s v="South Brisbane"/>
    <s v="Queensland"/>
    <s v="4101"/>
    <x v="13"/>
    <x v="3"/>
    <s v="Calaghan"/>
    <s v="Tony"/>
    <s v="Small"/>
  </r>
  <r>
    <n v="10152"/>
    <n v="33"/>
    <n v="50.95"/>
    <n v="2"/>
    <n v="1681.35"/>
    <n v="85.580714999999998"/>
    <s v="5,09%"/>
    <d v="2003-09-25T00:00:00"/>
    <x v="0"/>
    <n v="3"/>
    <x v="8"/>
    <x v="0"/>
    <x v="3"/>
    <n v="62"/>
    <s v="S32_3207"/>
    <x v="41"/>
    <s v="61-7-3844-6555"/>
    <s v="31 Duncan St. West End"/>
    <s v="N/A"/>
    <s v="South Brisbane"/>
    <s v="Queensland"/>
    <s v="4101"/>
    <x v="13"/>
    <x v="3"/>
    <s v="Calaghan"/>
    <s v="Tony"/>
    <s v="Small"/>
  </r>
  <r>
    <n v="10153"/>
    <n v="20"/>
    <n v="100"/>
    <n v="11"/>
    <n v="4904"/>
    <n v="1220.6056000000001"/>
    <s v="24,89%"/>
    <d v="2003-09-28T00:00:00"/>
    <x v="0"/>
    <n v="3"/>
    <x v="8"/>
    <x v="0"/>
    <x v="1"/>
    <n v="207"/>
    <s v="S12_1108"/>
    <x v="4"/>
    <s v="(91) 555 94 44"/>
    <s v="C/ Moralzarzal, 86"/>
    <s v="N/A"/>
    <s v="Madrid"/>
    <s v="N/A"/>
    <s v="28034"/>
    <x v="3"/>
    <x v="1"/>
    <s v="Freyre"/>
    <s v="Diego"/>
    <s v="Medium"/>
  </r>
  <r>
    <n v="10153"/>
    <n v="42"/>
    <n v="100"/>
    <n v="12"/>
    <n v="5393.64"/>
    <n v="1342.4769960000001"/>
    <s v="24,89%"/>
    <d v="2003-09-28T00:00:00"/>
    <x v="0"/>
    <n v="3"/>
    <x v="8"/>
    <x v="0"/>
    <x v="1"/>
    <n v="151"/>
    <s v="S12_3148"/>
    <x v="4"/>
    <s v="(91) 555 94 44"/>
    <s v="C/ Moralzarzal, 86"/>
    <s v="N/A"/>
    <s v="Madrid"/>
    <s v="N/A"/>
    <s v="28034"/>
    <x v="3"/>
    <x v="1"/>
    <s v="Freyre"/>
    <s v="Diego"/>
    <s v="Medium"/>
  </r>
  <r>
    <n v="10153"/>
    <n v="49"/>
    <n v="100"/>
    <n v="10"/>
    <n v="7036.89"/>
    <n v="1751.4819210000001"/>
    <s v="24,89%"/>
    <d v="2003-09-28T00:00:00"/>
    <x v="0"/>
    <n v="3"/>
    <x v="8"/>
    <x v="0"/>
    <x v="1"/>
    <n v="173"/>
    <s v="S12_3891"/>
    <x v="4"/>
    <s v="(91) 555 94 44"/>
    <s v="C/ Moralzarzal, 86"/>
    <s v="N/A"/>
    <s v="Madrid"/>
    <s v="N/A"/>
    <s v="28034"/>
    <x v="3"/>
    <x v="1"/>
    <s v="Freyre"/>
    <s v="Diego"/>
    <s v="Large"/>
  </r>
  <r>
    <n v="10153"/>
    <n v="31"/>
    <n v="100"/>
    <n v="7"/>
    <n v="3641.57"/>
    <n v="269.11202299999997"/>
    <s v="7,39%"/>
    <d v="2003-09-28T00:00:00"/>
    <x v="0"/>
    <n v="3"/>
    <x v="8"/>
    <x v="0"/>
    <x v="0"/>
    <n v="136"/>
    <s v="S18_3140"/>
    <x v="4"/>
    <s v="(91) 555 94 44"/>
    <s v="C/ Moralzarzal, 86"/>
    <s v="N/A"/>
    <s v="Madrid"/>
    <s v="N/A"/>
    <s v="28034"/>
    <x v="3"/>
    <x v="1"/>
    <s v="Freyre"/>
    <s v="Diego"/>
    <s v="Medium"/>
  </r>
  <r>
    <n v="10153"/>
    <n v="29"/>
    <n v="88.74"/>
    <n v="9"/>
    <n v="2573.46"/>
    <n v="130.989114"/>
    <s v="5,09%"/>
    <d v="2003-09-28T00:00:00"/>
    <x v="0"/>
    <n v="3"/>
    <x v="8"/>
    <x v="0"/>
    <x v="3"/>
    <n v="100"/>
    <s v="S18_3259"/>
    <x v="4"/>
    <s v="(91) 555 94 44"/>
    <s v="C/ Moralzarzal, 86"/>
    <s v="N/A"/>
    <s v="Madrid"/>
    <s v="N/A"/>
    <s v="28034"/>
    <x v="3"/>
    <x v="1"/>
    <s v="Freyre"/>
    <s v="Diego"/>
    <s v="Small"/>
  </r>
  <r>
    <n v="10153"/>
    <n v="22"/>
    <n v="83.38"/>
    <n v="6"/>
    <n v="1834.36"/>
    <n v="135.55920399999999"/>
    <s v="7,39%"/>
    <d v="2003-09-28T00:00:00"/>
    <x v="0"/>
    <n v="3"/>
    <x v="8"/>
    <x v="0"/>
    <x v="0"/>
    <n v="87"/>
    <s v="S18_4522"/>
    <x v="4"/>
    <s v="(91) 555 94 44"/>
    <s v="C/ Moralzarzal, 86"/>
    <s v="N/A"/>
    <s v="Madrid"/>
    <s v="N/A"/>
    <s v="28034"/>
    <x v="3"/>
    <x v="1"/>
    <s v="Freyre"/>
    <s v="Diego"/>
    <s v="Small"/>
  </r>
  <r>
    <n v="10153"/>
    <n v="40"/>
    <n v="100"/>
    <n v="5"/>
    <n v="5456.4"/>
    <n v="498.71495999999996"/>
    <s v="9,14%"/>
    <d v="2003-09-28T00:00:00"/>
    <x v="0"/>
    <n v="3"/>
    <x v="8"/>
    <x v="0"/>
    <x v="4"/>
    <n v="122"/>
    <s v="S24_2011"/>
    <x v="4"/>
    <s v="(91) 555 94 44"/>
    <s v="C/ Moralzarzal, 86"/>
    <s v="N/A"/>
    <s v="Madrid"/>
    <s v="N/A"/>
    <s v="28034"/>
    <x v="3"/>
    <x v="1"/>
    <s v="Freyre"/>
    <s v="Diego"/>
    <s v="Medium"/>
  </r>
  <r>
    <n v="10153"/>
    <n v="31"/>
    <n v="57.41"/>
    <n v="13"/>
    <n v="1779.71"/>
    <n v="90.587238999999997"/>
    <s v="5,09%"/>
    <d v="2003-09-28T00:00:00"/>
    <x v="0"/>
    <n v="3"/>
    <x v="8"/>
    <x v="0"/>
    <x v="3"/>
    <n v="58"/>
    <s v="S50_1514"/>
    <x v="4"/>
    <s v="(91) 555 94 44"/>
    <s v="C/ Moralzarzal, 86"/>
    <s v="N/A"/>
    <s v="Madrid"/>
    <s v="N/A"/>
    <s v="28034"/>
    <x v="3"/>
    <x v="1"/>
    <s v="Freyre"/>
    <s v="Diego"/>
    <s v="Small"/>
  </r>
  <r>
    <n v="10153"/>
    <n v="43"/>
    <n v="64.67"/>
    <n v="1"/>
    <n v="2780.81"/>
    <n v="254.16603399999997"/>
    <s v="9,14%"/>
    <d v="2003-09-28T00:00:00"/>
    <x v="0"/>
    <n v="3"/>
    <x v="8"/>
    <x v="0"/>
    <x v="4"/>
    <n v="66"/>
    <s v="S700_1138"/>
    <x v="4"/>
    <s v="(91) 555 94 44"/>
    <s v="C/ Moralzarzal, 86"/>
    <s v="N/A"/>
    <s v="Madrid"/>
    <s v="N/A"/>
    <s v="28034"/>
    <x v="3"/>
    <x v="1"/>
    <s v="Freyre"/>
    <s v="Diego"/>
    <s v="Small"/>
  </r>
  <r>
    <n v="10153"/>
    <n v="31"/>
    <n v="87.48"/>
    <n v="8"/>
    <n v="2711.88"/>
    <n v="247.86583199999998"/>
    <s v="9,14%"/>
    <d v="2003-09-28T00:00:00"/>
    <x v="0"/>
    <n v="3"/>
    <x v="8"/>
    <x v="0"/>
    <x v="4"/>
    <n v="86"/>
    <s v="S700_1938"/>
    <x v="4"/>
    <s v="(91) 555 94 44"/>
    <s v="C/ Moralzarzal, 86"/>
    <s v="N/A"/>
    <s v="Madrid"/>
    <s v="N/A"/>
    <s v="28034"/>
    <x v="3"/>
    <x v="1"/>
    <s v="Freyre"/>
    <s v="Diego"/>
    <s v="Small"/>
  </r>
  <r>
    <n v="10153"/>
    <n v="50"/>
    <n v="88.15"/>
    <n v="2"/>
    <n v="4407.5"/>
    <n v="402.84549999999996"/>
    <s v="9,14%"/>
    <d v="2003-09-28T00:00:00"/>
    <x v="0"/>
    <n v="3"/>
    <x v="8"/>
    <x v="0"/>
    <x v="4"/>
    <n v="100"/>
    <s v="S700_3505"/>
    <x v="4"/>
    <s v="(91) 555 94 44"/>
    <s v="C/ Moralzarzal, 86"/>
    <s v="N/A"/>
    <s v="Madrid"/>
    <s v="N/A"/>
    <s v="28034"/>
    <x v="3"/>
    <x v="1"/>
    <s v="Freyre"/>
    <s v="Diego"/>
    <s v="Medium"/>
  </r>
  <r>
    <n v="10153"/>
    <n v="20"/>
    <n v="100"/>
    <n v="3"/>
    <n v="2204.6"/>
    <n v="201.50043999999997"/>
    <s v="9,14%"/>
    <d v="2003-09-28T00:00:00"/>
    <x v="0"/>
    <n v="3"/>
    <x v="8"/>
    <x v="0"/>
    <x v="4"/>
    <n v="99"/>
    <s v="S700_3962"/>
    <x v="4"/>
    <s v="(91) 555 94 44"/>
    <s v="C/ Moralzarzal, 86"/>
    <s v="N/A"/>
    <s v="Madrid"/>
    <s v="N/A"/>
    <s v="28034"/>
    <x v="3"/>
    <x v="1"/>
    <s v="Freyre"/>
    <s v="Diego"/>
    <s v="Small"/>
  </r>
  <r>
    <n v="10153"/>
    <n v="50"/>
    <n v="60.06"/>
    <n v="4"/>
    <n v="3003"/>
    <n v="274.4742"/>
    <s v="9,14%"/>
    <d v="2003-09-28T00:00:00"/>
    <x v="0"/>
    <n v="3"/>
    <x v="8"/>
    <x v="0"/>
    <x v="4"/>
    <n v="54"/>
    <s v="S72_3212"/>
    <x v="4"/>
    <s v="(91) 555 94 44"/>
    <s v="C/ Moralzarzal, 86"/>
    <s v="N/A"/>
    <s v="Madrid"/>
    <s v="N/A"/>
    <s v="28034"/>
    <x v="3"/>
    <x v="1"/>
    <s v="Freyre"/>
    <s v="Diego"/>
    <s v="Medium"/>
  </r>
  <r>
    <n v="10154"/>
    <n v="31"/>
    <n v="91.17"/>
    <n v="2"/>
    <n v="2826.27"/>
    <n v="208.86135299999998"/>
    <s v="7,39%"/>
    <d v="2003-10-02T00:00:00"/>
    <x v="0"/>
    <n v="4"/>
    <x v="9"/>
    <x v="0"/>
    <x v="0"/>
    <n v="88"/>
    <s v="S24_3151"/>
    <x v="42"/>
    <s v="3105552373"/>
    <s v="4097 Douglas Av."/>
    <s v="N/A"/>
    <s v="Glendale"/>
    <s v="CA"/>
    <s v="92561"/>
    <x v="0"/>
    <x v="0"/>
    <s v="Young"/>
    <s v="Leslie"/>
    <s v="Small"/>
  </r>
  <r>
    <n v="10154"/>
    <n v="36"/>
    <n v="64.33"/>
    <n v="1"/>
    <n v="2315.88"/>
    <n v="211.67143200000001"/>
    <s v="9,14%"/>
    <d v="2003-10-02T00:00:00"/>
    <x v="0"/>
    <n v="4"/>
    <x v="9"/>
    <x v="0"/>
    <x v="4"/>
    <n v="72"/>
    <s v="S700_2610"/>
    <x v="42"/>
    <s v="3105552373"/>
    <s v="4097 Douglas Av."/>
    <s v="N/A"/>
    <s v="Glendale"/>
    <s v="CA"/>
    <s v="92561"/>
    <x v="0"/>
    <x v="0"/>
    <s v="Young"/>
    <s v="Leslie"/>
    <s v="Small"/>
  </r>
  <r>
    <n v="10155"/>
    <n v="32"/>
    <n v="100"/>
    <n v="13"/>
    <n v="4526.08"/>
    <n v="1126.5413120000001"/>
    <s v="24,89%"/>
    <d v="2003-10-06T00:00:00"/>
    <x v="0"/>
    <n v="4"/>
    <x v="9"/>
    <x v="0"/>
    <x v="1"/>
    <n v="136"/>
    <s v="S10_4757"/>
    <x v="43"/>
    <s v="90-224 8555"/>
    <s v="Keskuskatu 45"/>
    <s v="N/A"/>
    <s v="Helsinki"/>
    <s v="N/A"/>
    <s v="21240"/>
    <x v="14"/>
    <x v="1"/>
    <s v="Karttunen"/>
    <s v="Matti"/>
    <s v="Medium"/>
  </r>
  <r>
    <n v="10155"/>
    <n v="38"/>
    <n v="100"/>
    <n v="5"/>
    <n v="6531.44"/>
    <n v="477.44826399999994"/>
    <s v="7,31%"/>
    <d v="2003-10-06T00:00:00"/>
    <x v="0"/>
    <n v="4"/>
    <x v="9"/>
    <x v="0"/>
    <x v="5"/>
    <n v="157"/>
    <s v="S18_1662"/>
    <x v="43"/>
    <s v="90-224 8555"/>
    <s v="Keskuskatu 45"/>
    <s v="N/A"/>
    <s v="Helsinki"/>
    <s v="N/A"/>
    <s v="21240"/>
    <x v="14"/>
    <x v="1"/>
    <s v="Karttunen"/>
    <s v="Matti"/>
    <s v="Medium"/>
  </r>
  <r>
    <n v="10155"/>
    <n v="44"/>
    <n v="79.14"/>
    <n v="11"/>
    <n v="3482.16"/>
    <n v="318.26942399999996"/>
    <s v="9,14%"/>
    <d v="2003-10-06T00:00:00"/>
    <x v="0"/>
    <n v="4"/>
    <x v="9"/>
    <x v="0"/>
    <x v="4"/>
    <n v="86"/>
    <s v="S18_3029"/>
    <x v="43"/>
    <s v="90-224 8555"/>
    <s v="Keskuskatu 45"/>
    <s v="N/A"/>
    <s v="Helsinki"/>
    <s v="N/A"/>
    <s v="21240"/>
    <x v="14"/>
    <x v="1"/>
    <s v="Karttunen"/>
    <s v="Matti"/>
    <s v="Medium"/>
  </r>
  <r>
    <n v="10155"/>
    <n v="29"/>
    <n v="100"/>
    <n v="10"/>
    <n v="3622.97"/>
    <n v="267.73748299999994"/>
    <s v="7,39%"/>
    <d v="2003-10-06T00:00:00"/>
    <x v="0"/>
    <n v="4"/>
    <x v="9"/>
    <x v="0"/>
    <x v="0"/>
    <n v="105"/>
    <s v="S18_3856"/>
    <x v="43"/>
    <s v="90-224 8555"/>
    <s v="Keskuskatu 45"/>
    <s v="N/A"/>
    <s v="Helsinki"/>
    <s v="N/A"/>
    <s v="21240"/>
    <x v="14"/>
    <x v="1"/>
    <s v="Karttunen"/>
    <s v="Matti"/>
    <s v="Medium"/>
  </r>
  <r>
    <n v="10155"/>
    <n v="23"/>
    <n v="72.62"/>
    <n v="6"/>
    <n v="1670.26"/>
    <n v="122.096006"/>
    <s v="7,31%"/>
    <d v="2003-10-06T00:00:00"/>
    <x v="0"/>
    <n v="4"/>
    <x v="9"/>
    <x v="0"/>
    <x v="5"/>
    <n v="68"/>
    <s v="S24_2841"/>
    <x v="43"/>
    <s v="90-224 8555"/>
    <s v="Keskuskatu 45"/>
    <s v="N/A"/>
    <s v="Helsinki"/>
    <s v="N/A"/>
    <s v="21240"/>
    <x v="14"/>
    <x v="1"/>
    <s v="Karttunen"/>
    <s v="Matti"/>
    <s v="Small"/>
  </r>
  <r>
    <n v="10155"/>
    <n v="34"/>
    <n v="55.89"/>
    <n v="7"/>
    <n v="1900.26"/>
    <n v="140.42921399999997"/>
    <s v="7,39%"/>
    <d v="2003-10-06T00:00:00"/>
    <x v="0"/>
    <n v="4"/>
    <x v="9"/>
    <x v="0"/>
    <x v="0"/>
    <n v="65"/>
    <s v="S24_3420"/>
    <x v="43"/>
    <s v="90-224 8555"/>
    <s v="Keskuskatu 45"/>
    <s v="N/A"/>
    <s v="Helsinki"/>
    <s v="N/A"/>
    <s v="21240"/>
    <x v="14"/>
    <x v="1"/>
    <s v="Karttunen"/>
    <s v="Matti"/>
    <s v="Small"/>
  </r>
  <r>
    <n v="10155"/>
    <n v="37"/>
    <n v="67.930000000000007"/>
    <n v="12"/>
    <n v="2513.41"/>
    <n v="185.74099899999996"/>
    <s v="7,39%"/>
    <d v="2003-10-06T00:00:00"/>
    <x v="0"/>
    <n v="4"/>
    <x v="9"/>
    <x v="0"/>
    <x v="0"/>
    <n v="83"/>
    <s v="S24_3816"/>
    <x v="43"/>
    <s v="90-224 8555"/>
    <s v="Keskuskatu 45"/>
    <s v="N/A"/>
    <s v="Helsinki"/>
    <s v="N/A"/>
    <s v="21240"/>
    <x v="14"/>
    <x v="1"/>
    <s v="Karttunen"/>
    <s v="Matti"/>
    <s v="Small"/>
  </r>
  <r>
    <n v="10155"/>
    <n v="44"/>
    <n v="77.11"/>
    <n v="4"/>
    <n v="3392.84"/>
    <n v="248.016604"/>
    <s v="7,31%"/>
    <d v="2003-10-06T00:00:00"/>
    <x v="0"/>
    <n v="4"/>
    <x v="9"/>
    <x v="0"/>
    <x v="5"/>
    <n v="68"/>
    <s v="S24_3949"/>
    <x v="43"/>
    <s v="90-224 8555"/>
    <s v="Keskuskatu 45"/>
    <s v="N/A"/>
    <s v="Helsinki"/>
    <s v="N/A"/>
    <s v="21240"/>
    <x v="14"/>
    <x v="1"/>
    <s v="Karttunen"/>
    <s v="Matti"/>
    <s v="Medium"/>
  </r>
  <r>
    <n v="10155"/>
    <n v="32"/>
    <n v="91.43"/>
    <n v="9"/>
    <n v="2925.76"/>
    <n v="267.41446400000001"/>
    <s v="9,14%"/>
    <d v="2003-10-06T00:00:00"/>
    <x v="0"/>
    <n v="4"/>
    <x v="9"/>
    <x v="0"/>
    <x v="4"/>
    <n v="90"/>
    <s v="S700_2047"/>
    <x v="43"/>
    <s v="90-224 8555"/>
    <s v="Keskuskatu 45"/>
    <s v="N/A"/>
    <s v="Helsinki"/>
    <s v="N/A"/>
    <s v="21240"/>
    <x v="14"/>
    <x v="1"/>
    <s v="Karttunen"/>
    <s v="Matti"/>
    <s v="Small"/>
  </r>
  <r>
    <n v="10155"/>
    <n v="20"/>
    <n v="100"/>
    <n v="2"/>
    <n v="2353.4"/>
    <n v="172.03354000000002"/>
    <s v="7,31%"/>
    <d v="2003-10-06T00:00:00"/>
    <x v="0"/>
    <n v="4"/>
    <x v="9"/>
    <x v="0"/>
    <x v="5"/>
    <n v="99"/>
    <s v="S700_2466"/>
    <x v="43"/>
    <s v="90-224 8555"/>
    <s v="Keskuskatu 45"/>
    <s v="N/A"/>
    <s v="Helsinki"/>
    <s v="N/A"/>
    <s v="21240"/>
    <x v="14"/>
    <x v="1"/>
    <s v="Karttunen"/>
    <s v="Matti"/>
    <s v="Small"/>
  </r>
  <r>
    <n v="10155"/>
    <n v="43"/>
    <n v="86.4"/>
    <n v="1"/>
    <n v="3715.2"/>
    <n v="271.58112"/>
    <s v="7,31%"/>
    <d v="2003-10-06T00:00:00"/>
    <x v="0"/>
    <n v="4"/>
    <x v="9"/>
    <x v="0"/>
    <x v="5"/>
    <n v="80"/>
    <s v="S700_3167"/>
    <x v="43"/>
    <s v="90-224 8555"/>
    <s v="Keskuskatu 45"/>
    <s v="N/A"/>
    <s v="Helsinki"/>
    <s v="N/A"/>
    <s v="21240"/>
    <x v="14"/>
    <x v="1"/>
    <s v="Karttunen"/>
    <s v="Matti"/>
    <s v="Medium"/>
  </r>
  <r>
    <n v="10155"/>
    <n v="44"/>
    <n v="85.87"/>
    <n v="3"/>
    <n v="3778.28"/>
    <n v="276.19226800000001"/>
    <s v="7,31%"/>
    <d v="2003-10-06T00:00:00"/>
    <x v="0"/>
    <n v="4"/>
    <x v="9"/>
    <x v="0"/>
    <x v="5"/>
    <n v="74"/>
    <s v="S700_4002"/>
    <x v="43"/>
    <s v="90-224 8555"/>
    <s v="Keskuskatu 45"/>
    <s v="N/A"/>
    <s v="Helsinki"/>
    <s v="N/A"/>
    <s v="21240"/>
    <x v="14"/>
    <x v="1"/>
    <s v="Karttunen"/>
    <s v="Matti"/>
    <s v="Medium"/>
  </r>
  <r>
    <n v="10155"/>
    <n v="34"/>
    <n v="49.16"/>
    <n v="8"/>
    <n v="1671.44"/>
    <n v="122.182264"/>
    <s v="7,31%"/>
    <d v="2003-10-06T00:00:00"/>
    <x v="0"/>
    <n v="4"/>
    <x v="9"/>
    <x v="0"/>
    <x v="5"/>
    <n v="49"/>
    <s v="S72_1253"/>
    <x v="43"/>
    <s v="90-224 8555"/>
    <s v="Keskuskatu 45"/>
    <s v="N/A"/>
    <s v="Helsinki"/>
    <s v="N/A"/>
    <s v="21240"/>
    <x v="14"/>
    <x v="1"/>
    <s v="Karttunen"/>
    <s v="Matti"/>
    <s v="Small"/>
  </r>
  <r>
    <n v="10156"/>
    <n v="20"/>
    <n v="41.02"/>
    <n v="1"/>
    <n v="820.4"/>
    <n v="60.627559999999995"/>
    <s v="7,39%"/>
    <d v="2003-10-08T00:00:00"/>
    <x v="0"/>
    <n v="4"/>
    <x v="9"/>
    <x v="0"/>
    <x v="0"/>
    <n v="43"/>
    <s v="S50_1341"/>
    <x v="4"/>
    <s v="(91) 555 94 44"/>
    <s v="C/ Moralzarzal, 86"/>
    <s v="N/A"/>
    <s v="Madrid"/>
    <s v="N/A"/>
    <s v="28034"/>
    <x v="3"/>
    <x v="1"/>
    <s v="Freyre"/>
    <s v="Diego"/>
    <s v="Small"/>
  </r>
  <r>
    <n v="10156"/>
    <n v="48"/>
    <n v="100"/>
    <n v="2"/>
    <n v="4954.08"/>
    <n v="362.14324799999997"/>
    <s v="7,31%"/>
    <d v="2003-10-08T00:00:00"/>
    <x v="0"/>
    <n v="4"/>
    <x v="9"/>
    <x v="0"/>
    <x v="5"/>
    <n v="91"/>
    <s v="S700_1691"/>
    <x v="4"/>
    <s v="(91) 555 94 44"/>
    <s v="C/ Moralzarzal, 86"/>
    <s v="N/A"/>
    <s v="Madrid"/>
    <s v="N/A"/>
    <s v="28034"/>
    <x v="3"/>
    <x v="1"/>
    <s v="Freyre"/>
    <s v="Diego"/>
    <s v="Medium"/>
  </r>
  <r>
    <n v="10158"/>
    <n v="22"/>
    <n v="67.03"/>
    <n v="1"/>
    <n v="1474.66"/>
    <n v="187.28182000000001"/>
    <n v="0.127"/>
    <d v="2003-10-10T00:00:00"/>
    <x v="0"/>
    <n v="4"/>
    <x v="9"/>
    <x v="0"/>
    <x v="6"/>
    <n v="76"/>
    <s v="S24_2000"/>
    <x v="3"/>
    <s v="07-98 9555"/>
    <s v="Erling Skakkes gate 78"/>
    <s v="N/A"/>
    <s v="Stavern"/>
    <s v="N/A"/>
    <s v="4110"/>
    <x v="2"/>
    <x v="1"/>
    <s v="Bergulfsen"/>
    <s v="Jonas"/>
    <s v="Small"/>
  </r>
  <r>
    <n v="10159"/>
    <n v="49"/>
    <n v="100"/>
    <n v="14"/>
    <n v="5205.2700000000004"/>
    <n v="661.06929000000002"/>
    <s v="12,70%"/>
    <d v="2003-10-10T00:00:00"/>
    <x v="0"/>
    <n v="4"/>
    <x v="9"/>
    <x v="0"/>
    <x v="6"/>
    <n v="95"/>
    <s v="S10_1678"/>
    <x v="44"/>
    <s v="6505551386"/>
    <s v="7734 Strong St."/>
    <s v="N/A"/>
    <s v="San Francisco"/>
    <s v="CA"/>
    <s v="N/A"/>
    <x v="0"/>
    <x v="0"/>
    <s v="Brown"/>
    <s v="Julie"/>
    <s v="Medium"/>
  </r>
  <r>
    <n v="10159"/>
    <n v="37"/>
    <n v="100"/>
    <n v="17"/>
    <n v="5016.83"/>
    <n v="637.13741000000005"/>
    <s v="12,70%"/>
    <d v="2003-10-10T00:00:00"/>
    <x v="0"/>
    <n v="4"/>
    <x v="9"/>
    <x v="0"/>
    <x v="6"/>
    <n v="118"/>
    <s v="S10_2016"/>
    <x v="44"/>
    <s v="6505551386"/>
    <s v="7734 Strong St."/>
    <s v="N/A"/>
    <s v="San Francisco"/>
    <s v="CA"/>
    <s v="N/A"/>
    <x v="0"/>
    <x v="0"/>
    <s v="Brown"/>
    <s v="Julie"/>
    <s v="Medium"/>
  </r>
  <r>
    <n v="10159"/>
    <n v="22"/>
    <n v="100"/>
    <n v="16"/>
    <n v="4132.7"/>
    <n v="524.85289999999998"/>
    <s v="12,70%"/>
    <d v="2003-10-10T00:00:00"/>
    <x v="0"/>
    <n v="4"/>
    <x v="9"/>
    <x v="0"/>
    <x v="6"/>
    <n v="193"/>
    <s v="S10_4698"/>
    <x v="44"/>
    <s v="6505551386"/>
    <s v="7734 Strong St."/>
    <s v="N/A"/>
    <s v="San Francisco"/>
    <s v="CA"/>
    <s v="N/A"/>
    <x v="0"/>
    <x v="0"/>
    <s v="Brown"/>
    <s v="Julie"/>
    <s v="Medium"/>
  </r>
  <r>
    <n v="10159"/>
    <n v="41"/>
    <n v="100"/>
    <n v="2"/>
    <n v="8296.35"/>
    <n v="2064.961515"/>
    <s v="24,89%"/>
    <d v="2003-10-10T00:00:00"/>
    <x v="0"/>
    <n v="4"/>
    <x v="9"/>
    <x v="0"/>
    <x v="1"/>
    <n v="194"/>
    <s v="S12_1099"/>
    <x v="44"/>
    <s v="6505551386"/>
    <s v="7734 Strong St."/>
    <s v="N/A"/>
    <s v="San Francisco"/>
    <s v="CA"/>
    <s v="N/A"/>
    <x v="0"/>
    <x v="0"/>
    <s v="Brown"/>
    <s v="Julie"/>
    <s v="Large"/>
  </r>
  <r>
    <n v="10159"/>
    <n v="38"/>
    <n v="100"/>
    <n v="13"/>
    <n v="6238.84"/>
    <n v="792.33267999999998"/>
    <n v="0.127"/>
    <d v="2003-10-10T00:00:00"/>
    <x v="0"/>
    <n v="4"/>
    <x v="9"/>
    <x v="0"/>
    <x v="6"/>
    <n v="150"/>
    <s v="S12_2823"/>
    <x v="44"/>
    <s v="6505551386"/>
    <s v="7734 Strong St."/>
    <s v="N/A"/>
    <s v="San Francisco"/>
    <s v="CA"/>
    <s v="N/A"/>
    <x v="0"/>
    <x v="0"/>
    <s v="Brown"/>
    <s v="Julie"/>
    <s v="Medium"/>
  </r>
  <r>
    <n v="10159"/>
    <n v="24"/>
    <n v="73.42"/>
    <n v="3"/>
    <n v="1762.08"/>
    <n v="438.58171199999998"/>
    <s v="24,89%"/>
    <d v="2003-10-10T00:00:00"/>
    <x v="0"/>
    <n v="4"/>
    <x v="9"/>
    <x v="0"/>
    <x v="1"/>
    <n v="79"/>
    <s v="S12_3990"/>
    <x v="44"/>
    <s v="6505551386"/>
    <s v="7734 Strong St."/>
    <s v="N/A"/>
    <s v="San Francisco"/>
    <s v="CA"/>
    <s v="N/A"/>
    <x v="0"/>
    <x v="0"/>
    <s v="Brown"/>
    <s v="Julie"/>
    <s v="Small"/>
  </r>
  <r>
    <n v="10159"/>
    <n v="42"/>
    <n v="51.48"/>
    <n v="18"/>
    <n v="2162.16"/>
    <n v="274.59431999999998"/>
    <n v="0.127"/>
    <d v="2003-10-10T00:00:00"/>
    <x v="0"/>
    <n v="4"/>
    <x v="9"/>
    <x v="0"/>
    <x v="6"/>
    <n v="60"/>
    <s v="S18_2625"/>
    <x v="44"/>
    <s v="6505551386"/>
    <s v="7734 Strong St."/>
    <s v="N/A"/>
    <s v="San Francisco"/>
    <s v="CA"/>
    <s v="N/A"/>
    <x v="0"/>
    <x v="0"/>
    <s v="Brown"/>
    <s v="Julie"/>
    <s v="Small"/>
  </r>
  <r>
    <n v="10159"/>
    <n v="21"/>
    <n v="81.209999999999994"/>
    <n v="5"/>
    <n v="1705.41"/>
    <n v="424.47654900000003"/>
    <s v="24,89%"/>
    <d v="2003-10-10T00:00:00"/>
    <x v="0"/>
    <n v="4"/>
    <x v="9"/>
    <x v="0"/>
    <x v="1"/>
    <n v="80"/>
    <s v="S18_3278"/>
    <x v="44"/>
    <s v="6505551386"/>
    <s v="7734 Strong St."/>
    <s v="N/A"/>
    <s v="San Francisco"/>
    <s v="CA"/>
    <s v="N/A"/>
    <x v="0"/>
    <x v="0"/>
    <s v="Brown"/>
    <s v="Julie"/>
    <s v="Small"/>
  </r>
  <r>
    <n v="10159"/>
    <n v="25"/>
    <n v="100"/>
    <n v="4"/>
    <n v="3638"/>
    <n v="905.4982"/>
    <s v="24,89%"/>
    <d v="2003-10-10T00:00:00"/>
    <x v="0"/>
    <n v="4"/>
    <x v="9"/>
    <x v="0"/>
    <x v="1"/>
    <n v="146"/>
    <s v="S18_3482"/>
    <x v="44"/>
    <s v="6505551386"/>
    <s v="7734 Strong St."/>
    <s v="N/A"/>
    <s v="San Francisco"/>
    <s v="CA"/>
    <s v="N/A"/>
    <x v="0"/>
    <x v="0"/>
    <s v="Brown"/>
    <s v="Julie"/>
    <s v="Medium"/>
  </r>
  <r>
    <n v="10159"/>
    <n v="21"/>
    <n v="64.66"/>
    <n v="8"/>
    <n v="1357.86"/>
    <n v="172.44821999999999"/>
    <n v="0.127"/>
    <d v="2003-10-10T00:00:00"/>
    <x v="0"/>
    <n v="4"/>
    <x v="9"/>
    <x v="0"/>
    <x v="6"/>
    <n v="62"/>
    <s v="S18_3782"/>
    <x v="44"/>
    <s v="6505551386"/>
    <s v="7734 Strong St."/>
    <s v="N/A"/>
    <s v="San Francisco"/>
    <s v="CA"/>
    <s v="N/A"/>
    <x v="0"/>
    <x v="0"/>
    <s v="Brown"/>
    <s v="Julie"/>
    <s v="Small"/>
  </r>
  <r>
    <n v="10159"/>
    <n v="32"/>
    <n v="100"/>
    <n v="7"/>
    <n v="4618.88"/>
    <n v="1149.639232"/>
    <s v="24,89%"/>
    <d v="2003-10-10T00:00:00"/>
    <x v="0"/>
    <n v="4"/>
    <x v="9"/>
    <x v="0"/>
    <x v="1"/>
    <n v="148"/>
    <s v="S18_4721"/>
    <x v="44"/>
    <s v="6505551386"/>
    <s v="7734 Strong St."/>
    <s v="N/A"/>
    <s v="San Francisco"/>
    <s v="CA"/>
    <s v="N/A"/>
    <x v="0"/>
    <x v="0"/>
    <s v="Brown"/>
    <s v="Julie"/>
    <s v="Medium"/>
  </r>
  <r>
    <n v="10159"/>
    <n v="44"/>
    <n v="100"/>
    <n v="15"/>
    <n v="5355.68"/>
    <n v="680.17136000000005"/>
    <n v="0.127"/>
    <d v="2003-10-10T00:00:00"/>
    <x v="0"/>
    <n v="4"/>
    <x v="9"/>
    <x v="0"/>
    <x v="6"/>
    <n v="112"/>
    <s v="S24_1578"/>
    <x v="44"/>
    <s v="6505551386"/>
    <s v="7734 Strong St."/>
    <s v="N/A"/>
    <s v="San Francisco"/>
    <s v="CA"/>
    <s v="N/A"/>
    <x v="0"/>
    <x v="0"/>
    <s v="Brown"/>
    <s v="Julie"/>
    <s v="Medium"/>
  </r>
  <r>
    <n v="10159"/>
    <n v="27"/>
    <n v="80.34"/>
    <n v="11"/>
    <n v="2169.1799999999998"/>
    <n v="275.48586"/>
    <n v="0.127"/>
    <d v="2003-10-10T00:00:00"/>
    <x v="0"/>
    <n v="4"/>
    <x v="9"/>
    <x v="0"/>
    <x v="6"/>
    <n v="69"/>
    <s v="S24_2360"/>
    <x v="44"/>
    <s v="6505551386"/>
    <s v="7734 Strong St."/>
    <s v="N/A"/>
    <s v="San Francisco"/>
    <s v="CA"/>
    <s v="N/A"/>
    <x v="0"/>
    <x v="0"/>
    <s v="Brown"/>
    <s v="Julie"/>
    <s v="Small"/>
  </r>
  <r>
    <n v="10159"/>
    <n v="50"/>
    <n v="69.8"/>
    <n v="1"/>
    <n v="3490"/>
    <n v="868.66100000000006"/>
    <s v="24,89%"/>
    <d v="2003-10-10T00:00:00"/>
    <x v="0"/>
    <n v="4"/>
    <x v="9"/>
    <x v="0"/>
    <x v="1"/>
    <n v="61"/>
    <s v="S24_3371"/>
    <x v="44"/>
    <s v="6505551386"/>
    <s v="7734 Strong St."/>
    <s v="N/A"/>
    <s v="San Francisco"/>
    <s v="CA"/>
    <s v="N/A"/>
    <x v="0"/>
    <x v="0"/>
    <s v="Brown"/>
    <s v="Julie"/>
    <s v="Medium"/>
  </r>
  <r>
    <n v="10159"/>
    <n v="23"/>
    <n v="67.099999999999994"/>
    <n v="6"/>
    <n v="1543.3"/>
    <n v="384.12736999999998"/>
    <s v="24,89%"/>
    <d v="2003-10-10T00:00:00"/>
    <x v="0"/>
    <n v="4"/>
    <x v="9"/>
    <x v="0"/>
    <x v="1"/>
    <n v="80"/>
    <s v="S24_4620"/>
    <x v="44"/>
    <s v="6505551386"/>
    <s v="7734 Strong St."/>
    <s v="N/A"/>
    <s v="San Francisco"/>
    <s v="CA"/>
    <s v="N/A"/>
    <x v="0"/>
    <x v="0"/>
    <s v="Brown"/>
    <s v="Julie"/>
    <s v="Small"/>
  </r>
  <r>
    <n v="10159"/>
    <n v="35"/>
    <n v="35.4"/>
    <n v="9"/>
    <n v="1239"/>
    <n v="157.35300000000001"/>
    <n v="0.127"/>
    <d v="2003-10-10T00:00:00"/>
    <x v="0"/>
    <n v="4"/>
    <x v="9"/>
    <x v="0"/>
    <x v="6"/>
    <n v="40"/>
    <s v="S32_2206"/>
    <x v="44"/>
    <s v="6505551386"/>
    <s v="7734 Strong St."/>
    <s v="N/A"/>
    <s v="San Francisco"/>
    <s v="CA"/>
    <s v="N/A"/>
    <x v="0"/>
    <x v="0"/>
    <s v="Brown"/>
    <s v="Julie"/>
    <s v="Small"/>
  </r>
  <r>
    <n v="10159"/>
    <n v="23"/>
    <n v="100"/>
    <n v="12"/>
    <n v="2347.15"/>
    <n v="298.08805000000001"/>
    <n v="0.127"/>
    <d v="2003-10-10T00:00:00"/>
    <x v="0"/>
    <n v="4"/>
    <x v="9"/>
    <x v="0"/>
    <x v="6"/>
    <n v="102"/>
    <s v="S32_4485"/>
    <x v="44"/>
    <s v="6505551386"/>
    <s v="7734 Strong St."/>
    <s v="N/A"/>
    <s v="San Francisco"/>
    <s v="CA"/>
    <s v="N/A"/>
    <x v="0"/>
    <x v="0"/>
    <s v="Brown"/>
    <s v="Julie"/>
    <s v="Small"/>
  </r>
  <r>
    <n v="10159"/>
    <n v="31"/>
    <n v="71.599999999999994"/>
    <n v="10"/>
    <n v="2219.6"/>
    <n v="281.88920000000002"/>
    <n v="0.127"/>
    <d v="2003-10-10T00:00:00"/>
    <x v="0"/>
    <n v="4"/>
    <x v="9"/>
    <x v="0"/>
    <x v="6"/>
    <n v="81"/>
    <s v="S50_4713"/>
    <x v="44"/>
    <s v="6505551386"/>
    <s v="7734 Strong St."/>
    <s v="N/A"/>
    <s v="San Francisco"/>
    <s v="CA"/>
    <s v="N/A"/>
    <x v="0"/>
    <x v="0"/>
    <s v="Brown"/>
    <s v="Julie"/>
    <s v="Small"/>
  </r>
  <r>
    <n v="10160"/>
    <n v="46"/>
    <n v="100"/>
    <n v="6"/>
    <n v="5294.14"/>
    <n v="1317.711446"/>
    <s v="24,89%"/>
    <d v="2003-10-11T00:00:00"/>
    <x v="0"/>
    <n v="4"/>
    <x v="9"/>
    <x v="0"/>
    <x v="1"/>
    <n v="117"/>
    <s v="S12_3380"/>
    <x v="45"/>
    <s v="2155554369"/>
    <s v="6047 Douglas Av."/>
    <s v="N/A"/>
    <s v="Los Angeles"/>
    <s v="CA"/>
    <s v="N/A"/>
    <x v="0"/>
    <x v="0"/>
    <s v="Chandler"/>
    <s v="Michael"/>
    <s v="Medium"/>
  </r>
  <r>
    <n v="10160"/>
    <n v="50"/>
    <n v="100"/>
    <n v="5"/>
    <n v="5182"/>
    <n v="1289.7998"/>
    <s v="24,89%"/>
    <d v="2003-10-11T00:00:00"/>
    <x v="0"/>
    <n v="4"/>
    <x v="9"/>
    <x v="0"/>
    <x v="1"/>
    <n v="115"/>
    <s v="S12_4675"/>
    <x v="45"/>
    <s v="2155554369"/>
    <s v="6047 Douglas Av."/>
    <s v="N/A"/>
    <s v="Los Angeles"/>
    <s v="CA"/>
    <s v="N/A"/>
    <x v="0"/>
    <x v="0"/>
    <s v="Chandler"/>
    <s v="Michael"/>
    <s v="Medium"/>
  </r>
  <r>
    <n v="10160"/>
    <n v="38"/>
    <n v="88.55"/>
    <n v="4"/>
    <n v="3364.9"/>
    <n v="837.52361000000008"/>
    <s v="24,89%"/>
    <d v="2003-10-11T00:00:00"/>
    <x v="0"/>
    <n v="4"/>
    <x v="9"/>
    <x v="0"/>
    <x v="1"/>
    <n v="77"/>
    <s v="S18_1889"/>
    <x v="45"/>
    <s v="2155554369"/>
    <s v="6047 Douglas Av."/>
    <s v="N/A"/>
    <s v="Los Angeles"/>
    <s v="CA"/>
    <s v="N/A"/>
    <x v="0"/>
    <x v="0"/>
    <s v="Chandler"/>
    <s v="Michael"/>
    <s v="Medium"/>
  </r>
  <r>
    <n v="10160"/>
    <n v="20"/>
    <n v="100"/>
    <n v="1"/>
    <n v="3996.4"/>
    <n v="994.70396000000005"/>
    <s v="24,89%"/>
    <d v="2003-10-11T00:00:00"/>
    <x v="0"/>
    <n v="4"/>
    <x v="9"/>
    <x v="0"/>
    <x v="1"/>
    <n v="169"/>
    <s v="S18_3232"/>
    <x v="45"/>
    <s v="2155554369"/>
    <s v="6047 Douglas Av."/>
    <s v="N/A"/>
    <s v="Los Angeles"/>
    <s v="CA"/>
    <s v="N/A"/>
    <x v="0"/>
    <x v="0"/>
    <s v="Chandler"/>
    <s v="Michael"/>
    <s v="Medium"/>
  </r>
  <r>
    <n v="10160"/>
    <n v="42"/>
    <n v="37"/>
    <n v="2"/>
    <n v="1554"/>
    <n v="386.79060000000004"/>
    <s v="24,89%"/>
    <d v="2003-10-11T00:00:00"/>
    <x v="0"/>
    <n v="4"/>
    <x v="9"/>
    <x v="0"/>
    <x v="1"/>
    <n v="37"/>
    <s v="S24_2972"/>
    <x v="45"/>
    <s v="2155554369"/>
    <s v="6047 Douglas Av."/>
    <s v="N/A"/>
    <s v="Los Angeles"/>
    <s v="CA"/>
    <s v="N/A"/>
    <x v="0"/>
    <x v="0"/>
    <s v="Chandler"/>
    <s v="Michael"/>
    <s v="Small"/>
  </r>
  <r>
    <n v="10160"/>
    <n v="35"/>
    <n v="100"/>
    <n v="3"/>
    <n v="4767.7"/>
    <n v="1186.6805300000001"/>
    <s v="24,89%"/>
    <d v="2003-10-11T00:00:00"/>
    <x v="0"/>
    <n v="4"/>
    <x v="9"/>
    <x v="0"/>
    <x v="1"/>
    <n v="140"/>
    <s v="S24_3856"/>
    <x v="45"/>
    <s v="2155554369"/>
    <s v="6047 Douglas Av."/>
    <s v="N/A"/>
    <s v="Los Angeles"/>
    <s v="CA"/>
    <s v="N/A"/>
    <x v="0"/>
    <x v="0"/>
    <s v="Chandler"/>
    <s v="Michael"/>
    <s v="Medium"/>
  </r>
  <r>
    <n v="10161"/>
    <n v="28"/>
    <n v="100"/>
    <n v="12"/>
    <n v="3764.88"/>
    <n v="937.07863200000008"/>
    <s v="24,89%"/>
    <d v="2003-10-17T00:00:00"/>
    <x v="0"/>
    <n v="4"/>
    <x v="9"/>
    <x v="0"/>
    <x v="1"/>
    <n v="141"/>
    <s v="S18_1129"/>
    <x v="46"/>
    <s v="86 21 3555"/>
    <s v="Smagsloget 45"/>
    <s v="N/A"/>
    <s v="Aaarhus"/>
    <s v="N/A"/>
    <s v="8200"/>
    <x v="4"/>
    <x v="1"/>
    <s v="Ibsen"/>
    <s v="Palle"/>
    <s v="Medium"/>
  </r>
  <r>
    <n v="10161"/>
    <n v="43"/>
    <n v="100"/>
    <n v="8"/>
    <n v="6153.73"/>
    <n v="1531.663397"/>
    <s v="24,89%"/>
    <d v="2003-10-17T00:00:00"/>
    <x v="0"/>
    <n v="4"/>
    <x v="9"/>
    <x v="0"/>
    <x v="1"/>
    <n v="124"/>
    <s v="S18_1589"/>
    <x v="46"/>
    <s v="86 21 3555"/>
    <s v="Smagsloget 45"/>
    <s v="N/A"/>
    <s v="Aaarhus"/>
    <s v="N/A"/>
    <s v="8200"/>
    <x v="4"/>
    <x v="1"/>
    <s v="Ibsen"/>
    <s v="Palle"/>
    <s v="Medium"/>
  </r>
  <r>
    <n v="10161"/>
    <n v="48"/>
    <n v="100"/>
    <n v="11"/>
    <n v="6145.44"/>
    <n v="1529.6000159999999"/>
    <s v="24,89%"/>
    <d v="2003-10-17T00:00:00"/>
    <x v="0"/>
    <n v="4"/>
    <x v="9"/>
    <x v="0"/>
    <x v="1"/>
    <n v="142"/>
    <s v="S18_1984"/>
    <x v="46"/>
    <s v="86 21 3555"/>
    <s v="Smagsloget 45"/>
    <s v="N/A"/>
    <s v="Aaarhus"/>
    <s v="N/A"/>
    <s v="8200"/>
    <x v="4"/>
    <x v="1"/>
    <s v="Ibsen"/>
    <s v="Palle"/>
    <s v="Medium"/>
  </r>
  <r>
    <n v="10161"/>
    <n v="23"/>
    <n v="100"/>
    <n v="9"/>
    <n v="3187.8"/>
    <n v="793.44342000000006"/>
    <s v="24,89%"/>
    <d v="2003-10-17T00:00:00"/>
    <x v="0"/>
    <n v="4"/>
    <x v="9"/>
    <x v="0"/>
    <x v="1"/>
    <n v="132"/>
    <s v="S18_2870"/>
    <x v="46"/>
    <s v="86 21 3555"/>
    <s v="Smagsloget 45"/>
    <s v="N/A"/>
    <s v="Aaarhus"/>
    <s v="N/A"/>
    <s v="8200"/>
    <x v="4"/>
    <x v="1"/>
    <s v="Ibsen"/>
    <s v="Palle"/>
    <s v="Medium"/>
  </r>
  <r>
    <n v="10161"/>
    <n v="36"/>
    <n v="100"/>
    <n v="10"/>
    <n v="5544"/>
    <n v="1379.9016000000001"/>
    <s v="24,89%"/>
    <d v="2003-10-17T00:00:00"/>
    <x v="0"/>
    <n v="4"/>
    <x v="9"/>
    <x v="0"/>
    <x v="1"/>
    <n v="141"/>
    <s v="S18_3685"/>
    <x v="46"/>
    <s v="86 21 3555"/>
    <s v="Smagsloget 45"/>
    <s v="N/A"/>
    <s v="Aaarhus"/>
    <s v="N/A"/>
    <s v="8200"/>
    <x v="4"/>
    <x v="1"/>
    <s v="Ibsen"/>
    <s v="Palle"/>
    <s v="Medium"/>
  </r>
  <r>
    <n v="10161"/>
    <n v="25"/>
    <n v="80.540000000000006"/>
    <n v="1"/>
    <n v="2013.5"/>
    <n v="501.16015000000004"/>
    <s v="24,89%"/>
    <d v="2003-10-17T00:00:00"/>
    <x v="0"/>
    <n v="4"/>
    <x v="9"/>
    <x v="0"/>
    <x v="1"/>
    <n v="71"/>
    <s v="S18_4933"/>
    <x v="46"/>
    <s v="86 21 3555"/>
    <s v="Smagsloget 45"/>
    <s v="N/A"/>
    <s v="Aaarhus"/>
    <s v="N/A"/>
    <s v="8200"/>
    <x v="4"/>
    <x v="1"/>
    <s v="Ibsen"/>
    <s v="Palle"/>
    <s v="Small"/>
  </r>
  <r>
    <n v="10161"/>
    <n v="37"/>
    <n v="72.760000000000005"/>
    <n v="5"/>
    <n v="2692.12"/>
    <n v="670.068668"/>
    <s v="24,89%"/>
    <d v="2003-10-17T00:00:00"/>
    <x v="0"/>
    <n v="4"/>
    <x v="9"/>
    <x v="0"/>
    <x v="1"/>
    <n v="73"/>
    <s v="S24_1046"/>
    <x v="46"/>
    <s v="86 21 3555"/>
    <s v="Smagsloget 45"/>
    <s v="N/A"/>
    <s v="Aaarhus"/>
    <s v="N/A"/>
    <s v="8200"/>
    <x v="4"/>
    <x v="1"/>
    <s v="Ibsen"/>
    <s v="Palle"/>
    <s v="Small"/>
  </r>
  <r>
    <n v="10161"/>
    <n v="23"/>
    <n v="53.33"/>
    <n v="7"/>
    <n v="1226.5899999999999"/>
    <n v="305.29825099999999"/>
    <s v="24,89%"/>
    <d v="2003-10-17T00:00:00"/>
    <x v="0"/>
    <n v="4"/>
    <x v="9"/>
    <x v="0"/>
    <x v="1"/>
    <n v="50"/>
    <s v="S24_1628"/>
    <x v="46"/>
    <s v="86 21 3555"/>
    <s v="Smagsloget 45"/>
    <s v="N/A"/>
    <s v="Aaarhus"/>
    <s v="N/A"/>
    <s v="8200"/>
    <x v="4"/>
    <x v="1"/>
    <s v="Ibsen"/>
    <s v="Palle"/>
    <s v="Small"/>
  </r>
  <r>
    <n v="10161"/>
    <n v="20"/>
    <n v="100"/>
    <n v="3"/>
    <n v="2144.6"/>
    <n v="533.79093999999998"/>
    <s v="24,89%"/>
    <d v="2003-10-17T00:00:00"/>
    <x v="0"/>
    <n v="4"/>
    <x v="9"/>
    <x v="0"/>
    <x v="1"/>
    <n v="90"/>
    <s v="S24_2766"/>
    <x v="46"/>
    <s v="86 21 3555"/>
    <s v="Smagsloget 45"/>
    <s v="N/A"/>
    <s v="Aaarhus"/>
    <s v="N/A"/>
    <s v="8200"/>
    <x v="4"/>
    <x v="1"/>
    <s v="Ibsen"/>
    <s v="Palle"/>
    <s v="Small"/>
  </r>
  <r>
    <n v="10161"/>
    <n v="25"/>
    <n v="100"/>
    <n v="2"/>
    <n v="2759.75"/>
    <n v="686.90177500000004"/>
    <s v="24,89%"/>
    <d v="2003-10-17T00:00:00"/>
    <x v="0"/>
    <n v="4"/>
    <x v="9"/>
    <x v="0"/>
    <x v="1"/>
    <n v="117"/>
    <s v="S24_2887"/>
    <x v="46"/>
    <s v="86 21 3555"/>
    <s v="Smagsloget 45"/>
    <s v="N/A"/>
    <s v="Aaarhus"/>
    <s v="N/A"/>
    <s v="8200"/>
    <x v="4"/>
    <x v="1"/>
    <s v="Ibsen"/>
    <s v="Palle"/>
    <s v="Small"/>
  </r>
  <r>
    <n v="10161"/>
    <n v="20"/>
    <n v="77.05"/>
    <n v="4"/>
    <n v="1541"/>
    <n v="383.55490000000003"/>
    <s v="24,89%"/>
    <d v="2003-10-17T00:00:00"/>
    <x v="0"/>
    <n v="4"/>
    <x v="9"/>
    <x v="0"/>
    <x v="1"/>
    <n v="85"/>
    <s v="S24_3191"/>
    <x v="46"/>
    <s v="86 21 3555"/>
    <s v="Smagsloget 45"/>
    <s v="N/A"/>
    <s v="Aaarhus"/>
    <s v="N/A"/>
    <s v="8200"/>
    <x v="4"/>
    <x v="1"/>
    <s v="Ibsen"/>
    <s v="Palle"/>
    <s v="Small"/>
  </r>
  <r>
    <n v="10161"/>
    <n v="30"/>
    <n v="100"/>
    <n v="6"/>
    <n v="3148.2"/>
    <n v="783.58698000000004"/>
    <s v="24,89%"/>
    <d v="2003-10-17T00:00:00"/>
    <x v="0"/>
    <n v="4"/>
    <x v="9"/>
    <x v="0"/>
    <x v="1"/>
    <n v="107"/>
    <s v="S24_3432"/>
    <x v="46"/>
    <s v="86 21 3555"/>
    <s v="Smagsloget 45"/>
    <s v="N/A"/>
    <s v="Aaarhus"/>
    <s v="N/A"/>
    <s v="8200"/>
    <x v="4"/>
    <x v="1"/>
    <s v="Ibsen"/>
    <s v="Palle"/>
    <s v="Medium"/>
  </r>
  <r>
    <n v="10162"/>
    <n v="48"/>
    <n v="91.44"/>
    <n v="2"/>
    <n v="4389.12"/>
    <n v="324.35596799999996"/>
    <s v="7,39%"/>
    <d v="2003-10-18T00:00:00"/>
    <x v="0"/>
    <n v="4"/>
    <x v="9"/>
    <x v="0"/>
    <x v="0"/>
    <n v="102"/>
    <s v="S18_1342"/>
    <x v="44"/>
    <s v="6505551386"/>
    <s v="7734 Strong St."/>
    <s v="N/A"/>
    <s v="San Francisco"/>
    <s v="CA"/>
    <s v="N/A"/>
    <x v="0"/>
    <x v="0"/>
    <s v="Brown"/>
    <s v="Julie"/>
    <s v="Medium"/>
  </r>
  <r>
    <n v="10162"/>
    <n v="45"/>
    <n v="51.21"/>
    <n v="1"/>
    <n v="2304.4499999999998"/>
    <n v="170.29885499999997"/>
    <s v="7,39%"/>
    <d v="2003-10-18T00:00:00"/>
    <x v="0"/>
    <n v="4"/>
    <x v="9"/>
    <x v="0"/>
    <x v="0"/>
    <n v="53"/>
    <s v="S18_1367"/>
    <x v="44"/>
    <s v="6505551386"/>
    <s v="7734 Strong St."/>
    <s v="N/A"/>
    <s v="San Francisco"/>
    <s v="CA"/>
    <s v="N/A"/>
    <x v="0"/>
    <x v="0"/>
    <s v="Brown"/>
    <s v="Julie"/>
    <s v="Small"/>
  </r>
  <r>
    <n v="10162"/>
    <n v="29"/>
    <n v="100"/>
    <n v="9"/>
    <n v="5176.5"/>
    <n v="382.54334999999998"/>
    <s v="7,39%"/>
    <d v="2003-10-18T00:00:00"/>
    <x v="0"/>
    <n v="4"/>
    <x v="9"/>
    <x v="0"/>
    <x v="0"/>
    <n v="170"/>
    <s v="S18_1749"/>
    <x v="44"/>
    <s v="6505551386"/>
    <s v="7734 Strong St."/>
    <s v="N/A"/>
    <s v="San Francisco"/>
    <s v="CA"/>
    <s v="N/A"/>
    <x v="0"/>
    <x v="0"/>
    <s v="Brown"/>
    <s v="Julie"/>
    <s v="Medium"/>
  </r>
  <r>
    <n v="10162"/>
    <n v="27"/>
    <n v="69.62"/>
    <n v="8"/>
    <n v="1879.74"/>
    <n v="138.91278599999998"/>
    <s v="7,39%"/>
    <d v="2003-10-18T00:00:00"/>
    <x v="0"/>
    <n v="4"/>
    <x v="9"/>
    <x v="0"/>
    <x v="0"/>
    <n v="60"/>
    <s v="S18_2248"/>
    <x v="44"/>
    <s v="6505551386"/>
    <s v="7734 Strong St."/>
    <s v="N/A"/>
    <s v="San Francisco"/>
    <s v="CA"/>
    <s v="N/A"/>
    <x v="0"/>
    <x v="0"/>
    <s v="Brown"/>
    <s v="Julie"/>
    <s v="Small"/>
  </r>
  <r>
    <n v="10162"/>
    <n v="38"/>
    <n v="100"/>
    <n v="6"/>
    <n v="4299.7"/>
    <n v="317.74782999999996"/>
    <s v="7,39%"/>
    <d v="2003-10-18T00:00:00"/>
    <x v="0"/>
    <n v="4"/>
    <x v="9"/>
    <x v="0"/>
    <x v="0"/>
    <n v="127"/>
    <s v="S18_2325"/>
    <x v="44"/>
    <s v="6505551386"/>
    <s v="7734 Strong St."/>
    <s v="N/A"/>
    <s v="San Francisco"/>
    <s v="CA"/>
    <s v="N/A"/>
    <x v="0"/>
    <x v="0"/>
    <s v="Brown"/>
    <s v="Julie"/>
    <s v="Medium"/>
  </r>
  <r>
    <n v="10162"/>
    <n v="48"/>
    <n v="100"/>
    <n v="3"/>
    <n v="7209.12"/>
    <n v="532.75396799999999"/>
    <s v="7,39%"/>
    <d v="2003-10-18T00:00:00"/>
    <x v="0"/>
    <n v="4"/>
    <x v="9"/>
    <x v="0"/>
    <x v="0"/>
    <n v="168"/>
    <s v="S18_2795"/>
    <x v="44"/>
    <s v="6505551386"/>
    <s v="7734 Strong St."/>
    <s v="N/A"/>
    <s v="San Francisco"/>
    <s v="CA"/>
    <s v="N/A"/>
    <x v="0"/>
    <x v="0"/>
    <s v="Brown"/>
    <s v="Julie"/>
    <s v="Large"/>
  </r>
  <r>
    <n v="10162"/>
    <n v="39"/>
    <n v="100"/>
    <n v="10"/>
    <n v="3912.09"/>
    <n v="289.10345100000001"/>
    <s v="7,39%"/>
    <d v="2003-10-18T00:00:00"/>
    <x v="0"/>
    <n v="4"/>
    <x v="9"/>
    <x v="0"/>
    <x v="0"/>
    <n v="92"/>
    <s v="S18_4409"/>
    <x v="44"/>
    <s v="6505551386"/>
    <s v="7734 Strong St."/>
    <s v="N/A"/>
    <s v="San Francisco"/>
    <s v="CA"/>
    <s v="N/A"/>
    <x v="0"/>
    <x v="0"/>
    <s v="Brown"/>
    <s v="Julie"/>
    <s v="Medium"/>
  </r>
  <r>
    <n v="10162"/>
    <n v="37"/>
    <n v="27.22"/>
    <n v="5"/>
    <n v="1007.14"/>
    <n v="74.427645999999996"/>
    <s v="7,39%"/>
    <d v="2003-10-18T00:00:00"/>
    <x v="0"/>
    <n v="4"/>
    <x v="9"/>
    <x v="0"/>
    <x v="0"/>
    <n v="33"/>
    <s v="S24_1937"/>
    <x v="44"/>
    <s v="6505551386"/>
    <s v="7734 Strong St."/>
    <s v="N/A"/>
    <s v="San Francisco"/>
    <s v="CA"/>
    <s v="N/A"/>
    <x v="0"/>
    <x v="0"/>
    <s v="Brown"/>
    <s v="Julie"/>
    <s v="Small"/>
  </r>
  <r>
    <n v="10162"/>
    <n v="43"/>
    <n v="36.29"/>
    <n v="4"/>
    <n v="1560.47"/>
    <n v="115.31873299999999"/>
    <s v="7,39%"/>
    <d v="2003-10-18T00:00:00"/>
    <x v="0"/>
    <n v="4"/>
    <x v="9"/>
    <x v="0"/>
    <x v="0"/>
    <n v="44"/>
    <s v="S24_2022"/>
    <x v="44"/>
    <s v="6505551386"/>
    <s v="7734 Strong St."/>
    <s v="N/A"/>
    <s v="San Francisco"/>
    <s v="CA"/>
    <s v="N/A"/>
    <x v="0"/>
    <x v="0"/>
    <s v="Brown"/>
    <s v="Julie"/>
    <s v="Small"/>
  </r>
  <r>
    <n v="10162"/>
    <n v="37"/>
    <n v="38.979999999999997"/>
    <n v="7"/>
    <n v="1442.26"/>
    <n v="106.58301399999999"/>
    <s v="7,39%"/>
    <d v="2003-10-18T00:00:00"/>
    <x v="0"/>
    <n v="4"/>
    <x v="9"/>
    <x v="0"/>
    <x v="0"/>
    <n v="41"/>
    <s v="S24_3969"/>
    <x v="44"/>
    <s v="6505551386"/>
    <s v="7734 Strong St."/>
    <s v="N/A"/>
    <s v="San Francisco"/>
    <s v="CA"/>
    <s v="N/A"/>
    <x v="0"/>
    <x v="0"/>
    <s v="Brown"/>
    <s v="Julie"/>
    <s v="Small"/>
  </r>
  <r>
    <n v="10163"/>
    <n v="21"/>
    <n v="100"/>
    <n v="1"/>
    <n v="4860.24"/>
    <n v="1209.7137359999999"/>
    <s v="24,89%"/>
    <d v="2003-10-20T00:00:00"/>
    <x v="0"/>
    <n v="4"/>
    <x v="9"/>
    <x v="0"/>
    <x v="1"/>
    <n v="214"/>
    <s v="S10_1949"/>
    <x v="15"/>
    <s v="2125558493"/>
    <s v="5905 Pompton St."/>
    <s v="Suite 750"/>
    <s v="NYC"/>
    <s v="NY"/>
    <s v="10022"/>
    <x v="0"/>
    <x v="0"/>
    <s v="Hernandez"/>
    <s v="Maria"/>
    <s v="Medium"/>
  </r>
  <r>
    <n v="10163"/>
    <n v="31"/>
    <n v="100"/>
    <n v="2"/>
    <n v="3329.09"/>
    <n v="246.01975099999999"/>
    <s v="7,39%"/>
    <d v="2003-10-20T00:00:00"/>
    <x v="0"/>
    <n v="4"/>
    <x v="9"/>
    <x v="0"/>
    <x v="0"/>
    <n v="101"/>
    <s v="S18_2949"/>
    <x v="15"/>
    <s v="2125558493"/>
    <s v="5905 Pompton St."/>
    <s v="Suite 750"/>
    <s v="NYC"/>
    <s v="NY"/>
    <s v="10022"/>
    <x v="0"/>
    <x v="0"/>
    <s v="Hernandez"/>
    <s v="Maria"/>
    <s v="Medium"/>
  </r>
  <r>
    <n v="10163"/>
    <n v="48"/>
    <n v="69.959999999999994"/>
    <n v="4"/>
    <n v="3358.08"/>
    <n v="248.16211199999998"/>
    <s v="7,39%"/>
    <d v="2003-10-20T00:00:00"/>
    <x v="0"/>
    <n v="4"/>
    <x v="9"/>
    <x v="0"/>
    <x v="0"/>
    <n v="62"/>
    <s v="S18_2957"/>
    <x v="15"/>
    <s v="2125558493"/>
    <s v="5905 Pompton St."/>
    <s v="Suite 750"/>
    <s v="NYC"/>
    <s v="NY"/>
    <s v="10022"/>
    <x v="0"/>
    <x v="0"/>
    <s v="Hernandez"/>
    <s v="Maria"/>
    <s v="Medium"/>
  </r>
  <r>
    <n v="10163"/>
    <n v="40"/>
    <n v="100"/>
    <n v="3"/>
    <n v="4900.8"/>
    <n v="362.16911999999996"/>
    <s v="7,39%"/>
    <d v="2003-10-20T00:00:00"/>
    <x v="0"/>
    <n v="4"/>
    <x v="9"/>
    <x v="0"/>
    <x v="0"/>
    <n v="104"/>
    <s v="S18_3136"/>
    <x v="15"/>
    <s v="2125558493"/>
    <s v="5905 Pompton St."/>
    <s v="Suite 750"/>
    <s v="NYC"/>
    <s v="NY"/>
    <s v="10022"/>
    <x v="0"/>
    <x v="0"/>
    <s v="Hernandez"/>
    <s v="Maria"/>
    <s v="Medium"/>
  </r>
  <r>
    <n v="10163"/>
    <n v="43"/>
    <n v="100"/>
    <n v="6"/>
    <n v="4991.4399999999996"/>
    <n v="368.86741599999993"/>
    <s v="7,39%"/>
    <d v="2003-10-20T00:00:00"/>
    <x v="0"/>
    <n v="4"/>
    <x v="9"/>
    <x v="0"/>
    <x v="0"/>
    <n v="99"/>
    <s v="S18_3320"/>
    <x v="15"/>
    <s v="2125558493"/>
    <s v="5905 Pompton St."/>
    <s v="Suite 750"/>
    <s v="NYC"/>
    <s v="NY"/>
    <s v="10022"/>
    <x v="0"/>
    <x v="0"/>
    <s v="Hernandez"/>
    <s v="Maria"/>
    <s v="Medium"/>
  </r>
  <r>
    <n v="10163"/>
    <n v="42"/>
    <n v="91.55"/>
    <n v="5"/>
    <n v="3845.1"/>
    <n v="284.15288999999996"/>
    <s v="7,39%"/>
    <d v="2003-10-20T00:00:00"/>
    <x v="0"/>
    <n v="4"/>
    <x v="9"/>
    <x v="0"/>
    <x v="0"/>
    <n v="97"/>
    <s v="S24_4258"/>
    <x v="15"/>
    <s v="2125558493"/>
    <s v="5905 Pompton St."/>
    <s v="Suite 750"/>
    <s v="NYC"/>
    <s v="NY"/>
    <s v="10022"/>
    <x v="0"/>
    <x v="0"/>
    <s v="Hernandez"/>
    <s v="Maria"/>
    <s v="Medium"/>
  </r>
  <r>
    <n v="10164"/>
    <n v="21"/>
    <n v="100"/>
    <n v="2"/>
    <n v="3536.82"/>
    <n v="880.31449800000007"/>
    <s v="24,89%"/>
    <d v="2003-10-21T00:00:00"/>
    <x v="1"/>
    <n v="4"/>
    <x v="9"/>
    <x v="0"/>
    <x v="1"/>
    <n v="147"/>
    <s v="S10_4962"/>
    <x v="47"/>
    <s v="7675-3555"/>
    <s v="Kirchgasse 6"/>
    <s v="N/A"/>
    <s v="Graz"/>
    <s v="N/A"/>
    <s v="8010"/>
    <x v="12"/>
    <x v="1"/>
    <s v="Mendel"/>
    <s v="Roland"/>
    <s v="Medium"/>
  </r>
  <r>
    <n v="10164"/>
    <n v="49"/>
    <n v="100"/>
    <n v="6"/>
    <n v="6563.06"/>
    <n v="298.61923000000002"/>
    <s v="4,55%"/>
    <d v="2003-10-21T00:00:00"/>
    <x v="1"/>
    <n v="4"/>
    <x v="9"/>
    <x v="0"/>
    <x v="2"/>
    <n v="136"/>
    <s v="S12_1666"/>
    <x v="47"/>
    <s v="7675-3555"/>
    <s v="Kirchgasse 6"/>
    <s v="N/A"/>
    <s v="Graz"/>
    <s v="N/A"/>
    <s v="8010"/>
    <x v="12"/>
    <x v="1"/>
    <s v="Mendel"/>
    <s v="Roland"/>
    <s v="Medium"/>
  </r>
  <r>
    <n v="10164"/>
    <n v="36"/>
    <n v="99.17"/>
    <n v="8"/>
    <n v="3570.12"/>
    <n v="162.44046"/>
    <s v="4,55%"/>
    <d v="2003-10-21T00:00:00"/>
    <x v="1"/>
    <n v="4"/>
    <x v="9"/>
    <x v="0"/>
    <x v="2"/>
    <n v="116"/>
    <s v="S18_1097"/>
    <x v="47"/>
    <s v="7675-3555"/>
    <s v="Kirchgasse 6"/>
    <s v="N/A"/>
    <s v="Graz"/>
    <s v="N/A"/>
    <s v="8010"/>
    <x v="12"/>
    <x v="1"/>
    <s v="Mendel"/>
    <s v="Roland"/>
    <s v="Medium"/>
  </r>
  <r>
    <n v="10164"/>
    <n v="45"/>
    <n v="100"/>
    <n v="3"/>
    <n v="5012.55"/>
    <n v="228.07102499999999"/>
    <s v="4,55%"/>
    <d v="2003-10-21T00:00:00"/>
    <x v="1"/>
    <n v="4"/>
    <x v="9"/>
    <x v="0"/>
    <x v="2"/>
    <n v="121"/>
    <s v="S18_4600"/>
    <x v="47"/>
    <s v="7675-3555"/>
    <s v="Kirchgasse 6"/>
    <s v="N/A"/>
    <s v="Graz"/>
    <s v="N/A"/>
    <s v="8010"/>
    <x v="12"/>
    <x v="1"/>
    <s v="Mendel"/>
    <s v="Roland"/>
    <s v="Medium"/>
  </r>
  <r>
    <n v="10164"/>
    <n v="25"/>
    <n v="53.83"/>
    <n v="7"/>
    <n v="1345.75"/>
    <n v="99.450924999999998"/>
    <s v="7,39%"/>
    <d v="2003-10-21T00:00:00"/>
    <x v="1"/>
    <n v="4"/>
    <x v="9"/>
    <x v="0"/>
    <x v="0"/>
    <n v="50"/>
    <s v="S18_4668"/>
    <x v="47"/>
    <s v="7675-3555"/>
    <s v="Kirchgasse 6"/>
    <s v="N/A"/>
    <s v="Graz"/>
    <s v="N/A"/>
    <s v="8010"/>
    <x v="12"/>
    <x v="1"/>
    <s v="Mendel"/>
    <s v="Roland"/>
    <s v="Small"/>
  </r>
  <r>
    <n v="10164"/>
    <n v="24"/>
    <n v="100"/>
    <n v="1"/>
    <n v="2634.96"/>
    <n v="119.89068"/>
    <s v="4,55%"/>
    <d v="2003-10-21T00:00:00"/>
    <x v="1"/>
    <n v="4"/>
    <x v="9"/>
    <x v="0"/>
    <x v="2"/>
    <n v="96"/>
    <s v="S32_1268"/>
    <x v="47"/>
    <s v="7675-3555"/>
    <s v="Kirchgasse 6"/>
    <s v="N/A"/>
    <s v="Graz"/>
    <s v="N/A"/>
    <s v="8010"/>
    <x v="12"/>
    <x v="1"/>
    <s v="Mendel"/>
    <s v="Roland"/>
    <s v="Small"/>
  </r>
  <r>
    <n v="10164"/>
    <n v="49"/>
    <n v="54.94"/>
    <n v="5"/>
    <n v="2692.06"/>
    <n v="122.48872999999999"/>
    <s v="4,55%"/>
    <d v="2003-10-21T00:00:00"/>
    <x v="1"/>
    <n v="4"/>
    <x v="9"/>
    <x v="0"/>
    <x v="2"/>
    <n v="64"/>
    <s v="S32_3522"/>
    <x v="47"/>
    <s v="7675-3555"/>
    <s v="Kirchgasse 6"/>
    <s v="N/A"/>
    <s v="Graz"/>
    <s v="N/A"/>
    <s v="8010"/>
    <x v="12"/>
    <x v="1"/>
    <s v="Mendel"/>
    <s v="Roland"/>
    <s v="Small"/>
  </r>
  <r>
    <n v="10164"/>
    <n v="39"/>
    <n v="81.93"/>
    <n v="4"/>
    <n v="3195.27"/>
    <n v="795.30270300000007"/>
    <s v="24,89%"/>
    <d v="2003-10-21T00:00:00"/>
    <x v="1"/>
    <n v="4"/>
    <x v="9"/>
    <x v="0"/>
    <x v="1"/>
    <n v="101"/>
    <s v="S700_2824"/>
    <x v="47"/>
    <s v="7675-3555"/>
    <s v="Kirchgasse 6"/>
    <s v="N/A"/>
    <s v="Graz"/>
    <s v="N/A"/>
    <s v="8010"/>
    <x v="12"/>
    <x v="1"/>
    <s v="Mendel"/>
    <s v="Roland"/>
    <s v="Medium"/>
  </r>
  <r>
    <n v="10165"/>
    <n v="44"/>
    <n v="100"/>
    <n v="3"/>
    <n v="8594.52"/>
    <n v="2139.1760280000003"/>
    <s v="24,89%"/>
    <d v="2003-10-22T00:00:00"/>
    <x v="0"/>
    <n v="4"/>
    <x v="9"/>
    <x v="0"/>
    <x v="1"/>
    <n v="207"/>
    <s v="S12_1108"/>
    <x v="17"/>
    <s v="+65 221 7555"/>
    <s v="Bronz Sok., Bronz Apt. 3/6 Tesvikiye"/>
    <s v="N/A"/>
    <s v="Singapore"/>
    <s v="N/A"/>
    <s v="79903"/>
    <x v="11"/>
    <x v="2"/>
    <s v="Natividad"/>
    <s v="Eric"/>
    <s v="Large"/>
  </r>
  <r>
    <n v="10165"/>
    <n v="34"/>
    <n v="100"/>
    <n v="4"/>
    <n v="4880.0200000000004"/>
    <n v="1214.6369780000002"/>
    <s v="24,89%"/>
    <d v="2003-10-22T00:00:00"/>
    <x v="0"/>
    <n v="4"/>
    <x v="9"/>
    <x v="0"/>
    <x v="1"/>
    <n v="151"/>
    <s v="S12_3148"/>
    <x v="17"/>
    <s v="+65 221 7555"/>
    <s v="Bronz Sok., Bronz Apt. 3/6 Tesvikiye"/>
    <s v="N/A"/>
    <s v="Singapore"/>
    <s v="N/A"/>
    <s v="79903"/>
    <x v="11"/>
    <x v="2"/>
    <s v="Natividad"/>
    <s v="Eric"/>
    <s v="Medium"/>
  </r>
  <r>
    <n v="10165"/>
    <n v="27"/>
    <n v="100"/>
    <n v="2"/>
    <n v="5559.03"/>
    <n v="1383.6425670000001"/>
    <s v="24,89%"/>
    <d v="2003-10-22T00:00:00"/>
    <x v="0"/>
    <n v="4"/>
    <x v="9"/>
    <x v="0"/>
    <x v="1"/>
    <n v="173"/>
    <s v="S12_3891"/>
    <x v="17"/>
    <s v="+65 221 7555"/>
    <s v="Bronz Sok., Bronz Apt. 3/6 Tesvikiye"/>
    <s v="N/A"/>
    <s v="Singapore"/>
    <s v="N/A"/>
    <s v="79903"/>
    <x v="11"/>
    <x v="2"/>
    <s v="Natividad"/>
    <s v="Eric"/>
    <s v="Medium"/>
  </r>
  <r>
    <n v="10165"/>
    <n v="48"/>
    <n v="100"/>
    <n v="12"/>
    <n v="6825.6"/>
    <n v="310.56479999999999"/>
    <s v="4,55%"/>
    <d v="2003-10-22T00:00:00"/>
    <x v="0"/>
    <n v="4"/>
    <x v="9"/>
    <x v="0"/>
    <x v="2"/>
    <n v="118"/>
    <s v="S12_4473"/>
    <x v="17"/>
    <s v="+65 221 7555"/>
    <s v="Bronz Sok., Bronz Apt. 3/6 Tesvikiye"/>
    <s v="N/A"/>
    <s v="Singapore"/>
    <s v="N/A"/>
    <s v="79903"/>
    <x v="11"/>
    <x v="2"/>
    <s v="Natividad"/>
    <s v="Eric"/>
    <s v="Medium"/>
  </r>
  <r>
    <n v="10165"/>
    <n v="29"/>
    <n v="100"/>
    <n v="11"/>
    <n v="5032.95"/>
    <n v="1252.7012549999999"/>
    <s v="24,89%"/>
    <d v="2003-10-22T00:00:00"/>
    <x v="0"/>
    <n v="4"/>
    <x v="9"/>
    <x v="0"/>
    <x v="1"/>
    <n v="163"/>
    <s v="S18_2238"/>
    <x v="17"/>
    <s v="+65 221 7555"/>
    <s v="Bronz Sok., Bronz Apt. 3/6 Tesvikiye"/>
    <s v="N/A"/>
    <s v="Singapore"/>
    <s v="N/A"/>
    <s v="79903"/>
    <x v="11"/>
    <x v="2"/>
    <s v="Natividad"/>
    <s v="Eric"/>
    <s v="Medium"/>
  </r>
  <r>
    <n v="10165"/>
    <n v="46"/>
    <n v="100"/>
    <n v="15"/>
    <n v="5984.14"/>
    <n v="272.27837"/>
    <s v="4,55%"/>
    <d v="2003-10-22T00:00:00"/>
    <x v="0"/>
    <n v="4"/>
    <x v="9"/>
    <x v="0"/>
    <x v="2"/>
    <n v="122"/>
    <s v="S18_2319"/>
    <x v="17"/>
    <s v="+65 221 7555"/>
    <s v="Bronz Sok., Bronz Apt. 3/6 Tesvikiye"/>
    <s v="N/A"/>
    <s v="Singapore"/>
    <s v="N/A"/>
    <s v="79903"/>
    <x v="11"/>
    <x v="2"/>
    <s v="Natividad"/>
    <s v="Eric"/>
    <s v="Medium"/>
  </r>
  <r>
    <n v="10165"/>
    <n v="31"/>
    <n v="71.099999999999994"/>
    <n v="18"/>
    <n v="2204.1"/>
    <n v="100.28654999999999"/>
    <s v="4,55%"/>
    <d v="2003-10-22T00:00:00"/>
    <x v="0"/>
    <n v="4"/>
    <x v="9"/>
    <x v="0"/>
    <x v="2"/>
    <n v="60"/>
    <s v="S18_2432"/>
    <x v="17"/>
    <s v="+65 221 7555"/>
    <s v="Bronz Sok., Bronz Apt. 3/6 Tesvikiye"/>
    <s v="N/A"/>
    <s v="Singapore"/>
    <s v="N/A"/>
    <s v="79903"/>
    <x v="11"/>
    <x v="2"/>
    <s v="Natividad"/>
    <s v="Eric"/>
    <s v="Small"/>
  </r>
  <r>
    <n v="10165"/>
    <n v="47"/>
    <n v="100"/>
    <n v="16"/>
    <n v="8754.69"/>
    <n v="2179.0423410000003"/>
    <s v="24,89%"/>
    <d v="2003-10-22T00:00:00"/>
    <x v="0"/>
    <n v="4"/>
    <x v="9"/>
    <x v="0"/>
    <x v="1"/>
    <n v="169"/>
    <s v="S18_3232"/>
    <x v="17"/>
    <s v="+65 221 7555"/>
    <s v="Bronz Sok., Bronz Apt. 3/6 Tesvikiye"/>
    <s v="N/A"/>
    <s v="Singapore"/>
    <s v="N/A"/>
    <s v="79903"/>
    <x v="11"/>
    <x v="2"/>
    <s v="Natividad"/>
    <s v="Eric"/>
    <s v="Large"/>
  </r>
  <r>
    <n v="10165"/>
    <n v="50"/>
    <n v="100"/>
    <n v="1"/>
    <n v="5344.5"/>
    <n v="272.03505000000001"/>
    <s v="5,09%"/>
    <d v="2003-10-22T00:00:00"/>
    <x v="0"/>
    <n v="4"/>
    <x v="9"/>
    <x v="0"/>
    <x v="3"/>
    <n v="100"/>
    <s v="S18_3259"/>
    <x v="17"/>
    <s v="+65 221 7555"/>
    <s v="Bronz Sok., Bronz Apt. 3/6 Tesvikiye"/>
    <s v="N/A"/>
    <s v="Singapore"/>
    <s v="N/A"/>
    <s v="79903"/>
    <x v="11"/>
    <x v="2"/>
    <s v="Natividad"/>
    <s v="Eric"/>
    <s v="Medium"/>
  </r>
  <r>
    <n v="10165"/>
    <n v="28"/>
    <n v="100"/>
    <n v="6"/>
    <n v="3337.6"/>
    <n v="830.72864000000004"/>
    <s v="24,89%"/>
    <d v="2003-10-22T00:00:00"/>
    <x v="0"/>
    <n v="4"/>
    <x v="9"/>
    <x v="0"/>
    <x v="1"/>
    <n v="143"/>
    <s v="S18_4027"/>
    <x v="17"/>
    <s v="+65 221 7555"/>
    <s v="Bronz Sok., Bronz Apt. 3/6 Tesvikiye"/>
    <s v="N/A"/>
    <s v="Singapore"/>
    <s v="N/A"/>
    <s v="79903"/>
    <x v="11"/>
    <x v="2"/>
    <s v="Natividad"/>
    <s v="Eric"/>
    <s v="Medium"/>
  </r>
  <r>
    <n v="10165"/>
    <n v="25"/>
    <n v="69.36"/>
    <n v="9"/>
    <n v="1734"/>
    <n v="431.5926"/>
    <s v="24,89%"/>
    <d v="2003-10-22T00:00:00"/>
    <x v="0"/>
    <n v="4"/>
    <x v="9"/>
    <x v="0"/>
    <x v="1"/>
    <n v="57"/>
    <s v="S24_1444"/>
    <x v="17"/>
    <s v="+65 221 7555"/>
    <s v="Bronz Sok., Bronz Apt. 3/6 Tesvikiye"/>
    <s v="N/A"/>
    <s v="Singapore"/>
    <s v="N/A"/>
    <s v="79903"/>
    <x v="11"/>
    <x v="2"/>
    <s v="Natividad"/>
    <s v="Eric"/>
    <s v="Small"/>
  </r>
  <r>
    <n v="10165"/>
    <n v="32"/>
    <n v="100"/>
    <n v="17"/>
    <n v="4661.76"/>
    <n v="212.11008000000001"/>
    <s v="4,55%"/>
    <d v="2003-10-22T00:00:00"/>
    <x v="0"/>
    <n v="4"/>
    <x v="9"/>
    <x v="0"/>
    <x v="2"/>
    <n v="127"/>
    <s v="S24_2300"/>
    <x v="17"/>
    <s v="+65 221 7555"/>
    <s v="Bronz Sok., Bronz Apt. 3/6 Tesvikiye"/>
    <s v="N/A"/>
    <s v="Singapore"/>
    <s v="N/A"/>
    <s v="79903"/>
    <x v="11"/>
    <x v="2"/>
    <s v="Natividad"/>
    <s v="Eric"/>
    <s v="Medium"/>
  </r>
  <r>
    <n v="10165"/>
    <n v="27"/>
    <n v="31.82"/>
    <n v="13"/>
    <n v="859.14"/>
    <n v="213.839946"/>
    <s v="24,89%"/>
    <d v="2003-10-22T00:00:00"/>
    <x v="0"/>
    <n v="4"/>
    <x v="9"/>
    <x v="0"/>
    <x v="1"/>
    <n v="35"/>
    <s v="S24_2840"/>
    <x v="17"/>
    <s v="+65 221 7555"/>
    <s v="Bronz Sok., Bronz Apt. 3/6 Tesvikiye"/>
    <s v="N/A"/>
    <s v="Singapore"/>
    <s v="N/A"/>
    <s v="79903"/>
    <x v="11"/>
    <x v="2"/>
    <s v="Natividad"/>
    <s v="Eric"/>
    <s v="Small"/>
  </r>
  <r>
    <n v="10165"/>
    <n v="24"/>
    <n v="99.36"/>
    <n v="8"/>
    <n v="2384.64"/>
    <n v="593.53689599999996"/>
    <s v="24,89%"/>
    <d v="2003-10-22T00:00:00"/>
    <x v="0"/>
    <n v="4"/>
    <x v="9"/>
    <x v="0"/>
    <x v="1"/>
    <n v="118"/>
    <s v="S24_4048"/>
    <x v="17"/>
    <s v="+65 221 7555"/>
    <s v="Bronz Sok., Bronz Apt. 3/6 Tesvikiye"/>
    <s v="N/A"/>
    <s v="Singapore"/>
    <s v="N/A"/>
    <s v="79903"/>
    <x v="11"/>
    <x v="2"/>
    <s v="Natividad"/>
    <s v="Eric"/>
    <s v="Small"/>
  </r>
  <r>
    <n v="10165"/>
    <n v="48"/>
    <n v="45.99"/>
    <n v="14"/>
    <n v="2207.52"/>
    <n v="100.44216"/>
    <s v="4,55%"/>
    <d v="2003-10-22T00:00:00"/>
    <x v="0"/>
    <n v="4"/>
    <x v="9"/>
    <x v="0"/>
    <x v="2"/>
    <n v="54"/>
    <s v="S32_2509"/>
    <x v="17"/>
    <s v="+65 221 7555"/>
    <s v="Bronz Sok., Bronz Apt. 3/6 Tesvikiye"/>
    <s v="N/A"/>
    <s v="Singapore"/>
    <s v="N/A"/>
    <s v="79903"/>
    <x v="11"/>
    <x v="2"/>
    <s v="Natividad"/>
    <s v="Eric"/>
    <s v="Small"/>
  </r>
  <r>
    <n v="10165"/>
    <n v="44"/>
    <n v="53.44"/>
    <n v="7"/>
    <n v="2351.36"/>
    <n v="119.68422400000001"/>
    <s v="5,09%"/>
    <d v="2003-10-22T00:00:00"/>
    <x v="0"/>
    <n v="4"/>
    <x v="9"/>
    <x v="0"/>
    <x v="3"/>
    <n v="62"/>
    <s v="S32_3207"/>
    <x v="17"/>
    <s v="+65 221 7555"/>
    <s v="Bronz Sok., Bronz Apt. 3/6 Tesvikiye"/>
    <s v="N/A"/>
    <s v="Singapore"/>
    <s v="N/A"/>
    <s v="79903"/>
    <x v="11"/>
    <x v="2"/>
    <s v="Natividad"/>
    <s v="Eric"/>
    <s v="Small"/>
  </r>
  <r>
    <n v="10165"/>
    <n v="48"/>
    <n v="94.92"/>
    <n v="10"/>
    <n v="4556.16"/>
    <n v="207.30527999999998"/>
    <s v="4,55%"/>
    <d v="2003-10-22T00:00:00"/>
    <x v="0"/>
    <n v="4"/>
    <x v="9"/>
    <x v="0"/>
    <x v="2"/>
    <n v="115"/>
    <s v="S50_1392"/>
    <x v="17"/>
    <s v="+65 221 7555"/>
    <s v="Bronz Sok., Bronz Apt. 3/6 Tesvikiye"/>
    <s v="N/A"/>
    <s v="Singapore"/>
    <s v="N/A"/>
    <s v="79903"/>
    <x v="11"/>
    <x v="2"/>
    <s v="Natividad"/>
    <s v="Eric"/>
    <s v="Medium"/>
  </r>
  <r>
    <n v="10165"/>
    <n v="38"/>
    <n v="66.78"/>
    <n v="5"/>
    <n v="2537.64"/>
    <n v="129.165876"/>
    <s v="5,09%"/>
    <d v="2003-10-22T00:00:00"/>
    <x v="0"/>
    <n v="4"/>
    <x v="9"/>
    <x v="0"/>
    <x v="3"/>
    <n v="58"/>
    <s v="S50_1514"/>
    <x v="17"/>
    <s v="+65 221 7555"/>
    <s v="Bronz Sok., Bronz Apt. 3/6 Tesvikiye"/>
    <s v="N/A"/>
    <s v="Singapore"/>
    <s v="N/A"/>
    <s v="79903"/>
    <x v="11"/>
    <x v="2"/>
    <s v="Natividad"/>
    <s v="Eric"/>
    <s v="Small"/>
  </r>
  <r>
    <n v="10166"/>
    <n v="43"/>
    <n v="100"/>
    <n v="2"/>
    <n v="6930.74"/>
    <n v="512.1816859999999"/>
    <s v="7,39%"/>
    <d v="2003-10-21T00:00:00"/>
    <x v="0"/>
    <n v="4"/>
    <x v="9"/>
    <x v="0"/>
    <x v="0"/>
    <n v="136"/>
    <s v="S18_3140"/>
    <x v="48"/>
    <s v="5085552555"/>
    <s v="1785 First Street"/>
    <s v="N/A"/>
    <s v="New Bedford"/>
    <s v="MA"/>
    <s v="50553"/>
    <x v="0"/>
    <x v="0"/>
    <s v="Benitez"/>
    <s v="Violeta"/>
    <s v="Medium"/>
  </r>
  <r>
    <n v="10166"/>
    <n v="26"/>
    <n v="73.73"/>
    <n v="1"/>
    <n v="1916.98"/>
    <n v="141.66482199999999"/>
    <s v="7,39%"/>
    <d v="2003-10-21T00:00:00"/>
    <x v="0"/>
    <n v="4"/>
    <x v="9"/>
    <x v="0"/>
    <x v="0"/>
    <n v="87"/>
    <s v="S18_4522"/>
    <x v="48"/>
    <s v="5085552555"/>
    <s v="1785 First Street"/>
    <s v="N/A"/>
    <s v="New Bedford"/>
    <s v="MA"/>
    <s v="50553"/>
    <x v="0"/>
    <x v="0"/>
    <s v="Benitez"/>
    <s v="Violeta"/>
    <s v="Small"/>
  </r>
  <r>
    <n v="10166"/>
    <n v="29"/>
    <n v="100"/>
    <n v="3"/>
    <n v="3013.97"/>
    <n v="275.47685799999999"/>
    <s v="9,14%"/>
    <d v="2003-10-21T00:00:00"/>
    <x v="0"/>
    <n v="4"/>
    <x v="9"/>
    <x v="0"/>
    <x v="4"/>
    <n v="86"/>
    <s v="S700_1938"/>
    <x v="48"/>
    <s v="5085552555"/>
    <s v="1785 First Street"/>
    <s v="N/A"/>
    <s v="New Bedford"/>
    <s v="MA"/>
    <s v="50553"/>
    <x v="0"/>
    <x v="0"/>
    <s v="Benitez"/>
    <s v="Violeta"/>
    <s v="Medium"/>
  </r>
  <r>
    <n v="10167"/>
    <n v="44"/>
    <n v="100"/>
    <n v="9"/>
    <n v="5924.16"/>
    <n v="0"/>
    <n v="0"/>
    <d v="2003-10-23T00:00:00"/>
    <x v="2"/>
    <n v="4"/>
    <x v="9"/>
    <x v="0"/>
    <x v="1"/>
    <n v="136"/>
    <s v="S10_4757"/>
    <x v="49"/>
    <s v="0695-34 6555"/>
    <s v="?kergatan 24"/>
    <s v="N/A"/>
    <s v="Boras"/>
    <s v="N/A"/>
    <s v="S-844 67"/>
    <x v="8"/>
    <x v="1"/>
    <s v="Larsson"/>
    <s v="Maria"/>
    <s v="Medium"/>
  </r>
  <r>
    <n v="10167"/>
    <n v="43"/>
    <n v="100"/>
    <n v="1"/>
    <n v="5763.72"/>
    <n v="0"/>
    <n v="0"/>
    <d v="2003-10-23T00:00:00"/>
    <x v="2"/>
    <n v="4"/>
    <x v="9"/>
    <x v="0"/>
    <x v="5"/>
    <n v="157"/>
    <s v="S18_1662"/>
    <x v="49"/>
    <s v="0695-34 6555"/>
    <s v="?kergatan 24"/>
    <s v="N/A"/>
    <s v="Boras"/>
    <s v="N/A"/>
    <s v="S-844 67"/>
    <x v="8"/>
    <x v="1"/>
    <s v="Larsson"/>
    <s v="Maria"/>
    <s v="Medium"/>
  </r>
  <r>
    <n v="10167"/>
    <n v="46"/>
    <n v="73.12"/>
    <n v="7"/>
    <n v="3363.52"/>
    <n v="0"/>
    <n v="0"/>
    <d v="2003-10-23T00:00:00"/>
    <x v="2"/>
    <n v="4"/>
    <x v="9"/>
    <x v="0"/>
    <x v="4"/>
    <n v="86"/>
    <s v="S18_3029"/>
    <x v="49"/>
    <s v="0695-34 6555"/>
    <s v="?kergatan 24"/>
    <s v="N/A"/>
    <s v="Boras"/>
    <s v="N/A"/>
    <s v="S-844 67"/>
    <x v="8"/>
    <x v="1"/>
    <s v="Larsson"/>
    <s v="Maria"/>
    <s v="Medium"/>
  </r>
  <r>
    <n v="10167"/>
    <n v="34"/>
    <n v="100"/>
    <n v="6"/>
    <n v="3599.58"/>
    <n v="0"/>
    <n v="0"/>
    <d v="2003-10-23T00:00:00"/>
    <x v="2"/>
    <n v="4"/>
    <x v="9"/>
    <x v="0"/>
    <x v="0"/>
    <n v="105"/>
    <s v="S18_3856"/>
    <x v="49"/>
    <s v="0695-34 6555"/>
    <s v="?kergatan 24"/>
    <s v="N/A"/>
    <s v="Boras"/>
    <s v="N/A"/>
    <s v="S-844 67"/>
    <x v="8"/>
    <x v="1"/>
    <s v="Larsson"/>
    <s v="Maria"/>
    <s v="Medium"/>
  </r>
  <r>
    <n v="10167"/>
    <n v="33"/>
    <n v="100"/>
    <n v="16"/>
    <n v="3812.16"/>
    <n v="0"/>
    <n v="0"/>
    <d v="2003-10-23T00:00:00"/>
    <x v="2"/>
    <n v="4"/>
    <x v="9"/>
    <x v="0"/>
    <x v="4"/>
    <n v="122"/>
    <s v="S24_2011"/>
    <x v="49"/>
    <s v="0695-34 6555"/>
    <s v="?kergatan 24"/>
    <s v="N/A"/>
    <s v="Boras"/>
    <s v="N/A"/>
    <s v="S-844 67"/>
    <x v="8"/>
    <x v="1"/>
    <s v="Larsson"/>
    <s v="Maria"/>
    <s v="Medium"/>
  </r>
  <r>
    <n v="10167"/>
    <n v="21"/>
    <n v="69.88"/>
    <n v="2"/>
    <n v="1467.48"/>
    <n v="0"/>
    <n v="0"/>
    <d v="2003-10-23T00:00:00"/>
    <x v="2"/>
    <n v="4"/>
    <x v="9"/>
    <x v="0"/>
    <x v="5"/>
    <n v="68"/>
    <s v="S24_2841"/>
    <x v="49"/>
    <s v="0695-34 6555"/>
    <s v="?kergatan 24"/>
    <s v="N/A"/>
    <s v="Boras"/>
    <s v="N/A"/>
    <s v="S-844 67"/>
    <x v="8"/>
    <x v="1"/>
    <s v="Larsson"/>
    <s v="Maria"/>
    <s v="Small"/>
  </r>
  <r>
    <n v="10167"/>
    <n v="20"/>
    <n v="79.66"/>
    <n v="11"/>
    <n v="1593.2"/>
    <n v="0"/>
    <n v="0"/>
    <d v="2003-10-23T00:00:00"/>
    <x v="2"/>
    <n v="4"/>
    <x v="9"/>
    <x v="0"/>
    <x v="0"/>
    <n v="88"/>
    <s v="S24_3151"/>
    <x v="49"/>
    <s v="0695-34 6555"/>
    <s v="?kergatan 24"/>
    <s v="N/A"/>
    <s v="Boras"/>
    <s v="N/A"/>
    <s v="S-844 67"/>
    <x v="8"/>
    <x v="1"/>
    <s v="Larsson"/>
    <s v="Maria"/>
    <s v="Small"/>
  </r>
  <r>
    <n v="10167"/>
    <n v="32"/>
    <n v="63.12"/>
    <n v="3"/>
    <n v="2019.84"/>
    <n v="0"/>
    <n v="0"/>
    <d v="2003-10-23T00:00:00"/>
    <x v="2"/>
    <n v="4"/>
    <x v="9"/>
    <x v="0"/>
    <x v="0"/>
    <n v="65"/>
    <s v="S24_3420"/>
    <x v="49"/>
    <s v="0695-34 6555"/>
    <s v="?kergatan 24"/>
    <s v="N/A"/>
    <s v="Boras"/>
    <s v="N/A"/>
    <s v="S-844 67"/>
    <x v="8"/>
    <x v="1"/>
    <s v="Larsson"/>
    <s v="Maria"/>
    <s v="Small"/>
  </r>
  <r>
    <n v="10167"/>
    <n v="29"/>
    <n v="83.86"/>
    <n v="8"/>
    <n v="2431.94"/>
    <n v="0"/>
    <n v="0"/>
    <d v="2003-10-23T00:00:00"/>
    <x v="2"/>
    <n v="4"/>
    <x v="9"/>
    <x v="0"/>
    <x v="0"/>
    <n v="83"/>
    <s v="S24_3816"/>
    <x v="49"/>
    <s v="0695-34 6555"/>
    <s v="?kergatan 24"/>
    <s v="N/A"/>
    <s v="Boras"/>
    <s v="N/A"/>
    <s v="S-844 67"/>
    <x v="8"/>
    <x v="1"/>
    <s v="Larsson"/>
    <s v="Maria"/>
    <s v="Small"/>
  </r>
  <r>
    <n v="10167"/>
    <n v="43"/>
    <n v="75.34"/>
    <n v="12"/>
    <n v="3239.62"/>
    <n v="0"/>
    <n v="0"/>
    <d v="2003-10-23T00:00:00"/>
    <x v="2"/>
    <n v="4"/>
    <x v="9"/>
    <x v="0"/>
    <x v="4"/>
    <n v="66"/>
    <s v="S700_1138"/>
    <x v="49"/>
    <s v="0695-34 6555"/>
    <s v="?kergatan 24"/>
    <s v="N/A"/>
    <s v="Boras"/>
    <s v="N/A"/>
    <s v="S-844 67"/>
    <x v="8"/>
    <x v="1"/>
    <s v="Larsson"/>
    <s v="Maria"/>
    <s v="Medium"/>
  </r>
  <r>
    <n v="10167"/>
    <n v="29"/>
    <n v="100"/>
    <n v="5"/>
    <n v="2940.02"/>
    <n v="0"/>
    <n v="0"/>
    <d v="2003-10-23T00:00:00"/>
    <x v="2"/>
    <n v="4"/>
    <x v="9"/>
    <x v="0"/>
    <x v="4"/>
    <n v="90"/>
    <s v="S700_2047"/>
    <x v="49"/>
    <s v="0695-34 6555"/>
    <s v="?kergatan 24"/>
    <s v="N/A"/>
    <s v="Boras"/>
    <s v="N/A"/>
    <s v="S-844 67"/>
    <x v="8"/>
    <x v="1"/>
    <s v="Larsson"/>
    <s v="Maria"/>
    <s v="Small"/>
  </r>
  <r>
    <n v="10167"/>
    <n v="46"/>
    <n v="70.11"/>
    <n v="10"/>
    <n v="3225.06"/>
    <n v="0"/>
    <n v="0"/>
    <d v="2003-10-23T00:00:00"/>
    <x v="2"/>
    <n v="4"/>
    <x v="9"/>
    <x v="0"/>
    <x v="4"/>
    <n v="72"/>
    <s v="S700_2610"/>
    <x v="49"/>
    <s v="0695-34 6555"/>
    <s v="?kergatan 24"/>
    <s v="N/A"/>
    <s v="Boras"/>
    <s v="N/A"/>
    <s v="S-844 67"/>
    <x v="8"/>
    <x v="1"/>
    <s v="Larsson"/>
    <s v="Maria"/>
    <s v="Medium"/>
  </r>
  <r>
    <n v="10167"/>
    <n v="24"/>
    <n v="100"/>
    <n v="13"/>
    <n v="2812.8"/>
    <n v="0"/>
    <n v="0"/>
    <d v="2003-10-23T00:00:00"/>
    <x v="2"/>
    <n v="4"/>
    <x v="9"/>
    <x v="0"/>
    <x v="4"/>
    <n v="100"/>
    <s v="S700_3505"/>
    <x v="49"/>
    <s v="0695-34 6555"/>
    <s v="?kergatan 24"/>
    <s v="N/A"/>
    <s v="Boras"/>
    <s v="N/A"/>
    <s v="S-844 67"/>
    <x v="8"/>
    <x v="1"/>
    <s v="Larsson"/>
    <s v="Maria"/>
    <s v="Small"/>
  </r>
  <r>
    <n v="10167"/>
    <n v="28"/>
    <n v="100"/>
    <n v="14"/>
    <n v="3003"/>
    <n v="0"/>
    <n v="0"/>
    <d v="2003-10-23T00:00:00"/>
    <x v="2"/>
    <n v="4"/>
    <x v="9"/>
    <x v="0"/>
    <x v="4"/>
    <n v="99"/>
    <s v="S700_3962"/>
    <x v="49"/>
    <s v="0695-34 6555"/>
    <s v="?kergatan 24"/>
    <s v="N/A"/>
    <s v="Boras"/>
    <s v="N/A"/>
    <s v="S-844 67"/>
    <x v="8"/>
    <x v="1"/>
    <s v="Larsson"/>
    <s v="Maria"/>
    <s v="Medium"/>
  </r>
  <r>
    <n v="10167"/>
    <n v="40"/>
    <n v="41.71"/>
    <n v="4"/>
    <n v="1668.4"/>
    <n v="0"/>
    <n v="0"/>
    <d v="2003-10-23T00:00:00"/>
    <x v="2"/>
    <n v="4"/>
    <x v="9"/>
    <x v="0"/>
    <x v="5"/>
    <n v="49"/>
    <s v="S72_1253"/>
    <x v="49"/>
    <s v="0695-34 6555"/>
    <s v="?kergatan 24"/>
    <s v="N/A"/>
    <s v="Boras"/>
    <s v="N/A"/>
    <s v="S-844 67"/>
    <x v="8"/>
    <x v="1"/>
    <s v="Larsson"/>
    <s v="Maria"/>
    <s v="Small"/>
  </r>
  <r>
    <n v="10167"/>
    <n v="38"/>
    <n v="48.59"/>
    <n v="15"/>
    <n v="1846.42"/>
    <n v="0"/>
    <n v="0"/>
    <d v="2003-10-23T00:00:00"/>
    <x v="2"/>
    <n v="4"/>
    <x v="9"/>
    <x v="0"/>
    <x v="4"/>
    <n v="54"/>
    <s v="S72_3212"/>
    <x v="49"/>
    <s v="0695-34 6555"/>
    <s v="?kergatan 24"/>
    <s v="N/A"/>
    <s v="Boras"/>
    <s v="N/A"/>
    <s v="S-844 67"/>
    <x v="8"/>
    <x v="1"/>
    <s v="Larsson"/>
    <s v="Maria"/>
    <s v="Small"/>
  </r>
  <r>
    <n v="10168"/>
    <n v="36"/>
    <n v="96.66"/>
    <n v="1"/>
    <n v="3479.76"/>
    <n v="441.92952000000002"/>
    <s v="12,70%"/>
    <d v="2003-10-28T00:00:00"/>
    <x v="0"/>
    <n v="4"/>
    <x v="9"/>
    <x v="0"/>
    <x v="6"/>
    <n v="95"/>
    <s v="S10_1678"/>
    <x v="33"/>
    <s v="6505556809"/>
    <s v="9408 Furth Circle"/>
    <s v="N/A"/>
    <s v="Burlingame"/>
    <s v="CA"/>
    <s v="94217"/>
    <x v="0"/>
    <x v="0"/>
    <s v="Hirano"/>
    <s v="Juri"/>
    <s v="Medium"/>
  </r>
  <r>
    <n v="10168"/>
    <n v="27"/>
    <n v="100"/>
    <n v="4"/>
    <n v="3660.93"/>
    <n v="464.93810999999999"/>
    <s v="12,70%"/>
    <d v="2003-10-28T00:00:00"/>
    <x v="0"/>
    <n v="4"/>
    <x v="9"/>
    <x v="0"/>
    <x v="6"/>
    <n v="118"/>
    <s v="S10_2016"/>
    <x v="33"/>
    <s v="6505556809"/>
    <s v="9408 Furth Circle"/>
    <s v="N/A"/>
    <s v="Burlingame"/>
    <s v="CA"/>
    <s v="94217"/>
    <x v="0"/>
    <x v="0"/>
    <s v="Hirano"/>
    <s v="Juri"/>
    <s v="Medium"/>
  </r>
  <r>
    <n v="10168"/>
    <n v="20"/>
    <n v="100"/>
    <n v="3"/>
    <n v="4183"/>
    <n v="531.24099999999999"/>
    <s v="12,70%"/>
    <d v="2003-10-28T00:00:00"/>
    <x v="0"/>
    <n v="4"/>
    <x v="9"/>
    <x v="0"/>
    <x v="6"/>
    <n v="193"/>
    <s v="S10_4698"/>
    <x v="33"/>
    <s v="6505556809"/>
    <s v="9408 Furth Circle"/>
    <s v="N/A"/>
    <s v="Burlingame"/>
    <s v="CA"/>
    <s v="94217"/>
    <x v="0"/>
    <x v="0"/>
    <s v="Hirano"/>
    <s v="Juri"/>
    <s v="Medium"/>
  </r>
  <r>
    <n v="10168"/>
    <n v="21"/>
    <n v="70.959999999999994"/>
    <n v="9"/>
    <n v="1490.16"/>
    <n v="108.930696"/>
    <s v="7,31%"/>
    <d v="2003-10-28T00:00:00"/>
    <x v="0"/>
    <n v="4"/>
    <x v="9"/>
    <x v="0"/>
    <x v="5"/>
    <n v="84"/>
    <s v="S18_2581"/>
    <x v="33"/>
    <s v="6505556809"/>
    <s v="9408 Furth Circle"/>
    <s v="N/A"/>
    <s v="Burlingame"/>
    <s v="CA"/>
    <s v="94217"/>
    <x v="0"/>
    <x v="0"/>
    <s v="Hirano"/>
    <s v="Juri"/>
    <s v="Small"/>
  </r>
  <r>
    <n v="10168"/>
    <n v="46"/>
    <n v="61.18"/>
    <n v="5"/>
    <n v="2814.28"/>
    <n v="357.41356000000002"/>
    <n v="0.127"/>
    <d v="2003-10-28T00:00:00"/>
    <x v="0"/>
    <n v="4"/>
    <x v="9"/>
    <x v="0"/>
    <x v="6"/>
    <n v="60"/>
    <s v="S18_2625"/>
    <x v="33"/>
    <s v="6505556809"/>
    <s v="9408 Furth Circle"/>
    <s v="N/A"/>
    <s v="Burlingame"/>
    <s v="CA"/>
    <s v="94217"/>
    <x v="0"/>
    <x v="0"/>
    <s v="Hirano"/>
    <s v="Juri"/>
    <s v="Small"/>
  </r>
  <r>
    <n v="10168"/>
    <n v="50"/>
    <n v="100"/>
    <n v="2"/>
    <n v="5747.5"/>
    <n v="729.9325"/>
    <n v="0.127"/>
    <d v="2003-10-28T00:00:00"/>
    <x v="0"/>
    <n v="4"/>
    <x v="9"/>
    <x v="0"/>
    <x v="6"/>
    <n v="112"/>
    <s v="S24_1578"/>
    <x v="33"/>
    <s v="6505556809"/>
    <s v="9408 Furth Circle"/>
    <s v="N/A"/>
    <s v="Burlingame"/>
    <s v="CA"/>
    <s v="94217"/>
    <x v="0"/>
    <x v="0"/>
    <s v="Hirano"/>
    <s v="Juri"/>
    <s v="Medium"/>
  </r>
  <r>
    <n v="10168"/>
    <n v="49"/>
    <n v="100"/>
    <n v="11"/>
    <n v="6433.7"/>
    <n v="470.30346999999995"/>
    <s v="7,31%"/>
    <d v="2003-10-28T00:00:00"/>
    <x v="0"/>
    <n v="4"/>
    <x v="9"/>
    <x v="0"/>
    <x v="5"/>
    <n v="109"/>
    <s v="S24_1785"/>
    <x v="33"/>
    <s v="6505556809"/>
    <s v="9408 Furth Circle"/>
    <s v="N/A"/>
    <s v="Burlingame"/>
    <s v="CA"/>
    <s v="94217"/>
    <x v="0"/>
    <x v="0"/>
    <s v="Hirano"/>
    <s v="Juri"/>
    <s v="Medium"/>
  </r>
  <r>
    <n v="10168"/>
    <n v="29"/>
    <n v="75.41"/>
    <n v="6"/>
    <n v="2186.89"/>
    <n v="277.73502999999999"/>
    <n v="0.127"/>
    <d v="2003-10-28T00:00:00"/>
    <x v="0"/>
    <n v="4"/>
    <x v="9"/>
    <x v="0"/>
    <x v="6"/>
    <n v="76"/>
    <s v="S24_2000"/>
    <x v="33"/>
    <s v="6505556809"/>
    <s v="9408 Furth Circle"/>
    <s v="N/A"/>
    <s v="Burlingame"/>
    <s v="CA"/>
    <s v="94217"/>
    <x v="0"/>
    <x v="0"/>
    <s v="Hirano"/>
    <s v="Juri"/>
    <s v="Small"/>
  </r>
  <r>
    <n v="10168"/>
    <n v="27"/>
    <n v="73.02"/>
    <n v="18"/>
    <n v="1971.54"/>
    <n v="144.119574"/>
    <s v="7,31%"/>
    <d v="2003-10-28T00:00:00"/>
    <x v="0"/>
    <n v="4"/>
    <x v="9"/>
    <x v="0"/>
    <x v="5"/>
    <n v="68"/>
    <s v="S24_3949"/>
    <x v="33"/>
    <s v="6505556809"/>
    <s v="9408 Furth Circle"/>
    <s v="N/A"/>
    <s v="Burlingame"/>
    <s v="CA"/>
    <s v="94217"/>
    <x v="0"/>
    <x v="0"/>
    <s v="Hirano"/>
    <s v="Juri"/>
    <s v="Small"/>
  </r>
  <r>
    <n v="10168"/>
    <n v="48"/>
    <n v="78.25"/>
    <n v="10"/>
    <n v="3756"/>
    <n v="274.56360000000001"/>
    <s v="7,31%"/>
    <d v="2003-10-28T00:00:00"/>
    <x v="0"/>
    <n v="4"/>
    <x v="9"/>
    <x v="0"/>
    <x v="5"/>
    <n v="72"/>
    <s v="S24_4278"/>
    <x v="33"/>
    <s v="6505556809"/>
    <s v="9408 Furth Circle"/>
    <s v="N/A"/>
    <s v="Burlingame"/>
    <s v="CA"/>
    <s v="94217"/>
    <x v="0"/>
    <x v="0"/>
    <s v="Hirano"/>
    <s v="Juri"/>
    <s v="Medium"/>
  </r>
  <r>
    <n v="10168"/>
    <n v="28"/>
    <n v="100"/>
    <n v="7"/>
    <n v="3244.36"/>
    <n v="412.03372000000002"/>
    <n v="0.127"/>
    <d v="2003-10-28T00:00:00"/>
    <x v="0"/>
    <n v="4"/>
    <x v="9"/>
    <x v="0"/>
    <x v="6"/>
    <n v="99"/>
    <s v="S32_1374"/>
    <x v="33"/>
    <s v="6505556809"/>
    <s v="9408 Furth Circle"/>
    <s v="N/A"/>
    <s v="Burlingame"/>
    <s v="CA"/>
    <s v="94217"/>
    <x v="0"/>
    <x v="0"/>
    <s v="Hirano"/>
    <s v="Juri"/>
    <s v="Medium"/>
  </r>
  <r>
    <n v="10168"/>
    <n v="31"/>
    <n v="73.61"/>
    <n v="12"/>
    <n v="2281.91"/>
    <n v="168.63314899999997"/>
    <s v="7,39%"/>
    <d v="2003-10-28T00:00:00"/>
    <x v="0"/>
    <n v="4"/>
    <x v="9"/>
    <x v="0"/>
    <x v="0"/>
    <n v="68"/>
    <s v="S32_4289"/>
    <x v="33"/>
    <s v="6505556809"/>
    <s v="9408 Furth Circle"/>
    <s v="N/A"/>
    <s v="Burlingame"/>
    <s v="CA"/>
    <s v="94217"/>
    <x v="0"/>
    <x v="0"/>
    <s v="Hirano"/>
    <s v="Juri"/>
    <s v="Small"/>
  </r>
  <r>
    <n v="10168"/>
    <n v="48"/>
    <n v="51.93"/>
    <n v="13"/>
    <n v="2492.64"/>
    <n v="184.20609599999997"/>
    <s v="7,39%"/>
    <d v="2003-10-28T00:00:00"/>
    <x v="0"/>
    <n v="4"/>
    <x v="9"/>
    <x v="0"/>
    <x v="0"/>
    <n v="43"/>
    <s v="S50_1341"/>
    <x v="33"/>
    <s v="6505556809"/>
    <s v="9408 Furth Circle"/>
    <s v="N/A"/>
    <s v="Burlingame"/>
    <s v="CA"/>
    <s v="94217"/>
    <x v="0"/>
    <x v="0"/>
    <s v="Hirano"/>
    <s v="Juri"/>
    <s v="Small"/>
  </r>
  <r>
    <n v="10168"/>
    <n v="28"/>
    <n v="98.65"/>
    <n v="14"/>
    <n v="2762.2"/>
    <n v="201.91681999999997"/>
    <s v="7,31%"/>
    <d v="2003-10-28T00:00:00"/>
    <x v="0"/>
    <n v="4"/>
    <x v="9"/>
    <x v="0"/>
    <x v="5"/>
    <n v="91"/>
    <s v="S700_1691"/>
    <x v="33"/>
    <s v="6505556809"/>
    <s v="9408 Furth Circle"/>
    <s v="N/A"/>
    <s v="Burlingame"/>
    <s v="CA"/>
    <s v="94217"/>
    <x v="0"/>
    <x v="0"/>
    <s v="Hirano"/>
    <s v="Juri"/>
    <s v="Small"/>
  </r>
  <r>
    <n v="10168"/>
    <n v="31"/>
    <n v="100"/>
    <n v="16"/>
    <n v="3431.39"/>
    <n v="250.83460899999997"/>
    <s v="7,31%"/>
    <d v="2003-10-28T00:00:00"/>
    <x v="0"/>
    <n v="4"/>
    <x v="9"/>
    <x v="0"/>
    <x v="5"/>
    <n v="99"/>
    <s v="S700_2466"/>
    <x v="33"/>
    <s v="6505556809"/>
    <s v="9408 Furth Circle"/>
    <s v="N/A"/>
    <s v="Burlingame"/>
    <s v="CA"/>
    <s v="94217"/>
    <x v="0"/>
    <x v="0"/>
    <s v="Hirano"/>
    <s v="Juri"/>
    <s v="Medium"/>
  </r>
  <r>
    <n v="10168"/>
    <n v="36"/>
    <n v="100"/>
    <n v="8"/>
    <n v="4527.72"/>
    <n v="330.97633200000001"/>
    <s v="7,31%"/>
    <d v="2003-10-28T00:00:00"/>
    <x v="0"/>
    <n v="4"/>
    <x v="9"/>
    <x v="0"/>
    <x v="5"/>
    <n v="118"/>
    <s v="S700_2834"/>
    <x v="33"/>
    <s v="6505556809"/>
    <s v="9408 Furth Circle"/>
    <s v="N/A"/>
    <s v="Burlingame"/>
    <s v="CA"/>
    <s v="94217"/>
    <x v="0"/>
    <x v="0"/>
    <s v="Hirano"/>
    <s v="Juri"/>
    <s v="Medium"/>
  </r>
  <r>
    <n v="10168"/>
    <n v="48"/>
    <n v="96"/>
    <n v="15"/>
    <n v="4608"/>
    <n v="336.84479999999996"/>
    <s v="7,31%"/>
    <d v="2003-10-28T00:00:00"/>
    <x v="0"/>
    <n v="4"/>
    <x v="9"/>
    <x v="0"/>
    <x v="5"/>
    <n v="80"/>
    <s v="S700_3167"/>
    <x v="33"/>
    <s v="6505556809"/>
    <s v="9408 Furth Circle"/>
    <s v="N/A"/>
    <s v="Burlingame"/>
    <s v="CA"/>
    <s v="94217"/>
    <x v="0"/>
    <x v="0"/>
    <s v="Hirano"/>
    <s v="Juri"/>
    <s v="Medium"/>
  </r>
  <r>
    <n v="10168"/>
    <n v="39"/>
    <n v="82.91"/>
    <n v="17"/>
    <n v="3233.49"/>
    <n v="236.36811899999998"/>
    <s v="7,31%"/>
    <d v="2003-10-28T00:00:00"/>
    <x v="0"/>
    <n v="4"/>
    <x v="9"/>
    <x v="0"/>
    <x v="5"/>
    <n v="74"/>
    <s v="S700_4002"/>
    <x v="33"/>
    <s v="6505556809"/>
    <s v="9408 Furth Circle"/>
    <s v="N/A"/>
    <s v="Burlingame"/>
    <s v="CA"/>
    <s v="94217"/>
    <x v="0"/>
    <x v="0"/>
    <s v="Hirano"/>
    <s v="Juri"/>
    <s v="Medium"/>
  </r>
  <r>
    <n v="10169"/>
    <n v="30"/>
    <n v="100"/>
    <n v="2"/>
    <n v="5019.8999999999996"/>
    <n v="1249.4531099999999"/>
    <s v="24,89%"/>
    <d v="2003-11-04T00:00:00"/>
    <x v="0"/>
    <n v="4"/>
    <x v="10"/>
    <x v="0"/>
    <x v="1"/>
    <n v="194"/>
    <s v="S12_1099"/>
    <x v="38"/>
    <s v="02 9936 8555"/>
    <s v="201 Miller Street"/>
    <s v="Level 15"/>
    <s v="North Sydney"/>
    <s v="NSW"/>
    <s v="2060"/>
    <x v="13"/>
    <x v="3"/>
    <s v="O'Hara"/>
    <s v="Anna"/>
    <s v="Medium"/>
  </r>
  <r>
    <n v="10169"/>
    <n v="35"/>
    <n v="100"/>
    <n v="13"/>
    <n v="4639.25"/>
    <n v="589.18475000000001"/>
    <n v="0.127"/>
    <d v="2003-11-04T00:00:00"/>
    <x v="0"/>
    <n v="4"/>
    <x v="10"/>
    <x v="0"/>
    <x v="6"/>
    <n v="150"/>
    <s v="S12_2823"/>
    <x v="38"/>
    <s v="02 9936 8555"/>
    <s v="201 Miller Street"/>
    <s v="Level 15"/>
    <s v="North Sydney"/>
    <s v="NSW"/>
    <s v="2060"/>
    <x v="13"/>
    <x v="3"/>
    <s v="O'Hara"/>
    <s v="Anna"/>
    <s v="Medium"/>
  </r>
  <r>
    <n v="10169"/>
    <n v="36"/>
    <n v="63.84"/>
    <n v="3"/>
    <n v="2298.2399999999998"/>
    <n v="572.03193599999997"/>
    <s v="24,89%"/>
    <d v="2003-11-04T00:00:00"/>
    <x v="0"/>
    <n v="4"/>
    <x v="10"/>
    <x v="0"/>
    <x v="1"/>
    <n v="79"/>
    <s v="S12_3990"/>
    <x v="38"/>
    <s v="02 9936 8555"/>
    <s v="201 Miller Street"/>
    <s v="Level 15"/>
    <s v="North Sydney"/>
    <s v="NSW"/>
    <s v="2060"/>
    <x v="13"/>
    <x v="3"/>
    <s v="O'Hara"/>
    <s v="Anna"/>
    <s v="Small"/>
  </r>
  <r>
    <n v="10169"/>
    <n v="32"/>
    <n v="70.760000000000005"/>
    <n v="5"/>
    <n v="2264.3200000000002"/>
    <n v="563.58924800000011"/>
    <s v="24,89%"/>
    <d v="2003-11-04T00:00:00"/>
    <x v="0"/>
    <n v="4"/>
    <x v="10"/>
    <x v="0"/>
    <x v="1"/>
    <n v="80"/>
    <s v="S18_3278"/>
    <x v="38"/>
    <s v="02 9936 8555"/>
    <s v="201 Miller Street"/>
    <s v="Level 15"/>
    <s v="North Sydney"/>
    <s v="NSW"/>
    <s v="2060"/>
    <x v="13"/>
    <x v="3"/>
    <s v="O'Hara"/>
    <s v="Anna"/>
    <s v="Small"/>
  </r>
  <r>
    <n v="10169"/>
    <n v="36"/>
    <n v="100"/>
    <n v="4"/>
    <n v="4444.92"/>
    <n v="1106.340588"/>
    <s v="24,89%"/>
    <d v="2003-11-04T00:00:00"/>
    <x v="0"/>
    <n v="4"/>
    <x v="10"/>
    <x v="0"/>
    <x v="1"/>
    <n v="146"/>
    <s v="S18_3482"/>
    <x v="38"/>
    <s v="02 9936 8555"/>
    <s v="201 Miller Street"/>
    <s v="Level 15"/>
    <s v="North Sydney"/>
    <s v="NSW"/>
    <s v="2060"/>
    <x v="13"/>
    <x v="3"/>
    <s v="O'Hara"/>
    <s v="Anna"/>
    <s v="Medium"/>
  </r>
  <r>
    <n v="10169"/>
    <n v="38"/>
    <n v="68.39"/>
    <n v="8"/>
    <n v="2598.8200000000002"/>
    <n v="330.05014"/>
    <n v="0.127"/>
    <d v="2003-11-04T00:00:00"/>
    <x v="0"/>
    <n v="4"/>
    <x v="10"/>
    <x v="0"/>
    <x v="6"/>
    <n v="62"/>
    <s v="S18_3782"/>
    <x v="38"/>
    <s v="02 9936 8555"/>
    <s v="201 Miller Street"/>
    <s v="Level 15"/>
    <s v="North Sydney"/>
    <s v="NSW"/>
    <s v="2060"/>
    <x v="13"/>
    <x v="3"/>
    <s v="O'Hara"/>
    <s v="Anna"/>
    <s v="Small"/>
  </r>
  <r>
    <n v="10169"/>
    <n v="33"/>
    <n v="100"/>
    <n v="7"/>
    <n v="4910.3999999999996"/>
    <n v="1222.19856"/>
    <s v="24,89%"/>
    <d v="2003-11-04T00:00:00"/>
    <x v="0"/>
    <n v="4"/>
    <x v="10"/>
    <x v="0"/>
    <x v="1"/>
    <n v="148"/>
    <s v="S18_4721"/>
    <x v="38"/>
    <s v="02 9936 8555"/>
    <s v="201 Miller Street"/>
    <s v="Level 15"/>
    <s v="North Sydney"/>
    <s v="NSW"/>
    <s v="2060"/>
    <x v="13"/>
    <x v="3"/>
    <s v="O'Hara"/>
    <s v="Anna"/>
    <s v="Medium"/>
  </r>
  <r>
    <n v="10169"/>
    <n v="38"/>
    <n v="74.11"/>
    <n v="11"/>
    <n v="2816.18"/>
    <n v="357.65485999999999"/>
    <n v="0.127"/>
    <d v="2003-11-04T00:00:00"/>
    <x v="0"/>
    <n v="4"/>
    <x v="10"/>
    <x v="0"/>
    <x v="6"/>
    <n v="69"/>
    <s v="S24_2360"/>
    <x v="38"/>
    <s v="02 9936 8555"/>
    <s v="201 Miller Street"/>
    <s v="Level 15"/>
    <s v="North Sydney"/>
    <s v="NSW"/>
    <s v="2060"/>
    <x v="13"/>
    <x v="3"/>
    <s v="O'Hara"/>
    <s v="Anna"/>
    <s v="Small"/>
  </r>
  <r>
    <n v="10169"/>
    <n v="34"/>
    <n v="50.21"/>
    <n v="1"/>
    <n v="1707.14"/>
    <n v="424.90714600000007"/>
    <s v="24,89%"/>
    <d v="2003-11-04T00:00:00"/>
    <x v="0"/>
    <n v="4"/>
    <x v="10"/>
    <x v="0"/>
    <x v="1"/>
    <n v="61"/>
    <s v="S24_3371"/>
    <x v="38"/>
    <s v="02 9936 8555"/>
    <s v="201 Miller Street"/>
    <s v="Level 15"/>
    <s v="North Sydney"/>
    <s v="NSW"/>
    <s v="2060"/>
    <x v="13"/>
    <x v="3"/>
    <s v="O'Hara"/>
    <s v="Anna"/>
    <s v="Small"/>
  </r>
  <r>
    <n v="10169"/>
    <n v="24"/>
    <n v="94.58"/>
    <n v="6"/>
    <n v="2269.92"/>
    <n v="564.98308800000007"/>
    <s v="24,89%"/>
    <d v="2003-11-04T00:00:00"/>
    <x v="0"/>
    <n v="4"/>
    <x v="10"/>
    <x v="0"/>
    <x v="1"/>
    <n v="80"/>
    <s v="S24_4620"/>
    <x v="38"/>
    <s v="02 9936 8555"/>
    <s v="201 Miller Street"/>
    <s v="Level 15"/>
    <s v="North Sydney"/>
    <s v="NSW"/>
    <s v="2060"/>
    <x v="13"/>
    <x v="3"/>
    <s v="O'Hara"/>
    <s v="Anna"/>
    <s v="Small"/>
  </r>
  <r>
    <n v="10169"/>
    <n v="26"/>
    <n v="39.83"/>
    <n v="9"/>
    <n v="1035.58"/>
    <n v="131.51865999999998"/>
    <n v="0.127"/>
    <d v="2003-11-04T00:00:00"/>
    <x v="0"/>
    <n v="4"/>
    <x v="10"/>
    <x v="0"/>
    <x v="6"/>
    <n v="40"/>
    <s v="S32_2206"/>
    <x v="38"/>
    <s v="02 9936 8555"/>
    <s v="201 Miller Street"/>
    <s v="Level 15"/>
    <s v="North Sydney"/>
    <s v="NSW"/>
    <s v="2060"/>
    <x v="13"/>
    <x v="3"/>
    <s v="O'Hara"/>
    <s v="Anna"/>
    <s v="Small"/>
  </r>
  <r>
    <n v="10169"/>
    <n v="34"/>
    <n v="100"/>
    <n v="12"/>
    <n v="3920.88"/>
    <n v="497.95176000000004"/>
    <n v="0.127"/>
    <d v="2003-11-04T00:00:00"/>
    <x v="0"/>
    <n v="4"/>
    <x v="10"/>
    <x v="0"/>
    <x v="6"/>
    <n v="102"/>
    <s v="S32_4485"/>
    <x v="38"/>
    <s v="02 9936 8555"/>
    <s v="201 Miller Street"/>
    <s v="Level 15"/>
    <s v="North Sydney"/>
    <s v="NSW"/>
    <s v="2060"/>
    <x v="13"/>
    <x v="3"/>
    <s v="O'Hara"/>
    <s v="Anna"/>
    <s v="Medium"/>
  </r>
  <r>
    <n v="10169"/>
    <n v="48"/>
    <n v="80.55"/>
    <n v="10"/>
    <n v="3866.4"/>
    <n v="491.03280000000001"/>
    <n v="0.127"/>
    <d v="2003-11-04T00:00:00"/>
    <x v="0"/>
    <n v="4"/>
    <x v="10"/>
    <x v="0"/>
    <x v="6"/>
    <n v="81"/>
    <s v="S50_4713"/>
    <x v="38"/>
    <s v="02 9936 8555"/>
    <s v="201 Miller Street"/>
    <s v="Level 15"/>
    <s v="North Sydney"/>
    <s v="NSW"/>
    <s v="2060"/>
    <x v="13"/>
    <x v="3"/>
    <s v="O'Hara"/>
    <s v="Anna"/>
    <s v="Medium"/>
  </r>
  <r>
    <n v="10170"/>
    <n v="47"/>
    <n v="100"/>
    <n v="4"/>
    <n v="5464.69"/>
    <n v="1360.161341"/>
    <s v="24,89%"/>
    <d v="2003-11-04T00:00:00"/>
    <x v="0"/>
    <n v="4"/>
    <x v="10"/>
    <x v="0"/>
    <x v="1"/>
    <n v="117"/>
    <s v="S12_3380"/>
    <x v="47"/>
    <s v="7675-3555"/>
    <s v="Kirchgasse 6"/>
    <s v="N/A"/>
    <s v="Graz"/>
    <s v="N/A"/>
    <s v="8010"/>
    <x v="12"/>
    <x v="1"/>
    <s v="Mendel"/>
    <s v="Roland"/>
    <s v="Medium"/>
  </r>
  <r>
    <n v="10170"/>
    <n v="41"/>
    <n v="100"/>
    <n v="3"/>
    <n v="4391.1000000000004"/>
    <n v="1092.9447900000002"/>
    <s v="24,89%"/>
    <d v="2003-11-04T00:00:00"/>
    <x v="0"/>
    <n v="4"/>
    <x v="10"/>
    <x v="0"/>
    <x v="1"/>
    <n v="115"/>
    <s v="S12_4675"/>
    <x v="47"/>
    <s v="7675-3555"/>
    <s v="Kirchgasse 6"/>
    <s v="N/A"/>
    <s v="Graz"/>
    <s v="N/A"/>
    <s v="8010"/>
    <x v="12"/>
    <x v="1"/>
    <s v="Mendel"/>
    <s v="Roland"/>
    <s v="Medium"/>
  </r>
  <r>
    <n v="10170"/>
    <n v="20"/>
    <n v="63.14"/>
    <n v="2"/>
    <n v="1262.8"/>
    <n v="314.31092000000001"/>
    <s v="24,89%"/>
    <d v="2003-11-04T00:00:00"/>
    <x v="0"/>
    <n v="4"/>
    <x v="10"/>
    <x v="0"/>
    <x v="1"/>
    <n v="77"/>
    <s v="S18_1889"/>
    <x v="47"/>
    <s v="7675-3555"/>
    <s v="Kirchgasse 6"/>
    <s v="N/A"/>
    <s v="Graz"/>
    <s v="N/A"/>
    <s v="8010"/>
    <x v="12"/>
    <x v="1"/>
    <s v="Mendel"/>
    <s v="Roland"/>
    <s v="Small"/>
  </r>
  <r>
    <n v="10170"/>
    <n v="34"/>
    <n v="100"/>
    <n v="1"/>
    <n v="3819.56"/>
    <n v="950.68848400000002"/>
    <s v="24,89%"/>
    <d v="2003-11-04T00:00:00"/>
    <x v="0"/>
    <n v="4"/>
    <x v="10"/>
    <x v="0"/>
    <x v="1"/>
    <n v="140"/>
    <s v="S24_3856"/>
    <x v="47"/>
    <s v="7675-3555"/>
    <s v="Kirchgasse 6"/>
    <s v="N/A"/>
    <s v="Graz"/>
    <s v="N/A"/>
    <s v="8010"/>
    <x v="12"/>
    <x v="1"/>
    <s v="Mendel"/>
    <s v="Roland"/>
    <s v="Medium"/>
  </r>
  <r>
    <n v="10171"/>
    <n v="35"/>
    <n v="100"/>
    <n v="2"/>
    <n v="4508"/>
    <n v="1122.0412000000001"/>
    <s v="24,89%"/>
    <d v="2003-11-05T00:00:00"/>
    <x v="0"/>
    <n v="4"/>
    <x v="10"/>
    <x v="0"/>
    <x v="1"/>
    <n v="141"/>
    <s v="S18_1129"/>
    <x v="50"/>
    <s v="(514) 555-8054"/>
    <s v="43 rue St. Laurent"/>
    <s v="N/A"/>
    <s v="Montreal"/>
    <s v="Quebec"/>
    <s v="H1J 1C3"/>
    <x v="15"/>
    <x v="0"/>
    <s v="Fresnisre"/>
    <s v="Jean"/>
    <s v="Medium"/>
  </r>
  <r>
    <n v="10171"/>
    <n v="35"/>
    <n v="100"/>
    <n v="1"/>
    <n v="4680.2"/>
    <n v="1164.9017799999999"/>
    <s v="24,89%"/>
    <d v="2003-11-05T00:00:00"/>
    <x v="0"/>
    <n v="4"/>
    <x v="10"/>
    <x v="0"/>
    <x v="1"/>
    <n v="142"/>
    <s v="S18_1984"/>
    <x v="50"/>
    <s v="(514) 555-8054"/>
    <s v="43 rue St. Laurent"/>
    <s v="N/A"/>
    <s v="Montreal"/>
    <s v="Quebec"/>
    <s v="H1J 1C3"/>
    <x v="15"/>
    <x v="0"/>
    <s v="Fresnisre"/>
    <s v="Jean"/>
    <s v="Medium"/>
  </r>
  <r>
    <n v="10171"/>
    <n v="39"/>
    <n v="100"/>
    <n v="3"/>
    <n v="5481.45"/>
    <n v="1364.332905"/>
    <s v="24,89%"/>
    <d v="2003-11-05T00:00:00"/>
    <x v="0"/>
    <n v="4"/>
    <x v="10"/>
    <x v="0"/>
    <x v="1"/>
    <n v="169"/>
    <s v="S18_3232"/>
    <x v="50"/>
    <s v="(514) 555-8054"/>
    <s v="43 rue St. Laurent"/>
    <s v="N/A"/>
    <s v="Montreal"/>
    <s v="Quebec"/>
    <s v="H1J 1C3"/>
    <x v="15"/>
    <x v="0"/>
    <s v="Fresnisre"/>
    <s v="Jean"/>
    <s v="Medium"/>
  </r>
  <r>
    <n v="10171"/>
    <n v="36"/>
    <n v="35.49"/>
    <n v="4"/>
    <n v="1277.6400000000001"/>
    <n v="318.00459600000005"/>
    <s v="24,89%"/>
    <d v="2003-11-05T00:00:00"/>
    <x v="0"/>
    <n v="4"/>
    <x v="10"/>
    <x v="0"/>
    <x v="1"/>
    <n v="37"/>
    <s v="S24_2972"/>
    <x v="50"/>
    <s v="(514) 555-8054"/>
    <s v="43 rue St. Laurent"/>
    <s v="N/A"/>
    <s v="Montreal"/>
    <s v="Quebec"/>
    <s v="H1J 1C3"/>
    <x v="15"/>
    <x v="0"/>
    <s v="Fresnisre"/>
    <s v="Jean"/>
    <s v="Small"/>
  </r>
  <r>
    <n v="10172"/>
    <n v="42"/>
    <n v="100"/>
    <n v="6"/>
    <n v="4965.24"/>
    <n v="1235.848236"/>
    <s v="24,89%"/>
    <d v="2003-11-05T00:00:00"/>
    <x v="0"/>
    <n v="4"/>
    <x v="10"/>
    <x v="0"/>
    <x v="1"/>
    <n v="124"/>
    <s v="S18_1589"/>
    <x v="51"/>
    <s v="2035552570"/>
    <s v="25593 South Bay Ln."/>
    <s v="N/A"/>
    <s v="Bridgewater"/>
    <s v="CT"/>
    <s v="97562"/>
    <x v="0"/>
    <x v="0"/>
    <s v="King"/>
    <s v="Julie"/>
    <s v="Medium"/>
  </r>
  <r>
    <n v="10172"/>
    <n v="39"/>
    <n v="100"/>
    <n v="7"/>
    <n v="6023.16"/>
    <n v="1499.164524"/>
    <s v="24,89%"/>
    <d v="2003-11-05T00:00:00"/>
    <x v="0"/>
    <n v="4"/>
    <x v="10"/>
    <x v="0"/>
    <x v="1"/>
    <n v="132"/>
    <s v="S18_2870"/>
    <x v="51"/>
    <s v="2035552570"/>
    <s v="25593 South Bay Ln."/>
    <s v="N/A"/>
    <s v="Bridgewater"/>
    <s v="CT"/>
    <s v="97562"/>
    <x v="0"/>
    <x v="0"/>
    <s v="King"/>
    <s v="Julie"/>
    <s v="Medium"/>
  </r>
  <r>
    <n v="10172"/>
    <n v="48"/>
    <n v="100"/>
    <n v="8"/>
    <n v="5493.12"/>
    <n v="1367.237568"/>
    <s v="24,89%"/>
    <d v="2003-11-05T00:00:00"/>
    <x v="0"/>
    <n v="4"/>
    <x v="10"/>
    <x v="0"/>
    <x v="1"/>
    <n v="141"/>
    <s v="S18_3685"/>
    <x v="51"/>
    <s v="2035552570"/>
    <s v="25593 South Bay Ln."/>
    <s v="N/A"/>
    <s v="Bridgewater"/>
    <s v="CT"/>
    <s v="97562"/>
    <x v="0"/>
    <x v="0"/>
    <s v="King"/>
    <s v="Julie"/>
    <s v="Medium"/>
  </r>
  <r>
    <n v="10172"/>
    <n v="32"/>
    <n v="75.69"/>
    <n v="3"/>
    <n v="2422.08"/>
    <n v="602.85571200000004"/>
    <s v="24,89%"/>
    <d v="2003-11-05T00:00:00"/>
    <x v="0"/>
    <n v="4"/>
    <x v="10"/>
    <x v="0"/>
    <x v="1"/>
    <n v="73"/>
    <s v="S24_1046"/>
    <x v="51"/>
    <s v="2035552570"/>
    <s v="25593 South Bay Ln."/>
    <s v="N/A"/>
    <s v="Bridgewater"/>
    <s v="CT"/>
    <s v="97562"/>
    <x v="0"/>
    <x v="0"/>
    <s v="King"/>
    <s v="Julie"/>
    <s v="Small"/>
  </r>
  <r>
    <n v="10172"/>
    <n v="34"/>
    <n v="42.76"/>
    <n v="5"/>
    <n v="1453.84"/>
    <n v="361.86077599999999"/>
    <s v="24,89%"/>
    <d v="2003-11-05T00:00:00"/>
    <x v="0"/>
    <n v="4"/>
    <x v="10"/>
    <x v="0"/>
    <x v="1"/>
    <n v="50"/>
    <s v="S24_1628"/>
    <x v="51"/>
    <s v="2035552570"/>
    <s v="25593 South Bay Ln."/>
    <s v="N/A"/>
    <s v="Bridgewater"/>
    <s v="CT"/>
    <s v="97562"/>
    <x v="0"/>
    <x v="0"/>
    <s v="King"/>
    <s v="Julie"/>
    <s v="Small"/>
  </r>
  <r>
    <n v="10172"/>
    <n v="22"/>
    <n v="74.510000000000005"/>
    <n v="1"/>
    <n v="1639.22"/>
    <n v="408.00185800000003"/>
    <s v="24,89%"/>
    <d v="2003-11-05T00:00:00"/>
    <x v="0"/>
    <n v="4"/>
    <x v="10"/>
    <x v="0"/>
    <x v="1"/>
    <n v="90"/>
    <s v="S24_2766"/>
    <x v="51"/>
    <s v="2035552570"/>
    <s v="25593 South Bay Ln."/>
    <s v="N/A"/>
    <s v="Bridgewater"/>
    <s v="CT"/>
    <s v="97562"/>
    <x v="0"/>
    <x v="0"/>
    <s v="King"/>
    <s v="Julie"/>
    <s v="Small"/>
  </r>
  <r>
    <n v="10172"/>
    <n v="24"/>
    <n v="81.33"/>
    <n v="2"/>
    <n v="1951.92"/>
    <n v="485.83288800000003"/>
    <s v="24,89%"/>
    <d v="2003-11-05T00:00:00"/>
    <x v="0"/>
    <n v="4"/>
    <x v="10"/>
    <x v="0"/>
    <x v="1"/>
    <n v="85"/>
    <s v="S24_3191"/>
    <x v="51"/>
    <s v="2035552570"/>
    <s v="25593 South Bay Ln."/>
    <s v="N/A"/>
    <s v="Bridgewater"/>
    <s v="CT"/>
    <s v="97562"/>
    <x v="0"/>
    <x v="0"/>
    <s v="King"/>
    <s v="Julie"/>
    <s v="Small"/>
  </r>
  <r>
    <n v="10172"/>
    <n v="22"/>
    <n v="98.51"/>
    <n v="4"/>
    <n v="2167.2199999999998"/>
    <n v="539.42105800000002"/>
    <s v="24,89%"/>
    <d v="2003-11-05T00:00:00"/>
    <x v="0"/>
    <n v="4"/>
    <x v="10"/>
    <x v="0"/>
    <x v="1"/>
    <n v="107"/>
    <s v="S24_3432"/>
    <x v="51"/>
    <s v="2035552570"/>
    <s v="25593 South Bay Ln."/>
    <s v="N/A"/>
    <s v="Bridgewater"/>
    <s v="CT"/>
    <s v="97562"/>
    <x v="0"/>
    <x v="0"/>
    <s v="King"/>
    <s v="Julie"/>
    <s v="Small"/>
  </r>
  <r>
    <n v="10173"/>
    <n v="43"/>
    <n v="100"/>
    <n v="6"/>
    <n v="5036.16"/>
    <n v="372.17222399999997"/>
    <s v="7,39%"/>
    <d v="2003-11-05T00:00:00"/>
    <x v="0"/>
    <n v="4"/>
    <x v="10"/>
    <x v="0"/>
    <x v="0"/>
    <n v="102"/>
    <s v="S18_1342"/>
    <x v="6"/>
    <s v="035-640555"/>
    <s v="Via Ludovico il Moro 22"/>
    <s v="N/A"/>
    <s v="Bergamo"/>
    <s v="N/A"/>
    <s v="24100"/>
    <x v="5"/>
    <x v="1"/>
    <s v="Rovelli"/>
    <s v="Giovanni"/>
    <s v="Medium"/>
  </r>
  <r>
    <n v="10173"/>
    <n v="48"/>
    <n v="44.21"/>
    <n v="5"/>
    <n v="2122.08"/>
    <n v="156.82171199999999"/>
    <s v="7,39%"/>
    <d v="2003-11-05T00:00:00"/>
    <x v="0"/>
    <n v="4"/>
    <x v="10"/>
    <x v="0"/>
    <x v="0"/>
    <n v="53"/>
    <s v="S18_1367"/>
    <x v="6"/>
    <s v="035-640555"/>
    <s v="Via Ludovico il Moro 22"/>
    <s v="N/A"/>
    <s v="Bergamo"/>
    <s v="N/A"/>
    <s v="24100"/>
    <x v="5"/>
    <x v="1"/>
    <s v="Rovelli"/>
    <s v="Giovanni"/>
    <s v="Small"/>
  </r>
  <r>
    <n v="10173"/>
    <n v="24"/>
    <n v="100"/>
    <n v="13"/>
    <n v="3508.8"/>
    <n v="259.30032"/>
    <s v="7,39%"/>
    <d v="2003-11-05T00:00:00"/>
    <x v="0"/>
    <n v="4"/>
    <x v="10"/>
    <x v="0"/>
    <x v="0"/>
    <n v="170"/>
    <s v="S18_1749"/>
    <x v="6"/>
    <s v="035-640555"/>
    <s v="Via Ludovico il Moro 22"/>
    <s v="N/A"/>
    <s v="Bergamo"/>
    <s v="N/A"/>
    <s v="24100"/>
    <x v="5"/>
    <x v="1"/>
    <s v="Rovelli"/>
    <s v="Giovanni"/>
    <s v="Medium"/>
  </r>
  <r>
    <n v="10173"/>
    <n v="26"/>
    <n v="57.51"/>
    <n v="12"/>
    <n v="1495.26"/>
    <n v="110.49971399999998"/>
    <s v="7,39%"/>
    <d v="2003-11-05T00:00:00"/>
    <x v="0"/>
    <n v="4"/>
    <x v="10"/>
    <x v="0"/>
    <x v="0"/>
    <n v="60"/>
    <s v="S18_2248"/>
    <x v="6"/>
    <s v="035-640555"/>
    <s v="Via Ludovico il Moro 22"/>
    <s v="N/A"/>
    <s v="Bergamo"/>
    <s v="N/A"/>
    <s v="24100"/>
    <x v="5"/>
    <x v="1"/>
    <s v="Rovelli"/>
    <s v="Giovanni"/>
    <s v="Small"/>
  </r>
  <r>
    <n v="10173"/>
    <n v="31"/>
    <n v="100"/>
    <n v="10"/>
    <n v="4492.83"/>
    <n v="332.02013699999998"/>
    <s v="7,39%"/>
    <d v="2003-11-05T00:00:00"/>
    <x v="0"/>
    <n v="4"/>
    <x v="10"/>
    <x v="0"/>
    <x v="0"/>
    <n v="127"/>
    <s v="S18_2325"/>
    <x v="6"/>
    <s v="035-640555"/>
    <s v="Via Ludovico il Moro 22"/>
    <s v="N/A"/>
    <s v="Bergamo"/>
    <s v="N/A"/>
    <s v="24100"/>
    <x v="5"/>
    <x v="1"/>
    <s v="Rovelli"/>
    <s v="Giovanni"/>
    <s v="Medium"/>
  </r>
  <r>
    <n v="10173"/>
    <n v="22"/>
    <n v="100"/>
    <n v="7"/>
    <n v="3452.68"/>
    <n v="255.15305199999997"/>
    <s v="7,39%"/>
    <d v="2003-11-05T00:00:00"/>
    <x v="0"/>
    <n v="4"/>
    <x v="10"/>
    <x v="0"/>
    <x v="0"/>
    <n v="168"/>
    <s v="S18_2795"/>
    <x v="6"/>
    <s v="035-640555"/>
    <s v="Via Ludovico il Moro 22"/>
    <s v="N/A"/>
    <s v="Bergamo"/>
    <s v="N/A"/>
    <s v="24100"/>
    <x v="5"/>
    <x v="1"/>
    <s v="Rovelli"/>
    <s v="Giovanni"/>
    <s v="Medium"/>
  </r>
  <r>
    <n v="10173"/>
    <n v="28"/>
    <n v="53.72"/>
    <n v="2"/>
    <n v="1504.16"/>
    <n v="111.15742399999999"/>
    <s v="7,39%"/>
    <d v="2003-11-05T00:00:00"/>
    <x v="0"/>
    <n v="4"/>
    <x v="10"/>
    <x v="0"/>
    <x v="0"/>
    <n v="62"/>
    <s v="S18_2957"/>
    <x v="6"/>
    <s v="035-640555"/>
    <s v="Via Ludovico il Moro 22"/>
    <s v="N/A"/>
    <s v="Bergamo"/>
    <s v="N/A"/>
    <s v="24100"/>
    <x v="5"/>
    <x v="1"/>
    <s v="Rovelli"/>
    <s v="Giovanni"/>
    <s v="Small"/>
  </r>
  <r>
    <n v="10173"/>
    <n v="31"/>
    <n v="89.01"/>
    <n v="1"/>
    <n v="2759.31"/>
    <n v="203.91300899999999"/>
    <s v="7,39%"/>
    <d v="2003-11-05T00:00:00"/>
    <x v="0"/>
    <n v="4"/>
    <x v="10"/>
    <x v="0"/>
    <x v="0"/>
    <n v="104"/>
    <s v="S18_3136"/>
    <x v="6"/>
    <s v="035-640555"/>
    <s v="Via Ludovico il Moro 22"/>
    <s v="N/A"/>
    <s v="Bergamo"/>
    <s v="N/A"/>
    <s v="24100"/>
    <x v="5"/>
    <x v="1"/>
    <s v="Rovelli"/>
    <s v="Giovanni"/>
    <s v="Small"/>
  </r>
  <r>
    <n v="10173"/>
    <n v="29"/>
    <n v="95.24"/>
    <n v="4"/>
    <n v="2761.96"/>
    <n v="204.10884399999998"/>
    <s v="7,39%"/>
    <d v="2003-11-05T00:00:00"/>
    <x v="0"/>
    <n v="4"/>
    <x v="10"/>
    <x v="0"/>
    <x v="0"/>
    <n v="99"/>
    <s v="S18_3320"/>
    <x v="6"/>
    <s v="035-640555"/>
    <s v="Via Ludovico il Moro 22"/>
    <s v="N/A"/>
    <s v="Bergamo"/>
    <s v="N/A"/>
    <s v="24100"/>
    <x v="5"/>
    <x v="1"/>
    <s v="Rovelli"/>
    <s v="Giovanni"/>
    <s v="Small"/>
  </r>
  <r>
    <n v="10173"/>
    <n v="21"/>
    <n v="75.459999999999994"/>
    <n v="14"/>
    <n v="1584.66"/>
    <n v="117.106374"/>
    <s v="7,39%"/>
    <d v="2003-11-05T00:00:00"/>
    <x v="0"/>
    <n v="4"/>
    <x v="10"/>
    <x v="0"/>
    <x v="0"/>
    <n v="92"/>
    <s v="S18_4409"/>
    <x v="6"/>
    <s v="035-640555"/>
    <s v="Via Ludovico il Moro 22"/>
    <s v="N/A"/>
    <s v="Bergamo"/>
    <s v="N/A"/>
    <s v="24100"/>
    <x v="5"/>
    <x v="1"/>
    <s v="Rovelli"/>
    <s v="Giovanni"/>
    <s v="Small"/>
  </r>
  <r>
    <n v="10173"/>
    <n v="39"/>
    <n v="71.98"/>
    <n v="15"/>
    <n v="2807.22"/>
    <n v="698.71705799999995"/>
    <s v="24,89%"/>
    <d v="2003-11-05T00:00:00"/>
    <x v="0"/>
    <n v="4"/>
    <x v="10"/>
    <x v="0"/>
    <x v="1"/>
    <n v="71"/>
    <s v="S18_4933"/>
    <x v="6"/>
    <s v="035-640555"/>
    <s v="Via Ludovico il Moro 22"/>
    <s v="N/A"/>
    <s v="Bergamo"/>
    <s v="N/A"/>
    <s v="24100"/>
    <x v="5"/>
    <x v="1"/>
    <s v="Rovelli"/>
    <s v="Giovanni"/>
    <s v="Small"/>
  </r>
  <r>
    <n v="10173"/>
    <n v="31"/>
    <n v="31.53"/>
    <n v="9"/>
    <n v="977.43"/>
    <n v="72.23207699999999"/>
    <s v="7,39%"/>
    <d v="2003-11-05T00:00:00"/>
    <x v="0"/>
    <n v="4"/>
    <x v="10"/>
    <x v="0"/>
    <x v="0"/>
    <n v="33"/>
    <s v="S24_1937"/>
    <x v="6"/>
    <s v="035-640555"/>
    <s v="Via Ludovico il Moro 22"/>
    <s v="N/A"/>
    <s v="Bergamo"/>
    <s v="N/A"/>
    <s v="24100"/>
    <x v="5"/>
    <x v="1"/>
    <s v="Rovelli"/>
    <s v="Giovanni"/>
    <s v="Small"/>
  </r>
  <r>
    <n v="10173"/>
    <n v="27"/>
    <n v="41.22"/>
    <n v="8"/>
    <n v="1112.94"/>
    <n v="82.246265999999991"/>
    <s v="7,39%"/>
    <d v="2003-11-05T00:00:00"/>
    <x v="0"/>
    <n v="4"/>
    <x v="10"/>
    <x v="0"/>
    <x v="0"/>
    <n v="44"/>
    <s v="S24_2022"/>
    <x v="6"/>
    <s v="035-640555"/>
    <s v="Via Ludovico il Moro 22"/>
    <s v="N/A"/>
    <s v="Bergamo"/>
    <s v="N/A"/>
    <s v="24100"/>
    <x v="5"/>
    <x v="1"/>
    <s v="Rovelli"/>
    <s v="Giovanni"/>
    <s v="Small"/>
  </r>
  <r>
    <n v="10173"/>
    <n v="23"/>
    <n v="100"/>
    <n v="16"/>
    <n v="2728.03"/>
    <n v="679.00666700000011"/>
    <s v="24,89%"/>
    <d v="2003-11-05T00:00:00"/>
    <x v="0"/>
    <n v="4"/>
    <x v="10"/>
    <x v="0"/>
    <x v="1"/>
    <n v="117"/>
    <s v="S24_2887"/>
    <x v="6"/>
    <s v="035-640555"/>
    <s v="Via Ludovico il Moro 22"/>
    <s v="N/A"/>
    <s v="Bergamo"/>
    <s v="N/A"/>
    <s v="24100"/>
    <x v="5"/>
    <x v="1"/>
    <s v="Rovelli"/>
    <s v="Giovanni"/>
    <s v="Small"/>
  </r>
  <r>
    <n v="10173"/>
    <n v="35"/>
    <n v="33.229999999999997"/>
    <n v="11"/>
    <n v="1163.05"/>
    <n v="85.949394999999996"/>
    <s v="7,39%"/>
    <d v="2003-11-05T00:00:00"/>
    <x v="0"/>
    <n v="4"/>
    <x v="10"/>
    <x v="0"/>
    <x v="0"/>
    <n v="41"/>
    <s v="S24_3969"/>
    <x v="6"/>
    <s v="035-640555"/>
    <s v="Via Ludovico il Moro 22"/>
    <s v="N/A"/>
    <s v="Bergamo"/>
    <s v="N/A"/>
    <s v="24100"/>
    <x v="5"/>
    <x v="1"/>
    <s v="Rovelli"/>
    <s v="Giovanni"/>
    <s v="Small"/>
  </r>
  <r>
    <n v="10173"/>
    <n v="22"/>
    <n v="100"/>
    <n v="3"/>
    <n v="2571.14"/>
    <n v="190.00724599999998"/>
    <s v="7,39%"/>
    <d v="2003-11-05T00:00:00"/>
    <x v="0"/>
    <n v="4"/>
    <x v="10"/>
    <x v="0"/>
    <x v="0"/>
    <n v="97"/>
    <s v="S24_4258"/>
    <x v="6"/>
    <s v="035-640555"/>
    <s v="Via Ludovico il Moro 22"/>
    <s v="N/A"/>
    <s v="Bergamo"/>
    <s v="N/A"/>
    <s v="24100"/>
    <x v="5"/>
    <x v="1"/>
    <s v="Rovelli"/>
    <s v="Giovanni"/>
    <s v="Small"/>
  </r>
  <r>
    <n v="10174"/>
    <n v="34"/>
    <n v="100"/>
    <n v="4"/>
    <n v="8014.82"/>
    <n v="1994.888698"/>
    <s v="24,89%"/>
    <d v="2003-11-06T00:00:00"/>
    <x v="0"/>
    <n v="4"/>
    <x v="10"/>
    <x v="0"/>
    <x v="1"/>
    <n v="214"/>
    <s v="S10_1949"/>
    <x v="41"/>
    <s v="61-7-3844-6555"/>
    <s v="31 Duncan St. West End"/>
    <s v="N/A"/>
    <s v="South Brisbane"/>
    <s v="Queensland"/>
    <s v="4101"/>
    <x v="13"/>
    <x v="3"/>
    <s v="Calaghan"/>
    <s v="Tony"/>
    <s v="Large"/>
  </r>
  <r>
    <n v="10174"/>
    <n v="43"/>
    <n v="100"/>
    <n v="1"/>
    <n v="6817.22"/>
    <n v="310.18351000000001"/>
    <s v="4,55%"/>
    <d v="2003-11-06T00:00:00"/>
    <x v="0"/>
    <n v="4"/>
    <x v="10"/>
    <x v="0"/>
    <x v="2"/>
    <n v="136"/>
    <s v="S12_1666"/>
    <x v="41"/>
    <s v="61-7-3844-6555"/>
    <s v="31 Duncan St. West End"/>
    <s v="N/A"/>
    <s v="South Brisbane"/>
    <s v="Queensland"/>
    <s v="4101"/>
    <x v="13"/>
    <x v="3"/>
    <s v="Calaghan"/>
    <s v="Tony"/>
    <s v="Medium"/>
  </r>
  <r>
    <n v="10174"/>
    <n v="48"/>
    <n v="93.34"/>
    <n v="3"/>
    <n v="4480.32"/>
    <n v="203.85455999999999"/>
    <s v="4,55%"/>
    <d v="2003-11-06T00:00:00"/>
    <x v="0"/>
    <n v="4"/>
    <x v="10"/>
    <x v="0"/>
    <x v="2"/>
    <n v="116"/>
    <s v="S18_1097"/>
    <x v="41"/>
    <s v="61-7-3844-6555"/>
    <s v="31 Duncan St. West End"/>
    <s v="N/A"/>
    <s v="South Brisbane"/>
    <s v="Queensland"/>
    <s v="4101"/>
    <x v="13"/>
    <x v="3"/>
    <s v="Calaghan"/>
    <s v="Tony"/>
    <s v="Medium"/>
  </r>
  <r>
    <n v="10174"/>
    <n v="46"/>
    <n v="100"/>
    <n v="5"/>
    <n v="5592.22"/>
    <n v="413.26505800000001"/>
    <s v="7,39%"/>
    <d v="2003-11-06T00:00:00"/>
    <x v="0"/>
    <n v="4"/>
    <x v="10"/>
    <x v="0"/>
    <x v="0"/>
    <n v="101"/>
    <s v="S18_2949"/>
    <x v="41"/>
    <s v="61-7-3844-6555"/>
    <s v="31 Duncan St. West End"/>
    <s v="N/A"/>
    <s v="South Brisbane"/>
    <s v="Queensland"/>
    <s v="4101"/>
    <x v="13"/>
    <x v="3"/>
    <s v="Calaghan"/>
    <s v="Tony"/>
    <s v="Medium"/>
  </r>
  <r>
    <n v="10174"/>
    <n v="49"/>
    <n v="44.78"/>
    <n v="2"/>
    <n v="2194.2199999999998"/>
    <n v="162.15285799999998"/>
    <s v="7,39%"/>
    <d v="2003-11-06T00:00:00"/>
    <x v="0"/>
    <n v="4"/>
    <x v="10"/>
    <x v="0"/>
    <x v="0"/>
    <n v="50"/>
    <s v="S18_4668"/>
    <x v="41"/>
    <s v="61-7-3844-6555"/>
    <s v="31 Duncan St. West End"/>
    <s v="N/A"/>
    <s v="South Brisbane"/>
    <s v="Queensland"/>
    <s v="4101"/>
    <x v="13"/>
    <x v="3"/>
    <s v="Calaghan"/>
    <s v="Tony"/>
    <s v="Small"/>
  </r>
  <r>
    <n v="10175"/>
    <n v="33"/>
    <n v="100"/>
    <n v="9"/>
    <n v="5362.83"/>
    <n v="1334.808387"/>
    <s v="24,89%"/>
    <d v="2003-11-06T00:00:00"/>
    <x v="0"/>
    <n v="4"/>
    <x v="10"/>
    <x v="0"/>
    <x v="1"/>
    <n v="147"/>
    <s v="S10_4962"/>
    <x v="27"/>
    <s v="(171) 555-0297"/>
    <s v="35 King George"/>
    <s v="N/A"/>
    <s v="London"/>
    <s v="N/A"/>
    <s v="WX3 6FW"/>
    <x v="7"/>
    <x v="1"/>
    <s v="Brown"/>
    <s v="Ann"/>
    <s v="Medium"/>
  </r>
  <r>
    <n v="10175"/>
    <n v="26"/>
    <n v="100"/>
    <n v="1"/>
    <n v="3543.28"/>
    <n v="161.21924000000001"/>
    <s v="4,55%"/>
    <d v="2003-11-06T00:00:00"/>
    <x v="0"/>
    <n v="4"/>
    <x v="10"/>
    <x v="0"/>
    <x v="2"/>
    <n v="118"/>
    <s v="S12_4473"/>
    <x v="27"/>
    <s v="(171) 555-0297"/>
    <s v="35 King George"/>
    <s v="N/A"/>
    <s v="London"/>
    <s v="N/A"/>
    <s v="WX3 6FW"/>
    <x v="7"/>
    <x v="1"/>
    <s v="Brown"/>
    <s v="Ann"/>
    <s v="Medium"/>
  </r>
  <r>
    <n v="10175"/>
    <n v="48"/>
    <n v="100"/>
    <n v="4"/>
    <n v="5891.04"/>
    <n v="268.04232000000002"/>
    <s v="4,55%"/>
    <d v="2003-11-06T00:00:00"/>
    <x v="0"/>
    <n v="4"/>
    <x v="10"/>
    <x v="0"/>
    <x v="2"/>
    <n v="122"/>
    <s v="S18_2319"/>
    <x v="27"/>
    <s v="(171) 555-0297"/>
    <s v="35 King George"/>
    <s v="N/A"/>
    <s v="London"/>
    <s v="N/A"/>
    <s v="WX3 6FW"/>
    <x v="7"/>
    <x v="1"/>
    <s v="Brown"/>
    <s v="Ann"/>
    <s v="Medium"/>
  </r>
  <r>
    <n v="10175"/>
    <n v="41"/>
    <n v="69.28"/>
    <n v="7"/>
    <n v="2840.48"/>
    <n v="129.24184"/>
    <s v="4,55%"/>
    <d v="2003-11-06T00:00:00"/>
    <x v="0"/>
    <n v="4"/>
    <x v="10"/>
    <x v="0"/>
    <x v="2"/>
    <n v="60"/>
    <s v="S18_2432"/>
    <x v="27"/>
    <s v="(171) 555-0297"/>
    <s v="35 King George"/>
    <s v="N/A"/>
    <s v="London"/>
    <s v="N/A"/>
    <s v="WX3 6FW"/>
    <x v="7"/>
    <x v="1"/>
    <s v="Brown"/>
    <s v="Ann"/>
    <s v="Small"/>
  </r>
  <r>
    <n v="10175"/>
    <n v="29"/>
    <n v="100"/>
    <n v="5"/>
    <n v="4419.8900000000003"/>
    <n v="1100.110621"/>
    <s v="24,89%"/>
    <d v="2003-11-06T00:00:00"/>
    <x v="0"/>
    <n v="4"/>
    <x v="10"/>
    <x v="0"/>
    <x v="1"/>
    <n v="169"/>
    <s v="S18_3232"/>
    <x v="27"/>
    <s v="(171) 555-0297"/>
    <s v="35 King George"/>
    <s v="N/A"/>
    <s v="London"/>
    <s v="N/A"/>
    <s v="WX3 6FW"/>
    <x v="7"/>
    <x v="1"/>
    <s v="Brown"/>
    <s v="Ann"/>
    <s v="Medium"/>
  </r>
  <r>
    <n v="10175"/>
    <n v="47"/>
    <n v="100"/>
    <n v="10"/>
    <n v="5121.59"/>
    <n v="233.03234499999999"/>
    <s v="4,55%"/>
    <d v="2003-11-06T00:00:00"/>
    <x v="0"/>
    <n v="4"/>
    <x v="10"/>
    <x v="0"/>
    <x v="2"/>
    <n v="121"/>
    <s v="S18_4600"/>
    <x v="27"/>
    <s v="(171) 555-0297"/>
    <s v="35 King George"/>
    <s v="N/A"/>
    <s v="London"/>
    <s v="N/A"/>
    <s v="WX3 6FW"/>
    <x v="7"/>
    <x v="1"/>
    <s v="Brown"/>
    <s v="Ann"/>
    <s v="Medium"/>
  </r>
  <r>
    <n v="10175"/>
    <n v="28"/>
    <n v="100"/>
    <n v="6"/>
    <n v="2969.96"/>
    <n v="135.13318000000001"/>
    <s v="4,55%"/>
    <d v="2003-11-06T00:00:00"/>
    <x v="0"/>
    <n v="4"/>
    <x v="10"/>
    <x v="0"/>
    <x v="2"/>
    <n v="127"/>
    <s v="S24_2300"/>
    <x v="27"/>
    <s v="(171) 555-0297"/>
    <s v="35 King George"/>
    <s v="N/A"/>
    <s v="London"/>
    <s v="N/A"/>
    <s v="WX3 6FW"/>
    <x v="7"/>
    <x v="1"/>
    <s v="Brown"/>
    <s v="Ann"/>
    <s v="Small"/>
  </r>
  <r>
    <n v="10175"/>
    <n v="37"/>
    <n v="45657"/>
    <n v="2"/>
    <n v="1151.44"/>
    <n v="286.59341600000005"/>
    <s v="24,89%"/>
    <d v="2003-11-06T00:00:00"/>
    <x v="0"/>
    <n v="4"/>
    <x v="10"/>
    <x v="0"/>
    <x v="1"/>
    <n v="35"/>
    <s v="S24_2840"/>
    <x v="27"/>
    <s v="(171) 555-0297"/>
    <s v="35 King George"/>
    <s v="N/A"/>
    <s v="London"/>
    <s v="N/A"/>
    <s v="WX3 6FW"/>
    <x v="7"/>
    <x v="1"/>
    <s v="Brown"/>
    <s v="Ann"/>
    <s v="Small"/>
  </r>
  <r>
    <n v="10175"/>
    <n v="22"/>
    <n v="100"/>
    <n v="8"/>
    <n v="2436.7199999999998"/>
    <n v="110.87075999999999"/>
    <s v="4,55%"/>
    <d v="2003-11-06T00:00:00"/>
    <x v="0"/>
    <n v="4"/>
    <x v="10"/>
    <x v="0"/>
    <x v="2"/>
    <n v="96"/>
    <s v="S32_1268"/>
    <x v="27"/>
    <s v="(171) 555-0297"/>
    <s v="35 King George"/>
    <s v="N/A"/>
    <s v="London"/>
    <s v="N/A"/>
    <s v="WX3 6FW"/>
    <x v="7"/>
    <x v="1"/>
    <s v="Brown"/>
    <s v="Ann"/>
    <s v="Small"/>
  </r>
  <r>
    <n v="10175"/>
    <n v="50"/>
    <n v="63.31"/>
    <n v="3"/>
    <n v="3165.5"/>
    <n v="144.03025"/>
    <s v="4,55%"/>
    <d v="2003-11-06T00:00:00"/>
    <x v="0"/>
    <n v="4"/>
    <x v="10"/>
    <x v="0"/>
    <x v="2"/>
    <n v="54"/>
    <s v="S32_2509"/>
    <x v="27"/>
    <s v="(171) 555-0297"/>
    <s v="35 King George"/>
    <s v="N/A"/>
    <s v="London"/>
    <s v="N/A"/>
    <s v="WX3 6FW"/>
    <x v="7"/>
    <x v="1"/>
    <s v="Brown"/>
    <s v="Ann"/>
    <s v="Medium"/>
  </r>
  <r>
    <n v="10175"/>
    <n v="29"/>
    <n v="74.98"/>
    <n v="12"/>
    <n v="2174.42"/>
    <n v="98.936109999999999"/>
    <s v="4,55%"/>
    <d v="2003-11-06T00:00:00"/>
    <x v="0"/>
    <n v="4"/>
    <x v="10"/>
    <x v="0"/>
    <x v="2"/>
    <n v="64"/>
    <s v="S32_3522"/>
    <x v="27"/>
    <s v="(171) 555-0297"/>
    <s v="35 King George"/>
    <s v="N/A"/>
    <s v="London"/>
    <s v="N/A"/>
    <s v="WX3 6FW"/>
    <x v="7"/>
    <x v="1"/>
    <s v="Brown"/>
    <s v="Ann"/>
    <s v="Small"/>
  </r>
  <r>
    <n v="10175"/>
    <n v="42"/>
    <n v="85.98"/>
    <n v="11"/>
    <n v="3611.16"/>
    <n v="898.817724"/>
    <s v="24,89%"/>
    <d v="2003-11-06T00:00:00"/>
    <x v="0"/>
    <n v="4"/>
    <x v="10"/>
    <x v="0"/>
    <x v="1"/>
    <n v="101"/>
    <s v="S700_2824"/>
    <x v="27"/>
    <s v="(171) 555-0297"/>
    <s v="35 King George"/>
    <s v="N/A"/>
    <s v="London"/>
    <s v="N/A"/>
    <s v="WX3 6FW"/>
    <x v="7"/>
    <x v="1"/>
    <s v="Brown"/>
    <s v="Ann"/>
    <s v="Medium"/>
  </r>
  <r>
    <n v="10176"/>
    <n v="33"/>
    <n v="100"/>
    <n v="2"/>
    <n v="7474.5"/>
    <n v="1860.4030500000001"/>
    <s v="24,89%"/>
    <d v="2003-11-06T00:00:00"/>
    <x v="0"/>
    <n v="4"/>
    <x v="10"/>
    <x v="0"/>
    <x v="1"/>
    <n v="207"/>
    <s v="S12_1108"/>
    <x v="52"/>
    <s v="0522-556555"/>
    <s v="Strada Provinciale 124"/>
    <s v="N/A"/>
    <s v="Reggio Emilia"/>
    <s v="N/A"/>
    <s v="42100"/>
    <x v="5"/>
    <x v="1"/>
    <s v="Moroni"/>
    <s v="Maurizio"/>
    <s v="Large"/>
  </r>
  <r>
    <n v="10176"/>
    <n v="47"/>
    <n v="100"/>
    <n v="3"/>
    <n v="8378.69"/>
    <n v="2085.4559410000002"/>
    <s v="24,89%"/>
    <d v="2003-11-06T00:00:00"/>
    <x v="0"/>
    <n v="4"/>
    <x v="10"/>
    <x v="0"/>
    <x v="1"/>
    <n v="151"/>
    <s v="S12_3148"/>
    <x v="52"/>
    <s v="0522-556555"/>
    <s v="Strada Provinciale 124"/>
    <s v="N/A"/>
    <s v="Reggio Emilia"/>
    <s v="N/A"/>
    <s v="42100"/>
    <x v="5"/>
    <x v="1"/>
    <s v="Moroni"/>
    <s v="Maurizio"/>
    <s v="Large"/>
  </r>
  <r>
    <n v="10176"/>
    <n v="50"/>
    <n v="100"/>
    <n v="1"/>
    <n v="7872.5"/>
    <n v="1959.46525"/>
    <s v="24,89%"/>
    <d v="2003-11-06T00:00:00"/>
    <x v="0"/>
    <n v="4"/>
    <x v="10"/>
    <x v="0"/>
    <x v="1"/>
    <n v="173"/>
    <s v="S12_3891"/>
    <x v="52"/>
    <s v="0522-556555"/>
    <s v="Strada Provinciale 124"/>
    <s v="N/A"/>
    <s v="Reggio Emilia"/>
    <s v="N/A"/>
    <s v="42100"/>
    <x v="5"/>
    <x v="1"/>
    <s v="Moroni"/>
    <s v="Maurizio"/>
    <s v="Large"/>
  </r>
  <r>
    <n v="10176"/>
    <n v="20"/>
    <n v="100"/>
    <n v="10"/>
    <n v="3667.6"/>
    <n v="912.86563999999998"/>
    <s v="24,89%"/>
    <d v="2003-11-06T00:00:00"/>
    <x v="0"/>
    <n v="4"/>
    <x v="10"/>
    <x v="0"/>
    <x v="1"/>
    <n v="163"/>
    <s v="S18_2238"/>
    <x v="52"/>
    <s v="0522-556555"/>
    <s v="Strada Provinciale 124"/>
    <s v="N/A"/>
    <s v="Reggio Emilia"/>
    <s v="N/A"/>
    <s v="42100"/>
    <x v="5"/>
    <x v="1"/>
    <s v="Moroni"/>
    <s v="Maurizio"/>
    <s v="Medium"/>
  </r>
  <r>
    <n v="10176"/>
    <n v="36"/>
    <n v="100"/>
    <n v="5"/>
    <n v="5532.12"/>
    <n v="1376.9446680000001"/>
    <s v="24,89%"/>
    <d v="2003-11-06T00:00:00"/>
    <x v="0"/>
    <n v="4"/>
    <x v="10"/>
    <x v="0"/>
    <x v="1"/>
    <n v="143"/>
    <s v="S18_4027"/>
    <x v="52"/>
    <s v="0522-556555"/>
    <s v="Strada Provinciale 124"/>
    <s v="N/A"/>
    <s v="Reggio Emilia"/>
    <s v="N/A"/>
    <s v="42100"/>
    <x v="5"/>
    <x v="1"/>
    <s v="Moroni"/>
    <s v="Maurizio"/>
    <s v="Medium"/>
  </r>
  <r>
    <n v="10176"/>
    <n v="27"/>
    <n v="68.78"/>
    <n v="8"/>
    <n v="1857.06"/>
    <n v="462.22223400000001"/>
    <s v="24,89%"/>
    <d v="2003-11-06T00:00:00"/>
    <x v="0"/>
    <n v="4"/>
    <x v="10"/>
    <x v="0"/>
    <x v="1"/>
    <n v="57"/>
    <s v="S24_1444"/>
    <x v="52"/>
    <s v="0522-556555"/>
    <s v="Strada Provinciale 124"/>
    <s v="N/A"/>
    <s v="Reggio Emilia"/>
    <s v="N/A"/>
    <s v="42100"/>
    <x v="5"/>
    <x v="1"/>
    <s v="Moroni"/>
    <s v="Maurizio"/>
    <s v="Small"/>
  </r>
  <r>
    <n v="10176"/>
    <n v="29"/>
    <n v="100"/>
    <n v="7"/>
    <n v="2915.66"/>
    <n v="725.70777399999997"/>
    <s v="24,89%"/>
    <d v="2003-11-06T00:00:00"/>
    <x v="0"/>
    <n v="4"/>
    <x v="10"/>
    <x v="0"/>
    <x v="1"/>
    <n v="118"/>
    <s v="S24_4048"/>
    <x v="52"/>
    <s v="0522-556555"/>
    <s v="Strada Provinciale 124"/>
    <s v="N/A"/>
    <s v="Reggio Emilia"/>
    <s v="N/A"/>
    <s v="42100"/>
    <x v="5"/>
    <x v="1"/>
    <s v="Moroni"/>
    <s v="Maurizio"/>
    <s v="Small"/>
  </r>
  <r>
    <n v="10176"/>
    <n v="22"/>
    <n v="64"/>
    <n v="6"/>
    <n v="1408"/>
    <n v="71.667200000000008"/>
    <s v="5,09%"/>
    <d v="2003-11-06T00:00:00"/>
    <x v="0"/>
    <n v="4"/>
    <x v="10"/>
    <x v="0"/>
    <x v="3"/>
    <n v="62"/>
    <s v="S32_3207"/>
    <x v="52"/>
    <s v="0522-556555"/>
    <s v="Strada Provinciale 124"/>
    <s v="N/A"/>
    <s v="Reggio Emilia"/>
    <s v="N/A"/>
    <s v="42100"/>
    <x v="5"/>
    <x v="1"/>
    <s v="Moroni"/>
    <s v="Maurizio"/>
    <s v="Small"/>
  </r>
  <r>
    <n v="10176"/>
    <n v="23"/>
    <n v="100"/>
    <n v="9"/>
    <n v="3114.89"/>
    <n v="141.72749499999998"/>
    <s v="4,55%"/>
    <d v="2003-11-06T00:00:00"/>
    <x v="0"/>
    <n v="4"/>
    <x v="10"/>
    <x v="0"/>
    <x v="2"/>
    <n v="115"/>
    <s v="S50_1392"/>
    <x v="52"/>
    <s v="0522-556555"/>
    <s v="Strada Provinciale 124"/>
    <s v="N/A"/>
    <s v="Reggio Emilia"/>
    <s v="N/A"/>
    <s v="42100"/>
    <x v="5"/>
    <x v="1"/>
    <s v="Moroni"/>
    <s v="Maurizio"/>
    <s v="Medium"/>
  </r>
  <r>
    <n v="10176"/>
    <n v="38"/>
    <n v="64.44"/>
    <n v="4"/>
    <n v="2448.7199999999998"/>
    <n v="124.63984799999999"/>
    <s v="5,09%"/>
    <d v="2003-11-06T00:00:00"/>
    <x v="0"/>
    <n v="4"/>
    <x v="10"/>
    <x v="0"/>
    <x v="3"/>
    <n v="58"/>
    <s v="S50_1514"/>
    <x v="52"/>
    <s v="0522-556555"/>
    <s v="Strada Provinciale 124"/>
    <s v="N/A"/>
    <s v="Reggio Emilia"/>
    <s v="N/A"/>
    <s v="42100"/>
    <x v="5"/>
    <x v="1"/>
    <s v="Moroni"/>
    <s v="Maurizio"/>
    <s v="Small"/>
  </r>
  <r>
    <n v="10177"/>
    <n v="23"/>
    <n v="100"/>
    <n v="9"/>
    <n v="3675.63"/>
    <n v="271.62905699999999"/>
    <s v="7,39%"/>
    <d v="2003-11-07T00:00:00"/>
    <x v="0"/>
    <n v="4"/>
    <x v="10"/>
    <x v="0"/>
    <x v="0"/>
    <n v="136"/>
    <s v="S18_3140"/>
    <x v="53"/>
    <s v="+34 913 728 555"/>
    <s v="Merchants House, 27-30 Merchant's Quay"/>
    <s v="N/A"/>
    <s v="Madrid"/>
    <s v="N/A"/>
    <s v="28023"/>
    <x v="3"/>
    <x v="1"/>
    <s v="Fernandez"/>
    <s v="Jesus"/>
    <s v="Medium"/>
  </r>
  <r>
    <n v="10177"/>
    <n v="29"/>
    <n v="100"/>
    <n v="11"/>
    <n v="3070.52"/>
    <n v="156.289468"/>
    <s v="5,09%"/>
    <d v="2003-11-07T00:00:00"/>
    <x v="0"/>
    <n v="4"/>
    <x v="10"/>
    <x v="0"/>
    <x v="3"/>
    <n v="100"/>
    <s v="S18_3259"/>
    <x v="53"/>
    <s v="+34 913 728 555"/>
    <s v="Merchants House, 27-30 Merchant's Quay"/>
    <s v="N/A"/>
    <s v="Madrid"/>
    <s v="N/A"/>
    <s v="28023"/>
    <x v="3"/>
    <x v="1"/>
    <s v="Fernandez"/>
    <s v="Jesus"/>
    <s v="Medium"/>
  </r>
  <r>
    <n v="10177"/>
    <n v="35"/>
    <n v="74.599999999999994"/>
    <n v="8"/>
    <n v="2611"/>
    <n v="192.95289999999997"/>
    <s v="7,39%"/>
    <d v="2003-11-07T00:00:00"/>
    <x v="0"/>
    <n v="4"/>
    <x v="10"/>
    <x v="0"/>
    <x v="0"/>
    <n v="87"/>
    <s v="S18_4522"/>
    <x v="53"/>
    <s v="+34 913 728 555"/>
    <s v="Merchants House, 27-30 Merchant's Quay"/>
    <s v="N/A"/>
    <s v="Madrid"/>
    <s v="N/A"/>
    <s v="28023"/>
    <x v="3"/>
    <x v="1"/>
    <s v="Fernandez"/>
    <s v="Jesus"/>
    <s v="Small"/>
  </r>
  <r>
    <n v="10177"/>
    <n v="50"/>
    <n v="100"/>
    <n v="7"/>
    <n v="6083"/>
    <n v="555.98619999999994"/>
    <s v="9,14%"/>
    <d v="2003-11-07T00:00:00"/>
    <x v="0"/>
    <n v="4"/>
    <x v="10"/>
    <x v="0"/>
    <x v="4"/>
    <n v="122"/>
    <s v="S24_2011"/>
    <x v="53"/>
    <s v="+34 913 728 555"/>
    <s v="Merchants House, 27-30 Merchant's Quay"/>
    <s v="N/A"/>
    <s v="Madrid"/>
    <s v="N/A"/>
    <s v="28023"/>
    <x v="3"/>
    <x v="1"/>
    <s v="Fernandez"/>
    <s v="Jesus"/>
    <s v="Medium"/>
  </r>
  <r>
    <n v="10177"/>
    <n v="45"/>
    <n v="72.58"/>
    <n v="2"/>
    <n v="3266.1"/>
    <n v="241.36478999999997"/>
    <s v="7,39%"/>
    <d v="2003-11-07T00:00:00"/>
    <x v="0"/>
    <n v="4"/>
    <x v="10"/>
    <x v="0"/>
    <x v="0"/>
    <n v="88"/>
    <s v="S24_3151"/>
    <x v="53"/>
    <s v="+34 913 728 555"/>
    <s v="Merchants House, 27-30 Merchant's Quay"/>
    <s v="N/A"/>
    <s v="Madrid"/>
    <s v="N/A"/>
    <s v="28023"/>
    <x v="3"/>
    <x v="1"/>
    <s v="Fernandez"/>
    <s v="Jesus"/>
    <s v="Medium"/>
  </r>
  <r>
    <n v="10177"/>
    <n v="24"/>
    <n v="76"/>
    <n v="3"/>
    <n v="1824"/>
    <n v="166.71359999999999"/>
    <s v="9,14%"/>
    <d v="2003-11-07T00:00:00"/>
    <x v="0"/>
    <n v="4"/>
    <x v="10"/>
    <x v="0"/>
    <x v="4"/>
    <n v="66"/>
    <s v="S700_1138"/>
    <x v="53"/>
    <s v="+34 913 728 555"/>
    <s v="Merchants House, 27-30 Merchant's Quay"/>
    <s v="N/A"/>
    <s v="Madrid"/>
    <s v="N/A"/>
    <s v="28023"/>
    <x v="3"/>
    <x v="1"/>
    <s v="Fernandez"/>
    <s v="Jesus"/>
    <s v="Small"/>
  </r>
  <r>
    <n v="10177"/>
    <n v="31"/>
    <n v="88.34"/>
    <n v="10"/>
    <n v="2738.54"/>
    <n v="250.30255599999998"/>
    <s v="9,14%"/>
    <d v="2003-11-07T00:00:00"/>
    <x v="0"/>
    <n v="4"/>
    <x v="10"/>
    <x v="0"/>
    <x v="4"/>
    <n v="86"/>
    <s v="S700_1938"/>
    <x v="53"/>
    <s v="+34 913 728 555"/>
    <s v="Merchants House, 27-30 Merchant's Quay"/>
    <s v="N/A"/>
    <s v="Madrid"/>
    <s v="N/A"/>
    <s v="28023"/>
    <x v="3"/>
    <x v="1"/>
    <s v="Fernandez"/>
    <s v="Jesus"/>
    <s v="Small"/>
  </r>
  <r>
    <n v="10177"/>
    <n v="32"/>
    <n v="76.62"/>
    <n v="1"/>
    <n v="2451.84"/>
    <n v="224.098176"/>
    <s v="9,14%"/>
    <d v="2003-11-07T00:00:00"/>
    <x v="0"/>
    <n v="4"/>
    <x v="10"/>
    <x v="0"/>
    <x v="4"/>
    <n v="72"/>
    <s v="S700_2610"/>
    <x v="53"/>
    <s v="+34 913 728 555"/>
    <s v="Merchants House, 27-30 Merchant's Quay"/>
    <s v="N/A"/>
    <s v="Madrid"/>
    <s v="N/A"/>
    <s v="28023"/>
    <x v="3"/>
    <x v="1"/>
    <s v="Fernandez"/>
    <s v="Jesus"/>
    <s v="Small"/>
  </r>
  <r>
    <n v="10177"/>
    <n v="44"/>
    <n v="92.16"/>
    <n v="4"/>
    <n v="4055.04"/>
    <n v="370.63065599999999"/>
    <s v="9,14%"/>
    <d v="2003-11-07T00:00:00"/>
    <x v="0"/>
    <n v="4"/>
    <x v="10"/>
    <x v="0"/>
    <x v="4"/>
    <n v="100"/>
    <s v="S700_3505"/>
    <x v="53"/>
    <s v="+34 913 728 555"/>
    <s v="Merchants House, 27-30 Merchant's Quay"/>
    <s v="N/A"/>
    <s v="Madrid"/>
    <s v="N/A"/>
    <s v="28023"/>
    <x v="3"/>
    <x v="1"/>
    <s v="Fernandez"/>
    <s v="Jesus"/>
    <s v="Medium"/>
  </r>
  <r>
    <n v="10177"/>
    <n v="24"/>
    <n v="100"/>
    <n v="5"/>
    <n v="2526.48"/>
    <n v="230.92027199999998"/>
    <s v="9,14%"/>
    <d v="2003-11-07T00:00:00"/>
    <x v="0"/>
    <n v="4"/>
    <x v="10"/>
    <x v="0"/>
    <x v="4"/>
    <n v="99"/>
    <s v="S700_3962"/>
    <x v="53"/>
    <s v="+34 913 728 555"/>
    <s v="Merchants House, 27-30 Merchant's Quay"/>
    <s v="N/A"/>
    <s v="Madrid"/>
    <s v="N/A"/>
    <s v="28023"/>
    <x v="3"/>
    <x v="1"/>
    <s v="Fernandez"/>
    <s v="Jesus"/>
    <s v="Small"/>
  </r>
  <r>
    <n v="10177"/>
    <n v="40"/>
    <n v="50.23"/>
    <n v="6"/>
    <n v="2009.2"/>
    <n v="183.64087999999998"/>
    <s v="9,14%"/>
    <d v="2003-11-07T00:00:00"/>
    <x v="0"/>
    <n v="4"/>
    <x v="10"/>
    <x v="0"/>
    <x v="4"/>
    <n v="54"/>
    <s v="S72_3212"/>
    <x v="53"/>
    <s v="+34 913 728 555"/>
    <s v="Merchants House, 27-30 Merchant's Quay"/>
    <s v="N/A"/>
    <s v="Madrid"/>
    <s v="N/A"/>
    <s v="28023"/>
    <x v="3"/>
    <x v="1"/>
    <s v="Fernandez"/>
    <s v="Jesus"/>
    <s v="Small"/>
  </r>
  <r>
    <n v="10178"/>
    <n v="24"/>
    <n v="100"/>
    <n v="12"/>
    <n v="3492.48"/>
    <n v="869.27827200000002"/>
    <s v="24,89%"/>
    <d v="2003-11-08T00:00:00"/>
    <x v="0"/>
    <n v="4"/>
    <x v="10"/>
    <x v="0"/>
    <x v="1"/>
    <n v="136"/>
    <s v="S10_4757"/>
    <x v="31"/>
    <s v="61.77.6555"/>
    <s v="1 rue Alsace-Lorraine"/>
    <s v="N/A"/>
    <s v="Toulouse"/>
    <s v="N/A"/>
    <s v="31000"/>
    <x v="9"/>
    <x v="1"/>
    <s v="Roulet"/>
    <s v="Annette"/>
    <s v="Medium"/>
  </r>
  <r>
    <n v="10178"/>
    <n v="42"/>
    <n v="100"/>
    <n v="4"/>
    <n v="6490.68"/>
    <n v="474.46870799999999"/>
    <s v="7,31%"/>
    <d v="2003-11-08T00:00:00"/>
    <x v="0"/>
    <n v="4"/>
    <x v="10"/>
    <x v="0"/>
    <x v="5"/>
    <n v="157"/>
    <s v="S18_1662"/>
    <x v="31"/>
    <s v="61.77.6555"/>
    <s v="1 rue Alsace-Lorraine"/>
    <s v="N/A"/>
    <s v="Toulouse"/>
    <s v="N/A"/>
    <s v="31000"/>
    <x v="9"/>
    <x v="1"/>
    <s v="Roulet"/>
    <s v="Annette"/>
    <s v="Medium"/>
  </r>
  <r>
    <n v="10178"/>
    <n v="41"/>
    <n v="81.72"/>
    <n v="10"/>
    <n v="3350.52"/>
    <n v="306.237528"/>
    <s v="9,14%"/>
    <d v="2003-11-08T00:00:00"/>
    <x v="0"/>
    <n v="4"/>
    <x v="10"/>
    <x v="0"/>
    <x v="4"/>
    <n v="86"/>
    <s v="S18_3029"/>
    <x v="31"/>
    <s v="61.77.6555"/>
    <s v="1 rue Alsace-Lorraine"/>
    <s v="N/A"/>
    <s v="Toulouse"/>
    <s v="N/A"/>
    <s v="31000"/>
    <x v="9"/>
    <x v="1"/>
    <s v="Roulet"/>
    <s v="Annette"/>
    <s v="Medium"/>
  </r>
  <r>
    <n v="10178"/>
    <n v="48"/>
    <n v="100"/>
    <n v="9"/>
    <n v="5386.56"/>
    <n v="398.06678399999998"/>
    <s v="7,39%"/>
    <d v="2003-11-08T00:00:00"/>
    <x v="0"/>
    <n v="4"/>
    <x v="10"/>
    <x v="0"/>
    <x v="0"/>
    <n v="105"/>
    <s v="S18_3856"/>
    <x v="31"/>
    <s v="61.77.6555"/>
    <s v="1 rue Alsace-Lorraine"/>
    <s v="N/A"/>
    <s v="Toulouse"/>
    <s v="N/A"/>
    <s v="31000"/>
    <x v="9"/>
    <x v="1"/>
    <s v="Roulet"/>
    <s v="Annette"/>
    <s v="Medium"/>
  </r>
  <r>
    <n v="10178"/>
    <n v="34"/>
    <n v="80.84"/>
    <n v="5"/>
    <n v="2748.56"/>
    <n v="200.919736"/>
    <s v="7,31%"/>
    <d v="2003-11-08T00:00:00"/>
    <x v="0"/>
    <n v="4"/>
    <x v="10"/>
    <x v="0"/>
    <x v="5"/>
    <n v="68"/>
    <s v="S24_2841"/>
    <x v="31"/>
    <s v="61.77.6555"/>
    <s v="1 rue Alsace-Lorraine"/>
    <s v="N/A"/>
    <s v="Toulouse"/>
    <s v="N/A"/>
    <s v="31000"/>
    <x v="9"/>
    <x v="1"/>
    <s v="Roulet"/>
    <s v="Annette"/>
    <s v="Small"/>
  </r>
  <r>
    <n v="10178"/>
    <n v="27"/>
    <n v="73.64"/>
    <n v="6"/>
    <n v="1988.28"/>
    <n v="146.93389199999999"/>
    <s v="7,39%"/>
    <d v="2003-11-08T00:00:00"/>
    <x v="0"/>
    <n v="4"/>
    <x v="10"/>
    <x v="0"/>
    <x v="0"/>
    <n v="65"/>
    <s v="S24_3420"/>
    <x v="31"/>
    <s v="61.77.6555"/>
    <s v="1 rue Alsace-Lorraine"/>
    <s v="N/A"/>
    <s v="Toulouse"/>
    <s v="N/A"/>
    <s v="31000"/>
    <x v="9"/>
    <x v="1"/>
    <s v="Roulet"/>
    <s v="Annette"/>
    <s v="Small"/>
  </r>
  <r>
    <n v="10178"/>
    <n v="21"/>
    <n v="72.12"/>
    <n v="11"/>
    <n v="1514.52"/>
    <n v="111.92302799999999"/>
    <s v="7,39%"/>
    <d v="2003-11-08T00:00:00"/>
    <x v="0"/>
    <n v="4"/>
    <x v="10"/>
    <x v="0"/>
    <x v="0"/>
    <n v="83"/>
    <s v="S24_3816"/>
    <x v="31"/>
    <s v="61.77.6555"/>
    <s v="1 rue Alsace-Lorraine"/>
    <s v="N/A"/>
    <s v="Toulouse"/>
    <s v="N/A"/>
    <s v="31000"/>
    <x v="9"/>
    <x v="1"/>
    <s v="Roulet"/>
    <s v="Annette"/>
    <s v="Small"/>
  </r>
  <r>
    <n v="10178"/>
    <n v="30"/>
    <n v="72.33"/>
    <n v="3"/>
    <n v="2169.9"/>
    <n v="158.61968999999999"/>
    <s v="7,31%"/>
    <d v="2003-11-08T00:00:00"/>
    <x v="0"/>
    <n v="4"/>
    <x v="10"/>
    <x v="0"/>
    <x v="5"/>
    <n v="68"/>
    <s v="S24_3949"/>
    <x v="31"/>
    <s v="61.77.6555"/>
    <s v="1 rue Alsace-Lorraine"/>
    <s v="N/A"/>
    <s v="Toulouse"/>
    <s v="N/A"/>
    <s v="31000"/>
    <x v="9"/>
    <x v="1"/>
    <s v="Roulet"/>
    <s v="Annette"/>
    <s v="Small"/>
  </r>
  <r>
    <n v="10178"/>
    <n v="34"/>
    <n v="96.86"/>
    <n v="8"/>
    <n v="3293.24"/>
    <n v="301.00213599999995"/>
    <s v="9,14%"/>
    <d v="2003-11-08T00:00:00"/>
    <x v="0"/>
    <n v="4"/>
    <x v="10"/>
    <x v="0"/>
    <x v="4"/>
    <n v="90"/>
    <s v="S700_2047"/>
    <x v="31"/>
    <s v="61.77.6555"/>
    <s v="1 rue Alsace-Lorraine"/>
    <s v="N/A"/>
    <s v="Toulouse"/>
    <s v="N/A"/>
    <s v="31000"/>
    <x v="9"/>
    <x v="1"/>
    <s v="Roulet"/>
    <s v="Annette"/>
    <s v="Medium"/>
  </r>
  <r>
    <n v="10178"/>
    <n v="22"/>
    <n v="87.75"/>
    <n v="1"/>
    <n v="1930.5"/>
    <n v="141.11955"/>
    <s v="7,31%"/>
    <d v="2003-11-08T00:00:00"/>
    <x v="0"/>
    <n v="4"/>
    <x v="10"/>
    <x v="0"/>
    <x v="5"/>
    <n v="99"/>
    <s v="S700_2466"/>
    <x v="31"/>
    <s v="61.77.6555"/>
    <s v="1 rue Alsace-Lorraine"/>
    <s v="N/A"/>
    <s v="Toulouse"/>
    <s v="N/A"/>
    <s v="31000"/>
    <x v="9"/>
    <x v="1"/>
    <s v="Roulet"/>
    <s v="Annette"/>
    <s v="Small"/>
  </r>
  <r>
    <n v="10178"/>
    <n v="45"/>
    <n v="76.25"/>
    <n v="2"/>
    <n v="3431.25"/>
    <n v="250.824375"/>
    <s v="7,31%"/>
    <d v="2003-11-08T00:00:00"/>
    <x v="0"/>
    <n v="4"/>
    <x v="10"/>
    <x v="0"/>
    <x v="5"/>
    <n v="74"/>
    <s v="S700_4002"/>
    <x v="31"/>
    <s v="61.77.6555"/>
    <s v="1 rue Alsace-Lorraine"/>
    <s v="N/A"/>
    <s v="Toulouse"/>
    <s v="N/A"/>
    <s v="31000"/>
    <x v="9"/>
    <x v="1"/>
    <s v="Roulet"/>
    <s v="Annette"/>
    <s v="Medium"/>
  </r>
  <r>
    <n v="10178"/>
    <n v="45"/>
    <n v="51.15"/>
    <n v="7"/>
    <n v="2301.75"/>
    <n v="168.257925"/>
    <s v="7,31%"/>
    <d v="2003-11-08T00:00:00"/>
    <x v="0"/>
    <n v="4"/>
    <x v="10"/>
    <x v="0"/>
    <x v="5"/>
    <n v="49"/>
    <s v="S72_1253"/>
    <x v="31"/>
    <s v="61.77.6555"/>
    <s v="1 rue Alsace-Lorraine"/>
    <s v="N/A"/>
    <s v="Toulouse"/>
    <s v="N/A"/>
    <s v="31000"/>
    <x v="9"/>
    <x v="1"/>
    <s v="Roulet"/>
    <s v="Annette"/>
    <s v="Small"/>
  </r>
  <r>
    <n v="10180"/>
    <n v="29"/>
    <n v="86.13"/>
    <n v="9"/>
    <n v="2497.77"/>
    <n v="317.21679"/>
    <s v="12,70%"/>
    <d v="2003-11-11T00:00:00"/>
    <x v="0"/>
    <n v="4"/>
    <x v="10"/>
    <x v="0"/>
    <x v="6"/>
    <n v="95"/>
    <s v="S10_1678"/>
    <x v="54"/>
    <s v="20.16.1555"/>
    <s v="184, chausse de Tournai"/>
    <s v="N/A"/>
    <s v="Lille"/>
    <s v="N/A"/>
    <s v="59000"/>
    <x v="9"/>
    <x v="1"/>
    <s v="Rance"/>
    <s v="Martine"/>
    <s v="Small"/>
  </r>
  <r>
    <n v="10180"/>
    <n v="42"/>
    <n v="100"/>
    <n v="12"/>
    <n v="4695.6000000000004"/>
    <n v="596.34120000000007"/>
    <s v="12,70%"/>
    <d v="2003-11-11T00:00:00"/>
    <x v="0"/>
    <n v="4"/>
    <x v="10"/>
    <x v="0"/>
    <x v="6"/>
    <n v="118"/>
    <s v="S10_2016"/>
    <x v="54"/>
    <s v="20.16.1555"/>
    <s v="184, chausse de Tournai"/>
    <s v="N/A"/>
    <s v="Lille"/>
    <s v="N/A"/>
    <s v="59000"/>
    <x v="9"/>
    <x v="1"/>
    <s v="Rance"/>
    <s v="Martine"/>
    <s v="Medium"/>
  </r>
  <r>
    <n v="10180"/>
    <n v="41"/>
    <n v="100"/>
    <n v="11"/>
    <n v="8892.9"/>
    <n v="1129.3983000000001"/>
    <s v="12,70%"/>
    <d v="2003-11-11T00:00:00"/>
    <x v="0"/>
    <n v="4"/>
    <x v="10"/>
    <x v="0"/>
    <x v="6"/>
    <n v="193"/>
    <s v="S10_4698"/>
    <x v="54"/>
    <s v="20.16.1555"/>
    <s v="184, chausse de Tournai"/>
    <s v="N/A"/>
    <s v="Lille"/>
    <s v="N/A"/>
    <s v="59000"/>
    <x v="9"/>
    <x v="1"/>
    <s v="Rance"/>
    <s v="Martine"/>
    <s v="Large"/>
  </r>
  <r>
    <n v="10180"/>
    <n v="40"/>
    <n v="100"/>
    <n v="8"/>
    <n v="6747.6"/>
    <n v="856.94520000000011"/>
    <n v="0.127"/>
    <d v="2003-11-11T00:00:00"/>
    <x v="0"/>
    <n v="4"/>
    <x v="10"/>
    <x v="0"/>
    <x v="6"/>
    <n v="150"/>
    <s v="S12_2823"/>
    <x v="54"/>
    <s v="20.16.1555"/>
    <s v="184, chausse de Tournai"/>
    <s v="N/A"/>
    <s v="Lille"/>
    <s v="N/A"/>
    <s v="59000"/>
    <x v="9"/>
    <x v="1"/>
    <s v="Rance"/>
    <s v="Martine"/>
    <s v="Medium"/>
  </r>
  <r>
    <n v="10180"/>
    <n v="25"/>
    <n v="64.2"/>
    <n v="13"/>
    <n v="1605"/>
    <n v="203.83500000000001"/>
    <n v="0.127"/>
    <d v="2003-11-11T00:00:00"/>
    <x v="0"/>
    <n v="4"/>
    <x v="10"/>
    <x v="0"/>
    <x v="6"/>
    <n v="60"/>
    <s v="S18_2625"/>
    <x v="54"/>
    <s v="20.16.1555"/>
    <s v="184, chausse de Tournai"/>
    <s v="N/A"/>
    <s v="Lille"/>
    <s v="N/A"/>
    <s v="59000"/>
    <x v="9"/>
    <x v="1"/>
    <s v="Rance"/>
    <s v="Martine"/>
    <s v="Small"/>
  </r>
  <r>
    <n v="10180"/>
    <n v="21"/>
    <n v="50.36"/>
    <n v="3"/>
    <n v="1057.56"/>
    <n v="134.31011999999998"/>
    <n v="0.127"/>
    <d v="2003-11-11T00:00:00"/>
    <x v="0"/>
    <n v="4"/>
    <x v="10"/>
    <x v="0"/>
    <x v="6"/>
    <n v="62"/>
    <s v="S18_3782"/>
    <x v="54"/>
    <s v="20.16.1555"/>
    <s v="184, chausse de Tournai"/>
    <s v="N/A"/>
    <s v="Lille"/>
    <s v="N/A"/>
    <s v="59000"/>
    <x v="9"/>
    <x v="1"/>
    <s v="Rance"/>
    <s v="Martine"/>
    <s v="Small"/>
  </r>
  <r>
    <n v="10180"/>
    <n v="44"/>
    <n v="100"/>
    <n v="2"/>
    <n v="5565.12"/>
    <n v="1385.1583680000001"/>
    <s v="24,89%"/>
    <d v="2003-11-11T00:00:00"/>
    <x v="0"/>
    <n v="4"/>
    <x v="10"/>
    <x v="0"/>
    <x v="1"/>
    <n v="148"/>
    <s v="S18_4721"/>
    <x v="54"/>
    <s v="20.16.1555"/>
    <s v="184, chausse de Tournai"/>
    <s v="N/A"/>
    <s v="Lille"/>
    <s v="N/A"/>
    <s v="59000"/>
    <x v="9"/>
    <x v="1"/>
    <s v="Rance"/>
    <s v="Martine"/>
    <s v="Medium"/>
  </r>
  <r>
    <n v="10180"/>
    <n v="48"/>
    <n v="100"/>
    <n v="10"/>
    <n v="5355.36"/>
    <n v="680.13072"/>
    <n v="0.127"/>
    <d v="2003-11-11T00:00:00"/>
    <x v="0"/>
    <n v="4"/>
    <x v="10"/>
    <x v="0"/>
    <x v="6"/>
    <n v="112"/>
    <s v="S24_1578"/>
    <x v="54"/>
    <s v="20.16.1555"/>
    <s v="184, chausse de Tournai"/>
    <s v="N/A"/>
    <s v="Lille"/>
    <s v="N/A"/>
    <s v="59000"/>
    <x v="9"/>
    <x v="1"/>
    <s v="Rance"/>
    <s v="Martine"/>
    <s v="Medium"/>
  </r>
  <r>
    <n v="10180"/>
    <n v="28"/>
    <n v="68.55"/>
    <n v="14"/>
    <n v="1919.4"/>
    <n v="243.7638"/>
    <n v="0.127"/>
    <d v="2003-11-11T00:00:00"/>
    <x v="0"/>
    <n v="4"/>
    <x v="10"/>
    <x v="0"/>
    <x v="6"/>
    <n v="76"/>
    <s v="S24_2000"/>
    <x v="54"/>
    <s v="20.16.1555"/>
    <s v="184, chausse de Tournai"/>
    <s v="N/A"/>
    <s v="Lille"/>
    <s v="N/A"/>
    <s v="59000"/>
    <x v="9"/>
    <x v="1"/>
    <s v="Rance"/>
    <s v="Martine"/>
    <s v="Small"/>
  </r>
  <r>
    <n v="10180"/>
    <n v="35"/>
    <n v="72.03"/>
    <n v="6"/>
    <n v="2521.0500000000002"/>
    <n v="320.17335000000003"/>
    <n v="0.127"/>
    <d v="2003-11-11T00:00:00"/>
    <x v="0"/>
    <n v="4"/>
    <x v="10"/>
    <x v="0"/>
    <x v="6"/>
    <n v="69"/>
    <s v="S24_2360"/>
    <x v="54"/>
    <s v="20.16.1555"/>
    <s v="184, chausse de Tournai"/>
    <s v="N/A"/>
    <s v="Lille"/>
    <s v="N/A"/>
    <s v="59000"/>
    <x v="9"/>
    <x v="1"/>
    <s v="Rance"/>
    <s v="Martine"/>
    <s v="Small"/>
  </r>
  <r>
    <n v="10180"/>
    <n v="28"/>
    <n v="71.14"/>
    <n v="1"/>
    <n v="1991.92"/>
    <n v="495.78888800000004"/>
    <s v="24,89%"/>
    <d v="2003-11-11T00:00:00"/>
    <x v="0"/>
    <n v="4"/>
    <x v="10"/>
    <x v="0"/>
    <x v="1"/>
    <n v="80"/>
    <s v="S24_4620"/>
    <x v="54"/>
    <s v="20.16.1555"/>
    <s v="184, chausse de Tournai"/>
    <s v="N/A"/>
    <s v="Lille"/>
    <s v="N/A"/>
    <s v="59000"/>
    <x v="9"/>
    <x v="1"/>
    <s v="Rance"/>
    <s v="Martine"/>
    <s v="Small"/>
  </r>
  <r>
    <n v="10180"/>
    <n v="34"/>
    <n v="45.46"/>
    <n v="4"/>
    <n v="1545.64"/>
    <n v="196.29628000000002"/>
    <n v="0.127"/>
    <d v="2003-11-11T00:00:00"/>
    <x v="0"/>
    <n v="4"/>
    <x v="10"/>
    <x v="0"/>
    <x v="6"/>
    <n v="40"/>
    <s v="S32_2206"/>
    <x v="54"/>
    <s v="20.16.1555"/>
    <s v="184, chausse de Tournai"/>
    <s v="N/A"/>
    <s v="Lille"/>
    <s v="N/A"/>
    <s v="59000"/>
    <x v="9"/>
    <x v="1"/>
    <s v="Rance"/>
    <s v="Martine"/>
    <s v="Small"/>
  </r>
  <r>
    <n v="10180"/>
    <n v="22"/>
    <n v="100"/>
    <n v="7"/>
    <n v="2514.6"/>
    <n v="319.35419999999999"/>
    <n v="0.127"/>
    <d v="2003-11-11T00:00:00"/>
    <x v="0"/>
    <n v="4"/>
    <x v="10"/>
    <x v="0"/>
    <x v="6"/>
    <n v="102"/>
    <s v="S32_4485"/>
    <x v="54"/>
    <s v="20.16.1555"/>
    <s v="184, chausse de Tournai"/>
    <s v="N/A"/>
    <s v="Lille"/>
    <s v="N/A"/>
    <s v="59000"/>
    <x v="9"/>
    <x v="1"/>
    <s v="Rance"/>
    <s v="Martine"/>
    <s v="Small"/>
  </r>
  <r>
    <n v="10180"/>
    <n v="21"/>
    <n v="93.56"/>
    <n v="5"/>
    <n v="1964.76"/>
    <n v="249.52452"/>
    <n v="0.127"/>
    <d v="2003-11-11T00:00:00"/>
    <x v="0"/>
    <n v="4"/>
    <x v="10"/>
    <x v="0"/>
    <x v="6"/>
    <n v="81"/>
    <s v="S50_4713"/>
    <x v="54"/>
    <s v="20.16.1555"/>
    <s v="184, chausse de Tournai"/>
    <s v="N/A"/>
    <s v="Lille"/>
    <s v="N/A"/>
    <s v="59000"/>
    <x v="9"/>
    <x v="1"/>
    <s v="Rance"/>
    <s v="Martine"/>
    <s v="Small"/>
  </r>
  <r>
    <n v="10181"/>
    <n v="27"/>
    <n v="100"/>
    <n v="14"/>
    <n v="5411.07"/>
    <n v="1346.815323"/>
    <s v="24,89%"/>
    <d v="2003-11-12T00:00:00"/>
    <x v="0"/>
    <n v="4"/>
    <x v="10"/>
    <x v="0"/>
    <x v="1"/>
    <n v="194"/>
    <s v="S12_1099"/>
    <x v="55"/>
    <s v="+47 2267 3215"/>
    <s v="Drammen 121, PR 744 Sentrum"/>
    <s v="N/A"/>
    <s v="Bergen"/>
    <s v="N/A"/>
    <s v="N 5804"/>
    <x v="2"/>
    <x v="1"/>
    <s v="Oeztan"/>
    <s v="Veysel"/>
    <s v="Medium"/>
  </r>
  <r>
    <n v="10181"/>
    <n v="28"/>
    <n v="100"/>
    <n v="12"/>
    <n v="2860.76"/>
    <n v="712.04316400000005"/>
    <s v="24,89%"/>
    <d v="2003-11-12T00:00:00"/>
    <x v="0"/>
    <n v="4"/>
    <x v="10"/>
    <x v="0"/>
    <x v="1"/>
    <n v="117"/>
    <s v="S12_3380"/>
    <x v="55"/>
    <s v="+47 2267 3215"/>
    <s v="Drammen 121, PR 744 Sentrum"/>
    <s v="N/A"/>
    <s v="Bergen"/>
    <s v="N/A"/>
    <s v="N 5804"/>
    <x v="2"/>
    <x v="1"/>
    <s v="Oeztan"/>
    <s v="Veysel"/>
    <s v="Small"/>
  </r>
  <r>
    <n v="10181"/>
    <n v="20"/>
    <n v="81.400000000000006"/>
    <n v="15"/>
    <n v="1628"/>
    <n v="405.20920000000001"/>
    <s v="24,89%"/>
    <d v="2003-11-12T00:00:00"/>
    <x v="0"/>
    <n v="4"/>
    <x v="10"/>
    <x v="0"/>
    <x v="1"/>
    <n v="79"/>
    <s v="S12_3990"/>
    <x v="55"/>
    <s v="+47 2267 3215"/>
    <s v="Drammen 121, PR 744 Sentrum"/>
    <s v="N/A"/>
    <s v="Bergen"/>
    <s v="N/A"/>
    <s v="N 5804"/>
    <x v="2"/>
    <x v="1"/>
    <s v="Oeztan"/>
    <s v="Veysel"/>
    <s v="Small"/>
  </r>
  <r>
    <n v="10181"/>
    <n v="36"/>
    <n v="100"/>
    <n v="11"/>
    <n v="4477.32"/>
    <n v="1114.4049479999999"/>
    <s v="24,89%"/>
    <d v="2003-11-12T00:00:00"/>
    <x v="0"/>
    <n v="4"/>
    <x v="10"/>
    <x v="0"/>
    <x v="1"/>
    <n v="115"/>
    <s v="S12_4675"/>
    <x v="55"/>
    <s v="+47 2267 3215"/>
    <s v="Drammen 121, PR 744 Sentrum"/>
    <s v="N/A"/>
    <s v="Bergen"/>
    <s v="N/A"/>
    <s v="N 5804"/>
    <x v="2"/>
    <x v="1"/>
    <s v="Oeztan"/>
    <s v="Veysel"/>
    <s v="Medium"/>
  </r>
  <r>
    <n v="10181"/>
    <n v="44"/>
    <n v="100"/>
    <n v="6"/>
    <n v="5418.16"/>
    <n v="1348.5800240000001"/>
    <s v="24,89%"/>
    <d v="2003-11-12T00:00:00"/>
    <x v="0"/>
    <n v="4"/>
    <x v="10"/>
    <x v="0"/>
    <x v="1"/>
    <n v="141"/>
    <s v="S18_1129"/>
    <x v="55"/>
    <s v="+47 2267 3215"/>
    <s v="Drammen 121, PR 744 Sentrum"/>
    <s v="N/A"/>
    <s v="Bergen"/>
    <s v="N/A"/>
    <s v="N 5804"/>
    <x v="2"/>
    <x v="1"/>
    <s v="Oeztan"/>
    <s v="Veysel"/>
    <s v="Medium"/>
  </r>
  <r>
    <n v="10181"/>
    <n v="42"/>
    <n v="100"/>
    <n v="2"/>
    <n v="5435.64"/>
    <n v="1352.9307960000001"/>
    <s v="24,89%"/>
    <d v="2003-11-12T00:00:00"/>
    <x v="0"/>
    <n v="4"/>
    <x v="10"/>
    <x v="0"/>
    <x v="1"/>
    <n v="124"/>
    <s v="S18_1589"/>
    <x v="55"/>
    <s v="+47 2267 3215"/>
    <s v="Drammen 121, PR 744 Sentrum"/>
    <s v="N/A"/>
    <s v="Bergen"/>
    <s v="N/A"/>
    <s v="N 5804"/>
    <x v="2"/>
    <x v="1"/>
    <s v="Oeztan"/>
    <s v="Veysel"/>
    <s v="Medium"/>
  </r>
  <r>
    <n v="10181"/>
    <n v="22"/>
    <n v="73.92"/>
    <n v="10"/>
    <n v="1626.24"/>
    <n v="404.77113600000001"/>
    <s v="24,89%"/>
    <d v="2003-11-12T00:00:00"/>
    <x v="0"/>
    <n v="4"/>
    <x v="10"/>
    <x v="0"/>
    <x v="1"/>
    <n v="77"/>
    <s v="S18_1889"/>
    <x v="55"/>
    <s v="+47 2267 3215"/>
    <s v="Drammen 121, PR 744 Sentrum"/>
    <s v="N/A"/>
    <s v="Bergen"/>
    <s v="N/A"/>
    <s v="N 5804"/>
    <x v="2"/>
    <x v="1"/>
    <s v="Oeztan"/>
    <s v="Veysel"/>
    <s v="Small"/>
  </r>
  <r>
    <n v="10181"/>
    <n v="21"/>
    <n v="100"/>
    <n v="5"/>
    <n v="3286.08"/>
    <n v="817.90531199999998"/>
    <s v="24,89%"/>
    <d v="2003-11-12T00:00:00"/>
    <x v="0"/>
    <n v="4"/>
    <x v="10"/>
    <x v="0"/>
    <x v="1"/>
    <n v="142"/>
    <s v="S18_1984"/>
    <x v="55"/>
    <s v="+47 2267 3215"/>
    <s v="Drammen 121, PR 744 Sentrum"/>
    <s v="N/A"/>
    <s v="Bergen"/>
    <s v="N/A"/>
    <s v="N 5804"/>
    <x v="2"/>
    <x v="1"/>
    <s v="Oeztan"/>
    <s v="Veysel"/>
    <s v="Medium"/>
  </r>
  <r>
    <n v="10181"/>
    <n v="27"/>
    <n v="100"/>
    <n v="3"/>
    <n v="3884.76"/>
    <n v="966.91676400000006"/>
    <s v="24,89%"/>
    <d v="2003-11-12T00:00:00"/>
    <x v="0"/>
    <n v="4"/>
    <x v="10"/>
    <x v="0"/>
    <x v="1"/>
    <n v="132"/>
    <s v="S18_2870"/>
    <x v="55"/>
    <s v="+47 2267 3215"/>
    <s v="Drammen 121, PR 744 Sentrum"/>
    <s v="N/A"/>
    <s v="Bergen"/>
    <s v="N/A"/>
    <s v="N 5804"/>
    <x v="2"/>
    <x v="1"/>
    <s v="Oeztan"/>
    <s v="Veysel"/>
    <s v="Medium"/>
  </r>
  <r>
    <n v="10181"/>
    <n v="45"/>
    <n v="100"/>
    <n v="7"/>
    <n v="6324.75"/>
    <n v="1574.2302750000001"/>
    <s v="24,89%"/>
    <d v="2003-11-12T00:00:00"/>
    <x v="0"/>
    <n v="4"/>
    <x v="10"/>
    <x v="0"/>
    <x v="1"/>
    <n v="169"/>
    <s v="S18_3232"/>
    <x v="55"/>
    <s v="+47 2267 3215"/>
    <s v="Drammen 121, PR 744 Sentrum"/>
    <s v="N/A"/>
    <s v="Bergen"/>
    <s v="N/A"/>
    <s v="N 5804"/>
    <x v="2"/>
    <x v="1"/>
    <s v="Oeztan"/>
    <s v="Veysel"/>
    <s v="Medium"/>
  </r>
  <r>
    <n v="10181"/>
    <n v="30"/>
    <n v="82.82"/>
    <n v="17"/>
    <n v="2484.6"/>
    <n v="618.41693999999995"/>
    <s v="24,89%"/>
    <d v="2003-11-12T00:00:00"/>
    <x v="0"/>
    <n v="4"/>
    <x v="10"/>
    <x v="0"/>
    <x v="1"/>
    <n v="80"/>
    <s v="S18_3278"/>
    <x v="55"/>
    <s v="+47 2267 3215"/>
    <s v="Drammen 121, PR 744 Sentrum"/>
    <s v="N/A"/>
    <s v="Bergen"/>
    <s v="N/A"/>
    <s v="N 5804"/>
    <x v="2"/>
    <x v="1"/>
    <s v="Oeztan"/>
    <s v="Veysel"/>
    <s v="Small"/>
  </r>
  <r>
    <n v="10181"/>
    <n v="22"/>
    <n v="100"/>
    <n v="16"/>
    <n v="3395.48"/>
    <n v="845.13497200000006"/>
    <s v="24,89%"/>
    <d v="2003-11-12T00:00:00"/>
    <x v="0"/>
    <n v="4"/>
    <x v="10"/>
    <x v="0"/>
    <x v="1"/>
    <n v="146"/>
    <s v="S18_3482"/>
    <x v="55"/>
    <s v="+47 2267 3215"/>
    <s v="Drammen 121, PR 744 Sentrum"/>
    <s v="N/A"/>
    <s v="Bergen"/>
    <s v="N/A"/>
    <s v="N 5804"/>
    <x v="2"/>
    <x v="1"/>
    <s v="Oeztan"/>
    <s v="Veysel"/>
    <s v="Medium"/>
  </r>
  <r>
    <n v="10181"/>
    <n v="39"/>
    <n v="100"/>
    <n v="4"/>
    <n v="5785.26"/>
    <n v="1439.9512140000002"/>
    <s v="24,89%"/>
    <d v="2003-11-12T00:00:00"/>
    <x v="0"/>
    <n v="4"/>
    <x v="10"/>
    <x v="0"/>
    <x v="1"/>
    <n v="141"/>
    <s v="S18_3685"/>
    <x v="55"/>
    <s v="+47 2267 3215"/>
    <s v="Drammen 121, PR 744 Sentrum"/>
    <s v="N/A"/>
    <s v="Bergen"/>
    <s v="N/A"/>
    <s v="N 5804"/>
    <x v="2"/>
    <x v="1"/>
    <s v="Oeztan"/>
    <s v="Veysel"/>
    <s v="Medium"/>
  </r>
  <r>
    <n v="10181"/>
    <n v="34"/>
    <n v="53.83"/>
    <n v="1"/>
    <n v="1830.22"/>
    <n v="455.54175800000002"/>
    <s v="24,89%"/>
    <d v="2003-11-12T00:00:00"/>
    <x v="0"/>
    <n v="4"/>
    <x v="10"/>
    <x v="0"/>
    <x v="1"/>
    <n v="50"/>
    <s v="S24_1628"/>
    <x v="55"/>
    <s v="+47 2267 3215"/>
    <s v="Drammen 121, PR 744 Sentrum"/>
    <s v="N/A"/>
    <s v="Bergen"/>
    <s v="N/A"/>
    <s v="N 5804"/>
    <x v="2"/>
    <x v="1"/>
    <s v="Oeztan"/>
    <s v="Veysel"/>
    <s v="Small"/>
  </r>
  <r>
    <n v="10181"/>
    <n v="37"/>
    <n v="42.67"/>
    <n v="8"/>
    <n v="1578.79"/>
    <n v="392.96083099999998"/>
    <s v="24,89%"/>
    <d v="2003-11-12T00:00:00"/>
    <x v="0"/>
    <n v="4"/>
    <x v="10"/>
    <x v="0"/>
    <x v="1"/>
    <n v="37"/>
    <s v="S24_2972"/>
    <x v="55"/>
    <s v="+47 2267 3215"/>
    <s v="Drammen 121, PR 744 Sentrum"/>
    <s v="N/A"/>
    <s v="Bergen"/>
    <s v="N/A"/>
    <s v="N 5804"/>
    <x v="2"/>
    <x v="1"/>
    <s v="Oeztan"/>
    <s v="Veysel"/>
    <s v="Small"/>
  </r>
  <r>
    <n v="10181"/>
    <n v="23"/>
    <n v="65.52"/>
    <n v="13"/>
    <n v="1506.96"/>
    <n v="375.08234400000003"/>
    <s v="24,89%"/>
    <d v="2003-11-12T00:00:00"/>
    <x v="0"/>
    <n v="4"/>
    <x v="10"/>
    <x v="0"/>
    <x v="1"/>
    <n v="61"/>
    <s v="S24_3371"/>
    <x v="55"/>
    <s v="+47 2267 3215"/>
    <s v="Drammen 121, PR 744 Sentrum"/>
    <s v="N/A"/>
    <s v="Bergen"/>
    <s v="N/A"/>
    <s v="N 5804"/>
    <x v="2"/>
    <x v="1"/>
    <s v="Oeztan"/>
    <s v="Veysel"/>
    <s v="Small"/>
  </r>
  <r>
    <n v="10181"/>
    <n v="25"/>
    <n v="100"/>
    <n v="9"/>
    <n v="3861.75"/>
    <n v="961.18957499999999"/>
    <s v="24,89%"/>
    <d v="2003-11-12T00:00:00"/>
    <x v="0"/>
    <n v="4"/>
    <x v="10"/>
    <x v="0"/>
    <x v="1"/>
    <n v="140"/>
    <s v="S24_3856"/>
    <x v="55"/>
    <s v="+47 2267 3215"/>
    <s v="Drammen 121, PR 744 Sentrum"/>
    <s v="N/A"/>
    <s v="Bergen"/>
    <s v="N/A"/>
    <s v="N 5804"/>
    <x v="2"/>
    <x v="1"/>
    <s v="Oeztan"/>
    <s v="Veysel"/>
    <s v="Medium"/>
  </r>
  <r>
    <n v="10182"/>
    <n v="25"/>
    <n v="87.33"/>
    <n v="3"/>
    <n v="2183.25"/>
    <n v="161.342175"/>
    <s v="7,39%"/>
    <d v="2003-11-12T00:00:00"/>
    <x v="0"/>
    <n v="4"/>
    <x v="10"/>
    <x v="0"/>
    <x v="0"/>
    <n v="102"/>
    <s v="S18_1342"/>
    <x v="13"/>
    <s v="4155551450"/>
    <s v="5677 Strong St."/>
    <s v="N/A"/>
    <s v="San Rafael"/>
    <s v="CA"/>
    <s v="97562"/>
    <x v="0"/>
    <x v="0"/>
    <s v="Nelson"/>
    <s v="Valarie"/>
    <s v="Small"/>
  </r>
  <r>
    <n v="10182"/>
    <n v="32"/>
    <n v="54.45"/>
    <n v="2"/>
    <n v="1742.4"/>
    <n v="128.76336000000001"/>
    <s v="7,39%"/>
    <d v="2003-11-12T00:00:00"/>
    <x v="0"/>
    <n v="4"/>
    <x v="10"/>
    <x v="0"/>
    <x v="0"/>
    <n v="53"/>
    <s v="S18_1367"/>
    <x v="13"/>
    <s v="4155551450"/>
    <s v="5677 Strong St."/>
    <s v="N/A"/>
    <s v="San Rafael"/>
    <s v="CA"/>
    <s v="97562"/>
    <x v="0"/>
    <x v="0"/>
    <s v="Nelson"/>
    <s v="Valarie"/>
    <s v="Small"/>
  </r>
  <r>
    <n v="10182"/>
    <n v="44"/>
    <n v="100"/>
    <n v="10"/>
    <n v="7554.8"/>
    <n v="558.29971999999998"/>
    <s v="7,39%"/>
    <d v="2003-11-12T00:00:00"/>
    <x v="0"/>
    <n v="4"/>
    <x v="10"/>
    <x v="0"/>
    <x v="0"/>
    <n v="170"/>
    <s v="S18_1749"/>
    <x v="13"/>
    <s v="4155551450"/>
    <s v="5677 Strong St."/>
    <s v="N/A"/>
    <s v="San Rafael"/>
    <s v="CA"/>
    <s v="97562"/>
    <x v="0"/>
    <x v="0"/>
    <s v="Nelson"/>
    <s v="Valarie"/>
    <s v="Large"/>
  </r>
  <r>
    <n v="10182"/>
    <n v="38"/>
    <n v="61.15"/>
    <n v="9"/>
    <n v="2323.6999999999998"/>
    <n v="171.72142999999997"/>
    <s v="7,39%"/>
    <d v="2003-11-12T00:00:00"/>
    <x v="0"/>
    <n v="4"/>
    <x v="10"/>
    <x v="0"/>
    <x v="0"/>
    <n v="60"/>
    <s v="S18_2248"/>
    <x v="13"/>
    <s v="4155551450"/>
    <s v="5677 Strong St."/>
    <s v="N/A"/>
    <s v="San Rafael"/>
    <s v="CA"/>
    <s v="97562"/>
    <x v="0"/>
    <x v="0"/>
    <s v="Nelson"/>
    <s v="Valarie"/>
    <s v="Small"/>
  </r>
  <r>
    <n v="10182"/>
    <n v="20"/>
    <n v="100"/>
    <n v="7"/>
    <n v="2212"/>
    <n v="163.46679999999998"/>
    <s v="7,39%"/>
    <d v="2003-11-12T00:00:00"/>
    <x v="0"/>
    <n v="4"/>
    <x v="10"/>
    <x v="0"/>
    <x v="0"/>
    <n v="127"/>
    <s v="S18_2325"/>
    <x v="13"/>
    <s v="4155551450"/>
    <s v="5677 Strong St."/>
    <s v="N/A"/>
    <s v="San Rafael"/>
    <s v="CA"/>
    <s v="97562"/>
    <x v="0"/>
    <x v="0"/>
    <s v="Nelson"/>
    <s v="Valarie"/>
    <s v="Small"/>
  </r>
  <r>
    <n v="10182"/>
    <n v="21"/>
    <n v="100"/>
    <n v="4"/>
    <n v="3047.73"/>
    <n v="225.22724699999998"/>
    <s v="7,39%"/>
    <d v="2003-11-12T00:00:00"/>
    <x v="0"/>
    <n v="4"/>
    <x v="10"/>
    <x v="0"/>
    <x v="0"/>
    <n v="168"/>
    <s v="S18_2795"/>
    <x v="13"/>
    <s v="4155551450"/>
    <s v="5677 Strong St."/>
    <s v="N/A"/>
    <s v="San Rafael"/>
    <s v="CA"/>
    <s v="97562"/>
    <x v="0"/>
    <x v="0"/>
    <s v="Nelson"/>
    <s v="Valarie"/>
    <s v="Medium"/>
  </r>
  <r>
    <n v="10182"/>
    <n v="33"/>
    <n v="86.31"/>
    <n v="1"/>
    <n v="2848.23"/>
    <n v="210.48419699999999"/>
    <s v="7,39%"/>
    <d v="2003-11-12T00:00:00"/>
    <x v="0"/>
    <n v="4"/>
    <x v="10"/>
    <x v="0"/>
    <x v="0"/>
    <n v="99"/>
    <s v="S18_3320"/>
    <x v="13"/>
    <s v="4155551450"/>
    <s v="5677 Strong St."/>
    <s v="N/A"/>
    <s v="San Rafael"/>
    <s v="CA"/>
    <s v="97562"/>
    <x v="0"/>
    <x v="0"/>
    <s v="Nelson"/>
    <s v="Valarie"/>
    <s v="Small"/>
  </r>
  <r>
    <n v="10182"/>
    <n v="36"/>
    <n v="100"/>
    <n v="11"/>
    <n v="3942.72"/>
    <n v="291.36700799999994"/>
    <s v="7,39%"/>
    <d v="2003-11-12T00:00:00"/>
    <x v="0"/>
    <n v="4"/>
    <x v="10"/>
    <x v="0"/>
    <x v="0"/>
    <n v="92"/>
    <s v="S18_4409"/>
    <x v="13"/>
    <s v="4155551450"/>
    <s v="5677 Strong St."/>
    <s v="N/A"/>
    <s v="San Rafael"/>
    <s v="CA"/>
    <s v="97562"/>
    <x v="0"/>
    <x v="0"/>
    <s v="Nelson"/>
    <s v="Valarie"/>
    <s v="Medium"/>
  </r>
  <r>
    <n v="10182"/>
    <n v="44"/>
    <n v="69.84"/>
    <n v="12"/>
    <n v="3072.96"/>
    <n v="764.85974400000009"/>
    <s v="24,89%"/>
    <d v="2003-11-12T00:00:00"/>
    <x v="0"/>
    <n v="4"/>
    <x v="10"/>
    <x v="0"/>
    <x v="1"/>
    <n v="71"/>
    <s v="S18_4933"/>
    <x v="13"/>
    <s v="4155551450"/>
    <s v="5677 Strong St."/>
    <s v="N/A"/>
    <s v="San Rafael"/>
    <s v="CA"/>
    <s v="97562"/>
    <x v="0"/>
    <x v="0"/>
    <s v="Nelson"/>
    <s v="Valarie"/>
    <s v="Medium"/>
  </r>
  <r>
    <n v="10182"/>
    <n v="47"/>
    <n v="74.22"/>
    <n v="16"/>
    <n v="3488.34"/>
    <n v="868.24782600000003"/>
    <s v="24,89%"/>
    <d v="2003-11-12T00:00:00"/>
    <x v="0"/>
    <n v="4"/>
    <x v="10"/>
    <x v="0"/>
    <x v="1"/>
    <n v="73"/>
    <s v="S24_1046"/>
    <x v="13"/>
    <s v="4155551450"/>
    <s v="5677 Strong St."/>
    <s v="N/A"/>
    <s v="San Rafael"/>
    <s v="CA"/>
    <s v="97562"/>
    <x v="0"/>
    <x v="0"/>
    <s v="Nelson"/>
    <s v="Valarie"/>
    <s v="Medium"/>
  </r>
  <r>
    <n v="10182"/>
    <n v="39"/>
    <n v="36.840000000000003"/>
    <n v="6"/>
    <n v="1436.76"/>
    <n v="106.17656399999998"/>
    <s v="7,39%"/>
    <d v="2003-11-12T00:00:00"/>
    <x v="0"/>
    <n v="4"/>
    <x v="10"/>
    <x v="0"/>
    <x v="0"/>
    <n v="33"/>
    <s v="S24_1937"/>
    <x v="13"/>
    <s v="4155551450"/>
    <s v="5677 Strong St."/>
    <s v="N/A"/>
    <s v="San Rafael"/>
    <s v="CA"/>
    <s v="97562"/>
    <x v="0"/>
    <x v="0"/>
    <s v="Nelson"/>
    <s v="Valarie"/>
    <s v="Small"/>
  </r>
  <r>
    <n v="10182"/>
    <n v="31"/>
    <n v="36.74"/>
    <n v="5"/>
    <n v="1138.94"/>
    <n v="84.167665999999997"/>
    <s v="7,39%"/>
    <d v="2003-11-12T00:00:00"/>
    <x v="0"/>
    <n v="4"/>
    <x v="10"/>
    <x v="0"/>
    <x v="0"/>
    <n v="44"/>
    <s v="S24_2022"/>
    <x v="13"/>
    <s v="4155551450"/>
    <s v="5677 Strong St."/>
    <s v="N/A"/>
    <s v="San Rafael"/>
    <s v="CA"/>
    <s v="97562"/>
    <x v="0"/>
    <x v="0"/>
    <s v="Nelson"/>
    <s v="Valarie"/>
    <s v="Small"/>
  </r>
  <r>
    <n v="10182"/>
    <n v="36"/>
    <n v="73.599999999999994"/>
    <n v="14"/>
    <n v="2649.6"/>
    <n v="659.48544000000004"/>
    <s v="24,89%"/>
    <d v="2003-11-12T00:00:00"/>
    <x v="0"/>
    <n v="4"/>
    <x v="10"/>
    <x v="0"/>
    <x v="1"/>
    <n v="90"/>
    <s v="S24_2766"/>
    <x v="13"/>
    <s v="4155551450"/>
    <s v="5677 Strong St."/>
    <s v="N/A"/>
    <s v="San Rafael"/>
    <s v="CA"/>
    <s v="97562"/>
    <x v="0"/>
    <x v="0"/>
    <s v="Nelson"/>
    <s v="Valarie"/>
    <s v="Small"/>
  </r>
  <r>
    <n v="10182"/>
    <n v="20"/>
    <n v="100"/>
    <n v="13"/>
    <n v="2395.8000000000002"/>
    <n v="596.3146200000001"/>
    <s v="24,89%"/>
    <d v="2003-11-12T00:00:00"/>
    <x v="0"/>
    <n v="4"/>
    <x v="10"/>
    <x v="0"/>
    <x v="1"/>
    <n v="117"/>
    <s v="S24_2887"/>
    <x v="13"/>
    <s v="4155551450"/>
    <s v="5677 Strong St."/>
    <s v="N/A"/>
    <s v="San Rafael"/>
    <s v="CA"/>
    <s v="97562"/>
    <x v="0"/>
    <x v="0"/>
    <s v="Nelson"/>
    <s v="Valarie"/>
    <s v="Small"/>
  </r>
  <r>
    <n v="10182"/>
    <n v="33"/>
    <n v="94.17"/>
    <n v="15"/>
    <n v="3107.61"/>
    <n v="773.48412900000005"/>
    <s v="24,89%"/>
    <d v="2003-11-12T00:00:00"/>
    <x v="0"/>
    <n v="4"/>
    <x v="10"/>
    <x v="0"/>
    <x v="1"/>
    <n v="85"/>
    <s v="S24_3191"/>
    <x v="13"/>
    <s v="4155551450"/>
    <s v="5677 Strong St."/>
    <s v="N/A"/>
    <s v="San Rafael"/>
    <s v="CA"/>
    <s v="97562"/>
    <x v="0"/>
    <x v="0"/>
    <s v="Nelson"/>
    <s v="Valarie"/>
    <s v="Medium"/>
  </r>
  <r>
    <n v="10182"/>
    <n v="49"/>
    <n v="100"/>
    <n v="17"/>
    <n v="6244.07"/>
    <n v="1554.1490229999999"/>
    <s v="24,89%"/>
    <d v="2003-11-12T00:00:00"/>
    <x v="0"/>
    <n v="4"/>
    <x v="10"/>
    <x v="0"/>
    <x v="1"/>
    <n v="107"/>
    <s v="S24_3432"/>
    <x v="13"/>
    <s v="4155551450"/>
    <s v="5677 Strong St."/>
    <s v="N/A"/>
    <s v="San Rafael"/>
    <s v="CA"/>
    <s v="97562"/>
    <x v="0"/>
    <x v="0"/>
    <s v="Nelson"/>
    <s v="Valarie"/>
    <s v="Medium"/>
  </r>
  <r>
    <n v="10182"/>
    <n v="23"/>
    <n v="42.26"/>
    <n v="8"/>
    <n v="971.98"/>
    <n v="71.829321999999991"/>
    <s v="7,39%"/>
    <d v="2003-11-12T00:00:00"/>
    <x v="0"/>
    <n v="4"/>
    <x v="10"/>
    <x v="0"/>
    <x v="0"/>
    <n v="41"/>
    <s v="S24_3969"/>
    <x v="13"/>
    <s v="4155551450"/>
    <s v="5677 Strong St."/>
    <s v="N/A"/>
    <s v="San Rafael"/>
    <s v="CA"/>
    <s v="97562"/>
    <x v="0"/>
    <x v="0"/>
    <s v="Nelson"/>
    <s v="Valarie"/>
    <s v="Small"/>
  </r>
  <r>
    <n v="10183"/>
    <n v="23"/>
    <n v="100"/>
    <n v="8"/>
    <n v="5372.57"/>
    <n v="1337.232673"/>
    <s v="24,89%"/>
    <d v="2003-11-13T00:00:00"/>
    <x v="0"/>
    <n v="4"/>
    <x v="10"/>
    <x v="0"/>
    <x v="1"/>
    <n v="214"/>
    <s v="S10_1949"/>
    <x v="56"/>
    <s v="2155554695"/>
    <s v="782 First Street"/>
    <s v="N/A"/>
    <s v="Philadelphia"/>
    <s v="PA"/>
    <s v="71270"/>
    <x v="0"/>
    <x v="0"/>
    <s v="Cervantes"/>
    <s v="Francisca"/>
    <s v="Medium"/>
  </r>
  <r>
    <n v="10183"/>
    <n v="28"/>
    <n v="100"/>
    <n v="1"/>
    <n v="3433.36"/>
    <n v="854.56330400000002"/>
    <s v="24,89%"/>
    <d v="2003-11-13T00:00:00"/>
    <x v="0"/>
    <n v="4"/>
    <x v="10"/>
    <x v="0"/>
    <x v="1"/>
    <n v="147"/>
    <s v="S10_4962"/>
    <x v="56"/>
    <s v="2155554695"/>
    <s v="782 First Street"/>
    <s v="N/A"/>
    <s v="Philadelphia"/>
    <s v="PA"/>
    <s v="71270"/>
    <x v="0"/>
    <x v="0"/>
    <s v="Cervantes"/>
    <s v="Francisca"/>
    <s v="Medium"/>
  </r>
  <r>
    <n v="10183"/>
    <n v="41"/>
    <n v="100"/>
    <n v="5"/>
    <n v="6163.94"/>
    <n v="280.45926999999995"/>
    <s v="4,55%"/>
    <d v="2003-11-13T00:00:00"/>
    <x v="0"/>
    <n v="4"/>
    <x v="10"/>
    <x v="0"/>
    <x v="2"/>
    <n v="136"/>
    <s v="S12_1666"/>
    <x v="56"/>
    <s v="2155554695"/>
    <s v="782 First Street"/>
    <s v="N/A"/>
    <s v="Philadelphia"/>
    <s v="PA"/>
    <s v="71270"/>
    <x v="0"/>
    <x v="0"/>
    <s v="Cervantes"/>
    <s v="Francisca"/>
    <s v="Medium"/>
  </r>
  <r>
    <n v="10183"/>
    <n v="21"/>
    <n v="96.84"/>
    <n v="7"/>
    <n v="2033.64"/>
    <n v="92.530619999999999"/>
    <s v="4,55%"/>
    <d v="2003-11-13T00:00:00"/>
    <x v="0"/>
    <n v="4"/>
    <x v="10"/>
    <x v="0"/>
    <x v="2"/>
    <n v="116"/>
    <s v="S18_1097"/>
    <x v="56"/>
    <s v="2155554695"/>
    <s v="782 First Street"/>
    <s v="N/A"/>
    <s v="Philadelphia"/>
    <s v="PA"/>
    <s v="71270"/>
    <x v="0"/>
    <x v="0"/>
    <s v="Cervantes"/>
    <s v="Francisca"/>
    <s v="Small"/>
  </r>
  <r>
    <n v="10183"/>
    <n v="37"/>
    <n v="89.15"/>
    <n v="9"/>
    <n v="3298.55"/>
    <n v="243.762845"/>
    <s v="7,39%"/>
    <d v="2003-11-13T00:00:00"/>
    <x v="0"/>
    <n v="4"/>
    <x v="10"/>
    <x v="0"/>
    <x v="0"/>
    <n v="101"/>
    <s v="S18_2949"/>
    <x v="56"/>
    <s v="2155554695"/>
    <s v="782 First Street"/>
    <s v="N/A"/>
    <s v="Philadelphia"/>
    <s v="PA"/>
    <s v="71270"/>
    <x v="0"/>
    <x v="0"/>
    <s v="Cervantes"/>
    <s v="Francisca"/>
    <s v="Medium"/>
  </r>
  <r>
    <n v="10183"/>
    <n v="39"/>
    <n v="68.08"/>
    <n v="11"/>
    <n v="2655.12"/>
    <n v="196.21336799999997"/>
    <s v="7,39%"/>
    <d v="2003-11-13T00:00:00"/>
    <x v="0"/>
    <n v="4"/>
    <x v="10"/>
    <x v="0"/>
    <x v="0"/>
    <n v="62"/>
    <s v="S18_2957"/>
    <x v="56"/>
    <s v="2155554695"/>
    <s v="782 First Street"/>
    <s v="N/A"/>
    <s v="Philadelphia"/>
    <s v="PA"/>
    <s v="71270"/>
    <x v="0"/>
    <x v="0"/>
    <s v="Cervantes"/>
    <s v="Francisca"/>
    <s v="Small"/>
  </r>
  <r>
    <n v="10183"/>
    <n v="22"/>
    <n v="100"/>
    <n v="10"/>
    <n v="2488.1999999999998"/>
    <n v="183.87797999999998"/>
    <s v="7,39%"/>
    <d v="2003-11-13T00:00:00"/>
    <x v="0"/>
    <n v="4"/>
    <x v="10"/>
    <x v="0"/>
    <x v="0"/>
    <n v="104"/>
    <s v="S18_3136"/>
    <x v="56"/>
    <s v="2155554695"/>
    <s v="782 First Street"/>
    <s v="N/A"/>
    <s v="Philadelphia"/>
    <s v="PA"/>
    <s v="71270"/>
    <x v="0"/>
    <x v="0"/>
    <s v="Cervantes"/>
    <s v="Francisca"/>
    <s v="Small"/>
  </r>
  <r>
    <n v="10183"/>
    <n v="21"/>
    <n v="100"/>
    <n v="2"/>
    <n v="2441.04"/>
    <n v="111.06732"/>
    <s v="4,55%"/>
    <d v="2003-11-13T00:00:00"/>
    <x v="0"/>
    <n v="4"/>
    <x v="10"/>
    <x v="0"/>
    <x v="2"/>
    <n v="121"/>
    <s v="S18_4600"/>
    <x v="56"/>
    <s v="2155554695"/>
    <s v="782 First Street"/>
    <s v="N/A"/>
    <s v="Philadelphia"/>
    <s v="PA"/>
    <s v="71270"/>
    <x v="0"/>
    <x v="0"/>
    <s v="Cervantes"/>
    <s v="Francisca"/>
    <s v="Small"/>
  </r>
  <r>
    <n v="10183"/>
    <n v="40"/>
    <n v="49.3"/>
    <n v="6"/>
    <n v="1972"/>
    <n v="145.73079999999999"/>
    <s v="7,39%"/>
    <d v="2003-11-13T00:00:00"/>
    <x v="0"/>
    <n v="4"/>
    <x v="10"/>
    <x v="0"/>
    <x v="0"/>
    <n v="50"/>
    <s v="S18_4668"/>
    <x v="56"/>
    <s v="2155554695"/>
    <s v="782 First Street"/>
    <s v="N/A"/>
    <s v="Philadelphia"/>
    <s v="PA"/>
    <s v="71270"/>
    <x v="0"/>
    <x v="0"/>
    <s v="Cervantes"/>
    <s v="Francisca"/>
    <s v="Small"/>
  </r>
  <r>
    <n v="10183"/>
    <n v="47"/>
    <n v="100"/>
    <n v="12"/>
    <n v="5035.1099999999997"/>
    <n v="372.09462899999994"/>
    <s v="7,39%"/>
    <d v="2003-11-13T00:00:00"/>
    <x v="0"/>
    <n v="4"/>
    <x v="10"/>
    <x v="0"/>
    <x v="0"/>
    <n v="97"/>
    <s v="S24_4258"/>
    <x v="56"/>
    <s v="2155554695"/>
    <s v="782 First Street"/>
    <s v="N/A"/>
    <s v="Philadelphia"/>
    <s v="PA"/>
    <s v="71270"/>
    <x v="0"/>
    <x v="0"/>
    <s v="Cervantes"/>
    <s v="Francisca"/>
    <s v="Medium"/>
  </r>
  <r>
    <n v="10183"/>
    <n v="49"/>
    <n v="64.64"/>
    <n v="4"/>
    <n v="3167.36"/>
    <n v="144.11488"/>
    <s v="4,55%"/>
    <d v="2003-11-13T00:00:00"/>
    <x v="0"/>
    <n v="4"/>
    <x v="10"/>
    <x v="0"/>
    <x v="2"/>
    <n v="64"/>
    <s v="S32_3522"/>
    <x v="56"/>
    <s v="2155554695"/>
    <s v="782 First Street"/>
    <s v="N/A"/>
    <s v="Philadelphia"/>
    <s v="PA"/>
    <s v="71270"/>
    <x v="0"/>
    <x v="0"/>
    <s v="Cervantes"/>
    <s v="Francisca"/>
    <s v="Medium"/>
  </r>
  <r>
    <n v="10183"/>
    <n v="23"/>
    <n v="86.99"/>
    <n v="3"/>
    <n v="2000.77"/>
    <n v="497.99165300000004"/>
    <s v="24,89%"/>
    <d v="2003-11-13T00:00:00"/>
    <x v="0"/>
    <n v="4"/>
    <x v="10"/>
    <x v="0"/>
    <x v="1"/>
    <n v="101"/>
    <s v="S700_2824"/>
    <x v="56"/>
    <s v="2155554695"/>
    <s v="782 First Street"/>
    <s v="N/A"/>
    <s v="Philadelphia"/>
    <s v="PA"/>
    <s v="71270"/>
    <x v="0"/>
    <x v="0"/>
    <s v="Cervantes"/>
    <s v="Francisca"/>
    <s v="Small"/>
  </r>
  <r>
    <n v="10184"/>
    <n v="37"/>
    <n v="100"/>
    <n v="6"/>
    <n v="4516.22"/>
    <n v="205.48801"/>
    <s v="4,55%"/>
    <d v="2003-11-14T00:00:00"/>
    <x v="0"/>
    <n v="4"/>
    <x v="10"/>
    <x v="0"/>
    <x v="2"/>
    <n v="118"/>
    <s v="S12_4473"/>
    <x v="57"/>
    <s v="(95) 555 82 82"/>
    <s v="C/ Romero, 33"/>
    <s v="N/A"/>
    <s v="Sevilla"/>
    <s v="N/A"/>
    <s v="41101"/>
    <x v="3"/>
    <x v="1"/>
    <s v="Roel"/>
    <s v="Jose Pedro"/>
    <s v="Medium"/>
  </r>
  <r>
    <n v="10184"/>
    <n v="46"/>
    <n v="100"/>
    <n v="5"/>
    <n v="7381.16"/>
    <n v="1837.1707240000001"/>
    <s v="24,89%"/>
    <d v="2003-11-14T00:00:00"/>
    <x v="0"/>
    <n v="4"/>
    <x v="10"/>
    <x v="0"/>
    <x v="1"/>
    <n v="163"/>
    <s v="S18_2238"/>
    <x v="57"/>
    <s v="(95) 555 82 82"/>
    <s v="C/ Romero, 33"/>
    <s v="N/A"/>
    <s v="Sevilla"/>
    <s v="N/A"/>
    <s v="41101"/>
    <x v="3"/>
    <x v="1"/>
    <s v="Roel"/>
    <s v="Jose Pedro"/>
    <s v="Large"/>
  </r>
  <r>
    <n v="10184"/>
    <n v="46"/>
    <n v="100"/>
    <n v="9"/>
    <n v="5984.14"/>
    <n v="272.27837"/>
    <s v="4,55%"/>
    <d v="2003-11-14T00:00:00"/>
    <x v="0"/>
    <n v="4"/>
    <x v="10"/>
    <x v="0"/>
    <x v="2"/>
    <n v="122"/>
    <s v="S18_2319"/>
    <x v="57"/>
    <s v="(95) 555 82 82"/>
    <s v="C/ Romero, 33"/>
    <s v="N/A"/>
    <s v="Sevilla"/>
    <s v="N/A"/>
    <s v="41101"/>
    <x v="3"/>
    <x v="1"/>
    <s v="Roel"/>
    <s v="Jose Pedro"/>
    <s v="Medium"/>
  </r>
  <r>
    <n v="10184"/>
    <n v="44"/>
    <n v="60.16"/>
    <n v="12"/>
    <n v="2647.04"/>
    <n v="120.44032"/>
    <s v="4,55%"/>
    <d v="2003-11-14T00:00:00"/>
    <x v="0"/>
    <n v="4"/>
    <x v="10"/>
    <x v="0"/>
    <x v="2"/>
    <n v="60"/>
    <s v="S18_2432"/>
    <x v="57"/>
    <s v="(95) 555 82 82"/>
    <s v="C/ Romero, 33"/>
    <s v="N/A"/>
    <s v="Sevilla"/>
    <s v="N/A"/>
    <s v="41101"/>
    <x v="3"/>
    <x v="1"/>
    <s v="Roel"/>
    <s v="Jose Pedro"/>
    <s v="Small"/>
  </r>
  <r>
    <n v="10184"/>
    <n v="28"/>
    <n v="100"/>
    <n v="10"/>
    <n v="4409.72"/>
    <n v="1097.5793080000001"/>
    <s v="24,89%"/>
    <d v="2003-11-14T00:00:00"/>
    <x v="0"/>
    <n v="4"/>
    <x v="10"/>
    <x v="0"/>
    <x v="1"/>
    <n v="169"/>
    <s v="S18_3232"/>
    <x v="57"/>
    <s v="(95) 555 82 82"/>
    <s v="C/ Romero, 33"/>
    <s v="N/A"/>
    <s v="Sevilla"/>
    <s v="N/A"/>
    <s v="41101"/>
    <x v="3"/>
    <x v="1"/>
    <s v="Roel"/>
    <s v="Jose Pedro"/>
    <s v="Medium"/>
  </r>
  <r>
    <n v="10184"/>
    <n v="31"/>
    <n v="60.11"/>
    <n v="3"/>
    <n v="1863.41"/>
    <n v="463.80274900000006"/>
    <s v="24,89%"/>
    <d v="2003-11-14T00:00:00"/>
    <x v="0"/>
    <n v="4"/>
    <x v="10"/>
    <x v="0"/>
    <x v="1"/>
    <n v="57"/>
    <s v="S24_1444"/>
    <x v="57"/>
    <s v="(95) 555 82 82"/>
    <s v="C/ Romero, 33"/>
    <s v="N/A"/>
    <s v="Sevilla"/>
    <s v="N/A"/>
    <s v="41101"/>
    <x v="3"/>
    <x v="1"/>
    <s v="Roel"/>
    <s v="Jose Pedro"/>
    <s v="Small"/>
  </r>
  <r>
    <n v="10184"/>
    <n v="24"/>
    <n v="100"/>
    <n v="11"/>
    <n v="3496.32"/>
    <n v="159.08256"/>
    <s v="4,55%"/>
    <d v="2003-11-14T00:00:00"/>
    <x v="0"/>
    <n v="4"/>
    <x v="10"/>
    <x v="0"/>
    <x v="2"/>
    <n v="127"/>
    <s v="S24_2300"/>
    <x v="57"/>
    <s v="(95) 555 82 82"/>
    <s v="C/ Romero, 33"/>
    <s v="N/A"/>
    <s v="Sevilla"/>
    <s v="N/A"/>
    <s v="41101"/>
    <x v="3"/>
    <x v="1"/>
    <s v="Roel"/>
    <s v="Jose Pedro"/>
    <s v="Medium"/>
  </r>
  <r>
    <n v="10184"/>
    <n v="42"/>
    <n v="31.82"/>
    <n v="7"/>
    <n v="1336.44"/>
    <n v="332.63991600000003"/>
    <s v="24,89%"/>
    <d v="2003-11-14T00:00:00"/>
    <x v="0"/>
    <n v="4"/>
    <x v="10"/>
    <x v="0"/>
    <x v="1"/>
    <n v="35"/>
    <s v="S24_2840"/>
    <x v="57"/>
    <s v="(95) 555 82 82"/>
    <s v="C/ Romero, 33"/>
    <s v="N/A"/>
    <s v="Sevilla"/>
    <s v="N/A"/>
    <s v="41101"/>
    <x v="3"/>
    <x v="1"/>
    <s v="Roel"/>
    <s v="Jose Pedro"/>
    <s v="Small"/>
  </r>
  <r>
    <n v="10184"/>
    <n v="49"/>
    <n v="100"/>
    <n v="2"/>
    <n v="5795.72"/>
    <n v="1442.5547080000001"/>
    <s v="24,89%"/>
    <d v="2003-11-14T00:00:00"/>
    <x v="0"/>
    <n v="4"/>
    <x v="10"/>
    <x v="0"/>
    <x v="1"/>
    <n v="118"/>
    <s v="S24_4048"/>
    <x v="57"/>
    <s v="(95) 555 82 82"/>
    <s v="C/ Romero, 33"/>
    <s v="N/A"/>
    <s v="Sevilla"/>
    <s v="N/A"/>
    <s v="41101"/>
    <x v="3"/>
    <x v="1"/>
    <s v="Roel"/>
    <s v="Jose Pedro"/>
    <s v="Medium"/>
  </r>
  <r>
    <n v="10184"/>
    <n v="46"/>
    <n v="100"/>
    <n v="13"/>
    <n v="4607.3599999999997"/>
    <n v="209.63487999999998"/>
    <s v="4,55%"/>
    <d v="2003-11-14T00:00:00"/>
    <x v="0"/>
    <n v="4"/>
    <x v="10"/>
    <x v="0"/>
    <x v="2"/>
    <n v="96"/>
    <s v="S32_1268"/>
    <x v="57"/>
    <s v="(95) 555 82 82"/>
    <s v="C/ Romero, 33"/>
    <s v="N/A"/>
    <s v="Sevilla"/>
    <s v="N/A"/>
    <s v="41101"/>
    <x v="3"/>
    <x v="1"/>
    <s v="Roel"/>
    <s v="Jose Pedro"/>
    <s v="Medium"/>
  </r>
  <r>
    <n v="10184"/>
    <n v="33"/>
    <n v="62.77"/>
    <n v="8"/>
    <n v="2071.41"/>
    <n v="94.249154999999988"/>
    <s v="4,55%"/>
    <d v="2003-11-14T00:00:00"/>
    <x v="0"/>
    <n v="4"/>
    <x v="10"/>
    <x v="0"/>
    <x v="2"/>
    <n v="54"/>
    <s v="S32_2509"/>
    <x v="57"/>
    <s v="(95) 555 82 82"/>
    <s v="C/ Romero, 33"/>
    <s v="N/A"/>
    <s v="Sevilla"/>
    <s v="N/A"/>
    <s v="41101"/>
    <x v="3"/>
    <x v="1"/>
    <s v="Roel"/>
    <s v="Jose Pedro"/>
    <s v="Small"/>
  </r>
  <r>
    <n v="10184"/>
    <n v="48"/>
    <n v="50.95"/>
    <n v="1"/>
    <n v="2445.6"/>
    <n v="124.48103999999999"/>
    <s v="5,09%"/>
    <d v="2003-11-14T00:00:00"/>
    <x v="0"/>
    <n v="4"/>
    <x v="10"/>
    <x v="0"/>
    <x v="3"/>
    <n v="62"/>
    <s v="S32_3207"/>
    <x v="57"/>
    <s v="(95) 555 82 82"/>
    <s v="C/ Romero, 33"/>
    <s v="N/A"/>
    <s v="Sevilla"/>
    <s v="N/A"/>
    <s v="41101"/>
    <x v="3"/>
    <x v="1"/>
    <s v="Roel"/>
    <s v="Jose Pedro"/>
    <s v="Small"/>
  </r>
  <r>
    <n v="10184"/>
    <n v="45"/>
    <n v="100"/>
    <n v="4"/>
    <n v="4948.2"/>
    <n v="225.14309999999998"/>
    <s v="4,55%"/>
    <d v="2003-11-14T00:00:00"/>
    <x v="0"/>
    <n v="4"/>
    <x v="10"/>
    <x v="0"/>
    <x v="2"/>
    <n v="115"/>
    <s v="S50_1392"/>
    <x v="57"/>
    <s v="(95) 555 82 82"/>
    <s v="C/ Romero, 33"/>
    <s v="N/A"/>
    <s v="Sevilla"/>
    <s v="N/A"/>
    <s v="41101"/>
    <x v="3"/>
    <x v="1"/>
    <s v="Roel"/>
    <s v="Jose Pedro"/>
    <s v="Medium"/>
  </r>
  <r>
    <n v="10185"/>
    <n v="21"/>
    <n v="100"/>
    <n v="13"/>
    <n v="3883.74"/>
    <n v="966.66288599999996"/>
    <s v="24,89%"/>
    <d v="2003-11-14T00:00:00"/>
    <x v="0"/>
    <n v="4"/>
    <x v="10"/>
    <x v="0"/>
    <x v="1"/>
    <n v="207"/>
    <s v="S12_1108"/>
    <x v="35"/>
    <s v="5085559555"/>
    <s v="4575 Hillside Dr."/>
    <s v="N/A"/>
    <s v="New Bedford"/>
    <s v="MA"/>
    <s v="50553"/>
    <x v="0"/>
    <x v="0"/>
    <s v="Tam"/>
    <s v="Wing C"/>
    <s v="Medium"/>
  </r>
  <r>
    <n v="10185"/>
    <n v="33"/>
    <n v="100"/>
    <n v="14"/>
    <n v="4038.21"/>
    <n v="1005.1104690000001"/>
    <s v="24,89%"/>
    <d v="2003-11-14T00:00:00"/>
    <x v="0"/>
    <n v="4"/>
    <x v="10"/>
    <x v="0"/>
    <x v="1"/>
    <n v="151"/>
    <s v="S12_3148"/>
    <x v="35"/>
    <s v="5085559555"/>
    <s v="4575 Hillside Dr."/>
    <s v="N/A"/>
    <s v="New Bedford"/>
    <s v="MA"/>
    <s v="50553"/>
    <x v="0"/>
    <x v="0"/>
    <s v="Tam"/>
    <s v="Wing C"/>
    <s v="Medium"/>
  </r>
  <r>
    <n v="10185"/>
    <n v="43"/>
    <n v="100"/>
    <n v="12"/>
    <n v="7886.2"/>
    <n v="1962.87518"/>
    <s v="24,89%"/>
    <d v="2003-11-14T00:00:00"/>
    <x v="0"/>
    <n v="4"/>
    <x v="10"/>
    <x v="0"/>
    <x v="1"/>
    <n v="173"/>
    <s v="S12_3891"/>
    <x v="35"/>
    <s v="5085559555"/>
    <s v="4575 Hillside Dr."/>
    <s v="N/A"/>
    <s v="New Bedford"/>
    <s v="MA"/>
    <s v="50553"/>
    <x v="0"/>
    <x v="0"/>
    <s v="Tam"/>
    <s v="Wing C"/>
    <s v="Large"/>
  </r>
  <r>
    <n v="10185"/>
    <n v="28"/>
    <n v="100"/>
    <n v="9"/>
    <n v="3442.04"/>
    <n v="254.36675599999998"/>
    <s v="7,39%"/>
    <d v="2003-11-14T00:00:00"/>
    <x v="0"/>
    <n v="4"/>
    <x v="10"/>
    <x v="0"/>
    <x v="0"/>
    <n v="136"/>
    <s v="S18_3140"/>
    <x v="35"/>
    <s v="5085559555"/>
    <s v="4575 Hillside Dr."/>
    <s v="N/A"/>
    <s v="New Bedford"/>
    <s v="MA"/>
    <s v="50553"/>
    <x v="0"/>
    <x v="0"/>
    <s v="Tam"/>
    <s v="Wing C"/>
    <s v="Medium"/>
  </r>
  <r>
    <n v="10185"/>
    <n v="49"/>
    <n v="80.67"/>
    <n v="11"/>
    <n v="3952.83"/>
    <n v="201.19904700000001"/>
    <s v="5,09%"/>
    <d v="2003-11-14T00:00:00"/>
    <x v="0"/>
    <n v="4"/>
    <x v="10"/>
    <x v="0"/>
    <x v="3"/>
    <n v="100"/>
    <s v="S18_3259"/>
    <x v="35"/>
    <s v="5085559555"/>
    <s v="4575 Hillside Dr."/>
    <s v="N/A"/>
    <s v="New Bedford"/>
    <s v="MA"/>
    <s v="50553"/>
    <x v="0"/>
    <x v="0"/>
    <s v="Tam"/>
    <s v="Wing C"/>
    <s v="Medium"/>
  </r>
  <r>
    <n v="10185"/>
    <n v="39"/>
    <n v="100"/>
    <n v="16"/>
    <n v="5096.91"/>
    <n v="1268.620899"/>
    <s v="24,89%"/>
    <d v="2003-11-14T00:00:00"/>
    <x v="0"/>
    <n v="4"/>
    <x v="10"/>
    <x v="0"/>
    <x v="1"/>
    <n v="143"/>
    <s v="S18_4027"/>
    <x v="35"/>
    <s v="5085559555"/>
    <s v="4575 Hillside Dr."/>
    <s v="N/A"/>
    <s v="New Bedford"/>
    <s v="MA"/>
    <s v="50553"/>
    <x v="0"/>
    <x v="0"/>
    <s v="Tam"/>
    <s v="Wing C"/>
    <s v="Medium"/>
  </r>
  <r>
    <n v="10185"/>
    <n v="47"/>
    <n v="77.239999999999995"/>
    <n v="8"/>
    <n v="3630.28"/>
    <n v="268.277692"/>
    <s v="7,39%"/>
    <d v="2003-11-14T00:00:00"/>
    <x v="0"/>
    <n v="4"/>
    <x v="10"/>
    <x v="0"/>
    <x v="0"/>
    <n v="87"/>
    <s v="S18_4522"/>
    <x v="35"/>
    <s v="5085559555"/>
    <s v="4575 Hillside Dr."/>
    <s v="N/A"/>
    <s v="New Bedford"/>
    <s v="MA"/>
    <s v="50553"/>
    <x v="0"/>
    <x v="0"/>
    <s v="Tam"/>
    <s v="Wing C"/>
    <s v="Medium"/>
  </r>
  <r>
    <n v="10185"/>
    <n v="30"/>
    <n v="100"/>
    <n v="7"/>
    <n v="3170.7"/>
    <n v="289.80197999999996"/>
    <s v="9,14%"/>
    <d v="2003-11-14T00:00:00"/>
    <x v="0"/>
    <n v="4"/>
    <x v="10"/>
    <x v="0"/>
    <x v="4"/>
    <n v="122"/>
    <s v="S24_2011"/>
    <x v="35"/>
    <s v="5085559555"/>
    <s v="4575 Hillside Dr."/>
    <s v="N/A"/>
    <s v="New Bedford"/>
    <s v="MA"/>
    <s v="50553"/>
    <x v="0"/>
    <x v="0"/>
    <s v="Tam"/>
    <s v="Wing C"/>
    <s v="Medium"/>
  </r>
  <r>
    <n v="10185"/>
    <n v="33"/>
    <n v="74.349999999999994"/>
    <n v="2"/>
    <n v="2453.5500000000002"/>
    <n v="181.31734499999999"/>
    <s v="7,39%"/>
    <d v="2003-11-14T00:00:00"/>
    <x v="0"/>
    <n v="4"/>
    <x v="10"/>
    <x v="0"/>
    <x v="0"/>
    <n v="88"/>
    <s v="S24_3151"/>
    <x v="35"/>
    <s v="5085559555"/>
    <s v="4575 Hillside Dr."/>
    <s v="N/A"/>
    <s v="New Bedford"/>
    <s v="MA"/>
    <s v="50553"/>
    <x v="0"/>
    <x v="0"/>
    <s v="Tam"/>
    <s v="Wing C"/>
    <s v="Small"/>
  </r>
  <r>
    <n v="10185"/>
    <n v="20"/>
    <n v="48.62"/>
    <n v="15"/>
    <n v="972.4"/>
    <n v="49.495159999999998"/>
    <s v="5,09%"/>
    <d v="2003-11-14T00:00:00"/>
    <x v="0"/>
    <n v="4"/>
    <x v="10"/>
    <x v="0"/>
    <x v="3"/>
    <n v="58"/>
    <s v="S50_1514"/>
    <x v="35"/>
    <s v="5085559555"/>
    <s v="4575 Hillside Dr."/>
    <s v="N/A"/>
    <s v="New Bedford"/>
    <s v="MA"/>
    <s v="50553"/>
    <x v="0"/>
    <x v="0"/>
    <s v="Tam"/>
    <s v="Wing C"/>
    <s v="Small"/>
  </r>
  <r>
    <n v="10185"/>
    <n v="21"/>
    <n v="54"/>
    <n v="3"/>
    <n v="1134"/>
    <n v="103.6476"/>
    <s v="9,14%"/>
    <d v="2003-11-14T00:00:00"/>
    <x v="0"/>
    <n v="4"/>
    <x v="10"/>
    <x v="0"/>
    <x v="4"/>
    <n v="66"/>
    <s v="S700_1138"/>
    <x v="35"/>
    <s v="5085559555"/>
    <s v="4575 Hillside Dr."/>
    <s v="N/A"/>
    <s v="New Bedford"/>
    <s v="MA"/>
    <s v="50553"/>
    <x v="0"/>
    <x v="0"/>
    <s v="Tam"/>
    <s v="Wing C"/>
    <s v="Small"/>
  </r>
  <r>
    <n v="10185"/>
    <n v="30"/>
    <n v="94.4"/>
    <n v="10"/>
    <n v="2832"/>
    <n v="258.84479999999996"/>
    <s v="9,14%"/>
    <d v="2003-11-14T00:00:00"/>
    <x v="0"/>
    <n v="4"/>
    <x v="10"/>
    <x v="0"/>
    <x v="4"/>
    <n v="86"/>
    <s v="S700_1938"/>
    <x v="35"/>
    <s v="5085559555"/>
    <s v="4575 Hillside Dr."/>
    <s v="N/A"/>
    <s v="New Bedford"/>
    <s v="MA"/>
    <s v="50553"/>
    <x v="0"/>
    <x v="0"/>
    <s v="Tam"/>
    <s v="Wing C"/>
    <s v="Small"/>
  </r>
  <r>
    <n v="10185"/>
    <n v="39"/>
    <n v="57.82"/>
    <n v="1"/>
    <n v="2254.98"/>
    <n v="206.10517199999998"/>
    <s v="9,14%"/>
    <d v="2003-11-14T00:00:00"/>
    <x v="0"/>
    <n v="4"/>
    <x v="10"/>
    <x v="0"/>
    <x v="4"/>
    <n v="72"/>
    <s v="S700_2610"/>
    <x v="35"/>
    <s v="5085559555"/>
    <s v="4575 Hillside Dr."/>
    <s v="N/A"/>
    <s v="New Bedford"/>
    <s v="MA"/>
    <s v="50553"/>
    <x v="0"/>
    <x v="0"/>
    <s v="Tam"/>
    <s v="Wing C"/>
    <s v="Small"/>
  </r>
  <r>
    <n v="10185"/>
    <n v="37"/>
    <n v="100"/>
    <n v="4"/>
    <n v="3891.66"/>
    <n v="355.69772399999999"/>
    <s v="9,14%"/>
    <d v="2003-11-14T00:00:00"/>
    <x v="0"/>
    <n v="4"/>
    <x v="10"/>
    <x v="0"/>
    <x v="4"/>
    <n v="100"/>
    <s v="S700_3505"/>
    <x v="35"/>
    <s v="5085559555"/>
    <s v="4575 Hillside Dr."/>
    <s v="N/A"/>
    <s v="New Bedford"/>
    <s v="MA"/>
    <s v="50553"/>
    <x v="0"/>
    <x v="0"/>
    <s v="Tam"/>
    <s v="Wing C"/>
    <s v="Medium"/>
  </r>
  <r>
    <n v="10185"/>
    <n v="22"/>
    <n v="79.45"/>
    <n v="5"/>
    <n v="1747.9"/>
    <n v="159.75806"/>
    <s v="9,14%"/>
    <d v="2003-11-14T00:00:00"/>
    <x v="0"/>
    <n v="4"/>
    <x v="10"/>
    <x v="0"/>
    <x v="4"/>
    <n v="99"/>
    <s v="S700_3962"/>
    <x v="35"/>
    <s v="5085559555"/>
    <s v="4575 Hillside Dr."/>
    <s v="N/A"/>
    <s v="New Bedford"/>
    <s v="MA"/>
    <s v="50553"/>
    <x v="0"/>
    <x v="0"/>
    <s v="Tam"/>
    <s v="Wing C"/>
    <s v="Small"/>
  </r>
  <r>
    <n v="10185"/>
    <n v="28"/>
    <n v="64.430000000000007"/>
    <n v="6"/>
    <n v="1804.04"/>
    <n v="164.88925599999999"/>
    <s v="9,14%"/>
    <d v="2003-11-14T00:00:00"/>
    <x v="0"/>
    <n v="4"/>
    <x v="10"/>
    <x v="0"/>
    <x v="4"/>
    <n v="54"/>
    <s v="S72_3212"/>
    <x v="35"/>
    <s v="5085559555"/>
    <s v="4575 Hillside Dr."/>
    <s v="N/A"/>
    <s v="New Bedford"/>
    <s v="MA"/>
    <s v="50553"/>
    <x v="0"/>
    <x v="0"/>
    <s v="Tam"/>
    <s v="Wing C"/>
    <s v="Small"/>
  </r>
  <r>
    <n v="10186"/>
    <n v="26"/>
    <n v="100"/>
    <n v="9"/>
    <n v="3854.24"/>
    <n v="959.320336"/>
    <s v="24,89%"/>
    <d v="2003-11-14T00:00:00"/>
    <x v="0"/>
    <n v="4"/>
    <x v="10"/>
    <x v="0"/>
    <x v="1"/>
    <n v="136"/>
    <s v="S10_4757"/>
    <x v="58"/>
    <s v="(171) 555-7555"/>
    <s v="120 Hanover Sq."/>
    <s v="N/A"/>
    <s v="London"/>
    <s v="N/A"/>
    <s v="WA1 1DP"/>
    <x v="7"/>
    <x v="1"/>
    <s v="Hardy"/>
    <s v="Thomas"/>
    <s v="Medium"/>
  </r>
  <r>
    <n v="10186"/>
    <n v="32"/>
    <n v="100"/>
    <n v="1"/>
    <n v="6004.8"/>
    <n v="438.95087999999998"/>
    <s v="7,31%"/>
    <d v="2003-11-14T00:00:00"/>
    <x v="0"/>
    <n v="4"/>
    <x v="10"/>
    <x v="0"/>
    <x v="5"/>
    <n v="157"/>
    <s v="S18_1662"/>
    <x v="58"/>
    <s v="(171) 555-7555"/>
    <s v="120 Hanover Sq."/>
    <s v="N/A"/>
    <s v="London"/>
    <s v="N/A"/>
    <s v="WA1 1DP"/>
    <x v="7"/>
    <x v="1"/>
    <s v="Hardy"/>
    <s v="Thomas"/>
    <s v="Medium"/>
  </r>
  <r>
    <n v="10186"/>
    <n v="32"/>
    <n v="89.46"/>
    <n v="7"/>
    <n v="2862.72"/>
    <n v="261.65260799999999"/>
    <s v="9,14%"/>
    <d v="2003-11-14T00:00:00"/>
    <x v="0"/>
    <n v="4"/>
    <x v="10"/>
    <x v="0"/>
    <x v="4"/>
    <n v="86"/>
    <s v="S18_3029"/>
    <x v="58"/>
    <s v="(171) 555-7555"/>
    <s v="120 Hanover Sq."/>
    <s v="N/A"/>
    <s v="London"/>
    <s v="N/A"/>
    <s v="WA1 1DP"/>
    <x v="7"/>
    <x v="1"/>
    <s v="Hardy"/>
    <s v="Thomas"/>
    <s v="Small"/>
  </r>
  <r>
    <n v="10186"/>
    <n v="46"/>
    <n v="100"/>
    <n v="6"/>
    <n v="4918.78"/>
    <n v="363.49784199999993"/>
    <s v="7,39%"/>
    <d v="2003-11-14T00:00:00"/>
    <x v="0"/>
    <n v="4"/>
    <x v="10"/>
    <x v="0"/>
    <x v="0"/>
    <n v="105"/>
    <s v="S18_3856"/>
    <x v="58"/>
    <s v="(171) 555-7555"/>
    <s v="120 Hanover Sq."/>
    <s v="N/A"/>
    <s v="London"/>
    <s v="N/A"/>
    <s v="WA1 1DP"/>
    <x v="7"/>
    <x v="1"/>
    <s v="Hardy"/>
    <s v="Thomas"/>
    <s v="Medium"/>
  </r>
  <r>
    <n v="10186"/>
    <n v="22"/>
    <n v="69.2"/>
    <n v="2"/>
    <n v="1522.4"/>
    <n v="111.28744"/>
    <s v="7,31%"/>
    <d v="2003-11-14T00:00:00"/>
    <x v="0"/>
    <n v="4"/>
    <x v="10"/>
    <x v="0"/>
    <x v="5"/>
    <n v="68"/>
    <s v="S24_2841"/>
    <x v="58"/>
    <s v="(171) 555-7555"/>
    <s v="120 Hanover Sq."/>
    <s v="N/A"/>
    <s v="London"/>
    <s v="N/A"/>
    <s v="WA1 1DP"/>
    <x v="7"/>
    <x v="1"/>
    <s v="Hardy"/>
    <s v="Thomas"/>
    <s v="Small"/>
  </r>
  <r>
    <n v="10186"/>
    <n v="21"/>
    <n v="69.040000000000006"/>
    <n v="3"/>
    <n v="1449.84"/>
    <n v="107.14317599999998"/>
    <s v="7,39%"/>
    <d v="2003-11-14T00:00:00"/>
    <x v="0"/>
    <n v="4"/>
    <x v="10"/>
    <x v="0"/>
    <x v="0"/>
    <n v="65"/>
    <s v="S24_3420"/>
    <x v="58"/>
    <s v="(171) 555-7555"/>
    <s v="120 Hanover Sq."/>
    <s v="N/A"/>
    <s v="London"/>
    <s v="N/A"/>
    <s v="WA1 1DP"/>
    <x v="7"/>
    <x v="1"/>
    <s v="Hardy"/>
    <s v="Thomas"/>
    <s v="Small"/>
  </r>
  <r>
    <n v="10186"/>
    <n v="36"/>
    <n v="85.54"/>
    <n v="8"/>
    <n v="3079.44"/>
    <n v="227.57061599999997"/>
    <s v="7,39%"/>
    <d v="2003-11-14T00:00:00"/>
    <x v="0"/>
    <n v="4"/>
    <x v="10"/>
    <x v="0"/>
    <x v="0"/>
    <n v="83"/>
    <s v="S24_3816"/>
    <x v="58"/>
    <s v="(171) 555-7555"/>
    <s v="120 Hanover Sq."/>
    <s v="N/A"/>
    <s v="London"/>
    <s v="N/A"/>
    <s v="WA1 1DP"/>
    <x v="7"/>
    <x v="1"/>
    <s v="Hardy"/>
    <s v="Thomas"/>
    <s v="Medium"/>
  </r>
  <r>
    <n v="10186"/>
    <n v="24"/>
    <n v="99.57"/>
    <n v="5"/>
    <n v="2389.6799999999998"/>
    <n v="218.41675199999997"/>
    <s v="9,14%"/>
    <d v="2003-11-14T00:00:00"/>
    <x v="0"/>
    <n v="4"/>
    <x v="10"/>
    <x v="0"/>
    <x v="4"/>
    <n v="90"/>
    <s v="S700_2047"/>
    <x v="58"/>
    <s v="(171) 555-7555"/>
    <s v="120 Hanover Sq."/>
    <s v="N/A"/>
    <s v="London"/>
    <s v="N/A"/>
    <s v="WA1 1DP"/>
    <x v="7"/>
    <x v="1"/>
    <s v="Hardy"/>
    <s v="Thomas"/>
    <s v="Small"/>
  </r>
  <r>
    <n v="10186"/>
    <n v="28"/>
    <n v="52.14"/>
    <n v="4"/>
    <n v="1459.92"/>
    <n v="106.720152"/>
    <s v="7,31%"/>
    <d v="2003-11-14T00:00:00"/>
    <x v="0"/>
    <n v="4"/>
    <x v="10"/>
    <x v="0"/>
    <x v="5"/>
    <n v="49"/>
    <s v="S72_1253"/>
    <x v="58"/>
    <s v="(171) 555-7555"/>
    <s v="120 Hanover Sq."/>
    <s v="N/A"/>
    <s v="London"/>
    <s v="N/A"/>
    <s v="WA1 1DP"/>
    <x v="7"/>
    <x v="1"/>
    <s v="Hardy"/>
    <s v="Thomas"/>
    <s v="Small"/>
  </r>
  <r>
    <n v="10188"/>
    <n v="48"/>
    <n v="100"/>
    <n v="1"/>
    <n v="5512.32"/>
    <n v="700.06463999999994"/>
    <s v="12,70%"/>
    <d v="2003-11-18T00:00:00"/>
    <x v="0"/>
    <n v="4"/>
    <x v="10"/>
    <x v="0"/>
    <x v="6"/>
    <n v="95"/>
    <s v="S10_1678"/>
    <x v="55"/>
    <s v="+47 2267 3215"/>
    <s v="Drammen 121, PR 744 Sentrum"/>
    <s v="N/A"/>
    <s v="Bergen"/>
    <s v="N/A"/>
    <s v="N 5804"/>
    <x v="2"/>
    <x v="1"/>
    <s v="Oeztan"/>
    <s v="Veysel"/>
    <s v="Medium"/>
  </r>
  <r>
    <n v="10188"/>
    <n v="38"/>
    <n v="96.34"/>
    <n v="4"/>
    <n v="3660.92"/>
    <n v="464.93684000000002"/>
    <s v="12,70%"/>
    <d v="2003-11-18T00:00:00"/>
    <x v="0"/>
    <n v="4"/>
    <x v="10"/>
    <x v="0"/>
    <x v="6"/>
    <n v="118"/>
    <s v="S10_2016"/>
    <x v="55"/>
    <s v="+47 2267 3215"/>
    <s v="Drammen 121, PR 744 Sentrum"/>
    <s v="N/A"/>
    <s v="Bergen"/>
    <s v="N/A"/>
    <s v="N 5804"/>
    <x v="2"/>
    <x v="1"/>
    <s v="Oeztan"/>
    <s v="Veysel"/>
    <s v="Medium"/>
  </r>
  <r>
    <n v="10188"/>
    <n v="45"/>
    <n v="100"/>
    <n v="3"/>
    <n v="8714.7000000000007"/>
    <n v="1106.7669000000001"/>
    <s v="12,70%"/>
    <d v="2003-11-18T00:00:00"/>
    <x v="0"/>
    <n v="4"/>
    <x v="10"/>
    <x v="0"/>
    <x v="6"/>
    <n v="193"/>
    <s v="S10_4698"/>
    <x v="55"/>
    <s v="+47 2267 3215"/>
    <s v="Drammen 121, PR 744 Sentrum"/>
    <s v="N/A"/>
    <s v="Bergen"/>
    <s v="N/A"/>
    <s v="N 5804"/>
    <x v="2"/>
    <x v="1"/>
    <s v="Oeztan"/>
    <s v="Veysel"/>
    <s v="Large"/>
  </r>
  <r>
    <n v="10188"/>
    <n v="32"/>
    <n v="65.42"/>
    <n v="5"/>
    <n v="2093.44"/>
    <n v="265.86688000000004"/>
    <n v="0.127"/>
    <d v="2003-11-18T00:00:00"/>
    <x v="0"/>
    <n v="4"/>
    <x v="10"/>
    <x v="0"/>
    <x v="6"/>
    <n v="60"/>
    <s v="S18_2625"/>
    <x v="55"/>
    <s v="+47 2267 3215"/>
    <s v="Drammen 121, PR 744 Sentrum"/>
    <s v="N/A"/>
    <s v="Bergen"/>
    <s v="N/A"/>
    <s v="N 5804"/>
    <x v="2"/>
    <x v="1"/>
    <s v="Oeztan"/>
    <s v="Veysel"/>
    <s v="Small"/>
  </r>
  <r>
    <n v="10188"/>
    <n v="25"/>
    <n v="100"/>
    <n v="2"/>
    <n v="2535.75"/>
    <n v="322.04025000000001"/>
    <n v="0.127"/>
    <d v="2003-11-18T00:00:00"/>
    <x v="0"/>
    <n v="4"/>
    <x v="10"/>
    <x v="0"/>
    <x v="6"/>
    <n v="112"/>
    <s v="S24_1578"/>
    <x v="55"/>
    <s v="+47 2267 3215"/>
    <s v="Drammen 121, PR 744 Sentrum"/>
    <s v="N/A"/>
    <s v="Bergen"/>
    <s v="N/A"/>
    <s v="N 5804"/>
    <x v="2"/>
    <x v="1"/>
    <s v="Oeztan"/>
    <s v="Veysel"/>
    <s v="Small"/>
  </r>
  <r>
    <n v="10188"/>
    <n v="40"/>
    <n v="91.4"/>
    <n v="6"/>
    <n v="3656"/>
    <n v="464.31200000000001"/>
    <n v="0.127"/>
    <d v="2003-11-18T00:00:00"/>
    <x v="0"/>
    <n v="4"/>
    <x v="10"/>
    <x v="0"/>
    <x v="6"/>
    <n v="76"/>
    <s v="S24_2000"/>
    <x v="55"/>
    <s v="+47 2267 3215"/>
    <s v="Drammen 121, PR 744 Sentrum"/>
    <s v="N/A"/>
    <s v="Bergen"/>
    <s v="N/A"/>
    <s v="N 5804"/>
    <x v="2"/>
    <x v="1"/>
    <s v="Oeztan"/>
    <s v="Veysel"/>
    <s v="Medium"/>
  </r>
  <r>
    <n v="10188"/>
    <n v="44"/>
    <n v="98.89"/>
    <n v="7"/>
    <n v="4351.16"/>
    <n v="552.59731999999997"/>
    <n v="0.127"/>
    <d v="2003-11-18T00:00:00"/>
    <x v="0"/>
    <n v="4"/>
    <x v="10"/>
    <x v="0"/>
    <x v="6"/>
    <n v="99"/>
    <s v="S32_1374"/>
    <x v="55"/>
    <s v="+47 2267 3215"/>
    <s v="Drammen 121, PR 744 Sentrum"/>
    <s v="N/A"/>
    <s v="Bergen"/>
    <s v="N/A"/>
    <s v="N 5804"/>
    <x v="2"/>
    <x v="1"/>
    <s v="Oeztan"/>
    <s v="Veysel"/>
    <s v="Medium"/>
  </r>
  <r>
    <n v="10188"/>
    <n v="29"/>
    <n v="100"/>
    <n v="8"/>
    <n v="3957.05"/>
    <n v="289.260355"/>
    <s v="7,31%"/>
    <d v="2003-11-18T00:00:00"/>
    <x v="0"/>
    <n v="4"/>
    <x v="10"/>
    <x v="0"/>
    <x v="5"/>
    <n v="118"/>
    <s v="S700_2834"/>
    <x v="55"/>
    <s v="+47 2267 3215"/>
    <s v="Drammen 121, PR 744 Sentrum"/>
    <s v="N/A"/>
    <s v="Bergen"/>
    <s v="N/A"/>
    <s v="N 5804"/>
    <x v="2"/>
    <x v="1"/>
    <s v="Oeztan"/>
    <s v="Veysel"/>
    <s v="Medium"/>
  </r>
  <r>
    <n v="10189"/>
    <n v="28"/>
    <n v="100"/>
    <n v="1"/>
    <n v="4512.4799999999996"/>
    <n v="573.08495999999991"/>
    <n v="0.127"/>
    <d v="2003-11-18T00:00:00"/>
    <x v="0"/>
    <n v="4"/>
    <x v="10"/>
    <x v="0"/>
    <x v="6"/>
    <n v="150"/>
    <s v="S12_2823"/>
    <x v="36"/>
    <s v="6265557265"/>
    <s v="78934 Hillside Dr."/>
    <s v="N/A"/>
    <s v="Pasadena"/>
    <s v="CA"/>
    <s v="90003"/>
    <x v="0"/>
    <x v="0"/>
    <s v="Young"/>
    <s v="Julie"/>
    <s v="Medium"/>
  </r>
  <r>
    <n v="10190"/>
    <n v="42"/>
    <n v="76.19"/>
    <n v="3"/>
    <n v="3199.98"/>
    <n v="406.39746000000002"/>
    <n v="0.127"/>
    <d v="2003-11-19T00:00:00"/>
    <x v="0"/>
    <n v="4"/>
    <x v="10"/>
    <x v="0"/>
    <x v="6"/>
    <n v="69"/>
    <s v="S24_2360"/>
    <x v="4"/>
    <s v="(91) 555 94 44"/>
    <s v="C/ Moralzarzal, 86"/>
    <s v="N/A"/>
    <s v="Madrid"/>
    <s v="N/A"/>
    <s v="28034"/>
    <x v="3"/>
    <x v="1"/>
    <s v="Freyre"/>
    <s v="Diego"/>
    <s v="Medium"/>
  </r>
  <r>
    <n v="10190"/>
    <n v="46"/>
    <n v="32.99"/>
    <n v="1"/>
    <n v="1517.54"/>
    <n v="192.72757999999999"/>
    <n v="0.127"/>
    <d v="2003-11-19T00:00:00"/>
    <x v="0"/>
    <n v="4"/>
    <x v="10"/>
    <x v="0"/>
    <x v="6"/>
    <n v="40"/>
    <s v="S32_2206"/>
    <x v="4"/>
    <s v="(91) 555 94 44"/>
    <s v="C/ Moralzarzal, 86"/>
    <s v="N/A"/>
    <s v="Madrid"/>
    <s v="N/A"/>
    <s v="28034"/>
    <x v="3"/>
    <x v="1"/>
    <s v="Freyre"/>
    <s v="Diego"/>
    <s v="Small"/>
  </r>
  <r>
    <n v="10190"/>
    <n v="42"/>
    <n v="85.72"/>
    <n v="4"/>
    <n v="3600.24"/>
    <n v="457.23048"/>
    <n v="0.127"/>
    <d v="2003-11-19T00:00:00"/>
    <x v="0"/>
    <n v="4"/>
    <x v="10"/>
    <x v="0"/>
    <x v="6"/>
    <n v="102"/>
    <s v="S32_4485"/>
    <x v="4"/>
    <s v="(91) 555 94 44"/>
    <s v="C/ Moralzarzal, 86"/>
    <s v="N/A"/>
    <s v="Madrid"/>
    <s v="N/A"/>
    <s v="28034"/>
    <x v="3"/>
    <x v="1"/>
    <s v="Freyre"/>
    <s v="Diego"/>
    <s v="Medium"/>
  </r>
  <r>
    <n v="10190"/>
    <n v="40"/>
    <n v="66.72"/>
    <n v="2"/>
    <n v="2668.8"/>
    <n v="338.93760000000003"/>
    <n v="0.127"/>
    <d v="2003-11-19T00:00:00"/>
    <x v="0"/>
    <n v="4"/>
    <x v="10"/>
    <x v="0"/>
    <x v="6"/>
    <n v="81"/>
    <s v="S50_4713"/>
    <x v="4"/>
    <s v="(91) 555 94 44"/>
    <s v="C/ Moralzarzal, 86"/>
    <s v="N/A"/>
    <s v="Madrid"/>
    <s v="N/A"/>
    <s v="28034"/>
    <x v="3"/>
    <x v="1"/>
    <s v="Freyre"/>
    <s v="Diego"/>
    <s v="Small"/>
  </r>
  <r>
    <n v="10191"/>
    <n v="21"/>
    <n v="100"/>
    <n v="3"/>
    <n v="3840.9"/>
    <n v="956.00001000000009"/>
    <s v="24,89%"/>
    <d v="2003-11-20T00:00:00"/>
    <x v="0"/>
    <n v="4"/>
    <x v="10"/>
    <x v="0"/>
    <x v="1"/>
    <n v="194"/>
    <s v="S12_1099"/>
    <x v="59"/>
    <s v="0221-5554327"/>
    <s v="Mehrheimerstr. 369"/>
    <s v="N/A"/>
    <s v="Koln"/>
    <s v="N/A"/>
    <s v="50739"/>
    <x v="1"/>
    <x v="1"/>
    <s v="Pfalzheim"/>
    <s v="Henriette"/>
    <s v="Medium"/>
  </r>
  <r>
    <n v="10191"/>
    <n v="40"/>
    <n v="100"/>
    <n v="1"/>
    <n v="5590"/>
    <n v="1391.3510000000001"/>
    <s v="24,89%"/>
    <d v="2003-11-20T00:00:00"/>
    <x v="0"/>
    <n v="4"/>
    <x v="10"/>
    <x v="0"/>
    <x v="1"/>
    <n v="117"/>
    <s v="S12_3380"/>
    <x v="59"/>
    <s v="0221-5554327"/>
    <s v="Mehrheimerstr. 369"/>
    <s v="N/A"/>
    <s v="Koln"/>
    <s v="N/A"/>
    <s v="50739"/>
    <x v="1"/>
    <x v="1"/>
    <s v="Pfalzheim"/>
    <s v="Henriette"/>
    <s v="Medium"/>
  </r>
  <r>
    <n v="10191"/>
    <n v="30"/>
    <n v="64.64"/>
    <n v="4"/>
    <n v="1939.2"/>
    <n v="482.66688000000005"/>
    <s v="24,89%"/>
    <d v="2003-11-20T00:00:00"/>
    <x v="0"/>
    <n v="4"/>
    <x v="10"/>
    <x v="0"/>
    <x v="1"/>
    <n v="79"/>
    <s v="S12_3990"/>
    <x v="59"/>
    <s v="0221-5554327"/>
    <s v="Mehrheimerstr. 369"/>
    <s v="N/A"/>
    <s v="Koln"/>
    <s v="N/A"/>
    <s v="50739"/>
    <x v="1"/>
    <x v="1"/>
    <s v="Pfalzheim"/>
    <s v="Henriette"/>
    <s v="Small"/>
  </r>
  <r>
    <n v="10191"/>
    <n v="36"/>
    <n v="94.88"/>
    <n v="6"/>
    <n v="3415.68"/>
    <n v="850.16275199999995"/>
    <s v="24,89%"/>
    <d v="2003-11-20T00:00:00"/>
    <x v="0"/>
    <n v="4"/>
    <x v="10"/>
    <x v="0"/>
    <x v="1"/>
    <n v="80"/>
    <s v="S18_3278"/>
    <x v="59"/>
    <s v="0221-5554327"/>
    <s v="Mehrheimerstr. 369"/>
    <s v="N/A"/>
    <s v="Koln"/>
    <s v="N/A"/>
    <s v="50739"/>
    <x v="1"/>
    <x v="1"/>
    <s v="Pfalzheim"/>
    <s v="Henriette"/>
    <s v="Medium"/>
  </r>
  <r>
    <n v="10191"/>
    <n v="23"/>
    <n v="100"/>
    <n v="5"/>
    <n v="3414.58"/>
    <n v="849.88896199999999"/>
    <s v="24,89%"/>
    <d v="2003-11-20T00:00:00"/>
    <x v="0"/>
    <n v="4"/>
    <x v="10"/>
    <x v="0"/>
    <x v="1"/>
    <n v="146"/>
    <s v="S18_3482"/>
    <x v="59"/>
    <s v="0221-5554327"/>
    <s v="Mehrheimerstr. 369"/>
    <s v="N/A"/>
    <s v="Koln"/>
    <s v="N/A"/>
    <s v="50739"/>
    <x v="1"/>
    <x v="1"/>
    <s v="Pfalzheim"/>
    <s v="Henriette"/>
    <s v="Medium"/>
  </r>
  <r>
    <n v="10191"/>
    <n v="43"/>
    <n v="72.739999999999995"/>
    <n v="9"/>
    <n v="3127.82"/>
    <n v="397.23314000000005"/>
    <n v="0.127"/>
    <d v="2003-11-20T00:00:00"/>
    <x v="0"/>
    <n v="4"/>
    <x v="10"/>
    <x v="0"/>
    <x v="6"/>
    <n v="62"/>
    <s v="S18_3782"/>
    <x v="59"/>
    <s v="0221-5554327"/>
    <s v="Mehrheimerstr. 369"/>
    <s v="N/A"/>
    <s v="Koln"/>
    <s v="N/A"/>
    <s v="50739"/>
    <x v="1"/>
    <x v="1"/>
    <s v="Pfalzheim"/>
    <s v="Henriette"/>
    <s v="Medium"/>
  </r>
  <r>
    <n v="10191"/>
    <n v="32"/>
    <n v="100"/>
    <n v="8"/>
    <n v="4237.76"/>
    <n v="1054.778464"/>
    <s v="24,89%"/>
    <d v="2003-11-20T00:00:00"/>
    <x v="0"/>
    <n v="4"/>
    <x v="10"/>
    <x v="0"/>
    <x v="1"/>
    <n v="148"/>
    <s v="S18_4721"/>
    <x v="59"/>
    <s v="0221-5554327"/>
    <s v="Mehrheimerstr. 369"/>
    <s v="N/A"/>
    <s v="Koln"/>
    <s v="N/A"/>
    <s v="50739"/>
    <x v="1"/>
    <x v="1"/>
    <s v="Pfalzheim"/>
    <s v="Henriette"/>
    <s v="Medium"/>
  </r>
  <r>
    <n v="10191"/>
    <n v="48"/>
    <n v="60.01"/>
    <n v="2"/>
    <n v="2880.48"/>
    <n v="716.95147200000008"/>
    <s v="24,89%"/>
    <d v="2003-11-20T00:00:00"/>
    <x v="0"/>
    <n v="4"/>
    <x v="10"/>
    <x v="0"/>
    <x v="1"/>
    <n v="61"/>
    <s v="S24_3371"/>
    <x v="59"/>
    <s v="0221-5554327"/>
    <s v="Mehrheimerstr. 369"/>
    <s v="N/A"/>
    <s v="Koln"/>
    <s v="N/A"/>
    <s v="50739"/>
    <x v="1"/>
    <x v="1"/>
    <s v="Pfalzheim"/>
    <s v="Henriette"/>
    <s v="Small"/>
  </r>
  <r>
    <n v="10191"/>
    <n v="44"/>
    <n v="66.290000000000006"/>
    <n v="7"/>
    <n v="2916.76"/>
    <n v="725.98156400000005"/>
    <s v="24,89%"/>
    <d v="2003-11-20T00:00:00"/>
    <x v="0"/>
    <n v="4"/>
    <x v="10"/>
    <x v="0"/>
    <x v="1"/>
    <n v="80"/>
    <s v="S24_4620"/>
    <x v="59"/>
    <s v="0221-5554327"/>
    <s v="Mehrheimerstr. 369"/>
    <s v="N/A"/>
    <s v="Koln"/>
    <s v="N/A"/>
    <s v="50739"/>
    <x v="1"/>
    <x v="1"/>
    <s v="Pfalzheim"/>
    <s v="Henriette"/>
    <s v="Small"/>
  </r>
  <r>
    <n v="10192"/>
    <n v="27"/>
    <n v="100"/>
    <n v="16"/>
    <n v="3544.56"/>
    <n v="882.24098400000003"/>
    <s v="24,89%"/>
    <d v="2003-11-20T00:00:00"/>
    <x v="0"/>
    <n v="4"/>
    <x v="10"/>
    <x v="0"/>
    <x v="1"/>
    <n v="115"/>
    <s v="S12_4675"/>
    <x v="0"/>
    <s v="6035558647"/>
    <s v="2304 Long Airport Avenue"/>
    <s v="N/A"/>
    <s v="Nashua"/>
    <s v="NH"/>
    <s v="62005"/>
    <x v="0"/>
    <x v="0"/>
    <s v="Young"/>
    <s v="Valarie"/>
    <s v="Medium"/>
  </r>
  <r>
    <n v="10192"/>
    <n v="22"/>
    <n v="100"/>
    <n v="11"/>
    <n v="3300.66"/>
    <n v="821.53427399999998"/>
    <s v="24,89%"/>
    <d v="2003-11-20T00:00:00"/>
    <x v="0"/>
    <n v="4"/>
    <x v="10"/>
    <x v="0"/>
    <x v="1"/>
    <n v="141"/>
    <s v="S18_1129"/>
    <x v="0"/>
    <s v="6035558647"/>
    <s v="2304 Long Airport Avenue"/>
    <s v="N/A"/>
    <s v="Nashua"/>
    <s v="NH"/>
    <s v="62005"/>
    <x v="0"/>
    <x v="0"/>
    <s v="Young"/>
    <s v="Valarie"/>
    <s v="Medium"/>
  </r>
  <r>
    <n v="10192"/>
    <n v="29"/>
    <n v="100"/>
    <n v="7"/>
    <n v="4258.3599999999997"/>
    <n v="1059.905804"/>
    <s v="24,89%"/>
    <d v="2003-11-20T00:00:00"/>
    <x v="0"/>
    <n v="4"/>
    <x v="10"/>
    <x v="0"/>
    <x v="1"/>
    <n v="124"/>
    <s v="S18_1589"/>
    <x v="0"/>
    <s v="6035558647"/>
    <s v="2304 Long Airport Avenue"/>
    <s v="N/A"/>
    <s v="Nashua"/>
    <s v="NH"/>
    <s v="62005"/>
    <x v="0"/>
    <x v="0"/>
    <s v="Young"/>
    <s v="Valarie"/>
    <s v="Medium"/>
  </r>
  <r>
    <n v="10192"/>
    <n v="45"/>
    <n v="90.86"/>
    <n v="15"/>
    <n v="4088.7"/>
    <n v="1017.67743"/>
    <s v="24,89%"/>
    <d v="2003-11-20T00:00:00"/>
    <x v="0"/>
    <n v="4"/>
    <x v="10"/>
    <x v="0"/>
    <x v="1"/>
    <n v="77"/>
    <s v="S18_1889"/>
    <x v="0"/>
    <s v="6035558647"/>
    <s v="2304 Long Airport Avenue"/>
    <s v="N/A"/>
    <s v="Nashua"/>
    <s v="NH"/>
    <s v="62005"/>
    <x v="0"/>
    <x v="0"/>
    <s v="Young"/>
    <s v="Valarie"/>
    <s v="Medium"/>
  </r>
  <r>
    <n v="10192"/>
    <n v="47"/>
    <n v="100"/>
    <n v="10"/>
    <n v="7421.3"/>
    <n v="1847.1615700000002"/>
    <s v="24,89%"/>
    <d v="2003-11-20T00:00:00"/>
    <x v="0"/>
    <n v="4"/>
    <x v="10"/>
    <x v="0"/>
    <x v="1"/>
    <n v="142"/>
    <s v="S18_1984"/>
    <x v="0"/>
    <s v="6035558647"/>
    <s v="2304 Long Airport Avenue"/>
    <s v="N/A"/>
    <s v="Nashua"/>
    <s v="NH"/>
    <s v="62005"/>
    <x v="0"/>
    <x v="0"/>
    <s v="Young"/>
    <s v="Valarie"/>
    <s v="Large"/>
  </r>
  <r>
    <n v="10192"/>
    <n v="38"/>
    <n v="100"/>
    <n v="8"/>
    <n v="4965.84"/>
    <n v="1235.997576"/>
    <s v="24,89%"/>
    <d v="2003-11-20T00:00:00"/>
    <x v="0"/>
    <n v="4"/>
    <x v="10"/>
    <x v="0"/>
    <x v="1"/>
    <n v="132"/>
    <s v="S18_2870"/>
    <x v="0"/>
    <s v="6035558647"/>
    <s v="2304 Long Airport Avenue"/>
    <s v="N/A"/>
    <s v="Nashua"/>
    <s v="NH"/>
    <s v="62005"/>
    <x v="0"/>
    <x v="0"/>
    <s v="Young"/>
    <s v="Valarie"/>
    <s v="Medium"/>
  </r>
  <r>
    <n v="10192"/>
    <n v="26"/>
    <n v="100"/>
    <n v="12"/>
    <n v="3918.46"/>
    <n v="975.30469400000004"/>
    <s v="24,89%"/>
    <d v="2003-11-20T00:00:00"/>
    <x v="0"/>
    <n v="4"/>
    <x v="10"/>
    <x v="0"/>
    <x v="1"/>
    <n v="169"/>
    <s v="S18_3232"/>
    <x v="0"/>
    <s v="6035558647"/>
    <s v="2304 Long Airport Avenue"/>
    <s v="N/A"/>
    <s v="Nashua"/>
    <s v="NH"/>
    <s v="62005"/>
    <x v="0"/>
    <x v="0"/>
    <s v="Young"/>
    <s v="Valarie"/>
    <s v="Medium"/>
  </r>
  <r>
    <n v="10192"/>
    <n v="45"/>
    <n v="100"/>
    <n v="9"/>
    <n v="5340.6"/>
    <n v="1329.2753400000001"/>
    <s v="24,89%"/>
    <d v="2003-11-20T00:00:00"/>
    <x v="0"/>
    <n v="4"/>
    <x v="10"/>
    <x v="0"/>
    <x v="1"/>
    <n v="141"/>
    <s v="S18_3685"/>
    <x v="0"/>
    <s v="6035558647"/>
    <s v="2304 Long Airport Avenue"/>
    <s v="N/A"/>
    <s v="Nashua"/>
    <s v="NH"/>
    <s v="62005"/>
    <x v="0"/>
    <x v="0"/>
    <s v="Young"/>
    <s v="Valarie"/>
    <s v="Medium"/>
  </r>
  <r>
    <n v="10192"/>
    <n v="37"/>
    <n v="69.819999999999993"/>
    <n v="4"/>
    <n v="2583.34"/>
    <n v="642.99332600000002"/>
    <s v="24,89%"/>
    <d v="2003-11-20T00:00:00"/>
    <x v="0"/>
    <n v="4"/>
    <x v="10"/>
    <x v="0"/>
    <x v="1"/>
    <n v="73"/>
    <s v="S24_1046"/>
    <x v="0"/>
    <s v="6035558647"/>
    <s v="2304 Long Airport Avenue"/>
    <s v="N/A"/>
    <s v="Nashua"/>
    <s v="NH"/>
    <s v="62005"/>
    <x v="0"/>
    <x v="0"/>
    <s v="Young"/>
    <s v="Valarie"/>
    <s v="Small"/>
  </r>
  <r>
    <n v="10192"/>
    <n v="47"/>
    <n v="53.83"/>
    <n v="6"/>
    <n v="2530.0100000000002"/>
    <n v="629.71948900000007"/>
    <s v="24,89%"/>
    <d v="2003-11-20T00:00:00"/>
    <x v="0"/>
    <n v="4"/>
    <x v="10"/>
    <x v="0"/>
    <x v="1"/>
    <n v="50"/>
    <s v="S24_1628"/>
    <x v="0"/>
    <s v="6035558647"/>
    <s v="2304 Long Airport Avenue"/>
    <s v="N/A"/>
    <s v="Nashua"/>
    <s v="NH"/>
    <s v="62005"/>
    <x v="0"/>
    <x v="0"/>
    <s v="Young"/>
    <s v="Valarie"/>
    <s v="Small"/>
  </r>
  <r>
    <n v="10192"/>
    <n v="46"/>
    <n v="83.6"/>
    <n v="2"/>
    <n v="3845.6"/>
    <n v="957.16984000000002"/>
    <s v="24,89%"/>
    <d v="2003-11-20T00:00:00"/>
    <x v="0"/>
    <n v="4"/>
    <x v="10"/>
    <x v="0"/>
    <x v="1"/>
    <n v="90"/>
    <s v="S24_2766"/>
    <x v="0"/>
    <s v="6035558647"/>
    <s v="2304 Long Airport Avenue"/>
    <s v="N/A"/>
    <s v="Nashua"/>
    <s v="NH"/>
    <s v="62005"/>
    <x v="0"/>
    <x v="0"/>
    <s v="Young"/>
    <s v="Valarie"/>
    <s v="Medium"/>
  </r>
  <r>
    <n v="10192"/>
    <n v="23"/>
    <n v="100"/>
    <n v="1"/>
    <n v="3052.33"/>
    <n v="759.72493700000007"/>
    <s v="24,89%"/>
    <d v="2003-11-20T00:00:00"/>
    <x v="0"/>
    <n v="4"/>
    <x v="10"/>
    <x v="0"/>
    <x v="1"/>
    <n v="117"/>
    <s v="S24_2887"/>
    <x v="0"/>
    <s v="6035558647"/>
    <s v="2304 Long Airport Avenue"/>
    <s v="N/A"/>
    <s v="Nashua"/>
    <s v="NH"/>
    <s v="62005"/>
    <x v="0"/>
    <x v="0"/>
    <s v="Young"/>
    <s v="Valarie"/>
    <s v="Medium"/>
  </r>
  <r>
    <n v="10192"/>
    <n v="30"/>
    <n v="30.59"/>
    <n v="13"/>
    <n v="917.7"/>
    <n v="228.41553000000002"/>
    <s v="24,89%"/>
    <d v="2003-11-20T00:00:00"/>
    <x v="0"/>
    <n v="4"/>
    <x v="10"/>
    <x v="0"/>
    <x v="1"/>
    <n v="37"/>
    <s v="S24_2972"/>
    <x v="0"/>
    <s v="6035558647"/>
    <s v="2304 Long Airport Avenue"/>
    <s v="N/A"/>
    <s v="Nashua"/>
    <s v="NH"/>
    <s v="62005"/>
    <x v="0"/>
    <x v="0"/>
    <s v="Young"/>
    <s v="Valarie"/>
    <s v="Small"/>
  </r>
  <r>
    <n v="10192"/>
    <n v="32"/>
    <n v="72.77"/>
    <n v="3"/>
    <n v="2328.64"/>
    <n v="579.59849599999995"/>
    <s v="24,89%"/>
    <d v="2003-11-20T00:00:00"/>
    <x v="0"/>
    <n v="4"/>
    <x v="10"/>
    <x v="0"/>
    <x v="1"/>
    <n v="85"/>
    <s v="S24_3191"/>
    <x v="0"/>
    <s v="6035558647"/>
    <s v="2304 Long Airport Avenue"/>
    <s v="N/A"/>
    <s v="Nashua"/>
    <s v="NH"/>
    <s v="62005"/>
    <x v="0"/>
    <x v="0"/>
    <s v="Young"/>
    <s v="Valarie"/>
    <s v="Small"/>
  </r>
  <r>
    <n v="10192"/>
    <n v="46"/>
    <n v="100"/>
    <n v="5"/>
    <n v="5566"/>
    <n v="1385.3774000000001"/>
    <s v="24,89%"/>
    <d v="2003-11-20T00:00:00"/>
    <x v="0"/>
    <n v="4"/>
    <x v="10"/>
    <x v="0"/>
    <x v="1"/>
    <n v="107"/>
    <s v="S24_3432"/>
    <x v="0"/>
    <s v="6035558647"/>
    <s v="2304 Long Airport Avenue"/>
    <s v="N/A"/>
    <s v="Nashua"/>
    <s v="NH"/>
    <s v="62005"/>
    <x v="0"/>
    <x v="0"/>
    <s v="Young"/>
    <s v="Valarie"/>
    <s v="Medium"/>
  </r>
  <r>
    <n v="10192"/>
    <n v="45"/>
    <n v="100"/>
    <n v="14"/>
    <n v="6319.35"/>
    <n v="1572.8862150000002"/>
    <s v="24,89%"/>
    <d v="2003-11-20T00:00:00"/>
    <x v="0"/>
    <n v="4"/>
    <x v="10"/>
    <x v="0"/>
    <x v="1"/>
    <n v="140"/>
    <s v="S24_3856"/>
    <x v="0"/>
    <s v="6035558647"/>
    <s v="2304 Long Airport Avenue"/>
    <s v="N/A"/>
    <s v="Nashua"/>
    <s v="NH"/>
    <s v="62005"/>
    <x v="0"/>
    <x v="0"/>
    <s v="Young"/>
    <s v="Valarie"/>
    <s v="Medium"/>
  </r>
  <r>
    <n v="10193"/>
    <n v="28"/>
    <n v="100"/>
    <n v="7"/>
    <n v="3106.88"/>
    <n v="229.59843199999997"/>
    <s v="7,39%"/>
    <d v="2003-11-21T00:00:00"/>
    <x v="0"/>
    <n v="4"/>
    <x v="10"/>
    <x v="0"/>
    <x v="0"/>
    <n v="102"/>
    <s v="S18_1342"/>
    <x v="60"/>
    <s v="61-9-3844-6555"/>
    <s v="7 Allen Street"/>
    <s v="N/A"/>
    <s v="Glen Waverly"/>
    <s v="Victoria"/>
    <s v="3150"/>
    <x v="13"/>
    <x v="3"/>
    <s v="Connery"/>
    <s v="Sean"/>
    <s v="Medium"/>
  </r>
  <r>
    <n v="10193"/>
    <n v="46"/>
    <n v="53.37"/>
    <n v="6"/>
    <n v="2455.02"/>
    <n v="181.42597799999999"/>
    <s v="7,39%"/>
    <d v="2003-11-21T00:00:00"/>
    <x v="0"/>
    <n v="4"/>
    <x v="10"/>
    <x v="0"/>
    <x v="0"/>
    <n v="53"/>
    <s v="S18_1367"/>
    <x v="60"/>
    <s v="61-9-3844-6555"/>
    <s v="7 Allen Street"/>
    <s v="N/A"/>
    <s v="Glen Waverly"/>
    <s v="Victoria"/>
    <s v="3150"/>
    <x v="13"/>
    <x v="3"/>
    <s v="Connery"/>
    <s v="Sean"/>
    <s v="Small"/>
  </r>
  <r>
    <n v="10193"/>
    <n v="21"/>
    <n v="100"/>
    <n v="14"/>
    <n v="3141.6"/>
    <n v="232.16423999999998"/>
    <s v="7,39%"/>
    <d v="2003-11-21T00:00:00"/>
    <x v="0"/>
    <n v="4"/>
    <x v="10"/>
    <x v="0"/>
    <x v="0"/>
    <n v="170"/>
    <s v="S18_1749"/>
    <x v="60"/>
    <s v="61-9-3844-6555"/>
    <s v="7 Allen Street"/>
    <s v="N/A"/>
    <s v="Glen Waverly"/>
    <s v="Victoria"/>
    <s v="3150"/>
    <x v="13"/>
    <x v="3"/>
    <s v="Connery"/>
    <s v="Sean"/>
    <s v="Medium"/>
  </r>
  <r>
    <n v="10193"/>
    <n v="42"/>
    <n v="59.33"/>
    <n v="13"/>
    <n v="2491.86"/>
    <n v="184.14845399999999"/>
    <s v="7,39%"/>
    <d v="2003-11-21T00:00:00"/>
    <x v="0"/>
    <n v="4"/>
    <x v="10"/>
    <x v="0"/>
    <x v="0"/>
    <n v="60"/>
    <s v="S18_2248"/>
    <x v="60"/>
    <s v="61-9-3844-6555"/>
    <s v="7 Allen Street"/>
    <s v="N/A"/>
    <s v="Glen Waverly"/>
    <s v="Victoria"/>
    <s v="3150"/>
    <x v="13"/>
    <x v="3"/>
    <s v="Connery"/>
    <s v="Sean"/>
    <s v="Small"/>
  </r>
  <r>
    <n v="10193"/>
    <n v="44"/>
    <n v="100"/>
    <n v="11"/>
    <n v="4642.88"/>
    <n v="343.10883199999995"/>
    <s v="7,39%"/>
    <d v="2003-11-21T00:00:00"/>
    <x v="0"/>
    <n v="4"/>
    <x v="10"/>
    <x v="0"/>
    <x v="0"/>
    <n v="127"/>
    <s v="S18_2325"/>
    <x v="60"/>
    <s v="61-9-3844-6555"/>
    <s v="7 Allen Street"/>
    <s v="N/A"/>
    <s v="Glen Waverly"/>
    <s v="Victoria"/>
    <s v="3150"/>
    <x v="13"/>
    <x v="3"/>
    <s v="Connery"/>
    <s v="Sean"/>
    <s v="Medium"/>
  </r>
  <r>
    <n v="10193"/>
    <n v="22"/>
    <n v="100"/>
    <n v="8"/>
    <n v="3675.32"/>
    <n v="271.60614799999996"/>
    <s v="7,39%"/>
    <d v="2003-11-21T00:00:00"/>
    <x v="0"/>
    <n v="4"/>
    <x v="10"/>
    <x v="0"/>
    <x v="0"/>
    <n v="168"/>
    <s v="S18_2795"/>
    <x v="60"/>
    <s v="61-9-3844-6555"/>
    <s v="7 Allen Street"/>
    <s v="N/A"/>
    <s v="Glen Waverly"/>
    <s v="Victoria"/>
    <s v="3150"/>
    <x v="13"/>
    <x v="3"/>
    <s v="Connery"/>
    <s v="Sean"/>
    <s v="Medium"/>
  </r>
  <r>
    <n v="10193"/>
    <n v="28"/>
    <n v="93.21"/>
    <n v="1"/>
    <n v="2609.88"/>
    <n v="192.87013199999998"/>
    <s v="7,39%"/>
    <d v="2003-11-21T00:00:00"/>
    <x v="0"/>
    <n v="4"/>
    <x v="10"/>
    <x v="0"/>
    <x v="0"/>
    <n v="101"/>
    <s v="S18_2949"/>
    <x v="60"/>
    <s v="61-9-3844-6555"/>
    <s v="7 Allen Street"/>
    <s v="N/A"/>
    <s v="Glen Waverly"/>
    <s v="Victoria"/>
    <s v="3150"/>
    <x v="13"/>
    <x v="3"/>
    <s v="Connery"/>
    <s v="Sean"/>
    <s v="Small"/>
  </r>
  <r>
    <n v="10193"/>
    <n v="24"/>
    <n v="51.84"/>
    <n v="3"/>
    <n v="1244.1600000000001"/>
    <n v="91.943423999999993"/>
    <s v="7,39%"/>
    <d v="2003-11-21T00:00:00"/>
    <x v="0"/>
    <n v="4"/>
    <x v="10"/>
    <x v="0"/>
    <x v="0"/>
    <n v="62"/>
    <s v="S18_2957"/>
    <x v="60"/>
    <s v="61-9-3844-6555"/>
    <s v="7 Allen Street"/>
    <s v="N/A"/>
    <s v="Glen Waverly"/>
    <s v="Victoria"/>
    <s v="3150"/>
    <x v="13"/>
    <x v="3"/>
    <s v="Connery"/>
    <s v="Sean"/>
    <s v="Small"/>
  </r>
  <r>
    <n v="10193"/>
    <n v="23"/>
    <n v="100"/>
    <n v="2"/>
    <n v="2769.89"/>
    <n v="204.69487099999998"/>
    <s v="7,39%"/>
    <d v="2003-11-21T00:00:00"/>
    <x v="0"/>
    <n v="4"/>
    <x v="10"/>
    <x v="0"/>
    <x v="0"/>
    <n v="104"/>
    <s v="S18_3136"/>
    <x v="60"/>
    <s v="61-9-3844-6555"/>
    <s v="7 Allen Street"/>
    <s v="N/A"/>
    <s v="Glen Waverly"/>
    <s v="Victoria"/>
    <s v="3150"/>
    <x v="13"/>
    <x v="3"/>
    <s v="Connery"/>
    <s v="Sean"/>
    <s v="Small"/>
  </r>
  <r>
    <n v="10193"/>
    <n v="32"/>
    <n v="79.37"/>
    <n v="5"/>
    <n v="2539.84"/>
    <n v="187.694176"/>
    <s v="7,39%"/>
    <d v="2003-11-21T00:00:00"/>
    <x v="0"/>
    <n v="4"/>
    <x v="10"/>
    <x v="0"/>
    <x v="0"/>
    <n v="99"/>
    <s v="S18_3320"/>
    <x v="60"/>
    <s v="61-9-3844-6555"/>
    <s v="7 Allen Street"/>
    <s v="N/A"/>
    <s v="Glen Waverly"/>
    <s v="Victoria"/>
    <s v="3150"/>
    <x v="13"/>
    <x v="3"/>
    <s v="Connery"/>
    <s v="Sean"/>
    <s v="Small"/>
  </r>
  <r>
    <n v="10193"/>
    <n v="24"/>
    <n v="97.55"/>
    <n v="15"/>
    <n v="2341.1999999999998"/>
    <n v="173.01467999999997"/>
    <s v="7,39%"/>
    <d v="2003-11-21T00:00:00"/>
    <x v="0"/>
    <n v="4"/>
    <x v="10"/>
    <x v="0"/>
    <x v="0"/>
    <n v="92"/>
    <s v="S18_4409"/>
    <x v="60"/>
    <s v="61-9-3844-6555"/>
    <s v="7 Allen Street"/>
    <s v="N/A"/>
    <s v="Glen Waverly"/>
    <s v="Victoria"/>
    <s v="3150"/>
    <x v="13"/>
    <x v="3"/>
    <s v="Connery"/>
    <s v="Sean"/>
    <s v="Small"/>
  </r>
  <r>
    <n v="10193"/>
    <n v="25"/>
    <n v="76.260000000000005"/>
    <n v="16"/>
    <n v="1906.5"/>
    <n v="474.52785"/>
    <s v="24,89%"/>
    <d v="2003-11-21T00:00:00"/>
    <x v="0"/>
    <n v="4"/>
    <x v="10"/>
    <x v="0"/>
    <x v="1"/>
    <n v="71"/>
    <s v="S18_4933"/>
    <x v="60"/>
    <s v="61-9-3844-6555"/>
    <s v="7 Allen Street"/>
    <s v="N/A"/>
    <s v="Glen Waverly"/>
    <s v="Victoria"/>
    <s v="3150"/>
    <x v="13"/>
    <x v="3"/>
    <s v="Connery"/>
    <s v="Sean"/>
    <s v="Small"/>
  </r>
  <r>
    <n v="10193"/>
    <n v="26"/>
    <n v="29.21"/>
    <n v="10"/>
    <n v="759.46"/>
    <n v="56.124093999999999"/>
    <s v="7,39%"/>
    <d v="2003-11-21T00:00:00"/>
    <x v="0"/>
    <n v="4"/>
    <x v="10"/>
    <x v="0"/>
    <x v="0"/>
    <n v="33"/>
    <s v="S24_1937"/>
    <x v="60"/>
    <s v="61-9-3844-6555"/>
    <s v="7 Allen Street"/>
    <s v="N/A"/>
    <s v="Glen Waverly"/>
    <s v="Victoria"/>
    <s v="3150"/>
    <x v="13"/>
    <x v="3"/>
    <s v="Connery"/>
    <s v="Sean"/>
    <s v="Small"/>
  </r>
  <r>
    <n v="10193"/>
    <n v="20"/>
    <n v="50.62"/>
    <n v="9"/>
    <n v="1012.4"/>
    <n v="74.816359999999989"/>
    <s v="7,39%"/>
    <d v="2003-11-21T00:00:00"/>
    <x v="0"/>
    <n v="4"/>
    <x v="10"/>
    <x v="0"/>
    <x v="0"/>
    <n v="44"/>
    <s v="S24_2022"/>
    <x v="60"/>
    <s v="61-9-3844-6555"/>
    <s v="7 Allen Street"/>
    <s v="N/A"/>
    <s v="Glen Waverly"/>
    <s v="Victoria"/>
    <s v="3150"/>
    <x v="13"/>
    <x v="3"/>
    <s v="Connery"/>
    <s v="Sean"/>
    <s v="Small"/>
  </r>
  <r>
    <n v="10193"/>
    <n v="22"/>
    <n v="41.03"/>
    <n v="12"/>
    <n v="902.66"/>
    <n v="66.706573999999989"/>
    <s v="7,39%"/>
    <d v="2003-11-21T00:00:00"/>
    <x v="0"/>
    <n v="4"/>
    <x v="10"/>
    <x v="0"/>
    <x v="0"/>
    <n v="41"/>
    <s v="S24_3969"/>
    <x v="60"/>
    <s v="61-9-3844-6555"/>
    <s v="7 Allen Street"/>
    <s v="N/A"/>
    <s v="Glen Waverly"/>
    <s v="Victoria"/>
    <s v="3150"/>
    <x v="13"/>
    <x v="3"/>
    <s v="Connery"/>
    <s v="Sean"/>
    <s v="Small"/>
  </r>
  <r>
    <n v="10193"/>
    <n v="20"/>
    <n v="100"/>
    <n v="4"/>
    <n v="2279"/>
    <n v="168.41809999999998"/>
    <s v="7,39%"/>
    <d v="2003-11-21T00:00:00"/>
    <x v="0"/>
    <n v="4"/>
    <x v="10"/>
    <x v="0"/>
    <x v="0"/>
    <n v="97"/>
    <s v="S24_4258"/>
    <x v="60"/>
    <s v="61-9-3844-6555"/>
    <s v="7 Allen Street"/>
    <s v="N/A"/>
    <s v="Glen Waverly"/>
    <s v="Victoria"/>
    <s v="3150"/>
    <x v="13"/>
    <x v="3"/>
    <s v="Connery"/>
    <s v="Sean"/>
    <s v="Small"/>
  </r>
  <r>
    <n v="10194"/>
    <n v="42"/>
    <n v="100"/>
    <n v="11"/>
    <n v="7290.36"/>
    <n v="1814.570604"/>
    <s v="24,89%"/>
    <d v="2003-11-25T00:00:00"/>
    <x v="0"/>
    <n v="4"/>
    <x v="10"/>
    <x v="0"/>
    <x v="1"/>
    <n v="214"/>
    <s v="S10_1949"/>
    <x v="61"/>
    <s v="78.32.5555"/>
    <s v="2, rue du Commerce"/>
    <s v="N/A"/>
    <s v="Lyon"/>
    <s v="N/A"/>
    <s v="69004"/>
    <x v="9"/>
    <x v="1"/>
    <s v="Saveley"/>
    <s v="Mary"/>
    <s v="Large"/>
  </r>
  <r>
    <n v="10194"/>
    <n v="26"/>
    <n v="100"/>
    <n v="4"/>
    <n v="4263.74"/>
    <n v="1061.244886"/>
    <s v="24,89%"/>
    <d v="2003-11-25T00:00:00"/>
    <x v="0"/>
    <n v="4"/>
    <x v="10"/>
    <x v="0"/>
    <x v="1"/>
    <n v="147"/>
    <s v="S10_4962"/>
    <x v="61"/>
    <s v="78.32.5555"/>
    <s v="2, rue du Commerce"/>
    <s v="N/A"/>
    <s v="Lyon"/>
    <s v="N/A"/>
    <s v="69004"/>
    <x v="9"/>
    <x v="1"/>
    <s v="Saveley"/>
    <s v="Mary"/>
    <s v="Medium"/>
  </r>
  <r>
    <n v="10194"/>
    <n v="38"/>
    <n v="100"/>
    <n v="8"/>
    <n v="4933.92"/>
    <n v="224.49336"/>
    <s v="4,55%"/>
    <d v="2003-11-25T00:00:00"/>
    <x v="0"/>
    <n v="4"/>
    <x v="10"/>
    <x v="0"/>
    <x v="2"/>
    <n v="136"/>
    <s v="S12_1666"/>
    <x v="61"/>
    <s v="78.32.5555"/>
    <s v="2, rue du Commerce"/>
    <s v="N/A"/>
    <s v="Lyon"/>
    <s v="N/A"/>
    <s v="69004"/>
    <x v="9"/>
    <x v="1"/>
    <s v="Saveley"/>
    <s v="Mary"/>
    <s v="Medium"/>
  </r>
  <r>
    <n v="10194"/>
    <n v="21"/>
    <n v="93.34"/>
    <n v="10"/>
    <n v="1960.14"/>
    <n v="89.186369999999997"/>
    <s v="4,55%"/>
    <d v="2003-11-25T00:00:00"/>
    <x v="0"/>
    <n v="4"/>
    <x v="10"/>
    <x v="0"/>
    <x v="2"/>
    <n v="116"/>
    <s v="S18_1097"/>
    <x v="61"/>
    <s v="78.32.5555"/>
    <s v="2, rue du Commerce"/>
    <s v="N/A"/>
    <s v="Lyon"/>
    <s v="N/A"/>
    <s v="69004"/>
    <x v="9"/>
    <x v="1"/>
    <s v="Saveley"/>
    <s v="Mary"/>
    <s v="Small"/>
  </r>
  <r>
    <n v="10194"/>
    <n v="45"/>
    <n v="70.489999999999995"/>
    <n v="2"/>
    <n v="3172.05"/>
    <n v="144.32827499999999"/>
    <s v="4,55%"/>
    <d v="2003-11-25T00:00:00"/>
    <x v="0"/>
    <n v="4"/>
    <x v="10"/>
    <x v="0"/>
    <x v="2"/>
    <n v="60"/>
    <s v="S18_2432"/>
    <x v="61"/>
    <s v="78.32.5555"/>
    <s v="2, rue du Commerce"/>
    <s v="N/A"/>
    <s v="Lyon"/>
    <s v="N/A"/>
    <s v="69004"/>
    <x v="9"/>
    <x v="1"/>
    <s v="Saveley"/>
    <s v="Mary"/>
    <s v="Medium"/>
  </r>
  <r>
    <n v="10194"/>
    <n v="32"/>
    <n v="100"/>
    <n v="5"/>
    <n v="4262.08"/>
    <n v="193.92463999999998"/>
    <s v="4,55%"/>
    <d v="2003-11-25T00:00:00"/>
    <x v="0"/>
    <n v="4"/>
    <x v="10"/>
    <x v="0"/>
    <x v="2"/>
    <n v="121"/>
    <s v="S18_4600"/>
    <x v="61"/>
    <s v="78.32.5555"/>
    <s v="2, rue du Commerce"/>
    <s v="N/A"/>
    <s v="Lyon"/>
    <s v="N/A"/>
    <s v="69004"/>
    <x v="9"/>
    <x v="1"/>
    <s v="Saveley"/>
    <s v="Mary"/>
    <s v="Medium"/>
  </r>
  <r>
    <n v="10194"/>
    <n v="41"/>
    <n v="44.78"/>
    <n v="9"/>
    <n v="1835.98"/>
    <n v="135.678922"/>
    <s v="7,39%"/>
    <d v="2003-11-25T00:00:00"/>
    <x v="0"/>
    <n v="4"/>
    <x v="10"/>
    <x v="0"/>
    <x v="0"/>
    <n v="50"/>
    <s v="S18_4668"/>
    <x v="61"/>
    <s v="78.32.5555"/>
    <s v="2, rue du Commerce"/>
    <s v="N/A"/>
    <s v="Lyon"/>
    <s v="N/A"/>
    <s v="69004"/>
    <x v="9"/>
    <x v="1"/>
    <s v="Saveley"/>
    <s v="Mary"/>
    <s v="Small"/>
  </r>
  <r>
    <n v="10194"/>
    <n v="49"/>
    <n v="100"/>
    <n v="1"/>
    <n v="5760.93"/>
    <n v="262.12231500000001"/>
    <s v="4,55%"/>
    <d v="2003-11-25T00:00:00"/>
    <x v="0"/>
    <n v="4"/>
    <x v="10"/>
    <x v="0"/>
    <x v="2"/>
    <n v="127"/>
    <s v="S24_2300"/>
    <x v="61"/>
    <s v="78.32.5555"/>
    <s v="2, rue du Commerce"/>
    <s v="N/A"/>
    <s v="Lyon"/>
    <s v="N/A"/>
    <s v="69004"/>
    <x v="9"/>
    <x v="1"/>
    <s v="Saveley"/>
    <s v="Mary"/>
    <s v="Medium"/>
  </r>
  <r>
    <n v="10194"/>
    <n v="37"/>
    <n v="97.27"/>
    <n v="3"/>
    <n v="3598.99"/>
    <n v="163.75404499999999"/>
    <s v="4,55%"/>
    <d v="2003-11-25T00:00:00"/>
    <x v="0"/>
    <n v="4"/>
    <x v="10"/>
    <x v="0"/>
    <x v="2"/>
    <n v="96"/>
    <s v="S32_1268"/>
    <x v="61"/>
    <s v="78.32.5555"/>
    <s v="2, rue du Commerce"/>
    <s v="N/A"/>
    <s v="Lyon"/>
    <s v="N/A"/>
    <s v="69004"/>
    <x v="9"/>
    <x v="1"/>
    <s v="Saveley"/>
    <s v="Mary"/>
    <s v="Medium"/>
  </r>
  <r>
    <n v="10194"/>
    <n v="39"/>
    <n v="54.94"/>
    <n v="7"/>
    <n v="2142.66"/>
    <n v="97.491029999999995"/>
    <s v="4,55%"/>
    <d v="2003-11-25T00:00:00"/>
    <x v="0"/>
    <n v="4"/>
    <x v="10"/>
    <x v="0"/>
    <x v="2"/>
    <n v="64"/>
    <s v="S32_3522"/>
    <x v="61"/>
    <s v="78.32.5555"/>
    <s v="2, rue du Commerce"/>
    <s v="N/A"/>
    <s v="Lyon"/>
    <s v="N/A"/>
    <s v="69004"/>
    <x v="9"/>
    <x v="1"/>
    <s v="Saveley"/>
    <s v="Mary"/>
    <s v="Small"/>
  </r>
  <r>
    <n v="10194"/>
    <n v="26"/>
    <n v="89.01"/>
    <n v="6"/>
    <n v="2314.2600000000002"/>
    <n v="576.01931400000012"/>
    <s v="24,89%"/>
    <d v="2003-11-25T00:00:00"/>
    <x v="0"/>
    <n v="4"/>
    <x v="10"/>
    <x v="0"/>
    <x v="1"/>
    <n v="101"/>
    <s v="S700_2824"/>
    <x v="61"/>
    <s v="78.32.5555"/>
    <s v="2, rue du Commerce"/>
    <s v="N/A"/>
    <s v="Lyon"/>
    <s v="N/A"/>
    <s v="69004"/>
    <x v="9"/>
    <x v="1"/>
    <s v="Saveley"/>
    <s v="Mary"/>
    <s v="Small"/>
  </r>
  <r>
    <n v="10195"/>
    <n v="49"/>
    <n v="100"/>
    <n v="6"/>
    <n v="6445.46"/>
    <n v="293.26842999999997"/>
    <s v="4,55%"/>
    <d v="2003-11-25T00:00:00"/>
    <x v="0"/>
    <n v="4"/>
    <x v="10"/>
    <x v="0"/>
    <x v="2"/>
    <n v="118"/>
    <s v="S12_4473"/>
    <x v="62"/>
    <s v="9145554562"/>
    <s v="3758 North Pendale Street"/>
    <s v="N/A"/>
    <s v="White Plains"/>
    <s v="NY"/>
    <s v="24067"/>
    <x v="0"/>
    <x v="0"/>
    <s v="Frick"/>
    <s v="Steve"/>
    <s v="Medium"/>
  </r>
  <r>
    <n v="10195"/>
    <n v="27"/>
    <n v="100"/>
    <n v="5"/>
    <n v="5128.1099999999997"/>
    <n v="1276.386579"/>
    <s v="24,89%"/>
    <d v="2003-11-25T00:00:00"/>
    <x v="0"/>
    <n v="4"/>
    <x v="10"/>
    <x v="0"/>
    <x v="1"/>
    <n v="163"/>
    <s v="S18_2238"/>
    <x v="62"/>
    <s v="9145554562"/>
    <s v="3758 North Pendale Street"/>
    <s v="N/A"/>
    <s v="White Plains"/>
    <s v="NY"/>
    <s v="24067"/>
    <x v="0"/>
    <x v="0"/>
    <s v="Frick"/>
    <s v="Steve"/>
    <s v="Medium"/>
  </r>
  <r>
    <n v="10195"/>
    <n v="35"/>
    <n v="100"/>
    <n v="9"/>
    <n v="3608.15"/>
    <n v="164.17082500000001"/>
    <s v="4,55%"/>
    <d v="2003-11-25T00:00:00"/>
    <x v="0"/>
    <n v="4"/>
    <x v="10"/>
    <x v="0"/>
    <x v="2"/>
    <n v="122"/>
    <s v="S18_2319"/>
    <x v="62"/>
    <s v="9145554562"/>
    <s v="3758 North Pendale Street"/>
    <s v="N/A"/>
    <s v="White Plains"/>
    <s v="NY"/>
    <s v="24067"/>
    <x v="0"/>
    <x v="0"/>
    <s v="Frick"/>
    <s v="Steve"/>
    <s v="Medium"/>
  </r>
  <r>
    <n v="10195"/>
    <n v="50"/>
    <n v="100"/>
    <n v="10"/>
    <n v="7620.5"/>
    <n v="1896.7424500000002"/>
    <s v="24,89%"/>
    <d v="2003-11-25T00:00:00"/>
    <x v="0"/>
    <n v="4"/>
    <x v="10"/>
    <x v="0"/>
    <x v="1"/>
    <n v="169"/>
    <s v="S18_3232"/>
    <x v="62"/>
    <s v="9145554562"/>
    <s v="3758 North Pendale Street"/>
    <s v="N/A"/>
    <s v="White Plains"/>
    <s v="NY"/>
    <s v="24067"/>
    <x v="0"/>
    <x v="0"/>
    <s v="Frick"/>
    <s v="Steve"/>
    <s v="Large"/>
  </r>
  <r>
    <n v="10195"/>
    <n v="44"/>
    <n v="66.47"/>
    <n v="3"/>
    <n v="2924.68"/>
    <n v="727.95285200000001"/>
    <s v="24,89%"/>
    <d v="2003-11-25T00:00:00"/>
    <x v="0"/>
    <n v="4"/>
    <x v="10"/>
    <x v="0"/>
    <x v="1"/>
    <n v="57"/>
    <s v="S24_1444"/>
    <x v="62"/>
    <s v="9145554562"/>
    <s v="3758 North Pendale Street"/>
    <s v="N/A"/>
    <s v="White Plains"/>
    <s v="NY"/>
    <s v="24067"/>
    <x v="0"/>
    <x v="0"/>
    <s v="Frick"/>
    <s v="Steve"/>
    <s v="Small"/>
  </r>
  <r>
    <n v="10195"/>
    <n v="32"/>
    <n v="28.29"/>
    <n v="7"/>
    <n v="905.28"/>
    <n v="225.32419200000001"/>
    <s v="24,89%"/>
    <d v="2003-11-25T00:00:00"/>
    <x v="0"/>
    <n v="4"/>
    <x v="10"/>
    <x v="0"/>
    <x v="1"/>
    <n v="35"/>
    <s v="S24_2840"/>
    <x v="62"/>
    <s v="9145554562"/>
    <s v="3758 North Pendale Street"/>
    <s v="N/A"/>
    <s v="White Plains"/>
    <s v="NY"/>
    <s v="24067"/>
    <x v="0"/>
    <x v="0"/>
    <s v="Frick"/>
    <s v="Steve"/>
    <s v="Small"/>
  </r>
  <r>
    <n v="10195"/>
    <n v="34"/>
    <n v="100"/>
    <n v="2"/>
    <n v="3699.88"/>
    <n v="920.9001320000001"/>
    <s v="24,89%"/>
    <d v="2003-11-25T00:00:00"/>
    <x v="0"/>
    <n v="4"/>
    <x v="10"/>
    <x v="0"/>
    <x v="1"/>
    <n v="118"/>
    <s v="S24_4048"/>
    <x v="62"/>
    <s v="9145554562"/>
    <s v="3758 North Pendale Street"/>
    <s v="N/A"/>
    <s v="White Plains"/>
    <s v="NY"/>
    <s v="24067"/>
    <x v="0"/>
    <x v="0"/>
    <s v="Frick"/>
    <s v="Steve"/>
    <s v="Medium"/>
  </r>
  <r>
    <n v="10195"/>
    <n v="32"/>
    <n v="43.29"/>
    <n v="8"/>
    <n v="1385.28"/>
    <n v="63.030239999999999"/>
    <s v="4,55%"/>
    <d v="2003-11-25T00:00:00"/>
    <x v="0"/>
    <n v="4"/>
    <x v="10"/>
    <x v="0"/>
    <x v="2"/>
    <n v="54"/>
    <s v="S32_2509"/>
    <x v="62"/>
    <s v="9145554562"/>
    <s v="3758 North Pendale Street"/>
    <s v="N/A"/>
    <s v="White Plains"/>
    <s v="NY"/>
    <s v="24067"/>
    <x v="0"/>
    <x v="0"/>
    <s v="Frick"/>
    <s v="Steve"/>
    <s v="Small"/>
  </r>
  <r>
    <n v="10195"/>
    <n v="33"/>
    <n v="54.68"/>
    <n v="1"/>
    <n v="1804.44"/>
    <n v="91.845996"/>
    <s v="5,09%"/>
    <d v="2003-11-25T00:00:00"/>
    <x v="0"/>
    <n v="4"/>
    <x v="10"/>
    <x v="0"/>
    <x v="3"/>
    <n v="62"/>
    <s v="S32_3207"/>
    <x v="62"/>
    <s v="9145554562"/>
    <s v="3758 North Pendale Street"/>
    <s v="N/A"/>
    <s v="White Plains"/>
    <s v="NY"/>
    <s v="24067"/>
    <x v="0"/>
    <x v="0"/>
    <s v="Frick"/>
    <s v="Steve"/>
    <s v="Small"/>
  </r>
  <r>
    <n v="10195"/>
    <n v="49"/>
    <n v="100"/>
    <n v="4"/>
    <n v="5161.17"/>
    <n v="234.833235"/>
    <s v="4,55%"/>
    <d v="2003-11-25T00:00:00"/>
    <x v="0"/>
    <n v="4"/>
    <x v="10"/>
    <x v="0"/>
    <x v="2"/>
    <n v="115"/>
    <s v="S50_1392"/>
    <x v="62"/>
    <s v="9145554562"/>
    <s v="3758 North Pendale Street"/>
    <s v="N/A"/>
    <s v="White Plains"/>
    <s v="NY"/>
    <s v="24067"/>
    <x v="0"/>
    <x v="0"/>
    <s v="Frick"/>
    <s v="Steve"/>
    <s v="Medium"/>
  </r>
  <r>
    <n v="10196"/>
    <n v="47"/>
    <n v="100"/>
    <n v="5"/>
    <n v="8887.7000000000007"/>
    <n v="2212.1485300000004"/>
    <s v="24,89%"/>
    <d v="2003-11-26T00:00:00"/>
    <x v="0"/>
    <n v="4"/>
    <x v="10"/>
    <x v="0"/>
    <x v="1"/>
    <n v="207"/>
    <s v="S12_1108"/>
    <x v="63"/>
    <s v="2035559545"/>
    <s v="567 North Pendale Street"/>
    <s v="N/A"/>
    <s v="New Haven"/>
    <s v="CT"/>
    <s v="97823"/>
    <x v="0"/>
    <x v="0"/>
    <s v="Murphy"/>
    <s v="Leslie"/>
    <s v="Large"/>
  </r>
  <r>
    <n v="10196"/>
    <n v="24"/>
    <n v="100"/>
    <n v="6"/>
    <n v="3807.12"/>
    <n v="947.59216800000002"/>
    <s v="24,89%"/>
    <d v="2003-11-26T00:00:00"/>
    <x v="0"/>
    <n v="4"/>
    <x v="10"/>
    <x v="0"/>
    <x v="1"/>
    <n v="151"/>
    <s v="S12_3148"/>
    <x v="63"/>
    <s v="2035559545"/>
    <s v="567 North Pendale Street"/>
    <s v="N/A"/>
    <s v="New Haven"/>
    <s v="CT"/>
    <s v="97823"/>
    <x v="0"/>
    <x v="0"/>
    <s v="Murphy"/>
    <s v="Leslie"/>
    <s v="Medium"/>
  </r>
  <r>
    <n v="10196"/>
    <n v="38"/>
    <n v="100"/>
    <n v="4"/>
    <n v="7232.16"/>
    <n v="1800.0846240000001"/>
    <s v="24,89%"/>
    <d v="2003-11-26T00:00:00"/>
    <x v="0"/>
    <n v="4"/>
    <x v="10"/>
    <x v="0"/>
    <x v="1"/>
    <n v="173"/>
    <s v="S12_3891"/>
    <x v="63"/>
    <s v="2035559545"/>
    <s v="567 North Pendale Street"/>
    <s v="N/A"/>
    <s v="New Haven"/>
    <s v="CT"/>
    <s v="97823"/>
    <x v="0"/>
    <x v="0"/>
    <s v="Murphy"/>
    <s v="Leslie"/>
    <s v="Large"/>
  </r>
  <r>
    <n v="10196"/>
    <n v="49"/>
    <n v="100"/>
    <n v="1"/>
    <n v="6893.81"/>
    <n v="509.45255900000001"/>
    <s v="7,39%"/>
    <d v="2003-11-26T00:00:00"/>
    <x v="0"/>
    <n v="4"/>
    <x v="10"/>
    <x v="0"/>
    <x v="0"/>
    <n v="136"/>
    <s v="S18_3140"/>
    <x v="63"/>
    <s v="2035559545"/>
    <s v="567 North Pendale Street"/>
    <s v="N/A"/>
    <s v="New Haven"/>
    <s v="CT"/>
    <s v="97823"/>
    <x v="0"/>
    <x v="0"/>
    <s v="Murphy"/>
    <s v="Leslie"/>
    <s v="Medium"/>
  </r>
  <r>
    <n v="10196"/>
    <n v="35"/>
    <n v="100"/>
    <n v="3"/>
    <n v="3564.75"/>
    <n v="181.445775"/>
    <s v="5,09%"/>
    <d v="2003-11-26T00:00:00"/>
    <x v="0"/>
    <n v="4"/>
    <x v="10"/>
    <x v="0"/>
    <x v="3"/>
    <n v="100"/>
    <s v="S18_3259"/>
    <x v="63"/>
    <s v="2035559545"/>
    <s v="567 North Pendale Street"/>
    <s v="N/A"/>
    <s v="New Haven"/>
    <s v="CT"/>
    <s v="97823"/>
    <x v="0"/>
    <x v="0"/>
    <s v="Murphy"/>
    <s v="Leslie"/>
    <s v="Medium"/>
  </r>
  <r>
    <n v="10196"/>
    <n v="27"/>
    <n v="100"/>
    <n v="8"/>
    <n v="4537.08"/>
    <n v="1129.2792119999999"/>
    <s v="24,89%"/>
    <d v="2003-11-26T00:00:00"/>
    <x v="0"/>
    <n v="4"/>
    <x v="10"/>
    <x v="0"/>
    <x v="1"/>
    <n v="143"/>
    <s v="S18_4027"/>
    <x v="63"/>
    <s v="2035559545"/>
    <s v="567 North Pendale Street"/>
    <s v="N/A"/>
    <s v="New Haven"/>
    <s v="CT"/>
    <s v="97823"/>
    <x v="0"/>
    <x v="0"/>
    <s v="Murphy"/>
    <s v="Leslie"/>
    <s v="Medium"/>
  </r>
  <r>
    <n v="10196"/>
    <n v="46"/>
    <n v="62.09"/>
    <n v="7"/>
    <n v="2856.14"/>
    <n v="145.37752599999999"/>
    <s v="5,09%"/>
    <d v="2003-11-26T00:00:00"/>
    <x v="0"/>
    <n v="4"/>
    <x v="10"/>
    <x v="0"/>
    <x v="3"/>
    <n v="58"/>
    <s v="S50_1514"/>
    <x v="63"/>
    <s v="2035559545"/>
    <s v="567 North Pendale Street"/>
    <s v="N/A"/>
    <s v="New Haven"/>
    <s v="CT"/>
    <s v="97823"/>
    <x v="0"/>
    <x v="0"/>
    <s v="Murphy"/>
    <s v="Leslie"/>
    <s v="Small"/>
  </r>
  <r>
    <n v="10196"/>
    <n v="50"/>
    <n v="94.4"/>
    <n v="2"/>
    <n v="4720"/>
    <n v="431.40799999999996"/>
    <s v="9,14%"/>
    <d v="2003-11-26T00:00:00"/>
    <x v="0"/>
    <n v="4"/>
    <x v="10"/>
    <x v="0"/>
    <x v="4"/>
    <n v="86"/>
    <s v="S700_1938"/>
    <x v="63"/>
    <s v="2035559545"/>
    <s v="567 North Pendale Street"/>
    <s v="N/A"/>
    <s v="New Haven"/>
    <s v="CT"/>
    <s v="97823"/>
    <x v="0"/>
    <x v="0"/>
    <s v="Murphy"/>
    <s v="Leslie"/>
    <s v="Medium"/>
  </r>
  <r>
    <n v="10197"/>
    <n v="45"/>
    <n v="100"/>
    <n v="6"/>
    <n v="5324.4"/>
    <n v="1325.24316"/>
    <s v="24,89%"/>
    <d v="2003-11-26T00:00:00"/>
    <x v="0"/>
    <n v="4"/>
    <x v="10"/>
    <x v="0"/>
    <x v="1"/>
    <n v="136"/>
    <s v="S10_4757"/>
    <x v="18"/>
    <s v="(93) 203 4555"/>
    <s v="Rambla de Catalu¤a, 23"/>
    <s v="N/A"/>
    <s v="Barcelona"/>
    <s v="N/A"/>
    <s v="8022"/>
    <x v="3"/>
    <x v="1"/>
    <s v="Saavedra"/>
    <s v="Eduardo"/>
    <s v="Medium"/>
  </r>
  <r>
    <n v="10197"/>
    <n v="46"/>
    <n v="87.74"/>
    <n v="4"/>
    <n v="4036.04"/>
    <n v="368.89405599999998"/>
    <s v="9,14%"/>
    <d v="2003-11-26T00:00:00"/>
    <x v="0"/>
    <n v="4"/>
    <x v="10"/>
    <x v="0"/>
    <x v="4"/>
    <n v="86"/>
    <s v="S18_3029"/>
    <x v="18"/>
    <s v="(93) 203 4555"/>
    <s v="Rambla de Catalu¤a, 23"/>
    <s v="N/A"/>
    <s v="Barcelona"/>
    <s v="N/A"/>
    <s v="8022"/>
    <x v="3"/>
    <x v="1"/>
    <s v="Saavedra"/>
    <s v="Eduardo"/>
    <s v="Medium"/>
  </r>
  <r>
    <n v="10197"/>
    <n v="22"/>
    <n v="100"/>
    <n v="3"/>
    <n v="2538.8000000000002"/>
    <n v="187.61732000000001"/>
    <s v="7,39%"/>
    <d v="2003-11-26T00:00:00"/>
    <x v="0"/>
    <n v="4"/>
    <x v="10"/>
    <x v="0"/>
    <x v="0"/>
    <n v="105"/>
    <s v="S18_3856"/>
    <x v="18"/>
    <s v="(93) 203 4555"/>
    <s v="Rambla de Catalu¤a, 23"/>
    <s v="N/A"/>
    <s v="Barcelona"/>
    <s v="N/A"/>
    <s v="8022"/>
    <x v="3"/>
    <x v="1"/>
    <s v="Saavedra"/>
    <s v="Eduardo"/>
    <s v="Small"/>
  </r>
  <r>
    <n v="10197"/>
    <n v="50"/>
    <n v="100"/>
    <n v="14"/>
    <n v="5090.5"/>
    <n v="376.18794999999994"/>
    <s v="7,39%"/>
    <d v="2003-11-26T00:00:00"/>
    <x v="0"/>
    <n v="4"/>
    <x v="10"/>
    <x v="0"/>
    <x v="0"/>
    <n v="87"/>
    <s v="S18_4522"/>
    <x v="18"/>
    <s v="(93) 203 4555"/>
    <s v="Rambla de Catalu¤a, 23"/>
    <s v="N/A"/>
    <s v="Barcelona"/>
    <s v="N/A"/>
    <s v="8022"/>
    <x v="3"/>
    <x v="1"/>
    <s v="Saavedra"/>
    <s v="Eduardo"/>
    <s v="Medium"/>
  </r>
  <r>
    <n v="10197"/>
    <n v="41"/>
    <n v="100"/>
    <n v="13"/>
    <n v="4534.6000000000004"/>
    <n v="414.46244000000002"/>
    <s v="9,14%"/>
    <d v="2003-11-26T00:00:00"/>
    <x v="0"/>
    <n v="4"/>
    <x v="10"/>
    <x v="0"/>
    <x v="4"/>
    <n v="122"/>
    <s v="S24_2011"/>
    <x v="18"/>
    <s v="(93) 203 4555"/>
    <s v="Rambla de Catalu¤a, 23"/>
    <s v="N/A"/>
    <s v="Barcelona"/>
    <s v="N/A"/>
    <s v="8022"/>
    <x v="3"/>
    <x v="1"/>
    <s v="Saavedra"/>
    <s v="Eduardo"/>
    <s v="Medium"/>
  </r>
  <r>
    <n v="10197"/>
    <n v="47"/>
    <n v="83.2"/>
    <n v="8"/>
    <n v="3910.4"/>
    <n v="288.97855999999996"/>
    <s v="7,39%"/>
    <d v="2003-11-26T00:00:00"/>
    <x v="0"/>
    <n v="4"/>
    <x v="10"/>
    <x v="0"/>
    <x v="0"/>
    <n v="88"/>
    <s v="S24_3151"/>
    <x v="18"/>
    <s v="(93) 203 4555"/>
    <s v="Rambla de Catalu¤a, 23"/>
    <s v="N/A"/>
    <s v="Barcelona"/>
    <s v="N/A"/>
    <s v="8022"/>
    <x v="3"/>
    <x v="1"/>
    <s v="Saavedra"/>
    <s v="Eduardo"/>
    <s v="Medium"/>
  </r>
  <r>
    <n v="10197"/>
    <n v="22"/>
    <n v="86.38"/>
    <n v="5"/>
    <n v="1900.36"/>
    <n v="140.43660399999999"/>
    <s v="7,39%"/>
    <d v="2003-11-26T00:00:00"/>
    <x v="0"/>
    <n v="4"/>
    <x v="10"/>
    <x v="0"/>
    <x v="0"/>
    <n v="83"/>
    <s v="S24_3816"/>
    <x v="18"/>
    <s v="(93) 203 4555"/>
    <s v="Rambla de Catalu¤a, 23"/>
    <s v="N/A"/>
    <s v="Barcelona"/>
    <s v="N/A"/>
    <s v="8022"/>
    <x v="3"/>
    <x v="1"/>
    <s v="Saavedra"/>
    <s v="Eduardo"/>
    <s v="Small"/>
  </r>
  <r>
    <n v="10197"/>
    <n v="23"/>
    <n v="64.67"/>
    <n v="9"/>
    <n v="1487.41"/>
    <n v="135.949274"/>
    <s v="9,14%"/>
    <d v="2003-11-26T00:00:00"/>
    <x v="0"/>
    <n v="4"/>
    <x v="10"/>
    <x v="0"/>
    <x v="4"/>
    <n v="66"/>
    <s v="S700_1138"/>
    <x v="18"/>
    <s v="(93) 203 4555"/>
    <s v="Rambla de Catalu¤a, 23"/>
    <s v="N/A"/>
    <s v="Barcelona"/>
    <s v="N/A"/>
    <s v="8022"/>
    <x v="3"/>
    <x v="1"/>
    <s v="Saavedra"/>
    <s v="Eduardo"/>
    <s v="Small"/>
  </r>
  <r>
    <n v="10197"/>
    <n v="24"/>
    <n v="90.52"/>
    <n v="2"/>
    <n v="2172.48"/>
    <n v="198.564672"/>
    <s v="9,14%"/>
    <d v="2003-11-26T00:00:00"/>
    <x v="0"/>
    <n v="4"/>
    <x v="10"/>
    <x v="0"/>
    <x v="4"/>
    <n v="90"/>
    <s v="S700_2047"/>
    <x v="18"/>
    <s v="(93) 203 4555"/>
    <s v="Rambla de Catalu¤a, 23"/>
    <s v="N/A"/>
    <s v="Barcelona"/>
    <s v="N/A"/>
    <s v="8022"/>
    <x v="3"/>
    <x v="1"/>
    <s v="Saavedra"/>
    <s v="Eduardo"/>
    <s v="Small"/>
  </r>
  <r>
    <n v="10197"/>
    <n v="50"/>
    <n v="78.790000000000006"/>
    <n v="7"/>
    <n v="3939.5"/>
    <n v="360.07029999999997"/>
    <s v="9,14%"/>
    <d v="2003-11-26T00:00:00"/>
    <x v="0"/>
    <n v="4"/>
    <x v="10"/>
    <x v="0"/>
    <x v="4"/>
    <n v="72"/>
    <s v="S700_2610"/>
    <x v="18"/>
    <s v="(93) 203 4555"/>
    <s v="Rambla de Catalu¤a, 23"/>
    <s v="N/A"/>
    <s v="Barcelona"/>
    <s v="N/A"/>
    <s v="8022"/>
    <x v="3"/>
    <x v="1"/>
    <s v="Saavedra"/>
    <s v="Eduardo"/>
    <s v="Medium"/>
  </r>
  <r>
    <n v="10197"/>
    <n v="27"/>
    <n v="92.16"/>
    <n v="10"/>
    <n v="2488.3200000000002"/>
    <n v="227.43244799999999"/>
    <s v="9,14%"/>
    <d v="2003-11-26T00:00:00"/>
    <x v="0"/>
    <n v="4"/>
    <x v="10"/>
    <x v="0"/>
    <x v="4"/>
    <n v="100"/>
    <s v="S700_3505"/>
    <x v="18"/>
    <s v="(93) 203 4555"/>
    <s v="Rambla de Catalu¤a, 23"/>
    <s v="N/A"/>
    <s v="Barcelona"/>
    <s v="N/A"/>
    <s v="8022"/>
    <x v="3"/>
    <x v="1"/>
    <s v="Saavedra"/>
    <s v="Eduardo"/>
    <s v="Small"/>
  </r>
  <r>
    <n v="10197"/>
    <n v="35"/>
    <n v="93.35"/>
    <n v="11"/>
    <n v="3267.25"/>
    <n v="298.62664999999998"/>
    <s v="9,14%"/>
    <d v="2003-11-26T00:00:00"/>
    <x v="0"/>
    <n v="4"/>
    <x v="10"/>
    <x v="0"/>
    <x v="4"/>
    <n v="99"/>
    <s v="S700_3962"/>
    <x v="18"/>
    <s v="(93) 203 4555"/>
    <s v="Rambla de Catalu¤a, 23"/>
    <s v="N/A"/>
    <s v="Barcelona"/>
    <s v="N/A"/>
    <s v="8022"/>
    <x v="3"/>
    <x v="1"/>
    <s v="Saavedra"/>
    <s v="Eduardo"/>
    <s v="Medium"/>
  </r>
  <r>
    <n v="10197"/>
    <n v="29"/>
    <n v="41.71"/>
    <n v="1"/>
    <n v="1209.5899999999999"/>
    <n v="88.42102899999999"/>
    <s v="7,31%"/>
    <d v="2003-11-26T00:00:00"/>
    <x v="0"/>
    <n v="4"/>
    <x v="10"/>
    <x v="0"/>
    <x v="5"/>
    <n v="49"/>
    <s v="S72_1253"/>
    <x v="18"/>
    <s v="(93) 203 4555"/>
    <s v="Rambla de Catalu¤a, 23"/>
    <s v="N/A"/>
    <s v="Barcelona"/>
    <s v="N/A"/>
    <s v="8022"/>
    <x v="3"/>
    <x v="1"/>
    <s v="Saavedra"/>
    <s v="Eduardo"/>
    <s v="Small"/>
  </r>
  <r>
    <n v="10197"/>
    <n v="42"/>
    <n v="50.23"/>
    <n v="12"/>
    <n v="2109.66"/>
    <n v="192.82292399999997"/>
    <s v="9,14%"/>
    <d v="2003-11-26T00:00:00"/>
    <x v="0"/>
    <n v="4"/>
    <x v="10"/>
    <x v="0"/>
    <x v="4"/>
    <n v="54"/>
    <s v="S72_3212"/>
    <x v="18"/>
    <s v="(93) 203 4555"/>
    <s v="Rambla de Catalu¤a, 23"/>
    <s v="N/A"/>
    <s v="Barcelona"/>
    <s v="N/A"/>
    <s v="8022"/>
    <x v="3"/>
    <x v="1"/>
    <s v="Saavedra"/>
    <s v="Eduardo"/>
    <s v="Small"/>
  </r>
  <r>
    <n v="10198"/>
    <n v="42"/>
    <n v="100"/>
    <n v="4"/>
    <n v="7483.98"/>
    <n v="547.07893799999999"/>
    <s v="7,31%"/>
    <d v="2003-11-27T00:00:00"/>
    <x v="0"/>
    <n v="4"/>
    <x v="10"/>
    <x v="0"/>
    <x v="5"/>
    <n v="157"/>
    <s v="S18_1662"/>
    <x v="8"/>
    <s v="+63 2 555 3587"/>
    <s v="15 McCallum Street - NatWest Center #13-03"/>
    <s v="N/A"/>
    <s v="Makati City"/>
    <s v="N/A"/>
    <s v="1227 MM"/>
    <x v="6"/>
    <x v="2"/>
    <s v="Cruz"/>
    <s v="Arnold"/>
    <s v="Large"/>
  </r>
  <r>
    <n v="10198"/>
    <n v="48"/>
    <n v="67.819999999999993"/>
    <n v="5"/>
    <n v="3255.36"/>
    <n v="237.96681599999999"/>
    <s v="7,31%"/>
    <d v="2003-11-27T00:00:00"/>
    <x v="0"/>
    <n v="4"/>
    <x v="10"/>
    <x v="0"/>
    <x v="5"/>
    <n v="68"/>
    <s v="S24_2841"/>
    <x v="8"/>
    <s v="+63 2 555 3587"/>
    <s v="15 McCallum Street - NatWest Center #13-03"/>
    <s v="N/A"/>
    <s v="Makati City"/>
    <s v="N/A"/>
    <s v="1227 MM"/>
    <x v="6"/>
    <x v="2"/>
    <s v="Cruz"/>
    <s v="Arnold"/>
    <s v="Medium"/>
  </r>
  <r>
    <n v="10198"/>
    <n v="27"/>
    <n v="71.67"/>
    <n v="6"/>
    <n v="1935.09"/>
    <n v="143.00315099999997"/>
    <s v="7,39%"/>
    <d v="2003-11-27T00:00:00"/>
    <x v="0"/>
    <n v="4"/>
    <x v="10"/>
    <x v="0"/>
    <x v="0"/>
    <n v="65"/>
    <s v="S24_3420"/>
    <x v="8"/>
    <s v="+63 2 555 3587"/>
    <s v="15 McCallum Street - NatWest Center #13-03"/>
    <s v="N/A"/>
    <s v="Makati City"/>
    <s v="N/A"/>
    <s v="1227 MM"/>
    <x v="6"/>
    <x v="2"/>
    <s v="Cruz"/>
    <s v="Arnold"/>
    <s v="Small"/>
  </r>
  <r>
    <n v="10198"/>
    <n v="43"/>
    <n v="66.19"/>
    <n v="3"/>
    <n v="2846.17"/>
    <n v="208.055027"/>
    <s v="7,31%"/>
    <d v="2003-11-27T00:00:00"/>
    <x v="0"/>
    <n v="4"/>
    <x v="10"/>
    <x v="0"/>
    <x v="5"/>
    <n v="68"/>
    <s v="S24_3949"/>
    <x v="8"/>
    <s v="+63 2 555 3587"/>
    <s v="15 McCallum Street - NatWest Center #13-03"/>
    <s v="N/A"/>
    <s v="Makati City"/>
    <s v="N/A"/>
    <s v="1227 MM"/>
    <x v="6"/>
    <x v="2"/>
    <s v="Cruz"/>
    <s v="Arnold"/>
    <s v="Small"/>
  </r>
  <r>
    <n v="10198"/>
    <n v="42"/>
    <n v="100"/>
    <n v="1"/>
    <n v="4774.5600000000004"/>
    <n v="349.02033600000004"/>
    <s v="7,31%"/>
    <d v="2003-11-27T00:00:00"/>
    <x v="0"/>
    <n v="4"/>
    <x v="10"/>
    <x v="0"/>
    <x v="5"/>
    <n v="99"/>
    <s v="S700_2466"/>
    <x v="8"/>
    <s v="+63 2 555 3587"/>
    <s v="15 McCallum Street - NatWest Center #13-03"/>
    <s v="N/A"/>
    <s v="Makati City"/>
    <s v="N/A"/>
    <s v="1227 MM"/>
    <x v="6"/>
    <x v="2"/>
    <s v="Cruz"/>
    <s v="Arnold"/>
    <s v="Medium"/>
  </r>
  <r>
    <n v="10198"/>
    <n v="40"/>
    <n v="63.67"/>
    <n v="2"/>
    <n v="2546.8000000000002"/>
    <n v="186.17108000000002"/>
    <s v="7,31%"/>
    <d v="2003-11-27T00:00:00"/>
    <x v="0"/>
    <n v="4"/>
    <x v="10"/>
    <x v="0"/>
    <x v="5"/>
    <n v="74"/>
    <s v="S700_4002"/>
    <x v="8"/>
    <s v="+63 2 555 3587"/>
    <s v="15 McCallum Street - NatWest Center #13-03"/>
    <s v="N/A"/>
    <s v="Makati City"/>
    <s v="N/A"/>
    <s v="1227 MM"/>
    <x v="6"/>
    <x v="2"/>
    <s v="Cruz"/>
    <s v="Arnold"/>
    <s v="Small"/>
  </r>
  <r>
    <n v="10199"/>
    <n v="29"/>
    <n v="38.4"/>
    <n v="1"/>
    <n v="1113.5999999999999"/>
    <n v="82.295039999999986"/>
    <s v="7,39%"/>
    <d v="2003-12-01T00:00:00"/>
    <x v="0"/>
    <n v="4"/>
    <x v="11"/>
    <x v="0"/>
    <x v="0"/>
    <n v="43"/>
    <s v="S50_1341"/>
    <x v="64"/>
    <s v="3105553722"/>
    <s v="3675 Furth Circle"/>
    <s v="N/A"/>
    <s v="Burbank"/>
    <s v="CA"/>
    <s v="94019"/>
    <x v="0"/>
    <x v="0"/>
    <s v="Thompson"/>
    <s v="Steve"/>
    <s v="Small"/>
  </r>
  <r>
    <n v="10199"/>
    <n v="48"/>
    <n v="83.12"/>
    <n v="2"/>
    <n v="3989.76"/>
    <n v="291.651456"/>
    <s v="7,31%"/>
    <d v="2003-12-01T00:00:00"/>
    <x v="0"/>
    <n v="4"/>
    <x v="11"/>
    <x v="0"/>
    <x v="5"/>
    <n v="91"/>
    <s v="S700_1691"/>
    <x v="64"/>
    <s v="3105553722"/>
    <s v="3675 Furth Circle"/>
    <s v="N/A"/>
    <s v="Burbank"/>
    <s v="CA"/>
    <s v="94019"/>
    <x v="0"/>
    <x v="0"/>
    <s v="Thompson"/>
    <s v="Steve"/>
    <s v="Medium"/>
  </r>
  <r>
    <n v="10199"/>
    <n v="38"/>
    <n v="82.4"/>
    <n v="3"/>
    <n v="3131.2"/>
    <n v="228.89071999999999"/>
    <s v="7,31%"/>
    <d v="2003-12-01T00:00:00"/>
    <x v="0"/>
    <n v="4"/>
    <x v="11"/>
    <x v="0"/>
    <x v="5"/>
    <n v="80"/>
    <s v="S700_3167"/>
    <x v="64"/>
    <s v="3105553722"/>
    <s v="3675 Furth Circle"/>
    <s v="N/A"/>
    <s v="Burbank"/>
    <s v="CA"/>
    <s v="94019"/>
    <x v="0"/>
    <x v="0"/>
    <s v="Thompson"/>
    <s v="Steve"/>
    <s v="Medium"/>
  </r>
  <r>
    <n v="10201"/>
    <n v="22"/>
    <n v="98.57"/>
    <n v="2"/>
    <n v="2168.54"/>
    <n v="275.40458000000001"/>
    <s v="12,70%"/>
    <d v="2003-12-01T00:00:00"/>
    <x v="0"/>
    <n v="4"/>
    <x v="11"/>
    <x v="0"/>
    <x v="6"/>
    <n v="95"/>
    <s v="S10_1678"/>
    <x v="11"/>
    <s v="6505555787"/>
    <s v="5557 North Pendale Street"/>
    <s v="N/A"/>
    <s v="San Francisco"/>
    <s v="CA"/>
    <s v="N/A"/>
    <x v="0"/>
    <x v="0"/>
    <s v="Murphy"/>
    <s v="Julie"/>
    <s v="Small"/>
  </r>
  <r>
    <n v="10201"/>
    <n v="24"/>
    <n v="100"/>
    <n v="5"/>
    <n v="3025.92"/>
    <n v="384.29184000000004"/>
    <s v="12,70%"/>
    <d v="2003-12-01T00:00:00"/>
    <x v="0"/>
    <n v="4"/>
    <x v="11"/>
    <x v="0"/>
    <x v="6"/>
    <n v="118"/>
    <s v="S10_2016"/>
    <x v="11"/>
    <s v="6505555787"/>
    <s v="5557 North Pendale Street"/>
    <s v="N/A"/>
    <s v="San Francisco"/>
    <s v="CA"/>
    <s v="N/A"/>
    <x v="0"/>
    <x v="0"/>
    <s v="Murphy"/>
    <s v="Julie"/>
    <s v="Medium"/>
  </r>
  <r>
    <n v="10201"/>
    <n v="49"/>
    <n v="100"/>
    <n v="4"/>
    <n v="8065.89"/>
    <n v="1024.3680300000001"/>
    <s v="12,70%"/>
    <d v="2003-12-01T00:00:00"/>
    <x v="0"/>
    <n v="4"/>
    <x v="11"/>
    <x v="0"/>
    <x v="6"/>
    <n v="193"/>
    <s v="S10_4698"/>
    <x v="11"/>
    <s v="6505555787"/>
    <s v="5557 North Pendale Street"/>
    <s v="N/A"/>
    <s v="San Francisco"/>
    <s v="CA"/>
    <s v="N/A"/>
    <x v="0"/>
    <x v="0"/>
    <s v="Murphy"/>
    <s v="Julie"/>
    <s v="Large"/>
  </r>
  <r>
    <n v="10201"/>
    <n v="25"/>
    <n v="100"/>
    <n v="1"/>
    <n v="4029"/>
    <n v="511.68299999999999"/>
    <n v="0.127"/>
    <d v="2003-12-01T00:00:00"/>
    <x v="0"/>
    <n v="4"/>
    <x v="11"/>
    <x v="0"/>
    <x v="6"/>
    <n v="150"/>
    <s v="S12_2823"/>
    <x v="11"/>
    <s v="6505555787"/>
    <s v="5557 North Pendale Street"/>
    <s v="N/A"/>
    <s v="San Francisco"/>
    <s v="CA"/>
    <s v="N/A"/>
    <x v="0"/>
    <x v="0"/>
    <s v="Murphy"/>
    <s v="Julie"/>
    <s v="Medium"/>
  </r>
  <r>
    <n v="10201"/>
    <n v="30"/>
    <n v="64.81"/>
    <n v="6"/>
    <n v="1944.3"/>
    <n v="246.92609999999999"/>
    <n v="0.127"/>
    <d v="2003-12-01T00:00:00"/>
    <x v="0"/>
    <n v="4"/>
    <x v="11"/>
    <x v="0"/>
    <x v="6"/>
    <n v="60"/>
    <s v="S18_2625"/>
    <x v="11"/>
    <s v="6505555787"/>
    <s v="5557 North Pendale Street"/>
    <s v="N/A"/>
    <s v="San Francisco"/>
    <s v="CA"/>
    <s v="N/A"/>
    <x v="0"/>
    <x v="0"/>
    <s v="Murphy"/>
    <s v="Julie"/>
    <s v="Small"/>
  </r>
  <r>
    <n v="10201"/>
    <n v="39"/>
    <n v="100"/>
    <n v="3"/>
    <n v="4351.2299999999996"/>
    <n v="552.60620999999992"/>
    <n v="0.127"/>
    <d v="2003-12-01T00:00:00"/>
    <x v="0"/>
    <n v="4"/>
    <x v="11"/>
    <x v="0"/>
    <x v="6"/>
    <n v="112"/>
    <s v="S24_1578"/>
    <x v="11"/>
    <s v="6505555787"/>
    <s v="5557 North Pendale Street"/>
    <s v="N/A"/>
    <s v="San Francisco"/>
    <s v="CA"/>
    <s v="N/A"/>
    <x v="0"/>
    <x v="0"/>
    <s v="Murphy"/>
    <s v="Julie"/>
    <s v="Medium"/>
  </r>
  <r>
    <n v="10201"/>
    <n v="25"/>
    <n v="73.88"/>
    <n v="7"/>
    <n v="1847"/>
    <n v="234.56900000000002"/>
    <n v="0.127"/>
    <d v="2003-12-01T00:00:00"/>
    <x v="0"/>
    <n v="4"/>
    <x v="11"/>
    <x v="0"/>
    <x v="6"/>
    <n v="76"/>
    <s v="S24_2000"/>
    <x v="11"/>
    <s v="6505555787"/>
    <s v="5557 North Pendale Street"/>
    <s v="N/A"/>
    <s v="San Francisco"/>
    <s v="CA"/>
    <s v="N/A"/>
    <x v="0"/>
    <x v="0"/>
    <s v="Murphy"/>
    <s v="Julie"/>
    <s v="Small"/>
  </r>
  <r>
    <n v="10203"/>
    <n v="20"/>
    <n v="100"/>
    <n v="8"/>
    <n v="3930.4"/>
    <n v="978.27656000000002"/>
    <s v="24,89%"/>
    <d v="2003-12-02T00:00:00"/>
    <x v="0"/>
    <n v="4"/>
    <x v="11"/>
    <x v="0"/>
    <x v="1"/>
    <n v="194"/>
    <s v="S12_1099"/>
    <x v="4"/>
    <s v="(91) 555 94 44"/>
    <s v="C/ Moralzarzal, 86"/>
    <s v="N/A"/>
    <s v="Madrid"/>
    <s v="N/A"/>
    <s v="28034"/>
    <x v="3"/>
    <x v="1"/>
    <s v="Freyre"/>
    <s v="Diego"/>
    <s v="Medium"/>
  </r>
  <r>
    <n v="10203"/>
    <n v="20"/>
    <n v="100"/>
    <n v="6"/>
    <n v="2254.8000000000002"/>
    <n v="561.21972000000005"/>
    <s v="24,89%"/>
    <d v="2003-12-02T00:00:00"/>
    <x v="0"/>
    <n v="4"/>
    <x v="11"/>
    <x v="0"/>
    <x v="1"/>
    <n v="117"/>
    <s v="S12_3380"/>
    <x v="4"/>
    <s v="(91) 555 94 44"/>
    <s v="C/ Moralzarzal, 86"/>
    <s v="N/A"/>
    <s v="Madrid"/>
    <s v="N/A"/>
    <s v="28034"/>
    <x v="3"/>
    <x v="1"/>
    <s v="Freyre"/>
    <s v="Diego"/>
    <s v="Small"/>
  </r>
  <r>
    <n v="10203"/>
    <n v="44"/>
    <n v="82.99"/>
    <n v="9"/>
    <n v="3651.56"/>
    <n v="908.87328400000001"/>
    <s v="24,89%"/>
    <d v="2003-12-02T00:00:00"/>
    <x v="0"/>
    <n v="4"/>
    <x v="11"/>
    <x v="0"/>
    <x v="1"/>
    <n v="79"/>
    <s v="S12_3990"/>
    <x v="4"/>
    <s v="(91) 555 94 44"/>
    <s v="C/ Moralzarzal, 86"/>
    <s v="N/A"/>
    <s v="Madrid"/>
    <s v="N/A"/>
    <s v="28034"/>
    <x v="3"/>
    <x v="1"/>
    <s v="Freyre"/>
    <s v="Diego"/>
    <s v="Medium"/>
  </r>
  <r>
    <n v="10203"/>
    <n v="47"/>
    <n v="100"/>
    <n v="5"/>
    <n v="5195.8500000000004"/>
    <n v="1293.2470650000002"/>
    <s v="24,89%"/>
    <d v="2003-12-02T00:00:00"/>
    <x v="0"/>
    <n v="4"/>
    <x v="11"/>
    <x v="0"/>
    <x v="1"/>
    <n v="115"/>
    <s v="S12_4675"/>
    <x v="4"/>
    <s v="(91) 555 94 44"/>
    <s v="C/ Moralzarzal, 86"/>
    <s v="N/A"/>
    <s v="Madrid"/>
    <s v="N/A"/>
    <s v="28034"/>
    <x v="3"/>
    <x v="1"/>
    <s v="Freyre"/>
    <s v="Diego"/>
    <s v="Medium"/>
  </r>
  <r>
    <n v="10203"/>
    <n v="45"/>
    <n v="85.47"/>
    <n v="4"/>
    <n v="3846.15"/>
    <n v="957.30673500000012"/>
    <s v="24,89%"/>
    <d v="2003-12-02T00:00:00"/>
    <x v="0"/>
    <n v="4"/>
    <x v="11"/>
    <x v="0"/>
    <x v="1"/>
    <n v="77"/>
    <s v="S18_1889"/>
    <x v="4"/>
    <s v="(91) 555 94 44"/>
    <s v="C/ Moralzarzal, 86"/>
    <s v="N/A"/>
    <s v="Madrid"/>
    <s v="N/A"/>
    <s v="28034"/>
    <x v="3"/>
    <x v="1"/>
    <s v="Freyre"/>
    <s v="Diego"/>
    <s v="Medium"/>
  </r>
  <r>
    <n v="10203"/>
    <n v="48"/>
    <n v="100"/>
    <n v="1"/>
    <n v="8291.0400000000009"/>
    <n v="2063.6398560000002"/>
    <s v="24,89%"/>
    <d v="2003-12-02T00:00:00"/>
    <x v="0"/>
    <n v="4"/>
    <x v="11"/>
    <x v="0"/>
    <x v="1"/>
    <n v="169"/>
    <s v="S18_3232"/>
    <x v="4"/>
    <s v="(91) 555 94 44"/>
    <s v="C/ Moralzarzal, 86"/>
    <s v="N/A"/>
    <s v="Madrid"/>
    <s v="N/A"/>
    <s v="28034"/>
    <x v="3"/>
    <x v="1"/>
    <s v="Freyre"/>
    <s v="Diego"/>
    <s v="Large"/>
  </r>
  <r>
    <n v="10203"/>
    <n v="33"/>
    <n v="86.04"/>
    <n v="11"/>
    <n v="2839.32"/>
    <n v="706.70674800000006"/>
    <s v="24,89%"/>
    <d v="2003-12-02T00:00:00"/>
    <x v="0"/>
    <n v="4"/>
    <x v="11"/>
    <x v="0"/>
    <x v="1"/>
    <n v="80"/>
    <s v="S18_3278"/>
    <x v="4"/>
    <s v="(91) 555 94 44"/>
    <s v="C/ Moralzarzal, 86"/>
    <s v="N/A"/>
    <s v="Madrid"/>
    <s v="N/A"/>
    <s v="28034"/>
    <x v="3"/>
    <x v="1"/>
    <s v="Freyre"/>
    <s v="Diego"/>
    <s v="Small"/>
  </r>
  <r>
    <n v="10203"/>
    <n v="32"/>
    <n v="100"/>
    <n v="10"/>
    <n v="5127.04"/>
    <n v="1276.1202560000002"/>
    <s v="24,89%"/>
    <d v="2003-12-02T00:00:00"/>
    <x v="0"/>
    <n v="4"/>
    <x v="11"/>
    <x v="0"/>
    <x v="1"/>
    <n v="146"/>
    <s v="S18_3482"/>
    <x v="4"/>
    <s v="(91) 555 94 44"/>
    <s v="C/ Moralzarzal, 86"/>
    <s v="N/A"/>
    <s v="Madrid"/>
    <s v="N/A"/>
    <s v="28034"/>
    <x v="3"/>
    <x v="1"/>
    <s v="Freyre"/>
    <s v="Diego"/>
    <s v="Medium"/>
  </r>
  <r>
    <n v="10203"/>
    <n v="21"/>
    <n v="37"/>
    <n v="2"/>
    <n v="777"/>
    <n v="193.39530000000002"/>
    <s v="24,89%"/>
    <d v="2003-12-02T00:00:00"/>
    <x v="0"/>
    <n v="4"/>
    <x v="11"/>
    <x v="0"/>
    <x v="1"/>
    <n v="37"/>
    <s v="S24_2972"/>
    <x v="4"/>
    <s v="(91) 555 94 44"/>
    <s v="C/ Moralzarzal, 86"/>
    <s v="N/A"/>
    <s v="Madrid"/>
    <s v="N/A"/>
    <s v="28034"/>
    <x v="3"/>
    <x v="1"/>
    <s v="Freyre"/>
    <s v="Diego"/>
    <s v="Small"/>
  </r>
  <r>
    <n v="10203"/>
    <n v="34"/>
    <n v="64.900000000000006"/>
    <n v="7"/>
    <n v="2206.6"/>
    <n v="549.22274000000004"/>
    <s v="24,89%"/>
    <d v="2003-12-02T00:00:00"/>
    <x v="0"/>
    <n v="4"/>
    <x v="11"/>
    <x v="0"/>
    <x v="1"/>
    <n v="61"/>
    <s v="S24_3371"/>
    <x v="4"/>
    <s v="(91) 555 94 44"/>
    <s v="C/ Moralzarzal, 86"/>
    <s v="N/A"/>
    <s v="Madrid"/>
    <s v="N/A"/>
    <s v="28034"/>
    <x v="3"/>
    <x v="1"/>
    <s v="Freyre"/>
    <s v="Diego"/>
    <s v="Small"/>
  </r>
  <r>
    <n v="10203"/>
    <n v="47"/>
    <n v="100"/>
    <n v="3"/>
    <n v="6996.42"/>
    <n v="1741.408938"/>
    <s v="24,89%"/>
    <d v="2003-12-02T00:00:00"/>
    <x v="0"/>
    <n v="4"/>
    <x v="11"/>
    <x v="0"/>
    <x v="1"/>
    <n v="140"/>
    <s v="S24_3856"/>
    <x v="4"/>
    <s v="(91) 555 94 44"/>
    <s v="C/ Moralzarzal, 86"/>
    <s v="N/A"/>
    <s v="Madrid"/>
    <s v="N/A"/>
    <s v="28034"/>
    <x v="3"/>
    <x v="1"/>
    <s v="Freyre"/>
    <s v="Diego"/>
    <s v="Medium"/>
  </r>
  <r>
    <n v="10204"/>
    <n v="42"/>
    <n v="100"/>
    <n v="17"/>
    <n v="6182.4"/>
    <n v="1538.79936"/>
    <s v="24,89%"/>
    <d v="2003-12-02T00:00:00"/>
    <x v="0"/>
    <n v="4"/>
    <x v="11"/>
    <x v="0"/>
    <x v="1"/>
    <n v="141"/>
    <s v="S18_1129"/>
    <x v="26"/>
    <s v="2125557413"/>
    <s v="4092 Furth Circle"/>
    <s v="Suite 400"/>
    <s v="NYC"/>
    <s v="NY"/>
    <s v="10022"/>
    <x v="0"/>
    <x v="0"/>
    <s v="Young"/>
    <s v="Jeff"/>
    <s v="Medium"/>
  </r>
  <r>
    <n v="10204"/>
    <n v="40"/>
    <n v="100"/>
    <n v="13"/>
    <n v="4032"/>
    <n v="1003.5648"/>
    <s v="24,89%"/>
    <d v="2003-12-02T00:00:00"/>
    <x v="0"/>
    <n v="4"/>
    <x v="11"/>
    <x v="0"/>
    <x v="1"/>
    <n v="124"/>
    <s v="S18_1589"/>
    <x v="26"/>
    <s v="2125557413"/>
    <s v="4092 Furth Circle"/>
    <s v="Suite 400"/>
    <s v="NYC"/>
    <s v="NY"/>
    <s v="10022"/>
    <x v="0"/>
    <x v="0"/>
    <s v="Young"/>
    <s v="Jeff"/>
    <s v="Medium"/>
  </r>
  <r>
    <n v="10204"/>
    <n v="33"/>
    <n v="100"/>
    <n v="4"/>
    <n v="5890.5"/>
    <n v="435.30794999999995"/>
    <s v="7,39%"/>
    <d v="2003-12-02T00:00:00"/>
    <x v="0"/>
    <n v="4"/>
    <x v="11"/>
    <x v="0"/>
    <x v="0"/>
    <n v="170"/>
    <s v="S18_1749"/>
    <x v="26"/>
    <s v="2125557413"/>
    <s v="4092 Furth Circle"/>
    <s v="Suite 400"/>
    <s v="NYC"/>
    <s v="NY"/>
    <s v="10022"/>
    <x v="0"/>
    <x v="0"/>
    <s v="Young"/>
    <s v="Jeff"/>
    <s v="Medium"/>
  </r>
  <r>
    <n v="10204"/>
    <n v="38"/>
    <n v="100"/>
    <n v="16"/>
    <n v="6432.64"/>
    <n v="1601.084096"/>
    <s v="24,89%"/>
    <d v="2003-12-02T00:00:00"/>
    <x v="0"/>
    <n v="4"/>
    <x v="11"/>
    <x v="0"/>
    <x v="1"/>
    <n v="142"/>
    <s v="S18_1984"/>
    <x v="26"/>
    <s v="2125557413"/>
    <s v="4092 Furth Circle"/>
    <s v="Suite 400"/>
    <s v="NYC"/>
    <s v="NY"/>
    <s v="10022"/>
    <x v="0"/>
    <x v="0"/>
    <s v="Young"/>
    <s v="Jeff"/>
    <s v="Medium"/>
  </r>
  <r>
    <n v="10204"/>
    <n v="23"/>
    <n v="71.44"/>
    <n v="3"/>
    <n v="1643.12"/>
    <n v="121.42656799999997"/>
    <s v="7,39%"/>
    <d v="2003-12-02T00:00:00"/>
    <x v="0"/>
    <n v="4"/>
    <x v="11"/>
    <x v="0"/>
    <x v="0"/>
    <n v="60"/>
    <s v="S18_2248"/>
    <x v="26"/>
    <s v="2125557413"/>
    <s v="4092 Furth Circle"/>
    <s v="Suite 400"/>
    <s v="NYC"/>
    <s v="NY"/>
    <s v="10022"/>
    <x v="0"/>
    <x v="0"/>
    <s v="Young"/>
    <s v="Jeff"/>
    <s v="Small"/>
  </r>
  <r>
    <n v="10204"/>
    <n v="26"/>
    <n v="100"/>
    <n v="1"/>
    <n v="3206.32"/>
    <n v="236.947048"/>
    <s v="7,39%"/>
    <d v="2003-12-02T00:00:00"/>
    <x v="0"/>
    <n v="4"/>
    <x v="11"/>
    <x v="0"/>
    <x v="0"/>
    <n v="127"/>
    <s v="S18_2325"/>
    <x v="26"/>
    <s v="2125557413"/>
    <s v="4092 Furth Circle"/>
    <s v="Suite 400"/>
    <s v="NYC"/>
    <s v="NY"/>
    <s v="10022"/>
    <x v="0"/>
    <x v="0"/>
    <s v="Young"/>
    <s v="Jeff"/>
    <s v="Medium"/>
  </r>
  <r>
    <n v="10204"/>
    <n v="27"/>
    <n v="100"/>
    <n v="14"/>
    <n v="4169.88"/>
    <n v="1037.8831320000002"/>
    <s v="24,89%"/>
    <d v="2003-12-02T00:00:00"/>
    <x v="0"/>
    <n v="4"/>
    <x v="11"/>
    <x v="0"/>
    <x v="1"/>
    <n v="132"/>
    <s v="S18_2870"/>
    <x v="26"/>
    <s v="2125557413"/>
    <s v="4092 Furth Circle"/>
    <s v="Suite 400"/>
    <s v="NYC"/>
    <s v="NY"/>
    <s v="10022"/>
    <x v="0"/>
    <x v="0"/>
    <s v="Young"/>
    <s v="Jeff"/>
    <s v="Medium"/>
  </r>
  <r>
    <n v="10204"/>
    <n v="35"/>
    <n v="100"/>
    <n v="15"/>
    <n v="5735.8"/>
    <n v="1427.6406200000001"/>
    <s v="24,89%"/>
    <d v="2003-12-02T00:00:00"/>
    <x v="0"/>
    <n v="4"/>
    <x v="11"/>
    <x v="0"/>
    <x v="1"/>
    <n v="141"/>
    <s v="S18_3685"/>
    <x v="26"/>
    <s v="2125557413"/>
    <s v="4092 Furth Circle"/>
    <s v="Suite 400"/>
    <s v="NYC"/>
    <s v="NY"/>
    <s v="10022"/>
    <x v="0"/>
    <x v="0"/>
    <s v="Young"/>
    <s v="Jeff"/>
    <s v="Medium"/>
  </r>
  <r>
    <n v="10204"/>
    <n v="29"/>
    <n v="85.59"/>
    <n v="5"/>
    <n v="2482.11"/>
    <n v="183.42792900000001"/>
    <s v="7,39%"/>
    <d v="2003-12-02T00:00:00"/>
    <x v="0"/>
    <n v="4"/>
    <x v="11"/>
    <x v="0"/>
    <x v="0"/>
    <n v="92"/>
    <s v="S18_4409"/>
    <x v="26"/>
    <s v="2125557413"/>
    <s v="4092 Furth Circle"/>
    <s v="Suite 400"/>
    <s v="NYC"/>
    <s v="NY"/>
    <s v="10022"/>
    <x v="0"/>
    <x v="0"/>
    <s v="Young"/>
    <s v="Jeff"/>
    <s v="Small"/>
  </r>
  <r>
    <n v="10204"/>
    <n v="45"/>
    <n v="76.260000000000005"/>
    <n v="6"/>
    <n v="3431.7"/>
    <n v="854.15012999999999"/>
    <s v="24,89%"/>
    <d v="2003-12-02T00:00:00"/>
    <x v="0"/>
    <n v="4"/>
    <x v="11"/>
    <x v="0"/>
    <x v="1"/>
    <n v="71"/>
    <s v="S18_4933"/>
    <x v="26"/>
    <s v="2125557413"/>
    <s v="4092 Furth Circle"/>
    <s v="Suite 400"/>
    <s v="NYC"/>
    <s v="NY"/>
    <s v="10022"/>
    <x v="0"/>
    <x v="0"/>
    <s v="Young"/>
    <s v="Jeff"/>
    <s v="Medium"/>
  </r>
  <r>
    <n v="10204"/>
    <n v="20"/>
    <n v="62.47"/>
    <n v="10"/>
    <n v="1249.4000000000001"/>
    <n v="310.97566000000006"/>
    <s v="24,89%"/>
    <d v="2003-12-02T00:00:00"/>
    <x v="0"/>
    <n v="4"/>
    <x v="11"/>
    <x v="0"/>
    <x v="1"/>
    <n v="73"/>
    <s v="S24_1046"/>
    <x v="26"/>
    <s v="2125557413"/>
    <s v="4092 Furth Circle"/>
    <s v="Suite 400"/>
    <s v="NYC"/>
    <s v="NY"/>
    <s v="10022"/>
    <x v="0"/>
    <x v="0"/>
    <s v="Young"/>
    <s v="Jeff"/>
    <s v="Small"/>
  </r>
  <r>
    <n v="10204"/>
    <n v="45"/>
    <n v="49.81"/>
    <n v="12"/>
    <n v="2241.4499999999998"/>
    <n v="557.89690499999995"/>
    <s v="24,89%"/>
    <d v="2003-12-02T00:00:00"/>
    <x v="0"/>
    <n v="4"/>
    <x v="11"/>
    <x v="0"/>
    <x v="1"/>
    <n v="50"/>
    <s v="S24_1628"/>
    <x v="26"/>
    <s v="2125557413"/>
    <s v="4092 Furth Circle"/>
    <s v="Suite 400"/>
    <s v="NYC"/>
    <s v="NY"/>
    <s v="10022"/>
    <x v="0"/>
    <x v="0"/>
    <s v="Young"/>
    <s v="Jeff"/>
    <s v="Small"/>
  </r>
  <r>
    <n v="10204"/>
    <n v="47"/>
    <n v="96.32"/>
    <n v="8"/>
    <n v="4527.04"/>
    <n v="1126.780256"/>
    <s v="24,89%"/>
    <d v="2003-12-02T00:00:00"/>
    <x v="0"/>
    <n v="4"/>
    <x v="11"/>
    <x v="0"/>
    <x v="1"/>
    <n v="90"/>
    <s v="S24_2766"/>
    <x v="26"/>
    <s v="2125557413"/>
    <s v="4092 Furth Circle"/>
    <s v="Suite 400"/>
    <s v="NYC"/>
    <s v="NY"/>
    <s v="10022"/>
    <x v="0"/>
    <x v="0"/>
    <s v="Young"/>
    <s v="Jeff"/>
    <s v="Medium"/>
  </r>
  <r>
    <n v="10204"/>
    <n v="42"/>
    <n v="100"/>
    <n v="7"/>
    <n v="4242"/>
    <n v="1055.8338000000001"/>
    <s v="24,89%"/>
    <d v="2003-12-02T00:00:00"/>
    <x v="0"/>
    <n v="4"/>
    <x v="11"/>
    <x v="0"/>
    <x v="1"/>
    <n v="117"/>
    <s v="S24_2887"/>
    <x v="26"/>
    <s v="2125557413"/>
    <s v="4092 Furth Circle"/>
    <s v="Suite 400"/>
    <s v="NYC"/>
    <s v="NY"/>
    <s v="10022"/>
    <x v="0"/>
    <x v="0"/>
    <s v="Young"/>
    <s v="Jeff"/>
    <s v="Medium"/>
  </r>
  <r>
    <n v="10204"/>
    <n v="40"/>
    <n v="79.62"/>
    <n v="9"/>
    <n v="3184.8"/>
    <n v="792.69672000000003"/>
    <s v="24,89%"/>
    <d v="2003-12-02T00:00:00"/>
    <x v="0"/>
    <n v="4"/>
    <x v="11"/>
    <x v="0"/>
    <x v="1"/>
    <n v="85"/>
    <s v="S24_3191"/>
    <x v="26"/>
    <s v="2125557413"/>
    <s v="4092 Furth Circle"/>
    <s v="Suite 400"/>
    <s v="NYC"/>
    <s v="NY"/>
    <s v="10022"/>
    <x v="0"/>
    <x v="0"/>
    <s v="Young"/>
    <s v="Jeff"/>
    <s v="Medium"/>
  </r>
  <r>
    <n v="10204"/>
    <n v="48"/>
    <n v="91.02"/>
    <n v="11"/>
    <n v="4368.96"/>
    <n v="1087.4341440000001"/>
    <s v="24,89%"/>
    <d v="2003-12-02T00:00:00"/>
    <x v="0"/>
    <n v="4"/>
    <x v="11"/>
    <x v="0"/>
    <x v="1"/>
    <n v="107"/>
    <s v="S24_3432"/>
    <x v="26"/>
    <s v="2125557413"/>
    <s v="4092 Furth Circle"/>
    <s v="Suite 400"/>
    <s v="NYC"/>
    <s v="NY"/>
    <s v="10022"/>
    <x v="0"/>
    <x v="0"/>
    <s v="Young"/>
    <s v="Jeff"/>
    <s v="Medium"/>
  </r>
  <r>
    <n v="10204"/>
    <n v="39"/>
    <n v="33.229999999999997"/>
    <n v="2"/>
    <n v="1295.97"/>
    <n v="95.772182999999998"/>
    <s v="7,39%"/>
    <d v="2003-12-02T00:00:00"/>
    <x v="0"/>
    <n v="4"/>
    <x v="11"/>
    <x v="0"/>
    <x v="0"/>
    <n v="41"/>
    <s v="S24_3969"/>
    <x v="26"/>
    <s v="2125557413"/>
    <s v="4092 Furth Circle"/>
    <s v="Suite 400"/>
    <s v="NYC"/>
    <s v="NY"/>
    <s v="10022"/>
    <x v="0"/>
    <x v="0"/>
    <s v="Young"/>
    <s v="Jeff"/>
    <s v="Small"/>
  </r>
  <r>
    <n v="10205"/>
    <n v="36"/>
    <n v="100"/>
    <n v="2"/>
    <n v="3735.72"/>
    <n v="276.06970799999993"/>
    <s v="7,39%"/>
    <d v="2003-12-03T00:00:00"/>
    <x v="0"/>
    <n v="4"/>
    <x v="11"/>
    <x v="0"/>
    <x v="0"/>
    <n v="102"/>
    <s v="S18_1342"/>
    <x v="4"/>
    <s v="(91) 555 94 44"/>
    <s v="C/ Moralzarzal, 86"/>
    <s v="N/A"/>
    <s v="Madrid"/>
    <s v="N/A"/>
    <s v="28034"/>
    <x v="3"/>
    <x v="1"/>
    <s v="Freyre"/>
    <s v="Diego"/>
    <s v="Medium"/>
  </r>
  <r>
    <n v="10205"/>
    <n v="48"/>
    <n v="63.61"/>
    <n v="1"/>
    <n v="3053.28"/>
    <n v="225.63739200000001"/>
    <s v="7,39%"/>
    <d v="2003-12-03T00:00:00"/>
    <x v="0"/>
    <n v="4"/>
    <x v="11"/>
    <x v="0"/>
    <x v="0"/>
    <n v="53"/>
    <s v="S18_1367"/>
    <x v="4"/>
    <s v="(91) 555 94 44"/>
    <s v="C/ Moralzarzal, 86"/>
    <s v="N/A"/>
    <s v="Madrid"/>
    <s v="N/A"/>
    <s v="28034"/>
    <x v="3"/>
    <x v="1"/>
    <s v="Freyre"/>
    <s v="Diego"/>
    <s v="Medium"/>
  </r>
  <r>
    <n v="10205"/>
    <n v="40"/>
    <n v="100"/>
    <n v="3"/>
    <n v="7492.4"/>
    <n v="553.68835999999988"/>
    <s v="7,39%"/>
    <d v="2003-12-03T00:00:00"/>
    <x v="0"/>
    <n v="4"/>
    <x v="11"/>
    <x v="0"/>
    <x v="0"/>
    <n v="168"/>
    <s v="S18_2795"/>
    <x v="4"/>
    <s v="(91) 555 94 44"/>
    <s v="C/ Moralzarzal, 86"/>
    <s v="N/A"/>
    <s v="Madrid"/>
    <s v="N/A"/>
    <s v="28034"/>
    <x v="3"/>
    <x v="1"/>
    <s v="Freyre"/>
    <s v="Diego"/>
    <s v="Large"/>
  </r>
  <r>
    <n v="10205"/>
    <n v="32"/>
    <n v="37.17"/>
    <n v="5"/>
    <n v="1189.44"/>
    <n v="87.899615999999995"/>
    <s v="7,39%"/>
    <d v="2003-12-03T00:00:00"/>
    <x v="0"/>
    <n v="4"/>
    <x v="11"/>
    <x v="0"/>
    <x v="0"/>
    <n v="33"/>
    <s v="S24_1937"/>
    <x v="4"/>
    <s v="(91) 555 94 44"/>
    <s v="C/ Moralzarzal, 86"/>
    <s v="N/A"/>
    <s v="Madrid"/>
    <s v="N/A"/>
    <s v="28034"/>
    <x v="3"/>
    <x v="1"/>
    <s v="Freyre"/>
    <s v="Diego"/>
    <s v="Small"/>
  </r>
  <r>
    <n v="10205"/>
    <n v="24"/>
    <n v="38.08"/>
    <n v="4"/>
    <n v="913.92"/>
    <n v="67.538687999999993"/>
    <s v="7,39%"/>
    <d v="2003-12-03T00:00:00"/>
    <x v="0"/>
    <n v="4"/>
    <x v="11"/>
    <x v="0"/>
    <x v="0"/>
    <n v="44"/>
    <s v="S24_2022"/>
    <x v="4"/>
    <s v="(91) 555 94 44"/>
    <s v="C/ Moralzarzal, 86"/>
    <s v="N/A"/>
    <s v="Madrid"/>
    <s v="N/A"/>
    <s v="28034"/>
    <x v="3"/>
    <x v="1"/>
    <s v="Freyre"/>
    <s v="Diego"/>
    <s v="Small"/>
  </r>
  <r>
    <n v="10206"/>
    <n v="47"/>
    <n v="100"/>
    <n v="6"/>
    <n v="9064.89"/>
    <n v="2256.2511209999998"/>
    <s v="24,89%"/>
    <d v="2003-12-05T00:00:00"/>
    <x v="0"/>
    <n v="4"/>
    <x v="11"/>
    <x v="0"/>
    <x v="1"/>
    <n v="214"/>
    <s v="S10_1949"/>
    <x v="65"/>
    <s v="(604) 555-3392"/>
    <s v="1900 Oak St."/>
    <s v="N/A"/>
    <s v="Vancouver"/>
    <s v="BC"/>
    <s v="V3F 2K1"/>
    <x v="15"/>
    <x v="0"/>
    <s v="Tannamuri"/>
    <s v="Yoshi"/>
    <s v="Large"/>
  </r>
  <r>
    <n v="10206"/>
    <n v="28"/>
    <n v="100"/>
    <n v="3"/>
    <n v="4056.36"/>
    <n v="184.56438"/>
    <s v="4,55%"/>
    <d v="2003-12-05T00:00:00"/>
    <x v="0"/>
    <n v="4"/>
    <x v="11"/>
    <x v="0"/>
    <x v="2"/>
    <n v="136"/>
    <s v="S12_1666"/>
    <x v="65"/>
    <s v="(604) 555-3392"/>
    <s v="1900 Oak St."/>
    <s v="N/A"/>
    <s v="Vancouver"/>
    <s v="BC"/>
    <s v="V3F 2K1"/>
    <x v="15"/>
    <x v="0"/>
    <s v="Tannamuri"/>
    <s v="Yoshi"/>
    <s v="Medium"/>
  </r>
  <r>
    <n v="10206"/>
    <n v="34"/>
    <n v="100"/>
    <n v="5"/>
    <n v="3966.78"/>
    <n v="180.48849000000001"/>
    <s v="4,55%"/>
    <d v="2003-12-05T00:00:00"/>
    <x v="0"/>
    <n v="4"/>
    <x v="11"/>
    <x v="0"/>
    <x v="2"/>
    <n v="116"/>
    <s v="S18_1097"/>
    <x v="65"/>
    <s v="(604) 555-3392"/>
    <s v="1900 Oak St."/>
    <s v="N/A"/>
    <s v="Vancouver"/>
    <s v="BC"/>
    <s v="V3F 2K1"/>
    <x v="15"/>
    <x v="0"/>
    <s v="Tannamuri"/>
    <s v="Yoshi"/>
    <s v="Medium"/>
  </r>
  <r>
    <n v="10206"/>
    <n v="37"/>
    <n v="90.17"/>
    <n v="7"/>
    <n v="3336.29"/>
    <n v="246.55183099999996"/>
    <s v="7,39%"/>
    <d v="2003-12-05T00:00:00"/>
    <x v="0"/>
    <n v="4"/>
    <x v="11"/>
    <x v="0"/>
    <x v="0"/>
    <n v="101"/>
    <s v="S18_2949"/>
    <x v="65"/>
    <s v="(604) 555-3392"/>
    <s v="1900 Oak St."/>
    <s v="N/A"/>
    <s v="Vancouver"/>
    <s v="BC"/>
    <s v="V3F 2K1"/>
    <x v="15"/>
    <x v="0"/>
    <s v="Tannamuri"/>
    <s v="Yoshi"/>
    <s v="Medium"/>
  </r>
  <r>
    <n v="10206"/>
    <n v="28"/>
    <n v="67.459999999999994"/>
    <n v="9"/>
    <n v="1888.88"/>
    <n v="139.588232"/>
    <s v="7,39%"/>
    <d v="2003-12-05T00:00:00"/>
    <x v="0"/>
    <n v="4"/>
    <x v="11"/>
    <x v="0"/>
    <x v="0"/>
    <n v="62"/>
    <s v="S18_2957"/>
    <x v="65"/>
    <s v="(604) 555-3392"/>
    <s v="1900 Oak St."/>
    <s v="N/A"/>
    <s v="Vancouver"/>
    <s v="BC"/>
    <s v="V3F 2K1"/>
    <x v="15"/>
    <x v="0"/>
    <s v="Tannamuri"/>
    <s v="Yoshi"/>
    <s v="Small"/>
  </r>
  <r>
    <n v="10206"/>
    <n v="30"/>
    <n v="100"/>
    <n v="8"/>
    <n v="3581.4"/>
    <n v="264.66546"/>
    <s v="7,39%"/>
    <d v="2003-12-05T00:00:00"/>
    <x v="0"/>
    <n v="4"/>
    <x v="11"/>
    <x v="0"/>
    <x v="0"/>
    <n v="104"/>
    <s v="S18_3136"/>
    <x v="65"/>
    <s v="(604) 555-3392"/>
    <s v="1900 Oak St."/>
    <s v="N/A"/>
    <s v="Vancouver"/>
    <s v="BC"/>
    <s v="V3F 2K1"/>
    <x v="15"/>
    <x v="0"/>
    <s v="Tannamuri"/>
    <s v="Yoshi"/>
    <s v="Medium"/>
  </r>
  <r>
    <n v="10206"/>
    <n v="28"/>
    <n v="87.3"/>
    <n v="11"/>
    <n v="2444.4"/>
    <n v="180.64115999999999"/>
    <s v="7,39%"/>
    <d v="2003-12-05T00:00:00"/>
    <x v="0"/>
    <n v="4"/>
    <x v="11"/>
    <x v="0"/>
    <x v="0"/>
    <n v="99"/>
    <s v="S18_3320"/>
    <x v="65"/>
    <s v="(604) 555-3392"/>
    <s v="1900 Oak St."/>
    <s v="N/A"/>
    <s v="Vancouver"/>
    <s v="BC"/>
    <s v="V3F 2K1"/>
    <x v="15"/>
    <x v="0"/>
    <s v="Tannamuri"/>
    <s v="Yoshi"/>
    <s v="Small"/>
  </r>
  <r>
    <n v="10206"/>
    <n v="21"/>
    <n v="53.33"/>
    <n v="4"/>
    <n v="1119.93"/>
    <n v="82.762827000000001"/>
    <s v="7,39%"/>
    <d v="2003-12-05T00:00:00"/>
    <x v="0"/>
    <n v="4"/>
    <x v="11"/>
    <x v="0"/>
    <x v="0"/>
    <n v="50"/>
    <s v="S18_4668"/>
    <x v="65"/>
    <s v="(604) 555-3392"/>
    <s v="1900 Oak St."/>
    <s v="N/A"/>
    <s v="Vancouver"/>
    <s v="BC"/>
    <s v="V3F 2K1"/>
    <x v="15"/>
    <x v="0"/>
    <s v="Tannamuri"/>
    <s v="Yoshi"/>
    <s v="Small"/>
  </r>
  <r>
    <n v="10206"/>
    <n v="33"/>
    <n v="97.39"/>
    <n v="10"/>
    <n v="3213.87"/>
    <n v="237.50499299999998"/>
    <s v="7,39%"/>
    <d v="2003-12-05T00:00:00"/>
    <x v="0"/>
    <n v="4"/>
    <x v="11"/>
    <x v="0"/>
    <x v="0"/>
    <n v="97"/>
    <s v="S24_4258"/>
    <x v="65"/>
    <s v="(604) 555-3392"/>
    <s v="1900 Oak St."/>
    <s v="N/A"/>
    <s v="Vancouver"/>
    <s v="BC"/>
    <s v="V3F 2K1"/>
    <x v="15"/>
    <x v="0"/>
    <s v="Tannamuri"/>
    <s v="Yoshi"/>
    <s v="Medium"/>
  </r>
  <r>
    <n v="10206"/>
    <n v="36"/>
    <n v="58.82"/>
    <n v="2"/>
    <n v="2117.52"/>
    <n v="96.347160000000002"/>
    <s v="4,55%"/>
    <d v="2003-12-05T00:00:00"/>
    <x v="0"/>
    <n v="4"/>
    <x v="11"/>
    <x v="0"/>
    <x v="2"/>
    <n v="64"/>
    <s v="S32_3522"/>
    <x v="65"/>
    <s v="(604) 555-3392"/>
    <s v="1900 Oak St."/>
    <s v="N/A"/>
    <s v="Vancouver"/>
    <s v="BC"/>
    <s v="V3F 2K1"/>
    <x v="15"/>
    <x v="0"/>
    <s v="Tannamuri"/>
    <s v="Yoshi"/>
    <s v="Small"/>
  </r>
  <r>
    <n v="10206"/>
    <n v="33"/>
    <n v="100"/>
    <n v="1"/>
    <n v="3871.89"/>
    <n v="963.71342100000004"/>
    <s v="24,89%"/>
    <d v="2003-12-05T00:00:00"/>
    <x v="0"/>
    <n v="4"/>
    <x v="11"/>
    <x v="0"/>
    <x v="1"/>
    <n v="101"/>
    <s v="S700_2824"/>
    <x v="65"/>
    <s v="(604) 555-3392"/>
    <s v="1900 Oak St."/>
    <s v="N/A"/>
    <s v="Vancouver"/>
    <s v="BC"/>
    <s v="V3F 2K1"/>
    <x v="15"/>
    <x v="0"/>
    <s v="Tannamuri"/>
    <s v="Yoshi"/>
    <s v="Medium"/>
  </r>
  <r>
    <n v="10207"/>
    <n v="31"/>
    <n v="100"/>
    <n v="15"/>
    <n v="4076.19"/>
    <n v="1014.5636910000001"/>
    <s v="24,89%"/>
    <d v="2003-12-09T00:00:00"/>
    <x v="0"/>
    <n v="4"/>
    <x v="11"/>
    <x v="0"/>
    <x v="1"/>
    <n v="147"/>
    <s v="S10_4962"/>
    <x v="66"/>
    <s v="6175552555"/>
    <s v="6251 Ingle Ln."/>
    <s v="N/A"/>
    <s v="Boston"/>
    <s v="MA"/>
    <s v="51003"/>
    <x v="0"/>
    <x v="0"/>
    <s v="Franco"/>
    <s v="Valarie"/>
    <s v="Medium"/>
  </r>
  <r>
    <n v="10207"/>
    <n v="34"/>
    <n v="99.54"/>
    <n v="7"/>
    <n v="3384.36"/>
    <n v="153.98838000000001"/>
    <s v="4,55%"/>
    <d v="2003-12-09T00:00:00"/>
    <x v="0"/>
    <n v="4"/>
    <x v="11"/>
    <x v="0"/>
    <x v="2"/>
    <n v="118"/>
    <s v="S12_4473"/>
    <x v="66"/>
    <s v="6175552555"/>
    <s v="6251 Ingle Ln."/>
    <s v="N/A"/>
    <s v="Boston"/>
    <s v="MA"/>
    <s v="51003"/>
    <x v="0"/>
    <x v="0"/>
    <s v="Franco"/>
    <s v="Valarie"/>
    <s v="Medium"/>
  </r>
  <r>
    <n v="10207"/>
    <n v="44"/>
    <n v="100"/>
    <n v="6"/>
    <n v="7060.24"/>
    <n v="1757.2937360000001"/>
    <s v="24,89%"/>
    <d v="2003-12-09T00:00:00"/>
    <x v="0"/>
    <n v="4"/>
    <x v="11"/>
    <x v="0"/>
    <x v="1"/>
    <n v="163"/>
    <s v="S18_2238"/>
    <x v="66"/>
    <s v="6175552555"/>
    <s v="6251 Ingle Ln."/>
    <s v="N/A"/>
    <s v="Boston"/>
    <s v="MA"/>
    <s v="51003"/>
    <x v="0"/>
    <x v="0"/>
    <s v="Franco"/>
    <s v="Valarie"/>
    <s v="Large"/>
  </r>
  <r>
    <n v="10207"/>
    <n v="43"/>
    <n v="100"/>
    <n v="10"/>
    <n v="5752.54"/>
    <n v="261.74056999999999"/>
    <s v="4,55%"/>
    <d v="2003-12-09T00:00:00"/>
    <x v="0"/>
    <n v="4"/>
    <x v="11"/>
    <x v="0"/>
    <x v="2"/>
    <n v="122"/>
    <s v="S18_2319"/>
    <x v="66"/>
    <s v="6175552555"/>
    <s v="6251 Ingle Ln."/>
    <s v="N/A"/>
    <s v="Boston"/>
    <s v="MA"/>
    <s v="51003"/>
    <x v="0"/>
    <x v="0"/>
    <s v="Franco"/>
    <s v="Valarie"/>
    <s v="Medium"/>
  </r>
  <r>
    <n v="10207"/>
    <n v="37"/>
    <n v="69.89"/>
    <n v="13"/>
    <n v="2585.9299999999998"/>
    <n v="117.65981499999999"/>
    <s v="4,55%"/>
    <d v="2003-12-09T00:00:00"/>
    <x v="0"/>
    <n v="4"/>
    <x v="11"/>
    <x v="0"/>
    <x v="2"/>
    <n v="60"/>
    <s v="S18_2432"/>
    <x v="66"/>
    <s v="6175552555"/>
    <s v="6251 Ingle Ln."/>
    <s v="N/A"/>
    <s v="Boston"/>
    <s v="MA"/>
    <s v="51003"/>
    <x v="0"/>
    <x v="0"/>
    <s v="Franco"/>
    <s v="Valarie"/>
    <s v="Small"/>
  </r>
  <r>
    <n v="10207"/>
    <n v="25"/>
    <n v="100"/>
    <n v="11"/>
    <n v="3937.25"/>
    <n v="979.98152500000003"/>
    <s v="24,89%"/>
    <d v="2003-12-09T00:00:00"/>
    <x v="0"/>
    <n v="4"/>
    <x v="11"/>
    <x v="0"/>
    <x v="1"/>
    <n v="169"/>
    <s v="S18_3232"/>
    <x v="66"/>
    <s v="6175552555"/>
    <s v="6251 Ingle Ln."/>
    <s v="N/A"/>
    <s v="Boston"/>
    <s v="MA"/>
    <s v="51003"/>
    <x v="0"/>
    <x v="0"/>
    <s v="Franco"/>
    <s v="Valarie"/>
    <s v="Medium"/>
  </r>
  <r>
    <n v="10207"/>
    <n v="40"/>
    <n v="100"/>
    <n v="1"/>
    <n v="6146.8"/>
    <n v="1529.9385200000002"/>
    <s v="24,89%"/>
    <d v="2003-12-09T00:00:00"/>
    <x v="0"/>
    <n v="4"/>
    <x v="11"/>
    <x v="0"/>
    <x v="1"/>
    <n v="143"/>
    <s v="S18_4027"/>
    <x v="66"/>
    <s v="6175552555"/>
    <s v="6251 Ingle Ln."/>
    <s v="N/A"/>
    <s v="Boston"/>
    <s v="MA"/>
    <s v="51003"/>
    <x v="0"/>
    <x v="0"/>
    <s v="Franco"/>
    <s v="Valarie"/>
    <s v="Medium"/>
  </r>
  <r>
    <n v="10207"/>
    <n v="47"/>
    <n v="100"/>
    <n v="16"/>
    <n v="6658.02"/>
    <n v="302.93991"/>
    <s v="4,55%"/>
    <d v="2003-12-09T00:00:00"/>
    <x v="0"/>
    <n v="4"/>
    <x v="11"/>
    <x v="0"/>
    <x v="2"/>
    <n v="121"/>
    <s v="S18_4600"/>
    <x v="66"/>
    <s v="6175552555"/>
    <s v="6251 Ingle Ln."/>
    <s v="N/A"/>
    <s v="Boston"/>
    <s v="MA"/>
    <s v="51003"/>
    <x v="0"/>
    <x v="0"/>
    <s v="Franco"/>
    <s v="Valarie"/>
    <s v="Medium"/>
  </r>
  <r>
    <n v="10207"/>
    <n v="49"/>
    <n v="46.82"/>
    <n v="4"/>
    <n v="2294.1799999999998"/>
    <n v="571.02140199999997"/>
    <s v="24,89%"/>
    <d v="2003-12-09T00:00:00"/>
    <x v="0"/>
    <n v="4"/>
    <x v="11"/>
    <x v="0"/>
    <x v="1"/>
    <n v="57"/>
    <s v="S24_1444"/>
    <x v="66"/>
    <s v="6175552555"/>
    <s v="6251 Ingle Ln."/>
    <s v="N/A"/>
    <s v="Boston"/>
    <s v="MA"/>
    <s v="51003"/>
    <x v="0"/>
    <x v="0"/>
    <s v="Franco"/>
    <s v="Valarie"/>
    <s v="Small"/>
  </r>
  <r>
    <n v="10207"/>
    <n v="46"/>
    <n v="100"/>
    <n v="12"/>
    <n v="6819.04"/>
    <n v="310.26632000000001"/>
    <s v="4,55%"/>
    <d v="2003-12-09T00:00:00"/>
    <x v="0"/>
    <n v="4"/>
    <x v="11"/>
    <x v="0"/>
    <x v="2"/>
    <n v="127"/>
    <s v="S24_2300"/>
    <x v="66"/>
    <s v="6175552555"/>
    <s v="6251 Ingle Ln."/>
    <s v="N/A"/>
    <s v="Boston"/>
    <s v="MA"/>
    <s v="51003"/>
    <x v="0"/>
    <x v="0"/>
    <s v="Franco"/>
    <s v="Valarie"/>
    <s v="Medium"/>
  </r>
  <r>
    <n v="10207"/>
    <n v="42"/>
    <n v="45502"/>
    <n v="8"/>
    <n v="1247.4000000000001"/>
    <n v="310.47786000000002"/>
    <s v="24,89%"/>
    <d v="2003-12-09T00:00:00"/>
    <x v="0"/>
    <n v="4"/>
    <x v="11"/>
    <x v="0"/>
    <x v="1"/>
    <n v="35"/>
    <s v="S24_2840"/>
    <x v="66"/>
    <s v="6175552555"/>
    <s v="6251 Ingle Ln."/>
    <s v="N/A"/>
    <s v="Boston"/>
    <s v="MA"/>
    <s v="51003"/>
    <x v="0"/>
    <x v="0"/>
    <s v="Franco"/>
    <s v="Valarie"/>
    <s v="Small"/>
  </r>
  <r>
    <n v="10207"/>
    <n v="28"/>
    <n v="100"/>
    <n v="3"/>
    <n v="2980.6"/>
    <n v="741.87134000000003"/>
    <s v="24,89%"/>
    <d v="2003-12-09T00:00:00"/>
    <x v="0"/>
    <n v="4"/>
    <x v="11"/>
    <x v="0"/>
    <x v="1"/>
    <n v="118"/>
    <s v="S24_4048"/>
    <x v="66"/>
    <s v="6175552555"/>
    <s v="6251 Ingle Ln."/>
    <s v="N/A"/>
    <s v="Boston"/>
    <s v="MA"/>
    <s v="51003"/>
    <x v="0"/>
    <x v="0"/>
    <s v="Franco"/>
    <s v="Valarie"/>
    <s v="Small"/>
  </r>
  <r>
    <n v="10207"/>
    <n v="49"/>
    <n v="80.900000000000006"/>
    <n v="14"/>
    <n v="3964.1"/>
    <n v="180.36654999999999"/>
    <s v="4,55%"/>
    <d v="2003-12-09T00:00:00"/>
    <x v="0"/>
    <n v="4"/>
    <x v="11"/>
    <x v="0"/>
    <x v="2"/>
    <n v="96"/>
    <s v="S32_1268"/>
    <x v="66"/>
    <s v="6175552555"/>
    <s v="6251 Ingle Ln."/>
    <s v="N/A"/>
    <s v="Boston"/>
    <s v="MA"/>
    <s v="51003"/>
    <x v="0"/>
    <x v="0"/>
    <s v="Franco"/>
    <s v="Valarie"/>
    <s v="Medium"/>
  </r>
  <r>
    <n v="10207"/>
    <n v="27"/>
    <n v="60.06"/>
    <n v="9"/>
    <n v="1621.62"/>
    <n v="73.783709999999999"/>
    <s v="4,55%"/>
    <d v="2003-12-09T00:00:00"/>
    <x v="0"/>
    <n v="4"/>
    <x v="11"/>
    <x v="0"/>
    <x v="2"/>
    <n v="54"/>
    <s v="S32_2509"/>
    <x v="66"/>
    <s v="6175552555"/>
    <s v="6251 Ingle Ln."/>
    <s v="N/A"/>
    <s v="Boston"/>
    <s v="MA"/>
    <s v="51003"/>
    <x v="0"/>
    <x v="0"/>
    <s v="Franco"/>
    <s v="Valarie"/>
    <s v="Small"/>
  </r>
  <r>
    <n v="10207"/>
    <n v="45"/>
    <n v="56.55"/>
    <n v="2"/>
    <n v="2544.75"/>
    <n v="129.52777499999999"/>
    <s v="5,09%"/>
    <d v="2003-12-09T00:00:00"/>
    <x v="0"/>
    <n v="4"/>
    <x v="11"/>
    <x v="0"/>
    <x v="3"/>
    <n v="62"/>
    <s v="S32_3207"/>
    <x v="66"/>
    <s v="6175552555"/>
    <s v="6251 Ingle Ln."/>
    <s v="N/A"/>
    <s v="Boston"/>
    <s v="MA"/>
    <s v="51003"/>
    <x v="0"/>
    <x v="0"/>
    <s v="Franco"/>
    <s v="Valarie"/>
    <s v="Small"/>
  </r>
  <r>
    <n v="10207"/>
    <n v="28"/>
    <n v="94.92"/>
    <n v="5"/>
    <n v="2657.76"/>
    <n v="120.92808000000001"/>
    <s v="4,55%"/>
    <d v="2003-12-09T00:00:00"/>
    <x v="0"/>
    <n v="4"/>
    <x v="11"/>
    <x v="0"/>
    <x v="2"/>
    <n v="115"/>
    <s v="S50_1392"/>
    <x v="66"/>
    <s v="6175552555"/>
    <s v="6251 Ingle Ln."/>
    <s v="N/A"/>
    <s v="Boston"/>
    <s v="MA"/>
    <s v="51003"/>
    <x v="0"/>
    <x v="0"/>
    <s v="Franco"/>
    <s v="Valarie"/>
    <s v="Small"/>
  </r>
  <r>
    <n v="10208"/>
    <n v="46"/>
    <n v="100"/>
    <n v="13"/>
    <n v="8602.92"/>
    <n v="2141.2667879999999"/>
    <s v="24,89%"/>
    <d v="2004-01-02T00:00:00"/>
    <x v="0"/>
    <n v="1"/>
    <x v="0"/>
    <x v="1"/>
    <x v="1"/>
    <n v="207"/>
    <s v="S12_1108"/>
    <x v="61"/>
    <s v="78.32.5555"/>
    <s v="2, rue du Commerce"/>
    <s v="N/A"/>
    <s v="Lyon"/>
    <s v="N/A"/>
    <s v="69004"/>
    <x v="9"/>
    <x v="1"/>
    <s v="Saveley"/>
    <s v="Mary"/>
    <s v="Large"/>
  </r>
  <r>
    <n v="10208"/>
    <n v="26"/>
    <n v="100"/>
    <n v="14"/>
    <n v="3142.36"/>
    <n v="782.13340400000004"/>
    <s v="24,89%"/>
    <d v="2004-01-02T00:00:00"/>
    <x v="0"/>
    <n v="1"/>
    <x v="0"/>
    <x v="1"/>
    <x v="1"/>
    <n v="151"/>
    <s v="S12_3148"/>
    <x v="61"/>
    <s v="78.32.5555"/>
    <s v="2, rue du Commerce"/>
    <s v="N/A"/>
    <s v="Lyon"/>
    <s v="N/A"/>
    <s v="69004"/>
    <x v="9"/>
    <x v="1"/>
    <s v="Saveley"/>
    <s v="Mary"/>
    <s v="Medium"/>
  </r>
  <r>
    <n v="10208"/>
    <n v="20"/>
    <n v="100"/>
    <n v="12"/>
    <n v="3114.4"/>
    <n v="775.17416000000003"/>
    <s v="24,89%"/>
    <d v="2004-01-02T00:00:00"/>
    <x v="0"/>
    <n v="1"/>
    <x v="0"/>
    <x v="1"/>
    <x v="1"/>
    <n v="173"/>
    <s v="S12_3891"/>
    <x v="61"/>
    <s v="78.32.5555"/>
    <s v="2, rue du Commerce"/>
    <s v="N/A"/>
    <s v="Lyon"/>
    <s v="N/A"/>
    <s v="69004"/>
    <x v="9"/>
    <x v="1"/>
    <s v="Saveley"/>
    <s v="Mary"/>
    <s v="Medium"/>
  </r>
  <r>
    <n v="10208"/>
    <n v="24"/>
    <n v="100"/>
    <n v="9"/>
    <n v="2622.48"/>
    <n v="193.80127199999998"/>
    <s v="7,39%"/>
    <d v="2004-01-02T00:00:00"/>
    <x v="0"/>
    <n v="1"/>
    <x v="0"/>
    <x v="1"/>
    <x v="0"/>
    <n v="136"/>
    <s v="S18_3140"/>
    <x v="61"/>
    <s v="78.32.5555"/>
    <s v="2, rue du Commerce"/>
    <s v="N/A"/>
    <s v="Lyon"/>
    <s v="N/A"/>
    <s v="69004"/>
    <x v="9"/>
    <x v="1"/>
    <s v="Saveley"/>
    <s v="Mary"/>
    <s v="Small"/>
  </r>
  <r>
    <n v="10208"/>
    <n v="48"/>
    <n v="100"/>
    <n v="11"/>
    <n v="5614.56"/>
    <n v="285.78110400000003"/>
    <s v="5,09%"/>
    <d v="2004-01-02T00:00:00"/>
    <x v="0"/>
    <n v="1"/>
    <x v="0"/>
    <x v="1"/>
    <x v="3"/>
    <n v="100"/>
    <s v="S18_3259"/>
    <x v="61"/>
    <s v="78.32.5555"/>
    <s v="2, rue du Commerce"/>
    <s v="N/A"/>
    <s v="Lyon"/>
    <s v="N/A"/>
    <s v="69004"/>
    <x v="9"/>
    <x v="1"/>
    <s v="Saveley"/>
    <s v="Mary"/>
    <s v="Medium"/>
  </r>
  <r>
    <n v="10208"/>
    <n v="45"/>
    <n v="87.77"/>
    <n v="8"/>
    <n v="3949.65"/>
    <n v="291.87913499999996"/>
    <s v="7,39%"/>
    <d v="2004-01-02T00:00:00"/>
    <x v="0"/>
    <n v="1"/>
    <x v="0"/>
    <x v="1"/>
    <x v="0"/>
    <n v="87"/>
    <s v="S18_4522"/>
    <x v="61"/>
    <s v="78.32.5555"/>
    <s v="2, rue du Commerce"/>
    <s v="N/A"/>
    <s v="Lyon"/>
    <s v="N/A"/>
    <s v="69004"/>
    <x v="9"/>
    <x v="1"/>
    <s v="Saveley"/>
    <s v="Mary"/>
    <s v="Medium"/>
  </r>
  <r>
    <n v="10208"/>
    <n v="35"/>
    <n v="100"/>
    <n v="7"/>
    <n v="4301.1499999999996"/>
    <n v="393.12510999999995"/>
    <s v="9,14%"/>
    <d v="2004-01-02T00:00:00"/>
    <x v="0"/>
    <n v="1"/>
    <x v="0"/>
    <x v="1"/>
    <x v="4"/>
    <n v="122"/>
    <s v="S24_2011"/>
    <x v="61"/>
    <s v="78.32.5555"/>
    <s v="2, rue du Commerce"/>
    <s v="N/A"/>
    <s v="Lyon"/>
    <s v="N/A"/>
    <s v="69004"/>
    <x v="9"/>
    <x v="1"/>
    <s v="Saveley"/>
    <s v="Mary"/>
    <s v="Medium"/>
  </r>
  <r>
    <n v="10208"/>
    <n v="20"/>
    <n v="89.4"/>
    <n v="2"/>
    <n v="1788"/>
    <n v="132.13319999999999"/>
    <s v="7,39%"/>
    <d v="2004-01-02T00:00:00"/>
    <x v="0"/>
    <n v="1"/>
    <x v="0"/>
    <x v="1"/>
    <x v="0"/>
    <n v="88"/>
    <s v="S24_3151"/>
    <x v="61"/>
    <s v="78.32.5555"/>
    <s v="2, rue du Commerce"/>
    <s v="N/A"/>
    <s v="Lyon"/>
    <s v="N/A"/>
    <s v="69004"/>
    <x v="9"/>
    <x v="1"/>
    <s v="Saveley"/>
    <s v="Mary"/>
    <s v="Small"/>
  </r>
  <r>
    <n v="10208"/>
    <n v="30"/>
    <n v="65.61"/>
    <n v="15"/>
    <n v="1968.3"/>
    <n v="100.18647"/>
    <s v="5,09%"/>
    <d v="2004-01-02T00:00:00"/>
    <x v="0"/>
    <n v="1"/>
    <x v="0"/>
    <x v="1"/>
    <x v="3"/>
    <n v="58"/>
    <s v="S50_1514"/>
    <x v="61"/>
    <s v="78.32.5555"/>
    <s v="2, rue du Commerce"/>
    <s v="N/A"/>
    <s v="Lyon"/>
    <s v="N/A"/>
    <s v="69004"/>
    <x v="9"/>
    <x v="1"/>
    <s v="Saveley"/>
    <s v="Mary"/>
    <s v="Small"/>
  </r>
  <r>
    <n v="10208"/>
    <n v="38"/>
    <n v="74.67"/>
    <n v="3"/>
    <n v="2837.46"/>
    <n v="259.34384399999999"/>
    <s v="9,14%"/>
    <d v="2004-01-02T00:00:00"/>
    <x v="0"/>
    <n v="1"/>
    <x v="0"/>
    <x v="1"/>
    <x v="4"/>
    <n v="66"/>
    <s v="S700_1138"/>
    <x v="61"/>
    <s v="78.32.5555"/>
    <s v="2, rue du Commerce"/>
    <s v="N/A"/>
    <s v="Lyon"/>
    <s v="N/A"/>
    <s v="69004"/>
    <x v="9"/>
    <x v="1"/>
    <s v="Saveley"/>
    <s v="Mary"/>
    <s v="Small"/>
  </r>
  <r>
    <n v="10208"/>
    <n v="40"/>
    <n v="80.55"/>
    <n v="10"/>
    <n v="3222"/>
    <n v="294.49079999999998"/>
    <s v="9,14%"/>
    <d v="2004-01-02T00:00:00"/>
    <x v="0"/>
    <n v="1"/>
    <x v="0"/>
    <x v="1"/>
    <x v="4"/>
    <n v="86"/>
    <s v="S700_1938"/>
    <x v="61"/>
    <s v="78.32.5555"/>
    <s v="2, rue du Commerce"/>
    <s v="N/A"/>
    <s v="Lyon"/>
    <s v="N/A"/>
    <s v="69004"/>
    <x v="9"/>
    <x v="1"/>
    <s v="Saveley"/>
    <s v="Mary"/>
    <s v="Medium"/>
  </r>
  <r>
    <n v="10208"/>
    <n v="46"/>
    <n v="74.45"/>
    <n v="1"/>
    <n v="3424.7"/>
    <n v="313.01757999999995"/>
    <s v="9,14%"/>
    <d v="2004-01-02T00:00:00"/>
    <x v="0"/>
    <n v="1"/>
    <x v="0"/>
    <x v="1"/>
    <x v="4"/>
    <n v="72"/>
    <s v="S700_2610"/>
    <x v="61"/>
    <s v="78.32.5555"/>
    <s v="2, rue du Commerce"/>
    <s v="N/A"/>
    <s v="Lyon"/>
    <s v="N/A"/>
    <s v="69004"/>
    <x v="9"/>
    <x v="1"/>
    <s v="Saveley"/>
    <s v="Mary"/>
    <s v="Medium"/>
  </r>
  <r>
    <n v="10208"/>
    <n v="37"/>
    <n v="100"/>
    <n v="4"/>
    <n v="4447.3999999999996"/>
    <n v="406.49235999999996"/>
    <s v="9,14%"/>
    <d v="2004-01-02T00:00:00"/>
    <x v="0"/>
    <n v="1"/>
    <x v="0"/>
    <x v="1"/>
    <x v="4"/>
    <n v="100"/>
    <s v="S700_3505"/>
    <x v="61"/>
    <s v="78.32.5555"/>
    <s v="2, rue du Commerce"/>
    <s v="N/A"/>
    <s v="Lyon"/>
    <s v="N/A"/>
    <s v="69004"/>
    <x v="9"/>
    <x v="1"/>
    <s v="Saveley"/>
    <s v="Mary"/>
    <s v="Medium"/>
  </r>
  <r>
    <n v="10208"/>
    <n v="33"/>
    <n v="85.41"/>
    <n v="5"/>
    <n v="2818.53"/>
    <n v="257.61364200000003"/>
    <s v="9,14%"/>
    <d v="2004-01-02T00:00:00"/>
    <x v="0"/>
    <n v="1"/>
    <x v="0"/>
    <x v="1"/>
    <x v="4"/>
    <n v="99"/>
    <s v="S700_3962"/>
    <x v="61"/>
    <s v="78.32.5555"/>
    <s v="2, rue du Commerce"/>
    <s v="N/A"/>
    <s v="Lyon"/>
    <s v="N/A"/>
    <s v="69004"/>
    <x v="9"/>
    <x v="1"/>
    <s v="Saveley"/>
    <s v="Mary"/>
    <s v="Small"/>
  </r>
  <r>
    <n v="10208"/>
    <n v="42"/>
    <n v="63.88"/>
    <n v="6"/>
    <n v="2682.96"/>
    <n v="245.222544"/>
    <s v="9,14%"/>
    <d v="2004-01-02T00:00:00"/>
    <x v="0"/>
    <n v="1"/>
    <x v="0"/>
    <x v="1"/>
    <x v="4"/>
    <n v="54"/>
    <s v="S72_3212"/>
    <x v="61"/>
    <s v="78.32.5555"/>
    <s v="2, rue du Commerce"/>
    <s v="N/A"/>
    <s v="Lyon"/>
    <s v="N/A"/>
    <s v="69004"/>
    <x v="9"/>
    <x v="1"/>
    <s v="Saveley"/>
    <s v="Mary"/>
    <s v="Small"/>
  </r>
  <r>
    <n v="10209"/>
    <n v="39"/>
    <n v="100"/>
    <n v="8"/>
    <n v="5197.92"/>
    <n v="1293.7622880000001"/>
    <s v="24,89%"/>
    <d v="2004-01-09T00:00:00"/>
    <x v="0"/>
    <n v="1"/>
    <x v="0"/>
    <x v="1"/>
    <x v="1"/>
    <n v="136"/>
    <s v="S10_4757"/>
    <x v="45"/>
    <s v="2155554369"/>
    <s v="6047 Douglas Av."/>
    <s v="N/A"/>
    <s v="Los Angeles"/>
    <s v="CA"/>
    <s v="N/A"/>
    <x v="0"/>
    <x v="0"/>
    <s v="Chandler"/>
    <s v="Michael"/>
    <s v="Medium"/>
  </r>
  <r>
    <n v="10209"/>
    <n v="28"/>
    <n v="100"/>
    <n v="6"/>
    <n v="2817.92"/>
    <n v="257.55788799999999"/>
    <s v="9,14%"/>
    <d v="2004-01-09T00:00:00"/>
    <x v="0"/>
    <n v="1"/>
    <x v="0"/>
    <x v="1"/>
    <x v="4"/>
    <n v="86"/>
    <s v="S18_3029"/>
    <x v="45"/>
    <s v="2155554369"/>
    <s v="6047 Douglas Av."/>
    <s v="N/A"/>
    <s v="Los Angeles"/>
    <s v="CA"/>
    <s v="N/A"/>
    <x v="0"/>
    <x v="0"/>
    <s v="Chandler"/>
    <s v="Michael"/>
    <s v="Small"/>
  </r>
  <r>
    <n v="10209"/>
    <n v="20"/>
    <n v="100"/>
    <n v="5"/>
    <n v="2498.6"/>
    <n v="184.64653999999999"/>
    <s v="7,39%"/>
    <d v="2004-01-09T00:00:00"/>
    <x v="0"/>
    <n v="1"/>
    <x v="0"/>
    <x v="1"/>
    <x v="0"/>
    <n v="105"/>
    <s v="S18_3856"/>
    <x v="45"/>
    <s v="2155554369"/>
    <s v="6047 Douglas Av."/>
    <s v="N/A"/>
    <s v="Los Angeles"/>
    <s v="CA"/>
    <s v="N/A"/>
    <x v="0"/>
    <x v="0"/>
    <s v="Chandler"/>
    <s v="Michael"/>
    <s v="Small"/>
  </r>
  <r>
    <n v="10209"/>
    <n v="43"/>
    <n v="82.21"/>
    <n v="1"/>
    <n v="3535.03"/>
    <n v="258.41069299999998"/>
    <s v="7,31%"/>
    <d v="2004-01-09T00:00:00"/>
    <x v="0"/>
    <n v="1"/>
    <x v="0"/>
    <x v="1"/>
    <x v="5"/>
    <n v="68"/>
    <s v="S24_2841"/>
    <x v="45"/>
    <s v="2155554369"/>
    <s v="6047 Douglas Av."/>
    <s v="N/A"/>
    <s v="Los Angeles"/>
    <s v="CA"/>
    <s v="N/A"/>
    <x v="0"/>
    <x v="0"/>
    <s v="Chandler"/>
    <s v="Michael"/>
    <s v="Medium"/>
  </r>
  <r>
    <n v="10209"/>
    <n v="36"/>
    <n v="77.59"/>
    <n v="2"/>
    <n v="2793.24"/>
    <n v="206.42043599999997"/>
    <s v="7,39%"/>
    <d v="2004-01-09T00:00:00"/>
    <x v="0"/>
    <n v="1"/>
    <x v="0"/>
    <x v="1"/>
    <x v="0"/>
    <n v="65"/>
    <s v="S24_3420"/>
    <x v="45"/>
    <s v="2155554369"/>
    <s v="6047 Douglas Av."/>
    <s v="N/A"/>
    <s v="Los Angeles"/>
    <s v="CA"/>
    <s v="N/A"/>
    <x v="0"/>
    <x v="0"/>
    <s v="Chandler"/>
    <s v="Michael"/>
    <s v="Small"/>
  </r>
  <r>
    <n v="10209"/>
    <n v="22"/>
    <n v="89.73"/>
    <n v="7"/>
    <n v="1974.06"/>
    <n v="145.88303399999998"/>
    <s v="7,39%"/>
    <d v="2004-01-09T00:00:00"/>
    <x v="0"/>
    <n v="1"/>
    <x v="0"/>
    <x v="1"/>
    <x v="0"/>
    <n v="83"/>
    <s v="S24_3816"/>
    <x v="45"/>
    <s v="2155554369"/>
    <s v="6047 Douglas Av."/>
    <s v="N/A"/>
    <s v="Los Angeles"/>
    <s v="CA"/>
    <s v="N/A"/>
    <x v="0"/>
    <x v="0"/>
    <s v="Chandler"/>
    <s v="Michael"/>
    <s v="Small"/>
  </r>
  <r>
    <n v="10209"/>
    <n v="33"/>
    <n v="88.71"/>
    <n v="4"/>
    <n v="2927.43"/>
    <n v="267.56710199999998"/>
    <s v="9,14%"/>
    <d v="2004-01-09T00:00:00"/>
    <x v="0"/>
    <n v="1"/>
    <x v="0"/>
    <x v="1"/>
    <x v="4"/>
    <n v="90"/>
    <s v="S700_2047"/>
    <x v="45"/>
    <s v="2155554369"/>
    <s v="6047 Douglas Av."/>
    <s v="N/A"/>
    <s v="Los Angeles"/>
    <s v="CA"/>
    <s v="N/A"/>
    <x v="0"/>
    <x v="0"/>
    <s v="Chandler"/>
    <s v="Michael"/>
    <s v="Small"/>
  </r>
  <r>
    <n v="10209"/>
    <n v="48"/>
    <n v="44.69"/>
    <n v="3"/>
    <n v="2145.12"/>
    <n v="156.80827199999999"/>
    <s v="7,31%"/>
    <d v="2004-01-09T00:00:00"/>
    <x v="0"/>
    <n v="1"/>
    <x v="0"/>
    <x v="1"/>
    <x v="5"/>
    <n v="49"/>
    <s v="S72_1253"/>
    <x v="45"/>
    <s v="2155554369"/>
    <s v="6047 Douglas Av."/>
    <s v="N/A"/>
    <s v="Los Angeles"/>
    <s v="CA"/>
    <s v="N/A"/>
    <x v="0"/>
    <x v="0"/>
    <s v="Chandler"/>
    <s v="Michael"/>
    <s v="Small"/>
  </r>
  <r>
    <n v="10210"/>
    <n v="23"/>
    <n v="100"/>
    <n v="2"/>
    <n v="3009.09"/>
    <n v="382.15443000000005"/>
    <s v="12,70%"/>
    <d v="2004-01-12T00:00:00"/>
    <x v="0"/>
    <n v="1"/>
    <x v="0"/>
    <x v="1"/>
    <x v="6"/>
    <n v="118"/>
    <s v="S10_2016"/>
    <x v="67"/>
    <s v="+81 06 6342 5555"/>
    <s v="Dojima Avanza 4F, 1-6-20 Dojima, Kita-ku"/>
    <s v="N/A"/>
    <s v="Osaka"/>
    <s v="Osaka"/>
    <s v="530-0003"/>
    <x v="16"/>
    <x v="2"/>
    <s v="Kentary"/>
    <s v="Mory"/>
    <s v="Medium"/>
  </r>
  <r>
    <n v="10210"/>
    <n v="34"/>
    <n v="100"/>
    <n v="1"/>
    <n v="6123.4"/>
    <n v="777.67179999999996"/>
    <s v="12,70%"/>
    <d v="2004-01-12T00:00:00"/>
    <x v="0"/>
    <n v="1"/>
    <x v="0"/>
    <x v="1"/>
    <x v="6"/>
    <n v="193"/>
    <s v="S10_4698"/>
    <x v="67"/>
    <s v="+81 06 6342 5555"/>
    <s v="Dojima Avanza 4F, 1-6-20 Dojima, Kita-ku"/>
    <s v="N/A"/>
    <s v="Osaka"/>
    <s v="Osaka"/>
    <s v="530-0003"/>
    <x v="16"/>
    <x v="2"/>
    <s v="Kentary"/>
    <s v="Mory"/>
    <s v="Medium"/>
  </r>
  <r>
    <n v="10210"/>
    <n v="31"/>
    <n v="100"/>
    <n v="17"/>
    <n v="5719.5"/>
    <n v="418.09544999999997"/>
    <s v="7,31%"/>
    <d v="2004-01-12T00:00:00"/>
    <x v="0"/>
    <n v="1"/>
    <x v="0"/>
    <x v="1"/>
    <x v="5"/>
    <n v="157"/>
    <s v="S18_1662"/>
    <x v="67"/>
    <s v="+81 06 6342 5555"/>
    <s v="Dojima Avanza 4F, 1-6-20 Dojima, Kita-ku"/>
    <s v="N/A"/>
    <s v="Osaka"/>
    <s v="Osaka"/>
    <s v="530-0003"/>
    <x v="16"/>
    <x v="2"/>
    <s v="Kentary"/>
    <s v="Mory"/>
    <s v="Medium"/>
  </r>
  <r>
    <n v="10210"/>
    <n v="50"/>
    <n v="76.88"/>
    <n v="7"/>
    <n v="3844"/>
    <n v="280.99639999999999"/>
    <s v="7,31%"/>
    <d v="2004-01-12T00:00:00"/>
    <x v="0"/>
    <n v="1"/>
    <x v="0"/>
    <x v="1"/>
    <x v="5"/>
    <n v="84"/>
    <s v="S18_2581"/>
    <x v="67"/>
    <s v="+81 06 6342 5555"/>
    <s v="Dojima Avanza 4F, 1-6-20 Dojima, Kita-ku"/>
    <s v="N/A"/>
    <s v="Osaka"/>
    <s v="Osaka"/>
    <s v="530-0003"/>
    <x v="16"/>
    <x v="2"/>
    <s v="Kentary"/>
    <s v="Mory"/>
    <s v="Medium"/>
  </r>
  <r>
    <n v="10210"/>
    <n v="40"/>
    <n v="49.67"/>
    <n v="3"/>
    <n v="1986.8"/>
    <n v="252.3236"/>
    <n v="0.127"/>
    <d v="2004-01-12T00:00:00"/>
    <x v="0"/>
    <n v="1"/>
    <x v="0"/>
    <x v="1"/>
    <x v="6"/>
    <n v="60"/>
    <s v="S18_2625"/>
    <x v="67"/>
    <s v="+81 06 6342 5555"/>
    <s v="Dojima Avanza 4F, 1-6-20 Dojima, Kita-ku"/>
    <s v="N/A"/>
    <s v="Osaka"/>
    <s v="Osaka"/>
    <s v="530-0003"/>
    <x v="16"/>
    <x v="2"/>
    <s v="Kentary"/>
    <s v="Mory"/>
    <s v="Small"/>
  </r>
  <r>
    <n v="10210"/>
    <n v="27"/>
    <n v="98.48"/>
    <n v="9"/>
    <n v="2658.96"/>
    <n v="194.36997600000001"/>
    <s v="7,31%"/>
    <d v="2004-01-12T00:00:00"/>
    <x v="0"/>
    <n v="1"/>
    <x v="0"/>
    <x v="1"/>
    <x v="5"/>
    <n v="109"/>
    <s v="S24_1785"/>
    <x v="67"/>
    <s v="+81 06 6342 5555"/>
    <s v="Dojima Avanza 4F, 1-6-20 Dojima, Kita-ku"/>
    <s v="N/A"/>
    <s v="Osaka"/>
    <s v="Osaka"/>
    <s v="530-0003"/>
    <x v="16"/>
    <x v="2"/>
    <s v="Kentary"/>
    <s v="Mory"/>
    <s v="Small"/>
  </r>
  <r>
    <n v="10210"/>
    <n v="30"/>
    <n v="61.7"/>
    <n v="4"/>
    <n v="1851"/>
    <n v="235.077"/>
    <n v="0.127"/>
    <d v="2004-01-12T00:00:00"/>
    <x v="0"/>
    <n v="1"/>
    <x v="0"/>
    <x v="1"/>
    <x v="6"/>
    <n v="76"/>
    <s v="S24_2000"/>
    <x v="67"/>
    <s v="+81 06 6342 5555"/>
    <s v="Dojima Avanza 4F, 1-6-20 Dojima, Kita-ku"/>
    <s v="N/A"/>
    <s v="Osaka"/>
    <s v="Osaka"/>
    <s v="530-0003"/>
    <x v="16"/>
    <x v="2"/>
    <s v="Kentary"/>
    <s v="Mory"/>
    <s v="Small"/>
  </r>
  <r>
    <n v="10210"/>
    <n v="29"/>
    <n v="69.599999999999994"/>
    <n v="16"/>
    <n v="2018.4"/>
    <n v="147.54504"/>
    <s v="7,31%"/>
    <d v="2004-01-12T00:00:00"/>
    <x v="0"/>
    <n v="1"/>
    <x v="0"/>
    <x v="1"/>
    <x v="5"/>
    <n v="68"/>
    <s v="S24_3949"/>
    <x v="67"/>
    <s v="+81 06 6342 5555"/>
    <s v="Dojima Avanza 4F, 1-6-20 Dojima, Kita-ku"/>
    <s v="N/A"/>
    <s v="Osaka"/>
    <s v="Osaka"/>
    <s v="530-0003"/>
    <x v="16"/>
    <x v="2"/>
    <s v="Kentary"/>
    <s v="Mory"/>
    <s v="Small"/>
  </r>
  <r>
    <n v="10210"/>
    <n v="40"/>
    <n v="71"/>
    <n v="8"/>
    <n v="2840"/>
    <n v="207.60399999999998"/>
    <s v="7,31%"/>
    <d v="2004-01-12T00:00:00"/>
    <x v="0"/>
    <n v="1"/>
    <x v="0"/>
    <x v="1"/>
    <x v="5"/>
    <n v="72"/>
    <s v="S24_4278"/>
    <x v="67"/>
    <s v="+81 06 6342 5555"/>
    <s v="Dojima Avanza 4F, 1-6-20 Dojima, Kita-ku"/>
    <s v="N/A"/>
    <s v="Osaka"/>
    <s v="Osaka"/>
    <s v="530-0003"/>
    <x v="16"/>
    <x v="2"/>
    <s v="Kentary"/>
    <s v="Mory"/>
    <s v="Small"/>
  </r>
  <r>
    <n v="10210"/>
    <n v="46"/>
    <n v="79.91"/>
    <n v="5"/>
    <n v="3675.86"/>
    <n v="466.83422000000002"/>
    <n v="0.127"/>
    <d v="2004-01-12T00:00:00"/>
    <x v="0"/>
    <n v="1"/>
    <x v="0"/>
    <x v="1"/>
    <x v="6"/>
    <n v="99"/>
    <s v="S32_1374"/>
    <x v="67"/>
    <s v="+81 06 6342 5555"/>
    <s v="Dojima Avanza 4F, 1-6-20 Dojima, Kita-ku"/>
    <s v="N/A"/>
    <s v="Osaka"/>
    <s v="Osaka"/>
    <s v="530-0003"/>
    <x v="16"/>
    <x v="2"/>
    <s v="Kentary"/>
    <s v="Mory"/>
    <s v="Medium"/>
  </r>
  <r>
    <n v="10210"/>
    <n v="39"/>
    <n v="59.16"/>
    <n v="10"/>
    <n v="2307.2399999999998"/>
    <n v="170.50503599999996"/>
    <s v="7,39%"/>
    <d v="2004-01-12T00:00:00"/>
    <x v="0"/>
    <n v="1"/>
    <x v="0"/>
    <x v="1"/>
    <x v="0"/>
    <n v="68"/>
    <s v="S32_4289"/>
    <x v="67"/>
    <s v="+81 06 6342 5555"/>
    <s v="Dojima Avanza 4F, 1-6-20 Dojima, Kita-ku"/>
    <s v="N/A"/>
    <s v="Osaka"/>
    <s v="Osaka"/>
    <s v="530-0003"/>
    <x v="16"/>
    <x v="2"/>
    <s v="Kentary"/>
    <s v="Mory"/>
    <s v="Small"/>
  </r>
  <r>
    <n v="10210"/>
    <n v="43"/>
    <n v="41.02"/>
    <n v="11"/>
    <n v="1763.86"/>
    <n v="130.34925399999997"/>
    <s v="7,39%"/>
    <d v="2004-01-12T00:00:00"/>
    <x v="0"/>
    <n v="1"/>
    <x v="0"/>
    <x v="1"/>
    <x v="0"/>
    <n v="43"/>
    <s v="S50_1341"/>
    <x v="67"/>
    <s v="+81 06 6342 5555"/>
    <s v="Dojima Avanza 4F, 1-6-20 Dojima, Kita-ku"/>
    <s v="N/A"/>
    <s v="Osaka"/>
    <s v="Osaka"/>
    <s v="530-0003"/>
    <x v="16"/>
    <x v="2"/>
    <s v="Kentary"/>
    <s v="Mory"/>
    <s v="Small"/>
  </r>
  <r>
    <n v="10210"/>
    <n v="21"/>
    <n v="78.55"/>
    <n v="12"/>
    <n v="1649.55"/>
    <n v="120.582105"/>
    <s v="7,31%"/>
    <d v="2004-01-12T00:00:00"/>
    <x v="0"/>
    <n v="1"/>
    <x v="0"/>
    <x v="1"/>
    <x v="5"/>
    <n v="91"/>
    <s v="S700_1691"/>
    <x v="67"/>
    <s v="+81 06 6342 5555"/>
    <s v="Dojima Avanza 4F, 1-6-20 Dojima, Kita-ku"/>
    <s v="N/A"/>
    <s v="Osaka"/>
    <s v="Osaka"/>
    <s v="530-0003"/>
    <x v="16"/>
    <x v="2"/>
    <s v="Kentary"/>
    <s v="Mory"/>
    <s v="Small"/>
  </r>
  <r>
    <n v="10210"/>
    <n v="26"/>
    <n v="99.72"/>
    <n v="14"/>
    <n v="2592.7199999999998"/>
    <n v="189.52783199999999"/>
    <s v="7,31%"/>
    <d v="2004-01-12T00:00:00"/>
    <x v="0"/>
    <n v="1"/>
    <x v="0"/>
    <x v="1"/>
    <x v="5"/>
    <n v="99"/>
    <s v="S700_2466"/>
    <x v="67"/>
    <s v="+81 06 6342 5555"/>
    <s v="Dojima Avanza 4F, 1-6-20 Dojima, Kita-ku"/>
    <s v="N/A"/>
    <s v="Osaka"/>
    <s v="Osaka"/>
    <s v="530-0003"/>
    <x v="16"/>
    <x v="2"/>
    <s v="Kentary"/>
    <s v="Mory"/>
    <s v="Small"/>
  </r>
  <r>
    <n v="10210"/>
    <n v="25"/>
    <n v="100"/>
    <n v="6"/>
    <n v="2818"/>
    <n v="205.9958"/>
    <s v="7,31%"/>
    <d v="2004-01-12T00:00:00"/>
    <x v="0"/>
    <n v="1"/>
    <x v="0"/>
    <x v="1"/>
    <x v="5"/>
    <n v="118"/>
    <s v="S700_2834"/>
    <x v="67"/>
    <s v="+81 06 6342 5555"/>
    <s v="Dojima Avanza 4F, 1-6-20 Dojima, Kita-ku"/>
    <s v="N/A"/>
    <s v="Osaka"/>
    <s v="Osaka"/>
    <s v="530-0003"/>
    <x v="16"/>
    <x v="2"/>
    <s v="Kentary"/>
    <s v="Mory"/>
    <s v="Small"/>
  </r>
  <r>
    <n v="10210"/>
    <n v="31"/>
    <n v="86.4"/>
    <n v="13"/>
    <n v="2678.4"/>
    <n v="195.79104000000001"/>
    <s v="7,31%"/>
    <d v="2004-01-12T00:00:00"/>
    <x v="0"/>
    <n v="1"/>
    <x v="0"/>
    <x v="1"/>
    <x v="5"/>
    <n v="80"/>
    <s v="S700_3167"/>
    <x v="67"/>
    <s v="+81 06 6342 5555"/>
    <s v="Dojima Avanza 4F, 1-6-20 Dojima, Kita-ku"/>
    <s v="N/A"/>
    <s v="Osaka"/>
    <s v="Osaka"/>
    <s v="530-0003"/>
    <x v="16"/>
    <x v="2"/>
    <s v="Kentary"/>
    <s v="Mory"/>
    <s v="Small"/>
  </r>
  <r>
    <n v="10210"/>
    <n v="42"/>
    <n v="70.33"/>
    <n v="15"/>
    <n v="2953.86"/>
    <n v="215.927166"/>
    <s v="7,31%"/>
    <d v="2004-01-12T00:00:00"/>
    <x v="0"/>
    <n v="1"/>
    <x v="0"/>
    <x v="1"/>
    <x v="5"/>
    <n v="74"/>
    <s v="S700_4002"/>
    <x v="67"/>
    <s v="+81 06 6342 5555"/>
    <s v="Dojima Avanza 4F, 1-6-20 Dojima, Kita-ku"/>
    <s v="N/A"/>
    <s v="Osaka"/>
    <s v="Osaka"/>
    <s v="530-0003"/>
    <x v="16"/>
    <x v="2"/>
    <s v="Kentary"/>
    <s v="Mory"/>
    <s v="Small"/>
  </r>
  <r>
    <n v="10211"/>
    <n v="41"/>
    <n v="100"/>
    <n v="14"/>
    <n v="4708.4399999999996"/>
    <n v="597.97187999999994"/>
    <s v="12,70%"/>
    <d v="2004-01-15T00:00:00"/>
    <x v="0"/>
    <n v="1"/>
    <x v="0"/>
    <x v="1"/>
    <x v="6"/>
    <n v="95"/>
    <s v="S10_1678"/>
    <x v="68"/>
    <s v="(1) 47.55.6555"/>
    <s v="25, rue Lauriston"/>
    <s v="N/A"/>
    <s v="Paris"/>
    <s v="N/A"/>
    <s v="75016"/>
    <x v="9"/>
    <x v="1"/>
    <s v="Perrier"/>
    <s v="Dominique"/>
    <s v="Medium"/>
  </r>
  <r>
    <n v="10211"/>
    <n v="41"/>
    <n v="100"/>
    <n v="2"/>
    <n v="7498.9"/>
    <n v="1866.47621"/>
    <s v="24,89%"/>
    <d v="2004-01-15T00:00:00"/>
    <x v="0"/>
    <n v="1"/>
    <x v="0"/>
    <x v="1"/>
    <x v="1"/>
    <n v="194"/>
    <s v="S12_1099"/>
    <x v="68"/>
    <s v="(1) 47.55.6555"/>
    <s v="25, rue Lauriston"/>
    <s v="N/A"/>
    <s v="Paris"/>
    <s v="N/A"/>
    <s v="75016"/>
    <x v="9"/>
    <x v="1"/>
    <s v="Perrier"/>
    <s v="Dominique"/>
    <s v="Large"/>
  </r>
  <r>
    <n v="10211"/>
    <n v="36"/>
    <n v="100"/>
    <n v="13"/>
    <n v="4771.8"/>
    <n v="606.01859999999999"/>
    <n v="0.127"/>
    <d v="2004-01-15T00:00:00"/>
    <x v="0"/>
    <n v="1"/>
    <x v="0"/>
    <x v="1"/>
    <x v="6"/>
    <n v="150"/>
    <s v="S12_2823"/>
    <x v="68"/>
    <s v="(1) 47.55.6555"/>
    <s v="25, rue Lauriston"/>
    <s v="N/A"/>
    <s v="Paris"/>
    <s v="N/A"/>
    <s v="75016"/>
    <x v="9"/>
    <x v="1"/>
    <s v="Perrier"/>
    <s v="Dominique"/>
    <s v="Medium"/>
  </r>
  <r>
    <n v="10211"/>
    <n v="28"/>
    <n v="92.57"/>
    <n v="3"/>
    <n v="2591.96"/>
    <n v="645.13884400000006"/>
    <s v="24,89%"/>
    <d v="2004-01-15T00:00:00"/>
    <x v="0"/>
    <n v="1"/>
    <x v="0"/>
    <x v="1"/>
    <x v="1"/>
    <n v="79"/>
    <s v="S12_3990"/>
    <x v="68"/>
    <s v="(1) 47.55.6555"/>
    <s v="25, rue Lauriston"/>
    <s v="N/A"/>
    <s v="Paris"/>
    <s v="N/A"/>
    <s v="75016"/>
    <x v="9"/>
    <x v="1"/>
    <s v="Perrier"/>
    <s v="Dominique"/>
    <s v="Small"/>
  </r>
  <r>
    <n v="10211"/>
    <n v="35"/>
    <n v="78"/>
    <n v="5"/>
    <n v="2730"/>
    <n v="679.49700000000007"/>
    <s v="24,89%"/>
    <d v="2004-01-15T00:00:00"/>
    <x v="0"/>
    <n v="1"/>
    <x v="0"/>
    <x v="1"/>
    <x v="1"/>
    <n v="80"/>
    <s v="S18_3278"/>
    <x v="68"/>
    <s v="(1) 47.55.6555"/>
    <s v="25, rue Lauriston"/>
    <s v="N/A"/>
    <s v="Paris"/>
    <s v="N/A"/>
    <s v="75016"/>
    <x v="9"/>
    <x v="1"/>
    <s v="Perrier"/>
    <s v="Dominique"/>
    <s v="Small"/>
  </r>
  <r>
    <n v="10211"/>
    <n v="28"/>
    <n v="100"/>
    <n v="4"/>
    <n v="3745.28"/>
    <n v="932.20019200000013"/>
    <s v="24,89%"/>
    <d v="2004-01-15T00:00:00"/>
    <x v="0"/>
    <n v="1"/>
    <x v="0"/>
    <x v="1"/>
    <x v="1"/>
    <n v="146"/>
    <s v="S18_3482"/>
    <x v="68"/>
    <s v="(1) 47.55.6555"/>
    <s v="25, rue Lauriston"/>
    <s v="N/A"/>
    <s v="Paris"/>
    <s v="N/A"/>
    <s v="75016"/>
    <x v="9"/>
    <x v="1"/>
    <s v="Perrier"/>
    <s v="Dominique"/>
    <s v="Medium"/>
  </r>
  <r>
    <n v="10211"/>
    <n v="46"/>
    <n v="54.09"/>
    <n v="8"/>
    <n v="2488.14"/>
    <n v="315.99378000000002"/>
    <n v="0.127"/>
    <d v="2004-01-15T00:00:00"/>
    <x v="0"/>
    <n v="1"/>
    <x v="0"/>
    <x v="1"/>
    <x v="6"/>
    <n v="62"/>
    <s v="S18_3782"/>
    <x v="68"/>
    <s v="(1) 47.55.6555"/>
    <s v="25, rue Lauriston"/>
    <s v="N/A"/>
    <s v="Paris"/>
    <s v="N/A"/>
    <s v="75016"/>
    <x v="9"/>
    <x v="1"/>
    <s v="Perrier"/>
    <s v="Dominique"/>
    <s v="Small"/>
  </r>
  <r>
    <n v="10211"/>
    <n v="41"/>
    <n v="100"/>
    <n v="7"/>
    <n v="5673.58"/>
    <n v="1412.1540620000001"/>
    <s v="24,89%"/>
    <d v="2004-01-15T00:00:00"/>
    <x v="0"/>
    <n v="1"/>
    <x v="0"/>
    <x v="1"/>
    <x v="1"/>
    <n v="148"/>
    <s v="S18_4721"/>
    <x v="68"/>
    <s v="(1) 47.55.6555"/>
    <s v="25, rue Lauriston"/>
    <s v="N/A"/>
    <s v="Paris"/>
    <s v="N/A"/>
    <s v="75016"/>
    <x v="9"/>
    <x v="1"/>
    <s v="Perrier"/>
    <s v="Dominique"/>
    <s v="Medium"/>
  </r>
  <r>
    <n v="10211"/>
    <n v="25"/>
    <n v="90.16"/>
    <n v="15"/>
    <n v="2254"/>
    <n v="286.25799999999998"/>
    <n v="0.127"/>
    <d v="2004-01-15T00:00:00"/>
    <x v="0"/>
    <n v="1"/>
    <x v="0"/>
    <x v="1"/>
    <x v="6"/>
    <n v="112"/>
    <s v="S24_1578"/>
    <x v="68"/>
    <s v="(1) 47.55.6555"/>
    <s v="25, rue Lauriston"/>
    <s v="N/A"/>
    <s v="Paris"/>
    <s v="N/A"/>
    <s v="75016"/>
    <x v="9"/>
    <x v="1"/>
    <s v="Perrier"/>
    <s v="Dominique"/>
    <s v="Small"/>
  </r>
  <r>
    <n v="10211"/>
    <n v="21"/>
    <n v="63.72"/>
    <n v="11"/>
    <n v="1338.12"/>
    <n v="169.94123999999999"/>
    <n v="0.127"/>
    <d v="2004-01-15T00:00:00"/>
    <x v="0"/>
    <n v="1"/>
    <x v="0"/>
    <x v="1"/>
    <x v="6"/>
    <n v="69"/>
    <s v="S24_2360"/>
    <x v="68"/>
    <s v="(1) 47.55.6555"/>
    <s v="25, rue Lauriston"/>
    <s v="N/A"/>
    <s v="Paris"/>
    <s v="N/A"/>
    <s v="75016"/>
    <x v="9"/>
    <x v="1"/>
    <s v="Perrier"/>
    <s v="Dominique"/>
    <s v="Small"/>
  </r>
  <r>
    <n v="10211"/>
    <n v="48"/>
    <n v="48.98"/>
    <n v="1"/>
    <n v="2351.04"/>
    <n v="585.173856"/>
    <s v="24,89%"/>
    <d v="2004-01-15T00:00:00"/>
    <x v="0"/>
    <n v="1"/>
    <x v="0"/>
    <x v="1"/>
    <x v="1"/>
    <n v="61"/>
    <s v="S24_3371"/>
    <x v="68"/>
    <s v="(1) 47.55.6555"/>
    <s v="25, rue Lauriston"/>
    <s v="N/A"/>
    <s v="Paris"/>
    <s v="N/A"/>
    <s v="75016"/>
    <x v="9"/>
    <x v="1"/>
    <s v="Perrier"/>
    <s v="Dominique"/>
    <s v="Small"/>
  </r>
  <r>
    <n v="10211"/>
    <n v="22"/>
    <n v="92.16"/>
    <n v="6"/>
    <n v="2027.52"/>
    <n v="504.64972800000004"/>
    <s v="24,89%"/>
    <d v="2004-01-15T00:00:00"/>
    <x v="0"/>
    <n v="1"/>
    <x v="0"/>
    <x v="1"/>
    <x v="1"/>
    <n v="80"/>
    <s v="S24_4620"/>
    <x v="68"/>
    <s v="(1) 47.55.6555"/>
    <s v="25, rue Lauriston"/>
    <s v="N/A"/>
    <s v="Paris"/>
    <s v="N/A"/>
    <s v="75016"/>
    <x v="9"/>
    <x v="1"/>
    <s v="Perrier"/>
    <s v="Dominique"/>
    <s v="Small"/>
  </r>
  <r>
    <n v="10211"/>
    <n v="41"/>
    <n v="42.24"/>
    <n v="9"/>
    <n v="1731.84"/>
    <n v="219.94368"/>
    <n v="0.127"/>
    <d v="2004-01-15T00:00:00"/>
    <x v="0"/>
    <n v="1"/>
    <x v="0"/>
    <x v="1"/>
    <x v="6"/>
    <n v="40"/>
    <s v="S32_2206"/>
    <x v="68"/>
    <s v="(1) 47.55.6555"/>
    <s v="25, rue Lauriston"/>
    <s v="N/A"/>
    <s v="Paris"/>
    <s v="N/A"/>
    <s v="75016"/>
    <x v="9"/>
    <x v="1"/>
    <s v="Perrier"/>
    <s v="Dominique"/>
    <s v="Small"/>
  </r>
  <r>
    <n v="10211"/>
    <n v="37"/>
    <n v="100"/>
    <n v="12"/>
    <n v="4040.03"/>
    <n v="513.08381000000008"/>
    <n v="0.127"/>
    <d v="2004-01-15T00:00:00"/>
    <x v="0"/>
    <n v="1"/>
    <x v="0"/>
    <x v="1"/>
    <x v="6"/>
    <n v="102"/>
    <s v="S32_4485"/>
    <x v="68"/>
    <s v="(1) 47.55.6555"/>
    <s v="25, rue Lauriston"/>
    <s v="N/A"/>
    <s v="Paris"/>
    <s v="N/A"/>
    <s v="75016"/>
    <x v="9"/>
    <x v="1"/>
    <s v="Perrier"/>
    <s v="Dominique"/>
    <s v="Medium"/>
  </r>
  <r>
    <n v="10211"/>
    <n v="40"/>
    <n v="80.55"/>
    <n v="10"/>
    <n v="3222"/>
    <n v="409.19400000000002"/>
    <n v="0.127"/>
    <d v="2004-01-15T00:00:00"/>
    <x v="0"/>
    <n v="1"/>
    <x v="0"/>
    <x v="1"/>
    <x v="6"/>
    <n v="81"/>
    <s v="S50_4713"/>
    <x v="68"/>
    <s v="(1) 47.55.6555"/>
    <s v="25, rue Lauriston"/>
    <s v="N/A"/>
    <s v="Paris"/>
    <s v="N/A"/>
    <s v="75016"/>
    <x v="9"/>
    <x v="1"/>
    <s v="Perrier"/>
    <s v="Dominique"/>
    <s v="Medium"/>
  </r>
  <r>
    <n v="10212"/>
    <n v="39"/>
    <n v="100"/>
    <n v="16"/>
    <n v="4946.76"/>
    <n v="1231.2485640000002"/>
    <s v="24,89%"/>
    <d v="2004-01-16T00:00:00"/>
    <x v="0"/>
    <n v="1"/>
    <x v="0"/>
    <x v="1"/>
    <x v="1"/>
    <n v="117"/>
    <s v="S12_3380"/>
    <x v="4"/>
    <s v="(91) 555 94 44"/>
    <s v="C/ Moralzarzal, 86"/>
    <s v="N/A"/>
    <s v="Madrid"/>
    <s v="N/A"/>
    <s v="28034"/>
    <x v="3"/>
    <x v="1"/>
    <s v="Freyre"/>
    <s v="Diego"/>
    <s v="Medium"/>
  </r>
  <r>
    <n v="10212"/>
    <n v="33"/>
    <n v="100"/>
    <n v="15"/>
    <n v="4180.4399999999996"/>
    <n v="1040.511516"/>
    <s v="24,89%"/>
    <d v="2004-01-16T00:00:00"/>
    <x v="0"/>
    <n v="1"/>
    <x v="0"/>
    <x v="1"/>
    <x v="1"/>
    <n v="115"/>
    <s v="S12_4675"/>
    <x v="4"/>
    <s v="(91) 555 94 44"/>
    <s v="C/ Moralzarzal, 86"/>
    <s v="N/A"/>
    <s v="Madrid"/>
    <s v="N/A"/>
    <s v="28034"/>
    <x v="3"/>
    <x v="1"/>
    <s v="Freyre"/>
    <s v="Diego"/>
    <s v="Medium"/>
  </r>
  <r>
    <n v="10212"/>
    <n v="29"/>
    <n v="100"/>
    <n v="10"/>
    <n v="4186.7299999999996"/>
    <n v="1042.0770969999999"/>
    <s v="24,89%"/>
    <d v="2004-01-16T00:00:00"/>
    <x v="0"/>
    <n v="1"/>
    <x v="0"/>
    <x v="1"/>
    <x v="1"/>
    <n v="141"/>
    <s v="S18_1129"/>
    <x v="4"/>
    <s v="(91) 555 94 44"/>
    <s v="C/ Moralzarzal, 86"/>
    <s v="N/A"/>
    <s v="Madrid"/>
    <s v="N/A"/>
    <s v="28034"/>
    <x v="3"/>
    <x v="1"/>
    <s v="Freyre"/>
    <s v="Diego"/>
    <s v="Medium"/>
  </r>
  <r>
    <n v="10212"/>
    <n v="38"/>
    <n v="100"/>
    <n v="6"/>
    <n v="4492.3599999999997"/>
    <n v="1118.148404"/>
    <s v="24,89%"/>
    <d v="2004-01-16T00:00:00"/>
    <x v="0"/>
    <n v="1"/>
    <x v="0"/>
    <x v="1"/>
    <x v="1"/>
    <n v="124"/>
    <s v="S18_1589"/>
    <x v="4"/>
    <s v="(91) 555 94 44"/>
    <s v="C/ Moralzarzal, 86"/>
    <s v="N/A"/>
    <s v="Madrid"/>
    <s v="N/A"/>
    <s v="28034"/>
    <x v="3"/>
    <x v="1"/>
    <s v="Freyre"/>
    <s v="Diego"/>
    <s v="Medium"/>
  </r>
  <r>
    <n v="10212"/>
    <n v="20"/>
    <n v="66.989999999999995"/>
    <n v="14"/>
    <n v="1339.8"/>
    <n v="333.47622000000001"/>
    <s v="24,89%"/>
    <d v="2004-01-16T00:00:00"/>
    <x v="0"/>
    <n v="1"/>
    <x v="0"/>
    <x v="1"/>
    <x v="1"/>
    <n v="77"/>
    <s v="S18_1889"/>
    <x v="4"/>
    <s v="(91) 555 94 44"/>
    <s v="C/ Moralzarzal, 86"/>
    <s v="N/A"/>
    <s v="Madrid"/>
    <s v="N/A"/>
    <s v="28034"/>
    <x v="3"/>
    <x v="1"/>
    <s v="Freyre"/>
    <s v="Diego"/>
    <s v="Small"/>
  </r>
  <r>
    <n v="10212"/>
    <n v="41"/>
    <n v="100"/>
    <n v="9"/>
    <n v="4840.87"/>
    <n v="1204.8925429999999"/>
    <s v="24,89%"/>
    <d v="2004-01-16T00:00:00"/>
    <x v="0"/>
    <n v="1"/>
    <x v="0"/>
    <x v="1"/>
    <x v="1"/>
    <n v="142"/>
    <s v="S18_1984"/>
    <x v="4"/>
    <s v="(91) 555 94 44"/>
    <s v="C/ Moralzarzal, 86"/>
    <s v="N/A"/>
    <s v="Madrid"/>
    <s v="N/A"/>
    <s v="28034"/>
    <x v="3"/>
    <x v="1"/>
    <s v="Freyre"/>
    <s v="Diego"/>
    <s v="Medium"/>
  </r>
  <r>
    <n v="10212"/>
    <n v="40"/>
    <n v="100"/>
    <n v="7"/>
    <n v="4910.3999999999996"/>
    <n v="1222.19856"/>
    <s v="24,89%"/>
    <d v="2004-01-16T00:00:00"/>
    <x v="0"/>
    <n v="1"/>
    <x v="0"/>
    <x v="1"/>
    <x v="1"/>
    <n v="132"/>
    <s v="S18_2870"/>
    <x v="4"/>
    <s v="(91) 555 94 44"/>
    <s v="C/ Moralzarzal, 86"/>
    <s v="N/A"/>
    <s v="Madrid"/>
    <s v="N/A"/>
    <s v="28034"/>
    <x v="3"/>
    <x v="1"/>
    <s v="Freyre"/>
    <s v="Diego"/>
    <s v="Medium"/>
  </r>
  <r>
    <n v="10212"/>
    <n v="40"/>
    <n v="100"/>
    <n v="11"/>
    <n v="5554.4"/>
    <n v="1382.4901600000001"/>
    <s v="24,89%"/>
    <d v="2004-01-16T00:00:00"/>
    <x v="0"/>
    <n v="1"/>
    <x v="0"/>
    <x v="1"/>
    <x v="1"/>
    <n v="169"/>
    <s v="S18_3232"/>
    <x v="4"/>
    <s v="(91) 555 94 44"/>
    <s v="C/ Moralzarzal, 86"/>
    <s v="N/A"/>
    <s v="Madrid"/>
    <s v="N/A"/>
    <s v="28034"/>
    <x v="3"/>
    <x v="1"/>
    <s v="Freyre"/>
    <s v="Diego"/>
    <s v="Medium"/>
  </r>
  <r>
    <n v="10212"/>
    <n v="45"/>
    <n v="100"/>
    <n v="8"/>
    <n v="6357.6"/>
    <n v="1582.4066400000002"/>
    <s v="24,89%"/>
    <d v="2004-01-16T00:00:00"/>
    <x v="0"/>
    <n v="1"/>
    <x v="0"/>
    <x v="1"/>
    <x v="1"/>
    <n v="141"/>
    <s v="S18_3685"/>
    <x v="4"/>
    <s v="(91) 555 94 44"/>
    <s v="C/ Moralzarzal, 86"/>
    <s v="N/A"/>
    <s v="Madrid"/>
    <s v="N/A"/>
    <s v="28034"/>
    <x v="3"/>
    <x v="1"/>
    <s v="Freyre"/>
    <s v="Diego"/>
    <s v="Medium"/>
  </r>
  <r>
    <n v="10212"/>
    <n v="41"/>
    <n v="82.31"/>
    <n v="3"/>
    <n v="3374.71"/>
    <n v="839.96531900000002"/>
    <s v="24,89%"/>
    <d v="2004-01-16T00:00:00"/>
    <x v="0"/>
    <n v="1"/>
    <x v="0"/>
    <x v="1"/>
    <x v="1"/>
    <n v="73"/>
    <s v="S24_1046"/>
    <x v="4"/>
    <s v="(91) 555 94 44"/>
    <s v="C/ Moralzarzal, 86"/>
    <s v="N/A"/>
    <s v="Madrid"/>
    <s v="N/A"/>
    <s v="28034"/>
    <x v="3"/>
    <x v="1"/>
    <s v="Freyre"/>
    <s v="Diego"/>
    <s v="Medium"/>
  </r>
  <r>
    <n v="10212"/>
    <n v="45"/>
    <n v="53.33"/>
    <n v="5"/>
    <n v="2399.85"/>
    <n v="597.32266500000003"/>
    <s v="24,89%"/>
    <d v="2004-01-16T00:00:00"/>
    <x v="0"/>
    <n v="1"/>
    <x v="0"/>
    <x v="1"/>
    <x v="1"/>
    <n v="50"/>
    <s v="S24_1628"/>
    <x v="4"/>
    <s v="(91) 555 94 44"/>
    <s v="C/ Moralzarzal, 86"/>
    <s v="N/A"/>
    <s v="Madrid"/>
    <s v="N/A"/>
    <s v="28034"/>
    <x v="3"/>
    <x v="1"/>
    <s v="Freyre"/>
    <s v="Diego"/>
    <s v="Small"/>
  </r>
  <r>
    <n v="10212"/>
    <n v="45"/>
    <n v="88.14"/>
    <n v="1"/>
    <n v="3966.3"/>
    <n v="987.21207000000004"/>
    <s v="24,89%"/>
    <d v="2004-01-16T00:00:00"/>
    <x v="0"/>
    <n v="1"/>
    <x v="0"/>
    <x v="1"/>
    <x v="1"/>
    <n v="90"/>
    <s v="S24_2766"/>
    <x v="4"/>
    <s v="(91) 555 94 44"/>
    <s v="C/ Moralzarzal, 86"/>
    <s v="N/A"/>
    <s v="Madrid"/>
    <s v="N/A"/>
    <s v="28034"/>
    <x v="3"/>
    <x v="1"/>
    <s v="Freyre"/>
    <s v="Diego"/>
    <s v="Medium"/>
  </r>
  <r>
    <n v="10212"/>
    <n v="34"/>
    <n v="43.42"/>
    <n v="12"/>
    <n v="1476.28"/>
    <n v="367.44609200000002"/>
    <s v="24,89%"/>
    <d v="2004-01-16T00:00:00"/>
    <x v="0"/>
    <n v="1"/>
    <x v="0"/>
    <x v="1"/>
    <x v="1"/>
    <n v="37"/>
    <s v="S24_2972"/>
    <x v="4"/>
    <s v="(91) 555 94 44"/>
    <s v="C/ Moralzarzal, 86"/>
    <s v="N/A"/>
    <s v="Madrid"/>
    <s v="N/A"/>
    <s v="28034"/>
    <x v="3"/>
    <x v="1"/>
    <s v="Freyre"/>
    <s v="Diego"/>
    <s v="Small"/>
  </r>
  <r>
    <n v="10212"/>
    <n v="27"/>
    <n v="79.62"/>
    <n v="2"/>
    <n v="2149.7399999999998"/>
    <n v="535.07028600000001"/>
    <s v="24,89%"/>
    <d v="2004-01-16T00:00:00"/>
    <x v="0"/>
    <n v="1"/>
    <x v="0"/>
    <x v="1"/>
    <x v="1"/>
    <n v="85"/>
    <s v="S24_3191"/>
    <x v="4"/>
    <s v="(91) 555 94 44"/>
    <s v="C/ Moralzarzal, 86"/>
    <s v="N/A"/>
    <s v="Madrid"/>
    <s v="N/A"/>
    <s v="28034"/>
    <x v="3"/>
    <x v="1"/>
    <s v="Freyre"/>
    <s v="Diego"/>
    <s v="Small"/>
  </r>
  <r>
    <n v="10212"/>
    <n v="46"/>
    <n v="87.81"/>
    <n v="4"/>
    <n v="4039.26"/>
    <n v="1005.3718140000001"/>
    <s v="24,89%"/>
    <d v="2004-01-16T00:00:00"/>
    <x v="0"/>
    <n v="1"/>
    <x v="0"/>
    <x v="1"/>
    <x v="1"/>
    <n v="107"/>
    <s v="S24_3432"/>
    <x v="4"/>
    <s v="(91) 555 94 44"/>
    <s v="C/ Moralzarzal, 86"/>
    <s v="N/A"/>
    <s v="Madrid"/>
    <s v="N/A"/>
    <s v="28034"/>
    <x v="3"/>
    <x v="1"/>
    <s v="Freyre"/>
    <s v="Diego"/>
    <s v="Medium"/>
  </r>
  <r>
    <n v="10212"/>
    <n v="49"/>
    <n v="100"/>
    <n v="13"/>
    <n v="6949.67"/>
    <n v="1729.7728630000001"/>
    <s v="24,89%"/>
    <d v="2004-01-16T00:00:00"/>
    <x v="0"/>
    <n v="1"/>
    <x v="0"/>
    <x v="1"/>
    <x v="1"/>
    <n v="140"/>
    <s v="S24_3856"/>
    <x v="4"/>
    <s v="(91) 555 94 44"/>
    <s v="C/ Moralzarzal, 86"/>
    <s v="N/A"/>
    <s v="Madrid"/>
    <s v="N/A"/>
    <s v="28034"/>
    <x v="3"/>
    <x v="1"/>
    <s v="Freyre"/>
    <s v="Diego"/>
    <s v="Medium"/>
  </r>
  <r>
    <n v="10213"/>
    <n v="38"/>
    <n v="94.79"/>
    <n v="1"/>
    <n v="3602.02"/>
    <n v="266.189278"/>
    <s v="7,39%"/>
    <d v="2004-01-22T00:00:00"/>
    <x v="0"/>
    <n v="1"/>
    <x v="0"/>
    <x v="1"/>
    <x v="0"/>
    <n v="92"/>
    <s v="S18_4409"/>
    <x v="58"/>
    <s v="(171) 555-7555"/>
    <s v="120 Hanover Sq."/>
    <s v="N/A"/>
    <s v="London"/>
    <s v="N/A"/>
    <s v="WA1 1DP"/>
    <x v="7"/>
    <x v="1"/>
    <s v="Hardy"/>
    <s v="Thomas"/>
    <s v="Medium"/>
  </r>
  <r>
    <n v="10213"/>
    <n v="25"/>
    <n v="83.39"/>
    <n v="2"/>
    <n v="2084.75"/>
    <n v="518.89427499999999"/>
    <s v="24,89%"/>
    <d v="2004-01-22T00:00:00"/>
    <x v="0"/>
    <n v="1"/>
    <x v="0"/>
    <x v="1"/>
    <x v="1"/>
    <n v="71"/>
    <s v="S18_4933"/>
    <x v="58"/>
    <s v="(171) 555-7555"/>
    <s v="120 Hanover Sq."/>
    <s v="N/A"/>
    <s v="London"/>
    <s v="N/A"/>
    <s v="WA1 1DP"/>
    <x v="7"/>
    <x v="1"/>
    <s v="Hardy"/>
    <s v="Thomas"/>
    <s v="Small"/>
  </r>
  <r>
    <n v="10213"/>
    <n v="27"/>
    <n v="100"/>
    <n v="3"/>
    <n v="2790.45"/>
    <n v="694.54300499999999"/>
    <s v="24,89%"/>
    <d v="2004-01-22T00:00:00"/>
    <x v="0"/>
    <n v="1"/>
    <x v="0"/>
    <x v="1"/>
    <x v="1"/>
    <n v="117"/>
    <s v="S24_2887"/>
    <x v="58"/>
    <s v="(171) 555-7555"/>
    <s v="120 Hanover Sq."/>
    <s v="N/A"/>
    <s v="London"/>
    <s v="N/A"/>
    <s v="WA1 1DP"/>
    <x v="7"/>
    <x v="1"/>
    <s v="Hardy"/>
    <s v="Thomas"/>
    <s v="Small"/>
  </r>
  <r>
    <n v="10214"/>
    <n v="30"/>
    <n v="100"/>
    <n v="7"/>
    <n v="5967"/>
    <n v="440.96129999999994"/>
    <s v="7,39%"/>
    <d v="2004-01-26T00:00:00"/>
    <x v="0"/>
    <n v="1"/>
    <x v="0"/>
    <x v="1"/>
    <x v="0"/>
    <n v="170"/>
    <s v="S18_1749"/>
    <x v="25"/>
    <s v="(91) 555 22 82"/>
    <s v="C/ Araquil, 67"/>
    <s v="N/A"/>
    <s v="Madrid"/>
    <s v="N/A"/>
    <s v="28023"/>
    <x v="3"/>
    <x v="1"/>
    <s v="Sommer"/>
    <s v="MartЎn"/>
    <s v="Medium"/>
  </r>
  <r>
    <n v="10214"/>
    <n v="21"/>
    <n v="62.96"/>
    <n v="6"/>
    <n v="1322.16"/>
    <n v="97.707623999999996"/>
    <s v="7,39%"/>
    <d v="2004-01-26T00:00:00"/>
    <x v="0"/>
    <n v="1"/>
    <x v="0"/>
    <x v="1"/>
    <x v="0"/>
    <n v="60"/>
    <s v="S18_2248"/>
    <x v="25"/>
    <s v="(91) 555 22 82"/>
    <s v="C/ Araquil, 67"/>
    <s v="N/A"/>
    <s v="Madrid"/>
    <s v="N/A"/>
    <s v="28023"/>
    <x v="3"/>
    <x v="1"/>
    <s v="Sommer"/>
    <s v="MartЎn"/>
    <s v="Small"/>
  </r>
  <r>
    <n v="10214"/>
    <n v="27"/>
    <n v="100"/>
    <n v="4"/>
    <n v="3604.23"/>
    <n v="266.352597"/>
    <s v="7,39%"/>
    <d v="2004-01-26T00:00:00"/>
    <x v="0"/>
    <n v="1"/>
    <x v="0"/>
    <x v="1"/>
    <x v="0"/>
    <n v="127"/>
    <s v="S18_2325"/>
    <x v="25"/>
    <s v="(91) 555 22 82"/>
    <s v="C/ Araquil, 67"/>
    <s v="N/A"/>
    <s v="Madrid"/>
    <s v="N/A"/>
    <s v="28023"/>
    <x v="3"/>
    <x v="1"/>
    <s v="Sommer"/>
    <s v="MartЎn"/>
    <s v="Medium"/>
  </r>
  <r>
    <n v="10214"/>
    <n v="50"/>
    <n v="100"/>
    <n v="1"/>
    <n v="9534.5"/>
    <n v="704.59954999999991"/>
    <s v="7,39%"/>
    <d v="2004-01-26T00:00:00"/>
    <x v="0"/>
    <n v="1"/>
    <x v="0"/>
    <x v="1"/>
    <x v="0"/>
    <n v="168"/>
    <s v="S18_2795"/>
    <x v="25"/>
    <s v="(91) 555 22 82"/>
    <s v="C/ Araquil, 67"/>
    <s v="N/A"/>
    <s v="Madrid"/>
    <s v="N/A"/>
    <s v="28023"/>
    <x v="3"/>
    <x v="1"/>
    <s v="Sommer"/>
    <s v="MartЎn"/>
    <s v="Large"/>
  </r>
  <r>
    <n v="10214"/>
    <n v="20"/>
    <n v="34.19"/>
    <n v="3"/>
    <n v="683.8"/>
    <n v="50.532819999999994"/>
    <s v="7,39%"/>
    <d v="2004-01-26T00:00:00"/>
    <x v="0"/>
    <n v="1"/>
    <x v="0"/>
    <x v="1"/>
    <x v="0"/>
    <n v="33"/>
    <s v="S24_1937"/>
    <x v="25"/>
    <s v="(91) 555 22 82"/>
    <s v="C/ Araquil, 67"/>
    <s v="N/A"/>
    <s v="Madrid"/>
    <s v="N/A"/>
    <s v="28023"/>
    <x v="3"/>
    <x v="1"/>
    <s v="Sommer"/>
    <s v="MartЎn"/>
    <s v="Small"/>
  </r>
  <r>
    <n v="10214"/>
    <n v="49"/>
    <n v="47.94"/>
    <n v="2"/>
    <n v="2349.06"/>
    <n v="173.59553399999999"/>
    <s v="7,39%"/>
    <d v="2004-01-26T00:00:00"/>
    <x v="0"/>
    <n v="1"/>
    <x v="0"/>
    <x v="1"/>
    <x v="0"/>
    <n v="44"/>
    <s v="S24_2022"/>
    <x v="25"/>
    <s v="(91) 555 22 82"/>
    <s v="C/ Araquil, 67"/>
    <s v="N/A"/>
    <s v="Madrid"/>
    <s v="N/A"/>
    <s v="28023"/>
    <x v="3"/>
    <x v="1"/>
    <s v="Sommer"/>
    <s v="MartЎn"/>
    <s v="Small"/>
  </r>
  <r>
    <n v="10214"/>
    <n v="44"/>
    <n v="34.880000000000003"/>
    <n v="5"/>
    <n v="1534.72"/>
    <n v="113.415808"/>
    <s v="7,39%"/>
    <d v="2004-01-26T00:00:00"/>
    <x v="0"/>
    <n v="1"/>
    <x v="0"/>
    <x v="1"/>
    <x v="0"/>
    <n v="41"/>
    <s v="S24_3969"/>
    <x v="25"/>
    <s v="(91) 555 22 82"/>
    <s v="C/ Araquil, 67"/>
    <s v="N/A"/>
    <s v="Madrid"/>
    <s v="N/A"/>
    <s v="28023"/>
    <x v="3"/>
    <x v="1"/>
    <s v="Sommer"/>
    <s v="MartЎn"/>
    <s v="Small"/>
  </r>
  <r>
    <n v="10215"/>
    <n v="35"/>
    <n v="100"/>
    <n v="3"/>
    <n v="6075.3"/>
    <n v="1512.1421700000001"/>
    <s v="24,89%"/>
    <d v="2004-01-29T00:00:00"/>
    <x v="0"/>
    <n v="1"/>
    <x v="0"/>
    <x v="1"/>
    <x v="1"/>
    <n v="214"/>
    <s v="S10_1949"/>
    <x v="64"/>
    <s v="3105553722"/>
    <s v="3675 Furth Circle"/>
    <s v="N/A"/>
    <s v="Burbank"/>
    <s v="CA"/>
    <s v="94019"/>
    <x v="0"/>
    <x v="0"/>
    <s v="Thompson"/>
    <s v="Steve"/>
    <s v="Medium"/>
  </r>
  <r>
    <n v="10215"/>
    <n v="46"/>
    <n v="100"/>
    <n v="2"/>
    <n v="5152"/>
    <n v="234.416"/>
    <s v="4,55%"/>
    <d v="2004-01-29T00:00:00"/>
    <x v="0"/>
    <n v="1"/>
    <x v="0"/>
    <x v="1"/>
    <x v="2"/>
    <n v="116"/>
    <s v="S18_1097"/>
    <x v="64"/>
    <s v="3105553722"/>
    <s v="3675 Furth Circle"/>
    <s v="N/A"/>
    <s v="Burbank"/>
    <s v="CA"/>
    <s v="94019"/>
    <x v="0"/>
    <x v="0"/>
    <s v="Thompson"/>
    <s v="Steve"/>
    <s v="Medium"/>
  </r>
  <r>
    <n v="10215"/>
    <n v="27"/>
    <n v="89.38"/>
    <n v="10"/>
    <n v="2413.2600000000002"/>
    <n v="178.33991399999999"/>
    <s v="7,39%"/>
    <d v="2004-01-29T00:00:00"/>
    <x v="0"/>
    <n v="1"/>
    <x v="0"/>
    <x v="1"/>
    <x v="0"/>
    <n v="102"/>
    <s v="S18_1342"/>
    <x v="64"/>
    <s v="3105553722"/>
    <s v="3675 Furth Circle"/>
    <s v="N/A"/>
    <s v="Burbank"/>
    <s v="CA"/>
    <s v="94019"/>
    <x v="0"/>
    <x v="0"/>
    <s v="Thompson"/>
    <s v="Steve"/>
    <s v="Small"/>
  </r>
  <r>
    <n v="10215"/>
    <n v="33"/>
    <n v="43.13"/>
    <n v="9"/>
    <n v="1423.29"/>
    <n v="105.18113099999999"/>
    <s v="7,39%"/>
    <d v="2004-01-29T00:00:00"/>
    <x v="0"/>
    <n v="1"/>
    <x v="0"/>
    <x v="1"/>
    <x v="0"/>
    <n v="53"/>
    <s v="S18_1367"/>
    <x v="64"/>
    <s v="3105553722"/>
    <s v="3675 Furth Circle"/>
    <s v="N/A"/>
    <s v="Burbank"/>
    <s v="CA"/>
    <s v="94019"/>
    <x v="0"/>
    <x v="0"/>
    <s v="Thompson"/>
    <s v="Steve"/>
    <s v="Small"/>
  </r>
  <r>
    <n v="10215"/>
    <n v="49"/>
    <n v="100"/>
    <n v="4"/>
    <n v="5510.05"/>
    <n v="407.19269499999996"/>
    <s v="7,39%"/>
    <d v="2004-01-29T00:00:00"/>
    <x v="0"/>
    <n v="1"/>
    <x v="0"/>
    <x v="1"/>
    <x v="0"/>
    <n v="101"/>
    <s v="S18_2949"/>
    <x v="64"/>
    <s v="3105553722"/>
    <s v="3675 Furth Circle"/>
    <s v="N/A"/>
    <s v="Burbank"/>
    <s v="CA"/>
    <s v="94019"/>
    <x v="0"/>
    <x v="0"/>
    <s v="Thompson"/>
    <s v="Steve"/>
    <s v="Medium"/>
  </r>
  <r>
    <n v="10215"/>
    <n v="31"/>
    <n v="58.71"/>
    <n v="6"/>
    <n v="1820.01"/>
    <n v="134.498739"/>
    <s v="7,39%"/>
    <d v="2004-01-29T00:00:00"/>
    <x v="0"/>
    <n v="1"/>
    <x v="0"/>
    <x v="1"/>
    <x v="0"/>
    <n v="62"/>
    <s v="S18_2957"/>
    <x v="64"/>
    <s v="3105553722"/>
    <s v="3675 Furth Circle"/>
    <s v="N/A"/>
    <s v="Burbank"/>
    <s v="CA"/>
    <s v="94019"/>
    <x v="0"/>
    <x v="0"/>
    <s v="Thompson"/>
    <s v="Steve"/>
    <s v="Small"/>
  </r>
  <r>
    <n v="10215"/>
    <n v="49"/>
    <n v="100"/>
    <n v="5"/>
    <n v="5285.14"/>
    <n v="390.57184599999999"/>
    <s v="7,39%"/>
    <d v="2004-01-29T00:00:00"/>
    <x v="0"/>
    <n v="1"/>
    <x v="0"/>
    <x v="1"/>
    <x v="0"/>
    <n v="104"/>
    <s v="S18_3136"/>
    <x v="64"/>
    <s v="3105553722"/>
    <s v="3675 Furth Circle"/>
    <s v="N/A"/>
    <s v="Burbank"/>
    <s v="CA"/>
    <s v="94019"/>
    <x v="0"/>
    <x v="0"/>
    <s v="Thompson"/>
    <s v="Steve"/>
    <s v="Medium"/>
  </r>
  <r>
    <n v="10215"/>
    <n v="41"/>
    <n v="100"/>
    <n v="8"/>
    <n v="4555.92"/>
    <n v="336.68248799999998"/>
    <s v="7,39%"/>
    <d v="2004-01-29T00:00:00"/>
    <x v="0"/>
    <n v="1"/>
    <x v="0"/>
    <x v="1"/>
    <x v="0"/>
    <n v="99"/>
    <s v="S18_3320"/>
    <x v="64"/>
    <s v="3105553722"/>
    <s v="3675 Furth Circle"/>
    <s v="N/A"/>
    <s v="Burbank"/>
    <s v="CA"/>
    <s v="94019"/>
    <x v="0"/>
    <x v="0"/>
    <s v="Thompson"/>
    <s v="Steve"/>
    <s v="Medium"/>
  </r>
  <r>
    <n v="10215"/>
    <n v="46"/>
    <n v="45.28"/>
    <n v="1"/>
    <n v="2082.88"/>
    <n v="153.92483199999998"/>
    <s v="7,39%"/>
    <d v="2004-01-29T00:00:00"/>
    <x v="0"/>
    <n v="1"/>
    <x v="0"/>
    <x v="1"/>
    <x v="0"/>
    <n v="50"/>
    <s v="S18_4668"/>
    <x v="64"/>
    <s v="3105553722"/>
    <s v="3675 Furth Circle"/>
    <s v="N/A"/>
    <s v="Burbank"/>
    <s v="CA"/>
    <s v="94019"/>
    <x v="0"/>
    <x v="0"/>
    <s v="Thompson"/>
    <s v="Steve"/>
    <s v="Small"/>
  </r>
  <r>
    <n v="10215"/>
    <n v="39"/>
    <n v="90.57"/>
    <n v="7"/>
    <n v="3532.23"/>
    <n v="261.03179699999998"/>
    <s v="7,39%"/>
    <d v="2004-01-29T00:00:00"/>
    <x v="0"/>
    <n v="1"/>
    <x v="0"/>
    <x v="1"/>
    <x v="0"/>
    <n v="97"/>
    <s v="S24_4258"/>
    <x v="64"/>
    <s v="3105553722"/>
    <s v="3675 Furth Circle"/>
    <s v="N/A"/>
    <s v="Burbank"/>
    <s v="CA"/>
    <s v="94019"/>
    <x v="0"/>
    <x v="0"/>
    <s v="Thompson"/>
    <s v="Steve"/>
    <s v="Medium"/>
  </r>
  <r>
    <n v="10216"/>
    <n v="43"/>
    <n v="100"/>
    <n v="1"/>
    <n v="5759.42"/>
    <n v="262.05360999999999"/>
    <s v="4,55%"/>
    <d v="2004-02-02T00:00:00"/>
    <x v="0"/>
    <n v="1"/>
    <x v="1"/>
    <x v="1"/>
    <x v="2"/>
    <n v="136"/>
    <s v="S12_1666"/>
    <x v="69"/>
    <s v="30.59.8555"/>
    <s v="67, avenue de l'Europe"/>
    <s v="N/A"/>
    <s v="Versailles"/>
    <s v="N/A"/>
    <s v="78000"/>
    <x v="9"/>
    <x v="1"/>
    <s v="Tonini"/>
    <s v="Daniel"/>
    <s v="Medium"/>
  </r>
  <r>
    <n v="10217"/>
    <n v="48"/>
    <n v="100"/>
    <n v="4"/>
    <n v="7020.48"/>
    <n v="1747.3974719999999"/>
    <s v="24,89%"/>
    <d v="2004-02-04T00:00:00"/>
    <x v="0"/>
    <n v="1"/>
    <x v="1"/>
    <x v="1"/>
    <x v="1"/>
    <n v="147"/>
    <s v="S10_4962"/>
    <x v="70"/>
    <s v="+65 224 1555"/>
    <s v="Village Close - 106 Linden Road Sandown"/>
    <s v="2nd Floor"/>
    <s v="Singapore"/>
    <s v="N/A"/>
    <s v="69045"/>
    <x v="11"/>
    <x v="3"/>
    <s v="Victorino"/>
    <s v="Wendy"/>
    <s v="Large"/>
  </r>
  <r>
    <n v="10217"/>
    <n v="35"/>
    <n v="61.38"/>
    <n v="2"/>
    <n v="2148.3000000000002"/>
    <n v="97.747650000000007"/>
    <s v="4,55%"/>
    <d v="2004-02-04T00:00:00"/>
    <x v="0"/>
    <n v="1"/>
    <x v="1"/>
    <x v="1"/>
    <x v="2"/>
    <n v="60"/>
    <s v="S18_2432"/>
    <x v="70"/>
    <s v="+65 224 1555"/>
    <s v="Village Close - 106 Linden Road Sandown"/>
    <s v="2nd Floor"/>
    <s v="Singapore"/>
    <s v="N/A"/>
    <s v="69045"/>
    <x v="11"/>
    <x v="3"/>
    <s v="Victorino"/>
    <s v="Wendy"/>
    <s v="Small"/>
  </r>
  <r>
    <n v="10217"/>
    <n v="38"/>
    <n v="100"/>
    <n v="5"/>
    <n v="4509.08"/>
    <n v="205.16314"/>
    <s v="4,55%"/>
    <d v="2004-02-04T00:00:00"/>
    <x v="0"/>
    <n v="1"/>
    <x v="1"/>
    <x v="1"/>
    <x v="2"/>
    <n v="121"/>
    <s v="S18_4600"/>
    <x v="70"/>
    <s v="+65 224 1555"/>
    <s v="Village Close - 106 Linden Road Sandown"/>
    <s v="2nd Floor"/>
    <s v="Singapore"/>
    <s v="N/A"/>
    <s v="69045"/>
    <x v="11"/>
    <x v="3"/>
    <s v="Victorino"/>
    <s v="Wendy"/>
    <s v="Medium"/>
  </r>
  <r>
    <n v="10217"/>
    <n v="28"/>
    <n v="100"/>
    <n v="1"/>
    <n v="3148.88"/>
    <n v="143.27404000000001"/>
    <s v="4,55%"/>
    <d v="2004-02-04T00:00:00"/>
    <x v="0"/>
    <n v="1"/>
    <x v="1"/>
    <x v="1"/>
    <x v="2"/>
    <n v="127"/>
    <s v="S24_2300"/>
    <x v="70"/>
    <s v="+65 224 1555"/>
    <s v="Village Close - 106 Linden Road Sandown"/>
    <s v="2nd Floor"/>
    <s v="Singapore"/>
    <s v="N/A"/>
    <s v="69045"/>
    <x v="11"/>
    <x v="3"/>
    <s v="Victorino"/>
    <s v="Wendy"/>
    <s v="Medium"/>
  </r>
  <r>
    <n v="10217"/>
    <n v="21"/>
    <n v="100"/>
    <n v="3"/>
    <n v="2244.9"/>
    <n v="102.14295"/>
    <s v="4,55%"/>
    <d v="2004-02-04T00:00:00"/>
    <x v="0"/>
    <n v="1"/>
    <x v="1"/>
    <x v="1"/>
    <x v="2"/>
    <n v="96"/>
    <s v="S32_1268"/>
    <x v="70"/>
    <s v="+65 224 1555"/>
    <s v="Village Close - 106 Linden Road Sandown"/>
    <s v="2nd Floor"/>
    <s v="Singapore"/>
    <s v="N/A"/>
    <s v="69045"/>
    <x v="11"/>
    <x v="3"/>
    <s v="Victorino"/>
    <s v="Wendy"/>
    <s v="Small"/>
  </r>
  <r>
    <n v="10217"/>
    <n v="39"/>
    <n v="62.05"/>
    <n v="7"/>
    <n v="2419.9499999999998"/>
    <n v="110.10772499999999"/>
    <s v="4,55%"/>
    <d v="2004-02-04T00:00:00"/>
    <x v="0"/>
    <n v="1"/>
    <x v="1"/>
    <x v="1"/>
    <x v="2"/>
    <n v="64"/>
    <s v="S32_3522"/>
    <x v="70"/>
    <s v="+65 224 1555"/>
    <s v="Village Close - 106 Linden Road Sandown"/>
    <s v="2nd Floor"/>
    <s v="Singapore"/>
    <s v="N/A"/>
    <s v="69045"/>
    <x v="11"/>
    <x v="3"/>
    <s v="Victorino"/>
    <s v="Wendy"/>
    <s v="Small"/>
  </r>
  <r>
    <n v="10217"/>
    <n v="31"/>
    <n v="88"/>
    <n v="6"/>
    <n v="2728"/>
    <n v="678.99919999999997"/>
    <s v="24,89%"/>
    <d v="2004-02-04T00:00:00"/>
    <x v="0"/>
    <n v="1"/>
    <x v="1"/>
    <x v="1"/>
    <x v="1"/>
    <n v="101"/>
    <s v="S700_2824"/>
    <x v="70"/>
    <s v="+65 224 1555"/>
    <s v="Village Close - 106 Linden Road Sandown"/>
    <s v="2nd Floor"/>
    <s v="Singapore"/>
    <s v="N/A"/>
    <s v="69045"/>
    <x v="11"/>
    <x v="3"/>
    <s v="Victorino"/>
    <s v="Wendy"/>
    <s v="Small"/>
  </r>
  <r>
    <n v="10219"/>
    <n v="48"/>
    <n v="100"/>
    <n v="2"/>
    <n v="4891.68"/>
    <n v="222.57144"/>
    <s v="4,55%"/>
    <d v="2004-02-10T00:00:00"/>
    <x v="0"/>
    <n v="1"/>
    <x v="1"/>
    <x v="1"/>
    <x v="2"/>
    <n v="118"/>
    <s v="S12_4473"/>
    <x v="39"/>
    <s v="4155554312"/>
    <s v="2793 Furth Circle"/>
    <s v="N/A"/>
    <s v="Brisbane"/>
    <s v="CA"/>
    <s v="94217"/>
    <x v="0"/>
    <x v="0"/>
    <s v="Taylor"/>
    <s v="Sue"/>
    <s v="Medium"/>
  </r>
  <r>
    <n v="10219"/>
    <n v="43"/>
    <n v="100"/>
    <n v="1"/>
    <n v="8448.64"/>
    <n v="2102.8664960000001"/>
    <s v="24,89%"/>
    <d v="2004-02-10T00:00:00"/>
    <x v="0"/>
    <n v="1"/>
    <x v="1"/>
    <x v="1"/>
    <x v="1"/>
    <n v="163"/>
    <s v="S18_2238"/>
    <x v="39"/>
    <s v="4155554312"/>
    <s v="2793 Furth Circle"/>
    <s v="N/A"/>
    <s v="Brisbane"/>
    <s v="CA"/>
    <s v="94217"/>
    <x v="0"/>
    <x v="0"/>
    <s v="Taylor"/>
    <s v="Sue"/>
    <s v="Large"/>
  </r>
  <r>
    <n v="10219"/>
    <n v="21"/>
    <n v="40.31"/>
    <n v="3"/>
    <n v="846.51"/>
    <n v="210.69633899999999"/>
    <s v="24,89%"/>
    <d v="2004-02-10T00:00:00"/>
    <x v="0"/>
    <n v="1"/>
    <x v="1"/>
    <x v="1"/>
    <x v="1"/>
    <n v="35"/>
    <s v="S24_2840"/>
    <x v="39"/>
    <s v="4155554312"/>
    <s v="2793 Furth Circle"/>
    <s v="N/A"/>
    <s v="Brisbane"/>
    <s v="CA"/>
    <s v="94217"/>
    <x v="0"/>
    <x v="0"/>
    <s v="Taylor"/>
    <s v="Sue"/>
    <s v="Small"/>
  </r>
  <r>
    <n v="10219"/>
    <n v="35"/>
    <n v="55.19"/>
    <n v="4"/>
    <n v="1931.65"/>
    <n v="87.890074999999996"/>
    <s v="4,55%"/>
    <d v="2004-02-10T00:00:00"/>
    <x v="0"/>
    <n v="1"/>
    <x v="1"/>
    <x v="1"/>
    <x v="2"/>
    <n v="54"/>
    <s v="S32_2509"/>
    <x v="39"/>
    <s v="4155554312"/>
    <s v="2793 Furth Circle"/>
    <s v="N/A"/>
    <s v="Brisbane"/>
    <s v="CA"/>
    <s v="94217"/>
    <x v="0"/>
    <x v="0"/>
    <s v="Taylor"/>
    <s v="Sue"/>
    <s v="Small"/>
  </r>
  <r>
    <n v="10220"/>
    <n v="32"/>
    <n v="100"/>
    <n v="2"/>
    <n v="7181.44"/>
    <n v="1787.4604159999999"/>
    <s v="24,89%"/>
    <d v="2004-02-12T00:00:00"/>
    <x v="0"/>
    <n v="1"/>
    <x v="1"/>
    <x v="1"/>
    <x v="1"/>
    <n v="207"/>
    <s v="S12_1108"/>
    <x v="71"/>
    <s v="+353 1862 1555"/>
    <s v="25 Maiden Lane"/>
    <s v="Floor No. 4"/>
    <s v="Dublin"/>
    <s v="N/A"/>
    <s v="2"/>
    <x v="17"/>
    <x v="1"/>
    <s v="Cassidy"/>
    <s v="Dean"/>
    <s v="Large"/>
  </r>
  <r>
    <n v="10220"/>
    <n v="30"/>
    <n v="100"/>
    <n v="3"/>
    <n v="4713.6000000000004"/>
    <n v="1173.21504"/>
    <s v="24,89%"/>
    <d v="2004-02-12T00:00:00"/>
    <x v="0"/>
    <n v="1"/>
    <x v="1"/>
    <x v="1"/>
    <x v="1"/>
    <n v="151"/>
    <s v="S12_3148"/>
    <x v="71"/>
    <s v="+353 1862 1555"/>
    <s v="25 Maiden Lane"/>
    <s v="Floor No. 4"/>
    <s v="Dublin"/>
    <s v="N/A"/>
    <s v="2"/>
    <x v="17"/>
    <x v="1"/>
    <s v="Cassidy"/>
    <s v="Dean"/>
    <s v="Medium"/>
  </r>
  <r>
    <n v="10220"/>
    <n v="27"/>
    <n v="100"/>
    <n v="1"/>
    <n v="5045.22"/>
    <n v="1255.7552580000001"/>
    <s v="24,89%"/>
    <d v="2004-02-12T00:00:00"/>
    <x v="0"/>
    <n v="1"/>
    <x v="1"/>
    <x v="1"/>
    <x v="1"/>
    <n v="173"/>
    <s v="S12_3891"/>
    <x v="71"/>
    <s v="+353 1862 1555"/>
    <s v="25 Maiden Lane"/>
    <s v="Floor No. 4"/>
    <s v="Dublin"/>
    <s v="N/A"/>
    <s v="2"/>
    <x v="17"/>
    <x v="1"/>
    <s v="Cassidy"/>
    <s v="Dean"/>
    <s v="Medium"/>
  </r>
  <r>
    <n v="10220"/>
    <n v="50"/>
    <n v="100"/>
    <n v="5"/>
    <n v="8258"/>
    <n v="2055.4162000000001"/>
    <s v="24,89%"/>
    <d v="2004-02-12T00:00:00"/>
    <x v="0"/>
    <n v="1"/>
    <x v="1"/>
    <x v="1"/>
    <x v="1"/>
    <n v="143"/>
    <s v="S18_4027"/>
    <x v="71"/>
    <s v="+353 1862 1555"/>
    <s v="25 Maiden Lane"/>
    <s v="Floor No. 4"/>
    <s v="Dublin"/>
    <s v="N/A"/>
    <s v="2"/>
    <x v="17"/>
    <x v="1"/>
    <s v="Cassidy"/>
    <s v="Dean"/>
    <s v="Large"/>
  </r>
  <r>
    <n v="10220"/>
    <n v="26"/>
    <n v="56.07"/>
    <n v="8"/>
    <n v="1457.82"/>
    <n v="362.85139800000002"/>
    <s v="24,89%"/>
    <d v="2004-02-12T00:00:00"/>
    <x v="0"/>
    <n v="1"/>
    <x v="1"/>
    <x v="1"/>
    <x v="1"/>
    <n v="57"/>
    <s v="S24_1444"/>
    <x v="71"/>
    <s v="+353 1862 1555"/>
    <s v="25 Maiden Lane"/>
    <s v="Floor No. 4"/>
    <s v="Dublin"/>
    <s v="N/A"/>
    <s v="2"/>
    <x v="17"/>
    <x v="1"/>
    <s v="Cassidy"/>
    <s v="Dean"/>
    <s v="Small"/>
  </r>
  <r>
    <n v="10220"/>
    <n v="37"/>
    <n v="100"/>
    <n v="7"/>
    <n v="5032.74"/>
    <n v="1252.6489859999999"/>
    <s v="24,89%"/>
    <d v="2004-02-12T00:00:00"/>
    <x v="0"/>
    <n v="1"/>
    <x v="1"/>
    <x v="1"/>
    <x v="1"/>
    <n v="118"/>
    <s v="S24_4048"/>
    <x v="71"/>
    <s v="+353 1862 1555"/>
    <s v="25 Maiden Lane"/>
    <s v="Floor No. 4"/>
    <s v="Dublin"/>
    <s v="N/A"/>
    <s v="2"/>
    <x v="17"/>
    <x v="1"/>
    <s v="Cassidy"/>
    <s v="Dean"/>
    <s v="Medium"/>
  </r>
  <r>
    <n v="10220"/>
    <n v="20"/>
    <n v="52.82"/>
    <n v="6"/>
    <n v="1056.4000000000001"/>
    <n v="53.770760000000003"/>
    <s v="5,09%"/>
    <d v="2004-02-12T00:00:00"/>
    <x v="0"/>
    <n v="1"/>
    <x v="1"/>
    <x v="1"/>
    <x v="3"/>
    <n v="62"/>
    <s v="S32_3207"/>
    <x v="71"/>
    <s v="+353 1862 1555"/>
    <s v="25 Maiden Lane"/>
    <s v="Floor No. 4"/>
    <s v="Dublin"/>
    <s v="N/A"/>
    <s v="2"/>
    <x v="17"/>
    <x v="1"/>
    <s v="Cassidy"/>
    <s v="Dean"/>
    <s v="Small"/>
  </r>
  <r>
    <n v="10220"/>
    <n v="37"/>
    <n v="100"/>
    <n v="9"/>
    <n v="3983.05"/>
    <n v="181.22877500000001"/>
    <s v="4,55%"/>
    <d v="2004-02-12T00:00:00"/>
    <x v="0"/>
    <n v="1"/>
    <x v="1"/>
    <x v="1"/>
    <x v="2"/>
    <n v="115"/>
    <s v="S50_1392"/>
    <x v="71"/>
    <s v="+353 1862 1555"/>
    <s v="25 Maiden Lane"/>
    <s v="Floor No. 4"/>
    <s v="Dublin"/>
    <s v="N/A"/>
    <s v="2"/>
    <x v="17"/>
    <x v="1"/>
    <s v="Cassidy"/>
    <s v="Dean"/>
    <s v="Medium"/>
  </r>
  <r>
    <n v="10220"/>
    <n v="30"/>
    <n v="68.540000000000006"/>
    <n v="4"/>
    <n v="2056.1999999999998"/>
    <n v="104.66058"/>
    <s v="5,09%"/>
    <d v="2004-02-12T00:00:00"/>
    <x v="0"/>
    <n v="1"/>
    <x v="1"/>
    <x v="1"/>
    <x v="3"/>
    <n v="58"/>
    <s v="S50_1514"/>
    <x v="71"/>
    <s v="+353 1862 1555"/>
    <s v="25 Maiden Lane"/>
    <s v="Floor No. 4"/>
    <s v="Dublin"/>
    <s v="N/A"/>
    <s v="2"/>
    <x v="17"/>
    <x v="1"/>
    <s v="Cassidy"/>
    <s v="Dean"/>
    <s v="Small"/>
  </r>
  <r>
    <n v="10221"/>
    <n v="33"/>
    <n v="100"/>
    <n v="3"/>
    <n v="4417.38"/>
    <n v="326.44438199999996"/>
    <s v="7,39%"/>
    <d v="2004-02-18T00:00:00"/>
    <x v="0"/>
    <n v="1"/>
    <x v="1"/>
    <x v="1"/>
    <x v="0"/>
    <n v="136"/>
    <s v="S18_3140"/>
    <x v="72"/>
    <s v="(02) 5554 67"/>
    <s v="Rue Joseph-Bens 532"/>
    <s v="N/A"/>
    <s v="Bruxelles"/>
    <s v="N/A"/>
    <s v="B-1180"/>
    <x v="10"/>
    <x v="1"/>
    <s v="Dewey"/>
    <s v="Catherine"/>
    <s v="Medium"/>
  </r>
  <r>
    <n v="10221"/>
    <n v="23"/>
    <n v="80.67"/>
    <n v="5"/>
    <n v="1855.41"/>
    <n v="94.440369000000004"/>
    <s v="5,09%"/>
    <d v="2004-02-18T00:00:00"/>
    <x v="0"/>
    <n v="1"/>
    <x v="1"/>
    <x v="1"/>
    <x v="3"/>
    <n v="100"/>
    <s v="S18_3259"/>
    <x v="72"/>
    <s v="(02) 5554 67"/>
    <s v="Rue Joseph-Bens 532"/>
    <s v="N/A"/>
    <s v="Bruxelles"/>
    <s v="N/A"/>
    <s v="B-1180"/>
    <x v="10"/>
    <x v="1"/>
    <s v="Dewey"/>
    <s v="Catherine"/>
    <s v="Small"/>
  </r>
  <r>
    <n v="10221"/>
    <n v="39"/>
    <n v="89.53"/>
    <n v="2"/>
    <n v="3491.67"/>
    <n v="258.03441299999997"/>
    <s v="7,39%"/>
    <d v="2004-02-18T00:00:00"/>
    <x v="0"/>
    <n v="1"/>
    <x v="1"/>
    <x v="1"/>
    <x v="0"/>
    <n v="87"/>
    <s v="S18_4522"/>
    <x v="72"/>
    <s v="(02) 5554 67"/>
    <s v="Rue Joseph-Bens 532"/>
    <s v="N/A"/>
    <s v="Bruxelles"/>
    <s v="N/A"/>
    <s v="B-1180"/>
    <x v="10"/>
    <x v="1"/>
    <s v="Dewey"/>
    <s v="Catherine"/>
    <s v="Medium"/>
  </r>
  <r>
    <n v="10221"/>
    <n v="49"/>
    <n v="100"/>
    <n v="1"/>
    <n v="6804.63"/>
    <n v="621.94318199999998"/>
    <s v="9,14%"/>
    <d v="2004-02-18T00:00:00"/>
    <x v="0"/>
    <n v="1"/>
    <x v="1"/>
    <x v="1"/>
    <x v="4"/>
    <n v="122"/>
    <s v="S24_2011"/>
    <x v="72"/>
    <s v="(02) 5554 67"/>
    <s v="Rue Joseph-Bens 532"/>
    <s v="N/A"/>
    <s v="Bruxelles"/>
    <s v="N/A"/>
    <s v="B-1180"/>
    <x v="10"/>
    <x v="1"/>
    <s v="Dewey"/>
    <s v="Catherine"/>
    <s v="Medium"/>
  </r>
  <r>
    <n v="10221"/>
    <n v="23"/>
    <n v="97"/>
    <n v="4"/>
    <n v="2231"/>
    <n v="203.9134"/>
    <s v="9,14%"/>
    <d v="2004-02-18T00:00:00"/>
    <x v="0"/>
    <n v="1"/>
    <x v="1"/>
    <x v="1"/>
    <x v="4"/>
    <n v="86"/>
    <s v="S700_1938"/>
    <x v="72"/>
    <s v="(02) 5554 67"/>
    <s v="Rue Joseph-Bens 532"/>
    <s v="N/A"/>
    <s v="Bruxelles"/>
    <s v="N/A"/>
    <s v="B-1180"/>
    <x v="10"/>
    <x v="1"/>
    <s v="Dewey"/>
    <s v="Catherine"/>
    <s v="Small"/>
  </r>
  <r>
    <n v="10222"/>
    <n v="49"/>
    <n v="100"/>
    <n v="12"/>
    <n v="5997.6"/>
    <n v="1492.8026400000001"/>
    <s v="24,89%"/>
    <d v="2004-02-19T00:00:00"/>
    <x v="0"/>
    <n v="1"/>
    <x v="1"/>
    <x v="1"/>
    <x v="1"/>
    <n v="136"/>
    <s v="S10_4757"/>
    <x v="73"/>
    <s v="7605558146"/>
    <s v="361 Furth Circle"/>
    <s v="N/A"/>
    <s v="San Diego"/>
    <s v="CA"/>
    <s v="91217"/>
    <x v="0"/>
    <x v="0"/>
    <s v="Thompson"/>
    <s v="Valarie"/>
    <s v="Medium"/>
  </r>
  <r>
    <n v="10222"/>
    <n v="49"/>
    <n v="100"/>
    <n v="4"/>
    <n v="6954.08"/>
    <n v="508.34324799999996"/>
    <s v="7,31%"/>
    <d v="2004-02-19T00:00:00"/>
    <x v="0"/>
    <n v="1"/>
    <x v="1"/>
    <x v="1"/>
    <x v="5"/>
    <n v="157"/>
    <s v="S18_1662"/>
    <x v="73"/>
    <s v="7605558146"/>
    <s v="361 Furth Circle"/>
    <s v="N/A"/>
    <s v="San Diego"/>
    <s v="CA"/>
    <s v="91217"/>
    <x v="0"/>
    <x v="0"/>
    <s v="Thompson"/>
    <s v="Valarie"/>
    <s v="Medium"/>
  </r>
  <r>
    <n v="10222"/>
    <n v="49"/>
    <n v="94.62"/>
    <n v="10"/>
    <n v="4636.38"/>
    <n v="423.76513199999999"/>
    <s v="9,14%"/>
    <d v="2004-02-19T00:00:00"/>
    <x v="0"/>
    <n v="1"/>
    <x v="1"/>
    <x v="1"/>
    <x v="4"/>
    <n v="86"/>
    <s v="S18_3029"/>
    <x v="73"/>
    <s v="7605558146"/>
    <s v="361 Furth Circle"/>
    <s v="N/A"/>
    <s v="San Diego"/>
    <s v="CA"/>
    <s v="91217"/>
    <x v="0"/>
    <x v="0"/>
    <s v="Thompson"/>
    <s v="Valarie"/>
    <s v="Medium"/>
  </r>
  <r>
    <n v="10222"/>
    <n v="45"/>
    <n v="85.75"/>
    <n v="9"/>
    <n v="3858.75"/>
    <n v="285.16162499999996"/>
    <s v="7,39%"/>
    <d v="2004-02-19T00:00:00"/>
    <x v="0"/>
    <n v="1"/>
    <x v="1"/>
    <x v="1"/>
    <x v="0"/>
    <n v="105"/>
    <s v="S18_3856"/>
    <x v="73"/>
    <s v="7605558146"/>
    <s v="361 Furth Circle"/>
    <s v="N/A"/>
    <s v="San Diego"/>
    <s v="CA"/>
    <s v="91217"/>
    <x v="0"/>
    <x v="0"/>
    <s v="Thompson"/>
    <s v="Valarie"/>
    <s v="Medium"/>
  </r>
  <r>
    <n v="10222"/>
    <n v="32"/>
    <n v="81.53"/>
    <n v="5"/>
    <n v="2608.96"/>
    <n v="190.71497600000001"/>
    <s v="7,31%"/>
    <d v="2004-02-19T00:00:00"/>
    <x v="0"/>
    <n v="1"/>
    <x v="1"/>
    <x v="1"/>
    <x v="5"/>
    <n v="68"/>
    <s v="S24_2841"/>
    <x v="73"/>
    <s v="7605558146"/>
    <s v="361 Furth Circle"/>
    <s v="N/A"/>
    <s v="San Diego"/>
    <s v="CA"/>
    <s v="91217"/>
    <x v="0"/>
    <x v="0"/>
    <s v="Thompson"/>
    <s v="Valarie"/>
    <s v="Small"/>
  </r>
  <r>
    <n v="10222"/>
    <n v="47"/>
    <n v="70.81"/>
    <n v="14"/>
    <n v="3328.07"/>
    <n v="245.94437299999998"/>
    <s v="7,39%"/>
    <d v="2004-02-19T00:00:00"/>
    <x v="0"/>
    <n v="1"/>
    <x v="1"/>
    <x v="1"/>
    <x v="0"/>
    <n v="88"/>
    <s v="S24_3151"/>
    <x v="73"/>
    <s v="7605558146"/>
    <s v="361 Furth Circle"/>
    <s v="N/A"/>
    <s v="San Diego"/>
    <s v="CA"/>
    <s v="91217"/>
    <x v="0"/>
    <x v="0"/>
    <s v="Thompson"/>
    <s v="Valarie"/>
    <s v="Medium"/>
  </r>
  <r>
    <n v="10222"/>
    <n v="43"/>
    <n v="70.349999999999994"/>
    <n v="6"/>
    <n v="3025.05"/>
    <n v="223.55119500000001"/>
    <s v="7,39%"/>
    <d v="2004-02-19T00:00:00"/>
    <x v="0"/>
    <n v="1"/>
    <x v="1"/>
    <x v="1"/>
    <x v="0"/>
    <n v="65"/>
    <s v="S24_3420"/>
    <x v="73"/>
    <s v="7605558146"/>
    <s v="361 Furth Circle"/>
    <s v="N/A"/>
    <s v="San Diego"/>
    <s v="CA"/>
    <s v="91217"/>
    <x v="0"/>
    <x v="0"/>
    <s v="Thompson"/>
    <s v="Valarie"/>
    <s v="Medium"/>
  </r>
  <r>
    <n v="10222"/>
    <n v="46"/>
    <n v="80.510000000000005"/>
    <n v="11"/>
    <n v="3703.46"/>
    <n v="273.68569399999996"/>
    <s v="7,39%"/>
    <d v="2004-02-19T00:00:00"/>
    <x v="0"/>
    <n v="1"/>
    <x v="1"/>
    <x v="1"/>
    <x v="0"/>
    <n v="83"/>
    <s v="S24_3816"/>
    <x v="73"/>
    <s v="7605558146"/>
    <s v="361 Furth Circle"/>
    <s v="N/A"/>
    <s v="San Diego"/>
    <s v="CA"/>
    <s v="91217"/>
    <x v="0"/>
    <x v="0"/>
    <s v="Thompson"/>
    <s v="Valarie"/>
    <s v="Medium"/>
  </r>
  <r>
    <n v="10222"/>
    <n v="48"/>
    <n v="56.64"/>
    <n v="3"/>
    <n v="2718.72"/>
    <n v="198.73843199999999"/>
    <s v="7,31%"/>
    <d v="2004-02-19T00:00:00"/>
    <x v="0"/>
    <n v="1"/>
    <x v="1"/>
    <x v="1"/>
    <x v="5"/>
    <n v="68"/>
    <s v="S24_3949"/>
    <x v="73"/>
    <s v="7605558146"/>
    <s v="361 Furth Circle"/>
    <s v="N/A"/>
    <s v="San Diego"/>
    <s v="CA"/>
    <s v="91217"/>
    <x v="0"/>
    <x v="0"/>
    <s v="Thompson"/>
    <s v="Valarie"/>
    <s v="Small"/>
  </r>
  <r>
    <n v="10222"/>
    <n v="31"/>
    <n v="62.67"/>
    <n v="15"/>
    <n v="1942.77"/>
    <n v="177.56917799999999"/>
    <s v="9,14%"/>
    <d v="2004-02-19T00:00:00"/>
    <x v="0"/>
    <n v="1"/>
    <x v="1"/>
    <x v="1"/>
    <x v="4"/>
    <n v="66"/>
    <s v="S700_1138"/>
    <x v="73"/>
    <s v="7605558146"/>
    <s v="361 Furth Circle"/>
    <s v="N/A"/>
    <s v="San Diego"/>
    <s v="CA"/>
    <s v="91217"/>
    <x v="0"/>
    <x v="0"/>
    <s v="Thompson"/>
    <s v="Valarie"/>
    <s v="Small"/>
  </r>
  <r>
    <n v="10222"/>
    <n v="26"/>
    <n v="100"/>
    <n v="8"/>
    <n v="2659.54"/>
    <n v="243.08195599999999"/>
    <s v="9,14%"/>
    <d v="2004-02-19T00:00:00"/>
    <x v="0"/>
    <n v="1"/>
    <x v="1"/>
    <x v="1"/>
    <x v="4"/>
    <n v="90"/>
    <s v="S700_2047"/>
    <x v="73"/>
    <s v="7605558146"/>
    <s v="361 Furth Circle"/>
    <s v="N/A"/>
    <s v="San Diego"/>
    <s v="CA"/>
    <s v="91217"/>
    <x v="0"/>
    <x v="0"/>
    <s v="Thompson"/>
    <s v="Valarie"/>
    <s v="Small"/>
  </r>
  <r>
    <n v="10222"/>
    <n v="37"/>
    <n v="87.75"/>
    <n v="1"/>
    <n v="3246.75"/>
    <n v="237.337425"/>
    <s v="7,31%"/>
    <d v="2004-02-19T00:00:00"/>
    <x v="0"/>
    <n v="1"/>
    <x v="1"/>
    <x v="1"/>
    <x v="5"/>
    <n v="99"/>
    <s v="S700_2466"/>
    <x v="73"/>
    <s v="7605558146"/>
    <s v="361 Furth Circle"/>
    <s v="N/A"/>
    <s v="San Diego"/>
    <s v="CA"/>
    <s v="91217"/>
    <x v="0"/>
    <x v="0"/>
    <s v="Thompson"/>
    <s v="Valarie"/>
    <s v="Medium"/>
  </r>
  <r>
    <n v="10222"/>
    <n v="36"/>
    <n v="80.95"/>
    <n v="13"/>
    <n v="2914.2"/>
    <n v="266.35787999999997"/>
    <s v="9,14%"/>
    <d v="2004-02-19T00:00:00"/>
    <x v="0"/>
    <n v="1"/>
    <x v="1"/>
    <x v="1"/>
    <x v="4"/>
    <n v="72"/>
    <s v="S700_2610"/>
    <x v="73"/>
    <s v="7605558146"/>
    <s v="361 Furth Circle"/>
    <s v="N/A"/>
    <s v="San Diego"/>
    <s v="CA"/>
    <s v="91217"/>
    <x v="0"/>
    <x v="0"/>
    <s v="Thompson"/>
    <s v="Valarie"/>
    <s v="Small"/>
  </r>
  <r>
    <n v="10222"/>
    <n v="38"/>
    <n v="100"/>
    <n v="16"/>
    <n v="4187.22"/>
    <n v="382.71190799999999"/>
    <s v="9,14%"/>
    <d v="2004-02-19T00:00:00"/>
    <x v="0"/>
    <n v="1"/>
    <x v="1"/>
    <x v="1"/>
    <x v="4"/>
    <n v="100"/>
    <s v="S700_3505"/>
    <x v="73"/>
    <s v="7605558146"/>
    <s v="361 Furth Circle"/>
    <s v="N/A"/>
    <s v="San Diego"/>
    <s v="CA"/>
    <s v="91217"/>
    <x v="0"/>
    <x v="0"/>
    <s v="Thompson"/>
    <s v="Valarie"/>
    <s v="Medium"/>
  </r>
  <r>
    <n v="10222"/>
    <n v="31"/>
    <n v="95.34"/>
    <n v="17"/>
    <n v="2955.54"/>
    <n v="270.13635599999998"/>
    <s v="9,14%"/>
    <d v="2004-02-19T00:00:00"/>
    <x v="0"/>
    <n v="1"/>
    <x v="1"/>
    <x v="1"/>
    <x v="4"/>
    <n v="99"/>
    <s v="S700_3962"/>
    <x v="73"/>
    <s v="7605558146"/>
    <s v="361 Furth Circle"/>
    <s v="N/A"/>
    <s v="San Diego"/>
    <s v="CA"/>
    <s v="91217"/>
    <x v="0"/>
    <x v="0"/>
    <s v="Thompson"/>
    <s v="Valarie"/>
    <s v="Small"/>
  </r>
  <r>
    <n v="10222"/>
    <n v="43"/>
    <n v="74.03"/>
    <n v="2"/>
    <n v="3183.29"/>
    <n v="232.698499"/>
    <s v="7,31%"/>
    <d v="2004-02-19T00:00:00"/>
    <x v="0"/>
    <n v="1"/>
    <x v="1"/>
    <x v="1"/>
    <x v="5"/>
    <n v="74"/>
    <s v="S700_4002"/>
    <x v="73"/>
    <s v="7605558146"/>
    <s v="361 Furth Circle"/>
    <s v="N/A"/>
    <s v="San Diego"/>
    <s v="CA"/>
    <s v="91217"/>
    <x v="0"/>
    <x v="0"/>
    <s v="Thompson"/>
    <s v="Valarie"/>
    <s v="Medium"/>
  </r>
  <r>
    <n v="10222"/>
    <n v="31"/>
    <n v="45.69"/>
    <n v="7"/>
    <n v="1416.39"/>
    <n v="103.53810900000001"/>
    <s v="7,31%"/>
    <d v="2004-02-19T00:00:00"/>
    <x v="0"/>
    <n v="1"/>
    <x v="1"/>
    <x v="1"/>
    <x v="5"/>
    <n v="49"/>
    <s v="S72_1253"/>
    <x v="73"/>
    <s v="7605558146"/>
    <s v="361 Furth Circle"/>
    <s v="N/A"/>
    <s v="San Diego"/>
    <s v="CA"/>
    <s v="91217"/>
    <x v="0"/>
    <x v="0"/>
    <s v="Thompson"/>
    <s v="Valarie"/>
    <s v="Small"/>
  </r>
  <r>
    <n v="10222"/>
    <n v="36"/>
    <n v="63.34"/>
    <n v="18"/>
    <n v="2280.2399999999998"/>
    <n v="208.41393599999998"/>
    <s v="9,14%"/>
    <d v="2004-02-19T00:00:00"/>
    <x v="0"/>
    <n v="1"/>
    <x v="1"/>
    <x v="1"/>
    <x v="4"/>
    <n v="54"/>
    <s v="S72_3212"/>
    <x v="73"/>
    <s v="7605558146"/>
    <s v="361 Furth Circle"/>
    <s v="N/A"/>
    <s v="San Diego"/>
    <s v="CA"/>
    <s v="91217"/>
    <x v="0"/>
    <x v="0"/>
    <s v="Thompson"/>
    <s v="Valarie"/>
    <s v="Small"/>
  </r>
  <r>
    <n v="10223"/>
    <n v="37"/>
    <n v="100"/>
    <n v="1"/>
    <n v="3965.66"/>
    <n v="503.63882000000001"/>
    <s v="12,70%"/>
    <d v="2004-02-20T00:00:00"/>
    <x v="0"/>
    <n v="1"/>
    <x v="1"/>
    <x v="1"/>
    <x v="6"/>
    <n v="95"/>
    <s v="S10_1678"/>
    <x v="20"/>
    <s v="03 9520 4555"/>
    <s v="636 St Kilda Road"/>
    <s v="Level 3"/>
    <s v="Melbourne"/>
    <s v="Victoria"/>
    <s v="3004"/>
    <x v="13"/>
    <x v="3"/>
    <s v="Ferguson"/>
    <s v="Peter"/>
    <s v="Medium"/>
  </r>
  <r>
    <n v="10223"/>
    <n v="47"/>
    <n v="100"/>
    <n v="4"/>
    <n v="5422.39"/>
    <n v="688.64353000000006"/>
    <s v="12,70%"/>
    <d v="2004-02-20T00:00:00"/>
    <x v="0"/>
    <n v="1"/>
    <x v="1"/>
    <x v="1"/>
    <x v="6"/>
    <n v="118"/>
    <s v="S10_2016"/>
    <x v="20"/>
    <s v="03 9520 4555"/>
    <s v="636 St Kilda Road"/>
    <s v="Level 3"/>
    <s v="Melbourne"/>
    <s v="Victoria"/>
    <s v="3004"/>
    <x v="13"/>
    <x v="3"/>
    <s v="Ferguson"/>
    <s v="Peter"/>
    <s v="Medium"/>
  </r>
  <r>
    <n v="10223"/>
    <n v="49"/>
    <n v="100"/>
    <n v="3"/>
    <n v="9774.0300000000007"/>
    <n v="1241.3018100000002"/>
    <s v="12,70%"/>
    <d v="2004-02-20T00:00:00"/>
    <x v="0"/>
    <n v="1"/>
    <x v="1"/>
    <x v="1"/>
    <x v="6"/>
    <n v="193"/>
    <s v="S10_4698"/>
    <x v="20"/>
    <s v="03 9520 4555"/>
    <s v="636 St Kilda Road"/>
    <s v="Level 3"/>
    <s v="Melbourne"/>
    <s v="Victoria"/>
    <s v="3004"/>
    <x v="13"/>
    <x v="3"/>
    <s v="Ferguson"/>
    <s v="Peter"/>
    <s v="Large"/>
  </r>
  <r>
    <n v="10223"/>
    <n v="47"/>
    <n v="100"/>
    <n v="9"/>
    <n v="4724.91"/>
    <n v="345.39092099999999"/>
    <s v="7,31%"/>
    <d v="2004-02-20T00:00:00"/>
    <x v="0"/>
    <n v="1"/>
    <x v="1"/>
    <x v="1"/>
    <x v="5"/>
    <n v="84"/>
    <s v="S18_2581"/>
    <x v="20"/>
    <s v="03 9520 4555"/>
    <s v="636 St Kilda Road"/>
    <s v="Level 3"/>
    <s v="Melbourne"/>
    <s v="Victoria"/>
    <s v="3004"/>
    <x v="13"/>
    <x v="3"/>
    <s v="Ferguson"/>
    <s v="Peter"/>
    <s v="Medium"/>
  </r>
  <r>
    <n v="10223"/>
    <n v="28"/>
    <n v="60.57"/>
    <n v="5"/>
    <n v="1695.96"/>
    <n v="215.38692"/>
    <n v="0.127"/>
    <d v="2004-02-20T00:00:00"/>
    <x v="0"/>
    <n v="1"/>
    <x v="1"/>
    <x v="1"/>
    <x v="6"/>
    <n v="60"/>
    <s v="S18_2625"/>
    <x v="20"/>
    <s v="03 9520 4555"/>
    <s v="636 St Kilda Road"/>
    <s v="Level 3"/>
    <s v="Melbourne"/>
    <s v="Victoria"/>
    <s v="3004"/>
    <x v="13"/>
    <x v="3"/>
    <s v="Ferguson"/>
    <s v="Peter"/>
    <s v="Small"/>
  </r>
  <r>
    <n v="10223"/>
    <n v="32"/>
    <n v="91.29"/>
    <n v="2"/>
    <n v="2921.28"/>
    <n v="371.00256000000002"/>
    <n v="0.127"/>
    <d v="2004-02-20T00:00:00"/>
    <x v="0"/>
    <n v="1"/>
    <x v="1"/>
    <x v="1"/>
    <x v="6"/>
    <n v="112"/>
    <s v="S24_1578"/>
    <x v="20"/>
    <s v="03 9520 4555"/>
    <s v="636 St Kilda Road"/>
    <s v="Level 3"/>
    <s v="Melbourne"/>
    <s v="Victoria"/>
    <s v="3004"/>
    <x v="13"/>
    <x v="3"/>
    <s v="Ferguson"/>
    <s v="Peter"/>
    <s v="Small"/>
  </r>
  <r>
    <n v="10223"/>
    <n v="34"/>
    <n v="100"/>
    <n v="11"/>
    <n v="3608.76"/>
    <n v="263.80035600000002"/>
    <s v="7,31%"/>
    <d v="2004-02-20T00:00:00"/>
    <x v="0"/>
    <n v="1"/>
    <x v="1"/>
    <x v="1"/>
    <x v="5"/>
    <n v="109"/>
    <s v="S24_1785"/>
    <x v="20"/>
    <s v="03 9520 4555"/>
    <s v="636 St Kilda Road"/>
    <s v="Level 3"/>
    <s v="Melbourne"/>
    <s v="Victoria"/>
    <s v="3004"/>
    <x v="13"/>
    <x v="3"/>
    <s v="Ferguson"/>
    <s v="Peter"/>
    <s v="Medium"/>
  </r>
  <r>
    <n v="10223"/>
    <n v="38"/>
    <n v="69.31"/>
    <n v="6"/>
    <n v="2633.78"/>
    <n v="334.49006000000003"/>
    <n v="0.127"/>
    <d v="2004-02-20T00:00:00"/>
    <x v="0"/>
    <n v="1"/>
    <x v="1"/>
    <x v="1"/>
    <x v="6"/>
    <n v="76"/>
    <s v="S24_2000"/>
    <x v="20"/>
    <s v="03 9520 4555"/>
    <s v="636 St Kilda Road"/>
    <s v="Level 3"/>
    <s v="Melbourne"/>
    <s v="Victoria"/>
    <s v="3004"/>
    <x v="13"/>
    <x v="3"/>
    <s v="Ferguson"/>
    <s v="Peter"/>
    <s v="Small"/>
  </r>
  <r>
    <n v="10223"/>
    <n v="23"/>
    <n v="74.62"/>
    <n v="10"/>
    <n v="1716.26"/>
    <n v="125.458606"/>
    <s v="7,31%"/>
    <d v="2004-02-20T00:00:00"/>
    <x v="0"/>
    <n v="1"/>
    <x v="1"/>
    <x v="1"/>
    <x v="5"/>
    <n v="72"/>
    <s v="S24_4278"/>
    <x v="20"/>
    <s v="03 9520 4555"/>
    <s v="636 St Kilda Road"/>
    <s v="Level 3"/>
    <s v="Melbourne"/>
    <s v="Victoria"/>
    <s v="3004"/>
    <x v="13"/>
    <x v="3"/>
    <s v="Ferguson"/>
    <s v="Peter"/>
    <s v="Small"/>
  </r>
  <r>
    <n v="10223"/>
    <n v="21"/>
    <n v="100"/>
    <n v="7"/>
    <n v="2475.27"/>
    <n v="314.35928999999999"/>
    <n v="0.127"/>
    <d v="2004-02-20T00:00:00"/>
    <x v="0"/>
    <n v="1"/>
    <x v="1"/>
    <x v="1"/>
    <x v="6"/>
    <n v="99"/>
    <s v="S32_1374"/>
    <x v="20"/>
    <s v="03 9520 4555"/>
    <s v="636 St Kilda Road"/>
    <s v="Level 3"/>
    <s v="Melbourne"/>
    <s v="Victoria"/>
    <s v="3004"/>
    <x v="13"/>
    <x v="3"/>
    <s v="Ferguson"/>
    <s v="Peter"/>
    <s v="Small"/>
  </r>
  <r>
    <n v="10223"/>
    <n v="20"/>
    <n v="66.040000000000006"/>
    <n v="12"/>
    <n v="1320.8"/>
    <n v="97.607119999999995"/>
    <s v="7,39%"/>
    <d v="2004-02-20T00:00:00"/>
    <x v="0"/>
    <n v="1"/>
    <x v="1"/>
    <x v="1"/>
    <x v="0"/>
    <n v="68"/>
    <s v="S32_4289"/>
    <x v="20"/>
    <s v="03 9520 4555"/>
    <s v="636 St Kilda Road"/>
    <s v="Level 3"/>
    <s v="Melbourne"/>
    <s v="Victoria"/>
    <s v="3004"/>
    <x v="13"/>
    <x v="3"/>
    <s v="Ferguson"/>
    <s v="Peter"/>
    <s v="Small"/>
  </r>
  <r>
    <n v="10223"/>
    <n v="41"/>
    <n v="46.26"/>
    <n v="13"/>
    <n v="1896.66"/>
    <n v="140.163174"/>
    <s v="7,39%"/>
    <d v="2004-02-20T00:00:00"/>
    <x v="0"/>
    <n v="1"/>
    <x v="1"/>
    <x v="1"/>
    <x v="0"/>
    <n v="43"/>
    <s v="S50_1341"/>
    <x v="20"/>
    <s v="03 9520 4555"/>
    <s v="636 St Kilda Road"/>
    <s v="Level 3"/>
    <s v="Melbourne"/>
    <s v="Victoria"/>
    <s v="3004"/>
    <x v="13"/>
    <x v="3"/>
    <s v="Ferguson"/>
    <s v="Peter"/>
    <s v="Small"/>
  </r>
  <r>
    <n v="10223"/>
    <n v="25"/>
    <n v="100"/>
    <n v="14"/>
    <n v="2534.75"/>
    <n v="185.29022499999999"/>
    <s v="7,31%"/>
    <d v="2004-02-20T00:00:00"/>
    <x v="0"/>
    <n v="1"/>
    <x v="1"/>
    <x v="1"/>
    <x v="5"/>
    <n v="91"/>
    <s v="S700_1691"/>
    <x v="20"/>
    <s v="03 9520 4555"/>
    <s v="636 St Kilda Road"/>
    <s v="Level 3"/>
    <s v="Melbourne"/>
    <s v="Victoria"/>
    <s v="3004"/>
    <x v="13"/>
    <x v="3"/>
    <s v="Ferguson"/>
    <s v="Peter"/>
    <s v="Small"/>
  </r>
  <r>
    <n v="10223"/>
    <n v="29"/>
    <n v="100"/>
    <n v="8"/>
    <n v="3199.86"/>
    <n v="233.90976599999999"/>
    <s v="7,31%"/>
    <d v="2004-02-20T00:00:00"/>
    <x v="0"/>
    <n v="1"/>
    <x v="1"/>
    <x v="1"/>
    <x v="5"/>
    <n v="118"/>
    <s v="S700_2834"/>
    <x v="20"/>
    <s v="03 9520 4555"/>
    <s v="636 St Kilda Road"/>
    <s v="Level 3"/>
    <s v="Melbourne"/>
    <s v="Victoria"/>
    <s v="3004"/>
    <x v="13"/>
    <x v="3"/>
    <s v="Ferguson"/>
    <s v="Peter"/>
    <s v="Medium"/>
  </r>
  <r>
    <n v="10223"/>
    <n v="26"/>
    <n v="67.2"/>
    <n v="15"/>
    <n v="1747.2"/>
    <n v="127.72032"/>
    <s v="7,31%"/>
    <d v="2004-02-20T00:00:00"/>
    <x v="0"/>
    <n v="1"/>
    <x v="1"/>
    <x v="1"/>
    <x v="5"/>
    <n v="80"/>
    <s v="S700_3167"/>
    <x v="20"/>
    <s v="03 9520 4555"/>
    <s v="636 St Kilda Road"/>
    <s v="Level 3"/>
    <s v="Melbourne"/>
    <s v="Victoria"/>
    <s v="3004"/>
    <x v="13"/>
    <x v="3"/>
    <s v="Ferguson"/>
    <s v="Peter"/>
    <s v="Small"/>
  </r>
  <r>
    <n v="10224"/>
    <n v="43"/>
    <n v="100"/>
    <n v="6"/>
    <n v="6087.94"/>
    <n v="773.16837999999996"/>
    <n v="0.127"/>
    <d v="2004-02-21T00:00:00"/>
    <x v="0"/>
    <n v="1"/>
    <x v="1"/>
    <x v="1"/>
    <x v="6"/>
    <n v="150"/>
    <s v="S12_2823"/>
    <x v="54"/>
    <s v="20.16.1555"/>
    <s v="184, chausse de Tournai"/>
    <s v="N/A"/>
    <s v="Lille"/>
    <s v="N/A"/>
    <s v="59000"/>
    <x v="9"/>
    <x v="1"/>
    <s v="Rance"/>
    <s v="Martine"/>
    <s v="Medium"/>
  </r>
  <r>
    <n v="10224"/>
    <n v="38"/>
    <n v="58.44"/>
    <n v="1"/>
    <n v="2220.7199999999998"/>
    <n v="282.03143999999998"/>
    <n v="0.127"/>
    <d v="2004-02-21T00:00:00"/>
    <x v="0"/>
    <n v="1"/>
    <x v="1"/>
    <x v="1"/>
    <x v="6"/>
    <n v="62"/>
    <s v="S18_3782"/>
    <x v="54"/>
    <s v="20.16.1555"/>
    <s v="184, chausse de Tournai"/>
    <s v="N/A"/>
    <s v="Lille"/>
    <s v="N/A"/>
    <s v="59000"/>
    <x v="9"/>
    <x v="1"/>
    <s v="Rance"/>
    <s v="Martine"/>
    <s v="Small"/>
  </r>
  <r>
    <n v="10224"/>
    <n v="37"/>
    <n v="80.34"/>
    <n v="4"/>
    <n v="2972.58"/>
    <n v="377.51765999999998"/>
    <n v="0.127"/>
    <d v="2004-02-21T00:00:00"/>
    <x v="0"/>
    <n v="1"/>
    <x v="1"/>
    <x v="1"/>
    <x v="6"/>
    <n v="69"/>
    <s v="S24_2360"/>
    <x v="54"/>
    <s v="20.16.1555"/>
    <s v="184, chausse de Tournai"/>
    <s v="N/A"/>
    <s v="Lille"/>
    <s v="N/A"/>
    <s v="59000"/>
    <x v="9"/>
    <x v="1"/>
    <s v="Rance"/>
    <s v="Martine"/>
    <s v="Small"/>
  </r>
  <r>
    <n v="10224"/>
    <n v="43"/>
    <n v="39.43"/>
    <n v="2"/>
    <n v="1695.49"/>
    <n v="215.32723000000001"/>
    <n v="0.127"/>
    <d v="2004-02-21T00:00:00"/>
    <x v="0"/>
    <n v="1"/>
    <x v="1"/>
    <x v="1"/>
    <x v="6"/>
    <n v="40"/>
    <s v="S32_2206"/>
    <x v="54"/>
    <s v="20.16.1555"/>
    <s v="184, chausse de Tournai"/>
    <s v="N/A"/>
    <s v="Lille"/>
    <s v="N/A"/>
    <s v="59000"/>
    <x v="9"/>
    <x v="1"/>
    <s v="Rance"/>
    <s v="Martine"/>
    <s v="Small"/>
  </r>
  <r>
    <n v="10224"/>
    <n v="30"/>
    <n v="100"/>
    <n v="5"/>
    <n v="3336.9"/>
    <n v="423.78630000000004"/>
    <n v="0.127"/>
    <d v="2004-02-21T00:00:00"/>
    <x v="0"/>
    <n v="1"/>
    <x v="1"/>
    <x v="1"/>
    <x v="6"/>
    <n v="102"/>
    <s v="S32_4485"/>
    <x v="54"/>
    <s v="20.16.1555"/>
    <s v="184, chausse de Tournai"/>
    <s v="N/A"/>
    <s v="Lille"/>
    <s v="N/A"/>
    <s v="59000"/>
    <x v="9"/>
    <x v="1"/>
    <s v="Rance"/>
    <s v="Martine"/>
    <s v="Medium"/>
  </r>
  <r>
    <n v="10224"/>
    <n v="50"/>
    <n v="77.290000000000006"/>
    <n v="3"/>
    <n v="3864.5"/>
    <n v="490.79149999999998"/>
    <n v="0.127"/>
    <d v="2004-02-21T00:00:00"/>
    <x v="0"/>
    <n v="1"/>
    <x v="1"/>
    <x v="1"/>
    <x v="6"/>
    <n v="81"/>
    <s v="S50_4713"/>
    <x v="54"/>
    <s v="20.16.1555"/>
    <s v="184, chausse de Tournai"/>
    <s v="N/A"/>
    <s v="Lille"/>
    <s v="N/A"/>
    <s v="59000"/>
    <x v="9"/>
    <x v="1"/>
    <s v="Rance"/>
    <s v="Martine"/>
    <s v="Medium"/>
  </r>
  <r>
    <n v="10225"/>
    <n v="27"/>
    <n v="100"/>
    <n v="9"/>
    <n v="4517.91"/>
    <n v="1124.507799"/>
    <s v="24,89%"/>
    <d v="2004-02-22T00:00:00"/>
    <x v="0"/>
    <n v="1"/>
    <x v="1"/>
    <x v="1"/>
    <x v="1"/>
    <n v="194"/>
    <s v="S12_1099"/>
    <x v="74"/>
    <s v="0897-034555"/>
    <s v="Grenzacherweg 237"/>
    <s v="N/A"/>
    <s v="Gensve"/>
    <s v="N/A"/>
    <s v="1203"/>
    <x v="18"/>
    <x v="1"/>
    <s v="Holz"/>
    <s v="Michael"/>
    <s v="Medium"/>
  </r>
  <r>
    <n v="10225"/>
    <n v="25"/>
    <n v="99.82"/>
    <n v="7"/>
    <n v="2495.5"/>
    <n v="621.12995000000001"/>
    <s v="24,89%"/>
    <d v="2004-02-22T00:00:00"/>
    <x v="0"/>
    <n v="1"/>
    <x v="1"/>
    <x v="1"/>
    <x v="1"/>
    <n v="117"/>
    <s v="S12_3380"/>
    <x v="74"/>
    <s v="0897-034555"/>
    <s v="Grenzacherweg 237"/>
    <s v="N/A"/>
    <s v="Gensve"/>
    <s v="N/A"/>
    <s v="1203"/>
    <x v="18"/>
    <x v="1"/>
    <s v="Holz"/>
    <s v="Michael"/>
    <s v="Small"/>
  </r>
  <r>
    <n v="10225"/>
    <n v="37"/>
    <n v="77.41"/>
    <n v="10"/>
    <n v="2864.17"/>
    <n v="712.89191300000005"/>
    <s v="24,89%"/>
    <d v="2004-02-22T00:00:00"/>
    <x v="0"/>
    <n v="1"/>
    <x v="1"/>
    <x v="1"/>
    <x v="1"/>
    <n v="79"/>
    <s v="S12_3990"/>
    <x v="74"/>
    <s v="0897-034555"/>
    <s v="Grenzacherweg 237"/>
    <s v="N/A"/>
    <s v="Gensve"/>
    <s v="N/A"/>
    <s v="1203"/>
    <x v="18"/>
    <x v="1"/>
    <s v="Holz"/>
    <s v="Michael"/>
    <s v="Small"/>
  </r>
  <r>
    <n v="10225"/>
    <n v="21"/>
    <n v="100"/>
    <n v="6"/>
    <n v="2684.43"/>
    <n v="668.154627"/>
    <s v="24,89%"/>
    <d v="2004-02-22T00:00:00"/>
    <x v="0"/>
    <n v="1"/>
    <x v="1"/>
    <x v="1"/>
    <x v="1"/>
    <n v="115"/>
    <s v="S12_4675"/>
    <x v="74"/>
    <s v="0897-034555"/>
    <s v="Grenzacherweg 237"/>
    <s v="N/A"/>
    <s v="Gensve"/>
    <s v="N/A"/>
    <s v="1203"/>
    <x v="18"/>
    <x v="1"/>
    <s v="Holz"/>
    <s v="Michael"/>
    <s v="Small"/>
  </r>
  <r>
    <n v="10225"/>
    <n v="32"/>
    <n v="100"/>
    <n v="1"/>
    <n v="4529.28"/>
    <n v="1127.337792"/>
    <s v="24,89%"/>
    <d v="2004-02-22T00:00:00"/>
    <x v="0"/>
    <n v="1"/>
    <x v="1"/>
    <x v="1"/>
    <x v="1"/>
    <n v="141"/>
    <s v="S18_1129"/>
    <x v="74"/>
    <s v="0897-034555"/>
    <s v="Grenzacherweg 237"/>
    <s v="N/A"/>
    <s v="Gensve"/>
    <s v="N/A"/>
    <s v="1203"/>
    <x v="18"/>
    <x v="1"/>
    <s v="Holz"/>
    <s v="Michael"/>
    <s v="Medium"/>
  </r>
  <r>
    <n v="10225"/>
    <n v="47"/>
    <n v="64.680000000000007"/>
    <n v="5"/>
    <n v="3039.96"/>
    <n v="756.64604400000007"/>
    <s v="24,89%"/>
    <d v="2004-02-22T00:00:00"/>
    <x v="0"/>
    <n v="1"/>
    <x v="1"/>
    <x v="1"/>
    <x v="1"/>
    <n v="77"/>
    <s v="S18_1889"/>
    <x v="74"/>
    <s v="0897-034555"/>
    <s v="Grenzacherweg 237"/>
    <s v="N/A"/>
    <s v="Gensve"/>
    <s v="N/A"/>
    <s v="1203"/>
    <x v="18"/>
    <x v="1"/>
    <s v="Holz"/>
    <s v="Michael"/>
    <s v="Medium"/>
  </r>
  <r>
    <n v="10225"/>
    <n v="43"/>
    <n v="100"/>
    <n v="2"/>
    <n v="6407.86"/>
    <n v="1594.916354"/>
    <s v="24,89%"/>
    <d v="2004-02-22T00:00:00"/>
    <x v="0"/>
    <n v="1"/>
    <x v="1"/>
    <x v="1"/>
    <x v="1"/>
    <n v="169"/>
    <s v="S18_3232"/>
    <x v="74"/>
    <s v="0897-034555"/>
    <s v="Grenzacherweg 237"/>
    <s v="N/A"/>
    <s v="Gensve"/>
    <s v="N/A"/>
    <s v="1203"/>
    <x v="18"/>
    <x v="1"/>
    <s v="Holz"/>
    <s v="Michael"/>
    <s v="Medium"/>
  </r>
  <r>
    <n v="10225"/>
    <n v="37"/>
    <n v="95.69"/>
    <n v="12"/>
    <n v="3540.53"/>
    <n v="881.23791700000004"/>
    <s v="24,89%"/>
    <d v="2004-02-22T00:00:00"/>
    <x v="0"/>
    <n v="1"/>
    <x v="1"/>
    <x v="1"/>
    <x v="1"/>
    <n v="80"/>
    <s v="S18_3278"/>
    <x v="74"/>
    <s v="0897-034555"/>
    <s v="Grenzacherweg 237"/>
    <s v="N/A"/>
    <s v="Gensve"/>
    <s v="N/A"/>
    <s v="1203"/>
    <x v="18"/>
    <x v="1"/>
    <s v="Holz"/>
    <s v="Michael"/>
    <s v="Medium"/>
  </r>
  <r>
    <n v="10225"/>
    <n v="27"/>
    <n v="100"/>
    <n v="11"/>
    <n v="4564.08"/>
    <n v="1135.9995120000001"/>
    <s v="24,89%"/>
    <d v="2004-02-22T00:00:00"/>
    <x v="0"/>
    <n v="1"/>
    <x v="1"/>
    <x v="1"/>
    <x v="1"/>
    <n v="146"/>
    <s v="S18_3482"/>
    <x v="74"/>
    <s v="0897-034555"/>
    <s v="Grenzacherweg 237"/>
    <s v="N/A"/>
    <s v="Gensve"/>
    <s v="N/A"/>
    <s v="1203"/>
    <x v="18"/>
    <x v="1"/>
    <s v="Holz"/>
    <s v="Michael"/>
    <s v="Medium"/>
  </r>
  <r>
    <n v="10225"/>
    <n v="35"/>
    <n v="100"/>
    <n v="14"/>
    <n v="5260.15"/>
    <n v="1309.2513349999999"/>
    <s v="24,89%"/>
    <d v="2004-02-22T00:00:00"/>
    <x v="0"/>
    <n v="1"/>
    <x v="1"/>
    <x v="1"/>
    <x v="1"/>
    <n v="148"/>
    <s v="S18_4721"/>
    <x v="74"/>
    <s v="0897-034555"/>
    <s v="Grenzacherweg 237"/>
    <s v="N/A"/>
    <s v="Gensve"/>
    <s v="N/A"/>
    <s v="1203"/>
    <x v="18"/>
    <x v="1"/>
    <s v="Holz"/>
    <s v="Michael"/>
    <s v="Medium"/>
  </r>
  <r>
    <n v="10225"/>
    <n v="42"/>
    <n v="36.630000000000003"/>
    <n v="3"/>
    <n v="1538.46"/>
    <n v="382.92269400000004"/>
    <s v="24,89%"/>
    <d v="2004-02-22T00:00:00"/>
    <x v="0"/>
    <n v="1"/>
    <x v="1"/>
    <x v="1"/>
    <x v="1"/>
    <n v="37"/>
    <s v="S24_2972"/>
    <x v="74"/>
    <s v="0897-034555"/>
    <s v="Grenzacherweg 237"/>
    <s v="N/A"/>
    <s v="Gensve"/>
    <s v="N/A"/>
    <s v="1203"/>
    <x v="18"/>
    <x v="1"/>
    <s v="Holz"/>
    <s v="Michael"/>
    <s v="Small"/>
  </r>
  <r>
    <n v="10225"/>
    <n v="24"/>
    <n v="50.21"/>
    <n v="8"/>
    <n v="1205.04"/>
    <n v="299.93445600000001"/>
    <s v="24,89%"/>
    <d v="2004-02-22T00:00:00"/>
    <x v="0"/>
    <n v="1"/>
    <x v="1"/>
    <x v="1"/>
    <x v="1"/>
    <n v="61"/>
    <s v="S24_3371"/>
    <x v="74"/>
    <s v="0897-034555"/>
    <s v="Grenzacherweg 237"/>
    <s v="N/A"/>
    <s v="Gensve"/>
    <s v="N/A"/>
    <s v="1203"/>
    <x v="18"/>
    <x v="1"/>
    <s v="Holz"/>
    <s v="Michael"/>
    <s v="Small"/>
  </r>
  <r>
    <n v="10225"/>
    <n v="40"/>
    <n v="100"/>
    <n v="4"/>
    <n v="4550"/>
    <n v="1132.4950000000001"/>
    <s v="24,89%"/>
    <d v="2004-02-22T00:00:00"/>
    <x v="0"/>
    <n v="1"/>
    <x v="1"/>
    <x v="1"/>
    <x v="1"/>
    <n v="140"/>
    <s v="S24_3856"/>
    <x v="74"/>
    <s v="0897-034555"/>
    <s v="Grenzacherweg 237"/>
    <s v="N/A"/>
    <s v="Gensve"/>
    <s v="N/A"/>
    <s v="1203"/>
    <x v="18"/>
    <x v="1"/>
    <s v="Holz"/>
    <s v="Michael"/>
    <s v="Medium"/>
  </r>
  <r>
    <n v="10225"/>
    <n v="46"/>
    <n v="70.33"/>
    <n v="13"/>
    <n v="3235.18"/>
    <n v="805.23630200000002"/>
    <s v="24,89%"/>
    <d v="2004-02-22T00:00:00"/>
    <x v="0"/>
    <n v="1"/>
    <x v="1"/>
    <x v="1"/>
    <x v="1"/>
    <n v="80"/>
    <s v="S24_4620"/>
    <x v="74"/>
    <s v="0897-034555"/>
    <s v="Grenzacherweg 237"/>
    <s v="N/A"/>
    <s v="Gensve"/>
    <s v="N/A"/>
    <s v="1203"/>
    <x v="18"/>
    <x v="1"/>
    <s v="Holz"/>
    <s v="Michael"/>
    <s v="Medium"/>
  </r>
  <r>
    <n v="10226"/>
    <n v="38"/>
    <n v="100"/>
    <n v="4"/>
    <n v="4161.38"/>
    <n v="1035.767482"/>
    <s v="24,89%"/>
    <d v="2004-02-26T00:00:00"/>
    <x v="0"/>
    <n v="1"/>
    <x v="1"/>
    <x v="1"/>
    <x v="1"/>
    <n v="124"/>
    <s v="S18_1589"/>
    <x v="73"/>
    <s v="7605558146"/>
    <s v="361 Furth Circle"/>
    <s v="N/A"/>
    <s v="San Diego"/>
    <s v="CA"/>
    <s v="91217"/>
    <x v="0"/>
    <x v="0"/>
    <s v="Thompson"/>
    <s v="Valarie"/>
    <s v="Medium"/>
  </r>
  <r>
    <n v="10226"/>
    <n v="24"/>
    <n v="100"/>
    <n v="7"/>
    <n v="3892.08"/>
    <n v="968.73871200000008"/>
    <s v="24,89%"/>
    <d v="2004-02-26T00:00:00"/>
    <x v="0"/>
    <n v="1"/>
    <x v="1"/>
    <x v="1"/>
    <x v="1"/>
    <n v="142"/>
    <s v="S18_1984"/>
    <x v="73"/>
    <s v="7605558146"/>
    <s v="361 Furth Circle"/>
    <s v="N/A"/>
    <s v="San Diego"/>
    <s v="CA"/>
    <s v="91217"/>
    <x v="0"/>
    <x v="0"/>
    <s v="Thompson"/>
    <s v="Valarie"/>
    <s v="Medium"/>
  </r>
  <r>
    <n v="10226"/>
    <n v="24"/>
    <n v="100"/>
    <n v="5"/>
    <n v="3231.36"/>
    <n v="804.28550400000006"/>
    <s v="24,89%"/>
    <d v="2004-02-26T00:00:00"/>
    <x v="0"/>
    <n v="1"/>
    <x v="1"/>
    <x v="1"/>
    <x v="1"/>
    <n v="132"/>
    <s v="S18_2870"/>
    <x v="73"/>
    <s v="7605558146"/>
    <s v="361 Furth Circle"/>
    <s v="N/A"/>
    <s v="San Diego"/>
    <s v="CA"/>
    <s v="91217"/>
    <x v="0"/>
    <x v="0"/>
    <s v="Thompson"/>
    <s v="Valarie"/>
    <s v="Medium"/>
  </r>
  <r>
    <n v="10226"/>
    <n v="46"/>
    <n v="100"/>
    <n v="6"/>
    <n v="7343.9"/>
    <n v="1827.89671"/>
    <s v="24,89%"/>
    <d v="2004-02-26T00:00:00"/>
    <x v="0"/>
    <n v="1"/>
    <x v="1"/>
    <x v="1"/>
    <x v="1"/>
    <n v="141"/>
    <s v="S18_3685"/>
    <x v="73"/>
    <s v="7605558146"/>
    <s v="361 Furth Circle"/>
    <s v="N/A"/>
    <s v="San Diego"/>
    <s v="CA"/>
    <s v="91217"/>
    <x v="0"/>
    <x v="0"/>
    <s v="Thompson"/>
    <s v="Valarie"/>
    <s v="Large"/>
  </r>
  <r>
    <n v="10226"/>
    <n v="21"/>
    <n v="60.26"/>
    <n v="1"/>
    <n v="1265.46"/>
    <n v="314.97299400000003"/>
    <s v="24,89%"/>
    <d v="2004-02-26T00:00:00"/>
    <x v="0"/>
    <n v="1"/>
    <x v="1"/>
    <x v="1"/>
    <x v="1"/>
    <n v="73"/>
    <s v="S24_1046"/>
    <x v="73"/>
    <s v="7605558146"/>
    <s v="361 Furth Circle"/>
    <s v="N/A"/>
    <s v="San Diego"/>
    <s v="CA"/>
    <s v="91217"/>
    <x v="0"/>
    <x v="0"/>
    <s v="Thompson"/>
    <s v="Valarie"/>
    <s v="Small"/>
  </r>
  <r>
    <n v="10226"/>
    <n v="36"/>
    <n v="43.27"/>
    <n v="3"/>
    <n v="1557.72"/>
    <n v="387.71650800000003"/>
    <s v="24,89%"/>
    <d v="2004-02-26T00:00:00"/>
    <x v="0"/>
    <n v="1"/>
    <x v="1"/>
    <x v="1"/>
    <x v="1"/>
    <n v="50"/>
    <s v="S24_1628"/>
    <x v="73"/>
    <s v="7605558146"/>
    <s v="361 Furth Circle"/>
    <s v="N/A"/>
    <s v="San Diego"/>
    <s v="CA"/>
    <s v="91217"/>
    <x v="0"/>
    <x v="0"/>
    <s v="Thompson"/>
    <s v="Valarie"/>
    <s v="Small"/>
  </r>
  <r>
    <n v="10226"/>
    <n v="48"/>
    <n v="92.09"/>
    <n v="2"/>
    <n v="4420.32"/>
    <n v="1100.2176480000001"/>
    <s v="24,89%"/>
    <d v="2004-02-26T00:00:00"/>
    <x v="0"/>
    <n v="1"/>
    <x v="1"/>
    <x v="1"/>
    <x v="1"/>
    <n v="107"/>
    <s v="S24_3432"/>
    <x v="73"/>
    <s v="7605558146"/>
    <s v="361 Furth Circle"/>
    <s v="N/A"/>
    <s v="San Diego"/>
    <s v="CA"/>
    <s v="91217"/>
    <x v="0"/>
    <x v="0"/>
    <s v="Thompson"/>
    <s v="Valarie"/>
    <s v="Medium"/>
  </r>
  <r>
    <n v="10227"/>
    <n v="25"/>
    <n v="100"/>
    <n v="3"/>
    <n v="2953.75"/>
    <n v="218.28212499999998"/>
    <s v="7,39%"/>
    <d v="2004-03-02T00:00:00"/>
    <x v="0"/>
    <n v="1"/>
    <x v="2"/>
    <x v="1"/>
    <x v="0"/>
    <n v="102"/>
    <s v="S18_1342"/>
    <x v="61"/>
    <s v="78.32.5555"/>
    <s v="2, rue du Commerce"/>
    <s v="N/A"/>
    <s v="Lyon"/>
    <s v="N/A"/>
    <s v="69004"/>
    <x v="9"/>
    <x v="1"/>
    <s v="Saveley"/>
    <s v="Mary"/>
    <s v="Small"/>
  </r>
  <r>
    <n v="10227"/>
    <n v="31"/>
    <n v="48.52"/>
    <n v="2"/>
    <n v="1504.12"/>
    <n v="111.15446799999998"/>
    <s v="7,39%"/>
    <d v="2004-03-02T00:00:00"/>
    <x v="0"/>
    <n v="1"/>
    <x v="2"/>
    <x v="1"/>
    <x v="0"/>
    <n v="53"/>
    <s v="S18_1367"/>
    <x v="61"/>
    <s v="78.32.5555"/>
    <s v="2, rue du Commerce"/>
    <s v="N/A"/>
    <s v="Lyon"/>
    <s v="N/A"/>
    <s v="69004"/>
    <x v="9"/>
    <x v="1"/>
    <s v="Saveley"/>
    <s v="Mary"/>
    <s v="Small"/>
  </r>
  <r>
    <n v="10227"/>
    <n v="26"/>
    <n v="100"/>
    <n v="10"/>
    <n v="3712.8"/>
    <n v="274.37592000000001"/>
    <s v="7,39%"/>
    <d v="2004-03-02T00:00:00"/>
    <x v="0"/>
    <n v="1"/>
    <x v="2"/>
    <x v="1"/>
    <x v="0"/>
    <n v="170"/>
    <s v="S18_1749"/>
    <x v="61"/>
    <s v="78.32.5555"/>
    <s v="2, rue du Commerce"/>
    <s v="N/A"/>
    <s v="Lyon"/>
    <s v="N/A"/>
    <s v="69004"/>
    <x v="9"/>
    <x v="1"/>
    <s v="Saveley"/>
    <s v="Mary"/>
    <s v="Medium"/>
  </r>
  <r>
    <n v="10227"/>
    <n v="28"/>
    <n v="50.85"/>
    <n v="9"/>
    <n v="1423.8"/>
    <n v="105.21881999999999"/>
    <s v="7,39%"/>
    <d v="2004-03-02T00:00:00"/>
    <x v="0"/>
    <n v="1"/>
    <x v="2"/>
    <x v="1"/>
    <x v="0"/>
    <n v="60"/>
    <s v="S18_2248"/>
    <x v="61"/>
    <s v="78.32.5555"/>
    <s v="2, rue du Commerce"/>
    <s v="N/A"/>
    <s v="Lyon"/>
    <s v="N/A"/>
    <s v="69004"/>
    <x v="9"/>
    <x v="1"/>
    <s v="Saveley"/>
    <s v="Mary"/>
    <s v="Small"/>
  </r>
  <r>
    <n v="10227"/>
    <n v="46"/>
    <n v="100"/>
    <n v="7"/>
    <n v="7017.76"/>
    <n v="518.61246399999993"/>
    <s v="7,39%"/>
    <d v="2004-03-02T00:00:00"/>
    <x v="0"/>
    <n v="1"/>
    <x v="2"/>
    <x v="1"/>
    <x v="0"/>
    <n v="127"/>
    <s v="S18_2325"/>
    <x v="61"/>
    <s v="78.32.5555"/>
    <s v="2, rue du Commerce"/>
    <s v="N/A"/>
    <s v="Lyon"/>
    <s v="N/A"/>
    <s v="69004"/>
    <x v="9"/>
    <x v="1"/>
    <s v="Saveley"/>
    <s v="Mary"/>
    <s v="Large"/>
  </r>
  <r>
    <n v="10227"/>
    <n v="29"/>
    <n v="100"/>
    <n v="4"/>
    <n v="5579.02"/>
    <n v="412.28957800000001"/>
    <s v="7,39%"/>
    <d v="2004-03-02T00:00:00"/>
    <x v="0"/>
    <n v="1"/>
    <x v="2"/>
    <x v="1"/>
    <x v="0"/>
    <n v="168"/>
    <s v="S18_2795"/>
    <x v="61"/>
    <s v="78.32.5555"/>
    <s v="2, rue du Commerce"/>
    <s v="N/A"/>
    <s v="Lyon"/>
    <s v="N/A"/>
    <s v="69004"/>
    <x v="9"/>
    <x v="1"/>
    <s v="Saveley"/>
    <s v="Mary"/>
    <s v="Medium"/>
  </r>
  <r>
    <n v="10227"/>
    <n v="33"/>
    <n v="100"/>
    <n v="1"/>
    <n v="3666.96"/>
    <n v="270.98834399999998"/>
    <s v="7,39%"/>
    <d v="2004-03-02T00:00:00"/>
    <x v="0"/>
    <n v="1"/>
    <x v="2"/>
    <x v="1"/>
    <x v="0"/>
    <n v="99"/>
    <s v="S18_3320"/>
    <x v="61"/>
    <s v="78.32.5555"/>
    <s v="2, rue du Commerce"/>
    <s v="N/A"/>
    <s v="Lyon"/>
    <s v="N/A"/>
    <s v="69004"/>
    <x v="9"/>
    <x v="1"/>
    <s v="Saveley"/>
    <s v="Mary"/>
    <s v="Medium"/>
  </r>
  <r>
    <n v="10227"/>
    <n v="34"/>
    <n v="100"/>
    <n v="11"/>
    <n v="3566.94"/>
    <n v="263.59686599999998"/>
    <s v="7,39%"/>
    <d v="2004-03-02T00:00:00"/>
    <x v="0"/>
    <n v="1"/>
    <x v="2"/>
    <x v="1"/>
    <x v="0"/>
    <n v="92"/>
    <s v="S18_4409"/>
    <x v="61"/>
    <s v="78.32.5555"/>
    <s v="2, rue du Commerce"/>
    <s v="N/A"/>
    <s v="Lyon"/>
    <s v="N/A"/>
    <s v="69004"/>
    <x v="9"/>
    <x v="1"/>
    <s v="Saveley"/>
    <s v="Mary"/>
    <s v="Medium"/>
  </r>
  <r>
    <n v="10227"/>
    <n v="37"/>
    <n v="57.73"/>
    <n v="12"/>
    <n v="2136.0100000000002"/>
    <n v="531.65288900000007"/>
    <s v="24,89%"/>
    <d v="2004-03-02T00:00:00"/>
    <x v="0"/>
    <n v="1"/>
    <x v="2"/>
    <x v="1"/>
    <x v="1"/>
    <n v="71"/>
    <s v="S18_4933"/>
    <x v="61"/>
    <s v="78.32.5555"/>
    <s v="2, rue du Commerce"/>
    <s v="N/A"/>
    <s v="Lyon"/>
    <s v="N/A"/>
    <s v="69004"/>
    <x v="9"/>
    <x v="1"/>
    <s v="Saveley"/>
    <s v="Mary"/>
    <s v="Small"/>
  </r>
  <r>
    <n v="10227"/>
    <n v="42"/>
    <n v="29.21"/>
    <n v="6"/>
    <n v="1226.82"/>
    <n v="90.661997999999983"/>
    <s v="7,39%"/>
    <d v="2004-03-02T00:00:00"/>
    <x v="0"/>
    <n v="1"/>
    <x v="2"/>
    <x v="1"/>
    <x v="0"/>
    <n v="33"/>
    <s v="S24_1937"/>
    <x v="61"/>
    <s v="78.32.5555"/>
    <s v="2, rue du Commerce"/>
    <s v="N/A"/>
    <s v="Lyon"/>
    <s v="N/A"/>
    <s v="69004"/>
    <x v="9"/>
    <x v="1"/>
    <s v="Saveley"/>
    <s v="Mary"/>
    <s v="Small"/>
  </r>
  <r>
    <n v="10227"/>
    <n v="24"/>
    <n v="48.38"/>
    <n v="5"/>
    <n v="1161.1199999999999"/>
    <n v="85.806767999999991"/>
    <s v="7,39%"/>
    <d v="2004-03-02T00:00:00"/>
    <x v="0"/>
    <n v="1"/>
    <x v="2"/>
    <x v="1"/>
    <x v="0"/>
    <n v="44"/>
    <s v="S24_2022"/>
    <x v="61"/>
    <s v="78.32.5555"/>
    <s v="2, rue du Commerce"/>
    <s v="N/A"/>
    <s v="Lyon"/>
    <s v="N/A"/>
    <s v="69004"/>
    <x v="9"/>
    <x v="1"/>
    <s v="Saveley"/>
    <s v="Mary"/>
    <s v="Small"/>
  </r>
  <r>
    <n v="10227"/>
    <n v="47"/>
    <n v="88.14"/>
    <n v="14"/>
    <n v="4142.58"/>
    <n v="1031.088162"/>
    <s v="24,89%"/>
    <d v="2004-03-02T00:00:00"/>
    <x v="0"/>
    <n v="1"/>
    <x v="2"/>
    <x v="1"/>
    <x v="1"/>
    <n v="90"/>
    <s v="S24_2766"/>
    <x v="61"/>
    <s v="78.32.5555"/>
    <s v="2, rue du Commerce"/>
    <s v="N/A"/>
    <s v="Lyon"/>
    <s v="N/A"/>
    <s v="69004"/>
    <x v="9"/>
    <x v="1"/>
    <s v="Saveley"/>
    <s v="Mary"/>
    <s v="Medium"/>
  </r>
  <r>
    <n v="10227"/>
    <n v="33"/>
    <n v="100"/>
    <n v="13"/>
    <n v="4340.49"/>
    <n v="1080.3479609999999"/>
    <s v="24,89%"/>
    <d v="2004-03-02T00:00:00"/>
    <x v="0"/>
    <n v="1"/>
    <x v="2"/>
    <x v="1"/>
    <x v="1"/>
    <n v="117"/>
    <s v="S24_2887"/>
    <x v="61"/>
    <s v="78.32.5555"/>
    <s v="2, rue du Commerce"/>
    <s v="N/A"/>
    <s v="Lyon"/>
    <s v="N/A"/>
    <s v="69004"/>
    <x v="9"/>
    <x v="1"/>
    <s v="Saveley"/>
    <s v="Mary"/>
    <s v="Medium"/>
  </r>
  <r>
    <n v="10227"/>
    <n v="40"/>
    <n v="79.62"/>
    <n v="15"/>
    <n v="3184.8"/>
    <n v="792.69672000000003"/>
    <s v="24,89%"/>
    <d v="2004-03-02T00:00:00"/>
    <x v="0"/>
    <n v="1"/>
    <x v="2"/>
    <x v="1"/>
    <x v="1"/>
    <n v="85"/>
    <s v="S24_3191"/>
    <x v="61"/>
    <s v="78.32.5555"/>
    <s v="2, rue du Commerce"/>
    <s v="N/A"/>
    <s v="Lyon"/>
    <s v="N/A"/>
    <s v="69004"/>
    <x v="9"/>
    <x v="1"/>
    <s v="Saveley"/>
    <s v="Mary"/>
    <s v="Medium"/>
  </r>
  <r>
    <n v="10227"/>
    <n v="27"/>
    <n v="43.9"/>
    <n v="8"/>
    <n v="1185.3"/>
    <n v="87.593669999999989"/>
    <s v="7,39%"/>
    <d v="2004-03-02T00:00:00"/>
    <x v="0"/>
    <n v="1"/>
    <x v="2"/>
    <x v="1"/>
    <x v="0"/>
    <n v="41"/>
    <s v="S24_3969"/>
    <x v="61"/>
    <s v="78.32.5555"/>
    <s v="2, rue du Commerce"/>
    <s v="N/A"/>
    <s v="Lyon"/>
    <s v="N/A"/>
    <s v="69004"/>
    <x v="9"/>
    <x v="1"/>
    <s v="Saveley"/>
    <s v="Mary"/>
    <s v="Small"/>
  </r>
  <r>
    <n v="10228"/>
    <n v="29"/>
    <n v="100"/>
    <n v="2"/>
    <n v="6463.23"/>
    <n v="1608.6979469999999"/>
    <s v="24,89%"/>
    <d v="2004-03-10T00:00:00"/>
    <x v="0"/>
    <n v="1"/>
    <x v="2"/>
    <x v="1"/>
    <x v="1"/>
    <n v="214"/>
    <s v="S10_1949"/>
    <x v="75"/>
    <s v="6175555555"/>
    <s v="4658 Baden Av."/>
    <s v="N/A"/>
    <s v="Cambridge"/>
    <s v="MA"/>
    <s v="51247"/>
    <x v="0"/>
    <x v="0"/>
    <s v="Tseng"/>
    <s v="Kyung"/>
    <s v="Medium"/>
  </r>
  <r>
    <n v="10228"/>
    <n v="32"/>
    <n v="100"/>
    <n v="1"/>
    <n v="3360"/>
    <n v="152.88"/>
    <s v="4,55%"/>
    <d v="2004-03-10T00:00:00"/>
    <x v="0"/>
    <n v="1"/>
    <x v="2"/>
    <x v="1"/>
    <x v="2"/>
    <n v="116"/>
    <s v="S18_1097"/>
    <x v="75"/>
    <s v="6175555555"/>
    <s v="4658 Baden Av."/>
    <s v="N/A"/>
    <s v="Cambridge"/>
    <s v="MA"/>
    <s v="51247"/>
    <x v="0"/>
    <x v="0"/>
    <s v="Tseng"/>
    <s v="Kyung"/>
    <s v="Medium"/>
  </r>
  <r>
    <n v="10228"/>
    <n v="24"/>
    <n v="100"/>
    <n v="3"/>
    <n v="2504.4"/>
    <n v="185.07515999999998"/>
    <s v="7,39%"/>
    <d v="2004-03-10T00:00:00"/>
    <x v="0"/>
    <n v="1"/>
    <x v="2"/>
    <x v="1"/>
    <x v="0"/>
    <n v="101"/>
    <s v="S18_2949"/>
    <x v="75"/>
    <s v="6175555555"/>
    <s v="4658 Baden Av."/>
    <s v="N/A"/>
    <s v="Cambridge"/>
    <s v="MA"/>
    <s v="51247"/>
    <x v="0"/>
    <x v="0"/>
    <s v="Tseng"/>
    <s v="Kyung"/>
    <s v="Small"/>
  </r>
  <r>
    <n v="10228"/>
    <n v="45"/>
    <n v="63.71"/>
    <n v="5"/>
    <n v="2866.95"/>
    <n v="211.86760499999997"/>
    <s v="7,39%"/>
    <d v="2004-03-10T00:00:00"/>
    <x v="0"/>
    <n v="1"/>
    <x v="2"/>
    <x v="1"/>
    <x v="0"/>
    <n v="62"/>
    <s v="S18_2957"/>
    <x v="75"/>
    <s v="6175555555"/>
    <s v="4658 Baden Av."/>
    <s v="N/A"/>
    <s v="Cambridge"/>
    <s v="MA"/>
    <s v="51247"/>
    <x v="0"/>
    <x v="0"/>
    <s v="Tseng"/>
    <s v="Kyung"/>
    <s v="Small"/>
  </r>
  <r>
    <n v="10228"/>
    <n v="31"/>
    <n v="100"/>
    <n v="4"/>
    <n v="3181.53"/>
    <n v="235.11506699999998"/>
    <s v="7,39%"/>
    <d v="2004-03-10T00:00:00"/>
    <x v="0"/>
    <n v="1"/>
    <x v="2"/>
    <x v="1"/>
    <x v="0"/>
    <n v="104"/>
    <s v="S18_3136"/>
    <x v="75"/>
    <s v="6175555555"/>
    <s v="4658 Baden Av."/>
    <s v="N/A"/>
    <s v="Cambridge"/>
    <s v="MA"/>
    <s v="51247"/>
    <x v="0"/>
    <x v="0"/>
    <s v="Tseng"/>
    <s v="Kyung"/>
    <s v="Medium"/>
  </r>
  <r>
    <n v="10228"/>
    <n v="33"/>
    <n v="100"/>
    <n v="6"/>
    <n v="3406.59"/>
    <n v="251.74700099999998"/>
    <s v="7,39%"/>
    <d v="2004-03-10T00:00:00"/>
    <x v="0"/>
    <n v="1"/>
    <x v="2"/>
    <x v="1"/>
    <x v="0"/>
    <n v="97"/>
    <s v="S24_4258"/>
    <x v="75"/>
    <s v="6175555555"/>
    <s v="4658 Baden Av."/>
    <s v="N/A"/>
    <s v="Cambridge"/>
    <s v="MA"/>
    <s v="51247"/>
    <x v="0"/>
    <x v="0"/>
    <s v="Tseng"/>
    <s v="Kyung"/>
    <s v="Medium"/>
  </r>
  <r>
    <n v="10229"/>
    <n v="50"/>
    <n v="100"/>
    <n v="9"/>
    <n v="6426.5"/>
    <n v="1599.55585"/>
    <s v="24,89%"/>
    <d v="2004-03-11T00:00:00"/>
    <x v="0"/>
    <n v="1"/>
    <x v="2"/>
    <x v="1"/>
    <x v="1"/>
    <n v="147"/>
    <s v="S10_4962"/>
    <x v="13"/>
    <s v="4155551450"/>
    <s v="5677 Strong St."/>
    <s v="N/A"/>
    <s v="San Rafael"/>
    <s v="CA"/>
    <s v="97562"/>
    <x v="0"/>
    <x v="0"/>
    <s v="Nelson"/>
    <s v="Valarie"/>
    <s v="Medium"/>
  </r>
  <r>
    <n v="10229"/>
    <n v="25"/>
    <n v="100"/>
    <n v="13"/>
    <n v="3451"/>
    <n v="157.0205"/>
    <s v="4,55%"/>
    <d v="2004-03-11T00:00:00"/>
    <x v="0"/>
    <n v="1"/>
    <x v="2"/>
    <x v="1"/>
    <x v="2"/>
    <n v="136"/>
    <s v="S12_1666"/>
    <x v="13"/>
    <s v="4155551450"/>
    <s v="5677 Strong St."/>
    <s v="N/A"/>
    <s v="San Rafael"/>
    <s v="CA"/>
    <s v="97562"/>
    <x v="0"/>
    <x v="0"/>
    <s v="Nelson"/>
    <s v="Valarie"/>
    <s v="Medium"/>
  </r>
  <r>
    <n v="10229"/>
    <n v="36"/>
    <n v="100"/>
    <n v="1"/>
    <n v="4521.96"/>
    <n v="205.74918"/>
    <s v="4,55%"/>
    <d v="2004-03-11T00:00:00"/>
    <x v="0"/>
    <n v="1"/>
    <x v="2"/>
    <x v="1"/>
    <x v="2"/>
    <n v="118"/>
    <s v="S12_4473"/>
    <x v="13"/>
    <s v="4155551450"/>
    <s v="5677 Strong St."/>
    <s v="N/A"/>
    <s v="San Rafael"/>
    <s v="CA"/>
    <s v="97562"/>
    <x v="0"/>
    <x v="0"/>
    <s v="Nelson"/>
    <s v="Valarie"/>
    <s v="Medium"/>
  </r>
  <r>
    <n v="10229"/>
    <n v="26"/>
    <n v="100"/>
    <n v="4"/>
    <n v="3765.32"/>
    <n v="171.32205999999999"/>
    <s v="4,55%"/>
    <d v="2004-03-11T00:00:00"/>
    <x v="0"/>
    <n v="1"/>
    <x v="2"/>
    <x v="1"/>
    <x v="2"/>
    <n v="122"/>
    <s v="S18_2319"/>
    <x v="13"/>
    <s v="4155551450"/>
    <s v="5677 Strong St."/>
    <s v="N/A"/>
    <s v="San Rafael"/>
    <s v="CA"/>
    <s v="97562"/>
    <x v="0"/>
    <x v="0"/>
    <s v="Nelson"/>
    <s v="Valarie"/>
    <s v="Medium"/>
  </r>
  <r>
    <n v="10229"/>
    <n v="28"/>
    <n v="59.55"/>
    <n v="7"/>
    <n v="1667.4"/>
    <n v="75.866700000000009"/>
    <s v="4,55%"/>
    <d v="2004-03-11T00:00:00"/>
    <x v="0"/>
    <n v="1"/>
    <x v="2"/>
    <x v="1"/>
    <x v="2"/>
    <n v="60"/>
    <s v="S18_2432"/>
    <x v="13"/>
    <s v="4155551450"/>
    <s v="5677 Strong St."/>
    <s v="N/A"/>
    <s v="San Rafael"/>
    <s v="CA"/>
    <s v="97562"/>
    <x v="0"/>
    <x v="0"/>
    <s v="Nelson"/>
    <s v="Valarie"/>
    <s v="Small"/>
  </r>
  <r>
    <n v="10229"/>
    <n v="22"/>
    <n v="100"/>
    <n v="5"/>
    <n v="4172.5200000000004"/>
    <n v="1038.5402280000001"/>
    <s v="24,89%"/>
    <d v="2004-03-11T00:00:00"/>
    <x v="0"/>
    <n v="1"/>
    <x v="2"/>
    <x v="1"/>
    <x v="1"/>
    <n v="169"/>
    <s v="S18_3232"/>
    <x v="13"/>
    <s v="4155551450"/>
    <s v="5677 Strong St."/>
    <s v="N/A"/>
    <s v="San Rafael"/>
    <s v="CA"/>
    <s v="97562"/>
    <x v="0"/>
    <x v="0"/>
    <s v="Nelson"/>
    <s v="Valarie"/>
    <s v="Medium"/>
  </r>
  <r>
    <n v="10229"/>
    <n v="41"/>
    <n v="100"/>
    <n v="10"/>
    <n v="4716.2299999999996"/>
    <n v="214.58846499999999"/>
    <s v="4,55%"/>
    <d v="2004-03-11T00:00:00"/>
    <x v="0"/>
    <n v="1"/>
    <x v="2"/>
    <x v="1"/>
    <x v="2"/>
    <n v="121"/>
    <s v="S18_4600"/>
    <x v="13"/>
    <s v="4155551450"/>
    <s v="5677 Strong St."/>
    <s v="N/A"/>
    <s v="San Rafael"/>
    <s v="CA"/>
    <s v="97562"/>
    <x v="0"/>
    <x v="0"/>
    <s v="Nelson"/>
    <s v="Valarie"/>
    <s v="Medium"/>
  </r>
  <r>
    <n v="10229"/>
    <n v="39"/>
    <n v="40.25"/>
    <n v="14"/>
    <n v="1569.75"/>
    <n v="116.00452499999999"/>
    <s v="7,39%"/>
    <d v="2004-03-11T00:00:00"/>
    <x v="0"/>
    <n v="1"/>
    <x v="2"/>
    <x v="1"/>
    <x v="0"/>
    <n v="50"/>
    <s v="S18_4668"/>
    <x v="13"/>
    <s v="4155551450"/>
    <s v="5677 Strong St."/>
    <s v="N/A"/>
    <s v="San Rafael"/>
    <s v="CA"/>
    <s v="97562"/>
    <x v="0"/>
    <x v="0"/>
    <s v="Nelson"/>
    <s v="Valarie"/>
    <s v="Small"/>
  </r>
  <r>
    <n v="10229"/>
    <n v="48"/>
    <n v="100"/>
    <n v="6"/>
    <n v="5704.32"/>
    <n v="259.54656"/>
    <s v="4,55%"/>
    <d v="2004-03-11T00:00:00"/>
    <x v="0"/>
    <n v="1"/>
    <x v="2"/>
    <x v="1"/>
    <x v="2"/>
    <n v="127"/>
    <s v="S24_2300"/>
    <x v="13"/>
    <s v="4155551450"/>
    <s v="5677 Strong St."/>
    <s v="N/A"/>
    <s v="San Rafael"/>
    <s v="CA"/>
    <s v="97562"/>
    <x v="0"/>
    <x v="0"/>
    <s v="Nelson"/>
    <s v="Valarie"/>
    <s v="Medium"/>
  </r>
  <r>
    <n v="10229"/>
    <n v="33"/>
    <n v="32.880000000000003"/>
    <n v="2"/>
    <n v="1085.04"/>
    <n v="270.06645600000002"/>
    <s v="24,89%"/>
    <d v="2004-03-11T00:00:00"/>
    <x v="0"/>
    <n v="1"/>
    <x v="2"/>
    <x v="1"/>
    <x v="1"/>
    <n v="35"/>
    <s v="S24_2840"/>
    <x v="13"/>
    <s v="4155551450"/>
    <s v="5677 Strong St."/>
    <s v="N/A"/>
    <s v="San Rafael"/>
    <s v="CA"/>
    <s v="97562"/>
    <x v="0"/>
    <x v="0"/>
    <s v="Nelson"/>
    <s v="Valarie"/>
    <s v="Small"/>
  </r>
  <r>
    <n v="10229"/>
    <n v="25"/>
    <n v="100"/>
    <n v="8"/>
    <n v="2793"/>
    <n v="127.08149999999999"/>
    <s v="4,55%"/>
    <d v="2004-03-11T00:00:00"/>
    <x v="0"/>
    <n v="1"/>
    <x v="2"/>
    <x v="1"/>
    <x v="2"/>
    <n v="96"/>
    <s v="S32_1268"/>
    <x v="13"/>
    <s v="4155551450"/>
    <s v="5677 Strong St."/>
    <s v="N/A"/>
    <s v="San Rafael"/>
    <s v="CA"/>
    <s v="97562"/>
    <x v="0"/>
    <x v="0"/>
    <s v="Nelson"/>
    <s v="Valarie"/>
    <s v="Small"/>
  </r>
  <r>
    <n v="10229"/>
    <n v="23"/>
    <n v="54.11"/>
    <n v="3"/>
    <n v="1244.53"/>
    <n v="56.626114999999999"/>
    <s v="4,55%"/>
    <d v="2004-03-11T00:00:00"/>
    <x v="0"/>
    <n v="1"/>
    <x v="2"/>
    <x v="1"/>
    <x v="2"/>
    <n v="54"/>
    <s v="S32_2509"/>
    <x v="13"/>
    <s v="4155551450"/>
    <s v="5677 Strong St."/>
    <s v="N/A"/>
    <s v="San Rafael"/>
    <s v="CA"/>
    <s v="97562"/>
    <x v="0"/>
    <x v="0"/>
    <s v="Nelson"/>
    <s v="Valarie"/>
    <s v="Small"/>
  </r>
  <r>
    <n v="10229"/>
    <n v="30"/>
    <n v="73.040000000000006"/>
    <n v="12"/>
    <n v="2191.1999999999998"/>
    <n v="99.69959999999999"/>
    <s v="4,55%"/>
    <d v="2004-03-11T00:00:00"/>
    <x v="0"/>
    <n v="1"/>
    <x v="2"/>
    <x v="1"/>
    <x v="2"/>
    <n v="64"/>
    <s v="S32_3522"/>
    <x v="13"/>
    <s v="4155551450"/>
    <s v="5677 Strong St."/>
    <s v="N/A"/>
    <s v="San Rafael"/>
    <s v="CA"/>
    <s v="97562"/>
    <x v="0"/>
    <x v="0"/>
    <s v="Nelson"/>
    <s v="Valarie"/>
    <s v="Small"/>
  </r>
  <r>
    <n v="10229"/>
    <n v="50"/>
    <n v="100"/>
    <n v="11"/>
    <n v="5614"/>
    <n v="1397.3246000000001"/>
    <s v="24,89%"/>
    <d v="2004-03-11T00:00:00"/>
    <x v="0"/>
    <n v="1"/>
    <x v="2"/>
    <x v="1"/>
    <x v="1"/>
    <n v="101"/>
    <s v="S700_2824"/>
    <x v="13"/>
    <s v="4155551450"/>
    <s v="5677 Strong St."/>
    <s v="N/A"/>
    <s v="San Rafael"/>
    <s v="CA"/>
    <s v="97562"/>
    <x v="0"/>
    <x v="0"/>
    <s v="Nelson"/>
    <s v="Valarie"/>
    <s v="Medium"/>
  </r>
  <r>
    <n v="10230"/>
    <n v="43"/>
    <n v="100"/>
    <n v="1"/>
    <n v="7016.31"/>
    <n v="1746.3595590000002"/>
    <s v="24,89%"/>
    <d v="2004-03-15T00:00:00"/>
    <x v="0"/>
    <n v="1"/>
    <x v="2"/>
    <x v="1"/>
    <x v="1"/>
    <n v="151"/>
    <s v="S12_3148"/>
    <x v="1"/>
    <s v="+49 69 66 90 2555"/>
    <s v="Lyonerstr. 34"/>
    <s v="N/A"/>
    <s v="Frankfurt"/>
    <s v="N/A"/>
    <s v="60528"/>
    <x v="1"/>
    <x v="1"/>
    <s v="Keitel"/>
    <s v="Roland"/>
    <s v="Large"/>
  </r>
  <r>
    <n v="10230"/>
    <n v="49"/>
    <n v="100"/>
    <n v="8"/>
    <n v="7300.51"/>
    <n v="1817.096939"/>
    <s v="24,89%"/>
    <d v="2004-03-15T00:00:00"/>
    <x v="0"/>
    <n v="1"/>
    <x v="2"/>
    <x v="1"/>
    <x v="1"/>
    <n v="163"/>
    <s v="S18_2238"/>
    <x v="1"/>
    <s v="+49 69 66 90 2555"/>
    <s v="Lyonerstr. 34"/>
    <s v="N/A"/>
    <s v="Frankfurt"/>
    <s v="N/A"/>
    <s v="60528"/>
    <x v="1"/>
    <x v="1"/>
    <s v="Keitel"/>
    <s v="Roland"/>
    <s v="Large"/>
  </r>
  <r>
    <n v="10230"/>
    <n v="42"/>
    <n v="100"/>
    <n v="3"/>
    <n v="7238.28"/>
    <n v="1801.607892"/>
    <s v="24,89%"/>
    <d v="2004-03-15T00:00:00"/>
    <x v="0"/>
    <n v="1"/>
    <x v="2"/>
    <x v="1"/>
    <x v="1"/>
    <n v="143"/>
    <s v="S18_4027"/>
    <x v="1"/>
    <s v="+49 69 66 90 2555"/>
    <s v="Lyonerstr. 34"/>
    <s v="N/A"/>
    <s v="Frankfurt"/>
    <s v="N/A"/>
    <s v="60528"/>
    <x v="1"/>
    <x v="1"/>
    <s v="Keitel"/>
    <s v="Roland"/>
    <s v="Large"/>
  </r>
  <r>
    <n v="10230"/>
    <n v="36"/>
    <n v="54.33"/>
    <n v="6"/>
    <n v="1955.88"/>
    <n v="486.81853200000006"/>
    <s v="24,89%"/>
    <d v="2004-03-15T00:00:00"/>
    <x v="0"/>
    <n v="1"/>
    <x v="2"/>
    <x v="1"/>
    <x v="1"/>
    <n v="57"/>
    <s v="S24_1444"/>
    <x v="1"/>
    <s v="+49 69 66 90 2555"/>
    <s v="Lyonerstr. 34"/>
    <s v="N/A"/>
    <s v="Frankfurt"/>
    <s v="N/A"/>
    <s v="60528"/>
    <x v="1"/>
    <x v="1"/>
    <s v="Keitel"/>
    <s v="Roland"/>
    <s v="Small"/>
  </r>
  <r>
    <n v="10230"/>
    <n v="45"/>
    <n v="100"/>
    <n v="5"/>
    <n v="4737.1499999999996"/>
    <n v="1179.0766349999999"/>
    <s v="24,89%"/>
    <d v="2004-03-15T00:00:00"/>
    <x v="0"/>
    <n v="1"/>
    <x v="2"/>
    <x v="1"/>
    <x v="1"/>
    <n v="118"/>
    <s v="S24_4048"/>
    <x v="1"/>
    <s v="+49 69 66 90 2555"/>
    <s v="Lyonerstr. 34"/>
    <s v="N/A"/>
    <s v="Frankfurt"/>
    <s v="N/A"/>
    <s v="60528"/>
    <x v="1"/>
    <x v="1"/>
    <s v="Keitel"/>
    <s v="Roland"/>
    <s v="Medium"/>
  </r>
  <r>
    <n v="10230"/>
    <n v="46"/>
    <n v="60.9"/>
    <n v="4"/>
    <n v="2801.4"/>
    <n v="142.59126000000001"/>
    <s v="5,09%"/>
    <d v="2004-03-15T00:00:00"/>
    <x v="0"/>
    <n v="1"/>
    <x v="2"/>
    <x v="1"/>
    <x v="3"/>
    <n v="62"/>
    <s v="S32_3207"/>
    <x v="1"/>
    <s v="+49 69 66 90 2555"/>
    <s v="Lyonerstr. 34"/>
    <s v="N/A"/>
    <s v="Frankfurt"/>
    <s v="N/A"/>
    <s v="60528"/>
    <x v="1"/>
    <x v="1"/>
    <s v="Keitel"/>
    <s v="Roland"/>
    <s v="Small"/>
  </r>
  <r>
    <n v="10230"/>
    <n v="34"/>
    <n v="100"/>
    <n v="7"/>
    <n v="3974.94"/>
    <n v="180.85977"/>
    <s v="4,55%"/>
    <d v="2004-03-15T00:00:00"/>
    <x v="0"/>
    <n v="1"/>
    <x v="2"/>
    <x v="1"/>
    <x v="2"/>
    <n v="115"/>
    <s v="S50_1392"/>
    <x v="1"/>
    <s v="+49 69 66 90 2555"/>
    <s v="Lyonerstr. 34"/>
    <s v="N/A"/>
    <s v="Frankfurt"/>
    <s v="N/A"/>
    <s v="60528"/>
    <x v="1"/>
    <x v="1"/>
    <s v="Keitel"/>
    <s v="Roland"/>
    <s v="Medium"/>
  </r>
  <r>
    <n v="10230"/>
    <n v="43"/>
    <n v="52.14"/>
    <n v="2"/>
    <n v="2242.02"/>
    <n v="114.118818"/>
    <s v="5,09%"/>
    <d v="2004-03-15T00:00:00"/>
    <x v="0"/>
    <n v="1"/>
    <x v="2"/>
    <x v="1"/>
    <x v="3"/>
    <n v="58"/>
    <s v="S50_1514"/>
    <x v="1"/>
    <s v="+49 69 66 90 2555"/>
    <s v="Lyonerstr. 34"/>
    <s v="N/A"/>
    <s v="Frankfurt"/>
    <s v="N/A"/>
    <s v="60528"/>
    <x v="1"/>
    <x v="1"/>
    <s v="Keitel"/>
    <s v="Roland"/>
    <s v="Small"/>
  </r>
  <r>
    <n v="10231"/>
    <n v="42"/>
    <n v="100"/>
    <n v="2"/>
    <n v="8378.58"/>
    <n v="2085.4285620000001"/>
    <s v="24,89%"/>
    <d v="2004-03-19T00:00:00"/>
    <x v="0"/>
    <n v="1"/>
    <x v="2"/>
    <x v="1"/>
    <x v="1"/>
    <n v="207"/>
    <s v="S12_1108"/>
    <x v="53"/>
    <s v="+34 913 728 555"/>
    <s v="Merchants House, 27-30 Merchant's Quay"/>
    <s v="N/A"/>
    <s v="Madrid"/>
    <s v="N/A"/>
    <s v="28023"/>
    <x v="3"/>
    <x v="1"/>
    <s v="Fernandez"/>
    <s v="Jesus"/>
    <s v="Large"/>
  </r>
  <r>
    <n v="10231"/>
    <n v="49"/>
    <n v="100"/>
    <n v="1"/>
    <n v="6952.12"/>
    <n v="1730.382668"/>
    <s v="24,89%"/>
    <d v="2004-03-19T00:00:00"/>
    <x v="0"/>
    <n v="1"/>
    <x v="2"/>
    <x v="1"/>
    <x v="1"/>
    <n v="173"/>
    <s v="S12_3891"/>
    <x v="53"/>
    <s v="+34 913 728 555"/>
    <s v="Merchants House, 27-30 Merchant's Quay"/>
    <s v="N/A"/>
    <s v="Madrid"/>
    <s v="N/A"/>
    <s v="28023"/>
    <x v="3"/>
    <x v="1"/>
    <s v="Fernandez"/>
    <s v="Jesus"/>
    <s v="Medium"/>
  </r>
  <r>
    <n v="10232"/>
    <n v="22"/>
    <n v="100"/>
    <n v="6"/>
    <n v="3606.02"/>
    <n v="266.48487799999998"/>
    <s v="7,39%"/>
    <d v="2004-03-20T00:00:00"/>
    <x v="0"/>
    <n v="1"/>
    <x v="2"/>
    <x v="1"/>
    <x v="0"/>
    <n v="136"/>
    <s v="S18_3140"/>
    <x v="76"/>
    <s v="(198) 555-8888"/>
    <s v="Garden House Crowther Way"/>
    <s v="N/A"/>
    <s v="Cowes"/>
    <s v="Isle of Wight"/>
    <s v="PO31 7PJ"/>
    <x v="7"/>
    <x v="1"/>
    <s v="Bennett"/>
    <s v="Helen"/>
    <s v="Medium"/>
  </r>
  <r>
    <n v="10232"/>
    <n v="48"/>
    <n v="95.8"/>
    <n v="8"/>
    <n v="4598.3999999999996"/>
    <n v="234.05855999999997"/>
    <s v="5,09%"/>
    <d v="2004-03-20T00:00:00"/>
    <x v="0"/>
    <n v="1"/>
    <x v="2"/>
    <x v="1"/>
    <x v="3"/>
    <n v="100"/>
    <s v="S18_3259"/>
    <x v="76"/>
    <s v="(198) 555-8888"/>
    <s v="Garden House Crowther Way"/>
    <s v="N/A"/>
    <s v="Cowes"/>
    <s v="Isle of Wight"/>
    <s v="PO31 7PJ"/>
    <x v="7"/>
    <x v="1"/>
    <s v="Bennett"/>
    <s v="Helen"/>
    <s v="Medium"/>
  </r>
  <r>
    <n v="10232"/>
    <n v="23"/>
    <n v="89.53"/>
    <n v="5"/>
    <n v="2059.19"/>
    <n v="152.17414099999999"/>
    <s v="7,39%"/>
    <d v="2004-03-20T00:00:00"/>
    <x v="0"/>
    <n v="1"/>
    <x v="2"/>
    <x v="1"/>
    <x v="0"/>
    <n v="87"/>
    <s v="S18_4522"/>
    <x v="76"/>
    <s v="(198) 555-8888"/>
    <s v="Garden House Crowther Way"/>
    <s v="N/A"/>
    <s v="Cowes"/>
    <s v="Isle of Wight"/>
    <s v="PO31 7PJ"/>
    <x v="7"/>
    <x v="1"/>
    <s v="Bennett"/>
    <s v="Helen"/>
    <s v="Small"/>
  </r>
  <r>
    <n v="10232"/>
    <n v="46"/>
    <n v="100"/>
    <n v="4"/>
    <n v="5652.94"/>
    <n v="516.67871599999989"/>
    <s v="9,14%"/>
    <d v="2004-03-20T00:00:00"/>
    <x v="0"/>
    <n v="1"/>
    <x v="2"/>
    <x v="1"/>
    <x v="4"/>
    <n v="122"/>
    <s v="S24_2011"/>
    <x v="76"/>
    <s v="(198) 555-8888"/>
    <s v="Garden House Crowther Way"/>
    <s v="N/A"/>
    <s v="Cowes"/>
    <s v="Isle of Wight"/>
    <s v="PO31 7PJ"/>
    <x v="7"/>
    <x v="1"/>
    <s v="Bennett"/>
    <s v="Helen"/>
    <s v="Medium"/>
  </r>
  <r>
    <n v="10232"/>
    <n v="26"/>
    <n v="88.34"/>
    <n v="7"/>
    <n v="2296.84"/>
    <n v="209.93117599999999"/>
    <s v="9,14%"/>
    <d v="2004-03-20T00:00:00"/>
    <x v="0"/>
    <n v="1"/>
    <x v="2"/>
    <x v="1"/>
    <x v="4"/>
    <n v="86"/>
    <s v="S700_1938"/>
    <x v="76"/>
    <s v="(198) 555-8888"/>
    <s v="Garden House Crowther Way"/>
    <s v="N/A"/>
    <s v="Cowes"/>
    <s v="Isle of Wight"/>
    <s v="PO31 7PJ"/>
    <x v="7"/>
    <x v="1"/>
    <s v="Bennett"/>
    <s v="Helen"/>
    <s v="Small"/>
  </r>
  <r>
    <n v="10232"/>
    <n v="48"/>
    <n v="96.16"/>
    <n v="1"/>
    <n v="4615.68"/>
    <n v="421.873152"/>
    <s v="9,14%"/>
    <d v="2004-03-20T00:00:00"/>
    <x v="0"/>
    <n v="1"/>
    <x v="2"/>
    <x v="1"/>
    <x v="4"/>
    <n v="100"/>
    <s v="S700_3505"/>
    <x v="76"/>
    <s v="(198) 555-8888"/>
    <s v="Garden House Crowther Way"/>
    <s v="N/A"/>
    <s v="Cowes"/>
    <s v="Isle of Wight"/>
    <s v="PO31 7PJ"/>
    <x v="7"/>
    <x v="1"/>
    <s v="Bennett"/>
    <s v="Helen"/>
    <s v="Medium"/>
  </r>
  <r>
    <n v="10232"/>
    <n v="35"/>
    <n v="82.43"/>
    <n v="2"/>
    <n v="2885.05"/>
    <n v="263.69357000000002"/>
    <s v="9,14%"/>
    <d v="2004-03-20T00:00:00"/>
    <x v="0"/>
    <n v="1"/>
    <x v="2"/>
    <x v="1"/>
    <x v="4"/>
    <n v="99"/>
    <s v="S700_3962"/>
    <x v="76"/>
    <s v="(198) 555-8888"/>
    <s v="Garden House Crowther Way"/>
    <s v="N/A"/>
    <s v="Cowes"/>
    <s v="Isle of Wight"/>
    <s v="PO31 7PJ"/>
    <x v="7"/>
    <x v="1"/>
    <s v="Bennett"/>
    <s v="Helen"/>
    <s v="Small"/>
  </r>
  <r>
    <n v="10232"/>
    <n v="24"/>
    <n v="49.69"/>
    <n v="3"/>
    <n v="1192.56"/>
    <n v="108.99998399999998"/>
    <s v="9,14%"/>
    <d v="2004-03-20T00:00:00"/>
    <x v="0"/>
    <n v="1"/>
    <x v="2"/>
    <x v="1"/>
    <x v="4"/>
    <n v="54"/>
    <s v="S72_3212"/>
    <x v="76"/>
    <s v="(198) 555-8888"/>
    <s v="Garden House Crowther Way"/>
    <s v="N/A"/>
    <s v="Cowes"/>
    <s v="Isle of Wight"/>
    <s v="PO31 7PJ"/>
    <x v="7"/>
    <x v="1"/>
    <s v="Bennett"/>
    <s v="Helen"/>
    <s v="Small"/>
  </r>
  <r>
    <n v="10233"/>
    <n v="40"/>
    <n v="94.71"/>
    <n v="2"/>
    <n v="3788.4"/>
    <n v="279.96276"/>
    <s v="7,39%"/>
    <d v="2004-03-29T00:00:00"/>
    <x v="0"/>
    <n v="1"/>
    <x v="2"/>
    <x v="1"/>
    <x v="0"/>
    <n v="88"/>
    <s v="S24_3151"/>
    <x v="77"/>
    <s v="2015559350"/>
    <s v="7476 Moss Rd."/>
    <s v="N/A"/>
    <s v="Newark"/>
    <s v="NJ"/>
    <s v="94019"/>
    <x v="0"/>
    <x v="0"/>
    <s v="Brown"/>
    <s v="William"/>
    <s v="Medium"/>
  </r>
  <r>
    <n v="10233"/>
    <n v="36"/>
    <n v="70.67"/>
    <n v="3"/>
    <n v="2544.12"/>
    <n v="232.53256799999997"/>
    <s v="9,14%"/>
    <d v="2004-03-29T00:00:00"/>
    <x v="0"/>
    <n v="1"/>
    <x v="2"/>
    <x v="1"/>
    <x v="4"/>
    <n v="66"/>
    <s v="S700_1138"/>
    <x v="77"/>
    <s v="2015559350"/>
    <s v="7476 Moss Rd."/>
    <s v="N/A"/>
    <s v="Newark"/>
    <s v="NJ"/>
    <s v="94019"/>
    <x v="0"/>
    <x v="0"/>
    <s v="Brown"/>
    <s v="William"/>
    <s v="Small"/>
  </r>
  <r>
    <n v="10233"/>
    <n v="29"/>
    <n v="82.4"/>
    <n v="1"/>
    <n v="2389.6"/>
    <n v="218.40943999999999"/>
    <s v="9,14%"/>
    <d v="2004-03-29T00:00:00"/>
    <x v="0"/>
    <n v="1"/>
    <x v="2"/>
    <x v="1"/>
    <x v="4"/>
    <n v="72"/>
    <s v="S700_2610"/>
    <x v="77"/>
    <s v="2015559350"/>
    <s v="7476 Moss Rd."/>
    <s v="N/A"/>
    <s v="Newark"/>
    <s v="NJ"/>
    <s v="94019"/>
    <x v="0"/>
    <x v="0"/>
    <s v="Brown"/>
    <s v="William"/>
    <s v="Small"/>
  </r>
  <r>
    <n v="10235"/>
    <n v="24"/>
    <n v="76.03"/>
    <n v="3"/>
    <n v="1824.72"/>
    <n v="133.387032"/>
    <s v="7,31%"/>
    <d v="2004-04-02T00:00:00"/>
    <x v="0"/>
    <n v="2"/>
    <x v="3"/>
    <x v="1"/>
    <x v="5"/>
    <n v="84"/>
    <s v="S18_2581"/>
    <x v="78"/>
    <s v="(604) 555-4555"/>
    <s v="23 Tsawassen Blvd."/>
    <s v="N/A"/>
    <s v="Tsawassen"/>
    <s v="BC"/>
    <s v="T2F 8M4"/>
    <x v="15"/>
    <x v="0"/>
    <s v="Lincoln"/>
    <s v="Elizabeth"/>
    <s v="Small"/>
  </r>
  <r>
    <n v="10235"/>
    <n v="23"/>
    <n v="96.29"/>
    <n v="5"/>
    <n v="2214.67"/>
    <n v="161.89237700000001"/>
    <s v="7,31%"/>
    <d v="2004-04-02T00:00:00"/>
    <x v="0"/>
    <n v="2"/>
    <x v="3"/>
    <x v="1"/>
    <x v="5"/>
    <n v="109"/>
    <s v="S24_1785"/>
    <x v="78"/>
    <s v="(604) 555-4555"/>
    <s v="23 Tsawassen Blvd."/>
    <s v="N/A"/>
    <s v="Tsawassen"/>
    <s v="BC"/>
    <s v="T2F 8M4"/>
    <x v="15"/>
    <x v="0"/>
    <s v="Lincoln"/>
    <s v="Elizabeth"/>
    <s v="Small"/>
  </r>
  <r>
    <n v="10235"/>
    <n v="33"/>
    <n v="60.05"/>
    <n v="12"/>
    <n v="1981.65"/>
    <n v="144.85861500000001"/>
    <s v="7,31%"/>
    <d v="2004-04-02T00:00:00"/>
    <x v="0"/>
    <n v="2"/>
    <x v="3"/>
    <x v="1"/>
    <x v="5"/>
    <n v="68"/>
    <s v="S24_3949"/>
    <x v="78"/>
    <s v="(604) 555-4555"/>
    <s v="23 Tsawassen Blvd."/>
    <s v="N/A"/>
    <s v="Tsawassen"/>
    <s v="BC"/>
    <s v="T2F 8M4"/>
    <x v="15"/>
    <x v="0"/>
    <s v="Lincoln"/>
    <s v="Elizabeth"/>
    <s v="Small"/>
  </r>
  <r>
    <n v="10235"/>
    <n v="40"/>
    <n v="81.14"/>
    <n v="4"/>
    <n v="3245.6"/>
    <n v="237.25335999999999"/>
    <s v="7,31%"/>
    <d v="2004-04-02T00:00:00"/>
    <x v="0"/>
    <n v="2"/>
    <x v="3"/>
    <x v="1"/>
    <x v="5"/>
    <n v="72"/>
    <s v="S24_4278"/>
    <x v="78"/>
    <s v="(604) 555-4555"/>
    <s v="23 Tsawassen Blvd."/>
    <s v="N/A"/>
    <s v="Tsawassen"/>
    <s v="BC"/>
    <s v="T2F 8M4"/>
    <x v="15"/>
    <x v="0"/>
    <s v="Lincoln"/>
    <s v="Elizabeth"/>
    <s v="Medium"/>
  </r>
  <r>
    <n v="10235"/>
    <n v="41"/>
    <n v="100"/>
    <n v="1"/>
    <n v="4177.49"/>
    <n v="530.54122999999993"/>
    <n v="0.127"/>
    <d v="2004-04-02T00:00:00"/>
    <x v="0"/>
    <n v="2"/>
    <x v="3"/>
    <x v="1"/>
    <x v="6"/>
    <n v="99"/>
    <s v="S32_1374"/>
    <x v="78"/>
    <s v="(604) 555-4555"/>
    <s v="23 Tsawassen Blvd."/>
    <s v="N/A"/>
    <s v="Tsawassen"/>
    <s v="BC"/>
    <s v="T2F 8M4"/>
    <x v="15"/>
    <x v="0"/>
    <s v="Lincoln"/>
    <s v="Elizabeth"/>
    <s v="Medium"/>
  </r>
  <r>
    <n v="10235"/>
    <n v="34"/>
    <n v="77.73"/>
    <n v="6"/>
    <n v="2642.82"/>
    <n v="195.30439799999999"/>
    <s v="7,39%"/>
    <d v="2004-04-02T00:00:00"/>
    <x v="0"/>
    <n v="2"/>
    <x v="3"/>
    <x v="1"/>
    <x v="0"/>
    <n v="68"/>
    <s v="S32_4289"/>
    <x v="78"/>
    <s v="(604) 555-4555"/>
    <s v="23 Tsawassen Blvd."/>
    <s v="N/A"/>
    <s v="Tsawassen"/>
    <s v="BC"/>
    <s v="T2F 8M4"/>
    <x v="15"/>
    <x v="0"/>
    <s v="Lincoln"/>
    <s v="Elizabeth"/>
    <s v="Small"/>
  </r>
  <r>
    <n v="10235"/>
    <n v="41"/>
    <n v="35.35"/>
    <n v="7"/>
    <n v="1449.35"/>
    <n v="107.10696499999999"/>
    <s v="7,39%"/>
    <d v="2004-04-02T00:00:00"/>
    <x v="0"/>
    <n v="2"/>
    <x v="3"/>
    <x v="1"/>
    <x v="0"/>
    <n v="43"/>
    <s v="S50_1341"/>
    <x v="78"/>
    <s v="(604) 555-4555"/>
    <s v="23 Tsawassen Blvd."/>
    <s v="N/A"/>
    <s v="Tsawassen"/>
    <s v="BC"/>
    <s v="T2F 8M4"/>
    <x v="15"/>
    <x v="0"/>
    <s v="Lincoln"/>
    <s v="Elizabeth"/>
    <s v="Small"/>
  </r>
  <r>
    <n v="10235"/>
    <n v="25"/>
    <n v="100"/>
    <n v="8"/>
    <n v="2580.25"/>
    <n v="188.616275"/>
    <s v="7,31%"/>
    <d v="2004-04-02T00:00:00"/>
    <x v="0"/>
    <n v="2"/>
    <x v="3"/>
    <x v="1"/>
    <x v="5"/>
    <n v="91"/>
    <s v="S700_1691"/>
    <x v="78"/>
    <s v="(604) 555-4555"/>
    <s v="23 Tsawassen Blvd."/>
    <s v="N/A"/>
    <s v="Tsawassen"/>
    <s v="BC"/>
    <s v="T2F 8M4"/>
    <x v="15"/>
    <x v="0"/>
    <s v="Lincoln"/>
    <s v="Elizabeth"/>
    <s v="Small"/>
  </r>
  <r>
    <n v="10235"/>
    <n v="38"/>
    <n v="88.75"/>
    <n v="10"/>
    <n v="3372.5"/>
    <n v="246.52975000000001"/>
    <s v="7,31%"/>
    <d v="2004-04-02T00:00:00"/>
    <x v="0"/>
    <n v="2"/>
    <x v="3"/>
    <x v="1"/>
    <x v="5"/>
    <n v="99"/>
    <s v="S700_2466"/>
    <x v="78"/>
    <s v="(604) 555-4555"/>
    <s v="23 Tsawassen Blvd."/>
    <s v="N/A"/>
    <s v="Tsawassen"/>
    <s v="BC"/>
    <s v="T2F 8M4"/>
    <x v="15"/>
    <x v="0"/>
    <s v="Lincoln"/>
    <s v="Elizabeth"/>
    <s v="Medium"/>
  </r>
  <r>
    <n v="10235"/>
    <n v="25"/>
    <n v="96.11"/>
    <n v="2"/>
    <n v="2402.75"/>
    <n v="175.64102499999998"/>
    <s v="7,31%"/>
    <d v="2004-04-02T00:00:00"/>
    <x v="0"/>
    <n v="2"/>
    <x v="3"/>
    <x v="1"/>
    <x v="5"/>
    <n v="118"/>
    <s v="S700_2834"/>
    <x v="78"/>
    <s v="(604) 555-4555"/>
    <s v="23 Tsawassen Blvd."/>
    <s v="N/A"/>
    <s v="Tsawassen"/>
    <s v="BC"/>
    <s v="T2F 8M4"/>
    <x v="15"/>
    <x v="0"/>
    <s v="Lincoln"/>
    <s v="Elizabeth"/>
    <s v="Small"/>
  </r>
  <r>
    <n v="10235"/>
    <n v="32"/>
    <n v="92"/>
    <n v="9"/>
    <n v="2944"/>
    <n v="215.2064"/>
    <s v="7,31%"/>
    <d v="2004-04-02T00:00:00"/>
    <x v="0"/>
    <n v="2"/>
    <x v="3"/>
    <x v="1"/>
    <x v="5"/>
    <n v="80"/>
    <s v="S700_3167"/>
    <x v="78"/>
    <s v="(604) 555-4555"/>
    <s v="23 Tsawassen Blvd."/>
    <s v="N/A"/>
    <s v="Tsawassen"/>
    <s v="BC"/>
    <s v="T2F 8M4"/>
    <x v="15"/>
    <x v="0"/>
    <s v="Lincoln"/>
    <s v="Elizabeth"/>
    <s v="Small"/>
  </r>
  <r>
    <n v="10235"/>
    <n v="34"/>
    <n v="72.55"/>
    <n v="11"/>
    <n v="2466.6999999999998"/>
    <n v="180.31576999999999"/>
    <s v="7,31%"/>
    <d v="2004-04-02T00:00:00"/>
    <x v="0"/>
    <n v="2"/>
    <x v="3"/>
    <x v="1"/>
    <x v="5"/>
    <n v="74"/>
    <s v="S700_4002"/>
    <x v="78"/>
    <s v="(604) 555-4555"/>
    <s v="23 Tsawassen Blvd."/>
    <s v="N/A"/>
    <s v="Tsawassen"/>
    <s v="BC"/>
    <s v="T2F 8M4"/>
    <x v="15"/>
    <x v="0"/>
    <s v="Lincoln"/>
    <s v="Elizabeth"/>
    <s v="Small"/>
  </r>
  <r>
    <n v="10236"/>
    <n v="22"/>
    <n v="100"/>
    <n v="1"/>
    <n v="2852.08"/>
    <n v="362.21415999999999"/>
    <s v="12,70%"/>
    <d v="2004-04-03T00:00:00"/>
    <x v="0"/>
    <n v="2"/>
    <x v="3"/>
    <x v="1"/>
    <x v="6"/>
    <n v="118"/>
    <s v="S10_2016"/>
    <x v="9"/>
    <s v="2155559857"/>
    <s v="11328 Douglas Av."/>
    <s v="N/A"/>
    <s v="Philadelphia"/>
    <s v="PA"/>
    <s v="71270"/>
    <x v="0"/>
    <x v="0"/>
    <s v="Hernandez"/>
    <s v="Rosa"/>
    <s v="Small"/>
  </r>
  <r>
    <n v="10236"/>
    <n v="23"/>
    <n v="55.72"/>
    <n v="2"/>
    <n v="1281.56"/>
    <n v="162.75811999999999"/>
    <n v="0.127"/>
    <d v="2004-04-03T00:00:00"/>
    <x v="0"/>
    <n v="2"/>
    <x v="3"/>
    <x v="1"/>
    <x v="6"/>
    <n v="60"/>
    <s v="S18_2625"/>
    <x v="9"/>
    <s v="2155559857"/>
    <s v="11328 Douglas Av."/>
    <s v="N/A"/>
    <s v="Philadelphia"/>
    <s v="PA"/>
    <s v="71270"/>
    <x v="0"/>
    <x v="0"/>
    <s v="Hernandez"/>
    <s v="Rosa"/>
    <s v="Small"/>
  </r>
  <r>
    <n v="10236"/>
    <n v="36"/>
    <n v="87.6"/>
    <n v="3"/>
    <n v="3153.6"/>
    <n v="400.50720000000001"/>
    <n v="0.127"/>
    <d v="2004-04-03T00:00:00"/>
    <x v="0"/>
    <n v="2"/>
    <x v="3"/>
    <x v="1"/>
    <x v="6"/>
    <n v="76"/>
    <s v="S24_2000"/>
    <x v="9"/>
    <s v="2155559857"/>
    <s v="11328 Douglas Av."/>
    <s v="N/A"/>
    <s v="Philadelphia"/>
    <s v="PA"/>
    <s v="71270"/>
    <x v="0"/>
    <x v="0"/>
    <s v="Hernandez"/>
    <s v="Rosa"/>
    <s v="Medium"/>
  </r>
  <r>
    <n v="10237"/>
    <n v="23"/>
    <n v="100"/>
    <n v="7"/>
    <n v="2333.12"/>
    <n v="296.30624"/>
    <s v="12,70%"/>
    <d v="2004-04-05T00:00:00"/>
    <x v="0"/>
    <n v="2"/>
    <x v="3"/>
    <x v="1"/>
    <x v="6"/>
    <n v="95"/>
    <s v="S10_1678"/>
    <x v="2"/>
    <s v="2125551500"/>
    <s v="2678 Kingston Rd."/>
    <s v="Suite 101"/>
    <s v="NYC"/>
    <s v="NY"/>
    <s v="10022"/>
    <x v="0"/>
    <x v="0"/>
    <s v="Frick"/>
    <s v="Michael"/>
    <s v="Small"/>
  </r>
  <r>
    <n v="10237"/>
    <n v="39"/>
    <n v="100"/>
    <n v="9"/>
    <n v="7023.9"/>
    <n v="892.03530000000001"/>
    <s v="12,70%"/>
    <d v="2004-04-05T00:00:00"/>
    <x v="0"/>
    <n v="2"/>
    <x v="3"/>
    <x v="1"/>
    <x v="6"/>
    <n v="193"/>
    <s v="S10_4698"/>
    <x v="2"/>
    <s v="2125551500"/>
    <s v="2678 Kingston Rd."/>
    <s v="Suite 101"/>
    <s v="NYC"/>
    <s v="NY"/>
    <s v="10022"/>
    <x v="0"/>
    <x v="0"/>
    <s v="Frick"/>
    <s v="Michael"/>
    <s v="Large"/>
  </r>
  <r>
    <n v="10237"/>
    <n v="32"/>
    <n v="100"/>
    <n v="6"/>
    <n v="4193.28"/>
    <n v="532.54656"/>
    <n v="0.127"/>
    <d v="2004-04-05T00:00:00"/>
    <x v="0"/>
    <n v="2"/>
    <x v="3"/>
    <x v="1"/>
    <x v="6"/>
    <n v="150"/>
    <s v="S12_2823"/>
    <x v="2"/>
    <s v="2125551500"/>
    <s v="2678 Kingston Rd."/>
    <s v="Suite 101"/>
    <s v="NYC"/>
    <s v="NY"/>
    <s v="10022"/>
    <x v="0"/>
    <x v="0"/>
    <s v="Frick"/>
    <s v="Michael"/>
    <s v="Medium"/>
  </r>
  <r>
    <n v="10237"/>
    <n v="26"/>
    <n v="52.22"/>
    <n v="1"/>
    <n v="1357.72"/>
    <n v="172.43044"/>
    <n v="0.127"/>
    <d v="2004-04-05T00:00:00"/>
    <x v="0"/>
    <n v="2"/>
    <x v="3"/>
    <x v="1"/>
    <x v="6"/>
    <n v="62"/>
    <s v="S18_3782"/>
    <x v="2"/>
    <s v="2125551500"/>
    <s v="2678 Kingston Rd."/>
    <s v="Suite 101"/>
    <s v="NYC"/>
    <s v="NY"/>
    <s v="10022"/>
    <x v="0"/>
    <x v="0"/>
    <s v="Frick"/>
    <s v="Michael"/>
    <s v="Small"/>
  </r>
  <r>
    <n v="10237"/>
    <n v="20"/>
    <n v="100"/>
    <n v="8"/>
    <n v="2299"/>
    <n v="291.97300000000001"/>
    <n v="0.127"/>
    <d v="2004-04-05T00:00:00"/>
    <x v="0"/>
    <n v="2"/>
    <x v="3"/>
    <x v="1"/>
    <x v="6"/>
    <n v="112"/>
    <s v="S24_1578"/>
    <x v="2"/>
    <s v="2125551500"/>
    <s v="2678 Kingston Rd."/>
    <s v="Suite 101"/>
    <s v="NYC"/>
    <s v="NY"/>
    <s v="10022"/>
    <x v="0"/>
    <x v="0"/>
    <s v="Frick"/>
    <s v="Michael"/>
    <s v="Small"/>
  </r>
  <r>
    <n v="10237"/>
    <n v="26"/>
    <n v="79.650000000000006"/>
    <n v="4"/>
    <n v="2070.9"/>
    <n v="263.0043"/>
    <n v="0.127"/>
    <d v="2004-04-05T00:00:00"/>
    <x v="0"/>
    <n v="2"/>
    <x v="3"/>
    <x v="1"/>
    <x v="6"/>
    <n v="69"/>
    <s v="S24_2360"/>
    <x v="2"/>
    <s v="2125551500"/>
    <s v="2678 Kingston Rd."/>
    <s v="Suite 101"/>
    <s v="NYC"/>
    <s v="NY"/>
    <s v="10022"/>
    <x v="0"/>
    <x v="0"/>
    <s v="Frick"/>
    <s v="Michael"/>
    <s v="Small"/>
  </r>
  <r>
    <n v="10237"/>
    <n v="26"/>
    <n v="40.229999999999997"/>
    <n v="2"/>
    <n v="1045.98"/>
    <n v="132.83946"/>
    <n v="0.127"/>
    <d v="2004-04-05T00:00:00"/>
    <x v="0"/>
    <n v="2"/>
    <x v="3"/>
    <x v="1"/>
    <x v="6"/>
    <n v="40"/>
    <s v="S32_2206"/>
    <x v="2"/>
    <s v="2125551500"/>
    <s v="2678 Kingston Rd."/>
    <s v="Suite 101"/>
    <s v="NYC"/>
    <s v="NY"/>
    <s v="10022"/>
    <x v="0"/>
    <x v="0"/>
    <s v="Frick"/>
    <s v="Michael"/>
    <s v="Small"/>
  </r>
  <r>
    <n v="10237"/>
    <n v="27"/>
    <n v="100"/>
    <n v="5"/>
    <n v="3113.64"/>
    <n v="395.43227999999999"/>
    <n v="0.127"/>
    <d v="2004-04-05T00:00:00"/>
    <x v="0"/>
    <n v="2"/>
    <x v="3"/>
    <x v="1"/>
    <x v="6"/>
    <n v="102"/>
    <s v="S32_4485"/>
    <x v="2"/>
    <s v="2125551500"/>
    <s v="2678 Kingston Rd."/>
    <s v="Suite 101"/>
    <s v="NYC"/>
    <s v="NY"/>
    <s v="10022"/>
    <x v="0"/>
    <x v="0"/>
    <s v="Frick"/>
    <s v="Michael"/>
    <s v="Medium"/>
  </r>
  <r>
    <n v="10237"/>
    <n v="20"/>
    <n v="68.34"/>
    <n v="3"/>
    <n v="1366.8"/>
    <n v="173.58359999999999"/>
    <n v="0.127"/>
    <d v="2004-04-05T00:00:00"/>
    <x v="0"/>
    <n v="2"/>
    <x v="3"/>
    <x v="1"/>
    <x v="6"/>
    <n v="81"/>
    <s v="S50_4713"/>
    <x v="2"/>
    <s v="2125551500"/>
    <s v="2678 Kingston Rd."/>
    <s v="Suite 101"/>
    <s v="NYC"/>
    <s v="NY"/>
    <s v="10022"/>
    <x v="0"/>
    <x v="0"/>
    <s v="Frick"/>
    <s v="Michael"/>
    <s v="Small"/>
  </r>
  <r>
    <n v="10238"/>
    <n v="28"/>
    <n v="100"/>
    <n v="3"/>
    <n v="5774.72"/>
    <n v="1437.3278080000002"/>
    <s v="24,89%"/>
    <d v="2004-04-09T00:00:00"/>
    <x v="0"/>
    <n v="2"/>
    <x v="3"/>
    <x v="1"/>
    <x v="1"/>
    <n v="194"/>
    <s v="S12_1099"/>
    <x v="5"/>
    <s v="31 12 3555"/>
    <s v="Vinb'ltet 34"/>
    <s v="N/A"/>
    <s v="Kobenhavn"/>
    <s v="N/A"/>
    <s v="1734"/>
    <x v="4"/>
    <x v="1"/>
    <s v="Petersen"/>
    <s v="Jytte"/>
    <s v="Medium"/>
  </r>
  <r>
    <n v="10238"/>
    <n v="29"/>
    <n v="100"/>
    <n v="1"/>
    <n v="3167.38"/>
    <n v="788.36088200000006"/>
    <s v="24,89%"/>
    <d v="2004-04-09T00:00:00"/>
    <x v="0"/>
    <n v="2"/>
    <x v="3"/>
    <x v="1"/>
    <x v="1"/>
    <n v="117"/>
    <s v="S12_3380"/>
    <x v="5"/>
    <s v="31 12 3555"/>
    <s v="Vinb'ltet 34"/>
    <s v="N/A"/>
    <s v="Kobenhavn"/>
    <s v="N/A"/>
    <s v="1734"/>
    <x v="4"/>
    <x v="1"/>
    <s v="Petersen"/>
    <s v="Jytte"/>
    <s v="Medium"/>
  </r>
  <r>
    <n v="10238"/>
    <n v="20"/>
    <n v="74.209999999999994"/>
    <n v="4"/>
    <n v="1484.2"/>
    <n v="369.41738000000004"/>
    <s v="24,89%"/>
    <d v="2004-04-09T00:00:00"/>
    <x v="0"/>
    <n v="2"/>
    <x v="3"/>
    <x v="1"/>
    <x v="1"/>
    <n v="79"/>
    <s v="S12_3990"/>
    <x v="5"/>
    <s v="31 12 3555"/>
    <s v="Vinb'ltet 34"/>
    <s v="N/A"/>
    <s v="Kobenhavn"/>
    <s v="N/A"/>
    <s v="1734"/>
    <x v="4"/>
    <x v="1"/>
    <s v="Petersen"/>
    <s v="Jytte"/>
    <s v="Small"/>
  </r>
  <r>
    <n v="10238"/>
    <n v="41"/>
    <n v="73.17"/>
    <n v="6"/>
    <n v="2999.97"/>
    <n v="746.69253300000003"/>
    <s v="24,89%"/>
    <d v="2004-04-09T00:00:00"/>
    <x v="0"/>
    <n v="2"/>
    <x v="3"/>
    <x v="1"/>
    <x v="1"/>
    <n v="80"/>
    <s v="S18_3278"/>
    <x v="5"/>
    <s v="31 12 3555"/>
    <s v="Vinb'ltet 34"/>
    <s v="N/A"/>
    <s v="Kobenhavn"/>
    <s v="N/A"/>
    <s v="1734"/>
    <x v="4"/>
    <x v="1"/>
    <s v="Petersen"/>
    <s v="Jytte"/>
    <s v="Small"/>
  </r>
  <r>
    <n v="10238"/>
    <n v="49"/>
    <n v="100"/>
    <n v="5"/>
    <n v="6554.24"/>
    <n v="1631.350336"/>
    <s v="24,89%"/>
    <d v="2004-04-09T00:00:00"/>
    <x v="0"/>
    <n v="2"/>
    <x v="3"/>
    <x v="1"/>
    <x v="1"/>
    <n v="146"/>
    <s v="S18_3482"/>
    <x v="5"/>
    <s v="31 12 3555"/>
    <s v="Vinb'ltet 34"/>
    <s v="N/A"/>
    <s v="Kobenhavn"/>
    <s v="N/A"/>
    <s v="1734"/>
    <x v="4"/>
    <x v="1"/>
    <s v="Petersen"/>
    <s v="Jytte"/>
    <s v="Medium"/>
  </r>
  <r>
    <n v="10238"/>
    <n v="44"/>
    <n v="100"/>
    <n v="8"/>
    <n v="6350.96"/>
    <n v="1580.753944"/>
    <s v="24,89%"/>
    <d v="2004-04-09T00:00:00"/>
    <x v="0"/>
    <n v="2"/>
    <x v="3"/>
    <x v="1"/>
    <x v="1"/>
    <n v="148"/>
    <s v="S18_4721"/>
    <x v="5"/>
    <s v="31 12 3555"/>
    <s v="Vinb'ltet 34"/>
    <s v="N/A"/>
    <s v="Kobenhavn"/>
    <s v="N/A"/>
    <s v="1734"/>
    <x v="4"/>
    <x v="1"/>
    <s v="Petersen"/>
    <s v="Jytte"/>
    <s v="Medium"/>
  </r>
  <r>
    <n v="10238"/>
    <n v="47"/>
    <n v="62.45"/>
    <n v="2"/>
    <n v="2935.15"/>
    <n v="730.55883500000004"/>
    <s v="24,89%"/>
    <d v="2004-04-09T00:00:00"/>
    <x v="0"/>
    <n v="2"/>
    <x v="3"/>
    <x v="1"/>
    <x v="1"/>
    <n v="61"/>
    <s v="S24_3371"/>
    <x v="5"/>
    <s v="31 12 3555"/>
    <s v="Vinb'ltet 34"/>
    <s v="N/A"/>
    <s v="Kobenhavn"/>
    <s v="N/A"/>
    <s v="1734"/>
    <x v="4"/>
    <x v="1"/>
    <s v="Petersen"/>
    <s v="Jytte"/>
    <s v="Small"/>
  </r>
  <r>
    <n v="10238"/>
    <n v="22"/>
    <n v="93.77"/>
    <n v="7"/>
    <n v="2062.94"/>
    <n v="513.46576600000003"/>
    <s v="24,89%"/>
    <d v="2004-04-09T00:00:00"/>
    <x v="0"/>
    <n v="2"/>
    <x v="3"/>
    <x v="1"/>
    <x v="1"/>
    <n v="80"/>
    <s v="S24_4620"/>
    <x v="5"/>
    <s v="31 12 3555"/>
    <s v="Vinb'ltet 34"/>
    <s v="N/A"/>
    <s v="Kobenhavn"/>
    <s v="N/A"/>
    <s v="1734"/>
    <x v="4"/>
    <x v="1"/>
    <s v="Petersen"/>
    <s v="Jytte"/>
    <s v="Small"/>
  </r>
  <r>
    <n v="10239"/>
    <n v="21"/>
    <n v="93.28"/>
    <n v="5"/>
    <n v="1958.88"/>
    <n v="487.56523200000004"/>
    <s v="24,89%"/>
    <d v="2004-04-12T00:00:00"/>
    <x v="0"/>
    <n v="2"/>
    <x v="3"/>
    <x v="1"/>
    <x v="1"/>
    <n v="115"/>
    <s v="S12_4675"/>
    <x v="40"/>
    <s v="981-443655"/>
    <s v="Torikatu 38"/>
    <s v="N/A"/>
    <s v="Oulu"/>
    <s v="N/A"/>
    <s v="90110"/>
    <x v="14"/>
    <x v="1"/>
    <s v="Koskitalo"/>
    <s v="Pirkko"/>
    <s v="Small"/>
  </r>
  <r>
    <n v="10239"/>
    <n v="46"/>
    <n v="73.92"/>
    <n v="4"/>
    <n v="3400.32"/>
    <n v="846.33964800000012"/>
    <s v="24,89%"/>
    <d v="2004-04-12T00:00:00"/>
    <x v="0"/>
    <n v="2"/>
    <x v="3"/>
    <x v="1"/>
    <x v="1"/>
    <n v="77"/>
    <s v="S18_1889"/>
    <x v="40"/>
    <s v="981-443655"/>
    <s v="Torikatu 38"/>
    <s v="N/A"/>
    <s v="Oulu"/>
    <s v="N/A"/>
    <s v="90110"/>
    <x v="14"/>
    <x v="1"/>
    <s v="Koskitalo"/>
    <s v="Pirkko"/>
    <s v="Medium"/>
  </r>
  <r>
    <n v="10239"/>
    <n v="47"/>
    <n v="100"/>
    <n v="1"/>
    <n v="7083.37"/>
    <n v="1763.0507930000001"/>
    <s v="24,89%"/>
    <d v="2004-04-12T00:00:00"/>
    <x v="0"/>
    <n v="2"/>
    <x v="3"/>
    <x v="1"/>
    <x v="1"/>
    <n v="169"/>
    <s v="S18_3232"/>
    <x v="40"/>
    <s v="981-443655"/>
    <s v="Torikatu 38"/>
    <s v="N/A"/>
    <s v="Oulu"/>
    <s v="N/A"/>
    <s v="90110"/>
    <x v="14"/>
    <x v="1"/>
    <s v="Koskitalo"/>
    <s v="Pirkko"/>
    <s v="Large"/>
  </r>
  <r>
    <n v="10239"/>
    <n v="20"/>
    <n v="44.56"/>
    <n v="2"/>
    <n v="891.2"/>
    <n v="221.81968000000003"/>
    <s v="24,89%"/>
    <d v="2004-04-12T00:00:00"/>
    <x v="0"/>
    <n v="2"/>
    <x v="3"/>
    <x v="1"/>
    <x v="1"/>
    <n v="37"/>
    <s v="S24_2972"/>
    <x v="40"/>
    <s v="981-443655"/>
    <s v="Torikatu 38"/>
    <s v="N/A"/>
    <s v="Oulu"/>
    <s v="N/A"/>
    <s v="90110"/>
    <x v="14"/>
    <x v="1"/>
    <s v="Koskitalo"/>
    <s v="Pirkko"/>
    <s v="Small"/>
  </r>
  <r>
    <n v="10239"/>
    <n v="29"/>
    <n v="100"/>
    <n v="3"/>
    <n v="4479.63"/>
    <n v="1114.9799070000001"/>
    <s v="24,89%"/>
    <d v="2004-04-12T00:00:00"/>
    <x v="0"/>
    <n v="2"/>
    <x v="3"/>
    <x v="1"/>
    <x v="1"/>
    <n v="140"/>
    <s v="S24_3856"/>
    <x v="40"/>
    <s v="981-443655"/>
    <s v="Torikatu 38"/>
    <s v="N/A"/>
    <s v="Oulu"/>
    <s v="N/A"/>
    <s v="90110"/>
    <x v="14"/>
    <x v="1"/>
    <s v="Koskitalo"/>
    <s v="Pirkko"/>
    <s v="Medium"/>
  </r>
  <r>
    <n v="10240"/>
    <n v="41"/>
    <n v="100"/>
    <n v="3"/>
    <n v="5628.89"/>
    <n v="1401.0307210000001"/>
    <s v="24,89%"/>
    <d v="2004-04-13T00:00:00"/>
    <x v="0"/>
    <n v="2"/>
    <x v="3"/>
    <x v="1"/>
    <x v="1"/>
    <n v="141"/>
    <s v="S18_1129"/>
    <x v="67"/>
    <s v="+81 06 6342 5555"/>
    <s v="Dojima Avanza 4F, 1-6-20 Dojima, Kita-ku"/>
    <s v="N/A"/>
    <s v="Osaka"/>
    <s v="Osaka"/>
    <s v="530-0003"/>
    <x v="16"/>
    <x v="2"/>
    <s v="Kentary"/>
    <s v="Mory"/>
    <s v="Medium"/>
  </r>
  <r>
    <n v="10240"/>
    <n v="37"/>
    <n v="100"/>
    <n v="2"/>
    <n v="5526.32"/>
    <n v="1375.5010480000001"/>
    <s v="24,89%"/>
    <d v="2004-04-13T00:00:00"/>
    <x v="0"/>
    <n v="2"/>
    <x v="3"/>
    <x v="1"/>
    <x v="1"/>
    <n v="142"/>
    <s v="S18_1984"/>
    <x v="67"/>
    <s v="+81 06 6342 5555"/>
    <s v="Dojima Avanza 4F, 1-6-20 Dojima, Kita-ku"/>
    <s v="N/A"/>
    <s v="Osaka"/>
    <s v="Osaka"/>
    <s v="530-0003"/>
    <x v="16"/>
    <x v="2"/>
    <s v="Kentary"/>
    <s v="Mory"/>
    <s v="Medium"/>
  </r>
  <r>
    <n v="10240"/>
    <n v="37"/>
    <n v="100"/>
    <n v="1"/>
    <n v="5959.22"/>
    <n v="1483.2498580000001"/>
    <s v="24,89%"/>
    <d v="2004-04-13T00:00:00"/>
    <x v="0"/>
    <n v="2"/>
    <x v="3"/>
    <x v="1"/>
    <x v="1"/>
    <n v="141"/>
    <s v="S18_3685"/>
    <x v="67"/>
    <s v="+81 06 6342 5555"/>
    <s v="Dojima Avanza 4F, 1-6-20 Dojima, Kita-ku"/>
    <s v="N/A"/>
    <s v="Osaka"/>
    <s v="Osaka"/>
    <s v="530-0003"/>
    <x v="16"/>
    <x v="2"/>
    <s v="Kentary"/>
    <s v="Mory"/>
    <s v="Medium"/>
  </r>
  <r>
    <n v="10241"/>
    <n v="21"/>
    <n v="100"/>
    <n v="11"/>
    <n v="2508.66"/>
    <n v="624.40547400000003"/>
    <s v="24,89%"/>
    <d v="2004-04-13T00:00:00"/>
    <x v="0"/>
    <n v="2"/>
    <x v="3"/>
    <x v="1"/>
    <x v="1"/>
    <n v="124"/>
    <s v="S18_1589"/>
    <x v="79"/>
    <s v="88.60.1555"/>
    <s v="24, place Kluber"/>
    <s v="N/A"/>
    <s v="Strasbourg"/>
    <s v="N/A"/>
    <s v="67000"/>
    <x v="9"/>
    <x v="1"/>
    <s v="Citeaux"/>
    <s v="Frederique"/>
    <s v="Small"/>
  </r>
  <r>
    <n v="10241"/>
    <n v="41"/>
    <n v="100"/>
    <n v="2"/>
    <n v="7597.3"/>
    <n v="561.44047"/>
    <s v="7,39%"/>
    <d v="2004-04-13T00:00:00"/>
    <x v="0"/>
    <n v="2"/>
    <x v="3"/>
    <x v="1"/>
    <x v="0"/>
    <n v="170"/>
    <s v="S18_1749"/>
    <x v="79"/>
    <s v="88.60.1555"/>
    <s v="24, place Kluber"/>
    <s v="N/A"/>
    <s v="Strasbourg"/>
    <s v="N/A"/>
    <s v="67000"/>
    <x v="9"/>
    <x v="1"/>
    <s v="Citeaux"/>
    <s v="Frederique"/>
    <s v="Large"/>
  </r>
  <r>
    <n v="10241"/>
    <n v="33"/>
    <n v="72.650000000000006"/>
    <n v="1"/>
    <n v="2397.4499999999998"/>
    <n v="177.17155499999998"/>
    <s v="7,39%"/>
    <d v="2004-04-13T00:00:00"/>
    <x v="0"/>
    <n v="2"/>
    <x v="3"/>
    <x v="1"/>
    <x v="0"/>
    <n v="60"/>
    <s v="S18_2248"/>
    <x v="79"/>
    <s v="88.60.1555"/>
    <s v="24, place Kluber"/>
    <s v="N/A"/>
    <s v="Strasbourg"/>
    <s v="N/A"/>
    <s v="67000"/>
    <x v="9"/>
    <x v="1"/>
    <s v="Citeaux"/>
    <s v="Frederique"/>
    <s v="Small"/>
  </r>
  <r>
    <n v="10241"/>
    <n v="44"/>
    <n v="100"/>
    <n v="12"/>
    <n v="6853.44"/>
    <n v="1705.821216"/>
    <s v="24,89%"/>
    <d v="2004-04-13T00:00:00"/>
    <x v="0"/>
    <n v="2"/>
    <x v="3"/>
    <x v="1"/>
    <x v="1"/>
    <n v="132"/>
    <s v="S18_2870"/>
    <x v="79"/>
    <s v="88.60.1555"/>
    <s v="24, place Kluber"/>
    <s v="N/A"/>
    <s v="Strasbourg"/>
    <s v="N/A"/>
    <s v="67000"/>
    <x v="9"/>
    <x v="1"/>
    <s v="Citeaux"/>
    <s v="Frederique"/>
    <s v="Medium"/>
  </r>
  <r>
    <n v="10241"/>
    <n v="42"/>
    <n v="90.19"/>
    <n v="3"/>
    <n v="3787.98"/>
    <n v="279.93172199999998"/>
    <s v="7,39%"/>
    <d v="2004-04-13T00:00:00"/>
    <x v="0"/>
    <n v="2"/>
    <x v="3"/>
    <x v="1"/>
    <x v="0"/>
    <n v="92"/>
    <s v="S18_4409"/>
    <x v="79"/>
    <s v="88.60.1555"/>
    <s v="24, place Kluber"/>
    <s v="N/A"/>
    <s v="Strasbourg"/>
    <s v="N/A"/>
    <s v="67000"/>
    <x v="9"/>
    <x v="1"/>
    <s v="Citeaux"/>
    <s v="Frederique"/>
    <s v="Medium"/>
  </r>
  <r>
    <n v="10241"/>
    <n v="30"/>
    <n v="66.989999999999995"/>
    <n v="4"/>
    <n v="2009.7"/>
    <n v="500.21433000000002"/>
    <s v="24,89%"/>
    <d v="2004-04-13T00:00:00"/>
    <x v="0"/>
    <n v="2"/>
    <x v="3"/>
    <x v="1"/>
    <x v="1"/>
    <n v="71"/>
    <s v="S18_4933"/>
    <x v="79"/>
    <s v="88.60.1555"/>
    <s v="24, place Kluber"/>
    <s v="N/A"/>
    <s v="Strasbourg"/>
    <s v="N/A"/>
    <s v="67000"/>
    <x v="9"/>
    <x v="1"/>
    <s v="Citeaux"/>
    <s v="Frederique"/>
    <s v="Small"/>
  </r>
  <r>
    <n v="10241"/>
    <n v="22"/>
    <n v="76.430000000000007"/>
    <n v="8"/>
    <n v="1681.46"/>
    <n v="418.51539400000001"/>
    <s v="24,89%"/>
    <d v="2004-04-13T00:00:00"/>
    <x v="0"/>
    <n v="2"/>
    <x v="3"/>
    <x v="1"/>
    <x v="1"/>
    <n v="73"/>
    <s v="S24_1046"/>
    <x v="79"/>
    <s v="88.60.1555"/>
    <s v="24, place Kluber"/>
    <s v="N/A"/>
    <s v="Strasbourg"/>
    <s v="N/A"/>
    <s v="67000"/>
    <x v="9"/>
    <x v="1"/>
    <s v="Citeaux"/>
    <s v="Frederique"/>
    <s v="Small"/>
  </r>
  <r>
    <n v="10241"/>
    <n v="21"/>
    <n v="40.25"/>
    <n v="10"/>
    <n v="845.25"/>
    <n v="210.38272500000002"/>
    <s v="24,89%"/>
    <d v="2004-04-13T00:00:00"/>
    <x v="0"/>
    <n v="2"/>
    <x v="3"/>
    <x v="1"/>
    <x v="1"/>
    <n v="50"/>
    <s v="S24_1628"/>
    <x v="79"/>
    <s v="88.60.1555"/>
    <s v="24, place Kluber"/>
    <s v="N/A"/>
    <s v="Strasbourg"/>
    <s v="N/A"/>
    <s v="67000"/>
    <x v="9"/>
    <x v="1"/>
    <s v="Citeaux"/>
    <s v="Frederique"/>
    <s v="Small"/>
  </r>
  <r>
    <n v="10241"/>
    <n v="47"/>
    <n v="94.5"/>
    <n v="6"/>
    <n v="4441.5"/>
    <n v="1105.4893500000001"/>
    <s v="24,89%"/>
    <d v="2004-04-13T00:00:00"/>
    <x v="0"/>
    <n v="2"/>
    <x v="3"/>
    <x v="1"/>
    <x v="1"/>
    <n v="90"/>
    <s v="S24_2766"/>
    <x v="79"/>
    <s v="88.60.1555"/>
    <s v="24, place Kluber"/>
    <s v="N/A"/>
    <s v="Strasbourg"/>
    <s v="N/A"/>
    <s v="67000"/>
    <x v="9"/>
    <x v="1"/>
    <s v="Citeaux"/>
    <s v="Frederique"/>
    <s v="Medium"/>
  </r>
  <r>
    <n v="10241"/>
    <n v="28"/>
    <n v="98.65"/>
    <n v="5"/>
    <n v="2762.2"/>
    <n v="687.51157999999998"/>
    <s v="24,89%"/>
    <d v="2004-04-13T00:00:00"/>
    <x v="0"/>
    <n v="2"/>
    <x v="3"/>
    <x v="1"/>
    <x v="1"/>
    <n v="117"/>
    <s v="S24_2887"/>
    <x v="79"/>
    <s v="88.60.1555"/>
    <s v="24, place Kluber"/>
    <s v="N/A"/>
    <s v="Strasbourg"/>
    <s v="N/A"/>
    <s v="67000"/>
    <x v="9"/>
    <x v="1"/>
    <s v="Citeaux"/>
    <s v="Frederique"/>
    <s v="Small"/>
  </r>
  <r>
    <n v="10241"/>
    <n v="26"/>
    <n v="81.33"/>
    <n v="7"/>
    <n v="2114.58"/>
    <n v="526.31896200000006"/>
    <s v="24,89%"/>
    <d v="2004-04-13T00:00:00"/>
    <x v="0"/>
    <n v="2"/>
    <x v="3"/>
    <x v="1"/>
    <x v="1"/>
    <n v="85"/>
    <s v="S24_3191"/>
    <x v="79"/>
    <s v="88.60.1555"/>
    <s v="24, place Kluber"/>
    <s v="N/A"/>
    <s v="Strasbourg"/>
    <s v="N/A"/>
    <s v="67000"/>
    <x v="9"/>
    <x v="1"/>
    <s v="Citeaux"/>
    <s v="Frederique"/>
    <s v="Small"/>
  </r>
  <r>
    <n v="10241"/>
    <n v="27"/>
    <n v="86.73"/>
    <n v="9"/>
    <n v="2341.71"/>
    <n v="582.85161900000003"/>
    <s v="24,89%"/>
    <d v="2004-04-13T00:00:00"/>
    <x v="0"/>
    <n v="2"/>
    <x v="3"/>
    <x v="1"/>
    <x v="1"/>
    <n v="107"/>
    <s v="S24_3432"/>
    <x v="79"/>
    <s v="88.60.1555"/>
    <s v="24, place Kluber"/>
    <s v="N/A"/>
    <s v="Strasbourg"/>
    <s v="N/A"/>
    <s v="67000"/>
    <x v="9"/>
    <x v="1"/>
    <s v="Citeaux"/>
    <s v="Frederique"/>
    <s v="Small"/>
  </r>
  <r>
    <n v="10242"/>
    <n v="46"/>
    <n v="36.93"/>
    <n v="1"/>
    <n v="1698.78"/>
    <n v="125.53984199999999"/>
    <s v="7,39%"/>
    <d v="2004-04-20T00:00:00"/>
    <x v="0"/>
    <n v="2"/>
    <x v="3"/>
    <x v="1"/>
    <x v="0"/>
    <n v="41"/>
    <s v="S24_3969"/>
    <x v="80"/>
    <s v="2125551957"/>
    <s v="5290 North Pendale Street"/>
    <s v="Suite 200"/>
    <s v="NYC"/>
    <s v="NY"/>
    <s v="10022"/>
    <x v="0"/>
    <x v="0"/>
    <s v="Kuo"/>
    <s v="Kee"/>
    <s v="Small"/>
  </r>
  <r>
    <n v="10243"/>
    <n v="47"/>
    <n v="100"/>
    <n v="2"/>
    <n v="6154.18"/>
    <n v="454.793902"/>
    <s v="7,39%"/>
    <d v="2004-04-26T00:00:00"/>
    <x v="0"/>
    <n v="2"/>
    <x v="3"/>
    <x v="1"/>
    <x v="0"/>
    <n v="127"/>
    <s v="S18_2325"/>
    <x v="66"/>
    <s v="6175552555"/>
    <s v="6251 Ingle Ln."/>
    <s v="N/A"/>
    <s v="Boston"/>
    <s v="MA"/>
    <s v="51003"/>
    <x v="0"/>
    <x v="0"/>
    <s v="Franco"/>
    <s v="Valarie"/>
    <s v="Medium"/>
  </r>
  <r>
    <n v="10243"/>
    <n v="33"/>
    <n v="29.54"/>
    <n v="1"/>
    <n v="974.82"/>
    <n v="72.039197999999999"/>
    <s v="7,39%"/>
    <d v="2004-04-26T00:00:00"/>
    <x v="0"/>
    <n v="2"/>
    <x v="3"/>
    <x v="1"/>
    <x v="0"/>
    <n v="33"/>
    <s v="S24_1937"/>
    <x v="66"/>
    <s v="6175552555"/>
    <s v="6251 Ingle Ln."/>
    <s v="N/A"/>
    <s v="Boston"/>
    <s v="MA"/>
    <s v="51003"/>
    <x v="0"/>
    <x v="0"/>
    <s v="Franco"/>
    <s v="Valarie"/>
    <s v="Small"/>
  </r>
  <r>
    <n v="10244"/>
    <n v="40"/>
    <n v="100"/>
    <n v="7"/>
    <n v="4684.8"/>
    <n v="346.20671999999996"/>
    <s v="7,39%"/>
    <d v="2004-04-29T00:00:00"/>
    <x v="0"/>
    <n v="2"/>
    <x v="3"/>
    <x v="1"/>
    <x v="0"/>
    <n v="102"/>
    <s v="S18_1342"/>
    <x v="4"/>
    <s v="(91) 555 94 44"/>
    <s v="C/ Moralzarzal, 86"/>
    <s v="N/A"/>
    <s v="Madrid"/>
    <s v="N/A"/>
    <s v="28034"/>
    <x v="3"/>
    <x v="1"/>
    <s v="Freyre"/>
    <s v="Diego"/>
    <s v="Medium"/>
  </r>
  <r>
    <n v="10244"/>
    <n v="20"/>
    <n v="58.22"/>
    <n v="6"/>
    <n v="1164.4000000000001"/>
    <n v="86.049160000000001"/>
    <s v="7,39%"/>
    <d v="2004-04-29T00:00:00"/>
    <x v="0"/>
    <n v="2"/>
    <x v="3"/>
    <x v="1"/>
    <x v="0"/>
    <n v="53"/>
    <s v="S18_1367"/>
    <x v="4"/>
    <s v="(91) 555 94 44"/>
    <s v="C/ Moralzarzal, 86"/>
    <s v="N/A"/>
    <s v="Madrid"/>
    <s v="N/A"/>
    <s v="28034"/>
    <x v="3"/>
    <x v="1"/>
    <s v="Freyre"/>
    <s v="Diego"/>
    <s v="Small"/>
  </r>
  <r>
    <n v="10244"/>
    <n v="43"/>
    <n v="100"/>
    <n v="8"/>
    <n v="5950.34"/>
    <n v="439.73012599999998"/>
    <s v="7,39%"/>
    <d v="2004-04-29T00:00:00"/>
    <x v="0"/>
    <n v="2"/>
    <x v="3"/>
    <x v="1"/>
    <x v="0"/>
    <n v="168"/>
    <s v="S18_2795"/>
    <x v="4"/>
    <s v="(91) 555 94 44"/>
    <s v="C/ Moralzarzal, 86"/>
    <s v="N/A"/>
    <s v="Madrid"/>
    <s v="N/A"/>
    <s v="28034"/>
    <x v="3"/>
    <x v="1"/>
    <s v="Freyre"/>
    <s v="Diego"/>
    <s v="Medium"/>
  </r>
  <r>
    <n v="10244"/>
    <n v="30"/>
    <n v="100"/>
    <n v="1"/>
    <n v="3525.6"/>
    <n v="260.54183999999998"/>
    <s v="7,39%"/>
    <d v="2004-04-29T00:00:00"/>
    <x v="0"/>
    <n v="2"/>
    <x v="3"/>
    <x v="1"/>
    <x v="0"/>
    <n v="101"/>
    <s v="S18_2949"/>
    <x v="4"/>
    <s v="(91) 555 94 44"/>
    <s v="C/ Moralzarzal, 86"/>
    <s v="N/A"/>
    <s v="Madrid"/>
    <s v="N/A"/>
    <s v="28034"/>
    <x v="3"/>
    <x v="1"/>
    <s v="Freyre"/>
    <s v="Diego"/>
    <s v="Medium"/>
  </r>
  <r>
    <n v="10244"/>
    <n v="24"/>
    <n v="58.09"/>
    <n v="3"/>
    <n v="1394.16"/>
    <n v="103.028424"/>
    <s v="7,39%"/>
    <d v="2004-04-29T00:00:00"/>
    <x v="0"/>
    <n v="2"/>
    <x v="3"/>
    <x v="1"/>
    <x v="0"/>
    <n v="62"/>
    <s v="S18_2957"/>
    <x v="4"/>
    <s v="(91) 555 94 44"/>
    <s v="C/ Moralzarzal, 86"/>
    <s v="N/A"/>
    <s v="Madrid"/>
    <s v="N/A"/>
    <s v="28034"/>
    <x v="3"/>
    <x v="1"/>
    <s v="Freyre"/>
    <s v="Diego"/>
    <s v="Small"/>
  </r>
  <r>
    <n v="10244"/>
    <n v="29"/>
    <n v="100"/>
    <n v="2"/>
    <n v="3340.51"/>
    <n v="246.86368899999999"/>
    <s v="7,39%"/>
    <d v="2004-04-29T00:00:00"/>
    <x v="0"/>
    <n v="2"/>
    <x v="3"/>
    <x v="1"/>
    <x v="0"/>
    <n v="104"/>
    <s v="S18_3136"/>
    <x v="4"/>
    <s v="(91) 555 94 44"/>
    <s v="C/ Moralzarzal, 86"/>
    <s v="N/A"/>
    <s v="Madrid"/>
    <s v="N/A"/>
    <s v="28034"/>
    <x v="3"/>
    <x v="1"/>
    <s v="Freyre"/>
    <s v="Diego"/>
    <s v="Medium"/>
  </r>
  <r>
    <n v="10244"/>
    <n v="36"/>
    <n v="84.33"/>
    <n v="5"/>
    <n v="3035.88"/>
    <n v="224.35153199999999"/>
    <s v="7,39%"/>
    <d v="2004-04-29T00:00:00"/>
    <x v="0"/>
    <n v="2"/>
    <x v="3"/>
    <x v="1"/>
    <x v="0"/>
    <n v="99"/>
    <s v="S18_3320"/>
    <x v="4"/>
    <s v="(91) 555 94 44"/>
    <s v="C/ Moralzarzal, 86"/>
    <s v="N/A"/>
    <s v="Madrid"/>
    <s v="N/A"/>
    <s v="28034"/>
    <x v="3"/>
    <x v="1"/>
    <s v="Freyre"/>
    <s v="Diego"/>
    <s v="Medium"/>
  </r>
  <r>
    <n v="10244"/>
    <n v="39"/>
    <n v="45.25"/>
    <n v="9"/>
    <n v="1764.75"/>
    <n v="130.41502499999999"/>
    <s v="7,39%"/>
    <d v="2004-04-29T00:00:00"/>
    <x v="0"/>
    <n v="2"/>
    <x v="3"/>
    <x v="1"/>
    <x v="0"/>
    <n v="44"/>
    <s v="S24_2022"/>
    <x v="4"/>
    <s v="(91) 555 94 44"/>
    <s v="C/ Moralzarzal, 86"/>
    <s v="N/A"/>
    <s v="Madrid"/>
    <s v="N/A"/>
    <s v="28034"/>
    <x v="3"/>
    <x v="1"/>
    <s v="Freyre"/>
    <s v="Diego"/>
    <s v="Small"/>
  </r>
  <r>
    <n v="10244"/>
    <n v="40"/>
    <n v="86.68"/>
    <n v="4"/>
    <n v="3467.2"/>
    <n v="256.22607999999997"/>
    <s v="7,39%"/>
    <d v="2004-04-29T00:00:00"/>
    <x v="0"/>
    <n v="2"/>
    <x v="3"/>
    <x v="1"/>
    <x v="0"/>
    <n v="97"/>
    <s v="S24_4258"/>
    <x v="4"/>
    <s v="(91) 555 94 44"/>
    <s v="C/ Moralzarzal, 86"/>
    <s v="N/A"/>
    <s v="Madrid"/>
    <s v="N/A"/>
    <s v="28034"/>
    <x v="3"/>
    <x v="1"/>
    <s v="Freyre"/>
    <s v="Diego"/>
    <s v="Medium"/>
  </r>
  <r>
    <n v="10245"/>
    <n v="34"/>
    <n v="100"/>
    <n v="9"/>
    <n v="6120.34"/>
    <n v="1523.3526260000001"/>
    <s v="24,89%"/>
    <d v="2004-05-04T00:00:00"/>
    <x v="0"/>
    <n v="2"/>
    <x v="4"/>
    <x v="1"/>
    <x v="1"/>
    <n v="214"/>
    <s v="S10_1949"/>
    <x v="63"/>
    <s v="2035559545"/>
    <s v="567 North Pendale Street"/>
    <s v="N/A"/>
    <s v="New Haven"/>
    <s v="CT"/>
    <s v="97823"/>
    <x v="0"/>
    <x v="0"/>
    <s v="Murphy"/>
    <s v="Leslie"/>
    <s v="Medium"/>
  </r>
  <r>
    <n v="10245"/>
    <n v="28"/>
    <n v="100"/>
    <n v="2"/>
    <n v="4591.72"/>
    <n v="1142.8791080000001"/>
    <s v="24,89%"/>
    <d v="2004-05-04T00:00:00"/>
    <x v="0"/>
    <n v="2"/>
    <x v="4"/>
    <x v="1"/>
    <x v="1"/>
    <n v="147"/>
    <s v="S10_4962"/>
    <x v="63"/>
    <s v="2035559545"/>
    <s v="567 North Pendale Street"/>
    <s v="N/A"/>
    <s v="New Haven"/>
    <s v="CT"/>
    <s v="97823"/>
    <x v="0"/>
    <x v="0"/>
    <s v="Murphy"/>
    <s v="Leslie"/>
    <s v="Medium"/>
  </r>
  <r>
    <n v="10245"/>
    <n v="38"/>
    <n v="100"/>
    <n v="6"/>
    <n v="5920.4"/>
    <n v="269.37819999999999"/>
    <s v="4,55%"/>
    <d v="2004-05-04T00:00:00"/>
    <x v="0"/>
    <n v="2"/>
    <x v="4"/>
    <x v="1"/>
    <x v="2"/>
    <n v="136"/>
    <s v="S12_1666"/>
    <x v="63"/>
    <s v="2035559545"/>
    <s v="567 North Pendale Street"/>
    <s v="N/A"/>
    <s v="New Haven"/>
    <s v="CT"/>
    <s v="97823"/>
    <x v="0"/>
    <x v="0"/>
    <s v="Murphy"/>
    <s v="Leslie"/>
    <s v="Medium"/>
  </r>
  <r>
    <n v="10245"/>
    <n v="29"/>
    <n v="100"/>
    <n v="8"/>
    <n v="3451"/>
    <n v="157.0205"/>
    <s v="4,55%"/>
    <d v="2004-05-04T00:00:00"/>
    <x v="0"/>
    <n v="2"/>
    <x v="4"/>
    <x v="1"/>
    <x v="2"/>
    <n v="116"/>
    <s v="S18_1097"/>
    <x v="63"/>
    <s v="2035559545"/>
    <s v="567 North Pendale Street"/>
    <s v="N/A"/>
    <s v="New Haven"/>
    <s v="CT"/>
    <s v="97823"/>
    <x v="0"/>
    <x v="0"/>
    <s v="Murphy"/>
    <s v="Leslie"/>
    <s v="Medium"/>
  </r>
  <r>
    <n v="10245"/>
    <n v="21"/>
    <n v="100"/>
    <n v="3"/>
    <n v="2390.2199999999998"/>
    <n v="108.75500999999998"/>
    <s v="4,55%"/>
    <d v="2004-05-04T00:00:00"/>
    <x v="0"/>
    <n v="2"/>
    <x v="4"/>
    <x v="1"/>
    <x v="2"/>
    <n v="121"/>
    <s v="S18_4600"/>
    <x v="63"/>
    <s v="2035559545"/>
    <s v="567 North Pendale Street"/>
    <s v="N/A"/>
    <s v="New Haven"/>
    <s v="CT"/>
    <s v="97823"/>
    <x v="0"/>
    <x v="0"/>
    <s v="Murphy"/>
    <s v="Leslie"/>
    <s v="Small"/>
  </r>
  <r>
    <n v="10245"/>
    <n v="45"/>
    <n v="59.87"/>
    <n v="7"/>
    <n v="2694.15"/>
    <n v="199.09768499999998"/>
    <s v="7,39%"/>
    <d v="2004-05-04T00:00:00"/>
    <x v="0"/>
    <n v="2"/>
    <x v="4"/>
    <x v="1"/>
    <x v="0"/>
    <n v="50"/>
    <s v="S18_4668"/>
    <x v="63"/>
    <s v="2035559545"/>
    <s v="567 North Pendale Street"/>
    <s v="N/A"/>
    <s v="New Haven"/>
    <s v="CT"/>
    <s v="97823"/>
    <x v="0"/>
    <x v="0"/>
    <s v="Murphy"/>
    <s v="Leslie"/>
    <s v="Small"/>
  </r>
  <r>
    <n v="10245"/>
    <n v="37"/>
    <n v="100"/>
    <n v="1"/>
    <n v="4133.6400000000003"/>
    <n v="188.08062000000001"/>
    <s v="4,55%"/>
    <d v="2004-05-04T00:00:00"/>
    <x v="0"/>
    <n v="2"/>
    <x v="4"/>
    <x v="1"/>
    <x v="2"/>
    <n v="96"/>
    <s v="S32_1268"/>
    <x v="63"/>
    <s v="2035559545"/>
    <s v="567 North Pendale Street"/>
    <s v="N/A"/>
    <s v="New Haven"/>
    <s v="CT"/>
    <s v="97823"/>
    <x v="0"/>
    <x v="0"/>
    <s v="Murphy"/>
    <s v="Leslie"/>
    <s v="Medium"/>
  </r>
  <r>
    <n v="10245"/>
    <n v="44"/>
    <n v="69.16"/>
    <n v="5"/>
    <n v="3043.04"/>
    <n v="138.45831999999999"/>
    <s v="4,55%"/>
    <d v="2004-05-04T00:00:00"/>
    <x v="0"/>
    <n v="2"/>
    <x v="4"/>
    <x v="1"/>
    <x v="2"/>
    <n v="64"/>
    <s v="S32_3522"/>
    <x v="63"/>
    <s v="2035559545"/>
    <s v="567 North Pendale Street"/>
    <s v="N/A"/>
    <s v="New Haven"/>
    <s v="CT"/>
    <s v="97823"/>
    <x v="0"/>
    <x v="0"/>
    <s v="Murphy"/>
    <s v="Leslie"/>
    <s v="Medium"/>
  </r>
  <r>
    <n v="10245"/>
    <n v="44"/>
    <n v="100"/>
    <n v="4"/>
    <n v="4628.8"/>
    <n v="1152.10832"/>
    <s v="24,89%"/>
    <d v="2004-05-04T00:00:00"/>
    <x v="0"/>
    <n v="2"/>
    <x v="4"/>
    <x v="1"/>
    <x v="1"/>
    <n v="101"/>
    <s v="S700_2824"/>
    <x v="63"/>
    <s v="2035559545"/>
    <s v="567 North Pendale Street"/>
    <s v="N/A"/>
    <s v="New Haven"/>
    <s v="CT"/>
    <s v="97823"/>
    <x v="0"/>
    <x v="0"/>
    <s v="Murphy"/>
    <s v="Leslie"/>
    <s v="Medium"/>
  </r>
  <r>
    <n v="10246"/>
    <n v="46"/>
    <n v="100"/>
    <n v="5"/>
    <n v="5069.66"/>
    <n v="230.66952999999998"/>
    <s v="4,55%"/>
    <d v="2004-05-05T00:00:00"/>
    <x v="0"/>
    <n v="2"/>
    <x v="4"/>
    <x v="1"/>
    <x v="2"/>
    <n v="118"/>
    <s v="S12_4473"/>
    <x v="4"/>
    <s v="(91) 555 94 44"/>
    <s v="C/ Moralzarzal, 86"/>
    <s v="N/A"/>
    <s v="Madrid"/>
    <s v="N/A"/>
    <s v="28034"/>
    <x v="3"/>
    <x v="1"/>
    <s v="Freyre"/>
    <s v="Diego"/>
    <s v="Medium"/>
  </r>
  <r>
    <n v="10246"/>
    <n v="40"/>
    <n v="100"/>
    <n v="4"/>
    <n v="6549.2"/>
    <n v="1630.0958800000001"/>
    <s v="24,89%"/>
    <d v="2004-05-05T00:00:00"/>
    <x v="0"/>
    <n v="2"/>
    <x v="4"/>
    <x v="1"/>
    <x v="1"/>
    <n v="163"/>
    <s v="S18_2238"/>
    <x v="4"/>
    <s v="(91) 555 94 44"/>
    <s v="C/ Moralzarzal, 86"/>
    <s v="N/A"/>
    <s v="Madrid"/>
    <s v="N/A"/>
    <s v="28034"/>
    <x v="3"/>
    <x v="1"/>
    <s v="Freyre"/>
    <s v="Diego"/>
    <s v="Medium"/>
  </r>
  <r>
    <n v="10246"/>
    <n v="22"/>
    <n v="98.18"/>
    <n v="8"/>
    <n v="2159.96"/>
    <n v="98.278180000000006"/>
    <s v="4,55%"/>
    <d v="2004-05-05T00:00:00"/>
    <x v="0"/>
    <n v="2"/>
    <x v="4"/>
    <x v="1"/>
    <x v="2"/>
    <n v="122"/>
    <s v="S18_2319"/>
    <x v="4"/>
    <s v="(91) 555 94 44"/>
    <s v="C/ Moralzarzal, 86"/>
    <s v="N/A"/>
    <s v="Madrid"/>
    <s v="N/A"/>
    <s v="28034"/>
    <x v="3"/>
    <x v="1"/>
    <s v="Freyre"/>
    <s v="Diego"/>
    <s v="Small"/>
  </r>
  <r>
    <n v="10246"/>
    <n v="30"/>
    <n v="61.99"/>
    <n v="11"/>
    <n v="1859.7"/>
    <n v="84.616349999999997"/>
    <s v="4,55%"/>
    <d v="2004-05-05T00:00:00"/>
    <x v="0"/>
    <n v="2"/>
    <x v="4"/>
    <x v="1"/>
    <x v="2"/>
    <n v="60"/>
    <s v="S18_2432"/>
    <x v="4"/>
    <s v="(91) 555 94 44"/>
    <s v="C/ Moralzarzal, 86"/>
    <s v="N/A"/>
    <s v="Madrid"/>
    <s v="N/A"/>
    <s v="28034"/>
    <x v="3"/>
    <x v="1"/>
    <s v="Freyre"/>
    <s v="Diego"/>
    <s v="Small"/>
  </r>
  <r>
    <n v="10246"/>
    <n v="36"/>
    <n v="100"/>
    <n v="9"/>
    <n v="7132.68"/>
    <n v="1775.3240520000002"/>
    <s v="24,89%"/>
    <d v="2004-05-05T00:00:00"/>
    <x v="0"/>
    <n v="2"/>
    <x v="4"/>
    <x v="1"/>
    <x v="1"/>
    <n v="169"/>
    <s v="S18_3232"/>
    <x v="4"/>
    <s v="(91) 555 94 44"/>
    <s v="C/ Moralzarzal, 86"/>
    <s v="N/A"/>
    <s v="Madrid"/>
    <s v="N/A"/>
    <s v="28034"/>
    <x v="3"/>
    <x v="1"/>
    <s v="Freyre"/>
    <s v="Diego"/>
    <s v="Large"/>
  </r>
  <r>
    <n v="10246"/>
    <n v="44"/>
    <n v="52.6"/>
    <n v="2"/>
    <n v="2314.4"/>
    <n v="576.05416000000002"/>
    <s v="24,89%"/>
    <d v="2004-05-05T00:00:00"/>
    <x v="0"/>
    <n v="2"/>
    <x v="4"/>
    <x v="1"/>
    <x v="1"/>
    <n v="57"/>
    <s v="S24_1444"/>
    <x v="4"/>
    <s v="(91) 555 94 44"/>
    <s v="C/ Moralzarzal, 86"/>
    <s v="N/A"/>
    <s v="Madrid"/>
    <s v="N/A"/>
    <s v="28034"/>
    <x v="3"/>
    <x v="1"/>
    <s v="Freyre"/>
    <s v="Diego"/>
    <s v="Small"/>
  </r>
  <r>
    <n v="10246"/>
    <n v="29"/>
    <n v="100"/>
    <n v="10"/>
    <n v="3520.6"/>
    <n v="160.18729999999999"/>
    <s v="4,55%"/>
    <d v="2004-05-05T00:00:00"/>
    <x v="0"/>
    <n v="2"/>
    <x v="4"/>
    <x v="1"/>
    <x v="2"/>
    <n v="127"/>
    <s v="S24_2300"/>
    <x v="4"/>
    <s v="(91) 555 94 44"/>
    <s v="C/ Moralzarzal, 86"/>
    <s v="N/A"/>
    <s v="Madrid"/>
    <s v="N/A"/>
    <s v="28034"/>
    <x v="3"/>
    <x v="1"/>
    <s v="Freyre"/>
    <s v="Diego"/>
    <s v="Medium"/>
  </r>
  <r>
    <n v="10246"/>
    <n v="49"/>
    <n v="36.07"/>
    <n v="6"/>
    <n v="1767.43"/>
    <n v="439.91332700000004"/>
    <s v="24,89%"/>
    <d v="2004-05-05T00:00:00"/>
    <x v="0"/>
    <n v="2"/>
    <x v="4"/>
    <x v="1"/>
    <x v="1"/>
    <n v="35"/>
    <s v="S24_2840"/>
    <x v="4"/>
    <s v="(91) 555 94 44"/>
    <s v="C/ Moralzarzal, 86"/>
    <s v="N/A"/>
    <s v="Madrid"/>
    <s v="N/A"/>
    <s v="28034"/>
    <x v="3"/>
    <x v="1"/>
    <s v="Freyre"/>
    <s v="Diego"/>
    <s v="Small"/>
  </r>
  <r>
    <n v="10246"/>
    <n v="46"/>
    <n v="100"/>
    <n v="1"/>
    <n v="6311.2"/>
    <n v="1570.8576800000001"/>
    <s v="24,89%"/>
    <d v="2004-05-05T00:00:00"/>
    <x v="0"/>
    <n v="2"/>
    <x v="4"/>
    <x v="1"/>
    <x v="1"/>
    <n v="118"/>
    <s v="S24_4048"/>
    <x v="4"/>
    <s v="(91) 555 94 44"/>
    <s v="C/ Moralzarzal, 86"/>
    <s v="N/A"/>
    <s v="Madrid"/>
    <s v="N/A"/>
    <s v="28034"/>
    <x v="3"/>
    <x v="1"/>
    <s v="Freyre"/>
    <s v="Diego"/>
    <s v="Medium"/>
  </r>
  <r>
    <n v="10246"/>
    <n v="35"/>
    <n v="48.7"/>
    <n v="7"/>
    <n v="1704.5"/>
    <n v="77.554749999999999"/>
    <s v="4,55%"/>
    <d v="2004-05-05T00:00:00"/>
    <x v="0"/>
    <n v="2"/>
    <x v="4"/>
    <x v="1"/>
    <x v="2"/>
    <n v="54"/>
    <s v="S32_2509"/>
    <x v="4"/>
    <s v="(91) 555 94 44"/>
    <s v="C/ Moralzarzal, 86"/>
    <s v="N/A"/>
    <s v="Madrid"/>
    <s v="N/A"/>
    <s v="28034"/>
    <x v="3"/>
    <x v="1"/>
    <s v="Freyre"/>
    <s v="Diego"/>
    <s v="Small"/>
  </r>
  <r>
    <n v="10246"/>
    <n v="22"/>
    <n v="100"/>
    <n v="3"/>
    <n v="2928.42"/>
    <n v="133.24311"/>
    <s v="4,55%"/>
    <d v="2004-05-05T00:00:00"/>
    <x v="0"/>
    <n v="2"/>
    <x v="4"/>
    <x v="1"/>
    <x v="2"/>
    <n v="115"/>
    <s v="S50_1392"/>
    <x v="4"/>
    <s v="(91) 555 94 44"/>
    <s v="C/ Moralzarzal, 86"/>
    <s v="N/A"/>
    <s v="Madrid"/>
    <s v="N/A"/>
    <s v="28034"/>
    <x v="3"/>
    <x v="1"/>
    <s v="Freyre"/>
    <s v="Diego"/>
    <s v="Small"/>
  </r>
  <r>
    <n v="10247"/>
    <n v="44"/>
    <n v="100"/>
    <n v="2"/>
    <n v="10606.2"/>
    <n v="2639.8831800000003"/>
    <s v="24,89%"/>
    <d v="2004-05-05T00:00:00"/>
    <x v="0"/>
    <n v="2"/>
    <x v="4"/>
    <x v="1"/>
    <x v="1"/>
    <n v="207"/>
    <s v="S12_1108"/>
    <x v="34"/>
    <s v="+358 9 8045 555"/>
    <s v="Software Engineering Center, SEC Oy"/>
    <s v="N/A"/>
    <s v="Espoo"/>
    <s v="N/A"/>
    <s v="FIN-02271"/>
    <x v="14"/>
    <x v="1"/>
    <s v="Suominen"/>
    <s v="Kalle"/>
    <s v="Large"/>
  </r>
  <r>
    <n v="10247"/>
    <n v="25"/>
    <n v="100"/>
    <n v="3"/>
    <n v="4381.25"/>
    <n v="1090.493125"/>
    <s v="24,89%"/>
    <d v="2004-05-05T00:00:00"/>
    <x v="0"/>
    <n v="2"/>
    <x v="4"/>
    <x v="1"/>
    <x v="1"/>
    <n v="151"/>
    <s v="S12_3148"/>
    <x v="34"/>
    <s v="+358 9 8045 555"/>
    <s v="Software Engineering Center, SEC Oy"/>
    <s v="N/A"/>
    <s v="Espoo"/>
    <s v="N/A"/>
    <s v="FIN-02271"/>
    <x v="14"/>
    <x v="1"/>
    <s v="Suominen"/>
    <s v="Kalle"/>
    <s v="Medium"/>
  </r>
  <r>
    <n v="10247"/>
    <n v="27"/>
    <n v="100"/>
    <n v="1"/>
    <n v="4157.7299999999996"/>
    <n v="1034.858997"/>
    <s v="24,89%"/>
    <d v="2004-05-05T00:00:00"/>
    <x v="0"/>
    <n v="2"/>
    <x v="4"/>
    <x v="1"/>
    <x v="1"/>
    <n v="173"/>
    <s v="S12_3891"/>
    <x v="34"/>
    <s v="+358 9 8045 555"/>
    <s v="Software Engineering Center, SEC Oy"/>
    <s v="N/A"/>
    <s v="Espoo"/>
    <s v="N/A"/>
    <s v="FIN-02271"/>
    <x v="14"/>
    <x v="1"/>
    <s v="Suominen"/>
    <s v="Kalle"/>
    <s v="Medium"/>
  </r>
  <r>
    <n v="10247"/>
    <n v="48"/>
    <n v="100"/>
    <n v="5"/>
    <n v="6756"/>
    <n v="1681.5684000000001"/>
    <s v="24,89%"/>
    <d v="2004-05-05T00:00:00"/>
    <x v="0"/>
    <n v="2"/>
    <x v="4"/>
    <x v="1"/>
    <x v="1"/>
    <n v="143"/>
    <s v="S18_4027"/>
    <x v="34"/>
    <s v="+358 9 8045 555"/>
    <s v="Software Engineering Center, SEC Oy"/>
    <s v="N/A"/>
    <s v="Espoo"/>
    <s v="N/A"/>
    <s v="FIN-02271"/>
    <x v="14"/>
    <x v="1"/>
    <s v="Suominen"/>
    <s v="Kalle"/>
    <s v="Medium"/>
  </r>
  <r>
    <n v="10247"/>
    <n v="40"/>
    <n v="49.71"/>
    <n v="6"/>
    <n v="1988.4"/>
    <n v="101.20956000000001"/>
    <s v="5,09%"/>
    <d v="2004-05-05T00:00:00"/>
    <x v="0"/>
    <n v="2"/>
    <x v="4"/>
    <x v="1"/>
    <x v="3"/>
    <n v="62"/>
    <s v="S32_3207"/>
    <x v="34"/>
    <s v="+358 9 8045 555"/>
    <s v="Software Engineering Center, SEC Oy"/>
    <s v="N/A"/>
    <s v="Espoo"/>
    <s v="N/A"/>
    <s v="FIN-02271"/>
    <x v="14"/>
    <x v="1"/>
    <s v="Suominen"/>
    <s v="Kalle"/>
    <s v="Small"/>
  </r>
  <r>
    <n v="10247"/>
    <n v="49"/>
    <n v="63.85"/>
    <n v="4"/>
    <n v="3128.65"/>
    <n v="159.24828500000001"/>
    <s v="5,09%"/>
    <d v="2004-05-05T00:00:00"/>
    <x v="0"/>
    <n v="2"/>
    <x v="4"/>
    <x v="1"/>
    <x v="3"/>
    <n v="58"/>
    <s v="S50_1514"/>
    <x v="34"/>
    <s v="+358 9 8045 555"/>
    <s v="Software Engineering Center, SEC Oy"/>
    <s v="N/A"/>
    <s v="Espoo"/>
    <s v="N/A"/>
    <s v="FIN-02271"/>
    <x v="14"/>
    <x v="1"/>
    <s v="Suominen"/>
    <s v="Kalle"/>
    <s v="Medium"/>
  </r>
  <r>
    <n v="10248"/>
    <n v="20"/>
    <n v="100"/>
    <n v="3"/>
    <n v="2910.4"/>
    <n v="0"/>
    <n v="0"/>
    <d v="2004-05-07T00:00:00"/>
    <x v="2"/>
    <n v="2"/>
    <x v="4"/>
    <x v="1"/>
    <x v="1"/>
    <n v="136"/>
    <s v="S10_4757"/>
    <x v="7"/>
    <s v="2125557818"/>
    <s v="897 Long Airport Avenue"/>
    <s v="N/A"/>
    <s v="NYC"/>
    <s v="NY"/>
    <s v="10022"/>
    <x v="0"/>
    <x v="0"/>
    <s v="Yu"/>
    <s v="Kwai"/>
    <s v="Small"/>
  </r>
  <r>
    <n v="10248"/>
    <n v="21"/>
    <n v="73.98"/>
    <n v="1"/>
    <n v="1553.58"/>
    <n v="0"/>
    <n v="0"/>
    <d v="2004-05-07T00:00:00"/>
    <x v="2"/>
    <n v="2"/>
    <x v="4"/>
    <x v="1"/>
    <x v="4"/>
    <n v="86"/>
    <s v="S18_3029"/>
    <x v="7"/>
    <s v="2125557818"/>
    <s v="897 Long Airport Avenue"/>
    <s v="N/A"/>
    <s v="NYC"/>
    <s v="NY"/>
    <s v="10022"/>
    <x v="0"/>
    <x v="0"/>
    <s v="Yu"/>
    <s v="Kwai"/>
    <s v="Small"/>
  </r>
  <r>
    <n v="10248"/>
    <n v="32"/>
    <n v="100"/>
    <n v="12"/>
    <n v="3802.56"/>
    <n v="0"/>
    <n v="0"/>
    <d v="2004-05-07T00:00:00"/>
    <x v="2"/>
    <n v="2"/>
    <x v="4"/>
    <x v="1"/>
    <x v="0"/>
    <n v="136"/>
    <s v="S18_3140"/>
    <x v="7"/>
    <s v="2125557818"/>
    <s v="897 Long Airport Avenue"/>
    <s v="N/A"/>
    <s v="NYC"/>
    <s v="NY"/>
    <s v="10022"/>
    <x v="0"/>
    <x v="0"/>
    <s v="Yu"/>
    <s v="Kwai"/>
    <s v="Medium"/>
  </r>
  <r>
    <n v="10248"/>
    <n v="42"/>
    <n v="100"/>
    <n v="14"/>
    <n v="5082.42"/>
    <n v="0"/>
    <n v="0"/>
    <d v="2004-05-07T00:00:00"/>
    <x v="2"/>
    <n v="2"/>
    <x v="4"/>
    <x v="1"/>
    <x v="3"/>
    <n v="100"/>
    <s v="S18_3259"/>
    <x v="7"/>
    <s v="2125557818"/>
    <s v="897 Long Airport Avenue"/>
    <s v="N/A"/>
    <s v="NYC"/>
    <s v="NY"/>
    <s v="10022"/>
    <x v="0"/>
    <x v="0"/>
    <s v="Yu"/>
    <s v="Kwai"/>
    <s v="Medium"/>
  </r>
  <r>
    <n v="10248"/>
    <n v="42"/>
    <n v="75.48"/>
    <n v="11"/>
    <n v="3170.16"/>
    <n v="0"/>
    <n v="0"/>
    <d v="2004-05-07T00:00:00"/>
    <x v="2"/>
    <n v="2"/>
    <x v="4"/>
    <x v="1"/>
    <x v="0"/>
    <n v="87"/>
    <s v="S18_4522"/>
    <x v="7"/>
    <s v="2125557818"/>
    <s v="897 Long Airport Avenue"/>
    <s v="N/A"/>
    <s v="NYC"/>
    <s v="NY"/>
    <s v="10022"/>
    <x v="0"/>
    <x v="0"/>
    <s v="Yu"/>
    <s v="Kwai"/>
    <s v="Medium"/>
  </r>
  <r>
    <n v="10248"/>
    <n v="48"/>
    <n v="100"/>
    <n v="10"/>
    <n v="6960.48"/>
    <n v="0"/>
    <n v="0"/>
    <d v="2004-05-07T00:00:00"/>
    <x v="2"/>
    <n v="2"/>
    <x v="4"/>
    <x v="1"/>
    <x v="4"/>
    <n v="122"/>
    <s v="S24_2011"/>
    <x v="7"/>
    <s v="2125557818"/>
    <s v="897 Long Airport Avenue"/>
    <s v="N/A"/>
    <s v="NYC"/>
    <s v="NY"/>
    <s v="10022"/>
    <x v="0"/>
    <x v="0"/>
    <s v="Yu"/>
    <s v="Kwai"/>
    <s v="Medium"/>
  </r>
  <r>
    <n v="10248"/>
    <n v="30"/>
    <n v="100"/>
    <n v="5"/>
    <n v="3053.7"/>
    <n v="0"/>
    <n v="0"/>
    <d v="2004-05-07T00:00:00"/>
    <x v="2"/>
    <n v="2"/>
    <x v="4"/>
    <x v="1"/>
    <x v="0"/>
    <n v="88"/>
    <s v="S24_3151"/>
    <x v="7"/>
    <s v="2125557818"/>
    <s v="897 Long Airport Avenue"/>
    <s v="N/A"/>
    <s v="NYC"/>
    <s v="NY"/>
    <s v="10022"/>
    <x v="0"/>
    <x v="0"/>
    <s v="Yu"/>
    <s v="Kwai"/>
    <s v="Medium"/>
  </r>
  <r>
    <n v="10248"/>
    <n v="23"/>
    <n v="76.31"/>
    <n v="2"/>
    <n v="1755.13"/>
    <n v="0"/>
    <n v="0"/>
    <d v="2004-05-07T00:00:00"/>
    <x v="2"/>
    <n v="2"/>
    <x v="4"/>
    <x v="1"/>
    <x v="0"/>
    <n v="83"/>
    <s v="S24_3816"/>
    <x v="7"/>
    <s v="2125557818"/>
    <s v="897 Long Airport Avenue"/>
    <s v="N/A"/>
    <s v="NYC"/>
    <s v="NY"/>
    <s v="10022"/>
    <x v="0"/>
    <x v="0"/>
    <s v="Yu"/>
    <s v="Kwai"/>
    <s v="Small"/>
  </r>
  <r>
    <n v="10248"/>
    <n v="36"/>
    <n v="71.34"/>
    <n v="6"/>
    <n v="2568.2399999999998"/>
    <n v="0"/>
    <n v="0"/>
    <d v="2004-05-07T00:00:00"/>
    <x v="2"/>
    <n v="2"/>
    <x v="4"/>
    <x v="1"/>
    <x v="4"/>
    <n v="66"/>
    <s v="S700_1138"/>
    <x v="7"/>
    <s v="2125557818"/>
    <s v="897 Long Airport Avenue"/>
    <s v="N/A"/>
    <s v="NYC"/>
    <s v="NY"/>
    <s v="10022"/>
    <x v="0"/>
    <x v="0"/>
    <s v="Yu"/>
    <s v="Kwai"/>
    <s v="Small"/>
  </r>
  <r>
    <n v="10248"/>
    <n v="40"/>
    <n v="100"/>
    <n v="13"/>
    <n v="4157.2"/>
    <n v="0"/>
    <n v="0"/>
    <d v="2004-05-07T00:00:00"/>
    <x v="2"/>
    <n v="2"/>
    <x v="4"/>
    <x v="1"/>
    <x v="4"/>
    <n v="86"/>
    <s v="S700_1938"/>
    <x v="7"/>
    <s v="2125557818"/>
    <s v="897 Long Airport Avenue"/>
    <s v="N/A"/>
    <s v="NYC"/>
    <s v="NY"/>
    <s v="10022"/>
    <x v="0"/>
    <x v="0"/>
    <s v="Yu"/>
    <s v="Kwai"/>
    <s v="Medium"/>
  </r>
  <r>
    <n v="10248"/>
    <n v="32"/>
    <n v="75.89"/>
    <n v="4"/>
    <n v="2428.48"/>
    <n v="0"/>
    <n v="0"/>
    <d v="2004-05-07T00:00:00"/>
    <x v="2"/>
    <n v="2"/>
    <x v="4"/>
    <x v="1"/>
    <x v="4"/>
    <n v="72"/>
    <s v="S700_2610"/>
    <x v="7"/>
    <s v="2125557818"/>
    <s v="897 Long Airport Avenue"/>
    <s v="N/A"/>
    <s v="NYC"/>
    <s v="NY"/>
    <s v="10022"/>
    <x v="0"/>
    <x v="0"/>
    <s v="Yu"/>
    <s v="Kwai"/>
    <s v="Small"/>
  </r>
  <r>
    <n v="10248"/>
    <n v="30"/>
    <n v="100"/>
    <n v="7"/>
    <n v="3245.4"/>
    <n v="0"/>
    <n v="0"/>
    <d v="2004-05-07T00:00:00"/>
    <x v="2"/>
    <n v="2"/>
    <x v="4"/>
    <x v="1"/>
    <x v="4"/>
    <n v="100"/>
    <s v="S700_3505"/>
    <x v="7"/>
    <s v="2125557818"/>
    <s v="897 Long Airport Avenue"/>
    <s v="N/A"/>
    <s v="NYC"/>
    <s v="NY"/>
    <s v="10022"/>
    <x v="0"/>
    <x v="0"/>
    <s v="Yu"/>
    <s v="Kwai"/>
    <s v="Medium"/>
  </r>
  <r>
    <n v="10248"/>
    <n v="35"/>
    <n v="90.37"/>
    <n v="8"/>
    <n v="3162.95"/>
    <n v="0"/>
    <n v="0"/>
    <d v="2004-05-07T00:00:00"/>
    <x v="2"/>
    <n v="2"/>
    <x v="4"/>
    <x v="1"/>
    <x v="4"/>
    <n v="99"/>
    <s v="S700_3962"/>
    <x v="7"/>
    <s v="2125557818"/>
    <s v="897 Long Airport Avenue"/>
    <s v="N/A"/>
    <s v="NYC"/>
    <s v="NY"/>
    <s v="10022"/>
    <x v="0"/>
    <x v="0"/>
    <s v="Yu"/>
    <s v="Kwai"/>
    <s v="Medium"/>
  </r>
  <r>
    <n v="10248"/>
    <n v="23"/>
    <n v="65.52"/>
    <n v="9"/>
    <n v="1506.96"/>
    <n v="0"/>
    <n v="0"/>
    <d v="2004-05-07T00:00:00"/>
    <x v="2"/>
    <n v="2"/>
    <x v="4"/>
    <x v="1"/>
    <x v="4"/>
    <n v="54"/>
    <s v="S72_3212"/>
    <x v="7"/>
    <s v="2125557818"/>
    <s v="897 Long Airport Avenue"/>
    <s v="N/A"/>
    <s v="NYC"/>
    <s v="NY"/>
    <s v="10022"/>
    <x v="0"/>
    <x v="0"/>
    <s v="Yu"/>
    <s v="Kwai"/>
    <s v="Small"/>
  </r>
  <r>
    <n v="10249"/>
    <n v="46"/>
    <n v="100"/>
    <n v="5"/>
    <n v="5600.5"/>
    <n v="413.87694999999997"/>
    <s v="7,39%"/>
    <d v="2004-05-08T00:00:00"/>
    <x v="0"/>
    <n v="2"/>
    <x v="4"/>
    <x v="1"/>
    <x v="0"/>
    <n v="105"/>
    <s v="S18_3856"/>
    <x v="75"/>
    <s v="6175555555"/>
    <s v="4658 Baden Av."/>
    <s v="N/A"/>
    <s v="Cambridge"/>
    <s v="MA"/>
    <s v="51247"/>
    <x v="0"/>
    <x v="0"/>
    <s v="Tseng"/>
    <s v="Kyung"/>
    <s v="Medium"/>
  </r>
  <r>
    <n v="10249"/>
    <n v="20"/>
    <n v="67.819999999999993"/>
    <n v="1"/>
    <n v="1356.4"/>
    <n v="99.152839999999998"/>
    <s v="7,31%"/>
    <d v="2004-05-08T00:00:00"/>
    <x v="0"/>
    <n v="2"/>
    <x v="4"/>
    <x v="1"/>
    <x v="5"/>
    <n v="68"/>
    <s v="S24_2841"/>
    <x v="75"/>
    <s v="6175555555"/>
    <s v="4658 Baden Av."/>
    <s v="N/A"/>
    <s v="Cambridge"/>
    <s v="MA"/>
    <s v="51247"/>
    <x v="0"/>
    <x v="0"/>
    <s v="Tseng"/>
    <s v="Kyung"/>
    <s v="Small"/>
  </r>
  <r>
    <n v="10249"/>
    <n v="25"/>
    <n v="69.7"/>
    <n v="2"/>
    <n v="1742.5"/>
    <n v="128.77074999999999"/>
    <s v="7,39%"/>
    <d v="2004-05-08T00:00:00"/>
    <x v="0"/>
    <n v="2"/>
    <x v="4"/>
    <x v="1"/>
    <x v="0"/>
    <n v="65"/>
    <s v="S24_3420"/>
    <x v="75"/>
    <s v="6175555555"/>
    <s v="4658 Baden Av."/>
    <s v="N/A"/>
    <s v="Cambridge"/>
    <s v="MA"/>
    <s v="51247"/>
    <x v="0"/>
    <x v="0"/>
    <s v="Tseng"/>
    <s v="Kyung"/>
    <s v="Small"/>
  </r>
  <r>
    <n v="10249"/>
    <n v="40"/>
    <n v="95.95"/>
    <n v="4"/>
    <n v="3838"/>
    <n v="350.79319999999996"/>
    <s v="9,14%"/>
    <d v="2004-05-08T00:00:00"/>
    <x v="0"/>
    <n v="2"/>
    <x v="4"/>
    <x v="1"/>
    <x v="4"/>
    <n v="90"/>
    <s v="S700_2047"/>
    <x v="75"/>
    <s v="6175555555"/>
    <s v="4658 Baden Av."/>
    <s v="N/A"/>
    <s v="Cambridge"/>
    <s v="MA"/>
    <s v="51247"/>
    <x v="0"/>
    <x v="0"/>
    <s v="Tseng"/>
    <s v="Kyung"/>
    <s v="Medium"/>
  </r>
  <r>
    <n v="10249"/>
    <n v="32"/>
    <n v="57.61"/>
    <n v="3"/>
    <n v="1843.52"/>
    <n v="134.761312"/>
    <s v="7,31%"/>
    <d v="2004-05-08T00:00:00"/>
    <x v="0"/>
    <n v="2"/>
    <x v="4"/>
    <x v="1"/>
    <x v="5"/>
    <n v="49"/>
    <s v="S72_1253"/>
    <x v="75"/>
    <s v="6175555555"/>
    <s v="4658 Baden Av."/>
    <s v="N/A"/>
    <s v="Cambridge"/>
    <s v="MA"/>
    <s v="51247"/>
    <x v="0"/>
    <x v="0"/>
    <s v="Tseng"/>
    <s v="Kyung"/>
    <s v="Small"/>
  </r>
  <r>
    <n v="10250"/>
    <n v="45"/>
    <n v="100"/>
    <n v="14"/>
    <n v="8160.3"/>
    <n v="596.51792999999998"/>
    <s v="7,31%"/>
    <d v="2004-05-11T00:00:00"/>
    <x v="0"/>
    <n v="2"/>
    <x v="4"/>
    <x v="1"/>
    <x v="5"/>
    <n v="157"/>
    <s v="S18_1662"/>
    <x v="81"/>
    <s v="4085553659"/>
    <s v="3086 Ingle Ln."/>
    <s v="N/A"/>
    <s v="San Jose"/>
    <s v="CA"/>
    <s v="94217"/>
    <x v="0"/>
    <x v="0"/>
    <s v="Frick"/>
    <s v="Sue"/>
    <s v="Large"/>
  </r>
  <r>
    <n v="10250"/>
    <n v="27"/>
    <n v="98.84"/>
    <n v="4"/>
    <n v="2668.68"/>
    <n v="195.08050799999998"/>
    <s v="7,31%"/>
    <d v="2004-05-11T00:00:00"/>
    <x v="0"/>
    <n v="2"/>
    <x v="4"/>
    <x v="1"/>
    <x v="5"/>
    <n v="84"/>
    <s v="S18_2581"/>
    <x v="81"/>
    <s v="4085553659"/>
    <s v="3086 Ingle Ln."/>
    <s v="N/A"/>
    <s v="San Jose"/>
    <s v="CA"/>
    <s v="94217"/>
    <x v="0"/>
    <x v="0"/>
    <s v="Frick"/>
    <s v="Sue"/>
    <s v="Small"/>
  </r>
  <r>
    <n v="10250"/>
    <n v="31"/>
    <n v="88.63"/>
    <n v="6"/>
    <n v="2747.53"/>
    <n v="200.84444300000001"/>
    <s v="7,31%"/>
    <d v="2004-05-11T00:00:00"/>
    <x v="0"/>
    <n v="2"/>
    <x v="4"/>
    <x v="1"/>
    <x v="5"/>
    <n v="109"/>
    <s v="S24_1785"/>
    <x v="81"/>
    <s v="4085553659"/>
    <s v="3086 Ingle Ln."/>
    <s v="N/A"/>
    <s v="San Jose"/>
    <s v="CA"/>
    <s v="94217"/>
    <x v="0"/>
    <x v="0"/>
    <s v="Frick"/>
    <s v="Sue"/>
    <s v="Small"/>
  </r>
  <r>
    <n v="10250"/>
    <n v="32"/>
    <n v="87.6"/>
    <n v="1"/>
    <n v="2803.2"/>
    <n v="356.00639999999999"/>
    <n v="0.127"/>
    <d v="2004-05-11T00:00:00"/>
    <x v="0"/>
    <n v="2"/>
    <x v="4"/>
    <x v="1"/>
    <x v="6"/>
    <n v="76"/>
    <s v="S24_2000"/>
    <x v="81"/>
    <s v="4085553659"/>
    <s v="3086 Ingle Ln."/>
    <s v="N/A"/>
    <s v="San Jose"/>
    <s v="CA"/>
    <s v="94217"/>
    <x v="0"/>
    <x v="0"/>
    <s v="Frick"/>
    <s v="Sue"/>
    <s v="Small"/>
  </r>
  <r>
    <n v="10250"/>
    <n v="40"/>
    <n v="75.06"/>
    <n v="13"/>
    <n v="3002.4"/>
    <n v="219.47543999999999"/>
    <s v="7,31%"/>
    <d v="2004-05-11T00:00:00"/>
    <x v="0"/>
    <n v="2"/>
    <x v="4"/>
    <x v="1"/>
    <x v="5"/>
    <n v="68"/>
    <s v="S24_3949"/>
    <x v="81"/>
    <s v="4085553659"/>
    <s v="3086 Ingle Ln."/>
    <s v="N/A"/>
    <s v="San Jose"/>
    <s v="CA"/>
    <s v="94217"/>
    <x v="0"/>
    <x v="0"/>
    <s v="Frick"/>
    <s v="Sue"/>
    <s v="Medium"/>
  </r>
  <r>
    <n v="10250"/>
    <n v="37"/>
    <n v="74.62"/>
    <n v="5"/>
    <n v="2760.94"/>
    <n v="201.824714"/>
    <s v="7,31%"/>
    <d v="2004-05-11T00:00:00"/>
    <x v="0"/>
    <n v="2"/>
    <x v="4"/>
    <x v="1"/>
    <x v="5"/>
    <n v="72"/>
    <s v="S24_4278"/>
    <x v="81"/>
    <s v="4085553659"/>
    <s v="3086 Ingle Ln."/>
    <s v="N/A"/>
    <s v="San Jose"/>
    <s v="CA"/>
    <s v="94217"/>
    <x v="0"/>
    <x v="0"/>
    <s v="Frick"/>
    <s v="Sue"/>
    <s v="Small"/>
  </r>
  <r>
    <n v="10250"/>
    <n v="31"/>
    <n v="100"/>
    <n v="2"/>
    <n v="3282.28"/>
    <n v="416.84956000000005"/>
    <n v="0.127"/>
    <d v="2004-05-11T00:00:00"/>
    <x v="0"/>
    <n v="2"/>
    <x v="4"/>
    <x v="1"/>
    <x v="6"/>
    <n v="99"/>
    <s v="S32_1374"/>
    <x v="81"/>
    <s v="4085553659"/>
    <s v="3086 Ingle Ln."/>
    <s v="N/A"/>
    <s v="San Jose"/>
    <s v="CA"/>
    <s v="94217"/>
    <x v="0"/>
    <x v="0"/>
    <s v="Frick"/>
    <s v="Sue"/>
    <s v="Medium"/>
  </r>
  <r>
    <n v="10250"/>
    <n v="50"/>
    <n v="61.22"/>
    <n v="7"/>
    <n v="3061"/>
    <n v="226.20789999999997"/>
    <s v="7,39%"/>
    <d v="2004-05-11T00:00:00"/>
    <x v="0"/>
    <n v="2"/>
    <x v="4"/>
    <x v="1"/>
    <x v="0"/>
    <n v="68"/>
    <s v="S32_4289"/>
    <x v="81"/>
    <s v="4085553659"/>
    <s v="3086 Ingle Ln."/>
    <s v="N/A"/>
    <s v="San Jose"/>
    <s v="CA"/>
    <s v="94217"/>
    <x v="0"/>
    <x v="0"/>
    <s v="Frick"/>
    <s v="Sue"/>
    <s v="Medium"/>
  </r>
  <r>
    <n v="10250"/>
    <n v="36"/>
    <n v="51.93"/>
    <n v="8"/>
    <n v="1869.48"/>
    <n v="138.154572"/>
    <s v="7,39%"/>
    <d v="2004-05-11T00:00:00"/>
    <x v="0"/>
    <n v="2"/>
    <x v="4"/>
    <x v="1"/>
    <x v="0"/>
    <n v="43"/>
    <s v="S50_1341"/>
    <x v="81"/>
    <s v="4085553659"/>
    <s v="3086 Ingle Ln."/>
    <s v="N/A"/>
    <s v="San Jose"/>
    <s v="CA"/>
    <s v="94217"/>
    <x v="0"/>
    <x v="0"/>
    <s v="Frick"/>
    <s v="Sue"/>
    <s v="Small"/>
  </r>
  <r>
    <n v="10250"/>
    <n v="31"/>
    <n v="91.34"/>
    <n v="9"/>
    <n v="2831.54"/>
    <n v="206.98557399999999"/>
    <s v="7,31%"/>
    <d v="2004-05-11T00:00:00"/>
    <x v="0"/>
    <n v="2"/>
    <x v="4"/>
    <x v="1"/>
    <x v="5"/>
    <n v="91"/>
    <s v="S700_1691"/>
    <x v="81"/>
    <s v="4085553659"/>
    <s v="3086 Ingle Ln."/>
    <s v="N/A"/>
    <s v="San Jose"/>
    <s v="CA"/>
    <s v="94217"/>
    <x v="0"/>
    <x v="0"/>
    <s v="Frick"/>
    <s v="Sue"/>
    <s v="Small"/>
  </r>
  <r>
    <n v="10250"/>
    <n v="35"/>
    <n v="100"/>
    <n v="11"/>
    <n v="3909.15"/>
    <n v="285.75886500000001"/>
    <s v="7,31%"/>
    <d v="2004-05-11T00:00:00"/>
    <x v="0"/>
    <n v="2"/>
    <x v="4"/>
    <x v="1"/>
    <x v="5"/>
    <n v="99"/>
    <s v="S700_2466"/>
    <x v="81"/>
    <s v="4085553659"/>
    <s v="3086 Ingle Ln."/>
    <s v="N/A"/>
    <s v="San Jose"/>
    <s v="CA"/>
    <s v="94217"/>
    <x v="0"/>
    <x v="0"/>
    <s v="Frick"/>
    <s v="Sue"/>
    <s v="Medium"/>
  </r>
  <r>
    <n v="10250"/>
    <n v="44"/>
    <n v="100"/>
    <n v="3"/>
    <n v="6055.72"/>
    <n v="442.67313200000001"/>
    <s v="7,31%"/>
    <d v="2004-05-11T00:00:00"/>
    <x v="0"/>
    <n v="2"/>
    <x v="4"/>
    <x v="1"/>
    <x v="5"/>
    <n v="118"/>
    <s v="S700_2834"/>
    <x v="81"/>
    <s v="4085553659"/>
    <s v="3086 Ingle Ln."/>
    <s v="N/A"/>
    <s v="San Jose"/>
    <s v="CA"/>
    <s v="94217"/>
    <x v="0"/>
    <x v="0"/>
    <s v="Frick"/>
    <s v="Sue"/>
    <s v="Medium"/>
  </r>
  <r>
    <n v="10250"/>
    <n v="44"/>
    <n v="67.2"/>
    <n v="10"/>
    <n v="2956.8"/>
    <n v="216.14208000000002"/>
    <s v="7,31%"/>
    <d v="2004-05-11T00:00:00"/>
    <x v="0"/>
    <n v="2"/>
    <x v="4"/>
    <x v="1"/>
    <x v="5"/>
    <n v="80"/>
    <s v="S700_3167"/>
    <x v="81"/>
    <s v="4085553659"/>
    <s v="3086 Ingle Ln."/>
    <s v="N/A"/>
    <s v="San Jose"/>
    <s v="CA"/>
    <s v="94217"/>
    <x v="0"/>
    <x v="0"/>
    <s v="Frick"/>
    <s v="Sue"/>
    <s v="Small"/>
  </r>
  <r>
    <n v="10250"/>
    <n v="38"/>
    <n v="62.19"/>
    <n v="12"/>
    <n v="2363.2199999999998"/>
    <n v="172.75138199999998"/>
    <s v="7,31%"/>
    <d v="2004-05-11T00:00:00"/>
    <x v="0"/>
    <n v="2"/>
    <x v="4"/>
    <x v="1"/>
    <x v="5"/>
    <n v="74"/>
    <s v="S700_4002"/>
    <x v="81"/>
    <s v="4085553659"/>
    <s v="3086 Ingle Ln."/>
    <s v="N/A"/>
    <s v="San Jose"/>
    <s v="CA"/>
    <s v="94217"/>
    <x v="0"/>
    <x v="0"/>
    <s v="Frick"/>
    <s v="Sue"/>
    <s v="Small"/>
  </r>
  <r>
    <n v="10251"/>
    <n v="28"/>
    <n v="100"/>
    <n v="2"/>
    <n v="3188.64"/>
    <n v="404.95727999999997"/>
    <s v="12,70%"/>
    <d v="2004-05-18T00:00:00"/>
    <x v="0"/>
    <n v="2"/>
    <x v="4"/>
    <x v="1"/>
    <x v="6"/>
    <n v="95"/>
    <s v="S10_1678"/>
    <x v="77"/>
    <s v="2015559350"/>
    <s v="7476 Moss Rd."/>
    <s v="N/A"/>
    <s v="Newark"/>
    <s v="NJ"/>
    <s v="94019"/>
    <x v="0"/>
    <x v="0"/>
    <s v="Brown"/>
    <s v="William"/>
    <s v="Medium"/>
  </r>
  <r>
    <n v="10251"/>
    <n v="44"/>
    <n v="100"/>
    <n v="5"/>
    <n v="5756.52"/>
    <n v="731.0780400000001"/>
    <s v="12,70%"/>
    <d v="2004-05-18T00:00:00"/>
    <x v="0"/>
    <n v="2"/>
    <x v="4"/>
    <x v="1"/>
    <x v="6"/>
    <n v="118"/>
    <s v="S10_2016"/>
    <x v="77"/>
    <s v="2015559350"/>
    <s v="7476 Moss Rd."/>
    <s v="N/A"/>
    <s v="Newark"/>
    <s v="NJ"/>
    <s v="94019"/>
    <x v="0"/>
    <x v="0"/>
    <s v="Brown"/>
    <s v="William"/>
    <s v="Medium"/>
  </r>
  <r>
    <n v="10251"/>
    <n v="43"/>
    <n v="100"/>
    <n v="4"/>
    <n v="7078.23"/>
    <n v="898.93520999999998"/>
    <s v="12,70%"/>
    <d v="2004-05-18T00:00:00"/>
    <x v="0"/>
    <n v="2"/>
    <x v="4"/>
    <x v="1"/>
    <x v="6"/>
    <n v="193"/>
    <s v="S10_4698"/>
    <x v="77"/>
    <s v="2015559350"/>
    <s v="7476 Moss Rd."/>
    <s v="N/A"/>
    <s v="Newark"/>
    <s v="NJ"/>
    <s v="94019"/>
    <x v="0"/>
    <x v="0"/>
    <s v="Brown"/>
    <s v="William"/>
    <s v="Large"/>
  </r>
  <r>
    <n v="10251"/>
    <n v="46"/>
    <n v="100"/>
    <n v="1"/>
    <n v="7552.28"/>
    <n v="959.13955999999996"/>
    <n v="0.127"/>
    <d v="2004-05-18T00:00:00"/>
    <x v="0"/>
    <n v="2"/>
    <x v="4"/>
    <x v="1"/>
    <x v="6"/>
    <n v="150"/>
    <s v="S12_2823"/>
    <x v="77"/>
    <s v="2015559350"/>
    <s v="7476 Moss Rd."/>
    <s v="N/A"/>
    <s v="Newark"/>
    <s v="NJ"/>
    <s v="94019"/>
    <x v="0"/>
    <x v="0"/>
    <s v="Brown"/>
    <s v="William"/>
    <s v="Large"/>
  </r>
  <r>
    <n v="10251"/>
    <n v="29"/>
    <n v="61.18"/>
    <n v="6"/>
    <n v="1774.22"/>
    <n v="225.32594"/>
    <n v="0.127"/>
    <d v="2004-05-18T00:00:00"/>
    <x v="0"/>
    <n v="2"/>
    <x v="4"/>
    <x v="1"/>
    <x v="6"/>
    <n v="60"/>
    <s v="S18_2625"/>
    <x v="77"/>
    <s v="2015559350"/>
    <s v="7476 Moss Rd."/>
    <s v="N/A"/>
    <s v="Newark"/>
    <s v="NJ"/>
    <s v="94019"/>
    <x v="0"/>
    <x v="0"/>
    <s v="Brown"/>
    <s v="William"/>
    <s v="Small"/>
  </r>
  <r>
    <n v="10251"/>
    <n v="26"/>
    <n v="100"/>
    <n v="3"/>
    <n v="2637.18"/>
    <n v="334.92185999999998"/>
    <n v="0.127"/>
    <d v="2004-05-18T00:00:00"/>
    <x v="0"/>
    <n v="2"/>
    <x v="4"/>
    <x v="1"/>
    <x v="6"/>
    <n v="112"/>
    <s v="S24_1578"/>
    <x v="77"/>
    <s v="2015559350"/>
    <s v="7476 Moss Rd."/>
    <s v="N/A"/>
    <s v="Newark"/>
    <s v="NJ"/>
    <s v="94019"/>
    <x v="0"/>
    <x v="0"/>
    <s v="Brown"/>
    <s v="William"/>
    <s v="Small"/>
  </r>
  <r>
    <n v="10252"/>
    <n v="20"/>
    <n v="76.39"/>
    <n v="2"/>
    <n v="1527.8"/>
    <n v="380.26942000000003"/>
    <s v="24,89%"/>
    <d v="2004-05-26T00:00:00"/>
    <x v="0"/>
    <n v="2"/>
    <x v="4"/>
    <x v="1"/>
    <x v="1"/>
    <n v="80"/>
    <s v="S18_3278"/>
    <x v="68"/>
    <s v="(1) 47.55.6555"/>
    <s v="25, rue Lauriston"/>
    <s v="N/A"/>
    <s v="Paris"/>
    <s v="N/A"/>
    <s v="75016"/>
    <x v="9"/>
    <x v="1"/>
    <s v="Perrier"/>
    <s v="Dominique"/>
    <s v="Small"/>
  </r>
  <r>
    <n v="10252"/>
    <n v="41"/>
    <n v="100"/>
    <n v="1"/>
    <n v="6749.83"/>
    <n v="1680.0326870000001"/>
    <s v="24,89%"/>
    <d v="2004-05-26T00:00:00"/>
    <x v="0"/>
    <n v="2"/>
    <x v="4"/>
    <x v="1"/>
    <x v="1"/>
    <n v="146"/>
    <s v="S18_3482"/>
    <x v="68"/>
    <s v="(1) 47.55.6555"/>
    <s v="25, rue Lauriston"/>
    <s v="N/A"/>
    <s v="Paris"/>
    <s v="N/A"/>
    <s v="75016"/>
    <x v="9"/>
    <x v="1"/>
    <s v="Perrier"/>
    <s v="Dominique"/>
    <s v="Medium"/>
  </r>
  <r>
    <n v="10252"/>
    <n v="31"/>
    <n v="52.84"/>
    <n v="5"/>
    <n v="1638.04"/>
    <n v="208.03108"/>
    <n v="0.127"/>
    <d v="2004-05-26T00:00:00"/>
    <x v="0"/>
    <n v="2"/>
    <x v="4"/>
    <x v="1"/>
    <x v="6"/>
    <n v="62"/>
    <s v="S18_3782"/>
    <x v="68"/>
    <s v="(1) 47.55.6555"/>
    <s v="25, rue Lauriston"/>
    <s v="N/A"/>
    <s v="Paris"/>
    <s v="N/A"/>
    <s v="75016"/>
    <x v="9"/>
    <x v="1"/>
    <s v="Perrier"/>
    <s v="Dominique"/>
    <s v="Small"/>
  </r>
  <r>
    <n v="10252"/>
    <n v="26"/>
    <n v="100"/>
    <n v="4"/>
    <n v="3559.4"/>
    <n v="885.93466000000001"/>
    <s v="24,89%"/>
    <d v="2004-05-26T00:00:00"/>
    <x v="0"/>
    <n v="2"/>
    <x v="4"/>
    <x v="1"/>
    <x v="1"/>
    <n v="148"/>
    <s v="S18_4721"/>
    <x v="68"/>
    <s v="(1) 47.55.6555"/>
    <s v="25, rue Lauriston"/>
    <s v="N/A"/>
    <s v="Paris"/>
    <s v="N/A"/>
    <s v="75016"/>
    <x v="9"/>
    <x v="1"/>
    <s v="Perrier"/>
    <s v="Dominique"/>
    <s v="Medium"/>
  </r>
  <r>
    <n v="10252"/>
    <n v="47"/>
    <n v="65.8"/>
    <n v="8"/>
    <n v="3092.6"/>
    <n v="392.7602"/>
    <n v="0.127"/>
    <d v="2004-05-26T00:00:00"/>
    <x v="0"/>
    <n v="2"/>
    <x v="4"/>
    <x v="1"/>
    <x v="6"/>
    <n v="69"/>
    <s v="S24_2360"/>
    <x v="68"/>
    <s v="(1) 47.55.6555"/>
    <s v="25, rue Lauriston"/>
    <s v="N/A"/>
    <s v="Paris"/>
    <s v="N/A"/>
    <s v="75016"/>
    <x v="9"/>
    <x v="1"/>
    <s v="Perrier"/>
    <s v="Dominique"/>
    <s v="Medium"/>
  </r>
  <r>
    <n v="10252"/>
    <n v="38"/>
    <n v="87.31"/>
    <n v="3"/>
    <n v="3317.78"/>
    <n v="825.79544200000009"/>
    <s v="24,89%"/>
    <d v="2004-05-26T00:00:00"/>
    <x v="0"/>
    <n v="2"/>
    <x v="4"/>
    <x v="1"/>
    <x v="1"/>
    <n v="80"/>
    <s v="S24_4620"/>
    <x v="68"/>
    <s v="(1) 47.55.6555"/>
    <s v="25, rue Lauriston"/>
    <s v="N/A"/>
    <s v="Paris"/>
    <s v="N/A"/>
    <s v="75016"/>
    <x v="9"/>
    <x v="1"/>
    <s v="Perrier"/>
    <s v="Dominique"/>
    <s v="Medium"/>
  </r>
  <r>
    <n v="10252"/>
    <n v="36"/>
    <n v="48.28"/>
    <n v="6"/>
    <n v="1738.08"/>
    <n v="220.73615999999998"/>
    <n v="0.127"/>
    <d v="2004-05-26T00:00:00"/>
    <x v="0"/>
    <n v="2"/>
    <x v="4"/>
    <x v="1"/>
    <x v="6"/>
    <n v="40"/>
    <s v="S32_2206"/>
    <x v="68"/>
    <s v="(1) 47.55.6555"/>
    <s v="25, rue Lauriston"/>
    <s v="N/A"/>
    <s v="Paris"/>
    <s v="N/A"/>
    <s v="75016"/>
    <x v="9"/>
    <x v="1"/>
    <s v="Perrier"/>
    <s v="Dominique"/>
    <s v="Small"/>
  </r>
  <r>
    <n v="10252"/>
    <n v="25"/>
    <n v="100"/>
    <n v="9"/>
    <n v="2832"/>
    <n v="359.66399999999999"/>
    <n v="0.127"/>
    <d v="2004-05-26T00:00:00"/>
    <x v="0"/>
    <n v="2"/>
    <x v="4"/>
    <x v="1"/>
    <x v="6"/>
    <n v="102"/>
    <s v="S32_4485"/>
    <x v="68"/>
    <s v="(1) 47.55.6555"/>
    <s v="25, rue Lauriston"/>
    <s v="N/A"/>
    <s v="Paris"/>
    <s v="N/A"/>
    <s v="75016"/>
    <x v="9"/>
    <x v="1"/>
    <s v="Perrier"/>
    <s v="Dominique"/>
    <s v="Small"/>
  </r>
  <r>
    <n v="10252"/>
    <n v="48"/>
    <n v="72.41"/>
    <n v="7"/>
    <n v="3475.68"/>
    <n v="441.41136"/>
    <n v="0.127"/>
    <d v="2004-05-26T00:00:00"/>
    <x v="0"/>
    <n v="2"/>
    <x v="4"/>
    <x v="1"/>
    <x v="6"/>
    <n v="81"/>
    <s v="S50_4713"/>
    <x v="68"/>
    <s v="(1) 47.55.6555"/>
    <s v="25, rue Lauriston"/>
    <s v="N/A"/>
    <s v="Paris"/>
    <s v="N/A"/>
    <s v="75016"/>
    <x v="9"/>
    <x v="1"/>
    <s v="Perrier"/>
    <s v="Dominique"/>
    <s v="Medium"/>
  </r>
  <r>
    <n v="10253"/>
    <n v="24"/>
    <n v="100"/>
    <n v="13"/>
    <n v="3922.56"/>
    <n v="0"/>
    <n v="0"/>
    <d v="2004-06-01T00:00:00"/>
    <x v="2"/>
    <n v="2"/>
    <x v="5"/>
    <x v="1"/>
    <x v="1"/>
    <n v="194"/>
    <s v="S12_1099"/>
    <x v="82"/>
    <s v="(171) 555-2282"/>
    <s v="Berkeley Gardens 12  Brewery"/>
    <s v="N/A"/>
    <s v="Liverpool"/>
    <s v="N/A"/>
    <s v="WX1 6LT"/>
    <x v="7"/>
    <x v="1"/>
    <s v="Devon"/>
    <s v="Elizabeth"/>
    <s v="Medium"/>
  </r>
  <r>
    <n v="10253"/>
    <n v="22"/>
    <n v="100"/>
    <n v="11"/>
    <n v="2402.84"/>
    <n v="0"/>
    <s v="0"/>
    <d v="2004-06-01T00:00:00"/>
    <x v="2"/>
    <n v="2"/>
    <x v="5"/>
    <x v="1"/>
    <x v="1"/>
    <n v="117"/>
    <s v="S12_3380"/>
    <x v="82"/>
    <s v="(171) 555-2282"/>
    <s v="Berkeley Gardens 12  Brewery"/>
    <s v="N/A"/>
    <s v="Liverpool"/>
    <s v="N/A"/>
    <s v="WX1 6LT"/>
    <x v="7"/>
    <x v="1"/>
    <s v="Devon"/>
    <s v="Elizabeth"/>
    <s v="Small"/>
  </r>
  <r>
    <n v="10253"/>
    <n v="25"/>
    <n v="90.17"/>
    <n v="14"/>
    <n v="2254.25"/>
    <n v="0"/>
    <s v="0"/>
    <d v="2004-06-01T00:00:00"/>
    <x v="2"/>
    <n v="2"/>
    <x v="5"/>
    <x v="1"/>
    <x v="1"/>
    <n v="79"/>
    <s v="S12_3990"/>
    <x v="82"/>
    <s v="(171) 555-2282"/>
    <s v="Berkeley Gardens 12  Brewery"/>
    <s v="N/A"/>
    <s v="Liverpool"/>
    <s v="N/A"/>
    <s v="WX1 6LT"/>
    <x v="7"/>
    <x v="1"/>
    <s v="Devon"/>
    <s v="Elizabeth"/>
    <s v="Small"/>
  </r>
  <r>
    <n v="10253"/>
    <n v="41"/>
    <n v="100"/>
    <n v="10"/>
    <n v="4910.57"/>
    <n v="0"/>
    <s v="0"/>
    <d v="2004-06-01T00:00:00"/>
    <x v="2"/>
    <n v="2"/>
    <x v="5"/>
    <x v="1"/>
    <x v="1"/>
    <n v="115"/>
    <s v="S12_4675"/>
    <x v="82"/>
    <s v="(171) 555-2282"/>
    <s v="Berkeley Gardens 12  Brewery"/>
    <s v="N/A"/>
    <s v="Liverpool"/>
    <s v="N/A"/>
    <s v="WX1 6LT"/>
    <x v="7"/>
    <x v="1"/>
    <s v="Devon"/>
    <s v="Elizabeth"/>
    <s v="Medium"/>
  </r>
  <r>
    <n v="10253"/>
    <n v="26"/>
    <n v="100"/>
    <n v="5"/>
    <n v="3054.48"/>
    <n v="0"/>
    <s v="0"/>
    <d v="2004-06-01T00:00:00"/>
    <x v="2"/>
    <n v="2"/>
    <x v="5"/>
    <x v="1"/>
    <x v="1"/>
    <n v="141"/>
    <s v="S18_1129"/>
    <x v="82"/>
    <s v="(171) 555-2282"/>
    <s v="Berkeley Gardens 12  Brewery"/>
    <s v="N/A"/>
    <s v="Liverpool"/>
    <s v="N/A"/>
    <s v="WX1 6LT"/>
    <x v="7"/>
    <x v="1"/>
    <s v="Devon"/>
    <s v="Elizabeth"/>
    <s v="Medium"/>
  </r>
  <r>
    <n v="10253"/>
    <n v="24"/>
    <n v="100"/>
    <n v="1"/>
    <n v="3374.88"/>
    <n v="0"/>
    <s v="0"/>
    <d v="2004-06-01T00:00:00"/>
    <x v="2"/>
    <n v="2"/>
    <x v="5"/>
    <x v="1"/>
    <x v="1"/>
    <n v="124"/>
    <s v="S18_1589"/>
    <x v="82"/>
    <s v="(171) 555-2282"/>
    <s v="Berkeley Gardens 12  Brewery"/>
    <s v="N/A"/>
    <s v="Liverpool"/>
    <s v="N/A"/>
    <s v="WX1 6LT"/>
    <x v="7"/>
    <x v="1"/>
    <s v="Devon"/>
    <s v="Elizabeth"/>
    <s v="Medium"/>
  </r>
  <r>
    <n v="10253"/>
    <n v="23"/>
    <n v="83.93"/>
    <n v="9"/>
    <n v="1930.39"/>
    <n v="0"/>
    <s v="0"/>
    <d v="2004-06-01T00:00:00"/>
    <x v="2"/>
    <n v="2"/>
    <x v="5"/>
    <x v="1"/>
    <x v="1"/>
    <n v="77"/>
    <s v="S18_1889"/>
    <x v="82"/>
    <s v="(171) 555-2282"/>
    <s v="Berkeley Gardens 12  Brewery"/>
    <s v="N/A"/>
    <s v="Liverpool"/>
    <s v="N/A"/>
    <s v="WX1 6LT"/>
    <x v="7"/>
    <x v="1"/>
    <s v="Devon"/>
    <s v="Elizabeth"/>
    <s v="Small"/>
  </r>
  <r>
    <n v="10253"/>
    <n v="33"/>
    <n v="100"/>
    <n v="4"/>
    <n v="4459.62"/>
    <n v="0"/>
    <s v="0"/>
    <d v="2004-06-01T00:00:00"/>
    <x v="2"/>
    <n v="2"/>
    <x v="5"/>
    <x v="1"/>
    <x v="1"/>
    <n v="142"/>
    <s v="S18_1984"/>
    <x v="82"/>
    <s v="(171) 555-2282"/>
    <s v="Berkeley Gardens 12  Brewery"/>
    <s v="N/A"/>
    <s v="Liverpool"/>
    <s v="N/A"/>
    <s v="WX1 6LT"/>
    <x v="7"/>
    <x v="1"/>
    <s v="Devon"/>
    <s v="Elizabeth"/>
    <s v="Medium"/>
  </r>
  <r>
    <n v="10253"/>
    <n v="37"/>
    <n v="100"/>
    <n v="2"/>
    <n v="5177.04"/>
    <n v="0"/>
    <s v="0"/>
    <d v="2004-06-01T00:00:00"/>
    <x v="2"/>
    <n v="2"/>
    <x v="5"/>
    <x v="1"/>
    <x v="1"/>
    <n v="132"/>
    <s v="S18_2870"/>
    <x v="82"/>
    <s v="(171) 555-2282"/>
    <s v="Berkeley Gardens 12  Brewery"/>
    <s v="N/A"/>
    <s v="Liverpool"/>
    <s v="N/A"/>
    <s v="WX1 6LT"/>
    <x v="7"/>
    <x v="1"/>
    <s v="Devon"/>
    <s v="Elizabeth"/>
    <s v="Medium"/>
  </r>
  <r>
    <n v="10253"/>
    <n v="40"/>
    <n v="100"/>
    <n v="6"/>
    <n v="6773.6"/>
    <n v="0"/>
    <s v="0"/>
    <d v="2004-06-01T00:00:00"/>
    <x v="2"/>
    <n v="2"/>
    <x v="5"/>
    <x v="1"/>
    <x v="1"/>
    <n v="169"/>
    <s v="S18_3232"/>
    <x v="82"/>
    <s v="(171) 555-2282"/>
    <s v="Berkeley Gardens 12  Brewery"/>
    <s v="N/A"/>
    <s v="Liverpool"/>
    <s v="N/A"/>
    <s v="WX1 6LT"/>
    <x v="7"/>
    <x v="1"/>
    <s v="Devon"/>
    <s v="Elizabeth"/>
    <s v="Medium"/>
  </r>
  <r>
    <n v="10253"/>
    <n v="31"/>
    <n v="100"/>
    <n v="3"/>
    <n v="4029.38"/>
    <n v="0"/>
    <s v="0"/>
    <d v="2004-06-01T00:00:00"/>
    <x v="2"/>
    <n v="2"/>
    <x v="5"/>
    <x v="1"/>
    <x v="1"/>
    <n v="141"/>
    <s v="S18_3685"/>
    <x v="82"/>
    <s v="(171) 555-2282"/>
    <s v="Berkeley Gardens 12  Brewery"/>
    <s v="N/A"/>
    <s v="Liverpool"/>
    <s v="N/A"/>
    <s v="WX1 6LT"/>
    <x v="7"/>
    <x v="1"/>
    <s v="Devon"/>
    <s v="Elizabeth"/>
    <s v="Medium"/>
  </r>
  <r>
    <n v="10253"/>
    <n v="40"/>
    <n v="42.67"/>
    <n v="7"/>
    <n v="1706.8"/>
    <n v="0"/>
    <s v="0"/>
    <d v="2004-06-01T00:00:00"/>
    <x v="2"/>
    <n v="2"/>
    <x v="5"/>
    <x v="1"/>
    <x v="1"/>
    <n v="37"/>
    <s v="S24_2972"/>
    <x v="82"/>
    <s v="(171) 555-2282"/>
    <s v="Berkeley Gardens 12  Brewery"/>
    <s v="N/A"/>
    <s v="Liverpool"/>
    <s v="N/A"/>
    <s v="WX1 6LT"/>
    <x v="7"/>
    <x v="1"/>
    <s v="Devon"/>
    <s v="Elizabeth"/>
    <s v="Small"/>
  </r>
  <r>
    <n v="10253"/>
    <n v="24"/>
    <n v="52.66"/>
    <n v="12"/>
    <n v="1263.8399999999999"/>
    <n v="0"/>
    <s v="0"/>
    <d v="2004-06-01T00:00:00"/>
    <x v="2"/>
    <n v="2"/>
    <x v="5"/>
    <x v="1"/>
    <x v="1"/>
    <n v="61"/>
    <s v="S24_3371"/>
    <x v="82"/>
    <s v="(171) 555-2282"/>
    <s v="Berkeley Gardens 12  Brewery"/>
    <s v="N/A"/>
    <s v="Liverpool"/>
    <s v="N/A"/>
    <s v="WX1 6LT"/>
    <x v="7"/>
    <x v="1"/>
    <s v="Devon"/>
    <s v="Elizabeth"/>
    <s v="Small"/>
  </r>
  <r>
    <n v="10253"/>
    <n v="39"/>
    <n v="100"/>
    <n v="8"/>
    <n v="5148"/>
    <n v="0"/>
    <s v="0"/>
    <d v="2004-06-01T00:00:00"/>
    <x v="2"/>
    <n v="2"/>
    <x v="5"/>
    <x v="1"/>
    <x v="1"/>
    <n v="140"/>
    <s v="S24_3856"/>
    <x v="82"/>
    <s v="(171) 555-2282"/>
    <s v="Berkeley Gardens 12  Brewery"/>
    <s v="N/A"/>
    <s v="Liverpool"/>
    <s v="N/A"/>
    <s v="WX1 6LT"/>
    <x v="7"/>
    <x v="1"/>
    <s v="Devon"/>
    <s v="Elizabeth"/>
    <s v="Medium"/>
  </r>
  <r>
    <n v="10255"/>
    <n v="24"/>
    <n v="100"/>
    <n v="1"/>
    <n v="3726"/>
    <n v="275.35139999999996"/>
    <s v="7,39%"/>
    <d v="2004-06-04T00:00:00"/>
    <x v="0"/>
    <n v="2"/>
    <x v="5"/>
    <x v="1"/>
    <x v="0"/>
    <n v="168"/>
    <s v="S18_2795"/>
    <x v="79"/>
    <s v="88.60.1555"/>
    <s v="24, place Kluber"/>
    <s v="N/A"/>
    <s v="Strasbourg"/>
    <s v="N/A"/>
    <s v="67000"/>
    <x v="9"/>
    <x v="1"/>
    <s v="Citeaux"/>
    <s v="Frederique"/>
    <s v="Medium"/>
  </r>
  <r>
    <n v="10255"/>
    <n v="37"/>
    <n v="45.7"/>
    <n v="2"/>
    <n v="1690.9"/>
    <n v="124.95751"/>
    <s v="7,39%"/>
    <d v="2004-06-04T00:00:00"/>
    <x v="0"/>
    <n v="2"/>
    <x v="5"/>
    <x v="1"/>
    <x v="0"/>
    <n v="44"/>
    <s v="S24_2022"/>
    <x v="79"/>
    <s v="88.60.1555"/>
    <s v="24, place Kluber"/>
    <s v="N/A"/>
    <s v="Strasbourg"/>
    <s v="N/A"/>
    <s v="67000"/>
    <x v="9"/>
    <x v="1"/>
    <s v="Citeaux"/>
    <s v="Frederique"/>
    <s v="Small"/>
  </r>
  <r>
    <n v="10256"/>
    <n v="34"/>
    <n v="95.55"/>
    <n v="2"/>
    <n v="3248.7"/>
    <n v="240.07892999999996"/>
    <s v="7,39%"/>
    <d v="2004-06-08T00:00:00"/>
    <x v="0"/>
    <n v="2"/>
    <x v="5"/>
    <x v="1"/>
    <x v="0"/>
    <n v="102"/>
    <s v="S18_1342"/>
    <x v="5"/>
    <s v="31 12 3555"/>
    <s v="Vinb'ltet 34"/>
    <s v="N/A"/>
    <s v="Kobenhavn"/>
    <s v="N/A"/>
    <s v="1734"/>
    <x v="4"/>
    <x v="1"/>
    <s v="Petersen"/>
    <s v="Jytte"/>
    <s v="Medium"/>
  </r>
  <r>
    <n v="10256"/>
    <n v="29"/>
    <n v="51.75"/>
    <n v="1"/>
    <n v="1500.75"/>
    <n v="110.90542499999999"/>
    <s v="7,39%"/>
    <d v="2004-06-08T00:00:00"/>
    <x v="0"/>
    <n v="2"/>
    <x v="5"/>
    <x v="1"/>
    <x v="0"/>
    <n v="53"/>
    <s v="S18_1367"/>
    <x v="5"/>
    <s v="31 12 3555"/>
    <s v="Vinb'ltet 34"/>
    <s v="N/A"/>
    <s v="Kobenhavn"/>
    <s v="N/A"/>
    <s v="1734"/>
    <x v="4"/>
    <x v="1"/>
    <s v="Petersen"/>
    <s v="Jytte"/>
    <s v="Small"/>
  </r>
  <r>
    <n v="10257"/>
    <n v="50"/>
    <n v="88.14"/>
    <n v="1"/>
    <n v="4407"/>
    <n v="325.67729999999995"/>
    <s v="7,39%"/>
    <d v="2004-06-14T00:00:00"/>
    <x v="0"/>
    <n v="2"/>
    <x v="5"/>
    <x v="1"/>
    <x v="0"/>
    <n v="101"/>
    <s v="S18_2949"/>
    <x v="81"/>
    <s v="4085553659"/>
    <s v="3086 Ingle Ln."/>
    <s v="N/A"/>
    <s v="San Jose"/>
    <s v="CA"/>
    <s v="94217"/>
    <x v="0"/>
    <x v="0"/>
    <s v="Frick"/>
    <s v="Sue"/>
    <s v="Medium"/>
  </r>
  <r>
    <n v="10257"/>
    <n v="49"/>
    <n v="53.72"/>
    <n v="3"/>
    <n v="2632.28"/>
    <n v="194.52549199999999"/>
    <s v="7,39%"/>
    <d v="2004-06-14T00:00:00"/>
    <x v="0"/>
    <n v="2"/>
    <x v="5"/>
    <x v="1"/>
    <x v="0"/>
    <n v="62"/>
    <s v="S18_2957"/>
    <x v="81"/>
    <s v="4085553659"/>
    <s v="3086 Ingle Ln."/>
    <s v="N/A"/>
    <s v="San Jose"/>
    <s v="CA"/>
    <s v="94217"/>
    <x v="0"/>
    <x v="0"/>
    <s v="Frick"/>
    <s v="Sue"/>
    <s v="Small"/>
  </r>
  <r>
    <n v="10257"/>
    <n v="37"/>
    <n v="84.82"/>
    <n v="2"/>
    <n v="3138.34"/>
    <n v="231.923326"/>
    <s v="7,39%"/>
    <d v="2004-06-14T00:00:00"/>
    <x v="0"/>
    <n v="2"/>
    <x v="5"/>
    <x v="1"/>
    <x v="0"/>
    <n v="104"/>
    <s v="S18_3136"/>
    <x v="81"/>
    <s v="4085553659"/>
    <s v="3086 Ingle Ln."/>
    <s v="N/A"/>
    <s v="San Jose"/>
    <s v="CA"/>
    <s v="94217"/>
    <x v="0"/>
    <x v="0"/>
    <s v="Frick"/>
    <s v="Sue"/>
    <s v="Medium"/>
  </r>
  <r>
    <n v="10257"/>
    <n v="26"/>
    <n v="89.29"/>
    <n v="5"/>
    <n v="2321.54"/>
    <n v="171.56180599999999"/>
    <s v="7,39%"/>
    <d v="2004-06-14T00:00:00"/>
    <x v="0"/>
    <n v="2"/>
    <x v="5"/>
    <x v="1"/>
    <x v="0"/>
    <n v="99"/>
    <s v="S18_3320"/>
    <x v="81"/>
    <s v="4085553659"/>
    <s v="3086 Ingle Ln."/>
    <s v="N/A"/>
    <s v="San Jose"/>
    <s v="CA"/>
    <s v="94217"/>
    <x v="0"/>
    <x v="0"/>
    <s v="Frick"/>
    <s v="Sue"/>
    <s v="Small"/>
  </r>
  <r>
    <n v="10257"/>
    <n v="46"/>
    <n v="78.89"/>
    <n v="4"/>
    <n v="3628.94"/>
    <n v="268.17866599999996"/>
    <s v="7,39%"/>
    <d v="2004-06-14T00:00:00"/>
    <x v="0"/>
    <n v="2"/>
    <x v="5"/>
    <x v="1"/>
    <x v="0"/>
    <n v="97"/>
    <s v="S24_4258"/>
    <x v="81"/>
    <s v="4085553659"/>
    <s v="3086 Ingle Ln."/>
    <s v="N/A"/>
    <s v="San Jose"/>
    <s v="CA"/>
    <s v="94217"/>
    <x v="0"/>
    <x v="0"/>
    <s v="Frick"/>
    <s v="Sue"/>
    <s v="Medium"/>
  </r>
  <r>
    <n v="10258"/>
    <n v="32"/>
    <n v="100"/>
    <n v="6"/>
    <n v="7680.64"/>
    <n v="1911.7112960000002"/>
    <s v="24,89%"/>
    <d v="2004-06-15T00:00:00"/>
    <x v="0"/>
    <n v="2"/>
    <x v="5"/>
    <x v="1"/>
    <x v="1"/>
    <n v="214"/>
    <s v="S10_1949"/>
    <x v="83"/>
    <s v="+81 3 3584 0555"/>
    <s v="2-2-8 Roppongi"/>
    <s v="N/A"/>
    <s v="Minato-ku"/>
    <s v="Tokyo"/>
    <s v="106-0032"/>
    <x v="16"/>
    <x v="2"/>
    <s v="Shimamura"/>
    <s v="Akiko"/>
    <s v="Large"/>
  </r>
  <r>
    <n v="10258"/>
    <n v="41"/>
    <n v="100"/>
    <n v="3"/>
    <n v="6668.24"/>
    <n v="303.40492"/>
    <s v="4,55%"/>
    <d v="2004-06-15T00:00:00"/>
    <x v="0"/>
    <n v="2"/>
    <x v="5"/>
    <x v="1"/>
    <x v="2"/>
    <n v="136"/>
    <s v="S12_1666"/>
    <x v="83"/>
    <s v="+81 3 3584 0555"/>
    <s v="2-2-8 Roppongi"/>
    <s v="N/A"/>
    <s v="Minato-ku"/>
    <s v="Tokyo"/>
    <s v="106-0032"/>
    <x v="16"/>
    <x v="2"/>
    <s v="Shimamura"/>
    <s v="Akiko"/>
    <s v="Medium"/>
  </r>
  <r>
    <n v="10258"/>
    <n v="41"/>
    <n v="100"/>
    <n v="5"/>
    <n v="5453"/>
    <n v="248.11150000000001"/>
    <s v="4,55%"/>
    <d v="2004-06-15T00:00:00"/>
    <x v="0"/>
    <n v="2"/>
    <x v="5"/>
    <x v="1"/>
    <x v="2"/>
    <n v="116"/>
    <s v="S18_1097"/>
    <x v="83"/>
    <s v="+81 3 3584 0555"/>
    <s v="2-2-8 Roppongi"/>
    <s v="N/A"/>
    <s v="Minato-ku"/>
    <s v="Tokyo"/>
    <s v="106-0032"/>
    <x v="16"/>
    <x v="2"/>
    <s v="Shimamura"/>
    <s v="Akiko"/>
    <s v="Medium"/>
  </r>
  <r>
    <n v="10258"/>
    <n v="21"/>
    <n v="59.87"/>
    <n v="4"/>
    <n v="1257.27"/>
    <n v="92.912252999999993"/>
    <s v="7,39%"/>
    <d v="2004-06-15T00:00:00"/>
    <x v="0"/>
    <n v="2"/>
    <x v="5"/>
    <x v="1"/>
    <x v="0"/>
    <n v="50"/>
    <s v="S18_4668"/>
    <x v="83"/>
    <s v="+81 3 3584 0555"/>
    <s v="2-2-8 Roppongi"/>
    <s v="N/A"/>
    <s v="Minato-ku"/>
    <s v="Tokyo"/>
    <s v="106-0032"/>
    <x v="16"/>
    <x v="2"/>
    <s v="Shimamura"/>
    <s v="Akiko"/>
    <s v="Small"/>
  </r>
  <r>
    <n v="10258"/>
    <n v="20"/>
    <n v="61.41"/>
    <n v="2"/>
    <n v="1228.2"/>
    <n v="55.883099999999999"/>
    <s v="4,55%"/>
    <d v="2004-06-15T00:00:00"/>
    <x v="0"/>
    <n v="2"/>
    <x v="5"/>
    <x v="1"/>
    <x v="2"/>
    <n v="64"/>
    <s v="S32_3522"/>
    <x v="83"/>
    <s v="+81 3 3584 0555"/>
    <s v="2-2-8 Roppongi"/>
    <s v="N/A"/>
    <s v="Minato-ku"/>
    <s v="Tokyo"/>
    <s v="106-0032"/>
    <x v="16"/>
    <x v="2"/>
    <s v="Shimamura"/>
    <s v="Akiko"/>
    <s v="Small"/>
  </r>
  <r>
    <n v="10258"/>
    <n v="45"/>
    <n v="80.92"/>
    <n v="1"/>
    <n v="3641.4"/>
    <n v="906.34446000000003"/>
    <s v="24,89%"/>
    <d v="2004-06-15T00:00:00"/>
    <x v="0"/>
    <n v="2"/>
    <x v="5"/>
    <x v="1"/>
    <x v="1"/>
    <n v="101"/>
    <s v="S700_2824"/>
    <x v="83"/>
    <s v="+81 3 3584 0555"/>
    <s v="2-2-8 Roppongi"/>
    <s v="N/A"/>
    <s v="Minato-ku"/>
    <s v="Tokyo"/>
    <s v="106-0032"/>
    <x v="16"/>
    <x v="2"/>
    <s v="Shimamura"/>
    <s v="Akiko"/>
    <s v="Medium"/>
  </r>
  <r>
    <n v="10259"/>
    <n v="26"/>
    <n v="100"/>
    <n v="12"/>
    <n v="4033.38"/>
    <n v="1003.9082820000001"/>
    <s v="24,89%"/>
    <d v="2004-06-15T00:00:00"/>
    <x v="0"/>
    <n v="2"/>
    <x v="5"/>
    <x v="1"/>
    <x v="1"/>
    <n v="147"/>
    <s v="S10_4962"/>
    <x v="70"/>
    <s v="+65 224 1555"/>
    <s v="Village Close - 106 Linden Road Sandown"/>
    <s v="2nd Floor"/>
    <s v="Singapore"/>
    <s v="N/A"/>
    <s v="69045"/>
    <x v="11"/>
    <x v="3"/>
    <s v="Victorino"/>
    <s v="Wendy"/>
    <s v="Medium"/>
  </r>
  <r>
    <n v="10259"/>
    <n v="46"/>
    <n v="100"/>
    <n v="4"/>
    <n v="6541.2"/>
    <n v="297.62459999999999"/>
    <s v="4,55%"/>
    <d v="2004-06-15T00:00:00"/>
    <x v="0"/>
    <n v="2"/>
    <x v="5"/>
    <x v="1"/>
    <x v="2"/>
    <n v="118"/>
    <s v="S12_4473"/>
    <x v="70"/>
    <s v="+65 224 1555"/>
    <s v="Village Close - 106 Linden Road Sandown"/>
    <s v="2nd Floor"/>
    <s v="Singapore"/>
    <s v="N/A"/>
    <s v="69045"/>
    <x v="11"/>
    <x v="3"/>
    <s v="Victorino"/>
    <s v="Wendy"/>
    <s v="Medium"/>
  </r>
  <r>
    <n v="10259"/>
    <n v="30"/>
    <n v="100"/>
    <n v="3"/>
    <n v="5697.9"/>
    <n v="1418.20731"/>
    <s v="24,89%"/>
    <d v="2004-06-15T00:00:00"/>
    <x v="0"/>
    <n v="2"/>
    <x v="5"/>
    <x v="1"/>
    <x v="1"/>
    <n v="163"/>
    <s v="S18_2238"/>
    <x v="70"/>
    <s v="+65 224 1555"/>
    <s v="Village Close - 106 Linden Road Sandown"/>
    <s v="2nd Floor"/>
    <s v="Singapore"/>
    <s v="N/A"/>
    <s v="69045"/>
    <x v="11"/>
    <x v="3"/>
    <s v="Victorino"/>
    <s v="Wendy"/>
    <s v="Medium"/>
  </r>
  <r>
    <n v="10259"/>
    <n v="34"/>
    <n v="99.41"/>
    <n v="7"/>
    <n v="3379.94"/>
    <n v="153.78727000000001"/>
    <s v="4,55%"/>
    <d v="2004-06-15T00:00:00"/>
    <x v="0"/>
    <n v="2"/>
    <x v="5"/>
    <x v="1"/>
    <x v="2"/>
    <n v="122"/>
    <s v="S18_2319"/>
    <x v="70"/>
    <s v="+65 224 1555"/>
    <s v="Village Close - 106 Linden Road Sandown"/>
    <s v="2nd Floor"/>
    <s v="Singapore"/>
    <s v="N/A"/>
    <s v="69045"/>
    <x v="11"/>
    <x v="3"/>
    <s v="Victorino"/>
    <s v="Wendy"/>
    <s v="Medium"/>
  </r>
  <r>
    <n v="10259"/>
    <n v="30"/>
    <n v="49.22"/>
    <n v="10"/>
    <n v="1476.6"/>
    <n v="67.185299999999998"/>
    <s v="4,55%"/>
    <d v="2004-06-15T00:00:00"/>
    <x v="0"/>
    <n v="2"/>
    <x v="5"/>
    <x v="1"/>
    <x v="2"/>
    <n v="60"/>
    <s v="S18_2432"/>
    <x v="70"/>
    <s v="+65 224 1555"/>
    <s v="Village Close - 106 Linden Road Sandown"/>
    <s v="2nd Floor"/>
    <s v="Singapore"/>
    <s v="N/A"/>
    <s v="69045"/>
    <x v="11"/>
    <x v="3"/>
    <s v="Victorino"/>
    <s v="Wendy"/>
    <s v="Small"/>
  </r>
  <r>
    <n v="10259"/>
    <n v="27"/>
    <n v="100"/>
    <n v="8"/>
    <n v="3657.69"/>
    <n v="910.39904100000001"/>
    <s v="24,89%"/>
    <d v="2004-06-15T00:00:00"/>
    <x v="0"/>
    <n v="2"/>
    <x v="5"/>
    <x v="1"/>
    <x v="1"/>
    <n v="169"/>
    <s v="S18_3232"/>
    <x v="70"/>
    <s v="+65 224 1555"/>
    <s v="Village Close - 106 Linden Road Sandown"/>
    <s v="2nd Floor"/>
    <s v="Singapore"/>
    <s v="N/A"/>
    <s v="69045"/>
    <x v="11"/>
    <x v="3"/>
    <s v="Victorino"/>
    <s v="Wendy"/>
    <s v="Medium"/>
  </r>
  <r>
    <n v="10259"/>
    <n v="41"/>
    <n v="100"/>
    <n v="13"/>
    <n v="4666.62"/>
    <n v="212.33121"/>
    <s v="4,55%"/>
    <d v="2004-06-15T00:00:00"/>
    <x v="0"/>
    <n v="2"/>
    <x v="5"/>
    <x v="1"/>
    <x v="2"/>
    <n v="121"/>
    <s v="S18_4600"/>
    <x v="70"/>
    <s v="+65 224 1555"/>
    <s v="Village Close - 106 Linden Road Sandown"/>
    <s v="2nd Floor"/>
    <s v="Singapore"/>
    <s v="N/A"/>
    <s v="69045"/>
    <x v="11"/>
    <x v="3"/>
    <s v="Victorino"/>
    <s v="Wendy"/>
    <s v="Medium"/>
  </r>
  <r>
    <n v="10259"/>
    <n v="28"/>
    <n v="46.82"/>
    <n v="1"/>
    <n v="1310.96"/>
    <n v="326.29794400000003"/>
    <s v="24,89%"/>
    <d v="2004-06-15T00:00:00"/>
    <x v="0"/>
    <n v="2"/>
    <x v="5"/>
    <x v="1"/>
    <x v="1"/>
    <n v="57"/>
    <s v="S24_1444"/>
    <x v="70"/>
    <s v="+65 224 1555"/>
    <s v="Village Close - 106 Linden Road Sandown"/>
    <s v="2nd Floor"/>
    <s v="Singapore"/>
    <s v="N/A"/>
    <s v="69045"/>
    <x v="11"/>
    <x v="3"/>
    <s v="Victorino"/>
    <s v="Wendy"/>
    <s v="Small"/>
  </r>
  <r>
    <n v="10259"/>
    <n v="47"/>
    <n v="100"/>
    <n v="9"/>
    <n v="5285.62"/>
    <n v="240.49571"/>
    <s v="4,55%"/>
    <d v="2004-06-15T00:00:00"/>
    <x v="0"/>
    <n v="2"/>
    <x v="5"/>
    <x v="1"/>
    <x v="2"/>
    <n v="127"/>
    <s v="S24_2300"/>
    <x v="70"/>
    <s v="+65 224 1555"/>
    <s v="Village Close - 106 Linden Road Sandown"/>
    <s v="2nd Floor"/>
    <s v="Singapore"/>
    <s v="N/A"/>
    <s v="69045"/>
    <x v="11"/>
    <x v="3"/>
    <s v="Victorino"/>
    <s v="Wendy"/>
    <s v="Medium"/>
  </r>
  <r>
    <n v="10259"/>
    <n v="31"/>
    <n v="33.24"/>
    <n v="5"/>
    <n v="1030.44"/>
    <n v="256.476516"/>
    <s v="24,89%"/>
    <d v="2004-06-15T00:00:00"/>
    <x v="0"/>
    <n v="2"/>
    <x v="5"/>
    <x v="1"/>
    <x v="1"/>
    <n v="35"/>
    <s v="S24_2840"/>
    <x v="70"/>
    <s v="+65 224 1555"/>
    <s v="Village Close - 106 Linden Road Sandown"/>
    <s v="2nd Floor"/>
    <s v="Singapore"/>
    <s v="N/A"/>
    <s v="69045"/>
    <x v="11"/>
    <x v="3"/>
    <s v="Victorino"/>
    <s v="Wendy"/>
    <s v="Small"/>
  </r>
  <r>
    <n v="10259"/>
    <n v="45"/>
    <n v="86.68"/>
    <n v="11"/>
    <n v="3900.6"/>
    <n v="177.47729999999999"/>
    <s v="4,55%"/>
    <d v="2004-06-15T00:00:00"/>
    <x v="0"/>
    <n v="2"/>
    <x v="5"/>
    <x v="1"/>
    <x v="2"/>
    <n v="96"/>
    <s v="S32_1268"/>
    <x v="70"/>
    <s v="+65 224 1555"/>
    <s v="Village Close - 106 Linden Road Sandown"/>
    <s v="2nd Floor"/>
    <s v="Singapore"/>
    <s v="N/A"/>
    <s v="69045"/>
    <x v="11"/>
    <x v="3"/>
    <s v="Victorino"/>
    <s v="Wendy"/>
    <s v="Medium"/>
  </r>
  <r>
    <n v="10259"/>
    <n v="40"/>
    <n v="43.83"/>
    <n v="6"/>
    <n v="1753.2"/>
    <n v="79.770600000000002"/>
    <s v="4,55%"/>
    <d v="2004-06-15T00:00:00"/>
    <x v="0"/>
    <n v="2"/>
    <x v="5"/>
    <x v="1"/>
    <x v="2"/>
    <n v="54"/>
    <s v="S32_2509"/>
    <x v="70"/>
    <s v="+65 224 1555"/>
    <s v="Village Close - 106 Linden Road Sandown"/>
    <s v="2nd Floor"/>
    <s v="Singapore"/>
    <s v="N/A"/>
    <s v="69045"/>
    <x v="11"/>
    <x v="3"/>
    <s v="Victorino"/>
    <s v="Wendy"/>
    <s v="Small"/>
  </r>
  <r>
    <n v="10259"/>
    <n v="29"/>
    <n v="100"/>
    <n v="2"/>
    <n v="3054.57"/>
    <n v="138.982935"/>
    <s v="4,55%"/>
    <d v="2004-06-15T00:00:00"/>
    <x v="0"/>
    <n v="2"/>
    <x v="5"/>
    <x v="1"/>
    <x v="2"/>
    <n v="115"/>
    <s v="S50_1392"/>
    <x v="70"/>
    <s v="+65 224 1555"/>
    <s v="Village Close - 106 Linden Road Sandown"/>
    <s v="2nd Floor"/>
    <s v="Singapore"/>
    <s v="N/A"/>
    <s v="69045"/>
    <x v="11"/>
    <x v="3"/>
    <s v="Victorino"/>
    <s v="Wendy"/>
    <s v="Medium"/>
  </r>
  <r>
    <n v="10261"/>
    <n v="27"/>
    <n v="100"/>
    <n v="1"/>
    <n v="3378.24"/>
    <n v="840.84393599999999"/>
    <s v="24,89%"/>
    <d v="2004-06-17T00:00:00"/>
    <x v="0"/>
    <n v="2"/>
    <x v="5"/>
    <x v="1"/>
    <x v="1"/>
    <n v="136"/>
    <s v="S10_4757"/>
    <x v="50"/>
    <s v="(514) 555-8054"/>
    <s v="43 rue St. Laurent"/>
    <s v="N/A"/>
    <s v="Montreal"/>
    <s v="Quebec"/>
    <s v="H1J 1C3"/>
    <x v="15"/>
    <x v="0"/>
    <s v="Fresnisre"/>
    <s v="Jean"/>
    <s v="Medium"/>
  </r>
  <r>
    <n v="10261"/>
    <n v="20"/>
    <n v="89.53"/>
    <n v="9"/>
    <n v="1790.6"/>
    <n v="132.32533999999998"/>
    <s v="7,39%"/>
    <d v="2004-06-17T00:00:00"/>
    <x v="0"/>
    <n v="2"/>
    <x v="5"/>
    <x v="1"/>
    <x v="0"/>
    <n v="87"/>
    <s v="S18_4522"/>
    <x v="50"/>
    <s v="(514) 555-8054"/>
    <s v="43 rue St. Laurent"/>
    <s v="N/A"/>
    <s v="Montreal"/>
    <s v="Quebec"/>
    <s v="H1J 1C3"/>
    <x v="15"/>
    <x v="0"/>
    <s v="Fresnisre"/>
    <s v="Jean"/>
    <s v="Small"/>
  </r>
  <r>
    <n v="10261"/>
    <n v="36"/>
    <n v="100"/>
    <n v="8"/>
    <n v="4512.6000000000004"/>
    <n v="412.45164"/>
    <s v="9,14%"/>
    <d v="2004-06-17T00:00:00"/>
    <x v="0"/>
    <n v="2"/>
    <x v="5"/>
    <x v="1"/>
    <x v="4"/>
    <n v="122"/>
    <s v="S24_2011"/>
    <x v="50"/>
    <s v="(514) 555-8054"/>
    <s v="43 rue St. Laurent"/>
    <s v="N/A"/>
    <s v="Montreal"/>
    <s v="Quebec"/>
    <s v="H1J 1C3"/>
    <x v="15"/>
    <x v="0"/>
    <s v="Fresnisre"/>
    <s v="Jean"/>
    <s v="Medium"/>
  </r>
  <r>
    <n v="10261"/>
    <n v="22"/>
    <n v="91.17"/>
    <n v="3"/>
    <n v="2005.74"/>
    <n v="148.22418599999997"/>
    <s v="7,39%"/>
    <d v="2004-06-17T00:00:00"/>
    <x v="0"/>
    <n v="2"/>
    <x v="5"/>
    <x v="1"/>
    <x v="0"/>
    <n v="88"/>
    <s v="S24_3151"/>
    <x v="50"/>
    <s v="(514) 555-8054"/>
    <s v="43 rue St. Laurent"/>
    <s v="N/A"/>
    <s v="Montreal"/>
    <s v="Quebec"/>
    <s v="H1J 1C3"/>
    <x v="15"/>
    <x v="0"/>
    <s v="Fresnisre"/>
    <s v="Jean"/>
    <s v="Small"/>
  </r>
  <r>
    <n v="10261"/>
    <n v="34"/>
    <n v="62"/>
    <n v="4"/>
    <n v="2108"/>
    <n v="192.6712"/>
    <s v="9,14%"/>
    <d v="2004-06-17T00:00:00"/>
    <x v="0"/>
    <n v="2"/>
    <x v="5"/>
    <x v="1"/>
    <x v="4"/>
    <n v="66"/>
    <s v="S700_1138"/>
    <x v="50"/>
    <s v="(514) 555-8054"/>
    <s v="43 rue St. Laurent"/>
    <s v="N/A"/>
    <s v="Montreal"/>
    <s v="Quebec"/>
    <s v="H1J 1C3"/>
    <x v="15"/>
    <x v="0"/>
    <s v="Fresnisre"/>
    <s v="Jean"/>
    <s v="Small"/>
  </r>
  <r>
    <n v="10261"/>
    <n v="44"/>
    <n v="68.67"/>
    <n v="2"/>
    <n v="3021.48"/>
    <n v="276.16327200000001"/>
    <s v="9,14%"/>
    <d v="2004-06-17T00:00:00"/>
    <x v="0"/>
    <n v="2"/>
    <x v="5"/>
    <x v="1"/>
    <x v="4"/>
    <n v="72"/>
    <s v="S700_2610"/>
    <x v="50"/>
    <s v="(514) 555-8054"/>
    <s v="43 rue St. Laurent"/>
    <s v="N/A"/>
    <s v="Montreal"/>
    <s v="Quebec"/>
    <s v="H1J 1C3"/>
    <x v="15"/>
    <x v="0"/>
    <s v="Fresnisre"/>
    <s v="Jean"/>
    <s v="Medium"/>
  </r>
  <r>
    <n v="10261"/>
    <n v="25"/>
    <n v="88.15"/>
    <n v="5"/>
    <n v="2203.75"/>
    <n v="201.42274999999998"/>
    <s v="9,14%"/>
    <d v="2004-06-17T00:00:00"/>
    <x v="0"/>
    <n v="2"/>
    <x v="5"/>
    <x v="1"/>
    <x v="4"/>
    <n v="100"/>
    <s v="S700_3505"/>
    <x v="50"/>
    <s v="(514) 555-8054"/>
    <s v="43 rue St. Laurent"/>
    <s v="N/A"/>
    <s v="Montreal"/>
    <s v="Quebec"/>
    <s v="H1J 1C3"/>
    <x v="15"/>
    <x v="0"/>
    <s v="Fresnisre"/>
    <s v="Jean"/>
    <s v="Small"/>
  </r>
  <r>
    <n v="10261"/>
    <n v="50"/>
    <n v="81.430000000000007"/>
    <n v="6"/>
    <n v="4071.5"/>
    <n v="372.13509999999997"/>
    <s v="9,14%"/>
    <d v="2004-06-17T00:00:00"/>
    <x v="0"/>
    <n v="2"/>
    <x v="5"/>
    <x v="1"/>
    <x v="4"/>
    <n v="99"/>
    <s v="S700_3962"/>
    <x v="50"/>
    <s v="(514) 555-8054"/>
    <s v="43 rue St. Laurent"/>
    <s v="N/A"/>
    <s v="Montreal"/>
    <s v="Quebec"/>
    <s v="H1J 1C3"/>
    <x v="15"/>
    <x v="0"/>
    <s v="Fresnisre"/>
    <s v="Jean"/>
    <s v="Medium"/>
  </r>
  <r>
    <n v="10261"/>
    <n v="29"/>
    <n v="50.78"/>
    <n v="7"/>
    <n v="1472.62"/>
    <n v="134.59746799999999"/>
    <s v="9,14%"/>
    <d v="2004-06-17T00:00:00"/>
    <x v="0"/>
    <n v="2"/>
    <x v="5"/>
    <x v="1"/>
    <x v="4"/>
    <n v="54"/>
    <s v="S72_3212"/>
    <x v="50"/>
    <s v="(514) 555-8054"/>
    <s v="43 rue St. Laurent"/>
    <s v="N/A"/>
    <s v="Montreal"/>
    <s v="Quebec"/>
    <s v="H1J 1C3"/>
    <x v="15"/>
    <x v="0"/>
    <s v="Fresnisre"/>
    <s v="Jean"/>
    <s v="Small"/>
  </r>
  <r>
    <n v="10262"/>
    <n v="49"/>
    <n v="100"/>
    <n v="9"/>
    <n v="6567.96"/>
    <n v="0"/>
    <n v="0"/>
    <d v="2004-06-24T00:00:00"/>
    <x v="2"/>
    <n v="2"/>
    <x v="5"/>
    <x v="1"/>
    <x v="5"/>
    <n v="157"/>
    <s v="S18_1662"/>
    <x v="4"/>
    <s v="(91) 555 94 44"/>
    <s v="C/ Moralzarzal, 86"/>
    <s v="N/A"/>
    <s v="Madrid"/>
    <s v="N/A"/>
    <s v="28034"/>
    <x v="3"/>
    <x v="1"/>
    <s v="Freyre"/>
    <s v="Diego"/>
    <s v="Medium"/>
  </r>
  <r>
    <n v="10262"/>
    <n v="32"/>
    <n v="84.3"/>
    <n v="15"/>
    <n v="2697.6"/>
    <n v="0"/>
    <n v="0"/>
    <d v="2004-06-24T00:00:00"/>
    <x v="2"/>
    <n v="2"/>
    <x v="5"/>
    <x v="1"/>
    <x v="4"/>
    <n v="86"/>
    <s v="S18_3029"/>
    <x v="4"/>
    <s v="(91) 555 94 44"/>
    <s v="C/ Moralzarzal, 86"/>
    <s v="N/A"/>
    <s v="Madrid"/>
    <s v="N/A"/>
    <s v="28034"/>
    <x v="3"/>
    <x v="1"/>
    <s v="Freyre"/>
    <s v="Diego"/>
    <s v="Small"/>
  </r>
  <r>
    <n v="10262"/>
    <n v="34"/>
    <n v="100"/>
    <n v="14"/>
    <n v="4103.46"/>
    <n v="0"/>
    <n v="0"/>
    <d v="2004-06-24T00:00:00"/>
    <x v="2"/>
    <n v="2"/>
    <x v="5"/>
    <x v="1"/>
    <x v="0"/>
    <n v="105"/>
    <s v="S18_3856"/>
    <x v="4"/>
    <s v="(91) 555 94 44"/>
    <s v="C/ Moralzarzal, 86"/>
    <s v="N/A"/>
    <s v="Madrid"/>
    <s v="N/A"/>
    <s v="28034"/>
    <x v="3"/>
    <x v="1"/>
    <s v="Freyre"/>
    <s v="Diego"/>
    <s v="Medium"/>
  </r>
  <r>
    <n v="10262"/>
    <n v="34"/>
    <n v="97.38"/>
    <n v="1"/>
    <n v="3310.92"/>
    <n v="0"/>
    <n v="0"/>
    <d v="2004-06-24T00:00:00"/>
    <x v="2"/>
    <n v="2"/>
    <x v="5"/>
    <x v="1"/>
    <x v="5"/>
    <n v="109"/>
    <s v="S24_1785"/>
    <x v="4"/>
    <s v="(91) 555 94 44"/>
    <s v="C/ Moralzarzal, 86"/>
    <s v="N/A"/>
    <s v="Madrid"/>
    <s v="N/A"/>
    <s v="28034"/>
    <x v="3"/>
    <x v="1"/>
    <s v="Freyre"/>
    <s v="Diego"/>
    <s v="Medium"/>
  </r>
  <r>
    <n v="10262"/>
    <n v="24"/>
    <n v="67.14"/>
    <n v="10"/>
    <n v="1611.36"/>
    <n v="0"/>
    <n v="0"/>
    <d v="2004-06-24T00:00:00"/>
    <x v="2"/>
    <n v="2"/>
    <x v="5"/>
    <x v="1"/>
    <x v="5"/>
    <n v="68"/>
    <s v="S24_2841"/>
    <x v="4"/>
    <s v="(91) 555 94 44"/>
    <s v="C/ Moralzarzal, 86"/>
    <s v="N/A"/>
    <s v="Madrid"/>
    <s v="N/A"/>
    <s v="28034"/>
    <x v="3"/>
    <x v="1"/>
    <s v="Freyre"/>
    <s v="Diego"/>
    <s v="Small"/>
  </r>
  <r>
    <n v="10262"/>
    <n v="46"/>
    <n v="70.349999999999994"/>
    <n v="11"/>
    <n v="3236.1"/>
    <n v="0"/>
    <n v="0"/>
    <d v="2004-06-24T00:00:00"/>
    <x v="2"/>
    <n v="2"/>
    <x v="5"/>
    <x v="1"/>
    <x v="0"/>
    <n v="65"/>
    <s v="S24_3420"/>
    <x v="4"/>
    <s v="(91) 555 94 44"/>
    <s v="C/ Moralzarzal, 86"/>
    <s v="N/A"/>
    <s v="Madrid"/>
    <s v="N/A"/>
    <s v="28034"/>
    <x v="3"/>
    <x v="1"/>
    <s v="Freyre"/>
    <s v="Diego"/>
    <s v="Medium"/>
  </r>
  <r>
    <n v="10262"/>
    <n v="49"/>
    <n v="87.21"/>
    <n v="16"/>
    <n v="4273.29"/>
    <n v="0"/>
    <n v="0"/>
    <d v="2004-06-24T00:00:00"/>
    <x v="2"/>
    <n v="2"/>
    <x v="5"/>
    <x v="1"/>
    <x v="0"/>
    <n v="83"/>
    <s v="S24_3816"/>
    <x v="4"/>
    <s v="(91) 555 94 44"/>
    <s v="C/ Moralzarzal, 86"/>
    <s v="N/A"/>
    <s v="Madrid"/>
    <s v="N/A"/>
    <s v="28034"/>
    <x v="3"/>
    <x v="1"/>
    <s v="Freyre"/>
    <s v="Diego"/>
    <s v="Medium"/>
  </r>
  <r>
    <n v="10262"/>
    <n v="48"/>
    <n v="61.42"/>
    <n v="8"/>
    <n v="2948.16"/>
    <n v="0"/>
    <n v="0"/>
    <d v="2004-06-24T00:00:00"/>
    <x v="2"/>
    <n v="2"/>
    <x v="5"/>
    <x v="1"/>
    <x v="5"/>
    <n v="68"/>
    <s v="S24_3949"/>
    <x v="4"/>
    <s v="(91) 555 94 44"/>
    <s v="C/ Moralzarzal, 86"/>
    <s v="N/A"/>
    <s v="Madrid"/>
    <s v="N/A"/>
    <s v="28034"/>
    <x v="3"/>
    <x v="1"/>
    <s v="Freyre"/>
    <s v="Diego"/>
    <s v="Small"/>
  </r>
  <r>
    <n v="10262"/>
    <n v="40"/>
    <n v="79.11"/>
    <n v="2"/>
    <n v="3164.4"/>
    <n v="0"/>
    <n v="0"/>
    <d v="2004-06-24T00:00:00"/>
    <x v="2"/>
    <n v="2"/>
    <x v="5"/>
    <x v="1"/>
    <x v="0"/>
    <n v="68"/>
    <s v="S32_4289"/>
    <x v="4"/>
    <s v="(91) 555 94 44"/>
    <s v="C/ Moralzarzal, 86"/>
    <s v="N/A"/>
    <s v="Madrid"/>
    <s v="N/A"/>
    <s v="28034"/>
    <x v="3"/>
    <x v="1"/>
    <s v="Freyre"/>
    <s v="Diego"/>
    <s v="Medium"/>
  </r>
  <r>
    <n v="10262"/>
    <n v="49"/>
    <n v="37.97"/>
    <n v="3"/>
    <n v="1860.53"/>
    <n v="0"/>
    <n v="0"/>
    <d v="2004-06-24T00:00:00"/>
    <x v="2"/>
    <n v="2"/>
    <x v="5"/>
    <x v="1"/>
    <x v="0"/>
    <n v="43"/>
    <s v="S50_1341"/>
    <x v="4"/>
    <s v="(91) 555 94 44"/>
    <s v="C/ Moralzarzal, 86"/>
    <s v="N/A"/>
    <s v="Madrid"/>
    <s v="N/A"/>
    <s v="28034"/>
    <x v="3"/>
    <x v="1"/>
    <s v="Freyre"/>
    <s v="Diego"/>
    <s v="Small"/>
  </r>
  <r>
    <n v="10262"/>
    <n v="40"/>
    <n v="84.03"/>
    <n v="4"/>
    <n v="3361.2"/>
    <n v="0"/>
    <n v="0"/>
    <d v="2004-06-24T00:00:00"/>
    <x v="2"/>
    <n v="2"/>
    <x v="5"/>
    <x v="1"/>
    <x v="5"/>
    <n v="91"/>
    <s v="S700_1691"/>
    <x v="4"/>
    <s v="(91) 555 94 44"/>
    <s v="C/ Moralzarzal, 86"/>
    <s v="N/A"/>
    <s v="Madrid"/>
    <s v="N/A"/>
    <s v="28034"/>
    <x v="3"/>
    <x v="1"/>
    <s v="Freyre"/>
    <s v="Diego"/>
    <s v="Medium"/>
  </r>
  <r>
    <n v="10262"/>
    <n v="44"/>
    <n v="94.14"/>
    <n v="13"/>
    <n v="4142.16"/>
    <n v="0"/>
    <n v="0"/>
    <d v="2004-06-24T00:00:00"/>
    <x v="2"/>
    <n v="2"/>
    <x v="5"/>
    <x v="1"/>
    <x v="4"/>
    <n v="90"/>
    <s v="S700_2047"/>
    <x v="4"/>
    <s v="(91) 555 94 44"/>
    <s v="C/ Moralzarzal, 86"/>
    <s v="N/A"/>
    <s v="Madrid"/>
    <s v="N/A"/>
    <s v="28034"/>
    <x v="3"/>
    <x v="1"/>
    <s v="Freyre"/>
    <s v="Diego"/>
    <s v="Medium"/>
  </r>
  <r>
    <n v="10262"/>
    <n v="33"/>
    <n v="90.75"/>
    <n v="6"/>
    <n v="2994.75"/>
    <n v="0"/>
    <n v="0"/>
    <d v="2004-06-24T00:00:00"/>
    <x v="2"/>
    <n v="2"/>
    <x v="5"/>
    <x v="1"/>
    <x v="5"/>
    <n v="99"/>
    <s v="S700_2466"/>
    <x v="4"/>
    <s v="(91) 555 94 44"/>
    <s v="C/ Moralzarzal, 86"/>
    <s v="N/A"/>
    <s v="Madrid"/>
    <s v="N/A"/>
    <s v="28034"/>
    <x v="3"/>
    <x v="1"/>
    <s v="Freyre"/>
    <s v="Diego"/>
    <s v="Small"/>
  </r>
  <r>
    <n v="10262"/>
    <n v="27"/>
    <n v="76"/>
    <n v="5"/>
    <n v="2052"/>
    <n v="0"/>
    <n v="0"/>
    <d v="2004-06-24T00:00:00"/>
    <x v="2"/>
    <n v="2"/>
    <x v="5"/>
    <x v="1"/>
    <x v="5"/>
    <n v="80"/>
    <s v="S700_3167"/>
    <x v="4"/>
    <s v="(91) 555 94 44"/>
    <s v="C/ Moralzarzal, 86"/>
    <s v="N/A"/>
    <s v="Madrid"/>
    <s v="N/A"/>
    <s v="28034"/>
    <x v="3"/>
    <x v="1"/>
    <s v="Freyre"/>
    <s v="Diego"/>
    <s v="Small"/>
  </r>
  <r>
    <n v="10262"/>
    <n v="35"/>
    <n v="71.069999999999993"/>
    <n v="7"/>
    <n v="2487.4499999999998"/>
    <n v="0"/>
    <n v="0"/>
    <d v="2004-06-24T00:00:00"/>
    <x v="2"/>
    <n v="2"/>
    <x v="5"/>
    <x v="1"/>
    <x v="5"/>
    <n v="74"/>
    <s v="S700_4002"/>
    <x v="4"/>
    <s v="(91) 555 94 44"/>
    <s v="C/ Moralzarzal, 86"/>
    <s v="N/A"/>
    <s v="Madrid"/>
    <s v="N/A"/>
    <s v="28034"/>
    <x v="3"/>
    <x v="1"/>
    <s v="Freyre"/>
    <s v="Diego"/>
    <s v="Small"/>
  </r>
  <r>
    <n v="10262"/>
    <n v="21"/>
    <n v="57.11"/>
    <n v="12"/>
    <n v="1199.31"/>
    <n v="0"/>
    <n v="0"/>
    <d v="2004-06-24T00:00:00"/>
    <x v="2"/>
    <n v="2"/>
    <x v="5"/>
    <x v="1"/>
    <x v="5"/>
    <n v="49"/>
    <s v="S72_1253"/>
    <x v="4"/>
    <s v="(91) 555 94 44"/>
    <s v="C/ Moralzarzal, 86"/>
    <s v="N/A"/>
    <s v="Madrid"/>
    <s v="N/A"/>
    <s v="28034"/>
    <x v="3"/>
    <x v="1"/>
    <s v="Freyre"/>
    <s v="Diego"/>
    <s v="Small"/>
  </r>
  <r>
    <n v="10263"/>
    <n v="34"/>
    <n v="100"/>
    <n v="2"/>
    <n v="3676.76"/>
    <n v="466.94852000000003"/>
    <s v="12,70%"/>
    <d v="2004-06-28T00:00:00"/>
    <x v="0"/>
    <n v="2"/>
    <x v="5"/>
    <x v="1"/>
    <x v="6"/>
    <n v="95"/>
    <s v="S10_1678"/>
    <x v="51"/>
    <s v="2035552570"/>
    <s v="25593 South Bay Ln."/>
    <s v="N/A"/>
    <s v="Bridgewater"/>
    <s v="CT"/>
    <s v="97562"/>
    <x v="0"/>
    <x v="0"/>
    <s v="King"/>
    <s v="Julie"/>
    <s v="Medium"/>
  </r>
  <r>
    <n v="10263"/>
    <n v="40"/>
    <n v="100"/>
    <n v="5"/>
    <n v="4472"/>
    <n v="567.94399999999996"/>
    <s v="12,70%"/>
    <d v="2004-06-28T00:00:00"/>
    <x v="0"/>
    <n v="2"/>
    <x v="5"/>
    <x v="1"/>
    <x v="6"/>
    <n v="118"/>
    <s v="S10_2016"/>
    <x v="51"/>
    <s v="2035552570"/>
    <s v="25593 South Bay Ln."/>
    <s v="N/A"/>
    <s v="Bridgewater"/>
    <s v="CT"/>
    <s v="97562"/>
    <x v="0"/>
    <x v="0"/>
    <s v="King"/>
    <s v="Julie"/>
    <s v="Medium"/>
  </r>
  <r>
    <n v="10263"/>
    <n v="41"/>
    <n v="100"/>
    <n v="4"/>
    <n v="8336.94"/>
    <n v="1058.7913800000001"/>
    <s v="12,70%"/>
    <d v="2004-06-28T00:00:00"/>
    <x v="0"/>
    <n v="2"/>
    <x v="5"/>
    <x v="1"/>
    <x v="6"/>
    <n v="193"/>
    <s v="S10_4698"/>
    <x v="51"/>
    <s v="2035552570"/>
    <s v="25593 South Bay Ln."/>
    <s v="N/A"/>
    <s v="Bridgewater"/>
    <s v="CT"/>
    <s v="97562"/>
    <x v="0"/>
    <x v="0"/>
    <s v="King"/>
    <s v="Julie"/>
    <s v="Large"/>
  </r>
  <r>
    <n v="10263"/>
    <n v="48"/>
    <n v="100"/>
    <n v="1"/>
    <n v="6434.4"/>
    <n v="817.16879999999992"/>
    <n v="0.127"/>
    <d v="2004-06-28T00:00:00"/>
    <x v="0"/>
    <n v="2"/>
    <x v="5"/>
    <x v="1"/>
    <x v="6"/>
    <n v="150"/>
    <s v="S12_2823"/>
    <x v="51"/>
    <s v="2035552570"/>
    <s v="25593 South Bay Ln."/>
    <s v="N/A"/>
    <s v="Bridgewater"/>
    <s v="CT"/>
    <s v="97562"/>
    <x v="0"/>
    <x v="0"/>
    <s v="King"/>
    <s v="Julie"/>
    <s v="Medium"/>
  </r>
  <r>
    <n v="10263"/>
    <n v="33"/>
    <n v="86.17"/>
    <n v="10"/>
    <n v="2843.61"/>
    <n v="207.86789100000001"/>
    <s v="7,31%"/>
    <d v="2004-06-28T00:00:00"/>
    <x v="0"/>
    <n v="2"/>
    <x v="5"/>
    <x v="1"/>
    <x v="5"/>
    <n v="84"/>
    <s v="S18_2581"/>
    <x v="51"/>
    <s v="2035552570"/>
    <s v="25593 South Bay Ln."/>
    <s v="N/A"/>
    <s v="Bridgewater"/>
    <s v="CT"/>
    <s v="97562"/>
    <x v="0"/>
    <x v="0"/>
    <s v="King"/>
    <s v="Julie"/>
    <s v="Small"/>
  </r>
  <r>
    <n v="10263"/>
    <n v="34"/>
    <n v="58.75"/>
    <n v="6"/>
    <n v="1997.5"/>
    <n v="253.6825"/>
    <n v="0.127"/>
    <d v="2004-06-28T00:00:00"/>
    <x v="0"/>
    <n v="2"/>
    <x v="5"/>
    <x v="1"/>
    <x v="6"/>
    <n v="60"/>
    <s v="S18_2625"/>
    <x v="51"/>
    <s v="2035552570"/>
    <s v="25593 South Bay Ln."/>
    <s v="N/A"/>
    <s v="Bridgewater"/>
    <s v="CT"/>
    <s v="97562"/>
    <x v="0"/>
    <x v="0"/>
    <s v="King"/>
    <s v="Julie"/>
    <s v="Small"/>
  </r>
  <r>
    <n v="10263"/>
    <n v="42"/>
    <n v="100"/>
    <n v="3"/>
    <n v="4307.5200000000004"/>
    <n v="547.05504000000008"/>
    <n v="0.127"/>
    <d v="2004-06-28T00:00:00"/>
    <x v="0"/>
    <n v="2"/>
    <x v="5"/>
    <x v="1"/>
    <x v="6"/>
    <n v="112"/>
    <s v="S24_1578"/>
    <x v="51"/>
    <s v="2035552570"/>
    <s v="25593 South Bay Ln."/>
    <s v="N/A"/>
    <s v="Bridgewater"/>
    <s v="CT"/>
    <s v="97562"/>
    <x v="0"/>
    <x v="0"/>
    <s v="King"/>
    <s v="Julie"/>
    <s v="Medium"/>
  </r>
  <r>
    <n v="10263"/>
    <n v="37"/>
    <n v="62.46"/>
    <n v="7"/>
    <n v="2311.02"/>
    <n v="293.49954000000002"/>
    <n v="0.127"/>
    <d v="2004-06-28T00:00:00"/>
    <x v="0"/>
    <n v="2"/>
    <x v="5"/>
    <x v="1"/>
    <x v="6"/>
    <n v="76"/>
    <s v="S24_2000"/>
    <x v="51"/>
    <s v="2035552570"/>
    <s v="25593 South Bay Ln."/>
    <s v="N/A"/>
    <s v="Bridgewater"/>
    <s v="CT"/>
    <s v="97562"/>
    <x v="0"/>
    <x v="0"/>
    <s v="King"/>
    <s v="Julie"/>
    <s v="Small"/>
  </r>
  <r>
    <n v="10263"/>
    <n v="24"/>
    <n v="75.349999999999994"/>
    <n v="11"/>
    <n v="1808.4"/>
    <n v="132.19404"/>
    <s v="7,31%"/>
    <d v="2004-06-28T00:00:00"/>
    <x v="0"/>
    <n v="2"/>
    <x v="5"/>
    <x v="1"/>
    <x v="5"/>
    <n v="72"/>
    <s v="S24_4278"/>
    <x v="51"/>
    <s v="2035552570"/>
    <s v="25593 South Bay Ln."/>
    <s v="N/A"/>
    <s v="Bridgewater"/>
    <s v="CT"/>
    <s v="97562"/>
    <x v="0"/>
    <x v="0"/>
    <s v="King"/>
    <s v="Julie"/>
    <s v="Small"/>
  </r>
  <r>
    <n v="10263"/>
    <n v="31"/>
    <n v="79.91"/>
    <n v="8"/>
    <n v="2477.21"/>
    <n v="314.60567000000003"/>
    <n v="0.127"/>
    <d v="2004-06-28T00:00:00"/>
    <x v="0"/>
    <n v="2"/>
    <x v="5"/>
    <x v="1"/>
    <x v="6"/>
    <n v="99"/>
    <s v="S32_1374"/>
    <x v="51"/>
    <s v="2035552570"/>
    <s v="25593 South Bay Ln."/>
    <s v="N/A"/>
    <s v="Bridgewater"/>
    <s v="CT"/>
    <s v="97562"/>
    <x v="0"/>
    <x v="0"/>
    <s v="King"/>
    <s v="Julie"/>
    <s v="Small"/>
  </r>
  <r>
    <n v="10263"/>
    <n v="47"/>
    <n v="100"/>
    <n v="9"/>
    <n v="5465.16"/>
    <n v="399.503196"/>
    <s v="7,31%"/>
    <d v="2004-06-28T00:00:00"/>
    <x v="0"/>
    <n v="2"/>
    <x v="5"/>
    <x v="1"/>
    <x v="5"/>
    <n v="118"/>
    <s v="S700_2834"/>
    <x v="51"/>
    <s v="2035552570"/>
    <s v="25593 South Bay Ln."/>
    <s v="N/A"/>
    <s v="Bridgewater"/>
    <s v="CT"/>
    <s v="97562"/>
    <x v="0"/>
    <x v="0"/>
    <s v="King"/>
    <s v="Julie"/>
    <s v="Medium"/>
  </r>
  <r>
    <n v="10264"/>
    <n v="48"/>
    <n v="54.71"/>
    <n v="3"/>
    <n v="2626.08"/>
    <n v="333.51215999999999"/>
    <n v="0.127"/>
    <d v="2004-06-30T00:00:00"/>
    <x v="0"/>
    <n v="2"/>
    <x v="5"/>
    <x v="1"/>
    <x v="6"/>
    <n v="62"/>
    <s v="S18_3782"/>
    <x v="84"/>
    <s v="6175559555"/>
    <s v="8616 Spinnaker Dr."/>
    <s v="N/A"/>
    <s v="Boston"/>
    <s v="MA"/>
    <s v="51003"/>
    <x v="0"/>
    <x v="0"/>
    <s v="Yoshido"/>
    <s v="Juri"/>
    <s v="Small"/>
  </r>
  <r>
    <n v="10264"/>
    <n v="20"/>
    <n v="100"/>
    <n v="2"/>
    <n v="2410.6"/>
    <n v="599.99833999999998"/>
    <s v="24,89%"/>
    <d v="2004-06-30T00:00:00"/>
    <x v="0"/>
    <n v="2"/>
    <x v="5"/>
    <x v="1"/>
    <x v="1"/>
    <n v="148"/>
    <s v="S18_4721"/>
    <x v="84"/>
    <s v="6175559555"/>
    <s v="8616 Spinnaker Dr."/>
    <s v="N/A"/>
    <s v="Boston"/>
    <s v="MA"/>
    <s v="51003"/>
    <x v="0"/>
    <x v="0"/>
    <s v="Yoshido"/>
    <s v="Juri"/>
    <s v="Small"/>
  </r>
  <r>
    <n v="10264"/>
    <n v="37"/>
    <n v="65.099999999999994"/>
    <n v="6"/>
    <n v="2408.6999999999998"/>
    <n v="305.9049"/>
    <n v="0.127"/>
    <d v="2004-06-30T00:00:00"/>
    <x v="0"/>
    <n v="2"/>
    <x v="5"/>
    <x v="1"/>
    <x v="6"/>
    <n v="69"/>
    <s v="S24_2360"/>
    <x v="84"/>
    <s v="6175559555"/>
    <s v="8616 Spinnaker Dr."/>
    <s v="N/A"/>
    <s v="Boston"/>
    <s v="MA"/>
    <s v="51003"/>
    <x v="0"/>
    <x v="0"/>
    <s v="Yoshido"/>
    <s v="Juri"/>
    <s v="Small"/>
  </r>
  <r>
    <n v="10264"/>
    <n v="47"/>
    <n v="83.27"/>
    <n v="1"/>
    <n v="3913.69"/>
    <n v="974.1174410000001"/>
    <s v="24,89%"/>
    <d v="2004-06-30T00:00:00"/>
    <x v="0"/>
    <n v="2"/>
    <x v="5"/>
    <x v="1"/>
    <x v="1"/>
    <n v="80"/>
    <s v="S24_4620"/>
    <x v="84"/>
    <s v="6175559555"/>
    <s v="8616 Spinnaker Dr."/>
    <s v="N/A"/>
    <s v="Boston"/>
    <s v="MA"/>
    <s v="51003"/>
    <x v="0"/>
    <x v="0"/>
    <s v="Yoshido"/>
    <s v="Juri"/>
    <s v="Medium"/>
  </r>
  <r>
    <n v="10264"/>
    <n v="20"/>
    <n v="32.590000000000003"/>
    <n v="4"/>
    <n v="651.79999999999995"/>
    <n v="82.778599999999997"/>
    <n v="0.127"/>
    <d v="2004-06-30T00:00:00"/>
    <x v="0"/>
    <n v="2"/>
    <x v="5"/>
    <x v="1"/>
    <x v="6"/>
    <n v="40"/>
    <s v="S32_2206"/>
    <x v="84"/>
    <s v="6175559555"/>
    <s v="8616 Spinnaker Dr."/>
    <s v="N/A"/>
    <s v="Boston"/>
    <s v="MA"/>
    <s v="51003"/>
    <x v="0"/>
    <x v="0"/>
    <s v="Yoshido"/>
    <s v="Juri"/>
    <s v="Small"/>
  </r>
  <r>
    <n v="10264"/>
    <n v="34"/>
    <n v="97.97"/>
    <n v="7"/>
    <n v="3330.98"/>
    <n v="423.03446000000002"/>
    <n v="0.127"/>
    <d v="2004-06-30T00:00:00"/>
    <x v="0"/>
    <n v="2"/>
    <x v="5"/>
    <x v="1"/>
    <x v="6"/>
    <n v="102"/>
    <s v="S32_4485"/>
    <x v="84"/>
    <s v="6175559555"/>
    <s v="8616 Spinnaker Dr."/>
    <s v="N/A"/>
    <s v="Boston"/>
    <s v="MA"/>
    <s v="51003"/>
    <x v="0"/>
    <x v="0"/>
    <s v="Yoshido"/>
    <s v="Juri"/>
    <s v="Medium"/>
  </r>
  <r>
    <n v="10264"/>
    <n v="47"/>
    <n v="89.5"/>
    <n v="5"/>
    <n v="4206.5"/>
    <n v="534.22550000000001"/>
    <n v="0.127"/>
    <d v="2004-06-30T00:00:00"/>
    <x v="0"/>
    <n v="2"/>
    <x v="5"/>
    <x v="1"/>
    <x v="6"/>
    <n v="81"/>
    <s v="S50_4713"/>
    <x v="84"/>
    <s v="6175559555"/>
    <s v="8616 Spinnaker Dr."/>
    <s v="N/A"/>
    <s v="Boston"/>
    <s v="MA"/>
    <s v="51003"/>
    <x v="0"/>
    <x v="0"/>
    <s v="Yoshido"/>
    <s v="Juri"/>
    <s v="Medium"/>
  </r>
  <r>
    <n v="10265"/>
    <n v="45"/>
    <n v="86.84"/>
    <n v="2"/>
    <n v="3907.8"/>
    <n v="972.65142000000003"/>
    <s v="24,89%"/>
    <d v="2004-07-02T00:00:00"/>
    <x v="0"/>
    <n v="3"/>
    <x v="6"/>
    <x v="1"/>
    <x v="1"/>
    <n v="80"/>
    <s v="S18_3278"/>
    <x v="60"/>
    <s v="61-9-3844-6555"/>
    <s v="7 Allen Street"/>
    <s v="N/A"/>
    <s v="Glen Waverly"/>
    <s v="Victoria"/>
    <s v="3150"/>
    <x v="13"/>
    <x v="3"/>
    <s v="Connery"/>
    <s v="Sean"/>
    <s v="Medium"/>
  </r>
  <r>
    <n v="10265"/>
    <n v="49"/>
    <n v="100"/>
    <n v="1"/>
    <n v="8427.02"/>
    <n v="2097.4852780000001"/>
    <s v="24,89%"/>
    <d v="2004-07-02T00:00:00"/>
    <x v="0"/>
    <n v="3"/>
    <x v="6"/>
    <x v="1"/>
    <x v="1"/>
    <n v="146"/>
    <s v="S18_3482"/>
    <x v="60"/>
    <s v="61-9-3844-6555"/>
    <s v="7 Allen Street"/>
    <s v="N/A"/>
    <s v="Glen Waverly"/>
    <s v="Victoria"/>
    <s v="3150"/>
    <x v="13"/>
    <x v="3"/>
    <s v="Connery"/>
    <s v="Sean"/>
    <s v="Large"/>
  </r>
  <r>
    <n v="10266"/>
    <n v="44"/>
    <n v="100"/>
    <n v="14"/>
    <n v="9160.36"/>
    <n v="2280.0136040000002"/>
    <s v="24,89%"/>
    <d v="2004-07-06T00:00:00"/>
    <x v="0"/>
    <n v="3"/>
    <x v="6"/>
    <x v="1"/>
    <x v="1"/>
    <n v="194"/>
    <s v="S12_1099"/>
    <x v="52"/>
    <s v="0522-556555"/>
    <s v="Strada Provinciale 124"/>
    <s v="N/A"/>
    <s v="Reggio Emilia"/>
    <s v="N/A"/>
    <s v="42100"/>
    <x v="5"/>
    <x v="1"/>
    <s v="Moroni"/>
    <s v="Maurizio"/>
    <s v="Large"/>
  </r>
  <r>
    <n v="10266"/>
    <n v="22"/>
    <n v="100"/>
    <n v="12"/>
    <n v="2454.54"/>
    <n v="610.93500600000004"/>
    <s v="24,89%"/>
    <d v="2004-07-06T00:00:00"/>
    <x v="0"/>
    <n v="3"/>
    <x v="6"/>
    <x v="1"/>
    <x v="1"/>
    <n v="117"/>
    <s v="S12_3380"/>
    <x v="52"/>
    <s v="0522-556555"/>
    <s v="Strada Provinciale 124"/>
    <s v="N/A"/>
    <s v="Reggio Emilia"/>
    <s v="N/A"/>
    <s v="42100"/>
    <x v="5"/>
    <x v="1"/>
    <s v="Moroni"/>
    <s v="Maurizio"/>
    <s v="Small"/>
  </r>
  <r>
    <n v="10266"/>
    <n v="35"/>
    <n v="76.61"/>
    <n v="15"/>
    <n v="2681.35"/>
    <n v="667.388015"/>
    <s v="24,89%"/>
    <d v="2004-07-06T00:00:00"/>
    <x v="0"/>
    <n v="3"/>
    <x v="6"/>
    <x v="1"/>
    <x v="1"/>
    <n v="79"/>
    <s v="S12_3990"/>
    <x v="52"/>
    <s v="0522-556555"/>
    <s v="Strada Provinciale 124"/>
    <s v="N/A"/>
    <s v="Reggio Emilia"/>
    <s v="N/A"/>
    <s v="42100"/>
    <x v="5"/>
    <x v="1"/>
    <s v="Moroni"/>
    <s v="Maurizio"/>
    <s v="Small"/>
  </r>
  <r>
    <n v="10266"/>
    <n v="40"/>
    <n v="100"/>
    <n v="11"/>
    <n v="4468.3999999999996"/>
    <n v="1112.1847599999999"/>
    <s v="24,89%"/>
    <d v="2004-07-06T00:00:00"/>
    <x v="0"/>
    <n v="3"/>
    <x v="6"/>
    <x v="1"/>
    <x v="1"/>
    <n v="115"/>
    <s v="S12_4675"/>
    <x v="52"/>
    <s v="0522-556555"/>
    <s v="Strada Provinciale 124"/>
    <s v="N/A"/>
    <s v="Reggio Emilia"/>
    <s v="N/A"/>
    <s v="42100"/>
    <x v="5"/>
    <x v="1"/>
    <s v="Moroni"/>
    <s v="Maurizio"/>
    <s v="Medium"/>
  </r>
  <r>
    <n v="10266"/>
    <n v="21"/>
    <n v="100"/>
    <n v="6"/>
    <n v="2526.5100000000002"/>
    <n v="628.84833900000012"/>
    <s v="24,89%"/>
    <d v="2004-07-06T00:00:00"/>
    <x v="0"/>
    <n v="3"/>
    <x v="6"/>
    <x v="1"/>
    <x v="1"/>
    <n v="141"/>
    <s v="S18_1129"/>
    <x v="52"/>
    <s v="0522-556555"/>
    <s v="Strada Provinciale 124"/>
    <s v="N/A"/>
    <s v="Reggio Emilia"/>
    <s v="N/A"/>
    <s v="42100"/>
    <x v="5"/>
    <x v="1"/>
    <s v="Moroni"/>
    <s v="Maurizio"/>
    <s v="Small"/>
  </r>
  <r>
    <n v="10266"/>
    <n v="36"/>
    <n v="100"/>
    <n v="2"/>
    <n v="5196.6000000000004"/>
    <n v="1293.4337400000002"/>
    <s v="24,89%"/>
    <d v="2004-07-06T00:00:00"/>
    <x v="0"/>
    <n v="3"/>
    <x v="6"/>
    <x v="1"/>
    <x v="1"/>
    <n v="124"/>
    <s v="S18_1589"/>
    <x v="52"/>
    <s v="0522-556555"/>
    <s v="Strada Provinciale 124"/>
    <s v="N/A"/>
    <s v="Reggio Emilia"/>
    <s v="N/A"/>
    <s v="42100"/>
    <x v="5"/>
    <x v="1"/>
    <s v="Moroni"/>
    <s v="Maurizio"/>
    <s v="Medium"/>
  </r>
  <r>
    <n v="10266"/>
    <n v="33"/>
    <n v="74.69"/>
    <n v="10"/>
    <n v="2464.77"/>
    <n v="613.48125300000004"/>
    <s v="24,89%"/>
    <d v="2004-07-06T00:00:00"/>
    <x v="0"/>
    <n v="3"/>
    <x v="6"/>
    <x v="1"/>
    <x v="1"/>
    <n v="77"/>
    <s v="S18_1889"/>
    <x v="52"/>
    <s v="0522-556555"/>
    <s v="Strada Provinciale 124"/>
    <s v="N/A"/>
    <s v="Reggio Emilia"/>
    <s v="N/A"/>
    <s v="42100"/>
    <x v="5"/>
    <x v="1"/>
    <s v="Moroni"/>
    <s v="Maurizio"/>
    <s v="Small"/>
  </r>
  <r>
    <n v="10266"/>
    <n v="49"/>
    <n v="100"/>
    <n v="5"/>
    <n v="6203.4"/>
    <n v="1544.0262599999999"/>
    <s v="24,89%"/>
    <d v="2004-07-06T00:00:00"/>
    <x v="0"/>
    <n v="3"/>
    <x v="6"/>
    <x v="1"/>
    <x v="1"/>
    <n v="142"/>
    <s v="S18_1984"/>
    <x v="52"/>
    <s v="0522-556555"/>
    <s v="Strada Provinciale 124"/>
    <s v="N/A"/>
    <s v="Reggio Emilia"/>
    <s v="N/A"/>
    <s v="42100"/>
    <x v="5"/>
    <x v="1"/>
    <s v="Moroni"/>
    <s v="Maurizio"/>
    <s v="Medium"/>
  </r>
  <r>
    <n v="10266"/>
    <n v="20"/>
    <n v="100"/>
    <n v="3"/>
    <n v="2824.8"/>
    <n v="703.0927200000001"/>
    <s v="24,89%"/>
    <d v="2004-07-06T00:00:00"/>
    <x v="0"/>
    <n v="3"/>
    <x v="6"/>
    <x v="1"/>
    <x v="1"/>
    <n v="132"/>
    <s v="S18_2870"/>
    <x v="52"/>
    <s v="0522-556555"/>
    <s v="Strada Provinciale 124"/>
    <s v="N/A"/>
    <s v="Reggio Emilia"/>
    <s v="N/A"/>
    <s v="42100"/>
    <x v="5"/>
    <x v="1"/>
    <s v="Moroni"/>
    <s v="Maurizio"/>
    <s v="Small"/>
  </r>
  <r>
    <n v="10266"/>
    <n v="29"/>
    <n v="100"/>
    <n v="7"/>
    <n v="4812.55"/>
    <n v="1197.843695"/>
    <s v="24,89%"/>
    <d v="2004-07-06T00:00:00"/>
    <x v="0"/>
    <n v="3"/>
    <x v="6"/>
    <x v="1"/>
    <x v="1"/>
    <n v="169"/>
    <s v="S18_3232"/>
    <x v="52"/>
    <s v="0522-556555"/>
    <s v="Strada Provinciale 124"/>
    <s v="N/A"/>
    <s v="Reggio Emilia"/>
    <s v="N/A"/>
    <s v="42100"/>
    <x v="5"/>
    <x v="1"/>
    <s v="Moroni"/>
    <s v="Maurizio"/>
    <s v="Medium"/>
  </r>
  <r>
    <n v="10266"/>
    <n v="33"/>
    <n v="100"/>
    <n v="4"/>
    <n v="5035.1400000000003"/>
    <n v="1253.2463460000001"/>
    <s v="24,89%"/>
    <d v="2004-07-06T00:00:00"/>
    <x v="0"/>
    <n v="3"/>
    <x v="6"/>
    <x v="1"/>
    <x v="1"/>
    <n v="141"/>
    <s v="S18_3685"/>
    <x v="52"/>
    <s v="0522-556555"/>
    <s v="Strada Provinciale 124"/>
    <s v="N/A"/>
    <s v="Reggio Emilia"/>
    <s v="N/A"/>
    <s v="42100"/>
    <x v="5"/>
    <x v="1"/>
    <s v="Moroni"/>
    <s v="Maurizio"/>
    <s v="Medium"/>
  </r>
  <r>
    <n v="10266"/>
    <n v="28"/>
    <n v="48.3"/>
    <n v="1"/>
    <n v="1352.4"/>
    <n v="336.61236000000002"/>
    <s v="24,89%"/>
    <d v="2004-07-06T00:00:00"/>
    <x v="0"/>
    <n v="3"/>
    <x v="6"/>
    <x v="1"/>
    <x v="1"/>
    <n v="50"/>
    <s v="S24_1628"/>
    <x v="52"/>
    <s v="0522-556555"/>
    <s v="Strada Provinciale 124"/>
    <s v="N/A"/>
    <s v="Reggio Emilia"/>
    <s v="N/A"/>
    <s v="42100"/>
    <x v="5"/>
    <x v="1"/>
    <s v="Moroni"/>
    <s v="Maurizio"/>
    <s v="Small"/>
  </r>
  <r>
    <n v="10266"/>
    <n v="34"/>
    <n v="40.4"/>
    <n v="8"/>
    <n v="1373.6"/>
    <n v="341.88903999999997"/>
    <s v="24,89%"/>
    <d v="2004-07-06T00:00:00"/>
    <x v="0"/>
    <n v="3"/>
    <x v="6"/>
    <x v="1"/>
    <x v="1"/>
    <n v="37"/>
    <s v="S24_2972"/>
    <x v="52"/>
    <s v="0522-556555"/>
    <s v="Strada Provinciale 124"/>
    <s v="N/A"/>
    <s v="Reggio Emilia"/>
    <s v="N/A"/>
    <s v="42100"/>
    <x v="5"/>
    <x v="1"/>
    <s v="Moroni"/>
    <s v="Maurizio"/>
    <s v="Small"/>
  </r>
  <r>
    <n v="10266"/>
    <n v="47"/>
    <n v="62.45"/>
    <n v="13"/>
    <n v="2935.15"/>
    <n v="730.55883500000004"/>
    <s v="24,89%"/>
    <d v="2004-07-06T00:00:00"/>
    <x v="0"/>
    <n v="3"/>
    <x v="6"/>
    <x v="1"/>
    <x v="1"/>
    <n v="61"/>
    <s v="S24_3371"/>
    <x v="52"/>
    <s v="0522-556555"/>
    <s v="Strada Provinciale 124"/>
    <s v="N/A"/>
    <s v="Reggio Emilia"/>
    <s v="N/A"/>
    <s v="42100"/>
    <x v="5"/>
    <x v="1"/>
    <s v="Moroni"/>
    <s v="Maurizio"/>
    <s v="Small"/>
  </r>
  <r>
    <n v="10266"/>
    <n v="24"/>
    <n v="100"/>
    <n v="9"/>
    <n v="2932.08"/>
    <n v="729.794712"/>
    <s v="24,89%"/>
    <d v="2004-07-06T00:00:00"/>
    <x v="0"/>
    <n v="3"/>
    <x v="6"/>
    <x v="1"/>
    <x v="1"/>
    <n v="140"/>
    <s v="S24_3856"/>
    <x v="52"/>
    <s v="0522-556555"/>
    <s v="Strada Provinciale 124"/>
    <s v="N/A"/>
    <s v="Reggio Emilia"/>
    <s v="N/A"/>
    <s v="42100"/>
    <x v="5"/>
    <x v="1"/>
    <s v="Moroni"/>
    <s v="Maurizio"/>
    <s v="Small"/>
  </r>
  <r>
    <n v="10267"/>
    <n v="36"/>
    <n v="75.55"/>
    <n v="1"/>
    <n v="2719.8"/>
    <n v="676.9582200000001"/>
    <s v="24,89%"/>
    <d v="2004-07-07T00:00:00"/>
    <x v="0"/>
    <n v="3"/>
    <x v="6"/>
    <x v="1"/>
    <x v="1"/>
    <n v="71"/>
    <s v="S18_4933"/>
    <x v="26"/>
    <s v="2125557413"/>
    <s v="4092 Furth Circle"/>
    <s v="Suite 400"/>
    <s v="NYC"/>
    <s v="NY"/>
    <s v="10022"/>
    <x v="0"/>
    <x v="0"/>
    <s v="Young"/>
    <s v="Jeff"/>
    <s v="Small"/>
  </r>
  <r>
    <n v="10267"/>
    <n v="40"/>
    <n v="80.099999999999994"/>
    <n v="5"/>
    <n v="3204"/>
    <n v="797.47559999999999"/>
    <s v="24,89%"/>
    <d v="2004-07-07T00:00:00"/>
    <x v="0"/>
    <n v="3"/>
    <x v="6"/>
    <x v="1"/>
    <x v="1"/>
    <n v="73"/>
    <s v="S24_1046"/>
    <x v="26"/>
    <s v="2125557413"/>
    <s v="4092 Furth Circle"/>
    <s v="Suite 400"/>
    <s v="NYC"/>
    <s v="NY"/>
    <s v="10022"/>
    <x v="0"/>
    <x v="0"/>
    <s v="Young"/>
    <s v="Jeff"/>
    <s v="Medium"/>
  </r>
  <r>
    <n v="10267"/>
    <n v="38"/>
    <n v="87.24"/>
    <n v="3"/>
    <n v="3315.12"/>
    <n v="825.13336800000002"/>
    <s v="24,89%"/>
    <d v="2004-07-07T00:00:00"/>
    <x v="0"/>
    <n v="3"/>
    <x v="6"/>
    <x v="1"/>
    <x v="1"/>
    <n v="90"/>
    <s v="S24_2766"/>
    <x v="26"/>
    <s v="2125557413"/>
    <s v="4092 Furth Circle"/>
    <s v="Suite 400"/>
    <s v="NYC"/>
    <s v="NY"/>
    <s v="10022"/>
    <x v="0"/>
    <x v="0"/>
    <s v="Young"/>
    <s v="Jeff"/>
    <s v="Medium"/>
  </r>
  <r>
    <n v="10267"/>
    <n v="43"/>
    <n v="100"/>
    <n v="2"/>
    <n v="4645.72"/>
    <n v="1156.3197080000002"/>
    <s v="24,89%"/>
    <d v="2004-07-07T00:00:00"/>
    <x v="0"/>
    <n v="3"/>
    <x v="6"/>
    <x v="1"/>
    <x v="1"/>
    <n v="117"/>
    <s v="S24_2887"/>
    <x v="26"/>
    <s v="2125557413"/>
    <s v="4092 Furth Circle"/>
    <s v="Suite 400"/>
    <s v="NYC"/>
    <s v="NY"/>
    <s v="10022"/>
    <x v="0"/>
    <x v="0"/>
    <s v="Young"/>
    <s v="Jeff"/>
    <s v="Medium"/>
  </r>
  <r>
    <n v="10267"/>
    <n v="44"/>
    <n v="96.74"/>
    <n v="4"/>
    <n v="4256.5600000000004"/>
    <n v="1059.4577840000002"/>
    <s v="24,89%"/>
    <d v="2004-07-07T00:00:00"/>
    <x v="0"/>
    <n v="3"/>
    <x v="6"/>
    <x v="1"/>
    <x v="1"/>
    <n v="85"/>
    <s v="S24_3191"/>
    <x v="26"/>
    <s v="2125557413"/>
    <s v="4092 Furth Circle"/>
    <s v="Suite 400"/>
    <s v="NYC"/>
    <s v="NY"/>
    <s v="10022"/>
    <x v="0"/>
    <x v="0"/>
    <s v="Young"/>
    <s v="Jeff"/>
    <s v="Medium"/>
  </r>
  <r>
    <n v="10267"/>
    <n v="43"/>
    <n v="100"/>
    <n v="6"/>
    <n v="5110.9799999999996"/>
    <n v="1272.122922"/>
    <s v="24,89%"/>
    <d v="2004-07-07T00:00:00"/>
    <x v="0"/>
    <n v="3"/>
    <x v="6"/>
    <x v="1"/>
    <x v="1"/>
    <n v="107"/>
    <s v="S24_3432"/>
    <x v="26"/>
    <s v="2125557413"/>
    <s v="4092 Furth Circle"/>
    <s v="Suite 400"/>
    <s v="NYC"/>
    <s v="NY"/>
    <s v="10022"/>
    <x v="0"/>
    <x v="0"/>
    <s v="Young"/>
    <s v="Jeff"/>
    <s v="Medium"/>
  </r>
  <r>
    <n v="10269"/>
    <n v="32"/>
    <n v="63.08"/>
    <n v="1"/>
    <n v="2018.56"/>
    <n v="149.171584"/>
    <s v="7,39%"/>
    <d v="2004-07-16T00:00:00"/>
    <x v="0"/>
    <n v="3"/>
    <x v="6"/>
    <x v="1"/>
    <x v="0"/>
    <n v="62"/>
    <s v="S18_2957"/>
    <x v="19"/>
    <s v="6562-9555"/>
    <s v="Geislweg 14"/>
    <s v="N/A"/>
    <s v="Salzburg"/>
    <s v="N/A"/>
    <s v="5020"/>
    <x v="12"/>
    <x v="1"/>
    <s v="Pipps"/>
    <s v="Georg"/>
    <s v="Small"/>
  </r>
  <r>
    <n v="10269"/>
    <n v="48"/>
    <n v="97.39"/>
    <n v="2"/>
    <n v="4674.72"/>
    <n v="345.46180799999996"/>
    <s v="7,39%"/>
    <d v="2004-07-16T00:00:00"/>
    <x v="0"/>
    <n v="3"/>
    <x v="6"/>
    <x v="1"/>
    <x v="0"/>
    <n v="97"/>
    <s v="S24_4258"/>
    <x v="19"/>
    <s v="6562-9555"/>
    <s v="Geislweg 14"/>
    <s v="N/A"/>
    <s v="Salzburg"/>
    <s v="N/A"/>
    <s v="5020"/>
    <x v="12"/>
    <x v="1"/>
    <s v="Pipps"/>
    <s v="Georg"/>
    <s v="Medium"/>
  </r>
  <r>
    <n v="10270"/>
    <n v="21"/>
    <n v="100"/>
    <n v="9"/>
    <n v="4905.3900000000003"/>
    <n v="1220.9515710000001"/>
    <s v="24,89%"/>
    <d v="2004-07-19T00:00:00"/>
    <x v="0"/>
    <n v="3"/>
    <x v="6"/>
    <x v="1"/>
    <x v="1"/>
    <n v="214"/>
    <s v="S10_1949"/>
    <x v="32"/>
    <s v="+61 2 9495 8555"/>
    <s v="Monitor Money Building, 815 Pacific Hwy"/>
    <s v="Level 6"/>
    <s v="Chatswood"/>
    <s v="NSW"/>
    <s v="2067"/>
    <x v="13"/>
    <x v="3"/>
    <s v="Huxley"/>
    <s v="Adrian"/>
    <s v="Medium"/>
  </r>
  <r>
    <n v="10270"/>
    <n v="32"/>
    <n v="100"/>
    <n v="2"/>
    <n v="4302.08"/>
    <n v="1070.7877120000001"/>
    <s v="24,89%"/>
    <d v="2004-07-19T00:00:00"/>
    <x v="0"/>
    <n v="3"/>
    <x v="6"/>
    <x v="1"/>
    <x v="1"/>
    <n v="147"/>
    <s v="S10_4962"/>
    <x v="32"/>
    <s v="+61 2 9495 8555"/>
    <s v="Monitor Money Building, 815 Pacific Hwy"/>
    <s v="Level 6"/>
    <s v="Chatswood"/>
    <s v="NSW"/>
    <s v="2067"/>
    <x v="13"/>
    <x v="3"/>
    <s v="Huxley"/>
    <s v="Adrian"/>
    <s v="Medium"/>
  </r>
  <r>
    <n v="10270"/>
    <n v="28"/>
    <n v="100"/>
    <n v="6"/>
    <n v="4094.72"/>
    <n v="186.30975999999998"/>
    <s v="4,55%"/>
    <d v="2004-07-19T00:00:00"/>
    <x v="0"/>
    <n v="3"/>
    <x v="6"/>
    <x v="1"/>
    <x v="2"/>
    <n v="136"/>
    <s v="S12_1666"/>
    <x v="32"/>
    <s v="+61 2 9495 8555"/>
    <s v="Monitor Money Building, 815 Pacific Hwy"/>
    <s v="Level 6"/>
    <s v="Chatswood"/>
    <s v="NSW"/>
    <s v="2067"/>
    <x v="13"/>
    <x v="3"/>
    <s v="Huxley"/>
    <s v="Adrian"/>
    <s v="Medium"/>
  </r>
  <r>
    <n v="10270"/>
    <n v="43"/>
    <n v="96.84"/>
    <n v="8"/>
    <n v="4164.12"/>
    <n v="189.46745999999999"/>
    <s v="4,55%"/>
    <d v="2004-07-19T00:00:00"/>
    <x v="0"/>
    <n v="3"/>
    <x v="6"/>
    <x v="1"/>
    <x v="2"/>
    <n v="116"/>
    <s v="S18_1097"/>
    <x v="32"/>
    <s v="+61 2 9495 8555"/>
    <s v="Monitor Money Building, 815 Pacific Hwy"/>
    <s v="Level 6"/>
    <s v="Chatswood"/>
    <s v="NSW"/>
    <s v="2067"/>
    <x v="13"/>
    <x v="3"/>
    <s v="Huxley"/>
    <s v="Adrian"/>
    <s v="Medium"/>
  </r>
  <r>
    <n v="10270"/>
    <n v="31"/>
    <n v="96.24"/>
    <n v="10"/>
    <n v="2983.44"/>
    <n v="220.47621599999999"/>
    <s v="7,39%"/>
    <d v="2004-07-19T00:00:00"/>
    <x v="0"/>
    <n v="3"/>
    <x v="6"/>
    <x v="1"/>
    <x v="0"/>
    <n v="101"/>
    <s v="S18_2949"/>
    <x v="32"/>
    <s v="+61 2 9495 8555"/>
    <s v="Monitor Money Building, 815 Pacific Hwy"/>
    <s v="Level 6"/>
    <s v="Chatswood"/>
    <s v="NSW"/>
    <s v="2067"/>
    <x v="13"/>
    <x v="3"/>
    <s v="Huxley"/>
    <s v="Adrian"/>
    <s v="Small"/>
  </r>
  <r>
    <n v="10270"/>
    <n v="38"/>
    <n v="100"/>
    <n v="11"/>
    <n v="4775.08"/>
    <n v="352.87841199999997"/>
    <s v="7,39%"/>
    <d v="2004-07-19T00:00:00"/>
    <x v="0"/>
    <n v="3"/>
    <x v="6"/>
    <x v="1"/>
    <x v="0"/>
    <n v="104"/>
    <s v="S18_3136"/>
    <x v="32"/>
    <s v="+61 2 9495 8555"/>
    <s v="Monitor Money Building, 815 Pacific Hwy"/>
    <s v="Level 6"/>
    <s v="Chatswood"/>
    <s v="NSW"/>
    <s v="2067"/>
    <x v="13"/>
    <x v="3"/>
    <s v="Huxley"/>
    <s v="Adrian"/>
    <s v="Medium"/>
  </r>
  <r>
    <n v="10270"/>
    <n v="38"/>
    <n v="100"/>
    <n v="3"/>
    <n v="5383.08"/>
    <n v="244.93013999999999"/>
    <s v="4,55%"/>
    <d v="2004-07-19T00:00:00"/>
    <x v="0"/>
    <n v="3"/>
    <x v="6"/>
    <x v="1"/>
    <x v="2"/>
    <n v="121"/>
    <s v="S18_4600"/>
    <x v="32"/>
    <s v="+61 2 9495 8555"/>
    <s v="Monitor Money Building, 815 Pacific Hwy"/>
    <s v="Level 6"/>
    <s v="Chatswood"/>
    <s v="NSW"/>
    <s v="2067"/>
    <x v="13"/>
    <x v="3"/>
    <s v="Huxley"/>
    <s v="Adrian"/>
    <s v="Medium"/>
  </r>
  <r>
    <n v="10270"/>
    <n v="44"/>
    <n v="58.36"/>
    <n v="7"/>
    <n v="2567.84"/>
    <n v="189.76337599999999"/>
    <s v="7,39%"/>
    <d v="2004-07-19T00:00:00"/>
    <x v="0"/>
    <n v="3"/>
    <x v="6"/>
    <x v="1"/>
    <x v="0"/>
    <n v="50"/>
    <s v="S18_4668"/>
    <x v="32"/>
    <s v="+61 2 9495 8555"/>
    <s v="Monitor Money Building, 815 Pacific Hwy"/>
    <s v="Level 6"/>
    <s v="Chatswood"/>
    <s v="NSW"/>
    <s v="2067"/>
    <x v="13"/>
    <x v="3"/>
    <s v="Huxley"/>
    <s v="Adrian"/>
    <s v="Small"/>
  </r>
  <r>
    <n v="10270"/>
    <n v="32"/>
    <n v="85.72"/>
    <n v="1"/>
    <n v="2743.04"/>
    <n v="124.80831999999999"/>
    <s v="4,55%"/>
    <d v="2004-07-19T00:00:00"/>
    <x v="0"/>
    <n v="3"/>
    <x v="6"/>
    <x v="1"/>
    <x v="2"/>
    <n v="96"/>
    <s v="S32_1268"/>
    <x v="32"/>
    <s v="+61 2 9495 8555"/>
    <s v="Monitor Money Building, 815 Pacific Hwy"/>
    <s v="Level 6"/>
    <s v="Chatswood"/>
    <s v="NSW"/>
    <s v="2067"/>
    <x v="13"/>
    <x v="3"/>
    <s v="Huxley"/>
    <s v="Adrian"/>
    <s v="Small"/>
  </r>
  <r>
    <n v="10270"/>
    <n v="21"/>
    <n v="63.35"/>
    <n v="5"/>
    <n v="1330.35"/>
    <n v="60.530924999999996"/>
    <s v="4,55%"/>
    <d v="2004-07-19T00:00:00"/>
    <x v="0"/>
    <n v="3"/>
    <x v="6"/>
    <x v="1"/>
    <x v="2"/>
    <n v="64"/>
    <s v="S32_3522"/>
    <x v="32"/>
    <s v="+61 2 9495 8555"/>
    <s v="Monitor Money Building, 815 Pacific Hwy"/>
    <s v="Level 6"/>
    <s v="Chatswood"/>
    <s v="NSW"/>
    <s v="2067"/>
    <x v="13"/>
    <x v="3"/>
    <s v="Huxley"/>
    <s v="Adrian"/>
    <s v="Small"/>
  </r>
  <r>
    <n v="10270"/>
    <n v="46"/>
    <n v="88"/>
    <n v="4"/>
    <n v="4048"/>
    <n v="1007.5472000000001"/>
    <s v="24,89%"/>
    <d v="2004-07-19T00:00:00"/>
    <x v="0"/>
    <n v="3"/>
    <x v="6"/>
    <x v="1"/>
    <x v="1"/>
    <n v="101"/>
    <s v="S700_2824"/>
    <x v="32"/>
    <s v="+61 2 9495 8555"/>
    <s v="Monitor Money Building, 815 Pacific Hwy"/>
    <s v="Level 6"/>
    <s v="Chatswood"/>
    <s v="NSW"/>
    <s v="2067"/>
    <x v="13"/>
    <x v="3"/>
    <s v="Huxley"/>
    <s v="Adrian"/>
    <s v="Medium"/>
  </r>
  <r>
    <n v="10271"/>
    <n v="31"/>
    <n v="97.17"/>
    <n v="5"/>
    <n v="3012.27"/>
    <n v="137.05828499999998"/>
    <s v="4,55%"/>
    <d v="2004-07-20T00:00:00"/>
    <x v="0"/>
    <n v="3"/>
    <x v="6"/>
    <x v="1"/>
    <x v="2"/>
    <n v="118"/>
    <s v="S12_4473"/>
    <x v="13"/>
    <s v="4155551450"/>
    <s v="5677 Strong St."/>
    <s v="N/A"/>
    <s v="San Rafael"/>
    <s v="CA"/>
    <s v="97562"/>
    <x v="0"/>
    <x v="0"/>
    <s v="Nelson"/>
    <s v="Valarie"/>
    <s v="Medium"/>
  </r>
  <r>
    <n v="10271"/>
    <n v="50"/>
    <n v="100"/>
    <n v="4"/>
    <n v="9169"/>
    <n v="2282.1641"/>
    <s v="24,89%"/>
    <d v="2004-07-20T00:00:00"/>
    <x v="0"/>
    <n v="3"/>
    <x v="6"/>
    <x v="1"/>
    <x v="1"/>
    <n v="163"/>
    <s v="S18_2238"/>
    <x v="13"/>
    <s v="4155551450"/>
    <s v="5677 Strong St."/>
    <s v="N/A"/>
    <s v="San Rafael"/>
    <s v="CA"/>
    <s v="97562"/>
    <x v="0"/>
    <x v="0"/>
    <s v="Nelson"/>
    <s v="Valarie"/>
    <s v="Large"/>
  </r>
  <r>
    <n v="10271"/>
    <n v="50"/>
    <n v="100"/>
    <n v="8"/>
    <n v="5093.5"/>
    <n v="231.75424999999998"/>
    <s v="4,55%"/>
    <d v="2004-07-20T00:00:00"/>
    <x v="0"/>
    <n v="3"/>
    <x v="6"/>
    <x v="1"/>
    <x v="2"/>
    <n v="122"/>
    <s v="S18_2319"/>
    <x v="13"/>
    <s v="4155551450"/>
    <s v="5677 Strong St."/>
    <s v="N/A"/>
    <s v="San Rafael"/>
    <s v="CA"/>
    <s v="97562"/>
    <x v="0"/>
    <x v="0"/>
    <s v="Nelson"/>
    <s v="Valarie"/>
    <s v="Medium"/>
  </r>
  <r>
    <n v="10271"/>
    <n v="25"/>
    <n v="69.28"/>
    <n v="11"/>
    <n v="1732"/>
    <n v="78.805999999999997"/>
    <s v="4,55%"/>
    <d v="2004-07-20T00:00:00"/>
    <x v="0"/>
    <n v="3"/>
    <x v="6"/>
    <x v="1"/>
    <x v="2"/>
    <n v="60"/>
    <s v="S18_2432"/>
    <x v="13"/>
    <s v="4155551450"/>
    <s v="5677 Strong St."/>
    <s v="N/A"/>
    <s v="San Rafael"/>
    <s v="CA"/>
    <s v="97562"/>
    <x v="0"/>
    <x v="0"/>
    <s v="Nelson"/>
    <s v="Valarie"/>
    <s v="Small"/>
  </r>
  <r>
    <n v="10271"/>
    <n v="20"/>
    <n v="100"/>
    <n v="9"/>
    <n v="3928.6"/>
    <n v="977.82853999999998"/>
    <s v="24,89%"/>
    <d v="2004-07-20T00:00:00"/>
    <x v="0"/>
    <n v="3"/>
    <x v="6"/>
    <x v="1"/>
    <x v="1"/>
    <n v="169"/>
    <s v="S18_3232"/>
    <x v="13"/>
    <s v="4155551450"/>
    <s v="5677 Strong St."/>
    <s v="N/A"/>
    <s v="San Rafael"/>
    <s v="CA"/>
    <s v="97562"/>
    <x v="0"/>
    <x v="0"/>
    <s v="Nelson"/>
    <s v="Valarie"/>
    <s v="Medium"/>
  </r>
  <r>
    <n v="10271"/>
    <n v="45"/>
    <n v="64.739999999999995"/>
    <n v="2"/>
    <n v="2913.3"/>
    <n v="725.12037000000009"/>
    <s v="24,89%"/>
    <d v="2004-07-20T00:00:00"/>
    <x v="0"/>
    <n v="3"/>
    <x v="6"/>
    <x v="1"/>
    <x v="1"/>
    <n v="57"/>
    <s v="S24_1444"/>
    <x v="13"/>
    <s v="4155551450"/>
    <s v="5677 Strong St."/>
    <s v="N/A"/>
    <s v="San Rafael"/>
    <s v="CA"/>
    <s v="97562"/>
    <x v="0"/>
    <x v="0"/>
    <s v="Nelson"/>
    <s v="Valarie"/>
    <s v="Small"/>
  </r>
  <r>
    <n v="10271"/>
    <n v="43"/>
    <n v="100"/>
    <n v="10"/>
    <n v="5605.05"/>
    <n v="255.029775"/>
    <s v="4,55%"/>
    <d v="2004-07-20T00:00:00"/>
    <x v="0"/>
    <n v="3"/>
    <x v="6"/>
    <x v="1"/>
    <x v="2"/>
    <n v="127"/>
    <s v="S24_2300"/>
    <x v="13"/>
    <s v="4155551450"/>
    <s v="5677 Strong St."/>
    <s v="N/A"/>
    <s v="San Rafael"/>
    <s v="CA"/>
    <s v="97562"/>
    <x v="0"/>
    <x v="0"/>
    <s v="Nelson"/>
    <s v="Valarie"/>
    <s v="Medium"/>
  </r>
  <r>
    <n v="10271"/>
    <n v="38"/>
    <n v="41.72"/>
    <n v="6"/>
    <n v="1585.36"/>
    <n v="394.59610399999997"/>
    <s v="24,89%"/>
    <d v="2004-07-20T00:00:00"/>
    <x v="0"/>
    <n v="3"/>
    <x v="6"/>
    <x v="1"/>
    <x v="1"/>
    <n v="35"/>
    <s v="S24_2840"/>
    <x v="13"/>
    <s v="4155551450"/>
    <s v="5677 Strong St."/>
    <s v="N/A"/>
    <s v="San Rafael"/>
    <s v="CA"/>
    <s v="97562"/>
    <x v="0"/>
    <x v="0"/>
    <s v="Nelson"/>
    <s v="Valarie"/>
    <s v="Small"/>
  </r>
  <r>
    <n v="10271"/>
    <n v="22"/>
    <n v="100"/>
    <n v="1"/>
    <n v="3070.54"/>
    <n v="764.25740600000006"/>
    <s v="24,89%"/>
    <d v="2004-07-20T00:00:00"/>
    <x v="0"/>
    <n v="3"/>
    <x v="6"/>
    <x v="1"/>
    <x v="1"/>
    <n v="118"/>
    <s v="S24_4048"/>
    <x v="13"/>
    <s v="4155551450"/>
    <s v="5677 Strong St."/>
    <s v="N/A"/>
    <s v="San Rafael"/>
    <s v="CA"/>
    <s v="97562"/>
    <x v="0"/>
    <x v="0"/>
    <s v="Nelson"/>
    <s v="Valarie"/>
    <s v="Medium"/>
  </r>
  <r>
    <n v="10271"/>
    <n v="35"/>
    <n v="47.62"/>
    <n v="7"/>
    <n v="1666.7"/>
    <n v="75.834850000000003"/>
    <s v="4,55%"/>
    <d v="2004-07-20T00:00:00"/>
    <x v="0"/>
    <n v="3"/>
    <x v="6"/>
    <x v="1"/>
    <x v="2"/>
    <n v="54"/>
    <s v="S32_2509"/>
    <x v="13"/>
    <s v="4155551450"/>
    <s v="5677 Strong St."/>
    <s v="N/A"/>
    <s v="San Rafael"/>
    <s v="CA"/>
    <s v="97562"/>
    <x v="0"/>
    <x v="0"/>
    <s v="Nelson"/>
    <s v="Valarie"/>
    <s v="Small"/>
  </r>
  <r>
    <n v="10271"/>
    <n v="34"/>
    <n v="98.39"/>
    <n v="3"/>
    <n v="3345.26"/>
    <n v="152.20932999999999"/>
    <s v="4,55%"/>
    <d v="2004-07-20T00:00:00"/>
    <x v="0"/>
    <n v="3"/>
    <x v="6"/>
    <x v="1"/>
    <x v="2"/>
    <n v="115"/>
    <s v="S50_1392"/>
    <x v="13"/>
    <s v="4155551450"/>
    <s v="5677 Strong St."/>
    <s v="N/A"/>
    <s v="San Rafael"/>
    <s v="CA"/>
    <s v="97562"/>
    <x v="0"/>
    <x v="0"/>
    <s v="Nelson"/>
    <s v="Valarie"/>
    <s v="Medium"/>
  </r>
  <r>
    <n v="10272"/>
    <n v="35"/>
    <n v="100"/>
    <n v="2"/>
    <n v="5818.4"/>
    <n v="1448.19976"/>
    <s v="24,89%"/>
    <d v="2004-07-20T00:00:00"/>
    <x v="0"/>
    <n v="3"/>
    <x v="6"/>
    <x v="1"/>
    <x v="1"/>
    <n v="207"/>
    <s v="S12_1108"/>
    <x v="85"/>
    <s v="2155551555"/>
    <s v="7586 Pompton St."/>
    <s v="N/A"/>
    <s v="Allentown"/>
    <s v="PA"/>
    <s v="70267"/>
    <x v="0"/>
    <x v="0"/>
    <s v="Yu"/>
    <s v="Kyung"/>
    <s v="Medium"/>
  </r>
  <r>
    <n v="10272"/>
    <n v="27"/>
    <n v="100"/>
    <n v="3"/>
    <n v="4283.01"/>
    <n v="1066.041189"/>
    <s v="24,89%"/>
    <d v="2004-07-20T00:00:00"/>
    <x v="0"/>
    <n v="3"/>
    <x v="6"/>
    <x v="1"/>
    <x v="1"/>
    <n v="151"/>
    <s v="S12_3148"/>
    <x v="85"/>
    <s v="2155551555"/>
    <s v="7586 Pompton St."/>
    <s v="N/A"/>
    <s v="Allentown"/>
    <s v="PA"/>
    <s v="70267"/>
    <x v="0"/>
    <x v="0"/>
    <s v="Yu"/>
    <s v="Kyung"/>
    <s v="Medium"/>
  </r>
  <r>
    <n v="10272"/>
    <n v="39"/>
    <n v="100"/>
    <n v="1"/>
    <n v="7962.24"/>
    <n v="1981.8015359999999"/>
    <s v="24,89%"/>
    <d v="2004-07-20T00:00:00"/>
    <x v="0"/>
    <n v="3"/>
    <x v="6"/>
    <x v="1"/>
    <x v="1"/>
    <n v="173"/>
    <s v="S12_3891"/>
    <x v="85"/>
    <s v="2155551555"/>
    <s v="7586 Pompton St."/>
    <s v="N/A"/>
    <s v="Allentown"/>
    <s v="PA"/>
    <s v="70267"/>
    <x v="0"/>
    <x v="0"/>
    <s v="Yu"/>
    <s v="Kyung"/>
    <s v="Large"/>
  </r>
  <r>
    <n v="10272"/>
    <n v="25"/>
    <n v="100"/>
    <n v="5"/>
    <n v="3734"/>
    <n v="929.39260000000002"/>
    <s v="24,89%"/>
    <d v="2004-07-20T00:00:00"/>
    <x v="0"/>
    <n v="3"/>
    <x v="6"/>
    <x v="1"/>
    <x v="1"/>
    <n v="143"/>
    <s v="S18_4027"/>
    <x v="85"/>
    <s v="2155551555"/>
    <s v="7586 Pompton St."/>
    <s v="N/A"/>
    <s v="Allentown"/>
    <s v="PA"/>
    <s v="70267"/>
    <x v="0"/>
    <x v="0"/>
    <s v="Yu"/>
    <s v="Kyung"/>
    <s v="Medium"/>
  </r>
  <r>
    <n v="10272"/>
    <n v="45"/>
    <n v="64.63"/>
    <n v="6"/>
    <n v="2908.35"/>
    <n v="148.03501499999999"/>
    <s v="5,09%"/>
    <d v="2004-07-20T00:00:00"/>
    <x v="0"/>
    <n v="3"/>
    <x v="6"/>
    <x v="1"/>
    <x v="3"/>
    <n v="62"/>
    <s v="S32_3207"/>
    <x v="85"/>
    <s v="2155551555"/>
    <s v="7586 Pompton St."/>
    <s v="N/A"/>
    <s v="Allentown"/>
    <s v="PA"/>
    <s v="70267"/>
    <x v="0"/>
    <x v="0"/>
    <s v="Yu"/>
    <s v="Kyung"/>
    <s v="Small"/>
  </r>
  <r>
    <n v="10272"/>
    <n v="43"/>
    <n v="56.82"/>
    <n v="4"/>
    <n v="2443.2600000000002"/>
    <n v="124.36193400000002"/>
    <s v="5,09%"/>
    <d v="2004-07-20T00:00:00"/>
    <x v="0"/>
    <n v="3"/>
    <x v="6"/>
    <x v="1"/>
    <x v="3"/>
    <n v="58"/>
    <s v="S50_1514"/>
    <x v="85"/>
    <s v="2155551555"/>
    <s v="7586 Pompton St."/>
    <s v="N/A"/>
    <s v="Allentown"/>
    <s v="PA"/>
    <s v="70267"/>
    <x v="0"/>
    <x v="0"/>
    <s v="Yu"/>
    <s v="Kyung"/>
    <s v="Small"/>
  </r>
  <r>
    <n v="10273"/>
    <n v="30"/>
    <n v="100"/>
    <n v="4"/>
    <n v="3508.8"/>
    <n v="873.34032000000013"/>
    <s v="24,89%"/>
    <d v="2004-07-21T00:00:00"/>
    <x v="0"/>
    <n v="3"/>
    <x v="6"/>
    <x v="1"/>
    <x v="1"/>
    <n v="136"/>
    <s v="S10_4757"/>
    <x v="72"/>
    <s v="(02) 5554 67"/>
    <s v="Rue Joseph-Bens 532"/>
    <s v="N/A"/>
    <s v="Bruxelles"/>
    <s v="N/A"/>
    <s v="B-1180"/>
    <x v="10"/>
    <x v="1"/>
    <s v="Dewey"/>
    <s v="Catherine"/>
    <s v="Medium"/>
  </r>
  <r>
    <n v="10273"/>
    <n v="34"/>
    <n v="98.06"/>
    <n v="2"/>
    <n v="3334.04"/>
    <n v="304.73125599999997"/>
    <s v="9,14%"/>
    <d v="2004-07-21T00:00:00"/>
    <x v="0"/>
    <n v="3"/>
    <x v="6"/>
    <x v="1"/>
    <x v="4"/>
    <n v="86"/>
    <s v="S18_3029"/>
    <x v="72"/>
    <s v="(02) 5554 67"/>
    <s v="Rue Joseph-Bens 532"/>
    <s v="N/A"/>
    <s v="Bruxelles"/>
    <s v="N/A"/>
    <s v="B-1180"/>
    <x v="10"/>
    <x v="1"/>
    <s v="Dewey"/>
    <s v="Catherine"/>
    <s v="Medium"/>
  </r>
  <r>
    <n v="10273"/>
    <n v="40"/>
    <n v="100"/>
    <n v="13"/>
    <n v="5026.3999999999996"/>
    <n v="371.45095999999995"/>
    <s v="7,39%"/>
    <d v="2004-07-21T00:00:00"/>
    <x v="0"/>
    <n v="3"/>
    <x v="6"/>
    <x v="1"/>
    <x v="0"/>
    <n v="136"/>
    <s v="S18_3140"/>
    <x v="72"/>
    <s v="(02) 5554 67"/>
    <s v="Rue Joseph-Bens 532"/>
    <s v="N/A"/>
    <s v="Bruxelles"/>
    <s v="N/A"/>
    <s v="B-1180"/>
    <x v="10"/>
    <x v="1"/>
    <s v="Dewey"/>
    <s v="Catherine"/>
    <s v="Medium"/>
  </r>
  <r>
    <n v="10273"/>
    <n v="47"/>
    <n v="100"/>
    <n v="15"/>
    <n v="5450.59"/>
    <n v="277.43503100000004"/>
    <s v="5,09%"/>
    <d v="2004-07-21T00:00:00"/>
    <x v="0"/>
    <n v="3"/>
    <x v="6"/>
    <x v="1"/>
    <x v="3"/>
    <n v="100"/>
    <s v="S18_3259"/>
    <x v="72"/>
    <s v="(02) 5554 67"/>
    <s v="Rue Joseph-Bens 532"/>
    <s v="N/A"/>
    <s v="Bruxelles"/>
    <s v="N/A"/>
    <s v="B-1180"/>
    <x v="10"/>
    <x v="1"/>
    <s v="Dewey"/>
    <s v="Catherine"/>
    <s v="Medium"/>
  </r>
  <r>
    <n v="10273"/>
    <n v="50"/>
    <n v="85.75"/>
    <n v="1"/>
    <n v="4287.5"/>
    <n v="316.84625"/>
    <s v="7,39%"/>
    <d v="2004-07-21T00:00:00"/>
    <x v="0"/>
    <n v="3"/>
    <x v="6"/>
    <x v="1"/>
    <x v="0"/>
    <n v="105"/>
    <s v="S18_3856"/>
    <x v="72"/>
    <s v="(02) 5554 67"/>
    <s v="Rue Joseph-Bens 532"/>
    <s v="N/A"/>
    <s v="Bruxelles"/>
    <s v="N/A"/>
    <s v="B-1180"/>
    <x v="10"/>
    <x v="1"/>
    <s v="Dewey"/>
    <s v="Catherine"/>
    <s v="Medium"/>
  </r>
  <r>
    <n v="10273"/>
    <n v="33"/>
    <n v="71.09"/>
    <n v="12"/>
    <n v="2345.9699999999998"/>
    <n v="173.36718299999998"/>
    <s v="7,39%"/>
    <d v="2004-07-21T00:00:00"/>
    <x v="0"/>
    <n v="3"/>
    <x v="6"/>
    <x v="1"/>
    <x v="0"/>
    <n v="87"/>
    <s v="S18_4522"/>
    <x v="72"/>
    <s v="(02) 5554 67"/>
    <s v="Rue Joseph-Bens 532"/>
    <s v="N/A"/>
    <s v="Bruxelles"/>
    <s v="N/A"/>
    <s v="B-1180"/>
    <x v="10"/>
    <x v="1"/>
    <s v="Dewey"/>
    <s v="Catherine"/>
    <s v="Small"/>
  </r>
  <r>
    <n v="10273"/>
    <n v="22"/>
    <n v="100"/>
    <n v="11"/>
    <n v="2784.76"/>
    <n v="254.527064"/>
    <s v="9,14%"/>
    <d v="2004-07-21T00:00:00"/>
    <x v="0"/>
    <n v="3"/>
    <x v="6"/>
    <x v="1"/>
    <x v="4"/>
    <n v="122"/>
    <s v="S24_2011"/>
    <x v="72"/>
    <s v="(02) 5554 67"/>
    <s v="Rue Joseph-Bens 532"/>
    <s v="N/A"/>
    <s v="Bruxelles"/>
    <s v="N/A"/>
    <s v="B-1180"/>
    <x v="10"/>
    <x v="1"/>
    <s v="Dewey"/>
    <s v="Catherine"/>
    <s v="Small"/>
  </r>
  <r>
    <n v="10273"/>
    <n v="27"/>
    <n v="100"/>
    <n v="6"/>
    <n v="2796.12"/>
    <n v="206.63326799999999"/>
    <s v="7,39%"/>
    <d v="2004-07-21T00:00:00"/>
    <x v="0"/>
    <n v="3"/>
    <x v="6"/>
    <x v="1"/>
    <x v="0"/>
    <n v="88"/>
    <s v="S24_3151"/>
    <x v="72"/>
    <s v="(02) 5554 67"/>
    <s v="Rue Joseph-Bens 532"/>
    <s v="N/A"/>
    <s v="Bruxelles"/>
    <s v="N/A"/>
    <s v="B-1180"/>
    <x v="10"/>
    <x v="1"/>
    <s v="Dewey"/>
    <s v="Catherine"/>
    <s v="Small"/>
  </r>
  <r>
    <n v="10273"/>
    <n v="48"/>
    <n v="83.02"/>
    <n v="3"/>
    <n v="3984.96"/>
    <n v="294.48854399999999"/>
    <s v="7,39%"/>
    <d v="2004-07-21T00:00:00"/>
    <x v="0"/>
    <n v="3"/>
    <x v="6"/>
    <x v="1"/>
    <x v="0"/>
    <n v="83"/>
    <s v="S24_3816"/>
    <x v="72"/>
    <s v="(02) 5554 67"/>
    <s v="Rue Joseph-Bens 532"/>
    <s v="N/A"/>
    <s v="Bruxelles"/>
    <s v="N/A"/>
    <s v="B-1180"/>
    <x v="10"/>
    <x v="1"/>
    <s v="Dewey"/>
    <s v="Catherine"/>
    <s v="Medium"/>
  </r>
  <r>
    <n v="10273"/>
    <n v="21"/>
    <n v="65.34"/>
    <n v="7"/>
    <n v="1372.14"/>
    <n v="125.413596"/>
    <s v="9,14%"/>
    <d v="2004-07-21T00:00:00"/>
    <x v="0"/>
    <n v="3"/>
    <x v="6"/>
    <x v="1"/>
    <x v="4"/>
    <n v="66"/>
    <s v="S700_1138"/>
    <x v="72"/>
    <s v="(02) 5554 67"/>
    <s v="Rue Joseph-Bens 532"/>
    <s v="N/A"/>
    <s v="Bruxelles"/>
    <s v="N/A"/>
    <s v="B-1180"/>
    <x v="10"/>
    <x v="1"/>
    <s v="Dewey"/>
    <s v="Catherine"/>
    <s v="Small"/>
  </r>
  <r>
    <n v="10273"/>
    <n v="21"/>
    <n v="100"/>
    <n v="14"/>
    <n v="2146.1999999999998"/>
    <n v="196.16267999999997"/>
    <s v="9,14%"/>
    <d v="2004-07-21T00:00:00"/>
    <x v="0"/>
    <n v="3"/>
    <x v="6"/>
    <x v="1"/>
    <x v="4"/>
    <n v="86"/>
    <s v="S700_1938"/>
    <x v="72"/>
    <s v="(02) 5554 67"/>
    <s v="Rue Joseph-Bens 532"/>
    <s v="N/A"/>
    <s v="Bruxelles"/>
    <s v="N/A"/>
    <s v="B-1180"/>
    <x v="10"/>
    <x v="1"/>
    <s v="Dewey"/>
    <s v="Catherine"/>
    <s v="Small"/>
  </r>
  <r>
    <n v="10273"/>
    <n v="42"/>
    <n v="62.16"/>
    <n v="5"/>
    <n v="2610.7199999999998"/>
    <n v="238.61980799999998"/>
    <s v="9,14%"/>
    <d v="2004-07-21T00:00:00"/>
    <x v="0"/>
    <n v="3"/>
    <x v="6"/>
    <x v="1"/>
    <x v="4"/>
    <n v="72"/>
    <s v="S700_2610"/>
    <x v="72"/>
    <s v="(02) 5554 67"/>
    <s v="Rue Joseph-Bens 532"/>
    <s v="N/A"/>
    <s v="Bruxelles"/>
    <s v="N/A"/>
    <s v="B-1180"/>
    <x v="10"/>
    <x v="1"/>
    <s v="Dewey"/>
    <s v="Catherine"/>
    <s v="Small"/>
  </r>
  <r>
    <n v="10273"/>
    <n v="40"/>
    <n v="86.15"/>
    <n v="8"/>
    <n v="3446"/>
    <n v="314.96439999999996"/>
    <s v="9,14%"/>
    <d v="2004-07-21T00:00:00"/>
    <x v="0"/>
    <n v="3"/>
    <x v="6"/>
    <x v="1"/>
    <x v="4"/>
    <n v="100"/>
    <s v="S700_3505"/>
    <x v="72"/>
    <s v="(02) 5554 67"/>
    <s v="Rue Joseph-Bens 532"/>
    <s v="N/A"/>
    <s v="Bruxelles"/>
    <s v="N/A"/>
    <s v="B-1180"/>
    <x v="10"/>
    <x v="1"/>
    <s v="Dewey"/>
    <s v="Catherine"/>
    <s v="Medium"/>
  </r>
  <r>
    <n v="10273"/>
    <n v="26"/>
    <n v="100"/>
    <n v="9"/>
    <n v="2969.46"/>
    <n v="271.40864399999998"/>
    <s v="9,14%"/>
    <d v="2004-07-21T00:00:00"/>
    <x v="0"/>
    <n v="3"/>
    <x v="6"/>
    <x v="1"/>
    <x v="4"/>
    <n v="99"/>
    <s v="S700_3962"/>
    <x v="72"/>
    <s v="(02) 5554 67"/>
    <s v="Rue Joseph-Bens 532"/>
    <s v="N/A"/>
    <s v="Bruxelles"/>
    <s v="N/A"/>
    <s v="B-1180"/>
    <x v="10"/>
    <x v="1"/>
    <s v="Dewey"/>
    <s v="Catherine"/>
    <s v="Small"/>
  </r>
  <r>
    <n v="10273"/>
    <n v="37"/>
    <n v="45.86"/>
    <n v="10"/>
    <n v="1696.82"/>
    <n v="155.08934799999997"/>
    <s v="9,14%"/>
    <d v="2004-07-21T00:00:00"/>
    <x v="0"/>
    <n v="3"/>
    <x v="6"/>
    <x v="1"/>
    <x v="4"/>
    <n v="54"/>
    <s v="S72_3212"/>
    <x v="72"/>
    <s v="(02) 5554 67"/>
    <s v="Rue Joseph-Bens 532"/>
    <s v="N/A"/>
    <s v="Bruxelles"/>
    <s v="N/A"/>
    <s v="B-1180"/>
    <x v="10"/>
    <x v="1"/>
    <s v="Dewey"/>
    <s v="Catherine"/>
    <s v="Small"/>
  </r>
  <r>
    <n v="10274"/>
    <n v="41"/>
    <n v="100"/>
    <n v="1"/>
    <n v="6724"/>
    <n v="491.52440000000001"/>
    <s v="7,31%"/>
    <d v="2004-07-21T00:00:00"/>
    <x v="0"/>
    <n v="3"/>
    <x v="6"/>
    <x v="1"/>
    <x v="5"/>
    <n v="157"/>
    <s v="S18_1662"/>
    <x v="37"/>
    <s v="6175558555"/>
    <s v="7825 Douglas Av."/>
    <s v="N/A"/>
    <s v="Brickhaven"/>
    <s v="MA"/>
    <s v="58339"/>
    <x v="0"/>
    <x v="0"/>
    <s v="Nelson"/>
    <s v="Allen"/>
    <s v="Medium"/>
  </r>
  <r>
    <n v="10274"/>
    <n v="40"/>
    <n v="65.08"/>
    <n v="2"/>
    <n v="2603.1999999999998"/>
    <n v="190.29391999999999"/>
    <s v="7,31%"/>
    <d v="2004-07-21T00:00:00"/>
    <x v="0"/>
    <n v="3"/>
    <x v="6"/>
    <x v="1"/>
    <x v="5"/>
    <n v="68"/>
    <s v="S24_2841"/>
    <x v="37"/>
    <s v="6175558555"/>
    <s v="7825 Douglas Av."/>
    <s v="N/A"/>
    <s v="Brickhaven"/>
    <s v="MA"/>
    <s v="58339"/>
    <x v="0"/>
    <x v="0"/>
    <s v="Nelson"/>
    <s v="Allen"/>
    <s v="Small"/>
  </r>
  <r>
    <n v="10274"/>
    <n v="24"/>
    <n v="72.33"/>
    <n v="3"/>
    <n v="1735.92"/>
    <n v="128.28448799999998"/>
    <s v="7,39%"/>
    <d v="2004-07-21T00:00:00"/>
    <x v="0"/>
    <n v="3"/>
    <x v="6"/>
    <x v="1"/>
    <x v="0"/>
    <n v="65"/>
    <s v="S24_3420"/>
    <x v="37"/>
    <s v="6175558555"/>
    <s v="7825 Douglas Av."/>
    <s v="N/A"/>
    <s v="Brickhaven"/>
    <s v="MA"/>
    <s v="58339"/>
    <x v="0"/>
    <x v="0"/>
    <s v="Nelson"/>
    <s v="Allen"/>
    <s v="Small"/>
  </r>
  <r>
    <n v="10274"/>
    <n v="24"/>
    <n v="90.52"/>
    <n v="5"/>
    <n v="2172.48"/>
    <n v="198.564672"/>
    <s v="9,14%"/>
    <d v="2004-07-21T00:00:00"/>
    <x v="0"/>
    <n v="3"/>
    <x v="6"/>
    <x v="1"/>
    <x v="4"/>
    <n v="90"/>
    <s v="S700_2047"/>
    <x v="37"/>
    <s v="6175558555"/>
    <s v="7825 Douglas Av."/>
    <s v="N/A"/>
    <s v="Brickhaven"/>
    <s v="MA"/>
    <s v="58339"/>
    <x v="0"/>
    <x v="0"/>
    <s v="Nelson"/>
    <s v="Allen"/>
    <s v="Small"/>
  </r>
  <r>
    <n v="10274"/>
    <n v="32"/>
    <n v="58.6"/>
    <n v="4"/>
    <n v="1875.2"/>
    <n v="137.07712000000001"/>
    <s v="7,31%"/>
    <d v="2004-07-21T00:00:00"/>
    <x v="0"/>
    <n v="3"/>
    <x v="6"/>
    <x v="1"/>
    <x v="5"/>
    <n v="49"/>
    <s v="S72_1253"/>
    <x v="37"/>
    <s v="6175558555"/>
    <s v="7825 Douglas Av."/>
    <s v="N/A"/>
    <s v="Brickhaven"/>
    <s v="MA"/>
    <s v="58339"/>
    <x v="0"/>
    <x v="0"/>
    <s v="Nelson"/>
    <s v="Allen"/>
    <s v="Small"/>
  </r>
  <r>
    <n v="10275"/>
    <n v="45"/>
    <n v="92.83"/>
    <n v="1"/>
    <n v="4177.3500000000004"/>
    <n v="530.52345000000003"/>
    <s v="12,70%"/>
    <d v="2004-07-23T00:00:00"/>
    <x v="0"/>
    <n v="3"/>
    <x v="6"/>
    <x v="1"/>
    <x v="6"/>
    <n v="95"/>
    <s v="S10_1678"/>
    <x v="86"/>
    <s v="40.67.8555"/>
    <s v="67, rue des Cinquante Otages"/>
    <s v="N/A"/>
    <s v="Nantes"/>
    <s v="N/A"/>
    <s v="44000"/>
    <x v="9"/>
    <x v="1"/>
    <s v="Labrune"/>
    <s v="Janine"/>
    <s v="Medium"/>
  </r>
  <r>
    <n v="10275"/>
    <n v="22"/>
    <n v="100"/>
    <n v="4"/>
    <n v="2904.44"/>
    <n v="368.86387999999999"/>
    <s v="12,70%"/>
    <d v="2004-07-23T00:00:00"/>
    <x v="0"/>
    <n v="3"/>
    <x v="6"/>
    <x v="1"/>
    <x v="6"/>
    <n v="118"/>
    <s v="S10_2016"/>
    <x v="86"/>
    <s v="40.67.8555"/>
    <s v="67, rue des Cinquante Otages"/>
    <s v="N/A"/>
    <s v="Nantes"/>
    <s v="N/A"/>
    <s v="44000"/>
    <x v="9"/>
    <x v="1"/>
    <s v="Labrune"/>
    <s v="Janine"/>
    <s v="Small"/>
  </r>
  <r>
    <n v="10275"/>
    <n v="36"/>
    <n v="100"/>
    <n v="3"/>
    <n v="6901.92"/>
    <n v="876.54384000000005"/>
    <s v="12,70%"/>
    <d v="2004-07-23T00:00:00"/>
    <x v="0"/>
    <n v="3"/>
    <x v="6"/>
    <x v="1"/>
    <x v="6"/>
    <n v="193"/>
    <s v="S10_4698"/>
    <x v="86"/>
    <s v="40.67.8555"/>
    <s v="67, rue des Cinquante Otages"/>
    <s v="N/A"/>
    <s v="Nantes"/>
    <s v="N/A"/>
    <s v="44000"/>
    <x v="9"/>
    <x v="1"/>
    <s v="Labrune"/>
    <s v="Janine"/>
    <s v="Medium"/>
  </r>
  <r>
    <n v="10275"/>
    <n v="35"/>
    <n v="90.39"/>
    <n v="9"/>
    <n v="3163.65"/>
    <n v="231.26281499999999"/>
    <s v="7,31%"/>
    <d v="2004-07-23T00:00:00"/>
    <x v="0"/>
    <n v="3"/>
    <x v="6"/>
    <x v="1"/>
    <x v="5"/>
    <n v="84"/>
    <s v="S18_2581"/>
    <x v="86"/>
    <s v="40.67.8555"/>
    <s v="67, rue des Cinquante Otages"/>
    <s v="N/A"/>
    <s v="Nantes"/>
    <s v="N/A"/>
    <s v="44000"/>
    <x v="9"/>
    <x v="1"/>
    <s v="Labrune"/>
    <s v="Janine"/>
    <s v="Medium"/>
  </r>
  <r>
    <n v="10275"/>
    <n v="37"/>
    <n v="63.6"/>
    <n v="5"/>
    <n v="2353.1999999999998"/>
    <n v="298.85640000000001"/>
    <n v="0.127"/>
    <d v="2004-07-23T00:00:00"/>
    <x v="0"/>
    <n v="3"/>
    <x v="6"/>
    <x v="1"/>
    <x v="6"/>
    <n v="60"/>
    <s v="S18_2625"/>
    <x v="86"/>
    <s v="40.67.8555"/>
    <s v="67, rue des Cinquante Otages"/>
    <s v="N/A"/>
    <s v="Nantes"/>
    <s v="N/A"/>
    <s v="44000"/>
    <x v="9"/>
    <x v="1"/>
    <s v="Labrune"/>
    <s v="Janine"/>
    <s v="Small"/>
  </r>
  <r>
    <n v="10275"/>
    <n v="21"/>
    <n v="100"/>
    <n v="2"/>
    <n v="2153.7600000000002"/>
    <n v="273.52752000000004"/>
    <n v="0.127"/>
    <d v="2004-07-23T00:00:00"/>
    <x v="0"/>
    <n v="3"/>
    <x v="6"/>
    <x v="1"/>
    <x v="6"/>
    <n v="112"/>
    <s v="S24_1578"/>
    <x v="86"/>
    <s v="40.67.8555"/>
    <s v="67, rue des Cinquante Otages"/>
    <s v="N/A"/>
    <s v="Nantes"/>
    <s v="N/A"/>
    <s v="44000"/>
    <x v="9"/>
    <x v="1"/>
    <s v="Labrune"/>
    <s v="Janine"/>
    <s v="Small"/>
  </r>
  <r>
    <n v="10275"/>
    <n v="25"/>
    <n v="95.2"/>
    <n v="11"/>
    <n v="2380"/>
    <n v="173.97800000000001"/>
    <s v="7,31%"/>
    <d v="2004-07-23T00:00:00"/>
    <x v="0"/>
    <n v="3"/>
    <x v="6"/>
    <x v="1"/>
    <x v="5"/>
    <n v="109"/>
    <s v="S24_1785"/>
    <x v="86"/>
    <s v="40.67.8555"/>
    <s v="67, rue des Cinquante Otages"/>
    <s v="N/A"/>
    <s v="Nantes"/>
    <s v="N/A"/>
    <s v="44000"/>
    <x v="9"/>
    <x v="1"/>
    <s v="Labrune"/>
    <s v="Janine"/>
    <s v="Small"/>
  </r>
  <r>
    <n v="10275"/>
    <n v="30"/>
    <n v="79.98"/>
    <n v="6"/>
    <n v="2399.4"/>
    <n v="304.72380000000004"/>
    <n v="0.127"/>
    <d v="2004-07-23T00:00:00"/>
    <x v="0"/>
    <n v="3"/>
    <x v="6"/>
    <x v="1"/>
    <x v="6"/>
    <n v="76"/>
    <s v="S24_2000"/>
    <x v="86"/>
    <s v="40.67.8555"/>
    <s v="67, rue des Cinquante Otages"/>
    <s v="N/A"/>
    <s v="Nantes"/>
    <s v="N/A"/>
    <s v="44000"/>
    <x v="9"/>
    <x v="1"/>
    <s v="Labrune"/>
    <s v="Janine"/>
    <s v="Small"/>
  </r>
  <r>
    <n v="10275"/>
    <n v="41"/>
    <n v="81.89"/>
    <n v="18"/>
    <n v="3357.49"/>
    <n v="245.43251899999998"/>
    <s v="7,31%"/>
    <d v="2004-07-23T00:00:00"/>
    <x v="0"/>
    <n v="3"/>
    <x v="6"/>
    <x v="1"/>
    <x v="5"/>
    <n v="68"/>
    <s v="S24_3949"/>
    <x v="86"/>
    <s v="40.67.8555"/>
    <s v="67, rue des Cinquante Otages"/>
    <s v="N/A"/>
    <s v="Nantes"/>
    <s v="N/A"/>
    <s v="44000"/>
    <x v="9"/>
    <x v="1"/>
    <s v="Labrune"/>
    <s v="Janine"/>
    <s v="Medium"/>
  </r>
  <r>
    <n v="10275"/>
    <n v="27"/>
    <n v="62.31"/>
    <n v="10"/>
    <n v="1682.37"/>
    <n v="122.981247"/>
    <s v="7,31%"/>
    <d v="2004-07-23T00:00:00"/>
    <x v="0"/>
    <n v="3"/>
    <x v="6"/>
    <x v="1"/>
    <x v="5"/>
    <n v="72"/>
    <s v="S24_4278"/>
    <x v="86"/>
    <s v="40.67.8555"/>
    <s v="67, rue des Cinquante Otages"/>
    <s v="N/A"/>
    <s v="Nantes"/>
    <s v="N/A"/>
    <s v="44000"/>
    <x v="9"/>
    <x v="1"/>
    <s v="Labrune"/>
    <s v="Janine"/>
    <s v="Small"/>
  </r>
  <r>
    <n v="10275"/>
    <n v="23"/>
    <n v="81.91"/>
    <n v="7"/>
    <n v="1883.93"/>
    <n v="239.25911000000002"/>
    <n v="0.127"/>
    <d v="2004-07-23T00:00:00"/>
    <x v="0"/>
    <n v="3"/>
    <x v="6"/>
    <x v="1"/>
    <x v="6"/>
    <n v="99"/>
    <s v="S32_1374"/>
    <x v="86"/>
    <s v="40.67.8555"/>
    <s v="67, rue des Cinquante Otages"/>
    <s v="N/A"/>
    <s v="Nantes"/>
    <s v="N/A"/>
    <s v="44000"/>
    <x v="9"/>
    <x v="1"/>
    <s v="Labrune"/>
    <s v="Janine"/>
    <s v="Small"/>
  </r>
  <r>
    <n v="10275"/>
    <n v="28"/>
    <n v="63.97"/>
    <n v="12"/>
    <n v="1791.16"/>
    <n v="132.366724"/>
    <s v="7,39%"/>
    <d v="2004-07-23T00:00:00"/>
    <x v="0"/>
    <n v="3"/>
    <x v="6"/>
    <x v="1"/>
    <x v="0"/>
    <n v="68"/>
    <s v="S32_4289"/>
    <x v="86"/>
    <s v="40.67.8555"/>
    <s v="67, rue des Cinquante Otages"/>
    <s v="N/A"/>
    <s v="Nantes"/>
    <s v="N/A"/>
    <s v="44000"/>
    <x v="9"/>
    <x v="1"/>
    <s v="Labrune"/>
    <s v="Janine"/>
    <s v="Small"/>
  </r>
  <r>
    <n v="10275"/>
    <n v="38"/>
    <n v="45.39"/>
    <n v="13"/>
    <n v="1724.82"/>
    <n v="127.46419799999998"/>
    <s v="7,39%"/>
    <d v="2004-07-23T00:00:00"/>
    <x v="0"/>
    <n v="3"/>
    <x v="6"/>
    <x v="1"/>
    <x v="0"/>
    <n v="43"/>
    <s v="S50_1341"/>
    <x v="86"/>
    <s v="40.67.8555"/>
    <s v="67, rue des Cinquante Otages"/>
    <s v="N/A"/>
    <s v="Nantes"/>
    <s v="N/A"/>
    <s v="44000"/>
    <x v="9"/>
    <x v="1"/>
    <s v="Labrune"/>
    <s v="Janine"/>
    <s v="Small"/>
  </r>
  <r>
    <n v="10275"/>
    <n v="32"/>
    <n v="89.51"/>
    <n v="14"/>
    <n v="2864.32"/>
    <n v="209.38179200000002"/>
    <s v="7,31%"/>
    <d v="2004-07-23T00:00:00"/>
    <x v="0"/>
    <n v="3"/>
    <x v="6"/>
    <x v="1"/>
    <x v="5"/>
    <n v="91"/>
    <s v="S700_1691"/>
    <x v="86"/>
    <s v="40.67.8555"/>
    <s v="67, rue des Cinquante Otages"/>
    <s v="N/A"/>
    <s v="Nantes"/>
    <s v="N/A"/>
    <s v="44000"/>
    <x v="9"/>
    <x v="1"/>
    <s v="Labrune"/>
    <s v="Janine"/>
    <s v="Small"/>
  </r>
  <r>
    <n v="10275"/>
    <n v="39"/>
    <n v="100"/>
    <n v="16"/>
    <n v="4472.5200000000004"/>
    <n v="326.94121200000001"/>
    <s v="7,31%"/>
    <d v="2004-07-23T00:00:00"/>
    <x v="0"/>
    <n v="3"/>
    <x v="6"/>
    <x v="1"/>
    <x v="5"/>
    <n v="99"/>
    <s v="S700_2466"/>
    <x v="86"/>
    <s v="40.67.8555"/>
    <s v="67, rue des Cinquante Otages"/>
    <s v="N/A"/>
    <s v="Nantes"/>
    <s v="N/A"/>
    <s v="44000"/>
    <x v="9"/>
    <x v="1"/>
    <s v="Labrune"/>
    <s v="Janine"/>
    <s v="Medium"/>
  </r>
  <r>
    <n v="10275"/>
    <n v="48"/>
    <n v="100"/>
    <n v="8"/>
    <n v="6378.72"/>
    <n v="466.28443199999998"/>
    <s v="7,31%"/>
    <d v="2004-07-23T00:00:00"/>
    <x v="0"/>
    <n v="3"/>
    <x v="6"/>
    <x v="1"/>
    <x v="5"/>
    <n v="118"/>
    <s v="S700_2834"/>
    <x v="86"/>
    <s v="40.67.8555"/>
    <s v="67, rue des Cinquante Otages"/>
    <s v="N/A"/>
    <s v="Nantes"/>
    <s v="N/A"/>
    <s v="44000"/>
    <x v="9"/>
    <x v="1"/>
    <s v="Labrune"/>
    <s v="Janine"/>
    <s v="Medium"/>
  </r>
  <r>
    <n v="10275"/>
    <n v="43"/>
    <n v="73.599999999999994"/>
    <n v="15"/>
    <n v="3164.8"/>
    <n v="231.34688"/>
    <s v="7,31%"/>
    <d v="2004-07-23T00:00:00"/>
    <x v="0"/>
    <n v="3"/>
    <x v="6"/>
    <x v="1"/>
    <x v="5"/>
    <n v="80"/>
    <s v="S700_3167"/>
    <x v="86"/>
    <s v="40.67.8555"/>
    <s v="67, rue des Cinquante Otages"/>
    <s v="N/A"/>
    <s v="Nantes"/>
    <s v="N/A"/>
    <s v="44000"/>
    <x v="9"/>
    <x v="1"/>
    <s v="Labrune"/>
    <s v="Janine"/>
    <s v="Medium"/>
  </r>
  <r>
    <n v="10275"/>
    <n v="31"/>
    <n v="72.55"/>
    <n v="17"/>
    <n v="2249.0500000000002"/>
    <n v="164.40555500000002"/>
    <s v="7,31%"/>
    <d v="2004-07-23T00:00:00"/>
    <x v="0"/>
    <n v="3"/>
    <x v="6"/>
    <x v="1"/>
    <x v="5"/>
    <n v="74"/>
    <s v="S700_4002"/>
    <x v="86"/>
    <s v="40.67.8555"/>
    <s v="67, rue des Cinquante Otages"/>
    <s v="N/A"/>
    <s v="Nantes"/>
    <s v="N/A"/>
    <s v="44000"/>
    <x v="9"/>
    <x v="1"/>
    <s v="Labrune"/>
    <s v="Janine"/>
    <s v="Small"/>
  </r>
  <r>
    <n v="10276"/>
    <n v="50"/>
    <n v="100"/>
    <n v="3"/>
    <n v="9631"/>
    <n v="2397.1559000000002"/>
    <s v="24,89%"/>
    <d v="2004-08-02T00:00:00"/>
    <x v="0"/>
    <n v="3"/>
    <x v="7"/>
    <x v="1"/>
    <x v="1"/>
    <n v="194"/>
    <s v="S12_1099"/>
    <x v="87"/>
    <s v="6175557555"/>
    <s v="7635 Spinnaker Dr."/>
    <s v="N/A"/>
    <s v="Brickhaven"/>
    <s v="MA"/>
    <s v="58339"/>
    <x v="0"/>
    <x v="0"/>
    <s v="Barajas"/>
    <s v="Miguel"/>
    <s v="Large"/>
  </r>
  <r>
    <n v="10276"/>
    <n v="43"/>
    <n v="100"/>
    <n v="14"/>
    <n v="5181.5"/>
    <n v="658.05050000000006"/>
    <n v="0.127"/>
    <d v="2004-08-02T00:00:00"/>
    <x v="0"/>
    <n v="3"/>
    <x v="7"/>
    <x v="1"/>
    <x v="6"/>
    <n v="150"/>
    <s v="S12_2823"/>
    <x v="87"/>
    <s v="6175557555"/>
    <s v="7635 Spinnaker Dr."/>
    <s v="N/A"/>
    <s v="Brickhaven"/>
    <s v="MA"/>
    <s v="58339"/>
    <x v="0"/>
    <x v="0"/>
    <s v="Barajas"/>
    <s v="Miguel"/>
    <s v="Medium"/>
  </r>
  <r>
    <n v="10276"/>
    <n v="47"/>
    <n v="100"/>
    <n v="1"/>
    <n v="5464.69"/>
    <n v="1360.161341"/>
    <s v="24,89%"/>
    <d v="2004-08-02T00:00:00"/>
    <x v="0"/>
    <n v="3"/>
    <x v="7"/>
    <x v="1"/>
    <x v="1"/>
    <n v="117"/>
    <s v="S12_3380"/>
    <x v="87"/>
    <s v="6175557555"/>
    <s v="7635 Spinnaker Dr."/>
    <s v="N/A"/>
    <s v="Brickhaven"/>
    <s v="MA"/>
    <s v="58339"/>
    <x v="0"/>
    <x v="0"/>
    <s v="Barajas"/>
    <s v="Miguel"/>
    <s v="Medium"/>
  </r>
  <r>
    <n v="10276"/>
    <n v="38"/>
    <n v="83.79"/>
    <n v="4"/>
    <n v="3184.02"/>
    <n v="792.50257799999997"/>
    <s v="24,89%"/>
    <d v="2004-08-02T00:00:00"/>
    <x v="0"/>
    <n v="3"/>
    <x v="7"/>
    <x v="1"/>
    <x v="1"/>
    <n v="79"/>
    <s v="S12_3990"/>
    <x v="87"/>
    <s v="6175557555"/>
    <s v="7635 Spinnaker Dr."/>
    <s v="N/A"/>
    <s v="Brickhaven"/>
    <s v="MA"/>
    <s v="58339"/>
    <x v="0"/>
    <x v="0"/>
    <s v="Barajas"/>
    <s v="Miguel"/>
    <s v="Medium"/>
  </r>
  <r>
    <n v="10276"/>
    <n v="38"/>
    <n v="69.959999999999994"/>
    <n v="6"/>
    <n v="2658.48"/>
    <n v="661.69567200000006"/>
    <s v="24,89%"/>
    <d v="2004-08-02T00:00:00"/>
    <x v="0"/>
    <n v="3"/>
    <x v="7"/>
    <x v="1"/>
    <x v="1"/>
    <n v="80"/>
    <s v="S18_3278"/>
    <x v="87"/>
    <s v="6175557555"/>
    <s v="7635 Spinnaker Dr."/>
    <s v="N/A"/>
    <s v="Brickhaven"/>
    <s v="MA"/>
    <s v="58339"/>
    <x v="0"/>
    <x v="0"/>
    <s v="Barajas"/>
    <s v="Miguel"/>
    <s v="Small"/>
  </r>
  <r>
    <n v="10276"/>
    <n v="30"/>
    <n v="100"/>
    <n v="5"/>
    <n v="3924.6"/>
    <n v="976.83294000000001"/>
    <s v="24,89%"/>
    <d v="2004-08-02T00:00:00"/>
    <x v="0"/>
    <n v="3"/>
    <x v="7"/>
    <x v="1"/>
    <x v="1"/>
    <n v="146"/>
    <s v="S18_3482"/>
    <x v="87"/>
    <s v="6175557555"/>
    <s v="7635 Spinnaker Dr."/>
    <s v="N/A"/>
    <s v="Brickhaven"/>
    <s v="MA"/>
    <s v="58339"/>
    <x v="0"/>
    <x v="0"/>
    <s v="Barajas"/>
    <s v="Miguel"/>
    <s v="Medium"/>
  </r>
  <r>
    <n v="10276"/>
    <n v="33"/>
    <n v="50.36"/>
    <n v="9"/>
    <n v="1661.88"/>
    <n v="211.05876000000001"/>
    <n v="0.127"/>
    <d v="2004-08-02T00:00:00"/>
    <x v="0"/>
    <n v="3"/>
    <x v="7"/>
    <x v="1"/>
    <x v="6"/>
    <n v="62"/>
    <s v="S18_3782"/>
    <x v="87"/>
    <s v="6175557555"/>
    <s v="7635 Spinnaker Dr."/>
    <s v="N/A"/>
    <s v="Brickhaven"/>
    <s v="MA"/>
    <s v="58339"/>
    <x v="0"/>
    <x v="0"/>
    <s v="Barajas"/>
    <s v="Miguel"/>
    <s v="Small"/>
  </r>
  <r>
    <n v="10276"/>
    <n v="48"/>
    <n v="100"/>
    <n v="8"/>
    <n v="5713.92"/>
    <n v="1422.194688"/>
    <s v="24,89%"/>
    <d v="2004-08-02T00:00:00"/>
    <x v="0"/>
    <n v="3"/>
    <x v="7"/>
    <x v="1"/>
    <x v="1"/>
    <n v="148"/>
    <s v="S18_4721"/>
    <x v="87"/>
    <s v="6175557555"/>
    <s v="7635 Spinnaker Dr."/>
    <s v="N/A"/>
    <s v="Brickhaven"/>
    <s v="MA"/>
    <s v="58339"/>
    <x v="0"/>
    <x v="0"/>
    <s v="Barajas"/>
    <s v="Miguel"/>
    <s v="Medium"/>
  </r>
  <r>
    <n v="10276"/>
    <n v="46"/>
    <n v="75.489999999999995"/>
    <n v="12"/>
    <n v="3472.54"/>
    <n v="441.01258000000001"/>
    <n v="0.127"/>
    <d v="2004-08-02T00:00:00"/>
    <x v="0"/>
    <n v="3"/>
    <x v="7"/>
    <x v="1"/>
    <x v="6"/>
    <n v="69"/>
    <s v="S24_2360"/>
    <x v="87"/>
    <s v="6175557555"/>
    <s v="7635 Spinnaker Dr."/>
    <s v="N/A"/>
    <s v="Brickhaven"/>
    <s v="MA"/>
    <s v="58339"/>
    <x v="0"/>
    <x v="0"/>
    <s v="Barajas"/>
    <s v="Miguel"/>
    <s v="Medium"/>
  </r>
  <r>
    <n v="10276"/>
    <n v="20"/>
    <n v="61.23"/>
    <n v="2"/>
    <n v="1224.5999999999999"/>
    <n v="304.80293999999998"/>
    <s v="24,89%"/>
    <d v="2004-08-02T00:00:00"/>
    <x v="0"/>
    <n v="3"/>
    <x v="7"/>
    <x v="1"/>
    <x v="1"/>
    <n v="61"/>
    <s v="S24_3371"/>
    <x v="87"/>
    <s v="6175557555"/>
    <s v="7635 Spinnaker Dr."/>
    <s v="N/A"/>
    <s v="Brickhaven"/>
    <s v="MA"/>
    <s v="58339"/>
    <x v="0"/>
    <x v="0"/>
    <s v="Barajas"/>
    <s v="Miguel"/>
    <s v="Small"/>
  </r>
  <r>
    <n v="10276"/>
    <n v="48"/>
    <n v="75.180000000000007"/>
    <n v="7"/>
    <n v="3608.64"/>
    <n v="898.19049600000005"/>
    <s v="24,89%"/>
    <d v="2004-08-02T00:00:00"/>
    <x v="0"/>
    <n v="3"/>
    <x v="7"/>
    <x v="1"/>
    <x v="1"/>
    <n v="80"/>
    <s v="S24_4620"/>
    <x v="87"/>
    <s v="6175557555"/>
    <s v="7635 Spinnaker Dr."/>
    <s v="N/A"/>
    <s v="Brickhaven"/>
    <s v="MA"/>
    <s v="58339"/>
    <x v="0"/>
    <x v="0"/>
    <s v="Barajas"/>
    <s v="Miguel"/>
    <s v="Medium"/>
  </r>
  <r>
    <n v="10276"/>
    <n v="27"/>
    <n v="36.61"/>
    <n v="10"/>
    <n v="988.47"/>
    <n v="125.53569"/>
    <n v="0.127"/>
    <d v="2004-08-02T00:00:00"/>
    <x v="0"/>
    <n v="3"/>
    <x v="7"/>
    <x v="1"/>
    <x v="6"/>
    <n v="40"/>
    <s v="S32_2206"/>
    <x v="87"/>
    <s v="6175557555"/>
    <s v="7635 Spinnaker Dr."/>
    <s v="N/A"/>
    <s v="Brickhaven"/>
    <s v="MA"/>
    <s v="58339"/>
    <x v="0"/>
    <x v="0"/>
    <s v="Barajas"/>
    <s v="Miguel"/>
    <s v="Small"/>
  </r>
  <r>
    <n v="10276"/>
    <n v="38"/>
    <n v="100"/>
    <n v="13"/>
    <n v="4304.6400000000003"/>
    <n v="546.68928000000005"/>
    <n v="0.127"/>
    <d v="2004-08-02T00:00:00"/>
    <x v="0"/>
    <n v="3"/>
    <x v="7"/>
    <x v="1"/>
    <x v="6"/>
    <n v="102"/>
    <s v="S32_4485"/>
    <x v="87"/>
    <s v="6175557555"/>
    <s v="7635 Spinnaker Dr."/>
    <s v="N/A"/>
    <s v="Brickhaven"/>
    <s v="MA"/>
    <s v="58339"/>
    <x v="0"/>
    <x v="0"/>
    <s v="Barajas"/>
    <s v="Miguel"/>
    <s v="Medium"/>
  </r>
  <r>
    <n v="10276"/>
    <n v="21"/>
    <n v="70.78"/>
    <n v="11"/>
    <n v="1486.38"/>
    <n v="188.77026000000001"/>
    <n v="0.127"/>
    <d v="2004-08-02T00:00:00"/>
    <x v="0"/>
    <n v="3"/>
    <x v="7"/>
    <x v="1"/>
    <x v="6"/>
    <n v="81"/>
    <s v="S50_4713"/>
    <x v="87"/>
    <s v="6175557555"/>
    <s v="7635 Spinnaker Dr."/>
    <s v="N/A"/>
    <s v="Brickhaven"/>
    <s v="MA"/>
    <s v="58339"/>
    <x v="0"/>
    <x v="0"/>
    <s v="Barajas"/>
    <s v="Miguel"/>
    <s v="Small"/>
  </r>
  <r>
    <n v="10277"/>
    <n v="28"/>
    <n v="100"/>
    <n v="1"/>
    <n v="3127.88"/>
    <n v="778.52933200000007"/>
    <s v="24,89%"/>
    <d v="2004-08-04T00:00:00"/>
    <x v="0"/>
    <n v="3"/>
    <x v="7"/>
    <x v="1"/>
    <x v="1"/>
    <n v="115"/>
    <s v="S12_4675"/>
    <x v="17"/>
    <s v="+65 221 7555"/>
    <s v="Bronz Sok., Bronz Apt. 3/6 Tesvikiye"/>
    <s v="N/A"/>
    <s v="Singapore"/>
    <s v="N/A"/>
    <s v="79903"/>
    <x v="11"/>
    <x v="2"/>
    <s v="Natividad"/>
    <s v="Eric"/>
    <s v="Medium"/>
  </r>
  <r>
    <n v="10278"/>
    <n v="34"/>
    <n v="100"/>
    <n v="6"/>
    <n v="4667.8599999999997"/>
    <n v="1161.8303539999999"/>
    <s v="24,89%"/>
    <d v="2004-08-06T00:00:00"/>
    <x v="0"/>
    <n v="3"/>
    <x v="7"/>
    <x v="1"/>
    <x v="1"/>
    <n v="141"/>
    <s v="S18_1129"/>
    <x v="24"/>
    <s v="7025551838"/>
    <s v="8489 Strong St."/>
    <s v="N/A"/>
    <s v="Las Vegas"/>
    <s v="NV"/>
    <s v="83030"/>
    <x v="0"/>
    <x v="0"/>
    <s v="King"/>
    <s v="Sue"/>
    <s v="Medium"/>
  </r>
  <r>
    <n v="10278"/>
    <n v="23"/>
    <n v="100"/>
    <n v="2"/>
    <n v="2604.52"/>
    <n v="648.26502800000003"/>
    <s v="24,89%"/>
    <d v="2004-08-06T00:00:00"/>
    <x v="0"/>
    <n v="3"/>
    <x v="7"/>
    <x v="1"/>
    <x v="1"/>
    <n v="124"/>
    <s v="S18_1589"/>
    <x v="24"/>
    <s v="7025551838"/>
    <s v="8489 Strong St."/>
    <s v="N/A"/>
    <s v="Las Vegas"/>
    <s v="NV"/>
    <s v="83030"/>
    <x v="0"/>
    <x v="0"/>
    <s v="King"/>
    <s v="Sue"/>
    <s v="Small"/>
  </r>
  <r>
    <n v="10278"/>
    <n v="29"/>
    <n v="90.86"/>
    <n v="10"/>
    <n v="2634.94"/>
    <n v="655.83656600000006"/>
    <s v="24,89%"/>
    <d v="2004-08-06T00:00:00"/>
    <x v="0"/>
    <n v="3"/>
    <x v="7"/>
    <x v="1"/>
    <x v="1"/>
    <n v="77"/>
    <s v="S18_1889"/>
    <x v="24"/>
    <s v="7025551838"/>
    <s v="8489 Strong St."/>
    <s v="N/A"/>
    <s v="Las Vegas"/>
    <s v="NV"/>
    <s v="83030"/>
    <x v="0"/>
    <x v="0"/>
    <s v="King"/>
    <s v="Sue"/>
    <s v="Small"/>
  </r>
  <r>
    <n v="10278"/>
    <n v="29"/>
    <n v="100"/>
    <n v="5"/>
    <n v="3754.05"/>
    <n v="934.38304500000004"/>
    <s v="24,89%"/>
    <d v="2004-08-06T00:00:00"/>
    <x v="0"/>
    <n v="3"/>
    <x v="7"/>
    <x v="1"/>
    <x v="1"/>
    <n v="142"/>
    <s v="S18_1984"/>
    <x v="24"/>
    <s v="7025551838"/>
    <s v="8489 Strong St."/>
    <s v="N/A"/>
    <s v="Las Vegas"/>
    <s v="NV"/>
    <s v="83030"/>
    <x v="0"/>
    <x v="0"/>
    <s v="King"/>
    <s v="Sue"/>
    <s v="Medium"/>
  </r>
  <r>
    <n v="10278"/>
    <n v="39"/>
    <n v="100"/>
    <n v="3"/>
    <n v="4324.32"/>
    <n v="1076.3232479999999"/>
    <s v="24,89%"/>
    <d v="2004-08-06T00:00:00"/>
    <x v="0"/>
    <n v="3"/>
    <x v="7"/>
    <x v="1"/>
    <x v="1"/>
    <n v="132"/>
    <s v="S18_2870"/>
    <x v="24"/>
    <s v="7025551838"/>
    <s v="8489 Strong St."/>
    <s v="N/A"/>
    <s v="Las Vegas"/>
    <s v="NV"/>
    <s v="83030"/>
    <x v="0"/>
    <x v="0"/>
    <s v="King"/>
    <s v="Sue"/>
    <s v="Medium"/>
  </r>
  <r>
    <n v="10278"/>
    <n v="42"/>
    <n v="100"/>
    <n v="7"/>
    <n v="6401.22"/>
    <n v="1593.2636580000001"/>
    <s v="24,89%"/>
    <d v="2004-08-06T00:00:00"/>
    <x v="0"/>
    <n v="3"/>
    <x v="7"/>
    <x v="1"/>
    <x v="1"/>
    <n v="169"/>
    <s v="S18_3232"/>
    <x v="24"/>
    <s v="7025551838"/>
    <s v="8489 Strong St."/>
    <s v="N/A"/>
    <s v="Las Vegas"/>
    <s v="NV"/>
    <s v="83030"/>
    <x v="0"/>
    <x v="0"/>
    <s v="King"/>
    <s v="Sue"/>
    <s v="Medium"/>
  </r>
  <r>
    <n v="10278"/>
    <n v="31"/>
    <n v="100"/>
    <n v="4"/>
    <n v="4116.8"/>
    <n v="1024.6715200000001"/>
    <s v="24,89%"/>
    <d v="2004-08-06T00:00:00"/>
    <x v="0"/>
    <n v="3"/>
    <x v="7"/>
    <x v="1"/>
    <x v="1"/>
    <n v="141"/>
    <s v="S18_3685"/>
    <x v="24"/>
    <s v="7025551838"/>
    <s v="8489 Strong St."/>
    <s v="N/A"/>
    <s v="Las Vegas"/>
    <s v="NV"/>
    <s v="83030"/>
    <x v="0"/>
    <x v="0"/>
    <s v="King"/>
    <s v="Sue"/>
    <s v="Medium"/>
  </r>
  <r>
    <n v="10278"/>
    <n v="35"/>
    <n v="45.28"/>
    <n v="1"/>
    <n v="1584.8"/>
    <n v="394.45672000000002"/>
    <s v="24,89%"/>
    <d v="2004-08-06T00:00:00"/>
    <x v="0"/>
    <n v="3"/>
    <x v="7"/>
    <x v="1"/>
    <x v="1"/>
    <n v="50"/>
    <s v="S24_1628"/>
    <x v="24"/>
    <s v="7025551838"/>
    <s v="8489 Strong St."/>
    <s v="N/A"/>
    <s v="Las Vegas"/>
    <s v="NV"/>
    <s v="83030"/>
    <x v="0"/>
    <x v="0"/>
    <s v="King"/>
    <s v="Sue"/>
    <s v="Small"/>
  </r>
  <r>
    <n v="10278"/>
    <n v="31"/>
    <n v="38.89"/>
    <n v="8"/>
    <n v="1205.5899999999999"/>
    <n v="300.07135099999999"/>
    <s v="24,89%"/>
    <d v="2004-08-06T00:00:00"/>
    <x v="0"/>
    <n v="3"/>
    <x v="7"/>
    <x v="1"/>
    <x v="1"/>
    <n v="37"/>
    <s v="S24_2972"/>
    <x v="24"/>
    <s v="7025551838"/>
    <s v="8489 Strong St."/>
    <s v="N/A"/>
    <s v="Las Vegas"/>
    <s v="NV"/>
    <s v="83030"/>
    <x v="0"/>
    <x v="0"/>
    <s v="King"/>
    <s v="Sue"/>
    <s v="Small"/>
  </r>
  <r>
    <n v="10278"/>
    <n v="25"/>
    <n v="100"/>
    <n v="9"/>
    <n v="3159.75"/>
    <n v="786.46177499999999"/>
    <s v="24,89%"/>
    <d v="2004-08-06T00:00:00"/>
    <x v="0"/>
    <n v="3"/>
    <x v="7"/>
    <x v="1"/>
    <x v="1"/>
    <n v="140"/>
    <s v="S24_3856"/>
    <x v="24"/>
    <s v="7025551838"/>
    <s v="8489 Strong St."/>
    <s v="N/A"/>
    <s v="Las Vegas"/>
    <s v="NV"/>
    <s v="83030"/>
    <x v="0"/>
    <x v="0"/>
    <s v="King"/>
    <s v="Sue"/>
    <s v="Medium"/>
  </r>
  <r>
    <n v="10279"/>
    <n v="26"/>
    <n v="60.58"/>
    <n v="1"/>
    <n v="1575.08"/>
    <n v="392.03741200000002"/>
    <s v="24,89%"/>
    <d v="2004-08-09T00:00:00"/>
    <x v="0"/>
    <n v="3"/>
    <x v="7"/>
    <x v="1"/>
    <x v="1"/>
    <n v="71"/>
    <s v="S18_4933"/>
    <x v="4"/>
    <s v="(91) 555 94 44"/>
    <s v="C/ Moralzarzal, 86"/>
    <s v="N/A"/>
    <s v="Madrid"/>
    <s v="N/A"/>
    <s v="28034"/>
    <x v="3"/>
    <x v="1"/>
    <s v="Freyre"/>
    <s v="Diego"/>
    <s v="Small"/>
  </r>
  <r>
    <n v="10279"/>
    <n v="32"/>
    <n v="74.959999999999994"/>
    <n v="5"/>
    <n v="2398.7199999999998"/>
    <n v="597.04140799999993"/>
    <s v="24,89%"/>
    <d v="2004-08-09T00:00:00"/>
    <x v="0"/>
    <n v="3"/>
    <x v="7"/>
    <x v="1"/>
    <x v="1"/>
    <n v="73"/>
    <s v="S24_1046"/>
    <x v="4"/>
    <s v="(91) 555 94 44"/>
    <s v="C/ Moralzarzal, 86"/>
    <s v="N/A"/>
    <s v="Madrid"/>
    <s v="N/A"/>
    <s v="28034"/>
    <x v="3"/>
    <x v="1"/>
    <s v="Freyre"/>
    <s v="Diego"/>
    <s v="Small"/>
  </r>
  <r>
    <n v="10279"/>
    <n v="49"/>
    <n v="79.97"/>
    <n v="3"/>
    <n v="3918.53"/>
    <n v="975.32211700000005"/>
    <s v="24,89%"/>
    <d v="2004-08-09T00:00:00"/>
    <x v="0"/>
    <n v="3"/>
    <x v="7"/>
    <x v="1"/>
    <x v="1"/>
    <n v="90"/>
    <s v="S24_2766"/>
    <x v="4"/>
    <s v="(91) 555 94 44"/>
    <s v="C/ Moralzarzal, 86"/>
    <s v="N/A"/>
    <s v="Madrid"/>
    <s v="N/A"/>
    <s v="28034"/>
    <x v="3"/>
    <x v="1"/>
    <s v="Freyre"/>
    <s v="Diego"/>
    <s v="Medium"/>
  </r>
  <r>
    <n v="10279"/>
    <n v="48"/>
    <n v="100"/>
    <n v="2"/>
    <n v="5580.96"/>
    <n v="1389.100944"/>
    <s v="24,89%"/>
    <d v="2004-08-09T00:00:00"/>
    <x v="0"/>
    <n v="3"/>
    <x v="7"/>
    <x v="1"/>
    <x v="1"/>
    <n v="117"/>
    <s v="S24_2887"/>
    <x v="4"/>
    <s v="(91) 555 94 44"/>
    <s v="C/ Moralzarzal, 86"/>
    <s v="N/A"/>
    <s v="Madrid"/>
    <s v="N/A"/>
    <s v="28034"/>
    <x v="3"/>
    <x v="1"/>
    <s v="Freyre"/>
    <s v="Diego"/>
    <s v="Medium"/>
  </r>
  <r>
    <n v="10279"/>
    <n v="33"/>
    <n v="71.06"/>
    <n v="4"/>
    <n v="2344.98"/>
    <n v="583.66552200000001"/>
    <s v="24,89%"/>
    <d v="2004-08-09T00:00:00"/>
    <x v="0"/>
    <n v="3"/>
    <x v="7"/>
    <x v="1"/>
    <x v="1"/>
    <n v="85"/>
    <s v="S24_3191"/>
    <x v="4"/>
    <s v="(91) 555 94 44"/>
    <s v="C/ Moralzarzal, 86"/>
    <s v="N/A"/>
    <s v="Madrid"/>
    <s v="N/A"/>
    <s v="28034"/>
    <x v="3"/>
    <x v="1"/>
    <s v="Freyre"/>
    <s v="Diego"/>
    <s v="Small"/>
  </r>
  <r>
    <n v="10279"/>
    <n v="48"/>
    <n v="100"/>
    <n v="6"/>
    <n v="6168"/>
    <n v="1535.2152000000001"/>
    <s v="24,89%"/>
    <d v="2004-08-09T00:00:00"/>
    <x v="0"/>
    <n v="3"/>
    <x v="7"/>
    <x v="1"/>
    <x v="1"/>
    <n v="107"/>
    <s v="S24_3432"/>
    <x v="4"/>
    <s v="(91) 555 94 44"/>
    <s v="C/ Moralzarzal, 86"/>
    <s v="N/A"/>
    <s v="Madrid"/>
    <s v="N/A"/>
    <s v="28034"/>
    <x v="3"/>
    <x v="1"/>
    <s v="Freyre"/>
    <s v="Diego"/>
    <s v="Medium"/>
  </r>
  <r>
    <n v="10280"/>
    <n v="34"/>
    <n v="100"/>
    <n v="2"/>
    <n v="8014.82"/>
    <n v="1994.888698"/>
    <s v="24,89%"/>
    <d v="2004-08-17T00:00:00"/>
    <x v="0"/>
    <n v="3"/>
    <x v="7"/>
    <x v="1"/>
    <x v="1"/>
    <n v="214"/>
    <s v="S10_1949"/>
    <x v="88"/>
    <s v="011-4988555"/>
    <s v="Via Monte Bianco 34"/>
    <s v="N/A"/>
    <s v="Torino"/>
    <s v="N/A"/>
    <s v="10100"/>
    <x v="5"/>
    <x v="1"/>
    <s v="Accorti"/>
    <s v="Paolo"/>
    <s v="Large"/>
  </r>
  <r>
    <n v="10280"/>
    <n v="24"/>
    <n v="100"/>
    <n v="1"/>
    <n v="2800.08"/>
    <n v="127.40364"/>
    <s v="4,55%"/>
    <d v="2004-08-17T00:00:00"/>
    <x v="0"/>
    <n v="3"/>
    <x v="7"/>
    <x v="1"/>
    <x v="2"/>
    <n v="116"/>
    <s v="S18_1097"/>
    <x v="88"/>
    <s v="011-4988555"/>
    <s v="Via Monte Bianco 34"/>
    <s v="N/A"/>
    <s v="Torino"/>
    <s v="N/A"/>
    <s v="10100"/>
    <x v="5"/>
    <x v="1"/>
    <s v="Accorti"/>
    <s v="Paolo"/>
    <s v="Small"/>
  </r>
  <r>
    <n v="10280"/>
    <n v="50"/>
    <n v="100"/>
    <n v="9"/>
    <n v="5239.5"/>
    <n v="387.19904999999994"/>
    <s v="7,39%"/>
    <d v="2004-08-17T00:00:00"/>
    <x v="0"/>
    <n v="3"/>
    <x v="7"/>
    <x v="1"/>
    <x v="0"/>
    <n v="102"/>
    <s v="S18_1342"/>
    <x v="88"/>
    <s v="011-4988555"/>
    <s v="Via Monte Bianco 34"/>
    <s v="N/A"/>
    <s v="Torino"/>
    <s v="N/A"/>
    <s v="10100"/>
    <x v="5"/>
    <x v="1"/>
    <s v="Accorti"/>
    <s v="Paolo"/>
    <s v="Medium"/>
  </r>
  <r>
    <n v="10280"/>
    <n v="27"/>
    <n v="57.68"/>
    <n v="8"/>
    <n v="1557.36"/>
    <n v="115.08890399999999"/>
    <s v="7,39%"/>
    <d v="2004-08-17T00:00:00"/>
    <x v="0"/>
    <n v="3"/>
    <x v="7"/>
    <x v="1"/>
    <x v="0"/>
    <n v="53"/>
    <s v="S18_1367"/>
    <x v="88"/>
    <s v="011-4988555"/>
    <s v="Via Monte Bianco 34"/>
    <s v="N/A"/>
    <s v="Torino"/>
    <s v="N/A"/>
    <s v="10100"/>
    <x v="5"/>
    <x v="1"/>
    <s v="Accorti"/>
    <s v="Paolo"/>
    <s v="Small"/>
  </r>
  <r>
    <n v="10280"/>
    <n v="26"/>
    <n v="100"/>
    <n v="16"/>
    <n v="3668.6"/>
    <n v="271.10953999999998"/>
    <s v="7,39%"/>
    <d v="2004-08-17T00:00:00"/>
    <x v="0"/>
    <n v="3"/>
    <x v="7"/>
    <x v="1"/>
    <x v="0"/>
    <n v="170"/>
    <s v="S18_1749"/>
    <x v="88"/>
    <s v="011-4988555"/>
    <s v="Via Monte Bianco 34"/>
    <s v="N/A"/>
    <s v="Torino"/>
    <s v="N/A"/>
    <s v="10100"/>
    <x v="5"/>
    <x v="1"/>
    <s v="Accorti"/>
    <s v="Paolo"/>
    <s v="Medium"/>
  </r>
  <r>
    <n v="10280"/>
    <n v="25"/>
    <n v="62.96"/>
    <n v="15"/>
    <n v="1574"/>
    <n v="116.31859999999999"/>
    <s v="7,39%"/>
    <d v="2004-08-17T00:00:00"/>
    <x v="0"/>
    <n v="3"/>
    <x v="7"/>
    <x v="1"/>
    <x v="0"/>
    <n v="60"/>
    <s v="S18_2248"/>
    <x v="88"/>
    <s v="011-4988555"/>
    <s v="Via Monte Bianco 34"/>
    <s v="N/A"/>
    <s v="Torino"/>
    <s v="N/A"/>
    <s v="10100"/>
    <x v="5"/>
    <x v="1"/>
    <s v="Accorti"/>
    <s v="Paolo"/>
    <s v="Small"/>
  </r>
  <r>
    <n v="10280"/>
    <n v="37"/>
    <n v="100"/>
    <n v="13"/>
    <n v="4750.8"/>
    <n v="351.08411999999998"/>
    <s v="7,39%"/>
    <d v="2004-08-17T00:00:00"/>
    <x v="0"/>
    <n v="3"/>
    <x v="7"/>
    <x v="1"/>
    <x v="0"/>
    <n v="127"/>
    <s v="S18_2325"/>
    <x v="88"/>
    <s v="011-4988555"/>
    <s v="Via Monte Bianco 34"/>
    <s v="N/A"/>
    <s v="Torino"/>
    <s v="N/A"/>
    <s v="10100"/>
    <x v="5"/>
    <x v="1"/>
    <s v="Accorti"/>
    <s v="Paolo"/>
    <s v="Medium"/>
  </r>
  <r>
    <n v="10280"/>
    <n v="22"/>
    <n v="100"/>
    <n v="10"/>
    <n v="4455"/>
    <n v="329.22449999999998"/>
    <s v="7,39%"/>
    <d v="2004-08-17T00:00:00"/>
    <x v="0"/>
    <n v="3"/>
    <x v="7"/>
    <x v="1"/>
    <x v="0"/>
    <n v="168"/>
    <s v="S18_2795"/>
    <x v="88"/>
    <s v="011-4988555"/>
    <s v="Via Monte Bianco 34"/>
    <s v="N/A"/>
    <s v="Torino"/>
    <s v="N/A"/>
    <s v="10100"/>
    <x v="5"/>
    <x v="1"/>
    <s v="Accorti"/>
    <s v="Paolo"/>
    <s v="Medium"/>
  </r>
  <r>
    <n v="10280"/>
    <n v="46"/>
    <n v="100"/>
    <n v="3"/>
    <n v="5126.24"/>
    <n v="378.82913599999995"/>
    <s v="7,39%"/>
    <d v="2004-08-17T00:00:00"/>
    <x v="0"/>
    <n v="3"/>
    <x v="7"/>
    <x v="1"/>
    <x v="0"/>
    <n v="101"/>
    <s v="S18_2949"/>
    <x v="88"/>
    <s v="011-4988555"/>
    <s v="Via Monte Bianco 34"/>
    <s v="N/A"/>
    <s v="Torino"/>
    <s v="N/A"/>
    <s v="10100"/>
    <x v="5"/>
    <x v="1"/>
    <s v="Accorti"/>
    <s v="Paolo"/>
    <s v="Medium"/>
  </r>
  <r>
    <n v="10280"/>
    <n v="43"/>
    <n v="68.709999999999994"/>
    <n v="5"/>
    <n v="2954.53"/>
    <n v="218.33976699999999"/>
    <s v="7,39%"/>
    <d v="2004-08-17T00:00:00"/>
    <x v="0"/>
    <n v="3"/>
    <x v="7"/>
    <x v="1"/>
    <x v="0"/>
    <n v="62"/>
    <s v="S18_2957"/>
    <x v="88"/>
    <s v="011-4988555"/>
    <s v="Via Monte Bianco 34"/>
    <s v="N/A"/>
    <s v="Torino"/>
    <s v="N/A"/>
    <s v="10100"/>
    <x v="5"/>
    <x v="1"/>
    <s v="Accorti"/>
    <s v="Paolo"/>
    <s v="Small"/>
  </r>
  <r>
    <n v="10280"/>
    <n v="29"/>
    <n v="100"/>
    <n v="4"/>
    <n v="3006.43"/>
    <n v="222.17517699999996"/>
    <s v="7,39%"/>
    <d v="2004-08-17T00:00:00"/>
    <x v="0"/>
    <n v="3"/>
    <x v="7"/>
    <x v="1"/>
    <x v="0"/>
    <n v="104"/>
    <s v="S18_3136"/>
    <x v="88"/>
    <s v="011-4988555"/>
    <s v="Via Monte Bianco 34"/>
    <s v="N/A"/>
    <s v="Torino"/>
    <s v="N/A"/>
    <s v="10100"/>
    <x v="5"/>
    <x v="1"/>
    <s v="Accorti"/>
    <s v="Paolo"/>
    <s v="Medium"/>
  </r>
  <r>
    <n v="10280"/>
    <n v="34"/>
    <n v="100"/>
    <n v="7"/>
    <n v="3474.46"/>
    <n v="256.76259399999998"/>
    <s v="7,39%"/>
    <d v="2004-08-17T00:00:00"/>
    <x v="0"/>
    <n v="3"/>
    <x v="7"/>
    <x v="1"/>
    <x v="0"/>
    <n v="99"/>
    <s v="S18_3320"/>
    <x v="88"/>
    <s v="011-4988555"/>
    <s v="Via Monte Bianco 34"/>
    <s v="N/A"/>
    <s v="Torino"/>
    <s v="N/A"/>
    <s v="10100"/>
    <x v="5"/>
    <x v="1"/>
    <s v="Accorti"/>
    <s v="Paolo"/>
    <s v="Medium"/>
  </r>
  <r>
    <n v="10280"/>
    <n v="35"/>
    <n v="100"/>
    <n v="17"/>
    <n v="3704.05"/>
    <n v="273.72929499999998"/>
    <s v="7,39%"/>
    <d v="2004-08-17T00:00:00"/>
    <x v="0"/>
    <n v="3"/>
    <x v="7"/>
    <x v="1"/>
    <x v="0"/>
    <n v="92"/>
    <s v="S18_4409"/>
    <x v="88"/>
    <s v="011-4988555"/>
    <s v="Via Monte Bianco 34"/>
    <s v="N/A"/>
    <s v="Torino"/>
    <s v="N/A"/>
    <s v="10100"/>
    <x v="5"/>
    <x v="1"/>
    <s v="Accorti"/>
    <s v="Paolo"/>
    <s v="Medium"/>
  </r>
  <r>
    <n v="10280"/>
    <n v="20"/>
    <n v="28.88"/>
    <n v="12"/>
    <n v="577.6"/>
    <n v="42.684639999999995"/>
    <s v="7,39%"/>
    <d v="2004-08-17T00:00:00"/>
    <x v="0"/>
    <n v="3"/>
    <x v="7"/>
    <x v="1"/>
    <x v="0"/>
    <n v="33"/>
    <s v="S24_1937"/>
    <x v="88"/>
    <s v="011-4988555"/>
    <s v="Via Monte Bianco 34"/>
    <s v="N/A"/>
    <s v="Torino"/>
    <s v="N/A"/>
    <s v="10100"/>
    <x v="5"/>
    <x v="1"/>
    <s v="Accorti"/>
    <s v="Paolo"/>
    <s v="Small"/>
  </r>
  <r>
    <n v="10280"/>
    <n v="45"/>
    <n v="47.49"/>
    <n v="11"/>
    <n v="2137.0500000000002"/>
    <n v="157.92799500000001"/>
    <s v="7,39%"/>
    <d v="2004-08-17T00:00:00"/>
    <x v="0"/>
    <n v="3"/>
    <x v="7"/>
    <x v="1"/>
    <x v="0"/>
    <n v="44"/>
    <s v="S24_2022"/>
    <x v="88"/>
    <s v="011-4988555"/>
    <s v="Via Monte Bianco 34"/>
    <s v="N/A"/>
    <s v="Torino"/>
    <s v="N/A"/>
    <s v="10100"/>
    <x v="5"/>
    <x v="1"/>
    <s v="Accorti"/>
    <s v="Paolo"/>
    <s v="Small"/>
  </r>
  <r>
    <n v="10280"/>
    <n v="33"/>
    <n v="41.85"/>
    <n v="14"/>
    <n v="1381.05"/>
    <n v="102.05959499999999"/>
    <s v="7,39%"/>
    <d v="2004-08-17T00:00:00"/>
    <x v="0"/>
    <n v="3"/>
    <x v="7"/>
    <x v="1"/>
    <x v="0"/>
    <n v="41"/>
    <s v="S24_3969"/>
    <x v="88"/>
    <s v="011-4988555"/>
    <s v="Via Monte Bianco 34"/>
    <s v="N/A"/>
    <s v="Torino"/>
    <s v="N/A"/>
    <s v="10100"/>
    <x v="5"/>
    <x v="1"/>
    <s v="Accorti"/>
    <s v="Paolo"/>
    <s v="Small"/>
  </r>
  <r>
    <n v="10280"/>
    <n v="21"/>
    <n v="78.89"/>
    <n v="6"/>
    <n v="1656.69"/>
    <n v="122.429391"/>
    <s v="7,39%"/>
    <d v="2004-08-17T00:00:00"/>
    <x v="0"/>
    <n v="3"/>
    <x v="7"/>
    <x v="1"/>
    <x v="0"/>
    <n v="97"/>
    <s v="S24_4258"/>
    <x v="88"/>
    <s v="011-4988555"/>
    <s v="Via Monte Bianco 34"/>
    <s v="N/A"/>
    <s v="Torino"/>
    <s v="N/A"/>
    <s v="10100"/>
    <x v="5"/>
    <x v="1"/>
    <s v="Accorti"/>
    <s v="Paolo"/>
    <s v="Small"/>
  </r>
  <r>
    <n v="10281"/>
    <n v="44"/>
    <n v="100"/>
    <n v="9"/>
    <n v="7020.64"/>
    <n v="1747.4372960000001"/>
    <s v="24,89%"/>
    <d v="2004-08-19T00:00:00"/>
    <x v="0"/>
    <n v="3"/>
    <x v="7"/>
    <x v="1"/>
    <x v="1"/>
    <n v="147"/>
    <s v="S10_4962"/>
    <x v="85"/>
    <s v="2155551555"/>
    <s v="7586 Pompton St."/>
    <s v="N/A"/>
    <s v="Allentown"/>
    <s v="PA"/>
    <s v="70267"/>
    <x v="0"/>
    <x v="0"/>
    <s v="Yu"/>
    <s v="Kyung"/>
    <s v="Large"/>
  </r>
  <r>
    <n v="10281"/>
    <n v="25"/>
    <n v="100"/>
    <n v="13"/>
    <n v="2938.5"/>
    <n v="133.70175"/>
    <s v="4,55%"/>
    <d v="2004-08-19T00:00:00"/>
    <x v="0"/>
    <n v="3"/>
    <x v="7"/>
    <x v="1"/>
    <x v="2"/>
    <n v="136"/>
    <s v="S12_1666"/>
    <x v="85"/>
    <s v="2155551555"/>
    <s v="7586 Pompton St."/>
    <s v="N/A"/>
    <s v="Allentown"/>
    <s v="PA"/>
    <s v="70267"/>
    <x v="0"/>
    <x v="0"/>
    <s v="Yu"/>
    <s v="Kyung"/>
    <s v="Small"/>
  </r>
  <r>
    <n v="10281"/>
    <n v="41"/>
    <n v="100"/>
    <n v="1"/>
    <n v="5247.18"/>
    <n v="238.74669"/>
    <s v="4,55%"/>
    <d v="2004-08-19T00:00:00"/>
    <x v="0"/>
    <n v="3"/>
    <x v="7"/>
    <x v="1"/>
    <x v="2"/>
    <n v="118"/>
    <s v="S12_4473"/>
    <x v="85"/>
    <s v="2155551555"/>
    <s v="7586 Pompton St."/>
    <s v="N/A"/>
    <s v="Allentown"/>
    <s v="PA"/>
    <s v="70267"/>
    <x v="0"/>
    <x v="0"/>
    <s v="Yu"/>
    <s v="Kyung"/>
    <s v="Medium"/>
  </r>
  <r>
    <n v="10281"/>
    <n v="48"/>
    <n v="100"/>
    <n v="4"/>
    <n v="5773.44"/>
    <n v="262.69151999999997"/>
    <s v="4,55%"/>
    <d v="2004-08-19T00:00:00"/>
    <x v="0"/>
    <n v="3"/>
    <x v="7"/>
    <x v="1"/>
    <x v="2"/>
    <n v="122"/>
    <s v="S18_2319"/>
    <x v="85"/>
    <s v="2155551555"/>
    <s v="7586 Pompton St."/>
    <s v="N/A"/>
    <s v="Allentown"/>
    <s v="PA"/>
    <s v="70267"/>
    <x v="0"/>
    <x v="0"/>
    <s v="Yu"/>
    <s v="Kyung"/>
    <s v="Medium"/>
  </r>
  <r>
    <n v="10281"/>
    <n v="29"/>
    <n v="57.73"/>
    <n v="7"/>
    <n v="1674.17"/>
    <n v="76.174734999999998"/>
    <s v="4,55%"/>
    <d v="2004-08-19T00:00:00"/>
    <x v="0"/>
    <n v="3"/>
    <x v="7"/>
    <x v="1"/>
    <x v="2"/>
    <n v="60"/>
    <s v="S18_2432"/>
    <x v="85"/>
    <s v="2155551555"/>
    <s v="7586 Pompton St."/>
    <s v="N/A"/>
    <s v="Allentown"/>
    <s v="PA"/>
    <s v="70267"/>
    <x v="0"/>
    <x v="0"/>
    <s v="Yu"/>
    <s v="Kyung"/>
    <s v="Small"/>
  </r>
  <r>
    <n v="10281"/>
    <n v="25"/>
    <n v="100"/>
    <n v="5"/>
    <n v="4191.25"/>
    <n v="1043.202125"/>
    <s v="24,89%"/>
    <d v="2004-08-19T00:00:00"/>
    <x v="0"/>
    <n v="3"/>
    <x v="7"/>
    <x v="1"/>
    <x v="1"/>
    <n v="169"/>
    <s v="S18_3232"/>
    <x v="85"/>
    <s v="2155551555"/>
    <s v="7586 Pompton St."/>
    <s v="N/A"/>
    <s v="Allentown"/>
    <s v="PA"/>
    <s v="70267"/>
    <x v="0"/>
    <x v="0"/>
    <s v="Yu"/>
    <s v="Kyung"/>
    <s v="Medium"/>
  </r>
  <r>
    <n v="10281"/>
    <n v="25"/>
    <n v="99.29"/>
    <n v="10"/>
    <n v="2482.25"/>
    <n v="112.942375"/>
    <s v="4,55%"/>
    <d v="2004-08-19T00:00:00"/>
    <x v="0"/>
    <n v="3"/>
    <x v="7"/>
    <x v="1"/>
    <x v="2"/>
    <n v="121"/>
    <s v="S18_4600"/>
    <x v="85"/>
    <s v="2155551555"/>
    <s v="7586 Pompton St."/>
    <s v="N/A"/>
    <s v="Allentown"/>
    <s v="PA"/>
    <s v="70267"/>
    <x v="0"/>
    <x v="0"/>
    <s v="Yu"/>
    <s v="Kyung"/>
    <s v="Small"/>
  </r>
  <r>
    <n v="10281"/>
    <n v="44"/>
    <n v="59.87"/>
    <n v="14"/>
    <n v="2634.28"/>
    <n v="194.673292"/>
    <s v="7,39%"/>
    <d v="2004-08-19T00:00:00"/>
    <x v="0"/>
    <n v="3"/>
    <x v="7"/>
    <x v="1"/>
    <x v="0"/>
    <n v="50"/>
    <s v="S18_4668"/>
    <x v="85"/>
    <s v="2155551555"/>
    <s v="7586 Pompton St."/>
    <s v="N/A"/>
    <s v="Allentown"/>
    <s v="PA"/>
    <s v="70267"/>
    <x v="0"/>
    <x v="0"/>
    <s v="Yu"/>
    <s v="Kyung"/>
    <s v="Small"/>
  </r>
  <r>
    <n v="10281"/>
    <n v="25"/>
    <n v="100"/>
    <n v="6"/>
    <n v="2779.5"/>
    <n v="126.46724999999999"/>
    <s v="4,55%"/>
    <d v="2004-08-19T00:00:00"/>
    <x v="0"/>
    <n v="3"/>
    <x v="7"/>
    <x v="1"/>
    <x v="2"/>
    <n v="127"/>
    <s v="S24_2300"/>
    <x v="85"/>
    <s v="2155551555"/>
    <s v="7586 Pompton St."/>
    <s v="N/A"/>
    <s v="Allentown"/>
    <s v="PA"/>
    <s v="70267"/>
    <x v="0"/>
    <x v="0"/>
    <s v="Yu"/>
    <s v="Kyung"/>
    <s v="Small"/>
  </r>
  <r>
    <n v="10281"/>
    <n v="20"/>
    <n v="40.659999999999997"/>
    <n v="2"/>
    <n v="813.2"/>
    <n v="202.40548000000001"/>
    <s v="24,89%"/>
    <d v="2004-08-19T00:00:00"/>
    <x v="0"/>
    <n v="3"/>
    <x v="7"/>
    <x v="1"/>
    <x v="1"/>
    <n v="35"/>
    <s v="S24_2840"/>
    <x v="85"/>
    <s v="2155551555"/>
    <s v="7586 Pompton St."/>
    <s v="N/A"/>
    <s v="Allentown"/>
    <s v="PA"/>
    <s v="70267"/>
    <x v="0"/>
    <x v="0"/>
    <s v="Yu"/>
    <s v="Kyung"/>
    <s v="Small"/>
  </r>
  <r>
    <n v="10281"/>
    <n v="29"/>
    <n v="82.83"/>
    <n v="8"/>
    <n v="2402.0700000000002"/>
    <n v="109.294185"/>
    <s v="4,55%"/>
    <d v="2004-08-19T00:00:00"/>
    <x v="0"/>
    <n v="3"/>
    <x v="7"/>
    <x v="1"/>
    <x v="2"/>
    <n v="96"/>
    <s v="S32_1268"/>
    <x v="85"/>
    <s v="2155551555"/>
    <s v="7586 Pompton St."/>
    <s v="N/A"/>
    <s v="Allentown"/>
    <s v="PA"/>
    <s v="70267"/>
    <x v="0"/>
    <x v="0"/>
    <s v="Yu"/>
    <s v="Kyung"/>
    <s v="Small"/>
  </r>
  <r>
    <n v="10281"/>
    <n v="31"/>
    <n v="55.19"/>
    <n v="3"/>
    <n v="1710.89"/>
    <n v="77.845495"/>
    <s v="4,55%"/>
    <d v="2004-08-19T00:00:00"/>
    <x v="0"/>
    <n v="3"/>
    <x v="7"/>
    <x v="1"/>
    <x v="2"/>
    <n v="54"/>
    <s v="S32_2509"/>
    <x v="85"/>
    <s v="2155551555"/>
    <s v="7586 Pompton St."/>
    <s v="N/A"/>
    <s v="Allentown"/>
    <s v="PA"/>
    <s v="70267"/>
    <x v="0"/>
    <x v="0"/>
    <s v="Yu"/>
    <s v="Kyung"/>
    <s v="Small"/>
  </r>
  <r>
    <n v="10281"/>
    <n v="36"/>
    <n v="77.569999999999993"/>
    <n v="12"/>
    <n v="2792.52"/>
    <n v="127.05965999999999"/>
    <s v="4,55%"/>
    <d v="2004-08-19T00:00:00"/>
    <x v="0"/>
    <n v="3"/>
    <x v="7"/>
    <x v="1"/>
    <x v="2"/>
    <n v="64"/>
    <s v="S32_3522"/>
    <x v="85"/>
    <s v="2155551555"/>
    <s v="7586 Pompton St."/>
    <s v="N/A"/>
    <s v="Allentown"/>
    <s v="PA"/>
    <s v="70267"/>
    <x v="0"/>
    <x v="0"/>
    <s v="Yu"/>
    <s v="Kyung"/>
    <s v="Small"/>
  </r>
  <r>
    <n v="10281"/>
    <n v="27"/>
    <n v="85.98"/>
    <n v="11"/>
    <n v="2321.46"/>
    <n v="577.81139400000006"/>
    <s v="24,89%"/>
    <d v="2004-08-19T00:00:00"/>
    <x v="0"/>
    <n v="3"/>
    <x v="7"/>
    <x v="1"/>
    <x v="1"/>
    <n v="101"/>
    <s v="S700_2824"/>
    <x v="85"/>
    <s v="2155551555"/>
    <s v="7586 Pompton St."/>
    <s v="N/A"/>
    <s v="Allentown"/>
    <s v="PA"/>
    <s v="70267"/>
    <x v="0"/>
    <x v="0"/>
    <s v="Yu"/>
    <s v="Kyung"/>
    <s v="Small"/>
  </r>
  <r>
    <n v="10282"/>
    <n v="41"/>
    <n v="100"/>
    <n v="5"/>
    <n v="7071.27"/>
    <n v="1760.0391030000001"/>
    <s v="24,89%"/>
    <d v="2004-08-20T00:00:00"/>
    <x v="0"/>
    <n v="3"/>
    <x v="7"/>
    <x v="1"/>
    <x v="1"/>
    <n v="207"/>
    <s v="S12_1108"/>
    <x v="13"/>
    <s v="4155551450"/>
    <s v="5677 Strong St."/>
    <s v="N/A"/>
    <s v="San Rafael"/>
    <s v="CA"/>
    <s v="97562"/>
    <x v="0"/>
    <x v="0"/>
    <s v="Nelson"/>
    <s v="Valarie"/>
    <s v="Large"/>
  </r>
  <r>
    <n v="10282"/>
    <n v="27"/>
    <n v="100"/>
    <n v="6"/>
    <n v="4364.82"/>
    <n v="1086.4036980000001"/>
    <s v="24,89%"/>
    <d v="2004-08-20T00:00:00"/>
    <x v="0"/>
    <n v="3"/>
    <x v="7"/>
    <x v="1"/>
    <x v="1"/>
    <n v="151"/>
    <s v="S12_3148"/>
    <x v="13"/>
    <s v="4155551450"/>
    <s v="5677 Strong St."/>
    <s v="N/A"/>
    <s v="San Rafael"/>
    <s v="CA"/>
    <s v="97562"/>
    <x v="0"/>
    <x v="0"/>
    <s v="Nelson"/>
    <s v="Valarie"/>
    <s v="Medium"/>
  </r>
  <r>
    <n v="10282"/>
    <n v="24"/>
    <n v="100"/>
    <n v="4"/>
    <n v="3778.8"/>
    <n v="940.54332000000011"/>
    <s v="24,89%"/>
    <d v="2004-08-20T00:00:00"/>
    <x v="0"/>
    <n v="3"/>
    <x v="7"/>
    <x v="1"/>
    <x v="1"/>
    <n v="173"/>
    <s v="S12_3891"/>
    <x v="13"/>
    <s v="4155551450"/>
    <s v="5677 Strong St."/>
    <s v="N/A"/>
    <s v="San Rafael"/>
    <s v="CA"/>
    <s v="97562"/>
    <x v="0"/>
    <x v="0"/>
    <s v="Nelson"/>
    <s v="Valarie"/>
    <s v="Medium"/>
  </r>
  <r>
    <n v="10282"/>
    <n v="23"/>
    <n v="100"/>
    <n v="13"/>
    <n v="3238.63"/>
    <n v="806.09500700000001"/>
    <s v="24,89%"/>
    <d v="2004-08-20T00:00:00"/>
    <x v="0"/>
    <n v="3"/>
    <x v="7"/>
    <x v="1"/>
    <x v="1"/>
    <n v="163"/>
    <s v="S18_2238"/>
    <x v="13"/>
    <s v="4155551450"/>
    <s v="5677 Strong St."/>
    <s v="N/A"/>
    <s v="San Rafael"/>
    <s v="CA"/>
    <s v="97562"/>
    <x v="0"/>
    <x v="0"/>
    <s v="Nelson"/>
    <s v="Valarie"/>
    <s v="Medium"/>
  </r>
  <r>
    <n v="10282"/>
    <n v="43"/>
    <n v="100"/>
    <n v="1"/>
    <n v="6695.53"/>
    <n v="494.79966699999994"/>
    <s v="7,39%"/>
    <d v="2004-08-20T00:00:00"/>
    <x v="0"/>
    <n v="3"/>
    <x v="7"/>
    <x v="1"/>
    <x v="0"/>
    <n v="136"/>
    <s v="S18_3140"/>
    <x v="13"/>
    <s v="4155551450"/>
    <s v="5677 Strong St."/>
    <s v="N/A"/>
    <s v="San Rafael"/>
    <s v="CA"/>
    <s v="97562"/>
    <x v="0"/>
    <x v="0"/>
    <s v="Nelson"/>
    <s v="Valarie"/>
    <s v="Medium"/>
  </r>
  <r>
    <n v="10282"/>
    <n v="36"/>
    <n v="100"/>
    <n v="3"/>
    <n v="4174.92"/>
    <n v="212.50342800000001"/>
    <s v="5,09%"/>
    <d v="2004-08-20T00:00:00"/>
    <x v="0"/>
    <n v="3"/>
    <x v="7"/>
    <x v="1"/>
    <x v="3"/>
    <n v="100"/>
    <s v="S18_3259"/>
    <x v="13"/>
    <s v="4155551450"/>
    <s v="5677 Strong St."/>
    <s v="N/A"/>
    <s v="San Rafael"/>
    <s v="CA"/>
    <s v="97562"/>
    <x v="0"/>
    <x v="0"/>
    <s v="Nelson"/>
    <s v="Valarie"/>
    <s v="Medium"/>
  </r>
  <r>
    <n v="10282"/>
    <n v="31"/>
    <n v="100"/>
    <n v="8"/>
    <n v="4674.8"/>
    <n v="1163.55772"/>
    <s v="24,89%"/>
    <d v="2004-08-20T00:00:00"/>
    <x v="0"/>
    <n v="3"/>
    <x v="7"/>
    <x v="1"/>
    <x v="1"/>
    <n v="143"/>
    <s v="S18_4027"/>
    <x v="13"/>
    <s v="4155551450"/>
    <s v="5677 Strong St."/>
    <s v="N/A"/>
    <s v="San Rafael"/>
    <s v="CA"/>
    <s v="97562"/>
    <x v="0"/>
    <x v="0"/>
    <s v="Nelson"/>
    <s v="Valarie"/>
    <s v="Medium"/>
  </r>
  <r>
    <n v="10282"/>
    <n v="29"/>
    <n v="46.82"/>
    <n v="11"/>
    <n v="1357.78"/>
    <n v="337.95144199999999"/>
    <s v="24,89%"/>
    <d v="2004-08-20T00:00:00"/>
    <x v="0"/>
    <n v="3"/>
    <x v="7"/>
    <x v="1"/>
    <x v="1"/>
    <n v="57"/>
    <s v="S24_1444"/>
    <x v="13"/>
    <s v="4155551450"/>
    <s v="5677 Strong St."/>
    <s v="N/A"/>
    <s v="San Rafael"/>
    <s v="CA"/>
    <s v="97562"/>
    <x v="0"/>
    <x v="0"/>
    <s v="Nelson"/>
    <s v="Valarie"/>
    <s v="Small"/>
  </r>
  <r>
    <n v="10282"/>
    <n v="39"/>
    <n v="100"/>
    <n v="10"/>
    <n v="4797.3900000000003"/>
    <n v="1194.070371"/>
    <s v="24,89%"/>
    <d v="2004-08-20T00:00:00"/>
    <x v="0"/>
    <n v="3"/>
    <x v="7"/>
    <x v="1"/>
    <x v="1"/>
    <n v="118"/>
    <s v="S24_4048"/>
    <x v="13"/>
    <s v="4155551450"/>
    <s v="5677 Strong St."/>
    <s v="N/A"/>
    <s v="San Rafael"/>
    <s v="CA"/>
    <s v="97562"/>
    <x v="0"/>
    <x v="0"/>
    <s v="Nelson"/>
    <s v="Valarie"/>
    <s v="Medium"/>
  </r>
  <r>
    <n v="10282"/>
    <n v="36"/>
    <n v="59.65"/>
    <n v="9"/>
    <n v="2147.4"/>
    <n v="109.30266"/>
    <s v="5,09%"/>
    <d v="2004-08-20T00:00:00"/>
    <x v="0"/>
    <n v="3"/>
    <x v="7"/>
    <x v="1"/>
    <x v="3"/>
    <n v="62"/>
    <s v="S32_3207"/>
    <x v="13"/>
    <s v="4155551450"/>
    <s v="5677 Strong St."/>
    <s v="N/A"/>
    <s v="San Rafael"/>
    <s v="CA"/>
    <s v="97562"/>
    <x v="0"/>
    <x v="0"/>
    <s v="Nelson"/>
    <s v="Valarie"/>
    <s v="Small"/>
  </r>
  <r>
    <n v="10282"/>
    <n v="38"/>
    <n v="100"/>
    <n v="12"/>
    <n v="4310.72"/>
    <n v="196.13776000000001"/>
    <s v="4,55%"/>
    <d v="2004-08-20T00:00:00"/>
    <x v="0"/>
    <n v="3"/>
    <x v="7"/>
    <x v="1"/>
    <x v="2"/>
    <n v="115"/>
    <s v="S50_1392"/>
    <x v="13"/>
    <s v="4155551450"/>
    <s v="5677 Strong St."/>
    <s v="N/A"/>
    <s v="San Rafael"/>
    <s v="CA"/>
    <s v="97562"/>
    <x v="0"/>
    <x v="0"/>
    <s v="Nelson"/>
    <s v="Valarie"/>
    <s v="Medium"/>
  </r>
  <r>
    <n v="10282"/>
    <n v="37"/>
    <n v="66.78"/>
    <n v="7"/>
    <n v="2470.86"/>
    <n v="125.76677400000001"/>
    <s v="5,09%"/>
    <d v="2004-08-20T00:00:00"/>
    <x v="0"/>
    <n v="3"/>
    <x v="7"/>
    <x v="1"/>
    <x v="3"/>
    <n v="58"/>
    <s v="S50_1514"/>
    <x v="13"/>
    <s v="4155551450"/>
    <s v="5677 Strong St."/>
    <s v="N/A"/>
    <s v="San Rafael"/>
    <s v="CA"/>
    <s v="97562"/>
    <x v="0"/>
    <x v="0"/>
    <s v="Nelson"/>
    <s v="Valarie"/>
    <s v="Small"/>
  </r>
  <r>
    <n v="10282"/>
    <n v="43"/>
    <n v="86.61"/>
    <n v="2"/>
    <n v="3724.23"/>
    <n v="340.39462199999997"/>
    <s v="9,14%"/>
    <d v="2004-08-20T00:00:00"/>
    <x v="0"/>
    <n v="3"/>
    <x v="7"/>
    <x v="1"/>
    <x v="4"/>
    <n v="86"/>
    <s v="S700_1938"/>
    <x v="13"/>
    <s v="4155551450"/>
    <s v="5677 Strong St."/>
    <s v="N/A"/>
    <s v="San Rafael"/>
    <s v="CA"/>
    <s v="97562"/>
    <x v="0"/>
    <x v="0"/>
    <s v="Nelson"/>
    <s v="Valarie"/>
    <s v="Medium"/>
  </r>
  <r>
    <n v="10283"/>
    <n v="25"/>
    <n v="100"/>
    <n v="6"/>
    <n v="2992"/>
    <n v="744.7088"/>
    <s v="24,89%"/>
    <d v="2004-08-20T00:00:00"/>
    <x v="0"/>
    <n v="3"/>
    <x v="7"/>
    <x v="1"/>
    <x v="1"/>
    <n v="136"/>
    <s v="S10_4757"/>
    <x v="78"/>
    <s v="(604) 555-4555"/>
    <s v="23 Tsawassen Blvd."/>
    <s v="N/A"/>
    <s v="Tsawassen"/>
    <s v="BC"/>
    <s v="T2F 8M4"/>
    <x v="15"/>
    <x v="0"/>
    <s v="Lincoln"/>
    <s v="Elizabeth"/>
    <s v="Small"/>
  </r>
  <r>
    <n v="10283"/>
    <n v="21"/>
    <n v="98.06"/>
    <n v="4"/>
    <n v="2059.2600000000002"/>
    <n v="188.216364"/>
    <s v="9,14%"/>
    <d v="2004-08-20T00:00:00"/>
    <x v="0"/>
    <n v="3"/>
    <x v="7"/>
    <x v="1"/>
    <x v="4"/>
    <n v="86"/>
    <s v="S18_3029"/>
    <x v="78"/>
    <s v="(604) 555-4555"/>
    <s v="23 Tsawassen Blvd."/>
    <s v="N/A"/>
    <s v="Tsawassen"/>
    <s v="BC"/>
    <s v="T2F 8M4"/>
    <x v="15"/>
    <x v="0"/>
    <s v="Lincoln"/>
    <s v="Elizabeth"/>
    <s v="Small"/>
  </r>
  <r>
    <n v="10283"/>
    <n v="46"/>
    <n v="100"/>
    <n v="3"/>
    <n v="5795.54"/>
    <n v="428.29040599999996"/>
    <s v="7,39%"/>
    <d v="2004-08-20T00:00:00"/>
    <x v="0"/>
    <n v="3"/>
    <x v="7"/>
    <x v="1"/>
    <x v="0"/>
    <n v="105"/>
    <s v="S18_3856"/>
    <x v="78"/>
    <s v="(604) 555-4555"/>
    <s v="23 Tsawassen Blvd."/>
    <s v="N/A"/>
    <s v="Tsawassen"/>
    <s v="BC"/>
    <s v="T2F 8M4"/>
    <x v="15"/>
    <x v="0"/>
    <s v="Lincoln"/>
    <s v="Elizabeth"/>
    <s v="Medium"/>
  </r>
  <r>
    <n v="10283"/>
    <n v="34"/>
    <n v="100"/>
    <n v="14"/>
    <n v="3580.88"/>
    <n v="264.62703199999999"/>
    <s v="7,39%"/>
    <d v="2004-08-20T00:00:00"/>
    <x v="0"/>
    <n v="3"/>
    <x v="7"/>
    <x v="1"/>
    <x v="0"/>
    <n v="87"/>
    <s v="S18_4522"/>
    <x v="78"/>
    <s v="(604) 555-4555"/>
    <s v="23 Tsawassen Blvd."/>
    <s v="N/A"/>
    <s v="Tsawassen"/>
    <s v="BC"/>
    <s v="T2F 8M4"/>
    <x v="15"/>
    <x v="0"/>
    <s v="Lincoln"/>
    <s v="Elizabeth"/>
    <s v="Medium"/>
  </r>
  <r>
    <n v="10283"/>
    <n v="42"/>
    <n v="100"/>
    <n v="13"/>
    <n v="5316.36"/>
    <n v="485.91530399999994"/>
    <s v="9,14%"/>
    <d v="2004-08-20T00:00:00"/>
    <x v="0"/>
    <n v="3"/>
    <x v="7"/>
    <x v="1"/>
    <x v="4"/>
    <n v="122"/>
    <s v="S24_2011"/>
    <x v="78"/>
    <s v="(604) 555-4555"/>
    <s v="23 Tsawassen Blvd."/>
    <s v="N/A"/>
    <s v="Tsawassen"/>
    <s v="BC"/>
    <s v="T2F 8M4"/>
    <x v="15"/>
    <x v="0"/>
    <s v="Lincoln"/>
    <s v="Elizabeth"/>
    <s v="Medium"/>
  </r>
  <r>
    <n v="10283"/>
    <n v="34"/>
    <n v="92.94"/>
    <n v="8"/>
    <n v="3159.96"/>
    <n v="233.52104399999999"/>
    <s v="7,39%"/>
    <d v="2004-08-20T00:00:00"/>
    <x v="0"/>
    <n v="3"/>
    <x v="7"/>
    <x v="1"/>
    <x v="0"/>
    <n v="88"/>
    <s v="S24_3151"/>
    <x v="78"/>
    <s v="(604) 555-4555"/>
    <s v="23 Tsawassen Blvd."/>
    <s v="N/A"/>
    <s v="Tsawassen"/>
    <s v="BC"/>
    <s v="T2F 8M4"/>
    <x v="15"/>
    <x v="0"/>
    <s v="Lincoln"/>
    <s v="Elizabeth"/>
    <s v="Medium"/>
  </r>
  <r>
    <n v="10283"/>
    <n v="33"/>
    <n v="72.959999999999994"/>
    <n v="5"/>
    <n v="2407.6799999999998"/>
    <n v="177.92755199999996"/>
    <s v="7,39%"/>
    <d v="2004-08-20T00:00:00"/>
    <x v="0"/>
    <n v="3"/>
    <x v="7"/>
    <x v="1"/>
    <x v="0"/>
    <n v="83"/>
    <s v="S24_3816"/>
    <x v="78"/>
    <s v="(604) 555-4555"/>
    <s v="23 Tsawassen Blvd."/>
    <s v="N/A"/>
    <s v="Tsawassen"/>
    <s v="BC"/>
    <s v="T2F 8M4"/>
    <x v="15"/>
    <x v="0"/>
    <s v="Lincoln"/>
    <s v="Elizabeth"/>
    <s v="Small"/>
  </r>
  <r>
    <n v="10283"/>
    <n v="45"/>
    <n v="78.67"/>
    <n v="9"/>
    <n v="3540.15"/>
    <n v="323.56970999999999"/>
    <s v="9,14%"/>
    <d v="2004-08-20T00:00:00"/>
    <x v="0"/>
    <n v="3"/>
    <x v="7"/>
    <x v="1"/>
    <x v="4"/>
    <n v="66"/>
    <s v="S700_1138"/>
    <x v="78"/>
    <s v="(604) 555-4555"/>
    <s v="23 Tsawassen Blvd."/>
    <s v="N/A"/>
    <s v="Tsawassen"/>
    <s v="BC"/>
    <s v="T2F 8M4"/>
    <x v="15"/>
    <x v="0"/>
    <s v="Lincoln"/>
    <s v="Elizabeth"/>
    <s v="Medium"/>
  </r>
  <r>
    <n v="10283"/>
    <n v="20"/>
    <n v="94.14"/>
    <n v="2"/>
    <n v="1882.8"/>
    <n v="172.08792"/>
    <s v="9,14%"/>
    <d v="2004-08-20T00:00:00"/>
    <x v="0"/>
    <n v="3"/>
    <x v="7"/>
    <x v="1"/>
    <x v="4"/>
    <n v="90"/>
    <s v="S700_2047"/>
    <x v="78"/>
    <s v="(604) 555-4555"/>
    <s v="23 Tsawassen Blvd."/>
    <s v="N/A"/>
    <s v="Tsawassen"/>
    <s v="BC"/>
    <s v="T2F 8M4"/>
    <x v="15"/>
    <x v="0"/>
    <s v="Lincoln"/>
    <s v="Elizabeth"/>
    <s v="Small"/>
  </r>
  <r>
    <n v="10283"/>
    <n v="47"/>
    <n v="65.77"/>
    <n v="7"/>
    <n v="3091.19"/>
    <n v="282.53476599999999"/>
    <s v="9,14%"/>
    <d v="2004-08-20T00:00:00"/>
    <x v="0"/>
    <n v="3"/>
    <x v="7"/>
    <x v="1"/>
    <x v="4"/>
    <n v="72"/>
    <s v="S700_2610"/>
    <x v="78"/>
    <s v="(604) 555-4555"/>
    <s v="23 Tsawassen Blvd."/>
    <s v="N/A"/>
    <s v="Tsawassen"/>
    <s v="BC"/>
    <s v="T2F 8M4"/>
    <x v="15"/>
    <x v="0"/>
    <s v="Lincoln"/>
    <s v="Elizabeth"/>
    <s v="Medium"/>
  </r>
  <r>
    <n v="10283"/>
    <n v="22"/>
    <n v="88.15"/>
    <n v="10"/>
    <n v="1939.3"/>
    <n v="177.25201999999999"/>
    <s v="9,14%"/>
    <d v="2004-08-20T00:00:00"/>
    <x v="0"/>
    <n v="3"/>
    <x v="7"/>
    <x v="1"/>
    <x v="4"/>
    <n v="100"/>
    <s v="S700_3505"/>
    <x v="78"/>
    <s v="(604) 555-4555"/>
    <s v="23 Tsawassen Blvd."/>
    <s v="N/A"/>
    <s v="Tsawassen"/>
    <s v="BC"/>
    <s v="T2F 8M4"/>
    <x v="15"/>
    <x v="0"/>
    <s v="Lincoln"/>
    <s v="Elizabeth"/>
    <s v="Small"/>
  </r>
  <r>
    <n v="10283"/>
    <n v="38"/>
    <n v="89.38"/>
    <n v="11"/>
    <n v="3396.44"/>
    <n v="310.43461600000001"/>
    <s v="9,14%"/>
    <d v="2004-08-20T00:00:00"/>
    <x v="0"/>
    <n v="3"/>
    <x v="7"/>
    <x v="1"/>
    <x v="4"/>
    <n v="99"/>
    <s v="S700_3962"/>
    <x v="78"/>
    <s v="(604) 555-4555"/>
    <s v="23 Tsawassen Blvd."/>
    <s v="N/A"/>
    <s v="Tsawassen"/>
    <s v="BC"/>
    <s v="T2F 8M4"/>
    <x v="15"/>
    <x v="0"/>
    <s v="Lincoln"/>
    <s v="Elizabeth"/>
    <s v="Medium"/>
  </r>
  <r>
    <n v="10283"/>
    <n v="43"/>
    <n v="57.61"/>
    <n v="1"/>
    <n v="2477.23"/>
    <n v="181.08551299999999"/>
    <s v="7,31%"/>
    <d v="2004-08-20T00:00:00"/>
    <x v="0"/>
    <n v="3"/>
    <x v="7"/>
    <x v="1"/>
    <x v="5"/>
    <n v="49"/>
    <s v="S72_1253"/>
    <x v="78"/>
    <s v="(604) 555-4555"/>
    <s v="23 Tsawassen Blvd."/>
    <s v="N/A"/>
    <s v="Tsawassen"/>
    <s v="BC"/>
    <s v="T2F 8M4"/>
    <x v="15"/>
    <x v="0"/>
    <s v="Lincoln"/>
    <s v="Elizabeth"/>
    <s v="Small"/>
  </r>
  <r>
    <n v="10283"/>
    <n v="33"/>
    <n v="51.32"/>
    <n v="12"/>
    <n v="1693.56"/>
    <n v="154.79138399999999"/>
    <s v="9,14%"/>
    <d v="2004-08-20T00:00:00"/>
    <x v="0"/>
    <n v="3"/>
    <x v="7"/>
    <x v="1"/>
    <x v="4"/>
    <n v="54"/>
    <s v="S72_3212"/>
    <x v="78"/>
    <s v="(604) 555-4555"/>
    <s v="23 Tsawassen Blvd."/>
    <s v="N/A"/>
    <s v="Tsawassen"/>
    <s v="BC"/>
    <s v="T2F 8M4"/>
    <x v="15"/>
    <x v="0"/>
    <s v="Lincoln"/>
    <s v="Elizabeth"/>
    <s v="Small"/>
  </r>
  <r>
    <n v="10284"/>
    <n v="45"/>
    <n v="100"/>
    <n v="11"/>
    <n v="5747.85"/>
    <n v="420.16783500000003"/>
    <s v="7,31%"/>
    <d v="2004-08-21T00:00:00"/>
    <x v="0"/>
    <n v="3"/>
    <x v="7"/>
    <x v="1"/>
    <x v="5"/>
    <n v="157"/>
    <s v="S18_1662"/>
    <x v="89"/>
    <s v="+47 2212 1555"/>
    <s v="Drammensveien 126 A, PB 744 Sentrum"/>
    <s v="N/A"/>
    <s v="Oslo"/>
    <s v="N/A"/>
    <s v="N 0106"/>
    <x v="2"/>
    <x v="1"/>
    <s v="Klaeboe"/>
    <s v="Jan"/>
    <s v="Medium"/>
  </r>
  <r>
    <n v="10284"/>
    <n v="31"/>
    <n v="71.81"/>
    <n v="1"/>
    <n v="2226.11"/>
    <n v="162.72864100000001"/>
    <s v="7,31%"/>
    <d v="2004-08-21T00:00:00"/>
    <x v="0"/>
    <n v="3"/>
    <x v="7"/>
    <x v="1"/>
    <x v="5"/>
    <n v="84"/>
    <s v="S18_2581"/>
    <x v="89"/>
    <s v="+47 2212 1555"/>
    <s v="Drammensveien 126 A, PB 744 Sentrum"/>
    <s v="N/A"/>
    <s v="Oslo"/>
    <s v="N/A"/>
    <s v="N 0106"/>
    <x v="2"/>
    <x v="1"/>
    <s v="Klaeboe"/>
    <s v="Jan"/>
    <s v="Small"/>
  </r>
  <r>
    <n v="10284"/>
    <n v="22"/>
    <n v="100"/>
    <n v="3"/>
    <n v="2310.88"/>
    <n v="168.92532800000001"/>
    <s v="7,31%"/>
    <d v="2004-08-21T00:00:00"/>
    <x v="0"/>
    <n v="3"/>
    <x v="7"/>
    <x v="1"/>
    <x v="5"/>
    <n v="109"/>
    <s v="S24_1785"/>
    <x v="89"/>
    <s v="+47 2212 1555"/>
    <s v="Drammensveien 126 A, PB 744 Sentrum"/>
    <s v="N/A"/>
    <s v="Oslo"/>
    <s v="N/A"/>
    <s v="N 0106"/>
    <x v="2"/>
    <x v="1"/>
    <s v="Klaeboe"/>
    <s v="Jan"/>
    <s v="Small"/>
  </r>
  <r>
    <n v="10284"/>
    <n v="30"/>
    <n v="73.989999999999995"/>
    <n v="12"/>
    <n v="2219.6999999999998"/>
    <n v="162.26006999999998"/>
    <s v="7,31%"/>
    <d v="2004-08-21T00:00:00"/>
    <x v="0"/>
    <n v="3"/>
    <x v="7"/>
    <x v="1"/>
    <x v="5"/>
    <n v="68"/>
    <s v="S24_2841"/>
    <x v="89"/>
    <s v="+47 2212 1555"/>
    <s v="Drammensveien 126 A, PB 744 Sentrum"/>
    <s v="N/A"/>
    <s v="Oslo"/>
    <s v="N/A"/>
    <s v="N 0106"/>
    <x v="2"/>
    <x v="1"/>
    <s v="Klaeboe"/>
    <s v="Jan"/>
    <s v="Small"/>
  </r>
  <r>
    <n v="10284"/>
    <n v="39"/>
    <n v="71.67"/>
    <n v="13"/>
    <n v="2795.13"/>
    <n v="206.56010699999999"/>
    <s v="7,39%"/>
    <d v="2004-08-21T00:00:00"/>
    <x v="0"/>
    <n v="3"/>
    <x v="7"/>
    <x v="1"/>
    <x v="0"/>
    <n v="65"/>
    <s v="S24_3420"/>
    <x v="89"/>
    <s v="+47 2212 1555"/>
    <s v="Drammensveien 126 A, PB 744 Sentrum"/>
    <s v="N/A"/>
    <s v="Oslo"/>
    <s v="N/A"/>
    <s v="N 0106"/>
    <x v="2"/>
    <x v="1"/>
    <s v="Klaeboe"/>
    <s v="Jan"/>
    <s v="Small"/>
  </r>
  <r>
    <n v="10284"/>
    <n v="21"/>
    <n v="55.96"/>
    <n v="10"/>
    <n v="1175.1600000000001"/>
    <n v="85.904195999999999"/>
    <s v="7,31%"/>
    <d v="2004-08-21T00:00:00"/>
    <x v="0"/>
    <n v="3"/>
    <x v="7"/>
    <x v="1"/>
    <x v="5"/>
    <n v="68"/>
    <s v="S24_3949"/>
    <x v="89"/>
    <s v="+47 2212 1555"/>
    <s v="Drammensveien 126 A, PB 744 Sentrum"/>
    <s v="N/A"/>
    <s v="Oslo"/>
    <s v="N/A"/>
    <s v="N 0106"/>
    <x v="2"/>
    <x v="1"/>
    <s v="Klaeboe"/>
    <s v="Jan"/>
    <s v="Small"/>
  </r>
  <r>
    <n v="10284"/>
    <n v="21"/>
    <n v="71"/>
    <n v="2"/>
    <n v="1491"/>
    <n v="108.99209999999999"/>
    <s v="7,31%"/>
    <d v="2004-08-21T00:00:00"/>
    <x v="0"/>
    <n v="3"/>
    <x v="7"/>
    <x v="1"/>
    <x v="5"/>
    <n v="72"/>
    <s v="S24_4278"/>
    <x v="89"/>
    <s v="+47 2212 1555"/>
    <s v="Drammensveien 126 A, PB 744 Sentrum"/>
    <s v="N/A"/>
    <s v="Oslo"/>
    <s v="N/A"/>
    <s v="N 0106"/>
    <x v="2"/>
    <x v="1"/>
    <s v="Klaeboe"/>
    <s v="Jan"/>
    <s v="Small"/>
  </r>
  <r>
    <n v="10284"/>
    <n v="50"/>
    <n v="81.86"/>
    <n v="4"/>
    <n v="4093"/>
    <n v="302.47269999999997"/>
    <s v="7,39%"/>
    <d v="2004-08-21T00:00:00"/>
    <x v="0"/>
    <n v="3"/>
    <x v="7"/>
    <x v="1"/>
    <x v="0"/>
    <n v="68"/>
    <s v="S32_4289"/>
    <x v="89"/>
    <s v="+47 2212 1555"/>
    <s v="Drammensveien 126 A, PB 744 Sentrum"/>
    <s v="N/A"/>
    <s v="Oslo"/>
    <s v="N/A"/>
    <s v="N 0106"/>
    <x v="2"/>
    <x v="1"/>
    <s v="Klaeboe"/>
    <s v="Jan"/>
    <s v="Medium"/>
  </r>
  <r>
    <n v="10284"/>
    <n v="33"/>
    <n v="51.93"/>
    <n v="5"/>
    <n v="1713.69"/>
    <n v="126.64169099999999"/>
    <s v="7,39%"/>
    <d v="2004-08-21T00:00:00"/>
    <x v="0"/>
    <n v="3"/>
    <x v="7"/>
    <x v="1"/>
    <x v="0"/>
    <n v="43"/>
    <s v="S50_1341"/>
    <x v="89"/>
    <s v="+47 2212 1555"/>
    <s v="Drammensveien 126 A, PB 744 Sentrum"/>
    <s v="N/A"/>
    <s v="Oslo"/>
    <s v="N/A"/>
    <s v="N 0106"/>
    <x v="2"/>
    <x v="1"/>
    <s v="Klaeboe"/>
    <s v="Jan"/>
    <s v="Small"/>
  </r>
  <r>
    <n v="10284"/>
    <n v="24"/>
    <n v="83.12"/>
    <n v="6"/>
    <n v="1994.88"/>
    <n v="145.825728"/>
    <s v="7,31%"/>
    <d v="2004-08-21T00:00:00"/>
    <x v="0"/>
    <n v="3"/>
    <x v="7"/>
    <x v="1"/>
    <x v="5"/>
    <n v="91"/>
    <s v="S700_1691"/>
    <x v="89"/>
    <s v="+47 2212 1555"/>
    <s v="Drammensveien 126 A, PB 744 Sentrum"/>
    <s v="N/A"/>
    <s v="Oslo"/>
    <s v="N/A"/>
    <s v="N 0106"/>
    <x v="2"/>
    <x v="1"/>
    <s v="Klaeboe"/>
    <s v="Jan"/>
    <s v="Small"/>
  </r>
  <r>
    <n v="10284"/>
    <n v="45"/>
    <n v="100"/>
    <n v="8"/>
    <n v="4576.95"/>
    <n v="334.57504499999999"/>
    <s v="7,31%"/>
    <d v="2004-08-21T00:00:00"/>
    <x v="0"/>
    <n v="3"/>
    <x v="7"/>
    <x v="1"/>
    <x v="5"/>
    <n v="99"/>
    <s v="S700_2466"/>
    <x v="89"/>
    <s v="+47 2212 1555"/>
    <s v="Drammensveien 126 A, PB 744 Sentrum"/>
    <s v="N/A"/>
    <s v="Oslo"/>
    <s v="N/A"/>
    <s v="N 0106"/>
    <x v="2"/>
    <x v="1"/>
    <s v="Klaeboe"/>
    <s v="Jan"/>
    <s v="Medium"/>
  </r>
  <r>
    <n v="10284"/>
    <n v="25"/>
    <n v="69.599999999999994"/>
    <n v="7"/>
    <n v="1740"/>
    <n v="127.194"/>
    <s v="7,31%"/>
    <d v="2004-08-21T00:00:00"/>
    <x v="0"/>
    <n v="3"/>
    <x v="7"/>
    <x v="1"/>
    <x v="5"/>
    <n v="80"/>
    <s v="S700_3167"/>
    <x v="89"/>
    <s v="+47 2212 1555"/>
    <s v="Drammensveien 126 A, PB 744 Sentrum"/>
    <s v="N/A"/>
    <s v="Oslo"/>
    <s v="N/A"/>
    <s v="N 0106"/>
    <x v="2"/>
    <x v="1"/>
    <s v="Klaeboe"/>
    <s v="Jan"/>
    <s v="Small"/>
  </r>
  <r>
    <n v="10284"/>
    <n v="32"/>
    <n v="64.41"/>
    <n v="9"/>
    <n v="2061.12"/>
    <n v="150.66787199999999"/>
    <s v="7,31%"/>
    <d v="2004-08-21T00:00:00"/>
    <x v="0"/>
    <n v="3"/>
    <x v="7"/>
    <x v="1"/>
    <x v="5"/>
    <n v="74"/>
    <s v="S700_4002"/>
    <x v="89"/>
    <s v="+47 2212 1555"/>
    <s v="Drammensveien 126 A, PB 744 Sentrum"/>
    <s v="N/A"/>
    <s v="Oslo"/>
    <s v="N/A"/>
    <s v="N 0106"/>
    <x v="2"/>
    <x v="1"/>
    <s v="Klaeboe"/>
    <s v="Jan"/>
    <s v="Small"/>
  </r>
  <r>
    <n v="10285"/>
    <n v="36"/>
    <n v="100"/>
    <n v="6"/>
    <n v="4099.68"/>
    <n v="520.65935999999999"/>
    <s v="12,70%"/>
    <d v="2004-08-27T00:00:00"/>
    <x v="0"/>
    <n v="3"/>
    <x v="7"/>
    <x v="1"/>
    <x v="6"/>
    <n v="95"/>
    <s v="S10_1678"/>
    <x v="90"/>
    <s v="6175558555"/>
    <s v="39323 Spinnaker Dr."/>
    <s v="N/A"/>
    <s v="Cambridge"/>
    <s v="MA"/>
    <s v="51247"/>
    <x v="0"/>
    <x v="0"/>
    <s v="Hernandez"/>
    <s v="Marta"/>
    <s v="Medium"/>
  </r>
  <r>
    <n v="10285"/>
    <n v="47"/>
    <n v="100"/>
    <n v="9"/>
    <n v="6484.59"/>
    <n v="823.54293000000007"/>
    <s v="12,70%"/>
    <d v="2004-08-27T00:00:00"/>
    <x v="0"/>
    <n v="3"/>
    <x v="7"/>
    <x v="1"/>
    <x v="6"/>
    <n v="118"/>
    <s v="S10_2016"/>
    <x v="90"/>
    <s v="6175558555"/>
    <s v="39323 Spinnaker Dr."/>
    <s v="N/A"/>
    <s v="Cambridge"/>
    <s v="MA"/>
    <s v="51247"/>
    <x v="0"/>
    <x v="0"/>
    <s v="Hernandez"/>
    <s v="Marta"/>
    <s v="Medium"/>
  </r>
  <r>
    <n v="10285"/>
    <n v="27"/>
    <n v="100"/>
    <n v="8"/>
    <n v="5438.07"/>
    <n v="690.63488999999993"/>
    <s v="12,70%"/>
    <d v="2004-08-27T00:00:00"/>
    <x v="0"/>
    <n v="3"/>
    <x v="7"/>
    <x v="1"/>
    <x v="6"/>
    <n v="193"/>
    <s v="S10_4698"/>
    <x v="90"/>
    <s v="6175558555"/>
    <s v="39323 Spinnaker Dr."/>
    <s v="N/A"/>
    <s v="Cambridge"/>
    <s v="MA"/>
    <s v="51247"/>
    <x v="0"/>
    <x v="0"/>
    <s v="Hernandez"/>
    <s v="Marta"/>
    <s v="Medium"/>
  </r>
  <r>
    <n v="10285"/>
    <n v="49"/>
    <n v="100"/>
    <n v="5"/>
    <n v="6863.92"/>
    <n v="871.71784000000002"/>
    <n v="0.127"/>
    <d v="2004-08-27T00:00:00"/>
    <x v="0"/>
    <n v="3"/>
    <x v="7"/>
    <x v="1"/>
    <x v="6"/>
    <n v="150"/>
    <s v="S12_2823"/>
    <x v="90"/>
    <s v="6175558555"/>
    <s v="39323 Spinnaker Dr."/>
    <s v="N/A"/>
    <s v="Cambridge"/>
    <s v="MA"/>
    <s v="51247"/>
    <x v="0"/>
    <x v="0"/>
    <s v="Hernandez"/>
    <s v="Marta"/>
    <s v="Medium"/>
  </r>
  <r>
    <n v="10285"/>
    <n v="20"/>
    <n v="49.06"/>
    <n v="10"/>
    <n v="981.2"/>
    <n v="124.61240000000001"/>
    <n v="0.127"/>
    <d v="2004-08-27T00:00:00"/>
    <x v="0"/>
    <n v="3"/>
    <x v="7"/>
    <x v="1"/>
    <x v="6"/>
    <n v="60"/>
    <s v="S18_2625"/>
    <x v="90"/>
    <s v="6175558555"/>
    <s v="39323 Spinnaker Dr."/>
    <s v="N/A"/>
    <s v="Cambridge"/>
    <s v="MA"/>
    <s v="51247"/>
    <x v="0"/>
    <x v="0"/>
    <s v="Hernandez"/>
    <s v="Marta"/>
    <s v="Small"/>
  </r>
  <r>
    <n v="10285"/>
    <n v="34"/>
    <n v="100"/>
    <n v="7"/>
    <n v="3716.88"/>
    <n v="472.04376000000002"/>
    <n v="0.127"/>
    <d v="2004-08-27T00:00:00"/>
    <x v="0"/>
    <n v="3"/>
    <x v="7"/>
    <x v="1"/>
    <x v="6"/>
    <n v="112"/>
    <s v="S24_1578"/>
    <x v="90"/>
    <s v="6175558555"/>
    <s v="39323 Spinnaker Dr."/>
    <s v="N/A"/>
    <s v="Cambridge"/>
    <s v="MA"/>
    <s v="51247"/>
    <x v="0"/>
    <x v="0"/>
    <s v="Hernandez"/>
    <s v="Marta"/>
    <s v="Medium"/>
  </r>
  <r>
    <n v="10285"/>
    <n v="39"/>
    <n v="70.08"/>
    <n v="11"/>
    <n v="2733.12"/>
    <n v="347.10624000000001"/>
    <n v="0.127"/>
    <d v="2004-08-27T00:00:00"/>
    <x v="0"/>
    <n v="3"/>
    <x v="7"/>
    <x v="1"/>
    <x v="6"/>
    <n v="76"/>
    <s v="S24_2000"/>
    <x v="90"/>
    <s v="6175558555"/>
    <s v="39323 Spinnaker Dr."/>
    <s v="N/A"/>
    <s v="Cambridge"/>
    <s v="MA"/>
    <s v="51247"/>
    <x v="0"/>
    <x v="0"/>
    <s v="Hernandez"/>
    <s v="Marta"/>
    <s v="Small"/>
  </r>
  <r>
    <n v="10285"/>
    <n v="38"/>
    <n v="59.56"/>
    <n v="3"/>
    <n v="2263.2800000000002"/>
    <n v="287.43656000000004"/>
    <n v="0.127"/>
    <d v="2004-08-27T00:00:00"/>
    <x v="0"/>
    <n v="3"/>
    <x v="7"/>
    <x v="1"/>
    <x v="6"/>
    <n v="69"/>
    <s v="S24_2360"/>
    <x v="90"/>
    <s v="6175558555"/>
    <s v="39323 Spinnaker Dr."/>
    <s v="N/A"/>
    <s v="Cambridge"/>
    <s v="MA"/>
    <s v="51247"/>
    <x v="0"/>
    <x v="0"/>
    <s v="Hernandez"/>
    <s v="Marta"/>
    <s v="Small"/>
  </r>
  <r>
    <n v="10285"/>
    <n v="37"/>
    <n v="98.89"/>
    <n v="12"/>
    <n v="3658.93"/>
    <n v="464.68410999999998"/>
    <n v="0.127"/>
    <d v="2004-08-27T00:00:00"/>
    <x v="0"/>
    <n v="3"/>
    <x v="7"/>
    <x v="1"/>
    <x v="6"/>
    <n v="99"/>
    <s v="S32_1374"/>
    <x v="90"/>
    <s v="6175558555"/>
    <s v="39323 Spinnaker Dr."/>
    <s v="N/A"/>
    <s v="Cambridge"/>
    <s v="MA"/>
    <s v="51247"/>
    <x v="0"/>
    <x v="0"/>
    <s v="Hernandez"/>
    <s v="Marta"/>
    <s v="Medium"/>
  </r>
  <r>
    <n v="10285"/>
    <n v="37"/>
    <n v="41.03"/>
    <n v="1"/>
    <n v="1518.11"/>
    <n v="192.79997"/>
    <n v="0.127"/>
    <d v="2004-08-27T00:00:00"/>
    <x v="0"/>
    <n v="3"/>
    <x v="7"/>
    <x v="1"/>
    <x v="6"/>
    <n v="40"/>
    <s v="S32_2206"/>
    <x v="90"/>
    <s v="6175558555"/>
    <s v="39323 Spinnaker Dr."/>
    <s v="N/A"/>
    <s v="Cambridge"/>
    <s v="MA"/>
    <s v="51247"/>
    <x v="0"/>
    <x v="0"/>
    <s v="Hernandez"/>
    <s v="Marta"/>
    <s v="Small"/>
  </r>
  <r>
    <n v="10285"/>
    <n v="26"/>
    <n v="100"/>
    <n v="4"/>
    <n v="2600.2600000000002"/>
    <n v="330.23302000000001"/>
    <n v="0.127"/>
    <d v="2004-08-27T00:00:00"/>
    <x v="0"/>
    <n v="3"/>
    <x v="7"/>
    <x v="1"/>
    <x v="6"/>
    <n v="102"/>
    <s v="S32_4485"/>
    <x v="90"/>
    <s v="6175558555"/>
    <s v="39323 Spinnaker Dr."/>
    <s v="N/A"/>
    <s v="Cambridge"/>
    <s v="MA"/>
    <s v="51247"/>
    <x v="0"/>
    <x v="0"/>
    <s v="Hernandez"/>
    <s v="Marta"/>
    <s v="Small"/>
  </r>
  <r>
    <n v="10285"/>
    <n v="39"/>
    <n v="78.92"/>
    <n v="2"/>
    <n v="3077.88"/>
    <n v="390.89076"/>
    <n v="0.127"/>
    <d v="2004-08-27T00:00:00"/>
    <x v="0"/>
    <n v="3"/>
    <x v="7"/>
    <x v="1"/>
    <x v="6"/>
    <n v="81"/>
    <s v="S50_4713"/>
    <x v="90"/>
    <s v="6175558555"/>
    <s v="39323 Spinnaker Dr."/>
    <s v="N/A"/>
    <s v="Cambridge"/>
    <s v="MA"/>
    <s v="51247"/>
    <x v="0"/>
    <x v="0"/>
    <s v="Hernandez"/>
    <s v="Marta"/>
    <s v="Medium"/>
  </r>
  <r>
    <n v="10285"/>
    <n v="45"/>
    <n v="100"/>
    <n v="13"/>
    <n v="5392.8"/>
    <n v="394.21368000000001"/>
    <s v="7,31%"/>
    <d v="2004-08-27T00:00:00"/>
    <x v="0"/>
    <n v="3"/>
    <x v="7"/>
    <x v="1"/>
    <x v="5"/>
    <n v="118"/>
    <s v="S700_2834"/>
    <x v="90"/>
    <s v="6175558555"/>
    <s v="39323 Spinnaker Dr."/>
    <s v="N/A"/>
    <s v="Cambridge"/>
    <s v="MA"/>
    <s v="51247"/>
    <x v="0"/>
    <x v="0"/>
    <s v="Hernandez"/>
    <s v="Marta"/>
    <s v="Medium"/>
  </r>
  <r>
    <n v="10286"/>
    <n v="38"/>
    <n v="57.2"/>
    <n v="1"/>
    <n v="2173.6"/>
    <n v="276.04719999999998"/>
    <n v="0.127"/>
    <d v="2004-08-28T00:00:00"/>
    <x v="0"/>
    <n v="3"/>
    <x v="7"/>
    <x v="1"/>
    <x v="6"/>
    <n v="62"/>
    <s v="S18_3782"/>
    <x v="14"/>
    <s v="(1) 42.34.2555"/>
    <s v="265, boulevard Charonne"/>
    <s v="N/A"/>
    <s v="Paris"/>
    <s v="N/A"/>
    <s v="75012"/>
    <x v="9"/>
    <x v="1"/>
    <s v="Bertrand"/>
    <s v="Marie"/>
    <s v="Small"/>
  </r>
  <r>
    <n v="10287"/>
    <n v="21"/>
    <n v="100"/>
    <n v="12"/>
    <n v="3432.24"/>
    <n v="854.284536"/>
    <s v="24,89%"/>
    <d v="2004-08-30T00:00:00"/>
    <x v="0"/>
    <n v="3"/>
    <x v="7"/>
    <x v="1"/>
    <x v="1"/>
    <n v="194"/>
    <s v="S12_1099"/>
    <x v="74"/>
    <s v="0897-034555"/>
    <s v="Grenzacherweg 237"/>
    <s v="N/A"/>
    <s v="Gensve"/>
    <s v="N/A"/>
    <s v="1203"/>
    <x v="18"/>
    <x v="1"/>
    <s v="Holz"/>
    <s v="Michael"/>
    <s v="Medium"/>
  </r>
  <r>
    <n v="10287"/>
    <n v="45"/>
    <n v="100"/>
    <n v="10"/>
    <n v="4756.5"/>
    <n v="1183.89285"/>
    <s v="24,89%"/>
    <d v="2004-08-30T00:00:00"/>
    <x v="0"/>
    <n v="3"/>
    <x v="7"/>
    <x v="1"/>
    <x v="1"/>
    <n v="117"/>
    <s v="S12_3380"/>
    <x v="74"/>
    <s v="0897-034555"/>
    <s v="Grenzacherweg 237"/>
    <s v="N/A"/>
    <s v="Gensve"/>
    <s v="N/A"/>
    <s v="1203"/>
    <x v="18"/>
    <x v="1"/>
    <s v="Holz"/>
    <s v="Michael"/>
    <s v="Medium"/>
  </r>
  <r>
    <n v="10287"/>
    <n v="41"/>
    <n v="69.430000000000007"/>
    <n v="13"/>
    <n v="2846.63"/>
    <n v="708.526207"/>
    <s v="24,89%"/>
    <d v="2004-08-30T00:00:00"/>
    <x v="0"/>
    <n v="3"/>
    <x v="7"/>
    <x v="1"/>
    <x v="1"/>
    <n v="79"/>
    <s v="S12_3990"/>
    <x v="74"/>
    <s v="0897-034555"/>
    <s v="Grenzacherweg 237"/>
    <s v="N/A"/>
    <s v="Gensve"/>
    <s v="N/A"/>
    <s v="1203"/>
    <x v="18"/>
    <x v="1"/>
    <s v="Holz"/>
    <s v="Michael"/>
    <s v="Small"/>
  </r>
  <r>
    <n v="10287"/>
    <n v="23"/>
    <n v="100"/>
    <n v="9"/>
    <n v="2675.13"/>
    <n v="665.83985700000005"/>
    <s v="24,89%"/>
    <d v="2004-08-30T00:00:00"/>
    <x v="0"/>
    <n v="3"/>
    <x v="7"/>
    <x v="1"/>
    <x v="1"/>
    <n v="115"/>
    <s v="S12_4675"/>
    <x v="74"/>
    <s v="0897-034555"/>
    <s v="Grenzacherweg 237"/>
    <s v="N/A"/>
    <s v="Gensve"/>
    <s v="N/A"/>
    <s v="1203"/>
    <x v="18"/>
    <x v="1"/>
    <s v="Holz"/>
    <s v="Michael"/>
    <s v="Small"/>
  </r>
  <r>
    <n v="10287"/>
    <n v="41"/>
    <n v="100"/>
    <n v="4"/>
    <n v="6499.32"/>
    <n v="1617.680748"/>
    <s v="24,89%"/>
    <d v="2004-08-30T00:00:00"/>
    <x v="0"/>
    <n v="3"/>
    <x v="7"/>
    <x v="1"/>
    <x v="1"/>
    <n v="141"/>
    <s v="S18_1129"/>
    <x v="74"/>
    <s v="0897-034555"/>
    <s v="Grenzacherweg 237"/>
    <s v="N/A"/>
    <s v="Gensve"/>
    <s v="N/A"/>
    <s v="1203"/>
    <x v="18"/>
    <x v="1"/>
    <s v="Holz"/>
    <s v="Michael"/>
    <s v="Medium"/>
  </r>
  <r>
    <n v="10287"/>
    <n v="44"/>
    <n v="82.39"/>
    <n v="8"/>
    <n v="3625.16"/>
    <n v="902.302324"/>
    <s v="24,89%"/>
    <d v="2004-08-30T00:00:00"/>
    <x v="0"/>
    <n v="3"/>
    <x v="7"/>
    <x v="1"/>
    <x v="1"/>
    <n v="77"/>
    <s v="S18_1889"/>
    <x v="74"/>
    <s v="0897-034555"/>
    <s v="Grenzacherweg 237"/>
    <s v="N/A"/>
    <s v="Gensve"/>
    <s v="N/A"/>
    <s v="1203"/>
    <x v="18"/>
    <x v="1"/>
    <s v="Holz"/>
    <s v="Michael"/>
    <s v="Medium"/>
  </r>
  <r>
    <n v="10287"/>
    <n v="24"/>
    <n v="100"/>
    <n v="3"/>
    <n v="3516.48"/>
    <n v="875.25187200000005"/>
    <s v="24,89%"/>
    <d v="2004-08-30T00:00:00"/>
    <x v="0"/>
    <n v="3"/>
    <x v="7"/>
    <x v="1"/>
    <x v="1"/>
    <n v="142"/>
    <s v="S18_1984"/>
    <x v="74"/>
    <s v="0897-034555"/>
    <s v="Grenzacherweg 237"/>
    <s v="N/A"/>
    <s v="Gensve"/>
    <s v="N/A"/>
    <s v="1203"/>
    <x v="18"/>
    <x v="1"/>
    <s v="Holz"/>
    <s v="Michael"/>
    <s v="Medium"/>
  </r>
  <r>
    <n v="10287"/>
    <n v="44"/>
    <n v="100"/>
    <n v="1"/>
    <n v="5052.96"/>
    <n v="1257.681744"/>
    <s v="24,89%"/>
    <d v="2004-08-30T00:00:00"/>
    <x v="0"/>
    <n v="3"/>
    <x v="7"/>
    <x v="1"/>
    <x v="1"/>
    <n v="132"/>
    <s v="S18_2870"/>
    <x v="74"/>
    <s v="0897-034555"/>
    <s v="Grenzacherweg 237"/>
    <s v="N/A"/>
    <s v="Gensve"/>
    <s v="N/A"/>
    <s v="1203"/>
    <x v="18"/>
    <x v="1"/>
    <s v="Holz"/>
    <s v="Michael"/>
    <s v="Medium"/>
  </r>
  <r>
    <n v="10287"/>
    <n v="36"/>
    <n v="100"/>
    <n v="5"/>
    <n v="5852.52"/>
    <n v="1456.6922280000001"/>
    <s v="24,89%"/>
    <d v="2004-08-30T00:00:00"/>
    <x v="0"/>
    <n v="3"/>
    <x v="7"/>
    <x v="1"/>
    <x v="1"/>
    <n v="169"/>
    <s v="S18_3232"/>
    <x v="74"/>
    <s v="0897-034555"/>
    <s v="Grenzacherweg 237"/>
    <s v="N/A"/>
    <s v="Gensve"/>
    <s v="N/A"/>
    <s v="1203"/>
    <x v="18"/>
    <x v="1"/>
    <s v="Holz"/>
    <s v="Michael"/>
    <s v="Medium"/>
  </r>
  <r>
    <n v="10287"/>
    <n v="43"/>
    <n v="70.760000000000005"/>
    <n v="15"/>
    <n v="3042.68"/>
    <n v="757.32305199999996"/>
    <s v="24,89%"/>
    <d v="2004-08-30T00:00:00"/>
    <x v="0"/>
    <n v="3"/>
    <x v="7"/>
    <x v="1"/>
    <x v="1"/>
    <n v="80"/>
    <s v="S18_3278"/>
    <x v="74"/>
    <s v="0897-034555"/>
    <s v="Grenzacherweg 237"/>
    <s v="N/A"/>
    <s v="Gensve"/>
    <s v="N/A"/>
    <s v="1203"/>
    <x v="18"/>
    <x v="1"/>
    <s v="Holz"/>
    <s v="Michael"/>
    <s v="Medium"/>
  </r>
  <r>
    <n v="10287"/>
    <n v="40"/>
    <n v="100"/>
    <n v="14"/>
    <n v="6761.6"/>
    <n v="1682.9622400000001"/>
    <s v="24,89%"/>
    <d v="2004-08-30T00:00:00"/>
    <x v="0"/>
    <n v="3"/>
    <x v="7"/>
    <x v="1"/>
    <x v="1"/>
    <n v="146"/>
    <s v="S18_3482"/>
    <x v="74"/>
    <s v="0897-034555"/>
    <s v="Grenzacherweg 237"/>
    <s v="N/A"/>
    <s v="Gensve"/>
    <s v="N/A"/>
    <s v="1203"/>
    <x v="18"/>
    <x v="1"/>
    <s v="Holz"/>
    <s v="Michael"/>
    <s v="Medium"/>
  </r>
  <r>
    <n v="10287"/>
    <n v="27"/>
    <n v="100"/>
    <n v="2"/>
    <n v="4310.55"/>
    <n v="1072.8958950000001"/>
    <s v="24,89%"/>
    <d v="2004-08-30T00:00:00"/>
    <x v="0"/>
    <n v="3"/>
    <x v="7"/>
    <x v="1"/>
    <x v="1"/>
    <n v="141"/>
    <s v="S18_3685"/>
    <x v="74"/>
    <s v="0897-034555"/>
    <s v="Grenzacherweg 237"/>
    <s v="N/A"/>
    <s v="Gensve"/>
    <s v="N/A"/>
    <s v="1203"/>
    <x v="18"/>
    <x v="1"/>
    <s v="Holz"/>
    <s v="Michael"/>
    <s v="Medium"/>
  </r>
  <r>
    <n v="10287"/>
    <n v="34"/>
    <n v="100"/>
    <n v="17"/>
    <n v="4300.32"/>
    <n v="1070.3496479999999"/>
    <s v="24,89%"/>
    <d v="2004-08-30T00:00:00"/>
    <x v="0"/>
    <n v="3"/>
    <x v="7"/>
    <x v="1"/>
    <x v="1"/>
    <n v="148"/>
    <s v="S18_4721"/>
    <x v="74"/>
    <s v="0897-034555"/>
    <s v="Grenzacherweg 237"/>
    <s v="N/A"/>
    <s v="Gensve"/>
    <s v="N/A"/>
    <s v="1203"/>
    <x v="18"/>
    <x v="1"/>
    <s v="Holz"/>
    <s v="Michael"/>
    <s v="Medium"/>
  </r>
  <r>
    <n v="10287"/>
    <n v="36"/>
    <n v="39.65"/>
    <n v="6"/>
    <n v="1427.4"/>
    <n v="355.27986000000004"/>
    <s v="24,89%"/>
    <d v="2004-08-30T00:00:00"/>
    <x v="0"/>
    <n v="3"/>
    <x v="7"/>
    <x v="1"/>
    <x v="1"/>
    <n v="37"/>
    <s v="S24_2972"/>
    <x v="74"/>
    <s v="0897-034555"/>
    <s v="Grenzacherweg 237"/>
    <s v="N/A"/>
    <s v="Gensve"/>
    <s v="N/A"/>
    <s v="1203"/>
    <x v="18"/>
    <x v="1"/>
    <s v="Holz"/>
    <s v="Michael"/>
    <s v="Small"/>
  </r>
  <r>
    <n v="10287"/>
    <n v="20"/>
    <n v="67.97"/>
    <n v="11"/>
    <n v="1359.4"/>
    <n v="338.35466000000002"/>
    <s v="24,89%"/>
    <d v="2004-08-30T00:00:00"/>
    <x v="0"/>
    <n v="3"/>
    <x v="7"/>
    <x v="1"/>
    <x v="1"/>
    <n v="61"/>
    <s v="S24_3371"/>
    <x v="74"/>
    <s v="0897-034555"/>
    <s v="Grenzacherweg 237"/>
    <s v="N/A"/>
    <s v="Gensve"/>
    <s v="N/A"/>
    <s v="1203"/>
    <x v="18"/>
    <x v="1"/>
    <s v="Holz"/>
    <s v="Michael"/>
    <s v="Small"/>
  </r>
  <r>
    <n v="10287"/>
    <n v="36"/>
    <n v="100"/>
    <n v="7"/>
    <n v="4297.32"/>
    <n v="1069.602948"/>
    <s v="24,89%"/>
    <d v="2004-08-30T00:00:00"/>
    <x v="0"/>
    <n v="3"/>
    <x v="7"/>
    <x v="1"/>
    <x v="1"/>
    <n v="140"/>
    <s v="S24_3856"/>
    <x v="74"/>
    <s v="0897-034555"/>
    <s v="Grenzacherweg 237"/>
    <s v="N/A"/>
    <s v="Gensve"/>
    <s v="N/A"/>
    <s v="1203"/>
    <x v="18"/>
    <x v="1"/>
    <s v="Holz"/>
    <s v="Michael"/>
    <s v="Medium"/>
  </r>
  <r>
    <n v="10287"/>
    <n v="40"/>
    <n v="88.12"/>
    <n v="16"/>
    <n v="3524.8"/>
    <n v="877.32272000000012"/>
    <s v="24,89%"/>
    <d v="2004-08-30T00:00:00"/>
    <x v="0"/>
    <n v="3"/>
    <x v="7"/>
    <x v="1"/>
    <x v="1"/>
    <n v="80"/>
    <s v="S24_4620"/>
    <x v="74"/>
    <s v="0897-034555"/>
    <s v="Grenzacherweg 237"/>
    <s v="N/A"/>
    <s v="Gensve"/>
    <s v="N/A"/>
    <s v="1203"/>
    <x v="18"/>
    <x v="1"/>
    <s v="Holz"/>
    <s v="Michael"/>
    <s v="Medium"/>
  </r>
  <r>
    <n v="10288"/>
    <n v="20"/>
    <n v="100"/>
    <n v="14"/>
    <n v="2936.8"/>
    <n v="730.9695200000001"/>
    <s v="24,89%"/>
    <d v="2004-09-01T00:00:00"/>
    <x v="0"/>
    <n v="3"/>
    <x v="8"/>
    <x v="1"/>
    <x v="1"/>
    <n v="124"/>
    <s v="S18_1589"/>
    <x v="70"/>
    <s v="+65 224 1555"/>
    <s v="Village Close - 106 Linden Road Sandown"/>
    <s v="2nd Floor"/>
    <s v="Singapore"/>
    <s v="N/A"/>
    <s v="69045"/>
    <x v="11"/>
    <x v="3"/>
    <s v="Victorino"/>
    <s v="Wendy"/>
    <s v="Small"/>
  </r>
  <r>
    <n v="10288"/>
    <n v="32"/>
    <n v="100"/>
    <n v="5"/>
    <n v="5875.2"/>
    <n v="434.17727999999994"/>
    <s v="7,39%"/>
    <d v="2004-09-01T00:00:00"/>
    <x v="0"/>
    <n v="3"/>
    <x v="8"/>
    <x v="1"/>
    <x v="0"/>
    <n v="170"/>
    <s v="S18_1749"/>
    <x v="70"/>
    <s v="+65 224 1555"/>
    <s v="Village Close - 106 Linden Road Sandown"/>
    <s v="2nd Floor"/>
    <s v="Singapore"/>
    <s v="N/A"/>
    <s v="69045"/>
    <x v="11"/>
    <x v="3"/>
    <s v="Victorino"/>
    <s v="Wendy"/>
    <s v="Medium"/>
  </r>
  <r>
    <n v="10288"/>
    <n v="28"/>
    <n v="61.75"/>
    <n v="4"/>
    <n v="1729"/>
    <n v="127.77309999999999"/>
    <s v="7,39%"/>
    <d v="2004-09-01T00:00:00"/>
    <x v="0"/>
    <n v="3"/>
    <x v="8"/>
    <x v="1"/>
    <x v="0"/>
    <n v="60"/>
    <s v="S18_2248"/>
    <x v="70"/>
    <s v="+65 224 1555"/>
    <s v="Village Close - 106 Linden Road Sandown"/>
    <s v="2nd Floor"/>
    <s v="Singapore"/>
    <s v="N/A"/>
    <s v="69045"/>
    <x v="11"/>
    <x v="3"/>
    <s v="Victorino"/>
    <s v="Wendy"/>
    <s v="Small"/>
  </r>
  <r>
    <n v="10288"/>
    <n v="31"/>
    <n v="100"/>
    <n v="2"/>
    <n v="3822.92"/>
    <n v="282.51378799999998"/>
    <s v="7,39%"/>
    <d v="2004-09-01T00:00:00"/>
    <x v="0"/>
    <n v="3"/>
    <x v="8"/>
    <x v="1"/>
    <x v="0"/>
    <n v="127"/>
    <s v="S18_2325"/>
    <x v="70"/>
    <s v="+65 224 1555"/>
    <s v="Village Close - 106 Linden Road Sandown"/>
    <s v="2nd Floor"/>
    <s v="Singapore"/>
    <s v="N/A"/>
    <s v="69045"/>
    <x v="11"/>
    <x v="3"/>
    <s v="Victorino"/>
    <s v="Wendy"/>
    <s v="Medium"/>
  </r>
  <r>
    <n v="10288"/>
    <n v="35"/>
    <n v="80.989999999999995"/>
    <n v="6"/>
    <n v="2834.65"/>
    <n v="209.48063499999998"/>
    <s v="7,39%"/>
    <d v="2004-09-01T00:00:00"/>
    <x v="0"/>
    <n v="3"/>
    <x v="8"/>
    <x v="1"/>
    <x v="0"/>
    <n v="92"/>
    <s v="S18_4409"/>
    <x v="70"/>
    <s v="+65 224 1555"/>
    <s v="Village Close - 106 Linden Road Sandown"/>
    <s v="2nd Floor"/>
    <s v="Singapore"/>
    <s v="N/A"/>
    <s v="69045"/>
    <x v="11"/>
    <x v="3"/>
    <s v="Victorino"/>
    <s v="Wendy"/>
    <s v="Small"/>
  </r>
  <r>
    <n v="10288"/>
    <n v="23"/>
    <n v="73.41"/>
    <n v="7"/>
    <n v="1688.43"/>
    <n v="420.25022700000005"/>
    <s v="24,89%"/>
    <d v="2004-09-01T00:00:00"/>
    <x v="0"/>
    <n v="3"/>
    <x v="8"/>
    <x v="1"/>
    <x v="1"/>
    <n v="71"/>
    <s v="S18_4933"/>
    <x v="70"/>
    <s v="+65 224 1555"/>
    <s v="Village Close - 106 Linden Road Sandown"/>
    <s v="2nd Floor"/>
    <s v="Singapore"/>
    <s v="N/A"/>
    <s v="69045"/>
    <x v="11"/>
    <x v="3"/>
    <s v="Victorino"/>
    <s v="Wendy"/>
    <s v="Small"/>
  </r>
  <r>
    <n v="10288"/>
    <n v="36"/>
    <n v="66.14"/>
    <n v="11"/>
    <n v="2381.04"/>
    <n v="592.64085599999999"/>
    <s v="24,89%"/>
    <d v="2004-09-01T00:00:00"/>
    <x v="0"/>
    <n v="3"/>
    <x v="8"/>
    <x v="1"/>
    <x v="1"/>
    <n v="73"/>
    <s v="S24_1046"/>
    <x v="70"/>
    <s v="+65 224 1555"/>
    <s v="Village Close - 106 Linden Road Sandown"/>
    <s v="2nd Floor"/>
    <s v="Singapore"/>
    <s v="N/A"/>
    <s v="69045"/>
    <x v="11"/>
    <x v="3"/>
    <s v="Victorino"/>
    <s v="Wendy"/>
    <s v="Small"/>
  </r>
  <r>
    <n v="10288"/>
    <n v="50"/>
    <n v="52.32"/>
    <n v="13"/>
    <n v="2616"/>
    <n v="651.12239999999997"/>
    <s v="24,89%"/>
    <d v="2004-09-01T00:00:00"/>
    <x v="0"/>
    <n v="3"/>
    <x v="8"/>
    <x v="1"/>
    <x v="1"/>
    <n v="50"/>
    <s v="S24_1628"/>
    <x v="70"/>
    <s v="+65 224 1555"/>
    <s v="Village Close - 106 Linden Road Sandown"/>
    <s v="2nd Floor"/>
    <s v="Singapore"/>
    <s v="N/A"/>
    <s v="69045"/>
    <x v="11"/>
    <x v="3"/>
    <s v="Victorino"/>
    <s v="Wendy"/>
    <s v="Small"/>
  </r>
  <r>
    <n v="10288"/>
    <n v="29"/>
    <n v="38.17"/>
    <n v="1"/>
    <n v="1106.93"/>
    <n v="81.802126999999999"/>
    <s v="7,39%"/>
    <d v="2004-09-01T00:00:00"/>
    <x v="0"/>
    <n v="3"/>
    <x v="8"/>
    <x v="1"/>
    <x v="0"/>
    <n v="33"/>
    <s v="S24_1937"/>
    <x v="70"/>
    <s v="+65 224 1555"/>
    <s v="Village Close - 106 Linden Road Sandown"/>
    <s v="2nd Floor"/>
    <s v="Singapore"/>
    <s v="N/A"/>
    <s v="69045"/>
    <x v="11"/>
    <x v="3"/>
    <s v="Victorino"/>
    <s v="Wendy"/>
    <s v="Small"/>
  </r>
  <r>
    <n v="10288"/>
    <n v="35"/>
    <n v="80.87"/>
    <n v="9"/>
    <n v="2830.45"/>
    <n v="704.49900500000001"/>
    <s v="24,89%"/>
    <d v="2004-09-01T00:00:00"/>
    <x v="0"/>
    <n v="3"/>
    <x v="8"/>
    <x v="1"/>
    <x v="1"/>
    <n v="90"/>
    <s v="S24_2766"/>
    <x v="70"/>
    <s v="+65 224 1555"/>
    <s v="Village Close - 106 Linden Road Sandown"/>
    <s v="2nd Floor"/>
    <s v="Singapore"/>
    <s v="N/A"/>
    <s v="69045"/>
    <x v="11"/>
    <x v="3"/>
    <s v="Victorino"/>
    <s v="Wendy"/>
    <s v="Small"/>
  </r>
  <r>
    <n v="10288"/>
    <n v="48"/>
    <n v="100"/>
    <n v="8"/>
    <n v="6539.04"/>
    <n v="1627.5670560000001"/>
    <s v="24,89%"/>
    <d v="2004-09-01T00:00:00"/>
    <x v="0"/>
    <n v="3"/>
    <x v="8"/>
    <x v="1"/>
    <x v="1"/>
    <n v="117"/>
    <s v="S24_2887"/>
    <x v="70"/>
    <s v="+65 224 1555"/>
    <s v="Village Close - 106 Linden Road Sandown"/>
    <s v="2nd Floor"/>
    <s v="Singapore"/>
    <s v="N/A"/>
    <s v="69045"/>
    <x v="11"/>
    <x v="3"/>
    <s v="Victorino"/>
    <s v="Wendy"/>
    <s v="Medium"/>
  </r>
  <r>
    <n v="10288"/>
    <n v="34"/>
    <n v="68.489999999999995"/>
    <n v="10"/>
    <n v="2328.66"/>
    <n v="579.60347400000001"/>
    <s v="24,89%"/>
    <d v="2004-09-01T00:00:00"/>
    <x v="0"/>
    <n v="3"/>
    <x v="8"/>
    <x v="1"/>
    <x v="1"/>
    <n v="85"/>
    <s v="S24_3191"/>
    <x v="70"/>
    <s v="+65 224 1555"/>
    <s v="Village Close - 106 Linden Road Sandown"/>
    <s v="2nd Floor"/>
    <s v="Singapore"/>
    <s v="N/A"/>
    <s v="69045"/>
    <x v="11"/>
    <x v="3"/>
    <s v="Victorino"/>
    <s v="Wendy"/>
    <s v="Small"/>
  </r>
  <r>
    <n v="10288"/>
    <n v="41"/>
    <n v="100"/>
    <n v="12"/>
    <n v="4873.26"/>
    <n v="1212.954414"/>
    <s v="24,89%"/>
    <d v="2004-09-01T00:00:00"/>
    <x v="0"/>
    <n v="3"/>
    <x v="8"/>
    <x v="1"/>
    <x v="1"/>
    <n v="107"/>
    <s v="S24_3432"/>
    <x v="70"/>
    <s v="+65 224 1555"/>
    <s v="Village Close - 106 Linden Road Sandown"/>
    <s v="2nd Floor"/>
    <s v="Singapore"/>
    <s v="N/A"/>
    <s v="69045"/>
    <x v="11"/>
    <x v="3"/>
    <s v="Victorino"/>
    <s v="Wendy"/>
    <s v="Medium"/>
  </r>
  <r>
    <n v="10288"/>
    <n v="33"/>
    <n v="40.619999999999997"/>
    <n v="3"/>
    <n v="1340.46"/>
    <n v="99.059993999999989"/>
    <s v="7,39%"/>
    <d v="2004-09-01T00:00:00"/>
    <x v="0"/>
    <n v="3"/>
    <x v="8"/>
    <x v="1"/>
    <x v="0"/>
    <n v="41"/>
    <s v="S24_3969"/>
    <x v="70"/>
    <s v="+65 224 1555"/>
    <s v="Village Close - 106 Linden Road Sandown"/>
    <s v="2nd Floor"/>
    <s v="Singapore"/>
    <s v="N/A"/>
    <s v="69045"/>
    <x v="11"/>
    <x v="3"/>
    <s v="Victorino"/>
    <s v="Wendy"/>
    <s v="Small"/>
  </r>
  <r>
    <n v="10289"/>
    <n v="38"/>
    <n v="100"/>
    <n v="2"/>
    <n v="4567.9799999999996"/>
    <n v="337.57372199999992"/>
    <s v="7,39%"/>
    <d v="2004-09-03T00:00:00"/>
    <x v="0"/>
    <n v="3"/>
    <x v="8"/>
    <x v="1"/>
    <x v="0"/>
    <n v="102"/>
    <s v="S18_1342"/>
    <x v="55"/>
    <s v="+47 2267 3215"/>
    <s v="Drammen 121, PR 744 Sentrum"/>
    <s v="N/A"/>
    <s v="Bergen"/>
    <s v="N/A"/>
    <s v="N 5804"/>
    <x v="2"/>
    <x v="1"/>
    <s v="Oeztan"/>
    <s v="Veysel"/>
    <s v="Medium"/>
  </r>
  <r>
    <n v="10289"/>
    <n v="24"/>
    <n v="56.07"/>
    <n v="1"/>
    <n v="1345.68"/>
    <n v="99.445751999999999"/>
    <s v="7,39%"/>
    <d v="2004-09-03T00:00:00"/>
    <x v="0"/>
    <n v="3"/>
    <x v="8"/>
    <x v="1"/>
    <x v="0"/>
    <n v="53"/>
    <s v="S18_1367"/>
    <x v="55"/>
    <s v="+47 2267 3215"/>
    <s v="Drammen 121, PR 744 Sentrum"/>
    <s v="N/A"/>
    <s v="Bergen"/>
    <s v="N/A"/>
    <s v="N 5804"/>
    <x v="2"/>
    <x v="1"/>
    <s v="Oeztan"/>
    <s v="Veysel"/>
    <s v="Small"/>
  </r>
  <r>
    <n v="10289"/>
    <n v="43"/>
    <n v="100"/>
    <n v="3"/>
    <n v="8272.34"/>
    <n v="611.32592599999998"/>
    <s v="7,39%"/>
    <d v="2004-09-03T00:00:00"/>
    <x v="0"/>
    <n v="3"/>
    <x v="8"/>
    <x v="1"/>
    <x v="0"/>
    <n v="168"/>
    <s v="S18_2795"/>
    <x v="55"/>
    <s v="+47 2267 3215"/>
    <s v="Drammen 121, PR 744 Sentrum"/>
    <s v="N/A"/>
    <s v="Bergen"/>
    <s v="N/A"/>
    <s v="N 5804"/>
    <x v="2"/>
    <x v="1"/>
    <s v="Oeztan"/>
    <s v="Veysel"/>
    <s v="Large"/>
  </r>
  <r>
    <n v="10289"/>
    <n v="45"/>
    <n v="48.38"/>
    <n v="4"/>
    <n v="2177.1"/>
    <n v="160.88768999999999"/>
    <s v="7,39%"/>
    <d v="2004-09-03T00:00:00"/>
    <x v="0"/>
    <n v="3"/>
    <x v="8"/>
    <x v="1"/>
    <x v="0"/>
    <n v="44"/>
    <s v="S24_2022"/>
    <x v="55"/>
    <s v="+47 2267 3215"/>
    <s v="Drammen 121, PR 744 Sentrum"/>
    <s v="N/A"/>
    <s v="Bergen"/>
    <s v="N/A"/>
    <s v="N 5804"/>
    <x v="2"/>
    <x v="1"/>
    <s v="Oeztan"/>
    <s v="Veysel"/>
    <s v="Small"/>
  </r>
  <r>
    <n v="10290"/>
    <n v="26"/>
    <n v="96.23"/>
    <n v="2"/>
    <n v="2501.98"/>
    <n v="184.896322"/>
    <s v="7,39%"/>
    <d v="2004-09-07T00:00:00"/>
    <x v="0"/>
    <n v="3"/>
    <x v="8"/>
    <x v="1"/>
    <x v="0"/>
    <n v="99"/>
    <s v="S18_3320"/>
    <x v="28"/>
    <s v="6175558428"/>
    <s v="16780 Pompton St."/>
    <s v="N/A"/>
    <s v="Brickhaven"/>
    <s v="MA"/>
    <s v="58339"/>
    <x v="0"/>
    <x v="0"/>
    <s v="Taylor"/>
    <s v="Leslie"/>
    <s v="Small"/>
  </r>
  <r>
    <n v="10290"/>
    <n v="45"/>
    <n v="100"/>
    <n v="1"/>
    <n v="5171.3999999999996"/>
    <n v="382.16645999999992"/>
    <s v="7,39%"/>
    <d v="2004-09-07T00:00:00"/>
    <x v="0"/>
    <n v="3"/>
    <x v="8"/>
    <x v="1"/>
    <x v="0"/>
    <n v="97"/>
    <s v="S24_4258"/>
    <x v="28"/>
    <s v="6175558428"/>
    <s v="16780 Pompton St."/>
    <s v="N/A"/>
    <s v="Brickhaven"/>
    <s v="MA"/>
    <s v="58339"/>
    <x v="0"/>
    <x v="0"/>
    <s v="Taylor"/>
    <s v="Leslie"/>
    <s v="Medium"/>
  </r>
  <r>
    <n v="10291"/>
    <n v="37"/>
    <n v="100"/>
    <n v="11"/>
    <n v="7136.19"/>
    <n v="1776.1976910000001"/>
    <s v="24,89%"/>
    <d v="2004-09-08T00:00:00"/>
    <x v="0"/>
    <n v="3"/>
    <x v="8"/>
    <x v="1"/>
    <x v="1"/>
    <n v="214"/>
    <s v="S10_1949"/>
    <x v="49"/>
    <s v="0695-34 6555"/>
    <s v="?kergatan 24"/>
    <s v="N/A"/>
    <s v="Boras"/>
    <s v="N/A"/>
    <s v="S-844 67"/>
    <x v="8"/>
    <x v="1"/>
    <s v="Larsson"/>
    <s v="Maria"/>
    <s v="Large"/>
  </r>
  <r>
    <n v="10291"/>
    <n v="30"/>
    <n v="100"/>
    <n v="4"/>
    <n v="3855.9"/>
    <n v="959.73351000000002"/>
    <s v="24,89%"/>
    <d v="2004-09-08T00:00:00"/>
    <x v="0"/>
    <n v="3"/>
    <x v="8"/>
    <x v="1"/>
    <x v="1"/>
    <n v="147"/>
    <s v="S10_4962"/>
    <x v="49"/>
    <s v="0695-34 6555"/>
    <s v="?kergatan 24"/>
    <s v="N/A"/>
    <s v="Boras"/>
    <s v="N/A"/>
    <s v="S-844 67"/>
    <x v="8"/>
    <x v="1"/>
    <s v="Larsson"/>
    <s v="Maria"/>
    <s v="Medium"/>
  </r>
  <r>
    <n v="10291"/>
    <n v="41"/>
    <n v="100"/>
    <n v="8"/>
    <n v="6387.8"/>
    <n v="290.64490000000001"/>
    <s v="4,55%"/>
    <d v="2004-09-08T00:00:00"/>
    <x v="0"/>
    <n v="3"/>
    <x v="8"/>
    <x v="1"/>
    <x v="2"/>
    <n v="136"/>
    <s v="S12_1666"/>
    <x v="49"/>
    <s v="0695-34 6555"/>
    <s v="?kergatan 24"/>
    <s v="N/A"/>
    <s v="Boras"/>
    <s v="N/A"/>
    <s v="S-844 67"/>
    <x v="8"/>
    <x v="1"/>
    <s v="Larsson"/>
    <s v="Maria"/>
    <s v="Medium"/>
  </r>
  <r>
    <n v="10291"/>
    <n v="41"/>
    <n v="100"/>
    <n v="10"/>
    <n v="4687.9399999999996"/>
    <n v="213.30126999999999"/>
    <s v="4,55%"/>
    <d v="2004-09-08T00:00:00"/>
    <x v="0"/>
    <n v="3"/>
    <x v="8"/>
    <x v="1"/>
    <x v="2"/>
    <n v="116"/>
    <s v="S18_1097"/>
    <x v="49"/>
    <s v="0695-34 6555"/>
    <s v="?kergatan 24"/>
    <s v="N/A"/>
    <s v="Boras"/>
    <s v="N/A"/>
    <s v="S-844 67"/>
    <x v="8"/>
    <x v="1"/>
    <s v="Larsson"/>
    <s v="Maria"/>
    <s v="Medium"/>
  </r>
  <r>
    <n v="10291"/>
    <n v="26"/>
    <n v="57.73"/>
    <n v="2"/>
    <n v="1500.98"/>
    <n v="68.294589999999999"/>
    <s v="4,55%"/>
    <d v="2004-09-08T00:00:00"/>
    <x v="0"/>
    <n v="3"/>
    <x v="8"/>
    <x v="1"/>
    <x v="2"/>
    <n v="60"/>
    <s v="S18_2432"/>
    <x v="49"/>
    <s v="0695-34 6555"/>
    <s v="?kergatan 24"/>
    <s v="N/A"/>
    <s v="Boras"/>
    <s v="N/A"/>
    <s v="S-844 67"/>
    <x v="8"/>
    <x v="1"/>
    <s v="Larsson"/>
    <s v="Maria"/>
    <s v="Small"/>
  </r>
  <r>
    <n v="10291"/>
    <n v="47"/>
    <n v="100"/>
    <n v="12"/>
    <n v="5713.79"/>
    <n v="422.24908099999993"/>
    <s v="7,39%"/>
    <d v="2004-09-08T00:00:00"/>
    <x v="0"/>
    <n v="3"/>
    <x v="8"/>
    <x v="1"/>
    <x v="0"/>
    <n v="101"/>
    <s v="S18_2949"/>
    <x v="49"/>
    <s v="0695-34 6555"/>
    <s v="?kergatan 24"/>
    <s v="N/A"/>
    <s v="Boras"/>
    <s v="N/A"/>
    <s v="S-844 67"/>
    <x v="8"/>
    <x v="1"/>
    <s v="Larsson"/>
    <s v="Maria"/>
    <s v="Medium"/>
  </r>
  <r>
    <n v="10291"/>
    <n v="37"/>
    <n v="50.59"/>
    <n v="14"/>
    <n v="1871.83"/>
    <n v="138.32823699999997"/>
    <s v="7,39%"/>
    <d v="2004-09-08T00:00:00"/>
    <x v="0"/>
    <n v="3"/>
    <x v="8"/>
    <x v="1"/>
    <x v="0"/>
    <n v="62"/>
    <s v="S18_2957"/>
    <x v="49"/>
    <s v="0695-34 6555"/>
    <s v="?kergatan 24"/>
    <s v="N/A"/>
    <s v="Boras"/>
    <s v="N/A"/>
    <s v="S-844 67"/>
    <x v="8"/>
    <x v="1"/>
    <s v="Larsson"/>
    <s v="Maria"/>
    <s v="Small"/>
  </r>
  <r>
    <n v="10291"/>
    <n v="23"/>
    <n v="100"/>
    <n v="13"/>
    <n v="2866.26"/>
    <n v="211.81661399999999"/>
    <s v="7,39%"/>
    <d v="2004-09-08T00:00:00"/>
    <x v="0"/>
    <n v="3"/>
    <x v="8"/>
    <x v="1"/>
    <x v="0"/>
    <n v="104"/>
    <s v="S18_3136"/>
    <x v="49"/>
    <s v="0695-34 6555"/>
    <s v="?kergatan 24"/>
    <s v="N/A"/>
    <s v="Boras"/>
    <s v="N/A"/>
    <s v="S-844 67"/>
    <x v="8"/>
    <x v="1"/>
    <s v="Larsson"/>
    <s v="Maria"/>
    <s v="Small"/>
  </r>
  <r>
    <n v="10291"/>
    <n v="48"/>
    <n v="100"/>
    <n v="5"/>
    <n v="5288.64"/>
    <n v="240.63312000000002"/>
    <s v="4,55%"/>
    <d v="2004-09-08T00:00:00"/>
    <x v="0"/>
    <n v="3"/>
    <x v="8"/>
    <x v="1"/>
    <x v="2"/>
    <n v="121"/>
    <s v="S18_4600"/>
    <x v="49"/>
    <s v="0695-34 6555"/>
    <s v="?kergatan 24"/>
    <s v="N/A"/>
    <s v="Boras"/>
    <s v="N/A"/>
    <s v="S-844 67"/>
    <x v="8"/>
    <x v="1"/>
    <s v="Larsson"/>
    <s v="Maria"/>
    <s v="Medium"/>
  </r>
  <r>
    <n v="10291"/>
    <n v="29"/>
    <n v="51.82"/>
    <n v="9"/>
    <n v="1502.78"/>
    <n v="111.05544199999999"/>
    <s v="7,39%"/>
    <d v="2004-09-08T00:00:00"/>
    <x v="0"/>
    <n v="3"/>
    <x v="8"/>
    <x v="1"/>
    <x v="0"/>
    <n v="50"/>
    <s v="S18_4668"/>
    <x v="49"/>
    <s v="0695-34 6555"/>
    <s v="?kergatan 24"/>
    <s v="N/A"/>
    <s v="Boras"/>
    <s v="N/A"/>
    <s v="S-844 67"/>
    <x v="8"/>
    <x v="1"/>
    <s v="Larsson"/>
    <s v="Maria"/>
    <s v="Small"/>
  </r>
  <r>
    <n v="10291"/>
    <n v="48"/>
    <n v="100"/>
    <n v="1"/>
    <n v="5398.08"/>
    <n v="245.61264"/>
    <s v="4,55%"/>
    <d v="2004-09-08T00:00:00"/>
    <x v="0"/>
    <n v="3"/>
    <x v="8"/>
    <x v="1"/>
    <x v="2"/>
    <n v="127"/>
    <s v="S24_2300"/>
    <x v="49"/>
    <s v="0695-34 6555"/>
    <s v="?kergatan 24"/>
    <s v="N/A"/>
    <s v="Boras"/>
    <s v="N/A"/>
    <s v="S-844 67"/>
    <x v="8"/>
    <x v="1"/>
    <s v="Larsson"/>
    <s v="Maria"/>
    <s v="Medium"/>
  </r>
  <r>
    <n v="10291"/>
    <n v="26"/>
    <n v="83.79"/>
    <n v="3"/>
    <n v="2178.54"/>
    <n v="99.123570000000001"/>
    <s v="4,55%"/>
    <d v="2004-09-08T00:00:00"/>
    <x v="0"/>
    <n v="3"/>
    <x v="8"/>
    <x v="1"/>
    <x v="2"/>
    <n v="96"/>
    <s v="S32_1268"/>
    <x v="49"/>
    <s v="0695-34 6555"/>
    <s v="?kergatan 24"/>
    <s v="N/A"/>
    <s v="Boras"/>
    <s v="N/A"/>
    <s v="S-844 67"/>
    <x v="8"/>
    <x v="1"/>
    <s v="Larsson"/>
    <s v="Maria"/>
    <s v="Small"/>
  </r>
  <r>
    <n v="10291"/>
    <n v="32"/>
    <n v="71.75"/>
    <n v="7"/>
    <n v="2296"/>
    <n v="104.468"/>
    <s v="4,55%"/>
    <d v="2004-09-08T00:00:00"/>
    <x v="0"/>
    <n v="3"/>
    <x v="8"/>
    <x v="1"/>
    <x v="2"/>
    <n v="64"/>
    <s v="S32_3522"/>
    <x v="49"/>
    <s v="0695-34 6555"/>
    <s v="?kergatan 24"/>
    <s v="N/A"/>
    <s v="Boras"/>
    <s v="N/A"/>
    <s v="S-844 67"/>
    <x v="8"/>
    <x v="1"/>
    <s v="Larsson"/>
    <s v="Maria"/>
    <s v="Small"/>
  </r>
  <r>
    <n v="10291"/>
    <n v="28"/>
    <n v="100"/>
    <n v="6"/>
    <n v="3256.96"/>
    <n v="810.65734400000008"/>
    <s v="24,89%"/>
    <d v="2004-09-08T00:00:00"/>
    <x v="0"/>
    <n v="3"/>
    <x v="8"/>
    <x v="1"/>
    <x v="1"/>
    <n v="101"/>
    <s v="S700_2824"/>
    <x v="49"/>
    <s v="0695-34 6555"/>
    <s v="?kergatan 24"/>
    <s v="N/A"/>
    <s v="Boras"/>
    <s v="N/A"/>
    <s v="S-844 67"/>
    <x v="8"/>
    <x v="1"/>
    <s v="Larsson"/>
    <s v="Maria"/>
    <s v="Medium"/>
  </r>
  <r>
    <n v="10292"/>
    <n v="21"/>
    <n v="100"/>
    <n v="8"/>
    <n v="2214.87"/>
    <n v="100.776585"/>
    <s v="4,55%"/>
    <d v="2004-09-08T00:00:00"/>
    <x v="0"/>
    <n v="3"/>
    <x v="8"/>
    <x v="1"/>
    <x v="2"/>
    <n v="118"/>
    <s v="S12_4473"/>
    <x v="7"/>
    <s v="2125557818"/>
    <s v="897 Long Airport Avenue"/>
    <s v="N/A"/>
    <s v="NYC"/>
    <s v="NY"/>
    <s v="10022"/>
    <x v="0"/>
    <x v="0"/>
    <s v="Yu"/>
    <s v="Kwai"/>
    <s v="Small"/>
  </r>
  <r>
    <n v="10292"/>
    <n v="26"/>
    <n v="100"/>
    <n v="7"/>
    <n v="4554.9399999999996"/>
    <n v="1133.7245659999999"/>
    <s v="24,89%"/>
    <d v="2004-09-08T00:00:00"/>
    <x v="0"/>
    <n v="3"/>
    <x v="8"/>
    <x v="1"/>
    <x v="1"/>
    <n v="163"/>
    <s v="S18_2238"/>
    <x v="7"/>
    <s v="2125557818"/>
    <s v="897 Long Airport Avenue"/>
    <s v="N/A"/>
    <s v="NYC"/>
    <s v="NY"/>
    <s v="10022"/>
    <x v="0"/>
    <x v="0"/>
    <s v="Yu"/>
    <s v="Kwai"/>
    <s v="Medium"/>
  </r>
  <r>
    <n v="10292"/>
    <n v="41"/>
    <n v="100"/>
    <n v="11"/>
    <n v="4528.8599999999997"/>
    <n v="206.06312999999997"/>
    <s v="4,55%"/>
    <d v="2004-09-08T00:00:00"/>
    <x v="0"/>
    <n v="3"/>
    <x v="8"/>
    <x v="1"/>
    <x v="2"/>
    <n v="122"/>
    <s v="S18_2319"/>
    <x v="7"/>
    <s v="2125557818"/>
    <s v="897 Long Airport Avenue"/>
    <s v="N/A"/>
    <s v="NYC"/>
    <s v="NY"/>
    <s v="10022"/>
    <x v="0"/>
    <x v="0"/>
    <s v="Yu"/>
    <s v="Kwai"/>
    <s v="Medium"/>
  </r>
  <r>
    <n v="10292"/>
    <n v="21"/>
    <n v="100"/>
    <n v="12"/>
    <n v="2844.87"/>
    <n v="708.08814299999995"/>
    <s v="24,89%"/>
    <d v="2004-09-08T00:00:00"/>
    <x v="0"/>
    <n v="3"/>
    <x v="8"/>
    <x v="1"/>
    <x v="1"/>
    <n v="169"/>
    <s v="S18_3232"/>
    <x v="7"/>
    <s v="2125557818"/>
    <s v="897 Long Airport Avenue"/>
    <s v="N/A"/>
    <s v="NYC"/>
    <s v="NY"/>
    <s v="10022"/>
    <x v="0"/>
    <x v="0"/>
    <s v="Yu"/>
    <s v="Kwai"/>
    <s v="Small"/>
  </r>
  <r>
    <n v="10292"/>
    <n v="44"/>
    <n v="100"/>
    <n v="2"/>
    <n v="7140.76"/>
    <n v="1777.3351640000001"/>
    <s v="24,89%"/>
    <d v="2004-09-08T00:00:00"/>
    <x v="0"/>
    <n v="3"/>
    <x v="8"/>
    <x v="1"/>
    <x v="1"/>
    <n v="143"/>
    <s v="S18_4027"/>
    <x v="7"/>
    <s v="2125557818"/>
    <s v="897 Long Airport Avenue"/>
    <s v="N/A"/>
    <s v="NYC"/>
    <s v="NY"/>
    <s v="10022"/>
    <x v="0"/>
    <x v="0"/>
    <s v="Yu"/>
    <s v="Kwai"/>
    <s v="Large"/>
  </r>
  <r>
    <n v="10292"/>
    <n v="40"/>
    <n v="53.75"/>
    <n v="5"/>
    <n v="2150"/>
    <n v="535.13499999999999"/>
    <s v="24,89%"/>
    <d v="2004-09-08T00:00:00"/>
    <x v="0"/>
    <n v="3"/>
    <x v="8"/>
    <x v="1"/>
    <x v="1"/>
    <n v="57"/>
    <s v="S24_1444"/>
    <x v="7"/>
    <s v="2125557818"/>
    <s v="897 Long Airport Avenue"/>
    <s v="N/A"/>
    <s v="NYC"/>
    <s v="NY"/>
    <s v="10022"/>
    <x v="0"/>
    <x v="0"/>
    <s v="Yu"/>
    <s v="Kwai"/>
    <s v="Small"/>
  </r>
  <r>
    <n v="10292"/>
    <n v="39"/>
    <n v="45473"/>
    <n v="9"/>
    <n v="1172.3399999999999"/>
    <n v="291.79542599999996"/>
    <s v="24,89%"/>
    <d v="2004-09-08T00:00:00"/>
    <x v="0"/>
    <n v="3"/>
    <x v="8"/>
    <x v="1"/>
    <x v="1"/>
    <n v="35"/>
    <s v="S24_2840"/>
    <x v="7"/>
    <s v="2125557818"/>
    <s v="897 Long Airport Avenue"/>
    <s v="N/A"/>
    <s v="NYC"/>
    <s v="NY"/>
    <s v="10022"/>
    <x v="0"/>
    <x v="0"/>
    <s v="Yu"/>
    <s v="Kwai"/>
    <s v="Small"/>
  </r>
  <r>
    <n v="10292"/>
    <n v="27"/>
    <n v="100"/>
    <n v="4"/>
    <n v="3832.38"/>
    <n v="953.87938200000008"/>
    <s v="24,89%"/>
    <d v="2004-09-08T00:00:00"/>
    <x v="0"/>
    <n v="3"/>
    <x v="8"/>
    <x v="1"/>
    <x v="1"/>
    <n v="118"/>
    <s v="S24_4048"/>
    <x v="7"/>
    <s v="2125557818"/>
    <s v="897 Long Airport Avenue"/>
    <s v="N/A"/>
    <s v="NYC"/>
    <s v="NY"/>
    <s v="10022"/>
    <x v="0"/>
    <x v="0"/>
    <s v="Yu"/>
    <s v="Kwai"/>
    <s v="Medium"/>
  </r>
  <r>
    <n v="10292"/>
    <n v="50"/>
    <n v="46.53"/>
    <n v="10"/>
    <n v="2326.5"/>
    <n v="105.85575"/>
    <s v="4,55%"/>
    <d v="2004-09-08T00:00:00"/>
    <x v="0"/>
    <n v="3"/>
    <x v="8"/>
    <x v="1"/>
    <x v="2"/>
    <n v="54"/>
    <s v="S32_2509"/>
    <x v="7"/>
    <s v="2125557818"/>
    <s v="897 Long Airport Avenue"/>
    <s v="N/A"/>
    <s v="NYC"/>
    <s v="NY"/>
    <s v="10022"/>
    <x v="0"/>
    <x v="0"/>
    <s v="Yu"/>
    <s v="Kwai"/>
    <s v="Small"/>
  </r>
  <r>
    <n v="10292"/>
    <n v="31"/>
    <n v="67.73"/>
    <n v="3"/>
    <n v="2099.63"/>
    <n v="106.87116700000001"/>
    <s v="5,09%"/>
    <d v="2004-09-08T00:00:00"/>
    <x v="0"/>
    <n v="3"/>
    <x v="8"/>
    <x v="1"/>
    <x v="3"/>
    <n v="62"/>
    <s v="S32_3207"/>
    <x v="7"/>
    <s v="2125557818"/>
    <s v="897 Long Airport Avenue"/>
    <s v="N/A"/>
    <s v="NYC"/>
    <s v="NY"/>
    <s v="10022"/>
    <x v="0"/>
    <x v="0"/>
    <s v="Yu"/>
    <s v="Kwai"/>
    <s v="Small"/>
  </r>
  <r>
    <n v="10292"/>
    <n v="41"/>
    <n v="100"/>
    <n v="6"/>
    <n v="4983.1400000000003"/>
    <n v="226.73287000000002"/>
    <s v="4,55%"/>
    <d v="2004-09-08T00:00:00"/>
    <x v="0"/>
    <n v="3"/>
    <x v="8"/>
    <x v="1"/>
    <x v="2"/>
    <n v="115"/>
    <s v="S50_1392"/>
    <x v="7"/>
    <s v="2125557818"/>
    <s v="897 Long Airport Avenue"/>
    <s v="N/A"/>
    <s v="NYC"/>
    <s v="NY"/>
    <s v="10022"/>
    <x v="0"/>
    <x v="0"/>
    <s v="Yu"/>
    <s v="Kwai"/>
    <s v="Medium"/>
  </r>
  <r>
    <n v="10292"/>
    <n v="35"/>
    <n v="55.07"/>
    <n v="1"/>
    <n v="1927.45"/>
    <n v="98.107205000000008"/>
    <s v="5,09%"/>
    <d v="2004-09-08T00:00:00"/>
    <x v="0"/>
    <n v="3"/>
    <x v="8"/>
    <x v="1"/>
    <x v="3"/>
    <n v="58"/>
    <s v="S50_1514"/>
    <x v="7"/>
    <s v="2125557818"/>
    <s v="897 Long Airport Avenue"/>
    <s v="N/A"/>
    <s v="NYC"/>
    <s v="NY"/>
    <s v="10022"/>
    <x v="0"/>
    <x v="0"/>
    <s v="Yu"/>
    <s v="Kwai"/>
    <s v="Small"/>
  </r>
  <r>
    <n v="10293"/>
    <n v="46"/>
    <n v="100"/>
    <n v="8"/>
    <n v="8411.56"/>
    <n v="2093.6372839999999"/>
    <s v="24,89%"/>
    <d v="2004-09-09T00:00:00"/>
    <x v="0"/>
    <n v="3"/>
    <x v="8"/>
    <x v="1"/>
    <x v="1"/>
    <n v="207"/>
    <s v="S12_1108"/>
    <x v="88"/>
    <s v="011-4988555"/>
    <s v="Via Monte Bianco 34"/>
    <s v="N/A"/>
    <s v="Torino"/>
    <s v="N/A"/>
    <s v="10100"/>
    <x v="5"/>
    <x v="1"/>
    <s v="Accorti"/>
    <s v="Paolo"/>
    <s v="Large"/>
  </r>
  <r>
    <n v="10293"/>
    <n v="24"/>
    <n v="100"/>
    <n v="9"/>
    <n v="4242.24"/>
    <n v="1055.893536"/>
    <s v="24,89%"/>
    <d v="2004-09-09T00:00:00"/>
    <x v="0"/>
    <n v="3"/>
    <x v="8"/>
    <x v="1"/>
    <x v="1"/>
    <n v="151"/>
    <s v="S12_3148"/>
    <x v="88"/>
    <s v="011-4988555"/>
    <s v="Via Monte Bianco 34"/>
    <s v="N/A"/>
    <s v="Torino"/>
    <s v="N/A"/>
    <s v="10100"/>
    <x v="5"/>
    <x v="1"/>
    <s v="Accorti"/>
    <s v="Paolo"/>
    <s v="Medium"/>
  </r>
  <r>
    <n v="10293"/>
    <n v="45"/>
    <n v="100"/>
    <n v="7"/>
    <n v="8253"/>
    <n v="2054.1716999999999"/>
    <s v="24,89%"/>
    <d v="2004-09-09T00:00:00"/>
    <x v="0"/>
    <n v="3"/>
    <x v="8"/>
    <x v="1"/>
    <x v="1"/>
    <n v="173"/>
    <s v="S12_3891"/>
    <x v="88"/>
    <s v="011-4988555"/>
    <s v="Via Monte Bianco 34"/>
    <s v="N/A"/>
    <s v="Torino"/>
    <s v="N/A"/>
    <s v="10100"/>
    <x v="5"/>
    <x v="1"/>
    <s v="Accorti"/>
    <s v="Paolo"/>
    <s v="Large"/>
  </r>
  <r>
    <n v="10293"/>
    <n v="24"/>
    <n v="100"/>
    <n v="4"/>
    <n v="2819.28"/>
    <n v="208.34479199999998"/>
    <s v="7,39%"/>
    <d v="2004-09-09T00:00:00"/>
    <x v="0"/>
    <n v="3"/>
    <x v="8"/>
    <x v="1"/>
    <x v="0"/>
    <n v="136"/>
    <s v="S18_3140"/>
    <x v="88"/>
    <s v="011-4988555"/>
    <s v="Via Monte Bianco 34"/>
    <s v="N/A"/>
    <s v="Torino"/>
    <s v="N/A"/>
    <s v="10100"/>
    <x v="5"/>
    <x v="1"/>
    <s v="Accorti"/>
    <s v="Paolo"/>
    <s v="Small"/>
  </r>
  <r>
    <n v="10293"/>
    <n v="22"/>
    <n v="100"/>
    <n v="6"/>
    <n v="2418.2399999999998"/>
    <n v="123.088416"/>
    <s v="5,09%"/>
    <d v="2004-09-09T00:00:00"/>
    <x v="0"/>
    <n v="3"/>
    <x v="8"/>
    <x v="1"/>
    <x v="3"/>
    <n v="100"/>
    <s v="S18_3259"/>
    <x v="88"/>
    <s v="011-4988555"/>
    <s v="Via Monte Bianco 34"/>
    <s v="N/A"/>
    <s v="Torino"/>
    <s v="N/A"/>
    <s v="10100"/>
    <x v="5"/>
    <x v="1"/>
    <s v="Accorti"/>
    <s v="Paolo"/>
    <s v="Small"/>
  </r>
  <r>
    <n v="10293"/>
    <n v="49"/>
    <n v="100"/>
    <n v="3"/>
    <n v="4946.0600000000004"/>
    <n v="365.51383399999997"/>
    <s v="7,39%"/>
    <d v="2004-09-09T00:00:00"/>
    <x v="0"/>
    <n v="3"/>
    <x v="8"/>
    <x v="1"/>
    <x v="0"/>
    <n v="87"/>
    <s v="S18_4522"/>
    <x v="88"/>
    <s v="011-4988555"/>
    <s v="Via Monte Bianco 34"/>
    <s v="N/A"/>
    <s v="Torino"/>
    <s v="N/A"/>
    <s v="10100"/>
    <x v="5"/>
    <x v="1"/>
    <s v="Accorti"/>
    <s v="Paolo"/>
    <s v="Medium"/>
  </r>
  <r>
    <n v="10293"/>
    <n v="21"/>
    <n v="100"/>
    <n v="2"/>
    <n v="2941.89"/>
    <n v="268.88874599999997"/>
    <s v="9,14%"/>
    <d v="2004-09-09T00:00:00"/>
    <x v="0"/>
    <n v="3"/>
    <x v="8"/>
    <x v="1"/>
    <x v="4"/>
    <n v="122"/>
    <s v="S24_2011"/>
    <x v="88"/>
    <s v="011-4988555"/>
    <s v="Via Monte Bianco 34"/>
    <s v="N/A"/>
    <s v="Torino"/>
    <s v="N/A"/>
    <s v="10100"/>
    <x v="5"/>
    <x v="1"/>
    <s v="Accorti"/>
    <s v="Paolo"/>
    <s v="Small"/>
  </r>
  <r>
    <n v="10293"/>
    <n v="29"/>
    <n v="71.89"/>
    <n v="5"/>
    <n v="2084.81"/>
    <n v="190.55163399999998"/>
    <s v="9,14%"/>
    <d v="2004-09-09T00:00:00"/>
    <x v="0"/>
    <n v="3"/>
    <x v="8"/>
    <x v="1"/>
    <x v="4"/>
    <n v="86"/>
    <s v="S700_1938"/>
    <x v="88"/>
    <s v="011-4988555"/>
    <s v="Via Monte Bianco 34"/>
    <s v="N/A"/>
    <s v="Torino"/>
    <s v="N/A"/>
    <s v="10100"/>
    <x v="5"/>
    <x v="1"/>
    <s v="Accorti"/>
    <s v="Paolo"/>
    <s v="Small"/>
  </r>
  <r>
    <n v="10293"/>
    <n v="32"/>
    <n v="60.06"/>
    <n v="1"/>
    <n v="1921.92"/>
    <n v="175.663488"/>
    <s v="9,14%"/>
    <d v="2004-09-09T00:00:00"/>
    <x v="0"/>
    <n v="3"/>
    <x v="8"/>
    <x v="1"/>
    <x v="4"/>
    <n v="54"/>
    <s v="S72_3212"/>
    <x v="88"/>
    <s v="011-4988555"/>
    <s v="Via Monte Bianco 34"/>
    <s v="N/A"/>
    <s v="Torino"/>
    <s v="N/A"/>
    <s v="10100"/>
    <x v="5"/>
    <x v="1"/>
    <s v="Accorti"/>
    <s v="Paolo"/>
    <s v="Small"/>
  </r>
  <r>
    <n v="10294"/>
    <n v="45"/>
    <n v="100"/>
    <n v="1"/>
    <n v="4692.6000000000004"/>
    <n v="428.90364"/>
    <s v="9,14%"/>
    <d v="2004-09-10T00:00:00"/>
    <x v="0"/>
    <n v="3"/>
    <x v="8"/>
    <x v="1"/>
    <x v="4"/>
    <n v="99"/>
    <s v="S700_3962"/>
    <x v="87"/>
    <s v="6175557555"/>
    <s v="7635 Spinnaker Dr."/>
    <s v="N/A"/>
    <s v="Brickhaven"/>
    <s v="MA"/>
    <s v="58339"/>
    <x v="0"/>
    <x v="0"/>
    <s v="Barajas"/>
    <s v="Miguel"/>
    <s v="Medium"/>
  </r>
  <r>
    <n v="10295"/>
    <n v="24"/>
    <n v="100"/>
    <n v="1"/>
    <n v="3427.2"/>
    <n v="853.03008"/>
    <s v="24,89%"/>
    <d v="2004-09-10T00:00:00"/>
    <x v="0"/>
    <n v="3"/>
    <x v="8"/>
    <x v="1"/>
    <x v="1"/>
    <n v="136"/>
    <s v="S10_4757"/>
    <x v="84"/>
    <s v="6175559555"/>
    <s v="8616 Spinnaker Dr."/>
    <s v="N/A"/>
    <s v="Boston"/>
    <s v="MA"/>
    <s v="51003"/>
    <x v="0"/>
    <x v="0"/>
    <s v="Yoshido"/>
    <s v="Juri"/>
    <s v="Medium"/>
  </r>
  <r>
    <n v="10295"/>
    <n v="46"/>
    <n v="84.97"/>
    <n v="3"/>
    <n v="3908.62"/>
    <n v="288.84701799999999"/>
    <s v="7,39%"/>
    <d v="2004-09-10T00:00:00"/>
    <x v="0"/>
    <n v="3"/>
    <x v="8"/>
    <x v="1"/>
    <x v="0"/>
    <n v="88"/>
    <s v="S24_3151"/>
    <x v="84"/>
    <s v="6175559555"/>
    <s v="8616 Spinnaker Dr."/>
    <s v="N/A"/>
    <s v="Boston"/>
    <s v="MA"/>
    <s v="51003"/>
    <x v="0"/>
    <x v="0"/>
    <s v="Yoshido"/>
    <s v="Juri"/>
    <s v="Medium"/>
  </r>
  <r>
    <n v="10295"/>
    <n v="26"/>
    <n v="75.34"/>
    <n v="4"/>
    <n v="1958.84"/>
    <n v="179.03797599999999"/>
    <s v="9,14%"/>
    <d v="2004-09-10T00:00:00"/>
    <x v="0"/>
    <n v="3"/>
    <x v="8"/>
    <x v="1"/>
    <x v="4"/>
    <n v="66"/>
    <s v="S700_1138"/>
    <x v="84"/>
    <s v="6175559555"/>
    <s v="8616 Spinnaker Dr."/>
    <s v="N/A"/>
    <s v="Boston"/>
    <s v="MA"/>
    <s v="51003"/>
    <x v="0"/>
    <x v="0"/>
    <s v="Yoshido"/>
    <s v="Juri"/>
    <s v="Small"/>
  </r>
  <r>
    <n v="10295"/>
    <n v="44"/>
    <n v="58.55"/>
    <n v="2"/>
    <n v="2576.1999999999998"/>
    <n v="235.46467999999996"/>
    <s v="9,14%"/>
    <d v="2004-09-10T00:00:00"/>
    <x v="0"/>
    <n v="3"/>
    <x v="8"/>
    <x v="1"/>
    <x v="4"/>
    <n v="72"/>
    <s v="S700_2610"/>
    <x v="84"/>
    <s v="6175559555"/>
    <s v="8616 Spinnaker Dr."/>
    <s v="N/A"/>
    <s v="Boston"/>
    <s v="MA"/>
    <s v="51003"/>
    <x v="0"/>
    <x v="0"/>
    <s v="Yoshido"/>
    <s v="Juri"/>
    <s v="Small"/>
  </r>
  <r>
    <n v="10295"/>
    <n v="34"/>
    <n v="100"/>
    <n v="5"/>
    <n v="3473.78"/>
    <n v="317.50349199999999"/>
    <s v="9,14%"/>
    <d v="2004-09-10T00:00:00"/>
    <x v="0"/>
    <n v="3"/>
    <x v="8"/>
    <x v="1"/>
    <x v="4"/>
    <n v="100"/>
    <s v="S700_3505"/>
    <x v="84"/>
    <s v="6175559555"/>
    <s v="8616 Spinnaker Dr."/>
    <s v="N/A"/>
    <s v="Boston"/>
    <s v="MA"/>
    <s v="51003"/>
    <x v="0"/>
    <x v="0"/>
    <s v="Yoshido"/>
    <s v="Juri"/>
    <s v="Medium"/>
  </r>
  <r>
    <n v="10296"/>
    <n v="36"/>
    <n v="100"/>
    <n v="7"/>
    <n v="5676.84"/>
    <n v="414.97700400000002"/>
    <s v="7,31%"/>
    <d v="2004-09-15T00:00:00"/>
    <x v="0"/>
    <n v="3"/>
    <x v="8"/>
    <x v="1"/>
    <x v="5"/>
    <n v="157"/>
    <s v="S18_1662"/>
    <x v="91"/>
    <s v="+49 89 61 08 9555"/>
    <s v="Hansastr. 15"/>
    <s v="N/A"/>
    <s v="Munich"/>
    <s v="N/A"/>
    <s v="80686"/>
    <x v="1"/>
    <x v="1"/>
    <s v="Donnermeyer"/>
    <s v="Michael"/>
    <s v="Medium"/>
  </r>
  <r>
    <n v="10296"/>
    <n v="21"/>
    <n v="96.34"/>
    <n v="13"/>
    <n v="2023.14"/>
    <n v="184.914996"/>
    <s v="9,14%"/>
    <d v="2004-09-15T00:00:00"/>
    <x v="0"/>
    <n v="3"/>
    <x v="8"/>
    <x v="1"/>
    <x v="4"/>
    <n v="86"/>
    <s v="S18_3029"/>
    <x v="91"/>
    <s v="+49 89 61 08 9555"/>
    <s v="Hansastr. 15"/>
    <s v="N/A"/>
    <s v="Munich"/>
    <s v="N/A"/>
    <s v="80686"/>
    <x v="1"/>
    <x v="1"/>
    <s v="Donnermeyer"/>
    <s v="Michael"/>
    <s v="Small"/>
  </r>
  <r>
    <n v="10296"/>
    <n v="22"/>
    <n v="84.7"/>
    <n v="12"/>
    <n v="1863.4"/>
    <n v="137.70525999999998"/>
    <s v="7,39%"/>
    <d v="2004-09-15T00:00:00"/>
    <x v="0"/>
    <n v="3"/>
    <x v="8"/>
    <x v="1"/>
    <x v="0"/>
    <n v="105"/>
    <s v="S18_3856"/>
    <x v="91"/>
    <s v="+49 89 61 08 9555"/>
    <s v="Hansastr. 15"/>
    <s v="N/A"/>
    <s v="Munich"/>
    <s v="N/A"/>
    <s v="80686"/>
    <x v="1"/>
    <x v="1"/>
    <s v="Donnermeyer"/>
    <s v="Michael"/>
    <s v="Small"/>
  </r>
  <r>
    <n v="10296"/>
    <n v="21"/>
    <n v="71.25"/>
    <n v="8"/>
    <n v="1496.25"/>
    <n v="109.37587499999999"/>
    <s v="7,31%"/>
    <d v="2004-09-15T00:00:00"/>
    <x v="0"/>
    <n v="3"/>
    <x v="8"/>
    <x v="1"/>
    <x v="5"/>
    <n v="68"/>
    <s v="S24_2841"/>
    <x v="91"/>
    <s v="+49 89 61 08 9555"/>
    <s v="Hansastr. 15"/>
    <s v="N/A"/>
    <s v="Munich"/>
    <s v="N/A"/>
    <s v="80686"/>
    <x v="1"/>
    <x v="1"/>
    <s v="Donnermeyer"/>
    <s v="Michael"/>
    <s v="Small"/>
  </r>
  <r>
    <n v="10296"/>
    <n v="31"/>
    <n v="53.92"/>
    <n v="9"/>
    <n v="1671.52"/>
    <n v="123.52532799999999"/>
    <s v="7,39%"/>
    <d v="2004-09-15T00:00:00"/>
    <x v="0"/>
    <n v="3"/>
    <x v="8"/>
    <x v="1"/>
    <x v="0"/>
    <n v="65"/>
    <s v="S24_3420"/>
    <x v="91"/>
    <s v="+49 89 61 08 9555"/>
    <s v="Hansastr. 15"/>
    <s v="N/A"/>
    <s v="Munich"/>
    <s v="N/A"/>
    <s v="80686"/>
    <x v="1"/>
    <x v="1"/>
    <s v="Donnermeyer"/>
    <s v="Michael"/>
    <s v="Small"/>
  </r>
  <r>
    <n v="10296"/>
    <n v="22"/>
    <n v="77.150000000000006"/>
    <n v="14"/>
    <n v="1697.3"/>
    <n v="125.43046999999999"/>
    <s v="7,39%"/>
    <d v="2004-09-15T00:00:00"/>
    <x v="0"/>
    <n v="3"/>
    <x v="8"/>
    <x v="1"/>
    <x v="0"/>
    <n v="83"/>
    <s v="S24_3816"/>
    <x v="91"/>
    <s v="+49 89 61 08 9555"/>
    <s v="Hansastr. 15"/>
    <s v="N/A"/>
    <s v="Munich"/>
    <s v="N/A"/>
    <s v="80686"/>
    <x v="1"/>
    <x v="1"/>
    <s v="Donnermeyer"/>
    <s v="Michael"/>
    <s v="Small"/>
  </r>
  <r>
    <n v="10296"/>
    <n v="32"/>
    <n v="71.650000000000006"/>
    <n v="6"/>
    <n v="2292.8000000000002"/>
    <n v="167.60368"/>
    <s v="7,31%"/>
    <d v="2004-09-15T00:00:00"/>
    <x v="0"/>
    <n v="3"/>
    <x v="8"/>
    <x v="1"/>
    <x v="5"/>
    <n v="68"/>
    <s v="S24_3949"/>
    <x v="91"/>
    <s v="+49 89 61 08 9555"/>
    <s v="Hansastr. 15"/>
    <s v="N/A"/>
    <s v="Munich"/>
    <s v="N/A"/>
    <s v="80686"/>
    <x v="1"/>
    <x v="1"/>
    <s v="Donnermeyer"/>
    <s v="Michael"/>
    <s v="Small"/>
  </r>
  <r>
    <n v="10296"/>
    <n v="26"/>
    <n v="48.44"/>
    <n v="1"/>
    <n v="1259.44"/>
    <n v="93.072615999999996"/>
    <s v="7,39%"/>
    <d v="2004-09-15T00:00:00"/>
    <x v="0"/>
    <n v="3"/>
    <x v="8"/>
    <x v="1"/>
    <x v="0"/>
    <n v="43"/>
    <s v="S50_1341"/>
    <x v="91"/>
    <s v="+49 89 61 08 9555"/>
    <s v="Hansastr. 15"/>
    <s v="N/A"/>
    <s v="Munich"/>
    <s v="N/A"/>
    <s v="80686"/>
    <x v="1"/>
    <x v="1"/>
    <s v="Donnermeyer"/>
    <s v="Michael"/>
    <s v="Small"/>
  </r>
  <r>
    <n v="10296"/>
    <n v="42"/>
    <n v="100"/>
    <n v="2"/>
    <n v="4296.6000000000004"/>
    <n v="314.08145999999999"/>
    <s v="7,31%"/>
    <d v="2004-09-15T00:00:00"/>
    <x v="0"/>
    <n v="3"/>
    <x v="8"/>
    <x v="1"/>
    <x v="5"/>
    <n v="91"/>
    <s v="S700_1691"/>
    <x v="91"/>
    <s v="+49 89 61 08 9555"/>
    <s v="Hansastr. 15"/>
    <s v="N/A"/>
    <s v="Munich"/>
    <s v="N/A"/>
    <s v="80686"/>
    <x v="1"/>
    <x v="1"/>
    <s v="Donnermeyer"/>
    <s v="Michael"/>
    <s v="Medium"/>
  </r>
  <r>
    <n v="10296"/>
    <n v="34"/>
    <n v="100"/>
    <n v="11"/>
    <n v="3477.86"/>
    <n v="317.87640399999998"/>
    <s v="9,14%"/>
    <d v="2004-09-15T00:00:00"/>
    <x v="0"/>
    <n v="3"/>
    <x v="8"/>
    <x v="1"/>
    <x v="4"/>
    <n v="90"/>
    <s v="S700_2047"/>
    <x v="91"/>
    <s v="+49 89 61 08 9555"/>
    <s v="Hansastr. 15"/>
    <s v="N/A"/>
    <s v="Munich"/>
    <s v="N/A"/>
    <s v="80686"/>
    <x v="1"/>
    <x v="1"/>
    <s v="Donnermeyer"/>
    <s v="Michael"/>
    <s v="Medium"/>
  </r>
  <r>
    <n v="10296"/>
    <n v="24"/>
    <n v="100"/>
    <n v="4"/>
    <n v="2441.04"/>
    <n v="178.44002399999999"/>
    <s v="7,31%"/>
    <d v="2004-09-15T00:00:00"/>
    <x v="0"/>
    <n v="3"/>
    <x v="8"/>
    <x v="1"/>
    <x v="5"/>
    <n v="99"/>
    <s v="S700_2466"/>
    <x v="91"/>
    <s v="+49 89 61 08 9555"/>
    <s v="Hansastr. 15"/>
    <s v="N/A"/>
    <s v="Munich"/>
    <s v="N/A"/>
    <s v="80686"/>
    <x v="1"/>
    <x v="1"/>
    <s v="Donnermeyer"/>
    <s v="Michael"/>
    <s v="Small"/>
  </r>
  <r>
    <n v="10296"/>
    <n v="22"/>
    <n v="80.8"/>
    <n v="3"/>
    <n v="1777.6"/>
    <n v="129.94255999999999"/>
    <s v="7,31%"/>
    <d v="2004-09-15T00:00:00"/>
    <x v="0"/>
    <n v="3"/>
    <x v="8"/>
    <x v="1"/>
    <x v="5"/>
    <n v="80"/>
    <s v="S700_3167"/>
    <x v="91"/>
    <s v="+49 89 61 08 9555"/>
    <s v="Hansastr. 15"/>
    <s v="N/A"/>
    <s v="Munich"/>
    <s v="N/A"/>
    <s v="80686"/>
    <x v="1"/>
    <x v="1"/>
    <s v="Donnermeyer"/>
    <s v="Michael"/>
    <s v="Small"/>
  </r>
  <r>
    <n v="10296"/>
    <n v="47"/>
    <n v="86.62"/>
    <n v="5"/>
    <n v="4071.14"/>
    <n v="297.60033399999998"/>
    <s v="7,31%"/>
    <d v="2004-09-15T00:00:00"/>
    <x v="0"/>
    <n v="3"/>
    <x v="8"/>
    <x v="1"/>
    <x v="5"/>
    <n v="74"/>
    <s v="S700_4002"/>
    <x v="91"/>
    <s v="+49 89 61 08 9555"/>
    <s v="Hansastr. 15"/>
    <s v="N/A"/>
    <s v="Munich"/>
    <s v="N/A"/>
    <s v="80686"/>
    <x v="1"/>
    <x v="1"/>
    <s v="Donnermeyer"/>
    <s v="Michael"/>
    <s v="Medium"/>
  </r>
  <r>
    <n v="10296"/>
    <n v="21"/>
    <n v="45.19"/>
    <n v="10"/>
    <n v="948.99"/>
    <n v="69.371168999999995"/>
    <s v="7,31%"/>
    <d v="2004-09-15T00:00:00"/>
    <x v="0"/>
    <n v="3"/>
    <x v="8"/>
    <x v="1"/>
    <x v="5"/>
    <n v="49"/>
    <s v="S72_1253"/>
    <x v="91"/>
    <s v="+49 89 61 08 9555"/>
    <s v="Hansastr. 15"/>
    <s v="N/A"/>
    <s v="Munich"/>
    <s v="N/A"/>
    <s v="80686"/>
    <x v="1"/>
    <x v="1"/>
    <s v="Donnermeyer"/>
    <s v="Michael"/>
    <s v="Small"/>
  </r>
  <r>
    <n v="10297"/>
    <n v="25"/>
    <n v="82.79"/>
    <n v="4"/>
    <n v="2069.75"/>
    <n v="151.29872499999999"/>
    <s v="7,31%"/>
    <d v="2004-09-16T00:00:00"/>
    <x v="0"/>
    <n v="3"/>
    <x v="8"/>
    <x v="1"/>
    <x v="5"/>
    <n v="84"/>
    <s v="S18_2581"/>
    <x v="71"/>
    <s v="+353 1862 1555"/>
    <s v="25 Maiden Lane"/>
    <s v="Floor No. 4"/>
    <s v="Dublin"/>
    <s v="N/A"/>
    <s v="2"/>
    <x v="17"/>
    <x v="1"/>
    <s v="Cassidy"/>
    <s v="Dean"/>
    <s v="Small"/>
  </r>
  <r>
    <n v="10297"/>
    <n v="32"/>
    <n v="100"/>
    <n v="6"/>
    <n v="4061.76"/>
    <n v="296.91465600000004"/>
    <s v="7,31%"/>
    <d v="2004-09-16T00:00:00"/>
    <x v="0"/>
    <n v="3"/>
    <x v="8"/>
    <x v="1"/>
    <x v="5"/>
    <n v="109"/>
    <s v="S24_1785"/>
    <x v="71"/>
    <s v="+353 1862 1555"/>
    <s v="25 Maiden Lane"/>
    <s v="Floor No. 4"/>
    <s v="Dublin"/>
    <s v="N/A"/>
    <s v="2"/>
    <x v="17"/>
    <x v="1"/>
    <s v="Cassidy"/>
    <s v="Dean"/>
    <s v="Medium"/>
  </r>
  <r>
    <n v="10297"/>
    <n v="32"/>
    <n v="65.510000000000005"/>
    <n v="1"/>
    <n v="2096.3200000000002"/>
    <n v="266.23264"/>
    <n v="0.127"/>
    <d v="2004-09-16T00:00:00"/>
    <x v="0"/>
    <n v="3"/>
    <x v="8"/>
    <x v="1"/>
    <x v="6"/>
    <n v="76"/>
    <s v="S24_2000"/>
    <x v="71"/>
    <s v="+353 1862 1555"/>
    <s v="25 Maiden Lane"/>
    <s v="Floor No. 4"/>
    <s v="Dublin"/>
    <s v="N/A"/>
    <s v="2"/>
    <x v="17"/>
    <x v="1"/>
    <s v="Cassidy"/>
    <s v="Dean"/>
    <s v="Small"/>
  </r>
  <r>
    <n v="10297"/>
    <n v="23"/>
    <n v="72.45"/>
    <n v="5"/>
    <n v="1666.35"/>
    <n v="121.81018499999999"/>
    <s v="7,31%"/>
    <d v="2004-09-16T00:00:00"/>
    <x v="0"/>
    <n v="3"/>
    <x v="8"/>
    <x v="1"/>
    <x v="5"/>
    <n v="72"/>
    <s v="S24_4278"/>
    <x v="71"/>
    <s v="+353 1862 1555"/>
    <s v="25 Maiden Lane"/>
    <s v="Floor No. 4"/>
    <s v="Dublin"/>
    <s v="N/A"/>
    <s v="2"/>
    <x v="17"/>
    <x v="1"/>
    <s v="Cassidy"/>
    <s v="Dean"/>
    <s v="Small"/>
  </r>
  <r>
    <n v="10297"/>
    <n v="26"/>
    <n v="100"/>
    <n v="2"/>
    <n v="2856.88"/>
    <n v="362.82375999999999"/>
    <n v="0.127"/>
    <d v="2004-09-16T00:00:00"/>
    <x v="0"/>
    <n v="3"/>
    <x v="8"/>
    <x v="1"/>
    <x v="6"/>
    <n v="99"/>
    <s v="S32_1374"/>
    <x v="71"/>
    <s v="+353 1862 1555"/>
    <s v="25 Maiden Lane"/>
    <s v="Floor No. 4"/>
    <s v="Dublin"/>
    <s v="N/A"/>
    <s v="2"/>
    <x v="17"/>
    <x v="1"/>
    <s v="Cassidy"/>
    <s v="Dean"/>
    <s v="Small"/>
  </r>
  <r>
    <n v="10297"/>
    <n v="28"/>
    <n v="79.8"/>
    <n v="7"/>
    <n v="2234.4"/>
    <n v="165.12215999999998"/>
    <s v="7,39%"/>
    <d v="2004-09-16T00:00:00"/>
    <x v="0"/>
    <n v="3"/>
    <x v="8"/>
    <x v="1"/>
    <x v="0"/>
    <n v="68"/>
    <s v="S32_4289"/>
    <x v="71"/>
    <s v="+353 1862 1555"/>
    <s v="25 Maiden Lane"/>
    <s v="Floor No. 4"/>
    <s v="Dublin"/>
    <s v="N/A"/>
    <s v="2"/>
    <x v="17"/>
    <x v="1"/>
    <s v="Cassidy"/>
    <s v="Dean"/>
    <s v="Small"/>
  </r>
  <r>
    <n v="10297"/>
    <n v="35"/>
    <n v="100"/>
    <n v="3"/>
    <n v="3986.5"/>
    <n v="291.41314999999997"/>
    <s v="7,31%"/>
    <d v="2004-09-16T00:00:00"/>
    <x v="0"/>
    <n v="3"/>
    <x v="8"/>
    <x v="1"/>
    <x v="5"/>
    <n v="118"/>
    <s v="S700_2834"/>
    <x v="71"/>
    <s v="+353 1862 1555"/>
    <s v="25 Maiden Lane"/>
    <s v="Floor No. 4"/>
    <s v="Dublin"/>
    <s v="N/A"/>
    <s v="2"/>
    <x v="17"/>
    <x v="1"/>
    <s v="Cassidy"/>
    <s v="Dean"/>
    <s v="Medium"/>
  </r>
  <r>
    <n v="10298"/>
    <n v="39"/>
    <n v="96.34"/>
    <n v="1"/>
    <n v="3757.26"/>
    <n v="477.17202000000003"/>
    <s v="12,70%"/>
    <d v="2004-09-27T00:00:00"/>
    <x v="0"/>
    <n v="3"/>
    <x v="8"/>
    <x v="1"/>
    <x v="6"/>
    <n v="118"/>
    <s v="S10_2016"/>
    <x v="23"/>
    <s v="40.32.2555"/>
    <s v="54, rue Royale"/>
    <s v="N/A"/>
    <s v="Nantes"/>
    <s v="N/A"/>
    <s v="44000"/>
    <x v="9"/>
    <x v="1"/>
    <s v="Schmitt"/>
    <s v="Carine"/>
    <s v="Medium"/>
  </r>
  <r>
    <n v="10298"/>
    <n v="32"/>
    <n v="48.46"/>
    <n v="2"/>
    <n v="1550.72"/>
    <n v="196.94144"/>
    <n v="0.127"/>
    <d v="2004-09-27T00:00:00"/>
    <x v="0"/>
    <n v="3"/>
    <x v="8"/>
    <x v="1"/>
    <x v="6"/>
    <n v="60"/>
    <s v="S18_2625"/>
    <x v="23"/>
    <s v="40.32.2555"/>
    <s v="54, rue Royale"/>
    <s v="N/A"/>
    <s v="Nantes"/>
    <s v="N/A"/>
    <s v="44000"/>
    <x v="9"/>
    <x v="1"/>
    <s v="Schmitt"/>
    <s v="Carine"/>
    <s v="Small"/>
  </r>
  <r>
    <n v="10299"/>
    <n v="23"/>
    <n v="100"/>
    <n v="9"/>
    <n v="2597.39"/>
    <n v="329.86852999999996"/>
    <s v="12,70%"/>
    <d v="2004-09-30T00:00:00"/>
    <x v="0"/>
    <n v="3"/>
    <x v="8"/>
    <x v="1"/>
    <x v="6"/>
    <n v="95"/>
    <s v="S10_1678"/>
    <x v="43"/>
    <s v="90-224 8555"/>
    <s v="Keskuskatu 45"/>
    <s v="N/A"/>
    <s v="Helsinki"/>
    <s v="N/A"/>
    <s v="21240"/>
    <x v="14"/>
    <x v="1"/>
    <s v="Karttunen"/>
    <s v="Matti"/>
    <s v="Small"/>
  </r>
  <r>
    <n v="10299"/>
    <n v="29"/>
    <n v="100"/>
    <n v="11"/>
    <n v="6683.34"/>
    <n v="848.78417999999999"/>
    <s v="12,70%"/>
    <d v="2004-09-30T00:00:00"/>
    <x v="0"/>
    <n v="3"/>
    <x v="8"/>
    <x v="1"/>
    <x v="6"/>
    <n v="193"/>
    <s v="S10_4698"/>
    <x v="43"/>
    <s v="90-224 8555"/>
    <s v="Keskuskatu 45"/>
    <s v="N/A"/>
    <s v="Helsinki"/>
    <s v="N/A"/>
    <s v="21240"/>
    <x v="14"/>
    <x v="1"/>
    <s v="Karttunen"/>
    <s v="Matti"/>
    <s v="Medium"/>
  </r>
  <r>
    <n v="10299"/>
    <n v="24"/>
    <n v="100"/>
    <n v="8"/>
    <n v="4157.04"/>
    <n v="527.94407999999999"/>
    <n v="0.127"/>
    <d v="2004-09-30T00:00:00"/>
    <x v="0"/>
    <n v="3"/>
    <x v="8"/>
    <x v="1"/>
    <x v="6"/>
    <n v="150"/>
    <s v="S12_2823"/>
    <x v="43"/>
    <s v="90-224 8555"/>
    <s v="Keskuskatu 45"/>
    <s v="N/A"/>
    <s v="Helsinki"/>
    <s v="N/A"/>
    <s v="21240"/>
    <x v="14"/>
    <x v="1"/>
    <s v="Karttunen"/>
    <s v="Matti"/>
    <s v="Medium"/>
  </r>
  <r>
    <n v="10299"/>
    <n v="39"/>
    <n v="55.95"/>
    <n v="3"/>
    <n v="2182.0500000000002"/>
    <n v="277.12035000000003"/>
    <n v="0.127"/>
    <d v="2004-09-30T00:00:00"/>
    <x v="0"/>
    <n v="3"/>
    <x v="8"/>
    <x v="1"/>
    <x v="6"/>
    <n v="62"/>
    <s v="S18_3782"/>
    <x v="43"/>
    <s v="90-224 8555"/>
    <s v="Keskuskatu 45"/>
    <s v="N/A"/>
    <s v="Helsinki"/>
    <s v="N/A"/>
    <s v="21240"/>
    <x v="14"/>
    <x v="1"/>
    <s v="Karttunen"/>
    <s v="Matti"/>
    <s v="Small"/>
  </r>
  <r>
    <n v="10299"/>
    <n v="49"/>
    <n v="100"/>
    <n v="2"/>
    <n v="7947.31"/>
    <n v="1978.0854590000001"/>
    <s v="24,89%"/>
    <d v="2004-09-30T00:00:00"/>
    <x v="0"/>
    <n v="3"/>
    <x v="8"/>
    <x v="1"/>
    <x v="1"/>
    <n v="148"/>
    <s v="S18_4721"/>
    <x v="43"/>
    <s v="90-224 8555"/>
    <s v="Keskuskatu 45"/>
    <s v="N/A"/>
    <s v="Helsinki"/>
    <s v="N/A"/>
    <s v="21240"/>
    <x v="14"/>
    <x v="1"/>
    <s v="Karttunen"/>
    <s v="Matti"/>
    <s v="Large"/>
  </r>
  <r>
    <n v="10299"/>
    <n v="47"/>
    <n v="100"/>
    <n v="10"/>
    <n v="5455.76"/>
    <n v="692.88152000000002"/>
    <n v="0.127"/>
    <d v="2004-09-30T00:00:00"/>
    <x v="0"/>
    <n v="3"/>
    <x v="8"/>
    <x v="1"/>
    <x v="6"/>
    <n v="112"/>
    <s v="S24_1578"/>
    <x v="43"/>
    <s v="90-224 8555"/>
    <s v="Keskuskatu 45"/>
    <s v="N/A"/>
    <s v="Helsinki"/>
    <s v="N/A"/>
    <s v="21240"/>
    <x v="14"/>
    <x v="1"/>
    <s v="Karttunen"/>
    <s v="Matti"/>
    <s v="Medium"/>
  </r>
  <r>
    <n v="10299"/>
    <n v="33"/>
    <n v="66.489999999999995"/>
    <n v="6"/>
    <n v="2194.17"/>
    <n v="278.65959000000004"/>
    <n v="0.127"/>
    <d v="2004-09-30T00:00:00"/>
    <x v="0"/>
    <n v="3"/>
    <x v="8"/>
    <x v="1"/>
    <x v="6"/>
    <n v="69"/>
    <s v="S24_2360"/>
    <x v="43"/>
    <s v="90-224 8555"/>
    <s v="Keskuskatu 45"/>
    <s v="N/A"/>
    <s v="Helsinki"/>
    <s v="N/A"/>
    <s v="21240"/>
    <x v="14"/>
    <x v="1"/>
    <s v="Karttunen"/>
    <s v="Matti"/>
    <s v="Small"/>
  </r>
  <r>
    <n v="10299"/>
    <n v="32"/>
    <n v="80.84"/>
    <n v="1"/>
    <n v="2586.88"/>
    <n v="643.87443200000007"/>
    <s v="24,89%"/>
    <d v="2004-09-30T00:00:00"/>
    <x v="0"/>
    <n v="3"/>
    <x v="8"/>
    <x v="1"/>
    <x v="1"/>
    <n v="80"/>
    <s v="S24_4620"/>
    <x v="43"/>
    <s v="90-224 8555"/>
    <s v="Keskuskatu 45"/>
    <s v="N/A"/>
    <s v="Helsinki"/>
    <s v="N/A"/>
    <s v="21240"/>
    <x v="14"/>
    <x v="1"/>
    <s v="Karttunen"/>
    <s v="Matti"/>
    <s v="Small"/>
  </r>
  <r>
    <n v="10299"/>
    <n v="24"/>
    <n v="42.24"/>
    <n v="4"/>
    <n v="1013.76"/>
    <n v="128.74752000000001"/>
    <n v="0.127"/>
    <d v="2004-09-30T00:00:00"/>
    <x v="0"/>
    <n v="3"/>
    <x v="8"/>
    <x v="1"/>
    <x v="6"/>
    <n v="40"/>
    <s v="S32_2206"/>
    <x v="43"/>
    <s v="90-224 8555"/>
    <s v="Keskuskatu 45"/>
    <s v="N/A"/>
    <s v="Helsinki"/>
    <s v="N/A"/>
    <s v="21240"/>
    <x v="14"/>
    <x v="1"/>
    <s v="Karttunen"/>
    <s v="Matti"/>
    <s v="Small"/>
  </r>
  <r>
    <n v="10299"/>
    <n v="38"/>
    <n v="100"/>
    <n v="7"/>
    <n v="4382.16"/>
    <n v="556.53431999999998"/>
    <n v="0.127"/>
    <d v="2004-09-30T00:00:00"/>
    <x v="0"/>
    <n v="3"/>
    <x v="8"/>
    <x v="1"/>
    <x v="6"/>
    <n v="102"/>
    <s v="S32_4485"/>
    <x v="43"/>
    <s v="90-224 8555"/>
    <s v="Keskuskatu 45"/>
    <s v="N/A"/>
    <s v="Helsinki"/>
    <s v="N/A"/>
    <s v="21240"/>
    <x v="14"/>
    <x v="1"/>
    <s v="Karttunen"/>
    <s v="Matti"/>
    <s v="Medium"/>
  </r>
  <r>
    <n v="10299"/>
    <n v="44"/>
    <n v="80.55"/>
    <n v="5"/>
    <n v="3544.2"/>
    <n v="450.11339999999996"/>
    <n v="0.127"/>
    <d v="2004-09-30T00:00:00"/>
    <x v="0"/>
    <n v="3"/>
    <x v="8"/>
    <x v="1"/>
    <x v="6"/>
    <n v="81"/>
    <s v="S50_4713"/>
    <x v="43"/>
    <s v="90-224 8555"/>
    <s v="Keskuskatu 45"/>
    <s v="N/A"/>
    <s v="Helsinki"/>
    <s v="N/A"/>
    <s v="21240"/>
    <x v="14"/>
    <x v="1"/>
    <s v="Karttunen"/>
    <s v="Matti"/>
    <s v="Medium"/>
  </r>
  <r>
    <n v="10300"/>
    <n v="33"/>
    <n v="100"/>
    <n v="5"/>
    <n v="5521.89"/>
    <n v="1374.3984210000001"/>
    <s v="24,89%"/>
    <d v="2003-10-04T00:00:00"/>
    <x v="0"/>
    <n v="4"/>
    <x v="9"/>
    <x v="0"/>
    <x v="1"/>
    <n v="194"/>
    <s v="S12_1099"/>
    <x v="1"/>
    <s v="+49 69 66 90 2555"/>
    <s v="Lyonerstr. 34"/>
    <s v="N/A"/>
    <s v="Frankfurt"/>
    <s v="N/A"/>
    <s v="60528"/>
    <x v="1"/>
    <x v="1"/>
    <s v="Keitel"/>
    <s v="Roland"/>
    <s v="Medium"/>
  </r>
  <r>
    <n v="10300"/>
    <n v="29"/>
    <n v="100"/>
    <n v="3"/>
    <n v="3984.6"/>
    <n v="991.76693999999998"/>
    <s v="24,89%"/>
    <d v="2003-10-04T00:00:00"/>
    <x v="0"/>
    <n v="4"/>
    <x v="9"/>
    <x v="0"/>
    <x v="1"/>
    <n v="117"/>
    <s v="S12_3380"/>
    <x v="1"/>
    <s v="+49 69 66 90 2555"/>
    <s v="Lyonerstr. 34"/>
    <s v="N/A"/>
    <s v="Frankfurt"/>
    <s v="N/A"/>
    <s v="60528"/>
    <x v="1"/>
    <x v="1"/>
    <s v="Keitel"/>
    <s v="Roland"/>
    <s v="Medium"/>
  </r>
  <r>
    <n v="10300"/>
    <n v="22"/>
    <n v="76.61"/>
    <n v="6"/>
    <n v="1685.42"/>
    <n v="419.50103800000005"/>
    <s v="24,89%"/>
    <d v="2003-10-04T00:00:00"/>
    <x v="0"/>
    <n v="4"/>
    <x v="9"/>
    <x v="0"/>
    <x v="1"/>
    <n v="79"/>
    <s v="S12_3990"/>
    <x v="1"/>
    <s v="+49 69 66 90 2555"/>
    <s v="Lyonerstr. 34"/>
    <s v="N/A"/>
    <s v="Frankfurt"/>
    <s v="N/A"/>
    <s v="60528"/>
    <x v="1"/>
    <x v="1"/>
    <s v="Keitel"/>
    <s v="Roland"/>
    <s v="Small"/>
  </r>
  <r>
    <n v="10300"/>
    <n v="23"/>
    <n v="100"/>
    <n v="2"/>
    <n v="2807.61"/>
    <n v="698.81412900000009"/>
    <s v="24,89%"/>
    <d v="2003-10-04T00:00:00"/>
    <x v="0"/>
    <n v="4"/>
    <x v="9"/>
    <x v="0"/>
    <x v="1"/>
    <n v="115"/>
    <s v="S12_4675"/>
    <x v="1"/>
    <s v="+49 69 66 90 2555"/>
    <s v="Lyonerstr. 34"/>
    <s v="N/A"/>
    <s v="Frankfurt"/>
    <s v="N/A"/>
    <s v="60528"/>
    <x v="1"/>
    <x v="1"/>
    <s v="Keitel"/>
    <s v="Roland"/>
    <s v="Small"/>
  </r>
  <r>
    <n v="10300"/>
    <n v="41"/>
    <n v="92.4"/>
    <n v="1"/>
    <n v="3788.4"/>
    <n v="942.93276000000003"/>
    <s v="24,89%"/>
    <d v="2003-10-04T00:00:00"/>
    <x v="0"/>
    <n v="4"/>
    <x v="9"/>
    <x v="0"/>
    <x v="1"/>
    <n v="77"/>
    <s v="S18_1889"/>
    <x v="1"/>
    <s v="+49 69 66 90 2555"/>
    <s v="Lyonerstr. 34"/>
    <s v="N/A"/>
    <s v="Frankfurt"/>
    <s v="N/A"/>
    <s v="60528"/>
    <x v="1"/>
    <x v="1"/>
    <s v="Keitel"/>
    <s v="Roland"/>
    <s v="Medium"/>
  </r>
  <r>
    <n v="10300"/>
    <n v="49"/>
    <n v="78.8"/>
    <n v="8"/>
    <n v="3861.2"/>
    <n v="961.05268000000001"/>
    <s v="24,89%"/>
    <d v="2003-10-04T00:00:00"/>
    <x v="0"/>
    <n v="4"/>
    <x v="9"/>
    <x v="0"/>
    <x v="1"/>
    <n v="80"/>
    <s v="S18_3278"/>
    <x v="1"/>
    <s v="+49 69 66 90 2555"/>
    <s v="Lyonerstr. 34"/>
    <s v="N/A"/>
    <s v="Frankfurt"/>
    <s v="N/A"/>
    <s v="60528"/>
    <x v="1"/>
    <x v="1"/>
    <s v="Keitel"/>
    <s v="Roland"/>
    <s v="Medium"/>
  </r>
  <r>
    <n v="10300"/>
    <n v="23"/>
    <n v="100"/>
    <n v="7"/>
    <n v="3786.49"/>
    <n v="942.45736099999999"/>
    <s v="24,89%"/>
    <d v="2003-10-04T00:00:00"/>
    <x v="0"/>
    <n v="4"/>
    <x v="9"/>
    <x v="0"/>
    <x v="1"/>
    <n v="146"/>
    <s v="S18_3482"/>
    <x v="1"/>
    <s v="+49 69 66 90 2555"/>
    <s v="Lyonerstr. 34"/>
    <s v="N/A"/>
    <s v="Frankfurt"/>
    <s v="N/A"/>
    <s v="60528"/>
    <x v="1"/>
    <x v="1"/>
    <s v="Keitel"/>
    <s v="Roland"/>
    <s v="Medium"/>
  </r>
  <r>
    <n v="10300"/>
    <n v="31"/>
    <n v="58.78"/>
    <n v="4"/>
    <n v="1822.18"/>
    <n v="453.54060200000004"/>
    <s v="24,89%"/>
    <d v="2003-10-04T00:00:00"/>
    <x v="0"/>
    <n v="4"/>
    <x v="9"/>
    <x v="0"/>
    <x v="1"/>
    <n v="61"/>
    <s v="S24_3371"/>
    <x v="1"/>
    <s v="+49 69 66 90 2555"/>
    <s v="Lyonerstr. 34"/>
    <s v="N/A"/>
    <s v="Frankfurt"/>
    <s v="N/A"/>
    <s v="60528"/>
    <x v="1"/>
    <x v="1"/>
    <s v="Keitel"/>
    <s v="Roland"/>
    <s v="Small"/>
  </r>
  <r>
    <n v="10301"/>
    <n v="37"/>
    <n v="100"/>
    <n v="8"/>
    <n v="5917.78"/>
    <n v="1472.935442"/>
    <s v="24,89%"/>
    <d v="2003-10-05T00:00:00"/>
    <x v="0"/>
    <n v="4"/>
    <x v="9"/>
    <x v="0"/>
    <x v="1"/>
    <n v="141"/>
    <s v="S18_1129"/>
    <x v="89"/>
    <s v="+47 2212 1555"/>
    <s v="Drammensveien 126 A, PB 744 Sentrum"/>
    <s v="N/A"/>
    <s v="Oslo"/>
    <s v="N/A"/>
    <s v="N 0106"/>
    <x v="2"/>
    <x v="1"/>
    <s v="Klaeboe"/>
    <s v="Jan"/>
    <s v="Medium"/>
  </r>
  <r>
    <n v="10301"/>
    <n v="32"/>
    <n v="100"/>
    <n v="4"/>
    <n v="3424.64"/>
    <n v="852.39289599999995"/>
    <s v="24,89%"/>
    <d v="2003-10-05T00:00:00"/>
    <x v="0"/>
    <n v="4"/>
    <x v="9"/>
    <x v="0"/>
    <x v="1"/>
    <n v="124"/>
    <s v="S18_1589"/>
    <x v="89"/>
    <s v="+47 2212 1555"/>
    <s v="Drammensveien 126 A, PB 744 Sentrum"/>
    <s v="N/A"/>
    <s v="Oslo"/>
    <s v="N/A"/>
    <s v="N 0106"/>
    <x v="2"/>
    <x v="1"/>
    <s v="Klaeboe"/>
    <s v="Jan"/>
    <s v="Medium"/>
  </r>
  <r>
    <n v="10301"/>
    <n v="47"/>
    <n v="100"/>
    <n v="7"/>
    <n v="7488.04"/>
    <n v="1863.773156"/>
    <s v="24,89%"/>
    <d v="2003-10-05T00:00:00"/>
    <x v="0"/>
    <n v="4"/>
    <x v="9"/>
    <x v="0"/>
    <x v="1"/>
    <n v="142"/>
    <s v="S18_1984"/>
    <x v="89"/>
    <s v="+47 2212 1555"/>
    <s v="Drammensveien 126 A, PB 744 Sentrum"/>
    <s v="N/A"/>
    <s v="Oslo"/>
    <s v="N/A"/>
    <s v="N 0106"/>
    <x v="2"/>
    <x v="1"/>
    <s v="Klaeboe"/>
    <s v="Jan"/>
    <s v="Large"/>
  </r>
  <r>
    <n v="10301"/>
    <n v="22"/>
    <n v="100"/>
    <n v="5"/>
    <n v="3223.44"/>
    <n v="802.3142160000001"/>
    <s v="24,89%"/>
    <d v="2003-10-05T00:00:00"/>
    <x v="0"/>
    <n v="4"/>
    <x v="9"/>
    <x v="0"/>
    <x v="1"/>
    <n v="132"/>
    <s v="S18_2870"/>
    <x v="89"/>
    <s v="+47 2212 1555"/>
    <s v="Drammensveien 126 A, PB 744 Sentrum"/>
    <s v="N/A"/>
    <s v="Oslo"/>
    <s v="N/A"/>
    <s v="N 0106"/>
    <x v="2"/>
    <x v="1"/>
    <s v="Klaeboe"/>
    <s v="Jan"/>
    <s v="Medium"/>
  </r>
  <r>
    <n v="10301"/>
    <n v="23"/>
    <n v="100"/>
    <n v="9"/>
    <n v="4011.66"/>
    <n v="998.50217399999997"/>
    <s v="24,89%"/>
    <d v="2003-10-05T00:00:00"/>
    <x v="0"/>
    <n v="4"/>
    <x v="9"/>
    <x v="0"/>
    <x v="1"/>
    <n v="169"/>
    <s v="S18_3232"/>
    <x v="89"/>
    <s v="+47 2212 1555"/>
    <s v="Drammensveien 126 A, PB 744 Sentrum"/>
    <s v="N/A"/>
    <s v="Oslo"/>
    <s v="N/A"/>
    <s v="N 0106"/>
    <x v="2"/>
    <x v="1"/>
    <s v="Klaeboe"/>
    <s v="Jan"/>
    <s v="Medium"/>
  </r>
  <r>
    <n v="10301"/>
    <n v="39"/>
    <n v="100"/>
    <n v="6"/>
    <n v="6446.7"/>
    <n v="1604.5836300000001"/>
    <s v="24,89%"/>
    <d v="2003-10-05T00:00:00"/>
    <x v="0"/>
    <n v="4"/>
    <x v="9"/>
    <x v="0"/>
    <x v="1"/>
    <n v="141"/>
    <s v="S18_3685"/>
    <x v="89"/>
    <s v="+47 2212 1555"/>
    <s v="Drammensveien 126 A, PB 744 Sentrum"/>
    <s v="N/A"/>
    <s v="Oslo"/>
    <s v="N/A"/>
    <s v="N 0106"/>
    <x v="2"/>
    <x v="1"/>
    <s v="Klaeboe"/>
    <s v="Jan"/>
    <s v="Medium"/>
  </r>
  <r>
    <n v="10301"/>
    <n v="27"/>
    <n v="72.02"/>
    <n v="1"/>
    <n v="1944.54"/>
    <n v="483.99600600000002"/>
    <s v="24,89%"/>
    <d v="2003-10-05T00:00:00"/>
    <x v="0"/>
    <n v="4"/>
    <x v="9"/>
    <x v="0"/>
    <x v="1"/>
    <n v="73"/>
    <s v="S24_1046"/>
    <x v="89"/>
    <s v="+47 2212 1555"/>
    <s v="Drammensveien 126 A, PB 744 Sentrum"/>
    <s v="N/A"/>
    <s v="Oslo"/>
    <s v="N/A"/>
    <s v="N 0106"/>
    <x v="2"/>
    <x v="1"/>
    <s v="Klaeboe"/>
    <s v="Jan"/>
    <s v="Small"/>
  </r>
  <r>
    <n v="10301"/>
    <n v="22"/>
    <n v="51.32"/>
    <n v="3"/>
    <n v="1129.04"/>
    <n v="281.018056"/>
    <s v="24,89%"/>
    <d v="2003-10-05T00:00:00"/>
    <x v="0"/>
    <n v="4"/>
    <x v="9"/>
    <x v="0"/>
    <x v="1"/>
    <n v="50"/>
    <s v="S24_1628"/>
    <x v="89"/>
    <s v="+47 2212 1555"/>
    <s v="Drammensveien 126 A, PB 744 Sentrum"/>
    <s v="N/A"/>
    <s v="Oslo"/>
    <s v="N/A"/>
    <s v="N 0106"/>
    <x v="2"/>
    <x v="1"/>
    <s v="Klaeboe"/>
    <s v="Jan"/>
    <s v="Small"/>
  </r>
  <r>
    <n v="10301"/>
    <n v="48"/>
    <n v="34.36"/>
    <n v="10"/>
    <n v="1649.28"/>
    <n v="410.50579199999999"/>
    <s v="24,89%"/>
    <d v="2003-10-05T00:00:00"/>
    <x v="0"/>
    <n v="4"/>
    <x v="9"/>
    <x v="0"/>
    <x v="1"/>
    <n v="37"/>
    <s v="S24_2972"/>
    <x v="89"/>
    <s v="+47 2212 1555"/>
    <s v="Drammensveien 126 A, PB 744 Sentrum"/>
    <s v="N/A"/>
    <s v="Oslo"/>
    <s v="N/A"/>
    <s v="N 0106"/>
    <x v="2"/>
    <x v="1"/>
    <s v="Klaeboe"/>
    <s v="Jan"/>
    <s v="Small"/>
  </r>
  <r>
    <n v="10301"/>
    <n v="22"/>
    <n v="96.37"/>
    <n v="2"/>
    <n v="2120.14"/>
    <n v="527.70284600000002"/>
    <s v="24,89%"/>
    <d v="2003-10-05T00:00:00"/>
    <x v="0"/>
    <n v="4"/>
    <x v="9"/>
    <x v="0"/>
    <x v="1"/>
    <n v="107"/>
    <s v="S24_3432"/>
    <x v="89"/>
    <s v="+47 2212 1555"/>
    <s v="Drammensveien 126 A, PB 744 Sentrum"/>
    <s v="N/A"/>
    <s v="Oslo"/>
    <s v="N/A"/>
    <s v="N 0106"/>
    <x v="2"/>
    <x v="1"/>
    <s v="Klaeboe"/>
    <s v="Jan"/>
    <s v="Small"/>
  </r>
  <r>
    <n v="10301"/>
    <n v="50"/>
    <n v="100"/>
    <n v="11"/>
    <n v="7723.5"/>
    <n v="1922.37915"/>
    <s v="24,89%"/>
    <d v="2003-10-05T00:00:00"/>
    <x v="0"/>
    <n v="4"/>
    <x v="9"/>
    <x v="0"/>
    <x v="1"/>
    <n v="140"/>
    <s v="S24_3856"/>
    <x v="89"/>
    <s v="+47 2212 1555"/>
    <s v="Drammensveien 126 A, PB 744 Sentrum"/>
    <s v="N/A"/>
    <s v="Oslo"/>
    <s v="N/A"/>
    <s v="N 0106"/>
    <x v="2"/>
    <x v="1"/>
    <s v="Klaeboe"/>
    <s v="Jan"/>
    <s v="Large"/>
  </r>
  <r>
    <n v="10302"/>
    <n v="43"/>
    <n v="100"/>
    <n v="1"/>
    <n v="7310"/>
    <n v="540.20899999999995"/>
    <s v="7,39%"/>
    <d v="2003-10-06T00:00:00"/>
    <x v="0"/>
    <n v="4"/>
    <x v="9"/>
    <x v="0"/>
    <x v="0"/>
    <n v="170"/>
    <s v="S18_1749"/>
    <x v="82"/>
    <s v="(171) 555-2282"/>
    <s v="Berkeley Gardens 12  Brewery"/>
    <s v="N/A"/>
    <s v="Liverpool"/>
    <s v="N/A"/>
    <s v="WX1 6LT"/>
    <x v="7"/>
    <x v="1"/>
    <s v="Devon"/>
    <s v="Elizabeth"/>
    <s v="Large"/>
  </r>
  <r>
    <n v="10302"/>
    <n v="38"/>
    <n v="89.27"/>
    <n v="2"/>
    <n v="3392.26"/>
    <n v="250.68801399999998"/>
    <s v="7,39%"/>
    <d v="2003-10-06T00:00:00"/>
    <x v="0"/>
    <n v="4"/>
    <x v="9"/>
    <x v="0"/>
    <x v="0"/>
    <n v="92"/>
    <s v="S18_4409"/>
    <x v="82"/>
    <s v="(171) 555-2282"/>
    <s v="Berkeley Gardens 12  Brewery"/>
    <s v="N/A"/>
    <s v="Liverpool"/>
    <s v="N/A"/>
    <s v="WX1 6LT"/>
    <x v="7"/>
    <x v="1"/>
    <s v="Devon"/>
    <s v="Elizabeth"/>
    <s v="Medium"/>
  </r>
  <r>
    <n v="10302"/>
    <n v="23"/>
    <n v="72.7"/>
    <n v="3"/>
    <n v="1672.1"/>
    <n v="416.18569000000002"/>
    <s v="24,89%"/>
    <d v="2003-10-06T00:00:00"/>
    <x v="0"/>
    <n v="4"/>
    <x v="9"/>
    <x v="0"/>
    <x v="1"/>
    <n v="71"/>
    <s v="S18_4933"/>
    <x v="82"/>
    <s v="(171) 555-2282"/>
    <s v="Berkeley Gardens 12  Brewery"/>
    <s v="N/A"/>
    <s v="Liverpool"/>
    <s v="N/A"/>
    <s v="WX1 6LT"/>
    <x v="7"/>
    <x v="1"/>
    <s v="Devon"/>
    <s v="Elizabeth"/>
    <s v="Small"/>
  </r>
  <r>
    <n v="10302"/>
    <n v="49"/>
    <n v="100"/>
    <n v="5"/>
    <n v="5298.86"/>
    <n v="1318.886254"/>
    <s v="24,89%"/>
    <d v="2003-10-06T00:00:00"/>
    <x v="0"/>
    <n v="4"/>
    <x v="9"/>
    <x v="0"/>
    <x v="1"/>
    <n v="90"/>
    <s v="S24_2766"/>
    <x v="82"/>
    <s v="(171) 555-2282"/>
    <s v="Berkeley Gardens 12  Brewery"/>
    <s v="N/A"/>
    <s v="Liverpool"/>
    <s v="N/A"/>
    <s v="WX1 6LT"/>
    <x v="7"/>
    <x v="1"/>
    <s v="Devon"/>
    <s v="Elizabeth"/>
    <s v="Medium"/>
  </r>
  <r>
    <n v="10302"/>
    <n v="45"/>
    <n v="100"/>
    <n v="4"/>
    <n v="5548.95"/>
    <n v="1381.1336550000001"/>
    <s v="24,89%"/>
    <d v="2003-10-06T00:00:00"/>
    <x v="0"/>
    <n v="4"/>
    <x v="9"/>
    <x v="0"/>
    <x v="1"/>
    <n v="117"/>
    <s v="S24_2887"/>
    <x v="82"/>
    <s v="(171) 555-2282"/>
    <s v="Berkeley Gardens 12  Brewery"/>
    <s v="N/A"/>
    <s v="Liverpool"/>
    <s v="N/A"/>
    <s v="WX1 6LT"/>
    <x v="7"/>
    <x v="1"/>
    <s v="Devon"/>
    <s v="Elizabeth"/>
    <s v="Medium"/>
  </r>
  <r>
    <n v="10302"/>
    <n v="48"/>
    <n v="74.48"/>
    <n v="6"/>
    <n v="3575.04"/>
    <n v="889.82745599999998"/>
    <s v="24,89%"/>
    <d v="2003-10-06T00:00:00"/>
    <x v="0"/>
    <n v="4"/>
    <x v="9"/>
    <x v="0"/>
    <x v="1"/>
    <n v="85"/>
    <s v="S24_3191"/>
    <x v="82"/>
    <s v="(171) 555-2282"/>
    <s v="Berkeley Gardens 12  Brewery"/>
    <s v="N/A"/>
    <s v="Liverpool"/>
    <s v="N/A"/>
    <s v="WX1 6LT"/>
    <x v="7"/>
    <x v="1"/>
    <s v="Devon"/>
    <s v="Elizabeth"/>
    <s v="Medium"/>
  </r>
  <r>
    <n v="10303"/>
    <n v="46"/>
    <n v="49.04"/>
    <n v="2"/>
    <n v="2255.84"/>
    <n v="166.70657599999998"/>
    <s v="7,39%"/>
    <d v="2004-10-06T00:00:00"/>
    <x v="0"/>
    <n v="4"/>
    <x v="9"/>
    <x v="1"/>
    <x v="0"/>
    <n v="60"/>
    <s v="S18_2248"/>
    <x v="57"/>
    <s v="(95) 555 82 82"/>
    <s v="C/ Romero, 33"/>
    <s v="N/A"/>
    <s v="Sevilla"/>
    <s v="N/A"/>
    <s v="41101"/>
    <x v="3"/>
    <x v="1"/>
    <s v="Roel"/>
    <s v="Jose Pedro"/>
    <s v="Small"/>
  </r>
  <r>
    <n v="10303"/>
    <n v="24"/>
    <n v="40.21"/>
    <n v="1"/>
    <n v="965.04"/>
    <n v="71.316455999999988"/>
    <s v="7,39%"/>
    <d v="2004-10-06T00:00:00"/>
    <x v="0"/>
    <n v="4"/>
    <x v="9"/>
    <x v="1"/>
    <x v="0"/>
    <n v="41"/>
    <s v="S24_3969"/>
    <x v="57"/>
    <s v="(95) 555 82 82"/>
    <s v="C/ Romero, 33"/>
    <s v="N/A"/>
    <s v="Sevilla"/>
    <s v="N/A"/>
    <s v="41101"/>
    <x v="3"/>
    <x v="1"/>
    <s v="Roel"/>
    <s v="Jose Pedro"/>
    <s v="Small"/>
  </r>
  <r>
    <n v="10304"/>
    <n v="47"/>
    <n v="100"/>
    <n v="6"/>
    <n v="10172.700000000001"/>
    <n v="2531.9850300000003"/>
    <s v="24,89%"/>
    <d v="2004-10-11T00:00:00"/>
    <x v="0"/>
    <n v="4"/>
    <x v="9"/>
    <x v="1"/>
    <x v="1"/>
    <n v="214"/>
    <s v="S10_1949"/>
    <x v="69"/>
    <s v="30.59.8555"/>
    <s v="67, avenue de l'Europe"/>
    <s v="N/A"/>
    <s v="Versailles"/>
    <s v="N/A"/>
    <s v="78000"/>
    <x v="9"/>
    <x v="1"/>
    <s v="Tonini"/>
    <s v="Daniel"/>
    <s v="Large"/>
  </r>
  <r>
    <n v="10304"/>
    <n v="39"/>
    <n v="100"/>
    <n v="3"/>
    <n v="6396"/>
    <n v="291.01799999999997"/>
    <s v="4,55%"/>
    <d v="2004-10-11T00:00:00"/>
    <x v="0"/>
    <n v="4"/>
    <x v="9"/>
    <x v="1"/>
    <x v="2"/>
    <n v="136"/>
    <s v="S12_1666"/>
    <x v="69"/>
    <s v="30.59.8555"/>
    <s v="67, avenue de l'Europe"/>
    <s v="N/A"/>
    <s v="Versailles"/>
    <s v="N/A"/>
    <s v="78000"/>
    <x v="9"/>
    <x v="1"/>
    <s v="Tonini"/>
    <s v="Daniel"/>
    <s v="Medium"/>
  </r>
  <r>
    <n v="10304"/>
    <n v="46"/>
    <n v="98"/>
    <n v="5"/>
    <n v="4508"/>
    <n v="205.114"/>
    <s v="4,55%"/>
    <d v="2004-10-11T00:00:00"/>
    <x v="0"/>
    <n v="4"/>
    <x v="9"/>
    <x v="1"/>
    <x v="2"/>
    <n v="116"/>
    <s v="S18_1097"/>
    <x v="69"/>
    <s v="30.59.8555"/>
    <s v="67, avenue de l'Europe"/>
    <s v="N/A"/>
    <s v="Versailles"/>
    <s v="N/A"/>
    <s v="78000"/>
    <x v="9"/>
    <x v="1"/>
    <s v="Tonini"/>
    <s v="Daniel"/>
    <s v="Medium"/>
  </r>
  <r>
    <n v="10304"/>
    <n v="37"/>
    <n v="95.55"/>
    <n v="13"/>
    <n v="3535.35"/>
    <n v="261.26236499999999"/>
    <s v="7,39%"/>
    <d v="2004-10-11T00:00:00"/>
    <x v="0"/>
    <n v="4"/>
    <x v="9"/>
    <x v="1"/>
    <x v="0"/>
    <n v="102"/>
    <s v="S18_1342"/>
    <x v="69"/>
    <s v="30.59.8555"/>
    <s v="67, avenue de l'Europe"/>
    <s v="N/A"/>
    <s v="Versailles"/>
    <s v="N/A"/>
    <s v="78000"/>
    <x v="9"/>
    <x v="1"/>
    <s v="Tonini"/>
    <s v="Daniel"/>
    <s v="Medium"/>
  </r>
  <r>
    <n v="10304"/>
    <n v="37"/>
    <n v="48.52"/>
    <n v="12"/>
    <n v="1795.24"/>
    <n v="132.66823599999998"/>
    <s v="7,39%"/>
    <d v="2004-10-11T00:00:00"/>
    <x v="0"/>
    <n v="4"/>
    <x v="9"/>
    <x v="1"/>
    <x v="0"/>
    <n v="53"/>
    <s v="S18_1367"/>
    <x v="69"/>
    <s v="30.59.8555"/>
    <s v="67, avenue de l'Europe"/>
    <s v="N/A"/>
    <s v="Versailles"/>
    <s v="N/A"/>
    <s v="78000"/>
    <x v="9"/>
    <x v="1"/>
    <s v="Tonini"/>
    <s v="Daniel"/>
    <s v="Small"/>
  </r>
  <r>
    <n v="10304"/>
    <n v="24"/>
    <n v="100"/>
    <n v="17"/>
    <n v="2440.8000000000002"/>
    <n v="180.37512000000001"/>
    <s v="7,39%"/>
    <d v="2004-10-11T00:00:00"/>
    <x v="0"/>
    <n v="4"/>
    <x v="9"/>
    <x v="1"/>
    <x v="0"/>
    <n v="127"/>
    <s v="S18_2325"/>
    <x v="69"/>
    <s v="30.59.8555"/>
    <s v="67, avenue de l'Europe"/>
    <s v="N/A"/>
    <s v="Versailles"/>
    <s v="N/A"/>
    <s v="78000"/>
    <x v="9"/>
    <x v="1"/>
    <s v="Tonini"/>
    <s v="Daniel"/>
    <s v="Small"/>
  </r>
  <r>
    <n v="10304"/>
    <n v="20"/>
    <n v="100"/>
    <n v="14"/>
    <n v="3577.6"/>
    <n v="264.38463999999999"/>
    <s v="7,39%"/>
    <d v="2004-10-11T00:00:00"/>
    <x v="0"/>
    <n v="4"/>
    <x v="9"/>
    <x v="1"/>
    <x v="0"/>
    <n v="168"/>
    <s v="S18_2795"/>
    <x v="69"/>
    <s v="30.59.8555"/>
    <s v="67, avenue de l'Europe"/>
    <s v="N/A"/>
    <s v="Versailles"/>
    <s v="N/A"/>
    <s v="78000"/>
    <x v="9"/>
    <x v="1"/>
    <s v="Tonini"/>
    <s v="Daniel"/>
    <s v="Medium"/>
  </r>
  <r>
    <n v="10304"/>
    <n v="46"/>
    <n v="100"/>
    <n v="7"/>
    <n v="4613.8"/>
    <n v="340.95981999999998"/>
    <s v="7,39%"/>
    <d v="2004-10-11T00:00:00"/>
    <x v="0"/>
    <n v="4"/>
    <x v="9"/>
    <x v="1"/>
    <x v="0"/>
    <n v="101"/>
    <s v="S18_2949"/>
    <x v="69"/>
    <s v="30.59.8555"/>
    <s v="67, avenue de l'Europe"/>
    <s v="N/A"/>
    <s v="Versailles"/>
    <s v="N/A"/>
    <s v="78000"/>
    <x v="9"/>
    <x v="1"/>
    <s v="Tonini"/>
    <s v="Daniel"/>
    <s v="Medium"/>
  </r>
  <r>
    <n v="10304"/>
    <n v="24"/>
    <n v="64.959999999999994"/>
    <n v="9"/>
    <n v="1559.04"/>
    <n v="115.21305599999998"/>
    <s v="7,39%"/>
    <d v="2004-10-11T00:00:00"/>
    <x v="0"/>
    <n v="4"/>
    <x v="9"/>
    <x v="1"/>
    <x v="0"/>
    <n v="62"/>
    <s v="S18_2957"/>
    <x v="69"/>
    <s v="30.59.8555"/>
    <s v="67, avenue de l'Europe"/>
    <s v="N/A"/>
    <s v="Versailles"/>
    <s v="N/A"/>
    <s v="78000"/>
    <x v="9"/>
    <x v="1"/>
    <s v="Tonini"/>
    <s v="Daniel"/>
    <s v="Small"/>
  </r>
  <r>
    <n v="10304"/>
    <n v="26"/>
    <n v="85.87"/>
    <n v="8"/>
    <n v="2232.62"/>
    <n v="164.99061799999998"/>
    <s v="7,39%"/>
    <d v="2004-10-11T00:00:00"/>
    <x v="0"/>
    <n v="4"/>
    <x v="9"/>
    <x v="1"/>
    <x v="0"/>
    <n v="104"/>
    <s v="S18_3136"/>
    <x v="69"/>
    <s v="30.59.8555"/>
    <s v="67, avenue de l'Europe"/>
    <s v="N/A"/>
    <s v="Versailles"/>
    <s v="N/A"/>
    <s v="78000"/>
    <x v="9"/>
    <x v="1"/>
    <s v="Tonini"/>
    <s v="Daniel"/>
    <s v="Small"/>
  </r>
  <r>
    <n v="10304"/>
    <n v="38"/>
    <n v="100"/>
    <n v="11"/>
    <n v="3958.46"/>
    <n v="292.53019399999999"/>
    <s v="7,39%"/>
    <d v="2004-10-11T00:00:00"/>
    <x v="0"/>
    <n v="4"/>
    <x v="9"/>
    <x v="1"/>
    <x v="0"/>
    <n v="99"/>
    <s v="S18_3320"/>
    <x v="69"/>
    <s v="30.59.8555"/>
    <s v="67, avenue de l'Europe"/>
    <s v="N/A"/>
    <s v="Versailles"/>
    <s v="N/A"/>
    <s v="78000"/>
    <x v="9"/>
    <x v="1"/>
    <s v="Tonini"/>
    <s v="Daniel"/>
    <s v="Medium"/>
  </r>
  <r>
    <n v="10304"/>
    <n v="34"/>
    <n v="49.3"/>
    <n v="4"/>
    <n v="1676.2"/>
    <n v="123.87118"/>
    <s v="7,39%"/>
    <d v="2004-10-11T00:00:00"/>
    <x v="0"/>
    <n v="4"/>
    <x v="9"/>
    <x v="1"/>
    <x v="0"/>
    <n v="50"/>
    <s v="S18_4668"/>
    <x v="69"/>
    <s v="30.59.8555"/>
    <s v="67, avenue de l'Europe"/>
    <s v="N/A"/>
    <s v="Versailles"/>
    <s v="N/A"/>
    <s v="78000"/>
    <x v="9"/>
    <x v="1"/>
    <s v="Tonini"/>
    <s v="Daniel"/>
    <s v="Small"/>
  </r>
  <r>
    <n v="10304"/>
    <n v="23"/>
    <n v="30.2"/>
    <n v="16"/>
    <n v="694.6"/>
    <n v="51.330939999999998"/>
    <s v="7,39%"/>
    <d v="2004-10-11T00:00:00"/>
    <x v="0"/>
    <n v="4"/>
    <x v="9"/>
    <x v="1"/>
    <x v="0"/>
    <n v="33"/>
    <s v="S24_1937"/>
    <x v="69"/>
    <s v="30.59.8555"/>
    <s v="67, avenue de l'Europe"/>
    <s v="N/A"/>
    <s v="Versailles"/>
    <s v="N/A"/>
    <s v="78000"/>
    <x v="9"/>
    <x v="1"/>
    <s v="Tonini"/>
    <s v="Daniel"/>
    <s v="Small"/>
  </r>
  <r>
    <n v="10304"/>
    <n v="44"/>
    <n v="39.42"/>
    <n v="15"/>
    <n v="1734.48"/>
    <n v="128.17807199999999"/>
    <s v="7,39%"/>
    <d v="2004-10-11T00:00:00"/>
    <x v="0"/>
    <n v="4"/>
    <x v="9"/>
    <x v="1"/>
    <x v="0"/>
    <n v="44"/>
    <s v="S24_2022"/>
    <x v="69"/>
    <s v="30.59.8555"/>
    <s v="67, avenue de l'Europe"/>
    <s v="N/A"/>
    <s v="Versailles"/>
    <s v="N/A"/>
    <s v="78000"/>
    <x v="9"/>
    <x v="1"/>
    <s v="Tonini"/>
    <s v="Daniel"/>
    <s v="Small"/>
  </r>
  <r>
    <n v="10304"/>
    <n v="33"/>
    <n v="100"/>
    <n v="10"/>
    <n v="3342.57"/>
    <n v="247.01592299999999"/>
    <s v="7,39%"/>
    <d v="2004-10-11T00:00:00"/>
    <x v="0"/>
    <n v="4"/>
    <x v="9"/>
    <x v="1"/>
    <x v="0"/>
    <n v="97"/>
    <s v="S24_4258"/>
    <x v="69"/>
    <s v="30.59.8555"/>
    <s v="67, avenue de l'Europe"/>
    <s v="N/A"/>
    <s v="Versailles"/>
    <s v="N/A"/>
    <s v="78000"/>
    <x v="9"/>
    <x v="1"/>
    <s v="Tonini"/>
    <s v="Daniel"/>
    <s v="Medium"/>
  </r>
  <r>
    <n v="10304"/>
    <n v="36"/>
    <n v="73.040000000000006"/>
    <n v="2"/>
    <n v="2629.44"/>
    <n v="119.63952"/>
    <s v="4,55%"/>
    <d v="2004-10-11T00:00:00"/>
    <x v="0"/>
    <n v="4"/>
    <x v="9"/>
    <x v="1"/>
    <x v="2"/>
    <n v="64"/>
    <s v="S32_3522"/>
    <x v="69"/>
    <s v="30.59.8555"/>
    <s v="67, avenue de l'Europe"/>
    <s v="N/A"/>
    <s v="Versailles"/>
    <s v="N/A"/>
    <s v="78000"/>
    <x v="9"/>
    <x v="1"/>
    <s v="Tonini"/>
    <s v="Daniel"/>
    <s v="Small"/>
  </r>
  <r>
    <n v="10304"/>
    <n v="40"/>
    <n v="100"/>
    <n v="1"/>
    <n v="4208"/>
    <n v="1047.3712"/>
    <s v="24,89%"/>
    <d v="2004-10-11T00:00:00"/>
    <x v="0"/>
    <n v="4"/>
    <x v="9"/>
    <x v="1"/>
    <x v="1"/>
    <n v="101"/>
    <s v="S700_2824"/>
    <x v="69"/>
    <s v="30.59.8555"/>
    <s v="67, avenue de l'Europe"/>
    <s v="N/A"/>
    <s v="Versailles"/>
    <s v="N/A"/>
    <s v="78000"/>
    <x v="9"/>
    <x v="1"/>
    <s v="Tonini"/>
    <s v="Daniel"/>
    <s v="Medium"/>
  </r>
  <r>
    <n v="10305"/>
    <n v="38"/>
    <n v="100"/>
    <n v="13"/>
    <n v="6680.78"/>
    <n v="1662.8461420000001"/>
    <s v="24,89%"/>
    <d v="2004-10-13T00:00:00"/>
    <x v="0"/>
    <n v="4"/>
    <x v="9"/>
    <x v="1"/>
    <x v="1"/>
    <n v="147"/>
    <s v="S10_4962"/>
    <x v="90"/>
    <s v="6175558555"/>
    <s v="39323 Spinnaker Dr."/>
    <s v="N/A"/>
    <s v="Cambridge"/>
    <s v="MA"/>
    <s v="51247"/>
    <x v="0"/>
    <x v="0"/>
    <s v="Hernandez"/>
    <s v="Marta"/>
    <s v="Medium"/>
  </r>
  <r>
    <n v="10305"/>
    <n v="38"/>
    <n v="100"/>
    <n v="5"/>
    <n v="4773.18"/>
    <n v="217.17968999999999"/>
    <s v="4,55%"/>
    <d v="2004-10-13T00:00:00"/>
    <x v="0"/>
    <n v="4"/>
    <x v="9"/>
    <x v="1"/>
    <x v="2"/>
    <n v="118"/>
    <s v="S12_4473"/>
    <x v="90"/>
    <s v="6175558555"/>
    <s v="39323 Spinnaker Dr."/>
    <s v="N/A"/>
    <s v="Cambridge"/>
    <s v="MA"/>
    <s v="51247"/>
    <x v="0"/>
    <x v="0"/>
    <s v="Hernandez"/>
    <s v="Marta"/>
    <s v="Medium"/>
  </r>
  <r>
    <n v="10305"/>
    <n v="27"/>
    <n v="100"/>
    <n v="4"/>
    <n v="3934.44"/>
    <n v="979.28211600000009"/>
    <s v="24,89%"/>
    <d v="2004-10-13T00:00:00"/>
    <x v="0"/>
    <n v="4"/>
    <x v="9"/>
    <x v="1"/>
    <x v="1"/>
    <n v="163"/>
    <s v="S18_2238"/>
    <x v="90"/>
    <s v="6175558555"/>
    <s v="39323 Spinnaker Dr."/>
    <s v="N/A"/>
    <s v="Cambridge"/>
    <s v="MA"/>
    <s v="51247"/>
    <x v="0"/>
    <x v="0"/>
    <s v="Hernandez"/>
    <s v="Marta"/>
    <s v="Medium"/>
  </r>
  <r>
    <n v="10305"/>
    <n v="36"/>
    <n v="100"/>
    <n v="8"/>
    <n v="4816.08"/>
    <n v="219.13164"/>
    <s v="4,55%"/>
    <d v="2004-10-13T00:00:00"/>
    <x v="0"/>
    <n v="4"/>
    <x v="9"/>
    <x v="1"/>
    <x v="2"/>
    <n v="122"/>
    <s v="S18_2319"/>
    <x v="90"/>
    <s v="6175558555"/>
    <s v="39323 Spinnaker Dr."/>
    <s v="N/A"/>
    <s v="Cambridge"/>
    <s v="MA"/>
    <s v="51247"/>
    <x v="0"/>
    <x v="0"/>
    <s v="Hernandez"/>
    <s v="Marta"/>
    <s v="Medium"/>
  </r>
  <r>
    <n v="10305"/>
    <n v="41"/>
    <n v="53.48"/>
    <n v="11"/>
    <n v="2192.6799999999998"/>
    <n v="99.766939999999991"/>
    <s v="4,55%"/>
    <d v="2004-10-13T00:00:00"/>
    <x v="0"/>
    <n v="4"/>
    <x v="9"/>
    <x v="1"/>
    <x v="2"/>
    <n v="60"/>
    <s v="S18_2432"/>
    <x v="90"/>
    <s v="6175558555"/>
    <s v="39323 Spinnaker Dr."/>
    <s v="N/A"/>
    <s v="Cambridge"/>
    <s v="MA"/>
    <s v="51247"/>
    <x v="0"/>
    <x v="0"/>
    <s v="Hernandez"/>
    <s v="Marta"/>
    <s v="Small"/>
  </r>
  <r>
    <n v="10305"/>
    <n v="37"/>
    <n v="100"/>
    <n v="9"/>
    <n v="7455.87"/>
    <n v="1855.7660430000001"/>
    <s v="24,89%"/>
    <d v="2004-10-13T00:00:00"/>
    <x v="0"/>
    <n v="4"/>
    <x v="9"/>
    <x v="1"/>
    <x v="1"/>
    <n v="169"/>
    <s v="S18_3232"/>
    <x v="90"/>
    <s v="6175558555"/>
    <s v="39323 Spinnaker Dr."/>
    <s v="N/A"/>
    <s v="Cambridge"/>
    <s v="MA"/>
    <s v="51247"/>
    <x v="0"/>
    <x v="0"/>
    <s v="Hernandez"/>
    <s v="Marta"/>
    <s v="Large"/>
  </r>
  <r>
    <n v="10305"/>
    <n v="22"/>
    <n v="99.29"/>
    <n v="14"/>
    <n v="2184.38"/>
    <n v="99.389290000000003"/>
    <s v="4,55%"/>
    <d v="2004-10-13T00:00:00"/>
    <x v="0"/>
    <n v="4"/>
    <x v="9"/>
    <x v="1"/>
    <x v="2"/>
    <n v="121"/>
    <s v="S18_4600"/>
    <x v="90"/>
    <s v="6175558555"/>
    <s v="39323 Spinnaker Dr."/>
    <s v="N/A"/>
    <s v="Cambridge"/>
    <s v="MA"/>
    <s v="51247"/>
    <x v="0"/>
    <x v="0"/>
    <s v="Hernandez"/>
    <s v="Marta"/>
    <s v="Small"/>
  </r>
  <r>
    <n v="10305"/>
    <n v="45"/>
    <n v="61.85"/>
    <n v="2"/>
    <n v="2783.25"/>
    <n v="692.75092500000005"/>
    <s v="24,89%"/>
    <d v="2004-10-13T00:00:00"/>
    <x v="0"/>
    <n v="4"/>
    <x v="9"/>
    <x v="1"/>
    <x v="1"/>
    <n v="57"/>
    <s v="S24_1444"/>
    <x v="90"/>
    <s v="6175558555"/>
    <s v="39323 Spinnaker Dr."/>
    <s v="N/A"/>
    <s v="Cambridge"/>
    <s v="MA"/>
    <s v="51247"/>
    <x v="0"/>
    <x v="0"/>
    <s v="Hernandez"/>
    <s v="Marta"/>
    <s v="Small"/>
  </r>
  <r>
    <n v="10305"/>
    <n v="24"/>
    <n v="100"/>
    <n v="10"/>
    <n v="3189.6"/>
    <n v="145.1268"/>
    <s v="4,55%"/>
    <d v="2004-10-13T00:00:00"/>
    <x v="0"/>
    <n v="4"/>
    <x v="9"/>
    <x v="1"/>
    <x v="2"/>
    <n v="127"/>
    <s v="S24_2300"/>
    <x v="90"/>
    <s v="6175558555"/>
    <s v="39323 Spinnaker Dr."/>
    <s v="N/A"/>
    <s v="Cambridge"/>
    <s v="MA"/>
    <s v="51247"/>
    <x v="0"/>
    <x v="0"/>
    <s v="Hernandez"/>
    <s v="Marta"/>
    <s v="Medium"/>
  </r>
  <r>
    <n v="10305"/>
    <n v="48"/>
    <n v="31.47"/>
    <n v="6"/>
    <n v="1510.56"/>
    <n v="375.97838400000001"/>
    <s v="24,89%"/>
    <d v="2004-10-13T00:00:00"/>
    <x v="0"/>
    <n v="4"/>
    <x v="9"/>
    <x v="1"/>
    <x v="1"/>
    <n v="35"/>
    <s v="S24_2840"/>
    <x v="90"/>
    <s v="6175558555"/>
    <s v="39323 Spinnaker Dr."/>
    <s v="N/A"/>
    <s v="Cambridge"/>
    <s v="MA"/>
    <s v="51247"/>
    <x v="0"/>
    <x v="0"/>
    <s v="Hernandez"/>
    <s v="Marta"/>
    <s v="Small"/>
  </r>
  <r>
    <n v="10305"/>
    <n v="36"/>
    <n v="100"/>
    <n v="1"/>
    <n v="4641.4799999999996"/>
    <n v="1155.2643719999999"/>
    <s v="24,89%"/>
    <d v="2004-10-13T00:00:00"/>
    <x v="0"/>
    <n v="4"/>
    <x v="9"/>
    <x v="1"/>
    <x v="1"/>
    <n v="118"/>
    <s v="S24_4048"/>
    <x v="90"/>
    <s v="6175558555"/>
    <s v="39323 Spinnaker Dr."/>
    <s v="N/A"/>
    <s v="Cambridge"/>
    <s v="MA"/>
    <s v="51247"/>
    <x v="0"/>
    <x v="0"/>
    <s v="Hernandez"/>
    <s v="Marta"/>
    <s v="Medium"/>
  </r>
  <r>
    <n v="10305"/>
    <n v="28"/>
    <n v="100"/>
    <n v="12"/>
    <n v="3155.04"/>
    <n v="143.55431999999999"/>
    <s v="4,55%"/>
    <d v="2004-10-13T00:00:00"/>
    <x v="0"/>
    <n v="4"/>
    <x v="9"/>
    <x v="1"/>
    <x v="2"/>
    <n v="96"/>
    <s v="S32_1268"/>
    <x v="90"/>
    <s v="6175558555"/>
    <s v="39323 Spinnaker Dr."/>
    <s v="N/A"/>
    <s v="Cambridge"/>
    <s v="MA"/>
    <s v="51247"/>
    <x v="0"/>
    <x v="0"/>
    <s v="Hernandez"/>
    <s v="Marta"/>
    <s v="Medium"/>
  </r>
  <r>
    <n v="10305"/>
    <n v="40"/>
    <n v="57.9"/>
    <n v="7"/>
    <n v="2316"/>
    <n v="105.378"/>
    <s v="4,55%"/>
    <d v="2004-10-13T00:00:00"/>
    <x v="0"/>
    <n v="4"/>
    <x v="9"/>
    <x v="1"/>
    <x v="2"/>
    <n v="54"/>
    <s v="S32_2509"/>
    <x v="90"/>
    <s v="6175558555"/>
    <s v="39323 Spinnaker Dr."/>
    <s v="N/A"/>
    <s v="Cambridge"/>
    <s v="MA"/>
    <s v="51247"/>
    <x v="0"/>
    <x v="0"/>
    <s v="Hernandez"/>
    <s v="Marta"/>
    <s v="Small"/>
  </r>
  <r>
    <n v="10305"/>
    <n v="42"/>
    <n v="100"/>
    <n v="3"/>
    <n v="4618.32"/>
    <n v="210.13355999999999"/>
    <s v="4,55%"/>
    <d v="2004-10-13T00:00:00"/>
    <x v="0"/>
    <n v="4"/>
    <x v="9"/>
    <x v="1"/>
    <x v="2"/>
    <n v="115"/>
    <s v="S50_1392"/>
    <x v="90"/>
    <s v="6175558555"/>
    <s v="39323 Spinnaker Dr."/>
    <s v="N/A"/>
    <s v="Cambridge"/>
    <s v="MA"/>
    <s v="51247"/>
    <x v="0"/>
    <x v="0"/>
    <s v="Hernandez"/>
    <s v="Marta"/>
    <s v="Medium"/>
  </r>
  <r>
    <n v="10306"/>
    <n v="31"/>
    <n v="100"/>
    <n v="13"/>
    <n v="6570.76"/>
    <n v="1635.462164"/>
    <s v="24,89%"/>
    <d v="2004-10-14T00:00:00"/>
    <x v="0"/>
    <n v="4"/>
    <x v="9"/>
    <x v="1"/>
    <x v="1"/>
    <n v="207"/>
    <s v="S12_1108"/>
    <x v="10"/>
    <s v="(171) 555-1555"/>
    <s v="Fauntleroy Circus"/>
    <s v="N/A"/>
    <s v="Manchester"/>
    <s v="N/A"/>
    <s v="EC2 5NT"/>
    <x v="7"/>
    <x v="1"/>
    <s v="Ashworth"/>
    <s v="Victoria"/>
    <s v="Medium"/>
  </r>
  <r>
    <n v="10306"/>
    <n v="34"/>
    <n v="100"/>
    <n v="14"/>
    <n v="4982.7"/>
    <n v="1240.1940300000001"/>
    <s v="24,89%"/>
    <d v="2004-10-14T00:00:00"/>
    <x v="0"/>
    <n v="4"/>
    <x v="9"/>
    <x v="1"/>
    <x v="1"/>
    <n v="151"/>
    <s v="S12_3148"/>
    <x v="10"/>
    <s v="(171) 555-1555"/>
    <s v="Fauntleroy Circus"/>
    <s v="N/A"/>
    <s v="Manchester"/>
    <s v="N/A"/>
    <s v="EC2 5NT"/>
    <x v="7"/>
    <x v="1"/>
    <s v="Ashworth"/>
    <s v="Victoria"/>
    <s v="Medium"/>
  </r>
  <r>
    <n v="10306"/>
    <n v="20"/>
    <n v="100"/>
    <n v="12"/>
    <n v="3633.4"/>
    <n v="904.35326000000009"/>
    <s v="24,89%"/>
    <d v="2004-10-14T00:00:00"/>
    <x v="0"/>
    <n v="4"/>
    <x v="9"/>
    <x v="1"/>
    <x v="1"/>
    <n v="173"/>
    <s v="S12_3891"/>
    <x v="10"/>
    <s v="(171) 555-1555"/>
    <s v="Fauntleroy Circus"/>
    <s v="N/A"/>
    <s v="Manchester"/>
    <s v="N/A"/>
    <s v="EC2 5NT"/>
    <x v="7"/>
    <x v="1"/>
    <s v="Ashworth"/>
    <s v="Victoria"/>
    <s v="Medium"/>
  </r>
  <r>
    <n v="10306"/>
    <n v="32"/>
    <n v="100"/>
    <n v="9"/>
    <n v="3759.04"/>
    <n v="277.79305599999998"/>
    <s v="7,39%"/>
    <d v="2004-10-14T00:00:00"/>
    <x v="0"/>
    <n v="4"/>
    <x v="9"/>
    <x v="1"/>
    <x v="0"/>
    <n v="136"/>
    <s v="S18_3140"/>
    <x v="10"/>
    <s v="(171) 555-1555"/>
    <s v="Fauntleroy Circus"/>
    <s v="N/A"/>
    <s v="Manchester"/>
    <s v="N/A"/>
    <s v="EC2 5NT"/>
    <x v="7"/>
    <x v="1"/>
    <s v="Ashworth"/>
    <s v="Victoria"/>
    <s v="Medium"/>
  </r>
  <r>
    <n v="10306"/>
    <n v="40"/>
    <n v="91.76"/>
    <n v="11"/>
    <n v="3670.4"/>
    <n v="186.82336000000001"/>
    <s v="5,09%"/>
    <d v="2004-10-14T00:00:00"/>
    <x v="0"/>
    <n v="4"/>
    <x v="9"/>
    <x v="1"/>
    <x v="3"/>
    <n v="100"/>
    <s v="S18_3259"/>
    <x v="10"/>
    <s v="(171) 555-1555"/>
    <s v="Fauntleroy Circus"/>
    <s v="N/A"/>
    <s v="Manchester"/>
    <s v="N/A"/>
    <s v="EC2 5NT"/>
    <x v="7"/>
    <x v="1"/>
    <s v="Ashworth"/>
    <s v="Victoria"/>
    <s v="Medium"/>
  </r>
  <r>
    <n v="10306"/>
    <n v="23"/>
    <n v="100"/>
    <n v="16"/>
    <n v="3600.65"/>
    <n v="896.20178500000009"/>
    <s v="24,89%"/>
    <d v="2004-10-14T00:00:00"/>
    <x v="0"/>
    <n v="4"/>
    <x v="9"/>
    <x v="1"/>
    <x v="1"/>
    <n v="143"/>
    <s v="S18_4027"/>
    <x v="10"/>
    <s v="(171) 555-1555"/>
    <s v="Fauntleroy Circus"/>
    <s v="N/A"/>
    <s v="Manchester"/>
    <s v="N/A"/>
    <s v="EC2 5NT"/>
    <x v="7"/>
    <x v="1"/>
    <s v="Ashworth"/>
    <s v="Victoria"/>
    <s v="Medium"/>
  </r>
  <r>
    <n v="10306"/>
    <n v="39"/>
    <n v="90.4"/>
    <n v="8"/>
    <n v="3525.6"/>
    <n v="260.54183999999998"/>
    <s v="7,39%"/>
    <d v="2004-10-14T00:00:00"/>
    <x v="0"/>
    <n v="4"/>
    <x v="9"/>
    <x v="1"/>
    <x v="0"/>
    <n v="87"/>
    <s v="S18_4522"/>
    <x v="10"/>
    <s v="(171) 555-1555"/>
    <s v="Fauntleroy Circus"/>
    <s v="N/A"/>
    <s v="Manchester"/>
    <s v="N/A"/>
    <s v="EC2 5NT"/>
    <x v="7"/>
    <x v="1"/>
    <s v="Ashworth"/>
    <s v="Victoria"/>
    <s v="Medium"/>
  </r>
  <r>
    <n v="10306"/>
    <n v="29"/>
    <n v="100"/>
    <n v="7"/>
    <n v="3207.4"/>
    <n v="293.15636000000001"/>
    <s v="9,14%"/>
    <d v="2004-10-14T00:00:00"/>
    <x v="0"/>
    <n v="4"/>
    <x v="9"/>
    <x v="1"/>
    <x v="4"/>
    <n v="122"/>
    <s v="S24_2011"/>
    <x v="10"/>
    <s v="(171) 555-1555"/>
    <s v="Fauntleroy Circus"/>
    <s v="N/A"/>
    <s v="Manchester"/>
    <s v="N/A"/>
    <s v="EC2 5NT"/>
    <x v="7"/>
    <x v="1"/>
    <s v="Ashworth"/>
    <s v="Victoria"/>
    <s v="Medium"/>
  </r>
  <r>
    <n v="10306"/>
    <n v="31"/>
    <n v="84.08"/>
    <n v="2"/>
    <n v="2606.48"/>
    <n v="192.61887199999998"/>
    <s v="7,39%"/>
    <d v="2004-10-14T00:00:00"/>
    <x v="0"/>
    <n v="4"/>
    <x v="9"/>
    <x v="1"/>
    <x v="0"/>
    <n v="88"/>
    <s v="S24_3151"/>
    <x v="10"/>
    <s v="(171) 555-1555"/>
    <s v="Fauntleroy Circus"/>
    <s v="N/A"/>
    <s v="Manchester"/>
    <s v="N/A"/>
    <s v="EC2 5NT"/>
    <x v="7"/>
    <x v="1"/>
    <s v="Ashworth"/>
    <s v="Victoria"/>
    <s v="Small"/>
  </r>
  <r>
    <n v="10306"/>
    <n v="46"/>
    <n v="50.33"/>
    <n v="17"/>
    <n v="2315.1799999999998"/>
    <n v="117.84266199999999"/>
    <s v="5,09%"/>
    <d v="2004-10-14T00:00:00"/>
    <x v="0"/>
    <n v="4"/>
    <x v="9"/>
    <x v="1"/>
    <x v="3"/>
    <n v="62"/>
    <s v="S32_3207"/>
    <x v="10"/>
    <s v="(171) 555-1555"/>
    <s v="Fauntleroy Circus"/>
    <s v="N/A"/>
    <s v="Manchester"/>
    <s v="N/A"/>
    <s v="EC2 5NT"/>
    <x v="7"/>
    <x v="1"/>
    <s v="Ashworth"/>
    <s v="Victoria"/>
    <s v="Small"/>
  </r>
  <r>
    <n v="10306"/>
    <n v="34"/>
    <n v="60.34"/>
    <n v="15"/>
    <n v="2051.56"/>
    <n v="104.424404"/>
    <s v="5,09%"/>
    <d v="2004-10-14T00:00:00"/>
    <x v="0"/>
    <n v="4"/>
    <x v="9"/>
    <x v="1"/>
    <x v="3"/>
    <n v="58"/>
    <s v="S50_1514"/>
    <x v="10"/>
    <s v="(171) 555-1555"/>
    <s v="Fauntleroy Circus"/>
    <s v="N/A"/>
    <s v="Manchester"/>
    <s v="N/A"/>
    <s v="EC2 5NT"/>
    <x v="7"/>
    <x v="1"/>
    <s v="Ashworth"/>
    <s v="Victoria"/>
    <s v="Small"/>
  </r>
  <r>
    <n v="10306"/>
    <n v="50"/>
    <n v="54"/>
    <n v="3"/>
    <n v="2700"/>
    <n v="246.77999999999997"/>
    <s v="9,14%"/>
    <d v="2004-10-14T00:00:00"/>
    <x v="0"/>
    <n v="4"/>
    <x v="9"/>
    <x v="1"/>
    <x v="4"/>
    <n v="66"/>
    <s v="S700_1138"/>
    <x v="10"/>
    <s v="(171) 555-1555"/>
    <s v="Fauntleroy Circus"/>
    <s v="N/A"/>
    <s v="Manchester"/>
    <s v="N/A"/>
    <s v="EC2 5NT"/>
    <x v="7"/>
    <x v="1"/>
    <s v="Ashworth"/>
    <s v="Victoria"/>
    <s v="Small"/>
  </r>
  <r>
    <n v="10306"/>
    <n v="38"/>
    <n v="91.81"/>
    <n v="10"/>
    <n v="3488.78"/>
    <n v="318.87449199999998"/>
    <s v="9,14%"/>
    <d v="2004-10-14T00:00:00"/>
    <x v="0"/>
    <n v="4"/>
    <x v="9"/>
    <x v="1"/>
    <x v="4"/>
    <n v="86"/>
    <s v="S700_1938"/>
    <x v="10"/>
    <s v="(171) 555-1555"/>
    <s v="Fauntleroy Circus"/>
    <s v="N/A"/>
    <s v="Manchester"/>
    <s v="N/A"/>
    <s v="EC2 5NT"/>
    <x v="7"/>
    <x v="1"/>
    <s v="Ashworth"/>
    <s v="Victoria"/>
    <s v="Medium"/>
  </r>
  <r>
    <n v="10306"/>
    <n v="43"/>
    <n v="75.17"/>
    <n v="1"/>
    <n v="3232.31"/>
    <n v="295.433134"/>
    <s v="9,14%"/>
    <d v="2004-10-14T00:00:00"/>
    <x v="0"/>
    <n v="4"/>
    <x v="9"/>
    <x v="1"/>
    <x v="4"/>
    <n v="72"/>
    <s v="S700_2610"/>
    <x v="10"/>
    <s v="(171) 555-1555"/>
    <s v="Fauntleroy Circus"/>
    <s v="N/A"/>
    <s v="Manchester"/>
    <s v="N/A"/>
    <s v="EC2 5NT"/>
    <x v="7"/>
    <x v="1"/>
    <s v="Ashworth"/>
    <s v="Victoria"/>
    <s v="Medium"/>
  </r>
  <r>
    <n v="10306"/>
    <n v="32"/>
    <n v="90.15"/>
    <n v="4"/>
    <n v="2884.8"/>
    <n v="263.67072000000002"/>
    <s v="9,14%"/>
    <d v="2004-10-14T00:00:00"/>
    <x v="0"/>
    <n v="4"/>
    <x v="9"/>
    <x v="1"/>
    <x v="4"/>
    <n v="100"/>
    <s v="S700_3505"/>
    <x v="10"/>
    <s v="(171) 555-1555"/>
    <s v="Fauntleroy Circus"/>
    <s v="N/A"/>
    <s v="Manchester"/>
    <s v="N/A"/>
    <s v="EC2 5NT"/>
    <x v="7"/>
    <x v="1"/>
    <s v="Ashworth"/>
    <s v="Victoria"/>
    <s v="Small"/>
  </r>
  <r>
    <n v="10306"/>
    <n v="30"/>
    <n v="100"/>
    <n v="5"/>
    <n v="3515.7"/>
    <n v="321.33497999999997"/>
    <s v="9,14%"/>
    <d v="2004-10-14T00:00:00"/>
    <x v="0"/>
    <n v="4"/>
    <x v="9"/>
    <x v="1"/>
    <x v="4"/>
    <n v="99"/>
    <s v="S700_3962"/>
    <x v="10"/>
    <s v="(171) 555-1555"/>
    <s v="Fauntleroy Circus"/>
    <s v="N/A"/>
    <s v="Manchester"/>
    <s v="N/A"/>
    <s v="EC2 5NT"/>
    <x v="7"/>
    <x v="1"/>
    <s v="Ashworth"/>
    <s v="Victoria"/>
    <s v="Medium"/>
  </r>
  <r>
    <n v="10306"/>
    <n v="35"/>
    <n v="59.51"/>
    <n v="6"/>
    <n v="2082.85"/>
    <n v="190.37248999999997"/>
    <s v="9,14%"/>
    <d v="2004-10-14T00:00:00"/>
    <x v="0"/>
    <n v="4"/>
    <x v="9"/>
    <x v="1"/>
    <x v="4"/>
    <n v="54"/>
    <s v="S72_3212"/>
    <x v="10"/>
    <s v="(171) 555-1555"/>
    <s v="Fauntleroy Circus"/>
    <s v="N/A"/>
    <s v="Manchester"/>
    <s v="N/A"/>
    <s v="EC2 5NT"/>
    <x v="7"/>
    <x v="1"/>
    <s v="Ashworth"/>
    <s v="Victoria"/>
    <s v="Small"/>
  </r>
  <r>
    <n v="10307"/>
    <n v="22"/>
    <n v="100"/>
    <n v="9"/>
    <n v="2692.8"/>
    <n v="670.23792000000003"/>
    <s v="24,89%"/>
    <d v="2004-10-14T00:00:00"/>
    <x v="0"/>
    <n v="4"/>
    <x v="9"/>
    <x v="1"/>
    <x v="1"/>
    <n v="136"/>
    <s v="S10_4757"/>
    <x v="56"/>
    <s v="2155554695"/>
    <s v="782 First Street"/>
    <s v="N/A"/>
    <s v="Philadelphia"/>
    <s v="PA"/>
    <s v="71270"/>
    <x v="0"/>
    <x v="0"/>
    <s v="Cervantes"/>
    <s v="Francisca"/>
    <s v="Small"/>
  </r>
  <r>
    <n v="10307"/>
    <n v="39"/>
    <n v="100"/>
    <n v="1"/>
    <n v="7379.97"/>
    <n v="539.47580700000003"/>
    <s v="7,31%"/>
    <d v="2004-10-14T00:00:00"/>
    <x v="0"/>
    <n v="4"/>
    <x v="9"/>
    <x v="1"/>
    <x v="5"/>
    <n v="157"/>
    <s v="S18_1662"/>
    <x v="56"/>
    <s v="2155554695"/>
    <s v="782 First Street"/>
    <s v="N/A"/>
    <s v="Philadelphia"/>
    <s v="PA"/>
    <s v="71270"/>
    <x v="0"/>
    <x v="0"/>
    <s v="Cervantes"/>
    <s v="Francisca"/>
    <s v="Large"/>
  </r>
  <r>
    <n v="10307"/>
    <n v="31"/>
    <n v="83.44"/>
    <n v="7"/>
    <n v="2586.64"/>
    <n v="236.41889599999999"/>
    <s v="9,14%"/>
    <d v="2004-10-14T00:00:00"/>
    <x v="0"/>
    <n v="4"/>
    <x v="9"/>
    <x v="1"/>
    <x v="4"/>
    <n v="86"/>
    <s v="S18_3029"/>
    <x v="56"/>
    <s v="2155554695"/>
    <s v="782 First Street"/>
    <s v="N/A"/>
    <s v="Philadelphia"/>
    <s v="PA"/>
    <s v="71270"/>
    <x v="0"/>
    <x v="0"/>
    <s v="Cervantes"/>
    <s v="Francisca"/>
    <s v="Small"/>
  </r>
  <r>
    <n v="10307"/>
    <n v="48"/>
    <n v="86.81"/>
    <n v="6"/>
    <n v="4166.88"/>
    <n v="307.93243200000001"/>
    <s v="7,39%"/>
    <d v="2004-10-14T00:00:00"/>
    <x v="0"/>
    <n v="4"/>
    <x v="9"/>
    <x v="1"/>
    <x v="0"/>
    <n v="105"/>
    <s v="S18_3856"/>
    <x v="56"/>
    <s v="2155554695"/>
    <s v="782 First Street"/>
    <s v="N/A"/>
    <s v="Philadelphia"/>
    <s v="PA"/>
    <s v="71270"/>
    <x v="0"/>
    <x v="0"/>
    <s v="Cervantes"/>
    <s v="Francisca"/>
    <s v="Medium"/>
  </r>
  <r>
    <n v="10307"/>
    <n v="25"/>
    <n v="75.36"/>
    <n v="2"/>
    <n v="1884"/>
    <n v="137.72039999999998"/>
    <s v="7,31%"/>
    <d v="2004-10-14T00:00:00"/>
    <x v="0"/>
    <n v="4"/>
    <x v="9"/>
    <x v="1"/>
    <x v="5"/>
    <n v="68"/>
    <s v="S24_2841"/>
    <x v="56"/>
    <s v="2155554695"/>
    <s v="782 First Street"/>
    <s v="N/A"/>
    <s v="Philadelphia"/>
    <s v="PA"/>
    <s v="71270"/>
    <x v="0"/>
    <x v="0"/>
    <s v="Cervantes"/>
    <s v="Francisca"/>
    <s v="Small"/>
  </r>
  <r>
    <n v="10307"/>
    <n v="22"/>
    <n v="71.67"/>
    <n v="3"/>
    <n v="1576.74"/>
    <n v="116.521086"/>
    <s v="7,39%"/>
    <d v="2004-10-14T00:00:00"/>
    <x v="0"/>
    <n v="4"/>
    <x v="9"/>
    <x v="1"/>
    <x v="0"/>
    <n v="65"/>
    <s v="S24_3420"/>
    <x v="56"/>
    <s v="2155554695"/>
    <s v="782 First Street"/>
    <s v="N/A"/>
    <s v="Philadelphia"/>
    <s v="PA"/>
    <s v="71270"/>
    <x v="0"/>
    <x v="0"/>
    <s v="Cervantes"/>
    <s v="Francisca"/>
    <s v="Small"/>
  </r>
  <r>
    <n v="10307"/>
    <n v="22"/>
    <n v="91.41"/>
    <n v="8"/>
    <n v="2011.02"/>
    <n v="148.61437799999999"/>
    <s v="7,39%"/>
    <d v="2004-10-14T00:00:00"/>
    <x v="0"/>
    <n v="4"/>
    <x v="9"/>
    <x v="1"/>
    <x v="0"/>
    <n v="83"/>
    <s v="S24_3816"/>
    <x v="56"/>
    <s v="2155554695"/>
    <s v="782 First Street"/>
    <s v="N/A"/>
    <s v="Philadelphia"/>
    <s v="PA"/>
    <s v="71270"/>
    <x v="0"/>
    <x v="0"/>
    <s v="Cervantes"/>
    <s v="Francisca"/>
    <s v="Small"/>
  </r>
  <r>
    <n v="10307"/>
    <n v="34"/>
    <n v="97.76"/>
    <n v="5"/>
    <n v="3323.84"/>
    <n v="303.79897599999998"/>
    <s v="9,14%"/>
    <d v="2004-10-14T00:00:00"/>
    <x v="0"/>
    <n v="4"/>
    <x v="9"/>
    <x v="1"/>
    <x v="4"/>
    <n v="90"/>
    <s v="S700_2047"/>
    <x v="56"/>
    <s v="2155554695"/>
    <s v="782 First Street"/>
    <s v="N/A"/>
    <s v="Philadelphia"/>
    <s v="PA"/>
    <s v="71270"/>
    <x v="0"/>
    <x v="0"/>
    <s v="Cervantes"/>
    <s v="Francisca"/>
    <s v="Medium"/>
  </r>
  <r>
    <n v="10307"/>
    <n v="34"/>
    <n v="53.63"/>
    <n v="4"/>
    <n v="1823.42"/>
    <n v="133.292002"/>
    <s v="7,31%"/>
    <d v="2004-10-14T00:00:00"/>
    <x v="0"/>
    <n v="4"/>
    <x v="9"/>
    <x v="1"/>
    <x v="5"/>
    <n v="49"/>
    <s v="S72_1253"/>
    <x v="56"/>
    <s v="2155554695"/>
    <s v="782 First Street"/>
    <s v="N/A"/>
    <s v="Philadelphia"/>
    <s v="PA"/>
    <s v="71270"/>
    <x v="0"/>
    <x v="0"/>
    <s v="Cervantes"/>
    <s v="Francisca"/>
    <s v="Small"/>
  </r>
  <r>
    <n v="10308"/>
    <n v="34"/>
    <n v="100"/>
    <n v="2"/>
    <n v="4043.96"/>
    <n v="513.58292000000006"/>
    <s v="12,70%"/>
    <d v="2004-10-15T00:00:00"/>
    <x v="0"/>
    <n v="4"/>
    <x v="9"/>
    <x v="1"/>
    <x v="6"/>
    <n v="118"/>
    <s v="S10_2016"/>
    <x v="62"/>
    <s v="9145554562"/>
    <s v="3758 North Pendale Street"/>
    <s v="N/A"/>
    <s v="White Plains"/>
    <s v="NY"/>
    <s v="24067"/>
    <x v="0"/>
    <x v="0"/>
    <s v="Frick"/>
    <s v="Steve"/>
    <s v="Medium"/>
  </r>
  <r>
    <n v="10308"/>
    <n v="20"/>
    <n v="100"/>
    <n v="1"/>
    <n v="4570.3999999999996"/>
    <n v="580.44079999999997"/>
    <s v="12,70%"/>
    <d v="2004-10-15T00:00:00"/>
    <x v="0"/>
    <n v="4"/>
    <x v="9"/>
    <x v="1"/>
    <x v="6"/>
    <n v="193"/>
    <s v="S10_4698"/>
    <x v="62"/>
    <s v="9145554562"/>
    <s v="3758 North Pendale Street"/>
    <s v="N/A"/>
    <s v="White Plains"/>
    <s v="NY"/>
    <s v="24067"/>
    <x v="0"/>
    <x v="0"/>
    <s v="Frick"/>
    <s v="Steve"/>
    <s v="Medium"/>
  </r>
  <r>
    <n v="10308"/>
    <n v="27"/>
    <n v="82.79"/>
    <n v="7"/>
    <n v="2235.33"/>
    <n v="163.40262299999998"/>
    <s v="7,31%"/>
    <d v="2004-10-15T00:00:00"/>
    <x v="0"/>
    <n v="4"/>
    <x v="9"/>
    <x v="1"/>
    <x v="5"/>
    <n v="84"/>
    <s v="S18_2581"/>
    <x v="62"/>
    <s v="9145554562"/>
    <s v="3758 North Pendale Street"/>
    <s v="N/A"/>
    <s v="White Plains"/>
    <s v="NY"/>
    <s v="24067"/>
    <x v="0"/>
    <x v="0"/>
    <s v="Frick"/>
    <s v="Steve"/>
    <s v="Small"/>
  </r>
  <r>
    <n v="10308"/>
    <n v="34"/>
    <n v="52.09"/>
    <n v="3"/>
    <n v="1771.06"/>
    <n v="224.92462"/>
    <n v="0.127"/>
    <d v="2004-10-15T00:00:00"/>
    <x v="0"/>
    <n v="4"/>
    <x v="9"/>
    <x v="1"/>
    <x v="6"/>
    <n v="60"/>
    <s v="S18_2625"/>
    <x v="62"/>
    <s v="9145554562"/>
    <s v="3758 North Pendale Street"/>
    <s v="N/A"/>
    <s v="White Plains"/>
    <s v="NY"/>
    <s v="24067"/>
    <x v="0"/>
    <x v="0"/>
    <s v="Frick"/>
    <s v="Steve"/>
    <s v="Small"/>
  </r>
  <r>
    <n v="10308"/>
    <n v="31"/>
    <n v="100"/>
    <n v="9"/>
    <n v="3493.7"/>
    <n v="255.38946999999999"/>
    <s v="7,31%"/>
    <d v="2004-10-15T00:00:00"/>
    <x v="0"/>
    <n v="4"/>
    <x v="9"/>
    <x v="1"/>
    <x v="5"/>
    <n v="109"/>
    <s v="S24_1785"/>
    <x v="62"/>
    <s v="9145554562"/>
    <s v="3758 North Pendale Street"/>
    <s v="N/A"/>
    <s v="White Plains"/>
    <s v="NY"/>
    <s v="24067"/>
    <x v="0"/>
    <x v="0"/>
    <s v="Frick"/>
    <s v="Steve"/>
    <s v="Medium"/>
  </r>
  <r>
    <n v="10308"/>
    <n v="47"/>
    <n v="63.22"/>
    <n v="4"/>
    <n v="2971.34"/>
    <n v="377.36018000000001"/>
    <n v="0.127"/>
    <d v="2004-10-15T00:00:00"/>
    <x v="0"/>
    <n v="4"/>
    <x v="9"/>
    <x v="1"/>
    <x v="6"/>
    <n v="76"/>
    <s v="S24_2000"/>
    <x v="62"/>
    <s v="9145554562"/>
    <s v="3758 North Pendale Street"/>
    <s v="N/A"/>
    <s v="White Plains"/>
    <s v="NY"/>
    <s v="24067"/>
    <x v="0"/>
    <x v="0"/>
    <s v="Frick"/>
    <s v="Steve"/>
    <s v="Small"/>
  </r>
  <r>
    <n v="10308"/>
    <n v="43"/>
    <n v="76.430000000000007"/>
    <n v="16"/>
    <n v="3286.49"/>
    <n v="240.24241899999998"/>
    <s v="7,31%"/>
    <d v="2004-10-15T00:00:00"/>
    <x v="0"/>
    <n v="4"/>
    <x v="9"/>
    <x v="1"/>
    <x v="5"/>
    <n v="68"/>
    <s v="S24_3949"/>
    <x v="62"/>
    <s v="9145554562"/>
    <s v="3758 North Pendale Street"/>
    <s v="N/A"/>
    <s v="White Plains"/>
    <s v="NY"/>
    <s v="24067"/>
    <x v="0"/>
    <x v="0"/>
    <s v="Frick"/>
    <s v="Steve"/>
    <s v="Medium"/>
  </r>
  <r>
    <n v="10308"/>
    <n v="44"/>
    <n v="83.32"/>
    <n v="8"/>
    <n v="3666.08"/>
    <n v="267.99044800000001"/>
    <s v="7,31%"/>
    <d v="2004-10-15T00:00:00"/>
    <x v="0"/>
    <n v="4"/>
    <x v="9"/>
    <x v="1"/>
    <x v="5"/>
    <n v="72"/>
    <s v="S24_4278"/>
    <x v="62"/>
    <s v="9145554562"/>
    <s v="3758 North Pendale Street"/>
    <s v="N/A"/>
    <s v="White Plains"/>
    <s v="NY"/>
    <s v="24067"/>
    <x v="0"/>
    <x v="0"/>
    <s v="Frick"/>
    <s v="Steve"/>
    <s v="Medium"/>
  </r>
  <r>
    <n v="10308"/>
    <n v="24"/>
    <n v="79.91"/>
    <n v="5"/>
    <n v="1917.84"/>
    <n v="243.56567999999999"/>
    <n v="0.127"/>
    <d v="2004-10-15T00:00:00"/>
    <x v="0"/>
    <n v="4"/>
    <x v="9"/>
    <x v="1"/>
    <x v="6"/>
    <n v="99"/>
    <s v="S32_1374"/>
    <x v="62"/>
    <s v="9145554562"/>
    <s v="3758 North Pendale Street"/>
    <s v="N/A"/>
    <s v="White Plains"/>
    <s v="NY"/>
    <s v="24067"/>
    <x v="0"/>
    <x v="0"/>
    <s v="Frick"/>
    <s v="Steve"/>
    <s v="Small"/>
  </r>
  <r>
    <n v="10308"/>
    <n v="46"/>
    <n v="66.040000000000006"/>
    <n v="10"/>
    <n v="3037.84"/>
    <n v="224.496376"/>
    <s v="7,39%"/>
    <d v="2004-10-15T00:00:00"/>
    <x v="0"/>
    <n v="4"/>
    <x v="9"/>
    <x v="1"/>
    <x v="0"/>
    <n v="68"/>
    <s v="S32_4289"/>
    <x v="62"/>
    <s v="9145554562"/>
    <s v="3758 North Pendale Street"/>
    <s v="N/A"/>
    <s v="White Plains"/>
    <s v="NY"/>
    <s v="24067"/>
    <x v="0"/>
    <x v="0"/>
    <s v="Frick"/>
    <s v="Steve"/>
    <s v="Medium"/>
  </r>
  <r>
    <n v="10308"/>
    <n v="47"/>
    <n v="43.64"/>
    <n v="11"/>
    <n v="2051.08"/>
    <n v="151.57481199999998"/>
    <s v="7,39%"/>
    <d v="2004-10-15T00:00:00"/>
    <x v="0"/>
    <n v="4"/>
    <x v="9"/>
    <x v="1"/>
    <x v="0"/>
    <n v="43"/>
    <s v="S50_1341"/>
    <x v="62"/>
    <s v="9145554562"/>
    <s v="3758 North Pendale Street"/>
    <s v="N/A"/>
    <s v="White Plains"/>
    <s v="NY"/>
    <s v="24067"/>
    <x v="0"/>
    <x v="0"/>
    <s v="Frick"/>
    <s v="Steve"/>
    <s v="Small"/>
  </r>
  <r>
    <n v="10308"/>
    <n v="21"/>
    <n v="100"/>
    <n v="12"/>
    <n v="2224.9499999999998"/>
    <n v="162.64384499999997"/>
    <s v="7,31%"/>
    <d v="2004-10-15T00:00:00"/>
    <x v="0"/>
    <n v="4"/>
    <x v="9"/>
    <x v="1"/>
    <x v="5"/>
    <n v="91"/>
    <s v="S700_1691"/>
    <x v="62"/>
    <s v="9145554562"/>
    <s v="3758 North Pendale Street"/>
    <s v="N/A"/>
    <s v="White Plains"/>
    <s v="NY"/>
    <s v="24067"/>
    <x v="0"/>
    <x v="0"/>
    <s v="Frick"/>
    <s v="Steve"/>
    <s v="Small"/>
  </r>
  <r>
    <n v="10308"/>
    <n v="35"/>
    <n v="88.75"/>
    <n v="14"/>
    <n v="3106.25"/>
    <n v="227.06687499999998"/>
    <s v="7,31%"/>
    <d v="2004-10-15T00:00:00"/>
    <x v="0"/>
    <n v="4"/>
    <x v="9"/>
    <x v="1"/>
    <x v="5"/>
    <n v="99"/>
    <s v="S700_2466"/>
    <x v="62"/>
    <s v="9145554562"/>
    <s v="3758 North Pendale Street"/>
    <s v="N/A"/>
    <s v="White Plains"/>
    <s v="NY"/>
    <s v="24067"/>
    <x v="0"/>
    <x v="0"/>
    <s v="Frick"/>
    <s v="Steve"/>
    <s v="Medium"/>
  </r>
  <r>
    <n v="10308"/>
    <n v="31"/>
    <n v="100"/>
    <n v="6"/>
    <n v="4009.23"/>
    <n v="293.07471299999997"/>
    <s v="7,31%"/>
    <d v="2004-10-15T00:00:00"/>
    <x v="0"/>
    <n v="4"/>
    <x v="9"/>
    <x v="1"/>
    <x v="5"/>
    <n v="118"/>
    <s v="S700_2834"/>
    <x v="62"/>
    <s v="9145554562"/>
    <s v="3758 North Pendale Street"/>
    <s v="N/A"/>
    <s v="White Plains"/>
    <s v="NY"/>
    <s v="24067"/>
    <x v="0"/>
    <x v="0"/>
    <s v="Frick"/>
    <s v="Steve"/>
    <s v="Medium"/>
  </r>
  <r>
    <n v="10308"/>
    <n v="21"/>
    <n v="87.2"/>
    <n v="13"/>
    <n v="1831.2"/>
    <n v="133.86071999999999"/>
    <s v="7,31%"/>
    <d v="2004-10-15T00:00:00"/>
    <x v="0"/>
    <n v="4"/>
    <x v="9"/>
    <x v="1"/>
    <x v="5"/>
    <n v="80"/>
    <s v="S700_3167"/>
    <x v="62"/>
    <s v="9145554562"/>
    <s v="3758 North Pendale Street"/>
    <s v="N/A"/>
    <s v="White Plains"/>
    <s v="NY"/>
    <s v="24067"/>
    <x v="0"/>
    <x v="0"/>
    <s v="Frick"/>
    <s v="Steve"/>
    <s v="Small"/>
  </r>
  <r>
    <n v="10308"/>
    <n v="39"/>
    <n v="68.11"/>
    <n v="15"/>
    <n v="2656.29"/>
    <n v="194.17479899999998"/>
    <s v="7,31%"/>
    <d v="2004-10-15T00:00:00"/>
    <x v="0"/>
    <n v="4"/>
    <x v="9"/>
    <x v="1"/>
    <x v="5"/>
    <n v="74"/>
    <s v="S700_4002"/>
    <x v="62"/>
    <s v="9145554562"/>
    <s v="3758 North Pendale Street"/>
    <s v="N/A"/>
    <s v="White Plains"/>
    <s v="NY"/>
    <s v="24067"/>
    <x v="0"/>
    <x v="0"/>
    <s v="Frick"/>
    <s v="Steve"/>
    <s v="Small"/>
  </r>
  <r>
    <n v="10309"/>
    <n v="41"/>
    <n v="100"/>
    <n v="5"/>
    <n v="4394.38"/>
    <n v="558.08626000000004"/>
    <s v="12,70%"/>
    <d v="2004-10-15T00:00:00"/>
    <x v="0"/>
    <n v="4"/>
    <x v="9"/>
    <x v="1"/>
    <x v="6"/>
    <n v="95"/>
    <s v="S10_1678"/>
    <x v="3"/>
    <s v="07-98 9555"/>
    <s v="Erling Skakkes gate 78"/>
    <s v="N/A"/>
    <s v="Stavern"/>
    <s v="N/A"/>
    <s v="4110"/>
    <x v="2"/>
    <x v="1"/>
    <s v="Bergulfsen"/>
    <s v="Jonas"/>
    <s v="Medium"/>
  </r>
  <r>
    <n v="10309"/>
    <n v="26"/>
    <n v="100"/>
    <n v="4"/>
    <n v="4660.24"/>
    <n v="591.85047999999995"/>
    <n v="0.127"/>
    <d v="2004-10-15T00:00:00"/>
    <x v="0"/>
    <n v="4"/>
    <x v="9"/>
    <x v="1"/>
    <x v="6"/>
    <n v="150"/>
    <s v="S12_2823"/>
    <x v="3"/>
    <s v="07-98 9555"/>
    <s v="Erling Skakkes gate 78"/>
    <s v="N/A"/>
    <s v="Stavern"/>
    <s v="N/A"/>
    <s v="4110"/>
    <x v="2"/>
    <x v="1"/>
    <s v="Bergulfsen"/>
    <s v="Jonas"/>
    <s v="Medium"/>
  </r>
  <r>
    <n v="10309"/>
    <n v="21"/>
    <n v="100"/>
    <n v="6"/>
    <n v="2650.62"/>
    <n v="336.62873999999999"/>
    <n v="0.127"/>
    <d v="2004-10-15T00:00:00"/>
    <x v="0"/>
    <n v="4"/>
    <x v="9"/>
    <x v="1"/>
    <x v="6"/>
    <n v="112"/>
    <s v="S24_1578"/>
    <x v="3"/>
    <s v="07-98 9555"/>
    <s v="Erling Skakkes gate 78"/>
    <s v="N/A"/>
    <s v="Stavern"/>
    <s v="N/A"/>
    <s v="4110"/>
    <x v="2"/>
    <x v="1"/>
    <s v="Bergulfsen"/>
    <s v="Jonas"/>
    <s v="Small"/>
  </r>
  <r>
    <n v="10309"/>
    <n v="24"/>
    <n v="56.1"/>
    <n v="2"/>
    <n v="1346.4"/>
    <n v="170.99280000000002"/>
    <n v="0.127"/>
    <d v="2004-10-15T00:00:00"/>
    <x v="0"/>
    <n v="4"/>
    <x v="9"/>
    <x v="1"/>
    <x v="6"/>
    <n v="69"/>
    <s v="S24_2360"/>
    <x v="3"/>
    <s v="07-98 9555"/>
    <s v="Erling Skakkes gate 78"/>
    <s v="N/A"/>
    <s v="Stavern"/>
    <s v="N/A"/>
    <s v="4110"/>
    <x v="2"/>
    <x v="1"/>
    <s v="Bergulfsen"/>
    <s v="Jonas"/>
    <s v="Small"/>
  </r>
  <r>
    <n v="10309"/>
    <n v="50"/>
    <n v="84.7"/>
    <n v="3"/>
    <n v="4235"/>
    <n v="537.84500000000003"/>
    <n v="0.127"/>
    <d v="2004-10-15T00:00:00"/>
    <x v="0"/>
    <n v="4"/>
    <x v="9"/>
    <x v="1"/>
    <x v="6"/>
    <n v="102"/>
    <s v="S32_4485"/>
    <x v="3"/>
    <s v="07-98 9555"/>
    <s v="Erling Skakkes gate 78"/>
    <s v="N/A"/>
    <s v="Stavern"/>
    <s v="N/A"/>
    <s v="4110"/>
    <x v="2"/>
    <x v="1"/>
    <s v="Bergulfsen"/>
    <s v="Jonas"/>
    <s v="Medium"/>
  </r>
  <r>
    <n v="10309"/>
    <n v="28"/>
    <n v="88.68"/>
    <n v="1"/>
    <n v="2483.04"/>
    <n v="315.34607999999997"/>
    <n v="0.127"/>
    <d v="2004-10-15T00:00:00"/>
    <x v="0"/>
    <n v="4"/>
    <x v="9"/>
    <x v="1"/>
    <x v="6"/>
    <n v="81"/>
    <s v="S50_4713"/>
    <x v="3"/>
    <s v="07-98 9555"/>
    <s v="Erling Skakkes gate 78"/>
    <s v="N/A"/>
    <s v="Stavern"/>
    <s v="N/A"/>
    <s v="4110"/>
    <x v="2"/>
    <x v="1"/>
    <s v="Bergulfsen"/>
    <s v="Jonas"/>
    <s v="Small"/>
  </r>
  <r>
    <n v="10310"/>
    <n v="33"/>
    <n v="100"/>
    <n v="10"/>
    <n v="6934.62"/>
    <n v="1726.026918"/>
    <s v="24,89%"/>
    <d v="2004-10-16T00:00:00"/>
    <x v="0"/>
    <n v="4"/>
    <x v="9"/>
    <x v="1"/>
    <x v="1"/>
    <n v="194"/>
    <s v="S12_1099"/>
    <x v="59"/>
    <s v="0221-5554327"/>
    <s v="Mehrheimerstr. 369"/>
    <s v="N/A"/>
    <s v="Koln"/>
    <s v="N/A"/>
    <s v="50739"/>
    <x v="1"/>
    <x v="1"/>
    <s v="Pfalzheim"/>
    <s v="Henriette"/>
    <s v="Medium"/>
  </r>
  <r>
    <n v="10310"/>
    <n v="24"/>
    <n v="100"/>
    <n v="8"/>
    <n v="3100.32"/>
    <n v="771.66964800000005"/>
    <s v="24,89%"/>
    <d v="2004-10-16T00:00:00"/>
    <x v="0"/>
    <n v="4"/>
    <x v="9"/>
    <x v="1"/>
    <x v="1"/>
    <n v="117"/>
    <s v="S12_3380"/>
    <x v="59"/>
    <s v="0221-5554327"/>
    <s v="Mehrheimerstr. 369"/>
    <s v="N/A"/>
    <s v="Koln"/>
    <s v="N/A"/>
    <s v="50739"/>
    <x v="1"/>
    <x v="1"/>
    <s v="Pfalzheim"/>
    <s v="Henriette"/>
    <s v="Medium"/>
  </r>
  <r>
    <n v="10310"/>
    <n v="49"/>
    <n v="81.400000000000006"/>
    <n v="11"/>
    <n v="3988.6"/>
    <n v="992.76254000000006"/>
    <s v="24,89%"/>
    <d v="2004-10-16T00:00:00"/>
    <x v="0"/>
    <n v="4"/>
    <x v="9"/>
    <x v="1"/>
    <x v="1"/>
    <n v="79"/>
    <s v="S12_3990"/>
    <x v="59"/>
    <s v="0221-5554327"/>
    <s v="Mehrheimerstr. 369"/>
    <s v="N/A"/>
    <s v="Koln"/>
    <s v="N/A"/>
    <s v="50739"/>
    <x v="1"/>
    <x v="1"/>
    <s v="Pfalzheim"/>
    <s v="Henriette"/>
    <s v="Medium"/>
  </r>
  <r>
    <n v="10310"/>
    <n v="25"/>
    <n v="100"/>
    <n v="7"/>
    <n v="2504.75"/>
    <n v="623.432275"/>
    <s v="24,89%"/>
    <d v="2004-10-16T00:00:00"/>
    <x v="0"/>
    <n v="4"/>
    <x v="9"/>
    <x v="1"/>
    <x v="1"/>
    <n v="115"/>
    <s v="S12_4675"/>
    <x v="59"/>
    <s v="0221-5554327"/>
    <s v="Mehrheimerstr. 369"/>
    <s v="N/A"/>
    <s v="Koln"/>
    <s v="N/A"/>
    <s v="50739"/>
    <x v="1"/>
    <x v="1"/>
    <s v="Pfalzheim"/>
    <s v="Henriette"/>
    <s v="Small"/>
  </r>
  <r>
    <n v="10310"/>
    <n v="37"/>
    <n v="100"/>
    <n v="2"/>
    <n v="6231.91"/>
    <n v="1551.1223990000001"/>
    <s v="24,89%"/>
    <d v="2004-10-16T00:00:00"/>
    <x v="0"/>
    <n v="4"/>
    <x v="9"/>
    <x v="1"/>
    <x v="1"/>
    <n v="141"/>
    <s v="S18_1129"/>
    <x v="59"/>
    <s v="0221-5554327"/>
    <s v="Mehrheimerstr. 369"/>
    <s v="N/A"/>
    <s v="Koln"/>
    <s v="N/A"/>
    <s v="50739"/>
    <x v="1"/>
    <x v="1"/>
    <s v="Pfalzheim"/>
    <s v="Henriette"/>
    <s v="Medium"/>
  </r>
  <r>
    <n v="10310"/>
    <n v="20"/>
    <n v="91.63"/>
    <n v="6"/>
    <n v="1832.6"/>
    <n v="456.13414"/>
    <s v="24,89%"/>
    <d v="2004-10-16T00:00:00"/>
    <x v="0"/>
    <n v="4"/>
    <x v="9"/>
    <x v="1"/>
    <x v="1"/>
    <n v="77"/>
    <s v="S18_1889"/>
    <x v="59"/>
    <s v="0221-5554327"/>
    <s v="Mehrheimerstr. 369"/>
    <s v="N/A"/>
    <s v="Koln"/>
    <s v="N/A"/>
    <s v="50739"/>
    <x v="1"/>
    <x v="1"/>
    <s v="Pfalzheim"/>
    <s v="Henriette"/>
    <s v="Small"/>
  </r>
  <r>
    <n v="10310"/>
    <n v="24"/>
    <n v="100"/>
    <n v="1"/>
    <n v="3448.08"/>
    <n v="858.22711200000003"/>
    <s v="24,89%"/>
    <d v="2004-10-16T00:00:00"/>
    <x v="0"/>
    <n v="4"/>
    <x v="9"/>
    <x v="1"/>
    <x v="1"/>
    <n v="142"/>
    <s v="S18_1984"/>
    <x v="59"/>
    <s v="0221-5554327"/>
    <s v="Mehrheimerstr. 369"/>
    <s v="N/A"/>
    <s v="Koln"/>
    <s v="N/A"/>
    <s v="50739"/>
    <x v="1"/>
    <x v="1"/>
    <s v="Pfalzheim"/>
    <s v="Henriette"/>
    <s v="Medium"/>
  </r>
  <r>
    <n v="10310"/>
    <n v="48"/>
    <n v="100"/>
    <n v="3"/>
    <n v="8940.9599999999991"/>
    <n v="2225.4049439999999"/>
    <s v="24,89%"/>
    <d v="2004-10-16T00:00:00"/>
    <x v="0"/>
    <n v="4"/>
    <x v="9"/>
    <x v="1"/>
    <x v="1"/>
    <n v="169"/>
    <s v="S18_3232"/>
    <x v="59"/>
    <s v="0221-5554327"/>
    <s v="Mehrheimerstr. 369"/>
    <s v="N/A"/>
    <s v="Koln"/>
    <s v="N/A"/>
    <s v="50739"/>
    <x v="1"/>
    <x v="1"/>
    <s v="Pfalzheim"/>
    <s v="Henriette"/>
    <s v="Large"/>
  </r>
  <r>
    <n v="10310"/>
    <n v="27"/>
    <n v="80.41"/>
    <n v="13"/>
    <n v="2171.0700000000002"/>
    <n v="540.37932300000011"/>
    <s v="24,89%"/>
    <d v="2004-10-16T00:00:00"/>
    <x v="0"/>
    <n v="4"/>
    <x v="9"/>
    <x v="1"/>
    <x v="1"/>
    <n v="80"/>
    <s v="S18_3278"/>
    <x v="59"/>
    <s v="0221-5554327"/>
    <s v="Mehrheimerstr. 369"/>
    <s v="N/A"/>
    <s v="Koln"/>
    <s v="N/A"/>
    <s v="50739"/>
    <x v="1"/>
    <x v="1"/>
    <s v="Pfalzheim"/>
    <s v="Henriette"/>
    <s v="Small"/>
  </r>
  <r>
    <n v="10310"/>
    <n v="49"/>
    <n v="100"/>
    <n v="12"/>
    <n v="6266.12"/>
    <n v="1559.6372679999999"/>
    <s v="24,89%"/>
    <d v="2004-10-16T00:00:00"/>
    <x v="0"/>
    <n v="4"/>
    <x v="9"/>
    <x v="1"/>
    <x v="1"/>
    <n v="146"/>
    <s v="S18_3482"/>
    <x v="59"/>
    <s v="0221-5554327"/>
    <s v="Mehrheimerstr. 369"/>
    <s v="N/A"/>
    <s v="Koln"/>
    <s v="N/A"/>
    <s v="50739"/>
    <x v="1"/>
    <x v="1"/>
    <s v="Pfalzheim"/>
    <s v="Henriette"/>
    <s v="Medium"/>
  </r>
  <r>
    <n v="10310"/>
    <n v="42"/>
    <n v="67.14"/>
    <n v="16"/>
    <n v="2819.88"/>
    <n v="358.12476000000004"/>
    <n v="0.127"/>
    <d v="2004-10-16T00:00:00"/>
    <x v="0"/>
    <n v="4"/>
    <x v="9"/>
    <x v="1"/>
    <x v="6"/>
    <n v="62"/>
    <s v="S18_3782"/>
    <x v="59"/>
    <s v="0221-5554327"/>
    <s v="Mehrheimerstr. 369"/>
    <s v="N/A"/>
    <s v="Koln"/>
    <s v="N/A"/>
    <s v="50739"/>
    <x v="1"/>
    <x v="1"/>
    <s v="Pfalzheim"/>
    <s v="Henriette"/>
    <s v="Small"/>
  </r>
  <r>
    <n v="10310"/>
    <n v="40"/>
    <n v="100"/>
    <n v="15"/>
    <n v="5356.8"/>
    <n v="1333.3075200000001"/>
    <s v="24,89%"/>
    <d v="2004-10-16T00:00:00"/>
    <x v="0"/>
    <n v="4"/>
    <x v="9"/>
    <x v="1"/>
    <x v="1"/>
    <n v="148"/>
    <s v="S18_4721"/>
    <x v="59"/>
    <s v="0221-5554327"/>
    <s v="Mehrheimerstr. 369"/>
    <s v="N/A"/>
    <s v="Koln"/>
    <s v="N/A"/>
    <s v="50739"/>
    <x v="1"/>
    <x v="1"/>
    <s v="Pfalzheim"/>
    <s v="Henriette"/>
    <s v="Medium"/>
  </r>
  <r>
    <n v="10310"/>
    <n v="33"/>
    <n v="41.91"/>
    <n v="4"/>
    <n v="1383.03"/>
    <n v="344.23616700000002"/>
    <s v="24,89%"/>
    <d v="2004-10-16T00:00:00"/>
    <x v="0"/>
    <n v="4"/>
    <x v="9"/>
    <x v="1"/>
    <x v="1"/>
    <n v="37"/>
    <s v="S24_2972"/>
    <x v="59"/>
    <s v="0221-5554327"/>
    <s v="Mehrheimerstr. 369"/>
    <s v="N/A"/>
    <s v="Koln"/>
    <s v="N/A"/>
    <s v="50739"/>
    <x v="1"/>
    <x v="1"/>
    <s v="Pfalzheim"/>
    <s v="Henriette"/>
    <s v="Small"/>
  </r>
  <r>
    <n v="10310"/>
    <n v="38"/>
    <n v="56.94"/>
    <n v="9"/>
    <n v="2163.7199999999998"/>
    <n v="538.54990799999996"/>
    <s v="24,89%"/>
    <d v="2004-10-16T00:00:00"/>
    <x v="0"/>
    <n v="4"/>
    <x v="9"/>
    <x v="1"/>
    <x v="1"/>
    <n v="61"/>
    <s v="S24_3371"/>
    <x v="59"/>
    <s v="0221-5554327"/>
    <s v="Mehrheimerstr. 369"/>
    <s v="N/A"/>
    <s v="Koln"/>
    <s v="N/A"/>
    <s v="50739"/>
    <x v="1"/>
    <x v="1"/>
    <s v="Pfalzheim"/>
    <s v="Henriette"/>
    <s v="Small"/>
  </r>
  <r>
    <n v="10310"/>
    <n v="45"/>
    <n v="100"/>
    <n v="5"/>
    <n v="5497.65"/>
    <n v="1368.3650849999999"/>
    <s v="24,89%"/>
    <d v="2004-10-16T00:00:00"/>
    <x v="0"/>
    <n v="4"/>
    <x v="9"/>
    <x v="1"/>
    <x v="1"/>
    <n v="140"/>
    <s v="S24_3856"/>
    <x v="59"/>
    <s v="0221-5554327"/>
    <s v="Mehrheimerstr. 369"/>
    <s v="N/A"/>
    <s v="Koln"/>
    <s v="N/A"/>
    <s v="50739"/>
    <x v="1"/>
    <x v="1"/>
    <s v="Pfalzheim"/>
    <s v="Henriette"/>
    <s v="Medium"/>
  </r>
  <r>
    <n v="10310"/>
    <n v="49"/>
    <n v="97.01"/>
    <n v="14"/>
    <n v="4753.49"/>
    <n v="1183.1436610000001"/>
    <s v="24,89%"/>
    <d v="2004-10-16T00:00:00"/>
    <x v="0"/>
    <n v="4"/>
    <x v="9"/>
    <x v="1"/>
    <x v="1"/>
    <n v="80"/>
    <s v="S24_4620"/>
    <x v="59"/>
    <s v="0221-5554327"/>
    <s v="Mehrheimerstr. 369"/>
    <s v="N/A"/>
    <s v="Koln"/>
    <s v="N/A"/>
    <s v="50739"/>
    <x v="1"/>
    <x v="1"/>
    <s v="Pfalzheim"/>
    <s v="Henriette"/>
    <s v="Medium"/>
  </r>
  <r>
    <n v="10310"/>
    <n v="36"/>
    <n v="43.05"/>
    <n v="17"/>
    <n v="1549.8"/>
    <n v="196.8246"/>
    <n v="0.127"/>
    <d v="2004-10-16T00:00:00"/>
    <x v="0"/>
    <n v="4"/>
    <x v="9"/>
    <x v="1"/>
    <x v="6"/>
    <n v="40"/>
    <s v="S32_2206"/>
    <x v="59"/>
    <s v="0221-5554327"/>
    <s v="Mehrheimerstr. 369"/>
    <s v="N/A"/>
    <s v="Koln"/>
    <s v="N/A"/>
    <s v="50739"/>
    <x v="1"/>
    <x v="1"/>
    <s v="Pfalzheim"/>
    <s v="Henriette"/>
    <s v="Small"/>
  </r>
  <r>
    <n v="10311"/>
    <n v="29"/>
    <n v="100"/>
    <n v="9"/>
    <n v="2923.2"/>
    <n v="727.58447999999999"/>
    <s v="24,89%"/>
    <d v="2004-10-16T00:00:00"/>
    <x v="0"/>
    <n v="4"/>
    <x v="9"/>
    <x v="1"/>
    <x v="1"/>
    <n v="124"/>
    <s v="S18_1589"/>
    <x v="4"/>
    <s v="(91) 555 94 44"/>
    <s v="C/ Moralzarzal, 86"/>
    <s v="N/A"/>
    <s v="Madrid"/>
    <s v="N/A"/>
    <s v="28034"/>
    <x v="3"/>
    <x v="1"/>
    <s v="Freyre"/>
    <s v="Diego"/>
    <s v="Small"/>
  </r>
  <r>
    <n v="10311"/>
    <n v="43"/>
    <n v="100"/>
    <n v="10"/>
    <n v="5278.68"/>
    <n v="1313.8634520000001"/>
    <s v="24,89%"/>
    <d v="2004-10-16T00:00:00"/>
    <x v="0"/>
    <n v="4"/>
    <x v="9"/>
    <x v="1"/>
    <x v="1"/>
    <n v="132"/>
    <s v="S18_2870"/>
    <x v="4"/>
    <s v="(91) 555 94 44"/>
    <s v="C/ Moralzarzal, 86"/>
    <s v="N/A"/>
    <s v="Madrid"/>
    <s v="N/A"/>
    <s v="28034"/>
    <x v="3"/>
    <x v="1"/>
    <s v="Freyre"/>
    <s v="Diego"/>
    <s v="Medium"/>
  </r>
  <r>
    <n v="10311"/>
    <n v="32"/>
    <n v="100"/>
    <n v="11"/>
    <n v="3616.64"/>
    <n v="900.18169599999999"/>
    <s v="24,89%"/>
    <d v="2004-10-16T00:00:00"/>
    <x v="0"/>
    <n v="4"/>
    <x v="9"/>
    <x v="1"/>
    <x v="1"/>
    <n v="141"/>
    <s v="S18_3685"/>
    <x v="4"/>
    <s v="(91) 555 94 44"/>
    <s v="C/ Moralzarzal, 86"/>
    <s v="N/A"/>
    <s v="Madrid"/>
    <s v="N/A"/>
    <s v="28034"/>
    <x v="3"/>
    <x v="1"/>
    <s v="Freyre"/>
    <s v="Diego"/>
    <s v="Medium"/>
  </r>
  <r>
    <n v="10311"/>
    <n v="41"/>
    <n v="81.91"/>
    <n v="1"/>
    <n v="3358.31"/>
    <n v="248.17910899999998"/>
    <s v="7,39%"/>
    <d v="2004-10-16T00:00:00"/>
    <x v="0"/>
    <n v="4"/>
    <x v="9"/>
    <x v="1"/>
    <x v="0"/>
    <n v="92"/>
    <s v="S18_4409"/>
    <x v="4"/>
    <s v="(91) 555 94 44"/>
    <s v="C/ Moralzarzal, 86"/>
    <s v="N/A"/>
    <s v="Madrid"/>
    <s v="N/A"/>
    <s v="28034"/>
    <x v="3"/>
    <x v="1"/>
    <s v="Freyre"/>
    <s v="Diego"/>
    <s v="Medium"/>
  </r>
  <r>
    <n v="10311"/>
    <n v="25"/>
    <n v="66.989999999999995"/>
    <n v="2"/>
    <n v="1674.75"/>
    <n v="416.84527500000002"/>
    <s v="24,89%"/>
    <d v="2004-10-16T00:00:00"/>
    <x v="0"/>
    <n v="4"/>
    <x v="9"/>
    <x v="1"/>
    <x v="1"/>
    <n v="71"/>
    <s v="S18_4933"/>
    <x v="4"/>
    <s v="(91) 555 94 44"/>
    <s v="C/ Moralzarzal, 86"/>
    <s v="N/A"/>
    <s v="Madrid"/>
    <s v="N/A"/>
    <s v="28034"/>
    <x v="3"/>
    <x v="1"/>
    <s v="Freyre"/>
    <s v="Diego"/>
    <s v="Small"/>
  </r>
  <r>
    <n v="10311"/>
    <n v="26"/>
    <n v="87.45"/>
    <n v="6"/>
    <n v="2273.6999999999998"/>
    <n v="565.92392999999993"/>
    <s v="24,89%"/>
    <d v="2004-10-16T00:00:00"/>
    <x v="0"/>
    <n v="4"/>
    <x v="9"/>
    <x v="1"/>
    <x v="1"/>
    <n v="73"/>
    <s v="S24_1046"/>
    <x v="4"/>
    <s v="(91) 555 94 44"/>
    <s v="C/ Moralzarzal, 86"/>
    <s v="N/A"/>
    <s v="Madrid"/>
    <s v="N/A"/>
    <s v="28034"/>
    <x v="3"/>
    <x v="1"/>
    <s v="Freyre"/>
    <s v="Diego"/>
    <s v="Small"/>
  </r>
  <r>
    <n v="10311"/>
    <n v="45"/>
    <n v="49.3"/>
    <n v="8"/>
    <n v="2218.5"/>
    <n v="552.18465000000003"/>
    <s v="24,89%"/>
    <d v="2004-10-16T00:00:00"/>
    <x v="0"/>
    <n v="4"/>
    <x v="9"/>
    <x v="1"/>
    <x v="1"/>
    <n v="50"/>
    <s v="S24_1628"/>
    <x v="4"/>
    <s v="(91) 555 94 44"/>
    <s v="C/ Moralzarzal, 86"/>
    <s v="N/A"/>
    <s v="Madrid"/>
    <s v="N/A"/>
    <s v="28034"/>
    <x v="3"/>
    <x v="1"/>
    <s v="Freyre"/>
    <s v="Diego"/>
    <s v="Small"/>
  </r>
  <r>
    <n v="10311"/>
    <n v="28"/>
    <n v="93.6"/>
    <n v="4"/>
    <n v="2620.8000000000002"/>
    <n v="652.31712000000005"/>
    <s v="24,89%"/>
    <d v="2004-10-16T00:00:00"/>
    <x v="0"/>
    <n v="4"/>
    <x v="9"/>
    <x v="1"/>
    <x v="1"/>
    <n v="90"/>
    <s v="S24_2766"/>
    <x v="4"/>
    <s v="(91) 555 94 44"/>
    <s v="C/ Moralzarzal, 86"/>
    <s v="N/A"/>
    <s v="Madrid"/>
    <s v="N/A"/>
    <s v="28034"/>
    <x v="3"/>
    <x v="1"/>
    <s v="Freyre"/>
    <s v="Diego"/>
    <s v="Small"/>
  </r>
  <r>
    <n v="10311"/>
    <n v="43"/>
    <n v="100"/>
    <n v="3"/>
    <n v="4595.41"/>
    <n v="1143.7975490000001"/>
    <s v="24,89%"/>
    <d v="2004-10-16T00:00:00"/>
    <x v="0"/>
    <n v="4"/>
    <x v="9"/>
    <x v="1"/>
    <x v="1"/>
    <n v="117"/>
    <s v="S24_2887"/>
    <x v="4"/>
    <s v="(91) 555 94 44"/>
    <s v="C/ Moralzarzal, 86"/>
    <s v="N/A"/>
    <s v="Madrid"/>
    <s v="N/A"/>
    <s v="28034"/>
    <x v="3"/>
    <x v="1"/>
    <s v="Freyre"/>
    <s v="Diego"/>
    <s v="Medium"/>
  </r>
  <r>
    <n v="10311"/>
    <n v="25"/>
    <n v="83.04"/>
    <n v="5"/>
    <n v="2076"/>
    <n v="516.71640000000002"/>
    <s v="24,89%"/>
    <d v="2004-10-16T00:00:00"/>
    <x v="0"/>
    <n v="4"/>
    <x v="9"/>
    <x v="1"/>
    <x v="1"/>
    <n v="85"/>
    <s v="S24_3191"/>
    <x v="4"/>
    <s v="(91) 555 94 44"/>
    <s v="C/ Moralzarzal, 86"/>
    <s v="N/A"/>
    <s v="Madrid"/>
    <s v="N/A"/>
    <s v="28034"/>
    <x v="3"/>
    <x v="1"/>
    <s v="Freyre"/>
    <s v="Diego"/>
    <s v="Small"/>
  </r>
  <r>
    <n v="10311"/>
    <n v="46"/>
    <n v="92.09"/>
    <n v="7"/>
    <n v="4236.1400000000003"/>
    <n v="1054.3752460000001"/>
    <s v="24,89%"/>
    <d v="2004-10-16T00:00:00"/>
    <x v="0"/>
    <n v="4"/>
    <x v="9"/>
    <x v="1"/>
    <x v="1"/>
    <n v="107"/>
    <s v="S24_3432"/>
    <x v="4"/>
    <s v="(91) 555 94 44"/>
    <s v="C/ Moralzarzal, 86"/>
    <s v="N/A"/>
    <s v="Madrid"/>
    <s v="N/A"/>
    <s v="28034"/>
    <x v="3"/>
    <x v="1"/>
    <s v="Freyre"/>
    <s v="Diego"/>
    <s v="Medium"/>
  </r>
  <r>
    <n v="10312"/>
    <n v="48"/>
    <n v="100"/>
    <n v="3"/>
    <n v="11623.7"/>
    <n v="2893.1389300000001"/>
    <s v="24,89%"/>
    <d v="2004-10-21T00:00:00"/>
    <x v="0"/>
    <n v="4"/>
    <x v="9"/>
    <x v="1"/>
    <x v="1"/>
    <n v="214"/>
    <s v="S10_1949"/>
    <x v="13"/>
    <s v="4155551450"/>
    <s v="5677 Strong St."/>
    <s v="N/A"/>
    <s v="San Rafael"/>
    <s v="CA"/>
    <s v="97562"/>
    <x v="0"/>
    <x v="0"/>
    <s v="Nelson"/>
    <s v="Valarie"/>
    <s v="Large"/>
  </r>
  <r>
    <n v="10312"/>
    <n v="32"/>
    <n v="100"/>
    <n v="2"/>
    <n v="4181.4399999999996"/>
    <n v="190.25551999999999"/>
    <s v="4,55%"/>
    <d v="2004-10-21T00:00:00"/>
    <x v="0"/>
    <n v="4"/>
    <x v="9"/>
    <x v="1"/>
    <x v="2"/>
    <n v="116"/>
    <s v="S18_1097"/>
    <x v="13"/>
    <s v="4155551450"/>
    <s v="5677 Strong St."/>
    <s v="N/A"/>
    <s v="San Rafael"/>
    <s v="CA"/>
    <s v="97562"/>
    <x v="0"/>
    <x v="0"/>
    <s v="Nelson"/>
    <s v="Valarie"/>
    <s v="Medium"/>
  </r>
  <r>
    <n v="10312"/>
    <n v="43"/>
    <n v="89.38"/>
    <n v="10"/>
    <n v="3843.34"/>
    <n v="284.02282600000001"/>
    <s v="7,39%"/>
    <d v="2004-10-21T00:00:00"/>
    <x v="0"/>
    <n v="4"/>
    <x v="9"/>
    <x v="1"/>
    <x v="0"/>
    <n v="102"/>
    <s v="S18_1342"/>
    <x v="13"/>
    <s v="4155551450"/>
    <s v="5677 Strong St."/>
    <s v="N/A"/>
    <s v="San Rafael"/>
    <s v="CA"/>
    <s v="97562"/>
    <x v="0"/>
    <x v="0"/>
    <s v="Nelson"/>
    <s v="Valarie"/>
    <s v="Medium"/>
  </r>
  <r>
    <n v="10312"/>
    <n v="25"/>
    <n v="44.21"/>
    <n v="9"/>
    <n v="1105.25"/>
    <n v="81.677974999999989"/>
    <s v="7,39%"/>
    <d v="2004-10-21T00:00:00"/>
    <x v="0"/>
    <n v="4"/>
    <x v="9"/>
    <x v="1"/>
    <x v="0"/>
    <n v="53"/>
    <s v="S18_1367"/>
    <x v="13"/>
    <s v="4155551450"/>
    <s v="5677 Strong St."/>
    <s v="N/A"/>
    <s v="San Rafael"/>
    <s v="CA"/>
    <s v="97562"/>
    <x v="0"/>
    <x v="0"/>
    <s v="Nelson"/>
    <s v="Valarie"/>
    <s v="Small"/>
  </r>
  <r>
    <n v="10312"/>
    <n v="48"/>
    <n v="100"/>
    <n v="17"/>
    <n v="8078.4"/>
    <n v="596.99375999999995"/>
    <s v="7,39%"/>
    <d v="2004-10-21T00:00:00"/>
    <x v="0"/>
    <n v="4"/>
    <x v="9"/>
    <x v="1"/>
    <x v="0"/>
    <n v="170"/>
    <s v="S18_1749"/>
    <x v="13"/>
    <s v="4155551450"/>
    <s v="5677 Strong St."/>
    <s v="N/A"/>
    <s v="San Rafael"/>
    <s v="CA"/>
    <s v="97562"/>
    <x v="0"/>
    <x v="0"/>
    <s v="Nelson"/>
    <s v="Valarie"/>
    <s v="Large"/>
  </r>
  <r>
    <n v="10312"/>
    <n v="30"/>
    <n v="61.15"/>
    <n v="16"/>
    <n v="1834.5"/>
    <n v="135.56954999999999"/>
    <s v="7,39%"/>
    <d v="2004-10-21T00:00:00"/>
    <x v="0"/>
    <n v="4"/>
    <x v="9"/>
    <x v="1"/>
    <x v="0"/>
    <n v="60"/>
    <s v="S18_2248"/>
    <x v="13"/>
    <s v="4155551450"/>
    <s v="5677 Strong St."/>
    <s v="N/A"/>
    <s v="San Rafael"/>
    <s v="CA"/>
    <s v="97562"/>
    <x v="0"/>
    <x v="0"/>
    <s v="Nelson"/>
    <s v="Valarie"/>
    <s v="Small"/>
  </r>
  <r>
    <n v="10312"/>
    <n v="31"/>
    <n v="100"/>
    <n v="14"/>
    <n v="4729.3599999999997"/>
    <n v="349.49970399999995"/>
    <s v="7,39%"/>
    <d v="2004-10-21T00:00:00"/>
    <x v="0"/>
    <n v="4"/>
    <x v="9"/>
    <x v="1"/>
    <x v="0"/>
    <n v="127"/>
    <s v="S18_2325"/>
    <x v="13"/>
    <s v="4155551450"/>
    <s v="5677 Strong St."/>
    <s v="N/A"/>
    <s v="San Rafael"/>
    <s v="CA"/>
    <s v="97562"/>
    <x v="0"/>
    <x v="0"/>
    <s v="Nelson"/>
    <s v="Valarie"/>
    <s v="Medium"/>
  </r>
  <r>
    <n v="10312"/>
    <n v="25"/>
    <n v="100"/>
    <n v="11"/>
    <n v="3881.25"/>
    <n v="286.82437499999997"/>
    <s v="7,39%"/>
    <d v="2004-10-21T00:00:00"/>
    <x v="0"/>
    <n v="4"/>
    <x v="9"/>
    <x v="1"/>
    <x v="0"/>
    <n v="168"/>
    <s v="S18_2795"/>
    <x v="13"/>
    <s v="4155551450"/>
    <s v="5677 Strong St."/>
    <s v="N/A"/>
    <s v="San Rafael"/>
    <s v="CA"/>
    <s v="97562"/>
    <x v="0"/>
    <x v="0"/>
    <s v="Nelson"/>
    <s v="Valarie"/>
    <s v="Medium"/>
  </r>
  <r>
    <n v="10312"/>
    <n v="37"/>
    <n v="100"/>
    <n v="4"/>
    <n v="3711.1"/>
    <n v="274.25028999999995"/>
    <s v="7,39%"/>
    <d v="2004-10-21T00:00:00"/>
    <x v="0"/>
    <n v="4"/>
    <x v="9"/>
    <x v="1"/>
    <x v="0"/>
    <n v="101"/>
    <s v="S18_2949"/>
    <x v="13"/>
    <s v="4155551450"/>
    <s v="5677 Strong St."/>
    <s v="N/A"/>
    <s v="San Rafael"/>
    <s v="CA"/>
    <s v="97562"/>
    <x v="0"/>
    <x v="0"/>
    <s v="Nelson"/>
    <s v="Valarie"/>
    <s v="Medium"/>
  </r>
  <r>
    <n v="10312"/>
    <n v="35"/>
    <n v="53.72"/>
    <n v="6"/>
    <n v="1880.2"/>
    <n v="138.94677999999999"/>
    <s v="7,39%"/>
    <d v="2004-10-21T00:00:00"/>
    <x v="0"/>
    <n v="4"/>
    <x v="9"/>
    <x v="1"/>
    <x v="0"/>
    <n v="62"/>
    <s v="S18_2957"/>
    <x v="13"/>
    <s v="4155551450"/>
    <s v="5677 Strong St."/>
    <s v="N/A"/>
    <s v="San Rafael"/>
    <s v="CA"/>
    <s v="97562"/>
    <x v="0"/>
    <x v="0"/>
    <s v="Nelson"/>
    <s v="Valarie"/>
    <s v="Small"/>
  </r>
  <r>
    <n v="10312"/>
    <n v="38"/>
    <n v="100"/>
    <n v="5"/>
    <n v="4457.0200000000004"/>
    <n v="329.37377800000002"/>
    <s v="7,39%"/>
    <d v="2004-10-21T00:00:00"/>
    <x v="0"/>
    <n v="4"/>
    <x v="9"/>
    <x v="1"/>
    <x v="0"/>
    <n v="104"/>
    <s v="S18_3136"/>
    <x v="13"/>
    <s v="4155551450"/>
    <s v="5677 Strong St."/>
    <s v="N/A"/>
    <s v="San Rafael"/>
    <s v="CA"/>
    <s v="97562"/>
    <x v="0"/>
    <x v="0"/>
    <s v="Nelson"/>
    <s v="Valarie"/>
    <s v="Medium"/>
  </r>
  <r>
    <n v="10312"/>
    <n v="33"/>
    <n v="100"/>
    <n v="8"/>
    <n v="3535.95"/>
    <n v="261.30670499999997"/>
    <s v="7,39%"/>
    <d v="2004-10-21T00:00:00"/>
    <x v="0"/>
    <n v="4"/>
    <x v="9"/>
    <x v="1"/>
    <x v="0"/>
    <n v="99"/>
    <s v="S18_3320"/>
    <x v="13"/>
    <s v="4155551450"/>
    <s v="5677 Strong St."/>
    <s v="N/A"/>
    <s v="San Rafael"/>
    <s v="CA"/>
    <s v="97562"/>
    <x v="0"/>
    <x v="0"/>
    <s v="Nelson"/>
    <s v="Valarie"/>
    <s v="Medium"/>
  </r>
  <r>
    <n v="10312"/>
    <n v="39"/>
    <n v="56.85"/>
    <n v="1"/>
    <n v="2217.15"/>
    <n v="163.847385"/>
    <s v="7,39%"/>
    <d v="2004-10-21T00:00:00"/>
    <x v="0"/>
    <n v="4"/>
    <x v="9"/>
    <x v="1"/>
    <x v="0"/>
    <n v="50"/>
    <s v="S18_4668"/>
    <x v="13"/>
    <s v="4155551450"/>
    <s v="5677 Strong St."/>
    <s v="N/A"/>
    <s v="San Rafael"/>
    <s v="CA"/>
    <s v="97562"/>
    <x v="0"/>
    <x v="0"/>
    <s v="Nelson"/>
    <s v="Valarie"/>
    <s v="Small"/>
  </r>
  <r>
    <n v="10312"/>
    <n v="39"/>
    <n v="29.54"/>
    <n v="13"/>
    <n v="1152.06"/>
    <n v="85.137233999999992"/>
    <s v="7,39%"/>
    <d v="2004-10-21T00:00:00"/>
    <x v="0"/>
    <n v="4"/>
    <x v="9"/>
    <x v="1"/>
    <x v="0"/>
    <n v="33"/>
    <s v="S24_1937"/>
    <x v="13"/>
    <s v="4155551450"/>
    <s v="5677 Strong St."/>
    <s v="N/A"/>
    <s v="San Rafael"/>
    <s v="CA"/>
    <s v="97562"/>
    <x v="0"/>
    <x v="0"/>
    <s v="Nelson"/>
    <s v="Valarie"/>
    <s v="Small"/>
  </r>
  <r>
    <n v="10312"/>
    <n v="23"/>
    <n v="37.630000000000003"/>
    <n v="12"/>
    <n v="865.49"/>
    <n v="63.959710999999992"/>
    <s v="7,39%"/>
    <d v="2004-10-21T00:00:00"/>
    <x v="0"/>
    <n v="4"/>
    <x v="9"/>
    <x v="1"/>
    <x v="0"/>
    <n v="44"/>
    <s v="S24_2022"/>
    <x v="13"/>
    <s v="4155551450"/>
    <s v="5677 Strong St."/>
    <s v="N/A"/>
    <s v="San Rafael"/>
    <s v="CA"/>
    <s v="97562"/>
    <x v="0"/>
    <x v="0"/>
    <s v="Nelson"/>
    <s v="Valarie"/>
    <s v="Small"/>
  </r>
  <r>
    <n v="10312"/>
    <n v="31"/>
    <n v="35.29"/>
    <n v="15"/>
    <n v="1093.99"/>
    <n v="80.845860999999999"/>
    <s v="7,39%"/>
    <d v="2004-10-21T00:00:00"/>
    <x v="0"/>
    <n v="4"/>
    <x v="9"/>
    <x v="1"/>
    <x v="0"/>
    <n v="41"/>
    <s v="S24_3969"/>
    <x v="13"/>
    <s v="4155551450"/>
    <s v="5677 Strong St."/>
    <s v="N/A"/>
    <s v="San Rafael"/>
    <s v="CA"/>
    <s v="97562"/>
    <x v="0"/>
    <x v="0"/>
    <s v="Nelson"/>
    <s v="Valarie"/>
    <s v="Small"/>
  </r>
  <r>
    <n v="10312"/>
    <n v="44"/>
    <n v="100"/>
    <n v="7"/>
    <n v="4884.88"/>
    <n v="360.99263199999996"/>
    <s v="7,39%"/>
    <d v="2004-10-21T00:00:00"/>
    <x v="0"/>
    <n v="4"/>
    <x v="9"/>
    <x v="1"/>
    <x v="0"/>
    <n v="97"/>
    <s v="S24_4258"/>
    <x v="13"/>
    <s v="4155551450"/>
    <s v="5677 Strong St."/>
    <s v="N/A"/>
    <s v="San Rafael"/>
    <s v="CA"/>
    <s v="97562"/>
    <x v="0"/>
    <x v="0"/>
    <s v="Nelson"/>
    <s v="Valarie"/>
    <s v="Medium"/>
  </r>
  <r>
    <n v="10313"/>
    <n v="40"/>
    <n v="100"/>
    <n v="7"/>
    <n v="6678"/>
    <n v="1662.1542000000002"/>
    <s v="24,89%"/>
    <d v="2004-10-22T00:00:00"/>
    <x v="0"/>
    <n v="4"/>
    <x v="9"/>
    <x v="1"/>
    <x v="1"/>
    <n v="147"/>
    <s v="S10_4962"/>
    <x v="65"/>
    <s v="(604) 555-3392"/>
    <s v="1900 Oak St."/>
    <s v="N/A"/>
    <s v="Vancouver"/>
    <s v="BC"/>
    <s v="V3F 2K1"/>
    <x v="15"/>
    <x v="0"/>
    <s v="Tannamuri"/>
    <s v="Yoshi"/>
    <s v="Medium"/>
  </r>
  <r>
    <n v="10313"/>
    <n v="21"/>
    <n v="100"/>
    <n v="11"/>
    <n v="2669.1"/>
    <n v="121.44404999999999"/>
    <s v="4,55%"/>
    <d v="2004-10-22T00:00:00"/>
    <x v="0"/>
    <n v="4"/>
    <x v="9"/>
    <x v="1"/>
    <x v="2"/>
    <n v="136"/>
    <s v="S12_1666"/>
    <x v="65"/>
    <s v="(604) 555-3392"/>
    <s v="1900 Oak St."/>
    <s v="N/A"/>
    <s v="Vancouver"/>
    <s v="BC"/>
    <s v="V3F 2K1"/>
    <x v="15"/>
    <x v="0"/>
    <s v="Tannamuri"/>
    <s v="Yoshi"/>
    <s v="Small"/>
  </r>
  <r>
    <n v="10313"/>
    <n v="29"/>
    <n v="100"/>
    <n v="2"/>
    <n v="3416.78"/>
    <n v="155.46349000000001"/>
    <s v="4,55%"/>
    <d v="2004-10-22T00:00:00"/>
    <x v="0"/>
    <n v="4"/>
    <x v="9"/>
    <x v="1"/>
    <x v="2"/>
    <n v="122"/>
    <s v="S18_2319"/>
    <x v="65"/>
    <s v="(604) 555-3392"/>
    <s v="1900 Oak St."/>
    <s v="N/A"/>
    <s v="Vancouver"/>
    <s v="BC"/>
    <s v="V3F 2K1"/>
    <x v="15"/>
    <x v="0"/>
    <s v="Tannamuri"/>
    <s v="Yoshi"/>
    <s v="Medium"/>
  </r>
  <r>
    <n v="10313"/>
    <n v="34"/>
    <n v="52.87"/>
    <n v="5"/>
    <n v="1797.58"/>
    <n v="81.78989"/>
    <s v="4,55%"/>
    <d v="2004-10-22T00:00:00"/>
    <x v="0"/>
    <n v="4"/>
    <x v="9"/>
    <x v="1"/>
    <x v="2"/>
    <n v="60"/>
    <s v="S18_2432"/>
    <x v="65"/>
    <s v="(604) 555-3392"/>
    <s v="1900 Oak St."/>
    <s v="N/A"/>
    <s v="Vancouver"/>
    <s v="BC"/>
    <s v="V3F 2K1"/>
    <x v="15"/>
    <x v="0"/>
    <s v="Tannamuri"/>
    <s v="Yoshi"/>
    <s v="Small"/>
  </r>
  <r>
    <n v="10313"/>
    <n v="25"/>
    <n v="100"/>
    <n v="3"/>
    <n v="4572.25"/>
    <n v="1138.033025"/>
    <s v="24,89%"/>
    <d v="2004-10-22T00:00:00"/>
    <x v="0"/>
    <n v="4"/>
    <x v="9"/>
    <x v="1"/>
    <x v="1"/>
    <n v="169"/>
    <s v="S18_3232"/>
    <x v="65"/>
    <s v="(604) 555-3392"/>
    <s v="1900 Oak St."/>
    <s v="N/A"/>
    <s v="Vancouver"/>
    <s v="BC"/>
    <s v="V3F 2K1"/>
    <x v="15"/>
    <x v="0"/>
    <s v="Tannamuri"/>
    <s v="Yoshi"/>
    <s v="Medium"/>
  </r>
  <r>
    <n v="10313"/>
    <n v="28"/>
    <n v="100"/>
    <n v="8"/>
    <n v="2881.76"/>
    <n v="131.12008"/>
    <s v="4,55%"/>
    <d v="2004-10-22T00:00:00"/>
    <x v="0"/>
    <n v="4"/>
    <x v="9"/>
    <x v="1"/>
    <x v="2"/>
    <n v="121"/>
    <s v="S18_4600"/>
    <x v="65"/>
    <s v="(604) 555-3392"/>
    <s v="1900 Oak St."/>
    <s v="N/A"/>
    <s v="Vancouver"/>
    <s v="BC"/>
    <s v="V3F 2K1"/>
    <x v="15"/>
    <x v="0"/>
    <s v="Tannamuri"/>
    <s v="Yoshi"/>
    <s v="Small"/>
  </r>
  <r>
    <n v="10313"/>
    <n v="42"/>
    <n v="100"/>
    <n v="4"/>
    <n v="5581.8"/>
    <n v="253.97190000000001"/>
    <s v="4,55%"/>
    <d v="2004-10-22T00:00:00"/>
    <x v="0"/>
    <n v="4"/>
    <x v="9"/>
    <x v="1"/>
    <x v="2"/>
    <n v="127"/>
    <s v="S24_2300"/>
    <x v="65"/>
    <s v="(604) 555-3392"/>
    <s v="1900 Oak St."/>
    <s v="N/A"/>
    <s v="Vancouver"/>
    <s v="BC"/>
    <s v="V3F 2K1"/>
    <x v="15"/>
    <x v="0"/>
    <s v="Tannamuri"/>
    <s v="Yoshi"/>
    <s v="Medium"/>
  </r>
  <r>
    <n v="10313"/>
    <n v="27"/>
    <n v="87.64"/>
    <n v="6"/>
    <n v="2366.2800000000002"/>
    <n v="107.66574"/>
    <s v="4,55%"/>
    <d v="2004-10-22T00:00:00"/>
    <x v="0"/>
    <n v="4"/>
    <x v="9"/>
    <x v="1"/>
    <x v="2"/>
    <n v="96"/>
    <s v="S32_1268"/>
    <x v="65"/>
    <s v="(604) 555-3392"/>
    <s v="1900 Oak St."/>
    <s v="N/A"/>
    <s v="Vancouver"/>
    <s v="BC"/>
    <s v="V3F 2K1"/>
    <x v="15"/>
    <x v="0"/>
    <s v="Tannamuri"/>
    <s v="Yoshi"/>
    <s v="Small"/>
  </r>
  <r>
    <n v="10313"/>
    <n v="38"/>
    <n v="45.45"/>
    <n v="1"/>
    <n v="1727.1"/>
    <n v="78.58305"/>
    <s v="4,55%"/>
    <d v="2004-10-22T00:00:00"/>
    <x v="0"/>
    <n v="4"/>
    <x v="9"/>
    <x v="1"/>
    <x v="2"/>
    <n v="54"/>
    <s v="S32_2509"/>
    <x v="65"/>
    <s v="(604) 555-3392"/>
    <s v="1900 Oak St."/>
    <s v="N/A"/>
    <s v="Vancouver"/>
    <s v="BC"/>
    <s v="V3F 2K1"/>
    <x v="15"/>
    <x v="0"/>
    <s v="Tannamuri"/>
    <s v="Yoshi"/>
    <s v="Small"/>
  </r>
  <r>
    <n v="10313"/>
    <n v="34"/>
    <n v="56.24"/>
    <n v="10"/>
    <n v="1912.16"/>
    <n v="87.003280000000004"/>
    <s v="4,55%"/>
    <d v="2004-10-22T00:00:00"/>
    <x v="0"/>
    <n v="4"/>
    <x v="9"/>
    <x v="1"/>
    <x v="2"/>
    <n v="64"/>
    <s v="S32_3522"/>
    <x v="65"/>
    <s v="(604) 555-3392"/>
    <s v="1900 Oak St."/>
    <s v="N/A"/>
    <s v="Vancouver"/>
    <s v="BC"/>
    <s v="V3F 2K1"/>
    <x v="15"/>
    <x v="0"/>
    <s v="Tannamuri"/>
    <s v="Yoshi"/>
    <s v="Small"/>
  </r>
  <r>
    <n v="10313"/>
    <n v="30"/>
    <n v="99.13"/>
    <n v="9"/>
    <n v="2973.9"/>
    <n v="740.20371"/>
    <s v="24,89%"/>
    <d v="2004-10-22T00:00:00"/>
    <x v="0"/>
    <n v="4"/>
    <x v="9"/>
    <x v="1"/>
    <x v="1"/>
    <n v="101"/>
    <s v="S700_2824"/>
    <x v="65"/>
    <s v="(604) 555-3392"/>
    <s v="1900 Oak St."/>
    <s v="N/A"/>
    <s v="Vancouver"/>
    <s v="BC"/>
    <s v="V3F 2K1"/>
    <x v="15"/>
    <x v="0"/>
    <s v="Tannamuri"/>
    <s v="Yoshi"/>
    <s v="Small"/>
  </r>
  <r>
    <n v="10314"/>
    <n v="38"/>
    <n v="100"/>
    <n v="5"/>
    <n v="7975.44"/>
    <n v="1985.0870159999999"/>
    <s v="24,89%"/>
    <d v="2004-10-22T00:00:00"/>
    <x v="0"/>
    <n v="4"/>
    <x v="9"/>
    <x v="1"/>
    <x v="1"/>
    <n v="207"/>
    <s v="S12_1108"/>
    <x v="46"/>
    <s v="86 21 3555"/>
    <s v="Smagsloget 45"/>
    <s v="N/A"/>
    <s v="Aaarhus"/>
    <s v="N/A"/>
    <s v="8200"/>
    <x v="4"/>
    <x v="1"/>
    <s v="Ibsen"/>
    <s v="Palle"/>
    <s v="Large"/>
  </r>
  <r>
    <n v="10314"/>
    <n v="46"/>
    <n v="100"/>
    <n v="6"/>
    <n v="6393.54"/>
    <n v="1591.352106"/>
    <s v="24,89%"/>
    <d v="2004-10-22T00:00:00"/>
    <x v="0"/>
    <n v="4"/>
    <x v="9"/>
    <x v="1"/>
    <x v="1"/>
    <n v="151"/>
    <s v="S12_3148"/>
    <x v="46"/>
    <s v="86 21 3555"/>
    <s v="Smagsloget 45"/>
    <s v="N/A"/>
    <s v="Aaarhus"/>
    <s v="N/A"/>
    <s v="8200"/>
    <x v="4"/>
    <x v="1"/>
    <s v="Ibsen"/>
    <s v="Palle"/>
    <s v="Medium"/>
  </r>
  <r>
    <n v="10314"/>
    <n v="36"/>
    <n v="100"/>
    <n v="4"/>
    <n v="6913.8"/>
    <n v="1720.84482"/>
    <s v="24,89%"/>
    <d v="2004-10-22T00:00:00"/>
    <x v="0"/>
    <n v="4"/>
    <x v="9"/>
    <x v="1"/>
    <x v="1"/>
    <n v="173"/>
    <s v="S12_3891"/>
    <x v="46"/>
    <s v="86 21 3555"/>
    <s v="Smagsloget 45"/>
    <s v="N/A"/>
    <s v="Aaarhus"/>
    <s v="N/A"/>
    <s v="8200"/>
    <x v="4"/>
    <x v="1"/>
    <s v="Ibsen"/>
    <s v="Palle"/>
    <s v="Medium"/>
  </r>
  <r>
    <n v="10314"/>
    <n v="45"/>
    <n v="100"/>
    <n v="14"/>
    <n v="6185.7"/>
    <n v="281.44934999999998"/>
    <s v="4,55%"/>
    <d v="2004-10-22T00:00:00"/>
    <x v="0"/>
    <n v="4"/>
    <x v="9"/>
    <x v="1"/>
    <x v="2"/>
    <n v="118"/>
    <s v="S12_4473"/>
    <x v="46"/>
    <s v="86 21 3555"/>
    <s v="Smagsloget 45"/>
    <s v="N/A"/>
    <s v="Aaarhus"/>
    <s v="N/A"/>
    <s v="8200"/>
    <x v="4"/>
    <x v="1"/>
    <s v="Ibsen"/>
    <s v="Palle"/>
    <s v="Medium"/>
  </r>
  <r>
    <n v="10314"/>
    <n v="42"/>
    <n v="100"/>
    <n v="13"/>
    <n v="5776.26"/>
    <n v="1437.7111140000002"/>
    <s v="24,89%"/>
    <d v="2004-10-22T00:00:00"/>
    <x v="0"/>
    <n v="4"/>
    <x v="9"/>
    <x v="1"/>
    <x v="1"/>
    <n v="163"/>
    <s v="S18_2238"/>
    <x v="46"/>
    <s v="86 21 3555"/>
    <s v="Smagsloget 45"/>
    <s v="N/A"/>
    <s v="Aaarhus"/>
    <s v="N/A"/>
    <s v="8200"/>
    <x v="4"/>
    <x v="1"/>
    <s v="Ibsen"/>
    <s v="Palle"/>
    <s v="Medium"/>
  </r>
  <r>
    <n v="10314"/>
    <n v="20"/>
    <n v="100"/>
    <n v="1"/>
    <n v="2731.8"/>
    <n v="201.88002"/>
    <s v="7,39%"/>
    <d v="2004-10-22T00:00:00"/>
    <x v="0"/>
    <n v="4"/>
    <x v="9"/>
    <x v="1"/>
    <x v="0"/>
    <n v="136"/>
    <s v="S18_3140"/>
    <x v="46"/>
    <s v="86 21 3555"/>
    <s v="Smagsloget 45"/>
    <s v="N/A"/>
    <s v="Aaarhus"/>
    <s v="N/A"/>
    <s v="8200"/>
    <x v="4"/>
    <x v="1"/>
    <s v="Ibsen"/>
    <s v="Palle"/>
    <s v="Small"/>
  </r>
  <r>
    <n v="10314"/>
    <n v="23"/>
    <n v="100"/>
    <n v="3"/>
    <n v="2481.6999999999998"/>
    <n v="126.31853"/>
    <s v="5,09%"/>
    <d v="2004-10-22T00:00:00"/>
    <x v="0"/>
    <n v="4"/>
    <x v="9"/>
    <x v="1"/>
    <x v="3"/>
    <n v="100"/>
    <s v="S18_3259"/>
    <x v="46"/>
    <s v="86 21 3555"/>
    <s v="Smagsloget 45"/>
    <s v="N/A"/>
    <s v="Aaarhus"/>
    <s v="N/A"/>
    <s v="8200"/>
    <x v="4"/>
    <x v="1"/>
    <s v="Ibsen"/>
    <s v="Palle"/>
    <s v="Small"/>
  </r>
  <r>
    <n v="10314"/>
    <n v="29"/>
    <n v="100"/>
    <n v="8"/>
    <n v="4206.74"/>
    <n v="1047.0575859999999"/>
    <s v="24,89%"/>
    <d v="2004-10-22T00:00:00"/>
    <x v="0"/>
    <n v="4"/>
    <x v="9"/>
    <x v="1"/>
    <x v="1"/>
    <n v="143"/>
    <s v="S18_4027"/>
    <x v="46"/>
    <s v="86 21 3555"/>
    <s v="Smagsloget 45"/>
    <s v="N/A"/>
    <s v="Aaarhus"/>
    <s v="N/A"/>
    <s v="8200"/>
    <x v="4"/>
    <x v="1"/>
    <s v="Ibsen"/>
    <s v="Palle"/>
    <s v="Medium"/>
  </r>
  <r>
    <n v="10314"/>
    <n v="44"/>
    <n v="53.18"/>
    <n v="11"/>
    <n v="2339.92"/>
    <n v="582.40608800000007"/>
    <s v="24,89%"/>
    <d v="2004-10-22T00:00:00"/>
    <x v="0"/>
    <n v="4"/>
    <x v="9"/>
    <x v="1"/>
    <x v="1"/>
    <n v="57"/>
    <s v="S24_1444"/>
    <x v="46"/>
    <s v="86 21 3555"/>
    <s v="Smagsloget 45"/>
    <s v="N/A"/>
    <s v="Aaarhus"/>
    <s v="N/A"/>
    <s v="8200"/>
    <x v="4"/>
    <x v="1"/>
    <s v="Ibsen"/>
    <s v="Palle"/>
    <s v="Small"/>
  </r>
  <r>
    <n v="10314"/>
    <n v="39"/>
    <n v="37.130000000000003"/>
    <n v="15"/>
    <n v="1448.07"/>
    <n v="360.424623"/>
    <s v="24,89%"/>
    <d v="2004-10-22T00:00:00"/>
    <x v="0"/>
    <n v="4"/>
    <x v="9"/>
    <x v="1"/>
    <x v="1"/>
    <n v="35"/>
    <s v="S24_2840"/>
    <x v="46"/>
    <s v="86 21 3555"/>
    <s v="Smagsloget 45"/>
    <s v="N/A"/>
    <s v="Aaarhus"/>
    <s v="N/A"/>
    <s v="8200"/>
    <x v="4"/>
    <x v="1"/>
    <s v="Ibsen"/>
    <s v="Palle"/>
    <s v="Small"/>
  </r>
  <r>
    <n v="10314"/>
    <n v="38"/>
    <n v="100"/>
    <n v="10"/>
    <n v="4000.26"/>
    <n v="995.66471400000012"/>
    <s v="24,89%"/>
    <d v="2004-10-22T00:00:00"/>
    <x v="0"/>
    <n v="4"/>
    <x v="9"/>
    <x v="1"/>
    <x v="1"/>
    <n v="118"/>
    <s v="S24_4048"/>
    <x v="46"/>
    <s v="86 21 3555"/>
    <s v="Smagsloget 45"/>
    <s v="N/A"/>
    <s v="Aaarhus"/>
    <s v="N/A"/>
    <s v="8200"/>
    <x v="4"/>
    <x v="1"/>
    <s v="Ibsen"/>
    <s v="Palle"/>
    <s v="Medium"/>
  </r>
  <r>
    <n v="10314"/>
    <n v="35"/>
    <n v="66.489999999999995"/>
    <n v="9"/>
    <n v="2327.15"/>
    <n v="118.45193500000001"/>
    <s v="5,09%"/>
    <d v="2004-10-22T00:00:00"/>
    <x v="0"/>
    <n v="4"/>
    <x v="9"/>
    <x v="1"/>
    <x v="3"/>
    <n v="62"/>
    <s v="S32_3207"/>
    <x v="46"/>
    <s v="86 21 3555"/>
    <s v="Smagsloget 45"/>
    <s v="N/A"/>
    <s v="Aaarhus"/>
    <s v="N/A"/>
    <s v="8200"/>
    <x v="4"/>
    <x v="1"/>
    <s v="Ibsen"/>
    <s v="Palle"/>
    <s v="Small"/>
  </r>
  <r>
    <n v="10314"/>
    <n v="28"/>
    <n v="100"/>
    <n v="12"/>
    <n v="3403.12"/>
    <n v="154.84196"/>
    <s v="4,55%"/>
    <d v="2004-10-22T00:00:00"/>
    <x v="0"/>
    <n v="4"/>
    <x v="9"/>
    <x v="1"/>
    <x v="2"/>
    <n v="115"/>
    <s v="S50_1392"/>
    <x v="46"/>
    <s v="86 21 3555"/>
    <s v="Smagsloget 45"/>
    <s v="N/A"/>
    <s v="Aaarhus"/>
    <s v="N/A"/>
    <s v="8200"/>
    <x v="4"/>
    <x v="1"/>
    <s v="Ibsen"/>
    <s v="Palle"/>
    <s v="Medium"/>
  </r>
  <r>
    <n v="10314"/>
    <n v="38"/>
    <n v="61.51"/>
    <n v="7"/>
    <n v="2337.38"/>
    <n v="118.97264200000001"/>
    <s v="5,09%"/>
    <d v="2004-10-22T00:00:00"/>
    <x v="0"/>
    <n v="4"/>
    <x v="9"/>
    <x v="1"/>
    <x v="3"/>
    <n v="58"/>
    <s v="S50_1514"/>
    <x v="46"/>
    <s v="86 21 3555"/>
    <s v="Smagsloget 45"/>
    <s v="N/A"/>
    <s v="Aaarhus"/>
    <s v="N/A"/>
    <s v="8200"/>
    <x v="4"/>
    <x v="1"/>
    <s v="Ibsen"/>
    <s v="Palle"/>
    <s v="Small"/>
  </r>
  <r>
    <n v="10314"/>
    <n v="23"/>
    <n v="76.22"/>
    <n v="2"/>
    <n v="1753.06"/>
    <n v="160.22968399999999"/>
    <s v="9,14%"/>
    <d v="2004-10-22T00:00:00"/>
    <x v="0"/>
    <n v="4"/>
    <x v="9"/>
    <x v="1"/>
    <x v="4"/>
    <n v="86"/>
    <s v="S700_1938"/>
    <x v="46"/>
    <s v="86 21 3555"/>
    <s v="Smagsloget 45"/>
    <s v="N/A"/>
    <s v="Aaarhus"/>
    <s v="N/A"/>
    <s v="8200"/>
    <x v="4"/>
    <x v="1"/>
    <s v="Ibsen"/>
    <s v="Palle"/>
    <s v="Small"/>
  </r>
  <r>
    <n v="10315"/>
    <n v="36"/>
    <n v="100"/>
    <n v="7"/>
    <n v="3602.16"/>
    <n v="266.19962399999997"/>
    <s v="7,39%"/>
    <d v="2004-10-29T00:00:00"/>
    <x v="0"/>
    <n v="4"/>
    <x v="9"/>
    <x v="1"/>
    <x v="0"/>
    <n v="87"/>
    <s v="S18_4522"/>
    <x v="86"/>
    <s v="40.67.8555"/>
    <s v="67, rue des Cinquante Otages"/>
    <s v="N/A"/>
    <s v="Nantes"/>
    <s v="N/A"/>
    <s v="44000"/>
    <x v="9"/>
    <x v="1"/>
    <s v="Labrune"/>
    <s v="Janine"/>
    <s v="Medium"/>
  </r>
  <r>
    <n v="10315"/>
    <n v="35"/>
    <n v="100"/>
    <n v="6"/>
    <n v="4215.05"/>
    <n v="385.25556999999998"/>
    <s v="9,14%"/>
    <d v="2004-10-29T00:00:00"/>
    <x v="0"/>
    <n v="4"/>
    <x v="9"/>
    <x v="1"/>
    <x v="4"/>
    <n v="122"/>
    <s v="S24_2011"/>
    <x v="86"/>
    <s v="40.67.8555"/>
    <s v="67, rue des Cinquante Otages"/>
    <s v="N/A"/>
    <s v="Nantes"/>
    <s v="N/A"/>
    <s v="44000"/>
    <x v="9"/>
    <x v="1"/>
    <s v="Labrune"/>
    <s v="Janine"/>
    <s v="Medium"/>
  </r>
  <r>
    <n v="10315"/>
    <n v="24"/>
    <n v="86.74"/>
    <n v="1"/>
    <n v="2081.7600000000002"/>
    <n v="153.84206399999999"/>
    <s v="7,39%"/>
    <d v="2004-10-29T00:00:00"/>
    <x v="0"/>
    <n v="4"/>
    <x v="9"/>
    <x v="1"/>
    <x v="0"/>
    <n v="88"/>
    <s v="S24_3151"/>
    <x v="86"/>
    <s v="40.67.8555"/>
    <s v="67, rue des Cinquante Otages"/>
    <s v="N/A"/>
    <s v="Nantes"/>
    <s v="N/A"/>
    <s v="44000"/>
    <x v="9"/>
    <x v="1"/>
    <s v="Labrune"/>
    <s v="Janine"/>
    <s v="Small"/>
  </r>
  <r>
    <n v="10315"/>
    <n v="41"/>
    <n v="62"/>
    <n v="2"/>
    <n v="2542"/>
    <n v="232.33879999999999"/>
    <s v="9,14%"/>
    <d v="2004-10-29T00:00:00"/>
    <x v="0"/>
    <n v="4"/>
    <x v="9"/>
    <x v="1"/>
    <x v="4"/>
    <n v="66"/>
    <s v="S700_1138"/>
    <x v="86"/>
    <s v="40.67.8555"/>
    <s v="67, rue des Cinquante Otages"/>
    <s v="N/A"/>
    <s v="Nantes"/>
    <s v="N/A"/>
    <s v="44000"/>
    <x v="9"/>
    <x v="1"/>
    <s v="Labrune"/>
    <s v="Janine"/>
    <s v="Small"/>
  </r>
  <r>
    <n v="10315"/>
    <n v="31"/>
    <n v="86.15"/>
    <n v="3"/>
    <n v="2670.65"/>
    <n v="244.09741"/>
    <s v="9,14%"/>
    <d v="2004-10-29T00:00:00"/>
    <x v="0"/>
    <n v="4"/>
    <x v="9"/>
    <x v="1"/>
    <x v="4"/>
    <n v="100"/>
    <s v="S700_3505"/>
    <x v="86"/>
    <s v="40.67.8555"/>
    <s v="67, rue des Cinquante Otages"/>
    <s v="N/A"/>
    <s v="Nantes"/>
    <s v="N/A"/>
    <s v="44000"/>
    <x v="9"/>
    <x v="1"/>
    <s v="Labrune"/>
    <s v="Janine"/>
    <s v="Small"/>
  </r>
  <r>
    <n v="10315"/>
    <n v="37"/>
    <n v="91.37"/>
    <n v="4"/>
    <n v="3380.69"/>
    <n v="308.99506600000001"/>
    <s v="9,14%"/>
    <d v="2004-10-29T00:00:00"/>
    <x v="0"/>
    <n v="4"/>
    <x v="9"/>
    <x v="1"/>
    <x v="4"/>
    <n v="99"/>
    <s v="S700_3962"/>
    <x v="86"/>
    <s v="40.67.8555"/>
    <s v="67, rue des Cinquante Otages"/>
    <s v="N/A"/>
    <s v="Nantes"/>
    <s v="N/A"/>
    <s v="44000"/>
    <x v="9"/>
    <x v="1"/>
    <s v="Labrune"/>
    <s v="Janine"/>
    <s v="Medium"/>
  </r>
  <r>
    <n v="10315"/>
    <n v="40"/>
    <n v="55.69"/>
    <n v="5"/>
    <n v="2227.6"/>
    <n v="203.60263999999998"/>
    <s v="9,14%"/>
    <d v="2004-10-29T00:00:00"/>
    <x v="0"/>
    <n v="4"/>
    <x v="9"/>
    <x v="1"/>
    <x v="4"/>
    <n v="54"/>
    <s v="S72_3212"/>
    <x v="86"/>
    <s v="40.67.8555"/>
    <s v="67, rue des Cinquante Otages"/>
    <s v="N/A"/>
    <s v="Nantes"/>
    <s v="N/A"/>
    <s v="44000"/>
    <x v="9"/>
    <x v="1"/>
    <s v="Labrune"/>
    <s v="Janine"/>
    <s v="Small"/>
  </r>
  <r>
    <n v="10316"/>
    <n v="33"/>
    <n v="100"/>
    <n v="17"/>
    <n v="4128.96"/>
    <n v="1027.698144"/>
    <s v="24,89%"/>
    <d v="2004-11-01T00:00:00"/>
    <x v="0"/>
    <n v="4"/>
    <x v="10"/>
    <x v="1"/>
    <x v="1"/>
    <n v="136"/>
    <s v="S10_4757"/>
    <x v="76"/>
    <s v="(198) 555-8888"/>
    <s v="Garden House Crowther Way"/>
    <s v="N/A"/>
    <s v="Cowes"/>
    <s v="Isle of Wight"/>
    <s v="PO31 7PJ"/>
    <x v="7"/>
    <x v="1"/>
    <s v="Bennett"/>
    <s v="Helen"/>
    <s v="Medium"/>
  </r>
  <r>
    <n v="10316"/>
    <n v="27"/>
    <n v="100"/>
    <n v="9"/>
    <n v="3704.13"/>
    <n v="270.77190300000001"/>
    <s v="7,31%"/>
    <d v="2004-11-01T00:00:00"/>
    <x v="0"/>
    <n v="4"/>
    <x v="10"/>
    <x v="1"/>
    <x v="5"/>
    <n v="157"/>
    <s v="S18_1662"/>
    <x v="76"/>
    <s v="(198) 555-8888"/>
    <s v="Garden House Crowther Way"/>
    <s v="N/A"/>
    <s v="Cowes"/>
    <s v="Isle of Wight"/>
    <s v="PO31 7PJ"/>
    <x v="7"/>
    <x v="1"/>
    <s v="Bennett"/>
    <s v="Helen"/>
    <s v="Medium"/>
  </r>
  <r>
    <n v="10316"/>
    <n v="21"/>
    <n v="94.62"/>
    <n v="15"/>
    <n v="1987.02"/>
    <n v="181.61362799999998"/>
    <s v="9,14%"/>
    <d v="2004-11-01T00:00:00"/>
    <x v="0"/>
    <n v="4"/>
    <x v="10"/>
    <x v="1"/>
    <x v="4"/>
    <n v="86"/>
    <s v="S18_3029"/>
    <x v="76"/>
    <s v="(198) 555-8888"/>
    <s v="Garden House Crowther Way"/>
    <s v="N/A"/>
    <s v="Cowes"/>
    <s v="Isle of Wight"/>
    <s v="PO31 7PJ"/>
    <x v="7"/>
    <x v="1"/>
    <s v="Bennett"/>
    <s v="Helen"/>
    <s v="Small"/>
  </r>
  <r>
    <n v="10316"/>
    <n v="47"/>
    <n v="86.81"/>
    <n v="14"/>
    <n v="4080.07"/>
    <n v="301.51717299999996"/>
    <s v="7,39%"/>
    <d v="2004-11-01T00:00:00"/>
    <x v="0"/>
    <n v="4"/>
    <x v="10"/>
    <x v="1"/>
    <x v="0"/>
    <n v="105"/>
    <s v="S18_3856"/>
    <x v="76"/>
    <s v="(198) 555-8888"/>
    <s v="Garden House Crowther Way"/>
    <s v="N/A"/>
    <s v="Cowes"/>
    <s v="Isle of Wight"/>
    <s v="PO31 7PJ"/>
    <x v="7"/>
    <x v="1"/>
    <s v="Bennett"/>
    <s v="Helen"/>
    <s v="Medium"/>
  </r>
  <r>
    <n v="10316"/>
    <n v="25"/>
    <n v="100"/>
    <n v="1"/>
    <n v="2872.25"/>
    <n v="209.96147500000001"/>
    <s v="7,31%"/>
    <d v="2004-11-01T00:00:00"/>
    <x v="0"/>
    <n v="4"/>
    <x v="10"/>
    <x v="1"/>
    <x v="5"/>
    <n v="109"/>
    <s v="S24_1785"/>
    <x v="76"/>
    <s v="(198) 555-8888"/>
    <s v="Garden House Crowther Way"/>
    <s v="N/A"/>
    <s v="Cowes"/>
    <s v="Isle of Wight"/>
    <s v="PO31 7PJ"/>
    <x v="7"/>
    <x v="1"/>
    <s v="Bennett"/>
    <s v="Helen"/>
    <s v="Small"/>
  </r>
  <r>
    <n v="10316"/>
    <n v="34"/>
    <n v="63.71"/>
    <n v="10"/>
    <n v="2166.14"/>
    <n v="158.34483399999999"/>
    <s v="7,31%"/>
    <d v="2004-11-01T00:00:00"/>
    <x v="0"/>
    <n v="4"/>
    <x v="10"/>
    <x v="1"/>
    <x v="5"/>
    <n v="68"/>
    <s v="S24_2841"/>
    <x v="76"/>
    <s v="(198) 555-8888"/>
    <s v="Garden House Crowther Way"/>
    <s v="N/A"/>
    <s v="Cowes"/>
    <s v="Isle of Wight"/>
    <s v="PO31 7PJ"/>
    <x v="7"/>
    <x v="1"/>
    <s v="Bennett"/>
    <s v="Helen"/>
    <s v="Small"/>
  </r>
  <r>
    <n v="10316"/>
    <n v="47"/>
    <n v="76.930000000000007"/>
    <n v="11"/>
    <n v="3615.71"/>
    <n v="267.20096899999999"/>
    <s v="7,39%"/>
    <d v="2004-11-01T00:00:00"/>
    <x v="0"/>
    <n v="4"/>
    <x v="10"/>
    <x v="1"/>
    <x v="0"/>
    <n v="65"/>
    <s v="S24_3420"/>
    <x v="76"/>
    <s v="(198) 555-8888"/>
    <s v="Garden House Crowther Way"/>
    <s v="N/A"/>
    <s v="Cowes"/>
    <s v="Isle of Wight"/>
    <s v="PO31 7PJ"/>
    <x v="7"/>
    <x v="1"/>
    <s v="Bennett"/>
    <s v="Helen"/>
    <s v="Medium"/>
  </r>
  <r>
    <n v="10316"/>
    <n v="25"/>
    <n v="92.25"/>
    <n v="16"/>
    <n v="2306.25"/>
    <n v="170.43187499999999"/>
    <s v="7,39%"/>
    <d v="2004-11-01T00:00:00"/>
    <x v="0"/>
    <n v="4"/>
    <x v="10"/>
    <x v="1"/>
    <x v="0"/>
    <n v="83"/>
    <s v="S24_3816"/>
    <x v="76"/>
    <s v="(198) 555-8888"/>
    <s v="Garden House Crowther Way"/>
    <s v="N/A"/>
    <s v="Cowes"/>
    <s v="Isle of Wight"/>
    <s v="PO31 7PJ"/>
    <x v="7"/>
    <x v="1"/>
    <s v="Bennett"/>
    <s v="Helen"/>
    <s v="Small"/>
  </r>
  <r>
    <n v="10316"/>
    <n v="30"/>
    <n v="77.790000000000006"/>
    <n v="8"/>
    <n v="2333.6999999999998"/>
    <n v="170.59347"/>
    <s v="7,31%"/>
    <d v="2004-11-01T00:00:00"/>
    <x v="0"/>
    <n v="4"/>
    <x v="10"/>
    <x v="1"/>
    <x v="5"/>
    <n v="68"/>
    <s v="S24_3949"/>
    <x v="76"/>
    <s v="(198) 555-8888"/>
    <s v="Garden House Crowther Way"/>
    <s v="N/A"/>
    <s v="Cowes"/>
    <s v="Isle of Wight"/>
    <s v="PO31 7PJ"/>
    <x v="7"/>
    <x v="1"/>
    <s v="Bennett"/>
    <s v="Helen"/>
    <s v="Small"/>
  </r>
  <r>
    <n v="10316"/>
    <n v="24"/>
    <n v="59.16"/>
    <n v="2"/>
    <n v="1419.84"/>
    <n v="104.92617599999998"/>
    <s v="7,39%"/>
    <d v="2004-11-01T00:00:00"/>
    <x v="0"/>
    <n v="4"/>
    <x v="10"/>
    <x v="1"/>
    <x v="0"/>
    <n v="68"/>
    <s v="S32_4289"/>
    <x v="76"/>
    <s v="(198) 555-8888"/>
    <s v="Garden House Crowther Way"/>
    <s v="N/A"/>
    <s v="Cowes"/>
    <s v="Isle of Wight"/>
    <s v="PO31 7PJ"/>
    <x v="7"/>
    <x v="1"/>
    <s v="Bennett"/>
    <s v="Helen"/>
    <s v="Small"/>
  </r>
  <r>
    <n v="10316"/>
    <n v="34"/>
    <n v="47.57"/>
    <n v="3"/>
    <n v="1617.38"/>
    <n v="119.524382"/>
    <s v="7,39%"/>
    <d v="2004-11-01T00:00:00"/>
    <x v="0"/>
    <n v="4"/>
    <x v="10"/>
    <x v="1"/>
    <x v="0"/>
    <n v="43"/>
    <s v="S50_1341"/>
    <x v="76"/>
    <s v="(198) 555-8888"/>
    <s v="Garden House Crowther Way"/>
    <s v="N/A"/>
    <s v="Cowes"/>
    <s v="Isle of Wight"/>
    <s v="PO31 7PJ"/>
    <x v="7"/>
    <x v="1"/>
    <s v="Bennett"/>
    <s v="Helen"/>
    <s v="Small"/>
  </r>
  <r>
    <n v="10316"/>
    <n v="34"/>
    <n v="82.21"/>
    <n v="4"/>
    <n v="2795.14"/>
    <n v="204.32473399999998"/>
    <s v="7,31%"/>
    <d v="2004-11-01T00:00:00"/>
    <x v="0"/>
    <n v="4"/>
    <x v="10"/>
    <x v="1"/>
    <x v="5"/>
    <n v="91"/>
    <s v="S700_1691"/>
    <x v="76"/>
    <s v="(198) 555-8888"/>
    <s v="Garden House Crowther Way"/>
    <s v="N/A"/>
    <s v="Cowes"/>
    <s v="Isle of Wight"/>
    <s v="PO31 7PJ"/>
    <x v="7"/>
    <x v="1"/>
    <s v="Bennett"/>
    <s v="Helen"/>
    <s v="Small"/>
  </r>
  <r>
    <n v="10316"/>
    <n v="45"/>
    <n v="93.24"/>
    <n v="13"/>
    <n v="4195.8"/>
    <n v="383.49612000000002"/>
    <s v="9,14%"/>
    <d v="2004-11-01T00:00:00"/>
    <x v="0"/>
    <n v="4"/>
    <x v="10"/>
    <x v="1"/>
    <x v="4"/>
    <n v="90"/>
    <s v="S700_2047"/>
    <x v="76"/>
    <s v="(198) 555-8888"/>
    <s v="Garden House Crowther Way"/>
    <s v="N/A"/>
    <s v="Cowes"/>
    <s v="Isle of Wight"/>
    <s v="PO31 7PJ"/>
    <x v="7"/>
    <x v="1"/>
    <s v="Bennett"/>
    <s v="Helen"/>
    <s v="Medium"/>
  </r>
  <r>
    <n v="10316"/>
    <n v="23"/>
    <n v="100"/>
    <n v="6"/>
    <n v="2706.41"/>
    <n v="197.83857099999997"/>
    <s v="7,31%"/>
    <d v="2004-11-01T00:00:00"/>
    <x v="0"/>
    <n v="4"/>
    <x v="10"/>
    <x v="1"/>
    <x v="5"/>
    <n v="99"/>
    <s v="S700_2466"/>
    <x v="76"/>
    <s v="(198) 555-8888"/>
    <s v="Garden House Crowther Way"/>
    <s v="N/A"/>
    <s v="Cowes"/>
    <s v="Isle of Wight"/>
    <s v="PO31 7PJ"/>
    <x v="7"/>
    <x v="1"/>
    <s v="Bennett"/>
    <s v="Helen"/>
    <s v="Small"/>
  </r>
  <r>
    <n v="10316"/>
    <n v="48"/>
    <n v="74.45"/>
    <n v="18"/>
    <n v="3573.6"/>
    <n v="326.62703999999997"/>
    <s v="9,14%"/>
    <d v="2004-11-01T00:00:00"/>
    <x v="0"/>
    <n v="4"/>
    <x v="10"/>
    <x v="1"/>
    <x v="4"/>
    <n v="72"/>
    <s v="S700_2610"/>
    <x v="76"/>
    <s v="(198) 555-8888"/>
    <s v="Garden House Crowther Way"/>
    <s v="N/A"/>
    <s v="Cowes"/>
    <s v="Isle of Wight"/>
    <s v="PO31 7PJ"/>
    <x v="7"/>
    <x v="1"/>
    <s v="Bennett"/>
    <s v="Helen"/>
    <s v="Medium"/>
  </r>
  <r>
    <n v="10316"/>
    <n v="48"/>
    <n v="75.2"/>
    <n v="5"/>
    <n v="3609.6"/>
    <n v="263.86176"/>
    <s v="7,31%"/>
    <d v="2004-11-01T00:00:00"/>
    <x v="0"/>
    <n v="4"/>
    <x v="10"/>
    <x v="1"/>
    <x v="5"/>
    <n v="80"/>
    <s v="S700_3167"/>
    <x v="76"/>
    <s v="(198) 555-8888"/>
    <s v="Garden House Crowther Way"/>
    <s v="N/A"/>
    <s v="Cowes"/>
    <s v="Isle of Wight"/>
    <s v="PO31 7PJ"/>
    <x v="7"/>
    <x v="1"/>
    <s v="Bennett"/>
    <s v="Helen"/>
    <s v="Medium"/>
  </r>
  <r>
    <n v="10316"/>
    <n v="44"/>
    <n v="62.19"/>
    <n v="7"/>
    <n v="2736.36"/>
    <n v="200.027916"/>
    <s v="7,31%"/>
    <d v="2004-11-01T00:00:00"/>
    <x v="0"/>
    <n v="4"/>
    <x v="10"/>
    <x v="1"/>
    <x v="5"/>
    <n v="74"/>
    <s v="S700_4002"/>
    <x v="76"/>
    <s v="(198) 555-8888"/>
    <s v="Garden House Crowther Way"/>
    <s v="N/A"/>
    <s v="Cowes"/>
    <s v="Isle of Wight"/>
    <s v="PO31 7PJ"/>
    <x v="7"/>
    <x v="1"/>
    <s v="Bennett"/>
    <s v="Helen"/>
    <s v="Small"/>
  </r>
  <r>
    <n v="10316"/>
    <n v="34"/>
    <n v="43.7"/>
    <n v="12"/>
    <n v="1485.8"/>
    <n v="108.61197999999999"/>
    <s v="7,31%"/>
    <d v="2004-11-01T00:00:00"/>
    <x v="0"/>
    <n v="4"/>
    <x v="10"/>
    <x v="1"/>
    <x v="5"/>
    <n v="49"/>
    <s v="S72_1253"/>
    <x v="76"/>
    <s v="(198) 555-8888"/>
    <s v="Garden House Crowther Way"/>
    <s v="N/A"/>
    <s v="Cowes"/>
    <s v="Isle of Wight"/>
    <s v="PO31 7PJ"/>
    <x v="7"/>
    <x v="1"/>
    <s v="Bennett"/>
    <s v="Helen"/>
    <s v="Small"/>
  </r>
  <r>
    <n v="10317"/>
    <n v="35"/>
    <n v="83.32"/>
    <n v="1"/>
    <n v="2916.2"/>
    <n v="213.17421999999999"/>
    <s v="7,31%"/>
    <d v="2004-11-02T00:00:00"/>
    <x v="0"/>
    <n v="4"/>
    <x v="10"/>
    <x v="1"/>
    <x v="5"/>
    <n v="72"/>
    <s v="S24_4278"/>
    <x v="33"/>
    <s v="6505556809"/>
    <s v="9408 Furth Circle"/>
    <s v="N/A"/>
    <s v="Burlingame"/>
    <s v="CA"/>
    <s v="94217"/>
    <x v="0"/>
    <x v="0"/>
    <s v="Hirano"/>
    <s v="Juri"/>
    <s v="Small"/>
  </r>
  <r>
    <n v="10318"/>
    <n v="46"/>
    <n v="94.74"/>
    <n v="1"/>
    <n v="4358.04"/>
    <n v="553.47108000000003"/>
    <s v="12,70%"/>
    <d v="2004-11-02T00:00:00"/>
    <x v="0"/>
    <n v="4"/>
    <x v="10"/>
    <x v="1"/>
    <x v="6"/>
    <n v="95"/>
    <s v="S10_1678"/>
    <x v="85"/>
    <s v="2155551555"/>
    <s v="7586 Pompton St."/>
    <s v="N/A"/>
    <s v="Allentown"/>
    <s v="PA"/>
    <s v="70267"/>
    <x v="0"/>
    <x v="0"/>
    <s v="Yu"/>
    <s v="Kyung"/>
    <s v="Medium"/>
  </r>
  <r>
    <n v="10318"/>
    <n v="45"/>
    <n v="100"/>
    <n v="4"/>
    <n v="5566.5"/>
    <n v="706.94550000000004"/>
    <s v="12,70%"/>
    <d v="2004-11-02T00:00:00"/>
    <x v="0"/>
    <n v="4"/>
    <x v="10"/>
    <x v="1"/>
    <x v="6"/>
    <n v="118"/>
    <s v="S10_2016"/>
    <x v="85"/>
    <s v="2155551555"/>
    <s v="7586 Pompton St."/>
    <s v="N/A"/>
    <s v="Allentown"/>
    <s v="PA"/>
    <s v="70267"/>
    <x v="0"/>
    <x v="0"/>
    <s v="Yu"/>
    <s v="Kyung"/>
    <s v="Medium"/>
  </r>
  <r>
    <n v="10318"/>
    <n v="37"/>
    <n v="100"/>
    <n v="3"/>
    <n v="7667.14"/>
    <n v="973.72678000000008"/>
    <s v="12,70%"/>
    <d v="2004-11-02T00:00:00"/>
    <x v="0"/>
    <n v="4"/>
    <x v="10"/>
    <x v="1"/>
    <x v="6"/>
    <n v="193"/>
    <s v="S10_4698"/>
    <x v="85"/>
    <s v="2155551555"/>
    <s v="7586 Pompton St."/>
    <s v="N/A"/>
    <s v="Allentown"/>
    <s v="PA"/>
    <s v="70267"/>
    <x v="0"/>
    <x v="0"/>
    <s v="Yu"/>
    <s v="Kyung"/>
    <s v="Large"/>
  </r>
  <r>
    <n v="10318"/>
    <n v="31"/>
    <n v="100"/>
    <n v="9"/>
    <n v="3116.43"/>
    <n v="227.81103299999998"/>
    <s v="7,31%"/>
    <d v="2004-11-02T00:00:00"/>
    <x v="0"/>
    <n v="4"/>
    <x v="10"/>
    <x v="1"/>
    <x v="5"/>
    <n v="84"/>
    <s v="S18_2581"/>
    <x v="85"/>
    <s v="2155551555"/>
    <s v="7586 Pompton St."/>
    <s v="N/A"/>
    <s v="Allentown"/>
    <s v="PA"/>
    <s v="70267"/>
    <x v="0"/>
    <x v="0"/>
    <s v="Yu"/>
    <s v="Kyung"/>
    <s v="Medium"/>
  </r>
  <r>
    <n v="10318"/>
    <n v="42"/>
    <n v="52.7"/>
    <n v="5"/>
    <n v="2213.4"/>
    <n v="281.10180000000003"/>
    <n v="0.127"/>
    <d v="2004-11-02T00:00:00"/>
    <x v="0"/>
    <n v="4"/>
    <x v="10"/>
    <x v="1"/>
    <x v="6"/>
    <n v="60"/>
    <s v="S18_2625"/>
    <x v="85"/>
    <s v="2155551555"/>
    <s v="7586 Pompton St."/>
    <s v="N/A"/>
    <s v="Allentown"/>
    <s v="PA"/>
    <s v="70267"/>
    <x v="0"/>
    <x v="0"/>
    <s v="Yu"/>
    <s v="Kyung"/>
    <s v="Small"/>
  </r>
  <r>
    <n v="10318"/>
    <n v="48"/>
    <n v="100"/>
    <n v="2"/>
    <n v="6437.28"/>
    <n v="817.53455999999994"/>
    <n v="0.127"/>
    <d v="2004-11-02T00:00:00"/>
    <x v="0"/>
    <n v="4"/>
    <x v="10"/>
    <x v="1"/>
    <x v="6"/>
    <n v="112"/>
    <s v="S24_1578"/>
    <x v="85"/>
    <s v="2155551555"/>
    <s v="7586 Pompton St."/>
    <s v="N/A"/>
    <s v="Allentown"/>
    <s v="PA"/>
    <s v="70267"/>
    <x v="0"/>
    <x v="0"/>
    <s v="Yu"/>
    <s v="Kyung"/>
    <s v="Medium"/>
  </r>
  <r>
    <n v="10318"/>
    <n v="26"/>
    <n v="86.83"/>
    <n v="6"/>
    <n v="2257.58"/>
    <n v="286.71265999999997"/>
    <n v="0.127"/>
    <d v="2004-11-02T00:00:00"/>
    <x v="0"/>
    <n v="4"/>
    <x v="10"/>
    <x v="1"/>
    <x v="6"/>
    <n v="76"/>
    <s v="S24_2000"/>
    <x v="85"/>
    <s v="2155551555"/>
    <s v="7586 Pompton St."/>
    <s v="N/A"/>
    <s v="Allentown"/>
    <s v="PA"/>
    <s v="70267"/>
    <x v="0"/>
    <x v="0"/>
    <s v="Yu"/>
    <s v="Kyung"/>
    <s v="Small"/>
  </r>
  <r>
    <n v="10318"/>
    <n v="47"/>
    <n v="100"/>
    <n v="7"/>
    <n v="5305.36"/>
    <n v="673.78071999999997"/>
    <n v="0.127"/>
    <d v="2004-11-02T00:00:00"/>
    <x v="0"/>
    <n v="4"/>
    <x v="10"/>
    <x v="1"/>
    <x v="6"/>
    <n v="99"/>
    <s v="S32_1374"/>
    <x v="85"/>
    <s v="2155551555"/>
    <s v="7586 Pompton St."/>
    <s v="N/A"/>
    <s v="Allentown"/>
    <s v="PA"/>
    <s v="70267"/>
    <x v="0"/>
    <x v="0"/>
    <s v="Yu"/>
    <s v="Kyung"/>
    <s v="Medium"/>
  </r>
  <r>
    <n v="10318"/>
    <n v="50"/>
    <n v="100"/>
    <n v="8"/>
    <n v="7119"/>
    <n v="520.39890000000003"/>
    <s v="7,31%"/>
    <d v="2004-11-02T00:00:00"/>
    <x v="0"/>
    <n v="4"/>
    <x v="10"/>
    <x v="1"/>
    <x v="5"/>
    <n v="118"/>
    <s v="S700_2834"/>
    <x v="85"/>
    <s v="2155551555"/>
    <s v="7586 Pompton St."/>
    <s v="N/A"/>
    <s v="Allentown"/>
    <s v="PA"/>
    <s v="70267"/>
    <x v="0"/>
    <x v="0"/>
    <s v="Yu"/>
    <s v="Kyung"/>
    <s v="Large"/>
  </r>
  <r>
    <n v="10319"/>
    <n v="30"/>
    <n v="100"/>
    <n v="9"/>
    <n v="4111.8"/>
    <n v="522.19860000000006"/>
    <n v="0.127"/>
    <d v="2004-11-03T00:00:00"/>
    <x v="0"/>
    <n v="4"/>
    <x v="10"/>
    <x v="1"/>
    <x v="6"/>
    <n v="150"/>
    <s v="S12_2823"/>
    <x v="80"/>
    <s v="2125551957"/>
    <s v="5290 North Pendale Street"/>
    <s v="Suite 200"/>
    <s v="NYC"/>
    <s v="NY"/>
    <s v="10022"/>
    <x v="0"/>
    <x v="0"/>
    <s v="Kuo"/>
    <s v="Kee"/>
    <s v="Medium"/>
  </r>
  <r>
    <n v="10319"/>
    <n v="46"/>
    <n v="73.98"/>
    <n v="1"/>
    <n v="3403.08"/>
    <n v="847.026612"/>
    <s v="24,89%"/>
    <d v="2004-11-03T00:00:00"/>
    <x v="0"/>
    <n v="4"/>
    <x v="10"/>
    <x v="1"/>
    <x v="1"/>
    <n v="80"/>
    <s v="S18_3278"/>
    <x v="80"/>
    <s v="2125551957"/>
    <s v="5290 North Pendale Street"/>
    <s v="Suite 200"/>
    <s v="NYC"/>
    <s v="NY"/>
    <s v="10022"/>
    <x v="0"/>
    <x v="0"/>
    <s v="Kuo"/>
    <s v="Kee"/>
    <s v="Medium"/>
  </r>
  <r>
    <n v="10319"/>
    <n v="44"/>
    <n v="59.06"/>
    <n v="4"/>
    <n v="2598.64"/>
    <n v="330.02727999999996"/>
    <n v="0.127"/>
    <d v="2004-11-03T00:00:00"/>
    <x v="0"/>
    <n v="4"/>
    <x v="10"/>
    <x v="1"/>
    <x v="6"/>
    <n v="62"/>
    <s v="S18_3782"/>
    <x v="80"/>
    <s v="2125551957"/>
    <s v="5290 North Pendale Street"/>
    <s v="Suite 200"/>
    <s v="NYC"/>
    <s v="NY"/>
    <s v="10022"/>
    <x v="0"/>
    <x v="0"/>
    <s v="Kuo"/>
    <s v="Kee"/>
    <s v="Small"/>
  </r>
  <r>
    <n v="10319"/>
    <n v="45"/>
    <n v="100"/>
    <n v="3"/>
    <n v="7901.1"/>
    <n v="1966.5837900000001"/>
    <s v="24,89%"/>
    <d v="2004-11-03T00:00:00"/>
    <x v="0"/>
    <n v="4"/>
    <x v="10"/>
    <x v="1"/>
    <x v="1"/>
    <n v="148"/>
    <s v="S18_4721"/>
    <x v="80"/>
    <s v="2125551957"/>
    <s v="5290 North Pendale Street"/>
    <s v="Suite 200"/>
    <s v="NYC"/>
    <s v="NY"/>
    <s v="10022"/>
    <x v="0"/>
    <x v="0"/>
    <s v="Kuo"/>
    <s v="Kee"/>
    <s v="Large"/>
  </r>
  <r>
    <n v="10319"/>
    <n v="31"/>
    <n v="81.73"/>
    <n v="7"/>
    <n v="2533.63"/>
    <n v="321.77101000000005"/>
    <n v="0.127"/>
    <d v="2004-11-03T00:00:00"/>
    <x v="0"/>
    <n v="4"/>
    <x v="10"/>
    <x v="1"/>
    <x v="6"/>
    <n v="69"/>
    <s v="S24_2360"/>
    <x v="80"/>
    <s v="2125551957"/>
    <s v="5290 North Pendale Street"/>
    <s v="Suite 200"/>
    <s v="NYC"/>
    <s v="NY"/>
    <s v="10022"/>
    <x v="0"/>
    <x v="0"/>
    <s v="Kuo"/>
    <s v="Kee"/>
    <s v="Small"/>
  </r>
  <r>
    <n v="10319"/>
    <n v="43"/>
    <n v="85.69"/>
    <n v="2"/>
    <n v="3684.67"/>
    <n v="917.11436300000003"/>
    <s v="24,89%"/>
    <d v="2004-11-03T00:00:00"/>
    <x v="0"/>
    <n v="4"/>
    <x v="10"/>
    <x v="1"/>
    <x v="1"/>
    <n v="80"/>
    <s v="S24_4620"/>
    <x v="80"/>
    <s v="2125551957"/>
    <s v="5290 North Pendale Street"/>
    <s v="Suite 200"/>
    <s v="NYC"/>
    <s v="NY"/>
    <s v="10022"/>
    <x v="0"/>
    <x v="0"/>
    <s v="Kuo"/>
    <s v="Kee"/>
    <s v="Medium"/>
  </r>
  <r>
    <n v="10319"/>
    <n v="29"/>
    <n v="38.22"/>
    <n v="5"/>
    <n v="1108.3800000000001"/>
    <n v="140.76426000000001"/>
    <n v="0.127"/>
    <d v="2004-11-03T00:00:00"/>
    <x v="0"/>
    <n v="4"/>
    <x v="10"/>
    <x v="1"/>
    <x v="6"/>
    <n v="40"/>
    <s v="S32_2206"/>
    <x v="80"/>
    <s v="2125551957"/>
    <s v="5290 North Pendale Street"/>
    <s v="Suite 200"/>
    <s v="NYC"/>
    <s v="NY"/>
    <s v="10022"/>
    <x v="0"/>
    <x v="0"/>
    <s v="Kuo"/>
    <s v="Kee"/>
    <s v="Small"/>
  </r>
  <r>
    <n v="10319"/>
    <n v="22"/>
    <n v="100"/>
    <n v="8"/>
    <n v="2626.8"/>
    <n v="333.60360000000003"/>
    <n v="0.127"/>
    <d v="2004-11-03T00:00:00"/>
    <x v="0"/>
    <n v="4"/>
    <x v="10"/>
    <x v="1"/>
    <x v="6"/>
    <n v="102"/>
    <s v="S32_4485"/>
    <x v="80"/>
    <s v="2125551957"/>
    <s v="5290 North Pendale Street"/>
    <s v="Suite 200"/>
    <s v="NYC"/>
    <s v="NY"/>
    <s v="10022"/>
    <x v="0"/>
    <x v="0"/>
    <s v="Kuo"/>
    <s v="Kee"/>
    <s v="Small"/>
  </r>
  <r>
    <n v="10319"/>
    <n v="45"/>
    <n v="77.290000000000006"/>
    <n v="6"/>
    <n v="3478.05"/>
    <n v="441.71235000000001"/>
    <n v="0.127"/>
    <d v="2004-11-03T00:00:00"/>
    <x v="0"/>
    <n v="4"/>
    <x v="10"/>
    <x v="1"/>
    <x v="6"/>
    <n v="81"/>
    <s v="S50_4713"/>
    <x v="80"/>
    <s v="2125551957"/>
    <s v="5290 North Pendale Street"/>
    <s v="Suite 200"/>
    <s v="NYC"/>
    <s v="NY"/>
    <s v="10022"/>
    <x v="0"/>
    <x v="0"/>
    <s v="Kuo"/>
    <s v="Kee"/>
    <s v="Medium"/>
  </r>
  <r>
    <n v="10320"/>
    <n v="31"/>
    <n v="100"/>
    <n v="3"/>
    <n v="6876.11"/>
    <n v="1711.4637789999999"/>
    <s v="24,89%"/>
    <d v="2004-11-03T00:00:00"/>
    <x v="0"/>
    <n v="4"/>
    <x v="10"/>
    <x v="1"/>
    <x v="1"/>
    <n v="194"/>
    <s v="S12_1099"/>
    <x v="12"/>
    <s v="0921-12 3555"/>
    <s v="Berguvsv„gen  8"/>
    <s v="N/A"/>
    <s v="Lule"/>
    <s v="N/A"/>
    <s v="S-958 22"/>
    <x v="8"/>
    <x v="1"/>
    <s v="Berglund"/>
    <s v="Christina"/>
    <s v="Medium"/>
  </r>
  <r>
    <n v="10320"/>
    <n v="35"/>
    <n v="100"/>
    <n v="1"/>
    <n v="4850.3"/>
    <n v="1207.2396700000002"/>
    <s v="24,89%"/>
    <d v="2004-11-03T00:00:00"/>
    <x v="0"/>
    <n v="4"/>
    <x v="10"/>
    <x v="1"/>
    <x v="1"/>
    <n v="117"/>
    <s v="S12_3380"/>
    <x v="12"/>
    <s v="0921-12 3555"/>
    <s v="Berguvsv„gen  8"/>
    <s v="N/A"/>
    <s v="Lule"/>
    <s v="N/A"/>
    <s v="S-958 22"/>
    <x v="8"/>
    <x v="1"/>
    <s v="Berglund"/>
    <s v="Christina"/>
    <s v="Medium"/>
  </r>
  <r>
    <n v="10320"/>
    <n v="38"/>
    <n v="73.42"/>
    <n v="4"/>
    <n v="2789.96"/>
    <n v="694.42104400000005"/>
    <s v="24,89%"/>
    <d v="2004-11-03T00:00:00"/>
    <x v="0"/>
    <n v="4"/>
    <x v="10"/>
    <x v="1"/>
    <x v="1"/>
    <n v="79"/>
    <s v="S12_3990"/>
    <x v="12"/>
    <s v="0921-12 3555"/>
    <s v="Berguvsv„gen  8"/>
    <s v="N/A"/>
    <s v="Lule"/>
    <s v="N/A"/>
    <s v="S-958 22"/>
    <x v="8"/>
    <x v="1"/>
    <s v="Berglund"/>
    <s v="Christina"/>
    <s v="Small"/>
  </r>
  <r>
    <n v="10320"/>
    <n v="25"/>
    <n v="100"/>
    <n v="5"/>
    <n v="3491"/>
    <n v="868.90989999999999"/>
    <s v="24,89%"/>
    <d v="2004-11-03T00:00:00"/>
    <x v="0"/>
    <n v="4"/>
    <x v="10"/>
    <x v="1"/>
    <x v="1"/>
    <n v="146"/>
    <s v="S18_3482"/>
    <x v="12"/>
    <s v="0921-12 3555"/>
    <s v="Berguvsv„gen  8"/>
    <s v="N/A"/>
    <s v="Lule"/>
    <s v="N/A"/>
    <s v="S-958 22"/>
    <x v="8"/>
    <x v="1"/>
    <s v="Berglund"/>
    <s v="Christina"/>
    <s v="Medium"/>
  </r>
  <r>
    <n v="10320"/>
    <n v="26"/>
    <n v="61.23"/>
    <n v="2"/>
    <n v="1591.98"/>
    <n v="396.24382200000002"/>
    <s v="24,89%"/>
    <d v="2004-11-03T00:00:00"/>
    <x v="0"/>
    <n v="4"/>
    <x v="10"/>
    <x v="1"/>
    <x v="1"/>
    <n v="61"/>
    <s v="S24_3371"/>
    <x v="12"/>
    <s v="0921-12 3555"/>
    <s v="Berguvsv„gen  8"/>
    <s v="N/A"/>
    <s v="Lule"/>
    <s v="N/A"/>
    <s v="S-958 22"/>
    <x v="8"/>
    <x v="1"/>
    <s v="Berglund"/>
    <s v="Christina"/>
    <s v="Small"/>
  </r>
  <r>
    <n v="10321"/>
    <n v="24"/>
    <n v="100"/>
    <n v="15"/>
    <n v="2984.88"/>
    <n v="742.93663200000003"/>
    <s v="24,89%"/>
    <d v="2004-11-04T00:00:00"/>
    <x v="0"/>
    <n v="4"/>
    <x v="10"/>
    <x v="1"/>
    <x v="1"/>
    <n v="115"/>
    <s v="S12_4675"/>
    <x v="48"/>
    <s v="5085552555"/>
    <s v="1785 First Street"/>
    <s v="N/A"/>
    <s v="New Bedford"/>
    <s v="MA"/>
    <s v="50553"/>
    <x v="0"/>
    <x v="0"/>
    <s v="Benitez"/>
    <s v="Violeta"/>
    <s v="Small"/>
  </r>
  <r>
    <n v="10321"/>
    <n v="41"/>
    <n v="100"/>
    <n v="10"/>
    <n v="5803.14"/>
    <n v="1444.4015460000001"/>
    <s v="24,89%"/>
    <d v="2004-11-04T00:00:00"/>
    <x v="0"/>
    <n v="4"/>
    <x v="10"/>
    <x v="1"/>
    <x v="1"/>
    <n v="141"/>
    <s v="S18_1129"/>
    <x v="48"/>
    <s v="5085552555"/>
    <s v="1785 First Street"/>
    <s v="N/A"/>
    <s v="New Bedford"/>
    <s v="MA"/>
    <s v="50553"/>
    <x v="0"/>
    <x v="0"/>
    <s v="Benitez"/>
    <s v="Violeta"/>
    <s v="Medium"/>
  </r>
  <r>
    <n v="10321"/>
    <n v="44"/>
    <n v="100"/>
    <n v="6"/>
    <n v="4489.76"/>
    <n v="1117.501264"/>
    <s v="24,89%"/>
    <d v="2004-11-04T00:00:00"/>
    <x v="0"/>
    <n v="4"/>
    <x v="10"/>
    <x v="1"/>
    <x v="1"/>
    <n v="124"/>
    <s v="S18_1589"/>
    <x v="48"/>
    <s v="5085552555"/>
    <s v="1785 First Street"/>
    <s v="N/A"/>
    <s v="New Bedford"/>
    <s v="MA"/>
    <s v="50553"/>
    <x v="0"/>
    <x v="0"/>
    <s v="Benitez"/>
    <s v="Violeta"/>
    <s v="Medium"/>
  </r>
  <r>
    <n v="10321"/>
    <n v="37"/>
    <n v="78.540000000000006"/>
    <n v="14"/>
    <n v="2905.98"/>
    <n v="723.29842200000007"/>
    <s v="24,89%"/>
    <d v="2004-11-04T00:00:00"/>
    <x v="0"/>
    <n v="4"/>
    <x v="10"/>
    <x v="1"/>
    <x v="1"/>
    <n v="77"/>
    <s v="S18_1889"/>
    <x v="48"/>
    <s v="5085552555"/>
    <s v="1785 First Street"/>
    <s v="N/A"/>
    <s v="New Bedford"/>
    <s v="MA"/>
    <s v="50553"/>
    <x v="0"/>
    <x v="0"/>
    <s v="Benitez"/>
    <s v="Violeta"/>
    <s v="Small"/>
  </r>
  <r>
    <n v="10321"/>
    <n v="25"/>
    <n v="100"/>
    <n v="9"/>
    <n v="3734"/>
    <n v="929.39260000000002"/>
    <s v="24,89%"/>
    <d v="2004-11-04T00:00:00"/>
    <x v="0"/>
    <n v="4"/>
    <x v="10"/>
    <x v="1"/>
    <x v="1"/>
    <n v="142"/>
    <s v="S18_1984"/>
    <x v="48"/>
    <s v="5085552555"/>
    <s v="1785 First Street"/>
    <s v="N/A"/>
    <s v="New Bedford"/>
    <s v="MA"/>
    <s v="50553"/>
    <x v="0"/>
    <x v="0"/>
    <s v="Benitez"/>
    <s v="Violeta"/>
    <s v="Medium"/>
  </r>
  <r>
    <n v="10321"/>
    <n v="27"/>
    <n v="100"/>
    <n v="7"/>
    <n v="2851.2"/>
    <n v="709.66368"/>
    <s v="24,89%"/>
    <d v="2004-11-04T00:00:00"/>
    <x v="0"/>
    <n v="4"/>
    <x v="10"/>
    <x v="1"/>
    <x v="1"/>
    <n v="132"/>
    <s v="S18_2870"/>
    <x v="48"/>
    <s v="5085552555"/>
    <s v="1785 First Street"/>
    <s v="N/A"/>
    <s v="New Bedford"/>
    <s v="MA"/>
    <s v="50553"/>
    <x v="0"/>
    <x v="0"/>
    <s v="Benitez"/>
    <s v="Violeta"/>
    <s v="Small"/>
  </r>
  <r>
    <n v="10321"/>
    <n v="33"/>
    <n v="100"/>
    <n v="11"/>
    <n v="5700.09"/>
    <n v="1418.7524010000002"/>
    <s v="24,89%"/>
    <d v="2004-11-04T00:00:00"/>
    <x v="0"/>
    <n v="4"/>
    <x v="10"/>
    <x v="1"/>
    <x v="1"/>
    <n v="169"/>
    <s v="S18_3232"/>
    <x v="48"/>
    <s v="5085552555"/>
    <s v="1785 First Street"/>
    <s v="N/A"/>
    <s v="New Bedford"/>
    <s v="MA"/>
    <s v="50553"/>
    <x v="0"/>
    <x v="0"/>
    <s v="Benitez"/>
    <s v="Violeta"/>
    <s v="Medium"/>
  </r>
  <r>
    <n v="10321"/>
    <n v="28"/>
    <n v="100"/>
    <n v="8"/>
    <n v="4232.76"/>
    <n v="1053.5339640000002"/>
    <s v="24,89%"/>
    <d v="2004-11-04T00:00:00"/>
    <x v="0"/>
    <n v="4"/>
    <x v="10"/>
    <x v="1"/>
    <x v="1"/>
    <n v="141"/>
    <s v="S18_3685"/>
    <x v="48"/>
    <s v="5085552555"/>
    <s v="1785 First Street"/>
    <s v="N/A"/>
    <s v="New Bedford"/>
    <s v="MA"/>
    <s v="50553"/>
    <x v="0"/>
    <x v="0"/>
    <s v="Benitez"/>
    <s v="Violeta"/>
    <s v="Medium"/>
  </r>
  <r>
    <n v="10321"/>
    <n v="30"/>
    <n v="70.55"/>
    <n v="3"/>
    <n v="2116.5"/>
    <n v="526.79685000000006"/>
    <s v="24,89%"/>
    <d v="2004-11-04T00:00:00"/>
    <x v="0"/>
    <n v="4"/>
    <x v="10"/>
    <x v="1"/>
    <x v="1"/>
    <n v="73"/>
    <s v="S24_1046"/>
    <x v="48"/>
    <s v="5085552555"/>
    <s v="1785 First Street"/>
    <s v="N/A"/>
    <s v="New Bedford"/>
    <s v="MA"/>
    <s v="50553"/>
    <x v="0"/>
    <x v="0"/>
    <s v="Benitez"/>
    <s v="Violeta"/>
    <s v="Small"/>
  </r>
  <r>
    <n v="10321"/>
    <n v="48"/>
    <n v="42.26"/>
    <n v="5"/>
    <n v="2028.48"/>
    <n v="504.88867200000004"/>
    <s v="24,89%"/>
    <d v="2004-11-04T00:00:00"/>
    <x v="0"/>
    <n v="4"/>
    <x v="10"/>
    <x v="1"/>
    <x v="1"/>
    <n v="50"/>
    <s v="S24_1628"/>
    <x v="48"/>
    <s v="5085552555"/>
    <s v="1785 First Street"/>
    <s v="N/A"/>
    <s v="New Bedford"/>
    <s v="MA"/>
    <s v="50553"/>
    <x v="0"/>
    <x v="0"/>
    <s v="Benitez"/>
    <s v="Violeta"/>
    <s v="Small"/>
  </r>
  <r>
    <n v="10321"/>
    <n v="30"/>
    <n v="72.7"/>
    <n v="1"/>
    <n v="2181"/>
    <n v="542.85090000000002"/>
    <s v="24,89%"/>
    <d v="2004-11-04T00:00:00"/>
    <x v="0"/>
    <n v="4"/>
    <x v="10"/>
    <x v="1"/>
    <x v="1"/>
    <n v="90"/>
    <s v="S24_2766"/>
    <x v="48"/>
    <s v="5085552555"/>
    <s v="1785 First Street"/>
    <s v="N/A"/>
    <s v="New Bedford"/>
    <s v="MA"/>
    <s v="50553"/>
    <x v="0"/>
    <x v="0"/>
    <s v="Benitez"/>
    <s v="Violeta"/>
    <s v="Small"/>
  </r>
  <r>
    <n v="10321"/>
    <n v="37"/>
    <n v="33.229999999999997"/>
    <n v="12"/>
    <n v="1229.51"/>
    <n v="306.02503899999999"/>
    <s v="24,89%"/>
    <d v="2004-11-04T00:00:00"/>
    <x v="0"/>
    <n v="4"/>
    <x v="10"/>
    <x v="1"/>
    <x v="1"/>
    <n v="37"/>
    <s v="S24_2972"/>
    <x v="48"/>
    <s v="5085552555"/>
    <s v="1785 First Street"/>
    <s v="N/A"/>
    <s v="New Bedford"/>
    <s v="MA"/>
    <s v="50553"/>
    <x v="0"/>
    <x v="0"/>
    <s v="Benitez"/>
    <s v="Violeta"/>
    <s v="Small"/>
  </r>
  <r>
    <n v="10321"/>
    <n v="39"/>
    <n v="84.75"/>
    <n v="2"/>
    <n v="3305.25"/>
    <n v="822.67672500000003"/>
    <s v="24,89%"/>
    <d v="2004-11-04T00:00:00"/>
    <x v="0"/>
    <n v="4"/>
    <x v="10"/>
    <x v="1"/>
    <x v="1"/>
    <n v="85"/>
    <s v="S24_3191"/>
    <x v="48"/>
    <s v="5085552555"/>
    <s v="1785 First Street"/>
    <s v="N/A"/>
    <s v="New Bedford"/>
    <s v="MA"/>
    <s v="50553"/>
    <x v="0"/>
    <x v="0"/>
    <s v="Benitez"/>
    <s v="Violeta"/>
    <s v="Medium"/>
  </r>
  <r>
    <n v="10321"/>
    <n v="21"/>
    <n v="89.95"/>
    <n v="4"/>
    <n v="1888.95"/>
    <n v="470.15965500000004"/>
    <s v="24,89%"/>
    <d v="2004-11-04T00:00:00"/>
    <x v="0"/>
    <n v="4"/>
    <x v="10"/>
    <x v="1"/>
    <x v="1"/>
    <n v="107"/>
    <s v="S24_3432"/>
    <x v="48"/>
    <s v="5085552555"/>
    <s v="1785 First Street"/>
    <s v="N/A"/>
    <s v="New Bedford"/>
    <s v="MA"/>
    <s v="50553"/>
    <x v="0"/>
    <x v="0"/>
    <s v="Benitez"/>
    <s v="Violeta"/>
    <s v="Small"/>
  </r>
  <r>
    <n v="10321"/>
    <n v="26"/>
    <n v="100"/>
    <n v="13"/>
    <n v="4052.88"/>
    <n v="1008.761832"/>
    <s v="24,89%"/>
    <d v="2004-11-04T00:00:00"/>
    <x v="0"/>
    <n v="4"/>
    <x v="10"/>
    <x v="1"/>
    <x v="1"/>
    <n v="140"/>
    <s v="S24_3856"/>
    <x v="48"/>
    <s v="5085552555"/>
    <s v="1785 First Street"/>
    <s v="N/A"/>
    <s v="New Bedford"/>
    <s v="MA"/>
    <s v="50553"/>
    <x v="0"/>
    <x v="0"/>
    <s v="Benitez"/>
    <s v="Violeta"/>
    <s v="Medium"/>
  </r>
  <r>
    <n v="10322"/>
    <n v="40"/>
    <n v="100"/>
    <n v="1"/>
    <n v="6000.4"/>
    <n v="1493.49956"/>
    <s v="24,89%"/>
    <d v="2004-11-04T00:00:00"/>
    <x v="0"/>
    <n v="4"/>
    <x v="10"/>
    <x v="1"/>
    <x v="1"/>
    <n v="214"/>
    <s v="S10_1949"/>
    <x v="0"/>
    <s v="6035558647"/>
    <s v="2304 Long Airport Avenue"/>
    <s v="N/A"/>
    <s v="Nashua"/>
    <s v="NH"/>
    <s v="62005"/>
    <x v="0"/>
    <x v="0"/>
    <s v="Young"/>
    <s v="Valarie"/>
    <s v="Medium"/>
  </r>
  <r>
    <n v="10322"/>
    <n v="46"/>
    <n v="61.99"/>
    <n v="8"/>
    <n v="2851.54"/>
    <n v="709.74830600000007"/>
    <s v="24,89%"/>
    <d v="2004-11-04T00:00:00"/>
    <x v="0"/>
    <n v="4"/>
    <x v="10"/>
    <x v="1"/>
    <x v="1"/>
    <n v="147"/>
    <s v="S10_4962"/>
    <x v="0"/>
    <s v="6035558647"/>
    <s v="2304 Long Airport Avenue"/>
    <s v="N/A"/>
    <s v="Nashua"/>
    <s v="NH"/>
    <s v="62005"/>
    <x v="0"/>
    <x v="0"/>
    <s v="Young"/>
    <s v="Valarie"/>
    <s v="Small"/>
  </r>
  <r>
    <n v="10322"/>
    <n v="27"/>
    <n v="100"/>
    <n v="9"/>
    <n v="4784.13"/>
    <n v="217.67791500000001"/>
    <s v="4,55%"/>
    <d v="2004-11-04T00:00:00"/>
    <x v="0"/>
    <n v="4"/>
    <x v="10"/>
    <x v="1"/>
    <x v="2"/>
    <n v="136"/>
    <s v="S12_1666"/>
    <x v="0"/>
    <s v="6035558647"/>
    <s v="2304 Long Airport Avenue"/>
    <s v="N/A"/>
    <s v="Nashua"/>
    <s v="NH"/>
    <s v="62005"/>
    <x v="0"/>
    <x v="0"/>
    <s v="Young"/>
    <s v="Valarie"/>
    <s v="Medium"/>
  </r>
  <r>
    <n v="10322"/>
    <n v="22"/>
    <n v="100"/>
    <n v="10"/>
    <n v="2251.04"/>
    <n v="102.42232"/>
    <s v="4,55%"/>
    <d v="2004-11-04T00:00:00"/>
    <x v="0"/>
    <n v="4"/>
    <x v="10"/>
    <x v="1"/>
    <x v="2"/>
    <n v="116"/>
    <s v="S18_1097"/>
    <x v="0"/>
    <s v="6035558647"/>
    <s v="2304 Long Airport Avenue"/>
    <s v="N/A"/>
    <s v="Nashua"/>
    <s v="NH"/>
    <s v="62005"/>
    <x v="0"/>
    <x v="0"/>
    <s v="Young"/>
    <s v="Valarie"/>
    <s v="Small"/>
  </r>
  <r>
    <n v="10322"/>
    <n v="43"/>
    <n v="86.3"/>
    <n v="14"/>
    <n v="3710.9"/>
    <n v="274.23550999999998"/>
    <s v="7,39%"/>
    <d v="2004-11-04T00:00:00"/>
    <x v="0"/>
    <n v="4"/>
    <x v="10"/>
    <x v="1"/>
    <x v="0"/>
    <n v="102"/>
    <s v="S18_1342"/>
    <x v="0"/>
    <s v="6035558647"/>
    <s v="2304 Long Airport Avenue"/>
    <s v="N/A"/>
    <s v="Nashua"/>
    <s v="NH"/>
    <s v="62005"/>
    <x v="0"/>
    <x v="0"/>
    <s v="Young"/>
    <s v="Valarie"/>
    <s v="Medium"/>
  </r>
  <r>
    <n v="10322"/>
    <n v="41"/>
    <n v="57.68"/>
    <n v="5"/>
    <n v="2364.88"/>
    <n v="174.76463200000001"/>
    <s v="7,39%"/>
    <d v="2004-11-04T00:00:00"/>
    <x v="0"/>
    <n v="4"/>
    <x v="10"/>
    <x v="1"/>
    <x v="0"/>
    <n v="53"/>
    <s v="S18_1367"/>
    <x v="0"/>
    <s v="6035558647"/>
    <s v="2304 Long Airport Avenue"/>
    <s v="N/A"/>
    <s v="Nashua"/>
    <s v="NH"/>
    <s v="62005"/>
    <x v="0"/>
    <x v="0"/>
    <s v="Young"/>
    <s v="Valarie"/>
    <s v="Small"/>
  </r>
  <r>
    <n v="10322"/>
    <n v="50"/>
    <n v="100"/>
    <n v="6"/>
    <n v="12536.5"/>
    <n v="926.44734999999991"/>
    <s v="7,39%"/>
    <d v="2004-11-04T00:00:00"/>
    <x v="0"/>
    <n v="4"/>
    <x v="10"/>
    <x v="1"/>
    <x v="0"/>
    <n v="127"/>
    <s v="S18_2325"/>
    <x v="0"/>
    <s v="6035558647"/>
    <s v="2304 Long Airport Avenue"/>
    <s v="N/A"/>
    <s v="Nashua"/>
    <s v="NH"/>
    <s v="62005"/>
    <x v="0"/>
    <x v="0"/>
    <s v="Young"/>
    <s v="Valarie"/>
    <s v="Large"/>
  </r>
  <r>
    <n v="10322"/>
    <n v="35"/>
    <n v="61.21"/>
    <n v="11"/>
    <n v="2142.35"/>
    <n v="97.476924999999994"/>
    <s v="4,55%"/>
    <d v="2004-11-04T00:00:00"/>
    <x v="0"/>
    <n v="4"/>
    <x v="10"/>
    <x v="1"/>
    <x v="2"/>
    <n v="60"/>
    <s v="S18_2432"/>
    <x v="0"/>
    <s v="6035558647"/>
    <s v="2304 Long Airport Avenue"/>
    <s v="N/A"/>
    <s v="Nashua"/>
    <s v="NH"/>
    <s v="62005"/>
    <x v="0"/>
    <x v="0"/>
    <s v="Young"/>
    <s v="Valarie"/>
    <s v="Small"/>
  </r>
  <r>
    <n v="10322"/>
    <n v="36"/>
    <n v="100"/>
    <n v="2"/>
    <n v="5797.44"/>
    <n v="428.43081599999994"/>
    <s v="7,39%"/>
    <d v="2004-11-04T00:00:00"/>
    <x v="0"/>
    <n v="4"/>
    <x v="10"/>
    <x v="1"/>
    <x v="0"/>
    <n v="168"/>
    <s v="S18_2795"/>
    <x v="0"/>
    <s v="6035558647"/>
    <s v="2304 Long Airport Avenue"/>
    <s v="N/A"/>
    <s v="Nashua"/>
    <s v="NH"/>
    <s v="62005"/>
    <x v="0"/>
    <x v="0"/>
    <s v="Young"/>
    <s v="Valarie"/>
    <s v="Medium"/>
  </r>
  <r>
    <n v="10322"/>
    <n v="33"/>
    <n v="100"/>
    <n v="12"/>
    <n v="3524.73"/>
    <n v="260.47754699999996"/>
    <s v="7,39%"/>
    <d v="2004-11-04T00:00:00"/>
    <x v="0"/>
    <n v="4"/>
    <x v="10"/>
    <x v="1"/>
    <x v="0"/>
    <n v="101"/>
    <s v="S18_2949"/>
    <x v="0"/>
    <s v="6035558647"/>
    <s v="2304 Long Airport Avenue"/>
    <s v="N/A"/>
    <s v="Nashua"/>
    <s v="NH"/>
    <s v="62005"/>
    <x v="0"/>
    <x v="0"/>
    <s v="Young"/>
    <s v="Valarie"/>
    <s v="Medium"/>
  </r>
  <r>
    <n v="10322"/>
    <n v="41"/>
    <n v="29.87"/>
    <n v="13"/>
    <n v="1224.67"/>
    <n v="90.503112999999999"/>
    <s v="7,39%"/>
    <d v="2004-11-04T00:00:00"/>
    <x v="0"/>
    <n v="4"/>
    <x v="10"/>
    <x v="1"/>
    <x v="0"/>
    <n v="62"/>
    <s v="S18_2957"/>
    <x v="0"/>
    <s v="6035558647"/>
    <s v="2304 Long Airport Avenue"/>
    <s v="N/A"/>
    <s v="Nashua"/>
    <s v="NH"/>
    <s v="62005"/>
    <x v="0"/>
    <x v="0"/>
    <s v="Young"/>
    <s v="Valarie"/>
    <s v="Small"/>
  </r>
  <r>
    <n v="10322"/>
    <n v="48"/>
    <n v="47.04"/>
    <n v="7"/>
    <n v="2257.92"/>
    <n v="166.860288"/>
    <s v="7,39%"/>
    <d v="2004-11-04T00:00:00"/>
    <x v="0"/>
    <n v="4"/>
    <x v="10"/>
    <x v="1"/>
    <x v="0"/>
    <n v="104"/>
    <s v="S18_3136"/>
    <x v="0"/>
    <s v="6035558647"/>
    <s v="2304 Long Airport Avenue"/>
    <s v="N/A"/>
    <s v="Nashua"/>
    <s v="NH"/>
    <s v="62005"/>
    <x v="0"/>
    <x v="0"/>
    <s v="Young"/>
    <s v="Valarie"/>
    <s v="Small"/>
  </r>
  <r>
    <n v="10322"/>
    <n v="20"/>
    <n v="100"/>
    <n v="3"/>
    <n v="2624"/>
    <n v="193.91359999999997"/>
    <s v="7,39%"/>
    <d v="2004-11-04T00:00:00"/>
    <x v="0"/>
    <n v="4"/>
    <x v="10"/>
    <x v="1"/>
    <x v="0"/>
    <n v="33"/>
    <s v="S24_1937"/>
    <x v="0"/>
    <s v="6035558647"/>
    <s v="2304 Long Airport Avenue"/>
    <s v="N/A"/>
    <s v="Nashua"/>
    <s v="NH"/>
    <s v="62005"/>
    <x v="0"/>
    <x v="0"/>
    <s v="Young"/>
    <s v="Valarie"/>
    <s v="Small"/>
  </r>
  <r>
    <n v="10322"/>
    <n v="30"/>
    <n v="100"/>
    <n v="4"/>
    <n v="3500.1"/>
    <n v="258.65738999999996"/>
    <s v="7,39%"/>
    <d v="2004-11-04T00:00:00"/>
    <x v="0"/>
    <n v="4"/>
    <x v="10"/>
    <x v="1"/>
    <x v="0"/>
    <n v="44"/>
    <s v="S24_2022"/>
    <x v="0"/>
    <s v="6035558647"/>
    <s v="2304 Long Airport Avenue"/>
    <s v="N/A"/>
    <s v="Nashua"/>
    <s v="NH"/>
    <s v="62005"/>
    <x v="0"/>
    <x v="0"/>
    <s v="Young"/>
    <s v="Valarie"/>
    <s v="Medium"/>
  </r>
  <r>
    <n v="10323"/>
    <n v="33"/>
    <n v="91.27"/>
    <n v="2"/>
    <n v="3011.91"/>
    <n v="222.58014899999998"/>
    <s v="7,39%"/>
    <d v="2004-11-05T00:00:00"/>
    <x v="0"/>
    <n v="4"/>
    <x v="10"/>
    <x v="1"/>
    <x v="0"/>
    <n v="99"/>
    <s v="S18_3320"/>
    <x v="1"/>
    <s v="+49 69 66 90 2555"/>
    <s v="Lyonerstr. 34"/>
    <s v="N/A"/>
    <s v="Frankfurt"/>
    <s v="N/A"/>
    <s v="60528"/>
    <x v="1"/>
    <x v="1"/>
    <s v="Keitel"/>
    <s v="Roland"/>
    <s v="Medium"/>
  </r>
  <r>
    <n v="10323"/>
    <n v="47"/>
    <n v="100"/>
    <n v="1"/>
    <n v="6203.06"/>
    <n v="282.23923000000002"/>
    <s v="4,55%"/>
    <d v="2004-11-05T00:00:00"/>
    <x v="0"/>
    <n v="4"/>
    <x v="10"/>
    <x v="1"/>
    <x v="2"/>
    <n v="121"/>
    <s v="S18_4600"/>
    <x v="1"/>
    <s v="+49 69 66 90 2555"/>
    <s v="Lyonerstr. 34"/>
    <s v="N/A"/>
    <s v="Frankfurt"/>
    <s v="N/A"/>
    <s v="60528"/>
    <x v="1"/>
    <x v="1"/>
    <s v="Keitel"/>
    <s v="Roland"/>
    <s v="Medium"/>
  </r>
  <r>
    <n v="10324"/>
    <n v="27"/>
    <n v="54.33"/>
    <n v="1"/>
    <n v="1466.91"/>
    <n v="365.11389900000006"/>
    <s v="24,89%"/>
    <d v="2004-11-05T00:00:00"/>
    <x v="0"/>
    <n v="4"/>
    <x v="10"/>
    <x v="1"/>
    <x v="1"/>
    <n v="151"/>
    <s v="S12_3148"/>
    <x v="2"/>
    <s v="2125551500"/>
    <s v="2678 Kingston Rd."/>
    <s v="Suite 101"/>
    <s v="NYC"/>
    <s v="NY"/>
    <s v="10022"/>
    <x v="0"/>
    <x v="0"/>
    <s v="Frick"/>
    <s v="Michael"/>
    <s v="Small"/>
  </r>
  <r>
    <n v="10324"/>
    <n v="26"/>
    <n v="58.38"/>
    <n v="7"/>
    <n v="1517.88"/>
    <n v="69.063540000000003"/>
    <s v="4,55%"/>
    <d v="2004-11-05T00:00:00"/>
    <x v="0"/>
    <n v="4"/>
    <x v="10"/>
    <x v="1"/>
    <x v="2"/>
    <n v="118"/>
    <s v="S12_4473"/>
    <x v="2"/>
    <s v="2125551500"/>
    <s v="2678 Kingston Rd."/>
    <s v="Suite 101"/>
    <s v="NYC"/>
    <s v="NY"/>
    <s v="10022"/>
    <x v="0"/>
    <x v="0"/>
    <s v="Frick"/>
    <s v="Michael"/>
    <s v="Small"/>
  </r>
  <r>
    <n v="10324"/>
    <n v="47"/>
    <n v="100"/>
    <n v="8"/>
    <n v="7207.45"/>
    <n v="1793.934305"/>
    <s v="24,89%"/>
    <d v="2004-11-05T00:00:00"/>
    <x v="0"/>
    <n v="4"/>
    <x v="10"/>
    <x v="1"/>
    <x v="1"/>
    <n v="163"/>
    <s v="S18_2238"/>
    <x v="2"/>
    <s v="2125551500"/>
    <s v="2678 Kingston Rd."/>
    <s v="Suite 101"/>
    <s v="NYC"/>
    <s v="NY"/>
    <s v="10022"/>
    <x v="0"/>
    <x v="0"/>
    <s v="Frick"/>
    <s v="Michael"/>
    <s v="Large"/>
  </r>
  <r>
    <n v="10324"/>
    <n v="33"/>
    <n v="37.479999999999997"/>
    <n v="10"/>
    <n v="1236.8399999999999"/>
    <n v="56.276219999999995"/>
    <s v="4,55%"/>
    <d v="2004-11-05T00:00:00"/>
    <x v="0"/>
    <n v="4"/>
    <x v="10"/>
    <x v="1"/>
    <x v="2"/>
    <n v="122"/>
    <s v="S18_2319"/>
    <x v="2"/>
    <s v="2125551500"/>
    <s v="2678 Kingston Rd."/>
    <s v="Suite 101"/>
    <s v="NYC"/>
    <s v="NY"/>
    <s v="10022"/>
    <x v="0"/>
    <x v="0"/>
    <s v="Frick"/>
    <s v="Michael"/>
    <s v="Small"/>
  </r>
  <r>
    <n v="10324"/>
    <n v="27"/>
    <n v="100"/>
    <n v="12"/>
    <n v="3155.49"/>
    <n v="785.40146099999993"/>
    <s v="24,89%"/>
    <d v="2004-11-05T00:00:00"/>
    <x v="0"/>
    <n v="4"/>
    <x v="10"/>
    <x v="1"/>
    <x v="1"/>
    <n v="169"/>
    <s v="S18_3232"/>
    <x v="2"/>
    <s v="2125551500"/>
    <s v="2678 Kingston Rd."/>
    <s v="Suite 101"/>
    <s v="NYC"/>
    <s v="NY"/>
    <s v="10022"/>
    <x v="0"/>
    <x v="0"/>
    <s v="Frick"/>
    <s v="Michael"/>
    <s v="Medium"/>
  </r>
  <r>
    <n v="10324"/>
    <n v="49"/>
    <n v="100"/>
    <n v="13"/>
    <n v="5379.71"/>
    <n v="1339.0098190000001"/>
    <s v="24,89%"/>
    <d v="2004-11-05T00:00:00"/>
    <x v="0"/>
    <n v="4"/>
    <x v="10"/>
    <x v="1"/>
    <x v="1"/>
    <n v="143"/>
    <s v="S18_4027"/>
    <x v="2"/>
    <s v="2125551500"/>
    <s v="2678 Kingston Rd."/>
    <s v="Suite 101"/>
    <s v="NYC"/>
    <s v="NY"/>
    <s v="10022"/>
    <x v="0"/>
    <x v="0"/>
    <s v="Frick"/>
    <s v="Michael"/>
    <s v="Medium"/>
  </r>
  <r>
    <n v="10324"/>
    <n v="38"/>
    <n v="100"/>
    <n v="6"/>
    <n v="6832.02"/>
    <n v="504.886278"/>
    <s v="7,39%"/>
    <d v="2004-11-05T00:00:00"/>
    <x v="0"/>
    <n v="4"/>
    <x v="10"/>
    <x v="1"/>
    <x v="0"/>
    <n v="50"/>
    <s v="S18_4668"/>
    <x v="2"/>
    <s v="2125551500"/>
    <s v="2678 Kingston Rd."/>
    <s v="Suite 101"/>
    <s v="NYC"/>
    <s v="NY"/>
    <s v="10022"/>
    <x v="0"/>
    <x v="0"/>
    <s v="Frick"/>
    <s v="Michael"/>
    <s v="Medium"/>
  </r>
  <r>
    <n v="10324"/>
    <n v="25"/>
    <n v="69.16"/>
    <n v="14"/>
    <n v="1729"/>
    <n v="430.34810000000004"/>
    <s v="24,89%"/>
    <d v="2004-11-05T00:00:00"/>
    <x v="0"/>
    <n v="4"/>
    <x v="10"/>
    <x v="1"/>
    <x v="1"/>
    <n v="57"/>
    <s v="S24_1444"/>
    <x v="2"/>
    <s v="2125551500"/>
    <s v="2678 Kingston Rd."/>
    <s v="Suite 101"/>
    <s v="NYC"/>
    <s v="NY"/>
    <s v="10022"/>
    <x v="0"/>
    <x v="0"/>
    <s v="Frick"/>
    <s v="Michael"/>
    <s v="Small"/>
  </r>
  <r>
    <n v="10324"/>
    <n v="31"/>
    <n v="100"/>
    <n v="2"/>
    <n v="3820.44"/>
    <n v="173.83001999999999"/>
    <s v="4,55%"/>
    <d v="2004-11-05T00:00:00"/>
    <x v="0"/>
    <n v="4"/>
    <x v="10"/>
    <x v="1"/>
    <x v="2"/>
    <n v="127"/>
    <s v="S24_2300"/>
    <x v="2"/>
    <s v="2125551500"/>
    <s v="2678 Kingston Rd."/>
    <s v="Suite 101"/>
    <s v="NYC"/>
    <s v="NY"/>
    <s v="10022"/>
    <x v="0"/>
    <x v="0"/>
    <s v="Frick"/>
    <s v="Michael"/>
    <s v="Medium"/>
  </r>
  <r>
    <n v="10324"/>
    <n v="30"/>
    <n v="100"/>
    <n v="9"/>
    <n v="3338.1"/>
    <n v="830.85309000000007"/>
    <s v="24,89%"/>
    <d v="2004-11-05T00:00:00"/>
    <x v="0"/>
    <n v="4"/>
    <x v="10"/>
    <x v="1"/>
    <x v="1"/>
    <n v="35"/>
    <s v="S24_2840"/>
    <x v="2"/>
    <s v="2125551500"/>
    <s v="2678 Kingston Rd."/>
    <s v="Suite 101"/>
    <s v="NYC"/>
    <s v="NY"/>
    <s v="10022"/>
    <x v="0"/>
    <x v="0"/>
    <s v="Frick"/>
    <s v="Michael"/>
    <s v="Medium"/>
  </r>
  <r>
    <n v="10324"/>
    <n v="33"/>
    <n v="100"/>
    <n v="3"/>
    <n v="6267.69"/>
    <n v="463.18229099999991"/>
    <s v="7,39%"/>
    <d v="2004-11-05T00:00:00"/>
    <x v="0"/>
    <n v="4"/>
    <x v="10"/>
    <x v="1"/>
    <x v="0"/>
    <n v="97"/>
    <s v="S24_4258"/>
    <x v="2"/>
    <s v="2125551500"/>
    <s v="2678 Kingston Rd."/>
    <s v="Suite 101"/>
    <s v="NYC"/>
    <s v="NY"/>
    <s v="10022"/>
    <x v="0"/>
    <x v="0"/>
    <s v="Frick"/>
    <s v="Michael"/>
    <s v="Medium"/>
  </r>
  <r>
    <n v="10324"/>
    <n v="20"/>
    <n v="98.18"/>
    <n v="11"/>
    <n v="1963.6"/>
    <n v="89.343799999999987"/>
    <s v="4,55%"/>
    <d v="2004-11-05T00:00:00"/>
    <x v="0"/>
    <n v="4"/>
    <x v="10"/>
    <x v="1"/>
    <x v="2"/>
    <n v="96"/>
    <s v="S32_1268"/>
    <x v="2"/>
    <s v="2125551500"/>
    <s v="2678 Kingston Rd."/>
    <s v="Suite 101"/>
    <s v="NYC"/>
    <s v="NY"/>
    <s v="10022"/>
    <x v="0"/>
    <x v="0"/>
    <s v="Frick"/>
    <s v="Michael"/>
    <s v="Small"/>
  </r>
  <r>
    <n v="10324"/>
    <n v="48"/>
    <n v="100"/>
    <n v="4"/>
    <n v="8209.44"/>
    <n v="373.52951999999999"/>
    <s v="4,55%"/>
    <d v="2004-11-05T00:00:00"/>
    <x v="0"/>
    <n v="4"/>
    <x v="10"/>
    <x v="1"/>
    <x v="2"/>
    <n v="64"/>
    <s v="S32_3522"/>
    <x v="2"/>
    <s v="2125551500"/>
    <s v="2678 Kingston Rd."/>
    <s v="Suite 101"/>
    <s v="NYC"/>
    <s v="NY"/>
    <s v="10022"/>
    <x v="0"/>
    <x v="0"/>
    <s v="Frick"/>
    <s v="Michael"/>
    <s v="Large"/>
  </r>
  <r>
    <n v="10324"/>
    <n v="34"/>
    <n v="100"/>
    <n v="5"/>
    <n v="4248.3"/>
    <n v="1057.4018700000001"/>
    <s v="24,89%"/>
    <d v="2004-11-05T00:00:00"/>
    <x v="0"/>
    <n v="4"/>
    <x v="10"/>
    <x v="1"/>
    <x v="1"/>
    <n v="101"/>
    <s v="S700_2824"/>
    <x v="2"/>
    <s v="2125551500"/>
    <s v="2678 Kingston Rd."/>
    <s v="Suite 101"/>
    <s v="NYC"/>
    <s v="NY"/>
    <s v="10022"/>
    <x v="0"/>
    <x v="0"/>
    <s v="Frick"/>
    <s v="Michael"/>
    <s v="Medium"/>
  </r>
  <r>
    <n v="10325"/>
    <n v="47"/>
    <n v="64.930000000000007"/>
    <n v="6"/>
    <n v="3051.71"/>
    <n v="759.57061900000008"/>
    <s v="24,89%"/>
    <d v="2004-11-05T00:00:00"/>
    <x v="0"/>
    <n v="4"/>
    <x v="10"/>
    <x v="1"/>
    <x v="1"/>
    <n v="136"/>
    <s v="S10_4757"/>
    <x v="3"/>
    <s v="07-98 9555"/>
    <s v="Erling Skakkes gate 78"/>
    <s v="N/A"/>
    <s v="Stavern"/>
    <s v="N/A"/>
    <s v="4110"/>
    <x v="2"/>
    <x v="1"/>
    <s v="Bergulfsen"/>
    <s v="Jonas"/>
    <s v="Medium"/>
  </r>
  <r>
    <n v="10325"/>
    <n v="42"/>
    <n v="64"/>
    <n v="8"/>
    <n v="2688"/>
    <n v="669.04320000000007"/>
    <s v="24,89%"/>
    <d v="2004-11-05T00:00:00"/>
    <x v="0"/>
    <n v="4"/>
    <x v="10"/>
    <x v="1"/>
    <x v="1"/>
    <n v="207"/>
    <s v="S12_1108"/>
    <x v="3"/>
    <s v="07-98 9555"/>
    <s v="Erling Skakkes gate 78"/>
    <s v="N/A"/>
    <s v="Stavern"/>
    <s v="N/A"/>
    <s v="4110"/>
    <x v="2"/>
    <x v="1"/>
    <s v="Bergulfsen"/>
    <s v="Jonas"/>
    <s v="Small"/>
  </r>
  <r>
    <n v="10325"/>
    <n v="24"/>
    <n v="100"/>
    <n v="1"/>
    <n v="2583.6"/>
    <n v="643.05804000000001"/>
    <s v="24,89%"/>
    <d v="2004-11-05T00:00:00"/>
    <x v="0"/>
    <n v="4"/>
    <x v="10"/>
    <x v="1"/>
    <x v="1"/>
    <n v="173"/>
    <s v="S12_3891"/>
    <x v="3"/>
    <s v="07-98 9555"/>
    <s v="Erling Skakkes gate 78"/>
    <s v="N/A"/>
    <s v="Stavern"/>
    <s v="N/A"/>
    <s v="4110"/>
    <x v="2"/>
    <x v="1"/>
    <s v="Bergulfsen"/>
    <s v="Jonas"/>
    <s v="Small"/>
  </r>
  <r>
    <n v="10325"/>
    <n v="24"/>
    <n v="69.12"/>
    <n v="9"/>
    <n v="1658.88"/>
    <n v="122.59123199999999"/>
    <s v="7,39%"/>
    <d v="2004-11-05T00:00:00"/>
    <x v="0"/>
    <n v="4"/>
    <x v="10"/>
    <x v="1"/>
    <x v="0"/>
    <n v="136"/>
    <s v="S18_3140"/>
    <x v="3"/>
    <s v="07-98 9555"/>
    <s v="Erling Skakkes gate 78"/>
    <s v="N/A"/>
    <s v="Stavern"/>
    <s v="N/A"/>
    <s v="4110"/>
    <x v="2"/>
    <x v="1"/>
    <s v="Bergulfsen"/>
    <s v="Jonas"/>
    <s v="Small"/>
  </r>
  <r>
    <n v="10325"/>
    <n v="44"/>
    <n v="100"/>
    <n v="5"/>
    <n v="5325.76"/>
    <n v="1325.581664"/>
    <s v="24,89%"/>
    <d v="2004-11-05T00:00:00"/>
    <x v="0"/>
    <n v="4"/>
    <x v="10"/>
    <x v="1"/>
    <x v="1"/>
    <n v="118"/>
    <s v="S24_4048"/>
    <x v="3"/>
    <s v="07-98 9555"/>
    <s v="Erling Skakkes gate 78"/>
    <s v="N/A"/>
    <s v="Stavern"/>
    <s v="N/A"/>
    <s v="4110"/>
    <x v="2"/>
    <x v="1"/>
    <s v="Bergulfsen"/>
    <s v="Jonas"/>
    <s v="Medium"/>
  </r>
  <r>
    <n v="10325"/>
    <n v="38"/>
    <n v="100"/>
    <n v="3"/>
    <n v="8844.1200000000008"/>
    <n v="402.40746000000001"/>
    <s v="4,55%"/>
    <d v="2004-11-05T00:00:00"/>
    <x v="0"/>
    <n v="4"/>
    <x v="10"/>
    <x v="1"/>
    <x v="2"/>
    <n v="54"/>
    <s v="S32_2509"/>
    <x v="3"/>
    <s v="07-98 9555"/>
    <s v="Erling Skakkes gate 78"/>
    <s v="N/A"/>
    <s v="Stavern"/>
    <s v="N/A"/>
    <s v="4110"/>
    <x v="2"/>
    <x v="1"/>
    <s v="Bergulfsen"/>
    <s v="Jonas"/>
    <s v="Large"/>
  </r>
  <r>
    <n v="10325"/>
    <n v="28"/>
    <n v="100"/>
    <n v="2"/>
    <n v="5377.4"/>
    <n v="273.70965999999999"/>
    <s v="5,09%"/>
    <d v="2004-11-05T00:00:00"/>
    <x v="0"/>
    <n v="4"/>
    <x v="10"/>
    <x v="1"/>
    <x v="3"/>
    <n v="62"/>
    <s v="S32_3207"/>
    <x v="3"/>
    <s v="07-98 9555"/>
    <s v="Erling Skakkes gate 78"/>
    <s v="N/A"/>
    <s v="Stavern"/>
    <s v="N/A"/>
    <s v="4110"/>
    <x v="2"/>
    <x v="1"/>
    <s v="Bergulfsen"/>
    <s v="Jonas"/>
    <s v="Medium"/>
  </r>
  <r>
    <n v="10325"/>
    <n v="38"/>
    <n v="100"/>
    <n v="4"/>
    <n v="5190.42"/>
    <n v="236.16410999999999"/>
    <s v="4,55%"/>
    <d v="2004-11-05T00:00:00"/>
    <x v="0"/>
    <n v="4"/>
    <x v="10"/>
    <x v="1"/>
    <x v="2"/>
    <n v="115"/>
    <s v="S50_1392"/>
    <x v="3"/>
    <s v="07-98 9555"/>
    <s v="Erling Skakkes gate 78"/>
    <s v="N/A"/>
    <s v="Stavern"/>
    <s v="N/A"/>
    <s v="4110"/>
    <x v="2"/>
    <x v="1"/>
    <s v="Bergulfsen"/>
    <s v="Jonas"/>
    <s v="Medium"/>
  </r>
  <r>
    <n v="10325"/>
    <n v="44"/>
    <n v="100"/>
    <n v="7"/>
    <n v="5932.96"/>
    <n v="301.987664"/>
    <s v="5,09%"/>
    <d v="2004-11-05T00:00:00"/>
    <x v="0"/>
    <n v="4"/>
    <x v="10"/>
    <x v="1"/>
    <x v="3"/>
    <n v="58"/>
    <s v="S50_1514"/>
    <x v="3"/>
    <s v="07-98 9555"/>
    <s v="Erling Skakkes gate 78"/>
    <s v="N/A"/>
    <s v="Stavern"/>
    <s v="N/A"/>
    <s v="4110"/>
    <x v="2"/>
    <x v="1"/>
    <s v="Bergulfsen"/>
    <s v="Jonas"/>
    <s v="Medium"/>
  </r>
  <r>
    <n v="10326"/>
    <n v="32"/>
    <n v="100"/>
    <n v="6"/>
    <n v="3807.68"/>
    <n v="193.810912"/>
    <s v="5,09%"/>
    <d v="2004-11-09T00:00:00"/>
    <x v="0"/>
    <n v="4"/>
    <x v="10"/>
    <x v="1"/>
    <x v="3"/>
    <n v="100"/>
    <s v="S18_3259"/>
    <x v="12"/>
    <s v="0921-12 3555"/>
    <s v="Berguvsv„gen  8"/>
    <s v="N/A"/>
    <s v="Lule"/>
    <s v="N/A"/>
    <s v="S-958 22"/>
    <x v="8"/>
    <x v="1"/>
    <s v="Berglund"/>
    <s v="Christina"/>
    <s v="Medium"/>
  </r>
  <r>
    <n v="10326"/>
    <n v="50"/>
    <n v="86.01"/>
    <n v="5"/>
    <n v="4300.5"/>
    <n v="317.80694999999997"/>
    <s v="7,39%"/>
    <d v="2004-11-09T00:00:00"/>
    <x v="0"/>
    <n v="4"/>
    <x v="10"/>
    <x v="1"/>
    <x v="0"/>
    <n v="87"/>
    <s v="S18_4522"/>
    <x v="12"/>
    <s v="0921-12 3555"/>
    <s v="Berguvsv„gen  8"/>
    <s v="N/A"/>
    <s v="Lule"/>
    <s v="N/A"/>
    <s v="S-958 22"/>
    <x v="8"/>
    <x v="1"/>
    <s v="Berglund"/>
    <s v="Christina"/>
    <s v="Medium"/>
  </r>
  <r>
    <n v="10326"/>
    <n v="41"/>
    <n v="100"/>
    <n v="4"/>
    <n v="4333.29"/>
    <n v="396.06270599999999"/>
    <s v="9,14%"/>
    <d v="2004-11-09T00:00:00"/>
    <x v="0"/>
    <n v="4"/>
    <x v="10"/>
    <x v="1"/>
    <x v="4"/>
    <n v="122"/>
    <s v="S24_2011"/>
    <x v="12"/>
    <s v="0921-12 3555"/>
    <s v="Berguvsv„gen  8"/>
    <s v="N/A"/>
    <s v="Lule"/>
    <s v="N/A"/>
    <s v="S-958 22"/>
    <x v="8"/>
    <x v="1"/>
    <s v="Berglund"/>
    <s v="Christina"/>
    <s v="Medium"/>
  </r>
  <r>
    <n v="10326"/>
    <n v="41"/>
    <n v="85.85"/>
    <n v="3"/>
    <n v="3519.85"/>
    <n v="260.11691499999995"/>
    <s v="7,39%"/>
    <d v="2004-11-09T00:00:00"/>
    <x v="0"/>
    <n v="4"/>
    <x v="10"/>
    <x v="1"/>
    <x v="0"/>
    <n v="88"/>
    <s v="S24_3151"/>
    <x v="12"/>
    <s v="0921-12 3555"/>
    <s v="Berguvsv„gen  8"/>
    <s v="N/A"/>
    <s v="Lule"/>
    <s v="N/A"/>
    <s v="S-958 22"/>
    <x v="8"/>
    <x v="1"/>
    <s v="Berglund"/>
    <s v="Christina"/>
    <s v="Medium"/>
  </r>
  <r>
    <n v="10326"/>
    <n v="20"/>
    <n v="92.25"/>
    <n v="2"/>
    <n v="1845"/>
    <n v="136.34549999999999"/>
    <s v="7,39%"/>
    <d v="2004-11-09T00:00:00"/>
    <x v="0"/>
    <n v="4"/>
    <x v="10"/>
    <x v="1"/>
    <x v="0"/>
    <n v="83"/>
    <s v="S24_3816"/>
    <x v="12"/>
    <s v="0921-12 3555"/>
    <s v="Berguvsv„gen  8"/>
    <s v="N/A"/>
    <s v="Lule"/>
    <s v="N/A"/>
    <s v="S-958 22"/>
    <x v="8"/>
    <x v="1"/>
    <s v="Berglund"/>
    <s v="Christina"/>
    <s v="Small"/>
  </r>
  <r>
    <n v="10326"/>
    <n v="39"/>
    <n v="60"/>
    <n v="1"/>
    <n v="2340"/>
    <n v="213.87599999999998"/>
    <s v="9,14%"/>
    <d v="2004-11-09T00:00:00"/>
    <x v="0"/>
    <n v="4"/>
    <x v="10"/>
    <x v="1"/>
    <x v="4"/>
    <n v="66"/>
    <s v="S700_1138"/>
    <x v="12"/>
    <s v="0921-12 3555"/>
    <s v="Berguvsv„gen  8"/>
    <s v="N/A"/>
    <s v="Lule"/>
    <s v="N/A"/>
    <s v="S-958 22"/>
    <x v="8"/>
    <x v="1"/>
    <s v="Berglund"/>
    <s v="Christina"/>
    <s v="Small"/>
  </r>
  <r>
    <n v="10327"/>
    <n v="25"/>
    <n v="100"/>
    <n v="6"/>
    <n v="2804.75"/>
    <n v="205.02722499999999"/>
    <s v="7,31%"/>
    <d v="2004-11-10T00:00:00"/>
    <x v="1"/>
    <n v="4"/>
    <x v="10"/>
    <x v="1"/>
    <x v="5"/>
    <n v="157"/>
    <s v="S18_1662"/>
    <x v="5"/>
    <s v="31 12 3555"/>
    <s v="Vinb'ltet 34"/>
    <s v="N/A"/>
    <s v="Kobenhavn"/>
    <s v="N/A"/>
    <s v="1734"/>
    <x v="4"/>
    <x v="1"/>
    <s v="Petersen"/>
    <s v="Jytte"/>
    <s v="Small"/>
  </r>
  <r>
    <n v="10327"/>
    <n v="45"/>
    <n v="100"/>
    <n v="8"/>
    <n v="4781.7"/>
    <n v="349.54226999999997"/>
    <s v="7,31%"/>
    <d v="2004-11-10T00:00:00"/>
    <x v="1"/>
    <n v="4"/>
    <x v="10"/>
    <x v="1"/>
    <x v="5"/>
    <n v="84"/>
    <s v="S18_2581"/>
    <x v="5"/>
    <s v="31 12 3555"/>
    <s v="Vinb'ltet 34"/>
    <s v="N/A"/>
    <s v="Kobenhavn"/>
    <s v="N/A"/>
    <s v="1734"/>
    <x v="4"/>
    <x v="1"/>
    <s v="Petersen"/>
    <s v="Jytte"/>
    <s v="Medium"/>
  </r>
  <r>
    <n v="10327"/>
    <n v="25"/>
    <n v="45.86"/>
    <n v="5"/>
    <n v="1146.5"/>
    <n v="104.7901"/>
    <s v="9,14%"/>
    <d v="2004-11-10T00:00:00"/>
    <x v="1"/>
    <n v="4"/>
    <x v="10"/>
    <x v="1"/>
    <x v="4"/>
    <n v="86"/>
    <s v="S18_3029"/>
    <x v="5"/>
    <s v="31 12 3555"/>
    <s v="Vinb'ltet 34"/>
    <s v="N/A"/>
    <s v="Kobenhavn"/>
    <s v="N/A"/>
    <s v="1734"/>
    <x v="4"/>
    <x v="1"/>
    <s v="Petersen"/>
    <s v="Jytte"/>
    <s v="Small"/>
  </r>
  <r>
    <n v="10327"/>
    <n v="20"/>
    <n v="100"/>
    <n v="7"/>
    <n v="3469.2"/>
    <n v="317.08487999999994"/>
    <s v="9,14%"/>
    <d v="2004-11-10T00:00:00"/>
    <x v="1"/>
    <n v="4"/>
    <x v="10"/>
    <x v="1"/>
    <x v="4"/>
    <n v="86"/>
    <s v="S700_1938"/>
    <x v="5"/>
    <s v="31 12 3555"/>
    <s v="Vinb'ltet 34"/>
    <s v="N/A"/>
    <s v="Kobenhavn"/>
    <s v="N/A"/>
    <s v="1734"/>
    <x v="4"/>
    <x v="1"/>
    <s v="Petersen"/>
    <s v="Jytte"/>
    <s v="Medium"/>
  </r>
  <r>
    <n v="10327"/>
    <n v="21"/>
    <n v="96.31"/>
    <n v="1"/>
    <n v="2022.51"/>
    <n v="184.85741399999998"/>
    <s v="9,14%"/>
    <d v="2004-11-10T00:00:00"/>
    <x v="1"/>
    <n v="4"/>
    <x v="10"/>
    <x v="1"/>
    <x v="4"/>
    <n v="72"/>
    <s v="S700_2610"/>
    <x v="5"/>
    <s v="31 12 3555"/>
    <s v="Vinb'ltet 34"/>
    <s v="N/A"/>
    <s v="Kobenhavn"/>
    <s v="N/A"/>
    <s v="1734"/>
    <x v="4"/>
    <x v="1"/>
    <s v="Petersen"/>
    <s v="Jytte"/>
    <s v="Small"/>
  </r>
  <r>
    <n v="10327"/>
    <n v="43"/>
    <n v="80"/>
    <n v="2"/>
    <n v="3440"/>
    <n v="314.416"/>
    <s v="9,14%"/>
    <d v="2004-11-10T00:00:00"/>
    <x v="1"/>
    <n v="4"/>
    <x v="10"/>
    <x v="1"/>
    <x v="4"/>
    <n v="100"/>
    <s v="S700_3505"/>
    <x v="5"/>
    <s v="31 12 3555"/>
    <s v="Vinb'ltet 34"/>
    <s v="N/A"/>
    <s v="Kobenhavn"/>
    <s v="N/A"/>
    <s v="1734"/>
    <x v="4"/>
    <x v="1"/>
    <s v="Petersen"/>
    <s v="Jytte"/>
    <s v="Medium"/>
  </r>
  <r>
    <n v="10327"/>
    <n v="37"/>
    <n v="86.61"/>
    <n v="3"/>
    <n v="3204.57"/>
    <n v="292.89769799999999"/>
    <s v="9,14%"/>
    <d v="2004-11-10T00:00:00"/>
    <x v="1"/>
    <n v="4"/>
    <x v="10"/>
    <x v="1"/>
    <x v="4"/>
    <n v="99"/>
    <s v="S700_3962"/>
    <x v="5"/>
    <s v="31 12 3555"/>
    <s v="Vinb'ltet 34"/>
    <s v="N/A"/>
    <s v="Kobenhavn"/>
    <s v="N/A"/>
    <s v="1734"/>
    <x v="4"/>
    <x v="1"/>
    <s v="Petersen"/>
    <s v="Jytte"/>
    <s v="Medium"/>
  </r>
  <r>
    <n v="10327"/>
    <n v="37"/>
    <n v="86.74"/>
    <n v="4"/>
    <n v="3209.38"/>
    <n v="293.337332"/>
    <s v="9,14%"/>
    <d v="2004-11-10T00:00:00"/>
    <x v="1"/>
    <n v="4"/>
    <x v="10"/>
    <x v="1"/>
    <x v="4"/>
    <n v="54"/>
    <s v="S72_3212"/>
    <x v="5"/>
    <s v="31 12 3555"/>
    <s v="Vinb'ltet 34"/>
    <s v="N/A"/>
    <s v="Kobenhavn"/>
    <s v="N/A"/>
    <s v="1734"/>
    <x v="4"/>
    <x v="1"/>
    <s v="Petersen"/>
    <s v="Jytte"/>
    <s v="Medium"/>
  </r>
  <r>
    <n v="10328"/>
    <n v="34"/>
    <n v="100"/>
    <n v="6"/>
    <n v="3815.48"/>
    <n v="281.96397199999996"/>
    <s v="7,39%"/>
    <d v="2004-11-12T00:00:00"/>
    <x v="0"/>
    <n v="4"/>
    <x v="10"/>
    <x v="1"/>
    <x v="0"/>
    <n v="105"/>
    <s v="S18_3856"/>
    <x v="6"/>
    <s v="035-640555"/>
    <s v="Via Ludovico il Moro 22"/>
    <s v="N/A"/>
    <s v="Bergamo"/>
    <s v="N/A"/>
    <s v="24100"/>
    <x v="5"/>
    <x v="1"/>
    <s v="Rovelli"/>
    <s v="Giovanni"/>
    <s v="Medium"/>
  </r>
  <r>
    <n v="10328"/>
    <n v="47"/>
    <n v="87.54"/>
    <n v="14"/>
    <n v="4114.38"/>
    <n v="300.76117800000003"/>
    <s v="7,31%"/>
    <d v="2004-11-12T00:00:00"/>
    <x v="0"/>
    <n v="4"/>
    <x v="10"/>
    <x v="1"/>
    <x v="5"/>
    <n v="109"/>
    <s v="S24_1785"/>
    <x v="6"/>
    <s v="035-640555"/>
    <s v="Via Ludovico il Moro 22"/>
    <s v="N/A"/>
    <s v="Bergamo"/>
    <s v="N/A"/>
    <s v="24100"/>
    <x v="5"/>
    <x v="1"/>
    <s v="Rovelli"/>
    <s v="Giovanni"/>
    <s v="Medium"/>
  </r>
  <r>
    <n v="10328"/>
    <n v="48"/>
    <n v="58.92"/>
    <n v="1"/>
    <n v="2828.16"/>
    <n v="206.738496"/>
    <s v="7,31%"/>
    <d v="2004-11-12T00:00:00"/>
    <x v="0"/>
    <n v="4"/>
    <x v="10"/>
    <x v="1"/>
    <x v="5"/>
    <n v="68"/>
    <s v="S24_2841"/>
    <x v="6"/>
    <s v="035-640555"/>
    <s v="Via Ludovico il Moro 22"/>
    <s v="N/A"/>
    <s v="Bergamo"/>
    <s v="N/A"/>
    <s v="24100"/>
    <x v="5"/>
    <x v="1"/>
    <s v="Rovelli"/>
    <s v="Giovanni"/>
    <s v="Small"/>
  </r>
  <r>
    <n v="10328"/>
    <n v="20"/>
    <n v="72.98"/>
    <n v="2"/>
    <n v="1459.6"/>
    <n v="107.86443999999999"/>
    <s v="7,39%"/>
    <d v="2004-11-12T00:00:00"/>
    <x v="0"/>
    <n v="4"/>
    <x v="10"/>
    <x v="1"/>
    <x v="0"/>
    <n v="65"/>
    <s v="S24_3420"/>
    <x v="6"/>
    <s v="035-640555"/>
    <s v="Via Ludovico il Moro 22"/>
    <s v="N/A"/>
    <s v="Bergamo"/>
    <s v="N/A"/>
    <s v="24100"/>
    <x v="5"/>
    <x v="1"/>
    <s v="Rovelli"/>
    <s v="Giovanni"/>
    <s v="Small"/>
  </r>
  <r>
    <n v="10328"/>
    <n v="35"/>
    <n v="76.430000000000007"/>
    <n v="3"/>
    <n v="2675.05"/>
    <n v="195.546155"/>
    <s v="7,31%"/>
    <d v="2004-11-12T00:00:00"/>
    <x v="0"/>
    <n v="4"/>
    <x v="10"/>
    <x v="1"/>
    <x v="5"/>
    <n v="68"/>
    <s v="S24_3949"/>
    <x v="6"/>
    <s v="035-640555"/>
    <s v="Via Ludovico il Moro 22"/>
    <s v="N/A"/>
    <s v="Bergamo"/>
    <s v="N/A"/>
    <s v="24100"/>
    <x v="5"/>
    <x v="1"/>
    <s v="Rovelli"/>
    <s v="Giovanni"/>
    <s v="Small"/>
  </r>
  <r>
    <n v="10328"/>
    <n v="43"/>
    <n v="60.86"/>
    <n v="4"/>
    <n v="2616.98"/>
    <n v="191.30123799999998"/>
    <s v="7,31%"/>
    <d v="2004-11-12T00:00:00"/>
    <x v="0"/>
    <n v="4"/>
    <x v="10"/>
    <x v="1"/>
    <x v="5"/>
    <n v="72"/>
    <s v="S24_4278"/>
    <x v="6"/>
    <s v="035-640555"/>
    <s v="Via Ludovico il Moro 22"/>
    <s v="N/A"/>
    <s v="Bergamo"/>
    <s v="N/A"/>
    <s v="24100"/>
    <x v="5"/>
    <x v="1"/>
    <s v="Rovelli"/>
    <s v="Giovanni"/>
    <s v="Small"/>
  </r>
  <r>
    <n v="10328"/>
    <n v="24"/>
    <n v="81.17"/>
    <n v="5"/>
    <n v="1948.08"/>
    <n v="143.963112"/>
    <s v="7,39%"/>
    <d v="2004-11-12T00:00:00"/>
    <x v="0"/>
    <n v="4"/>
    <x v="10"/>
    <x v="1"/>
    <x v="0"/>
    <n v="68"/>
    <s v="S32_4289"/>
    <x v="6"/>
    <s v="035-640555"/>
    <s v="Via Ludovico il Moro 22"/>
    <s v="N/A"/>
    <s v="Bergamo"/>
    <s v="N/A"/>
    <s v="24100"/>
    <x v="5"/>
    <x v="1"/>
    <s v="Rovelli"/>
    <s v="Giovanni"/>
    <s v="Small"/>
  </r>
  <r>
    <n v="10328"/>
    <n v="34"/>
    <n v="51.93"/>
    <n v="7"/>
    <n v="1765.62"/>
    <n v="130.47931799999998"/>
    <s v="7,39%"/>
    <d v="2004-11-12T00:00:00"/>
    <x v="0"/>
    <n v="4"/>
    <x v="10"/>
    <x v="1"/>
    <x v="0"/>
    <n v="43"/>
    <s v="S50_1341"/>
    <x v="6"/>
    <s v="035-640555"/>
    <s v="Via Ludovico il Moro 22"/>
    <s v="N/A"/>
    <s v="Bergamo"/>
    <s v="N/A"/>
    <s v="24100"/>
    <x v="5"/>
    <x v="1"/>
    <s v="Rovelli"/>
    <s v="Giovanni"/>
    <s v="Small"/>
  </r>
  <r>
    <n v="10328"/>
    <n v="27"/>
    <n v="100"/>
    <n v="8"/>
    <n v="2762.1"/>
    <n v="201.90950999999998"/>
    <s v="7,31%"/>
    <d v="2004-11-12T00:00:00"/>
    <x v="0"/>
    <n v="4"/>
    <x v="10"/>
    <x v="1"/>
    <x v="5"/>
    <n v="91"/>
    <s v="S700_1691"/>
    <x v="6"/>
    <s v="035-640555"/>
    <s v="Via Ludovico il Moro 22"/>
    <s v="N/A"/>
    <s v="Bergamo"/>
    <s v="N/A"/>
    <s v="24100"/>
    <x v="5"/>
    <x v="1"/>
    <s v="Rovelli"/>
    <s v="Giovanni"/>
    <s v="Small"/>
  </r>
  <r>
    <n v="10328"/>
    <n v="41"/>
    <n v="100"/>
    <n v="9"/>
    <n v="4156.58"/>
    <n v="379.91141199999998"/>
    <s v="9,14%"/>
    <d v="2004-11-12T00:00:00"/>
    <x v="0"/>
    <n v="4"/>
    <x v="10"/>
    <x v="1"/>
    <x v="4"/>
    <n v="90"/>
    <s v="S700_2047"/>
    <x v="6"/>
    <s v="035-640555"/>
    <s v="Via Ludovico il Moro 22"/>
    <s v="N/A"/>
    <s v="Bergamo"/>
    <s v="N/A"/>
    <s v="24100"/>
    <x v="5"/>
    <x v="1"/>
    <s v="Rovelli"/>
    <s v="Giovanni"/>
    <s v="Medium"/>
  </r>
  <r>
    <n v="10328"/>
    <n v="37"/>
    <n v="100"/>
    <n v="10"/>
    <n v="4021.53"/>
    <n v="293.97384299999999"/>
    <s v="7,31%"/>
    <d v="2004-11-12T00:00:00"/>
    <x v="0"/>
    <n v="4"/>
    <x v="10"/>
    <x v="1"/>
    <x v="5"/>
    <n v="99"/>
    <s v="S700_2466"/>
    <x v="6"/>
    <s v="035-640555"/>
    <s v="Via Ludovico il Moro 22"/>
    <s v="N/A"/>
    <s v="Bergamo"/>
    <s v="N/A"/>
    <s v="24100"/>
    <x v="5"/>
    <x v="1"/>
    <s v="Rovelli"/>
    <s v="Giovanni"/>
    <s v="Medium"/>
  </r>
  <r>
    <n v="10328"/>
    <n v="33"/>
    <n v="100"/>
    <n v="11"/>
    <n v="4072.2"/>
    <n v="297.67782"/>
    <s v="7,31%"/>
    <d v="2004-11-12T00:00:00"/>
    <x v="0"/>
    <n v="4"/>
    <x v="10"/>
    <x v="1"/>
    <x v="5"/>
    <n v="118"/>
    <s v="S700_2834"/>
    <x v="6"/>
    <s v="035-640555"/>
    <s v="Via Ludovico il Moro 22"/>
    <s v="N/A"/>
    <s v="Bergamo"/>
    <s v="N/A"/>
    <s v="24100"/>
    <x v="5"/>
    <x v="1"/>
    <s v="Rovelli"/>
    <s v="Giovanni"/>
    <s v="Medium"/>
  </r>
  <r>
    <n v="10328"/>
    <n v="33"/>
    <n v="64"/>
    <n v="13"/>
    <n v="2112"/>
    <n v="154.38720000000001"/>
    <s v="7,31%"/>
    <d v="2004-11-12T00:00:00"/>
    <x v="0"/>
    <n v="4"/>
    <x v="10"/>
    <x v="1"/>
    <x v="5"/>
    <n v="80"/>
    <s v="S700_3167"/>
    <x v="6"/>
    <s v="035-640555"/>
    <s v="Via Ludovico il Moro 22"/>
    <s v="N/A"/>
    <s v="Bergamo"/>
    <s v="N/A"/>
    <s v="24100"/>
    <x v="5"/>
    <x v="1"/>
    <s v="Rovelli"/>
    <s v="Giovanni"/>
    <s v="Small"/>
  </r>
  <r>
    <n v="10328"/>
    <n v="39"/>
    <n v="85.87"/>
    <n v="12"/>
    <n v="3348.93"/>
    <n v="244.806783"/>
    <s v="7,31%"/>
    <d v="2004-11-12T00:00:00"/>
    <x v="0"/>
    <n v="4"/>
    <x v="10"/>
    <x v="1"/>
    <x v="5"/>
    <n v="74"/>
    <s v="S700_4002"/>
    <x v="6"/>
    <s v="035-640555"/>
    <s v="Via Ludovico il Moro 22"/>
    <s v="N/A"/>
    <s v="Bergamo"/>
    <s v="N/A"/>
    <s v="24100"/>
    <x v="5"/>
    <x v="1"/>
    <s v="Rovelli"/>
    <s v="Giovanni"/>
    <s v="Medium"/>
  </r>
  <r>
    <n v="10329"/>
    <n v="42"/>
    <n v="100"/>
    <n v="1"/>
    <n v="4396.1400000000003"/>
    <n v="558.30978000000005"/>
    <s v="12,70%"/>
    <d v="2004-11-15T00:00:00"/>
    <x v="0"/>
    <n v="4"/>
    <x v="10"/>
    <x v="1"/>
    <x v="6"/>
    <n v="95"/>
    <s v="S10_1678"/>
    <x v="7"/>
    <s v="2125557818"/>
    <s v="897 Long Airport Avenue"/>
    <s v="N/A"/>
    <s v="NYC"/>
    <s v="NY"/>
    <s v="10022"/>
    <x v="0"/>
    <x v="0"/>
    <s v="Yu"/>
    <s v="Kwai"/>
    <s v="Medium"/>
  </r>
  <r>
    <n v="10329"/>
    <n v="20"/>
    <n v="100"/>
    <n v="2"/>
    <n v="3176"/>
    <n v="403.35200000000003"/>
    <s v="12,70%"/>
    <d v="2004-11-15T00:00:00"/>
    <x v="0"/>
    <n v="4"/>
    <x v="10"/>
    <x v="1"/>
    <x v="6"/>
    <n v="118"/>
    <s v="S10_2016"/>
    <x v="7"/>
    <s v="2125557818"/>
    <s v="897 Long Airport Avenue"/>
    <s v="N/A"/>
    <s v="NYC"/>
    <s v="NY"/>
    <s v="10022"/>
    <x v="0"/>
    <x v="0"/>
    <s v="Yu"/>
    <s v="Kwai"/>
    <s v="Medium"/>
  </r>
  <r>
    <n v="10329"/>
    <n v="26"/>
    <n v="100"/>
    <n v="3"/>
    <n v="5868.2"/>
    <n v="745.26139999999998"/>
    <s v="12,70%"/>
    <d v="2004-11-15T00:00:00"/>
    <x v="0"/>
    <n v="4"/>
    <x v="10"/>
    <x v="1"/>
    <x v="6"/>
    <n v="193"/>
    <s v="S10_4698"/>
    <x v="7"/>
    <s v="2125557818"/>
    <s v="897 Long Airport Avenue"/>
    <s v="N/A"/>
    <s v="NYC"/>
    <s v="NY"/>
    <s v="10022"/>
    <x v="0"/>
    <x v="0"/>
    <s v="Yu"/>
    <s v="Kwai"/>
    <s v="Medium"/>
  </r>
  <r>
    <n v="10329"/>
    <n v="41"/>
    <n v="71.47"/>
    <n v="5"/>
    <n v="2930.27"/>
    <n v="729.34420299999999"/>
    <s v="24,89%"/>
    <d v="2004-11-15T00:00:00"/>
    <x v="0"/>
    <n v="4"/>
    <x v="10"/>
    <x v="1"/>
    <x v="1"/>
    <n v="194"/>
    <s v="S12_1099"/>
    <x v="7"/>
    <s v="2125557818"/>
    <s v="897 Long Airport Avenue"/>
    <s v="N/A"/>
    <s v="NYC"/>
    <s v="NY"/>
    <s v="10022"/>
    <x v="0"/>
    <x v="0"/>
    <s v="Yu"/>
    <s v="Kwai"/>
    <s v="Small"/>
  </r>
  <r>
    <n v="10329"/>
    <n v="24"/>
    <n v="100"/>
    <n v="6"/>
    <n v="3542.64"/>
    <n v="449.91528"/>
    <n v="0.127"/>
    <d v="2004-11-15T00:00:00"/>
    <x v="0"/>
    <n v="4"/>
    <x v="10"/>
    <x v="1"/>
    <x v="6"/>
    <n v="150"/>
    <s v="S12_2823"/>
    <x v="7"/>
    <s v="2125557818"/>
    <s v="897 Long Airport Avenue"/>
    <s v="N/A"/>
    <s v="NYC"/>
    <s v="NY"/>
    <s v="10022"/>
    <x v="0"/>
    <x v="0"/>
    <s v="Yu"/>
    <s v="Kwai"/>
    <s v="Medium"/>
  </r>
  <r>
    <n v="10329"/>
    <n v="46"/>
    <n v="83.63"/>
    <n v="13"/>
    <n v="3846.98"/>
    <n v="957.51332200000002"/>
    <s v="24,89%"/>
    <d v="2004-11-15T00:00:00"/>
    <x v="0"/>
    <n v="4"/>
    <x v="10"/>
    <x v="1"/>
    <x v="1"/>
    <n v="117"/>
    <s v="S12_3380"/>
    <x v="7"/>
    <s v="2125557818"/>
    <s v="897 Long Airport Avenue"/>
    <s v="N/A"/>
    <s v="NYC"/>
    <s v="NY"/>
    <s v="10022"/>
    <x v="0"/>
    <x v="0"/>
    <s v="Yu"/>
    <s v="Kwai"/>
    <s v="Medium"/>
  </r>
  <r>
    <n v="10329"/>
    <n v="33"/>
    <n v="100"/>
    <n v="14"/>
    <n v="3607.56"/>
    <n v="897.92168400000003"/>
    <s v="24,89%"/>
    <d v="2004-11-15T00:00:00"/>
    <x v="0"/>
    <n v="4"/>
    <x v="10"/>
    <x v="1"/>
    <x v="1"/>
    <n v="79"/>
    <s v="S12_3990"/>
    <x v="7"/>
    <s v="2125557818"/>
    <s v="897 Long Airport Avenue"/>
    <s v="N/A"/>
    <s v="NYC"/>
    <s v="NY"/>
    <s v="10022"/>
    <x v="0"/>
    <x v="0"/>
    <s v="Yu"/>
    <s v="Kwai"/>
    <s v="Medium"/>
  </r>
  <r>
    <n v="10329"/>
    <n v="39"/>
    <n v="64.739999999999995"/>
    <n v="15"/>
    <n v="2524.86"/>
    <n v="628.43765400000007"/>
    <s v="24,89%"/>
    <d v="2004-11-15T00:00:00"/>
    <x v="0"/>
    <n v="4"/>
    <x v="10"/>
    <x v="1"/>
    <x v="1"/>
    <n v="115"/>
    <s v="S12_4675"/>
    <x v="7"/>
    <s v="2125557818"/>
    <s v="897 Long Airport Avenue"/>
    <s v="N/A"/>
    <s v="NYC"/>
    <s v="NY"/>
    <s v="10022"/>
    <x v="0"/>
    <x v="0"/>
    <s v="Yu"/>
    <s v="Kwai"/>
    <s v="Small"/>
  </r>
  <r>
    <n v="10329"/>
    <n v="29"/>
    <n v="100"/>
    <n v="9"/>
    <n v="2954.81"/>
    <n v="735.45220900000004"/>
    <s v="24,89%"/>
    <d v="2004-11-15T00:00:00"/>
    <x v="0"/>
    <n v="4"/>
    <x v="10"/>
    <x v="1"/>
    <x v="1"/>
    <n v="77"/>
    <s v="S18_1889"/>
    <x v="7"/>
    <s v="2125557818"/>
    <s v="897 Long Airport Avenue"/>
    <s v="N/A"/>
    <s v="NYC"/>
    <s v="NY"/>
    <s v="10022"/>
    <x v="0"/>
    <x v="0"/>
    <s v="Yu"/>
    <s v="Kwai"/>
    <s v="Small"/>
  </r>
  <r>
    <n v="10329"/>
    <n v="38"/>
    <n v="100"/>
    <n v="12"/>
    <n v="5266.04"/>
    <n v="668.78708000000006"/>
    <n v="0.127"/>
    <d v="2004-11-15T00:00:00"/>
    <x v="0"/>
    <n v="4"/>
    <x v="10"/>
    <x v="1"/>
    <x v="6"/>
    <n v="60"/>
    <s v="S18_2625"/>
    <x v="7"/>
    <s v="2125557818"/>
    <s v="897 Long Airport Avenue"/>
    <s v="N/A"/>
    <s v="NYC"/>
    <s v="NY"/>
    <s v="10022"/>
    <x v="0"/>
    <x v="0"/>
    <s v="Yu"/>
    <s v="Kwai"/>
    <s v="Medium"/>
  </r>
  <r>
    <n v="10329"/>
    <n v="38"/>
    <n v="59.1"/>
    <n v="10"/>
    <n v="2245.8000000000002"/>
    <n v="558.97962000000007"/>
    <s v="24,89%"/>
    <d v="2004-11-15T00:00:00"/>
    <x v="0"/>
    <n v="4"/>
    <x v="10"/>
    <x v="1"/>
    <x v="1"/>
    <n v="80"/>
    <s v="S18_3278"/>
    <x v="7"/>
    <s v="2125557818"/>
    <s v="897 Long Airport Avenue"/>
    <s v="N/A"/>
    <s v="NYC"/>
    <s v="NY"/>
    <s v="10022"/>
    <x v="0"/>
    <x v="0"/>
    <s v="Yu"/>
    <s v="Kwai"/>
    <s v="Small"/>
  </r>
  <r>
    <n v="10329"/>
    <n v="30"/>
    <n v="87.78"/>
    <n v="7"/>
    <n v="2633.4"/>
    <n v="334.4418"/>
    <n v="0.127"/>
    <d v="2004-11-15T00:00:00"/>
    <x v="0"/>
    <n v="4"/>
    <x v="10"/>
    <x v="1"/>
    <x v="6"/>
    <n v="112"/>
    <s v="S24_1578"/>
    <x v="7"/>
    <s v="2125557818"/>
    <s v="897 Long Airport Avenue"/>
    <s v="N/A"/>
    <s v="NYC"/>
    <s v="NY"/>
    <s v="10022"/>
    <x v="0"/>
    <x v="0"/>
    <s v="Yu"/>
    <s v="Kwai"/>
    <s v="Small"/>
  </r>
  <r>
    <n v="10329"/>
    <n v="37"/>
    <n v="94.43"/>
    <n v="4"/>
    <n v="3493.91"/>
    <n v="443.72656999999998"/>
    <n v="0.127"/>
    <d v="2004-11-15T00:00:00"/>
    <x v="0"/>
    <n v="4"/>
    <x v="10"/>
    <x v="1"/>
    <x v="6"/>
    <n v="76"/>
    <s v="S24_2000"/>
    <x v="7"/>
    <s v="2125557818"/>
    <s v="897 Long Airport Avenue"/>
    <s v="N/A"/>
    <s v="NYC"/>
    <s v="NY"/>
    <s v="10022"/>
    <x v="0"/>
    <x v="0"/>
    <s v="Yu"/>
    <s v="Kwai"/>
    <s v="Medium"/>
  </r>
  <r>
    <n v="10329"/>
    <n v="45"/>
    <n v="63.91"/>
    <n v="11"/>
    <n v="2875.95"/>
    <n v="365.24564999999996"/>
    <n v="0.127"/>
    <d v="2004-11-15T00:00:00"/>
    <x v="0"/>
    <n v="4"/>
    <x v="10"/>
    <x v="1"/>
    <x v="6"/>
    <n v="99"/>
    <s v="S32_1374"/>
    <x v="7"/>
    <s v="2125557818"/>
    <s v="897 Long Airport Avenue"/>
    <s v="N/A"/>
    <s v="NYC"/>
    <s v="NY"/>
    <s v="10022"/>
    <x v="0"/>
    <x v="0"/>
    <s v="Yu"/>
    <s v="Kwai"/>
    <s v="Small"/>
  </r>
  <r>
    <n v="10329"/>
    <n v="44"/>
    <n v="86.13"/>
    <n v="8"/>
    <n v="3789.72"/>
    <n v="277.02853199999998"/>
    <s v="7,31%"/>
    <d v="2004-11-15T00:00:00"/>
    <x v="0"/>
    <n v="4"/>
    <x v="10"/>
    <x v="1"/>
    <x v="5"/>
    <n v="49"/>
    <s v="S72_1253"/>
    <x v="7"/>
    <s v="2125557818"/>
    <s v="897 Long Airport Avenue"/>
    <s v="N/A"/>
    <s v="NYC"/>
    <s v="NY"/>
    <s v="10022"/>
    <x v="0"/>
    <x v="0"/>
    <s v="Yu"/>
    <s v="Kwai"/>
    <s v="Medium"/>
  </r>
  <r>
    <n v="10330"/>
    <n v="37"/>
    <n v="100"/>
    <n v="3"/>
    <n v="4405.22"/>
    <n v="1096.4592580000001"/>
    <s v="24,89%"/>
    <d v="2004-11-16T00:00:00"/>
    <x v="0"/>
    <n v="4"/>
    <x v="10"/>
    <x v="1"/>
    <x v="1"/>
    <n v="146"/>
    <s v="S18_3482"/>
    <x v="8"/>
    <s v="+63 2 555 3587"/>
    <s v="15 McCallum Street - NatWest Center #13-03"/>
    <s v="N/A"/>
    <s v="Makati City"/>
    <s v="N/A"/>
    <s v="1227 MM"/>
    <x v="6"/>
    <x v="2"/>
    <s v="Cruz"/>
    <s v="Arnold"/>
    <s v="Medium"/>
  </r>
  <r>
    <n v="10330"/>
    <n v="29"/>
    <n v="69.63"/>
    <n v="2"/>
    <n v="2019.27"/>
    <n v="256.44729000000001"/>
    <n v="0.127"/>
    <d v="2004-11-16T00:00:00"/>
    <x v="0"/>
    <n v="4"/>
    <x v="10"/>
    <x v="1"/>
    <x v="6"/>
    <n v="62"/>
    <s v="S18_3782"/>
    <x v="8"/>
    <s v="+63 2 555 3587"/>
    <s v="15 McCallum Street - NatWest Center #13-03"/>
    <s v="N/A"/>
    <s v="Makati City"/>
    <s v="N/A"/>
    <s v="1227 MM"/>
    <x v="6"/>
    <x v="2"/>
    <s v="Cruz"/>
    <s v="Arnold"/>
    <s v="Small"/>
  </r>
  <r>
    <n v="10330"/>
    <n v="50"/>
    <n v="100"/>
    <n v="4"/>
    <n v="6101"/>
    <n v="1518.5389"/>
    <s v="24,89%"/>
    <d v="2004-11-16T00:00:00"/>
    <x v="0"/>
    <n v="4"/>
    <x v="10"/>
    <x v="1"/>
    <x v="1"/>
    <n v="148"/>
    <s v="S18_4721"/>
    <x v="8"/>
    <s v="+63 2 555 3587"/>
    <s v="15 McCallum Street - NatWest Center #13-03"/>
    <s v="N/A"/>
    <s v="Makati City"/>
    <s v="N/A"/>
    <s v="1227 MM"/>
    <x v="6"/>
    <x v="2"/>
    <s v="Cruz"/>
    <s v="Arnold"/>
    <s v="Medium"/>
  </r>
  <r>
    <n v="10330"/>
    <n v="42"/>
    <n v="81.03"/>
    <n v="1"/>
    <n v="3403.26"/>
    <n v="432.21402000000006"/>
    <n v="0.127"/>
    <d v="2004-11-16T00:00:00"/>
    <x v="0"/>
    <n v="4"/>
    <x v="10"/>
    <x v="1"/>
    <x v="6"/>
    <n v="69"/>
    <s v="S24_2360"/>
    <x v="8"/>
    <s v="+63 2 555 3587"/>
    <s v="15 McCallum Street - NatWest Center #13-03"/>
    <s v="N/A"/>
    <s v="Makati City"/>
    <s v="N/A"/>
    <s v="1227 MM"/>
    <x v="6"/>
    <x v="2"/>
    <s v="Cruz"/>
    <s v="Arnold"/>
    <s v="Medium"/>
  </r>
  <r>
    <n v="10331"/>
    <n v="46"/>
    <n v="100"/>
    <n v="6"/>
    <n v="6434.02"/>
    <n v="1601.4275780000003"/>
    <s v="24,89%"/>
    <d v="2004-11-17T00:00:00"/>
    <x v="0"/>
    <n v="4"/>
    <x v="10"/>
    <x v="1"/>
    <x v="1"/>
    <n v="141"/>
    <s v="S18_1129"/>
    <x v="9"/>
    <s v="2155559857"/>
    <s v="11328 Douglas Av."/>
    <s v="N/A"/>
    <s v="Philadelphia"/>
    <s v="PA"/>
    <s v="71270"/>
    <x v="0"/>
    <x v="0"/>
    <s v="Hernandez"/>
    <s v="Rosa"/>
    <s v="Medium"/>
  </r>
  <r>
    <n v="10331"/>
    <n v="44"/>
    <n v="100"/>
    <n v="14"/>
    <n v="4849.24"/>
    <n v="1206.9758360000001"/>
    <s v="24,89%"/>
    <d v="2004-11-17T00:00:00"/>
    <x v="0"/>
    <n v="4"/>
    <x v="10"/>
    <x v="1"/>
    <x v="1"/>
    <n v="124"/>
    <s v="S18_1589"/>
    <x v="9"/>
    <s v="2155559857"/>
    <s v="11328 Douglas Av."/>
    <s v="N/A"/>
    <s v="Philadelphia"/>
    <s v="PA"/>
    <s v="71270"/>
    <x v="0"/>
    <x v="0"/>
    <s v="Hernandez"/>
    <s v="Rosa"/>
    <s v="Medium"/>
  </r>
  <r>
    <n v="10331"/>
    <n v="44"/>
    <n v="74.040000000000006"/>
    <n v="7"/>
    <n v="3257.76"/>
    <n v="240.74846399999998"/>
    <s v="7,39%"/>
    <d v="2004-11-17T00:00:00"/>
    <x v="0"/>
    <n v="4"/>
    <x v="10"/>
    <x v="1"/>
    <x v="0"/>
    <n v="170"/>
    <s v="S18_1749"/>
    <x v="9"/>
    <s v="2155559857"/>
    <s v="11328 Douglas Av."/>
    <s v="N/A"/>
    <s v="Philadelphia"/>
    <s v="PA"/>
    <s v="71270"/>
    <x v="0"/>
    <x v="0"/>
    <s v="Hernandez"/>
    <s v="Rosa"/>
    <s v="Medium"/>
  </r>
  <r>
    <n v="10331"/>
    <n v="30"/>
    <n v="32.47"/>
    <n v="8"/>
    <n v="974.1"/>
    <n v="242.45349000000002"/>
    <s v="24,89%"/>
    <d v="2004-11-17T00:00:00"/>
    <x v="0"/>
    <n v="4"/>
    <x v="10"/>
    <x v="1"/>
    <x v="1"/>
    <n v="142"/>
    <s v="S18_1984"/>
    <x v="9"/>
    <s v="2155559857"/>
    <s v="11328 Douglas Av."/>
    <s v="N/A"/>
    <s v="Philadelphia"/>
    <s v="PA"/>
    <s v="71270"/>
    <x v="0"/>
    <x v="0"/>
    <s v="Hernandez"/>
    <s v="Rosa"/>
    <s v="Small"/>
  </r>
  <r>
    <n v="10331"/>
    <n v="26"/>
    <n v="64.900000000000006"/>
    <n v="10"/>
    <n v="1687.4"/>
    <n v="419.99386000000004"/>
    <s v="24,89%"/>
    <d v="2004-11-17T00:00:00"/>
    <x v="0"/>
    <n v="4"/>
    <x v="10"/>
    <x v="1"/>
    <x v="1"/>
    <n v="132"/>
    <s v="S18_2870"/>
    <x v="9"/>
    <s v="2155559857"/>
    <s v="11328 Douglas Av."/>
    <s v="N/A"/>
    <s v="Philadelphia"/>
    <s v="PA"/>
    <s v="71270"/>
    <x v="0"/>
    <x v="0"/>
    <s v="Hernandez"/>
    <s v="Rosa"/>
    <s v="Small"/>
  </r>
  <r>
    <n v="10331"/>
    <n v="27"/>
    <n v="100"/>
    <n v="11"/>
    <n v="4170.6899999999996"/>
    <n v="1038.0847409999999"/>
    <s v="24,89%"/>
    <d v="2004-11-17T00:00:00"/>
    <x v="0"/>
    <n v="4"/>
    <x v="10"/>
    <x v="1"/>
    <x v="1"/>
    <n v="169"/>
    <s v="S18_3232"/>
    <x v="9"/>
    <s v="2155559857"/>
    <s v="11328 Douglas Av."/>
    <s v="N/A"/>
    <s v="Philadelphia"/>
    <s v="PA"/>
    <s v="71270"/>
    <x v="0"/>
    <x v="0"/>
    <s v="Hernandez"/>
    <s v="Rosa"/>
    <s v="Medium"/>
  </r>
  <r>
    <n v="10331"/>
    <n v="26"/>
    <n v="67.91"/>
    <n v="12"/>
    <n v="1765.66"/>
    <n v="439.47277400000002"/>
    <s v="24,89%"/>
    <d v="2004-11-17T00:00:00"/>
    <x v="0"/>
    <n v="4"/>
    <x v="10"/>
    <x v="1"/>
    <x v="1"/>
    <n v="141"/>
    <s v="S18_3685"/>
    <x v="9"/>
    <s v="2155559857"/>
    <s v="11328 Douglas Av."/>
    <s v="N/A"/>
    <s v="Philadelphia"/>
    <s v="PA"/>
    <s v="71270"/>
    <x v="0"/>
    <x v="0"/>
    <s v="Hernandez"/>
    <s v="Rosa"/>
    <s v="Small"/>
  </r>
  <r>
    <n v="10331"/>
    <n v="27"/>
    <n v="42.24"/>
    <n v="13"/>
    <n v="1140.48"/>
    <n v="283.86547200000001"/>
    <s v="24,89%"/>
    <d v="2004-11-17T00:00:00"/>
    <x v="0"/>
    <n v="4"/>
    <x v="10"/>
    <x v="1"/>
    <x v="1"/>
    <n v="37"/>
    <s v="S24_2972"/>
    <x v="9"/>
    <s v="2155559857"/>
    <s v="11328 Douglas Av."/>
    <s v="N/A"/>
    <s v="Philadelphia"/>
    <s v="PA"/>
    <s v="71270"/>
    <x v="0"/>
    <x v="0"/>
    <s v="Hernandez"/>
    <s v="Rosa"/>
    <s v="Small"/>
  </r>
  <r>
    <n v="10331"/>
    <n v="25"/>
    <n v="100"/>
    <n v="9"/>
    <n v="3078.5"/>
    <n v="766.23865000000001"/>
    <s v="24,89%"/>
    <d v="2004-11-17T00:00:00"/>
    <x v="0"/>
    <n v="4"/>
    <x v="10"/>
    <x v="1"/>
    <x v="1"/>
    <n v="61"/>
    <s v="S24_3371"/>
    <x v="9"/>
    <s v="2155559857"/>
    <s v="11328 Douglas Av."/>
    <s v="N/A"/>
    <s v="Philadelphia"/>
    <s v="PA"/>
    <s v="71270"/>
    <x v="0"/>
    <x v="0"/>
    <s v="Hernandez"/>
    <s v="Rosa"/>
    <s v="Medium"/>
  </r>
  <r>
    <n v="10331"/>
    <n v="21"/>
    <n v="100"/>
    <n v="1"/>
    <n v="3135.93"/>
    <n v="780.53297699999996"/>
    <s v="24,89%"/>
    <d v="2004-11-17T00:00:00"/>
    <x v="0"/>
    <n v="4"/>
    <x v="10"/>
    <x v="1"/>
    <x v="1"/>
    <n v="140"/>
    <s v="S24_3856"/>
    <x v="9"/>
    <s v="2155559857"/>
    <s v="11328 Douglas Av."/>
    <s v="N/A"/>
    <s v="Philadelphia"/>
    <s v="PA"/>
    <s v="71270"/>
    <x v="0"/>
    <x v="0"/>
    <s v="Hernandez"/>
    <s v="Rosa"/>
    <s v="Medium"/>
  </r>
  <r>
    <n v="10331"/>
    <n v="41"/>
    <n v="100"/>
    <n v="2"/>
    <n v="5715.4"/>
    <n v="1422.56306"/>
    <s v="24,89%"/>
    <d v="2004-11-17T00:00:00"/>
    <x v="0"/>
    <n v="4"/>
    <x v="10"/>
    <x v="1"/>
    <x v="1"/>
    <n v="80"/>
    <s v="S24_4620"/>
    <x v="9"/>
    <s v="2155559857"/>
    <s v="11328 Douglas Av."/>
    <s v="N/A"/>
    <s v="Philadelphia"/>
    <s v="PA"/>
    <s v="71270"/>
    <x v="0"/>
    <x v="0"/>
    <s v="Hernandez"/>
    <s v="Rosa"/>
    <s v="Medium"/>
  </r>
  <r>
    <n v="10331"/>
    <n v="28"/>
    <n v="100"/>
    <n v="3"/>
    <n v="4102.5600000000004"/>
    <n v="521.02512000000002"/>
    <n v="0.127"/>
    <d v="2004-11-17T00:00:00"/>
    <x v="0"/>
    <n v="4"/>
    <x v="10"/>
    <x v="1"/>
    <x v="6"/>
    <n v="40"/>
    <s v="S32_2206"/>
    <x v="9"/>
    <s v="2155559857"/>
    <s v="11328 Douglas Av."/>
    <s v="N/A"/>
    <s v="Philadelphia"/>
    <s v="PA"/>
    <s v="71270"/>
    <x v="0"/>
    <x v="0"/>
    <s v="Hernandez"/>
    <s v="Rosa"/>
    <s v="Medium"/>
  </r>
  <r>
    <n v="10331"/>
    <n v="32"/>
    <n v="100"/>
    <n v="4"/>
    <n v="5026.5600000000004"/>
    <n v="638.37312000000009"/>
    <n v="0.127"/>
    <d v="2004-11-17T00:00:00"/>
    <x v="0"/>
    <n v="4"/>
    <x v="10"/>
    <x v="1"/>
    <x v="6"/>
    <n v="102"/>
    <s v="S32_4485"/>
    <x v="9"/>
    <s v="2155559857"/>
    <s v="11328 Douglas Av."/>
    <s v="N/A"/>
    <s v="Philadelphia"/>
    <s v="PA"/>
    <s v="71270"/>
    <x v="0"/>
    <x v="0"/>
    <s v="Hernandez"/>
    <s v="Rosa"/>
    <s v="Medium"/>
  </r>
  <r>
    <n v="10331"/>
    <n v="20"/>
    <n v="100"/>
    <n v="5"/>
    <n v="3657.8"/>
    <n v="464.54060000000004"/>
    <n v="0.127"/>
    <d v="2004-11-17T00:00:00"/>
    <x v="0"/>
    <n v="4"/>
    <x v="10"/>
    <x v="1"/>
    <x v="6"/>
    <n v="81"/>
    <s v="S50_4713"/>
    <x v="9"/>
    <s v="2155559857"/>
    <s v="11328 Douglas Av."/>
    <s v="N/A"/>
    <s v="Philadelphia"/>
    <s v="PA"/>
    <s v="71270"/>
    <x v="0"/>
    <x v="0"/>
    <s v="Hernandez"/>
    <s v="Rosa"/>
    <s v="Medium"/>
  </r>
  <r>
    <n v="10332"/>
    <n v="46"/>
    <n v="95.13"/>
    <n v="15"/>
    <n v="4375.9799999999996"/>
    <n v="323.38492199999996"/>
    <s v="7,39%"/>
    <d v="2004-11-17T00:00:00"/>
    <x v="0"/>
    <n v="4"/>
    <x v="10"/>
    <x v="1"/>
    <x v="0"/>
    <n v="102"/>
    <s v="S18_1342"/>
    <x v="10"/>
    <s v="(171) 555-1555"/>
    <s v="Fauntleroy Circus"/>
    <s v="N/A"/>
    <s v="Manchester"/>
    <s v="N/A"/>
    <s v="EC2 5NT"/>
    <x v="7"/>
    <x v="1"/>
    <s v="Ashworth"/>
    <s v="Victoria"/>
    <s v="Medium"/>
  </r>
  <r>
    <n v="10332"/>
    <n v="27"/>
    <n v="89.89"/>
    <n v="16"/>
    <n v="2427.0300000000002"/>
    <n v="179.357517"/>
    <s v="7,39%"/>
    <d v="2004-11-17T00:00:00"/>
    <x v="0"/>
    <n v="4"/>
    <x v="10"/>
    <x v="1"/>
    <x v="0"/>
    <n v="53"/>
    <s v="S18_1367"/>
    <x v="10"/>
    <s v="(171) 555-1555"/>
    <s v="Fauntleroy Circus"/>
    <s v="N/A"/>
    <s v="Manchester"/>
    <s v="N/A"/>
    <s v="EC2 5NT"/>
    <x v="7"/>
    <x v="1"/>
    <s v="Ashworth"/>
    <s v="Victoria"/>
    <s v="Small"/>
  </r>
  <r>
    <n v="10332"/>
    <n v="38"/>
    <n v="84.25"/>
    <n v="9"/>
    <n v="3201.5"/>
    <n v="236.59084999999999"/>
    <s v="7,39%"/>
    <d v="2004-11-17T00:00:00"/>
    <x v="0"/>
    <n v="4"/>
    <x v="10"/>
    <x v="1"/>
    <x v="0"/>
    <n v="60"/>
    <s v="S18_2248"/>
    <x v="10"/>
    <s v="(171) 555-1555"/>
    <s v="Fauntleroy Circus"/>
    <s v="N/A"/>
    <s v="Manchester"/>
    <s v="N/A"/>
    <s v="EC2 5NT"/>
    <x v="7"/>
    <x v="1"/>
    <s v="Ashworth"/>
    <s v="Victoria"/>
    <s v="Medium"/>
  </r>
  <r>
    <n v="10332"/>
    <n v="35"/>
    <n v="64.69"/>
    <n v="8"/>
    <n v="2264.15"/>
    <n v="167.320685"/>
    <s v="7,39%"/>
    <d v="2004-11-17T00:00:00"/>
    <x v="0"/>
    <n v="4"/>
    <x v="10"/>
    <x v="1"/>
    <x v="0"/>
    <n v="127"/>
    <s v="S18_2325"/>
    <x v="10"/>
    <s v="(171) 555-1555"/>
    <s v="Fauntleroy Circus"/>
    <s v="N/A"/>
    <s v="Manchester"/>
    <s v="N/A"/>
    <s v="EC2 5NT"/>
    <x v="7"/>
    <x v="1"/>
    <s v="Ashworth"/>
    <s v="Victoria"/>
    <s v="Small"/>
  </r>
  <r>
    <n v="10332"/>
    <n v="24"/>
    <n v="52.67"/>
    <n v="1"/>
    <n v="1264.08"/>
    <n v="93.415511999999993"/>
    <s v="7,39%"/>
    <d v="2004-11-17T00:00:00"/>
    <x v="0"/>
    <n v="4"/>
    <x v="10"/>
    <x v="1"/>
    <x v="0"/>
    <n v="168"/>
    <s v="S18_2795"/>
    <x v="10"/>
    <s v="(171) 555-1555"/>
    <s v="Fauntleroy Circus"/>
    <s v="N/A"/>
    <s v="Manchester"/>
    <s v="N/A"/>
    <s v="EC2 5NT"/>
    <x v="7"/>
    <x v="1"/>
    <s v="Ashworth"/>
    <s v="Victoria"/>
    <s v="Small"/>
  </r>
  <r>
    <n v="10332"/>
    <n v="26"/>
    <n v="100"/>
    <n v="17"/>
    <n v="2979.08"/>
    <n v="220.15401199999997"/>
    <s v="7,39%"/>
    <d v="2004-11-17T00:00:00"/>
    <x v="0"/>
    <n v="4"/>
    <x v="10"/>
    <x v="1"/>
    <x v="0"/>
    <n v="62"/>
    <s v="S18_2957"/>
    <x v="10"/>
    <s v="(171) 555-1555"/>
    <s v="Fauntleroy Circus"/>
    <s v="N/A"/>
    <s v="Manchester"/>
    <s v="N/A"/>
    <s v="EC2 5NT"/>
    <x v="7"/>
    <x v="1"/>
    <s v="Ashworth"/>
    <s v="Victoria"/>
    <s v="Small"/>
  </r>
  <r>
    <n v="10332"/>
    <n v="40"/>
    <n v="39.799999999999997"/>
    <n v="18"/>
    <n v="1592"/>
    <n v="117.64879999999999"/>
    <s v="7,39%"/>
    <d v="2004-11-17T00:00:00"/>
    <x v="0"/>
    <n v="4"/>
    <x v="10"/>
    <x v="1"/>
    <x v="0"/>
    <n v="104"/>
    <s v="S18_3136"/>
    <x v="10"/>
    <s v="(171) 555-1555"/>
    <s v="Fauntleroy Circus"/>
    <s v="N/A"/>
    <s v="Manchester"/>
    <s v="N/A"/>
    <s v="EC2 5NT"/>
    <x v="7"/>
    <x v="1"/>
    <s v="Ashworth"/>
    <s v="Victoria"/>
    <s v="Small"/>
  </r>
  <r>
    <n v="10332"/>
    <n v="50"/>
    <n v="100"/>
    <n v="2"/>
    <n v="7310"/>
    <n v="540.20899999999995"/>
    <s v="7,39%"/>
    <d v="2004-11-17T00:00:00"/>
    <x v="0"/>
    <n v="4"/>
    <x v="10"/>
    <x v="1"/>
    <x v="0"/>
    <n v="92"/>
    <s v="S18_4409"/>
    <x v="10"/>
    <s v="(171) 555-1555"/>
    <s v="Fauntleroy Circus"/>
    <s v="N/A"/>
    <s v="Manchester"/>
    <s v="N/A"/>
    <s v="EC2 5NT"/>
    <x v="7"/>
    <x v="1"/>
    <s v="Ashworth"/>
    <s v="Victoria"/>
    <s v="Large"/>
  </r>
  <r>
    <n v="10332"/>
    <n v="21"/>
    <n v="100"/>
    <n v="3"/>
    <n v="3472.98"/>
    <n v="864.42472200000009"/>
    <s v="24,89%"/>
    <d v="2004-11-17T00:00:00"/>
    <x v="0"/>
    <n v="4"/>
    <x v="10"/>
    <x v="1"/>
    <x v="1"/>
    <n v="71"/>
    <s v="S18_4933"/>
    <x v="10"/>
    <s v="(171) 555-1555"/>
    <s v="Fauntleroy Circus"/>
    <s v="N/A"/>
    <s v="Manchester"/>
    <s v="N/A"/>
    <s v="EC2 5NT"/>
    <x v="7"/>
    <x v="1"/>
    <s v="Ashworth"/>
    <s v="Victoria"/>
    <s v="Medium"/>
  </r>
  <r>
    <n v="10332"/>
    <n v="23"/>
    <n v="56.84"/>
    <n v="4"/>
    <n v="1307.32"/>
    <n v="325.39194800000001"/>
    <s v="24,89%"/>
    <d v="2004-11-17T00:00:00"/>
    <x v="0"/>
    <n v="4"/>
    <x v="10"/>
    <x v="1"/>
    <x v="1"/>
    <n v="73"/>
    <s v="S24_1046"/>
    <x v="10"/>
    <s v="(171) 555-1555"/>
    <s v="Fauntleroy Circus"/>
    <s v="N/A"/>
    <s v="Manchester"/>
    <s v="N/A"/>
    <s v="EC2 5NT"/>
    <x v="7"/>
    <x v="1"/>
    <s v="Ashworth"/>
    <s v="Victoria"/>
    <s v="Small"/>
  </r>
  <r>
    <n v="10332"/>
    <n v="20"/>
    <n v="87.96"/>
    <n v="5"/>
    <n v="1759.2"/>
    <n v="437.86488000000003"/>
    <s v="24,89%"/>
    <d v="2004-11-17T00:00:00"/>
    <x v="0"/>
    <n v="4"/>
    <x v="10"/>
    <x v="1"/>
    <x v="1"/>
    <n v="50"/>
    <s v="S24_1628"/>
    <x v="10"/>
    <s v="(171) 555-1555"/>
    <s v="Fauntleroy Circus"/>
    <s v="N/A"/>
    <s v="Manchester"/>
    <s v="N/A"/>
    <s v="EC2 5NT"/>
    <x v="7"/>
    <x v="1"/>
    <s v="Ashworth"/>
    <s v="Victoria"/>
    <s v="Small"/>
  </r>
  <r>
    <n v="10332"/>
    <n v="45"/>
    <n v="81.91"/>
    <n v="6"/>
    <n v="3685.95"/>
    <n v="272.39170499999994"/>
    <s v="7,39%"/>
    <d v="2004-11-17T00:00:00"/>
    <x v="0"/>
    <n v="4"/>
    <x v="10"/>
    <x v="1"/>
    <x v="0"/>
    <n v="33"/>
    <s v="S24_1937"/>
    <x v="10"/>
    <s v="(171) 555-1555"/>
    <s v="Fauntleroy Circus"/>
    <s v="N/A"/>
    <s v="Manchester"/>
    <s v="N/A"/>
    <s v="EC2 5NT"/>
    <x v="7"/>
    <x v="1"/>
    <s v="Ashworth"/>
    <s v="Victoria"/>
    <s v="Medium"/>
  </r>
  <r>
    <n v="10332"/>
    <n v="26"/>
    <n v="85.52"/>
    <n v="10"/>
    <n v="2223.52"/>
    <n v="164.31812799999997"/>
    <s v="7,39%"/>
    <d v="2004-11-17T00:00:00"/>
    <x v="0"/>
    <n v="4"/>
    <x v="10"/>
    <x v="1"/>
    <x v="0"/>
    <n v="44"/>
    <s v="S24_2022"/>
    <x v="10"/>
    <s v="(171) 555-1555"/>
    <s v="Fauntleroy Circus"/>
    <s v="N/A"/>
    <s v="Manchester"/>
    <s v="N/A"/>
    <s v="EC2 5NT"/>
    <x v="7"/>
    <x v="1"/>
    <s v="Ashworth"/>
    <s v="Victoria"/>
    <s v="Small"/>
  </r>
  <r>
    <n v="10332"/>
    <n v="39"/>
    <n v="86.72"/>
    <n v="7"/>
    <n v="3382.08"/>
    <n v="841.799712"/>
    <s v="24,89%"/>
    <d v="2004-11-17T00:00:00"/>
    <x v="0"/>
    <n v="4"/>
    <x v="10"/>
    <x v="1"/>
    <x v="1"/>
    <n v="90"/>
    <s v="S24_2766"/>
    <x v="10"/>
    <s v="(171) 555-1555"/>
    <s v="Fauntleroy Circus"/>
    <s v="N/A"/>
    <s v="Manchester"/>
    <s v="N/A"/>
    <s v="EC2 5NT"/>
    <x v="7"/>
    <x v="1"/>
    <s v="Ashworth"/>
    <s v="Victoria"/>
    <s v="Medium"/>
  </r>
  <r>
    <n v="10332"/>
    <n v="44"/>
    <n v="42.26"/>
    <n v="11"/>
    <n v="1859.44"/>
    <n v="462.81461600000006"/>
    <s v="24,89%"/>
    <d v="2004-11-17T00:00:00"/>
    <x v="0"/>
    <n v="4"/>
    <x v="10"/>
    <x v="1"/>
    <x v="1"/>
    <n v="117"/>
    <s v="S24_2887"/>
    <x v="10"/>
    <s v="(171) 555-1555"/>
    <s v="Fauntleroy Circus"/>
    <s v="N/A"/>
    <s v="Manchester"/>
    <s v="N/A"/>
    <s v="EC2 5NT"/>
    <x v="7"/>
    <x v="1"/>
    <s v="Ashworth"/>
    <s v="Victoria"/>
    <s v="Small"/>
  </r>
  <r>
    <n v="10332"/>
    <n v="45"/>
    <n v="34.19"/>
    <n v="12"/>
    <n v="1538.55"/>
    <n v="382.94509499999998"/>
    <s v="24,89%"/>
    <d v="2004-11-17T00:00:00"/>
    <x v="0"/>
    <n v="4"/>
    <x v="10"/>
    <x v="1"/>
    <x v="1"/>
    <n v="85"/>
    <s v="S24_3191"/>
    <x v="10"/>
    <s v="(171) 555-1555"/>
    <s v="Fauntleroy Circus"/>
    <s v="N/A"/>
    <s v="Manchester"/>
    <s v="N/A"/>
    <s v="EC2 5NT"/>
    <x v="7"/>
    <x v="1"/>
    <s v="Ashworth"/>
    <s v="Victoria"/>
    <s v="Small"/>
  </r>
  <r>
    <n v="10332"/>
    <n v="31"/>
    <n v="37.18"/>
    <n v="13"/>
    <n v="1152.58"/>
    <n v="286.877162"/>
    <s v="24,89%"/>
    <d v="2004-11-17T00:00:00"/>
    <x v="0"/>
    <n v="4"/>
    <x v="10"/>
    <x v="1"/>
    <x v="1"/>
    <n v="107"/>
    <s v="S24_3432"/>
    <x v="10"/>
    <s v="(171) 555-1555"/>
    <s v="Fauntleroy Circus"/>
    <s v="N/A"/>
    <s v="Manchester"/>
    <s v="N/A"/>
    <s v="EC2 5NT"/>
    <x v="7"/>
    <x v="1"/>
    <s v="Ashworth"/>
    <s v="Victoria"/>
    <s v="Small"/>
  </r>
  <r>
    <n v="10332"/>
    <n v="41"/>
    <n v="77.239999999999995"/>
    <n v="14"/>
    <n v="3166.84"/>
    <n v="234.02947599999999"/>
    <s v="7,39%"/>
    <d v="2004-11-17T00:00:00"/>
    <x v="0"/>
    <n v="4"/>
    <x v="10"/>
    <x v="1"/>
    <x v="0"/>
    <n v="41"/>
    <s v="S24_3969"/>
    <x v="10"/>
    <s v="(171) 555-1555"/>
    <s v="Fauntleroy Circus"/>
    <s v="N/A"/>
    <s v="Manchester"/>
    <s v="N/A"/>
    <s v="EC2 5NT"/>
    <x v="7"/>
    <x v="1"/>
    <s v="Ashworth"/>
    <s v="Victoria"/>
    <s v="Medium"/>
  </r>
  <r>
    <n v="10333"/>
    <n v="26"/>
    <n v="100"/>
    <n v="3"/>
    <n v="3003"/>
    <n v="747.44670000000008"/>
    <s v="24,89%"/>
    <d v="2004-11-18T00:00:00"/>
    <x v="0"/>
    <n v="4"/>
    <x v="10"/>
    <x v="1"/>
    <x v="1"/>
    <n v="214"/>
    <s v="S10_1949"/>
    <x v="11"/>
    <s v="6505555787"/>
    <s v="5557 North Pendale Street"/>
    <s v="N/A"/>
    <s v="San Francisco"/>
    <s v="CA"/>
    <s v="N/A"/>
    <x v="0"/>
    <x v="0"/>
    <s v="Murphy"/>
    <s v="Julie"/>
    <s v="Medium"/>
  </r>
  <r>
    <n v="10333"/>
    <n v="33"/>
    <n v="99.21"/>
    <n v="6"/>
    <n v="3273.93"/>
    <n v="148.96381499999998"/>
    <s v="4,55%"/>
    <d v="2004-11-18T00:00:00"/>
    <x v="0"/>
    <n v="4"/>
    <x v="10"/>
    <x v="1"/>
    <x v="2"/>
    <n v="136"/>
    <s v="S12_1666"/>
    <x v="11"/>
    <s v="6505555787"/>
    <s v="5557 North Pendale Street"/>
    <s v="N/A"/>
    <s v="San Francisco"/>
    <s v="CA"/>
    <s v="N/A"/>
    <x v="0"/>
    <x v="0"/>
    <s v="Murphy"/>
    <s v="Julie"/>
    <s v="Medium"/>
  </r>
  <r>
    <n v="10333"/>
    <n v="29"/>
    <n v="40.25"/>
    <n v="7"/>
    <n v="1167.25"/>
    <n v="53.109874999999995"/>
    <s v="4,55%"/>
    <d v="2004-11-18T00:00:00"/>
    <x v="0"/>
    <n v="4"/>
    <x v="10"/>
    <x v="1"/>
    <x v="2"/>
    <n v="116"/>
    <s v="S18_1097"/>
    <x v="11"/>
    <s v="6505555787"/>
    <s v="5557 North Pendale Street"/>
    <s v="N/A"/>
    <s v="San Francisco"/>
    <s v="CA"/>
    <s v="N/A"/>
    <x v="0"/>
    <x v="0"/>
    <s v="Murphy"/>
    <s v="Julie"/>
    <s v="Small"/>
  </r>
  <r>
    <n v="10333"/>
    <n v="31"/>
    <n v="90.17"/>
    <n v="5"/>
    <n v="2795.27"/>
    <n v="206.57045299999999"/>
    <s v="7,39%"/>
    <d v="2004-11-18T00:00:00"/>
    <x v="0"/>
    <n v="4"/>
    <x v="10"/>
    <x v="1"/>
    <x v="0"/>
    <n v="101"/>
    <s v="S18_2949"/>
    <x v="11"/>
    <s v="6505555787"/>
    <s v="5557 North Pendale Street"/>
    <s v="N/A"/>
    <s v="San Francisco"/>
    <s v="CA"/>
    <s v="N/A"/>
    <x v="0"/>
    <x v="0"/>
    <s v="Murphy"/>
    <s v="Julie"/>
    <s v="Small"/>
  </r>
  <r>
    <n v="10333"/>
    <n v="46"/>
    <n v="100"/>
    <n v="2"/>
    <n v="11336.7"/>
    <n v="837.78212999999994"/>
    <s v="7,39%"/>
    <d v="2004-11-18T00:00:00"/>
    <x v="0"/>
    <n v="4"/>
    <x v="10"/>
    <x v="1"/>
    <x v="0"/>
    <n v="99"/>
    <s v="S18_3320"/>
    <x v="11"/>
    <s v="6505555787"/>
    <s v="5557 North Pendale Street"/>
    <s v="N/A"/>
    <s v="San Francisco"/>
    <s v="CA"/>
    <s v="N/A"/>
    <x v="0"/>
    <x v="0"/>
    <s v="Murphy"/>
    <s v="Julie"/>
    <s v="Large"/>
  </r>
  <r>
    <n v="10333"/>
    <n v="24"/>
    <n v="79.86"/>
    <n v="8"/>
    <n v="1916.64"/>
    <n v="141.63969599999999"/>
    <s v="7,39%"/>
    <d v="2004-11-18T00:00:00"/>
    <x v="0"/>
    <n v="4"/>
    <x v="10"/>
    <x v="1"/>
    <x v="0"/>
    <n v="50"/>
    <s v="S18_4668"/>
    <x v="11"/>
    <s v="6505555787"/>
    <s v="5557 North Pendale Street"/>
    <s v="N/A"/>
    <s v="San Francisco"/>
    <s v="CA"/>
    <s v="N/A"/>
    <x v="0"/>
    <x v="0"/>
    <s v="Murphy"/>
    <s v="Julie"/>
    <s v="Small"/>
  </r>
  <r>
    <n v="10333"/>
    <n v="39"/>
    <n v="100"/>
    <n v="1"/>
    <n v="4424.16"/>
    <n v="326.94542399999995"/>
    <s v="7,39%"/>
    <d v="2004-11-18T00:00:00"/>
    <x v="0"/>
    <n v="4"/>
    <x v="10"/>
    <x v="1"/>
    <x v="0"/>
    <n v="97"/>
    <s v="S24_4258"/>
    <x v="11"/>
    <s v="6505555787"/>
    <s v="5557 North Pendale Street"/>
    <s v="N/A"/>
    <s v="San Francisco"/>
    <s v="CA"/>
    <s v="N/A"/>
    <x v="0"/>
    <x v="0"/>
    <s v="Murphy"/>
    <s v="Julie"/>
    <s v="Medium"/>
  </r>
  <r>
    <n v="10333"/>
    <n v="33"/>
    <n v="73.69"/>
    <n v="4"/>
    <n v="2431.77"/>
    <n v="110.645535"/>
    <s v="4,55%"/>
    <d v="2004-11-18T00:00:00"/>
    <x v="0"/>
    <n v="4"/>
    <x v="10"/>
    <x v="1"/>
    <x v="2"/>
    <n v="64"/>
    <s v="S32_3522"/>
    <x v="11"/>
    <s v="6505555787"/>
    <s v="5557 North Pendale Street"/>
    <s v="N/A"/>
    <s v="San Francisco"/>
    <s v="CA"/>
    <s v="N/A"/>
    <x v="0"/>
    <x v="0"/>
    <s v="Murphy"/>
    <s v="Julie"/>
    <s v="Small"/>
  </r>
  <r>
    <n v="10334"/>
    <n v="26"/>
    <n v="100"/>
    <n v="2"/>
    <n v="3188.12"/>
    <n v="793.52306799999997"/>
    <s v="24,89%"/>
    <d v="2004-11-19T00:00:00"/>
    <x v="3"/>
    <n v="4"/>
    <x v="10"/>
    <x v="1"/>
    <x v="1"/>
    <n v="147"/>
    <s v="S10_4962"/>
    <x v="12"/>
    <s v="0921-12 3555"/>
    <s v="Berguvsv„gen  8"/>
    <s v="N/A"/>
    <s v="Lule"/>
    <s v="N/A"/>
    <s v="S-958 22"/>
    <x v="8"/>
    <x v="1"/>
    <s v="Berglund"/>
    <s v="Christina"/>
    <s v="Medium"/>
  </r>
  <r>
    <n v="10334"/>
    <n v="46"/>
    <n v="100"/>
    <n v="6"/>
    <n v="5814.86"/>
    <n v="264.57612999999998"/>
    <s v="4,55%"/>
    <d v="2004-11-19T00:00:00"/>
    <x v="3"/>
    <n v="4"/>
    <x v="10"/>
    <x v="1"/>
    <x v="2"/>
    <n v="122"/>
    <s v="S18_2319"/>
    <x v="12"/>
    <s v="0921-12 3555"/>
    <s v="Berguvsv„gen  8"/>
    <s v="N/A"/>
    <s v="Lule"/>
    <s v="N/A"/>
    <s v="S-958 22"/>
    <x v="8"/>
    <x v="1"/>
    <s v="Berglund"/>
    <s v="Christina"/>
    <s v="Medium"/>
  </r>
  <r>
    <n v="10334"/>
    <n v="34"/>
    <n v="61.38"/>
    <n v="1"/>
    <n v="2086.92"/>
    <n v="94.954859999999996"/>
    <s v="4,55%"/>
    <d v="2004-11-19T00:00:00"/>
    <x v="3"/>
    <n v="4"/>
    <x v="10"/>
    <x v="1"/>
    <x v="2"/>
    <n v="60"/>
    <s v="S18_2432"/>
    <x v="12"/>
    <s v="0921-12 3555"/>
    <s v="Berguvsv„gen  8"/>
    <s v="N/A"/>
    <s v="Lule"/>
    <s v="N/A"/>
    <s v="S-958 22"/>
    <x v="8"/>
    <x v="1"/>
    <s v="Berglund"/>
    <s v="Christina"/>
    <s v="Small"/>
  </r>
  <r>
    <n v="10334"/>
    <n v="20"/>
    <n v="100"/>
    <n v="3"/>
    <n v="2878.8"/>
    <n v="716.53332000000012"/>
    <s v="24,89%"/>
    <d v="2004-11-19T00:00:00"/>
    <x v="3"/>
    <n v="4"/>
    <x v="10"/>
    <x v="1"/>
    <x v="1"/>
    <n v="169"/>
    <s v="S18_3232"/>
    <x v="12"/>
    <s v="0921-12 3555"/>
    <s v="Berguvsv„gen  8"/>
    <s v="N/A"/>
    <s v="Lule"/>
    <s v="N/A"/>
    <s v="S-958 22"/>
    <x v="8"/>
    <x v="1"/>
    <s v="Berglund"/>
    <s v="Christina"/>
    <s v="Small"/>
  </r>
  <r>
    <n v="10334"/>
    <n v="49"/>
    <n v="100"/>
    <n v="4"/>
    <n v="6763.47"/>
    <n v="307.73788500000001"/>
    <s v="4,55%"/>
    <d v="2004-11-19T00:00:00"/>
    <x v="3"/>
    <n v="4"/>
    <x v="10"/>
    <x v="1"/>
    <x v="2"/>
    <n v="121"/>
    <s v="S18_4600"/>
    <x v="12"/>
    <s v="0921-12 3555"/>
    <s v="Berguvsv„gen  8"/>
    <s v="N/A"/>
    <s v="Lule"/>
    <s v="N/A"/>
    <s v="S-958 22"/>
    <x v="8"/>
    <x v="1"/>
    <s v="Berglund"/>
    <s v="Christina"/>
    <s v="Medium"/>
  </r>
  <r>
    <n v="10334"/>
    <n v="42"/>
    <n v="100"/>
    <n v="5"/>
    <n v="5528.04"/>
    <n v="251.52581999999998"/>
    <s v="4,55%"/>
    <d v="2004-11-19T00:00:00"/>
    <x v="3"/>
    <n v="4"/>
    <x v="10"/>
    <x v="1"/>
    <x v="2"/>
    <n v="127"/>
    <s v="S24_2300"/>
    <x v="12"/>
    <s v="0921-12 3555"/>
    <s v="Berguvsv„gen  8"/>
    <s v="N/A"/>
    <s v="Lule"/>
    <s v="N/A"/>
    <s v="S-958 22"/>
    <x v="8"/>
    <x v="1"/>
    <s v="Berglund"/>
    <s v="Christina"/>
    <s v="Medium"/>
  </r>
  <r>
    <n v="10335"/>
    <n v="33"/>
    <n v="37.130000000000003"/>
    <n v="2"/>
    <n v="1225.29"/>
    <n v="304.97468099999998"/>
    <s v="24,89%"/>
    <d v="2004-11-19T00:00:00"/>
    <x v="0"/>
    <n v="4"/>
    <x v="10"/>
    <x v="1"/>
    <x v="1"/>
    <n v="35"/>
    <s v="S24_2840"/>
    <x v="13"/>
    <s v="4155551450"/>
    <s v="5677 Strong St."/>
    <s v="N/A"/>
    <s v="San Rafael"/>
    <s v="CA"/>
    <s v="97562"/>
    <x v="0"/>
    <x v="0"/>
    <s v="Nelson"/>
    <s v="Valarie"/>
    <s v="Small"/>
  </r>
  <r>
    <n v="10335"/>
    <n v="44"/>
    <n v="100"/>
    <n v="1"/>
    <n v="4746.28"/>
    <n v="215.95573999999999"/>
    <s v="4,55%"/>
    <d v="2004-11-19T00:00:00"/>
    <x v="0"/>
    <n v="4"/>
    <x v="10"/>
    <x v="1"/>
    <x v="2"/>
    <n v="96"/>
    <s v="S32_1268"/>
    <x v="13"/>
    <s v="4155551450"/>
    <s v="5677 Strong St."/>
    <s v="N/A"/>
    <s v="San Rafael"/>
    <s v="CA"/>
    <s v="97562"/>
    <x v="0"/>
    <x v="0"/>
    <s v="Nelson"/>
    <s v="Valarie"/>
    <s v="Medium"/>
  </r>
  <r>
    <n v="10335"/>
    <n v="40"/>
    <n v="60.6"/>
    <n v="3"/>
    <n v="2424"/>
    <n v="110.292"/>
    <s v="4,55%"/>
    <d v="2004-11-19T00:00:00"/>
    <x v="0"/>
    <n v="4"/>
    <x v="10"/>
    <x v="1"/>
    <x v="2"/>
    <n v="54"/>
    <s v="S32_2509"/>
    <x v="13"/>
    <s v="4155551450"/>
    <s v="5677 Strong St."/>
    <s v="N/A"/>
    <s v="San Rafael"/>
    <s v="CA"/>
    <s v="97562"/>
    <x v="0"/>
    <x v="0"/>
    <s v="Nelson"/>
    <s v="Valarie"/>
    <s v="Small"/>
  </r>
  <r>
    <n v="10336"/>
    <n v="33"/>
    <n v="57.22"/>
    <n v="10"/>
    <n v="1888.26"/>
    <n v="469.98791399999999"/>
    <s v="24,89%"/>
    <d v="2004-11-20T00:00:00"/>
    <x v="0"/>
    <n v="4"/>
    <x v="10"/>
    <x v="1"/>
    <x v="1"/>
    <n v="207"/>
    <s v="S12_1108"/>
    <x v="14"/>
    <s v="(1) 42.34.2555"/>
    <s v="265, boulevard Charonne"/>
    <s v="N/A"/>
    <s v="Paris"/>
    <s v="N/A"/>
    <s v="75012"/>
    <x v="9"/>
    <x v="1"/>
    <s v="Bertrand"/>
    <s v="Marie"/>
    <s v="Small"/>
  </r>
  <r>
    <n v="10336"/>
    <n v="33"/>
    <n v="100"/>
    <n v="11"/>
    <n v="4059.33"/>
    <n v="1010.367237"/>
    <s v="24,89%"/>
    <d v="2004-11-20T00:00:00"/>
    <x v="0"/>
    <n v="4"/>
    <x v="10"/>
    <x v="1"/>
    <x v="1"/>
    <n v="151"/>
    <s v="S12_3148"/>
    <x v="14"/>
    <s v="(1) 42.34.2555"/>
    <s v="265, boulevard Charonne"/>
    <s v="N/A"/>
    <s v="Paris"/>
    <s v="N/A"/>
    <s v="75012"/>
    <x v="9"/>
    <x v="1"/>
    <s v="Bertrand"/>
    <s v="Marie"/>
    <s v="Medium"/>
  </r>
  <r>
    <n v="10336"/>
    <n v="49"/>
    <n v="63.38"/>
    <n v="1"/>
    <n v="3105.62"/>
    <n v="772.98881800000004"/>
    <s v="24,89%"/>
    <d v="2004-11-20T00:00:00"/>
    <x v="0"/>
    <n v="4"/>
    <x v="10"/>
    <x v="1"/>
    <x v="1"/>
    <n v="173"/>
    <s v="S12_3891"/>
    <x v="14"/>
    <s v="(1) 42.34.2555"/>
    <s v="265, boulevard Charonne"/>
    <s v="N/A"/>
    <s v="Paris"/>
    <s v="N/A"/>
    <s v="75012"/>
    <x v="9"/>
    <x v="1"/>
    <s v="Bertrand"/>
    <s v="Marie"/>
    <s v="Medium"/>
  </r>
  <r>
    <n v="10336"/>
    <n v="38"/>
    <n v="100"/>
    <n v="3"/>
    <n v="6372.6"/>
    <n v="289.95330000000001"/>
    <s v="4,55%"/>
    <d v="2004-11-20T00:00:00"/>
    <x v="0"/>
    <n v="4"/>
    <x v="10"/>
    <x v="1"/>
    <x v="2"/>
    <n v="118"/>
    <s v="S12_4473"/>
    <x v="14"/>
    <s v="(1) 42.34.2555"/>
    <s v="265, boulevard Charonne"/>
    <s v="N/A"/>
    <s v="Paris"/>
    <s v="N/A"/>
    <s v="75012"/>
    <x v="9"/>
    <x v="1"/>
    <s v="Bertrand"/>
    <s v="Marie"/>
    <s v="Medium"/>
  </r>
  <r>
    <n v="10336"/>
    <n v="49"/>
    <n v="100"/>
    <n v="6"/>
    <n v="7460.74"/>
    <n v="1856.9781860000001"/>
    <s v="24,89%"/>
    <d v="2004-11-20T00:00:00"/>
    <x v="0"/>
    <n v="4"/>
    <x v="10"/>
    <x v="1"/>
    <x v="1"/>
    <n v="163"/>
    <s v="S18_2238"/>
    <x v="14"/>
    <s v="(1) 42.34.2555"/>
    <s v="265, boulevard Charonne"/>
    <s v="N/A"/>
    <s v="Paris"/>
    <s v="N/A"/>
    <s v="75012"/>
    <x v="9"/>
    <x v="1"/>
    <s v="Bertrand"/>
    <s v="Marie"/>
    <s v="Large"/>
  </r>
  <r>
    <n v="10336"/>
    <n v="48"/>
    <n v="100"/>
    <n v="12"/>
    <n v="5778.24"/>
    <n v="427.01193599999993"/>
    <s v="7,39%"/>
    <d v="2004-11-20T00:00:00"/>
    <x v="0"/>
    <n v="4"/>
    <x v="10"/>
    <x v="1"/>
    <x v="0"/>
    <n v="136"/>
    <s v="S18_3140"/>
    <x v="14"/>
    <s v="(1) 42.34.2555"/>
    <s v="265, boulevard Charonne"/>
    <s v="N/A"/>
    <s v="Paris"/>
    <s v="N/A"/>
    <s v="75012"/>
    <x v="9"/>
    <x v="1"/>
    <s v="Bertrand"/>
    <s v="Marie"/>
    <s v="Medium"/>
  </r>
  <r>
    <n v="10336"/>
    <n v="21"/>
    <n v="100"/>
    <n v="7"/>
    <n v="2230.41"/>
    <n v="113.527869"/>
    <s v="5,09%"/>
    <d v="2004-11-20T00:00:00"/>
    <x v="0"/>
    <n v="4"/>
    <x v="10"/>
    <x v="1"/>
    <x v="3"/>
    <n v="100"/>
    <s v="S18_3259"/>
    <x v="14"/>
    <s v="(1) 42.34.2555"/>
    <s v="265, boulevard Charonne"/>
    <s v="N/A"/>
    <s v="Paris"/>
    <s v="N/A"/>
    <s v="75012"/>
    <x v="9"/>
    <x v="1"/>
    <s v="Bertrand"/>
    <s v="Marie"/>
    <s v="Small"/>
  </r>
  <r>
    <n v="10336"/>
    <n v="45"/>
    <n v="100"/>
    <n v="4"/>
    <n v="5972.4"/>
    <n v="1486.53036"/>
    <s v="24,89%"/>
    <d v="2004-11-20T00:00:00"/>
    <x v="0"/>
    <n v="4"/>
    <x v="10"/>
    <x v="1"/>
    <x v="1"/>
    <n v="57"/>
    <s v="S24_1444"/>
    <x v="14"/>
    <s v="(1) 42.34.2555"/>
    <s v="265, boulevard Charonne"/>
    <s v="N/A"/>
    <s v="Paris"/>
    <s v="N/A"/>
    <s v="75012"/>
    <x v="9"/>
    <x v="1"/>
    <s v="Bertrand"/>
    <s v="Marie"/>
    <s v="Medium"/>
  </r>
  <r>
    <n v="10336"/>
    <n v="31"/>
    <n v="100"/>
    <n v="5"/>
    <n v="4618.6899999999996"/>
    <n v="1149.5919409999999"/>
    <s v="24,89%"/>
    <d v="2004-11-20T00:00:00"/>
    <x v="0"/>
    <n v="4"/>
    <x v="10"/>
    <x v="1"/>
    <x v="1"/>
    <n v="118"/>
    <s v="S24_4048"/>
    <x v="14"/>
    <s v="(1) 42.34.2555"/>
    <s v="265, boulevard Charonne"/>
    <s v="N/A"/>
    <s v="Paris"/>
    <s v="N/A"/>
    <s v="75012"/>
    <x v="9"/>
    <x v="1"/>
    <s v="Bertrand"/>
    <s v="Marie"/>
    <s v="Medium"/>
  </r>
  <r>
    <n v="10336"/>
    <n v="31"/>
    <n v="84.71"/>
    <n v="9"/>
    <n v="2626.01"/>
    <n v="133.66390900000002"/>
    <s v="5,09%"/>
    <d v="2004-11-20T00:00:00"/>
    <x v="0"/>
    <n v="4"/>
    <x v="10"/>
    <x v="1"/>
    <x v="3"/>
    <n v="62"/>
    <s v="S32_3207"/>
    <x v="14"/>
    <s v="(1) 42.34.2555"/>
    <s v="265, boulevard Charonne"/>
    <s v="N/A"/>
    <s v="Paris"/>
    <s v="N/A"/>
    <s v="75012"/>
    <x v="9"/>
    <x v="1"/>
    <s v="Bertrand"/>
    <s v="Marie"/>
    <s v="Small"/>
  </r>
  <r>
    <n v="10336"/>
    <n v="23"/>
    <n v="100"/>
    <n v="8"/>
    <n v="3141.57"/>
    <n v="142.94143500000001"/>
    <s v="4,55%"/>
    <d v="2004-11-20T00:00:00"/>
    <x v="0"/>
    <n v="4"/>
    <x v="10"/>
    <x v="1"/>
    <x v="2"/>
    <n v="115"/>
    <s v="S50_1392"/>
    <x v="14"/>
    <s v="(1) 42.34.2555"/>
    <s v="265, boulevard Charonne"/>
    <s v="N/A"/>
    <s v="Paris"/>
    <s v="N/A"/>
    <s v="75012"/>
    <x v="9"/>
    <x v="1"/>
    <s v="Bertrand"/>
    <s v="Marie"/>
    <s v="Medium"/>
  </r>
  <r>
    <n v="10336"/>
    <n v="46"/>
    <n v="100"/>
    <n v="2"/>
    <n v="9558.7999999999993"/>
    <n v="2379.18532"/>
    <s v="24,89%"/>
    <d v="2004-11-20T00:00:00"/>
    <x v="0"/>
    <n v="4"/>
    <x v="10"/>
    <x v="1"/>
    <x v="1"/>
    <n v="101"/>
    <s v="S700_2824"/>
    <x v="14"/>
    <s v="(1) 42.34.2555"/>
    <s v="265, boulevard Charonne"/>
    <s v="N/A"/>
    <s v="Paris"/>
    <s v="N/A"/>
    <s v="75012"/>
    <x v="9"/>
    <x v="1"/>
    <s v="Bertrand"/>
    <s v="Marie"/>
    <s v="Large"/>
  </r>
  <r>
    <n v="10337"/>
    <n v="25"/>
    <n v="48.05"/>
    <n v="8"/>
    <n v="1201.25"/>
    <n v="298.99112500000001"/>
    <s v="24,89%"/>
    <d v="2004-11-21T00:00:00"/>
    <x v="0"/>
    <n v="4"/>
    <x v="10"/>
    <x v="1"/>
    <x v="1"/>
    <n v="136"/>
    <s v="S10_4757"/>
    <x v="15"/>
    <s v="2125558493"/>
    <s v="5905 Pompton St."/>
    <s v="Suite 750"/>
    <s v="NYC"/>
    <s v="NY"/>
    <s v="10022"/>
    <x v="0"/>
    <x v="0"/>
    <s v="Hernandez"/>
    <s v="Maria"/>
    <s v="Small"/>
  </r>
  <r>
    <n v="10337"/>
    <n v="36"/>
    <n v="100"/>
    <n v="3"/>
    <n v="5679.36"/>
    <n v="1413.5927039999999"/>
    <s v="24,89%"/>
    <d v="2004-11-21T00:00:00"/>
    <x v="0"/>
    <n v="4"/>
    <x v="10"/>
    <x v="1"/>
    <x v="1"/>
    <n v="143"/>
    <s v="S18_4027"/>
    <x v="15"/>
    <s v="2125558493"/>
    <s v="5905 Pompton St."/>
    <s v="Suite 750"/>
    <s v="NYC"/>
    <s v="NY"/>
    <s v="10022"/>
    <x v="0"/>
    <x v="0"/>
    <s v="Hernandez"/>
    <s v="Maria"/>
    <s v="Medium"/>
  </r>
  <r>
    <n v="10337"/>
    <n v="29"/>
    <n v="100"/>
    <n v="2"/>
    <n v="4498.1899999999996"/>
    <n v="332.41624099999996"/>
    <s v="7,39%"/>
    <d v="2004-11-21T00:00:00"/>
    <x v="0"/>
    <n v="4"/>
    <x v="10"/>
    <x v="1"/>
    <x v="0"/>
    <n v="87"/>
    <s v="S18_4522"/>
    <x v="15"/>
    <s v="2125558493"/>
    <s v="5905 Pompton St."/>
    <s v="Suite 750"/>
    <s v="NYC"/>
    <s v="NY"/>
    <s v="10022"/>
    <x v="0"/>
    <x v="0"/>
    <s v="Hernandez"/>
    <s v="Maria"/>
    <s v="Medium"/>
  </r>
  <r>
    <n v="10337"/>
    <n v="29"/>
    <n v="71.97"/>
    <n v="4"/>
    <n v="2087.13"/>
    <n v="190.76368199999999"/>
    <s v="9,14%"/>
    <d v="2004-11-21T00:00:00"/>
    <x v="0"/>
    <n v="4"/>
    <x v="10"/>
    <x v="1"/>
    <x v="4"/>
    <n v="122"/>
    <s v="S24_2011"/>
    <x v="15"/>
    <s v="2125558493"/>
    <s v="5905 Pompton St."/>
    <s v="Suite 750"/>
    <s v="NYC"/>
    <s v="NY"/>
    <s v="10022"/>
    <x v="0"/>
    <x v="0"/>
    <s v="Hernandez"/>
    <s v="Maria"/>
    <s v="Small"/>
  </r>
  <r>
    <n v="10337"/>
    <n v="21"/>
    <n v="100"/>
    <n v="6"/>
    <n v="2296.77"/>
    <n v="116.905593"/>
    <s v="5,09%"/>
    <d v="2004-11-21T00:00:00"/>
    <x v="0"/>
    <n v="4"/>
    <x v="10"/>
    <x v="1"/>
    <x v="3"/>
    <n v="58"/>
    <s v="S50_1514"/>
    <x v="15"/>
    <s v="2125558493"/>
    <s v="5905 Pompton St."/>
    <s v="Suite 750"/>
    <s v="NYC"/>
    <s v="NY"/>
    <s v="10022"/>
    <x v="0"/>
    <x v="0"/>
    <s v="Hernandez"/>
    <s v="Maria"/>
    <s v="Small"/>
  </r>
  <r>
    <n v="10337"/>
    <n v="36"/>
    <n v="70.3"/>
    <n v="9"/>
    <n v="2530.8000000000002"/>
    <n v="231.31512000000001"/>
    <s v="9,14%"/>
    <d v="2004-11-21T00:00:00"/>
    <x v="0"/>
    <n v="4"/>
    <x v="10"/>
    <x v="1"/>
    <x v="4"/>
    <n v="86"/>
    <s v="S700_1938"/>
    <x v="15"/>
    <s v="2125558493"/>
    <s v="5905 Pompton St."/>
    <s v="Suite 750"/>
    <s v="NYC"/>
    <s v="NY"/>
    <s v="10022"/>
    <x v="0"/>
    <x v="0"/>
    <s v="Hernandez"/>
    <s v="Maria"/>
    <s v="Small"/>
  </r>
  <r>
    <n v="10337"/>
    <n v="31"/>
    <n v="89.38"/>
    <n v="1"/>
    <n v="2770.78"/>
    <n v="253.249292"/>
    <s v="9,14%"/>
    <d v="2004-11-21T00:00:00"/>
    <x v="0"/>
    <n v="4"/>
    <x v="10"/>
    <x v="1"/>
    <x v="4"/>
    <n v="100"/>
    <s v="S700_3505"/>
    <x v="15"/>
    <s v="2125558493"/>
    <s v="5905 Pompton St."/>
    <s v="Suite 750"/>
    <s v="NYC"/>
    <s v="NY"/>
    <s v="10022"/>
    <x v="0"/>
    <x v="0"/>
    <s v="Hernandez"/>
    <s v="Maria"/>
    <s v="Small"/>
  </r>
  <r>
    <n v="10337"/>
    <n v="36"/>
    <n v="71.89"/>
    <n v="7"/>
    <n v="2588.04"/>
    <n v="236.54685599999999"/>
    <s v="9,14%"/>
    <d v="2004-11-21T00:00:00"/>
    <x v="0"/>
    <n v="4"/>
    <x v="10"/>
    <x v="1"/>
    <x v="4"/>
    <n v="99"/>
    <s v="S700_3962"/>
    <x v="15"/>
    <s v="2125558493"/>
    <s v="5905 Pompton St."/>
    <s v="Suite 750"/>
    <s v="NYC"/>
    <s v="NY"/>
    <s v="10022"/>
    <x v="0"/>
    <x v="0"/>
    <s v="Hernandez"/>
    <s v="Maria"/>
    <s v="Small"/>
  </r>
  <r>
    <n v="10337"/>
    <n v="42"/>
    <n v="97.16"/>
    <n v="5"/>
    <n v="4080.72"/>
    <n v="372.97780799999998"/>
    <s v="9,14%"/>
    <d v="2004-11-21T00:00:00"/>
    <x v="0"/>
    <n v="4"/>
    <x v="10"/>
    <x v="1"/>
    <x v="4"/>
    <n v="54"/>
    <s v="S72_3212"/>
    <x v="15"/>
    <s v="2125558493"/>
    <s v="5905 Pompton St."/>
    <s v="Suite 750"/>
    <s v="NYC"/>
    <s v="NY"/>
    <s v="10022"/>
    <x v="0"/>
    <x v="0"/>
    <s v="Hernandez"/>
    <s v="Maria"/>
    <s v="Medium"/>
  </r>
  <r>
    <n v="10338"/>
    <n v="41"/>
    <n v="100"/>
    <n v="1"/>
    <n v="5624.79"/>
    <n v="411.17214899999999"/>
    <s v="7,31%"/>
    <d v="2004-11-22T00:00:00"/>
    <x v="0"/>
    <n v="4"/>
    <x v="10"/>
    <x v="1"/>
    <x v="5"/>
    <n v="157"/>
    <s v="S18_1662"/>
    <x v="16"/>
    <s v="(071) 23 67 2555"/>
    <s v="Boulevard Tirou, 255"/>
    <s v="N/A"/>
    <s v="Charleroi"/>
    <s v="N/A"/>
    <s v="B-6000"/>
    <x v="10"/>
    <x v="1"/>
    <s v="Cartrain"/>
    <s v="Pascale"/>
    <s v="Medium"/>
  </r>
  <r>
    <n v="10338"/>
    <n v="28"/>
    <n v="82.58"/>
    <n v="3"/>
    <n v="2312.2399999999998"/>
    <n v="211.33873599999995"/>
    <s v="9,14%"/>
    <d v="2004-11-22T00:00:00"/>
    <x v="0"/>
    <n v="4"/>
    <x v="10"/>
    <x v="1"/>
    <x v="4"/>
    <n v="86"/>
    <s v="S18_3029"/>
    <x v="16"/>
    <s v="(071) 23 67 2555"/>
    <s v="Boulevard Tirou, 255"/>
    <s v="N/A"/>
    <s v="Charleroi"/>
    <s v="N/A"/>
    <s v="B-6000"/>
    <x v="10"/>
    <x v="1"/>
    <s v="Cartrain"/>
    <s v="Pascale"/>
    <s v="Small"/>
  </r>
  <r>
    <n v="10338"/>
    <n v="45"/>
    <n v="100"/>
    <n v="2"/>
    <n v="5526.45"/>
    <n v="408.40465499999993"/>
    <s v="7,39%"/>
    <d v="2004-11-22T00:00:00"/>
    <x v="0"/>
    <n v="4"/>
    <x v="10"/>
    <x v="1"/>
    <x v="0"/>
    <n v="105"/>
    <s v="S18_3856"/>
    <x v="16"/>
    <s v="(071) 23 67 2555"/>
    <s v="Boulevard Tirou, 255"/>
    <s v="N/A"/>
    <s v="Charleroi"/>
    <s v="N/A"/>
    <s v="B-6000"/>
    <x v="10"/>
    <x v="1"/>
    <s v="Cartrain"/>
    <s v="Pascale"/>
    <s v="Medium"/>
  </r>
  <r>
    <n v="10339"/>
    <n v="40"/>
    <n v="68.92"/>
    <n v="4"/>
    <n v="2756.8"/>
    <n v="350.11360000000002"/>
    <s v="12,70%"/>
    <d v="2004-11-23T00:00:00"/>
    <x v="0"/>
    <n v="4"/>
    <x v="10"/>
    <x v="1"/>
    <x v="6"/>
    <n v="118"/>
    <s v="S10_2016"/>
    <x v="83"/>
    <s v="+81 3 3584 0555"/>
    <s v="2-2-8 Roppongi"/>
    <s v="N/A"/>
    <s v="Minato-ku"/>
    <s v="Tokyo"/>
    <s v="106-0032"/>
    <x v="16"/>
    <x v="2"/>
    <s v="Shimamura"/>
    <s v="Akiko"/>
    <s v="Small"/>
  </r>
  <r>
    <n v="10339"/>
    <n v="39"/>
    <n v="76.67"/>
    <n v="3"/>
    <n v="2990.13"/>
    <n v="379.74651"/>
    <s v="12,70%"/>
    <d v="2004-11-23T00:00:00"/>
    <x v="0"/>
    <n v="4"/>
    <x v="10"/>
    <x v="1"/>
    <x v="6"/>
    <n v="193"/>
    <s v="S10_4698"/>
    <x v="83"/>
    <s v="+81 3 3584 0555"/>
    <s v="2-2-8 Roppongi"/>
    <s v="N/A"/>
    <s v="Minato-ku"/>
    <s v="Tokyo"/>
    <s v="106-0032"/>
    <x v="16"/>
    <x v="2"/>
    <s v="Shimamura"/>
    <s v="Akiko"/>
    <s v="Small"/>
  </r>
  <r>
    <n v="10339"/>
    <n v="27"/>
    <n v="100"/>
    <n v="2"/>
    <n v="2810.7"/>
    <n v="205.46216999999999"/>
    <s v="7,31%"/>
    <d v="2004-11-23T00:00:00"/>
    <x v="0"/>
    <n v="4"/>
    <x v="10"/>
    <x v="1"/>
    <x v="5"/>
    <n v="84"/>
    <s v="S18_2581"/>
    <x v="83"/>
    <s v="+81 3 3584 0555"/>
    <s v="2-2-8 Roppongi"/>
    <s v="N/A"/>
    <s v="Minato-ku"/>
    <s v="Tokyo"/>
    <s v="106-0032"/>
    <x v="16"/>
    <x v="2"/>
    <s v="Shimamura"/>
    <s v="Akiko"/>
    <s v="Small"/>
  </r>
  <r>
    <n v="10339"/>
    <n v="30"/>
    <n v="62.16"/>
    <n v="1"/>
    <n v="1864.8"/>
    <n v="236.8296"/>
    <n v="0.127"/>
    <d v="2004-11-23T00:00:00"/>
    <x v="0"/>
    <n v="4"/>
    <x v="10"/>
    <x v="1"/>
    <x v="6"/>
    <n v="60"/>
    <s v="S18_2625"/>
    <x v="83"/>
    <s v="+81 3 3584 0555"/>
    <s v="2-2-8 Roppongi"/>
    <s v="N/A"/>
    <s v="Minato-ku"/>
    <s v="Tokyo"/>
    <s v="106-0032"/>
    <x v="16"/>
    <x v="2"/>
    <s v="Shimamura"/>
    <s v="Akiko"/>
    <s v="Small"/>
  </r>
  <r>
    <n v="10339"/>
    <n v="27"/>
    <n v="84.39"/>
    <n v="10"/>
    <n v="2278.5300000000002"/>
    <n v="289.37331"/>
    <n v="0.127"/>
    <d v="2004-11-23T00:00:00"/>
    <x v="0"/>
    <n v="4"/>
    <x v="10"/>
    <x v="1"/>
    <x v="6"/>
    <n v="112"/>
    <s v="S24_1578"/>
    <x v="83"/>
    <s v="+81 3 3584 0555"/>
    <s v="2-2-8 Roppongi"/>
    <s v="N/A"/>
    <s v="Minato-ku"/>
    <s v="Tokyo"/>
    <s v="106-0032"/>
    <x v="16"/>
    <x v="2"/>
    <s v="Shimamura"/>
    <s v="Akiko"/>
    <s v="Small"/>
  </r>
  <r>
    <n v="10339"/>
    <n v="21"/>
    <n v="50.65"/>
    <n v="7"/>
    <n v="1063.6500000000001"/>
    <n v="77.752814999999998"/>
    <s v="7,31%"/>
    <d v="2004-11-23T00:00:00"/>
    <x v="0"/>
    <n v="4"/>
    <x v="10"/>
    <x v="1"/>
    <x v="5"/>
    <n v="109"/>
    <s v="S24_1785"/>
    <x v="83"/>
    <s v="+81 3 3584 0555"/>
    <s v="2-2-8 Roppongi"/>
    <s v="N/A"/>
    <s v="Minato-ku"/>
    <s v="Tokyo"/>
    <s v="106-0032"/>
    <x v="16"/>
    <x v="2"/>
    <s v="Shimamura"/>
    <s v="Akiko"/>
    <s v="Small"/>
  </r>
  <r>
    <n v="10339"/>
    <n v="55"/>
    <n v="100"/>
    <n v="12"/>
    <n v="6214.45"/>
    <n v="454.276295"/>
    <s v="7,31%"/>
    <d v="2004-11-23T00:00:00"/>
    <x v="0"/>
    <n v="4"/>
    <x v="10"/>
    <x v="1"/>
    <x v="5"/>
    <n v="68"/>
    <s v="S24_2841"/>
    <x v="83"/>
    <s v="+81 3 3584 0555"/>
    <s v="2-2-8 Roppongi"/>
    <s v="N/A"/>
    <s v="Minato-ku"/>
    <s v="Tokyo"/>
    <s v="106-0032"/>
    <x v="16"/>
    <x v="2"/>
    <s v="Shimamura"/>
    <s v="Akiko"/>
    <s v="Medium"/>
  </r>
  <r>
    <n v="10339"/>
    <n v="55"/>
    <n v="100"/>
    <n v="13"/>
    <n v="10758"/>
    <n v="795.01619999999991"/>
    <s v="7,39%"/>
    <d v="2004-11-23T00:00:00"/>
    <x v="0"/>
    <n v="4"/>
    <x v="10"/>
    <x v="1"/>
    <x v="0"/>
    <n v="88"/>
    <s v="S24_3151"/>
    <x v="83"/>
    <s v="+81 3 3584 0555"/>
    <s v="2-2-8 Roppongi"/>
    <s v="N/A"/>
    <s v="Minato-ku"/>
    <s v="Tokyo"/>
    <s v="106-0032"/>
    <x v="16"/>
    <x v="2"/>
    <s v="Shimamura"/>
    <s v="Akiko"/>
    <s v="Large"/>
  </r>
  <r>
    <n v="10339"/>
    <n v="29"/>
    <n v="99.69"/>
    <n v="14"/>
    <n v="2891.01"/>
    <n v="213.64563899999999"/>
    <s v="7,39%"/>
    <d v="2004-11-23T00:00:00"/>
    <x v="0"/>
    <n v="4"/>
    <x v="10"/>
    <x v="1"/>
    <x v="0"/>
    <n v="65"/>
    <s v="S24_3420"/>
    <x v="83"/>
    <s v="+81 3 3584 0555"/>
    <s v="2-2-8 Roppongi"/>
    <s v="N/A"/>
    <s v="Minato-ku"/>
    <s v="Tokyo"/>
    <s v="106-0032"/>
    <x v="16"/>
    <x v="2"/>
    <s v="Shimamura"/>
    <s v="Akiko"/>
    <s v="Small"/>
  </r>
  <r>
    <n v="10339"/>
    <n v="42"/>
    <n v="59.36"/>
    <n v="16"/>
    <n v="2493.12"/>
    <n v="184.24156799999997"/>
    <s v="7,39%"/>
    <d v="2004-11-23T00:00:00"/>
    <x v="0"/>
    <n v="4"/>
    <x v="10"/>
    <x v="1"/>
    <x v="0"/>
    <n v="83"/>
    <s v="S24_3816"/>
    <x v="83"/>
    <s v="+81 3 3584 0555"/>
    <s v="2-2-8 Roppongi"/>
    <s v="N/A"/>
    <s v="Minato-ku"/>
    <s v="Tokyo"/>
    <s v="106-0032"/>
    <x v="16"/>
    <x v="2"/>
    <s v="Shimamura"/>
    <s v="Akiko"/>
    <s v="Small"/>
  </r>
  <r>
    <n v="10339"/>
    <n v="45"/>
    <n v="96.92"/>
    <n v="11"/>
    <n v="4361.3999999999996"/>
    <n v="318.81833999999998"/>
    <s v="7,31%"/>
    <d v="2004-11-23T00:00:00"/>
    <x v="0"/>
    <n v="4"/>
    <x v="10"/>
    <x v="1"/>
    <x v="5"/>
    <n v="68"/>
    <s v="S24_3949"/>
    <x v="83"/>
    <s v="+81 3 3584 0555"/>
    <s v="2-2-8 Roppongi"/>
    <s v="N/A"/>
    <s v="Minato-ku"/>
    <s v="Tokyo"/>
    <s v="106-0032"/>
    <x v="16"/>
    <x v="2"/>
    <s v="Shimamura"/>
    <s v="Akiko"/>
    <s v="Medium"/>
  </r>
  <r>
    <n v="10339"/>
    <n v="22"/>
    <n v="100"/>
    <n v="5"/>
    <n v="2816.44"/>
    <n v="257.422616"/>
    <s v="9,14%"/>
    <d v="2004-11-23T00:00:00"/>
    <x v="0"/>
    <n v="4"/>
    <x v="10"/>
    <x v="1"/>
    <x v="4"/>
    <n v="66"/>
    <s v="S700_1138"/>
    <x v="83"/>
    <s v="+81 3 3584 0555"/>
    <s v="2-2-8 Roppongi"/>
    <s v="N/A"/>
    <s v="Minato-ku"/>
    <s v="Tokyo"/>
    <s v="106-0032"/>
    <x v="16"/>
    <x v="2"/>
    <s v="Shimamura"/>
    <s v="Akiko"/>
    <s v="Small"/>
  </r>
  <r>
    <n v="10339"/>
    <n v="55"/>
    <n v="71.25"/>
    <n v="15"/>
    <n v="3918.75"/>
    <n v="358.17374999999998"/>
    <s v="9,14%"/>
    <d v="2004-11-23T00:00:00"/>
    <x v="0"/>
    <n v="4"/>
    <x v="10"/>
    <x v="1"/>
    <x v="4"/>
    <n v="90"/>
    <s v="S700_2047"/>
    <x v="83"/>
    <s v="+81 3 3584 0555"/>
    <s v="2-2-8 Roppongi"/>
    <s v="N/A"/>
    <s v="Minato-ku"/>
    <s v="Tokyo"/>
    <s v="106-0032"/>
    <x v="16"/>
    <x v="2"/>
    <s v="Shimamura"/>
    <s v="Akiko"/>
    <s v="Medium"/>
  </r>
  <r>
    <n v="10339"/>
    <n v="50"/>
    <n v="74.349999999999994"/>
    <n v="9"/>
    <n v="3717.5"/>
    <n v="339.77949999999998"/>
    <s v="9,14%"/>
    <d v="2004-11-23T00:00:00"/>
    <x v="0"/>
    <n v="4"/>
    <x v="10"/>
    <x v="1"/>
    <x v="4"/>
    <n v="72"/>
    <s v="S700_2610"/>
    <x v="83"/>
    <s v="+81 3 3584 0555"/>
    <s v="2-2-8 Roppongi"/>
    <s v="N/A"/>
    <s v="Minato-ku"/>
    <s v="Tokyo"/>
    <s v="106-0032"/>
    <x v="16"/>
    <x v="2"/>
    <s v="Shimamura"/>
    <s v="Akiko"/>
    <s v="Medium"/>
  </r>
  <r>
    <n v="10339"/>
    <n v="50"/>
    <n v="57.86"/>
    <n v="8"/>
    <n v="2893"/>
    <n v="211.47829999999999"/>
    <s v="7,31%"/>
    <d v="2004-11-23T00:00:00"/>
    <x v="0"/>
    <n v="4"/>
    <x v="10"/>
    <x v="1"/>
    <x v="5"/>
    <n v="74"/>
    <s v="S700_4002"/>
    <x v="83"/>
    <s v="+81 3 3584 0555"/>
    <s v="2-2-8 Roppongi"/>
    <s v="N/A"/>
    <s v="Minato-ku"/>
    <s v="Tokyo"/>
    <s v="106-0032"/>
    <x v="16"/>
    <x v="2"/>
    <s v="Shimamura"/>
    <s v="Akiko"/>
    <s v="Small"/>
  </r>
  <r>
    <n v="10339"/>
    <n v="27"/>
    <n v="76.31"/>
    <n v="6"/>
    <n v="2060.37"/>
    <n v="150.61304699999999"/>
    <s v="7,31%"/>
    <d v="2004-11-23T00:00:00"/>
    <x v="0"/>
    <n v="4"/>
    <x v="10"/>
    <x v="1"/>
    <x v="5"/>
    <n v="49"/>
    <s v="S72_1253"/>
    <x v="83"/>
    <s v="+81 3 3584 0555"/>
    <s v="2-2-8 Roppongi"/>
    <s v="N/A"/>
    <s v="Minato-ku"/>
    <s v="Tokyo"/>
    <s v="106-0032"/>
    <x v="16"/>
    <x v="2"/>
    <s v="Shimamura"/>
    <s v="Akiko"/>
    <s v="Small"/>
  </r>
  <r>
    <n v="10340"/>
    <n v="55"/>
    <n v="79.98"/>
    <n v="8"/>
    <n v="4398.8999999999996"/>
    <n v="558.66030000000001"/>
    <n v="0.127"/>
    <d v="2004-11-24T00:00:00"/>
    <x v="0"/>
    <n v="4"/>
    <x v="10"/>
    <x v="1"/>
    <x v="6"/>
    <n v="76"/>
    <s v="S24_2000"/>
    <x v="18"/>
    <s v="(93) 203 4555"/>
    <s v="Rambla de Catalu¤a, 23"/>
    <s v="N/A"/>
    <s v="Barcelona"/>
    <s v="N/A"/>
    <s v="8022"/>
    <x v="3"/>
    <x v="1"/>
    <s v="Saavedra"/>
    <s v="Eduardo"/>
    <s v="Medium"/>
  </r>
  <r>
    <n v="10340"/>
    <n v="40"/>
    <n v="84.77"/>
    <n v="1"/>
    <n v="3390.8"/>
    <n v="247.86748"/>
    <s v="7,31%"/>
    <d v="2004-11-24T00:00:00"/>
    <x v="0"/>
    <n v="4"/>
    <x v="10"/>
    <x v="1"/>
    <x v="5"/>
    <n v="72"/>
    <s v="S24_4278"/>
    <x v="18"/>
    <s v="(93) 203 4555"/>
    <s v="Rambla de Catalu¤a, 23"/>
    <s v="N/A"/>
    <s v="Barcelona"/>
    <s v="N/A"/>
    <s v="8022"/>
    <x v="3"/>
    <x v="1"/>
    <s v="Saavedra"/>
    <s v="Eduardo"/>
    <s v="Medium"/>
  </r>
  <r>
    <n v="10340"/>
    <n v="55"/>
    <n v="100"/>
    <n v="2"/>
    <n v="6482.85"/>
    <n v="823.32195000000002"/>
    <n v="0.127"/>
    <d v="2004-11-24T00:00:00"/>
    <x v="0"/>
    <n v="4"/>
    <x v="10"/>
    <x v="1"/>
    <x v="6"/>
    <n v="99"/>
    <s v="S32_1374"/>
    <x v="18"/>
    <s v="(93) 203 4555"/>
    <s v="Rambla de Catalu¤a, 23"/>
    <s v="N/A"/>
    <s v="Barcelona"/>
    <s v="N/A"/>
    <s v="8022"/>
    <x v="3"/>
    <x v="1"/>
    <s v="Saavedra"/>
    <s v="Eduardo"/>
    <s v="Medium"/>
  </r>
  <r>
    <n v="10340"/>
    <n v="39"/>
    <n v="59.16"/>
    <n v="3"/>
    <n v="2307.2399999999998"/>
    <n v="170.50503599999996"/>
    <s v="7,39%"/>
    <d v="2004-11-24T00:00:00"/>
    <x v="0"/>
    <n v="4"/>
    <x v="10"/>
    <x v="1"/>
    <x v="0"/>
    <n v="68"/>
    <s v="S32_4289"/>
    <x v="18"/>
    <s v="(93) 203 4555"/>
    <s v="Rambla de Catalu¤a, 23"/>
    <s v="N/A"/>
    <s v="Barcelona"/>
    <s v="N/A"/>
    <s v="8022"/>
    <x v="3"/>
    <x v="1"/>
    <s v="Saavedra"/>
    <s v="Eduardo"/>
    <s v="Small"/>
  </r>
  <r>
    <n v="10340"/>
    <n v="40"/>
    <n v="50.62"/>
    <n v="4"/>
    <n v="2024.8"/>
    <n v="149.63271999999998"/>
    <s v="7,39%"/>
    <d v="2004-11-24T00:00:00"/>
    <x v="0"/>
    <n v="4"/>
    <x v="10"/>
    <x v="1"/>
    <x v="0"/>
    <n v="43"/>
    <s v="S50_1341"/>
    <x v="18"/>
    <s v="(93) 203 4555"/>
    <s v="Rambla de Catalu¤a, 23"/>
    <s v="N/A"/>
    <s v="Barcelona"/>
    <s v="N/A"/>
    <s v="8022"/>
    <x v="3"/>
    <x v="1"/>
    <s v="Saavedra"/>
    <s v="Eduardo"/>
    <s v="Small"/>
  </r>
  <r>
    <n v="10340"/>
    <n v="30"/>
    <n v="88.6"/>
    <n v="5"/>
    <n v="2658"/>
    <n v="194.2998"/>
    <s v="7,31%"/>
    <d v="2004-11-24T00:00:00"/>
    <x v="0"/>
    <n v="4"/>
    <x v="10"/>
    <x v="1"/>
    <x v="5"/>
    <n v="91"/>
    <s v="S700_1691"/>
    <x v="18"/>
    <s v="(93) 203 4555"/>
    <s v="Rambla de Catalu¤a, 23"/>
    <s v="N/A"/>
    <s v="Barcelona"/>
    <s v="N/A"/>
    <s v="8022"/>
    <x v="3"/>
    <x v="1"/>
    <s v="Saavedra"/>
    <s v="Eduardo"/>
    <s v="Small"/>
  </r>
  <r>
    <n v="10340"/>
    <n v="55"/>
    <n v="87.75"/>
    <n v="7"/>
    <n v="4826.25"/>
    <n v="352.79887500000001"/>
    <s v="7,31%"/>
    <d v="2004-11-24T00:00:00"/>
    <x v="0"/>
    <n v="4"/>
    <x v="10"/>
    <x v="1"/>
    <x v="5"/>
    <n v="99"/>
    <s v="S700_2466"/>
    <x v="18"/>
    <s v="(93) 203 4555"/>
    <s v="Rambla de Catalu¤a, 23"/>
    <s v="N/A"/>
    <s v="Barcelona"/>
    <s v="N/A"/>
    <s v="8022"/>
    <x v="3"/>
    <x v="1"/>
    <s v="Saavedra"/>
    <s v="Eduardo"/>
    <s v="Medium"/>
  </r>
  <r>
    <n v="10340"/>
    <n v="29"/>
    <n v="100"/>
    <n v="6"/>
    <n v="4094.51"/>
    <n v="299.30868100000004"/>
    <s v="7,31%"/>
    <d v="2004-11-24T00:00:00"/>
    <x v="0"/>
    <n v="4"/>
    <x v="10"/>
    <x v="1"/>
    <x v="5"/>
    <n v="118"/>
    <s v="S700_2834"/>
    <x v="18"/>
    <s v="(93) 203 4555"/>
    <s v="Rambla de Catalu¤a, 23"/>
    <s v="N/A"/>
    <s v="Barcelona"/>
    <s v="N/A"/>
    <s v="8022"/>
    <x v="3"/>
    <x v="1"/>
    <s v="Saavedra"/>
    <s v="Eduardo"/>
    <s v="Medium"/>
  </r>
  <r>
    <n v="10341"/>
    <n v="41"/>
    <n v="100"/>
    <n v="9"/>
    <n v="7737.93"/>
    <n v="982.71711000000005"/>
    <s v="12,70%"/>
    <d v="2004-11-24T00:00:00"/>
    <x v="0"/>
    <n v="4"/>
    <x v="10"/>
    <x v="1"/>
    <x v="6"/>
    <n v="95"/>
    <s v="S10_1678"/>
    <x v="19"/>
    <s v="6562-9555"/>
    <s v="Geislweg 14"/>
    <s v="N/A"/>
    <s v="Salzburg"/>
    <s v="N/A"/>
    <s v="5020"/>
    <x v="12"/>
    <x v="1"/>
    <s v="Pipps"/>
    <s v="Georg"/>
    <s v="Large"/>
  </r>
  <r>
    <n v="10341"/>
    <n v="45"/>
    <n v="79.650000000000006"/>
    <n v="2"/>
    <n v="3584.25"/>
    <n v="892.11982499999999"/>
    <s v="24,89%"/>
    <d v="2004-11-24T00:00:00"/>
    <x v="0"/>
    <n v="4"/>
    <x v="10"/>
    <x v="1"/>
    <x v="1"/>
    <n v="194"/>
    <s v="S12_1099"/>
    <x v="19"/>
    <s v="6562-9555"/>
    <s v="Geislweg 14"/>
    <s v="N/A"/>
    <s v="Salzburg"/>
    <s v="N/A"/>
    <s v="5020"/>
    <x v="12"/>
    <x v="1"/>
    <s v="Pipps"/>
    <s v="Georg"/>
    <s v="Medium"/>
  </r>
  <r>
    <n v="10341"/>
    <n v="55"/>
    <n v="100"/>
    <n v="8"/>
    <n v="8118.55"/>
    <n v="1031.05585"/>
    <n v="0.127"/>
    <d v="2004-11-24T00:00:00"/>
    <x v="0"/>
    <n v="4"/>
    <x v="10"/>
    <x v="1"/>
    <x v="6"/>
    <n v="150"/>
    <s v="S12_2823"/>
    <x v="19"/>
    <s v="6562-9555"/>
    <s v="Geislweg 14"/>
    <s v="N/A"/>
    <s v="Salzburg"/>
    <s v="N/A"/>
    <s v="5020"/>
    <x v="12"/>
    <x v="1"/>
    <s v="Pipps"/>
    <s v="Georg"/>
    <s v="Large"/>
  </r>
  <r>
    <n v="10341"/>
    <n v="44"/>
    <n v="95.93"/>
    <n v="1"/>
    <n v="4220.92"/>
    <n v="1050.586988"/>
    <s v="24,89%"/>
    <d v="2004-11-24T00:00:00"/>
    <x v="0"/>
    <n v="4"/>
    <x v="10"/>
    <x v="1"/>
    <x v="1"/>
    <n v="117"/>
    <s v="S12_3380"/>
    <x v="19"/>
    <s v="6562-9555"/>
    <s v="Geislweg 14"/>
    <s v="N/A"/>
    <s v="Salzburg"/>
    <s v="N/A"/>
    <s v="5020"/>
    <x v="12"/>
    <x v="1"/>
    <s v="Pipps"/>
    <s v="Georg"/>
    <s v="Medium"/>
  </r>
  <r>
    <n v="10341"/>
    <n v="36"/>
    <n v="93.56"/>
    <n v="10"/>
    <n v="3368.16"/>
    <n v="838.33502399999998"/>
    <s v="24,89%"/>
    <d v="2004-11-24T00:00:00"/>
    <x v="0"/>
    <n v="4"/>
    <x v="10"/>
    <x v="1"/>
    <x v="1"/>
    <n v="79"/>
    <s v="S12_3990"/>
    <x v="19"/>
    <s v="6562-9555"/>
    <s v="Geislweg 14"/>
    <s v="N/A"/>
    <s v="Salzburg"/>
    <s v="N/A"/>
    <s v="5020"/>
    <x v="12"/>
    <x v="1"/>
    <s v="Pipps"/>
    <s v="Georg"/>
    <s v="Medium"/>
  </r>
  <r>
    <n v="10341"/>
    <n v="55"/>
    <n v="75.2"/>
    <n v="7"/>
    <n v="4136"/>
    <n v="1029.4503999999999"/>
    <s v="24,89%"/>
    <d v="2004-11-24T00:00:00"/>
    <x v="0"/>
    <n v="4"/>
    <x v="10"/>
    <x v="1"/>
    <x v="1"/>
    <n v="115"/>
    <s v="S12_4675"/>
    <x v="19"/>
    <s v="6562-9555"/>
    <s v="Geislweg 14"/>
    <s v="N/A"/>
    <s v="Salzburg"/>
    <s v="N/A"/>
    <s v="5020"/>
    <x v="12"/>
    <x v="1"/>
    <s v="Pipps"/>
    <s v="Georg"/>
    <s v="Medium"/>
  </r>
  <r>
    <n v="10341"/>
    <n v="32"/>
    <n v="100"/>
    <n v="6"/>
    <n v="3307.2"/>
    <n v="420.01439999999997"/>
    <n v="0.127"/>
    <d v="2004-11-24T00:00:00"/>
    <x v="0"/>
    <n v="4"/>
    <x v="10"/>
    <x v="1"/>
    <x v="6"/>
    <n v="69"/>
    <s v="S24_2360"/>
    <x v="19"/>
    <s v="6562-9555"/>
    <s v="Geislweg 14"/>
    <s v="N/A"/>
    <s v="Salzburg"/>
    <s v="N/A"/>
    <s v="5020"/>
    <x v="12"/>
    <x v="1"/>
    <s v="Pipps"/>
    <s v="Georg"/>
    <s v="Medium"/>
  </r>
  <r>
    <n v="10341"/>
    <n v="31"/>
    <n v="71.02"/>
    <n v="4"/>
    <n v="2201.62"/>
    <n v="279.60573999999997"/>
    <n v="0.127"/>
    <d v="2004-11-24T00:00:00"/>
    <x v="0"/>
    <n v="4"/>
    <x v="10"/>
    <x v="1"/>
    <x v="6"/>
    <n v="102"/>
    <s v="S32_4485"/>
    <x v="19"/>
    <s v="6562-9555"/>
    <s v="Geislweg 14"/>
    <s v="N/A"/>
    <s v="Salzburg"/>
    <s v="N/A"/>
    <s v="5020"/>
    <x v="12"/>
    <x v="1"/>
    <s v="Pipps"/>
    <s v="Georg"/>
    <s v="Small"/>
  </r>
  <r>
    <n v="10341"/>
    <n v="38"/>
    <n v="100"/>
    <n v="3"/>
    <n v="4682.3599999999997"/>
    <n v="594.65971999999999"/>
    <n v="0.127"/>
    <d v="2004-11-24T00:00:00"/>
    <x v="0"/>
    <n v="4"/>
    <x v="10"/>
    <x v="1"/>
    <x v="6"/>
    <n v="81"/>
    <s v="S50_4713"/>
    <x v="19"/>
    <s v="6562-9555"/>
    <s v="Geislweg 14"/>
    <s v="N/A"/>
    <s v="Salzburg"/>
    <s v="N/A"/>
    <s v="5020"/>
    <x v="12"/>
    <x v="1"/>
    <s v="Pipps"/>
    <s v="Georg"/>
    <s v="Medium"/>
  </r>
  <r>
    <n v="10341"/>
    <n v="34"/>
    <n v="100"/>
    <n v="5"/>
    <n v="3644.12"/>
    <n v="266.38517200000001"/>
    <s v="7,31%"/>
    <d v="2004-11-24T00:00:00"/>
    <x v="0"/>
    <n v="4"/>
    <x v="10"/>
    <x v="1"/>
    <x v="5"/>
    <n v="80"/>
    <s v="S700_3167"/>
    <x v="19"/>
    <s v="6562-9555"/>
    <s v="Geislweg 14"/>
    <s v="N/A"/>
    <s v="Salzburg"/>
    <s v="N/A"/>
    <s v="5020"/>
    <x v="12"/>
    <x v="1"/>
    <s v="Pipps"/>
    <s v="Georg"/>
    <s v="Medium"/>
  </r>
  <r>
    <n v="10342"/>
    <n v="40"/>
    <n v="100"/>
    <n v="2"/>
    <n v="6454.4"/>
    <n v="1606.5001600000001"/>
    <s v="24,89%"/>
    <d v="2004-11-24T00:00:00"/>
    <x v="0"/>
    <n v="4"/>
    <x v="10"/>
    <x v="1"/>
    <x v="1"/>
    <n v="141"/>
    <s v="S18_1129"/>
    <x v="20"/>
    <s v="03 9520 4555"/>
    <s v="636 St Kilda Road"/>
    <s v="Level 3"/>
    <s v="Melbourne"/>
    <s v="Victoria"/>
    <s v="3004"/>
    <x v="13"/>
    <x v="3"/>
    <s v="Ferguson"/>
    <s v="Peter"/>
    <s v="Medium"/>
  </r>
  <r>
    <n v="10342"/>
    <n v="55"/>
    <n v="65.45"/>
    <n v="1"/>
    <n v="3599.75"/>
    <n v="895.97777500000007"/>
    <s v="24,89%"/>
    <d v="2004-11-24T00:00:00"/>
    <x v="0"/>
    <n v="4"/>
    <x v="10"/>
    <x v="1"/>
    <x v="1"/>
    <n v="77"/>
    <s v="S18_1889"/>
    <x v="20"/>
    <s v="03 9520 4555"/>
    <s v="636 St Kilda Road"/>
    <s v="Level 3"/>
    <s v="Melbourne"/>
    <s v="Victoria"/>
    <s v="3004"/>
    <x v="13"/>
    <x v="3"/>
    <s v="Ferguson"/>
    <s v="Peter"/>
    <s v="Medium"/>
  </r>
  <r>
    <n v="10342"/>
    <n v="22"/>
    <n v="100"/>
    <n v="3"/>
    <n v="3160.74"/>
    <n v="786.70818599999996"/>
    <s v="24,89%"/>
    <d v="2004-11-24T00:00:00"/>
    <x v="0"/>
    <n v="4"/>
    <x v="10"/>
    <x v="1"/>
    <x v="1"/>
    <n v="142"/>
    <s v="S18_1984"/>
    <x v="20"/>
    <s v="03 9520 4555"/>
    <s v="636 St Kilda Road"/>
    <s v="Level 3"/>
    <s v="Melbourne"/>
    <s v="Victoria"/>
    <s v="3004"/>
    <x v="13"/>
    <x v="3"/>
    <s v="Ferguson"/>
    <s v="Peter"/>
    <s v="Medium"/>
  </r>
  <r>
    <n v="10342"/>
    <n v="30"/>
    <n v="100"/>
    <n v="4"/>
    <n v="5029.5"/>
    <n v="1251.8425500000001"/>
    <s v="24,89%"/>
    <d v="2004-11-24T00:00:00"/>
    <x v="0"/>
    <n v="4"/>
    <x v="10"/>
    <x v="1"/>
    <x v="1"/>
    <n v="169"/>
    <s v="S18_3232"/>
    <x v="20"/>
    <s v="03 9520 4555"/>
    <s v="636 St Kilda Road"/>
    <s v="Level 3"/>
    <s v="Melbourne"/>
    <s v="Victoria"/>
    <s v="3004"/>
    <x v="13"/>
    <x v="3"/>
    <s v="Ferguson"/>
    <s v="Peter"/>
    <s v="Medium"/>
  </r>
  <r>
    <n v="10342"/>
    <n v="25"/>
    <n v="66.739999999999995"/>
    <n v="5"/>
    <n v="1668.5"/>
    <n v="415.28964999999999"/>
    <s v="24,89%"/>
    <d v="2004-11-24T00:00:00"/>
    <x v="0"/>
    <n v="4"/>
    <x v="10"/>
    <x v="1"/>
    <x v="1"/>
    <n v="80"/>
    <s v="S18_3278"/>
    <x v="20"/>
    <s v="03 9520 4555"/>
    <s v="636 St Kilda Road"/>
    <s v="Level 3"/>
    <s v="Melbourne"/>
    <s v="Victoria"/>
    <s v="3004"/>
    <x v="13"/>
    <x v="3"/>
    <s v="Ferguson"/>
    <s v="Peter"/>
    <s v="Small"/>
  </r>
  <r>
    <n v="10342"/>
    <n v="55"/>
    <n v="100"/>
    <n v="7"/>
    <n v="6548.3"/>
    <n v="1629.8718700000002"/>
    <s v="24,89%"/>
    <d v="2004-11-24T00:00:00"/>
    <x v="0"/>
    <n v="4"/>
    <x v="10"/>
    <x v="1"/>
    <x v="1"/>
    <n v="146"/>
    <s v="S18_3482"/>
    <x v="20"/>
    <s v="03 9520 4555"/>
    <s v="636 St Kilda Road"/>
    <s v="Level 3"/>
    <s v="Melbourne"/>
    <s v="Victoria"/>
    <s v="3004"/>
    <x v="13"/>
    <x v="3"/>
    <s v="Ferguson"/>
    <s v="Peter"/>
    <s v="Medium"/>
  </r>
  <r>
    <n v="10342"/>
    <n v="26"/>
    <n v="55.95"/>
    <n v="8"/>
    <n v="1454.7"/>
    <n v="184.74690000000001"/>
    <n v="0.127"/>
    <d v="2004-11-24T00:00:00"/>
    <x v="0"/>
    <n v="4"/>
    <x v="10"/>
    <x v="1"/>
    <x v="6"/>
    <n v="62"/>
    <s v="S18_3782"/>
    <x v="20"/>
    <s v="03 9520 4555"/>
    <s v="636 St Kilda Road"/>
    <s v="Level 3"/>
    <s v="Melbourne"/>
    <s v="Victoria"/>
    <s v="3004"/>
    <x v="13"/>
    <x v="3"/>
    <s v="Ferguson"/>
    <s v="Peter"/>
    <s v="Small"/>
  </r>
  <r>
    <n v="10342"/>
    <n v="38"/>
    <n v="100"/>
    <n v="11"/>
    <n v="6276.46"/>
    <n v="1562.2108940000001"/>
    <s v="24,89%"/>
    <d v="2004-11-24T00:00:00"/>
    <x v="0"/>
    <n v="4"/>
    <x v="10"/>
    <x v="1"/>
    <x v="1"/>
    <n v="148"/>
    <s v="S18_4721"/>
    <x v="20"/>
    <s v="03 9520 4555"/>
    <s v="636 St Kilda Road"/>
    <s v="Level 3"/>
    <s v="Melbourne"/>
    <s v="Victoria"/>
    <s v="3004"/>
    <x v="13"/>
    <x v="3"/>
    <s v="Ferguson"/>
    <s v="Peter"/>
    <s v="Medium"/>
  </r>
  <r>
    <n v="10342"/>
    <n v="39"/>
    <n v="40.4"/>
    <n v="9"/>
    <n v="1575.6"/>
    <n v="392.16683999999998"/>
    <s v="24,89%"/>
    <d v="2004-11-24T00:00:00"/>
    <x v="0"/>
    <n v="4"/>
    <x v="10"/>
    <x v="1"/>
    <x v="1"/>
    <n v="37"/>
    <s v="S24_2972"/>
    <x v="20"/>
    <s v="03 9520 4555"/>
    <s v="636 St Kilda Road"/>
    <s v="Level 3"/>
    <s v="Melbourne"/>
    <s v="Victoria"/>
    <s v="3004"/>
    <x v="13"/>
    <x v="3"/>
    <s v="Ferguson"/>
    <s v="Peter"/>
    <s v="Small"/>
  </r>
  <r>
    <n v="10342"/>
    <n v="48"/>
    <n v="62.45"/>
    <n v="10"/>
    <n v="2997.6"/>
    <n v="746.10263999999995"/>
    <s v="24,89%"/>
    <d v="2004-11-24T00:00:00"/>
    <x v="0"/>
    <n v="4"/>
    <x v="10"/>
    <x v="1"/>
    <x v="1"/>
    <n v="61"/>
    <s v="S24_3371"/>
    <x v="20"/>
    <s v="03 9520 4555"/>
    <s v="636 St Kilda Road"/>
    <s v="Level 3"/>
    <s v="Melbourne"/>
    <s v="Victoria"/>
    <s v="3004"/>
    <x v="13"/>
    <x v="3"/>
    <s v="Ferguson"/>
    <s v="Peter"/>
    <s v="Small"/>
  </r>
  <r>
    <n v="10342"/>
    <n v="42"/>
    <n v="100"/>
    <n v="6"/>
    <n v="5013.54"/>
    <n v="1247.8701060000001"/>
    <s v="24,89%"/>
    <d v="2004-11-24T00:00:00"/>
    <x v="0"/>
    <n v="4"/>
    <x v="10"/>
    <x v="1"/>
    <x v="1"/>
    <n v="140"/>
    <s v="S24_3856"/>
    <x v="20"/>
    <s v="03 9520 4555"/>
    <s v="636 St Kilda Road"/>
    <s v="Level 3"/>
    <s v="Melbourne"/>
    <s v="Victoria"/>
    <s v="3004"/>
    <x v="13"/>
    <x v="3"/>
    <s v="Ferguson"/>
    <s v="Peter"/>
    <s v="Medium"/>
  </r>
  <r>
    <n v="10343"/>
    <n v="36"/>
    <n v="100"/>
    <n v="4"/>
    <n v="5848.92"/>
    <n v="1455.796188"/>
    <s v="24,89%"/>
    <d v="2004-11-24T00:00:00"/>
    <x v="0"/>
    <n v="4"/>
    <x v="10"/>
    <x v="1"/>
    <x v="1"/>
    <n v="124"/>
    <s v="S18_1589"/>
    <x v="21"/>
    <s v="26.47.1555"/>
    <s v="59 rue de l'Abbaye"/>
    <s v="N/A"/>
    <s v="Reims"/>
    <s v="N/A"/>
    <s v="51100"/>
    <x v="9"/>
    <x v="1"/>
    <s v="Henriot"/>
    <s v="Paul"/>
    <s v="Medium"/>
  </r>
  <r>
    <n v="10343"/>
    <n v="25"/>
    <n v="52.32"/>
    <n v="3"/>
    <n v="1308"/>
    <n v="325.56119999999999"/>
    <s v="24,89%"/>
    <d v="2004-11-24T00:00:00"/>
    <x v="0"/>
    <n v="4"/>
    <x v="10"/>
    <x v="1"/>
    <x v="1"/>
    <n v="132"/>
    <s v="S18_2870"/>
    <x v="21"/>
    <s v="26.47.1555"/>
    <s v="59 rue de l'Abbaye"/>
    <s v="N/A"/>
    <s v="Reims"/>
    <s v="N/A"/>
    <s v="51100"/>
    <x v="9"/>
    <x v="1"/>
    <s v="Henriot"/>
    <s v="Paul"/>
    <s v="Small"/>
  </r>
  <r>
    <n v="10343"/>
    <n v="44"/>
    <n v="84.88"/>
    <n v="2"/>
    <n v="3734.72"/>
    <n v="929.57180800000003"/>
    <s v="24,89%"/>
    <d v="2004-11-24T00:00:00"/>
    <x v="0"/>
    <n v="4"/>
    <x v="10"/>
    <x v="1"/>
    <x v="1"/>
    <n v="141"/>
    <s v="S18_3685"/>
    <x v="21"/>
    <s v="26.47.1555"/>
    <s v="59 rue de l'Abbaye"/>
    <s v="N/A"/>
    <s v="Reims"/>
    <s v="N/A"/>
    <s v="51100"/>
    <x v="9"/>
    <x v="1"/>
    <s v="Henriot"/>
    <s v="Paul"/>
    <s v="Medium"/>
  </r>
  <r>
    <n v="10343"/>
    <n v="27"/>
    <n v="36.21"/>
    <n v="6"/>
    <n v="977.67"/>
    <n v="243.342063"/>
    <s v="24,89%"/>
    <d v="2004-11-24T00:00:00"/>
    <x v="0"/>
    <n v="4"/>
    <x v="10"/>
    <x v="1"/>
    <x v="1"/>
    <n v="50"/>
    <s v="S24_1628"/>
    <x v="21"/>
    <s v="26.47.1555"/>
    <s v="59 rue de l'Abbaye"/>
    <s v="N/A"/>
    <s v="Reims"/>
    <s v="N/A"/>
    <s v="51100"/>
    <x v="9"/>
    <x v="1"/>
    <s v="Henriot"/>
    <s v="Paul"/>
    <s v="Small"/>
  </r>
  <r>
    <n v="10343"/>
    <n v="30"/>
    <n v="100"/>
    <n v="1"/>
    <n v="3098.7"/>
    <n v="771.26643000000001"/>
    <s v="24,89%"/>
    <d v="2004-11-24T00:00:00"/>
    <x v="0"/>
    <n v="4"/>
    <x v="10"/>
    <x v="1"/>
    <x v="1"/>
    <n v="80"/>
    <s v="S24_4620"/>
    <x v="21"/>
    <s v="26.47.1555"/>
    <s v="59 rue de l'Abbaye"/>
    <s v="N/A"/>
    <s v="Reims"/>
    <s v="N/A"/>
    <s v="51100"/>
    <x v="9"/>
    <x v="1"/>
    <s v="Henriot"/>
    <s v="Paul"/>
    <s v="Medium"/>
  </r>
  <r>
    <n v="10343"/>
    <n v="29"/>
    <n v="100"/>
    <n v="5"/>
    <n v="3713.16"/>
    <n v="471.57132000000001"/>
    <n v="0.127"/>
    <d v="2004-11-24T00:00:00"/>
    <x v="0"/>
    <n v="4"/>
    <x v="10"/>
    <x v="1"/>
    <x v="6"/>
    <n v="40"/>
    <s v="S32_2206"/>
    <x v="21"/>
    <s v="26.47.1555"/>
    <s v="59 rue de l'Abbaye"/>
    <s v="N/A"/>
    <s v="Reims"/>
    <s v="N/A"/>
    <s v="51100"/>
    <x v="9"/>
    <x v="1"/>
    <s v="Henriot"/>
    <s v="Paul"/>
    <s v="Medium"/>
  </r>
  <r>
    <n v="10344"/>
    <n v="45"/>
    <n v="100"/>
    <n v="1"/>
    <n v="7650"/>
    <n v="565.33499999999992"/>
    <s v="7,39%"/>
    <d v="2004-11-25T00:00:00"/>
    <x v="0"/>
    <n v="4"/>
    <x v="10"/>
    <x v="1"/>
    <x v="0"/>
    <n v="170"/>
    <s v="S18_1749"/>
    <x v="22"/>
    <s v="91.24.4555"/>
    <s v="12, rue des Bouchers"/>
    <s v="N/A"/>
    <s v="Marseille"/>
    <s v="N/A"/>
    <s v="13008"/>
    <x v="9"/>
    <x v="1"/>
    <s v="Lebihan"/>
    <s v="Laurence"/>
    <s v="Large"/>
  </r>
  <r>
    <n v="10344"/>
    <n v="40"/>
    <n v="56.91"/>
    <n v="2"/>
    <n v="2276.4"/>
    <n v="168.22595999999999"/>
    <s v="7,39%"/>
    <d v="2004-11-25T00:00:00"/>
    <x v="0"/>
    <n v="4"/>
    <x v="10"/>
    <x v="1"/>
    <x v="0"/>
    <n v="60"/>
    <s v="S18_2248"/>
    <x v="22"/>
    <s v="91.24.4555"/>
    <s v="12, rue des Bouchers"/>
    <s v="N/A"/>
    <s v="Marseille"/>
    <s v="N/A"/>
    <s v="13008"/>
    <x v="9"/>
    <x v="1"/>
    <s v="Lebihan"/>
    <s v="Laurence"/>
    <s v="Small"/>
  </r>
  <r>
    <n v="10344"/>
    <n v="30"/>
    <n v="100"/>
    <n v="3"/>
    <n v="3928.2"/>
    <n v="290.29397999999998"/>
    <s v="7,39%"/>
    <d v="2004-11-25T00:00:00"/>
    <x v="0"/>
    <n v="4"/>
    <x v="10"/>
    <x v="1"/>
    <x v="0"/>
    <n v="127"/>
    <s v="S18_2325"/>
    <x v="22"/>
    <s v="91.24.4555"/>
    <s v="12, rue des Bouchers"/>
    <s v="N/A"/>
    <s v="Marseille"/>
    <s v="N/A"/>
    <s v="13008"/>
    <x v="9"/>
    <x v="1"/>
    <s v="Lebihan"/>
    <s v="Laurence"/>
    <s v="Medium"/>
  </r>
  <r>
    <n v="10344"/>
    <n v="21"/>
    <n v="100"/>
    <n v="4"/>
    <n v="2203.11"/>
    <n v="162.80982900000001"/>
    <s v="7,39%"/>
    <d v="2004-11-25T00:00:00"/>
    <x v="0"/>
    <n v="4"/>
    <x v="10"/>
    <x v="1"/>
    <x v="0"/>
    <n v="92"/>
    <s v="S18_4409"/>
    <x v="22"/>
    <s v="91.24.4555"/>
    <s v="12, rue des Bouchers"/>
    <s v="N/A"/>
    <s v="Marseille"/>
    <s v="N/A"/>
    <s v="13008"/>
    <x v="9"/>
    <x v="1"/>
    <s v="Lebihan"/>
    <s v="Laurence"/>
    <s v="Small"/>
  </r>
  <r>
    <n v="10344"/>
    <n v="26"/>
    <n v="63.43"/>
    <n v="5"/>
    <n v="1649.18"/>
    <n v="410.48090200000001"/>
    <s v="24,89%"/>
    <d v="2004-11-25T00:00:00"/>
    <x v="0"/>
    <n v="4"/>
    <x v="10"/>
    <x v="1"/>
    <x v="1"/>
    <n v="71"/>
    <s v="S18_4933"/>
    <x v="22"/>
    <s v="91.24.4555"/>
    <s v="12, rue des Bouchers"/>
    <s v="N/A"/>
    <s v="Marseille"/>
    <s v="N/A"/>
    <s v="13008"/>
    <x v="9"/>
    <x v="1"/>
    <s v="Lebihan"/>
    <s v="Laurence"/>
    <s v="Small"/>
  </r>
  <r>
    <n v="10344"/>
    <n v="29"/>
    <n v="59.53"/>
    <n v="7"/>
    <n v="1726.37"/>
    <n v="429.69349299999999"/>
    <s v="24,89%"/>
    <d v="2004-11-25T00:00:00"/>
    <x v="0"/>
    <n v="4"/>
    <x v="10"/>
    <x v="1"/>
    <x v="1"/>
    <n v="73"/>
    <s v="S24_1046"/>
    <x v="22"/>
    <s v="91.24.4555"/>
    <s v="12, rue des Bouchers"/>
    <s v="N/A"/>
    <s v="Marseille"/>
    <s v="N/A"/>
    <s v="13008"/>
    <x v="9"/>
    <x v="1"/>
    <s v="Lebihan"/>
    <s v="Laurence"/>
    <s v="Small"/>
  </r>
  <r>
    <n v="10344"/>
    <n v="20"/>
    <n v="35.18"/>
    <n v="6"/>
    <n v="703.6"/>
    <n v="51.996039999999994"/>
    <s v="7,39%"/>
    <d v="2004-11-25T00:00:00"/>
    <x v="0"/>
    <n v="4"/>
    <x v="10"/>
    <x v="1"/>
    <x v="0"/>
    <n v="33"/>
    <s v="S24_1937"/>
    <x v="22"/>
    <s v="91.24.4555"/>
    <s v="12, rue des Bouchers"/>
    <s v="N/A"/>
    <s v="Marseille"/>
    <s v="N/A"/>
    <s v="13008"/>
    <x v="9"/>
    <x v="1"/>
    <s v="Lebihan"/>
    <s v="Laurence"/>
    <s v="Small"/>
  </r>
  <r>
    <n v="10345"/>
    <n v="43"/>
    <n v="53.76"/>
    <n v="1"/>
    <n v="2311.6799999999998"/>
    <n v="170.83315199999998"/>
    <s v="7,39%"/>
    <d v="2004-11-25T00:00:00"/>
    <x v="0"/>
    <n v="4"/>
    <x v="10"/>
    <x v="1"/>
    <x v="0"/>
    <n v="44"/>
    <s v="S24_2022"/>
    <x v="23"/>
    <s v="40.32.2555"/>
    <s v="54, rue Royale"/>
    <s v="N/A"/>
    <s v="Nantes"/>
    <s v="N/A"/>
    <s v="44000"/>
    <x v="9"/>
    <x v="1"/>
    <s v="Schmitt"/>
    <s v="Carine"/>
    <s v="Small"/>
  </r>
  <r>
    <n v="10346"/>
    <n v="42"/>
    <n v="36.11"/>
    <n v="3"/>
    <n v="1516.62"/>
    <n v="112.07821799999998"/>
    <s v="7,39%"/>
    <d v="2004-11-29T00:00:00"/>
    <x v="0"/>
    <n v="4"/>
    <x v="10"/>
    <x v="1"/>
    <x v="0"/>
    <n v="102"/>
    <s v="S18_1342"/>
    <x v="24"/>
    <s v="7025551838"/>
    <s v="8489 Strong St."/>
    <s v="N/A"/>
    <s v="Las Vegas"/>
    <s v="NV"/>
    <s v="83030"/>
    <x v="0"/>
    <x v="0"/>
    <s v="King"/>
    <s v="Sue"/>
    <s v="Small"/>
  </r>
  <r>
    <n v="10346"/>
    <n v="25"/>
    <n v="100"/>
    <n v="1"/>
    <n v="2876.75"/>
    <n v="716.02307500000006"/>
    <s v="24,89%"/>
    <d v="2004-11-29T00:00:00"/>
    <x v="0"/>
    <n v="4"/>
    <x v="10"/>
    <x v="1"/>
    <x v="1"/>
    <n v="90"/>
    <s v="S24_2766"/>
    <x v="24"/>
    <s v="7025551838"/>
    <s v="8489 Strong St."/>
    <s v="N/A"/>
    <s v="Las Vegas"/>
    <s v="NV"/>
    <s v="83030"/>
    <x v="0"/>
    <x v="0"/>
    <s v="King"/>
    <s v="Sue"/>
    <s v="Small"/>
  </r>
  <r>
    <n v="10346"/>
    <n v="24"/>
    <n v="87.24"/>
    <n v="5"/>
    <n v="2093.7600000000002"/>
    <n v="521.13686400000006"/>
    <s v="24,89%"/>
    <d v="2004-11-29T00:00:00"/>
    <x v="0"/>
    <n v="4"/>
    <x v="10"/>
    <x v="1"/>
    <x v="1"/>
    <n v="117"/>
    <s v="S24_2887"/>
    <x v="24"/>
    <s v="7025551838"/>
    <s v="8489 Strong St."/>
    <s v="N/A"/>
    <s v="Las Vegas"/>
    <s v="NV"/>
    <s v="83030"/>
    <x v="0"/>
    <x v="0"/>
    <s v="King"/>
    <s v="Sue"/>
    <s v="Small"/>
  </r>
  <r>
    <n v="10346"/>
    <n v="24"/>
    <n v="100"/>
    <n v="2"/>
    <n v="3325.92"/>
    <n v="827.82148800000004"/>
    <s v="24,89%"/>
    <d v="2004-11-29T00:00:00"/>
    <x v="0"/>
    <n v="4"/>
    <x v="10"/>
    <x v="1"/>
    <x v="1"/>
    <n v="85"/>
    <s v="S24_3191"/>
    <x v="24"/>
    <s v="7025551838"/>
    <s v="8489 Strong St."/>
    <s v="N/A"/>
    <s v="Las Vegas"/>
    <s v="NV"/>
    <s v="83030"/>
    <x v="0"/>
    <x v="0"/>
    <s v="King"/>
    <s v="Sue"/>
    <s v="Medium"/>
  </r>
  <r>
    <n v="10346"/>
    <n v="26"/>
    <n v="95.88"/>
    <n v="6"/>
    <n v="2492.88"/>
    <n v="620.47783200000003"/>
    <s v="24,89%"/>
    <d v="2004-11-29T00:00:00"/>
    <x v="0"/>
    <n v="4"/>
    <x v="10"/>
    <x v="1"/>
    <x v="1"/>
    <n v="107"/>
    <s v="S24_3432"/>
    <x v="24"/>
    <s v="7025551838"/>
    <s v="8489 Strong St."/>
    <s v="N/A"/>
    <s v="Las Vegas"/>
    <s v="NV"/>
    <s v="83030"/>
    <x v="0"/>
    <x v="0"/>
    <s v="King"/>
    <s v="Sue"/>
    <s v="Small"/>
  </r>
  <r>
    <n v="10346"/>
    <n v="22"/>
    <n v="97.44"/>
    <n v="4"/>
    <n v="2143.6799999999998"/>
    <n v="158.41795199999999"/>
    <s v="7,39%"/>
    <d v="2004-11-29T00:00:00"/>
    <x v="0"/>
    <n v="4"/>
    <x v="10"/>
    <x v="1"/>
    <x v="0"/>
    <n v="41"/>
    <s v="S24_3969"/>
    <x v="24"/>
    <s v="7025551838"/>
    <s v="8489 Strong St."/>
    <s v="N/A"/>
    <s v="Las Vegas"/>
    <s v="NV"/>
    <s v="83030"/>
    <x v="0"/>
    <x v="0"/>
    <s v="King"/>
    <s v="Sue"/>
    <s v="Small"/>
  </r>
  <r>
    <n v="10347"/>
    <n v="30"/>
    <n v="100"/>
    <n v="1"/>
    <n v="3944.7"/>
    <n v="981.83582999999999"/>
    <s v="24,89%"/>
    <d v="2004-11-29T00:00:00"/>
    <x v="0"/>
    <n v="4"/>
    <x v="10"/>
    <x v="1"/>
    <x v="1"/>
    <n v="214"/>
    <s v="S10_1949"/>
    <x v="20"/>
    <s v="03 9520 4555"/>
    <s v="636 St Kilda Road"/>
    <s v="Level 3"/>
    <s v="Melbourne"/>
    <s v="Victoria"/>
    <s v="3004"/>
    <x v="13"/>
    <x v="3"/>
    <s v="Ferguson"/>
    <s v="Peter"/>
    <s v="Medium"/>
  </r>
  <r>
    <n v="10347"/>
    <n v="27"/>
    <n v="100"/>
    <n v="2"/>
    <n v="4428"/>
    <n v="1102.1292000000001"/>
    <s v="24,89%"/>
    <d v="2004-11-29T00:00:00"/>
    <x v="0"/>
    <n v="4"/>
    <x v="10"/>
    <x v="1"/>
    <x v="1"/>
    <n v="147"/>
    <s v="S10_4962"/>
    <x v="20"/>
    <s v="03 9520 4555"/>
    <s v="636 St Kilda Road"/>
    <s v="Level 3"/>
    <s v="Melbourne"/>
    <s v="Victoria"/>
    <s v="3004"/>
    <x v="13"/>
    <x v="3"/>
    <s v="Ferguson"/>
    <s v="Peter"/>
    <s v="Medium"/>
  </r>
  <r>
    <n v="10347"/>
    <n v="29"/>
    <n v="100"/>
    <n v="3"/>
    <n v="3586.43"/>
    <n v="163.18256499999998"/>
    <s v="4,55%"/>
    <d v="2004-11-29T00:00:00"/>
    <x v="0"/>
    <n v="4"/>
    <x v="10"/>
    <x v="1"/>
    <x v="2"/>
    <n v="136"/>
    <s v="S12_1666"/>
    <x v="20"/>
    <s v="03 9520 4555"/>
    <s v="636 St Kilda Road"/>
    <s v="Level 3"/>
    <s v="Melbourne"/>
    <s v="Victoria"/>
    <s v="3004"/>
    <x v="13"/>
    <x v="3"/>
    <s v="Ferguson"/>
    <s v="Peter"/>
    <s v="Medium"/>
  </r>
  <r>
    <n v="10347"/>
    <n v="42"/>
    <n v="49.6"/>
    <n v="5"/>
    <n v="2083.1999999999998"/>
    <n v="94.785599999999988"/>
    <s v="4,55%"/>
    <d v="2004-11-29T00:00:00"/>
    <x v="0"/>
    <n v="4"/>
    <x v="10"/>
    <x v="1"/>
    <x v="2"/>
    <n v="116"/>
    <s v="S18_1097"/>
    <x v="20"/>
    <s v="03 9520 4555"/>
    <s v="636 St Kilda Road"/>
    <s v="Level 3"/>
    <s v="Melbourne"/>
    <s v="Victoria"/>
    <s v="3004"/>
    <x v="13"/>
    <x v="3"/>
    <s v="Ferguson"/>
    <s v="Peter"/>
    <s v="Small"/>
  </r>
  <r>
    <n v="10347"/>
    <n v="21"/>
    <n v="58.95"/>
    <n v="7"/>
    <n v="1237.95"/>
    <n v="91.484504999999999"/>
    <s v="7,39%"/>
    <d v="2004-11-29T00:00:00"/>
    <x v="0"/>
    <n v="4"/>
    <x v="10"/>
    <x v="1"/>
    <x v="0"/>
    <n v="53"/>
    <s v="S18_1367"/>
    <x v="20"/>
    <s v="03 9520 4555"/>
    <s v="636 St Kilda Road"/>
    <s v="Level 3"/>
    <s v="Melbourne"/>
    <s v="Victoria"/>
    <s v="3004"/>
    <x v="13"/>
    <x v="3"/>
    <s v="Ferguson"/>
    <s v="Peter"/>
    <s v="Small"/>
  </r>
  <r>
    <n v="10347"/>
    <n v="50"/>
    <n v="100"/>
    <n v="8"/>
    <n v="6834.5"/>
    <n v="310.96974999999998"/>
    <s v="4,55%"/>
    <d v="2004-11-29T00:00:00"/>
    <x v="0"/>
    <n v="4"/>
    <x v="10"/>
    <x v="1"/>
    <x v="2"/>
    <n v="60"/>
    <s v="S18_2432"/>
    <x v="20"/>
    <s v="03 9520 4555"/>
    <s v="636 St Kilda Road"/>
    <s v="Level 3"/>
    <s v="Melbourne"/>
    <s v="Victoria"/>
    <s v="3004"/>
    <x v="13"/>
    <x v="3"/>
    <s v="Ferguson"/>
    <s v="Peter"/>
    <s v="Medium"/>
  </r>
  <r>
    <n v="10347"/>
    <n v="21"/>
    <n v="100"/>
    <n v="6"/>
    <n v="4815.3"/>
    <n v="355.85066999999998"/>
    <s v="7,39%"/>
    <d v="2004-11-29T00:00:00"/>
    <x v="0"/>
    <n v="4"/>
    <x v="10"/>
    <x v="1"/>
    <x v="0"/>
    <n v="168"/>
    <s v="S18_2795"/>
    <x v="20"/>
    <s v="03 9520 4555"/>
    <s v="636 St Kilda Road"/>
    <s v="Level 3"/>
    <s v="Melbourne"/>
    <s v="Victoria"/>
    <s v="3004"/>
    <x v="13"/>
    <x v="3"/>
    <s v="Ferguson"/>
    <s v="Peter"/>
    <s v="Medium"/>
  </r>
  <r>
    <n v="10347"/>
    <n v="48"/>
    <n v="100"/>
    <n v="9"/>
    <n v="4814.3999999999996"/>
    <n v="355.78415999999993"/>
    <s v="7,39%"/>
    <d v="2004-11-29T00:00:00"/>
    <x v="0"/>
    <n v="4"/>
    <x v="10"/>
    <x v="1"/>
    <x v="0"/>
    <n v="101"/>
    <s v="S18_2949"/>
    <x v="20"/>
    <s v="03 9520 4555"/>
    <s v="636 St Kilda Road"/>
    <s v="Level 3"/>
    <s v="Melbourne"/>
    <s v="Victoria"/>
    <s v="3004"/>
    <x v="13"/>
    <x v="3"/>
    <s v="Ferguson"/>
    <s v="Peter"/>
    <s v="Medium"/>
  </r>
  <r>
    <n v="10347"/>
    <n v="34"/>
    <n v="64.959999999999994"/>
    <n v="10"/>
    <n v="2208.64"/>
    <n v="163.21849599999999"/>
    <s v="7,39%"/>
    <d v="2004-11-29T00:00:00"/>
    <x v="0"/>
    <n v="4"/>
    <x v="10"/>
    <x v="1"/>
    <x v="0"/>
    <n v="62"/>
    <s v="S18_2957"/>
    <x v="20"/>
    <s v="03 9520 4555"/>
    <s v="636 St Kilda Road"/>
    <s v="Level 3"/>
    <s v="Melbourne"/>
    <s v="Victoria"/>
    <s v="3004"/>
    <x v="13"/>
    <x v="3"/>
    <s v="Ferguson"/>
    <s v="Peter"/>
    <s v="Small"/>
  </r>
  <r>
    <n v="10347"/>
    <n v="45"/>
    <n v="100"/>
    <n v="11"/>
    <n v="4948.2"/>
    <n v="365.67197999999996"/>
    <s v="7,39%"/>
    <d v="2004-11-29T00:00:00"/>
    <x v="0"/>
    <n v="4"/>
    <x v="10"/>
    <x v="1"/>
    <x v="0"/>
    <n v="104"/>
    <s v="S18_3136"/>
    <x v="20"/>
    <s v="03 9520 4555"/>
    <s v="636 St Kilda Road"/>
    <s v="Level 3"/>
    <s v="Melbourne"/>
    <s v="Victoria"/>
    <s v="3004"/>
    <x v="13"/>
    <x v="3"/>
    <s v="Ferguson"/>
    <s v="Peter"/>
    <s v="Medium"/>
  </r>
  <r>
    <n v="10347"/>
    <n v="26"/>
    <n v="100"/>
    <n v="12"/>
    <n v="2656.94"/>
    <n v="196.34786599999998"/>
    <s v="7,39%"/>
    <d v="2004-11-29T00:00:00"/>
    <x v="0"/>
    <n v="4"/>
    <x v="10"/>
    <x v="1"/>
    <x v="0"/>
    <n v="99"/>
    <s v="S18_3320"/>
    <x v="20"/>
    <s v="03 9520 4555"/>
    <s v="636 St Kilda Road"/>
    <s v="Level 3"/>
    <s v="Melbourne"/>
    <s v="Victoria"/>
    <s v="3004"/>
    <x v="13"/>
    <x v="3"/>
    <s v="Ferguson"/>
    <s v="Peter"/>
    <s v="Small"/>
  </r>
  <r>
    <n v="10347"/>
    <n v="45"/>
    <n v="100"/>
    <n v="4"/>
    <n v="5884.65"/>
    <n v="267.751575"/>
    <s v="4,55%"/>
    <d v="2004-11-29T00:00:00"/>
    <x v="0"/>
    <n v="4"/>
    <x v="10"/>
    <x v="1"/>
    <x v="2"/>
    <n v="121"/>
    <s v="S18_4600"/>
    <x v="20"/>
    <s v="03 9520 4555"/>
    <s v="636 St Kilda Road"/>
    <s v="Level 3"/>
    <s v="Melbourne"/>
    <s v="Victoria"/>
    <s v="3004"/>
    <x v="13"/>
    <x v="3"/>
    <s v="Ferguson"/>
    <s v="Peter"/>
    <s v="Medium"/>
  </r>
  <r>
    <n v="10348"/>
    <n v="48"/>
    <n v="52.36"/>
    <n v="8"/>
    <n v="2513.2800000000002"/>
    <n v="625.5553920000001"/>
    <s v="24,89%"/>
    <d v="2004-11-01T00:00:00"/>
    <x v="0"/>
    <n v="4"/>
    <x v="10"/>
    <x v="1"/>
    <x v="1"/>
    <n v="207"/>
    <s v="S12_1108"/>
    <x v="25"/>
    <s v="(91) 555 22 82"/>
    <s v="C/ Araquil, 67"/>
    <s v="N/A"/>
    <s v="Madrid"/>
    <s v="N/A"/>
    <s v="28023"/>
    <x v="3"/>
    <x v="1"/>
    <s v="Sommer"/>
    <s v="MartЎn"/>
    <s v="Small"/>
  </r>
  <r>
    <n v="10348"/>
    <n v="47"/>
    <n v="100"/>
    <n v="4"/>
    <n v="4801.5200000000004"/>
    <n v="1195.0983280000003"/>
    <s v="24,89%"/>
    <d v="2004-11-01T00:00:00"/>
    <x v="0"/>
    <n v="4"/>
    <x v="10"/>
    <x v="1"/>
    <x v="1"/>
    <n v="151"/>
    <s v="S12_3148"/>
    <x v="25"/>
    <s v="(91) 555 22 82"/>
    <s v="C/ Araquil, 67"/>
    <s v="N/A"/>
    <s v="Madrid"/>
    <s v="N/A"/>
    <s v="28023"/>
    <x v="3"/>
    <x v="1"/>
    <s v="Sommer"/>
    <s v="MartЎn"/>
    <s v="Medium"/>
  </r>
  <r>
    <n v="10348"/>
    <n v="29"/>
    <n v="100"/>
    <n v="6"/>
    <n v="7110.8"/>
    <n v="525.48811999999998"/>
    <s v="7,39%"/>
    <d v="2004-11-01T00:00:00"/>
    <x v="0"/>
    <n v="4"/>
    <x v="10"/>
    <x v="1"/>
    <x v="0"/>
    <n v="50"/>
    <s v="S18_4668"/>
    <x v="25"/>
    <s v="(91) 555 22 82"/>
    <s v="C/ Araquil, 67"/>
    <s v="N/A"/>
    <s v="Madrid"/>
    <s v="N/A"/>
    <s v="28023"/>
    <x v="3"/>
    <x v="1"/>
    <s v="Sommer"/>
    <s v="MartЎn"/>
    <s v="Large"/>
  </r>
  <r>
    <n v="10348"/>
    <n v="37"/>
    <n v="100"/>
    <n v="1"/>
    <n v="5981.42"/>
    <n v="272.15460999999999"/>
    <s v="4,55%"/>
    <d v="2004-11-01T00:00:00"/>
    <x v="0"/>
    <n v="4"/>
    <x v="10"/>
    <x v="1"/>
    <x v="2"/>
    <n v="127"/>
    <s v="S24_2300"/>
    <x v="25"/>
    <s v="(91) 555 22 82"/>
    <s v="C/ Araquil, 67"/>
    <s v="N/A"/>
    <s v="Madrid"/>
    <s v="N/A"/>
    <s v="28023"/>
    <x v="3"/>
    <x v="1"/>
    <s v="Sommer"/>
    <s v="MartЎn"/>
    <s v="Medium"/>
  </r>
  <r>
    <n v="10348"/>
    <n v="39"/>
    <n v="50.31"/>
    <n v="2"/>
    <n v="1962.09"/>
    <n v="144.99845099999999"/>
    <s v="7,39%"/>
    <d v="2004-11-01T00:00:00"/>
    <x v="0"/>
    <n v="4"/>
    <x v="10"/>
    <x v="1"/>
    <x v="0"/>
    <n v="97"/>
    <s v="S24_4258"/>
    <x v="25"/>
    <s v="(91) 555 22 82"/>
    <s v="C/ Araquil, 67"/>
    <s v="N/A"/>
    <s v="Madrid"/>
    <s v="N/A"/>
    <s v="28023"/>
    <x v="3"/>
    <x v="1"/>
    <s v="Sommer"/>
    <s v="MartЎn"/>
    <s v="Small"/>
  </r>
  <r>
    <n v="10348"/>
    <n v="42"/>
    <n v="100"/>
    <n v="3"/>
    <n v="6386.94"/>
    <n v="290.60576999999995"/>
    <s v="4,55%"/>
    <d v="2004-11-01T00:00:00"/>
    <x v="0"/>
    <n v="4"/>
    <x v="10"/>
    <x v="1"/>
    <x v="2"/>
    <n v="96"/>
    <s v="S32_1268"/>
    <x v="25"/>
    <s v="(91) 555 22 82"/>
    <s v="C/ Araquil, 67"/>
    <s v="N/A"/>
    <s v="Madrid"/>
    <s v="N/A"/>
    <s v="28023"/>
    <x v="3"/>
    <x v="1"/>
    <s v="Sommer"/>
    <s v="MartЎn"/>
    <s v="Medium"/>
  </r>
  <r>
    <n v="10348"/>
    <n v="31"/>
    <n v="100"/>
    <n v="5"/>
    <n v="3139.99"/>
    <n v="142.86954499999999"/>
    <s v="4,55%"/>
    <d v="2004-11-01T00:00:00"/>
    <x v="0"/>
    <n v="4"/>
    <x v="10"/>
    <x v="1"/>
    <x v="2"/>
    <n v="64"/>
    <s v="S32_3522"/>
    <x v="25"/>
    <s v="(91) 555 22 82"/>
    <s v="C/ Araquil, 67"/>
    <s v="N/A"/>
    <s v="Madrid"/>
    <s v="N/A"/>
    <s v="28023"/>
    <x v="3"/>
    <x v="1"/>
    <s v="Sommer"/>
    <s v="MartЎn"/>
    <s v="Medium"/>
  </r>
  <r>
    <n v="10348"/>
    <n v="32"/>
    <n v="82.83"/>
    <n v="7"/>
    <n v="2650.56"/>
    <n v="659.72438399999999"/>
    <s v="24,89%"/>
    <d v="2004-11-01T00:00:00"/>
    <x v="0"/>
    <n v="4"/>
    <x v="10"/>
    <x v="1"/>
    <x v="1"/>
    <n v="101"/>
    <s v="S700_2824"/>
    <x v="25"/>
    <s v="(91) 555 22 82"/>
    <s v="C/ Araquil, 67"/>
    <s v="N/A"/>
    <s v="Madrid"/>
    <s v="N/A"/>
    <s v="28023"/>
    <x v="3"/>
    <x v="1"/>
    <s v="Sommer"/>
    <s v="MartЎn"/>
    <s v="Small"/>
  </r>
  <r>
    <n v="10349"/>
    <n v="26"/>
    <n v="100"/>
    <n v="10"/>
    <n v="4408.5600000000004"/>
    <n v="1097.2905840000001"/>
    <s v="24,89%"/>
    <d v="2004-12-01T00:00:00"/>
    <x v="0"/>
    <n v="4"/>
    <x v="11"/>
    <x v="1"/>
    <x v="1"/>
    <n v="173"/>
    <s v="S12_3891"/>
    <x v="26"/>
    <s v="2125557413"/>
    <s v="4092 Furth Circle"/>
    <s v="Suite 400"/>
    <s v="NYC"/>
    <s v="NY"/>
    <s v="10022"/>
    <x v="0"/>
    <x v="0"/>
    <s v="Young"/>
    <s v="Jeff"/>
    <s v="Medium"/>
  </r>
  <r>
    <n v="10349"/>
    <n v="48"/>
    <n v="100"/>
    <n v="9"/>
    <n v="5232.96"/>
    <n v="238.09968000000001"/>
    <s v="4,55%"/>
    <d v="2004-12-01T00:00:00"/>
    <x v="0"/>
    <n v="4"/>
    <x v="11"/>
    <x v="1"/>
    <x v="2"/>
    <n v="118"/>
    <s v="S12_4473"/>
    <x v="26"/>
    <s v="2125557413"/>
    <s v="4092 Furth Circle"/>
    <s v="Suite 400"/>
    <s v="NYC"/>
    <s v="NY"/>
    <s v="10022"/>
    <x v="0"/>
    <x v="0"/>
    <s v="Young"/>
    <s v="Jeff"/>
    <s v="Medium"/>
  </r>
  <r>
    <n v="10349"/>
    <n v="38"/>
    <n v="100"/>
    <n v="8"/>
    <n v="6719.54"/>
    <n v="1672.493506"/>
    <s v="24,89%"/>
    <d v="2004-12-01T00:00:00"/>
    <x v="0"/>
    <n v="4"/>
    <x v="11"/>
    <x v="1"/>
    <x v="1"/>
    <n v="163"/>
    <s v="S18_2238"/>
    <x v="26"/>
    <s v="2125557413"/>
    <s v="4092 Furth Circle"/>
    <s v="Suite 400"/>
    <s v="NYC"/>
    <s v="NY"/>
    <s v="10022"/>
    <x v="0"/>
    <x v="0"/>
    <s v="Young"/>
    <s v="Jeff"/>
    <s v="Medium"/>
  </r>
  <r>
    <n v="10349"/>
    <n v="38"/>
    <n v="100"/>
    <n v="7"/>
    <n v="5223.4799999999996"/>
    <n v="237.66833999999997"/>
    <s v="4,55%"/>
    <d v="2004-12-01T00:00:00"/>
    <x v="0"/>
    <n v="4"/>
    <x v="11"/>
    <x v="1"/>
    <x v="2"/>
    <n v="122"/>
    <s v="S18_2319"/>
    <x v="26"/>
    <s v="2125557413"/>
    <s v="4092 Furth Circle"/>
    <s v="Suite 400"/>
    <s v="NYC"/>
    <s v="NY"/>
    <s v="10022"/>
    <x v="0"/>
    <x v="0"/>
    <s v="Young"/>
    <s v="Jeff"/>
    <s v="Medium"/>
  </r>
  <r>
    <n v="10349"/>
    <n v="48"/>
    <n v="100"/>
    <n v="6"/>
    <n v="7396.8"/>
    <n v="1841.0635200000002"/>
    <s v="24,89%"/>
    <d v="2004-12-01T00:00:00"/>
    <x v="0"/>
    <n v="4"/>
    <x v="11"/>
    <x v="1"/>
    <x v="1"/>
    <n v="169"/>
    <s v="S18_3232"/>
    <x v="26"/>
    <s v="2125557413"/>
    <s v="4092 Furth Circle"/>
    <s v="Suite 400"/>
    <s v="NYC"/>
    <s v="NY"/>
    <s v="10022"/>
    <x v="0"/>
    <x v="0"/>
    <s v="Young"/>
    <s v="Jeff"/>
    <s v="Large"/>
  </r>
  <r>
    <n v="10349"/>
    <n v="34"/>
    <n v="100"/>
    <n v="5"/>
    <n v="4394.84"/>
    <n v="1093.8756760000001"/>
    <s v="24,89%"/>
    <d v="2004-12-01T00:00:00"/>
    <x v="0"/>
    <n v="4"/>
    <x v="11"/>
    <x v="1"/>
    <x v="1"/>
    <n v="143"/>
    <s v="S18_4027"/>
    <x v="26"/>
    <s v="2125557413"/>
    <s v="4092 Furth Circle"/>
    <s v="Suite 400"/>
    <s v="NYC"/>
    <s v="NY"/>
    <s v="10022"/>
    <x v="0"/>
    <x v="0"/>
    <s v="Young"/>
    <s v="Jeff"/>
    <s v="Medium"/>
  </r>
  <r>
    <n v="10349"/>
    <n v="48"/>
    <n v="47.4"/>
    <n v="4"/>
    <n v="2275.1999999999998"/>
    <n v="566.29728"/>
    <s v="24,89%"/>
    <d v="2004-12-01T00:00:00"/>
    <x v="0"/>
    <n v="4"/>
    <x v="11"/>
    <x v="1"/>
    <x v="1"/>
    <n v="57"/>
    <s v="S24_1444"/>
    <x v="26"/>
    <s v="2125557413"/>
    <s v="4092 Furth Circle"/>
    <s v="Suite 400"/>
    <s v="NYC"/>
    <s v="NY"/>
    <s v="10022"/>
    <x v="0"/>
    <x v="0"/>
    <s v="Young"/>
    <s v="Jeff"/>
    <s v="Small"/>
  </r>
  <r>
    <n v="10349"/>
    <n v="36"/>
    <n v="37.130000000000003"/>
    <n v="3"/>
    <n v="1336.68"/>
    <n v="332.69965200000001"/>
    <s v="24,89%"/>
    <d v="2004-12-01T00:00:00"/>
    <x v="0"/>
    <n v="4"/>
    <x v="11"/>
    <x v="1"/>
    <x v="1"/>
    <n v="35"/>
    <s v="S24_2840"/>
    <x v="26"/>
    <s v="2125557413"/>
    <s v="4092 Furth Circle"/>
    <s v="Suite 400"/>
    <s v="NYC"/>
    <s v="NY"/>
    <s v="10022"/>
    <x v="0"/>
    <x v="0"/>
    <s v="Young"/>
    <s v="Jeff"/>
    <s v="Small"/>
  </r>
  <r>
    <n v="10349"/>
    <n v="23"/>
    <n v="100"/>
    <n v="2"/>
    <n v="3182.97"/>
    <n v="792.24123299999997"/>
    <s v="24,89%"/>
    <d v="2004-12-01T00:00:00"/>
    <x v="0"/>
    <n v="4"/>
    <x v="11"/>
    <x v="1"/>
    <x v="1"/>
    <n v="118"/>
    <s v="S24_4048"/>
    <x v="26"/>
    <s v="2125557413"/>
    <s v="4092 Furth Circle"/>
    <s v="Suite 400"/>
    <s v="NYC"/>
    <s v="NY"/>
    <s v="10022"/>
    <x v="0"/>
    <x v="0"/>
    <s v="Young"/>
    <s v="Jeff"/>
    <s v="Medium"/>
  </r>
  <r>
    <n v="10349"/>
    <n v="33"/>
    <n v="46.53"/>
    <n v="1"/>
    <n v="1535.49"/>
    <n v="69.864795000000001"/>
    <s v="4,55%"/>
    <d v="2004-12-01T00:00:00"/>
    <x v="0"/>
    <n v="4"/>
    <x v="11"/>
    <x v="1"/>
    <x v="2"/>
    <n v="54"/>
    <s v="S32_2509"/>
    <x v="26"/>
    <s v="2125557413"/>
    <s v="4092 Furth Circle"/>
    <s v="Suite 400"/>
    <s v="NYC"/>
    <s v="NY"/>
    <s v="10022"/>
    <x v="0"/>
    <x v="0"/>
    <s v="Young"/>
    <s v="Jeff"/>
    <s v="Small"/>
  </r>
  <r>
    <n v="10350"/>
    <n v="26"/>
    <n v="75.47"/>
    <n v="5"/>
    <n v="1962.22"/>
    <n v="488.39655800000003"/>
    <s v="24,89%"/>
    <d v="2004-12-02T00:00:00"/>
    <x v="0"/>
    <n v="4"/>
    <x v="11"/>
    <x v="1"/>
    <x v="1"/>
    <n v="136"/>
    <s v="S10_4757"/>
    <x v="4"/>
    <s v="(91) 555 94 44"/>
    <s v="C/ Moralzarzal, 86"/>
    <s v="N/A"/>
    <s v="Madrid"/>
    <s v="N/A"/>
    <s v="28034"/>
    <x v="3"/>
    <x v="1"/>
    <s v="Freyre"/>
    <s v="Diego"/>
    <s v="Small"/>
  </r>
  <r>
    <n v="10350"/>
    <n v="43"/>
    <n v="64.97"/>
    <n v="6"/>
    <n v="2793.71"/>
    <n v="255.34509399999999"/>
    <s v="9,14%"/>
    <d v="2004-12-02T00:00:00"/>
    <x v="0"/>
    <n v="4"/>
    <x v="11"/>
    <x v="1"/>
    <x v="4"/>
    <n v="86"/>
    <s v="S18_3029"/>
    <x v="4"/>
    <s v="(91) 555 94 44"/>
    <s v="C/ Moralzarzal, 86"/>
    <s v="N/A"/>
    <s v="Madrid"/>
    <s v="N/A"/>
    <s v="28034"/>
    <x v="3"/>
    <x v="1"/>
    <s v="Freyre"/>
    <s v="Diego"/>
    <s v="Small"/>
  </r>
  <r>
    <n v="10350"/>
    <n v="44"/>
    <n v="100"/>
    <n v="1"/>
    <n v="5191.12"/>
    <n v="383.62376799999998"/>
    <s v="7,39%"/>
    <d v="2004-12-02T00:00:00"/>
    <x v="0"/>
    <n v="4"/>
    <x v="11"/>
    <x v="1"/>
    <x v="0"/>
    <n v="136"/>
    <s v="S18_3140"/>
    <x v="4"/>
    <s v="(91) 555 94 44"/>
    <s v="C/ Moralzarzal, 86"/>
    <s v="N/A"/>
    <s v="Madrid"/>
    <s v="N/A"/>
    <s v="28034"/>
    <x v="3"/>
    <x v="1"/>
    <s v="Freyre"/>
    <s v="Diego"/>
    <s v="Medium"/>
  </r>
  <r>
    <n v="10350"/>
    <n v="41"/>
    <n v="93.04"/>
    <n v="2"/>
    <n v="3814.64"/>
    <n v="194.165176"/>
    <s v="5,09%"/>
    <d v="2004-12-02T00:00:00"/>
    <x v="0"/>
    <n v="4"/>
    <x v="11"/>
    <x v="1"/>
    <x v="3"/>
    <n v="100"/>
    <s v="S18_3259"/>
    <x v="4"/>
    <s v="(91) 555 94 44"/>
    <s v="C/ Moralzarzal, 86"/>
    <s v="N/A"/>
    <s v="Madrid"/>
    <s v="N/A"/>
    <s v="28034"/>
    <x v="3"/>
    <x v="1"/>
    <s v="Freyre"/>
    <s v="Diego"/>
    <s v="Medium"/>
  </r>
  <r>
    <n v="10350"/>
    <n v="30"/>
    <n v="100"/>
    <n v="3"/>
    <n v="3023.1"/>
    <n v="223.40708999999998"/>
    <s v="7,39%"/>
    <d v="2004-12-02T00:00:00"/>
    <x v="0"/>
    <n v="4"/>
    <x v="11"/>
    <x v="1"/>
    <x v="0"/>
    <n v="87"/>
    <s v="S18_4522"/>
    <x v="4"/>
    <s v="(91) 555 94 44"/>
    <s v="C/ Moralzarzal, 86"/>
    <s v="N/A"/>
    <s v="Madrid"/>
    <s v="N/A"/>
    <s v="28034"/>
    <x v="3"/>
    <x v="1"/>
    <s v="Freyre"/>
    <s v="Diego"/>
    <s v="Medium"/>
  </r>
  <r>
    <n v="10350"/>
    <n v="34"/>
    <n v="50.33"/>
    <n v="7"/>
    <n v="1711.22"/>
    <n v="156.405508"/>
    <s v="9,14%"/>
    <d v="2004-12-02T00:00:00"/>
    <x v="0"/>
    <n v="4"/>
    <x v="11"/>
    <x v="1"/>
    <x v="4"/>
    <n v="122"/>
    <s v="S24_2011"/>
    <x v="4"/>
    <s v="(91) 555 94 44"/>
    <s v="C/ Moralzarzal, 86"/>
    <s v="N/A"/>
    <s v="Madrid"/>
    <s v="N/A"/>
    <s v="28034"/>
    <x v="3"/>
    <x v="1"/>
    <s v="Freyre"/>
    <s v="Diego"/>
    <s v="Small"/>
  </r>
  <r>
    <n v="10350"/>
    <n v="30"/>
    <n v="100"/>
    <n v="9"/>
    <n v="3021"/>
    <n v="223.25189999999998"/>
    <s v="7,39%"/>
    <d v="2004-12-02T00:00:00"/>
    <x v="0"/>
    <n v="4"/>
    <x v="11"/>
    <x v="1"/>
    <x v="0"/>
    <n v="88"/>
    <s v="S24_3151"/>
    <x v="4"/>
    <s v="(91) 555 94 44"/>
    <s v="C/ Moralzarzal, 86"/>
    <s v="N/A"/>
    <s v="Madrid"/>
    <s v="N/A"/>
    <s v="28034"/>
    <x v="3"/>
    <x v="1"/>
    <s v="Freyre"/>
    <s v="Diego"/>
    <s v="Medium"/>
  </r>
  <r>
    <n v="10350"/>
    <n v="25"/>
    <n v="60.34"/>
    <n v="10"/>
    <n v="1508.5"/>
    <n v="111.47814999999999"/>
    <s v="7,39%"/>
    <d v="2004-12-02T00:00:00"/>
    <x v="0"/>
    <n v="4"/>
    <x v="11"/>
    <x v="1"/>
    <x v="0"/>
    <n v="83"/>
    <s v="S24_3816"/>
    <x v="4"/>
    <s v="(91) 555 94 44"/>
    <s v="C/ Moralzarzal, 86"/>
    <s v="N/A"/>
    <s v="Madrid"/>
    <s v="N/A"/>
    <s v="28034"/>
    <x v="3"/>
    <x v="1"/>
    <s v="Freyre"/>
    <s v="Diego"/>
    <s v="Small"/>
  </r>
  <r>
    <n v="10350"/>
    <n v="27"/>
    <n v="100"/>
    <n v="14"/>
    <n v="4406.3999999999996"/>
    <n v="224.28575999999998"/>
    <s v="5,09%"/>
    <d v="2004-12-02T00:00:00"/>
    <x v="0"/>
    <n v="4"/>
    <x v="11"/>
    <x v="1"/>
    <x v="3"/>
    <n v="62"/>
    <s v="S32_3207"/>
    <x v="4"/>
    <s v="(91) 555 94 44"/>
    <s v="C/ Moralzarzal, 86"/>
    <s v="N/A"/>
    <s v="Madrid"/>
    <s v="N/A"/>
    <s v="28034"/>
    <x v="3"/>
    <x v="1"/>
    <s v="Freyre"/>
    <s v="Diego"/>
    <s v="Medium"/>
  </r>
  <r>
    <n v="10350"/>
    <n v="31"/>
    <n v="71.400000000000006"/>
    <n v="8"/>
    <n v="2213.4"/>
    <n v="100.7097"/>
    <s v="4,55%"/>
    <d v="2004-12-02T00:00:00"/>
    <x v="0"/>
    <n v="4"/>
    <x v="11"/>
    <x v="1"/>
    <x v="2"/>
    <n v="115"/>
    <s v="S50_1392"/>
    <x v="4"/>
    <s v="(91) 555 94 44"/>
    <s v="C/ Moralzarzal, 86"/>
    <s v="N/A"/>
    <s v="Madrid"/>
    <s v="N/A"/>
    <s v="28034"/>
    <x v="3"/>
    <x v="1"/>
    <s v="Freyre"/>
    <s v="Diego"/>
    <s v="Small"/>
  </r>
  <r>
    <n v="10350"/>
    <n v="44"/>
    <n v="100"/>
    <n v="17"/>
    <n v="6490.88"/>
    <n v="330.38579200000004"/>
    <s v="5,09%"/>
    <d v="2004-12-02T00:00:00"/>
    <x v="0"/>
    <n v="4"/>
    <x v="11"/>
    <x v="1"/>
    <x v="3"/>
    <n v="58"/>
    <s v="S50_1514"/>
    <x v="4"/>
    <s v="(91) 555 94 44"/>
    <s v="C/ Moralzarzal, 86"/>
    <s v="N/A"/>
    <s v="Madrid"/>
    <s v="N/A"/>
    <s v="28034"/>
    <x v="3"/>
    <x v="1"/>
    <s v="Freyre"/>
    <s v="Diego"/>
    <s v="Medium"/>
  </r>
  <r>
    <n v="10350"/>
    <n v="46"/>
    <n v="76.67"/>
    <n v="11"/>
    <n v="3526.82"/>
    <n v="322.35134799999997"/>
    <s v="9,14%"/>
    <d v="2004-12-02T00:00:00"/>
    <x v="0"/>
    <n v="4"/>
    <x v="11"/>
    <x v="1"/>
    <x v="4"/>
    <n v="66"/>
    <s v="S700_1138"/>
    <x v="4"/>
    <s v="(91) 555 94 44"/>
    <s v="C/ Moralzarzal, 86"/>
    <s v="N/A"/>
    <s v="Madrid"/>
    <s v="N/A"/>
    <s v="28034"/>
    <x v="3"/>
    <x v="1"/>
    <s v="Freyre"/>
    <s v="Diego"/>
    <s v="Medium"/>
  </r>
  <r>
    <n v="10350"/>
    <n v="28"/>
    <n v="100"/>
    <n v="4"/>
    <n v="2924.32"/>
    <n v="267.282848"/>
    <s v="9,14%"/>
    <d v="2004-12-02T00:00:00"/>
    <x v="0"/>
    <n v="4"/>
    <x v="11"/>
    <x v="1"/>
    <x v="4"/>
    <n v="86"/>
    <s v="S700_1938"/>
    <x v="4"/>
    <s v="(91) 555 94 44"/>
    <s v="C/ Moralzarzal, 86"/>
    <s v="N/A"/>
    <s v="Madrid"/>
    <s v="N/A"/>
    <s v="28034"/>
    <x v="3"/>
    <x v="1"/>
    <s v="Freyre"/>
    <s v="Diego"/>
    <s v="Small"/>
  </r>
  <r>
    <n v="10350"/>
    <n v="29"/>
    <n v="75.349999999999994"/>
    <n v="12"/>
    <n v="2185.15"/>
    <n v="199.72271000000001"/>
    <s v="9,14%"/>
    <d v="2004-12-02T00:00:00"/>
    <x v="0"/>
    <n v="4"/>
    <x v="11"/>
    <x v="1"/>
    <x v="4"/>
    <n v="72"/>
    <s v="S700_2610"/>
    <x v="4"/>
    <s v="(91) 555 94 44"/>
    <s v="C/ Moralzarzal, 86"/>
    <s v="N/A"/>
    <s v="Madrid"/>
    <s v="N/A"/>
    <s v="28034"/>
    <x v="3"/>
    <x v="1"/>
    <s v="Freyre"/>
    <s v="Diego"/>
    <s v="Small"/>
  </r>
  <r>
    <n v="10350"/>
    <n v="31"/>
    <n v="77.34"/>
    <n v="13"/>
    <n v="2397.54"/>
    <n v="219.13515599999999"/>
    <s v="9,14%"/>
    <d v="2004-12-02T00:00:00"/>
    <x v="0"/>
    <n v="4"/>
    <x v="11"/>
    <x v="1"/>
    <x v="4"/>
    <n v="100"/>
    <s v="S700_3505"/>
    <x v="4"/>
    <s v="(91) 555 94 44"/>
    <s v="C/ Moralzarzal, 86"/>
    <s v="N/A"/>
    <s v="Madrid"/>
    <s v="N/A"/>
    <s v="28034"/>
    <x v="3"/>
    <x v="1"/>
    <s v="Freyre"/>
    <s v="Diego"/>
    <s v="Small"/>
  </r>
  <r>
    <n v="10350"/>
    <n v="25"/>
    <n v="100"/>
    <n v="16"/>
    <n v="2854.75"/>
    <n v="260.92415"/>
    <s v="9,14%"/>
    <d v="2004-12-02T00:00:00"/>
    <x v="0"/>
    <n v="4"/>
    <x v="11"/>
    <x v="1"/>
    <x v="4"/>
    <n v="99"/>
    <s v="S700_3962"/>
    <x v="4"/>
    <s v="(91) 555 94 44"/>
    <s v="C/ Moralzarzal, 86"/>
    <s v="N/A"/>
    <s v="Madrid"/>
    <s v="N/A"/>
    <s v="28034"/>
    <x v="3"/>
    <x v="1"/>
    <s v="Freyre"/>
    <s v="Diego"/>
    <s v="Small"/>
  </r>
  <r>
    <n v="10350"/>
    <n v="20"/>
    <n v="100"/>
    <n v="15"/>
    <n v="2244.4"/>
    <n v="205.13816"/>
    <s v="9,14%"/>
    <d v="2004-12-02T00:00:00"/>
    <x v="0"/>
    <n v="4"/>
    <x v="11"/>
    <x v="1"/>
    <x v="4"/>
    <n v="54"/>
    <s v="S72_3212"/>
    <x v="4"/>
    <s v="(91) 555 94 44"/>
    <s v="C/ Moralzarzal, 86"/>
    <s v="N/A"/>
    <s v="Madrid"/>
    <s v="N/A"/>
    <s v="28034"/>
    <x v="3"/>
    <x v="1"/>
    <s v="Freyre"/>
    <s v="Diego"/>
    <s v="Small"/>
  </r>
  <r>
    <n v="10351"/>
    <n v="39"/>
    <n v="99.52"/>
    <n v="1"/>
    <n v="3881.28"/>
    <n v="283.72156799999999"/>
    <s v="7,31%"/>
    <d v="2004-12-03T00:00:00"/>
    <x v="0"/>
    <n v="4"/>
    <x v="11"/>
    <x v="1"/>
    <x v="5"/>
    <n v="157"/>
    <s v="S18_1662"/>
    <x v="27"/>
    <s v="(171) 555-0297"/>
    <s v="35 King George"/>
    <s v="N/A"/>
    <s v="London"/>
    <s v="N/A"/>
    <s v="WX3 6FW"/>
    <x v="7"/>
    <x v="1"/>
    <s v="Brown"/>
    <s v="Ann"/>
    <s v="Medium"/>
  </r>
  <r>
    <n v="10351"/>
    <n v="20"/>
    <n v="100"/>
    <n v="2"/>
    <n v="3374.6"/>
    <n v="249.38293999999996"/>
    <s v="7,39%"/>
    <d v="2004-12-03T00:00:00"/>
    <x v="0"/>
    <n v="4"/>
    <x v="11"/>
    <x v="1"/>
    <x v="0"/>
    <n v="105"/>
    <s v="S18_3856"/>
    <x v="27"/>
    <s v="(171) 555-0297"/>
    <s v="35 King George"/>
    <s v="N/A"/>
    <s v="London"/>
    <s v="N/A"/>
    <s v="WX3 6FW"/>
    <x v="7"/>
    <x v="1"/>
    <s v="Brown"/>
    <s v="Ann"/>
    <s v="Medium"/>
  </r>
  <r>
    <n v="10351"/>
    <n v="25"/>
    <n v="74.680000000000007"/>
    <n v="5"/>
    <n v="1867"/>
    <n v="136.4777"/>
    <s v="7,31%"/>
    <d v="2004-12-03T00:00:00"/>
    <x v="0"/>
    <n v="4"/>
    <x v="11"/>
    <x v="1"/>
    <x v="5"/>
    <n v="68"/>
    <s v="S24_2841"/>
    <x v="27"/>
    <s v="(171) 555-0297"/>
    <s v="35 King George"/>
    <s v="N/A"/>
    <s v="London"/>
    <s v="N/A"/>
    <s v="WX3 6FW"/>
    <x v="7"/>
    <x v="1"/>
    <s v="Brown"/>
    <s v="Ann"/>
    <s v="Small"/>
  </r>
  <r>
    <n v="10351"/>
    <n v="38"/>
    <n v="68.38"/>
    <n v="4"/>
    <n v="2598.44"/>
    <n v="192.02471599999998"/>
    <s v="7,39%"/>
    <d v="2004-12-03T00:00:00"/>
    <x v="0"/>
    <n v="4"/>
    <x v="11"/>
    <x v="1"/>
    <x v="0"/>
    <n v="65"/>
    <s v="S24_3420"/>
    <x v="27"/>
    <s v="(171) 555-0297"/>
    <s v="35 King George"/>
    <s v="N/A"/>
    <s v="London"/>
    <s v="N/A"/>
    <s v="WX3 6FW"/>
    <x v="7"/>
    <x v="1"/>
    <s v="Brown"/>
    <s v="Ann"/>
    <s v="Small"/>
  </r>
  <r>
    <n v="10351"/>
    <n v="34"/>
    <n v="59.37"/>
    <n v="3"/>
    <n v="2018.58"/>
    <n v="147.558198"/>
    <s v="7,31%"/>
    <d v="2004-12-03T00:00:00"/>
    <x v="0"/>
    <n v="4"/>
    <x v="11"/>
    <x v="1"/>
    <x v="5"/>
    <n v="68"/>
    <s v="S24_3949"/>
    <x v="27"/>
    <s v="(171) 555-0297"/>
    <s v="35 King George"/>
    <s v="N/A"/>
    <s v="London"/>
    <s v="N/A"/>
    <s v="WX3 6FW"/>
    <x v="7"/>
    <x v="1"/>
    <s v="Brown"/>
    <s v="Ann"/>
    <s v="Small"/>
  </r>
  <r>
    <n v="10352"/>
    <n v="23"/>
    <n v="100"/>
    <n v="3"/>
    <n v="2352.67"/>
    <n v="215.03403799999998"/>
    <s v="9,14%"/>
    <d v="2004-12-03T00:00:00"/>
    <x v="0"/>
    <n v="4"/>
    <x v="11"/>
    <x v="1"/>
    <x v="4"/>
    <n v="90"/>
    <s v="S700_2047"/>
    <x v="28"/>
    <s v="6175558428"/>
    <s v="16780 Pompton St."/>
    <s v="N/A"/>
    <s v="Brickhaven"/>
    <s v="MA"/>
    <s v="58339"/>
    <x v="0"/>
    <x v="0"/>
    <s v="Taylor"/>
    <s v="Leslie"/>
    <s v="Small"/>
  </r>
  <r>
    <n v="10352"/>
    <n v="49"/>
    <n v="100"/>
    <n v="2"/>
    <n v="4935.28"/>
    <n v="360.76896799999997"/>
    <s v="7,31%"/>
    <d v="2004-12-03T00:00:00"/>
    <x v="0"/>
    <n v="4"/>
    <x v="11"/>
    <x v="1"/>
    <x v="5"/>
    <n v="99"/>
    <s v="S700_2466"/>
    <x v="28"/>
    <s v="6175558428"/>
    <s v="16780 Pompton St."/>
    <s v="N/A"/>
    <s v="Brickhaven"/>
    <s v="MA"/>
    <s v="58339"/>
    <x v="0"/>
    <x v="0"/>
    <s v="Taylor"/>
    <s v="Leslie"/>
    <s v="Medium"/>
  </r>
  <r>
    <n v="10352"/>
    <n v="22"/>
    <n v="75.510000000000005"/>
    <n v="1"/>
    <n v="1661.22"/>
    <n v="121.435182"/>
    <s v="7,31%"/>
    <d v="2004-12-03T00:00:00"/>
    <x v="0"/>
    <n v="4"/>
    <x v="11"/>
    <x v="1"/>
    <x v="5"/>
    <n v="74"/>
    <s v="S700_4002"/>
    <x v="28"/>
    <s v="6175558428"/>
    <s v="16780 Pompton St."/>
    <s v="N/A"/>
    <s v="Brickhaven"/>
    <s v="MA"/>
    <s v="58339"/>
    <x v="0"/>
    <x v="0"/>
    <s v="Taylor"/>
    <s v="Leslie"/>
    <s v="Small"/>
  </r>
  <r>
    <n v="10352"/>
    <n v="49"/>
    <n v="52.64"/>
    <n v="4"/>
    <n v="2579.36"/>
    <n v="188.55121600000001"/>
    <s v="7,31%"/>
    <d v="2004-12-03T00:00:00"/>
    <x v="0"/>
    <n v="4"/>
    <x v="11"/>
    <x v="1"/>
    <x v="5"/>
    <n v="49"/>
    <s v="S72_1253"/>
    <x v="28"/>
    <s v="6175558428"/>
    <s v="16780 Pompton St."/>
    <s v="N/A"/>
    <s v="Brickhaven"/>
    <s v="MA"/>
    <s v="58339"/>
    <x v="0"/>
    <x v="0"/>
    <s v="Taylor"/>
    <s v="Leslie"/>
    <s v="Small"/>
  </r>
  <r>
    <n v="10353"/>
    <n v="27"/>
    <n v="100"/>
    <n v="1"/>
    <n v="3515.67"/>
    <n v="256.99547699999999"/>
    <s v="7,31%"/>
    <d v="2004-12-04T00:00:00"/>
    <x v="0"/>
    <n v="4"/>
    <x v="11"/>
    <x v="1"/>
    <x v="5"/>
    <n v="84"/>
    <s v="S18_2581"/>
    <x v="29"/>
    <s v="2035554407"/>
    <s v="2440 Pompton St."/>
    <s v="N/A"/>
    <s v="Glendale"/>
    <s v="CT"/>
    <s v="97561"/>
    <x v="0"/>
    <x v="0"/>
    <s v="Lewis"/>
    <s v="Dan"/>
    <s v="Medium"/>
  </r>
  <r>
    <n v="10353"/>
    <n v="28"/>
    <n v="71.73"/>
    <n v="2"/>
    <n v="2008.44"/>
    <n v="146.81696400000001"/>
    <s v="7,31%"/>
    <d v="2004-12-04T00:00:00"/>
    <x v="0"/>
    <n v="4"/>
    <x v="11"/>
    <x v="1"/>
    <x v="5"/>
    <n v="109"/>
    <s v="S24_1785"/>
    <x v="29"/>
    <s v="2035554407"/>
    <s v="2440 Pompton St."/>
    <s v="N/A"/>
    <s v="Glendale"/>
    <s v="CT"/>
    <s v="97561"/>
    <x v="0"/>
    <x v="0"/>
    <s v="Lewis"/>
    <s v="Dan"/>
    <s v="Small"/>
  </r>
  <r>
    <n v="10353"/>
    <n v="35"/>
    <n v="89.9"/>
    <n v="3"/>
    <n v="3146.5"/>
    <n v="230.00915000000001"/>
    <s v="7,31%"/>
    <d v="2004-12-04T00:00:00"/>
    <x v="0"/>
    <n v="4"/>
    <x v="11"/>
    <x v="1"/>
    <x v="5"/>
    <n v="72"/>
    <s v="S24_4278"/>
    <x v="29"/>
    <s v="2035554407"/>
    <s v="2440 Pompton St."/>
    <s v="N/A"/>
    <s v="Glendale"/>
    <s v="CT"/>
    <s v="97561"/>
    <x v="0"/>
    <x v="0"/>
    <s v="Lewis"/>
    <s v="Dan"/>
    <s v="Medium"/>
  </r>
  <r>
    <n v="10353"/>
    <n v="46"/>
    <n v="81.17"/>
    <n v="5"/>
    <n v="3733.82"/>
    <n v="474.19514000000004"/>
    <n v="0.127"/>
    <d v="2004-12-04T00:00:00"/>
    <x v="0"/>
    <n v="4"/>
    <x v="11"/>
    <x v="1"/>
    <x v="6"/>
    <n v="99"/>
    <s v="S32_1374"/>
    <x v="29"/>
    <s v="2035554407"/>
    <s v="2440 Pompton St."/>
    <s v="N/A"/>
    <s v="Glendale"/>
    <s v="CT"/>
    <s v="97561"/>
    <x v="0"/>
    <x v="0"/>
    <s v="Lewis"/>
    <s v="Dan"/>
    <s v="Medium"/>
  </r>
  <r>
    <n v="10353"/>
    <n v="40"/>
    <n v="44.51"/>
    <n v="7"/>
    <n v="1780.4"/>
    <n v="131.57156000000001"/>
    <s v="7,39%"/>
    <d v="2004-12-04T00:00:00"/>
    <x v="0"/>
    <n v="4"/>
    <x v="11"/>
    <x v="1"/>
    <x v="0"/>
    <n v="68"/>
    <s v="S32_4289"/>
    <x v="29"/>
    <s v="2035554407"/>
    <s v="2440 Pompton St."/>
    <s v="N/A"/>
    <s v="Glendale"/>
    <s v="CT"/>
    <s v="97561"/>
    <x v="0"/>
    <x v="0"/>
    <s v="Lewis"/>
    <s v="Dan"/>
    <s v="Small"/>
  </r>
  <r>
    <n v="10353"/>
    <n v="40"/>
    <n v="82.21"/>
    <n v="8"/>
    <n v="3288.4"/>
    <n v="243.01275999999999"/>
    <s v="7,39%"/>
    <d v="2004-12-04T00:00:00"/>
    <x v="0"/>
    <n v="4"/>
    <x v="11"/>
    <x v="1"/>
    <x v="0"/>
    <n v="43"/>
    <s v="S50_1341"/>
    <x v="29"/>
    <s v="2035554407"/>
    <s v="2440 Pompton St."/>
    <s v="N/A"/>
    <s v="Glendale"/>
    <s v="CT"/>
    <s v="97561"/>
    <x v="0"/>
    <x v="0"/>
    <s v="Lewis"/>
    <s v="Dan"/>
    <s v="Medium"/>
  </r>
  <r>
    <n v="10353"/>
    <n v="39"/>
    <n v="100"/>
    <n v="9"/>
    <n v="5043.87"/>
    <n v="368.70689699999997"/>
    <s v="7,31%"/>
    <d v="2004-12-04T00:00:00"/>
    <x v="0"/>
    <n v="4"/>
    <x v="11"/>
    <x v="1"/>
    <x v="5"/>
    <n v="91"/>
    <s v="S700_1691"/>
    <x v="29"/>
    <s v="2035554407"/>
    <s v="2440 Pompton St."/>
    <s v="N/A"/>
    <s v="Glendale"/>
    <s v="CT"/>
    <s v="97561"/>
    <x v="0"/>
    <x v="0"/>
    <s v="Lewis"/>
    <s v="Dan"/>
    <s v="Medium"/>
  </r>
  <r>
    <n v="10353"/>
    <n v="48"/>
    <n v="68.8"/>
    <n v="4"/>
    <n v="3302.4"/>
    <n v="241.40544"/>
    <s v="7,31%"/>
    <d v="2004-12-04T00:00:00"/>
    <x v="0"/>
    <n v="4"/>
    <x v="11"/>
    <x v="1"/>
    <x v="5"/>
    <n v="118"/>
    <s v="S700_2834"/>
    <x v="29"/>
    <s v="2035554407"/>
    <s v="2440 Pompton St."/>
    <s v="N/A"/>
    <s v="Glendale"/>
    <s v="CT"/>
    <s v="97561"/>
    <x v="0"/>
    <x v="0"/>
    <s v="Lewis"/>
    <s v="Dan"/>
    <s v="Medium"/>
  </r>
  <r>
    <n v="10353"/>
    <n v="43"/>
    <n v="81.95"/>
    <n v="6"/>
    <n v="3523.85"/>
    <n v="257.593435"/>
    <s v="7,31%"/>
    <d v="2004-12-04T00:00:00"/>
    <x v="0"/>
    <n v="4"/>
    <x v="11"/>
    <x v="1"/>
    <x v="5"/>
    <n v="80"/>
    <s v="S700_3167"/>
    <x v="29"/>
    <s v="2035554407"/>
    <s v="2440 Pompton St."/>
    <s v="N/A"/>
    <s v="Glendale"/>
    <s v="CT"/>
    <s v="97561"/>
    <x v="0"/>
    <x v="0"/>
    <s v="Lewis"/>
    <s v="Dan"/>
    <s v="Medium"/>
  </r>
  <r>
    <n v="10355"/>
    <n v="23"/>
    <n v="100"/>
    <n v="7"/>
    <n v="3177.91"/>
    <n v="790.98179900000002"/>
    <s v="24,89%"/>
    <d v="2004-12-07T00:00:00"/>
    <x v="0"/>
    <n v="4"/>
    <x v="11"/>
    <x v="1"/>
    <x v="1"/>
    <n v="146"/>
    <s v="S18_3482"/>
    <x v="4"/>
    <s v="(91) 555 94 44"/>
    <s v="C/ Moralzarzal, 86"/>
    <s v="N/A"/>
    <s v="Madrid"/>
    <s v="N/A"/>
    <s v="28034"/>
    <x v="3"/>
    <x v="1"/>
    <s v="Freyre"/>
    <s v="Diego"/>
    <s v="Medium"/>
  </r>
  <r>
    <n v="10355"/>
    <n v="31"/>
    <n v="53.47"/>
    <n v="1"/>
    <n v="1657.57"/>
    <n v="210.51139000000001"/>
    <n v="0.127"/>
    <d v="2004-12-07T00:00:00"/>
    <x v="0"/>
    <n v="4"/>
    <x v="11"/>
    <x v="1"/>
    <x v="6"/>
    <n v="62"/>
    <s v="S18_3782"/>
    <x v="4"/>
    <s v="(91) 555 94 44"/>
    <s v="C/ Moralzarzal, 86"/>
    <s v="N/A"/>
    <s v="Madrid"/>
    <s v="N/A"/>
    <s v="28034"/>
    <x v="3"/>
    <x v="1"/>
    <s v="Freyre"/>
    <s v="Diego"/>
    <s v="Small"/>
  </r>
  <r>
    <n v="10355"/>
    <n v="25"/>
    <n v="100"/>
    <n v="2"/>
    <n v="4203.5"/>
    <n v="1046.2511500000001"/>
    <s v="24,89%"/>
    <d v="2004-12-07T00:00:00"/>
    <x v="0"/>
    <n v="4"/>
    <x v="11"/>
    <x v="1"/>
    <x v="1"/>
    <n v="148"/>
    <s v="S18_4721"/>
    <x v="4"/>
    <s v="(91) 555 94 44"/>
    <s v="C/ Moralzarzal, 86"/>
    <s v="N/A"/>
    <s v="Madrid"/>
    <s v="N/A"/>
    <s v="28034"/>
    <x v="3"/>
    <x v="1"/>
    <s v="Freyre"/>
    <s v="Diego"/>
    <s v="Medium"/>
  </r>
  <r>
    <n v="10355"/>
    <n v="41"/>
    <n v="70.650000000000006"/>
    <n v="3"/>
    <n v="2896.65"/>
    <n v="367.87455"/>
    <n v="0.127"/>
    <d v="2004-12-07T00:00:00"/>
    <x v="0"/>
    <n v="4"/>
    <x v="11"/>
    <x v="1"/>
    <x v="6"/>
    <n v="69"/>
    <s v="S24_2360"/>
    <x v="4"/>
    <s v="(91) 555 94 44"/>
    <s v="C/ Moralzarzal, 86"/>
    <s v="N/A"/>
    <s v="Madrid"/>
    <s v="N/A"/>
    <s v="28034"/>
    <x v="3"/>
    <x v="1"/>
    <s v="Freyre"/>
    <s v="Diego"/>
    <s v="Small"/>
  </r>
  <r>
    <n v="10355"/>
    <n v="36"/>
    <n v="38.520000000000003"/>
    <n v="4"/>
    <n v="1386.72"/>
    <n v="345.154608"/>
    <s v="24,89%"/>
    <d v="2004-12-07T00:00:00"/>
    <x v="0"/>
    <n v="4"/>
    <x v="11"/>
    <x v="1"/>
    <x v="1"/>
    <n v="37"/>
    <s v="S24_2972"/>
    <x v="4"/>
    <s v="(91) 555 94 44"/>
    <s v="C/ Moralzarzal, 86"/>
    <s v="N/A"/>
    <s v="Madrid"/>
    <s v="N/A"/>
    <s v="28034"/>
    <x v="3"/>
    <x v="1"/>
    <s v="Freyre"/>
    <s v="Diego"/>
    <s v="Small"/>
  </r>
  <r>
    <n v="10355"/>
    <n v="44"/>
    <n v="62.45"/>
    <n v="6"/>
    <n v="2747.8"/>
    <n v="683.9274200000001"/>
    <s v="24,89%"/>
    <d v="2004-12-07T00:00:00"/>
    <x v="0"/>
    <n v="4"/>
    <x v="11"/>
    <x v="1"/>
    <x v="1"/>
    <n v="61"/>
    <s v="S24_3371"/>
    <x v="4"/>
    <s v="(91) 555 94 44"/>
    <s v="C/ Moralzarzal, 86"/>
    <s v="N/A"/>
    <s v="Madrid"/>
    <s v="N/A"/>
    <s v="28034"/>
    <x v="3"/>
    <x v="1"/>
    <s v="Freyre"/>
    <s v="Diego"/>
    <s v="Small"/>
  </r>
  <r>
    <n v="10355"/>
    <n v="32"/>
    <n v="100"/>
    <n v="8"/>
    <n v="5302.72"/>
    <n v="1319.8470080000002"/>
    <s v="24,89%"/>
    <d v="2004-12-07T00:00:00"/>
    <x v="0"/>
    <n v="4"/>
    <x v="11"/>
    <x v="1"/>
    <x v="1"/>
    <n v="140"/>
    <s v="S24_3856"/>
    <x v="4"/>
    <s v="(91) 555 94 44"/>
    <s v="C/ Moralzarzal, 86"/>
    <s v="N/A"/>
    <s v="Madrid"/>
    <s v="N/A"/>
    <s v="28034"/>
    <x v="3"/>
    <x v="1"/>
    <s v="Freyre"/>
    <s v="Diego"/>
    <s v="Medium"/>
  </r>
  <r>
    <n v="10355"/>
    <n v="28"/>
    <n v="95.39"/>
    <n v="9"/>
    <n v="2670.92"/>
    <n v="664.79198800000006"/>
    <s v="24,89%"/>
    <d v="2004-12-07T00:00:00"/>
    <x v="0"/>
    <n v="4"/>
    <x v="11"/>
    <x v="1"/>
    <x v="1"/>
    <n v="80"/>
    <s v="S24_4620"/>
    <x v="4"/>
    <s v="(91) 555 94 44"/>
    <s v="C/ Moralzarzal, 86"/>
    <s v="N/A"/>
    <s v="Madrid"/>
    <s v="N/A"/>
    <s v="28034"/>
    <x v="3"/>
    <x v="1"/>
    <s v="Freyre"/>
    <s v="Diego"/>
    <s v="Small"/>
  </r>
  <r>
    <n v="10355"/>
    <n v="38"/>
    <n v="39.83"/>
    <n v="10"/>
    <n v="1513.54"/>
    <n v="192.21958000000001"/>
    <n v="0.127"/>
    <d v="2004-12-07T00:00:00"/>
    <x v="0"/>
    <n v="4"/>
    <x v="11"/>
    <x v="1"/>
    <x v="6"/>
    <n v="40"/>
    <s v="S32_2206"/>
    <x v="4"/>
    <s v="(91) 555 94 44"/>
    <s v="C/ Moralzarzal, 86"/>
    <s v="N/A"/>
    <s v="Madrid"/>
    <s v="N/A"/>
    <s v="28034"/>
    <x v="3"/>
    <x v="1"/>
    <s v="Freyre"/>
    <s v="Diego"/>
    <s v="Small"/>
  </r>
  <r>
    <n v="10355"/>
    <n v="40"/>
    <n v="100"/>
    <n v="5"/>
    <n v="4326.8"/>
    <n v="549.50360000000001"/>
    <n v="0.127"/>
    <d v="2004-12-07T00:00:00"/>
    <x v="0"/>
    <n v="4"/>
    <x v="11"/>
    <x v="1"/>
    <x v="6"/>
    <n v="102"/>
    <s v="S32_4485"/>
    <x v="4"/>
    <s v="(91) 555 94 44"/>
    <s v="C/ Moralzarzal, 86"/>
    <s v="N/A"/>
    <s v="Madrid"/>
    <s v="N/A"/>
    <s v="28034"/>
    <x v="3"/>
    <x v="1"/>
    <s v="Freyre"/>
    <s v="Diego"/>
    <s v="Medium"/>
  </r>
  <r>
    <n v="10356"/>
    <n v="43"/>
    <n v="97.6"/>
    <n v="8"/>
    <n v="4196.8"/>
    <n v="1044.5835200000001"/>
    <s v="24,89%"/>
    <d v="2004-12-09T00:00:00"/>
    <x v="0"/>
    <n v="4"/>
    <x v="11"/>
    <x v="1"/>
    <x v="1"/>
    <n v="141"/>
    <s v="S18_1129"/>
    <x v="30"/>
    <s v="+33 1 46 62 7555"/>
    <s v="27 rue du Colonel Pierre Avia"/>
    <s v="N/A"/>
    <s v="Paris"/>
    <s v="N/A"/>
    <s v="75508"/>
    <x v="9"/>
    <x v="1"/>
    <s v="Da Cunha"/>
    <s v="Daniel"/>
    <s v="Medium"/>
  </r>
  <r>
    <n v="10356"/>
    <n v="50"/>
    <n v="50.18"/>
    <n v="9"/>
    <n v="2509"/>
    <n v="185.4151"/>
    <s v="7,39%"/>
    <d v="2004-12-09T00:00:00"/>
    <x v="0"/>
    <n v="4"/>
    <x v="11"/>
    <x v="1"/>
    <x v="0"/>
    <n v="102"/>
    <s v="S18_1342"/>
    <x v="30"/>
    <s v="+33 1 46 62 7555"/>
    <s v="27 rue du Colonel Pierre Avia"/>
    <s v="N/A"/>
    <s v="Paris"/>
    <s v="N/A"/>
    <s v="75508"/>
    <x v="9"/>
    <x v="1"/>
    <s v="Da Cunha"/>
    <s v="Daniel"/>
    <s v="Small"/>
  </r>
  <r>
    <n v="10356"/>
    <n v="22"/>
    <n v="72.41"/>
    <n v="6"/>
    <n v="1593.02"/>
    <n v="117.72417799999999"/>
    <s v="7,39%"/>
    <d v="2004-12-09T00:00:00"/>
    <x v="0"/>
    <n v="4"/>
    <x v="11"/>
    <x v="1"/>
    <x v="0"/>
    <n v="53"/>
    <s v="S18_1367"/>
    <x v="30"/>
    <s v="+33 1 46 62 7555"/>
    <s v="27 rue du Colonel Pierre Avia"/>
    <s v="N/A"/>
    <s v="Paris"/>
    <s v="N/A"/>
    <s v="75508"/>
    <x v="9"/>
    <x v="1"/>
    <s v="Da Cunha"/>
    <s v="Daniel"/>
    <s v="Small"/>
  </r>
  <r>
    <n v="10356"/>
    <n v="27"/>
    <n v="64.69"/>
    <n v="2"/>
    <n v="1746.63"/>
    <n v="434.73620700000004"/>
    <s v="24,89%"/>
    <d v="2004-12-09T00:00:00"/>
    <x v="0"/>
    <n v="4"/>
    <x v="11"/>
    <x v="1"/>
    <x v="1"/>
    <n v="142"/>
    <s v="S18_1984"/>
    <x v="30"/>
    <s v="+33 1 46 62 7555"/>
    <s v="27 rue du Colonel Pierre Avia"/>
    <s v="N/A"/>
    <s v="Paris"/>
    <s v="N/A"/>
    <s v="75508"/>
    <x v="9"/>
    <x v="1"/>
    <s v="Da Cunha"/>
    <s v="Daniel"/>
    <s v="Small"/>
  </r>
  <r>
    <n v="10356"/>
    <n v="29"/>
    <n v="100"/>
    <n v="3"/>
    <n v="3630.22"/>
    <n v="268.27325799999994"/>
    <s v="7,39%"/>
    <d v="2004-12-09T00:00:00"/>
    <x v="0"/>
    <n v="4"/>
    <x v="11"/>
    <x v="1"/>
    <x v="0"/>
    <n v="127"/>
    <s v="S18_2325"/>
    <x v="30"/>
    <s v="+33 1 46 62 7555"/>
    <s v="27 rue du Colonel Pierre Avia"/>
    <s v="N/A"/>
    <s v="Paris"/>
    <s v="N/A"/>
    <s v="75508"/>
    <x v="9"/>
    <x v="1"/>
    <s v="Da Cunha"/>
    <s v="Daniel"/>
    <s v="Medium"/>
  </r>
  <r>
    <n v="10356"/>
    <n v="30"/>
    <n v="100"/>
    <n v="1"/>
    <n v="4462.2"/>
    <n v="329.75657999999999"/>
    <s v="7,39%"/>
    <d v="2004-12-09T00:00:00"/>
    <x v="0"/>
    <n v="4"/>
    <x v="11"/>
    <x v="1"/>
    <x v="0"/>
    <n v="168"/>
    <s v="S18_2795"/>
    <x v="30"/>
    <s v="+33 1 46 62 7555"/>
    <s v="27 rue du Colonel Pierre Avia"/>
    <s v="N/A"/>
    <s v="Paris"/>
    <s v="N/A"/>
    <s v="75508"/>
    <x v="9"/>
    <x v="1"/>
    <s v="Da Cunha"/>
    <s v="Daniel"/>
    <s v="Medium"/>
  </r>
  <r>
    <n v="10356"/>
    <n v="48"/>
    <n v="100"/>
    <n v="5"/>
    <n v="9720"/>
    <n v="718.30799999999999"/>
    <s v="7,39%"/>
    <d v="2004-12-09T00:00:00"/>
    <x v="0"/>
    <n v="4"/>
    <x v="11"/>
    <x v="1"/>
    <x v="0"/>
    <n v="33"/>
    <s v="S24_1937"/>
    <x v="30"/>
    <s v="+33 1 46 62 7555"/>
    <s v="27 rue du Colonel Pierre Avia"/>
    <s v="N/A"/>
    <s v="Paris"/>
    <s v="N/A"/>
    <s v="75508"/>
    <x v="9"/>
    <x v="1"/>
    <s v="Da Cunha"/>
    <s v="Daniel"/>
    <s v="Large"/>
  </r>
  <r>
    <n v="10356"/>
    <n v="26"/>
    <n v="31.86"/>
    <n v="7"/>
    <n v="828.36"/>
    <n v="61.215803999999999"/>
    <s v="7,39%"/>
    <d v="2004-12-09T00:00:00"/>
    <x v="0"/>
    <n v="4"/>
    <x v="11"/>
    <x v="1"/>
    <x v="0"/>
    <n v="44"/>
    <s v="S24_2022"/>
    <x v="30"/>
    <s v="+33 1 46 62 7555"/>
    <s v="27 rue du Colonel Pierre Avia"/>
    <s v="N/A"/>
    <s v="Paris"/>
    <s v="N/A"/>
    <s v="75508"/>
    <x v="9"/>
    <x v="1"/>
    <s v="Da Cunha"/>
    <s v="Daniel"/>
    <s v="Small"/>
  </r>
  <r>
    <n v="10356"/>
    <n v="26"/>
    <n v="100"/>
    <n v="4"/>
    <n v="3937.7"/>
    <n v="500.08789999999999"/>
    <n v="0.127"/>
    <d v="2004-12-09T00:00:00"/>
    <x v="0"/>
    <n v="4"/>
    <x v="11"/>
    <x v="1"/>
    <x v="6"/>
    <n v="81"/>
    <s v="S50_4713"/>
    <x v="30"/>
    <s v="+33 1 46 62 7555"/>
    <s v="27 rue du Colonel Pierre Avia"/>
    <s v="N/A"/>
    <s v="Paris"/>
    <s v="N/A"/>
    <s v="75508"/>
    <x v="9"/>
    <x v="1"/>
    <s v="Da Cunha"/>
    <s v="Daniel"/>
    <s v="Medium"/>
  </r>
  <r>
    <n v="10357"/>
    <n v="32"/>
    <n v="100"/>
    <n v="10"/>
    <n v="5691.84"/>
    <n v="1416.6989760000001"/>
    <s v="24,89%"/>
    <d v="2004-12-10T00:00:00"/>
    <x v="0"/>
    <n v="4"/>
    <x v="11"/>
    <x v="1"/>
    <x v="1"/>
    <n v="214"/>
    <s v="S10_1949"/>
    <x v="13"/>
    <s v="4155551450"/>
    <s v="5677 Strong St."/>
    <s v="N/A"/>
    <s v="San Rafael"/>
    <s v="CA"/>
    <s v="97562"/>
    <x v="0"/>
    <x v="0"/>
    <s v="Nelson"/>
    <s v="Valarie"/>
    <s v="Medium"/>
  </r>
  <r>
    <n v="10357"/>
    <n v="43"/>
    <n v="100"/>
    <n v="9"/>
    <n v="5780.92"/>
    <n v="1438.8709880000001"/>
    <s v="24,89%"/>
    <d v="2004-12-10T00:00:00"/>
    <x v="0"/>
    <n v="4"/>
    <x v="11"/>
    <x v="1"/>
    <x v="1"/>
    <n v="147"/>
    <s v="S10_4962"/>
    <x v="13"/>
    <s v="4155551450"/>
    <s v="5677 Strong St."/>
    <s v="N/A"/>
    <s v="San Rafael"/>
    <s v="CA"/>
    <s v="97562"/>
    <x v="0"/>
    <x v="0"/>
    <s v="Nelson"/>
    <s v="Valarie"/>
    <s v="Medium"/>
  </r>
  <r>
    <n v="10357"/>
    <n v="49"/>
    <n v="100"/>
    <n v="8"/>
    <n v="5960.36"/>
    <n v="271.19637999999998"/>
    <s v="4,55%"/>
    <d v="2004-12-10T00:00:00"/>
    <x v="0"/>
    <n v="4"/>
    <x v="11"/>
    <x v="1"/>
    <x v="2"/>
    <n v="136"/>
    <s v="S12_1666"/>
    <x v="13"/>
    <s v="4155551450"/>
    <s v="5677 Strong St."/>
    <s v="N/A"/>
    <s v="San Rafael"/>
    <s v="CA"/>
    <s v="97562"/>
    <x v="0"/>
    <x v="0"/>
    <s v="Nelson"/>
    <s v="Valarie"/>
    <s v="Medium"/>
  </r>
  <r>
    <n v="10357"/>
    <n v="39"/>
    <n v="98"/>
    <n v="1"/>
    <n v="3822"/>
    <n v="173.90099999999998"/>
    <s v="4,55%"/>
    <d v="2004-12-10T00:00:00"/>
    <x v="0"/>
    <n v="4"/>
    <x v="11"/>
    <x v="1"/>
    <x v="2"/>
    <n v="116"/>
    <s v="S18_1097"/>
    <x v="13"/>
    <s v="4155551450"/>
    <s v="5677 Strong St."/>
    <s v="N/A"/>
    <s v="San Rafael"/>
    <s v="CA"/>
    <s v="97562"/>
    <x v="0"/>
    <x v="0"/>
    <s v="Nelson"/>
    <s v="Valarie"/>
    <s v="Medium"/>
  </r>
  <r>
    <n v="10357"/>
    <n v="41"/>
    <n v="61.99"/>
    <n v="7"/>
    <n v="2541.59"/>
    <n v="115.64234500000001"/>
    <s v="4,55%"/>
    <d v="2004-12-10T00:00:00"/>
    <x v="0"/>
    <n v="4"/>
    <x v="11"/>
    <x v="1"/>
    <x v="2"/>
    <n v="60"/>
    <s v="S18_2432"/>
    <x v="13"/>
    <s v="4155551450"/>
    <s v="5677 Strong St."/>
    <s v="N/A"/>
    <s v="San Rafael"/>
    <s v="CA"/>
    <s v="97562"/>
    <x v="0"/>
    <x v="0"/>
    <s v="Nelson"/>
    <s v="Valarie"/>
    <s v="Small"/>
  </r>
  <r>
    <n v="10357"/>
    <n v="41"/>
    <n v="87.13"/>
    <n v="6"/>
    <n v="3572.33"/>
    <n v="263.99518699999999"/>
    <s v="7,39%"/>
    <d v="2004-12-10T00:00:00"/>
    <x v="0"/>
    <n v="4"/>
    <x v="11"/>
    <x v="1"/>
    <x v="0"/>
    <n v="101"/>
    <s v="S18_2949"/>
    <x v="13"/>
    <s v="4155551450"/>
    <s v="5677 Strong St."/>
    <s v="N/A"/>
    <s v="San Rafael"/>
    <s v="CA"/>
    <s v="97562"/>
    <x v="0"/>
    <x v="0"/>
    <s v="Nelson"/>
    <s v="Valarie"/>
    <s v="Medium"/>
  </r>
  <r>
    <n v="10357"/>
    <n v="49"/>
    <n v="70.58"/>
    <n v="5"/>
    <n v="3458.42"/>
    <n v="255.57723799999999"/>
    <s v="7,39%"/>
    <d v="2004-12-10T00:00:00"/>
    <x v="0"/>
    <n v="4"/>
    <x v="11"/>
    <x v="1"/>
    <x v="0"/>
    <n v="62"/>
    <s v="S18_2957"/>
    <x v="13"/>
    <s v="4155551450"/>
    <s v="5677 Strong St."/>
    <s v="N/A"/>
    <s v="San Rafael"/>
    <s v="CA"/>
    <s v="97562"/>
    <x v="0"/>
    <x v="0"/>
    <s v="Nelson"/>
    <s v="Valarie"/>
    <s v="Medium"/>
  </r>
  <r>
    <n v="10357"/>
    <n v="44"/>
    <n v="100"/>
    <n v="4"/>
    <n v="5160.76"/>
    <n v="381.38016399999998"/>
    <s v="7,39%"/>
    <d v="2004-12-10T00:00:00"/>
    <x v="0"/>
    <n v="4"/>
    <x v="11"/>
    <x v="1"/>
    <x v="0"/>
    <n v="104"/>
    <s v="S18_3136"/>
    <x v="13"/>
    <s v="4155551450"/>
    <s v="5677 Strong St."/>
    <s v="N/A"/>
    <s v="San Rafael"/>
    <s v="CA"/>
    <s v="97562"/>
    <x v="0"/>
    <x v="0"/>
    <s v="Nelson"/>
    <s v="Valarie"/>
    <s v="Medium"/>
  </r>
  <r>
    <n v="10357"/>
    <n v="25"/>
    <n v="100"/>
    <n v="3"/>
    <n v="2604.25"/>
    <n v="192.45407499999999"/>
    <s v="7,39%"/>
    <d v="2004-12-10T00:00:00"/>
    <x v="0"/>
    <n v="4"/>
    <x v="11"/>
    <x v="1"/>
    <x v="0"/>
    <n v="99"/>
    <s v="S18_3320"/>
    <x v="13"/>
    <s v="4155551450"/>
    <s v="5677 Strong St."/>
    <s v="N/A"/>
    <s v="San Rafael"/>
    <s v="CA"/>
    <s v="97562"/>
    <x v="0"/>
    <x v="0"/>
    <s v="Nelson"/>
    <s v="Valarie"/>
    <s v="Small"/>
  </r>
  <r>
    <n v="10357"/>
    <n v="28"/>
    <n v="100"/>
    <n v="2"/>
    <n v="3559.64"/>
    <n v="161.96361999999999"/>
    <s v="4,55%"/>
    <d v="2004-12-10T00:00:00"/>
    <x v="0"/>
    <n v="4"/>
    <x v="11"/>
    <x v="1"/>
    <x v="2"/>
    <n v="121"/>
    <s v="S18_4600"/>
    <x v="13"/>
    <s v="4155551450"/>
    <s v="5677 Strong St."/>
    <s v="N/A"/>
    <s v="San Rafael"/>
    <s v="CA"/>
    <s v="97562"/>
    <x v="0"/>
    <x v="0"/>
    <s v="Nelson"/>
    <s v="Valarie"/>
    <s v="Medium"/>
  </r>
  <r>
    <n v="10358"/>
    <n v="49"/>
    <n v="55.34"/>
    <n v="5"/>
    <n v="2711.66"/>
    <n v="674.93217400000003"/>
    <s v="24,89%"/>
    <d v="2004-12-10T00:00:00"/>
    <x v="0"/>
    <n v="4"/>
    <x v="11"/>
    <x v="1"/>
    <x v="1"/>
    <n v="151"/>
    <s v="S12_3148"/>
    <x v="4"/>
    <s v="(91) 555 94 44"/>
    <s v="C/ Moralzarzal, 86"/>
    <s v="N/A"/>
    <s v="Madrid"/>
    <s v="N/A"/>
    <s v="28034"/>
    <x v="3"/>
    <x v="1"/>
    <s v="Freyre"/>
    <s v="Diego"/>
    <s v="Small"/>
  </r>
  <r>
    <n v="10358"/>
    <n v="42"/>
    <n v="64.16"/>
    <n v="9"/>
    <n v="2694.72"/>
    <n v="122.60975999999999"/>
    <s v="4,55%"/>
    <d v="2004-12-10T00:00:00"/>
    <x v="0"/>
    <n v="4"/>
    <x v="11"/>
    <x v="1"/>
    <x v="2"/>
    <n v="118"/>
    <s v="S12_4473"/>
    <x v="4"/>
    <s v="(91) 555 94 44"/>
    <s v="C/ Moralzarzal, 86"/>
    <s v="N/A"/>
    <s v="Madrid"/>
    <s v="N/A"/>
    <s v="28034"/>
    <x v="3"/>
    <x v="1"/>
    <s v="Freyre"/>
    <s v="Diego"/>
    <s v="Small"/>
  </r>
  <r>
    <n v="10358"/>
    <n v="20"/>
    <n v="100"/>
    <n v="10"/>
    <n v="2428"/>
    <n v="604.32920000000001"/>
    <s v="24,89%"/>
    <d v="2004-12-10T00:00:00"/>
    <x v="0"/>
    <n v="4"/>
    <x v="11"/>
    <x v="1"/>
    <x v="1"/>
    <n v="163"/>
    <s v="S18_2238"/>
    <x v="4"/>
    <s v="(91) 555 94 44"/>
    <s v="C/ Moralzarzal, 86"/>
    <s v="N/A"/>
    <s v="Madrid"/>
    <s v="N/A"/>
    <s v="28034"/>
    <x v="3"/>
    <x v="1"/>
    <s v="Freyre"/>
    <s v="Diego"/>
    <s v="Small"/>
  </r>
  <r>
    <n v="10358"/>
    <n v="20"/>
    <n v="36.42"/>
    <n v="11"/>
    <n v="728.4"/>
    <n v="33.142199999999995"/>
    <s v="4,55%"/>
    <d v="2004-12-10T00:00:00"/>
    <x v="0"/>
    <n v="4"/>
    <x v="11"/>
    <x v="1"/>
    <x v="2"/>
    <n v="122"/>
    <s v="S18_2319"/>
    <x v="4"/>
    <s v="(91) 555 94 44"/>
    <s v="C/ Moralzarzal, 86"/>
    <s v="N/A"/>
    <s v="Madrid"/>
    <s v="N/A"/>
    <s v="28034"/>
    <x v="3"/>
    <x v="1"/>
    <s v="Freyre"/>
    <s v="Diego"/>
    <s v="Small"/>
  </r>
  <r>
    <n v="10358"/>
    <n v="32"/>
    <n v="93.49"/>
    <n v="12"/>
    <n v="2991.68"/>
    <n v="744.62915199999998"/>
    <s v="24,89%"/>
    <d v="2004-12-10T00:00:00"/>
    <x v="0"/>
    <n v="4"/>
    <x v="11"/>
    <x v="1"/>
    <x v="1"/>
    <n v="169"/>
    <s v="S18_3232"/>
    <x v="4"/>
    <s v="(91) 555 94 44"/>
    <s v="C/ Moralzarzal, 86"/>
    <s v="N/A"/>
    <s v="Madrid"/>
    <s v="N/A"/>
    <s v="28034"/>
    <x v="3"/>
    <x v="1"/>
    <s v="Freyre"/>
    <s v="Diego"/>
    <s v="Small"/>
  </r>
  <r>
    <n v="10358"/>
    <n v="25"/>
    <n v="100"/>
    <n v="13"/>
    <n v="2528.25"/>
    <n v="629.28142500000001"/>
    <s v="24,89%"/>
    <d v="2004-12-10T00:00:00"/>
    <x v="0"/>
    <n v="4"/>
    <x v="11"/>
    <x v="1"/>
    <x v="1"/>
    <n v="143"/>
    <s v="S18_4027"/>
    <x v="4"/>
    <s v="(91) 555 94 44"/>
    <s v="C/ Moralzarzal, 86"/>
    <s v="N/A"/>
    <s v="Madrid"/>
    <s v="N/A"/>
    <s v="28034"/>
    <x v="3"/>
    <x v="1"/>
    <s v="Freyre"/>
    <s v="Diego"/>
    <s v="Small"/>
  </r>
  <r>
    <n v="10358"/>
    <n v="30"/>
    <n v="100"/>
    <n v="8"/>
    <n v="5302.8"/>
    <n v="391.87691999999998"/>
    <s v="7,39%"/>
    <d v="2004-12-10T00:00:00"/>
    <x v="0"/>
    <n v="4"/>
    <x v="11"/>
    <x v="1"/>
    <x v="0"/>
    <n v="50"/>
    <s v="S18_4668"/>
    <x v="4"/>
    <s v="(91) 555 94 44"/>
    <s v="C/ Moralzarzal, 86"/>
    <s v="N/A"/>
    <s v="Madrid"/>
    <s v="N/A"/>
    <s v="28034"/>
    <x v="3"/>
    <x v="1"/>
    <s v="Freyre"/>
    <s v="Diego"/>
    <s v="Medium"/>
  </r>
  <r>
    <n v="10358"/>
    <n v="44"/>
    <n v="60.76"/>
    <n v="14"/>
    <n v="2673.44"/>
    <n v="665.41921600000001"/>
    <s v="24,89%"/>
    <d v="2004-12-10T00:00:00"/>
    <x v="0"/>
    <n v="4"/>
    <x v="11"/>
    <x v="1"/>
    <x v="1"/>
    <n v="57"/>
    <s v="S24_1444"/>
    <x v="4"/>
    <s v="(91) 555 94 44"/>
    <s v="C/ Moralzarzal, 86"/>
    <s v="N/A"/>
    <s v="Madrid"/>
    <s v="N/A"/>
    <s v="28034"/>
    <x v="3"/>
    <x v="1"/>
    <s v="Freyre"/>
    <s v="Diego"/>
    <s v="Small"/>
  </r>
  <r>
    <n v="10358"/>
    <n v="41"/>
    <n v="100"/>
    <n v="7"/>
    <n v="5684.65"/>
    <n v="258.65157499999998"/>
    <s v="4,55%"/>
    <d v="2004-12-10T00:00:00"/>
    <x v="0"/>
    <n v="4"/>
    <x v="11"/>
    <x v="1"/>
    <x v="2"/>
    <n v="127"/>
    <s v="S24_2300"/>
    <x v="4"/>
    <s v="(91) 555 94 44"/>
    <s v="C/ Moralzarzal, 86"/>
    <s v="N/A"/>
    <s v="Madrid"/>
    <s v="N/A"/>
    <s v="28034"/>
    <x v="3"/>
    <x v="1"/>
    <s v="Freyre"/>
    <s v="Diego"/>
    <s v="Medium"/>
  </r>
  <r>
    <n v="10358"/>
    <n v="36"/>
    <n v="82.94"/>
    <n v="4"/>
    <n v="2985.84"/>
    <n v="743.17557600000009"/>
    <s v="24,89%"/>
    <d v="2004-12-10T00:00:00"/>
    <x v="0"/>
    <n v="4"/>
    <x v="11"/>
    <x v="1"/>
    <x v="1"/>
    <n v="35"/>
    <s v="S24_2840"/>
    <x v="4"/>
    <s v="(91) 555 94 44"/>
    <s v="C/ Moralzarzal, 86"/>
    <s v="N/A"/>
    <s v="Madrid"/>
    <s v="N/A"/>
    <s v="28034"/>
    <x v="3"/>
    <x v="1"/>
    <s v="Freyre"/>
    <s v="Diego"/>
    <s v="Small"/>
  </r>
  <r>
    <n v="10358"/>
    <n v="41"/>
    <n v="100"/>
    <n v="6"/>
    <n v="6847"/>
    <n v="505.99329999999998"/>
    <s v="7,39%"/>
    <d v="2004-12-10T00:00:00"/>
    <x v="0"/>
    <n v="4"/>
    <x v="11"/>
    <x v="1"/>
    <x v="0"/>
    <n v="97"/>
    <s v="S24_4258"/>
    <x v="4"/>
    <s v="(91) 555 94 44"/>
    <s v="C/ Moralzarzal, 86"/>
    <s v="N/A"/>
    <s v="Madrid"/>
    <s v="N/A"/>
    <s v="28034"/>
    <x v="3"/>
    <x v="1"/>
    <s v="Freyre"/>
    <s v="Diego"/>
    <s v="Medium"/>
  </r>
  <r>
    <n v="10358"/>
    <n v="41"/>
    <n v="100"/>
    <n v="1"/>
    <n v="4428"/>
    <n v="201.47399999999999"/>
    <s v="4,55%"/>
    <d v="2004-12-10T00:00:00"/>
    <x v="0"/>
    <n v="4"/>
    <x v="11"/>
    <x v="1"/>
    <x v="2"/>
    <n v="96"/>
    <s v="S32_1268"/>
    <x v="4"/>
    <s v="(91) 555 94 44"/>
    <s v="C/ Moralzarzal, 86"/>
    <s v="N/A"/>
    <s v="Madrid"/>
    <s v="N/A"/>
    <s v="28034"/>
    <x v="3"/>
    <x v="1"/>
    <s v="Freyre"/>
    <s v="Diego"/>
    <s v="Medium"/>
  </r>
  <r>
    <n v="10358"/>
    <n v="36"/>
    <n v="100"/>
    <n v="2"/>
    <n v="5669.64"/>
    <n v="257.96861999999999"/>
    <s v="4,55%"/>
    <d v="2004-12-10T00:00:00"/>
    <x v="0"/>
    <n v="4"/>
    <x v="11"/>
    <x v="1"/>
    <x v="2"/>
    <n v="64"/>
    <s v="S32_3522"/>
    <x v="4"/>
    <s v="(91) 555 94 44"/>
    <s v="C/ Moralzarzal, 86"/>
    <s v="N/A"/>
    <s v="Madrid"/>
    <s v="N/A"/>
    <s v="28034"/>
    <x v="3"/>
    <x v="1"/>
    <s v="Freyre"/>
    <s v="Diego"/>
    <s v="Medium"/>
  </r>
  <r>
    <n v="10358"/>
    <n v="27"/>
    <n v="100"/>
    <n v="3"/>
    <n v="3761.37"/>
    <n v="936.20499300000006"/>
    <s v="24,89%"/>
    <d v="2004-12-10T00:00:00"/>
    <x v="0"/>
    <n v="4"/>
    <x v="11"/>
    <x v="1"/>
    <x v="1"/>
    <n v="101"/>
    <s v="S700_2824"/>
    <x v="4"/>
    <s v="(91) 555 94 44"/>
    <s v="C/ Moralzarzal, 86"/>
    <s v="N/A"/>
    <s v="Madrid"/>
    <s v="N/A"/>
    <s v="28034"/>
    <x v="3"/>
    <x v="1"/>
    <s v="Freyre"/>
    <s v="Diego"/>
    <s v="Medium"/>
  </r>
  <r>
    <n v="10359"/>
    <n v="48"/>
    <n v="54.68"/>
    <n v="6"/>
    <n v="2624.64"/>
    <n v="653.27289599999995"/>
    <s v="24,89%"/>
    <d v="2004-12-15T00:00:00"/>
    <x v="0"/>
    <n v="4"/>
    <x v="11"/>
    <x v="1"/>
    <x v="1"/>
    <n v="136"/>
    <s v="S10_4757"/>
    <x v="21"/>
    <s v="26.47.1555"/>
    <s v="59 rue de l'Abbaye"/>
    <s v="N/A"/>
    <s v="Reims"/>
    <s v="N/A"/>
    <s v="51100"/>
    <x v="9"/>
    <x v="1"/>
    <s v="Henriot"/>
    <s v="Paul"/>
    <s v="Small"/>
  </r>
  <r>
    <n v="10359"/>
    <n v="42"/>
    <n v="100"/>
    <n v="8"/>
    <n v="4764.4799999999996"/>
    <n v="1185.879072"/>
    <s v="24,89%"/>
    <d v="2004-12-15T00:00:00"/>
    <x v="0"/>
    <n v="4"/>
    <x v="11"/>
    <x v="1"/>
    <x v="1"/>
    <n v="207"/>
    <s v="S12_1108"/>
    <x v="21"/>
    <s v="26.47.1555"/>
    <s v="59 rue de l'Abbaye"/>
    <s v="N/A"/>
    <s v="Reims"/>
    <s v="N/A"/>
    <s v="51100"/>
    <x v="9"/>
    <x v="1"/>
    <s v="Henriot"/>
    <s v="Paul"/>
    <s v="Medium"/>
  </r>
  <r>
    <n v="10359"/>
    <n v="49"/>
    <n v="62.09"/>
    <n v="5"/>
    <n v="3042.41"/>
    <n v="757.25584900000001"/>
    <s v="24,89%"/>
    <d v="2004-12-15T00:00:00"/>
    <x v="0"/>
    <n v="4"/>
    <x v="11"/>
    <x v="1"/>
    <x v="1"/>
    <n v="173"/>
    <s v="S12_3891"/>
    <x v="21"/>
    <s v="26.47.1555"/>
    <s v="59 rue de l'Abbaye"/>
    <s v="N/A"/>
    <s v="Reims"/>
    <s v="N/A"/>
    <s v="51100"/>
    <x v="9"/>
    <x v="1"/>
    <s v="Henriot"/>
    <s v="Paul"/>
    <s v="Medium"/>
  </r>
  <r>
    <n v="10359"/>
    <n v="22"/>
    <n v="100"/>
    <n v="7"/>
    <n v="2603.04"/>
    <n v="647.89665600000001"/>
    <s v="24,89%"/>
    <d v="2004-12-15T00:00:00"/>
    <x v="0"/>
    <n v="4"/>
    <x v="11"/>
    <x v="1"/>
    <x v="1"/>
    <n v="118"/>
    <s v="S24_4048"/>
    <x v="21"/>
    <s v="26.47.1555"/>
    <s v="59 rue de l'Abbaye"/>
    <s v="N/A"/>
    <s v="Reims"/>
    <s v="N/A"/>
    <s v="51100"/>
    <x v="9"/>
    <x v="1"/>
    <s v="Henriot"/>
    <s v="Paul"/>
    <s v="Small"/>
  </r>
  <r>
    <n v="10359"/>
    <n v="36"/>
    <n v="100"/>
    <n v="3"/>
    <n v="6358.68"/>
    <n v="289.31994000000003"/>
    <s v="4,55%"/>
    <d v="2004-12-15T00:00:00"/>
    <x v="0"/>
    <n v="4"/>
    <x v="11"/>
    <x v="1"/>
    <x v="2"/>
    <n v="54"/>
    <s v="S32_2509"/>
    <x v="21"/>
    <s v="26.47.1555"/>
    <s v="59 rue de l'Abbaye"/>
    <s v="N/A"/>
    <s v="Reims"/>
    <s v="N/A"/>
    <s v="51100"/>
    <x v="9"/>
    <x v="1"/>
    <s v="Henriot"/>
    <s v="Paul"/>
    <s v="Medium"/>
  </r>
  <r>
    <n v="10359"/>
    <n v="22"/>
    <n v="100"/>
    <n v="1"/>
    <n v="4301.22"/>
    <n v="218.93209800000002"/>
    <s v="5,09%"/>
    <d v="2004-12-15T00:00:00"/>
    <x v="0"/>
    <n v="4"/>
    <x v="11"/>
    <x v="1"/>
    <x v="3"/>
    <n v="62"/>
    <s v="S32_3207"/>
    <x v="21"/>
    <s v="26.47.1555"/>
    <s v="59 rue de l'Abbaye"/>
    <s v="N/A"/>
    <s v="Reims"/>
    <s v="N/A"/>
    <s v="51100"/>
    <x v="9"/>
    <x v="1"/>
    <s v="Henriot"/>
    <s v="Paul"/>
    <s v="Medium"/>
  </r>
  <r>
    <n v="10359"/>
    <n v="46"/>
    <n v="100"/>
    <n v="2"/>
    <n v="4896.7"/>
    <n v="222.79984999999999"/>
    <s v="4,55%"/>
    <d v="2004-12-15T00:00:00"/>
    <x v="0"/>
    <n v="4"/>
    <x v="11"/>
    <x v="1"/>
    <x v="2"/>
    <n v="115"/>
    <s v="S50_1392"/>
    <x v="21"/>
    <s v="26.47.1555"/>
    <s v="59 rue de l'Abbaye"/>
    <s v="N/A"/>
    <s v="Reims"/>
    <s v="N/A"/>
    <s v="51100"/>
    <x v="9"/>
    <x v="1"/>
    <s v="Henriot"/>
    <s v="Paul"/>
    <s v="Medium"/>
  </r>
  <r>
    <n v="10359"/>
    <n v="25"/>
    <n v="64.930000000000007"/>
    <n v="4"/>
    <n v="1623.25"/>
    <n v="82.623424999999997"/>
    <s v="5,09%"/>
    <d v="2004-12-15T00:00:00"/>
    <x v="0"/>
    <n v="4"/>
    <x v="11"/>
    <x v="1"/>
    <x v="3"/>
    <n v="58"/>
    <s v="S50_1514"/>
    <x v="21"/>
    <s v="26.47.1555"/>
    <s v="59 rue de l'Abbaye"/>
    <s v="N/A"/>
    <s v="Reims"/>
    <s v="N/A"/>
    <s v="51100"/>
    <x v="9"/>
    <x v="1"/>
    <s v="Henriot"/>
    <s v="Paul"/>
    <s v="Small"/>
  </r>
  <r>
    <n v="10361"/>
    <n v="20"/>
    <n v="72.55"/>
    <n v="13"/>
    <n v="1451"/>
    <n v="184.27700000000002"/>
    <s v="12,70%"/>
    <d v="2004-12-17T00:00:00"/>
    <x v="0"/>
    <n v="4"/>
    <x v="11"/>
    <x v="1"/>
    <x v="6"/>
    <n v="95"/>
    <s v="S10_1678"/>
    <x v="32"/>
    <s v="+61 2 9495 8555"/>
    <s v="Monitor Money Building, 815 Pacific Hwy"/>
    <s v="Level 6"/>
    <s v="Chatswood"/>
    <s v="NSW"/>
    <s v="2067"/>
    <x v="13"/>
    <x v="3"/>
    <s v="Huxley"/>
    <s v="Adrian"/>
    <s v="Small"/>
  </r>
  <r>
    <n v="10361"/>
    <n v="26"/>
    <n v="51.15"/>
    <n v="8"/>
    <n v="1329.9"/>
    <n v="168.8973"/>
    <s v="12,70%"/>
    <d v="2004-12-17T00:00:00"/>
    <x v="0"/>
    <n v="4"/>
    <x v="11"/>
    <x v="1"/>
    <x v="6"/>
    <n v="118"/>
    <s v="S10_2016"/>
    <x v="32"/>
    <s v="+61 2 9495 8555"/>
    <s v="Monitor Money Building, 815 Pacific Hwy"/>
    <s v="Level 6"/>
    <s v="Chatswood"/>
    <s v="NSW"/>
    <s v="2067"/>
    <x v="13"/>
    <x v="3"/>
    <s v="Huxley"/>
    <s v="Adrian"/>
    <s v="Small"/>
  </r>
  <r>
    <n v="10361"/>
    <n v="34"/>
    <n v="100"/>
    <n v="6"/>
    <n v="3871.92"/>
    <n v="286.13488799999999"/>
    <s v="7,39%"/>
    <d v="2004-12-17T00:00:00"/>
    <x v="0"/>
    <n v="4"/>
    <x v="11"/>
    <x v="1"/>
    <x v="0"/>
    <n v="65"/>
    <s v="S24_3420"/>
    <x v="32"/>
    <s v="+61 2 9495 8555"/>
    <s v="Monitor Money Building, 815 Pacific Hwy"/>
    <s v="Level 6"/>
    <s v="Chatswood"/>
    <s v="NSW"/>
    <s v="2067"/>
    <x v="13"/>
    <x v="3"/>
    <s v="Huxley"/>
    <s v="Adrian"/>
    <s v="Medium"/>
  </r>
  <r>
    <n v="10361"/>
    <n v="26"/>
    <n v="100"/>
    <n v="7"/>
    <n v="3710.98"/>
    <n v="271.27263799999997"/>
    <s v="7,31%"/>
    <d v="2004-12-17T00:00:00"/>
    <x v="0"/>
    <n v="4"/>
    <x v="11"/>
    <x v="1"/>
    <x v="5"/>
    <n v="68"/>
    <s v="S24_3949"/>
    <x v="32"/>
    <s v="+61 2 9495 8555"/>
    <s v="Monitor Money Building, 815 Pacific Hwy"/>
    <s v="Level 6"/>
    <s v="Chatswood"/>
    <s v="NSW"/>
    <s v="2067"/>
    <x v="13"/>
    <x v="3"/>
    <s v="Huxley"/>
    <s v="Adrian"/>
    <s v="Medium"/>
  </r>
  <r>
    <n v="10361"/>
    <n v="25"/>
    <n v="62.46"/>
    <n v="1"/>
    <n v="1561.5"/>
    <n v="114.14565"/>
    <s v="7,31%"/>
    <d v="2004-12-17T00:00:00"/>
    <x v="0"/>
    <n v="4"/>
    <x v="11"/>
    <x v="1"/>
    <x v="5"/>
    <n v="72"/>
    <s v="S24_4278"/>
    <x v="32"/>
    <s v="+61 2 9495 8555"/>
    <s v="Monitor Money Building, 815 Pacific Hwy"/>
    <s v="Level 6"/>
    <s v="Chatswood"/>
    <s v="NSW"/>
    <s v="2067"/>
    <x v="13"/>
    <x v="3"/>
    <s v="Huxley"/>
    <s v="Adrian"/>
    <s v="Small"/>
  </r>
  <r>
    <n v="10361"/>
    <n v="49"/>
    <n v="72.33"/>
    <n v="2"/>
    <n v="3544.17"/>
    <n v="261.91416299999997"/>
    <s v="7,39%"/>
    <d v="2004-12-17T00:00:00"/>
    <x v="0"/>
    <n v="4"/>
    <x v="11"/>
    <x v="1"/>
    <x v="0"/>
    <n v="68"/>
    <s v="S32_4289"/>
    <x v="32"/>
    <s v="+61 2 9495 8555"/>
    <s v="Monitor Money Building, 815 Pacific Hwy"/>
    <s v="Level 6"/>
    <s v="Chatswood"/>
    <s v="NSW"/>
    <s v="2067"/>
    <x v="13"/>
    <x v="3"/>
    <s v="Huxley"/>
    <s v="Adrian"/>
    <s v="Medium"/>
  </r>
  <r>
    <n v="10361"/>
    <n v="33"/>
    <n v="82.59"/>
    <n v="3"/>
    <n v="2725.47"/>
    <n v="201.41223299999996"/>
    <s v="7,39%"/>
    <d v="2004-12-17T00:00:00"/>
    <x v="0"/>
    <n v="4"/>
    <x v="11"/>
    <x v="1"/>
    <x v="0"/>
    <n v="43"/>
    <s v="S50_1341"/>
    <x v="32"/>
    <s v="+61 2 9495 8555"/>
    <s v="Monitor Money Building, 815 Pacific Hwy"/>
    <s v="Level 6"/>
    <s v="Chatswood"/>
    <s v="NSW"/>
    <s v="2067"/>
    <x v="13"/>
    <x v="3"/>
    <s v="Huxley"/>
    <s v="Adrian"/>
    <s v="Small"/>
  </r>
  <r>
    <n v="10361"/>
    <n v="20"/>
    <n v="60.54"/>
    <n v="4"/>
    <n v="1210.8"/>
    <n v="88.509479999999996"/>
    <s v="7,31%"/>
    <d v="2004-12-17T00:00:00"/>
    <x v="0"/>
    <n v="4"/>
    <x v="11"/>
    <x v="1"/>
    <x v="5"/>
    <n v="91"/>
    <s v="S700_1691"/>
    <x v="32"/>
    <s v="+61 2 9495 8555"/>
    <s v="Monitor Money Building, 815 Pacific Hwy"/>
    <s v="Level 6"/>
    <s v="Chatswood"/>
    <s v="NSW"/>
    <s v="2067"/>
    <x v="13"/>
    <x v="3"/>
    <s v="Huxley"/>
    <s v="Adrian"/>
    <s v="Small"/>
  </r>
  <r>
    <n v="10361"/>
    <n v="24"/>
    <n v="45.39"/>
    <n v="14"/>
    <n v="1089.3599999999999"/>
    <n v="99.567503999999985"/>
    <s v="9,14%"/>
    <d v="2004-12-17T00:00:00"/>
    <x v="0"/>
    <n v="4"/>
    <x v="11"/>
    <x v="1"/>
    <x v="4"/>
    <n v="90"/>
    <s v="S700_2047"/>
    <x v="32"/>
    <s v="+61 2 9495 8555"/>
    <s v="Monitor Money Building, 815 Pacific Hwy"/>
    <s v="Level 6"/>
    <s v="Chatswood"/>
    <s v="NSW"/>
    <s v="2067"/>
    <x v="13"/>
    <x v="3"/>
    <s v="Huxley"/>
    <s v="Adrian"/>
    <s v="Small"/>
  </r>
  <r>
    <n v="10361"/>
    <n v="26"/>
    <n v="100"/>
    <n v="9"/>
    <n v="2754.7"/>
    <n v="201.36856999999998"/>
    <s v="7,31%"/>
    <d v="2004-12-17T00:00:00"/>
    <x v="0"/>
    <n v="4"/>
    <x v="11"/>
    <x v="1"/>
    <x v="5"/>
    <n v="99"/>
    <s v="S700_2466"/>
    <x v="32"/>
    <s v="+61 2 9495 8555"/>
    <s v="Monitor Money Building, 815 Pacific Hwy"/>
    <s v="Level 6"/>
    <s v="Chatswood"/>
    <s v="NSW"/>
    <s v="2067"/>
    <x v="13"/>
    <x v="3"/>
    <s v="Huxley"/>
    <s v="Adrian"/>
    <s v="Small"/>
  </r>
  <r>
    <n v="10361"/>
    <n v="44"/>
    <n v="72.42"/>
    <n v="5"/>
    <n v="3186.48"/>
    <n v="232.93168800000001"/>
    <s v="7,31%"/>
    <d v="2004-12-17T00:00:00"/>
    <x v="0"/>
    <n v="4"/>
    <x v="11"/>
    <x v="1"/>
    <x v="5"/>
    <n v="118"/>
    <s v="S700_2834"/>
    <x v="32"/>
    <s v="+61 2 9495 8555"/>
    <s v="Monitor Money Building, 815 Pacific Hwy"/>
    <s v="Level 6"/>
    <s v="Chatswood"/>
    <s v="NSW"/>
    <s v="2067"/>
    <x v="13"/>
    <x v="3"/>
    <s v="Huxley"/>
    <s v="Adrian"/>
    <s v="Medium"/>
  </r>
  <r>
    <n v="10361"/>
    <n v="44"/>
    <n v="100"/>
    <n v="10"/>
    <n v="5001.92"/>
    <n v="365.64035200000001"/>
    <s v="7,31%"/>
    <d v="2004-12-17T00:00:00"/>
    <x v="0"/>
    <n v="4"/>
    <x v="11"/>
    <x v="1"/>
    <x v="5"/>
    <n v="80"/>
    <s v="S700_3167"/>
    <x v="32"/>
    <s v="+61 2 9495 8555"/>
    <s v="Monitor Money Building, 815 Pacific Hwy"/>
    <s v="Level 6"/>
    <s v="Chatswood"/>
    <s v="NSW"/>
    <s v="2067"/>
    <x v="13"/>
    <x v="3"/>
    <s v="Huxley"/>
    <s v="Adrian"/>
    <s v="Medium"/>
  </r>
  <r>
    <n v="10361"/>
    <n v="35"/>
    <n v="100"/>
    <n v="11"/>
    <n v="4277.3500000000004"/>
    <n v="312.674285"/>
    <s v="7,31%"/>
    <d v="2004-12-17T00:00:00"/>
    <x v="0"/>
    <n v="4"/>
    <x v="11"/>
    <x v="1"/>
    <x v="5"/>
    <n v="74"/>
    <s v="S700_4002"/>
    <x v="32"/>
    <s v="+61 2 9495 8555"/>
    <s v="Monitor Money Building, 815 Pacific Hwy"/>
    <s v="Level 6"/>
    <s v="Chatswood"/>
    <s v="NSW"/>
    <s v="2067"/>
    <x v="13"/>
    <x v="3"/>
    <s v="Huxley"/>
    <s v="Adrian"/>
    <s v="Medium"/>
  </r>
  <r>
    <n v="10361"/>
    <n v="23"/>
    <n v="95.2"/>
    <n v="12"/>
    <n v="2189.6"/>
    <n v="160.05975999999998"/>
    <s v="7,31%"/>
    <d v="2004-12-17T00:00:00"/>
    <x v="0"/>
    <n v="4"/>
    <x v="11"/>
    <x v="1"/>
    <x v="5"/>
    <n v="49"/>
    <s v="S72_1253"/>
    <x v="32"/>
    <s v="+61 2 9495 8555"/>
    <s v="Monitor Money Building, 815 Pacific Hwy"/>
    <s v="Level 6"/>
    <s v="Chatswood"/>
    <s v="NSW"/>
    <s v="2067"/>
    <x v="13"/>
    <x v="3"/>
    <s v="Huxley"/>
    <s v="Adrian"/>
    <s v="Sma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6D8F7A-93EE-4B82-B7F3-D0D83B56FC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2:B165" firstHeaderRow="1" firstDataRow="1" firstDataCol="1"/>
  <pivotFields count="27">
    <pivotField numFmtId="1" showAll="0"/>
    <pivotField numFmtId="1" showAll="0"/>
    <pivotField numFmtId="165" showAll="0"/>
    <pivotField numFmtId="1" showAll="0"/>
    <pivotField numFmtId="165" showAll="0"/>
    <pivotField dataField="1" numFmtId="165" showAll="0"/>
    <pivotField showAll="0"/>
    <pivotField numFmtId="164" showAll="0"/>
    <pivotField showAll="0"/>
    <pivotField showAll="0"/>
    <pivotField showAll="0"/>
    <pivotField axis="axisRow" showAll="0">
      <items count="4">
        <item x="0"/>
        <item x="1"/>
        <item h="1"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Sum of PROFIT" fld="5" baseField="0" baseItem="0" numFmtId="165"/>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1" count="1" selected="0">
            <x v="0"/>
          </reference>
        </references>
      </pivotArea>
    </chartFormat>
    <chartFormat chart="2" format="2">
      <pivotArea type="data" outline="0" fieldPosition="0">
        <references count="2">
          <reference field="4294967294" count="1" selected="0">
            <x v="0"/>
          </reference>
          <reference field="1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1" count="1" selected="0">
            <x v="0"/>
          </reference>
        </references>
      </pivotArea>
    </chartFormat>
    <chartFormat chart="5"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B3963A-AED1-4CB1-9560-3697257725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6:C44"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axis="axisRow" showAll="0" sortType="descending">
      <items count="8">
        <item x="1"/>
        <item x="6"/>
        <item x="5"/>
        <item x="4"/>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8">
    <i>
      <x/>
    </i>
    <i>
      <x v="6"/>
    </i>
    <i>
      <x v="5"/>
    </i>
    <i>
      <x v="1"/>
    </i>
    <i>
      <x v="2"/>
    </i>
    <i>
      <x v="3"/>
    </i>
    <i>
      <x v="4"/>
    </i>
    <i t="grand">
      <x/>
    </i>
  </rowItems>
  <colFields count="1">
    <field x="-2"/>
  </colFields>
  <colItems count="2">
    <i>
      <x/>
    </i>
    <i i="1">
      <x v="1"/>
    </i>
  </colItems>
  <dataFields count="2">
    <dataField name="Sum of SALES" fld="4" baseField="0" baseItem="0" numFmtId="165"/>
    <dataField name="Sum of PROFIT" fld="5" baseField="0" baseItem="0" numFmtId="165"/>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FECD0-A673-4B2B-AC39-1A7A91C1CDA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6"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3"/>
        <item x="12"/>
        <item x="10"/>
        <item x="15"/>
        <item x="4"/>
        <item x="14"/>
        <item x="9"/>
        <item x="1"/>
        <item x="17"/>
        <item x="5"/>
        <item x="16"/>
        <item x="2"/>
        <item x="6"/>
        <item x="11"/>
        <item x="3"/>
        <item x="8"/>
        <item x="18"/>
        <item x="7"/>
        <item x="0"/>
        <item t="default"/>
      </items>
    </pivotField>
    <pivotField axis="axisRow" showAll="0">
      <items count="5">
        <item x="3"/>
        <item x="1"/>
        <item x="2"/>
        <item x="0"/>
        <item t="default"/>
      </items>
    </pivotField>
    <pivotField showAll="0"/>
    <pivotField showAll="0"/>
    <pivotField showAll="0"/>
  </pivotFields>
  <rowFields count="2">
    <field x="23"/>
    <field x="22"/>
  </rowFields>
  <rowItems count="25">
    <i>
      <x/>
    </i>
    <i r="1">
      <x/>
    </i>
    <i r="1">
      <x v="13"/>
    </i>
    <i>
      <x v="1"/>
    </i>
    <i r="1">
      <x v="1"/>
    </i>
    <i r="1">
      <x v="2"/>
    </i>
    <i r="1">
      <x v="4"/>
    </i>
    <i r="1">
      <x v="5"/>
    </i>
    <i r="1">
      <x v="6"/>
    </i>
    <i r="1">
      <x v="7"/>
    </i>
    <i r="1">
      <x v="8"/>
    </i>
    <i r="1">
      <x v="9"/>
    </i>
    <i r="1">
      <x v="11"/>
    </i>
    <i r="1">
      <x v="14"/>
    </i>
    <i r="1">
      <x v="15"/>
    </i>
    <i r="1">
      <x v="16"/>
    </i>
    <i r="1">
      <x v="17"/>
    </i>
    <i>
      <x v="2"/>
    </i>
    <i r="1">
      <x v="10"/>
    </i>
    <i r="1">
      <x v="12"/>
    </i>
    <i r="1">
      <x v="13"/>
    </i>
    <i>
      <x v="3"/>
    </i>
    <i r="1">
      <x v="3"/>
    </i>
    <i r="1">
      <x v="18"/>
    </i>
    <i t="grand">
      <x/>
    </i>
  </rowItems>
  <colFields count="1">
    <field x="-2"/>
  </colFields>
  <colItems count="2">
    <i>
      <x/>
    </i>
    <i i="1">
      <x v="1"/>
    </i>
  </colItems>
  <dataFields count="2">
    <dataField name="Sum of SALES" fld="4" baseField="0" baseItem="0" numFmtId="165"/>
    <dataField name="Sum of PROFIT"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570255-1637-46EA-BC2E-06D78F1795D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9:B114" firstHeaderRow="1" firstDataRow="1" firstDataCol="1"/>
  <pivotFields count="27">
    <pivotField dataField="1" numFmtId="1" showAll="0"/>
    <pivotField numFmtId="1" showAll="0"/>
    <pivotField numFmtId="165" showAll="0"/>
    <pivotField numFmtId="1" showAll="0"/>
    <pivotField numFmtId="165" showAll="0"/>
    <pivotField numFmtId="165" showAll="0"/>
    <pivotField showAll="0"/>
    <pivotField numFmtId="164" showAll="0"/>
    <pivotField axis="axisRow" showAll="0">
      <items count="7">
        <item x="2"/>
        <item m="1" x="4"/>
        <item m="1" x="5"/>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3"/>
    </i>
    <i>
      <x v="4"/>
    </i>
    <i>
      <x v="5"/>
    </i>
    <i t="grand">
      <x/>
    </i>
  </rowItems>
  <colItems count="1">
    <i/>
  </colItems>
  <dataFields count="1">
    <dataField name="Count of ORDER NUMBER" fld="0" subtotal="count" baseField="8"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3"/>
          </reference>
        </references>
      </pivotArea>
    </chartFormat>
    <chartFormat chart="2" format="3">
      <pivotArea type="data" outline="0" fieldPosition="0">
        <references count="2">
          <reference field="4294967294" count="1" selected="0">
            <x v="0"/>
          </reference>
          <reference field="8" count="1" selected="0">
            <x v="4"/>
          </reference>
        </references>
      </pivotArea>
    </chartFormat>
    <chartFormat chart="2" format="4">
      <pivotArea type="data" outline="0" fieldPosition="0">
        <references count="2">
          <reference field="4294967294" count="1" selected="0">
            <x v="0"/>
          </reference>
          <reference field="8" count="1" selected="0">
            <x v="5"/>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3"/>
          </reference>
        </references>
      </pivotArea>
    </chartFormat>
    <chartFormat chart="5" format="13">
      <pivotArea type="data" outline="0" fieldPosition="0">
        <references count="2">
          <reference field="4294967294" count="1" selected="0">
            <x v="0"/>
          </reference>
          <reference field="8" count="1" selected="0">
            <x v="4"/>
          </reference>
        </references>
      </pivotArea>
    </chartFormat>
    <chartFormat chart="5" format="14">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BCF642-DD39-4FA6-869A-6912497CAF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74:D88" firstHeaderRow="1" firstDataRow="2" firstDataCol="1"/>
  <pivotFields count="27">
    <pivotField numFmtId="1" showAll="0"/>
    <pivotField numFmtId="1" showAll="0"/>
    <pivotField numFmtId="165" showAll="0"/>
    <pivotField numFmtId="1" showAll="0"/>
    <pivotField dataField="1" numFmtId="165" showAll="0"/>
    <pivotField numFmtId="165" showAll="0"/>
    <pivotField showAll="0"/>
    <pivotField numFmtId="164" showAll="0"/>
    <pivotField showAll="0"/>
    <pivotField showAll="0"/>
    <pivotField axis="axisRow" showAll="0">
      <items count="25">
        <item m="1" x="19"/>
        <item m="1" x="12"/>
        <item m="1" x="23"/>
        <item m="1" x="20"/>
        <item m="1" x="13"/>
        <item m="1" x="21"/>
        <item m="1" x="14"/>
        <item m="1" x="15"/>
        <item m="1" x="22"/>
        <item m="1" x="16"/>
        <item m="1" x="17"/>
        <item m="1" x="18"/>
        <item x="0"/>
        <item x="1"/>
        <item x="2"/>
        <item x="3"/>
        <item x="4"/>
        <item x="5"/>
        <item x="6"/>
        <item x="7"/>
        <item x="8"/>
        <item x="9"/>
        <item x="10"/>
        <item x="11"/>
        <item t="default"/>
      </items>
    </pivotField>
    <pivotField axis="axisCol" showAll="0">
      <items count="4">
        <item x="0"/>
        <item x="1"/>
        <item h="1"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3">
    <i>
      <x v="12"/>
    </i>
    <i>
      <x v="13"/>
    </i>
    <i>
      <x v="14"/>
    </i>
    <i>
      <x v="15"/>
    </i>
    <i>
      <x v="16"/>
    </i>
    <i>
      <x v="17"/>
    </i>
    <i>
      <x v="18"/>
    </i>
    <i>
      <x v="19"/>
    </i>
    <i>
      <x v="20"/>
    </i>
    <i>
      <x v="21"/>
    </i>
    <i>
      <x v="22"/>
    </i>
    <i>
      <x v="23"/>
    </i>
    <i t="grand">
      <x/>
    </i>
  </rowItems>
  <colFields count="1">
    <field x="11"/>
  </colFields>
  <colItems count="3">
    <i>
      <x/>
    </i>
    <i>
      <x v="1"/>
    </i>
    <i t="grand">
      <x/>
    </i>
  </colItems>
  <dataFields count="1">
    <dataField name="Sum of SALES" fld="4" baseField="0" baseItem="0" numFmtId="165"/>
  </dataFields>
  <chartFormats count="15">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4" format="3" series="1">
      <pivotArea type="data" outline="0" fieldPosition="0">
        <references count="2">
          <reference field="4294967294" count="1" selected="0">
            <x v="0"/>
          </reference>
          <reference field="11" count="1" selected="0">
            <x v="0"/>
          </reference>
        </references>
      </pivotArea>
    </chartFormat>
    <chartFormat chart="4" format="4" series="1">
      <pivotArea type="data" outline="0" fieldPosition="0">
        <references count="2">
          <reference field="4294967294" count="1" selected="0">
            <x v="0"/>
          </reference>
          <reference field="11" count="1" selected="0">
            <x v="1"/>
          </reference>
        </references>
      </pivotArea>
    </chartFormat>
    <chartFormat chart="5" format="5" series="1">
      <pivotArea type="data" outline="0" fieldPosition="0">
        <references count="2">
          <reference field="4294967294" count="1" selected="0">
            <x v="0"/>
          </reference>
          <reference field="11" count="1" selected="0">
            <x v="0"/>
          </reference>
        </references>
      </pivotArea>
    </chartFormat>
    <chartFormat chart="5" format="6" series="1">
      <pivotArea type="data" outline="0" fieldPosition="0">
        <references count="2">
          <reference field="4294967294" count="1" selected="0">
            <x v="0"/>
          </reference>
          <reference field="11" count="1" selected="0">
            <x v="1"/>
          </reference>
        </references>
      </pivotArea>
    </chartFormat>
    <chartFormat chart="7" format="7" series="1">
      <pivotArea type="data" outline="0" fieldPosition="0">
        <references count="2">
          <reference field="4294967294" count="1" selected="0">
            <x v="0"/>
          </reference>
          <reference field="11" count="1" selected="0">
            <x v="0"/>
          </reference>
        </references>
      </pivotArea>
    </chartFormat>
    <chartFormat chart="7" format="8" series="1">
      <pivotArea type="data" outline="0" fieldPosition="0">
        <references count="2">
          <reference field="4294967294" count="1" selected="0">
            <x v="0"/>
          </reference>
          <reference field="11" count="1" selected="0">
            <x v="1"/>
          </reference>
        </references>
      </pivotArea>
    </chartFormat>
    <chartFormat chart="17" format="15" series="1">
      <pivotArea type="data" outline="0" fieldPosition="0">
        <references count="2">
          <reference field="4294967294" count="1" selected="0">
            <x v="0"/>
          </reference>
          <reference field="11" count="1" selected="0">
            <x v="0"/>
          </reference>
        </references>
      </pivotArea>
    </chartFormat>
    <chartFormat chart="17" format="16" series="1">
      <pivotArea type="data" outline="0" fieldPosition="0">
        <references count="2">
          <reference field="4294967294" count="1" selected="0">
            <x v="0"/>
          </reference>
          <reference field="11" count="1" selected="0">
            <x v="1"/>
          </reference>
        </references>
      </pivotArea>
    </chartFormat>
    <chartFormat chart="17" format="17">
      <pivotArea type="data" outline="0" fieldPosition="0">
        <references count="3">
          <reference field="4294967294" count="1" selected="0">
            <x v="0"/>
          </reference>
          <reference field="10" count="1" selected="0">
            <x v="19"/>
          </reference>
          <reference field="11" count="1" selected="0">
            <x v="1"/>
          </reference>
        </references>
      </pivotArea>
    </chartFormat>
    <chartFormat chart="17" format="18">
      <pivotArea type="data" outline="0" fieldPosition="0">
        <references count="3">
          <reference field="4294967294" count="1" selected="0">
            <x v="0"/>
          </reference>
          <reference field="10" count="1" selected="0">
            <x v="18"/>
          </reference>
          <reference field="11" count="1" selected="0">
            <x v="0"/>
          </reference>
        </references>
      </pivotArea>
    </chartFormat>
    <chartFormat chart="17" format="19">
      <pivotArea type="data" outline="0" fieldPosition="0">
        <references count="3">
          <reference field="4294967294" count="1" selected="0">
            <x v="0"/>
          </reference>
          <reference field="10" count="1" selected="0">
            <x v="20"/>
          </reference>
          <reference field="11" count="1" selected="0">
            <x v="0"/>
          </reference>
        </references>
      </pivotArea>
    </chartFormat>
    <chartFormat chart="17" format="20">
      <pivotArea type="data" outline="0" fieldPosition="0">
        <references count="3">
          <reference field="4294967294" count="1" selected="0">
            <x v="0"/>
          </reference>
          <reference field="10" count="1" selected="0">
            <x v="19"/>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21692D-73FD-4DD9-AE71-85299A59AB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3:C64"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showAll="0"/>
    <pivotField showAll="0"/>
    <pivotField showAll="0"/>
    <pivotField axis="axisRow" showAll="0" measureFilter="1" sortType="descending">
      <items count="93">
        <item x="31"/>
        <item x="88"/>
        <item x="38"/>
        <item x="23"/>
        <item x="60"/>
        <item x="20"/>
        <item x="41"/>
        <item x="69"/>
        <item x="68"/>
        <item x="28"/>
        <item x="10"/>
        <item x="3"/>
        <item x="91"/>
        <item x="1"/>
        <item x="42"/>
        <item x="53"/>
        <item x="75"/>
        <item x="65"/>
        <item x="56"/>
        <item x="15"/>
        <item x="71"/>
        <item x="73"/>
        <item x="37"/>
        <item x="44"/>
        <item x="25"/>
        <item x="8"/>
        <item x="54"/>
        <item x="5"/>
        <item x="85"/>
        <item x="66"/>
        <item x="58"/>
        <item x="17"/>
        <item x="18"/>
        <item x="4"/>
        <item x="48"/>
        <item x="51"/>
        <item x="29"/>
        <item x="84"/>
        <item x="76"/>
        <item x="70"/>
        <item x="46"/>
        <item x="55"/>
        <item x="57"/>
        <item x="14"/>
        <item x="86"/>
        <item x="7"/>
        <item x="52"/>
        <item x="30"/>
        <item x="22"/>
        <item x="90"/>
        <item x="45"/>
        <item x="80"/>
        <item x="47"/>
        <item x="79"/>
        <item x="62"/>
        <item x="35"/>
        <item x="13"/>
        <item x="11"/>
        <item x="9"/>
        <item x="26"/>
        <item x="89"/>
        <item x="0"/>
        <item x="87"/>
        <item x="67"/>
        <item x="40"/>
        <item x="72"/>
        <item x="50"/>
        <item x="21"/>
        <item x="6"/>
        <item x="78"/>
        <item x="16"/>
        <item x="19"/>
        <item x="61"/>
        <item x="49"/>
        <item x="39"/>
        <item x="24"/>
        <item x="32"/>
        <item x="27"/>
        <item x="34"/>
        <item x="63"/>
        <item x="33"/>
        <item x="77"/>
        <item x="81"/>
        <item x="83"/>
        <item x="59"/>
        <item x="43"/>
        <item x="36"/>
        <item x="82"/>
        <item x="74"/>
        <item x="2"/>
        <item x="12"/>
        <item x="6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1">
    <i>
      <x v="33"/>
    </i>
    <i>
      <x v="56"/>
    </i>
    <i>
      <x v="5"/>
    </i>
    <i>
      <x v="59"/>
    </i>
    <i>
      <x v="31"/>
    </i>
    <i>
      <x v="45"/>
    </i>
    <i>
      <x v="10"/>
    </i>
    <i>
      <x v="72"/>
    </i>
    <i>
      <x v="68"/>
    </i>
    <i>
      <x v="61"/>
    </i>
    <i t="grand">
      <x/>
    </i>
  </rowItems>
  <colFields count="1">
    <field x="-2"/>
  </colFields>
  <colItems count="2">
    <i>
      <x/>
    </i>
    <i i="1">
      <x v="1"/>
    </i>
  </colItems>
  <dataFields count="2">
    <dataField name="Sum of SALES" fld="4" baseField="0" baseItem="0" numFmtId="165"/>
    <dataField name="Sum of PROFIT" fld="5"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7CB2C0-E8E1-4C03-9CCC-991A52B4040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6:B189" firstHeaderRow="1" firstDataRow="1" firstDataCol="1"/>
  <pivotFields count="27">
    <pivotField numFmtId="1" showAll="0"/>
    <pivotField numFmtId="1" showAll="0"/>
    <pivotField numFmtId="165" showAll="0"/>
    <pivotField numFmtId="1" showAll="0"/>
    <pivotField numFmtId="165" showAll="0"/>
    <pivotField numFmtId="165" showAll="0"/>
    <pivotField showAll="0"/>
    <pivotField numFmtId="164" showAll="0"/>
    <pivotField showAll="0"/>
    <pivotField showAll="0"/>
    <pivotField showAll="0"/>
    <pivotField axis="axisRow" showAll="0">
      <items count="4">
        <item x="0"/>
        <item x="1"/>
        <item h="1" m="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CUSTOMER NAME" fld="15"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3" format="2">
      <pivotArea type="data" outline="0" fieldPosition="0">
        <references count="2">
          <reference field="4294967294" count="1" selected="0">
            <x v="0"/>
          </reference>
          <reference field="1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1" count="1" selected="0">
            <x v="0"/>
          </reference>
        </references>
      </pivotArea>
    </chartFormat>
    <chartFormat chart="6"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95A4D3-95F1-42E3-9E42-437E7B29B9CA}" autoFormatId="16" applyNumberFormats="0" applyBorderFormats="0" applyFontFormats="0" applyPatternFormats="0" applyAlignmentFormats="0" applyWidthHeightFormats="0">
  <queryTableRefresh nextId="26">
    <queryTableFields count="25">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2AA5AFB-ECB3-4AAD-9BF5-67F0FD41F230}" autoFormatId="16" applyNumberFormats="0" applyBorderFormats="0" applyFontFormats="0" applyPatternFormats="0" applyAlignmentFormats="0" applyWidthHeightFormats="0">
  <queryTableRefresh nextId="43">
    <queryTableFields count="27">
      <queryTableField id="1" name="ORDERNUMBER" tableColumnId="1"/>
      <queryTableField id="2" name="QUANTITYORDERED" tableColumnId="2"/>
      <queryTableField id="33" dataBound="0" tableColumnId="27"/>
      <queryTableField id="4" name="ORDERLINENUMBER" tableColumnId="4"/>
      <queryTableField id="35" dataBound="0" tableColumnId="29"/>
      <queryTableField id="41" dataBound="0" tableColumnId="26"/>
      <queryTableField id="42" dataBound="0" tableColumnId="28"/>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DeletedFields count="2">
      <deletedField name="PRICEEACH"/>
      <deletedField name="SALE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C4F5DC-825E-419A-B0EB-86B1E06305A8}" name="sales_data_sample" displayName="sales_data_sample" ref="A1:Y2824" tableType="queryTable" totalsRowShown="0">
  <autoFilter ref="A1:Y2824" xr:uid="{D8C4F5DC-825E-419A-B0EB-86B1E06305A8}"/>
  <tableColumns count="25">
    <tableColumn id="1" xr3:uid="{5F13FD7D-4C41-4071-A077-E94880B2C00E}" uniqueName="1" name="ORDERNUMBER" queryTableFieldId="1"/>
    <tableColumn id="2" xr3:uid="{4B43DBAF-B4A6-430C-9A6F-68F594F4BA1E}" uniqueName="2" name="QUANTITYORDERED" queryTableFieldId="2"/>
    <tableColumn id="3" xr3:uid="{29289E7E-152C-4E47-97AA-80031D419318}" uniqueName="3" name="PRICEEACH" queryTableFieldId="3" dataDxfId="64"/>
    <tableColumn id="4" xr3:uid="{988E65A5-E212-4BDD-89EE-1D62F3053FD6}" uniqueName="4" name="ORDERLINENUMBER" queryTableFieldId="4"/>
    <tableColumn id="5" xr3:uid="{97C7D7D0-4908-4572-B298-EA616E3E6162}" uniqueName="5" name="SALES" queryTableFieldId="5" dataDxfId="63"/>
    <tableColumn id="6" xr3:uid="{D58E7610-6BDF-4F05-AFA4-4D46C8933967}" uniqueName="6" name="ORDERDATE" queryTableFieldId="6" dataDxfId="62"/>
    <tableColumn id="7" xr3:uid="{B3E5C4CF-0B03-4BED-9903-BB1A8F5098FA}" uniqueName="7" name="STATUS" queryTableFieldId="7" dataDxfId="61"/>
    <tableColumn id="8" xr3:uid="{E2C19DB4-9A59-4E29-A86E-6FBF63CBB6FF}" uniqueName="8" name="QTR_ID" queryTableFieldId="8"/>
    <tableColumn id="9" xr3:uid="{B48CB9E8-2E8E-478D-A877-C0B780AD1623}" uniqueName="9" name="MONTH_ID" queryTableFieldId="9"/>
    <tableColumn id="10" xr3:uid="{FC787CA9-F87C-49D0-ACDE-7070B46C76CF}" uniqueName="10" name="YEAR_ID" queryTableFieldId="10"/>
    <tableColumn id="11" xr3:uid="{7C0490A7-8EF3-4222-AFB7-BB0714560BC0}" uniqueName="11" name="PRODUCTLINE" queryTableFieldId="11" dataDxfId="60"/>
    <tableColumn id="12" xr3:uid="{FF67B504-8C9E-46D0-B886-77CF09C5CB11}" uniqueName="12" name="MSRP" queryTableFieldId="12"/>
    <tableColumn id="13" xr3:uid="{825A7FFF-9F74-44E3-8786-96DF241E2DB1}" uniqueName="13" name="PRODUCTCODE" queryTableFieldId="13" dataDxfId="59"/>
    <tableColumn id="14" xr3:uid="{33EC67C8-948D-4D0E-91C6-8D910CA90454}" uniqueName="14" name="CUSTOMERNAME" queryTableFieldId="14" dataDxfId="58"/>
    <tableColumn id="15" xr3:uid="{64A8A9D1-2A44-45E2-89A9-AC9D27A83381}" uniqueName="15" name="PHONE" queryTableFieldId="15" dataDxfId="57"/>
    <tableColumn id="16" xr3:uid="{FDEC8A3A-317C-47AA-B712-D352C34054D4}" uniqueName="16" name="ADDRESSLINE1" queryTableFieldId="16" dataDxfId="56"/>
    <tableColumn id="17" xr3:uid="{79570EC5-6672-4178-8516-0AF50C100066}" uniqueName="17" name="ADDRESSLINE2" queryTableFieldId="17" dataDxfId="55"/>
    <tableColumn id="18" xr3:uid="{7E9A8008-EDE3-4A06-94AC-5E2EBB13C30F}" uniqueName="18" name="CITY" queryTableFieldId="18" dataDxfId="54"/>
    <tableColumn id="19" xr3:uid="{48944CE6-2A15-4F47-95C7-A72F20C97653}" uniqueName="19" name="STATE" queryTableFieldId="19" dataDxfId="53"/>
    <tableColumn id="20" xr3:uid="{A4BE54CE-BF11-43A4-ABB6-B17AD215B078}" uniqueName="20" name="POSTALCODE" queryTableFieldId="20" dataDxfId="52"/>
    <tableColumn id="21" xr3:uid="{6BFE8AC4-E73C-48B7-AABB-91CD9AECD485}" uniqueName="21" name="COUNTRY" queryTableFieldId="21" dataDxfId="51"/>
    <tableColumn id="22" xr3:uid="{978AB6AE-1E31-4C26-AF76-6B6E0AF63E34}" uniqueName="22" name="TERRITORY" queryTableFieldId="22" dataDxfId="50"/>
    <tableColumn id="23" xr3:uid="{FDEBC67F-A893-4025-9A0D-909F760B5379}" uniqueName="23" name="CONTACTLASTNAME" queryTableFieldId="23" dataDxfId="49"/>
    <tableColumn id="24" xr3:uid="{0C0CCD23-6681-4968-9112-B5D06BB69522}" uniqueName="24" name="CONTACTFIRSTNAME" queryTableFieldId="24" dataDxfId="48"/>
    <tableColumn id="25" xr3:uid="{84515119-6CAF-4F61-8876-0E900C7DE283}" uniqueName="25" name="DEALSIZE" queryTableFieldId="25" dataDxfId="4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DC1CB7-CE9F-4061-9FD0-9B7E0AD8F056}" name="sales_data_sample3" displayName="sales_data_sample3" ref="A1:AA2346" tableType="queryTable" totalsRowShown="0" headerRowDxfId="46">
  <autoFilter ref="A1:AA2346" xr:uid="{D8C4F5DC-825E-419A-B0EB-86B1E06305A8}"/>
  <sortState xmlns:xlrd2="http://schemas.microsoft.com/office/spreadsheetml/2017/richdata2" ref="A2:AA2346">
    <sortCondition ref="A1:A2346"/>
  </sortState>
  <tableColumns count="27">
    <tableColumn id="1" xr3:uid="{C11D2DA0-A257-4D9E-8FED-7E8D71A5B3C6}" uniqueName="1" name="ORDER NUMBER" queryTableFieldId="1" dataDxfId="45" totalsRowDxfId="44"/>
    <tableColumn id="2" xr3:uid="{2C2EDE8D-A364-4DD8-BE08-9380CEBD15D7}" uniqueName="2" name="QUANTITY ORDERED" queryTableFieldId="2" dataDxfId="43" totalsRowDxfId="42"/>
    <tableColumn id="27" xr3:uid="{40F77108-B4A7-4039-B5ED-02EA6DB2A745}" uniqueName="27" name="PRICE EACH" queryTableFieldId="33" dataDxfId="41" totalsRowDxfId="40" dataCellStyle="Currency" totalsRowCellStyle="Currency"/>
    <tableColumn id="4" xr3:uid="{5F454300-2D78-4D97-8C93-A4FD3023938B}" uniqueName="4" name="ORDER LINE NUMBER" queryTableFieldId="4" dataDxfId="39" totalsRowDxfId="38"/>
    <tableColumn id="29" xr3:uid="{451B4F32-AF59-4907-AC0F-88A9A777FD21}" uniqueName="29" name="SALES" queryTableFieldId="35" dataDxfId="37" totalsRowDxfId="36"/>
    <tableColumn id="26" xr3:uid="{0A99F4B1-8862-47D7-853D-54EFD9B9C886}" uniqueName="26" name="PROFIT" queryTableFieldId="41" dataDxfId="35" totalsRowDxfId="34">
      <calculatedColumnFormula>sales_data_sample3[[#This Row],[SALES]]*sales_data_sample3[[#This Row],[PROFIT MARGIN]]</calculatedColumnFormula>
    </tableColumn>
    <tableColumn id="28" xr3:uid="{E2676592-AF46-41AA-8E92-8ADA196A57F8}" uniqueName="28" name="PROFIT MARGIN" queryTableFieldId="42" dataDxfId="33" totalsRowDxfId="32" dataCellStyle="Percent" totalsRowCellStyle="Percent"/>
    <tableColumn id="6" xr3:uid="{93FCB5DA-36B3-4595-A46F-C57D97E8DC7E}" uniqueName="6" name="ORDER DATE" queryTableFieldId="6" dataDxfId="31" totalsRowDxfId="30"/>
    <tableColumn id="7" xr3:uid="{3C7B424C-F811-4CF9-9297-892DB4C6ABBE}" uniqueName="7" name="STATUS" queryTableFieldId="7" dataDxfId="29" totalsRowDxfId="28"/>
    <tableColumn id="8" xr3:uid="{01395874-026F-4A0B-A21A-0EAEA44E868A}" uniqueName="8" name="QTR_ID" queryTableFieldId="8"/>
    <tableColumn id="9" xr3:uid="{126477F4-0385-4658-81BE-38FF120AB4A0}" uniqueName="9" name="MONTH_ID" queryTableFieldId="9"/>
    <tableColumn id="10" xr3:uid="{BB1A70A7-2D28-4DEF-A061-990EDECF559C}" uniqueName="10" name="YEAR_ID" queryTableFieldId="10"/>
    <tableColumn id="11" xr3:uid="{A5D5A8C7-5387-4470-8ACB-70552AE696D4}" uniqueName="11" name="PRODUCT LINE" queryTableFieldId="11" dataDxfId="27" totalsRowDxfId="26"/>
    <tableColumn id="12" xr3:uid="{B4E40051-883E-40E5-BA7C-70C7381AB9CB}" uniqueName="12" name="MSRP" queryTableFieldId="12"/>
    <tableColumn id="13" xr3:uid="{8D1AC6F9-0F01-495B-8880-7068BF05B53B}" uniqueName="13" name="PRODUCT CODE" queryTableFieldId="13" dataDxfId="25" totalsRowDxfId="24"/>
    <tableColumn id="14" xr3:uid="{3BEB43FB-390D-493F-96D6-C53A29914BA4}" uniqueName="14" name="CUSTOMER NAME" queryTableFieldId="14" dataDxfId="23" totalsRowDxfId="22"/>
    <tableColumn id="15" xr3:uid="{CB74F69E-6BF1-4727-929D-F46F27EF0F21}" uniqueName="15" name="PHONE" queryTableFieldId="15" dataDxfId="21" totalsRowDxfId="20"/>
    <tableColumn id="16" xr3:uid="{FB28E781-EC12-412E-BC5C-BBF66F2A625F}" uniqueName="16" name="ADDRESS LINE 1" queryTableFieldId="16" dataDxfId="19" totalsRowDxfId="18"/>
    <tableColumn id="17" xr3:uid="{64838D4F-EE32-4982-AB97-E9ADCCB4D337}" uniqueName="17" name="ADDRESSLINE2" queryTableFieldId="17" dataDxfId="17" totalsRowDxfId="16"/>
    <tableColumn id="18" xr3:uid="{906C85C5-8213-46EE-B09C-6A46DFA282D8}" uniqueName="18" name="CITY" queryTableFieldId="18" dataDxfId="15" totalsRowDxfId="14"/>
    <tableColumn id="19" xr3:uid="{183FADC3-105E-41B1-9A8E-BD4A121C410B}" uniqueName="19" name="STATE" queryTableFieldId="19" dataDxfId="13" totalsRowDxfId="12"/>
    <tableColumn id="20" xr3:uid="{599F777F-BBF8-46BE-A6BF-D28D804F5EE4}" uniqueName="20" name="POSTALCODE" queryTableFieldId="20" dataDxfId="11" totalsRowDxfId="10"/>
    <tableColumn id="21" xr3:uid="{C20E6AA2-F6CD-4E8C-93C1-A49330DB0373}" uniqueName="21" name="COUNTRY" queryTableFieldId="21" dataDxfId="9" totalsRowDxfId="8"/>
    <tableColumn id="22" xr3:uid="{8389EED5-888D-4A36-9B1F-8EE5F663BA76}" uniqueName="22" name="TERRITORY" queryTableFieldId="22" dataDxfId="7" totalsRowDxfId="6"/>
    <tableColumn id="23" xr3:uid="{2C501AB9-7AFC-4EC4-9059-95CDC8E37943}" uniqueName="23" name="CONTACT LAST NAME" queryTableFieldId="23" dataDxfId="5" totalsRowDxfId="4"/>
    <tableColumn id="24" xr3:uid="{81D570CD-F777-4326-AACC-958FDA7A4011}" uniqueName="24" name="CONTACT FIRST NAME" queryTableFieldId="24" dataDxfId="3" totalsRowDxfId="2"/>
    <tableColumn id="25" xr3:uid="{CAE27E1A-0D8B-40D5-847E-0B60E7C59CA5}" uniqueName="25" name="DEALSIZE" queryTableFieldId="25" dataDxfId="1" totalsRow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9CB-8C34-460F-83F9-DB474747221E}">
  <sheetPr>
    <pageSetUpPr fitToPage="1"/>
  </sheetPr>
  <dimension ref="A1:AI32"/>
  <sheetViews>
    <sheetView showGridLines="0" zoomScale="40" zoomScaleNormal="40" workbookViewId="0">
      <selection activeCell="BB88" sqref="BB88"/>
    </sheetView>
  </sheetViews>
  <sheetFormatPr defaultRowHeight="15" x14ac:dyDescent="0.25"/>
  <cols>
    <col min="1" max="1" width="9.140625" style="20"/>
    <col min="2" max="2" width="12.5703125" style="20" customWidth="1"/>
    <col min="3" max="16384" width="9.140625" style="20"/>
  </cols>
  <sheetData>
    <row r="1" spans="1:35" ht="15" customHeight="1" x14ac:dyDescent="0.25">
      <c r="A1" s="19"/>
      <c r="B1" s="19"/>
      <c r="C1" s="25" t="s">
        <v>4828</v>
      </c>
      <c r="D1" s="26"/>
      <c r="E1" s="26"/>
      <c r="F1" s="26"/>
      <c r="G1" s="26"/>
      <c r="H1" s="26"/>
      <c r="I1" s="26"/>
      <c r="J1" s="26"/>
      <c r="K1" s="26"/>
      <c r="L1" s="26"/>
      <c r="M1" s="26"/>
      <c r="N1" s="26"/>
      <c r="O1" s="19"/>
      <c r="P1" s="19"/>
      <c r="Q1" s="19"/>
      <c r="R1" s="19"/>
      <c r="S1" s="19"/>
      <c r="T1" s="19"/>
      <c r="U1" s="19"/>
      <c r="V1" s="19"/>
      <c r="W1" s="19"/>
      <c r="X1" s="19"/>
      <c r="Y1" s="19"/>
      <c r="Z1" s="19"/>
      <c r="AA1" s="19"/>
      <c r="AB1" s="19"/>
      <c r="AC1" s="19"/>
      <c r="AD1" s="19"/>
      <c r="AE1" s="19"/>
      <c r="AF1" s="19"/>
      <c r="AG1" s="19"/>
      <c r="AH1" s="19"/>
      <c r="AI1" s="19"/>
    </row>
    <row r="2" spans="1:35" x14ac:dyDescent="0.25">
      <c r="A2" s="19"/>
      <c r="B2" s="19"/>
      <c r="C2" s="27"/>
      <c r="D2" s="26"/>
      <c r="E2" s="26"/>
      <c r="F2" s="26"/>
      <c r="G2" s="26"/>
      <c r="H2" s="26"/>
      <c r="I2" s="26"/>
      <c r="J2" s="26"/>
      <c r="K2" s="26"/>
      <c r="L2" s="26"/>
      <c r="M2" s="26"/>
      <c r="N2" s="26"/>
      <c r="O2" s="19"/>
      <c r="P2" s="19"/>
      <c r="Q2" s="19"/>
      <c r="R2" s="19"/>
      <c r="S2" s="19"/>
      <c r="T2" s="19"/>
      <c r="U2" s="19"/>
      <c r="V2" s="19"/>
      <c r="W2" s="19"/>
      <c r="X2" s="19"/>
      <c r="Y2" s="19"/>
      <c r="Z2" s="19"/>
      <c r="AA2" s="19"/>
      <c r="AB2" s="19"/>
      <c r="AC2" s="19"/>
      <c r="AD2" s="19"/>
      <c r="AE2" s="19"/>
      <c r="AF2" s="19"/>
      <c r="AG2" s="19"/>
      <c r="AH2" s="19"/>
      <c r="AI2" s="19"/>
    </row>
    <row r="3" spans="1:35" x14ac:dyDescent="0.25">
      <c r="A3" s="19"/>
      <c r="B3" s="19"/>
      <c r="C3" s="27"/>
      <c r="D3" s="26"/>
      <c r="E3" s="26"/>
      <c r="F3" s="26"/>
      <c r="G3" s="26"/>
      <c r="H3" s="26"/>
      <c r="I3" s="26"/>
      <c r="J3" s="26"/>
      <c r="K3" s="26"/>
      <c r="L3" s="26"/>
      <c r="M3" s="26"/>
      <c r="N3" s="26"/>
      <c r="O3" s="19"/>
      <c r="P3" s="19"/>
      <c r="Q3" s="19"/>
      <c r="R3" s="19"/>
      <c r="S3" s="19"/>
      <c r="T3" s="19"/>
      <c r="U3" s="19"/>
      <c r="V3" s="19"/>
      <c r="W3" s="19"/>
      <c r="X3" s="19"/>
      <c r="Y3" s="19"/>
      <c r="Z3" s="19"/>
      <c r="AA3" s="19"/>
      <c r="AB3" s="19"/>
      <c r="AC3" s="19"/>
      <c r="AD3" s="19"/>
      <c r="AE3" s="19"/>
      <c r="AF3" s="19"/>
      <c r="AG3" s="19"/>
      <c r="AH3" s="19"/>
      <c r="AI3" s="19"/>
    </row>
    <row r="4" spans="1:35" x14ac:dyDescent="0.25">
      <c r="A4" s="19"/>
      <c r="B4" s="19"/>
      <c r="C4" s="27"/>
      <c r="D4" s="26"/>
      <c r="E4" s="26"/>
      <c r="F4" s="26"/>
      <c r="G4" s="26"/>
      <c r="H4" s="26"/>
      <c r="I4" s="26"/>
      <c r="J4" s="26"/>
      <c r="K4" s="26"/>
      <c r="L4" s="26"/>
      <c r="M4" s="26"/>
      <c r="N4" s="26"/>
      <c r="O4" s="19"/>
      <c r="P4" s="19"/>
      <c r="Q4" s="19"/>
      <c r="R4" s="19"/>
      <c r="S4" s="19"/>
      <c r="T4" s="19"/>
      <c r="U4" s="19"/>
      <c r="V4" s="19"/>
      <c r="W4" s="19"/>
      <c r="X4" s="19"/>
      <c r="Y4" s="19"/>
      <c r="Z4" s="19"/>
      <c r="AA4" s="19"/>
      <c r="AB4" s="19"/>
      <c r="AC4" s="19"/>
      <c r="AD4" s="19"/>
      <c r="AE4" s="19"/>
      <c r="AF4" s="19"/>
      <c r="AG4" s="19"/>
      <c r="AH4" s="19"/>
      <c r="AI4" s="19"/>
    </row>
    <row r="5" spans="1:35" x14ac:dyDescent="0.25">
      <c r="A5" s="19"/>
      <c r="B5" s="19"/>
      <c r="C5" s="27"/>
      <c r="D5" s="26"/>
      <c r="E5" s="26"/>
      <c r="F5" s="26"/>
      <c r="G5" s="26"/>
      <c r="H5" s="26"/>
      <c r="I5" s="26"/>
      <c r="J5" s="26"/>
      <c r="K5" s="26"/>
      <c r="L5" s="26"/>
      <c r="M5" s="26"/>
      <c r="N5" s="26"/>
      <c r="O5" s="19"/>
      <c r="P5" s="19"/>
      <c r="Q5" s="19"/>
      <c r="R5" s="19"/>
      <c r="S5" s="19"/>
      <c r="T5" s="19"/>
      <c r="U5" s="19"/>
      <c r="V5" s="19"/>
      <c r="W5" s="19"/>
      <c r="X5" s="19"/>
      <c r="Y5" s="19"/>
      <c r="Z5" s="19"/>
      <c r="AA5" s="19"/>
      <c r="AB5" s="19"/>
      <c r="AC5" s="19"/>
      <c r="AD5" s="19"/>
      <c r="AE5" s="19"/>
      <c r="AF5" s="19"/>
      <c r="AG5" s="19"/>
      <c r="AH5" s="19"/>
      <c r="AI5" s="19"/>
    </row>
    <row r="6" spans="1:35" x14ac:dyDescent="0.25">
      <c r="A6" s="19"/>
      <c r="B6" s="19"/>
      <c r="C6" s="27"/>
      <c r="D6" s="26"/>
      <c r="E6" s="26"/>
      <c r="F6" s="26"/>
      <c r="G6" s="26"/>
      <c r="H6" s="26"/>
      <c r="I6" s="26"/>
      <c r="J6" s="26"/>
      <c r="K6" s="26"/>
      <c r="L6" s="26"/>
      <c r="M6" s="26"/>
      <c r="N6" s="26"/>
      <c r="O6" s="19"/>
      <c r="P6" s="19"/>
      <c r="Q6" s="19"/>
      <c r="R6" s="19"/>
      <c r="S6" s="19"/>
      <c r="T6" s="19"/>
      <c r="U6" s="19"/>
      <c r="V6" s="19"/>
      <c r="W6" s="19"/>
      <c r="X6" s="19"/>
      <c r="Y6" s="19"/>
      <c r="Z6" s="19"/>
      <c r="AA6" s="19"/>
      <c r="AB6" s="19"/>
      <c r="AC6" s="19"/>
      <c r="AD6" s="19"/>
      <c r="AE6" s="19"/>
      <c r="AF6" s="19"/>
      <c r="AG6" s="19"/>
      <c r="AH6" s="19"/>
      <c r="AI6" s="19"/>
    </row>
    <row r="7" spans="1:35" x14ac:dyDescent="0.25">
      <c r="A7" s="19"/>
      <c r="B7" s="19"/>
      <c r="C7" s="27"/>
      <c r="D7" s="26"/>
      <c r="E7" s="26"/>
      <c r="F7" s="26"/>
      <c r="G7" s="26"/>
      <c r="H7" s="26"/>
      <c r="I7" s="26"/>
      <c r="J7" s="26"/>
      <c r="K7" s="26"/>
      <c r="L7" s="26"/>
      <c r="M7" s="26"/>
      <c r="N7" s="26"/>
      <c r="O7" s="19"/>
      <c r="P7" s="19"/>
      <c r="Q7" s="19"/>
      <c r="R7" s="19"/>
      <c r="S7" s="19"/>
      <c r="T7" s="19"/>
      <c r="U7" s="19"/>
      <c r="V7" s="19"/>
      <c r="W7" s="19"/>
      <c r="X7" s="19"/>
      <c r="Y7" s="19"/>
      <c r="Z7" s="19"/>
      <c r="AA7" s="19"/>
      <c r="AB7" s="19"/>
      <c r="AC7" s="19"/>
      <c r="AD7" s="19"/>
      <c r="AE7" s="19"/>
      <c r="AF7" s="19"/>
      <c r="AG7" s="19"/>
      <c r="AH7" s="19"/>
      <c r="AI7" s="19"/>
    </row>
    <row r="8" spans="1:35" x14ac:dyDescent="0.25">
      <c r="A8" s="19"/>
      <c r="B8" s="19"/>
      <c r="C8" s="27"/>
      <c r="D8" s="26"/>
      <c r="E8" s="26"/>
      <c r="F8" s="26"/>
      <c r="G8" s="26"/>
      <c r="H8" s="26"/>
      <c r="I8" s="26"/>
      <c r="J8" s="26"/>
      <c r="K8" s="26"/>
      <c r="L8" s="26"/>
      <c r="M8" s="26"/>
      <c r="N8" s="26"/>
      <c r="O8" s="19"/>
      <c r="P8" s="19"/>
      <c r="Q8" s="19"/>
      <c r="R8" s="19"/>
      <c r="S8" s="19"/>
      <c r="T8" s="19"/>
      <c r="U8" s="19"/>
      <c r="V8" s="19"/>
      <c r="W8" s="19"/>
      <c r="X8" s="19"/>
      <c r="Y8" s="19"/>
      <c r="Z8" s="19"/>
      <c r="AA8" s="19"/>
      <c r="AB8" s="19"/>
      <c r="AC8" s="19"/>
      <c r="AD8" s="19"/>
      <c r="AE8" s="19"/>
      <c r="AF8" s="19"/>
      <c r="AG8" s="19"/>
      <c r="AH8" s="19"/>
      <c r="AI8" s="19"/>
    </row>
    <row r="9" spans="1:35" x14ac:dyDescent="0.25">
      <c r="A9" s="19"/>
      <c r="B9" s="19"/>
      <c r="C9" s="27"/>
      <c r="D9" s="26"/>
      <c r="E9" s="26"/>
      <c r="F9" s="26"/>
      <c r="G9" s="26"/>
      <c r="H9" s="26"/>
      <c r="I9" s="26"/>
      <c r="J9" s="26"/>
      <c r="K9" s="26"/>
      <c r="L9" s="26"/>
      <c r="M9" s="26"/>
      <c r="N9" s="26"/>
      <c r="O9" s="19"/>
      <c r="P9" s="19"/>
      <c r="Q9" s="19"/>
      <c r="R9" s="19"/>
      <c r="S9" s="19"/>
      <c r="T9" s="19"/>
      <c r="U9" s="19"/>
      <c r="V9" s="19"/>
      <c r="W9" s="19"/>
      <c r="X9" s="19"/>
      <c r="Y9" s="19"/>
      <c r="Z9" s="19"/>
      <c r="AA9" s="19"/>
      <c r="AB9" s="19"/>
      <c r="AC9" s="19"/>
      <c r="AD9" s="19"/>
      <c r="AE9" s="19"/>
      <c r="AF9" s="19"/>
      <c r="AG9" s="19"/>
      <c r="AH9" s="19"/>
      <c r="AI9" s="19"/>
    </row>
    <row r="10" spans="1:35" x14ac:dyDescent="0.25">
      <c r="A10" s="19"/>
      <c r="B10" s="19"/>
      <c r="C10" s="27"/>
      <c r="D10" s="26"/>
      <c r="E10" s="26"/>
      <c r="F10" s="26"/>
      <c r="G10" s="26"/>
      <c r="H10" s="26"/>
      <c r="I10" s="26"/>
      <c r="J10" s="26"/>
      <c r="K10" s="26"/>
      <c r="L10" s="26"/>
      <c r="M10" s="26"/>
      <c r="N10" s="26"/>
      <c r="O10" s="19"/>
      <c r="P10" s="19"/>
      <c r="Q10" s="19"/>
      <c r="R10" s="19"/>
      <c r="S10" s="19"/>
      <c r="T10" s="19"/>
      <c r="U10" s="19"/>
      <c r="V10" s="19"/>
      <c r="W10" s="19"/>
      <c r="X10" s="19"/>
      <c r="Y10" s="19"/>
      <c r="Z10" s="19"/>
      <c r="AA10" s="19"/>
      <c r="AB10" s="19"/>
      <c r="AC10" s="19"/>
      <c r="AD10" s="19"/>
      <c r="AE10" s="19"/>
      <c r="AF10" s="19"/>
      <c r="AG10" s="19"/>
      <c r="AH10" s="19"/>
      <c r="AI10" s="19"/>
    </row>
    <row r="11" spans="1:35" x14ac:dyDescent="0.25">
      <c r="A11" s="19"/>
      <c r="B11" s="19"/>
      <c r="C11" s="27"/>
      <c r="D11" s="26"/>
      <c r="E11" s="26"/>
      <c r="F11" s="26"/>
      <c r="G11" s="26"/>
      <c r="H11" s="26"/>
      <c r="I11" s="26"/>
      <c r="J11" s="26"/>
      <c r="K11" s="26"/>
      <c r="L11" s="26"/>
      <c r="M11" s="26"/>
      <c r="N11" s="26"/>
      <c r="O11" s="19"/>
      <c r="P11" s="19"/>
      <c r="Q11" s="19"/>
      <c r="R11" s="19"/>
      <c r="S11" s="19"/>
      <c r="T11" s="19"/>
      <c r="U11" s="19"/>
      <c r="V11" s="19"/>
      <c r="W11" s="19"/>
      <c r="X11" s="19"/>
      <c r="Y11" s="19"/>
      <c r="Z11" s="19"/>
      <c r="AA11" s="19"/>
      <c r="AB11" s="19"/>
      <c r="AC11" s="19"/>
      <c r="AD11" s="19"/>
      <c r="AE11" s="19"/>
      <c r="AF11" s="19"/>
      <c r="AG11" s="19"/>
      <c r="AH11" s="19"/>
      <c r="AI11" s="19"/>
    </row>
    <row r="12" spans="1:35" x14ac:dyDescent="0.25">
      <c r="A12" s="19"/>
      <c r="B12" s="19"/>
      <c r="C12" s="27"/>
      <c r="D12" s="26"/>
      <c r="E12" s="26"/>
      <c r="F12" s="26"/>
      <c r="G12" s="26"/>
      <c r="H12" s="26"/>
      <c r="I12" s="26"/>
      <c r="J12" s="26"/>
      <c r="K12" s="26"/>
      <c r="L12" s="26"/>
      <c r="M12" s="26"/>
      <c r="N12" s="26"/>
      <c r="O12" s="19"/>
      <c r="P12" s="19"/>
      <c r="Q12" s="19"/>
      <c r="R12" s="19"/>
      <c r="S12" s="19"/>
      <c r="T12" s="19"/>
      <c r="U12" s="19"/>
      <c r="V12" s="19"/>
      <c r="W12" s="19"/>
      <c r="X12" s="19"/>
      <c r="Y12" s="19"/>
      <c r="Z12" s="19"/>
      <c r="AA12" s="19"/>
      <c r="AB12" s="19"/>
      <c r="AC12" s="19"/>
      <c r="AD12" s="19"/>
      <c r="AE12" s="19"/>
      <c r="AF12" s="19"/>
      <c r="AG12" s="19"/>
      <c r="AH12" s="19"/>
      <c r="AI12" s="19"/>
    </row>
    <row r="13" spans="1:35" x14ac:dyDescent="0.25">
      <c r="A13" s="19"/>
      <c r="B13" s="19"/>
      <c r="C13" s="27"/>
      <c r="D13" s="26"/>
      <c r="E13" s="26"/>
      <c r="F13" s="26"/>
      <c r="G13" s="26"/>
      <c r="H13" s="26"/>
      <c r="I13" s="26"/>
      <c r="J13" s="26"/>
      <c r="K13" s="26"/>
      <c r="L13" s="26"/>
      <c r="M13" s="26"/>
      <c r="N13" s="26"/>
      <c r="O13" s="19"/>
      <c r="P13" s="19"/>
      <c r="Q13" s="19"/>
      <c r="R13" s="19"/>
      <c r="S13" s="19"/>
      <c r="T13" s="19"/>
      <c r="U13" s="19"/>
      <c r="V13" s="19"/>
      <c r="W13" s="19"/>
      <c r="X13" s="19"/>
      <c r="Y13" s="19"/>
      <c r="Z13" s="19"/>
      <c r="AA13" s="19"/>
      <c r="AB13" s="19"/>
      <c r="AC13" s="19"/>
      <c r="AD13" s="19"/>
      <c r="AE13" s="19"/>
      <c r="AF13" s="19"/>
      <c r="AG13" s="19"/>
      <c r="AH13" s="19"/>
      <c r="AI13" s="19"/>
    </row>
    <row r="14" spans="1:35" x14ac:dyDescent="0.25">
      <c r="A14" s="19"/>
      <c r="B14" s="19"/>
      <c r="C14" s="27"/>
      <c r="D14" s="26"/>
      <c r="E14" s="26"/>
      <c r="F14" s="26"/>
      <c r="G14" s="26"/>
      <c r="H14" s="26"/>
      <c r="I14" s="26"/>
      <c r="J14" s="26"/>
      <c r="K14" s="26"/>
      <c r="L14" s="26"/>
      <c r="M14" s="26"/>
      <c r="N14" s="26"/>
      <c r="O14" s="19"/>
      <c r="P14" s="19"/>
      <c r="Q14" s="19"/>
      <c r="R14" s="19"/>
      <c r="S14" s="19"/>
      <c r="T14" s="19"/>
      <c r="U14" s="19"/>
      <c r="V14" s="19"/>
      <c r="W14" s="19"/>
      <c r="X14" s="19"/>
      <c r="Y14" s="19"/>
      <c r="Z14" s="19"/>
      <c r="AA14" s="19"/>
      <c r="AB14" s="19"/>
      <c r="AC14" s="19"/>
      <c r="AD14" s="19"/>
      <c r="AE14" s="19"/>
      <c r="AF14" s="19"/>
      <c r="AG14" s="19"/>
      <c r="AH14" s="19"/>
      <c r="AI14" s="19"/>
    </row>
    <row r="15" spans="1:35" x14ac:dyDescent="0.25">
      <c r="A15" s="19"/>
      <c r="B15" s="19"/>
      <c r="C15" s="27"/>
      <c r="D15" s="26"/>
      <c r="E15" s="26"/>
      <c r="F15" s="26"/>
      <c r="G15" s="26"/>
      <c r="H15" s="26"/>
      <c r="I15" s="26"/>
      <c r="J15" s="26"/>
      <c r="K15" s="26"/>
      <c r="L15" s="26"/>
      <c r="M15" s="26"/>
      <c r="N15" s="26"/>
      <c r="O15" s="19"/>
      <c r="P15" s="19"/>
      <c r="Q15" s="19"/>
      <c r="R15" s="19"/>
      <c r="S15" s="19"/>
      <c r="T15" s="19"/>
      <c r="U15" s="19"/>
      <c r="V15" s="19"/>
      <c r="W15" s="19"/>
      <c r="X15" s="19"/>
      <c r="Y15" s="19"/>
      <c r="Z15" s="19"/>
      <c r="AA15" s="19"/>
      <c r="AB15" s="19"/>
      <c r="AC15" s="19"/>
      <c r="AD15" s="19"/>
      <c r="AE15" s="19"/>
      <c r="AF15" s="19"/>
      <c r="AG15" s="19"/>
      <c r="AH15" s="19"/>
      <c r="AI15" s="19"/>
    </row>
    <row r="16" spans="1:35" x14ac:dyDescent="0.25">
      <c r="A16" s="19"/>
      <c r="B16" s="19"/>
      <c r="C16" s="27"/>
      <c r="D16" s="26"/>
      <c r="E16" s="26"/>
      <c r="F16" s="26"/>
      <c r="G16" s="26"/>
      <c r="H16" s="26"/>
      <c r="I16" s="26"/>
      <c r="J16" s="26"/>
      <c r="K16" s="26"/>
      <c r="L16" s="26"/>
      <c r="M16" s="26"/>
      <c r="N16" s="26"/>
      <c r="O16" s="19"/>
      <c r="P16" s="19"/>
      <c r="Q16" s="19"/>
      <c r="R16" s="19"/>
      <c r="S16" s="19"/>
      <c r="T16" s="19"/>
      <c r="U16" s="19"/>
      <c r="V16" s="19"/>
      <c r="W16" s="19"/>
      <c r="X16" s="19"/>
      <c r="Y16" s="19"/>
      <c r="Z16" s="19"/>
      <c r="AA16" s="19"/>
      <c r="AB16" s="19"/>
      <c r="AC16" s="19"/>
      <c r="AD16" s="19"/>
      <c r="AE16" s="19"/>
      <c r="AF16" s="19"/>
      <c r="AG16" s="19"/>
      <c r="AH16" s="19"/>
      <c r="AI16" s="19"/>
    </row>
    <row r="17" spans="1:35" x14ac:dyDescent="0.25">
      <c r="A17" s="19"/>
      <c r="B17" s="19"/>
      <c r="C17" s="27"/>
      <c r="D17" s="26"/>
      <c r="E17" s="26"/>
      <c r="F17" s="26"/>
      <c r="G17" s="26"/>
      <c r="H17" s="26"/>
      <c r="I17" s="26"/>
      <c r="J17" s="26"/>
      <c r="K17" s="26"/>
      <c r="L17" s="26"/>
      <c r="M17" s="26"/>
      <c r="N17" s="26"/>
      <c r="O17" s="19"/>
      <c r="P17" s="19"/>
      <c r="Q17" s="19"/>
      <c r="R17" s="19"/>
      <c r="S17" s="19"/>
      <c r="T17" s="19"/>
      <c r="U17" s="19"/>
      <c r="V17" s="19"/>
      <c r="W17" s="19"/>
      <c r="X17" s="19"/>
      <c r="Y17" s="19"/>
      <c r="Z17" s="19"/>
      <c r="AA17" s="19"/>
      <c r="AB17" s="19"/>
      <c r="AC17" s="19"/>
      <c r="AD17" s="19"/>
      <c r="AE17" s="19"/>
      <c r="AF17" s="19"/>
      <c r="AG17" s="19"/>
      <c r="AH17" s="19"/>
      <c r="AI17" s="19"/>
    </row>
    <row r="18" spans="1:35" x14ac:dyDescent="0.25">
      <c r="A18" s="19"/>
      <c r="B18" s="19"/>
      <c r="C18" s="27"/>
      <c r="D18" s="26"/>
      <c r="E18" s="26"/>
      <c r="F18" s="26"/>
      <c r="G18" s="26"/>
      <c r="H18" s="26"/>
      <c r="I18" s="26"/>
      <c r="J18" s="26"/>
      <c r="K18" s="26"/>
      <c r="L18" s="26"/>
      <c r="M18" s="26"/>
      <c r="N18" s="26"/>
      <c r="O18" s="19"/>
      <c r="P18" s="19"/>
      <c r="Q18" s="19"/>
      <c r="R18" s="19"/>
      <c r="S18" s="19"/>
      <c r="T18" s="19"/>
      <c r="U18" s="19"/>
      <c r="V18" s="19"/>
      <c r="W18" s="19"/>
      <c r="X18" s="19"/>
      <c r="Y18" s="19"/>
      <c r="Z18" s="19"/>
      <c r="AA18" s="19"/>
      <c r="AB18" s="19"/>
      <c r="AC18" s="19"/>
      <c r="AD18" s="19"/>
      <c r="AE18" s="19"/>
      <c r="AF18" s="19"/>
      <c r="AG18" s="19"/>
      <c r="AH18" s="19"/>
      <c r="AI18" s="19"/>
    </row>
    <row r="19" spans="1:35" x14ac:dyDescent="0.25">
      <c r="A19" s="19"/>
      <c r="B19" s="19"/>
      <c r="C19" s="27"/>
      <c r="D19" s="26"/>
      <c r="E19" s="26"/>
      <c r="F19" s="26"/>
      <c r="G19" s="26"/>
      <c r="H19" s="26"/>
      <c r="I19" s="26"/>
      <c r="J19" s="26"/>
      <c r="K19" s="26"/>
      <c r="L19" s="26"/>
      <c r="M19" s="26"/>
      <c r="N19" s="26"/>
      <c r="O19" s="19"/>
      <c r="P19" s="19"/>
      <c r="Q19" s="19"/>
      <c r="R19" s="19"/>
      <c r="S19" s="19"/>
      <c r="T19" s="19"/>
      <c r="U19" s="19"/>
      <c r="V19" s="19"/>
      <c r="W19" s="19"/>
      <c r="X19" s="19"/>
      <c r="Y19" s="19"/>
      <c r="Z19" s="19"/>
      <c r="AA19" s="19"/>
      <c r="AB19" s="19"/>
      <c r="AC19" s="19"/>
      <c r="AD19" s="19"/>
      <c r="AE19" s="19"/>
      <c r="AF19" s="19"/>
      <c r="AG19" s="19"/>
      <c r="AH19" s="19"/>
      <c r="AI19" s="19"/>
    </row>
    <row r="20" spans="1:35" x14ac:dyDescent="0.25">
      <c r="A20" s="19"/>
      <c r="B20" s="19"/>
      <c r="C20" s="27"/>
      <c r="D20" s="26"/>
      <c r="E20" s="26"/>
      <c r="F20" s="26"/>
      <c r="G20" s="26"/>
      <c r="H20" s="26"/>
      <c r="I20" s="26"/>
      <c r="J20" s="26"/>
      <c r="K20" s="26"/>
      <c r="L20" s="26"/>
      <c r="M20" s="26"/>
      <c r="N20" s="26"/>
      <c r="O20" s="19"/>
      <c r="P20" s="19"/>
      <c r="Q20" s="19"/>
      <c r="R20" s="19"/>
      <c r="S20" s="19"/>
      <c r="T20" s="19"/>
      <c r="U20" s="19"/>
      <c r="V20" s="19"/>
      <c r="W20" s="19"/>
      <c r="X20" s="19"/>
      <c r="Y20" s="19"/>
      <c r="Z20" s="19"/>
      <c r="AA20" s="19"/>
      <c r="AB20" s="19"/>
      <c r="AC20" s="19"/>
      <c r="AD20" s="19"/>
      <c r="AE20" s="19"/>
      <c r="AF20" s="19"/>
      <c r="AG20" s="19"/>
      <c r="AH20" s="19"/>
      <c r="AI20" s="19"/>
    </row>
    <row r="21" spans="1:35" x14ac:dyDescent="0.25">
      <c r="A21" s="19"/>
      <c r="B21" s="19"/>
      <c r="C21" s="27"/>
      <c r="D21" s="26"/>
      <c r="E21" s="26"/>
      <c r="F21" s="26"/>
      <c r="G21" s="26"/>
      <c r="H21" s="26"/>
      <c r="I21" s="26"/>
      <c r="J21" s="26"/>
      <c r="K21" s="26"/>
      <c r="L21" s="26"/>
      <c r="M21" s="26"/>
      <c r="N21" s="26"/>
      <c r="O21" s="19"/>
      <c r="P21" s="19"/>
      <c r="Q21" s="19"/>
      <c r="R21" s="19"/>
      <c r="S21" s="19"/>
      <c r="T21" s="19"/>
      <c r="U21" s="19"/>
      <c r="V21" s="19"/>
      <c r="W21" s="19"/>
      <c r="X21" s="19"/>
      <c r="Y21" s="19"/>
      <c r="Z21" s="19"/>
      <c r="AA21" s="19"/>
      <c r="AB21" s="19"/>
      <c r="AC21" s="19"/>
      <c r="AD21" s="19"/>
      <c r="AE21" s="19"/>
      <c r="AF21" s="19"/>
      <c r="AG21" s="19"/>
      <c r="AH21" s="19"/>
      <c r="AI21" s="19"/>
    </row>
    <row r="22" spans="1:35" x14ac:dyDescent="0.25">
      <c r="A22" s="19"/>
      <c r="B22" s="19"/>
      <c r="C22" s="27"/>
      <c r="D22" s="26"/>
      <c r="E22" s="26"/>
      <c r="F22" s="26"/>
      <c r="G22" s="26"/>
      <c r="H22" s="26"/>
      <c r="I22" s="26"/>
      <c r="J22" s="26"/>
      <c r="K22" s="26"/>
      <c r="L22" s="26"/>
      <c r="M22" s="26"/>
      <c r="N22" s="26"/>
      <c r="O22" s="19"/>
      <c r="P22" s="19"/>
      <c r="Q22" s="19"/>
      <c r="R22" s="19"/>
      <c r="S22" s="19"/>
      <c r="T22" s="19"/>
      <c r="U22" s="19"/>
      <c r="V22" s="19"/>
      <c r="W22" s="19"/>
      <c r="X22" s="19"/>
      <c r="Y22" s="19"/>
      <c r="Z22" s="19"/>
      <c r="AA22" s="19"/>
      <c r="AB22" s="19"/>
      <c r="AC22" s="19"/>
      <c r="AD22" s="19"/>
      <c r="AE22" s="19"/>
      <c r="AF22" s="19"/>
      <c r="AG22" s="19"/>
      <c r="AH22" s="19"/>
      <c r="AI22" s="19"/>
    </row>
    <row r="23" spans="1:35" x14ac:dyDescent="0.25">
      <c r="A23" s="19"/>
      <c r="B23" s="19"/>
      <c r="C23" s="27"/>
      <c r="D23" s="26"/>
      <c r="E23" s="26"/>
      <c r="F23" s="26"/>
      <c r="G23" s="26"/>
      <c r="H23" s="26"/>
      <c r="I23" s="26"/>
      <c r="J23" s="26"/>
      <c r="K23" s="26"/>
      <c r="L23" s="26"/>
      <c r="M23" s="26"/>
      <c r="N23" s="26"/>
      <c r="O23" s="19"/>
      <c r="P23" s="19"/>
      <c r="Q23" s="19"/>
      <c r="R23" s="19"/>
      <c r="S23" s="19"/>
      <c r="T23" s="19"/>
      <c r="U23" s="19"/>
      <c r="V23" s="19"/>
      <c r="W23" s="19"/>
      <c r="X23" s="19"/>
      <c r="Y23" s="19"/>
      <c r="Z23" s="19"/>
      <c r="AA23" s="19"/>
      <c r="AB23" s="19"/>
      <c r="AC23" s="19"/>
      <c r="AD23" s="19"/>
      <c r="AE23" s="19"/>
      <c r="AF23" s="19"/>
      <c r="AG23" s="19"/>
      <c r="AH23" s="19"/>
      <c r="AI23" s="19"/>
    </row>
    <row r="24" spans="1:35" x14ac:dyDescent="0.25">
      <c r="A24" s="21"/>
      <c r="B24" s="21"/>
      <c r="C24" s="23"/>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row>
    <row r="25" spans="1:35" x14ac:dyDescent="0.25">
      <c r="A25" s="21"/>
      <c r="B25" s="21"/>
      <c r="C25" s="23"/>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row>
    <row r="26" spans="1:35" x14ac:dyDescent="0.25">
      <c r="A26" s="21"/>
      <c r="B26" s="21"/>
      <c r="C26" s="23"/>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row>
    <row r="27" spans="1:35" x14ac:dyDescent="0.25">
      <c r="A27" s="21"/>
      <c r="B27" s="21"/>
      <c r="C27" s="23"/>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row>
    <row r="28" spans="1:35" x14ac:dyDescent="0.25">
      <c r="A28" s="21"/>
      <c r="B28" s="21"/>
      <c r="C28" s="23"/>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row>
    <row r="29" spans="1:35" x14ac:dyDescent="0.25">
      <c r="A29" s="21"/>
      <c r="B29" s="21"/>
      <c r="C29" s="23"/>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row>
    <row r="30" spans="1:35" x14ac:dyDescent="0.25">
      <c r="A30" s="22"/>
      <c r="B30" s="22"/>
      <c r="C30" s="24"/>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x14ac:dyDescent="0.25">
      <c r="A31" s="22"/>
      <c r="B31" s="22"/>
      <c r="C31" s="24"/>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x14ac:dyDescent="0.25">
      <c r="A32" s="22"/>
      <c r="B32" s="22"/>
      <c r="C32" s="24"/>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row>
  </sheetData>
  <mergeCells count="1">
    <mergeCell ref="C1:N23"/>
  </mergeCells>
  <pageMargins left="0.70866141732283472" right="0.70866141732283472" top="0.74803149606299213" bottom="0.74803149606299213" header="0.31496062992125984" footer="0.31496062992125984"/>
  <pageSetup paperSize="123" scale="8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8A1F-E7FB-4CA4-B947-F2D08CE550DE}">
  <dimension ref="A1:Y2824"/>
  <sheetViews>
    <sheetView workbookViewId="0">
      <selection activeCell="D5" sqref="D5"/>
    </sheetView>
  </sheetViews>
  <sheetFormatPr defaultRowHeight="15" x14ac:dyDescent="0.25"/>
  <cols>
    <col min="1" max="1" width="17.85546875" bestFit="1" customWidth="1"/>
    <col min="2" max="2" width="21.7109375" bestFit="1" customWidth="1"/>
    <col min="3" max="3" width="14" bestFit="1" customWidth="1"/>
    <col min="4" max="4" width="22.140625" bestFit="1" customWidth="1"/>
    <col min="5" max="5" width="8.85546875" bestFit="1" customWidth="1"/>
    <col min="6" max="6" width="14.5703125" bestFit="1" customWidth="1"/>
    <col min="7" max="7" width="10.140625" bestFit="1" customWidth="1"/>
    <col min="8" max="8" width="9.85546875" bestFit="1" customWidth="1"/>
    <col min="9" max="9" width="13" bestFit="1" customWidth="1"/>
    <col min="10" max="10" width="10.85546875" bestFit="1" customWidth="1"/>
    <col min="11" max="11" width="16.5703125" bestFit="1" customWidth="1"/>
    <col min="12" max="12" width="8.42578125" bestFit="1" customWidth="1"/>
    <col min="13" max="13" width="17.85546875" bestFit="1" customWidth="1"/>
    <col min="14" max="14" width="32" bestFit="1" customWidth="1"/>
    <col min="15" max="15" width="15.85546875" bestFit="1" customWidth="1"/>
    <col min="16" max="16" width="39.7109375" bestFit="1" customWidth="1"/>
    <col min="17" max="17" width="17.28515625" bestFit="1" customWidth="1"/>
    <col min="18" max="18" width="14.42578125" bestFit="1" customWidth="1"/>
    <col min="19" max="19" width="11.7109375" bestFit="1" customWidth="1"/>
    <col min="20" max="20" width="15.7109375" bestFit="1" customWidth="1"/>
    <col min="21" max="21" width="12.28515625" bestFit="1" customWidth="1"/>
    <col min="22" max="22" width="13.42578125" bestFit="1" customWidth="1"/>
    <col min="23" max="23" width="22" bestFit="1" customWidth="1"/>
    <col min="24" max="24" width="22.7109375" bestFit="1" customWidth="1"/>
    <col min="25" max="25" width="11.855468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10107</v>
      </c>
      <c r="B2">
        <v>30</v>
      </c>
      <c r="C2" t="s">
        <v>25</v>
      </c>
      <c r="D2">
        <v>2</v>
      </c>
      <c r="E2" t="s">
        <v>26</v>
      </c>
      <c r="F2" t="s">
        <v>27</v>
      </c>
      <c r="G2" t="s">
        <v>28</v>
      </c>
      <c r="H2">
        <v>1</v>
      </c>
      <c r="I2">
        <v>2</v>
      </c>
      <c r="J2">
        <v>2003</v>
      </c>
      <c r="K2" t="s">
        <v>29</v>
      </c>
      <c r="L2">
        <v>95</v>
      </c>
      <c r="M2" t="s">
        <v>30</v>
      </c>
      <c r="N2" t="s">
        <v>31</v>
      </c>
      <c r="O2" t="s">
        <v>32</v>
      </c>
      <c r="P2" t="s">
        <v>33</v>
      </c>
      <c r="Q2" t="s">
        <v>34</v>
      </c>
      <c r="R2" t="s">
        <v>35</v>
      </c>
      <c r="S2" t="s">
        <v>36</v>
      </c>
      <c r="T2" t="s">
        <v>37</v>
      </c>
      <c r="U2" t="s">
        <v>38</v>
      </c>
      <c r="V2" t="s">
        <v>39</v>
      </c>
      <c r="W2" t="s">
        <v>40</v>
      </c>
      <c r="X2" t="s">
        <v>41</v>
      </c>
      <c r="Y2" t="s">
        <v>42</v>
      </c>
    </row>
    <row r="3" spans="1:25" x14ac:dyDescent="0.25">
      <c r="A3">
        <v>10121</v>
      </c>
      <c r="B3">
        <v>34</v>
      </c>
      <c r="C3" t="s">
        <v>43</v>
      </c>
      <c r="D3">
        <v>5</v>
      </c>
      <c r="E3" t="s">
        <v>44</v>
      </c>
      <c r="F3" t="s">
        <v>45</v>
      </c>
      <c r="G3" t="s">
        <v>28</v>
      </c>
      <c r="H3">
        <v>2</v>
      </c>
      <c r="I3">
        <v>5</v>
      </c>
      <c r="J3">
        <v>2003</v>
      </c>
      <c r="K3" t="s">
        <v>29</v>
      </c>
      <c r="L3">
        <v>95</v>
      </c>
      <c r="M3" t="s">
        <v>30</v>
      </c>
      <c r="N3" t="s">
        <v>46</v>
      </c>
      <c r="O3" t="s">
        <v>47</v>
      </c>
      <c r="P3" t="s">
        <v>48</v>
      </c>
      <c r="Q3" t="s">
        <v>34</v>
      </c>
      <c r="R3" t="s">
        <v>49</v>
      </c>
      <c r="S3" t="s">
        <v>34</v>
      </c>
      <c r="T3" t="s">
        <v>50</v>
      </c>
      <c r="U3" t="s">
        <v>51</v>
      </c>
      <c r="V3" t="s">
        <v>52</v>
      </c>
      <c r="W3" t="s">
        <v>53</v>
      </c>
      <c r="X3" t="s">
        <v>54</v>
      </c>
      <c r="Y3" t="s">
        <v>42</v>
      </c>
    </row>
    <row r="4" spans="1:25" x14ac:dyDescent="0.25">
      <c r="A4">
        <v>10134</v>
      </c>
      <c r="B4">
        <v>41</v>
      </c>
      <c r="C4" t="s">
        <v>55</v>
      </c>
      <c r="D4">
        <v>2</v>
      </c>
      <c r="E4" t="s">
        <v>56</v>
      </c>
      <c r="F4" t="s">
        <v>57</v>
      </c>
      <c r="G4" t="s">
        <v>28</v>
      </c>
      <c r="H4">
        <v>3</v>
      </c>
      <c r="I4">
        <v>7</v>
      </c>
      <c r="J4">
        <v>2003</v>
      </c>
      <c r="K4" t="s">
        <v>29</v>
      </c>
      <c r="L4">
        <v>95</v>
      </c>
      <c r="M4" t="s">
        <v>30</v>
      </c>
      <c r="N4" t="s">
        <v>58</v>
      </c>
      <c r="O4" t="s">
        <v>59</v>
      </c>
      <c r="P4" t="s">
        <v>60</v>
      </c>
      <c r="Q4" t="s">
        <v>34</v>
      </c>
      <c r="R4" t="s">
        <v>61</v>
      </c>
      <c r="S4" t="s">
        <v>34</v>
      </c>
      <c r="T4" t="s">
        <v>62</v>
      </c>
      <c r="U4" t="s">
        <v>51</v>
      </c>
      <c r="V4" t="s">
        <v>52</v>
      </c>
      <c r="W4" t="s">
        <v>63</v>
      </c>
      <c r="X4" t="s">
        <v>64</v>
      </c>
      <c r="Y4" t="s">
        <v>65</v>
      </c>
    </row>
    <row r="5" spans="1:25" x14ac:dyDescent="0.25">
      <c r="A5">
        <v>10145</v>
      </c>
      <c r="B5">
        <v>45</v>
      </c>
      <c r="C5" t="s">
        <v>66</v>
      </c>
      <c r="D5">
        <v>6</v>
      </c>
      <c r="E5" t="s">
        <v>67</v>
      </c>
      <c r="F5" t="s">
        <v>68</v>
      </c>
      <c r="G5" t="s">
        <v>28</v>
      </c>
      <c r="H5">
        <v>3</v>
      </c>
      <c r="I5">
        <v>8</v>
      </c>
      <c r="J5">
        <v>2003</v>
      </c>
      <c r="K5" t="s">
        <v>29</v>
      </c>
      <c r="L5">
        <v>95</v>
      </c>
      <c r="M5" t="s">
        <v>30</v>
      </c>
      <c r="N5" t="s">
        <v>69</v>
      </c>
      <c r="O5" t="s">
        <v>70</v>
      </c>
      <c r="P5" t="s">
        <v>71</v>
      </c>
      <c r="Q5" t="s">
        <v>34</v>
      </c>
      <c r="R5" t="s">
        <v>72</v>
      </c>
      <c r="S5" t="s">
        <v>73</v>
      </c>
      <c r="T5" t="s">
        <v>74</v>
      </c>
      <c r="U5" t="s">
        <v>38</v>
      </c>
      <c r="V5" t="s">
        <v>39</v>
      </c>
      <c r="W5" t="s">
        <v>75</v>
      </c>
      <c r="X5" t="s">
        <v>76</v>
      </c>
      <c r="Y5" t="s">
        <v>65</v>
      </c>
    </row>
    <row r="6" spans="1:25" x14ac:dyDescent="0.25">
      <c r="A6">
        <v>10159</v>
      </c>
      <c r="B6">
        <v>49</v>
      </c>
      <c r="C6" t="s">
        <v>77</v>
      </c>
      <c r="D6">
        <v>14</v>
      </c>
      <c r="E6" t="s">
        <v>78</v>
      </c>
      <c r="F6" t="s">
        <v>79</v>
      </c>
      <c r="G6" t="s">
        <v>28</v>
      </c>
      <c r="H6">
        <v>4</v>
      </c>
      <c r="I6">
        <v>10</v>
      </c>
      <c r="J6">
        <v>2003</v>
      </c>
      <c r="K6" t="s">
        <v>29</v>
      </c>
      <c r="L6">
        <v>95</v>
      </c>
      <c r="M6" t="s">
        <v>30</v>
      </c>
      <c r="N6" t="s">
        <v>80</v>
      </c>
      <c r="O6" t="s">
        <v>81</v>
      </c>
      <c r="P6" t="s">
        <v>82</v>
      </c>
      <c r="Q6" t="s">
        <v>34</v>
      </c>
      <c r="R6" t="s">
        <v>83</v>
      </c>
      <c r="S6" t="s">
        <v>73</v>
      </c>
      <c r="T6" t="s">
        <v>34</v>
      </c>
      <c r="U6" t="s">
        <v>38</v>
      </c>
      <c r="V6" t="s">
        <v>39</v>
      </c>
      <c r="W6" t="s">
        <v>84</v>
      </c>
      <c r="X6" t="s">
        <v>76</v>
      </c>
      <c r="Y6" t="s">
        <v>65</v>
      </c>
    </row>
    <row r="7" spans="1:25" x14ac:dyDescent="0.25">
      <c r="A7">
        <v>10168</v>
      </c>
      <c r="B7">
        <v>36</v>
      </c>
      <c r="C7" t="s">
        <v>85</v>
      </c>
      <c r="D7">
        <v>1</v>
      </c>
      <c r="E7" t="s">
        <v>86</v>
      </c>
      <c r="F7" t="s">
        <v>87</v>
      </c>
      <c r="G7" t="s">
        <v>28</v>
      </c>
      <c r="H7">
        <v>4</v>
      </c>
      <c r="I7">
        <v>10</v>
      </c>
      <c r="J7">
        <v>2003</v>
      </c>
      <c r="K7" t="s">
        <v>29</v>
      </c>
      <c r="L7">
        <v>95</v>
      </c>
      <c r="M7" t="s">
        <v>30</v>
      </c>
      <c r="N7" t="s">
        <v>88</v>
      </c>
      <c r="O7" t="s">
        <v>89</v>
      </c>
      <c r="P7" t="s">
        <v>90</v>
      </c>
      <c r="Q7" t="s">
        <v>34</v>
      </c>
      <c r="R7" t="s">
        <v>91</v>
      </c>
      <c r="S7" t="s">
        <v>73</v>
      </c>
      <c r="T7" t="s">
        <v>92</v>
      </c>
      <c r="U7" t="s">
        <v>38</v>
      </c>
      <c r="V7" t="s">
        <v>39</v>
      </c>
      <c r="W7" t="s">
        <v>93</v>
      </c>
      <c r="X7" t="s">
        <v>94</v>
      </c>
      <c r="Y7" t="s">
        <v>65</v>
      </c>
    </row>
    <row r="8" spans="1:25" x14ac:dyDescent="0.25">
      <c r="A8">
        <v>10180</v>
      </c>
      <c r="B8">
        <v>29</v>
      </c>
      <c r="C8" t="s">
        <v>95</v>
      </c>
      <c r="D8">
        <v>9</v>
      </c>
      <c r="E8" t="s">
        <v>96</v>
      </c>
      <c r="F8" t="s">
        <v>97</v>
      </c>
      <c r="G8" t="s">
        <v>28</v>
      </c>
      <c r="H8">
        <v>4</v>
      </c>
      <c r="I8">
        <v>11</v>
      </c>
      <c r="J8">
        <v>2003</v>
      </c>
      <c r="K8" t="s">
        <v>29</v>
      </c>
      <c r="L8">
        <v>95</v>
      </c>
      <c r="M8" t="s">
        <v>30</v>
      </c>
      <c r="N8" t="s">
        <v>98</v>
      </c>
      <c r="O8" t="s">
        <v>99</v>
      </c>
      <c r="P8" t="s">
        <v>100</v>
      </c>
      <c r="Q8" t="s">
        <v>34</v>
      </c>
      <c r="R8" t="s">
        <v>101</v>
      </c>
      <c r="S8" t="s">
        <v>34</v>
      </c>
      <c r="T8" t="s">
        <v>102</v>
      </c>
      <c r="U8" t="s">
        <v>51</v>
      </c>
      <c r="V8" t="s">
        <v>52</v>
      </c>
      <c r="W8" t="s">
        <v>103</v>
      </c>
      <c r="X8" t="s">
        <v>104</v>
      </c>
      <c r="Y8" t="s">
        <v>42</v>
      </c>
    </row>
    <row r="9" spans="1:25" x14ac:dyDescent="0.25">
      <c r="A9">
        <v>10188</v>
      </c>
      <c r="B9">
        <v>48</v>
      </c>
      <c r="C9" t="s">
        <v>77</v>
      </c>
      <c r="D9">
        <v>1</v>
      </c>
      <c r="E9" t="s">
        <v>105</v>
      </c>
      <c r="F9" t="s">
        <v>106</v>
      </c>
      <c r="G9" t="s">
        <v>28</v>
      </c>
      <c r="H9">
        <v>4</v>
      </c>
      <c r="I9">
        <v>11</v>
      </c>
      <c r="J9">
        <v>2003</v>
      </c>
      <c r="K9" t="s">
        <v>29</v>
      </c>
      <c r="L9">
        <v>95</v>
      </c>
      <c r="M9" t="s">
        <v>30</v>
      </c>
      <c r="N9" t="s">
        <v>107</v>
      </c>
      <c r="O9" t="s">
        <v>108</v>
      </c>
      <c r="P9" t="s">
        <v>109</v>
      </c>
      <c r="Q9" t="s">
        <v>34</v>
      </c>
      <c r="R9" t="s">
        <v>110</v>
      </c>
      <c r="S9" t="s">
        <v>34</v>
      </c>
      <c r="T9" t="s">
        <v>111</v>
      </c>
      <c r="U9" t="s">
        <v>112</v>
      </c>
      <c r="V9" t="s">
        <v>52</v>
      </c>
      <c r="W9" t="s">
        <v>113</v>
      </c>
      <c r="X9" t="s">
        <v>114</v>
      </c>
      <c r="Y9" t="s">
        <v>65</v>
      </c>
    </row>
    <row r="10" spans="1:25" x14ac:dyDescent="0.25">
      <c r="A10">
        <v>10201</v>
      </c>
      <c r="B10">
        <v>22</v>
      </c>
      <c r="C10" t="s">
        <v>115</v>
      </c>
      <c r="D10">
        <v>2</v>
      </c>
      <c r="E10" t="s">
        <v>116</v>
      </c>
      <c r="F10" t="s">
        <v>117</v>
      </c>
      <c r="G10" t="s">
        <v>28</v>
      </c>
      <c r="H10">
        <v>4</v>
      </c>
      <c r="I10">
        <v>12</v>
      </c>
      <c r="J10">
        <v>2003</v>
      </c>
      <c r="K10" t="s">
        <v>29</v>
      </c>
      <c r="L10">
        <v>95</v>
      </c>
      <c r="M10" t="s">
        <v>30</v>
      </c>
      <c r="N10" t="s">
        <v>118</v>
      </c>
      <c r="O10" t="s">
        <v>119</v>
      </c>
      <c r="P10" t="s">
        <v>120</v>
      </c>
      <c r="Q10" t="s">
        <v>34</v>
      </c>
      <c r="R10" t="s">
        <v>83</v>
      </c>
      <c r="S10" t="s">
        <v>73</v>
      </c>
      <c r="T10" t="s">
        <v>34</v>
      </c>
      <c r="U10" t="s">
        <v>38</v>
      </c>
      <c r="V10" t="s">
        <v>39</v>
      </c>
      <c r="W10" t="s">
        <v>121</v>
      </c>
      <c r="X10" t="s">
        <v>76</v>
      </c>
      <c r="Y10" t="s">
        <v>42</v>
      </c>
    </row>
    <row r="11" spans="1:25" x14ac:dyDescent="0.25">
      <c r="A11">
        <v>10211</v>
      </c>
      <c r="B11">
        <v>41</v>
      </c>
      <c r="C11" t="s">
        <v>77</v>
      </c>
      <c r="D11">
        <v>14</v>
      </c>
      <c r="E11" t="s">
        <v>122</v>
      </c>
      <c r="F11" t="s">
        <v>123</v>
      </c>
      <c r="G11" t="s">
        <v>28</v>
      </c>
      <c r="H11">
        <v>1</v>
      </c>
      <c r="I11">
        <v>1</v>
      </c>
      <c r="J11">
        <v>2004</v>
      </c>
      <c r="K11" t="s">
        <v>29</v>
      </c>
      <c r="L11">
        <v>95</v>
      </c>
      <c r="M11" t="s">
        <v>30</v>
      </c>
      <c r="N11" t="s">
        <v>124</v>
      </c>
      <c r="O11" t="s">
        <v>125</v>
      </c>
      <c r="P11" t="s">
        <v>126</v>
      </c>
      <c r="Q11" t="s">
        <v>34</v>
      </c>
      <c r="R11" t="s">
        <v>61</v>
      </c>
      <c r="S11" t="s">
        <v>34</v>
      </c>
      <c r="T11" t="s">
        <v>127</v>
      </c>
      <c r="U11" t="s">
        <v>51</v>
      </c>
      <c r="V11" t="s">
        <v>52</v>
      </c>
      <c r="W11" t="s">
        <v>128</v>
      </c>
      <c r="X11" t="s">
        <v>129</v>
      </c>
      <c r="Y11" t="s">
        <v>65</v>
      </c>
    </row>
    <row r="12" spans="1:25" x14ac:dyDescent="0.25">
      <c r="A12">
        <v>10223</v>
      </c>
      <c r="B12">
        <v>37</v>
      </c>
      <c r="C12" t="s">
        <v>77</v>
      </c>
      <c r="D12">
        <v>1</v>
      </c>
      <c r="E12" t="s">
        <v>130</v>
      </c>
      <c r="F12" t="s">
        <v>131</v>
      </c>
      <c r="G12" t="s">
        <v>28</v>
      </c>
      <c r="H12">
        <v>1</v>
      </c>
      <c r="I12">
        <v>2</v>
      </c>
      <c r="J12">
        <v>2004</v>
      </c>
      <c r="K12" t="s">
        <v>29</v>
      </c>
      <c r="L12">
        <v>95</v>
      </c>
      <c r="M12" t="s">
        <v>30</v>
      </c>
      <c r="N12" t="s">
        <v>132</v>
      </c>
      <c r="O12" t="s">
        <v>133</v>
      </c>
      <c r="P12" t="s">
        <v>134</v>
      </c>
      <c r="Q12" t="s">
        <v>135</v>
      </c>
      <c r="R12" t="s">
        <v>136</v>
      </c>
      <c r="S12" t="s">
        <v>137</v>
      </c>
      <c r="T12" t="s">
        <v>138</v>
      </c>
      <c r="U12" t="s">
        <v>139</v>
      </c>
      <c r="V12" t="s">
        <v>140</v>
      </c>
      <c r="W12" t="s">
        <v>141</v>
      </c>
      <c r="X12" t="s">
        <v>142</v>
      </c>
      <c r="Y12" t="s">
        <v>65</v>
      </c>
    </row>
    <row r="13" spans="1:25" x14ac:dyDescent="0.25">
      <c r="A13">
        <v>10237</v>
      </c>
      <c r="B13">
        <v>23</v>
      </c>
      <c r="C13" t="s">
        <v>77</v>
      </c>
      <c r="D13">
        <v>7</v>
      </c>
      <c r="E13" t="s">
        <v>143</v>
      </c>
      <c r="F13" t="s">
        <v>144</v>
      </c>
      <c r="G13" t="s">
        <v>28</v>
      </c>
      <c r="H13">
        <v>2</v>
      </c>
      <c r="I13">
        <v>4</v>
      </c>
      <c r="J13">
        <v>2004</v>
      </c>
      <c r="K13" t="s">
        <v>29</v>
      </c>
      <c r="L13">
        <v>95</v>
      </c>
      <c r="M13" t="s">
        <v>30</v>
      </c>
      <c r="N13" t="s">
        <v>145</v>
      </c>
      <c r="O13" t="s">
        <v>146</v>
      </c>
      <c r="P13" t="s">
        <v>147</v>
      </c>
      <c r="Q13" t="s">
        <v>148</v>
      </c>
      <c r="R13" t="s">
        <v>35</v>
      </c>
      <c r="S13" t="s">
        <v>36</v>
      </c>
      <c r="T13" t="s">
        <v>37</v>
      </c>
      <c r="U13" t="s">
        <v>38</v>
      </c>
      <c r="V13" t="s">
        <v>39</v>
      </c>
      <c r="W13" t="s">
        <v>149</v>
      </c>
      <c r="X13" t="s">
        <v>150</v>
      </c>
      <c r="Y13" t="s">
        <v>42</v>
      </c>
    </row>
    <row r="14" spans="1:25" x14ac:dyDescent="0.25">
      <c r="A14">
        <v>10251</v>
      </c>
      <c r="B14">
        <v>28</v>
      </c>
      <c r="C14" t="s">
        <v>77</v>
      </c>
      <c r="D14">
        <v>2</v>
      </c>
      <c r="E14" t="s">
        <v>151</v>
      </c>
      <c r="F14" t="s">
        <v>152</v>
      </c>
      <c r="G14" t="s">
        <v>28</v>
      </c>
      <c r="H14">
        <v>2</v>
      </c>
      <c r="I14">
        <v>5</v>
      </c>
      <c r="J14">
        <v>2004</v>
      </c>
      <c r="K14" t="s">
        <v>29</v>
      </c>
      <c r="L14">
        <v>95</v>
      </c>
      <c r="M14" t="s">
        <v>30</v>
      </c>
      <c r="N14" t="s">
        <v>153</v>
      </c>
      <c r="O14" t="s">
        <v>154</v>
      </c>
      <c r="P14" t="s">
        <v>155</v>
      </c>
      <c r="Q14" t="s">
        <v>34</v>
      </c>
      <c r="R14" t="s">
        <v>156</v>
      </c>
      <c r="S14" t="s">
        <v>157</v>
      </c>
      <c r="T14" t="s">
        <v>158</v>
      </c>
      <c r="U14" t="s">
        <v>38</v>
      </c>
      <c r="V14" t="s">
        <v>39</v>
      </c>
      <c r="W14" t="s">
        <v>84</v>
      </c>
      <c r="X14" t="s">
        <v>159</v>
      </c>
      <c r="Y14" t="s">
        <v>65</v>
      </c>
    </row>
    <row r="15" spans="1:25" x14ac:dyDescent="0.25">
      <c r="A15">
        <v>10263</v>
      </c>
      <c r="B15">
        <v>34</v>
      </c>
      <c r="C15" t="s">
        <v>77</v>
      </c>
      <c r="D15">
        <v>2</v>
      </c>
      <c r="E15" t="s">
        <v>160</v>
      </c>
      <c r="F15" t="s">
        <v>161</v>
      </c>
      <c r="G15" t="s">
        <v>28</v>
      </c>
      <c r="H15">
        <v>2</v>
      </c>
      <c r="I15">
        <v>6</v>
      </c>
      <c r="J15">
        <v>2004</v>
      </c>
      <c r="K15" t="s">
        <v>29</v>
      </c>
      <c r="L15">
        <v>95</v>
      </c>
      <c r="M15" t="s">
        <v>30</v>
      </c>
      <c r="N15" t="s">
        <v>162</v>
      </c>
      <c r="O15" t="s">
        <v>163</v>
      </c>
      <c r="P15" t="s">
        <v>164</v>
      </c>
      <c r="Q15" t="s">
        <v>34</v>
      </c>
      <c r="R15" t="s">
        <v>165</v>
      </c>
      <c r="S15" t="s">
        <v>166</v>
      </c>
      <c r="T15" t="s">
        <v>167</v>
      </c>
      <c r="U15" t="s">
        <v>38</v>
      </c>
      <c r="V15" t="s">
        <v>39</v>
      </c>
      <c r="W15" t="s">
        <v>168</v>
      </c>
      <c r="X15" t="s">
        <v>76</v>
      </c>
      <c r="Y15" t="s">
        <v>65</v>
      </c>
    </row>
    <row r="16" spans="1:25" x14ac:dyDescent="0.25">
      <c r="A16">
        <v>10275</v>
      </c>
      <c r="B16">
        <v>45</v>
      </c>
      <c r="C16" t="s">
        <v>169</v>
      </c>
      <c r="D16">
        <v>1</v>
      </c>
      <c r="E16" t="s">
        <v>170</v>
      </c>
      <c r="F16" t="s">
        <v>171</v>
      </c>
      <c r="G16" t="s">
        <v>28</v>
      </c>
      <c r="H16">
        <v>3</v>
      </c>
      <c r="I16">
        <v>7</v>
      </c>
      <c r="J16">
        <v>2004</v>
      </c>
      <c r="K16" t="s">
        <v>29</v>
      </c>
      <c r="L16">
        <v>95</v>
      </c>
      <c r="M16" t="s">
        <v>30</v>
      </c>
      <c r="N16" t="s">
        <v>172</v>
      </c>
      <c r="O16" t="s">
        <v>173</v>
      </c>
      <c r="P16" t="s">
        <v>174</v>
      </c>
      <c r="Q16" t="s">
        <v>34</v>
      </c>
      <c r="R16" t="s">
        <v>175</v>
      </c>
      <c r="S16" t="s">
        <v>34</v>
      </c>
      <c r="T16" t="s">
        <v>176</v>
      </c>
      <c r="U16" t="s">
        <v>51</v>
      </c>
      <c r="V16" t="s">
        <v>52</v>
      </c>
      <c r="W16" t="s">
        <v>177</v>
      </c>
      <c r="X16" t="s">
        <v>178</v>
      </c>
      <c r="Y16" t="s">
        <v>65</v>
      </c>
    </row>
    <row r="17" spans="1:25" x14ac:dyDescent="0.25">
      <c r="A17">
        <v>10285</v>
      </c>
      <c r="B17">
        <v>36</v>
      </c>
      <c r="C17" t="s">
        <v>77</v>
      </c>
      <c r="D17">
        <v>6</v>
      </c>
      <c r="E17" t="s">
        <v>179</v>
      </c>
      <c r="F17" t="s">
        <v>180</v>
      </c>
      <c r="G17" t="s">
        <v>28</v>
      </c>
      <c r="H17">
        <v>3</v>
      </c>
      <c r="I17">
        <v>8</v>
      </c>
      <c r="J17">
        <v>2004</v>
      </c>
      <c r="K17" t="s">
        <v>29</v>
      </c>
      <c r="L17">
        <v>95</v>
      </c>
      <c r="M17" t="s">
        <v>30</v>
      </c>
      <c r="N17" t="s">
        <v>181</v>
      </c>
      <c r="O17" t="s">
        <v>182</v>
      </c>
      <c r="P17" t="s">
        <v>183</v>
      </c>
      <c r="Q17" t="s">
        <v>34</v>
      </c>
      <c r="R17" t="s">
        <v>184</v>
      </c>
      <c r="S17" t="s">
        <v>185</v>
      </c>
      <c r="T17" t="s">
        <v>186</v>
      </c>
      <c r="U17" t="s">
        <v>38</v>
      </c>
      <c r="V17" t="s">
        <v>39</v>
      </c>
      <c r="W17" t="s">
        <v>187</v>
      </c>
      <c r="X17" t="s">
        <v>188</v>
      </c>
      <c r="Y17" t="s">
        <v>65</v>
      </c>
    </row>
    <row r="18" spans="1:25" x14ac:dyDescent="0.25">
      <c r="A18">
        <v>10299</v>
      </c>
      <c r="B18">
        <v>23</v>
      </c>
      <c r="C18" t="s">
        <v>77</v>
      </c>
      <c r="D18">
        <v>9</v>
      </c>
      <c r="E18" t="s">
        <v>189</v>
      </c>
      <c r="F18" t="s">
        <v>190</v>
      </c>
      <c r="G18" t="s">
        <v>28</v>
      </c>
      <c r="H18">
        <v>3</v>
      </c>
      <c r="I18">
        <v>9</v>
      </c>
      <c r="J18">
        <v>2004</v>
      </c>
      <c r="K18" t="s">
        <v>29</v>
      </c>
      <c r="L18">
        <v>95</v>
      </c>
      <c r="M18" t="s">
        <v>30</v>
      </c>
      <c r="N18" t="s">
        <v>191</v>
      </c>
      <c r="O18" t="s">
        <v>192</v>
      </c>
      <c r="P18" t="s">
        <v>193</v>
      </c>
      <c r="Q18" t="s">
        <v>34</v>
      </c>
      <c r="R18" t="s">
        <v>194</v>
      </c>
      <c r="S18" t="s">
        <v>34</v>
      </c>
      <c r="T18" t="s">
        <v>195</v>
      </c>
      <c r="U18" t="s">
        <v>196</v>
      </c>
      <c r="V18" t="s">
        <v>52</v>
      </c>
      <c r="W18" t="s">
        <v>197</v>
      </c>
      <c r="X18" t="s">
        <v>198</v>
      </c>
      <c r="Y18" t="s">
        <v>42</v>
      </c>
    </row>
    <row r="19" spans="1:25" x14ac:dyDescent="0.25">
      <c r="A19">
        <v>10309</v>
      </c>
      <c r="B19">
        <v>41</v>
      </c>
      <c r="C19" t="s">
        <v>77</v>
      </c>
      <c r="D19">
        <v>5</v>
      </c>
      <c r="E19" t="s">
        <v>199</v>
      </c>
      <c r="F19" t="s">
        <v>200</v>
      </c>
      <c r="G19" t="s">
        <v>28</v>
      </c>
      <c r="H19">
        <v>4</v>
      </c>
      <c r="I19">
        <v>10</v>
      </c>
      <c r="J19">
        <v>2004</v>
      </c>
      <c r="K19" t="s">
        <v>29</v>
      </c>
      <c r="L19">
        <v>95</v>
      </c>
      <c r="M19" t="s">
        <v>30</v>
      </c>
      <c r="N19" t="s">
        <v>201</v>
      </c>
      <c r="O19" t="s">
        <v>202</v>
      </c>
      <c r="P19" t="s">
        <v>203</v>
      </c>
      <c r="Q19" t="s">
        <v>34</v>
      </c>
      <c r="R19" t="s">
        <v>204</v>
      </c>
      <c r="S19" t="s">
        <v>34</v>
      </c>
      <c r="T19" t="s">
        <v>205</v>
      </c>
      <c r="U19" t="s">
        <v>112</v>
      </c>
      <c r="V19" t="s">
        <v>52</v>
      </c>
      <c r="W19" t="s">
        <v>206</v>
      </c>
      <c r="X19" t="s">
        <v>207</v>
      </c>
      <c r="Y19" t="s">
        <v>65</v>
      </c>
    </row>
    <row r="20" spans="1:25" x14ac:dyDescent="0.25">
      <c r="A20">
        <v>10318</v>
      </c>
      <c r="B20">
        <v>46</v>
      </c>
      <c r="C20" t="s">
        <v>55</v>
      </c>
      <c r="D20">
        <v>1</v>
      </c>
      <c r="E20" t="s">
        <v>208</v>
      </c>
      <c r="F20" t="s">
        <v>209</v>
      </c>
      <c r="G20" t="s">
        <v>28</v>
      </c>
      <c r="H20">
        <v>4</v>
      </c>
      <c r="I20">
        <v>11</v>
      </c>
      <c r="J20">
        <v>2004</v>
      </c>
      <c r="K20" t="s">
        <v>29</v>
      </c>
      <c r="L20">
        <v>95</v>
      </c>
      <c r="M20" t="s">
        <v>30</v>
      </c>
      <c r="N20" t="s">
        <v>210</v>
      </c>
      <c r="O20" t="s">
        <v>211</v>
      </c>
      <c r="P20" t="s">
        <v>212</v>
      </c>
      <c r="Q20" t="s">
        <v>34</v>
      </c>
      <c r="R20" t="s">
        <v>213</v>
      </c>
      <c r="S20" t="s">
        <v>214</v>
      </c>
      <c r="T20" t="s">
        <v>215</v>
      </c>
      <c r="U20" t="s">
        <v>38</v>
      </c>
      <c r="V20" t="s">
        <v>39</v>
      </c>
      <c r="W20" t="s">
        <v>40</v>
      </c>
      <c r="X20" t="s">
        <v>216</v>
      </c>
      <c r="Y20" t="s">
        <v>65</v>
      </c>
    </row>
    <row r="21" spans="1:25" x14ac:dyDescent="0.25">
      <c r="A21">
        <v>10329</v>
      </c>
      <c r="B21">
        <v>42</v>
      </c>
      <c r="C21" t="s">
        <v>77</v>
      </c>
      <c r="D21">
        <v>1</v>
      </c>
      <c r="E21" t="s">
        <v>217</v>
      </c>
      <c r="F21" t="s">
        <v>218</v>
      </c>
      <c r="G21" t="s">
        <v>28</v>
      </c>
      <c r="H21">
        <v>4</v>
      </c>
      <c r="I21">
        <v>11</v>
      </c>
      <c r="J21">
        <v>2004</v>
      </c>
      <c r="K21" t="s">
        <v>29</v>
      </c>
      <c r="L21">
        <v>95</v>
      </c>
      <c r="M21" t="s">
        <v>30</v>
      </c>
      <c r="N21" t="s">
        <v>31</v>
      </c>
      <c r="O21" t="s">
        <v>32</v>
      </c>
      <c r="P21" t="s">
        <v>33</v>
      </c>
      <c r="Q21" t="s">
        <v>34</v>
      </c>
      <c r="R21" t="s">
        <v>35</v>
      </c>
      <c r="S21" t="s">
        <v>36</v>
      </c>
      <c r="T21" t="s">
        <v>37</v>
      </c>
      <c r="U21" t="s">
        <v>38</v>
      </c>
      <c r="V21" t="s">
        <v>39</v>
      </c>
      <c r="W21" t="s">
        <v>40</v>
      </c>
      <c r="X21" t="s">
        <v>41</v>
      </c>
      <c r="Y21" t="s">
        <v>65</v>
      </c>
    </row>
    <row r="22" spans="1:25" x14ac:dyDescent="0.25">
      <c r="A22">
        <v>10341</v>
      </c>
      <c r="B22">
        <v>41</v>
      </c>
      <c r="C22" t="s">
        <v>77</v>
      </c>
      <c r="D22">
        <v>9</v>
      </c>
      <c r="E22" t="s">
        <v>219</v>
      </c>
      <c r="F22" t="s">
        <v>220</v>
      </c>
      <c r="G22" t="s">
        <v>28</v>
      </c>
      <c r="H22">
        <v>4</v>
      </c>
      <c r="I22">
        <v>11</v>
      </c>
      <c r="J22">
        <v>2004</v>
      </c>
      <c r="K22" t="s">
        <v>29</v>
      </c>
      <c r="L22">
        <v>95</v>
      </c>
      <c r="M22" t="s">
        <v>30</v>
      </c>
      <c r="N22" t="s">
        <v>221</v>
      </c>
      <c r="O22" t="s">
        <v>222</v>
      </c>
      <c r="P22" t="s">
        <v>223</v>
      </c>
      <c r="Q22" t="s">
        <v>34</v>
      </c>
      <c r="R22" t="s">
        <v>224</v>
      </c>
      <c r="S22" t="s">
        <v>34</v>
      </c>
      <c r="T22" t="s">
        <v>225</v>
      </c>
      <c r="U22" t="s">
        <v>226</v>
      </c>
      <c r="V22" t="s">
        <v>52</v>
      </c>
      <c r="W22" t="s">
        <v>227</v>
      </c>
      <c r="X22" t="s">
        <v>228</v>
      </c>
      <c r="Y22" t="s">
        <v>229</v>
      </c>
    </row>
    <row r="23" spans="1:25" x14ac:dyDescent="0.25">
      <c r="A23">
        <v>10361</v>
      </c>
      <c r="B23">
        <v>20</v>
      </c>
      <c r="C23" t="s">
        <v>230</v>
      </c>
      <c r="D23">
        <v>13</v>
      </c>
      <c r="E23" t="s">
        <v>231</v>
      </c>
      <c r="F23" t="s">
        <v>232</v>
      </c>
      <c r="G23" t="s">
        <v>28</v>
      </c>
      <c r="H23">
        <v>4</v>
      </c>
      <c r="I23">
        <v>12</v>
      </c>
      <c r="J23">
        <v>2004</v>
      </c>
      <c r="K23" t="s">
        <v>29</v>
      </c>
      <c r="L23">
        <v>95</v>
      </c>
      <c r="M23" t="s">
        <v>30</v>
      </c>
      <c r="N23" t="s">
        <v>233</v>
      </c>
      <c r="O23" t="s">
        <v>234</v>
      </c>
      <c r="P23" t="s">
        <v>235</v>
      </c>
      <c r="Q23" t="s">
        <v>236</v>
      </c>
      <c r="R23" t="s">
        <v>237</v>
      </c>
      <c r="S23" t="s">
        <v>238</v>
      </c>
      <c r="T23" t="s">
        <v>239</v>
      </c>
      <c r="U23" t="s">
        <v>139</v>
      </c>
      <c r="V23" t="s">
        <v>140</v>
      </c>
      <c r="W23" t="s">
        <v>240</v>
      </c>
      <c r="X23" t="s">
        <v>241</v>
      </c>
      <c r="Y23" t="s">
        <v>42</v>
      </c>
    </row>
    <row r="24" spans="1:25" x14ac:dyDescent="0.25">
      <c r="A24">
        <v>10375</v>
      </c>
      <c r="B24">
        <v>21</v>
      </c>
      <c r="C24" t="s">
        <v>242</v>
      </c>
      <c r="D24">
        <v>12</v>
      </c>
      <c r="E24" t="s">
        <v>243</v>
      </c>
      <c r="F24" t="s">
        <v>244</v>
      </c>
      <c r="G24" t="s">
        <v>28</v>
      </c>
      <c r="H24">
        <v>1</v>
      </c>
      <c r="I24">
        <v>2</v>
      </c>
      <c r="J24">
        <v>2005</v>
      </c>
      <c r="K24" t="s">
        <v>29</v>
      </c>
      <c r="L24">
        <v>95</v>
      </c>
      <c r="M24" t="s">
        <v>30</v>
      </c>
      <c r="N24" t="s">
        <v>172</v>
      </c>
      <c r="O24" t="s">
        <v>173</v>
      </c>
      <c r="P24" t="s">
        <v>174</v>
      </c>
      <c r="Q24" t="s">
        <v>34</v>
      </c>
      <c r="R24" t="s">
        <v>175</v>
      </c>
      <c r="S24" t="s">
        <v>34</v>
      </c>
      <c r="T24" t="s">
        <v>176</v>
      </c>
      <c r="U24" t="s">
        <v>51</v>
      </c>
      <c r="V24" t="s">
        <v>52</v>
      </c>
      <c r="W24" t="s">
        <v>177</v>
      </c>
      <c r="X24" t="s">
        <v>178</v>
      </c>
      <c r="Y24" t="s">
        <v>42</v>
      </c>
    </row>
    <row r="25" spans="1:25" x14ac:dyDescent="0.25">
      <c r="A25">
        <v>10388</v>
      </c>
      <c r="B25">
        <v>42</v>
      </c>
      <c r="C25" t="s">
        <v>245</v>
      </c>
      <c r="D25">
        <v>4</v>
      </c>
      <c r="E25" t="s">
        <v>246</v>
      </c>
      <c r="F25" t="s">
        <v>247</v>
      </c>
      <c r="G25" t="s">
        <v>28</v>
      </c>
      <c r="H25">
        <v>1</v>
      </c>
      <c r="I25">
        <v>3</v>
      </c>
      <c r="J25">
        <v>2005</v>
      </c>
      <c r="K25" t="s">
        <v>29</v>
      </c>
      <c r="L25">
        <v>95</v>
      </c>
      <c r="M25" t="s">
        <v>30</v>
      </c>
      <c r="N25" t="s">
        <v>248</v>
      </c>
      <c r="O25" t="s">
        <v>249</v>
      </c>
      <c r="P25" t="s">
        <v>250</v>
      </c>
      <c r="Q25" t="s">
        <v>34</v>
      </c>
      <c r="R25" t="s">
        <v>251</v>
      </c>
      <c r="S25" t="s">
        <v>185</v>
      </c>
      <c r="T25" t="s">
        <v>252</v>
      </c>
      <c r="U25" t="s">
        <v>38</v>
      </c>
      <c r="V25" t="s">
        <v>39</v>
      </c>
      <c r="W25" t="s">
        <v>253</v>
      </c>
      <c r="X25" t="s">
        <v>254</v>
      </c>
      <c r="Y25" t="s">
        <v>65</v>
      </c>
    </row>
    <row r="26" spans="1:25" x14ac:dyDescent="0.25">
      <c r="A26">
        <v>10403</v>
      </c>
      <c r="B26">
        <v>24</v>
      </c>
      <c r="C26" t="s">
        <v>77</v>
      </c>
      <c r="D26">
        <v>7</v>
      </c>
      <c r="E26" t="s">
        <v>255</v>
      </c>
      <c r="F26" t="s">
        <v>256</v>
      </c>
      <c r="G26" t="s">
        <v>28</v>
      </c>
      <c r="H26">
        <v>2</v>
      </c>
      <c r="I26">
        <v>4</v>
      </c>
      <c r="J26">
        <v>2005</v>
      </c>
      <c r="K26" t="s">
        <v>29</v>
      </c>
      <c r="L26">
        <v>95</v>
      </c>
      <c r="M26" t="s">
        <v>30</v>
      </c>
      <c r="N26" t="s">
        <v>257</v>
      </c>
      <c r="O26" t="s">
        <v>258</v>
      </c>
      <c r="P26" t="s">
        <v>259</v>
      </c>
      <c r="Q26" t="s">
        <v>34</v>
      </c>
      <c r="R26" t="s">
        <v>260</v>
      </c>
      <c r="S26" t="s">
        <v>34</v>
      </c>
      <c r="T26" t="s">
        <v>261</v>
      </c>
      <c r="U26" t="s">
        <v>262</v>
      </c>
      <c r="V26" t="s">
        <v>52</v>
      </c>
      <c r="W26" t="s">
        <v>263</v>
      </c>
      <c r="X26" t="s">
        <v>264</v>
      </c>
      <c r="Y26" t="s">
        <v>42</v>
      </c>
    </row>
    <row r="27" spans="1:25" x14ac:dyDescent="0.25">
      <c r="A27">
        <v>10417</v>
      </c>
      <c r="B27">
        <v>66</v>
      </c>
      <c r="C27" t="s">
        <v>77</v>
      </c>
      <c r="D27">
        <v>2</v>
      </c>
      <c r="E27" t="s">
        <v>265</v>
      </c>
      <c r="F27" t="s">
        <v>266</v>
      </c>
      <c r="G27" t="s">
        <v>267</v>
      </c>
      <c r="H27">
        <v>2</v>
      </c>
      <c r="I27">
        <v>5</v>
      </c>
      <c r="J27">
        <v>2005</v>
      </c>
      <c r="K27" t="s">
        <v>29</v>
      </c>
      <c r="L27">
        <v>95</v>
      </c>
      <c r="M27" t="s">
        <v>30</v>
      </c>
      <c r="N27" t="s">
        <v>268</v>
      </c>
      <c r="O27" t="s">
        <v>269</v>
      </c>
      <c r="P27" t="s">
        <v>270</v>
      </c>
      <c r="Q27" t="s">
        <v>34</v>
      </c>
      <c r="R27" t="s">
        <v>271</v>
      </c>
      <c r="S27" t="s">
        <v>34</v>
      </c>
      <c r="T27" t="s">
        <v>272</v>
      </c>
      <c r="U27" t="s">
        <v>273</v>
      </c>
      <c r="V27" t="s">
        <v>52</v>
      </c>
      <c r="W27" t="s">
        <v>274</v>
      </c>
      <c r="X27" t="s">
        <v>275</v>
      </c>
      <c r="Y27" t="s">
        <v>229</v>
      </c>
    </row>
    <row r="28" spans="1:25" x14ac:dyDescent="0.25">
      <c r="A28">
        <v>10103</v>
      </c>
      <c r="B28">
        <v>26</v>
      </c>
      <c r="C28" t="s">
        <v>77</v>
      </c>
      <c r="D28">
        <v>11</v>
      </c>
      <c r="E28" t="s">
        <v>276</v>
      </c>
      <c r="F28" t="s">
        <v>277</v>
      </c>
      <c r="G28" t="s">
        <v>28</v>
      </c>
      <c r="H28">
        <v>1</v>
      </c>
      <c r="I28">
        <v>1</v>
      </c>
      <c r="J28">
        <v>2003</v>
      </c>
      <c r="K28" t="s">
        <v>278</v>
      </c>
      <c r="L28">
        <v>214</v>
      </c>
      <c r="M28" t="s">
        <v>279</v>
      </c>
      <c r="N28" t="s">
        <v>201</v>
      </c>
      <c r="O28" t="s">
        <v>202</v>
      </c>
      <c r="P28" t="s">
        <v>203</v>
      </c>
      <c r="Q28" t="s">
        <v>34</v>
      </c>
      <c r="R28" t="s">
        <v>204</v>
      </c>
      <c r="S28" t="s">
        <v>34</v>
      </c>
      <c r="T28" t="s">
        <v>205</v>
      </c>
      <c r="U28" t="s">
        <v>112</v>
      </c>
      <c r="V28" t="s">
        <v>52</v>
      </c>
      <c r="W28" t="s">
        <v>206</v>
      </c>
      <c r="X28" t="s">
        <v>207</v>
      </c>
      <c r="Y28" t="s">
        <v>65</v>
      </c>
    </row>
    <row r="29" spans="1:25" x14ac:dyDescent="0.25">
      <c r="A29">
        <v>10112</v>
      </c>
      <c r="B29">
        <v>29</v>
      </c>
      <c r="C29" t="s">
        <v>77</v>
      </c>
      <c r="D29">
        <v>1</v>
      </c>
      <c r="E29" t="s">
        <v>280</v>
      </c>
      <c r="F29" t="s">
        <v>281</v>
      </c>
      <c r="G29" t="s">
        <v>28</v>
      </c>
      <c r="H29">
        <v>1</v>
      </c>
      <c r="I29">
        <v>3</v>
      </c>
      <c r="J29">
        <v>2003</v>
      </c>
      <c r="K29" t="s">
        <v>278</v>
      </c>
      <c r="L29">
        <v>214</v>
      </c>
      <c r="M29" t="s">
        <v>279</v>
      </c>
      <c r="N29" t="s">
        <v>282</v>
      </c>
      <c r="O29" t="s">
        <v>283</v>
      </c>
      <c r="P29" t="s">
        <v>284</v>
      </c>
      <c r="Q29" t="s">
        <v>34</v>
      </c>
      <c r="R29" t="s">
        <v>285</v>
      </c>
      <c r="S29" t="s">
        <v>34</v>
      </c>
      <c r="T29" t="s">
        <v>286</v>
      </c>
      <c r="U29" t="s">
        <v>287</v>
      </c>
      <c r="V29" t="s">
        <v>52</v>
      </c>
      <c r="W29" t="s">
        <v>288</v>
      </c>
      <c r="X29" t="s">
        <v>289</v>
      </c>
      <c r="Y29" t="s">
        <v>229</v>
      </c>
    </row>
    <row r="30" spans="1:25" x14ac:dyDescent="0.25">
      <c r="A30">
        <v>10126</v>
      </c>
      <c r="B30">
        <v>38</v>
      </c>
      <c r="C30" t="s">
        <v>77</v>
      </c>
      <c r="D30">
        <v>11</v>
      </c>
      <c r="E30" t="s">
        <v>290</v>
      </c>
      <c r="F30" t="s">
        <v>291</v>
      </c>
      <c r="G30" t="s">
        <v>28</v>
      </c>
      <c r="H30">
        <v>2</v>
      </c>
      <c r="I30">
        <v>5</v>
      </c>
      <c r="J30">
        <v>2003</v>
      </c>
      <c r="K30" t="s">
        <v>278</v>
      </c>
      <c r="L30">
        <v>214</v>
      </c>
      <c r="M30" t="s">
        <v>279</v>
      </c>
      <c r="N30" t="s">
        <v>292</v>
      </c>
      <c r="O30" t="s">
        <v>293</v>
      </c>
      <c r="P30" t="s">
        <v>294</v>
      </c>
      <c r="Q30" t="s">
        <v>34</v>
      </c>
      <c r="R30" t="s">
        <v>271</v>
      </c>
      <c r="S30" t="s">
        <v>34</v>
      </c>
      <c r="T30" t="s">
        <v>295</v>
      </c>
      <c r="U30" t="s">
        <v>273</v>
      </c>
      <c r="V30" t="s">
        <v>52</v>
      </c>
      <c r="W30" t="s">
        <v>296</v>
      </c>
      <c r="X30" t="s">
        <v>297</v>
      </c>
      <c r="Y30" t="s">
        <v>229</v>
      </c>
    </row>
    <row r="31" spans="1:25" x14ac:dyDescent="0.25">
      <c r="A31">
        <v>10140</v>
      </c>
      <c r="B31">
        <v>37</v>
      </c>
      <c r="C31" t="s">
        <v>77</v>
      </c>
      <c r="D31">
        <v>11</v>
      </c>
      <c r="E31" t="s">
        <v>298</v>
      </c>
      <c r="F31" t="s">
        <v>299</v>
      </c>
      <c r="G31" t="s">
        <v>28</v>
      </c>
      <c r="H31">
        <v>3</v>
      </c>
      <c r="I31">
        <v>7</v>
      </c>
      <c r="J31">
        <v>2003</v>
      </c>
      <c r="K31" t="s">
        <v>278</v>
      </c>
      <c r="L31">
        <v>214</v>
      </c>
      <c r="M31" t="s">
        <v>279</v>
      </c>
      <c r="N31" t="s">
        <v>88</v>
      </c>
      <c r="O31" t="s">
        <v>89</v>
      </c>
      <c r="P31" t="s">
        <v>90</v>
      </c>
      <c r="Q31" t="s">
        <v>34</v>
      </c>
      <c r="R31" t="s">
        <v>91</v>
      </c>
      <c r="S31" t="s">
        <v>73</v>
      </c>
      <c r="T31" t="s">
        <v>92</v>
      </c>
      <c r="U31" t="s">
        <v>38</v>
      </c>
      <c r="V31" t="s">
        <v>39</v>
      </c>
      <c r="W31" t="s">
        <v>93</v>
      </c>
      <c r="X31" t="s">
        <v>94</v>
      </c>
      <c r="Y31" t="s">
        <v>229</v>
      </c>
    </row>
    <row r="32" spans="1:25" x14ac:dyDescent="0.25">
      <c r="A32">
        <v>10150</v>
      </c>
      <c r="B32">
        <v>45</v>
      </c>
      <c r="C32" t="s">
        <v>77</v>
      </c>
      <c r="D32">
        <v>8</v>
      </c>
      <c r="E32" t="s">
        <v>300</v>
      </c>
      <c r="F32" t="s">
        <v>301</v>
      </c>
      <c r="G32" t="s">
        <v>28</v>
      </c>
      <c r="H32">
        <v>3</v>
      </c>
      <c r="I32">
        <v>9</v>
      </c>
      <c r="J32">
        <v>2003</v>
      </c>
      <c r="K32" t="s">
        <v>278</v>
      </c>
      <c r="L32">
        <v>214</v>
      </c>
      <c r="M32" t="s">
        <v>279</v>
      </c>
      <c r="N32" t="s">
        <v>302</v>
      </c>
      <c r="O32" t="s">
        <v>303</v>
      </c>
      <c r="P32" t="s">
        <v>304</v>
      </c>
      <c r="Q32" t="s">
        <v>34</v>
      </c>
      <c r="R32" t="s">
        <v>305</v>
      </c>
      <c r="S32" t="s">
        <v>34</v>
      </c>
      <c r="T32" t="s">
        <v>306</v>
      </c>
      <c r="U32" t="s">
        <v>305</v>
      </c>
      <c r="V32" t="s">
        <v>307</v>
      </c>
      <c r="W32" t="s">
        <v>308</v>
      </c>
      <c r="X32" t="s">
        <v>309</v>
      </c>
      <c r="Y32" t="s">
        <v>229</v>
      </c>
    </row>
    <row r="33" spans="1:25" x14ac:dyDescent="0.25">
      <c r="A33">
        <v>10163</v>
      </c>
      <c r="B33">
        <v>21</v>
      </c>
      <c r="C33" t="s">
        <v>77</v>
      </c>
      <c r="D33">
        <v>1</v>
      </c>
      <c r="E33" t="s">
        <v>310</v>
      </c>
      <c r="F33" t="s">
        <v>311</v>
      </c>
      <c r="G33" t="s">
        <v>28</v>
      </c>
      <c r="H33">
        <v>4</v>
      </c>
      <c r="I33">
        <v>10</v>
      </c>
      <c r="J33">
        <v>2003</v>
      </c>
      <c r="K33" t="s">
        <v>278</v>
      </c>
      <c r="L33">
        <v>214</v>
      </c>
      <c r="M33" t="s">
        <v>279</v>
      </c>
      <c r="N33" t="s">
        <v>312</v>
      </c>
      <c r="O33" t="s">
        <v>313</v>
      </c>
      <c r="P33" t="s">
        <v>314</v>
      </c>
      <c r="Q33" t="s">
        <v>315</v>
      </c>
      <c r="R33" t="s">
        <v>35</v>
      </c>
      <c r="S33" t="s">
        <v>36</v>
      </c>
      <c r="T33" t="s">
        <v>37</v>
      </c>
      <c r="U33" t="s">
        <v>38</v>
      </c>
      <c r="V33" t="s">
        <v>39</v>
      </c>
      <c r="W33" t="s">
        <v>187</v>
      </c>
      <c r="X33" t="s">
        <v>316</v>
      </c>
      <c r="Y33" t="s">
        <v>65</v>
      </c>
    </row>
    <row r="34" spans="1:25" x14ac:dyDescent="0.25">
      <c r="A34">
        <v>10174</v>
      </c>
      <c r="B34">
        <v>34</v>
      </c>
      <c r="C34" t="s">
        <v>77</v>
      </c>
      <c r="D34">
        <v>4</v>
      </c>
      <c r="E34" t="s">
        <v>317</v>
      </c>
      <c r="F34" t="s">
        <v>318</v>
      </c>
      <c r="G34" t="s">
        <v>28</v>
      </c>
      <c r="H34">
        <v>4</v>
      </c>
      <c r="I34">
        <v>11</v>
      </c>
      <c r="J34">
        <v>2003</v>
      </c>
      <c r="K34" t="s">
        <v>278</v>
      </c>
      <c r="L34">
        <v>214</v>
      </c>
      <c r="M34" t="s">
        <v>279</v>
      </c>
      <c r="N34" t="s">
        <v>319</v>
      </c>
      <c r="O34" t="s">
        <v>320</v>
      </c>
      <c r="P34" t="s">
        <v>321</v>
      </c>
      <c r="Q34" t="s">
        <v>34</v>
      </c>
      <c r="R34" t="s">
        <v>322</v>
      </c>
      <c r="S34" t="s">
        <v>323</v>
      </c>
      <c r="T34" t="s">
        <v>324</v>
      </c>
      <c r="U34" t="s">
        <v>139</v>
      </c>
      <c r="V34" t="s">
        <v>140</v>
      </c>
      <c r="W34" t="s">
        <v>325</v>
      </c>
      <c r="X34" t="s">
        <v>326</v>
      </c>
      <c r="Y34" t="s">
        <v>229</v>
      </c>
    </row>
    <row r="35" spans="1:25" x14ac:dyDescent="0.25">
      <c r="A35">
        <v>10183</v>
      </c>
      <c r="B35">
        <v>23</v>
      </c>
      <c r="C35" t="s">
        <v>77</v>
      </c>
      <c r="D35">
        <v>8</v>
      </c>
      <c r="E35" t="s">
        <v>327</v>
      </c>
      <c r="F35" t="s">
        <v>328</v>
      </c>
      <c r="G35" t="s">
        <v>28</v>
      </c>
      <c r="H35">
        <v>4</v>
      </c>
      <c r="I35">
        <v>11</v>
      </c>
      <c r="J35">
        <v>2003</v>
      </c>
      <c r="K35" t="s">
        <v>278</v>
      </c>
      <c r="L35">
        <v>214</v>
      </c>
      <c r="M35" t="s">
        <v>279</v>
      </c>
      <c r="N35" t="s">
        <v>329</v>
      </c>
      <c r="O35" t="s">
        <v>330</v>
      </c>
      <c r="P35" t="s">
        <v>331</v>
      </c>
      <c r="Q35" t="s">
        <v>34</v>
      </c>
      <c r="R35" t="s">
        <v>332</v>
      </c>
      <c r="S35" t="s">
        <v>214</v>
      </c>
      <c r="T35" t="s">
        <v>333</v>
      </c>
      <c r="U35" t="s">
        <v>38</v>
      </c>
      <c r="V35" t="s">
        <v>39</v>
      </c>
      <c r="W35" t="s">
        <v>334</v>
      </c>
      <c r="X35" t="s">
        <v>335</v>
      </c>
      <c r="Y35" t="s">
        <v>65</v>
      </c>
    </row>
    <row r="36" spans="1:25" x14ac:dyDescent="0.25">
      <c r="A36">
        <v>10194</v>
      </c>
      <c r="B36">
        <v>42</v>
      </c>
      <c r="C36" t="s">
        <v>77</v>
      </c>
      <c r="D36">
        <v>11</v>
      </c>
      <c r="E36" t="s">
        <v>336</v>
      </c>
      <c r="F36" t="s">
        <v>337</v>
      </c>
      <c r="G36" t="s">
        <v>28</v>
      </c>
      <c r="H36">
        <v>4</v>
      </c>
      <c r="I36">
        <v>11</v>
      </c>
      <c r="J36">
        <v>2003</v>
      </c>
      <c r="K36" t="s">
        <v>278</v>
      </c>
      <c r="L36">
        <v>214</v>
      </c>
      <c r="M36" t="s">
        <v>279</v>
      </c>
      <c r="N36" t="s">
        <v>338</v>
      </c>
      <c r="O36" t="s">
        <v>339</v>
      </c>
      <c r="P36" t="s">
        <v>340</v>
      </c>
      <c r="Q36" t="s">
        <v>34</v>
      </c>
      <c r="R36" t="s">
        <v>341</v>
      </c>
      <c r="S36" t="s">
        <v>34</v>
      </c>
      <c r="T36" t="s">
        <v>342</v>
      </c>
      <c r="U36" t="s">
        <v>51</v>
      </c>
      <c r="V36" t="s">
        <v>52</v>
      </c>
      <c r="W36" t="s">
        <v>343</v>
      </c>
      <c r="X36" t="s">
        <v>344</v>
      </c>
      <c r="Y36" t="s">
        <v>229</v>
      </c>
    </row>
    <row r="37" spans="1:25" x14ac:dyDescent="0.25">
      <c r="A37">
        <v>10206</v>
      </c>
      <c r="B37">
        <v>47</v>
      </c>
      <c r="C37" t="s">
        <v>77</v>
      </c>
      <c r="D37">
        <v>6</v>
      </c>
      <c r="E37" t="s">
        <v>345</v>
      </c>
      <c r="F37" t="s">
        <v>346</v>
      </c>
      <c r="G37" t="s">
        <v>28</v>
      </c>
      <c r="H37">
        <v>4</v>
      </c>
      <c r="I37">
        <v>12</v>
      </c>
      <c r="J37">
        <v>2003</v>
      </c>
      <c r="K37" t="s">
        <v>278</v>
      </c>
      <c r="L37">
        <v>214</v>
      </c>
      <c r="M37" t="s">
        <v>279</v>
      </c>
      <c r="N37" t="s">
        <v>347</v>
      </c>
      <c r="O37" t="s">
        <v>348</v>
      </c>
      <c r="P37" t="s">
        <v>349</v>
      </c>
      <c r="Q37" t="s">
        <v>34</v>
      </c>
      <c r="R37" t="s">
        <v>350</v>
      </c>
      <c r="S37" t="s">
        <v>351</v>
      </c>
      <c r="T37" t="s">
        <v>352</v>
      </c>
      <c r="U37" t="s">
        <v>353</v>
      </c>
      <c r="V37" t="s">
        <v>39</v>
      </c>
      <c r="W37" t="s">
        <v>354</v>
      </c>
      <c r="X37" t="s">
        <v>355</v>
      </c>
      <c r="Y37" t="s">
        <v>229</v>
      </c>
    </row>
    <row r="38" spans="1:25" x14ac:dyDescent="0.25">
      <c r="A38">
        <v>10215</v>
      </c>
      <c r="B38">
        <v>35</v>
      </c>
      <c r="C38" t="s">
        <v>77</v>
      </c>
      <c r="D38">
        <v>3</v>
      </c>
      <c r="E38" t="s">
        <v>356</v>
      </c>
      <c r="F38" t="s">
        <v>357</v>
      </c>
      <c r="G38" t="s">
        <v>28</v>
      </c>
      <c r="H38">
        <v>1</v>
      </c>
      <c r="I38">
        <v>1</v>
      </c>
      <c r="J38">
        <v>2004</v>
      </c>
      <c r="K38" t="s">
        <v>278</v>
      </c>
      <c r="L38">
        <v>214</v>
      </c>
      <c r="M38" t="s">
        <v>279</v>
      </c>
      <c r="N38" t="s">
        <v>358</v>
      </c>
      <c r="O38" t="s">
        <v>359</v>
      </c>
      <c r="P38" t="s">
        <v>360</v>
      </c>
      <c r="Q38" t="s">
        <v>34</v>
      </c>
      <c r="R38" t="s">
        <v>361</v>
      </c>
      <c r="S38" t="s">
        <v>73</v>
      </c>
      <c r="T38" t="s">
        <v>158</v>
      </c>
      <c r="U38" t="s">
        <v>38</v>
      </c>
      <c r="V38" t="s">
        <v>39</v>
      </c>
      <c r="W38" t="s">
        <v>362</v>
      </c>
      <c r="X38" t="s">
        <v>363</v>
      </c>
      <c r="Y38" t="s">
        <v>65</v>
      </c>
    </row>
    <row r="39" spans="1:25" x14ac:dyDescent="0.25">
      <c r="A39">
        <v>10228</v>
      </c>
      <c r="B39">
        <v>29</v>
      </c>
      <c r="C39" t="s">
        <v>77</v>
      </c>
      <c r="D39">
        <v>2</v>
      </c>
      <c r="E39" t="s">
        <v>364</v>
      </c>
      <c r="F39" t="s">
        <v>365</v>
      </c>
      <c r="G39" t="s">
        <v>28</v>
      </c>
      <c r="H39">
        <v>1</v>
      </c>
      <c r="I39">
        <v>3</v>
      </c>
      <c r="J39">
        <v>2004</v>
      </c>
      <c r="K39" t="s">
        <v>278</v>
      </c>
      <c r="L39">
        <v>214</v>
      </c>
      <c r="M39" t="s">
        <v>279</v>
      </c>
      <c r="N39" t="s">
        <v>366</v>
      </c>
      <c r="O39" t="s">
        <v>367</v>
      </c>
      <c r="P39" t="s">
        <v>368</v>
      </c>
      <c r="Q39" t="s">
        <v>34</v>
      </c>
      <c r="R39" t="s">
        <v>184</v>
      </c>
      <c r="S39" t="s">
        <v>185</v>
      </c>
      <c r="T39" t="s">
        <v>186</v>
      </c>
      <c r="U39" t="s">
        <v>38</v>
      </c>
      <c r="V39" t="s">
        <v>39</v>
      </c>
      <c r="W39" t="s">
        <v>369</v>
      </c>
      <c r="X39" t="s">
        <v>216</v>
      </c>
      <c r="Y39" t="s">
        <v>65</v>
      </c>
    </row>
    <row r="40" spans="1:25" x14ac:dyDescent="0.25">
      <c r="A40">
        <v>10245</v>
      </c>
      <c r="B40">
        <v>34</v>
      </c>
      <c r="C40" t="s">
        <v>77</v>
      </c>
      <c r="D40">
        <v>9</v>
      </c>
      <c r="E40" t="s">
        <v>370</v>
      </c>
      <c r="F40" t="s">
        <v>371</v>
      </c>
      <c r="G40" t="s">
        <v>28</v>
      </c>
      <c r="H40">
        <v>2</v>
      </c>
      <c r="I40">
        <v>5</v>
      </c>
      <c r="J40">
        <v>2004</v>
      </c>
      <c r="K40" t="s">
        <v>278</v>
      </c>
      <c r="L40">
        <v>214</v>
      </c>
      <c r="M40" t="s">
        <v>279</v>
      </c>
      <c r="N40" t="s">
        <v>372</v>
      </c>
      <c r="O40" t="s">
        <v>373</v>
      </c>
      <c r="P40" t="s">
        <v>374</v>
      </c>
      <c r="Q40" t="s">
        <v>34</v>
      </c>
      <c r="R40" t="s">
        <v>375</v>
      </c>
      <c r="S40" t="s">
        <v>166</v>
      </c>
      <c r="T40" t="s">
        <v>376</v>
      </c>
      <c r="U40" t="s">
        <v>38</v>
      </c>
      <c r="V40" t="s">
        <v>39</v>
      </c>
      <c r="W40" t="s">
        <v>121</v>
      </c>
      <c r="X40" t="s">
        <v>377</v>
      </c>
      <c r="Y40" t="s">
        <v>65</v>
      </c>
    </row>
    <row r="41" spans="1:25" x14ac:dyDescent="0.25">
      <c r="A41">
        <v>10258</v>
      </c>
      <c r="B41">
        <v>32</v>
      </c>
      <c r="C41" t="s">
        <v>77</v>
      </c>
      <c r="D41">
        <v>6</v>
      </c>
      <c r="E41" t="s">
        <v>378</v>
      </c>
      <c r="F41" t="s">
        <v>379</v>
      </c>
      <c r="G41" t="s">
        <v>28</v>
      </c>
      <c r="H41">
        <v>2</v>
      </c>
      <c r="I41">
        <v>6</v>
      </c>
      <c r="J41">
        <v>2004</v>
      </c>
      <c r="K41" t="s">
        <v>278</v>
      </c>
      <c r="L41">
        <v>214</v>
      </c>
      <c r="M41" t="s">
        <v>279</v>
      </c>
      <c r="N41" t="s">
        <v>380</v>
      </c>
      <c r="O41" t="s">
        <v>381</v>
      </c>
      <c r="P41" t="s">
        <v>382</v>
      </c>
      <c r="Q41" t="s">
        <v>34</v>
      </c>
      <c r="R41" t="s">
        <v>383</v>
      </c>
      <c r="S41" t="s">
        <v>384</v>
      </c>
      <c r="T41" t="s">
        <v>385</v>
      </c>
      <c r="U41" t="s">
        <v>307</v>
      </c>
      <c r="V41" t="s">
        <v>307</v>
      </c>
      <c r="W41" t="s">
        <v>386</v>
      </c>
      <c r="X41" t="s">
        <v>387</v>
      </c>
      <c r="Y41" t="s">
        <v>229</v>
      </c>
    </row>
    <row r="42" spans="1:25" x14ac:dyDescent="0.25">
      <c r="A42">
        <v>10270</v>
      </c>
      <c r="B42">
        <v>21</v>
      </c>
      <c r="C42" t="s">
        <v>77</v>
      </c>
      <c r="D42">
        <v>9</v>
      </c>
      <c r="E42" t="s">
        <v>388</v>
      </c>
      <c r="F42" t="s">
        <v>389</v>
      </c>
      <c r="G42" t="s">
        <v>28</v>
      </c>
      <c r="H42">
        <v>3</v>
      </c>
      <c r="I42">
        <v>7</v>
      </c>
      <c r="J42">
        <v>2004</v>
      </c>
      <c r="K42" t="s">
        <v>278</v>
      </c>
      <c r="L42">
        <v>214</v>
      </c>
      <c r="M42" t="s">
        <v>279</v>
      </c>
      <c r="N42" t="s">
        <v>233</v>
      </c>
      <c r="O42" t="s">
        <v>234</v>
      </c>
      <c r="P42" t="s">
        <v>235</v>
      </c>
      <c r="Q42" t="s">
        <v>236</v>
      </c>
      <c r="R42" t="s">
        <v>237</v>
      </c>
      <c r="S42" t="s">
        <v>238</v>
      </c>
      <c r="T42" t="s">
        <v>239</v>
      </c>
      <c r="U42" t="s">
        <v>139</v>
      </c>
      <c r="V42" t="s">
        <v>140</v>
      </c>
      <c r="W42" t="s">
        <v>240</v>
      </c>
      <c r="X42" t="s">
        <v>241</v>
      </c>
      <c r="Y42" t="s">
        <v>65</v>
      </c>
    </row>
    <row r="43" spans="1:25" x14ac:dyDescent="0.25">
      <c r="A43">
        <v>10280</v>
      </c>
      <c r="B43">
        <v>34</v>
      </c>
      <c r="C43" t="s">
        <v>77</v>
      </c>
      <c r="D43">
        <v>2</v>
      </c>
      <c r="E43" t="s">
        <v>317</v>
      </c>
      <c r="F43" t="s">
        <v>390</v>
      </c>
      <c r="G43" t="s">
        <v>28</v>
      </c>
      <c r="H43">
        <v>3</v>
      </c>
      <c r="I43">
        <v>8</v>
      </c>
      <c r="J43">
        <v>2004</v>
      </c>
      <c r="K43" t="s">
        <v>278</v>
      </c>
      <c r="L43">
        <v>214</v>
      </c>
      <c r="M43" t="s">
        <v>279</v>
      </c>
      <c r="N43" t="s">
        <v>391</v>
      </c>
      <c r="O43" t="s">
        <v>392</v>
      </c>
      <c r="P43" t="s">
        <v>393</v>
      </c>
      <c r="Q43" t="s">
        <v>34</v>
      </c>
      <c r="R43" t="s">
        <v>394</v>
      </c>
      <c r="S43" t="s">
        <v>34</v>
      </c>
      <c r="T43" t="s">
        <v>395</v>
      </c>
      <c r="U43" t="s">
        <v>396</v>
      </c>
      <c r="V43" t="s">
        <v>52</v>
      </c>
      <c r="W43" t="s">
        <v>397</v>
      </c>
      <c r="X43" t="s">
        <v>398</v>
      </c>
      <c r="Y43" t="s">
        <v>229</v>
      </c>
    </row>
    <row r="44" spans="1:25" x14ac:dyDescent="0.25">
      <c r="A44">
        <v>10291</v>
      </c>
      <c r="B44">
        <v>37</v>
      </c>
      <c r="C44" t="s">
        <v>77</v>
      </c>
      <c r="D44">
        <v>11</v>
      </c>
      <c r="E44" t="s">
        <v>399</v>
      </c>
      <c r="F44" t="s">
        <v>400</v>
      </c>
      <c r="G44" t="s">
        <v>28</v>
      </c>
      <c r="H44">
        <v>3</v>
      </c>
      <c r="I44">
        <v>9</v>
      </c>
      <c r="J44">
        <v>2004</v>
      </c>
      <c r="K44" t="s">
        <v>278</v>
      </c>
      <c r="L44">
        <v>214</v>
      </c>
      <c r="M44" t="s">
        <v>279</v>
      </c>
      <c r="N44" t="s">
        <v>401</v>
      </c>
      <c r="O44" t="s">
        <v>402</v>
      </c>
      <c r="P44" t="s">
        <v>403</v>
      </c>
      <c r="Q44" t="s">
        <v>34</v>
      </c>
      <c r="R44" t="s">
        <v>404</v>
      </c>
      <c r="S44" t="s">
        <v>34</v>
      </c>
      <c r="T44" t="s">
        <v>405</v>
      </c>
      <c r="U44" t="s">
        <v>287</v>
      </c>
      <c r="V44" t="s">
        <v>52</v>
      </c>
      <c r="W44" t="s">
        <v>406</v>
      </c>
      <c r="X44" t="s">
        <v>316</v>
      </c>
      <c r="Y44" t="s">
        <v>229</v>
      </c>
    </row>
    <row r="45" spans="1:25" x14ac:dyDescent="0.25">
      <c r="A45">
        <v>10304</v>
      </c>
      <c r="B45">
        <v>47</v>
      </c>
      <c r="C45" t="s">
        <v>77</v>
      </c>
      <c r="D45">
        <v>6</v>
      </c>
      <c r="E45" t="s">
        <v>407</v>
      </c>
      <c r="F45" t="s">
        <v>408</v>
      </c>
      <c r="G45" t="s">
        <v>28</v>
      </c>
      <c r="H45">
        <v>4</v>
      </c>
      <c r="I45">
        <v>10</v>
      </c>
      <c r="J45">
        <v>2004</v>
      </c>
      <c r="K45" t="s">
        <v>278</v>
      </c>
      <c r="L45">
        <v>214</v>
      </c>
      <c r="M45" t="s">
        <v>279</v>
      </c>
      <c r="N45" t="s">
        <v>409</v>
      </c>
      <c r="O45" t="s">
        <v>410</v>
      </c>
      <c r="P45" t="s">
        <v>411</v>
      </c>
      <c r="Q45" t="s">
        <v>34</v>
      </c>
      <c r="R45" t="s">
        <v>412</v>
      </c>
      <c r="S45" t="s">
        <v>34</v>
      </c>
      <c r="T45" t="s">
        <v>413</v>
      </c>
      <c r="U45" t="s">
        <v>51</v>
      </c>
      <c r="V45" t="s">
        <v>52</v>
      </c>
      <c r="W45" t="s">
        <v>414</v>
      </c>
      <c r="X45" t="s">
        <v>64</v>
      </c>
      <c r="Y45" t="s">
        <v>229</v>
      </c>
    </row>
    <row r="46" spans="1:25" x14ac:dyDescent="0.25">
      <c r="A46">
        <v>10312</v>
      </c>
      <c r="B46">
        <v>48</v>
      </c>
      <c r="C46" t="s">
        <v>77</v>
      </c>
      <c r="D46">
        <v>3</v>
      </c>
      <c r="E46" t="s">
        <v>415</v>
      </c>
      <c r="F46" t="s">
        <v>416</v>
      </c>
      <c r="G46" t="s">
        <v>28</v>
      </c>
      <c r="H46">
        <v>4</v>
      </c>
      <c r="I46">
        <v>10</v>
      </c>
      <c r="J46">
        <v>2004</v>
      </c>
      <c r="K46" t="s">
        <v>278</v>
      </c>
      <c r="L46">
        <v>214</v>
      </c>
      <c r="M46" t="s">
        <v>279</v>
      </c>
      <c r="N46" t="s">
        <v>417</v>
      </c>
      <c r="O46" t="s">
        <v>418</v>
      </c>
      <c r="P46" t="s">
        <v>419</v>
      </c>
      <c r="Q46" t="s">
        <v>34</v>
      </c>
      <c r="R46" t="s">
        <v>420</v>
      </c>
      <c r="S46" t="s">
        <v>73</v>
      </c>
      <c r="T46" t="s">
        <v>167</v>
      </c>
      <c r="U46" t="s">
        <v>38</v>
      </c>
      <c r="V46" t="s">
        <v>39</v>
      </c>
      <c r="W46" t="s">
        <v>421</v>
      </c>
      <c r="X46" t="s">
        <v>422</v>
      </c>
      <c r="Y46" t="s">
        <v>229</v>
      </c>
    </row>
    <row r="47" spans="1:25" x14ac:dyDescent="0.25">
      <c r="A47">
        <v>10322</v>
      </c>
      <c r="B47">
        <v>40</v>
      </c>
      <c r="C47" t="s">
        <v>77</v>
      </c>
      <c r="D47">
        <v>1</v>
      </c>
      <c r="E47" t="s">
        <v>423</v>
      </c>
      <c r="F47" t="s">
        <v>424</v>
      </c>
      <c r="G47" t="s">
        <v>28</v>
      </c>
      <c r="H47">
        <v>4</v>
      </c>
      <c r="I47">
        <v>11</v>
      </c>
      <c r="J47">
        <v>2004</v>
      </c>
      <c r="K47" t="s">
        <v>278</v>
      </c>
      <c r="L47">
        <v>214</v>
      </c>
      <c r="M47" t="s">
        <v>279</v>
      </c>
      <c r="N47" t="s">
        <v>425</v>
      </c>
      <c r="O47" t="s">
        <v>426</v>
      </c>
      <c r="P47" t="s">
        <v>427</v>
      </c>
      <c r="Q47" t="s">
        <v>34</v>
      </c>
      <c r="R47" t="s">
        <v>428</v>
      </c>
      <c r="S47" t="s">
        <v>429</v>
      </c>
      <c r="T47" t="s">
        <v>430</v>
      </c>
      <c r="U47" t="s">
        <v>38</v>
      </c>
      <c r="V47" t="s">
        <v>39</v>
      </c>
      <c r="W47" t="s">
        <v>75</v>
      </c>
      <c r="X47" t="s">
        <v>422</v>
      </c>
      <c r="Y47" t="s">
        <v>65</v>
      </c>
    </row>
    <row r="48" spans="1:25" x14ac:dyDescent="0.25">
      <c r="A48">
        <v>10333</v>
      </c>
      <c r="B48">
        <v>26</v>
      </c>
      <c r="C48" t="s">
        <v>77</v>
      </c>
      <c r="D48">
        <v>3</v>
      </c>
      <c r="E48" t="s">
        <v>431</v>
      </c>
      <c r="F48" t="s">
        <v>432</v>
      </c>
      <c r="G48" t="s">
        <v>28</v>
      </c>
      <c r="H48">
        <v>4</v>
      </c>
      <c r="I48">
        <v>11</v>
      </c>
      <c r="J48">
        <v>2004</v>
      </c>
      <c r="K48" t="s">
        <v>278</v>
      </c>
      <c r="L48">
        <v>214</v>
      </c>
      <c r="M48" t="s">
        <v>279</v>
      </c>
      <c r="N48" t="s">
        <v>118</v>
      </c>
      <c r="O48" t="s">
        <v>119</v>
      </c>
      <c r="P48" t="s">
        <v>120</v>
      </c>
      <c r="Q48" t="s">
        <v>34</v>
      </c>
      <c r="R48" t="s">
        <v>83</v>
      </c>
      <c r="S48" t="s">
        <v>73</v>
      </c>
      <c r="T48" t="s">
        <v>34</v>
      </c>
      <c r="U48" t="s">
        <v>38</v>
      </c>
      <c r="V48" t="s">
        <v>39</v>
      </c>
      <c r="W48" t="s">
        <v>121</v>
      </c>
      <c r="X48" t="s">
        <v>76</v>
      </c>
      <c r="Y48" t="s">
        <v>65</v>
      </c>
    </row>
    <row r="49" spans="1:25" x14ac:dyDescent="0.25">
      <c r="A49">
        <v>10347</v>
      </c>
      <c r="B49">
        <v>30</v>
      </c>
      <c r="C49" t="s">
        <v>77</v>
      </c>
      <c r="D49">
        <v>1</v>
      </c>
      <c r="E49" t="s">
        <v>433</v>
      </c>
      <c r="F49" t="s">
        <v>434</v>
      </c>
      <c r="G49" t="s">
        <v>28</v>
      </c>
      <c r="H49">
        <v>4</v>
      </c>
      <c r="I49">
        <v>11</v>
      </c>
      <c r="J49">
        <v>2004</v>
      </c>
      <c r="K49" t="s">
        <v>278</v>
      </c>
      <c r="L49">
        <v>214</v>
      </c>
      <c r="M49" t="s">
        <v>279</v>
      </c>
      <c r="N49" t="s">
        <v>132</v>
      </c>
      <c r="O49" t="s">
        <v>133</v>
      </c>
      <c r="P49" t="s">
        <v>134</v>
      </c>
      <c r="Q49" t="s">
        <v>135</v>
      </c>
      <c r="R49" t="s">
        <v>136</v>
      </c>
      <c r="S49" t="s">
        <v>137</v>
      </c>
      <c r="T49" t="s">
        <v>138</v>
      </c>
      <c r="U49" t="s">
        <v>139</v>
      </c>
      <c r="V49" t="s">
        <v>140</v>
      </c>
      <c r="W49" t="s">
        <v>141</v>
      </c>
      <c r="X49" t="s">
        <v>142</v>
      </c>
      <c r="Y49" t="s">
        <v>65</v>
      </c>
    </row>
    <row r="50" spans="1:25" x14ac:dyDescent="0.25">
      <c r="A50">
        <v>10357</v>
      </c>
      <c r="B50">
        <v>32</v>
      </c>
      <c r="C50" t="s">
        <v>77</v>
      </c>
      <c r="D50">
        <v>10</v>
      </c>
      <c r="E50" t="s">
        <v>435</v>
      </c>
      <c r="F50" t="s">
        <v>436</v>
      </c>
      <c r="G50" t="s">
        <v>28</v>
      </c>
      <c r="H50">
        <v>4</v>
      </c>
      <c r="I50">
        <v>12</v>
      </c>
      <c r="J50">
        <v>2004</v>
      </c>
      <c r="K50" t="s">
        <v>278</v>
      </c>
      <c r="L50">
        <v>214</v>
      </c>
      <c r="M50" t="s">
        <v>279</v>
      </c>
      <c r="N50" t="s">
        <v>417</v>
      </c>
      <c r="O50" t="s">
        <v>418</v>
      </c>
      <c r="P50" t="s">
        <v>419</v>
      </c>
      <c r="Q50" t="s">
        <v>34</v>
      </c>
      <c r="R50" t="s">
        <v>420</v>
      </c>
      <c r="S50" t="s">
        <v>73</v>
      </c>
      <c r="T50" t="s">
        <v>167</v>
      </c>
      <c r="U50" t="s">
        <v>38</v>
      </c>
      <c r="V50" t="s">
        <v>39</v>
      </c>
      <c r="W50" t="s">
        <v>421</v>
      </c>
      <c r="X50" t="s">
        <v>422</v>
      </c>
      <c r="Y50" t="s">
        <v>65</v>
      </c>
    </row>
    <row r="51" spans="1:25" x14ac:dyDescent="0.25">
      <c r="A51">
        <v>10369</v>
      </c>
      <c r="B51">
        <v>41</v>
      </c>
      <c r="C51" t="s">
        <v>77</v>
      </c>
      <c r="D51">
        <v>2</v>
      </c>
      <c r="E51" t="s">
        <v>437</v>
      </c>
      <c r="F51" t="s">
        <v>438</v>
      </c>
      <c r="G51" t="s">
        <v>28</v>
      </c>
      <c r="H51">
        <v>1</v>
      </c>
      <c r="I51">
        <v>1</v>
      </c>
      <c r="J51">
        <v>2005</v>
      </c>
      <c r="K51" t="s">
        <v>278</v>
      </c>
      <c r="L51">
        <v>214</v>
      </c>
      <c r="M51" t="s">
        <v>279</v>
      </c>
      <c r="N51" t="s">
        <v>439</v>
      </c>
      <c r="O51" t="s">
        <v>182</v>
      </c>
      <c r="P51" t="s">
        <v>440</v>
      </c>
      <c r="Q51" t="s">
        <v>34</v>
      </c>
      <c r="R51" t="s">
        <v>441</v>
      </c>
      <c r="S51" t="s">
        <v>185</v>
      </c>
      <c r="T51" t="s">
        <v>442</v>
      </c>
      <c r="U51" t="s">
        <v>38</v>
      </c>
      <c r="V51" t="s">
        <v>39</v>
      </c>
      <c r="W51" t="s">
        <v>421</v>
      </c>
      <c r="X51" t="s">
        <v>443</v>
      </c>
      <c r="Y51" t="s">
        <v>65</v>
      </c>
    </row>
    <row r="52" spans="1:25" x14ac:dyDescent="0.25">
      <c r="A52">
        <v>10381</v>
      </c>
      <c r="B52">
        <v>36</v>
      </c>
      <c r="C52" t="s">
        <v>77</v>
      </c>
      <c r="D52">
        <v>3</v>
      </c>
      <c r="E52" t="s">
        <v>444</v>
      </c>
      <c r="F52" t="s">
        <v>445</v>
      </c>
      <c r="G52" t="s">
        <v>28</v>
      </c>
      <c r="H52">
        <v>1</v>
      </c>
      <c r="I52">
        <v>2</v>
      </c>
      <c r="J52">
        <v>2005</v>
      </c>
      <c r="K52" t="s">
        <v>278</v>
      </c>
      <c r="L52">
        <v>214</v>
      </c>
      <c r="M52" t="s">
        <v>279</v>
      </c>
      <c r="N52" t="s">
        <v>80</v>
      </c>
      <c r="O52" t="s">
        <v>81</v>
      </c>
      <c r="P52" t="s">
        <v>82</v>
      </c>
      <c r="Q52" t="s">
        <v>34</v>
      </c>
      <c r="R52" t="s">
        <v>83</v>
      </c>
      <c r="S52" t="s">
        <v>73</v>
      </c>
      <c r="T52" t="s">
        <v>34</v>
      </c>
      <c r="U52" t="s">
        <v>38</v>
      </c>
      <c r="V52" t="s">
        <v>39</v>
      </c>
      <c r="W52" t="s">
        <v>84</v>
      </c>
      <c r="X52" t="s">
        <v>76</v>
      </c>
      <c r="Y52" t="s">
        <v>229</v>
      </c>
    </row>
    <row r="53" spans="1:25" x14ac:dyDescent="0.25">
      <c r="A53">
        <v>10391</v>
      </c>
      <c r="B53">
        <v>24</v>
      </c>
      <c r="C53" t="s">
        <v>77</v>
      </c>
      <c r="D53">
        <v>4</v>
      </c>
      <c r="E53" t="s">
        <v>446</v>
      </c>
      <c r="F53" t="s">
        <v>447</v>
      </c>
      <c r="G53" t="s">
        <v>28</v>
      </c>
      <c r="H53">
        <v>1</v>
      </c>
      <c r="I53">
        <v>3</v>
      </c>
      <c r="J53">
        <v>2005</v>
      </c>
      <c r="K53" t="s">
        <v>278</v>
      </c>
      <c r="L53">
        <v>214</v>
      </c>
      <c r="M53" t="s">
        <v>279</v>
      </c>
      <c r="N53" t="s">
        <v>448</v>
      </c>
      <c r="O53" t="s">
        <v>449</v>
      </c>
      <c r="P53" t="s">
        <v>450</v>
      </c>
      <c r="Q53" t="s">
        <v>451</v>
      </c>
      <c r="R53" t="s">
        <v>452</v>
      </c>
      <c r="S53" t="s">
        <v>238</v>
      </c>
      <c r="T53" t="s">
        <v>453</v>
      </c>
      <c r="U53" t="s">
        <v>139</v>
      </c>
      <c r="V53" t="s">
        <v>140</v>
      </c>
      <c r="W53" t="s">
        <v>454</v>
      </c>
      <c r="X53" t="s">
        <v>455</v>
      </c>
      <c r="Y53" t="s">
        <v>42</v>
      </c>
    </row>
    <row r="54" spans="1:25" x14ac:dyDescent="0.25">
      <c r="A54">
        <v>10411</v>
      </c>
      <c r="B54">
        <v>23</v>
      </c>
      <c r="C54" t="s">
        <v>77</v>
      </c>
      <c r="D54">
        <v>9</v>
      </c>
      <c r="E54" t="s">
        <v>456</v>
      </c>
      <c r="F54" t="s">
        <v>457</v>
      </c>
      <c r="G54" t="s">
        <v>28</v>
      </c>
      <c r="H54">
        <v>2</v>
      </c>
      <c r="I54">
        <v>5</v>
      </c>
      <c r="J54">
        <v>2005</v>
      </c>
      <c r="K54" t="s">
        <v>278</v>
      </c>
      <c r="L54">
        <v>214</v>
      </c>
      <c r="M54" t="s">
        <v>279</v>
      </c>
      <c r="N54" t="s">
        <v>458</v>
      </c>
      <c r="O54" t="s">
        <v>459</v>
      </c>
      <c r="P54" t="s">
        <v>460</v>
      </c>
      <c r="Q54" t="s">
        <v>34</v>
      </c>
      <c r="R54" t="s">
        <v>461</v>
      </c>
      <c r="S54" t="s">
        <v>462</v>
      </c>
      <c r="T54" t="s">
        <v>463</v>
      </c>
      <c r="U54" t="s">
        <v>353</v>
      </c>
      <c r="V54" t="s">
        <v>39</v>
      </c>
      <c r="W54" t="s">
        <v>464</v>
      </c>
      <c r="X54" t="s">
        <v>465</v>
      </c>
      <c r="Y54" t="s">
        <v>65</v>
      </c>
    </row>
    <row r="55" spans="1:25" x14ac:dyDescent="0.25">
      <c r="A55">
        <v>10424</v>
      </c>
      <c r="B55">
        <v>50</v>
      </c>
      <c r="C55" t="s">
        <v>77</v>
      </c>
      <c r="D55">
        <v>6</v>
      </c>
      <c r="E55" t="s">
        <v>466</v>
      </c>
      <c r="F55" t="s">
        <v>467</v>
      </c>
      <c r="G55" t="s">
        <v>468</v>
      </c>
      <c r="H55">
        <v>2</v>
      </c>
      <c r="I55">
        <v>5</v>
      </c>
      <c r="J55">
        <v>2005</v>
      </c>
      <c r="K55" t="s">
        <v>278</v>
      </c>
      <c r="L55">
        <v>214</v>
      </c>
      <c r="M55" t="s">
        <v>279</v>
      </c>
      <c r="N55" t="s">
        <v>268</v>
      </c>
      <c r="O55" t="s">
        <v>269</v>
      </c>
      <c r="P55" t="s">
        <v>270</v>
      </c>
      <c r="Q55" t="s">
        <v>34</v>
      </c>
      <c r="R55" t="s">
        <v>271</v>
      </c>
      <c r="S55" t="s">
        <v>34</v>
      </c>
      <c r="T55" t="s">
        <v>272</v>
      </c>
      <c r="U55" t="s">
        <v>273</v>
      </c>
      <c r="V55" t="s">
        <v>52</v>
      </c>
      <c r="W55" t="s">
        <v>274</v>
      </c>
      <c r="X55" t="s">
        <v>275</v>
      </c>
      <c r="Y55" t="s">
        <v>229</v>
      </c>
    </row>
    <row r="56" spans="1:25" x14ac:dyDescent="0.25">
      <c r="A56">
        <v>10107</v>
      </c>
      <c r="B56">
        <v>39</v>
      </c>
      <c r="C56" t="s">
        <v>469</v>
      </c>
      <c r="D56">
        <v>5</v>
      </c>
      <c r="E56" t="s">
        <v>470</v>
      </c>
      <c r="F56" t="s">
        <v>27</v>
      </c>
      <c r="G56" t="s">
        <v>28</v>
      </c>
      <c r="H56">
        <v>1</v>
      </c>
      <c r="I56">
        <v>2</v>
      </c>
      <c r="J56">
        <v>2003</v>
      </c>
      <c r="K56" t="s">
        <v>29</v>
      </c>
      <c r="L56">
        <v>118</v>
      </c>
      <c r="M56" t="s">
        <v>471</v>
      </c>
      <c r="N56" t="s">
        <v>31</v>
      </c>
      <c r="O56" t="s">
        <v>32</v>
      </c>
      <c r="P56" t="s">
        <v>33</v>
      </c>
      <c r="Q56" t="s">
        <v>34</v>
      </c>
      <c r="R56" t="s">
        <v>35</v>
      </c>
      <c r="S56" t="s">
        <v>36</v>
      </c>
      <c r="T56" t="s">
        <v>37</v>
      </c>
      <c r="U56" t="s">
        <v>38</v>
      </c>
      <c r="V56" t="s">
        <v>39</v>
      </c>
      <c r="W56" t="s">
        <v>40</v>
      </c>
      <c r="X56" t="s">
        <v>41</v>
      </c>
      <c r="Y56" t="s">
        <v>65</v>
      </c>
    </row>
    <row r="57" spans="1:25" x14ac:dyDescent="0.25">
      <c r="A57">
        <v>10120</v>
      </c>
      <c r="B57">
        <v>29</v>
      </c>
      <c r="C57" t="s">
        <v>472</v>
      </c>
      <c r="D57">
        <v>3</v>
      </c>
      <c r="E57" t="s">
        <v>473</v>
      </c>
      <c r="F57" t="s">
        <v>474</v>
      </c>
      <c r="G57" t="s">
        <v>28</v>
      </c>
      <c r="H57">
        <v>2</v>
      </c>
      <c r="I57">
        <v>4</v>
      </c>
      <c r="J57">
        <v>2003</v>
      </c>
      <c r="K57" t="s">
        <v>29</v>
      </c>
      <c r="L57">
        <v>118</v>
      </c>
      <c r="M57" t="s">
        <v>471</v>
      </c>
      <c r="N57" t="s">
        <v>132</v>
      </c>
      <c r="O57" t="s">
        <v>133</v>
      </c>
      <c r="P57" t="s">
        <v>134</v>
      </c>
      <c r="Q57" t="s">
        <v>135</v>
      </c>
      <c r="R57" t="s">
        <v>136</v>
      </c>
      <c r="S57" t="s">
        <v>137</v>
      </c>
      <c r="T57" t="s">
        <v>138</v>
      </c>
      <c r="U57" t="s">
        <v>139</v>
      </c>
      <c r="V57" t="s">
        <v>140</v>
      </c>
      <c r="W57" t="s">
        <v>141</v>
      </c>
      <c r="X57" t="s">
        <v>142</v>
      </c>
      <c r="Y57" t="s">
        <v>42</v>
      </c>
    </row>
    <row r="58" spans="1:25" x14ac:dyDescent="0.25">
      <c r="A58">
        <v>10134</v>
      </c>
      <c r="B58">
        <v>27</v>
      </c>
      <c r="C58" t="s">
        <v>77</v>
      </c>
      <c r="D58">
        <v>5</v>
      </c>
      <c r="E58" t="s">
        <v>475</v>
      </c>
      <c r="F58" t="s">
        <v>57</v>
      </c>
      <c r="G58" t="s">
        <v>28</v>
      </c>
      <c r="H58">
        <v>3</v>
      </c>
      <c r="I58">
        <v>7</v>
      </c>
      <c r="J58">
        <v>2003</v>
      </c>
      <c r="K58" t="s">
        <v>29</v>
      </c>
      <c r="L58">
        <v>118</v>
      </c>
      <c r="M58" t="s">
        <v>471</v>
      </c>
      <c r="N58" t="s">
        <v>58</v>
      </c>
      <c r="O58" t="s">
        <v>59</v>
      </c>
      <c r="P58" t="s">
        <v>60</v>
      </c>
      <c r="Q58" t="s">
        <v>34</v>
      </c>
      <c r="R58" t="s">
        <v>61</v>
      </c>
      <c r="S58" t="s">
        <v>34</v>
      </c>
      <c r="T58" t="s">
        <v>62</v>
      </c>
      <c r="U58" t="s">
        <v>51</v>
      </c>
      <c r="V58" t="s">
        <v>52</v>
      </c>
      <c r="W58" t="s">
        <v>63</v>
      </c>
      <c r="X58" t="s">
        <v>64</v>
      </c>
      <c r="Y58" t="s">
        <v>65</v>
      </c>
    </row>
    <row r="59" spans="1:25" x14ac:dyDescent="0.25">
      <c r="A59">
        <v>10145</v>
      </c>
      <c r="B59">
        <v>37</v>
      </c>
      <c r="C59" t="s">
        <v>77</v>
      </c>
      <c r="D59">
        <v>9</v>
      </c>
      <c r="E59" t="s">
        <v>476</v>
      </c>
      <c r="F59" t="s">
        <v>68</v>
      </c>
      <c r="G59" t="s">
        <v>28</v>
      </c>
      <c r="H59">
        <v>3</v>
      </c>
      <c r="I59">
        <v>8</v>
      </c>
      <c r="J59">
        <v>2003</v>
      </c>
      <c r="K59" t="s">
        <v>29</v>
      </c>
      <c r="L59">
        <v>118</v>
      </c>
      <c r="M59" t="s">
        <v>471</v>
      </c>
      <c r="N59" t="s">
        <v>69</v>
      </c>
      <c r="O59" t="s">
        <v>70</v>
      </c>
      <c r="P59" t="s">
        <v>71</v>
      </c>
      <c r="Q59" t="s">
        <v>34</v>
      </c>
      <c r="R59" t="s">
        <v>72</v>
      </c>
      <c r="S59" t="s">
        <v>73</v>
      </c>
      <c r="T59" t="s">
        <v>74</v>
      </c>
      <c r="U59" t="s">
        <v>38</v>
      </c>
      <c r="V59" t="s">
        <v>39</v>
      </c>
      <c r="W59" t="s">
        <v>75</v>
      </c>
      <c r="X59" t="s">
        <v>76</v>
      </c>
      <c r="Y59" t="s">
        <v>65</v>
      </c>
    </row>
    <row r="60" spans="1:25" x14ac:dyDescent="0.25">
      <c r="A60">
        <v>10159</v>
      </c>
      <c r="B60">
        <v>37</v>
      </c>
      <c r="C60" t="s">
        <v>77</v>
      </c>
      <c r="D60">
        <v>17</v>
      </c>
      <c r="E60" t="s">
        <v>477</v>
      </c>
      <c r="F60" t="s">
        <v>79</v>
      </c>
      <c r="G60" t="s">
        <v>28</v>
      </c>
      <c r="H60">
        <v>4</v>
      </c>
      <c r="I60">
        <v>10</v>
      </c>
      <c r="J60">
        <v>2003</v>
      </c>
      <c r="K60" t="s">
        <v>29</v>
      </c>
      <c r="L60">
        <v>118</v>
      </c>
      <c r="M60" t="s">
        <v>471</v>
      </c>
      <c r="N60" t="s">
        <v>80</v>
      </c>
      <c r="O60" t="s">
        <v>81</v>
      </c>
      <c r="P60" t="s">
        <v>82</v>
      </c>
      <c r="Q60" t="s">
        <v>34</v>
      </c>
      <c r="R60" t="s">
        <v>83</v>
      </c>
      <c r="S60" t="s">
        <v>73</v>
      </c>
      <c r="T60" t="s">
        <v>34</v>
      </c>
      <c r="U60" t="s">
        <v>38</v>
      </c>
      <c r="V60" t="s">
        <v>39</v>
      </c>
      <c r="W60" t="s">
        <v>84</v>
      </c>
      <c r="X60" t="s">
        <v>76</v>
      </c>
      <c r="Y60" t="s">
        <v>65</v>
      </c>
    </row>
    <row r="61" spans="1:25" x14ac:dyDescent="0.25">
      <c r="A61">
        <v>10168</v>
      </c>
      <c r="B61">
        <v>27</v>
      </c>
      <c r="C61" t="s">
        <v>77</v>
      </c>
      <c r="D61">
        <v>4</v>
      </c>
      <c r="E61" t="s">
        <v>478</v>
      </c>
      <c r="F61" t="s">
        <v>87</v>
      </c>
      <c r="G61" t="s">
        <v>28</v>
      </c>
      <c r="H61">
        <v>4</v>
      </c>
      <c r="I61">
        <v>10</v>
      </c>
      <c r="J61">
        <v>2003</v>
      </c>
      <c r="K61" t="s">
        <v>29</v>
      </c>
      <c r="L61">
        <v>118</v>
      </c>
      <c r="M61" t="s">
        <v>471</v>
      </c>
      <c r="N61" t="s">
        <v>88</v>
      </c>
      <c r="O61" t="s">
        <v>89</v>
      </c>
      <c r="P61" t="s">
        <v>90</v>
      </c>
      <c r="Q61" t="s">
        <v>34</v>
      </c>
      <c r="R61" t="s">
        <v>91</v>
      </c>
      <c r="S61" t="s">
        <v>73</v>
      </c>
      <c r="T61" t="s">
        <v>92</v>
      </c>
      <c r="U61" t="s">
        <v>38</v>
      </c>
      <c r="V61" t="s">
        <v>39</v>
      </c>
      <c r="W61" t="s">
        <v>93</v>
      </c>
      <c r="X61" t="s">
        <v>94</v>
      </c>
      <c r="Y61" t="s">
        <v>65</v>
      </c>
    </row>
    <row r="62" spans="1:25" x14ac:dyDescent="0.25">
      <c r="A62">
        <v>10180</v>
      </c>
      <c r="B62">
        <v>42</v>
      </c>
      <c r="C62" t="s">
        <v>77</v>
      </c>
      <c r="D62">
        <v>12</v>
      </c>
      <c r="E62" t="s">
        <v>479</v>
      </c>
      <c r="F62" t="s">
        <v>97</v>
      </c>
      <c r="G62" t="s">
        <v>28</v>
      </c>
      <c r="H62">
        <v>4</v>
      </c>
      <c r="I62">
        <v>11</v>
      </c>
      <c r="J62">
        <v>2003</v>
      </c>
      <c r="K62" t="s">
        <v>29</v>
      </c>
      <c r="L62">
        <v>118</v>
      </c>
      <c r="M62" t="s">
        <v>471</v>
      </c>
      <c r="N62" t="s">
        <v>98</v>
      </c>
      <c r="O62" t="s">
        <v>99</v>
      </c>
      <c r="P62" t="s">
        <v>100</v>
      </c>
      <c r="Q62" t="s">
        <v>34</v>
      </c>
      <c r="R62" t="s">
        <v>101</v>
      </c>
      <c r="S62" t="s">
        <v>34</v>
      </c>
      <c r="T62" t="s">
        <v>102</v>
      </c>
      <c r="U62" t="s">
        <v>51</v>
      </c>
      <c r="V62" t="s">
        <v>52</v>
      </c>
      <c r="W62" t="s">
        <v>103</v>
      </c>
      <c r="X62" t="s">
        <v>104</v>
      </c>
      <c r="Y62" t="s">
        <v>65</v>
      </c>
    </row>
    <row r="63" spans="1:25" x14ac:dyDescent="0.25">
      <c r="A63">
        <v>10188</v>
      </c>
      <c r="B63">
        <v>38</v>
      </c>
      <c r="C63" t="s">
        <v>472</v>
      </c>
      <c r="D63">
        <v>4</v>
      </c>
      <c r="E63" t="s">
        <v>480</v>
      </c>
      <c r="F63" t="s">
        <v>106</v>
      </c>
      <c r="G63" t="s">
        <v>28</v>
      </c>
      <c r="H63">
        <v>4</v>
      </c>
      <c r="I63">
        <v>11</v>
      </c>
      <c r="J63">
        <v>2003</v>
      </c>
      <c r="K63" t="s">
        <v>29</v>
      </c>
      <c r="L63">
        <v>118</v>
      </c>
      <c r="M63" t="s">
        <v>471</v>
      </c>
      <c r="N63" t="s">
        <v>107</v>
      </c>
      <c r="O63" t="s">
        <v>108</v>
      </c>
      <c r="P63" t="s">
        <v>109</v>
      </c>
      <c r="Q63" t="s">
        <v>34</v>
      </c>
      <c r="R63" t="s">
        <v>110</v>
      </c>
      <c r="S63" t="s">
        <v>34</v>
      </c>
      <c r="T63" t="s">
        <v>111</v>
      </c>
      <c r="U63" t="s">
        <v>112</v>
      </c>
      <c r="V63" t="s">
        <v>52</v>
      </c>
      <c r="W63" t="s">
        <v>113</v>
      </c>
      <c r="X63" t="s">
        <v>114</v>
      </c>
      <c r="Y63" t="s">
        <v>65</v>
      </c>
    </row>
    <row r="64" spans="1:25" x14ac:dyDescent="0.25">
      <c r="A64">
        <v>10201</v>
      </c>
      <c r="B64">
        <v>24</v>
      </c>
      <c r="C64" t="s">
        <v>77</v>
      </c>
      <c r="D64">
        <v>5</v>
      </c>
      <c r="E64" t="s">
        <v>481</v>
      </c>
      <c r="F64" t="s">
        <v>117</v>
      </c>
      <c r="G64" t="s">
        <v>28</v>
      </c>
      <c r="H64">
        <v>4</v>
      </c>
      <c r="I64">
        <v>12</v>
      </c>
      <c r="J64">
        <v>2003</v>
      </c>
      <c r="K64" t="s">
        <v>29</v>
      </c>
      <c r="L64">
        <v>118</v>
      </c>
      <c r="M64" t="s">
        <v>471</v>
      </c>
      <c r="N64" t="s">
        <v>118</v>
      </c>
      <c r="O64" t="s">
        <v>119</v>
      </c>
      <c r="P64" t="s">
        <v>120</v>
      </c>
      <c r="Q64" t="s">
        <v>34</v>
      </c>
      <c r="R64" t="s">
        <v>83</v>
      </c>
      <c r="S64" t="s">
        <v>73</v>
      </c>
      <c r="T64" t="s">
        <v>34</v>
      </c>
      <c r="U64" t="s">
        <v>38</v>
      </c>
      <c r="V64" t="s">
        <v>39</v>
      </c>
      <c r="W64" t="s">
        <v>121</v>
      </c>
      <c r="X64" t="s">
        <v>76</v>
      </c>
      <c r="Y64" t="s">
        <v>65</v>
      </c>
    </row>
    <row r="65" spans="1:25" x14ac:dyDescent="0.25">
      <c r="A65">
        <v>10210</v>
      </c>
      <c r="B65">
        <v>23</v>
      </c>
      <c r="C65" t="s">
        <v>77</v>
      </c>
      <c r="D65">
        <v>2</v>
      </c>
      <c r="E65" t="s">
        <v>482</v>
      </c>
      <c r="F65" t="s">
        <v>483</v>
      </c>
      <c r="G65" t="s">
        <v>28</v>
      </c>
      <c r="H65">
        <v>1</v>
      </c>
      <c r="I65">
        <v>1</v>
      </c>
      <c r="J65">
        <v>2004</v>
      </c>
      <c r="K65" t="s">
        <v>29</v>
      </c>
      <c r="L65">
        <v>118</v>
      </c>
      <c r="M65" t="s">
        <v>471</v>
      </c>
      <c r="N65" t="s">
        <v>484</v>
      </c>
      <c r="O65" t="s">
        <v>485</v>
      </c>
      <c r="P65" t="s">
        <v>486</v>
      </c>
      <c r="Q65" t="s">
        <v>34</v>
      </c>
      <c r="R65" t="s">
        <v>487</v>
      </c>
      <c r="S65" t="s">
        <v>487</v>
      </c>
      <c r="T65" t="s">
        <v>488</v>
      </c>
      <c r="U65" t="s">
        <v>307</v>
      </c>
      <c r="V65" t="s">
        <v>307</v>
      </c>
      <c r="W65" t="s">
        <v>489</v>
      </c>
      <c r="X65" t="s">
        <v>490</v>
      </c>
      <c r="Y65" t="s">
        <v>65</v>
      </c>
    </row>
    <row r="66" spans="1:25" x14ac:dyDescent="0.25">
      <c r="A66">
        <v>10223</v>
      </c>
      <c r="B66">
        <v>47</v>
      </c>
      <c r="C66" t="s">
        <v>77</v>
      </c>
      <c r="D66">
        <v>4</v>
      </c>
      <c r="E66" t="s">
        <v>491</v>
      </c>
      <c r="F66" t="s">
        <v>131</v>
      </c>
      <c r="G66" t="s">
        <v>28</v>
      </c>
      <c r="H66">
        <v>1</v>
      </c>
      <c r="I66">
        <v>2</v>
      </c>
      <c r="J66">
        <v>2004</v>
      </c>
      <c r="K66" t="s">
        <v>29</v>
      </c>
      <c r="L66">
        <v>118</v>
      </c>
      <c r="M66" t="s">
        <v>471</v>
      </c>
      <c r="N66" t="s">
        <v>132</v>
      </c>
      <c r="O66" t="s">
        <v>133</v>
      </c>
      <c r="P66" t="s">
        <v>134</v>
      </c>
      <c r="Q66" t="s">
        <v>135</v>
      </c>
      <c r="R66" t="s">
        <v>136</v>
      </c>
      <c r="S66" t="s">
        <v>137</v>
      </c>
      <c r="T66" t="s">
        <v>138</v>
      </c>
      <c r="U66" t="s">
        <v>139</v>
      </c>
      <c r="V66" t="s">
        <v>140</v>
      </c>
      <c r="W66" t="s">
        <v>141</v>
      </c>
      <c r="X66" t="s">
        <v>142</v>
      </c>
      <c r="Y66" t="s">
        <v>65</v>
      </c>
    </row>
    <row r="67" spans="1:25" x14ac:dyDescent="0.25">
      <c r="A67">
        <v>10236</v>
      </c>
      <c r="B67">
        <v>22</v>
      </c>
      <c r="C67" t="s">
        <v>77</v>
      </c>
      <c r="D67">
        <v>1</v>
      </c>
      <c r="E67" t="s">
        <v>492</v>
      </c>
      <c r="F67" t="s">
        <v>493</v>
      </c>
      <c r="G67" t="s">
        <v>28</v>
      </c>
      <c r="H67">
        <v>2</v>
      </c>
      <c r="I67">
        <v>4</v>
      </c>
      <c r="J67">
        <v>2004</v>
      </c>
      <c r="K67" t="s">
        <v>29</v>
      </c>
      <c r="L67">
        <v>118</v>
      </c>
      <c r="M67" t="s">
        <v>471</v>
      </c>
      <c r="N67" t="s">
        <v>494</v>
      </c>
      <c r="O67" t="s">
        <v>495</v>
      </c>
      <c r="P67" t="s">
        <v>496</v>
      </c>
      <c r="Q67" t="s">
        <v>34</v>
      </c>
      <c r="R67" t="s">
        <v>332</v>
      </c>
      <c r="S67" t="s">
        <v>214</v>
      </c>
      <c r="T67" t="s">
        <v>333</v>
      </c>
      <c r="U67" t="s">
        <v>38</v>
      </c>
      <c r="V67" t="s">
        <v>39</v>
      </c>
      <c r="W67" t="s">
        <v>187</v>
      </c>
      <c r="X67" t="s">
        <v>497</v>
      </c>
      <c r="Y67" t="s">
        <v>42</v>
      </c>
    </row>
    <row r="68" spans="1:25" x14ac:dyDescent="0.25">
      <c r="A68">
        <v>10251</v>
      </c>
      <c r="B68">
        <v>44</v>
      </c>
      <c r="C68" t="s">
        <v>77</v>
      </c>
      <c r="D68">
        <v>5</v>
      </c>
      <c r="E68" t="s">
        <v>498</v>
      </c>
      <c r="F68" t="s">
        <v>152</v>
      </c>
      <c r="G68" t="s">
        <v>28</v>
      </c>
      <c r="H68">
        <v>2</v>
      </c>
      <c r="I68">
        <v>5</v>
      </c>
      <c r="J68">
        <v>2004</v>
      </c>
      <c r="K68" t="s">
        <v>29</v>
      </c>
      <c r="L68">
        <v>118</v>
      </c>
      <c r="M68" t="s">
        <v>471</v>
      </c>
      <c r="N68" t="s">
        <v>153</v>
      </c>
      <c r="O68" t="s">
        <v>154</v>
      </c>
      <c r="P68" t="s">
        <v>155</v>
      </c>
      <c r="Q68" t="s">
        <v>34</v>
      </c>
      <c r="R68" t="s">
        <v>156</v>
      </c>
      <c r="S68" t="s">
        <v>157</v>
      </c>
      <c r="T68" t="s">
        <v>158</v>
      </c>
      <c r="U68" t="s">
        <v>38</v>
      </c>
      <c r="V68" t="s">
        <v>39</v>
      </c>
      <c r="W68" t="s">
        <v>84</v>
      </c>
      <c r="X68" t="s">
        <v>159</v>
      </c>
      <c r="Y68" t="s">
        <v>65</v>
      </c>
    </row>
    <row r="69" spans="1:25" x14ac:dyDescent="0.25">
      <c r="A69">
        <v>10263</v>
      </c>
      <c r="B69">
        <v>40</v>
      </c>
      <c r="C69" t="s">
        <v>77</v>
      </c>
      <c r="D69">
        <v>5</v>
      </c>
      <c r="E69" t="s">
        <v>499</v>
      </c>
      <c r="F69" t="s">
        <v>161</v>
      </c>
      <c r="G69" t="s">
        <v>28</v>
      </c>
      <c r="H69">
        <v>2</v>
      </c>
      <c r="I69">
        <v>6</v>
      </c>
      <c r="J69">
        <v>2004</v>
      </c>
      <c r="K69" t="s">
        <v>29</v>
      </c>
      <c r="L69">
        <v>118</v>
      </c>
      <c r="M69" t="s">
        <v>471</v>
      </c>
      <c r="N69" t="s">
        <v>162</v>
      </c>
      <c r="O69" t="s">
        <v>163</v>
      </c>
      <c r="P69" t="s">
        <v>164</v>
      </c>
      <c r="Q69" t="s">
        <v>34</v>
      </c>
      <c r="R69" t="s">
        <v>165</v>
      </c>
      <c r="S69" t="s">
        <v>166</v>
      </c>
      <c r="T69" t="s">
        <v>167</v>
      </c>
      <c r="U69" t="s">
        <v>38</v>
      </c>
      <c r="V69" t="s">
        <v>39</v>
      </c>
      <c r="W69" t="s">
        <v>168</v>
      </c>
      <c r="X69" t="s">
        <v>76</v>
      </c>
      <c r="Y69" t="s">
        <v>65</v>
      </c>
    </row>
    <row r="70" spans="1:25" x14ac:dyDescent="0.25">
      <c r="A70">
        <v>10275</v>
      </c>
      <c r="B70">
        <v>22</v>
      </c>
      <c r="C70" t="s">
        <v>77</v>
      </c>
      <c r="D70">
        <v>4</v>
      </c>
      <c r="E70" t="s">
        <v>500</v>
      </c>
      <c r="F70" t="s">
        <v>171</v>
      </c>
      <c r="G70" t="s">
        <v>28</v>
      </c>
      <c r="H70">
        <v>3</v>
      </c>
      <c r="I70">
        <v>7</v>
      </c>
      <c r="J70">
        <v>2004</v>
      </c>
      <c r="K70" t="s">
        <v>29</v>
      </c>
      <c r="L70">
        <v>118</v>
      </c>
      <c r="M70" t="s">
        <v>471</v>
      </c>
      <c r="N70" t="s">
        <v>172</v>
      </c>
      <c r="O70" t="s">
        <v>173</v>
      </c>
      <c r="P70" t="s">
        <v>174</v>
      </c>
      <c r="Q70" t="s">
        <v>34</v>
      </c>
      <c r="R70" t="s">
        <v>175</v>
      </c>
      <c r="S70" t="s">
        <v>34</v>
      </c>
      <c r="T70" t="s">
        <v>176</v>
      </c>
      <c r="U70" t="s">
        <v>51</v>
      </c>
      <c r="V70" t="s">
        <v>52</v>
      </c>
      <c r="W70" t="s">
        <v>177</v>
      </c>
      <c r="X70" t="s">
        <v>178</v>
      </c>
      <c r="Y70" t="s">
        <v>42</v>
      </c>
    </row>
    <row r="71" spans="1:25" x14ac:dyDescent="0.25">
      <c r="A71">
        <v>10285</v>
      </c>
      <c r="B71">
        <v>47</v>
      </c>
      <c r="C71" t="s">
        <v>77</v>
      </c>
      <c r="D71">
        <v>9</v>
      </c>
      <c r="E71" t="s">
        <v>501</v>
      </c>
      <c r="F71" t="s">
        <v>180</v>
      </c>
      <c r="G71" t="s">
        <v>28</v>
      </c>
      <c r="H71">
        <v>3</v>
      </c>
      <c r="I71">
        <v>8</v>
      </c>
      <c r="J71">
        <v>2004</v>
      </c>
      <c r="K71" t="s">
        <v>29</v>
      </c>
      <c r="L71">
        <v>118</v>
      </c>
      <c r="M71" t="s">
        <v>471</v>
      </c>
      <c r="N71" t="s">
        <v>181</v>
      </c>
      <c r="O71" t="s">
        <v>182</v>
      </c>
      <c r="P71" t="s">
        <v>183</v>
      </c>
      <c r="Q71" t="s">
        <v>34</v>
      </c>
      <c r="R71" t="s">
        <v>184</v>
      </c>
      <c r="S71" t="s">
        <v>185</v>
      </c>
      <c r="T71" t="s">
        <v>186</v>
      </c>
      <c r="U71" t="s">
        <v>38</v>
      </c>
      <c r="V71" t="s">
        <v>39</v>
      </c>
      <c r="W71" t="s">
        <v>187</v>
      </c>
      <c r="X71" t="s">
        <v>188</v>
      </c>
      <c r="Y71" t="s">
        <v>65</v>
      </c>
    </row>
    <row r="72" spans="1:25" x14ac:dyDescent="0.25">
      <c r="A72">
        <v>10298</v>
      </c>
      <c r="B72">
        <v>39</v>
      </c>
      <c r="C72" t="s">
        <v>472</v>
      </c>
      <c r="D72">
        <v>1</v>
      </c>
      <c r="E72" t="s">
        <v>502</v>
      </c>
      <c r="F72" t="s">
        <v>503</v>
      </c>
      <c r="G72" t="s">
        <v>28</v>
      </c>
      <c r="H72">
        <v>3</v>
      </c>
      <c r="I72">
        <v>9</v>
      </c>
      <c r="J72">
        <v>2004</v>
      </c>
      <c r="K72" t="s">
        <v>29</v>
      </c>
      <c r="L72">
        <v>118</v>
      </c>
      <c r="M72" t="s">
        <v>471</v>
      </c>
      <c r="N72" t="s">
        <v>504</v>
      </c>
      <c r="O72" t="s">
        <v>505</v>
      </c>
      <c r="P72" t="s">
        <v>506</v>
      </c>
      <c r="Q72" t="s">
        <v>34</v>
      </c>
      <c r="R72" t="s">
        <v>175</v>
      </c>
      <c r="S72" t="s">
        <v>34</v>
      </c>
      <c r="T72" t="s">
        <v>176</v>
      </c>
      <c r="U72" t="s">
        <v>51</v>
      </c>
      <c r="V72" t="s">
        <v>52</v>
      </c>
      <c r="W72" t="s">
        <v>507</v>
      </c>
      <c r="X72" t="s">
        <v>508</v>
      </c>
      <c r="Y72" t="s">
        <v>65</v>
      </c>
    </row>
    <row r="73" spans="1:25" x14ac:dyDescent="0.25">
      <c r="A73">
        <v>10308</v>
      </c>
      <c r="B73">
        <v>34</v>
      </c>
      <c r="C73" t="s">
        <v>77</v>
      </c>
      <c r="D73">
        <v>2</v>
      </c>
      <c r="E73" t="s">
        <v>509</v>
      </c>
      <c r="F73" t="s">
        <v>200</v>
      </c>
      <c r="G73" t="s">
        <v>28</v>
      </c>
      <c r="H73">
        <v>4</v>
      </c>
      <c r="I73">
        <v>10</v>
      </c>
      <c r="J73">
        <v>2004</v>
      </c>
      <c r="K73" t="s">
        <v>29</v>
      </c>
      <c r="L73">
        <v>118</v>
      </c>
      <c r="M73" t="s">
        <v>471</v>
      </c>
      <c r="N73" t="s">
        <v>510</v>
      </c>
      <c r="O73" t="s">
        <v>511</v>
      </c>
      <c r="P73" t="s">
        <v>512</v>
      </c>
      <c r="Q73" t="s">
        <v>34</v>
      </c>
      <c r="R73" t="s">
        <v>513</v>
      </c>
      <c r="S73" t="s">
        <v>36</v>
      </c>
      <c r="T73" t="s">
        <v>514</v>
      </c>
      <c r="U73" t="s">
        <v>38</v>
      </c>
      <c r="V73" t="s">
        <v>39</v>
      </c>
      <c r="W73" t="s">
        <v>149</v>
      </c>
      <c r="X73" t="s">
        <v>363</v>
      </c>
      <c r="Y73" t="s">
        <v>65</v>
      </c>
    </row>
    <row r="74" spans="1:25" x14ac:dyDescent="0.25">
      <c r="A74">
        <v>10318</v>
      </c>
      <c r="B74">
        <v>45</v>
      </c>
      <c r="C74" t="s">
        <v>77</v>
      </c>
      <c r="D74">
        <v>4</v>
      </c>
      <c r="E74" t="s">
        <v>515</v>
      </c>
      <c r="F74" t="s">
        <v>209</v>
      </c>
      <c r="G74" t="s">
        <v>28</v>
      </c>
      <c r="H74">
        <v>4</v>
      </c>
      <c r="I74">
        <v>11</v>
      </c>
      <c r="J74">
        <v>2004</v>
      </c>
      <c r="K74" t="s">
        <v>29</v>
      </c>
      <c r="L74">
        <v>118</v>
      </c>
      <c r="M74" t="s">
        <v>471</v>
      </c>
      <c r="N74" t="s">
        <v>210</v>
      </c>
      <c r="O74" t="s">
        <v>211</v>
      </c>
      <c r="P74" t="s">
        <v>212</v>
      </c>
      <c r="Q74" t="s">
        <v>34</v>
      </c>
      <c r="R74" t="s">
        <v>213</v>
      </c>
      <c r="S74" t="s">
        <v>214</v>
      </c>
      <c r="T74" t="s">
        <v>215</v>
      </c>
      <c r="U74" t="s">
        <v>38</v>
      </c>
      <c r="V74" t="s">
        <v>39</v>
      </c>
      <c r="W74" t="s">
        <v>40</v>
      </c>
      <c r="X74" t="s">
        <v>216</v>
      </c>
      <c r="Y74" t="s">
        <v>65</v>
      </c>
    </row>
    <row r="75" spans="1:25" x14ac:dyDescent="0.25">
      <c r="A75">
        <v>10329</v>
      </c>
      <c r="B75">
        <v>20</v>
      </c>
      <c r="C75" t="s">
        <v>77</v>
      </c>
      <c r="D75">
        <v>2</v>
      </c>
      <c r="E75" t="s">
        <v>516</v>
      </c>
      <c r="F75" t="s">
        <v>218</v>
      </c>
      <c r="G75" t="s">
        <v>28</v>
      </c>
      <c r="H75">
        <v>4</v>
      </c>
      <c r="I75">
        <v>11</v>
      </c>
      <c r="J75">
        <v>2004</v>
      </c>
      <c r="K75" t="s">
        <v>29</v>
      </c>
      <c r="L75">
        <v>118</v>
      </c>
      <c r="M75" t="s">
        <v>471</v>
      </c>
      <c r="N75" t="s">
        <v>31</v>
      </c>
      <c r="O75" t="s">
        <v>32</v>
      </c>
      <c r="P75" t="s">
        <v>33</v>
      </c>
      <c r="Q75" t="s">
        <v>34</v>
      </c>
      <c r="R75" t="s">
        <v>35</v>
      </c>
      <c r="S75" t="s">
        <v>36</v>
      </c>
      <c r="T75" t="s">
        <v>37</v>
      </c>
      <c r="U75" t="s">
        <v>38</v>
      </c>
      <c r="V75" t="s">
        <v>39</v>
      </c>
      <c r="W75" t="s">
        <v>40</v>
      </c>
      <c r="X75" t="s">
        <v>41</v>
      </c>
      <c r="Y75" t="s">
        <v>65</v>
      </c>
    </row>
    <row r="76" spans="1:25" x14ac:dyDescent="0.25">
      <c r="A76">
        <v>10339</v>
      </c>
      <c r="B76">
        <v>40</v>
      </c>
      <c r="C76" t="s">
        <v>517</v>
      </c>
      <c r="D76">
        <v>4</v>
      </c>
      <c r="E76" t="s">
        <v>518</v>
      </c>
      <c r="F76" t="s">
        <v>519</v>
      </c>
      <c r="G76" t="s">
        <v>28</v>
      </c>
      <c r="H76">
        <v>4</v>
      </c>
      <c r="I76">
        <v>11</v>
      </c>
      <c r="J76">
        <v>2004</v>
      </c>
      <c r="K76" t="s">
        <v>29</v>
      </c>
      <c r="L76">
        <v>118</v>
      </c>
      <c r="M76" t="s">
        <v>471</v>
      </c>
      <c r="N76" t="s">
        <v>380</v>
      </c>
      <c r="O76" t="s">
        <v>381</v>
      </c>
      <c r="P76" t="s">
        <v>382</v>
      </c>
      <c r="Q76" t="s">
        <v>34</v>
      </c>
      <c r="R76" t="s">
        <v>383</v>
      </c>
      <c r="S76" t="s">
        <v>384</v>
      </c>
      <c r="T76" t="s">
        <v>385</v>
      </c>
      <c r="U76" t="s">
        <v>307</v>
      </c>
      <c r="V76" t="s">
        <v>307</v>
      </c>
      <c r="W76" t="s">
        <v>386</v>
      </c>
      <c r="X76" t="s">
        <v>387</v>
      </c>
      <c r="Y76" t="s">
        <v>42</v>
      </c>
    </row>
    <row r="77" spans="1:25" x14ac:dyDescent="0.25">
      <c r="A77">
        <v>10361</v>
      </c>
      <c r="B77">
        <v>26</v>
      </c>
      <c r="C77" t="s">
        <v>520</v>
      </c>
      <c r="D77">
        <v>8</v>
      </c>
      <c r="E77" t="s">
        <v>521</v>
      </c>
      <c r="F77" t="s">
        <v>232</v>
      </c>
      <c r="G77" t="s">
        <v>28</v>
      </c>
      <c r="H77">
        <v>4</v>
      </c>
      <c r="I77">
        <v>12</v>
      </c>
      <c r="J77">
        <v>2004</v>
      </c>
      <c r="K77" t="s">
        <v>29</v>
      </c>
      <c r="L77">
        <v>118</v>
      </c>
      <c r="M77" t="s">
        <v>471</v>
      </c>
      <c r="N77" t="s">
        <v>233</v>
      </c>
      <c r="O77" t="s">
        <v>234</v>
      </c>
      <c r="P77" t="s">
        <v>235</v>
      </c>
      <c r="Q77" t="s">
        <v>236</v>
      </c>
      <c r="R77" t="s">
        <v>237</v>
      </c>
      <c r="S77" t="s">
        <v>238</v>
      </c>
      <c r="T77" t="s">
        <v>239</v>
      </c>
      <c r="U77" t="s">
        <v>139</v>
      </c>
      <c r="V77" t="s">
        <v>140</v>
      </c>
      <c r="W77" t="s">
        <v>240</v>
      </c>
      <c r="X77" t="s">
        <v>241</v>
      </c>
      <c r="Y77" t="s">
        <v>42</v>
      </c>
    </row>
    <row r="78" spans="1:25" x14ac:dyDescent="0.25">
      <c r="A78">
        <v>10374</v>
      </c>
      <c r="B78">
        <v>39</v>
      </c>
      <c r="C78" t="s">
        <v>77</v>
      </c>
      <c r="D78">
        <v>5</v>
      </c>
      <c r="E78" t="s">
        <v>522</v>
      </c>
      <c r="F78" t="s">
        <v>523</v>
      </c>
      <c r="G78" t="s">
        <v>28</v>
      </c>
      <c r="H78">
        <v>1</v>
      </c>
      <c r="I78">
        <v>2</v>
      </c>
      <c r="J78">
        <v>2005</v>
      </c>
      <c r="K78" t="s">
        <v>29</v>
      </c>
      <c r="L78">
        <v>118</v>
      </c>
      <c r="M78" t="s">
        <v>471</v>
      </c>
      <c r="N78" t="s">
        <v>319</v>
      </c>
      <c r="O78" t="s">
        <v>320</v>
      </c>
      <c r="P78" t="s">
        <v>321</v>
      </c>
      <c r="Q78" t="s">
        <v>34</v>
      </c>
      <c r="R78" t="s">
        <v>322</v>
      </c>
      <c r="S78" t="s">
        <v>323</v>
      </c>
      <c r="T78" t="s">
        <v>324</v>
      </c>
      <c r="U78" t="s">
        <v>139</v>
      </c>
      <c r="V78" t="s">
        <v>140</v>
      </c>
      <c r="W78" t="s">
        <v>325</v>
      </c>
      <c r="X78" t="s">
        <v>326</v>
      </c>
      <c r="Y78" t="s">
        <v>65</v>
      </c>
    </row>
    <row r="79" spans="1:25" x14ac:dyDescent="0.25">
      <c r="A79">
        <v>10388</v>
      </c>
      <c r="B79">
        <v>50</v>
      </c>
      <c r="C79" t="s">
        <v>524</v>
      </c>
      <c r="D79">
        <v>5</v>
      </c>
      <c r="E79" t="s">
        <v>525</v>
      </c>
      <c r="F79" t="s">
        <v>247</v>
      </c>
      <c r="G79" t="s">
        <v>28</v>
      </c>
      <c r="H79">
        <v>1</v>
      </c>
      <c r="I79">
        <v>3</v>
      </c>
      <c r="J79">
        <v>2005</v>
      </c>
      <c r="K79" t="s">
        <v>29</v>
      </c>
      <c r="L79">
        <v>118</v>
      </c>
      <c r="M79" t="s">
        <v>471</v>
      </c>
      <c r="N79" t="s">
        <v>248</v>
      </c>
      <c r="O79" t="s">
        <v>249</v>
      </c>
      <c r="P79" t="s">
        <v>250</v>
      </c>
      <c r="Q79" t="s">
        <v>34</v>
      </c>
      <c r="R79" t="s">
        <v>251</v>
      </c>
      <c r="S79" t="s">
        <v>185</v>
      </c>
      <c r="T79" t="s">
        <v>252</v>
      </c>
      <c r="U79" t="s">
        <v>38</v>
      </c>
      <c r="V79" t="s">
        <v>39</v>
      </c>
      <c r="W79" t="s">
        <v>253</v>
      </c>
      <c r="X79" t="s">
        <v>254</v>
      </c>
      <c r="Y79" t="s">
        <v>42</v>
      </c>
    </row>
    <row r="80" spans="1:25" x14ac:dyDescent="0.25">
      <c r="A80">
        <v>10402</v>
      </c>
      <c r="B80">
        <v>45</v>
      </c>
      <c r="C80" t="s">
        <v>77</v>
      </c>
      <c r="D80">
        <v>1</v>
      </c>
      <c r="E80" t="s">
        <v>526</v>
      </c>
      <c r="F80" t="s">
        <v>527</v>
      </c>
      <c r="G80" t="s">
        <v>28</v>
      </c>
      <c r="H80">
        <v>2</v>
      </c>
      <c r="I80">
        <v>4</v>
      </c>
      <c r="J80">
        <v>2005</v>
      </c>
      <c r="K80" t="s">
        <v>29</v>
      </c>
      <c r="L80">
        <v>118</v>
      </c>
      <c r="M80" t="s">
        <v>471</v>
      </c>
      <c r="N80" t="s">
        <v>124</v>
      </c>
      <c r="O80" t="s">
        <v>125</v>
      </c>
      <c r="P80" t="s">
        <v>126</v>
      </c>
      <c r="Q80" t="s">
        <v>34</v>
      </c>
      <c r="R80" t="s">
        <v>61</v>
      </c>
      <c r="S80" t="s">
        <v>34</v>
      </c>
      <c r="T80" t="s">
        <v>127</v>
      </c>
      <c r="U80" t="s">
        <v>51</v>
      </c>
      <c r="V80" t="s">
        <v>52</v>
      </c>
      <c r="W80" t="s">
        <v>128</v>
      </c>
      <c r="X80" t="s">
        <v>129</v>
      </c>
      <c r="Y80" t="s">
        <v>65</v>
      </c>
    </row>
    <row r="81" spans="1:25" x14ac:dyDescent="0.25">
      <c r="A81">
        <v>10417</v>
      </c>
      <c r="B81">
        <v>45</v>
      </c>
      <c r="C81" t="s">
        <v>77</v>
      </c>
      <c r="D81">
        <v>5</v>
      </c>
      <c r="E81" t="s">
        <v>528</v>
      </c>
      <c r="F81" t="s">
        <v>266</v>
      </c>
      <c r="G81" t="s">
        <v>267</v>
      </c>
      <c r="H81">
        <v>2</v>
      </c>
      <c r="I81">
        <v>5</v>
      </c>
      <c r="J81">
        <v>2005</v>
      </c>
      <c r="K81" t="s">
        <v>29</v>
      </c>
      <c r="L81">
        <v>118</v>
      </c>
      <c r="M81" t="s">
        <v>471</v>
      </c>
      <c r="N81" t="s">
        <v>268</v>
      </c>
      <c r="O81" t="s">
        <v>269</v>
      </c>
      <c r="P81" t="s">
        <v>270</v>
      </c>
      <c r="Q81" t="s">
        <v>34</v>
      </c>
      <c r="R81" t="s">
        <v>271</v>
      </c>
      <c r="S81" t="s">
        <v>34</v>
      </c>
      <c r="T81" t="s">
        <v>272</v>
      </c>
      <c r="U81" t="s">
        <v>273</v>
      </c>
      <c r="V81" t="s">
        <v>52</v>
      </c>
      <c r="W81" t="s">
        <v>274</v>
      </c>
      <c r="X81" t="s">
        <v>275</v>
      </c>
      <c r="Y81" t="s">
        <v>65</v>
      </c>
    </row>
    <row r="82" spans="1:25" x14ac:dyDescent="0.25">
      <c r="A82">
        <v>10107</v>
      </c>
      <c r="B82">
        <v>27</v>
      </c>
      <c r="C82" t="s">
        <v>77</v>
      </c>
      <c r="D82">
        <v>4</v>
      </c>
      <c r="E82" t="s">
        <v>529</v>
      </c>
      <c r="F82" t="s">
        <v>27</v>
      </c>
      <c r="G82" t="s">
        <v>28</v>
      </c>
      <c r="H82">
        <v>1</v>
      </c>
      <c r="I82">
        <v>2</v>
      </c>
      <c r="J82">
        <v>2003</v>
      </c>
      <c r="K82" t="s">
        <v>29</v>
      </c>
      <c r="L82">
        <v>193</v>
      </c>
      <c r="M82" t="s">
        <v>530</v>
      </c>
      <c r="N82" t="s">
        <v>31</v>
      </c>
      <c r="O82" t="s">
        <v>32</v>
      </c>
      <c r="P82" t="s">
        <v>33</v>
      </c>
      <c r="Q82" t="s">
        <v>34</v>
      </c>
      <c r="R82" t="s">
        <v>35</v>
      </c>
      <c r="S82" t="s">
        <v>36</v>
      </c>
      <c r="T82" t="s">
        <v>37</v>
      </c>
      <c r="U82" t="s">
        <v>38</v>
      </c>
      <c r="V82" t="s">
        <v>39</v>
      </c>
      <c r="W82" t="s">
        <v>40</v>
      </c>
      <c r="X82" t="s">
        <v>41</v>
      </c>
      <c r="Y82" t="s">
        <v>65</v>
      </c>
    </row>
    <row r="83" spans="1:25" x14ac:dyDescent="0.25">
      <c r="A83">
        <v>10120</v>
      </c>
      <c r="B83">
        <v>46</v>
      </c>
      <c r="C83" t="s">
        <v>77</v>
      </c>
      <c r="D83">
        <v>2</v>
      </c>
      <c r="E83" t="s">
        <v>531</v>
      </c>
      <c r="F83" t="s">
        <v>474</v>
      </c>
      <c r="G83" t="s">
        <v>28</v>
      </c>
      <c r="H83">
        <v>2</v>
      </c>
      <c r="I83">
        <v>4</v>
      </c>
      <c r="J83">
        <v>2003</v>
      </c>
      <c r="K83" t="s">
        <v>29</v>
      </c>
      <c r="L83">
        <v>193</v>
      </c>
      <c r="M83" t="s">
        <v>530</v>
      </c>
      <c r="N83" t="s">
        <v>132</v>
      </c>
      <c r="O83" t="s">
        <v>133</v>
      </c>
      <c r="P83" t="s">
        <v>134</v>
      </c>
      <c r="Q83" t="s">
        <v>135</v>
      </c>
      <c r="R83" t="s">
        <v>136</v>
      </c>
      <c r="S83" t="s">
        <v>137</v>
      </c>
      <c r="T83" t="s">
        <v>138</v>
      </c>
      <c r="U83" t="s">
        <v>139</v>
      </c>
      <c r="V83" t="s">
        <v>140</v>
      </c>
      <c r="W83" t="s">
        <v>141</v>
      </c>
      <c r="X83" t="s">
        <v>142</v>
      </c>
      <c r="Y83" t="s">
        <v>229</v>
      </c>
    </row>
    <row r="84" spans="1:25" x14ac:dyDescent="0.25">
      <c r="A84">
        <v>10134</v>
      </c>
      <c r="B84">
        <v>31</v>
      </c>
      <c r="C84" t="s">
        <v>77</v>
      </c>
      <c r="D84">
        <v>4</v>
      </c>
      <c r="E84" t="s">
        <v>532</v>
      </c>
      <c r="F84" t="s">
        <v>57</v>
      </c>
      <c r="G84" t="s">
        <v>28</v>
      </c>
      <c r="H84">
        <v>3</v>
      </c>
      <c r="I84">
        <v>7</v>
      </c>
      <c r="J84">
        <v>2003</v>
      </c>
      <c r="K84" t="s">
        <v>29</v>
      </c>
      <c r="L84">
        <v>193</v>
      </c>
      <c r="M84" t="s">
        <v>530</v>
      </c>
      <c r="N84" t="s">
        <v>58</v>
      </c>
      <c r="O84" t="s">
        <v>59</v>
      </c>
      <c r="P84" t="s">
        <v>60</v>
      </c>
      <c r="Q84" t="s">
        <v>34</v>
      </c>
      <c r="R84" t="s">
        <v>61</v>
      </c>
      <c r="S84" t="s">
        <v>34</v>
      </c>
      <c r="T84" t="s">
        <v>62</v>
      </c>
      <c r="U84" t="s">
        <v>51</v>
      </c>
      <c r="V84" t="s">
        <v>52</v>
      </c>
      <c r="W84" t="s">
        <v>63</v>
      </c>
      <c r="X84" t="s">
        <v>64</v>
      </c>
      <c r="Y84" t="s">
        <v>229</v>
      </c>
    </row>
    <row r="85" spans="1:25" x14ac:dyDescent="0.25">
      <c r="A85">
        <v>10145</v>
      </c>
      <c r="B85">
        <v>33</v>
      </c>
      <c r="C85" t="s">
        <v>77</v>
      </c>
      <c r="D85">
        <v>8</v>
      </c>
      <c r="E85" t="s">
        <v>533</v>
      </c>
      <c r="F85" t="s">
        <v>68</v>
      </c>
      <c r="G85" t="s">
        <v>28</v>
      </c>
      <c r="H85">
        <v>3</v>
      </c>
      <c r="I85">
        <v>8</v>
      </c>
      <c r="J85">
        <v>2003</v>
      </c>
      <c r="K85" t="s">
        <v>29</v>
      </c>
      <c r="L85">
        <v>193</v>
      </c>
      <c r="M85" t="s">
        <v>530</v>
      </c>
      <c r="N85" t="s">
        <v>69</v>
      </c>
      <c r="O85" t="s">
        <v>70</v>
      </c>
      <c r="P85" t="s">
        <v>71</v>
      </c>
      <c r="Q85" t="s">
        <v>34</v>
      </c>
      <c r="R85" t="s">
        <v>72</v>
      </c>
      <c r="S85" t="s">
        <v>73</v>
      </c>
      <c r="T85" t="s">
        <v>74</v>
      </c>
      <c r="U85" t="s">
        <v>38</v>
      </c>
      <c r="V85" t="s">
        <v>39</v>
      </c>
      <c r="W85" t="s">
        <v>75</v>
      </c>
      <c r="X85" t="s">
        <v>76</v>
      </c>
      <c r="Y85" t="s">
        <v>65</v>
      </c>
    </row>
    <row r="86" spans="1:25" x14ac:dyDescent="0.25">
      <c r="A86">
        <v>10159</v>
      </c>
      <c r="B86">
        <v>22</v>
      </c>
      <c r="C86" t="s">
        <v>77</v>
      </c>
      <c r="D86">
        <v>16</v>
      </c>
      <c r="E86" t="s">
        <v>534</v>
      </c>
      <c r="F86" t="s">
        <v>79</v>
      </c>
      <c r="G86" t="s">
        <v>28</v>
      </c>
      <c r="H86">
        <v>4</v>
      </c>
      <c r="I86">
        <v>10</v>
      </c>
      <c r="J86">
        <v>2003</v>
      </c>
      <c r="K86" t="s">
        <v>29</v>
      </c>
      <c r="L86">
        <v>193</v>
      </c>
      <c r="M86" t="s">
        <v>530</v>
      </c>
      <c r="N86" t="s">
        <v>80</v>
      </c>
      <c r="O86" t="s">
        <v>81</v>
      </c>
      <c r="P86" t="s">
        <v>82</v>
      </c>
      <c r="Q86" t="s">
        <v>34</v>
      </c>
      <c r="R86" t="s">
        <v>83</v>
      </c>
      <c r="S86" t="s">
        <v>73</v>
      </c>
      <c r="T86" t="s">
        <v>34</v>
      </c>
      <c r="U86" t="s">
        <v>38</v>
      </c>
      <c r="V86" t="s">
        <v>39</v>
      </c>
      <c r="W86" t="s">
        <v>84</v>
      </c>
      <c r="X86" t="s">
        <v>76</v>
      </c>
      <c r="Y86" t="s">
        <v>65</v>
      </c>
    </row>
    <row r="87" spans="1:25" x14ac:dyDescent="0.25">
      <c r="A87">
        <v>10168</v>
      </c>
      <c r="B87">
        <v>20</v>
      </c>
      <c r="C87" t="s">
        <v>77</v>
      </c>
      <c r="D87">
        <v>3</v>
      </c>
      <c r="E87" t="s">
        <v>535</v>
      </c>
      <c r="F87" t="s">
        <v>87</v>
      </c>
      <c r="G87" t="s">
        <v>28</v>
      </c>
      <c r="H87">
        <v>4</v>
      </c>
      <c r="I87">
        <v>10</v>
      </c>
      <c r="J87">
        <v>2003</v>
      </c>
      <c r="K87" t="s">
        <v>29</v>
      </c>
      <c r="L87">
        <v>193</v>
      </c>
      <c r="M87" t="s">
        <v>530</v>
      </c>
      <c r="N87" t="s">
        <v>88</v>
      </c>
      <c r="O87" t="s">
        <v>89</v>
      </c>
      <c r="P87" t="s">
        <v>90</v>
      </c>
      <c r="Q87" t="s">
        <v>34</v>
      </c>
      <c r="R87" t="s">
        <v>91</v>
      </c>
      <c r="S87" t="s">
        <v>73</v>
      </c>
      <c r="T87" t="s">
        <v>92</v>
      </c>
      <c r="U87" t="s">
        <v>38</v>
      </c>
      <c r="V87" t="s">
        <v>39</v>
      </c>
      <c r="W87" t="s">
        <v>93</v>
      </c>
      <c r="X87" t="s">
        <v>94</v>
      </c>
      <c r="Y87" t="s">
        <v>65</v>
      </c>
    </row>
    <row r="88" spans="1:25" x14ac:dyDescent="0.25">
      <c r="A88">
        <v>10180</v>
      </c>
      <c r="B88">
        <v>41</v>
      </c>
      <c r="C88" t="s">
        <v>77</v>
      </c>
      <c r="D88">
        <v>11</v>
      </c>
      <c r="E88" t="s">
        <v>536</v>
      </c>
      <c r="F88" t="s">
        <v>97</v>
      </c>
      <c r="G88" t="s">
        <v>28</v>
      </c>
      <c r="H88">
        <v>4</v>
      </c>
      <c r="I88">
        <v>11</v>
      </c>
      <c r="J88">
        <v>2003</v>
      </c>
      <c r="K88" t="s">
        <v>29</v>
      </c>
      <c r="L88">
        <v>193</v>
      </c>
      <c r="M88" t="s">
        <v>530</v>
      </c>
      <c r="N88" t="s">
        <v>98</v>
      </c>
      <c r="O88" t="s">
        <v>99</v>
      </c>
      <c r="P88" t="s">
        <v>100</v>
      </c>
      <c r="Q88" t="s">
        <v>34</v>
      </c>
      <c r="R88" t="s">
        <v>101</v>
      </c>
      <c r="S88" t="s">
        <v>34</v>
      </c>
      <c r="T88" t="s">
        <v>102</v>
      </c>
      <c r="U88" t="s">
        <v>51</v>
      </c>
      <c r="V88" t="s">
        <v>52</v>
      </c>
      <c r="W88" t="s">
        <v>103</v>
      </c>
      <c r="X88" t="s">
        <v>104</v>
      </c>
      <c r="Y88" t="s">
        <v>229</v>
      </c>
    </row>
    <row r="89" spans="1:25" x14ac:dyDescent="0.25">
      <c r="A89">
        <v>10188</v>
      </c>
      <c r="B89">
        <v>45</v>
      </c>
      <c r="C89" t="s">
        <v>77</v>
      </c>
      <c r="D89">
        <v>3</v>
      </c>
      <c r="E89" t="s">
        <v>537</v>
      </c>
      <c r="F89" t="s">
        <v>106</v>
      </c>
      <c r="G89" t="s">
        <v>28</v>
      </c>
      <c r="H89">
        <v>4</v>
      </c>
      <c r="I89">
        <v>11</v>
      </c>
      <c r="J89">
        <v>2003</v>
      </c>
      <c r="K89" t="s">
        <v>29</v>
      </c>
      <c r="L89">
        <v>193</v>
      </c>
      <c r="M89" t="s">
        <v>530</v>
      </c>
      <c r="N89" t="s">
        <v>107</v>
      </c>
      <c r="O89" t="s">
        <v>108</v>
      </c>
      <c r="P89" t="s">
        <v>109</v>
      </c>
      <c r="Q89" t="s">
        <v>34</v>
      </c>
      <c r="R89" t="s">
        <v>110</v>
      </c>
      <c r="S89" t="s">
        <v>34</v>
      </c>
      <c r="T89" t="s">
        <v>111</v>
      </c>
      <c r="U89" t="s">
        <v>112</v>
      </c>
      <c r="V89" t="s">
        <v>52</v>
      </c>
      <c r="W89" t="s">
        <v>113</v>
      </c>
      <c r="X89" t="s">
        <v>114</v>
      </c>
      <c r="Y89" t="s">
        <v>229</v>
      </c>
    </row>
    <row r="90" spans="1:25" x14ac:dyDescent="0.25">
      <c r="A90">
        <v>10201</v>
      </c>
      <c r="B90">
        <v>49</v>
      </c>
      <c r="C90" t="s">
        <v>77</v>
      </c>
      <c r="D90">
        <v>4</v>
      </c>
      <c r="E90" t="s">
        <v>538</v>
      </c>
      <c r="F90" t="s">
        <v>117</v>
      </c>
      <c r="G90" t="s">
        <v>28</v>
      </c>
      <c r="H90">
        <v>4</v>
      </c>
      <c r="I90">
        <v>12</v>
      </c>
      <c r="J90">
        <v>2003</v>
      </c>
      <c r="K90" t="s">
        <v>29</v>
      </c>
      <c r="L90">
        <v>193</v>
      </c>
      <c r="M90" t="s">
        <v>530</v>
      </c>
      <c r="N90" t="s">
        <v>118</v>
      </c>
      <c r="O90" t="s">
        <v>119</v>
      </c>
      <c r="P90" t="s">
        <v>120</v>
      </c>
      <c r="Q90" t="s">
        <v>34</v>
      </c>
      <c r="R90" t="s">
        <v>83</v>
      </c>
      <c r="S90" t="s">
        <v>73</v>
      </c>
      <c r="T90" t="s">
        <v>34</v>
      </c>
      <c r="U90" t="s">
        <v>38</v>
      </c>
      <c r="V90" t="s">
        <v>39</v>
      </c>
      <c r="W90" t="s">
        <v>121</v>
      </c>
      <c r="X90" t="s">
        <v>76</v>
      </c>
      <c r="Y90" t="s">
        <v>229</v>
      </c>
    </row>
    <row r="91" spans="1:25" x14ac:dyDescent="0.25">
      <c r="A91">
        <v>10210</v>
      </c>
      <c r="B91">
        <v>34</v>
      </c>
      <c r="C91" t="s">
        <v>77</v>
      </c>
      <c r="D91">
        <v>1</v>
      </c>
      <c r="E91" t="s">
        <v>539</v>
      </c>
      <c r="F91" t="s">
        <v>483</v>
      </c>
      <c r="G91" t="s">
        <v>28</v>
      </c>
      <c r="H91">
        <v>1</v>
      </c>
      <c r="I91">
        <v>1</v>
      </c>
      <c r="J91">
        <v>2004</v>
      </c>
      <c r="K91" t="s">
        <v>29</v>
      </c>
      <c r="L91">
        <v>193</v>
      </c>
      <c r="M91" t="s">
        <v>530</v>
      </c>
      <c r="N91" t="s">
        <v>484</v>
      </c>
      <c r="O91" t="s">
        <v>485</v>
      </c>
      <c r="P91" t="s">
        <v>486</v>
      </c>
      <c r="Q91" t="s">
        <v>34</v>
      </c>
      <c r="R91" t="s">
        <v>487</v>
      </c>
      <c r="S91" t="s">
        <v>487</v>
      </c>
      <c r="T91" t="s">
        <v>488</v>
      </c>
      <c r="U91" t="s">
        <v>307</v>
      </c>
      <c r="V91" t="s">
        <v>307</v>
      </c>
      <c r="W91" t="s">
        <v>489</v>
      </c>
      <c r="X91" t="s">
        <v>490</v>
      </c>
      <c r="Y91" t="s">
        <v>65</v>
      </c>
    </row>
    <row r="92" spans="1:25" x14ac:dyDescent="0.25">
      <c r="A92">
        <v>10223</v>
      </c>
      <c r="B92">
        <v>49</v>
      </c>
      <c r="C92" t="s">
        <v>77</v>
      </c>
      <c r="D92">
        <v>3</v>
      </c>
      <c r="E92" t="s">
        <v>540</v>
      </c>
      <c r="F92" t="s">
        <v>131</v>
      </c>
      <c r="G92" t="s">
        <v>28</v>
      </c>
      <c r="H92">
        <v>1</v>
      </c>
      <c r="I92">
        <v>2</v>
      </c>
      <c r="J92">
        <v>2004</v>
      </c>
      <c r="K92" t="s">
        <v>29</v>
      </c>
      <c r="L92">
        <v>193</v>
      </c>
      <c r="M92" t="s">
        <v>530</v>
      </c>
      <c r="N92" t="s">
        <v>132</v>
      </c>
      <c r="O92" t="s">
        <v>133</v>
      </c>
      <c r="P92" t="s">
        <v>134</v>
      </c>
      <c r="Q92" t="s">
        <v>135</v>
      </c>
      <c r="R92" t="s">
        <v>136</v>
      </c>
      <c r="S92" t="s">
        <v>137</v>
      </c>
      <c r="T92" t="s">
        <v>138</v>
      </c>
      <c r="U92" t="s">
        <v>139</v>
      </c>
      <c r="V92" t="s">
        <v>140</v>
      </c>
      <c r="W92" t="s">
        <v>141</v>
      </c>
      <c r="X92" t="s">
        <v>142</v>
      </c>
      <c r="Y92" t="s">
        <v>229</v>
      </c>
    </row>
    <row r="93" spans="1:25" x14ac:dyDescent="0.25">
      <c r="A93">
        <v>10237</v>
      </c>
      <c r="B93">
        <v>39</v>
      </c>
      <c r="C93" t="s">
        <v>77</v>
      </c>
      <c r="D93">
        <v>9</v>
      </c>
      <c r="E93" t="s">
        <v>541</v>
      </c>
      <c r="F93" t="s">
        <v>144</v>
      </c>
      <c r="G93" t="s">
        <v>28</v>
      </c>
      <c r="H93">
        <v>2</v>
      </c>
      <c r="I93">
        <v>4</v>
      </c>
      <c r="J93">
        <v>2004</v>
      </c>
      <c r="K93" t="s">
        <v>29</v>
      </c>
      <c r="L93">
        <v>193</v>
      </c>
      <c r="M93" t="s">
        <v>530</v>
      </c>
      <c r="N93" t="s">
        <v>145</v>
      </c>
      <c r="O93" t="s">
        <v>146</v>
      </c>
      <c r="P93" t="s">
        <v>147</v>
      </c>
      <c r="Q93" t="s">
        <v>148</v>
      </c>
      <c r="R93" t="s">
        <v>35</v>
      </c>
      <c r="S93" t="s">
        <v>36</v>
      </c>
      <c r="T93" t="s">
        <v>37</v>
      </c>
      <c r="U93" t="s">
        <v>38</v>
      </c>
      <c r="V93" t="s">
        <v>39</v>
      </c>
      <c r="W93" t="s">
        <v>149</v>
      </c>
      <c r="X93" t="s">
        <v>150</v>
      </c>
      <c r="Y93" t="s">
        <v>229</v>
      </c>
    </row>
    <row r="94" spans="1:25" x14ac:dyDescent="0.25">
      <c r="A94">
        <v>10251</v>
      </c>
      <c r="B94">
        <v>43</v>
      </c>
      <c r="C94" t="s">
        <v>77</v>
      </c>
      <c r="D94">
        <v>4</v>
      </c>
      <c r="E94" t="s">
        <v>542</v>
      </c>
      <c r="F94" t="s">
        <v>152</v>
      </c>
      <c r="G94" t="s">
        <v>28</v>
      </c>
      <c r="H94">
        <v>2</v>
      </c>
      <c r="I94">
        <v>5</v>
      </c>
      <c r="J94">
        <v>2004</v>
      </c>
      <c r="K94" t="s">
        <v>29</v>
      </c>
      <c r="L94">
        <v>193</v>
      </c>
      <c r="M94" t="s">
        <v>530</v>
      </c>
      <c r="N94" t="s">
        <v>153</v>
      </c>
      <c r="O94" t="s">
        <v>154</v>
      </c>
      <c r="P94" t="s">
        <v>155</v>
      </c>
      <c r="Q94" t="s">
        <v>34</v>
      </c>
      <c r="R94" t="s">
        <v>156</v>
      </c>
      <c r="S94" t="s">
        <v>157</v>
      </c>
      <c r="T94" t="s">
        <v>158</v>
      </c>
      <c r="U94" t="s">
        <v>38</v>
      </c>
      <c r="V94" t="s">
        <v>39</v>
      </c>
      <c r="W94" t="s">
        <v>84</v>
      </c>
      <c r="X94" t="s">
        <v>159</v>
      </c>
      <c r="Y94" t="s">
        <v>229</v>
      </c>
    </row>
    <row r="95" spans="1:25" x14ac:dyDescent="0.25">
      <c r="A95">
        <v>10263</v>
      </c>
      <c r="B95">
        <v>41</v>
      </c>
      <c r="C95" t="s">
        <v>77</v>
      </c>
      <c r="D95">
        <v>4</v>
      </c>
      <c r="E95" t="s">
        <v>543</v>
      </c>
      <c r="F95" t="s">
        <v>161</v>
      </c>
      <c r="G95" t="s">
        <v>28</v>
      </c>
      <c r="H95">
        <v>2</v>
      </c>
      <c r="I95">
        <v>6</v>
      </c>
      <c r="J95">
        <v>2004</v>
      </c>
      <c r="K95" t="s">
        <v>29</v>
      </c>
      <c r="L95">
        <v>193</v>
      </c>
      <c r="M95" t="s">
        <v>530</v>
      </c>
      <c r="N95" t="s">
        <v>162</v>
      </c>
      <c r="O95" t="s">
        <v>163</v>
      </c>
      <c r="P95" t="s">
        <v>164</v>
      </c>
      <c r="Q95" t="s">
        <v>34</v>
      </c>
      <c r="R95" t="s">
        <v>165</v>
      </c>
      <c r="S95" t="s">
        <v>166</v>
      </c>
      <c r="T95" t="s">
        <v>167</v>
      </c>
      <c r="U95" t="s">
        <v>38</v>
      </c>
      <c r="V95" t="s">
        <v>39</v>
      </c>
      <c r="W95" t="s">
        <v>168</v>
      </c>
      <c r="X95" t="s">
        <v>76</v>
      </c>
      <c r="Y95" t="s">
        <v>229</v>
      </c>
    </row>
    <row r="96" spans="1:25" x14ac:dyDescent="0.25">
      <c r="A96">
        <v>10275</v>
      </c>
      <c r="B96">
        <v>36</v>
      </c>
      <c r="C96" t="s">
        <v>77</v>
      </c>
      <c r="D96">
        <v>3</v>
      </c>
      <c r="E96" t="s">
        <v>544</v>
      </c>
      <c r="F96" t="s">
        <v>171</v>
      </c>
      <c r="G96" t="s">
        <v>28</v>
      </c>
      <c r="H96">
        <v>3</v>
      </c>
      <c r="I96">
        <v>7</v>
      </c>
      <c r="J96">
        <v>2004</v>
      </c>
      <c r="K96" t="s">
        <v>29</v>
      </c>
      <c r="L96">
        <v>193</v>
      </c>
      <c r="M96" t="s">
        <v>530</v>
      </c>
      <c r="N96" t="s">
        <v>172</v>
      </c>
      <c r="O96" t="s">
        <v>173</v>
      </c>
      <c r="P96" t="s">
        <v>174</v>
      </c>
      <c r="Q96" t="s">
        <v>34</v>
      </c>
      <c r="R96" t="s">
        <v>175</v>
      </c>
      <c r="S96" t="s">
        <v>34</v>
      </c>
      <c r="T96" t="s">
        <v>176</v>
      </c>
      <c r="U96" t="s">
        <v>51</v>
      </c>
      <c r="V96" t="s">
        <v>52</v>
      </c>
      <c r="W96" t="s">
        <v>177</v>
      </c>
      <c r="X96" t="s">
        <v>178</v>
      </c>
      <c r="Y96" t="s">
        <v>65</v>
      </c>
    </row>
    <row r="97" spans="1:25" x14ac:dyDescent="0.25">
      <c r="A97">
        <v>10285</v>
      </c>
      <c r="B97">
        <v>27</v>
      </c>
      <c r="C97" t="s">
        <v>77</v>
      </c>
      <c r="D97">
        <v>8</v>
      </c>
      <c r="E97" t="s">
        <v>545</v>
      </c>
      <c r="F97" t="s">
        <v>180</v>
      </c>
      <c r="G97" t="s">
        <v>28</v>
      </c>
      <c r="H97">
        <v>3</v>
      </c>
      <c r="I97">
        <v>8</v>
      </c>
      <c r="J97">
        <v>2004</v>
      </c>
      <c r="K97" t="s">
        <v>29</v>
      </c>
      <c r="L97">
        <v>193</v>
      </c>
      <c r="M97" t="s">
        <v>530</v>
      </c>
      <c r="N97" t="s">
        <v>181</v>
      </c>
      <c r="O97" t="s">
        <v>182</v>
      </c>
      <c r="P97" t="s">
        <v>183</v>
      </c>
      <c r="Q97" t="s">
        <v>34</v>
      </c>
      <c r="R97" t="s">
        <v>184</v>
      </c>
      <c r="S97" t="s">
        <v>185</v>
      </c>
      <c r="T97" t="s">
        <v>186</v>
      </c>
      <c r="U97" t="s">
        <v>38</v>
      </c>
      <c r="V97" t="s">
        <v>39</v>
      </c>
      <c r="W97" t="s">
        <v>187</v>
      </c>
      <c r="X97" t="s">
        <v>188</v>
      </c>
      <c r="Y97" t="s">
        <v>65</v>
      </c>
    </row>
    <row r="98" spans="1:25" x14ac:dyDescent="0.25">
      <c r="A98">
        <v>10299</v>
      </c>
      <c r="B98">
        <v>29</v>
      </c>
      <c r="C98" t="s">
        <v>77</v>
      </c>
      <c r="D98">
        <v>11</v>
      </c>
      <c r="E98" t="s">
        <v>546</v>
      </c>
      <c r="F98" t="s">
        <v>190</v>
      </c>
      <c r="G98" t="s">
        <v>28</v>
      </c>
      <c r="H98">
        <v>3</v>
      </c>
      <c r="I98">
        <v>9</v>
      </c>
      <c r="J98">
        <v>2004</v>
      </c>
      <c r="K98" t="s">
        <v>29</v>
      </c>
      <c r="L98">
        <v>193</v>
      </c>
      <c r="M98" t="s">
        <v>530</v>
      </c>
      <c r="N98" t="s">
        <v>191</v>
      </c>
      <c r="O98" t="s">
        <v>192</v>
      </c>
      <c r="P98" t="s">
        <v>193</v>
      </c>
      <c r="Q98" t="s">
        <v>34</v>
      </c>
      <c r="R98" t="s">
        <v>194</v>
      </c>
      <c r="S98" t="s">
        <v>34</v>
      </c>
      <c r="T98" t="s">
        <v>195</v>
      </c>
      <c r="U98" t="s">
        <v>196</v>
      </c>
      <c r="V98" t="s">
        <v>52</v>
      </c>
      <c r="W98" t="s">
        <v>197</v>
      </c>
      <c r="X98" t="s">
        <v>198</v>
      </c>
      <c r="Y98" t="s">
        <v>65</v>
      </c>
    </row>
    <row r="99" spans="1:25" x14ac:dyDescent="0.25">
      <c r="A99">
        <v>10308</v>
      </c>
      <c r="B99">
        <v>20</v>
      </c>
      <c r="C99" t="s">
        <v>77</v>
      </c>
      <c r="D99">
        <v>1</v>
      </c>
      <c r="E99" t="s">
        <v>547</v>
      </c>
      <c r="F99" t="s">
        <v>200</v>
      </c>
      <c r="G99" t="s">
        <v>28</v>
      </c>
      <c r="H99">
        <v>4</v>
      </c>
      <c r="I99">
        <v>10</v>
      </c>
      <c r="J99">
        <v>2004</v>
      </c>
      <c r="K99" t="s">
        <v>29</v>
      </c>
      <c r="L99">
        <v>193</v>
      </c>
      <c r="M99" t="s">
        <v>530</v>
      </c>
      <c r="N99" t="s">
        <v>510</v>
      </c>
      <c r="O99" t="s">
        <v>511</v>
      </c>
      <c r="P99" t="s">
        <v>512</v>
      </c>
      <c r="Q99" t="s">
        <v>34</v>
      </c>
      <c r="R99" t="s">
        <v>513</v>
      </c>
      <c r="S99" t="s">
        <v>36</v>
      </c>
      <c r="T99" t="s">
        <v>514</v>
      </c>
      <c r="U99" t="s">
        <v>38</v>
      </c>
      <c r="V99" t="s">
        <v>39</v>
      </c>
      <c r="W99" t="s">
        <v>149</v>
      </c>
      <c r="X99" t="s">
        <v>363</v>
      </c>
      <c r="Y99" t="s">
        <v>65</v>
      </c>
    </row>
    <row r="100" spans="1:25" x14ac:dyDescent="0.25">
      <c r="A100">
        <v>10318</v>
      </c>
      <c r="B100">
        <v>37</v>
      </c>
      <c r="C100" t="s">
        <v>77</v>
      </c>
      <c r="D100">
        <v>3</v>
      </c>
      <c r="E100" t="s">
        <v>548</v>
      </c>
      <c r="F100" t="s">
        <v>209</v>
      </c>
      <c r="G100" t="s">
        <v>28</v>
      </c>
      <c r="H100">
        <v>4</v>
      </c>
      <c r="I100">
        <v>11</v>
      </c>
      <c r="J100">
        <v>2004</v>
      </c>
      <c r="K100" t="s">
        <v>29</v>
      </c>
      <c r="L100">
        <v>193</v>
      </c>
      <c r="M100" t="s">
        <v>530</v>
      </c>
      <c r="N100" t="s">
        <v>210</v>
      </c>
      <c r="O100" t="s">
        <v>211</v>
      </c>
      <c r="P100" t="s">
        <v>212</v>
      </c>
      <c r="Q100" t="s">
        <v>34</v>
      </c>
      <c r="R100" t="s">
        <v>213</v>
      </c>
      <c r="S100" t="s">
        <v>214</v>
      </c>
      <c r="T100" t="s">
        <v>215</v>
      </c>
      <c r="U100" t="s">
        <v>38</v>
      </c>
      <c r="V100" t="s">
        <v>39</v>
      </c>
      <c r="W100" t="s">
        <v>40</v>
      </c>
      <c r="X100" t="s">
        <v>216</v>
      </c>
      <c r="Y100" t="s">
        <v>229</v>
      </c>
    </row>
    <row r="101" spans="1:25" x14ac:dyDescent="0.25">
      <c r="A101">
        <v>10329</v>
      </c>
      <c r="B101">
        <v>26</v>
      </c>
      <c r="C101" t="s">
        <v>77</v>
      </c>
      <c r="D101">
        <v>3</v>
      </c>
      <c r="E101" t="s">
        <v>549</v>
      </c>
      <c r="F101" t="s">
        <v>218</v>
      </c>
      <c r="G101" t="s">
        <v>28</v>
      </c>
      <c r="H101">
        <v>4</v>
      </c>
      <c r="I101">
        <v>11</v>
      </c>
      <c r="J101">
        <v>2004</v>
      </c>
      <c r="K101" t="s">
        <v>29</v>
      </c>
      <c r="L101">
        <v>193</v>
      </c>
      <c r="M101" t="s">
        <v>530</v>
      </c>
      <c r="N101" t="s">
        <v>31</v>
      </c>
      <c r="O101" t="s">
        <v>32</v>
      </c>
      <c r="P101" t="s">
        <v>33</v>
      </c>
      <c r="Q101" t="s">
        <v>34</v>
      </c>
      <c r="R101" t="s">
        <v>35</v>
      </c>
      <c r="S101" t="s">
        <v>36</v>
      </c>
      <c r="T101" t="s">
        <v>37</v>
      </c>
      <c r="U101" t="s">
        <v>38</v>
      </c>
      <c r="V101" t="s">
        <v>39</v>
      </c>
      <c r="W101" t="s">
        <v>40</v>
      </c>
      <c r="X101" t="s">
        <v>41</v>
      </c>
      <c r="Y101" t="s">
        <v>65</v>
      </c>
    </row>
    <row r="102" spans="1:25" x14ac:dyDescent="0.25">
      <c r="A102">
        <v>10339</v>
      </c>
      <c r="B102">
        <v>39</v>
      </c>
      <c r="C102" t="s">
        <v>550</v>
      </c>
      <c r="D102">
        <v>3</v>
      </c>
      <c r="E102" t="s">
        <v>551</v>
      </c>
      <c r="F102" t="s">
        <v>519</v>
      </c>
      <c r="G102" t="s">
        <v>28</v>
      </c>
      <c r="H102">
        <v>4</v>
      </c>
      <c r="I102">
        <v>11</v>
      </c>
      <c r="J102">
        <v>2004</v>
      </c>
      <c r="K102" t="s">
        <v>29</v>
      </c>
      <c r="L102">
        <v>193</v>
      </c>
      <c r="M102" t="s">
        <v>530</v>
      </c>
      <c r="N102" t="s">
        <v>380</v>
      </c>
      <c r="O102" t="s">
        <v>381</v>
      </c>
      <c r="P102" t="s">
        <v>382</v>
      </c>
      <c r="Q102" t="s">
        <v>34</v>
      </c>
      <c r="R102" t="s">
        <v>383</v>
      </c>
      <c r="S102" t="s">
        <v>384</v>
      </c>
      <c r="T102" t="s">
        <v>385</v>
      </c>
      <c r="U102" t="s">
        <v>307</v>
      </c>
      <c r="V102" t="s">
        <v>307</v>
      </c>
      <c r="W102" t="s">
        <v>386</v>
      </c>
      <c r="X102" t="s">
        <v>387</v>
      </c>
      <c r="Y102" t="s">
        <v>42</v>
      </c>
    </row>
    <row r="103" spans="1:25" x14ac:dyDescent="0.25">
      <c r="A103">
        <v>10362</v>
      </c>
      <c r="B103">
        <v>22</v>
      </c>
      <c r="C103" t="s">
        <v>77</v>
      </c>
      <c r="D103">
        <v>4</v>
      </c>
      <c r="E103" t="s">
        <v>552</v>
      </c>
      <c r="F103" t="s">
        <v>553</v>
      </c>
      <c r="G103" t="s">
        <v>28</v>
      </c>
      <c r="H103">
        <v>1</v>
      </c>
      <c r="I103">
        <v>1</v>
      </c>
      <c r="J103">
        <v>2005</v>
      </c>
      <c r="K103" t="s">
        <v>29</v>
      </c>
      <c r="L103">
        <v>193</v>
      </c>
      <c r="M103" t="s">
        <v>530</v>
      </c>
      <c r="N103" t="s">
        <v>88</v>
      </c>
      <c r="O103" t="s">
        <v>89</v>
      </c>
      <c r="P103" t="s">
        <v>90</v>
      </c>
      <c r="Q103" t="s">
        <v>34</v>
      </c>
      <c r="R103" t="s">
        <v>91</v>
      </c>
      <c r="S103" t="s">
        <v>73</v>
      </c>
      <c r="T103" t="s">
        <v>92</v>
      </c>
      <c r="U103" t="s">
        <v>38</v>
      </c>
      <c r="V103" t="s">
        <v>39</v>
      </c>
      <c r="W103" t="s">
        <v>93</v>
      </c>
      <c r="X103" t="s">
        <v>94</v>
      </c>
      <c r="Y103" t="s">
        <v>65</v>
      </c>
    </row>
    <row r="104" spans="1:25" x14ac:dyDescent="0.25">
      <c r="A104">
        <v>10374</v>
      </c>
      <c r="B104">
        <v>22</v>
      </c>
      <c r="C104" t="s">
        <v>77</v>
      </c>
      <c r="D104">
        <v>1</v>
      </c>
      <c r="E104" t="s">
        <v>554</v>
      </c>
      <c r="F104" t="s">
        <v>523</v>
      </c>
      <c r="G104" t="s">
        <v>28</v>
      </c>
      <c r="H104">
        <v>1</v>
      </c>
      <c r="I104">
        <v>2</v>
      </c>
      <c r="J104">
        <v>2005</v>
      </c>
      <c r="K104" t="s">
        <v>29</v>
      </c>
      <c r="L104">
        <v>193</v>
      </c>
      <c r="M104" t="s">
        <v>530</v>
      </c>
      <c r="N104" t="s">
        <v>319</v>
      </c>
      <c r="O104" t="s">
        <v>320</v>
      </c>
      <c r="P104" t="s">
        <v>321</v>
      </c>
      <c r="Q104" t="s">
        <v>34</v>
      </c>
      <c r="R104" t="s">
        <v>322</v>
      </c>
      <c r="S104" t="s">
        <v>323</v>
      </c>
      <c r="T104" t="s">
        <v>324</v>
      </c>
      <c r="U104" t="s">
        <v>139</v>
      </c>
      <c r="V104" t="s">
        <v>140</v>
      </c>
      <c r="W104" t="s">
        <v>325</v>
      </c>
      <c r="X104" t="s">
        <v>326</v>
      </c>
      <c r="Y104" t="s">
        <v>65</v>
      </c>
    </row>
    <row r="105" spans="1:25" x14ac:dyDescent="0.25">
      <c r="A105">
        <v>10388</v>
      </c>
      <c r="B105">
        <v>21</v>
      </c>
      <c r="C105" t="s">
        <v>555</v>
      </c>
      <c r="D105">
        <v>7</v>
      </c>
      <c r="E105" t="s">
        <v>556</v>
      </c>
      <c r="F105" t="s">
        <v>247</v>
      </c>
      <c r="G105" t="s">
        <v>28</v>
      </c>
      <c r="H105">
        <v>1</v>
      </c>
      <c r="I105">
        <v>3</v>
      </c>
      <c r="J105">
        <v>2005</v>
      </c>
      <c r="K105" t="s">
        <v>29</v>
      </c>
      <c r="L105">
        <v>193</v>
      </c>
      <c r="M105" t="s">
        <v>530</v>
      </c>
      <c r="N105" t="s">
        <v>248</v>
      </c>
      <c r="O105" t="s">
        <v>249</v>
      </c>
      <c r="P105" t="s">
        <v>250</v>
      </c>
      <c r="Q105" t="s">
        <v>34</v>
      </c>
      <c r="R105" t="s">
        <v>251</v>
      </c>
      <c r="S105" t="s">
        <v>185</v>
      </c>
      <c r="T105" t="s">
        <v>252</v>
      </c>
      <c r="U105" t="s">
        <v>38</v>
      </c>
      <c r="V105" t="s">
        <v>39</v>
      </c>
      <c r="W105" t="s">
        <v>253</v>
      </c>
      <c r="X105" t="s">
        <v>254</v>
      </c>
      <c r="Y105" t="s">
        <v>42</v>
      </c>
    </row>
    <row r="106" spans="1:25" x14ac:dyDescent="0.25">
      <c r="A106">
        <v>10403</v>
      </c>
      <c r="B106">
        <v>66</v>
      </c>
      <c r="C106" t="s">
        <v>77</v>
      </c>
      <c r="D106">
        <v>9</v>
      </c>
      <c r="E106" t="s">
        <v>557</v>
      </c>
      <c r="F106" t="s">
        <v>256</v>
      </c>
      <c r="G106" t="s">
        <v>28</v>
      </c>
      <c r="H106">
        <v>2</v>
      </c>
      <c r="I106">
        <v>4</v>
      </c>
      <c r="J106">
        <v>2005</v>
      </c>
      <c r="K106" t="s">
        <v>29</v>
      </c>
      <c r="L106">
        <v>193</v>
      </c>
      <c r="M106" t="s">
        <v>530</v>
      </c>
      <c r="N106" t="s">
        <v>257</v>
      </c>
      <c r="O106" t="s">
        <v>258</v>
      </c>
      <c r="P106" t="s">
        <v>259</v>
      </c>
      <c r="Q106" t="s">
        <v>34</v>
      </c>
      <c r="R106" t="s">
        <v>260</v>
      </c>
      <c r="S106" t="s">
        <v>34</v>
      </c>
      <c r="T106" t="s">
        <v>261</v>
      </c>
      <c r="U106" t="s">
        <v>262</v>
      </c>
      <c r="V106" t="s">
        <v>52</v>
      </c>
      <c r="W106" t="s">
        <v>263</v>
      </c>
      <c r="X106" t="s">
        <v>264</v>
      </c>
      <c r="Y106" t="s">
        <v>229</v>
      </c>
    </row>
    <row r="107" spans="1:25" x14ac:dyDescent="0.25">
      <c r="A107">
        <v>10417</v>
      </c>
      <c r="B107">
        <v>56</v>
      </c>
      <c r="C107" t="s">
        <v>77</v>
      </c>
      <c r="D107">
        <v>4</v>
      </c>
      <c r="E107" t="s">
        <v>558</v>
      </c>
      <c r="F107" t="s">
        <v>266</v>
      </c>
      <c r="G107" t="s">
        <v>267</v>
      </c>
      <c r="H107">
        <v>2</v>
      </c>
      <c r="I107">
        <v>5</v>
      </c>
      <c r="J107">
        <v>2005</v>
      </c>
      <c r="K107" t="s">
        <v>29</v>
      </c>
      <c r="L107">
        <v>193</v>
      </c>
      <c r="M107" t="s">
        <v>530</v>
      </c>
      <c r="N107" t="s">
        <v>268</v>
      </c>
      <c r="O107" t="s">
        <v>269</v>
      </c>
      <c r="P107" t="s">
        <v>270</v>
      </c>
      <c r="Q107" t="s">
        <v>34</v>
      </c>
      <c r="R107" t="s">
        <v>271</v>
      </c>
      <c r="S107" t="s">
        <v>34</v>
      </c>
      <c r="T107" t="s">
        <v>272</v>
      </c>
      <c r="U107" t="s">
        <v>273</v>
      </c>
      <c r="V107" t="s">
        <v>52</v>
      </c>
      <c r="W107" t="s">
        <v>274</v>
      </c>
      <c r="X107" t="s">
        <v>275</v>
      </c>
      <c r="Y107" t="s">
        <v>229</v>
      </c>
    </row>
    <row r="108" spans="1:25" x14ac:dyDescent="0.25">
      <c r="A108">
        <v>10105</v>
      </c>
      <c r="B108">
        <v>50</v>
      </c>
      <c r="C108" t="s">
        <v>77</v>
      </c>
      <c r="D108">
        <v>2</v>
      </c>
      <c r="E108" t="s">
        <v>559</v>
      </c>
      <c r="F108" t="s">
        <v>560</v>
      </c>
      <c r="G108" t="s">
        <v>28</v>
      </c>
      <c r="H108">
        <v>1</v>
      </c>
      <c r="I108">
        <v>2</v>
      </c>
      <c r="J108">
        <v>2003</v>
      </c>
      <c r="K108" t="s">
        <v>278</v>
      </c>
      <c r="L108">
        <v>136</v>
      </c>
      <c r="M108" t="s">
        <v>561</v>
      </c>
      <c r="N108" t="s">
        <v>562</v>
      </c>
      <c r="O108" t="s">
        <v>563</v>
      </c>
      <c r="P108" t="s">
        <v>564</v>
      </c>
      <c r="Q108" t="s">
        <v>34</v>
      </c>
      <c r="R108" t="s">
        <v>565</v>
      </c>
      <c r="S108" t="s">
        <v>34</v>
      </c>
      <c r="T108" t="s">
        <v>566</v>
      </c>
      <c r="U108" t="s">
        <v>567</v>
      </c>
      <c r="V108" t="s">
        <v>52</v>
      </c>
      <c r="W108" t="s">
        <v>568</v>
      </c>
      <c r="X108" t="s">
        <v>569</v>
      </c>
      <c r="Y108" t="s">
        <v>229</v>
      </c>
    </row>
    <row r="109" spans="1:25" x14ac:dyDescent="0.25">
      <c r="A109">
        <v>10119</v>
      </c>
      <c r="B109">
        <v>46</v>
      </c>
      <c r="C109" t="s">
        <v>77</v>
      </c>
      <c r="D109">
        <v>11</v>
      </c>
      <c r="E109" t="s">
        <v>570</v>
      </c>
      <c r="F109" t="s">
        <v>571</v>
      </c>
      <c r="G109" t="s">
        <v>28</v>
      </c>
      <c r="H109">
        <v>2</v>
      </c>
      <c r="I109">
        <v>4</v>
      </c>
      <c r="J109">
        <v>2003</v>
      </c>
      <c r="K109" t="s">
        <v>278</v>
      </c>
      <c r="L109">
        <v>136</v>
      </c>
      <c r="M109" t="s">
        <v>561</v>
      </c>
      <c r="N109" t="s">
        <v>221</v>
      </c>
      <c r="O109" t="s">
        <v>222</v>
      </c>
      <c r="P109" t="s">
        <v>223</v>
      </c>
      <c r="Q109" t="s">
        <v>34</v>
      </c>
      <c r="R109" t="s">
        <v>224</v>
      </c>
      <c r="S109" t="s">
        <v>34</v>
      </c>
      <c r="T109" t="s">
        <v>225</v>
      </c>
      <c r="U109" t="s">
        <v>226</v>
      </c>
      <c r="V109" t="s">
        <v>52</v>
      </c>
      <c r="W109" t="s">
        <v>227</v>
      </c>
      <c r="X109" t="s">
        <v>228</v>
      </c>
      <c r="Y109" t="s">
        <v>65</v>
      </c>
    </row>
    <row r="110" spans="1:25" x14ac:dyDescent="0.25">
      <c r="A110">
        <v>10129</v>
      </c>
      <c r="B110">
        <v>33</v>
      </c>
      <c r="C110" t="s">
        <v>77</v>
      </c>
      <c r="D110">
        <v>2</v>
      </c>
      <c r="E110" t="s">
        <v>572</v>
      </c>
      <c r="F110" t="s">
        <v>573</v>
      </c>
      <c r="G110" t="s">
        <v>28</v>
      </c>
      <c r="H110">
        <v>2</v>
      </c>
      <c r="I110">
        <v>6</v>
      </c>
      <c r="J110">
        <v>2003</v>
      </c>
      <c r="K110" t="s">
        <v>278</v>
      </c>
      <c r="L110">
        <v>136</v>
      </c>
      <c r="M110" t="s">
        <v>561</v>
      </c>
      <c r="N110" t="s">
        <v>574</v>
      </c>
      <c r="O110" t="s">
        <v>575</v>
      </c>
      <c r="P110" t="s">
        <v>576</v>
      </c>
      <c r="Q110" t="s">
        <v>34</v>
      </c>
      <c r="R110" t="s">
        <v>577</v>
      </c>
      <c r="S110" t="s">
        <v>34</v>
      </c>
      <c r="T110" t="s">
        <v>578</v>
      </c>
      <c r="U110" t="s">
        <v>262</v>
      </c>
      <c r="V110" t="s">
        <v>52</v>
      </c>
      <c r="W110" t="s">
        <v>84</v>
      </c>
      <c r="X110" t="s">
        <v>579</v>
      </c>
      <c r="Y110" t="s">
        <v>65</v>
      </c>
    </row>
    <row r="111" spans="1:25" x14ac:dyDescent="0.25">
      <c r="A111">
        <v>10143</v>
      </c>
      <c r="B111">
        <v>49</v>
      </c>
      <c r="C111" t="s">
        <v>77</v>
      </c>
      <c r="D111">
        <v>15</v>
      </c>
      <c r="E111" t="s">
        <v>580</v>
      </c>
      <c r="F111" t="s">
        <v>581</v>
      </c>
      <c r="G111" t="s">
        <v>28</v>
      </c>
      <c r="H111">
        <v>3</v>
      </c>
      <c r="I111">
        <v>8</v>
      </c>
      <c r="J111">
        <v>2003</v>
      </c>
      <c r="K111" t="s">
        <v>278</v>
      </c>
      <c r="L111">
        <v>136</v>
      </c>
      <c r="M111" t="s">
        <v>561</v>
      </c>
      <c r="N111" t="s">
        <v>582</v>
      </c>
      <c r="O111" t="s">
        <v>583</v>
      </c>
      <c r="P111" t="s">
        <v>584</v>
      </c>
      <c r="Q111" t="s">
        <v>34</v>
      </c>
      <c r="R111" t="s">
        <v>251</v>
      </c>
      <c r="S111" t="s">
        <v>185</v>
      </c>
      <c r="T111" t="s">
        <v>252</v>
      </c>
      <c r="U111" t="s">
        <v>38</v>
      </c>
      <c r="V111" t="s">
        <v>39</v>
      </c>
      <c r="W111" t="s">
        <v>585</v>
      </c>
      <c r="X111" t="s">
        <v>586</v>
      </c>
      <c r="Y111" t="s">
        <v>65</v>
      </c>
    </row>
    <row r="112" spans="1:25" x14ac:dyDescent="0.25">
      <c r="A112">
        <v>10155</v>
      </c>
      <c r="B112">
        <v>32</v>
      </c>
      <c r="C112" t="s">
        <v>77</v>
      </c>
      <c r="D112">
        <v>13</v>
      </c>
      <c r="E112" t="s">
        <v>587</v>
      </c>
      <c r="F112" t="s">
        <v>588</v>
      </c>
      <c r="G112" t="s">
        <v>28</v>
      </c>
      <c r="H112">
        <v>4</v>
      </c>
      <c r="I112">
        <v>10</v>
      </c>
      <c r="J112">
        <v>2003</v>
      </c>
      <c r="K112" t="s">
        <v>278</v>
      </c>
      <c r="L112">
        <v>136</v>
      </c>
      <c r="M112" t="s">
        <v>561</v>
      </c>
      <c r="N112" t="s">
        <v>191</v>
      </c>
      <c r="O112" t="s">
        <v>192</v>
      </c>
      <c r="P112" t="s">
        <v>193</v>
      </c>
      <c r="Q112" t="s">
        <v>34</v>
      </c>
      <c r="R112" t="s">
        <v>194</v>
      </c>
      <c r="S112" t="s">
        <v>34</v>
      </c>
      <c r="T112" t="s">
        <v>195</v>
      </c>
      <c r="U112" t="s">
        <v>196</v>
      </c>
      <c r="V112" t="s">
        <v>52</v>
      </c>
      <c r="W112" t="s">
        <v>197</v>
      </c>
      <c r="X112" t="s">
        <v>198</v>
      </c>
      <c r="Y112" t="s">
        <v>65</v>
      </c>
    </row>
    <row r="113" spans="1:25" x14ac:dyDescent="0.25">
      <c r="A113">
        <v>10167</v>
      </c>
      <c r="B113">
        <v>44</v>
      </c>
      <c r="C113" t="s">
        <v>77</v>
      </c>
      <c r="D113">
        <v>9</v>
      </c>
      <c r="E113" t="s">
        <v>589</v>
      </c>
      <c r="F113" t="s">
        <v>590</v>
      </c>
      <c r="G113" t="s">
        <v>591</v>
      </c>
      <c r="H113">
        <v>4</v>
      </c>
      <c r="I113">
        <v>10</v>
      </c>
      <c r="J113">
        <v>2003</v>
      </c>
      <c r="K113" t="s">
        <v>278</v>
      </c>
      <c r="L113">
        <v>136</v>
      </c>
      <c r="M113" t="s">
        <v>561</v>
      </c>
      <c r="N113" t="s">
        <v>401</v>
      </c>
      <c r="O113" t="s">
        <v>402</v>
      </c>
      <c r="P113" t="s">
        <v>403</v>
      </c>
      <c r="Q113" t="s">
        <v>34</v>
      </c>
      <c r="R113" t="s">
        <v>404</v>
      </c>
      <c r="S113" t="s">
        <v>34</v>
      </c>
      <c r="T113" t="s">
        <v>405</v>
      </c>
      <c r="U113" t="s">
        <v>287</v>
      </c>
      <c r="V113" t="s">
        <v>52</v>
      </c>
      <c r="W113" t="s">
        <v>406</v>
      </c>
      <c r="X113" t="s">
        <v>316</v>
      </c>
      <c r="Y113" t="s">
        <v>65</v>
      </c>
    </row>
    <row r="114" spans="1:25" x14ac:dyDescent="0.25">
      <c r="A114">
        <v>10178</v>
      </c>
      <c r="B114">
        <v>24</v>
      </c>
      <c r="C114" t="s">
        <v>77</v>
      </c>
      <c r="D114">
        <v>12</v>
      </c>
      <c r="E114" t="s">
        <v>592</v>
      </c>
      <c r="F114" t="s">
        <v>593</v>
      </c>
      <c r="G114" t="s">
        <v>28</v>
      </c>
      <c r="H114">
        <v>4</v>
      </c>
      <c r="I114">
        <v>11</v>
      </c>
      <c r="J114">
        <v>2003</v>
      </c>
      <c r="K114" t="s">
        <v>278</v>
      </c>
      <c r="L114">
        <v>136</v>
      </c>
      <c r="M114" t="s">
        <v>561</v>
      </c>
      <c r="N114" t="s">
        <v>594</v>
      </c>
      <c r="O114" t="s">
        <v>595</v>
      </c>
      <c r="P114" t="s">
        <v>596</v>
      </c>
      <c r="Q114" t="s">
        <v>34</v>
      </c>
      <c r="R114" t="s">
        <v>597</v>
      </c>
      <c r="S114" t="s">
        <v>34</v>
      </c>
      <c r="T114" t="s">
        <v>598</v>
      </c>
      <c r="U114" t="s">
        <v>51</v>
      </c>
      <c r="V114" t="s">
        <v>52</v>
      </c>
      <c r="W114" t="s">
        <v>599</v>
      </c>
      <c r="X114" t="s">
        <v>600</v>
      </c>
      <c r="Y114" t="s">
        <v>65</v>
      </c>
    </row>
    <row r="115" spans="1:25" x14ac:dyDescent="0.25">
      <c r="A115">
        <v>10186</v>
      </c>
      <c r="B115">
        <v>26</v>
      </c>
      <c r="C115" t="s">
        <v>77</v>
      </c>
      <c r="D115">
        <v>9</v>
      </c>
      <c r="E115" t="s">
        <v>601</v>
      </c>
      <c r="F115" t="s">
        <v>602</v>
      </c>
      <c r="G115" t="s">
        <v>28</v>
      </c>
      <c r="H115">
        <v>4</v>
      </c>
      <c r="I115">
        <v>11</v>
      </c>
      <c r="J115">
        <v>2003</v>
      </c>
      <c r="K115" t="s">
        <v>278</v>
      </c>
      <c r="L115">
        <v>136</v>
      </c>
      <c r="M115" t="s">
        <v>561</v>
      </c>
      <c r="N115" t="s">
        <v>603</v>
      </c>
      <c r="O115" t="s">
        <v>604</v>
      </c>
      <c r="P115" t="s">
        <v>605</v>
      </c>
      <c r="Q115" t="s">
        <v>34</v>
      </c>
      <c r="R115" t="s">
        <v>577</v>
      </c>
      <c r="S115" t="s">
        <v>34</v>
      </c>
      <c r="T115" t="s">
        <v>606</v>
      </c>
      <c r="U115" t="s">
        <v>262</v>
      </c>
      <c r="V115" t="s">
        <v>52</v>
      </c>
      <c r="W115" t="s">
        <v>607</v>
      </c>
      <c r="X115" t="s">
        <v>608</v>
      </c>
      <c r="Y115" t="s">
        <v>65</v>
      </c>
    </row>
    <row r="116" spans="1:25" x14ac:dyDescent="0.25">
      <c r="A116">
        <v>10197</v>
      </c>
      <c r="B116">
        <v>45</v>
      </c>
      <c r="C116" t="s">
        <v>77</v>
      </c>
      <c r="D116">
        <v>6</v>
      </c>
      <c r="E116" t="s">
        <v>609</v>
      </c>
      <c r="F116" t="s">
        <v>610</v>
      </c>
      <c r="G116" t="s">
        <v>28</v>
      </c>
      <c r="H116">
        <v>4</v>
      </c>
      <c r="I116">
        <v>11</v>
      </c>
      <c r="J116">
        <v>2003</v>
      </c>
      <c r="K116" t="s">
        <v>278</v>
      </c>
      <c r="L116">
        <v>136</v>
      </c>
      <c r="M116" t="s">
        <v>561</v>
      </c>
      <c r="N116" t="s">
        <v>611</v>
      </c>
      <c r="O116" t="s">
        <v>612</v>
      </c>
      <c r="P116" t="s">
        <v>613</v>
      </c>
      <c r="Q116" t="s">
        <v>34</v>
      </c>
      <c r="R116" t="s">
        <v>614</v>
      </c>
      <c r="S116" t="s">
        <v>34</v>
      </c>
      <c r="T116" t="s">
        <v>615</v>
      </c>
      <c r="U116" t="s">
        <v>273</v>
      </c>
      <c r="V116" t="s">
        <v>52</v>
      </c>
      <c r="W116" t="s">
        <v>616</v>
      </c>
      <c r="X116" t="s">
        <v>617</v>
      </c>
      <c r="Y116" t="s">
        <v>65</v>
      </c>
    </row>
    <row r="117" spans="1:25" x14ac:dyDescent="0.25">
      <c r="A117">
        <v>10209</v>
      </c>
      <c r="B117">
        <v>39</v>
      </c>
      <c r="C117" t="s">
        <v>77</v>
      </c>
      <c r="D117">
        <v>8</v>
      </c>
      <c r="E117" t="s">
        <v>618</v>
      </c>
      <c r="F117" t="s">
        <v>619</v>
      </c>
      <c r="G117" t="s">
        <v>28</v>
      </c>
      <c r="H117">
        <v>1</v>
      </c>
      <c r="I117">
        <v>1</v>
      </c>
      <c r="J117">
        <v>2004</v>
      </c>
      <c r="K117" t="s">
        <v>278</v>
      </c>
      <c r="L117">
        <v>136</v>
      </c>
      <c r="M117" t="s">
        <v>561</v>
      </c>
      <c r="N117" t="s">
        <v>620</v>
      </c>
      <c r="O117" t="s">
        <v>621</v>
      </c>
      <c r="P117" t="s">
        <v>622</v>
      </c>
      <c r="Q117" t="s">
        <v>34</v>
      </c>
      <c r="R117" t="s">
        <v>623</v>
      </c>
      <c r="S117" t="s">
        <v>73</v>
      </c>
      <c r="T117" t="s">
        <v>34</v>
      </c>
      <c r="U117" t="s">
        <v>38</v>
      </c>
      <c r="V117" t="s">
        <v>39</v>
      </c>
      <c r="W117" t="s">
        <v>624</v>
      </c>
      <c r="X117" t="s">
        <v>150</v>
      </c>
      <c r="Y117" t="s">
        <v>65</v>
      </c>
    </row>
    <row r="118" spans="1:25" x14ac:dyDescent="0.25">
      <c r="A118">
        <v>10222</v>
      </c>
      <c r="B118">
        <v>49</v>
      </c>
      <c r="C118" t="s">
        <v>77</v>
      </c>
      <c r="D118">
        <v>12</v>
      </c>
      <c r="E118" t="s">
        <v>625</v>
      </c>
      <c r="F118" t="s">
        <v>626</v>
      </c>
      <c r="G118" t="s">
        <v>28</v>
      </c>
      <c r="H118">
        <v>1</v>
      </c>
      <c r="I118">
        <v>2</v>
      </c>
      <c r="J118">
        <v>2004</v>
      </c>
      <c r="K118" t="s">
        <v>278</v>
      </c>
      <c r="L118">
        <v>136</v>
      </c>
      <c r="M118" t="s">
        <v>561</v>
      </c>
      <c r="N118" t="s">
        <v>627</v>
      </c>
      <c r="O118" t="s">
        <v>628</v>
      </c>
      <c r="P118" t="s">
        <v>629</v>
      </c>
      <c r="Q118" t="s">
        <v>34</v>
      </c>
      <c r="R118" t="s">
        <v>630</v>
      </c>
      <c r="S118" t="s">
        <v>73</v>
      </c>
      <c r="T118" t="s">
        <v>631</v>
      </c>
      <c r="U118" t="s">
        <v>38</v>
      </c>
      <c r="V118" t="s">
        <v>39</v>
      </c>
      <c r="W118" t="s">
        <v>362</v>
      </c>
      <c r="X118" t="s">
        <v>422</v>
      </c>
      <c r="Y118" t="s">
        <v>65</v>
      </c>
    </row>
    <row r="119" spans="1:25" x14ac:dyDescent="0.25">
      <c r="A119">
        <v>10248</v>
      </c>
      <c r="B119">
        <v>20</v>
      </c>
      <c r="C119" t="s">
        <v>77</v>
      </c>
      <c r="D119">
        <v>3</v>
      </c>
      <c r="E119" t="s">
        <v>632</v>
      </c>
      <c r="F119" t="s">
        <v>633</v>
      </c>
      <c r="G119" t="s">
        <v>591</v>
      </c>
      <c r="H119">
        <v>2</v>
      </c>
      <c r="I119">
        <v>5</v>
      </c>
      <c r="J119">
        <v>2004</v>
      </c>
      <c r="K119" t="s">
        <v>278</v>
      </c>
      <c r="L119">
        <v>136</v>
      </c>
      <c r="M119" t="s">
        <v>561</v>
      </c>
      <c r="N119" t="s">
        <v>31</v>
      </c>
      <c r="O119" t="s">
        <v>32</v>
      </c>
      <c r="P119" t="s">
        <v>33</v>
      </c>
      <c r="Q119" t="s">
        <v>34</v>
      </c>
      <c r="R119" t="s">
        <v>35</v>
      </c>
      <c r="S119" t="s">
        <v>36</v>
      </c>
      <c r="T119" t="s">
        <v>37</v>
      </c>
      <c r="U119" t="s">
        <v>38</v>
      </c>
      <c r="V119" t="s">
        <v>39</v>
      </c>
      <c r="W119" t="s">
        <v>40</v>
      </c>
      <c r="X119" t="s">
        <v>41</v>
      </c>
      <c r="Y119" t="s">
        <v>42</v>
      </c>
    </row>
    <row r="120" spans="1:25" x14ac:dyDescent="0.25">
      <c r="A120">
        <v>10261</v>
      </c>
      <c r="B120">
        <v>27</v>
      </c>
      <c r="C120" t="s">
        <v>77</v>
      </c>
      <c r="D120">
        <v>1</v>
      </c>
      <c r="E120" t="s">
        <v>634</v>
      </c>
      <c r="F120" t="s">
        <v>635</v>
      </c>
      <c r="G120" t="s">
        <v>28</v>
      </c>
      <c r="H120">
        <v>2</v>
      </c>
      <c r="I120">
        <v>6</v>
      </c>
      <c r="J120">
        <v>2004</v>
      </c>
      <c r="K120" t="s">
        <v>278</v>
      </c>
      <c r="L120">
        <v>136</v>
      </c>
      <c r="M120" t="s">
        <v>561</v>
      </c>
      <c r="N120" t="s">
        <v>458</v>
      </c>
      <c r="O120" t="s">
        <v>459</v>
      </c>
      <c r="P120" t="s">
        <v>460</v>
      </c>
      <c r="Q120" t="s">
        <v>34</v>
      </c>
      <c r="R120" t="s">
        <v>461</v>
      </c>
      <c r="S120" t="s">
        <v>462</v>
      </c>
      <c r="T120" t="s">
        <v>463</v>
      </c>
      <c r="U120" t="s">
        <v>353</v>
      </c>
      <c r="V120" t="s">
        <v>39</v>
      </c>
      <c r="W120" t="s">
        <v>464</v>
      </c>
      <c r="X120" t="s">
        <v>465</v>
      </c>
      <c r="Y120" t="s">
        <v>65</v>
      </c>
    </row>
    <row r="121" spans="1:25" x14ac:dyDescent="0.25">
      <c r="A121">
        <v>10273</v>
      </c>
      <c r="B121">
        <v>30</v>
      </c>
      <c r="C121" t="s">
        <v>77</v>
      </c>
      <c r="D121">
        <v>4</v>
      </c>
      <c r="E121" t="s">
        <v>636</v>
      </c>
      <c r="F121" t="s">
        <v>637</v>
      </c>
      <c r="G121" t="s">
        <v>28</v>
      </c>
      <c r="H121">
        <v>3</v>
      </c>
      <c r="I121">
        <v>7</v>
      </c>
      <c r="J121">
        <v>2004</v>
      </c>
      <c r="K121" t="s">
        <v>278</v>
      </c>
      <c r="L121">
        <v>136</v>
      </c>
      <c r="M121" t="s">
        <v>561</v>
      </c>
      <c r="N121" t="s">
        <v>638</v>
      </c>
      <c r="O121" t="s">
        <v>639</v>
      </c>
      <c r="P121" t="s">
        <v>640</v>
      </c>
      <c r="Q121" t="s">
        <v>34</v>
      </c>
      <c r="R121" t="s">
        <v>641</v>
      </c>
      <c r="S121" t="s">
        <v>34</v>
      </c>
      <c r="T121" t="s">
        <v>642</v>
      </c>
      <c r="U121" t="s">
        <v>643</v>
      </c>
      <c r="V121" t="s">
        <v>52</v>
      </c>
      <c r="W121" t="s">
        <v>644</v>
      </c>
      <c r="X121" t="s">
        <v>645</v>
      </c>
      <c r="Y121" t="s">
        <v>65</v>
      </c>
    </row>
    <row r="122" spans="1:25" x14ac:dyDescent="0.25">
      <c r="A122">
        <v>10283</v>
      </c>
      <c r="B122">
        <v>25</v>
      </c>
      <c r="C122" t="s">
        <v>77</v>
      </c>
      <c r="D122">
        <v>6</v>
      </c>
      <c r="E122" t="s">
        <v>646</v>
      </c>
      <c r="F122" t="s">
        <v>647</v>
      </c>
      <c r="G122" t="s">
        <v>28</v>
      </c>
      <c r="H122">
        <v>3</v>
      </c>
      <c r="I122">
        <v>8</v>
      </c>
      <c r="J122">
        <v>2004</v>
      </c>
      <c r="K122" t="s">
        <v>278</v>
      </c>
      <c r="L122">
        <v>136</v>
      </c>
      <c r="M122" t="s">
        <v>561</v>
      </c>
      <c r="N122" t="s">
        <v>648</v>
      </c>
      <c r="O122" t="s">
        <v>649</v>
      </c>
      <c r="P122" t="s">
        <v>650</v>
      </c>
      <c r="Q122" t="s">
        <v>34</v>
      </c>
      <c r="R122" t="s">
        <v>651</v>
      </c>
      <c r="S122" t="s">
        <v>351</v>
      </c>
      <c r="T122" t="s">
        <v>652</v>
      </c>
      <c r="U122" t="s">
        <v>353</v>
      </c>
      <c r="V122" t="s">
        <v>39</v>
      </c>
      <c r="W122" t="s">
        <v>653</v>
      </c>
      <c r="X122" t="s">
        <v>264</v>
      </c>
      <c r="Y122" t="s">
        <v>42</v>
      </c>
    </row>
    <row r="123" spans="1:25" x14ac:dyDescent="0.25">
      <c r="A123">
        <v>10295</v>
      </c>
      <c r="B123">
        <v>24</v>
      </c>
      <c r="C123" t="s">
        <v>77</v>
      </c>
      <c r="D123">
        <v>1</v>
      </c>
      <c r="E123" t="s">
        <v>654</v>
      </c>
      <c r="F123" t="s">
        <v>655</v>
      </c>
      <c r="G123" t="s">
        <v>28</v>
      </c>
      <c r="H123">
        <v>3</v>
      </c>
      <c r="I123">
        <v>9</v>
      </c>
      <c r="J123">
        <v>2004</v>
      </c>
      <c r="K123" t="s">
        <v>278</v>
      </c>
      <c r="L123">
        <v>136</v>
      </c>
      <c r="M123" t="s">
        <v>561</v>
      </c>
      <c r="N123" t="s">
        <v>656</v>
      </c>
      <c r="O123" t="s">
        <v>657</v>
      </c>
      <c r="P123" t="s">
        <v>658</v>
      </c>
      <c r="Q123" t="s">
        <v>34</v>
      </c>
      <c r="R123" t="s">
        <v>659</v>
      </c>
      <c r="S123" t="s">
        <v>185</v>
      </c>
      <c r="T123" t="s">
        <v>660</v>
      </c>
      <c r="U123" t="s">
        <v>38</v>
      </c>
      <c r="V123" t="s">
        <v>39</v>
      </c>
      <c r="W123" t="s">
        <v>661</v>
      </c>
      <c r="X123" t="s">
        <v>94</v>
      </c>
      <c r="Y123" t="s">
        <v>65</v>
      </c>
    </row>
    <row r="124" spans="1:25" x14ac:dyDescent="0.25">
      <c r="A124">
        <v>10307</v>
      </c>
      <c r="B124">
        <v>22</v>
      </c>
      <c r="C124" t="s">
        <v>77</v>
      </c>
      <c r="D124">
        <v>9</v>
      </c>
      <c r="E124" t="s">
        <v>662</v>
      </c>
      <c r="F124" t="s">
        <v>663</v>
      </c>
      <c r="G124" t="s">
        <v>28</v>
      </c>
      <c r="H124">
        <v>4</v>
      </c>
      <c r="I124">
        <v>10</v>
      </c>
      <c r="J124">
        <v>2004</v>
      </c>
      <c r="K124" t="s">
        <v>278</v>
      </c>
      <c r="L124">
        <v>136</v>
      </c>
      <c r="M124" t="s">
        <v>561</v>
      </c>
      <c r="N124" t="s">
        <v>329</v>
      </c>
      <c r="O124" t="s">
        <v>330</v>
      </c>
      <c r="P124" t="s">
        <v>331</v>
      </c>
      <c r="Q124" t="s">
        <v>34</v>
      </c>
      <c r="R124" t="s">
        <v>332</v>
      </c>
      <c r="S124" t="s">
        <v>214</v>
      </c>
      <c r="T124" t="s">
        <v>333</v>
      </c>
      <c r="U124" t="s">
        <v>38</v>
      </c>
      <c r="V124" t="s">
        <v>39</v>
      </c>
      <c r="W124" t="s">
        <v>334</v>
      </c>
      <c r="X124" t="s">
        <v>335</v>
      </c>
      <c r="Y124" t="s">
        <v>42</v>
      </c>
    </row>
    <row r="125" spans="1:25" x14ac:dyDescent="0.25">
      <c r="A125">
        <v>10316</v>
      </c>
      <c r="B125">
        <v>33</v>
      </c>
      <c r="C125" t="s">
        <v>77</v>
      </c>
      <c r="D125">
        <v>17</v>
      </c>
      <c r="E125" t="s">
        <v>664</v>
      </c>
      <c r="F125" t="s">
        <v>665</v>
      </c>
      <c r="G125" t="s">
        <v>28</v>
      </c>
      <c r="H125">
        <v>4</v>
      </c>
      <c r="I125">
        <v>11</v>
      </c>
      <c r="J125">
        <v>2004</v>
      </c>
      <c r="K125" t="s">
        <v>278</v>
      </c>
      <c r="L125">
        <v>136</v>
      </c>
      <c r="M125" t="s">
        <v>561</v>
      </c>
      <c r="N125" t="s">
        <v>666</v>
      </c>
      <c r="O125" t="s">
        <v>667</v>
      </c>
      <c r="P125" t="s">
        <v>668</v>
      </c>
      <c r="Q125" t="s">
        <v>34</v>
      </c>
      <c r="R125" t="s">
        <v>669</v>
      </c>
      <c r="S125" t="s">
        <v>670</v>
      </c>
      <c r="T125" t="s">
        <v>671</v>
      </c>
      <c r="U125" t="s">
        <v>262</v>
      </c>
      <c r="V125" t="s">
        <v>52</v>
      </c>
      <c r="W125" t="s">
        <v>672</v>
      </c>
      <c r="X125" t="s">
        <v>673</v>
      </c>
      <c r="Y125" t="s">
        <v>65</v>
      </c>
    </row>
    <row r="126" spans="1:25" x14ac:dyDescent="0.25">
      <c r="A126">
        <v>10325</v>
      </c>
      <c r="B126">
        <v>47</v>
      </c>
      <c r="C126" t="s">
        <v>674</v>
      </c>
      <c r="D126">
        <v>6</v>
      </c>
      <c r="E126" t="s">
        <v>675</v>
      </c>
      <c r="F126" t="s">
        <v>676</v>
      </c>
      <c r="G126" t="s">
        <v>28</v>
      </c>
      <c r="H126">
        <v>4</v>
      </c>
      <c r="I126">
        <v>11</v>
      </c>
      <c r="J126">
        <v>2004</v>
      </c>
      <c r="K126" t="s">
        <v>278</v>
      </c>
      <c r="L126">
        <v>136</v>
      </c>
      <c r="M126" t="s">
        <v>561</v>
      </c>
      <c r="N126" t="s">
        <v>201</v>
      </c>
      <c r="O126" t="s">
        <v>202</v>
      </c>
      <c r="P126" t="s">
        <v>203</v>
      </c>
      <c r="Q126" t="s">
        <v>34</v>
      </c>
      <c r="R126" t="s">
        <v>204</v>
      </c>
      <c r="S126" t="s">
        <v>34</v>
      </c>
      <c r="T126" t="s">
        <v>205</v>
      </c>
      <c r="U126" t="s">
        <v>112</v>
      </c>
      <c r="V126" t="s">
        <v>52</v>
      </c>
      <c r="W126" t="s">
        <v>206</v>
      </c>
      <c r="X126" t="s">
        <v>207</v>
      </c>
      <c r="Y126" t="s">
        <v>65</v>
      </c>
    </row>
    <row r="127" spans="1:25" x14ac:dyDescent="0.25">
      <c r="A127">
        <v>10337</v>
      </c>
      <c r="B127">
        <v>25</v>
      </c>
      <c r="C127" t="s">
        <v>677</v>
      </c>
      <c r="D127">
        <v>8</v>
      </c>
      <c r="E127" t="s">
        <v>678</v>
      </c>
      <c r="F127" t="s">
        <v>679</v>
      </c>
      <c r="G127" t="s">
        <v>28</v>
      </c>
      <c r="H127">
        <v>4</v>
      </c>
      <c r="I127">
        <v>11</v>
      </c>
      <c r="J127">
        <v>2004</v>
      </c>
      <c r="K127" t="s">
        <v>278</v>
      </c>
      <c r="L127">
        <v>136</v>
      </c>
      <c r="M127" t="s">
        <v>561</v>
      </c>
      <c r="N127" t="s">
        <v>312</v>
      </c>
      <c r="O127" t="s">
        <v>313</v>
      </c>
      <c r="P127" t="s">
        <v>314</v>
      </c>
      <c r="Q127" t="s">
        <v>315</v>
      </c>
      <c r="R127" t="s">
        <v>35</v>
      </c>
      <c r="S127" t="s">
        <v>36</v>
      </c>
      <c r="T127" t="s">
        <v>37</v>
      </c>
      <c r="U127" t="s">
        <v>38</v>
      </c>
      <c r="V127" t="s">
        <v>39</v>
      </c>
      <c r="W127" t="s">
        <v>187</v>
      </c>
      <c r="X127" t="s">
        <v>316</v>
      </c>
      <c r="Y127" t="s">
        <v>42</v>
      </c>
    </row>
    <row r="128" spans="1:25" x14ac:dyDescent="0.25">
      <c r="A128">
        <v>10350</v>
      </c>
      <c r="B128">
        <v>26</v>
      </c>
      <c r="C128" t="s">
        <v>680</v>
      </c>
      <c r="D128">
        <v>5</v>
      </c>
      <c r="E128" t="s">
        <v>681</v>
      </c>
      <c r="F128" t="s">
        <v>682</v>
      </c>
      <c r="G128" t="s">
        <v>28</v>
      </c>
      <c r="H128">
        <v>4</v>
      </c>
      <c r="I128">
        <v>12</v>
      </c>
      <c r="J128">
        <v>2004</v>
      </c>
      <c r="K128" t="s">
        <v>278</v>
      </c>
      <c r="L128">
        <v>136</v>
      </c>
      <c r="M128" t="s">
        <v>561</v>
      </c>
      <c r="N128" t="s">
        <v>268</v>
      </c>
      <c r="O128" t="s">
        <v>269</v>
      </c>
      <c r="P128" t="s">
        <v>270</v>
      </c>
      <c r="Q128" t="s">
        <v>34</v>
      </c>
      <c r="R128" t="s">
        <v>271</v>
      </c>
      <c r="S128" t="s">
        <v>34</v>
      </c>
      <c r="T128" t="s">
        <v>272</v>
      </c>
      <c r="U128" t="s">
        <v>273</v>
      </c>
      <c r="V128" t="s">
        <v>52</v>
      </c>
      <c r="W128" t="s">
        <v>274</v>
      </c>
      <c r="X128" t="s">
        <v>275</v>
      </c>
      <c r="Y128" t="s">
        <v>42</v>
      </c>
    </row>
    <row r="129" spans="1:25" x14ac:dyDescent="0.25">
      <c r="A129">
        <v>10359</v>
      </c>
      <c r="B129">
        <v>48</v>
      </c>
      <c r="C129" t="s">
        <v>683</v>
      </c>
      <c r="D129">
        <v>6</v>
      </c>
      <c r="E129" t="s">
        <v>684</v>
      </c>
      <c r="F129" t="s">
        <v>685</v>
      </c>
      <c r="G129" t="s">
        <v>28</v>
      </c>
      <c r="H129">
        <v>4</v>
      </c>
      <c r="I129">
        <v>12</v>
      </c>
      <c r="J129">
        <v>2004</v>
      </c>
      <c r="K129" t="s">
        <v>278</v>
      </c>
      <c r="L129">
        <v>136</v>
      </c>
      <c r="M129" t="s">
        <v>561</v>
      </c>
      <c r="N129" t="s">
        <v>46</v>
      </c>
      <c r="O129" t="s">
        <v>47</v>
      </c>
      <c r="P129" t="s">
        <v>48</v>
      </c>
      <c r="Q129" t="s">
        <v>34</v>
      </c>
      <c r="R129" t="s">
        <v>49</v>
      </c>
      <c r="S129" t="s">
        <v>34</v>
      </c>
      <c r="T129" t="s">
        <v>50</v>
      </c>
      <c r="U129" t="s">
        <v>51</v>
      </c>
      <c r="V129" t="s">
        <v>52</v>
      </c>
      <c r="W129" t="s">
        <v>53</v>
      </c>
      <c r="X129" t="s">
        <v>54</v>
      </c>
      <c r="Y129" t="s">
        <v>42</v>
      </c>
    </row>
    <row r="130" spans="1:25" x14ac:dyDescent="0.25">
      <c r="A130">
        <v>10373</v>
      </c>
      <c r="B130">
        <v>39</v>
      </c>
      <c r="C130" t="s">
        <v>77</v>
      </c>
      <c r="D130">
        <v>3</v>
      </c>
      <c r="E130" t="s">
        <v>686</v>
      </c>
      <c r="F130" t="s">
        <v>687</v>
      </c>
      <c r="G130" t="s">
        <v>28</v>
      </c>
      <c r="H130">
        <v>1</v>
      </c>
      <c r="I130">
        <v>1</v>
      </c>
      <c r="J130">
        <v>2005</v>
      </c>
      <c r="K130" t="s">
        <v>278</v>
      </c>
      <c r="L130">
        <v>136</v>
      </c>
      <c r="M130" t="s">
        <v>561</v>
      </c>
      <c r="N130" t="s">
        <v>688</v>
      </c>
      <c r="O130" t="s">
        <v>689</v>
      </c>
      <c r="P130" t="s">
        <v>690</v>
      </c>
      <c r="Q130" t="s">
        <v>34</v>
      </c>
      <c r="R130" t="s">
        <v>691</v>
      </c>
      <c r="S130" t="s">
        <v>34</v>
      </c>
      <c r="T130" t="s">
        <v>692</v>
      </c>
      <c r="U130" t="s">
        <v>196</v>
      </c>
      <c r="V130" t="s">
        <v>52</v>
      </c>
      <c r="W130" t="s">
        <v>693</v>
      </c>
      <c r="X130" t="s">
        <v>694</v>
      </c>
      <c r="Y130" t="s">
        <v>65</v>
      </c>
    </row>
    <row r="131" spans="1:25" x14ac:dyDescent="0.25">
      <c r="A131">
        <v>10384</v>
      </c>
      <c r="B131">
        <v>34</v>
      </c>
      <c r="C131" t="s">
        <v>77</v>
      </c>
      <c r="D131">
        <v>4</v>
      </c>
      <c r="E131" t="s">
        <v>695</v>
      </c>
      <c r="F131" t="s">
        <v>696</v>
      </c>
      <c r="G131" t="s">
        <v>28</v>
      </c>
      <c r="H131">
        <v>1</v>
      </c>
      <c r="I131">
        <v>2</v>
      </c>
      <c r="J131">
        <v>2005</v>
      </c>
      <c r="K131" t="s">
        <v>278</v>
      </c>
      <c r="L131">
        <v>136</v>
      </c>
      <c r="M131" t="s">
        <v>561</v>
      </c>
      <c r="N131" t="s">
        <v>80</v>
      </c>
      <c r="O131" t="s">
        <v>81</v>
      </c>
      <c r="P131" t="s">
        <v>82</v>
      </c>
      <c r="Q131" t="s">
        <v>34</v>
      </c>
      <c r="R131" t="s">
        <v>83</v>
      </c>
      <c r="S131" t="s">
        <v>73</v>
      </c>
      <c r="T131" t="s">
        <v>34</v>
      </c>
      <c r="U131" t="s">
        <v>38</v>
      </c>
      <c r="V131" t="s">
        <v>39</v>
      </c>
      <c r="W131" t="s">
        <v>84</v>
      </c>
      <c r="X131" t="s">
        <v>76</v>
      </c>
      <c r="Y131" t="s">
        <v>65</v>
      </c>
    </row>
    <row r="132" spans="1:25" x14ac:dyDescent="0.25">
      <c r="A132">
        <v>10395</v>
      </c>
      <c r="B132">
        <v>32</v>
      </c>
      <c r="C132" t="s">
        <v>77</v>
      </c>
      <c r="D132">
        <v>2</v>
      </c>
      <c r="E132" t="s">
        <v>697</v>
      </c>
      <c r="F132" t="s">
        <v>698</v>
      </c>
      <c r="G132" t="s">
        <v>28</v>
      </c>
      <c r="H132">
        <v>1</v>
      </c>
      <c r="I132">
        <v>3</v>
      </c>
      <c r="J132">
        <v>2005</v>
      </c>
      <c r="K132" t="s">
        <v>278</v>
      </c>
      <c r="L132">
        <v>136</v>
      </c>
      <c r="M132" t="s">
        <v>561</v>
      </c>
      <c r="N132" t="s">
        <v>58</v>
      </c>
      <c r="O132" t="s">
        <v>59</v>
      </c>
      <c r="P132" t="s">
        <v>60</v>
      </c>
      <c r="Q132" t="s">
        <v>34</v>
      </c>
      <c r="R132" t="s">
        <v>61</v>
      </c>
      <c r="S132" t="s">
        <v>34</v>
      </c>
      <c r="T132" t="s">
        <v>62</v>
      </c>
      <c r="U132" t="s">
        <v>51</v>
      </c>
      <c r="V132" t="s">
        <v>52</v>
      </c>
      <c r="W132" t="s">
        <v>63</v>
      </c>
      <c r="X132" t="s">
        <v>64</v>
      </c>
      <c r="Y132" t="s">
        <v>65</v>
      </c>
    </row>
    <row r="133" spans="1:25" x14ac:dyDescent="0.25">
      <c r="A133">
        <v>10400</v>
      </c>
      <c r="B133">
        <v>64</v>
      </c>
      <c r="C133" t="s">
        <v>77</v>
      </c>
      <c r="D133">
        <v>9</v>
      </c>
      <c r="E133" t="s">
        <v>699</v>
      </c>
      <c r="F133" t="s">
        <v>700</v>
      </c>
      <c r="G133" t="s">
        <v>28</v>
      </c>
      <c r="H133">
        <v>2</v>
      </c>
      <c r="I133">
        <v>4</v>
      </c>
      <c r="J133">
        <v>2005</v>
      </c>
      <c r="K133" t="s">
        <v>278</v>
      </c>
      <c r="L133">
        <v>136</v>
      </c>
      <c r="M133" t="s">
        <v>561</v>
      </c>
      <c r="N133" t="s">
        <v>701</v>
      </c>
      <c r="O133" t="s">
        <v>702</v>
      </c>
      <c r="P133" t="s">
        <v>703</v>
      </c>
      <c r="Q133" t="s">
        <v>34</v>
      </c>
      <c r="R133" t="s">
        <v>704</v>
      </c>
      <c r="S133" t="s">
        <v>73</v>
      </c>
      <c r="T133" t="s">
        <v>92</v>
      </c>
      <c r="U133" t="s">
        <v>38</v>
      </c>
      <c r="V133" t="s">
        <v>39</v>
      </c>
      <c r="W133" t="s">
        <v>149</v>
      </c>
      <c r="X133" t="s">
        <v>705</v>
      </c>
      <c r="Y133" t="s">
        <v>229</v>
      </c>
    </row>
    <row r="134" spans="1:25" x14ac:dyDescent="0.25">
      <c r="A134">
        <v>10414</v>
      </c>
      <c r="B134">
        <v>19</v>
      </c>
      <c r="C134" t="s">
        <v>77</v>
      </c>
      <c r="D134">
        <v>3</v>
      </c>
      <c r="E134" t="s">
        <v>706</v>
      </c>
      <c r="F134" t="s">
        <v>707</v>
      </c>
      <c r="G134" t="s">
        <v>708</v>
      </c>
      <c r="H134">
        <v>2</v>
      </c>
      <c r="I134">
        <v>5</v>
      </c>
      <c r="J134">
        <v>2005</v>
      </c>
      <c r="K134" t="s">
        <v>278</v>
      </c>
      <c r="L134">
        <v>136</v>
      </c>
      <c r="M134" t="s">
        <v>561</v>
      </c>
      <c r="N134" t="s">
        <v>656</v>
      </c>
      <c r="O134" t="s">
        <v>657</v>
      </c>
      <c r="P134" t="s">
        <v>658</v>
      </c>
      <c r="Q134" t="s">
        <v>34</v>
      </c>
      <c r="R134" t="s">
        <v>659</v>
      </c>
      <c r="S134" t="s">
        <v>185</v>
      </c>
      <c r="T134" t="s">
        <v>660</v>
      </c>
      <c r="U134" t="s">
        <v>38</v>
      </c>
      <c r="V134" t="s">
        <v>39</v>
      </c>
      <c r="W134" t="s">
        <v>661</v>
      </c>
      <c r="X134" t="s">
        <v>94</v>
      </c>
      <c r="Y134" t="s">
        <v>42</v>
      </c>
    </row>
    <row r="135" spans="1:25" x14ac:dyDescent="0.25">
      <c r="A135">
        <v>10103</v>
      </c>
      <c r="B135">
        <v>42</v>
      </c>
      <c r="C135" t="s">
        <v>77</v>
      </c>
      <c r="D135">
        <v>4</v>
      </c>
      <c r="E135" t="s">
        <v>709</v>
      </c>
      <c r="F135" t="s">
        <v>277</v>
      </c>
      <c r="G135" t="s">
        <v>28</v>
      </c>
      <c r="H135">
        <v>1</v>
      </c>
      <c r="I135">
        <v>1</v>
      </c>
      <c r="J135">
        <v>2003</v>
      </c>
      <c r="K135" t="s">
        <v>278</v>
      </c>
      <c r="L135">
        <v>147</v>
      </c>
      <c r="M135" t="s">
        <v>710</v>
      </c>
      <c r="N135" t="s">
        <v>201</v>
      </c>
      <c r="O135" t="s">
        <v>202</v>
      </c>
      <c r="P135" t="s">
        <v>203</v>
      </c>
      <c r="Q135" t="s">
        <v>34</v>
      </c>
      <c r="R135" t="s">
        <v>204</v>
      </c>
      <c r="S135" t="s">
        <v>34</v>
      </c>
      <c r="T135" t="s">
        <v>205</v>
      </c>
      <c r="U135" t="s">
        <v>112</v>
      </c>
      <c r="V135" t="s">
        <v>52</v>
      </c>
      <c r="W135" t="s">
        <v>206</v>
      </c>
      <c r="X135" t="s">
        <v>207</v>
      </c>
      <c r="Y135" t="s">
        <v>65</v>
      </c>
    </row>
    <row r="136" spans="1:25" x14ac:dyDescent="0.25">
      <c r="A136">
        <v>10114</v>
      </c>
      <c r="B136">
        <v>31</v>
      </c>
      <c r="C136" t="s">
        <v>77</v>
      </c>
      <c r="D136">
        <v>8</v>
      </c>
      <c r="E136" t="s">
        <v>711</v>
      </c>
      <c r="F136" t="s">
        <v>712</v>
      </c>
      <c r="G136" t="s">
        <v>28</v>
      </c>
      <c r="H136">
        <v>2</v>
      </c>
      <c r="I136">
        <v>4</v>
      </c>
      <c r="J136">
        <v>2003</v>
      </c>
      <c r="K136" t="s">
        <v>278</v>
      </c>
      <c r="L136">
        <v>147</v>
      </c>
      <c r="M136" t="s">
        <v>710</v>
      </c>
      <c r="N136" t="s">
        <v>713</v>
      </c>
      <c r="O136" t="s">
        <v>714</v>
      </c>
      <c r="P136" t="s">
        <v>715</v>
      </c>
      <c r="Q136" t="s">
        <v>34</v>
      </c>
      <c r="R136" t="s">
        <v>61</v>
      </c>
      <c r="S136" t="s">
        <v>34</v>
      </c>
      <c r="T136" t="s">
        <v>716</v>
      </c>
      <c r="U136" t="s">
        <v>51</v>
      </c>
      <c r="V136" t="s">
        <v>52</v>
      </c>
      <c r="W136" t="s">
        <v>717</v>
      </c>
      <c r="X136" t="s">
        <v>718</v>
      </c>
      <c r="Y136" t="s">
        <v>65</v>
      </c>
    </row>
    <row r="137" spans="1:25" x14ac:dyDescent="0.25">
      <c r="A137">
        <v>10126</v>
      </c>
      <c r="B137">
        <v>22</v>
      </c>
      <c r="C137" t="s">
        <v>77</v>
      </c>
      <c r="D137">
        <v>4</v>
      </c>
      <c r="E137" t="s">
        <v>719</v>
      </c>
      <c r="F137" t="s">
        <v>291</v>
      </c>
      <c r="G137" t="s">
        <v>28</v>
      </c>
      <c r="H137">
        <v>2</v>
      </c>
      <c r="I137">
        <v>5</v>
      </c>
      <c r="J137">
        <v>2003</v>
      </c>
      <c r="K137" t="s">
        <v>278</v>
      </c>
      <c r="L137">
        <v>147</v>
      </c>
      <c r="M137" t="s">
        <v>710</v>
      </c>
      <c r="N137" t="s">
        <v>292</v>
      </c>
      <c r="O137" t="s">
        <v>293</v>
      </c>
      <c r="P137" t="s">
        <v>294</v>
      </c>
      <c r="Q137" t="s">
        <v>34</v>
      </c>
      <c r="R137" t="s">
        <v>271</v>
      </c>
      <c r="S137" t="s">
        <v>34</v>
      </c>
      <c r="T137" t="s">
        <v>295</v>
      </c>
      <c r="U137" t="s">
        <v>273</v>
      </c>
      <c r="V137" t="s">
        <v>52</v>
      </c>
      <c r="W137" t="s">
        <v>296</v>
      </c>
      <c r="X137" t="s">
        <v>297</v>
      </c>
      <c r="Y137" t="s">
        <v>65</v>
      </c>
    </row>
    <row r="138" spans="1:25" x14ac:dyDescent="0.25">
      <c r="A138">
        <v>10140</v>
      </c>
      <c r="B138">
        <v>26</v>
      </c>
      <c r="C138" t="s">
        <v>77</v>
      </c>
      <c r="D138">
        <v>4</v>
      </c>
      <c r="E138" t="s">
        <v>720</v>
      </c>
      <c r="F138" t="s">
        <v>299</v>
      </c>
      <c r="G138" t="s">
        <v>28</v>
      </c>
      <c r="H138">
        <v>3</v>
      </c>
      <c r="I138">
        <v>7</v>
      </c>
      <c r="J138">
        <v>2003</v>
      </c>
      <c r="K138" t="s">
        <v>278</v>
      </c>
      <c r="L138">
        <v>147</v>
      </c>
      <c r="M138" t="s">
        <v>710</v>
      </c>
      <c r="N138" t="s">
        <v>88</v>
      </c>
      <c r="O138" t="s">
        <v>89</v>
      </c>
      <c r="P138" t="s">
        <v>90</v>
      </c>
      <c r="Q138" t="s">
        <v>34</v>
      </c>
      <c r="R138" t="s">
        <v>91</v>
      </c>
      <c r="S138" t="s">
        <v>73</v>
      </c>
      <c r="T138" t="s">
        <v>92</v>
      </c>
      <c r="U138" t="s">
        <v>38</v>
      </c>
      <c r="V138" t="s">
        <v>39</v>
      </c>
      <c r="W138" t="s">
        <v>93</v>
      </c>
      <c r="X138" t="s">
        <v>94</v>
      </c>
      <c r="Y138" t="s">
        <v>65</v>
      </c>
    </row>
    <row r="139" spans="1:25" x14ac:dyDescent="0.25">
      <c r="A139">
        <v>10150</v>
      </c>
      <c r="B139">
        <v>20</v>
      </c>
      <c r="C139" t="s">
        <v>77</v>
      </c>
      <c r="D139">
        <v>1</v>
      </c>
      <c r="E139" t="s">
        <v>721</v>
      </c>
      <c r="F139" t="s">
        <v>301</v>
      </c>
      <c r="G139" t="s">
        <v>28</v>
      </c>
      <c r="H139">
        <v>3</v>
      </c>
      <c r="I139">
        <v>9</v>
      </c>
      <c r="J139">
        <v>2003</v>
      </c>
      <c r="K139" t="s">
        <v>278</v>
      </c>
      <c r="L139">
        <v>147</v>
      </c>
      <c r="M139" t="s">
        <v>710</v>
      </c>
      <c r="N139" t="s">
        <v>302</v>
      </c>
      <c r="O139" t="s">
        <v>303</v>
      </c>
      <c r="P139" t="s">
        <v>304</v>
      </c>
      <c r="Q139" t="s">
        <v>34</v>
      </c>
      <c r="R139" t="s">
        <v>305</v>
      </c>
      <c r="S139" t="s">
        <v>34</v>
      </c>
      <c r="T139" t="s">
        <v>306</v>
      </c>
      <c r="U139" t="s">
        <v>305</v>
      </c>
      <c r="V139" t="s">
        <v>307</v>
      </c>
      <c r="W139" t="s">
        <v>308</v>
      </c>
      <c r="X139" t="s">
        <v>309</v>
      </c>
      <c r="Y139" t="s">
        <v>65</v>
      </c>
    </row>
    <row r="140" spans="1:25" x14ac:dyDescent="0.25">
      <c r="A140">
        <v>10164</v>
      </c>
      <c r="B140">
        <v>21</v>
      </c>
      <c r="C140" t="s">
        <v>77</v>
      </c>
      <c r="D140">
        <v>2</v>
      </c>
      <c r="E140" t="s">
        <v>722</v>
      </c>
      <c r="F140" t="s">
        <v>723</v>
      </c>
      <c r="G140" t="s">
        <v>724</v>
      </c>
      <c r="H140">
        <v>4</v>
      </c>
      <c r="I140">
        <v>10</v>
      </c>
      <c r="J140">
        <v>2003</v>
      </c>
      <c r="K140" t="s">
        <v>278</v>
      </c>
      <c r="L140">
        <v>147</v>
      </c>
      <c r="M140" t="s">
        <v>710</v>
      </c>
      <c r="N140" t="s">
        <v>725</v>
      </c>
      <c r="O140" t="s">
        <v>726</v>
      </c>
      <c r="P140" t="s">
        <v>727</v>
      </c>
      <c r="Q140" t="s">
        <v>34</v>
      </c>
      <c r="R140" t="s">
        <v>728</v>
      </c>
      <c r="S140" t="s">
        <v>34</v>
      </c>
      <c r="T140" t="s">
        <v>729</v>
      </c>
      <c r="U140" t="s">
        <v>226</v>
      </c>
      <c r="V140" t="s">
        <v>52</v>
      </c>
      <c r="W140" t="s">
        <v>730</v>
      </c>
      <c r="X140" t="s">
        <v>731</v>
      </c>
      <c r="Y140" t="s">
        <v>65</v>
      </c>
    </row>
    <row r="141" spans="1:25" x14ac:dyDescent="0.25">
      <c r="A141">
        <v>10175</v>
      </c>
      <c r="B141">
        <v>33</v>
      </c>
      <c r="C141" t="s">
        <v>77</v>
      </c>
      <c r="D141">
        <v>9</v>
      </c>
      <c r="E141" t="s">
        <v>732</v>
      </c>
      <c r="F141" t="s">
        <v>318</v>
      </c>
      <c r="G141" t="s">
        <v>28</v>
      </c>
      <c r="H141">
        <v>4</v>
      </c>
      <c r="I141">
        <v>11</v>
      </c>
      <c r="J141">
        <v>2003</v>
      </c>
      <c r="K141" t="s">
        <v>278</v>
      </c>
      <c r="L141">
        <v>147</v>
      </c>
      <c r="M141" t="s">
        <v>710</v>
      </c>
      <c r="N141" t="s">
        <v>574</v>
      </c>
      <c r="O141" t="s">
        <v>575</v>
      </c>
      <c r="P141" t="s">
        <v>576</v>
      </c>
      <c r="Q141" t="s">
        <v>34</v>
      </c>
      <c r="R141" t="s">
        <v>577</v>
      </c>
      <c r="S141" t="s">
        <v>34</v>
      </c>
      <c r="T141" t="s">
        <v>578</v>
      </c>
      <c r="U141" t="s">
        <v>262</v>
      </c>
      <c r="V141" t="s">
        <v>52</v>
      </c>
      <c r="W141" t="s">
        <v>84</v>
      </c>
      <c r="X141" t="s">
        <v>579</v>
      </c>
      <c r="Y141" t="s">
        <v>65</v>
      </c>
    </row>
    <row r="142" spans="1:25" x14ac:dyDescent="0.25">
      <c r="A142">
        <v>10183</v>
      </c>
      <c r="B142">
        <v>28</v>
      </c>
      <c r="C142" t="s">
        <v>77</v>
      </c>
      <c r="D142">
        <v>1</v>
      </c>
      <c r="E142" t="s">
        <v>733</v>
      </c>
      <c r="F142" t="s">
        <v>328</v>
      </c>
      <c r="G142" t="s">
        <v>28</v>
      </c>
      <c r="H142">
        <v>4</v>
      </c>
      <c r="I142">
        <v>11</v>
      </c>
      <c r="J142">
        <v>2003</v>
      </c>
      <c r="K142" t="s">
        <v>278</v>
      </c>
      <c r="L142">
        <v>147</v>
      </c>
      <c r="M142" t="s">
        <v>710</v>
      </c>
      <c r="N142" t="s">
        <v>329</v>
      </c>
      <c r="O142" t="s">
        <v>330</v>
      </c>
      <c r="P142" t="s">
        <v>331</v>
      </c>
      <c r="Q142" t="s">
        <v>34</v>
      </c>
      <c r="R142" t="s">
        <v>332</v>
      </c>
      <c r="S142" t="s">
        <v>214</v>
      </c>
      <c r="T142" t="s">
        <v>333</v>
      </c>
      <c r="U142" t="s">
        <v>38</v>
      </c>
      <c r="V142" t="s">
        <v>39</v>
      </c>
      <c r="W142" t="s">
        <v>334</v>
      </c>
      <c r="X142" t="s">
        <v>335</v>
      </c>
      <c r="Y142" t="s">
        <v>65</v>
      </c>
    </row>
    <row r="143" spans="1:25" x14ac:dyDescent="0.25">
      <c r="A143">
        <v>10194</v>
      </c>
      <c r="B143">
        <v>26</v>
      </c>
      <c r="C143" t="s">
        <v>77</v>
      </c>
      <c r="D143">
        <v>4</v>
      </c>
      <c r="E143" t="s">
        <v>734</v>
      </c>
      <c r="F143" t="s">
        <v>337</v>
      </c>
      <c r="G143" t="s">
        <v>28</v>
      </c>
      <c r="H143">
        <v>4</v>
      </c>
      <c r="I143">
        <v>11</v>
      </c>
      <c r="J143">
        <v>2003</v>
      </c>
      <c r="K143" t="s">
        <v>278</v>
      </c>
      <c r="L143">
        <v>147</v>
      </c>
      <c r="M143" t="s">
        <v>710</v>
      </c>
      <c r="N143" t="s">
        <v>338</v>
      </c>
      <c r="O143" t="s">
        <v>339</v>
      </c>
      <c r="P143" t="s">
        <v>340</v>
      </c>
      <c r="Q143" t="s">
        <v>34</v>
      </c>
      <c r="R143" t="s">
        <v>341</v>
      </c>
      <c r="S143" t="s">
        <v>34</v>
      </c>
      <c r="T143" t="s">
        <v>342</v>
      </c>
      <c r="U143" t="s">
        <v>51</v>
      </c>
      <c r="V143" t="s">
        <v>52</v>
      </c>
      <c r="W143" t="s">
        <v>343</v>
      </c>
      <c r="X143" t="s">
        <v>344</v>
      </c>
      <c r="Y143" t="s">
        <v>65</v>
      </c>
    </row>
    <row r="144" spans="1:25" x14ac:dyDescent="0.25">
      <c r="A144">
        <v>10207</v>
      </c>
      <c r="B144">
        <v>31</v>
      </c>
      <c r="C144" t="s">
        <v>77</v>
      </c>
      <c r="D144">
        <v>15</v>
      </c>
      <c r="E144" t="s">
        <v>735</v>
      </c>
      <c r="F144" t="s">
        <v>736</v>
      </c>
      <c r="G144" t="s">
        <v>28</v>
      </c>
      <c r="H144">
        <v>4</v>
      </c>
      <c r="I144">
        <v>12</v>
      </c>
      <c r="J144">
        <v>2003</v>
      </c>
      <c r="K144" t="s">
        <v>278</v>
      </c>
      <c r="L144">
        <v>147</v>
      </c>
      <c r="M144" t="s">
        <v>710</v>
      </c>
      <c r="N144" t="s">
        <v>737</v>
      </c>
      <c r="O144" t="s">
        <v>738</v>
      </c>
      <c r="P144" t="s">
        <v>739</v>
      </c>
      <c r="Q144" t="s">
        <v>34</v>
      </c>
      <c r="R144" t="s">
        <v>659</v>
      </c>
      <c r="S144" t="s">
        <v>185</v>
      </c>
      <c r="T144" t="s">
        <v>660</v>
      </c>
      <c r="U144" t="s">
        <v>38</v>
      </c>
      <c r="V144" t="s">
        <v>39</v>
      </c>
      <c r="W144" t="s">
        <v>740</v>
      </c>
      <c r="X144" t="s">
        <v>422</v>
      </c>
      <c r="Y144" t="s">
        <v>65</v>
      </c>
    </row>
    <row r="145" spans="1:25" x14ac:dyDescent="0.25">
      <c r="A145">
        <v>10217</v>
      </c>
      <c r="B145">
        <v>48</v>
      </c>
      <c r="C145" t="s">
        <v>77</v>
      </c>
      <c r="D145">
        <v>4</v>
      </c>
      <c r="E145" t="s">
        <v>741</v>
      </c>
      <c r="F145" t="s">
        <v>742</v>
      </c>
      <c r="G145" t="s">
        <v>28</v>
      </c>
      <c r="H145">
        <v>1</v>
      </c>
      <c r="I145">
        <v>2</v>
      </c>
      <c r="J145">
        <v>2004</v>
      </c>
      <c r="K145" t="s">
        <v>278</v>
      </c>
      <c r="L145">
        <v>147</v>
      </c>
      <c r="M145" t="s">
        <v>710</v>
      </c>
      <c r="N145" t="s">
        <v>743</v>
      </c>
      <c r="O145" t="s">
        <v>744</v>
      </c>
      <c r="P145" t="s">
        <v>745</v>
      </c>
      <c r="Q145" t="s">
        <v>746</v>
      </c>
      <c r="R145" t="s">
        <v>305</v>
      </c>
      <c r="S145" t="s">
        <v>34</v>
      </c>
      <c r="T145" t="s">
        <v>747</v>
      </c>
      <c r="U145" t="s">
        <v>305</v>
      </c>
      <c r="V145" t="s">
        <v>140</v>
      </c>
      <c r="W145" t="s">
        <v>748</v>
      </c>
      <c r="X145" t="s">
        <v>749</v>
      </c>
      <c r="Y145" t="s">
        <v>229</v>
      </c>
    </row>
    <row r="146" spans="1:25" x14ac:dyDescent="0.25">
      <c r="A146">
        <v>10229</v>
      </c>
      <c r="B146">
        <v>50</v>
      </c>
      <c r="C146" t="s">
        <v>77</v>
      </c>
      <c r="D146">
        <v>9</v>
      </c>
      <c r="E146" t="s">
        <v>750</v>
      </c>
      <c r="F146" t="s">
        <v>751</v>
      </c>
      <c r="G146" t="s">
        <v>28</v>
      </c>
      <c r="H146">
        <v>1</v>
      </c>
      <c r="I146">
        <v>3</v>
      </c>
      <c r="J146">
        <v>2004</v>
      </c>
      <c r="K146" t="s">
        <v>278</v>
      </c>
      <c r="L146">
        <v>147</v>
      </c>
      <c r="M146" t="s">
        <v>710</v>
      </c>
      <c r="N146" t="s">
        <v>417</v>
      </c>
      <c r="O146" t="s">
        <v>418</v>
      </c>
      <c r="P146" t="s">
        <v>419</v>
      </c>
      <c r="Q146" t="s">
        <v>34</v>
      </c>
      <c r="R146" t="s">
        <v>420</v>
      </c>
      <c r="S146" t="s">
        <v>73</v>
      </c>
      <c r="T146" t="s">
        <v>167</v>
      </c>
      <c r="U146" t="s">
        <v>38</v>
      </c>
      <c r="V146" t="s">
        <v>39</v>
      </c>
      <c r="W146" t="s">
        <v>421</v>
      </c>
      <c r="X146" t="s">
        <v>422</v>
      </c>
      <c r="Y146" t="s">
        <v>65</v>
      </c>
    </row>
    <row r="147" spans="1:25" x14ac:dyDescent="0.25">
      <c r="A147">
        <v>10245</v>
      </c>
      <c r="B147">
        <v>28</v>
      </c>
      <c r="C147" t="s">
        <v>77</v>
      </c>
      <c r="D147">
        <v>2</v>
      </c>
      <c r="E147" t="s">
        <v>752</v>
      </c>
      <c r="F147" t="s">
        <v>371</v>
      </c>
      <c r="G147" t="s">
        <v>28</v>
      </c>
      <c r="H147">
        <v>2</v>
      </c>
      <c r="I147">
        <v>5</v>
      </c>
      <c r="J147">
        <v>2004</v>
      </c>
      <c r="K147" t="s">
        <v>278</v>
      </c>
      <c r="L147">
        <v>147</v>
      </c>
      <c r="M147" t="s">
        <v>710</v>
      </c>
      <c r="N147" t="s">
        <v>372</v>
      </c>
      <c r="O147" t="s">
        <v>373</v>
      </c>
      <c r="P147" t="s">
        <v>374</v>
      </c>
      <c r="Q147" t="s">
        <v>34</v>
      </c>
      <c r="R147" t="s">
        <v>375</v>
      </c>
      <c r="S147" t="s">
        <v>166</v>
      </c>
      <c r="T147" t="s">
        <v>376</v>
      </c>
      <c r="U147" t="s">
        <v>38</v>
      </c>
      <c r="V147" t="s">
        <v>39</v>
      </c>
      <c r="W147" t="s">
        <v>121</v>
      </c>
      <c r="X147" t="s">
        <v>377</v>
      </c>
      <c r="Y147" t="s">
        <v>65</v>
      </c>
    </row>
    <row r="148" spans="1:25" x14ac:dyDescent="0.25">
      <c r="A148">
        <v>10259</v>
      </c>
      <c r="B148">
        <v>26</v>
      </c>
      <c r="C148" t="s">
        <v>77</v>
      </c>
      <c r="D148">
        <v>12</v>
      </c>
      <c r="E148" t="s">
        <v>753</v>
      </c>
      <c r="F148" t="s">
        <v>379</v>
      </c>
      <c r="G148" t="s">
        <v>28</v>
      </c>
      <c r="H148">
        <v>2</v>
      </c>
      <c r="I148">
        <v>6</v>
      </c>
      <c r="J148">
        <v>2004</v>
      </c>
      <c r="K148" t="s">
        <v>278</v>
      </c>
      <c r="L148">
        <v>147</v>
      </c>
      <c r="M148" t="s">
        <v>710</v>
      </c>
      <c r="N148" t="s">
        <v>743</v>
      </c>
      <c r="O148" t="s">
        <v>744</v>
      </c>
      <c r="P148" t="s">
        <v>745</v>
      </c>
      <c r="Q148" t="s">
        <v>746</v>
      </c>
      <c r="R148" t="s">
        <v>305</v>
      </c>
      <c r="S148" t="s">
        <v>34</v>
      </c>
      <c r="T148" t="s">
        <v>747</v>
      </c>
      <c r="U148" t="s">
        <v>305</v>
      </c>
      <c r="V148" t="s">
        <v>140</v>
      </c>
      <c r="W148" t="s">
        <v>748</v>
      </c>
      <c r="X148" t="s">
        <v>749</v>
      </c>
      <c r="Y148" t="s">
        <v>65</v>
      </c>
    </row>
    <row r="149" spans="1:25" x14ac:dyDescent="0.25">
      <c r="A149">
        <v>10270</v>
      </c>
      <c r="B149">
        <v>32</v>
      </c>
      <c r="C149" t="s">
        <v>77</v>
      </c>
      <c r="D149">
        <v>2</v>
      </c>
      <c r="E149" t="s">
        <v>754</v>
      </c>
      <c r="F149" t="s">
        <v>389</v>
      </c>
      <c r="G149" t="s">
        <v>28</v>
      </c>
      <c r="H149">
        <v>3</v>
      </c>
      <c r="I149">
        <v>7</v>
      </c>
      <c r="J149">
        <v>2004</v>
      </c>
      <c r="K149" t="s">
        <v>278</v>
      </c>
      <c r="L149">
        <v>147</v>
      </c>
      <c r="M149" t="s">
        <v>710</v>
      </c>
      <c r="N149" t="s">
        <v>233</v>
      </c>
      <c r="O149" t="s">
        <v>234</v>
      </c>
      <c r="P149" t="s">
        <v>235</v>
      </c>
      <c r="Q149" t="s">
        <v>236</v>
      </c>
      <c r="R149" t="s">
        <v>237</v>
      </c>
      <c r="S149" t="s">
        <v>238</v>
      </c>
      <c r="T149" t="s">
        <v>239</v>
      </c>
      <c r="U149" t="s">
        <v>139</v>
      </c>
      <c r="V149" t="s">
        <v>140</v>
      </c>
      <c r="W149" t="s">
        <v>240</v>
      </c>
      <c r="X149" t="s">
        <v>241</v>
      </c>
      <c r="Y149" t="s">
        <v>65</v>
      </c>
    </row>
    <row r="150" spans="1:25" x14ac:dyDescent="0.25">
      <c r="A150">
        <v>10281</v>
      </c>
      <c r="B150">
        <v>44</v>
      </c>
      <c r="C150" t="s">
        <v>77</v>
      </c>
      <c r="D150">
        <v>9</v>
      </c>
      <c r="E150" t="s">
        <v>755</v>
      </c>
      <c r="F150" t="s">
        <v>756</v>
      </c>
      <c r="G150" t="s">
        <v>28</v>
      </c>
      <c r="H150">
        <v>3</v>
      </c>
      <c r="I150">
        <v>8</v>
      </c>
      <c r="J150">
        <v>2004</v>
      </c>
      <c r="K150" t="s">
        <v>278</v>
      </c>
      <c r="L150">
        <v>147</v>
      </c>
      <c r="M150" t="s">
        <v>710</v>
      </c>
      <c r="N150" t="s">
        <v>210</v>
      </c>
      <c r="O150" t="s">
        <v>211</v>
      </c>
      <c r="P150" t="s">
        <v>212</v>
      </c>
      <c r="Q150" t="s">
        <v>34</v>
      </c>
      <c r="R150" t="s">
        <v>213</v>
      </c>
      <c r="S150" t="s">
        <v>214</v>
      </c>
      <c r="T150" t="s">
        <v>215</v>
      </c>
      <c r="U150" t="s">
        <v>38</v>
      </c>
      <c r="V150" t="s">
        <v>39</v>
      </c>
      <c r="W150" t="s">
        <v>40</v>
      </c>
      <c r="X150" t="s">
        <v>216</v>
      </c>
      <c r="Y150" t="s">
        <v>229</v>
      </c>
    </row>
    <row r="151" spans="1:25" x14ac:dyDescent="0.25">
      <c r="A151">
        <v>10291</v>
      </c>
      <c r="B151">
        <v>30</v>
      </c>
      <c r="C151" t="s">
        <v>77</v>
      </c>
      <c r="D151">
        <v>4</v>
      </c>
      <c r="E151" t="s">
        <v>757</v>
      </c>
      <c r="F151" t="s">
        <v>400</v>
      </c>
      <c r="G151" t="s">
        <v>28</v>
      </c>
      <c r="H151">
        <v>3</v>
      </c>
      <c r="I151">
        <v>9</v>
      </c>
      <c r="J151">
        <v>2004</v>
      </c>
      <c r="K151" t="s">
        <v>278</v>
      </c>
      <c r="L151">
        <v>147</v>
      </c>
      <c r="M151" t="s">
        <v>710</v>
      </c>
      <c r="N151" t="s">
        <v>401</v>
      </c>
      <c r="O151" t="s">
        <v>402</v>
      </c>
      <c r="P151" t="s">
        <v>403</v>
      </c>
      <c r="Q151" t="s">
        <v>34</v>
      </c>
      <c r="R151" t="s">
        <v>404</v>
      </c>
      <c r="S151" t="s">
        <v>34</v>
      </c>
      <c r="T151" t="s">
        <v>405</v>
      </c>
      <c r="U151" t="s">
        <v>287</v>
      </c>
      <c r="V151" t="s">
        <v>52</v>
      </c>
      <c r="W151" t="s">
        <v>406</v>
      </c>
      <c r="X151" t="s">
        <v>316</v>
      </c>
      <c r="Y151" t="s">
        <v>65</v>
      </c>
    </row>
    <row r="152" spans="1:25" x14ac:dyDescent="0.25">
      <c r="A152">
        <v>10305</v>
      </c>
      <c r="B152">
        <v>38</v>
      </c>
      <c r="C152" t="s">
        <v>77</v>
      </c>
      <c r="D152">
        <v>13</v>
      </c>
      <c r="E152" t="s">
        <v>758</v>
      </c>
      <c r="F152" t="s">
        <v>759</v>
      </c>
      <c r="G152" t="s">
        <v>28</v>
      </c>
      <c r="H152">
        <v>4</v>
      </c>
      <c r="I152">
        <v>10</v>
      </c>
      <c r="J152">
        <v>2004</v>
      </c>
      <c r="K152" t="s">
        <v>278</v>
      </c>
      <c r="L152">
        <v>147</v>
      </c>
      <c r="M152" t="s">
        <v>710</v>
      </c>
      <c r="N152" t="s">
        <v>181</v>
      </c>
      <c r="O152" t="s">
        <v>182</v>
      </c>
      <c r="P152" t="s">
        <v>183</v>
      </c>
      <c r="Q152" t="s">
        <v>34</v>
      </c>
      <c r="R152" t="s">
        <v>184</v>
      </c>
      <c r="S152" t="s">
        <v>185</v>
      </c>
      <c r="T152" t="s">
        <v>186</v>
      </c>
      <c r="U152" t="s">
        <v>38</v>
      </c>
      <c r="V152" t="s">
        <v>39</v>
      </c>
      <c r="W152" t="s">
        <v>187</v>
      </c>
      <c r="X152" t="s">
        <v>188</v>
      </c>
      <c r="Y152" t="s">
        <v>65</v>
      </c>
    </row>
    <row r="153" spans="1:25" x14ac:dyDescent="0.25">
      <c r="A153">
        <v>10313</v>
      </c>
      <c r="B153">
        <v>40</v>
      </c>
      <c r="C153" t="s">
        <v>77</v>
      </c>
      <c r="D153">
        <v>7</v>
      </c>
      <c r="E153" t="s">
        <v>760</v>
      </c>
      <c r="F153" t="s">
        <v>761</v>
      </c>
      <c r="G153" t="s">
        <v>28</v>
      </c>
      <c r="H153">
        <v>4</v>
      </c>
      <c r="I153">
        <v>10</v>
      </c>
      <c r="J153">
        <v>2004</v>
      </c>
      <c r="K153" t="s">
        <v>278</v>
      </c>
      <c r="L153">
        <v>147</v>
      </c>
      <c r="M153" t="s">
        <v>710</v>
      </c>
      <c r="N153" t="s">
        <v>347</v>
      </c>
      <c r="O153" t="s">
        <v>348</v>
      </c>
      <c r="P153" t="s">
        <v>349</v>
      </c>
      <c r="Q153" t="s">
        <v>34</v>
      </c>
      <c r="R153" t="s">
        <v>350</v>
      </c>
      <c r="S153" t="s">
        <v>351</v>
      </c>
      <c r="T153" t="s">
        <v>352</v>
      </c>
      <c r="U153" t="s">
        <v>353</v>
      </c>
      <c r="V153" t="s">
        <v>39</v>
      </c>
      <c r="W153" t="s">
        <v>354</v>
      </c>
      <c r="X153" t="s">
        <v>355</v>
      </c>
      <c r="Y153" t="s">
        <v>65</v>
      </c>
    </row>
    <row r="154" spans="1:25" x14ac:dyDescent="0.25">
      <c r="A154">
        <v>10322</v>
      </c>
      <c r="B154">
        <v>46</v>
      </c>
      <c r="C154" t="s">
        <v>762</v>
      </c>
      <c r="D154">
        <v>8</v>
      </c>
      <c r="E154" t="s">
        <v>763</v>
      </c>
      <c r="F154" t="s">
        <v>424</v>
      </c>
      <c r="G154" t="s">
        <v>28</v>
      </c>
      <c r="H154">
        <v>4</v>
      </c>
      <c r="I154">
        <v>11</v>
      </c>
      <c r="J154">
        <v>2004</v>
      </c>
      <c r="K154" t="s">
        <v>278</v>
      </c>
      <c r="L154">
        <v>147</v>
      </c>
      <c r="M154" t="s">
        <v>710</v>
      </c>
      <c r="N154" t="s">
        <v>425</v>
      </c>
      <c r="O154" t="s">
        <v>426</v>
      </c>
      <c r="P154" t="s">
        <v>427</v>
      </c>
      <c r="Q154" t="s">
        <v>34</v>
      </c>
      <c r="R154" t="s">
        <v>428</v>
      </c>
      <c r="S154" t="s">
        <v>429</v>
      </c>
      <c r="T154" t="s">
        <v>430</v>
      </c>
      <c r="U154" t="s">
        <v>38</v>
      </c>
      <c r="V154" t="s">
        <v>39</v>
      </c>
      <c r="W154" t="s">
        <v>75</v>
      </c>
      <c r="X154" t="s">
        <v>422</v>
      </c>
      <c r="Y154" t="s">
        <v>42</v>
      </c>
    </row>
    <row r="155" spans="1:25" x14ac:dyDescent="0.25">
      <c r="A155">
        <v>10334</v>
      </c>
      <c r="B155">
        <v>26</v>
      </c>
      <c r="C155" t="s">
        <v>77</v>
      </c>
      <c r="D155">
        <v>2</v>
      </c>
      <c r="E155" t="s">
        <v>720</v>
      </c>
      <c r="F155" t="s">
        <v>764</v>
      </c>
      <c r="G155" t="s">
        <v>708</v>
      </c>
      <c r="H155">
        <v>4</v>
      </c>
      <c r="I155">
        <v>11</v>
      </c>
      <c r="J155">
        <v>2004</v>
      </c>
      <c r="K155" t="s">
        <v>278</v>
      </c>
      <c r="L155">
        <v>147</v>
      </c>
      <c r="M155" t="s">
        <v>710</v>
      </c>
      <c r="N155" t="s">
        <v>282</v>
      </c>
      <c r="O155" t="s">
        <v>283</v>
      </c>
      <c r="P155" t="s">
        <v>284</v>
      </c>
      <c r="Q155" t="s">
        <v>34</v>
      </c>
      <c r="R155" t="s">
        <v>285</v>
      </c>
      <c r="S155" t="s">
        <v>34</v>
      </c>
      <c r="T155" t="s">
        <v>286</v>
      </c>
      <c r="U155" t="s">
        <v>287</v>
      </c>
      <c r="V155" t="s">
        <v>52</v>
      </c>
      <c r="W155" t="s">
        <v>288</v>
      </c>
      <c r="X155" t="s">
        <v>289</v>
      </c>
      <c r="Y155" t="s">
        <v>65</v>
      </c>
    </row>
    <row r="156" spans="1:25" x14ac:dyDescent="0.25">
      <c r="A156">
        <v>10347</v>
      </c>
      <c r="B156">
        <v>27</v>
      </c>
      <c r="C156" t="s">
        <v>77</v>
      </c>
      <c r="D156">
        <v>2</v>
      </c>
      <c r="E156" t="s">
        <v>765</v>
      </c>
      <c r="F156" t="s">
        <v>434</v>
      </c>
      <c r="G156" t="s">
        <v>28</v>
      </c>
      <c r="H156">
        <v>4</v>
      </c>
      <c r="I156">
        <v>11</v>
      </c>
      <c r="J156">
        <v>2004</v>
      </c>
      <c r="K156" t="s">
        <v>278</v>
      </c>
      <c r="L156">
        <v>147</v>
      </c>
      <c r="M156" t="s">
        <v>710</v>
      </c>
      <c r="N156" t="s">
        <v>132</v>
      </c>
      <c r="O156" t="s">
        <v>133</v>
      </c>
      <c r="P156" t="s">
        <v>134</v>
      </c>
      <c r="Q156" t="s">
        <v>135</v>
      </c>
      <c r="R156" t="s">
        <v>136</v>
      </c>
      <c r="S156" t="s">
        <v>137</v>
      </c>
      <c r="T156" t="s">
        <v>138</v>
      </c>
      <c r="U156" t="s">
        <v>139</v>
      </c>
      <c r="V156" t="s">
        <v>140</v>
      </c>
      <c r="W156" t="s">
        <v>141</v>
      </c>
      <c r="X156" t="s">
        <v>142</v>
      </c>
      <c r="Y156" t="s">
        <v>65</v>
      </c>
    </row>
    <row r="157" spans="1:25" x14ac:dyDescent="0.25">
      <c r="A157">
        <v>10357</v>
      </c>
      <c r="B157">
        <v>43</v>
      </c>
      <c r="C157" t="s">
        <v>77</v>
      </c>
      <c r="D157">
        <v>9</v>
      </c>
      <c r="E157" t="s">
        <v>766</v>
      </c>
      <c r="F157" t="s">
        <v>436</v>
      </c>
      <c r="G157" t="s">
        <v>28</v>
      </c>
      <c r="H157">
        <v>4</v>
      </c>
      <c r="I157">
        <v>12</v>
      </c>
      <c r="J157">
        <v>2004</v>
      </c>
      <c r="K157" t="s">
        <v>278</v>
      </c>
      <c r="L157">
        <v>147</v>
      </c>
      <c r="M157" t="s">
        <v>710</v>
      </c>
      <c r="N157" t="s">
        <v>417</v>
      </c>
      <c r="O157" t="s">
        <v>418</v>
      </c>
      <c r="P157" t="s">
        <v>419</v>
      </c>
      <c r="Q157" t="s">
        <v>34</v>
      </c>
      <c r="R157" t="s">
        <v>420</v>
      </c>
      <c r="S157" t="s">
        <v>73</v>
      </c>
      <c r="T157" t="s">
        <v>167</v>
      </c>
      <c r="U157" t="s">
        <v>38</v>
      </c>
      <c r="V157" t="s">
        <v>39</v>
      </c>
      <c r="W157" t="s">
        <v>421</v>
      </c>
      <c r="X157" t="s">
        <v>422</v>
      </c>
      <c r="Y157" t="s">
        <v>65</v>
      </c>
    </row>
    <row r="158" spans="1:25" x14ac:dyDescent="0.25">
      <c r="A158">
        <v>10370</v>
      </c>
      <c r="B158">
        <v>35</v>
      </c>
      <c r="C158" t="s">
        <v>767</v>
      </c>
      <c r="D158">
        <v>4</v>
      </c>
      <c r="E158" t="s">
        <v>768</v>
      </c>
      <c r="F158" t="s">
        <v>438</v>
      </c>
      <c r="G158" t="s">
        <v>28</v>
      </c>
      <c r="H158">
        <v>1</v>
      </c>
      <c r="I158">
        <v>1</v>
      </c>
      <c r="J158">
        <v>2005</v>
      </c>
      <c r="K158" t="s">
        <v>278</v>
      </c>
      <c r="L158">
        <v>147</v>
      </c>
      <c r="M158" t="s">
        <v>710</v>
      </c>
      <c r="N158" t="s">
        <v>448</v>
      </c>
      <c r="O158" t="s">
        <v>449</v>
      </c>
      <c r="P158" t="s">
        <v>450</v>
      </c>
      <c r="Q158" t="s">
        <v>451</v>
      </c>
      <c r="R158" t="s">
        <v>452</v>
      </c>
      <c r="S158" t="s">
        <v>238</v>
      </c>
      <c r="T158" t="s">
        <v>453</v>
      </c>
      <c r="U158" t="s">
        <v>139</v>
      </c>
      <c r="V158" t="s">
        <v>140</v>
      </c>
      <c r="W158" t="s">
        <v>454</v>
      </c>
      <c r="X158" t="s">
        <v>455</v>
      </c>
      <c r="Y158" t="s">
        <v>42</v>
      </c>
    </row>
    <row r="159" spans="1:25" x14ac:dyDescent="0.25">
      <c r="A159">
        <v>10381</v>
      </c>
      <c r="B159">
        <v>37</v>
      </c>
      <c r="C159" t="s">
        <v>77</v>
      </c>
      <c r="D159">
        <v>6</v>
      </c>
      <c r="E159" t="s">
        <v>769</v>
      </c>
      <c r="F159" t="s">
        <v>445</v>
      </c>
      <c r="G159" t="s">
        <v>28</v>
      </c>
      <c r="H159">
        <v>1</v>
      </c>
      <c r="I159">
        <v>2</v>
      </c>
      <c r="J159">
        <v>2005</v>
      </c>
      <c r="K159" t="s">
        <v>278</v>
      </c>
      <c r="L159">
        <v>147</v>
      </c>
      <c r="M159" t="s">
        <v>710</v>
      </c>
      <c r="N159" t="s">
        <v>80</v>
      </c>
      <c r="O159" t="s">
        <v>81</v>
      </c>
      <c r="P159" t="s">
        <v>82</v>
      </c>
      <c r="Q159" t="s">
        <v>34</v>
      </c>
      <c r="R159" t="s">
        <v>83</v>
      </c>
      <c r="S159" t="s">
        <v>73</v>
      </c>
      <c r="T159" t="s">
        <v>34</v>
      </c>
      <c r="U159" t="s">
        <v>38</v>
      </c>
      <c r="V159" t="s">
        <v>39</v>
      </c>
      <c r="W159" t="s">
        <v>84</v>
      </c>
      <c r="X159" t="s">
        <v>76</v>
      </c>
      <c r="Y159" t="s">
        <v>65</v>
      </c>
    </row>
    <row r="160" spans="1:25" x14ac:dyDescent="0.25">
      <c r="A160">
        <v>10391</v>
      </c>
      <c r="B160">
        <v>37</v>
      </c>
      <c r="C160" t="s">
        <v>770</v>
      </c>
      <c r="D160">
        <v>7</v>
      </c>
      <c r="E160" t="s">
        <v>771</v>
      </c>
      <c r="F160" t="s">
        <v>447</v>
      </c>
      <c r="G160" t="s">
        <v>28</v>
      </c>
      <c r="H160">
        <v>1</v>
      </c>
      <c r="I160">
        <v>3</v>
      </c>
      <c r="J160">
        <v>2005</v>
      </c>
      <c r="K160" t="s">
        <v>278</v>
      </c>
      <c r="L160">
        <v>147</v>
      </c>
      <c r="M160" t="s">
        <v>710</v>
      </c>
      <c r="N160" t="s">
        <v>448</v>
      </c>
      <c r="O160" t="s">
        <v>449</v>
      </c>
      <c r="P160" t="s">
        <v>450</v>
      </c>
      <c r="Q160" t="s">
        <v>451</v>
      </c>
      <c r="R160" t="s">
        <v>452</v>
      </c>
      <c r="S160" t="s">
        <v>238</v>
      </c>
      <c r="T160" t="s">
        <v>453</v>
      </c>
      <c r="U160" t="s">
        <v>139</v>
      </c>
      <c r="V160" t="s">
        <v>140</v>
      </c>
      <c r="W160" t="s">
        <v>454</v>
      </c>
      <c r="X160" t="s">
        <v>455</v>
      </c>
      <c r="Y160" t="s">
        <v>42</v>
      </c>
    </row>
    <row r="161" spans="1:25" x14ac:dyDescent="0.25">
      <c r="A161">
        <v>10411</v>
      </c>
      <c r="B161">
        <v>27</v>
      </c>
      <c r="C161" t="s">
        <v>77</v>
      </c>
      <c r="D161">
        <v>2</v>
      </c>
      <c r="E161" t="s">
        <v>772</v>
      </c>
      <c r="F161" t="s">
        <v>457</v>
      </c>
      <c r="G161" t="s">
        <v>28</v>
      </c>
      <c r="H161">
        <v>2</v>
      </c>
      <c r="I161">
        <v>5</v>
      </c>
      <c r="J161">
        <v>2005</v>
      </c>
      <c r="K161" t="s">
        <v>278</v>
      </c>
      <c r="L161">
        <v>147</v>
      </c>
      <c r="M161" t="s">
        <v>710</v>
      </c>
      <c r="N161" t="s">
        <v>458</v>
      </c>
      <c r="O161" t="s">
        <v>459</v>
      </c>
      <c r="P161" t="s">
        <v>460</v>
      </c>
      <c r="Q161" t="s">
        <v>34</v>
      </c>
      <c r="R161" t="s">
        <v>461</v>
      </c>
      <c r="S161" t="s">
        <v>462</v>
      </c>
      <c r="T161" t="s">
        <v>463</v>
      </c>
      <c r="U161" t="s">
        <v>353</v>
      </c>
      <c r="V161" t="s">
        <v>39</v>
      </c>
      <c r="W161" t="s">
        <v>464</v>
      </c>
      <c r="X161" t="s">
        <v>465</v>
      </c>
      <c r="Y161" t="s">
        <v>65</v>
      </c>
    </row>
    <row r="162" spans="1:25" x14ac:dyDescent="0.25">
      <c r="A162">
        <v>10425</v>
      </c>
      <c r="B162">
        <v>38</v>
      </c>
      <c r="C162" t="s">
        <v>77</v>
      </c>
      <c r="D162">
        <v>12</v>
      </c>
      <c r="E162" t="s">
        <v>773</v>
      </c>
      <c r="F162" t="s">
        <v>467</v>
      </c>
      <c r="G162" t="s">
        <v>468</v>
      </c>
      <c r="H162">
        <v>2</v>
      </c>
      <c r="I162">
        <v>5</v>
      </c>
      <c r="J162">
        <v>2005</v>
      </c>
      <c r="K162" t="s">
        <v>278</v>
      </c>
      <c r="L162">
        <v>147</v>
      </c>
      <c r="M162" t="s">
        <v>710</v>
      </c>
      <c r="N162" t="s">
        <v>172</v>
      </c>
      <c r="O162" t="s">
        <v>173</v>
      </c>
      <c r="P162" t="s">
        <v>174</v>
      </c>
      <c r="Q162" t="s">
        <v>34</v>
      </c>
      <c r="R162" t="s">
        <v>175</v>
      </c>
      <c r="S162" t="s">
        <v>34</v>
      </c>
      <c r="T162" t="s">
        <v>176</v>
      </c>
      <c r="U162" t="s">
        <v>51</v>
      </c>
      <c r="V162" t="s">
        <v>52</v>
      </c>
      <c r="W162" t="s">
        <v>177</v>
      </c>
      <c r="X162" t="s">
        <v>178</v>
      </c>
      <c r="Y162" t="s">
        <v>65</v>
      </c>
    </row>
    <row r="163" spans="1:25" x14ac:dyDescent="0.25">
      <c r="A163">
        <v>10108</v>
      </c>
      <c r="B163">
        <v>33</v>
      </c>
      <c r="C163" t="s">
        <v>77</v>
      </c>
      <c r="D163">
        <v>6</v>
      </c>
      <c r="E163" t="s">
        <v>774</v>
      </c>
      <c r="F163" t="s">
        <v>775</v>
      </c>
      <c r="G163" t="s">
        <v>28</v>
      </c>
      <c r="H163">
        <v>1</v>
      </c>
      <c r="I163">
        <v>3</v>
      </c>
      <c r="J163">
        <v>2003</v>
      </c>
      <c r="K163" t="s">
        <v>278</v>
      </c>
      <c r="L163">
        <v>194</v>
      </c>
      <c r="M163" t="s">
        <v>776</v>
      </c>
      <c r="N163" t="s">
        <v>777</v>
      </c>
      <c r="O163" t="s">
        <v>778</v>
      </c>
      <c r="P163" t="s">
        <v>779</v>
      </c>
      <c r="Q163" t="s">
        <v>34</v>
      </c>
      <c r="R163" t="s">
        <v>780</v>
      </c>
      <c r="S163" t="s">
        <v>34</v>
      </c>
      <c r="T163" t="s">
        <v>781</v>
      </c>
      <c r="U163" t="s">
        <v>782</v>
      </c>
      <c r="V163" t="s">
        <v>307</v>
      </c>
      <c r="W163" t="s">
        <v>783</v>
      </c>
      <c r="X163" t="s">
        <v>784</v>
      </c>
      <c r="Y163" t="s">
        <v>65</v>
      </c>
    </row>
    <row r="164" spans="1:25" x14ac:dyDescent="0.25">
      <c r="A164">
        <v>10122</v>
      </c>
      <c r="B164">
        <v>42</v>
      </c>
      <c r="C164" t="s">
        <v>77</v>
      </c>
      <c r="D164">
        <v>10</v>
      </c>
      <c r="E164" t="s">
        <v>785</v>
      </c>
      <c r="F164" t="s">
        <v>786</v>
      </c>
      <c r="G164" t="s">
        <v>28</v>
      </c>
      <c r="H164">
        <v>2</v>
      </c>
      <c r="I164">
        <v>5</v>
      </c>
      <c r="J164">
        <v>2003</v>
      </c>
      <c r="K164" t="s">
        <v>278</v>
      </c>
      <c r="L164">
        <v>194</v>
      </c>
      <c r="M164" t="s">
        <v>776</v>
      </c>
      <c r="N164" t="s">
        <v>787</v>
      </c>
      <c r="O164" t="s">
        <v>788</v>
      </c>
      <c r="P164" t="s">
        <v>789</v>
      </c>
      <c r="Q164" t="s">
        <v>34</v>
      </c>
      <c r="R164" t="s">
        <v>790</v>
      </c>
      <c r="S164" t="s">
        <v>34</v>
      </c>
      <c r="T164" t="s">
        <v>791</v>
      </c>
      <c r="U164" t="s">
        <v>51</v>
      </c>
      <c r="V164" t="s">
        <v>52</v>
      </c>
      <c r="W164" t="s">
        <v>792</v>
      </c>
      <c r="X164" t="s">
        <v>793</v>
      </c>
      <c r="Y164" t="s">
        <v>229</v>
      </c>
    </row>
    <row r="165" spans="1:25" x14ac:dyDescent="0.25">
      <c r="A165">
        <v>10135</v>
      </c>
      <c r="B165">
        <v>42</v>
      </c>
      <c r="C165" t="s">
        <v>77</v>
      </c>
      <c r="D165">
        <v>7</v>
      </c>
      <c r="E165" t="s">
        <v>794</v>
      </c>
      <c r="F165" t="s">
        <v>795</v>
      </c>
      <c r="G165" t="s">
        <v>28</v>
      </c>
      <c r="H165">
        <v>3</v>
      </c>
      <c r="I165">
        <v>7</v>
      </c>
      <c r="J165">
        <v>2003</v>
      </c>
      <c r="K165" t="s">
        <v>278</v>
      </c>
      <c r="L165">
        <v>194</v>
      </c>
      <c r="M165" t="s">
        <v>776</v>
      </c>
      <c r="N165" t="s">
        <v>417</v>
      </c>
      <c r="O165" t="s">
        <v>418</v>
      </c>
      <c r="P165" t="s">
        <v>419</v>
      </c>
      <c r="Q165" t="s">
        <v>34</v>
      </c>
      <c r="R165" t="s">
        <v>420</v>
      </c>
      <c r="S165" t="s">
        <v>73</v>
      </c>
      <c r="T165" t="s">
        <v>167</v>
      </c>
      <c r="U165" t="s">
        <v>38</v>
      </c>
      <c r="V165" t="s">
        <v>39</v>
      </c>
      <c r="W165" t="s">
        <v>421</v>
      </c>
      <c r="X165" t="s">
        <v>422</v>
      </c>
      <c r="Y165" t="s">
        <v>229</v>
      </c>
    </row>
    <row r="166" spans="1:25" x14ac:dyDescent="0.25">
      <c r="A166">
        <v>10147</v>
      </c>
      <c r="B166">
        <v>48</v>
      </c>
      <c r="C166" t="s">
        <v>77</v>
      </c>
      <c r="D166">
        <v>7</v>
      </c>
      <c r="E166" t="s">
        <v>796</v>
      </c>
      <c r="F166" t="s">
        <v>797</v>
      </c>
      <c r="G166" t="s">
        <v>28</v>
      </c>
      <c r="H166">
        <v>3</v>
      </c>
      <c r="I166">
        <v>9</v>
      </c>
      <c r="J166">
        <v>2003</v>
      </c>
      <c r="K166" t="s">
        <v>278</v>
      </c>
      <c r="L166">
        <v>194</v>
      </c>
      <c r="M166" t="s">
        <v>776</v>
      </c>
      <c r="N166" t="s">
        <v>439</v>
      </c>
      <c r="O166" t="s">
        <v>182</v>
      </c>
      <c r="P166" t="s">
        <v>440</v>
      </c>
      <c r="Q166" t="s">
        <v>34</v>
      </c>
      <c r="R166" t="s">
        <v>441</v>
      </c>
      <c r="S166" t="s">
        <v>185</v>
      </c>
      <c r="T166" t="s">
        <v>442</v>
      </c>
      <c r="U166" t="s">
        <v>38</v>
      </c>
      <c r="V166" t="s">
        <v>39</v>
      </c>
      <c r="W166" t="s">
        <v>421</v>
      </c>
      <c r="X166" t="s">
        <v>443</v>
      </c>
      <c r="Y166" t="s">
        <v>229</v>
      </c>
    </row>
    <row r="167" spans="1:25" x14ac:dyDescent="0.25">
      <c r="A167">
        <v>10159</v>
      </c>
      <c r="B167">
        <v>41</v>
      </c>
      <c r="C167" t="s">
        <v>77</v>
      </c>
      <c r="D167">
        <v>2</v>
      </c>
      <c r="E167" t="s">
        <v>798</v>
      </c>
      <c r="F167" t="s">
        <v>79</v>
      </c>
      <c r="G167" t="s">
        <v>28</v>
      </c>
      <c r="H167">
        <v>4</v>
      </c>
      <c r="I167">
        <v>10</v>
      </c>
      <c r="J167">
        <v>2003</v>
      </c>
      <c r="K167" t="s">
        <v>278</v>
      </c>
      <c r="L167">
        <v>194</v>
      </c>
      <c r="M167" t="s">
        <v>776</v>
      </c>
      <c r="N167" t="s">
        <v>80</v>
      </c>
      <c r="O167" t="s">
        <v>81</v>
      </c>
      <c r="P167" t="s">
        <v>82</v>
      </c>
      <c r="Q167" t="s">
        <v>34</v>
      </c>
      <c r="R167" t="s">
        <v>83</v>
      </c>
      <c r="S167" t="s">
        <v>73</v>
      </c>
      <c r="T167" t="s">
        <v>34</v>
      </c>
      <c r="U167" t="s">
        <v>38</v>
      </c>
      <c r="V167" t="s">
        <v>39</v>
      </c>
      <c r="W167" t="s">
        <v>84</v>
      </c>
      <c r="X167" t="s">
        <v>76</v>
      </c>
      <c r="Y167" t="s">
        <v>229</v>
      </c>
    </row>
    <row r="168" spans="1:25" x14ac:dyDescent="0.25">
      <c r="A168">
        <v>10169</v>
      </c>
      <c r="B168">
        <v>30</v>
      </c>
      <c r="C168" t="s">
        <v>77</v>
      </c>
      <c r="D168">
        <v>2</v>
      </c>
      <c r="E168" t="s">
        <v>799</v>
      </c>
      <c r="F168" t="s">
        <v>800</v>
      </c>
      <c r="G168" t="s">
        <v>28</v>
      </c>
      <c r="H168">
        <v>4</v>
      </c>
      <c r="I168">
        <v>11</v>
      </c>
      <c r="J168">
        <v>2003</v>
      </c>
      <c r="K168" t="s">
        <v>278</v>
      </c>
      <c r="L168">
        <v>194</v>
      </c>
      <c r="M168" t="s">
        <v>776</v>
      </c>
      <c r="N168" t="s">
        <v>448</v>
      </c>
      <c r="O168" t="s">
        <v>449</v>
      </c>
      <c r="P168" t="s">
        <v>450</v>
      </c>
      <c r="Q168" t="s">
        <v>451</v>
      </c>
      <c r="R168" t="s">
        <v>452</v>
      </c>
      <c r="S168" t="s">
        <v>238</v>
      </c>
      <c r="T168" t="s">
        <v>453</v>
      </c>
      <c r="U168" t="s">
        <v>139</v>
      </c>
      <c r="V168" t="s">
        <v>140</v>
      </c>
      <c r="W168" t="s">
        <v>454</v>
      </c>
      <c r="X168" t="s">
        <v>455</v>
      </c>
      <c r="Y168" t="s">
        <v>65</v>
      </c>
    </row>
    <row r="169" spans="1:25" x14ac:dyDescent="0.25">
      <c r="A169">
        <v>10181</v>
      </c>
      <c r="B169">
        <v>27</v>
      </c>
      <c r="C169" t="s">
        <v>77</v>
      </c>
      <c r="D169">
        <v>14</v>
      </c>
      <c r="E169" t="s">
        <v>801</v>
      </c>
      <c r="F169" t="s">
        <v>802</v>
      </c>
      <c r="G169" t="s">
        <v>28</v>
      </c>
      <c r="H169">
        <v>4</v>
      </c>
      <c r="I169">
        <v>11</v>
      </c>
      <c r="J169">
        <v>2003</v>
      </c>
      <c r="K169" t="s">
        <v>278</v>
      </c>
      <c r="L169">
        <v>194</v>
      </c>
      <c r="M169" t="s">
        <v>776</v>
      </c>
      <c r="N169" t="s">
        <v>107</v>
      </c>
      <c r="O169" t="s">
        <v>108</v>
      </c>
      <c r="P169" t="s">
        <v>109</v>
      </c>
      <c r="Q169" t="s">
        <v>34</v>
      </c>
      <c r="R169" t="s">
        <v>110</v>
      </c>
      <c r="S169" t="s">
        <v>34</v>
      </c>
      <c r="T169" t="s">
        <v>111</v>
      </c>
      <c r="U169" t="s">
        <v>112</v>
      </c>
      <c r="V169" t="s">
        <v>52</v>
      </c>
      <c r="W169" t="s">
        <v>113</v>
      </c>
      <c r="X169" t="s">
        <v>114</v>
      </c>
      <c r="Y169" t="s">
        <v>65</v>
      </c>
    </row>
    <row r="170" spans="1:25" x14ac:dyDescent="0.25">
      <c r="A170">
        <v>10191</v>
      </c>
      <c r="B170">
        <v>21</v>
      </c>
      <c r="C170" t="s">
        <v>77</v>
      </c>
      <c r="D170">
        <v>3</v>
      </c>
      <c r="E170" t="s">
        <v>803</v>
      </c>
      <c r="F170" t="s">
        <v>804</v>
      </c>
      <c r="G170" t="s">
        <v>28</v>
      </c>
      <c r="H170">
        <v>4</v>
      </c>
      <c r="I170">
        <v>11</v>
      </c>
      <c r="J170">
        <v>2003</v>
      </c>
      <c r="K170" t="s">
        <v>278</v>
      </c>
      <c r="L170">
        <v>194</v>
      </c>
      <c r="M170" t="s">
        <v>776</v>
      </c>
      <c r="N170" t="s">
        <v>805</v>
      </c>
      <c r="O170" t="s">
        <v>806</v>
      </c>
      <c r="P170" t="s">
        <v>807</v>
      </c>
      <c r="Q170" t="s">
        <v>34</v>
      </c>
      <c r="R170" t="s">
        <v>808</v>
      </c>
      <c r="S170" t="s">
        <v>34</v>
      </c>
      <c r="T170" t="s">
        <v>809</v>
      </c>
      <c r="U170" t="s">
        <v>810</v>
      </c>
      <c r="V170" t="s">
        <v>52</v>
      </c>
      <c r="W170" t="s">
        <v>811</v>
      </c>
      <c r="X170" t="s">
        <v>812</v>
      </c>
      <c r="Y170" t="s">
        <v>65</v>
      </c>
    </row>
    <row r="171" spans="1:25" x14ac:dyDescent="0.25">
      <c r="A171">
        <v>10203</v>
      </c>
      <c r="B171">
        <v>20</v>
      </c>
      <c r="C171" t="s">
        <v>77</v>
      </c>
      <c r="D171">
        <v>8</v>
      </c>
      <c r="E171" t="s">
        <v>813</v>
      </c>
      <c r="F171" t="s">
        <v>814</v>
      </c>
      <c r="G171" t="s">
        <v>28</v>
      </c>
      <c r="H171">
        <v>4</v>
      </c>
      <c r="I171">
        <v>12</v>
      </c>
      <c r="J171">
        <v>2003</v>
      </c>
      <c r="K171" t="s">
        <v>278</v>
      </c>
      <c r="L171">
        <v>194</v>
      </c>
      <c r="M171" t="s">
        <v>776</v>
      </c>
      <c r="N171" t="s">
        <v>268</v>
      </c>
      <c r="O171" t="s">
        <v>269</v>
      </c>
      <c r="P171" t="s">
        <v>270</v>
      </c>
      <c r="Q171" t="s">
        <v>34</v>
      </c>
      <c r="R171" t="s">
        <v>271</v>
      </c>
      <c r="S171" t="s">
        <v>34</v>
      </c>
      <c r="T171" t="s">
        <v>272</v>
      </c>
      <c r="U171" t="s">
        <v>273</v>
      </c>
      <c r="V171" t="s">
        <v>52</v>
      </c>
      <c r="W171" t="s">
        <v>274</v>
      </c>
      <c r="X171" t="s">
        <v>275</v>
      </c>
      <c r="Y171" t="s">
        <v>65</v>
      </c>
    </row>
    <row r="172" spans="1:25" x14ac:dyDescent="0.25">
      <c r="A172">
        <v>10211</v>
      </c>
      <c r="B172">
        <v>41</v>
      </c>
      <c r="C172" t="s">
        <v>77</v>
      </c>
      <c r="D172">
        <v>2</v>
      </c>
      <c r="E172" t="s">
        <v>815</v>
      </c>
      <c r="F172" t="s">
        <v>123</v>
      </c>
      <c r="G172" t="s">
        <v>28</v>
      </c>
      <c r="H172">
        <v>1</v>
      </c>
      <c r="I172">
        <v>1</v>
      </c>
      <c r="J172">
        <v>2004</v>
      </c>
      <c r="K172" t="s">
        <v>278</v>
      </c>
      <c r="L172">
        <v>194</v>
      </c>
      <c r="M172" t="s">
        <v>776</v>
      </c>
      <c r="N172" t="s">
        <v>124</v>
      </c>
      <c r="O172" t="s">
        <v>125</v>
      </c>
      <c r="P172" t="s">
        <v>126</v>
      </c>
      <c r="Q172" t="s">
        <v>34</v>
      </c>
      <c r="R172" t="s">
        <v>61</v>
      </c>
      <c r="S172" t="s">
        <v>34</v>
      </c>
      <c r="T172" t="s">
        <v>127</v>
      </c>
      <c r="U172" t="s">
        <v>51</v>
      </c>
      <c r="V172" t="s">
        <v>52</v>
      </c>
      <c r="W172" t="s">
        <v>128</v>
      </c>
      <c r="X172" t="s">
        <v>129</v>
      </c>
      <c r="Y172" t="s">
        <v>229</v>
      </c>
    </row>
    <row r="173" spans="1:25" x14ac:dyDescent="0.25">
      <c r="A173">
        <v>10225</v>
      </c>
      <c r="B173">
        <v>27</v>
      </c>
      <c r="C173" t="s">
        <v>77</v>
      </c>
      <c r="D173">
        <v>9</v>
      </c>
      <c r="E173" t="s">
        <v>816</v>
      </c>
      <c r="F173" t="s">
        <v>817</v>
      </c>
      <c r="G173" t="s">
        <v>28</v>
      </c>
      <c r="H173">
        <v>1</v>
      </c>
      <c r="I173">
        <v>2</v>
      </c>
      <c r="J173">
        <v>2004</v>
      </c>
      <c r="K173" t="s">
        <v>278</v>
      </c>
      <c r="L173">
        <v>194</v>
      </c>
      <c r="M173" t="s">
        <v>776</v>
      </c>
      <c r="N173" t="s">
        <v>818</v>
      </c>
      <c r="O173" t="s">
        <v>819</v>
      </c>
      <c r="P173" t="s">
        <v>820</v>
      </c>
      <c r="Q173" t="s">
        <v>34</v>
      </c>
      <c r="R173" t="s">
        <v>821</v>
      </c>
      <c r="S173" t="s">
        <v>34</v>
      </c>
      <c r="T173" t="s">
        <v>822</v>
      </c>
      <c r="U173" t="s">
        <v>823</v>
      </c>
      <c r="V173" t="s">
        <v>52</v>
      </c>
      <c r="W173" t="s">
        <v>824</v>
      </c>
      <c r="X173" t="s">
        <v>150</v>
      </c>
      <c r="Y173" t="s">
        <v>65</v>
      </c>
    </row>
    <row r="174" spans="1:25" x14ac:dyDescent="0.25">
      <c r="A174">
        <v>10238</v>
      </c>
      <c r="B174">
        <v>28</v>
      </c>
      <c r="C174" t="s">
        <v>77</v>
      </c>
      <c r="D174">
        <v>3</v>
      </c>
      <c r="E174" t="s">
        <v>825</v>
      </c>
      <c r="F174" t="s">
        <v>826</v>
      </c>
      <c r="G174" t="s">
        <v>28</v>
      </c>
      <c r="H174">
        <v>2</v>
      </c>
      <c r="I174">
        <v>4</v>
      </c>
      <c r="J174">
        <v>2004</v>
      </c>
      <c r="K174" t="s">
        <v>278</v>
      </c>
      <c r="L174">
        <v>194</v>
      </c>
      <c r="M174" t="s">
        <v>776</v>
      </c>
      <c r="N174" t="s">
        <v>562</v>
      </c>
      <c r="O174" t="s">
        <v>563</v>
      </c>
      <c r="P174" t="s">
        <v>564</v>
      </c>
      <c r="Q174" t="s">
        <v>34</v>
      </c>
      <c r="R174" t="s">
        <v>565</v>
      </c>
      <c r="S174" t="s">
        <v>34</v>
      </c>
      <c r="T174" t="s">
        <v>566</v>
      </c>
      <c r="U174" t="s">
        <v>567</v>
      </c>
      <c r="V174" t="s">
        <v>52</v>
      </c>
      <c r="W174" t="s">
        <v>568</v>
      </c>
      <c r="X174" t="s">
        <v>569</v>
      </c>
      <c r="Y174" t="s">
        <v>65</v>
      </c>
    </row>
    <row r="175" spans="1:25" x14ac:dyDescent="0.25">
      <c r="A175">
        <v>10253</v>
      </c>
      <c r="B175">
        <v>24</v>
      </c>
      <c r="C175" t="s">
        <v>77</v>
      </c>
      <c r="D175">
        <v>13</v>
      </c>
      <c r="E175" t="s">
        <v>827</v>
      </c>
      <c r="F175" t="s">
        <v>828</v>
      </c>
      <c r="G175" t="s">
        <v>591</v>
      </c>
      <c r="H175">
        <v>2</v>
      </c>
      <c r="I175">
        <v>6</v>
      </c>
      <c r="J175">
        <v>2004</v>
      </c>
      <c r="K175" t="s">
        <v>278</v>
      </c>
      <c r="L175">
        <v>194</v>
      </c>
      <c r="M175" t="s">
        <v>776</v>
      </c>
      <c r="N175" t="s">
        <v>257</v>
      </c>
      <c r="O175" t="s">
        <v>258</v>
      </c>
      <c r="P175" t="s">
        <v>259</v>
      </c>
      <c r="Q175" t="s">
        <v>34</v>
      </c>
      <c r="R175" t="s">
        <v>260</v>
      </c>
      <c r="S175" t="s">
        <v>34</v>
      </c>
      <c r="T175" t="s">
        <v>261</v>
      </c>
      <c r="U175" t="s">
        <v>262</v>
      </c>
      <c r="V175" t="s">
        <v>52</v>
      </c>
      <c r="W175" t="s">
        <v>263</v>
      </c>
      <c r="X175" t="s">
        <v>264</v>
      </c>
      <c r="Y175" t="s">
        <v>65</v>
      </c>
    </row>
    <row r="176" spans="1:25" x14ac:dyDescent="0.25">
      <c r="A176">
        <v>10266</v>
      </c>
      <c r="B176">
        <v>44</v>
      </c>
      <c r="C176" t="s">
        <v>77</v>
      </c>
      <c r="D176">
        <v>14</v>
      </c>
      <c r="E176" t="s">
        <v>829</v>
      </c>
      <c r="F176" t="s">
        <v>830</v>
      </c>
      <c r="G176" t="s">
        <v>28</v>
      </c>
      <c r="H176">
        <v>3</v>
      </c>
      <c r="I176">
        <v>7</v>
      </c>
      <c r="J176">
        <v>2004</v>
      </c>
      <c r="K176" t="s">
        <v>278</v>
      </c>
      <c r="L176">
        <v>194</v>
      </c>
      <c r="M176" t="s">
        <v>776</v>
      </c>
      <c r="N176" t="s">
        <v>831</v>
      </c>
      <c r="O176" t="s">
        <v>832</v>
      </c>
      <c r="P176" t="s">
        <v>833</v>
      </c>
      <c r="Q176" t="s">
        <v>34</v>
      </c>
      <c r="R176" t="s">
        <v>834</v>
      </c>
      <c r="S176" t="s">
        <v>34</v>
      </c>
      <c r="T176" t="s">
        <v>835</v>
      </c>
      <c r="U176" t="s">
        <v>396</v>
      </c>
      <c r="V176" t="s">
        <v>52</v>
      </c>
      <c r="W176" t="s">
        <v>836</v>
      </c>
      <c r="X176" t="s">
        <v>837</v>
      </c>
      <c r="Y176" t="s">
        <v>229</v>
      </c>
    </row>
    <row r="177" spans="1:25" x14ac:dyDescent="0.25">
      <c r="A177">
        <v>10276</v>
      </c>
      <c r="B177">
        <v>50</v>
      </c>
      <c r="C177" t="s">
        <v>77</v>
      </c>
      <c r="D177">
        <v>3</v>
      </c>
      <c r="E177" t="s">
        <v>838</v>
      </c>
      <c r="F177" t="s">
        <v>839</v>
      </c>
      <c r="G177" t="s">
        <v>28</v>
      </c>
      <c r="H177">
        <v>3</v>
      </c>
      <c r="I177">
        <v>8</v>
      </c>
      <c r="J177">
        <v>2004</v>
      </c>
      <c r="K177" t="s">
        <v>278</v>
      </c>
      <c r="L177">
        <v>194</v>
      </c>
      <c r="M177" t="s">
        <v>776</v>
      </c>
      <c r="N177" t="s">
        <v>840</v>
      </c>
      <c r="O177" t="s">
        <v>841</v>
      </c>
      <c r="P177" t="s">
        <v>842</v>
      </c>
      <c r="Q177" t="s">
        <v>34</v>
      </c>
      <c r="R177" t="s">
        <v>441</v>
      </c>
      <c r="S177" t="s">
        <v>185</v>
      </c>
      <c r="T177" t="s">
        <v>442</v>
      </c>
      <c r="U177" t="s">
        <v>38</v>
      </c>
      <c r="V177" t="s">
        <v>39</v>
      </c>
      <c r="W177" t="s">
        <v>843</v>
      </c>
      <c r="X177" t="s">
        <v>844</v>
      </c>
      <c r="Y177" t="s">
        <v>229</v>
      </c>
    </row>
    <row r="178" spans="1:25" x14ac:dyDescent="0.25">
      <c r="A178">
        <v>10287</v>
      </c>
      <c r="B178">
        <v>21</v>
      </c>
      <c r="C178" t="s">
        <v>77</v>
      </c>
      <c r="D178">
        <v>12</v>
      </c>
      <c r="E178" t="s">
        <v>845</v>
      </c>
      <c r="F178" t="s">
        <v>846</v>
      </c>
      <c r="G178" t="s">
        <v>28</v>
      </c>
      <c r="H178">
        <v>3</v>
      </c>
      <c r="I178">
        <v>8</v>
      </c>
      <c r="J178">
        <v>2004</v>
      </c>
      <c r="K178" t="s">
        <v>278</v>
      </c>
      <c r="L178">
        <v>194</v>
      </c>
      <c r="M178" t="s">
        <v>776</v>
      </c>
      <c r="N178" t="s">
        <v>818</v>
      </c>
      <c r="O178" t="s">
        <v>819</v>
      </c>
      <c r="P178" t="s">
        <v>820</v>
      </c>
      <c r="Q178" t="s">
        <v>34</v>
      </c>
      <c r="R178" t="s">
        <v>821</v>
      </c>
      <c r="S178" t="s">
        <v>34</v>
      </c>
      <c r="T178" t="s">
        <v>822</v>
      </c>
      <c r="U178" t="s">
        <v>823</v>
      </c>
      <c r="V178" t="s">
        <v>52</v>
      </c>
      <c r="W178" t="s">
        <v>824</v>
      </c>
      <c r="X178" t="s">
        <v>150</v>
      </c>
      <c r="Y178" t="s">
        <v>65</v>
      </c>
    </row>
    <row r="179" spans="1:25" x14ac:dyDescent="0.25">
      <c r="A179">
        <v>10300</v>
      </c>
      <c r="B179">
        <v>33</v>
      </c>
      <c r="C179" t="s">
        <v>77</v>
      </c>
      <c r="D179">
        <v>5</v>
      </c>
      <c r="E179" t="s">
        <v>847</v>
      </c>
      <c r="F179" t="s">
        <v>848</v>
      </c>
      <c r="G179" t="s">
        <v>28</v>
      </c>
      <c r="H179">
        <v>4</v>
      </c>
      <c r="I179">
        <v>10</v>
      </c>
      <c r="J179">
        <v>2003</v>
      </c>
      <c r="K179" t="s">
        <v>278</v>
      </c>
      <c r="L179">
        <v>194</v>
      </c>
      <c r="M179" t="s">
        <v>776</v>
      </c>
      <c r="N179" t="s">
        <v>849</v>
      </c>
      <c r="O179" t="s">
        <v>850</v>
      </c>
      <c r="P179" t="s">
        <v>851</v>
      </c>
      <c r="Q179" t="s">
        <v>34</v>
      </c>
      <c r="R179" t="s">
        <v>852</v>
      </c>
      <c r="S179" t="s">
        <v>34</v>
      </c>
      <c r="T179" t="s">
        <v>853</v>
      </c>
      <c r="U179" t="s">
        <v>810</v>
      </c>
      <c r="V179" t="s">
        <v>52</v>
      </c>
      <c r="W179" t="s">
        <v>854</v>
      </c>
      <c r="X179" t="s">
        <v>731</v>
      </c>
      <c r="Y179" t="s">
        <v>65</v>
      </c>
    </row>
    <row r="180" spans="1:25" x14ac:dyDescent="0.25">
      <c r="A180">
        <v>10310</v>
      </c>
      <c r="B180">
        <v>33</v>
      </c>
      <c r="C180" t="s">
        <v>77</v>
      </c>
      <c r="D180">
        <v>10</v>
      </c>
      <c r="E180" t="s">
        <v>855</v>
      </c>
      <c r="F180" t="s">
        <v>856</v>
      </c>
      <c r="G180" t="s">
        <v>28</v>
      </c>
      <c r="H180">
        <v>4</v>
      </c>
      <c r="I180">
        <v>10</v>
      </c>
      <c r="J180">
        <v>2004</v>
      </c>
      <c r="K180" t="s">
        <v>278</v>
      </c>
      <c r="L180">
        <v>194</v>
      </c>
      <c r="M180" t="s">
        <v>776</v>
      </c>
      <c r="N180" t="s">
        <v>805</v>
      </c>
      <c r="O180" t="s">
        <v>806</v>
      </c>
      <c r="P180" t="s">
        <v>807</v>
      </c>
      <c r="Q180" t="s">
        <v>34</v>
      </c>
      <c r="R180" t="s">
        <v>808</v>
      </c>
      <c r="S180" t="s">
        <v>34</v>
      </c>
      <c r="T180" t="s">
        <v>809</v>
      </c>
      <c r="U180" t="s">
        <v>810</v>
      </c>
      <c r="V180" t="s">
        <v>52</v>
      </c>
      <c r="W180" t="s">
        <v>811</v>
      </c>
      <c r="X180" t="s">
        <v>812</v>
      </c>
      <c r="Y180" t="s">
        <v>65</v>
      </c>
    </row>
    <row r="181" spans="1:25" x14ac:dyDescent="0.25">
      <c r="A181">
        <v>10320</v>
      </c>
      <c r="B181">
        <v>31</v>
      </c>
      <c r="C181" t="s">
        <v>77</v>
      </c>
      <c r="D181">
        <v>3</v>
      </c>
      <c r="E181" t="s">
        <v>857</v>
      </c>
      <c r="F181" t="s">
        <v>858</v>
      </c>
      <c r="G181" t="s">
        <v>28</v>
      </c>
      <c r="H181">
        <v>4</v>
      </c>
      <c r="I181">
        <v>11</v>
      </c>
      <c r="J181">
        <v>2004</v>
      </c>
      <c r="K181" t="s">
        <v>278</v>
      </c>
      <c r="L181">
        <v>194</v>
      </c>
      <c r="M181" t="s">
        <v>776</v>
      </c>
      <c r="N181" t="s">
        <v>282</v>
      </c>
      <c r="O181" t="s">
        <v>283</v>
      </c>
      <c r="P181" t="s">
        <v>284</v>
      </c>
      <c r="Q181" t="s">
        <v>34</v>
      </c>
      <c r="R181" t="s">
        <v>285</v>
      </c>
      <c r="S181" t="s">
        <v>34</v>
      </c>
      <c r="T181" t="s">
        <v>286</v>
      </c>
      <c r="U181" t="s">
        <v>287</v>
      </c>
      <c r="V181" t="s">
        <v>52</v>
      </c>
      <c r="W181" t="s">
        <v>288</v>
      </c>
      <c r="X181" t="s">
        <v>289</v>
      </c>
      <c r="Y181" t="s">
        <v>65</v>
      </c>
    </row>
    <row r="182" spans="1:25" x14ac:dyDescent="0.25">
      <c r="A182">
        <v>10329</v>
      </c>
      <c r="B182">
        <v>41</v>
      </c>
      <c r="C182" t="s">
        <v>859</v>
      </c>
      <c r="D182">
        <v>5</v>
      </c>
      <c r="E182" t="s">
        <v>860</v>
      </c>
      <c r="F182" t="s">
        <v>218</v>
      </c>
      <c r="G182" t="s">
        <v>28</v>
      </c>
      <c r="H182">
        <v>4</v>
      </c>
      <c r="I182">
        <v>11</v>
      </c>
      <c r="J182">
        <v>2004</v>
      </c>
      <c r="K182" t="s">
        <v>278</v>
      </c>
      <c r="L182">
        <v>194</v>
      </c>
      <c r="M182" t="s">
        <v>776</v>
      </c>
      <c r="N182" t="s">
        <v>31</v>
      </c>
      <c r="O182" t="s">
        <v>32</v>
      </c>
      <c r="P182" t="s">
        <v>33</v>
      </c>
      <c r="Q182" t="s">
        <v>34</v>
      </c>
      <c r="R182" t="s">
        <v>35</v>
      </c>
      <c r="S182" t="s">
        <v>36</v>
      </c>
      <c r="T182" t="s">
        <v>37</v>
      </c>
      <c r="U182" t="s">
        <v>38</v>
      </c>
      <c r="V182" t="s">
        <v>39</v>
      </c>
      <c r="W182" t="s">
        <v>40</v>
      </c>
      <c r="X182" t="s">
        <v>41</v>
      </c>
      <c r="Y182" t="s">
        <v>42</v>
      </c>
    </row>
    <row r="183" spans="1:25" x14ac:dyDescent="0.25">
      <c r="A183">
        <v>10341</v>
      </c>
      <c r="B183">
        <v>45</v>
      </c>
      <c r="C183" t="s">
        <v>861</v>
      </c>
      <c r="D183">
        <v>2</v>
      </c>
      <c r="E183" t="s">
        <v>862</v>
      </c>
      <c r="F183" t="s">
        <v>220</v>
      </c>
      <c r="G183" t="s">
        <v>28</v>
      </c>
      <c r="H183">
        <v>4</v>
      </c>
      <c r="I183">
        <v>11</v>
      </c>
      <c r="J183">
        <v>2004</v>
      </c>
      <c r="K183" t="s">
        <v>278</v>
      </c>
      <c r="L183">
        <v>194</v>
      </c>
      <c r="M183" t="s">
        <v>776</v>
      </c>
      <c r="N183" t="s">
        <v>221</v>
      </c>
      <c r="O183" t="s">
        <v>222</v>
      </c>
      <c r="P183" t="s">
        <v>223</v>
      </c>
      <c r="Q183" t="s">
        <v>34</v>
      </c>
      <c r="R183" t="s">
        <v>224</v>
      </c>
      <c r="S183" t="s">
        <v>34</v>
      </c>
      <c r="T183" t="s">
        <v>225</v>
      </c>
      <c r="U183" t="s">
        <v>226</v>
      </c>
      <c r="V183" t="s">
        <v>52</v>
      </c>
      <c r="W183" t="s">
        <v>227</v>
      </c>
      <c r="X183" t="s">
        <v>228</v>
      </c>
      <c r="Y183" t="s">
        <v>65</v>
      </c>
    </row>
    <row r="184" spans="1:25" x14ac:dyDescent="0.25">
      <c r="A184">
        <v>10363</v>
      </c>
      <c r="B184">
        <v>33</v>
      </c>
      <c r="C184" t="s">
        <v>863</v>
      </c>
      <c r="D184">
        <v>3</v>
      </c>
      <c r="E184" t="s">
        <v>864</v>
      </c>
      <c r="F184" t="s">
        <v>865</v>
      </c>
      <c r="G184" t="s">
        <v>28</v>
      </c>
      <c r="H184">
        <v>1</v>
      </c>
      <c r="I184">
        <v>1</v>
      </c>
      <c r="J184">
        <v>2005</v>
      </c>
      <c r="K184" t="s">
        <v>278</v>
      </c>
      <c r="L184">
        <v>194</v>
      </c>
      <c r="M184" t="s">
        <v>776</v>
      </c>
      <c r="N184" t="s">
        <v>866</v>
      </c>
      <c r="O184" t="s">
        <v>867</v>
      </c>
      <c r="P184" t="s">
        <v>868</v>
      </c>
      <c r="Q184" t="s">
        <v>34</v>
      </c>
      <c r="R184" t="s">
        <v>869</v>
      </c>
      <c r="S184" t="s">
        <v>34</v>
      </c>
      <c r="T184" t="s">
        <v>870</v>
      </c>
      <c r="U184" t="s">
        <v>196</v>
      </c>
      <c r="V184" t="s">
        <v>52</v>
      </c>
      <c r="W184" t="s">
        <v>871</v>
      </c>
      <c r="X184" t="s">
        <v>872</v>
      </c>
      <c r="Y184" t="s">
        <v>42</v>
      </c>
    </row>
    <row r="185" spans="1:25" x14ac:dyDescent="0.25">
      <c r="A185">
        <v>10375</v>
      </c>
      <c r="B185">
        <v>45</v>
      </c>
      <c r="C185" t="s">
        <v>873</v>
      </c>
      <c r="D185">
        <v>7</v>
      </c>
      <c r="E185" t="s">
        <v>874</v>
      </c>
      <c r="F185" t="s">
        <v>244</v>
      </c>
      <c r="G185" t="s">
        <v>28</v>
      </c>
      <c r="H185">
        <v>1</v>
      </c>
      <c r="I185">
        <v>2</v>
      </c>
      <c r="J185">
        <v>2005</v>
      </c>
      <c r="K185" t="s">
        <v>278</v>
      </c>
      <c r="L185">
        <v>194</v>
      </c>
      <c r="M185" t="s">
        <v>776</v>
      </c>
      <c r="N185" t="s">
        <v>172</v>
      </c>
      <c r="O185" t="s">
        <v>173</v>
      </c>
      <c r="P185" t="s">
        <v>174</v>
      </c>
      <c r="Q185" t="s">
        <v>34</v>
      </c>
      <c r="R185" t="s">
        <v>175</v>
      </c>
      <c r="S185" t="s">
        <v>34</v>
      </c>
      <c r="T185" t="s">
        <v>176</v>
      </c>
      <c r="U185" t="s">
        <v>51</v>
      </c>
      <c r="V185" t="s">
        <v>52</v>
      </c>
      <c r="W185" t="s">
        <v>177</v>
      </c>
      <c r="X185" t="s">
        <v>178</v>
      </c>
      <c r="Y185" t="s">
        <v>65</v>
      </c>
    </row>
    <row r="186" spans="1:25" x14ac:dyDescent="0.25">
      <c r="A186">
        <v>10389</v>
      </c>
      <c r="B186">
        <v>26</v>
      </c>
      <c r="C186" t="s">
        <v>875</v>
      </c>
      <c r="D186">
        <v>4</v>
      </c>
      <c r="E186" t="s">
        <v>876</v>
      </c>
      <c r="F186" t="s">
        <v>247</v>
      </c>
      <c r="G186" t="s">
        <v>28</v>
      </c>
      <c r="H186">
        <v>1</v>
      </c>
      <c r="I186">
        <v>3</v>
      </c>
      <c r="J186">
        <v>2005</v>
      </c>
      <c r="K186" t="s">
        <v>278</v>
      </c>
      <c r="L186">
        <v>194</v>
      </c>
      <c r="M186" t="s">
        <v>776</v>
      </c>
      <c r="N186" t="s">
        <v>401</v>
      </c>
      <c r="O186" t="s">
        <v>402</v>
      </c>
      <c r="P186" t="s">
        <v>403</v>
      </c>
      <c r="Q186" t="s">
        <v>34</v>
      </c>
      <c r="R186" t="s">
        <v>404</v>
      </c>
      <c r="S186" t="s">
        <v>34</v>
      </c>
      <c r="T186" t="s">
        <v>405</v>
      </c>
      <c r="U186" t="s">
        <v>287</v>
      </c>
      <c r="V186" t="s">
        <v>52</v>
      </c>
      <c r="W186" t="s">
        <v>406</v>
      </c>
      <c r="X186" t="s">
        <v>316</v>
      </c>
      <c r="Y186" t="s">
        <v>42</v>
      </c>
    </row>
    <row r="187" spans="1:25" x14ac:dyDescent="0.25">
      <c r="A187">
        <v>10419</v>
      </c>
      <c r="B187">
        <v>12</v>
      </c>
      <c r="C187" t="s">
        <v>77</v>
      </c>
      <c r="D187">
        <v>13</v>
      </c>
      <c r="E187" t="s">
        <v>877</v>
      </c>
      <c r="F187" t="s">
        <v>878</v>
      </c>
      <c r="G187" t="s">
        <v>28</v>
      </c>
      <c r="H187">
        <v>2</v>
      </c>
      <c r="I187">
        <v>5</v>
      </c>
      <c r="J187">
        <v>2005</v>
      </c>
      <c r="K187" t="s">
        <v>278</v>
      </c>
      <c r="L187">
        <v>194</v>
      </c>
      <c r="M187" t="s">
        <v>776</v>
      </c>
      <c r="N187" t="s">
        <v>221</v>
      </c>
      <c r="O187" t="s">
        <v>222</v>
      </c>
      <c r="P187" t="s">
        <v>223</v>
      </c>
      <c r="Q187" t="s">
        <v>34</v>
      </c>
      <c r="R187" t="s">
        <v>224</v>
      </c>
      <c r="S187" t="s">
        <v>34</v>
      </c>
      <c r="T187" t="s">
        <v>225</v>
      </c>
      <c r="U187" t="s">
        <v>226</v>
      </c>
      <c r="V187" t="s">
        <v>52</v>
      </c>
      <c r="W187" t="s">
        <v>227</v>
      </c>
      <c r="X187" t="s">
        <v>228</v>
      </c>
      <c r="Y187" t="s">
        <v>42</v>
      </c>
    </row>
    <row r="188" spans="1:25" x14ac:dyDescent="0.25">
      <c r="A188">
        <v>10105</v>
      </c>
      <c r="B188">
        <v>41</v>
      </c>
      <c r="C188" t="s">
        <v>77</v>
      </c>
      <c r="D188">
        <v>15</v>
      </c>
      <c r="E188" t="s">
        <v>879</v>
      </c>
      <c r="F188" t="s">
        <v>560</v>
      </c>
      <c r="G188" t="s">
        <v>28</v>
      </c>
      <c r="H188">
        <v>1</v>
      </c>
      <c r="I188">
        <v>2</v>
      </c>
      <c r="J188">
        <v>2003</v>
      </c>
      <c r="K188" t="s">
        <v>278</v>
      </c>
      <c r="L188">
        <v>207</v>
      </c>
      <c r="M188" t="s">
        <v>880</v>
      </c>
      <c r="N188" t="s">
        <v>562</v>
      </c>
      <c r="O188" t="s">
        <v>563</v>
      </c>
      <c r="P188" t="s">
        <v>564</v>
      </c>
      <c r="Q188" t="s">
        <v>34</v>
      </c>
      <c r="R188" t="s">
        <v>565</v>
      </c>
      <c r="S188" t="s">
        <v>34</v>
      </c>
      <c r="T188" t="s">
        <v>566</v>
      </c>
      <c r="U188" t="s">
        <v>567</v>
      </c>
      <c r="V188" t="s">
        <v>52</v>
      </c>
      <c r="W188" t="s">
        <v>568</v>
      </c>
      <c r="X188" t="s">
        <v>569</v>
      </c>
      <c r="Y188" t="s">
        <v>229</v>
      </c>
    </row>
    <row r="189" spans="1:25" x14ac:dyDescent="0.25">
      <c r="A189">
        <v>10117</v>
      </c>
      <c r="B189">
        <v>33</v>
      </c>
      <c r="C189" t="s">
        <v>77</v>
      </c>
      <c r="D189">
        <v>9</v>
      </c>
      <c r="E189" t="s">
        <v>881</v>
      </c>
      <c r="F189" t="s">
        <v>882</v>
      </c>
      <c r="G189" t="s">
        <v>28</v>
      </c>
      <c r="H189">
        <v>2</v>
      </c>
      <c r="I189">
        <v>4</v>
      </c>
      <c r="J189">
        <v>2003</v>
      </c>
      <c r="K189" t="s">
        <v>278</v>
      </c>
      <c r="L189">
        <v>207</v>
      </c>
      <c r="M189" t="s">
        <v>880</v>
      </c>
      <c r="N189" t="s">
        <v>302</v>
      </c>
      <c r="O189" t="s">
        <v>303</v>
      </c>
      <c r="P189" t="s">
        <v>304</v>
      </c>
      <c r="Q189" t="s">
        <v>34</v>
      </c>
      <c r="R189" t="s">
        <v>305</v>
      </c>
      <c r="S189" t="s">
        <v>34</v>
      </c>
      <c r="T189" t="s">
        <v>306</v>
      </c>
      <c r="U189" t="s">
        <v>305</v>
      </c>
      <c r="V189" t="s">
        <v>307</v>
      </c>
      <c r="W189" t="s">
        <v>308</v>
      </c>
      <c r="X189" t="s">
        <v>309</v>
      </c>
      <c r="Y189" t="s">
        <v>65</v>
      </c>
    </row>
    <row r="190" spans="1:25" x14ac:dyDescent="0.25">
      <c r="A190">
        <v>10127</v>
      </c>
      <c r="B190">
        <v>46</v>
      </c>
      <c r="C190" t="s">
        <v>77</v>
      </c>
      <c r="D190">
        <v>2</v>
      </c>
      <c r="E190" t="s">
        <v>883</v>
      </c>
      <c r="F190" t="s">
        <v>884</v>
      </c>
      <c r="G190" t="s">
        <v>28</v>
      </c>
      <c r="H190">
        <v>2</v>
      </c>
      <c r="I190">
        <v>6</v>
      </c>
      <c r="J190">
        <v>2003</v>
      </c>
      <c r="K190" t="s">
        <v>278</v>
      </c>
      <c r="L190">
        <v>207</v>
      </c>
      <c r="M190" t="s">
        <v>880</v>
      </c>
      <c r="N190" t="s">
        <v>885</v>
      </c>
      <c r="O190" t="s">
        <v>886</v>
      </c>
      <c r="P190" t="s">
        <v>887</v>
      </c>
      <c r="Q190" t="s">
        <v>888</v>
      </c>
      <c r="R190" t="s">
        <v>35</v>
      </c>
      <c r="S190" t="s">
        <v>36</v>
      </c>
      <c r="T190" t="s">
        <v>37</v>
      </c>
      <c r="U190" t="s">
        <v>38</v>
      </c>
      <c r="V190" t="s">
        <v>39</v>
      </c>
      <c r="W190" t="s">
        <v>75</v>
      </c>
      <c r="X190" t="s">
        <v>889</v>
      </c>
      <c r="Y190" t="s">
        <v>229</v>
      </c>
    </row>
    <row r="191" spans="1:25" x14ac:dyDescent="0.25">
      <c r="A191">
        <v>10142</v>
      </c>
      <c r="B191">
        <v>33</v>
      </c>
      <c r="C191" t="s">
        <v>77</v>
      </c>
      <c r="D191">
        <v>12</v>
      </c>
      <c r="E191" t="s">
        <v>890</v>
      </c>
      <c r="F191" t="s">
        <v>891</v>
      </c>
      <c r="G191" t="s">
        <v>28</v>
      </c>
      <c r="H191">
        <v>3</v>
      </c>
      <c r="I191">
        <v>8</v>
      </c>
      <c r="J191">
        <v>2003</v>
      </c>
      <c r="K191" t="s">
        <v>278</v>
      </c>
      <c r="L191">
        <v>207</v>
      </c>
      <c r="M191" t="s">
        <v>880</v>
      </c>
      <c r="N191" t="s">
        <v>417</v>
      </c>
      <c r="O191" t="s">
        <v>418</v>
      </c>
      <c r="P191" t="s">
        <v>419</v>
      </c>
      <c r="Q191" t="s">
        <v>34</v>
      </c>
      <c r="R191" t="s">
        <v>420</v>
      </c>
      <c r="S191" t="s">
        <v>73</v>
      </c>
      <c r="T191" t="s">
        <v>167</v>
      </c>
      <c r="U191" t="s">
        <v>38</v>
      </c>
      <c r="V191" t="s">
        <v>39</v>
      </c>
      <c r="W191" t="s">
        <v>421</v>
      </c>
      <c r="X191" t="s">
        <v>422</v>
      </c>
      <c r="Y191" t="s">
        <v>229</v>
      </c>
    </row>
    <row r="192" spans="1:25" x14ac:dyDescent="0.25">
      <c r="A192">
        <v>10153</v>
      </c>
      <c r="B192">
        <v>20</v>
      </c>
      <c r="C192" t="s">
        <v>77</v>
      </c>
      <c r="D192">
        <v>11</v>
      </c>
      <c r="E192" t="s">
        <v>892</v>
      </c>
      <c r="F192" t="s">
        <v>893</v>
      </c>
      <c r="G192" t="s">
        <v>28</v>
      </c>
      <c r="H192">
        <v>3</v>
      </c>
      <c r="I192">
        <v>9</v>
      </c>
      <c r="J192">
        <v>2003</v>
      </c>
      <c r="K192" t="s">
        <v>278</v>
      </c>
      <c r="L192">
        <v>207</v>
      </c>
      <c r="M192" t="s">
        <v>880</v>
      </c>
      <c r="N192" t="s">
        <v>268</v>
      </c>
      <c r="O192" t="s">
        <v>269</v>
      </c>
      <c r="P192" t="s">
        <v>270</v>
      </c>
      <c r="Q192" t="s">
        <v>34</v>
      </c>
      <c r="R192" t="s">
        <v>271</v>
      </c>
      <c r="S192" t="s">
        <v>34</v>
      </c>
      <c r="T192" t="s">
        <v>272</v>
      </c>
      <c r="U192" t="s">
        <v>273</v>
      </c>
      <c r="V192" t="s">
        <v>52</v>
      </c>
      <c r="W192" t="s">
        <v>274</v>
      </c>
      <c r="X192" t="s">
        <v>275</v>
      </c>
      <c r="Y192" t="s">
        <v>65</v>
      </c>
    </row>
    <row r="193" spans="1:25" x14ac:dyDescent="0.25">
      <c r="A193">
        <v>10165</v>
      </c>
      <c r="B193">
        <v>44</v>
      </c>
      <c r="C193" t="s">
        <v>77</v>
      </c>
      <c r="D193">
        <v>3</v>
      </c>
      <c r="E193" t="s">
        <v>894</v>
      </c>
      <c r="F193" t="s">
        <v>895</v>
      </c>
      <c r="G193" t="s">
        <v>28</v>
      </c>
      <c r="H193">
        <v>4</v>
      </c>
      <c r="I193">
        <v>10</v>
      </c>
      <c r="J193">
        <v>2003</v>
      </c>
      <c r="K193" t="s">
        <v>278</v>
      </c>
      <c r="L193">
        <v>207</v>
      </c>
      <c r="M193" t="s">
        <v>880</v>
      </c>
      <c r="N193" t="s">
        <v>302</v>
      </c>
      <c r="O193" t="s">
        <v>303</v>
      </c>
      <c r="P193" t="s">
        <v>304</v>
      </c>
      <c r="Q193" t="s">
        <v>34</v>
      </c>
      <c r="R193" t="s">
        <v>305</v>
      </c>
      <c r="S193" t="s">
        <v>34</v>
      </c>
      <c r="T193" t="s">
        <v>306</v>
      </c>
      <c r="U193" t="s">
        <v>305</v>
      </c>
      <c r="V193" t="s">
        <v>307</v>
      </c>
      <c r="W193" t="s">
        <v>308</v>
      </c>
      <c r="X193" t="s">
        <v>309</v>
      </c>
      <c r="Y193" t="s">
        <v>229</v>
      </c>
    </row>
    <row r="194" spans="1:25" x14ac:dyDescent="0.25">
      <c r="A194">
        <v>10176</v>
      </c>
      <c r="B194">
        <v>33</v>
      </c>
      <c r="C194" t="s">
        <v>77</v>
      </c>
      <c r="D194">
        <v>2</v>
      </c>
      <c r="E194" t="s">
        <v>896</v>
      </c>
      <c r="F194" t="s">
        <v>318</v>
      </c>
      <c r="G194" t="s">
        <v>28</v>
      </c>
      <c r="H194">
        <v>4</v>
      </c>
      <c r="I194">
        <v>11</v>
      </c>
      <c r="J194">
        <v>2003</v>
      </c>
      <c r="K194" t="s">
        <v>278</v>
      </c>
      <c r="L194">
        <v>207</v>
      </c>
      <c r="M194" t="s">
        <v>880</v>
      </c>
      <c r="N194" t="s">
        <v>831</v>
      </c>
      <c r="O194" t="s">
        <v>832</v>
      </c>
      <c r="P194" t="s">
        <v>833</v>
      </c>
      <c r="Q194" t="s">
        <v>34</v>
      </c>
      <c r="R194" t="s">
        <v>834</v>
      </c>
      <c r="S194" t="s">
        <v>34</v>
      </c>
      <c r="T194" t="s">
        <v>835</v>
      </c>
      <c r="U194" t="s">
        <v>396</v>
      </c>
      <c r="V194" t="s">
        <v>52</v>
      </c>
      <c r="W194" t="s">
        <v>836</v>
      </c>
      <c r="X194" t="s">
        <v>837</v>
      </c>
      <c r="Y194" t="s">
        <v>229</v>
      </c>
    </row>
    <row r="195" spans="1:25" x14ac:dyDescent="0.25">
      <c r="A195">
        <v>10185</v>
      </c>
      <c r="B195">
        <v>21</v>
      </c>
      <c r="C195" t="s">
        <v>77</v>
      </c>
      <c r="D195">
        <v>13</v>
      </c>
      <c r="E195" t="s">
        <v>897</v>
      </c>
      <c r="F195" t="s">
        <v>602</v>
      </c>
      <c r="G195" t="s">
        <v>28</v>
      </c>
      <c r="H195">
        <v>4</v>
      </c>
      <c r="I195">
        <v>11</v>
      </c>
      <c r="J195">
        <v>2003</v>
      </c>
      <c r="K195" t="s">
        <v>278</v>
      </c>
      <c r="L195">
        <v>207</v>
      </c>
      <c r="M195" t="s">
        <v>880</v>
      </c>
      <c r="N195" t="s">
        <v>582</v>
      </c>
      <c r="O195" t="s">
        <v>583</v>
      </c>
      <c r="P195" t="s">
        <v>584</v>
      </c>
      <c r="Q195" t="s">
        <v>34</v>
      </c>
      <c r="R195" t="s">
        <v>251</v>
      </c>
      <c r="S195" t="s">
        <v>185</v>
      </c>
      <c r="T195" t="s">
        <v>252</v>
      </c>
      <c r="U195" t="s">
        <v>38</v>
      </c>
      <c r="V195" t="s">
        <v>39</v>
      </c>
      <c r="W195" t="s">
        <v>585</v>
      </c>
      <c r="X195" t="s">
        <v>586</v>
      </c>
      <c r="Y195" t="s">
        <v>65</v>
      </c>
    </row>
    <row r="196" spans="1:25" x14ac:dyDescent="0.25">
      <c r="A196">
        <v>10196</v>
      </c>
      <c r="B196">
        <v>47</v>
      </c>
      <c r="C196" t="s">
        <v>77</v>
      </c>
      <c r="D196">
        <v>5</v>
      </c>
      <c r="E196" t="s">
        <v>898</v>
      </c>
      <c r="F196" t="s">
        <v>610</v>
      </c>
      <c r="G196" t="s">
        <v>28</v>
      </c>
      <c r="H196">
        <v>4</v>
      </c>
      <c r="I196">
        <v>11</v>
      </c>
      <c r="J196">
        <v>2003</v>
      </c>
      <c r="K196" t="s">
        <v>278</v>
      </c>
      <c r="L196">
        <v>207</v>
      </c>
      <c r="M196" t="s">
        <v>880</v>
      </c>
      <c r="N196" t="s">
        <v>372</v>
      </c>
      <c r="O196" t="s">
        <v>373</v>
      </c>
      <c r="P196" t="s">
        <v>374</v>
      </c>
      <c r="Q196" t="s">
        <v>34</v>
      </c>
      <c r="R196" t="s">
        <v>375</v>
      </c>
      <c r="S196" t="s">
        <v>166</v>
      </c>
      <c r="T196" t="s">
        <v>376</v>
      </c>
      <c r="U196" t="s">
        <v>38</v>
      </c>
      <c r="V196" t="s">
        <v>39</v>
      </c>
      <c r="W196" t="s">
        <v>121</v>
      </c>
      <c r="X196" t="s">
        <v>377</v>
      </c>
      <c r="Y196" t="s">
        <v>229</v>
      </c>
    </row>
    <row r="197" spans="1:25" x14ac:dyDescent="0.25">
      <c r="A197">
        <v>10208</v>
      </c>
      <c r="B197">
        <v>46</v>
      </c>
      <c r="C197" t="s">
        <v>77</v>
      </c>
      <c r="D197">
        <v>13</v>
      </c>
      <c r="E197" t="s">
        <v>899</v>
      </c>
      <c r="F197" t="s">
        <v>900</v>
      </c>
      <c r="G197" t="s">
        <v>28</v>
      </c>
      <c r="H197">
        <v>1</v>
      </c>
      <c r="I197">
        <v>1</v>
      </c>
      <c r="J197">
        <v>2004</v>
      </c>
      <c r="K197" t="s">
        <v>278</v>
      </c>
      <c r="L197">
        <v>207</v>
      </c>
      <c r="M197" t="s">
        <v>880</v>
      </c>
      <c r="N197" t="s">
        <v>338</v>
      </c>
      <c r="O197" t="s">
        <v>339</v>
      </c>
      <c r="P197" t="s">
        <v>340</v>
      </c>
      <c r="Q197" t="s">
        <v>34</v>
      </c>
      <c r="R197" t="s">
        <v>341</v>
      </c>
      <c r="S197" t="s">
        <v>34</v>
      </c>
      <c r="T197" t="s">
        <v>342</v>
      </c>
      <c r="U197" t="s">
        <v>51</v>
      </c>
      <c r="V197" t="s">
        <v>52</v>
      </c>
      <c r="W197" t="s">
        <v>343</v>
      </c>
      <c r="X197" t="s">
        <v>344</v>
      </c>
      <c r="Y197" t="s">
        <v>229</v>
      </c>
    </row>
    <row r="198" spans="1:25" x14ac:dyDescent="0.25">
      <c r="A198">
        <v>10220</v>
      </c>
      <c r="B198">
        <v>32</v>
      </c>
      <c r="C198" t="s">
        <v>77</v>
      </c>
      <c r="D198">
        <v>2</v>
      </c>
      <c r="E198" t="s">
        <v>901</v>
      </c>
      <c r="F198" t="s">
        <v>902</v>
      </c>
      <c r="G198" t="s">
        <v>28</v>
      </c>
      <c r="H198">
        <v>1</v>
      </c>
      <c r="I198">
        <v>2</v>
      </c>
      <c r="J198">
        <v>2004</v>
      </c>
      <c r="K198" t="s">
        <v>278</v>
      </c>
      <c r="L198">
        <v>207</v>
      </c>
      <c r="M198" t="s">
        <v>880</v>
      </c>
      <c r="N198" t="s">
        <v>903</v>
      </c>
      <c r="O198" t="s">
        <v>904</v>
      </c>
      <c r="P198" t="s">
        <v>905</v>
      </c>
      <c r="Q198" t="s">
        <v>906</v>
      </c>
      <c r="R198" t="s">
        <v>907</v>
      </c>
      <c r="S198" t="s">
        <v>34</v>
      </c>
      <c r="T198" t="s">
        <v>908</v>
      </c>
      <c r="U198" t="s">
        <v>909</v>
      </c>
      <c r="V198" t="s">
        <v>52</v>
      </c>
      <c r="W198" t="s">
        <v>910</v>
      </c>
      <c r="X198" t="s">
        <v>911</v>
      </c>
      <c r="Y198" t="s">
        <v>229</v>
      </c>
    </row>
    <row r="199" spans="1:25" x14ac:dyDescent="0.25">
      <c r="A199">
        <v>10231</v>
      </c>
      <c r="B199">
        <v>42</v>
      </c>
      <c r="C199" t="s">
        <v>77</v>
      </c>
      <c r="D199">
        <v>2</v>
      </c>
      <c r="E199" t="s">
        <v>912</v>
      </c>
      <c r="F199" t="s">
        <v>913</v>
      </c>
      <c r="G199" t="s">
        <v>28</v>
      </c>
      <c r="H199">
        <v>1</v>
      </c>
      <c r="I199">
        <v>3</v>
      </c>
      <c r="J199">
        <v>2004</v>
      </c>
      <c r="K199" t="s">
        <v>278</v>
      </c>
      <c r="L199">
        <v>207</v>
      </c>
      <c r="M199" t="s">
        <v>880</v>
      </c>
      <c r="N199" t="s">
        <v>914</v>
      </c>
      <c r="O199" t="s">
        <v>915</v>
      </c>
      <c r="P199" t="s">
        <v>916</v>
      </c>
      <c r="Q199" t="s">
        <v>34</v>
      </c>
      <c r="R199" t="s">
        <v>271</v>
      </c>
      <c r="S199" t="s">
        <v>34</v>
      </c>
      <c r="T199" t="s">
        <v>295</v>
      </c>
      <c r="U199" t="s">
        <v>273</v>
      </c>
      <c r="V199" t="s">
        <v>52</v>
      </c>
      <c r="W199" t="s">
        <v>917</v>
      </c>
      <c r="X199" t="s">
        <v>918</v>
      </c>
      <c r="Y199" t="s">
        <v>229</v>
      </c>
    </row>
    <row r="200" spans="1:25" x14ac:dyDescent="0.25">
      <c r="A200">
        <v>10247</v>
      </c>
      <c r="B200">
        <v>44</v>
      </c>
      <c r="C200" t="s">
        <v>77</v>
      </c>
      <c r="D200">
        <v>2</v>
      </c>
      <c r="E200" t="s">
        <v>919</v>
      </c>
      <c r="F200" t="s">
        <v>920</v>
      </c>
      <c r="G200" t="s">
        <v>28</v>
      </c>
      <c r="H200">
        <v>2</v>
      </c>
      <c r="I200">
        <v>5</v>
      </c>
      <c r="J200">
        <v>2004</v>
      </c>
      <c r="K200" t="s">
        <v>278</v>
      </c>
      <c r="L200">
        <v>207</v>
      </c>
      <c r="M200" t="s">
        <v>880</v>
      </c>
      <c r="N200" t="s">
        <v>866</v>
      </c>
      <c r="O200" t="s">
        <v>867</v>
      </c>
      <c r="P200" t="s">
        <v>868</v>
      </c>
      <c r="Q200" t="s">
        <v>34</v>
      </c>
      <c r="R200" t="s">
        <v>869</v>
      </c>
      <c r="S200" t="s">
        <v>34</v>
      </c>
      <c r="T200" t="s">
        <v>870</v>
      </c>
      <c r="U200" t="s">
        <v>196</v>
      </c>
      <c r="V200" t="s">
        <v>52</v>
      </c>
      <c r="W200" t="s">
        <v>871</v>
      </c>
      <c r="X200" t="s">
        <v>872</v>
      </c>
      <c r="Y200" t="s">
        <v>229</v>
      </c>
    </row>
    <row r="201" spans="1:25" x14ac:dyDescent="0.25">
      <c r="A201">
        <v>10272</v>
      </c>
      <c r="B201">
        <v>35</v>
      </c>
      <c r="C201" t="s">
        <v>77</v>
      </c>
      <c r="D201">
        <v>2</v>
      </c>
      <c r="E201" t="s">
        <v>921</v>
      </c>
      <c r="F201" t="s">
        <v>922</v>
      </c>
      <c r="G201" t="s">
        <v>28</v>
      </c>
      <c r="H201">
        <v>3</v>
      </c>
      <c r="I201">
        <v>7</v>
      </c>
      <c r="J201">
        <v>2004</v>
      </c>
      <c r="K201" t="s">
        <v>278</v>
      </c>
      <c r="L201">
        <v>207</v>
      </c>
      <c r="M201" t="s">
        <v>880</v>
      </c>
      <c r="N201" t="s">
        <v>210</v>
      </c>
      <c r="O201" t="s">
        <v>211</v>
      </c>
      <c r="P201" t="s">
        <v>212</v>
      </c>
      <c r="Q201" t="s">
        <v>34</v>
      </c>
      <c r="R201" t="s">
        <v>213</v>
      </c>
      <c r="S201" t="s">
        <v>214</v>
      </c>
      <c r="T201" t="s">
        <v>215</v>
      </c>
      <c r="U201" t="s">
        <v>38</v>
      </c>
      <c r="V201" t="s">
        <v>39</v>
      </c>
      <c r="W201" t="s">
        <v>40</v>
      </c>
      <c r="X201" t="s">
        <v>216</v>
      </c>
      <c r="Y201" t="s">
        <v>65</v>
      </c>
    </row>
    <row r="202" spans="1:25" x14ac:dyDescent="0.25">
      <c r="A202">
        <v>10282</v>
      </c>
      <c r="B202">
        <v>41</v>
      </c>
      <c r="C202" t="s">
        <v>77</v>
      </c>
      <c r="D202">
        <v>5</v>
      </c>
      <c r="E202" t="s">
        <v>923</v>
      </c>
      <c r="F202" t="s">
        <v>647</v>
      </c>
      <c r="G202" t="s">
        <v>28</v>
      </c>
      <c r="H202">
        <v>3</v>
      </c>
      <c r="I202">
        <v>8</v>
      </c>
      <c r="J202">
        <v>2004</v>
      </c>
      <c r="K202" t="s">
        <v>278</v>
      </c>
      <c r="L202">
        <v>207</v>
      </c>
      <c r="M202" t="s">
        <v>880</v>
      </c>
      <c r="N202" t="s">
        <v>417</v>
      </c>
      <c r="O202" t="s">
        <v>418</v>
      </c>
      <c r="P202" t="s">
        <v>419</v>
      </c>
      <c r="Q202" t="s">
        <v>34</v>
      </c>
      <c r="R202" t="s">
        <v>420</v>
      </c>
      <c r="S202" t="s">
        <v>73</v>
      </c>
      <c r="T202" t="s">
        <v>167</v>
      </c>
      <c r="U202" t="s">
        <v>38</v>
      </c>
      <c r="V202" t="s">
        <v>39</v>
      </c>
      <c r="W202" t="s">
        <v>421</v>
      </c>
      <c r="X202" t="s">
        <v>422</v>
      </c>
      <c r="Y202" t="s">
        <v>229</v>
      </c>
    </row>
    <row r="203" spans="1:25" x14ac:dyDescent="0.25">
      <c r="A203">
        <v>10293</v>
      </c>
      <c r="B203">
        <v>46</v>
      </c>
      <c r="C203" t="s">
        <v>77</v>
      </c>
      <c r="D203">
        <v>8</v>
      </c>
      <c r="E203" t="s">
        <v>924</v>
      </c>
      <c r="F203" t="s">
        <v>925</v>
      </c>
      <c r="G203" t="s">
        <v>28</v>
      </c>
      <c r="H203">
        <v>3</v>
      </c>
      <c r="I203">
        <v>9</v>
      </c>
      <c r="J203">
        <v>2004</v>
      </c>
      <c r="K203" t="s">
        <v>278</v>
      </c>
      <c r="L203">
        <v>207</v>
      </c>
      <c r="M203" t="s">
        <v>880</v>
      </c>
      <c r="N203" t="s">
        <v>391</v>
      </c>
      <c r="O203" t="s">
        <v>392</v>
      </c>
      <c r="P203" t="s">
        <v>393</v>
      </c>
      <c r="Q203" t="s">
        <v>34</v>
      </c>
      <c r="R203" t="s">
        <v>394</v>
      </c>
      <c r="S203" t="s">
        <v>34</v>
      </c>
      <c r="T203" t="s">
        <v>395</v>
      </c>
      <c r="U203" t="s">
        <v>396</v>
      </c>
      <c r="V203" t="s">
        <v>52</v>
      </c>
      <c r="W203" t="s">
        <v>397</v>
      </c>
      <c r="X203" t="s">
        <v>398</v>
      </c>
      <c r="Y203" t="s">
        <v>229</v>
      </c>
    </row>
    <row r="204" spans="1:25" x14ac:dyDescent="0.25">
      <c r="A204">
        <v>10306</v>
      </c>
      <c r="B204">
        <v>31</v>
      </c>
      <c r="C204" t="s">
        <v>77</v>
      </c>
      <c r="D204">
        <v>13</v>
      </c>
      <c r="E204" t="s">
        <v>926</v>
      </c>
      <c r="F204" t="s">
        <v>663</v>
      </c>
      <c r="G204" t="s">
        <v>28</v>
      </c>
      <c r="H204">
        <v>4</v>
      </c>
      <c r="I204">
        <v>10</v>
      </c>
      <c r="J204">
        <v>2004</v>
      </c>
      <c r="K204" t="s">
        <v>278</v>
      </c>
      <c r="L204">
        <v>207</v>
      </c>
      <c r="M204" t="s">
        <v>880</v>
      </c>
      <c r="N204" t="s">
        <v>927</v>
      </c>
      <c r="O204" t="s">
        <v>928</v>
      </c>
      <c r="P204" t="s">
        <v>929</v>
      </c>
      <c r="Q204" t="s">
        <v>34</v>
      </c>
      <c r="R204" t="s">
        <v>930</v>
      </c>
      <c r="S204" t="s">
        <v>34</v>
      </c>
      <c r="T204" t="s">
        <v>931</v>
      </c>
      <c r="U204" t="s">
        <v>262</v>
      </c>
      <c r="V204" t="s">
        <v>52</v>
      </c>
      <c r="W204" t="s">
        <v>932</v>
      </c>
      <c r="X204" t="s">
        <v>137</v>
      </c>
      <c r="Y204" t="s">
        <v>65</v>
      </c>
    </row>
    <row r="205" spans="1:25" x14ac:dyDescent="0.25">
      <c r="A205">
        <v>10314</v>
      </c>
      <c r="B205">
        <v>38</v>
      </c>
      <c r="C205" t="s">
        <v>77</v>
      </c>
      <c r="D205">
        <v>5</v>
      </c>
      <c r="E205" t="s">
        <v>933</v>
      </c>
      <c r="F205" t="s">
        <v>761</v>
      </c>
      <c r="G205" t="s">
        <v>28</v>
      </c>
      <c r="H205">
        <v>4</v>
      </c>
      <c r="I205">
        <v>10</v>
      </c>
      <c r="J205">
        <v>2004</v>
      </c>
      <c r="K205" t="s">
        <v>278</v>
      </c>
      <c r="L205">
        <v>207</v>
      </c>
      <c r="M205" t="s">
        <v>880</v>
      </c>
      <c r="N205" t="s">
        <v>934</v>
      </c>
      <c r="O205" t="s">
        <v>935</v>
      </c>
      <c r="P205" t="s">
        <v>936</v>
      </c>
      <c r="Q205" t="s">
        <v>34</v>
      </c>
      <c r="R205" t="s">
        <v>937</v>
      </c>
      <c r="S205" t="s">
        <v>34</v>
      </c>
      <c r="T205" t="s">
        <v>938</v>
      </c>
      <c r="U205" t="s">
        <v>567</v>
      </c>
      <c r="V205" t="s">
        <v>52</v>
      </c>
      <c r="W205" t="s">
        <v>939</v>
      </c>
      <c r="X205" t="s">
        <v>940</v>
      </c>
      <c r="Y205" t="s">
        <v>229</v>
      </c>
    </row>
    <row r="206" spans="1:25" x14ac:dyDescent="0.25">
      <c r="A206">
        <v>10325</v>
      </c>
      <c r="B206">
        <v>42</v>
      </c>
      <c r="C206" t="s">
        <v>941</v>
      </c>
      <c r="D206">
        <v>8</v>
      </c>
      <c r="E206" t="s">
        <v>942</v>
      </c>
      <c r="F206" t="s">
        <v>676</v>
      </c>
      <c r="G206" t="s">
        <v>28</v>
      </c>
      <c r="H206">
        <v>4</v>
      </c>
      <c r="I206">
        <v>11</v>
      </c>
      <c r="J206">
        <v>2004</v>
      </c>
      <c r="K206" t="s">
        <v>278</v>
      </c>
      <c r="L206">
        <v>207</v>
      </c>
      <c r="M206" t="s">
        <v>880</v>
      </c>
      <c r="N206" t="s">
        <v>201</v>
      </c>
      <c r="O206" t="s">
        <v>202</v>
      </c>
      <c r="P206" t="s">
        <v>203</v>
      </c>
      <c r="Q206" t="s">
        <v>34</v>
      </c>
      <c r="R206" t="s">
        <v>204</v>
      </c>
      <c r="S206" t="s">
        <v>34</v>
      </c>
      <c r="T206" t="s">
        <v>205</v>
      </c>
      <c r="U206" t="s">
        <v>112</v>
      </c>
      <c r="V206" t="s">
        <v>52</v>
      </c>
      <c r="W206" t="s">
        <v>206</v>
      </c>
      <c r="X206" t="s">
        <v>207</v>
      </c>
      <c r="Y206" t="s">
        <v>42</v>
      </c>
    </row>
    <row r="207" spans="1:25" x14ac:dyDescent="0.25">
      <c r="A207">
        <v>10336</v>
      </c>
      <c r="B207">
        <v>33</v>
      </c>
      <c r="C207" t="s">
        <v>943</v>
      </c>
      <c r="D207">
        <v>10</v>
      </c>
      <c r="E207" t="s">
        <v>944</v>
      </c>
      <c r="F207" t="s">
        <v>945</v>
      </c>
      <c r="G207" t="s">
        <v>28</v>
      </c>
      <c r="H207">
        <v>4</v>
      </c>
      <c r="I207">
        <v>11</v>
      </c>
      <c r="J207">
        <v>2004</v>
      </c>
      <c r="K207" t="s">
        <v>278</v>
      </c>
      <c r="L207">
        <v>207</v>
      </c>
      <c r="M207" t="s">
        <v>880</v>
      </c>
      <c r="N207" t="s">
        <v>713</v>
      </c>
      <c r="O207" t="s">
        <v>714</v>
      </c>
      <c r="P207" t="s">
        <v>715</v>
      </c>
      <c r="Q207" t="s">
        <v>34</v>
      </c>
      <c r="R207" t="s">
        <v>61</v>
      </c>
      <c r="S207" t="s">
        <v>34</v>
      </c>
      <c r="T207" t="s">
        <v>716</v>
      </c>
      <c r="U207" t="s">
        <v>51</v>
      </c>
      <c r="V207" t="s">
        <v>52</v>
      </c>
      <c r="W207" t="s">
        <v>717</v>
      </c>
      <c r="X207" t="s">
        <v>718</v>
      </c>
      <c r="Y207" t="s">
        <v>42</v>
      </c>
    </row>
    <row r="208" spans="1:25" x14ac:dyDescent="0.25">
      <c r="A208">
        <v>10348</v>
      </c>
      <c r="B208">
        <v>48</v>
      </c>
      <c r="C208" t="s">
        <v>946</v>
      </c>
      <c r="D208">
        <v>8</v>
      </c>
      <c r="E208" t="s">
        <v>947</v>
      </c>
      <c r="F208" t="s">
        <v>665</v>
      </c>
      <c r="G208" t="s">
        <v>28</v>
      </c>
      <c r="H208">
        <v>4</v>
      </c>
      <c r="I208">
        <v>11</v>
      </c>
      <c r="J208">
        <v>2004</v>
      </c>
      <c r="K208" t="s">
        <v>278</v>
      </c>
      <c r="L208">
        <v>207</v>
      </c>
      <c r="M208" t="s">
        <v>880</v>
      </c>
      <c r="N208" t="s">
        <v>292</v>
      </c>
      <c r="O208" t="s">
        <v>293</v>
      </c>
      <c r="P208" t="s">
        <v>294</v>
      </c>
      <c r="Q208" t="s">
        <v>34</v>
      </c>
      <c r="R208" t="s">
        <v>271</v>
      </c>
      <c r="S208" t="s">
        <v>34</v>
      </c>
      <c r="T208" t="s">
        <v>295</v>
      </c>
      <c r="U208" t="s">
        <v>273</v>
      </c>
      <c r="V208" t="s">
        <v>52</v>
      </c>
      <c r="W208" t="s">
        <v>296</v>
      </c>
      <c r="X208" t="s">
        <v>297</v>
      </c>
      <c r="Y208" t="s">
        <v>42</v>
      </c>
    </row>
    <row r="209" spans="1:25" x14ac:dyDescent="0.25">
      <c r="A209">
        <v>10359</v>
      </c>
      <c r="B209">
        <v>42</v>
      </c>
      <c r="C209" t="s">
        <v>77</v>
      </c>
      <c r="D209">
        <v>8</v>
      </c>
      <c r="E209" t="s">
        <v>948</v>
      </c>
      <c r="F209" t="s">
        <v>685</v>
      </c>
      <c r="G209" t="s">
        <v>28</v>
      </c>
      <c r="H209">
        <v>4</v>
      </c>
      <c r="I209">
        <v>12</v>
      </c>
      <c r="J209">
        <v>2004</v>
      </c>
      <c r="K209" t="s">
        <v>278</v>
      </c>
      <c r="L209">
        <v>207</v>
      </c>
      <c r="M209" t="s">
        <v>880</v>
      </c>
      <c r="N209" t="s">
        <v>46</v>
      </c>
      <c r="O209" t="s">
        <v>47</v>
      </c>
      <c r="P209" t="s">
        <v>48</v>
      </c>
      <c r="Q209" t="s">
        <v>34</v>
      </c>
      <c r="R209" t="s">
        <v>49</v>
      </c>
      <c r="S209" t="s">
        <v>34</v>
      </c>
      <c r="T209" t="s">
        <v>50</v>
      </c>
      <c r="U209" t="s">
        <v>51</v>
      </c>
      <c r="V209" t="s">
        <v>52</v>
      </c>
      <c r="W209" t="s">
        <v>53</v>
      </c>
      <c r="X209" t="s">
        <v>54</v>
      </c>
      <c r="Y209" t="s">
        <v>65</v>
      </c>
    </row>
    <row r="210" spans="1:25" x14ac:dyDescent="0.25">
      <c r="A210">
        <v>10371</v>
      </c>
      <c r="B210">
        <v>32</v>
      </c>
      <c r="C210" t="s">
        <v>77</v>
      </c>
      <c r="D210">
        <v>6</v>
      </c>
      <c r="E210" t="s">
        <v>949</v>
      </c>
      <c r="F210" t="s">
        <v>950</v>
      </c>
      <c r="G210" t="s">
        <v>28</v>
      </c>
      <c r="H210">
        <v>1</v>
      </c>
      <c r="I210">
        <v>1</v>
      </c>
      <c r="J210">
        <v>2005</v>
      </c>
      <c r="K210" t="s">
        <v>278</v>
      </c>
      <c r="L210">
        <v>207</v>
      </c>
      <c r="M210" t="s">
        <v>880</v>
      </c>
      <c r="N210" t="s">
        <v>417</v>
      </c>
      <c r="O210" t="s">
        <v>418</v>
      </c>
      <c r="P210" t="s">
        <v>419</v>
      </c>
      <c r="Q210" t="s">
        <v>34</v>
      </c>
      <c r="R210" t="s">
        <v>420</v>
      </c>
      <c r="S210" t="s">
        <v>73</v>
      </c>
      <c r="T210" t="s">
        <v>167</v>
      </c>
      <c r="U210" t="s">
        <v>38</v>
      </c>
      <c r="V210" t="s">
        <v>39</v>
      </c>
      <c r="W210" t="s">
        <v>421</v>
      </c>
      <c r="X210" t="s">
        <v>422</v>
      </c>
      <c r="Y210" t="s">
        <v>65</v>
      </c>
    </row>
    <row r="211" spans="1:25" x14ac:dyDescent="0.25">
      <c r="A211">
        <v>10382</v>
      </c>
      <c r="B211">
        <v>34</v>
      </c>
      <c r="C211" t="s">
        <v>77</v>
      </c>
      <c r="D211">
        <v>10</v>
      </c>
      <c r="E211" t="s">
        <v>951</v>
      </c>
      <c r="F211" t="s">
        <v>445</v>
      </c>
      <c r="G211" t="s">
        <v>28</v>
      </c>
      <c r="H211">
        <v>1</v>
      </c>
      <c r="I211">
        <v>2</v>
      </c>
      <c r="J211">
        <v>2005</v>
      </c>
      <c r="K211" t="s">
        <v>278</v>
      </c>
      <c r="L211">
        <v>207</v>
      </c>
      <c r="M211" t="s">
        <v>880</v>
      </c>
      <c r="N211" t="s">
        <v>417</v>
      </c>
      <c r="O211" t="s">
        <v>418</v>
      </c>
      <c r="P211" t="s">
        <v>419</v>
      </c>
      <c r="Q211" t="s">
        <v>34</v>
      </c>
      <c r="R211" t="s">
        <v>420</v>
      </c>
      <c r="S211" t="s">
        <v>73</v>
      </c>
      <c r="T211" t="s">
        <v>167</v>
      </c>
      <c r="U211" t="s">
        <v>38</v>
      </c>
      <c r="V211" t="s">
        <v>39</v>
      </c>
      <c r="W211" t="s">
        <v>421</v>
      </c>
      <c r="X211" t="s">
        <v>422</v>
      </c>
      <c r="Y211" t="s">
        <v>65</v>
      </c>
    </row>
    <row r="212" spans="1:25" x14ac:dyDescent="0.25">
      <c r="A212">
        <v>10395</v>
      </c>
      <c r="B212">
        <v>33</v>
      </c>
      <c r="C212" t="s">
        <v>952</v>
      </c>
      <c r="D212">
        <v>1</v>
      </c>
      <c r="E212" t="s">
        <v>953</v>
      </c>
      <c r="F212" t="s">
        <v>698</v>
      </c>
      <c r="G212" t="s">
        <v>28</v>
      </c>
      <c r="H212">
        <v>1</v>
      </c>
      <c r="I212">
        <v>3</v>
      </c>
      <c r="J212">
        <v>2005</v>
      </c>
      <c r="K212" t="s">
        <v>278</v>
      </c>
      <c r="L212">
        <v>207</v>
      </c>
      <c r="M212" t="s">
        <v>880</v>
      </c>
      <c r="N212" t="s">
        <v>58</v>
      </c>
      <c r="O212" t="s">
        <v>59</v>
      </c>
      <c r="P212" t="s">
        <v>60</v>
      </c>
      <c r="Q212" t="s">
        <v>34</v>
      </c>
      <c r="R212" t="s">
        <v>61</v>
      </c>
      <c r="S212" t="s">
        <v>34</v>
      </c>
      <c r="T212" t="s">
        <v>62</v>
      </c>
      <c r="U212" t="s">
        <v>51</v>
      </c>
      <c r="V212" t="s">
        <v>52</v>
      </c>
      <c r="W212" t="s">
        <v>63</v>
      </c>
      <c r="X212" t="s">
        <v>64</v>
      </c>
      <c r="Y212" t="s">
        <v>42</v>
      </c>
    </row>
    <row r="213" spans="1:25" x14ac:dyDescent="0.25">
      <c r="A213">
        <v>10413</v>
      </c>
      <c r="B213">
        <v>36</v>
      </c>
      <c r="C213" t="s">
        <v>77</v>
      </c>
      <c r="D213">
        <v>2</v>
      </c>
      <c r="E213" t="s">
        <v>954</v>
      </c>
      <c r="F213" t="s">
        <v>955</v>
      </c>
      <c r="G213" t="s">
        <v>28</v>
      </c>
      <c r="H213">
        <v>2</v>
      </c>
      <c r="I213">
        <v>5</v>
      </c>
      <c r="J213">
        <v>2005</v>
      </c>
      <c r="K213" t="s">
        <v>278</v>
      </c>
      <c r="L213">
        <v>207</v>
      </c>
      <c r="M213" t="s">
        <v>880</v>
      </c>
      <c r="N213" t="s">
        <v>162</v>
      </c>
      <c r="O213" t="s">
        <v>163</v>
      </c>
      <c r="P213" t="s">
        <v>164</v>
      </c>
      <c r="Q213" t="s">
        <v>34</v>
      </c>
      <c r="R213" t="s">
        <v>165</v>
      </c>
      <c r="S213" t="s">
        <v>166</v>
      </c>
      <c r="T213" t="s">
        <v>167</v>
      </c>
      <c r="U213" t="s">
        <v>38</v>
      </c>
      <c r="V213" t="s">
        <v>39</v>
      </c>
      <c r="W213" t="s">
        <v>168</v>
      </c>
      <c r="X213" t="s">
        <v>76</v>
      </c>
      <c r="Y213" t="s">
        <v>229</v>
      </c>
    </row>
    <row r="214" spans="1:25" x14ac:dyDescent="0.25">
      <c r="A214">
        <v>10103</v>
      </c>
      <c r="B214">
        <v>27</v>
      </c>
      <c r="C214" t="s">
        <v>77</v>
      </c>
      <c r="D214">
        <v>8</v>
      </c>
      <c r="E214" t="s">
        <v>956</v>
      </c>
      <c r="F214" t="s">
        <v>277</v>
      </c>
      <c r="G214" t="s">
        <v>28</v>
      </c>
      <c r="H214">
        <v>1</v>
      </c>
      <c r="I214">
        <v>1</v>
      </c>
      <c r="J214">
        <v>2003</v>
      </c>
      <c r="K214" t="s">
        <v>957</v>
      </c>
      <c r="L214">
        <v>136</v>
      </c>
      <c r="M214" t="s">
        <v>958</v>
      </c>
      <c r="N214" t="s">
        <v>201</v>
      </c>
      <c r="O214" t="s">
        <v>202</v>
      </c>
      <c r="P214" t="s">
        <v>203</v>
      </c>
      <c r="Q214" t="s">
        <v>34</v>
      </c>
      <c r="R214" t="s">
        <v>204</v>
      </c>
      <c r="S214" t="s">
        <v>34</v>
      </c>
      <c r="T214" t="s">
        <v>205</v>
      </c>
      <c r="U214" t="s">
        <v>112</v>
      </c>
      <c r="V214" t="s">
        <v>52</v>
      </c>
      <c r="W214" t="s">
        <v>206</v>
      </c>
      <c r="X214" t="s">
        <v>207</v>
      </c>
      <c r="Y214" t="s">
        <v>65</v>
      </c>
    </row>
    <row r="215" spans="1:25" x14ac:dyDescent="0.25">
      <c r="A215">
        <v>10113</v>
      </c>
      <c r="B215">
        <v>21</v>
      </c>
      <c r="C215" t="s">
        <v>77</v>
      </c>
      <c r="D215">
        <v>2</v>
      </c>
      <c r="E215" t="s">
        <v>959</v>
      </c>
      <c r="F215" t="s">
        <v>960</v>
      </c>
      <c r="G215" t="s">
        <v>28</v>
      </c>
      <c r="H215">
        <v>1</v>
      </c>
      <c r="I215">
        <v>3</v>
      </c>
      <c r="J215">
        <v>2003</v>
      </c>
      <c r="K215" t="s">
        <v>957</v>
      </c>
      <c r="L215">
        <v>136</v>
      </c>
      <c r="M215" t="s">
        <v>958</v>
      </c>
      <c r="N215" t="s">
        <v>417</v>
      </c>
      <c r="O215" t="s">
        <v>418</v>
      </c>
      <c r="P215" t="s">
        <v>419</v>
      </c>
      <c r="Q215" t="s">
        <v>34</v>
      </c>
      <c r="R215" t="s">
        <v>420</v>
      </c>
      <c r="S215" t="s">
        <v>73</v>
      </c>
      <c r="T215" t="s">
        <v>167</v>
      </c>
      <c r="U215" t="s">
        <v>38</v>
      </c>
      <c r="V215" t="s">
        <v>39</v>
      </c>
      <c r="W215" t="s">
        <v>421</v>
      </c>
      <c r="X215" t="s">
        <v>422</v>
      </c>
      <c r="Y215" t="s">
        <v>65</v>
      </c>
    </row>
    <row r="216" spans="1:25" x14ac:dyDescent="0.25">
      <c r="A216">
        <v>10126</v>
      </c>
      <c r="B216">
        <v>21</v>
      </c>
      <c r="C216" t="s">
        <v>77</v>
      </c>
      <c r="D216">
        <v>8</v>
      </c>
      <c r="E216" t="s">
        <v>961</v>
      </c>
      <c r="F216" t="s">
        <v>291</v>
      </c>
      <c r="G216" t="s">
        <v>28</v>
      </c>
      <c r="H216">
        <v>2</v>
      </c>
      <c r="I216">
        <v>5</v>
      </c>
      <c r="J216">
        <v>2003</v>
      </c>
      <c r="K216" t="s">
        <v>957</v>
      </c>
      <c r="L216">
        <v>136</v>
      </c>
      <c r="M216" t="s">
        <v>958</v>
      </c>
      <c r="N216" t="s">
        <v>292</v>
      </c>
      <c r="O216" t="s">
        <v>293</v>
      </c>
      <c r="P216" t="s">
        <v>294</v>
      </c>
      <c r="Q216" t="s">
        <v>34</v>
      </c>
      <c r="R216" t="s">
        <v>271</v>
      </c>
      <c r="S216" t="s">
        <v>34</v>
      </c>
      <c r="T216" t="s">
        <v>295</v>
      </c>
      <c r="U216" t="s">
        <v>273</v>
      </c>
      <c r="V216" t="s">
        <v>52</v>
      </c>
      <c r="W216" t="s">
        <v>296</v>
      </c>
      <c r="X216" t="s">
        <v>297</v>
      </c>
      <c r="Y216" t="s">
        <v>42</v>
      </c>
    </row>
    <row r="217" spans="1:25" x14ac:dyDescent="0.25">
      <c r="A217">
        <v>10140</v>
      </c>
      <c r="B217">
        <v>38</v>
      </c>
      <c r="C217" t="s">
        <v>77</v>
      </c>
      <c r="D217">
        <v>8</v>
      </c>
      <c r="E217" t="s">
        <v>962</v>
      </c>
      <c r="F217" t="s">
        <v>299</v>
      </c>
      <c r="G217" t="s">
        <v>28</v>
      </c>
      <c r="H217">
        <v>3</v>
      </c>
      <c r="I217">
        <v>7</v>
      </c>
      <c r="J217">
        <v>2003</v>
      </c>
      <c r="K217" t="s">
        <v>957</v>
      </c>
      <c r="L217">
        <v>136</v>
      </c>
      <c r="M217" t="s">
        <v>958</v>
      </c>
      <c r="N217" t="s">
        <v>88</v>
      </c>
      <c r="O217" t="s">
        <v>89</v>
      </c>
      <c r="P217" t="s">
        <v>90</v>
      </c>
      <c r="Q217" t="s">
        <v>34</v>
      </c>
      <c r="R217" t="s">
        <v>91</v>
      </c>
      <c r="S217" t="s">
        <v>73</v>
      </c>
      <c r="T217" t="s">
        <v>92</v>
      </c>
      <c r="U217" t="s">
        <v>38</v>
      </c>
      <c r="V217" t="s">
        <v>39</v>
      </c>
      <c r="W217" t="s">
        <v>93</v>
      </c>
      <c r="X217" t="s">
        <v>94</v>
      </c>
      <c r="Y217" t="s">
        <v>65</v>
      </c>
    </row>
    <row r="218" spans="1:25" x14ac:dyDescent="0.25">
      <c r="A218">
        <v>10150</v>
      </c>
      <c r="B218">
        <v>30</v>
      </c>
      <c r="C218" t="s">
        <v>77</v>
      </c>
      <c r="D218">
        <v>5</v>
      </c>
      <c r="E218" t="s">
        <v>963</v>
      </c>
      <c r="F218" t="s">
        <v>301</v>
      </c>
      <c r="G218" t="s">
        <v>28</v>
      </c>
      <c r="H218">
        <v>3</v>
      </c>
      <c r="I218">
        <v>9</v>
      </c>
      <c r="J218">
        <v>2003</v>
      </c>
      <c r="K218" t="s">
        <v>957</v>
      </c>
      <c r="L218">
        <v>136</v>
      </c>
      <c r="M218" t="s">
        <v>958</v>
      </c>
      <c r="N218" t="s">
        <v>302</v>
      </c>
      <c r="O218" t="s">
        <v>303</v>
      </c>
      <c r="P218" t="s">
        <v>304</v>
      </c>
      <c r="Q218" t="s">
        <v>34</v>
      </c>
      <c r="R218" t="s">
        <v>305</v>
      </c>
      <c r="S218" t="s">
        <v>34</v>
      </c>
      <c r="T218" t="s">
        <v>306</v>
      </c>
      <c r="U218" t="s">
        <v>305</v>
      </c>
      <c r="V218" t="s">
        <v>307</v>
      </c>
      <c r="W218" t="s">
        <v>308</v>
      </c>
      <c r="X218" t="s">
        <v>309</v>
      </c>
      <c r="Y218" t="s">
        <v>65</v>
      </c>
    </row>
    <row r="219" spans="1:25" x14ac:dyDescent="0.25">
      <c r="A219">
        <v>10164</v>
      </c>
      <c r="B219">
        <v>49</v>
      </c>
      <c r="C219" t="s">
        <v>77</v>
      </c>
      <c r="D219">
        <v>6</v>
      </c>
      <c r="E219" t="s">
        <v>964</v>
      </c>
      <c r="F219" t="s">
        <v>723</v>
      </c>
      <c r="G219" t="s">
        <v>724</v>
      </c>
      <c r="H219">
        <v>4</v>
      </c>
      <c r="I219">
        <v>10</v>
      </c>
      <c r="J219">
        <v>2003</v>
      </c>
      <c r="K219" t="s">
        <v>957</v>
      </c>
      <c r="L219">
        <v>136</v>
      </c>
      <c r="M219" t="s">
        <v>958</v>
      </c>
      <c r="N219" t="s">
        <v>725</v>
      </c>
      <c r="O219" t="s">
        <v>726</v>
      </c>
      <c r="P219" t="s">
        <v>727</v>
      </c>
      <c r="Q219" t="s">
        <v>34</v>
      </c>
      <c r="R219" t="s">
        <v>728</v>
      </c>
      <c r="S219" t="s">
        <v>34</v>
      </c>
      <c r="T219" t="s">
        <v>729</v>
      </c>
      <c r="U219" t="s">
        <v>226</v>
      </c>
      <c r="V219" t="s">
        <v>52</v>
      </c>
      <c r="W219" t="s">
        <v>730</v>
      </c>
      <c r="X219" t="s">
        <v>731</v>
      </c>
      <c r="Y219" t="s">
        <v>65</v>
      </c>
    </row>
    <row r="220" spans="1:25" x14ac:dyDescent="0.25">
      <c r="A220">
        <v>10174</v>
      </c>
      <c r="B220">
        <v>43</v>
      </c>
      <c r="C220" t="s">
        <v>77</v>
      </c>
      <c r="D220">
        <v>1</v>
      </c>
      <c r="E220" t="s">
        <v>965</v>
      </c>
      <c r="F220" t="s">
        <v>318</v>
      </c>
      <c r="G220" t="s">
        <v>28</v>
      </c>
      <c r="H220">
        <v>4</v>
      </c>
      <c r="I220">
        <v>11</v>
      </c>
      <c r="J220">
        <v>2003</v>
      </c>
      <c r="K220" t="s">
        <v>957</v>
      </c>
      <c r="L220">
        <v>136</v>
      </c>
      <c r="M220" t="s">
        <v>958</v>
      </c>
      <c r="N220" t="s">
        <v>319</v>
      </c>
      <c r="O220" t="s">
        <v>320</v>
      </c>
      <c r="P220" t="s">
        <v>321</v>
      </c>
      <c r="Q220" t="s">
        <v>34</v>
      </c>
      <c r="R220" t="s">
        <v>322</v>
      </c>
      <c r="S220" t="s">
        <v>323</v>
      </c>
      <c r="T220" t="s">
        <v>324</v>
      </c>
      <c r="U220" t="s">
        <v>139</v>
      </c>
      <c r="V220" t="s">
        <v>140</v>
      </c>
      <c r="W220" t="s">
        <v>325</v>
      </c>
      <c r="X220" t="s">
        <v>326</v>
      </c>
      <c r="Y220" t="s">
        <v>65</v>
      </c>
    </row>
    <row r="221" spans="1:25" x14ac:dyDescent="0.25">
      <c r="A221">
        <v>10183</v>
      </c>
      <c r="B221">
        <v>41</v>
      </c>
      <c r="C221" t="s">
        <v>77</v>
      </c>
      <c r="D221">
        <v>5</v>
      </c>
      <c r="E221" t="s">
        <v>966</v>
      </c>
      <c r="F221" t="s">
        <v>328</v>
      </c>
      <c r="G221" t="s">
        <v>28</v>
      </c>
      <c r="H221">
        <v>4</v>
      </c>
      <c r="I221">
        <v>11</v>
      </c>
      <c r="J221">
        <v>2003</v>
      </c>
      <c r="K221" t="s">
        <v>957</v>
      </c>
      <c r="L221">
        <v>136</v>
      </c>
      <c r="M221" t="s">
        <v>958</v>
      </c>
      <c r="N221" t="s">
        <v>329</v>
      </c>
      <c r="O221" t="s">
        <v>330</v>
      </c>
      <c r="P221" t="s">
        <v>331</v>
      </c>
      <c r="Q221" t="s">
        <v>34</v>
      </c>
      <c r="R221" t="s">
        <v>332</v>
      </c>
      <c r="S221" t="s">
        <v>214</v>
      </c>
      <c r="T221" t="s">
        <v>333</v>
      </c>
      <c r="U221" t="s">
        <v>38</v>
      </c>
      <c r="V221" t="s">
        <v>39</v>
      </c>
      <c r="W221" t="s">
        <v>334</v>
      </c>
      <c r="X221" t="s">
        <v>335</v>
      </c>
      <c r="Y221" t="s">
        <v>65</v>
      </c>
    </row>
    <row r="222" spans="1:25" x14ac:dyDescent="0.25">
      <c r="A222">
        <v>10194</v>
      </c>
      <c r="B222">
        <v>38</v>
      </c>
      <c r="C222" t="s">
        <v>77</v>
      </c>
      <c r="D222">
        <v>8</v>
      </c>
      <c r="E222" t="s">
        <v>967</v>
      </c>
      <c r="F222" t="s">
        <v>337</v>
      </c>
      <c r="G222" t="s">
        <v>28</v>
      </c>
      <c r="H222">
        <v>4</v>
      </c>
      <c r="I222">
        <v>11</v>
      </c>
      <c r="J222">
        <v>2003</v>
      </c>
      <c r="K222" t="s">
        <v>957</v>
      </c>
      <c r="L222">
        <v>136</v>
      </c>
      <c r="M222" t="s">
        <v>958</v>
      </c>
      <c r="N222" t="s">
        <v>338</v>
      </c>
      <c r="O222" t="s">
        <v>339</v>
      </c>
      <c r="P222" t="s">
        <v>340</v>
      </c>
      <c r="Q222" t="s">
        <v>34</v>
      </c>
      <c r="R222" t="s">
        <v>341</v>
      </c>
      <c r="S222" t="s">
        <v>34</v>
      </c>
      <c r="T222" t="s">
        <v>342</v>
      </c>
      <c r="U222" t="s">
        <v>51</v>
      </c>
      <c r="V222" t="s">
        <v>52</v>
      </c>
      <c r="W222" t="s">
        <v>343</v>
      </c>
      <c r="X222" t="s">
        <v>344</v>
      </c>
      <c r="Y222" t="s">
        <v>65</v>
      </c>
    </row>
    <row r="223" spans="1:25" x14ac:dyDescent="0.25">
      <c r="A223">
        <v>10206</v>
      </c>
      <c r="B223">
        <v>28</v>
      </c>
      <c r="C223" t="s">
        <v>77</v>
      </c>
      <c r="D223">
        <v>3</v>
      </c>
      <c r="E223" t="s">
        <v>968</v>
      </c>
      <c r="F223" t="s">
        <v>346</v>
      </c>
      <c r="G223" t="s">
        <v>28</v>
      </c>
      <c r="H223">
        <v>4</v>
      </c>
      <c r="I223">
        <v>12</v>
      </c>
      <c r="J223">
        <v>2003</v>
      </c>
      <c r="K223" t="s">
        <v>957</v>
      </c>
      <c r="L223">
        <v>136</v>
      </c>
      <c r="M223" t="s">
        <v>958</v>
      </c>
      <c r="N223" t="s">
        <v>347</v>
      </c>
      <c r="O223" t="s">
        <v>348</v>
      </c>
      <c r="P223" t="s">
        <v>349</v>
      </c>
      <c r="Q223" t="s">
        <v>34</v>
      </c>
      <c r="R223" t="s">
        <v>350</v>
      </c>
      <c r="S223" t="s">
        <v>351</v>
      </c>
      <c r="T223" t="s">
        <v>352</v>
      </c>
      <c r="U223" t="s">
        <v>353</v>
      </c>
      <c r="V223" t="s">
        <v>39</v>
      </c>
      <c r="W223" t="s">
        <v>354</v>
      </c>
      <c r="X223" t="s">
        <v>355</v>
      </c>
      <c r="Y223" t="s">
        <v>65</v>
      </c>
    </row>
    <row r="224" spans="1:25" x14ac:dyDescent="0.25">
      <c r="A224">
        <v>10216</v>
      </c>
      <c r="B224">
        <v>43</v>
      </c>
      <c r="C224" t="s">
        <v>77</v>
      </c>
      <c r="D224">
        <v>1</v>
      </c>
      <c r="E224" t="s">
        <v>969</v>
      </c>
      <c r="F224" t="s">
        <v>970</v>
      </c>
      <c r="G224" t="s">
        <v>28</v>
      </c>
      <c r="H224">
        <v>1</v>
      </c>
      <c r="I224">
        <v>2</v>
      </c>
      <c r="J224">
        <v>2004</v>
      </c>
      <c r="K224" t="s">
        <v>957</v>
      </c>
      <c r="L224">
        <v>136</v>
      </c>
      <c r="M224" t="s">
        <v>958</v>
      </c>
      <c r="N224" t="s">
        <v>409</v>
      </c>
      <c r="O224" t="s">
        <v>410</v>
      </c>
      <c r="P224" t="s">
        <v>411</v>
      </c>
      <c r="Q224" t="s">
        <v>34</v>
      </c>
      <c r="R224" t="s">
        <v>412</v>
      </c>
      <c r="S224" t="s">
        <v>34</v>
      </c>
      <c r="T224" t="s">
        <v>413</v>
      </c>
      <c r="U224" t="s">
        <v>51</v>
      </c>
      <c r="V224" t="s">
        <v>52</v>
      </c>
      <c r="W224" t="s">
        <v>414</v>
      </c>
      <c r="X224" t="s">
        <v>64</v>
      </c>
      <c r="Y224" t="s">
        <v>65</v>
      </c>
    </row>
    <row r="225" spans="1:25" x14ac:dyDescent="0.25">
      <c r="A225">
        <v>10229</v>
      </c>
      <c r="B225">
        <v>25</v>
      </c>
      <c r="C225" t="s">
        <v>77</v>
      </c>
      <c r="D225">
        <v>13</v>
      </c>
      <c r="E225" t="s">
        <v>971</v>
      </c>
      <c r="F225" t="s">
        <v>751</v>
      </c>
      <c r="G225" t="s">
        <v>28</v>
      </c>
      <c r="H225">
        <v>1</v>
      </c>
      <c r="I225">
        <v>3</v>
      </c>
      <c r="J225">
        <v>2004</v>
      </c>
      <c r="K225" t="s">
        <v>957</v>
      </c>
      <c r="L225">
        <v>136</v>
      </c>
      <c r="M225" t="s">
        <v>958</v>
      </c>
      <c r="N225" t="s">
        <v>417</v>
      </c>
      <c r="O225" t="s">
        <v>418</v>
      </c>
      <c r="P225" t="s">
        <v>419</v>
      </c>
      <c r="Q225" t="s">
        <v>34</v>
      </c>
      <c r="R225" t="s">
        <v>420</v>
      </c>
      <c r="S225" t="s">
        <v>73</v>
      </c>
      <c r="T225" t="s">
        <v>167</v>
      </c>
      <c r="U225" t="s">
        <v>38</v>
      </c>
      <c r="V225" t="s">
        <v>39</v>
      </c>
      <c r="W225" t="s">
        <v>421</v>
      </c>
      <c r="X225" t="s">
        <v>422</v>
      </c>
      <c r="Y225" t="s">
        <v>65</v>
      </c>
    </row>
    <row r="226" spans="1:25" x14ac:dyDescent="0.25">
      <c r="A226">
        <v>10245</v>
      </c>
      <c r="B226">
        <v>38</v>
      </c>
      <c r="C226" t="s">
        <v>77</v>
      </c>
      <c r="D226">
        <v>6</v>
      </c>
      <c r="E226" t="s">
        <v>972</v>
      </c>
      <c r="F226" t="s">
        <v>371</v>
      </c>
      <c r="G226" t="s">
        <v>28</v>
      </c>
      <c r="H226">
        <v>2</v>
      </c>
      <c r="I226">
        <v>5</v>
      </c>
      <c r="J226">
        <v>2004</v>
      </c>
      <c r="K226" t="s">
        <v>957</v>
      </c>
      <c r="L226">
        <v>136</v>
      </c>
      <c r="M226" t="s">
        <v>958</v>
      </c>
      <c r="N226" t="s">
        <v>372</v>
      </c>
      <c r="O226" t="s">
        <v>373</v>
      </c>
      <c r="P226" t="s">
        <v>374</v>
      </c>
      <c r="Q226" t="s">
        <v>34</v>
      </c>
      <c r="R226" t="s">
        <v>375</v>
      </c>
      <c r="S226" t="s">
        <v>166</v>
      </c>
      <c r="T226" t="s">
        <v>376</v>
      </c>
      <c r="U226" t="s">
        <v>38</v>
      </c>
      <c r="V226" t="s">
        <v>39</v>
      </c>
      <c r="W226" t="s">
        <v>121</v>
      </c>
      <c r="X226" t="s">
        <v>377</v>
      </c>
      <c r="Y226" t="s">
        <v>65</v>
      </c>
    </row>
    <row r="227" spans="1:25" x14ac:dyDescent="0.25">
      <c r="A227">
        <v>10258</v>
      </c>
      <c r="B227">
        <v>41</v>
      </c>
      <c r="C227" t="s">
        <v>77</v>
      </c>
      <c r="D227">
        <v>3</v>
      </c>
      <c r="E227" t="s">
        <v>973</v>
      </c>
      <c r="F227" t="s">
        <v>379</v>
      </c>
      <c r="G227" t="s">
        <v>28</v>
      </c>
      <c r="H227">
        <v>2</v>
      </c>
      <c r="I227">
        <v>6</v>
      </c>
      <c r="J227">
        <v>2004</v>
      </c>
      <c r="K227" t="s">
        <v>957</v>
      </c>
      <c r="L227">
        <v>136</v>
      </c>
      <c r="M227" t="s">
        <v>958</v>
      </c>
      <c r="N227" t="s">
        <v>380</v>
      </c>
      <c r="O227" t="s">
        <v>381</v>
      </c>
      <c r="P227" t="s">
        <v>382</v>
      </c>
      <c r="Q227" t="s">
        <v>34</v>
      </c>
      <c r="R227" t="s">
        <v>383</v>
      </c>
      <c r="S227" t="s">
        <v>384</v>
      </c>
      <c r="T227" t="s">
        <v>385</v>
      </c>
      <c r="U227" t="s">
        <v>307</v>
      </c>
      <c r="V227" t="s">
        <v>307</v>
      </c>
      <c r="W227" t="s">
        <v>386</v>
      </c>
      <c r="X227" t="s">
        <v>387</v>
      </c>
      <c r="Y227" t="s">
        <v>65</v>
      </c>
    </row>
    <row r="228" spans="1:25" x14ac:dyDescent="0.25">
      <c r="A228">
        <v>10270</v>
      </c>
      <c r="B228">
        <v>28</v>
      </c>
      <c r="C228" t="s">
        <v>77</v>
      </c>
      <c r="D228">
        <v>6</v>
      </c>
      <c r="E228" t="s">
        <v>974</v>
      </c>
      <c r="F228" t="s">
        <v>389</v>
      </c>
      <c r="G228" t="s">
        <v>28</v>
      </c>
      <c r="H228">
        <v>3</v>
      </c>
      <c r="I228">
        <v>7</v>
      </c>
      <c r="J228">
        <v>2004</v>
      </c>
      <c r="K228" t="s">
        <v>957</v>
      </c>
      <c r="L228">
        <v>136</v>
      </c>
      <c r="M228" t="s">
        <v>958</v>
      </c>
      <c r="N228" t="s">
        <v>233</v>
      </c>
      <c r="O228" t="s">
        <v>234</v>
      </c>
      <c r="P228" t="s">
        <v>235</v>
      </c>
      <c r="Q228" t="s">
        <v>236</v>
      </c>
      <c r="R228" t="s">
        <v>237</v>
      </c>
      <c r="S228" t="s">
        <v>238</v>
      </c>
      <c r="T228" t="s">
        <v>239</v>
      </c>
      <c r="U228" t="s">
        <v>139</v>
      </c>
      <c r="V228" t="s">
        <v>140</v>
      </c>
      <c r="W228" t="s">
        <v>240</v>
      </c>
      <c r="X228" t="s">
        <v>241</v>
      </c>
      <c r="Y228" t="s">
        <v>65</v>
      </c>
    </row>
    <row r="229" spans="1:25" x14ac:dyDescent="0.25">
      <c r="A229">
        <v>10281</v>
      </c>
      <c r="B229">
        <v>25</v>
      </c>
      <c r="C229" t="s">
        <v>77</v>
      </c>
      <c r="D229">
        <v>13</v>
      </c>
      <c r="E229" t="s">
        <v>975</v>
      </c>
      <c r="F229" t="s">
        <v>756</v>
      </c>
      <c r="G229" t="s">
        <v>28</v>
      </c>
      <c r="H229">
        <v>3</v>
      </c>
      <c r="I229">
        <v>8</v>
      </c>
      <c r="J229">
        <v>2004</v>
      </c>
      <c r="K229" t="s">
        <v>957</v>
      </c>
      <c r="L229">
        <v>136</v>
      </c>
      <c r="M229" t="s">
        <v>958</v>
      </c>
      <c r="N229" t="s">
        <v>210</v>
      </c>
      <c r="O229" t="s">
        <v>211</v>
      </c>
      <c r="P229" t="s">
        <v>212</v>
      </c>
      <c r="Q229" t="s">
        <v>34</v>
      </c>
      <c r="R229" t="s">
        <v>213</v>
      </c>
      <c r="S229" t="s">
        <v>214</v>
      </c>
      <c r="T229" t="s">
        <v>215</v>
      </c>
      <c r="U229" t="s">
        <v>38</v>
      </c>
      <c r="V229" t="s">
        <v>39</v>
      </c>
      <c r="W229" t="s">
        <v>40</v>
      </c>
      <c r="X229" t="s">
        <v>216</v>
      </c>
      <c r="Y229" t="s">
        <v>42</v>
      </c>
    </row>
    <row r="230" spans="1:25" x14ac:dyDescent="0.25">
      <c r="A230">
        <v>10291</v>
      </c>
      <c r="B230">
        <v>41</v>
      </c>
      <c r="C230" t="s">
        <v>77</v>
      </c>
      <c r="D230">
        <v>8</v>
      </c>
      <c r="E230" t="s">
        <v>976</v>
      </c>
      <c r="F230" t="s">
        <v>400</v>
      </c>
      <c r="G230" t="s">
        <v>28</v>
      </c>
      <c r="H230">
        <v>3</v>
      </c>
      <c r="I230">
        <v>9</v>
      </c>
      <c r="J230">
        <v>2004</v>
      </c>
      <c r="K230" t="s">
        <v>957</v>
      </c>
      <c r="L230">
        <v>136</v>
      </c>
      <c r="M230" t="s">
        <v>958</v>
      </c>
      <c r="N230" t="s">
        <v>401</v>
      </c>
      <c r="O230" t="s">
        <v>402</v>
      </c>
      <c r="P230" t="s">
        <v>403</v>
      </c>
      <c r="Q230" t="s">
        <v>34</v>
      </c>
      <c r="R230" t="s">
        <v>404</v>
      </c>
      <c r="S230" t="s">
        <v>34</v>
      </c>
      <c r="T230" t="s">
        <v>405</v>
      </c>
      <c r="U230" t="s">
        <v>287</v>
      </c>
      <c r="V230" t="s">
        <v>52</v>
      </c>
      <c r="W230" t="s">
        <v>406</v>
      </c>
      <c r="X230" t="s">
        <v>316</v>
      </c>
      <c r="Y230" t="s">
        <v>65</v>
      </c>
    </row>
    <row r="231" spans="1:25" x14ac:dyDescent="0.25">
      <c r="A231">
        <v>10304</v>
      </c>
      <c r="B231">
        <v>39</v>
      </c>
      <c r="C231" t="s">
        <v>77</v>
      </c>
      <c r="D231">
        <v>3</v>
      </c>
      <c r="E231" t="s">
        <v>977</v>
      </c>
      <c r="F231" t="s">
        <v>408</v>
      </c>
      <c r="G231" t="s">
        <v>28</v>
      </c>
      <c r="H231">
        <v>4</v>
      </c>
      <c r="I231">
        <v>10</v>
      </c>
      <c r="J231">
        <v>2004</v>
      </c>
      <c r="K231" t="s">
        <v>957</v>
      </c>
      <c r="L231">
        <v>136</v>
      </c>
      <c r="M231" t="s">
        <v>958</v>
      </c>
      <c r="N231" t="s">
        <v>409</v>
      </c>
      <c r="O231" t="s">
        <v>410</v>
      </c>
      <c r="P231" t="s">
        <v>411</v>
      </c>
      <c r="Q231" t="s">
        <v>34</v>
      </c>
      <c r="R231" t="s">
        <v>412</v>
      </c>
      <c r="S231" t="s">
        <v>34</v>
      </c>
      <c r="T231" t="s">
        <v>413</v>
      </c>
      <c r="U231" t="s">
        <v>51</v>
      </c>
      <c r="V231" t="s">
        <v>52</v>
      </c>
      <c r="W231" t="s">
        <v>414</v>
      </c>
      <c r="X231" t="s">
        <v>64</v>
      </c>
      <c r="Y231" t="s">
        <v>65</v>
      </c>
    </row>
    <row r="232" spans="1:25" x14ac:dyDescent="0.25">
      <c r="A232">
        <v>10313</v>
      </c>
      <c r="B232">
        <v>21</v>
      </c>
      <c r="C232" t="s">
        <v>77</v>
      </c>
      <c r="D232">
        <v>11</v>
      </c>
      <c r="E232" t="s">
        <v>978</v>
      </c>
      <c r="F232" t="s">
        <v>761</v>
      </c>
      <c r="G232" t="s">
        <v>28</v>
      </c>
      <c r="H232">
        <v>4</v>
      </c>
      <c r="I232">
        <v>10</v>
      </c>
      <c r="J232">
        <v>2004</v>
      </c>
      <c r="K232" t="s">
        <v>957</v>
      </c>
      <c r="L232">
        <v>136</v>
      </c>
      <c r="M232" t="s">
        <v>958</v>
      </c>
      <c r="N232" t="s">
        <v>347</v>
      </c>
      <c r="O232" t="s">
        <v>348</v>
      </c>
      <c r="P232" t="s">
        <v>349</v>
      </c>
      <c r="Q232" t="s">
        <v>34</v>
      </c>
      <c r="R232" t="s">
        <v>350</v>
      </c>
      <c r="S232" t="s">
        <v>351</v>
      </c>
      <c r="T232" t="s">
        <v>352</v>
      </c>
      <c r="U232" t="s">
        <v>353</v>
      </c>
      <c r="V232" t="s">
        <v>39</v>
      </c>
      <c r="W232" t="s">
        <v>354</v>
      </c>
      <c r="X232" t="s">
        <v>355</v>
      </c>
      <c r="Y232" t="s">
        <v>42</v>
      </c>
    </row>
    <row r="233" spans="1:25" x14ac:dyDescent="0.25">
      <c r="A233">
        <v>10322</v>
      </c>
      <c r="B233">
        <v>27</v>
      </c>
      <c r="C233" t="s">
        <v>77</v>
      </c>
      <c r="D233">
        <v>9</v>
      </c>
      <c r="E233" t="s">
        <v>979</v>
      </c>
      <c r="F233" t="s">
        <v>424</v>
      </c>
      <c r="G233" t="s">
        <v>28</v>
      </c>
      <c r="H233">
        <v>4</v>
      </c>
      <c r="I233">
        <v>11</v>
      </c>
      <c r="J233">
        <v>2004</v>
      </c>
      <c r="K233" t="s">
        <v>957</v>
      </c>
      <c r="L233">
        <v>136</v>
      </c>
      <c r="M233" t="s">
        <v>958</v>
      </c>
      <c r="N233" t="s">
        <v>425</v>
      </c>
      <c r="O233" t="s">
        <v>426</v>
      </c>
      <c r="P233" t="s">
        <v>427</v>
      </c>
      <c r="Q233" t="s">
        <v>34</v>
      </c>
      <c r="R233" t="s">
        <v>428</v>
      </c>
      <c r="S233" t="s">
        <v>429</v>
      </c>
      <c r="T233" t="s">
        <v>430</v>
      </c>
      <c r="U233" t="s">
        <v>38</v>
      </c>
      <c r="V233" t="s">
        <v>39</v>
      </c>
      <c r="W233" t="s">
        <v>75</v>
      </c>
      <c r="X233" t="s">
        <v>422</v>
      </c>
      <c r="Y233" t="s">
        <v>65</v>
      </c>
    </row>
    <row r="234" spans="1:25" x14ac:dyDescent="0.25">
      <c r="A234">
        <v>10333</v>
      </c>
      <c r="B234">
        <v>33</v>
      </c>
      <c r="C234" t="s">
        <v>980</v>
      </c>
      <c r="D234">
        <v>6</v>
      </c>
      <c r="E234" t="s">
        <v>981</v>
      </c>
      <c r="F234" t="s">
        <v>432</v>
      </c>
      <c r="G234" t="s">
        <v>28</v>
      </c>
      <c r="H234">
        <v>4</v>
      </c>
      <c r="I234">
        <v>11</v>
      </c>
      <c r="J234">
        <v>2004</v>
      </c>
      <c r="K234" t="s">
        <v>957</v>
      </c>
      <c r="L234">
        <v>136</v>
      </c>
      <c r="M234" t="s">
        <v>958</v>
      </c>
      <c r="N234" t="s">
        <v>118</v>
      </c>
      <c r="O234" t="s">
        <v>119</v>
      </c>
      <c r="P234" t="s">
        <v>120</v>
      </c>
      <c r="Q234" t="s">
        <v>34</v>
      </c>
      <c r="R234" t="s">
        <v>83</v>
      </c>
      <c r="S234" t="s">
        <v>73</v>
      </c>
      <c r="T234" t="s">
        <v>34</v>
      </c>
      <c r="U234" t="s">
        <v>38</v>
      </c>
      <c r="V234" t="s">
        <v>39</v>
      </c>
      <c r="W234" t="s">
        <v>121</v>
      </c>
      <c r="X234" t="s">
        <v>76</v>
      </c>
      <c r="Y234" t="s">
        <v>65</v>
      </c>
    </row>
    <row r="235" spans="1:25" x14ac:dyDescent="0.25">
      <c r="A235">
        <v>10347</v>
      </c>
      <c r="B235">
        <v>29</v>
      </c>
      <c r="C235" t="s">
        <v>77</v>
      </c>
      <c r="D235">
        <v>3</v>
      </c>
      <c r="E235" t="s">
        <v>982</v>
      </c>
      <c r="F235" t="s">
        <v>434</v>
      </c>
      <c r="G235" t="s">
        <v>28</v>
      </c>
      <c r="H235">
        <v>4</v>
      </c>
      <c r="I235">
        <v>11</v>
      </c>
      <c r="J235">
        <v>2004</v>
      </c>
      <c r="K235" t="s">
        <v>957</v>
      </c>
      <c r="L235">
        <v>136</v>
      </c>
      <c r="M235" t="s">
        <v>958</v>
      </c>
      <c r="N235" t="s">
        <v>132</v>
      </c>
      <c r="O235" t="s">
        <v>133</v>
      </c>
      <c r="P235" t="s">
        <v>134</v>
      </c>
      <c r="Q235" t="s">
        <v>135</v>
      </c>
      <c r="R235" t="s">
        <v>136</v>
      </c>
      <c r="S235" t="s">
        <v>137</v>
      </c>
      <c r="T235" t="s">
        <v>138</v>
      </c>
      <c r="U235" t="s">
        <v>139</v>
      </c>
      <c r="V235" t="s">
        <v>140</v>
      </c>
      <c r="W235" t="s">
        <v>141</v>
      </c>
      <c r="X235" t="s">
        <v>142</v>
      </c>
      <c r="Y235" t="s">
        <v>65</v>
      </c>
    </row>
    <row r="236" spans="1:25" x14ac:dyDescent="0.25">
      <c r="A236">
        <v>10357</v>
      </c>
      <c r="B236">
        <v>49</v>
      </c>
      <c r="C236" t="s">
        <v>77</v>
      </c>
      <c r="D236">
        <v>8</v>
      </c>
      <c r="E236" t="s">
        <v>983</v>
      </c>
      <c r="F236" t="s">
        <v>436</v>
      </c>
      <c r="G236" t="s">
        <v>28</v>
      </c>
      <c r="H236">
        <v>4</v>
      </c>
      <c r="I236">
        <v>12</v>
      </c>
      <c r="J236">
        <v>2004</v>
      </c>
      <c r="K236" t="s">
        <v>957</v>
      </c>
      <c r="L236">
        <v>136</v>
      </c>
      <c r="M236" t="s">
        <v>958</v>
      </c>
      <c r="N236" t="s">
        <v>417</v>
      </c>
      <c r="O236" t="s">
        <v>418</v>
      </c>
      <c r="P236" t="s">
        <v>419</v>
      </c>
      <c r="Q236" t="s">
        <v>34</v>
      </c>
      <c r="R236" t="s">
        <v>420</v>
      </c>
      <c r="S236" t="s">
        <v>73</v>
      </c>
      <c r="T236" t="s">
        <v>167</v>
      </c>
      <c r="U236" t="s">
        <v>38</v>
      </c>
      <c r="V236" t="s">
        <v>39</v>
      </c>
      <c r="W236" t="s">
        <v>421</v>
      </c>
      <c r="X236" t="s">
        <v>422</v>
      </c>
      <c r="Y236" t="s">
        <v>65</v>
      </c>
    </row>
    <row r="237" spans="1:25" x14ac:dyDescent="0.25">
      <c r="A237">
        <v>10370</v>
      </c>
      <c r="B237">
        <v>49</v>
      </c>
      <c r="C237" t="s">
        <v>77</v>
      </c>
      <c r="D237">
        <v>8</v>
      </c>
      <c r="E237" t="s">
        <v>984</v>
      </c>
      <c r="F237" t="s">
        <v>438</v>
      </c>
      <c r="G237" t="s">
        <v>28</v>
      </c>
      <c r="H237">
        <v>1</v>
      </c>
      <c r="I237">
        <v>1</v>
      </c>
      <c r="J237">
        <v>2005</v>
      </c>
      <c r="K237" t="s">
        <v>957</v>
      </c>
      <c r="L237">
        <v>136</v>
      </c>
      <c r="M237" t="s">
        <v>958</v>
      </c>
      <c r="N237" t="s">
        <v>448</v>
      </c>
      <c r="O237" t="s">
        <v>449</v>
      </c>
      <c r="P237" t="s">
        <v>450</v>
      </c>
      <c r="Q237" t="s">
        <v>451</v>
      </c>
      <c r="R237" t="s">
        <v>452</v>
      </c>
      <c r="S237" t="s">
        <v>238</v>
      </c>
      <c r="T237" t="s">
        <v>453</v>
      </c>
      <c r="U237" t="s">
        <v>139</v>
      </c>
      <c r="V237" t="s">
        <v>140</v>
      </c>
      <c r="W237" t="s">
        <v>454</v>
      </c>
      <c r="X237" t="s">
        <v>455</v>
      </c>
      <c r="Y237" t="s">
        <v>229</v>
      </c>
    </row>
    <row r="238" spans="1:25" x14ac:dyDescent="0.25">
      <c r="A238">
        <v>10381</v>
      </c>
      <c r="B238">
        <v>20</v>
      </c>
      <c r="C238" t="s">
        <v>77</v>
      </c>
      <c r="D238">
        <v>1</v>
      </c>
      <c r="E238" t="s">
        <v>985</v>
      </c>
      <c r="F238" t="s">
        <v>445</v>
      </c>
      <c r="G238" t="s">
        <v>28</v>
      </c>
      <c r="H238">
        <v>1</v>
      </c>
      <c r="I238">
        <v>2</v>
      </c>
      <c r="J238">
        <v>2005</v>
      </c>
      <c r="K238" t="s">
        <v>957</v>
      </c>
      <c r="L238">
        <v>136</v>
      </c>
      <c r="M238" t="s">
        <v>958</v>
      </c>
      <c r="N238" t="s">
        <v>80</v>
      </c>
      <c r="O238" t="s">
        <v>81</v>
      </c>
      <c r="P238" t="s">
        <v>82</v>
      </c>
      <c r="Q238" t="s">
        <v>34</v>
      </c>
      <c r="R238" t="s">
        <v>83</v>
      </c>
      <c r="S238" t="s">
        <v>73</v>
      </c>
      <c r="T238" t="s">
        <v>34</v>
      </c>
      <c r="U238" t="s">
        <v>38</v>
      </c>
      <c r="V238" t="s">
        <v>39</v>
      </c>
      <c r="W238" t="s">
        <v>84</v>
      </c>
      <c r="X238" t="s">
        <v>76</v>
      </c>
      <c r="Y238" t="s">
        <v>42</v>
      </c>
    </row>
    <row r="239" spans="1:25" x14ac:dyDescent="0.25">
      <c r="A239">
        <v>10391</v>
      </c>
      <c r="B239">
        <v>39</v>
      </c>
      <c r="C239" t="s">
        <v>986</v>
      </c>
      <c r="D239">
        <v>9</v>
      </c>
      <c r="E239" t="s">
        <v>987</v>
      </c>
      <c r="F239" t="s">
        <v>447</v>
      </c>
      <c r="G239" t="s">
        <v>28</v>
      </c>
      <c r="H239">
        <v>1</v>
      </c>
      <c r="I239">
        <v>3</v>
      </c>
      <c r="J239">
        <v>2005</v>
      </c>
      <c r="K239" t="s">
        <v>957</v>
      </c>
      <c r="L239">
        <v>136</v>
      </c>
      <c r="M239" t="s">
        <v>958</v>
      </c>
      <c r="N239" t="s">
        <v>448</v>
      </c>
      <c r="O239" t="s">
        <v>449</v>
      </c>
      <c r="P239" t="s">
        <v>450</v>
      </c>
      <c r="Q239" t="s">
        <v>451</v>
      </c>
      <c r="R239" t="s">
        <v>452</v>
      </c>
      <c r="S239" t="s">
        <v>238</v>
      </c>
      <c r="T239" t="s">
        <v>453</v>
      </c>
      <c r="U239" t="s">
        <v>139</v>
      </c>
      <c r="V239" t="s">
        <v>140</v>
      </c>
      <c r="W239" t="s">
        <v>454</v>
      </c>
      <c r="X239" t="s">
        <v>455</v>
      </c>
      <c r="Y239" t="s">
        <v>42</v>
      </c>
    </row>
    <row r="240" spans="1:25" x14ac:dyDescent="0.25">
      <c r="A240">
        <v>10411</v>
      </c>
      <c r="B240">
        <v>40</v>
      </c>
      <c r="C240" t="s">
        <v>77</v>
      </c>
      <c r="D240">
        <v>6</v>
      </c>
      <c r="E240" t="s">
        <v>988</v>
      </c>
      <c r="F240" t="s">
        <v>457</v>
      </c>
      <c r="G240" t="s">
        <v>28</v>
      </c>
      <c r="H240">
        <v>2</v>
      </c>
      <c r="I240">
        <v>5</v>
      </c>
      <c r="J240">
        <v>2005</v>
      </c>
      <c r="K240" t="s">
        <v>957</v>
      </c>
      <c r="L240">
        <v>136</v>
      </c>
      <c r="M240" t="s">
        <v>958</v>
      </c>
      <c r="N240" t="s">
        <v>458</v>
      </c>
      <c r="O240" t="s">
        <v>459</v>
      </c>
      <c r="P240" t="s">
        <v>460</v>
      </c>
      <c r="Q240" t="s">
        <v>34</v>
      </c>
      <c r="R240" t="s">
        <v>461</v>
      </c>
      <c r="S240" t="s">
        <v>462</v>
      </c>
      <c r="T240" t="s">
        <v>463</v>
      </c>
      <c r="U240" t="s">
        <v>353</v>
      </c>
      <c r="V240" t="s">
        <v>39</v>
      </c>
      <c r="W240" t="s">
        <v>464</v>
      </c>
      <c r="X240" t="s">
        <v>465</v>
      </c>
      <c r="Y240" t="s">
        <v>65</v>
      </c>
    </row>
    <row r="241" spans="1:25" x14ac:dyDescent="0.25">
      <c r="A241">
        <v>10424</v>
      </c>
      <c r="B241">
        <v>49</v>
      </c>
      <c r="C241" t="s">
        <v>77</v>
      </c>
      <c r="D241">
        <v>3</v>
      </c>
      <c r="E241" t="s">
        <v>989</v>
      </c>
      <c r="F241" t="s">
        <v>467</v>
      </c>
      <c r="G241" t="s">
        <v>468</v>
      </c>
      <c r="H241">
        <v>2</v>
      </c>
      <c r="I241">
        <v>5</v>
      </c>
      <c r="J241">
        <v>2005</v>
      </c>
      <c r="K241" t="s">
        <v>957</v>
      </c>
      <c r="L241">
        <v>136</v>
      </c>
      <c r="M241" t="s">
        <v>958</v>
      </c>
      <c r="N241" t="s">
        <v>268</v>
      </c>
      <c r="O241" t="s">
        <v>269</v>
      </c>
      <c r="P241" t="s">
        <v>270</v>
      </c>
      <c r="Q241" t="s">
        <v>34</v>
      </c>
      <c r="R241" t="s">
        <v>271</v>
      </c>
      <c r="S241" t="s">
        <v>34</v>
      </c>
      <c r="T241" t="s">
        <v>272</v>
      </c>
      <c r="U241" t="s">
        <v>273</v>
      </c>
      <c r="V241" t="s">
        <v>52</v>
      </c>
      <c r="W241" t="s">
        <v>274</v>
      </c>
      <c r="X241" t="s">
        <v>275</v>
      </c>
      <c r="Y241" t="s">
        <v>229</v>
      </c>
    </row>
    <row r="242" spans="1:25" x14ac:dyDescent="0.25">
      <c r="A242">
        <v>10107</v>
      </c>
      <c r="B242">
        <v>21</v>
      </c>
      <c r="C242" t="s">
        <v>77</v>
      </c>
      <c r="D242">
        <v>1</v>
      </c>
      <c r="E242" t="s">
        <v>990</v>
      </c>
      <c r="F242" t="s">
        <v>27</v>
      </c>
      <c r="G242" t="s">
        <v>28</v>
      </c>
      <c r="H242">
        <v>1</v>
      </c>
      <c r="I242">
        <v>2</v>
      </c>
      <c r="J242">
        <v>2003</v>
      </c>
      <c r="K242" t="s">
        <v>29</v>
      </c>
      <c r="L242">
        <v>150</v>
      </c>
      <c r="M242" t="s">
        <v>991</v>
      </c>
      <c r="N242" t="s">
        <v>31</v>
      </c>
      <c r="O242" t="s">
        <v>32</v>
      </c>
      <c r="P242" t="s">
        <v>33</v>
      </c>
      <c r="Q242" t="s">
        <v>34</v>
      </c>
      <c r="R242" t="s">
        <v>35</v>
      </c>
      <c r="S242" t="s">
        <v>36</v>
      </c>
      <c r="T242" t="s">
        <v>37</v>
      </c>
      <c r="U242" t="s">
        <v>38</v>
      </c>
      <c r="V242" t="s">
        <v>39</v>
      </c>
      <c r="W242" t="s">
        <v>40</v>
      </c>
      <c r="X242" t="s">
        <v>41</v>
      </c>
      <c r="Y242" t="s">
        <v>65</v>
      </c>
    </row>
    <row r="243" spans="1:25" x14ac:dyDescent="0.25">
      <c r="A243">
        <v>10121</v>
      </c>
      <c r="B243">
        <v>50</v>
      </c>
      <c r="C243" t="s">
        <v>77</v>
      </c>
      <c r="D243">
        <v>4</v>
      </c>
      <c r="E243" t="s">
        <v>992</v>
      </c>
      <c r="F243" t="s">
        <v>45</v>
      </c>
      <c r="G243" t="s">
        <v>28</v>
      </c>
      <c r="H243">
        <v>2</v>
      </c>
      <c r="I243">
        <v>5</v>
      </c>
      <c r="J243">
        <v>2003</v>
      </c>
      <c r="K243" t="s">
        <v>29</v>
      </c>
      <c r="L243">
        <v>150</v>
      </c>
      <c r="M243" t="s">
        <v>991</v>
      </c>
      <c r="N243" t="s">
        <v>46</v>
      </c>
      <c r="O243" t="s">
        <v>47</v>
      </c>
      <c r="P243" t="s">
        <v>48</v>
      </c>
      <c r="Q243" t="s">
        <v>34</v>
      </c>
      <c r="R243" t="s">
        <v>49</v>
      </c>
      <c r="S243" t="s">
        <v>34</v>
      </c>
      <c r="T243" t="s">
        <v>50</v>
      </c>
      <c r="U243" t="s">
        <v>51</v>
      </c>
      <c r="V243" t="s">
        <v>52</v>
      </c>
      <c r="W243" t="s">
        <v>53</v>
      </c>
      <c r="X243" t="s">
        <v>54</v>
      </c>
      <c r="Y243" t="s">
        <v>229</v>
      </c>
    </row>
    <row r="244" spans="1:25" x14ac:dyDescent="0.25">
      <c r="A244">
        <v>10134</v>
      </c>
      <c r="B244">
        <v>20</v>
      </c>
      <c r="C244" t="s">
        <v>77</v>
      </c>
      <c r="D244">
        <v>1</v>
      </c>
      <c r="E244" t="s">
        <v>993</v>
      </c>
      <c r="F244" t="s">
        <v>57</v>
      </c>
      <c r="G244" t="s">
        <v>28</v>
      </c>
      <c r="H244">
        <v>3</v>
      </c>
      <c r="I244">
        <v>7</v>
      </c>
      <c r="J244">
        <v>2003</v>
      </c>
      <c r="K244" t="s">
        <v>29</v>
      </c>
      <c r="L244">
        <v>150</v>
      </c>
      <c r="M244" t="s">
        <v>991</v>
      </c>
      <c r="N244" t="s">
        <v>58</v>
      </c>
      <c r="O244" t="s">
        <v>59</v>
      </c>
      <c r="P244" t="s">
        <v>60</v>
      </c>
      <c r="Q244" t="s">
        <v>34</v>
      </c>
      <c r="R244" t="s">
        <v>61</v>
      </c>
      <c r="S244" t="s">
        <v>34</v>
      </c>
      <c r="T244" t="s">
        <v>62</v>
      </c>
      <c r="U244" t="s">
        <v>51</v>
      </c>
      <c r="V244" t="s">
        <v>52</v>
      </c>
      <c r="W244" t="s">
        <v>63</v>
      </c>
      <c r="X244" t="s">
        <v>64</v>
      </c>
      <c r="Y244" t="s">
        <v>42</v>
      </c>
    </row>
    <row r="245" spans="1:25" x14ac:dyDescent="0.25">
      <c r="A245">
        <v>10145</v>
      </c>
      <c r="B245">
        <v>49</v>
      </c>
      <c r="C245" t="s">
        <v>77</v>
      </c>
      <c r="D245">
        <v>5</v>
      </c>
      <c r="E245" t="s">
        <v>994</v>
      </c>
      <c r="F245" t="s">
        <v>68</v>
      </c>
      <c r="G245" t="s">
        <v>28</v>
      </c>
      <c r="H245">
        <v>3</v>
      </c>
      <c r="I245">
        <v>8</v>
      </c>
      <c r="J245">
        <v>2003</v>
      </c>
      <c r="K245" t="s">
        <v>29</v>
      </c>
      <c r="L245">
        <v>150</v>
      </c>
      <c r="M245" t="s">
        <v>991</v>
      </c>
      <c r="N245" t="s">
        <v>69</v>
      </c>
      <c r="O245" t="s">
        <v>70</v>
      </c>
      <c r="P245" t="s">
        <v>71</v>
      </c>
      <c r="Q245" t="s">
        <v>34</v>
      </c>
      <c r="R245" t="s">
        <v>72</v>
      </c>
      <c r="S245" t="s">
        <v>73</v>
      </c>
      <c r="T245" t="s">
        <v>74</v>
      </c>
      <c r="U245" t="s">
        <v>38</v>
      </c>
      <c r="V245" t="s">
        <v>39</v>
      </c>
      <c r="W245" t="s">
        <v>75</v>
      </c>
      <c r="X245" t="s">
        <v>76</v>
      </c>
      <c r="Y245" t="s">
        <v>229</v>
      </c>
    </row>
    <row r="246" spans="1:25" x14ac:dyDescent="0.25">
      <c r="A246">
        <v>10159</v>
      </c>
      <c r="B246">
        <v>38</v>
      </c>
      <c r="C246" t="s">
        <v>77</v>
      </c>
      <c r="D246">
        <v>13</v>
      </c>
      <c r="E246" t="s">
        <v>995</v>
      </c>
      <c r="F246" t="s">
        <v>79</v>
      </c>
      <c r="G246" t="s">
        <v>28</v>
      </c>
      <c r="H246">
        <v>4</v>
      </c>
      <c r="I246">
        <v>10</v>
      </c>
      <c r="J246">
        <v>2003</v>
      </c>
      <c r="K246" t="s">
        <v>29</v>
      </c>
      <c r="L246">
        <v>150</v>
      </c>
      <c r="M246" t="s">
        <v>991</v>
      </c>
      <c r="N246" t="s">
        <v>80</v>
      </c>
      <c r="O246" t="s">
        <v>81</v>
      </c>
      <c r="P246" t="s">
        <v>82</v>
      </c>
      <c r="Q246" t="s">
        <v>34</v>
      </c>
      <c r="R246" t="s">
        <v>83</v>
      </c>
      <c r="S246" t="s">
        <v>73</v>
      </c>
      <c r="T246" t="s">
        <v>34</v>
      </c>
      <c r="U246" t="s">
        <v>38</v>
      </c>
      <c r="V246" t="s">
        <v>39</v>
      </c>
      <c r="W246" t="s">
        <v>84</v>
      </c>
      <c r="X246" t="s">
        <v>76</v>
      </c>
      <c r="Y246" t="s">
        <v>65</v>
      </c>
    </row>
    <row r="247" spans="1:25" x14ac:dyDescent="0.25">
      <c r="A247">
        <v>10169</v>
      </c>
      <c r="B247">
        <v>35</v>
      </c>
      <c r="C247" t="s">
        <v>77</v>
      </c>
      <c r="D247">
        <v>13</v>
      </c>
      <c r="E247" t="s">
        <v>996</v>
      </c>
      <c r="F247" t="s">
        <v>800</v>
      </c>
      <c r="G247" t="s">
        <v>28</v>
      </c>
      <c r="H247">
        <v>4</v>
      </c>
      <c r="I247">
        <v>11</v>
      </c>
      <c r="J247">
        <v>2003</v>
      </c>
      <c r="K247" t="s">
        <v>29</v>
      </c>
      <c r="L247">
        <v>150</v>
      </c>
      <c r="M247" t="s">
        <v>991</v>
      </c>
      <c r="N247" t="s">
        <v>448</v>
      </c>
      <c r="O247" t="s">
        <v>449</v>
      </c>
      <c r="P247" t="s">
        <v>450</v>
      </c>
      <c r="Q247" t="s">
        <v>451</v>
      </c>
      <c r="R247" t="s">
        <v>452</v>
      </c>
      <c r="S247" t="s">
        <v>238</v>
      </c>
      <c r="T247" t="s">
        <v>453</v>
      </c>
      <c r="U247" t="s">
        <v>139</v>
      </c>
      <c r="V247" t="s">
        <v>140</v>
      </c>
      <c r="W247" t="s">
        <v>454</v>
      </c>
      <c r="X247" t="s">
        <v>455</v>
      </c>
      <c r="Y247" t="s">
        <v>65</v>
      </c>
    </row>
    <row r="248" spans="1:25" x14ac:dyDescent="0.25">
      <c r="A248">
        <v>10180</v>
      </c>
      <c r="B248">
        <v>40</v>
      </c>
      <c r="C248" t="s">
        <v>77</v>
      </c>
      <c r="D248">
        <v>8</v>
      </c>
      <c r="E248" t="s">
        <v>997</v>
      </c>
      <c r="F248" t="s">
        <v>97</v>
      </c>
      <c r="G248" t="s">
        <v>28</v>
      </c>
      <c r="H248">
        <v>4</v>
      </c>
      <c r="I248">
        <v>11</v>
      </c>
      <c r="J248">
        <v>2003</v>
      </c>
      <c r="K248" t="s">
        <v>29</v>
      </c>
      <c r="L248">
        <v>150</v>
      </c>
      <c r="M248" t="s">
        <v>991</v>
      </c>
      <c r="N248" t="s">
        <v>98</v>
      </c>
      <c r="O248" t="s">
        <v>99</v>
      </c>
      <c r="P248" t="s">
        <v>100</v>
      </c>
      <c r="Q248" t="s">
        <v>34</v>
      </c>
      <c r="R248" t="s">
        <v>101</v>
      </c>
      <c r="S248" t="s">
        <v>34</v>
      </c>
      <c r="T248" t="s">
        <v>102</v>
      </c>
      <c r="U248" t="s">
        <v>51</v>
      </c>
      <c r="V248" t="s">
        <v>52</v>
      </c>
      <c r="W248" t="s">
        <v>103</v>
      </c>
      <c r="X248" t="s">
        <v>104</v>
      </c>
      <c r="Y248" t="s">
        <v>65</v>
      </c>
    </row>
    <row r="249" spans="1:25" x14ac:dyDescent="0.25">
      <c r="A249">
        <v>10189</v>
      </c>
      <c r="B249">
        <v>28</v>
      </c>
      <c r="C249" t="s">
        <v>77</v>
      </c>
      <c r="D249">
        <v>1</v>
      </c>
      <c r="E249" t="s">
        <v>998</v>
      </c>
      <c r="F249" t="s">
        <v>106</v>
      </c>
      <c r="G249" t="s">
        <v>28</v>
      </c>
      <c r="H249">
        <v>4</v>
      </c>
      <c r="I249">
        <v>11</v>
      </c>
      <c r="J249">
        <v>2003</v>
      </c>
      <c r="K249" t="s">
        <v>29</v>
      </c>
      <c r="L249">
        <v>150</v>
      </c>
      <c r="M249" t="s">
        <v>991</v>
      </c>
      <c r="N249" t="s">
        <v>69</v>
      </c>
      <c r="O249" t="s">
        <v>70</v>
      </c>
      <c r="P249" t="s">
        <v>71</v>
      </c>
      <c r="Q249" t="s">
        <v>34</v>
      </c>
      <c r="R249" t="s">
        <v>72</v>
      </c>
      <c r="S249" t="s">
        <v>73</v>
      </c>
      <c r="T249" t="s">
        <v>74</v>
      </c>
      <c r="U249" t="s">
        <v>38</v>
      </c>
      <c r="V249" t="s">
        <v>39</v>
      </c>
      <c r="W249" t="s">
        <v>75</v>
      </c>
      <c r="X249" t="s">
        <v>76</v>
      </c>
      <c r="Y249" t="s">
        <v>65</v>
      </c>
    </row>
    <row r="250" spans="1:25" x14ac:dyDescent="0.25">
      <c r="A250">
        <v>10201</v>
      </c>
      <c r="B250">
        <v>25</v>
      </c>
      <c r="C250" t="s">
        <v>77</v>
      </c>
      <c r="D250">
        <v>1</v>
      </c>
      <c r="E250" t="s">
        <v>999</v>
      </c>
      <c r="F250" t="s">
        <v>117</v>
      </c>
      <c r="G250" t="s">
        <v>28</v>
      </c>
      <c r="H250">
        <v>4</v>
      </c>
      <c r="I250">
        <v>12</v>
      </c>
      <c r="J250">
        <v>2003</v>
      </c>
      <c r="K250" t="s">
        <v>29</v>
      </c>
      <c r="L250">
        <v>150</v>
      </c>
      <c r="M250" t="s">
        <v>991</v>
      </c>
      <c r="N250" t="s">
        <v>118</v>
      </c>
      <c r="O250" t="s">
        <v>119</v>
      </c>
      <c r="P250" t="s">
        <v>120</v>
      </c>
      <c r="Q250" t="s">
        <v>34</v>
      </c>
      <c r="R250" t="s">
        <v>83</v>
      </c>
      <c r="S250" t="s">
        <v>73</v>
      </c>
      <c r="T250" t="s">
        <v>34</v>
      </c>
      <c r="U250" t="s">
        <v>38</v>
      </c>
      <c r="V250" t="s">
        <v>39</v>
      </c>
      <c r="W250" t="s">
        <v>121</v>
      </c>
      <c r="X250" t="s">
        <v>76</v>
      </c>
      <c r="Y250" t="s">
        <v>65</v>
      </c>
    </row>
    <row r="251" spans="1:25" x14ac:dyDescent="0.25">
      <c r="A251">
        <v>10211</v>
      </c>
      <c r="B251">
        <v>36</v>
      </c>
      <c r="C251" t="s">
        <v>77</v>
      </c>
      <c r="D251">
        <v>13</v>
      </c>
      <c r="E251" t="s">
        <v>1000</v>
      </c>
      <c r="F251" t="s">
        <v>123</v>
      </c>
      <c r="G251" t="s">
        <v>28</v>
      </c>
      <c r="H251">
        <v>1</v>
      </c>
      <c r="I251">
        <v>1</v>
      </c>
      <c r="J251">
        <v>2004</v>
      </c>
      <c r="K251" t="s">
        <v>29</v>
      </c>
      <c r="L251">
        <v>150</v>
      </c>
      <c r="M251" t="s">
        <v>991</v>
      </c>
      <c r="N251" t="s">
        <v>124</v>
      </c>
      <c r="O251" t="s">
        <v>125</v>
      </c>
      <c r="P251" t="s">
        <v>126</v>
      </c>
      <c r="Q251" t="s">
        <v>34</v>
      </c>
      <c r="R251" t="s">
        <v>61</v>
      </c>
      <c r="S251" t="s">
        <v>34</v>
      </c>
      <c r="T251" t="s">
        <v>127</v>
      </c>
      <c r="U251" t="s">
        <v>51</v>
      </c>
      <c r="V251" t="s">
        <v>52</v>
      </c>
      <c r="W251" t="s">
        <v>128</v>
      </c>
      <c r="X251" t="s">
        <v>129</v>
      </c>
      <c r="Y251" t="s">
        <v>65</v>
      </c>
    </row>
    <row r="252" spans="1:25" x14ac:dyDescent="0.25">
      <c r="A252">
        <v>10224</v>
      </c>
      <c r="B252">
        <v>43</v>
      </c>
      <c r="C252" t="s">
        <v>77</v>
      </c>
      <c r="D252">
        <v>6</v>
      </c>
      <c r="E252" t="s">
        <v>1001</v>
      </c>
      <c r="F252" t="s">
        <v>1002</v>
      </c>
      <c r="G252" t="s">
        <v>28</v>
      </c>
      <c r="H252">
        <v>1</v>
      </c>
      <c r="I252">
        <v>2</v>
      </c>
      <c r="J252">
        <v>2004</v>
      </c>
      <c r="K252" t="s">
        <v>29</v>
      </c>
      <c r="L252">
        <v>150</v>
      </c>
      <c r="M252" t="s">
        <v>991</v>
      </c>
      <c r="N252" t="s">
        <v>98</v>
      </c>
      <c r="O252" t="s">
        <v>99</v>
      </c>
      <c r="P252" t="s">
        <v>100</v>
      </c>
      <c r="Q252" t="s">
        <v>34</v>
      </c>
      <c r="R252" t="s">
        <v>101</v>
      </c>
      <c r="S252" t="s">
        <v>34</v>
      </c>
      <c r="T252" t="s">
        <v>102</v>
      </c>
      <c r="U252" t="s">
        <v>51</v>
      </c>
      <c r="V252" t="s">
        <v>52</v>
      </c>
      <c r="W252" t="s">
        <v>103</v>
      </c>
      <c r="X252" t="s">
        <v>104</v>
      </c>
      <c r="Y252" t="s">
        <v>65</v>
      </c>
    </row>
    <row r="253" spans="1:25" x14ac:dyDescent="0.25">
      <c r="A253">
        <v>10237</v>
      </c>
      <c r="B253">
        <v>32</v>
      </c>
      <c r="C253" t="s">
        <v>77</v>
      </c>
      <c r="D253">
        <v>6</v>
      </c>
      <c r="E253" t="s">
        <v>1003</v>
      </c>
      <c r="F253" t="s">
        <v>144</v>
      </c>
      <c r="G253" t="s">
        <v>28</v>
      </c>
      <c r="H253">
        <v>2</v>
      </c>
      <c r="I253">
        <v>4</v>
      </c>
      <c r="J253">
        <v>2004</v>
      </c>
      <c r="K253" t="s">
        <v>29</v>
      </c>
      <c r="L253">
        <v>150</v>
      </c>
      <c r="M253" t="s">
        <v>991</v>
      </c>
      <c r="N253" t="s">
        <v>145</v>
      </c>
      <c r="O253" t="s">
        <v>146</v>
      </c>
      <c r="P253" t="s">
        <v>147</v>
      </c>
      <c r="Q253" t="s">
        <v>148</v>
      </c>
      <c r="R253" t="s">
        <v>35</v>
      </c>
      <c r="S253" t="s">
        <v>36</v>
      </c>
      <c r="T253" t="s">
        <v>37</v>
      </c>
      <c r="U253" t="s">
        <v>38</v>
      </c>
      <c r="V253" t="s">
        <v>39</v>
      </c>
      <c r="W253" t="s">
        <v>149</v>
      </c>
      <c r="X253" t="s">
        <v>150</v>
      </c>
      <c r="Y253" t="s">
        <v>65</v>
      </c>
    </row>
    <row r="254" spans="1:25" x14ac:dyDescent="0.25">
      <c r="A254">
        <v>10251</v>
      </c>
      <c r="B254">
        <v>46</v>
      </c>
      <c r="C254" t="s">
        <v>77</v>
      </c>
      <c r="D254">
        <v>1</v>
      </c>
      <c r="E254" t="s">
        <v>1004</v>
      </c>
      <c r="F254" t="s">
        <v>152</v>
      </c>
      <c r="G254" t="s">
        <v>28</v>
      </c>
      <c r="H254">
        <v>2</v>
      </c>
      <c r="I254">
        <v>5</v>
      </c>
      <c r="J254">
        <v>2004</v>
      </c>
      <c r="K254" t="s">
        <v>29</v>
      </c>
      <c r="L254">
        <v>150</v>
      </c>
      <c r="M254" t="s">
        <v>991</v>
      </c>
      <c r="N254" t="s">
        <v>153</v>
      </c>
      <c r="O254" t="s">
        <v>154</v>
      </c>
      <c r="P254" t="s">
        <v>155</v>
      </c>
      <c r="Q254" t="s">
        <v>34</v>
      </c>
      <c r="R254" t="s">
        <v>156</v>
      </c>
      <c r="S254" t="s">
        <v>157</v>
      </c>
      <c r="T254" t="s">
        <v>158</v>
      </c>
      <c r="U254" t="s">
        <v>38</v>
      </c>
      <c r="V254" t="s">
        <v>39</v>
      </c>
      <c r="W254" t="s">
        <v>84</v>
      </c>
      <c r="X254" t="s">
        <v>159</v>
      </c>
      <c r="Y254" t="s">
        <v>229</v>
      </c>
    </row>
    <row r="255" spans="1:25" x14ac:dyDescent="0.25">
      <c r="A255">
        <v>10263</v>
      </c>
      <c r="B255">
        <v>48</v>
      </c>
      <c r="C255" t="s">
        <v>77</v>
      </c>
      <c r="D255">
        <v>1</v>
      </c>
      <c r="E255" t="s">
        <v>1005</v>
      </c>
      <c r="F255" t="s">
        <v>161</v>
      </c>
      <c r="G255" t="s">
        <v>28</v>
      </c>
      <c r="H255">
        <v>2</v>
      </c>
      <c r="I255">
        <v>6</v>
      </c>
      <c r="J255">
        <v>2004</v>
      </c>
      <c r="K255" t="s">
        <v>29</v>
      </c>
      <c r="L255">
        <v>150</v>
      </c>
      <c r="M255" t="s">
        <v>991</v>
      </c>
      <c r="N255" t="s">
        <v>162</v>
      </c>
      <c r="O255" t="s">
        <v>163</v>
      </c>
      <c r="P255" t="s">
        <v>164</v>
      </c>
      <c r="Q255" t="s">
        <v>34</v>
      </c>
      <c r="R255" t="s">
        <v>165</v>
      </c>
      <c r="S255" t="s">
        <v>166</v>
      </c>
      <c r="T255" t="s">
        <v>167</v>
      </c>
      <c r="U255" t="s">
        <v>38</v>
      </c>
      <c r="V255" t="s">
        <v>39</v>
      </c>
      <c r="W255" t="s">
        <v>168</v>
      </c>
      <c r="X255" t="s">
        <v>76</v>
      </c>
      <c r="Y255" t="s">
        <v>65</v>
      </c>
    </row>
    <row r="256" spans="1:25" x14ac:dyDescent="0.25">
      <c r="A256">
        <v>10276</v>
      </c>
      <c r="B256">
        <v>43</v>
      </c>
      <c r="C256" t="s">
        <v>77</v>
      </c>
      <c r="D256">
        <v>14</v>
      </c>
      <c r="E256" t="s">
        <v>1006</v>
      </c>
      <c r="F256" t="s">
        <v>839</v>
      </c>
      <c r="G256" t="s">
        <v>28</v>
      </c>
      <c r="H256">
        <v>3</v>
      </c>
      <c r="I256">
        <v>8</v>
      </c>
      <c r="J256">
        <v>2004</v>
      </c>
      <c r="K256" t="s">
        <v>29</v>
      </c>
      <c r="L256">
        <v>150</v>
      </c>
      <c r="M256" t="s">
        <v>991</v>
      </c>
      <c r="N256" t="s">
        <v>840</v>
      </c>
      <c r="O256" t="s">
        <v>841</v>
      </c>
      <c r="P256" t="s">
        <v>842</v>
      </c>
      <c r="Q256" t="s">
        <v>34</v>
      </c>
      <c r="R256" t="s">
        <v>441</v>
      </c>
      <c r="S256" t="s">
        <v>185</v>
      </c>
      <c r="T256" t="s">
        <v>442</v>
      </c>
      <c r="U256" t="s">
        <v>38</v>
      </c>
      <c r="V256" t="s">
        <v>39</v>
      </c>
      <c r="W256" t="s">
        <v>843</v>
      </c>
      <c r="X256" t="s">
        <v>844</v>
      </c>
      <c r="Y256" t="s">
        <v>65</v>
      </c>
    </row>
    <row r="257" spans="1:25" x14ac:dyDescent="0.25">
      <c r="A257">
        <v>10285</v>
      </c>
      <c r="B257">
        <v>49</v>
      </c>
      <c r="C257" t="s">
        <v>77</v>
      </c>
      <c r="D257">
        <v>5</v>
      </c>
      <c r="E257" t="s">
        <v>1007</v>
      </c>
      <c r="F257" t="s">
        <v>180</v>
      </c>
      <c r="G257" t="s">
        <v>28</v>
      </c>
      <c r="H257">
        <v>3</v>
      </c>
      <c r="I257">
        <v>8</v>
      </c>
      <c r="J257">
        <v>2004</v>
      </c>
      <c r="K257" t="s">
        <v>29</v>
      </c>
      <c r="L257">
        <v>150</v>
      </c>
      <c r="M257" t="s">
        <v>991</v>
      </c>
      <c r="N257" t="s">
        <v>181</v>
      </c>
      <c r="O257" t="s">
        <v>182</v>
      </c>
      <c r="P257" t="s">
        <v>183</v>
      </c>
      <c r="Q257" t="s">
        <v>34</v>
      </c>
      <c r="R257" t="s">
        <v>184</v>
      </c>
      <c r="S257" t="s">
        <v>185</v>
      </c>
      <c r="T257" t="s">
        <v>186</v>
      </c>
      <c r="U257" t="s">
        <v>38</v>
      </c>
      <c r="V257" t="s">
        <v>39</v>
      </c>
      <c r="W257" t="s">
        <v>187</v>
      </c>
      <c r="X257" t="s">
        <v>188</v>
      </c>
      <c r="Y257" t="s">
        <v>65</v>
      </c>
    </row>
    <row r="258" spans="1:25" x14ac:dyDescent="0.25">
      <c r="A258">
        <v>10299</v>
      </c>
      <c r="B258">
        <v>24</v>
      </c>
      <c r="C258" t="s">
        <v>77</v>
      </c>
      <c r="D258">
        <v>8</v>
      </c>
      <c r="E258" t="s">
        <v>1008</v>
      </c>
      <c r="F258" t="s">
        <v>190</v>
      </c>
      <c r="G258" t="s">
        <v>28</v>
      </c>
      <c r="H258">
        <v>3</v>
      </c>
      <c r="I258">
        <v>9</v>
      </c>
      <c r="J258">
        <v>2004</v>
      </c>
      <c r="K258" t="s">
        <v>29</v>
      </c>
      <c r="L258">
        <v>150</v>
      </c>
      <c r="M258" t="s">
        <v>991</v>
      </c>
      <c r="N258" t="s">
        <v>191</v>
      </c>
      <c r="O258" t="s">
        <v>192</v>
      </c>
      <c r="P258" t="s">
        <v>193</v>
      </c>
      <c r="Q258" t="s">
        <v>34</v>
      </c>
      <c r="R258" t="s">
        <v>194</v>
      </c>
      <c r="S258" t="s">
        <v>34</v>
      </c>
      <c r="T258" t="s">
        <v>195</v>
      </c>
      <c r="U258" t="s">
        <v>196</v>
      </c>
      <c r="V258" t="s">
        <v>52</v>
      </c>
      <c r="W258" t="s">
        <v>197</v>
      </c>
      <c r="X258" t="s">
        <v>198</v>
      </c>
      <c r="Y258" t="s">
        <v>65</v>
      </c>
    </row>
    <row r="259" spans="1:25" x14ac:dyDescent="0.25">
      <c r="A259">
        <v>10309</v>
      </c>
      <c r="B259">
        <v>26</v>
      </c>
      <c r="C259" t="s">
        <v>77</v>
      </c>
      <c r="D259">
        <v>4</v>
      </c>
      <c r="E259" t="s">
        <v>1009</v>
      </c>
      <c r="F259" t="s">
        <v>200</v>
      </c>
      <c r="G259" t="s">
        <v>28</v>
      </c>
      <c r="H259">
        <v>4</v>
      </c>
      <c r="I259">
        <v>10</v>
      </c>
      <c r="J259">
        <v>2004</v>
      </c>
      <c r="K259" t="s">
        <v>29</v>
      </c>
      <c r="L259">
        <v>150</v>
      </c>
      <c r="M259" t="s">
        <v>991</v>
      </c>
      <c r="N259" t="s">
        <v>201</v>
      </c>
      <c r="O259" t="s">
        <v>202</v>
      </c>
      <c r="P259" t="s">
        <v>203</v>
      </c>
      <c r="Q259" t="s">
        <v>34</v>
      </c>
      <c r="R259" t="s">
        <v>204</v>
      </c>
      <c r="S259" t="s">
        <v>34</v>
      </c>
      <c r="T259" t="s">
        <v>205</v>
      </c>
      <c r="U259" t="s">
        <v>112</v>
      </c>
      <c r="V259" t="s">
        <v>52</v>
      </c>
      <c r="W259" t="s">
        <v>206</v>
      </c>
      <c r="X259" t="s">
        <v>207</v>
      </c>
      <c r="Y259" t="s">
        <v>65</v>
      </c>
    </row>
    <row r="260" spans="1:25" x14ac:dyDescent="0.25">
      <c r="A260">
        <v>10319</v>
      </c>
      <c r="B260">
        <v>30</v>
      </c>
      <c r="C260" t="s">
        <v>77</v>
      </c>
      <c r="D260">
        <v>9</v>
      </c>
      <c r="E260" t="s">
        <v>1010</v>
      </c>
      <c r="F260" t="s">
        <v>858</v>
      </c>
      <c r="G260" t="s">
        <v>28</v>
      </c>
      <c r="H260">
        <v>4</v>
      </c>
      <c r="I260">
        <v>11</v>
      </c>
      <c r="J260">
        <v>2004</v>
      </c>
      <c r="K260" t="s">
        <v>29</v>
      </c>
      <c r="L260">
        <v>150</v>
      </c>
      <c r="M260" t="s">
        <v>991</v>
      </c>
      <c r="N260" t="s">
        <v>1011</v>
      </c>
      <c r="O260" t="s">
        <v>1012</v>
      </c>
      <c r="P260" t="s">
        <v>1013</v>
      </c>
      <c r="Q260" t="s">
        <v>1014</v>
      </c>
      <c r="R260" t="s">
        <v>35</v>
      </c>
      <c r="S260" t="s">
        <v>36</v>
      </c>
      <c r="T260" t="s">
        <v>37</v>
      </c>
      <c r="U260" t="s">
        <v>38</v>
      </c>
      <c r="V260" t="s">
        <v>39</v>
      </c>
      <c r="W260" t="s">
        <v>1015</v>
      </c>
      <c r="X260" t="s">
        <v>1016</v>
      </c>
      <c r="Y260" t="s">
        <v>65</v>
      </c>
    </row>
    <row r="261" spans="1:25" x14ac:dyDescent="0.25">
      <c r="A261">
        <v>10329</v>
      </c>
      <c r="B261">
        <v>24</v>
      </c>
      <c r="C261" t="s">
        <v>77</v>
      </c>
      <c r="D261">
        <v>6</v>
      </c>
      <c r="E261" t="s">
        <v>1017</v>
      </c>
      <c r="F261" t="s">
        <v>218</v>
      </c>
      <c r="G261" t="s">
        <v>28</v>
      </c>
      <c r="H261">
        <v>4</v>
      </c>
      <c r="I261">
        <v>11</v>
      </c>
      <c r="J261">
        <v>2004</v>
      </c>
      <c r="K261" t="s">
        <v>29</v>
      </c>
      <c r="L261">
        <v>150</v>
      </c>
      <c r="M261" t="s">
        <v>991</v>
      </c>
      <c r="N261" t="s">
        <v>31</v>
      </c>
      <c r="O261" t="s">
        <v>32</v>
      </c>
      <c r="P261" t="s">
        <v>33</v>
      </c>
      <c r="Q261" t="s">
        <v>34</v>
      </c>
      <c r="R261" t="s">
        <v>35</v>
      </c>
      <c r="S261" t="s">
        <v>36</v>
      </c>
      <c r="T261" t="s">
        <v>37</v>
      </c>
      <c r="U261" t="s">
        <v>38</v>
      </c>
      <c r="V261" t="s">
        <v>39</v>
      </c>
      <c r="W261" t="s">
        <v>40</v>
      </c>
      <c r="X261" t="s">
        <v>41</v>
      </c>
      <c r="Y261" t="s">
        <v>65</v>
      </c>
    </row>
    <row r="262" spans="1:25" x14ac:dyDescent="0.25">
      <c r="A262">
        <v>10341</v>
      </c>
      <c r="B262">
        <v>55</v>
      </c>
      <c r="C262" t="s">
        <v>77</v>
      </c>
      <c r="D262">
        <v>8</v>
      </c>
      <c r="E262" t="s">
        <v>1018</v>
      </c>
      <c r="F262" t="s">
        <v>220</v>
      </c>
      <c r="G262" t="s">
        <v>28</v>
      </c>
      <c r="H262">
        <v>4</v>
      </c>
      <c r="I262">
        <v>11</v>
      </c>
      <c r="J262">
        <v>2004</v>
      </c>
      <c r="K262" t="s">
        <v>29</v>
      </c>
      <c r="L262">
        <v>150</v>
      </c>
      <c r="M262" t="s">
        <v>991</v>
      </c>
      <c r="N262" t="s">
        <v>221</v>
      </c>
      <c r="O262" t="s">
        <v>222</v>
      </c>
      <c r="P262" t="s">
        <v>223</v>
      </c>
      <c r="Q262" t="s">
        <v>34</v>
      </c>
      <c r="R262" t="s">
        <v>224</v>
      </c>
      <c r="S262" t="s">
        <v>34</v>
      </c>
      <c r="T262" t="s">
        <v>225</v>
      </c>
      <c r="U262" t="s">
        <v>226</v>
      </c>
      <c r="V262" t="s">
        <v>52</v>
      </c>
      <c r="W262" t="s">
        <v>227</v>
      </c>
      <c r="X262" t="s">
        <v>228</v>
      </c>
      <c r="Y262" t="s">
        <v>229</v>
      </c>
    </row>
    <row r="263" spans="1:25" x14ac:dyDescent="0.25">
      <c r="A263">
        <v>10362</v>
      </c>
      <c r="B263">
        <v>22</v>
      </c>
      <c r="C263" t="s">
        <v>77</v>
      </c>
      <c r="D263">
        <v>1</v>
      </c>
      <c r="E263" t="s">
        <v>1019</v>
      </c>
      <c r="F263" t="s">
        <v>553</v>
      </c>
      <c r="G263" t="s">
        <v>28</v>
      </c>
      <c r="H263">
        <v>1</v>
      </c>
      <c r="I263">
        <v>1</v>
      </c>
      <c r="J263">
        <v>2005</v>
      </c>
      <c r="K263" t="s">
        <v>29</v>
      </c>
      <c r="L263">
        <v>150</v>
      </c>
      <c r="M263" t="s">
        <v>991</v>
      </c>
      <c r="N263" t="s">
        <v>88</v>
      </c>
      <c r="O263" t="s">
        <v>89</v>
      </c>
      <c r="P263" t="s">
        <v>90</v>
      </c>
      <c r="Q263" t="s">
        <v>34</v>
      </c>
      <c r="R263" t="s">
        <v>91</v>
      </c>
      <c r="S263" t="s">
        <v>73</v>
      </c>
      <c r="T263" t="s">
        <v>92</v>
      </c>
      <c r="U263" t="s">
        <v>38</v>
      </c>
      <c r="V263" t="s">
        <v>39</v>
      </c>
      <c r="W263" t="s">
        <v>93</v>
      </c>
      <c r="X263" t="s">
        <v>94</v>
      </c>
      <c r="Y263" t="s">
        <v>65</v>
      </c>
    </row>
    <row r="264" spans="1:25" x14ac:dyDescent="0.25">
      <c r="A264">
        <v>10375</v>
      </c>
      <c r="B264">
        <v>49</v>
      </c>
      <c r="C264" t="s">
        <v>1020</v>
      </c>
      <c r="D264">
        <v>13</v>
      </c>
      <c r="E264" t="s">
        <v>1021</v>
      </c>
      <c r="F264" t="s">
        <v>244</v>
      </c>
      <c r="G264" t="s">
        <v>28</v>
      </c>
      <c r="H264">
        <v>1</v>
      </c>
      <c r="I264">
        <v>2</v>
      </c>
      <c r="J264">
        <v>2005</v>
      </c>
      <c r="K264" t="s">
        <v>29</v>
      </c>
      <c r="L264">
        <v>150</v>
      </c>
      <c r="M264" t="s">
        <v>991</v>
      </c>
      <c r="N264" t="s">
        <v>172</v>
      </c>
      <c r="O264" t="s">
        <v>173</v>
      </c>
      <c r="P264" t="s">
        <v>174</v>
      </c>
      <c r="Q264" t="s">
        <v>34</v>
      </c>
      <c r="R264" t="s">
        <v>175</v>
      </c>
      <c r="S264" t="s">
        <v>34</v>
      </c>
      <c r="T264" t="s">
        <v>176</v>
      </c>
      <c r="U264" t="s">
        <v>51</v>
      </c>
      <c r="V264" t="s">
        <v>52</v>
      </c>
      <c r="W264" t="s">
        <v>177</v>
      </c>
      <c r="X264" t="s">
        <v>178</v>
      </c>
      <c r="Y264" t="s">
        <v>65</v>
      </c>
    </row>
    <row r="265" spans="1:25" x14ac:dyDescent="0.25">
      <c r="A265">
        <v>10388</v>
      </c>
      <c r="B265">
        <v>44</v>
      </c>
      <c r="C265" t="s">
        <v>77</v>
      </c>
      <c r="D265">
        <v>6</v>
      </c>
      <c r="E265" t="s">
        <v>1022</v>
      </c>
      <c r="F265" t="s">
        <v>247</v>
      </c>
      <c r="G265" t="s">
        <v>28</v>
      </c>
      <c r="H265">
        <v>1</v>
      </c>
      <c r="I265">
        <v>3</v>
      </c>
      <c r="J265">
        <v>2005</v>
      </c>
      <c r="K265" t="s">
        <v>29</v>
      </c>
      <c r="L265">
        <v>150</v>
      </c>
      <c r="M265" t="s">
        <v>991</v>
      </c>
      <c r="N265" t="s">
        <v>248</v>
      </c>
      <c r="O265" t="s">
        <v>249</v>
      </c>
      <c r="P265" t="s">
        <v>250</v>
      </c>
      <c r="Q265" t="s">
        <v>34</v>
      </c>
      <c r="R265" t="s">
        <v>251</v>
      </c>
      <c r="S265" t="s">
        <v>185</v>
      </c>
      <c r="T265" t="s">
        <v>252</v>
      </c>
      <c r="U265" t="s">
        <v>38</v>
      </c>
      <c r="V265" t="s">
        <v>39</v>
      </c>
      <c r="W265" t="s">
        <v>253</v>
      </c>
      <c r="X265" t="s">
        <v>254</v>
      </c>
      <c r="Y265" t="s">
        <v>65</v>
      </c>
    </row>
    <row r="266" spans="1:25" x14ac:dyDescent="0.25">
      <c r="A266">
        <v>10403</v>
      </c>
      <c r="B266">
        <v>66</v>
      </c>
      <c r="C266" t="s">
        <v>77</v>
      </c>
      <c r="D266">
        <v>6</v>
      </c>
      <c r="E266" t="s">
        <v>1023</v>
      </c>
      <c r="F266" t="s">
        <v>256</v>
      </c>
      <c r="G266" t="s">
        <v>28</v>
      </c>
      <c r="H266">
        <v>2</v>
      </c>
      <c r="I266">
        <v>4</v>
      </c>
      <c r="J266">
        <v>2005</v>
      </c>
      <c r="K266" t="s">
        <v>29</v>
      </c>
      <c r="L266">
        <v>150</v>
      </c>
      <c r="M266" t="s">
        <v>991</v>
      </c>
      <c r="N266" t="s">
        <v>257</v>
      </c>
      <c r="O266" t="s">
        <v>258</v>
      </c>
      <c r="P266" t="s">
        <v>259</v>
      </c>
      <c r="Q266" t="s">
        <v>34</v>
      </c>
      <c r="R266" t="s">
        <v>260</v>
      </c>
      <c r="S266" t="s">
        <v>34</v>
      </c>
      <c r="T266" t="s">
        <v>261</v>
      </c>
      <c r="U266" t="s">
        <v>262</v>
      </c>
      <c r="V266" t="s">
        <v>52</v>
      </c>
      <c r="W266" t="s">
        <v>263</v>
      </c>
      <c r="X266" t="s">
        <v>264</v>
      </c>
      <c r="Y266" t="s">
        <v>229</v>
      </c>
    </row>
    <row r="267" spans="1:25" x14ac:dyDescent="0.25">
      <c r="A267">
        <v>10417</v>
      </c>
      <c r="B267">
        <v>21</v>
      </c>
      <c r="C267" t="s">
        <v>77</v>
      </c>
      <c r="D267">
        <v>1</v>
      </c>
      <c r="E267" t="s">
        <v>1024</v>
      </c>
      <c r="F267" t="s">
        <v>266</v>
      </c>
      <c r="G267" t="s">
        <v>267</v>
      </c>
      <c r="H267">
        <v>2</v>
      </c>
      <c r="I267">
        <v>5</v>
      </c>
      <c r="J267">
        <v>2005</v>
      </c>
      <c r="K267" t="s">
        <v>29</v>
      </c>
      <c r="L267">
        <v>150</v>
      </c>
      <c r="M267" t="s">
        <v>991</v>
      </c>
      <c r="N267" t="s">
        <v>268</v>
      </c>
      <c r="O267" t="s">
        <v>269</v>
      </c>
      <c r="P267" t="s">
        <v>270</v>
      </c>
      <c r="Q267" t="s">
        <v>34</v>
      </c>
      <c r="R267" t="s">
        <v>271</v>
      </c>
      <c r="S267" t="s">
        <v>34</v>
      </c>
      <c r="T267" t="s">
        <v>272</v>
      </c>
      <c r="U267" t="s">
        <v>273</v>
      </c>
      <c r="V267" t="s">
        <v>52</v>
      </c>
      <c r="W267" t="s">
        <v>274</v>
      </c>
      <c r="X267" t="s">
        <v>275</v>
      </c>
      <c r="Y267" t="s">
        <v>65</v>
      </c>
    </row>
    <row r="268" spans="1:25" x14ac:dyDescent="0.25">
      <c r="A268">
        <v>10104</v>
      </c>
      <c r="B268">
        <v>34</v>
      </c>
      <c r="C268" t="s">
        <v>77</v>
      </c>
      <c r="D268">
        <v>1</v>
      </c>
      <c r="E268" t="s">
        <v>1025</v>
      </c>
      <c r="F268" t="s">
        <v>1026</v>
      </c>
      <c r="G268" t="s">
        <v>28</v>
      </c>
      <c r="H268">
        <v>1</v>
      </c>
      <c r="I268">
        <v>1</v>
      </c>
      <c r="J268">
        <v>2003</v>
      </c>
      <c r="K268" t="s">
        <v>278</v>
      </c>
      <c r="L268">
        <v>151</v>
      </c>
      <c r="M268" t="s">
        <v>1027</v>
      </c>
      <c r="N268" t="s">
        <v>268</v>
      </c>
      <c r="O268" t="s">
        <v>269</v>
      </c>
      <c r="P268" t="s">
        <v>270</v>
      </c>
      <c r="Q268" t="s">
        <v>34</v>
      </c>
      <c r="R268" t="s">
        <v>271</v>
      </c>
      <c r="S268" t="s">
        <v>34</v>
      </c>
      <c r="T268" t="s">
        <v>272</v>
      </c>
      <c r="U268" t="s">
        <v>273</v>
      </c>
      <c r="V268" t="s">
        <v>52</v>
      </c>
      <c r="W268" t="s">
        <v>274</v>
      </c>
      <c r="X268" t="s">
        <v>275</v>
      </c>
      <c r="Y268" t="s">
        <v>65</v>
      </c>
    </row>
    <row r="269" spans="1:25" x14ac:dyDescent="0.25">
      <c r="A269">
        <v>10117</v>
      </c>
      <c r="B269">
        <v>43</v>
      </c>
      <c r="C269" t="s">
        <v>77</v>
      </c>
      <c r="D269">
        <v>10</v>
      </c>
      <c r="E269" t="s">
        <v>1028</v>
      </c>
      <c r="F269" t="s">
        <v>882</v>
      </c>
      <c r="G269" t="s">
        <v>28</v>
      </c>
      <c r="H269">
        <v>2</v>
      </c>
      <c r="I269">
        <v>4</v>
      </c>
      <c r="J269">
        <v>2003</v>
      </c>
      <c r="K269" t="s">
        <v>278</v>
      </c>
      <c r="L269">
        <v>151</v>
      </c>
      <c r="M269" t="s">
        <v>1027</v>
      </c>
      <c r="N269" t="s">
        <v>302</v>
      </c>
      <c r="O269" t="s">
        <v>303</v>
      </c>
      <c r="P269" t="s">
        <v>304</v>
      </c>
      <c r="Q269" t="s">
        <v>34</v>
      </c>
      <c r="R269" t="s">
        <v>305</v>
      </c>
      <c r="S269" t="s">
        <v>34</v>
      </c>
      <c r="T269" t="s">
        <v>306</v>
      </c>
      <c r="U269" t="s">
        <v>305</v>
      </c>
      <c r="V269" t="s">
        <v>307</v>
      </c>
      <c r="W269" t="s">
        <v>308</v>
      </c>
      <c r="X269" t="s">
        <v>309</v>
      </c>
      <c r="Y269" t="s">
        <v>65</v>
      </c>
    </row>
    <row r="270" spans="1:25" x14ac:dyDescent="0.25">
      <c r="A270">
        <v>10127</v>
      </c>
      <c r="B270">
        <v>46</v>
      </c>
      <c r="C270" t="s">
        <v>77</v>
      </c>
      <c r="D270">
        <v>3</v>
      </c>
      <c r="E270" t="s">
        <v>1029</v>
      </c>
      <c r="F270" t="s">
        <v>884</v>
      </c>
      <c r="G270" t="s">
        <v>28</v>
      </c>
      <c r="H270">
        <v>2</v>
      </c>
      <c r="I270">
        <v>6</v>
      </c>
      <c r="J270">
        <v>2003</v>
      </c>
      <c r="K270" t="s">
        <v>278</v>
      </c>
      <c r="L270">
        <v>151</v>
      </c>
      <c r="M270" t="s">
        <v>1027</v>
      </c>
      <c r="N270" t="s">
        <v>885</v>
      </c>
      <c r="O270" t="s">
        <v>886</v>
      </c>
      <c r="P270" t="s">
        <v>887</v>
      </c>
      <c r="Q270" t="s">
        <v>888</v>
      </c>
      <c r="R270" t="s">
        <v>35</v>
      </c>
      <c r="S270" t="s">
        <v>36</v>
      </c>
      <c r="T270" t="s">
        <v>37</v>
      </c>
      <c r="U270" t="s">
        <v>38</v>
      </c>
      <c r="V270" t="s">
        <v>39</v>
      </c>
      <c r="W270" t="s">
        <v>75</v>
      </c>
      <c r="X270" t="s">
        <v>889</v>
      </c>
      <c r="Y270" t="s">
        <v>229</v>
      </c>
    </row>
    <row r="271" spans="1:25" x14ac:dyDescent="0.25">
      <c r="A271">
        <v>10142</v>
      </c>
      <c r="B271">
        <v>33</v>
      </c>
      <c r="C271" t="s">
        <v>77</v>
      </c>
      <c r="D271">
        <v>13</v>
      </c>
      <c r="E271" t="s">
        <v>1030</v>
      </c>
      <c r="F271" t="s">
        <v>891</v>
      </c>
      <c r="G271" t="s">
        <v>28</v>
      </c>
      <c r="H271">
        <v>3</v>
      </c>
      <c r="I271">
        <v>8</v>
      </c>
      <c r="J271">
        <v>2003</v>
      </c>
      <c r="K271" t="s">
        <v>278</v>
      </c>
      <c r="L271">
        <v>151</v>
      </c>
      <c r="M271" t="s">
        <v>1027</v>
      </c>
      <c r="N271" t="s">
        <v>417</v>
      </c>
      <c r="O271" t="s">
        <v>418</v>
      </c>
      <c r="P271" t="s">
        <v>419</v>
      </c>
      <c r="Q271" t="s">
        <v>34</v>
      </c>
      <c r="R271" t="s">
        <v>420</v>
      </c>
      <c r="S271" t="s">
        <v>73</v>
      </c>
      <c r="T271" t="s">
        <v>167</v>
      </c>
      <c r="U271" t="s">
        <v>38</v>
      </c>
      <c r="V271" t="s">
        <v>39</v>
      </c>
      <c r="W271" t="s">
        <v>421</v>
      </c>
      <c r="X271" t="s">
        <v>422</v>
      </c>
      <c r="Y271" t="s">
        <v>65</v>
      </c>
    </row>
    <row r="272" spans="1:25" x14ac:dyDescent="0.25">
      <c r="A272">
        <v>10153</v>
      </c>
      <c r="B272">
        <v>42</v>
      </c>
      <c r="C272" t="s">
        <v>77</v>
      </c>
      <c r="D272">
        <v>12</v>
      </c>
      <c r="E272" t="s">
        <v>1031</v>
      </c>
      <c r="F272" t="s">
        <v>893</v>
      </c>
      <c r="G272" t="s">
        <v>28</v>
      </c>
      <c r="H272">
        <v>3</v>
      </c>
      <c r="I272">
        <v>9</v>
      </c>
      <c r="J272">
        <v>2003</v>
      </c>
      <c r="K272" t="s">
        <v>278</v>
      </c>
      <c r="L272">
        <v>151</v>
      </c>
      <c r="M272" t="s">
        <v>1027</v>
      </c>
      <c r="N272" t="s">
        <v>268</v>
      </c>
      <c r="O272" t="s">
        <v>269</v>
      </c>
      <c r="P272" t="s">
        <v>270</v>
      </c>
      <c r="Q272" t="s">
        <v>34</v>
      </c>
      <c r="R272" t="s">
        <v>271</v>
      </c>
      <c r="S272" t="s">
        <v>34</v>
      </c>
      <c r="T272" t="s">
        <v>272</v>
      </c>
      <c r="U272" t="s">
        <v>273</v>
      </c>
      <c r="V272" t="s">
        <v>52</v>
      </c>
      <c r="W272" t="s">
        <v>274</v>
      </c>
      <c r="X272" t="s">
        <v>275</v>
      </c>
      <c r="Y272" t="s">
        <v>65</v>
      </c>
    </row>
    <row r="273" spans="1:25" x14ac:dyDescent="0.25">
      <c r="A273">
        <v>10165</v>
      </c>
      <c r="B273">
        <v>34</v>
      </c>
      <c r="C273" t="s">
        <v>77</v>
      </c>
      <c r="D273">
        <v>4</v>
      </c>
      <c r="E273" t="s">
        <v>1032</v>
      </c>
      <c r="F273" t="s">
        <v>895</v>
      </c>
      <c r="G273" t="s">
        <v>28</v>
      </c>
      <c r="H273">
        <v>4</v>
      </c>
      <c r="I273">
        <v>10</v>
      </c>
      <c r="J273">
        <v>2003</v>
      </c>
      <c r="K273" t="s">
        <v>278</v>
      </c>
      <c r="L273">
        <v>151</v>
      </c>
      <c r="M273" t="s">
        <v>1027</v>
      </c>
      <c r="N273" t="s">
        <v>302</v>
      </c>
      <c r="O273" t="s">
        <v>303</v>
      </c>
      <c r="P273" t="s">
        <v>304</v>
      </c>
      <c r="Q273" t="s">
        <v>34</v>
      </c>
      <c r="R273" t="s">
        <v>305</v>
      </c>
      <c r="S273" t="s">
        <v>34</v>
      </c>
      <c r="T273" t="s">
        <v>306</v>
      </c>
      <c r="U273" t="s">
        <v>305</v>
      </c>
      <c r="V273" t="s">
        <v>307</v>
      </c>
      <c r="W273" t="s">
        <v>308</v>
      </c>
      <c r="X273" t="s">
        <v>309</v>
      </c>
      <c r="Y273" t="s">
        <v>65</v>
      </c>
    </row>
    <row r="274" spans="1:25" x14ac:dyDescent="0.25">
      <c r="A274">
        <v>10176</v>
      </c>
      <c r="B274">
        <v>47</v>
      </c>
      <c r="C274" t="s">
        <v>77</v>
      </c>
      <c r="D274">
        <v>3</v>
      </c>
      <c r="E274" t="s">
        <v>1033</v>
      </c>
      <c r="F274" t="s">
        <v>318</v>
      </c>
      <c r="G274" t="s">
        <v>28</v>
      </c>
      <c r="H274">
        <v>4</v>
      </c>
      <c r="I274">
        <v>11</v>
      </c>
      <c r="J274">
        <v>2003</v>
      </c>
      <c r="K274" t="s">
        <v>278</v>
      </c>
      <c r="L274">
        <v>151</v>
      </c>
      <c r="M274" t="s">
        <v>1027</v>
      </c>
      <c r="N274" t="s">
        <v>831</v>
      </c>
      <c r="O274" t="s">
        <v>832</v>
      </c>
      <c r="P274" t="s">
        <v>833</v>
      </c>
      <c r="Q274" t="s">
        <v>34</v>
      </c>
      <c r="R274" t="s">
        <v>834</v>
      </c>
      <c r="S274" t="s">
        <v>34</v>
      </c>
      <c r="T274" t="s">
        <v>835</v>
      </c>
      <c r="U274" t="s">
        <v>396</v>
      </c>
      <c r="V274" t="s">
        <v>52</v>
      </c>
      <c r="W274" t="s">
        <v>836</v>
      </c>
      <c r="X274" t="s">
        <v>837</v>
      </c>
      <c r="Y274" t="s">
        <v>229</v>
      </c>
    </row>
    <row r="275" spans="1:25" x14ac:dyDescent="0.25">
      <c r="A275">
        <v>10185</v>
      </c>
      <c r="B275">
        <v>33</v>
      </c>
      <c r="C275" t="s">
        <v>77</v>
      </c>
      <c r="D275">
        <v>14</v>
      </c>
      <c r="E275" t="s">
        <v>1034</v>
      </c>
      <c r="F275" t="s">
        <v>602</v>
      </c>
      <c r="G275" t="s">
        <v>28</v>
      </c>
      <c r="H275">
        <v>4</v>
      </c>
      <c r="I275">
        <v>11</v>
      </c>
      <c r="J275">
        <v>2003</v>
      </c>
      <c r="K275" t="s">
        <v>278</v>
      </c>
      <c r="L275">
        <v>151</v>
      </c>
      <c r="M275" t="s">
        <v>1027</v>
      </c>
      <c r="N275" t="s">
        <v>582</v>
      </c>
      <c r="O275" t="s">
        <v>583</v>
      </c>
      <c r="P275" t="s">
        <v>584</v>
      </c>
      <c r="Q275" t="s">
        <v>34</v>
      </c>
      <c r="R275" t="s">
        <v>251</v>
      </c>
      <c r="S275" t="s">
        <v>185</v>
      </c>
      <c r="T275" t="s">
        <v>252</v>
      </c>
      <c r="U275" t="s">
        <v>38</v>
      </c>
      <c r="V275" t="s">
        <v>39</v>
      </c>
      <c r="W275" t="s">
        <v>585</v>
      </c>
      <c r="X275" t="s">
        <v>586</v>
      </c>
      <c r="Y275" t="s">
        <v>65</v>
      </c>
    </row>
    <row r="276" spans="1:25" x14ac:dyDescent="0.25">
      <c r="A276">
        <v>10196</v>
      </c>
      <c r="B276">
        <v>24</v>
      </c>
      <c r="C276" t="s">
        <v>77</v>
      </c>
      <c r="D276">
        <v>6</v>
      </c>
      <c r="E276" t="s">
        <v>1035</v>
      </c>
      <c r="F276" t="s">
        <v>610</v>
      </c>
      <c r="G276" t="s">
        <v>28</v>
      </c>
      <c r="H276">
        <v>4</v>
      </c>
      <c r="I276">
        <v>11</v>
      </c>
      <c r="J276">
        <v>2003</v>
      </c>
      <c r="K276" t="s">
        <v>278</v>
      </c>
      <c r="L276">
        <v>151</v>
      </c>
      <c r="M276" t="s">
        <v>1027</v>
      </c>
      <c r="N276" t="s">
        <v>372</v>
      </c>
      <c r="O276" t="s">
        <v>373</v>
      </c>
      <c r="P276" t="s">
        <v>374</v>
      </c>
      <c r="Q276" t="s">
        <v>34</v>
      </c>
      <c r="R276" t="s">
        <v>375</v>
      </c>
      <c r="S276" t="s">
        <v>166</v>
      </c>
      <c r="T276" t="s">
        <v>376</v>
      </c>
      <c r="U276" t="s">
        <v>38</v>
      </c>
      <c r="V276" t="s">
        <v>39</v>
      </c>
      <c r="W276" t="s">
        <v>121</v>
      </c>
      <c r="X276" t="s">
        <v>377</v>
      </c>
      <c r="Y276" t="s">
        <v>65</v>
      </c>
    </row>
    <row r="277" spans="1:25" x14ac:dyDescent="0.25">
      <c r="A277">
        <v>10208</v>
      </c>
      <c r="B277">
        <v>26</v>
      </c>
      <c r="C277" t="s">
        <v>77</v>
      </c>
      <c r="D277">
        <v>14</v>
      </c>
      <c r="E277" t="s">
        <v>1036</v>
      </c>
      <c r="F277" t="s">
        <v>900</v>
      </c>
      <c r="G277" t="s">
        <v>28</v>
      </c>
      <c r="H277">
        <v>1</v>
      </c>
      <c r="I277">
        <v>1</v>
      </c>
      <c r="J277">
        <v>2004</v>
      </c>
      <c r="K277" t="s">
        <v>278</v>
      </c>
      <c r="L277">
        <v>151</v>
      </c>
      <c r="M277" t="s">
        <v>1027</v>
      </c>
      <c r="N277" t="s">
        <v>338</v>
      </c>
      <c r="O277" t="s">
        <v>339</v>
      </c>
      <c r="P277" t="s">
        <v>340</v>
      </c>
      <c r="Q277" t="s">
        <v>34</v>
      </c>
      <c r="R277" t="s">
        <v>341</v>
      </c>
      <c r="S277" t="s">
        <v>34</v>
      </c>
      <c r="T277" t="s">
        <v>342</v>
      </c>
      <c r="U277" t="s">
        <v>51</v>
      </c>
      <c r="V277" t="s">
        <v>52</v>
      </c>
      <c r="W277" t="s">
        <v>343</v>
      </c>
      <c r="X277" t="s">
        <v>344</v>
      </c>
      <c r="Y277" t="s">
        <v>65</v>
      </c>
    </row>
    <row r="278" spans="1:25" x14ac:dyDescent="0.25">
      <c r="A278">
        <v>10220</v>
      </c>
      <c r="B278">
        <v>30</v>
      </c>
      <c r="C278" t="s">
        <v>77</v>
      </c>
      <c r="D278">
        <v>3</v>
      </c>
      <c r="E278" t="s">
        <v>1037</v>
      </c>
      <c r="F278" t="s">
        <v>902</v>
      </c>
      <c r="G278" t="s">
        <v>28</v>
      </c>
      <c r="H278">
        <v>1</v>
      </c>
      <c r="I278">
        <v>2</v>
      </c>
      <c r="J278">
        <v>2004</v>
      </c>
      <c r="K278" t="s">
        <v>278</v>
      </c>
      <c r="L278">
        <v>151</v>
      </c>
      <c r="M278" t="s">
        <v>1027</v>
      </c>
      <c r="N278" t="s">
        <v>903</v>
      </c>
      <c r="O278" t="s">
        <v>904</v>
      </c>
      <c r="P278" t="s">
        <v>905</v>
      </c>
      <c r="Q278" t="s">
        <v>906</v>
      </c>
      <c r="R278" t="s">
        <v>907</v>
      </c>
      <c r="S278" t="s">
        <v>34</v>
      </c>
      <c r="T278" t="s">
        <v>908</v>
      </c>
      <c r="U278" t="s">
        <v>909</v>
      </c>
      <c r="V278" t="s">
        <v>52</v>
      </c>
      <c r="W278" t="s">
        <v>910</v>
      </c>
      <c r="X278" t="s">
        <v>911</v>
      </c>
      <c r="Y278" t="s">
        <v>65</v>
      </c>
    </row>
    <row r="279" spans="1:25" x14ac:dyDescent="0.25">
      <c r="A279">
        <v>10230</v>
      </c>
      <c r="B279">
        <v>43</v>
      </c>
      <c r="C279" t="s">
        <v>77</v>
      </c>
      <c r="D279">
        <v>1</v>
      </c>
      <c r="E279" t="s">
        <v>1038</v>
      </c>
      <c r="F279" t="s">
        <v>1039</v>
      </c>
      <c r="G279" t="s">
        <v>28</v>
      </c>
      <c r="H279">
        <v>1</v>
      </c>
      <c r="I279">
        <v>3</v>
      </c>
      <c r="J279">
        <v>2004</v>
      </c>
      <c r="K279" t="s">
        <v>278</v>
      </c>
      <c r="L279">
        <v>151</v>
      </c>
      <c r="M279" t="s">
        <v>1027</v>
      </c>
      <c r="N279" t="s">
        <v>849</v>
      </c>
      <c r="O279" t="s">
        <v>850</v>
      </c>
      <c r="P279" t="s">
        <v>851</v>
      </c>
      <c r="Q279" t="s">
        <v>34</v>
      </c>
      <c r="R279" t="s">
        <v>852</v>
      </c>
      <c r="S279" t="s">
        <v>34</v>
      </c>
      <c r="T279" t="s">
        <v>853</v>
      </c>
      <c r="U279" t="s">
        <v>810</v>
      </c>
      <c r="V279" t="s">
        <v>52</v>
      </c>
      <c r="W279" t="s">
        <v>854</v>
      </c>
      <c r="X279" t="s">
        <v>731</v>
      </c>
      <c r="Y279" t="s">
        <v>229</v>
      </c>
    </row>
    <row r="280" spans="1:25" x14ac:dyDescent="0.25">
      <c r="A280">
        <v>10247</v>
      </c>
      <c r="B280">
        <v>25</v>
      </c>
      <c r="C280" t="s">
        <v>77</v>
      </c>
      <c r="D280">
        <v>3</v>
      </c>
      <c r="E280" t="s">
        <v>1040</v>
      </c>
      <c r="F280" t="s">
        <v>920</v>
      </c>
      <c r="G280" t="s">
        <v>28</v>
      </c>
      <c r="H280">
        <v>2</v>
      </c>
      <c r="I280">
        <v>5</v>
      </c>
      <c r="J280">
        <v>2004</v>
      </c>
      <c r="K280" t="s">
        <v>278</v>
      </c>
      <c r="L280">
        <v>151</v>
      </c>
      <c r="M280" t="s">
        <v>1027</v>
      </c>
      <c r="N280" t="s">
        <v>866</v>
      </c>
      <c r="O280" t="s">
        <v>867</v>
      </c>
      <c r="P280" t="s">
        <v>868</v>
      </c>
      <c r="Q280" t="s">
        <v>34</v>
      </c>
      <c r="R280" t="s">
        <v>869</v>
      </c>
      <c r="S280" t="s">
        <v>34</v>
      </c>
      <c r="T280" t="s">
        <v>870</v>
      </c>
      <c r="U280" t="s">
        <v>196</v>
      </c>
      <c r="V280" t="s">
        <v>52</v>
      </c>
      <c r="W280" t="s">
        <v>871</v>
      </c>
      <c r="X280" t="s">
        <v>872</v>
      </c>
      <c r="Y280" t="s">
        <v>65</v>
      </c>
    </row>
    <row r="281" spans="1:25" x14ac:dyDescent="0.25">
      <c r="A281">
        <v>10272</v>
      </c>
      <c r="B281">
        <v>27</v>
      </c>
      <c r="C281" t="s">
        <v>77</v>
      </c>
      <c r="D281">
        <v>3</v>
      </c>
      <c r="E281" t="s">
        <v>1041</v>
      </c>
      <c r="F281" t="s">
        <v>922</v>
      </c>
      <c r="G281" t="s">
        <v>28</v>
      </c>
      <c r="H281">
        <v>3</v>
      </c>
      <c r="I281">
        <v>7</v>
      </c>
      <c r="J281">
        <v>2004</v>
      </c>
      <c r="K281" t="s">
        <v>278</v>
      </c>
      <c r="L281">
        <v>151</v>
      </c>
      <c r="M281" t="s">
        <v>1027</v>
      </c>
      <c r="N281" t="s">
        <v>210</v>
      </c>
      <c r="O281" t="s">
        <v>211</v>
      </c>
      <c r="P281" t="s">
        <v>212</v>
      </c>
      <c r="Q281" t="s">
        <v>34</v>
      </c>
      <c r="R281" t="s">
        <v>213</v>
      </c>
      <c r="S281" t="s">
        <v>214</v>
      </c>
      <c r="T281" t="s">
        <v>215</v>
      </c>
      <c r="U281" t="s">
        <v>38</v>
      </c>
      <c r="V281" t="s">
        <v>39</v>
      </c>
      <c r="W281" t="s">
        <v>40</v>
      </c>
      <c r="X281" t="s">
        <v>216</v>
      </c>
      <c r="Y281" t="s">
        <v>65</v>
      </c>
    </row>
    <row r="282" spans="1:25" x14ac:dyDescent="0.25">
      <c r="A282">
        <v>10282</v>
      </c>
      <c r="B282">
        <v>27</v>
      </c>
      <c r="C282" t="s">
        <v>77</v>
      </c>
      <c r="D282">
        <v>6</v>
      </c>
      <c r="E282" t="s">
        <v>1042</v>
      </c>
      <c r="F282" t="s">
        <v>647</v>
      </c>
      <c r="G282" t="s">
        <v>28</v>
      </c>
      <c r="H282">
        <v>3</v>
      </c>
      <c r="I282">
        <v>8</v>
      </c>
      <c r="J282">
        <v>2004</v>
      </c>
      <c r="K282" t="s">
        <v>278</v>
      </c>
      <c r="L282">
        <v>151</v>
      </c>
      <c r="M282" t="s">
        <v>1027</v>
      </c>
      <c r="N282" t="s">
        <v>417</v>
      </c>
      <c r="O282" t="s">
        <v>418</v>
      </c>
      <c r="P282" t="s">
        <v>419</v>
      </c>
      <c r="Q282" t="s">
        <v>34</v>
      </c>
      <c r="R282" t="s">
        <v>420</v>
      </c>
      <c r="S282" t="s">
        <v>73</v>
      </c>
      <c r="T282" t="s">
        <v>167</v>
      </c>
      <c r="U282" t="s">
        <v>38</v>
      </c>
      <c r="V282" t="s">
        <v>39</v>
      </c>
      <c r="W282" t="s">
        <v>421</v>
      </c>
      <c r="X282" t="s">
        <v>422</v>
      </c>
      <c r="Y282" t="s">
        <v>65</v>
      </c>
    </row>
    <row r="283" spans="1:25" x14ac:dyDescent="0.25">
      <c r="A283">
        <v>10293</v>
      </c>
      <c r="B283">
        <v>24</v>
      </c>
      <c r="C283" t="s">
        <v>77</v>
      </c>
      <c r="D283">
        <v>9</v>
      </c>
      <c r="E283" t="s">
        <v>1043</v>
      </c>
      <c r="F283" t="s">
        <v>925</v>
      </c>
      <c r="G283" t="s">
        <v>28</v>
      </c>
      <c r="H283">
        <v>3</v>
      </c>
      <c r="I283">
        <v>9</v>
      </c>
      <c r="J283">
        <v>2004</v>
      </c>
      <c r="K283" t="s">
        <v>278</v>
      </c>
      <c r="L283">
        <v>151</v>
      </c>
      <c r="M283" t="s">
        <v>1027</v>
      </c>
      <c r="N283" t="s">
        <v>391</v>
      </c>
      <c r="O283" t="s">
        <v>392</v>
      </c>
      <c r="P283" t="s">
        <v>393</v>
      </c>
      <c r="Q283" t="s">
        <v>34</v>
      </c>
      <c r="R283" t="s">
        <v>394</v>
      </c>
      <c r="S283" t="s">
        <v>34</v>
      </c>
      <c r="T283" t="s">
        <v>395</v>
      </c>
      <c r="U283" t="s">
        <v>396</v>
      </c>
      <c r="V283" t="s">
        <v>52</v>
      </c>
      <c r="W283" t="s">
        <v>397</v>
      </c>
      <c r="X283" t="s">
        <v>398</v>
      </c>
      <c r="Y283" t="s">
        <v>65</v>
      </c>
    </row>
    <row r="284" spans="1:25" x14ac:dyDescent="0.25">
      <c r="A284">
        <v>10306</v>
      </c>
      <c r="B284">
        <v>34</v>
      </c>
      <c r="C284" t="s">
        <v>77</v>
      </c>
      <c r="D284">
        <v>14</v>
      </c>
      <c r="E284" t="s">
        <v>1044</v>
      </c>
      <c r="F284" t="s">
        <v>663</v>
      </c>
      <c r="G284" t="s">
        <v>28</v>
      </c>
      <c r="H284">
        <v>4</v>
      </c>
      <c r="I284">
        <v>10</v>
      </c>
      <c r="J284">
        <v>2004</v>
      </c>
      <c r="K284" t="s">
        <v>278</v>
      </c>
      <c r="L284">
        <v>151</v>
      </c>
      <c r="M284" t="s">
        <v>1027</v>
      </c>
      <c r="N284" t="s">
        <v>927</v>
      </c>
      <c r="O284" t="s">
        <v>928</v>
      </c>
      <c r="P284" t="s">
        <v>929</v>
      </c>
      <c r="Q284" t="s">
        <v>34</v>
      </c>
      <c r="R284" t="s">
        <v>930</v>
      </c>
      <c r="S284" t="s">
        <v>34</v>
      </c>
      <c r="T284" t="s">
        <v>931</v>
      </c>
      <c r="U284" t="s">
        <v>262</v>
      </c>
      <c r="V284" t="s">
        <v>52</v>
      </c>
      <c r="W284" t="s">
        <v>932</v>
      </c>
      <c r="X284" t="s">
        <v>137</v>
      </c>
      <c r="Y284" t="s">
        <v>65</v>
      </c>
    </row>
    <row r="285" spans="1:25" x14ac:dyDescent="0.25">
      <c r="A285">
        <v>10314</v>
      </c>
      <c r="B285">
        <v>46</v>
      </c>
      <c r="C285" t="s">
        <v>77</v>
      </c>
      <c r="D285">
        <v>6</v>
      </c>
      <c r="E285" t="s">
        <v>1045</v>
      </c>
      <c r="F285" t="s">
        <v>761</v>
      </c>
      <c r="G285" t="s">
        <v>28</v>
      </c>
      <c r="H285">
        <v>4</v>
      </c>
      <c r="I285">
        <v>10</v>
      </c>
      <c r="J285">
        <v>2004</v>
      </c>
      <c r="K285" t="s">
        <v>278</v>
      </c>
      <c r="L285">
        <v>151</v>
      </c>
      <c r="M285" t="s">
        <v>1027</v>
      </c>
      <c r="N285" t="s">
        <v>934</v>
      </c>
      <c r="O285" t="s">
        <v>935</v>
      </c>
      <c r="P285" t="s">
        <v>936</v>
      </c>
      <c r="Q285" t="s">
        <v>34</v>
      </c>
      <c r="R285" t="s">
        <v>937</v>
      </c>
      <c r="S285" t="s">
        <v>34</v>
      </c>
      <c r="T285" t="s">
        <v>938</v>
      </c>
      <c r="U285" t="s">
        <v>567</v>
      </c>
      <c r="V285" t="s">
        <v>52</v>
      </c>
      <c r="W285" t="s">
        <v>939</v>
      </c>
      <c r="X285" t="s">
        <v>940</v>
      </c>
      <c r="Y285" t="s">
        <v>65</v>
      </c>
    </row>
    <row r="286" spans="1:25" x14ac:dyDescent="0.25">
      <c r="A286">
        <v>10324</v>
      </c>
      <c r="B286">
        <v>27</v>
      </c>
      <c r="C286" t="s">
        <v>1046</v>
      </c>
      <c r="D286">
        <v>1</v>
      </c>
      <c r="E286" t="s">
        <v>1047</v>
      </c>
      <c r="F286" t="s">
        <v>676</v>
      </c>
      <c r="G286" t="s">
        <v>28</v>
      </c>
      <c r="H286">
        <v>4</v>
      </c>
      <c r="I286">
        <v>11</v>
      </c>
      <c r="J286">
        <v>2004</v>
      </c>
      <c r="K286" t="s">
        <v>278</v>
      </c>
      <c r="L286">
        <v>151</v>
      </c>
      <c r="M286" t="s">
        <v>1027</v>
      </c>
      <c r="N286" t="s">
        <v>145</v>
      </c>
      <c r="O286" t="s">
        <v>146</v>
      </c>
      <c r="P286" t="s">
        <v>147</v>
      </c>
      <c r="Q286" t="s">
        <v>148</v>
      </c>
      <c r="R286" t="s">
        <v>35</v>
      </c>
      <c r="S286" t="s">
        <v>36</v>
      </c>
      <c r="T286" t="s">
        <v>37</v>
      </c>
      <c r="U286" t="s">
        <v>38</v>
      </c>
      <c r="V286" t="s">
        <v>39</v>
      </c>
      <c r="W286" t="s">
        <v>149</v>
      </c>
      <c r="X286" t="s">
        <v>150</v>
      </c>
      <c r="Y286" t="s">
        <v>42</v>
      </c>
    </row>
    <row r="287" spans="1:25" x14ac:dyDescent="0.25">
      <c r="A287">
        <v>10336</v>
      </c>
      <c r="B287">
        <v>33</v>
      </c>
      <c r="C287" t="s">
        <v>77</v>
      </c>
      <c r="D287">
        <v>11</v>
      </c>
      <c r="E287" t="s">
        <v>1048</v>
      </c>
      <c r="F287" t="s">
        <v>945</v>
      </c>
      <c r="G287" t="s">
        <v>28</v>
      </c>
      <c r="H287">
        <v>4</v>
      </c>
      <c r="I287">
        <v>11</v>
      </c>
      <c r="J287">
        <v>2004</v>
      </c>
      <c r="K287" t="s">
        <v>278</v>
      </c>
      <c r="L287">
        <v>151</v>
      </c>
      <c r="M287" t="s">
        <v>1027</v>
      </c>
      <c r="N287" t="s">
        <v>713</v>
      </c>
      <c r="O287" t="s">
        <v>714</v>
      </c>
      <c r="P287" t="s">
        <v>715</v>
      </c>
      <c r="Q287" t="s">
        <v>34</v>
      </c>
      <c r="R287" t="s">
        <v>61</v>
      </c>
      <c r="S287" t="s">
        <v>34</v>
      </c>
      <c r="T287" t="s">
        <v>716</v>
      </c>
      <c r="U287" t="s">
        <v>51</v>
      </c>
      <c r="V287" t="s">
        <v>52</v>
      </c>
      <c r="W287" t="s">
        <v>717</v>
      </c>
      <c r="X287" t="s">
        <v>718</v>
      </c>
      <c r="Y287" t="s">
        <v>65</v>
      </c>
    </row>
    <row r="288" spans="1:25" x14ac:dyDescent="0.25">
      <c r="A288">
        <v>10348</v>
      </c>
      <c r="B288">
        <v>47</v>
      </c>
      <c r="C288" t="s">
        <v>77</v>
      </c>
      <c r="D288">
        <v>4</v>
      </c>
      <c r="E288" t="s">
        <v>1049</v>
      </c>
      <c r="F288" t="s">
        <v>665</v>
      </c>
      <c r="G288" t="s">
        <v>28</v>
      </c>
      <c r="H288">
        <v>4</v>
      </c>
      <c r="I288">
        <v>11</v>
      </c>
      <c r="J288">
        <v>2004</v>
      </c>
      <c r="K288" t="s">
        <v>278</v>
      </c>
      <c r="L288">
        <v>151</v>
      </c>
      <c r="M288" t="s">
        <v>1027</v>
      </c>
      <c r="N288" t="s">
        <v>292</v>
      </c>
      <c r="O288" t="s">
        <v>293</v>
      </c>
      <c r="P288" t="s">
        <v>294</v>
      </c>
      <c r="Q288" t="s">
        <v>34</v>
      </c>
      <c r="R288" t="s">
        <v>271</v>
      </c>
      <c r="S288" t="s">
        <v>34</v>
      </c>
      <c r="T288" t="s">
        <v>295</v>
      </c>
      <c r="U288" t="s">
        <v>273</v>
      </c>
      <c r="V288" t="s">
        <v>52</v>
      </c>
      <c r="W288" t="s">
        <v>296</v>
      </c>
      <c r="X288" t="s">
        <v>297</v>
      </c>
      <c r="Y288" t="s">
        <v>65</v>
      </c>
    </row>
    <row r="289" spans="1:25" x14ac:dyDescent="0.25">
      <c r="A289">
        <v>10358</v>
      </c>
      <c r="B289">
        <v>49</v>
      </c>
      <c r="C289" t="s">
        <v>1050</v>
      </c>
      <c r="D289">
        <v>5</v>
      </c>
      <c r="E289" t="s">
        <v>1051</v>
      </c>
      <c r="F289" t="s">
        <v>436</v>
      </c>
      <c r="G289" t="s">
        <v>28</v>
      </c>
      <c r="H289">
        <v>4</v>
      </c>
      <c r="I289">
        <v>12</v>
      </c>
      <c r="J289">
        <v>2004</v>
      </c>
      <c r="K289" t="s">
        <v>278</v>
      </c>
      <c r="L289">
        <v>151</v>
      </c>
      <c r="M289" t="s">
        <v>1027</v>
      </c>
      <c r="N289" t="s">
        <v>268</v>
      </c>
      <c r="O289" t="s">
        <v>269</v>
      </c>
      <c r="P289" t="s">
        <v>270</v>
      </c>
      <c r="Q289" t="s">
        <v>34</v>
      </c>
      <c r="R289" t="s">
        <v>271</v>
      </c>
      <c r="S289" t="s">
        <v>34</v>
      </c>
      <c r="T289" t="s">
        <v>272</v>
      </c>
      <c r="U289" t="s">
        <v>273</v>
      </c>
      <c r="V289" t="s">
        <v>52</v>
      </c>
      <c r="W289" t="s">
        <v>274</v>
      </c>
      <c r="X289" t="s">
        <v>275</v>
      </c>
      <c r="Y289" t="s">
        <v>42</v>
      </c>
    </row>
    <row r="290" spans="1:25" x14ac:dyDescent="0.25">
      <c r="A290">
        <v>10372</v>
      </c>
      <c r="B290">
        <v>40</v>
      </c>
      <c r="C290" t="s">
        <v>77</v>
      </c>
      <c r="D290">
        <v>4</v>
      </c>
      <c r="E290" t="s">
        <v>1052</v>
      </c>
      <c r="F290" t="s">
        <v>1053</v>
      </c>
      <c r="G290" t="s">
        <v>28</v>
      </c>
      <c r="H290">
        <v>1</v>
      </c>
      <c r="I290">
        <v>1</v>
      </c>
      <c r="J290">
        <v>2005</v>
      </c>
      <c r="K290" t="s">
        <v>278</v>
      </c>
      <c r="L290">
        <v>151</v>
      </c>
      <c r="M290" t="s">
        <v>1027</v>
      </c>
      <c r="N290" t="s">
        <v>380</v>
      </c>
      <c r="O290" t="s">
        <v>381</v>
      </c>
      <c r="P290" t="s">
        <v>382</v>
      </c>
      <c r="Q290" t="s">
        <v>34</v>
      </c>
      <c r="R290" t="s">
        <v>383</v>
      </c>
      <c r="S290" t="s">
        <v>384</v>
      </c>
      <c r="T290" t="s">
        <v>385</v>
      </c>
      <c r="U290" t="s">
        <v>307</v>
      </c>
      <c r="V290" t="s">
        <v>307</v>
      </c>
      <c r="W290" t="s">
        <v>386</v>
      </c>
      <c r="X290" t="s">
        <v>387</v>
      </c>
      <c r="Y290" t="s">
        <v>65</v>
      </c>
    </row>
    <row r="291" spans="1:25" x14ac:dyDescent="0.25">
      <c r="A291">
        <v>10382</v>
      </c>
      <c r="B291">
        <v>37</v>
      </c>
      <c r="C291" t="s">
        <v>77</v>
      </c>
      <c r="D291">
        <v>11</v>
      </c>
      <c r="E291" t="s">
        <v>1054</v>
      </c>
      <c r="F291" t="s">
        <v>445</v>
      </c>
      <c r="G291" t="s">
        <v>28</v>
      </c>
      <c r="H291">
        <v>1</v>
      </c>
      <c r="I291">
        <v>2</v>
      </c>
      <c r="J291">
        <v>2005</v>
      </c>
      <c r="K291" t="s">
        <v>278</v>
      </c>
      <c r="L291">
        <v>151</v>
      </c>
      <c r="M291" t="s">
        <v>1027</v>
      </c>
      <c r="N291" t="s">
        <v>417</v>
      </c>
      <c r="O291" t="s">
        <v>418</v>
      </c>
      <c r="P291" t="s">
        <v>419</v>
      </c>
      <c r="Q291" t="s">
        <v>34</v>
      </c>
      <c r="R291" t="s">
        <v>420</v>
      </c>
      <c r="S291" t="s">
        <v>73</v>
      </c>
      <c r="T291" t="s">
        <v>167</v>
      </c>
      <c r="U291" t="s">
        <v>38</v>
      </c>
      <c r="V291" t="s">
        <v>39</v>
      </c>
      <c r="W291" t="s">
        <v>421</v>
      </c>
      <c r="X291" t="s">
        <v>422</v>
      </c>
      <c r="Y291" t="s">
        <v>65</v>
      </c>
    </row>
    <row r="292" spans="1:25" x14ac:dyDescent="0.25">
      <c r="A292">
        <v>10413</v>
      </c>
      <c r="B292">
        <v>47</v>
      </c>
      <c r="C292" t="s">
        <v>77</v>
      </c>
      <c r="D292">
        <v>3</v>
      </c>
      <c r="E292" t="s">
        <v>1055</v>
      </c>
      <c r="F292" t="s">
        <v>955</v>
      </c>
      <c r="G292" t="s">
        <v>28</v>
      </c>
      <c r="H292">
        <v>2</v>
      </c>
      <c r="I292">
        <v>5</v>
      </c>
      <c r="J292">
        <v>2005</v>
      </c>
      <c r="K292" t="s">
        <v>278</v>
      </c>
      <c r="L292">
        <v>151</v>
      </c>
      <c r="M292" t="s">
        <v>1027</v>
      </c>
      <c r="N292" t="s">
        <v>162</v>
      </c>
      <c r="O292" t="s">
        <v>163</v>
      </c>
      <c r="P292" t="s">
        <v>164</v>
      </c>
      <c r="Q292" t="s">
        <v>34</v>
      </c>
      <c r="R292" t="s">
        <v>165</v>
      </c>
      <c r="S292" t="s">
        <v>166</v>
      </c>
      <c r="T292" t="s">
        <v>167</v>
      </c>
      <c r="U292" t="s">
        <v>38</v>
      </c>
      <c r="V292" t="s">
        <v>39</v>
      </c>
      <c r="W292" t="s">
        <v>168</v>
      </c>
      <c r="X292" t="s">
        <v>76</v>
      </c>
      <c r="Y292" t="s">
        <v>229</v>
      </c>
    </row>
    <row r="293" spans="1:25" x14ac:dyDescent="0.25">
      <c r="A293">
        <v>10108</v>
      </c>
      <c r="B293">
        <v>45</v>
      </c>
      <c r="C293" t="s">
        <v>77</v>
      </c>
      <c r="D293">
        <v>4</v>
      </c>
      <c r="E293" t="s">
        <v>1056</v>
      </c>
      <c r="F293" t="s">
        <v>775</v>
      </c>
      <c r="G293" t="s">
        <v>28</v>
      </c>
      <c r="H293">
        <v>1</v>
      </c>
      <c r="I293">
        <v>3</v>
      </c>
      <c r="J293">
        <v>2003</v>
      </c>
      <c r="K293" t="s">
        <v>278</v>
      </c>
      <c r="L293">
        <v>117</v>
      </c>
      <c r="M293" t="s">
        <v>1057</v>
      </c>
      <c r="N293" t="s">
        <v>777</v>
      </c>
      <c r="O293" t="s">
        <v>778</v>
      </c>
      <c r="P293" t="s">
        <v>779</v>
      </c>
      <c r="Q293" t="s">
        <v>34</v>
      </c>
      <c r="R293" t="s">
        <v>780</v>
      </c>
      <c r="S293" t="s">
        <v>34</v>
      </c>
      <c r="T293" t="s">
        <v>781</v>
      </c>
      <c r="U293" t="s">
        <v>782</v>
      </c>
      <c r="V293" t="s">
        <v>307</v>
      </c>
      <c r="W293" t="s">
        <v>783</v>
      </c>
      <c r="X293" t="s">
        <v>784</v>
      </c>
      <c r="Y293" t="s">
        <v>65</v>
      </c>
    </row>
    <row r="294" spans="1:25" x14ac:dyDescent="0.25">
      <c r="A294">
        <v>10122</v>
      </c>
      <c r="B294">
        <v>37</v>
      </c>
      <c r="C294" t="s">
        <v>1058</v>
      </c>
      <c r="D294">
        <v>8</v>
      </c>
      <c r="E294" t="s">
        <v>1059</v>
      </c>
      <c r="F294" t="s">
        <v>786</v>
      </c>
      <c r="G294" t="s">
        <v>28</v>
      </c>
      <c r="H294">
        <v>2</v>
      </c>
      <c r="I294">
        <v>5</v>
      </c>
      <c r="J294">
        <v>2003</v>
      </c>
      <c r="K294" t="s">
        <v>278</v>
      </c>
      <c r="L294">
        <v>117</v>
      </c>
      <c r="M294" t="s">
        <v>1057</v>
      </c>
      <c r="N294" t="s">
        <v>787</v>
      </c>
      <c r="O294" t="s">
        <v>788</v>
      </c>
      <c r="P294" t="s">
        <v>789</v>
      </c>
      <c r="Q294" t="s">
        <v>34</v>
      </c>
      <c r="R294" t="s">
        <v>790</v>
      </c>
      <c r="S294" t="s">
        <v>34</v>
      </c>
      <c r="T294" t="s">
        <v>791</v>
      </c>
      <c r="U294" t="s">
        <v>51</v>
      </c>
      <c r="V294" t="s">
        <v>52</v>
      </c>
      <c r="W294" t="s">
        <v>792</v>
      </c>
      <c r="X294" t="s">
        <v>793</v>
      </c>
      <c r="Y294" t="s">
        <v>65</v>
      </c>
    </row>
    <row r="295" spans="1:25" x14ac:dyDescent="0.25">
      <c r="A295">
        <v>10135</v>
      </c>
      <c r="B295">
        <v>48</v>
      </c>
      <c r="C295" t="s">
        <v>77</v>
      </c>
      <c r="D295">
        <v>5</v>
      </c>
      <c r="E295" t="s">
        <v>1060</v>
      </c>
      <c r="F295" t="s">
        <v>795</v>
      </c>
      <c r="G295" t="s">
        <v>28</v>
      </c>
      <c r="H295">
        <v>3</v>
      </c>
      <c r="I295">
        <v>7</v>
      </c>
      <c r="J295">
        <v>2003</v>
      </c>
      <c r="K295" t="s">
        <v>278</v>
      </c>
      <c r="L295">
        <v>117</v>
      </c>
      <c r="M295" t="s">
        <v>1057</v>
      </c>
      <c r="N295" t="s">
        <v>417</v>
      </c>
      <c r="O295" t="s">
        <v>418</v>
      </c>
      <c r="P295" t="s">
        <v>419</v>
      </c>
      <c r="Q295" t="s">
        <v>34</v>
      </c>
      <c r="R295" t="s">
        <v>420</v>
      </c>
      <c r="S295" t="s">
        <v>73</v>
      </c>
      <c r="T295" t="s">
        <v>167</v>
      </c>
      <c r="U295" t="s">
        <v>38</v>
      </c>
      <c r="V295" t="s">
        <v>39</v>
      </c>
      <c r="W295" t="s">
        <v>421</v>
      </c>
      <c r="X295" t="s">
        <v>422</v>
      </c>
      <c r="Y295" t="s">
        <v>65</v>
      </c>
    </row>
    <row r="296" spans="1:25" x14ac:dyDescent="0.25">
      <c r="A296">
        <v>10147</v>
      </c>
      <c r="B296">
        <v>31</v>
      </c>
      <c r="C296" t="s">
        <v>77</v>
      </c>
      <c r="D296">
        <v>5</v>
      </c>
      <c r="E296" t="s">
        <v>1061</v>
      </c>
      <c r="F296" t="s">
        <v>797</v>
      </c>
      <c r="G296" t="s">
        <v>28</v>
      </c>
      <c r="H296">
        <v>3</v>
      </c>
      <c r="I296">
        <v>9</v>
      </c>
      <c r="J296">
        <v>2003</v>
      </c>
      <c r="K296" t="s">
        <v>278</v>
      </c>
      <c r="L296">
        <v>117</v>
      </c>
      <c r="M296" t="s">
        <v>1057</v>
      </c>
      <c r="N296" t="s">
        <v>439</v>
      </c>
      <c r="O296" t="s">
        <v>182</v>
      </c>
      <c r="P296" t="s">
        <v>440</v>
      </c>
      <c r="Q296" t="s">
        <v>34</v>
      </c>
      <c r="R296" t="s">
        <v>441</v>
      </c>
      <c r="S296" t="s">
        <v>185</v>
      </c>
      <c r="T296" t="s">
        <v>442</v>
      </c>
      <c r="U296" t="s">
        <v>38</v>
      </c>
      <c r="V296" t="s">
        <v>39</v>
      </c>
      <c r="W296" t="s">
        <v>421</v>
      </c>
      <c r="X296" t="s">
        <v>443</v>
      </c>
      <c r="Y296" t="s">
        <v>65</v>
      </c>
    </row>
    <row r="297" spans="1:25" x14ac:dyDescent="0.25">
      <c r="A297">
        <v>10160</v>
      </c>
      <c r="B297">
        <v>46</v>
      </c>
      <c r="C297" t="s">
        <v>77</v>
      </c>
      <c r="D297">
        <v>6</v>
      </c>
      <c r="E297" t="s">
        <v>1062</v>
      </c>
      <c r="F297" t="s">
        <v>1063</v>
      </c>
      <c r="G297" t="s">
        <v>28</v>
      </c>
      <c r="H297">
        <v>4</v>
      </c>
      <c r="I297">
        <v>10</v>
      </c>
      <c r="J297">
        <v>2003</v>
      </c>
      <c r="K297" t="s">
        <v>278</v>
      </c>
      <c r="L297">
        <v>117</v>
      </c>
      <c r="M297" t="s">
        <v>1057</v>
      </c>
      <c r="N297" t="s">
        <v>620</v>
      </c>
      <c r="O297" t="s">
        <v>621</v>
      </c>
      <c r="P297" t="s">
        <v>622</v>
      </c>
      <c r="Q297" t="s">
        <v>34</v>
      </c>
      <c r="R297" t="s">
        <v>623</v>
      </c>
      <c r="S297" t="s">
        <v>73</v>
      </c>
      <c r="T297" t="s">
        <v>34</v>
      </c>
      <c r="U297" t="s">
        <v>38</v>
      </c>
      <c r="V297" t="s">
        <v>39</v>
      </c>
      <c r="W297" t="s">
        <v>624</v>
      </c>
      <c r="X297" t="s">
        <v>150</v>
      </c>
      <c r="Y297" t="s">
        <v>65</v>
      </c>
    </row>
    <row r="298" spans="1:25" x14ac:dyDescent="0.25">
      <c r="A298">
        <v>10170</v>
      </c>
      <c r="B298">
        <v>47</v>
      </c>
      <c r="C298" t="s">
        <v>77</v>
      </c>
      <c r="D298">
        <v>4</v>
      </c>
      <c r="E298" t="s">
        <v>1064</v>
      </c>
      <c r="F298" t="s">
        <v>800</v>
      </c>
      <c r="G298" t="s">
        <v>28</v>
      </c>
      <c r="H298">
        <v>4</v>
      </c>
      <c r="I298">
        <v>11</v>
      </c>
      <c r="J298">
        <v>2003</v>
      </c>
      <c r="K298" t="s">
        <v>278</v>
      </c>
      <c r="L298">
        <v>117</v>
      </c>
      <c r="M298" t="s">
        <v>1057</v>
      </c>
      <c r="N298" t="s">
        <v>725</v>
      </c>
      <c r="O298" t="s">
        <v>726</v>
      </c>
      <c r="P298" t="s">
        <v>727</v>
      </c>
      <c r="Q298" t="s">
        <v>34</v>
      </c>
      <c r="R298" t="s">
        <v>728</v>
      </c>
      <c r="S298" t="s">
        <v>34</v>
      </c>
      <c r="T298" t="s">
        <v>729</v>
      </c>
      <c r="U298" t="s">
        <v>226</v>
      </c>
      <c r="V298" t="s">
        <v>52</v>
      </c>
      <c r="W298" t="s">
        <v>730</v>
      </c>
      <c r="X298" t="s">
        <v>731</v>
      </c>
      <c r="Y298" t="s">
        <v>65</v>
      </c>
    </row>
    <row r="299" spans="1:25" x14ac:dyDescent="0.25">
      <c r="A299">
        <v>10181</v>
      </c>
      <c r="B299">
        <v>28</v>
      </c>
      <c r="C299" t="s">
        <v>77</v>
      </c>
      <c r="D299">
        <v>12</v>
      </c>
      <c r="E299" t="s">
        <v>1065</v>
      </c>
      <c r="F299" t="s">
        <v>802</v>
      </c>
      <c r="G299" t="s">
        <v>28</v>
      </c>
      <c r="H299">
        <v>4</v>
      </c>
      <c r="I299">
        <v>11</v>
      </c>
      <c r="J299">
        <v>2003</v>
      </c>
      <c r="K299" t="s">
        <v>278</v>
      </c>
      <c r="L299">
        <v>117</v>
      </c>
      <c r="M299" t="s">
        <v>1057</v>
      </c>
      <c r="N299" t="s">
        <v>107</v>
      </c>
      <c r="O299" t="s">
        <v>108</v>
      </c>
      <c r="P299" t="s">
        <v>109</v>
      </c>
      <c r="Q299" t="s">
        <v>34</v>
      </c>
      <c r="R299" t="s">
        <v>110</v>
      </c>
      <c r="S299" t="s">
        <v>34</v>
      </c>
      <c r="T299" t="s">
        <v>111</v>
      </c>
      <c r="U299" t="s">
        <v>112</v>
      </c>
      <c r="V299" t="s">
        <v>52</v>
      </c>
      <c r="W299" t="s">
        <v>113</v>
      </c>
      <c r="X299" t="s">
        <v>114</v>
      </c>
      <c r="Y299" t="s">
        <v>42</v>
      </c>
    </row>
    <row r="300" spans="1:25" x14ac:dyDescent="0.25">
      <c r="A300">
        <v>10191</v>
      </c>
      <c r="B300">
        <v>40</v>
      </c>
      <c r="C300" t="s">
        <v>77</v>
      </c>
      <c r="D300">
        <v>1</v>
      </c>
      <c r="E300" t="s">
        <v>1066</v>
      </c>
      <c r="F300" t="s">
        <v>804</v>
      </c>
      <c r="G300" t="s">
        <v>28</v>
      </c>
      <c r="H300">
        <v>4</v>
      </c>
      <c r="I300">
        <v>11</v>
      </c>
      <c r="J300">
        <v>2003</v>
      </c>
      <c r="K300" t="s">
        <v>278</v>
      </c>
      <c r="L300">
        <v>117</v>
      </c>
      <c r="M300" t="s">
        <v>1057</v>
      </c>
      <c r="N300" t="s">
        <v>805</v>
      </c>
      <c r="O300" t="s">
        <v>806</v>
      </c>
      <c r="P300" t="s">
        <v>807</v>
      </c>
      <c r="Q300" t="s">
        <v>34</v>
      </c>
      <c r="R300" t="s">
        <v>808</v>
      </c>
      <c r="S300" t="s">
        <v>34</v>
      </c>
      <c r="T300" t="s">
        <v>809</v>
      </c>
      <c r="U300" t="s">
        <v>810</v>
      </c>
      <c r="V300" t="s">
        <v>52</v>
      </c>
      <c r="W300" t="s">
        <v>811</v>
      </c>
      <c r="X300" t="s">
        <v>812</v>
      </c>
      <c r="Y300" t="s">
        <v>65</v>
      </c>
    </row>
    <row r="301" spans="1:25" x14ac:dyDescent="0.25">
      <c r="A301">
        <v>10203</v>
      </c>
      <c r="B301">
        <v>20</v>
      </c>
      <c r="C301" t="s">
        <v>77</v>
      </c>
      <c r="D301">
        <v>6</v>
      </c>
      <c r="E301" t="s">
        <v>1067</v>
      </c>
      <c r="F301" t="s">
        <v>814</v>
      </c>
      <c r="G301" t="s">
        <v>28</v>
      </c>
      <c r="H301">
        <v>4</v>
      </c>
      <c r="I301">
        <v>12</v>
      </c>
      <c r="J301">
        <v>2003</v>
      </c>
      <c r="K301" t="s">
        <v>278</v>
      </c>
      <c r="L301">
        <v>117</v>
      </c>
      <c r="M301" t="s">
        <v>1057</v>
      </c>
      <c r="N301" t="s">
        <v>268</v>
      </c>
      <c r="O301" t="s">
        <v>269</v>
      </c>
      <c r="P301" t="s">
        <v>270</v>
      </c>
      <c r="Q301" t="s">
        <v>34</v>
      </c>
      <c r="R301" t="s">
        <v>271</v>
      </c>
      <c r="S301" t="s">
        <v>34</v>
      </c>
      <c r="T301" t="s">
        <v>272</v>
      </c>
      <c r="U301" t="s">
        <v>273</v>
      </c>
      <c r="V301" t="s">
        <v>52</v>
      </c>
      <c r="W301" t="s">
        <v>274</v>
      </c>
      <c r="X301" t="s">
        <v>275</v>
      </c>
      <c r="Y301" t="s">
        <v>42</v>
      </c>
    </row>
    <row r="302" spans="1:25" x14ac:dyDescent="0.25">
      <c r="A302">
        <v>10212</v>
      </c>
      <c r="B302">
        <v>39</v>
      </c>
      <c r="C302" t="s">
        <v>77</v>
      </c>
      <c r="D302">
        <v>16</v>
      </c>
      <c r="E302" t="s">
        <v>1068</v>
      </c>
      <c r="F302" t="s">
        <v>1069</v>
      </c>
      <c r="G302" t="s">
        <v>28</v>
      </c>
      <c r="H302">
        <v>1</v>
      </c>
      <c r="I302">
        <v>1</v>
      </c>
      <c r="J302">
        <v>2004</v>
      </c>
      <c r="K302" t="s">
        <v>278</v>
      </c>
      <c r="L302">
        <v>117</v>
      </c>
      <c r="M302" t="s">
        <v>1057</v>
      </c>
      <c r="N302" t="s">
        <v>268</v>
      </c>
      <c r="O302" t="s">
        <v>269</v>
      </c>
      <c r="P302" t="s">
        <v>270</v>
      </c>
      <c r="Q302" t="s">
        <v>34</v>
      </c>
      <c r="R302" t="s">
        <v>271</v>
      </c>
      <c r="S302" t="s">
        <v>34</v>
      </c>
      <c r="T302" t="s">
        <v>272</v>
      </c>
      <c r="U302" t="s">
        <v>273</v>
      </c>
      <c r="V302" t="s">
        <v>52</v>
      </c>
      <c r="W302" t="s">
        <v>274</v>
      </c>
      <c r="X302" t="s">
        <v>275</v>
      </c>
      <c r="Y302" t="s">
        <v>65</v>
      </c>
    </row>
    <row r="303" spans="1:25" x14ac:dyDescent="0.25">
      <c r="A303">
        <v>10225</v>
      </c>
      <c r="B303">
        <v>25</v>
      </c>
      <c r="C303" t="s">
        <v>1058</v>
      </c>
      <c r="D303">
        <v>7</v>
      </c>
      <c r="E303" t="s">
        <v>1070</v>
      </c>
      <c r="F303" t="s">
        <v>817</v>
      </c>
      <c r="G303" t="s">
        <v>28</v>
      </c>
      <c r="H303">
        <v>1</v>
      </c>
      <c r="I303">
        <v>2</v>
      </c>
      <c r="J303">
        <v>2004</v>
      </c>
      <c r="K303" t="s">
        <v>278</v>
      </c>
      <c r="L303">
        <v>117</v>
      </c>
      <c r="M303" t="s">
        <v>1057</v>
      </c>
      <c r="N303" t="s">
        <v>818</v>
      </c>
      <c r="O303" t="s">
        <v>819</v>
      </c>
      <c r="P303" t="s">
        <v>820</v>
      </c>
      <c r="Q303" t="s">
        <v>34</v>
      </c>
      <c r="R303" t="s">
        <v>821</v>
      </c>
      <c r="S303" t="s">
        <v>34</v>
      </c>
      <c r="T303" t="s">
        <v>822</v>
      </c>
      <c r="U303" t="s">
        <v>823</v>
      </c>
      <c r="V303" t="s">
        <v>52</v>
      </c>
      <c r="W303" t="s">
        <v>824</v>
      </c>
      <c r="X303" t="s">
        <v>150</v>
      </c>
      <c r="Y303" t="s">
        <v>42</v>
      </c>
    </row>
    <row r="304" spans="1:25" x14ac:dyDescent="0.25">
      <c r="A304">
        <v>10238</v>
      </c>
      <c r="B304">
        <v>29</v>
      </c>
      <c r="C304" t="s">
        <v>77</v>
      </c>
      <c r="D304">
        <v>1</v>
      </c>
      <c r="E304" t="s">
        <v>1071</v>
      </c>
      <c r="F304" t="s">
        <v>826</v>
      </c>
      <c r="G304" t="s">
        <v>28</v>
      </c>
      <c r="H304">
        <v>2</v>
      </c>
      <c r="I304">
        <v>4</v>
      </c>
      <c r="J304">
        <v>2004</v>
      </c>
      <c r="K304" t="s">
        <v>278</v>
      </c>
      <c r="L304">
        <v>117</v>
      </c>
      <c r="M304" t="s">
        <v>1057</v>
      </c>
      <c r="N304" t="s">
        <v>562</v>
      </c>
      <c r="O304" t="s">
        <v>563</v>
      </c>
      <c r="P304" t="s">
        <v>564</v>
      </c>
      <c r="Q304" t="s">
        <v>34</v>
      </c>
      <c r="R304" t="s">
        <v>565</v>
      </c>
      <c r="S304" t="s">
        <v>34</v>
      </c>
      <c r="T304" t="s">
        <v>566</v>
      </c>
      <c r="U304" t="s">
        <v>567</v>
      </c>
      <c r="V304" t="s">
        <v>52</v>
      </c>
      <c r="W304" t="s">
        <v>568</v>
      </c>
      <c r="X304" t="s">
        <v>569</v>
      </c>
      <c r="Y304" t="s">
        <v>65</v>
      </c>
    </row>
    <row r="305" spans="1:25" x14ac:dyDescent="0.25">
      <c r="A305">
        <v>10253</v>
      </c>
      <c r="B305">
        <v>22</v>
      </c>
      <c r="C305" t="s">
        <v>77</v>
      </c>
      <c r="D305">
        <v>11</v>
      </c>
      <c r="E305" t="s">
        <v>1072</v>
      </c>
      <c r="F305" t="s">
        <v>828</v>
      </c>
      <c r="G305" t="s">
        <v>591</v>
      </c>
      <c r="H305">
        <v>2</v>
      </c>
      <c r="I305">
        <v>6</v>
      </c>
      <c r="J305">
        <v>2004</v>
      </c>
      <c r="K305" t="s">
        <v>278</v>
      </c>
      <c r="L305">
        <v>117</v>
      </c>
      <c r="M305" t="s">
        <v>1057</v>
      </c>
      <c r="N305" t="s">
        <v>257</v>
      </c>
      <c r="O305" t="s">
        <v>258</v>
      </c>
      <c r="P305" t="s">
        <v>259</v>
      </c>
      <c r="Q305" t="s">
        <v>34</v>
      </c>
      <c r="R305" t="s">
        <v>260</v>
      </c>
      <c r="S305" t="s">
        <v>34</v>
      </c>
      <c r="T305" t="s">
        <v>261</v>
      </c>
      <c r="U305" t="s">
        <v>262</v>
      </c>
      <c r="V305" t="s">
        <v>52</v>
      </c>
      <c r="W305" t="s">
        <v>263</v>
      </c>
      <c r="X305" t="s">
        <v>264</v>
      </c>
      <c r="Y305" t="s">
        <v>42</v>
      </c>
    </row>
    <row r="306" spans="1:25" x14ac:dyDescent="0.25">
      <c r="A306">
        <v>10266</v>
      </c>
      <c r="B306">
        <v>22</v>
      </c>
      <c r="C306" t="s">
        <v>77</v>
      </c>
      <c r="D306">
        <v>12</v>
      </c>
      <c r="E306" t="s">
        <v>1073</v>
      </c>
      <c r="F306" t="s">
        <v>830</v>
      </c>
      <c r="G306" t="s">
        <v>28</v>
      </c>
      <c r="H306">
        <v>3</v>
      </c>
      <c r="I306">
        <v>7</v>
      </c>
      <c r="J306">
        <v>2004</v>
      </c>
      <c r="K306" t="s">
        <v>278</v>
      </c>
      <c r="L306">
        <v>117</v>
      </c>
      <c r="M306" t="s">
        <v>1057</v>
      </c>
      <c r="N306" t="s">
        <v>831</v>
      </c>
      <c r="O306" t="s">
        <v>832</v>
      </c>
      <c r="P306" t="s">
        <v>833</v>
      </c>
      <c r="Q306" t="s">
        <v>34</v>
      </c>
      <c r="R306" t="s">
        <v>834</v>
      </c>
      <c r="S306" t="s">
        <v>34</v>
      </c>
      <c r="T306" t="s">
        <v>835</v>
      </c>
      <c r="U306" t="s">
        <v>396</v>
      </c>
      <c r="V306" t="s">
        <v>52</v>
      </c>
      <c r="W306" t="s">
        <v>836</v>
      </c>
      <c r="X306" t="s">
        <v>837</v>
      </c>
      <c r="Y306" t="s">
        <v>42</v>
      </c>
    </row>
    <row r="307" spans="1:25" x14ac:dyDescent="0.25">
      <c r="A307">
        <v>10276</v>
      </c>
      <c r="B307">
        <v>47</v>
      </c>
      <c r="C307" t="s">
        <v>77</v>
      </c>
      <c r="D307">
        <v>1</v>
      </c>
      <c r="E307" t="s">
        <v>1064</v>
      </c>
      <c r="F307" t="s">
        <v>839</v>
      </c>
      <c r="G307" t="s">
        <v>28</v>
      </c>
      <c r="H307">
        <v>3</v>
      </c>
      <c r="I307">
        <v>8</v>
      </c>
      <c r="J307">
        <v>2004</v>
      </c>
      <c r="K307" t="s">
        <v>278</v>
      </c>
      <c r="L307">
        <v>117</v>
      </c>
      <c r="M307" t="s">
        <v>1057</v>
      </c>
      <c r="N307" t="s">
        <v>840</v>
      </c>
      <c r="O307" t="s">
        <v>841</v>
      </c>
      <c r="P307" t="s">
        <v>842</v>
      </c>
      <c r="Q307" t="s">
        <v>34</v>
      </c>
      <c r="R307" t="s">
        <v>441</v>
      </c>
      <c r="S307" t="s">
        <v>185</v>
      </c>
      <c r="T307" t="s">
        <v>442</v>
      </c>
      <c r="U307" t="s">
        <v>38</v>
      </c>
      <c r="V307" t="s">
        <v>39</v>
      </c>
      <c r="W307" t="s">
        <v>843</v>
      </c>
      <c r="X307" t="s">
        <v>844</v>
      </c>
      <c r="Y307" t="s">
        <v>65</v>
      </c>
    </row>
    <row r="308" spans="1:25" x14ac:dyDescent="0.25">
      <c r="A308">
        <v>10287</v>
      </c>
      <c r="B308">
        <v>45</v>
      </c>
      <c r="C308" t="s">
        <v>77</v>
      </c>
      <c r="D308">
        <v>10</v>
      </c>
      <c r="E308" t="s">
        <v>1074</v>
      </c>
      <c r="F308" t="s">
        <v>846</v>
      </c>
      <c r="G308" t="s">
        <v>28</v>
      </c>
      <c r="H308">
        <v>3</v>
      </c>
      <c r="I308">
        <v>8</v>
      </c>
      <c r="J308">
        <v>2004</v>
      </c>
      <c r="K308" t="s">
        <v>278</v>
      </c>
      <c r="L308">
        <v>117</v>
      </c>
      <c r="M308" t="s">
        <v>1057</v>
      </c>
      <c r="N308" t="s">
        <v>818</v>
      </c>
      <c r="O308" t="s">
        <v>819</v>
      </c>
      <c r="P308" t="s">
        <v>820</v>
      </c>
      <c r="Q308" t="s">
        <v>34</v>
      </c>
      <c r="R308" t="s">
        <v>821</v>
      </c>
      <c r="S308" t="s">
        <v>34</v>
      </c>
      <c r="T308" t="s">
        <v>822</v>
      </c>
      <c r="U308" t="s">
        <v>823</v>
      </c>
      <c r="V308" t="s">
        <v>52</v>
      </c>
      <c r="W308" t="s">
        <v>824</v>
      </c>
      <c r="X308" t="s">
        <v>150</v>
      </c>
      <c r="Y308" t="s">
        <v>65</v>
      </c>
    </row>
    <row r="309" spans="1:25" x14ac:dyDescent="0.25">
      <c r="A309">
        <v>10300</v>
      </c>
      <c r="B309">
        <v>29</v>
      </c>
      <c r="C309" t="s">
        <v>77</v>
      </c>
      <c r="D309">
        <v>3</v>
      </c>
      <c r="E309" t="s">
        <v>1075</v>
      </c>
      <c r="F309" t="s">
        <v>848</v>
      </c>
      <c r="G309" t="s">
        <v>28</v>
      </c>
      <c r="H309">
        <v>4</v>
      </c>
      <c r="I309">
        <v>10</v>
      </c>
      <c r="J309">
        <v>2003</v>
      </c>
      <c r="K309" t="s">
        <v>278</v>
      </c>
      <c r="L309">
        <v>117</v>
      </c>
      <c r="M309" t="s">
        <v>1057</v>
      </c>
      <c r="N309" t="s">
        <v>849</v>
      </c>
      <c r="O309" t="s">
        <v>850</v>
      </c>
      <c r="P309" t="s">
        <v>851</v>
      </c>
      <c r="Q309" t="s">
        <v>34</v>
      </c>
      <c r="R309" t="s">
        <v>852</v>
      </c>
      <c r="S309" t="s">
        <v>34</v>
      </c>
      <c r="T309" t="s">
        <v>853</v>
      </c>
      <c r="U309" t="s">
        <v>810</v>
      </c>
      <c r="V309" t="s">
        <v>52</v>
      </c>
      <c r="W309" t="s">
        <v>854</v>
      </c>
      <c r="X309" t="s">
        <v>731</v>
      </c>
      <c r="Y309" t="s">
        <v>65</v>
      </c>
    </row>
    <row r="310" spans="1:25" x14ac:dyDescent="0.25">
      <c r="A310">
        <v>10310</v>
      </c>
      <c r="B310">
        <v>24</v>
      </c>
      <c r="C310" t="s">
        <v>77</v>
      </c>
      <c r="D310">
        <v>8</v>
      </c>
      <c r="E310" t="s">
        <v>1076</v>
      </c>
      <c r="F310" t="s">
        <v>856</v>
      </c>
      <c r="G310" t="s">
        <v>28</v>
      </c>
      <c r="H310">
        <v>4</v>
      </c>
      <c r="I310">
        <v>10</v>
      </c>
      <c r="J310">
        <v>2004</v>
      </c>
      <c r="K310" t="s">
        <v>278</v>
      </c>
      <c r="L310">
        <v>117</v>
      </c>
      <c r="M310" t="s">
        <v>1057</v>
      </c>
      <c r="N310" t="s">
        <v>805</v>
      </c>
      <c r="O310" t="s">
        <v>806</v>
      </c>
      <c r="P310" t="s">
        <v>807</v>
      </c>
      <c r="Q310" t="s">
        <v>34</v>
      </c>
      <c r="R310" t="s">
        <v>808</v>
      </c>
      <c r="S310" t="s">
        <v>34</v>
      </c>
      <c r="T310" t="s">
        <v>809</v>
      </c>
      <c r="U310" t="s">
        <v>810</v>
      </c>
      <c r="V310" t="s">
        <v>52</v>
      </c>
      <c r="W310" t="s">
        <v>811</v>
      </c>
      <c r="X310" t="s">
        <v>812</v>
      </c>
      <c r="Y310" t="s">
        <v>65</v>
      </c>
    </row>
    <row r="311" spans="1:25" x14ac:dyDescent="0.25">
      <c r="A311">
        <v>10320</v>
      </c>
      <c r="B311">
        <v>35</v>
      </c>
      <c r="C311" t="s">
        <v>77</v>
      </c>
      <c r="D311">
        <v>1</v>
      </c>
      <c r="E311" t="s">
        <v>1077</v>
      </c>
      <c r="F311" t="s">
        <v>858</v>
      </c>
      <c r="G311" t="s">
        <v>28</v>
      </c>
      <c r="H311">
        <v>4</v>
      </c>
      <c r="I311">
        <v>11</v>
      </c>
      <c r="J311">
        <v>2004</v>
      </c>
      <c r="K311" t="s">
        <v>278</v>
      </c>
      <c r="L311">
        <v>117</v>
      </c>
      <c r="M311" t="s">
        <v>1057</v>
      </c>
      <c r="N311" t="s">
        <v>282</v>
      </c>
      <c r="O311" t="s">
        <v>283</v>
      </c>
      <c r="P311" t="s">
        <v>284</v>
      </c>
      <c r="Q311" t="s">
        <v>34</v>
      </c>
      <c r="R311" t="s">
        <v>285</v>
      </c>
      <c r="S311" t="s">
        <v>34</v>
      </c>
      <c r="T311" t="s">
        <v>286</v>
      </c>
      <c r="U311" t="s">
        <v>287</v>
      </c>
      <c r="V311" t="s">
        <v>52</v>
      </c>
      <c r="W311" t="s">
        <v>288</v>
      </c>
      <c r="X311" t="s">
        <v>289</v>
      </c>
      <c r="Y311" t="s">
        <v>65</v>
      </c>
    </row>
    <row r="312" spans="1:25" x14ac:dyDescent="0.25">
      <c r="A312">
        <v>10329</v>
      </c>
      <c r="B312">
        <v>46</v>
      </c>
      <c r="C312" t="s">
        <v>1078</v>
      </c>
      <c r="D312">
        <v>13</v>
      </c>
      <c r="E312" t="s">
        <v>1079</v>
      </c>
      <c r="F312" t="s">
        <v>218</v>
      </c>
      <c r="G312" t="s">
        <v>28</v>
      </c>
      <c r="H312">
        <v>4</v>
      </c>
      <c r="I312">
        <v>11</v>
      </c>
      <c r="J312">
        <v>2004</v>
      </c>
      <c r="K312" t="s">
        <v>278</v>
      </c>
      <c r="L312">
        <v>117</v>
      </c>
      <c r="M312" t="s">
        <v>1057</v>
      </c>
      <c r="N312" t="s">
        <v>31</v>
      </c>
      <c r="O312" t="s">
        <v>32</v>
      </c>
      <c r="P312" t="s">
        <v>33</v>
      </c>
      <c r="Q312" t="s">
        <v>34</v>
      </c>
      <c r="R312" t="s">
        <v>35</v>
      </c>
      <c r="S312" t="s">
        <v>36</v>
      </c>
      <c r="T312" t="s">
        <v>37</v>
      </c>
      <c r="U312" t="s">
        <v>38</v>
      </c>
      <c r="V312" t="s">
        <v>39</v>
      </c>
      <c r="W312" t="s">
        <v>40</v>
      </c>
      <c r="X312" t="s">
        <v>41</v>
      </c>
      <c r="Y312" t="s">
        <v>65</v>
      </c>
    </row>
    <row r="313" spans="1:25" x14ac:dyDescent="0.25">
      <c r="A313">
        <v>10341</v>
      </c>
      <c r="B313">
        <v>44</v>
      </c>
      <c r="C313" t="s">
        <v>1080</v>
      </c>
      <c r="D313">
        <v>1</v>
      </c>
      <c r="E313" t="s">
        <v>1081</v>
      </c>
      <c r="F313" t="s">
        <v>220</v>
      </c>
      <c r="G313" t="s">
        <v>28</v>
      </c>
      <c r="H313">
        <v>4</v>
      </c>
      <c r="I313">
        <v>11</v>
      </c>
      <c r="J313">
        <v>2004</v>
      </c>
      <c r="K313" t="s">
        <v>278</v>
      </c>
      <c r="L313">
        <v>117</v>
      </c>
      <c r="M313" t="s">
        <v>1057</v>
      </c>
      <c r="N313" t="s">
        <v>221</v>
      </c>
      <c r="O313" t="s">
        <v>222</v>
      </c>
      <c r="P313" t="s">
        <v>223</v>
      </c>
      <c r="Q313" t="s">
        <v>34</v>
      </c>
      <c r="R313" t="s">
        <v>224</v>
      </c>
      <c r="S313" t="s">
        <v>34</v>
      </c>
      <c r="T313" t="s">
        <v>225</v>
      </c>
      <c r="U313" t="s">
        <v>226</v>
      </c>
      <c r="V313" t="s">
        <v>52</v>
      </c>
      <c r="W313" t="s">
        <v>227</v>
      </c>
      <c r="X313" t="s">
        <v>228</v>
      </c>
      <c r="Y313" t="s">
        <v>65</v>
      </c>
    </row>
    <row r="314" spans="1:25" x14ac:dyDescent="0.25">
      <c r="A314">
        <v>10363</v>
      </c>
      <c r="B314">
        <v>34</v>
      </c>
      <c r="C314" t="s">
        <v>1082</v>
      </c>
      <c r="D314">
        <v>4</v>
      </c>
      <c r="E314" t="s">
        <v>1083</v>
      </c>
      <c r="F314" t="s">
        <v>865</v>
      </c>
      <c r="G314" t="s">
        <v>28</v>
      </c>
      <c r="H314">
        <v>1</v>
      </c>
      <c r="I314">
        <v>1</v>
      </c>
      <c r="J314">
        <v>2005</v>
      </c>
      <c r="K314" t="s">
        <v>278</v>
      </c>
      <c r="L314">
        <v>117</v>
      </c>
      <c r="M314" t="s">
        <v>1057</v>
      </c>
      <c r="N314" t="s">
        <v>866</v>
      </c>
      <c r="O314" t="s">
        <v>867</v>
      </c>
      <c r="P314" t="s">
        <v>868</v>
      </c>
      <c r="Q314" t="s">
        <v>34</v>
      </c>
      <c r="R314" t="s">
        <v>869</v>
      </c>
      <c r="S314" t="s">
        <v>34</v>
      </c>
      <c r="T314" t="s">
        <v>870</v>
      </c>
      <c r="U314" t="s">
        <v>196</v>
      </c>
      <c r="V314" t="s">
        <v>52</v>
      </c>
      <c r="W314" t="s">
        <v>871</v>
      </c>
      <c r="X314" t="s">
        <v>872</v>
      </c>
      <c r="Y314" t="s">
        <v>65</v>
      </c>
    </row>
    <row r="315" spans="1:25" x14ac:dyDescent="0.25">
      <c r="A315">
        <v>10376</v>
      </c>
      <c r="B315">
        <v>35</v>
      </c>
      <c r="C315" t="s">
        <v>77</v>
      </c>
      <c r="D315">
        <v>1</v>
      </c>
      <c r="E315" t="s">
        <v>1084</v>
      </c>
      <c r="F315" t="s">
        <v>1085</v>
      </c>
      <c r="G315" t="s">
        <v>28</v>
      </c>
      <c r="H315">
        <v>1</v>
      </c>
      <c r="I315">
        <v>2</v>
      </c>
      <c r="J315">
        <v>2005</v>
      </c>
      <c r="K315" t="s">
        <v>278</v>
      </c>
      <c r="L315">
        <v>117</v>
      </c>
      <c r="M315" t="s">
        <v>1057</v>
      </c>
      <c r="N315" t="s">
        <v>1086</v>
      </c>
      <c r="O315" t="s">
        <v>1087</v>
      </c>
      <c r="P315" t="s">
        <v>1088</v>
      </c>
      <c r="Q315" t="s">
        <v>34</v>
      </c>
      <c r="R315" t="s">
        <v>1089</v>
      </c>
      <c r="S315" t="s">
        <v>73</v>
      </c>
      <c r="T315" t="s">
        <v>1090</v>
      </c>
      <c r="U315" t="s">
        <v>38</v>
      </c>
      <c r="V315" t="s">
        <v>39</v>
      </c>
      <c r="W315" t="s">
        <v>75</v>
      </c>
      <c r="X315" t="s">
        <v>377</v>
      </c>
      <c r="Y315" t="s">
        <v>65</v>
      </c>
    </row>
    <row r="316" spans="1:25" x14ac:dyDescent="0.25">
      <c r="A316">
        <v>10389</v>
      </c>
      <c r="B316">
        <v>25</v>
      </c>
      <c r="C316" t="s">
        <v>1091</v>
      </c>
      <c r="D316">
        <v>6</v>
      </c>
      <c r="E316" t="s">
        <v>1092</v>
      </c>
      <c r="F316" t="s">
        <v>247</v>
      </c>
      <c r="G316" t="s">
        <v>28</v>
      </c>
      <c r="H316">
        <v>1</v>
      </c>
      <c r="I316">
        <v>3</v>
      </c>
      <c r="J316">
        <v>2005</v>
      </c>
      <c r="K316" t="s">
        <v>278</v>
      </c>
      <c r="L316">
        <v>117</v>
      </c>
      <c r="M316" t="s">
        <v>1057</v>
      </c>
      <c r="N316" t="s">
        <v>401</v>
      </c>
      <c r="O316" t="s">
        <v>402</v>
      </c>
      <c r="P316" t="s">
        <v>403</v>
      </c>
      <c r="Q316" t="s">
        <v>34</v>
      </c>
      <c r="R316" t="s">
        <v>404</v>
      </c>
      <c r="S316" t="s">
        <v>34</v>
      </c>
      <c r="T316" t="s">
        <v>405</v>
      </c>
      <c r="U316" t="s">
        <v>287</v>
      </c>
      <c r="V316" t="s">
        <v>52</v>
      </c>
      <c r="W316" t="s">
        <v>406</v>
      </c>
      <c r="X316" t="s">
        <v>316</v>
      </c>
      <c r="Y316" t="s">
        <v>42</v>
      </c>
    </row>
    <row r="317" spans="1:25" x14ac:dyDescent="0.25">
      <c r="A317">
        <v>10419</v>
      </c>
      <c r="B317">
        <v>10</v>
      </c>
      <c r="C317" t="s">
        <v>77</v>
      </c>
      <c r="D317">
        <v>11</v>
      </c>
      <c r="E317" t="s">
        <v>1093</v>
      </c>
      <c r="F317" t="s">
        <v>878</v>
      </c>
      <c r="G317" t="s">
        <v>28</v>
      </c>
      <c r="H317">
        <v>2</v>
      </c>
      <c r="I317">
        <v>5</v>
      </c>
      <c r="J317">
        <v>2005</v>
      </c>
      <c r="K317" t="s">
        <v>278</v>
      </c>
      <c r="L317">
        <v>117</v>
      </c>
      <c r="M317" t="s">
        <v>1057</v>
      </c>
      <c r="N317" t="s">
        <v>221</v>
      </c>
      <c r="O317" t="s">
        <v>222</v>
      </c>
      <c r="P317" t="s">
        <v>223</v>
      </c>
      <c r="Q317" t="s">
        <v>34</v>
      </c>
      <c r="R317" t="s">
        <v>224</v>
      </c>
      <c r="S317" t="s">
        <v>34</v>
      </c>
      <c r="T317" t="s">
        <v>225</v>
      </c>
      <c r="U317" t="s">
        <v>226</v>
      </c>
      <c r="V317" t="s">
        <v>52</v>
      </c>
      <c r="W317" t="s">
        <v>227</v>
      </c>
      <c r="X317" t="s">
        <v>228</v>
      </c>
      <c r="Y317" t="s">
        <v>42</v>
      </c>
    </row>
    <row r="318" spans="1:25" x14ac:dyDescent="0.25">
      <c r="A318">
        <v>10105</v>
      </c>
      <c r="B318">
        <v>29</v>
      </c>
      <c r="C318" t="s">
        <v>77</v>
      </c>
      <c r="D318">
        <v>14</v>
      </c>
      <c r="E318" t="s">
        <v>1094</v>
      </c>
      <c r="F318" t="s">
        <v>560</v>
      </c>
      <c r="G318" t="s">
        <v>28</v>
      </c>
      <c r="H318">
        <v>1</v>
      </c>
      <c r="I318">
        <v>2</v>
      </c>
      <c r="J318">
        <v>2003</v>
      </c>
      <c r="K318" t="s">
        <v>278</v>
      </c>
      <c r="L318">
        <v>173</v>
      </c>
      <c r="M318" t="s">
        <v>1095</v>
      </c>
      <c r="N318" t="s">
        <v>562</v>
      </c>
      <c r="O318" t="s">
        <v>563</v>
      </c>
      <c r="P318" t="s">
        <v>564</v>
      </c>
      <c r="Q318" t="s">
        <v>34</v>
      </c>
      <c r="R318" t="s">
        <v>565</v>
      </c>
      <c r="S318" t="s">
        <v>34</v>
      </c>
      <c r="T318" t="s">
        <v>566</v>
      </c>
      <c r="U318" t="s">
        <v>567</v>
      </c>
      <c r="V318" t="s">
        <v>52</v>
      </c>
      <c r="W318" t="s">
        <v>568</v>
      </c>
      <c r="X318" t="s">
        <v>569</v>
      </c>
      <c r="Y318" t="s">
        <v>65</v>
      </c>
    </row>
    <row r="319" spans="1:25" x14ac:dyDescent="0.25">
      <c r="A319">
        <v>10117</v>
      </c>
      <c r="B319">
        <v>39</v>
      </c>
      <c r="C319" t="s">
        <v>77</v>
      </c>
      <c r="D319">
        <v>8</v>
      </c>
      <c r="E319" t="s">
        <v>1096</v>
      </c>
      <c r="F319" t="s">
        <v>882</v>
      </c>
      <c r="G319" t="s">
        <v>28</v>
      </c>
      <c r="H319">
        <v>2</v>
      </c>
      <c r="I319">
        <v>4</v>
      </c>
      <c r="J319">
        <v>2003</v>
      </c>
      <c r="K319" t="s">
        <v>278</v>
      </c>
      <c r="L319">
        <v>173</v>
      </c>
      <c r="M319" t="s">
        <v>1095</v>
      </c>
      <c r="N319" t="s">
        <v>302</v>
      </c>
      <c r="O319" t="s">
        <v>303</v>
      </c>
      <c r="P319" t="s">
        <v>304</v>
      </c>
      <c r="Q319" t="s">
        <v>34</v>
      </c>
      <c r="R319" t="s">
        <v>305</v>
      </c>
      <c r="S319" t="s">
        <v>34</v>
      </c>
      <c r="T319" t="s">
        <v>306</v>
      </c>
      <c r="U319" t="s">
        <v>305</v>
      </c>
      <c r="V319" t="s">
        <v>307</v>
      </c>
      <c r="W319" t="s">
        <v>308</v>
      </c>
      <c r="X319" t="s">
        <v>309</v>
      </c>
      <c r="Y319" t="s">
        <v>65</v>
      </c>
    </row>
    <row r="320" spans="1:25" x14ac:dyDescent="0.25">
      <c r="A320">
        <v>10127</v>
      </c>
      <c r="B320">
        <v>42</v>
      </c>
      <c r="C320" t="s">
        <v>77</v>
      </c>
      <c r="D320">
        <v>1</v>
      </c>
      <c r="E320" t="s">
        <v>1097</v>
      </c>
      <c r="F320" t="s">
        <v>884</v>
      </c>
      <c r="G320" t="s">
        <v>28</v>
      </c>
      <c r="H320">
        <v>2</v>
      </c>
      <c r="I320">
        <v>6</v>
      </c>
      <c r="J320">
        <v>2003</v>
      </c>
      <c r="K320" t="s">
        <v>278</v>
      </c>
      <c r="L320">
        <v>173</v>
      </c>
      <c r="M320" t="s">
        <v>1095</v>
      </c>
      <c r="N320" t="s">
        <v>885</v>
      </c>
      <c r="O320" t="s">
        <v>886</v>
      </c>
      <c r="P320" t="s">
        <v>887</v>
      </c>
      <c r="Q320" t="s">
        <v>888</v>
      </c>
      <c r="R320" t="s">
        <v>35</v>
      </c>
      <c r="S320" t="s">
        <v>36</v>
      </c>
      <c r="T320" t="s">
        <v>37</v>
      </c>
      <c r="U320" t="s">
        <v>38</v>
      </c>
      <c r="V320" t="s">
        <v>39</v>
      </c>
      <c r="W320" t="s">
        <v>75</v>
      </c>
      <c r="X320" t="s">
        <v>889</v>
      </c>
      <c r="Y320" t="s">
        <v>229</v>
      </c>
    </row>
    <row r="321" spans="1:25" x14ac:dyDescent="0.25">
      <c r="A321">
        <v>10142</v>
      </c>
      <c r="B321">
        <v>46</v>
      </c>
      <c r="C321" t="s">
        <v>77</v>
      </c>
      <c r="D321">
        <v>11</v>
      </c>
      <c r="E321" t="s">
        <v>1098</v>
      </c>
      <c r="F321" t="s">
        <v>891</v>
      </c>
      <c r="G321" t="s">
        <v>28</v>
      </c>
      <c r="H321">
        <v>3</v>
      </c>
      <c r="I321">
        <v>8</v>
      </c>
      <c r="J321">
        <v>2003</v>
      </c>
      <c r="K321" t="s">
        <v>278</v>
      </c>
      <c r="L321">
        <v>173</v>
      </c>
      <c r="M321" t="s">
        <v>1095</v>
      </c>
      <c r="N321" t="s">
        <v>417</v>
      </c>
      <c r="O321" t="s">
        <v>418</v>
      </c>
      <c r="P321" t="s">
        <v>419</v>
      </c>
      <c r="Q321" t="s">
        <v>34</v>
      </c>
      <c r="R321" t="s">
        <v>420</v>
      </c>
      <c r="S321" t="s">
        <v>73</v>
      </c>
      <c r="T321" t="s">
        <v>167</v>
      </c>
      <c r="U321" t="s">
        <v>38</v>
      </c>
      <c r="V321" t="s">
        <v>39</v>
      </c>
      <c r="W321" t="s">
        <v>421</v>
      </c>
      <c r="X321" t="s">
        <v>422</v>
      </c>
      <c r="Y321" t="s">
        <v>229</v>
      </c>
    </row>
    <row r="322" spans="1:25" x14ac:dyDescent="0.25">
      <c r="A322">
        <v>10153</v>
      </c>
      <c r="B322">
        <v>49</v>
      </c>
      <c r="C322" t="s">
        <v>77</v>
      </c>
      <c r="D322">
        <v>10</v>
      </c>
      <c r="E322" t="s">
        <v>1099</v>
      </c>
      <c r="F322" t="s">
        <v>893</v>
      </c>
      <c r="G322" t="s">
        <v>28</v>
      </c>
      <c r="H322">
        <v>3</v>
      </c>
      <c r="I322">
        <v>9</v>
      </c>
      <c r="J322">
        <v>2003</v>
      </c>
      <c r="K322" t="s">
        <v>278</v>
      </c>
      <c r="L322">
        <v>173</v>
      </c>
      <c r="M322" t="s">
        <v>1095</v>
      </c>
      <c r="N322" t="s">
        <v>268</v>
      </c>
      <c r="O322" t="s">
        <v>269</v>
      </c>
      <c r="P322" t="s">
        <v>270</v>
      </c>
      <c r="Q322" t="s">
        <v>34</v>
      </c>
      <c r="R322" t="s">
        <v>271</v>
      </c>
      <c r="S322" t="s">
        <v>34</v>
      </c>
      <c r="T322" t="s">
        <v>272</v>
      </c>
      <c r="U322" t="s">
        <v>273</v>
      </c>
      <c r="V322" t="s">
        <v>52</v>
      </c>
      <c r="W322" t="s">
        <v>274</v>
      </c>
      <c r="X322" t="s">
        <v>275</v>
      </c>
      <c r="Y322" t="s">
        <v>229</v>
      </c>
    </row>
    <row r="323" spans="1:25" x14ac:dyDescent="0.25">
      <c r="A323">
        <v>10165</v>
      </c>
      <c r="B323">
        <v>27</v>
      </c>
      <c r="C323" t="s">
        <v>77</v>
      </c>
      <c r="D323">
        <v>2</v>
      </c>
      <c r="E323" t="s">
        <v>1100</v>
      </c>
      <c r="F323" t="s">
        <v>895</v>
      </c>
      <c r="G323" t="s">
        <v>28</v>
      </c>
      <c r="H323">
        <v>4</v>
      </c>
      <c r="I323">
        <v>10</v>
      </c>
      <c r="J323">
        <v>2003</v>
      </c>
      <c r="K323" t="s">
        <v>278</v>
      </c>
      <c r="L323">
        <v>173</v>
      </c>
      <c r="M323" t="s">
        <v>1095</v>
      </c>
      <c r="N323" t="s">
        <v>302</v>
      </c>
      <c r="O323" t="s">
        <v>303</v>
      </c>
      <c r="P323" t="s">
        <v>304</v>
      </c>
      <c r="Q323" t="s">
        <v>34</v>
      </c>
      <c r="R323" t="s">
        <v>305</v>
      </c>
      <c r="S323" t="s">
        <v>34</v>
      </c>
      <c r="T323" t="s">
        <v>306</v>
      </c>
      <c r="U323" t="s">
        <v>305</v>
      </c>
      <c r="V323" t="s">
        <v>307</v>
      </c>
      <c r="W323" t="s">
        <v>308</v>
      </c>
      <c r="X323" t="s">
        <v>309</v>
      </c>
      <c r="Y323" t="s">
        <v>65</v>
      </c>
    </row>
    <row r="324" spans="1:25" x14ac:dyDescent="0.25">
      <c r="A324">
        <v>10176</v>
      </c>
      <c r="B324">
        <v>50</v>
      </c>
      <c r="C324" t="s">
        <v>77</v>
      </c>
      <c r="D324">
        <v>1</v>
      </c>
      <c r="E324" t="s">
        <v>1101</v>
      </c>
      <c r="F324" t="s">
        <v>318</v>
      </c>
      <c r="G324" t="s">
        <v>28</v>
      </c>
      <c r="H324">
        <v>4</v>
      </c>
      <c r="I324">
        <v>11</v>
      </c>
      <c r="J324">
        <v>2003</v>
      </c>
      <c r="K324" t="s">
        <v>278</v>
      </c>
      <c r="L324">
        <v>173</v>
      </c>
      <c r="M324" t="s">
        <v>1095</v>
      </c>
      <c r="N324" t="s">
        <v>831</v>
      </c>
      <c r="O324" t="s">
        <v>832</v>
      </c>
      <c r="P324" t="s">
        <v>833</v>
      </c>
      <c r="Q324" t="s">
        <v>34</v>
      </c>
      <c r="R324" t="s">
        <v>834</v>
      </c>
      <c r="S324" t="s">
        <v>34</v>
      </c>
      <c r="T324" t="s">
        <v>835</v>
      </c>
      <c r="U324" t="s">
        <v>396</v>
      </c>
      <c r="V324" t="s">
        <v>52</v>
      </c>
      <c r="W324" t="s">
        <v>836</v>
      </c>
      <c r="X324" t="s">
        <v>837</v>
      </c>
      <c r="Y324" t="s">
        <v>229</v>
      </c>
    </row>
    <row r="325" spans="1:25" x14ac:dyDescent="0.25">
      <c r="A325">
        <v>10185</v>
      </c>
      <c r="B325">
        <v>43</v>
      </c>
      <c r="C325" t="s">
        <v>77</v>
      </c>
      <c r="D325">
        <v>12</v>
      </c>
      <c r="E325" t="s">
        <v>1102</v>
      </c>
      <c r="F325" t="s">
        <v>602</v>
      </c>
      <c r="G325" t="s">
        <v>28</v>
      </c>
      <c r="H325">
        <v>4</v>
      </c>
      <c r="I325">
        <v>11</v>
      </c>
      <c r="J325">
        <v>2003</v>
      </c>
      <c r="K325" t="s">
        <v>278</v>
      </c>
      <c r="L325">
        <v>173</v>
      </c>
      <c r="M325" t="s">
        <v>1095</v>
      </c>
      <c r="N325" t="s">
        <v>582</v>
      </c>
      <c r="O325" t="s">
        <v>583</v>
      </c>
      <c r="P325" t="s">
        <v>584</v>
      </c>
      <c r="Q325" t="s">
        <v>34</v>
      </c>
      <c r="R325" t="s">
        <v>251</v>
      </c>
      <c r="S325" t="s">
        <v>185</v>
      </c>
      <c r="T325" t="s">
        <v>252</v>
      </c>
      <c r="U325" t="s">
        <v>38</v>
      </c>
      <c r="V325" t="s">
        <v>39</v>
      </c>
      <c r="W325" t="s">
        <v>585</v>
      </c>
      <c r="X325" t="s">
        <v>586</v>
      </c>
      <c r="Y325" t="s">
        <v>229</v>
      </c>
    </row>
    <row r="326" spans="1:25" x14ac:dyDescent="0.25">
      <c r="A326">
        <v>10196</v>
      </c>
      <c r="B326">
        <v>38</v>
      </c>
      <c r="C326" t="s">
        <v>77</v>
      </c>
      <c r="D326">
        <v>4</v>
      </c>
      <c r="E326" t="s">
        <v>1103</v>
      </c>
      <c r="F326" t="s">
        <v>610</v>
      </c>
      <c r="G326" t="s">
        <v>28</v>
      </c>
      <c r="H326">
        <v>4</v>
      </c>
      <c r="I326">
        <v>11</v>
      </c>
      <c r="J326">
        <v>2003</v>
      </c>
      <c r="K326" t="s">
        <v>278</v>
      </c>
      <c r="L326">
        <v>173</v>
      </c>
      <c r="M326" t="s">
        <v>1095</v>
      </c>
      <c r="N326" t="s">
        <v>372</v>
      </c>
      <c r="O326" t="s">
        <v>373</v>
      </c>
      <c r="P326" t="s">
        <v>374</v>
      </c>
      <c r="Q326" t="s">
        <v>34</v>
      </c>
      <c r="R326" t="s">
        <v>375</v>
      </c>
      <c r="S326" t="s">
        <v>166</v>
      </c>
      <c r="T326" t="s">
        <v>376</v>
      </c>
      <c r="U326" t="s">
        <v>38</v>
      </c>
      <c r="V326" t="s">
        <v>39</v>
      </c>
      <c r="W326" t="s">
        <v>121</v>
      </c>
      <c r="X326" t="s">
        <v>377</v>
      </c>
      <c r="Y326" t="s">
        <v>229</v>
      </c>
    </row>
    <row r="327" spans="1:25" x14ac:dyDescent="0.25">
      <c r="A327">
        <v>10208</v>
      </c>
      <c r="B327">
        <v>20</v>
      </c>
      <c r="C327" t="s">
        <v>77</v>
      </c>
      <c r="D327">
        <v>12</v>
      </c>
      <c r="E327" t="s">
        <v>1104</v>
      </c>
      <c r="F327" t="s">
        <v>900</v>
      </c>
      <c r="G327" t="s">
        <v>28</v>
      </c>
      <c r="H327">
        <v>1</v>
      </c>
      <c r="I327">
        <v>1</v>
      </c>
      <c r="J327">
        <v>2004</v>
      </c>
      <c r="K327" t="s">
        <v>278</v>
      </c>
      <c r="L327">
        <v>173</v>
      </c>
      <c r="M327" t="s">
        <v>1095</v>
      </c>
      <c r="N327" t="s">
        <v>338</v>
      </c>
      <c r="O327" t="s">
        <v>339</v>
      </c>
      <c r="P327" t="s">
        <v>340</v>
      </c>
      <c r="Q327" t="s">
        <v>34</v>
      </c>
      <c r="R327" t="s">
        <v>341</v>
      </c>
      <c r="S327" t="s">
        <v>34</v>
      </c>
      <c r="T327" t="s">
        <v>342</v>
      </c>
      <c r="U327" t="s">
        <v>51</v>
      </c>
      <c r="V327" t="s">
        <v>52</v>
      </c>
      <c r="W327" t="s">
        <v>343</v>
      </c>
      <c r="X327" t="s">
        <v>344</v>
      </c>
      <c r="Y327" t="s">
        <v>65</v>
      </c>
    </row>
    <row r="328" spans="1:25" x14ac:dyDescent="0.25">
      <c r="A328">
        <v>10220</v>
      </c>
      <c r="B328">
        <v>27</v>
      </c>
      <c r="C328" t="s">
        <v>77</v>
      </c>
      <c r="D328">
        <v>1</v>
      </c>
      <c r="E328" t="s">
        <v>1105</v>
      </c>
      <c r="F328" t="s">
        <v>902</v>
      </c>
      <c r="G328" t="s">
        <v>28</v>
      </c>
      <c r="H328">
        <v>1</v>
      </c>
      <c r="I328">
        <v>2</v>
      </c>
      <c r="J328">
        <v>2004</v>
      </c>
      <c r="K328" t="s">
        <v>278</v>
      </c>
      <c r="L328">
        <v>173</v>
      </c>
      <c r="M328" t="s">
        <v>1095</v>
      </c>
      <c r="N328" t="s">
        <v>903</v>
      </c>
      <c r="O328" t="s">
        <v>904</v>
      </c>
      <c r="P328" t="s">
        <v>905</v>
      </c>
      <c r="Q328" t="s">
        <v>906</v>
      </c>
      <c r="R328" t="s">
        <v>907</v>
      </c>
      <c r="S328" t="s">
        <v>34</v>
      </c>
      <c r="T328" t="s">
        <v>908</v>
      </c>
      <c r="U328" t="s">
        <v>909</v>
      </c>
      <c r="V328" t="s">
        <v>52</v>
      </c>
      <c r="W328" t="s">
        <v>910</v>
      </c>
      <c r="X328" t="s">
        <v>911</v>
      </c>
      <c r="Y328" t="s">
        <v>65</v>
      </c>
    </row>
    <row r="329" spans="1:25" x14ac:dyDescent="0.25">
      <c r="A329">
        <v>10231</v>
      </c>
      <c r="B329">
        <v>49</v>
      </c>
      <c r="C329" t="s">
        <v>77</v>
      </c>
      <c r="D329">
        <v>1</v>
      </c>
      <c r="E329" t="s">
        <v>1106</v>
      </c>
      <c r="F329" t="s">
        <v>913</v>
      </c>
      <c r="G329" t="s">
        <v>28</v>
      </c>
      <c r="H329">
        <v>1</v>
      </c>
      <c r="I329">
        <v>3</v>
      </c>
      <c r="J329">
        <v>2004</v>
      </c>
      <c r="K329" t="s">
        <v>278</v>
      </c>
      <c r="L329">
        <v>173</v>
      </c>
      <c r="M329" t="s">
        <v>1095</v>
      </c>
      <c r="N329" t="s">
        <v>914</v>
      </c>
      <c r="O329" t="s">
        <v>915</v>
      </c>
      <c r="P329" t="s">
        <v>916</v>
      </c>
      <c r="Q329" t="s">
        <v>34</v>
      </c>
      <c r="R329" t="s">
        <v>271</v>
      </c>
      <c r="S329" t="s">
        <v>34</v>
      </c>
      <c r="T329" t="s">
        <v>295</v>
      </c>
      <c r="U329" t="s">
        <v>273</v>
      </c>
      <c r="V329" t="s">
        <v>52</v>
      </c>
      <c r="W329" t="s">
        <v>917</v>
      </c>
      <c r="X329" t="s">
        <v>918</v>
      </c>
      <c r="Y329" t="s">
        <v>65</v>
      </c>
    </row>
    <row r="330" spans="1:25" x14ac:dyDescent="0.25">
      <c r="A330">
        <v>10247</v>
      </c>
      <c r="B330">
        <v>27</v>
      </c>
      <c r="C330" t="s">
        <v>77</v>
      </c>
      <c r="D330">
        <v>1</v>
      </c>
      <c r="E330" t="s">
        <v>1107</v>
      </c>
      <c r="F330" t="s">
        <v>920</v>
      </c>
      <c r="G330" t="s">
        <v>28</v>
      </c>
      <c r="H330">
        <v>2</v>
      </c>
      <c r="I330">
        <v>5</v>
      </c>
      <c r="J330">
        <v>2004</v>
      </c>
      <c r="K330" t="s">
        <v>278</v>
      </c>
      <c r="L330">
        <v>173</v>
      </c>
      <c r="M330" t="s">
        <v>1095</v>
      </c>
      <c r="N330" t="s">
        <v>866</v>
      </c>
      <c r="O330" t="s">
        <v>867</v>
      </c>
      <c r="P330" t="s">
        <v>868</v>
      </c>
      <c r="Q330" t="s">
        <v>34</v>
      </c>
      <c r="R330" t="s">
        <v>869</v>
      </c>
      <c r="S330" t="s">
        <v>34</v>
      </c>
      <c r="T330" t="s">
        <v>870</v>
      </c>
      <c r="U330" t="s">
        <v>196</v>
      </c>
      <c r="V330" t="s">
        <v>52</v>
      </c>
      <c r="W330" t="s">
        <v>871</v>
      </c>
      <c r="X330" t="s">
        <v>872</v>
      </c>
      <c r="Y330" t="s">
        <v>65</v>
      </c>
    </row>
    <row r="331" spans="1:25" x14ac:dyDescent="0.25">
      <c r="A331">
        <v>10272</v>
      </c>
      <c r="B331">
        <v>39</v>
      </c>
      <c r="C331" t="s">
        <v>77</v>
      </c>
      <c r="D331">
        <v>1</v>
      </c>
      <c r="E331" t="s">
        <v>1108</v>
      </c>
      <c r="F331" t="s">
        <v>922</v>
      </c>
      <c r="G331" t="s">
        <v>28</v>
      </c>
      <c r="H331">
        <v>3</v>
      </c>
      <c r="I331">
        <v>7</v>
      </c>
      <c r="J331">
        <v>2004</v>
      </c>
      <c r="K331" t="s">
        <v>278</v>
      </c>
      <c r="L331">
        <v>173</v>
      </c>
      <c r="M331" t="s">
        <v>1095</v>
      </c>
      <c r="N331" t="s">
        <v>210</v>
      </c>
      <c r="O331" t="s">
        <v>211</v>
      </c>
      <c r="P331" t="s">
        <v>212</v>
      </c>
      <c r="Q331" t="s">
        <v>34</v>
      </c>
      <c r="R331" t="s">
        <v>213</v>
      </c>
      <c r="S331" t="s">
        <v>214</v>
      </c>
      <c r="T331" t="s">
        <v>215</v>
      </c>
      <c r="U331" t="s">
        <v>38</v>
      </c>
      <c r="V331" t="s">
        <v>39</v>
      </c>
      <c r="W331" t="s">
        <v>40</v>
      </c>
      <c r="X331" t="s">
        <v>216</v>
      </c>
      <c r="Y331" t="s">
        <v>229</v>
      </c>
    </row>
    <row r="332" spans="1:25" x14ac:dyDescent="0.25">
      <c r="A332">
        <v>10282</v>
      </c>
      <c r="B332">
        <v>24</v>
      </c>
      <c r="C332" t="s">
        <v>77</v>
      </c>
      <c r="D332">
        <v>4</v>
      </c>
      <c r="E332" t="s">
        <v>1109</v>
      </c>
      <c r="F332" t="s">
        <v>647</v>
      </c>
      <c r="G332" t="s">
        <v>28</v>
      </c>
      <c r="H332">
        <v>3</v>
      </c>
      <c r="I332">
        <v>8</v>
      </c>
      <c r="J332">
        <v>2004</v>
      </c>
      <c r="K332" t="s">
        <v>278</v>
      </c>
      <c r="L332">
        <v>173</v>
      </c>
      <c r="M332" t="s">
        <v>1095</v>
      </c>
      <c r="N332" t="s">
        <v>417</v>
      </c>
      <c r="O332" t="s">
        <v>418</v>
      </c>
      <c r="P332" t="s">
        <v>419</v>
      </c>
      <c r="Q332" t="s">
        <v>34</v>
      </c>
      <c r="R332" t="s">
        <v>420</v>
      </c>
      <c r="S332" t="s">
        <v>73</v>
      </c>
      <c r="T332" t="s">
        <v>167</v>
      </c>
      <c r="U332" t="s">
        <v>38</v>
      </c>
      <c r="V332" t="s">
        <v>39</v>
      </c>
      <c r="W332" t="s">
        <v>421</v>
      </c>
      <c r="X332" t="s">
        <v>422</v>
      </c>
      <c r="Y332" t="s">
        <v>65</v>
      </c>
    </row>
    <row r="333" spans="1:25" x14ac:dyDescent="0.25">
      <c r="A333">
        <v>10293</v>
      </c>
      <c r="B333">
        <v>45</v>
      </c>
      <c r="C333" t="s">
        <v>77</v>
      </c>
      <c r="D333">
        <v>7</v>
      </c>
      <c r="E333" t="s">
        <v>1110</v>
      </c>
      <c r="F333" t="s">
        <v>925</v>
      </c>
      <c r="G333" t="s">
        <v>28</v>
      </c>
      <c r="H333">
        <v>3</v>
      </c>
      <c r="I333">
        <v>9</v>
      </c>
      <c r="J333">
        <v>2004</v>
      </c>
      <c r="K333" t="s">
        <v>278</v>
      </c>
      <c r="L333">
        <v>173</v>
      </c>
      <c r="M333" t="s">
        <v>1095</v>
      </c>
      <c r="N333" t="s">
        <v>391</v>
      </c>
      <c r="O333" t="s">
        <v>392</v>
      </c>
      <c r="P333" t="s">
        <v>393</v>
      </c>
      <c r="Q333" t="s">
        <v>34</v>
      </c>
      <c r="R333" t="s">
        <v>394</v>
      </c>
      <c r="S333" t="s">
        <v>34</v>
      </c>
      <c r="T333" t="s">
        <v>395</v>
      </c>
      <c r="U333" t="s">
        <v>396</v>
      </c>
      <c r="V333" t="s">
        <v>52</v>
      </c>
      <c r="W333" t="s">
        <v>397</v>
      </c>
      <c r="X333" t="s">
        <v>398</v>
      </c>
      <c r="Y333" t="s">
        <v>229</v>
      </c>
    </row>
    <row r="334" spans="1:25" x14ac:dyDescent="0.25">
      <c r="A334">
        <v>10306</v>
      </c>
      <c r="B334">
        <v>20</v>
      </c>
      <c r="C334" t="s">
        <v>77</v>
      </c>
      <c r="D334">
        <v>12</v>
      </c>
      <c r="E334" t="s">
        <v>1111</v>
      </c>
      <c r="F334" t="s">
        <v>663</v>
      </c>
      <c r="G334" t="s">
        <v>28</v>
      </c>
      <c r="H334">
        <v>4</v>
      </c>
      <c r="I334">
        <v>10</v>
      </c>
      <c r="J334">
        <v>2004</v>
      </c>
      <c r="K334" t="s">
        <v>278</v>
      </c>
      <c r="L334">
        <v>173</v>
      </c>
      <c r="M334" t="s">
        <v>1095</v>
      </c>
      <c r="N334" t="s">
        <v>927</v>
      </c>
      <c r="O334" t="s">
        <v>928</v>
      </c>
      <c r="P334" t="s">
        <v>929</v>
      </c>
      <c r="Q334" t="s">
        <v>34</v>
      </c>
      <c r="R334" t="s">
        <v>930</v>
      </c>
      <c r="S334" t="s">
        <v>34</v>
      </c>
      <c r="T334" t="s">
        <v>931</v>
      </c>
      <c r="U334" t="s">
        <v>262</v>
      </c>
      <c r="V334" t="s">
        <v>52</v>
      </c>
      <c r="W334" t="s">
        <v>932</v>
      </c>
      <c r="X334" t="s">
        <v>137</v>
      </c>
      <c r="Y334" t="s">
        <v>65</v>
      </c>
    </row>
    <row r="335" spans="1:25" x14ac:dyDescent="0.25">
      <c r="A335">
        <v>10314</v>
      </c>
      <c r="B335">
        <v>36</v>
      </c>
      <c r="C335" t="s">
        <v>77</v>
      </c>
      <c r="D335">
        <v>4</v>
      </c>
      <c r="E335" t="s">
        <v>1112</v>
      </c>
      <c r="F335" t="s">
        <v>761</v>
      </c>
      <c r="G335" t="s">
        <v>28</v>
      </c>
      <c r="H335">
        <v>4</v>
      </c>
      <c r="I335">
        <v>10</v>
      </c>
      <c r="J335">
        <v>2004</v>
      </c>
      <c r="K335" t="s">
        <v>278</v>
      </c>
      <c r="L335">
        <v>173</v>
      </c>
      <c r="M335" t="s">
        <v>1095</v>
      </c>
      <c r="N335" t="s">
        <v>934</v>
      </c>
      <c r="O335" t="s">
        <v>935</v>
      </c>
      <c r="P335" t="s">
        <v>936</v>
      </c>
      <c r="Q335" t="s">
        <v>34</v>
      </c>
      <c r="R335" t="s">
        <v>937</v>
      </c>
      <c r="S335" t="s">
        <v>34</v>
      </c>
      <c r="T335" t="s">
        <v>938</v>
      </c>
      <c r="U335" t="s">
        <v>567</v>
      </c>
      <c r="V335" t="s">
        <v>52</v>
      </c>
      <c r="W335" t="s">
        <v>939</v>
      </c>
      <c r="X335" t="s">
        <v>940</v>
      </c>
      <c r="Y335" t="s">
        <v>65</v>
      </c>
    </row>
    <row r="336" spans="1:25" x14ac:dyDescent="0.25">
      <c r="A336">
        <v>10325</v>
      </c>
      <c r="B336">
        <v>24</v>
      </c>
      <c r="C336" t="s">
        <v>77</v>
      </c>
      <c r="D336">
        <v>1</v>
      </c>
      <c r="E336" t="s">
        <v>1113</v>
      </c>
      <c r="F336" t="s">
        <v>676</v>
      </c>
      <c r="G336" t="s">
        <v>28</v>
      </c>
      <c r="H336">
        <v>4</v>
      </c>
      <c r="I336">
        <v>11</v>
      </c>
      <c r="J336">
        <v>2004</v>
      </c>
      <c r="K336" t="s">
        <v>278</v>
      </c>
      <c r="L336">
        <v>173</v>
      </c>
      <c r="M336" t="s">
        <v>1095</v>
      </c>
      <c r="N336" t="s">
        <v>201</v>
      </c>
      <c r="O336" t="s">
        <v>202</v>
      </c>
      <c r="P336" t="s">
        <v>203</v>
      </c>
      <c r="Q336" t="s">
        <v>34</v>
      </c>
      <c r="R336" t="s">
        <v>204</v>
      </c>
      <c r="S336" t="s">
        <v>34</v>
      </c>
      <c r="T336" t="s">
        <v>205</v>
      </c>
      <c r="U336" t="s">
        <v>112</v>
      </c>
      <c r="V336" t="s">
        <v>52</v>
      </c>
      <c r="W336" t="s">
        <v>206</v>
      </c>
      <c r="X336" t="s">
        <v>207</v>
      </c>
      <c r="Y336" t="s">
        <v>42</v>
      </c>
    </row>
    <row r="337" spans="1:25" x14ac:dyDescent="0.25">
      <c r="A337">
        <v>10336</v>
      </c>
      <c r="B337">
        <v>49</v>
      </c>
      <c r="C337" t="s">
        <v>1114</v>
      </c>
      <c r="D337">
        <v>1</v>
      </c>
      <c r="E337" t="s">
        <v>1115</v>
      </c>
      <c r="F337" t="s">
        <v>945</v>
      </c>
      <c r="G337" t="s">
        <v>28</v>
      </c>
      <c r="H337">
        <v>4</v>
      </c>
      <c r="I337">
        <v>11</v>
      </c>
      <c r="J337">
        <v>2004</v>
      </c>
      <c r="K337" t="s">
        <v>278</v>
      </c>
      <c r="L337">
        <v>173</v>
      </c>
      <c r="M337" t="s">
        <v>1095</v>
      </c>
      <c r="N337" t="s">
        <v>713</v>
      </c>
      <c r="O337" t="s">
        <v>714</v>
      </c>
      <c r="P337" t="s">
        <v>715</v>
      </c>
      <c r="Q337" t="s">
        <v>34</v>
      </c>
      <c r="R337" t="s">
        <v>61</v>
      </c>
      <c r="S337" t="s">
        <v>34</v>
      </c>
      <c r="T337" t="s">
        <v>716</v>
      </c>
      <c r="U337" t="s">
        <v>51</v>
      </c>
      <c r="V337" t="s">
        <v>52</v>
      </c>
      <c r="W337" t="s">
        <v>717</v>
      </c>
      <c r="X337" t="s">
        <v>718</v>
      </c>
      <c r="Y337" t="s">
        <v>65</v>
      </c>
    </row>
    <row r="338" spans="1:25" x14ac:dyDescent="0.25">
      <c r="A338">
        <v>10349</v>
      </c>
      <c r="B338">
        <v>26</v>
      </c>
      <c r="C338" t="s">
        <v>77</v>
      </c>
      <c r="D338">
        <v>10</v>
      </c>
      <c r="E338" t="s">
        <v>1116</v>
      </c>
      <c r="F338" t="s">
        <v>1117</v>
      </c>
      <c r="G338" t="s">
        <v>28</v>
      </c>
      <c r="H338">
        <v>4</v>
      </c>
      <c r="I338">
        <v>12</v>
      </c>
      <c r="J338">
        <v>2004</v>
      </c>
      <c r="K338" t="s">
        <v>278</v>
      </c>
      <c r="L338">
        <v>173</v>
      </c>
      <c r="M338" t="s">
        <v>1095</v>
      </c>
      <c r="N338" t="s">
        <v>885</v>
      </c>
      <c r="O338" t="s">
        <v>886</v>
      </c>
      <c r="P338" t="s">
        <v>887</v>
      </c>
      <c r="Q338" t="s">
        <v>888</v>
      </c>
      <c r="R338" t="s">
        <v>35</v>
      </c>
      <c r="S338" t="s">
        <v>36</v>
      </c>
      <c r="T338" t="s">
        <v>37</v>
      </c>
      <c r="U338" t="s">
        <v>38</v>
      </c>
      <c r="V338" t="s">
        <v>39</v>
      </c>
      <c r="W338" t="s">
        <v>75</v>
      </c>
      <c r="X338" t="s">
        <v>889</v>
      </c>
      <c r="Y338" t="s">
        <v>65</v>
      </c>
    </row>
    <row r="339" spans="1:25" x14ac:dyDescent="0.25">
      <c r="A339">
        <v>10359</v>
      </c>
      <c r="B339">
        <v>49</v>
      </c>
      <c r="C339" t="s">
        <v>1118</v>
      </c>
      <c r="D339">
        <v>5</v>
      </c>
      <c r="E339" t="s">
        <v>1119</v>
      </c>
      <c r="F339" t="s">
        <v>685</v>
      </c>
      <c r="G339" t="s">
        <v>28</v>
      </c>
      <c r="H339">
        <v>4</v>
      </c>
      <c r="I339">
        <v>12</v>
      </c>
      <c r="J339">
        <v>2004</v>
      </c>
      <c r="K339" t="s">
        <v>278</v>
      </c>
      <c r="L339">
        <v>173</v>
      </c>
      <c r="M339" t="s">
        <v>1095</v>
      </c>
      <c r="N339" t="s">
        <v>46</v>
      </c>
      <c r="O339" t="s">
        <v>47</v>
      </c>
      <c r="P339" t="s">
        <v>48</v>
      </c>
      <c r="Q339" t="s">
        <v>34</v>
      </c>
      <c r="R339" t="s">
        <v>49</v>
      </c>
      <c r="S339" t="s">
        <v>34</v>
      </c>
      <c r="T339" t="s">
        <v>50</v>
      </c>
      <c r="U339" t="s">
        <v>51</v>
      </c>
      <c r="V339" t="s">
        <v>52</v>
      </c>
      <c r="W339" t="s">
        <v>53</v>
      </c>
      <c r="X339" t="s">
        <v>54</v>
      </c>
      <c r="Y339" t="s">
        <v>65</v>
      </c>
    </row>
    <row r="340" spans="1:25" x14ac:dyDescent="0.25">
      <c r="A340">
        <v>10372</v>
      </c>
      <c r="B340">
        <v>34</v>
      </c>
      <c r="C340" t="s">
        <v>77</v>
      </c>
      <c r="D340">
        <v>1</v>
      </c>
      <c r="E340" t="s">
        <v>1120</v>
      </c>
      <c r="F340" t="s">
        <v>1053</v>
      </c>
      <c r="G340" t="s">
        <v>28</v>
      </c>
      <c r="H340">
        <v>1</v>
      </c>
      <c r="I340">
        <v>1</v>
      </c>
      <c r="J340">
        <v>2005</v>
      </c>
      <c r="K340" t="s">
        <v>278</v>
      </c>
      <c r="L340">
        <v>173</v>
      </c>
      <c r="M340" t="s">
        <v>1095</v>
      </c>
      <c r="N340" t="s">
        <v>380</v>
      </c>
      <c r="O340" t="s">
        <v>381</v>
      </c>
      <c r="P340" t="s">
        <v>382</v>
      </c>
      <c r="Q340" t="s">
        <v>34</v>
      </c>
      <c r="R340" t="s">
        <v>383</v>
      </c>
      <c r="S340" t="s">
        <v>384</v>
      </c>
      <c r="T340" t="s">
        <v>385</v>
      </c>
      <c r="U340" t="s">
        <v>307</v>
      </c>
      <c r="V340" t="s">
        <v>307</v>
      </c>
      <c r="W340" t="s">
        <v>386</v>
      </c>
      <c r="X340" t="s">
        <v>387</v>
      </c>
      <c r="Y340" t="s">
        <v>65</v>
      </c>
    </row>
    <row r="341" spans="1:25" x14ac:dyDescent="0.25">
      <c r="A341">
        <v>10382</v>
      </c>
      <c r="B341">
        <v>34</v>
      </c>
      <c r="C341" t="s">
        <v>1121</v>
      </c>
      <c r="D341">
        <v>12</v>
      </c>
      <c r="E341" t="s">
        <v>1122</v>
      </c>
      <c r="F341" t="s">
        <v>445</v>
      </c>
      <c r="G341" t="s">
        <v>28</v>
      </c>
      <c r="H341">
        <v>1</v>
      </c>
      <c r="I341">
        <v>2</v>
      </c>
      <c r="J341">
        <v>2005</v>
      </c>
      <c r="K341" t="s">
        <v>278</v>
      </c>
      <c r="L341">
        <v>173</v>
      </c>
      <c r="M341" t="s">
        <v>1095</v>
      </c>
      <c r="N341" t="s">
        <v>417</v>
      </c>
      <c r="O341" t="s">
        <v>418</v>
      </c>
      <c r="P341" t="s">
        <v>419</v>
      </c>
      <c r="Q341" t="s">
        <v>34</v>
      </c>
      <c r="R341" t="s">
        <v>420</v>
      </c>
      <c r="S341" t="s">
        <v>73</v>
      </c>
      <c r="T341" t="s">
        <v>167</v>
      </c>
      <c r="U341" t="s">
        <v>38</v>
      </c>
      <c r="V341" t="s">
        <v>39</v>
      </c>
      <c r="W341" t="s">
        <v>421</v>
      </c>
      <c r="X341" t="s">
        <v>422</v>
      </c>
      <c r="Y341" t="s">
        <v>65</v>
      </c>
    </row>
    <row r="342" spans="1:25" x14ac:dyDescent="0.25">
      <c r="A342">
        <v>10396</v>
      </c>
      <c r="B342">
        <v>33</v>
      </c>
      <c r="C342" t="s">
        <v>77</v>
      </c>
      <c r="D342">
        <v>3</v>
      </c>
      <c r="E342" t="s">
        <v>1123</v>
      </c>
      <c r="F342" t="s">
        <v>1124</v>
      </c>
      <c r="G342" t="s">
        <v>28</v>
      </c>
      <c r="H342">
        <v>1</v>
      </c>
      <c r="I342">
        <v>3</v>
      </c>
      <c r="J342">
        <v>2005</v>
      </c>
      <c r="K342" t="s">
        <v>278</v>
      </c>
      <c r="L342">
        <v>173</v>
      </c>
      <c r="M342" t="s">
        <v>1095</v>
      </c>
      <c r="N342" t="s">
        <v>417</v>
      </c>
      <c r="O342" t="s">
        <v>418</v>
      </c>
      <c r="P342" t="s">
        <v>419</v>
      </c>
      <c r="Q342" t="s">
        <v>34</v>
      </c>
      <c r="R342" t="s">
        <v>420</v>
      </c>
      <c r="S342" t="s">
        <v>73</v>
      </c>
      <c r="T342" t="s">
        <v>167</v>
      </c>
      <c r="U342" t="s">
        <v>38</v>
      </c>
      <c r="V342" t="s">
        <v>39</v>
      </c>
      <c r="W342" t="s">
        <v>421</v>
      </c>
      <c r="X342" t="s">
        <v>422</v>
      </c>
      <c r="Y342" t="s">
        <v>65</v>
      </c>
    </row>
    <row r="343" spans="1:25" x14ac:dyDescent="0.25">
      <c r="A343">
        <v>10413</v>
      </c>
      <c r="B343">
        <v>22</v>
      </c>
      <c r="C343" t="s">
        <v>77</v>
      </c>
      <c r="D343">
        <v>1</v>
      </c>
      <c r="E343" t="s">
        <v>1125</v>
      </c>
      <c r="F343" t="s">
        <v>955</v>
      </c>
      <c r="G343" t="s">
        <v>28</v>
      </c>
      <c r="H343">
        <v>2</v>
      </c>
      <c r="I343">
        <v>5</v>
      </c>
      <c r="J343">
        <v>2005</v>
      </c>
      <c r="K343" t="s">
        <v>278</v>
      </c>
      <c r="L343">
        <v>173</v>
      </c>
      <c r="M343" t="s">
        <v>1095</v>
      </c>
      <c r="N343" t="s">
        <v>162</v>
      </c>
      <c r="O343" t="s">
        <v>163</v>
      </c>
      <c r="P343" t="s">
        <v>164</v>
      </c>
      <c r="Q343" t="s">
        <v>34</v>
      </c>
      <c r="R343" t="s">
        <v>165</v>
      </c>
      <c r="S343" t="s">
        <v>166</v>
      </c>
      <c r="T343" t="s">
        <v>167</v>
      </c>
      <c r="U343" t="s">
        <v>38</v>
      </c>
      <c r="V343" t="s">
        <v>39</v>
      </c>
      <c r="W343" t="s">
        <v>168</v>
      </c>
      <c r="X343" t="s">
        <v>76</v>
      </c>
      <c r="Y343" t="s">
        <v>65</v>
      </c>
    </row>
    <row r="344" spans="1:25" x14ac:dyDescent="0.25">
      <c r="A344">
        <v>10108</v>
      </c>
      <c r="B344">
        <v>39</v>
      </c>
      <c r="C344" t="s">
        <v>1126</v>
      </c>
      <c r="D344">
        <v>7</v>
      </c>
      <c r="E344" t="s">
        <v>1127</v>
      </c>
      <c r="F344" t="s">
        <v>775</v>
      </c>
      <c r="G344" t="s">
        <v>28</v>
      </c>
      <c r="H344">
        <v>1</v>
      </c>
      <c r="I344">
        <v>3</v>
      </c>
      <c r="J344">
        <v>2003</v>
      </c>
      <c r="K344" t="s">
        <v>278</v>
      </c>
      <c r="L344">
        <v>79</v>
      </c>
      <c r="M344" t="s">
        <v>1128</v>
      </c>
      <c r="N344" t="s">
        <v>777</v>
      </c>
      <c r="O344" t="s">
        <v>778</v>
      </c>
      <c r="P344" t="s">
        <v>779</v>
      </c>
      <c r="Q344" t="s">
        <v>34</v>
      </c>
      <c r="R344" t="s">
        <v>780</v>
      </c>
      <c r="S344" t="s">
        <v>34</v>
      </c>
      <c r="T344" t="s">
        <v>781</v>
      </c>
      <c r="U344" t="s">
        <v>782</v>
      </c>
      <c r="V344" t="s">
        <v>307</v>
      </c>
      <c r="W344" t="s">
        <v>783</v>
      </c>
      <c r="X344" t="s">
        <v>784</v>
      </c>
      <c r="Y344" t="s">
        <v>65</v>
      </c>
    </row>
    <row r="345" spans="1:25" x14ac:dyDescent="0.25">
      <c r="A345">
        <v>10122</v>
      </c>
      <c r="B345">
        <v>32</v>
      </c>
      <c r="C345" t="s">
        <v>1129</v>
      </c>
      <c r="D345">
        <v>11</v>
      </c>
      <c r="E345" t="s">
        <v>1130</v>
      </c>
      <c r="F345" t="s">
        <v>786</v>
      </c>
      <c r="G345" t="s">
        <v>28</v>
      </c>
      <c r="H345">
        <v>2</v>
      </c>
      <c r="I345">
        <v>5</v>
      </c>
      <c r="J345">
        <v>2003</v>
      </c>
      <c r="K345" t="s">
        <v>278</v>
      </c>
      <c r="L345">
        <v>79</v>
      </c>
      <c r="M345" t="s">
        <v>1128</v>
      </c>
      <c r="N345" t="s">
        <v>787</v>
      </c>
      <c r="O345" t="s">
        <v>788</v>
      </c>
      <c r="P345" t="s">
        <v>789</v>
      </c>
      <c r="Q345" t="s">
        <v>34</v>
      </c>
      <c r="R345" t="s">
        <v>790</v>
      </c>
      <c r="S345" t="s">
        <v>34</v>
      </c>
      <c r="T345" t="s">
        <v>791</v>
      </c>
      <c r="U345" t="s">
        <v>51</v>
      </c>
      <c r="V345" t="s">
        <v>52</v>
      </c>
      <c r="W345" t="s">
        <v>792</v>
      </c>
      <c r="X345" t="s">
        <v>793</v>
      </c>
      <c r="Y345" t="s">
        <v>42</v>
      </c>
    </row>
    <row r="346" spans="1:25" x14ac:dyDescent="0.25">
      <c r="A346">
        <v>10135</v>
      </c>
      <c r="B346">
        <v>24</v>
      </c>
      <c r="C346" t="s">
        <v>1131</v>
      </c>
      <c r="D346">
        <v>8</v>
      </c>
      <c r="E346" t="s">
        <v>1132</v>
      </c>
      <c r="F346" t="s">
        <v>795</v>
      </c>
      <c r="G346" t="s">
        <v>28</v>
      </c>
      <c r="H346">
        <v>3</v>
      </c>
      <c r="I346">
        <v>7</v>
      </c>
      <c r="J346">
        <v>2003</v>
      </c>
      <c r="K346" t="s">
        <v>278</v>
      </c>
      <c r="L346">
        <v>79</v>
      </c>
      <c r="M346" t="s">
        <v>1128</v>
      </c>
      <c r="N346" t="s">
        <v>417</v>
      </c>
      <c r="O346" t="s">
        <v>418</v>
      </c>
      <c r="P346" t="s">
        <v>419</v>
      </c>
      <c r="Q346" t="s">
        <v>34</v>
      </c>
      <c r="R346" t="s">
        <v>420</v>
      </c>
      <c r="S346" t="s">
        <v>73</v>
      </c>
      <c r="T346" t="s">
        <v>167</v>
      </c>
      <c r="U346" t="s">
        <v>38</v>
      </c>
      <c r="V346" t="s">
        <v>39</v>
      </c>
      <c r="W346" t="s">
        <v>421</v>
      </c>
      <c r="X346" t="s">
        <v>422</v>
      </c>
      <c r="Y346" t="s">
        <v>42</v>
      </c>
    </row>
    <row r="347" spans="1:25" x14ac:dyDescent="0.25">
      <c r="A347">
        <v>10147</v>
      </c>
      <c r="B347">
        <v>21</v>
      </c>
      <c r="C347" t="s">
        <v>1129</v>
      </c>
      <c r="D347">
        <v>8</v>
      </c>
      <c r="E347" t="s">
        <v>1133</v>
      </c>
      <c r="F347" t="s">
        <v>797</v>
      </c>
      <c r="G347" t="s">
        <v>28</v>
      </c>
      <c r="H347">
        <v>3</v>
      </c>
      <c r="I347">
        <v>9</v>
      </c>
      <c r="J347">
        <v>2003</v>
      </c>
      <c r="K347" t="s">
        <v>278</v>
      </c>
      <c r="L347">
        <v>79</v>
      </c>
      <c r="M347" t="s">
        <v>1128</v>
      </c>
      <c r="N347" t="s">
        <v>439</v>
      </c>
      <c r="O347" t="s">
        <v>182</v>
      </c>
      <c r="P347" t="s">
        <v>440</v>
      </c>
      <c r="Q347" t="s">
        <v>34</v>
      </c>
      <c r="R347" t="s">
        <v>441</v>
      </c>
      <c r="S347" t="s">
        <v>185</v>
      </c>
      <c r="T347" t="s">
        <v>442</v>
      </c>
      <c r="U347" t="s">
        <v>38</v>
      </c>
      <c r="V347" t="s">
        <v>39</v>
      </c>
      <c r="W347" t="s">
        <v>421</v>
      </c>
      <c r="X347" t="s">
        <v>443</v>
      </c>
      <c r="Y347" t="s">
        <v>42</v>
      </c>
    </row>
    <row r="348" spans="1:25" x14ac:dyDescent="0.25">
      <c r="A348">
        <v>10159</v>
      </c>
      <c r="B348">
        <v>24</v>
      </c>
      <c r="C348" t="s">
        <v>1134</v>
      </c>
      <c r="D348">
        <v>3</v>
      </c>
      <c r="E348" t="s">
        <v>1135</v>
      </c>
      <c r="F348" t="s">
        <v>79</v>
      </c>
      <c r="G348" t="s">
        <v>28</v>
      </c>
      <c r="H348">
        <v>4</v>
      </c>
      <c r="I348">
        <v>10</v>
      </c>
      <c r="J348">
        <v>2003</v>
      </c>
      <c r="K348" t="s">
        <v>278</v>
      </c>
      <c r="L348">
        <v>79</v>
      </c>
      <c r="M348" t="s">
        <v>1128</v>
      </c>
      <c r="N348" t="s">
        <v>80</v>
      </c>
      <c r="O348" t="s">
        <v>81</v>
      </c>
      <c r="P348" t="s">
        <v>82</v>
      </c>
      <c r="Q348" t="s">
        <v>34</v>
      </c>
      <c r="R348" t="s">
        <v>83</v>
      </c>
      <c r="S348" t="s">
        <v>73</v>
      </c>
      <c r="T348" t="s">
        <v>34</v>
      </c>
      <c r="U348" t="s">
        <v>38</v>
      </c>
      <c r="V348" t="s">
        <v>39</v>
      </c>
      <c r="W348" t="s">
        <v>84</v>
      </c>
      <c r="X348" t="s">
        <v>76</v>
      </c>
      <c r="Y348" t="s">
        <v>42</v>
      </c>
    </row>
    <row r="349" spans="1:25" x14ac:dyDescent="0.25">
      <c r="A349">
        <v>10169</v>
      </c>
      <c r="B349">
        <v>36</v>
      </c>
      <c r="C349" t="s">
        <v>1129</v>
      </c>
      <c r="D349">
        <v>3</v>
      </c>
      <c r="E349" t="s">
        <v>1136</v>
      </c>
      <c r="F349" t="s">
        <v>800</v>
      </c>
      <c r="G349" t="s">
        <v>28</v>
      </c>
      <c r="H349">
        <v>4</v>
      </c>
      <c r="I349">
        <v>11</v>
      </c>
      <c r="J349">
        <v>2003</v>
      </c>
      <c r="K349" t="s">
        <v>278</v>
      </c>
      <c r="L349">
        <v>79</v>
      </c>
      <c r="M349" t="s">
        <v>1128</v>
      </c>
      <c r="N349" t="s">
        <v>448</v>
      </c>
      <c r="O349" t="s">
        <v>449</v>
      </c>
      <c r="P349" t="s">
        <v>450</v>
      </c>
      <c r="Q349" t="s">
        <v>451</v>
      </c>
      <c r="R349" t="s">
        <v>452</v>
      </c>
      <c r="S349" t="s">
        <v>238</v>
      </c>
      <c r="T349" t="s">
        <v>453</v>
      </c>
      <c r="U349" t="s">
        <v>139</v>
      </c>
      <c r="V349" t="s">
        <v>140</v>
      </c>
      <c r="W349" t="s">
        <v>454</v>
      </c>
      <c r="X349" t="s">
        <v>455</v>
      </c>
      <c r="Y349" t="s">
        <v>42</v>
      </c>
    </row>
    <row r="350" spans="1:25" x14ac:dyDescent="0.25">
      <c r="A350">
        <v>10181</v>
      </c>
      <c r="B350">
        <v>20</v>
      </c>
      <c r="C350" t="s">
        <v>1137</v>
      </c>
      <c r="D350">
        <v>15</v>
      </c>
      <c r="E350" t="s">
        <v>1138</v>
      </c>
      <c r="F350" t="s">
        <v>802</v>
      </c>
      <c r="G350" t="s">
        <v>28</v>
      </c>
      <c r="H350">
        <v>4</v>
      </c>
      <c r="I350">
        <v>11</v>
      </c>
      <c r="J350">
        <v>2003</v>
      </c>
      <c r="K350" t="s">
        <v>278</v>
      </c>
      <c r="L350">
        <v>79</v>
      </c>
      <c r="M350" t="s">
        <v>1128</v>
      </c>
      <c r="N350" t="s">
        <v>107</v>
      </c>
      <c r="O350" t="s">
        <v>108</v>
      </c>
      <c r="P350" t="s">
        <v>109</v>
      </c>
      <c r="Q350" t="s">
        <v>34</v>
      </c>
      <c r="R350" t="s">
        <v>110</v>
      </c>
      <c r="S350" t="s">
        <v>34</v>
      </c>
      <c r="T350" t="s">
        <v>111</v>
      </c>
      <c r="U350" t="s">
        <v>112</v>
      </c>
      <c r="V350" t="s">
        <v>52</v>
      </c>
      <c r="W350" t="s">
        <v>113</v>
      </c>
      <c r="X350" t="s">
        <v>114</v>
      </c>
      <c r="Y350" t="s">
        <v>42</v>
      </c>
    </row>
    <row r="351" spans="1:25" x14ac:dyDescent="0.25">
      <c r="A351">
        <v>10191</v>
      </c>
      <c r="B351">
        <v>30</v>
      </c>
      <c r="C351" t="s">
        <v>1139</v>
      </c>
      <c r="D351">
        <v>4</v>
      </c>
      <c r="E351" t="s">
        <v>1140</v>
      </c>
      <c r="F351" t="s">
        <v>804</v>
      </c>
      <c r="G351" t="s">
        <v>28</v>
      </c>
      <c r="H351">
        <v>4</v>
      </c>
      <c r="I351">
        <v>11</v>
      </c>
      <c r="J351">
        <v>2003</v>
      </c>
      <c r="K351" t="s">
        <v>278</v>
      </c>
      <c r="L351">
        <v>79</v>
      </c>
      <c r="M351" t="s">
        <v>1128</v>
      </c>
      <c r="N351" t="s">
        <v>805</v>
      </c>
      <c r="O351" t="s">
        <v>806</v>
      </c>
      <c r="P351" t="s">
        <v>807</v>
      </c>
      <c r="Q351" t="s">
        <v>34</v>
      </c>
      <c r="R351" t="s">
        <v>808</v>
      </c>
      <c r="S351" t="s">
        <v>34</v>
      </c>
      <c r="T351" t="s">
        <v>809</v>
      </c>
      <c r="U351" t="s">
        <v>810</v>
      </c>
      <c r="V351" t="s">
        <v>52</v>
      </c>
      <c r="W351" t="s">
        <v>811</v>
      </c>
      <c r="X351" t="s">
        <v>812</v>
      </c>
      <c r="Y351" t="s">
        <v>42</v>
      </c>
    </row>
    <row r="352" spans="1:25" x14ac:dyDescent="0.25">
      <c r="A352">
        <v>10203</v>
      </c>
      <c r="B352">
        <v>44</v>
      </c>
      <c r="C352" t="s">
        <v>1141</v>
      </c>
      <c r="D352">
        <v>9</v>
      </c>
      <c r="E352" t="s">
        <v>1142</v>
      </c>
      <c r="F352" t="s">
        <v>814</v>
      </c>
      <c r="G352" t="s">
        <v>28</v>
      </c>
      <c r="H352">
        <v>4</v>
      </c>
      <c r="I352">
        <v>12</v>
      </c>
      <c r="J352">
        <v>2003</v>
      </c>
      <c r="K352" t="s">
        <v>278</v>
      </c>
      <c r="L352">
        <v>79</v>
      </c>
      <c r="M352" t="s">
        <v>1128</v>
      </c>
      <c r="N352" t="s">
        <v>268</v>
      </c>
      <c r="O352" t="s">
        <v>269</v>
      </c>
      <c r="P352" t="s">
        <v>270</v>
      </c>
      <c r="Q352" t="s">
        <v>34</v>
      </c>
      <c r="R352" t="s">
        <v>271</v>
      </c>
      <c r="S352" t="s">
        <v>34</v>
      </c>
      <c r="T352" t="s">
        <v>272</v>
      </c>
      <c r="U352" t="s">
        <v>273</v>
      </c>
      <c r="V352" t="s">
        <v>52</v>
      </c>
      <c r="W352" t="s">
        <v>274</v>
      </c>
      <c r="X352" t="s">
        <v>275</v>
      </c>
      <c r="Y352" t="s">
        <v>65</v>
      </c>
    </row>
    <row r="353" spans="1:25" x14ac:dyDescent="0.25">
      <c r="A353">
        <v>10211</v>
      </c>
      <c r="B353">
        <v>28</v>
      </c>
      <c r="C353" t="s">
        <v>1143</v>
      </c>
      <c r="D353">
        <v>3</v>
      </c>
      <c r="E353" t="s">
        <v>1144</v>
      </c>
      <c r="F353" t="s">
        <v>123</v>
      </c>
      <c r="G353" t="s">
        <v>28</v>
      </c>
      <c r="H353">
        <v>1</v>
      </c>
      <c r="I353">
        <v>1</v>
      </c>
      <c r="J353">
        <v>2004</v>
      </c>
      <c r="K353" t="s">
        <v>278</v>
      </c>
      <c r="L353">
        <v>79</v>
      </c>
      <c r="M353" t="s">
        <v>1128</v>
      </c>
      <c r="N353" t="s">
        <v>124</v>
      </c>
      <c r="O353" t="s">
        <v>125</v>
      </c>
      <c r="P353" t="s">
        <v>126</v>
      </c>
      <c r="Q353" t="s">
        <v>34</v>
      </c>
      <c r="R353" t="s">
        <v>61</v>
      </c>
      <c r="S353" t="s">
        <v>34</v>
      </c>
      <c r="T353" t="s">
        <v>127</v>
      </c>
      <c r="U353" t="s">
        <v>51</v>
      </c>
      <c r="V353" t="s">
        <v>52</v>
      </c>
      <c r="W353" t="s">
        <v>128</v>
      </c>
      <c r="X353" t="s">
        <v>129</v>
      </c>
      <c r="Y353" t="s">
        <v>42</v>
      </c>
    </row>
    <row r="354" spans="1:25" x14ac:dyDescent="0.25">
      <c r="A354">
        <v>10225</v>
      </c>
      <c r="B354">
        <v>37</v>
      </c>
      <c r="C354" t="s">
        <v>1145</v>
      </c>
      <c r="D354">
        <v>10</v>
      </c>
      <c r="E354" t="s">
        <v>1146</v>
      </c>
      <c r="F354" t="s">
        <v>817</v>
      </c>
      <c r="G354" t="s">
        <v>28</v>
      </c>
      <c r="H354">
        <v>1</v>
      </c>
      <c r="I354">
        <v>2</v>
      </c>
      <c r="J354">
        <v>2004</v>
      </c>
      <c r="K354" t="s">
        <v>278</v>
      </c>
      <c r="L354">
        <v>79</v>
      </c>
      <c r="M354" t="s">
        <v>1128</v>
      </c>
      <c r="N354" t="s">
        <v>818</v>
      </c>
      <c r="O354" t="s">
        <v>819</v>
      </c>
      <c r="P354" t="s">
        <v>820</v>
      </c>
      <c r="Q354" t="s">
        <v>34</v>
      </c>
      <c r="R354" t="s">
        <v>821</v>
      </c>
      <c r="S354" t="s">
        <v>34</v>
      </c>
      <c r="T354" t="s">
        <v>822</v>
      </c>
      <c r="U354" t="s">
        <v>823</v>
      </c>
      <c r="V354" t="s">
        <v>52</v>
      </c>
      <c r="W354" t="s">
        <v>824</v>
      </c>
      <c r="X354" t="s">
        <v>150</v>
      </c>
      <c r="Y354" t="s">
        <v>42</v>
      </c>
    </row>
    <row r="355" spans="1:25" x14ac:dyDescent="0.25">
      <c r="A355">
        <v>10238</v>
      </c>
      <c r="B355">
        <v>20</v>
      </c>
      <c r="C355" t="s">
        <v>1147</v>
      </c>
      <c r="D355">
        <v>4</v>
      </c>
      <c r="E355" t="s">
        <v>1148</v>
      </c>
      <c r="F355" t="s">
        <v>826</v>
      </c>
      <c r="G355" t="s">
        <v>28</v>
      </c>
      <c r="H355">
        <v>2</v>
      </c>
      <c r="I355">
        <v>4</v>
      </c>
      <c r="J355">
        <v>2004</v>
      </c>
      <c r="K355" t="s">
        <v>278</v>
      </c>
      <c r="L355">
        <v>79</v>
      </c>
      <c r="M355" t="s">
        <v>1128</v>
      </c>
      <c r="N355" t="s">
        <v>562</v>
      </c>
      <c r="O355" t="s">
        <v>563</v>
      </c>
      <c r="P355" t="s">
        <v>564</v>
      </c>
      <c r="Q355" t="s">
        <v>34</v>
      </c>
      <c r="R355" t="s">
        <v>565</v>
      </c>
      <c r="S355" t="s">
        <v>34</v>
      </c>
      <c r="T355" t="s">
        <v>566</v>
      </c>
      <c r="U355" t="s">
        <v>567</v>
      </c>
      <c r="V355" t="s">
        <v>52</v>
      </c>
      <c r="W355" t="s">
        <v>568</v>
      </c>
      <c r="X355" t="s">
        <v>569</v>
      </c>
      <c r="Y355" t="s">
        <v>42</v>
      </c>
    </row>
    <row r="356" spans="1:25" x14ac:dyDescent="0.25">
      <c r="A356">
        <v>10253</v>
      </c>
      <c r="B356">
        <v>25</v>
      </c>
      <c r="C356" t="s">
        <v>1149</v>
      </c>
      <c r="D356">
        <v>14</v>
      </c>
      <c r="E356" t="s">
        <v>1150</v>
      </c>
      <c r="F356" t="s">
        <v>828</v>
      </c>
      <c r="G356" t="s">
        <v>591</v>
      </c>
      <c r="H356">
        <v>2</v>
      </c>
      <c r="I356">
        <v>6</v>
      </c>
      <c r="J356">
        <v>2004</v>
      </c>
      <c r="K356" t="s">
        <v>278</v>
      </c>
      <c r="L356">
        <v>79</v>
      </c>
      <c r="M356" t="s">
        <v>1128</v>
      </c>
      <c r="N356" t="s">
        <v>257</v>
      </c>
      <c r="O356" t="s">
        <v>258</v>
      </c>
      <c r="P356" t="s">
        <v>259</v>
      </c>
      <c r="Q356" t="s">
        <v>34</v>
      </c>
      <c r="R356" t="s">
        <v>260</v>
      </c>
      <c r="S356" t="s">
        <v>34</v>
      </c>
      <c r="T356" t="s">
        <v>261</v>
      </c>
      <c r="U356" t="s">
        <v>262</v>
      </c>
      <c r="V356" t="s">
        <v>52</v>
      </c>
      <c r="W356" t="s">
        <v>263</v>
      </c>
      <c r="X356" t="s">
        <v>264</v>
      </c>
      <c r="Y356" t="s">
        <v>42</v>
      </c>
    </row>
    <row r="357" spans="1:25" x14ac:dyDescent="0.25">
      <c r="A357">
        <v>10266</v>
      </c>
      <c r="B357">
        <v>35</v>
      </c>
      <c r="C357" t="s">
        <v>1151</v>
      </c>
      <c r="D357">
        <v>15</v>
      </c>
      <c r="E357" t="s">
        <v>1152</v>
      </c>
      <c r="F357" t="s">
        <v>830</v>
      </c>
      <c r="G357" t="s">
        <v>28</v>
      </c>
      <c r="H357">
        <v>3</v>
      </c>
      <c r="I357">
        <v>7</v>
      </c>
      <c r="J357">
        <v>2004</v>
      </c>
      <c r="K357" t="s">
        <v>278</v>
      </c>
      <c r="L357">
        <v>79</v>
      </c>
      <c r="M357" t="s">
        <v>1128</v>
      </c>
      <c r="N357" t="s">
        <v>831</v>
      </c>
      <c r="O357" t="s">
        <v>832</v>
      </c>
      <c r="P357" t="s">
        <v>833</v>
      </c>
      <c r="Q357" t="s">
        <v>34</v>
      </c>
      <c r="R357" t="s">
        <v>834</v>
      </c>
      <c r="S357" t="s">
        <v>34</v>
      </c>
      <c r="T357" t="s">
        <v>835</v>
      </c>
      <c r="U357" t="s">
        <v>396</v>
      </c>
      <c r="V357" t="s">
        <v>52</v>
      </c>
      <c r="W357" t="s">
        <v>836</v>
      </c>
      <c r="X357" t="s">
        <v>837</v>
      </c>
      <c r="Y357" t="s">
        <v>42</v>
      </c>
    </row>
    <row r="358" spans="1:25" x14ac:dyDescent="0.25">
      <c r="A358">
        <v>10276</v>
      </c>
      <c r="B358">
        <v>38</v>
      </c>
      <c r="C358" t="s">
        <v>1153</v>
      </c>
      <c r="D358">
        <v>4</v>
      </c>
      <c r="E358" t="s">
        <v>1154</v>
      </c>
      <c r="F358" t="s">
        <v>839</v>
      </c>
      <c r="G358" t="s">
        <v>28</v>
      </c>
      <c r="H358">
        <v>3</v>
      </c>
      <c r="I358">
        <v>8</v>
      </c>
      <c r="J358">
        <v>2004</v>
      </c>
      <c r="K358" t="s">
        <v>278</v>
      </c>
      <c r="L358">
        <v>79</v>
      </c>
      <c r="M358" t="s">
        <v>1128</v>
      </c>
      <c r="N358" t="s">
        <v>840</v>
      </c>
      <c r="O358" t="s">
        <v>841</v>
      </c>
      <c r="P358" t="s">
        <v>842</v>
      </c>
      <c r="Q358" t="s">
        <v>34</v>
      </c>
      <c r="R358" t="s">
        <v>441</v>
      </c>
      <c r="S358" t="s">
        <v>185</v>
      </c>
      <c r="T358" t="s">
        <v>442</v>
      </c>
      <c r="U358" t="s">
        <v>38</v>
      </c>
      <c r="V358" t="s">
        <v>39</v>
      </c>
      <c r="W358" t="s">
        <v>843</v>
      </c>
      <c r="X358" t="s">
        <v>844</v>
      </c>
      <c r="Y358" t="s">
        <v>65</v>
      </c>
    </row>
    <row r="359" spans="1:25" x14ac:dyDescent="0.25">
      <c r="A359">
        <v>10287</v>
      </c>
      <c r="B359">
        <v>41</v>
      </c>
      <c r="C359" t="s">
        <v>1155</v>
      </c>
      <c r="D359">
        <v>13</v>
      </c>
      <c r="E359" t="s">
        <v>1156</v>
      </c>
      <c r="F359" t="s">
        <v>846</v>
      </c>
      <c r="G359" t="s">
        <v>28</v>
      </c>
      <c r="H359">
        <v>3</v>
      </c>
      <c r="I359">
        <v>8</v>
      </c>
      <c r="J359">
        <v>2004</v>
      </c>
      <c r="K359" t="s">
        <v>278</v>
      </c>
      <c r="L359">
        <v>79</v>
      </c>
      <c r="M359" t="s">
        <v>1128</v>
      </c>
      <c r="N359" t="s">
        <v>818</v>
      </c>
      <c r="O359" t="s">
        <v>819</v>
      </c>
      <c r="P359" t="s">
        <v>820</v>
      </c>
      <c r="Q359" t="s">
        <v>34</v>
      </c>
      <c r="R359" t="s">
        <v>821</v>
      </c>
      <c r="S359" t="s">
        <v>34</v>
      </c>
      <c r="T359" t="s">
        <v>822</v>
      </c>
      <c r="U359" t="s">
        <v>823</v>
      </c>
      <c r="V359" t="s">
        <v>52</v>
      </c>
      <c r="W359" t="s">
        <v>824</v>
      </c>
      <c r="X359" t="s">
        <v>150</v>
      </c>
      <c r="Y359" t="s">
        <v>42</v>
      </c>
    </row>
    <row r="360" spans="1:25" x14ac:dyDescent="0.25">
      <c r="A360">
        <v>10300</v>
      </c>
      <c r="B360">
        <v>22</v>
      </c>
      <c r="C360" t="s">
        <v>1151</v>
      </c>
      <c r="D360">
        <v>6</v>
      </c>
      <c r="E360" t="s">
        <v>1157</v>
      </c>
      <c r="F360" t="s">
        <v>848</v>
      </c>
      <c r="G360" t="s">
        <v>28</v>
      </c>
      <c r="H360">
        <v>4</v>
      </c>
      <c r="I360">
        <v>10</v>
      </c>
      <c r="J360">
        <v>2003</v>
      </c>
      <c r="K360" t="s">
        <v>278</v>
      </c>
      <c r="L360">
        <v>79</v>
      </c>
      <c r="M360" t="s">
        <v>1128</v>
      </c>
      <c r="N360" t="s">
        <v>849</v>
      </c>
      <c r="O360" t="s">
        <v>850</v>
      </c>
      <c r="P360" t="s">
        <v>851</v>
      </c>
      <c r="Q360" t="s">
        <v>34</v>
      </c>
      <c r="R360" t="s">
        <v>852</v>
      </c>
      <c r="S360" t="s">
        <v>34</v>
      </c>
      <c r="T360" t="s">
        <v>853</v>
      </c>
      <c r="U360" t="s">
        <v>810</v>
      </c>
      <c r="V360" t="s">
        <v>52</v>
      </c>
      <c r="W360" t="s">
        <v>854</v>
      </c>
      <c r="X360" t="s">
        <v>731</v>
      </c>
      <c r="Y360" t="s">
        <v>42</v>
      </c>
    </row>
    <row r="361" spans="1:25" x14ac:dyDescent="0.25">
      <c r="A361">
        <v>10310</v>
      </c>
      <c r="B361">
        <v>49</v>
      </c>
      <c r="C361" t="s">
        <v>1137</v>
      </c>
      <c r="D361">
        <v>11</v>
      </c>
      <c r="E361" t="s">
        <v>1158</v>
      </c>
      <c r="F361" t="s">
        <v>856</v>
      </c>
      <c r="G361" t="s">
        <v>28</v>
      </c>
      <c r="H361">
        <v>4</v>
      </c>
      <c r="I361">
        <v>10</v>
      </c>
      <c r="J361">
        <v>2004</v>
      </c>
      <c r="K361" t="s">
        <v>278</v>
      </c>
      <c r="L361">
        <v>79</v>
      </c>
      <c r="M361" t="s">
        <v>1128</v>
      </c>
      <c r="N361" t="s">
        <v>805</v>
      </c>
      <c r="O361" t="s">
        <v>806</v>
      </c>
      <c r="P361" t="s">
        <v>807</v>
      </c>
      <c r="Q361" t="s">
        <v>34</v>
      </c>
      <c r="R361" t="s">
        <v>808</v>
      </c>
      <c r="S361" t="s">
        <v>34</v>
      </c>
      <c r="T361" t="s">
        <v>809</v>
      </c>
      <c r="U361" t="s">
        <v>810</v>
      </c>
      <c r="V361" t="s">
        <v>52</v>
      </c>
      <c r="W361" t="s">
        <v>811</v>
      </c>
      <c r="X361" t="s">
        <v>812</v>
      </c>
      <c r="Y361" t="s">
        <v>65</v>
      </c>
    </row>
    <row r="362" spans="1:25" x14ac:dyDescent="0.25">
      <c r="A362">
        <v>10320</v>
      </c>
      <c r="B362">
        <v>38</v>
      </c>
      <c r="C362" t="s">
        <v>1134</v>
      </c>
      <c r="D362">
        <v>4</v>
      </c>
      <c r="E362" t="s">
        <v>1159</v>
      </c>
      <c r="F362" t="s">
        <v>858</v>
      </c>
      <c r="G362" t="s">
        <v>28</v>
      </c>
      <c r="H362">
        <v>4</v>
      </c>
      <c r="I362">
        <v>11</v>
      </c>
      <c r="J362">
        <v>2004</v>
      </c>
      <c r="K362" t="s">
        <v>278</v>
      </c>
      <c r="L362">
        <v>79</v>
      </c>
      <c r="M362" t="s">
        <v>1128</v>
      </c>
      <c r="N362" t="s">
        <v>282</v>
      </c>
      <c r="O362" t="s">
        <v>283</v>
      </c>
      <c r="P362" t="s">
        <v>284</v>
      </c>
      <c r="Q362" t="s">
        <v>34</v>
      </c>
      <c r="R362" t="s">
        <v>285</v>
      </c>
      <c r="S362" t="s">
        <v>34</v>
      </c>
      <c r="T362" t="s">
        <v>286</v>
      </c>
      <c r="U362" t="s">
        <v>287</v>
      </c>
      <c r="V362" t="s">
        <v>52</v>
      </c>
      <c r="W362" t="s">
        <v>288</v>
      </c>
      <c r="X362" t="s">
        <v>289</v>
      </c>
      <c r="Y362" t="s">
        <v>42</v>
      </c>
    </row>
    <row r="363" spans="1:25" x14ac:dyDescent="0.25">
      <c r="A363">
        <v>10329</v>
      </c>
      <c r="B363">
        <v>33</v>
      </c>
      <c r="C363" t="s">
        <v>77</v>
      </c>
      <c r="D363">
        <v>14</v>
      </c>
      <c r="E363" t="s">
        <v>1160</v>
      </c>
      <c r="F363" t="s">
        <v>218</v>
      </c>
      <c r="G363" t="s">
        <v>28</v>
      </c>
      <c r="H363">
        <v>4</v>
      </c>
      <c r="I363">
        <v>11</v>
      </c>
      <c r="J363">
        <v>2004</v>
      </c>
      <c r="K363" t="s">
        <v>278</v>
      </c>
      <c r="L363">
        <v>79</v>
      </c>
      <c r="M363" t="s">
        <v>1128</v>
      </c>
      <c r="N363" t="s">
        <v>31</v>
      </c>
      <c r="O363" t="s">
        <v>32</v>
      </c>
      <c r="P363" t="s">
        <v>33</v>
      </c>
      <c r="Q363" t="s">
        <v>34</v>
      </c>
      <c r="R363" t="s">
        <v>35</v>
      </c>
      <c r="S363" t="s">
        <v>36</v>
      </c>
      <c r="T363" t="s">
        <v>37</v>
      </c>
      <c r="U363" t="s">
        <v>38</v>
      </c>
      <c r="V363" t="s">
        <v>39</v>
      </c>
      <c r="W363" t="s">
        <v>40</v>
      </c>
      <c r="X363" t="s">
        <v>41</v>
      </c>
      <c r="Y363" t="s">
        <v>65</v>
      </c>
    </row>
    <row r="364" spans="1:25" x14ac:dyDescent="0.25">
      <c r="A364">
        <v>10341</v>
      </c>
      <c r="B364">
        <v>36</v>
      </c>
      <c r="C364" t="s">
        <v>1161</v>
      </c>
      <c r="D364">
        <v>10</v>
      </c>
      <c r="E364" t="s">
        <v>1162</v>
      </c>
      <c r="F364" t="s">
        <v>220</v>
      </c>
      <c r="G364" t="s">
        <v>28</v>
      </c>
      <c r="H364">
        <v>4</v>
      </c>
      <c r="I364">
        <v>11</v>
      </c>
      <c r="J364">
        <v>2004</v>
      </c>
      <c r="K364" t="s">
        <v>278</v>
      </c>
      <c r="L364">
        <v>79</v>
      </c>
      <c r="M364" t="s">
        <v>1128</v>
      </c>
      <c r="N364" t="s">
        <v>221</v>
      </c>
      <c r="O364" t="s">
        <v>222</v>
      </c>
      <c r="P364" t="s">
        <v>223</v>
      </c>
      <c r="Q364" t="s">
        <v>34</v>
      </c>
      <c r="R364" t="s">
        <v>224</v>
      </c>
      <c r="S364" t="s">
        <v>34</v>
      </c>
      <c r="T364" t="s">
        <v>225</v>
      </c>
      <c r="U364" t="s">
        <v>226</v>
      </c>
      <c r="V364" t="s">
        <v>52</v>
      </c>
      <c r="W364" t="s">
        <v>227</v>
      </c>
      <c r="X364" t="s">
        <v>228</v>
      </c>
      <c r="Y364" t="s">
        <v>65</v>
      </c>
    </row>
    <row r="365" spans="1:25" x14ac:dyDescent="0.25">
      <c r="A365">
        <v>10363</v>
      </c>
      <c r="B365">
        <v>34</v>
      </c>
      <c r="C365" t="s">
        <v>1163</v>
      </c>
      <c r="D365">
        <v>5</v>
      </c>
      <c r="E365" t="s">
        <v>1164</v>
      </c>
      <c r="F365" t="s">
        <v>865</v>
      </c>
      <c r="G365" t="s">
        <v>28</v>
      </c>
      <c r="H365">
        <v>1</v>
      </c>
      <c r="I365">
        <v>1</v>
      </c>
      <c r="J365">
        <v>2005</v>
      </c>
      <c r="K365" t="s">
        <v>278</v>
      </c>
      <c r="L365">
        <v>79</v>
      </c>
      <c r="M365" t="s">
        <v>1128</v>
      </c>
      <c r="N365" t="s">
        <v>866</v>
      </c>
      <c r="O365" t="s">
        <v>867</v>
      </c>
      <c r="P365" t="s">
        <v>868</v>
      </c>
      <c r="Q365" t="s">
        <v>34</v>
      </c>
      <c r="R365" t="s">
        <v>869</v>
      </c>
      <c r="S365" t="s">
        <v>34</v>
      </c>
      <c r="T365" t="s">
        <v>870</v>
      </c>
      <c r="U365" t="s">
        <v>196</v>
      </c>
      <c r="V365" t="s">
        <v>52</v>
      </c>
      <c r="W365" t="s">
        <v>871</v>
      </c>
      <c r="X365" t="s">
        <v>872</v>
      </c>
      <c r="Y365" t="s">
        <v>42</v>
      </c>
    </row>
    <row r="366" spans="1:25" x14ac:dyDescent="0.25">
      <c r="A366">
        <v>10377</v>
      </c>
      <c r="B366">
        <v>24</v>
      </c>
      <c r="C366" t="s">
        <v>1165</v>
      </c>
      <c r="D366">
        <v>5</v>
      </c>
      <c r="E366" t="s">
        <v>1166</v>
      </c>
      <c r="F366" t="s">
        <v>1167</v>
      </c>
      <c r="G366" t="s">
        <v>28</v>
      </c>
      <c r="H366">
        <v>1</v>
      </c>
      <c r="I366">
        <v>2</v>
      </c>
      <c r="J366">
        <v>2005</v>
      </c>
      <c r="K366" t="s">
        <v>278</v>
      </c>
      <c r="L366">
        <v>79</v>
      </c>
      <c r="M366" t="s">
        <v>1128</v>
      </c>
      <c r="N366" t="s">
        <v>191</v>
      </c>
      <c r="O366" t="s">
        <v>192</v>
      </c>
      <c r="P366" t="s">
        <v>193</v>
      </c>
      <c r="Q366" t="s">
        <v>34</v>
      </c>
      <c r="R366" t="s">
        <v>194</v>
      </c>
      <c r="S366" t="s">
        <v>34</v>
      </c>
      <c r="T366" t="s">
        <v>195</v>
      </c>
      <c r="U366" t="s">
        <v>196</v>
      </c>
      <c r="V366" t="s">
        <v>52</v>
      </c>
      <c r="W366" t="s">
        <v>197</v>
      </c>
      <c r="X366" t="s">
        <v>198</v>
      </c>
      <c r="Y366" t="s">
        <v>42</v>
      </c>
    </row>
    <row r="367" spans="1:25" x14ac:dyDescent="0.25">
      <c r="A367">
        <v>10389</v>
      </c>
      <c r="B367">
        <v>36</v>
      </c>
      <c r="C367" t="s">
        <v>1168</v>
      </c>
      <c r="D367">
        <v>7</v>
      </c>
      <c r="E367" t="s">
        <v>1169</v>
      </c>
      <c r="F367" t="s">
        <v>247</v>
      </c>
      <c r="G367" t="s">
        <v>28</v>
      </c>
      <c r="H367">
        <v>1</v>
      </c>
      <c r="I367">
        <v>3</v>
      </c>
      <c r="J367">
        <v>2005</v>
      </c>
      <c r="K367" t="s">
        <v>278</v>
      </c>
      <c r="L367">
        <v>79</v>
      </c>
      <c r="M367" t="s">
        <v>1128</v>
      </c>
      <c r="N367" t="s">
        <v>401</v>
      </c>
      <c r="O367" t="s">
        <v>402</v>
      </c>
      <c r="P367" t="s">
        <v>403</v>
      </c>
      <c r="Q367" t="s">
        <v>34</v>
      </c>
      <c r="R367" t="s">
        <v>404</v>
      </c>
      <c r="S367" t="s">
        <v>34</v>
      </c>
      <c r="T367" t="s">
        <v>405</v>
      </c>
      <c r="U367" t="s">
        <v>287</v>
      </c>
      <c r="V367" t="s">
        <v>52</v>
      </c>
      <c r="W367" t="s">
        <v>406</v>
      </c>
      <c r="X367" t="s">
        <v>316</v>
      </c>
      <c r="Y367" t="s">
        <v>42</v>
      </c>
    </row>
    <row r="368" spans="1:25" x14ac:dyDescent="0.25">
      <c r="A368">
        <v>10419</v>
      </c>
      <c r="B368">
        <v>34</v>
      </c>
      <c r="C368" t="s">
        <v>1149</v>
      </c>
      <c r="D368">
        <v>14</v>
      </c>
      <c r="E368" t="s">
        <v>1170</v>
      </c>
      <c r="F368" t="s">
        <v>878</v>
      </c>
      <c r="G368" t="s">
        <v>28</v>
      </c>
      <c r="H368">
        <v>2</v>
      </c>
      <c r="I368">
        <v>5</v>
      </c>
      <c r="J368">
        <v>2005</v>
      </c>
      <c r="K368" t="s">
        <v>278</v>
      </c>
      <c r="L368">
        <v>79</v>
      </c>
      <c r="M368" t="s">
        <v>1128</v>
      </c>
      <c r="N368" t="s">
        <v>221</v>
      </c>
      <c r="O368" t="s">
        <v>222</v>
      </c>
      <c r="P368" t="s">
        <v>223</v>
      </c>
      <c r="Q368" t="s">
        <v>34</v>
      </c>
      <c r="R368" t="s">
        <v>224</v>
      </c>
      <c r="S368" t="s">
        <v>34</v>
      </c>
      <c r="T368" t="s">
        <v>225</v>
      </c>
      <c r="U368" t="s">
        <v>226</v>
      </c>
      <c r="V368" t="s">
        <v>52</v>
      </c>
      <c r="W368" t="s">
        <v>227</v>
      </c>
      <c r="X368" t="s">
        <v>228</v>
      </c>
      <c r="Y368" t="s">
        <v>65</v>
      </c>
    </row>
    <row r="369" spans="1:25" x14ac:dyDescent="0.25">
      <c r="A369">
        <v>10104</v>
      </c>
      <c r="B369">
        <v>41</v>
      </c>
      <c r="C369" t="s">
        <v>77</v>
      </c>
      <c r="D369">
        <v>9</v>
      </c>
      <c r="E369" t="s">
        <v>1171</v>
      </c>
      <c r="F369" t="s">
        <v>1026</v>
      </c>
      <c r="G369" t="s">
        <v>28</v>
      </c>
      <c r="H369">
        <v>1</v>
      </c>
      <c r="I369">
        <v>1</v>
      </c>
      <c r="J369">
        <v>2003</v>
      </c>
      <c r="K369" t="s">
        <v>957</v>
      </c>
      <c r="L369">
        <v>118</v>
      </c>
      <c r="M369" t="s">
        <v>1172</v>
      </c>
      <c r="N369" t="s">
        <v>268</v>
      </c>
      <c r="O369" t="s">
        <v>269</v>
      </c>
      <c r="P369" t="s">
        <v>270</v>
      </c>
      <c r="Q369" t="s">
        <v>34</v>
      </c>
      <c r="R369" t="s">
        <v>271</v>
      </c>
      <c r="S369" t="s">
        <v>34</v>
      </c>
      <c r="T369" t="s">
        <v>272</v>
      </c>
      <c r="U369" t="s">
        <v>273</v>
      </c>
      <c r="V369" t="s">
        <v>52</v>
      </c>
      <c r="W369" t="s">
        <v>274</v>
      </c>
      <c r="X369" t="s">
        <v>275</v>
      </c>
      <c r="Y369" t="s">
        <v>65</v>
      </c>
    </row>
    <row r="370" spans="1:25" x14ac:dyDescent="0.25">
      <c r="A370">
        <v>10115</v>
      </c>
      <c r="B370">
        <v>46</v>
      </c>
      <c r="C370" t="s">
        <v>77</v>
      </c>
      <c r="D370">
        <v>5</v>
      </c>
      <c r="E370" t="s">
        <v>1173</v>
      </c>
      <c r="F370" t="s">
        <v>1174</v>
      </c>
      <c r="G370" t="s">
        <v>28</v>
      </c>
      <c r="H370">
        <v>2</v>
      </c>
      <c r="I370">
        <v>4</v>
      </c>
      <c r="J370">
        <v>2003</v>
      </c>
      <c r="K370" t="s">
        <v>957</v>
      </c>
      <c r="L370">
        <v>118</v>
      </c>
      <c r="M370" t="s">
        <v>1172</v>
      </c>
      <c r="N370" t="s">
        <v>312</v>
      </c>
      <c r="O370" t="s">
        <v>313</v>
      </c>
      <c r="P370" t="s">
        <v>314</v>
      </c>
      <c r="Q370" t="s">
        <v>315</v>
      </c>
      <c r="R370" t="s">
        <v>35</v>
      </c>
      <c r="S370" t="s">
        <v>36</v>
      </c>
      <c r="T370" t="s">
        <v>37</v>
      </c>
      <c r="U370" t="s">
        <v>38</v>
      </c>
      <c r="V370" t="s">
        <v>39</v>
      </c>
      <c r="W370" t="s">
        <v>187</v>
      </c>
      <c r="X370" t="s">
        <v>316</v>
      </c>
      <c r="Y370" t="s">
        <v>65</v>
      </c>
    </row>
    <row r="371" spans="1:25" x14ac:dyDescent="0.25">
      <c r="A371">
        <v>10127</v>
      </c>
      <c r="B371">
        <v>24</v>
      </c>
      <c r="C371" t="s">
        <v>77</v>
      </c>
      <c r="D371">
        <v>11</v>
      </c>
      <c r="E371" t="s">
        <v>1175</v>
      </c>
      <c r="F371" t="s">
        <v>884</v>
      </c>
      <c r="G371" t="s">
        <v>28</v>
      </c>
      <c r="H371">
        <v>2</v>
      </c>
      <c r="I371">
        <v>6</v>
      </c>
      <c r="J371">
        <v>2003</v>
      </c>
      <c r="K371" t="s">
        <v>957</v>
      </c>
      <c r="L371">
        <v>118</v>
      </c>
      <c r="M371" t="s">
        <v>1172</v>
      </c>
      <c r="N371" t="s">
        <v>885</v>
      </c>
      <c r="O371" t="s">
        <v>886</v>
      </c>
      <c r="P371" t="s">
        <v>887</v>
      </c>
      <c r="Q371" t="s">
        <v>888</v>
      </c>
      <c r="R371" t="s">
        <v>35</v>
      </c>
      <c r="S371" t="s">
        <v>36</v>
      </c>
      <c r="T371" t="s">
        <v>37</v>
      </c>
      <c r="U371" t="s">
        <v>38</v>
      </c>
      <c r="V371" t="s">
        <v>39</v>
      </c>
      <c r="W371" t="s">
        <v>75</v>
      </c>
      <c r="X371" t="s">
        <v>889</v>
      </c>
      <c r="Y371" t="s">
        <v>42</v>
      </c>
    </row>
    <row r="372" spans="1:25" x14ac:dyDescent="0.25">
      <c r="A372">
        <v>10141</v>
      </c>
      <c r="B372">
        <v>21</v>
      </c>
      <c r="C372" t="s">
        <v>77</v>
      </c>
      <c r="D372">
        <v>5</v>
      </c>
      <c r="E372" t="s">
        <v>1176</v>
      </c>
      <c r="F372" t="s">
        <v>1177</v>
      </c>
      <c r="G372" t="s">
        <v>28</v>
      </c>
      <c r="H372">
        <v>3</v>
      </c>
      <c r="I372">
        <v>8</v>
      </c>
      <c r="J372">
        <v>2003</v>
      </c>
      <c r="K372" t="s">
        <v>957</v>
      </c>
      <c r="L372">
        <v>118</v>
      </c>
      <c r="M372" t="s">
        <v>1172</v>
      </c>
      <c r="N372" t="s">
        <v>866</v>
      </c>
      <c r="O372" t="s">
        <v>867</v>
      </c>
      <c r="P372" t="s">
        <v>868</v>
      </c>
      <c r="Q372" t="s">
        <v>34</v>
      </c>
      <c r="R372" t="s">
        <v>869</v>
      </c>
      <c r="S372" t="s">
        <v>34</v>
      </c>
      <c r="T372" t="s">
        <v>870</v>
      </c>
      <c r="U372" t="s">
        <v>196</v>
      </c>
      <c r="V372" t="s">
        <v>52</v>
      </c>
      <c r="W372" t="s">
        <v>871</v>
      </c>
      <c r="X372" t="s">
        <v>872</v>
      </c>
      <c r="Y372" t="s">
        <v>42</v>
      </c>
    </row>
    <row r="373" spans="1:25" x14ac:dyDescent="0.25">
      <c r="A373">
        <v>10151</v>
      </c>
      <c r="B373">
        <v>24</v>
      </c>
      <c r="C373" t="s">
        <v>77</v>
      </c>
      <c r="D373">
        <v>3</v>
      </c>
      <c r="E373" t="s">
        <v>1178</v>
      </c>
      <c r="F373" t="s">
        <v>1179</v>
      </c>
      <c r="G373" t="s">
        <v>28</v>
      </c>
      <c r="H373">
        <v>3</v>
      </c>
      <c r="I373">
        <v>9</v>
      </c>
      <c r="J373">
        <v>2003</v>
      </c>
      <c r="K373" t="s">
        <v>957</v>
      </c>
      <c r="L373">
        <v>118</v>
      </c>
      <c r="M373" t="s">
        <v>1172</v>
      </c>
      <c r="N373" t="s">
        <v>688</v>
      </c>
      <c r="O373" t="s">
        <v>689</v>
      </c>
      <c r="P373" t="s">
        <v>690</v>
      </c>
      <c r="Q373" t="s">
        <v>34</v>
      </c>
      <c r="R373" t="s">
        <v>691</v>
      </c>
      <c r="S373" t="s">
        <v>34</v>
      </c>
      <c r="T373" t="s">
        <v>692</v>
      </c>
      <c r="U373" t="s">
        <v>196</v>
      </c>
      <c r="V373" t="s">
        <v>52</v>
      </c>
      <c r="W373" t="s">
        <v>693</v>
      </c>
      <c r="X373" t="s">
        <v>694</v>
      </c>
      <c r="Y373" t="s">
        <v>65</v>
      </c>
    </row>
    <row r="374" spans="1:25" x14ac:dyDescent="0.25">
      <c r="A374">
        <v>10165</v>
      </c>
      <c r="B374">
        <v>48</v>
      </c>
      <c r="C374" t="s">
        <v>77</v>
      </c>
      <c r="D374">
        <v>12</v>
      </c>
      <c r="E374" t="s">
        <v>1180</v>
      </c>
      <c r="F374" t="s">
        <v>895</v>
      </c>
      <c r="G374" t="s">
        <v>28</v>
      </c>
      <c r="H374">
        <v>4</v>
      </c>
      <c r="I374">
        <v>10</v>
      </c>
      <c r="J374">
        <v>2003</v>
      </c>
      <c r="K374" t="s">
        <v>957</v>
      </c>
      <c r="L374">
        <v>118</v>
      </c>
      <c r="M374" t="s">
        <v>1172</v>
      </c>
      <c r="N374" t="s">
        <v>302</v>
      </c>
      <c r="O374" t="s">
        <v>303</v>
      </c>
      <c r="P374" t="s">
        <v>304</v>
      </c>
      <c r="Q374" t="s">
        <v>34</v>
      </c>
      <c r="R374" t="s">
        <v>305</v>
      </c>
      <c r="S374" t="s">
        <v>34</v>
      </c>
      <c r="T374" t="s">
        <v>306</v>
      </c>
      <c r="U374" t="s">
        <v>305</v>
      </c>
      <c r="V374" t="s">
        <v>307</v>
      </c>
      <c r="W374" t="s">
        <v>308</v>
      </c>
      <c r="X374" t="s">
        <v>309</v>
      </c>
      <c r="Y374" t="s">
        <v>65</v>
      </c>
    </row>
    <row r="375" spans="1:25" x14ac:dyDescent="0.25">
      <c r="A375">
        <v>10175</v>
      </c>
      <c r="B375">
        <v>26</v>
      </c>
      <c r="C375" t="s">
        <v>77</v>
      </c>
      <c r="D375">
        <v>1</v>
      </c>
      <c r="E375" t="s">
        <v>1181</v>
      </c>
      <c r="F375" t="s">
        <v>318</v>
      </c>
      <c r="G375" t="s">
        <v>28</v>
      </c>
      <c r="H375">
        <v>4</v>
      </c>
      <c r="I375">
        <v>11</v>
      </c>
      <c r="J375">
        <v>2003</v>
      </c>
      <c r="K375" t="s">
        <v>957</v>
      </c>
      <c r="L375">
        <v>118</v>
      </c>
      <c r="M375" t="s">
        <v>1172</v>
      </c>
      <c r="N375" t="s">
        <v>574</v>
      </c>
      <c r="O375" t="s">
        <v>575</v>
      </c>
      <c r="P375" t="s">
        <v>576</v>
      </c>
      <c r="Q375" t="s">
        <v>34</v>
      </c>
      <c r="R375" t="s">
        <v>577</v>
      </c>
      <c r="S375" t="s">
        <v>34</v>
      </c>
      <c r="T375" t="s">
        <v>578</v>
      </c>
      <c r="U375" t="s">
        <v>262</v>
      </c>
      <c r="V375" t="s">
        <v>52</v>
      </c>
      <c r="W375" t="s">
        <v>84</v>
      </c>
      <c r="X375" t="s">
        <v>579</v>
      </c>
      <c r="Y375" t="s">
        <v>65</v>
      </c>
    </row>
    <row r="376" spans="1:25" x14ac:dyDescent="0.25">
      <c r="A376">
        <v>10184</v>
      </c>
      <c r="B376">
        <v>37</v>
      </c>
      <c r="C376" t="s">
        <v>77</v>
      </c>
      <c r="D376">
        <v>6</v>
      </c>
      <c r="E376" t="s">
        <v>1182</v>
      </c>
      <c r="F376" t="s">
        <v>602</v>
      </c>
      <c r="G376" t="s">
        <v>28</v>
      </c>
      <c r="H376">
        <v>4</v>
      </c>
      <c r="I376">
        <v>11</v>
      </c>
      <c r="J376">
        <v>2003</v>
      </c>
      <c r="K376" t="s">
        <v>957</v>
      </c>
      <c r="L376">
        <v>118</v>
      </c>
      <c r="M376" t="s">
        <v>1172</v>
      </c>
      <c r="N376" t="s">
        <v>1183</v>
      </c>
      <c r="O376" t="s">
        <v>1184</v>
      </c>
      <c r="P376" t="s">
        <v>1185</v>
      </c>
      <c r="Q376" t="s">
        <v>34</v>
      </c>
      <c r="R376" t="s">
        <v>1186</v>
      </c>
      <c r="S376" t="s">
        <v>34</v>
      </c>
      <c r="T376" t="s">
        <v>1187</v>
      </c>
      <c r="U376" t="s">
        <v>273</v>
      </c>
      <c r="V376" t="s">
        <v>52</v>
      </c>
      <c r="W376" t="s">
        <v>1188</v>
      </c>
      <c r="X376" t="s">
        <v>1189</v>
      </c>
      <c r="Y376" t="s">
        <v>65</v>
      </c>
    </row>
    <row r="377" spans="1:25" x14ac:dyDescent="0.25">
      <c r="A377">
        <v>10195</v>
      </c>
      <c r="B377">
        <v>49</v>
      </c>
      <c r="C377" t="s">
        <v>77</v>
      </c>
      <c r="D377">
        <v>6</v>
      </c>
      <c r="E377" t="s">
        <v>1190</v>
      </c>
      <c r="F377" t="s">
        <v>337</v>
      </c>
      <c r="G377" t="s">
        <v>28</v>
      </c>
      <c r="H377">
        <v>4</v>
      </c>
      <c r="I377">
        <v>11</v>
      </c>
      <c r="J377">
        <v>2003</v>
      </c>
      <c r="K377" t="s">
        <v>957</v>
      </c>
      <c r="L377">
        <v>118</v>
      </c>
      <c r="M377" t="s">
        <v>1172</v>
      </c>
      <c r="N377" t="s">
        <v>510</v>
      </c>
      <c r="O377" t="s">
        <v>511</v>
      </c>
      <c r="P377" t="s">
        <v>512</v>
      </c>
      <c r="Q377" t="s">
        <v>34</v>
      </c>
      <c r="R377" t="s">
        <v>513</v>
      </c>
      <c r="S377" t="s">
        <v>36</v>
      </c>
      <c r="T377" t="s">
        <v>514</v>
      </c>
      <c r="U377" t="s">
        <v>38</v>
      </c>
      <c r="V377" t="s">
        <v>39</v>
      </c>
      <c r="W377" t="s">
        <v>149</v>
      </c>
      <c r="X377" t="s">
        <v>363</v>
      </c>
      <c r="Y377" t="s">
        <v>65</v>
      </c>
    </row>
    <row r="378" spans="1:25" x14ac:dyDescent="0.25">
      <c r="A378">
        <v>10207</v>
      </c>
      <c r="B378">
        <v>34</v>
      </c>
      <c r="C378" t="s">
        <v>1191</v>
      </c>
      <c r="D378">
        <v>7</v>
      </c>
      <c r="E378" t="s">
        <v>1192</v>
      </c>
      <c r="F378" t="s">
        <v>736</v>
      </c>
      <c r="G378" t="s">
        <v>28</v>
      </c>
      <c r="H378">
        <v>4</v>
      </c>
      <c r="I378">
        <v>12</v>
      </c>
      <c r="J378">
        <v>2003</v>
      </c>
      <c r="K378" t="s">
        <v>957</v>
      </c>
      <c r="L378">
        <v>118</v>
      </c>
      <c r="M378" t="s">
        <v>1172</v>
      </c>
      <c r="N378" t="s">
        <v>737</v>
      </c>
      <c r="O378" t="s">
        <v>738</v>
      </c>
      <c r="P378" t="s">
        <v>739</v>
      </c>
      <c r="Q378" t="s">
        <v>34</v>
      </c>
      <c r="R378" t="s">
        <v>659</v>
      </c>
      <c r="S378" t="s">
        <v>185</v>
      </c>
      <c r="T378" t="s">
        <v>660</v>
      </c>
      <c r="U378" t="s">
        <v>38</v>
      </c>
      <c r="V378" t="s">
        <v>39</v>
      </c>
      <c r="W378" t="s">
        <v>740</v>
      </c>
      <c r="X378" t="s">
        <v>422</v>
      </c>
      <c r="Y378" t="s">
        <v>65</v>
      </c>
    </row>
    <row r="379" spans="1:25" x14ac:dyDescent="0.25">
      <c r="A379">
        <v>10219</v>
      </c>
      <c r="B379">
        <v>48</v>
      </c>
      <c r="C379" t="s">
        <v>77</v>
      </c>
      <c r="D379">
        <v>2</v>
      </c>
      <c r="E379" t="s">
        <v>1193</v>
      </c>
      <c r="F379" t="s">
        <v>1194</v>
      </c>
      <c r="G379" t="s">
        <v>28</v>
      </c>
      <c r="H379">
        <v>1</v>
      </c>
      <c r="I379">
        <v>2</v>
      </c>
      <c r="J379">
        <v>2004</v>
      </c>
      <c r="K379" t="s">
        <v>957</v>
      </c>
      <c r="L379">
        <v>118</v>
      </c>
      <c r="M379" t="s">
        <v>1172</v>
      </c>
      <c r="N379" t="s">
        <v>1195</v>
      </c>
      <c r="O379" t="s">
        <v>1196</v>
      </c>
      <c r="P379" t="s">
        <v>1197</v>
      </c>
      <c r="Q379" t="s">
        <v>34</v>
      </c>
      <c r="R379" t="s">
        <v>1198</v>
      </c>
      <c r="S379" t="s">
        <v>73</v>
      </c>
      <c r="T379" t="s">
        <v>92</v>
      </c>
      <c r="U379" t="s">
        <v>38</v>
      </c>
      <c r="V379" t="s">
        <v>39</v>
      </c>
      <c r="W379" t="s">
        <v>1199</v>
      </c>
      <c r="X379" t="s">
        <v>705</v>
      </c>
      <c r="Y379" t="s">
        <v>65</v>
      </c>
    </row>
    <row r="380" spans="1:25" x14ac:dyDescent="0.25">
      <c r="A380">
        <v>10229</v>
      </c>
      <c r="B380">
        <v>36</v>
      </c>
      <c r="C380" t="s">
        <v>77</v>
      </c>
      <c r="D380">
        <v>1</v>
      </c>
      <c r="E380" t="s">
        <v>1200</v>
      </c>
      <c r="F380" t="s">
        <v>751</v>
      </c>
      <c r="G380" t="s">
        <v>28</v>
      </c>
      <c r="H380">
        <v>1</v>
      </c>
      <c r="I380">
        <v>3</v>
      </c>
      <c r="J380">
        <v>2004</v>
      </c>
      <c r="K380" t="s">
        <v>957</v>
      </c>
      <c r="L380">
        <v>118</v>
      </c>
      <c r="M380" t="s">
        <v>1172</v>
      </c>
      <c r="N380" t="s">
        <v>417</v>
      </c>
      <c r="O380" t="s">
        <v>418</v>
      </c>
      <c r="P380" t="s">
        <v>419</v>
      </c>
      <c r="Q380" t="s">
        <v>34</v>
      </c>
      <c r="R380" t="s">
        <v>420</v>
      </c>
      <c r="S380" t="s">
        <v>73</v>
      </c>
      <c r="T380" t="s">
        <v>167</v>
      </c>
      <c r="U380" t="s">
        <v>38</v>
      </c>
      <c r="V380" t="s">
        <v>39</v>
      </c>
      <c r="W380" t="s">
        <v>421</v>
      </c>
      <c r="X380" t="s">
        <v>422</v>
      </c>
      <c r="Y380" t="s">
        <v>65</v>
      </c>
    </row>
    <row r="381" spans="1:25" x14ac:dyDescent="0.25">
      <c r="A381">
        <v>10246</v>
      </c>
      <c r="B381">
        <v>46</v>
      </c>
      <c r="C381" t="s">
        <v>77</v>
      </c>
      <c r="D381">
        <v>5</v>
      </c>
      <c r="E381" t="s">
        <v>1201</v>
      </c>
      <c r="F381" t="s">
        <v>920</v>
      </c>
      <c r="G381" t="s">
        <v>28</v>
      </c>
      <c r="H381">
        <v>2</v>
      </c>
      <c r="I381">
        <v>5</v>
      </c>
      <c r="J381">
        <v>2004</v>
      </c>
      <c r="K381" t="s">
        <v>957</v>
      </c>
      <c r="L381">
        <v>118</v>
      </c>
      <c r="M381" t="s">
        <v>1172</v>
      </c>
      <c r="N381" t="s">
        <v>268</v>
      </c>
      <c r="O381" t="s">
        <v>269</v>
      </c>
      <c r="P381" t="s">
        <v>270</v>
      </c>
      <c r="Q381" t="s">
        <v>34</v>
      </c>
      <c r="R381" t="s">
        <v>271</v>
      </c>
      <c r="S381" t="s">
        <v>34</v>
      </c>
      <c r="T381" t="s">
        <v>272</v>
      </c>
      <c r="U381" t="s">
        <v>273</v>
      </c>
      <c r="V381" t="s">
        <v>52</v>
      </c>
      <c r="W381" t="s">
        <v>274</v>
      </c>
      <c r="X381" t="s">
        <v>275</v>
      </c>
      <c r="Y381" t="s">
        <v>65</v>
      </c>
    </row>
    <row r="382" spans="1:25" x14ac:dyDescent="0.25">
      <c r="A382">
        <v>10259</v>
      </c>
      <c r="B382">
        <v>46</v>
      </c>
      <c r="C382" t="s">
        <v>77</v>
      </c>
      <c r="D382">
        <v>4</v>
      </c>
      <c r="E382" t="s">
        <v>1202</v>
      </c>
      <c r="F382" t="s">
        <v>379</v>
      </c>
      <c r="G382" t="s">
        <v>28</v>
      </c>
      <c r="H382">
        <v>2</v>
      </c>
      <c r="I382">
        <v>6</v>
      </c>
      <c r="J382">
        <v>2004</v>
      </c>
      <c r="K382" t="s">
        <v>957</v>
      </c>
      <c r="L382">
        <v>118</v>
      </c>
      <c r="M382" t="s">
        <v>1172</v>
      </c>
      <c r="N382" t="s">
        <v>743</v>
      </c>
      <c r="O382" t="s">
        <v>744</v>
      </c>
      <c r="P382" t="s">
        <v>745</v>
      </c>
      <c r="Q382" t="s">
        <v>746</v>
      </c>
      <c r="R382" t="s">
        <v>305</v>
      </c>
      <c r="S382" t="s">
        <v>34</v>
      </c>
      <c r="T382" t="s">
        <v>747</v>
      </c>
      <c r="U382" t="s">
        <v>305</v>
      </c>
      <c r="V382" t="s">
        <v>140</v>
      </c>
      <c r="W382" t="s">
        <v>748</v>
      </c>
      <c r="X382" t="s">
        <v>749</v>
      </c>
      <c r="Y382" t="s">
        <v>65</v>
      </c>
    </row>
    <row r="383" spans="1:25" x14ac:dyDescent="0.25">
      <c r="A383">
        <v>10271</v>
      </c>
      <c r="B383">
        <v>31</v>
      </c>
      <c r="C383" t="s">
        <v>1203</v>
      </c>
      <c r="D383">
        <v>5</v>
      </c>
      <c r="E383" t="s">
        <v>1204</v>
      </c>
      <c r="F383" t="s">
        <v>922</v>
      </c>
      <c r="G383" t="s">
        <v>28</v>
      </c>
      <c r="H383">
        <v>3</v>
      </c>
      <c r="I383">
        <v>7</v>
      </c>
      <c r="J383">
        <v>2004</v>
      </c>
      <c r="K383" t="s">
        <v>957</v>
      </c>
      <c r="L383">
        <v>118</v>
      </c>
      <c r="M383" t="s">
        <v>1172</v>
      </c>
      <c r="N383" t="s">
        <v>417</v>
      </c>
      <c r="O383" t="s">
        <v>418</v>
      </c>
      <c r="P383" t="s">
        <v>419</v>
      </c>
      <c r="Q383" t="s">
        <v>34</v>
      </c>
      <c r="R383" t="s">
        <v>420</v>
      </c>
      <c r="S383" t="s">
        <v>73</v>
      </c>
      <c r="T383" t="s">
        <v>167</v>
      </c>
      <c r="U383" t="s">
        <v>38</v>
      </c>
      <c r="V383" t="s">
        <v>39</v>
      </c>
      <c r="W383" t="s">
        <v>421</v>
      </c>
      <c r="X383" t="s">
        <v>422</v>
      </c>
      <c r="Y383" t="s">
        <v>65</v>
      </c>
    </row>
    <row r="384" spans="1:25" x14ac:dyDescent="0.25">
      <c r="A384">
        <v>10281</v>
      </c>
      <c r="B384">
        <v>41</v>
      </c>
      <c r="C384" t="s">
        <v>77</v>
      </c>
      <c r="D384">
        <v>1</v>
      </c>
      <c r="E384" t="s">
        <v>1205</v>
      </c>
      <c r="F384" t="s">
        <v>756</v>
      </c>
      <c r="G384" t="s">
        <v>28</v>
      </c>
      <c r="H384">
        <v>3</v>
      </c>
      <c r="I384">
        <v>8</v>
      </c>
      <c r="J384">
        <v>2004</v>
      </c>
      <c r="K384" t="s">
        <v>957</v>
      </c>
      <c r="L384">
        <v>118</v>
      </c>
      <c r="M384" t="s">
        <v>1172</v>
      </c>
      <c r="N384" t="s">
        <v>210</v>
      </c>
      <c r="O384" t="s">
        <v>211</v>
      </c>
      <c r="P384" t="s">
        <v>212</v>
      </c>
      <c r="Q384" t="s">
        <v>34</v>
      </c>
      <c r="R384" t="s">
        <v>213</v>
      </c>
      <c r="S384" t="s">
        <v>214</v>
      </c>
      <c r="T384" t="s">
        <v>215</v>
      </c>
      <c r="U384" t="s">
        <v>38</v>
      </c>
      <c r="V384" t="s">
        <v>39</v>
      </c>
      <c r="W384" t="s">
        <v>40</v>
      </c>
      <c r="X384" t="s">
        <v>216</v>
      </c>
      <c r="Y384" t="s">
        <v>65</v>
      </c>
    </row>
    <row r="385" spans="1:25" x14ac:dyDescent="0.25">
      <c r="A385">
        <v>10292</v>
      </c>
      <c r="B385">
        <v>21</v>
      </c>
      <c r="C385" t="s">
        <v>77</v>
      </c>
      <c r="D385">
        <v>8</v>
      </c>
      <c r="E385" t="s">
        <v>1206</v>
      </c>
      <c r="F385" t="s">
        <v>400</v>
      </c>
      <c r="G385" t="s">
        <v>28</v>
      </c>
      <c r="H385">
        <v>3</v>
      </c>
      <c r="I385">
        <v>9</v>
      </c>
      <c r="J385">
        <v>2004</v>
      </c>
      <c r="K385" t="s">
        <v>957</v>
      </c>
      <c r="L385">
        <v>118</v>
      </c>
      <c r="M385" t="s">
        <v>1172</v>
      </c>
      <c r="N385" t="s">
        <v>31</v>
      </c>
      <c r="O385" t="s">
        <v>32</v>
      </c>
      <c r="P385" t="s">
        <v>33</v>
      </c>
      <c r="Q385" t="s">
        <v>34</v>
      </c>
      <c r="R385" t="s">
        <v>35</v>
      </c>
      <c r="S385" t="s">
        <v>36</v>
      </c>
      <c r="T385" t="s">
        <v>37</v>
      </c>
      <c r="U385" t="s">
        <v>38</v>
      </c>
      <c r="V385" t="s">
        <v>39</v>
      </c>
      <c r="W385" t="s">
        <v>40</v>
      </c>
      <c r="X385" t="s">
        <v>41</v>
      </c>
      <c r="Y385" t="s">
        <v>42</v>
      </c>
    </row>
    <row r="386" spans="1:25" x14ac:dyDescent="0.25">
      <c r="A386">
        <v>10305</v>
      </c>
      <c r="B386">
        <v>38</v>
      </c>
      <c r="C386" t="s">
        <v>77</v>
      </c>
      <c r="D386">
        <v>5</v>
      </c>
      <c r="E386" t="s">
        <v>1207</v>
      </c>
      <c r="F386" t="s">
        <v>759</v>
      </c>
      <c r="G386" t="s">
        <v>28</v>
      </c>
      <c r="H386">
        <v>4</v>
      </c>
      <c r="I386">
        <v>10</v>
      </c>
      <c r="J386">
        <v>2004</v>
      </c>
      <c r="K386" t="s">
        <v>957</v>
      </c>
      <c r="L386">
        <v>118</v>
      </c>
      <c r="M386" t="s">
        <v>1172</v>
      </c>
      <c r="N386" t="s">
        <v>181</v>
      </c>
      <c r="O386" t="s">
        <v>182</v>
      </c>
      <c r="P386" t="s">
        <v>183</v>
      </c>
      <c r="Q386" t="s">
        <v>34</v>
      </c>
      <c r="R386" t="s">
        <v>184</v>
      </c>
      <c r="S386" t="s">
        <v>185</v>
      </c>
      <c r="T386" t="s">
        <v>186</v>
      </c>
      <c r="U386" t="s">
        <v>38</v>
      </c>
      <c r="V386" t="s">
        <v>39</v>
      </c>
      <c r="W386" t="s">
        <v>187</v>
      </c>
      <c r="X386" t="s">
        <v>188</v>
      </c>
      <c r="Y386" t="s">
        <v>65</v>
      </c>
    </row>
    <row r="387" spans="1:25" x14ac:dyDescent="0.25">
      <c r="A387">
        <v>10314</v>
      </c>
      <c r="B387">
        <v>45</v>
      </c>
      <c r="C387" t="s">
        <v>77</v>
      </c>
      <c r="D387">
        <v>14</v>
      </c>
      <c r="E387" t="s">
        <v>1208</v>
      </c>
      <c r="F387" t="s">
        <v>761</v>
      </c>
      <c r="G387" t="s">
        <v>28</v>
      </c>
      <c r="H387">
        <v>4</v>
      </c>
      <c r="I387">
        <v>10</v>
      </c>
      <c r="J387">
        <v>2004</v>
      </c>
      <c r="K387" t="s">
        <v>957</v>
      </c>
      <c r="L387">
        <v>118</v>
      </c>
      <c r="M387" t="s">
        <v>1172</v>
      </c>
      <c r="N387" t="s">
        <v>934</v>
      </c>
      <c r="O387" t="s">
        <v>935</v>
      </c>
      <c r="P387" t="s">
        <v>936</v>
      </c>
      <c r="Q387" t="s">
        <v>34</v>
      </c>
      <c r="R387" t="s">
        <v>937</v>
      </c>
      <c r="S387" t="s">
        <v>34</v>
      </c>
      <c r="T387" t="s">
        <v>938</v>
      </c>
      <c r="U387" t="s">
        <v>567</v>
      </c>
      <c r="V387" t="s">
        <v>52</v>
      </c>
      <c r="W387" t="s">
        <v>939</v>
      </c>
      <c r="X387" t="s">
        <v>940</v>
      </c>
      <c r="Y387" t="s">
        <v>65</v>
      </c>
    </row>
    <row r="388" spans="1:25" x14ac:dyDescent="0.25">
      <c r="A388">
        <v>10324</v>
      </c>
      <c r="B388">
        <v>26</v>
      </c>
      <c r="C388" t="s">
        <v>1209</v>
      </c>
      <c r="D388">
        <v>7</v>
      </c>
      <c r="E388" t="s">
        <v>1210</v>
      </c>
      <c r="F388" t="s">
        <v>676</v>
      </c>
      <c r="G388" t="s">
        <v>28</v>
      </c>
      <c r="H388">
        <v>4</v>
      </c>
      <c r="I388">
        <v>11</v>
      </c>
      <c r="J388">
        <v>2004</v>
      </c>
      <c r="K388" t="s">
        <v>957</v>
      </c>
      <c r="L388">
        <v>118</v>
      </c>
      <c r="M388" t="s">
        <v>1172</v>
      </c>
      <c r="N388" t="s">
        <v>145</v>
      </c>
      <c r="O388" t="s">
        <v>146</v>
      </c>
      <c r="P388" t="s">
        <v>147</v>
      </c>
      <c r="Q388" t="s">
        <v>148</v>
      </c>
      <c r="R388" t="s">
        <v>35</v>
      </c>
      <c r="S388" t="s">
        <v>36</v>
      </c>
      <c r="T388" t="s">
        <v>37</v>
      </c>
      <c r="U388" t="s">
        <v>38</v>
      </c>
      <c r="V388" t="s">
        <v>39</v>
      </c>
      <c r="W388" t="s">
        <v>149</v>
      </c>
      <c r="X388" t="s">
        <v>150</v>
      </c>
      <c r="Y388" t="s">
        <v>42</v>
      </c>
    </row>
    <row r="389" spans="1:25" x14ac:dyDescent="0.25">
      <c r="A389">
        <v>10336</v>
      </c>
      <c r="B389">
        <v>38</v>
      </c>
      <c r="C389" t="s">
        <v>77</v>
      </c>
      <c r="D389">
        <v>3</v>
      </c>
      <c r="E389" t="s">
        <v>1211</v>
      </c>
      <c r="F389" t="s">
        <v>945</v>
      </c>
      <c r="G389" t="s">
        <v>28</v>
      </c>
      <c r="H389">
        <v>4</v>
      </c>
      <c r="I389">
        <v>11</v>
      </c>
      <c r="J389">
        <v>2004</v>
      </c>
      <c r="K389" t="s">
        <v>957</v>
      </c>
      <c r="L389">
        <v>118</v>
      </c>
      <c r="M389" t="s">
        <v>1172</v>
      </c>
      <c r="N389" t="s">
        <v>713</v>
      </c>
      <c r="O389" t="s">
        <v>714</v>
      </c>
      <c r="P389" t="s">
        <v>715</v>
      </c>
      <c r="Q389" t="s">
        <v>34</v>
      </c>
      <c r="R389" t="s">
        <v>61</v>
      </c>
      <c r="S389" t="s">
        <v>34</v>
      </c>
      <c r="T389" t="s">
        <v>716</v>
      </c>
      <c r="U389" t="s">
        <v>51</v>
      </c>
      <c r="V389" t="s">
        <v>52</v>
      </c>
      <c r="W389" t="s">
        <v>717</v>
      </c>
      <c r="X389" t="s">
        <v>718</v>
      </c>
      <c r="Y389" t="s">
        <v>65</v>
      </c>
    </row>
    <row r="390" spans="1:25" x14ac:dyDescent="0.25">
      <c r="A390">
        <v>10349</v>
      </c>
      <c r="B390">
        <v>48</v>
      </c>
      <c r="C390" t="s">
        <v>77</v>
      </c>
      <c r="D390">
        <v>9</v>
      </c>
      <c r="E390" t="s">
        <v>1212</v>
      </c>
      <c r="F390" t="s">
        <v>1117</v>
      </c>
      <c r="G390" t="s">
        <v>28</v>
      </c>
      <c r="H390">
        <v>4</v>
      </c>
      <c r="I390">
        <v>12</v>
      </c>
      <c r="J390">
        <v>2004</v>
      </c>
      <c r="K390" t="s">
        <v>957</v>
      </c>
      <c r="L390">
        <v>118</v>
      </c>
      <c r="M390" t="s">
        <v>1172</v>
      </c>
      <c r="N390" t="s">
        <v>885</v>
      </c>
      <c r="O390" t="s">
        <v>886</v>
      </c>
      <c r="P390" t="s">
        <v>887</v>
      </c>
      <c r="Q390" t="s">
        <v>888</v>
      </c>
      <c r="R390" t="s">
        <v>35</v>
      </c>
      <c r="S390" t="s">
        <v>36</v>
      </c>
      <c r="T390" t="s">
        <v>37</v>
      </c>
      <c r="U390" t="s">
        <v>38</v>
      </c>
      <c r="V390" t="s">
        <v>39</v>
      </c>
      <c r="W390" t="s">
        <v>75</v>
      </c>
      <c r="X390" t="s">
        <v>889</v>
      </c>
      <c r="Y390" t="s">
        <v>65</v>
      </c>
    </row>
    <row r="391" spans="1:25" x14ac:dyDescent="0.25">
      <c r="A391">
        <v>10358</v>
      </c>
      <c r="B391">
        <v>42</v>
      </c>
      <c r="C391" t="s">
        <v>1213</v>
      </c>
      <c r="D391">
        <v>9</v>
      </c>
      <c r="E391" t="s">
        <v>1214</v>
      </c>
      <c r="F391" t="s">
        <v>436</v>
      </c>
      <c r="G391" t="s">
        <v>28</v>
      </c>
      <c r="H391">
        <v>4</v>
      </c>
      <c r="I391">
        <v>12</v>
      </c>
      <c r="J391">
        <v>2004</v>
      </c>
      <c r="K391" t="s">
        <v>957</v>
      </c>
      <c r="L391">
        <v>118</v>
      </c>
      <c r="M391" t="s">
        <v>1172</v>
      </c>
      <c r="N391" t="s">
        <v>268</v>
      </c>
      <c r="O391" t="s">
        <v>269</v>
      </c>
      <c r="P391" t="s">
        <v>270</v>
      </c>
      <c r="Q391" t="s">
        <v>34</v>
      </c>
      <c r="R391" t="s">
        <v>271</v>
      </c>
      <c r="S391" t="s">
        <v>34</v>
      </c>
      <c r="T391" t="s">
        <v>272</v>
      </c>
      <c r="U391" t="s">
        <v>273</v>
      </c>
      <c r="V391" t="s">
        <v>52</v>
      </c>
      <c r="W391" t="s">
        <v>274</v>
      </c>
      <c r="X391" t="s">
        <v>275</v>
      </c>
      <c r="Y391" t="s">
        <v>42</v>
      </c>
    </row>
    <row r="392" spans="1:25" x14ac:dyDescent="0.25">
      <c r="A392">
        <v>10371</v>
      </c>
      <c r="B392">
        <v>49</v>
      </c>
      <c r="C392" t="s">
        <v>1215</v>
      </c>
      <c r="D392">
        <v>4</v>
      </c>
      <c r="E392" t="s">
        <v>1216</v>
      </c>
      <c r="F392" t="s">
        <v>950</v>
      </c>
      <c r="G392" t="s">
        <v>28</v>
      </c>
      <c r="H392">
        <v>1</v>
      </c>
      <c r="I392">
        <v>1</v>
      </c>
      <c r="J392">
        <v>2005</v>
      </c>
      <c r="K392" t="s">
        <v>957</v>
      </c>
      <c r="L392">
        <v>118</v>
      </c>
      <c r="M392" t="s">
        <v>1172</v>
      </c>
      <c r="N392" t="s">
        <v>417</v>
      </c>
      <c r="O392" t="s">
        <v>418</v>
      </c>
      <c r="P392" t="s">
        <v>419</v>
      </c>
      <c r="Q392" t="s">
        <v>34</v>
      </c>
      <c r="R392" t="s">
        <v>420</v>
      </c>
      <c r="S392" t="s">
        <v>73</v>
      </c>
      <c r="T392" t="s">
        <v>167</v>
      </c>
      <c r="U392" t="s">
        <v>38</v>
      </c>
      <c r="V392" t="s">
        <v>39</v>
      </c>
      <c r="W392" t="s">
        <v>421</v>
      </c>
      <c r="X392" t="s">
        <v>422</v>
      </c>
      <c r="Y392" t="s">
        <v>42</v>
      </c>
    </row>
    <row r="393" spans="1:25" x14ac:dyDescent="0.25">
      <c r="A393">
        <v>10382</v>
      </c>
      <c r="B393">
        <v>32</v>
      </c>
      <c r="C393" t="s">
        <v>1217</v>
      </c>
      <c r="D393">
        <v>13</v>
      </c>
      <c r="E393" t="s">
        <v>1218</v>
      </c>
      <c r="F393" t="s">
        <v>445</v>
      </c>
      <c r="G393" t="s">
        <v>28</v>
      </c>
      <c r="H393">
        <v>1</v>
      </c>
      <c r="I393">
        <v>2</v>
      </c>
      <c r="J393">
        <v>2005</v>
      </c>
      <c r="K393" t="s">
        <v>957</v>
      </c>
      <c r="L393">
        <v>118</v>
      </c>
      <c r="M393" t="s">
        <v>1172</v>
      </c>
      <c r="N393" t="s">
        <v>417</v>
      </c>
      <c r="O393" t="s">
        <v>418</v>
      </c>
      <c r="P393" t="s">
        <v>419</v>
      </c>
      <c r="Q393" t="s">
        <v>34</v>
      </c>
      <c r="R393" t="s">
        <v>420</v>
      </c>
      <c r="S393" t="s">
        <v>73</v>
      </c>
      <c r="T393" t="s">
        <v>167</v>
      </c>
      <c r="U393" t="s">
        <v>38</v>
      </c>
      <c r="V393" t="s">
        <v>39</v>
      </c>
      <c r="W393" t="s">
        <v>421</v>
      </c>
      <c r="X393" t="s">
        <v>422</v>
      </c>
      <c r="Y393" t="s">
        <v>42</v>
      </c>
    </row>
    <row r="394" spans="1:25" x14ac:dyDescent="0.25">
      <c r="A394">
        <v>10412</v>
      </c>
      <c r="B394">
        <v>54</v>
      </c>
      <c r="C394" t="s">
        <v>77</v>
      </c>
      <c r="D394">
        <v>5</v>
      </c>
      <c r="E394" t="s">
        <v>1219</v>
      </c>
      <c r="F394" t="s">
        <v>1220</v>
      </c>
      <c r="G394" t="s">
        <v>28</v>
      </c>
      <c r="H394">
        <v>2</v>
      </c>
      <c r="I394">
        <v>5</v>
      </c>
      <c r="J394">
        <v>2005</v>
      </c>
      <c r="K394" t="s">
        <v>957</v>
      </c>
      <c r="L394">
        <v>118</v>
      </c>
      <c r="M394" t="s">
        <v>1172</v>
      </c>
      <c r="N394" t="s">
        <v>268</v>
      </c>
      <c r="O394" t="s">
        <v>269</v>
      </c>
      <c r="P394" t="s">
        <v>270</v>
      </c>
      <c r="Q394" t="s">
        <v>34</v>
      </c>
      <c r="R394" t="s">
        <v>271</v>
      </c>
      <c r="S394" t="s">
        <v>34</v>
      </c>
      <c r="T394" t="s">
        <v>272</v>
      </c>
      <c r="U394" t="s">
        <v>273</v>
      </c>
      <c r="V394" t="s">
        <v>52</v>
      </c>
      <c r="W394" t="s">
        <v>274</v>
      </c>
      <c r="X394" t="s">
        <v>275</v>
      </c>
      <c r="Y394" t="s">
        <v>65</v>
      </c>
    </row>
    <row r="395" spans="1:25" x14ac:dyDescent="0.25">
      <c r="A395">
        <v>10425</v>
      </c>
      <c r="B395">
        <v>33</v>
      </c>
      <c r="C395" t="s">
        <v>77</v>
      </c>
      <c r="D395">
        <v>4</v>
      </c>
      <c r="E395" t="s">
        <v>1221</v>
      </c>
      <c r="F395" t="s">
        <v>467</v>
      </c>
      <c r="G395" t="s">
        <v>468</v>
      </c>
      <c r="H395">
        <v>2</v>
      </c>
      <c r="I395">
        <v>5</v>
      </c>
      <c r="J395">
        <v>2005</v>
      </c>
      <c r="K395" t="s">
        <v>957</v>
      </c>
      <c r="L395">
        <v>118</v>
      </c>
      <c r="M395" t="s">
        <v>1172</v>
      </c>
      <c r="N395" t="s">
        <v>172</v>
      </c>
      <c r="O395" t="s">
        <v>173</v>
      </c>
      <c r="P395" t="s">
        <v>174</v>
      </c>
      <c r="Q395" t="s">
        <v>34</v>
      </c>
      <c r="R395" t="s">
        <v>175</v>
      </c>
      <c r="S395" t="s">
        <v>34</v>
      </c>
      <c r="T395" t="s">
        <v>176</v>
      </c>
      <c r="U395" t="s">
        <v>51</v>
      </c>
      <c r="V395" t="s">
        <v>52</v>
      </c>
      <c r="W395" t="s">
        <v>177</v>
      </c>
      <c r="X395" t="s">
        <v>178</v>
      </c>
      <c r="Y395" t="s">
        <v>65</v>
      </c>
    </row>
    <row r="396" spans="1:25" x14ac:dyDescent="0.25">
      <c r="A396">
        <v>10108</v>
      </c>
      <c r="B396">
        <v>36</v>
      </c>
      <c r="C396" t="s">
        <v>77</v>
      </c>
      <c r="D396">
        <v>3</v>
      </c>
      <c r="E396" t="s">
        <v>1222</v>
      </c>
      <c r="F396" t="s">
        <v>775</v>
      </c>
      <c r="G396" t="s">
        <v>28</v>
      </c>
      <c r="H396">
        <v>1</v>
      </c>
      <c r="I396">
        <v>3</v>
      </c>
      <c r="J396">
        <v>2003</v>
      </c>
      <c r="K396" t="s">
        <v>278</v>
      </c>
      <c r="L396">
        <v>115</v>
      </c>
      <c r="M396" t="s">
        <v>1223</v>
      </c>
      <c r="N396" t="s">
        <v>777</v>
      </c>
      <c r="O396" t="s">
        <v>778</v>
      </c>
      <c r="P396" t="s">
        <v>779</v>
      </c>
      <c r="Q396" t="s">
        <v>34</v>
      </c>
      <c r="R396" t="s">
        <v>780</v>
      </c>
      <c r="S396" t="s">
        <v>34</v>
      </c>
      <c r="T396" t="s">
        <v>781</v>
      </c>
      <c r="U396" t="s">
        <v>782</v>
      </c>
      <c r="V396" t="s">
        <v>307</v>
      </c>
      <c r="W396" t="s">
        <v>783</v>
      </c>
      <c r="X396" t="s">
        <v>784</v>
      </c>
      <c r="Y396" t="s">
        <v>65</v>
      </c>
    </row>
    <row r="397" spans="1:25" x14ac:dyDescent="0.25">
      <c r="A397">
        <v>10122</v>
      </c>
      <c r="B397">
        <v>20</v>
      </c>
      <c r="C397" t="s">
        <v>77</v>
      </c>
      <c r="D397">
        <v>7</v>
      </c>
      <c r="E397" t="s">
        <v>1224</v>
      </c>
      <c r="F397" t="s">
        <v>786</v>
      </c>
      <c r="G397" t="s">
        <v>28</v>
      </c>
      <c r="H397">
        <v>2</v>
      </c>
      <c r="I397">
        <v>5</v>
      </c>
      <c r="J397">
        <v>2003</v>
      </c>
      <c r="K397" t="s">
        <v>278</v>
      </c>
      <c r="L397">
        <v>115</v>
      </c>
      <c r="M397" t="s">
        <v>1223</v>
      </c>
      <c r="N397" t="s">
        <v>787</v>
      </c>
      <c r="O397" t="s">
        <v>788</v>
      </c>
      <c r="P397" t="s">
        <v>789</v>
      </c>
      <c r="Q397" t="s">
        <v>34</v>
      </c>
      <c r="R397" t="s">
        <v>790</v>
      </c>
      <c r="S397" t="s">
        <v>34</v>
      </c>
      <c r="T397" t="s">
        <v>791</v>
      </c>
      <c r="U397" t="s">
        <v>51</v>
      </c>
      <c r="V397" t="s">
        <v>52</v>
      </c>
      <c r="W397" t="s">
        <v>792</v>
      </c>
      <c r="X397" t="s">
        <v>793</v>
      </c>
      <c r="Y397" t="s">
        <v>42</v>
      </c>
    </row>
    <row r="398" spans="1:25" x14ac:dyDescent="0.25">
      <c r="A398">
        <v>10135</v>
      </c>
      <c r="B398">
        <v>29</v>
      </c>
      <c r="C398" t="s">
        <v>1225</v>
      </c>
      <c r="D398">
        <v>4</v>
      </c>
      <c r="E398" t="s">
        <v>1226</v>
      </c>
      <c r="F398" t="s">
        <v>795</v>
      </c>
      <c r="G398" t="s">
        <v>28</v>
      </c>
      <c r="H398">
        <v>3</v>
      </c>
      <c r="I398">
        <v>7</v>
      </c>
      <c r="J398">
        <v>2003</v>
      </c>
      <c r="K398" t="s">
        <v>278</v>
      </c>
      <c r="L398">
        <v>115</v>
      </c>
      <c r="M398" t="s">
        <v>1223</v>
      </c>
      <c r="N398" t="s">
        <v>417</v>
      </c>
      <c r="O398" t="s">
        <v>418</v>
      </c>
      <c r="P398" t="s">
        <v>419</v>
      </c>
      <c r="Q398" t="s">
        <v>34</v>
      </c>
      <c r="R398" t="s">
        <v>420</v>
      </c>
      <c r="S398" t="s">
        <v>73</v>
      </c>
      <c r="T398" t="s">
        <v>167</v>
      </c>
      <c r="U398" t="s">
        <v>38</v>
      </c>
      <c r="V398" t="s">
        <v>39</v>
      </c>
      <c r="W398" t="s">
        <v>421</v>
      </c>
      <c r="X398" t="s">
        <v>422</v>
      </c>
      <c r="Y398" t="s">
        <v>42</v>
      </c>
    </row>
    <row r="399" spans="1:25" x14ac:dyDescent="0.25">
      <c r="A399">
        <v>10147</v>
      </c>
      <c r="B399">
        <v>33</v>
      </c>
      <c r="C399" t="s">
        <v>1225</v>
      </c>
      <c r="D399">
        <v>4</v>
      </c>
      <c r="E399" t="s">
        <v>1227</v>
      </c>
      <c r="F399" t="s">
        <v>797</v>
      </c>
      <c r="G399" t="s">
        <v>28</v>
      </c>
      <c r="H399">
        <v>3</v>
      </c>
      <c r="I399">
        <v>9</v>
      </c>
      <c r="J399">
        <v>2003</v>
      </c>
      <c r="K399" t="s">
        <v>278</v>
      </c>
      <c r="L399">
        <v>115</v>
      </c>
      <c r="M399" t="s">
        <v>1223</v>
      </c>
      <c r="N399" t="s">
        <v>439</v>
      </c>
      <c r="O399" t="s">
        <v>182</v>
      </c>
      <c r="P399" t="s">
        <v>440</v>
      </c>
      <c r="Q399" t="s">
        <v>34</v>
      </c>
      <c r="R399" t="s">
        <v>441</v>
      </c>
      <c r="S399" t="s">
        <v>185</v>
      </c>
      <c r="T399" t="s">
        <v>442</v>
      </c>
      <c r="U399" t="s">
        <v>38</v>
      </c>
      <c r="V399" t="s">
        <v>39</v>
      </c>
      <c r="W399" t="s">
        <v>421</v>
      </c>
      <c r="X399" t="s">
        <v>443</v>
      </c>
      <c r="Y399" t="s">
        <v>65</v>
      </c>
    </row>
    <row r="400" spans="1:25" x14ac:dyDescent="0.25">
      <c r="A400">
        <v>10160</v>
      </c>
      <c r="B400">
        <v>50</v>
      </c>
      <c r="C400" t="s">
        <v>77</v>
      </c>
      <c r="D400">
        <v>5</v>
      </c>
      <c r="E400" t="s">
        <v>1228</v>
      </c>
      <c r="F400" t="s">
        <v>1063</v>
      </c>
      <c r="G400" t="s">
        <v>28</v>
      </c>
      <c r="H400">
        <v>4</v>
      </c>
      <c r="I400">
        <v>10</v>
      </c>
      <c r="J400">
        <v>2003</v>
      </c>
      <c r="K400" t="s">
        <v>278</v>
      </c>
      <c r="L400">
        <v>115</v>
      </c>
      <c r="M400" t="s">
        <v>1223</v>
      </c>
      <c r="N400" t="s">
        <v>620</v>
      </c>
      <c r="O400" t="s">
        <v>621</v>
      </c>
      <c r="P400" t="s">
        <v>622</v>
      </c>
      <c r="Q400" t="s">
        <v>34</v>
      </c>
      <c r="R400" t="s">
        <v>623</v>
      </c>
      <c r="S400" t="s">
        <v>73</v>
      </c>
      <c r="T400" t="s">
        <v>34</v>
      </c>
      <c r="U400" t="s">
        <v>38</v>
      </c>
      <c r="V400" t="s">
        <v>39</v>
      </c>
      <c r="W400" t="s">
        <v>624</v>
      </c>
      <c r="X400" t="s">
        <v>150</v>
      </c>
      <c r="Y400" t="s">
        <v>65</v>
      </c>
    </row>
    <row r="401" spans="1:25" x14ac:dyDescent="0.25">
      <c r="A401">
        <v>10170</v>
      </c>
      <c r="B401">
        <v>41</v>
      </c>
      <c r="C401" t="s">
        <v>77</v>
      </c>
      <c r="D401">
        <v>3</v>
      </c>
      <c r="E401" t="s">
        <v>1229</v>
      </c>
      <c r="F401" t="s">
        <v>800</v>
      </c>
      <c r="G401" t="s">
        <v>28</v>
      </c>
      <c r="H401">
        <v>4</v>
      </c>
      <c r="I401">
        <v>11</v>
      </c>
      <c r="J401">
        <v>2003</v>
      </c>
      <c r="K401" t="s">
        <v>278</v>
      </c>
      <c r="L401">
        <v>115</v>
      </c>
      <c r="M401" t="s">
        <v>1223</v>
      </c>
      <c r="N401" t="s">
        <v>725</v>
      </c>
      <c r="O401" t="s">
        <v>726</v>
      </c>
      <c r="P401" t="s">
        <v>727</v>
      </c>
      <c r="Q401" t="s">
        <v>34</v>
      </c>
      <c r="R401" t="s">
        <v>728</v>
      </c>
      <c r="S401" t="s">
        <v>34</v>
      </c>
      <c r="T401" t="s">
        <v>729</v>
      </c>
      <c r="U401" t="s">
        <v>226</v>
      </c>
      <c r="V401" t="s">
        <v>52</v>
      </c>
      <c r="W401" t="s">
        <v>730</v>
      </c>
      <c r="X401" t="s">
        <v>731</v>
      </c>
      <c r="Y401" t="s">
        <v>65</v>
      </c>
    </row>
    <row r="402" spans="1:25" x14ac:dyDescent="0.25">
      <c r="A402">
        <v>10181</v>
      </c>
      <c r="B402">
        <v>36</v>
      </c>
      <c r="C402" t="s">
        <v>77</v>
      </c>
      <c r="D402">
        <v>11</v>
      </c>
      <c r="E402" t="s">
        <v>1230</v>
      </c>
      <c r="F402" t="s">
        <v>802</v>
      </c>
      <c r="G402" t="s">
        <v>28</v>
      </c>
      <c r="H402">
        <v>4</v>
      </c>
      <c r="I402">
        <v>11</v>
      </c>
      <c r="J402">
        <v>2003</v>
      </c>
      <c r="K402" t="s">
        <v>278</v>
      </c>
      <c r="L402">
        <v>115</v>
      </c>
      <c r="M402" t="s">
        <v>1223</v>
      </c>
      <c r="N402" t="s">
        <v>107</v>
      </c>
      <c r="O402" t="s">
        <v>108</v>
      </c>
      <c r="P402" t="s">
        <v>109</v>
      </c>
      <c r="Q402" t="s">
        <v>34</v>
      </c>
      <c r="R402" t="s">
        <v>110</v>
      </c>
      <c r="S402" t="s">
        <v>34</v>
      </c>
      <c r="T402" t="s">
        <v>111</v>
      </c>
      <c r="U402" t="s">
        <v>112</v>
      </c>
      <c r="V402" t="s">
        <v>52</v>
      </c>
      <c r="W402" t="s">
        <v>113</v>
      </c>
      <c r="X402" t="s">
        <v>114</v>
      </c>
      <c r="Y402" t="s">
        <v>65</v>
      </c>
    </row>
    <row r="403" spans="1:25" x14ac:dyDescent="0.25">
      <c r="A403">
        <v>10192</v>
      </c>
      <c r="B403">
        <v>27</v>
      </c>
      <c r="C403" t="s">
        <v>77</v>
      </c>
      <c r="D403">
        <v>16</v>
      </c>
      <c r="E403" t="s">
        <v>1231</v>
      </c>
      <c r="F403" t="s">
        <v>804</v>
      </c>
      <c r="G403" t="s">
        <v>28</v>
      </c>
      <c r="H403">
        <v>4</v>
      </c>
      <c r="I403">
        <v>11</v>
      </c>
      <c r="J403">
        <v>2003</v>
      </c>
      <c r="K403" t="s">
        <v>278</v>
      </c>
      <c r="L403">
        <v>115</v>
      </c>
      <c r="M403" t="s">
        <v>1223</v>
      </c>
      <c r="N403" t="s">
        <v>425</v>
      </c>
      <c r="O403" t="s">
        <v>426</v>
      </c>
      <c r="P403" t="s">
        <v>427</v>
      </c>
      <c r="Q403" t="s">
        <v>34</v>
      </c>
      <c r="R403" t="s">
        <v>428</v>
      </c>
      <c r="S403" t="s">
        <v>429</v>
      </c>
      <c r="T403" t="s">
        <v>430</v>
      </c>
      <c r="U403" t="s">
        <v>38</v>
      </c>
      <c r="V403" t="s">
        <v>39</v>
      </c>
      <c r="W403" t="s">
        <v>75</v>
      </c>
      <c r="X403" t="s">
        <v>422</v>
      </c>
      <c r="Y403" t="s">
        <v>65</v>
      </c>
    </row>
    <row r="404" spans="1:25" x14ac:dyDescent="0.25">
      <c r="A404">
        <v>10203</v>
      </c>
      <c r="B404">
        <v>47</v>
      </c>
      <c r="C404" t="s">
        <v>77</v>
      </c>
      <c r="D404">
        <v>5</v>
      </c>
      <c r="E404" t="s">
        <v>1232</v>
      </c>
      <c r="F404" t="s">
        <v>814</v>
      </c>
      <c r="G404" t="s">
        <v>28</v>
      </c>
      <c r="H404">
        <v>4</v>
      </c>
      <c r="I404">
        <v>12</v>
      </c>
      <c r="J404">
        <v>2003</v>
      </c>
      <c r="K404" t="s">
        <v>278</v>
      </c>
      <c r="L404">
        <v>115</v>
      </c>
      <c r="M404" t="s">
        <v>1223</v>
      </c>
      <c r="N404" t="s">
        <v>268</v>
      </c>
      <c r="O404" t="s">
        <v>269</v>
      </c>
      <c r="P404" t="s">
        <v>270</v>
      </c>
      <c r="Q404" t="s">
        <v>34</v>
      </c>
      <c r="R404" t="s">
        <v>271</v>
      </c>
      <c r="S404" t="s">
        <v>34</v>
      </c>
      <c r="T404" t="s">
        <v>272</v>
      </c>
      <c r="U404" t="s">
        <v>273</v>
      </c>
      <c r="V404" t="s">
        <v>52</v>
      </c>
      <c r="W404" t="s">
        <v>274</v>
      </c>
      <c r="X404" t="s">
        <v>275</v>
      </c>
      <c r="Y404" t="s">
        <v>65</v>
      </c>
    </row>
    <row r="405" spans="1:25" x14ac:dyDescent="0.25">
      <c r="A405">
        <v>10212</v>
      </c>
      <c r="B405">
        <v>33</v>
      </c>
      <c r="C405" t="s">
        <v>77</v>
      </c>
      <c r="D405">
        <v>15</v>
      </c>
      <c r="E405" t="s">
        <v>1233</v>
      </c>
      <c r="F405" t="s">
        <v>1069</v>
      </c>
      <c r="G405" t="s">
        <v>28</v>
      </c>
      <c r="H405">
        <v>1</v>
      </c>
      <c r="I405">
        <v>1</v>
      </c>
      <c r="J405">
        <v>2004</v>
      </c>
      <c r="K405" t="s">
        <v>278</v>
      </c>
      <c r="L405">
        <v>115</v>
      </c>
      <c r="M405" t="s">
        <v>1223</v>
      </c>
      <c r="N405" t="s">
        <v>268</v>
      </c>
      <c r="O405" t="s">
        <v>269</v>
      </c>
      <c r="P405" t="s">
        <v>270</v>
      </c>
      <c r="Q405" t="s">
        <v>34</v>
      </c>
      <c r="R405" t="s">
        <v>271</v>
      </c>
      <c r="S405" t="s">
        <v>34</v>
      </c>
      <c r="T405" t="s">
        <v>272</v>
      </c>
      <c r="U405" t="s">
        <v>273</v>
      </c>
      <c r="V405" t="s">
        <v>52</v>
      </c>
      <c r="W405" t="s">
        <v>274</v>
      </c>
      <c r="X405" t="s">
        <v>275</v>
      </c>
      <c r="Y405" t="s">
        <v>65</v>
      </c>
    </row>
    <row r="406" spans="1:25" x14ac:dyDescent="0.25">
      <c r="A406">
        <v>10225</v>
      </c>
      <c r="B406">
        <v>21</v>
      </c>
      <c r="C406" t="s">
        <v>77</v>
      </c>
      <c r="D406">
        <v>6</v>
      </c>
      <c r="E406" t="s">
        <v>1234</v>
      </c>
      <c r="F406" t="s">
        <v>817</v>
      </c>
      <c r="G406" t="s">
        <v>28</v>
      </c>
      <c r="H406">
        <v>1</v>
      </c>
      <c r="I406">
        <v>2</v>
      </c>
      <c r="J406">
        <v>2004</v>
      </c>
      <c r="K406" t="s">
        <v>278</v>
      </c>
      <c r="L406">
        <v>115</v>
      </c>
      <c r="M406" t="s">
        <v>1223</v>
      </c>
      <c r="N406" t="s">
        <v>818</v>
      </c>
      <c r="O406" t="s">
        <v>819</v>
      </c>
      <c r="P406" t="s">
        <v>820</v>
      </c>
      <c r="Q406" t="s">
        <v>34</v>
      </c>
      <c r="R406" t="s">
        <v>821</v>
      </c>
      <c r="S406" t="s">
        <v>34</v>
      </c>
      <c r="T406" t="s">
        <v>822</v>
      </c>
      <c r="U406" t="s">
        <v>823</v>
      </c>
      <c r="V406" t="s">
        <v>52</v>
      </c>
      <c r="W406" t="s">
        <v>824</v>
      </c>
      <c r="X406" t="s">
        <v>150</v>
      </c>
      <c r="Y406" t="s">
        <v>42</v>
      </c>
    </row>
    <row r="407" spans="1:25" x14ac:dyDescent="0.25">
      <c r="A407">
        <v>10239</v>
      </c>
      <c r="B407">
        <v>21</v>
      </c>
      <c r="C407" t="s">
        <v>1235</v>
      </c>
      <c r="D407">
        <v>5</v>
      </c>
      <c r="E407" t="s">
        <v>1236</v>
      </c>
      <c r="F407" t="s">
        <v>1237</v>
      </c>
      <c r="G407" t="s">
        <v>28</v>
      </c>
      <c r="H407">
        <v>2</v>
      </c>
      <c r="I407">
        <v>4</v>
      </c>
      <c r="J407">
        <v>2004</v>
      </c>
      <c r="K407" t="s">
        <v>278</v>
      </c>
      <c r="L407">
        <v>115</v>
      </c>
      <c r="M407" t="s">
        <v>1223</v>
      </c>
      <c r="N407" t="s">
        <v>688</v>
      </c>
      <c r="O407" t="s">
        <v>689</v>
      </c>
      <c r="P407" t="s">
        <v>690</v>
      </c>
      <c r="Q407" t="s">
        <v>34</v>
      </c>
      <c r="R407" t="s">
        <v>691</v>
      </c>
      <c r="S407" t="s">
        <v>34</v>
      </c>
      <c r="T407" t="s">
        <v>692</v>
      </c>
      <c r="U407" t="s">
        <v>196</v>
      </c>
      <c r="V407" t="s">
        <v>52</v>
      </c>
      <c r="W407" t="s">
        <v>693</v>
      </c>
      <c r="X407" t="s">
        <v>694</v>
      </c>
      <c r="Y407" t="s">
        <v>42</v>
      </c>
    </row>
    <row r="408" spans="1:25" x14ac:dyDescent="0.25">
      <c r="A408">
        <v>10253</v>
      </c>
      <c r="B408">
        <v>41</v>
      </c>
      <c r="C408" t="s">
        <v>77</v>
      </c>
      <c r="D408">
        <v>10</v>
      </c>
      <c r="E408" t="s">
        <v>1238</v>
      </c>
      <c r="F408" t="s">
        <v>828</v>
      </c>
      <c r="G408" t="s">
        <v>591</v>
      </c>
      <c r="H408">
        <v>2</v>
      </c>
      <c r="I408">
        <v>6</v>
      </c>
      <c r="J408">
        <v>2004</v>
      </c>
      <c r="K408" t="s">
        <v>278</v>
      </c>
      <c r="L408">
        <v>115</v>
      </c>
      <c r="M408" t="s">
        <v>1223</v>
      </c>
      <c r="N408" t="s">
        <v>257</v>
      </c>
      <c r="O408" t="s">
        <v>258</v>
      </c>
      <c r="P408" t="s">
        <v>259</v>
      </c>
      <c r="Q408" t="s">
        <v>34</v>
      </c>
      <c r="R408" t="s">
        <v>260</v>
      </c>
      <c r="S408" t="s">
        <v>34</v>
      </c>
      <c r="T408" t="s">
        <v>261</v>
      </c>
      <c r="U408" t="s">
        <v>262</v>
      </c>
      <c r="V408" t="s">
        <v>52</v>
      </c>
      <c r="W408" t="s">
        <v>263</v>
      </c>
      <c r="X408" t="s">
        <v>264</v>
      </c>
      <c r="Y408" t="s">
        <v>65</v>
      </c>
    </row>
    <row r="409" spans="1:25" x14ac:dyDescent="0.25">
      <c r="A409">
        <v>10266</v>
      </c>
      <c r="B409">
        <v>40</v>
      </c>
      <c r="C409" t="s">
        <v>77</v>
      </c>
      <c r="D409">
        <v>11</v>
      </c>
      <c r="E409" t="s">
        <v>1239</v>
      </c>
      <c r="F409" t="s">
        <v>830</v>
      </c>
      <c r="G409" t="s">
        <v>28</v>
      </c>
      <c r="H409">
        <v>3</v>
      </c>
      <c r="I409">
        <v>7</v>
      </c>
      <c r="J409">
        <v>2004</v>
      </c>
      <c r="K409" t="s">
        <v>278</v>
      </c>
      <c r="L409">
        <v>115</v>
      </c>
      <c r="M409" t="s">
        <v>1223</v>
      </c>
      <c r="N409" t="s">
        <v>831</v>
      </c>
      <c r="O409" t="s">
        <v>832</v>
      </c>
      <c r="P409" t="s">
        <v>833</v>
      </c>
      <c r="Q409" t="s">
        <v>34</v>
      </c>
      <c r="R409" t="s">
        <v>834</v>
      </c>
      <c r="S409" t="s">
        <v>34</v>
      </c>
      <c r="T409" t="s">
        <v>835</v>
      </c>
      <c r="U409" t="s">
        <v>396</v>
      </c>
      <c r="V409" t="s">
        <v>52</v>
      </c>
      <c r="W409" t="s">
        <v>836</v>
      </c>
      <c r="X409" t="s">
        <v>837</v>
      </c>
      <c r="Y409" t="s">
        <v>65</v>
      </c>
    </row>
    <row r="410" spans="1:25" x14ac:dyDescent="0.25">
      <c r="A410">
        <v>10277</v>
      </c>
      <c r="B410">
        <v>28</v>
      </c>
      <c r="C410" t="s">
        <v>77</v>
      </c>
      <c r="D410">
        <v>1</v>
      </c>
      <c r="E410" t="s">
        <v>1240</v>
      </c>
      <c r="F410" t="s">
        <v>1241</v>
      </c>
      <c r="G410" t="s">
        <v>28</v>
      </c>
      <c r="H410">
        <v>3</v>
      </c>
      <c r="I410">
        <v>8</v>
      </c>
      <c r="J410">
        <v>2004</v>
      </c>
      <c r="K410" t="s">
        <v>278</v>
      </c>
      <c r="L410">
        <v>115</v>
      </c>
      <c r="M410" t="s">
        <v>1223</v>
      </c>
      <c r="N410" t="s">
        <v>302</v>
      </c>
      <c r="O410" t="s">
        <v>303</v>
      </c>
      <c r="P410" t="s">
        <v>304</v>
      </c>
      <c r="Q410" t="s">
        <v>34</v>
      </c>
      <c r="R410" t="s">
        <v>305</v>
      </c>
      <c r="S410" t="s">
        <v>34</v>
      </c>
      <c r="T410" t="s">
        <v>306</v>
      </c>
      <c r="U410" t="s">
        <v>305</v>
      </c>
      <c r="V410" t="s">
        <v>307</v>
      </c>
      <c r="W410" t="s">
        <v>308</v>
      </c>
      <c r="X410" t="s">
        <v>309</v>
      </c>
      <c r="Y410" t="s">
        <v>65</v>
      </c>
    </row>
    <row r="411" spans="1:25" x14ac:dyDescent="0.25">
      <c r="A411">
        <v>10287</v>
      </c>
      <c r="B411">
        <v>23</v>
      </c>
      <c r="C411" t="s">
        <v>77</v>
      </c>
      <c r="D411">
        <v>9</v>
      </c>
      <c r="E411" t="s">
        <v>1242</v>
      </c>
      <c r="F411" t="s">
        <v>846</v>
      </c>
      <c r="G411" t="s">
        <v>28</v>
      </c>
      <c r="H411">
        <v>3</v>
      </c>
      <c r="I411">
        <v>8</v>
      </c>
      <c r="J411">
        <v>2004</v>
      </c>
      <c r="K411" t="s">
        <v>278</v>
      </c>
      <c r="L411">
        <v>115</v>
      </c>
      <c r="M411" t="s">
        <v>1223</v>
      </c>
      <c r="N411" t="s">
        <v>818</v>
      </c>
      <c r="O411" t="s">
        <v>819</v>
      </c>
      <c r="P411" t="s">
        <v>820</v>
      </c>
      <c r="Q411" t="s">
        <v>34</v>
      </c>
      <c r="R411" t="s">
        <v>821</v>
      </c>
      <c r="S411" t="s">
        <v>34</v>
      </c>
      <c r="T411" t="s">
        <v>822</v>
      </c>
      <c r="U411" t="s">
        <v>823</v>
      </c>
      <c r="V411" t="s">
        <v>52</v>
      </c>
      <c r="W411" t="s">
        <v>824</v>
      </c>
      <c r="X411" t="s">
        <v>150</v>
      </c>
      <c r="Y411" t="s">
        <v>42</v>
      </c>
    </row>
    <row r="412" spans="1:25" x14ac:dyDescent="0.25">
      <c r="A412">
        <v>10300</v>
      </c>
      <c r="B412">
        <v>23</v>
      </c>
      <c r="C412" t="s">
        <v>77</v>
      </c>
      <c r="D412">
        <v>2</v>
      </c>
      <c r="E412" t="s">
        <v>1243</v>
      </c>
      <c r="F412" t="s">
        <v>848</v>
      </c>
      <c r="G412" t="s">
        <v>28</v>
      </c>
      <c r="H412">
        <v>4</v>
      </c>
      <c r="I412">
        <v>10</v>
      </c>
      <c r="J412">
        <v>2003</v>
      </c>
      <c r="K412" t="s">
        <v>278</v>
      </c>
      <c r="L412">
        <v>115</v>
      </c>
      <c r="M412" t="s">
        <v>1223</v>
      </c>
      <c r="N412" t="s">
        <v>849</v>
      </c>
      <c r="O412" t="s">
        <v>850</v>
      </c>
      <c r="P412" t="s">
        <v>851</v>
      </c>
      <c r="Q412" t="s">
        <v>34</v>
      </c>
      <c r="R412" t="s">
        <v>852</v>
      </c>
      <c r="S412" t="s">
        <v>34</v>
      </c>
      <c r="T412" t="s">
        <v>853</v>
      </c>
      <c r="U412" t="s">
        <v>810</v>
      </c>
      <c r="V412" t="s">
        <v>52</v>
      </c>
      <c r="W412" t="s">
        <v>854</v>
      </c>
      <c r="X412" t="s">
        <v>731</v>
      </c>
      <c r="Y412" t="s">
        <v>42</v>
      </c>
    </row>
    <row r="413" spans="1:25" x14ac:dyDescent="0.25">
      <c r="A413">
        <v>10310</v>
      </c>
      <c r="B413">
        <v>25</v>
      </c>
      <c r="C413" t="s">
        <v>77</v>
      </c>
      <c r="D413">
        <v>7</v>
      </c>
      <c r="E413" t="s">
        <v>1244</v>
      </c>
      <c r="F413" t="s">
        <v>856</v>
      </c>
      <c r="G413" t="s">
        <v>28</v>
      </c>
      <c r="H413">
        <v>4</v>
      </c>
      <c r="I413">
        <v>10</v>
      </c>
      <c r="J413">
        <v>2004</v>
      </c>
      <c r="K413" t="s">
        <v>278</v>
      </c>
      <c r="L413">
        <v>115</v>
      </c>
      <c r="M413" t="s">
        <v>1223</v>
      </c>
      <c r="N413" t="s">
        <v>805</v>
      </c>
      <c r="O413" t="s">
        <v>806</v>
      </c>
      <c r="P413" t="s">
        <v>807</v>
      </c>
      <c r="Q413" t="s">
        <v>34</v>
      </c>
      <c r="R413" t="s">
        <v>808</v>
      </c>
      <c r="S413" t="s">
        <v>34</v>
      </c>
      <c r="T413" t="s">
        <v>809</v>
      </c>
      <c r="U413" t="s">
        <v>810</v>
      </c>
      <c r="V413" t="s">
        <v>52</v>
      </c>
      <c r="W413" t="s">
        <v>811</v>
      </c>
      <c r="X413" t="s">
        <v>812</v>
      </c>
      <c r="Y413" t="s">
        <v>42</v>
      </c>
    </row>
    <row r="414" spans="1:25" x14ac:dyDescent="0.25">
      <c r="A414">
        <v>10321</v>
      </c>
      <c r="B414">
        <v>24</v>
      </c>
      <c r="C414" t="s">
        <v>77</v>
      </c>
      <c r="D414">
        <v>15</v>
      </c>
      <c r="E414" t="s">
        <v>1245</v>
      </c>
      <c r="F414" t="s">
        <v>424</v>
      </c>
      <c r="G414" t="s">
        <v>28</v>
      </c>
      <c r="H414">
        <v>4</v>
      </c>
      <c r="I414">
        <v>11</v>
      </c>
      <c r="J414">
        <v>2004</v>
      </c>
      <c r="K414" t="s">
        <v>278</v>
      </c>
      <c r="L414">
        <v>115</v>
      </c>
      <c r="M414" t="s">
        <v>1223</v>
      </c>
      <c r="N414" t="s">
        <v>248</v>
      </c>
      <c r="O414" t="s">
        <v>249</v>
      </c>
      <c r="P414" t="s">
        <v>250</v>
      </c>
      <c r="Q414" t="s">
        <v>34</v>
      </c>
      <c r="R414" t="s">
        <v>251</v>
      </c>
      <c r="S414" t="s">
        <v>185</v>
      </c>
      <c r="T414" t="s">
        <v>252</v>
      </c>
      <c r="U414" t="s">
        <v>38</v>
      </c>
      <c r="V414" t="s">
        <v>39</v>
      </c>
      <c r="W414" t="s">
        <v>253</v>
      </c>
      <c r="X414" t="s">
        <v>254</v>
      </c>
      <c r="Y414" t="s">
        <v>42</v>
      </c>
    </row>
    <row r="415" spans="1:25" x14ac:dyDescent="0.25">
      <c r="A415">
        <v>10329</v>
      </c>
      <c r="B415">
        <v>39</v>
      </c>
      <c r="C415" t="s">
        <v>1246</v>
      </c>
      <c r="D415">
        <v>15</v>
      </c>
      <c r="E415" t="s">
        <v>1247</v>
      </c>
      <c r="F415" t="s">
        <v>218</v>
      </c>
      <c r="G415" t="s">
        <v>28</v>
      </c>
      <c r="H415">
        <v>4</v>
      </c>
      <c r="I415">
        <v>11</v>
      </c>
      <c r="J415">
        <v>2004</v>
      </c>
      <c r="K415" t="s">
        <v>278</v>
      </c>
      <c r="L415">
        <v>115</v>
      </c>
      <c r="M415" t="s">
        <v>1223</v>
      </c>
      <c r="N415" t="s">
        <v>31</v>
      </c>
      <c r="O415" t="s">
        <v>32</v>
      </c>
      <c r="P415" t="s">
        <v>33</v>
      </c>
      <c r="Q415" t="s">
        <v>34</v>
      </c>
      <c r="R415" t="s">
        <v>35</v>
      </c>
      <c r="S415" t="s">
        <v>36</v>
      </c>
      <c r="T415" t="s">
        <v>37</v>
      </c>
      <c r="U415" t="s">
        <v>38</v>
      </c>
      <c r="V415" t="s">
        <v>39</v>
      </c>
      <c r="W415" t="s">
        <v>40</v>
      </c>
      <c r="X415" t="s">
        <v>41</v>
      </c>
      <c r="Y415" t="s">
        <v>42</v>
      </c>
    </row>
    <row r="416" spans="1:25" x14ac:dyDescent="0.25">
      <c r="A416">
        <v>10341</v>
      </c>
      <c r="B416">
        <v>55</v>
      </c>
      <c r="C416" t="s">
        <v>1248</v>
      </c>
      <c r="D416">
        <v>7</v>
      </c>
      <c r="E416" t="s">
        <v>1249</v>
      </c>
      <c r="F416" t="s">
        <v>220</v>
      </c>
      <c r="G416" t="s">
        <v>28</v>
      </c>
      <c r="H416">
        <v>4</v>
      </c>
      <c r="I416">
        <v>11</v>
      </c>
      <c r="J416">
        <v>2004</v>
      </c>
      <c r="K416" t="s">
        <v>278</v>
      </c>
      <c r="L416">
        <v>115</v>
      </c>
      <c r="M416" t="s">
        <v>1223</v>
      </c>
      <c r="N416" t="s">
        <v>221</v>
      </c>
      <c r="O416" t="s">
        <v>222</v>
      </c>
      <c r="P416" t="s">
        <v>223</v>
      </c>
      <c r="Q416" t="s">
        <v>34</v>
      </c>
      <c r="R416" t="s">
        <v>224</v>
      </c>
      <c r="S416" t="s">
        <v>34</v>
      </c>
      <c r="T416" t="s">
        <v>225</v>
      </c>
      <c r="U416" t="s">
        <v>226</v>
      </c>
      <c r="V416" t="s">
        <v>52</v>
      </c>
      <c r="W416" t="s">
        <v>227</v>
      </c>
      <c r="X416" t="s">
        <v>228</v>
      </c>
      <c r="Y416" t="s">
        <v>65</v>
      </c>
    </row>
    <row r="417" spans="1:25" x14ac:dyDescent="0.25">
      <c r="A417">
        <v>10363</v>
      </c>
      <c r="B417">
        <v>46</v>
      </c>
      <c r="C417" t="s">
        <v>1250</v>
      </c>
      <c r="D417">
        <v>6</v>
      </c>
      <c r="E417" t="s">
        <v>1251</v>
      </c>
      <c r="F417" t="s">
        <v>865</v>
      </c>
      <c r="G417" t="s">
        <v>28</v>
      </c>
      <c r="H417">
        <v>1</v>
      </c>
      <c r="I417">
        <v>1</v>
      </c>
      <c r="J417">
        <v>2005</v>
      </c>
      <c r="K417" t="s">
        <v>278</v>
      </c>
      <c r="L417">
        <v>115</v>
      </c>
      <c r="M417" t="s">
        <v>1223</v>
      </c>
      <c r="N417" t="s">
        <v>866</v>
      </c>
      <c r="O417" t="s">
        <v>867</v>
      </c>
      <c r="P417" t="s">
        <v>868</v>
      </c>
      <c r="Q417" t="s">
        <v>34</v>
      </c>
      <c r="R417" t="s">
        <v>869</v>
      </c>
      <c r="S417" t="s">
        <v>34</v>
      </c>
      <c r="T417" t="s">
        <v>870</v>
      </c>
      <c r="U417" t="s">
        <v>196</v>
      </c>
      <c r="V417" t="s">
        <v>52</v>
      </c>
      <c r="W417" t="s">
        <v>871</v>
      </c>
      <c r="X417" t="s">
        <v>872</v>
      </c>
      <c r="Y417" t="s">
        <v>65</v>
      </c>
    </row>
    <row r="418" spans="1:25" x14ac:dyDescent="0.25">
      <c r="A418">
        <v>10377</v>
      </c>
      <c r="B418">
        <v>50</v>
      </c>
      <c r="C418" t="s">
        <v>77</v>
      </c>
      <c r="D418">
        <v>1</v>
      </c>
      <c r="E418" t="s">
        <v>1228</v>
      </c>
      <c r="F418" t="s">
        <v>1167</v>
      </c>
      <c r="G418" t="s">
        <v>28</v>
      </c>
      <c r="H418">
        <v>1</v>
      </c>
      <c r="I418">
        <v>2</v>
      </c>
      <c r="J418">
        <v>2005</v>
      </c>
      <c r="K418" t="s">
        <v>278</v>
      </c>
      <c r="L418">
        <v>115</v>
      </c>
      <c r="M418" t="s">
        <v>1223</v>
      </c>
      <c r="N418" t="s">
        <v>191</v>
      </c>
      <c r="O418" t="s">
        <v>192</v>
      </c>
      <c r="P418" t="s">
        <v>193</v>
      </c>
      <c r="Q418" t="s">
        <v>34</v>
      </c>
      <c r="R418" t="s">
        <v>194</v>
      </c>
      <c r="S418" t="s">
        <v>34</v>
      </c>
      <c r="T418" t="s">
        <v>195</v>
      </c>
      <c r="U418" t="s">
        <v>196</v>
      </c>
      <c r="V418" t="s">
        <v>52</v>
      </c>
      <c r="W418" t="s">
        <v>197</v>
      </c>
      <c r="X418" t="s">
        <v>198</v>
      </c>
      <c r="Y418" t="s">
        <v>65</v>
      </c>
    </row>
    <row r="419" spans="1:25" x14ac:dyDescent="0.25">
      <c r="A419">
        <v>10389</v>
      </c>
      <c r="B419">
        <v>47</v>
      </c>
      <c r="C419" t="s">
        <v>77</v>
      </c>
      <c r="D419">
        <v>8</v>
      </c>
      <c r="E419" t="s">
        <v>1252</v>
      </c>
      <c r="F419" t="s">
        <v>247</v>
      </c>
      <c r="G419" t="s">
        <v>28</v>
      </c>
      <c r="H419">
        <v>1</v>
      </c>
      <c r="I419">
        <v>3</v>
      </c>
      <c r="J419">
        <v>2005</v>
      </c>
      <c r="K419" t="s">
        <v>278</v>
      </c>
      <c r="L419">
        <v>115</v>
      </c>
      <c r="M419" t="s">
        <v>1223</v>
      </c>
      <c r="N419" t="s">
        <v>401</v>
      </c>
      <c r="O419" t="s">
        <v>402</v>
      </c>
      <c r="P419" t="s">
        <v>403</v>
      </c>
      <c r="Q419" t="s">
        <v>34</v>
      </c>
      <c r="R419" t="s">
        <v>404</v>
      </c>
      <c r="S419" t="s">
        <v>34</v>
      </c>
      <c r="T419" t="s">
        <v>405</v>
      </c>
      <c r="U419" t="s">
        <v>287</v>
      </c>
      <c r="V419" t="s">
        <v>52</v>
      </c>
      <c r="W419" t="s">
        <v>406</v>
      </c>
      <c r="X419" t="s">
        <v>316</v>
      </c>
      <c r="Y419" t="s">
        <v>65</v>
      </c>
    </row>
    <row r="420" spans="1:25" x14ac:dyDescent="0.25">
      <c r="A420">
        <v>10405</v>
      </c>
      <c r="B420">
        <v>97</v>
      </c>
      <c r="C420" t="s">
        <v>1235</v>
      </c>
      <c r="D420">
        <v>5</v>
      </c>
      <c r="E420" t="s">
        <v>1253</v>
      </c>
      <c r="F420" t="s">
        <v>1254</v>
      </c>
      <c r="G420" t="s">
        <v>28</v>
      </c>
      <c r="H420">
        <v>2</v>
      </c>
      <c r="I420">
        <v>4</v>
      </c>
      <c r="J420">
        <v>2005</v>
      </c>
      <c r="K420" t="s">
        <v>278</v>
      </c>
      <c r="L420">
        <v>115</v>
      </c>
      <c r="M420" t="s">
        <v>1223</v>
      </c>
      <c r="N420" t="s">
        <v>1255</v>
      </c>
      <c r="O420" t="s">
        <v>1256</v>
      </c>
      <c r="P420" t="s">
        <v>1257</v>
      </c>
      <c r="Q420" t="s">
        <v>34</v>
      </c>
      <c r="R420" t="s">
        <v>1258</v>
      </c>
      <c r="S420" t="s">
        <v>34</v>
      </c>
      <c r="T420" t="s">
        <v>1259</v>
      </c>
      <c r="U420" t="s">
        <v>51</v>
      </c>
      <c r="V420" t="s">
        <v>52</v>
      </c>
      <c r="W420" t="s">
        <v>1260</v>
      </c>
      <c r="X420" t="s">
        <v>1261</v>
      </c>
      <c r="Y420" t="s">
        <v>229</v>
      </c>
    </row>
    <row r="421" spans="1:25" x14ac:dyDescent="0.25">
      <c r="A421">
        <v>10419</v>
      </c>
      <c r="B421">
        <v>32</v>
      </c>
      <c r="C421" t="s">
        <v>77</v>
      </c>
      <c r="D421">
        <v>10</v>
      </c>
      <c r="E421" t="s">
        <v>1262</v>
      </c>
      <c r="F421" t="s">
        <v>878</v>
      </c>
      <c r="G421" t="s">
        <v>28</v>
      </c>
      <c r="H421">
        <v>2</v>
      </c>
      <c r="I421">
        <v>5</v>
      </c>
      <c r="J421">
        <v>2005</v>
      </c>
      <c r="K421" t="s">
        <v>278</v>
      </c>
      <c r="L421">
        <v>115</v>
      </c>
      <c r="M421" t="s">
        <v>1223</v>
      </c>
      <c r="N421" t="s">
        <v>221</v>
      </c>
      <c r="O421" t="s">
        <v>222</v>
      </c>
      <c r="P421" t="s">
        <v>223</v>
      </c>
      <c r="Q421" t="s">
        <v>34</v>
      </c>
      <c r="R421" t="s">
        <v>224</v>
      </c>
      <c r="S421" t="s">
        <v>34</v>
      </c>
      <c r="T421" t="s">
        <v>225</v>
      </c>
      <c r="U421" t="s">
        <v>226</v>
      </c>
      <c r="V421" t="s">
        <v>52</v>
      </c>
      <c r="W421" t="s">
        <v>227</v>
      </c>
      <c r="X421" t="s">
        <v>228</v>
      </c>
      <c r="Y421" t="s">
        <v>65</v>
      </c>
    </row>
    <row r="422" spans="1:25" x14ac:dyDescent="0.25">
      <c r="A422">
        <v>10103</v>
      </c>
      <c r="B422">
        <v>35</v>
      </c>
      <c r="C422" t="s">
        <v>77</v>
      </c>
      <c r="D422">
        <v>10</v>
      </c>
      <c r="E422" t="s">
        <v>1263</v>
      </c>
      <c r="F422" t="s">
        <v>277</v>
      </c>
      <c r="G422" t="s">
        <v>28</v>
      </c>
      <c r="H422">
        <v>1</v>
      </c>
      <c r="I422">
        <v>1</v>
      </c>
      <c r="J422">
        <v>2003</v>
      </c>
      <c r="K422" t="s">
        <v>957</v>
      </c>
      <c r="L422">
        <v>116</v>
      </c>
      <c r="M422" t="s">
        <v>1264</v>
      </c>
      <c r="N422" t="s">
        <v>201</v>
      </c>
      <c r="O422" t="s">
        <v>202</v>
      </c>
      <c r="P422" t="s">
        <v>203</v>
      </c>
      <c r="Q422" t="s">
        <v>34</v>
      </c>
      <c r="R422" t="s">
        <v>204</v>
      </c>
      <c r="S422" t="s">
        <v>34</v>
      </c>
      <c r="T422" t="s">
        <v>205</v>
      </c>
      <c r="U422" t="s">
        <v>112</v>
      </c>
      <c r="V422" t="s">
        <v>52</v>
      </c>
      <c r="W422" t="s">
        <v>206</v>
      </c>
      <c r="X422" t="s">
        <v>207</v>
      </c>
      <c r="Y422" t="s">
        <v>65</v>
      </c>
    </row>
    <row r="423" spans="1:25" x14ac:dyDescent="0.25">
      <c r="A423">
        <v>10113</v>
      </c>
      <c r="B423">
        <v>49</v>
      </c>
      <c r="C423" t="s">
        <v>77</v>
      </c>
      <c r="D423">
        <v>4</v>
      </c>
      <c r="E423" t="s">
        <v>1265</v>
      </c>
      <c r="F423" t="s">
        <v>960</v>
      </c>
      <c r="G423" t="s">
        <v>28</v>
      </c>
      <c r="H423">
        <v>1</v>
      </c>
      <c r="I423">
        <v>3</v>
      </c>
      <c r="J423">
        <v>2003</v>
      </c>
      <c r="K423" t="s">
        <v>957</v>
      </c>
      <c r="L423">
        <v>116</v>
      </c>
      <c r="M423" t="s">
        <v>1264</v>
      </c>
      <c r="N423" t="s">
        <v>417</v>
      </c>
      <c r="O423" t="s">
        <v>418</v>
      </c>
      <c r="P423" t="s">
        <v>419</v>
      </c>
      <c r="Q423" t="s">
        <v>34</v>
      </c>
      <c r="R423" t="s">
        <v>420</v>
      </c>
      <c r="S423" t="s">
        <v>73</v>
      </c>
      <c r="T423" t="s">
        <v>167</v>
      </c>
      <c r="U423" t="s">
        <v>38</v>
      </c>
      <c r="V423" t="s">
        <v>39</v>
      </c>
      <c r="W423" t="s">
        <v>421</v>
      </c>
      <c r="X423" t="s">
        <v>422</v>
      </c>
      <c r="Y423" t="s">
        <v>65</v>
      </c>
    </row>
    <row r="424" spans="1:25" x14ac:dyDescent="0.25">
      <c r="A424">
        <v>10126</v>
      </c>
      <c r="B424">
        <v>38</v>
      </c>
      <c r="C424" t="s">
        <v>77</v>
      </c>
      <c r="D424">
        <v>10</v>
      </c>
      <c r="E424" t="s">
        <v>1266</v>
      </c>
      <c r="F424" t="s">
        <v>291</v>
      </c>
      <c r="G424" t="s">
        <v>28</v>
      </c>
      <c r="H424">
        <v>2</v>
      </c>
      <c r="I424">
        <v>5</v>
      </c>
      <c r="J424">
        <v>2003</v>
      </c>
      <c r="K424" t="s">
        <v>957</v>
      </c>
      <c r="L424">
        <v>116</v>
      </c>
      <c r="M424" t="s">
        <v>1264</v>
      </c>
      <c r="N424" t="s">
        <v>292</v>
      </c>
      <c r="O424" t="s">
        <v>293</v>
      </c>
      <c r="P424" t="s">
        <v>294</v>
      </c>
      <c r="Q424" t="s">
        <v>34</v>
      </c>
      <c r="R424" t="s">
        <v>271</v>
      </c>
      <c r="S424" t="s">
        <v>34</v>
      </c>
      <c r="T424" t="s">
        <v>295</v>
      </c>
      <c r="U424" t="s">
        <v>273</v>
      </c>
      <c r="V424" t="s">
        <v>52</v>
      </c>
      <c r="W424" t="s">
        <v>296</v>
      </c>
      <c r="X424" t="s">
        <v>297</v>
      </c>
      <c r="Y424" t="s">
        <v>65</v>
      </c>
    </row>
    <row r="425" spans="1:25" x14ac:dyDescent="0.25">
      <c r="A425">
        <v>10140</v>
      </c>
      <c r="B425">
        <v>32</v>
      </c>
      <c r="C425" t="s">
        <v>77</v>
      </c>
      <c r="D425">
        <v>10</v>
      </c>
      <c r="E425" t="s">
        <v>1267</v>
      </c>
      <c r="F425" t="s">
        <v>299</v>
      </c>
      <c r="G425" t="s">
        <v>28</v>
      </c>
      <c r="H425">
        <v>3</v>
      </c>
      <c r="I425">
        <v>7</v>
      </c>
      <c r="J425">
        <v>2003</v>
      </c>
      <c r="K425" t="s">
        <v>957</v>
      </c>
      <c r="L425">
        <v>116</v>
      </c>
      <c r="M425" t="s">
        <v>1264</v>
      </c>
      <c r="N425" t="s">
        <v>88</v>
      </c>
      <c r="O425" t="s">
        <v>89</v>
      </c>
      <c r="P425" t="s">
        <v>90</v>
      </c>
      <c r="Q425" t="s">
        <v>34</v>
      </c>
      <c r="R425" t="s">
        <v>91</v>
      </c>
      <c r="S425" t="s">
        <v>73</v>
      </c>
      <c r="T425" t="s">
        <v>92</v>
      </c>
      <c r="U425" t="s">
        <v>38</v>
      </c>
      <c r="V425" t="s">
        <v>39</v>
      </c>
      <c r="W425" t="s">
        <v>93</v>
      </c>
      <c r="X425" t="s">
        <v>94</v>
      </c>
      <c r="Y425" t="s">
        <v>65</v>
      </c>
    </row>
    <row r="426" spans="1:25" x14ac:dyDescent="0.25">
      <c r="A426">
        <v>10150</v>
      </c>
      <c r="B426">
        <v>34</v>
      </c>
      <c r="C426" t="s">
        <v>77</v>
      </c>
      <c r="D426">
        <v>7</v>
      </c>
      <c r="E426" t="s">
        <v>1268</v>
      </c>
      <c r="F426" t="s">
        <v>301</v>
      </c>
      <c r="G426" t="s">
        <v>28</v>
      </c>
      <c r="H426">
        <v>3</v>
      </c>
      <c r="I426">
        <v>9</v>
      </c>
      <c r="J426">
        <v>2003</v>
      </c>
      <c r="K426" t="s">
        <v>957</v>
      </c>
      <c r="L426">
        <v>116</v>
      </c>
      <c r="M426" t="s">
        <v>1264</v>
      </c>
      <c r="N426" t="s">
        <v>302</v>
      </c>
      <c r="O426" t="s">
        <v>303</v>
      </c>
      <c r="P426" t="s">
        <v>304</v>
      </c>
      <c r="Q426" t="s">
        <v>34</v>
      </c>
      <c r="R426" t="s">
        <v>305</v>
      </c>
      <c r="S426" t="s">
        <v>34</v>
      </c>
      <c r="T426" t="s">
        <v>306</v>
      </c>
      <c r="U426" t="s">
        <v>305</v>
      </c>
      <c r="V426" t="s">
        <v>307</v>
      </c>
      <c r="W426" t="s">
        <v>308</v>
      </c>
      <c r="X426" t="s">
        <v>309</v>
      </c>
      <c r="Y426" t="s">
        <v>65</v>
      </c>
    </row>
    <row r="427" spans="1:25" x14ac:dyDescent="0.25">
      <c r="A427">
        <v>10164</v>
      </c>
      <c r="B427">
        <v>36</v>
      </c>
      <c r="C427" t="s">
        <v>1269</v>
      </c>
      <c r="D427">
        <v>8</v>
      </c>
      <c r="E427" t="s">
        <v>1270</v>
      </c>
      <c r="F427" t="s">
        <v>723</v>
      </c>
      <c r="G427" t="s">
        <v>724</v>
      </c>
      <c r="H427">
        <v>4</v>
      </c>
      <c r="I427">
        <v>10</v>
      </c>
      <c r="J427">
        <v>2003</v>
      </c>
      <c r="K427" t="s">
        <v>957</v>
      </c>
      <c r="L427">
        <v>116</v>
      </c>
      <c r="M427" t="s">
        <v>1264</v>
      </c>
      <c r="N427" t="s">
        <v>725</v>
      </c>
      <c r="O427" t="s">
        <v>726</v>
      </c>
      <c r="P427" t="s">
        <v>727</v>
      </c>
      <c r="Q427" t="s">
        <v>34</v>
      </c>
      <c r="R427" t="s">
        <v>728</v>
      </c>
      <c r="S427" t="s">
        <v>34</v>
      </c>
      <c r="T427" t="s">
        <v>729</v>
      </c>
      <c r="U427" t="s">
        <v>226</v>
      </c>
      <c r="V427" t="s">
        <v>52</v>
      </c>
      <c r="W427" t="s">
        <v>730</v>
      </c>
      <c r="X427" t="s">
        <v>731</v>
      </c>
      <c r="Y427" t="s">
        <v>65</v>
      </c>
    </row>
    <row r="428" spans="1:25" x14ac:dyDescent="0.25">
      <c r="A428">
        <v>10174</v>
      </c>
      <c r="B428">
        <v>48</v>
      </c>
      <c r="C428" t="s">
        <v>1271</v>
      </c>
      <c r="D428">
        <v>3</v>
      </c>
      <c r="E428" t="s">
        <v>1272</v>
      </c>
      <c r="F428" t="s">
        <v>318</v>
      </c>
      <c r="G428" t="s">
        <v>28</v>
      </c>
      <c r="H428">
        <v>4</v>
      </c>
      <c r="I428">
        <v>11</v>
      </c>
      <c r="J428">
        <v>2003</v>
      </c>
      <c r="K428" t="s">
        <v>957</v>
      </c>
      <c r="L428">
        <v>116</v>
      </c>
      <c r="M428" t="s">
        <v>1264</v>
      </c>
      <c r="N428" t="s">
        <v>319</v>
      </c>
      <c r="O428" t="s">
        <v>320</v>
      </c>
      <c r="P428" t="s">
        <v>321</v>
      </c>
      <c r="Q428" t="s">
        <v>34</v>
      </c>
      <c r="R428" t="s">
        <v>322</v>
      </c>
      <c r="S428" t="s">
        <v>323</v>
      </c>
      <c r="T428" t="s">
        <v>324</v>
      </c>
      <c r="U428" t="s">
        <v>139</v>
      </c>
      <c r="V428" t="s">
        <v>140</v>
      </c>
      <c r="W428" t="s">
        <v>325</v>
      </c>
      <c r="X428" t="s">
        <v>326</v>
      </c>
      <c r="Y428" t="s">
        <v>65</v>
      </c>
    </row>
    <row r="429" spans="1:25" x14ac:dyDescent="0.25">
      <c r="A429">
        <v>10183</v>
      </c>
      <c r="B429">
        <v>21</v>
      </c>
      <c r="C429" t="s">
        <v>1273</v>
      </c>
      <c r="D429">
        <v>7</v>
      </c>
      <c r="E429" t="s">
        <v>1274</v>
      </c>
      <c r="F429" t="s">
        <v>328</v>
      </c>
      <c r="G429" t="s">
        <v>28</v>
      </c>
      <c r="H429">
        <v>4</v>
      </c>
      <c r="I429">
        <v>11</v>
      </c>
      <c r="J429">
        <v>2003</v>
      </c>
      <c r="K429" t="s">
        <v>957</v>
      </c>
      <c r="L429">
        <v>116</v>
      </c>
      <c r="M429" t="s">
        <v>1264</v>
      </c>
      <c r="N429" t="s">
        <v>329</v>
      </c>
      <c r="O429" t="s">
        <v>330</v>
      </c>
      <c r="P429" t="s">
        <v>331</v>
      </c>
      <c r="Q429" t="s">
        <v>34</v>
      </c>
      <c r="R429" t="s">
        <v>332</v>
      </c>
      <c r="S429" t="s">
        <v>214</v>
      </c>
      <c r="T429" t="s">
        <v>333</v>
      </c>
      <c r="U429" t="s">
        <v>38</v>
      </c>
      <c r="V429" t="s">
        <v>39</v>
      </c>
      <c r="W429" t="s">
        <v>334</v>
      </c>
      <c r="X429" t="s">
        <v>335</v>
      </c>
      <c r="Y429" t="s">
        <v>42</v>
      </c>
    </row>
    <row r="430" spans="1:25" x14ac:dyDescent="0.25">
      <c r="A430">
        <v>10194</v>
      </c>
      <c r="B430">
        <v>21</v>
      </c>
      <c r="C430" t="s">
        <v>1271</v>
      </c>
      <c r="D430">
        <v>10</v>
      </c>
      <c r="E430" t="s">
        <v>1275</v>
      </c>
      <c r="F430" t="s">
        <v>337</v>
      </c>
      <c r="G430" t="s">
        <v>28</v>
      </c>
      <c r="H430">
        <v>4</v>
      </c>
      <c r="I430">
        <v>11</v>
      </c>
      <c r="J430">
        <v>2003</v>
      </c>
      <c r="K430" t="s">
        <v>957</v>
      </c>
      <c r="L430">
        <v>116</v>
      </c>
      <c r="M430" t="s">
        <v>1264</v>
      </c>
      <c r="N430" t="s">
        <v>338</v>
      </c>
      <c r="O430" t="s">
        <v>339</v>
      </c>
      <c r="P430" t="s">
        <v>340</v>
      </c>
      <c r="Q430" t="s">
        <v>34</v>
      </c>
      <c r="R430" t="s">
        <v>341</v>
      </c>
      <c r="S430" t="s">
        <v>34</v>
      </c>
      <c r="T430" t="s">
        <v>342</v>
      </c>
      <c r="U430" t="s">
        <v>51</v>
      </c>
      <c r="V430" t="s">
        <v>52</v>
      </c>
      <c r="W430" t="s">
        <v>343</v>
      </c>
      <c r="X430" t="s">
        <v>344</v>
      </c>
      <c r="Y430" t="s">
        <v>42</v>
      </c>
    </row>
    <row r="431" spans="1:25" x14ac:dyDescent="0.25">
      <c r="A431">
        <v>10206</v>
      </c>
      <c r="B431">
        <v>34</v>
      </c>
      <c r="C431" t="s">
        <v>77</v>
      </c>
      <c r="D431">
        <v>5</v>
      </c>
      <c r="E431" t="s">
        <v>1276</v>
      </c>
      <c r="F431" t="s">
        <v>346</v>
      </c>
      <c r="G431" t="s">
        <v>28</v>
      </c>
      <c r="H431">
        <v>4</v>
      </c>
      <c r="I431">
        <v>12</v>
      </c>
      <c r="J431">
        <v>2003</v>
      </c>
      <c r="K431" t="s">
        <v>957</v>
      </c>
      <c r="L431">
        <v>116</v>
      </c>
      <c r="M431" t="s">
        <v>1264</v>
      </c>
      <c r="N431" t="s">
        <v>347</v>
      </c>
      <c r="O431" t="s">
        <v>348</v>
      </c>
      <c r="P431" t="s">
        <v>349</v>
      </c>
      <c r="Q431" t="s">
        <v>34</v>
      </c>
      <c r="R431" t="s">
        <v>350</v>
      </c>
      <c r="S431" t="s">
        <v>351</v>
      </c>
      <c r="T431" t="s">
        <v>352</v>
      </c>
      <c r="U431" t="s">
        <v>353</v>
      </c>
      <c r="V431" t="s">
        <v>39</v>
      </c>
      <c r="W431" t="s">
        <v>354</v>
      </c>
      <c r="X431" t="s">
        <v>355</v>
      </c>
      <c r="Y431" t="s">
        <v>65</v>
      </c>
    </row>
    <row r="432" spans="1:25" x14ac:dyDescent="0.25">
      <c r="A432">
        <v>10215</v>
      </c>
      <c r="B432">
        <v>46</v>
      </c>
      <c r="C432" t="s">
        <v>77</v>
      </c>
      <c r="D432">
        <v>2</v>
      </c>
      <c r="E432" t="s">
        <v>1277</v>
      </c>
      <c r="F432" t="s">
        <v>357</v>
      </c>
      <c r="G432" t="s">
        <v>28</v>
      </c>
      <c r="H432">
        <v>1</v>
      </c>
      <c r="I432">
        <v>1</v>
      </c>
      <c r="J432">
        <v>2004</v>
      </c>
      <c r="K432" t="s">
        <v>957</v>
      </c>
      <c r="L432">
        <v>116</v>
      </c>
      <c r="M432" t="s">
        <v>1264</v>
      </c>
      <c r="N432" t="s">
        <v>358</v>
      </c>
      <c r="O432" t="s">
        <v>359</v>
      </c>
      <c r="P432" t="s">
        <v>360</v>
      </c>
      <c r="Q432" t="s">
        <v>34</v>
      </c>
      <c r="R432" t="s">
        <v>361</v>
      </c>
      <c r="S432" t="s">
        <v>73</v>
      </c>
      <c r="T432" t="s">
        <v>158</v>
      </c>
      <c r="U432" t="s">
        <v>38</v>
      </c>
      <c r="V432" t="s">
        <v>39</v>
      </c>
      <c r="W432" t="s">
        <v>362</v>
      </c>
      <c r="X432" t="s">
        <v>363</v>
      </c>
      <c r="Y432" t="s">
        <v>65</v>
      </c>
    </row>
    <row r="433" spans="1:25" x14ac:dyDescent="0.25">
      <c r="A433">
        <v>10228</v>
      </c>
      <c r="B433">
        <v>32</v>
      </c>
      <c r="C433" t="s">
        <v>77</v>
      </c>
      <c r="D433">
        <v>1</v>
      </c>
      <c r="E433" t="s">
        <v>1278</v>
      </c>
      <c r="F433" t="s">
        <v>365</v>
      </c>
      <c r="G433" t="s">
        <v>28</v>
      </c>
      <c r="H433">
        <v>1</v>
      </c>
      <c r="I433">
        <v>3</v>
      </c>
      <c r="J433">
        <v>2004</v>
      </c>
      <c r="K433" t="s">
        <v>957</v>
      </c>
      <c r="L433">
        <v>116</v>
      </c>
      <c r="M433" t="s">
        <v>1264</v>
      </c>
      <c r="N433" t="s">
        <v>366</v>
      </c>
      <c r="O433" t="s">
        <v>367</v>
      </c>
      <c r="P433" t="s">
        <v>368</v>
      </c>
      <c r="Q433" t="s">
        <v>34</v>
      </c>
      <c r="R433" t="s">
        <v>184</v>
      </c>
      <c r="S433" t="s">
        <v>185</v>
      </c>
      <c r="T433" t="s">
        <v>186</v>
      </c>
      <c r="U433" t="s">
        <v>38</v>
      </c>
      <c r="V433" t="s">
        <v>39</v>
      </c>
      <c r="W433" t="s">
        <v>369</v>
      </c>
      <c r="X433" t="s">
        <v>216</v>
      </c>
      <c r="Y433" t="s">
        <v>65</v>
      </c>
    </row>
    <row r="434" spans="1:25" x14ac:dyDescent="0.25">
      <c r="A434">
        <v>10245</v>
      </c>
      <c r="B434">
        <v>29</v>
      </c>
      <c r="C434" t="s">
        <v>77</v>
      </c>
      <c r="D434">
        <v>8</v>
      </c>
      <c r="E434" t="s">
        <v>971</v>
      </c>
      <c r="F434" t="s">
        <v>371</v>
      </c>
      <c r="G434" t="s">
        <v>28</v>
      </c>
      <c r="H434">
        <v>2</v>
      </c>
      <c r="I434">
        <v>5</v>
      </c>
      <c r="J434">
        <v>2004</v>
      </c>
      <c r="K434" t="s">
        <v>957</v>
      </c>
      <c r="L434">
        <v>116</v>
      </c>
      <c r="M434" t="s">
        <v>1264</v>
      </c>
      <c r="N434" t="s">
        <v>372</v>
      </c>
      <c r="O434" t="s">
        <v>373</v>
      </c>
      <c r="P434" t="s">
        <v>374</v>
      </c>
      <c r="Q434" t="s">
        <v>34</v>
      </c>
      <c r="R434" t="s">
        <v>375</v>
      </c>
      <c r="S434" t="s">
        <v>166</v>
      </c>
      <c r="T434" t="s">
        <v>376</v>
      </c>
      <c r="U434" t="s">
        <v>38</v>
      </c>
      <c r="V434" t="s">
        <v>39</v>
      </c>
      <c r="W434" t="s">
        <v>121</v>
      </c>
      <c r="X434" t="s">
        <v>377</v>
      </c>
      <c r="Y434" t="s">
        <v>65</v>
      </c>
    </row>
    <row r="435" spans="1:25" x14ac:dyDescent="0.25">
      <c r="A435">
        <v>10258</v>
      </c>
      <c r="B435">
        <v>41</v>
      </c>
      <c r="C435" t="s">
        <v>77</v>
      </c>
      <c r="D435">
        <v>5</v>
      </c>
      <c r="E435" t="s">
        <v>1279</v>
      </c>
      <c r="F435" t="s">
        <v>379</v>
      </c>
      <c r="G435" t="s">
        <v>28</v>
      </c>
      <c r="H435">
        <v>2</v>
      </c>
      <c r="I435">
        <v>6</v>
      </c>
      <c r="J435">
        <v>2004</v>
      </c>
      <c r="K435" t="s">
        <v>957</v>
      </c>
      <c r="L435">
        <v>116</v>
      </c>
      <c r="M435" t="s">
        <v>1264</v>
      </c>
      <c r="N435" t="s">
        <v>380</v>
      </c>
      <c r="O435" t="s">
        <v>381</v>
      </c>
      <c r="P435" t="s">
        <v>382</v>
      </c>
      <c r="Q435" t="s">
        <v>34</v>
      </c>
      <c r="R435" t="s">
        <v>383</v>
      </c>
      <c r="S435" t="s">
        <v>384</v>
      </c>
      <c r="T435" t="s">
        <v>385</v>
      </c>
      <c r="U435" t="s">
        <v>307</v>
      </c>
      <c r="V435" t="s">
        <v>307</v>
      </c>
      <c r="W435" t="s">
        <v>386</v>
      </c>
      <c r="X435" t="s">
        <v>387</v>
      </c>
      <c r="Y435" t="s">
        <v>65</v>
      </c>
    </row>
    <row r="436" spans="1:25" x14ac:dyDescent="0.25">
      <c r="A436">
        <v>10270</v>
      </c>
      <c r="B436">
        <v>43</v>
      </c>
      <c r="C436" t="s">
        <v>1273</v>
      </c>
      <c r="D436">
        <v>8</v>
      </c>
      <c r="E436" t="s">
        <v>1280</v>
      </c>
      <c r="F436" t="s">
        <v>389</v>
      </c>
      <c r="G436" t="s">
        <v>28</v>
      </c>
      <c r="H436">
        <v>3</v>
      </c>
      <c r="I436">
        <v>7</v>
      </c>
      <c r="J436">
        <v>2004</v>
      </c>
      <c r="K436" t="s">
        <v>957</v>
      </c>
      <c r="L436">
        <v>116</v>
      </c>
      <c r="M436" t="s">
        <v>1264</v>
      </c>
      <c r="N436" t="s">
        <v>233</v>
      </c>
      <c r="O436" t="s">
        <v>234</v>
      </c>
      <c r="P436" t="s">
        <v>235</v>
      </c>
      <c r="Q436" t="s">
        <v>236</v>
      </c>
      <c r="R436" t="s">
        <v>237</v>
      </c>
      <c r="S436" t="s">
        <v>238</v>
      </c>
      <c r="T436" t="s">
        <v>239</v>
      </c>
      <c r="U436" t="s">
        <v>139</v>
      </c>
      <c r="V436" t="s">
        <v>140</v>
      </c>
      <c r="W436" t="s">
        <v>240</v>
      </c>
      <c r="X436" t="s">
        <v>241</v>
      </c>
      <c r="Y436" t="s">
        <v>65</v>
      </c>
    </row>
    <row r="437" spans="1:25" x14ac:dyDescent="0.25">
      <c r="A437">
        <v>10280</v>
      </c>
      <c r="B437">
        <v>24</v>
      </c>
      <c r="C437" t="s">
        <v>77</v>
      </c>
      <c r="D437">
        <v>1</v>
      </c>
      <c r="E437" t="s">
        <v>1281</v>
      </c>
      <c r="F437" t="s">
        <v>390</v>
      </c>
      <c r="G437" t="s">
        <v>28</v>
      </c>
      <c r="H437">
        <v>3</v>
      </c>
      <c r="I437">
        <v>8</v>
      </c>
      <c r="J437">
        <v>2004</v>
      </c>
      <c r="K437" t="s">
        <v>957</v>
      </c>
      <c r="L437">
        <v>116</v>
      </c>
      <c r="M437" t="s">
        <v>1264</v>
      </c>
      <c r="N437" t="s">
        <v>391</v>
      </c>
      <c r="O437" t="s">
        <v>392</v>
      </c>
      <c r="P437" t="s">
        <v>393</v>
      </c>
      <c r="Q437" t="s">
        <v>34</v>
      </c>
      <c r="R437" t="s">
        <v>394</v>
      </c>
      <c r="S437" t="s">
        <v>34</v>
      </c>
      <c r="T437" t="s">
        <v>395</v>
      </c>
      <c r="U437" t="s">
        <v>396</v>
      </c>
      <c r="V437" t="s">
        <v>52</v>
      </c>
      <c r="W437" t="s">
        <v>397</v>
      </c>
      <c r="X437" t="s">
        <v>398</v>
      </c>
      <c r="Y437" t="s">
        <v>42</v>
      </c>
    </row>
    <row r="438" spans="1:25" x14ac:dyDescent="0.25">
      <c r="A438">
        <v>10291</v>
      </c>
      <c r="B438">
        <v>41</v>
      </c>
      <c r="C438" t="s">
        <v>77</v>
      </c>
      <c r="D438">
        <v>10</v>
      </c>
      <c r="E438" t="s">
        <v>1282</v>
      </c>
      <c r="F438" t="s">
        <v>400</v>
      </c>
      <c r="G438" t="s">
        <v>28</v>
      </c>
      <c r="H438">
        <v>3</v>
      </c>
      <c r="I438">
        <v>9</v>
      </c>
      <c r="J438">
        <v>2004</v>
      </c>
      <c r="K438" t="s">
        <v>957</v>
      </c>
      <c r="L438">
        <v>116</v>
      </c>
      <c r="M438" t="s">
        <v>1264</v>
      </c>
      <c r="N438" t="s">
        <v>401</v>
      </c>
      <c r="O438" t="s">
        <v>402</v>
      </c>
      <c r="P438" t="s">
        <v>403</v>
      </c>
      <c r="Q438" t="s">
        <v>34</v>
      </c>
      <c r="R438" t="s">
        <v>404</v>
      </c>
      <c r="S438" t="s">
        <v>34</v>
      </c>
      <c r="T438" t="s">
        <v>405</v>
      </c>
      <c r="U438" t="s">
        <v>287</v>
      </c>
      <c r="V438" t="s">
        <v>52</v>
      </c>
      <c r="W438" t="s">
        <v>406</v>
      </c>
      <c r="X438" t="s">
        <v>316</v>
      </c>
      <c r="Y438" t="s">
        <v>65</v>
      </c>
    </row>
    <row r="439" spans="1:25" x14ac:dyDescent="0.25">
      <c r="A439">
        <v>10304</v>
      </c>
      <c r="B439">
        <v>46</v>
      </c>
      <c r="C439" t="s">
        <v>1283</v>
      </c>
      <c r="D439">
        <v>5</v>
      </c>
      <c r="E439" t="s">
        <v>1284</v>
      </c>
      <c r="F439" t="s">
        <v>408</v>
      </c>
      <c r="G439" t="s">
        <v>28</v>
      </c>
      <c r="H439">
        <v>4</v>
      </c>
      <c r="I439">
        <v>10</v>
      </c>
      <c r="J439">
        <v>2004</v>
      </c>
      <c r="K439" t="s">
        <v>957</v>
      </c>
      <c r="L439">
        <v>116</v>
      </c>
      <c r="M439" t="s">
        <v>1264</v>
      </c>
      <c r="N439" t="s">
        <v>409</v>
      </c>
      <c r="O439" t="s">
        <v>410</v>
      </c>
      <c r="P439" t="s">
        <v>411</v>
      </c>
      <c r="Q439" t="s">
        <v>34</v>
      </c>
      <c r="R439" t="s">
        <v>412</v>
      </c>
      <c r="S439" t="s">
        <v>34</v>
      </c>
      <c r="T439" t="s">
        <v>413</v>
      </c>
      <c r="U439" t="s">
        <v>51</v>
      </c>
      <c r="V439" t="s">
        <v>52</v>
      </c>
      <c r="W439" t="s">
        <v>414</v>
      </c>
      <c r="X439" t="s">
        <v>64</v>
      </c>
      <c r="Y439" t="s">
        <v>65</v>
      </c>
    </row>
    <row r="440" spans="1:25" x14ac:dyDescent="0.25">
      <c r="A440">
        <v>10312</v>
      </c>
      <c r="B440">
        <v>32</v>
      </c>
      <c r="C440" t="s">
        <v>77</v>
      </c>
      <c r="D440">
        <v>2</v>
      </c>
      <c r="E440" t="s">
        <v>1267</v>
      </c>
      <c r="F440" t="s">
        <v>416</v>
      </c>
      <c r="G440" t="s">
        <v>28</v>
      </c>
      <c r="H440">
        <v>4</v>
      </c>
      <c r="I440">
        <v>10</v>
      </c>
      <c r="J440">
        <v>2004</v>
      </c>
      <c r="K440" t="s">
        <v>957</v>
      </c>
      <c r="L440">
        <v>116</v>
      </c>
      <c r="M440" t="s">
        <v>1264</v>
      </c>
      <c r="N440" t="s">
        <v>417</v>
      </c>
      <c r="O440" t="s">
        <v>418</v>
      </c>
      <c r="P440" t="s">
        <v>419</v>
      </c>
      <c r="Q440" t="s">
        <v>34</v>
      </c>
      <c r="R440" t="s">
        <v>420</v>
      </c>
      <c r="S440" t="s">
        <v>73</v>
      </c>
      <c r="T440" t="s">
        <v>167</v>
      </c>
      <c r="U440" t="s">
        <v>38</v>
      </c>
      <c r="V440" t="s">
        <v>39</v>
      </c>
      <c r="W440" t="s">
        <v>421</v>
      </c>
      <c r="X440" t="s">
        <v>422</v>
      </c>
      <c r="Y440" t="s">
        <v>65</v>
      </c>
    </row>
    <row r="441" spans="1:25" x14ac:dyDescent="0.25">
      <c r="A441">
        <v>10322</v>
      </c>
      <c r="B441">
        <v>22</v>
      </c>
      <c r="C441" t="s">
        <v>77</v>
      </c>
      <c r="D441">
        <v>10</v>
      </c>
      <c r="E441" t="s">
        <v>1285</v>
      </c>
      <c r="F441" t="s">
        <v>424</v>
      </c>
      <c r="G441" t="s">
        <v>28</v>
      </c>
      <c r="H441">
        <v>4</v>
      </c>
      <c r="I441">
        <v>11</v>
      </c>
      <c r="J441">
        <v>2004</v>
      </c>
      <c r="K441" t="s">
        <v>957</v>
      </c>
      <c r="L441">
        <v>116</v>
      </c>
      <c r="M441" t="s">
        <v>1264</v>
      </c>
      <c r="N441" t="s">
        <v>425</v>
      </c>
      <c r="O441" t="s">
        <v>426</v>
      </c>
      <c r="P441" t="s">
        <v>427</v>
      </c>
      <c r="Q441" t="s">
        <v>34</v>
      </c>
      <c r="R441" t="s">
        <v>428</v>
      </c>
      <c r="S441" t="s">
        <v>429</v>
      </c>
      <c r="T441" t="s">
        <v>430</v>
      </c>
      <c r="U441" t="s">
        <v>38</v>
      </c>
      <c r="V441" t="s">
        <v>39</v>
      </c>
      <c r="W441" t="s">
        <v>75</v>
      </c>
      <c r="X441" t="s">
        <v>422</v>
      </c>
      <c r="Y441" t="s">
        <v>42</v>
      </c>
    </row>
    <row r="442" spans="1:25" x14ac:dyDescent="0.25">
      <c r="A442">
        <v>10333</v>
      </c>
      <c r="B442">
        <v>29</v>
      </c>
      <c r="C442" t="s">
        <v>1286</v>
      </c>
      <c r="D442">
        <v>7</v>
      </c>
      <c r="E442" t="s">
        <v>1287</v>
      </c>
      <c r="F442" t="s">
        <v>432</v>
      </c>
      <c r="G442" t="s">
        <v>28</v>
      </c>
      <c r="H442">
        <v>4</v>
      </c>
      <c r="I442">
        <v>11</v>
      </c>
      <c r="J442">
        <v>2004</v>
      </c>
      <c r="K442" t="s">
        <v>957</v>
      </c>
      <c r="L442">
        <v>116</v>
      </c>
      <c r="M442" t="s">
        <v>1264</v>
      </c>
      <c r="N442" t="s">
        <v>118</v>
      </c>
      <c r="O442" t="s">
        <v>119</v>
      </c>
      <c r="P442" t="s">
        <v>120</v>
      </c>
      <c r="Q442" t="s">
        <v>34</v>
      </c>
      <c r="R442" t="s">
        <v>83</v>
      </c>
      <c r="S442" t="s">
        <v>73</v>
      </c>
      <c r="T442" t="s">
        <v>34</v>
      </c>
      <c r="U442" t="s">
        <v>38</v>
      </c>
      <c r="V442" t="s">
        <v>39</v>
      </c>
      <c r="W442" t="s">
        <v>121</v>
      </c>
      <c r="X442" t="s">
        <v>76</v>
      </c>
      <c r="Y442" t="s">
        <v>42</v>
      </c>
    </row>
    <row r="443" spans="1:25" x14ac:dyDescent="0.25">
      <c r="A443">
        <v>10347</v>
      </c>
      <c r="B443">
        <v>42</v>
      </c>
      <c r="C443" t="s">
        <v>1288</v>
      </c>
      <c r="D443">
        <v>5</v>
      </c>
      <c r="E443" t="s">
        <v>1289</v>
      </c>
      <c r="F443" t="s">
        <v>434</v>
      </c>
      <c r="G443" t="s">
        <v>28</v>
      </c>
      <c r="H443">
        <v>4</v>
      </c>
      <c r="I443">
        <v>11</v>
      </c>
      <c r="J443">
        <v>2004</v>
      </c>
      <c r="K443" t="s">
        <v>957</v>
      </c>
      <c r="L443">
        <v>116</v>
      </c>
      <c r="M443" t="s">
        <v>1264</v>
      </c>
      <c r="N443" t="s">
        <v>132</v>
      </c>
      <c r="O443" t="s">
        <v>133</v>
      </c>
      <c r="P443" t="s">
        <v>134</v>
      </c>
      <c r="Q443" t="s">
        <v>135</v>
      </c>
      <c r="R443" t="s">
        <v>136</v>
      </c>
      <c r="S443" t="s">
        <v>137</v>
      </c>
      <c r="T443" t="s">
        <v>138</v>
      </c>
      <c r="U443" t="s">
        <v>139</v>
      </c>
      <c r="V443" t="s">
        <v>140</v>
      </c>
      <c r="W443" t="s">
        <v>141</v>
      </c>
      <c r="X443" t="s">
        <v>142</v>
      </c>
      <c r="Y443" t="s">
        <v>42</v>
      </c>
    </row>
    <row r="444" spans="1:25" x14ac:dyDescent="0.25">
      <c r="A444">
        <v>10357</v>
      </c>
      <c r="B444">
        <v>39</v>
      </c>
      <c r="C444" t="s">
        <v>1283</v>
      </c>
      <c r="D444">
        <v>1</v>
      </c>
      <c r="E444" t="s">
        <v>1290</v>
      </c>
      <c r="F444" t="s">
        <v>436</v>
      </c>
      <c r="G444" t="s">
        <v>28</v>
      </c>
      <c r="H444">
        <v>4</v>
      </c>
      <c r="I444">
        <v>12</v>
      </c>
      <c r="J444">
        <v>2004</v>
      </c>
      <c r="K444" t="s">
        <v>957</v>
      </c>
      <c r="L444">
        <v>116</v>
      </c>
      <c r="M444" t="s">
        <v>1264</v>
      </c>
      <c r="N444" t="s">
        <v>417</v>
      </c>
      <c r="O444" t="s">
        <v>418</v>
      </c>
      <c r="P444" t="s">
        <v>419</v>
      </c>
      <c r="Q444" t="s">
        <v>34</v>
      </c>
      <c r="R444" t="s">
        <v>420</v>
      </c>
      <c r="S444" t="s">
        <v>73</v>
      </c>
      <c r="T444" t="s">
        <v>167</v>
      </c>
      <c r="U444" t="s">
        <v>38</v>
      </c>
      <c r="V444" t="s">
        <v>39</v>
      </c>
      <c r="W444" t="s">
        <v>421</v>
      </c>
      <c r="X444" t="s">
        <v>422</v>
      </c>
      <c r="Y444" t="s">
        <v>65</v>
      </c>
    </row>
    <row r="445" spans="1:25" x14ac:dyDescent="0.25">
      <c r="A445">
        <v>10370</v>
      </c>
      <c r="B445">
        <v>27</v>
      </c>
      <c r="C445" t="s">
        <v>77</v>
      </c>
      <c r="D445">
        <v>1</v>
      </c>
      <c r="E445" t="s">
        <v>1291</v>
      </c>
      <c r="F445" t="s">
        <v>438</v>
      </c>
      <c r="G445" t="s">
        <v>28</v>
      </c>
      <c r="H445">
        <v>1</v>
      </c>
      <c r="I445">
        <v>1</v>
      </c>
      <c r="J445">
        <v>2005</v>
      </c>
      <c r="K445" t="s">
        <v>957</v>
      </c>
      <c r="L445">
        <v>116</v>
      </c>
      <c r="M445" t="s">
        <v>1264</v>
      </c>
      <c r="N445" t="s">
        <v>448</v>
      </c>
      <c r="O445" t="s">
        <v>449</v>
      </c>
      <c r="P445" t="s">
        <v>450</v>
      </c>
      <c r="Q445" t="s">
        <v>451</v>
      </c>
      <c r="R445" t="s">
        <v>452</v>
      </c>
      <c r="S445" t="s">
        <v>238</v>
      </c>
      <c r="T445" t="s">
        <v>453</v>
      </c>
      <c r="U445" t="s">
        <v>139</v>
      </c>
      <c r="V445" t="s">
        <v>140</v>
      </c>
      <c r="W445" t="s">
        <v>454</v>
      </c>
      <c r="X445" t="s">
        <v>455</v>
      </c>
      <c r="Y445" t="s">
        <v>65</v>
      </c>
    </row>
    <row r="446" spans="1:25" x14ac:dyDescent="0.25">
      <c r="A446">
        <v>10381</v>
      </c>
      <c r="B446">
        <v>48</v>
      </c>
      <c r="C446" t="s">
        <v>1283</v>
      </c>
      <c r="D446">
        <v>2</v>
      </c>
      <c r="E446" t="s">
        <v>1292</v>
      </c>
      <c r="F446" t="s">
        <v>445</v>
      </c>
      <c r="G446" t="s">
        <v>28</v>
      </c>
      <c r="H446">
        <v>1</v>
      </c>
      <c r="I446">
        <v>2</v>
      </c>
      <c r="J446">
        <v>2005</v>
      </c>
      <c r="K446" t="s">
        <v>957</v>
      </c>
      <c r="L446">
        <v>116</v>
      </c>
      <c r="M446" t="s">
        <v>1264</v>
      </c>
      <c r="N446" t="s">
        <v>80</v>
      </c>
      <c r="O446" t="s">
        <v>81</v>
      </c>
      <c r="P446" t="s">
        <v>82</v>
      </c>
      <c r="Q446" t="s">
        <v>34</v>
      </c>
      <c r="R446" t="s">
        <v>83</v>
      </c>
      <c r="S446" t="s">
        <v>73</v>
      </c>
      <c r="T446" t="s">
        <v>34</v>
      </c>
      <c r="U446" t="s">
        <v>38</v>
      </c>
      <c r="V446" t="s">
        <v>39</v>
      </c>
      <c r="W446" t="s">
        <v>84</v>
      </c>
      <c r="X446" t="s">
        <v>76</v>
      </c>
      <c r="Y446" t="s">
        <v>65</v>
      </c>
    </row>
    <row r="447" spans="1:25" x14ac:dyDescent="0.25">
      <c r="A447">
        <v>10391</v>
      </c>
      <c r="B447">
        <v>29</v>
      </c>
      <c r="C447" t="s">
        <v>1293</v>
      </c>
      <c r="D447">
        <v>10</v>
      </c>
      <c r="E447" t="s">
        <v>1294</v>
      </c>
      <c r="F447" t="s">
        <v>447</v>
      </c>
      <c r="G447" t="s">
        <v>28</v>
      </c>
      <c r="H447">
        <v>1</v>
      </c>
      <c r="I447">
        <v>3</v>
      </c>
      <c r="J447">
        <v>2005</v>
      </c>
      <c r="K447" t="s">
        <v>957</v>
      </c>
      <c r="L447">
        <v>116</v>
      </c>
      <c r="M447" t="s">
        <v>1264</v>
      </c>
      <c r="N447" t="s">
        <v>448</v>
      </c>
      <c r="O447" t="s">
        <v>449</v>
      </c>
      <c r="P447" t="s">
        <v>450</v>
      </c>
      <c r="Q447" t="s">
        <v>451</v>
      </c>
      <c r="R447" t="s">
        <v>452</v>
      </c>
      <c r="S447" t="s">
        <v>238</v>
      </c>
      <c r="T447" t="s">
        <v>453</v>
      </c>
      <c r="U447" t="s">
        <v>139</v>
      </c>
      <c r="V447" t="s">
        <v>140</v>
      </c>
      <c r="W447" t="s">
        <v>454</v>
      </c>
      <c r="X447" t="s">
        <v>455</v>
      </c>
      <c r="Y447" t="s">
        <v>42</v>
      </c>
    </row>
    <row r="448" spans="1:25" x14ac:dyDescent="0.25">
      <c r="A448">
        <v>10411</v>
      </c>
      <c r="B448">
        <v>27</v>
      </c>
      <c r="C448" t="s">
        <v>77</v>
      </c>
      <c r="D448">
        <v>8</v>
      </c>
      <c r="E448" t="s">
        <v>1295</v>
      </c>
      <c r="F448" t="s">
        <v>457</v>
      </c>
      <c r="G448" t="s">
        <v>28</v>
      </c>
      <c r="H448">
        <v>2</v>
      </c>
      <c r="I448">
        <v>5</v>
      </c>
      <c r="J448">
        <v>2005</v>
      </c>
      <c r="K448" t="s">
        <v>957</v>
      </c>
      <c r="L448">
        <v>116</v>
      </c>
      <c r="M448" t="s">
        <v>1264</v>
      </c>
      <c r="N448" t="s">
        <v>458</v>
      </c>
      <c r="O448" t="s">
        <v>459</v>
      </c>
      <c r="P448" t="s">
        <v>460</v>
      </c>
      <c r="Q448" t="s">
        <v>34</v>
      </c>
      <c r="R448" t="s">
        <v>461</v>
      </c>
      <c r="S448" t="s">
        <v>462</v>
      </c>
      <c r="T448" t="s">
        <v>463</v>
      </c>
      <c r="U448" t="s">
        <v>353</v>
      </c>
      <c r="V448" t="s">
        <v>39</v>
      </c>
      <c r="W448" t="s">
        <v>464</v>
      </c>
      <c r="X448" t="s">
        <v>465</v>
      </c>
      <c r="Y448" t="s">
        <v>65</v>
      </c>
    </row>
    <row r="449" spans="1:25" x14ac:dyDescent="0.25">
      <c r="A449">
        <v>10424</v>
      </c>
      <c r="B449">
        <v>54</v>
      </c>
      <c r="C449" t="s">
        <v>77</v>
      </c>
      <c r="D449">
        <v>5</v>
      </c>
      <c r="E449" t="s">
        <v>1296</v>
      </c>
      <c r="F449" t="s">
        <v>467</v>
      </c>
      <c r="G449" t="s">
        <v>468</v>
      </c>
      <c r="H449">
        <v>2</v>
      </c>
      <c r="I449">
        <v>5</v>
      </c>
      <c r="J449">
        <v>2005</v>
      </c>
      <c r="K449" t="s">
        <v>957</v>
      </c>
      <c r="L449">
        <v>116</v>
      </c>
      <c r="M449" t="s">
        <v>1264</v>
      </c>
      <c r="N449" t="s">
        <v>268</v>
      </c>
      <c r="O449" t="s">
        <v>269</v>
      </c>
      <c r="P449" t="s">
        <v>270</v>
      </c>
      <c r="Q449" t="s">
        <v>34</v>
      </c>
      <c r="R449" t="s">
        <v>271</v>
      </c>
      <c r="S449" t="s">
        <v>34</v>
      </c>
      <c r="T449" t="s">
        <v>272</v>
      </c>
      <c r="U449" t="s">
        <v>273</v>
      </c>
      <c r="V449" t="s">
        <v>52</v>
      </c>
      <c r="W449" t="s">
        <v>274</v>
      </c>
      <c r="X449" t="s">
        <v>275</v>
      </c>
      <c r="Y449" t="s">
        <v>229</v>
      </c>
    </row>
    <row r="450" spans="1:25" x14ac:dyDescent="0.25">
      <c r="A450">
        <v>10109</v>
      </c>
      <c r="B450">
        <v>26</v>
      </c>
      <c r="C450" t="s">
        <v>77</v>
      </c>
      <c r="D450">
        <v>4</v>
      </c>
      <c r="E450" t="s">
        <v>1297</v>
      </c>
      <c r="F450" t="s">
        <v>1298</v>
      </c>
      <c r="G450" t="s">
        <v>28</v>
      </c>
      <c r="H450">
        <v>1</v>
      </c>
      <c r="I450">
        <v>3</v>
      </c>
      <c r="J450">
        <v>2003</v>
      </c>
      <c r="K450" t="s">
        <v>278</v>
      </c>
      <c r="L450">
        <v>141</v>
      </c>
      <c r="M450" t="s">
        <v>1299</v>
      </c>
      <c r="N450" t="s">
        <v>494</v>
      </c>
      <c r="O450" t="s">
        <v>495</v>
      </c>
      <c r="P450" t="s">
        <v>496</v>
      </c>
      <c r="Q450" t="s">
        <v>34</v>
      </c>
      <c r="R450" t="s">
        <v>332</v>
      </c>
      <c r="S450" t="s">
        <v>214</v>
      </c>
      <c r="T450" t="s">
        <v>333</v>
      </c>
      <c r="U450" t="s">
        <v>38</v>
      </c>
      <c r="V450" t="s">
        <v>39</v>
      </c>
      <c r="W450" t="s">
        <v>187</v>
      </c>
      <c r="X450" t="s">
        <v>497</v>
      </c>
      <c r="Y450" t="s">
        <v>65</v>
      </c>
    </row>
    <row r="451" spans="1:25" x14ac:dyDescent="0.25">
      <c r="A451">
        <v>10122</v>
      </c>
      <c r="B451">
        <v>34</v>
      </c>
      <c r="C451" t="s">
        <v>77</v>
      </c>
      <c r="D451">
        <v>2</v>
      </c>
      <c r="E451" t="s">
        <v>570</v>
      </c>
      <c r="F451" t="s">
        <v>786</v>
      </c>
      <c r="G451" t="s">
        <v>28</v>
      </c>
      <c r="H451">
        <v>2</v>
      </c>
      <c r="I451">
        <v>5</v>
      </c>
      <c r="J451">
        <v>2003</v>
      </c>
      <c r="K451" t="s">
        <v>278</v>
      </c>
      <c r="L451">
        <v>141</v>
      </c>
      <c r="M451" t="s">
        <v>1299</v>
      </c>
      <c r="N451" t="s">
        <v>787</v>
      </c>
      <c r="O451" t="s">
        <v>788</v>
      </c>
      <c r="P451" t="s">
        <v>789</v>
      </c>
      <c r="Q451" t="s">
        <v>34</v>
      </c>
      <c r="R451" t="s">
        <v>790</v>
      </c>
      <c r="S451" t="s">
        <v>34</v>
      </c>
      <c r="T451" t="s">
        <v>791</v>
      </c>
      <c r="U451" t="s">
        <v>51</v>
      </c>
      <c r="V451" t="s">
        <v>52</v>
      </c>
      <c r="W451" t="s">
        <v>792</v>
      </c>
      <c r="X451" t="s">
        <v>793</v>
      </c>
      <c r="Y451" t="s">
        <v>65</v>
      </c>
    </row>
    <row r="452" spans="1:25" x14ac:dyDescent="0.25">
      <c r="A452">
        <v>10136</v>
      </c>
      <c r="B452">
        <v>25</v>
      </c>
      <c r="C452" t="s">
        <v>77</v>
      </c>
      <c r="D452">
        <v>2</v>
      </c>
      <c r="E452" t="s">
        <v>1300</v>
      </c>
      <c r="F452" t="s">
        <v>1301</v>
      </c>
      <c r="G452" t="s">
        <v>28</v>
      </c>
      <c r="H452">
        <v>3</v>
      </c>
      <c r="I452">
        <v>7</v>
      </c>
      <c r="J452">
        <v>2003</v>
      </c>
      <c r="K452" t="s">
        <v>278</v>
      </c>
      <c r="L452">
        <v>141</v>
      </c>
      <c r="M452" t="s">
        <v>1299</v>
      </c>
      <c r="N452" t="s">
        <v>594</v>
      </c>
      <c r="O452" t="s">
        <v>595</v>
      </c>
      <c r="P452" t="s">
        <v>596</v>
      </c>
      <c r="Q452" t="s">
        <v>34</v>
      </c>
      <c r="R452" t="s">
        <v>597</v>
      </c>
      <c r="S452" t="s">
        <v>34</v>
      </c>
      <c r="T452" t="s">
        <v>598</v>
      </c>
      <c r="U452" t="s">
        <v>51</v>
      </c>
      <c r="V452" t="s">
        <v>52</v>
      </c>
      <c r="W452" t="s">
        <v>599</v>
      </c>
      <c r="X452" t="s">
        <v>600</v>
      </c>
      <c r="Y452" t="s">
        <v>65</v>
      </c>
    </row>
    <row r="453" spans="1:25" x14ac:dyDescent="0.25">
      <c r="A453">
        <v>10148</v>
      </c>
      <c r="B453">
        <v>23</v>
      </c>
      <c r="C453" t="s">
        <v>77</v>
      </c>
      <c r="D453">
        <v>13</v>
      </c>
      <c r="E453" t="s">
        <v>1302</v>
      </c>
      <c r="F453" t="s">
        <v>1303</v>
      </c>
      <c r="G453" t="s">
        <v>28</v>
      </c>
      <c r="H453">
        <v>3</v>
      </c>
      <c r="I453">
        <v>9</v>
      </c>
      <c r="J453">
        <v>2003</v>
      </c>
      <c r="K453" t="s">
        <v>278</v>
      </c>
      <c r="L453">
        <v>141</v>
      </c>
      <c r="M453" t="s">
        <v>1299</v>
      </c>
      <c r="N453" t="s">
        <v>448</v>
      </c>
      <c r="O453" t="s">
        <v>449</v>
      </c>
      <c r="P453" t="s">
        <v>450</v>
      </c>
      <c r="Q453" t="s">
        <v>451</v>
      </c>
      <c r="R453" t="s">
        <v>452</v>
      </c>
      <c r="S453" t="s">
        <v>238</v>
      </c>
      <c r="T453" t="s">
        <v>453</v>
      </c>
      <c r="U453" t="s">
        <v>139</v>
      </c>
      <c r="V453" t="s">
        <v>140</v>
      </c>
      <c r="W453" t="s">
        <v>454</v>
      </c>
      <c r="X453" t="s">
        <v>455</v>
      </c>
      <c r="Y453" t="s">
        <v>42</v>
      </c>
    </row>
    <row r="454" spans="1:25" x14ac:dyDescent="0.25">
      <c r="A454">
        <v>10161</v>
      </c>
      <c r="B454">
        <v>28</v>
      </c>
      <c r="C454" t="s">
        <v>77</v>
      </c>
      <c r="D454">
        <v>12</v>
      </c>
      <c r="E454" t="s">
        <v>1304</v>
      </c>
      <c r="F454" t="s">
        <v>1305</v>
      </c>
      <c r="G454" t="s">
        <v>28</v>
      </c>
      <c r="H454">
        <v>4</v>
      </c>
      <c r="I454">
        <v>10</v>
      </c>
      <c r="J454">
        <v>2003</v>
      </c>
      <c r="K454" t="s">
        <v>278</v>
      </c>
      <c r="L454">
        <v>141</v>
      </c>
      <c r="M454" t="s">
        <v>1299</v>
      </c>
      <c r="N454" t="s">
        <v>934</v>
      </c>
      <c r="O454" t="s">
        <v>935</v>
      </c>
      <c r="P454" t="s">
        <v>936</v>
      </c>
      <c r="Q454" t="s">
        <v>34</v>
      </c>
      <c r="R454" t="s">
        <v>937</v>
      </c>
      <c r="S454" t="s">
        <v>34</v>
      </c>
      <c r="T454" t="s">
        <v>938</v>
      </c>
      <c r="U454" t="s">
        <v>567</v>
      </c>
      <c r="V454" t="s">
        <v>52</v>
      </c>
      <c r="W454" t="s">
        <v>939</v>
      </c>
      <c r="X454" t="s">
        <v>940</v>
      </c>
      <c r="Y454" t="s">
        <v>65</v>
      </c>
    </row>
    <row r="455" spans="1:25" x14ac:dyDescent="0.25">
      <c r="A455">
        <v>10171</v>
      </c>
      <c r="B455">
        <v>35</v>
      </c>
      <c r="C455" t="s">
        <v>77</v>
      </c>
      <c r="D455">
        <v>2</v>
      </c>
      <c r="E455" t="s">
        <v>1284</v>
      </c>
      <c r="F455" t="s">
        <v>1306</v>
      </c>
      <c r="G455" t="s">
        <v>28</v>
      </c>
      <c r="H455">
        <v>4</v>
      </c>
      <c r="I455">
        <v>11</v>
      </c>
      <c r="J455">
        <v>2003</v>
      </c>
      <c r="K455" t="s">
        <v>278</v>
      </c>
      <c r="L455">
        <v>141</v>
      </c>
      <c r="M455" t="s">
        <v>1299</v>
      </c>
      <c r="N455" t="s">
        <v>458</v>
      </c>
      <c r="O455" t="s">
        <v>459</v>
      </c>
      <c r="P455" t="s">
        <v>460</v>
      </c>
      <c r="Q455" t="s">
        <v>34</v>
      </c>
      <c r="R455" t="s">
        <v>461</v>
      </c>
      <c r="S455" t="s">
        <v>462</v>
      </c>
      <c r="T455" t="s">
        <v>463</v>
      </c>
      <c r="U455" t="s">
        <v>353</v>
      </c>
      <c r="V455" t="s">
        <v>39</v>
      </c>
      <c r="W455" t="s">
        <v>464</v>
      </c>
      <c r="X455" t="s">
        <v>465</v>
      </c>
      <c r="Y455" t="s">
        <v>65</v>
      </c>
    </row>
    <row r="456" spans="1:25" x14ac:dyDescent="0.25">
      <c r="A456">
        <v>10181</v>
      </c>
      <c r="B456">
        <v>44</v>
      </c>
      <c r="C456" t="s">
        <v>77</v>
      </c>
      <c r="D456">
        <v>6</v>
      </c>
      <c r="E456" t="s">
        <v>1307</v>
      </c>
      <c r="F456" t="s">
        <v>802</v>
      </c>
      <c r="G456" t="s">
        <v>28</v>
      </c>
      <c r="H456">
        <v>4</v>
      </c>
      <c r="I456">
        <v>11</v>
      </c>
      <c r="J456">
        <v>2003</v>
      </c>
      <c r="K456" t="s">
        <v>278</v>
      </c>
      <c r="L456">
        <v>141</v>
      </c>
      <c r="M456" t="s">
        <v>1299</v>
      </c>
      <c r="N456" t="s">
        <v>107</v>
      </c>
      <c r="O456" t="s">
        <v>108</v>
      </c>
      <c r="P456" t="s">
        <v>109</v>
      </c>
      <c r="Q456" t="s">
        <v>34</v>
      </c>
      <c r="R456" t="s">
        <v>110</v>
      </c>
      <c r="S456" t="s">
        <v>34</v>
      </c>
      <c r="T456" t="s">
        <v>111</v>
      </c>
      <c r="U456" t="s">
        <v>112</v>
      </c>
      <c r="V456" t="s">
        <v>52</v>
      </c>
      <c r="W456" t="s">
        <v>113</v>
      </c>
      <c r="X456" t="s">
        <v>114</v>
      </c>
      <c r="Y456" t="s">
        <v>65</v>
      </c>
    </row>
    <row r="457" spans="1:25" x14ac:dyDescent="0.25">
      <c r="A457">
        <v>10192</v>
      </c>
      <c r="B457">
        <v>22</v>
      </c>
      <c r="C457" t="s">
        <v>77</v>
      </c>
      <c r="D457">
        <v>11</v>
      </c>
      <c r="E457" t="s">
        <v>1308</v>
      </c>
      <c r="F457" t="s">
        <v>804</v>
      </c>
      <c r="G457" t="s">
        <v>28</v>
      </c>
      <c r="H457">
        <v>4</v>
      </c>
      <c r="I457">
        <v>11</v>
      </c>
      <c r="J457">
        <v>2003</v>
      </c>
      <c r="K457" t="s">
        <v>278</v>
      </c>
      <c r="L457">
        <v>141</v>
      </c>
      <c r="M457" t="s">
        <v>1299</v>
      </c>
      <c r="N457" t="s">
        <v>425</v>
      </c>
      <c r="O457" t="s">
        <v>426</v>
      </c>
      <c r="P457" t="s">
        <v>427</v>
      </c>
      <c r="Q457" t="s">
        <v>34</v>
      </c>
      <c r="R457" t="s">
        <v>428</v>
      </c>
      <c r="S457" t="s">
        <v>429</v>
      </c>
      <c r="T457" t="s">
        <v>430</v>
      </c>
      <c r="U457" t="s">
        <v>38</v>
      </c>
      <c r="V457" t="s">
        <v>39</v>
      </c>
      <c r="W457" t="s">
        <v>75</v>
      </c>
      <c r="X457" t="s">
        <v>422</v>
      </c>
      <c r="Y457" t="s">
        <v>65</v>
      </c>
    </row>
    <row r="458" spans="1:25" x14ac:dyDescent="0.25">
      <c r="A458">
        <v>10204</v>
      </c>
      <c r="B458">
        <v>42</v>
      </c>
      <c r="C458" t="s">
        <v>77</v>
      </c>
      <c r="D458">
        <v>17</v>
      </c>
      <c r="E458" t="s">
        <v>1309</v>
      </c>
      <c r="F458" t="s">
        <v>814</v>
      </c>
      <c r="G458" t="s">
        <v>28</v>
      </c>
      <c r="H458">
        <v>4</v>
      </c>
      <c r="I458">
        <v>12</v>
      </c>
      <c r="J458">
        <v>2003</v>
      </c>
      <c r="K458" t="s">
        <v>278</v>
      </c>
      <c r="L458">
        <v>141</v>
      </c>
      <c r="M458" t="s">
        <v>1299</v>
      </c>
      <c r="N458" t="s">
        <v>885</v>
      </c>
      <c r="O458" t="s">
        <v>886</v>
      </c>
      <c r="P458" t="s">
        <v>887</v>
      </c>
      <c r="Q458" t="s">
        <v>888</v>
      </c>
      <c r="R458" t="s">
        <v>35</v>
      </c>
      <c r="S458" t="s">
        <v>36</v>
      </c>
      <c r="T458" t="s">
        <v>37</v>
      </c>
      <c r="U458" t="s">
        <v>38</v>
      </c>
      <c r="V458" t="s">
        <v>39</v>
      </c>
      <c r="W458" t="s">
        <v>75</v>
      </c>
      <c r="X458" t="s">
        <v>889</v>
      </c>
      <c r="Y458" t="s">
        <v>65</v>
      </c>
    </row>
    <row r="459" spans="1:25" x14ac:dyDescent="0.25">
      <c r="A459">
        <v>10212</v>
      </c>
      <c r="B459">
        <v>29</v>
      </c>
      <c r="C459" t="s">
        <v>77</v>
      </c>
      <c r="D459">
        <v>10</v>
      </c>
      <c r="E459" t="s">
        <v>1310</v>
      </c>
      <c r="F459" t="s">
        <v>1069</v>
      </c>
      <c r="G459" t="s">
        <v>28</v>
      </c>
      <c r="H459">
        <v>1</v>
      </c>
      <c r="I459">
        <v>1</v>
      </c>
      <c r="J459">
        <v>2004</v>
      </c>
      <c r="K459" t="s">
        <v>278</v>
      </c>
      <c r="L459">
        <v>141</v>
      </c>
      <c r="M459" t="s">
        <v>1299</v>
      </c>
      <c r="N459" t="s">
        <v>268</v>
      </c>
      <c r="O459" t="s">
        <v>269</v>
      </c>
      <c r="P459" t="s">
        <v>270</v>
      </c>
      <c r="Q459" t="s">
        <v>34</v>
      </c>
      <c r="R459" t="s">
        <v>271</v>
      </c>
      <c r="S459" t="s">
        <v>34</v>
      </c>
      <c r="T459" t="s">
        <v>272</v>
      </c>
      <c r="U459" t="s">
        <v>273</v>
      </c>
      <c r="V459" t="s">
        <v>52</v>
      </c>
      <c r="W459" t="s">
        <v>274</v>
      </c>
      <c r="X459" t="s">
        <v>275</v>
      </c>
      <c r="Y459" t="s">
        <v>65</v>
      </c>
    </row>
    <row r="460" spans="1:25" x14ac:dyDescent="0.25">
      <c r="A460">
        <v>10225</v>
      </c>
      <c r="B460">
        <v>32</v>
      </c>
      <c r="C460" t="s">
        <v>77</v>
      </c>
      <c r="D460">
        <v>1</v>
      </c>
      <c r="E460" t="s">
        <v>1311</v>
      </c>
      <c r="F460" t="s">
        <v>817</v>
      </c>
      <c r="G460" t="s">
        <v>28</v>
      </c>
      <c r="H460">
        <v>1</v>
      </c>
      <c r="I460">
        <v>2</v>
      </c>
      <c r="J460">
        <v>2004</v>
      </c>
      <c r="K460" t="s">
        <v>278</v>
      </c>
      <c r="L460">
        <v>141</v>
      </c>
      <c r="M460" t="s">
        <v>1299</v>
      </c>
      <c r="N460" t="s">
        <v>818</v>
      </c>
      <c r="O460" t="s">
        <v>819</v>
      </c>
      <c r="P460" t="s">
        <v>820</v>
      </c>
      <c r="Q460" t="s">
        <v>34</v>
      </c>
      <c r="R460" t="s">
        <v>821</v>
      </c>
      <c r="S460" t="s">
        <v>34</v>
      </c>
      <c r="T460" t="s">
        <v>822</v>
      </c>
      <c r="U460" t="s">
        <v>823</v>
      </c>
      <c r="V460" t="s">
        <v>52</v>
      </c>
      <c r="W460" t="s">
        <v>824</v>
      </c>
      <c r="X460" t="s">
        <v>150</v>
      </c>
      <c r="Y460" t="s">
        <v>65</v>
      </c>
    </row>
    <row r="461" spans="1:25" x14ac:dyDescent="0.25">
      <c r="A461">
        <v>10240</v>
      </c>
      <c r="B461">
        <v>41</v>
      </c>
      <c r="C461" t="s">
        <v>77</v>
      </c>
      <c r="D461">
        <v>3</v>
      </c>
      <c r="E461" t="s">
        <v>1312</v>
      </c>
      <c r="F461" t="s">
        <v>1313</v>
      </c>
      <c r="G461" t="s">
        <v>28</v>
      </c>
      <c r="H461">
        <v>2</v>
      </c>
      <c r="I461">
        <v>4</v>
      </c>
      <c r="J461">
        <v>2004</v>
      </c>
      <c r="K461" t="s">
        <v>278</v>
      </c>
      <c r="L461">
        <v>141</v>
      </c>
      <c r="M461" t="s">
        <v>1299</v>
      </c>
      <c r="N461" t="s">
        <v>484</v>
      </c>
      <c r="O461" t="s">
        <v>485</v>
      </c>
      <c r="P461" t="s">
        <v>486</v>
      </c>
      <c r="Q461" t="s">
        <v>34</v>
      </c>
      <c r="R461" t="s">
        <v>487</v>
      </c>
      <c r="S461" t="s">
        <v>487</v>
      </c>
      <c r="T461" t="s">
        <v>488</v>
      </c>
      <c r="U461" t="s">
        <v>307</v>
      </c>
      <c r="V461" t="s">
        <v>307</v>
      </c>
      <c r="W461" t="s">
        <v>489</v>
      </c>
      <c r="X461" t="s">
        <v>490</v>
      </c>
      <c r="Y461" t="s">
        <v>65</v>
      </c>
    </row>
    <row r="462" spans="1:25" x14ac:dyDescent="0.25">
      <c r="A462">
        <v>10253</v>
      </c>
      <c r="B462">
        <v>26</v>
      </c>
      <c r="C462" t="s">
        <v>77</v>
      </c>
      <c r="D462">
        <v>5</v>
      </c>
      <c r="E462" t="s">
        <v>1314</v>
      </c>
      <c r="F462" t="s">
        <v>828</v>
      </c>
      <c r="G462" t="s">
        <v>591</v>
      </c>
      <c r="H462">
        <v>2</v>
      </c>
      <c r="I462">
        <v>6</v>
      </c>
      <c r="J462">
        <v>2004</v>
      </c>
      <c r="K462" t="s">
        <v>278</v>
      </c>
      <c r="L462">
        <v>141</v>
      </c>
      <c r="M462" t="s">
        <v>1299</v>
      </c>
      <c r="N462" t="s">
        <v>257</v>
      </c>
      <c r="O462" t="s">
        <v>258</v>
      </c>
      <c r="P462" t="s">
        <v>259</v>
      </c>
      <c r="Q462" t="s">
        <v>34</v>
      </c>
      <c r="R462" t="s">
        <v>260</v>
      </c>
      <c r="S462" t="s">
        <v>34</v>
      </c>
      <c r="T462" t="s">
        <v>261</v>
      </c>
      <c r="U462" t="s">
        <v>262</v>
      </c>
      <c r="V462" t="s">
        <v>52</v>
      </c>
      <c r="W462" t="s">
        <v>263</v>
      </c>
      <c r="X462" t="s">
        <v>264</v>
      </c>
      <c r="Y462" t="s">
        <v>65</v>
      </c>
    </row>
    <row r="463" spans="1:25" x14ac:dyDescent="0.25">
      <c r="A463">
        <v>10266</v>
      </c>
      <c r="B463">
        <v>21</v>
      </c>
      <c r="C463" t="s">
        <v>77</v>
      </c>
      <c r="D463">
        <v>6</v>
      </c>
      <c r="E463" t="s">
        <v>1315</v>
      </c>
      <c r="F463" t="s">
        <v>830</v>
      </c>
      <c r="G463" t="s">
        <v>28</v>
      </c>
      <c r="H463">
        <v>3</v>
      </c>
      <c r="I463">
        <v>7</v>
      </c>
      <c r="J463">
        <v>2004</v>
      </c>
      <c r="K463" t="s">
        <v>278</v>
      </c>
      <c r="L463">
        <v>141</v>
      </c>
      <c r="M463" t="s">
        <v>1299</v>
      </c>
      <c r="N463" t="s">
        <v>831</v>
      </c>
      <c r="O463" t="s">
        <v>832</v>
      </c>
      <c r="P463" t="s">
        <v>833</v>
      </c>
      <c r="Q463" t="s">
        <v>34</v>
      </c>
      <c r="R463" t="s">
        <v>834</v>
      </c>
      <c r="S463" t="s">
        <v>34</v>
      </c>
      <c r="T463" t="s">
        <v>835</v>
      </c>
      <c r="U463" t="s">
        <v>396</v>
      </c>
      <c r="V463" t="s">
        <v>52</v>
      </c>
      <c r="W463" t="s">
        <v>836</v>
      </c>
      <c r="X463" t="s">
        <v>837</v>
      </c>
      <c r="Y463" t="s">
        <v>42</v>
      </c>
    </row>
    <row r="464" spans="1:25" x14ac:dyDescent="0.25">
      <c r="A464">
        <v>10278</v>
      </c>
      <c r="B464">
        <v>34</v>
      </c>
      <c r="C464" t="s">
        <v>77</v>
      </c>
      <c r="D464">
        <v>6</v>
      </c>
      <c r="E464" t="s">
        <v>1316</v>
      </c>
      <c r="F464" t="s">
        <v>1317</v>
      </c>
      <c r="G464" t="s">
        <v>28</v>
      </c>
      <c r="H464">
        <v>3</v>
      </c>
      <c r="I464">
        <v>8</v>
      </c>
      <c r="J464">
        <v>2004</v>
      </c>
      <c r="K464" t="s">
        <v>278</v>
      </c>
      <c r="L464">
        <v>141</v>
      </c>
      <c r="M464" t="s">
        <v>1299</v>
      </c>
      <c r="N464" t="s">
        <v>1318</v>
      </c>
      <c r="O464" t="s">
        <v>1319</v>
      </c>
      <c r="P464" t="s">
        <v>1320</v>
      </c>
      <c r="Q464" t="s">
        <v>34</v>
      </c>
      <c r="R464" t="s">
        <v>1321</v>
      </c>
      <c r="S464" t="s">
        <v>1322</v>
      </c>
      <c r="T464" t="s">
        <v>1323</v>
      </c>
      <c r="U464" t="s">
        <v>38</v>
      </c>
      <c r="V464" t="s">
        <v>39</v>
      </c>
      <c r="W464" t="s">
        <v>168</v>
      </c>
      <c r="X464" t="s">
        <v>705</v>
      </c>
      <c r="Y464" t="s">
        <v>65</v>
      </c>
    </row>
    <row r="465" spans="1:25" x14ac:dyDescent="0.25">
      <c r="A465">
        <v>10287</v>
      </c>
      <c r="B465">
        <v>41</v>
      </c>
      <c r="C465" t="s">
        <v>77</v>
      </c>
      <c r="D465">
        <v>4</v>
      </c>
      <c r="E465" t="s">
        <v>1324</v>
      </c>
      <c r="F465" t="s">
        <v>846</v>
      </c>
      <c r="G465" t="s">
        <v>28</v>
      </c>
      <c r="H465">
        <v>3</v>
      </c>
      <c r="I465">
        <v>8</v>
      </c>
      <c r="J465">
        <v>2004</v>
      </c>
      <c r="K465" t="s">
        <v>278</v>
      </c>
      <c r="L465">
        <v>141</v>
      </c>
      <c r="M465" t="s">
        <v>1299</v>
      </c>
      <c r="N465" t="s">
        <v>818</v>
      </c>
      <c r="O465" t="s">
        <v>819</v>
      </c>
      <c r="P465" t="s">
        <v>820</v>
      </c>
      <c r="Q465" t="s">
        <v>34</v>
      </c>
      <c r="R465" t="s">
        <v>821</v>
      </c>
      <c r="S465" t="s">
        <v>34</v>
      </c>
      <c r="T465" t="s">
        <v>822</v>
      </c>
      <c r="U465" t="s">
        <v>823</v>
      </c>
      <c r="V465" t="s">
        <v>52</v>
      </c>
      <c r="W465" t="s">
        <v>824</v>
      </c>
      <c r="X465" t="s">
        <v>150</v>
      </c>
      <c r="Y465" t="s">
        <v>65</v>
      </c>
    </row>
    <row r="466" spans="1:25" x14ac:dyDescent="0.25">
      <c r="A466">
        <v>10301</v>
      </c>
      <c r="B466">
        <v>37</v>
      </c>
      <c r="C466" t="s">
        <v>77</v>
      </c>
      <c r="D466">
        <v>8</v>
      </c>
      <c r="E466" t="s">
        <v>1325</v>
      </c>
      <c r="F466" t="s">
        <v>1326</v>
      </c>
      <c r="G466" t="s">
        <v>28</v>
      </c>
      <c r="H466">
        <v>4</v>
      </c>
      <c r="I466">
        <v>10</v>
      </c>
      <c r="J466">
        <v>2003</v>
      </c>
      <c r="K466" t="s">
        <v>278</v>
      </c>
      <c r="L466">
        <v>141</v>
      </c>
      <c r="M466" t="s">
        <v>1299</v>
      </c>
      <c r="N466" t="s">
        <v>1327</v>
      </c>
      <c r="O466" t="s">
        <v>1328</v>
      </c>
      <c r="P466" t="s">
        <v>1329</v>
      </c>
      <c r="Q466" t="s">
        <v>34</v>
      </c>
      <c r="R466" t="s">
        <v>1330</v>
      </c>
      <c r="S466" t="s">
        <v>34</v>
      </c>
      <c r="T466" t="s">
        <v>1331</v>
      </c>
      <c r="U466" t="s">
        <v>112</v>
      </c>
      <c r="V466" t="s">
        <v>52</v>
      </c>
      <c r="W466" t="s">
        <v>1332</v>
      </c>
      <c r="X466" t="s">
        <v>1333</v>
      </c>
      <c r="Y466" t="s">
        <v>65</v>
      </c>
    </row>
    <row r="467" spans="1:25" x14ac:dyDescent="0.25">
      <c r="A467">
        <v>10310</v>
      </c>
      <c r="B467">
        <v>37</v>
      </c>
      <c r="C467" t="s">
        <v>77</v>
      </c>
      <c r="D467">
        <v>2</v>
      </c>
      <c r="E467" t="s">
        <v>1334</v>
      </c>
      <c r="F467" t="s">
        <v>856</v>
      </c>
      <c r="G467" t="s">
        <v>28</v>
      </c>
      <c r="H467">
        <v>4</v>
      </c>
      <c r="I467">
        <v>10</v>
      </c>
      <c r="J467">
        <v>2004</v>
      </c>
      <c r="K467" t="s">
        <v>278</v>
      </c>
      <c r="L467">
        <v>141</v>
      </c>
      <c r="M467" t="s">
        <v>1299</v>
      </c>
      <c r="N467" t="s">
        <v>805</v>
      </c>
      <c r="O467" t="s">
        <v>806</v>
      </c>
      <c r="P467" t="s">
        <v>807</v>
      </c>
      <c r="Q467" t="s">
        <v>34</v>
      </c>
      <c r="R467" t="s">
        <v>808</v>
      </c>
      <c r="S467" t="s">
        <v>34</v>
      </c>
      <c r="T467" t="s">
        <v>809</v>
      </c>
      <c r="U467" t="s">
        <v>810</v>
      </c>
      <c r="V467" t="s">
        <v>52</v>
      </c>
      <c r="W467" t="s">
        <v>811</v>
      </c>
      <c r="X467" t="s">
        <v>812</v>
      </c>
      <c r="Y467" t="s">
        <v>65</v>
      </c>
    </row>
    <row r="468" spans="1:25" x14ac:dyDescent="0.25">
      <c r="A468">
        <v>10321</v>
      </c>
      <c r="B468">
        <v>41</v>
      </c>
      <c r="C468" t="s">
        <v>77</v>
      </c>
      <c r="D468">
        <v>10</v>
      </c>
      <c r="E468" t="s">
        <v>1335</v>
      </c>
      <c r="F468" t="s">
        <v>424</v>
      </c>
      <c r="G468" t="s">
        <v>28</v>
      </c>
      <c r="H468">
        <v>4</v>
      </c>
      <c r="I468">
        <v>11</v>
      </c>
      <c r="J468">
        <v>2004</v>
      </c>
      <c r="K468" t="s">
        <v>278</v>
      </c>
      <c r="L468">
        <v>141</v>
      </c>
      <c r="M468" t="s">
        <v>1299</v>
      </c>
      <c r="N468" t="s">
        <v>248</v>
      </c>
      <c r="O468" t="s">
        <v>249</v>
      </c>
      <c r="P468" t="s">
        <v>250</v>
      </c>
      <c r="Q468" t="s">
        <v>34</v>
      </c>
      <c r="R468" t="s">
        <v>251</v>
      </c>
      <c r="S468" t="s">
        <v>185</v>
      </c>
      <c r="T468" t="s">
        <v>252</v>
      </c>
      <c r="U468" t="s">
        <v>38</v>
      </c>
      <c r="V468" t="s">
        <v>39</v>
      </c>
      <c r="W468" t="s">
        <v>253</v>
      </c>
      <c r="X468" t="s">
        <v>254</v>
      </c>
      <c r="Y468" t="s">
        <v>65</v>
      </c>
    </row>
    <row r="469" spans="1:25" x14ac:dyDescent="0.25">
      <c r="A469">
        <v>10331</v>
      </c>
      <c r="B469">
        <v>46</v>
      </c>
      <c r="C469" t="s">
        <v>77</v>
      </c>
      <c r="D469">
        <v>6</v>
      </c>
      <c r="E469" t="s">
        <v>1336</v>
      </c>
      <c r="F469" t="s">
        <v>1337</v>
      </c>
      <c r="G469" t="s">
        <v>28</v>
      </c>
      <c r="H469">
        <v>4</v>
      </c>
      <c r="I469">
        <v>11</v>
      </c>
      <c r="J469">
        <v>2004</v>
      </c>
      <c r="K469" t="s">
        <v>278</v>
      </c>
      <c r="L469">
        <v>141</v>
      </c>
      <c r="M469" t="s">
        <v>1299</v>
      </c>
      <c r="N469" t="s">
        <v>494</v>
      </c>
      <c r="O469" t="s">
        <v>495</v>
      </c>
      <c r="P469" t="s">
        <v>496</v>
      </c>
      <c r="Q469" t="s">
        <v>34</v>
      </c>
      <c r="R469" t="s">
        <v>332</v>
      </c>
      <c r="S469" t="s">
        <v>214</v>
      </c>
      <c r="T469" t="s">
        <v>333</v>
      </c>
      <c r="U469" t="s">
        <v>38</v>
      </c>
      <c r="V469" t="s">
        <v>39</v>
      </c>
      <c r="W469" t="s">
        <v>187</v>
      </c>
      <c r="X469" t="s">
        <v>497</v>
      </c>
      <c r="Y469" t="s">
        <v>65</v>
      </c>
    </row>
    <row r="470" spans="1:25" x14ac:dyDescent="0.25">
      <c r="A470">
        <v>10342</v>
      </c>
      <c r="B470">
        <v>40</v>
      </c>
      <c r="C470" t="s">
        <v>77</v>
      </c>
      <c r="D470">
        <v>2</v>
      </c>
      <c r="E470" t="s">
        <v>1338</v>
      </c>
      <c r="F470" t="s">
        <v>220</v>
      </c>
      <c r="G470" t="s">
        <v>28</v>
      </c>
      <c r="H470">
        <v>4</v>
      </c>
      <c r="I470">
        <v>11</v>
      </c>
      <c r="J470">
        <v>2004</v>
      </c>
      <c r="K470" t="s">
        <v>278</v>
      </c>
      <c r="L470">
        <v>141</v>
      </c>
      <c r="M470" t="s">
        <v>1299</v>
      </c>
      <c r="N470" t="s">
        <v>132</v>
      </c>
      <c r="O470" t="s">
        <v>133</v>
      </c>
      <c r="P470" t="s">
        <v>134</v>
      </c>
      <c r="Q470" t="s">
        <v>135</v>
      </c>
      <c r="R470" t="s">
        <v>136</v>
      </c>
      <c r="S470" t="s">
        <v>137</v>
      </c>
      <c r="T470" t="s">
        <v>138</v>
      </c>
      <c r="U470" t="s">
        <v>139</v>
      </c>
      <c r="V470" t="s">
        <v>140</v>
      </c>
      <c r="W470" t="s">
        <v>141</v>
      </c>
      <c r="X470" t="s">
        <v>142</v>
      </c>
      <c r="Y470" t="s">
        <v>65</v>
      </c>
    </row>
    <row r="471" spans="1:25" x14ac:dyDescent="0.25">
      <c r="A471">
        <v>10356</v>
      </c>
      <c r="B471">
        <v>43</v>
      </c>
      <c r="C471" t="s">
        <v>1339</v>
      </c>
      <c r="D471">
        <v>8</v>
      </c>
      <c r="E471" t="s">
        <v>1340</v>
      </c>
      <c r="F471" t="s">
        <v>1341</v>
      </c>
      <c r="G471" t="s">
        <v>28</v>
      </c>
      <c r="H471">
        <v>4</v>
      </c>
      <c r="I471">
        <v>12</v>
      </c>
      <c r="J471">
        <v>2004</v>
      </c>
      <c r="K471" t="s">
        <v>278</v>
      </c>
      <c r="L471">
        <v>141</v>
      </c>
      <c r="M471" t="s">
        <v>1299</v>
      </c>
      <c r="N471" t="s">
        <v>58</v>
      </c>
      <c r="O471" t="s">
        <v>59</v>
      </c>
      <c r="P471" t="s">
        <v>60</v>
      </c>
      <c r="Q471" t="s">
        <v>34</v>
      </c>
      <c r="R471" t="s">
        <v>61</v>
      </c>
      <c r="S471" t="s">
        <v>34</v>
      </c>
      <c r="T471" t="s">
        <v>62</v>
      </c>
      <c r="U471" t="s">
        <v>51</v>
      </c>
      <c r="V471" t="s">
        <v>52</v>
      </c>
      <c r="W471" t="s">
        <v>63</v>
      </c>
      <c r="X471" t="s">
        <v>64</v>
      </c>
      <c r="Y471" t="s">
        <v>65</v>
      </c>
    </row>
    <row r="472" spans="1:25" x14ac:dyDescent="0.25">
      <c r="A472">
        <v>10365</v>
      </c>
      <c r="B472">
        <v>30</v>
      </c>
      <c r="C472" t="s">
        <v>1342</v>
      </c>
      <c r="D472">
        <v>1</v>
      </c>
      <c r="E472" t="s">
        <v>1343</v>
      </c>
      <c r="F472" t="s">
        <v>1344</v>
      </c>
      <c r="G472" t="s">
        <v>28</v>
      </c>
      <c r="H472">
        <v>1</v>
      </c>
      <c r="I472">
        <v>1</v>
      </c>
      <c r="J472">
        <v>2005</v>
      </c>
      <c r="K472" t="s">
        <v>278</v>
      </c>
      <c r="L472">
        <v>141</v>
      </c>
      <c r="M472" t="s">
        <v>1299</v>
      </c>
      <c r="N472" t="s">
        <v>582</v>
      </c>
      <c r="O472" t="s">
        <v>583</v>
      </c>
      <c r="P472" t="s">
        <v>584</v>
      </c>
      <c r="Q472" t="s">
        <v>34</v>
      </c>
      <c r="R472" t="s">
        <v>251</v>
      </c>
      <c r="S472" t="s">
        <v>185</v>
      </c>
      <c r="T472" t="s">
        <v>252</v>
      </c>
      <c r="U472" t="s">
        <v>38</v>
      </c>
      <c r="V472" t="s">
        <v>39</v>
      </c>
      <c r="W472" t="s">
        <v>585</v>
      </c>
      <c r="X472" t="s">
        <v>586</v>
      </c>
      <c r="Y472" t="s">
        <v>42</v>
      </c>
    </row>
    <row r="473" spans="1:25" x14ac:dyDescent="0.25">
      <c r="A473">
        <v>10377</v>
      </c>
      <c r="B473">
        <v>35</v>
      </c>
      <c r="C473" t="s">
        <v>77</v>
      </c>
      <c r="D473">
        <v>2</v>
      </c>
      <c r="E473" t="s">
        <v>1345</v>
      </c>
      <c r="F473" t="s">
        <v>1167</v>
      </c>
      <c r="G473" t="s">
        <v>28</v>
      </c>
      <c r="H473">
        <v>1</v>
      </c>
      <c r="I473">
        <v>2</v>
      </c>
      <c r="J473">
        <v>2005</v>
      </c>
      <c r="K473" t="s">
        <v>278</v>
      </c>
      <c r="L473">
        <v>141</v>
      </c>
      <c r="M473" t="s">
        <v>1299</v>
      </c>
      <c r="N473" t="s">
        <v>191</v>
      </c>
      <c r="O473" t="s">
        <v>192</v>
      </c>
      <c r="P473" t="s">
        <v>193</v>
      </c>
      <c r="Q473" t="s">
        <v>34</v>
      </c>
      <c r="R473" t="s">
        <v>194</v>
      </c>
      <c r="S473" t="s">
        <v>34</v>
      </c>
      <c r="T473" t="s">
        <v>195</v>
      </c>
      <c r="U473" t="s">
        <v>196</v>
      </c>
      <c r="V473" t="s">
        <v>52</v>
      </c>
      <c r="W473" t="s">
        <v>197</v>
      </c>
      <c r="X473" t="s">
        <v>198</v>
      </c>
      <c r="Y473" t="s">
        <v>65</v>
      </c>
    </row>
    <row r="474" spans="1:25" x14ac:dyDescent="0.25">
      <c r="A474">
        <v>10390</v>
      </c>
      <c r="B474">
        <v>36</v>
      </c>
      <c r="C474" t="s">
        <v>1346</v>
      </c>
      <c r="D474">
        <v>14</v>
      </c>
      <c r="E474" t="s">
        <v>1347</v>
      </c>
      <c r="F474" t="s">
        <v>1348</v>
      </c>
      <c r="G474" t="s">
        <v>28</v>
      </c>
      <c r="H474">
        <v>1</v>
      </c>
      <c r="I474">
        <v>3</v>
      </c>
      <c r="J474">
        <v>2005</v>
      </c>
      <c r="K474" t="s">
        <v>278</v>
      </c>
      <c r="L474">
        <v>141</v>
      </c>
      <c r="M474" t="s">
        <v>1299</v>
      </c>
      <c r="N474" t="s">
        <v>417</v>
      </c>
      <c r="O474" t="s">
        <v>418</v>
      </c>
      <c r="P474" t="s">
        <v>419</v>
      </c>
      <c r="Q474" t="s">
        <v>34</v>
      </c>
      <c r="R474" t="s">
        <v>420</v>
      </c>
      <c r="S474" t="s">
        <v>73</v>
      </c>
      <c r="T474" t="s">
        <v>167</v>
      </c>
      <c r="U474" t="s">
        <v>38</v>
      </c>
      <c r="V474" t="s">
        <v>39</v>
      </c>
      <c r="W474" t="s">
        <v>421</v>
      </c>
      <c r="X474" t="s">
        <v>422</v>
      </c>
      <c r="Y474" t="s">
        <v>65</v>
      </c>
    </row>
    <row r="475" spans="1:25" x14ac:dyDescent="0.25">
      <c r="A475">
        <v>10406</v>
      </c>
      <c r="B475">
        <v>61</v>
      </c>
      <c r="C475" t="s">
        <v>77</v>
      </c>
      <c r="D475">
        <v>3</v>
      </c>
      <c r="E475" t="s">
        <v>1349</v>
      </c>
      <c r="F475" t="s">
        <v>1350</v>
      </c>
      <c r="G475" t="s">
        <v>267</v>
      </c>
      <c r="H475">
        <v>2</v>
      </c>
      <c r="I475">
        <v>4</v>
      </c>
      <c r="J475">
        <v>2005</v>
      </c>
      <c r="K475" t="s">
        <v>278</v>
      </c>
      <c r="L475">
        <v>141</v>
      </c>
      <c r="M475" t="s">
        <v>1299</v>
      </c>
      <c r="N475" t="s">
        <v>562</v>
      </c>
      <c r="O475" t="s">
        <v>563</v>
      </c>
      <c r="P475" t="s">
        <v>564</v>
      </c>
      <c r="Q475" t="s">
        <v>34</v>
      </c>
      <c r="R475" t="s">
        <v>565</v>
      </c>
      <c r="S475" t="s">
        <v>34</v>
      </c>
      <c r="T475" t="s">
        <v>566</v>
      </c>
      <c r="U475" t="s">
        <v>567</v>
      </c>
      <c r="V475" t="s">
        <v>52</v>
      </c>
      <c r="W475" t="s">
        <v>568</v>
      </c>
      <c r="X475" t="s">
        <v>569</v>
      </c>
      <c r="Y475" t="s">
        <v>229</v>
      </c>
    </row>
    <row r="476" spans="1:25" x14ac:dyDescent="0.25">
      <c r="A476">
        <v>10419</v>
      </c>
      <c r="B476">
        <v>38</v>
      </c>
      <c r="C476" t="s">
        <v>77</v>
      </c>
      <c r="D476">
        <v>5</v>
      </c>
      <c r="E476" t="s">
        <v>1351</v>
      </c>
      <c r="F476" t="s">
        <v>878</v>
      </c>
      <c r="G476" t="s">
        <v>28</v>
      </c>
      <c r="H476">
        <v>2</v>
      </c>
      <c r="I476">
        <v>5</v>
      </c>
      <c r="J476">
        <v>2005</v>
      </c>
      <c r="K476" t="s">
        <v>278</v>
      </c>
      <c r="L476">
        <v>141</v>
      </c>
      <c r="M476" t="s">
        <v>1299</v>
      </c>
      <c r="N476" t="s">
        <v>221</v>
      </c>
      <c r="O476" t="s">
        <v>222</v>
      </c>
      <c r="P476" t="s">
        <v>223</v>
      </c>
      <c r="Q476" t="s">
        <v>34</v>
      </c>
      <c r="R476" t="s">
        <v>224</v>
      </c>
      <c r="S476" t="s">
        <v>34</v>
      </c>
      <c r="T476" t="s">
        <v>225</v>
      </c>
      <c r="U476" t="s">
        <v>226</v>
      </c>
      <c r="V476" t="s">
        <v>52</v>
      </c>
      <c r="W476" t="s">
        <v>227</v>
      </c>
      <c r="X476" t="s">
        <v>228</v>
      </c>
      <c r="Y476" t="s">
        <v>65</v>
      </c>
    </row>
    <row r="477" spans="1:25" x14ac:dyDescent="0.25">
      <c r="A477">
        <v>10102</v>
      </c>
      <c r="B477">
        <v>39</v>
      </c>
      <c r="C477" t="s">
        <v>77</v>
      </c>
      <c r="D477">
        <v>2</v>
      </c>
      <c r="E477" t="s">
        <v>1352</v>
      </c>
      <c r="F477" t="s">
        <v>1353</v>
      </c>
      <c r="G477" t="s">
        <v>28</v>
      </c>
      <c r="H477">
        <v>1</v>
      </c>
      <c r="I477">
        <v>1</v>
      </c>
      <c r="J477">
        <v>2003</v>
      </c>
      <c r="K477" t="s">
        <v>1354</v>
      </c>
      <c r="L477">
        <v>102</v>
      </c>
      <c r="M477" t="s">
        <v>1355</v>
      </c>
      <c r="N477" t="s">
        <v>145</v>
      </c>
      <c r="O477" t="s">
        <v>146</v>
      </c>
      <c r="P477" t="s">
        <v>147</v>
      </c>
      <c r="Q477" t="s">
        <v>148</v>
      </c>
      <c r="R477" t="s">
        <v>35</v>
      </c>
      <c r="S477" t="s">
        <v>36</v>
      </c>
      <c r="T477" t="s">
        <v>37</v>
      </c>
      <c r="U477" t="s">
        <v>38</v>
      </c>
      <c r="V477" t="s">
        <v>39</v>
      </c>
      <c r="W477" t="s">
        <v>149</v>
      </c>
      <c r="X477" t="s">
        <v>150</v>
      </c>
      <c r="Y477" t="s">
        <v>65</v>
      </c>
    </row>
    <row r="478" spans="1:25" x14ac:dyDescent="0.25">
      <c r="A478">
        <v>10111</v>
      </c>
      <c r="B478">
        <v>33</v>
      </c>
      <c r="C478" t="s">
        <v>1356</v>
      </c>
      <c r="D478">
        <v>6</v>
      </c>
      <c r="E478" t="s">
        <v>1357</v>
      </c>
      <c r="F478" t="s">
        <v>1358</v>
      </c>
      <c r="G478" t="s">
        <v>28</v>
      </c>
      <c r="H478">
        <v>1</v>
      </c>
      <c r="I478">
        <v>3</v>
      </c>
      <c r="J478">
        <v>2003</v>
      </c>
      <c r="K478" t="s">
        <v>1354</v>
      </c>
      <c r="L478">
        <v>102</v>
      </c>
      <c r="M478" t="s">
        <v>1355</v>
      </c>
      <c r="N478" t="s">
        <v>118</v>
      </c>
      <c r="O478" t="s">
        <v>119</v>
      </c>
      <c r="P478" t="s">
        <v>120</v>
      </c>
      <c r="Q478" t="s">
        <v>34</v>
      </c>
      <c r="R478" t="s">
        <v>83</v>
      </c>
      <c r="S478" t="s">
        <v>73</v>
      </c>
      <c r="T478" t="s">
        <v>34</v>
      </c>
      <c r="U478" t="s">
        <v>38</v>
      </c>
      <c r="V478" t="s">
        <v>39</v>
      </c>
      <c r="W478" t="s">
        <v>121</v>
      </c>
      <c r="X478" t="s">
        <v>76</v>
      </c>
      <c r="Y478" t="s">
        <v>65</v>
      </c>
    </row>
    <row r="479" spans="1:25" x14ac:dyDescent="0.25">
      <c r="A479">
        <v>10125</v>
      </c>
      <c r="B479">
        <v>32</v>
      </c>
      <c r="C479" t="s">
        <v>77</v>
      </c>
      <c r="D479">
        <v>1</v>
      </c>
      <c r="E479" t="s">
        <v>1359</v>
      </c>
      <c r="F479" t="s">
        <v>1360</v>
      </c>
      <c r="G479" t="s">
        <v>28</v>
      </c>
      <c r="H479">
        <v>2</v>
      </c>
      <c r="I479">
        <v>5</v>
      </c>
      <c r="J479">
        <v>2003</v>
      </c>
      <c r="K479" t="s">
        <v>1354</v>
      </c>
      <c r="L479">
        <v>102</v>
      </c>
      <c r="M479" t="s">
        <v>1355</v>
      </c>
      <c r="N479" t="s">
        <v>132</v>
      </c>
      <c r="O479" t="s">
        <v>133</v>
      </c>
      <c r="P479" t="s">
        <v>134</v>
      </c>
      <c r="Q479" t="s">
        <v>135</v>
      </c>
      <c r="R479" t="s">
        <v>136</v>
      </c>
      <c r="S479" t="s">
        <v>137</v>
      </c>
      <c r="T479" t="s">
        <v>138</v>
      </c>
      <c r="U479" t="s">
        <v>139</v>
      </c>
      <c r="V479" t="s">
        <v>140</v>
      </c>
      <c r="W479" t="s">
        <v>141</v>
      </c>
      <c r="X479" t="s">
        <v>142</v>
      </c>
      <c r="Y479" t="s">
        <v>65</v>
      </c>
    </row>
    <row r="480" spans="1:25" x14ac:dyDescent="0.25">
      <c r="A480">
        <v>10139</v>
      </c>
      <c r="B480">
        <v>31</v>
      </c>
      <c r="C480" t="s">
        <v>77</v>
      </c>
      <c r="D480">
        <v>7</v>
      </c>
      <c r="E480" t="s">
        <v>1361</v>
      </c>
      <c r="F480" t="s">
        <v>1362</v>
      </c>
      <c r="G480" t="s">
        <v>28</v>
      </c>
      <c r="H480">
        <v>3</v>
      </c>
      <c r="I480">
        <v>7</v>
      </c>
      <c r="J480">
        <v>2003</v>
      </c>
      <c r="K480" t="s">
        <v>1354</v>
      </c>
      <c r="L480">
        <v>102</v>
      </c>
      <c r="M480" t="s">
        <v>1355</v>
      </c>
      <c r="N480" t="s">
        <v>233</v>
      </c>
      <c r="O480" t="s">
        <v>234</v>
      </c>
      <c r="P480" t="s">
        <v>235</v>
      </c>
      <c r="Q480" t="s">
        <v>236</v>
      </c>
      <c r="R480" t="s">
        <v>237</v>
      </c>
      <c r="S480" t="s">
        <v>238</v>
      </c>
      <c r="T480" t="s">
        <v>239</v>
      </c>
      <c r="U480" t="s">
        <v>139</v>
      </c>
      <c r="V480" t="s">
        <v>140</v>
      </c>
      <c r="W480" t="s">
        <v>240</v>
      </c>
      <c r="X480" t="s">
        <v>241</v>
      </c>
      <c r="Y480" t="s">
        <v>65</v>
      </c>
    </row>
    <row r="481" spans="1:25" x14ac:dyDescent="0.25">
      <c r="A481">
        <v>10149</v>
      </c>
      <c r="B481">
        <v>50</v>
      </c>
      <c r="C481" t="s">
        <v>77</v>
      </c>
      <c r="D481">
        <v>4</v>
      </c>
      <c r="E481" t="s">
        <v>1363</v>
      </c>
      <c r="F481" t="s">
        <v>1364</v>
      </c>
      <c r="G481" t="s">
        <v>28</v>
      </c>
      <c r="H481">
        <v>3</v>
      </c>
      <c r="I481">
        <v>9</v>
      </c>
      <c r="J481">
        <v>2003</v>
      </c>
      <c r="K481" t="s">
        <v>1354</v>
      </c>
      <c r="L481">
        <v>102</v>
      </c>
      <c r="M481" t="s">
        <v>1355</v>
      </c>
      <c r="N481" t="s">
        <v>1195</v>
      </c>
      <c r="O481" t="s">
        <v>1196</v>
      </c>
      <c r="P481" t="s">
        <v>1197</v>
      </c>
      <c r="Q481" t="s">
        <v>34</v>
      </c>
      <c r="R481" t="s">
        <v>1198</v>
      </c>
      <c r="S481" t="s">
        <v>73</v>
      </c>
      <c r="T481" t="s">
        <v>92</v>
      </c>
      <c r="U481" t="s">
        <v>38</v>
      </c>
      <c r="V481" t="s">
        <v>39</v>
      </c>
      <c r="W481" t="s">
        <v>1199</v>
      </c>
      <c r="X481" t="s">
        <v>705</v>
      </c>
      <c r="Y481" t="s">
        <v>65</v>
      </c>
    </row>
    <row r="482" spans="1:25" x14ac:dyDescent="0.25">
      <c r="A482">
        <v>10162</v>
      </c>
      <c r="B482">
        <v>48</v>
      </c>
      <c r="C482" t="s">
        <v>1365</v>
      </c>
      <c r="D482">
        <v>2</v>
      </c>
      <c r="E482" t="s">
        <v>1366</v>
      </c>
      <c r="F482" t="s">
        <v>1367</v>
      </c>
      <c r="G482" t="s">
        <v>28</v>
      </c>
      <c r="H482">
        <v>4</v>
      </c>
      <c r="I482">
        <v>10</v>
      </c>
      <c r="J482">
        <v>2003</v>
      </c>
      <c r="K482" t="s">
        <v>1354</v>
      </c>
      <c r="L482">
        <v>102</v>
      </c>
      <c r="M482" t="s">
        <v>1355</v>
      </c>
      <c r="N482" t="s">
        <v>80</v>
      </c>
      <c r="O482" t="s">
        <v>81</v>
      </c>
      <c r="P482" t="s">
        <v>82</v>
      </c>
      <c r="Q482" t="s">
        <v>34</v>
      </c>
      <c r="R482" t="s">
        <v>83</v>
      </c>
      <c r="S482" t="s">
        <v>73</v>
      </c>
      <c r="T482" t="s">
        <v>34</v>
      </c>
      <c r="U482" t="s">
        <v>38</v>
      </c>
      <c r="V482" t="s">
        <v>39</v>
      </c>
      <c r="W482" t="s">
        <v>84</v>
      </c>
      <c r="X482" t="s">
        <v>76</v>
      </c>
      <c r="Y482" t="s">
        <v>65</v>
      </c>
    </row>
    <row r="483" spans="1:25" x14ac:dyDescent="0.25">
      <c r="A483">
        <v>10173</v>
      </c>
      <c r="B483">
        <v>43</v>
      </c>
      <c r="C483" t="s">
        <v>77</v>
      </c>
      <c r="D483">
        <v>6</v>
      </c>
      <c r="E483" t="s">
        <v>1368</v>
      </c>
      <c r="F483" t="s">
        <v>1306</v>
      </c>
      <c r="G483" t="s">
        <v>28</v>
      </c>
      <c r="H483">
        <v>4</v>
      </c>
      <c r="I483">
        <v>11</v>
      </c>
      <c r="J483">
        <v>2003</v>
      </c>
      <c r="K483" t="s">
        <v>1354</v>
      </c>
      <c r="L483">
        <v>102</v>
      </c>
      <c r="M483" t="s">
        <v>1355</v>
      </c>
      <c r="N483" t="s">
        <v>1369</v>
      </c>
      <c r="O483" t="s">
        <v>1370</v>
      </c>
      <c r="P483" t="s">
        <v>1371</v>
      </c>
      <c r="Q483" t="s">
        <v>34</v>
      </c>
      <c r="R483" t="s">
        <v>1372</v>
      </c>
      <c r="S483" t="s">
        <v>34</v>
      </c>
      <c r="T483" t="s">
        <v>1373</v>
      </c>
      <c r="U483" t="s">
        <v>396</v>
      </c>
      <c r="V483" t="s">
        <v>52</v>
      </c>
      <c r="W483" t="s">
        <v>1374</v>
      </c>
      <c r="X483" t="s">
        <v>1375</v>
      </c>
      <c r="Y483" t="s">
        <v>65</v>
      </c>
    </row>
    <row r="484" spans="1:25" x14ac:dyDescent="0.25">
      <c r="A484">
        <v>10182</v>
      </c>
      <c r="B484">
        <v>25</v>
      </c>
      <c r="C484" t="s">
        <v>1376</v>
      </c>
      <c r="D484">
        <v>3</v>
      </c>
      <c r="E484" t="s">
        <v>1377</v>
      </c>
      <c r="F484" t="s">
        <v>802</v>
      </c>
      <c r="G484" t="s">
        <v>28</v>
      </c>
      <c r="H484">
        <v>4</v>
      </c>
      <c r="I484">
        <v>11</v>
      </c>
      <c r="J484">
        <v>2003</v>
      </c>
      <c r="K484" t="s">
        <v>1354</v>
      </c>
      <c r="L484">
        <v>102</v>
      </c>
      <c r="M484" t="s">
        <v>1355</v>
      </c>
      <c r="N484" t="s">
        <v>417</v>
      </c>
      <c r="O484" t="s">
        <v>418</v>
      </c>
      <c r="P484" t="s">
        <v>419</v>
      </c>
      <c r="Q484" t="s">
        <v>34</v>
      </c>
      <c r="R484" t="s">
        <v>420</v>
      </c>
      <c r="S484" t="s">
        <v>73</v>
      </c>
      <c r="T484" t="s">
        <v>167</v>
      </c>
      <c r="U484" t="s">
        <v>38</v>
      </c>
      <c r="V484" t="s">
        <v>39</v>
      </c>
      <c r="W484" t="s">
        <v>421</v>
      </c>
      <c r="X484" t="s">
        <v>422</v>
      </c>
      <c r="Y484" t="s">
        <v>42</v>
      </c>
    </row>
    <row r="485" spans="1:25" x14ac:dyDescent="0.25">
      <c r="A485">
        <v>10193</v>
      </c>
      <c r="B485">
        <v>28</v>
      </c>
      <c r="C485" t="s">
        <v>77</v>
      </c>
      <c r="D485">
        <v>7</v>
      </c>
      <c r="E485" t="s">
        <v>1378</v>
      </c>
      <c r="F485" t="s">
        <v>1379</v>
      </c>
      <c r="G485" t="s">
        <v>28</v>
      </c>
      <c r="H485">
        <v>4</v>
      </c>
      <c r="I485">
        <v>11</v>
      </c>
      <c r="J485">
        <v>2003</v>
      </c>
      <c r="K485" t="s">
        <v>1354</v>
      </c>
      <c r="L485">
        <v>102</v>
      </c>
      <c r="M485" t="s">
        <v>1355</v>
      </c>
      <c r="N485" t="s">
        <v>1380</v>
      </c>
      <c r="O485" t="s">
        <v>1381</v>
      </c>
      <c r="P485" t="s">
        <v>1382</v>
      </c>
      <c r="Q485" t="s">
        <v>34</v>
      </c>
      <c r="R485" t="s">
        <v>1383</v>
      </c>
      <c r="S485" t="s">
        <v>137</v>
      </c>
      <c r="T485" t="s">
        <v>1384</v>
      </c>
      <c r="U485" t="s">
        <v>139</v>
      </c>
      <c r="V485" t="s">
        <v>140</v>
      </c>
      <c r="W485" t="s">
        <v>1385</v>
      </c>
      <c r="X485" t="s">
        <v>1386</v>
      </c>
      <c r="Y485" t="s">
        <v>65</v>
      </c>
    </row>
    <row r="486" spans="1:25" x14ac:dyDescent="0.25">
      <c r="A486">
        <v>10205</v>
      </c>
      <c r="B486">
        <v>36</v>
      </c>
      <c r="C486" t="s">
        <v>77</v>
      </c>
      <c r="D486">
        <v>2</v>
      </c>
      <c r="E486" t="s">
        <v>1387</v>
      </c>
      <c r="F486" t="s">
        <v>1388</v>
      </c>
      <c r="G486" t="s">
        <v>28</v>
      </c>
      <c r="H486">
        <v>4</v>
      </c>
      <c r="I486">
        <v>12</v>
      </c>
      <c r="J486">
        <v>2003</v>
      </c>
      <c r="K486" t="s">
        <v>1354</v>
      </c>
      <c r="L486">
        <v>102</v>
      </c>
      <c r="M486" t="s">
        <v>1355</v>
      </c>
      <c r="N486" t="s">
        <v>268</v>
      </c>
      <c r="O486" t="s">
        <v>269</v>
      </c>
      <c r="P486" t="s">
        <v>270</v>
      </c>
      <c r="Q486" t="s">
        <v>34</v>
      </c>
      <c r="R486" t="s">
        <v>271</v>
      </c>
      <c r="S486" t="s">
        <v>34</v>
      </c>
      <c r="T486" t="s">
        <v>272</v>
      </c>
      <c r="U486" t="s">
        <v>273</v>
      </c>
      <c r="V486" t="s">
        <v>52</v>
      </c>
      <c r="W486" t="s">
        <v>274</v>
      </c>
      <c r="X486" t="s">
        <v>275</v>
      </c>
      <c r="Y486" t="s">
        <v>65</v>
      </c>
    </row>
    <row r="487" spans="1:25" x14ac:dyDescent="0.25">
      <c r="A487">
        <v>10215</v>
      </c>
      <c r="B487">
        <v>27</v>
      </c>
      <c r="C487" t="s">
        <v>1126</v>
      </c>
      <c r="D487">
        <v>10</v>
      </c>
      <c r="E487" t="s">
        <v>1389</v>
      </c>
      <c r="F487" t="s">
        <v>357</v>
      </c>
      <c r="G487" t="s">
        <v>28</v>
      </c>
      <c r="H487">
        <v>1</v>
      </c>
      <c r="I487">
        <v>1</v>
      </c>
      <c r="J487">
        <v>2004</v>
      </c>
      <c r="K487" t="s">
        <v>1354</v>
      </c>
      <c r="L487">
        <v>102</v>
      </c>
      <c r="M487" t="s">
        <v>1355</v>
      </c>
      <c r="N487" t="s">
        <v>358</v>
      </c>
      <c r="O487" t="s">
        <v>359</v>
      </c>
      <c r="P487" t="s">
        <v>360</v>
      </c>
      <c r="Q487" t="s">
        <v>34</v>
      </c>
      <c r="R487" t="s">
        <v>361</v>
      </c>
      <c r="S487" t="s">
        <v>73</v>
      </c>
      <c r="T487" t="s">
        <v>158</v>
      </c>
      <c r="U487" t="s">
        <v>38</v>
      </c>
      <c r="V487" t="s">
        <v>39</v>
      </c>
      <c r="W487" t="s">
        <v>362</v>
      </c>
      <c r="X487" t="s">
        <v>363</v>
      </c>
      <c r="Y487" t="s">
        <v>42</v>
      </c>
    </row>
    <row r="488" spans="1:25" x14ac:dyDescent="0.25">
      <c r="A488">
        <v>10227</v>
      </c>
      <c r="B488">
        <v>25</v>
      </c>
      <c r="C488" t="s">
        <v>77</v>
      </c>
      <c r="D488">
        <v>3</v>
      </c>
      <c r="E488" t="s">
        <v>1390</v>
      </c>
      <c r="F488" t="s">
        <v>1391</v>
      </c>
      <c r="G488" t="s">
        <v>28</v>
      </c>
      <c r="H488">
        <v>1</v>
      </c>
      <c r="I488">
        <v>3</v>
      </c>
      <c r="J488">
        <v>2004</v>
      </c>
      <c r="K488" t="s">
        <v>1354</v>
      </c>
      <c r="L488">
        <v>102</v>
      </c>
      <c r="M488" t="s">
        <v>1355</v>
      </c>
      <c r="N488" t="s">
        <v>338</v>
      </c>
      <c r="O488" t="s">
        <v>339</v>
      </c>
      <c r="P488" t="s">
        <v>340</v>
      </c>
      <c r="Q488" t="s">
        <v>34</v>
      </c>
      <c r="R488" t="s">
        <v>341</v>
      </c>
      <c r="S488" t="s">
        <v>34</v>
      </c>
      <c r="T488" t="s">
        <v>342</v>
      </c>
      <c r="U488" t="s">
        <v>51</v>
      </c>
      <c r="V488" t="s">
        <v>52</v>
      </c>
      <c r="W488" t="s">
        <v>343</v>
      </c>
      <c r="X488" t="s">
        <v>344</v>
      </c>
      <c r="Y488" t="s">
        <v>42</v>
      </c>
    </row>
    <row r="489" spans="1:25" x14ac:dyDescent="0.25">
      <c r="A489">
        <v>10244</v>
      </c>
      <c r="B489">
        <v>40</v>
      </c>
      <c r="C489" t="s">
        <v>77</v>
      </c>
      <c r="D489">
        <v>7</v>
      </c>
      <c r="E489" t="s">
        <v>1392</v>
      </c>
      <c r="F489" t="s">
        <v>1393</v>
      </c>
      <c r="G489" t="s">
        <v>28</v>
      </c>
      <c r="H489">
        <v>2</v>
      </c>
      <c r="I489">
        <v>4</v>
      </c>
      <c r="J489">
        <v>2004</v>
      </c>
      <c r="K489" t="s">
        <v>1354</v>
      </c>
      <c r="L489">
        <v>102</v>
      </c>
      <c r="M489" t="s">
        <v>1355</v>
      </c>
      <c r="N489" t="s">
        <v>268</v>
      </c>
      <c r="O489" t="s">
        <v>269</v>
      </c>
      <c r="P489" t="s">
        <v>270</v>
      </c>
      <c r="Q489" t="s">
        <v>34</v>
      </c>
      <c r="R489" t="s">
        <v>271</v>
      </c>
      <c r="S489" t="s">
        <v>34</v>
      </c>
      <c r="T489" t="s">
        <v>272</v>
      </c>
      <c r="U489" t="s">
        <v>273</v>
      </c>
      <c r="V489" t="s">
        <v>52</v>
      </c>
      <c r="W489" t="s">
        <v>274</v>
      </c>
      <c r="X489" t="s">
        <v>275</v>
      </c>
      <c r="Y489" t="s">
        <v>65</v>
      </c>
    </row>
    <row r="490" spans="1:25" x14ac:dyDescent="0.25">
      <c r="A490">
        <v>10256</v>
      </c>
      <c r="B490">
        <v>34</v>
      </c>
      <c r="C490" t="s">
        <v>1394</v>
      </c>
      <c r="D490">
        <v>2</v>
      </c>
      <c r="E490" t="s">
        <v>1395</v>
      </c>
      <c r="F490" t="s">
        <v>1396</v>
      </c>
      <c r="G490" t="s">
        <v>28</v>
      </c>
      <c r="H490">
        <v>2</v>
      </c>
      <c r="I490">
        <v>6</v>
      </c>
      <c r="J490">
        <v>2004</v>
      </c>
      <c r="K490" t="s">
        <v>1354</v>
      </c>
      <c r="L490">
        <v>102</v>
      </c>
      <c r="M490" t="s">
        <v>1355</v>
      </c>
      <c r="N490" t="s">
        <v>562</v>
      </c>
      <c r="O490" t="s">
        <v>563</v>
      </c>
      <c r="P490" t="s">
        <v>564</v>
      </c>
      <c r="Q490" t="s">
        <v>34</v>
      </c>
      <c r="R490" t="s">
        <v>565</v>
      </c>
      <c r="S490" t="s">
        <v>34</v>
      </c>
      <c r="T490" t="s">
        <v>566</v>
      </c>
      <c r="U490" t="s">
        <v>567</v>
      </c>
      <c r="V490" t="s">
        <v>52</v>
      </c>
      <c r="W490" t="s">
        <v>568</v>
      </c>
      <c r="X490" t="s">
        <v>569</v>
      </c>
      <c r="Y490" t="s">
        <v>65</v>
      </c>
    </row>
    <row r="491" spans="1:25" x14ac:dyDescent="0.25">
      <c r="A491">
        <v>10280</v>
      </c>
      <c r="B491">
        <v>50</v>
      </c>
      <c r="C491" t="s">
        <v>77</v>
      </c>
      <c r="D491">
        <v>9</v>
      </c>
      <c r="E491" t="s">
        <v>1397</v>
      </c>
      <c r="F491" t="s">
        <v>390</v>
      </c>
      <c r="G491" t="s">
        <v>28</v>
      </c>
      <c r="H491">
        <v>3</v>
      </c>
      <c r="I491">
        <v>8</v>
      </c>
      <c r="J491">
        <v>2004</v>
      </c>
      <c r="K491" t="s">
        <v>1354</v>
      </c>
      <c r="L491">
        <v>102</v>
      </c>
      <c r="M491" t="s">
        <v>1355</v>
      </c>
      <c r="N491" t="s">
        <v>391</v>
      </c>
      <c r="O491" t="s">
        <v>392</v>
      </c>
      <c r="P491" t="s">
        <v>393</v>
      </c>
      <c r="Q491" t="s">
        <v>34</v>
      </c>
      <c r="R491" t="s">
        <v>394</v>
      </c>
      <c r="S491" t="s">
        <v>34</v>
      </c>
      <c r="T491" t="s">
        <v>395</v>
      </c>
      <c r="U491" t="s">
        <v>396</v>
      </c>
      <c r="V491" t="s">
        <v>52</v>
      </c>
      <c r="W491" t="s">
        <v>397</v>
      </c>
      <c r="X491" t="s">
        <v>398</v>
      </c>
      <c r="Y491" t="s">
        <v>65</v>
      </c>
    </row>
    <row r="492" spans="1:25" x14ac:dyDescent="0.25">
      <c r="A492">
        <v>10289</v>
      </c>
      <c r="B492">
        <v>38</v>
      </c>
      <c r="C492" t="s">
        <v>77</v>
      </c>
      <c r="D492">
        <v>2</v>
      </c>
      <c r="E492" t="s">
        <v>1398</v>
      </c>
      <c r="F492" t="s">
        <v>1399</v>
      </c>
      <c r="G492" t="s">
        <v>28</v>
      </c>
      <c r="H492">
        <v>3</v>
      </c>
      <c r="I492">
        <v>9</v>
      </c>
      <c r="J492">
        <v>2004</v>
      </c>
      <c r="K492" t="s">
        <v>1354</v>
      </c>
      <c r="L492">
        <v>102</v>
      </c>
      <c r="M492" t="s">
        <v>1355</v>
      </c>
      <c r="N492" t="s">
        <v>107</v>
      </c>
      <c r="O492" t="s">
        <v>108</v>
      </c>
      <c r="P492" t="s">
        <v>109</v>
      </c>
      <c r="Q492" t="s">
        <v>34</v>
      </c>
      <c r="R492" t="s">
        <v>110</v>
      </c>
      <c r="S492" t="s">
        <v>34</v>
      </c>
      <c r="T492" t="s">
        <v>111</v>
      </c>
      <c r="U492" t="s">
        <v>112</v>
      </c>
      <c r="V492" t="s">
        <v>52</v>
      </c>
      <c r="W492" t="s">
        <v>113</v>
      </c>
      <c r="X492" t="s">
        <v>114</v>
      </c>
      <c r="Y492" t="s">
        <v>65</v>
      </c>
    </row>
    <row r="493" spans="1:25" x14ac:dyDescent="0.25">
      <c r="A493">
        <v>10304</v>
      </c>
      <c r="B493">
        <v>37</v>
      </c>
      <c r="C493" t="s">
        <v>1394</v>
      </c>
      <c r="D493">
        <v>13</v>
      </c>
      <c r="E493" t="s">
        <v>1400</v>
      </c>
      <c r="F493" t="s">
        <v>408</v>
      </c>
      <c r="G493" t="s">
        <v>28</v>
      </c>
      <c r="H493">
        <v>4</v>
      </c>
      <c r="I493">
        <v>10</v>
      </c>
      <c r="J493">
        <v>2004</v>
      </c>
      <c r="K493" t="s">
        <v>1354</v>
      </c>
      <c r="L493">
        <v>102</v>
      </c>
      <c r="M493" t="s">
        <v>1355</v>
      </c>
      <c r="N493" t="s">
        <v>409</v>
      </c>
      <c r="O493" t="s">
        <v>410</v>
      </c>
      <c r="P493" t="s">
        <v>411</v>
      </c>
      <c r="Q493" t="s">
        <v>34</v>
      </c>
      <c r="R493" t="s">
        <v>412</v>
      </c>
      <c r="S493" t="s">
        <v>34</v>
      </c>
      <c r="T493" t="s">
        <v>413</v>
      </c>
      <c r="U493" t="s">
        <v>51</v>
      </c>
      <c r="V493" t="s">
        <v>52</v>
      </c>
      <c r="W493" t="s">
        <v>414</v>
      </c>
      <c r="X493" t="s">
        <v>64</v>
      </c>
      <c r="Y493" t="s">
        <v>65</v>
      </c>
    </row>
    <row r="494" spans="1:25" x14ac:dyDescent="0.25">
      <c r="A494">
        <v>10312</v>
      </c>
      <c r="B494">
        <v>43</v>
      </c>
      <c r="C494" t="s">
        <v>1126</v>
      </c>
      <c r="D494">
        <v>10</v>
      </c>
      <c r="E494" t="s">
        <v>1401</v>
      </c>
      <c r="F494" t="s">
        <v>416</v>
      </c>
      <c r="G494" t="s">
        <v>28</v>
      </c>
      <c r="H494">
        <v>4</v>
      </c>
      <c r="I494">
        <v>10</v>
      </c>
      <c r="J494">
        <v>2004</v>
      </c>
      <c r="K494" t="s">
        <v>1354</v>
      </c>
      <c r="L494">
        <v>102</v>
      </c>
      <c r="M494" t="s">
        <v>1355</v>
      </c>
      <c r="N494" t="s">
        <v>417</v>
      </c>
      <c r="O494" t="s">
        <v>418</v>
      </c>
      <c r="P494" t="s">
        <v>419</v>
      </c>
      <c r="Q494" t="s">
        <v>34</v>
      </c>
      <c r="R494" t="s">
        <v>420</v>
      </c>
      <c r="S494" t="s">
        <v>73</v>
      </c>
      <c r="T494" t="s">
        <v>167</v>
      </c>
      <c r="U494" t="s">
        <v>38</v>
      </c>
      <c r="V494" t="s">
        <v>39</v>
      </c>
      <c r="W494" t="s">
        <v>421</v>
      </c>
      <c r="X494" t="s">
        <v>422</v>
      </c>
      <c r="Y494" t="s">
        <v>65</v>
      </c>
    </row>
    <row r="495" spans="1:25" x14ac:dyDescent="0.25">
      <c r="A495">
        <v>10322</v>
      </c>
      <c r="B495">
        <v>43</v>
      </c>
      <c r="C495" t="s">
        <v>1402</v>
      </c>
      <c r="D495">
        <v>14</v>
      </c>
      <c r="E495" t="s">
        <v>1403</v>
      </c>
      <c r="F495" t="s">
        <v>424</v>
      </c>
      <c r="G495" t="s">
        <v>28</v>
      </c>
      <c r="H495">
        <v>4</v>
      </c>
      <c r="I495">
        <v>11</v>
      </c>
      <c r="J495">
        <v>2004</v>
      </c>
      <c r="K495" t="s">
        <v>1354</v>
      </c>
      <c r="L495">
        <v>102</v>
      </c>
      <c r="M495" t="s">
        <v>1355</v>
      </c>
      <c r="N495" t="s">
        <v>425</v>
      </c>
      <c r="O495" t="s">
        <v>426</v>
      </c>
      <c r="P495" t="s">
        <v>427</v>
      </c>
      <c r="Q495" t="s">
        <v>34</v>
      </c>
      <c r="R495" t="s">
        <v>428</v>
      </c>
      <c r="S495" t="s">
        <v>429</v>
      </c>
      <c r="T495" t="s">
        <v>430</v>
      </c>
      <c r="U495" t="s">
        <v>38</v>
      </c>
      <c r="V495" t="s">
        <v>39</v>
      </c>
      <c r="W495" t="s">
        <v>75</v>
      </c>
      <c r="X495" t="s">
        <v>422</v>
      </c>
      <c r="Y495" t="s">
        <v>65</v>
      </c>
    </row>
    <row r="496" spans="1:25" x14ac:dyDescent="0.25">
      <c r="A496">
        <v>10332</v>
      </c>
      <c r="B496">
        <v>46</v>
      </c>
      <c r="C496" t="s">
        <v>1404</v>
      </c>
      <c r="D496">
        <v>15</v>
      </c>
      <c r="E496" t="s">
        <v>1405</v>
      </c>
      <c r="F496" t="s">
        <v>1337</v>
      </c>
      <c r="G496" t="s">
        <v>28</v>
      </c>
      <c r="H496">
        <v>4</v>
      </c>
      <c r="I496">
        <v>11</v>
      </c>
      <c r="J496">
        <v>2004</v>
      </c>
      <c r="K496" t="s">
        <v>1354</v>
      </c>
      <c r="L496">
        <v>102</v>
      </c>
      <c r="M496" t="s">
        <v>1355</v>
      </c>
      <c r="N496" t="s">
        <v>927</v>
      </c>
      <c r="O496" t="s">
        <v>928</v>
      </c>
      <c r="P496" t="s">
        <v>929</v>
      </c>
      <c r="Q496" t="s">
        <v>34</v>
      </c>
      <c r="R496" t="s">
        <v>930</v>
      </c>
      <c r="S496" t="s">
        <v>34</v>
      </c>
      <c r="T496" t="s">
        <v>931</v>
      </c>
      <c r="U496" t="s">
        <v>262</v>
      </c>
      <c r="V496" t="s">
        <v>52</v>
      </c>
      <c r="W496" t="s">
        <v>932</v>
      </c>
      <c r="X496" t="s">
        <v>137</v>
      </c>
      <c r="Y496" t="s">
        <v>65</v>
      </c>
    </row>
    <row r="497" spans="1:25" x14ac:dyDescent="0.25">
      <c r="A497">
        <v>10346</v>
      </c>
      <c r="B497">
        <v>42</v>
      </c>
      <c r="C497" t="s">
        <v>1406</v>
      </c>
      <c r="D497">
        <v>3</v>
      </c>
      <c r="E497" t="s">
        <v>1407</v>
      </c>
      <c r="F497" t="s">
        <v>434</v>
      </c>
      <c r="G497" t="s">
        <v>28</v>
      </c>
      <c r="H497">
        <v>4</v>
      </c>
      <c r="I497">
        <v>11</v>
      </c>
      <c r="J497">
        <v>2004</v>
      </c>
      <c r="K497" t="s">
        <v>1354</v>
      </c>
      <c r="L497">
        <v>102</v>
      </c>
      <c r="M497" t="s">
        <v>1355</v>
      </c>
      <c r="N497" t="s">
        <v>1318</v>
      </c>
      <c r="O497" t="s">
        <v>1319</v>
      </c>
      <c r="P497" t="s">
        <v>1320</v>
      </c>
      <c r="Q497" t="s">
        <v>34</v>
      </c>
      <c r="R497" t="s">
        <v>1321</v>
      </c>
      <c r="S497" t="s">
        <v>1322</v>
      </c>
      <c r="T497" t="s">
        <v>1323</v>
      </c>
      <c r="U497" t="s">
        <v>38</v>
      </c>
      <c r="V497" t="s">
        <v>39</v>
      </c>
      <c r="W497" t="s">
        <v>168</v>
      </c>
      <c r="X497" t="s">
        <v>705</v>
      </c>
      <c r="Y497" t="s">
        <v>42</v>
      </c>
    </row>
    <row r="498" spans="1:25" x14ac:dyDescent="0.25">
      <c r="A498">
        <v>10356</v>
      </c>
      <c r="B498">
        <v>50</v>
      </c>
      <c r="C498" t="s">
        <v>1408</v>
      </c>
      <c r="D498">
        <v>9</v>
      </c>
      <c r="E498" t="s">
        <v>1409</v>
      </c>
      <c r="F498" t="s">
        <v>1341</v>
      </c>
      <c r="G498" t="s">
        <v>28</v>
      </c>
      <c r="H498">
        <v>4</v>
      </c>
      <c r="I498">
        <v>12</v>
      </c>
      <c r="J498">
        <v>2004</v>
      </c>
      <c r="K498" t="s">
        <v>1354</v>
      </c>
      <c r="L498">
        <v>102</v>
      </c>
      <c r="M498" t="s">
        <v>1355</v>
      </c>
      <c r="N498" t="s">
        <v>58</v>
      </c>
      <c r="O498" t="s">
        <v>59</v>
      </c>
      <c r="P498" t="s">
        <v>60</v>
      </c>
      <c r="Q498" t="s">
        <v>34</v>
      </c>
      <c r="R498" t="s">
        <v>61</v>
      </c>
      <c r="S498" t="s">
        <v>34</v>
      </c>
      <c r="T498" t="s">
        <v>62</v>
      </c>
      <c r="U498" t="s">
        <v>51</v>
      </c>
      <c r="V498" t="s">
        <v>52</v>
      </c>
      <c r="W498" t="s">
        <v>63</v>
      </c>
      <c r="X498" t="s">
        <v>64</v>
      </c>
      <c r="Y498" t="s">
        <v>42</v>
      </c>
    </row>
    <row r="499" spans="1:25" x14ac:dyDescent="0.25">
      <c r="A499">
        <v>10369</v>
      </c>
      <c r="B499">
        <v>44</v>
      </c>
      <c r="C499" t="s">
        <v>77</v>
      </c>
      <c r="D499">
        <v>8</v>
      </c>
      <c r="E499" t="s">
        <v>1410</v>
      </c>
      <c r="F499" t="s">
        <v>438</v>
      </c>
      <c r="G499" t="s">
        <v>28</v>
      </c>
      <c r="H499">
        <v>1</v>
      </c>
      <c r="I499">
        <v>1</v>
      </c>
      <c r="J499">
        <v>2005</v>
      </c>
      <c r="K499" t="s">
        <v>1354</v>
      </c>
      <c r="L499">
        <v>102</v>
      </c>
      <c r="M499" t="s">
        <v>1355</v>
      </c>
      <c r="N499" t="s">
        <v>439</v>
      </c>
      <c r="O499" t="s">
        <v>182</v>
      </c>
      <c r="P499" t="s">
        <v>440</v>
      </c>
      <c r="Q499" t="s">
        <v>34</v>
      </c>
      <c r="R499" t="s">
        <v>441</v>
      </c>
      <c r="S499" t="s">
        <v>185</v>
      </c>
      <c r="T499" t="s">
        <v>442</v>
      </c>
      <c r="U499" t="s">
        <v>38</v>
      </c>
      <c r="V499" t="s">
        <v>39</v>
      </c>
      <c r="W499" t="s">
        <v>421</v>
      </c>
      <c r="X499" t="s">
        <v>443</v>
      </c>
      <c r="Y499" t="s">
        <v>229</v>
      </c>
    </row>
    <row r="500" spans="1:25" x14ac:dyDescent="0.25">
      <c r="A500">
        <v>10380</v>
      </c>
      <c r="B500">
        <v>27</v>
      </c>
      <c r="C500" t="s">
        <v>1411</v>
      </c>
      <c r="D500">
        <v>13</v>
      </c>
      <c r="E500" t="s">
        <v>1412</v>
      </c>
      <c r="F500" t="s">
        <v>1413</v>
      </c>
      <c r="G500" t="s">
        <v>28</v>
      </c>
      <c r="H500">
        <v>1</v>
      </c>
      <c r="I500">
        <v>2</v>
      </c>
      <c r="J500">
        <v>2005</v>
      </c>
      <c r="K500" t="s">
        <v>1354</v>
      </c>
      <c r="L500">
        <v>102</v>
      </c>
      <c r="M500" t="s">
        <v>1355</v>
      </c>
      <c r="N500" t="s">
        <v>268</v>
      </c>
      <c r="O500" t="s">
        <v>269</v>
      </c>
      <c r="P500" t="s">
        <v>270</v>
      </c>
      <c r="Q500" t="s">
        <v>34</v>
      </c>
      <c r="R500" t="s">
        <v>271</v>
      </c>
      <c r="S500" t="s">
        <v>34</v>
      </c>
      <c r="T500" t="s">
        <v>272</v>
      </c>
      <c r="U500" t="s">
        <v>273</v>
      </c>
      <c r="V500" t="s">
        <v>52</v>
      </c>
      <c r="W500" t="s">
        <v>274</v>
      </c>
      <c r="X500" t="s">
        <v>275</v>
      </c>
      <c r="Y500" t="s">
        <v>42</v>
      </c>
    </row>
    <row r="501" spans="1:25" x14ac:dyDescent="0.25">
      <c r="A501">
        <v>10391</v>
      </c>
      <c r="B501">
        <v>35</v>
      </c>
      <c r="C501" t="s">
        <v>77</v>
      </c>
      <c r="D501">
        <v>2</v>
      </c>
      <c r="E501" t="s">
        <v>1414</v>
      </c>
      <c r="F501" t="s">
        <v>447</v>
      </c>
      <c r="G501" t="s">
        <v>28</v>
      </c>
      <c r="H501">
        <v>1</v>
      </c>
      <c r="I501">
        <v>3</v>
      </c>
      <c r="J501">
        <v>2005</v>
      </c>
      <c r="K501" t="s">
        <v>1354</v>
      </c>
      <c r="L501">
        <v>102</v>
      </c>
      <c r="M501" t="s">
        <v>1355</v>
      </c>
      <c r="N501" t="s">
        <v>448</v>
      </c>
      <c r="O501" t="s">
        <v>449</v>
      </c>
      <c r="P501" t="s">
        <v>450</v>
      </c>
      <c r="Q501" t="s">
        <v>451</v>
      </c>
      <c r="R501" t="s">
        <v>452</v>
      </c>
      <c r="S501" t="s">
        <v>238</v>
      </c>
      <c r="T501" t="s">
        <v>453</v>
      </c>
      <c r="U501" t="s">
        <v>139</v>
      </c>
      <c r="V501" t="s">
        <v>140</v>
      </c>
      <c r="W501" t="s">
        <v>454</v>
      </c>
      <c r="X501" t="s">
        <v>455</v>
      </c>
      <c r="Y501" t="s">
        <v>65</v>
      </c>
    </row>
    <row r="502" spans="1:25" x14ac:dyDescent="0.25">
      <c r="A502">
        <v>10422</v>
      </c>
      <c r="B502">
        <v>51</v>
      </c>
      <c r="C502" t="s">
        <v>1394</v>
      </c>
      <c r="D502">
        <v>2</v>
      </c>
      <c r="E502" t="s">
        <v>1415</v>
      </c>
      <c r="F502" t="s">
        <v>1416</v>
      </c>
      <c r="G502" t="s">
        <v>468</v>
      </c>
      <c r="H502">
        <v>2</v>
      </c>
      <c r="I502">
        <v>5</v>
      </c>
      <c r="J502">
        <v>2005</v>
      </c>
      <c r="K502" t="s">
        <v>1354</v>
      </c>
      <c r="L502">
        <v>102</v>
      </c>
      <c r="M502" t="s">
        <v>1355</v>
      </c>
      <c r="N502" t="s">
        <v>210</v>
      </c>
      <c r="O502" t="s">
        <v>211</v>
      </c>
      <c r="P502" t="s">
        <v>212</v>
      </c>
      <c r="Q502" t="s">
        <v>34</v>
      </c>
      <c r="R502" t="s">
        <v>213</v>
      </c>
      <c r="S502" t="s">
        <v>214</v>
      </c>
      <c r="T502" t="s">
        <v>215</v>
      </c>
      <c r="U502" t="s">
        <v>38</v>
      </c>
      <c r="V502" t="s">
        <v>39</v>
      </c>
      <c r="W502" t="s">
        <v>40</v>
      </c>
      <c r="X502" t="s">
        <v>216</v>
      </c>
      <c r="Y502" t="s">
        <v>65</v>
      </c>
    </row>
    <row r="503" spans="1:25" x14ac:dyDescent="0.25">
      <c r="A503">
        <v>10102</v>
      </c>
      <c r="B503">
        <v>41</v>
      </c>
      <c r="C503" t="s">
        <v>1417</v>
      </c>
      <c r="D503">
        <v>1</v>
      </c>
      <c r="E503" t="s">
        <v>1418</v>
      </c>
      <c r="F503" t="s">
        <v>1353</v>
      </c>
      <c r="G503" t="s">
        <v>28</v>
      </c>
      <c r="H503">
        <v>1</v>
      </c>
      <c r="I503">
        <v>1</v>
      </c>
      <c r="J503">
        <v>2003</v>
      </c>
      <c r="K503" t="s">
        <v>1354</v>
      </c>
      <c r="L503">
        <v>53</v>
      </c>
      <c r="M503" t="s">
        <v>1419</v>
      </c>
      <c r="N503" t="s">
        <v>145</v>
      </c>
      <c r="O503" t="s">
        <v>146</v>
      </c>
      <c r="P503" t="s">
        <v>147</v>
      </c>
      <c r="Q503" t="s">
        <v>148</v>
      </c>
      <c r="R503" t="s">
        <v>35</v>
      </c>
      <c r="S503" t="s">
        <v>36</v>
      </c>
      <c r="T503" t="s">
        <v>37</v>
      </c>
      <c r="U503" t="s">
        <v>38</v>
      </c>
      <c r="V503" t="s">
        <v>39</v>
      </c>
      <c r="W503" t="s">
        <v>149</v>
      </c>
      <c r="X503" t="s">
        <v>150</v>
      </c>
      <c r="Y503" t="s">
        <v>42</v>
      </c>
    </row>
    <row r="504" spans="1:25" x14ac:dyDescent="0.25">
      <c r="A504">
        <v>10111</v>
      </c>
      <c r="B504">
        <v>48</v>
      </c>
      <c r="C504" t="s">
        <v>1420</v>
      </c>
      <c r="D504">
        <v>5</v>
      </c>
      <c r="E504" t="s">
        <v>1421</v>
      </c>
      <c r="F504" t="s">
        <v>1358</v>
      </c>
      <c r="G504" t="s">
        <v>28</v>
      </c>
      <c r="H504">
        <v>1</v>
      </c>
      <c r="I504">
        <v>3</v>
      </c>
      <c r="J504">
        <v>2003</v>
      </c>
      <c r="K504" t="s">
        <v>1354</v>
      </c>
      <c r="L504">
        <v>53</v>
      </c>
      <c r="M504" t="s">
        <v>1419</v>
      </c>
      <c r="N504" t="s">
        <v>118</v>
      </c>
      <c r="O504" t="s">
        <v>119</v>
      </c>
      <c r="P504" t="s">
        <v>120</v>
      </c>
      <c r="Q504" t="s">
        <v>34</v>
      </c>
      <c r="R504" t="s">
        <v>83</v>
      </c>
      <c r="S504" t="s">
        <v>73</v>
      </c>
      <c r="T504" t="s">
        <v>34</v>
      </c>
      <c r="U504" t="s">
        <v>38</v>
      </c>
      <c r="V504" t="s">
        <v>39</v>
      </c>
      <c r="W504" t="s">
        <v>121</v>
      </c>
      <c r="X504" t="s">
        <v>76</v>
      </c>
      <c r="Y504" t="s">
        <v>42</v>
      </c>
    </row>
    <row r="505" spans="1:25" x14ac:dyDescent="0.25">
      <c r="A505">
        <v>10126</v>
      </c>
      <c r="B505">
        <v>42</v>
      </c>
      <c r="C505" t="s">
        <v>1422</v>
      </c>
      <c r="D505">
        <v>17</v>
      </c>
      <c r="E505" t="s">
        <v>1423</v>
      </c>
      <c r="F505" t="s">
        <v>291</v>
      </c>
      <c r="G505" t="s">
        <v>28</v>
      </c>
      <c r="H505">
        <v>2</v>
      </c>
      <c r="I505">
        <v>5</v>
      </c>
      <c r="J505">
        <v>2003</v>
      </c>
      <c r="K505" t="s">
        <v>1354</v>
      </c>
      <c r="L505">
        <v>53</v>
      </c>
      <c r="M505" t="s">
        <v>1419</v>
      </c>
      <c r="N505" t="s">
        <v>292</v>
      </c>
      <c r="O505" t="s">
        <v>293</v>
      </c>
      <c r="P505" t="s">
        <v>294</v>
      </c>
      <c r="Q505" t="s">
        <v>34</v>
      </c>
      <c r="R505" t="s">
        <v>271</v>
      </c>
      <c r="S505" t="s">
        <v>34</v>
      </c>
      <c r="T505" t="s">
        <v>295</v>
      </c>
      <c r="U505" t="s">
        <v>273</v>
      </c>
      <c r="V505" t="s">
        <v>52</v>
      </c>
      <c r="W505" t="s">
        <v>296</v>
      </c>
      <c r="X505" t="s">
        <v>297</v>
      </c>
      <c r="Y505" t="s">
        <v>42</v>
      </c>
    </row>
    <row r="506" spans="1:25" x14ac:dyDescent="0.25">
      <c r="A506">
        <v>10139</v>
      </c>
      <c r="B506">
        <v>49</v>
      </c>
      <c r="C506" t="s">
        <v>1424</v>
      </c>
      <c r="D506">
        <v>6</v>
      </c>
      <c r="E506" t="s">
        <v>1425</v>
      </c>
      <c r="F506" t="s">
        <v>1362</v>
      </c>
      <c r="G506" t="s">
        <v>28</v>
      </c>
      <c r="H506">
        <v>3</v>
      </c>
      <c r="I506">
        <v>7</v>
      </c>
      <c r="J506">
        <v>2003</v>
      </c>
      <c r="K506" t="s">
        <v>1354</v>
      </c>
      <c r="L506">
        <v>53</v>
      </c>
      <c r="M506" t="s">
        <v>1419</v>
      </c>
      <c r="N506" t="s">
        <v>233</v>
      </c>
      <c r="O506" t="s">
        <v>234</v>
      </c>
      <c r="P506" t="s">
        <v>235</v>
      </c>
      <c r="Q506" t="s">
        <v>236</v>
      </c>
      <c r="R506" t="s">
        <v>237</v>
      </c>
      <c r="S506" t="s">
        <v>238</v>
      </c>
      <c r="T506" t="s">
        <v>239</v>
      </c>
      <c r="U506" t="s">
        <v>139</v>
      </c>
      <c r="V506" t="s">
        <v>140</v>
      </c>
      <c r="W506" t="s">
        <v>240</v>
      </c>
      <c r="X506" t="s">
        <v>241</v>
      </c>
      <c r="Y506" t="s">
        <v>42</v>
      </c>
    </row>
    <row r="507" spans="1:25" x14ac:dyDescent="0.25">
      <c r="A507">
        <v>10149</v>
      </c>
      <c r="B507">
        <v>30</v>
      </c>
      <c r="C507" t="s">
        <v>1426</v>
      </c>
      <c r="D507">
        <v>3</v>
      </c>
      <c r="E507" t="s">
        <v>1427</v>
      </c>
      <c r="F507" t="s">
        <v>1364</v>
      </c>
      <c r="G507" t="s">
        <v>28</v>
      </c>
      <c r="H507">
        <v>3</v>
      </c>
      <c r="I507">
        <v>9</v>
      </c>
      <c r="J507">
        <v>2003</v>
      </c>
      <c r="K507" t="s">
        <v>1354</v>
      </c>
      <c r="L507">
        <v>53</v>
      </c>
      <c r="M507" t="s">
        <v>1419</v>
      </c>
      <c r="N507" t="s">
        <v>1195</v>
      </c>
      <c r="O507" t="s">
        <v>1196</v>
      </c>
      <c r="P507" t="s">
        <v>1197</v>
      </c>
      <c r="Q507" t="s">
        <v>34</v>
      </c>
      <c r="R507" t="s">
        <v>1198</v>
      </c>
      <c r="S507" t="s">
        <v>73</v>
      </c>
      <c r="T507" t="s">
        <v>92</v>
      </c>
      <c r="U507" t="s">
        <v>38</v>
      </c>
      <c r="V507" t="s">
        <v>39</v>
      </c>
      <c r="W507" t="s">
        <v>1199</v>
      </c>
      <c r="X507" t="s">
        <v>705</v>
      </c>
      <c r="Y507" t="s">
        <v>42</v>
      </c>
    </row>
    <row r="508" spans="1:25" x14ac:dyDescent="0.25">
      <c r="A508">
        <v>10162</v>
      </c>
      <c r="B508">
        <v>45</v>
      </c>
      <c r="C508" t="s">
        <v>1428</v>
      </c>
      <c r="D508">
        <v>1</v>
      </c>
      <c r="E508" t="s">
        <v>1429</v>
      </c>
      <c r="F508" t="s">
        <v>1367</v>
      </c>
      <c r="G508" t="s">
        <v>28</v>
      </c>
      <c r="H508">
        <v>4</v>
      </c>
      <c r="I508">
        <v>10</v>
      </c>
      <c r="J508">
        <v>2003</v>
      </c>
      <c r="K508" t="s">
        <v>1354</v>
      </c>
      <c r="L508">
        <v>53</v>
      </c>
      <c r="M508" t="s">
        <v>1419</v>
      </c>
      <c r="N508" t="s">
        <v>80</v>
      </c>
      <c r="O508" t="s">
        <v>81</v>
      </c>
      <c r="P508" t="s">
        <v>82</v>
      </c>
      <c r="Q508" t="s">
        <v>34</v>
      </c>
      <c r="R508" t="s">
        <v>83</v>
      </c>
      <c r="S508" t="s">
        <v>73</v>
      </c>
      <c r="T508" t="s">
        <v>34</v>
      </c>
      <c r="U508" t="s">
        <v>38</v>
      </c>
      <c r="V508" t="s">
        <v>39</v>
      </c>
      <c r="W508" t="s">
        <v>84</v>
      </c>
      <c r="X508" t="s">
        <v>76</v>
      </c>
      <c r="Y508" t="s">
        <v>42</v>
      </c>
    </row>
    <row r="509" spans="1:25" x14ac:dyDescent="0.25">
      <c r="A509">
        <v>10173</v>
      </c>
      <c r="B509">
        <v>48</v>
      </c>
      <c r="C509" t="s">
        <v>1430</v>
      </c>
      <c r="D509">
        <v>5</v>
      </c>
      <c r="E509" t="s">
        <v>1431</v>
      </c>
      <c r="F509" t="s">
        <v>1306</v>
      </c>
      <c r="G509" t="s">
        <v>28</v>
      </c>
      <c r="H509">
        <v>4</v>
      </c>
      <c r="I509">
        <v>11</v>
      </c>
      <c r="J509">
        <v>2003</v>
      </c>
      <c r="K509" t="s">
        <v>1354</v>
      </c>
      <c r="L509">
        <v>53</v>
      </c>
      <c r="M509" t="s">
        <v>1419</v>
      </c>
      <c r="N509" t="s">
        <v>1369</v>
      </c>
      <c r="O509" t="s">
        <v>1370</v>
      </c>
      <c r="P509" t="s">
        <v>1371</v>
      </c>
      <c r="Q509" t="s">
        <v>34</v>
      </c>
      <c r="R509" t="s">
        <v>1372</v>
      </c>
      <c r="S509" t="s">
        <v>34</v>
      </c>
      <c r="T509" t="s">
        <v>1373</v>
      </c>
      <c r="U509" t="s">
        <v>396</v>
      </c>
      <c r="V509" t="s">
        <v>52</v>
      </c>
      <c r="W509" t="s">
        <v>1374</v>
      </c>
      <c r="X509" t="s">
        <v>1375</v>
      </c>
      <c r="Y509" t="s">
        <v>42</v>
      </c>
    </row>
    <row r="510" spans="1:25" x14ac:dyDescent="0.25">
      <c r="A510">
        <v>10182</v>
      </c>
      <c r="B510">
        <v>32</v>
      </c>
      <c r="C510" t="s">
        <v>1432</v>
      </c>
      <c r="D510">
        <v>2</v>
      </c>
      <c r="E510" t="s">
        <v>1433</v>
      </c>
      <c r="F510" t="s">
        <v>802</v>
      </c>
      <c r="G510" t="s">
        <v>28</v>
      </c>
      <c r="H510">
        <v>4</v>
      </c>
      <c r="I510">
        <v>11</v>
      </c>
      <c r="J510">
        <v>2003</v>
      </c>
      <c r="K510" t="s">
        <v>1354</v>
      </c>
      <c r="L510">
        <v>53</v>
      </c>
      <c r="M510" t="s">
        <v>1419</v>
      </c>
      <c r="N510" t="s">
        <v>417</v>
      </c>
      <c r="O510" t="s">
        <v>418</v>
      </c>
      <c r="P510" t="s">
        <v>419</v>
      </c>
      <c r="Q510" t="s">
        <v>34</v>
      </c>
      <c r="R510" t="s">
        <v>420</v>
      </c>
      <c r="S510" t="s">
        <v>73</v>
      </c>
      <c r="T510" t="s">
        <v>167</v>
      </c>
      <c r="U510" t="s">
        <v>38</v>
      </c>
      <c r="V510" t="s">
        <v>39</v>
      </c>
      <c r="W510" t="s">
        <v>421</v>
      </c>
      <c r="X510" t="s">
        <v>422</v>
      </c>
      <c r="Y510" t="s">
        <v>42</v>
      </c>
    </row>
    <row r="511" spans="1:25" x14ac:dyDescent="0.25">
      <c r="A511">
        <v>10193</v>
      </c>
      <c r="B511">
        <v>46</v>
      </c>
      <c r="C511" t="s">
        <v>1434</v>
      </c>
      <c r="D511">
        <v>6</v>
      </c>
      <c r="E511" t="s">
        <v>1435</v>
      </c>
      <c r="F511" t="s">
        <v>1379</v>
      </c>
      <c r="G511" t="s">
        <v>28</v>
      </c>
      <c r="H511">
        <v>4</v>
      </c>
      <c r="I511">
        <v>11</v>
      </c>
      <c r="J511">
        <v>2003</v>
      </c>
      <c r="K511" t="s">
        <v>1354</v>
      </c>
      <c r="L511">
        <v>53</v>
      </c>
      <c r="M511" t="s">
        <v>1419</v>
      </c>
      <c r="N511" t="s">
        <v>1380</v>
      </c>
      <c r="O511" t="s">
        <v>1381</v>
      </c>
      <c r="P511" t="s">
        <v>1382</v>
      </c>
      <c r="Q511" t="s">
        <v>34</v>
      </c>
      <c r="R511" t="s">
        <v>1383</v>
      </c>
      <c r="S511" t="s">
        <v>137</v>
      </c>
      <c r="T511" t="s">
        <v>1384</v>
      </c>
      <c r="U511" t="s">
        <v>139</v>
      </c>
      <c r="V511" t="s">
        <v>140</v>
      </c>
      <c r="W511" t="s">
        <v>1385</v>
      </c>
      <c r="X511" t="s">
        <v>1386</v>
      </c>
      <c r="Y511" t="s">
        <v>42</v>
      </c>
    </row>
    <row r="512" spans="1:25" x14ac:dyDescent="0.25">
      <c r="A512">
        <v>10205</v>
      </c>
      <c r="B512">
        <v>48</v>
      </c>
      <c r="C512" t="s">
        <v>1436</v>
      </c>
      <c r="D512">
        <v>1</v>
      </c>
      <c r="E512" t="s">
        <v>1437</v>
      </c>
      <c r="F512" t="s">
        <v>1388</v>
      </c>
      <c r="G512" t="s">
        <v>28</v>
      </c>
      <c r="H512">
        <v>4</v>
      </c>
      <c r="I512">
        <v>12</v>
      </c>
      <c r="J512">
        <v>2003</v>
      </c>
      <c r="K512" t="s">
        <v>1354</v>
      </c>
      <c r="L512">
        <v>53</v>
      </c>
      <c r="M512" t="s">
        <v>1419</v>
      </c>
      <c r="N512" t="s">
        <v>268</v>
      </c>
      <c r="O512" t="s">
        <v>269</v>
      </c>
      <c r="P512" t="s">
        <v>270</v>
      </c>
      <c r="Q512" t="s">
        <v>34</v>
      </c>
      <c r="R512" t="s">
        <v>271</v>
      </c>
      <c r="S512" t="s">
        <v>34</v>
      </c>
      <c r="T512" t="s">
        <v>272</v>
      </c>
      <c r="U512" t="s">
        <v>273</v>
      </c>
      <c r="V512" t="s">
        <v>52</v>
      </c>
      <c r="W512" t="s">
        <v>274</v>
      </c>
      <c r="X512" t="s">
        <v>275</v>
      </c>
      <c r="Y512" t="s">
        <v>65</v>
      </c>
    </row>
    <row r="513" spans="1:25" x14ac:dyDescent="0.25">
      <c r="A513">
        <v>10215</v>
      </c>
      <c r="B513">
        <v>33</v>
      </c>
      <c r="C513" t="s">
        <v>1424</v>
      </c>
      <c r="D513">
        <v>9</v>
      </c>
      <c r="E513" t="s">
        <v>1438</v>
      </c>
      <c r="F513" t="s">
        <v>357</v>
      </c>
      <c r="G513" t="s">
        <v>28</v>
      </c>
      <c r="H513">
        <v>1</v>
      </c>
      <c r="I513">
        <v>1</v>
      </c>
      <c r="J513">
        <v>2004</v>
      </c>
      <c r="K513" t="s">
        <v>1354</v>
      </c>
      <c r="L513">
        <v>53</v>
      </c>
      <c r="M513" t="s">
        <v>1419</v>
      </c>
      <c r="N513" t="s">
        <v>358</v>
      </c>
      <c r="O513" t="s">
        <v>359</v>
      </c>
      <c r="P513" t="s">
        <v>360</v>
      </c>
      <c r="Q513" t="s">
        <v>34</v>
      </c>
      <c r="R513" t="s">
        <v>361</v>
      </c>
      <c r="S513" t="s">
        <v>73</v>
      </c>
      <c r="T513" t="s">
        <v>158</v>
      </c>
      <c r="U513" t="s">
        <v>38</v>
      </c>
      <c r="V513" t="s">
        <v>39</v>
      </c>
      <c r="W513" t="s">
        <v>362</v>
      </c>
      <c r="X513" t="s">
        <v>363</v>
      </c>
      <c r="Y513" t="s">
        <v>42</v>
      </c>
    </row>
    <row r="514" spans="1:25" x14ac:dyDescent="0.25">
      <c r="A514">
        <v>10227</v>
      </c>
      <c r="B514">
        <v>31</v>
      </c>
      <c r="C514" t="s">
        <v>1439</v>
      </c>
      <c r="D514">
        <v>2</v>
      </c>
      <c r="E514" t="s">
        <v>1440</v>
      </c>
      <c r="F514" t="s">
        <v>1391</v>
      </c>
      <c r="G514" t="s">
        <v>28</v>
      </c>
      <c r="H514">
        <v>1</v>
      </c>
      <c r="I514">
        <v>3</v>
      </c>
      <c r="J514">
        <v>2004</v>
      </c>
      <c r="K514" t="s">
        <v>1354</v>
      </c>
      <c r="L514">
        <v>53</v>
      </c>
      <c r="M514" t="s">
        <v>1419</v>
      </c>
      <c r="N514" t="s">
        <v>338</v>
      </c>
      <c r="O514" t="s">
        <v>339</v>
      </c>
      <c r="P514" t="s">
        <v>340</v>
      </c>
      <c r="Q514" t="s">
        <v>34</v>
      </c>
      <c r="R514" t="s">
        <v>341</v>
      </c>
      <c r="S514" t="s">
        <v>34</v>
      </c>
      <c r="T514" t="s">
        <v>342</v>
      </c>
      <c r="U514" t="s">
        <v>51</v>
      </c>
      <c r="V514" t="s">
        <v>52</v>
      </c>
      <c r="W514" t="s">
        <v>343</v>
      </c>
      <c r="X514" t="s">
        <v>344</v>
      </c>
      <c r="Y514" t="s">
        <v>42</v>
      </c>
    </row>
    <row r="515" spans="1:25" x14ac:dyDescent="0.25">
      <c r="A515">
        <v>10244</v>
      </c>
      <c r="B515">
        <v>20</v>
      </c>
      <c r="C515" t="s">
        <v>1426</v>
      </c>
      <c r="D515">
        <v>6</v>
      </c>
      <c r="E515" t="s">
        <v>1441</v>
      </c>
      <c r="F515" t="s">
        <v>1393</v>
      </c>
      <c r="G515" t="s">
        <v>28</v>
      </c>
      <c r="H515">
        <v>2</v>
      </c>
      <c r="I515">
        <v>4</v>
      </c>
      <c r="J515">
        <v>2004</v>
      </c>
      <c r="K515" t="s">
        <v>1354</v>
      </c>
      <c r="L515">
        <v>53</v>
      </c>
      <c r="M515" t="s">
        <v>1419</v>
      </c>
      <c r="N515" t="s">
        <v>268</v>
      </c>
      <c r="O515" t="s">
        <v>269</v>
      </c>
      <c r="P515" t="s">
        <v>270</v>
      </c>
      <c r="Q515" t="s">
        <v>34</v>
      </c>
      <c r="R515" t="s">
        <v>271</v>
      </c>
      <c r="S515" t="s">
        <v>34</v>
      </c>
      <c r="T515" t="s">
        <v>272</v>
      </c>
      <c r="U515" t="s">
        <v>273</v>
      </c>
      <c r="V515" t="s">
        <v>52</v>
      </c>
      <c r="W515" t="s">
        <v>274</v>
      </c>
      <c r="X515" t="s">
        <v>275</v>
      </c>
      <c r="Y515" t="s">
        <v>42</v>
      </c>
    </row>
    <row r="516" spans="1:25" x14ac:dyDescent="0.25">
      <c r="A516">
        <v>10256</v>
      </c>
      <c r="B516">
        <v>29</v>
      </c>
      <c r="C516" t="s">
        <v>1442</v>
      </c>
      <c r="D516">
        <v>1</v>
      </c>
      <c r="E516" t="s">
        <v>1443</v>
      </c>
      <c r="F516" t="s">
        <v>1396</v>
      </c>
      <c r="G516" t="s">
        <v>28</v>
      </c>
      <c r="H516">
        <v>2</v>
      </c>
      <c r="I516">
        <v>6</v>
      </c>
      <c r="J516">
        <v>2004</v>
      </c>
      <c r="K516" t="s">
        <v>1354</v>
      </c>
      <c r="L516">
        <v>53</v>
      </c>
      <c r="M516" t="s">
        <v>1419</v>
      </c>
      <c r="N516" t="s">
        <v>562</v>
      </c>
      <c r="O516" t="s">
        <v>563</v>
      </c>
      <c r="P516" t="s">
        <v>564</v>
      </c>
      <c r="Q516" t="s">
        <v>34</v>
      </c>
      <c r="R516" t="s">
        <v>565</v>
      </c>
      <c r="S516" t="s">
        <v>34</v>
      </c>
      <c r="T516" t="s">
        <v>566</v>
      </c>
      <c r="U516" t="s">
        <v>567</v>
      </c>
      <c r="V516" t="s">
        <v>52</v>
      </c>
      <c r="W516" t="s">
        <v>568</v>
      </c>
      <c r="X516" t="s">
        <v>569</v>
      </c>
      <c r="Y516" t="s">
        <v>42</v>
      </c>
    </row>
    <row r="517" spans="1:25" x14ac:dyDescent="0.25">
      <c r="A517">
        <v>10280</v>
      </c>
      <c r="B517">
        <v>27</v>
      </c>
      <c r="C517" t="s">
        <v>1444</v>
      </c>
      <c r="D517">
        <v>8</v>
      </c>
      <c r="E517" t="s">
        <v>1445</v>
      </c>
      <c r="F517" t="s">
        <v>390</v>
      </c>
      <c r="G517" t="s">
        <v>28</v>
      </c>
      <c r="H517">
        <v>3</v>
      </c>
      <c r="I517">
        <v>8</v>
      </c>
      <c r="J517">
        <v>2004</v>
      </c>
      <c r="K517" t="s">
        <v>1354</v>
      </c>
      <c r="L517">
        <v>53</v>
      </c>
      <c r="M517" t="s">
        <v>1419</v>
      </c>
      <c r="N517" t="s">
        <v>391</v>
      </c>
      <c r="O517" t="s">
        <v>392</v>
      </c>
      <c r="P517" t="s">
        <v>393</v>
      </c>
      <c r="Q517" t="s">
        <v>34</v>
      </c>
      <c r="R517" t="s">
        <v>394</v>
      </c>
      <c r="S517" t="s">
        <v>34</v>
      </c>
      <c r="T517" t="s">
        <v>395</v>
      </c>
      <c r="U517" t="s">
        <v>396</v>
      </c>
      <c r="V517" t="s">
        <v>52</v>
      </c>
      <c r="W517" t="s">
        <v>397</v>
      </c>
      <c r="X517" t="s">
        <v>398</v>
      </c>
      <c r="Y517" t="s">
        <v>42</v>
      </c>
    </row>
    <row r="518" spans="1:25" x14ac:dyDescent="0.25">
      <c r="A518">
        <v>10289</v>
      </c>
      <c r="B518">
        <v>24</v>
      </c>
      <c r="C518" t="s">
        <v>1446</v>
      </c>
      <c r="D518">
        <v>1</v>
      </c>
      <c r="E518" t="s">
        <v>1447</v>
      </c>
      <c r="F518" t="s">
        <v>1399</v>
      </c>
      <c r="G518" t="s">
        <v>28</v>
      </c>
      <c r="H518">
        <v>3</v>
      </c>
      <c r="I518">
        <v>9</v>
      </c>
      <c r="J518">
        <v>2004</v>
      </c>
      <c r="K518" t="s">
        <v>1354</v>
      </c>
      <c r="L518">
        <v>53</v>
      </c>
      <c r="M518" t="s">
        <v>1419</v>
      </c>
      <c r="N518" t="s">
        <v>107</v>
      </c>
      <c r="O518" t="s">
        <v>108</v>
      </c>
      <c r="P518" t="s">
        <v>109</v>
      </c>
      <c r="Q518" t="s">
        <v>34</v>
      </c>
      <c r="R518" t="s">
        <v>110</v>
      </c>
      <c r="S518" t="s">
        <v>34</v>
      </c>
      <c r="T518" t="s">
        <v>111</v>
      </c>
      <c r="U518" t="s">
        <v>112</v>
      </c>
      <c r="V518" t="s">
        <v>52</v>
      </c>
      <c r="W518" t="s">
        <v>113</v>
      </c>
      <c r="X518" t="s">
        <v>114</v>
      </c>
      <c r="Y518" t="s">
        <v>42</v>
      </c>
    </row>
    <row r="519" spans="1:25" x14ac:dyDescent="0.25">
      <c r="A519">
        <v>10304</v>
      </c>
      <c r="B519">
        <v>37</v>
      </c>
      <c r="C519" t="s">
        <v>1439</v>
      </c>
      <c r="D519">
        <v>12</v>
      </c>
      <c r="E519" t="s">
        <v>1448</v>
      </c>
      <c r="F519" t="s">
        <v>408</v>
      </c>
      <c r="G519" t="s">
        <v>28</v>
      </c>
      <c r="H519">
        <v>4</v>
      </c>
      <c r="I519">
        <v>10</v>
      </c>
      <c r="J519">
        <v>2004</v>
      </c>
      <c r="K519" t="s">
        <v>1354</v>
      </c>
      <c r="L519">
        <v>53</v>
      </c>
      <c r="M519" t="s">
        <v>1419</v>
      </c>
      <c r="N519" t="s">
        <v>409</v>
      </c>
      <c r="O519" t="s">
        <v>410</v>
      </c>
      <c r="P519" t="s">
        <v>411</v>
      </c>
      <c r="Q519" t="s">
        <v>34</v>
      </c>
      <c r="R519" t="s">
        <v>412</v>
      </c>
      <c r="S519" t="s">
        <v>34</v>
      </c>
      <c r="T519" t="s">
        <v>413</v>
      </c>
      <c r="U519" t="s">
        <v>51</v>
      </c>
      <c r="V519" t="s">
        <v>52</v>
      </c>
      <c r="W519" t="s">
        <v>414</v>
      </c>
      <c r="X519" t="s">
        <v>64</v>
      </c>
      <c r="Y519" t="s">
        <v>42</v>
      </c>
    </row>
    <row r="520" spans="1:25" x14ac:dyDescent="0.25">
      <c r="A520">
        <v>10312</v>
      </c>
      <c r="B520">
        <v>25</v>
      </c>
      <c r="C520" t="s">
        <v>1430</v>
      </c>
      <c r="D520">
        <v>9</v>
      </c>
      <c r="E520" t="s">
        <v>1449</v>
      </c>
      <c r="F520" t="s">
        <v>416</v>
      </c>
      <c r="G520" t="s">
        <v>28</v>
      </c>
      <c r="H520">
        <v>4</v>
      </c>
      <c r="I520">
        <v>10</v>
      </c>
      <c r="J520">
        <v>2004</v>
      </c>
      <c r="K520" t="s">
        <v>1354</v>
      </c>
      <c r="L520">
        <v>53</v>
      </c>
      <c r="M520" t="s">
        <v>1419</v>
      </c>
      <c r="N520" t="s">
        <v>417</v>
      </c>
      <c r="O520" t="s">
        <v>418</v>
      </c>
      <c r="P520" t="s">
        <v>419</v>
      </c>
      <c r="Q520" t="s">
        <v>34</v>
      </c>
      <c r="R520" t="s">
        <v>420</v>
      </c>
      <c r="S520" t="s">
        <v>73</v>
      </c>
      <c r="T520" t="s">
        <v>167</v>
      </c>
      <c r="U520" t="s">
        <v>38</v>
      </c>
      <c r="V520" t="s">
        <v>39</v>
      </c>
      <c r="W520" t="s">
        <v>421</v>
      </c>
      <c r="X520" t="s">
        <v>422</v>
      </c>
      <c r="Y520" t="s">
        <v>42</v>
      </c>
    </row>
    <row r="521" spans="1:25" x14ac:dyDescent="0.25">
      <c r="A521">
        <v>10322</v>
      </c>
      <c r="B521">
        <v>41</v>
      </c>
      <c r="C521" t="s">
        <v>1444</v>
      </c>
      <c r="D521">
        <v>5</v>
      </c>
      <c r="E521" t="s">
        <v>1450</v>
      </c>
      <c r="F521" t="s">
        <v>424</v>
      </c>
      <c r="G521" t="s">
        <v>28</v>
      </c>
      <c r="H521">
        <v>4</v>
      </c>
      <c r="I521">
        <v>11</v>
      </c>
      <c r="J521">
        <v>2004</v>
      </c>
      <c r="K521" t="s">
        <v>1354</v>
      </c>
      <c r="L521">
        <v>53</v>
      </c>
      <c r="M521" t="s">
        <v>1419</v>
      </c>
      <c r="N521" t="s">
        <v>425</v>
      </c>
      <c r="O521" t="s">
        <v>426</v>
      </c>
      <c r="P521" t="s">
        <v>427</v>
      </c>
      <c r="Q521" t="s">
        <v>34</v>
      </c>
      <c r="R521" t="s">
        <v>428</v>
      </c>
      <c r="S521" t="s">
        <v>429</v>
      </c>
      <c r="T521" t="s">
        <v>430</v>
      </c>
      <c r="U521" t="s">
        <v>38</v>
      </c>
      <c r="V521" t="s">
        <v>39</v>
      </c>
      <c r="W521" t="s">
        <v>75</v>
      </c>
      <c r="X521" t="s">
        <v>422</v>
      </c>
      <c r="Y521" t="s">
        <v>42</v>
      </c>
    </row>
    <row r="522" spans="1:25" x14ac:dyDescent="0.25">
      <c r="A522">
        <v>10332</v>
      </c>
      <c r="B522">
        <v>27</v>
      </c>
      <c r="C522" t="s">
        <v>1451</v>
      </c>
      <c r="D522">
        <v>16</v>
      </c>
      <c r="E522" t="s">
        <v>1452</v>
      </c>
      <c r="F522" t="s">
        <v>1337</v>
      </c>
      <c r="G522" t="s">
        <v>28</v>
      </c>
      <c r="H522">
        <v>4</v>
      </c>
      <c r="I522">
        <v>11</v>
      </c>
      <c r="J522">
        <v>2004</v>
      </c>
      <c r="K522" t="s">
        <v>1354</v>
      </c>
      <c r="L522">
        <v>53</v>
      </c>
      <c r="M522" t="s">
        <v>1419</v>
      </c>
      <c r="N522" t="s">
        <v>927</v>
      </c>
      <c r="O522" t="s">
        <v>928</v>
      </c>
      <c r="P522" t="s">
        <v>929</v>
      </c>
      <c r="Q522" t="s">
        <v>34</v>
      </c>
      <c r="R522" t="s">
        <v>930</v>
      </c>
      <c r="S522" t="s">
        <v>34</v>
      </c>
      <c r="T522" t="s">
        <v>931</v>
      </c>
      <c r="U522" t="s">
        <v>262</v>
      </c>
      <c r="V522" t="s">
        <v>52</v>
      </c>
      <c r="W522" t="s">
        <v>932</v>
      </c>
      <c r="X522" t="s">
        <v>137</v>
      </c>
      <c r="Y522" t="s">
        <v>42</v>
      </c>
    </row>
    <row r="523" spans="1:25" x14ac:dyDescent="0.25">
      <c r="A523">
        <v>10347</v>
      </c>
      <c r="B523">
        <v>21</v>
      </c>
      <c r="C523" t="s">
        <v>1453</v>
      </c>
      <c r="D523">
        <v>7</v>
      </c>
      <c r="E523" t="s">
        <v>1454</v>
      </c>
      <c r="F523" t="s">
        <v>434</v>
      </c>
      <c r="G523" t="s">
        <v>28</v>
      </c>
      <c r="H523">
        <v>4</v>
      </c>
      <c r="I523">
        <v>11</v>
      </c>
      <c r="J523">
        <v>2004</v>
      </c>
      <c r="K523" t="s">
        <v>1354</v>
      </c>
      <c r="L523">
        <v>53</v>
      </c>
      <c r="M523" t="s">
        <v>1419</v>
      </c>
      <c r="N523" t="s">
        <v>132</v>
      </c>
      <c r="O523" t="s">
        <v>133</v>
      </c>
      <c r="P523" t="s">
        <v>134</v>
      </c>
      <c r="Q523" t="s">
        <v>135</v>
      </c>
      <c r="R523" t="s">
        <v>136</v>
      </c>
      <c r="S523" t="s">
        <v>137</v>
      </c>
      <c r="T523" t="s">
        <v>138</v>
      </c>
      <c r="U523" t="s">
        <v>139</v>
      </c>
      <c r="V523" t="s">
        <v>140</v>
      </c>
      <c r="W523" t="s">
        <v>141</v>
      </c>
      <c r="X523" t="s">
        <v>142</v>
      </c>
      <c r="Y523" t="s">
        <v>42</v>
      </c>
    </row>
    <row r="524" spans="1:25" x14ac:dyDescent="0.25">
      <c r="A524">
        <v>10356</v>
      </c>
      <c r="B524">
        <v>22</v>
      </c>
      <c r="C524" t="s">
        <v>1455</v>
      </c>
      <c r="D524">
        <v>6</v>
      </c>
      <c r="E524" t="s">
        <v>1456</v>
      </c>
      <c r="F524" t="s">
        <v>1341</v>
      </c>
      <c r="G524" t="s">
        <v>28</v>
      </c>
      <c r="H524">
        <v>4</v>
      </c>
      <c r="I524">
        <v>12</v>
      </c>
      <c r="J524">
        <v>2004</v>
      </c>
      <c r="K524" t="s">
        <v>1354</v>
      </c>
      <c r="L524">
        <v>53</v>
      </c>
      <c r="M524" t="s">
        <v>1419</v>
      </c>
      <c r="N524" t="s">
        <v>58</v>
      </c>
      <c r="O524" t="s">
        <v>59</v>
      </c>
      <c r="P524" t="s">
        <v>60</v>
      </c>
      <c r="Q524" t="s">
        <v>34</v>
      </c>
      <c r="R524" t="s">
        <v>61</v>
      </c>
      <c r="S524" t="s">
        <v>34</v>
      </c>
      <c r="T524" t="s">
        <v>62</v>
      </c>
      <c r="U524" t="s">
        <v>51</v>
      </c>
      <c r="V524" t="s">
        <v>52</v>
      </c>
      <c r="W524" t="s">
        <v>63</v>
      </c>
      <c r="X524" t="s">
        <v>64</v>
      </c>
      <c r="Y524" t="s">
        <v>42</v>
      </c>
    </row>
    <row r="525" spans="1:25" x14ac:dyDescent="0.25">
      <c r="A525">
        <v>10369</v>
      </c>
      <c r="B525">
        <v>32</v>
      </c>
      <c r="C525" t="s">
        <v>1457</v>
      </c>
      <c r="D525">
        <v>7</v>
      </c>
      <c r="E525" t="s">
        <v>1458</v>
      </c>
      <c r="F525" t="s">
        <v>438</v>
      </c>
      <c r="G525" t="s">
        <v>28</v>
      </c>
      <c r="H525">
        <v>1</v>
      </c>
      <c r="I525">
        <v>1</v>
      </c>
      <c r="J525">
        <v>2005</v>
      </c>
      <c r="K525" t="s">
        <v>1354</v>
      </c>
      <c r="L525">
        <v>53</v>
      </c>
      <c r="M525" t="s">
        <v>1419</v>
      </c>
      <c r="N525" t="s">
        <v>439</v>
      </c>
      <c r="O525" t="s">
        <v>182</v>
      </c>
      <c r="P525" t="s">
        <v>440</v>
      </c>
      <c r="Q525" t="s">
        <v>34</v>
      </c>
      <c r="R525" t="s">
        <v>441</v>
      </c>
      <c r="S525" t="s">
        <v>185</v>
      </c>
      <c r="T525" t="s">
        <v>442</v>
      </c>
      <c r="U525" t="s">
        <v>38</v>
      </c>
      <c r="V525" t="s">
        <v>39</v>
      </c>
      <c r="W525" t="s">
        <v>421</v>
      </c>
      <c r="X525" t="s">
        <v>443</v>
      </c>
      <c r="Y525" t="s">
        <v>65</v>
      </c>
    </row>
    <row r="526" spans="1:25" x14ac:dyDescent="0.25">
      <c r="A526">
        <v>10381</v>
      </c>
      <c r="B526">
        <v>25</v>
      </c>
      <c r="C526" t="s">
        <v>1459</v>
      </c>
      <c r="D526">
        <v>9</v>
      </c>
      <c r="E526" t="s">
        <v>1460</v>
      </c>
      <c r="F526" t="s">
        <v>445</v>
      </c>
      <c r="G526" t="s">
        <v>28</v>
      </c>
      <c r="H526">
        <v>1</v>
      </c>
      <c r="I526">
        <v>2</v>
      </c>
      <c r="J526">
        <v>2005</v>
      </c>
      <c r="K526" t="s">
        <v>1354</v>
      </c>
      <c r="L526">
        <v>53</v>
      </c>
      <c r="M526" t="s">
        <v>1419</v>
      </c>
      <c r="N526" t="s">
        <v>80</v>
      </c>
      <c r="O526" t="s">
        <v>81</v>
      </c>
      <c r="P526" t="s">
        <v>82</v>
      </c>
      <c r="Q526" t="s">
        <v>34</v>
      </c>
      <c r="R526" t="s">
        <v>83</v>
      </c>
      <c r="S526" t="s">
        <v>73</v>
      </c>
      <c r="T526" t="s">
        <v>34</v>
      </c>
      <c r="U526" t="s">
        <v>38</v>
      </c>
      <c r="V526" t="s">
        <v>39</v>
      </c>
      <c r="W526" t="s">
        <v>84</v>
      </c>
      <c r="X526" t="s">
        <v>76</v>
      </c>
      <c r="Y526" t="s">
        <v>42</v>
      </c>
    </row>
    <row r="527" spans="1:25" x14ac:dyDescent="0.25">
      <c r="A527">
        <v>10391</v>
      </c>
      <c r="B527">
        <v>42</v>
      </c>
      <c r="C527" t="s">
        <v>77</v>
      </c>
      <c r="D527">
        <v>3</v>
      </c>
      <c r="E527" t="s">
        <v>1461</v>
      </c>
      <c r="F527" t="s">
        <v>447</v>
      </c>
      <c r="G527" t="s">
        <v>28</v>
      </c>
      <c r="H527">
        <v>1</v>
      </c>
      <c r="I527">
        <v>3</v>
      </c>
      <c r="J527">
        <v>2005</v>
      </c>
      <c r="K527" t="s">
        <v>1354</v>
      </c>
      <c r="L527">
        <v>53</v>
      </c>
      <c r="M527" t="s">
        <v>1419</v>
      </c>
      <c r="N527" t="s">
        <v>448</v>
      </c>
      <c r="O527" t="s">
        <v>449</v>
      </c>
      <c r="P527" t="s">
        <v>450</v>
      </c>
      <c r="Q527" t="s">
        <v>451</v>
      </c>
      <c r="R527" t="s">
        <v>452</v>
      </c>
      <c r="S527" t="s">
        <v>238</v>
      </c>
      <c r="T527" t="s">
        <v>453</v>
      </c>
      <c r="U527" t="s">
        <v>139</v>
      </c>
      <c r="V527" t="s">
        <v>140</v>
      </c>
      <c r="W527" t="s">
        <v>454</v>
      </c>
      <c r="X527" t="s">
        <v>455</v>
      </c>
      <c r="Y527" t="s">
        <v>65</v>
      </c>
    </row>
    <row r="528" spans="1:25" x14ac:dyDescent="0.25">
      <c r="A528">
        <v>10422</v>
      </c>
      <c r="B528">
        <v>25</v>
      </c>
      <c r="C528" t="s">
        <v>1442</v>
      </c>
      <c r="D528">
        <v>1</v>
      </c>
      <c r="E528" t="s">
        <v>1462</v>
      </c>
      <c r="F528" t="s">
        <v>1416</v>
      </c>
      <c r="G528" t="s">
        <v>468</v>
      </c>
      <c r="H528">
        <v>2</v>
      </c>
      <c r="I528">
        <v>5</v>
      </c>
      <c r="J528">
        <v>2005</v>
      </c>
      <c r="K528" t="s">
        <v>1354</v>
      </c>
      <c r="L528">
        <v>53</v>
      </c>
      <c r="M528" t="s">
        <v>1419</v>
      </c>
      <c r="N528" t="s">
        <v>210</v>
      </c>
      <c r="O528" t="s">
        <v>211</v>
      </c>
      <c r="P528" t="s">
        <v>212</v>
      </c>
      <c r="Q528" t="s">
        <v>34</v>
      </c>
      <c r="R528" t="s">
        <v>213</v>
      </c>
      <c r="S528" t="s">
        <v>214</v>
      </c>
      <c r="T528" t="s">
        <v>215</v>
      </c>
      <c r="U528" t="s">
        <v>38</v>
      </c>
      <c r="V528" t="s">
        <v>39</v>
      </c>
      <c r="W528" t="s">
        <v>40</v>
      </c>
      <c r="X528" t="s">
        <v>216</v>
      </c>
      <c r="Y528" t="s">
        <v>42</v>
      </c>
    </row>
    <row r="529" spans="1:25" x14ac:dyDescent="0.25">
      <c r="A529">
        <v>10110</v>
      </c>
      <c r="B529">
        <v>37</v>
      </c>
      <c r="C529" t="s">
        <v>77</v>
      </c>
      <c r="D529">
        <v>16</v>
      </c>
      <c r="E529" t="s">
        <v>1463</v>
      </c>
      <c r="F529" t="s">
        <v>1464</v>
      </c>
      <c r="G529" t="s">
        <v>28</v>
      </c>
      <c r="H529">
        <v>1</v>
      </c>
      <c r="I529">
        <v>3</v>
      </c>
      <c r="J529">
        <v>2003</v>
      </c>
      <c r="K529" t="s">
        <v>278</v>
      </c>
      <c r="L529">
        <v>124</v>
      </c>
      <c r="M529" t="s">
        <v>1465</v>
      </c>
      <c r="N529" t="s">
        <v>927</v>
      </c>
      <c r="O529" t="s">
        <v>928</v>
      </c>
      <c r="P529" t="s">
        <v>929</v>
      </c>
      <c r="Q529" t="s">
        <v>34</v>
      </c>
      <c r="R529" t="s">
        <v>930</v>
      </c>
      <c r="S529" t="s">
        <v>34</v>
      </c>
      <c r="T529" t="s">
        <v>931</v>
      </c>
      <c r="U529" t="s">
        <v>262</v>
      </c>
      <c r="V529" t="s">
        <v>52</v>
      </c>
      <c r="W529" t="s">
        <v>932</v>
      </c>
      <c r="X529" t="s">
        <v>137</v>
      </c>
      <c r="Y529" t="s">
        <v>65</v>
      </c>
    </row>
    <row r="530" spans="1:25" x14ac:dyDescent="0.25">
      <c r="A530">
        <v>10123</v>
      </c>
      <c r="B530">
        <v>26</v>
      </c>
      <c r="C530" t="s">
        <v>77</v>
      </c>
      <c r="D530">
        <v>2</v>
      </c>
      <c r="E530" t="s">
        <v>1466</v>
      </c>
      <c r="F530" t="s">
        <v>1467</v>
      </c>
      <c r="G530" t="s">
        <v>28</v>
      </c>
      <c r="H530">
        <v>2</v>
      </c>
      <c r="I530">
        <v>5</v>
      </c>
      <c r="J530">
        <v>2003</v>
      </c>
      <c r="K530" t="s">
        <v>278</v>
      </c>
      <c r="L530">
        <v>124</v>
      </c>
      <c r="M530" t="s">
        <v>1465</v>
      </c>
      <c r="N530" t="s">
        <v>504</v>
      </c>
      <c r="O530" t="s">
        <v>505</v>
      </c>
      <c r="P530" t="s">
        <v>506</v>
      </c>
      <c r="Q530" t="s">
        <v>34</v>
      </c>
      <c r="R530" t="s">
        <v>175</v>
      </c>
      <c r="S530" t="s">
        <v>34</v>
      </c>
      <c r="T530" t="s">
        <v>176</v>
      </c>
      <c r="U530" t="s">
        <v>51</v>
      </c>
      <c r="V530" t="s">
        <v>52</v>
      </c>
      <c r="W530" t="s">
        <v>507</v>
      </c>
      <c r="X530" t="s">
        <v>508</v>
      </c>
      <c r="Y530" t="s">
        <v>65</v>
      </c>
    </row>
    <row r="531" spans="1:25" x14ac:dyDescent="0.25">
      <c r="A531">
        <v>10137</v>
      </c>
      <c r="B531">
        <v>44</v>
      </c>
      <c r="C531" t="s">
        <v>1468</v>
      </c>
      <c r="D531">
        <v>2</v>
      </c>
      <c r="E531" t="s">
        <v>1469</v>
      </c>
      <c r="F531" t="s">
        <v>1470</v>
      </c>
      <c r="G531" t="s">
        <v>28</v>
      </c>
      <c r="H531">
        <v>3</v>
      </c>
      <c r="I531">
        <v>7</v>
      </c>
      <c r="J531">
        <v>2003</v>
      </c>
      <c r="K531" t="s">
        <v>278</v>
      </c>
      <c r="L531">
        <v>124</v>
      </c>
      <c r="M531" t="s">
        <v>1465</v>
      </c>
      <c r="N531" t="s">
        <v>46</v>
      </c>
      <c r="O531" t="s">
        <v>47</v>
      </c>
      <c r="P531" t="s">
        <v>48</v>
      </c>
      <c r="Q531" t="s">
        <v>34</v>
      </c>
      <c r="R531" t="s">
        <v>49</v>
      </c>
      <c r="S531" t="s">
        <v>34</v>
      </c>
      <c r="T531" t="s">
        <v>50</v>
      </c>
      <c r="U531" t="s">
        <v>51</v>
      </c>
      <c r="V531" t="s">
        <v>52</v>
      </c>
      <c r="W531" t="s">
        <v>53</v>
      </c>
      <c r="X531" t="s">
        <v>54</v>
      </c>
      <c r="Y531" t="s">
        <v>65</v>
      </c>
    </row>
    <row r="532" spans="1:25" x14ac:dyDescent="0.25">
      <c r="A532">
        <v>10148</v>
      </c>
      <c r="B532">
        <v>47</v>
      </c>
      <c r="C532" t="s">
        <v>77</v>
      </c>
      <c r="D532">
        <v>9</v>
      </c>
      <c r="E532" t="s">
        <v>1471</v>
      </c>
      <c r="F532" t="s">
        <v>1303</v>
      </c>
      <c r="G532" t="s">
        <v>28</v>
      </c>
      <c r="H532">
        <v>3</v>
      </c>
      <c r="I532">
        <v>9</v>
      </c>
      <c r="J532">
        <v>2003</v>
      </c>
      <c r="K532" t="s">
        <v>278</v>
      </c>
      <c r="L532">
        <v>124</v>
      </c>
      <c r="M532" t="s">
        <v>1465</v>
      </c>
      <c r="N532" t="s">
        <v>448</v>
      </c>
      <c r="O532" t="s">
        <v>449</v>
      </c>
      <c r="P532" t="s">
        <v>450</v>
      </c>
      <c r="Q532" t="s">
        <v>451</v>
      </c>
      <c r="R532" t="s">
        <v>452</v>
      </c>
      <c r="S532" t="s">
        <v>238</v>
      </c>
      <c r="T532" t="s">
        <v>453</v>
      </c>
      <c r="U532" t="s">
        <v>139</v>
      </c>
      <c r="V532" t="s">
        <v>140</v>
      </c>
      <c r="W532" t="s">
        <v>454</v>
      </c>
      <c r="X532" t="s">
        <v>455</v>
      </c>
      <c r="Y532" t="s">
        <v>65</v>
      </c>
    </row>
    <row r="533" spans="1:25" x14ac:dyDescent="0.25">
      <c r="A533">
        <v>10161</v>
      </c>
      <c r="B533">
        <v>43</v>
      </c>
      <c r="C533" t="s">
        <v>77</v>
      </c>
      <c r="D533">
        <v>8</v>
      </c>
      <c r="E533" t="s">
        <v>1472</v>
      </c>
      <c r="F533" t="s">
        <v>1305</v>
      </c>
      <c r="G533" t="s">
        <v>28</v>
      </c>
      <c r="H533">
        <v>4</v>
      </c>
      <c r="I533">
        <v>10</v>
      </c>
      <c r="J533">
        <v>2003</v>
      </c>
      <c r="K533" t="s">
        <v>278</v>
      </c>
      <c r="L533">
        <v>124</v>
      </c>
      <c r="M533" t="s">
        <v>1465</v>
      </c>
      <c r="N533" t="s">
        <v>934</v>
      </c>
      <c r="O533" t="s">
        <v>935</v>
      </c>
      <c r="P533" t="s">
        <v>936</v>
      </c>
      <c r="Q533" t="s">
        <v>34</v>
      </c>
      <c r="R533" t="s">
        <v>937</v>
      </c>
      <c r="S533" t="s">
        <v>34</v>
      </c>
      <c r="T533" t="s">
        <v>938</v>
      </c>
      <c r="U533" t="s">
        <v>567</v>
      </c>
      <c r="V533" t="s">
        <v>52</v>
      </c>
      <c r="W533" t="s">
        <v>939</v>
      </c>
      <c r="X533" t="s">
        <v>940</v>
      </c>
      <c r="Y533" t="s">
        <v>65</v>
      </c>
    </row>
    <row r="534" spans="1:25" x14ac:dyDescent="0.25">
      <c r="A534">
        <v>10172</v>
      </c>
      <c r="B534">
        <v>42</v>
      </c>
      <c r="C534" t="s">
        <v>77</v>
      </c>
      <c r="D534">
        <v>6</v>
      </c>
      <c r="E534" t="s">
        <v>1473</v>
      </c>
      <c r="F534" t="s">
        <v>1306</v>
      </c>
      <c r="G534" t="s">
        <v>28</v>
      </c>
      <c r="H534">
        <v>4</v>
      </c>
      <c r="I534">
        <v>11</v>
      </c>
      <c r="J534">
        <v>2003</v>
      </c>
      <c r="K534" t="s">
        <v>278</v>
      </c>
      <c r="L534">
        <v>124</v>
      </c>
      <c r="M534" t="s">
        <v>1465</v>
      </c>
      <c r="N534" t="s">
        <v>162</v>
      </c>
      <c r="O534" t="s">
        <v>163</v>
      </c>
      <c r="P534" t="s">
        <v>164</v>
      </c>
      <c r="Q534" t="s">
        <v>34</v>
      </c>
      <c r="R534" t="s">
        <v>165</v>
      </c>
      <c r="S534" t="s">
        <v>166</v>
      </c>
      <c r="T534" t="s">
        <v>167</v>
      </c>
      <c r="U534" t="s">
        <v>38</v>
      </c>
      <c r="V534" t="s">
        <v>39</v>
      </c>
      <c r="W534" t="s">
        <v>168</v>
      </c>
      <c r="X534" t="s">
        <v>76</v>
      </c>
      <c r="Y534" t="s">
        <v>65</v>
      </c>
    </row>
    <row r="535" spans="1:25" x14ac:dyDescent="0.25">
      <c r="A535">
        <v>10181</v>
      </c>
      <c r="B535">
        <v>42</v>
      </c>
      <c r="C535" t="s">
        <v>77</v>
      </c>
      <c r="D535">
        <v>2</v>
      </c>
      <c r="E535" t="s">
        <v>1474</v>
      </c>
      <c r="F535" t="s">
        <v>802</v>
      </c>
      <c r="G535" t="s">
        <v>28</v>
      </c>
      <c r="H535">
        <v>4</v>
      </c>
      <c r="I535">
        <v>11</v>
      </c>
      <c r="J535">
        <v>2003</v>
      </c>
      <c r="K535" t="s">
        <v>278</v>
      </c>
      <c r="L535">
        <v>124</v>
      </c>
      <c r="M535" t="s">
        <v>1465</v>
      </c>
      <c r="N535" t="s">
        <v>107</v>
      </c>
      <c r="O535" t="s">
        <v>108</v>
      </c>
      <c r="P535" t="s">
        <v>109</v>
      </c>
      <c r="Q535" t="s">
        <v>34</v>
      </c>
      <c r="R535" t="s">
        <v>110</v>
      </c>
      <c r="S535" t="s">
        <v>34</v>
      </c>
      <c r="T535" t="s">
        <v>111</v>
      </c>
      <c r="U535" t="s">
        <v>112</v>
      </c>
      <c r="V535" t="s">
        <v>52</v>
      </c>
      <c r="W535" t="s">
        <v>113</v>
      </c>
      <c r="X535" t="s">
        <v>114</v>
      </c>
      <c r="Y535" t="s">
        <v>65</v>
      </c>
    </row>
    <row r="536" spans="1:25" x14ac:dyDescent="0.25">
      <c r="A536">
        <v>10192</v>
      </c>
      <c r="B536">
        <v>29</v>
      </c>
      <c r="C536" t="s">
        <v>77</v>
      </c>
      <c r="D536">
        <v>7</v>
      </c>
      <c r="E536" t="s">
        <v>1475</v>
      </c>
      <c r="F536" t="s">
        <v>804</v>
      </c>
      <c r="G536" t="s">
        <v>28</v>
      </c>
      <c r="H536">
        <v>4</v>
      </c>
      <c r="I536">
        <v>11</v>
      </c>
      <c r="J536">
        <v>2003</v>
      </c>
      <c r="K536" t="s">
        <v>278</v>
      </c>
      <c r="L536">
        <v>124</v>
      </c>
      <c r="M536" t="s">
        <v>1465</v>
      </c>
      <c r="N536" t="s">
        <v>425</v>
      </c>
      <c r="O536" t="s">
        <v>426</v>
      </c>
      <c r="P536" t="s">
        <v>427</v>
      </c>
      <c r="Q536" t="s">
        <v>34</v>
      </c>
      <c r="R536" t="s">
        <v>428</v>
      </c>
      <c r="S536" t="s">
        <v>429</v>
      </c>
      <c r="T536" t="s">
        <v>430</v>
      </c>
      <c r="U536" t="s">
        <v>38</v>
      </c>
      <c r="V536" t="s">
        <v>39</v>
      </c>
      <c r="W536" t="s">
        <v>75</v>
      </c>
      <c r="X536" t="s">
        <v>422</v>
      </c>
      <c r="Y536" t="s">
        <v>65</v>
      </c>
    </row>
    <row r="537" spans="1:25" x14ac:dyDescent="0.25">
      <c r="A537">
        <v>10204</v>
      </c>
      <c r="B537">
        <v>40</v>
      </c>
      <c r="C537" t="s">
        <v>77</v>
      </c>
      <c r="D537">
        <v>13</v>
      </c>
      <c r="E537" t="s">
        <v>1476</v>
      </c>
      <c r="F537" t="s">
        <v>814</v>
      </c>
      <c r="G537" t="s">
        <v>28</v>
      </c>
      <c r="H537">
        <v>4</v>
      </c>
      <c r="I537">
        <v>12</v>
      </c>
      <c r="J537">
        <v>2003</v>
      </c>
      <c r="K537" t="s">
        <v>278</v>
      </c>
      <c r="L537">
        <v>124</v>
      </c>
      <c r="M537" t="s">
        <v>1465</v>
      </c>
      <c r="N537" t="s">
        <v>885</v>
      </c>
      <c r="O537" t="s">
        <v>886</v>
      </c>
      <c r="P537" t="s">
        <v>887</v>
      </c>
      <c r="Q537" t="s">
        <v>888</v>
      </c>
      <c r="R537" t="s">
        <v>35</v>
      </c>
      <c r="S537" t="s">
        <v>36</v>
      </c>
      <c r="T537" t="s">
        <v>37</v>
      </c>
      <c r="U537" t="s">
        <v>38</v>
      </c>
      <c r="V537" t="s">
        <v>39</v>
      </c>
      <c r="W537" t="s">
        <v>75</v>
      </c>
      <c r="X537" t="s">
        <v>889</v>
      </c>
      <c r="Y537" t="s">
        <v>65</v>
      </c>
    </row>
    <row r="538" spans="1:25" x14ac:dyDescent="0.25">
      <c r="A538">
        <v>10212</v>
      </c>
      <c r="B538">
        <v>38</v>
      </c>
      <c r="C538" t="s">
        <v>77</v>
      </c>
      <c r="D538">
        <v>6</v>
      </c>
      <c r="E538" t="s">
        <v>1477</v>
      </c>
      <c r="F538" t="s">
        <v>1069</v>
      </c>
      <c r="G538" t="s">
        <v>28</v>
      </c>
      <c r="H538">
        <v>1</v>
      </c>
      <c r="I538">
        <v>1</v>
      </c>
      <c r="J538">
        <v>2004</v>
      </c>
      <c r="K538" t="s">
        <v>278</v>
      </c>
      <c r="L538">
        <v>124</v>
      </c>
      <c r="M538" t="s">
        <v>1465</v>
      </c>
      <c r="N538" t="s">
        <v>268</v>
      </c>
      <c r="O538" t="s">
        <v>269</v>
      </c>
      <c r="P538" t="s">
        <v>270</v>
      </c>
      <c r="Q538" t="s">
        <v>34</v>
      </c>
      <c r="R538" t="s">
        <v>271</v>
      </c>
      <c r="S538" t="s">
        <v>34</v>
      </c>
      <c r="T538" t="s">
        <v>272</v>
      </c>
      <c r="U538" t="s">
        <v>273</v>
      </c>
      <c r="V538" t="s">
        <v>52</v>
      </c>
      <c r="W538" t="s">
        <v>274</v>
      </c>
      <c r="X538" t="s">
        <v>275</v>
      </c>
      <c r="Y538" t="s">
        <v>65</v>
      </c>
    </row>
    <row r="539" spans="1:25" x14ac:dyDescent="0.25">
      <c r="A539">
        <v>10226</v>
      </c>
      <c r="B539">
        <v>38</v>
      </c>
      <c r="C539" t="s">
        <v>77</v>
      </c>
      <c r="D539">
        <v>4</v>
      </c>
      <c r="E539" t="s">
        <v>1478</v>
      </c>
      <c r="F539" t="s">
        <v>1479</v>
      </c>
      <c r="G539" t="s">
        <v>28</v>
      </c>
      <c r="H539">
        <v>1</v>
      </c>
      <c r="I539">
        <v>2</v>
      </c>
      <c r="J539">
        <v>2004</v>
      </c>
      <c r="K539" t="s">
        <v>278</v>
      </c>
      <c r="L539">
        <v>124</v>
      </c>
      <c r="M539" t="s">
        <v>1465</v>
      </c>
      <c r="N539" t="s">
        <v>627</v>
      </c>
      <c r="O539" t="s">
        <v>628</v>
      </c>
      <c r="P539" t="s">
        <v>629</v>
      </c>
      <c r="Q539" t="s">
        <v>34</v>
      </c>
      <c r="R539" t="s">
        <v>630</v>
      </c>
      <c r="S539" t="s">
        <v>73</v>
      </c>
      <c r="T539" t="s">
        <v>631</v>
      </c>
      <c r="U539" t="s">
        <v>38</v>
      </c>
      <c r="V539" t="s">
        <v>39</v>
      </c>
      <c r="W539" t="s">
        <v>362</v>
      </c>
      <c r="X539" t="s">
        <v>422</v>
      </c>
      <c r="Y539" t="s">
        <v>65</v>
      </c>
    </row>
    <row r="540" spans="1:25" x14ac:dyDescent="0.25">
      <c r="A540">
        <v>10241</v>
      </c>
      <c r="B540">
        <v>21</v>
      </c>
      <c r="C540" t="s">
        <v>77</v>
      </c>
      <c r="D540">
        <v>11</v>
      </c>
      <c r="E540" t="s">
        <v>1480</v>
      </c>
      <c r="F540" t="s">
        <v>1313</v>
      </c>
      <c r="G540" t="s">
        <v>28</v>
      </c>
      <c r="H540">
        <v>2</v>
      </c>
      <c r="I540">
        <v>4</v>
      </c>
      <c r="J540">
        <v>2004</v>
      </c>
      <c r="K540" t="s">
        <v>278</v>
      </c>
      <c r="L540">
        <v>124</v>
      </c>
      <c r="M540" t="s">
        <v>1465</v>
      </c>
      <c r="N540" t="s">
        <v>1255</v>
      </c>
      <c r="O540" t="s">
        <v>1256</v>
      </c>
      <c r="P540" t="s">
        <v>1257</v>
      </c>
      <c r="Q540" t="s">
        <v>34</v>
      </c>
      <c r="R540" t="s">
        <v>1258</v>
      </c>
      <c r="S540" t="s">
        <v>34</v>
      </c>
      <c r="T540" t="s">
        <v>1259</v>
      </c>
      <c r="U540" t="s">
        <v>51</v>
      </c>
      <c r="V540" t="s">
        <v>52</v>
      </c>
      <c r="W540" t="s">
        <v>1260</v>
      </c>
      <c r="X540" t="s">
        <v>1261</v>
      </c>
      <c r="Y540" t="s">
        <v>42</v>
      </c>
    </row>
    <row r="541" spans="1:25" x14ac:dyDescent="0.25">
      <c r="A541">
        <v>10253</v>
      </c>
      <c r="B541">
        <v>24</v>
      </c>
      <c r="C541" t="s">
        <v>77</v>
      </c>
      <c r="D541">
        <v>1</v>
      </c>
      <c r="E541" t="s">
        <v>1481</v>
      </c>
      <c r="F541" t="s">
        <v>828</v>
      </c>
      <c r="G541" t="s">
        <v>591</v>
      </c>
      <c r="H541">
        <v>2</v>
      </c>
      <c r="I541">
        <v>6</v>
      </c>
      <c r="J541">
        <v>2004</v>
      </c>
      <c r="K541" t="s">
        <v>278</v>
      </c>
      <c r="L541">
        <v>124</v>
      </c>
      <c r="M541" t="s">
        <v>1465</v>
      </c>
      <c r="N541" t="s">
        <v>257</v>
      </c>
      <c r="O541" t="s">
        <v>258</v>
      </c>
      <c r="P541" t="s">
        <v>259</v>
      </c>
      <c r="Q541" t="s">
        <v>34</v>
      </c>
      <c r="R541" t="s">
        <v>260</v>
      </c>
      <c r="S541" t="s">
        <v>34</v>
      </c>
      <c r="T541" t="s">
        <v>261</v>
      </c>
      <c r="U541" t="s">
        <v>262</v>
      </c>
      <c r="V541" t="s">
        <v>52</v>
      </c>
      <c r="W541" t="s">
        <v>263</v>
      </c>
      <c r="X541" t="s">
        <v>264</v>
      </c>
      <c r="Y541" t="s">
        <v>65</v>
      </c>
    </row>
    <row r="542" spans="1:25" x14ac:dyDescent="0.25">
      <c r="A542">
        <v>10266</v>
      </c>
      <c r="B542">
        <v>36</v>
      </c>
      <c r="C542" t="s">
        <v>77</v>
      </c>
      <c r="D542">
        <v>2</v>
      </c>
      <c r="E542" t="s">
        <v>1482</v>
      </c>
      <c r="F542" t="s">
        <v>830</v>
      </c>
      <c r="G542" t="s">
        <v>28</v>
      </c>
      <c r="H542">
        <v>3</v>
      </c>
      <c r="I542">
        <v>7</v>
      </c>
      <c r="J542">
        <v>2004</v>
      </c>
      <c r="K542" t="s">
        <v>278</v>
      </c>
      <c r="L542">
        <v>124</v>
      </c>
      <c r="M542" t="s">
        <v>1465</v>
      </c>
      <c r="N542" t="s">
        <v>831</v>
      </c>
      <c r="O542" t="s">
        <v>832</v>
      </c>
      <c r="P542" t="s">
        <v>833</v>
      </c>
      <c r="Q542" t="s">
        <v>34</v>
      </c>
      <c r="R542" t="s">
        <v>834</v>
      </c>
      <c r="S542" t="s">
        <v>34</v>
      </c>
      <c r="T542" t="s">
        <v>835</v>
      </c>
      <c r="U542" t="s">
        <v>396</v>
      </c>
      <c r="V542" t="s">
        <v>52</v>
      </c>
      <c r="W542" t="s">
        <v>836</v>
      </c>
      <c r="X542" t="s">
        <v>837</v>
      </c>
      <c r="Y542" t="s">
        <v>65</v>
      </c>
    </row>
    <row r="543" spans="1:25" x14ac:dyDescent="0.25">
      <c r="A543">
        <v>10278</v>
      </c>
      <c r="B543">
        <v>23</v>
      </c>
      <c r="C543" t="s">
        <v>77</v>
      </c>
      <c r="D543">
        <v>2</v>
      </c>
      <c r="E543" t="s">
        <v>1483</v>
      </c>
      <c r="F543" t="s">
        <v>1317</v>
      </c>
      <c r="G543" t="s">
        <v>28</v>
      </c>
      <c r="H543">
        <v>3</v>
      </c>
      <c r="I543">
        <v>8</v>
      </c>
      <c r="J543">
        <v>2004</v>
      </c>
      <c r="K543" t="s">
        <v>278</v>
      </c>
      <c r="L543">
        <v>124</v>
      </c>
      <c r="M543" t="s">
        <v>1465</v>
      </c>
      <c r="N543" t="s">
        <v>1318</v>
      </c>
      <c r="O543" t="s">
        <v>1319</v>
      </c>
      <c r="P543" t="s">
        <v>1320</v>
      </c>
      <c r="Q543" t="s">
        <v>34</v>
      </c>
      <c r="R543" t="s">
        <v>1321</v>
      </c>
      <c r="S543" t="s">
        <v>1322</v>
      </c>
      <c r="T543" t="s">
        <v>1323</v>
      </c>
      <c r="U543" t="s">
        <v>38</v>
      </c>
      <c r="V543" t="s">
        <v>39</v>
      </c>
      <c r="W543" t="s">
        <v>168</v>
      </c>
      <c r="X543" t="s">
        <v>705</v>
      </c>
      <c r="Y543" t="s">
        <v>42</v>
      </c>
    </row>
    <row r="544" spans="1:25" x14ac:dyDescent="0.25">
      <c r="A544">
        <v>10288</v>
      </c>
      <c r="B544">
        <v>20</v>
      </c>
      <c r="C544" t="s">
        <v>77</v>
      </c>
      <c r="D544">
        <v>14</v>
      </c>
      <c r="E544" t="s">
        <v>1484</v>
      </c>
      <c r="F544" t="s">
        <v>1485</v>
      </c>
      <c r="G544" t="s">
        <v>28</v>
      </c>
      <c r="H544">
        <v>3</v>
      </c>
      <c r="I544">
        <v>9</v>
      </c>
      <c r="J544">
        <v>2004</v>
      </c>
      <c r="K544" t="s">
        <v>278</v>
      </c>
      <c r="L544">
        <v>124</v>
      </c>
      <c r="M544" t="s">
        <v>1465</v>
      </c>
      <c r="N544" t="s">
        <v>743</v>
      </c>
      <c r="O544" t="s">
        <v>744</v>
      </c>
      <c r="P544" t="s">
        <v>745</v>
      </c>
      <c r="Q544" t="s">
        <v>746</v>
      </c>
      <c r="R544" t="s">
        <v>305</v>
      </c>
      <c r="S544" t="s">
        <v>34</v>
      </c>
      <c r="T544" t="s">
        <v>747</v>
      </c>
      <c r="U544" t="s">
        <v>305</v>
      </c>
      <c r="V544" t="s">
        <v>140</v>
      </c>
      <c r="W544" t="s">
        <v>748</v>
      </c>
      <c r="X544" t="s">
        <v>749</v>
      </c>
      <c r="Y544" t="s">
        <v>42</v>
      </c>
    </row>
    <row r="545" spans="1:25" x14ac:dyDescent="0.25">
      <c r="A545">
        <v>10301</v>
      </c>
      <c r="B545">
        <v>32</v>
      </c>
      <c r="C545" t="s">
        <v>77</v>
      </c>
      <c r="D545">
        <v>4</v>
      </c>
      <c r="E545" t="s">
        <v>1486</v>
      </c>
      <c r="F545" t="s">
        <v>1326</v>
      </c>
      <c r="G545" t="s">
        <v>28</v>
      </c>
      <c r="H545">
        <v>4</v>
      </c>
      <c r="I545">
        <v>10</v>
      </c>
      <c r="J545">
        <v>2003</v>
      </c>
      <c r="K545" t="s">
        <v>278</v>
      </c>
      <c r="L545">
        <v>124</v>
      </c>
      <c r="M545" t="s">
        <v>1465</v>
      </c>
      <c r="N545" t="s">
        <v>1327</v>
      </c>
      <c r="O545" t="s">
        <v>1328</v>
      </c>
      <c r="P545" t="s">
        <v>1329</v>
      </c>
      <c r="Q545" t="s">
        <v>34</v>
      </c>
      <c r="R545" t="s">
        <v>1330</v>
      </c>
      <c r="S545" t="s">
        <v>34</v>
      </c>
      <c r="T545" t="s">
        <v>1331</v>
      </c>
      <c r="U545" t="s">
        <v>112</v>
      </c>
      <c r="V545" t="s">
        <v>52</v>
      </c>
      <c r="W545" t="s">
        <v>1332</v>
      </c>
      <c r="X545" t="s">
        <v>1333</v>
      </c>
      <c r="Y545" t="s">
        <v>65</v>
      </c>
    </row>
    <row r="546" spans="1:25" x14ac:dyDescent="0.25">
      <c r="A546">
        <v>10311</v>
      </c>
      <c r="B546">
        <v>29</v>
      </c>
      <c r="C546" t="s">
        <v>77</v>
      </c>
      <c r="D546">
        <v>9</v>
      </c>
      <c r="E546" t="s">
        <v>1487</v>
      </c>
      <c r="F546" t="s">
        <v>856</v>
      </c>
      <c r="G546" t="s">
        <v>28</v>
      </c>
      <c r="H546">
        <v>4</v>
      </c>
      <c r="I546">
        <v>10</v>
      </c>
      <c r="J546">
        <v>2004</v>
      </c>
      <c r="K546" t="s">
        <v>278</v>
      </c>
      <c r="L546">
        <v>124</v>
      </c>
      <c r="M546" t="s">
        <v>1465</v>
      </c>
      <c r="N546" t="s">
        <v>268</v>
      </c>
      <c r="O546" t="s">
        <v>269</v>
      </c>
      <c r="P546" t="s">
        <v>270</v>
      </c>
      <c r="Q546" t="s">
        <v>34</v>
      </c>
      <c r="R546" t="s">
        <v>271</v>
      </c>
      <c r="S546" t="s">
        <v>34</v>
      </c>
      <c r="T546" t="s">
        <v>272</v>
      </c>
      <c r="U546" t="s">
        <v>273</v>
      </c>
      <c r="V546" t="s">
        <v>52</v>
      </c>
      <c r="W546" t="s">
        <v>274</v>
      </c>
      <c r="X546" t="s">
        <v>275</v>
      </c>
      <c r="Y546" t="s">
        <v>42</v>
      </c>
    </row>
    <row r="547" spans="1:25" x14ac:dyDescent="0.25">
      <c r="A547">
        <v>10321</v>
      </c>
      <c r="B547">
        <v>44</v>
      </c>
      <c r="C547" t="s">
        <v>77</v>
      </c>
      <c r="D547">
        <v>6</v>
      </c>
      <c r="E547" t="s">
        <v>1488</v>
      </c>
      <c r="F547" t="s">
        <v>424</v>
      </c>
      <c r="G547" t="s">
        <v>28</v>
      </c>
      <c r="H547">
        <v>4</v>
      </c>
      <c r="I547">
        <v>11</v>
      </c>
      <c r="J547">
        <v>2004</v>
      </c>
      <c r="K547" t="s">
        <v>278</v>
      </c>
      <c r="L547">
        <v>124</v>
      </c>
      <c r="M547" t="s">
        <v>1465</v>
      </c>
      <c r="N547" t="s">
        <v>248</v>
      </c>
      <c r="O547" t="s">
        <v>249</v>
      </c>
      <c r="P547" t="s">
        <v>250</v>
      </c>
      <c r="Q547" t="s">
        <v>34</v>
      </c>
      <c r="R547" t="s">
        <v>251</v>
      </c>
      <c r="S547" t="s">
        <v>185</v>
      </c>
      <c r="T547" t="s">
        <v>252</v>
      </c>
      <c r="U547" t="s">
        <v>38</v>
      </c>
      <c r="V547" t="s">
        <v>39</v>
      </c>
      <c r="W547" t="s">
        <v>253</v>
      </c>
      <c r="X547" t="s">
        <v>254</v>
      </c>
      <c r="Y547" t="s">
        <v>65</v>
      </c>
    </row>
    <row r="548" spans="1:25" x14ac:dyDescent="0.25">
      <c r="A548">
        <v>10331</v>
      </c>
      <c r="B548">
        <v>44</v>
      </c>
      <c r="C548" t="s">
        <v>77</v>
      </c>
      <c r="D548">
        <v>14</v>
      </c>
      <c r="E548" t="s">
        <v>1489</v>
      </c>
      <c r="F548" t="s">
        <v>1337</v>
      </c>
      <c r="G548" t="s">
        <v>28</v>
      </c>
      <c r="H548">
        <v>4</v>
      </c>
      <c r="I548">
        <v>11</v>
      </c>
      <c r="J548">
        <v>2004</v>
      </c>
      <c r="K548" t="s">
        <v>278</v>
      </c>
      <c r="L548">
        <v>124</v>
      </c>
      <c r="M548" t="s">
        <v>1465</v>
      </c>
      <c r="N548" t="s">
        <v>494</v>
      </c>
      <c r="O548" t="s">
        <v>495</v>
      </c>
      <c r="P548" t="s">
        <v>496</v>
      </c>
      <c r="Q548" t="s">
        <v>34</v>
      </c>
      <c r="R548" t="s">
        <v>332</v>
      </c>
      <c r="S548" t="s">
        <v>214</v>
      </c>
      <c r="T548" t="s">
        <v>333</v>
      </c>
      <c r="U548" t="s">
        <v>38</v>
      </c>
      <c r="V548" t="s">
        <v>39</v>
      </c>
      <c r="W548" t="s">
        <v>187</v>
      </c>
      <c r="X548" t="s">
        <v>497</v>
      </c>
      <c r="Y548" t="s">
        <v>65</v>
      </c>
    </row>
    <row r="549" spans="1:25" x14ac:dyDescent="0.25">
      <c r="A549">
        <v>10343</v>
      </c>
      <c r="B549">
        <v>36</v>
      </c>
      <c r="C549" t="s">
        <v>77</v>
      </c>
      <c r="D549">
        <v>4</v>
      </c>
      <c r="E549" t="s">
        <v>1490</v>
      </c>
      <c r="F549" t="s">
        <v>220</v>
      </c>
      <c r="G549" t="s">
        <v>28</v>
      </c>
      <c r="H549">
        <v>4</v>
      </c>
      <c r="I549">
        <v>11</v>
      </c>
      <c r="J549">
        <v>2004</v>
      </c>
      <c r="K549" t="s">
        <v>278</v>
      </c>
      <c r="L549">
        <v>124</v>
      </c>
      <c r="M549" t="s">
        <v>1465</v>
      </c>
      <c r="N549" t="s">
        <v>46</v>
      </c>
      <c r="O549" t="s">
        <v>47</v>
      </c>
      <c r="P549" t="s">
        <v>48</v>
      </c>
      <c r="Q549" t="s">
        <v>34</v>
      </c>
      <c r="R549" t="s">
        <v>49</v>
      </c>
      <c r="S549" t="s">
        <v>34</v>
      </c>
      <c r="T549" t="s">
        <v>50</v>
      </c>
      <c r="U549" t="s">
        <v>51</v>
      </c>
      <c r="V549" t="s">
        <v>52</v>
      </c>
      <c r="W549" t="s">
        <v>53</v>
      </c>
      <c r="X549" t="s">
        <v>54</v>
      </c>
      <c r="Y549" t="s">
        <v>65</v>
      </c>
    </row>
    <row r="550" spans="1:25" x14ac:dyDescent="0.25">
      <c r="A550">
        <v>10367</v>
      </c>
      <c r="B550">
        <v>49</v>
      </c>
      <c r="C550" t="s">
        <v>1491</v>
      </c>
      <c r="D550">
        <v>1</v>
      </c>
      <c r="E550" t="s">
        <v>1492</v>
      </c>
      <c r="F550" t="s">
        <v>1493</v>
      </c>
      <c r="G550" t="s">
        <v>724</v>
      </c>
      <c r="H550">
        <v>1</v>
      </c>
      <c r="I550">
        <v>1</v>
      </c>
      <c r="J550">
        <v>2005</v>
      </c>
      <c r="K550" t="s">
        <v>278</v>
      </c>
      <c r="L550">
        <v>124</v>
      </c>
      <c r="M550" t="s">
        <v>1465</v>
      </c>
      <c r="N550" t="s">
        <v>69</v>
      </c>
      <c r="O550" t="s">
        <v>70</v>
      </c>
      <c r="P550" t="s">
        <v>71</v>
      </c>
      <c r="Q550" t="s">
        <v>34</v>
      </c>
      <c r="R550" t="s">
        <v>72</v>
      </c>
      <c r="S550" t="s">
        <v>73</v>
      </c>
      <c r="T550" t="s">
        <v>74</v>
      </c>
      <c r="U550" t="s">
        <v>38</v>
      </c>
      <c r="V550" t="s">
        <v>39</v>
      </c>
      <c r="W550" t="s">
        <v>75</v>
      </c>
      <c r="X550" t="s">
        <v>76</v>
      </c>
      <c r="Y550" t="s">
        <v>42</v>
      </c>
    </row>
    <row r="551" spans="1:25" x14ac:dyDescent="0.25">
      <c r="A551">
        <v>10378</v>
      </c>
      <c r="B551">
        <v>34</v>
      </c>
      <c r="C551" t="s">
        <v>1494</v>
      </c>
      <c r="D551">
        <v>5</v>
      </c>
      <c r="E551" t="s">
        <v>1495</v>
      </c>
      <c r="F551" t="s">
        <v>1496</v>
      </c>
      <c r="G551" t="s">
        <v>28</v>
      </c>
      <c r="H551">
        <v>1</v>
      </c>
      <c r="I551">
        <v>2</v>
      </c>
      <c r="J551">
        <v>2005</v>
      </c>
      <c r="K551" t="s">
        <v>278</v>
      </c>
      <c r="L551">
        <v>124</v>
      </c>
      <c r="M551" t="s">
        <v>1465</v>
      </c>
      <c r="N551" t="s">
        <v>268</v>
      </c>
      <c r="O551" t="s">
        <v>269</v>
      </c>
      <c r="P551" t="s">
        <v>270</v>
      </c>
      <c r="Q551" t="s">
        <v>34</v>
      </c>
      <c r="R551" t="s">
        <v>271</v>
      </c>
      <c r="S551" t="s">
        <v>34</v>
      </c>
      <c r="T551" t="s">
        <v>272</v>
      </c>
      <c r="U551" t="s">
        <v>273</v>
      </c>
      <c r="V551" t="s">
        <v>52</v>
      </c>
      <c r="W551" t="s">
        <v>274</v>
      </c>
      <c r="X551" t="s">
        <v>275</v>
      </c>
      <c r="Y551" t="s">
        <v>42</v>
      </c>
    </row>
    <row r="552" spans="1:25" x14ac:dyDescent="0.25">
      <c r="A552">
        <v>10407</v>
      </c>
      <c r="B552">
        <v>59</v>
      </c>
      <c r="C552" t="s">
        <v>77</v>
      </c>
      <c r="D552">
        <v>11</v>
      </c>
      <c r="E552" t="s">
        <v>1497</v>
      </c>
      <c r="F552" t="s">
        <v>1498</v>
      </c>
      <c r="G552" t="s">
        <v>708</v>
      </c>
      <c r="H552">
        <v>2</v>
      </c>
      <c r="I552">
        <v>4</v>
      </c>
      <c r="J552">
        <v>2005</v>
      </c>
      <c r="K552" t="s">
        <v>278</v>
      </c>
      <c r="L552">
        <v>124</v>
      </c>
      <c r="M552" t="s">
        <v>1465</v>
      </c>
      <c r="N552" t="s">
        <v>701</v>
      </c>
      <c r="O552" t="s">
        <v>702</v>
      </c>
      <c r="P552" t="s">
        <v>703</v>
      </c>
      <c r="Q552" t="s">
        <v>34</v>
      </c>
      <c r="R552" t="s">
        <v>704</v>
      </c>
      <c r="S552" t="s">
        <v>73</v>
      </c>
      <c r="T552" t="s">
        <v>92</v>
      </c>
      <c r="U552" t="s">
        <v>38</v>
      </c>
      <c r="V552" t="s">
        <v>39</v>
      </c>
      <c r="W552" t="s">
        <v>149</v>
      </c>
      <c r="X552" t="s">
        <v>705</v>
      </c>
      <c r="Y552" t="s">
        <v>229</v>
      </c>
    </row>
    <row r="553" spans="1:25" x14ac:dyDescent="0.25">
      <c r="A553">
        <v>10419</v>
      </c>
      <c r="B553">
        <v>37</v>
      </c>
      <c r="C553" t="s">
        <v>77</v>
      </c>
      <c r="D553">
        <v>1</v>
      </c>
      <c r="E553" t="s">
        <v>1499</v>
      </c>
      <c r="F553" t="s">
        <v>878</v>
      </c>
      <c r="G553" t="s">
        <v>28</v>
      </c>
      <c r="H553">
        <v>2</v>
      </c>
      <c r="I553">
        <v>5</v>
      </c>
      <c r="J553">
        <v>2005</v>
      </c>
      <c r="K553" t="s">
        <v>278</v>
      </c>
      <c r="L553">
        <v>124</v>
      </c>
      <c r="M553" t="s">
        <v>1465</v>
      </c>
      <c r="N553" t="s">
        <v>221</v>
      </c>
      <c r="O553" t="s">
        <v>222</v>
      </c>
      <c r="P553" t="s">
        <v>223</v>
      </c>
      <c r="Q553" t="s">
        <v>34</v>
      </c>
      <c r="R553" t="s">
        <v>224</v>
      </c>
      <c r="S553" t="s">
        <v>34</v>
      </c>
      <c r="T553" t="s">
        <v>225</v>
      </c>
      <c r="U553" t="s">
        <v>226</v>
      </c>
      <c r="V553" t="s">
        <v>52</v>
      </c>
      <c r="W553" t="s">
        <v>227</v>
      </c>
      <c r="X553" t="s">
        <v>228</v>
      </c>
      <c r="Y553" t="s">
        <v>65</v>
      </c>
    </row>
    <row r="554" spans="1:25" x14ac:dyDescent="0.25">
      <c r="A554">
        <v>10106</v>
      </c>
      <c r="B554">
        <v>36</v>
      </c>
      <c r="C554" t="s">
        <v>77</v>
      </c>
      <c r="D554">
        <v>12</v>
      </c>
      <c r="E554" t="s">
        <v>1500</v>
      </c>
      <c r="F554" t="s">
        <v>1501</v>
      </c>
      <c r="G554" t="s">
        <v>28</v>
      </c>
      <c r="H554">
        <v>1</v>
      </c>
      <c r="I554">
        <v>2</v>
      </c>
      <c r="J554">
        <v>2003</v>
      </c>
      <c r="K554" t="s">
        <v>1502</v>
      </c>
      <c r="L554">
        <v>157</v>
      </c>
      <c r="M554" t="s">
        <v>1503</v>
      </c>
      <c r="N554" t="s">
        <v>1369</v>
      </c>
      <c r="O554" t="s">
        <v>1370</v>
      </c>
      <c r="P554" t="s">
        <v>1371</v>
      </c>
      <c r="Q554" t="s">
        <v>34</v>
      </c>
      <c r="R554" t="s">
        <v>1372</v>
      </c>
      <c r="S554" t="s">
        <v>34</v>
      </c>
      <c r="T554" t="s">
        <v>1373</v>
      </c>
      <c r="U554" t="s">
        <v>396</v>
      </c>
      <c r="V554" t="s">
        <v>52</v>
      </c>
      <c r="W554" t="s">
        <v>1374</v>
      </c>
      <c r="X554" t="s">
        <v>1375</v>
      </c>
      <c r="Y554" t="s">
        <v>65</v>
      </c>
    </row>
    <row r="555" spans="1:25" x14ac:dyDescent="0.25">
      <c r="A555">
        <v>10119</v>
      </c>
      <c r="B555">
        <v>43</v>
      </c>
      <c r="C555" t="s">
        <v>77</v>
      </c>
      <c r="D555">
        <v>3</v>
      </c>
      <c r="E555" t="s">
        <v>1504</v>
      </c>
      <c r="F555" t="s">
        <v>571</v>
      </c>
      <c r="G555" t="s">
        <v>28</v>
      </c>
      <c r="H555">
        <v>2</v>
      </c>
      <c r="I555">
        <v>4</v>
      </c>
      <c r="J555">
        <v>2003</v>
      </c>
      <c r="K555" t="s">
        <v>1502</v>
      </c>
      <c r="L555">
        <v>157</v>
      </c>
      <c r="M555" t="s">
        <v>1503</v>
      </c>
      <c r="N555" t="s">
        <v>221</v>
      </c>
      <c r="O555" t="s">
        <v>222</v>
      </c>
      <c r="P555" t="s">
        <v>223</v>
      </c>
      <c r="Q555" t="s">
        <v>34</v>
      </c>
      <c r="R555" t="s">
        <v>224</v>
      </c>
      <c r="S555" t="s">
        <v>34</v>
      </c>
      <c r="T555" t="s">
        <v>225</v>
      </c>
      <c r="U555" t="s">
        <v>226</v>
      </c>
      <c r="V555" t="s">
        <v>52</v>
      </c>
      <c r="W555" t="s">
        <v>227</v>
      </c>
      <c r="X555" t="s">
        <v>228</v>
      </c>
      <c r="Y555" t="s">
        <v>65</v>
      </c>
    </row>
    <row r="556" spans="1:25" x14ac:dyDescent="0.25">
      <c r="A556">
        <v>10131</v>
      </c>
      <c r="B556">
        <v>21</v>
      </c>
      <c r="C556" t="s">
        <v>77</v>
      </c>
      <c r="D556">
        <v>4</v>
      </c>
      <c r="E556" t="s">
        <v>1505</v>
      </c>
      <c r="F556" t="s">
        <v>1506</v>
      </c>
      <c r="G556" t="s">
        <v>28</v>
      </c>
      <c r="H556">
        <v>2</v>
      </c>
      <c r="I556">
        <v>6</v>
      </c>
      <c r="J556">
        <v>2003</v>
      </c>
      <c r="K556" t="s">
        <v>1502</v>
      </c>
      <c r="L556">
        <v>157</v>
      </c>
      <c r="M556" t="s">
        <v>1503</v>
      </c>
      <c r="N556" t="s">
        <v>1507</v>
      </c>
      <c r="O556" t="s">
        <v>1508</v>
      </c>
      <c r="P556" t="s">
        <v>1509</v>
      </c>
      <c r="Q556" t="s">
        <v>34</v>
      </c>
      <c r="R556" t="s">
        <v>1089</v>
      </c>
      <c r="S556" t="s">
        <v>166</v>
      </c>
      <c r="T556" t="s">
        <v>1510</v>
      </c>
      <c r="U556" t="s">
        <v>38</v>
      </c>
      <c r="V556" t="s">
        <v>39</v>
      </c>
      <c r="W556" t="s">
        <v>1511</v>
      </c>
      <c r="X556" t="s">
        <v>1512</v>
      </c>
      <c r="Y556" t="s">
        <v>42</v>
      </c>
    </row>
    <row r="557" spans="1:25" x14ac:dyDescent="0.25">
      <c r="A557">
        <v>10143</v>
      </c>
      <c r="B557">
        <v>32</v>
      </c>
      <c r="C557" t="s">
        <v>77</v>
      </c>
      <c r="D557">
        <v>7</v>
      </c>
      <c r="E557" t="s">
        <v>1513</v>
      </c>
      <c r="F557" t="s">
        <v>581</v>
      </c>
      <c r="G557" t="s">
        <v>28</v>
      </c>
      <c r="H557">
        <v>3</v>
      </c>
      <c r="I557">
        <v>8</v>
      </c>
      <c r="J557">
        <v>2003</v>
      </c>
      <c r="K557" t="s">
        <v>1502</v>
      </c>
      <c r="L557">
        <v>157</v>
      </c>
      <c r="M557" t="s">
        <v>1503</v>
      </c>
      <c r="N557" t="s">
        <v>582</v>
      </c>
      <c r="O557" t="s">
        <v>583</v>
      </c>
      <c r="P557" t="s">
        <v>584</v>
      </c>
      <c r="Q557" t="s">
        <v>34</v>
      </c>
      <c r="R557" t="s">
        <v>251</v>
      </c>
      <c r="S557" t="s">
        <v>185</v>
      </c>
      <c r="T557" t="s">
        <v>252</v>
      </c>
      <c r="U557" t="s">
        <v>38</v>
      </c>
      <c r="V557" t="s">
        <v>39</v>
      </c>
      <c r="W557" t="s">
        <v>585</v>
      </c>
      <c r="X557" t="s">
        <v>586</v>
      </c>
      <c r="Y557" t="s">
        <v>65</v>
      </c>
    </row>
    <row r="558" spans="1:25" x14ac:dyDescent="0.25">
      <c r="A558">
        <v>10155</v>
      </c>
      <c r="B558">
        <v>38</v>
      </c>
      <c r="C558" t="s">
        <v>77</v>
      </c>
      <c r="D558">
        <v>5</v>
      </c>
      <c r="E558" t="s">
        <v>1514</v>
      </c>
      <c r="F558" t="s">
        <v>588</v>
      </c>
      <c r="G558" t="s">
        <v>28</v>
      </c>
      <c r="H558">
        <v>4</v>
      </c>
      <c r="I558">
        <v>10</v>
      </c>
      <c r="J558">
        <v>2003</v>
      </c>
      <c r="K558" t="s">
        <v>1502</v>
      </c>
      <c r="L558">
        <v>157</v>
      </c>
      <c r="M558" t="s">
        <v>1503</v>
      </c>
      <c r="N558" t="s">
        <v>191</v>
      </c>
      <c r="O558" t="s">
        <v>192</v>
      </c>
      <c r="P558" t="s">
        <v>193</v>
      </c>
      <c r="Q558" t="s">
        <v>34</v>
      </c>
      <c r="R558" t="s">
        <v>194</v>
      </c>
      <c r="S558" t="s">
        <v>34</v>
      </c>
      <c r="T558" t="s">
        <v>195</v>
      </c>
      <c r="U558" t="s">
        <v>196</v>
      </c>
      <c r="V558" t="s">
        <v>52</v>
      </c>
      <c r="W558" t="s">
        <v>197</v>
      </c>
      <c r="X558" t="s">
        <v>198</v>
      </c>
      <c r="Y558" t="s">
        <v>65</v>
      </c>
    </row>
    <row r="559" spans="1:25" x14ac:dyDescent="0.25">
      <c r="A559">
        <v>10167</v>
      </c>
      <c r="B559">
        <v>43</v>
      </c>
      <c r="C559" t="s">
        <v>77</v>
      </c>
      <c r="D559">
        <v>1</v>
      </c>
      <c r="E559" t="s">
        <v>1515</v>
      </c>
      <c r="F559" t="s">
        <v>590</v>
      </c>
      <c r="G559" t="s">
        <v>591</v>
      </c>
      <c r="H559">
        <v>4</v>
      </c>
      <c r="I559">
        <v>10</v>
      </c>
      <c r="J559">
        <v>2003</v>
      </c>
      <c r="K559" t="s">
        <v>1502</v>
      </c>
      <c r="L559">
        <v>157</v>
      </c>
      <c r="M559" t="s">
        <v>1503</v>
      </c>
      <c r="N559" t="s">
        <v>401</v>
      </c>
      <c r="O559" t="s">
        <v>402</v>
      </c>
      <c r="P559" t="s">
        <v>403</v>
      </c>
      <c r="Q559" t="s">
        <v>34</v>
      </c>
      <c r="R559" t="s">
        <v>404</v>
      </c>
      <c r="S559" t="s">
        <v>34</v>
      </c>
      <c r="T559" t="s">
        <v>405</v>
      </c>
      <c r="U559" t="s">
        <v>287</v>
      </c>
      <c r="V559" t="s">
        <v>52</v>
      </c>
      <c r="W559" t="s">
        <v>406</v>
      </c>
      <c r="X559" t="s">
        <v>316</v>
      </c>
      <c r="Y559" t="s">
        <v>65</v>
      </c>
    </row>
    <row r="560" spans="1:25" x14ac:dyDescent="0.25">
      <c r="A560">
        <v>10178</v>
      </c>
      <c r="B560">
        <v>42</v>
      </c>
      <c r="C560" t="s">
        <v>77</v>
      </c>
      <c r="D560">
        <v>4</v>
      </c>
      <c r="E560" t="s">
        <v>1516</v>
      </c>
      <c r="F560" t="s">
        <v>593</v>
      </c>
      <c r="G560" t="s">
        <v>28</v>
      </c>
      <c r="H560">
        <v>4</v>
      </c>
      <c r="I560">
        <v>11</v>
      </c>
      <c r="J560">
        <v>2003</v>
      </c>
      <c r="K560" t="s">
        <v>1502</v>
      </c>
      <c r="L560">
        <v>157</v>
      </c>
      <c r="M560" t="s">
        <v>1503</v>
      </c>
      <c r="N560" t="s">
        <v>594</v>
      </c>
      <c r="O560" t="s">
        <v>595</v>
      </c>
      <c r="P560" t="s">
        <v>596</v>
      </c>
      <c r="Q560" t="s">
        <v>34</v>
      </c>
      <c r="R560" t="s">
        <v>597</v>
      </c>
      <c r="S560" t="s">
        <v>34</v>
      </c>
      <c r="T560" t="s">
        <v>598</v>
      </c>
      <c r="U560" t="s">
        <v>51</v>
      </c>
      <c r="V560" t="s">
        <v>52</v>
      </c>
      <c r="W560" t="s">
        <v>599</v>
      </c>
      <c r="X560" t="s">
        <v>600</v>
      </c>
      <c r="Y560" t="s">
        <v>65</v>
      </c>
    </row>
    <row r="561" spans="1:25" x14ac:dyDescent="0.25">
      <c r="A561">
        <v>10186</v>
      </c>
      <c r="B561">
        <v>32</v>
      </c>
      <c r="C561" t="s">
        <v>77</v>
      </c>
      <c r="D561">
        <v>1</v>
      </c>
      <c r="E561" t="s">
        <v>1517</v>
      </c>
      <c r="F561" t="s">
        <v>602</v>
      </c>
      <c r="G561" t="s">
        <v>28</v>
      </c>
      <c r="H561">
        <v>4</v>
      </c>
      <c r="I561">
        <v>11</v>
      </c>
      <c r="J561">
        <v>2003</v>
      </c>
      <c r="K561" t="s">
        <v>1502</v>
      </c>
      <c r="L561">
        <v>157</v>
      </c>
      <c r="M561" t="s">
        <v>1503</v>
      </c>
      <c r="N561" t="s">
        <v>603</v>
      </c>
      <c r="O561" t="s">
        <v>604</v>
      </c>
      <c r="P561" t="s">
        <v>605</v>
      </c>
      <c r="Q561" t="s">
        <v>34</v>
      </c>
      <c r="R561" t="s">
        <v>577</v>
      </c>
      <c r="S561" t="s">
        <v>34</v>
      </c>
      <c r="T561" t="s">
        <v>606</v>
      </c>
      <c r="U561" t="s">
        <v>262</v>
      </c>
      <c r="V561" t="s">
        <v>52</v>
      </c>
      <c r="W561" t="s">
        <v>607</v>
      </c>
      <c r="X561" t="s">
        <v>608</v>
      </c>
      <c r="Y561" t="s">
        <v>65</v>
      </c>
    </row>
    <row r="562" spans="1:25" x14ac:dyDescent="0.25">
      <c r="A562">
        <v>10198</v>
      </c>
      <c r="B562">
        <v>42</v>
      </c>
      <c r="C562" t="s">
        <v>77</v>
      </c>
      <c r="D562">
        <v>4</v>
      </c>
      <c r="E562" t="s">
        <v>1518</v>
      </c>
      <c r="F562" t="s">
        <v>1519</v>
      </c>
      <c r="G562" t="s">
        <v>28</v>
      </c>
      <c r="H562">
        <v>4</v>
      </c>
      <c r="I562">
        <v>11</v>
      </c>
      <c r="J562">
        <v>2003</v>
      </c>
      <c r="K562" t="s">
        <v>1502</v>
      </c>
      <c r="L562">
        <v>157</v>
      </c>
      <c r="M562" t="s">
        <v>1503</v>
      </c>
      <c r="N562" t="s">
        <v>777</v>
      </c>
      <c r="O562" t="s">
        <v>778</v>
      </c>
      <c r="P562" t="s">
        <v>779</v>
      </c>
      <c r="Q562" t="s">
        <v>34</v>
      </c>
      <c r="R562" t="s">
        <v>780</v>
      </c>
      <c r="S562" t="s">
        <v>34</v>
      </c>
      <c r="T562" t="s">
        <v>781</v>
      </c>
      <c r="U562" t="s">
        <v>782</v>
      </c>
      <c r="V562" t="s">
        <v>307</v>
      </c>
      <c r="W562" t="s">
        <v>783</v>
      </c>
      <c r="X562" t="s">
        <v>784</v>
      </c>
      <c r="Y562" t="s">
        <v>229</v>
      </c>
    </row>
    <row r="563" spans="1:25" x14ac:dyDescent="0.25">
      <c r="A563">
        <v>10210</v>
      </c>
      <c r="B563">
        <v>31</v>
      </c>
      <c r="C563" t="s">
        <v>77</v>
      </c>
      <c r="D563">
        <v>17</v>
      </c>
      <c r="E563" t="s">
        <v>1520</v>
      </c>
      <c r="F563" t="s">
        <v>483</v>
      </c>
      <c r="G563" t="s">
        <v>28</v>
      </c>
      <c r="H563">
        <v>1</v>
      </c>
      <c r="I563">
        <v>1</v>
      </c>
      <c r="J563">
        <v>2004</v>
      </c>
      <c r="K563" t="s">
        <v>1502</v>
      </c>
      <c r="L563">
        <v>157</v>
      </c>
      <c r="M563" t="s">
        <v>1503</v>
      </c>
      <c r="N563" t="s">
        <v>484</v>
      </c>
      <c r="O563" t="s">
        <v>485</v>
      </c>
      <c r="P563" t="s">
        <v>486</v>
      </c>
      <c r="Q563" t="s">
        <v>34</v>
      </c>
      <c r="R563" t="s">
        <v>487</v>
      </c>
      <c r="S563" t="s">
        <v>487</v>
      </c>
      <c r="T563" t="s">
        <v>488</v>
      </c>
      <c r="U563" t="s">
        <v>307</v>
      </c>
      <c r="V563" t="s">
        <v>307</v>
      </c>
      <c r="W563" t="s">
        <v>489</v>
      </c>
      <c r="X563" t="s">
        <v>490</v>
      </c>
      <c r="Y563" t="s">
        <v>65</v>
      </c>
    </row>
    <row r="564" spans="1:25" x14ac:dyDescent="0.25">
      <c r="A564">
        <v>10222</v>
      </c>
      <c r="B564">
        <v>49</v>
      </c>
      <c r="C564" t="s">
        <v>77</v>
      </c>
      <c r="D564">
        <v>4</v>
      </c>
      <c r="E564" t="s">
        <v>1521</v>
      </c>
      <c r="F564" t="s">
        <v>626</v>
      </c>
      <c r="G564" t="s">
        <v>28</v>
      </c>
      <c r="H564">
        <v>1</v>
      </c>
      <c r="I564">
        <v>2</v>
      </c>
      <c r="J564">
        <v>2004</v>
      </c>
      <c r="K564" t="s">
        <v>1502</v>
      </c>
      <c r="L564">
        <v>157</v>
      </c>
      <c r="M564" t="s">
        <v>1503</v>
      </c>
      <c r="N564" t="s">
        <v>627</v>
      </c>
      <c r="O564" t="s">
        <v>628</v>
      </c>
      <c r="P564" t="s">
        <v>629</v>
      </c>
      <c r="Q564" t="s">
        <v>34</v>
      </c>
      <c r="R564" t="s">
        <v>630</v>
      </c>
      <c r="S564" t="s">
        <v>73</v>
      </c>
      <c r="T564" t="s">
        <v>631</v>
      </c>
      <c r="U564" t="s">
        <v>38</v>
      </c>
      <c r="V564" t="s">
        <v>39</v>
      </c>
      <c r="W564" t="s">
        <v>362</v>
      </c>
      <c r="X564" t="s">
        <v>422</v>
      </c>
      <c r="Y564" t="s">
        <v>65</v>
      </c>
    </row>
    <row r="565" spans="1:25" x14ac:dyDescent="0.25">
      <c r="A565">
        <v>10250</v>
      </c>
      <c r="B565">
        <v>45</v>
      </c>
      <c r="C565" t="s">
        <v>77</v>
      </c>
      <c r="D565">
        <v>14</v>
      </c>
      <c r="E565" t="s">
        <v>1522</v>
      </c>
      <c r="F565" t="s">
        <v>1523</v>
      </c>
      <c r="G565" t="s">
        <v>28</v>
      </c>
      <c r="H565">
        <v>2</v>
      </c>
      <c r="I565">
        <v>5</v>
      </c>
      <c r="J565">
        <v>2004</v>
      </c>
      <c r="K565" t="s">
        <v>1502</v>
      </c>
      <c r="L565">
        <v>157</v>
      </c>
      <c r="M565" t="s">
        <v>1503</v>
      </c>
      <c r="N565" t="s">
        <v>701</v>
      </c>
      <c r="O565" t="s">
        <v>702</v>
      </c>
      <c r="P565" t="s">
        <v>703</v>
      </c>
      <c r="Q565" t="s">
        <v>34</v>
      </c>
      <c r="R565" t="s">
        <v>704</v>
      </c>
      <c r="S565" t="s">
        <v>73</v>
      </c>
      <c r="T565" t="s">
        <v>92</v>
      </c>
      <c r="U565" t="s">
        <v>38</v>
      </c>
      <c r="V565" t="s">
        <v>39</v>
      </c>
      <c r="W565" t="s">
        <v>149</v>
      </c>
      <c r="X565" t="s">
        <v>705</v>
      </c>
      <c r="Y565" t="s">
        <v>229</v>
      </c>
    </row>
    <row r="566" spans="1:25" x14ac:dyDescent="0.25">
      <c r="A566">
        <v>10262</v>
      </c>
      <c r="B566">
        <v>49</v>
      </c>
      <c r="C566" t="s">
        <v>77</v>
      </c>
      <c r="D566">
        <v>9</v>
      </c>
      <c r="E566" t="s">
        <v>1524</v>
      </c>
      <c r="F566" t="s">
        <v>1525</v>
      </c>
      <c r="G566" t="s">
        <v>591</v>
      </c>
      <c r="H566">
        <v>2</v>
      </c>
      <c r="I566">
        <v>6</v>
      </c>
      <c r="J566">
        <v>2004</v>
      </c>
      <c r="K566" t="s">
        <v>1502</v>
      </c>
      <c r="L566">
        <v>157</v>
      </c>
      <c r="M566" t="s">
        <v>1503</v>
      </c>
      <c r="N566" t="s">
        <v>268</v>
      </c>
      <c r="O566" t="s">
        <v>269</v>
      </c>
      <c r="P566" t="s">
        <v>270</v>
      </c>
      <c r="Q566" t="s">
        <v>34</v>
      </c>
      <c r="R566" t="s">
        <v>271</v>
      </c>
      <c r="S566" t="s">
        <v>34</v>
      </c>
      <c r="T566" t="s">
        <v>272</v>
      </c>
      <c r="U566" t="s">
        <v>273</v>
      </c>
      <c r="V566" t="s">
        <v>52</v>
      </c>
      <c r="W566" t="s">
        <v>274</v>
      </c>
      <c r="X566" t="s">
        <v>275</v>
      </c>
      <c r="Y566" t="s">
        <v>65</v>
      </c>
    </row>
    <row r="567" spans="1:25" x14ac:dyDescent="0.25">
      <c r="A567">
        <v>10274</v>
      </c>
      <c r="B567">
        <v>41</v>
      </c>
      <c r="C567" t="s">
        <v>77</v>
      </c>
      <c r="D567">
        <v>1</v>
      </c>
      <c r="E567" t="s">
        <v>1526</v>
      </c>
      <c r="F567" t="s">
        <v>637</v>
      </c>
      <c r="G567" t="s">
        <v>28</v>
      </c>
      <c r="H567">
        <v>3</v>
      </c>
      <c r="I567">
        <v>7</v>
      </c>
      <c r="J567">
        <v>2004</v>
      </c>
      <c r="K567" t="s">
        <v>1502</v>
      </c>
      <c r="L567">
        <v>157</v>
      </c>
      <c r="M567" t="s">
        <v>1503</v>
      </c>
      <c r="N567" t="s">
        <v>439</v>
      </c>
      <c r="O567" t="s">
        <v>182</v>
      </c>
      <c r="P567" t="s">
        <v>440</v>
      </c>
      <c r="Q567" t="s">
        <v>34</v>
      </c>
      <c r="R567" t="s">
        <v>441</v>
      </c>
      <c r="S567" t="s">
        <v>185</v>
      </c>
      <c r="T567" t="s">
        <v>442</v>
      </c>
      <c r="U567" t="s">
        <v>38</v>
      </c>
      <c r="V567" t="s">
        <v>39</v>
      </c>
      <c r="W567" t="s">
        <v>421</v>
      </c>
      <c r="X567" t="s">
        <v>443</v>
      </c>
      <c r="Y567" t="s">
        <v>65</v>
      </c>
    </row>
    <row r="568" spans="1:25" x14ac:dyDescent="0.25">
      <c r="A568">
        <v>10284</v>
      </c>
      <c r="B568">
        <v>45</v>
      </c>
      <c r="C568" t="s">
        <v>77</v>
      </c>
      <c r="D568">
        <v>11</v>
      </c>
      <c r="E568" t="s">
        <v>1527</v>
      </c>
      <c r="F568" t="s">
        <v>1528</v>
      </c>
      <c r="G568" t="s">
        <v>28</v>
      </c>
      <c r="H568">
        <v>3</v>
      </c>
      <c r="I568">
        <v>8</v>
      </c>
      <c r="J568">
        <v>2004</v>
      </c>
      <c r="K568" t="s">
        <v>1502</v>
      </c>
      <c r="L568">
        <v>157</v>
      </c>
      <c r="M568" t="s">
        <v>1503</v>
      </c>
      <c r="N568" t="s">
        <v>1327</v>
      </c>
      <c r="O568" t="s">
        <v>1328</v>
      </c>
      <c r="P568" t="s">
        <v>1329</v>
      </c>
      <c r="Q568" t="s">
        <v>34</v>
      </c>
      <c r="R568" t="s">
        <v>1330</v>
      </c>
      <c r="S568" t="s">
        <v>34</v>
      </c>
      <c r="T568" t="s">
        <v>1331</v>
      </c>
      <c r="U568" t="s">
        <v>112</v>
      </c>
      <c r="V568" t="s">
        <v>52</v>
      </c>
      <c r="W568" t="s">
        <v>1332</v>
      </c>
      <c r="X568" t="s">
        <v>1333</v>
      </c>
      <c r="Y568" t="s">
        <v>65</v>
      </c>
    </row>
    <row r="569" spans="1:25" x14ac:dyDescent="0.25">
      <c r="A569">
        <v>10296</v>
      </c>
      <c r="B569">
        <v>36</v>
      </c>
      <c r="C569" t="s">
        <v>77</v>
      </c>
      <c r="D569">
        <v>7</v>
      </c>
      <c r="E569" t="s">
        <v>1529</v>
      </c>
      <c r="F569" t="s">
        <v>1530</v>
      </c>
      <c r="G569" t="s">
        <v>28</v>
      </c>
      <c r="H569">
        <v>3</v>
      </c>
      <c r="I569">
        <v>9</v>
      </c>
      <c r="J569">
        <v>2004</v>
      </c>
      <c r="K569" t="s">
        <v>1502</v>
      </c>
      <c r="L569">
        <v>157</v>
      </c>
      <c r="M569" t="s">
        <v>1503</v>
      </c>
      <c r="N569" t="s">
        <v>1531</v>
      </c>
      <c r="O569" t="s">
        <v>1532</v>
      </c>
      <c r="P569" t="s">
        <v>1533</v>
      </c>
      <c r="Q569" t="s">
        <v>34</v>
      </c>
      <c r="R569" t="s">
        <v>1534</v>
      </c>
      <c r="S569" t="s">
        <v>34</v>
      </c>
      <c r="T569" t="s">
        <v>1535</v>
      </c>
      <c r="U569" t="s">
        <v>810</v>
      </c>
      <c r="V569" t="s">
        <v>52</v>
      </c>
      <c r="W569" t="s">
        <v>1536</v>
      </c>
      <c r="X569" t="s">
        <v>150</v>
      </c>
      <c r="Y569" t="s">
        <v>65</v>
      </c>
    </row>
    <row r="570" spans="1:25" x14ac:dyDescent="0.25">
      <c r="A570">
        <v>10307</v>
      </c>
      <c r="B570">
        <v>39</v>
      </c>
      <c r="C570" t="s">
        <v>77</v>
      </c>
      <c r="D570">
        <v>1</v>
      </c>
      <c r="E570" t="s">
        <v>1537</v>
      </c>
      <c r="F570" t="s">
        <v>663</v>
      </c>
      <c r="G570" t="s">
        <v>28</v>
      </c>
      <c r="H570">
        <v>4</v>
      </c>
      <c r="I570">
        <v>10</v>
      </c>
      <c r="J570">
        <v>2004</v>
      </c>
      <c r="K570" t="s">
        <v>1502</v>
      </c>
      <c r="L570">
        <v>157</v>
      </c>
      <c r="M570" t="s">
        <v>1503</v>
      </c>
      <c r="N570" t="s">
        <v>329</v>
      </c>
      <c r="O570" t="s">
        <v>330</v>
      </c>
      <c r="P570" t="s">
        <v>331</v>
      </c>
      <c r="Q570" t="s">
        <v>34</v>
      </c>
      <c r="R570" t="s">
        <v>332</v>
      </c>
      <c r="S570" t="s">
        <v>214</v>
      </c>
      <c r="T570" t="s">
        <v>333</v>
      </c>
      <c r="U570" t="s">
        <v>38</v>
      </c>
      <c r="V570" t="s">
        <v>39</v>
      </c>
      <c r="W570" t="s">
        <v>334</v>
      </c>
      <c r="X570" t="s">
        <v>335</v>
      </c>
      <c r="Y570" t="s">
        <v>229</v>
      </c>
    </row>
    <row r="571" spans="1:25" x14ac:dyDescent="0.25">
      <c r="A571">
        <v>10316</v>
      </c>
      <c r="B571">
        <v>27</v>
      </c>
      <c r="C571" t="s">
        <v>77</v>
      </c>
      <c r="D571">
        <v>9</v>
      </c>
      <c r="E571" t="s">
        <v>1538</v>
      </c>
      <c r="F571" t="s">
        <v>665</v>
      </c>
      <c r="G571" t="s">
        <v>28</v>
      </c>
      <c r="H571">
        <v>4</v>
      </c>
      <c r="I571">
        <v>11</v>
      </c>
      <c r="J571">
        <v>2004</v>
      </c>
      <c r="K571" t="s">
        <v>1502</v>
      </c>
      <c r="L571">
        <v>157</v>
      </c>
      <c r="M571" t="s">
        <v>1503</v>
      </c>
      <c r="N571" t="s">
        <v>666</v>
      </c>
      <c r="O571" t="s">
        <v>667</v>
      </c>
      <c r="P571" t="s">
        <v>668</v>
      </c>
      <c r="Q571" t="s">
        <v>34</v>
      </c>
      <c r="R571" t="s">
        <v>669</v>
      </c>
      <c r="S571" t="s">
        <v>670</v>
      </c>
      <c r="T571" t="s">
        <v>671</v>
      </c>
      <c r="U571" t="s">
        <v>262</v>
      </c>
      <c r="V571" t="s">
        <v>52</v>
      </c>
      <c r="W571" t="s">
        <v>672</v>
      </c>
      <c r="X571" t="s">
        <v>673</v>
      </c>
      <c r="Y571" t="s">
        <v>65</v>
      </c>
    </row>
    <row r="572" spans="1:25" x14ac:dyDescent="0.25">
      <c r="A572">
        <v>10327</v>
      </c>
      <c r="B572">
        <v>25</v>
      </c>
      <c r="C572" t="s">
        <v>77</v>
      </c>
      <c r="D572">
        <v>6</v>
      </c>
      <c r="E572" t="s">
        <v>1539</v>
      </c>
      <c r="F572" t="s">
        <v>1540</v>
      </c>
      <c r="G572" t="s">
        <v>724</v>
      </c>
      <c r="H572">
        <v>4</v>
      </c>
      <c r="I572">
        <v>11</v>
      </c>
      <c r="J572">
        <v>2004</v>
      </c>
      <c r="K572" t="s">
        <v>1502</v>
      </c>
      <c r="L572">
        <v>157</v>
      </c>
      <c r="M572" t="s">
        <v>1503</v>
      </c>
      <c r="N572" t="s">
        <v>562</v>
      </c>
      <c r="O572" t="s">
        <v>563</v>
      </c>
      <c r="P572" t="s">
        <v>564</v>
      </c>
      <c r="Q572" t="s">
        <v>34</v>
      </c>
      <c r="R572" t="s">
        <v>565</v>
      </c>
      <c r="S572" t="s">
        <v>34</v>
      </c>
      <c r="T572" t="s">
        <v>566</v>
      </c>
      <c r="U572" t="s">
        <v>567</v>
      </c>
      <c r="V572" t="s">
        <v>52</v>
      </c>
      <c r="W572" t="s">
        <v>568</v>
      </c>
      <c r="X572" t="s">
        <v>569</v>
      </c>
      <c r="Y572" t="s">
        <v>42</v>
      </c>
    </row>
    <row r="573" spans="1:25" x14ac:dyDescent="0.25">
      <c r="A573">
        <v>10338</v>
      </c>
      <c r="B573">
        <v>41</v>
      </c>
      <c r="C573" t="s">
        <v>77</v>
      </c>
      <c r="D573">
        <v>1</v>
      </c>
      <c r="E573" t="s">
        <v>1541</v>
      </c>
      <c r="F573" t="s">
        <v>1542</v>
      </c>
      <c r="G573" t="s">
        <v>28</v>
      </c>
      <c r="H573">
        <v>4</v>
      </c>
      <c r="I573">
        <v>11</v>
      </c>
      <c r="J573">
        <v>2004</v>
      </c>
      <c r="K573" t="s">
        <v>1502</v>
      </c>
      <c r="L573">
        <v>157</v>
      </c>
      <c r="M573" t="s">
        <v>1503</v>
      </c>
      <c r="N573" t="s">
        <v>1543</v>
      </c>
      <c r="O573" t="s">
        <v>1544</v>
      </c>
      <c r="P573" t="s">
        <v>1545</v>
      </c>
      <c r="Q573" t="s">
        <v>34</v>
      </c>
      <c r="R573" t="s">
        <v>1546</v>
      </c>
      <c r="S573" t="s">
        <v>34</v>
      </c>
      <c r="T573" t="s">
        <v>1547</v>
      </c>
      <c r="U573" t="s">
        <v>643</v>
      </c>
      <c r="V573" t="s">
        <v>52</v>
      </c>
      <c r="W573" t="s">
        <v>1548</v>
      </c>
      <c r="X573" t="s">
        <v>1549</v>
      </c>
      <c r="Y573" t="s">
        <v>65</v>
      </c>
    </row>
    <row r="574" spans="1:25" x14ac:dyDescent="0.25">
      <c r="A574">
        <v>10351</v>
      </c>
      <c r="B574">
        <v>39</v>
      </c>
      <c r="C574" t="s">
        <v>1550</v>
      </c>
      <c r="D574">
        <v>1</v>
      </c>
      <c r="E574" t="s">
        <v>1551</v>
      </c>
      <c r="F574" t="s">
        <v>1552</v>
      </c>
      <c r="G574" t="s">
        <v>28</v>
      </c>
      <c r="H574">
        <v>4</v>
      </c>
      <c r="I574">
        <v>12</v>
      </c>
      <c r="J574">
        <v>2004</v>
      </c>
      <c r="K574" t="s">
        <v>1502</v>
      </c>
      <c r="L574">
        <v>157</v>
      </c>
      <c r="M574" t="s">
        <v>1503</v>
      </c>
      <c r="N574" t="s">
        <v>574</v>
      </c>
      <c r="O574" t="s">
        <v>575</v>
      </c>
      <c r="P574" t="s">
        <v>576</v>
      </c>
      <c r="Q574" t="s">
        <v>34</v>
      </c>
      <c r="R574" t="s">
        <v>577</v>
      </c>
      <c r="S574" t="s">
        <v>34</v>
      </c>
      <c r="T574" t="s">
        <v>578</v>
      </c>
      <c r="U574" t="s">
        <v>262</v>
      </c>
      <c r="V574" t="s">
        <v>52</v>
      </c>
      <c r="W574" t="s">
        <v>84</v>
      </c>
      <c r="X574" t="s">
        <v>579</v>
      </c>
      <c r="Y574" t="s">
        <v>65</v>
      </c>
    </row>
    <row r="575" spans="1:25" x14ac:dyDescent="0.25">
      <c r="A575">
        <v>10373</v>
      </c>
      <c r="B575">
        <v>28</v>
      </c>
      <c r="C575" t="s">
        <v>1553</v>
      </c>
      <c r="D575">
        <v>4</v>
      </c>
      <c r="E575" t="s">
        <v>1554</v>
      </c>
      <c r="F575" t="s">
        <v>687</v>
      </c>
      <c r="G575" t="s">
        <v>28</v>
      </c>
      <c r="H575">
        <v>1</v>
      </c>
      <c r="I575">
        <v>1</v>
      </c>
      <c r="J575">
        <v>2005</v>
      </c>
      <c r="K575" t="s">
        <v>1502</v>
      </c>
      <c r="L575">
        <v>157</v>
      </c>
      <c r="M575" t="s">
        <v>1503</v>
      </c>
      <c r="N575" t="s">
        <v>688</v>
      </c>
      <c r="O575" t="s">
        <v>689</v>
      </c>
      <c r="P575" t="s">
        <v>690</v>
      </c>
      <c r="Q575" t="s">
        <v>34</v>
      </c>
      <c r="R575" t="s">
        <v>691</v>
      </c>
      <c r="S575" t="s">
        <v>34</v>
      </c>
      <c r="T575" t="s">
        <v>692</v>
      </c>
      <c r="U575" t="s">
        <v>196</v>
      </c>
      <c r="V575" t="s">
        <v>52</v>
      </c>
      <c r="W575" t="s">
        <v>693</v>
      </c>
      <c r="X575" t="s">
        <v>694</v>
      </c>
      <c r="Y575" t="s">
        <v>42</v>
      </c>
    </row>
    <row r="576" spans="1:25" x14ac:dyDescent="0.25">
      <c r="A576">
        <v>10386</v>
      </c>
      <c r="B576">
        <v>25</v>
      </c>
      <c r="C576" t="s">
        <v>1555</v>
      </c>
      <c r="D576">
        <v>7</v>
      </c>
      <c r="E576" t="s">
        <v>1556</v>
      </c>
      <c r="F576" t="s">
        <v>1557</v>
      </c>
      <c r="G576" t="s">
        <v>724</v>
      </c>
      <c r="H576">
        <v>1</v>
      </c>
      <c r="I576">
        <v>3</v>
      </c>
      <c r="J576">
        <v>2005</v>
      </c>
      <c r="K576" t="s">
        <v>1502</v>
      </c>
      <c r="L576">
        <v>157</v>
      </c>
      <c r="M576" t="s">
        <v>1503</v>
      </c>
      <c r="N576" t="s">
        <v>268</v>
      </c>
      <c r="O576" t="s">
        <v>269</v>
      </c>
      <c r="P576" t="s">
        <v>270</v>
      </c>
      <c r="Q576" t="s">
        <v>34</v>
      </c>
      <c r="R576" t="s">
        <v>271</v>
      </c>
      <c r="S576" t="s">
        <v>34</v>
      </c>
      <c r="T576" t="s">
        <v>272</v>
      </c>
      <c r="U576" t="s">
        <v>273</v>
      </c>
      <c r="V576" t="s">
        <v>52</v>
      </c>
      <c r="W576" t="s">
        <v>274</v>
      </c>
      <c r="X576" t="s">
        <v>275</v>
      </c>
      <c r="Y576" t="s">
        <v>42</v>
      </c>
    </row>
    <row r="577" spans="1:25" x14ac:dyDescent="0.25">
      <c r="A577">
        <v>10398</v>
      </c>
      <c r="B577">
        <v>33</v>
      </c>
      <c r="C577" t="s">
        <v>77</v>
      </c>
      <c r="D577">
        <v>11</v>
      </c>
      <c r="E577" t="s">
        <v>1558</v>
      </c>
      <c r="F577" t="s">
        <v>1559</v>
      </c>
      <c r="G577" t="s">
        <v>28</v>
      </c>
      <c r="H577">
        <v>1</v>
      </c>
      <c r="I577">
        <v>3</v>
      </c>
      <c r="J577">
        <v>2005</v>
      </c>
      <c r="K577" t="s">
        <v>1502</v>
      </c>
      <c r="L577">
        <v>157</v>
      </c>
      <c r="M577" t="s">
        <v>1503</v>
      </c>
      <c r="N577" t="s">
        <v>46</v>
      </c>
      <c r="O577" t="s">
        <v>47</v>
      </c>
      <c r="P577" t="s">
        <v>48</v>
      </c>
      <c r="Q577" t="s">
        <v>34</v>
      </c>
      <c r="R577" t="s">
        <v>49</v>
      </c>
      <c r="S577" t="s">
        <v>34</v>
      </c>
      <c r="T577" t="s">
        <v>50</v>
      </c>
      <c r="U577" t="s">
        <v>51</v>
      </c>
      <c r="V577" t="s">
        <v>52</v>
      </c>
      <c r="W577" t="s">
        <v>53</v>
      </c>
      <c r="X577" t="s">
        <v>54</v>
      </c>
      <c r="Y577" t="s">
        <v>65</v>
      </c>
    </row>
    <row r="578" spans="1:25" x14ac:dyDescent="0.25">
      <c r="A578">
        <v>10400</v>
      </c>
      <c r="B578">
        <v>34</v>
      </c>
      <c r="C578" t="s">
        <v>77</v>
      </c>
      <c r="D578">
        <v>1</v>
      </c>
      <c r="E578" t="s">
        <v>1560</v>
      </c>
      <c r="F578" t="s">
        <v>700</v>
      </c>
      <c r="G578" t="s">
        <v>28</v>
      </c>
      <c r="H578">
        <v>2</v>
      </c>
      <c r="I578">
        <v>4</v>
      </c>
      <c r="J578">
        <v>2005</v>
      </c>
      <c r="K578" t="s">
        <v>1502</v>
      </c>
      <c r="L578">
        <v>157</v>
      </c>
      <c r="M578" t="s">
        <v>1503</v>
      </c>
      <c r="N578" t="s">
        <v>701</v>
      </c>
      <c r="O578" t="s">
        <v>702</v>
      </c>
      <c r="P578" t="s">
        <v>703</v>
      </c>
      <c r="Q578" t="s">
        <v>34</v>
      </c>
      <c r="R578" t="s">
        <v>704</v>
      </c>
      <c r="S578" t="s">
        <v>73</v>
      </c>
      <c r="T578" t="s">
        <v>92</v>
      </c>
      <c r="U578" t="s">
        <v>38</v>
      </c>
      <c r="V578" t="s">
        <v>39</v>
      </c>
      <c r="W578" t="s">
        <v>149</v>
      </c>
      <c r="X578" t="s">
        <v>705</v>
      </c>
      <c r="Y578" t="s">
        <v>65</v>
      </c>
    </row>
    <row r="579" spans="1:25" x14ac:dyDescent="0.25">
      <c r="A579">
        <v>10416</v>
      </c>
      <c r="B579">
        <v>24</v>
      </c>
      <c r="C579" t="s">
        <v>77</v>
      </c>
      <c r="D579">
        <v>14</v>
      </c>
      <c r="E579" t="s">
        <v>1561</v>
      </c>
      <c r="F579" t="s">
        <v>1562</v>
      </c>
      <c r="G579" t="s">
        <v>28</v>
      </c>
      <c r="H579">
        <v>2</v>
      </c>
      <c r="I579">
        <v>5</v>
      </c>
      <c r="J579">
        <v>2005</v>
      </c>
      <c r="K579" t="s">
        <v>1502</v>
      </c>
      <c r="L579">
        <v>157</v>
      </c>
      <c r="M579" t="s">
        <v>1503</v>
      </c>
      <c r="N579" t="s">
        <v>831</v>
      </c>
      <c r="O579" t="s">
        <v>832</v>
      </c>
      <c r="P579" t="s">
        <v>833</v>
      </c>
      <c r="Q579" t="s">
        <v>34</v>
      </c>
      <c r="R579" t="s">
        <v>834</v>
      </c>
      <c r="S579" t="s">
        <v>34</v>
      </c>
      <c r="T579" t="s">
        <v>835</v>
      </c>
      <c r="U579" t="s">
        <v>396</v>
      </c>
      <c r="V579" t="s">
        <v>52</v>
      </c>
      <c r="W579" t="s">
        <v>836</v>
      </c>
      <c r="X579" t="s">
        <v>837</v>
      </c>
      <c r="Y579" t="s">
        <v>65</v>
      </c>
    </row>
    <row r="580" spans="1:25" x14ac:dyDescent="0.25">
      <c r="A580">
        <v>10100</v>
      </c>
      <c r="B580">
        <v>30</v>
      </c>
      <c r="C580" t="s">
        <v>77</v>
      </c>
      <c r="D580">
        <v>3</v>
      </c>
      <c r="E580" t="s">
        <v>1563</v>
      </c>
      <c r="F580" t="s">
        <v>1564</v>
      </c>
      <c r="G580" t="s">
        <v>28</v>
      </c>
      <c r="H580">
        <v>1</v>
      </c>
      <c r="I580">
        <v>1</v>
      </c>
      <c r="J580">
        <v>2003</v>
      </c>
      <c r="K580" t="s">
        <v>1354</v>
      </c>
      <c r="L580">
        <v>170</v>
      </c>
      <c r="M580" t="s">
        <v>1565</v>
      </c>
      <c r="N580" t="s">
        <v>425</v>
      </c>
      <c r="O580" t="s">
        <v>426</v>
      </c>
      <c r="P580" t="s">
        <v>427</v>
      </c>
      <c r="Q580" t="s">
        <v>34</v>
      </c>
      <c r="R580" t="s">
        <v>428</v>
      </c>
      <c r="S580" t="s">
        <v>429</v>
      </c>
      <c r="T580" t="s">
        <v>430</v>
      </c>
      <c r="U580" t="s">
        <v>38</v>
      </c>
      <c r="V580" t="s">
        <v>39</v>
      </c>
      <c r="W580" t="s">
        <v>75</v>
      </c>
      <c r="X580" t="s">
        <v>422</v>
      </c>
      <c r="Y580" t="s">
        <v>65</v>
      </c>
    </row>
    <row r="581" spans="1:25" x14ac:dyDescent="0.25">
      <c r="A581">
        <v>10110</v>
      </c>
      <c r="B581">
        <v>42</v>
      </c>
      <c r="C581" t="s">
        <v>77</v>
      </c>
      <c r="D581">
        <v>7</v>
      </c>
      <c r="E581" t="s">
        <v>1566</v>
      </c>
      <c r="F581" t="s">
        <v>1464</v>
      </c>
      <c r="G581" t="s">
        <v>28</v>
      </c>
      <c r="H581">
        <v>1</v>
      </c>
      <c r="I581">
        <v>3</v>
      </c>
      <c r="J581">
        <v>2003</v>
      </c>
      <c r="K581" t="s">
        <v>1354</v>
      </c>
      <c r="L581">
        <v>170</v>
      </c>
      <c r="M581" t="s">
        <v>1565</v>
      </c>
      <c r="N581" t="s">
        <v>927</v>
      </c>
      <c r="O581" t="s">
        <v>928</v>
      </c>
      <c r="P581" t="s">
        <v>929</v>
      </c>
      <c r="Q581" t="s">
        <v>34</v>
      </c>
      <c r="R581" t="s">
        <v>930</v>
      </c>
      <c r="S581" t="s">
        <v>34</v>
      </c>
      <c r="T581" t="s">
        <v>931</v>
      </c>
      <c r="U581" t="s">
        <v>262</v>
      </c>
      <c r="V581" t="s">
        <v>52</v>
      </c>
      <c r="W581" t="s">
        <v>932</v>
      </c>
      <c r="X581" t="s">
        <v>137</v>
      </c>
      <c r="Y581" t="s">
        <v>65</v>
      </c>
    </row>
    <row r="582" spans="1:25" x14ac:dyDescent="0.25">
      <c r="A582">
        <v>10124</v>
      </c>
      <c r="B582">
        <v>21</v>
      </c>
      <c r="C582" t="s">
        <v>77</v>
      </c>
      <c r="D582">
        <v>6</v>
      </c>
      <c r="E582" t="s">
        <v>1567</v>
      </c>
      <c r="F582" t="s">
        <v>1360</v>
      </c>
      <c r="G582" t="s">
        <v>28</v>
      </c>
      <c r="H582">
        <v>2</v>
      </c>
      <c r="I582">
        <v>5</v>
      </c>
      <c r="J582">
        <v>2003</v>
      </c>
      <c r="K582" t="s">
        <v>1354</v>
      </c>
      <c r="L582">
        <v>170</v>
      </c>
      <c r="M582" t="s">
        <v>1565</v>
      </c>
      <c r="N582" t="s">
        <v>1318</v>
      </c>
      <c r="O582" t="s">
        <v>1319</v>
      </c>
      <c r="P582" t="s">
        <v>1320</v>
      </c>
      <c r="Q582" t="s">
        <v>34</v>
      </c>
      <c r="R582" t="s">
        <v>1321</v>
      </c>
      <c r="S582" t="s">
        <v>1322</v>
      </c>
      <c r="T582" t="s">
        <v>1323</v>
      </c>
      <c r="U582" t="s">
        <v>38</v>
      </c>
      <c r="V582" t="s">
        <v>39</v>
      </c>
      <c r="W582" t="s">
        <v>168</v>
      </c>
      <c r="X582" t="s">
        <v>705</v>
      </c>
      <c r="Y582" t="s">
        <v>42</v>
      </c>
    </row>
    <row r="583" spans="1:25" x14ac:dyDescent="0.25">
      <c r="A583">
        <v>10149</v>
      </c>
      <c r="B583">
        <v>34</v>
      </c>
      <c r="C583" t="s">
        <v>77</v>
      </c>
      <c r="D583">
        <v>11</v>
      </c>
      <c r="E583" t="s">
        <v>1568</v>
      </c>
      <c r="F583" t="s">
        <v>1364</v>
      </c>
      <c r="G583" t="s">
        <v>28</v>
      </c>
      <c r="H583">
        <v>3</v>
      </c>
      <c r="I583">
        <v>9</v>
      </c>
      <c r="J583">
        <v>2003</v>
      </c>
      <c r="K583" t="s">
        <v>1354</v>
      </c>
      <c r="L583">
        <v>170</v>
      </c>
      <c r="M583" t="s">
        <v>1565</v>
      </c>
      <c r="N583" t="s">
        <v>1195</v>
      </c>
      <c r="O583" t="s">
        <v>1196</v>
      </c>
      <c r="P583" t="s">
        <v>1197</v>
      </c>
      <c r="Q583" t="s">
        <v>34</v>
      </c>
      <c r="R583" t="s">
        <v>1198</v>
      </c>
      <c r="S583" t="s">
        <v>73</v>
      </c>
      <c r="T583" t="s">
        <v>92</v>
      </c>
      <c r="U583" t="s">
        <v>38</v>
      </c>
      <c r="V583" t="s">
        <v>39</v>
      </c>
      <c r="W583" t="s">
        <v>1199</v>
      </c>
      <c r="X583" t="s">
        <v>705</v>
      </c>
      <c r="Y583" t="s">
        <v>65</v>
      </c>
    </row>
    <row r="584" spans="1:25" x14ac:dyDescent="0.25">
      <c r="A584">
        <v>10162</v>
      </c>
      <c r="B584">
        <v>29</v>
      </c>
      <c r="C584" t="s">
        <v>77</v>
      </c>
      <c r="D584">
        <v>9</v>
      </c>
      <c r="E584" t="s">
        <v>1569</v>
      </c>
      <c r="F584" t="s">
        <v>1367</v>
      </c>
      <c r="G584" t="s">
        <v>28</v>
      </c>
      <c r="H584">
        <v>4</v>
      </c>
      <c r="I584">
        <v>10</v>
      </c>
      <c r="J584">
        <v>2003</v>
      </c>
      <c r="K584" t="s">
        <v>1354</v>
      </c>
      <c r="L584">
        <v>170</v>
      </c>
      <c r="M584" t="s">
        <v>1565</v>
      </c>
      <c r="N584" t="s">
        <v>80</v>
      </c>
      <c r="O584" t="s">
        <v>81</v>
      </c>
      <c r="P584" t="s">
        <v>82</v>
      </c>
      <c r="Q584" t="s">
        <v>34</v>
      </c>
      <c r="R584" t="s">
        <v>83</v>
      </c>
      <c r="S584" t="s">
        <v>73</v>
      </c>
      <c r="T584" t="s">
        <v>34</v>
      </c>
      <c r="U584" t="s">
        <v>38</v>
      </c>
      <c r="V584" t="s">
        <v>39</v>
      </c>
      <c r="W584" t="s">
        <v>84</v>
      </c>
      <c r="X584" t="s">
        <v>76</v>
      </c>
      <c r="Y584" t="s">
        <v>65</v>
      </c>
    </row>
    <row r="585" spans="1:25" x14ac:dyDescent="0.25">
      <c r="A585">
        <v>10173</v>
      </c>
      <c r="B585">
        <v>24</v>
      </c>
      <c r="C585" t="s">
        <v>77</v>
      </c>
      <c r="D585">
        <v>13</v>
      </c>
      <c r="E585" t="s">
        <v>636</v>
      </c>
      <c r="F585" t="s">
        <v>1306</v>
      </c>
      <c r="G585" t="s">
        <v>28</v>
      </c>
      <c r="H585">
        <v>4</v>
      </c>
      <c r="I585">
        <v>11</v>
      </c>
      <c r="J585">
        <v>2003</v>
      </c>
      <c r="K585" t="s">
        <v>1354</v>
      </c>
      <c r="L585">
        <v>170</v>
      </c>
      <c r="M585" t="s">
        <v>1565</v>
      </c>
      <c r="N585" t="s">
        <v>1369</v>
      </c>
      <c r="O585" t="s">
        <v>1370</v>
      </c>
      <c r="P585" t="s">
        <v>1371</v>
      </c>
      <c r="Q585" t="s">
        <v>34</v>
      </c>
      <c r="R585" t="s">
        <v>1372</v>
      </c>
      <c r="S585" t="s">
        <v>34</v>
      </c>
      <c r="T585" t="s">
        <v>1373</v>
      </c>
      <c r="U585" t="s">
        <v>396</v>
      </c>
      <c r="V585" t="s">
        <v>52</v>
      </c>
      <c r="W585" t="s">
        <v>1374</v>
      </c>
      <c r="X585" t="s">
        <v>1375</v>
      </c>
      <c r="Y585" t="s">
        <v>65</v>
      </c>
    </row>
    <row r="586" spans="1:25" x14ac:dyDescent="0.25">
      <c r="A586">
        <v>10182</v>
      </c>
      <c r="B586">
        <v>44</v>
      </c>
      <c r="C586" t="s">
        <v>77</v>
      </c>
      <c r="D586">
        <v>10</v>
      </c>
      <c r="E586" t="s">
        <v>1570</v>
      </c>
      <c r="F586" t="s">
        <v>802</v>
      </c>
      <c r="G586" t="s">
        <v>28</v>
      </c>
      <c r="H586">
        <v>4</v>
      </c>
      <c r="I586">
        <v>11</v>
      </c>
      <c r="J586">
        <v>2003</v>
      </c>
      <c r="K586" t="s">
        <v>1354</v>
      </c>
      <c r="L586">
        <v>170</v>
      </c>
      <c r="M586" t="s">
        <v>1565</v>
      </c>
      <c r="N586" t="s">
        <v>417</v>
      </c>
      <c r="O586" t="s">
        <v>418</v>
      </c>
      <c r="P586" t="s">
        <v>419</v>
      </c>
      <c r="Q586" t="s">
        <v>34</v>
      </c>
      <c r="R586" t="s">
        <v>420</v>
      </c>
      <c r="S586" t="s">
        <v>73</v>
      </c>
      <c r="T586" t="s">
        <v>167</v>
      </c>
      <c r="U586" t="s">
        <v>38</v>
      </c>
      <c r="V586" t="s">
        <v>39</v>
      </c>
      <c r="W586" t="s">
        <v>421</v>
      </c>
      <c r="X586" t="s">
        <v>422</v>
      </c>
      <c r="Y586" t="s">
        <v>229</v>
      </c>
    </row>
    <row r="587" spans="1:25" x14ac:dyDescent="0.25">
      <c r="A587">
        <v>10193</v>
      </c>
      <c r="B587">
        <v>21</v>
      </c>
      <c r="C587" t="s">
        <v>77</v>
      </c>
      <c r="D587">
        <v>14</v>
      </c>
      <c r="E587" t="s">
        <v>1571</v>
      </c>
      <c r="F587" t="s">
        <v>1379</v>
      </c>
      <c r="G587" t="s">
        <v>28</v>
      </c>
      <c r="H587">
        <v>4</v>
      </c>
      <c r="I587">
        <v>11</v>
      </c>
      <c r="J587">
        <v>2003</v>
      </c>
      <c r="K587" t="s">
        <v>1354</v>
      </c>
      <c r="L587">
        <v>170</v>
      </c>
      <c r="M587" t="s">
        <v>1565</v>
      </c>
      <c r="N587" t="s">
        <v>1380</v>
      </c>
      <c r="O587" t="s">
        <v>1381</v>
      </c>
      <c r="P587" t="s">
        <v>1382</v>
      </c>
      <c r="Q587" t="s">
        <v>34</v>
      </c>
      <c r="R587" t="s">
        <v>1383</v>
      </c>
      <c r="S587" t="s">
        <v>137</v>
      </c>
      <c r="T587" t="s">
        <v>1384</v>
      </c>
      <c r="U587" t="s">
        <v>139</v>
      </c>
      <c r="V587" t="s">
        <v>140</v>
      </c>
      <c r="W587" t="s">
        <v>1385</v>
      </c>
      <c r="X587" t="s">
        <v>1386</v>
      </c>
      <c r="Y587" t="s">
        <v>65</v>
      </c>
    </row>
    <row r="588" spans="1:25" x14ac:dyDescent="0.25">
      <c r="A588">
        <v>10204</v>
      </c>
      <c r="B588">
        <v>33</v>
      </c>
      <c r="C588" t="s">
        <v>77</v>
      </c>
      <c r="D588">
        <v>4</v>
      </c>
      <c r="E588" t="s">
        <v>1572</v>
      </c>
      <c r="F588" t="s">
        <v>814</v>
      </c>
      <c r="G588" t="s">
        <v>28</v>
      </c>
      <c r="H588">
        <v>4</v>
      </c>
      <c r="I588">
        <v>12</v>
      </c>
      <c r="J588">
        <v>2003</v>
      </c>
      <c r="K588" t="s">
        <v>1354</v>
      </c>
      <c r="L588">
        <v>170</v>
      </c>
      <c r="M588" t="s">
        <v>1565</v>
      </c>
      <c r="N588" t="s">
        <v>885</v>
      </c>
      <c r="O588" t="s">
        <v>886</v>
      </c>
      <c r="P588" t="s">
        <v>887</v>
      </c>
      <c r="Q588" t="s">
        <v>888</v>
      </c>
      <c r="R588" t="s">
        <v>35</v>
      </c>
      <c r="S588" t="s">
        <v>36</v>
      </c>
      <c r="T588" t="s">
        <v>37</v>
      </c>
      <c r="U588" t="s">
        <v>38</v>
      </c>
      <c r="V588" t="s">
        <v>39</v>
      </c>
      <c r="W588" t="s">
        <v>75</v>
      </c>
      <c r="X588" t="s">
        <v>889</v>
      </c>
      <c r="Y588" t="s">
        <v>65</v>
      </c>
    </row>
    <row r="589" spans="1:25" x14ac:dyDescent="0.25">
      <c r="A589">
        <v>10214</v>
      </c>
      <c r="B589">
        <v>30</v>
      </c>
      <c r="C589" t="s">
        <v>77</v>
      </c>
      <c r="D589">
        <v>7</v>
      </c>
      <c r="E589" t="s">
        <v>1573</v>
      </c>
      <c r="F589" t="s">
        <v>1574</v>
      </c>
      <c r="G589" t="s">
        <v>28</v>
      </c>
      <c r="H589">
        <v>1</v>
      </c>
      <c r="I589">
        <v>1</v>
      </c>
      <c r="J589">
        <v>2004</v>
      </c>
      <c r="K589" t="s">
        <v>1354</v>
      </c>
      <c r="L589">
        <v>170</v>
      </c>
      <c r="M589" t="s">
        <v>1565</v>
      </c>
      <c r="N589" t="s">
        <v>292</v>
      </c>
      <c r="O589" t="s">
        <v>293</v>
      </c>
      <c r="P589" t="s">
        <v>294</v>
      </c>
      <c r="Q589" t="s">
        <v>34</v>
      </c>
      <c r="R589" t="s">
        <v>271</v>
      </c>
      <c r="S589" t="s">
        <v>34</v>
      </c>
      <c r="T589" t="s">
        <v>295</v>
      </c>
      <c r="U589" t="s">
        <v>273</v>
      </c>
      <c r="V589" t="s">
        <v>52</v>
      </c>
      <c r="W589" t="s">
        <v>296</v>
      </c>
      <c r="X589" t="s">
        <v>297</v>
      </c>
      <c r="Y589" t="s">
        <v>65</v>
      </c>
    </row>
    <row r="590" spans="1:25" x14ac:dyDescent="0.25">
      <c r="A590">
        <v>10227</v>
      </c>
      <c r="B590">
        <v>26</v>
      </c>
      <c r="C590" t="s">
        <v>77</v>
      </c>
      <c r="D590">
        <v>10</v>
      </c>
      <c r="E590" t="s">
        <v>1575</v>
      </c>
      <c r="F590" t="s">
        <v>1391</v>
      </c>
      <c r="G590" t="s">
        <v>28</v>
      </c>
      <c r="H590">
        <v>1</v>
      </c>
      <c r="I590">
        <v>3</v>
      </c>
      <c r="J590">
        <v>2004</v>
      </c>
      <c r="K590" t="s">
        <v>1354</v>
      </c>
      <c r="L590">
        <v>170</v>
      </c>
      <c r="M590" t="s">
        <v>1565</v>
      </c>
      <c r="N590" t="s">
        <v>338</v>
      </c>
      <c r="O590" t="s">
        <v>339</v>
      </c>
      <c r="P590" t="s">
        <v>340</v>
      </c>
      <c r="Q590" t="s">
        <v>34</v>
      </c>
      <c r="R590" t="s">
        <v>341</v>
      </c>
      <c r="S590" t="s">
        <v>34</v>
      </c>
      <c r="T590" t="s">
        <v>342</v>
      </c>
      <c r="U590" t="s">
        <v>51</v>
      </c>
      <c r="V590" t="s">
        <v>52</v>
      </c>
      <c r="W590" t="s">
        <v>343</v>
      </c>
      <c r="X590" t="s">
        <v>344</v>
      </c>
      <c r="Y590" t="s">
        <v>65</v>
      </c>
    </row>
    <row r="591" spans="1:25" x14ac:dyDescent="0.25">
      <c r="A591">
        <v>10241</v>
      </c>
      <c r="B591">
        <v>41</v>
      </c>
      <c r="C591" t="s">
        <v>77</v>
      </c>
      <c r="D591">
        <v>2</v>
      </c>
      <c r="E591" t="s">
        <v>1576</v>
      </c>
      <c r="F591" t="s">
        <v>1313</v>
      </c>
      <c r="G591" t="s">
        <v>28</v>
      </c>
      <c r="H591">
        <v>2</v>
      </c>
      <c r="I591">
        <v>4</v>
      </c>
      <c r="J591">
        <v>2004</v>
      </c>
      <c r="K591" t="s">
        <v>1354</v>
      </c>
      <c r="L591">
        <v>170</v>
      </c>
      <c r="M591" t="s">
        <v>1565</v>
      </c>
      <c r="N591" t="s">
        <v>1255</v>
      </c>
      <c r="O591" t="s">
        <v>1256</v>
      </c>
      <c r="P591" t="s">
        <v>1257</v>
      </c>
      <c r="Q591" t="s">
        <v>34</v>
      </c>
      <c r="R591" t="s">
        <v>1258</v>
      </c>
      <c r="S591" t="s">
        <v>34</v>
      </c>
      <c r="T591" t="s">
        <v>1259</v>
      </c>
      <c r="U591" t="s">
        <v>51</v>
      </c>
      <c r="V591" t="s">
        <v>52</v>
      </c>
      <c r="W591" t="s">
        <v>1260</v>
      </c>
      <c r="X591" t="s">
        <v>1261</v>
      </c>
      <c r="Y591" t="s">
        <v>229</v>
      </c>
    </row>
    <row r="592" spans="1:25" x14ac:dyDescent="0.25">
      <c r="A592">
        <v>10280</v>
      </c>
      <c r="B592">
        <v>26</v>
      </c>
      <c r="C592" t="s">
        <v>77</v>
      </c>
      <c r="D592">
        <v>16</v>
      </c>
      <c r="E592" t="s">
        <v>1577</v>
      </c>
      <c r="F592" t="s">
        <v>390</v>
      </c>
      <c r="G592" t="s">
        <v>28</v>
      </c>
      <c r="H592">
        <v>3</v>
      </c>
      <c r="I592">
        <v>8</v>
      </c>
      <c r="J592">
        <v>2004</v>
      </c>
      <c r="K592" t="s">
        <v>1354</v>
      </c>
      <c r="L592">
        <v>170</v>
      </c>
      <c r="M592" t="s">
        <v>1565</v>
      </c>
      <c r="N592" t="s">
        <v>391</v>
      </c>
      <c r="O592" t="s">
        <v>392</v>
      </c>
      <c r="P592" t="s">
        <v>393</v>
      </c>
      <c r="Q592" t="s">
        <v>34</v>
      </c>
      <c r="R592" t="s">
        <v>394</v>
      </c>
      <c r="S592" t="s">
        <v>34</v>
      </c>
      <c r="T592" t="s">
        <v>395</v>
      </c>
      <c r="U592" t="s">
        <v>396</v>
      </c>
      <c r="V592" t="s">
        <v>52</v>
      </c>
      <c r="W592" t="s">
        <v>397</v>
      </c>
      <c r="X592" t="s">
        <v>398</v>
      </c>
      <c r="Y592" t="s">
        <v>65</v>
      </c>
    </row>
    <row r="593" spans="1:25" x14ac:dyDescent="0.25">
      <c r="A593">
        <v>10288</v>
      </c>
      <c r="B593">
        <v>32</v>
      </c>
      <c r="C593" t="s">
        <v>77</v>
      </c>
      <c r="D593">
        <v>5</v>
      </c>
      <c r="E593" t="s">
        <v>1578</v>
      </c>
      <c r="F593" t="s">
        <v>1485</v>
      </c>
      <c r="G593" t="s">
        <v>28</v>
      </c>
      <c r="H593">
        <v>3</v>
      </c>
      <c r="I593">
        <v>9</v>
      </c>
      <c r="J593">
        <v>2004</v>
      </c>
      <c r="K593" t="s">
        <v>1354</v>
      </c>
      <c r="L593">
        <v>170</v>
      </c>
      <c r="M593" t="s">
        <v>1565</v>
      </c>
      <c r="N593" t="s">
        <v>743</v>
      </c>
      <c r="O593" t="s">
        <v>744</v>
      </c>
      <c r="P593" t="s">
        <v>745</v>
      </c>
      <c r="Q593" t="s">
        <v>746</v>
      </c>
      <c r="R593" t="s">
        <v>305</v>
      </c>
      <c r="S593" t="s">
        <v>34</v>
      </c>
      <c r="T593" t="s">
        <v>747</v>
      </c>
      <c r="U593" t="s">
        <v>305</v>
      </c>
      <c r="V593" t="s">
        <v>140</v>
      </c>
      <c r="W593" t="s">
        <v>748</v>
      </c>
      <c r="X593" t="s">
        <v>749</v>
      </c>
      <c r="Y593" t="s">
        <v>65</v>
      </c>
    </row>
    <row r="594" spans="1:25" x14ac:dyDescent="0.25">
      <c r="A594">
        <v>10302</v>
      </c>
      <c r="B594">
        <v>43</v>
      </c>
      <c r="C594" t="s">
        <v>77</v>
      </c>
      <c r="D594">
        <v>1</v>
      </c>
      <c r="E594" t="s">
        <v>1579</v>
      </c>
      <c r="F594" t="s">
        <v>588</v>
      </c>
      <c r="G594" t="s">
        <v>28</v>
      </c>
      <c r="H594">
        <v>4</v>
      </c>
      <c r="I594">
        <v>10</v>
      </c>
      <c r="J594">
        <v>2003</v>
      </c>
      <c r="K594" t="s">
        <v>1354</v>
      </c>
      <c r="L594">
        <v>170</v>
      </c>
      <c r="M594" t="s">
        <v>1565</v>
      </c>
      <c r="N594" t="s">
        <v>257</v>
      </c>
      <c r="O594" t="s">
        <v>258</v>
      </c>
      <c r="P594" t="s">
        <v>259</v>
      </c>
      <c r="Q594" t="s">
        <v>34</v>
      </c>
      <c r="R594" t="s">
        <v>260</v>
      </c>
      <c r="S594" t="s">
        <v>34</v>
      </c>
      <c r="T594" t="s">
        <v>261</v>
      </c>
      <c r="U594" t="s">
        <v>262</v>
      </c>
      <c r="V594" t="s">
        <v>52</v>
      </c>
      <c r="W594" t="s">
        <v>263</v>
      </c>
      <c r="X594" t="s">
        <v>264</v>
      </c>
      <c r="Y594" t="s">
        <v>229</v>
      </c>
    </row>
    <row r="595" spans="1:25" x14ac:dyDescent="0.25">
      <c r="A595">
        <v>10312</v>
      </c>
      <c r="B595">
        <v>48</v>
      </c>
      <c r="C595" t="s">
        <v>77</v>
      </c>
      <c r="D595">
        <v>17</v>
      </c>
      <c r="E595" t="s">
        <v>1580</v>
      </c>
      <c r="F595" t="s">
        <v>416</v>
      </c>
      <c r="G595" t="s">
        <v>28</v>
      </c>
      <c r="H595">
        <v>4</v>
      </c>
      <c r="I595">
        <v>10</v>
      </c>
      <c r="J595">
        <v>2004</v>
      </c>
      <c r="K595" t="s">
        <v>1354</v>
      </c>
      <c r="L595">
        <v>170</v>
      </c>
      <c r="M595" t="s">
        <v>1565</v>
      </c>
      <c r="N595" t="s">
        <v>417</v>
      </c>
      <c r="O595" t="s">
        <v>418</v>
      </c>
      <c r="P595" t="s">
        <v>419</v>
      </c>
      <c r="Q595" t="s">
        <v>34</v>
      </c>
      <c r="R595" t="s">
        <v>420</v>
      </c>
      <c r="S595" t="s">
        <v>73</v>
      </c>
      <c r="T595" t="s">
        <v>167</v>
      </c>
      <c r="U595" t="s">
        <v>38</v>
      </c>
      <c r="V595" t="s">
        <v>39</v>
      </c>
      <c r="W595" t="s">
        <v>421</v>
      </c>
      <c r="X595" t="s">
        <v>422</v>
      </c>
      <c r="Y595" t="s">
        <v>229</v>
      </c>
    </row>
    <row r="596" spans="1:25" x14ac:dyDescent="0.25">
      <c r="A596">
        <v>10331</v>
      </c>
      <c r="B596">
        <v>44</v>
      </c>
      <c r="C596" t="s">
        <v>1581</v>
      </c>
      <c r="D596">
        <v>7</v>
      </c>
      <c r="E596" t="s">
        <v>1582</v>
      </c>
      <c r="F596" t="s">
        <v>1337</v>
      </c>
      <c r="G596" t="s">
        <v>28</v>
      </c>
      <c r="H596">
        <v>4</v>
      </c>
      <c r="I596">
        <v>11</v>
      </c>
      <c r="J596">
        <v>2004</v>
      </c>
      <c r="K596" t="s">
        <v>1354</v>
      </c>
      <c r="L596">
        <v>170</v>
      </c>
      <c r="M596" t="s">
        <v>1565</v>
      </c>
      <c r="N596" t="s">
        <v>494</v>
      </c>
      <c r="O596" t="s">
        <v>495</v>
      </c>
      <c r="P596" t="s">
        <v>496</v>
      </c>
      <c r="Q596" t="s">
        <v>34</v>
      </c>
      <c r="R596" t="s">
        <v>332</v>
      </c>
      <c r="S596" t="s">
        <v>214</v>
      </c>
      <c r="T596" t="s">
        <v>333</v>
      </c>
      <c r="U596" t="s">
        <v>38</v>
      </c>
      <c r="V596" t="s">
        <v>39</v>
      </c>
      <c r="W596" t="s">
        <v>187</v>
      </c>
      <c r="X596" t="s">
        <v>497</v>
      </c>
      <c r="Y596" t="s">
        <v>65</v>
      </c>
    </row>
    <row r="597" spans="1:25" x14ac:dyDescent="0.25">
      <c r="A597">
        <v>10344</v>
      </c>
      <c r="B597">
        <v>45</v>
      </c>
      <c r="C597" t="s">
        <v>77</v>
      </c>
      <c r="D597">
        <v>1</v>
      </c>
      <c r="E597" t="s">
        <v>1583</v>
      </c>
      <c r="F597" t="s">
        <v>1584</v>
      </c>
      <c r="G597" t="s">
        <v>28</v>
      </c>
      <c r="H597">
        <v>4</v>
      </c>
      <c r="I597">
        <v>11</v>
      </c>
      <c r="J597">
        <v>2004</v>
      </c>
      <c r="K597" t="s">
        <v>1354</v>
      </c>
      <c r="L597">
        <v>170</v>
      </c>
      <c r="M597" t="s">
        <v>1565</v>
      </c>
      <c r="N597" t="s">
        <v>787</v>
      </c>
      <c r="O597" t="s">
        <v>788</v>
      </c>
      <c r="P597" t="s">
        <v>789</v>
      </c>
      <c r="Q597" t="s">
        <v>34</v>
      </c>
      <c r="R597" t="s">
        <v>790</v>
      </c>
      <c r="S597" t="s">
        <v>34</v>
      </c>
      <c r="T597" t="s">
        <v>791</v>
      </c>
      <c r="U597" t="s">
        <v>51</v>
      </c>
      <c r="V597" t="s">
        <v>52</v>
      </c>
      <c r="W597" t="s">
        <v>792</v>
      </c>
      <c r="X597" t="s">
        <v>793</v>
      </c>
      <c r="Y597" t="s">
        <v>229</v>
      </c>
    </row>
    <row r="598" spans="1:25" x14ac:dyDescent="0.25">
      <c r="A598">
        <v>10367</v>
      </c>
      <c r="B598">
        <v>37</v>
      </c>
      <c r="C598" t="s">
        <v>77</v>
      </c>
      <c r="D598">
        <v>3</v>
      </c>
      <c r="E598" t="s">
        <v>1585</v>
      </c>
      <c r="F598" t="s">
        <v>1493</v>
      </c>
      <c r="G598" t="s">
        <v>724</v>
      </c>
      <c r="H598">
        <v>1</v>
      </c>
      <c r="I598">
        <v>1</v>
      </c>
      <c r="J598">
        <v>2005</v>
      </c>
      <c r="K598" t="s">
        <v>1354</v>
      </c>
      <c r="L598">
        <v>170</v>
      </c>
      <c r="M598" t="s">
        <v>1565</v>
      </c>
      <c r="N598" t="s">
        <v>69</v>
      </c>
      <c r="O598" t="s">
        <v>70</v>
      </c>
      <c r="P598" t="s">
        <v>71</v>
      </c>
      <c r="Q598" t="s">
        <v>34</v>
      </c>
      <c r="R598" t="s">
        <v>72</v>
      </c>
      <c r="S598" t="s">
        <v>73</v>
      </c>
      <c r="T598" t="s">
        <v>74</v>
      </c>
      <c r="U598" t="s">
        <v>38</v>
      </c>
      <c r="V598" t="s">
        <v>39</v>
      </c>
      <c r="W598" t="s">
        <v>75</v>
      </c>
      <c r="X598" t="s">
        <v>76</v>
      </c>
      <c r="Y598" t="s">
        <v>65</v>
      </c>
    </row>
    <row r="599" spans="1:25" x14ac:dyDescent="0.25">
      <c r="A599">
        <v>10379</v>
      </c>
      <c r="B599">
        <v>39</v>
      </c>
      <c r="C599" t="s">
        <v>77</v>
      </c>
      <c r="D599">
        <v>2</v>
      </c>
      <c r="E599" t="s">
        <v>1586</v>
      </c>
      <c r="F599" t="s">
        <v>1496</v>
      </c>
      <c r="G599" t="s">
        <v>28</v>
      </c>
      <c r="H599">
        <v>1</v>
      </c>
      <c r="I599">
        <v>2</v>
      </c>
      <c r="J599">
        <v>2005</v>
      </c>
      <c r="K599" t="s">
        <v>1354</v>
      </c>
      <c r="L599">
        <v>170</v>
      </c>
      <c r="M599" t="s">
        <v>1565</v>
      </c>
      <c r="N599" t="s">
        <v>268</v>
      </c>
      <c r="O599" t="s">
        <v>269</v>
      </c>
      <c r="P599" t="s">
        <v>270</v>
      </c>
      <c r="Q599" t="s">
        <v>34</v>
      </c>
      <c r="R599" t="s">
        <v>271</v>
      </c>
      <c r="S599" t="s">
        <v>34</v>
      </c>
      <c r="T599" t="s">
        <v>272</v>
      </c>
      <c r="U599" t="s">
        <v>273</v>
      </c>
      <c r="V599" t="s">
        <v>52</v>
      </c>
      <c r="W599" t="s">
        <v>274</v>
      </c>
      <c r="X599" t="s">
        <v>275</v>
      </c>
      <c r="Y599" t="s">
        <v>65</v>
      </c>
    </row>
    <row r="600" spans="1:25" x14ac:dyDescent="0.25">
      <c r="A600">
        <v>10407</v>
      </c>
      <c r="B600">
        <v>76</v>
      </c>
      <c r="C600" t="s">
        <v>77</v>
      </c>
      <c r="D600">
        <v>2</v>
      </c>
      <c r="E600" t="s">
        <v>1587</v>
      </c>
      <c r="F600" t="s">
        <v>1498</v>
      </c>
      <c r="G600" t="s">
        <v>708</v>
      </c>
      <c r="H600">
        <v>2</v>
      </c>
      <c r="I600">
        <v>4</v>
      </c>
      <c r="J600">
        <v>2005</v>
      </c>
      <c r="K600" t="s">
        <v>1354</v>
      </c>
      <c r="L600">
        <v>170</v>
      </c>
      <c r="M600" t="s">
        <v>1565</v>
      </c>
      <c r="N600" t="s">
        <v>701</v>
      </c>
      <c r="O600" t="s">
        <v>702</v>
      </c>
      <c r="P600" t="s">
        <v>703</v>
      </c>
      <c r="Q600" t="s">
        <v>34</v>
      </c>
      <c r="R600" t="s">
        <v>704</v>
      </c>
      <c r="S600" t="s">
        <v>73</v>
      </c>
      <c r="T600" t="s">
        <v>92</v>
      </c>
      <c r="U600" t="s">
        <v>38</v>
      </c>
      <c r="V600" t="s">
        <v>39</v>
      </c>
      <c r="W600" t="s">
        <v>149</v>
      </c>
      <c r="X600" t="s">
        <v>705</v>
      </c>
      <c r="Y600" t="s">
        <v>229</v>
      </c>
    </row>
    <row r="601" spans="1:25" x14ac:dyDescent="0.25">
      <c r="A601">
        <v>10420</v>
      </c>
      <c r="B601">
        <v>37</v>
      </c>
      <c r="C601" t="s">
        <v>77</v>
      </c>
      <c r="D601">
        <v>5</v>
      </c>
      <c r="E601" t="s">
        <v>1588</v>
      </c>
      <c r="F601" t="s">
        <v>1589</v>
      </c>
      <c r="G601" t="s">
        <v>468</v>
      </c>
      <c r="H601">
        <v>2</v>
      </c>
      <c r="I601">
        <v>5</v>
      </c>
      <c r="J601">
        <v>2005</v>
      </c>
      <c r="K601" t="s">
        <v>1354</v>
      </c>
      <c r="L601">
        <v>170</v>
      </c>
      <c r="M601" t="s">
        <v>1565</v>
      </c>
      <c r="N601" t="s">
        <v>233</v>
      </c>
      <c r="O601" t="s">
        <v>234</v>
      </c>
      <c r="P601" t="s">
        <v>235</v>
      </c>
      <c r="Q601" t="s">
        <v>236</v>
      </c>
      <c r="R601" t="s">
        <v>237</v>
      </c>
      <c r="S601" t="s">
        <v>238</v>
      </c>
      <c r="T601" t="s">
        <v>239</v>
      </c>
      <c r="U601" t="s">
        <v>139</v>
      </c>
      <c r="V601" t="s">
        <v>140</v>
      </c>
      <c r="W601" t="s">
        <v>240</v>
      </c>
      <c r="X601" t="s">
        <v>241</v>
      </c>
      <c r="Y601" t="s">
        <v>65</v>
      </c>
    </row>
    <row r="602" spans="1:25" x14ac:dyDescent="0.25">
      <c r="A602">
        <v>10108</v>
      </c>
      <c r="B602">
        <v>38</v>
      </c>
      <c r="C602" t="s">
        <v>1590</v>
      </c>
      <c r="D602">
        <v>2</v>
      </c>
      <c r="E602" t="s">
        <v>1591</v>
      </c>
      <c r="F602" t="s">
        <v>775</v>
      </c>
      <c r="G602" t="s">
        <v>28</v>
      </c>
      <c r="H602">
        <v>1</v>
      </c>
      <c r="I602">
        <v>3</v>
      </c>
      <c r="J602">
        <v>2003</v>
      </c>
      <c r="K602" t="s">
        <v>278</v>
      </c>
      <c r="L602">
        <v>77</v>
      </c>
      <c r="M602" t="s">
        <v>1592</v>
      </c>
      <c r="N602" t="s">
        <v>777</v>
      </c>
      <c r="O602" t="s">
        <v>778</v>
      </c>
      <c r="P602" t="s">
        <v>779</v>
      </c>
      <c r="Q602" t="s">
        <v>34</v>
      </c>
      <c r="R602" t="s">
        <v>780</v>
      </c>
      <c r="S602" t="s">
        <v>34</v>
      </c>
      <c r="T602" t="s">
        <v>781</v>
      </c>
      <c r="U602" t="s">
        <v>782</v>
      </c>
      <c r="V602" t="s">
        <v>307</v>
      </c>
      <c r="W602" t="s">
        <v>783</v>
      </c>
      <c r="X602" t="s">
        <v>784</v>
      </c>
      <c r="Y602" t="s">
        <v>65</v>
      </c>
    </row>
    <row r="603" spans="1:25" x14ac:dyDescent="0.25">
      <c r="A603">
        <v>10122</v>
      </c>
      <c r="B603">
        <v>43</v>
      </c>
      <c r="C603" t="s">
        <v>1091</v>
      </c>
      <c r="D603">
        <v>6</v>
      </c>
      <c r="E603" t="s">
        <v>1593</v>
      </c>
      <c r="F603" t="s">
        <v>786</v>
      </c>
      <c r="G603" t="s">
        <v>28</v>
      </c>
      <c r="H603">
        <v>2</v>
      </c>
      <c r="I603">
        <v>5</v>
      </c>
      <c r="J603">
        <v>2003</v>
      </c>
      <c r="K603" t="s">
        <v>278</v>
      </c>
      <c r="L603">
        <v>77</v>
      </c>
      <c r="M603" t="s">
        <v>1592</v>
      </c>
      <c r="N603" t="s">
        <v>787</v>
      </c>
      <c r="O603" t="s">
        <v>788</v>
      </c>
      <c r="P603" t="s">
        <v>789</v>
      </c>
      <c r="Q603" t="s">
        <v>34</v>
      </c>
      <c r="R603" t="s">
        <v>790</v>
      </c>
      <c r="S603" t="s">
        <v>34</v>
      </c>
      <c r="T603" t="s">
        <v>791</v>
      </c>
      <c r="U603" t="s">
        <v>51</v>
      </c>
      <c r="V603" t="s">
        <v>52</v>
      </c>
      <c r="W603" t="s">
        <v>792</v>
      </c>
      <c r="X603" t="s">
        <v>793</v>
      </c>
      <c r="Y603" t="s">
        <v>65</v>
      </c>
    </row>
    <row r="604" spans="1:25" x14ac:dyDescent="0.25">
      <c r="A604">
        <v>10135</v>
      </c>
      <c r="B604">
        <v>48</v>
      </c>
      <c r="C604" t="s">
        <v>1594</v>
      </c>
      <c r="D604">
        <v>3</v>
      </c>
      <c r="E604" t="s">
        <v>1595</v>
      </c>
      <c r="F604" t="s">
        <v>795</v>
      </c>
      <c r="G604" t="s">
        <v>28</v>
      </c>
      <c r="H604">
        <v>3</v>
      </c>
      <c r="I604">
        <v>7</v>
      </c>
      <c r="J604">
        <v>2003</v>
      </c>
      <c r="K604" t="s">
        <v>278</v>
      </c>
      <c r="L604">
        <v>77</v>
      </c>
      <c r="M604" t="s">
        <v>1592</v>
      </c>
      <c r="N604" t="s">
        <v>417</v>
      </c>
      <c r="O604" t="s">
        <v>418</v>
      </c>
      <c r="P604" t="s">
        <v>419</v>
      </c>
      <c r="Q604" t="s">
        <v>34</v>
      </c>
      <c r="R604" t="s">
        <v>420</v>
      </c>
      <c r="S604" t="s">
        <v>73</v>
      </c>
      <c r="T604" t="s">
        <v>167</v>
      </c>
      <c r="U604" t="s">
        <v>38</v>
      </c>
      <c r="V604" t="s">
        <v>39</v>
      </c>
      <c r="W604" t="s">
        <v>421</v>
      </c>
      <c r="X604" t="s">
        <v>422</v>
      </c>
      <c r="Y604" t="s">
        <v>65</v>
      </c>
    </row>
    <row r="605" spans="1:25" x14ac:dyDescent="0.25">
      <c r="A605">
        <v>10147</v>
      </c>
      <c r="B605">
        <v>26</v>
      </c>
      <c r="C605" t="s">
        <v>1590</v>
      </c>
      <c r="D605">
        <v>3</v>
      </c>
      <c r="E605" t="s">
        <v>1596</v>
      </c>
      <c r="F605" t="s">
        <v>797</v>
      </c>
      <c r="G605" t="s">
        <v>28</v>
      </c>
      <c r="H605">
        <v>3</v>
      </c>
      <c r="I605">
        <v>9</v>
      </c>
      <c r="J605">
        <v>2003</v>
      </c>
      <c r="K605" t="s">
        <v>278</v>
      </c>
      <c r="L605">
        <v>77</v>
      </c>
      <c r="M605" t="s">
        <v>1592</v>
      </c>
      <c r="N605" t="s">
        <v>439</v>
      </c>
      <c r="O605" t="s">
        <v>182</v>
      </c>
      <c r="P605" t="s">
        <v>440</v>
      </c>
      <c r="Q605" t="s">
        <v>34</v>
      </c>
      <c r="R605" t="s">
        <v>441</v>
      </c>
      <c r="S605" t="s">
        <v>185</v>
      </c>
      <c r="T605" t="s">
        <v>442</v>
      </c>
      <c r="U605" t="s">
        <v>38</v>
      </c>
      <c r="V605" t="s">
        <v>39</v>
      </c>
      <c r="W605" t="s">
        <v>421</v>
      </c>
      <c r="X605" t="s">
        <v>443</v>
      </c>
      <c r="Y605" t="s">
        <v>42</v>
      </c>
    </row>
    <row r="606" spans="1:25" x14ac:dyDescent="0.25">
      <c r="A606">
        <v>10160</v>
      </c>
      <c r="B606">
        <v>38</v>
      </c>
      <c r="C606" t="s">
        <v>1597</v>
      </c>
      <c r="D606">
        <v>4</v>
      </c>
      <c r="E606" t="s">
        <v>1598</v>
      </c>
      <c r="F606" t="s">
        <v>1063</v>
      </c>
      <c r="G606" t="s">
        <v>28</v>
      </c>
      <c r="H606">
        <v>4</v>
      </c>
      <c r="I606">
        <v>10</v>
      </c>
      <c r="J606">
        <v>2003</v>
      </c>
      <c r="K606" t="s">
        <v>278</v>
      </c>
      <c r="L606">
        <v>77</v>
      </c>
      <c r="M606" t="s">
        <v>1592</v>
      </c>
      <c r="N606" t="s">
        <v>620</v>
      </c>
      <c r="O606" t="s">
        <v>621</v>
      </c>
      <c r="P606" t="s">
        <v>622</v>
      </c>
      <c r="Q606" t="s">
        <v>34</v>
      </c>
      <c r="R606" t="s">
        <v>623</v>
      </c>
      <c r="S606" t="s">
        <v>73</v>
      </c>
      <c r="T606" t="s">
        <v>34</v>
      </c>
      <c r="U606" t="s">
        <v>38</v>
      </c>
      <c r="V606" t="s">
        <v>39</v>
      </c>
      <c r="W606" t="s">
        <v>624</v>
      </c>
      <c r="X606" t="s">
        <v>150</v>
      </c>
      <c r="Y606" t="s">
        <v>65</v>
      </c>
    </row>
    <row r="607" spans="1:25" x14ac:dyDescent="0.25">
      <c r="A607">
        <v>10170</v>
      </c>
      <c r="B607">
        <v>20</v>
      </c>
      <c r="C607" t="s">
        <v>1599</v>
      </c>
      <c r="D607">
        <v>2</v>
      </c>
      <c r="E607" t="s">
        <v>1600</v>
      </c>
      <c r="F607" t="s">
        <v>800</v>
      </c>
      <c r="G607" t="s">
        <v>28</v>
      </c>
      <c r="H607">
        <v>4</v>
      </c>
      <c r="I607">
        <v>11</v>
      </c>
      <c r="J607">
        <v>2003</v>
      </c>
      <c r="K607" t="s">
        <v>278</v>
      </c>
      <c r="L607">
        <v>77</v>
      </c>
      <c r="M607" t="s">
        <v>1592</v>
      </c>
      <c r="N607" t="s">
        <v>725</v>
      </c>
      <c r="O607" t="s">
        <v>726</v>
      </c>
      <c r="P607" t="s">
        <v>727</v>
      </c>
      <c r="Q607" t="s">
        <v>34</v>
      </c>
      <c r="R607" t="s">
        <v>728</v>
      </c>
      <c r="S607" t="s">
        <v>34</v>
      </c>
      <c r="T607" t="s">
        <v>729</v>
      </c>
      <c r="U607" t="s">
        <v>226</v>
      </c>
      <c r="V607" t="s">
        <v>52</v>
      </c>
      <c r="W607" t="s">
        <v>730</v>
      </c>
      <c r="X607" t="s">
        <v>731</v>
      </c>
      <c r="Y607" t="s">
        <v>42</v>
      </c>
    </row>
    <row r="608" spans="1:25" x14ac:dyDescent="0.25">
      <c r="A608">
        <v>10181</v>
      </c>
      <c r="B608">
        <v>22</v>
      </c>
      <c r="C608" t="s">
        <v>1601</v>
      </c>
      <c r="D608">
        <v>10</v>
      </c>
      <c r="E608" t="s">
        <v>1602</v>
      </c>
      <c r="F608" t="s">
        <v>802</v>
      </c>
      <c r="G608" t="s">
        <v>28</v>
      </c>
      <c r="H608">
        <v>4</v>
      </c>
      <c r="I608">
        <v>11</v>
      </c>
      <c r="J608">
        <v>2003</v>
      </c>
      <c r="K608" t="s">
        <v>278</v>
      </c>
      <c r="L608">
        <v>77</v>
      </c>
      <c r="M608" t="s">
        <v>1592</v>
      </c>
      <c r="N608" t="s">
        <v>107</v>
      </c>
      <c r="O608" t="s">
        <v>108</v>
      </c>
      <c r="P608" t="s">
        <v>109</v>
      </c>
      <c r="Q608" t="s">
        <v>34</v>
      </c>
      <c r="R608" t="s">
        <v>110</v>
      </c>
      <c r="S608" t="s">
        <v>34</v>
      </c>
      <c r="T608" t="s">
        <v>111</v>
      </c>
      <c r="U608" t="s">
        <v>112</v>
      </c>
      <c r="V608" t="s">
        <v>52</v>
      </c>
      <c r="W608" t="s">
        <v>113</v>
      </c>
      <c r="X608" t="s">
        <v>114</v>
      </c>
      <c r="Y608" t="s">
        <v>42</v>
      </c>
    </row>
    <row r="609" spans="1:25" x14ac:dyDescent="0.25">
      <c r="A609">
        <v>10192</v>
      </c>
      <c r="B609">
        <v>45</v>
      </c>
      <c r="C609" t="s">
        <v>1603</v>
      </c>
      <c r="D609">
        <v>15</v>
      </c>
      <c r="E609" t="s">
        <v>1604</v>
      </c>
      <c r="F609" t="s">
        <v>804</v>
      </c>
      <c r="G609" t="s">
        <v>28</v>
      </c>
      <c r="H609">
        <v>4</v>
      </c>
      <c r="I609">
        <v>11</v>
      </c>
      <c r="J609">
        <v>2003</v>
      </c>
      <c r="K609" t="s">
        <v>278</v>
      </c>
      <c r="L609">
        <v>77</v>
      </c>
      <c r="M609" t="s">
        <v>1592</v>
      </c>
      <c r="N609" t="s">
        <v>425</v>
      </c>
      <c r="O609" t="s">
        <v>426</v>
      </c>
      <c r="P609" t="s">
        <v>427</v>
      </c>
      <c r="Q609" t="s">
        <v>34</v>
      </c>
      <c r="R609" t="s">
        <v>428</v>
      </c>
      <c r="S609" t="s">
        <v>429</v>
      </c>
      <c r="T609" t="s">
        <v>430</v>
      </c>
      <c r="U609" t="s">
        <v>38</v>
      </c>
      <c r="V609" t="s">
        <v>39</v>
      </c>
      <c r="W609" t="s">
        <v>75</v>
      </c>
      <c r="X609" t="s">
        <v>422</v>
      </c>
      <c r="Y609" t="s">
        <v>65</v>
      </c>
    </row>
    <row r="610" spans="1:25" x14ac:dyDescent="0.25">
      <c r="A610">
        <v>10203</v>
      </c>
      <c r="B610">
        <v>45</v>
      </c>
      <c r="C610" t="s">
        <v>1605</v>
      </c>
      <c r="D610">
        <v>4</v>
      </c>
      <c r="E610" t="s">
        <v>1606</v>
      </c>
      <c r="F610" t="s">
        <v>814</v>
      </c>
      <c r="G610" t="s">
        <v>28</v>
      </c>
      <c r="H610">
        <v>4</v>
      </c>
      <c r="I610">
        <v>12</v>
      </c>
      <c r="J610">
        <v>2003</v>
      </c>
      <c r="K610" t="s">
        <v>278</v>
      </c>
      <c r="L610">
        <v>77</v>
      </c>
      <c r="M610" t="s">
        <v>1592</v>
      </c>
      <c r="N610" t="s">
        <v>268</v>
      </c>
      <c r="O610" t="s">
        <v>269</v>
      </c>
      <c r="P610" t="s">
        <v>270</v>
      </c>
      <c r="Q610" t="s">
        <v>34</v>
      </c>
      <c r="R610" t="s">
        <v>271</v>
      </c>
      <c r="S610" t="s">
        <v>34</v>
      </c>
      <c r="T610" t="s">
        <v>272</v>
      </c>
      <c r="U610" t="s">
        <v>273</v>
      </c>
      <c r="V610" t="s">
        <v>52</v>
      </c>
      <c r="W610" t="s">
        <v>274</v>
      </c>
      <c r="X610" t="s">
        <v>275</v>
      </c>
      <c r="Y610" t="s">
        <v>65</v>
      </c>
    </row>
    <row r="611" spans="1:25" x14ac:dyDescent="0.25">
      <c r="A611">
        <v>10212</v>
      </c>
      <c r="B611">
        <v>20</v>
      </c>
      <c r="C611" t="s">
        <v>1607</v>
      </c>
      <c r="D611">
        <v>14</v>
      </c>
      <c r="E611" t="s">
        <v>1608</v>
      </c>
      <c r="F611" t="s">
        <v>1069</v>
      </c>
      <c r="G611" t="s">
        <v>28</v>
      </c>
      <c r="H611">
        <v>1</v>
      </c>
      <c r="I611">
        <v>1</v>
      </c>
      <c r="J611">
        <v>2004</v>
      </c>
      <c r="K611" t="s">
        <v>278</v>
      </c>
      <c r="L611">
        <v>77</v>
      </c>
      <c r="M611" t="s">
        <v>1592</v>
      </c>
      <c r="N611" t="s">
        <v>268</v>
      </c>
      <c r="O611" t="s">
        <v>269</v>
      </c>
      <c r="P611" t="s">
        <v>270</v>
      </c>
      <c r="Q611" t="s">
        <v>34</v>
      </c>
      <c r="R611" t="s">
        <v>271</v>
      </c>
      <c r="S611" t="s">
        <v>34</v>
      </c>
      <c r="T611" t="s">
        <v>272</v>
      </c>
      <c r="U611" t="s">
        <v>273</v>
      </c>
      <c r="V611" t="s">
        <v>52</v>
      </c>
      <c r="W611" t="s">
        <v>274</v>
      </c>
      <c r="X611" t="s">
        <v>275</v>
      </c>
      <c r="Y611" t="s">
        <v>42</v>
      </c>
    </row>
    <row r="612" spans="1:25" x14ac:dyDescent="0.25">
      <c r="A612">
        <v>10225</v>
      </c>
      <c r="B612">
        <v>47</v>
      </c>
      <c r="C612" t="s">
        <v>1609</v>
      </c>
      <c r="D612">
        <v>5</v>
      </c>
      <c r="E612" t="s">
        <v>1610</v>
      </c>
      <c r="F612" t="s">
        <v>817</v>
      </c>
      <c r="G612" t="s">
        <v>28</v>
      </c>
      <c r="H612">
        <v>1</v>
      </c>
      <c r="I612">
        <v>2</v>
      </c>
      <c r="J612">
        <v>2004</v>
      </c>
      <c r="K612" t="s">
        <v>278</v>
      </c>
      <c r="L612">
        <v>77</v>
      </c>
      <c r="M612" t="s">
        <v>1592</v>
      </c>
      <c r="N612" t="s">
        <v>818</v>
      </c>
      <c r="O612" t="s">
        <v>819</v>
      </c>
      <c r="P612" t="s">
        <v>820</v>
      </c>
      <c r="Q612" t="s">
        <v>34</v>
      </c>
      <c r="R612" t="s">
        <v>821</v>
      </c>
      <c r="S612" t="s">
        <v>34</v>
      </c>
      <c r="T612" t="s">
        <v>822</v>
      </c>
      <c r="U612" t="s">
        <v>823</v>
      </c>
      <c r="V612" t="s">
        <v>52</v>
      </c>
      <c r="W612" t="s">
        <v>824</v>
      </c>
      <c r="X612" t="s">
        <v>150</v>
      </c>
      <c r="Y612" t="s">
        <v>65</v>
      </c>
    </row>
    <row r="613" spans="1:25" x14ac:dyDescent="0.25">
      <c r="A613">
        <v>10239</v>
      </c>
      <c r="B613">
        <v>46</v>
      </c>
      <c r="C613" t="s">
        <v>1601</v>
      </c>
      <c r="D613">
        <v>4</v>
      </c>
      <c r="E613" t="s">
        <v>1611</v>
      </c>
      <c r="F613" t="s">
        <v>1237</v>
      </c>
      <c r="G613" t="s">
        <v>28</v>
      </c>
      <c r="H613">
        <v>2</v>
      </c>
      <c r="I613">
        <v>4</v>
      </c>
      <c r="J613">
        <v>2004</v>
      </c>
      <c r="K613" t="s">
        <v>278</v>
      </c>
      <c r="L613">
        <v>77</v>
      </c>
      <c r="M613" t="s">
        <v>1592</v>
      </c>
      <c r="N613" t="s">
        <v>688</v>
      </c>
      <c r="O613" t="s">
        <v>689</v>
      </c>
      <c r="P613" t="s">
        <v>690</v>
      </c>
      <c r="Q613" t="s">
        <v>34</v>
      </c>
      <c r="R613" t="s">
        <v>691</v>
      </c>
      <c r="S613" t="s">
        <v>34</v>
      </c>
      <c r="T613" t="s">
        <v>692</v>
      </c>
      <c r="U613" t="s">
        <v>196</v>
      </c>
      <c r="V613" t="s">
        <v>52</v>
      </c>
      <c r="W613" t="s">
        <v>693</v>
      </c>
      <c r="X613" t="s">
        <v>694</v>
      </c>
      <c r="Y613" t="s">
        <v>65</v>
      </c>
    </row>
    <row r="614" spans="1:25" x14ac:dyDescent="0.25">
      <c r="A614">
        <v>10253</v>
      </c>
      <c r="B614">
        <v>23</v>
      </c>
      <c r="C614" t="s">
        <v>1612</v>
      </c>
      <c r="D614">
        <v>9</v>
      </c>
      <c r="E614" t="s">
        <v>1613</v>
      </c>
      <c r="F614" t="s">
        <v>828</v>
      </c>
      <c r="G614" t="s">
        <v>591</v>
      </c>
      <c r="H614">
        <v>2</v>
      </c>
      <c r="I614">
        <v>6</v>
      </c>
      <c r="J614">
        <v>2004</v>
      </c>
      <c r="K614" t="s">
        <v>278</v>
      </c>
      <c r="L614">
        <v>77</v>
      </c>
      <c r="M614" t="s">
        <v>1592</v>
      </c>
      <c r="N614" t="s">
        <v>257</v>
      </c>
      <c r="O614" t="s">
        <v>258</v>
      </c>
      <c r="P614" t="s">
        <v>259</v>
      </c>
      <c r="Q614" t="s">
        <v>34</v>
      </c>
      <c r="R614" t="s">
        <v>260</v>
      </c>
      <c r="S614" t="s">
        <v>34</v>
      </c>
      <c r="T614" t="s">
        <v>261</v>
      </c>
      <c r="U614" t="s">
        <v>262</v>
      </c>
      <c r="V614" t="s">
        <v>52</v>
      </c>
      <c r="W614" t="s">
        <v>263</v>
      </c>
      <c r="X614" t="s">
        <v>264</v>
      </c>
      <c r="Y614" t="s">
        <v>42</v>
      </c>
    </row>
    <row r="615" spans="1:25" x14ac:dyDescent="0.25">
      <c r="A615">
        <v>10266</v>
      </c>
      <c r="B615">
        <v>33</v>
      </c>
      <c r="C615" t="s">
        <v>1614</v>
      </c>
      <c r="D615">
        <v>10</v>
      </c>
      <c r="E615" t="s">
        <v>1615</v>
      </c>
      <c r="F615" t="s">
        <v>830</v>
      </c>
      <c r="G615" t="s">
        <v>28</v>
      </c>
      <c r="H615">
        <v>3</v>
      </c>
      <c r="I615">
        <v>7</v>
      </c>
      <c r="J615">
        <v>2004</v>
      </c>
      <c r="K615" t="s">
        <v>278</v>
      </c>
      <c r="L615">
        <v>77</v>
      </c>
      <c r="M615" t="s">
        <v>1592</v>
      </c>
      <c r="N615" t="s">
        <v>831</v>
      </c>
      <c r="O615" t="s">
        <v>832</v>
      </c>
      <c r="P615" t="s">
        <v>833</v>
      </c>
      <c r="Q615" t="s">
        <v>34</v>
      </c>
      <c r="R615" t="s">
        <v>834</v>
      </c>
      <c r="S615" t="s">
        <v>34</v>
      </c>
      <c r="T615" t="s">
        <v>835</v>
      </c>
      <c r="U615" t="s">
        <v>396</v>
      </c>
      <c r="V615" t="s">
        <v>52</v>
      </c>
      <c r="W615" t="s">
        <v>836</v>
      </c>
      <c r="X615" t="s">
        <v>837</v>
      </c>
      <c r="Y615" t="s">
        <v>42</v>
      </c>
    </row>
    <row r="616" spans="1:25" x14ac:dyDescent="0.25">
      <c r="A616">
        <v>10278</v>
      </c>
      <c r="B616">
        <v>29</v>
      </c>
      <c r="C616" t="s">
        <v>1603</v>
      </c>
      <c r="D616">
        <v>10</v>
      </c>
      <c r="E616" t="s">
        <v>1616</v>
      </c>
      <c r="F616" t="s">
        <v>1317</v>
      </c>
      <c r="G616" t="s">
        <v>28</v>
      </c>
      <c r="H616">
        <v>3</v>
      </c>
      <c r="I616">
        <v>8</v>
      </c>
      <c r="J616">
        <v>2004</v>
      </c>
      <c r="K616" t="s">
        <v>278</v>
      </c>
      <c r="L616">
        <v>77</v>
      </c>
      <c r="M616" t="s">
        <v>1592</v>
      </c>
      <c r="N616" t="s">
        <v>1318</v>
      </c>
      <c r="O616" t="s">
        <v>1319</v>
      </c>
      <c r="P616" t="s">
        <v>1320</v>
      </c>
      <c r="Q616" t="s">
        <v>34</v>
      </c>
      <c r="R616" t="s">
        <v>1321</v>
      </c>
      <c r="S616" t="s">
        <v>1322</v>
      </c>
      <c r="T616" t="s">
        <v>1323</v>
      </c>
      <c r="U616" t="s">
        <v>38</v>
      </c>
      <c r="V616" t="s">
        <v>39</v>
      </c>
      <c r="W616" t="s">
        <v>168</v>
      </c>
      <c r="X616" t="s">
        <v>705</v>
      </c>
      <c r="Y616" t="s">
        <v>42</v>
      </c>
    </row>
    <row r="617" spans="1:25" x14ac:dyDescent="0.25">
      <c r="A617">
        <v>10287</v>
      </c>
      <c r="B617">
        <v>44</v>
      </c>
      <c r="C617" t="s">
        <v>1590</v>
      </c>
      <c r="D617">
        <v>8</v>
      </c>
      <c r="E617" t="s">
        <v>1617</v>
      </c>
      <c r="F617" t="s">
        <v>846</v>
      </c>
      <c r="G617" t="s">
        <v>28</v>
      </c>
      <c r="H617">
        <v>3</v>
      </c>
      <c r="I617">
        <v>8</v>
      </c>
      <c r="J617">
        <v>2004</v>
      </c>
      <c r="K617" t="s">
        <v>278</v>
      </c>
      <c r="L617">
        <v>77</v>
      </c>
      <c r="M617" t="s">
        <v>1592</v>
      </c>
      <c r="N617" t="s">
        <v>818</v>
      </c>
      <c r="O617" t="s">
        <v>819</v>
      </c>
      <c r="P617" t="s">
        <v>820</v>
      </c>
      <c r="Q617" t="s">
        <v>34</v>
      </c>
      <c r="R617" t="s">
        <v>821</v>
      </c>
      <c r="S617" t="s">
        <v>34</v>
      </c>
      <c r="T617" t="s">
        <v>822</v>
      </c>
      <c r="U617" t="s">
        <v>823</v>
      </c>
      <c r="V617" t="s">
        <v>52</v>
      </c>
      <c r="W617" t="s">
        <v>824</v>
      </c>
      <c r="X617" t="s">
        <v>150</v>
      </c>
      <c r="Y617" t="s">
        <v>65</v>
      </c>
    </row>
    <row r="618" spans="1:25" x14ac:dyDescent="0.25">
      <c r="A618">
        <v>10300</v>
      </c>
      <c r="B618">
        <v>41</v>
      </c>
      <c r="C618" t="s">
        <v>1618</v>
      </c>
      <c r="D618">
        <v>1</v>
      </c>
      <c r="E618" t="s">
        <v>1619</v>
      </c>
      <c r="F618" t="s">
        <v>848</v>
      </c>
      <c r="G618" t="s">
        <v>28</v>
      </c>
      <c r="H618">
        <v>4</v>
      </c>
      <c r="I618">
        <v>10</v>
      </c>
      <c r="J618">
        <v>2003</v>
      </c>
      <c r="K618" t="s">
        <v>278</v>
      </c>
      <c r="L618">
        <v>77</v>
      </c>
      <c r="M618" t="s">
        <v>1592</v>
      </c>
      <c r="N618" t="s">
        <v>849</v>
      </c>
      <c r="O618" t="s">
        <v>850</v>
      </c>
      <c r="P618" t="s">
        <v>851</v>
      </c>
      <c r="Q618" t="s">
        <v>34</v>
      </c>
      <c r="R618" t="s">
        <v>852</v>
      </c>
      <c r="S618" t="s">
        <v>34</v>
      </c>
      <c r="T618" t="s">
        <v>853</v>
      </c>
      <c r="U618" t="s">
        <v>810</v>
      </c>
      <c r="V618" t="s">
        <v>52</v>
      </c>
      <c r="W618" t="s">
        <v>854</v>
      </c>
      <c r="X618" t="s">
        <v>731</v>
      </c>
      <c r="Y618" t="s">
        <v>65</v>
      </c>
    </row>
    <row r="619" spans="1:25" x14ac:dyDescent="0.25">
      <c r="A619">
        <v>10310</v>
      </c>
      <c r="B619">
        <v>20</v>
      </c>
      <c r="C619" t="s">
        <v>1620</v>
      </c>
      <c r="D619">
        <v>6</v>
      </c>
      <c r="E619" t="s">
        <v>1621</v>
      </c>
      <c r="F619" t="s">
        <v>856</v>
      </c>
      <c r="G619" t="s">
        <v>28</v>
      </c>
      <c r="H619">
        <v>4</v>
      </c>
      <c r="I619">
        <v>10</v>
      </c>
      <c r="J619">
        <v>2004</v>
      </c>
      <c r="K619" t="s">
        <v>278</v>
      </c>
      <c r="L619">
        <v>77</v>
      </c>
      <c r="M619" t="s">
        <v>1592</v>
      </c>
      <c r="N619" t="s">
        <v>805</v>
      </c>
      <c r="O619" t="s">
        <v>806</v>
      </c>
      <c r="P619" t="s">
        <v>807</v>
      </c>
      <c r="Q619" t="s">
        <v>34</v>
      </c>
      <c r="R619" t="s">
        <v>808</v>
      </c>
      <c r="S619" t="s">
        <v>34</v>
      </c>
      <c r="T619" t="s">
        <v>809</v>
      </c>
      <c r="U619" t="s">
        <v>810</v>
      </c>
      <c r="V619" t="s">
        <v>52</v>
      </c>
      <c r="W619" t="s">
        <v>811</v>
      </c>
      <c r="X619" t="s">
        <v>812</v>
      </c>
      <c r="Y619" t="s">
        <v>42</v>
      </c>
    </row>
    <row r="620" spans="1:25" x14ac:dyDescent="0.25">
      <c r="A620">
        <v>10321</v>
      </c>
      <c r="B620">
        <v>37</v>
      </c>
      <c r="C620" t="s">
        <v>1622</v>
      </c>
      <c r="D620">
        <v>14</v>
      </c>
      <c r="E620" t="s">
        <v>1623</v>
      </c>
      <c r="F620" t="s">
        <v>424</v>
      </c>
      <c r="G620" t="s">
        <v>28</v>
      </c>
      <c r="H620">
        <v>4</v>
      </c>
      <c r="I620">
        <v>11</v>
      </c>
      <c r="J620">
        <v>2004</v>
      </c>
      <c r="K620" t="s">
        <v>278</v>
      </c>
      <c r="L620">
        <v>77</v>
      </c>
      <c r="M620" t="s">
        <v>1592</v>
      </c>
      <c r="N620" t="s">
        <v>248</v>
      </c>
      <c r="O620" t="s">
        <v>249</v>
      </c>
      <c r="P620" t="s">
        <v>250</v>
      </c>
      <c r="Q620" t="s">
        <v>34</v>
      </c>
      <c r="R620" t="s">
        <v>251</v>
      </c>
      <c r="S620" t="s">
        <v>185</v>
      </c>
      <c r="T620" t="s">
        <v>252</v>
      </c>
      <c r="U620" t="s">
        <v>38</v>
      </c>
      <c r="V620" t="s">
        <v>39</v>
      </c>
      <c r="W620" t="s">
        <v>253</v>
      </c>
      <c r="X620" t="s">
        <v>254</v>
      </c>
      <c r="Y620" t="s">
        <v>42</v>
      </c>
    </row>
    <row r="621" spans="1:25" x14ac:dyDescent="0.25">
      <c r="A621">
        <v>10329</v>
      </c>
      <c r="B621">
        <v>29</v>
      </c>
      <c r="C621" t="s">
        <v>77</v>
      </c>
      <c r="D621">
        <v>9</v>
      </c>
      <c r="E621" t="s">
        <v>1624</v>
      </c>
      <c r="F621" t="s">
        <v>218</v>
      </c>
      <c r="G621" t="s">
        <v>28</v>
      </c>
      <c r="H621">
        <v>4</v>
      </c>
      <c r="I621">
        <v>11</v>
      </c>
      <c r="J621">
        <v>2004</v>
      </c>
      <c r="K621" t="s">
        <v>278</v>
      </c>
      <c r="L621">
        <v>77</v>
      </c>
      <c r="M621" t="s">
        <v>1592</v>
      </c>
      <c r="N621" t="s">
        <v>31</v>
      </c>
      <c r="O621" t="s">
        <v>32</v>
      </c>
      <c r="P621" t="s">
        <v>33</v>
      </c>
      <c r="Q621" t="s">
        <v>34</v>
      </c>
      <c r="R621" t="s">
        <v>35</v>
      </c>
      <c r="S621" t="s">
        <v>36</v>
      </c>
      <c r="T621" t="s">
        <v>37</v>
      </c>
      <c r="U621" t="s">
        <v>38</v>
      </c>
      <c r="V621" t="s">
        <v>39</v>
      </c>
      <c r="W621" t="s">
        <v>40</v>
      </c>
      <c r="X621" t="s">
        <v>41</v>
      </c>
      <c r="Y621" t="s">
        <v>42</v>
      </c>
    </row>
    <row r="622" spans="1:25" x14ac:dyDescent="0.25">
      <c r="A622">
        <v>10342</v>
      </c>
      <c r="B622">
        <v>55</v>
      </c>
      <c r="C622" t="s">
        <v>1625</v>
      </c>
      <c r="D622">
        <v>1</v>
      </c>
      <c r="E622" t="s">
        <v>1626</v>
      </c>
      <c r="F622" t="s">
        <v>220</v>
      </c>
      <c r="G622" t="s">
        <v>28</v>
      </c>
      <c r="H622">
        <v>4</v>
      </c>
      <c r="I622">
        <v>11</v>
      </c>
      <c r="J622">
        <v>2004</v>
      </c>
      <c r="K622" t="s">
        <v>278</v>
      </c>
      <c r="L622">
        <v>77</v>
      </c>
      <c r="M622" t="s">
        <v>1592</v>
      </c>
      <c r="N622" t="s">
        <v>132</v>
      </c>
      <c r="O622" t="s">
        <v>133</v>
      </c>
      <c r="P622" t="s">
        <v>134</v>
      </c>
      <c r="Q622" t="s">
        <v>135</v>
      </c>
      <c r="R622" t="s">
        <v>136</v>
      </c>
      <c r="S622" t="s">
        <v>137</v>
      </c>
      <c r="T622" t="s">
        <v>138</v>
      </c>
      <c r="U622" t="s">
        <v>139</v>
      </c>
      <c r="V622" t="s">
        <v>140</v>
      </c>
      <c r="W622" t="s">
        <v>141</v>
      </c>
      <c r="X622" t="s">
        <v>142</v>
      </c>
      <c r="Y622" t="s">
        <v>65</v>
      </c>
    </row>
    <row r="623" spans="1:25" x14ac:dyDescent="0.25">
      <c r="A623">
        <v>10363</v>
      </c>
      <c r="B623">
        <v>22</v>
      </c>
      <c r="C623" t="s">
        <v>77</v>
      </c>
      <c r="D623">
        <v>7</v>
      </c>
      <c r="E623" t="s">
        <v>1627</v>
      </c>
      <c r="F623" t="s">
        <v>865</v>
      </c>
      <c r="G623" t="s">
        <v>28</v>
      </c>
      <c r="H623">
        <v>1</v>
      </c>
      <c r="I623">
        <v>1</v>
      </c>
      <c r="J623">
        <v>2005</v>
      </c>
      <c r="K623" t="s">
        <v>278</v>
      </c>
      <c r="L623">
        <v>77</v>
      </c>
      <c r="M623" t="s">
        <v>1592</v>
      </c>
      <c r="N623" t="s">
        <v>866</v>
      </c>
      <c r="O623" t="s">
        <v>867</v>
      </c>
      <c r="P623" t="s">
        <v>868</v>
      </c>
      <c r="Q623" t="s">
        <v>34</v>
      </c>
      <c r="R623" t="s">
        <v>869</v>
      </c>
      <c r="S623" t="s">
        <v>34</v>
      </c>
      <c r="T623" t="s">
        <v>870</v>
      </c>
      <c r="U623" t="s">
        <v>196</v>
      </c>
      <c r="V623" t="s">
        <v>52</v>
      </c>
      <c r="W623" t="s">
        <v>871</v>
      </c>
      <c r="X623" t="s">
        <v>872</v>
      </c>
      <c r="Y623" t="s">
        <v>65</v>
      </c>
    </row>
    <row r="624" spans="1:25" x14ac:dyDescent="0.25">
      <c r="A624">
        <v>10377</v>
      </c>
      <c r="B624">
        <v>31</v>
      </c>
      <c r="C624" t="s">
        <v>1628</v>
      </c>
      <c r="D624">
        <v>4</v>
      </c>
      <c r="E624" t="s">
        <v>1629</v>
      </c>
      <c r="F624" t="s">
        <v>1167</v>
      </c>
      <c r="G624" t="s">
        <v>28</v>
      </c>
      <c r="H624">
        <v>1</v>
      </c>
      <c r="I624">
        <v>2</v>
      </c>
      <c r="J624">
        <v>2005</v>
      </c>
      <c r="K624" t="s">
        <v>278</v>
      </c>
      <c r="L624">
        <v>77</v>
      </c>
      <c r="M624" t="s">
        <v>1592</v>
      </c>
      <c r="N624" t="s">
        <v>191</v>
      </c>
      <c r="O624" t="s">
        <v>192</v>
      </c>
      <c r="P624" t="s">
        <v>193</v>
      </c>
      <c r="Q624" t="s">
        <v>34</v>
      </c>
      <c r="R624" t="s">
        <v>194</v>
      </c>
      <c r="S624" t="s">
        <v>34</v>
      </c>
      <c r="T624" t="s">
        <v>195</v>
      </c>
      <c r="U624" t="s">
        <v>196</v>
      </c>
      <c r="V624" t="s">
        <v>52</v>
      </c>
      <c r="W624" t="s">
        <v>197</v>
      </c>
      <c r="X624" t="s">
        <v>198</v>
      </c>
      <c r="Y624" t="s">
        <v>42</v>
      </c>
    </row>
    <row r="625" spans="1:25" x14ac:dyDescent="0.25">
      <c r="A625">
        <v>10389</v>
      </c>
      <c r="B625">
        <v>49</v>
      </c>
      <c r="C625" t="s">
        <v>1630</v>
      </c>
      <c r="D625">
        <v>3</v>
      </c>
      <c r="E625" t="s">
        <v>1631</v>
      </c>
      <c r="F625" t="s">
        <v>247</v>
      </c>
      <c r="G625" t="s">
        <v>28</v>
      </c>
      <c r="H625">
        <v>1</v>
      </c>
      <c r="I625">
        <v>3</v>
      </c>
      <c r="J625">
        <v>2005</v>
      </c>
      <c r="K625" t="s">
        <v>278</v>
      </c>
      <c r="L625">
        <v>77</v>
      </c>
      <c r="M625" t="s">
        <v>1592</v>
      </c>
      <c r="N625" t="s">
        <v>401</v>
      </c>
      <c r="O625" t="s">
        <v>402</v>
      </c>
      <c r="P625" t="s">
        <v>403</v>
      </c>
      <c r="Q625" t="s">
        <v>34</v>
      </c>
      <c r="R625" t="s">
        <v>404</v>
      </c>
      <c r="S625" t="s">
        <v>34</v>
      </c>
      <c r="T625" t="s">
        <v>405</v>
      </c>
      <c r="U625" t="s">
        <v>287</v>
      </c>
      <c r="V625" t="s">
        <v>52</v>
      </c>
      <c r="W625" t="s">
        <v>406</v>
      </c>
      <c r="X625" t="s">
        <v>316</v>
      </c>
      <c r="Y625" t="s">
        <v>65</v>
      </c>
    </row>
    <row r="626" spans="1:25" x14ac:dyDescent="0.25">
      <c r="A626">
        <v>10405</v>
      </c>
      <c r="B626">
        <v>61</v>
      </c>
      <c r="C626" t="s">
        <v>1601</v>
      </c>
      <c r="D626">
        <v>4</v>
      </c>
      <c r="E626" t="s">
        <v>1632</v>
      </c>
      <c r="F626" t="s">
        <v>1254</v>
      </c>
      <c r="G626" t="s">
        <v>28</v>
      </c>
      <c r="H626">
        <v>2</v>
      </c>
      <c r="I626">
        <v>4</v>
      </c>
      <c r="J626">
        <v>2005</v>
      </c>
      <c r="K626" t="s">
        <v>278</v>
      </c>
      <c r="L626">
        <v>77</v>
      </c>
      <c r="M626" t="s">
        <v>1592</v>
      </c>
      <c r="N626" t="s">
        <v>1255</v>
      </c>
      <c r="O626" t="s">
        <v>1256</v>
      </c>
      <c r="P626" t="s">
        <v>1257</v>
      </c>
      <c r="Q626" t="s">
        <v>34</v>
      </c>
      <c r="R626" t="s">
        <v>1258</v>
      </c>
      <c r="S626" t="s">
        <v>34</v>
      </c>
      <c r="T626" t="s">
        <v>1259</v>
      </c>
      <c r="U626" t="s">
        <v>51</v>
      </c>
      <c r="V626" t="s">
        <v>52</v>
      </c>
      <c r="W626" t="s">
        <v>1260</v>
      </c>
      <c r="X626" t="s">
        <v>1261</v>
      </c>
      <c r="Y626" t="s">
        <v>65</v>
      </c>
    </row>
    <row r="627" spans="1:25" x14ac:dyDescent="0.25">
      <c r="A627">
        <v>10419</v>
      </c>
      <c r="B627">
        <v>39</v>
      </c>
      <c r="C627" t="s">
        <v>1612</v>
      </c>
      <c r="D627">
        <v>9</v>
      </c>
      <c r="E627" t="s">
        <v>1633</v>
      </c>
      <c r="F627" t="s">
        <v>878</v>
      </c>
      <c r="G627" t="s">
        <v>28</v>
      </c>
      <c r="H627">
        <v>2</v>
      </c>
      <c r="I627">
        <v>5</v>
      </c>
      <c r="J627">
        <v>2005</v>
      </c>
      <c r="K627" t="s">
        <v>278</v>
      </c>
      <c r="L627">
        <v>77</v>
      </c>
      <c r="M627" t="s">
        <v>1592</v>
      </c>
      <c r="N627" t="s">
        <v>221</v>
      </c>
      <c r="O627" t="s">
        <v>222</v>
      </c>
      <c r="P627" t="s">
        <v>223</v>
      </c>
      <c r="Q627" t="s">
        <v>34</v>
      </c>
      <c r="R627" t="s">
        <v>224</v>
      </c>
      <c r="S627" t="s">
        <v>34</v>
      </c>
      <c r="T627" t="s">
        <v>225</v>
      </c>
      <c r="U627" t="s">
        <v>226</v>
      </c>
      <c r="V627" t="s">
        <v>52</v>
      </c>
      <c r="W627" t="s">
        <v>227</v>
      </c>
      <c r="X627" t="s">
        <v>228</v>
      </c>
      <c r="Y627" t="s">
        <v>65</v>
      </c>
    </row>
    <row r="628" spans="1:25" x14ac:dyDescent="0.25">
      <c r="A628">
        <v>10109</v>
      </c>
      <c r="B628">
        <v>38</v>
      </c>
      <c r="C628" t="s">
        <v>77</v>
      </c>
      <c r="D628">
        <v>3</v>
      </c>
      <c r="E628" t="s">
        <v>1634</v>
      </c>
      <c r="F628" t="s">
        <v>1298</v>
      </c>
      <c r="G628" t="s">
        <v>28</v>
      </c>
      <c r="H628">
        <v>1</v>
      </c>
      <c r="I628">
        <v>3</v>
      </c>
      <c r="J628">
        <v>2003</v>
      </c>
      <c r="K628" t="s">
        <v>278</v>
      </c>
      <c r="L628">
        <v>142</v>
      </c>
      <c r="M628" t="s">
        <v>1635</v>
      </c>
      <c r="N628" t="s">
        <v>494</v>
      </c>
      <c r="O628" t="s">
        <v>495</v>
      </c>
      <c r="P628" t="s">
        <v>496</v>
      </c>
      <c r="Q628" t="s">
        <v>34</v>
      </c>
      <c r="R628" t="s">
        <v>332</v>
      </c>
      <c r="S628" t="s">
        <v>214</v>
      </c>
      <c r="T628" t="s">
        <v>333</v>
      </c>
      <c r="U628" t="s">
        <v>38</v>
      </c>
      <c r="V628" t="s">
        <v>39</v>
      </c>
      <c r="W628" t="s">
        <v>187</v>
      </c>
      <c r="X628" t="s">
        <v>497</v>
      </c>
      <c r="Y628" t="s">
        <v>65</v>
      </c>
    </row>
    <row r="629" spans="1:25" x14ac:dyDescent="0.25">
      <c r="A629">
        <v>10122</v>
      </c>
      <c r="B629">
        <v>31</v>
      </c>
      <c r="C629" t="s">
        <v>77</v>
      </c>
      <c r="D629">
        <v>1</v>
      </c>
      <c r="E629" t="s">
        <v>1636</v>
      </c>
      <c r="F629" t="s">
        <v>786</v>
      </c>
      <c r="G629" t="s">
        <v>28</v>
      </c>
      <c r="H629">
        <v>2</v>
      </c>
      <c r="I629">
        <v>5</v>
      </c>
      <c r="J629">
        <v>2003</v>
      </c>
      <c r="K629" t="s">
        <v>278</v>
      </c>
      <c r="L629">
        <v>142</v>
      </c>
      <c r="M629" t="s">
        <v>1635</v>
      </c>
      <c r="N629" t="s">
        <v>787</v>
      </c>
      <c r="O629" t="s">
        <v>788</v>
      </c>
      <c r="P629" t="s">
        <v>789</v>
      </c>
      <c r="Q629" t="s">
        <v>34</v>
      </c>
      <c r="R629" t="s">
        <v>790</v>
      </c>
      <c r="S629" t="s">
        <v>34</v>
      </c>
      <c r="T629" t="s">
        <v>791</v>
      </c>
      <c r="U629" t="s">
        <v>51</v>
      </c>
      <c r="V629" t="s">
        <v>52</v>
      </c>
      <c r="W629" t="s">
        <v>792</v>
      </c>
      <c r="X629" t="s">
        <v>793</v>
      </c>
      <c r="Y629" t="s">
        <v>65</v>
      </c>
    </row>
    <row r="630" spans="1:25" x14ac:dyDescent="0.25">
      <c r="A630">
        <v>10136</v>
      </c>
      <c r="B630">
        <v>36</v>
      </c>
      <c r="C630" t="s">
        <v>77</v>
      </c>
      <c r="D630">
        <v>1</v>
      </c>
      <c r="E630" t="s">
        <v>1637</v>
      </c>
      <c r="F630" t="s">
        <v>1301</v>
      </c>
      <c r="G630" t="s">
        <v>28</v>
      </c>
      <c r="H630">
        <v>3</v>
      </c>
      <c r="I630">
        <v>7</v>
      </c>
      <c r="J630">
        <v>2003</v>
      </c>
      <c r="K630" t="s">
        <v>278</v>
      </c>
      <c r="L630">
        <v>142</v>
      </c>
      <c r="M630" t="s">
        <v>1635</v>
      </c>
      <c r="N630" t="s">
        <v>594</v>
      </c>
      <c r="O630" t="s">
        <v>595</v>
      </c>
      <c r="P630" t="s">
        <v>596</v>
      </c>
      <c r="Q630" t="s">
        <v>34</v>
      </c>
      <c r="R630" t="s">
        <v>597</v>
      </c>
      <c r="S630" t="s">
        <v>34</v>
      </c>
      <c r="T630" t="s">
        <v>598</v>
      </c>
      <c r="U630" t="s">
        <v>51</v>
      </c>
      <c r="V630" t="s">
        <v>52</v>
      </c>
      <c r="W630" t="s">
        <v>599</v>
      </c>
      <c r="X630" t="s">
        <v>600</v>
      </c>
      <c r="Y630" t="s">
        <v>65</v>
      </c>
    </row>
    <row r="631" spans="1:25" x14ac:dyDescent="0.25">
      <c r="A631">
        <v>10148</v>
      </c>
      <c r="B631">
        <v>25</v>
      </c>
      <c r="C631" t="s">
        <v>77</v>
      </c>
      <c r="D631">
        <v>12</v>
      </c>
      <c r="E631" t="s">
        <v>1638</v>
      </c>
      <c r="F631" t="s">
        <v>1303</v>
      </c>
      <c r="G631" t="s">
        <v>28</v>
      </c>
      <c r="H631">
        <v>3</v>
      </c>
      <c r="I631">
        <v>9</v>
      </c>
      <c r="J631">
        <v>2003</v>
      </c>
      <c r="K631" t="s">
        <v>278</v>
      </c>
      <c r="L631">
        <v>142</v>
      </c>
      <c r="M631" t="s">
        <v>1635</v>
      </c>
      <c r="N631" t="s">
        <v>448</v>
      </c>
      <c r="O631" t="s">
        <v>449</v>
      </c>
      <c r="P631" t="s">
        <v>450</v>
      </c>
      <c r="Q631" t="s">
        <v>451</v>
      </c>
      <c r="R631" t="s">
        <v>452</v>
      </c>
      <c r="S631" t="s">
        <v>238</v>
      </c>
      <c r="T631" t="s">
        <v>453</v>
      </c>
      <c r="U631" t="s">
        <v>139</v>
      </c>
      <c r="V631" t="s">
        <v>140</v>
      </c>
      <c r="W631" t="s">
        <v>454</v>
      </c>
      <c r="X631" t="s">
        <v>455</v>
      </c>
      <c r="Y631" t="s">
        <v>65</v>
      </c>
    </row>
    <row r="632" spans="1:25" x14ac:dyDescent="0.25">
      <c r="A632">
        <v>10161</v>
      </c>
      <c r="B632">
        <v>48</v>
      </c>
      <c r="C632" t="s">
        <v>77</v>
      </c>
      <c r="D632">
        <v>11</v>
      </c>
      <c r="E632" t="s">
        <v>1639</v>
      </c>
      <c r="F632" t="s">
        <v>1305</v>
      </c>
      <c r="G632" t="s">
        <v>28</v>
      </c>
      <c r="H632">
        <v>4</v>
      </c>
      <c r="I632">
        <v>10</v>
      </c>
      <c r="J632">
        <v>2003</v>
      </c>
      <c r="K632" t="s">
        <v>278</v>
      </c>
      <c r="L632">
        <v>142</v>
      </c>
      <c r="M632" t="s">
        <v>1635</v>
      </c>
      <c r="N632" t="s">
        <v>934</v>
      </c>
      <c r="O632" t="s">
        <v>935</v>
      </c>
      <c r="P632" t="s">
        <v>936</v>
      </c>
      <c r="Q632" t="s">
        <v>34</v>
      </c>
      <c r="R632" t="s">
        <v>937</v>
      </c>
      <c r="S632" t="s">
        <v>34</v>
      </c>
      <c r="T632" t="s">
        <v>938</v>
      </c>
      <c r="U632" t="s">
        <v>567</v>
      </c>
      <c r="V632" t="s">
        <v>52</v>
      </c>
      <c r="W632" t="s">
        <v>939</v>
      </c>
      <c r="X632" t="s">
        <v>940</v>
      </c>
      <c r="Y632" t="s">
        <v>65</v>
      </c>
    </row>
    <row r="633" spans="1:25" x14ac:dyDescent="0.25">
      <c r="A633">
        <v>10171</v>
      </c>
      <c r="B633">
        <v>35</v>
      </c>
      <c r="C633" t="s">
        <v>77</v>
      </c>
      <c r="D633">
        <v>1</v>
      </c>
      <c r="E633" t="s">
        <v>1640</v>
      </c>
      <c r="F633" t="s">
        <v>1306</v>
      </c>
      <c r="G633" t="s">
        <v>28</v>
      </c>
      <c r="H633">
        <v>4</v>
      </c>
      <c r="I633">
        <v>11</v>
      </c>
      <c r="J633">
        <v>2003</v>
      </c>
      <c r="K633" t="s">
        <v>278</v>
      </c>
      <c r="L633">
        <v>142</v>
      </c>
      <c r="M633" t="s">
        <v>1635</v>
      </c>
      <c r="N633" t="s">
        <v>458</v>
      </c>
      <c r="O633" t="s">
        <v>459</v>
      </c>
      <c r="P633" t="s">
        <v>460</v>
      </c>
      <c r="Q633" t="s">
        <v>34</v>
      </c>
      <c r="R633" t="s">
        <v>461</v>
      </c>
      <c r="S633" t="s">
        <v>462</v>
      </c>
      <c r="T633" t="s">
        <v>463</v>
      </c>
      <c r="U633" t="s">
        <v>353</v>
      </c>
      <c r="V633" t="s">
        <v>39</v>
      </c>
      <c r="W633" t="s">
        <v>464</v>
      </c>
      <c r="X633" t="s">
        <v>465</v>
      </c>
      <c r="Y633" t="s">
        <v>65</v>
      </c>
    </row>
    <row r="634" spans="1:25" x14ac:dyDescent="0.25">
      <c r="A634">
        <v>10181</v>
      </c>
      <c r="B634">
        <v>21</v>
      </c>
      <c r="C634" t="s">
        <v>77</v>
      </c>
      <c r="D634">
        <v>5</v>
      </c>
      <c r="E634" t="s">
        <v>1641</v>
      </c>
      <c r="F634" t="s">
        <v>802</v>
      </c>
      <c r="G634" t="s">
        <v>28</v>
      </c>
      <c r="H634">
        <v>4</v>
      </c>
      <c r="I634">
        <v>11</v>
      </c>
      <c r="J634">
        <v>2003</v>
      </c>
      <c r="K634" t="s">
        <v>278</v>
      </c>
      <c r="L634">
        <v>142</v>
      </c>
      <c r="M634" t="s">
        <v>1635</v>
      </c>
      <c r="N634" t="s">
        <v>107</v>
      </c>
      <c r="O634" t="s">
        <v>108</v>
      </c>
      <c r="P634" t="s">
        <v>109</v>
      </c>
      <c r="Q634" t="s">
        <v>34</v>
      </c>
      <c r="R634" t="s">
        <v>110</v>
      </c>
      <c r="S634" t="s">
        <v>34</v>
      </c>
      <c r="T634" t="s">
        <v>111</v>
      </c>
      <c r="U634" t="s">
        <v>112</v>
      </c>
      <c r="V634" t="s">
        <v>52</v>
      </c>
      <c r="W634" t="s">
        <v>113</v>
      </c>
      <c r="X634" t="s">
        <v>114</v>
      </c>
      <c r="Y634" t="s">
        <v>65</v>
      </c>
    </row>
    <row r="635" spans="1:25" x14ac:dyDescent="0.25">
      <c r="A635">
        <v>10192</v>
      </c>
      <c r="B635">
        <v>47</v>
      </c>
      <c r="C635" t="s">
        <v>77</v>
      </c>
      <c r="D635">
        <v>10</v>
      </c>
      <c r="E635" t="s">
        <v>1642</v>
      </c>
      <c r="F635" t="s">
        <v>804</v>
      </c>
      <c r="G635" t="s">
        <v>28</v>
      </c>
      <c r="H635">
        <v>4</v>
      </c>
      <c r="I635">
        <v>11</v>
      </c>
      <c r="J635">
        <v>2003</v>
      </c>
      <c r="K635" t="s">
        <v>278</v>
      </c>
      <c r="L635">
        <v>142</v>
      </c>
      <c r="M635" t="s">
        <v>1635</v>
      </c>
      <c r="N635" t="s">
        <v>425</v>
      </c>
      <c r="O635" t="s">
        <v>426</v>
      </c>
      <c r="P635" t="s">
        <v>427</v>
      </c>
      <c r="Q635" t="s">
        <v>34</v>
      </c>
      <c r="R635" t="s">
        <v>428</v>
      </c>
      <c r="S635" t="s">
        <v>429</v>
      </c>
      <c r="T635" t="s">
        <v>430</v>
      </c>
      <c r="U635" t="s">
        <v>38</v>
      </c>
      <c r="V635" t="s">
        <v>39</v>
      </c>
      <c r="W635" t="s">
        <v>75</v>
      </c>
      <c r="X635" t="s">
        <v>422</v>
      </c>
      <c r="Y635" t="s">
        <v>229</v>
      </c>
    </row>
    <row r="636" spans="1:25" x14ac:dyDescent="0.25">
      <c r="A636">
        <v>10204</v>
      </c>
      <c r="B636">
        <v>38</v>
      </c>
      <c r="C636" t="s">
        <v>77</v>
      </c>
      <c r="D636">
        <v>16</v>
      </c>
      <c r="E636" t="s">
        <v>1643</v>
      </c>
      <c r="F636" t="s">
        <v>814</v>
      </c>
      <c r="G636" t="s">
        <v>28</v>
      </c>
      <c r="H636">
        <v>4</v>
      </c>
      <c r="I636">
        <v>12</v>
      </c>
      <c r="J636">
        <v>2003</v>
      </c>
      <c r="K636" t="s">
        <v>278</v>
      </c>
      <c r="L636">
        <v>142</v>
      </c>
      <c r="M636" t="s">
        <v>1635</v>
      </c>
      <c r="N636" t="s">
        <v>885</v>
      </c>
      <c r="O636" t="s">
        <v>886</v>
      </c>
      <c r="P636" t="s">
        <v>887</v>
      </c>
      <c r="Q636" t="s">
        <v>888</v>
      </c>
      <c r="R636" t="s">
        <v>35</v>
      </c>
      <c r="S636" t="s">
        <v>36</v>
      </c>
      <c r="T636" t="s">
        <v>37</v>
      </c>
      <c r="U636" t="s">
        <v>38</v>
      </c>
      <c r="V636" t="s">
        <v>39</v>
      </c>
      <c r="W636" t="s">
        <v>75</v>
      </c>
      <c r="X636" t="s">
        <v>889</v>
      </c>
      <c r="Y636" t="s">
        <v>65</v>
      </c>
    </row>
    <row r="637" spans="1:25" x14ac:dyDescent="0.25">
      <c r="A637">
        <v>10212</v>
      </c>
      <c r="B637">
        <v>41</v>
      </c>
      <c r="C637" t="s">
        <v>77</v>
      </c>
      <c r="D637">
        <v>9</v>
      </c>
      <c r="E637" t="s">
        <v>1644</v>
      </c>
      <c r="F637" t="s">
        <v>1069</v>
      </c>
      <c r="G637" t="s">
        <v>28</v>
      </c>
      <c r="H637">
        <v>1</v>
      </c>
      <c r="I637">
        <v>1</v>
      </c>
      <c r="J637">
        <v>2004</v>
      </c>
      <c r="K637" t="s">
        <v>278</v>
      </c>
      <c r="L637">
        <v>142</v>
      </c>
      <c r="M637" t="s">
        <v>1635</v>
      </c>
      <c r="N637" t="s">
        <v>268</v>
      </c>
      <c r="O637" t="s">
        <v>269</v>
      </c>
      <c r="P637" t="s">
        <v>270</v>
      </c>
      <c r="Q637" t="s">
        <v>34</v>
      </c>
      <c r="R637" t="s">
        <v>271</v>
      </c>
      <c r="S637" t="s">
        <v>34</v>
      </c>
      <c r="T637" t="s">
        <v>272</v>
      </c>
      <c r="U637" t="s">
        <v>273</v>
      </c>
      <c r="V637" t="s">
        <v>52</v>
      </c>
      <c r="W637" t="s">
        <v>274</v>
      </c>
      <c r="X637" t="s">
        <v>275</v>
      </c>
      <c r="Y637" t="s">
        <v>65</v>
      </c>
    </row>
    <row r="638" spans="1:25" x14ac:dyDescent="0.25">
      <c r="A638">
        <v>10226</v>
      </c>
      <c r="B638">
        <v>24</v>
      </c>
      <c r="C638" t="s">
        <v>77</v>
      </c>
      <c r="D638">
        <v>7</v>
      </c>
      <c r="E638" t="s">
        <v>1645</v>
      </c>
      <c r="F638" t="s">
        <v>1479</v>
      </c>
      <c r="G638" t="s">
        <v>28</v>
      </c>
      <c r="H638">
        <v>1</v>
      </c>
      <c r="I638">
        <v>2</v>
      </c>
      <c r="J638">
        <v>2004</v>
      </c>
      <c r="K638" t="s">
        <v>278</v>
      </c>
      <c r="L638">
        <v>142</v>
      </c>
      <c r="M638" t="s">
        <v>1635</v>
      </c>
      <c r="N638" t="s">
        <v>627</v>
      </c>
      <c r="O638" t="s">
        <v>628</v>
      </c>
      <c r="P638" t="s">
        <v>629</v>
      </c>
      <c r="Q638" t="s">
        <v>34</v>
      </c>
      <c r="R638" t="s">
        <v>630</v>
      </c>
      <c r="S638" t="s">
        <v>73</v>
      </c>
      <c r="T638" t="s">
        <v>631</v>
      </c>
      <c r="U638" t="s">
        <v>38</v>
      </c>
      <c r="V638" t="s">
        <v>39</v>
      </c>
      <c r="W638" t="s">
        <v>362</v>
      </c>
      <c r="X638" t="s">
        <v>422</v>
      </c>
      <c r="Y638" t="s">
        <v>65</v>
      </c>
    </row>
    <row r="639" spans="1:25" x14ac:dyDescent="0.25">
      <c r="A639">
        <v>10240</v>
      </c>
      <c r="B639">
        <v>37</v>
      </c>
      <c r="C639" t="s">
        <v>77</v>
      </c>
      <c r="D639">
        <v>2</v>
      </c>
      <c r="E639" t="s">
        <v>1646</v>
      </c>
      <c r="F639" t="s">
        <v>1313</v>
      </c>
      <c r="G639" t="s">
        <v>28</v>
      </c>
      <c r="H639">
        <v>2</v>
      </c>
      <c r="I639">
        <v>4</v>
      </c>
      <c r="J639">
        <v>2004</v>
      </c>
      <c r="K639" t="s">
        <v>278</v>
      </c>
      <c r="L639">
        <v>142</v>
      </c>
      <c r="M639" t="s">
        <v>1635</v>
      </c>
      <c r="N639" t="s">
        <v>484</v>
      </c>
      <c r="O639" t="s">
        <v>485</v>
      </c>
      <c r="P639" t="s">
        <v>486</v>
      </c>
      <c r="Q639" t="s">
        <v>34</v>
      </c>
      <c r="R639" t="s">
        <v>487</v>
      </c>
      <c r="S639" t="s">
        <v>487</v>
      </c>
      <c r="T639" t="s">
        <v>488</v>
      </c>
      <c r="U639" t="s">
        <v>307</v>
      </c>
      <c r="V639" t="s">
        <v>307</v>
      </c>
      <c r="W639" t="s">
        <v>489</v>
      </c>
      <c r="X639" t="s">
        <v>490</v>
      </c>
      <c r="Y639" t="s">
        <v>65</v>
      </c>
    </row>
    <row r="640" spans="1:25" x14ac:dyDescent="0.25">
      <c r="A640">
        <v>10253</v>
      </c>
      <c r="B640">
        <v>33</v>
      </c>
      <c r="C640" t="s">
        <v>77</v>
      </c>
      <c r="D640">
        <v>4</v>
      </c>
      <c r="E640" t="s">
        <v>1647</v>
      </c>
      <c r="F640" t="s">
        <v>828</v>
      </c>
      <c r="G640" t="s">
        <v>591</v>
      </c>
      <c r="H640">
        <v>2</v>
      </c>
      <c r="I640">
        <v>6</v>
      </c>
      <c r="J640">
        <v>2004</v>
      </c>
      <c r="K640" t="s">
        <v>278</v>
      </c>
      <c r="L640">
        <v>142</v>
      </c>
      <c r="M640" t="s">
        <v>1635</v>
      </c>
      <c r="N640" t="s">
        <v>257</v>
      </c>
      <c r="O640" t="s">
        <v>258</v>
      </c>
      <c r="P640" t="s">
        <v>259</v>
      </c>
      <c r="Q640" t="s">
        <v>34</v>
      </c>
      <c r="R640" t="s">
        <v>260</v>
      </c>
      <c r="S640" t="s">
        <v>34</v>
      </c>
      <c r="T640" t="s">
        <v>261</v>
      </c>
      <c r="U640" t="s">
        <v>262</v>
      </c>
      <c r="V640" t="s">
        <v>52</v>
      </c>
      <c r="W640" t="s">
        <v>263</v>
      </c>
      <c r="X640" t="s">
        <v>264</v>
      </c>
      <c r="Y640" t="s">
        <v>65</v>
      </c>
    </row>
    <row r="641" spans="1:25" x14ac:dyDescent="0.25">
      <c r="A641">
        <v>10266</v>
      </c>
      <c r="B641">
        <v>49</v>
      </c>
      <c r="C641" t="s">
        <v>77</v>
      </c>
      <c r="D641">
        <v>5</v>
      </c>
      <c r="E641" t="s">
        <v>1648</v>
      </c>
      <c r="F641" t="s">
        <v>830</v>
      </c>
      <c r="G641" t="s">
        <v>28</v>
      </c>
      <c r="H641">
        <v>3</v>
      </c>
      <c r="I641">
        <v>7</v>
      </c>
      <c r="J641">
        <v>2004</v>
      </c>
      <c r="K641" t="s">
        <v>278</v>
      </c>
      <c r="L641">
        <v>142</v>
      </c>
      <c r="M641" t="s">
        <v>1635</v>
      </c>
      <c r="N641" t="s">
        <v>831</v>
      </c>
      <c r="O641" t="s">
        <v>832</v>
      </c>
      <c r="P641" t="s">
        <v>833</v>
      </c>
      <c r="Q641" t="s">
        <v>34</v>
      </c>
      <c r="R641" t="s">
        <v>834</v>
      </c>
      <c r="S641" t="s">
        <v>34</v>
      </c>
      <c r="T641" t="s">
        <v>835</v>
      </c>
      <c r="U641" t="s">
        <v>396</v>
      </c>
      <c r="V641" t="s">
        <v>52</v>
      </c>
      <c r="W641" t="s">
        <v>836</v>
      </c>
      <c r="X641" t="s">
        <v>837</v>
      </c>
      <c r="Y641" t="s">
        <v>65</v>
      </c>
    </row>
    <row r="642" spans="1:25" x14ac:dyDescent="0.25">
      <c r="A642">
        <v>10278</v>
      </c>
      <c r="B642">
        <v>29</v>
      </c>
      <c r="C642" t="s">
        <v>77</v>
      </c>
      <c r="D642">
        <v>5</v>
      </c>
      <c r="E642" t="s">
        <v>1649</v>
      </c>
      <c r="F642" t="s">
        <v>1317</v>
      </c>
      <c r="G642" t="s">
        <v>28</v>
      </c>
      <c r="H642">
        <v>3</v>
      </c>
      <c r="I642">
        <v>8</v>
      </c>
      <c r="J642">
        <v>2004</v>
      </c>
      <c r="K642" t="s">
        <v>278</v>
      </c>
      <c r="L642">
        <v>142</v>
      </c>
      <c r="M642" t="s">
        <v>1635</v>
      </c>
      <c r="N642" t="s">
        <v>1318</v>
      </c>
      <c r="O642" t="s">
        <v>1319</v>
      </c>
      <c r="P642" t="s">
        <v>1320</v>
      </c>
      <c r="Q642" t="s">
        <v>34</v>
      </c>
      <c r="R642" t="s">
        <v>1321</v>
      </c>
      <c r="S642" t="s">
        <v>1322</v>
      </c>
      <c r="T642" t="s">
        <v>1323</v>
      </c>
      <c r="U642" t="s">
        <v>38</v>
      </c>
      <c r="V642" t="s">
        <v>39</v>
      </c>
      <c r="W642" t="s">
        <v>168</v>
      </c>
      <c r="X642" t="s">
        <v>705</v>
      </c>
      <c r="Y642" t="s">
        <v>65</v>
      </c>
    </row>
    <row r="643" spans="1:25" x14ac:dyDescent="0.25">
      <c r="A643">
        <v>10287</v>
      </c>
      <c r="B643">
        <v>24</v>
      </c>
      <c r="C643" t="s">
        <v>77</v>
      </c>
      <c r="D643">
        <v>3</v>
      </c>
      <c r="E643" t="s">
        <v>1650</v>
      </c>
      <c r="F643" t="s">
        <v>846</v>
      </c>
      <c r="G643" t="s">
        <v>28</v>
      </c>
      <c r="H643">
        <v>3</v>
      </c>
      <c r="I643">
        <v>8</v>
      </c>
      <c r="J643">
        <v>2004</v>
      </c>
      <c r="K643" t="s">
        <v>278</v>
      </c>
      <c r="L643">
        <v>142</v>
      </c>
      <c r="M643" t="s">
        <v>1635</v>
      </c>
      <c r="N643" t="s">
        <v>818</v>
      </c>
      <c r="O643" t="s">
        <v>819</v>
      </c>
      <c r="P643" t="s">
        <v>820</v>
      </c>
      <c r="Q643" t="s">
        <v>34</v>
      </c>
      <c r="R643" t="s">
        <v>821</v>
      </c>
      <c r="S643" t="s">
        <v>34</v>
      </c>
      <c r="T643" t="s">
        <v>822</v>
      </c>
      <c r="U643" t="s">
        <v>823</v>
      </c>
      <c r="V643" t="s">
        <v>52</v>
      </c>
      <c r="W643" t="s">
        <v>824</v>
      </c>
      <c r="X643" t="s">
        <v>150</v>
      </c>
      <c r="Y643" t="s">
        <v>65</v>
      </c>
    </row>
    <row r="644" spans="1:25" x14ac:dyDescent="0.25">
      <c r="A644">
        <v>10301</v>
      </c>
      <c r="B644">
        <v>47</v>
      </c>
      <c r="C644" t="s">
        <v>77</v>
      </c>
      <c r="D644">
        <v>7</v>
      </c>
      <c r="E644" t="s">
        <v>1651</v>
      </c>
      <c r="F644" t="s">
        <v>1326</v>
      </c>
      <c r="G644" t="s">
        <v>28</v>
      </c>
      <c r="H644">
        <v>4</v>
      </c>
      <c r="I644">
        <v>10</v>
      </c>
      <c r="J644">
        <v>2003</v>
      </c>
      <c r="K644" t="s">
        <v>278</v>
      </c>
      <c r="L644">
        <v>142</v>
      </c>
      <c r="M644" t="s">
        <v>1635</v>
      </c>
      <c r="N644" t="s">
        <v>1327</v>
      </c>
      <c r="O644" t="s">
        <v>1328</v>
      </c>
      <c r="P644" t="s">
        <v>1329</v>
      </c>
      <c r="Q644" t="s">
        <v>34</v>
      </c>
      <c r="R644" t="s">
        <v>1330</v>
      </c>
      <c r="S644" t="s">
        <v>34</v>
      </c>
      <c r="T644" t="s">
        <v>1331</v>
      </c>
      <c r="U644" t="s">
        <v>112</v>
      </c>
      <c r="V644" t="s">
        <v>52</v>
      </c>
      <c r="W644" t="s">
        <v>1332</v>
      </c>
      <c r="X644" t="s">
        <v>1333</v>
      </c>
      <c r="Y644" t="s">
        <v>229</v>
      </c>
    </row>
    <row r="645" spans="1:25" x14ac:dyDescent="0.25">
      <c r="A645">
        <v>10310</v>
      </c>
      <c r="B645">
        <v>24</v>
      </c>
      <c r="C645" t="s">
        <v>77</v>
      </c>
      <c r="D645">
        <v>1</v>
      </c>
      <c r="E645" t="s">
        <v>1652</v>
      </c>
      <c r="F645" t="s">
        <v>856</v>
      </c>
      <c r="G645" t="s">
        <v>28</v>
      </c>
      <c r="H645">
        <v>4</v>
      </c>
      <c r="I645">
        <v>10</v>
      </c>
      <c r="J645">
        <v>2004</v>
      </c>
      <c r="K645" t="s">
        <v>278</v>
      </c>
      <c r="L645">
        <v>142</v>
      </c>
      <c r="M645" t="s">
        <v>1635</v>
      </c>
      <c r="N645" t="s">
        <v>805</v>
      </c>
      <c r="O645" t="s">
        <v>806</v>
      </c>
      <c r="P645" t="s">
        <v>807</v>
      </c>
      <c r="Q645" t="s">
        <v>34</v>
      </c>
      <c r="R645" t="s">
        <v>808</v>
      </c>
      <c r="S645" t="s">
        <v>34</v>
      </c>
      <c r="T645" t="s">
        <v>809</v>
      </c>
      <c r="U645" t="s">
        <v>810</v>
      </c>
      <c r="V645" t="s">
        <v>52</v>
      </c>
      <c r="W645" t="s">
        <v>811</v>
      </c>
      <c r="X645" t="s">
        <v>812</v>
      </c>
      <c r="Y645" t="s">
        <v>65</v>
      </c>
    </row>
    <row r="646" spans="1:25" x14ac:dyDescent="0.25">
      <c r="A646">
        <v>10321</v>
      </c>
      <c r="B646">
        <v>25</v>
      </c>
      <c r="C646" t="s">
        <v>77</v>
      </c>
      <c r="D646">
        <v>9</v>
      </c>
      <c r="E646" t="s">
        <v>1653</v>
      </c>
      <c r="F646" t="s">
        <v>424</v>
      </c>
      <c r="G646" t="s">
        <v>28</v>
      </c>
      <c r="H646">
        <v>4</v>
      </c>
      <c r="I646">
        <v>11</v>
      </c>
      <c r="J646">
        <v>2004</v>
      </c>
      <c r="K646" t="s">
        <v>278</v>
      </c>
      <c r="L646">
        <v>142</v>
      </c>
      <c r="M646" t="s">
        <v>1635</v>
      </c>
      <c r="N646" t="s">
        <v>248</v>
      </c>
      <c r="O646" t="s">
        <v>249</v>
      </c>
      <c r="P646" t="s">
        <v>250</v>
      </c>
      <c r="Q646" t="s">
        <v>34</v>
      </c>
      <c r="R646" t="s">
        <v>251</v>
      </c>
      <c r="S646" t="s">
        <v>185</v>
      </c>
      <c r="T646" t="s">
        <v>252</v>
      </c>
      <c r="U646" t="s">
        <v>38</v>
      </c>
      <c r="V646" t="s">
        <v>39</v>
      </c>
      <c r="W646" t="s">
        <v>253</v>
      </c>
      <c r="X646" t="s">
        <v>254</v>
      </c>
      <c r="Y646" t="s">
        <v>65</v>
      </c>
    </row>
    <row r="647" spans="1:25" x14ac:dyDescent="0.25">
      <c r="A647">
        <v>10331</v>
      </c>
      <c r="B647">
        <v>30</v>
      </c>
      <c r="C647" t="s">
        <v>1654</v>
      </c>
      <c r="D647">
        <v>8</v>
      </c>
      <c r="E647" t="s">
        <v>1655</v>
      </c>
      <c r="F647" t="s">
        <v>1337</v>
      </c>
      <c r="G647" t="s">
        <v>28</v>
      </c>
      <c r="H647">
        <v>4</v>
      </c>
      <c r="I647">
        <v>11</v>
      </c>
      <c r="J647">
        <v>2004</v>
      </c>
      <c r="K647" t="s">
        <v>278</v>
      </c>
      <c r="L647">
        <v>142</v>
      </c>
      <c r="M647" t="s">
        <v>1635</v>
      </c>
      <c r="N647" t="s">
        <v>494</v>
      </c>
      <c r="O647" t="s">
        <v>495</v>
      </c>
      <c r="P647" t="s">
        <v>496</v>
      </c>
      <c r="Q647" t="s">
        <v>34</v>
      </c>
      <c r="R647" t="s">
        <v>332</v>
      </c>
      <c r="S647" t="s">
        <v>214</v>
      </c>
      <c r="T647" t="s">
        <v>333</v>
      </c>
      <c r="U647" t="s">
        <v>38</v>
      </c>
      <c r="V647" t="s">
        <v>39</v>
      </c>
      <c r="W647" t="s">
        <v>187</v>
      </c>
      <c r="X647" t="s">
        <v>497</v>
      </c>
      <c r="Y647" t="s">
        <v>42</v>
      </c>
    </row>
    <row r="648" spans="1:25" x14ac:dyDescent="0.25">
      <c r="A648">
        <v>10342</v>
      </c>
      <c r="B648">
        <v>22</v>
      </c>
      <c r="C648" t="s">
        <v>77</v>
      </c>
      <c r="D648">
        <v>3</v>
      </c>
      <c r="E648" t="s">
        <v>1656</v>
      </c>
      <c r="F648" t="s">
        <v>220</v>
      </c>
      <c r="G648" t="s">
        <v>28</v>
      </c>
      <c r="H648">
        <v>4</v>
      </c>
      <c r="I648">
        <v>11</v>
      </c>
      <c r="J648">
        <v>2004</v>
      </c>
      <c r="K648" t="s">
        <v>278</v>
      </c>
      <c r="L648">
        <v>142</v>
      </c>
      <c r="M648" t="s">
        <v>1635</v>
      </c>
      <c r="N648" t="s">
        <v>132</v>
      </c>
      <c r="O648" t="s">
        <v>133</v>
      </c>
      <c r="P648" t="s">
        <v>134</v>
      </c>
      <c r="Q648" t="s">
        <v>135</v>
      </c>
      <c r="R648" t="s">
        <v>136</v>
      </c>
      <c r="S648" t="s">
        <v>137</v>
      </c>
      <c r="T648" t="s">
        <v>138</v>
      </c>
      <c r="U648" t="s">
        <v>139</v>
      </c>
      <c r="V648" t="s">
        <v>140</v>
      </c>
      <c r="W648" t="s">
        <v>141</v>
      </c>
      <c r="X648" t="s">
        <v>142</v>
      </c>
      <c r="Y648" t="s">
        <v>65</v>
      </c>
    </row>
    <row r="649" spans="1:25" x14ac:dyDescent="0.25">
      <c r="A649">
        <v>10356</v>
      </c>
      <c r="B649">
        <v>27</v>
      </c>
      <c r="C649" t="s">
        <v>1657</v>
      </c>
      <c r="D649">
        <v>2</v>
      </c>
      <c r="E649" t="s">
        <v>1658</v>
      </c>
      <c r="F649" t="s">
        <v>1341</v>
      </c>
      <c r="G649" t="s">
        <v>28</v>
      </c>
      <c r="H649">
        <v>4</v>
      </c>
      <c r="I649">
        <v>12</v>
      </c>
      <c r="J649">
        <v>2004</v>
      </c>
      <c r="K649" t="s">
        <v>278</v>
      </c>
      <c r="L649">
        <v>142</v>
      </c>
      <c r="M649" t="s">
        <v>1635</v>
      </c>
      <c r="N649" t="s">
        <v>58</v>
      </c>
      <c r="O649" t="s">
        <v>59</v>
      </c>
      <c r="P649" t="s">
        <v>60</v>
      </c>
      <c r="Q649" t="s">
        <v>34</v>
      </c>
      <c r="R649" t="s">
        <v>61</v>
      </c>
      <c r="S649" t="s">
        <v>34</v>
      </c>
      <c r="T649" t="s">
        <v>62</v>
      </c>
      <c r="U649" t="s">
        <v>51</v>
      </c>
      <c r="V649" t="s">
        <v>52</v>
      </c>
      <c r="W649" t="s">
        <v>63</v>
      </c>
      <c r="X649" t="s">
        <v>64</v>
      </c>
      <c r="Y649" t="s">
        <v>42</v>
      </c>
    </row>
    <row r="650" spans="1:25" x14ac:dyDescent="0.25">
      <c r="A650">
        <v>10366</v>
      </c>
      <c r="B650">
        <v>34</v>
      </c>
      <c r="C650" t="s">
        <v>77</v>
      </c>
      <c r="D650">
        <v>3</v>
      </c>
      <c r="E650" t="s">
        <v>1659</v>
      </c>
      <c r="F650" t="s">
        <v>1660</v>
      </c>
      <c r="G650" t="s">
        <v>28</v>
      </c>
      <c r="H650">
        <v>1</v>
      </c>
      <c r="I650">
        <v>1</v>
      </c>
      <c r="J650">
        <v>2005</v>
      </c>
      <c r="K650" t="s">
        <v>278</v>
      </c>
      <c r="L650">
        <v>142</v>
      </c>
      <c r="M650" t="s">
        <v>1635</v>
      </c>
      <c r="N650" t="s">
        <v>1543</v>
      </c>
      <c r="O650" t="s">
        <v>1544</v>
      </c>
      <c r="P650" t="s">
        <v>1545</v>
      </c>
      <c r="Q650" t="s">
        <v>34</v>
      </c>
      <c r="R650" t="s">
        <v>1546</v>
      </c>
      <c r="S650" t="s">
        <v>34</v>
      </c>
      <c r="T650" t="s">
        <v>1547</v>
      </c>
      <c r="U650" t="s">
        <v>643</v>
      </c>
      <c r="V650" t="s">
        <v>52</v>
      </c>
      <c r="W650" t="s">
        <v>1548</v>
      </c>
      <c r="X650" t="s">
        <v>1549</v>
      </c>
      <c r="Y650" t="s">
        <v>65</v>
      </c>
    </row>
    <row r="651" spans="1:25" x14ac:dyDescent="0.25">
      <c r="A651">
        <v>10377</v>
      </c>
      <c r="B651">
        <v>36</v>
      </c>
      <c r="C651" t="s">
        <v>77</v>
      </c>
      <c r="D651">
        <v>6</v>
      </c>
      <c r="E651" t="s">
        <v>1661</v>
      </c>
      <c r="F651" t="s">
        <v>1167</v>
      </c>
      <c r="G651" t="s">
        <v>28</v>
      </c>
      <c r="H651">
        <v>1</v>
      </c>
      <c r="I651">
        <v>2</v>
      </c>
      <c r="J651">
        <v>2005</v>
      </c>
      <c r="K651" t="s">
        <v>278</v>
      </c>
      <c r="L651">
        <v>142</v>
      </c>
      <c r="M651" t="s">
        <v>1635</v>
      </c>
      <c r="N651" t="s">
        <v>191</v>
      </c>
      <c r="O651" t="s">
        <v>192</v>
      </c>
      <c r="P651" t="s">
        <v>193</v>
      </c>
      <c r="Q651" t="s">
        <v>34</v>
      </c>
      <c r="R651" t="s">
        <v>194</v>
      </c>
      <c r="S651" t="s">
        <v>34</v>
      </c>
      <c r="T651" t="s">
        <v>195</v>
      </c>
      <c r="U651" t="s">
        <v>196</v>
      </c>
      <c r="V651" t="s">
        <v>52</v>
      </c>
      <c r="W651" t="s">
        <v>197</v>
      </c>
      <c r="X651" t="s">
        <v>198</v>
      </c>
      <c r="Y651" t="s">
        <v>65</v>
      </c>
    </row>
    <row r="652" spans="1:25" x14ac:dyDescent="0.25">
      <c r="A652">
        <v>10390</v>
      </c>
      <c r="B652">
        <v>34</v>
      </c>
      <c r="C652" t="s">
        <v>1662</v>
      </c>
      <c r="D652">
        <v>15</v>
      </c>
      <c r="E652" t="s">
        <v>1663</v>
      </c>
      <c r="F652" t="s">
        <v>1348</v>
      </c>
      <c r="G652" t="s">
        <v>28</v>
      </c>
      <c r="H652">
        <v>1</v>
      </c>
      <c r="I652">
        <v>3</v>
      </c>
      <c r="J652">
        <v>2005</v>
      </c>
      <c r="K652" t="s">
        <v>278</v>
      </c>
      <c r="L652">
        <v>142</v>
      </c>
      <c r="M652" t="s">
        <v>1635</v>
      </c>
      <c r="N652" t="s">
        <v>417</v>
      </c>
      <c r="O652" t="s">
        <v>418</v>
      </c>
      <c r="P652" t="s">
        <v>419</v>
      </c>
      <c r="Q652" t="s">
        <v>34</v>
      </c>
      <c r="R652" t="s">
        <v>420</v>
      </c>
      <c r="S652" t="s">
        <v>73</v>
      </c>
      <c r="T652" t="s">
        <v>167</v>
      </c>
      <c r="U652" t="s">
        <v>38</v>
      </c>
      <c r="V652" t="s">
        <v>39</v>
      </c>
      <c r="W652" t="s">
        <v>421</v>
      </c>
      <c r="X652" t="s">
        <v>422</v>
      </c>
      <c r="Y652" t="s">
        <v>42</v>
      </c>
    </row>
    <row r="653" spans="1:25" x14ac:dyDescent="0.25">
      <c r="A653">
        <v>10406</v>
      </c>
      <c r="B653">
        <v>48</v>
      </c>
      <c r="C653" t="s">
        <v>77</v>
      </c>
      <c r="D653">
        <v>2</v>
      </c>
      <c r="E653" t="s">
        <v>1664</v>
      </c>
      <c r="F653" t="s">
        <v>1350</v>
      </c>
      <c r="G653" t="s">
        <v>267</v>
      </c>
      <c r="H653">
        <v>2</v>
      </c>
      <c r="I653">
        <v>4</v>
      </c>
      <c r="J653">
        <v>2005</v>
      </c>
      <c r="K653" t="s">
        <v>278</v>
      </c>
      <c r="L653">
        <v>142</v>
      </c>
      <c r="M653" t="s">
        <v>1635</v>
      </c>
      <c r="N653" t="s">
        <v>562</v>
      </c>
      <c r="O653" t="s">
        <v>563</v>
      </c>
      <c r="P653" t="s">
        <v>564</v>
      </c>
      <c r="Q653" t="s">
        <v>34</v>
      </c>
      <c r="R653" t="s">
        <v>565</v>
      </c>
      <c r="S653" t="s">
        <v>34</v>
      </c>
      <c r="T653" t="s">
        <v>566</v>
      </c>
      <c r="U653" t="s">
        <v>567</v>
      </c>
      <c r="V653" t="s">
        <v>52</v>
      </c>
      <c r="W653" t="s">
        <v>568</v>
      </c>
      <c r="X653" t="s">
        <v>569</v>
      </c>
      <c r="Y653" t="s">
        <v>229</v>
      </c>
    </row>
    <row r="654" spans="1:25" x14ac:dyDescent="0.25">
      <c r="A654">
        <v>10419</v>
      </c>
      <c r="B654">
        <v>34</v>
      </c>
      <c r="C654" t="s">
        <v>77</v>
      </c>
      <c r="D654">
        <v>4</v>
      </c>
      <c r="E654" t="s">
        <v>1665</v>
      </c>
      <c r="F654" t="s">
        <v>878</v>
      </c>
      <c r="G654" t="s">
        <v>28</v>
      </c>
      <c r="H654">
        <v>2</v>
      </c>
      <c r="I654">
        <v>5</v>
      </c>
      <c r="J654">
        <v>2005</v>
      </c>
      <c r="K654" t="s">
        <v>278</v>
      </c>
      <c r="L654">
        <v>142</v>
      </c>
      <c r="M654" t="s">
        <v>1635</v>
      </c>
      <c r="N654" t="s">
        <v>221</v>
      </c>
      <c r="O654" t="s">
        <v>222</v>
      </c>
      <c r="P654" t="s">
        <v>223</v>
      </c>
      <c r="Q654" t="s">
        <v>34</v>
      </c>
      <c r="R654" t="s">
        <v>224</v>
      </c>
      <c r="S654" t="s">
        <v>34</v>
      </c>
      <c r="T654" t="s">
        <v>225</v>
      </c>
      <c r="U654" t="s">
        <v>226</v>
      </c>
      <c r="V654" t="s">
        <v>52</v>
      </c>
      <c r="W654" t="s">
        <v>227</v>
      </c>
      <c r="X654" t="s">
        <v>228</v>
      </c>
      <c r="Y654" t="s">
        <v>65</v>
      </c>
    </row>
    <row r="655" spans="1:25" x14ac:dyDescent="0.25">
      <c r="A655">
        <v>10104</v>
      </c>
      <c r="B655">
        <v>24</v>
      </c>
      <c r="C655" t="s">
        <v>77</v>
      </c>
      <c r="D655">
        <v>8</v>
      </c>
      <c r="E655" t="s">
        <v>1666</v>
      </c>
      <c r="F655" t="s">
        <v>1026</v>
      </c>
      <c r="G655" t="s">
        <v>28</v>
      </c>
      <c r="H655">
        <v>1</v>
      </c>
      <c r="I655">
        <v>1</v>
      </c>
      <c r="J655">
        <v>2003</v>
      </c>
      <c r="K655" t="s">
        <v>278</v>
      </c>
      <c r="L655">
        <v>163</v>
      </c>
      <c r="M655" t="s">
        <v>1667</v>
      </c>
      <c r="N655" t="s">
        <v>268</v>
      </c>
      <c r="O655" t="s">
        <v>269</v>
      </c>
      <c r="P655" t="s">
        <v>270</v>
      </c>
      <c r="Q655" t="s">
        <v>34</v>
      </c>
      <c r="R655" t="s">
        <v>271</v>
      </c>
      <c r="S655" t="s">
        <v>34</v>
      </c>
      <c r="T655" t="s">
        <v>272</v>
      </c>
      <c r="U655" t="s">
        <v>273</v>
      </c>
      <c r="V655" t="s">
        <v>52</v>
      </c>
      <c r="W655" t="s">
        <v>274</v>
      </c>
      <c r="X655" t="s">
        <v>275</v>
      </c>
      <c r="Y655" t="s">
        <v>65</v>
      </c>
    </row>
    <row r="656" spans="1:25" x14ac:dyDescent="0.25">
      <c r="A656">
        <v>10115</v>
      </c>
      <c r="B656">
        <v>46</v>
      </c>
      <c r="C656" t="s">
        <v>77</v>
      </c>
      <c r="D656">
        <v>4</v>
      </c>
      <c r="E656" t="s">
        <v>1668</v>
      </c>
      <c r="F656" t="s">
        <v>1174</v>
      </c>
      <c r="G656" t="s">
        <v>28</v>
      </c>
      <c r="H656">
        <v>2</v>
      </c>
      <c r="I656">
        <v>4</v>
      </c>
      <c r="J656">
        <v>2003</v>
      </c>
      <c r="K656" t="s">
        <v>278</v>
      </c>
      <c r="L656">
        <v>163</v>
      </c>
      <c r="M656" t="s">
        <v>1667</v>
      </c>
      <c r="N656" t="s">
        <v>312</v>
      </c>
      <c r="O656" t="s">
        <v>313</v>
      </c>
      <c r="P656" t="s">
        <v>314</v>
      </c>
      <c r="Q656" t="s">
        <v>315</v>
      </c>
      <c r="R656" t="s">
        <v>35</v>
      </c>
      <c r="S656" t="s">
        <v>36</v>
      </c>
      <c r="T656" t="s">
        <v>37</v>
      </c>
      <c r="U656" t="s">
        <v>38</v>
      </c>
      <c r="V656" t="s">
        <v>39</v>
      </c>
      <c r="W656" t="s">
        <v>187</v>
      </c>
      <c r="X656" t="s">
        <v>316</v>
      </c>
      <c r="Y656" t="s">
        <v>229</v>
      </c>
    </row>
    <row r="657" spans="1:25" x14ac:dyDescent="0.25">
      <c r="A657">
        <v>10127</v>
      </c>
      <c r="B657">
        <v>45</v>
      </c>
      <c r="C657" t="s">
        <v>77</v>
      </c>
      <c r="D657">
        <v>10</v>
      </c>
      <c r="E657" t="s">
        <v>1669</v>
      </c>
      <c r="F657" t="s">
        <v>884</v>
      </c>
      <c r="G657" t="s">
        <v>28</v>
      </c>
      <c r="H657">
        <v>2</v>
      </c>
      <c r="I657">
        <v>6</v>
      </c>
      <c r="J657">
        <v>2003</v>
      </c>
      <c r="K657" t="s">
        <v>278</v>
      </c>
      <c r="L657">
        <v>163</v>
      </c>
      <c r="M657" t="s">
        <v>1667</v>
      </c>
      <c r="N657" t="s">
        <v>885</v>
      </c>
      <c r="O657" t="s">
        <v>886</v>
      </c>
      <c r="P657" t="s">
        <v>887</v>
      </c>
      <c r="Q657" t="s">
        <v>888</v>
      </c>
      <c r="R657" t="s">
        <v>35</v>
      </c>
      <c r="S657" t="s">
        <v>36</v>
      </c>
      <c r="T657" t="s">
        <v>37</v>
      </c>
      <c r="U657" t="s">
        <v>38</v>
      </c>
      <c r="V657" t="s">
        <v>39</v>
      </c>
      <c r="W657" t="s">
        <v>75</v>
      </c>
      <c r="X657" t="s">
        <v>889</v>
      </c>
      <c r="Y657" t="s">
        <v>229</v>
      </c>
    </row>
    <row r="658" spans="1:25" x14ac:dyDescent="0.25">
      <c r="A658">
        <v>10141</v>
      </c>
      <c r="B658">
        <v>39</v>
      </c>
      <c r="C658" t="s">
        <v>77</v>
      </c>
      <c r="D658">
        <v>4</v>
      </c>
      <c r="E658" t="s">
        <v>1670</v>
      </c>
      <c r="F658" t="s">
        <v>1177</v>
      </c>
      <c r="G658" t="s">
        <v>28</v>
      </c>
      <c r="H658">
        <v>3</v>
      </c>
      <c r="I658">
        <v>8</v>
      </c>
      <c r="J658">
        <v>2003</v>
      </c>
      <c r="K658" t="s">
        <v>278</v>
      </c>
      <c r="L658">
        <v>163</v>
      </c>
      <c r="M658" t="s">
        <v>1667</v>
      </c>
      <c r="N658" t="s">
        <v>866</v>
      </c>
      <c r="O658" t="s">
        <v>867</v>
      </c>
      <c r="P658" t="s">
        <v>868</v>
      </c>
      <c r="Q658" t="s">
        <v>34</v>
      </c>
      <c r="R658" t="s">
        <v>869</v>
      </c>
      <c r="S658" t="s">
        <v>34</v>
      </c>
      <c r="T658" t="s">
        <v>870</v>
      </c>
      <c r="U658" t="s">
        <v>196</v>
      </c>
      <c r="V658" t="s">
        <v>52</v>
      </c>
      <c r="W658" t="s">
        <v>871</v>
      </c>
      <c r="X658" t="s">
        <v>872</v>
      </c>
      <c r="Y658" t="s">
        <v>65</v>
      </c>
    </row>
    <row r="659" spans="1:25" x14ac:dyDescent="0.25">
      <c r="A659">
        <v>10151</v>
      </c>
      <c r="B659">
        <v>43</v>
      </c>
      <c r="C659" t="s">
        <v>77</v>
      </c>
      <c r="D659">
        <v>2</v>
      </c>
      <c r="E659" t="s">
        <v>1671</v>
      </c>
      <c r="F659" t="s">
        <v>1179</v>
      </c>
      <c r="G659" t="s">
        <v>28</v>
      </c>
      <c r="H659">
        <v>3</v>
      </c>
      <c r="I659">
        <v>9</v>
      </c>
      <c r="J659">
        <v>2003</v>
      </c>
      <c r="K659" t="s">
        <v>278</v>
      </c>
      <c r="L659">
        <v>163</v>
      </c>
      <c r="M659" t="s">
        <v>1667</v>
      </c>
      <c r="N659" t="s">
        <v>688</v>
      </c>
      <c r="O659" t="s">
        <v>689</v>
      </c>
      <c r="P659" t="s">
        <v>690</v>
      </c>
      <c r="Q659" t="s">
        <v>34</v>
      </c>
      <c r="R659" t="s">
        <v>691</v>
      </c>
      <c r="S659" t="s">
        <v>34</v>
      </c>
      <c r="T659" t="s">
        <v>692</v>
      </c>
      <c r="U659" t="s">
        <v>196</v>
      </c>
      <c r="V659" t="s">
        <v>52</v>
      </c>
      <c r="W659" t="s">
        <v>693</v>
      </c>
      <c r="X659" t="s">
        <v>694</v>
      </c>
      <c r="Y659" t="s">
        <v>229</v>
      </c>
    </row>
    <row r="660" spans="1:25" x14ac:dyDescent="0.25">
      <c r="A660">
        <v>10165</v>
      </c>
      <c r="B660">
        <v>29</v>
      </c>
      <c r="C660" t="s">
        <v>77</v>
      </c>
      <c r="D660">
        <v>11</v>
      </c>
      <c r="E660" t="s">
        <v>1672</v>
      </c>
      <c r="F660" t="s">
        <v>895</v>
      </c>
      <c r="G660" t="s">
        <v>28</v>
      </c>
      <c r="H660">
        <v>4</v>
      </c>
      <c r="I660">
        <v>10</v>
      </c>
      <c r="J660">
        <v>2003</v>
      </c>
      <c r="K660" t="s">
        <v>278</v>
      </c>
      <c r="L660">
        <v>163</v>
      </c>
      <c r="M660" t="s">
        <v>1667</v>
      </c>
      <c r="N660" t="s">
        <v>302</v>
      </c>
      <c r="O660" t="s">
        <v>303</v>
      </c>
      <c r="P660" t="s">
        <v>304</v>
      </c>
      <c r="Q660" t="s">
        <v>34</v>
      </c>
      <c r="R660" t="s">
        <v>305</v>
      </c>
      <c r="S660" t="s">
        <v>34</v>
      </c>
      <c r="T660" t="s">
        <v>306</v>
      </c>
      <c r="U660" t="s">
        <v>305</v>
      </c>
      <c r="V660" t="s">
        <v>307</v>
      </c>
      <c r="W660" t="s">
        <v>308</v>
      </c>
      <c r="X660" t="s">
        <v>309</v>
      </c>
      <c r="Y660" t="s">
        <v>65</v>
      </c>
    </row>
    <row r="661" spans="1:25" x14ac:dyDescent="0.25">
      <c r="A661">
        <v>10176</v>
      </c>
      <c r="B661">
        <v>20</v>
      </c>
      <c r="C661" t="s">
        <v>77</v>
      </c>
      <c r="D661">
        <v>10</v>
      </c>
      <c r="E661" t="s">
        <v>1673</v>
      </c>
      <c r="F661" t="s">
        <v>318</v>
      </c>
      <c r="G661" t="s">
        <v>28</v>
      </c>
      <c r="H661">
        <v>4</v>
      </c>
      <c r="I661">
        <v>11</v>
      </c>
      <c r="J661">
        <v>2003</v>
      </c>
      <c r="K661" t="s">
        <v>278</v>
      </c>
      <c r="L661">
        <v>163</v>
      </c>
      <c r="M661" t="s">
        <v>1667</v>
      </c>
      <c r="N661" t="s">
        <v>831</v>
      </c>
      <c r="O661" t="s">
        <v>832</v>
      </c>
      <c r="P661" t="s">
        <v>833</v>
      </c>
      <c r="Q661" t="s">
        <v>34</v>
      </c>
      <c r="R661" t="s">
        <v>834</v>
      </c>
      <c r="S661" t="s">
        <v>34</v>
      </c>
      <c r="T661" t="s">
        <v>835</v>
      </c>
      <c r="U661" t="s">
        <v>396</v>
      </c>
      <c r="V661" t="s">
        <v>52</v>
      </c>
      <c r="W661" t="s">
        <v>836</v>
      </c>
      <c r="X661" t="s">
        <v>837</v>
      </c>
      <c r="Y661" t="s">
        <v>65</v>
      </c>
    </row>
    <row r="662" spans="1:25" x14ac:dyDescent="0.25">
      <c r="A662">
        <v>10184</v>
      </c>
      <c r="B662">
        <v>46</v>
      </c>
      <c r="C662" t="s">
        <v>77</v>
      </c>
      <c r="D662">
        <v>5</v>
      </c>
      <c r="E662" t="s">
        <v>1668</v>
      </c>
      <c r="F662" t="s">
        <v>602</v>
      </c>
      <c r="G662" t="s">
        <v>28</v>
      </c>
      <c r="H662">
        <v>4</v>
      </c>
      <c r="I662">
        <v>11</v>
      </c>
      <c r="J662">
        <v>2003</v>
      </c>
      <c r="K662" t="s">
        <v>278</v>
      </c>
      <c r="L662">
        <v>163</v>
      </c>
      <c r="M662" t="s">
        <v>1667</v>
      </c>
      <c r="N662" t="s">
        <v>1183</v>
      </c>
      <c r="O662" t="s">
        <v>1184</v>
      </c>
      <c r="P662" t="s">
        <v>1185</v>
      </c>
      <c r="Q662" t="s">
        <v>34</v>
      </c>
      <c r="R662" t="s">
        <v>1186</v>
      </c>
      <c r="S662" t="s">
        <v>34</v>
      </c>
      <c r="T662" t="s">
        <v>1187</v>
      </c>
      <c r="U662" t="s">
        <v>273</v>
      </c>
      <c r="V662" t="s">
        <v>52</v>
      </c>
      <c r="W662" t="s">
        <v>1188</v>
      </c>
      <c r="X662" t="s">
        <v>1189</v>
      </c>
      <c r="Y662" t="s">
        <v>229</v>
      </c>
    </row>
    <row r="663" spans="1:25" x14ac:dyDescent="0.25">
      <c r="A663">
        <v>10195</v>
      </c>
      <c r="B663">
        <v>27</v>
      </c>
      <c r="C663" t="s">
        <v>77</v>
      </c>
      <c r="D663">
        <v>5</v>
      </c>
      <c r="E663" t="s">
        <v>1674</v>
      </c>
      <c r="F663" t="s">
        <v>337</v>
      </c>
      <c r="G663" t="s">
        <v>28</v>
      </c>
      <c r="H663">
        <v>4</v>
      </c>
      <c r="I663">
        <v>11</v>
      </c>
      <c r="J663">
        <v>2003</v>
      </c>
      <c r="K663" t="s">
        <v>278</v>
      </c>
      <c r="L663">
        <v>163</v>
      </c>
      <c r="M663" t="s">
        <v>1667</v>
      </c>
      <c r="N663" t="s">
        <v>510</v>
      </c>
      <c r="O663" t="s">
        <v>511</v>
      </c>
      <c r="P663" t="s">
        <v>512</v>
      </c>
      <c r="Q663" t="s">
        <v>34</v>
      </c>
      <c r="R663" t="s">
        <v>513</v>
      </c>
      <c r="S663" t="s">
        <v>36</v>
      </c>
      <c r="T663" t="s">
        <v>514</v>
      </c>
      <c r="U663" t="s">
        <v>38</v>
      </c>
      <c r="V663" t="s">
        <v>39</v>
      </c>
      <c r="W663" t="s">
        <v>149</v>
      </c>
      <c r="X663" t="s">
        <v>363</v>
      </c>
      <c r="Y663" t="s">
        <v>65</v>
      </c>
    </row>
    <row r="664" spans="1:25" x14ac:dyDescent="0.25">
      <c r="A664">
        <v>10207</v>
      </c>
      <c r="B664">
        <v>44</v>
      </c>
      <c r="C664" t="s">
        <v>77</v>
      </c>
      <c r="D664">
        <v>6</v>
      </c>
      <c r="E664" t="s">
        <v>1675</v>
      </c>
      <c r="F664" t="s">
        <v>736</v>
      </c>
      <c r="G664" t="s">
        <v>28</v>
      </c>
      <c r="H664">
        <v>4</v>
      </c>
      <c r="I664">
        <v>12</v>
      </c>
      <c r="J664">
        <v>2003</v>
      </c>
      <c r="K664" t="s">
        <v>278</v>
      </c>
      <c r="L664">
        <v>163</v>
      </c>
      <c r="M664" t="s">
        <v>1667</v>
      </c>
      <c r="N664" t="s">
        <v>737</v>
      </c>
      <c r="O664" t="s">
        <v>738</v>
      </c>
      <c r="P664" t="s">
        <v>739</v>
      </c>
      <c r="Q664" t="s">
        <v>34</v>
      </c>
      <c r="R664" t="s">
        <v>659</v>
      </c>
      <c r="S664" t="s">
        <v>185</v>
      </c>
      <c r="T664" t="s">
        <v>660</v>
      </c>
      <c r="U664" t="s">
        <v>38</v>
      </c>
      <c r="V664" t="s">
        <v>39</v>
      </c>
      <c r="W664" t="s">
        <v>740</v>
      </c>
      <c r="X664" t="s">
        <v>422</v>
      </c>
      <c r="Y664" t="s">
        <v>229</v>
      </c>
    </row>
    <row r="665" spans="1:25" x14ac:dyDescent="0.25">
      <c r="A665">
        <v>10219</v>
      </c>
      <c r="B665">
        <v>43</v>
      </c>
      <c r="C665" t="s">
        <v>77</v>
      </c>
      <c r="D665">
        <v>1</v>
      </c>
      <c r="E665" t="s">
        <v>1676</v>
      </c>
      <c r="F665" t="s">
        <v>1194</v>
      </c>
      <c r="G665" t="s">
        <v>28</v>
      </c>
      <c r="H665">
        <v>1</v>
      </c>
      <c r="I665">
        <v>2</v>
      </c>
      <c r="J665">
        <v>2004</v>
      </c>
      <c r="K665" t="s">
        <v>278</v>
      </c>
      <c r="L665">
        <v>163</v>
      </c>
      <c r="M665" t="s">
        <v>1667</v>
      </c>
      <c r="N665" t="s">
        <v>1195</v>
      </c>
      <c r="O665" t="s">
        <v>1196</v>
      </c>
      <c r="P665" t="s">
        <v>1197</v>
      </c>
      <c r="Q665" t="s">
        <v>34</v>
      </c>
      <c r="R665" t="s">
        <v>1198</v>
      </c>
      <c r="S665" t="s">
        <v>73</v>
      </c>
      <c r="T665" t="s">
        <v>92</v>
      </c>
      <c r="U665" t="s">
        <v>38</v>
      </c>
      <c r="V665" t="s">
        <v>39</v>
      </c>
      <c r="W665" t="s">
        <v>1199</v>
      </c>
      <c r="X665" t="s">
        <v>705</v>
      </c>
      <c r="Y665" t="s">
        <v>229</v>
      </c>
    </row>
    <row r="666" spans="1:25" x14ac:dyDescent="0.25">
      <c r="A666">
        <v>10230</v>
      </c>
      <c r="B666">
        <v>49</v>
      </c>
      <c r="C666" t="s">
        <v>77</v>
      </c>
      <c r="D666">
        <v>8</v>
      </c>
      <c r="E666" t="s">
        <v>1677</v>
      </c>
      <c r="F666" t="s">
        <v>1039</v>
      </c>
      <c r="G666" t="s">
        <v>28</v>
      </c>
      <c r="H666">
        <v>1</v>
      </c>
      <c r="I666">
        <v>3</v>
      </c>
      <c r="J666">
        <v>2004</v>
      </c>
      <c r="K666" t="s">
        <v>278</v>
      </c>
      <c r="L666">
        <v>163</v>
      </c>
      <c r="M666" t="s">
        <v>1667</v>
      </c>
      <c r="N666" t="s">
        <v>849</v>
      </c>
      <c r="O666" t="s">
        <v>850</v>
      </c>
      <c r="P666" t="s">
        <v>851</v>
      </c>
      <c r="Q666" t="s">
        <v>34</v>
      </c>
      <c r="R666" t="s">
        <v>852</v>
      </c>
      <c r="S666" t="s">
        <v>34</v>
      </c>
      <c r="T666" t="s">
        <v>853</v>
      </c>
      <c r="U666" t="s">
        <v>810</v>
      </c>
      <c r="V666" t="s">
        <v>52</v>
      </c>
      <c r="W666" t="s">
        <v>854</v>
      </c>
      <c r="X666" t="s">
        <v>731</v>
      </c>
      <c r="Y666" t="s">
        <v>229</v>
      </c>
    </row>
    <row r="667" spans="1:25" x14ac:dyDescent="0.25">
      <c r="A667">
        <v>10246</v>
      </c>
      <c r="B667">
        <v>40</v>
      </c>
      <c r="C667" t="s">
        <v>77</v>
      </c>
      <c r="D667">
        <v>4</v>
      </c>
      <c r="E667" t="s">
        <v>1678</v>
      </c>
      <c r="F667" t="s">
        <v>920</v>
      </c>
      <c r="G667" t="s">
        <v>28</v>
      </c>
      <c r="H667">
        <v>2</v>
      </c>
      <c r="I667">
        <v>5</v>
      </c>
      <c r="J667">
        <v>2004</v>
      </c>
      <c r="K667" t="s">
        <v>278</v>
      </c>
      <c r="L667">
        <v>163</v>
      </c>
      <c r="M667" t="s">
        <v>1667</v>
      </c>
      <c r="N667" t="s">
        <v>268</v>
      </c>
      <c r="O667" t="s">
        <v>269</v>
      </c>
      <c r="P667" t="s">
        <v>270</v>
      </c>
      <c r="Q667" t="s">
        <v>34</v>
      </c>
      <c r="R667" t="s">
        <v>271</v>
      </c>
      <c r="S667" t="s">
        <v>34</v>
      </c>
      <c r="T667" t="s">
        <v>272</v>
      </c>
      <c r="U667" t="s">
        <v>273</v>
      </c>
      <c r="V667" t="s">
        <v>52</v>
      </c>
      <c r="W667" t="s">
        <v>274</v>
      </c>
      <c r="X667" t="s">
        <v>275</v>
      </c>
      <c r="Y667" t="s">
        <v>65</v>
      </c>
    </row>
    <row r="668" spans="1:25" x14ac:dyDescent="0.25">
      <c r="A668">
        <v>10259</v>
      </c>
      <c r="B668">
        <v>30</v>
      </c>
      <c r="C668" t="s">
        <v>77</v>
      </c>
      <c r="D668">
        <v>3</v>
      </c>
      <c r="E668" t="s">
        <v>1679</v>
      </c>
      <c r="F668" t="s">
        <v>379</v>
      </c>
      <c r="G668" t="s">
        <v>28</v>
      </c>
      <c r="H668">
        <v>2</v>
      </c>
      <c r="I668">
        <v>6</v>
      </c>
      <c r="J668">
        <v>2004</v>
      </c>
      <c r="K668" t="s">
        <v>278</v>
      </c>
      <c r="L668">
        <v>163</v>
      </c>
      <c r="M668" t="s">
        <v>1667</v>
      </c>
      <c r="N668" t="s">
        <v>743</v>
      </c>
      <c r="O668" t="s">
        <v>744</v>
      </c>
      <c r="P668" t="s">
        <v>745</v>
      </c>
      <c r="Q668" t="s">
        <v>746</v>
      </c>
      <c r="R668" t="s">
        <v>305</v>
      </c>
      <c r="S668" t="s">
        <v>34</v>
      </c>
      <c r="T668" t="s">
        <v>747</v>
      </c>
      <c r="U668" t="s">
        <v>305</v>
      </c>
      <c r="V668" t="s">
        <v>140</v>
      </c>
      <c r="W668" t="s">
        <v>748</v>
      </c>
      <c r="X668" t="s">
        <v>749</v>
      </c>
      <c r="Y668" t="s">
        <v>65</v>
      </c>
    </row>
    <row r="669" spans="1:25" x14ac:dyDescent="0.25">
      <c r="A669">
        <v>10271</v>
      </c>
      <c r="B669">
        <v>50</v>
      </c>
      <c r="C669" t="s">
        <v>77</v>
      </c>
      <c r="D669">
        <v>4</v>
      </c>
      <c r="E669" t="s">
        <v>1680</v>
      </c>
      <c r="F669" t="s">
        <v>922</v>
      </c>
      <c r="G669" t="s">
        <v>28</v>
      </c>
      <c r="H669">
        <v>3</v>
      </c>
      <c r="I669">
        <v>7</v>
      </c>
      <c r="J669">
        <v>2004</v>
      </c>
      <c r="K669" t="s">
        <v>278</v>
      </c>
      <c r="L669">
        <v>163</v>
      </c>
      <c r="M669" t="s">
        <v>1667</v>
      </c>
      <c r="N669" t="s">
        <v>417</v>
      </c>
      <c r="O669" t="s">
        <v>418</v>
      </c>
      <c r="P669" t="s">
        <v>419</v>
      </c>
      <c r="Q669" t="s">
        <v>34</v>
      </c>
      <c r="R669" t="s">
        <v>420</v>
      </c>
      <c r="S669" t="s">
        <v>73</v>
      </c>
      <c r="T669" t="s">
        <v>167</v>
      </c>
      <c r="U669" t="s">
        <v>38</v>
      </c>
      <c r="V669" t="s">
        <v>39</v>
      </c>
      <c r="W669" t="s">
        <v>421</v>
      </c>
      <c r="X669" t="s">
        <v>422</v>
      </c>
      <c r="Y669" t="s">
        <v>229</v>
      </c>
    </row>
    <row r="670" spans="1:25" x14ac:dyDescent="0.25">
      <c r="A670">
        <v>10282</v>
      </c>
      <c r="B670">
        <v>23</v>
      </c>
      <c r="C670" t="s">
        <v>77</v>
      </c>
      <c r="D670">
        <v>13</v>
      </c>
      <c r="E670" t="s">
        <v>1681</v>
      </c>
      <c r="F670" t="s">
        <v>647</v>
      </c>
      <c r="G670" t="s">
        <v>28</v>
      </c>
      <c r="H670">
        <v>3</v>
      </c>
      <c r="I670">
        <v>8</v>
      </c>
      <c r="J670">
        <v>2004</v>
      </c>
      <c r="K670" t="s">
        <v>278</v>
      </c>
      <c r="L670">
        <v>163</v>
      </c>
      <c r="M670" t="s">
        <v>1667</v>
      </c>
      <c r="N670" t="s">
        <v>417</v>
      </c>
      <c r="O670" t="s">
        <v>418</v>
      </c>
      <c r="P670" t="s">
        <v>419</v>
      </c>
      <c r="Q670" t="s">
        <v>34</v>
      </c>
      <c r="R670" t="s">
        <v>420</v>
      </c>
      <c r="S670" t="s">
        <v>73</v>
      </c>
      <c r="T670" t="s">
        <v>167</v>
      </c>
      <c r="U670" t="s">
        <v>38</v>
      </c>
      <c r="V670" t="s">
        <v>39</v>
      </c>
      <c r="W670" t="s">
        <v>421</v>
      </c>
      <c r="X670" t="s">
        <v>422</v>
      </c>
      <c r="Y670" t="s">
        <v>65</v>
      </c>
    </row>
    <row r="671" spans="1:25" x14ac:dyDescent="0.25">
      <c r="A671">
        <v>10292</v>
      </c>
      <c r="B671">
        <v>26</v>
      </c>
      <c r="C671" t="s">
        <v>77</v>
      </c>
      <c r="D671">
        <v>7</v>
      </c>
      <c r="E671" t="s">
        <v>1682</v>
      </c>
      <c r="F671" t="s">
        <v>400</v>
      </c>
      <c r="G671" t="s">
        <v>28</v>
      </c>
      <c r="H671">
        <v>3</v>
      </c>
      <c r="I671">
        <v>9</v>
      </c>
      <c r="J671">
        <v>2004</v>
      </c>
      <c r="K671" t="s">
        <v>278</v>
      </c>
      <c r="L671">
        <v>163</v>
      </c>
      <c r="M671" t="s">
        <v>1667</v>
      </c>
      <c r="N671" t="s">
        <v>31</v>
      </c>
      <c r="O671" t="s">
        <v>32</v>
      </c>
      <c r="P671" t="s">
        <v>33</v>
      </c>
      <c r="Q671" t="s">
        <v>34</v>
      </c>
      <c r="R671" t="s">
        <v>35</v>
      </c>
      <c r="S671" t="s">
        <v>36</v>
      </c>
      <c r="T671" t="s">
        <v>37</v>
      </c>
      <c r="U671" t="s">
        <v>38</v>
      </c>
      <c r="V671" t="s">
        <v>39</v>
      </c>
      <c r="W671" t="s">
        <v>40</v>
      </c>
      <c r="X671" t="s">
        <v>41</v>
      </c>
      <c r="Y671" t="s">
        <v>65</v>
      </c>
    </row>
    <row r="672" spans="1:25" x14ac:dyDescent="0.25">
      <c r="A672">
        <v>10305</v>
      </c>
      <c r="B672">
        <v>27</v>
      </c>
      <c r="C672" t="s">
        <v>77</v>
      </c>
      <c r="D672">
        <v>4</v>
      </c>
      <c r="E672" t="s">
        <v>1683</v>
      </c>
      <c r="F672" t="s">
        <v>759</v>
      </c>
      <c r="G672" t="s">
        <v>28</v>
      </c>
      <c r="H672">
        <v>4</v>
      </c>
      <c r="I672">
        <v>10</v>
      </c>
      <c r="J672">
        <v>2004</v>
      </c>
      <c r="K672" t="s">
        <v>278</v>
      </c>
      <c r="L672">
        <v>163</v>
      </c>
      <c r="M672" t="s">
        <v>1667</v>
      </c>
      <c r="N672" t="s">
        <v>181</v>
      </c>
      <c r="O672" t="s">
        <v>182</v>
      </c>
      <c r="P672" t="s">
        <v>183</v>
      </c>
      <c r="Q672" t="s">
        <v>34</v>
      </c>
      <c r="R672" t="s">
        <v>184</v>
      </c>
      <c r="S672" t="s">
        <v>185</v>
      </c>
      <c r="T672" t="s">
        <v>186</v>
      </c>
      <c r="U672" t="s">
        <v>38</v>
      </c>
      <c r="V672" t="s">
        <v>39</v>
      </c>
      <c r="W672" t="s">
        <v>187</v>
      </c>
      <c r="X672" t="s">
        <v>188</v>
      </c>
      <c r="Y672" t="s">
        <v>65</v>
      </c>
    </row>
    <row r="673" spans="1:25" x14ac:dyDescent="0.25">
      <c r="A673">
        <v>10314</v>
      </c>
      <c r="B673">
        <v>42</v>
      </c>
      <c r="C673" t="s">
        <v>77</v>
      </c>
      <c r="D673">
        <v>13</v>
      </c>
      <c r="E673" t="s">
        <v>1684</v>
      </c>
      <c r="F673" t="s">
        <v>761</v>
      </c>
      <c r="G673" t="s">
        <v>28</v>
      </c>
      <c r="H673">
        <v>4</v>
      </c>
      <c r="I673">
        <v>10</v>
      </c>
      <c r="J673">
        <v>2004</v>
      </c>
      <c r="K673" t="s">
        <v>278</v>
      </c>
      <c r="L673">
        <v>163</v>
      </c>
      <c r="M673" t="s">
        <v>1667</v>
      </c>
      <c r="N673" t="s">
        <v>934</v>
      </c>
      <c r="O673" t="s">
        <v>935</v>
      </c>
      <c r="P673" t="s">
        <v>936</v>
      </c>
      <c r="Q673" t="s">
        <v>34</v>
      </c>
      <c r="R673" t="s">
        <v>937</v>
      </c>
      <c r="S673" t="s">
        <v>34</v>
      </c>
      <c r="T673" t="s">
        <v>938</v>
      </c>
      <c r="U673" t="s">
        <v>567</v>
      </c>
      <c r="V673" t="s">
        <v>52</v>
      </c>
      <c r="W673" t="s">
        <v>939</v>
      </c>
      <c r="X673" t="s">
        <v>940</v>
      </c>
      <c r="Y673" t="s">
        <v>65</v>
      </c>
    </row>
    <row r="674" spans="1:25" x14ac:dyDescent="0.25">
      <c r="A674">
        <v>10324</v>
      </c>
      <c r="B674">
        <v>47</v>
      </c>
      <c r="C674" t="s">
        <v>77</v>
      </c>
      <c r="D674">
        <v>8</v>
      </c>
      <c r="E674" t="s">
        <v>1685</v>
      </c>
      <c r="F674" t="s">
        <v>676</v>
      </c>
      <c r="G674" t="s">
        <v>28</v>
      </c>
      <c r="H674">
        <v>4</v>
      </c>
      <c r="I674">
        <v>11</v>
      </c>
      <c r="J674">
        <v>2004</v>
      </c>
      <c r="K674" t="s">
        <v>278</v>
      </c>
      <c r="L674">
        <v>163</v>
      </c>
      <c r="M674" t="s">
        <v>1667</v>
      </c>
      <c r="N674" t="s">
        <v>145</v>
      </c>
      <c r="O674" t="s">
        <v>146</v>
      </c>
      <c r="P674" t="s">
        <v>147</v>
      </c>
      <c r="Q674" t="s">
        <v>148</v>
      </c>
      <c r="R674" t="s">
        <v>35</v>
      </c>
      <c r="S674" t="s">
        <v>36</v>
      </c>
      <c r="T674" t="s">
        <v>37</v>
      </c>
      <c r="U674" t="s">
        <v>38</v>
      </c>
      <c r="V674" t="s">
        <v>39</v>
      </c>
      <c r="W674" t="s">
        <v>149</v>
      </c>
      <c r="X674" t="s">
        <v>150</v>
      </c>
      <c r="Y674" t="s">
        <v>229</v>
      </c>
    </row>
    <row r="675" spans="1:25" x14ac:dyDescent="0.25">
      <c r="A675">
        <v>10336</v>
      </c>
      <c r="B675">
        <v>49</v>
      </c>
      <c r="C675" t="s">
        <v>77</v>
      </c>
      <c r="D675">
        <v>6</v>
      </c>
      <c r="E675" t="s">
        <v>1686</v>
      </c>
      <c r="F675" t="s">
        <v>945</v>
      </c>
      <c r="G675" t="s">
        <v>28</v>
      </c>
      <c r="H675">
        <v>4</v>
      </c>
      <c r="I675">
        <v>11</v>
      </c>
      <c r="J675">
        <v>2004</v>
      </c>
      <c r="K675" t="s">
        <v>278</v>
      </c>
      <c r="L675">
        <v>163</v>
      </c>
      <c r="M675" t="s">
        <v>1667</v>
      </c>
      <c r="N675" t="s">
        <v>713</v>
      </c>
      <c r="O675" t="s">
        <v>714</v>
      </c>
      <c r="P675" t="s">
        <v>715</v>
      </c>
      <c r="Q675" t="s">
        <v>34</v>
      </c>
      <c r="R675" t="s">
        <v>61</v>
      </c>
      <c r="S675" t="s">
        <v>34</v>
      </c>
      <c r="T675" t="s">
        <v>716</v>
      </c>
      <c r="U675" t="s">
        <v>51</v>
      </c>
      <c r="V675" t="s">
        <v>52</v>
      </c>
      <c r="W675" t="s">
        <v>717</v>
      </c>
      <c r="X675" t="s">
        <v>718</v>
      </c>
      <c r="Y675" t="s">
        <v>229</v>
      </c>
    </row>
    <row r="676" spans="1:25" x14ac:dyDescent="0.25">
      <c r="A676">
        <v>10349</v>
      </c>
      <c r="B676">
        <v>38</v>
      </c>
      <c r="C676" t="s">
        <v>77</v>
      </c>
      <c r="D676">
        <v>8</v>
      </c>
      <c r="E676" t="s">
        <v>1687</v>
      </c>
      <c r="F676" t="s">
        <v>1117</v>
      </c>
      <c r="G676" t="s">
        <v>28</v>
      </c>
      <c r="H676">
        <v>4</v>
      </c>
      <c r="I676">
        <v>12</v>
      </c>
      <c r="J676">
        <v>2004</v>
      </c>
      <c r="K676" t="s">
        <v>278</v>
      </c>
      <c r="L676">
        <v>163</v>
      </c>
      <c r="M676" t="s">
        <v>1667</v>
      </c>
      <c r="N676" t="s">
        <v>885</v>
      </c>
      <c r="O676" t="s">
        <v>886</v>
      </c>
      <c r="P676" t="s">
        <v>887</v>
      </c>
      <c r="Q676" t="s">
        <v>888</v>
      </c>
      <c r="R676" t="s">
        <v>35</v>
      </c>
      <c r="S676" t="s">
        <v>36</v>
      </c>
      <c r="T676" t="s">
        <v>37</v>
      </c>
      <c r="U676" t="s">
        <v>38</v>
      </c>
      <c r="V676" t="s">
        <v>39</v>
      </c>
      <c r="W676" t="s">
        <v>75</v>
      </c>
      <c r="X676" t="s">
        <v>889</v>
      </c>
      <c r="Y676" t="s">
        <v>65</v>
      </c>
    </row>
    <row r="677" spans="1:25" x14ac:dyDescent="0.25">
      <c r="A677">
        <v>10358</v>
      </c>
      <c r="B677">
        <v>20</v>
      </c>
      <c r="C677" t="s">
        <v>77</v>
      </c>
      <c r="D677">
        <v>10</v>
      </c>
      <c r="E677" t="s">
        <v>1688</v>
      </c>
      <c r="F677" t="s">
        <v>436</v>
      </c>
      <c r="G677" t="s">
        <v>28</v>
      </c>
      <c r="H677">
        <v>4</v>
      </c>
      <c r="I677">
        <v>12</v>
      </c>
      <c r="J677">
        <v>2004</v>
      </c>
      <c r="K677" t="s">
        <v>278</v>
      </c>
      <c r="L677">
        <v>163</v>
      </c>
      <c r="M677" t="s">
        <v>1667</v>
      </c>
      <c r="N677" t="s">
        <v>268</v>
      </c>
      <c r="O677" t="s">
        <v>269</v>
      </c>
      <c r="P677" t="s">
        <v>270</v>
      </c>
      <c r="Q677" t="s">
        <v>34</v>
      </c>
      <c r="R677" t="s">
        <v>271</v>
      </c>
      <c r="S677" t="s">
        <v>34</v>
      </c>
      <c r="T677" t="s">
        <v>272</v>
      </c>
      <c r="U677" t="s">
        <v>273</v>
      </c>
      <c r="V677" t="s">
        <v>52</v>
      </c>
      <c r="W677" t="s">
        <v>274</v>
      </c>
      <c r="X677" t="s">
        <v>275</v>
      </c>
      <c r="Y677" t="s">
        <v>42</v>
      </c>
    </row>
    <row r="678" spans="1:25" x14ac:dyDescent="0.25">
      <c r="A678">
        <v>10371</v>
      </c>
      <c r="B678">
        <v>25</v>
      </c>
      <c r="C678" t="s">
        <v>77</v>
      </c>
      <c r="D678">
        <v>7</v>
      </c>
      <c r="E678" t="s">
        <v>1689</v>
      </c>
      <c r="F678" t="s">
        <v>950</v>
      </c>
      <c r="G678" t="s">
        <v>28</v>
      </c>
      <c r="H678">
        <v>1</v>
      </c>
      <c r="I678">
        <v>1</v>
      </c>
      <c r="J678">
        <v>2005</v>
      </c>
      <c r="K678" t="s">
        <v>278</v>
      </c>
      <c r="L678">
        <v>163</v>
      </c>
      <c r="M678" t="s">
        <v>1667</v>
      </c>
      <c r="N678" t="s">
        <v>417</v>
      </c>
      <c r="O678" t="s">
        <v>418</v>
      </c>
      <c r="P678" t="s">
        <v>419</v>
      </c>
      <c r="Q678" t="s">
        <v>34</v>
      </c>
      <c r="R678" t="s">
        <v>420</v>
      </c>
      <c r="S678" t="s">
        <v>73</v>
      </c>
      <c r="T678" t="s">
        <v>167</v>
      </c>
      <c r="U678" t="s">
        <v>38</v>
      </c>
      <c r="V678" t="s">
        <v>39</v>
      </c>
      <c r="W678" t="s">
        <v>421</v>
      </c>
      <c r="X678" t="s">
        <v>422</v>
      </c>
      <c r="Y678" t="s">
        <v>42</v>
      </c>
    </row>
    <row r="679" spans="1:25" x14ac:dyDescent="0.25">
      <c r="A679">
        <v>10382</v>
      </c>
      <c r="B679">
        <v>25</v>
      </c>
      <c r="C679" t="s">
        <v>1690</v>
      </c>
      <c r="D679">
        <v>5</v>
      </c>
      <c r="E679" t="s">
        <v>1691</v>
      </c>
      <c r="F679" t="s">
        <v>445</v>
      </c>
      <c r="G679" t="s">
        <v>28</v>
      </c>
      <c r="H679">
        <v>1</v>
      </c>
      <c r="I679">
        <v>2</v>
      </c>
      <c r="J679">
        <v>2005</v>
      </c>
      <c r="K679" t="s">
        <v>278</v>
      </c>
      <c r="L679">
        <v>163</v>
      </c>
      <c r="M679" t="s">
        <v>1667</v>
      </c>
      <c r="N679" t="s">
        <v>417</v>
      </c>
      <c r="O679" t="s">
        <v>418</v>
      </c>
      <c r="P679" t="s">
        <v>419</v>
      </c>
      <c r="Q679" t="s">
        <v>34</v>
      </c>
      <c r="R679" t="s">
        <v>420</v>
      </c>
      <c r="S679" t="s">
        <v>73</v>
      </c>
      <c r="T679" t="s">
        <v>167</v>
      </c>
      <c r="U679" t="s">
        <v>38</v>
      </c>
      <c r="V679" t="s">
        <v>39</v>
      </c>
      <c r="W679" t="s">
        <v>421</v>
      </c>
      <c r="X679" t="s">
        <v>422</v>
      </c>
      <c r="Y679" t="s">
        <v>42</v>
      </c>
    </row>
    <row r="680" spans="1:25" x14ac:dyDescent="0.25">
      <c r="A680">
        <v>10412</v>
      </c>
      <c r="B680">
        <v>41</v>
      </c>
      <c r="C680" t="s">
        <v>77</v>
      </c>
      <c r="D680">
        <v>4</v>
      </c>
      <c r="E680" t="s">
        <v>1692</v>
      </c>
      <c r="F680" t="s">
        <v>1220</v>
      </c>
      <c r="G680" t="s">
        <v>28</v>
      </c>
      <c r="H680">
        <v>2</v>
      </c>
      <c r="I680">
        <v>5</v>
      </c>
      <c r="J680">
        <v>2005</v>
      </c>
      <c r="K680" t="s">
        <v>278</v>
      </c>
      <c r="L680">
        <v>163</v>
      </c>
      <c r="M680" t="s">
        <v>1667</v>
      </c>
      <c r="N680" t="s">
        <v>268</v>
      </c>
      <c r="O680" t="s">
        <v>269</v>
      </c>
      <c r="P680" t="s">
        <v>270</v>
      </c>
      <c r="Q680" t="s">
        <v>34</v>
      </c>
      <c r="R680" t="s">
        <v>271</v>
      </c>
      <c r="S680" t="s">
        <v>34</v>
      </c>
      <c r="T680" t="s">
        <v>272</v>
      </c>
      <c r="U680" t="s">
        <v>273</v>
      </c>
      <c r="V680" t="s">
        <v>52</v>
      </c>
      <c r="W680" t="s">
        <v>274</v>
      </c>
      <c r="X680" t="s">
        <v>275</v>
      </c>
      <c r="Y680" t="s">
        <v>65</v>
      </c>
    </row>
    <row r="681" spans="1:25" x14ac:dyDescent="0.25">
      <c r="A681">
        <v>10425</v>
      </c>
      <c r="B681">
        <v>28</v>
      </c>
      <c r="C681" t="s">
        <v>77</v>
      </c>
      <c r="D681">
        <v>3</v>
      </c>
      <c r="E681" t="s">
        <v>1693</v>
      </c>
      <c r="F681" t="s">
        <v>467</v>
      </c>
      <c r="G681" t="s">
        <v>468</v>
      </c>
      <c r="H681">
        <v>2</v>
      </c>
      <c r="I681">
        <v>5</v>
      </c>
      <c r="J681">
        <v>2005</v>
      </c>
      <c r="K681" t="s">
        <v>278</v>
      </c>
      <c r="L681">
        <v>163</v>
      </c>
      <c r="M681" t="s">
        <v>1667</v>
      </c>
      <c r="N681" t="s">
        <v>172</v>
      </c>
      <c r="O681" t="s">
        <v>173</v>
      </c>
      <c r="P681" t="s">
        <v>174</v>
      </c>
      <c r="Q681" t="s">
        <v>34</v>
      </c>
      <c r="R681" t="s">
        <v>175</v>
      </c>
      <c r="S681" t="s">
        <v>34</v>
      </c>
      <c r="T681" t="s">
        <v>176</v>
      </c>
      <c r="U681" t="s">
        <v>51</v>
      </c>
      <c r="V681" t="s">
        <v>52</v>
      </c>
      <c r="W681" t="s">
        <v>177</v>
      </c>
      <c r="X681" t="s">
        <v>178</v>
      </c>
      <c r="Y681" t="s">
        <v>65</v>
      </c>
    </row>
    <row r="682" spans="1:25" x14ac:dyDescent="0.25">
      <c r="A682">
        <v>10100</v>
      </c>
      <c r="B682">
        <v>50</v>
      </c>
      <c r="C682" t="s">
        <v>1694</v>
      </c>
      <c r="D682">
        <v>2</v>
      </c>
      <c r="E682" t="s">
        <v>1695</v>
      </c>
      <c r="F682" t="s">
        <v>1564</v>
      </c>
      <c r="G682" t="s">
        <v>28</v>
      </c>
      <c r="H682">
        <v>1</v>
      </c>
      <c r="I682">
        <v>1</v>
      </c>
      <c r="J682">
        <v>2003</v>
      </c>
      <c r="K682" t="s">
        <v>1354</v>
      </c>
      <c r="L682">
        <v>60</v>
      </c>
      <c r="M682" t="s">
        <v>1696</v>
      </c>
      <c r="N682" t="s">
        <v>425</v>
      </c>
      <c r="O682" t="s">
        <v>426</v>
      </c>
      <c r="P682" t="s">
        <v>427</v>
      </c>
      <c r="Q682" t="s">
        <v>34</v>
      </c>
      <c r="R682" t="s">
        <v>428</v>
      </c>
      <c r="S682" t="s">
        <v>429</v>
      </c>
      <c r="T682" t="s">
        <v>430</v>
      </c>
      <c r="U682" t="s">
        <v>38</v>
      </c>
      <c r="V682" t="s">
        <v>39</v>
      </c>
      <c r="W682" t="s">
        <v>75</v>
      </c>
      <c r="X682" t="s">
        <v>422</v>
      </c>
      <c r="Y682" t="s">
        <v>65</v>
      </c>
    </row>
    <row r="683" spans="1:25" x14ac:dyDescent="0.25">
      <c r="A683">
        <v>10110</v>
      </c>
      <c r="B683">
        <v>32</v>
      </c>
      <c r="C683" t="s">
        <v>1697</v>
      </c>
      <c r="D683">
        <v>6</v>
      </c>
      <c r="E683" t="s">
        <v>1698</v>
      </c>
      <c r="F683" t="s">
        <v>1464</v>
      </c>
      <c r="G683" t="s">
        <v>28</v>
      </c>
      <c r="H683">
        <v>1</v>
      </c>
      <c r="I683">
        <v>3</v>
      </c>
      <c r="J683">
        <v>2003</v>
      </c>
      <c r="K683" t="s">
        <v>1354</v>
      </c>
      <c r="L683">
        <v>60</v>
      </c>
      <c r="M683" t="s">
        <v>1696</v>
      </c>
      <c r="N683" t="s">
        <v>927</v>
      </c>
      <c r="O683" t="s">
        <v>928</v>
      </c>
      <c r="P683" t="s">
        <v>929</v>
      </c>
      <c r="Q683" t="s">
        <v>34</v>
      </c>
      <c r="R683" t="s">
        <v>930</v>
      </c>
      <c r="S683" t="s">
        <v>34</v>
      </c>
      <c r="T683" t="s">
        <v>931</v>
      </c>
      <c r="U683" t="s">
        <v>262</v>
      </c>
      <c r="V683" t="s">
        <v>52</v>
      </c>
      <c r="W683" t="s">
        <v>932</v>
      </c>
      <c r="X683" t="s">
        <v>137</v>
      </c>
      <c r="Y683" t="s">
        <v>42</v>
      </c>
    </row>
    <row r="684" spans="1:25" x14ac:dyDescent="0.25">
      <c r="A684">
        <v>10124</v>
      </c>
      <c r="B684">
        <v>42</v>
      </c>
      <c r="C684" t="s">
        <v>1699</v>
      </c>
      <c r="D684">
        <v>5</v>
      </c>
      <c r="E684" t="s">
        <v>1700</v>
      </c>
      <c r="F684" t="s">
        <v>1360</v>
      </c>
      <c r="G684" t="s">
        <v>28</v>
      </c>
      <c r="H684">
        <v>2</v>
      </c>
      <c r="I684">
        <v>5</v>
      </c>
      <c r="J684">
        <v>2003</v>
      </c>
      <c r="K684" t="s">
        <v>1354</v>
      </c>
      <c r="L684">
        <v>60</v>
      </c>
      <c r="M684" t="s">
        <v>1696</v>
      </c>
      <c r="N684" t="s">
        <v>1318</v>
      </c>
      <c r="O684" t="s">
        <v>1319</v>
      </c>
      <c r="P684" t="s">
        <v>1320</v>
      </c>
      <c r="Q684" t="s">
        <v>34</v>
      </c>
      <c r="R684" t="s">
        <v>1321</v>
      </c>
      <c r="S684" t="s">
        <v>1322</v>
      </c>
      <c r="T684" t="s">
        <v>1323</v>
      </c>
      <c r="U684" t="s">
        <v>38</v>
      </c>
      <c r="V684" t="s">
        <v>39</v>
      </c>
      <c r="W684" t="s">
        <v>168</v>
      </c>
      <c r="X684" t="s">
        <v>705</v>
      </c>
      <c r="Y684" t="s">
        <v>42</v>
      </c>
    </row>
    <row r="685" spans="1:25" x14ac:dyDescent="0.25">
      <c r="A685">
        <v>10149</v>
      </c>
      <c r="B685">
        <v>24</v>
      </c>
      <c r="C685" t="s">
        <v>1701</v>
      </c>
      <c r="D685">
        <v>10</v>
      </c>
      <c r="E685" t="s">
        <v>1702</v>
      </c>
      <c r="F685" t="s">
        <v>1364</v>
      </c>
      <c r="G685" t="s">
        <v>28</v>
      </c>
      <c r="H685">
        <v>3</v>
      </c>
      <c r="I685">
        <v>9</v>
      </c>
      <c r="J685">
        <v>2003</v>
      </c>
      <c r="K685" t="s">
        <v>1354</v>
      </c>
      <c r="L685">
        <v>60</v>
      </c>
      <c r="M685" t="s">
        <v>1696</v>
      </c>
      <c r="N685" t="s">
        <v>1195</v>
      </c>
      <c r="O685" t="s">
        <v>1196</v>
      </c>
      <c r="P685" t="s">
        <v>1197</v>
      </c>
      <c r="Q685" t="s">
        <v>34</v>
      </c>
      <c r="R685" t="s">
        <v>1198</v>
      </c>
      <c r="S685" t="s">
        <v>73</v>
      </c>
      <c r="T685" t="s">
        <v>92</v>
      </c>
      <c r="U685" t="s">
        <v>38</v>
      </c>
      <c r="V685" t="s">
        <v>39</v>
      </c>
      <c r="W685" t="s">
        <v>1199</v>
      </c>
      <c r="X685" t="s">
        <v>705</v>
      </c>
      <c r="Y685" t="s">
        <v>42</v>
      </c>
    </row>
    <row r="686" spans="1:25" x14ac:dyDescent="0.25">
      <c r="A686">
        <v>10162</v>
      </c>
      <c r="B686">
        <v>27</v>
      </c>
      <c r="C686" t="s">
        <v>1703</v>
      </c>
      <c r="D686">
        <v>8</v>
      </c>
      <c r="E686" t="s">
        <v>1704</v>
      </c>
      <c r="F686" t="s">
        <v>1367</v>
      </c>
      <c r="G686" t="s">
        <v>28</v>
      </c>
      <c r="H686">
        <v>4</v>
      </c>
      <c r="I686">
        <v>10</v>
      </c>
      <c r="J686">
        <v>2003</v>
      </c>
      <c r="K686" t="s">
        <v>1354</v>
      </c>
      <c r="L686">
        <v>60</v>
      </c>
      <c r="M686" t="s">
        <v>1696</v>
      </c>
      <c r="N686" t="s">
        <v>80</v>
      </c>
      <c r="O686" t="s">
        <v>81</v>
      </c>
      <c r="P686" t="s">
        <v>82</v>
      </c>
      <c r="Q686" t="s">
        <v>34</v>
      </c>
      <c r="R686" t="s">
        <v>83</v>
      </c>
      <c r="S686" t="s">
        <v>73</v>
      </c>
      <c r="T686" t="s">
        <v>34</v>
      </c>
      <c r="U686" t="s">
        <v>38</v>
      </c>
      <c r="V686" t="s">
        <v>39</v>
      </c>
      <c r="W686" t="s">
        <v>84</v>
      </c>
      <c r="X686" t="s">
        <v>76</v>
      </c>
      <c r="Y686" t="s">
        <v>42</v>
      </c>
    </row>
    <row r="687" spans="1:25" x14ac:dyDescent="0.25">
      <c r="A687">
        <v>10173</v>
      </c>
      <c r="B687">
        <v>26</v>
      </c>
      <c r="C687" t="s">
        <v>1705</v>
      </c>
      <c r="D687">
        <v>12</v>
      </c>
      <c r="E687" t="s">
        <v>1706</v>
      </c>
      <c r="F687" t="s">
        <v>1306</v>
      </c>
      <c r="G687" t="s">
        <v>28</v>
      </c>
      <c r="H687">
        <v>4</v>
      </c>
      <c r="I687">
        <v>11</v>
      </c>
      <c r="J687">
        <v>2003</v>
      </c>
      <c r="K687" t="s">
        <v>1354</v>
      </c>
      <c r="L687">
        <v>60</v>
      </c>
      <c r="M687" t="s">
        <v>1696</v>
      </c>
      <c r="N687" t="s">
        <v>1369</v>
      </c>
      <c r="O687" t="s">
        <v>1370</v>
      </c>
      <c r="P687" t="s">
        <v>1371</v>
      </c>
      <c r="Q687" t="s">
        <v>34</v>
      </c>
      <c r="R687" t="s">
        <v>1372</v>
      </c>
      <c r="S687" t="s">
        <v>34</v>
      </c>
      <c r="T687" t="s">
        <v>1373</v>
      </c>
      <c r="U687" t="s">
        <v>396</v>
      </c>
      <c r="V687" t="s">
        <v>52</v>
      </c>
      <c r="W687" t="s">
        <v>1374</v>
      </c>
      <c r="X687" t="s">
        <v>1375</v>
      </c>
      <c r="Y687" t="s">
        <v>42</v>
      </c>
    </row>
    <row r="688" spans="1:25" x14ac:dyDescent="0.25">
      <c r="A688">
        <v>10182</v>
      </c>
      <c r="B688">
        <v>38</v>
      </c>
      <c r="C688" t="s">
        <v>1707</v>
      </c>
      <c r="D688">
        <v>9</v>
      </c>
      <c r="E688" t="s">
        <v>1708</v>
      </c>
      <c r="F688" t="s">
        <v>802</v>
      </c>
      <c r="G688" t="s">
        <v>28</v>
      </c>
      <c r="H688">
        <v>4</v>
      </c>
      <c r="I688">
        <v>11</v>
      </c>
      <c r="J688">
        <v>2003</v>
      </c>
      <c r="K688" t="s">
        <v>1354</v>
      </c>
      <c r="L688">
        <v>60</v>
      </c>
      <c r="M688" t="s">
        <v>1696</v>
      </c>
      <c r="N688" t="s">
        <v>417</v>
      </c>
      <c r="O688" t="s">
        <v>418</v>
      </c>
      <c r="P688" t="s">
        <v>419</v>
      </c>
      <c r="Q688" t="s">
        <v>34</v>
      </c>
      <c r="R688" t="s">
        <v>420</v>
      </c>
      <c r="S688" t="s">
        <v>73</v>
      </c>
      <c r="T688" t="s">
        <v>167</v>
      </c>
      <c r="U688" t="s">
        <v>38</v>
      </c>
      <c r="V688" t="s">
        <v>39</v>
      </c>
      <c r="W688" t="s">
        <v>421</v>
      </c>
      <c r="X688" t="s">
        <v>422</v>
      </c>
      <c r="Y688" t="s">
        <v>42</v>
      </c>
    </row>
    <row r="689" spans="1:25" x14ac:dyDescent="0.25">
      <c r="A689">
        <v>10193</v>
      </c>
      <c r="B689">
        <v>42</v>
      </c>
      <c r="C689" t="s">
        <v>1709</v>
      </c>
      <c r="D689">
        <v>13</v>
      </c>
      <c r="E689" t="s">
        <v>1710</v>
      </c>
      <c r="F689" t="s">
        <v>1379</v>
      </c>
      <c r="G689" t="s">
        <v>28</v>
      </c>
      <c r="H689">
        <v>4</v>
      </c>
      <c r="I689">
        <v>11</v>
      </c>
      <c r="J689">
        <v>2003</v>
      </c>
      <c r="K689" t="s">
        <v>1354</v>
      </c>
      <c r="L689">
        <v>60</v>
      </c>
      <c r="M689" t="s">
        <v>1696</v>
      </c>
      <c r="N689" t="s">
        <v>1380</v>
      </c>
      <c r="O689" t="s">
        <v>1381</v>
      </c>
      <c r="P689" t="s">
        <v>1382</v>
      </c>
      <c r="Q689" t="s">
        <v>34</v>
      </c>
      <c r="R689" t="s">
        <v>1383</v>
      </c>
      <c r="S689" t="s">
        <v>137</v>
      </c>
      <c r="T689" t="s">
        <v>1384</v>
      </c>
      <c r="U689" t="s">
        <v>139</v>
      </c>
      <c r="V689" t="s">
        <v>140</v>
      </c>
      <c r="W689" t="s">
        <v>1385</v>
      </c>
      <c r="X689" t="s">
        <v>1386</v>
      </c>
      <c r="Y689" t="s">
        <v>42</v>
      </c>
    </row>
    <row r="690" spans="1:25" x14ac:dyDescent="0.25">
      <c r="A690">
        <v>10204</v>
      </c>
      <c r="B690">
        <v>23</v>
      </c>
      <c r="C690" t="s">
        <v>1711</v>
      </c>
      <c r="D690">
        <v>3</v>
      </c>
      <c r="E690" t="s">
        <v>1712</v>
      </c>
      <c r="F690" t="s">
        <v>814</v>
      </c>
      <c r="G690" t="s">
        <v>28</v>
      </c>
      <c r="H690">
        <v>4</v>
      </c>
      <c r="I690">
        <v>12</v>
      </c>
      <c r="J690">
        <v>2003</v>
      </c>
      <c r="K690" t="s">
        <v>1354</v>
      </c>
      <c r="L690">
        <v>60</v>
      </c>
      <c r="M690" t="s">
        <v>1696</v>
      </c>
      <c r="N690" t="s">
        <v>885</v>
      </c>
      <c r="O690" t="s">
        <v>886</v>
      </c>
      <c r="P690" t="s">
        <v>887</v>
      </c>
      <c r="Q690" t="s">
        <v>888</v>
      </c>
      <c r="R690" t="s">
        <v>35</v>
      </c>
      <c r="S690" t="s">
        <v>36</v>
      </c>
      <c r="T690" t="s">
        <v>37</v>
      </c>
      <c r="U690" t="s">
        <v>38</v>
      </c>
      <c r="V690" t="s">
        <v>39</v>
      </c>
      <c r="W690" t="s">
        <v>75</v>
      </c>
      <c r="X690" t="s">
        <v>889</v>
      </c>
      <c r="Y690" t="s">
        <v>42</v>
      </c>
    </row>
    <row r="691" spans="1:25" x14ac:dyDescent="0.25">
      <c r="A691">
        <v>10214</v>
      </c>
      <c r="B691">
        <v>21</v>
      </c>
      <c r="C691" t="s">
        <v>1713</v>
      </c>
      <c r="D691">
        <v>6</v>
      </c>
      <c r="E691" t="s">
        <v>1714</v>
      </c>
      <c r="F691" t="s">
        <v>1574</v>
      </c>
      <c r="G691" t="s">
        <v>28</v>
      </c>
      <c r="H691">
        <v>1</v>
      </c>
      <c r="I691">
        <v>1</v>
      </c>
      <c r="J691">
        <v>2004</v>
      </c>
      <c r="K691" t="s">
        <v>1354</v>
      </c>
      <c r="L691">
        <v>60</v>
      </c>
      <c r="M691" t="s">
        <v>1696</v>
      </c>
      <c r="N691" t="s">
        <v>292</v>
      </c>
      <c r="O691" t="s">
        <v>293</v>
      </c>
      <c r="P691" t="s">
        <v>294</v>
      </c>
      <c r="Q691" t="s">
        <v>34</v>
      </c>
      <c r="R691" t="s">
        <v>271</v>
      </c>
      <c r="S691" t="s">
        <v>34</v>
      </c>
      <c r="T691" t="s">
        <v>295</v>
      </c>
      <c r="U691" t="s">
        <v>273</v>
      </c>
      <c r="V691" t="s">
        <v>52</v>
      </c>
      <c r="W691" t="s">
        <v>296</v>
      </c>
      <c r="X691" t="s">
        <v>297</v>
      </c>
      <c r="Y691" t="s">
        <v>42</v>
      </c>
    </row>
    <row r="692" spans="1:25" x14ac:dyDescent="0.25">
      <c r="A692">
        <v>10227</v>
      </c>
      <c r="B692">
        <v>28</v>
      </c>
      <c r="C692" t="s">
        <v>1715</v>
      </c>
      <c r="D692">
        <v>9</v>
      </c>
      <c r="E692" t="s">
        <v>1716</v>
      </c>
      <c r="F692" t="s">
        <v>1391</v>
      </c>
      <c r="G692" t="s">
        <v>28</v>
      </c>
      <c r="H692">
        <v>1</v>
      </c>
      <c r="I692">
        <v>3</v>
      </c>
      <c r="J692">
        <v>2004</v>
      </c>
      <c r="K692" t="s">
        <v>1354</v>
      </c>
      <c r="L692">
        <v>60</v>
      </c>
      <c r="M692" t="s">
        <v>1696</v>
      </c>
      <c r="N692" t="s">
        <v>338</v>
      </c>
      <c r="O692" t="s">
        <v>339</v>
      </c>
      <c r="P692" t="s">
        <v>340</v>
      </c>
      <c r="Q692" t="s">
        <v>34</v>
      </c>
      <c r="R692" t="s">
        <v>341</v>
      </c>
      <c r="S692" t="s">
        <v>34</v>
      </c>
      <c r="T692" t="s">
        <v>342</v>
      </c>
      <c r="U692" t="s">
        <v>51</v>
      </c>
      <c r="V692" t="s">
        <v>52</v>
      </c>
      <c r="W692" t="s">
        <v>343</v>
      </c>
      <c r="X692" t="s">
        <v>344</v>
      </c>
      <c r="Y692" t="s">
        <v>42</v>
      </c>
    </row>
    <row r="693" spans="1:25" x14ac:dyDescent="0.25">
      <c r="A693">
        <v>10241</v>
      </c>
      <c r="B693">
        <v>33</v>
      </c>
      <c r="C693" t="s">
        <v>1717</v>
      </c>
      <c r="D693">
        <v>1</v>
      </c>
      <c r="E693" t="s">
        <v>1718</v>
      </c>
      <c r="F693" t="s">
        <v>1313</v>
      </c>
      <c r="G693" t="s">
        <v>28</v>
      </c>
      <c r="H693">
        <v>2</v>
      </c>
      <c r="I693">
        <v>4</v>
      </c>
      <c r="J693">
        <v>2004</v>
      </c>
      <c r="K693" t="s">
        <v>1354</v>
      </c>
      <c r="L693">
        <v>60</v>
      </c>
      <c r="M693" t="s">
        <v>1696</v>
      </c>
      <c r="N693" t="s">
        <v>1255</v>
      </c>
      <c r="O693" t="s">
        <v>1256</v>
      </c>
      <c r="P693" t="s">
        <v>1257</v>
      </c>
      <c r="Q693" t="s">
        <v>34</v>
      </c>
      <c r="R693" t="s">
        <v>1258</v>
      </c>
      <c r="S693" t="s">
        <v>34</v>
      </c>
      <c r="T693" t="s">
        <v>1259</v>
      </c>
      <c r="U693" t="s">
        <v>51</v>
      </c>
      <c r="V693" t="s">
        <v>52</v>
      </c>
      <c r="W693" t="s">
        <v>1260</v>
      </c>
      <c r="X693" t="s">
        <v>1261</v>
      </c>
      <c r="Y693" t="s">
        <v>42</v>
      </c>
    </row>
    <row r="694" spans="1:25" x14ac:dyDescent="0.25">
      <c r="A694">
        <v>10280</v>
      </c>
      <c r="B694">
        <v>25</v>
      </c>
      <c r="C694" t="s">
        <v>1713</v>
      </c>
      <c r="D694">
        <v>15</v>
      </c>
      <c r="E694" t="s">
        <v>1719</v>
      </c>
      <c r="F694" t="s">
        <v>390</v>
      </c>
      <c r="G694" t="s">
        <v>28</v>
      </c>
      <c r="H694">
        <v>3</v>
      </c>
      <c r="I694">
        <v>8</v>
      </c>
      <c r="J694">
        <v>2004</v>
      </c>
      <c r="K694" t="s">
        <v>1354</v>
      </c>
      <c r="L694">
        <v>60</v>
      </c>
      <c r="M694" t="s">
        <v>1696</v>
      </c>
      <c r="N694" t="s">
        <v>391</v>
      </c>
      <c r="O694" t="s">
        <v>392</v>
      </c>
      <c r="P694" t="s">
        <v>393</v>
      </c>
      <c r="Q694" t="s">
        <v>34</v>
      </c>
      <c r="R694" t="s">
        <v>394</v>
      </c>
      <c r="S694" t="s">
        <v>34</v>
      </c>
      <c r="T694" t="s">
        <v>395</v>
      </c>
      <c r="U694" t="s">
        <v>396</v>
      </c>
      <c r="V694" t="s">
        <v>52</v>
      </c>
      <c r="W694" t="s">
        <v>397</v>
      </c>
      <c r="X694" t="s">
        <v>398</v>
      </c>
      <c r="Y694" t="s">
        <v>42</v>
      </c>
    </row>
    <row r="695" spans="1:25" x14ac:dyDescent="0.25">
      <c r="A695">
        <v>10288</v>
      </c>
      <c r="B695">
        <v>28</v>
      </c>
      <c r="C695" t="s">
        <v>1720</v>
      </c>
      <c r="D695">
        <v>4</v>
      </c>
      <c r="E695" t="s">
        <v>1721</v>
      </c>
      <c r="F695" t="s">
        <v>1485</v>
      </c>
      <c r="G695" t="s">
        <v>28</v>
      </c>
      <c r="H695">
        <v>3</v>
      </c>
      <c r="I695">
        <v>9</v>
      </c>
      <c r="J695">
        <v>2004</v>
      </c>
      <c r="K695" t="s">
        <v>1354</v>
      </c>
      <c r="L695">
        <v>60</v>
      </c>
      <c r="M695" t="s">
        <v>1696</v>
      </c>
      <c r="N695" t="s">
        <v>743</v>
      </c>
      <c r="O695" t="s">
        <v>744</v>
      </c>
      <c r="P695" t="s">
        <v>745</v>
      </c>
      <c r="Q695" t="s">
        <v>746</v>
      </c>
      <c r="R695" t="s">
        <v>305</v>
      </c>
      <c r="S695" t="s">
        <v>34</v>
      </c>
      <c r="T695" t="s">
        <v>747</v>
      </c>
      <c r="U695" t="s">
        <v>305</v>
      </c>
      <c r="V695" t="s">
        <v>140</v>
      </c>
      <c r="W695" t="s">
        <v>748</v>
      </c>
      <c r="X695" t="s">
        <v>749</v>
      </c>
      <c r="Y695" t="s">
        <v>42</v>
      </c>
    </row>
    <row r="696" spans="1:25" x14ac:dyDescent="0.25">
      <c r="A696">
        <v>10303</v>
      </c>
      <c r="B696">
        <v>46</v>
      </c>
      <c r="C696" t="s">
        <v>1722</v>
      </c>
      <c r="D696">
        <v>2</v>
      </c>
      <c r="E696" t="s">
        <v>1723</v>
      </c>
      <c r="F696" t="s">
        <v>1724</v>
      </c>
      <c r="G696" t="s">
        <v>28</v>
      </c>
      <c r="H696">
        <v>4</v>
      </c>
      <c r="I696">
        <v>10</v>
      </c>
      <c r="J696">
        <v>2004</v>
      </c>
      <c r="K696" t="s">
        <v>1354</v>
      </c>
      <c r="L696">
        <v>60</v>
      </c>
      <c r="M696" t="s">
        <v>1696</v>
      </c>
      <c r="N696" t="s">
        <v>1183</v>
      </c>
      <c r="O696" t="s">
        <v>1184</v>
      </c>
      <c r="P696" t="s">
        <v>1185</v>
      </c>
      <c r="Q696" t="s">
        <v>34</v>
      </c>
      <c r="R696" t="s">
        <v>1186</v>
      </c>
      <c r="S696" t="s">
        <v>34</v>
      </c>
      <c r="T696" t="s">
        <v>1187</v>
      </c>
      <c r="U696" t="s">
        <v>273</v>
      </c>
      <c r="V696" t="s">
        <v>52</v>
      </c>
      <c r="W696" t="s">
        <v>1188</v>
      </c>
      <c r="X696" t="s">
        <v>1189</v>
      </c>
      <c r="Y696" t="s">
        <v>42</v>
      </c>
    </row>
    <row r="697" spans="1:25" x14ac:dyDescent="0.25">
      <c r="A697">
        <v>10312</v>
      </c>
      <c r="B697">
        <v>30</v>
      </c>
      <c r="C697" t="s">
        <v>1707</v>
      </c>
      <c r="D697">
        <v>16</v>
      </c>
      <c r="E697" t="s">
        <v>1725</v>
      </c>
      <c r="F697" t="s">
        <v>416</v>
      </c>
      <c r="G697" t="s">
        <v>28</v>
      </c>
      <c r="H697">
        <v>4</v>
      </c>
      <c r="I697">
        <v>10</v>
      </c>
      <c r="J697">
        <v>2004</v>
      </c>
      <c r="K697" t="s">
        <v>1354</v>
      </c>
      <c r="L697">
        <v>60</v>
      </c>
      <c r="M697" t="s">
        <v>1696</v>
      </c>
      <c r="N697" t="s">
        <v>417</v>
      </c>
      <c r="O697" t="s">
        <v>418</v>
      </c>
      <c r="P697" t="s">
        <v>419</v>
      </c>
      <c r="Q697" t="s">
        <v>34</v>
      </c>
      <c r="R697" t="s">
        <v>420</v>
      </c>
      <c r="S697" t="s">
        <v>73</v>
      </c>
      <c r="T697" t="s">
        <v>167</v>
      </c>
      <c r="U697" t="s">
        <v>38</v>
      </c>
      <c r="V697" t="s">
        <v>39</v>
      </c>
      <c r="W697" t="s">
        <v>421</v>
      </c>
      <c r="X697" t="s">
        <v>422</v>
      </c>
      <c r="Y697" t="s">
        <v>42</v>
      </c>
    </row>
    <row r="698" spans="1:25" x14ac:dyDescent="0.25">
      <c r="A698">
        <v>10332</v>
      </c>
      <c r="B698">
        <v>38</v>
      </c>
      <c r="C698" t="s">
        <v>1726</v>
      </c>
      <c r="D698">
        <v>9</v>
      </c>
      <c r="E698" t="s">
        <v>1727</v>
      </c>
      <c r="F698" t="s">
        <v>1337</v>
      </c>
      <c r="G698" t="s">
        <v>28</v>
      </c>
      <c r="H698">
        <v>4</v>
      </c>
      <c r="I698">
        <v>11</v>
      </c>
      <c r="J698">
        <v>2004</v>
      </c>
      <c r="K698" t="s">
        <v>1354</v>
      </c>
      <c r="L698">
        <v>60</v>
      </c>
      <c r="M698" t="s">
        <v>1696</v>
      </c>
      <c r="N698" t="s">
        <v>927</v>
      </c>
      <c r="O698" t="s">
        <v>928</v>
      </c>
      <c r="P698" t="s">
        <v>929</v>
      </c>
      <c r="Q698" t="s">
        <v>34</v>
      </c>
      <c r="R698" t="s">
        <v>930</v>
      </c>
      <c r="S698" t="s">
        <v>34</v>
      </c>
      <c r="T698" t="s">
        <v>931</v>
      </c>
      <c r="U698" t="s">
        <v>262</v>
      </c>
      <c r="V698" t="s">
        <v>52</v>
      </c>
      <c r="W698" t="s">
        <v>932</v>
      </c>
      <c r="X698" t="s">
        <v>137</v>
      </c>
      <c r="Y698" t="s">
        <v>65</v>
      </c>
    </row>
    <row r="699" spans="1:25" x14ac:dyDescent="0.25">
      <c r="A699">
        <v>10344</v>
      </c>
      <c r="B699">
        <v>40</v>
      </c>
      <c r="C699" t="s">
        <v>1728</v>
      </c>
      <c r="D699">
        <v>2</v>
      </c>
      <c r="E699" t="s">
        <v>1729</v>
      </c>
      <c r="F699" t="s">
        <v>1584</v>
      </c>
      <c r="G699" t="s">
        <v>28</v>
      </c>
      <c r="H699">
        <v>4</v>
      </c>
      <c r="I699">
        <v>11</v>
      </c>
      <c r="J699">
        <v>2004</v>
      </c>
      <c r="K699" t="s">
        <v>1354</v>
      </c>
      <c r="L699">
        <v>60</v>
      </c>
      <c r="M699" t="s">
        <v>1696</v>
      </c>
      <c r="N699" t="s">
        <v>787</v>
      </c>
      <c r="O699" t="s">
        <v>788</v>
      </c>
      <c r="P699" t="s">
        <v>789</v>
      </c>
      <c r="Q699" t="s">
        <v>34</v>
      </c>
      <c r="R699" t="s">
        <v>790</v>
      </c>
      <c r="S699" t="s">
        <v>34</v>
      </c>
      <c r="T699" t="s">
        <v>791</v>
      </c>
      <c r="U699" t="s">
        <v>51</v>
      </c>
      <c r="V699" t="s">
        <v>52</v>
      </c>
      <c r="W699" t="s">
        <v>792</v>
      </c>
      <c r="X699" t="s">
        <v>793</v>
      </c>
      <c r="Y699" t="s">
        <v>42</v>
      </c>
    </row>
    <row r="700" spans="1:25" x14ac:dyDescent="0.25">
      <c r="A700">
        <v>10367</v>
      </c>
      <c r="B700">
        <v>45</v>
      </c>
      <c r="C700" t="s">
        <v>77</v>
      </c>
      <c r="D700">
        <v>4</v>
      </c>
      <c r="E700" t="s">
        <v>1730</v>
      </c>
      <c r="F700" t="s">
        <v>1493</v>
      </c>
      <c r="G700" t="s">
        <v>724</v>
      </c>
      <c r="H700">
        <v>1</v>
      </c>
      <c r="I700">
        <v>1</v>
      </c>
      <c r="J700">
        <v>2005</v>
      </c>
      <c r="K700" t="s">
        <v>1354</v>
      </c>
      <c r="L700">
        <v>60</v>
      </c>
      <c r="M700" t="s">
        <v>1696</v>
      </c>
      <c r="N700" t="s">
        <v>69</v>
      </c>
      <c r="O700" t="s">
        <v>70</v>
      </c>
      <c r="P700" t="s">
        <v>71</v>
      </c>
      <c r="Q700" t="s">
        <v>34</v>
      </c>
      <c r="R700" t="s">
        <v>72</v>
      </c>
      <c r="S700" t="s">
        <v>73</v>
      </c>
      <c r="T700" t="s">
        <v>74</v>
      </c>
      <c r="U700" t="s">
        <v>38</v>
      </c>
      <c r="V700" t="s">
        <v>39</v>
      </c>
      <c r="W700" t="s">
        <v>75</v>
      </c>
      <c r="X700" t="s">
        <v>76</v>
      </c>
      <c r="Y700" t="s">
        <v>229</v>
      </c>
    </row>
    <row r="701" spans="1:25" x14ac:dyDescent="0.25">
      <c r="A701">
        <v>10379</v>
      </c>
      <c r="B701">
        <v>27</v>
      </c>
      <c r="C701" t="s">
        <v>1731</v>
      </c>
      <c r="D701">
        <v>1</v>
      </c>
      <c r="E701" t="s">
        <v>1732</v>
      </c>
      <c r="F701" t="s">
        <v>1496</v>
      </c>
      <c r="G701" t="s">
        <v>28</v>
      </c>
      <c r="H701">
        <v>1</v>
      </c>
      <c r="I701">
        <v>2</v>
      </c>
      <c r="J701">
        <v>2005</v>
      </c>
      <c r="K701" t="s">
        <v>1354</v>
      </c>
      <c r="L701">
        <v>60</v>
      </c>
      <c r="M701" t="s">
        <v>1696</v>
      </c>
      <c r="N701" t="s">
        <v>268</v>
      </c>
      <c r="O701" t="s">
        <v>269</v>
      </c>
      <c r="P701" t="s">
        <v>270</v>
      </c>
      <c r="Q701" t="s">
        <v>34</v>
      </c>
      <c r="R701" t="s">
        <v>271</v>
      </c>
      <c r="S701" t="s">
        <v>34</v>
      </c>
      <c r="T701" t="s">
        <v>272</v>
      </c>
      <c r="U701" t="s">
        <v>273</v>
      </c>
      <c r="V701" t="s">
        <v>52</v>
      </c>
      <c r="W701" t="s">
        <v>274</v>
      </c>
      <c r="X701" t="s">
        <v>275</v>
      </c>
      <c r="Y701" t="s">
        <v>42</v>
      </c>
    </row>
    <row r="702" spans="1:25" x14ac:dyDescent="0.25">
      <c r="A702">
        <v>10407</v>
      </c>
      <c r="B702">
        <v>42</v>
      </c>
      <c r="C702" t="s">
        <v>1717</v>
      </c>
      <c r="D702">
        <v>1</v>
      </c>
      <c r="E702" t="s">
        <v>1733</v>
      </c>
      <c r="F702" t="s">
        <v>1498</v>
      </c>
      <c r="G702" t="s">
        <v>708</v>
      </c>
      <c r="H702">
        <v>2</v>
      </c>
      <c r="I702">
        <v>4</v>
      </c>
      <c r="J702">
        <v>2005</v>
      </c>
      <c r="K702" t="s">
        <v>1354</v>
      </c>
      <c r="L702">
        <v>60</v>
      </c>
      <c r="M702" t="s">
        <v>1696</v>
      </c>
      <c r="N702" t="s">
        <v>701</v>
      </c>
      <c r="O702" t="s">
        <v>702</v>
      </c>
      <c r="P702" t="s">
        <v>703</v>
      </c>
      <c r="Q702" t="s">
        <v>34</v>
      </c>
      <c r="R702" t="s">
        <v>704</v>
      </c>
      <c r="S702" t="s">
        <v>73</v>
      </c>
      <c r="T702" t="s">
        <v>92</v>
      </c>
      <c r="U702" t="s">
        <v>38</v>
      </c>
      <c r="V702" t="s">
        <v>39</v>
      </c>
      <c r="W702" t="s">
        <v>149</v>
      </c>
      <c r="X702" t="s">
        <v>705</v>
      </c>
      <c r="Y702" t="s">
        <v>65</v>
      </c>
    </row>
    <row r="703" spans="1:25" x14ac:dyDescent="0.25">
      <c r="A703">
        <v>10420</v>
      </c>
      <c r="B703">
        <v>36</v>
      </c>
      <c r="C703" t="s">
        <v>1734</v>
      </c>
      <c r="D703">
        <v>4</v>
      </c>
      <c r="E703" t="s">
        <v>1735</v>
      </c>
      <c r="F703" t="s">
        <v>1589</v>
      </c>
      <c r="G703" t="s">
        <v>468</v>
      </c>
      <c r="H703">
        <v>2</v>
      </c>
      <c r="I703">
        <v>5</v>
      </c>
      <c r="J703">
        <v>2005</v>
      </c>
      <c r="K703" t="s">
        <v>1354</v>
      </c>
      <c r="L703">
        <v>60</v>
      </c>
      <c r="M703" t="s">
        <v>1696</v>
      </c>
      <c r="N703" t="s">
        <v>233</v>
      </c>
      <c r="O703" t="s">
        <v>234</v>
      </c>
      <c r="P703" t="s">
        <v>235</v>
      </c>
      <c r="Q703" t="s">
        <v>236</v>
      </c>
      <c r="R703" t="s">
        <v>237</v>
      </c>
      <c r="S703" t="s">
        <v>238</v>
      </c>
      <c r="T703" t="s">
        <v>239</v>
      </c>
      <c r="U703" t="s">
        <v>139</v>
      </c>
      <c r="V703" t="s">
        <v>140</v>
      </c>
      <c r="W703" t="s">
        <v>240</v>
      </c>
      <c r="X703" t="s">
        <v>241</v>
      </c>
      <c r="Y703" t="s">
        <v>42</v>
      </c>
    </row>
    <row r="704" spans="1:25" x14ac:dyDescent="0.25">
      <c r="A704">
        <v>10104</v>
      </c>
      <c r="B704">
        <v>29</v>
      </c>
      <c r="C704" t="s">
        <v>77</v>
      </c>
      <c r="D704">
        <v>12</v>
      </c>
      <c r="E704" t="s">
        <v>1736</v>
      </c>
      <c r="F704" t="s">
        <v>1026</v>
      </c>
      <c r="G704" t="s">
        <v>28</v>
      </c>
      <c r="H704">
        <v>1</v>
      </c>
      <c r="I704">
        <v>1</v>
      </c>
      <c r="J704">
        <v>2003</v>
      </c>
      <c r="K704" t="s">
        <v>957</v>
      </c>
      <c r="L704">
        <v>122</v>
      </c>
      <c r="M704" t="s">
        <v>1737</v>
      </c>
      <c r="N704" t="s">
        <v>268</v>
      </c>
      <c r="O704" t="s">
        <v>269</v>
      </c>
      <c r="P704" t="s">
        <v>270</v>
      </c>
      <c r="Q704" t="s">
        <v>34</v>
      </c>
      <c r="R704" t="s">
        <v>271</v>
      </c>
      <c r="S704" t="s">
        <v>34</v>
      </c>
      <c r="T704" t="s">
        <v>272</v>
      </c>
      <c r="U704" t="s">
        <v>273</v>
      </c>
      <c r="V704" t="s">
        <v>52</v>
      </c>
      <c r="W704" t="s">
        <v>274</v>
      </c>
      <c r="X704" t="s">
        <v>275</v>
      </c>
      <c r="Y704" t="s">
        <v>65</v>
      </c>
    </row>
    <row r="705" spans="1:25" x14ac:dyDescent="0.25">
      <c r="A705">
        <v>10114</v>
      </c>
      <c r="B705">
        <v>39</v>
      </c>
      <c r="C705" t="s">
        <v>77</v>
      </c>
      <c r="D705">
        <v>3</v>
      </c>
      <c r="E705" t="s">
        <v>1738</v>
      </c>
      <c r="F705" t="s">
        <v>712</v>
      </c>
      <c r="G705" t="s">
        <v>28</v>
      </c>
      <c r="H705">
        <v>2</v>
      </c>
      <c r="I705">
        <v>4</v>
      </c>
      <c r="J705">
        <v>2003</v>
      </c>
      <c r="K705" t="s">
        <v>957</v>
      </c>
      <c r="L705">
        <v>122</v>
      </c>
      <c r="M705" t="s">
        <v>1737</v>
      </c>
      <c r="N705" t="s">
        <v>713</v>
      </c>
      <c r="O705" t="s">
        <v>714</v>
      </c>
      <c r="P705" t="s">
        <v>715</v>
      </c>
      <c r="Q705" t="s">
        <v>34</v>
      </c>
      <c r="R705" t="s">
        <v>61</v>
      </c>
      <c r="S705" t="s">
        <v>34</v>
      </c>
      <c r="T705" t="s">
        <v>716</v>
      </c>
      <c r="U705" t="s">
        <v>51</v>
      </c>
      <c r="V705" t="s">
        <v>52</v>
      </c>
      <c r="W705" t="s">
        <v>717</v>
      </c>
      <c r="X705" t="s">
        <v>718</v>
      </c>
      <c r="Y705" t="s">
        <v>65</v>
      </c>
    </row>
    <row r="706" spans="1:25" x14ac:dyDescent="0.25">
      <c r="A706">
        <v>10127</v>
      </c>
      <c r="B706">
        <v>45</v>
      </c>
      <c r="C706" t="s">
        <v>77</v>
      </c>
      <c r="D706">
        <v>14</v>
      </c>
      <c r="E706" t="s">
        <v>1739</v>
      </c>
      <c r="F706" t="s">
        <v>884</v>
      </c>
      <c r="G706" t="s">
        <v>28</v>
      </c>
      <c r="H706">
        <v>2</v>
      </c>
      <c r="I706">
        <v>6</v>
      </c>
      <c r="J706">
        <v>2003</v>
      </c>
      <c r="K706" t="s">
        <v>957</v>
      </c>
      <c r="L706">
        <v>122</v>
      </c>
      <c r="M706" t="s">
        <v>1737</v>
      </c>
      <c r="N706" t="s">
        <v>885</v>
      </c>
      <c r="O706" t="s">
        <v>886</v>
      </c>
      <c r="P706" t="s">
        <v>887</v>
      </c>
      <c r="Q706" t="s">
        <v>888</v>
      </c>
      <c r="R706" t="s">
        <v>35</v>
      </c>
      <c r="S706" t="s">
        <v>36</v>
      </c>
      <c r="T706" t="s">
        <v>37</v>
      </c>
      <c r="U706" t="s">
        <v>38</v>
      </c>
      <c r="V706" t="s">
        <v>39</v>
      </c>
      <c r="W706" t="s">
        <v>75</v>
      </c>
      <c r="X706" t="s">
        <v>889</v>
      </c>
      <c r="Y706" t="s">
        <v>65</v>
      </c>
    </row>
    <row r="707" spans="1:25" x14ac:dyDescent="0.25">
      <c r="A707">
        <v>10141</v>
      </c>
      <c r="B707">
        <v>47</v>
      </c>
      <c r="C707" t="s">
        <v>77</v>
      </c>
      <c r="D707">
        <v>8</v>
      </c>
      <c r="E707" t="s">
        <v>1740</v>
      </c>
      <c r="F707" t="s">
        <v>1177</v>
      </c>
      <c r="G707" t="s">
        <v>28</v>
      </c>
      <c r="H707">
        <v>3</v>
      </c>
      <c r="I707">
        <v>8</v>
      </c>
      <c r="J707">
        <v>2003</v>
      </c>
      <c r="K707" t="s">
        <v>957</v>
      </c>
      <c r="L707">
        <v>122</v>
      </c>
      <c r="M707" t="s">
        <v>1737</v>
      </c>
      <c r="N707" t="s">
        <v>866</v>
      </c>
      <c r="O707" t="s">
        <v>867</v>
      </c>
      <c r="P707" t="s">
        <v>868</v>
      </c>
      <c r="Q707" t="s">
        <v>34</v>
      </c>
      <c r="R707" t="s">
        <v>869</v>
      </c>
      <c r="S707" t="s">
        <v>34</v>
      </c>
      <c r="T707" t="s">
        <v>870</v>
      </c>
      <c r="U707" t="s">
        <v>196</v>
      </c>
      <c r="V707" t="s">
        <v>52</v>
      </c>
      <c r="W707" t="s">
        <v>871</v>
      </c>
      <c r="X707" t="s">
        <v>872</v>
      </c>
      <c r="Y707" t="s">
        <v>65</v>
      </c>
    </row>
    <row r="708" spans="1:25" x14ac:dyDescent="0.25">
      <c r="A708">
        <v>10151</v>
      </c>
      <c r="B708">
        <v>49</v>
      </c>
      <c r="C708" t="s">
        <v>77</v>
      </c>
      <c r="D708">
        <v>6</v>
      </c>
      <c r="E708" t="s">
        <v>1741</v>
      </c>
      <c r="F708" t="s">
        <v>1179</v>
      </c>
      <c r="G708" t="s">
        <v>28</v>
      </c>
      <c r="H708">
        <v>3</v>
      </c>
      <c r="I708">
        <v>9</v>
      </c>
      <c r="J708">
        <v>2003</v>
      </c>
      <c r="K708" t="s">
        <v>957</v>
      </c>
      <c r="L708">
        <v>122</v>
      </c>
      <c r="M708" t="s">
        <v>1737</v>
      </c>
      <c r="N708" t="s">
        <v>688</v>
      </c>
      <c r="O708" t="s">
        <v>689</v>
      </c>
      <c r="P708" t="s">
        <v>690</v>
      </c>
      <c r="Q708" t="s">
        <v>34</v>
      </c>
      <c r="R708" t="s">
        <v>691</v>
      </c>
      <c r="S708" t="s">
        <v>34</v>
      </c>
      <c r="T708" t="s">
        <v>692</v>
      </c>
      <c r="U708" t="s">
        <v>196</v>
      </c>
      <c r="V708" t="s">
        <v>52</v>
      </c>
      <c r="W708" t="s">
        <v>693</v>
      </c>
      <c r="X708" t="s">
        <v>694</v>
      </c>
      <c r="Y708" t="s">
        <v>65</v>
      </c>
    </row>
    <row r="709" spans="1:25" x14ac:dyDescent="0.25">
      <c r="A709">
        <v>10165</v>
      </c>
      <c r="B709">
        <v>46</v>
      </c>
      <c r="C709" t="s">
        <v>77</v>
      </c>
      <c r="D709">
        <v>15</v>
      </c>
      <c r="E709" t="s">
        <v>1742</v>
      </c>
      <c r="F709" t="s">
        <v>895</v>
      </c>
      <c r="G709" t="s">
        <v>28</v>
      </c>
      <c r="H709">
        <v>4</v>
      </c>
      <c r="I709">
        <v>10</v>
      </c>
      <c r="J709">
        <v>2003</v>
      </c>
      <c r="K709" t="s">
        <v>957</v>
      </c>
      <c r="L709">
        <v>122</v>
      </c>
      <c r="M709" t="s">
        <v>1737</v>
      </c>
      <c r="N709" t="s">
        <v>302</v>
      </c>
      <c r="O709" t="s">
        <v>303</v>
      </c>
      <c r="P709" t="s">
        <v>304</v>
      </c>
      <c r="Q709" t="s">
        <v>34</v>
      </c>
      <c r="R709" t="s">
        <v>305</v>
      </c>
      <c r="S709" t="s">
        <v>34</v>
      </c>
      <c r="T709" t="s">
        <v>306</v>
      </c>
      <c r="U709" t="s">
        <v>305</v>
      </c>
      <c r="V709" t="s">
        <v>307</v>
      </c>
      <c r="W709" t="s">
        <v>308</v>
      </c>
      <c r="X709" t="s">
        <v>309</v>
      </c>
      <c r="Y709" t="s">
        <v>65</v>
      </c>
    </row>
    <row r="710" spans="1:25" x14ac:dyDescent="0.25">
      <c r="A710">
        <v>10175</v>
      </c>
      <c r="B710">
        <v>48</v>
      </c>
      <c r="C710" t="s">
        <v>77</v>
      </c>
      <c r="D710">
        <v>4</v>
      </c>
      <c r="E710" t="s">
        <v>1743</v>
      </c>
      <c r="F710" t="s">
        <v>318</v>
      </c>
      <c r="G710" t="s">
        <v>28</v>
      </c>
      <c r="H710">
        <v>4</v>
      </c>
      <c r="I710">
        <v>11</v>
      </c>
      <c r="J710">
        <v>2003</v>
      </c>
      <c r="K710" t="s">
        <v>957</v>
      </c>
      <c r="L710">
        <v>122</v>
      </c>
      <c r="M710" t="s">
        <v>1737</v>
      </c>
      <c r="N710" t="s">
        <v>574</v>
      </c>
      <c r="O710" t="s">
        <v>575</v>
      </c>
      <c r="P710" t="s">
        <v>576</v>
      </c>
      <c r="Q710" t="s">
        <v>34</v>
      </c>
      <c r="R710" t="s">
        <v>577</v>
      </c>
      <c r="S710" t="s">
        <v>34</v>
      </c>
      <c r="T710" t="s">
        <v>578</v>
      </c>
      <c r="U710" t="s">
        <v>262</v>
      </c>
      <c r="V710" t="s">
        <v>52</v>
      </c>
      <c r="W710" t="s">
        <v>84</v>
      </c>
      <c r="X710" t="s">
        <v>579</v>
      </c>
      <c r="Y710" t="s">
        <v>65</v>
      </c>
    </row>
    <row r="711" spans="1:25" x14ac:dyDescent="0.25">
      <c r="A711">
        <v>10184</v>
      </c>
      <c r="B711">
        <v>46</v>
      </c>
      <c r="C711" t="s">
        <v>77</v>
      </c>
      <c r="D711">
        <v>9</v>
      </c>
      <c r="E711" t="s">
        <v>1742</v>
      </c>
      <c r="F711" t="s">
        <v>602</v>
      </c>
      <c r="G711" t="s">
        <v>28</v>
      </c>
      <c r="H711">
        <v>4</v>
      </c>
      <c r="I711">
        <v>11</v>
      </c>
      <c r="J711">
        <v>2003</v>
      </c>
      <c r="K711" t="s">
        <v>957</v>
      </c>
      <c r="L711">
        <v>122</v>
      </c>
      <c r="M711" t="s">
        <v>1737</v>
      </c>
      <c r="N711" t="s">
        <v>1183</v>
      </c>
      <c r="O711" t="s">
        <v>1184</v>
      </c>
      <c r="P711" t="s">
        <v>1185</v>
      </c>
      <c r="Q711" t="s">
        <v>34</v>
      </c>
      <c r="R711" t="s">
        <v>1186</v>
      </c>
      <c r="S711" t="s">
        <v>34</v>
      </c>
      <c r="T711" t="s">
        <v>1187</v>
      </c>
      <c r="U711" t="s">
        <v>273</v>
      </c>
      <c r="V711" t="s">
        <v>52</v>
      </c>
      <c r="W711" t="s">
        <v>1188</v>
      </c>
      <c r="X711" t="s">
        <v>1189</v>
      </c>
      <c r="Y711" t="s">
        <v>65</v>
      </c>
    </row>
    <row r="712" spans="1:25" x14ac:dyDescent="0.25">
      <c r="A712">
        <v>10195</v>
      </c>
      <c r="B712">
        <v>35</v>
      </c>
      <c r="C712" t="s">
        <v>77</v>
      </c>
      <c r="D712">
        <v>9</v>
      </c>
      <c r="E712" t="s">
        <v>1744</v>
      </c>
      <c r="F712" t="s">
        <v>337</v>
      </c>
      <c r="G712" t="s">
        <v>28</v>
      </c>
      <c r="H712">
        <v>4</v>
      </c>
      <c r="I712">
        <v>11</v>
      </c>
      <c r="J712">
        <v>2003</v>
      </c>
      <c r="K712" t="s">
        <v>957</v>
      </c>
      <c r="L712">
        <v>122</v>
      </c>
      <c r="M712" t="s">
        <v>1737</v>
      </c>
      <c r="N712" t="s">
        <v>510</v>
      </c>
      <c r="O712" t="s">
        <v>511</v>
      </c>
      <c r="P712" t="s">
        <v>512</v>
      </c>
      <c r="Q712" t="s">
        <v>34</v>
      </c>
      <c r="R712" t="s">
        <v>513</v>
      </c>
      <c r="S712" t="s">
        <v>36</v>
      </c>
      <c r="T712" t="s">
        <v>514</v>
      </c>
      <c r="U712" t="s">
        <v>38</v>
      </c>
      <c r="V712" t="s">
        <v>39</v>
      </c>
      <c r="W712" t="s">
        <v>149</v>
      </c>
      <c r="X712" t="s">
        <v>363</v>
      </c>
      <c r="Y712" t="s">
        <v>65</v>
      </c>
    </row>
    <row r="713" spans="1:25" x14ac:dyDescent="0.25">
      <c r="A713">
        <v>10207</v>
      </c>
      <c r="B713">
        <v>43</v>
      </c>
      <c r="C713" t="s">
        <v>77</v>
      </c>
      <c r="D713">
        <v>10</v>
      </c>
      <c r="E713" t="s">
        <v>1745</v>
      </c>
      <c r="F713" t="s">
        <v>736</v>
      </c>
      <c r="G713" t="s">
        <v>28</v>
      </c>
      <c r="H713">
        <v>4</v>
      </c>
      <c r="I713">
        <v>12</v>
      </c>
      <c r="J713">
        <v>2003</v>
      </c>
      <c r="K713" t="s">
        <v>957</v>
      </c>
      <c r="L713">
        <v>122</v>
      </c>
      <c r="M713" t="s">
        <v>1737</v>
      </c>
      <c r="N713" t="s">
        <v>737</v>
      </c>
      <c r="O713" t="s">
        <v>738</v>
      </c>
      <c r="P713" t="s">
        <v>739</v>
      </c>
      <c r="Q713" t="s">
        <v>34</v>
      </c>
      <c r="R713" t="s">
        <v>659</v>
      </c>
      <c r="S713" t="s">
        <v>185</v>
      </c>
      <c r="T713" t="s">
        <v>660</v>
      </c>
      <c r="U713" t="s">
        <v>38</v>
      </c>
      <c r="V713" t="s">
        <v>39</v>
      </c>
      <c r="W713" t="s">
        <v>740</v>
      </c>
      <c r="X713" t="s">
        <v>422</v>
      </c>
      <c r="Y713" t="s">
        <v>65</v>
      </c>
    </row>
    <row r="714" spans="1:25" x14ac:dyDescent="0.25">
      <c r="A714">
        <v>10229</v>
      </c>
      <c r="B714">
        <v>26</v>
      </c>
      <c r="C714" t="s">
        <v>77</v>
      </c>
      <c r="D714">
        <v>4</v>
      </c>
      <c r="E714" t="s">
        <v>1746</v>
      </c>
      <c r="F714" t="s">
        <v>751</v>
      </c>
      <c r="G714" t="s">
        <v>28</v>
      </c>
      <c r="H714">
        <v>1</v>
      </c>
      <c r="I714">
        <v>3</v>
      </c>
      <c r="J714">
        <v>2004</v>
      </c>
      <c r="K714" t="s">
        <v>957</v>
      </c>
      <c r="L714">
        <v>122</v>
      </c>
      <c r="M714" t="s">
        <v>1737</v>
      </c>
      <c r="N714" t="s">
        <v>417</v>
      </c>
      <c r="O714" t="s">
        <v>418</v>
      </c>
      <c r="P714" t="s">
        <v>419</v>
      </c>
      <c r="Q714" t="s">
        <v>34</v>
      </c>
      <c r="R714" t="s">
        <v>420</v>
      </c>
      <c r="S714" t="s">
        <v>73</v>
      </c>
      <c r="T714" t="s">
        <v>167</v>
      </c>
      <c r="U714" t="s">
        <v>38</v>
      </c>
      <c r="V714" t="s">
        <v>39</v>
      </c>
      <c r="W714" t="s">
        <v>421</v>
      </c>
      <c r="X714" t="s">
        <v>422</v>
      </c>
      <c r="Y714" t="s">
        <v>65</v>
      </c>
    </row>
    <row r="715" spans="1:25" x14ac:dyDescent="0.25">
      <c r="A715">
        <v>10246</v>
      </c>
      <c r="B715">
        <v>22</v>
      </c>
      <c r="C715" t="s">
        <v>1747</v>
      </c>
      <c r="D715">
        <v>8</v>
      </c>
      <c r="E715" t="s">
        <v>1748</v>
      </c>
      <c r="F715" t="s">
        <v>920</v>
      </c>
      <c r="G715" t="s">
        <v>28</v>
      </c>
      <c r="H715">
        <v>2</v>
      </c>
      <c r="I715">
        <v>5</v>
      </c>
      <c r="J715">
        <v>2004</v>
      </c>
      <c r="K715" t="s">
        <v>957</v>
      </c>
      <c r="L715">
        <v>122</v>
      </c>
      <c r="M715" t="s">
        <v>1737</v>
      </c>
      <c r="N715" t="s">
        <v>268</v>
      </c>
      <c r="O715" t="s">
        <v>269</v>
      </c>
      <c r="P715" t="s">
        <v>270</v>
      </c>
      <c r="Q715" t="s">
        <v>34</v>
      </c>
      <c r="R715" t="s">
        <v>271</v>
      </c>
      <c r="S715" t="s">
        <v>34</v>
      </c>
      <c r="T715" t="s">
        <v>272</v>
      </c>
      <c r="U715" t="s">
        <v>273</v>
      </c>
      <c r="V715" t="s">
        <v>52</v>
      </c>
      <c r="W715" t="s">
        <v>274</v>
      </c>
      <c r="X715" t="s">
        <v>275</v>
      </c>
      <c r="Y715" t="s">
        <v>42</v>
      </c>
    </row>
    <row r="716" spans="1:25" x14ac:dyDescent="0.25">
      <c r="A716">
        <v>10259</v>
      </c>
      <c r="B716">
        <v>34</v>
      </c>
      <c r="C716" t="s">
        <v>1749</v>
      </c>
      <c r="D716">
        <v>7</v>
      </c>
      <c r="E716" t="s">
        <v>1750</v>
      </c>
      <c r="F716" t="s">
        <v>379</v>
      </c>
      <c r="G716" t="s">
        <v>28</v>
      </c>
      <c r="H716">
        <v>2</v>
      </c>
      <c r="I716">
        <v>6</v>
      </c>
      <c r="J716">
        <v>2004</v>
      </c>
      <c r="K716" t="s">
        <v>957</v>
      </c>
      <c r="L716">
        <v>122</v>
      </c>
      <c r="M716" t="s">
        <v>1737</v>
      </c>
      <c r="N716" t="s">
        <v>743</v>
      </c>
      <c r="O716" t="s">
        <v>744</v>
      </c>
      <c r="P716" t="s">
        <v>745</v>
      </c>
      <c r="Q716" t="s">
        <v>746</v>
      </c>
      <c r="R716" t="s">
        <v>305</v>
      </c>
      <c r="S716" t="s">
        <v>34</v>
      </c>
      <c r="T716" t="s">
        <v>747</v>
      </c>
      <c r="U716" t="s">
        <v>305</v>
      </c>
      <c r="V716" t="s">
        <v>140</v>
      </c>
      <c r="W716" t="s">
        <v>748</v>
      </c>
      <c r="X716" t="s">
        <v>749</v>
      </c>
      <c r="Y716" t="s">
        <v>65</v>
      </c>
    </row>
    <row r="717" spans="1:25" x14ac:dyDescent="0.25">
      <c r="A717">
        <v>10271</v>
      </c>
      <c r="B717">
        <v>50</v>
      </c>
      <c r="C717" t="s">
        <v>77</v>
      </c>
      <c r="D717">
        <v>8</v>
      </c>
      <c r="E717" t="s">
        <v>1751</v>
      </c>
      <c r="F717" t="s">
        <v>922</v>
      </c>
      <c r="G717" t="s">
        <v>28</v>
      </c>
      <c r="H717">
        <v>3</v>
      </c>
      <c r="I717">
        <v>7</v>
      </c>
      <c r="J717">
        <v>2004</v>
      </c>
      <c r="K717" t="s">
        <v>957</v>
      </c>
      <c r="L717">
        <v>122</v>
      </c>
      <c r="M717" t="s">
        <v>1737</v>
      </c>
      <c r="N717" t="s">
        <v>417</v>
      </c>
      <c r="O717" t="s">
        <v>418</v>
      </c>
      <c r="P717" t="s">
        <v>419</v>
      </c>
      <c r="Q717" t="s">
        <v>34</v>
      </c>
      <c r="R717" t="s">
        <v>420</v>
      </c>
      <c r="S717" t="s">
        <v>73</v>
      </c>
      <c r="T717" t="s">
        <v>167</v>
      </c>
      <c r="U717" t="s">
        <v>38</v>
      </c>
      <c r="V717" t="s">
        <v>39</v>
      </c>
      <c r="W717" t="s">
        <v>421</v>
      </c>
      <c r="X717" t="s">
        <v>422</v>
      </c>
      <c r="Y717" t="s">
        <v>65</v>
      </c>
    </row>
    <row r="718" spans="1:25" x14ac:dyDescent="0.25">
      <c r="A718">
        <v>10281</v>
      </c>
      <c r="B718">
        <v>48</v>
      </c>
      <c r="C718" t="s">
        <v>77</v>
      </c>
      <c r="D718">
        <v>4</v>
      </c>
      <c r="E718" t="s">
        <v>1752</v>
      </c>
      <c r="F718" t="s">
        <v>756</v>
      </c>
      <c r="G718" t="s">
        <v>28</v>
      </c>
      <c r="H718">
        <v>3</v>
      </c>
      <c r="I718">
        <v>8</v>
      </c>
      <c r="J718">
        <v>2004</v>
      </c>
      <c r="K718" t="s">
        <v>957</v>
      </c>
      <c r="L718">
        <v>122</v>
      </c>
      <c r="M718" t="s">
        <v>1737</v>
      </c>
      <c r="N718" t="s">
        <v>210</v>
      </c>
      <c r="O718" t="s">
        <v>211</v>
      </c>
      <c r="P718" t="s">
        <v>212</v>
      </c>
      <c r="Q718" t="s">
        <v>34</v>
      </c>
      <c r="R718" t="s">
        <v>213</v>
      </c>
      <c r="S718" t="s">
        <v>214</v>
      </c>
      <c r="T718" t="s">
        <v>215</v>
      </c>
      <c r="U718" t="s">
        <v>38</v>
      </c>
      <c r="V718" t="s">
        <v>39</v>
      </c>
      <c r="W718" t="s">
        <v>40</v>
      </c>
      <c r="X718" t="s">
        <v>216</v>
      </c>
      <c r="Y718" t="s">
        <v>65</v>
      </c>
    </row>
    <row r="719" spans="1:25" x14ac:dyDescent="0.25">
      <c r="A719">
        <v>10292</v>
      </c>
      <c r="B719">
        <v>41</v>
      </c>
      <c r="C719" t="s">
        <v>77</v>
      </c>
      <c r="D719">
        <v>11</v>
      </c>
      <c r="E719" t="s">
        <v>1753</v>
      </c>
      <c r="F719" t="s">
        <v>400</v>
      </c>
      <c r="G719" t="s">
        <v>28</v>
      </c>
      <c r="H719">
        <v>3</v>
      </c>
      <c r="I719">
        <v>9</v>
      </c>
      <c r="J719">
        <v>2004</v>
      </c>
      <c r="K719" t="s">
        <v>957</v>
      </c>
      <c r="L719">
        <v>122</v>
      </c>
      <c r="M719" t="s">
        <v>1737</v>
      </c>
      <c r="N719" t="s">
        <v>31</v>
      </c>
      <c r="O719" t="s">
        <v>32</v>
      </c>
      <c r="P719" t="s">
        <v>33</v>
      </c>
      <c r="Q719" t="s">
        <v>34</v>
      </c>
      <c r="R719" t="s">
        <v>35</v>
      </c>
      <c r="S719" t="s">
        <v>36</v>
      </c>
      <c r="T719" t="s">
        <v>37</v>
      </c>
      <c r="U719" t="s">
        <v>38</v>
      </c>
      <c r="V719" t="s">
        <v>39</v>
      </c>
      <c r="W719" t="s">
        <v>40</v>
      </c>
      <c r="X719" t="s">
        <v>41</v>
      </c>
      <c r="Y719" t="s">
        <v>65</v>
      </c>
    </row>
    <row r="720" spans="1:25" x14ac:dyDescent="0.25">
      <c r="A720">
        <v>10305</v>
      </c>
      <c r="B720">
        <v>36</v>
      </c>
      <c r="C720" t="s">
        <v>77</v>
      </c>
      <c r="D720">
        <v>8</v>
      </c>
      <c r="E720" t="s">
        <v>1754</v>
      </c>
      <c r="F720" t="s">
        <v>759</v>
      </c>
      <c r="G720" t="s">
        <v>28</v>
      </c>
      <c r="H720">
        <v>4</v>
      </c>
      <c r="I720">
        <v>10</v>
      </c>
      <c r="J720">
        <v>2004</v>
      </c>
      <c r="K720" t="s">
        <v>957</v>
      </c>
      <c r="L720">
        <v>122</v>
      </c>
      <c r="M720" t="s">
        <v>1737</v>
      </c>
      <c r="N720" t="s">
        <v>181</v>
      </c>
      <c r="O720" t="s">
        <v>182</v>
      </c>
      <c r="P720" t="s">
        <v>183</v>
      </c>
      <c r="Q720" t="s">
        <v>34</v>
      </c>
      <c r="R720" t="s">
        <v>184</v>
      </c>
      <c r="S720" t="s">
        <v>185</v>
      </c>
      <c r="T720" t="s">
        <v>186</v>
      </c>
      <c r="U720" t="s">
        <v>38</v>
      </c>
      <c r="V720" t="s">
        <v>39</v>
      </c>
      <c r="W720" t="s">
        <v>187</v>
      </c>
      <c r="X720" t="s">
        <v>188</v>
      </c>
      <c r="Y720" t="s">
        <v>65</v>
      </c>
    </row>
    <row r="721" spans="1:25" x14ac:dyDescent="0.25">
      <c r="A721">
        <v>10313</v>
      </c>
      <c r="B721">
        <v>29</v>
      </c>
      <c r="C721" t="s">
        <v>77</v>
      </c>
      <c r="D721">
        <v>2</v>
      </c>
      <c r="E721" t="s">
        <v>1755</v>
      </c>
      <c r="F721" t="s">
        <v>761</v>
      </c>
      <c r="G721" t="s">
        <v>28</v>
      </c>
      <c r="H721">
        <v>4</v>
      </c>
      <c r="I721">
        <v>10</v>
      </c>
      <c r="J721">
        <v>2004</v>
      </c>
      <c r="K721" t="s">
        <v>957</v>
      </c>
      <c r="L721">
        <v>122</v>
      </c>
      <c r="M721" t="s">
        <v>1737</v>
      </c>
      <c r="N721" t="s">
        <v>347</v>
      </c>
      <c r="O721" t="s">
        <v>348</v>
      </c>
      <c r="P721" t="s">
        <v>349</v>
      </c>
      <c r="Q721" t="s">
        <v>34</v>
      </c>
      <c r="R721" t="s">
        <v>350</v>
      </c>
      <c r="S721" t="s">
        <v>351</v>
      </c>
      <c r="T721" t="s">
        <v>352</v>
      </c>
      <c r="U721" t="s">
        <v>353</v>
      </c>
      <c r="V721" t="s">
        <v>39</v>
      </c>
      <c r="W721" t="s">
        <v>354</v>
      </c>
      <c r="X721" t="s">
        <v>355</v>
      </c>
      <c r="Y721" t="s">
        <v>65</v>
      </c>
    </row>
    <row r="722" spans="1:25" x14ac:dyDescent="0.25">
      <c r="A722">
        <v>10324</v>
      </c>
      <c r="B722">
        <v>33</v>
      </c>
      <c r="C722" t="s">
        <v>1756</v>
      </c>
      <c r="D722">
        <v>10</v>
      </c>
      <c r="E722" t="s">
        <v>1757</v>
      </c>
      <c r="F722" t="s">
        <v>676</v>
      </c>
      <c r="G722" t="s">
        <v>28</v>
      </c>
      <c r="H722">
        <v>4</v>
      </c>
      <c r="I722">
        <v>11</v>
      </c>
      <c r="J722">
        <v>2004</v>
      </c>
      <c r="K722" t="s">
        <v>957</v>
      </c>
      <c r="L722">
        <v>122</v>
      </c>
      <c r="M722" t="s">
        <v>1737</v>
      </c>
      <c r="N722" t="s">
        <v>145</v>
      </c>
      <c r="O722" t="s">
        <v>146</v>
      </c>
      <c r="P722" t="s">
        <v>147</v>
      </c>
      <c r="Q722" t="s">
        <v>148</v>
      </c>
      <c r="R722" t="s">
        <v>35</v>
      </c>
      <c r="S722" t="s">
        <v>36</v>
      </c>
      <c r="T722" t="s">
        <v>37</v>
      </c>
      <c r="U722" t="s">
        <v>38</v>
      </c>
      <c r="V722" t="s">
        <v>39</v>
      </c>
      <c r="W722" t="s">
        <v>149</v>
      </c>
      <c r="X722" t="s">
        <v>150</v>
      </c>
      <c r="Y722" t="s">
        <v>42</v>
      </c>
    </row>
    <row r="723" spans="1:25" x14ac:dyDescent="0.25">
      <c r="A723">
        <v>10334</v>
      </c>
      <c r="B723">
        <v>46</v>
      </c>
      <c r="C723" t="s">
        <v>77</v>
      </c>
      <c r="D723">
        <v>6</v>
      </c>
      <c r="E723" t="s">
        <v>1758</v>
      </c>
      <c r="F723" t="s">
        <v>764</v>
      </c>
      <c r="G723" t="s">
        <v>708</v>
      </c>
      <c r="H723">
        <v>4</v>
      </c>
      <c r="I723">
        <v>11</v>
      </c>
      <c r="J723">
        <v>2004</v>
      </c>
      <c r="K723" t="s">
        <v>957</v>
      </c>
      <c r="L723">
        <v>122</v>
      </c>
      <c r="M723" t="s">
        <v>1737</v>
      </c>
      <c r="N723" t="s">
        <v>282</v>
      </c>
      <c r="O723" t="s">
        <v>283</v>
      </c>
      <c r="P723" t="s">
        <v>284</v>
      </c>
      <c r="Q723" t="s">
        <v>34</v>
      </c>
      <c r="R723" t="s">
        <v>285</v>
      </c>
      <c r="S723" t="s">
        <v>34</v>
      </c>
      <c r="T723" t="s">
        <v>286</v>
      </c>
      <c r="U723" t="s">
        <v>287</v>
      </c>
      <c r="V723" t="s">
        <v>52</v>
      </c>
      <c r="W723" t="s">
        <v>288</v>
      </c>
      <c r="X723" t="s">
        <v>289</v>
      </c>
      <c r="Y723" t="s">
        <v>65</v>
      </c>
    </row>
    <row r="724" spans="1:25" x14ac:dyDescent="0.25">
      <c r="A724">
        <v>10349</v>
      </c>
      <c r="B724">
        <v>38</v>
      </c>
      <c r="C724" t="s">
        <v>77</v>
      </c>
      <c r="D724">
        <v>7</v>
      </c>
      <c r="E724" t="s">
        <v>1759</v>
      </c>
      <c r="F724" t="s">
        <v>1117</v>
      </c>
      <c r="G724" t="s">
        <v>28</v>
      </c>
      <c r="H724">
        <v>4</v>
      </c>
      <c r="I724">
        <v>12</v>
      </c>
      <c r="J724">
        <v>2004</v>
      </c>
      <c r="K724" t="s">
        <v>957</v>
      </c>
      <c r="L724">
        <v>122</v>
      </c>
      <c r="M724" t="s">
        <v>1737</v>
      </c>
      <c r="N724" t="s">
        <v>885</v>
      </c>
      <c r="O724" t="s">
        <v>886</v>
      </c>
      <c r="P724" t="s">
        <v>887</v>
      </c>
      <c r="Q724" t="s">
        <v>888</v>
      </c>
      <c r="R724" t="s">
        <v>35</v>
      </c>
      <c r="S724" t="s">
        <v>36</v>
      </c>
      <c r="T724" t="s">
        <v>37</v>
      </c>
      <c r="U724" t="s">
        <v>38</v>
      </c>
      <c r="V724" t="s">
        <v>39</v>
      </c>
      <c r="W724" t="s">
        <v>75</v>
      </c>
      <c r="X724" t="s">
        <v>889</v>
      </c>
      <c r="Y724" t="s">
        <v>65</v>
      </c>
    </row>
    <row r="725" spans="1:25" x14ac:dyDescent="0.25">
      <c r="A725">
        <v>10358</v>
      </c>
      <c r="B725">
        <v>20</v>
      </c>
      <c r="C725" t="s">
        <v>1760</v>
      </c>
      <c r="D725">
        <v>11</v>
      </c>
      <c r="E725" t="s">
        <v>1761</v>
      </c>
      <c r="F725" t="s">
        <v>436</v>
      </c>
      <c r="G725" t="s">
        <v>28</v>
      </c>
      <c r="H725">
        <v>4</v>
      </c>
      <c r="I725">
        <v>12</v>
      </c>
      <c r="J725">
        <v>2004</v>
      </c>
      <c r="K725" t="s">
        <v>957</v>
      </c>
      <c r="L725">
        <v>122</v>
      </c>
      <c r="M725" t="s">
        <v>1737</v>
      </c>
      <c r="N725" t="s">
        <v>268</v>
      </c>
      <c r="O725" t="s">
        <v>269</v>
      </c>
      <c r="P725" t="s">
        <v>270</v>
      </c>
      <c r="Q725" t="s">
        <v>34</v>
      </c>
      <c r="R725" t="s">
        <v>271</v>
      </c>
      <c r="S725" t="s">
        <v>34</v>
      </c>
      <c r="T725" t="s">
        <v>272</v>
      </c>
      <c r="U725" t="s">
        <v>273</v>
      </c>
      <c r="V725" t="s">
        <v>52</v>
      </c>
      <c r="W725" t="s">
        <v>274</v>
      </c>
      <c r="X725" t="s">
        <v>275</v>
      </c>
      <c r="Y725" t="s">
        <v>42</v>
      </c>
    </row>
    <row r="726" spans="1:25" x14ac:dyDescent="0.25">
      <c r="A726">
        <v>10370</v>
      </c>
      <c r="B726">
        <v>22</v>
      </c>
      <c r="C726" t="s">
        <v>77</v>
      </c>
      <c r="D726">
        <v>5</v>
      </c>
      <c r="E726" t="s">
        <v>1762</v>
      </c>
      <c r="F726" t="s">
        <v>438</v>
      </c>
      <c r="G726" t="s">
        <v>28</v>
      </c>
      <c r="H726">
        <v>1</v>
      </c>
      <c r="I726">
        <v>1</v>
      </c>
      <c r="J726">
        <v>2005</v>
      </c>
      <c r="K726" t="s">
        <v>957</v>
      </c>
      <c r="L726">
        <v>122</v>
      </c>
      <c r="M726" t="s">
        <v>1737</v>
      </c>
      <c r="N726" t="s">
        <v>448</v>
      </c>
      <c r="O726" t="s">
        <v>449</v>
      </c>
      <c r="P726" t="s">
        <v>450</v>
      </c>
      <c r="Q726" t="s">
        <v>451</v>
      </c>
      <c r="R726" t="s">
        <v>452</v>
      </c>
      <c r="S726" t="s">
        <v>238</v>
      </c>
      <c r="T726" t="s">
        <v>453</v>
      </c>
      <c r="U726" t="s">
        <v>139</v>
      </c>
      <c r="V726" t="s">
        <v>140</v>
      </c>
      <c r="W726" t="s">
        <v>454</v>
      </c>
      <c r="X726" t="s">
        <v>455</v>
      </c>
      <c r="Y726" t="s">
        <v>65</v>
      </c>
    </row>
    <row r="727" spans="1:25" x14ac:dyDescent="0.25">
      <c r="A727">
        <v>10383</v>
      </c>
      <c r="B727">
        <v>27</v>
      </c>
      <c r="C727" t="s">
        <v>77</v>
      </c>
      <c r="D727">
        <v>11</v>
      </c>
      <c r="E727" t="s">
        <v>1763</v>
      </c>
      <c r="F727" t="s">
        <v>1764</v>
      </c>
      <c r="G727" t="s">
        <v>28</v>
      </c>
      <c r="H727">
        <v>1</v>
      </c>
      <c r="I727">
        <v>2</v>
      </c>
      <c r="J727">
        <v>2005</v>
      </c>
      <c r="K727" t="s">
        <v>957</v>
      </c>
      <c r="L727">
        <v>122</v>
      </c>
      <c r="M727" t="s">
        <v>1737</v>
      </c>
      <c r="N727" t="s">
        <v>268</v>
      </c>
      <c r="O727" t="s">
        <v>269</v>
      </c>
      <c r="P727" t="s">
        <v>270</v>
      </c>
      <c r="Q727" t="s">
        <v>34</v>
      </c>
      <c r="R727" t="s">
        <v>271</v>
      </c>
      <c r="S727" t="s">
        <v>34</v>
      </c>
      <c r="T727" t="s">
        <v>272</v>
      </c>
      <c r="U727" t="s">
        <v>273</v>
      </c>
      <c r="V727" t="s">
        <v>52</v>
      </c>
      <c r="W727" t="s">
        <v>274</v>
      </c>
      <c r="X727" t="s">
        <v>275</v>
      </c>
      <c r="Y727" t="s">
        <v>65</v>
      </c>
    </row>
    <row r="728" spans="1:25" x14ac:dyDescent="0.25">
      <c r="A728">
        <v>10412</v>
      </c>
      <c r="B728">
        <v>56</v>
      </c>
      <c r="C728" t="s">
        <v>1747</v>
      </c>
      <c r="D728">
        <v>8</v>
      </c>
      <c r="E728" t="s">
        <v>1765</v>
      </c>
      <c r="F728" t="s">
        <v>1220</v>
      </c>
      <c r="G728" t="s">
        <v>28</v>
      </c>
      <c r="H728">
        <v>2</v>
      </c>
      <c r="I728">
        <v>5</v>
      </c>
      <c r="J728">
        <v>2005</v>
      </c>
      <c r="K728" t="s">
        <v>957</v>
      </c>
      <c r="L728">
        <v>122</v>
      </c>
      <c r="M728" t="s">
        <v>1737</v>
      </c>
      <c r="N728" t="s">
        <v>268</v>
      </c>
      <c r="O728" t="s">
        <v>269</v>
      </c>
      <c r="P728" t="s">
        <v>270</v>
      </c>
      <c r="Q728" t="s">
        <v>34</v>
      </c>
      <c r="R728" t="s">
        <v>271</v>
      </c>
      <c r="S728" t="s">
        <v>34</v>
      </c>
      <c r="T728" t="s">
        <v>272</v>
      </c>
      <c r="U728" t="s">
        <v>273</v>
      </c>
      <c r="V728" t="s">
        <v>52</v>
      </c>
      <c r="W728" t="s">
        <v>274</v>
      </c>
      <c r="X728" t="s">
        <v>275</v>
      </c>
      <c r="Y728" t="s">
        <v>65</v>
      </c>
    </row>
    <row r="729" spans="1:25" x14ac:dyDescent="0.25">
      <c r="A729">
        <v>10425</v>
      </c>
      <c r="B729">
        <v>38</v>
      </c>
      <c r="C729" t="s">
        <v>1749</v>
      </c>
      <c r="D729">
        <v>7</v>
      </c>
      <c r="E729" t="s">
        <v>1766</v>
      </c>
      <c r="F729" t="s">
        <v>467</v>
      </c>
      <c r="G729" t="s">
        <v>468</v>
      </c>
      <c r="H729">
        <v>2</v>
      </c>
      <c r="I729">
        <v>5</v>
      </c>
      <c r="J729">
        <v>2005</v>
      </c>
      <c r="K729" t="s">
        <v>957</v>
      </c>
      <c r="L729">
        <v>122</v>
      </c>
      <c r="M729" t="s">
        <v>1737</v>
      </c>
      <c r="N729" t="s">
        <v>172</v>
      </c>
      <c r="O729" t="s">
        <v>173</v>
      </c>
      <c r="P729" t="s">
        <v>174</v>
      </c>
      <c r="Q729" t="s">
        <v>34</v>
      </c>
      <c r="R729" t="s">
        <v>175</v>
      </c>
      <c r="S729" t="s">
        <v>34</v>
      </c>
      <c r="T729" t="s">
        <v>176</v>
      </c>
      <c r="U729" t="s">
        <v>51</v>
      </c>
      <c r="V729" t="s">
        <v>52</v>
      </c>
      <c r="W729" t="s">
        <v>177</v>
      </c>
      <c r="X729" t="s">
        <v>178</v>
      </c>
      <c r="Y729" t="s">
        <v>65</v>
      </c>
    </row>
    <row r="730" spans="1:25" x14ac:dyDescent="0.25">
      <c r="A730">
        <v>10101</v>
      </c>
      <c r="B730">
        <v>25</v>
      </c>
      <c r="C730" t="s">
        <v>77</v>
      </c>
      <c r="D730">
        <v>4</v>
      </c>
      <c r="E730" t="s">
        <v>1767</v>
      </c>
      <c r="F730" t="s">
        <v>1768</v>
      </c>
      <c r="G730" t="s">
        <v>28</v>
      </c>
      <c r="H730">
        <v>1</v>
      </c>
      <c r="I730">
        <v>1</v>
      </c>
      <c r="J730">
        <v>2003</v>
      </c>
      <c r="K730" t="s">
        <v>1354</v>
      </c>
      <c r="L730">
        <v>127</v>
      </c>
      <c r="M730" t="s">
        <v>1769</v>
      </c>
      <c r="N730" t="s">
        <v>849</v>
      </c>
      <c r="O730" t="s">
        <v>850</v>
      </c>
      <c r="P730" t="s">
        <v>851</v>
      </c>
      <c r="Q730" t="s">
        <v>34</v>
      </c>
      <c r="R730" t="s">
        <v>852</v>
      </c>
      <c r="S730" t="s">
        <v>34</v>
      </c>
      <c r="T730" t="s">
        <v>853</v>
      </c>
      <c r="U730" t="s">
        <v>810</v>
      </c>
      <c r="V730" t="s">
        <v>52</v>
      </c>
      <c r="W730" t="s">
        <v>854</v>
      </c>
      <c r="X730" t="s">
        <v>731</v>
      </c>
      <c r="Y730" t="s">
        <v>65</v>
      </c>
    </row>
    <row r="731" spans="1:25" x14ac:dyDescent="0.25">
      <c r="A731">
        <v>10110</v>
      </c>
      <c r="B731">
        <v>33</v>
      </c>
      <c r="C731" t="s">
        <v>77</v>
      </c>
      <c r="D731">
        <v>4</v>
      </c>
      <c r="E731" t="s">
        <v>1770</v>
      </c>
      <c r="F731" t="s">
        <v>1464</v>
      </c>
      <c r="G731" t="s">
        <v>28</v>
      </c>
      <c r="H731">
        <v>1</v>
      </c>
      <c r="I731">
        <v>3</v>
      </c>
      <c r="J731">
        <v>2003</v>
      </c>
      <c r="K731" t="s">
        <v>1354</v>
      </c>
      <c r="L731">
        <v>127</v>
      </c>
      <c r="M731" t="s">
        <v>1769</v>
      </c>
      <c r="N731" t="s">
        <v>927</v>
      </c>
      <c r="O731" t="s">
        <v>928</v>
      </c>
      <c r="P731" t="s">
        <v>929</v>
      </c>
      <c r="Q731" t="s">
        <v>34</v>
      </c>
      <c r="R731" t="s">
        <v>930</v>
      </c>
      <c r="S731" t="s">
        <v>34</v>
      </c>
      <c r="T731" t="s">
        <v>931</v>
      </c>
      <c r="U731" t="s">
        <v>262</v>
      </c>
      <c r="V731" t="s">
        <v>52</v>
      </c>
      <c r="W731" t="s">
        <v>932</v>
      </c>
      <c r="X731" t="s">
        <v>137</v>
      </c>
      <c r="Y731" t="s">
        <v>65</v>
      </c>
    </row>
    <row r="732" spans="1:25" x14ac:dyDescent="0.25">
      <c r="A732">
        <v>10124</v>
      </c>
      <c r="B732">
        <v>42</v>
      </c>
      <c r="C732" t="s">
        <v>77</v>
      </c>
      <c r="D732">
        <v>3</v>
      </c>
      <c r="E732" t="s">
        <v>1771</v>
      </c>
      <c r="F732" t="s">
        <v>1360</v>
      </c>
      <c r="G732" t="s">
        <v>28</v>
      </c>
      <c r="H732">
        <v>2</v>
      </c>
      <c r="I732">
        <v>5</v>
      </c>
      <c r="J732">
        <v>2003</v>
      </c>
      <c r="K732" t="s">
        <v>1354</v>
      </c>
      <c r="L732">
        <v>127</v>
      </c>
      <c r="M732" t="s">
        <v>1769</v>
      </c>
      <c r="N732" t="s">
        <v>1318</v>
      </c>
      <c r="O732" t="s">
        <v>1319</v>
      </c>
      <c r="P732" t="s">
        <v>1320</v>
      </c>
      <c r="Q732" t="s">
        <v>34</v>
      </c>
      <c r="R732" t="s">
        <v>1321</v>
      </c>
      <c r="S732" t="s">
        <v>1322</v>
      </c>
      <c r="T732" t="s">
        <v>1323</v>
      </c>
      <c r="U732" t="s">
        <v>38</v>
      </c>
      <c r="V732" t="s">
        <v>39</v>
      </c>
      <c r="W732" t="s">
        <v>168</v>
      </c>
      <c r="X732" t="s">
        <v>705</v>
      </c>
      <c r="Y732" t="s">
        <v>65</v>
      </c>
    </row>
    <row r="733" spans="1:25" x14ac:dyDescent="0.25">
      <c r="A733">
        <v>10149</v>
      </c>
      <c r="B733">
        <v>33</v>
      </c>
      <c r="C733" t="s">
        <v>77</v>
      </c>
      <c r="D733">
        <v>8</v>
      </c>
      <c r="E733" t="s">
        <v>1772</v>
      </c>
      <c r="F733" t="s">
        <v>1364</v>
      </c>
      <c r="G733" t="s">
        <v>28</v>
      </c>
      <c r="H733">
        <v>3</v>
      </c>
      <c r="I733">
        <v>9</v>
      </c>
      <c r="J733">
        <v>2003</v>
      </c>
      <c r="K733" t="s">
        <v>1354</v>
      </c>
      <c r="L733">
        <v>127</v>
      </c>
      <c r="M733" t="s">
        <v>1769</v>
      </c>
      <c r="N733" t="s">
        <v>1195</v>
      </c>
      <c r="O733" t="s">
        <v>1196</v>
      </c>
      <c r="P733" t="s">
        <v>1197</v>
      </c>
      <c r="Q733" t="s">
        <v>34</v>
      </c>
      <c r="R733" t="s">
        <v>1198</v>
      </c>
      <c r="S733" t="s">
        <v>73</v>
      </c>
      <c r="T733" t="s">
        <v>92</v>
      </c>
      <c r="U733" t="s">
        <v>38</v>
      </c>
      <c r="V733" t="s">
        <v>39</v>
      </c>
      <c r="W733" t="s">
        <v>1199</v>
      </c>
      <c r="X733" t="s">
        <v>705</v>
      </c>
      <c r="Y733" t="s">
        <v>65</v>
      </c>
    </row>
    <row r="734" spans="1:25" x14ac:dyDescent="0.25">
      <c r="A734">
        <v>10162</v>
      </c>
      <c r="B734">
        <v>38</v>
      </c>
      <c r="C734" t="s">
        <v>77</v>
      </c>
      <c r="D734">
        <v>6</v>
      </c>
      <c r="E734" t="s">
        <v>1773</v>
      </c>
      <c r="F734" t="s">
        <v>1367</v>
      </c>
      <c r="G734" t="s">
        <v>28</v>
      </c>
      <c r="H734">
        <v>4</v>
      </c>
      <c r="I734">
        <v>10</v>
      </c>
      <c r="J734">
        <v>2003</v>
      </c>
      <c r="K734" t="s">
        <v>1354</v>
      </c>
      <c r="L734">
        <v>127</v>
      </c>
      <c r="M734" t="s">
        <v>1769</v>
      </c>
      <c r="N734" t="s">
        <v>80</v>
      </c>
      <c r="O734" t="s">
        <v>81</v>
      </c>
      <c r="P734" t="s">
        <v>82</v>
      </c>
      <c r="Q734" t="s">
        <v>34</v>
      </c>
      <c r="R734" t="s">
        <v>83</v>
      </c>
      <c r="S734" t="s">
        <v>73</v>
      </c>
      <c r="T734" t="s">
        <v>34</v>
      </c>
      <c r="U734" t="s">
        <v>38</v>
      </c>
      <c r="V734" t="s">
        <v>39</v>
      </c>
      <c r="W734" t="s">
        <v>84</v>
      </c>
      <c r="X734" t="s">
        <v>76</v>
      </c>
      <c r="Y734" t="s">
        <v>65</v>
      </c>
    </row>
    <row r="735" spans="1:25" x14ac:dyDescent="0.25">
      <c r="A735">
        <v>10173</v>
      </c>
      <c r="B735">
        <v>31</v>
      </c>
      <c r="C735" t="s">
        <v>77</v>
      </c>
      <c r="D735">
        <v>10</v>
      </c>
      <c r="E735" t="s">
        <v>1774</v>
      </c>
      <c r="F735" t="s">
        <v>1306</v>
      </c>
      <c r="G735" t="s">
        <v>28</v>
      </c>
      <c r="H735">
        <v>4</v>
      </c>
      <c r="I735">
        <v>11</v>
      </c>
      <c r="J735">
        <v>2003</v>
      </c>
      <c r="K735" t="s">
        <v>1354</v>
      </c>
      <c r="L735">
        <v>127</v>
      </c>
      <c r="M735" t="s">
        <v>1769</v>
      </c>
      <c r="N735" t="s">
        <v>1369</v>
      </c>
      <c r="O735" t="s">
        <v>1370</v>
      </c>
      <c r="P735" t="s">
        <v>1371</v>
      </c>
      <c r="Q735" t="s">
        <v>34</v>
      </c>
      <c r="R735" t="s">
        <v>1372</v>
      </c>
      <c r="S735" t="s">
        <v>34</v>
      </c>
      <c r="T735" t="s">
        <v>1373</v>
      </c>
      <c r="U735" t="s">
        <v>396</v>
      </c>
      <c r="V735" t="s">
        <v>52</v>
      </c>
      <c r="W735" t="s">
        <v>1374</v>
      </c>
      <c r="X735" t="s">
        <v>1375</v>
      </c>
      <c r="Y735" t="s">
        <v>65</v>
      </c>
    </row>
    <row r="736" spans="1:25" x14ac:dyDescent="0.25">
      <c r="A736">
        <v>10182</v>
      </c>
      <c r="B736">
        <v>20</v>
      </c>
      <c r="C736" t="s">
        <v>77</v>
      </c>
      <c r="D736">
        <v>7</v>
      </c>
      <c r="E736" t="s">
        <v>1775</v>
      </c>
      <c r="F736" t="s">
        <v>802</v>
      </c>
      <c r="G736" t="s">
        <v>28</v>
      </c>
      <c r="H736">
        <v>4</v>
      </c>
      <c r="I736">
        <v>11</v>
      </c>
      <c r="J736">
        <v>2003</v>
      </c>
      <c r="K736" t="s">
        <v>1354</v>
      </c>
      <c r="L736">
        <v>127</v>
      </c>
      <c r="M736" t="s">
        <v>1769</v>
      </c>
      <c r="N736" t="s">
        <v>417</v>
      </c>
      <c r="O736" t="s">
        <v>418</v>
      </c>
      <c r="P736" t="s">
        <v>419</v>
      </c>
      <c r="Q736" t="s">
        <v>34</v>
      </c>
      <c r="R736" t="s">
        <v>420</v>
      </c>
      <c r="S736" t="s">
        <v>73</v>
      </c>
      <c r="T736" t="s">
        <v>167</v>
      </c>
      <c r="U736" t="s">
        <v>38</v>
      </c>
      <c r="V736" t="s">
        <v>39</v>
      </c>
      <c r="W736" t="s">
        <v>421</v>
      </c>
      <c r="X736" t="s">
        <v>422</v>
      </c>
      <c r="Y736" t="s">
        <v>42</v>
      </c>
    </row>
    <row r="737" spans="1:25" x14ac:dyDescent="0.25">
      <c r="A737">
        <v>10193</v>
      </c>
      <c r="B737">
        <v>44</v>
      </c>
      <c r="C737" t="s">
        <v>77</v>
      </c>
      <c r="D737">
        <v>11</v>
      </c>
      <c r="E737" t="s">
        <v>1776</v>
      </c>
      <c r="F737" t="s">
        <v>1379</v>
      </c>
      <c r="G737" t="s">
        <v>28</v>
      </c>
      <c r="H737">
        <v>4</v>
      </c>
      <c r="I737">
        <v>11</v>
      </c>
      <c r="J737">
        <v>2003</v>
      </c>
      <c r="K737" t="s">
        <v>1354</v>
      </c>
      <c r="L737">
        <v>127</v>
      </c>
      <c r="M737" t="s">
        <v>1769</v>
      </c>
      <c r="N737" t="s">
        <v>1380</v>
      </c>
      <c r="O737" t="s">
        <v>1381</v>
      </c>
      <c r="P737" t="s">
        <v>1382</v>
      </c>
      <c r="Q737" t="s">
        <v>34</v>
      </c>
      <c r="R737" t="s">
        <v>1383</v>
      </c>
      <c r="S737" t="s">
        <v>137</v>
      </c>
      <c r="T737" t="s">
        <v>1384</v>
      </c>
      <c r="U737" t="s">
        <v>139</v>
      </c>
      <c r="V737" t="s">
        <v>140</v>
      </c>
      <c r="W737" t="s">
        <v>1385</v>
      </c>
      <c r="X737" t="s">
        <v>1386</v>
      </c>
      <c r="Y737" t="s">
        <v>65</v>
      </c>
    </row>
    <row r="738" spans="1:25" x14ac:dyDescent="0.25">
      <c r="A738">
        <v>10204</v>
      </c>
      <c r="B738">
        <v>26</v>
      </c>
      <c r="C738" t="s">
        <v>77</v>
      </c>
      <c r="D738">
        <v>1</v>
      </c>
      <c r="E738" t="s">
        <v>1777</v>
      </c>
      <c r="F738" t="s">
        <v>814</v>
      </c>
      <c r="G738" t="s">
        <v>28</v>
      </c>
      <c r="H738">
        <v>4</v>
      </c>
      <c r="I738">
        <v>12</v>
      </c>
      <c r="J738">
        <v>2003</v>
      </c>
      <c r="K738" t="s">
        <v>1354</v>
      </c>
      <c r="L738">
        <v>127</v>
      </c>
      <c r="M738" t="s">
        <v>1769</v>
      </c>
      <c r="N738" t="s">
        <v>885</v>
      </c>
      <c r="O738" t="s">
        <v>886</v>
      </c>
      <c r="P738" t="s">
        <v>887</v>
      </c>
      <c r="Q738" t="s">
        <v>888</v>
      </c>
      <c r="R738" t="s">
        <v>35</v>
      </c>
      <c r="S738" t="s">
        <v>36</v>
      </c>
      <c r="T738" t="s">
        <v>37</v>
      </c>
      <c r="U738" t="s">
        <v>38</v>
      </c>
      <c r="V738" t="s">
        <v>39</v>
      </c>
      <c r="W738" t="s">
        <v>75</v>
      </c>
      <c r="X738" t="s">
        <v>889</v>
      </c>
      <c r="Y738" t="s">
        <v>65</v>
      </c>
    </row>
    <row r="739" spans="1:25" x14ac:dyDescent="0.25">
      <c r="A739">
        <v>10214</v>
      </c>
      <c r="B739">
        <v>27</v>
      </c>
      <c r="C739" t="s">
        <v>77</v>
      </c>
      <c r="D739">
        <v>4</v>
      </c>
      <c r="E739" t="s">
        <v>1778</v>
      </c>
      <c r="F739" t="s">
        <v>1574</v>
      </c>
      <c r="G739" t="s">
        <v>28</v>
      </c>
      <c r="H739">
        <v>1</v>
      </c>
      <c r="I739">
        <v>1</v>
      </c>
      <c r="J739">
        <v>2004</v>
      </c>
      <c r="K739" t="s">
        <v>1354</v>
      </c>
      <c r="L739">
        <v>127</v>
      </c>
      <c r="M739" t="s">
        <v>1769</v>
      </c>
      <c r="N739" t="s">
        <v>292</v>
      </c>
      <c r="O739" t="s">
        <v>293</v>
      </c>
      <c r="P739" t="s">
        <v>294</v>
      </c>
      <c r="Q739" t="s">
        <v>34</v>
      </c>
      <c r="R739" t="s">
        <v>271</v>
      </c>
      <c r="S739" t="s">
        <v>34</v>
      </c>
      <c r="T739" t="s">
        <v>295</v>
      </c>
      <c r="U739" t="s">
        <v>273</v>
      </c>
      <c r="V739" t="s">
        <v>52</v>
      </c>
      <c r="W739" t="s">
        <v>296</v>
      </c>
      <c r="X739" t="s">
        <v>297</v>
      </c>
      <c r="Y739" t="s">
        <v>65</v>
      </c>
    </row>
    <row r="740" spans="1:25" x14ac:dyDescent="0.25">
      <c r="A740">
        <v>10227</v>
      </c>
      <c r="B740">
        <v>46</v>
      </c>
      <c r="C740" t="s">
        <v>77</v>
      </c>
      <c r="D740">
        <v>7</v>
      </c>
      <c r="E740" t="s">
        <v>1779</v>
      </c>
      <c r="F740" t="s">
        <v>1391</v>
      </c>
      <c r="G740" t="s">
        <v>28</v>
      </c>
      <c r="H740">
        <v>1</v>
      </c>
      <c r="I740">
        <v>3</v>
      </c>
      <c r="J740">
        <v>2004</v>
      </c>
      <c r="K740" t="s">
        <v>1354</v>
      </c>
      <c r="L740">
        <v>127</v>
      </c>
      <c r="M740" t="s">
        <v>1769</v>
      </c>
      <c r="N740" t="s">
        <v>338</v>
      </c>
      <c r="O740" t="s">
        <v>339</v>
      </c>
      <c r="P740" t="s">
        <v>340</v>
      </c>
      <c r="Q740" t="s">
        <v>34</v>
      </c>
      <c r="R740" t="s">
        <v>341</v>
      </c>
      <c r="S740" t="s">
        <v>34</v>
      </c>
      <c r="T740" t="s">
        <v>342</v>
      </c>
      <c r="U740" t="s">
        <v>51</v>
      </c>
      <c r="V740" t="s">
        <v>52</v>
      </c>
      <c r="W740" t="s">
        <v>343</v>
      </c>
      <c r="X740" t="s">
        <v>344</v>
      </c>
      <c r="Y740" t="s">
        <v>229</v>
      </c>
    </row>
    <row r="741" spans="1:25" x14ac:dyDescent="0.25">
      <c r="A741">
        <v>10243</v>
      </c>
      <c r="B741">
        <v>47</v>
      </c>
      <c r="C741" t="s">
        <v>77</v>
      </c>
      <c r="D741">
        <v>2</v>
      </c>
      <c r="E741" t="s">
        <v>1780</v>
      </c>
      <c r="F741" t="s">
        <v>1781</v>
      </c>
      <c r="G741" t="s">
        <v>28</v>
      </c>
      <c r="H741">
        <v>2</v>
      </c>
      <c r="I741">
        <v>4</v>
      </c>
      <c r="J741">
        <v>2004</v>
      </c>
      <c r="K741" t="s">
        <v>1354</v>
      </c>
      <c r="L741">
        <v>127</v>
      </c>
      <c r="M741" t="s">
        <v>1769</v>
      </c>
      <c r="N741" t="s">
        <v>737</v>
      </c>
      <c r="O741" t="s">
        <v>738</v>
      </c>
      <c r="P741" t="s">
        <v>739</v>
      </c>
      <c r="Q741" t="s">
        <v>34</v>
      </c>
      <c r="R741" t="s">
        <v>659</v>
      </c>
      <c r="S741" t="s">
        <v>185</v>
      </c>
      <c r="T741" t="s">
        <v>660</v>
      </c>
      <c r="U741" t="s">
        <v>38</v>
      </c>
      <c r="V741" t="s">
        <v>39</v>
      </c>
      <c r="W741" t="s">
        <v>740</v>
      </c>
      <c r="X741" t="s">
        <v>422</v>
      </c>
      <c r="Y741" t="s">
        <v>65</v>
      </c>
    </row>
    <row r="742" spans="1:25" x14ac:dyDescent="0.25">
      <c r="A742">
        <v>10280</v>
      </c>
      <c r="B742">
        <v>37</v>
      </c>
      <c r="C742" t="s">
        <v>77</v>
      </c>
      <c r="D742">
        <v>13</v>
      </c>
      <c r="E742" t="s">
        <v>1782</v>
      </c>
      <c r="F742" t="s">
        <v>390</v>
      </c>
      <c r="G742" t="s">
        <v>28</v>
      </c>
      <c r="H742">
        <v>3</v>
      </c>
      <c r="I742">
        <v>8</v>
      </c>
      <c r="J742">
        <v>2004</v>
      </c>
      <c r="K742" t="s">
        <v>1354</v>
      </c>
      <c r="L742">
        <v>127</v>
      </c>
      <c r="M742" t="s">
        <v>1769</v>
      </c>
      <c r="N742" t="s">
        <v>391</v>
      </c>
      <c r="O742" t="s">
        <v>392</v>
      </c>
      <c r="P742" t="s">
        <v>393</v>
      </c>
      <c r="Q742" t="s">
        <v>34</v>
      </c>
      <c r="R742" t="s">
        <v>394</v>
      </c>
      <c r="S742" t="s">
        <v>34</v>
      </c>
      <c r="T742" t="s">
        <v>395</v>
      </c>
      <c r="U742" t="s">
        <v>396</v>
      </c>
      <c r="V742" t="s">
        <v>52</v>
      </c>
      <c r="W742" t="s">
        <v>397</v>
      </c>
      <c r="X742" t="s">
        <v>398</v>
      </c>
      <c r="Y742" t="s">
        <v>65</v>
      </c>
    </row>
    <row r="743" spans="1:25" x14ac:dyDescent="0.25">
      <c r="A743">
        <v>10288</v>
      </c>
      <c r="B743">
        <v>31</v>
      </c>
      <c r="C743" t="s">
        <v>77</v>
      </c>
      <c r="D743">
        <v>2</v>
      </c>
      <c r="E743" t="s">
        <v>1783</v>
      </c>
      <c r="F743" t="s">
        <v>1485</v>
      </c>
      <c r="G743" t="s">
        <v>28</v>
      </c>
      <c r="H743">
        <v>3</v>
      </c>
      <c r="I743">
        <v>9</v>
      </c>
      <c r="J743">
        <v>2004</v>
      </c>
      <c r="K743" t="s">
        <v>1354</v>
      </c>
      <c r="L743">
        <v>127</v>
      </c>
      <c r="M743" t="s">
        <v>1769</v>
      </c>
      <c r="N743" t="s">
        <v>743</v>
      </c>
      <c r="O743" t="s">
        <v>744</v>
      </c>
      <c r="P743" t="s">
        <v>745</v>
      </c>
      <c r="Q743" t="s">
        <v>746</v>
      </c>
      <c r="R743" t="s">
        <v>305</v>
      </c>
      <c r="S743" t="s">
        <v>34</v>
      </c>
      <c r="T743" t="s">
        <v>747</v>
      </c>
      <c r="U743" t="s">
        <v>305</v>
      </c>
      <c r="V743" t="s">
        <v>140</v>
      </c>
      <c r="W743" t="s">
        <v>748</v>
      </c>
      <c r="X743" t="s">
        <v>749</v>
      </c>
      <c r="Y743" t="s">
        <v>65</v>
      </c>
    </row>
    <row r="744" spans="1:25" x14ac:dyDescent="0.25">
      <c r="A744">
        <v>10304</v>
      </c>
      <c r="B744">
        <v>24</v>
      </c>
      <c r="C744" t="s">
        <v>77</v>
      </c>
      <c r="D744">
        <v>17</v>
      </c>
      <c r="E744" t="s">
        <v>1784</v>
      </c>
      <c r="F744" t="s">
        <v>408</v>
      </c>
      <c r="G744" t="s">
        <v>28</v>
      </c>
      <c r="H744">
        <v>4</v>
      </c>
      <c r="I744">
        <v>10</v>
      </c>
      <c r="J744">
        <v>2004</v>
      </c>
      <c r="K744" t="s">
        <v>1354</v>
      </c>
      <c r="L744">
        <v>127</v>
      </c>
      <c r="M744" t="s">
        <v>1769</v>
      </c>
      <c r="N744" t="s">
        <v>409</v>
      </c>
      <c r="O744" t="s">
        <v>410</v>
      </c>
      <c r="P744" t="s">
        <v>411</v>
      </c>
      <c r="Q744" t="s">
        <v>34</v>
      </c>
      <c r="R744" t="s">
        <v>412</v>
      </c>
      <c r="S744" t="s">
        <v>34</v>
      </c>
      <c r="T744" t="s">
        <v>413</v>
      </c>
      <c r="U744" t="s">
        <v>51</v>
      </c>
      <c r="V744" t="s">
        <v>52</v>
      </c>
      <c r="W744" t="s">
        <v>414</v>
      </c>
      <c r="X744" t="s">
        <v>64</v>
      </c>
      <c r="Y744" t="s">
        <v>42</v>
      </c>
    </row>
    <row r="745" spans="1:25" x14ac:dyDescent="0.25">
      <c r="A745">
        <v>10312</v>
      </c>
      <c r="B745">
        <v>31</v>
      </c>
      <c r="C745" t="s">
        <v>77</v>
      </c>
      <c r="D745">
        <v>14</v>
      </c>
      <c r="E745" t="s">
        <v>1785</v>
      </c>
      <c r="F745" t="s">
        <v>416</v>
      </c>
      <c r="G745" t="s">
        <v>28</v>
      </c>
      <c r="H745">
        <v>4</v>
      </c>
      <c r="I745">
        <v>10</v>
      </c>
      <c r="J745">
        <v>2004</v>
      </c>
      <c r="K745" t="s">
        <v>1354</v>
      </c>
      <c r="L745">
        <v>127</v>
      </c>
      <c r="M745" t="s">
        <v>1769</v>
      </c>
      <c r="N745" t="s">
        <v>417</v>
      </c>
      <c r="O745" t="s">
        <v>418</v>
      </c>
      <c r="P745" t="s">
        <v>419</v>
      </c>
      <c r="Q745" t="s">
        <v>34</v>
      </c>
      <c r="R745" t="s">
        <v>420</v>
      </c>
      <c r="S745" t="s">
        <v>73</v>
      </c>
      <c r="T745" t="s">
        <v>167</v>
      </c>
      <c r="U745" t="s">
        <v>38</v>
      </c>
      <c r="V745" t="s">
        <v>39</v>
      </c>
      <c r="W745" t="s">
        <v>421</v>
      </c>
      <c r="X745" t="s">
        <v>422</v>
      </c>
      <c r="Y745" t="s">
        <v>65</v>
      </c>
    </row>
    <row r="746" spans="1:25" x14ac:dyDescent="0.25">
      <c r="A746">
        <v>10322</v>
      </c>
      <c r="B746">
        <v>50</v>
      </c>
      <c r="C746" t="s">
        <v>77</v>
      </c>
      <c r="D746">
        <v>6</v>
      </c>
      <c r="E746" t="s">
        <v>1786</v>
      </c>
      <c r="F746" t="s">
        <v>424</v>
      </c>
      <c r="G746" t="s">
        <v>28</v>
      </c>
      <c r="H746">
        <v>4</v>
      </c>
      <c r="I746">
        <v>11</v>
      </c>
      <c r="J746">
        <v>2004</v>
      </c>
      <c r="K746" t="s">
        <v>1354</v>
      </c>
      <c r="L746">
        <v>127</v>
      </c>
      <c r="M746" t="s">
        <v>1769</v>
      </c>
      <c r="N746" t="s">
        <v>425</v>
      </c>
      <c r="O746" t="s">
        <v>426</v>
      </c>
      <c r="P746" t="s">
        <v>427</v>
      </c>
      <c r="Q746" t="s">
        <v>34</v>
      </c>
      <c r="R746" t="s">
        <v>428</v>
      </c>
      <c r="S746" t="s">
        <v>429</v>
      </c>
      <c r="T746" t="s">
        <v>430</v>
      </c>
      <c r="U746" t="s">
        <v>38</v>
      </c>
      <c r="V746" t="s">
        <v>39</v>
      </c>
      <c r="W746" t="s">
        <v>75</v>
      </c>
      <c r="X746" t="s">
        <v>422</v>
      </c>
      <c r="Y746" t="s">
        <v>229</v>
      </c>
    </row>
    <row r="747" spans="1:25" x14ac:dyDescent="0.25">
      <c r="A747">
        <v>10332</v>
      </c>
      <c r="B747">
        <v>35</v>
      </c>
      <c r="C747" t="s">
        <v>1657</v>
      </c>
      <c r="D747">
        <v>8</v>
      </c>
      <c r="E747" t="s">
        <v>1787</v>
      </c>
      <c r="F747" t="s">
        <v>1337</v>
      </c>
      <c r="G747" t="s">
        <v>28</v>
      </c>
      <c r="H747">
        <v>4</v>
      </c>
      <c r="I747">
        <v>11</v>
      </c>
      <c r="J747">
        <v>2004</v>
      </c>
      <c r="K747" t="s">
        <v>1354</v>
      </c>
      <c r="L747">
        <v>127</v>
      </c>
      <c r="M747" t="s">
        <v>1769</v>
      </c>
      <c r="N747" t="s">
        <v>927</v>
      </c>
      <c r="O747" t="s">
        <v>928</v>
      </c>
      <c r="P747" t="s">
        <v>929</v>
      </c>
      <c r="Q747" t="s">
        <v>34</v>
      </c>
      <c r="R747" t="s">
        <v>930</v>
      </c>
      <c r="S747" t="s">
        <v>34</v>
      </c>
      <c r="T747" t="s">
        <v>931</v>
      </c>
      <c r="U747" t="s">
        <v>262</v>
      </c>
      <c r="V747" t="s">
        <v>52</v>
      </c>
      <c r="W747" t="s">
        <v>932</v>
      </c>
      <c r="X747" t="s">
        <v>137</v>
      </c>
      <c r="Y747" t="s">
        <v>42</v>
      </c>
    </row>
    <row r="748" spans="1:25" x14ac:dyDescent="0.25">
      <c r="A748">
        <v>10344</v>
      </c>
      <c r="B748">
        <v>30</v>
      </c>
      <c r="C748" t="s">
        <v>77</v>
      </c>
      <c r="D748">
        <v>3</v>
      </c>
      <c r="E748" t="s">
        <v>1788</v>
      </c>
      <c r="F748" t="s">
        <v>1584</v>
      </c>
      <c r="G748" t="s">
        <v>28</v>
      </c>
      <c r="H748">
        <v>4</v>
      </c>
      <c r="I748">
        <v>11</v>
      </c>
      <c r="J748">
        <v>2004</v>
      </c>
      <c r="K748" t="s">
        <v>1354</v>
      </c>
      <c r="L748">
        <v>127</v>
      </c>
      <c r="M748" t="s">
        <v>1769</v>
      </c>
      <c r="N748" t="s">
        <v>787</v>
      </c>
      <c r="O748" t="s">
        <v>788</v>
      </c>
      <c r="P748" t="s">
        <v>789</v>
      </c>
      <c r="Q748" t="s">
        <v>34</v>
      </c>
      <c r="R748" t="s">
        <v>790</v>
      </c>
      <c r="S748" t="s">
        <v>34</v>
      </c>
      <c r="T748" t="s">
        <v>791</v>
      </c>
      <c r="U748" t="s">
        <v>51</v>
      </c>
      <c r="V748" t="s">
        <v>52</v>
      </c>
      <c r="W748" t="s">
        <v>792</v>
      </c>
      <c r="X748" t="s">
        <v>793</v>
      </c>
      <c r="Y748" t="s">
        <v>65</v>
      </c>
    </row>
    <row r="749" spans="1:25" x14ac:dyDescent="0.25">
      <c r="A749">
        <v>10356</v>
      </c>
      <c r="B749">
        <v>29</v>
      </c>
      <c r="C749" t="s">
        <v>77</v>
      </c>
      <c r="D749">
        <v>3</v>
      </c>
      <c r="E749" t="s">
        <v>1789</v>
      </c>
      <c r="F749" t="s">
        <v>1341</v>
      </c>
      <c r="G749" t="s">
        <v>28</v>
      </c>
      <c r="H749">
        <v>4</v>
      </c>
      <c r="I749">
        <v>12</v>
      </c>
      <c r="J749">
        <v>2004</v>
      </c>
      <c r="K749" t="s">
        <v>1354</v>
      </c>
      <c r="L749">
        <v>127</v>
      </c>
      <c r="M749" t="s">
        <v>1769</v>
      </c>
      <c r="N749" t="s">
        <v>58</v>
      </c>
      <c r="O749" t="s">
        <v>59</v>
      </c>
      <c r="P749" t="s">
        <v>60</v>
      </c>
      <c r="Q749" t="s">
        <v>34</v>
      </c>
      <c r="R749" t="s">
        <v>61</v>
      </c>
      <c r="S749" t="s">
        <v>34</v>
      </c>
      <c r="T749" t="s">
        <v>62</v>
      </c>
      <c r="U749" t="s">
        <v>51</v>
      </c>
      <c r="V749" t="s">
        <v>52</v>
      </c>
      <c r="W749" t="s">
        <v>63</v>
      </c>
      <c r="X749" t="s">
        <v>64</v>
      </c>
      <c r="Y749" t="s">
        <v>65</v>
      </c>
    </row>
    <row r="750" spans="1:25" x14ac:dyDescent="0.25">
      <c r="A750">
        <v>10367</v>
      </c>
      <c r="B750">
        <v>27</v>
      </c>
      <c r="C750" t="s">
        <v>77</v>
      </c>
      <c r="D750">
        <v>5</v>
      </c>
      <c r="E750" t="s">
        <v>1790</v>
      </c>
      <c r="F750" t="s">
        <v>1493</v>
      </c>
      <c r="G750" t="s">
        <v>724</v>
      </c>
      <c r="H750">
        <v>1</v>
      </c>
      <c r="I750">
        <v>1</v>
      </c>
      <c r="J750">
        <v>2005</v>
      </c>
      <c r="K750" t="s">
        <v>1354</v>
      </c>
      <c r="L750">
        <v>127</v>
      </c>
      <c r="M750" t="s">
        <v>1769</v>
      </c>
      <c r="N750" t="s">
        <v>69</v>
      </c>
      <c r="O750" t="s">
        <v>70</v>
      </c>
      <c r="P750" t="s">
        <v>71</v>
      </c>
      <c r="Q750" t="s">
        <v>34</v>
      </c>
      <c r="R750" t="s">
        <v>72</v>
      </c>
      <c r="S750" t="s">
        <v>73</v>
      </c>
      <c r="T750" t="s">
        <v>74</v>
      </c>
      <c r="U750" t="s">
        <v>38</v>
      </c>
      <c r="V750" t="s">
        <v>39</v>
      </c>
      <c r="W750" t="s">
        <v>75</v>
      </c>
      <c r="X750" t="s">
        <v>76</v>
      </c>
      <c r="Y750" t="s">
        <v>65</v>
      </c>
    </row>
    <row r="751" spans="1:25" x14ac:dyDescent="0.25">
      <c r="A751">
        <v>10380</v>
      </c>
      <c r="B751">
        <v>40</v>
      </c>
      <c r="C751" t="s">
        <v>77</v>
      </c>
      <c r="D751">
        <v>10</v>
      </c>
      <c r="E751" t="s">
        <v>1791</v>
      </c>
      <c r="F751" t="s">
        <v>1413</v>
      </c>
      <c r="G751" t="s">
        <v>28</v>
      </c>
      <c r="H751">
        <v>1</v>
      </c>
      <c r="I751">
        <v>2</v>
      </c>
      <c r="J751">
        <v>2005</v>
      </c>
      <c r="K751" t="s">
        <v>1354</v>
      </c>
      <c r="L751">
        <v>127</v>
      </c>
      <c r="M751" t="s">
        <v>1769</v>
      </c>
      <c r="N751" t="s">
        <v>268</v>
      </c>
      <c r="O751" t="s">
        <v>269</v>
      </c>
      <c r="P751" t="s">
        <v>270</v>
      </c>
      <c r="Q751" t="s">
        <v>34</v>
      </c>
      <c r="R751" t="s">
        <v>271</v>
      </c>
      <c r="S751" t="s">
        <v>34</v>
      </c>
      <c r="T751" t="s">
        <v>272</v>
      </c>
      <c r="U751" t="s">
        <v>273</v>
      </c>
      <c r="V751" t="s">
        <v>52</v>
      </c>
      <c r="W751" t="s">
        <v>274</v>
      </c>
      <c r="X751" t="s">
        <v>275</v>
      </c>
      <c r="Y751" t="s">
        <v>65</v>
      </c>
    </row>
    <row r="752" spans="1:25" x14ac:dyDescent="0.25">
      <c r="A752">
        <v>10390</v>
      </c>
      <c r="B752">
        <v>31</v>
      </c>
      <c r="C752" t="s">
        <v>1792</v>
      </c>
      <c r="D752">
        <v>16</v>
      </c>
      <c r="E752" t="s">
        <v>1793</v>
      </c>
      <c r="F752" t="s">
        <v>1348</v>
      </c>
      <c r="G752" t="s">
        <v>28</v>
      </c>
      <c r="H752">
        <v>1</v>
      </c>
      <c r="I752">
        <v>3</v>
      </c>
      <c r="J752">
        <v>2005</v>
      </c>
      <c r="K752" t="s">
        <v>1354</v>
      </c>
      <c r="L752">
        <v>127</v>
      </c>
      <c r="M752" t="s">
        <v>1769</v>
      </c>
      <c r="N752" t="s">
        <v>417</v>
      </c>
      <c r="O752" t="s">
        <v>418</v>
      </c>
      <c r="P752" t="s">
        <v>419</v>
      </c>
      <c r="Q752" t="s">
        <v>34</v>
      </c>
      <c r="R752" t="s">
        <v>420</v>
      </c>
      <c r="S752" t="s">
        <v>73</v>
      </c>
      <c r="T752" t="s">
        <v>167</v>
      </c>
      <c r="U752" t="s">
        <v>38</v>
      </c>
      <c r="V752" t="s">
        <v>39</v>
      </c>
      <c r="W752" t="s">
        <v>421</v>
      </c>
      <c r="X752" t="s">
        <v>422</v>
      </c>
      <c r="Y752" t="s">
        <v>65</v>
      </c>
    </row>
    <row r="753" spans="1:25" x14ac:dyDescent="0.25">
      <c r="A753">
        <v>10409</v>
      </c>
      <c r="B753">
        <v>6</v>
      </c>
      <c r="C753" t="s">
        <v>77</v>
      </c>
      <c r="D753">
        <v>2</v>
      </c>
      <c r="E753" t="s">
        <v>1794</v>
      </c>
      <c r="F753" t="s">
        <v>1795</v>
      </c>
      <c r="G753" t="s">
        <v>28</v>
      </c>
      <c r="H753">
        <v>2</v>
      </c>
      <c r="I753">
        <v>4</v>
      </c>
      <c r="J753">
        <v>2005</v>
      </c>
      <c r="K753" t="s">
        <v>1354</v>
      </c>
      <c r="L753">
        <v>127</v>
      </c>
      <c r="M753" t="s">
        <v>1769</v>
      </c>
      <c r="N753" t="s">
        <v>743</v>
      </c>
      <c r="O753" t="s">
        <v>744</v>
      </c>
      <c r="P753" t="s">
        <v>745</v>
      </c>
      <c r="Q753" t="s">
        <v>746</v>
      </c>
      <c r="R753" t="s">
        <v>305</v>
      </c>
      <c r="S753" t="s">
        <v>34</v>
      </c>
      <c r="T753" t="s">
        <v>747</v>
      </c>
      <c r="U753" t="s">
        <v>305</v>
      </c>
      <c r="V753" t="s">
        <v>140</v>
      </c>
      <c r="W753" t="s">
        <v>748</v>
      </c>
      <c r="X753" t="s">
        <v>749</v>
      </c>
      <c r="Y753" t="s">
        <v>42</v>
      </c>
    </row>
    <row r="754" spans="1:25" x14ac:dyDescent="0.25">
      <c r="A754">
        <v>10420</v>
      </c>
      <c r="B754">
        <v>45</v>
      </c>
      <c r="C754" t="s">
        <v>77</v>
      </c>
      <c r="D754">
        <v>2</v>
      </c>
      <c r="E754" t="s">
        <v>1796</v>
      </c>
      <c r="F754" t="s">
        <v>1589</v>
      </c>
      <c r="G754" t="s">
        <v>468</v>
      </c>
      <c r="H754">
        <v>2</v>
      </c>
      <c r="I754">
        <v>5</v>
      </c>
      <c r="J754">
        <v>2005</v>
      </c>
      <c r="K754" t="s">
        <v>1354</v>
      </c>
      <c r="L754">
        <v>127</v>
      </c>
      <c r="M754" t="s">
        <v>1769</v>
      </c>
      <c r="N754" t="s">
        <v>233</v>
      </c>
      <c r="O754" t="s">
        <v>234</v>
      </c>
      <c r="P754" t="s">
        <v>235</v>
      </c>
      <c r="Q754" t="s">
        <v>236</v>
      </c>
      <c r="R754" t="s">
        <v>237</v>
      </c>
      <c r="S754" t="s">
        <v>238</v>
      </c>
      <c r="T754" t="s">
        <v>239</v>
      </c>
      <c r="U754" t="s">
        <v>139</v>
      </c>
      <c r="V754" t="s">
        <v>140</v>
      </c>
      <c r="W754" t="s">
        <v>240</v>
      </c>
      <c r="X754" t="s">
        <v>241</v>
      </c>
      <c r="Y754" t="s">
        <v>65</v>
      </c>
    </row>
    <row r="755" spans="1:25" x14ac:dyDescent="0.25">
      <c r="A755">
        <v>10103</v>
      </c>
      <c r="B755">
        <v>22</v>
      </c>
      <c r="C755" t="s">
        <v>1797</v>
      </c>
      <c r="D755">
        <v>2</v>
      </c>
      <c r="E755" t="s">
        <v>1798</v>
      </c>
      <c r="F755" t="s">
        <v>277</v>
      </c>
      <c r="G755" t="s">
        <v>28</v>
      </c>
      <c r="H755">
        <v>1</v>
      </c>
      <c r="I755">
        <v>1</v>
      </c>
      <c r="J755">
        <v>2003</v>
      </c>
      <c r="K755" t="s">
        <v>957</v>
      </c>
      <c r="L755">
        <v>60</v>
      </c>
      <c r="M755" t="s">
        <v>1799</v>
      </c>
      <c r="N755" t="s">
        <v>201</v>
      </c>
      <c r="O755" t="s">
        <v>202</v>
      </c>
      <c r="P755" t="s">
        <v>203</v>
      </c>
      <c r="Q755" t="s">
        <v>34</v>
      </c>
      <c r="R755" t="s">
        <v>204</v>
      </c>
      <c r="S755" t="s">
        <v>34</v>
      </c>
      <c r="T755" t="s">
        <v>205</v>
      </c>
      <c r="U755" t="s">
        <v>112</v>
      </c>
      <c r="V755" t="s">
        <v>52</v>
      </c>
      <c r="W755" t="s">
        <v>206</v>
      </c>
      <c r="X755" t="s">
        <v>207</v>
      </c>
      <c r="Y755" t="s">
        <v>42</v>
      </c>
    </row>
    <row r="756" spans="1:25" x14ac:dyDescent="0.25">
      <c r="A756">
        <v>10114</v>
      </c>
      <c r="B756">
        <v>45</v>
      </c>
      <c r="C756" t="s">
        <v>1800</v>
      </c>
      <c r="D756">
        <v>6</v>
      </c>
      <c r="E756" t="s">
        <v>1801</v>
      </c>
      <c r="F756" t="s">
        <v>712</v>
      </c>
      <c r="G756" t="s">
        <v>28</v>
      </c>
      <c r="H756">
        <v>2</v>
      </c>
      <c r="I756">
        <v>4</v>
      </c>
      <c r="J756">
        <v>2003</v>
      </c>
      <c r="K756" t="s">
        <v>957</v>
      </c>
      <c r="L756">
        <v>60</v>
      </c>
      <c r="M756" t="s">
        <v>1799</v>
      </c>
      <c r="N756" t="s">
        <v>713</v>
      </c>
      <c r="O756" t="s">
        <v>714</v>
      </c>
      <c r="P756" t="s">
        <v>715</v>
      </c>
      <c r="Q756" t="s">
        <v>34</v>
      </c>
      <c r="R756" t="s">
        <v>61</v>
      </c>
      <c r="S756" t="s">
        <v>34</v>
      </c>
      <c r="T756" t="s">
        <v>716</v>
      </c>
      <c r="U756" t="s">
        <v>51</v>
      </c>
      <c r="V756" t="s">
        <v>52</v>
      </c>
      <c r="W756" t="s">
        <v>717</v>
      </c>
      <c r="X756" t="s">
        <v>718</v>
      </c>
      <c r="Y756" t="s">
        <v>65</v>
      </c>
    </row>
    <row r="757" spans="1:25" x14ac:dyDescent="0.25">
      <c r="A757">
        <v>10126</v>
      </c>
      <c r="B757">
        <v>43</v>
      </c>
      <c r="C757" t="s">
        <v>1802</v>
      </c>
      <c r="D757">
        <v>2</v>
      </c>
      <c r="E757" t="s">
        <v>1803</v>
      </c>
      <c r="F757" t="s">
        <v>291</v>
      </c>
      <c r="G757" t="s">
        <v>28</v>
      </c>
      <c r="H757">
        <v>2</v>
      </c>
      <c r="I757">
        <v>5</v>
      </c>
      <c r="J757">
        <v>2003</v>
      </c>
      <c r="K757" t="s">
        <v>957</v>
      </c>
      <c r="L757">
        <v>60</v>
      </c>
      <c r="M757" t="s">
        <v>1799</v>
      </c>
      <c r="N757" t="s">
        <v>292</v>
      </c>
      <c r="O757" t="s">
        <v>293</v>
      </c>
      <c r="P757" t="s">
        <v>294</v>
      </c>
      <c r="Q757" t="s">
        <v>34</v>
      </c>
      <c r="R757" t="s">
        <v>271</v>
      </c>
      <c r="S757" t="s">
        <v>34</v>
      </c>
      <c r="T757" t="s">
        <v>295</v>
      </c>
      <c r="U757" t="s">
        <v>273</v>
      </c>
      <c r="V757" t="s">
        <v>52</v>
      </c>
      <c r="W757" t="s">
        <v>296</v>
      </c>
      <c r="X757" t="s">
        <v>297</v>
      </c>
      <c r="Y757" t="s">
        <v>42</v>
      </c>
    </row>
    <row r="758" spans="1:25" x14ac:dyDescent="0.25">
      <c r="A758">
        <v>10140</v>
      </c>
      <c r="B758">
        <v>46</v>
      </c>
      <c r="C758" t="s">
        <v>762</v>
      </c>
      <c r="D758">
        <v>2</v>
      </c>
      <c r="E758" t="s">
        <v>763</v>
      </c>
      <c r="F758" t="s">
        <v>299</v>
      </c>
      <c r="G758" t="s">
        <v>28</v>
      </c>
      <c r="H758">
        <v>3</v>
      </c>
      <c r="I758">
        <v>7</v>
      </c>
      <c r="J758">
        <v>2003</v>
      </c>
      <c r="K758" t="s">
        <v>957</v>
      </c>
      <c r="L758">
        <v>60</v>
      </c>
      <c r="M758" t="s">
        <v>1799</v>
      </c>
      <c r="N758" t="s">
        <v>88</v>
      </c>
      <c r="O758" t="s">
        <v>89</v>
      </c>
      <c r="P758" t="s">
        <v>90</v>
      </c>
      <c r="Q758" t="s">
        <v>34</v>
      </c>
      <c r="R758" t="s">
        <v>91</v>
      </c>
      <c r="S758" t="s">
        <v>73</v>
      </c>
      <c r="T758" t="s">
        <v>92</v>
      </c>
      <c r="U758" t="s">
        <v>38</v>
      </c>
      <c r="V758" t="s">
        <v>39</v>
      </c>
      <c r="W758" t="s">
        <v>93</v>
      </c>
      <c r="X758" t="s">
        <v>94</v>
      </c>
      <c r="Y758" t="s">
        <v>42</v>
      </c>
    </row>
    <row r="759" spans="1:25" x14ac:dyDescent="0.25">
      <c r="A759">
        <v>10151</v>
      </c>
      <c r="B759">
        <v>39</v>
      </c>
      <c r="C759" t="s">
        <v>1804</v>
      </c>
      <c r="D759">
        <v>9</v>
      </c>
      <c r="E759" t="s">
        <v>1805</v>
      </c>
      <c r="F759" t="s">
        <v>1179</v>
      </c>
      <c r="G759" t="s">
        <v>28</v>
      </c>
      <c r="H759">
        <v>3</v>
      </c>
      <c r="I759">
        <v>9</v>
      </c>
      <c r="J759">
        <v>2003</v>
      </c>
      <c r="K759" t="s">
        <v>957</v>
      </c>
      <c r="L759">
        <v>60</v>
      </c>
      <c r="M759" t="s">
        <v>1799</v>
      </c>
      <c r="N759" t="s">
        <v>688</v>
      </c>
      <c r="O759" t="s">
        <v>689</v>
      </c>
      <c r="P759" t="s">
        <v>690</v>
      </c>
      <c r="Q759" t="s">
        <v>34</v>
      </c>
      <c r="R759" t="s">
        <v>691</v>
      </c>
      <c r="S759" t="s">
        <v>34</v>
      </c>
      <c r="T759" t="s">
        <v>692</v>
      </c>
      <c r="U759" t="s">
        <v>196</v>
      </c>
      <c r="V759" t="s">
        <v>52</v>
      </c>
      <c r="W759" t="s">
        <v>693</v>
      </c>
      <c r="X759" t="s">
        <v>694</v>
      </c>
      <c r="Y759" t="s">
        <v>42</v>
      </c>
    </row>
    <row r="760" spans="1:25" x14ac:dyDescent="0.25">
      <c r="A760">
        <v>10165</v>
      </c>
      <c r="B760">
        <v>31</v>
      </c>
      <c r="C760" t="s">
        <v>1806</v>
      </c>
      <c r="D760">
        <v>18</v>
      </c>
      <c r="E760" t="s">
        <v>1807</v>
      </c>
      <c r="F760" t="s">
        <v>895</v>
      </c>
      <c r="G760" t="s">
        <v>28</v>
      </c>
      <c r="H760">
        <v>4</v>
      </c>
      <c r="I760">
        <v>10</v>
      </c>
      <c r="J760">
        <v>2003</v>
      </c>
      <c r="K760" t="s">
        <v>957</v>
      </c>
      <c r="L760">
        <v>60</v>
      </c>
      <c r="M760" t="s">
        <v>1799</v>
      </c>
      <c r="N760" t="s">
        <v>302</v>
      </c>
      <c r="O760" t="s">
        <v>303</v>
      </c>
      <c r="P760" t="s">
        <v>304</v>
      </c>
      <c r="Q760" t="s">
        <v>34</v>
      </c>
      <c r="R760" t="s">
        <v>305</v>
      </c>
      <c r="S760" t="s">
        <v>34</v>
      </c>
      <c r="T760" t="s">
        <v>306</v>
      </c>
      <c r="U760" t="s">
        <v>305</v>
      </c>
      <c r="V760" t="s">
        <v>307</v>
      </c>
      <c r="W760" t="s">
        <v>308</v>
      </c>
      <c r="X760" t="s">
        <v>309</v>
      </c>
      <c r="Y760" t="s">
        <v>42</v>
      </c>
    </row>
    <row r="761" spans="1:25" x14ac:dyDescent="0.25">
      <c r="A761">
        <v>10175</v>
      </c>
      <c r="B761">
        <v>41</v>
      </c>
      <c r="C761" t="s">
        <v>1804</v>
      </c>
      <c r="D761">
        <v>7</v>
      </c>
      <c r="E761" t="s">
        <v>1808</v>
      </c>
      <c r="F761" t="s">
        <v>318</v>
      </c>
      <c r="G761" t="s">
        <v>28</v>
      </c>
      <c r="H761">
        <v>4</v>
      </c>
      <c r="I761">
        <v>11</v>
      </c>
      <c r="J761">
        <v>2003</v>
      </c>
      <c r="K761" t="s">
        <v>957</v>
      </c>
      <c r="L761">
        <v>60</v>
      </c>
      <c r="M761" t="s">
        <v>1799</v>
      </c>
      <c r="N761" t="s">
        <v>574</v>
      </c>
      <c r="O761" t="s">
        <v>575</v>
      </c>
      <c r="P761" t="s">
        <v>576</v>
      </c>
      <c r="Q761" t="s">
        <v>34</v>
      </c>
      <c r="R761" t="s">
        <v>577</v>
      </c>
      <c r="S761" t="s">
        <v>34</v>
      </c>
      <c r="T761" t="s">
        <v>578</v>
      </c>
      <c r="U761" t="s">
        <v>262</v>
      </c>
      <c r="V761" t="s">
        <v>52</v>
      </c>
      <c r="W761" t="s">
        <v>84</v>
      </c>
      <c r="X761" t="s">
        <v>579</v>
      </c>
      <c r="Y761" t="s">
        <v>42</v>
      </c>
    </row>
    <row r="762" spans="1:25" x14ac:dyDescent="0.25">
      <c r="A762">
        <v>10184</v>
      </c>
      <c r="B762">
        <v>44</v>
      </c>
      <c r="C762" t="s">
        <v>1809</v>
      </c>
      <c r="D762">
        <v>12</v>
      </c>
      <c r="E762" t="s">
        <v>1810</v>
      </c>
      <c r="F762" t="s">
        <v>602</v>
      </c>
      <c r="G762" t="s">
        <v>28</v>
      </c>
      <c r="H762">
        <v>4</v>
      </c>
      <c r="I762">
        <v>11</v>
      </c>
      <c r="J762">
        <v>2003</v>
      </c>
      <c r="K762" t="s">
        <v>957</v>
      </c>
      <c r="L762">
        <v>60</v>
      </c>
      <c r="M762" t="s">
        <v>1799</v>
      </c>
      <c r="N762" t="s">
        <v>1183</v>
      </c>
      <c r="O762" t="s">
        <v>1184</v>
      </c>
      <c r="P762" t="s">
        <v>1185</v>
      </c>
      <c r="Q762" t="s">
        <v>34</v>
      </c>
      <c r="R762" t="s">
        <v>1186</v>
      </c>
      <c r="S762" t="s">
        <v>34</v>
      </c>
      <c r="T762" t="s">
        <v>1187</v>
      </c>
      <c r="U762" t="s">
        <v>273</v>
      </c>
      <c r="V762" t="s">
        <v>52</v>
      </c>
      <c r="W762" t="s">
        <v>1188</v>
      </c>
      <c r="X762" t="s">
        <v>1189</v>
      </c>
      <c r="Y762" t="s">
        <v>42</v>
      </c>
    </row>
    <row r="763" spans="1:25" x14ac:dyDescent="0.25">
      <c r="A763">
        <v>10194</v>
      </c>
      <c r="B763">
        <v>45</v>
      </c>
      <c r="C763" t="s">
        <v>1811</v>
      </c>
      <c r="D763">
        <v>2</v>
      </c>
      <c r="E763" t="s">
        <v>1812</v>
      </c>
      <c r="F763" t="s">
        <v>337</v>
      </c>
      <c r="G763" t="s">
        <v>28</v>
      </c>
      <c r="H763">
        <v>4</v>
      </c>
      <c r="I763">
        <v>11</v>
      </c>
      <c r="J763">
        <v>2003</v>
      </c>
      <c r="K763" t="s">
        <v>957</v>
      </c>
      <c r="L763">
        <v>60</v>
      </c>
      <c r="M763" t="s">
        <v>1799</v>
      </c>
      <c r="N763" t="s">
        <v>338</v>
      </c>
      <c r="O763" t="s">
        <v>339</v>
      </c>
      <c r="P763" t="s">
        <v>340</v>
      </c>
      <c r="Q763" t="s">
        <v>34</v>
      </c>
      <c r="R763" t="s">
        <v>341</v>
      </c>
      <c r="S763" t="s">
        <v>34</v>
      </c>
      <c r="T763" t="s">
        <v>342</v>
      </c>
      <c r="U763" t="s">
        <v>51</v>
      </c>
      <c r="V763" t="s">
        <v>52</v>
      </c>
      <c r="W763" t="s">
        <v>343</v>
      </c>
      <c r="X763" t="s">
        <v>344</v>
      </c>
      <c r="Y763" t="s">
        <v>65</v>
      </c>
    </row>
    <row r="764" spans="1:25" x14ac:dyDescent="0.25">
      <c r="A764">
        <v>10207</v>
      </c>
      <c r="B764">
        <v>37</v>
      </c>
      <c r="C764" t="s">
        <v>1813</v>
      </c>
      <c r="D764">
        <v>13</v>
      </c>
      <c r="E764" t="s">
        <v>1814</v>
      </c>
      <c r="F764" t="s">
        <v>736</v>
      </c>
      <c r="G764" t="s">
        <v>28</v>
      </c>
      <c r="H764">
        <v>4</v>
      </c>
      <c r="I764">
        <v>12</v>
      </c>
      <c r="J764">
        <v>2003</v>
      </c>
      <c r="K764" t="s">
        <v>957</v>
      </c>
      <c r="L764">
        <v>60</v>
      </c>
      <c r="M764" t="s">
        <v>1799</v>
      </c>
      <c r="N764" t="s">
        <v>737</v>
      </c>
      <c r="O764" t="s">
        <v>738</v>
      </c>
      <c r="P764" t="s">
        <v>739</v>
      </c>
      <c r="Q764" t="s">
        <v>34</v>
      </c>
      <c r="R764" t="s">
        <v>659</v>
      </c>
      <c r="S764" t="s">
        <v>185</v>
      </c>
      <c r="T764" t="s">
        <v>660</v>
      </c>
      <c r="U764" t="s">
        <v>38</v>
      </c>
      <c r="V764" t="s">
        <v>39</v>
      </c>
      <c r="W764" t="s">
        <v>740</v>
      </c>
      <c r="X764" t="s">
        <v>422</v>
      </c>
      <c r="Y764" t="s">
        <v>42</v>
      </c>
    </row>
    <row r="765" spans="1:25" x14ac:dyDescent="0.25">
      <c r="A765">
        <v>10217</v>
      </c>
      <c r="B765">
        <v>35</v>
      </c>
      <c r="C765" t="s">
        <v>1815</v>
      </c>
      <c r="D765">
        <v>2</v>
      </c>
      <c r="E765" t="s">
        <v>1816</v>
      </c>
      <c r="F765" t="s">
        <v>742</v>
      </c>
      <c r="G765" t="s">
        <v>28</v>
      </c>
      <c r="H765">
        <v>1</v>
      </c>
      <c r="I765">
        <v>2</v>
      </c>
      <c r="J765">
        <v>2004</v>
      </c>
      <c r="K765" t="s">
        <v>957</v>
      </c>
      <c r="L765">
        <v>60</v>
      </c>
      <c r="M765" t="s">
        <v>1799</v>
      </c>
      <c r="N765" t="s">
        <v>743</v>
      </c>
      <c r="O765" t="s">
        <v>744</v>
      </c>
      <c r="P765" t="s">
        <v>745</v>
      </c>
      <c r="Q765" t="s">
        <v>746</v>
      </c>
      <c r="R765" t="s">
        <v>305</v>
      </c>
      <c r="S765" t="s">
        <v>34</v>
      </c>
      <c r="T765" t="s">
        <v>747</v>
      </c>
      <c r="U765" t="s">
        <v>305</v>
      </c>
      <c r="V765" t="s">
        <v>140</v>
      </c>
      <c r="W765" t="s">
        <v>748</v>
      </c>
      <c r="X765" t="s">
        <v>749</v>
      </c>
      <c r="Y765" t="s">
        <v>42</v>
      </c>
    </row>
    <row r="766" spans="1:25" x14ac:dyDescent="0.25">
      <c r="A766">
        <v>10229</v>
      </c>
      <c r="B766">
        <v>28</v>
      </c>
      <c r="C766" t="s">
        <v>1817</v>
      </c>
      <c r="D766">
        <v>7</v>
      </c>
      <c r="E766" t="s">
        <v>1818</v>
      </c>
      <c r="F766" t="s">
        <v>751</v>
      </c>
      <c r="G766" t="s">
        <v>28</v>
      </c>
      <c r="H766">
        <v>1</v>
      </c>
      <c r="I766">
        <v>3</v>
      </c>
      <c r="J766">
        <v>2004</v>
      </c>
      <c r="K766" t="s">
        <v>957</v>
      </c>
      <c r="L766">
        <v>60</v>
      </c>
      <c r="M766" t="s">
        <v>1799</v>
      </c>
      <c r="N766" t="s">
        <v>417</v>
      </c>
      <c r="O766" t="s">
        <v>418</v>
      </c>
      <c r="P766" t="s">
        <v>419</v>
      </c>
      <c r="Q766" t="s">
        <v>34</v>
      </c>
      <c r="R766" t="s">
        <v>420</v>
      </c>
      <c r="S766" t="s">
        <v>73</v>
      </c>
      <c r="T766" t="s">
        <v>167</v>
      </c>
      <c r="U766" t="s">
        <v>38</v>
      </c>
      <c r="V766" t="s">
        <v>39</v>
      </c>
      <c r="W766" t="s">
        <v>421</v>
      </c>
      <c r="X766" t="s">
        <v>422</v>
      </c>
      <c r="Y766" t="s">
        <v>42</v>
      </c>
    </row>
    <row r="767" spans="1:25" x14ac:dyDescent="0.25">
      <c r="A767">
        <v>10246</v>
      </c>
      <c r="B767">
        <v>30</v>
      </c>
      <c r="C767" t="s">
        <v>762</v>
      </c>
      <c r="D767">
        <v>11</v>
      </c>
      <c r="E767" t="s">
        <v>1819</v>
      </c>
      <c r="F767" t="s">
        <v>920</v>
      </c>
      <c r="G767" t="s">
        <v>28</v>
      </c>
      <c r="H767">
        <v>2</v>
      </c>
      <c r="I767">
        <v>5</v>
      </c>
      <c r="J767">
        <v>2004</v>
      </c>
      <c r="K767" t="s">
        <v>957</v>
      </c>
      <c r="L767">
        <v>60</v>
      </c>
      <c r="M767" t="s">
        <v>1799</v>
      </c>
      <c r="N767" t="s">
        <v>268</v>
      </c>
      <c r="O767" t="s">
        <v>269</v>
      </c>
      <c r="P767" t="s">
        <v>270</v>
      </c>
      <c r="Q767" t="s">
        <v>34</v>
      </c>
      <c r="R767" t="s">
        <v>271</v>
      </c>
      <c r="S767" t="s">
        <v>34</v>
      </c>
      <c r="T767" t="s">
        <v>272</v>
      </c>
      <c r="U767" t="s">
        <v>273</v>
      </c>
      <c r="V767" t="s">
        <v>52</v>
      </c>
      <c r="W767" t="s">
        <v>274</v>
      </c>
      <c r="X767" t="s">
        <v>275</v>
      </c>
      <c r="Y767" t="s">
        <v>42</v>
      </c>
    </row>
    <row r="768" spans="1:25" x14ac:dyDescent="0.25">
      <c r="A768">
        <v>10259</v>
      </c>
      <c r="B768">
        <v>30</v>
      </c>
      <c r="C768" t="s">
        <v>1820</v>
      </c>
      <c r="D768">
        <v>10</v>
      </c>
      <c r="E768" t="s">
        <v>1821</v>
      </c>
      <c r="F768" t="s">
        <v>379</v>
      </c>
      <c r="G768" t="s">
        <v>28</v>
      </c>
      <c r="H768">
        <v>2</v>
      </c>
      <c r="I768">
        <v>6</v>
      </c>
      <c r="J768">
        <v>2004</v>
      </c>
      <c r="K768" t="s">
        <v>957</v>
      </c>
      <c r="L768">
        <v>60</v>
      </c>
      <c r="M768" t="s">
        <v>1799</v>
      </c>
      <c r="N768" t="s">
        <v>743</v>
      </c>
      <c r="O768" t="s">
        <v>744</v>
      </c>
      <c r="P768" t="s">
        <v>745</v>
      </c>
      <c r="Q768" t="s">
        <v>746</v>
      </c>
      <c r="R768" t="s">
        <v>305</v>
      </c>
      <c r="S768" t="s">
        <v>34</v>
      </c>
      <c r="T768" t="s">
        <v>747</v>
      </c>
      <c r="U768" t="s">
        <v>305</v>
      </c>
      <c r="V768" t="s">
        <v>140</v>
      </c>
      <c r="W768" t="s">
        <v>748</v>
      </c>
      <c r="X768" t="s">
        <v>749</v>
      </c>
      <c r="Y768" t="s">
        <v>42</v>
      </c>
    </row>
    <row r="769" spans="1:25" x14ac:dyDescent="0.25">
      <c r="A769">
        <v>10271</v>
      </c>
      <c r="B769">
        <v>25</v>
      </c>
      <c r="C769" t="s">
        <v>1804</v>
      </c>
      <c r="D769">
        <v>11</v>
      </c>
      <c r="E769" t="s">
        <v>1822</v>
      </c>
      <c r="F769" t="s">
        <v>922</v>
      </c>
      <c r="G769" t="s">
        <v>28</v>
      </c>
      <c r="H769">
        <v>3</v>
      </c>
      <c r="I769">
        <v>7</v>
      </c>
      <c r="J769">
        <v>2004</v>
      </c>
      <c r="K769" t="s">
        <v>957</v>
      </c>
      <c r="L769">
        <v>60</v>
      </c>
      <c r="M769" t="s">
        <v>1799</v>
      </c>
      <c r="N769" t="s">
        <v>417</v>
      </c>
      <c r="O769" t="s">
        <v>418</v>
      </c>
      <c r="P769" t="s">
        <v>419</v>
      </c>
      <c r="Q769" t="s">
        <v>34</v>
      </c>
      <c r="R769" t="s">
        <v>420</v>
      </c>
      <c r="S769" t="s">
        <v>73</v>
      </c>
      <c r="T769" t="s">
        <v>167</v>
      </c>
      <c r="U769" t="s">
        <v>38</v>
      </c>
      <c r="V769" t="s">
        <v>39</v>
      </c>
      <c r="W769" t="s">
        <v>421</v>
      </c>
      <c r="X769" t="s">
        <v>422</v>
      </c>
      <c r="Y769" t="s">
        <v>42</v>
      </c>
    </row>
    <row r="770" spans="1:25" x14ac:dyDescent="0.25">
      <c r="A770">
        <v>10281</v>
      </c>
      <c r="B770">
        <v>29</v>
      </c>
      <c r="C770" t="s">
        <v>1823</v>
      </c>
      <c r="D770">
        <v>7</v>
      </c>
      <c r="E770" t="s">
        <v>1824</v>
      </c>
      <c r="F770" t="s">
        <v>756</v>
      </c>
      <c r="G770" t="s">
        <v>28</v>
      </c>
      <c r="H770">
        <v>3</v>
      </c>
      <c r="I770">
        <v>8</v>
      </c>
      <c r="J770">
        <v>2004</v>
      </c>
      <c r="K770" t="s">
        <v>957</v>
      </c>
      <c r="L770">
        <v>60</v>
      </c>
      <c r="M770" t="s">
        <v>1799</v>
      </c>
      <c r="N770" t="s">
        <v>210</v>
      </c>
      <c r="O770" t="s">
        <v>211</v>
      </c>
      <c r="P770" t="s">
        <v>212</v>
      </c>
      <c r="Q770" t="s">
        <v>34</v>
      </c>
      <c r="R770" t="s">
        <v>213</v>
      </c>
      <c r="S770" t="s">
        <v>214</v>
      </c>
      <c r="T770" t="s">
        <v>215</v>
      </c>
      <c r="U770" t="s">
        <v>38</v>
      </c>
      <c r="V770" t="s">
        <v>39</v>
      </c>
      <c r="W770" t="s">
        <v>40</v>
      </c>
      <c r="X770" t="s">
        <v>216</v>
      </c>
      <c r="Y770" t="s">
        <v>42</v>
      </c>
    </row>
    <row r="771" spans="1:25" x14ac:dyDescent="0.25">
      <c r="A771">
        <v>10291</v>
      </c>
      <c r="B771">
        <v>26</v>
      </c>
      <c r="C771" t="s">
        <v>1823</v>
      </c>
      <c r="D771">
        <v>2</v>
      </c>
      <c r="E771" t="s">
        <v>1825</v>
      </c>
      <c r="F771" t="s">
        <v>400</v>
      </c>
      <c r="G771" t="s">
        <v>28</v>
      </c>
      <c r="H771">
        <v>3</v>
      </c>
      <c r="I771">
        <v>9</v>
      </c>
      <c r="J771">
        <v>2004</v>
      </c>
      <c r="K771" t="s">
        <v>957</v>
      </c>
      <c r="L771">
        <v>60</v>
      </c>
      <c r="M771" t="s">
        <v>1799</v>
      </c>
      <c r="N771" t="s">
        <v>401</v>
      </c>
      <c r="O771" t="s">
        <v>402</v>
      </c>
      <c r="P771" t="s">
        <v>403</v>
      </c>
      <c r="Q771" t="s">
        <v>34</v>
      </c>
      <c r="R771" t="s">
        <v>404</v>
      </c>
      <c r="S771" t="s">
        <v>34</v>
      </c>
      <c r="T771" t="s">
        <v>405</v>
      </c>
      <c r="U771" t="s">
        <v>287</v>
      </c>
      <c r="V771" t="s">
        <v>52</v>
      </c>
      <c r="W771" t="s">
        <v>406</v>
      </c>
      <c r="X771" t="s">
        <v>316</v>
      </c>
      <c r="Y771" t="s">
        <v>42</v>
      </c>
    </row>
    <row r="772" spans="1:25" x14ac:dyDescent="0.25">
      <c r="A772">
        <v>10305</v>
      </c>
      <c r="B772">
        <v>41</v>
      </c>
      <c r="C772" t="s">
        <v>1826</v>
      </c>
      <c r="D772">
        <v>11</v>
      </c>
      <c r="E772" t="s">
        <v>1827</v>
      </c>
      <c r="F772" t="s">
        <v>759</v>
      </c>
      <c r="G772" t="s">
        <v>28</v>
      </c>
      <c r="H772">
        <v>4</v>
      </c>
      <c r="I772">
        <v>10</v>
      </c>
      <c r="J772">
        <v>2004</v>
      </c>
      <c r="K772" t="s">
        <v>957</v>
      </c>
      <c r="L772">
        <v>60</v>
      </c>
      <c r="M772" t="s">
        <v>1799</v>
      </c>
      <c r="N772" t="s">
        <v>181</v>
      </c>
      <c r="O772" t="s">
        <v>182</v>
      </c>
      <c r="P772" t="s">
        <v>183</v>
      </c>
      <c r="Q772" t="s">
        <v>34</v>
      </c>
      <c r="R772" t="s">
        <v>184</v>
      </c>
      <c r="S772" t="s">
        <v>185</v>
      </c>
      <c r="T772" t="s">
        <v>186</v>
      </c>
      <c r="U772" t="s">
        <v>38</v>
      </c>
      <c r="V772" t="s">
        <v>39</v>
      </c>
      <c r="W772" t="s">
        <v>187</v>
      </c>
      <c r="X772" t="s">
        <v>188</v>
      </c>
      <c r="Y772" t="s">
        <v>42</v>
      </c>
    </row>
    <row r="773" spans="1:25" x14ac:dyDescent="0.25">
      <c r="A773">
        <v>10313</v>
      </c>
      <c r="B773">
        <v>34</v>
      </c>
      <c r="C773" t="s">
        <v>1828</v>
      </c>
      <c r="D773">
        <v>5</v>
      </c>
      <c r="E773" t="s">
        <v>1829</v>
      </c>
      <c r="F773" t="s">
        <v>761</v>
      </c>
      <c r="G773" t="s">
        <v>28</v>
      </c>
      <c r="H773">
        <v>4</v>
      </c>
      <c r="I773">
        <v>10</v>
      </c>
      <c r="J773">
        <v>2004</v>
      </c>
      <c r="K773" t="s">
        <v>957</v>
      </c>
      <c r="L773">
        <v>60</v>
      </c>
      <c r="M773" t="s">
        <v>1799</v>
      </c>
      <c r="N773" t="s">
        <v>347</v>
      </c>
      <c r="O773" t="s">
        <v>348</v>
      </c>
      <c r="P773" t="s">
        <v>349</v>
      </c>
      <c r="Q773" t="s">
        <v>34</v>
      </c>
      <c r="R773" t="s">
        <v>350</v>
      </c>
      <c r="S773" t="s">
        <v>351</v>
      </c>
      <c r="T773" t="s">
        <v>352</v>
      </c>
      <c r="U773" t="s">
        <v>353</v>
      </c>
      <c r="V773" t="s">
        <v>39</v>
      </c>
      <c r="W773" t="s">
        <v>354</v>
      </c>
      <c r="X773" t="s">
        <v>355</v>
      </c>
      <c r="Y773" t="s">
        <v>42</v>
      </c>
    </row>
    <row r="774" spans="1:25" x14ac:dyDescent="0.25">
      <c r="A774">
        <v>10322</v>
      </c>
      <c r="B774">
        <v>35</v>
      </c>
      <c r="C774" t="s">
        <v>1830</v>
      </c>
      <c r="D774">
        <v>11</v>
      </c>
      <c r="E774" t="s">
        <v>1831</v>
      </c>
      <c r="F774" t="s">
        <v>424</v>
      </c>
      <c r="G774" t="s">
        <v>28</v>
      </c>
      <c r="H774">
        <v>4</v>
      </c>
      <c r="I774">
        <v>11</v>
      </c>
      <c r="J774">
        <v>2004</v>
      </c>
      <c r="K774" t="s">
        <v>957</v>
      </c>
      <c r="L774">
        <v>60</v>
      </c>
      <c r="M774" t="s">
        <v>1799</v>
      </c>
      <c r="N774" t="s">
        <v>425</v>
      </c>
      <c r="O774" t="s">
        <v>426</v>
      </c>
      <c r="P774" t="s">
        <v>427</v>
      </c>
      <c r="Q774" t="s">
        <v>34</v>
      </c>
      <c r="R774" t="s">
        <v>428</v>
      </c>
      <c r="S774" t="s">
        <v>429</v>
      </c>
      <c r="T774" t="s">
        <v>430</v>
      </c>
      <c r="U774" t="s">
        <v>38</v>
      </c>
      <c r="V774" t="s">
        <v>39</v>
      </c>
      <c r="W774" t="s">
        <v>75</v>
      </c>
      <c r="X774" t="s">
        <v>422</v>
      </c>
      <c r="Y774" t="s">
        <v>42</v>
      </c>
    </row>
    <row r="775" spans="1:25" x14ac:dyDescent="0.25">
      <c r="A775">
        <v>10334</v>
      </c>
      <c r="B775">
        <v>34</v>
      </c>
      <c r="C775" t="s">
        <v>1815</v>
      </c>
      <c r="D775">
        <v>1</v>
      </c>
      <c r="E775" t="s">
        <v>1832</v>
      </c>
      <c r="F775" t="s">
        <v>764</v>
      </c>
      <c r="G775" t="s">
        <v>708</v>
      </c>
      <c r="H775">
        <v>4</v>
      </c>
      <c r="I775">
        <v>11</v>
      </c>
      <c r="J775">
        <v>2004</v>
      </c>
      <c r="K775" t="s">
        <v>957</v>
      </c>
      <c r="L775">
        <v>60</v>
      </c>
      <c r="M775" t="s">
        <v>1799</v>
      </c>
      <c r="N775" t="s">
        <v>282</v>
      </c>
      <c r="O775" t="s">
        <v>283</v>
      </c>
      <c r="P775" t="s">
        <v>284</v>
      </c>
      <c r="Q775" t="s">
        <v>34</v>
      </c>
      <c r="R775" t="s">
        <v>285</v>
      </c>
      <c r="S775" t="s">
        <v>34</v>
      </c>
      <c r="T775" t="s">
        <v>286</v>
      </c>
      <c r="U775" t="s">
        <v>287</v>
      </c>
      <c r="V775" t="s">
        <v>52</v>
      </c>
      <c r="W775" t="s">
        <v>288</v>
      </c>
      <c r="X775" t="s">
        <v>289</v>
      </c>
      <c r="Y775" t="s">
        <v>42</v>
      </c>
    </row>
    <row r="776" spans="1:25" x14ac:dyDescent="0.25">
      <c r="A776">
        <v>10347</v>
      </c>
      <c r="B776">
        <v>50</v>
      </c>
      <c r="C776" t="s">
        <v>77</v>
      </c>
      <c r="D776">
        <v>8</v>
      </c>
      <c r="E776" t="s">
        <v>1833</v>
      </c>
      <c r="F776" t="s">
        <v>434</v>
      </c>
      <c r="G776" t="s">
        <v>28</v>
      </c>
      <c r="H776">
        <v>4</v>
      </c>
      <c r="I776">
        <v>11</v>
      </c>
      <c r="J776">
        <v>2004</v>
      </c>
      <c r="K776" t="s">
        <v>957</v>
      </c>
      <c r="L776">
        <v>60</v>
      </c>
      <c r="M776" t="s">
        <v>1799</v>
      </c>
      <c r="N776" t="s">
        <v>132</v>
      </c>
      <c r="O776" t="s">
        <v>133</v>
      </c>
      <c r="P776" t="s">
        <v>134</v>
      </c>
      <c r="Q776" t="s">
        <v>135</v>
      </c>
      <c r="R776" t="s">
        <v>136</v>
      </c>
      <c r="S776" t="s">
        <v>137</v>
      </c>
      <c r="T776" t="s">
        <v>138</v>
      </c>
      <c r="U776" t="s">
        <v>139</v>
      </c>
      <c r="V776" t="s">
        <v>140</v>
      </c>
      <c r="W776" t="s">
        <v>141</v>
      </c>
      <c r="X776" t="s">
        <v>142</v>
      </c>
      <c r="Y776" t="s">
        <v>65</v>
      </c>
    </row>
    <row r="777" spans="1:25" x14ac:dyDescent="0.25">
      <c r="A777">
        <v>10357</v>
      </c>
      <c r="B777">
        <v>41</v>
      </c>
      <c r="C777" t="s">
        <v>762</v>
      </c>
      <c r="D777">
        <v>7</v>
      </c>
      <c r="E777" t="s">
        <v>1834</v>
      </c>
      <c r="F777" t="s">
        <v>436</v>
      </c>
      <c r="G777" t="s">
        <v>28</v>
      </c>
      <c r="H777">
        <v>4</v>
      </c>
      <c r="I777">
        <v>12</v>
      </c>
      <c r="J777">
        <v>2004</v>
      </c>
      <c r="K777" t="s">
        <v>957</v>
      </c>
      <c r="L777">
        <v>60</v>
      </c>
      <c r="M777" t="s">
        <v>1799</v>
      </c>
      <c r="N777" t="s">
        <v>417</v>
      </c>
      <c r="O777" t="s">
        <v>418</v>
      </c>
      <c r="P777" t="s">
        <v>419</v>
      </c>
      <c r="Q777" t="s">
        <v>34</v>
      </c>
      <c r="R777" t="s">
        <v>420</v>
      </c>
      <c r="S777" t="s">
        <v>73</v>
      </c>
      <c r="T777" t="s">
        <v>167</v>
      </c>
      <c r="U777" t="s">
        <v>38</v>
      </c>
      <c r="V777" t="s">
        <v>39</v>
      </c>
      <c r="W777" t="s">
        <v>421</v>
      </c>
      <c r="X777" t="s">
        <v>422</v>
      </c>
      <c r="Y777" t="s">
        <v>42</v>
      </c>
    </row>
    <row r="778" spans="1:25" x14ac:dyDescent="0.25">
      <c r="A778">
        <v>10370</v>
      </c>
      <c r="B778">
        <v>22</v>
      </c>
      <c r="C778" t="s">
        <v>1835</v>
      </c>
      <c r="D778">
        <v>7</v>
      </c>
      <c r="E778" t="s">
        <v>1836</v>
      </c>
      <c r="F778" t="s">
        <v>438</v>
      </c>
      <c r="G778" t="s">
        <v>28</v>
      </c>
      <c r="H778">
        <v>1</v>
      </c>
      <c r="I778">
        <v>1</v>
      </c>
      <c r="J778">
        <v>2005</v>
      </c>
      <c r="K778" t="s">
        <v>957</v>
      </c>
      <c r="L778">
        <v>60</v>
      </c>
      <c r="M778" t="s">
        <v>1799</v>
      </c>
      <c r="N778" t="s">
        <v>448</v>
      </c>
      <c r="O778" t="s">
        <v>449</v>
      </c>
      <c r="P778" t="s">
        <v>450</v>
      </c>
      <c r="Q778" t="s">
        <v>451</v>
      </c>
      <c r="R778" t="s">
        <v>452</v>
      </c>
      <c r="S778" t="s">
        <v>238</v>
      </c>
      <c r="T778" t="s">
        <v>453</v>
      </c>
      <c r="U778" t="s">
        <v>139</v>
      </c>
      <c r="V778" t="s">
        <v>140</v>
      </c>
      <c r="W778" t="s">
        <v>454</v>
      </c>
      <c r="X778" t="s">
        <v>455</v>
      </c>
      <c r="Y778" t="s">
        <v>42</v>
      </c>
    </row>
    <row r="779" spans="1:25" x14ac:dyDescent="0.25">
      <c r="A779">
        <v>10381</v>
      </c>
      <c r="B779">
        <v>35</v>
      </c>
      <c r="C779" t="s">
        <v>1837</v>
      </c>
      <c r="D779">
        <v>7</v>
      </c>
      <c r="E779" t="s">
        <v>1838</v>
      </c>
      <c r="F779" t="s">
        <v>445</v>
      </c>
      <c r="G779" t="s">
        <v>28</v>
      </c>
      <c r="H779">
        <v>1</v>
      </c>
      <c r="I779">
        <v>2</v>
      </c>
      <c r="J779">
        <v>2005</v>
      </c>
      <c r="K779" t="s">
        <v>957</v>
      </c>
      <c r="L779">
        <v>60</v>
      </c>
      <c r="M779" t="s">
        <v>1799</v>
      </c>
      <c r="N779" t="s">
        <v>80</v>
      </c>
      <c r="O779" t="s">
        <v>81</v>
      </c>
      <c r="P779" t="s">
        <v>82</v>
      </c>
      <c r="Q779" t="s">
        <v>34</v>
      </c>
      <c r="R779" t="s">
        <v>83</v>
      </c>
      <c r="S779" t="s">
        <v>73</v>
      </c>
      <c r="T779" t="s">
        <v>34</v>
      </c>
      <c r="U779" t="s">
        <v>38</v>
      </c>
      <c r="V779" t="s">
        <v>39</v>
      </c>
      <c r="W779" t="s">
        <v>84</v>
      </c>
      <c r="X779" t="s">
        <v>76</v>
      </c>
      <c r="Y779" t="s">
        <v>42</v>
      </c>
    </row>
    <row r="780" spans="1:25" x14ac:dyDescent="0.25">
      <c r="A780">
        <v>10391</v>
      </c>
      <c r="B780">
        <v>44</v>
      </c>
      <c r="C780" t="s">
        <v>1839</v>
      </c>
      <c r="D780">
        <v>5</v>
      </c>
      <c r="E780" t="s">
        <v>1840</v>
      </c>
      <c r="F780" t="s">
        <v>447</v>
      </c>
      <c r="G780" t="s">
        <v>28</v>
      </c>
      <c r="H780">
        <v>1</v>
      </c>
      <c r="I780">
        <v>3</v>
      </c>
      <c r="J780">
        <v>2005</v>
      </c>
      <c r="K780" t="s">
        <v>957</v>
      </c>
      <c r="L780">
        <v>60</v>
      </c>
      <c r="M780" t="s">
        <v>1799</v>
      </c>
      <c r="N780" t="s">
        <v>448</v>
      </c>
      <c r="O780" t="s">
        <v>449</v>
      </c>
      <c r="P780" t="s">
        <v>450</v>
      </c>
      <c r="Q780" t="s">
        <v>451</v>
      </c>
      <c r="R780" t="s">
        <v>452</v>
      </c>
      <c r="S780" t="s">
        <v>238</v>
      </c>
      <c r="T780" t="s">
        <v>453</v>
      </c>
      <c r="U780" t="s">
        <v>139</v>
      </c>
      <c r="V780" t="s">
        <v>140</v>
      </c>
      <c r="W780" t="s">
        <v>454</v>
      </c>
      <c r="X780" t="s">
        <v>455</v>
      </c>
      <c r="Y780" t="s">
        <v>42</v>
      </c>
    </row>
    <row r="781" spans="1:25" x14ac:dyDescent="0.25">
      <c r="A781">
        <v>10412</v>
      </c>
      <c r="B781">
        <v>47</v>
      </c>
      <c r="C781" t="s">
        <v>762</v>
      </c>
      <c r="D781">
        <v>11</v>
      </c>
      <c r="E781" t="s">
        <v>1841</v>
      </c>
      <c r="F781" t="s">
        <v>1220</v>
      </c>
      <c r="G781" t="s">
        <v>28</v>
      </c>
      <c r="H781">
        <v>2</v>
      </c>
      <c r="I781">
        <v>5</v>
      </c>
      <c r="J781">
        <v>2005</v>
      </c>
      <c r="K781" t="s">
        <v>957</v>
      </c>
      <c r="L781">
        <v>60</v>
      </c>
      <c r="M781" t="s">
        <v>1799</v>
      </c>
      <c r="N781" t="s">
        <v>268</v>
      </c>
      <c r="O781" t="s">
        <v>269</v>
      </c>
      <c r="P781" t="s">
        <v>270</v>
      </c>
      <c r="Q781" t="s">
        <v>34</v>
      </c>
      <c r="R781" t="s">
        <v>271</v>
      </c>
      <c r="S781" t="s">
        <v>34</v>
      </c>
      <c r="T781" t="s">
        <v>272</v>
      </c>
      <c r="U781" t="s">
        <v>273</v>
      </c>
      <c r="V781" t="s">
        <v>52</v>
      </c>
      <c r="W781" t="s">
        <v>274</v>
      </c>
      <c r="X781" t="s">
        <v>275</v>
      </c>
      <c r="Y781" t="s">
        <v>42</v>
      </c>
    </row>
    <row r="782" spans="1:25" x14ac:dyDescent="0.25">
      <c r="A782">
        <v>10425</v>
      </c>
      <c r="B782">
        <v>19</v>
      </c>
      <c r="C782" t="s">
        <v>1820</v>
      </c>
      <c r="D782">
        <v>10</v>
      </c>
      <c r="E782" t="s">
        <v>1842</v>
      </c>
      <c r="F782" t="s">
        <v>467</v>
      </c>
      <c r="G782" t="s">
        <v>468</v>
      </c>
      <c r="H782">
        <v>2</v>
      </c>
      <c r="I782">
        <v>5</v>
      </c>
      <c r="J782">
        <v>2005</v>
      </c>
      <c r="K782" t="s">
        <v>957</v>
      </c>
      <c r="L782">
        <v>60</v>
      </c>
      <c r="M782" t="s">
        <v>1799</v>
      </c>
      <c r="N782" t="s">
        <v>172</v>
      </c>
      <c r="O782" t="s">
        <v>173</v>
      </c>
      <c r="P782" t="s">
        <v>174</v>
      </c>
      <c r="Q782" t="s">
        <v>34</v>
      </c>
      <c r="R782" t="s">
        <v>175</v>
      </c>
      <c r="S782" t="s">
        <v>34</v>
      </c>
      <c r="T782" t="s">
        <v>176</v>
      </c>
      <c r="U782" t="s">
        <v>51</v>
      </c>
      <c r="V782" t="s">
        <v>52</v>
      </c>
      <c r="W782" t="s">
        <v>177</v>
      </c>
      <c r="X782" t="s">
        <v>178</v>
      </c>
      <c r="Y782" t="s">
        <v>42</v>
      </c>
    </row>
    <row r="783" spans="1:25" x14ac:dyDescent="0.25">
      <c r="A783">
        <v>10106</v>
      </c>
      <c r="B783">
        <v>34</v>
      </c>
      <c r="C783" t="s">
        <v>1843</v>
      </c>
      <c r="D783">
        <v>2</v>
      </c>
      <c r="E783" t="s">
        <v>1844</v>
      </c>
      <c r="F783" t="s">
        <v>1501</v>
      </c>
      <c r="G783" t="s">
        <v>28</v>
      </c>
      <c r="H783">
        <v>1</v>
      </c>
      <c r="I783">
        <v>2</v>
      </c>
      <c r="J783">
        <v>2003</v>
      </c>
      <c r="K783" t="s">
        <v>1502</v>
      </c>
      <c r="L783">
        <v>84</v>
      </c>
      <c r="M783" t="s">
        <v>1845</v>
      </c>
      <c r="N783" t="s">
        <v>1369</v>
      </c>
      <c r="O783" t="s">
        <v>1370</v>
      </c>
      <c r="P783" t="s">
        <v>1371</v>
      </c>
      <c r="Q783" t="s">
        <v>34</v>
      </c>
      <c r="R783" t="s">
        <v>1372</v>
      </c>
      <c r="S783" t="s">
        <v>34</v>
      </c>
      <c r="T783" t="s">
        <v>1373</v>
      </c>
      <c r="U783" t="s">
        <v>396</v>
      </c>
      <c r="V783" t="s">
        <v>52</v>
      </c>
      <c r="W783" t="s">
        <v>1374</v>
      </c>
      <c r="X783" t="s">
        <v>1375</v>
      </c>
      <c r="Y783" t="s">
        <v>65</v>
      </c>
    </row>
    <row r="784" spans="1:25" x14ac:dyDescent="0.25">
      <c r="A784">
        <v>10120</v>
      </c>
      <c r="B784">
        <v>29</v>
      </c>
      <c r="C784" t="s">
        <v>1846</v>
      </c>
      <c r="D784">
        <v>8</v>
      </c>
      <c r="E784" t="s">
        <v>1847</v>
      </c>
      <c r="F784" t="s">
        <v>474</v>
      </c>
      <c r="G784" t="s">
        <v>28</v>
      </c>
      <c r="H784">
        <v>2</v>
      </c>
      <c r="I784">
        <v>4</v>
      </c>
      <c r="J784">
        <v>2003</v>
      </c>
      <c r="K784" t="s">
        <v>1502</v>
      </c>
      <c r="L784">
        <v>84</v>
      </c>
      <c r="M784" t="s">
        <v>1845</v>
      </c>
      <c r="N784" t="s">
        <v>132</v>
      </c>
      <c r="O784" t="s">
        <v>133</v>
      </c>
      <c r="P784" t="s">
        <v>134</v>
      </c>
      <c r="Q784" t="s">
        <v>135</v>
      </c>
      <c r="R784" t="s">
        <v>136</v>
      </c>
      <c r="S784" t="s">
        <v>137</v>
      </c>
      <c r="T784" t="s">
        <v>138</v>
      </c>
      <c r="U784" t="s">
        <v>139</v>
      </c>
      <c r="V784" t="s">
        <v>140</v>
      </c>
      <c r="W784" t="s">
        <v>141</v>
      </c>
      <c r="X784" t="s">
        <v>142</v>
      </c>
      <c r="Y784" t="s">
        <v>42</v>
      </c>
    </row>
    <row r="785" spans="1:25" x14ac:dyDescent="0.25">
      <c r="A785">
        <v>10133</v>
      </c>
      <c r="B785">
        <v>49</v>
      </c>
      <c r="C785" t="s">
        <v>1848</v>
      </c>
      <c r="D785">
        <v>3</v>
      </c>
      <c r="E785" t="s">
        <v>1849</v>
      </c>
      <c r="F785" t="s">
        <v>1850</v>
      </c>
      <c r="G785" t="s">
        <v>28</v>
      </c>
      <c r="H785">
        <v>2</v>
      </c>
      <c r="I785">
        <v>6</v>
      </c>
      <c r="J785">
        <v>2003</v>
      </c>
      <c r="K785" t="s">
        <v>1502</v>
      </c>
      <c r="L785">
        <v>84</v>
      </c>
      <c r="M785" t="s">
        <v>1845</v>
      </c>
      <c r="N785" t="s">
        <v>268</v>
      </c>
      <c r="O785" t="s">
        <v>269</v>
      </c>
      <c r="P785" t="s">
        <v>270</v>
      </c>
      <c r="Q785" t="s">
        <v>34</v>
      </c>
      <c r="R785" t="s">
        <v>271</v>
      </c>
      <c r="S785" t="s">
        <v>34</v>
      </c>
      <c r="T785" t="s">
        <v>272</v>
      </c>
      <c r="U785" t="s">
        <v>273</v>
      </c>
      <c r="V785" t="s">
        <v>52</v>
      </c>
      <c r="W785" t="s">
        <v>274</v>
      </c>
      <c r="X785" t="s">
        <v>275</v>
      </c>
      <c r="Y785" t="s">
        <v>65</v>
      </c>
    </row>
    <row r="786" spans="1:25" x14ac:dyDescent="0.25">
      <c r="A786">
        <v>10145</v>
      </c>
      <c r="B786">
        <v>30</v>
      </c>
      <c r="C786" t="s">
        <v>1851</v>
      </c>
      <c r="D786">
        <v>14</v>
      </c>
      <c r="E786" t="s">
        <v>1175</v>
      </c>
      <c r="F786" t="s">
        <v>68</v>
      </c>
      <c r="G786" t="s">
        <v>28</v>
      </c>
      <c r="H786">
        <v>3</v>
      </c>
      <c r="I786">
        <v>8</v>
      </c>
      <c r="J786">
        <v>2003</v>
      </c>
      <c r="K786" t="s">
        <v>1502</v>
      </c>
      <c r="L786">
        <v>84</v>
      </c>
      <c r="M786" t="s">
        <v>1845</v>
      </c>
      <c r="N786" t="s">
        <v>69</v>
      </c>
      <c r="O786" t="s">
        <v>70</v>
      </c>
      <c r="P786" t="s">
        <v>71</v>
      </c>
      <c r="Q786" t="s">
        <v>34</v>
      </c>
      <c r="R786" t="s">
        <v>72</v>
      </c>
      <c r="S786" t="s">
        <v>73</v>
      </c>
      <c r="T786" t="s">
        <v>74</v>
      </c>
      <c r="U786" t="s">
        <v>38</v>
      </c>
      <c r="V786" t="s">
        <v>39</v>
      </c>
      <c r="W786" t="s">
        <v>75</v>
      </c>
      <c r="X786" t="s">
        <v>76</v>
      </c>
      <c r="Y786" t="s">
        <v>42</v>
      </c>
    </row>
    <row r="787" spans="1:25" x14ac:dyDescent="0.25">
      <c r="A787">
        <v>10168</v>
      </c>
      <c r="B787">
        <v>21</v>
      </c>
      <c r="C787" t="s">
        <v>1852</v>
      </c>
      <c r="D787">
        <v>9</v>
      </c>
      <c r="E787" t="s">
        <v>1853</v>
      </c>
      <c r="F787" t="s">
        <v>87</v>
      </c>
      <c r="G787" t="s">
        <v>28</v>
      </c>
      <c r="H787">
        <v>4</v>
      </c>
      <c r="I787">
        <v>10</v>
      </c>
      <c r="J787">
        <v>2003</v>
      </c>
      <c r="K787" t="s">
        <v>1502</v>
      </c>
      <c r="L787">
        <v>84</v>
      </c>
      <c r="M787" t="s">
        <v>1845</v>
      </c>
      <c r="N787" t="s">
        <v>88</v>
      </c>
      <c r="O787" t="s">
        <v>89</v>
      </c>
      <c r="P787" t="s">
        <v>90</v>
      </c>
      <c r="Q787" t="s">
        <v>34</v>
      </c>
      <c r="R787" t="s">
        <v>91</v>
      </c>
      <c r="S787" t="s">
        <v>73</v>
      </c>
      <c r="T787" t="s">
        <v>92</v>
      </c>
      <c r="U787" t="s">
        <v>38</v>
      </c>
      <c r="V787" t="s">
        <v>39</v>
      </c>
      <c r="W787" t="s">
        <v>93</v>
      </c>
      <c r="X787" t="s">
        <v>94</v>
      </c>
      <c r="Y787" t="s">
        <v>42</v>
      </c>
    </row>
    <row r="788" spans="1:25" x14ac:dyDescent="0.25">
      <c r="A788">
        <v>10210</v>
      </c>
      <c r="B788">
        <v>50</v>
      </c>
      <c r="C788" t="s">
        <v>1854</v>
      </c>
      <c r="D788">
        <v>7</v>
      </c>
      <c r="E788" t="s">
        <v>1855</v>
      </c>
      <c r="F788" t="s">
        <v>483</v>
      </c>
      <c r="G788" t="s">
        <v>28</v>
      </c>
      <c r="H788">
        <v>1</v>
      </c>
      <c r="I788">
        <v>1</v>
      </c>
      <c r="J788">
        <v>2004</v>
      </c>
      <c r="K788" t="s">
        <v>1502</v>
      </c>
      <c r="L788">
        <v>84</v>
      </c>
      <c r="M788" t="s">
        <v>1845</v>
      </c>
      <c r="N788" t="s">
        <v>484</v>
      </c>
      <c r="O788" t="s">
        <v>485</v>
      </c>
      <c r="P788" t="s">
        <v>486</v>
      </c>
      <c r="Q788" t="s">
        <v>34</v>
      </c>
      <c r="R788" t="s">
        <v>487</v>
      </c>
      <c r="S788" t="s">
        <v>487</v>
      </c>
      <c r="T788" t="s">
        <v>488</v>
      </c>
      <c r="U788" t="s">
        <v>307</v>
      </c>
      <c r="V788" t="s">
        <v>307</v>
      </c>
      <c r="W788" t="s">
        <v>489</v>
      </c>
      <c r="X788" t="s">
        <v>490</v>
      </c>
      <c r="Y788" t="s">
        <v>65</v>
      </c>
    </row>
    <row r="789" spans="1:25" x14ac:dyDescent="0.25">
      <c r="A789">
        <v>10223</v>
      </c>
      <c r="B789">
        <v>47</v>
      </c>
      <c r="C789" t="s">
        <v>77</v>
      </c>
      <c r="D789">
        <v>9</v>
      </c>
      <c r="E789" t="s">
        <v>1856</v>
      </c>
      <c r="F789" t="s">
        <v>131</v>
      </c>
      <c r="G789" t="s">
        <v>28</v>
      </c>
      <c r="H789">
        <v>1</v>
      </c>
      <c r="I789">
        <v>2</v>
      </c>
      <c r="J789">
        <v>2004</v>
      </c>
      <c r="K789" t="s">
        <v>1502</v>
      </c>
      <c r="L789">
        <v>84</v>
      </c>
      <c r="M789" t="s">
        <v>1845</v>
      </c>
      <c r="N789" t="s">
        <v>132</v>
      </c>
      <c r="O789" t="s">
        <v>133</v>
      </c>
      <c r="P789" t="s">
        <v>134</v>
      </c>
      <c r="Q789" t="s">
        <v>135</v>
      </c>
      <c r="R789" t="s">
        <v>136</v>
      </c>
      <c r="S789" t="s">
        <v>137</v>
      </c>
      <c r="T789" t="s">
        <v>138</v>
      </c>
      <c r="U789" t="s">
        <v>139</v>
      </c>
      <c r="V789" t="s">
        <v>140</v>
      </c>
      <c r="W789" t="s">
        <v>141</v>
      </c>
      <c r="X789" t="s">
        <v>142</v>
      </c>
      <c r="Y789" t="s">
        <v>65</v>
      </c>
    </row>
    <row r="790" spans="1:25" x14ac:dyDescent="0.25">
      <c r="A790">
        <v>10235</v>
      </c>
      <c r="B790">
        <v>24</v>
      </c>
      <c r="C790" t="s">
        <v>1857</v>
      </c>
      <c r="D790">
        <v>3</v>
      </c>
      <c r="E790" t="s">
        <v>1858</v>
      </c>
      <c r="F790" t="s">
        <v>1859</v>
      </c>
      <c r="G790" t="s">
        <v>28</v>
      </c>
      <c r="H790">
        <v>2</v>
      </c>
      <c r="I790">
        <v>4</v>
      </c>
      <c r="J790">
        <v>2004</v>
      </c>
      <c r="K790" t="s">
        <v>1502</v>
      </c>
      <c r="L790">
        <v>84</v>
      </c>
      <c r="M790" t="s">
        <v>1845</v>
      </c>
      <c r="N790" t="s">
        <v>648</v>
      </c>
      <c r="O790" t="s">
        <v>649</v>
      </c>
      <c r="P790" t="s">
        <v>650</v>
      </c>
      <c r="Q790" t="s">
        <v>34</v>
      </c>
      <c r="R790" t="s">
        <v>651</v>
      </c>
      <c r="S790" t="s">
        <v>351</v>
      </c>
      <c r="T790" t="s">
        <v>652</v>
      </c>
      <c r="U790" t="s">
        <v>353</v>
      </c>
      <c r="V790" t="s">
        <v>39</v>
      </c>
      <c r="W790" t="s">
        <v>653</v>
      </c>
      <c r="X790" t="s">
        <v>264</v>
      </c>
      <c r="Y790" t="s">
        <v>42</v>
      </c>
    </row>
    <row r="791" spans="1:25" x14ac:dyDescent="0.25">
      <c r="A791">
        <v>10250</v>
      </c>
      <c r="B791">
        <v>27</v>
      </c>
      <c r="C791" t="s">
        <v>1860</v>
      </c>
      <c r="D791">
        <v>4</v>
      </c>
      <c r="E791" t="s">
        <v>1861</v>
      </c>
      <c r="F791" t="s">
        <v>1523</v>
      </c>
      <c r="G791" t="s">
        <v>28</v>
      </c>
      <c r="H791">
        <v>2</v>
      </c>
      <c r="I791">
        <v>5</v>
      </c>
      <c r="J791">
        <v>2004</v>
      </c>
      <c r="K791" t="s">
        <v>1502</v>
      </c>
      <c r="L791">
        <v>84</v>
      </c>
      <c r="M791" t="s">
        <v>1845</v>
      </c>
      <c r="N791" t="s">
        <v>701</v>
      </c>
      <c r="O791" t="s">
        <v>702</v>
      </c>
      <c r="P791" t="s">
        <v>703</v>
      </c>
      <c r="Q791" t="s">
        <v>34</v>
      </c>
      <c r="R791" t="s">
        <v>704</v>
      </c>
      <c r="S791" t="s">
        <v>73</v>
      </c>
      <c r="T791" t="s">
        <v>92</v>
      </c>
      <c r="U791" t="s">
        <v>38</v>
      </c>
      <c r="V791" t="s">
        <v>39</v>
      </c>
      <c r="W791" t="s">
        <v>149</v>
      </c>
      <c r="X791" t="s">
        <v>705</v>
      </c>
      <c r="Y791" t="s">
        <v>42</v>
      </c>
    </row>
    <row r="792" spans="1:25" x14ac:dyDescent="0.25">
      <c r="A792">
        <v>10263</v>
      </c>
      <c r="B792">
        <v>33</v>
      </c>
      <c r="C792" t="s">
        <v>1862</v>
      </c>
      <c r="D792">
        <v>10</v>
      </c>
      <c r="E792" t="s">
        <v>1863</v>
      </c>
      <c r="F792" t="s">
        <v>161</v>
      </c>
      <c r="G792" t="s">
        <v>28</v>
      </c>
      <c r="H792">
        <v>2</v>
      </c>
      <c r="I792">
        <v>6</v>
      </c>
      <c r="J792">
        <v>2004</v>
      </c>
      <c r="K792" t="s">
        <v>1502</v>
      </c>
      <c r="L792">
        <v>84</v>
      </c>
      <c r="M792" t="s">
        <v>1845</v>
      </c>
      <c r="N792" t="s">
        <v>162</v>
      </c>
      <c r="O792" t="s">
        <v>163</v>
      </c>
      <c r="P792" t="s">
        <v>164</v>
      </c>
      <c r="Q792" t="s">
        <v>34</v>
      </c>
      <c r="R792" t="s">
        <v>165</v>
      </c>
      <c r="S792" t="s">
        <v>166</v>
      </c>
      <c r="T792" t="s">
        <v>167</v>
      </c>
      <c r="U792" t="s">
        <v>38</v>
      </c>
      <c r="V792" t="s">
        <v>39</v>
      </c>
      <c r="W792" t="s">
        <v>168</v>
      </c>
      <c r="X792" t="s">
        <v>76</v>
      </c>
      <c r="Y792" t="s">
        <v>42</v>
      </c>
    </row>
    <row r="793" spans="1:25" x14ac:dyDescent="0.25">
      <c r="A793">
        <v>10275</v>
      </c>
      <c r="B793">
        <v>35</v>
      </c>
      <c r="C793" t="s">
        <v>1843</v>
      </c>
      <c r="D793">
        <v>9</v>
      </c>
      <c r="E793" t="s">
        <v>1864</v>
      </c>
      <c r="F793" t="s">
        <v>171</v>
      </c>
      <c r="G793" t="s">
        <v>28</v>
      </c>
      <c r="H793">
        <v>3</v>
      </c>
      <c r="I793">
        <v>7</v>
      </c>
      <c r="J793">
        <v>2004</v>
      </c>
      <c r="K793" t="s">
        <v>1502</v>
      </c>
      <c r="L793">
        <v>84</v>
      </c>
      <c r="M793" t="s">
        <v>1845</v>
      </c>
      <c r="N793" t="s">
        <v>172</v>
      </c>
      <c r="O793" t="s">
        <v>173</v>
      </c>
      <c r="P793" t="s">
        <v>174</v>
      </c>
      <c r="Q793" t="s">
        <v>34</v>
      </c>
      <c r="R793" t="s">
        <v>175</v>
      </c>
      <c r="S793" t="s">
        <v>34</v>
      </c>
      <c r="T793" t="s">
        <v>176</v>
      </c>
      <c r="U793" t="s">
        <v>51</v>
      </c>
      <c r="V793" t="s">
        <v>52</v>
      </c>
      <c r="W793" t="s">
        <v>177</v>
      </c>
      <c r="X793" t="s">
        <v>178</v>
      </c>
      <c r="Y793" t="s">
        <v>65</v>
      </c>
    </row>
    <row r="794" spans="1:25" x14ac:dyDescent="0.25">
      <c r="A794">
        <v>10284</v>
      </c>
      <c r="B794">
        <v>31</v>
      </c>
      <c r="C794" t="s">
        <v>1846</v>
      </c>
      <c r="D794">
        <v>1</v>
      </c>
      <c r="E794" t="s">
        <v>1865</v>
      </c>
      <c r="F794" t="s">
        <v>1528</v>
      </c>
      <c r="G794" t="s">
        <v>28</v>
      </c>
      <c r="H794">
        <v>3</v>
      </c>
      <c r="I794">
        <v>8</v>
      </c>
      <c r="J794">
        <v>2004</v>
      </c>
      <c r="K794" t="s">
        <v>1502</v>
      </c>
      <c r="L794">
        <v>84</v>
      </c>
      <c r="M794" t="s">
        <v>1845</v>
      </c>
      <c r="N794" t="s">
        <v>1327</v>
      </c>
      <c r="O794" t="s">
        <v>1328</v>
      </c>
      <c r="P794" t="s">
        <v>1329</v>
      </c>
      <c r="Q794" t="s">
        <v>34</v>
      </c>
      <c r="R794" t="s">
        <v>1330</v>
      </c>
      <c r="S794" t="s">
        <v>34</v>
      </c>
      <c r="T794" t="s">
        <v>1331</v>
      </c>
      <c r="U794" t="s">
        <v>112</v>
      </c>
      <c r="V794" t="s">
        <v>52</v>
      </c>
      <c r="W794" t="s">
        <v>1332</v>
      </c>
      <c r="X794" t="s">
        <v>1333</v>
      </c>
      <c r="Y794" t="s">
        <v>42</v>
      </c>
    </row>
    <row r="795" spans="1:25" x14ac:dyDescent="0.25">
      <c r="A795">
        <v>10297</v>
      </c>
      <c r="B795">
        <v>25</v>
      </c>
      <c r="C795" t="s">
        <v>1866</v>
      </c>
      <c r="D795">
        <v>4</v>
      </c>
      <c r="E795" t="s">
        <v>1867</v>
      </c>
      <c r="F795" t="s">
        <v>1868</v>
      </c>
      <c r="G795" t="s">
        <v>28</v>
      </c>
      <c r="H795">
        <v>3</v>
      </c>
      <c r="I795">
        <v>9</v>
      </c>
      <c r="J795">
        <v>2004</v>
      </c>
      <c r="K795" t="s">
        <v>1502</v>
      </c>
      <c r="L795">
        <v>84</v>
      </c>
      <c r="M795" t="s">
        <v>1845</v>
      </c>
      <c r="N795" t="s">
        <v>903</v>
      </c>
      <c r="O795" t="s">
        <v>904</v>
      </c>
      <c r="P795" t="s">
        <v>905</v>
      </c>
      <c r="Q795" t="s">
        <v>906</v>
      </c>
      <c r="R795" t="s">
        <v>907</v>
      </c>
      <c r="S795" t="s">
        <v>34</v>
      </c>
      <c r="T795" t="s">
        <v>908</v>
      </c>
      <c r="U795" t="s">
        <v>909</v>
      </c>
      <c r="V795" t="s">
        <v>52</v>
      </c>
      <c r="W795" t="s">
        <v>910</v>
      </c>
      <c r="X795" t="s">
        <v>911</v>
      </c>
      <c r="Y795" t="s">
        <v>42</v>
      </c>
    </row>
    <row r="796" spans="1:25" x14ac:dyDescent="0.25">
      <c r="A796">
        <v>10308</v>
      </c>
      <c r="B796">
        <v>27</v>
      </c>
      <c r="C796" t="s">
        <v>1866</v>
      </c>
      <c r="D796">
        <v>7</v>
      </c>
      <c r="E796" t="s">
        <v>1869</v>
      </c>
      <c r="F796" t="s">
        <v>200</v>
      </c>
      <c r="G796" t="s">
        <v>28</v>
      </c>
      <c r="H796">
        <v>4</v>
      </c>
      <c r="I796">
        <v>10</v>
      </c>
      <c r="J796">
        <v>2004</v>
      </c>
      <c r="K796" t="s">
        <v>1502</v>
      </c>
      <c r="L796">
        <v>84</v>
      </c>
      <c r="M796" t="s">
        <v>1845</v>
      </c>
      <c r="N796" t="s">
        <v>510</v>
      </c>
      <c r="O796" t="s">
        <v>511</v>
      </c>
      <c r="P796" t="s">
        <v>512</v>
      </c>
      <c r="Q796" t="s">
        <v>34</v>
      </c>
      <c r="R796" t="s">
        <v>513</v>
      </c>
      <c r="S796" t="s">
        <v>36</v>
      </c>
      <c r="T796" t="s">
        <v>514</v>
      </c>
      <c r="U796" t="s">
        <v>38</v>
      </c>
      <c r="V796" t="s">
        <v>39</v>
      </c>
      <c r="W796" t="s">
        <v>149</v>
      </c>
      <c r="X796" t="s">
        <v>363</v>
      </c>
      <c r="Y796" t="s">
        <v>42</v>
      </c>
    </row>
    <row r="797" spans="1:25" x14ac:dyDescent="0.25">
      <c r="A797">
        <v>10318</v>
      </c>
      <c r="B797">
        <v>31</v>
      </c>
      <c r="C797" t="s">
        <v>77</v>
      </c>
      <c r="D797">
        <v>9</v>
      </c>
      <c r="E797" t="s">
        <v>1870</v>
      </c>
      <c r="F797" t="s">
        <v>209</v>
      </c>
      <c r="G797" t="s">
        <v>28</v>
      </c>
      <c r="H797">
        <v>4</v>
      </c>
      <c r="I797">
        <v>11</v>
      </c>
      <c r="J797">
        <v>2004</v>
      </c>
      <c r="K797" t="s">
        <v>1502</v>
      </c>
      <c r="L797">
        <v>84</v>
      </c>
      <c r="M797" t="s">
        <v>1845</v>
      </c>
      <c r="N797" t="s">
        <v>210</v>
      </c>
      <c r="O797" t="s">
        <v>211</v>
      </c>
      <c r="P797" t="s">
        <v>212</v>
      </c>
      <c r="Q797" t="s">
        <v>34</v>
      </c>
      <c r="R797" t="s">
        <v>213</v>
      </c>
      <c r="S797" t="s">
        <v>214</v>
      </c>
      <c r="T797" t="s">
        <v>215</v>
      </c>
      <c r="U797" t="s">
        <v>38</v>
      </c>
      <c r="V797" t="s">
        <v>39</v>
      </c>
      <c r="W797" t="s">
        <v>40</v>
      </c>
      <c r="X797" t="s">
        <v>216</v>
      </c>
      <c r="Y797" t="s">
        <v>65</v>
      </c>
    </row>
    <row r="798" spans="1:25" x14ac:dyDescent="0.25">
      <c r="A798">
        <v>10327</v>
      </c>
      <c r="B798">
        <v>45</v>
      </c>
      <c r="C798" t="s">
        <v>77</v>
      </c>
      <c r="D798">
        <v>8</v>
      </c>
      <c r="E798" t="s">
        <v>1871</v>
      </c>
      <c r="F798" t="s">
        <v>1540</v>
      </c>
      <c r="G798" t="s">
        <v>724</v>
      </c>
      <c r="H798">
        <v>4</v>
      </c>
      <c r="I798">
        <v>11</v>
      </c>
      <c r="J798">
        <v>2004</v>
      </c>
      <c r="K798" t="s">
        <v>1502</v>
      </c>
      <c r="L798">
        <v>84</v>
      </c>
      <c r="M798" t="s">
        <v>1845</v>
      </c>
      <c r="N798" t="s">
        <v>562</v>
      </c>
      <c r="O798" t="s">
        <v>563</v>
      </c>
      <c r="P798" t="s">
        <v>564</v>
      </c>
      <c r="Q798" t="s">
        <v>34</v>
      </c>
      <c r="R798" t="s">
        <v>565</v>
      </c>
      <c r="S798" t="s">
        <v>34</v>
      </c>
      <c r="T798" t="s">
        <v>566</v>
      </c>
      <c r="U798" t="s">
        <v>567</v>
      </c>
      <c r="V798" t="s">
        <v>52</v>
      </c>
      <c r="W798" t="s">
        <v>568</v>
      </c>
      <c r="X798" t="s">
        <v>569</v>
      </c>
      <c r="Y798" t="s">
        <v>65</v>
      </c>
    </row>
    <row r="799" spans="1:25" x14ac:dyDescent="0.25">
      <c r="A799">
        <v>10339</v>
      </c>
      <c r="B799">
        <v>27</v>
      </c>
      <c r="C799" t="s">
        <v>77</v>
      </c>
      <c r="D799">
        <v>2</v>
      </c>
      <c r="E799" t="s">
        <v>1872</v>
      </c>
      <c r="F799" t="s">
        <v>519</v>
      </c>
      <c r="G799" t="s">
        <v>28</v>
      </c>
      <c r="H799">
        <v>4</v>
      </c>
      <c r="I799">
        <v>11</v>
      </c>
      <c r="J799">
        <v>2004</v>
      </c>
      <c r="K799" t="s">
        <v>1502</v>
      </c>
      <c r="L799">
        <v>84</v>
      </c>
      <c r="M799" t="s">
        <v>1845</v>
      </c>
      <c r="N799" t="s">
        <v>380</v>
      </c>
      <c r="O799" t="s">
        <v>381</v>
      </c>
      <c r="P799" t="s">
        <v>382</v>
      </c>
      <c r="Q799" t="s">
        <v>34</v>
      </c>
      <c r="R799" t="s">
        <v>383</v>
      </c>
      <c r="S799" t="s">
        <v>384</v>
      </c>
      <c r="T799" t="s">
        <v>385</v>
      </c>
      <c r="U799" t="s">
        <v>307</v>
      </c>
      <c r="V799" t="s">
        <v>307</v>
      </c>
      <c r="W799" t="s">
        <v>386</v>
      </c>
      <c r="X799" t="s">
        <v>387</v>
      </c>
      <c r="Y799" t="s">
        <v>42</v>
      </c>
    </row>
    <row r="800" spans="1:25" x14ac:dyDescent="0.25">
      <c r="A800">
        <v>10353</v>
      </c>
      <c r="B800">
        <v>27</v>
      </c>
      <c r="C800" t="s">
        <v>77</v>
      </c>
      <c r="D800">
        <v>1</v>
      </c>
      <c r="E800" t="s">
        <v>1873</v>
      </c>
      <c r="F800" t="s">
        <v>1874</v>
      </c>
      <c r="G800" t="s">
        <v>28</v>
      </c>
      <c r="H800">
        <v>4</v>
      </c>
      <c r="I800">
        <v>12</v>
      </c>
      <c r="J800">
        <v>2004</v>
      </c>
      <c r="K800" t="s">
        <v>1502</v>
      </c>
      <c r="L800">
        <v>84</v>
      </c>
      <c r="M800" t="s">
        <v>1845</v>
      </c>
      <c r="N800" t="s">
        <v>1507</v>
      </c>
      <c r="O800" t="s">
        <v>1508</v>
      </c>
      <c r="P800" t="s">
        <v>1509</v>
      </c>
      <c r="Q800" t="s">
        <v>34</v>
      </c>
      <c r="R800" t="s">
        <v>1089</v>
      </c>
      <c r="S800" t="s">
        <v>166</v>
      </c>
      <c r="T800" t="s">
        <v>1510</v>
      </c>
      <c r="U800" t="s">
        <v>38</v>
      </c>
      <c r="V800" t="s">
        <v>39</v>
      </c>
      <c r="W800" t="s">
        <v>1511</v>
      </c>
      <c r="X800" t="s">
        <v>1512</v>
      </c>
      <c r="Y800" t="s">
        <v>65</v>
      </c>
    </row>
    <row r="801" spans="1:25" x14ac:dyDescent="0.25">
      <c r="A801">
        <v>10374</v>
      </c>
      <c r="B801">
        <v>42</v>
      </c>
      <c r="C801" t="s">
        <v>1848</v>
      </c>
      <c r="D801">
        <v>2</v>
      </c>
      <c r="E801" t="s">
        <v>1875</v>
      </c>
      <c r="F801" t="s">
        <v>523</v>
      </c>
      <c r="G801" t="s">
        <v>28</v>
      </c>
      <c r="H801">
        <v>1</v>
      </c>
      <c r="I801">
        <v>2</v>
      </c>
      <c r="J801">
        <v>2005</v>
      </c>
      <c r="K801" t="s">
        <v>1502</v>
      </c>
      <c r="L801">
        <v>84</v>
      </c>
      <c r="M801" t="s">
        <v>1845</v>
      </c>
      <c r="N801" t="s">
        <v>319</v>
      </c>
      <c r="O801" t="s">
        <v>320</v>
      </c>
      <c r="P801" t="s">
        <v>321</v>
      </c>
      <c r="Q801" t="s">
        <v>34</v>
      </c>
      <c r="R801" t="s">
        <v>322</v>
      </c>
      <c r="S801" t="s">
        <v>323</v>
      </c>
      <c r="T801" t="s">
        <v>324</v>
      </c>
      <c r="U801" t="s">
        <v>139</v>
      </c>
      <c r="V801" t="s">
        <v>140</v>
      </c>
      <c r="W801" t="s">
        <v>325</v>
      </c>
      <c r="X801" t="s">
        <v>326</v>
      </c>
      <c r="Y801" t="s">
        <v>42</v>
      </c>
    </row>
    <row r="802" spans="1:25" x14ac:dyDescent="0.25">
      <c r="A802">
        <v>10386</v>
      </c>
      <c r="B802">
        <v>21</v>
      </c>
      <c r="C802" t="s">
        <v>1876</v>
      </c>
      <c r="D802">
        <v>18</v>
      </c>
      <c r="E802" t="s">
        <v>1877</v>
      </c>
      <c r="F802" t="s">
        <v>1557</v>
      </c>
      <c r="G802" t="s">
        <v>724</v>
      </c>
      <c r="H802">
        <v>1</v>
      </c>
      <c r="I802">
        <v>3</v>
      </c>
      <c r="J802">
        <v>2005</v>
      </c>
      <c r="K802" t="s">
        <v>1502</v>
      </c>
      <c r="L802">
        <v>84</v>
      </c>
      <c r="M802" t="s">
        <v>1845</v>
      </c>
      <c r="N802" t="s">
        <v>268</v>
      </c>
      <c r="O802" t="s">
        <v>269</v>
      </c>
      <c r="P802" t="s">
        <v>270</v>
      </c>
      <c r="Q802" t="s">
        <v>34</v>
      </c>
      <c r="R802" t="s">
        <v>271</v>
      </c>
      <c r="S802" t="s">
        <v>34</v>
      </c>
      <c r="T802" t="s">
        <v>272</v>
      </c>
      <c r="U802" t="s">
        <v>273</v>
      </c>
      <c r="V802" t="s">
        <v>52</v>
      </c>
      <c r="W802" t="s">
        <v>274</v>
      </c>
      <c r="X802" t="s">
        <v>275</v>
      </c>
      <c r="Y802" t="s">
        <v>42</v>
      </c>
    </row>
    <row r="803" spans="1:25" x14ac:dyDescent="0.25">
      <c r="A803">
        <v>10398</v>
      </c>
      <c r="B803">
        <v>34</v>
      </c>
      <c r="C803" t="s">
        <v>1854</v>
      </c>
      <c r="D803">
        <v>15</v>
      </c>
      <c r="E803" t="s">
        <v>1878</v>
      </c>
      <c r="F803" t="s">
        <v>1559</v>
      </c>
      <c r="G803" t="s">
        <v>28</v>
      </c>
      <c r="H803">
        <v>1</v>
      </c>
      <c r="I803">
        <v>3</v>
      </c>
      <c r="J803">
        <v>2005</v>
      </c>
      <c r="K803" t="s">
        <v>1502</v>
      </c>
      <c r="L803">
        <v>84</v>
      </c>
      <c r="M803" t="s">
        <v>1845</v>
      </c>
      <c r="N803" t="s">
        <v>46</v>
      </c>
      <c r="O803" t="s">
        <v>47</v>
      </c>
      <c r="P803" t="s">
        <v>48</v>
      </c>
      <c r="Q803" t="s">
        <v>34</v>
      </c>
      <c r="R803" t="s">
        <v>49</v>
      </c>
      <c r="S803" t="s">
        <v>34</v>
      </c>
      <c r="T803" t="s">
        <v>50</v>
      </c>
      <c r="U803" t="s">
        <v>51</v>
      </c>
      <c r="V803" t="s">
        <v>52</v>
      </c>
      <c r="W803" t="s">
        <v>53</v>
      </c>
      <c r="X803" t="s">
        <v>54</v>
      </c>
      <c r="Y803" t="s">
        <v>42</v>
      </c>
    </row>
    <row r="804" spans="1:25" x14ac:dyDescent="0.25">
      <c r="A804">
        <v>10401</v>
      </c>
      <c r="B804">
        <v>42</v>
      </c>
      <c r="C804" t="s">
        <v>1857</v>
      </c>
      <c r="D804">
        <v>3</v>
      </c>
      <c r="E804" t="s">
        <v>1879</v>
      </c>
      <c r="F804" t="s">
        <v>1880</v>
      </c>
      <c r="G804" t="s">
        <v>708</v>
      </c>
      <c r="H804">
        <v>2</v>
      </c>
      <c r="I804">
        <v>4</v>
      </c>
      <c r="J804">
        <v>2005</v>
      </c>
      <c r="K804" t="s">
        <v>1502</v>
      </c>
      <c r="L804">
        <v>84</v>
      </c>
      <c r="M804" t="s">
        <v>1845</v>
      </c>
      <c r="N804" t="s">
        <v>153</v>
      </c>
      <c r="O804" t="s">
        <v>154</v>
      </c>
      <c r="P804" t="s">
        <v>155</v>
      </c>
      <c r="Q804" t="s">
        <v>34</v>
      </c>
      <c r="R804" t="s">
        <v>156</v>
      </c>
      <c r="S804" t="s">
        <v>157</v>
      </c>
      <c r="T804" t="s">
        <v>158</v>
      </c>
      <c r="U804" t="s">
        <v>38</v>
      </c>
      <c r="V804" t="s">
        <v>39</v>
      </c>
      <c r="W804" t="s">
        <v>84</v>
      </c>
      <c r="X804" t="s">
        <v>159</v>
      </c>
      <c r="Y804" t="s">
        <v>65</v>
      </c>
    </row>
    <row r="805" spans="1:25" x14ac:dyDescent="0.25">
      <c r="A805">
        <v>10416</v>
      </c>
      <c r="B805">
        <v>15</v>
      </c>
      <c r="C805" t="s">
        <v>1860</v>
      </c>
      <c r="D805">
        <v>4</v>
      </c>
      <c r="E805" t="s">
        <v>1881</v>
      </c>
      <c r="F805" t="s">
        <v>1562</v>
      </c>
      <c r="G805" t="s">
        <v>28</v>
      </c>
      <c r="H805">
        <v>2</v>
      </c>
      <c r="I805">
        <v>5</v>
      </c>
      <c r="J805">
        <v>2005</v>
      </c>
      <c r="K805" t="s">
        <v>1502</v>
      </c>
      <c r="L805">
        <v>84</v>
      </c>
      <c r="M805" t="s">
        <v>1845</v>
      </c>
      <c r="N805" t="s">
        <v>831</v>
      </c>
      <c r="O805" t="s">
        <v>832</v>
      </c>
      <c r="P805" t="s">
        <v>833</v>
      </c>
      <c r="Q805" t="s">
        <v>34</v>
      </c>
      <c r="R805" t="s">
        <v>834</v>
      </c>
      <c r="S805" t="s">
        <v>34</v>
      </c>
      <c r="T805" t="s">
        <v>835</v>
      </c>
      <c r="U805" t="s">
        <v>396</v>
      </c>
      <c r="V805" t="s">
        <v>52</v>
      </c>
      <c r="W805" t="s">
        <v>836</v>
      </c>
      <c r="X805" t="s">
        <v>837</v>
      </c>
      <c r="Y805" t="s">
        <v>42</v>
      </c>
    </row>
    <row r="806" spans="1:25" x14ac:dyDescent="0.25">
      <c r="A806">
        <v>10107</v>
      </c>
      <c r="B806">
        <v>29</v>
      </c>
      <c r="C806" t="s">
        <v>1882</v>
      </c>
      <c r="D806">
        <v>6</v>
      </c>
      <c r="E806" t="s">
        <v>1883</v>
      </c>
      <c r="F806" t="s">
        <v>27</v>
      </c>
      <c r="G806" t="s">
        <v>28</v>
      </c>
      <c r="H806">
        <v>1</v>
      </c>
      <c r="I806">
        <v>2</v>
      </c>
      <c r="J806">
        <v>2003</v>
      </c>
      <c r="K806" t="s">
        <v>29</v>
      </c>
      <c r="L806">
        <v>60</v>
      </c>
      <c r="M806" t="s">
        <v>1884</v>
      </c>
      <c r="N806" t="s">
        <v>31</v>
      </c>
      <c r="O806" t="s">
        <v>32</v>
      </c>
      <c r="P806" t="s">
        <v>33</v>
      </c>
      <c r="Q806" t="s">
        <v>34</v>
      </c>
      <c r="R806" t="s">
        <v>35</v>
      </c>
      <c r="S806" t="s">
        <v>36</v>
      </c>
      <c r="T806" t="s">
        <v>37</v>
      </c>
      <c r="U806" t="s">
        <v>38</v>
      </c>
      <c r="V806" t="s">
        <v>39</v>
      </c>
      <c r="W806" t="s">
        <v>40</v>
      </c>
      <c r="X806" t="s">
        <v>41</v>
      </c>
      <c r="Y806" t="s">
        <v>42</v>
      </c>
    </row>
    <row r="807" spans="1:25" x14ac:dyDescent="0.25">
      <c r="A807">
        <v>10120</v>
      </c>
      <c r="B807">
        <v>46</v>
      </c>
      <c r="C807" t="s">
        <v>1885</v>
      </c>
      <c r="D807">
        <v>4</v>
      </c>
      <c r="E807" t="s">
        <v>1886</v>
      </c>
      <c r="F807" t="s">
        <v>474</v>
      </c>
      <c r="G807" t="s">
        <v>28</v>
      </c>
      <c r="H807">
        <v>2</v>
      </c>
      <c r="I807">
        <v>4</v>
      </c>
      <c r="J807">
        <v>2003</v>
      </c>
      <c r="K807" t="s">
        <v>29</v>
      </c>
      <c r="L807">
        <v>60</v>
      </c>
      <c r="M807" t="s">
        <v>1884</v>
      </c>
      <c r="N807" t="s">
        <v>132</v>
      </c>
      <c r="O807" t="s">
        <v>133</v>
      </c>
      <c r="P807" t="s">
        <v>134</v>
      </c>
      <c r="Q807" t="s">
        <v>135</v>
      </c>
      <c r="R807" t="s">
        <v>136</v>
      </c>
      <c r="S807" t="s">
        <v>137</v>
      </c>
      <c r="T807" t="s">
        <v>138</v>
      </c>
      <c r="U807" t="s">
        <v>139</v>
      </c>
      <c r="V807" t="s">
        <v>140</v>
      </c>
      <c r="W807" t="s">
        <v>141</v>
      </c>
      <c r="X807" t="s">
        <v>142</v>
      </c>
      <c r="Y807" t="s">
        <v>42</v>
      </c>
    </row>
    <row r="808" spans="1:25" x14ac:dyDescent="0.25">
      <c r="A808">
        <v>10134</v>
      </c>
      <c r="B808">
        <v>30</v>
      </c>
      <c r="C808" t="s">
        <v>1887</v>
      </c>
      <c r="D808">
        <v>6</v>
      </c>
      <c r="E808" t="s">
        <v>1888</v>
      </c>
      <c r="F808" t="s">
        <v>57</v>
      </c>
      <c r="G808" t="s">
        <v>28</v>
      </c>
      <c r="H808">
        <v>3</v>
      </c>
      <c r="I808">
        <v>7</v>
      </c>
      <c r="J808">
        <v>2003</v>
      </c>
      <c r="K808" t="s">
        <v>29</v>
      </c>
      <c r="L808">
        <v>60</v>
      </c>
      <c r="M808" t="s">
        <v>1884</v>
      </c>
      <c r="N808" t="s">
        <v>58</v>
      </c>
      <c r="O808" t="s">
        <v>59</v>
      </c>
      <c r="P808" t="s">
        <v>60</v>
      </c>
      <c r="Q808" t="s">
        <v>34</v>
      </c>
      <c r="R808" t="s">
        <v>61</v>
      </c>
      <c r="S808" t="s">
        <v>34</v>
      </c>
      <c r="T808" t="s">
        <v>62</v>
      </c>
      <c r="U808" t="s">
        <v>51</v>
      </c>
      <c r="V808" t="s">
        <v>52</v>
      </c>
      <c r="W808" t="s">
        <v>63</v>
      </c>
      <c r="X808" t="s">
        <v>64</v>
      </c>
      <c r="Y808" t="s">
        <v>42</v>
      </c>
    </row>
    <row r="809" spans="1:25" x14ac:dyDescent="0.25">
      <c r="A809">
        <v>10145</v>
      </c>
      <c r="B809">
        <v>30</v>
      </c>
      <c r="C809" t="s">
        <v>1889</v>
      </c>
      <c r="D809">
        <v>10</v>
      </c>
      <c r="E809" t="s">
        <v>1890</v>
      </c>
      <c r="F809" t="s">
        <v>68</v>
      </c>
      <c r="G809" t="s">
        <v>28</v>
      </c>
      <c r="H809">
        <v>3</v>
      </c>
      <c r="I809">
        <v>8</v>
      </c>
      <c r="J809">
        <v>2003</v>
      </c>
      <c r="K809" t="s">
        <v>29</v>
      </c>
      <c r="L809">
        <v>60</v>
      </c>
      <c r="M809" t="s">
        <v>1884</v>
      </c>
      <c r="N809" t="s">
        <v>69</v>
      </c>
      <c r="O809" t="s">
        <v>70</v>
      </c>
      <c r="P809" t="s">
        <v>71</v>
      </c>
      <c r="Q809" t="s">
        <v>34</v>
      </c>
      <c r="R809" t="s">
        <v>72</v>
      </c>
      <c r="S809" t="s">
        <v>73</v>
      </c>
      <c r="T809" t="s">
        <v>74</v>
      </c>
      <c r="U809" t="s">
        <v>38</v>
      </c>
      <c r="V809" t="s">
        <v>39</v>
      </c>
      <c r="W809" t="s">
        <v>75</v>
      </c>
      <c r="X809" t="s">
        <v>76</v>
      </c>
      <c r="Y809" t="s">
        <v>42</v>
      </c>
    </row>
    <row r="810" spans="1:25" x14ac:dyDescent="0.25">
      <c r="A810">
        <v>10159</v>
      </c>
      <c r="B810">
        <v>42</v>
      </c>
      <c r="C810" t="s">
        <v>1891</v>
      </c>
      <c r="D810">
        <v>18</v>
      </c>
      <c r="E810" t="s">
        <v>1892</v>
      </c>
      <c r="F810" t="s">
        <v>79</v>
      </c>
      <c r="G810" t="s">
        <v>28</v>
      </c>
      <c r="H810">
        <v>4</v>
      </c>
      <c r="I810">
        <v>10</v>
      </c>
      <c r="J810">
        <v>2003</v>
      </c>
      <c r="K810" t="s">
        <v>29</v>
      </c>
      <c r="L810">
        <v>60</v>
      </c>
      <c r="M810" t="s">
        <v>1884</v>
      </c>
      <c r="N810" t="s">
        <v>80</v>
      </c>
      <c r="O810" t="s">
        <v>81</v>
      </c>
      <c r="P810" t="s">
        <v>82</v>
      </c>
      <c r="Q810" t="s">
        <v>34</v>
      </c>
      <c r="R810" t="s">
        <v>83</v>
      </c>
      <c r="S810" t="s">
        <v>73</v>
      </c>
      <c r="T810" t="s">
        <v>34</v>
      </c>
      <c r="U810" t="s">
        <v>38</v>
      </c>
      <c r="V810" t="s">
        <v>39</v>
      </c>
      <c r="W810" t="s">
        <v>84</v>
      </c>
      <c r="X810" t="s">
        <v>76</v>
      </c>
      <c r="Y810" t="s">
        <v>42</v>
      </c>
    </row>
    <row r="811" spans="1:25" x14ac:dyDescent="0.25">
      <c r="A811">
        <v>10168</v>
      </c>
      <c r="B811">
        <v>46</v>
      </c>
      <c r="C811" t="s">
        <v>1893</v>
      </c>
      <c r="D811">
        <v>5</v>
      </c>
      <c r="E811" t="s">
        <v>1894</v>
      </c>
      <c r="F811" t="s">
        <v>87</v>
      </c>
      <c r="G811" t="s">
        <v>28</v>
      </c>
      <c r="H811">
        <v>4</v>
      </c>
      <c r="I811">
        <v>10</v>
      </c>
      <c r="J811">
        <v>2003</v>
      </c>
      <c r="K811" t="s">
        <v>29</v>
      </c>
      <c r="L811">
        <v>60</v>
      </c>
      <c r="M811" t="s">
        <v>1884</v>
      </c>
      <c r="N811" t="s">
        <v>88</v>
      </c>
      <c r="O811" t="s">
        <v>89</v>
      </c>
      <c r="P811" t="s">
        <v>90</v>
      </c>
      <c r="Q811" t="s">
        <v>34</v>
      </c>
      <c r="R811" t="s">
        <v>91</v>
      </c>
      <c r="S811" t="s">
        <v>73</v>
      </c>
      <c r="T811" t="s">
        <v>92</v>
      </c>
      <c r="U811" t="s">
        <v>38</v>
      </c>
      <c r="V811" t="s">
        <v>39</v>
      </c>
      <c r="W811" t="s">
        <v>93</v>
      </c>
      <c r="X811" t="s">
        <v>94</v>
      </c>
      <c r="Y811" t="s">
        <v>42</v>
      </c>
    </row>
    <row r="812" spans="1:25" x14ac:dyDescent="0.25">
      <c r="A812">
        <v>10180</v>
      </c>
      <c r="B812">
        <v>25</v>
      </c>
      <c r="C812" t="s">
        <v>1895</v>
      </c>
      <c r="D812">
        <v>13</v>
      </c>
      <c r="E812" t="s">
        <v>1896</v>
      </c>
      <c r="F812" t="s">
        <v>97</v>
      </c>
      <c r="G812" t="s">
        <v>28</v>
      </c>
      <c r="H812">
        <v>4</v>
      </c>
      <c r="I812">
        <v>11</v>
      </c>
      <c r="J812">
        <v>2003</v>
      </c>
      <c r="K812" t="s">
        <v>29</v>
      </c>
      <c r="L812">
        <v>60</v>
      </c>
      <c r="M812" t="s">
        <v>1884</v>
      </c>
      <c r="N812" t="s">
        <v>98</v>
      </c>
      <c r="O812" t="s">
        <v>99</v>
      </c>
      <c r="P812" t="s">
        <v>100</v>
      </c>
      <c r="Q812" t="s">
        <v>34</v>
      </c>
      <c r="R812" t="s">
        <v>101</v>
      </c>
      <c r="S812" t="s">
        <v>34</v>
      </c>
      <c r="T812" t="s">
        <v>102</v>
      </c>
      <c r="U812" t="s">
        <v>51</v>
      </c>
      <c r="V812" t="s">
        <v>52</v>
      </c>
      <c r="W812" t="s">
        <v>103</v>
      </c>
      <c r="X812" t="s">
        <v>104</v>
      </c>
      <c r="Y812" t="s">
        <v>42</v>
      </c>
    </row>
    <row r="813" spans="1:25" x14ac:dyDescent="0.25">
      <c r="A813">
        <v>10188</v>
      </c>
      <c r="B813">
        <v>32</v>
      </c>
      <c r="C813" t="s">
        <v>1897</v>
      </c>
      <c r="D813">
        <v>5</v>
      </c>
      <c r="E813" t="s">
        <v>1898</v>
      </c>
      <c r="F813" t="s">
        <v>106</v>
      </c>
      <c r="G813" t="s">
        <v>28</v>
      </c>
      <c r="H813">
        <v>4</v>
      </c>
      <c r="I813">
        <v>11</v>
      </c>
      <c r="J813">
        <v>2003</v>
      </c>
      <c r="K813" t="s">
        <v>29</v>
      </c>
      <c r="L813">
        <v>60</v>
      </c>
      <c r="M813" t="s">
        <v>1884</v>
      </c>
      <c r="N813" t="s">
        <v>107</v>
      </c>
      <c r="O813" t="s">
        <v>108</v>
      </c>
      <c r="P813" t="s">
        <v>109</v>
      </c>
      <c r="Q813" t="s">
        <v>34</v>
      </c>
      <c r="R813" t="s">
        <v>110</v>
      </c>
      <c r="S813" t="s">
        <v>34</v>
      </c>
      <c r="T813" t="s">
        <v>111</v>
      </c>
      <c r="U813" t="s">
        <v>112</v>
      </c>
      <c r="V813" t="s">
        <v>52</v>
      </c>
      <c r="W813" t="s">
        <v>113</v>
      </c>
      <c r="X813" t="s">
        <v>114</v>
      </c>
      <c r="Y813" t="s">
        <v>42</v>
      </c>
    </row>
    <row r="814" spans="1:25" x14ac:dyDescent="0.25">
      <c r="A814">
        <v>10201</v>
      </c>
      <c r="B814">
        <v>30</v>
      </c>
      <c r="C814" t="s">
        <v>1899</v>
      </c>
      <c r="D814">
        <v>6</v>
      </c>
      <c r="E814" t="s">
        <v>1900</v>
      </c>
      <c r="F814" t="s">
        <v>117</v>
      </c>
      <c r="G814" t="s">
        <v>28</v>
      </c>
      <c r="H814">
        <v>4</v>
      </c>
      <c r="I814">
        <v>12</v>
      </c>
      <c r="J814">
        <v>2003</v>
      </c>
      <c r="K814" t="s">
        <v>29</v>
      </c>
      <c r="L814">
        <v>60</v>
      </c>
      <c r="M814" t="s">
        <v>1884</v>
      </c>
      <c r="N814" t="s">
        <v>118</v>
      </c>
      <c r="O814" t="s">
        <v>119</v>
      </c>
      <c r="P814" t="s">
        <v>120</v>
      </c>
      <c r="Q814" t="s">
        <v>34</v>
      </c>
      <c r="R814" t="s">
        <v>83</v>
      </c>
      <c r="S814" t="s">
        <v>73</v>
      </c>
      <c r="T814" t="s">
        <v>34</v>
      </c>
      <c r="U814" t="s">
        <v>38</v>
      </c>
      <c r="V814" t="s">
        <v>39</v>
      </c>
      <c r="W814" t="s">
        <v>121</v>
      </c>
      <c r="X814" t="s">
        <v>76</v>
      </c>
      <c r="Y814" t="s">
        <v>42</v>
      </c>
    </row>
    <row r="815" spans="1:25" x14ac:dyDescent="0.25">
      <c r="A815">
        <v>10210</v>
      </c>
      <c r="B815">
        <v>40</v>
      </c>
      <c r="C815" t="s">
        <v>1889</v>
      </c>
      <c r="D815">
        <v>3</v>
      </c>
      <c r="E815" t="s">
        <v>1901</v>
      </c>
      <c r="F815" t="s">
        <v>483</v>
      </c>
      <c r="G815" t="s">
        <v>28</v>
      </c>
      <c r="H815">
        <v>1</v>
      </c>
      <c r="I815">
        <v>1</v>
      </c>
      <c r="J815">
        <v>2004</v>
      </c>
      <c r="K815" t="s">
        <v>29</v>
      </c>
      <c r="L815">
        <v>60</v>
      </c>
      <c r="M815" t="s">
        <v>1884</v>
      </c>
      <c r="N815" t="s">
        <v>484</v>
      </c>
      <c r="O815" t="s">
        <v>485</v>
      </c>
      <c r="P815" t="s">
        <v>486</v>
      </c>
      <c r="Q815" t="s">
        <v>34</v>
      </c>
      <c r="R815" t="s">
        <v>487</v>
      </c>
      <c r="S815" t="s">
        <v>487</v>
      </c>
      <c r="T815" t="s">
        <v>488</v>
      </c>
      <c r="U815" t="s">
        <v>307</v>
      </c>
      <c r="V815" t="s">
        <v>307</v>
      </c>
      <c r="W815" t="s">
        <v>489</v>
      </c>
      <c r="X815" t="s">
        <v>490</v>
      </c>
      <c r="Y815" t="s">
        <v>42</v>
      </c>
    </row>
    <row r="816" spans="1:25" x14ac:dyDescent="0.25">
      <c r="A816">
        <v>10223</v>
      </c>
      <c r="B816">
        <v>28</v>
      </c>
      <c r="C816" t="s">
        <v>1902</v>
      </c>
      <c r="D816">
        <v>5</v>
      </c>
      <c r="E816" t="s">
        <v>1903</v>
      </c>
      <c r="F816" t="s">
        <v>131</v>
      </c>
      <c r="G816" t="s">
        <v>28</v>
      </c>
      <c r="H816">
        <v>1</v>
      </c>
      <c r="I816">
        <v>2</v>
      </c>
      <c r="J816">
        <v>2004</v>
      </c>
      <c r="K816" t="s">
        <v>29</v>
      </c>
      <c r="L816">
        <v>60</v>
      </c>
      <c r="M816" t="s">
        <v>1884</v>
      </c>
      <c r="N816" t="s">
        <v>132</v>
      </c>
      <c r="O816" t="s">
        <v>133</v>
      </c>
      <c r="P816" t="s">
        <v>134</v>
      </c>
      <c r="Q816" t="s">
        <v>135</v>
      </c>
      <c r="R816" t="s">
        <v>136</v>
      </c>
      <c r="S816" t="s">
        <v>137</v>
      </c>
      <c r="T816" t="s">
        <v>138</v>
      </c>
      <c r="U816" t="s">
        <v>139</v>
      </c>
      <c r="V816" t="s">
        <v>140</v>
      </c>
      <c r="W816" t="s">
        <v>141</v>
      </c>
      <c r="X816" t="s">
        <v>142</v>
      </c>
      <c r="Y816" t="s">
        <v>42</v>
      </c>
    </row>
    <row r="817" spans="1:25" x14ac:dyDescent="0.25">
      <c r="A817">
        <v>10236</v>
      </c>
      <c r="B817">
        <v>23</v>
      </c>
      <c r="C817" t="s">
        <v>1904</v>
      </c>
      <c r="D817">
        <v>2</v>
      </c>
      <c r="E817" t="s">
        <v>1905</v>
      </c>
      <c r="F817" t="s">
        <v>493</v>
      </c>
      <c r="G817" t="s">
        <v>28</v>
      </c>
      <c r="H817">
        <v>2</v>
      </c>
      <c r="I817">
        <v>4</v>
      </c>
      <c r="J817">
        <v>2004</v>
      </c>
      <c r="K817" t="s">
        <v>29</v>
      </c>
      <c r="L817">
        <v>60</v>
      </c>
      <c r="M817" t="s">
        <v>1884</v>
      </c>
      <c r="N817" t="s">
        <v>494</v>
      </c>
      <c r="O817" t="s">
        <v>495</v>
      </c>
      <c r="P817" t="s">
        <v>496</v>
      </c>
      <c r="Q817" t="s">
        <v>34</v>
      </c>
      <c r="R817" t="s">
        <v>332</v>
      </c>
      <c r="S817" t="s">
        <v>214</v>
      </c>
      <c r="T817" t="s">
        <v>333</v>
      </c>
      <c r="U817" t="s">
        <v>38</v>
      </c>
      <c r="V817" t="s">
        <v>39</v>
      </c>
      <c r="W817" t="s">
        <v>187</v>
      </c>
      <c r="X817" t="s">
        <v>497</v>
      </c>
      <c r="Y817" t="s">
        <v>42</v>
      </c>
    </row>
    <row r="818" spans="1:25" x14ac:dyDescent="0.25">
      <c r="A818">
        <v>10251</v>
      </c>
      <c r="B818">
        <v>29</v>
      </c>
      <c r="C818" t="s">
        <v>1893</v>
      </c>
      <c r="D818">
        <v>6</v>
      </c>
      <c r="E818" t="s">
        <v>1906</v>
      </c>
      <c r="F818" t="s">
        <v>152</v>
      </c>
      <c r="G818" t="s">
        <v>28</v>
      </c>
      <c r="H818">
        <v>2</v>
      </c>
      <c r="I818">
        <v>5</v>
      </c>
      <c r="J818">
        <v>2004</v>
      </c>
      <c r="K818" t="s">
        <v>29</v>
      </c>
      <c r="L818">
        <v>60</v>
      </c>
      <c r="M818" t="s">
        <v>1884</v>
      </c>
      <c r="N818" t="s">
        <v>153</v>
      </c>
      <c r="O818" t="s">
        <v>154</v>
      </c>
      <c r="P818" t="s">
        <v>155</v>
      </c>
      <c r="Q818" t="s">
        <v>34</v>
      </c>
      <c r="R818" t="s">
        <v>156</v>
      </c>
      <c r="S818" t="s">
        <v>157</v>
      </c>
      <c r="T818" t="s">
        <v>158</v>
      </c>
      <c r="U818" t="s">
        <v>38</v>
      </c>
      <c r="V818" t="s">
        <v>39</v>
      </c>
      <c r="W818" t="s">
        <v>84</v>
      </c>
      <c r="X818" t="s">
        <v>159</v>
      </c>
      <c r="Y818" t="s">
        <v>42</v>
      </c>
    </row>
    <row r="819" spans="1:25" x14ac:dyDescent="0.25">
      <c r="A819">
        <v>10263</v>
      </c>
      <c r="B819">
        <v>34</v>
      </c>
      <c r="C819" t="s">
        <v>1907</v>
      </c>
      <c r="D819">
        <v>6</v>
      </c>
      <c r="E819" t="s">
        <v>1908</v>
      </c>
      <c r="F819" t="s">
        <v>161</v>
      </c>
      <c r="G819" t="s">
        <v>28</v>
      </c>
      <c r="H819">
        <v>2</v>
      </c>
      <c r="I819">
        <v>6</v>
      </c>
      <c r="J819">
        <v>2004</v>
      </c>
      <c r="K819" t="s">
        <v>29</v>
      </c>
      <c r="L819">
        <v>60</v>
      </c>
      <c r="M819" t="s">
        <v>1884</v>
      </c>
      <c r="N819" t="s">
        <v>162</v>
      </c>
      <c r="O819" t="s">
        <v>163</v>
      </c>
      <c r="P819" t="s">
        <v>164</v>
      </c>
      <c r="Q819" t="s">
        <v>34</v>
      </c>
      <c r="R819" t="s">
        <v>165</v>
      </c>
      <c r="S819" t="s">
        <v>166</v>
      </c>
      <c r="T819" t="s">
        <v>167</v>
      </c>
      <c r="U819" t="s">
        <v>38</v>
      </c>
      <c r="V819" t="s">
        <v>39</v>
      </c>
      <c r="W819" t="s">
        <v>168</v>
      </c>
      <c r="X819" t="s">
        <v>76</v>
      </c>
      <c r="Y819" t="s">
        <v>42</v>
      </c>
    </row>
    <row r="820" spans="1:25" x14ac:dyDescent="0.25">
      <c r="A820">
        <v>10275</v>
      </c>
      <c r="B820">
        <v>37</v>
      </c>
      <c r="C820" t="s">
        <v>1909</v>
      </c>
      <c r="D820">
        <v>5</v>
      </c>
      <c r="E820" t="s">
        <v>1910</v>
      </c>
      <c r="F820" t="s">
        <v>171</v>
      </c>
      <c r="G820" t="s">
        <v>28</v>
      </c>
      <c r="H820">
        <v>3</v>
      </c>
      <c r="I820">
        <v>7</v>
      </c>
      <c r="J820">
        <v>2004</v>
      </c>
      <c r="K820" t="s">
        <v>29</v>
      </c>
      <c r="L820">
        <v>60</v>
      </c>
      <c r="M820" t="s">
        <v>1884</v>
      </c>
      <c r="N820" t="s">
        <v>172</v>
      </c>
      <c r="O820" t="s">
        <v>173</v>
      </c>
      <c r="P820" t="s">
        <v>174</v>
      </c>
      <c r="Q820" t="s">
        <v>34</v>
      </c>
      <c r="R820" t="s">
        <v>175</v>
      </c>
      <c r="S820" t="s">
        <v>34</v>
      </c>
      <c r="T820" t="s">
        <v>176</v>
      </c>
      <c r="U820" t="s">
        <v>51</v>
      </c>
      <c r="V820" t="s">
        <v>52</v>
      </c>
      <c r="W820" t="s">
        <v>177</v>
      </c>
      <c r="X820" t="s">
        <v>178</v>
      </c>
      <c r="Y820" t="s">
        <v>42</v>
      </c>
    </row>
    <row r="821" spans="1:25" x14ac:dyDescent="0.25">
      <c r="A821">
        <v>10285</v>
      </c>
      <c r="B821">
        <v>20</v>
      </c>
      <c r="C821" t="s">
        <v>1420</v>
      </c>
      <c r="D821">
        <v>10</v>
      </c>
      <c r="E821" t="s">
        <v>1911</v>
      </c>
      <c r="F821" t="s">
        <v>180</v>
      </c>
      <c r="G821" t="s">
        <v>28</v>
      </c>
      <c r="H821">
        <v>3</v>
      </c>
      <c r="I821">
        <v>8</v>
      </c>
      <c r="J821">
        <v>2004</v>
      </c>
      <c r="K821" t="s">
        <v>29</v>
      </c>
      <c r="L821">
        <v>60</v>
      </c>
      <c r="M821" t="s">
        <v>1884</v>
      </c>
      <c r="N821" t="s">
        <v>181</v>
      </c>
      <c r="O821" t="s">
        <v>182</v>
      </c>
      <c r="P821" t="s">
        <v>183</v>
      </c>
      <c r="Q821" t="s">
        <v>34</v>
      </c>
      <c r="R821" t="s">
        <v>184</v>
      </c>
      <c r="S821" t="s">
        <v>185</v>
      </c>
      <c r="T821" t="s">
        <v>186</v>
      </c>
      <c r="U821" t="s">
        <v>38</v>
      </c>
      <c r="V821" t="s">
        <v>39</v>
      </c>
      <c r="W821" t="s">
        <v>187</v>
      </c>
      <c r="X821" t="s">
        <v>188</v>
      </c>
      <c r="Y821" t="s">
        <v>42</v>
      </c>
    </row>
    <row r="822" spans="1:25" x14ac:dyDescent="0.25">
      <c r="A822">
        <v>10298</v>
      </c>
      <c r="B822">
        <v>32</v>
      </c>
      <c r="C822" t="s">
        <v>1912</v>
      </c>
      <c r="D822">
        <v>2</v>
      </c>
      <c r="E822" t="s">
        <v>1913</v>
      </c>
      <c r="F822" t="s">
        <v>503</v>
      </c>
      <c r="G822" t="s">
        <v>28</v>
      </c>
      <c r="H822">
        <v>3</v>
      </c>
      <c r="I822">
        <v>9</v>
      </c>
      <c r="J822">
        <v>2004</v>
      </c>
      <c r="K822" t="s">
        <v>29</v>
      </c>
      <c r="L822">
        <v>60</v>
      </c>
      <c r="M822" t="s">
        <v>1884</v>
      </c>
      <c r="N822" t="s">
        <v>504</v>
      </c>
      <c r="O822" t="s">
        <v>505</v>
      </c>
      <c r="P822" t="s">
        <v>506</v>
      </c>
      <c r="Q822" t="s">
        <v>34</v>
      </c>
      <c r="R822" t="s">
        <v>175</v>
      </c>
      <c r="S822" t="s">
        <v>34</v>
      </c>
      <c r="T822" t="s">
        <v>176</v>
      </c>
      <c r="U822" t="s">
        <v>51</v>
      </c>
      <c r="V822" t="s">
        <v>52</v>
      </c>
      <c r="W822" t="s">
        <v>507</v>
      </c>
      <c r="X822" t="s">
        <v>508</v>
      </c>
      <c r="Y822" t="s">
        <v>42</v>
      </c>
    </row>
    <row r="823" spans="1:25" x14ac:dyDescent="0.25">
      <c r="A823">
        <v>10308</v>
      </c>
      <c r="B823">
        <v>34</v>
      </c>
      <c r="C823" t="s">
        <v>1914</v>
      </c>
      <c r="D823">
        <v>3</v>
      </c>
      <c r="E823" t="s">
        <v>1915</v>
      </c>
      <c r="F823" t="s">
        <v>200</v>
      </c>
      <c r="G823" t="s">
        <v>28</v>
      </c>
      <c r="H823">
        <v>4</v>
      </c>
      <c r="I823">
        <v>10</v>
      </c>
      <c r="J823">
        <v>2004</v>
      </c>
      <c r="K823" t="s">
        <v>29</v>
      </c>
      <c r="L823">
        <v>60</v>
      </c>
      <c r="M823" t="s">
        <v>1884</v>
      </c>
      <c r="N823" t="s">
        <v>510</v>
      </c>
      <c r="O823" t="s">
        <v>511</v>
      </c>
      <c r="P823" t="s">
        <v>512</v>
      </c>
      <c r="Q823" t="s">
        <v>34</v>
      </c>
      <c r="R823" t="s">
        <v>513</v>
      </c>
      <c r="S823" t="s">
        <v>36</v>
      </c>
      <c r="T823" t="s">
        <v>514</v>
      </c>
      <c r="U823" t="s">
        <v>38</v>
      </c>
      <c r="V823" t="s">
        <v>39</v>
      </c>
      <c r="W823" t="s">
        <v>149</v>
      </c>
      <c r="X823" t="s">
        <v>363</v>
      </c>
      <c r="Y823" t="s">
        <v>42</v>
      </c>
    </row>
    <row r="824" spans="1:25" x14ac:dyDescent="0.25">
      <c r="A824">
        <v>10318</v>
      </c>
      <c r="B824">
        <v>42</v>
      </c>
      <c r="C824" t="s">
        <v>1916</v>
      </c>
      <c r="D824">
        <v>5</v>
      </c>
      <c r="E824" t="s">
        <v>1917</v>
      </c>
      <c r="F824" t="s">
        <v>209</v>
      </c>
      <c r="G824" t="s">
        <v>28</v>
      </c>
      <c r="H824">
        <v>4</v>
      </c>
      <c r="I824">
        <v>11</v>
      </c>
      <c r="J824">
        <v>2004</v>
      </c>
      <c r="K824" t="s">
        <v>29</v>
      </c>
      <c r="L824">
        <v>60</v>
      </c>
      <c r="M824" t="s">
        <v>1884</v>
      </c>
      <c r="N824" t="s">
        <v>210</v>
      </c>
      <c r="O824" t="s">
        <v>211</v>
      </c>
      <c r="P824" t="s">
        <v>212</v>
      </c>
      <c r="Q824" t="s">
        <v>34</v>
      </c>
      <c r="R824" t="s">
        <v>213</v>
      </c>
      <c r="S824" t="s">
        <v>214</v>
      </c>
      <c r="T824" t="s">
        <v>215</v>
      </c>
      <c r="U824" t="s">
        <v>38</v>
      </c>
      <c r="V824" t="s">
        <v>39</v>
      </c>
      <c r="W824" t="s">
        <v>40</v>
      </c>
      <c r="X824" t="s">
        <v>216</v>
      </c>
      <c r="Y824" t="s">
        <v>42</v>
      </c>
    </row>
    <row r="825" spans="1:25" x14ac:dyDescent="0.25">
      <c r="A825">
        <v>10329</v>
      </c>
      <c r="B825">
        <v>38</v>
      </c>
      <c r="C825" t="s">
        <v>77</v>
      </c>
      <c r="D825">
        <v>12</v>
      </c>
      <c r="E825" t="s">
        <v>1918</v>
      </c>
      <c r="F825" t="s">
        <v>218</v>
      </c>
      <c r="G825" t="s">
        <v>28</v>
      </c>
      <c r="H825">
        <v>4</v>
      </c>
      <c r="I825">
        <v>11</v>
      </c>
      <c r="J825">
        <v>2004</v>
      </c>
      <c r="K825" t="s">
        <v>29</v>
      </c>
      <c r="L825">
        <v>60</v>
      </c>
      <c r="M825" t="s">
        <v>1884</v>
      </c>
      <c r="N825" t="s">
        <v>31</v>
      </c>
      <c r="O825" t="s">
        <v>32</v>
      </c>
      <c r="P825" t="s">
        <v>33</v>
      </c>
      <c r="Q825" t="s">
        <v>34</v>
      </c>
      <c r="R825" t="s">
        <v>35</v>
      </c>
      <c r="S825" t="s">
        <v>36</v>
      </c>
      <c r="T825" t="s">
        <v>37</v>
      </c>
      <c r="U825" t="s">
        <v>38</v>
      </c>
      <c r="V825" t="s">
        <v>39</v>
      </c>
      <c r="W825" t="s">
        <v>40</v>
      </c>
      <c r="X825" t="s">
        <v>41</v>
      </c>
      <c r="Y825" t="s">
        <v>65</v>
      </c>
    </row>
    <row r="826" spans="1:25" x14ac:dyDescent="0.25">
      <c r="A826">
        <v>10339</v>
      </c>
      <c r="B826">
        <v>30</v>
      </c>
      <c r="C826" t="s">
        <v>1919</v>
      </c>
      <c r="D826">
        <v>1</v>
      </c>
      <c r="E826" t="s">
        <v>1920</v>
      </c>
      <c r="F826" t="s">
        <v>519</v>
      </c>
      <c r="G826" t="s">
        <v>28</v>
      </c>
      <c r="H826">
        <v>4</v>
      </c>
      <c r="I826">
        <v>11</v>
      </c>
      <c r="J826">
        <v>2004</v>
      </c>
      <c r="K826" t="s">
        <v>29</v>
      </c>
      <c r="L826">
        <v>60</v>
      </c>
      <c r="M826" t="s">
        <v>1884</v>
      </c>
      <c r="N826" t="s">
        <v>380</v>
      </c>
      <c r="O826" t="s">
        <v>381</v>
      </c>
      <c r="P826" t="s">
        <v>382</v>
      </c>
      <c r="Q826" t="s">
        <v>34</v>
      </c>
      <c r="R826" t="s">
        <v>383</v>
      </c>
      <c r="S826" t="s">
        <v>384</v>
      </c>
      <c r="T826" t="s">
        <v>385</v>
      </c>
      <c r="U826" t="s">
        <v>307</v>
      </c>
      <c r="V826" t="s">
        <v>307</v>
      </c>
      <c r="W826" t="s">
        <v>386</v>
      </c>
      <c r="X826" t="s">
        <v>387</v>
      </c>
      <c r="Y826" t="s">
        <v>42</v>
      </c>
    </row>
    <row r="827" spans="1:25" x14ac:dyDescent="0.25">
      <c r="A827">
        <v>10362</v>
      </c>
      <c r="B827">
        <v>23</v>
      </c>
      <c r="C827" t="s">
        <v>1889</v>
      </c>
      <c r="D827">
        <v>3</v>
      </c>
      <c r="E827" t="s">
        <v>1921</v>
      </c>
      <c r="F827" t="s">
        <v>553</v>
      </c>
      <c r="G827" t="s">
        <v>28</v>
      </c>
      <c r="H827">
        <v>1</v>
      </c>
      <c r="I827">
        <v>1</v>
      </c>
      <c r="J827">
        <v>2005</v>
      </c>
      <c r="K827" t="s">
        <v>29</v>
      </c>
      <c r="L827">
        <v>60</v>
      </c>
      <c r="M827" t="s">
        <v>1884</v>
      </c>
      <c r="N827" t="s">
        <v>88</v>
      </c>
      <c r="O827" t="s">
        <v>89</v>
      </c>
      <c r="P827" t="s">
        <v>90</v>
      </c>
      <c r="Q827" t="s">
        <v>34</v>
      </c>
      <c r="R827" t="s">
        <v>91</v>
      </c>
      <c r="S827" t="s">
        <v>73</v>
      </c>
      <c r="T827" t="s">
        <v>92</v>
      </c>
      <c r="U827" t="s">
        <v>38</v>
      </c>
      <c r="V827" t="s">
        <v>39</v>
      </c>
      <c r="W827" t="s">
        <v>93</v>
      </c>
      <c r="X827" t="s">
        <v>94</v>
      </c>
      <c r="Y827" t="s">
        <v>42</v>
      </c>
    </row>
    <row r="828" spans="1:25" x14ac:dyDescent="0.25">
      <c r="A828">
        <v>10374</v>
      </c>
      <c r="B828">
        <v>22</v>
      </c>
      <c r="C828" t="s">
        <v>1922</v>
      </c>
      <c r="D828">
        <v>4</v>
      </c>
      <c r="E828" t="s">
        <v>1923</v>
      </c>
      <c r="F828" t="s">
        <v>523</v>
      </c>
      <c r="G828" t="s">
        <v>28</v>
      </c>
      <c r="H828">
        <v>1</v>
      </c>
      <c r="I828">
        <v>2</v>
      </c>
      <c r="J828">
        <v>2005</v>
      </c>
      <c r="K828" t="s">
        <v>29</v>
      </c>
      <c r="L828">
        <v>60</v>
      </c>
      <c r="M828" t="s">
        <v>1884</v>
      </c>
      <c r="N828" t="s">
        <v>319</v>
      </c>
      <c r="O828" t="s">
        <v>320</v>
      </c>
      <c r="P828" t="s">
        <v>321</v>
      </c>
      <c r="Q828" t="s">
        <v>34</v>
      </c>
      <c r="R828" t="s">
        <v>322</v>
      </c>
      <c r="S828" t="s">
        <v>323</v>
      </c>
      <c r="T828" t="s">
        <v>324</v>
      </c>
      <c r="U828" t="s">
        <v>139</v>
      </c>
      <c r="V828" t="s">
        <v>140</v>
      </c>
      <c r="W828" t="s">
        <v>325</v>
      </c>
      <c r="X828" t="s">
        <v>326</v>
      </c>
      <c r="Y828" t="s">
        <v>42</v>
      </c>
    </row>
    <row r="829" spans="1:25" x14ac:dyDescent="0.25">
      <c r="A829">
        <v>10389</v>
      </c>
      <c r="B829">
        <v>39</v>
      </c>
      <c r="C829" t="s">
        <v>77</v>
      </c>
      <c r="D829">
        <v>5</v>
      </c>
      <c r="E829" t="s">
        <v>1924</v>
      </c>
      <c r="F829" t="s">
        <v>247</v>
      </c>
      <c r="G829" t="s">
        <v>28</v>
      </c>
      <c r="H829">
        <v>1</v>
      </c>
      <c r="I829">
        <v>3</v>
      </c>
      <c r="J829">
        <v>2005</v>
      </c>
      <c r="K829" t="s">
        <v>29</v>
      </c>
      <c r="L829">
        <v>60</v>
      </c>
      <c r="M829" t="s">
        <v>1884</v>
      </c>
      <c r="N829" t="s">
        <v>401</v>
      </c>
      <c r="O829" t="s">
        <v>402</v>
      </c>
      <c r="P829" t="s">
        <v>403</v>
      </c>
      <c r="Q829" t="s">
        <v>34</v>
      </c>
      <c r="R829" t="s">
        <v>404</v>
      </c>
      <c r="S829" t="s">
        <v>34</v>
      </c>
      <c r="T829" t="s">
        <v>405</v>
      </c>
      <c r="U829" t="s">
        <v>287</v>
      </c>
      <c r="V829" t="s">
        <v>52</v>
      </c>
      <c r="W829" t="s">
        <v>406</v>
      </c>
      <c r="X829" t="s">
        <v>316</v>
      </c>
      <c r="Y829" t="s">
        <v>65</v>
      </c>
    </row>
    <row r="830" spans="1:25" x14ac:dyDescent="0.25">
      <c r="A830">
        <v>10402</v>
      </c>
      <c r="B830">
        <v>55</v>
      </c>
      <c r="C830" t="s">
        <v>1904</v>
      </c>
      <c r="D830">
        <v>2</v>
      </c>
      <c r="E830" t="s">
        <v>1925</v>
      </c>
      <c r="F830" t="s">
        <v>527</v>
      </c>
      <c r="G830" t="s">
        <v>28</v>
      </c>
      <c r="H830">
        <v>2</v>
      </c>
      <c r="I830">
        <v>4</v>
      </c>
      <c r="J830">
        <v>2005</v>
      </c>
      <c r="K830" t="s">
        <v>29</v>
      </c>
      <c r="L830">
        <v>60</v>
      </c>
      <c r="M830" t="s">
        <v>1884</v>
      </c>
      <c r="N830" t="s">
        <v>124</v>
      </c>
      <c r="O830" t="s">
        <v>125</v>
      </c>
      <c r="P830" t="s">
        <v>126</v>
      </c>
      <c r="Q830" t="s">
        <v>34</v>
      </c>
      <c r="R830" t="s">
        <v>61</v>
      </c>
      <c r="S830" t="s">
        <v>34</v>
      </c>
      <c r="T830" t="s">
        <v>127</v>
      </c>
      <c r="U830" t="s">
        <v>51</v>
      </c>
      <c r="V830" t="s">
        <v>52</v>
      </c>
      <c r="W830" t="s">
        <v>128</v>
      </c>
      <c r="X830" t="s">
        <v>129</v>
      </c>
      <c r="Y830" t="s">
        <v>65</v>
      </c>
    </row>
    <row r="831" spans="1:25" x14ac:dyDescent="0.25">
      <c r="A831">
        <v>10417</v>
      </c>
      <c r="B831">
        <v>36</v>
      </c>
      <c r="C831" t="s">
        <v>1893</v>
      </c>
      <c r="D831">
        <v>6</v>
      </c>
      <c r="E831" t="s">
        <v>1926</v>
      </c>
      <c r="F831" t="s">
        <v>266</v>
      </c>
      <c r="G831" t="s">
        <v>267</v>
      </c>
      <c r="H831">
        <v>2</v>
      </c>
      <c r="I831">
        <v>5</v>
      </c>
      <c r="J831">
        <v>2005</v>
      </c>
      <c r="K831" t="s">
        <v>29</v>
      </c>
      <c r="L831">
        <v>60</v>
      </c>
      <c r="M831" t="s">
        <v>1884</v>
      </c>
      <c r="N831" t="s">
        <v>268</v>
      </c>
      <c r="O831" t="s">
        <v>269</v>
      </c>
      <c r="P831" t="s">
        <v>270</v>
      </c>
      <c r="Q831" t="s">
        <v>34</v>
      </c>
      <c r="R831" t="s">
        <v>271</v>
      </c>
      <c r="S831" t="s">
        <v>34</v>
      </c>
      <c r="T831" t="s">
        <v>272</v>
      </c>
      <c r="U831" t="s">
        <v>273</v>
      </c>
      <c r="V831" t="s">
        <v>52</v>
      </c>
      <c r="W831" t="s">
        <v>274</v>
      </c>
      <c r="X831" t="s">
        <v>275</v>
      </c>
      <c r="Y831" t="s">
        <v>42</v>
      </c>
    </row>
    <row r="832" spans="1:25" x14ac:dyDescent="0.25">
      <c r="A832">
        <v>10101</v>
      </c>
      <c r="B832">
        <v>26</v>
      </c>
      <c r="C832" t="s">
        <v>77</v>
      </c>
      <c r="D832">
        <v>1</v>
      </c>
      <c r="E832" t="s">
        <v>1927</v>
      </c>
      <c r="F832" t="s">
        <v>1768</v>
      </c>
      <c r="G832" t="s">
        <v>28</v>
      </c>
      <c r="H832">
        <v>1</v>
      </c>
      <c r="I832">
        <v>1</v>
      </c>
      <c r="J832">
        <v>2003</v>
      </c>
      <c r="K832" t="s">
        <v>1354</v>
      </c>
      <c r="L832">
        <v>168</v>
      </c>
      <c r="M832" t="s">
        <v>1928</v>
      </c>
      <c r="N832" t="s">
        <v>849</v>
      </c>
      <c r="O832" t="s">
        <v>850</v>
      </c>
      <c r="P832" t="s">
        <v>851</v>
      </c>
      <c r="Q832" t="s">
        <v>34</v>
      </c>
      <c r="R832" t="s">
        <v>852</v>
      </c>
      <c r="S832" t="s">
        <v>34</v>
      </c>
      <c r="T832" t="s">
        <v>853</v>
      </c>
      <c r="U832" t="s">
        <v>810</v>
      </c>
      <c r="V832" t="s">
        <v>52</v>
      </c>
      <c r="W832" t="s">
        <v>854</v>
      </c>
      <c r="X832" t="s">
        <v>731</v>
      </c>
      <c r="Y832" t="s">
        <v>65</v>
      </c>
    </row>
    <row r="833" spans="1:25" x14ac:dyDescent="0.25">
      <c r="A833">
        <v>10110</v>
      </c>
      <c r="B833">
        <v>31</v>
      </c>
      <c r="C833" t="s">
        <v>77</v>
      </c>
      <c r="D833">
        <v>1</v>
      </c>
      <c r="E833" t="s">
        <v>1929</v>
      </c>
      <c r="F833" t="s">
        <v>1464</v>
      </c>
      <c r="G833" t="s">
        <v>28</v>
      </c>
      <c r="H833">
        <v>1</v>
      </c>
      <c r="I833">
        <v>3</v>
      </c>
      <c r="J833">
        <v>2003</v>
      </c>
      <c r="K833" t="s">
        <v>1354</v>
      </c>
      <c r="L833">
        <v>168</v>
      </c>
      <c r="M833" t="s">
        <v>1928</v>
      </c>
      <c r="N833" t="s">
        <v>927</v>
      </c>
      <c r="O833" t="s">
        <v>928</v>
      </c>
      <c r="P833" t="s">
        <v>929</v>
      </c>
      <c r="Q833" t="s">
        <v>34</v>
      </c>
      <c r="R833" t="s">
        <v>930</v>
      </c>
      <c r="S833" t="s">
        <v>34</v>
      </c>
      <c r="T833" t="s">
        <v>931</v>
      </c>
      <c r="U833" t="s">
        <v>262</v>
      </c>
      <c r="V833" t="s">
        <v>52</v>
      </c>
      <c r="W833" t="s">
        <v>932</v>
      </c>
      <c r="X833" t="s">
        <v>137</v>
      </c>
      <c r="Y833" t="s">
        <v>65</v>
      </c>
    </row>
    <row r="834" spans="1:25" x14ac:dyDescent="0.25">
      <c r="A834">
        <v>10125</v>
      </c>
      <c r="B834">
        <v>34</v>
      </c>
      <c r="C834" t="s">
        <v>77</v>
      </c>
      <c r="D834">
        <v>2</v>
      </c>
      <c r="E834" t="s">
        <v>1930</v>
      </c>
      <c r="F834" t="s">
        <v>1360</v>
      </c>
      <c r="G834" t="s">
        <v>28</v>
      </c>
      <c r="H834">
        <v>2</v>
      </c>
      <c r="I834">
        <v>5</v>
      </c>
      <c r="J834">
        <v>2003</v>
      </c>
      <c r="K834" t="s">
        <v>1354</v>
      </c>
      <c r="L834">
        <v>168</v>
      </c>
      <c r="M834" t="s">
        <v>1928</v>
      </c>
      <c r="N834" t="s">
        <v>132</v>
      </c>
      <c r="O834" t="s">
        <v>133</v>
      </c>
      <c r="P834" t="s">
        <v>134</v>
      </c>
      <c r="Q834" t="s">
        <v>135</v>
      </c>
      <c r="R834" t="s">
        <v>136</v>
      </c>
      <c r="S834" t="s">
        <v>137</v>
      </c>
      <c r="T834" t="s">
        <v>138</v>
      </c>
      <c r="U834" t="s">
        <v>139</v>
      </c>
      <c r="V834" t="s">
        <v>140</v>
      </c>
      <c r="W834" t="s">
        <v>141</v>
      </c>
      <c r="X834" t="s">
        <v>142</v>
      </c>
      <c r="Y834" t="s">
        <v>65</v>
      </c>
    </row>
    <row r="835" spans="1:25" x14ac:dyDescent="0.25">
      <c r="A835">
        <v>10139</v>
      </c>
      <c r="B835">
        <v>41</v>
      </c>
      <c r="C835" t="s">
        <v>77</v>
      </c>
      <c r="D835">
        <v>8</v>
      </c>
      <c r="E835" t="s">
        <v>1931</v>
      </c>
      <c r="F835" t="s">
        <v>1362</v>
      </c>
      <c r="G835" t="s">
        <v>28</v>
      </c>
      <c r="H835">
        <v>3</v>
      </c>
      <c r="I835">
        <v>7</v>
      </c>
      <c r="J835">
        <v>2003</v>
      </c>
      <c r="K835" t="s">
        <v>1354</v>
      </c>
      <c r="L835">
        <v>168</v>
      </c>
      <c r="M835" t="s">
        <v>1928</v>
      </c>
      <c r="N835" t="s">
        <v>233</v>
      </c>
      <c r="O835" t="s">
        <v>234</v>
      </c>
      <c r="P835" t="s">
        <v>235</v>
      </c>
      <c r="Q835" t="s">
        <v>236</v>
      </c>
      <c r="R835" t="s">
        <v>237</v>
      </c>
      <c r="S835" t="s">
        <v>238</v>
      </c>
      <c r="T835" t="s">
        <v>239</v>
      </c>
      <c r="U835" t="s">
        <v>139</v>
      </c>
      <c r="V835" t="s">
        <v>140</v>
      </c>
      <c r="W835" t="s">
        <v>240</v>
      </c>
      <c r="X835" t="s">
        <v>241</v>
      </c>
      <c r="Y835" t="s">
        <v>229</v>
      </c>
    </row>
    <row r="836" spans="1:25" x14ac:dyDescent="0.25">
      <c r="A836">
        <v>10149</v>
      </c>
      <c r="B836">
        <v>23</v>
      </c>
      <c r="C836" t="s">
        <v>77</v>
      </c>
      <c r="D836">
        <v>5</v>
      </c>
      <c r="E836" t="s">
        <v>1932</v>
      </c>
      <c r="F836" t="s">
        <v>1364</v>
      </c>
      <c r="G836" t="s">
        <v>28</v>
      </c>
      <c r="H836">
        <v>3</v>
      </c>
      <c r="I836">
        <v>9</v>
      </c>
      <c r="J836">
        <v>2003</v>
      </c>
      <c r="K836" t="s">
        <v>1354</v>
      </c>
      <c r="L836">
        <v>168</v>
      </c>
      <c r="M836" t="s">
        <v>1928</v>
      </c>
      <c r="N836" t="s">
        <v>1195</v>
      </c>
      <c r="O836" t="s">
        <v>1196</v>
      </c>
      <c r="P836" t="s">
        <v>1197</v>
      </c>
      <c r="Q836" t="s">
        <v>34</v>
      </c>
      <c r="R836" t="s">
        <v>1198</v>
      </c>
      <c r="S836" t="s">
        <v>73</v>
      </c>
      <c r="T836" t="s">
        <v>92</v>
      </c>
      <c r="U836" t="s">
        <v>38</v>
      </c>
      <c r="V836" t="s">
        <v>39</v>
      </c>
      <c r="W836" t="s">
        <v>1199</v>
      </c>
      <c r="X836" t="s">
        <v>705</v>
      </c>
      <c r="Y836" t="s">
        <v>65</v>
      </c>
    </row>
    <row r="837" spans="1:25" x14ac:dyDescent="0.25">
      <c r="A837">
        <v>10162</v>
      </c>
      <c r="B837">
        <v>48</v>
      </c>
      <c r="C837" t="s">
        <v>77</v>
      </c>
      <c r="D837">
        <v>3</v>
      </c>
      <c r="E837" t="s">
        <v>1933</v>
      </c>
      <c r="F837" t="s">
        <v>1367</v>
      </c>
      <c r="G837" t="s">
        <v>28</v>
      </c>
      <c r="H837">
        <v>4</v>
      </c>
      <c r="I837">
        <v>10</v>
      </c>
      <c r="J837">
        <v>2003</v>
      </c>
      <c r="K837" t="s">
        <v>1354</v>
      </c>
      <c r="L837">
        <v>168</v>
      </c>
      <c r="M837" t="s">
        <v>1928</v>
      </c>
      <c r="N837" t="s">
        <v>80</v>
      </c>
      <c r="O837" t="s">
        <v>81</v>
      </c>
      <c r="P837" t="s">
        <v>82</v>
      </c>
      <c r="Q837" t="s">
        <v>34</v>
      </c>
      <c r="R837" t="s">
        <v>83</v>
      </c>
      <c r="S837" t="s">
        <v>73</v>
      </c>
      <c r="T837" t="s">
        <v>34</v>
      </c>
      <c r="U837" t="s">
        <v>38</v>
      </c>
      <c r="V837" t="s">
        <v>39</v>
      </c>
      <c r="W837" t="s">
        <v>84</v>
      </c>
      <c r="X837" t="s">
        <v>76</v>
      </c>
      <c r="Y837" t="s">
        <v>229</v>
      </c>
    </row>
    <row r="838" spans="1:25" x14ac:dyDescent="0.25">
      <c r="A838">
        <v>10173</v>
      </c>
      <c r="B838">
        <v>22</v>
      </c>
      <c r="C838" t="s">
        <v>77</v>
      </c>
      <c r="D838">
        <v>7</v>
      </c>
      <c r="E838" t="s">
        <v>1934</v>
      </c>
      <c r="F838" t="s">
        <v>1306</v>
      </c>
      <c r="G838" t="s">
        <v>28</v>
      </c>
      <c r="H838">
        <v>4</v>
      </c>
      <c r="I838">
        <v>11</v>
      </c>
      <c r="J838">
        <v>2003</v>
      </c>
      <c r="K838" t="s">
        <v>1354</v>
      </c>
      <c r="L838">
        <v>168</v>
      </c>
      <c r="M838" t="s">
        <v>1928</v>
      </c>
      <c r="N838" t="s">
        <v>1369</v>
      </c>
      <c r="O838" t="s">
        <v>1370</v>
      </c>
      <c r="P838" t="s">
        <v>1371</v>
      </c>
      <c r="Q838" t="s">
        <v>34</v>
      </c>
      <c r="R838" t="s">
        <v>1372</v>
      </c>
      <c r="S838" t="s">
        <v>34</v>
      </c>
      <c r="T838" t="s">
        <v>1373</v>
      </c>
      <c r="U838" t="s">
        <v>396</v>
      </c>
      <c r="V838" t="s">
        <v>52</v>
      </c>
      <c r="W838" t="s">
        <v>1374</v>
      </c>
      <c r="X838" t="s">
        <v>1375</v>
      </c>
      <c r="Y838" t="s">
        <v>65</v>
      </c>
    </row>
    <row r="839" spans="1:25" x14ac:dyDescent="0.25">
      <c r="A839">
        <v>10182</v>
      </c>
      <c r="B839">
        <v>21</v>
      </c>
      <c r="C839" t="s">
        <v>77</v>
      </c>
      <c r="D839">
        <v>4</v>
      </c>
      <c r="E839" t="s">
        <v>1935</v>
      </c>
      <c r="F839" t="s">
        <v>802</v>
      </c>
      <c r="G839" t="s">
        <v>28</v>
      </c>
      <c r="H839">
        <v>4</v>
      </c>
      <c r="I839">
        <v>11</v>
      </c>
      <c r="J839">
        <v>2003</v>
      </c>
      <c r="K839" t="s">
        <v>1354</v>
      </c>
      <c r="L839">
        <v>168</v>
      </c>
      <c r="M839" t="s">
        <v>1928</v>
      </c>
      <c r="N839" t="s">
        <v>417</v>
      </c>
      <c r="O839" t="s">
        <v>418</v>
      </c>
      <c r="P839" t="s">
        <v>419</v>
      </c>
      <c r="Q839" t="s">
        <v>34</v>
      </c>
      <c r="R839" t="s">
        <v>420</v>
      </c>
      <c r="S839" t="s">
        <v>73</v>
      </c>
      <c r="T839" t="s">
        <v>167</v>
      </c>
      <c r="U839" t="s">
        <v>38</v>
      </c>
      <c r="V839" t="s">
        <v>39</v>
      </c>
      <c r="W839" t="s">
        <v>421</v>
      </c>
      <c r="X839" t="s">
        <v>422</v>
      </c>
      <c r="Y839" t="s">
        <v>65</v>
      </c>
    </row>
    <row r="840" spans="1:25" x14ac:dyDescent="0.25">
      <c r="A840">
        <v>10193</v>
      </c>
      <c r="B840">
        <v>22</v>
      </c>
      <c r="C840" t="s">
        <v>77</v>
      </c>
      <c r="D840">
        <v>8</v>
      </c>
      <c r="E840" t="s">
        <v>1936</v>
      </c>
      <c r="F840" t="s">
        <v>1379</v>
      </c>
      <c r="G840" t="s">
        <v>28</v>
      </c>
      <c r="H840">
        <v>4</v>
      </c>
      <c r="I840">
        <v>11</v>
      </c>
      <c r="J840">
        <v>2003</v>
      </c>
      <c r="K840" t="s">
        <v>1354</v>
      </c>
      <c r="L840">
        <v>168</v>
      </c>
      <c r="M840" t="s">
        <v>1928</v>
      </c>
      <c r="N840" t="s">
        <v>1380</v>
      </c>
      <c r="O840" t="s">
        <v>1381</v>
      </c>
      <c r="P840" t="s">
        <v>1382</v>
      </c>
      <c r="Q840" t="s">
        <v>34</v>
      </c>
      <c r="R840" t="s">
        <v>1383</v>
      </c>
      <c r="S840" t="s">
        <v>137</v>
      </c>
      <c r="T840" t="s">
        <v>1384</v>
      </c>
      <c r="U840" t="s">
        <v>139</v>
      </c>
      <c r="V840" t="s">
        <v>140</v>
      </c>
      <c r="W840" t="s">
        <v>1385</v>
      </c>
      <c r="X840" t="s">
        <v>1386</v>
      </c>
      <c r="Y840" t="s">
        <v>65</v>
      </c>
    </row>
    <row r="841" spans="1:25" x14ac:dyDescent="0.25">
      <c r="A841">
        <v>10205</v>
      </c>
      <c r="B841">
        <v>40</v>
      </c>
      <c r="C841" t="s">
        <v>77</v>
      </c>
      <c r="D841">
        <v>3</v>
      </c>
      <c r="E841" t="s">
        <v>1937</v>
      </c>
      <c r="F841" t="s">
        <v>1388</v>
      </c>
      <c r="G841" t="s">
        <v>28</v>
      </c>
      <c r="H841">
        <v>4</v>
      </c>
      <c r="I841">
        <v>12</v>
      </c>
      <c r="J841">
        <v>2003</v>
      </c>
      <c r="K841" t="s">
        <v>1354</v>
      </c>
      <c r="L841">
        <v>168</v>
      </c>
      <c r="M841" t="s">
        <v>1928</v>
      </c>
      <c r="N841" t="s">
        <v>268</v>
      </c>
      <c r="O841" t="s">
        <v>269</v>
      </c>
      <c r="P841" t="s">
        <v>270</v>
      </c>
      <c r="Q841" t="s">
        <v>34</v>
      </c>
      <c r="R841" t="s">
        <v>271</v>
      </c>
      <c r="S841" t="s">
        <v>34</v>
      </c>
      <c r="T841" t="s">
        <v>272</v>
      </c>
      <c r="U841" t="s">
        <v>273</v>
      </c>
      <c r="V841" t="s">
        <v>52</v>
      </c>
      <c r="W841" t="s">
        <v>274</v>
      </c>
      <c r="X841" t="s">
        <v>275</v>
      </c>
      <c r="Y841" t="s">
        <v>229</v>
      </c>
    </row>
    <row r="842" spans="1:25" x14ac:dyDescent="0.25">
      <c r="A842">
        <v>10214</v>
      </c>
      <c r="B842">
        <v>50</v>
      </c>
      <c r="C842" t="s">
        <v>77</v>
      </c>
      <c r="D842">
        <v>1</v>
      </c>
      <c r="E842" t="s">
        <v>1938</v>
      </c>
      <c r="F842" t="s">
        <v>1574</v>
      </c>
      <c r="G842" t="s">
        <v>28</v>
      </c>
      <c r="H842">
        <v>1</v>
      </c>
      <c r="I842">
        <v>1</v>
      </c>
      <c r="J842">
        <v>2004</v>
      </c>
      <c r="K842" t="s">
        <v>1354</v>
      </c>
      <c r="L842">
        <v>168</v>
      </c>
      <c r="M842" t="s">
        <v>1928</v>
      </c>
      <c r="N842" t="s">
        <v>292</v>
      </c>
      <c r="O842" t="s">
        <v>293</v>
      </c>
      <c r="P842" t="s">
        <v>294</v>
      </c>
      <c r="Q842" t="s">
        <v>34</v>
      </c>
      <c r="R842" t="s">
        <v>271</v>
      </c>
      <c r="S842" t="s">
        <v>34</v>
      </c>
      <c r="T842" t="s">
        <v>295</v>
      </c>
      <c r="U842" t="s">
        <v>273</v>
      </c>
      <c r="V842" t="s">
        <v>52</v>
      </c>
      <c r="W842" t="s">
        <v>296</v>
      </c>
      <c r="X842" t="s">
        <v>297</v>
      </c>
      <c r="Y842" t="s">
        <v>229</v>
      </c>
    </row>
    <row r="843" spans="1:25" x14ac:dyDescent="0.25">
      <c r="A843">
        <v>10227</v>
      </c>
      <c r="B843">
        <v>29</v>
      </c>
      <c r="C843" t="s">
        <v>77</v>
      </c>
      <c r="D843">
        <v>4</v>
      </c>
      <c r="E843" t="s">
        <v>1939</v>
      </c>
      <c r="F843" t="s">
        <v>1391</v>
      </c>
      <c r="G843" t="s">
        <v>28</v>
      </c>
      <c r="H843">
        <v>1</v>
      </c>
      <c r="I843">
        <v>3</v>
      </c>
      <c r="J843">
        <v>2004</v>
      </c>
      <c r="K843" t="s">
        <v>1354</v>
      </c>
      <c r="L843">
        <v>168</v>
      </c>
      <c r="M843" t="s">
        <v>1928</v>
      </c>
      <c r="N843" t="s">
        <v>338</v>
      </c>
      <c r="O843" t="s">
        <v>339</v>
      </c>
      <c r="P843" t="s">
        <v>340</v>
      </c>
      <c r="Q843" t="s">
        <v>34</v>
      </c>
      <c r="R843" t="s">
        <v>341</v>
      </c>
      <c r="S843" t="s">
        <v>34</v>
      </c>
      <c r="T843" t="s">
        <v>342</v>
      </c>
      <c r="U843" t="s">
        <v>51</v>
      </c>
      <c r="V843" t="s">
        <v>52</v>
      </c>
      <c r="W843" t="s">
        <v>343</v>
      </c>
      <c r="X843" t="s">
        <v>344</v>
      </c>
      <c r="Y843" t="s">
        <v>65</v>
      </c>
    </row>
    <row r="844" spans="1:25" x14ac:dyDescent="0.25">
      <c r="A844">
        <v>10244</v>
      </c>
      <c r="B844">
        <v>43</v>
      </c>
      <c r="C844" t="s">
        <v>77</v>
      </c>
      <c r="D844">
        <v>8</v>
      </c>
      <c r="E844" t="s">
        <v>1940</v>
      </c>
      <c r="F844" t="s">
        <v>1393</v>
      </c>
      <c r="G844" t="s">
        <v>28</v>
      </c>
      <c r="H844">
        <v>2</v>
      </c>
      <c r="I844">
        <v>4</v>
      </c>
      <c r="J844">
        <v>2004</v>
      </c>
      <c r="K844" t="s">
        <v>1354</v>
      </c>
      <c r="L844">
        <v>168</v>
      </c>
      <c r="M844" t="s">
        <v>1928</v>
      </c>
      <c r="N844" t="s">
        <v>268</v>
      </c>
      <c r="O844" t="s">
        <v>269</v>
      </c>
      <c r="P844" t="s">
        <v>270</v>
      </c>
      <c r="Q844" t="s">
        <v>34</v>
      </c>
      <c r="R844" t="s">
        <v>271</v>
      </c>
      <c r="S844" t="s">
        <v>34</v>
      </c>
      <c r="T844" t="s">
        <v>272</v>
      </c>
      <c r="U844" t="s">
        <v>273</v>
      </c>
      <c r="V844" t="s">
        <v>52</v>
      </c>
      <c r="W844" t="s">
        <v>274</v>
      </c>
      <c r="X844" t="s">
        <v>275</v>
      </c>
      <c r="Y844" t="s">
        <v>65</v>
      </c>
    </row>
    <row r="845" spans="1:25" x14ac:dyDescent="0.25">
      <c r="A845">
        <v>10255</v>
      </c>
      <c r="B845">
        <v>24</v>
      </c>
      <c r="C845" t="s">
        <v>77</v>
      </c>
      <c r="D845">
        <v>1</v>
      </c>
      <c r="E845" t="s">
        <v>1941</v>
      </c>
      <c r="F845" t="s">
        <v>1942</v>
      </c>
      <c r="G845" t="s">
        <v>28</v>
      </c>
      <c r="H845">
        <v>2</v>
      </c>
      <c r="I845">
        <v>6</v>
      </c>
      <c r="J845">
        <v>2004</v>
      </c>
      <c r="K845" t="s">
        <v>1354</v>
      </c>
      <c r="L845">
        <v>168</v>
      </c>
      <c r="M845" t="s">
        <v>1928</v>
      </c>
      <c r="N845" t="s">
        <v>1255</v>
      </c>
      <c r="O845" t="s">
        <v>1256</v>
      </c>
      <c r="P845" t="s">
        <v>1257</v>
      </c>
      <c r="Q845" t="s">
        <v>34</v>
      </c>
      <c r="R845" t="s">
        <v>1258</v>
      </c>
      <c r="S845" t="s">
        <v>34</v>
      </c>
      <c r="T845" t="s">
        <v>1259</v>
      </c>
      <c r="U845" t="s">
        <v>51</v>
      </c>
      <c r="V845" t="s">
        <v>52</v>
      </c>
      <c r="W845" t="s">
        <v>1260</v>
      </c>
      <c r="X845" t="s">
        <v>1261</v>
      </c>
      <c r="Y845" t="s">
        <v>65</v>
      </c>
    </row>
    <row r="846" spans="1:25" x14ac:dyDescent="0.25">
      <c r="A846">
        <v>10280</v>
      </c>
      <c r="B846">
        <v>22</v>
      </c>
      <c r="C846" t="s">
        <v>77</v>
      </c>
      <c r="D846">
        <v>10</v>
      </c>
      <c r="E846" t="s">
        <v>1943</v>
      </c>
      <c r="F846" t="s">
        <v>390</v>
      </c>
      <c r="G846" t="s">
        <v>28</v>
      </c>
      <c r="H846">
        <v>3</v>
      </c>
      <c r="I846">
        <v>8</v>
      </c>
      <c r="J846">
        <v>2004</v>
      </c>
      <c r="K846" t="s">
        <v>1354</v>
      </c>
      <c r="L846">
        <v>168</v>
      </c>
      <c r="M846" t="s">
        <v>1928</v>
      </c>
      <c r="N846" t="s">
        <v>391</v>
      </c>
      <c r="O846" t="s">
        <v>392</v>
      </c>
      <c r="P846" t="s">
        <v>393</v>
      </c>
      <c r="Q846" t="s">
        <v>34</v>
      </c>
      <c r="R846" t="s">
        <v>394</v>
      </c>
      <c r="S846" t="s">
        <v>34</v>
      </c>
      <c r="T846" t="s">
        <v>395</v>
      </c>
      <c r="U846" t="s">
        <v>396</v>
      </c>
      <c r="V846" t="s">
        <v>52</v>
      </c>
      <c r="W846" t="s">
        <v>397</v>
      </c>
      <c r="X846" t="s">
        <v>398</v>
      </c>
      <c r="Y846" t="s">
        <v>65</v>
      </c>
    </row>
    <row r="847" spans="1:25" x14ac:dyDescent="0.25">
      <c r="A847">
        <v>10289</v>
      </c>
      <c r="B847">
        <v>43</v>
      </c>
      <c r="C847" t="s">
        <v>77</v>
      </c>
      <c r="D847">
        <v>3</v>
      </c>
      <c r="E847" t="s">
        <v>1944</v>
      </c>
      <c r="F847" t="s">
        <v>1399</v>
      </c>
      <c r="G847" t="s">
        <v>28</v>
      </c>
      <c r="H847">
        <v>3</v>
      </c>
      <c r="I847">
        <v>9</v>
      </c>
      <c r="J847">
        <v>2004</v>
      </c>
      <c r="K847" t="s">
        <v>1354</v>
      </c>
      <c r="L847">
        <v>168</v>
      </c>
      <c r="M847" t="s">
        <v>1928</v>
      </c>
      <c r="N847" t="s">
        <v>107</v>
      </c>
      <c r="O847" t="s">
        <v>108</v>
      </c>
      <c r="P847" t="s">
        <v>109</v>
      </c>
      <c r="Q847" t="s">
        <v>34</v>
      </c>
      <c r="R847" t="s">
        <v>110</v>
      </c>
      <c r="S847" t="s">
        <v>34</v>
      </c>
      <c r="T847" t="s">
        <v>111</v>
      </c>
      <c r="U847" t="s">
        <v>112</v>
      </c>
      <c r="V847" t="s">
        <v>52</v>
      </c>
      <c r="W847" t="s">
        <v>113</v>
      </c>
      <c r="X847" t="s">
        <v>114</v>
      </c>
      <c r="Y847" t="s">
        <v>229</v>
      </c>
    </row>
    <row r="848" spans="1:25" x14ac:dyDescent="0.25">
      <c r="A848">
        <v>10304</v>
      </c>
      <c r="B848">
        <v>20</v>
      </c>
      <c r="C848" t="s">
        <v>77</v>
      </c>
      <c r="D848">
        <v>14</v>
      </c>
      <c r="E848" t="s">
        <v>1945</v>
      </c>
      <c r="F848" t="s">
        <v>408</v>
      </c>
      <c r="G848" t="s">
        <v>28</v>
      </c>
      <c r="H848">
        <v>4</v>
      </c>
      <c r="I848">
        <v>10</v>
      </c>
      <c r="J848">
        <v>2004</v>
      </c>
      <c r="K848" t="s">
        <v>1354</v>
      </c>
      <c r="L848">
        <v>168</v>
      </c>
      <c r="M848" t="s">
        <v>1928</v>
      </c>
      <c r="N848" t="s">
        <v>409</v>
      </c>
      <c r="O848" t="s">
        <v>410</v>
      </c>
      <c r="P848" t="s">
        <v>411</v>
      </c>
      <c r="Q848" t="s">
        <v>34</v>
      </c>
      <c r="R848" t="s">
        <v>412</v>
      </c>
      <c r="S848" t="s">
        <v>34</v>
      </c>
      <c r="T848" t="s">
        <v>413</v>
      </c>
      <c r="U848" t="s">
        <v>51</v>
      </c>
      <c r="V848" t="s">
        <v>52</v>
      </c>
      <c r="W848" t="s">
        <v>414</v>
      </c>
      <c r="X848" t="s">
        <v>64</v>
      </c>
      <c r="Y848" t="s">
        <v>65</v>
      </c>
    </row>
    <row r="849" spans="1:25" x14ac:dyDescent="0.25">
      <c r="A849">
        <v>10312</v>
      </c>
      <c r="B849">
        <v>25</v>
      </c>
      <c r="C849" t="s">
        <v>77</v>
      </c>
      <c r="D849">
        <v>11</v>
      </c>
      <c r="E849" t="s">
        <v>1946</v>
      </c>
      <c r="F849" t="s">
        <v>416</v>
      </c>
      <c r="G849" t="s">
        <v>28</v>
      </c>
      <c r="H849">
        <v>4</v>
      </c>
      <c r="I849">
        <v>10</v>
      </c>
      <c r="J849">
        <v>2004</v>
      </c>
      <c r="K849" t="s">
        <v>1354</v>
      </c>
      <c r="L849">
        <v>168</v>
      </c>
      <c r="M849" t="s">
        <v>1928</v>
      </c>
      <c r="N849" t="s">
        <v>417</v>
      </c>
      <c r="O849" t="s">
        <v>418</v>
      </c>
      <c r="P849" t="s">
        <v>419</v>
      </c>
      <c r="Q849" t="s">
        <v>34</v>
      </c>
      <c r="R849" t="s">
        <v>420</v>
      </c>
      <c r="S849" t="s">
        <v>73</v>
      </c>
      <c r="T849" t="s">
        <v>167</v>
      </c>
      <c r="U849" t="s">
        <v>38</v>
      </c>
      <c r="V849" t="s">
        <v>39</v>
      </c>
      <c r="W849" t="s">
        <v>421</v>
      </c>
      <c r="X849" t="s">
        <v>422</v>
      </c>
      <c r="Y849" t="s">
        <v>65</v>
      </c>
    </row>
    <row r="850" spans="1:25" x14ac:dyDescent="0.25">
      <c r="A850">
        <v>10322</v>
      </c>
      <c r="B850">
        <v>36</v>
      </c>
      <c r="C850" t="s">
        <v>77</v>
      </c>
      <c r="D850">
        <v>2</v>
      </c>
      <c r="E850" t="s">
        <v>1947</v>
      </c>
      <c r="F850" t="s">
        <v>424</v>
      </c>
      <c r="G850" t="s">
        <v>28</v>
      </c>
      <c r="H850">
        <v>4</v>
      </c>
      <c r="I850">
        <v>11</v>
      </c>
      <c r="J850">
        <v>2004</v>
      </c>
      <c r="K850" t="s">
        <v>1354</v>
      </c>
      <c r="L850">
        <v>168</v>
      </c>
      <c r="M850" t="s">
        <v>1928</v>
      </c>
      <c r="N850" t="s">
        <v>425</v>
      </c>
      <c r="O850" t="s">
        <v>426</v>
      </c>
      <c r="P850" t="s">
        <v>427</v>
      </c>
      <c r="Q850" t="s">
        <v>34</v>
      </c>
      <c r="R850" t="s">
        <v>428</v>
      </c>
      <c r="S850" t="s">
        <v>429</v>
      </c>
      <c r="T850" t="s">
        <v>430</v>
      </c>
      <c r="U850" t="s">
        <v>38</v>
      </c>
      <c r="V850" t="s">
        <v>39</v>
      </c>
      <c r="W850" t="s">
        <v>75</v>
      </c>
      <c r="X850" t="s">
        <v>422</v>
      </c>
      <c r="Y850" t="s">
        <v>65</v>
      </c>
    </row>
    <row r="851" spans="1:25" x14ac:dyDescent="0.25">
      <c r="A851">
        <v>10332</v>
      </c>
      <c r="B851">
        <v>24</v>
      </c>
      <c r="C851" t="s">
        <v>1948</v>
      </c>
      <c r="D851">
        <v>1</v>
      </c>
      <c r="E851" t="s">
        <v>1949</v>
      </c>
      <c r="F851" t="s">
        <v>1337</v>
      </c>
      <c r="G851" t="s">
        <v>28</v>
      </c>
      <c r="H851">
        <v>4</v>
      </c>
      <c r="I851">
        <v>11</v>
      </c>
      <c r="J851">
        <v>2004</v>
      </c>
      <c r="K851" t="s">
        <v>1354</v>
      </c>
      <c r="L851">
        <v>168</v>
      </c>
      <c r="M851" t="s">
        <v>1928</v>
      </c>
      <c r="N851" t="s">
        <v>927</v>
      </c>
      <c r="O851" t="s">
        <v>928</v>
      </c>
      <c r="P851" t="s">
        <v>929</v>
      </c>
      <c r="Q851" t="s">
        <v>34</v>
      </c>
      <c r="R851" t="s">
        <v>930</v>
      </c>
      <c r="S851" t="s">
        <v>34</v>
      </c>
      <c r="T851" t="s">
        <v>931</v>
      </c>
      <c r="U851" t="s">
        <v>262</v>
      </c>
      <c r="V851" t="s">
        <v>52</v>
      </c>
      <c r="W851" t="s">
        <v>932</v>
      </c>
      <c r="X851" t="s">
        <v>137</v>
      </c>
      <c r="Y851" t="s">
        <v>42</v>
      </c>
    </row>
    <row r="852" spans="1:25" x14ac:dyDescent="0.25">
      <c r="A852">
        <v>10347</v>
      </c>
      <c r="B852">
        <v>21</v>
      </c>
      <c r="C852" t="s">
        <v>77</v>
      </c>
      <c r="D852">
        <v>6</v>
      </c>
      <c r="E852" t="s">
        <v>1950</v>
      </c>
      <c r="F852" t="s">
        <v>434</v>
      </c>
      <c r="G852" t="s">
        <v>28</v>
      </c>
      <c r="H852">
        <v>4</v>
      </c>
      <c r="I852">
        <v>11</v>
      </c>
      <c r="J852">
        <v>2004</v>
      </c>
      <c r="K852" t="s">
        <v>1354</v>
      </c>
      <c r="L852">
        <v>168</v>
      </c>
      <c r="M852" t="s">
        <v>1928</v>
      </c>
      <c r="N852" t="s">
        <v>132</v>
      </c>
      <c r="O852" t="s">
        <v>133</v>
      </c>
      <c r="P852" t="s">
        <v>134</v>
      </c>
      <c r="Q852" t="s">
        <v>135</v>
      </c>
      <c r="R852" t="s">
        <v>136</v>
      </c>
      <c r="S852" t="s">
        <v>137</v>
      </c>
      <c r="T852" t="s">
        <v>138</v>
      </c>
      <c r="U852" t="s">
        <v>139</v>
      </c>
      <c r="V852" t="s">
        <v>140</v>
      </c>
      <c r="W852" t="s">
        <v>141</v>
      </c>
      <c r="X852" t="s">
        <v>142</v>
      </c>
      <c r="Y852" t="s">
        <v>65</v>
      </c>
    </row>
    <row r="853" spans="1:25" x14ac:dyDescent="0.25">
      <c r="A853">
        <v>10356</v>
      </c>
      <c r="B853">
        <v>30</v>
      </c>
      <c r="C853" t="s">
        <v>77</v>
      </c>
      <c r="D853">
        <v>1</v>
      </c>
      <c r="E853" t="s">
        <v>1951</v>
      </c>
      <c r="F853" t="s">
        <v>1341</v>
      </c>
      <c r="G853" t="s">
        <v>28</v>
      </c>
      <c r="H853">
        <v>4</v>
      </c>
      <c r="I853">
        <v>12</v>
      </c>
      <c r="J853">
        <v>2004</v>
      </c>
      <c r="K853" t="s">
        <v>1354</v>
      </c>
      <c r="L853">
        <v>168</v>
      </c>
      <c r="M853" t="s">
        <v>1928</v>
      </c>
      <c r="N853" t="s">
        <v>58</v>
      </c>
      <c r="O853" t="s">
        <v>59</v>
      </c>
      <c r="P853" t="s">
        <v>60</v>
      </c>
      <c r="Q853" t="s">
        <v>34</v>
      </c>
      <c r="R853" t="s">
        <v>61</v>
      </c>
      <c r="S853" t="s">
        <v>34</v>
      </c>
      <c r="T853" t="s">
        <v>62</v>
      </c>
      <c r="U853" t="s">
        <v>51</v>
      </c>
      <c r="V853" t="s">
        <v>52</v>
      </c>
      <c r="W853" t="s">
        <v>63</v>
      </c>
      <c r="X853" t="s">
        <v>64</v>
      </c>
      <c r="Y853" t="s">
        <v>65</v>
      </c>
    </row>
    <row r="854" spans="1:25" x14ac:dyDescent="0.25">
      <c r="A854">
        <v>10367</v>
      </c>
      <c r="B854">
        <v>32</v>
      </c>
      <c r="C854" t="s">
        <v>1952</v>
      </c>
      <c r="D854">
        <v>7</v>
      </c>
      <c r="E854" t="s">
        <v>1953</v>
      </c>
      <c r="F854" t="s">
        <v>1493</v>
      </c>
      <c r="G854" t="s">
        <v>724</v>
      </c>
      <c r="H854">
        <v>1</v>
      </c>
      <c r="I854">
        <v>1</v>
      </c>
      <c r="J854">
        <v>2005</v>
      </c>
      <c r="K854" t="s">
        <v>1354</v>
      </c>
      <c r="L854">
        <v>168</v>
      </c>
      <c r="M854" t="s">
        <v>1928</v>
      </c>
      <c r="N854" t="s">
        <v>69</v>
      </c>
      <c r="O854" t="s">
        <v>70</v>
      </c>
      <c r="P854" t="s">
        <v>71</v>
      </c>
      <c r="Q854" t="s">
        <v>34</v>
      </c>
      <c r="R854" t="s">
        <v>72</v>
      </c>
      <c r="S854" t="s">
        <v>73</v>
      </c>
      <c r="T854" t="s">
        <v>74</v>
      </c>
      <c r="U854" t="s">
        <v>38</v>
      </c>
      <c r="V854" t="s">
        <v>39</v>
      </c>
      <c r="W854" t="s">
        <v>75</v>
      </c>
      <c r="X854" t="s">
        <v>76</v>
      </c>
      <c r="Y854" t="s">
        <v>65</v>
      </c>
    </row>
    <row r="855" spans="1:25" x14ac:dyDescent="0.25">
      <c r="A855">
        <v>10380</v>
      </c>
      <c r="B855">
        <v>21</v>
      </c>
      <c r="C855" t="s">
        <v>1954</v>
      </c>
      <c r="D855">
        <v>8</v>
      </c>
      <c r="E855" t="s">
        <v>1955</v>
      </c>
      <c r="F855" t="s">
        <v>1413</v>
      </c>
      <c r="G855" t="s">
        <v>28</v>
      </c>
      <c r="H855">
        <v>1</v>
      </c>
      <c r="I855">
        <v>2</v>
      </c>
      <c r="J855">
        <v>2005</v>
      </c>
      <c r="K855" t="s">
        <v>1354</v>
      </c>
      <c r="L855">
        <v>168</v>
      </c>
      <c r="M855" t="s">
        <v>1928</v>
      </c>
      <c r="N855" t="s">
        <v>268</v>
      </c>
      <c r="O855" t="s">
        <v>269</v>
      </c>
      <c r="P855" t="s">
        <v>270</v>
      </c>
      <c r="Q855" t="s">
        <v>34</v>
      </c>
      <c r="R855" t="s">
        <v>271</v>
      </c>
      <c r="S855" t="s">
        <v>34</v>
      </c>
      <c r="T855" t="s">
        <v>272</v>
      </c>
      <c r="U855" t="s">
        <v>273</v>
      </c>
      <c r="V855" t="s">
        <v>52</v>
      </c>
      <c r="W855" t="s">
        <v>274</v>
      </c>
      <c r="X855" t="s">
        <v>275</v>
      </c>
      <c r="Y855" t="s">
        <v>42</v>
      </c>
    </row>
    <row r="856" spans="1:25" x14ac:dyDescent="0.25">
      <c r="A856">
        <v>10390</v>
      </c>
      <c r="B856">
        <v>26</v>
      </c>
      <c r="C856" t="s">
        <v>1956</v>
      </c>
      <c r="D856">
        <v>7</v>
      </c>
      <c r="E856" t="s">
        <v>1957</v>
      </c>
      <c r="F856" t="s">
        <v>1348</v>
      </c>
      <c r="G856" t="s">
        <v>28</v>
      </c>
      <c r="H856">
        <v>1</v>
      </c>
      <c r="I856">
        <v>3</v>
      </c>
      <c r="J856">
        <v>2005</v>
      </c>
      <c r="K856" t="s">
        <v>1354</v>
      </c>
      <c r="L856">
        <v>168</v>
      </c>
      <c r="M856" t="s">
        <v>1928</v>
      </c>
      <c r="N856" t="s">
        <v>417</v>
      </c>
      <c r="O856" t="s">
        <v>418</v>
      </c>
      <c r="P856" t="s">
        <v>419</v>
      </c>
      <c r="Q856" t="s">
        <v>34</v>
      </c>
      <c r="R856" t="s">
        <v>420</v>
      </c>
      <c r="S856" t="s">
        <v>73</v>
      </c>
      <c r="T856" t="s">
        <v>167</v>
      </c>
      <c r="U856" t="s">
        <v>38</v>
      </c>
      <c r="V856" t="s">
        <v>39</v>
      </c>
      <c r="W856" t="s">
        <v>421</v>
      </c>
      <c r="X856" t="s">
        <v>422</v>
      </c>
      <c r="Y856" t="s">
        <v>42</v>
      </c>
    </row>
    <row r="857" spans="1:25" x14ac:dyDescent="0.25">
      <c r="A857">
        <v>10421</v>
      </c>
      <c r="B857">
        <v>35</v>
      </c>
      <c r="C857" t="s">
        <v>77</v>
      </c>
      <c r="D857">
        <v>1</v>
      </c>
      <c r="E857" t="s">
        <v>1958</v>
      </c>
      <c r="F857" t="s">
        <v>1589</v>
      </c>
      <c r="G857" t="s">
        <v>468</v>
      </c>
      <c r="H857">
        <v>2</v>
      </c>
      <c r="I857">
        <v>5</v>
      </c>
      <c r="J857">
        <v>2005</v>
      </c>
      <c r="K857" t="s">
        <v>1354</v>
      </c>
      <c r="L857">
        <v>168</v>
      </c>
      <c r="M857" t="s">
        <v>1928</v>
      </c>
      <c r="N857" t="s">
        <v>417</v>
      </c>
      <c r="O857" t="s">
        <v>418</v>
      </c>
      <c r="P857" t="s">
        <v>419</v>
      </c>
      <c r="Q857" t="s">
        <v>34</v>
      </c>
      <c r="R857" t="s">
        <v>420</v>
      </c>
      <c r="S857" t="s">
        <v>73</v>
      </c>
      <c r="T857" t="s">
        <v>167</v>
      </c>
      <c r="U857" t="s">
        <v>38</v>
      </c>
      <c r="V857" t="s">
        <v>39</v>
      </c>
      <c r="W857" t="s">
        <v>421</v>
      </c>
      <c r="X857" t="s">
        <v>422</v>
      </c>
      <c r="Y857" t="s">
        <v>65</v>
      </c>
    </row>
    <row r="858" spans="1:25" x14ac:dyDescent="0.25">
      <c r="A858">
        <v>10109</v>
      </c>
      <c r="B858">
        <v>26</v>
      </c>
      <c r="C858" t="s">
        <v>77</v>
      </c>
      <c r="D858">
        <v>1</v>
      </c>
      <c r="E858" t="s">
        <v>1959</v>
      </c>
      <c r="F858" t="s">
        <v>1298</v>
      </c>
      <c r="G858" t="s">
        <v>28</v>
      </c>
      <c r="H858">
        <v>1</v>
      </c>
      <c r="I858">
        <v>3</v>
      </c>
      <c r="J858">
        <v>2003</v>
      </c>
      <c r="K858" t="s">
        <v>278</v>
      </c>
      <c r="L858">
        <v>132</v>
      </c>
      <c r="M858" t="s">
        <v>1960</v>
      </c>
      <c r="N858" t="s">
        <v>494</v>
      </c>
      <c r="O858" t="s">
        <v>495</v>
      </c>
      <c r="P858" t="s">
        <v>496</v>
      </c>
      <c r="Q858" t="s">
        <v>34</v>
      </c>
      <c r="R858" t="s">
        <v>332</v>
      </c>
      <c r="S858" t="s">
        <v>214</v>
      </c>
      <c r="T858" t="s">
        <v>333</v>
      </c>
      <c r="U858" t="s">
        <v>38</v>
      </c>
      <c r="V858" t="s">
        <v>39</v>
      </c>
      <c r="W858" t="s">
        <v>187</v>
      </c>
      <c r="X858" t="s">
        <v>497</v>
      </c>
      <c r="Y858" t="s">
        <v>65</v>
      </c>
    </row>
    <row r="859" spans="1:25" x14ac:dyDescent="0.25">
      <c r="A859">
        <v>10123</v>
      </c>
      <c r="B859">
        <v>46</v>
      </c>
      <c r="C859" t="s">
        <v>77</v>
      </c>
      <c r="D859">
        <v>3</v>
      </c>
      <c r="E859" t="s">
        <v>1961</v>
      </c>
      <c r="F859" t="s">
        <v>1467</v>
      </c>
      <c r="G859" t="s">
        <v>28</v>
      </c>
      <c r="H859">
        <v>2</v>
      </c>
      <c r="I859">
        <v>5</v>
      </c>
      <c r="J859">
        <v>2003</v>
      </c>
      <c r="K859" t="s">
        <v>278</v>
      </c>
      <c r="L859">
        <v>132</v>
      </c>
      <c r="M859" t="s">
        <v>1960</v>
      </c>
      <c r="N859" t="s">
        <v>504</v>
      </c>
      <c r="O859" t="s">
        <v>505</v>
      </c>
      <c r="P859" t="s">
        <v>506</v>
      </c>
      <c r="Q859" t="s">
        <v>34</v>
      </c>
      <c r="R859" t="s">
        <v>175</v>
      </c>
      <c r="S859" t="s">
        <v>34</v>
      </c>
      <c r="T859" t="s">
        <v>176</v>
      </c>
      <c r="U859" t="s">
        <v>51</v>
      </c>
      <c r="V859" t="s">
        <v>52</v>
      </c>
      <c r="W859" t="s">
        <v>507</v>
      </c>
      <c r="X859" t="s">
        <v>508</v>
      </c>
      <c r="Y859" t="s">
        <v>65</v>
      </c>
    </row>
    <row r="860" spans="1:25" x14ac:dyDescent="0.25">
      <c r="A860">
        <v>10137</v>
      </c>
      <c r="B860">
        <v>37</v>
      </c>
      <c r="C860" t="s">
        <v>77</v>
      </c>
      <c r="D860">
        <v>3</v>
      </c>
      <c r="E860" t="s">
        <v>1962</v>
      </c>
      <c r="F860" t="s">
        <v>1470</v>
      </c>
      <c r="G860" t="s">
        <v>28</v>
      </c>
      <c r="H860">
        <v>3</v>
      </c>
      <c r="I860">
        <v>7</v>
      </c>
      <c r="J860">
        <v>2003</v>
      </c>
      <c r="K860" t="s">
        <v>278</v>
      </c>
      <c r="L860">
        <v>132</v>
      </c>
      <c r="M860" t="s">
        <v>1960</v>
      </c>
      <c r="N860" t="s">
        <v>46</v>
      </c>
      <c r="O860" t="s">
        <v>47</v>
      </c>
      <c r="P860" t="s">
        <v>48</v>
      </c>
      <c r="Q860" t="s">
        <v>34</v>
      </c>
      <c r="R860" t="s">
        <v>49</v>
      </c>
      <c r="S860" t="s">
        <v>34</v>
      </c>
      <c r="T860" t="s">
        <v>50</v>
      </c>
      <c r="U860" t="s">
        <v>51</v>
      </c>
      <c r="V860" t="s">
        <v>52</v>
      </c>
      <c r="W860" t="s">
        <v>53</v>
      </c>
      <c r="X860" t="s">
        <v>54</v>
      </c>
      <c r="Y860" t="s">
        <v>65</v>
      </c>
    </row>
    <row r="861" spans="1:25" x14ac:dyDescent="0.25">
      <c r="A861">
        <v>10148</v>
      </c>
      <c r="B861">
        <v>27</v>
      </c>
      <c r="C861" t="s">
        <v>77</v>
      </c>
      <c r="D861">
        <v>10</v>
      </c>
      <c r="E861" t="s">
        <v>1963</v>
      </c>
      <c r="F861" t="s">
        <v>1303</v>
      </c>
      <c r="G861" t="s">
        <v>28</v>
      </c>
      <c r="H861">
        <v>3</v>
      </c>
      <c r="I861">
        <v>9</v>
      </c>
      <c r="J861">
        <v>2003</v>
      </c>
      <c r="K861" t="s">
        <v>278</v>
      </c>
      <c r="L861">
        <v>132</v>
      </c>
      <c r="M861" t="s">
        <v>1960</v>
      </c>
      <c r="N861" t="s">
        <v>448</v>
      </c>
      <c r="O861" t="s">
        <v>449</v>
      </c>
      <c r="P861" t="s">
        <v>450</v>
      </c>
      <c r="Q861" t="s">
        <v>451</v>
      </c>
      <c r="R861" t="s">
        <v>452</v>
      </c>
      <c r="S861" t="s">
        <v>238</v>
      </c>
      <c r="T861" t="s">
        <v>453</v>
      </c>
      <c r="U861" t="s">
        <v>139</v>
      </c>
      <c r="V861" t="s">
        <v>140</v>
      </c>
      <c r="W861" t="s">
        <v>454</v>
      </c>
      <c r="X861" t="s">
        <v>455</v>
      </c>
      <c r="Y861" t="s">
        <v>65</v>
      </c>
    </row>
    <row r="862" spans="1:25" x14ac:dyDescent="0.25">
      <c r="A862">
        <v>10161</v>
      </c>
      <c r="B862">
        <v>23</v>
      </c>
      <c r="C862" t="s">
        <v>77</v>
      </c>
      <c r="D862">
        <v>9</v>
      </c>
      <c r="E862" t="s">
        <v>1964</v>
      </c>
      <c r="F862" t="s">
        <v>1305</v>
      </c>
      <c r="G862" t="s">
        <v>28</v>
      </c>
      <c r="H862">
        <v>4</v>
      </c>
      <c r="I862">
        <v>10</v>
      </c>
      <c r="J862">
        <v>2003</v>
      </c>
      <c r="K862" t="s">
        <v>278</v>
      </c>
      <c r="L862">
        <v>132</v>
      </c>
      <c r="M862" t="s">
        <v>1960</v>
      </c>
      <c r="N862" t="s">
        <v>934</v>
      </c>
      <c r="O862" t="s">
        <v>935</v>
      </c>
      <c r="P862" t="s">
        <v>936</v>
      </c>
      <c r="Q862" t="s">
        <v>34</v>
      </c>
      <c r="R862" t="s">
        <v>937</v>
      </c>
      <c r="S862" t="s">
        <v>34</v>
      </c>
      <c r="T862" t="s">
        <v>938</v>
      </c>
      <c r="U862" t="s">
        <v>567</v>
      </c>
      <c r="V862" t="s">
        <v>52</v>
      </c>
      <c r="W862" t="s">
        <v>939</v>
      </c>
      <c r="X862" t="s">
        <v>940</v>
      </c>
      <c r="Y862" t="s">
        <v>65</v>
      </c>
    </row>
    <row r="863" spans="1:25" x14ac:dyDescent="0.25">
      <c r="A863">
        <v>10172</v>
      </c>
      <c r="B863">
        <v>39</v>
      </c>
      <c r="C863" t="s">
        <v>77</v>
      </c>
      <c r="D863">
        <v>7</v>
      </c>
      <c r="E863" t="s">
        <v>1965</v>
      </c>
      <c r="F863" t="s">
        <v>1306</v>
      </c>
      <c r="G863" t="s">
        <v>28</v>
      </c>
      <c r="H863">
        <v>4</v>
      </c>
      <c r="I863">
        <v>11</v>
      </c>
      <c r="J863">
        <v>2003</v>
      </c>
      <c r="K863" t="s">
        <v>278</v>
      </c>
      <c r="L863">
        <v>132</v>
      </c>
      <c r="M863" t="s">
        <v>1960</v>
      </c>
      <c r="N863" t="s">
        <v>162</v>
      </c>
      <c r="O863" t="s">
        <v>163</v>
      </c>
      <c r="P863" t="s">
        <v>164</v>
      </c>
      <c r="Q863" t="s">
        <v>34</v>
      </c>
      <c r="R863" t="s">
        <v>165</v>
      </c>
      <c r="S863" t="s">
        <v>166</v>
      </c>
      <c r="T863" t="s">
        <v>167</v>
      </c>
      <c r="U863" t="s">
        <v>38</v>
      </c>
      <c r="V863" t="s">
        <v>39</v>
      </c>
      <c r="W863" t="s">
        <v>168</v>
      </c>
      <c r="X863" t="s">
        <v>76</v>
      </c>
      <c r="Y863" t="s">
        <v>65</v>
      </c>
    </row>
    <row r="864" spans="1:25" x14ac:dyDescent="0.25">
      <c r="A864">
        <v>10181</v>
      </c>
      <c r="B864">
        <v>27</v>
      </c>
      <c r="C864" t="s">
        <v>77</v>
      </c>
      <c r="D864">
        <v>3</v>
      </c>
      <c r="E864" t="s">
        <v>1966</v>
      </c>
      <c r="F864" t="s">
        <v>802</v>
      </c>
      <c r="G864" t="s">
        <v>28</v>
      </c>
      <c r="H864">
        <v>4</v>
      </c>
      <c r="I864">
        <v>11</v>
      </c>
      <c r="J864">
        <v>2003</v>
      </c>
      <c r="K864" t="s">
        <v>278</v>
      </c>
      <c r="L864">
        <v>132</v>
      </c>
      <c r="M864" t="s">
        <v>1960</v>
      </c>
      <c r="N864" t="s">
        <v>107</v>
      </c>
      <c r="O864" t="s">
        <v>108</v>
      </c>
      <c r="P864" t="s">
        <v>109</v>
      </c>
      <c r="Q864" t="s">
        <v>34</v>
      </c>
      <c r="R864" t="s">
        <v>110</v>
      </c>
      <c r="S864" t="s">
        <v>34</v>
      </c>
      <c r="T864" t="s">
        <v>111</v>
      </c>
      <c r="U864" t="s">
        <v>112</v>
      </c>
      <c r="V864" t="s">
        <v>52</v>
      </c>
      <c r="W864" t="s">
        <v>113</v>
      </c>
      <c r="X864" t="s">
        <v>114</v>
      </c>
      <c r="Y864" t="s">
        <v>65</v>
      </c>
    </row>
    <row r="865" spans="1:25" x14ac:dyDescent="0.25">
      <c r="A865">
        <v>10192</v>
      </c>
      <c r="B865">
        <v>38</v>
      </c>
      <c r="C865" t="s">
        <v>77</v>
      </c>
      <c r="D865">
        <v>8</v>
      </c>
      <c r="E865" t="s">
        <v>1967</v>
      </c>
      <c r="F865" t="s">
        <v>804</v>
      </c>
      <c r="G865" t="s">
        <v>28</v>
      </c>
      <c r="H865">
        <v>4</v>
      </c>
      <c r="I865">
        <v>11</v>
      </c>
      <c r="J865">
        <v>2003</v>
      </c>
      <c r="K865" t="s">
        <v>278</v>
      </c>
      <c r="L865">
        <v>132</v>
      </c>
      <c r="M865" t="s">
        <v>1960</v>
      </c>
      <c r="N865" t="s">
        <v>425</v>
      </c>
      <c r="O865" t="s">
        <v>426</v>
      </c>
      <c r="P865" t="s">
        <v>427</v>
      </c>
      <c r="Q865" t="s">
        <v>34</v>
      </c>
      <c r="R865" t="s">
        <v>428</v>
      </c>
      <c r="S865" t="s">
        <v>429</v>
      </c>
      <c r="T865" t="s">
        <v>430</v>
      </c>
      <c r="U865" t="s">
        <v>38</v>
      </c>
      <c r="V865" t="s">
        <v>39</v>
      </c>
      <c r="W865" t="s">
        <v>75</v>
      </c>
      <c r="X865" t="s">
        <v>422</v>
      </c>
      <c r="Y865" t="s">
        <v>65</v>
      </c>
    </row>
    <row r="866" spans="1:25" x14ac:dyDescent="0.25">
      <c r="A866">
        <v>10204</v>
      </c>
      <c r="B866">
        <v>27</v>
      </c>
      <c r="C866" t="s">
        <v>77</v>
      </c>
      <c r="D866">
        <v>14</v>
      </c>
      <c r="E866" t="s">
        <v>1968</v>
      </c>
      <c r="F866" t="s">
        <v>814</v>
      </c>
      <c r="G866" t="s">
        <v>28</v>
      </c>
      <c r="H866">
        <v>4</v>
      </c>
      <c r="I866">
        <v>12</v>
      </c>
      <c r="J866">
        <v>2003</v>
      </c>
      <c r="K866" t="s">
        <v>278</v>
      </c>
      <c r="L866">
        <v>132</v>
      </c>
      <c r="M866" t="s">
        <v>1960</v>
      </c>
      <c r="N866" t="s">
        <v>885</v>
      </c>
      <c r="O866" t="s">
        <v>886</v>
      </c>
      <c r="P866" t="s">
        <v>887</v>
      </c>
      <c r="Q866" t="s">
        <v>888</v>
      </c>
      <c r="R866" t="s">
        <v>35</v>
      </c>
      <c r="S866" t="s">
        <v>36</v>
      </c>
      <c r="T866" t="s">
        <v>37</v>
      </c>
      <c r="U866" t="s">
        <v>38</v>
      </c>
      <c r="V866" t="s">
        <v>39</v>
      </c>
      <c r="W866" t="s">
        <v>75</v>
      </c>
      <c r="X866" t="s">
        <v>889</v>
      </c>
      <c r="Y866" t="s">
        <v>65</v>
      </c>
    </row>
    <row r="867" spans="1:25" x14ac:dyDescent="0.25">
      <c r="A867">
        <v>10212</v>
      </c>
      <c r="B867">
        <v>40</v>
      </c>
      <c r="C867" t="s">
        <v>77</v>
      </c>
      <c r="D867">
        <v>7</v>
      </c>
      <c r="E867" t="s">
        <v>1969</v>
      </c>
      <c r="F867" t="s">
        <v>1069</v>
      </c>
      <c r="G867" t="s">
        <v>28</v>
      </c>
      <c r="H867">
        <v>1</v>
      </c>
      <c r="I867">
        <v>1</v>
      </c>
      <c r="J867">
        <v>2004</v>
      </c>
      <c r="K867" t="s">
        <v>278</v>
      </c>
      <c r="L867">
        <v>132</v>
      </c>
      <c r="M867" t="s">
        <v>1960</v>
      </c>
      <c r="N867" t="s">
        <v>268</v>
      </c>
      <c r="O867" t="s">
        <v>269</v>
      </c>
      <c r="P867" t="s">
        <v>270</v>
      </c>
      <c r="Q867" t="s">
        <v>34</v>
      </c>
      <c r="R867" t="s">
        <v>271</v>
      </c>
      <c r="S867" t="s">
        <v>34</v>
      </c>
      <c r="T867" t="s">
        <v>272</v>
      </c>
      <c r="U867" t="s">
        <v>273</v>
      </c>
      <c r="V867" t="s">
        <v>52</v>
      </c>
      <c r="W867" t="s">
        <v>274</v>
      </c>
      <c r="X867" t="s">
        <v>275</v>
      </c>
      <c r="Y867" t="s">
        <v>65</v>
      </c>
    </row>
    <row r="868" spans="1:25" x14ac:dyDescent="0.25">
      <c r="A868">
        <v>10226</v>
      </c>
      <c r="B868">
        <v>24</v>
      </c>
      <c r="C868" t="s">
        <v>77</v>
      </c>
      <c r="D868">
        <v>5</v>
      </c>
      <c r="E868" t="s">
        <v>1970</v>
      </c>
      <c r="F868" t="s">
        <v>1479</v>
      </c>
      <c r="G868" t="s">
        <v>28</v>
      </c>
      <c r="H868">
        <v>1</v>
      </c>
      <c r="I868">
        <v>2</v>
      </c>
      <c r="J868">
        <v>2004</v>
      </c>
      <c r="K868" t="s">
        <v>278</v>
      </c>
      <c r="L868">
        <v>132</v>
      </c>
      <c r="M868" t="s">
        <v>1960</v>
      </c>
      <c r="N868" t="s">
        <v>627</v>
      </c>
      <c r="O868" t="s">
        <v>628</v>
      </c>
      <c r="P868" t="s">
        <v>629</v>
      </c>
      <c r="Q868" t="s">
        <v>34</v>
      </c>
      <c r="R868" t="s">
        <v>630</v>
      </c>
      <c r="S868" t="s">
        <v>73</v>
      </c>
      <c r="T868" t="s">
        <v>631</v>
      </c>
      <c r="U868" t="s">
        <v>38</v>
      </c>
      <c r="V868" t="s">
        <v>39</v>
      </c>
      <c r="W868" t="s">
        <v>362</v>
      </c>
      <c r="X868" t="s">
        <v>422</v>
      </c>
      <c r="Y868" t="s">
        <v>65</v>
      </c>
    </row>
    <row r="869" spans="1:25" x14ac:dyDescent="0.25">
      <c r="A869">
        <v>10241</v>
      </c>
      <c r="B869">
        <v>44</v>
      </c>
      <c r="C869" t="s">
        <v>77</v>
      </c>
      <c r="D869">
        <v>12</v>
      </c>
      <c r="E869" t="s">
        <v>1971</v>
      </c>
      <c r="F869" t="s">
        <v>1313</v>
      </c>
      <c r="G869" t="s">
        <v>28</v>
      </c>
      <c r="H869">
        <v>2</v>
      </c>
      <c r="I869">
        <v>4</v>
      </c>
      <c r="J869">
        <v>2004</v>
      </c>
      <c r="K869" t="s">
        <v>278</v>
      </c>
      <c r="L869">
        <v>132</v>
      </c>
      <c r="M869" t="s">
        <v>1960</v>
      </c>
      <c r="N869" t="s">
        <v>1255</v>
      </c>
      <c r="O869" t="s">
        <v>1256</v>
      </c>
      <c r="P869" t="s">
        <v>1257</v>
      </c>
      <c r="Q869" t="s">
        <v>34</v>
      </c>
      <c r="R869" t="s">
        <v>1258</v>
      </c>
      <c r="S869" t="s">
        <v>34</v>
      </c>
      <c r="T869" t="s">
        <v>1259</v>
      </c>
      <c r="U869" t="s">
        <v>51</v>
      </c>
      <c r="V869" t="s">
        <v>52</v>
      </c>
      <c r="W869" t="s">
        <v>1260</v>
      </c>
      <c r="X869" t="s">
        <v>1261</v>
      </c>
      <c r="Y869" t="s">
        <v>65</v>
      </c>
    </row>
    <row r="870" spans="1:25" x14ac:dyDescent="0.25">
      <c r="A870">
        <v>10253</v>
      </c>
      <c r="B870">
        <v>37</v>
      </c>
      <c r="C870" t="s">
        <v>77</v>
      </c>
      <c r="D870">
        <v>2</v>
      </c>
      <c r="E870" t="s">
        <v>1972</v>
      </c>
      <c r="F870" t="s">
        <v>828</v>
      </c>
      <c r="G870" t="s">
        <v>591</v>
      </c>
      <c r="H870">
        <v>2</v>
      </c>
      <c r="I870">
        <v>6</v>
      </c>
      <c r="J870">
        <v>2004</v>
      </c>
      <c r="K870" t="s">
        <v>278</v>
      </c>
      <c r="L870">
        <v>132</v>
      </c>
      <c r="M870" t="s">
        <v>1960</v>
      </c>
      <c r="N870" t="s">
        <v>257</v>
      </c>
      <c r="O870" t="s">
        <v>258</v>
      </c>
      <c r="P870" t="s">
        <v>259</v>
      </c>
      <c r="Q870" t="s">
        <v>34</v>
      </c>
      <c r="R870" t="s">
        <v>260</v>
      </c>
      <c r="S870" t="s">
        <v>34</v>
      </c>
      <c r="T870" t="s">
        <v>261</v>
      </c>
      <c r="U870" t="s">
        <v>262</v>
      </c>
      <c r="V870" t="s">
        <v>52</v>
      </c>
      <c r="W870" t="s">
        <v>263</v>
      </c>
      <c r="X870" t="s">
        <v>264</v>
      </c>
      <c r="Y870" t="s">
        <v>65</v>
      </c>
    </row>
    <row r="871" spans="1:25" x14ac:dyDescent="0.25">
      <c r="A871">
        <v>10266</v>
      </c>
      <c r="B871">
        <v>20</v>
      </c>
      <c r="C871" t="s">
        <v>77</v>
      </c>
      <c r="D871">
        <v>3</v>
      </c>
      <c r="E871" t="s">
        <v>1973</v>
      </c>
      <c r="F871" t="s">
        <v>830</v>
      </c>
      <c r="G871" t="s">
        <v>28</v>
      </c>
      <c r="H871">
        <v>3</v>
      </c>
      <c r="I871">
        <v>7</v>
      </c>
      <c r="J871">
        <v>2004</v>
      </c>
      <c r="K871" t="s">
        <v>278</v>
      </c>
      <c r="L871">
        <v>132</v>
      </c>
      <c r="M871" t="s">
        <v>1960</v>
      </c>
      <c r="N871" t="s">
        <v>831</v>
      </c>
      <c r="O871" t="s">
        <v>832</v>
      </c>
      <c r="P871" t="s">
        <v>833</v>
      </c>
      <c r="Q871" t="s">
        <v>34</v>
      </c>
      <c r="R871" t="s">
        <v>834</v>
      </c>
      <c r="S871" t="s">
        <v>34</v>
      </c>
      <c r="T871" t="s">
        <v>835</v>
      </c>
      <c r="U871" t="s">
        <v>396</v>
      </c>
      <c r="V871" t="s">
        <v>52</v>
      </c>
      <c r="W871" t="s">
        <v>836</v>
      </c>
      <c r="X871" t="s">
        <v>837</v>
      </c>
      <c r="Y871" t="s">
        <v>42</v>
      </c>
    </row>
    <row r="872" spans="1:25" x14ac:dyDescent="0.25">
      <c r="A872">
        <v>10278</v>
      </c>
      <c r="B872">
        <v>39</v>
      </c>
      <c r="C872" t="s">
        <v>77</v>
      </c>
      <c r="D872">
        <v>3</v>
      </c>
      <c r="E872" t="s">
        <v>1974</v>
      </c>
      <c r="F872" t="s">
        <v>1317</v>
      </c>
      <c r="G872" t="s">
        <v>28</v>
      </c>
      <c r="H872">
        <v>3</v>
      </c>
      <c r="I872">
        <v>8</v>
      </c>
      <c r="J872">
        <v>2004</v>
      </c>
      <c r="K872" t="s">
        <v>278</v>
      </c>
      <c r="L872">
        <v>132</v>
      </c>
      <c r="M872" t="s">
        <v>1960</v>
      </c>
      <c r="N872" t="s">
        <v>1318</v>
      </c>
      <c r="O872" t="s">
        <v>1319</v>
      </c>
      <c r="P872" t="s">
        <v>1320</v>
      </c>
      <c r="Q872" t="s">
        <v>34</v>
      </c>
      <c r="R872" t="s">
        <v>1321</v>
      </c>
      <c r="S872" t="s">
        <v>1322</v>
      </c>
      <c r="T872" t="s">
        <v>1323</v>
      </c>
      <c r="U872" t="s">
        <v>38</v>
      </c>
      <c r="V872" t="s">
        <v>39</v>
      </c>
      <c r="W872" t="s">
        <v>168</v>
      </c>
      <c r="X872" t="s">
        <v>705</v>
      </c>
      <c r="Y872" t="s">
        <v>65</v>
      </c>
    </row>
    <row r="873" spans="1:25" x14ac:dyDescent="0.25">
      <c r="A873">
        <v>10287</v>
      </c>
      <c r="B873">
        <v>44</v>
      </c>
      <c r="C873" t="s">
        <v>77</v>
      </c>
      <c r="D873">
        <v>1</v>
      </c>
      <c r="E873" t="s">
        <v>1975</v>
      </c>
      <c r="F873" t="s">
        <v>846</v>
      </c>
      <c r="G873" t="s">
        <v>28</v>
      </c>
      <c r="H873">
        <v>3</v>
      </c>
      <c r="I873">
        <v>8</v>
      </c>
      <c r="J873">
        <v>2004</v>
      </c>
      <c r="K873" t="s">
        <v>278</v>
      </c>
      <c r="L873">
        <v>132</v>
      </c>
      <c r="M873" t="s">
        <v>1960</v>
      </c>
      <c r="N873" t="s">
        <v>818</v>
      </c>
      <c r="O873" t="s">
        <v>819</v>
      </c>
      <c r="P873" t="s">
        <v>820</v>
      </c>
      <c r="Q873" t="s">
        <v>34</v>
      </c>
      <c r="R873" t="s">
        <v>821</v>
      </c>
      <c r="S873" t="s">
        <v>34</v>
      </c>
      <c r="T873" t="s">
        <v>822</v>
      </c>
      <c r="U873" t="s">
        <v>823</v>
      </c>
      <c r="V873" t="s">
        <v>52</v>
      </c>
      <c r="W873" t="s">
        <v>824</v>
      </c>
      <c r="X873" t="s">
        <v>150</v>
      </c>
      <c r="Y873" t="s">
        <v>65</v>
      </c>
    </row>
    <row r="874" spans="1:25" x14ac:dyDescent="0.25">
      <c r="A874">
        <v>10301</v>
      </c>
      <c r="B874">
        <v>22</v>
      </c>
      <c r="C874" t="s">
        <v>77</v>
      </c>
      <c r="D874">
        <v>5</v>
      </c>
      <c r="E874" t="s">
        <v>1976</v>
      </c>
      <c r="F874" t="s">
        <v>1326</v>
      </c>
      <c r="G874" t="s">
        <v>28</v>
      </c>
      <c r="H874">
        <v>4</v>
      </c>
      <c r="I874">
        <v>10</v>
      </c>
      <c r="J874">
        <v>2003</v>
      </c>
      <c r="K874" t="s">
        <v>278</v>
      </c>
      <c r="L874">
        <v>132</v>
      </c>
      <c r="M874" t="s">
        <v>1960</v>
      </c>
      <c r="N874" t="s">
        <v>1327</v>
      </c>
      <c r="O874" t="s">
        <v>1328</v>
      </c>
      <c r="P874" t="s">
        <v>1329</v>
      </c>
      <c r="Q874" t="s">
        <v>34</v>
      </c>
      <c r="R874" t="s">
        <v>1330</v>
      </c>
      <c r="S874" t="s">
        <v>34</v>
      </c>
      <c r="T874" t="s">
        <v>1331</v>
      </c>
      <c r="U874" t="s">
        <v>112</v>
      </c>
      <c r="V874" t="s">
        <v>52</v>
      </c>
      <c r="W874" t="s">
        <v>1332</v>
      </c>
      <c r="X874" t="s">
        <v>1333</v>
      </c>
      <c r="Y874" t="s">
        <v>65</v>
      </c>
    </row>
    <row r="875" spans="1:25" x14ac:dyDescent="0.25">
      <c r="A875">
        <v>10311</v>
      </c>
      <c r="B875">
        <v>43</v>
      </c>
      <c r="C875" t="s">
        <v>77</v>
      </c>
      <c r="D875">
        <v>10</v>
      </c>
      <c r="E875" t="s">
        <v>1977</v>
      </c>
      <c r="F875" t="s">
        <v>856</v>
      </c>
      <c r="G875" t="s">
        <v>28</v>
      </c>
      <c r="H875">
        <v>4</v>
      </c>
      <c r="I875">
        <v>10</v>
      </c>
      <c r="J875">
        <v>2004</v>
      </c>
      <c r="K875" t="s">
        <v>278</v>
      </c>
      <c r="L875">
        <v>132</v>
      </c>
      <c r="M875" t="s">
        <v>1960</v>
      </c>
      <c r="N875" t="s">
        <v>268</v>
      </c>
      <c r="O875" t="s">
        <v>269</v>
      </c>
      <c r="P875" t="s">
        <v>270</v>
      </c>
      <c r="Q875" t="s">
        <v>34</v>
      </c>
      <c r="R875" t="s">
        <v>271</v>
      </c>
      <c r="S875" t="s">
        <v>34</v>
      </c>
      <c r="T875" t="s">
        <v>272</v>
      </c>
      <c r="U875" t="s">
        <v>273</v>
      </c>
      <c r="V875" t="s">
        <v>52</v>
      </c>
      <c r="W875" t="s">
        <v>274</v>
      </c>
      <c r="X875" t="s">
        <v>275</v>
      </c>
      <c r="Y875" t="s">
        <v>65</v>
      </c>
    </row>
    <row r="876" spans="1:25" x14ac:dyDescent="0.25">
      <c r="A876">
        <v>10321</v>
      </c>
      <c r="B876">
        <v>27</v>
      </c>
      <c r="C876" t="s">
        <v>77</v>
      </c>
      <c r="D876">
        <v>7</v>
      </c>
      <c r="E876" t="s">
        <v>1978</v>
      </c>
      <c r="F876" t="s">
        <v>424</v>
      </c>
      <c r="G876" t="s">
        <v>28</v>
      </c>
      <c r="H876">
        <v>4</v>
      </c>
      <c r="I876">
        <v>11</v>
      </c>
      <c r="J876">
        <v>2004</v>
      </c>
      <c r="K876" t="s">
        <v>278</v>
      </c>
      <c r="L876">
        <v>132</v>
      </c>
      <c r="M876" t="s">
        <v>1960</v>
      </c>
      <c r="N876" t="s">
        <v>248</v>
      </c>
      <c r="O876" t="s">
        <v>249</v>
      </c>
      <c r="P876" t="s">
        <v>250</v>
      </c>
      <c r="Q876" t="s">
        <v>34</v>
      </c>
      <c r="R876" t="s">
        <v>251</v>
      </c>
      <c r="S876" t="s">
        <v>185</v>
      </c>
      <c r="T876" t="s">
        <v>252</v>
      </c>
      <c r="U876" t="s">
        <v>38</v>
      </c>
      <c r="V876" t="s">
        <v>39</v>
      </c>
      <c r="W876" t="s">
        <v>253</v>
      </c>
      <c r="X876" t="s">
        <v>254</v>
      </c>
      <c r="Y876" t="s">
        <v>42</v>
      </c>
    </row>
    <row r="877" spans="1:25" x14ac:dyDescent="0.25">
      <c r="A877">
        <v>10331</v>
      </c>
      <c r="B877">
        <v>26</v>
      </c>
      <c r="C877" t="s">
        <v>1979</v>
      </c>
      <c r="D877">
        <v>10</v>
      </c>
      <c r="E877" t="s">
        <v>1980</v>
      </c>
      <c r="F877" t="s">
        <v>1337</v>
      </c>
      <c r="G877" t="s">
        <v>28</v>
      </c>
      <c r="H877">
        <v>4</v>
      </c>
      <c r="I877">
        <v>11</v>
      </c>
      <c r="J877">
        <v>2004</v>
      </c>
      <c r="K877" t="s">
        <v>278</v>
      </c>
      <c r="L877">
        <v>132</v>
      </c>
      <c r="M877" t="s">
        <v>1960</v>
      </c>
      <c r="N877" t="s">
        <v>494</v>
      </c>
      <c r="O877" t="s">
        <v>495</v>
      </c>
      <c r="P877" t="s">
        <v>496</v>
      </c>
      <c r="Q877" t="s">
        <v>34</v>
      </c>
      <c r="R877" t="s">
        <v>332</v>
      </c>
      <c r="S877" t="s">
        <v>214</v>
      </c>
      <c r="T877" t="s">
        <v>333</v>
      </c>
      <c r="U877" t="s">
        <v>38</v>
      </c>
      <c r="V877" t="s">
        <v>39</v>
      </c>
      <c r="W877" t="s">
        <v>187</v>
      </c>
      <c r="X877" t="s">
        <v>497</v>
      </c>
      <c r="Y877" t="s">
        <v>42</v>
      </c>
    </row>
    <row r="878" spans="1:25" x14ac:dyDescent="0.25">
      <c r="A878">
        <v>10343</v>
      </c>
      <c r="B878">
        <v>25</v>
      </c>
      <c r="C878" t="s">
        <v>1981</v>
      </c>
      <c r="D878">
        <v>3</v>
      </c>
      <c r="E878" t="s">
        <v>1982</v>
      </c>
      <c r="F878" t="s">
        <v>220</v>
      </c>
      <c r="G878" t="s">
        <v>28</v>
      </c>
      <c r="H878">
        <v>4</v>
      </c>
      <c r="I878">
        <v>11</v>
      </c>
      <c r="J878">
        <v>2004</v>
      </c>
      <c r="K878" t="s">
        <v>278</v>
      </c>
      <c r="L878">
        <v>132</v>
      </c>
      <c r="M878" t="s">
        <v>1960</v>
      </c>
      <c r="N878" t="s">
        <v>46</v>
      </c>
      <c r="O878" t="s">
        <v>47</v>
      </c>
      <c r="P878" t="s">
        <v>48</v>
      </c>
      <c r="Q878" t="s">
        <v>34</v>
      </c>
      <c r="R878" t="s">
        <v>49</v>
      </c>
      <c r="S878" t="s">
        <v>34</v>
      </c>
      <c r="T878" t="s">
        <v>50</v>
      </c>
      <c r="U878" t="s">
        <v>51</v>
      </c>
      <c r="V878" t="s">
        <v>52</v>
      </c>
      <c r="W878" t="s">
        <v>53</v>
      </c>
      <c r="X878" t="s">
        <v>54</v>
      </c>
      <c r="Y878" t="s">
        <v>42</v>
      </c>
    </row>
    <row r="879" spans="1:25" x14ac:dyDescent="0.25">
      <c r="A879">
        <v>10366</v>
      </c>
      <c r="B879">
        <v>49</v>
      </c>
      <c r="C879" t="s">
        <v>77</v>
      </c>
      <c r="D879">
        <v>2</v>
      </c>
      <c r="E879" t="s">
        <v>1983</v>
      </c>
      <c r="F879" t="s">
        <v>1660</v>
      </c>
      <c r="G879" t="s">
        <v>28</v>
      </c>
      <c r="H879">
        <v>1</v>
      </c>
      <c r="I879">
        <v>1</v>
      </c>
      <c r="J879">
        <v>2005</v>
      </c>
      <c r="K879" t="s">
        <v>278</v>
      </c>
      <c r="L879">
        <v>132</v>
      </c>
      <c r="M879" t="s">
        <v>1960</v>
      </c>
      <c r="N879" t="s">
        <v>1543</v>
      </c>
      <c r="O879" t="s">
        <v>1544</v>
      </c>
      <c r="P879" t="s">
        <v>1545</v>
      </c>
      <c r="Q879" t="s">
        <v>34</v>
      </c>
      <c r="R879" t="s">
        <v>1546</v>
      </c>
      <c r="S879" t="s">
        <v>34</v>
      </c>
      <c r="T879" t="s">
        <v>1547</v>
      </c>
      <c r="U879" t="s">
        <v>643</v>
      </c>
      <c r="V879" t="s">
        <v>52</v>
      </c>
      <c r="W879" t="s">
        <v>1548</v>
      </c>
      <c r="X879" t="s">
        <v>1549</v>
      </c>
      <c r="Y879" t="s">
        <v>65</v>
      </c>
    </row>
    <row r="880" spans="1:25" x14ac:dyDescent="0.25">
      <c r="A880">
        <v>10379</v>
      </c>
      <c r="B880">
        <v>29</v>
      </c>
      <c r="C880" t="s">
        <v>77</v>
      </c>
      <c r="D880">
        <v>5</v>
      </c>
      <c r="E880" t="s">
        <v>1984</v>
      </c>
      <c r="F880" t="s">
        <v>1496</v>
      </c>
      <c r="G880" t="s">
        <v>28</v>
      </c>
      <c r="H880">
        <v>1</v>
      </c>
      <c r="I880">
        <v>2</v>
      </c>
      <c r="J880">
        <v>2005</v>
      </c>
      <c r="K880" t="s">
        <v>278</v>
      </c>
      <c r="L880">
        <v>132</v>
      </c>
      <c r="M880" t="s">
        <v>1960</v>
      </c>
      <c r="N880" t="s">
        <v>268</v>
      </c>
      <c r="O880" t="s">
        <v>269</v>
      </c>
      <c r="P880" t="s">
        <v>270</v>
      </c>
      <c r="Q880" t="s">
        <v>34</v>
      </c>
      <c r="R880" t="s">
        <v>271</v>
      </c>
      <c r="S880" t="s">
        <v>34</v>
      </c>
      <c r="T880" t="s">
        <v>272</v>
      </c>
      <c r="U880" t="s">
        <v>273</v>
      </c>
      <c r="V880" t="s">
        <v>52</v>
      </c>
      <c r="W880" t="s">
        <v>274</v>
      </c>
      <c r="X880" t="s">
        <v>275</v>
      </c>
      <c r="Y880" t="s">
        <v>65</v>
      </c>
    </row>
    <row r="881" spans="1:25" x14ac:dyDescent="0.25">
      <c r="A881">
        <v>10407</v>
      </c>
      <c r="B881">
        <v>41</v>
      </c>
      <c r="C881" t="s">
        <v>77</v>
      </c>
      <c r="D881">
        <v>12</v>
      </c>
      <c r="E881" t="s">
        <v>1985</v>
      </c>
      <c r="F881" t="s">
        <v>1498</v>
      </c>
      <c r="G881" t="s">
        <v>708</v>
      </c>
      <c r="H881">
        <v>2</v>
      </c>
      <c r="I881">
        <v>4</v>
      </c>
      <c r="J881">
        <v>2005</v>
      </c>
      <c r="K881" t="s">
        <v>278</v>
      </c>
      <c r="L881">
        <v>132</v>
      </c>
      <c r="M881" t="s">
        <v>1960</v>
      </c>
      <c r="N881" t="s">
        <v>701</v>
      </c>
      <c r="O881" t="s">
        <v>702</v>
      </c>
      <c r="P881" t="s">
        <v>703</v>
      </c>
      <c r="Q881" t="s">
        <v>34</v>
      </c>
      <c r="R881" t="s">
        <v>704</v>
      </c>
      <c r="S881" t="s">
        <v>73</v>
      </c>
      <c r="T881" t="s">
        <v>92</v>
      </c>
      <c r="U881" t="s">
        <v>38</v>
      </c>
      <c r="V881" t="s">
        <v>39</v>
      </c>
      <c r="W881" t="s">
        <v>149</v>
      </c>
      <c r="X881" t="s">
        <v>705</v>
      </c>
      <c r="Y881" t="s">
        <v>65</v>
      </c>
    </row>
    <row r="882" spans="1:25" x14ac:dyDescent="0.25">
      <c r="A882">
        <v>10419</v>
      </c>
      <c r="B882">
        <v>55</v>
      </c>
      <c r="C882" t="s">
        <v>77</v>
      </c>
      <c r="D882">
        <v>2</v>
      </c>
      <c r="E882" t="s">
        <v>1986</v>
      </c>
      <c r="F882" t="s">
        <v>878</v>
      </c>
      <c r="G882" t="s">
        <v>28</v>
      </c>
      <c r="H882">
        <v>2</v>
      </c>
      <c r="I882">
        <v>5</v>
      </c>
      <c r="J882">
        <v>2005</v>
      </c>
      <c r="K882" t="s">
        <v>278</v>
      </c>
      <c r="L882">
        <v>132</v>
      </c>
      <c r="M882" t="s">
        <v>1960</v>
      </c>
      <c r="N882" t="s">
        <v>221</v>
      </c>
      <c r="O882" t="s">
        <v>222</v>
      </c>
      <c r="P882" t="s">
        <v>223</v>
      </c>
      <c r="Q882" t="s">
        <v>34</v>
      </c>
      <c r="R882" t="s">
        <v>224</v>
      </c>
      <c r="S882" t="s">
        <v>34</v>
      </c>
      <c r="T882" t="s">
        <v>225</v>
      </c>
      <c r="U882" t="s">
        <v>226</v>
      </c>
      <c r="V882" t="s">
        <v>52</v>
      </c>
      <c r="W882" t="s">
        <v>227</v>
      </c>
      <c r="X882" t="s">
        <v>228</v>
      </c>
      <c r="Y882" t="s">
        <v>229</v>
      </c>
    </row>
    <row r="883" spans="1:25" x14ac:dyDescent="0.25">
      <c r="A883">
        <v>10103</v>
      </c>
      <c r="B883">
        <v>27</v>
      </c>
      <c r="C883" t="s">
        <v>1987</v>
      </c>
      <c r="D883">
        <v>12</v>
      </c>
      <c r="E883" t="s">
        <v>1988</v>
      </c>
      <c r="F883" t="s">
        <v>277</v>
      </c>
      <c r="G883" t="s">
        <v>28</v>
      </c>
      <c r="H883">
        <v>1</v>
      </c>
      <c r="I883">
        <v>1</v>
      </c>
      <c r="J883">
        <v>2003</v>
      </c>
      <c r="K883" t="s">
        <v>1354</v>
      </c>
      <c r="L883">
        <v>101</v>
      </c>
      <c r="M883" t="s">
        <v>1989</v>
      </c>
      <c r="N883" t="s">
        <v>201</v>
      </c>
      <c r="O883" t="s">
        <v>202</v>
      </c>
      <c r="P883" t="s">
        <v>203</v>
      </c>
      <c r="Q883" t="s">
        <v>34</v>
      </c>
      <c r="R883" t="s">
        <v>204</v>
      </c>
      <c r="S883" t="s">
        <v>34</v>
      </c>
      <c r="T883" t="s">
        <v>205</v>
      </c>
      <c r="U883" t="s">
        <v>112</v>
      </c>
      <c r="V883" t="s">
        <v>52</v>
      </c>
      <c r="W883" t="s">
        <v>206</v>
      </c>
      <c r="X883" t="s">
        <v>207</v>
      </c>
      <c r="Y883" t="s">
        <v>42</v>
      </c>
    </row>
    <row r="884" spans="1:25" x14ac:dyDescent="0.25">
      <c r="A884">
        <v>10112</v>
      </c>
      <c r="B884">
        <v>23</v>
      </c>
      <c r="C884" t="s">
        <v>77</v>
      </c>
      <c r="D884">
        <v>2</v>
      </c>
      <c r="E884" t="s">
        <v>1990</v>
      </c>
      <c r="F884" t="s">
        <v>281</v>
      </c>
      <c r="G884" t="s">
        <v>28</v>
      </c>
      <c r="H884">
        <v>1</v>
      </c>
      <c r="I884">
        <v>3</v>
      </c>
      <c r="J884">
        <v>2003</v>
      </c>
      <c r="K884" t="s">
        <v>1354</v>
      </c>
      <c r="L884">
        <v>101</v>
      </c>
      <c r="M884" t="s">
        <v>1989</v>
      </c>
      <c r="N884" t="s">
        <v>282</v>
      </c>
      <c r="O884" t="s">
        <v>283</v>
      </c>
      <c r="P884" t="s">
        <v>284</v>
      </c>
      <c r="Q884" t="s">
        <v>34</v>
      </c>
      <c r="R884" t="s">
        <v>285</v>
      </c>
      <c r="S884" t="s">
        <v>34</v>
      </c>
      <c r="T884" t="s">
        <v>286</v>
      </c>
      <c r="U884" t="s">
        <v>287</v>
      </c>
      <c r="V884" t="s">
        <v>52</v>
      </c>
      <c r="W884" t="s">
        <v>288</v>
      </c>
      <c r="X884" t="s">
        <v>289</v>
      </c>
      <c r="Y884" t="s">
        <v>42</v>
      </c>
    </row>
    <row r="885" spans="1:25" x14ac:dyDescent="0.25">
      <c r="A885">
        <v>10126</v>
      </c>
      <c r="B885">
        <v>31</v>
      </c>
      <c r="C885" t="s">
        <v>1149</v>
      </c>
      <c r="D885">
        <v>12</v>
      </c>
      <c r="E885" t="s">
        <v>1991</v>
      </c>
      <c r="F885" t="s">
        <v>291</v>
      </c>
      <c r="G885" t="s">
        <v>28</v>
      </c>
      <c r="H885">
        <v>2</v>
      </c>
      <c r="I885">
        <v>5</v>
      </c>
      <c r="J885">
        <v>2003</v>
      </c>
      <c r="K885" t="s">
        <v>1354</v>
      </c>
      <c r="L885">
        <v>101</v>
      </c>
      <c r="M885" t="s">
        <v>1989</v>
      </c>
      <c r="N885" t="s">
        <v>292</v>
      </c>
      <c r="O885" t="s">
        <v>293</v>
      </c>
      <c r="P885" t="s">
        <v>294</v>
      </c>
      <c r="Q885" t="s">
        <v>34</v>
      </c>
      <c r="R885" t="s">
        <v>271</v>
      </c>
      <c r="S885" t="s">
        <v>34</v>
      </c>
      <c r="T885" t="s">
        <v>295</v>
      </c>
      <c r="U885" t="s">
        <v>273</v>
      </c>
      <c r="V885" t="s">
        <v>52</v>
      </c>
      <c r="W885" t="s">
        <v>296</v>
      </c>
      <c r="X885" t="s">
        <v>297</v>
      </c>
      <c r="Y885" t="s">
        <v>42</v>
      </c>
    </row>
    <row r="886" spans="1:25" x14ac:dyDescent="0.25">
      <c r="A886">
        <v>10139</v>
      </c>
      <c r="B886">
        <v>46</v>
      </c>
      <c r="C886" t="s">
        <v>77</v>
      </c>
      <c r="D886">
        <v>1</v>
      </c>
      <c r="E886" t="s">
        <v>1992</v>
      </c>
      <c r="F886" t="s">
        <v>1362</v>
      </c>
      <c r="G886" t="s">
        <v>28</v>
      </c>
      <c r="H886">
        <v>3</v>
      </c>
      <c r="I886">
        <v>7</v>
      </c>
      <c r="J886">
        <v>2003</v>
      </c>
      <c r="K886" t="s">
        <v>1354</v>
      </c>
      <c r="L886">
        <v>101</v>
      </c>
      <c r="M886" t="s">
        <v>1989</v>
      </c>
      <c r="N886" t="s">
        <v>233</v>
      </c>
      <c r="O886" t="s">
        <v>234</v>
      </c>
      <c r="P886" t="s">
        <v>235</v>
      </c>
      <c r="Q886" t="s">
        <v>236</v>
      </c>
      <c r="R886" t="s">
        <v>237</v>
      </c>
      <c r="S886" t="s">
        <v>238</v>
      </c>
      <c r="T886" t="s">
        <v>239</v>
      </c>
      <c r="U886" t="s">
        <v>139</v>
      </c>
      <c r="V886" t="s">
        <v>140</v>
      </c>
      <c r="W886" t="s">
        <v>240</v>
      </c>
      <c r="X886" t="s">
        <v>241</v>
      </c>
      <c r="Y886" t="s">
        <v>65</v>
      </c>
    </row>
    <row r="887" spans="1:25" x14ac:dyDescent="0.25">
      <c r="A887">
        <v>10150</v>
      </c>
      <c r="B887">
        <v>47</v>
      </c>
      <c r="C887" t="s">
        <v>1993</v>
      </c>
      <c r="D887">
        <v>9</v>
      </c>
      <c r="E887" t="s">
        <v>1994</v>
      </c>
      <c r="F887" t="s">
        <v>301</v>
      </c>
      <c r="G887" t="s">
        <v>28</v>
      </c>
      <c r="H887">
        <v>3</v>
      </c>
      <c r="I887">
        <v>9</v>
      </c>
      <c r="J887">
        <v>2003</v>
      </c>
      <c r="K887" t="s">
        <v>1354</v>
      </c>
      <c r="L887">
        <v>101</v>
      </c>
      <c r="M887" t="s">
        <v>1989</v>
      </c>
      <c r="N887" t="s">
        <v>302</v>
      </c>
      <c r="O887" t="s">
        <v>303</v>
      </c>
      <c r="P887" t="s">
        <v>304</v>
      </c>
      <c r="Q887" t="s">
        <v>34</v>
      </c>
      <c r="R887" t="s">
        <v>305</v>
      </c>
      <c r="S887" t="s">
        <v>34</v>
      </c>
      <c r="T887" t="s">
        <v>306</v>
      </c>
      <c r="U887" t="s">
        <v>305</v>
      </c>
      <c r="V887" t="s">
        <v>307</v>
      </c>
      <c r="W887" t="s">
        <v>308</v>
      </c>
      <c r="X887" t="s">
        <v>309</v>
      </c>
      <c r="Y887" t="s">
        <v>65</v>
      </c>
    </row>
    <row r="888" spans="1:25" x14ac:dyDescent="0.25">
      <c r="A888">
        <v>10163</v>
      </c>
      <c r="B888">
        <v>31</v>
      </c>
      <c r="C888" t="s">
        <v>77</v>
      </c>
      <c r="D888">
        <v>2</v>
      </c>
      <c r="E888" t="s">
        <v>1995</v>
      </c>
      <c r="F888" t="s">
        <v>311</v>
      </c>
      <c r="G888" t="s">
        <v>28</v>
      </c>
      <c r="H888">
        <v>4</v>
      </c>
      <c r="I888">
        <v>10</v>
      </c>
      <c r="J888">
        <v>2003</v>
      </c>
      <c r="K888" t="s">
        <v>1354</v>
      </c>
      <c r="L888">
        <v>101</v>
      </c>
      <c r="M888" t="s">
        <v>1989</v>
      </c>
      <c r="N888" t="s">
        <v>312</v>
      </c>
      <c r="O888" t="s">
        <v>313</v>
      </c>
      <c r="P888" t="s">
        <v>314</v>
      </c>
      <c r="Q888" t="s">
        <v>315</v>
      </c>
      <c r="R888" t="s">
        <v>35</v>
      </c>
      <c r="S888" t="s">
        <v>36</v>
      </c>
      <c r="T888" t="s">
        <v>37</v>
      </c>
      <c r="U888" t="s">
        <v>38</v>
      </c>
      <c r="V888" t="s">
        <v>39</v>
      </c>
      <c r="W888" t="s">
        <v>187</v>
      </c>
      <c r="X888" t="s">
        <v>316</v>
      </c>
      <c r="Y888" t="s">
        <v>65</v>
      </c>
    </row>
    <row r="889" spans="1:25" x14ac:dyDescent="0.25">
      <c r="A889">
        <v>10174</v>
      </c>
      <c r="B889">
        <v>46</v>
      </c>
      <c r="C889" t="s">
        <v>77</v>
      </c>
      <c r="D889">
        <v>5</v>
      </c>
      <c r="E889" t="s">
        <v>1996</v>
      </c>
      <c r="F889" t="s">
        <v>318</v>
      </c>
      <c r="G889" t="s">
        <v>28</v>
      </c>
      <c r="H889">
        <v>4</v>
      </c>
      <c r="I889">
        <v>11</v>
      </c>
      <c r="J889">
        <v>2003</v>
      </c>
      <c r="K889" t="s">
        <v>1354</v>
      </c>
      <c r="L889">
        <v>101</v>
      </c>
      <c r="M889" t="s">
        <v>1989</v>
      </c>
      <c r="N889" t="s">
        <v>319</v>
      </c>
      <c r="O889" t="s">
        <v>320</v>
      </c>
      <c r="P889" t="s">
        <v>321</v>
      </c>
      <c r="Q889" t="s">
        <v>34</v>
      </c>
      <c r="R889" t="s">
        <v>322</v>
      </c>
      <c r="S889" t="s">
        <v>323</v>
      </c>
      <c r="T889" t="s">
        <v>324</v>
      </c>
      <c r="U889" t="s">
        <v>139</v>
      </c>
      <c r="V889" t="s">
        <v>140</v>
      </c>
      <c r="W889" t="s">
        <v>325</v>
      </c>
      <c r="X889" t="s">
        <v>326</v>
      </c>
      <c r="Y889" t="s">
        <v>65</v>
      </c>
    </row>
    <row r="890" spans="1:25" x14ac:dyDescent="0.25">
      <c r="A890">
        <v>10183</v>
      </c>
      <c r="B890">
        <v>37</v>
      </c>
      <c r="C890" t="s">
        <v>1997</v>
      </c>
      <c r="D890">
        <v>9</v>
      </c>
      <c r="E890" t="s">
        <v>1998</v>
      </c>
      <c r="F890" t="s">
        <v>328</v>
      </c>
      <c r="G890" t="s">
        <v>28</v>
      </c>
      <c r="H890">
        <v>4</v>
      </c>
      <c r="I890">
        <v>11</v>
      </c>
      <c r="J890">
        <v>2003</v>
      </c>
      <c r="K890" t="s">
        <v>1354</v>
      </c>
      <c r="L890">
        <v>101</v>
      </c>
      <c r="M890" t="s">
        <v>1989</v>
      </c>
      <c r="N890" t="s">
        <v>329</v>
      </c>
      <c r="O890" t="s">
        <v>330</v>
      </c>
      <c r="P890" t="s">
        <v>331</v>
      </c>
      <c r="Q890" t="s">
        <v>34</v>
      </c>
      <c r="R890" t="s">
        <v>332</v>
      </c>
      <c r="S890" t="s">
        <v>214</v>
      </c>
      <c r="T890" t="s">
        <v>333</v>
      </c>
      <c r="U890" t="s">
        <v>38</v>
      </c>
      <c r="V890" t="s">
        <v>39</v>
      </c>
      <c r="W890" t="s">
        <v>334</v>
      </c>
      <c r="X890" t="s">
        <v>335</v>
      </c>
      <c r="Y890" t="s">
        <v>65</v>
      </c>
    </row>
    <row r="891" spans="1:25" x14ac:dyDescent="0.25">
      <c r="A891">
        <v>10193</v>
      </c>
      <c r="B891">
        <v>28</v>
      </c>
      <c r="C891" t="s">
        <v>1999</v>
      </c>
      <c r="D891">
        <v>1</v>
      </c>
      <c r="E891" t="s">
        <v>2000</v>
      </c>
      <c r="F891" t="s">
        <v>1379</v>
      </c>
      <c r="G891" t="s">
        <v>28</v>
      </c>
      <c r="H891">
        <v>4</v>
      </c>
      <c r="I891">
        <v>11</v>
      </c>
      <c r="J891">
        <v>2003</v>
      </c>
      <c r="K891" t="s">
        <v>1354</v>
      </c>
      <c r="L891">
        <v>101</v>
      </c>
      <c r="M891" t="s">
        <v>1989</v>
      </c>
      <c r="N891" t="s">
        <v>1380</v>
      </c>
      <c r="O891" t="s">
        <v>1381</v>
      </c>
      <c r="P891" t="s">
        <v>1382</v>
      </c>
      <c r="Q891" t="s">
        <v>34</v>
      </c>
      <c r="R891" t="s">
        <v>1383</v>
      </c>
      <c r="S891" t="s">
        <v>137</v>
      </c>
      <c r="T891" t="s">
        <v>1384</v>
      </c>
      <c r="U891" t="s">
        <v>139</v>
      </c>
      <c r="V891" t="s">
        <v>140</v>
      </c>
      <c r="W891" t="s">
        <v>1385</v>
      </c>
      <c r="X891" t="s">
        <v>1386</v>
      </c>
      <c r="Y891" t="s">
        <v>42</v>
      </c>
    </row>
    <row r="892" spans="1:25" x14ac:dyDescent="0.25">
      <c r="A892">
        <v>10206</v>
      </c>
      <c r="B892">
        <v>37</v>
      </c>
      <c r="C892" t="s">
        <v>1149</v>
      </c>
      <c r="D892">
        <v>7</v>
      </c>
      <c r="E892" t="s">
        <v>2001</v>
      </c>
      <c r="F892" t="s">
        <v>346</v>
      </c>
      <c r="G892" t="s">
        <v>28</v>
      </c>
      <c r="H892">
        <v>4</v>
      </c>
      <c r="I892">
        <v>12</v>
      </c>
      <c r="J892">
        <v>2003</v>
      </c>
      <c r="K892" t="s">
        <v>1354</v>
      </c>
      <c r="L892">
        <v>101</v>
      </c>
      <c r="M892" t="s">
        <v>1989</v>
      </c>
      <c r="N892" t="s">
        <v>347</v>
      </c>
      <c r="O892" t="s">
        <v>348</v>
      </c>
      <c r="P892" t="s">
        <v>349</v>
      </c>
      <c r="Q892" t="s">
        <v>34</v>
      </c>
      <c r="R892" t="s">
        <v>350</v>
      </c>
      <c r="S892" t="s">
        <v>351</v>
      </c>
      <c r="T892" t="s">
        <v>352</v>
      </c>
      <c r="U892" t="s">
        <v>353</v>
      </c>
      <c r="V892" t="s">
        <v>39</v>
      </c>
      <c r="W892" t="s">
        <v>354</v>
      </c>
      <c r="X892" t="s">
        <v>355</v>
      </c>
      <c r="Y892" t="s">
        <v>65</v>
      </c>
    </row>
    <row r="893" spans="1:25" x14ac:dyDescent="0.25">
      <c r="A893">
        <v>10215</v>
      </c>
      <c r="B893">
        <v>49</v>
      </c>
      <c r="C893" t="s">
        <v>77</v>
      </c>
      <c r="D893">
        <v>4</v>
      </c>
      <c r="E893" t="s">
        <v>2002</v>
      </c>
      <c r="F893" t="s">
        <v>357</v>
      </c>
      <c r="G893" t="s">
        <v>28</v>
      </c>
      <c r="H893">
        <v>1</v>
      </c>
      <c r="I893">
        <v>1</v>
      </c>
      <c r="J893">
        <v>2004</v>
      </c>
      <c r="K893" t="s">
        <v>1354</v>
      </c>
      <c r="L893">
        <v>101</v>
      </c>
      <c r="M893" t="s">
        <v>1989</v>
      </c>
      <c r="N893" t="s">
        <v>358</v>
      </c>
      <c r="O893" t="s">
        <v>359</v>
      </c>
      <c r="P893" t="s">
        <v>360</v>
      </c>
      <c r="Q893" t="s">
        <v>34</v>
      </c>
      <c r="R893" t="s">
        <v>361</v>
      </c>
      <c r="S893" t="s">
        <v>73</v>
      </c>
      <c r="T893" t="s">
        <v>158</v>
      </c>
      <c r="U893" t="s">
        <v>38</v>
      </c>
      <c r="V893" t="s">
        <v>39</v>
      </c>
      <c r="W893" t="s">
        <v>362</v>
      </c>
      <c r="X893" t="s">
        <v>363</v>
      </c>
      <c r="Y893" t="s">
        <v>65</v>
      </c>
    </row>
    <row r="894" spans="1:25" x14ac:dyDescent="0.25">
      <c r="A894">
        <v>10228</v>
      </c>
      <c r="B894">
        <v>24</v>
      </c>
      <c r="C894" t="s">
        <v>77</v>
      </c>
      <c r="D894">
        <v>3</v>
      </c>
      <c r="E894" t="s">
        <v>2003</v>
      </c>
      <c r="F894" t="s">
        <v>365</v>
      </c>
      <c r="G894" t="s">
        <v>28</v>
      </c>
      <c r="H894">
        <v>1</v>
      </c>
      <c r="I894">
        <v>3</v>
      </c>
      <c r="J894">
        <v>2004</v>
      </c>
      <c r="K894" t="s">
        <v>1354</v>
      </c>
      <c r="L894">
        <v>101</v>
      </c>
      <c r="M894" t="s">
        <v>1989</v>
      </c>
      <c r="N894" t="s">
        <v>366</v>
      </c>
      <c r="O894" t="s">
        <v>367</v>
      </c>
      <c r="P894" t="s">
        <v>368</v>
      </c>
      <c r="Q894" t="s">
        <v>34</v>
      </c>
      <c r="R894" t="s">
        <v>184</v>
      </c>
      <c r="S894" t="s">
        <v>185</v>
      </c>
      <c r="T894" t="s">
        <v>186</v>
      </c>
      <c r="U894" t="s">
        <v>38</v>
      </c>
      <c r="V894" t="s">
        <v>39</v>
      </c>
      <c r="W894" t="s">
        <v>369</v>
      </c>
      <c r="X894" t="s">
        <v>216</v>
      </c>
      <c r="Y894" t="s">
        <v>42</v>
      </c>
    </row>
    <row r="895" spans="1:25" x14ac:dyDescent="0.25">
      <c r="A895">
        <v>10244</v>
      </c>
      <c r="B895">
        <v>30</v>
      </c>
      <c r="C895" t="s">
        <v>77</v>
      </c>
      <c r="D895">
        <v>1</v>
      </c>
      <c r="E895" t="s">
        <v>2004</v>
      </c>
      <c r="F895" t="s">
        <v>1393</v>
      </c>
      <c r="G895" t="s">
        <v>28</v>
      </c>
      <c r="H895">
        <v>2</v>
      </c>
      <c r="I895">
        <v>4</v>
      </c>
      <c r="J895">
        <v>2004</v>
      </c>
      <c r="K895" t="s">
        <v>1354</v>
      </c>
      <c r="L895">
        <v>101</v>
      </c>
      <c r="M895" t="s">
        <v>1989</v>
      </c>
      <c r="N895" t="s">
        <v>268</v>
      </c>
      <c r="O895" t="s">
        <v>269</v>
      </c>
      <c r="P895" t="s">
        <v>270</v>
      </c>
      <c r="Q895" t="s">
        <v>34</v>
      </c>
      <c r="R895" t="s">
        <v>271</v>
      </c>
      <c r="S895" t="s">
        <v>34</v>
      </c>
      <c r="T895" t="s">
        <v>272</v>
      </c>
      <c r="U895" t="s">
        <v>273</v>
      </c>
      <c r="V895" t="s">
        <v>52</v>
      </c>
      <c r="W895" t="s">
        <v>274</v>
      </c>
      <c r="X895" t="s">
        <v>275</v>
      </c>
      <c r="Y895" t="s">
        <v>65</v>
      </c>
    </row>
    <row r="896" spans="1:25" x14ac:dyDescent="0.25">
      <c r="A896">
        <v>10257</v>
      </c>
      <c r="B896">
        <v>50</v>
      </c>
      <c r="C896" t="s">
        <v>2005</v>
      </c>
      <c r="D896">
        <v>1</v>
      </c>
      <c r="E896" t="s">
        <v>2006</v>
      </c>
      <c r="F896" t="s">
        <v>2007</v>
      </c>
      <c r="G896" t="s">
        <v>28</v>
      </c>
      <c r="H896">
        <v>2</v>
      </c>
      <c r="I896">
        <v>6</v>
      </c>
      <c r="J896">
        <v>2004</v>
      </c>
      <c r="K896" t="s">
        <v>1354</v>
      </c>
      <c r="L896">
        <v>101</v>
      </c>
      <c r="M896" t="s">
        <v>1989</v>
      </c>
      <c r="N896" t="s">
        <v>701</v>
      </c>
      <c r="O896" t="s">
        <v>702</v>
      </c>
      <c r="P896" t="s">
        <v>703</v>
      </c>
      <c r="Q896" t="s">
        <v>34</v>
      </c>
      <c r="R896" t="s">
        <v>704</v>
      </c>
      <c r="S896" t="s">
        <v>73</v>
      </c>
      <c r="T896" t="s">
        <v>92</v>
      </c>
      <c r="U896" t="s">
        <v>38</v>
      </c>
      <c r="V896" t="s">
        <v>39</v>
      </c>
      <c r="W896" t="s">
        <v>149</v>
      </c>
      <c r="X896" t="s">
        <v>705</v>
      </c>
      <c r="Y896" t="s">
        <v>65</v>
      </c>
    </row>
    <row r="897" spans="1:25" x14ac:dyDescent="0.25">
      <c r="A897">
        <v>10270</v>
      </c>
      <c r="B897">
        <v>31</v>
      </c>
      <c r="C897" t="s">
        <v>2008</v>
      </c>
      <c r="D897">
        <v>10</v>
      </c>
      <c r="E897" t="s">
        <v>2009</v>
      </c>
      <c r="F897" t="s">
        <v>389</v>
      </c>
      <c r="G897" t="s">
        <v>28</v>
      </c>
      <c r="H897">
        <v>3</v>
      </c>
      <c r="I897">
        <v>7</v>
      </c>
      <c r="J897">
        <v>2004</v>
      </c>
      <c r="K897" t="s">
        <v>1354</v>
      </c>
      <c r="L897">
        <v>101</v>
      </c>
      <c r="M897" t="s">
        <v>1989</v>
      </c>
      <c r="N897" t="s">
        <v>233</v>
      </c>
      <c r="O897" t="s">
        <v>234</v>
      </c>
      <c r="P897" t="s">
        <v>235</v>
      </c>
      <c r="Q897" t="s">
        <v>236</v>
      </c>
      <c r="R897" t="s">
        <v>237</v>
      </c>
      <c r="S897" t="s">
        <v>238</v>
      </c>
      <c r="T897" t="s">
        <v>239</v>
      </c>
      <c r="U897" t="s">
        <v>139</v>
      </c>
      <c r="V897" t="s">
        <v>140</v>
      </c>
      <c r="W897" t="s">
        <v>240</v>
      </c>
      <c r="X897" t="s">
        <v>241</v>
      </c>
      <c r="Y897" t="s">
        <v>42</v>
      </c>
    </row>
    <row r="898" spans="1:25" x14ac:dyDescent="0.25">
      <c r="A898">
        <v>10280</v>
      </c>
      <c r="B898">
        <v>46</v>
      </c>
      <c r="C898" t="s">
        <v>77</v>
      </c>
      <c r="D898">
        <v>3</v>
      </c>
      <c r="E898" t="s">
        <v>2010</v>
      </c>
      <c r="F898" t="s">
        <v>390</v>
      </c>
      <c r="G898" t="s">
        <v>28</v>
      </c>
      <c r="H898">
        <v>3</v>
      </c>
      <c r="I898">
        <v>8</v>
      </c>
      <c r="J898">
        <v>2004</v>
      </c>
      <c r="K898" t="s">
        <v>1354</v>
      </c>
      <c r="L898">
        <v>101</v>
      </c>
      <c r="M898" t="s">
        <v>1989</v>
      </c>
      <c r="N898" t="s">
        <v>391</v>
      </c>
      <c r="O898" t="s">
        <v>392</v>
      </c>
      <c r="P898" t="s">
        <v>393</v>
      </c>
      <c r="Q898" t="s">
        <v>34</v>
      </c>
      <c r="R898" t="s">
        <v>394</v>
      </c>
      <c r="S898" t="s">
        <v>34</v>
      </c>
      <c r="T898" t="s">
        <v>395</v>
      </c>
      <c r="U898" t="s">
        <v>396</v>
      </c>
      <c r="V898" t="s">
        <v>52</v>
      </c>
      <c r="W898" t="s">
        <v>397</v>
      </c>
      <c r="X898" t="s">
        <v>398</v>
      </c>
      <c r="Y898" t="s">
        <v>65</v>
      </c>
    </row>
    <row r="899" spans="1:25" x14ac:dyDescent="0.25">
      <c r="A899">
        <v>10291</v>
      </c>
      <c r="B899">
        <v>47</v>
      </c>
      <c r="C899" t="s">
        <v>77</v>
      </c>
      <c r="D899">
        <v>12</v>
      </c>
      <c r="E899" t="s">
        <v>2011</v>
      </c>
      <c r="F899" t="s">
        <v>400</v>
      </c>
      <c r="G899" t="s">
        <v>28</v>
      </c>
      <c r="H899">
        <v>3</v>
      </c>
      <c r="I899">
        <v>9</v>
      </c>
      <c r="J899">
        <v>2004</v>
      </c>
      <c r="K899" t="s">
        <v>1354</v>
      </c>
      <c r="L899">
        <v>101</v>
      </c>
      <c r="M899" t="s">
        <v>1989</v>
      </c>
      <c r="N899" t="s">
        <v>401</v>
      </c>
      <c r="O899" t="s">
        <v>402</v>
      </c>
      <c r="P899" t="s">
        <v>403</v>
      </c>
      <c r="Q899" t="s">
        <v>34</v>
      </c>
      <c r="R899" t="s">
        <v>404</v>
      </c>
      <c r="S899" t="s">
        <v>34</v>
      </c>
      <c r="T899" t="s">
        <v>405</v>
      </c>
      <c r="U899" t="s">
        <v>287</v>
      </c>
      <c r="V899" t="s">
        <v>52</v>
      </c>
      <c r="W899" t="s">
        <v>406</v>
      </c>
      <c r="X899" t="s">
        <v>316</v>
      </c>
      <c r="Y899" t="s">
        <v>65</v>
      </c>
    </row>
    <row r="900" spans="1:25" x14ac:dyDescent="0.25">
      <c r="A900">
        <v>10304</v>
      </c>
      <c r="B900">
        <v>46</v>
      </c>
      <c r="C900" t="s">
        <v>77</v>
      </c>
      <c r="D900">
        <v>7</v>
      </c>
      <c r="E900" t="s">
        <v>2012</v>
      </c>
      <c r="F900" t="s">
        <v>408</v>
      </c>
      <c r="G900" t="s">
        <v>28</v>
      </c>
      <c r="H900">
        <v>4</v>
      </c>
      <c r="I900">
        <v>10</v>
      </c>
      <c r="J900">
        <v>2004</v>
      </c>
      <c r="K900" t="s">
        <v>1354</v>
      </c>
      <c r="L900">
        <v>101</v>
      </c>
      <c r="M900" t="s">
        <v>1989</v>
      </c>
      <c r="N900" t="s">
        <v>409</v>
      </c>
      <c r="O900" t="s">
        <v>410</v>
      </c>
      <c r="P900" t="s">
        <v>411</v>
      </c>
      <c r="Q900" t="s">
        <v>34</v>
      </c>
      <c r="R900" t="s">
        <v>412</v>
      </c>
      <c r="S900" t="s">
        <v>34</v>
      </c>
      <c r="T900" t="s">
        <v>413</v>
      </c>
      <c r="U900" t="s">
        <v>51</v>
      </c>
      <c r="V900" t="s">
        <v>52</v>
      </c>
      <c r="W900" t="s">
        <v>414</v>
      </c>
      <c r="X900" t="s">
        <v>64</v>
      </c>
      <c r="Y900" t="s">
        <v>65</v>
      </c>
    </row>
    <row r="901" spans="1:25" x14ac:dyDescent="0.25">
      <c r="A901">
        <v>10312</v>
      </c>
      <c r="B901">
        <v>37</v>
      </c>
      <c r="C901" t="s">
        <v>77</v>
      </c>
      <c r="D901">
        <v>4</v>
      </c>
      <c r="E901" t="s">
        <v>2013</v>
      </c>
      <c r="F901" t="s">
        <v>416</v>
      </c>
      <c r="G901" t="s">
        <v>28</v>
      </c>
      <c r="H901">
        <v>4</v>
      </c>
      <c r="I901">
        <v>10</v>
      </c>
      <c r="J901">
        <v>2004</v>
      </c>
      <c r="K901" t="s">
        <v>1354</v>
      </c>
      <c r="L901">
        <v>101</v>
      </c>
      <c r="M901" t="s">
        <v>1989</v>
      </c>
      <c r="N901" t="s">
        <v>417</v>
      </c>
      <c r="O901" t="s">
        <v>418</v>
      </c>
      <c r="P901" t="s">
        <v>419</v>
      </c>
      <c r="Q901" t="s">
        <v>34</v>
      </c>
      <c r="R901" t="s">
        <v>420</v>
      </c>
      <c r="S901" t="s">
        <v>73</v>
      </c>
      <c r="T901" t="s">
        <v>167</v>
      </c>
      <c r="U901" t="s">
        <v>38</v>
      </c>
      <c r="V901" t="s">
        <v>39</v>
      </c>
      <c r="W901" t="s">
        <v>421</v>
      </c>
      <c r="X901" t="s">
        <v>422</v>
      </c>
      <c r="Y901" t="s">
        <v>65</v>
      </c>
    </row>
    <row r="902" spans="1:25" x14ac:dyDescent="0.25">
      <c r="A902">
        <v>10322</v>
      </c>
      <c r="B902">
        <v>33</v>
      </c>
      <c r="C902" t="s">
        <v>77</v>
      </c>
      <c r="D902">
        <v>12</v>
      </c>
      <c r="E902" t="s">
        <v>2014</v>
      </c>
      <c r="F902" t="s">
        <v>424</v>
      </c>
      <c r="G902" t="s">
        <v>28</v>
      </c>
      <c r="H902">
        <v>4</v>
      </c>
      <c r="I902">
        <v>11</v>
      </c>
      <c r="J902">
        <v>2004</v>
      </c>
      <c r="K902" t="s">
        <v>1354</v>
      </c>
      <c r="L902">
        <v>101</v>
      </c>
      <c r="M902" t="s">
        <v>1989</v>
      </c>
      <c r="N902" t="s">
        <v>425</v>
      </c>
      <c r="O902" t="s">
        <v>426</v>
      </c>
      <c r="P902" t="s">
        <v>427</v>
      </c>
      <c r="Q902" t="s">
        <v>34</v>
      </c>
      <c r="R902" t="s">
        <v>428</v>
      </c>
      <c r="S902" t="s">
        <v>429</v>
      </c>
      <c r="T902" t="s">
        <v>430</v>
      </c>
      <c r="U902" t="s">
        <v>38</v>
      </c>
      <c r="V902" t="s">
        <v>39</v>
      </c>
      <c r="W902" t="s">
        <v>75</v>
      </c>
      <c r="X902" t="s">
        <v>422</v>
      </c>
      <c r="Y902" t="s">
        <v>65</v>
      </c>
    </row>
    <row r="903" spans="1:25" x14ac:dyDescent="0.25">
      <c r="A903">
        <v>10333</v>
      </c>
      <c r="B903">
        <v>31</v>
      </c>
      <c r="C903" t="s">
        <v>1149</v>
      </c>
      <c r="D903">
        <v>5</v>
      </c>
      <c r="E903" t="s">
        <v>1991</v>
      </c>
      <c r="F903" t="s">
        <v>432</v>
      </c>
      <c r="G903" t="s">
        <v>28</v>
      </c>
      <c r="H903">
        <v>4</v>
      </c>
      <c r="I903">
        <v>11</v>
      </c>
      <c r="J903">
        <v>2004</v>
      </c>
      <c r="K903" t="s">
        <v>1354</v>
      </c>
      <c r="L903">
        <v>101</v>
      </c>
      <c r="M903" t="s">
        <v>1989</v>
      </c>
      <c r="N903" t="s">
        <v>118</v>
      </c>
      <c r="O903" t="s">
        <v>119</v>
      </c>
      <c r="P903" t="s">
        <v>120</v>
      </c>
      <c r="Q903" t="s">
        <v>34</v>
      </c>
      <c r="R903" t="s">
        <v>83</v>
      </c>
      <c r="S903" t="s">
        <v>73</v>
      </c>
      <c r="T903" t="s">
        <v>34</v>
      </c>
      <c r="U903" t="s">
        <v>38</v>
      </c>
      <c r="V903" t="s">
        <v>39</v>
      </c>
      <c r="W903" t="s">
        <v>121</v>
      </c>
      <c r="X903" t="s">
        <v>76</v>
      </c>
      <c r="Y903" t="s">
        <v>42</v>
      </c>
    </row>
    <row r="904" spans="1:25" x14ac:dyDescent="0.25">
      <c r="A904">
        <v>10347</v>
      </c>
      <c r="B904">
        <v>48</v>
      </c>
      <c r="C904" t="s">
        <v>77</v>
      </c>
      <c r="D904">
        <v>9</v>
      </c>
      <c r="E904" t="s">
        <v>2015</v>
      </c>
      <c r="F904" t="s">
        <v>434</v>
      </c>
      <c r="G904" t="s">
        <v>28</v>
      </c>
      <c r="H904">
        <v>4</v>
      </c>
      <c r="I904">
        <v>11</v>
      </c>
      <c r="J904">
        <v>2004</v>
      </c>
      <c r="K904" t="s">
        <v>1354</v>
      </c>
      <c r="L904">
        <v>101</v>
      </c>
      <c r="M904" t="s">
        <v>1989</v>
      </c>
      <c r="N904" t="s">
        <v>132</v>
      </c>
      <c r="O904" t="s">
        <v>133</v>
      </c>
      <c r="P904" t="s">
        <v>134</v>
      </c>
      <c r="Q904" t="s">
        <v>135</v>
      </c>
      <c r="R904" t="s">
        <v>136</v>
      </c>
      <c r="S904" t="s">
        <v>137</v>
      </c>
      <c r="T904" t="s">
        <v>138</v>
      </c>
      <c r="U904" t="s">
        <v>139</v>
      </c>
      <c r="V904" t="s">
        <v>140</v>
      </c>
      <c r="W904" t="s">
        <v>141</v>
      </c>
      <c r="X904" t="s">
        <v>142</v>
      </c>
      <c r="Y904" t="s">
        <v>65</v>
      </c>
    </row>
    <row r="905" spans="1:25" x14ac:dyDescent="0.25">
      <c r="A905">
        <v>10357</v>
      </c>
      <c r="B905">
        <v>41</v>
      </c>
      <c r="C905" t="s">
        <v>2016</v>
      </c>
      <c r="D905">
        <v>6</v>
      </c>
      <c r="E905" t="s">
        <v>2017</v>
      </c>
      <c r="F905" t="s">
        <v>436</v>
      </c>
      <c r="G905" t="s">
        <v>28</v>
      </c>
      <c r="H905">
        <v>4</v>
      </c>
      <c r="I905">
        <v>12</v>
      </c>
      <c r="J905">
        <v>2004</v>
      </c>
      <c r="K905" t="s">
        <v>1354</v>
      </c>
      <c r="L905">
        <v>101</v>
      </c>
      <c r="M905" t="s">
        <v>1989</v>
      </c>
      <c r="N905" t="s">
        <v>417</v>
      </c>
      <c r="O905" t="s">
        <v>418</v>
      </c>
      <c r="P905" t="s">
        <v>419</v>
      </c>
      <c r="Q905" t="s">
        <v>34</v>
      </c>
      <c r="R905" t="s">
        <v>420</v>
      </c>
      <c r="S905" t="s">
        <v>73</v>
      </c>
      <c r="T905" t="s">
        <v>167</v>
      </c>
      <c r="U905" t="s">
        <v>38</v>
      </c>
      <c r="V905" t="s">
        <v>39</v>
      </c>
      <c r="W905" t="s">
        <v>421</v>
      </c>
      <c r="X905" t="s">
        <v>422</v>
      </c>
      <c r="Y905" t="s">
        <v>65</v>
      </c>
    </row>
    <row r="906" spans="1:25" x14ac:dyDescent="0.25">
      <c r="A906">
        <v>10369</v>
      </c>
      <c r="B906">
        <v>42</v>
      </c>
      <c r="C906" t="s">
        <v>77</v>
      </c>
      <c r="D906">
        <v>1</v>
      </c>
      <c r="E906" t="s">
        <v>2018</v>
      </c>
      <c r="F906" t="s">
        <v>438</v>
      </c>
      <c r="G906" t="s">
        <v>28</v>
      </c>
      <c r="H906">
        <v>1</v>
      </c>
      <c r="I906">
        <v>1</v>
      </c>
      <c r="J906">
        <v>2005</v>
      </c>
      <c r="K906" t="s">
        <v>1354</v>
      </c>
      <c r="L906">
        <v>101</v>
      </c>
      <c r="M906" t="s">
        <v>1989</v>
      </c>
      <c r="N906" t="s">
        <v>439</v>
      </c>
      <c r="O906" t="s">
        <v>182</v>
      </c>
      <c r="P906" t="s">
        <v>440</v>
      </c>
      <c r="Q906" t="s">
        <v>34</v>
      </c>
      <c r="R906" t="s">
        <v>441</v>
      </c>
      <c r="S906" t="s">
        <v>185</v>
      </c>
      <c r="T906" t="s">
        <v>442</v>
      </c>
      <c r="U906" t="s">
        <v>38</v>
      </c>
      <c r="V906" t="s">
        <v>39</v>
      </c>
      <c r="W906" t="s">
        <v>421</v>
      </c>
      <c r="X906" t="s">
        <v>443</v>
      </c>
      <c r="Y906" t="s">
        <v>65</v>
      </c>
    </row>
    <row r="907" spans="1:25" x14ac:dyDescent="0.25">
      <c r="A907">
        <v>10381</v>
      </c>
      <c r="B907">
        <v>41</v>
      </c>
      <c r="C907" t="s">
        <v>77</v>
      </c>
      <c r="D907">
        <v>8</v>
      </c>
      <c r="E907" t="s">
        <v>2019</v>
      </c>
      <c r="F907" t="s">
        <v>445</v>
      </c>
      <c r="G907" t="s">
        <v>28</v>
      </c>
      <c r="H907">
        <v>1</v>
      </c>
      <c r="I907">
        <v>2</v>
      </c>
      <c r="J907">
        <v>2005</v>
      </c>
      <c r="K907" t="s">
        <v>1354</v>
      </c>
      <c r="L907">
        <v>101</v>
      </c>
      <c r="M907" t="s">
        <v>1989</v>
      </c>
      <c r="N907" t="s">
        <v>80</v>
      </c>
      <c r="O907" t="s">
        <v>81</v>
      </c>
      <c r="P907" t="s">
        <v>82</v>
      </c>
      <c r="Q907" t="s">
        <v>34</v>
      </c>
      <c r="R907" t="s">
        <v>83</v>
      </c>
      <c r="S907" t="s">
        <v>73</v>
      </c>
      <c r="T907" t="s">
        <v>34</v>
      </c>
      <c r="U907" t="s">
        <v>38</v>
      </c>
      <c r="V907" t="s">
        <v>39</v>
      </c>
      <c r="W907" t="s">
        <v>84</v>
      </c>
      <c r="X907" t="s">
        <v>76</v>
      </c>
      <c r="Y907" t="s">
        <v>65</v>
      </c>
    </row>
    <row r="908" spans="1:25" x14ac:dyDescent="0.25">
      <c r="A908">
        <v>10391</v>
      </c>
      <c r="B908">
        <v>32</v>
      </c>
      <c r="C908" t="s">
        <v>2020</v>
      </c>
      <c r="D908">
        <v>6</v>
      </c>
      <c r="E908" t="s">
        <v>2021</v>
      </c>
      <c r="F908" t="s">
        <v>447</v>
      </c>
      <c r="G908" t="s">
        <v>28</v>
      </c>
      <c r="H908">
        <v>1</v>
      </c>
      <c r="I908">
        <v>3</v>
      </c>
      <c r="J908">
        <v>2005</v>
      </c>
      <c r="K908" t="s">
        <v>1354</v>
      </c>
      <c r="L908">
        <v>101</v>
      </c>
      <c r="M908" t="s">
        <v>1989</v>
      </c>
      <c r="N908" t="s">
        <v>448</v>
      </c>
      <c r="O908" t="s">
        <v>449</v>
      </c>
      <c r="P908" t="s">
        <v>450</v>
      </c>
      <c r="Q908" t="s">
        <v>451</v>
      </c>
      <c r="R908" t="s">
        <v>452</v>
      </c>
      <c r="S908" t="s">
        <v>238</v>
      </c>
      <c r="T908" t="s">
        <v>453</v>
      </c>
      <c r="U908" t="s">
        <v>139</v>
      </c>
      <c r="V908" t="s">
        <v>140</v>
      </c>
      <c r="W908" t="s">
        <v>454</v>
      </c>
      <c r="X908" t="s">
        <v>455</v>
      </c>
      <c r="Y908" t="s">
        <v>42</v>
      </c>
    </row>
    <row r="909" spans="1:25" x14ac:dyDescent="0.25">
      <c r="A909">
        <v>10423</v>
      </c>
      <c r="B909">
        <v>10</v>
      </c>
      <c r="C909" t="s">
        <v>2005</v>
      </c>
      <c r="D909">
        <v>1</v>
      </c>
      <c r="E909" t="s">
        <v>2022</v>
      </c>
      <c r="F909" t="s">
        <v>1416</v>
      </c>
      <c r="G909" t="s">
        <v>468</v>
      </c>
      <c r="H909">
        <v>2</v>
      </c>
      <c r="I909">
        <v>5</v>
      </c>
      <c r="J909">
        <v>2005</v>
      </c>
      <c r="K909" t="s">
        <v>1354</v>
      </c>
      <c r="L909">
        <v>101</v>
      </c>
      <c r="M909" t="s">
        <v>1989</v>
      </c>
      <c r="N909" t="s">
        <v>638</v>
      </c>
      <c r="O909" t="s">
        <v>639</v>
      </c>
      <c r="P909" t="s">
        <v>640</v>
      </c>
      <c r="Q909" t="s">
        <v>34</v>
      </c>
      <c r="R909" t="s">
        <v>641</v>
      </c>
      <c r="S909" t="s">
        <v>34</v>
      </c>
      <c r="T909" t="s">
        <v>642</v>
      </c>
      <c r="U909" t="s">
        <v>643</v>
      </c>
      <c r="V909" t="s">
        <v>52</v>
      </c>
      <c r="W909" t="s">
        <v>644</v>
      </c>
      <c r="X909" t="s">
        <v>645</v>
      </c>
      <c r="Y909" t="s">
        <v>42</v>
      </c>
    </row>
    <row r="910" spans="1:25" x14ac:dyDescent="0.25">
      <c r="A910">
        <v>10103</v>
      </c>
      <c r="B910">
        <v>35</v>
      </c>
      <c r="C910" t="s">
        <v>2023</v>
      </c>
      <c r="D910">
        <v>14</v>
      </c>
      <c r="E910" t="s">
        <v>2024</v>
      </c>
      <c r="F910" t="s">
        <v>277</v>
      </c>
      <c r="G910" t="s">
        <v>28</v>
      </c>
      <c r="H910">
        <v>1</v>
      </c>
      <c r="I910">
        <v>1</v>
      </c>
      <c r="J910">
        <v>2003</v>
      </c>
      <c r="K910" t="s">
        <v>1354</v>
      </c>
      <c r="L910">
        <v>62</v>
      </c>
      <c r="M910" t="s">
        <v>2025</v>
      </c>
      <c r="N910" t="s">
        <v>201</v>
      </c>
      <c r="O910" t="s">
        <v>202</v>
      </c>
      <c r="P910" t="s">
        <v>203</v>
      </c>
      <c r="Q910" t="s">
        <v>34</v>
      </c>
      <c r="R910" t="s">
        <v>204</v>
      </c>
      <c r="S910" t="s">
        <v>34</v>
      </c>
      <c r="T910" t="s">
        <v>205</v>
      </c>
      <c r="U910" t="s">
        <v>112</v>
      </c>
      <c r="V910" t="s">
        <v>52</v>
      </c>
      <c r="W910" t="s">
        <v>206</v>
      </c>
      <c r="X910" t="s">
        <v>207</v>
      </c>
      <c r="Y910" t="s">
        <v>42</v>
      </c>
    </row>
    <row r="911" spans="1:25" x14ac:dyDescent="0.25">
      <c r="A911">
        <v>10111</v>
      </c>
      <c r="B911">
        <v>28</v>
      </c>
      <c r="C911" t="s">
        <v>2026</v>
      </c>
      <c r="D911">
        <v>2</v>
      </c>
      <c r="E911" t="s">
        <v>2027</v>
      </c>
      <c r="F911" t="s">
        <v>1358</v>
      </c>
      <c r="G911" t="s">
        <v>28</v>
      </c>
      <c r="H911">
        <v>1</v>
      </c>
      <c r="I911">
        <v>3</v>
      </c>
      <c r="J911">
        <v>2003</v>
      </c>
      <c r="K911" t="s">
        <v>1354</v>
      </c>
      <c r="L911">
        <v>62</v>
      </c>
      <c r="M911" t="s">
        <v>2025</v>
      </c>
      <c r="N911" t="s">
        <v>118</v>
      </c>
      <c r="O911" t="s">
        <v>119</v>
      </c>
      <c r="P911" t="s">
        <v>120</v>
      </c>
      <c r="Q911" t="s">
        <v>34</v>
      </c>
      <c r="R911" t="s">
        <v>83</v>
      </c>
      <c r="S911" t="s">
        <v>73</v>
      </c>
      <c r="T911" t="s">
        <v>34</v>
      </c>
      <c r="U911" t="s">
        <v>38</v>
      </c>
      <c r="V911" t="s">
        <v>39</v>
      </c>
      <c r="W911" t="s">
        <v>121</v>
      </c>
      <c r="X911" t="s">
        <v>76</v>
      </c>
      <c r="Y911" t="s">
        <v>42</v>
      </c>
    </row>
    <row r="912" spans="1:25" x14ac:dyDescent="0.25">
      <c r="A912">
        <v>10126</v>
      </c>
      <c r="B912">
        <v>46</v>
      </c>
      <c r="C912" t="s">
        <v>2028</v>
      </c>
      <c r="D912">
        <v>14</v>
      </c>
      <c r="E912" t="s">
        <v>2029</v>
      </c>
      <c r="F912" t="s">
        <v>291</v>
      </c>
      <c r="G912" t="s">
        <v>28</v>
      </c>
      <c r="H912">
        <v>2</v>
      </c>
      <c r="I912">
        <v>5</v>
      </c>
      <c r="J912">
        <v>2003</v>
      </c>
      <c r="K912" t="s">
        <v>1354</v>
      </c>
      <c r="L912">
        <v>62</v>
      </c>
      <c r="M912" t="s">
        <v>2025</v>
      </c>
      <c r="N912" t="s">
        <v>292</v>
      </c>
      <c r="O912" t="s">
        <v>293</v>
      </c>
      <c r="P912" t="s">
        <v>294</v>
      </c>
      <c r="Q912" t="s">
        <v>34</v>
      </c>
      <c r="R912" t="s">
        <v>271</v>
      </c>
      <c r="S912" t="s">
        <v>34</v>
      </c>
      <c r="T912" t="s">
        <v>295</v>
      </c>
      <c r="U912" t="s">
        <v>273</v>
      </c>
      <c r="V912" t="s">
        <v>52</v>
      </c>
      <c r="W912" t="s">
        <v>296</v>
      </c>
      <c r="X912" t="s">
        <v>297</v>
      </c>
      <c r="Y912" t="s">
        <v>65</v>
      </c>
    </row>
    <row r="913" spans="1:25" x14ac:dyDescent="0.25">
      <c r="A913">
        <v>10139</v>
      </c>
      <c r="B913">
        <v>20</v>
      </c>
      <c r="C913" t="s">
        <v>2030</v>
      </c>
      <c r="D913">
        <v>3</v>
      </c>
      <c r="E913" t="s">
        <v>2031</v>
      </c>
      <c r="F913" t="s">
        <v>1362</v>
      </c>
      <c r="G913" t="s">
        <v>28</v>
      </c>
      <c r="H913">
        <v>3</v>
      </c>
      <c r="I913">
        <v>7</v>
      </c>
      <c r="J913">
        <v>2003</v>
      </c>
      <c r="K913" t="s">
        <v>1354</v>
      </c>
      <c r="L913">
        <v>62</v>
      </c>
      <c r="M913" t="s">
        <v>2025</v>
      </c>
      <c r="N913" t="s">
        <v>233</v>
      </c>
      <c r="O913" t="s">
        <v>234</v>
      </c>
      <c r="P913" t="s">
        <v>235</v>
      </c>
      <c r="Q913" t="s">
        <v>236</v>
      </c>
      <c r="R913" t="s">
        <v>237</v>
      </c>
      <c r="S913" t="s">
        <v>238</v>
      </c>
      <c r="T913" t="s">
        <v>239</v>
      </c>
      <c r="U913" t="s">
        <v>139</v>
      </c>
      <c r="V913" t="s">
        <v>140</v>
      </c>
      <c r="W913" t="s">
        <v>240</v>
      </c>
      <c r="X913" t="s">
        <v>241</v>
      </c>
      <c r="Y913" t="s">
        <v>42</v>
      </c>
    </row>
    <row r="914" spans="1:25" x14ac:dyDescent="0.25">
      <c r="A914">
        <v>10150</v>
      </c>
      <c r="B914">
        <v>30</v>
      </c>
      <c r="C914" t="s">
        <v>2032</v>
      </c>
      <c r="D914">
        <v>11</v>
      </c>
      <c r="E914" t="s">
        <v>2033</v>
      </c>
      <c r="F914" t="s">
        <v>301</v>
      </c>
      <c r="G914" t="s">
        <v>28</v>
      </c>
      <c r="H914">
        <v>3</v>
      </c>
      <c r="I914">
        <v>9</v>
      </c>
      <c r="J914">
        <v>2003</v>
      </c>
      <c r="K914" t="s">
        <v>1354</v>
      </c>
      <c r="L914">
        <v>62</v>
      </c>
      <c r="M914" t="s">
        <v>2025</v>
      </c>
      <c r="N914" t="s">
        <v>302</v>
      </c>
      <c r="O914" t="s">
        <v>303</v>
      </c>
      <c r="P914" t="s">
        <v>304</v>
      </c>
      <c r="Q914" t="s">
        <v>34</v>
      </c>
      <c r="R914" t="s">
        <v>305</v>
      </c>
      <c r="S914" t="s">
        <v>34</v>
      </c>
      <c r="T914" t="s">
        <v>306</v>
      </c>
      <c r="U914" t="s">
        <v>305</v>
      </c>
      <c r="V914" t="s">
        <v>307</v>
      </c>
      <c r="W914" t="s">
        <v>308</v>
      </c>
      <c r="X914" t="s">
        <v>309</v>
      </c>
      <c r="Y914" t="s">
        <v>42</v>
      </c>
    </row>
    <row r="915" spans="1:25" x14ac:dyDescent="0.25">
      <c r="A915">
        <v>10163</v>
      </c>
      <c r="B915">
        <v>48</v>
      </c>
      <c r="C915" t="s">
        <v>2034</v>
      </c>
      <c r="D915">
        <v>4</v>
      </c>
      <c r="E915" t="s">
        <v>2035</v>
      </c>
      <c r="F915" t="s">
        <v>311</v>
      </c>
      <c r="G915" t="s">
        <v>28</v>
      </c>
      <c r="H915">
        <v>4</v>
      </c>
      <c r="I915">
        <v>10</v>
      </c>
      <c r="J915">
        <v>2003</v>
      </c>
      <c r="K915" t="s">
        <v>1354</v>
      </c>
      <c r="L915">
        <v>62</v>
      </c>
      <c r="M915" t="s">
        <v>2025</v>
      </c>
      <c r="N915" t="s">
        <v>312</v>
      </c>
      <c r="O915" t="s">
        <v>313</v>
      </c>
      <c r="P915" t="s">
        <v>314</v>
      </c>
      <c r="Q915" t="s">
        <v>315</v>
      </c>
      <c r="R915" t="s">
        <v>35</v>
      </c>
      <c r="S915" t="s">
        <v>36</v>
      </c>
      <c r="T915" t="s">
        <v>37</v>
      </c>
      <c r="U915" t="s">
        <v>38</v>
      </c>
      <c r="V915" t="s">
        <v>39</v>
      </c>
      <c r="W915" t="s">
        <v>187</v>
      </c>
      <c r="X915" t="s">
        <v>316</v>
      </c>
      <c r="Y915" t="s">
        <v>65</v>
      </c>
    </row>
    <row r="916" spans="1:25" x14ac:dyDescent="0.25">
      <c r="A916">
        <v>10173</v>
      </c>
      <c r="B916">
        <v>28</v>
      </c>
      <c r="C916" t="s">
        <v>2036</v>
      </c>
      <c r="D916">
        <v>2</v>
      </c>
      <c r="E916" t="s">
        <v>2037</v>
      </c>
      <c r="F916" t="s">
        <v>1306</v>
      </c>
      <c r="G916" t="s">
        <v>28</v>
      </c>
      <c r="H916">
        <v>4</v>
      </c>
      <c r="I916">
        <v>11</v>
      </c>
      <c r="J916">
        <v>2003</v>
      </c>
      <c r="K916" t="s">
        <v>1354</v>
      </c>
      <c r="L916">
        <v>62</v>
      </c>
      <c r="M916" t="s">
        <v>2025</v>
      </c>
      <c r="N916" t="s">
        <v>1369</v>
      </c>
      <c r="O916" t="s">
        <v>1370</v>
      </c>
      <c r="P916" t="s">
        <v>1371</v>
      </c>
      <c r="Q916" t="s">
        <v>34</v>
      </c>
      <c r="R916" t="s">
        <v>1372</v>
      </c>
      <c r="S916" t="s">
        <v>34</v>
      </c>
      <c r="T916" t="s">
        <v>1373</v>
      </c>
      <c r="U916" t="s">
        <v>396</v>
      </c>
      <c r="V916" t="s">
        <v>52</v>
      </c>
      <c r="W916" t="s">
        <v>1374</v>
      </c>
      <c r="X916" t="s">
        <v>1375</v>
      </c>
      <c r="Y916" t="s">
        <v>42</v>
      </c>
    </row>
    <row r="917" spans="1:25" x14ac:dyDescent="0.25">
      <c r="A917">
        <v>10183</v>
      </c>
      <c r="B917">
        <v>39</v>
      </c>
      <c r="C917" t="s">
        <v>2038</v>
      </c>
      <c r="D917">
        <v>11</v>
      </c>
      <c r="E917" t="s">
        <v>2039</v>
      </c>
      <c r="F917" t="s">
        <v>328</v>
      </c>
      <c r="G917" t="s">
        <v>28</v>
      </c>
      <c r="H917">
        <v>4</v>
      </c>
      <c r="I917">
        <v>11</v>
      </c>
      <c r="J917">
        <v>2003</v>
      </c>
      <c r="K917" t="s">
        <v>1354</v>
      </c>
      <c r="L917">
        <v>62</v>
      </c>
      <c r="M917" t="s">
        <v>2025</v>
      </c>
      <c r="N917" t="s">
        <v>329</v>
      </c>
      <c r="O917" t="s">
        <v>330</v>
      </c>
      <c r="P917" t="s">
        <v>331</v>
      </c>
      <c r="Q917" t="s">
        <v>34</v>
      </c>
      <c r="R917" t="s">
        <v>332</v>
      </c>
      <c r="S917" t="s">
        <v>214</v>
      </c>
      <c r="T917" t="s">
        <v>333</v>
      </c>
      <c r="U917" t="s">
        <v>38</v>
      </c>
      <c r="V917" t="s">
        <v>39</v>
      </c>
      <c r="W917" t="s">
        <v>334</v>
      </c>
      <c r="X917" t="s">
        <v>335</v>
      </c>
      <c r="Y917" t="s">
        <v>42</v>
      </c>
    </row>
    <row r="918" spans="1:25" x14ac:dyDescent="0.25">
      <c r="A918">
        <v>10193</v>
      </c>
      <c r="B918">
        <v>24</v>
      </c>
      <c r="C918" t="s">
        <v>2040</v>
      </c>
      <c r="D918">
        <v>3</v>
      </c>
      <c r="E918" t="s">
        <v>2041</v>
      </c>
      <c r="F918" t="s">
        <v>1379</v>
      </c>
      <c r="G918" t="s">
        <v>28</v>
      </c>
      <c r="H918">
        <v>4</v>
      </c>
      <c r="I918">
        <v>11</v>
      </c>
      <c r="J918">
        <v>2003</v>
      </c>
      <c r="K918" t="s">
        <v>1354</v>
      </c>
      <c r="L918">
        <v>62</v>
      </c>
      <c r="M918" t="s">
        <v>2025</v>
      </c>
      <c r="N918" t="s">
        <v>1380</v>
      </c>
      <c r="O918" t="s">
        <v>1381</v>
      </c>
      <c r="P918" t="s">
        <v>1382</v>
      </c>
      <c r="Q918" t="s">
        <v>34</v>
      </c>
      <c r="R918" t="s">
        <v>1383</v>
      </c>
      <c r="S918" t="s">
        <v>137</v>
      </c>
      <c r="T918" t="s">
        <v>1384</v>
      </c>
      <c r="U918" t="s">
        <v>139</v>
      </c>
      <c r="V918" t="s">
        <v>140</v>
      </c>
      <c r="W918" t="s">
        <v>1385</v>
      </c>
      <c r="X918" t="s">
        <v>1386</v>
      </c>
      <c r="Y918" t="s">
        <v>42</v>
      </c>
    </row>
    <row r="919" spans="1:25" x14ac:dyDescent="0.25">
      <c r="A919">
        <v>10206</v>
      </c>
      <c r="B919">
        <v>28</v>
      </c>
      <c r="C919" t="s">
        <v>2042</v>
      </c>
      <c r="D919">
        <v>9</v>
      </c>
      <c r="E919" t="s">
        <v>2043</v>
      </c>
      <c r="F919" t="s">
        <v>346</v>
      </c>
      <c r="G919" t="s">
        <v>28</v>
      </c>
      <c r="H919">
        <v>4</v>
      </c>
      <c r="I919">
        <v>12</v>
      </c>
      <c r="J919">
        <v>2003</v>
      </c>
      <c r="K919" t="s">
        <v>1354</v>
      </c>
      <c r="L919">
        <v>62</v>
      </c>
      <c r="M919" t="s">
        <v>2025</v>
      </c>
      <c r="N919" t="s">
        <v>347</v>
      </c>
      <c r="O919" t="s">
        <v>348</v>
      </c>
      <c r="P919" t="s">
        <v>349</v>
      </c>
      <c r="Q919" t="s">
        <v>34</v>
      </c>
      <c r="R919" t="s">
        <v>350</v>
      </c>
      <c r="S919" t="s">
        <v>351</v>
      </c>
      <c r="T919" t="s">
        <v>352</v>
      </c>
      <c r="U919" t="s">
        <v>353</v>
      </c>
      <c r="V919" t="s">
        <v>39</v>
      </c>
      <c r="W919" t="s">
        <v>354</v>
      </c>
      <c r="X919" t="s">
        <v>355</v>
      </c>
      <c r="Y919" t="s">
        <v>42</v>
      </c>
    </row>
    <row r="920" spans="1:25" x14ac:dyDescent="0.25">
      <c r="A920">
        <v>10215</v>
      </c>
      <c r="B920">
        <v>31</v>
      </c>
      <c r="C920" t="s">
        <v>2044</v>
      </c>
      <c r="D920">
        <v>6</v>
      </c>
      <c r="E920" t="s">
        <v>2045</v>
      </c>
      <c r="F920" t="s">
        <v>357</v>
      </c>
      <c r="G920" t="s">
        <v>28</v>
      </c>
      <c r="H920">
        <v>1</v>
      </c>
      <c r="I920">
        <v>1</v>
      </c>
      <c r="J920">
        <v>2004</v>
      </c>
      <c r="K920" t="s">
        <v>1354</v>
      </c>
      <c r="L920">
        <v>62</v>
      </c>
      <c r="M920" t="s">
        <v>2025</v>
      </c>
      <c r="N920" t="s">
        <v>358</v>
      </c>
      <c r="O920" t="s">
        <v>359</v>
      </c>
      <c r="P920" t="s">
        <v>360</v>
      </c>
      <c r="Q920" t="s">
        <v>34</v>
      </c>
      <c r="R920" t="s">
        <v>361</v>
      </c>
      <c r="S920" t="s">
        <v>73</v>
      </c>
      <c r="T920" t="s">
        <v>158</v>
      </c>
      <c r="U920" t="s">
        <v>38</v>
      </c>
      <c r="V920" t="s">
        <v>39</v>
      </c>
      <c r="W920" t="s">
        <v>362</v>
      </c>
      <c r="X920" t="s">
        <v>363</v>
      </c>
      <c r="Y920" t="s">
        <v>42</v>
      </c>
    </row>
    <row r="921" spans="1:25" x14ac:dyDescent="0.25">
      <c r="A921">
        <v>10228</v>
      </c>
      <c r="B921">
        <v>45</v>
      </c>
      <c r="C921" t="s">
        <v>2046</v>
      </c>
      <c r="D921">
        <v>5</v>
      </c>
      <c r="E921" t="s">
        <v>2047</v>
      </c>
      <c r="F921" t="s">
        <v>365</v>
      </c>
      <c r="G921" t="s">
        <v>28</v>
      </c>
      <c r="H921">
        <v>1</v>
      </c>
      <c r="I921">
        <v>3</v>
      </c>
      <c r="J921">
        <v>2004</v>
      </c>
      <c r="K921" t="s">
        <v>1354</v>
      </c>
      <c r="L921">
        <v>62</v>
      </c>
      <c r="M921" t="s">
        <v>2025</v>
      </c>
      <c r="N921" t="s">
        <v>366</v>
      </c>
      <c r="O921" t="s">
        <v>367</v>
      </c>
      <c r="P921" t="s">
        <v>368</v>
      </c>
      <c r="Q921" t="s">
        <v>34</v>
      </c>
      <c r="R921" t="s">
        <v>184</v>
      </c>
      <c r="S921" t="s">
        <v>185</v>
      </c>
      <c r="T921" t="s">
        <v>186</v>
      </c>
      <c r="U921" t="s">
        <v>38</v>
      </c>
      <c r="V921" t="s">
        <v>39</v>
      </c>
      <c r="W921" t="s">
        <v>369</v>
      </c>
      <c r="X921" t="s">
        <v>216</v>
      </c>
      <c r="Y921" t="s">
        <v>42</v>
      </c>
    </row>
    <row r="922" spans="1:25" x14ac:dyDescent="0.25">
      <c r="A922">
        <v>10244</v>
      </c>
      <c r="B922">
        <v>24</v>
      </c>
      <c r="C922" t="s">
        <v>2048</v>
      </c>
      <c r="D922">
        <v>3</v>
      </c>
      <c r="E922" t="s">
        <v>2049</v>
      </c>
      <c r="F922" t="s">
        <v>1393</v>
      </c>
      <c r="G922" t="s">
        <v>28</v>
      </c>
      <c r="H922">
        <v>2</v>
      </c>
      <c r="I922">
        <v>4</v>
      </c>
      <c r="J922">
        <v>2004</v>
      </c>
      <c r="K922" t="s">
        <v>1354</v>
      </c>
      <c r="L922">
        <v>62</v>
      </c>
      <c r="M922" t="s">
        <v>2025</v>
      </c>
      <c r="N922" t="s">
        <v>268</v>
      </c>
      <c r="O922" t="s">
        <v>269</v>
      </c>
      <c r="P922" t="s">
        <v>270</v>
      </c>
      <c r="Q922" t="s">
        <v>34</v>
      </c>
      <c r="R922" t="s">
        <v>271</v>
      </c>
      <c r="S922" t="s">
        <v>34</v>
      </c>
      <c r="T922" t="s">
        <v>272</v>
      </c>
      <c r="U922" t="s">
        <v>273</v>
      </c>
      <c r="V922" t="s">
        <v>52</v>
      </c>
      <c r="W922" t="s">
        <v>274</v>
      </c>
      <c r="X922" t="s">
        <v>275</v>
      </c>
      <c r="Y922" t="s">
        <v>42</v>
      </c>
    </row>
    <row r="923" spans="1:25" x14ac:dyDescent="0.25">
      <c r="A923">
        <v>10257</v>
      </c>
      <c r="B923">
        <v>49</v>
      </c>
      <c r="C923" t="s">
        <v>2036</v>
      </c>
      <c r="D923">
        <v>3</v>
      </c>
      <c r="E923" t="s">
        <v>2050</v>
      </c>
      <c r="F923" t="s">
        <v>2007</v>
      </c>
      <c r="G923" t="s">
        <v>28</v>
      </c>
      <c r="H923">
        <v>2</v>
      </c>
      <c r="I923">
        <v>6</v>
      </c>
      <c r="J923">
        <v>2004</v>
      </c>
      <c r="K923" t="s">
        <v>1354</v>
      </c>
      <c r="L923">
        <v>62</v>
      </c>
      <c r="M923" t="s">
        <v>2025</v>
      </c>
      <c r="N923" t="s">
        <v>701</v>
      </c>
      <c r="O923" t="s">
        <v>702</v>
      </c>
      <c r="P923" t="s">
        <v>703</v>
      </c>
      <c r="Q923" t="s">
        <v>34</v>
      </c>
      <c r="R923" t="s">
        <v>704</v>
      </c>
      <c r="S923" t="s">
        <v>73</v>
      </c>
      <c r="T923" t="s">
        <v>92</v>
      </c>
      <c r="U923" t="s">
        <v>38</v>
      </c>
      <c r="V923" t="s">
        <v>39</v>
      </c>
      <c r="W923" t="s">
        <v>149</v>
      </c>
      <c r="X923" t="s">
        <v>705</v>
      </c>
      <c r="Y923" t="s">
        <v>42</v>
      </c>
    </row>
    <row r="924" spans="1:25" x14ac:dyDescent="0.25">
      <c r="A924">
        <v>10269</v>
      </c>
      <c r="B924">
        <v>32</v>
      </c>
      <c r="C924" t="s">
        <v>2051</v>
      </c>
      <c r="D924">
        <v>1</v>
      </c>
      <c r="E924" t="s">
        <v>2052</v>
      </c>
      <c r="F924" t="s">
        <v>2053</v>
      </c>
      <c r="G924" t="s">
        <v>28</v>
      </c>
      <c r="H924">
        <v>3</v>
      </c>
      <c r="I924">
        <v>7</v>
      </c>
      <c r="J924">
        <v>2004</v>
      </c>
      <c r="K924" t="s">
        <v>1354</v>
      </c>
      <c r="L924">
        <v>62</v>
      </c>
      <c r="M924" t="s">
        <v>2025</v>
      </c>
      <c r="N924" t="s">
        <v>221</v>
      </c>
      <c r="O924" t="s">
        <v>222</v>
      </c>
      <c r="P924" t="s">
        <v>223</v>
      </c>
      <c r="Q924" t="s">
        <v>34</v>
      </c>
      <c r="R924" t="s">
        <v>224</v>
      </c>
      <c r="S924" t="s">
        <v>34</v>
      </c>
      <c r="T924" t="s">
        <v>225</v>
      </c>
      <c r="U924" t="s">
        <v>226</v>
      </c>
      <c r="V924" t="s">
        <v>52</v>
      </c>
      <c r="W924" t="s">
        <v>227</v>
      </c>
      <c r="X924" t="s">
        <v>228</v>
      </c>
      <c r="Y924" t="s">
        <v>42</v>
      </c>
    </row>
    <row r="925" spans="1:25" x14ac:dyDescent="0.25">
      <c r="A925">
        <v>10280</v>
      </c>
      <c r="B925">
        <v>43</v>
      </c>
      <c r="C925" t="s">
        <v>2054</v>
      </c>
      <c r="D925">
        <v>5</v>
      </c>
      <c r="E925" t="s">
        <v>2055</v>
      </c>
      <c r="F925" t="s">
        <v>390</v>
      </c>
      <c r="G925" t="s">
        <v>28</v>
      </c>
      <c r="H925">
        <v>3</v>
      </c>
      <c r="I925">
        <v>8</v>
      </c>
      <c r="J925">
        <v>2004</v>
      </c>
      <c r="K925" t="s">
        <v>1354</v>
      </c>
      <c r="L925">
        <v>62</v>
      </c>
      <c r="M925" t="s">
        <v>2025</v>
      </c>
      <c r="N925" t="s">
        <v>391</v>
      </c>
      <c r="O925" t="s">
        <v>392</v>
      </c>
      <c r="P925" t="s">
        <v>393</v>
      </c>
      <c r="Q925" t="s">
        <v>34</v>
      </c>
      <c r="R925" t="s">
        <v>394</v>
      </c>
      <c r="S925" t="s">
        <v>34</v>
      </c>
      <c r="T925" t="s">
        <v>395</v>
      </c>
      <c r="U925" t="s">
        <v>396</v>
      </c>
      <c r="V925" t="s">
        <v>52</v>
      </c>
      <c r="W925" t="s">
        <v>397</v>
      </c>
      <c r="X925" t="s">
        <v>398</v>
      </c>
      <c r="Y925" t="s">
        <v>42</v>
      </c>
    </row>
    <row r="926" spans="1:25" x14ac:dyDescent="0.25">
      <c r="A926">
        <v>10291</v>
      </c>
      <c r="B926">
        <v>37</v>
      </c>
      <c r="C926" t="s">
        <v>2056</v>
      </c>
      <c r="D926">
        <v>14</v>
      </c>
      <c r="E926" t="s">
        <v>2057</v>
      </c>
      <c r="F926" t="s">
        <v>400</v>
      </c>
      <c r="G926" t="s">
        <v>28</v>
      </c>
      <c r="H926">
        <v>3</v>
      </c>
      <c r="I926">
        <v>9</v>
      </c>
      <c r="J926">
        <v>2004</v>
      </c>
      <c r="K926" t="s">
        <v>1354</v>
      </c>
      <c r="L926">
        <v>62</v>
      </c>
      <c r="M926" t="s">
        <v>2025</v>
      </c>
      <c r="N926" t="s">
        <v>401</v>
      </c>
      <c r="O926" t="s">
        <v>402</v>
      </c>
      <c r="P926" t="s">
        <v>403</v>
      </c>
      <c r="Q926" t="s">
        <v>34</v>
      </c>
      <c r="R926" t="s">
        <v>404</v>
      </c>
      <c r="S926" t="s">
        <v>34</v>
      </c>
      <c r="T926" t="s">
        <v>405</v>
      </c>
      <c r="U926" t="s">
        <v>287</v>
      </c>
      <c r="V926" t="s">
        <v>52</v>
      </c>
      <c r="W926" t="s">
        <v>406</v>
      </c>
      <c r="X926" t="s">
        <v>316</v>
      </c>
      <c r="Y926" t="s">
        <v>42</v>
      </c>
    </row>
    <row r="927" spans="1:25" x14ac:dyDescent="0.25">
      <c r="A927">
        <v>10304</v>
      </c>
      <c r="B927">
        <v>24</v>
      </c>
      <c r="C927" t="s">
        <v>2058</v>
      </c>
      <c r="D927">
        <v>9</v>
      </c>
      <c r="E927" t="s">
        <v>2059</v>
      </c>
      <c r="F927" t="s">
        <v>408</v>
      </c>
      <c r="G927" t="s">
        <v>28</v>
      </c>
      <c r="H927">
        <v>4</v>
      </c>
      <c r="I927">
        <v>10</v>
      </c>
      <c r="J927">
        <v>2004</v>
      </c>
      <c r="K927" t="s">
        <v>1354</v>
      </c>
      <c r="L927">
        <v>62</v>
      </c>
      <c r="M927" t="s">
        <v>2025</v>
      </c>
      <c r="N927" t="s">
        <v>409</v>
      </c>
      <c r="O927" t="s">
        <v>410</v>
      </c>
      <c r="P927" t="s">
        <v>411</v>
      </c>
      <c r="Q927" t="s">
        <v>34</v>
      </c>
      <c r="R927" t="s">
        <v>412</v>
      </c>
      <c r="S927" t="s">
        <v>34</v>
      </c>
      <c r="T927" t="s">
        <v>413</v>
      </c>
      <c r="U927" t="s">
        <v>51</v>
      </c>
      <c r="V927" t="s">
        <v>52</v>
      </c>
      <c r="W927" t="s">
        <v>414</v>
      </c>
      <c r="X927" t="s">
        <v>64</v>
      </c>
      <c r="Y927" t="s">
        <v>42</v>
      </c>
    </row>
    <row r="928" spans="1:25" x14ac:dyDescent="0.25">
      <c r="A928">
        <v>10312</v>
      </c>
      <c r="B928">
        <v>35</v>
      </c>
      <c r="C928" t="s">
        <v>2036</v>
      </c>
      <c r="D928">
        <v>6</v>
      </c>
      <c r="E928" t="s">
        <v>2060</v>
      </c>
      <c r="F928" t="s">
        <v>416</v>
      </c>
      <c r="G928" t="s">
        <v>28</v>
      </c>
      <c r="H928">
        <v>4</v>
      </c>
      <c r="I928">
        <v>10</v>
      </c>
      <c r="J928">
        <v>2004</v>
      </c>
      <c r="K928" t="s">
        <v>1354</v>
      </c>
      <c r="L928">
        <v>62</v>
      </c>
      <c r="M928" t="s">
        <v>2025</v>
      </c>
      <c r="N928" t="s">
        <v>417</v>
      </c>
      <c r="O928" t="s">
        <v>418</v>
      </c>
      <c r="P928" t="s">
        <v>419</v>
      </c>
      <c r="Q928" t="s">
        <v>34</v>
      </c>
      <c r="R928" t="s">
        <v>420</v>
      </c>
      <c r="S928" t="s">
        <v>73</v>
      </c>
      <c r="T928" t="s">
        <v>167</v>
      </c>
      <c r="U928" t="s">
        <v>38</v>
      </c>
      <c r="V928" t="s">
        <v>39</v>
      </c>
      <c r="W928" t="s">
        <v>421</v>
      </c>
      <c r="X928" t="s">
        <v>422</v>
      </c>
      <c r="Y928" t="s">
        <v>42</v>
      </c>
    </row>
    <row r="929" spans="1:25" x14ac:dyDescent="0.25">
      <c r="A929">
        <v>10322</v>
      </c>
      <c r="B929">
        <v>41</v>
      </c>
      <c r="C929" t="s">
        <v>2061</v>
      </c>
      <c r="D929">
        <v>13</v>
      </c>
      <c r="E929" t="s">
        <v>2062</v>
      </c>
      <c r="F929" t="s">
        <v>424</v>
      </c>
      <c r="G929" t="s">
        <v>28</v>
      </c>
      <c r="H929">
        <v>4</v>
      </c>
      <c r="I929">
        <v>11</v>
      </c>
      <c r="J929">
        <v>2004</v>
      </c>
      <c r="K929" t="s">
        <v>1354</v>
      </c>
      <c r="L929">
        <v>62</v>
      </c>
      <c r="M929" t="s">
        <v>2025</v>
      </c>
      <c r="N929" t="s">
        <v>425</v>
      </c>
      <c r="O929" t="s">
        <v>426</v>
      </c>
      <c r="P929" t="s">
        <v>427</v>
      </c>
      <c r="Q929" t="s">
        <v>34</v>
      </c>
      <c r="R929" t="s">
        <v>428</v>
      </c>
      <c r="S929" t="s">
        <v>429</v>
      </c>
      <c r="T929" t="s">
        <v>430</v>
      </c>
      <c r="U929" t="s">
        <v>38</v>
      </c>
      <c r="V929" t="s">
        <v>39</v>
      </c>
      <c r="W929" t="s">
        <v>75</v>
      </c>
      <c r="X929" t="s">
        <v>422</v>
      </c>
      <c r="Y929" t="s">
        <v>42</v>
      </c>
    </row>
    <row r="930" spans="1:25" x14ac:dyDescent="0.25">
      <c r="A930">
        <v>10332</v>
      </c>
      <c r="B930">
        <v>26</v>
      </c>
      <c r="C930" t="s">
        <v>77</v>
      </c>
      <c r="D930">
        <v>17</v>
      </c>
      <c r="E930" t="s">
        <v>2063</v>
      </c>
      <c r="F930" t="s">
        <v>1337</v>
      </c>
      <c r="G930" t="s">
        <v>28</v>
      </c>
      <c r="H930">
        <v>4</v>
      </c>
      <c r="I930">
        <v>11</v>
      </c>
      <c r="J930">
        <v>2004</v>
      </c>
      <c r="K930" t="s">
        <v>1354</v>
      </c>
      <c r="L930">
        <v>62</v>
      </c>
      <c r="M930" t="s">
        <v>2025</v>
      </c>
      <c r="N930" t="s">
        <v>927</v>
      </c>
      <c r="O930" t="s">
        <v>928</v>
      </c>
      <c r="P930" t="s">
        <v>929</v>
      </c>
      <c r="Q930" t="s">
        <v>34</v>
      </c>
      <c r="R930" t="s">
        <v>930</v>
      </c>
      <c r="S930" t="s">
        <v>34</v>
      </c>
      <c r="T930" t="s">
        <v>931</v>
      </c>
      <c r="U930" t="s">
        <v>262</v>
      </c>
      <c r="V930" t="s">
        <v>52</v>
      </c>
      <c r="W930" t="s">
        <v>932</v>
      </c>
      <c r="X930" t="s">
        <v>137</v>
      </c>
      <c r="Y930" t="s">
        <v>42</v>
      </c>
    </row>
    <row r="931" spans="1:25" x14ac:dyDescent="0.25">
      <c r="A931">
        <v>10347</v>
      </c>
      <c r="B931">
        <v>34</v>
      </c>
      <c r="C931" t="s">
        <v>2058</v>
      </c>
      <c r="D931">
        <v>10</v>
      </c>
      <c r="E931" t="s">
        <v>2064</v>
      </c>
      <c r="F931" t="s">
        <v>434</v>
      </c>
      <c r="G931" t="s">
        <v>28</v>
      </c>
      <c r="H931">
        <v>4</v>
      </c>
      <c r="I931">
        <v>11</v>
      </c>
      <c r="J931">
        <v>2004</v>
      </c>
      <c r="K931" t="s">
        <v>1354</v>
      </c>
      <c r="L931">
        <v>62</v>
      </c>
      <c r="M931" t="s">
        <v>2025</v>
      </c>
      <c r="N931" t="s">
        <v>132</v>
      </c>
      <c r="O931" t="s">
        <v>133</v>
      </c>
      <c r="P931" t="s">
        <v>134</v>
      </c>
      <c r="Q931" t="s">
        <v>135</v>
      </c>
      <c r="R931" t="s">
        <v>136</v>
      </c>
      <c r="S931" t="s">
        <v>137</v>
      </c>
      <c r="T931" t="s">
        <v>138</v>
      </c>
      <c r="U931" t="s">
        <v>139</v>
      </c>
      <c r="V931" t="s">
        <v>140</v>
      </c>
      <c r="W931" t="s">
        <v>141</v>
      </c>
      <c r="X931" t="s">
        <v>142</v>
      </c>
      <c r="Y931" t="s">
        <v>42</v>
      </c>
    </row>
    <row r="932" spans="1:25" x14ac:dyDescent="0.25">
      <c r="A932">
        <v>10357</v>
      </c>
      <c r="B932">
        <v>49</v>
      </c>
      <c r="C932" t="s">
        <v>2065</v>
      </c>
      <c r="D932">
        <v>5</v>
      </c>
      <c r="E932" t="s">
        <v>2066</v>
      </c>
      <c r="F932" t="s">
        <v>436</v>
      </c>
      <c r="G932" t="s">
        <v>28</v>
      </c>
      <c r="H932">
        <v>4</v>
      </c>
      <c r="I932">
        <v>12</v>
      </c>
      <c r="J932">
        <v>2004</v>
      </c>
      <c r="K932" t="s">
        <v>1354</v>
      </c>
      <c r="L932">
        <v>62</v>
      </c>
      <c r="M932" t="s">
        <v>2025</v>
      </c>
      <c r="N932" t="s">
        <v>417</v>
      </c>
      <c r="O932" t="s">
        <v>418</v>
      </c>
      <c r="P932" t="s">
        <v>419</v>
      </c>
      <c r="Q932" t="s">
        <v>34</v>
      </c>
      <c r="R932" t="s">
        <v>420</v>
      </c>
      <c r="S932" t="s">
        <v>73</v>
      </c>
      <c r="T932" t="s">
        <v>167</v>
      </c>
      <c r="U932" t="s">
        <v>38</v>
      </c>
      <c r="V932" t="s">
        <v>39</v>
      </c>
      <c r="W932" t="s">
        <v>421</v>
      </c>
      <c r="X932" t="s">
        <v>422</v>
      </c>
      <c r="Y932" t="s">
        <v>65</v>
      </c>
    </row>
    <row r="933" spans="1:25" x14ac:dyDescent="0.25">
      <c r="A933">
        <v>10369</v>
      </c>
      <c r="B933">
        <v>28</v>
      </c>
      <c r="C933" t="s">
        <v>1430</v>
      </c>
      <c r="D933">
        <v>6</v>
      </c>
      <c r="E933" t="s">
        <v>2067</v>
      </c>
      <c r="F933" t="s">
        <v>438</v>
      </c>
      <c r="G933" t="s">
        <v>28</v>
      </c>
      <c r="H933">
        <v>1</v>
      </c>
      <c r="I933">
        <v>1</v>
      </c>
      <c r="J933">
        <v>2005</v>
      </c>
      <c r="K933" t="s">
        <v>1354</v>
      </c>
      <c r="L933">
        <v>62</v>
      </c>
      <c r="M933" t="s">
        <v>2025</v>
      </c>
      <c r="N933" t="s">
        <v>439</v>
      </c>
      <c r="O933" t="s">
        <v>182</v>
      </c>
      <c r="P933" t="s">
        <v>440</v>
      </c>
      <c r="Q933" t="s">
        <v>34</v>
      </c>
      <c r="R933" t="s">
        <v>441</v>
      </c>
      <c r="S933" t="s">
        <v>185</v>
      </c>
      <c r="T933" t="s">
        <v>442</v>
      </c>
      <c r="U933" t="s">
        <v>38</v>
      </c>
      <c r="V933" t="s">
        <v>39</v>
      </c>
      <c r="W933" t="s">
        <v>421</v>
      </c>
      <c r="X933" t="s">
        <v>443</v>
      </c>
      <c r="Y933" t="s">
        <v>42</v>
      </c>
    </row>
    <row r="934" spans="1:25" x14ac:dyDescent="0.25">
      <c r="A934">
        <v>10381</v>
      </c>
      <c r="B934">
        <v>40</v>
      </c>
      <c r="C934" t="s">
        <v>2038</v>
      </c>
      <c r="D934">
        <v>4</v>
      </c>
      <c r="E934" t="s">
        <v>2068</v>
      </c>
      <c r="F934" t="s">
        <v>445</v>
      </c>
      <c r="G934" t="s">
        <v>28</v>
      </c>
      <c r="H934">
        <v>1</v>
      </c>
      <c r="I934">
        <v>2</v>
      </c>
      <c r="J934">
        <v>2005</v>
      </c>
      <c r="K934" t="s">
        <v>1354</v>
      </c>
      <c r="L934">
        <v>62</v>
      </c>
      <c r="M934" t="s">
        <v>2025</v>
      </c>
      <c r="N934" t="s">
        <v>80</v>
      </c>
      <c r="O934" t="s">
        <v>81</v>
      </c>
      <c r="P934" t="s">
        <v>82</v>
      </c>
      <c r="Q934" t="s">
        <v>34</v>
      </c>
      <c r="R934" t="s">
        <v>83</v>
      </c>
      <c r="S934" t="s">
        <v>73</v>
      </c>
      <c r="T934" t="s">
        <v>34</v>
      </c>
      <c r="U934" t="s">
        <v>38</v>
      </c>
      <c r="V934" t="s">
        <v>39</v>
      </c>
      <c r="W934" t="s">
        <v>84</v>
      </c>
      <c r="X934" t="s">
        <v>76</v>
      </c>
      <c r="Y934" t="s">
        <v>42</v>
      </c>
    </row>
    <row r="935" spans="1:25" x14ac:dyDescent="0.25">
      <c r="A935">
        <v>10392</v>
      </c>
      <c r="B935">
        <v>37</v>
      </c>
      <c r="C935" t="s">
        <v>2069</v>
      </c>
      <c r="D935">
        <v>3</v>
      </c>
      <c r="E935" t="s">
        <v>2070</v>
      </c>
      <c r="F935" t="s">
        <v>2071</v>
      </c>
      <c r="G935" t="s">
        <v>28</v>
      </c>
      <c r="H935">
        <v>1</v>
      </c>
      <c r="I935">
        <v>3</v>
      </c>
      <c r="J935">
        <v>2005</v>
      </c>
      <c r="K935" t="s">
        <v>1354</v>
      </c>
      <c r="L935">
        <v>62</v>
      </c>
      <c r="M935" t="s">
        <v>2025</v>
      </c>
      <c r="N935" t="s">
        <v>725</v>
      </c>
      <c r="O935" t="s">
        <v>726</v>
      </c>
      <c r="P935" t="s">
        <v>727</v>
      </c>
      <c r="Q935" t="s">
        <v>34</v>
      </c>
      <c r="R935" t="s">
        <v>728</v>
      </c>
      <c r="S935" t="s">
        <v>34</v>
      </c>
      <c r="T935" t="s">
        <v>729</v>
      </c>
      <c r="U935" t="s">
        <v>226</v>
      </c>
      <c r="V935" t="s">
        <v>52</v>
      </c>
      <c r="W935" t="s">
        <v>730</v>
      </c>
      <c r="X935" t="s">
        <v>731</v>
      </c>
      <c r="Y935" t="s">
        <v>42</v>
      </c>
    </row>
    <row r="936" spans="1:25" x14ac:dyDescent="0.25">
      <c r="A936">
        <v>10423</v>
      </c>
      <c r="B936">
        <v>31</v>
      </c>
      <c r="C936" t="s">
        <v>2036</v>
      </c>
      <c r="D936">
        <v>3</v>
      </c>
      <c r="E936" t="s">
        <v>2072</v>
      </c>
      <c r="F936" t="s">
        <v>1416</v>
      </c>
      <c r="G936" t="s">
        <v>468</v>
      </c>
      <c r="H936">
        <v>2</v>
      </c>
      <c r="I936">
        <v>5</v>
      </c>
      <c r="J936">
        <v>2005</v>
      </c>
      <c r="K936" t="s">
        <v>1354</v>
      </c>
      <c r="L936">
        <v>62</v>
      </c>
      <c r="M936" t="s">
        <v>2025</v>
      </c>
      <c r="N936" t="s">
        <v>638</v>
      </c>
      <c r="O936" t="s">
        <v>639</v>
      </c>
      <c r="P936" t="s">
        <v>640</v>
      </c>
      <c r="Q936" t="s">
        <v>34</v>
      </c>
      <c r="R936" t="s">
        <v>641</v>
      </c>
      <c r="S936" t="s">
        <v>34</v>
      </c>
      <c r="T936" t="s">
        <v>642</v>
      </c>
      <c r="U936" t="s">
        <v>643</v>
      </c>
      <c r="V936" t="s">
        <v>52</v>
      </c>
      <c r="W936" t="s">
        <v>644</v>
      </c>
      <c r="X936" t="s">
        <v>645</v>
      </c>
      <c r="Y936" t="s">
        <v>42</v>
      </c>
    </row>
    <row r="937" spans="1:25" x14ac:dyDescent="0.25">
      <c r="A937">
        <v>10106</v>
      </c>
      <c r="B937">
        <v>41</v>
      </c>
      <c r="C937" t="s">
        <v>2073</v>
      </c>
      <c r="D937">
        <v>18</v>
      </c>
      <c r="E937" t="s">
        <v>2074</v>
      </c>
      <c r="F937" t="s">
        <v>1501</v>
      </c>
      <c r="G937" t="s">
        <v>28</v>
      </c>
      <c r="H937">
        <v>1</v>
      </c>
      <c r="I937">
        <v>2</v>
      </c>
      <c r="J937">
        <v>2003</v>
      </c>
      <c r="K937" t="s">
        <v>2075</v>
      </c>
      <c r="L937">
        <v>86</v>
      </c>
      <c r="M937" t="s">
        <v>2076</v>
      </c>
      <c r="N937" t="s">
        <v>1369</v>
      </c>
      <c r="O937" t="s">
        <v>1370</v>
      </c>
      <c r="P937" t="s">
        <v>1371</v>
      </c>
      <c r="Q937" t="s">
        <v>34</v>
      </c>
      <c r="R937" t="s">
        <v>1372</v>
      </c>
      <c r="S937" t="s">
        <v>34</v>
      </c>
      <c r="T937" t="s">
        <v>1373</v>
      </c>
      <c r="U937" t="s">
        <v>396</v>
      </c>
      <c r="V937" t="s">
        <v>52</v>
      </c>
      <c r="W937" t="s">
        <v>1374</v>
      </c>
      <c r="X937" t="s">
        <v>1375</v>
      </c>
      <c r="Y937" t="s">
        <v>65</v>
      </c>
    </row>
    <row r="938" spans="1:25" x14ac:dyDescent="0.25">
      <c r="A938">
        <v>10119</v>
      </c>
      <c r="B938">
        <v>21</v>
      </c>
      <c r="C938" t="s">
        <v>2077</v>
      </c>
      <c r="D938">
        <v>9</v>
      </c>
      <c r="E938" t="s">
        <v>2078</v>
      </c>
      <c r="F938" t="s">
        <v>571</v>
      </c>
      <c r="G938" t="s">
        <v>28</v>
      </c>
      <c r="H938">
        <v>2</v>
      </c>
      <c r="I938">
        <v>4</v>
      </c>
      <c r="J938">
        <v>2003</v>
      </c>
      <c r="K938" t="s">
        <v>2075</v>
      </c>
      <c r="L938">
        <v>86</v>
      </c>
      <c r="M938" t="s">
        <v>2076</v>
      </c>
      <c r="N938" t="s">
        <v>221</v>
      </c>
      <c r="O938" t="s">
        <v>222</v>
      </c>
      <c r="P938" t="s">
        <v>223</v>
      </c>
      <c r="Q938" t="s">
        <v>34</v>
      </c>
      <c r="R938" t="s">
        <v>224</v>
      </c>
      <c r="S938" t="s">
        <v>34</v>
      </c>
      <c r="T938" t="s">
        <v>225</v>
      </c>
      <c r="U938" t="s">
        <v>226</v>
      </c>
      <c r="V938" t="s">
        <v>52</v>
      </c>
      <c r="W938" t="s">
        <v>227</v>
      </c>
      <c r="X938" t="s">
        <v>228</v>
      </c>
      <c r="Y938" t="s">
        <v>42</v>
      </c>
    </row>
    <row r="939" spans="1:25" x14ac:dyDescent="0.25">
      <c r="A939">
        <v>10130</v>
      </c>
      <c r="B939">
        <v>40</v>
      </c>
      <c r="C939" t="s">
        <v>472</v>
      </c>
      <c r="D939">
        <v>2</v>
      </c>
      <c r="E939" t="s">
        <v>2079</v>
      </c>
      <c r="F939" t="s">
        <v>1506</v>
      </c>
      <c r="G939" t="s">
        <v>28</v>
      </c>
      <c r="H939">
        <v>2</v>
      </c>
      <c r="I939">
        <v>6</v>
      </c>
      <c r="J939">
        <v>2003</v>
      </c>
      <c r="K939" t="s">
        <v>2075</v>
      </c>
      <c r="L939">
        <v>86</v>
      </c>
      <c r="M939" t="s">
        <v>2076</v>
      </c>
      <c r="N939" t="s">
        <v>2080</v>
      </c>
      <c r="O939" t="s">
        <v>2081</v>
      </c>
      <c r="P939" t="s">
        <v>2082</v>
      </c>
      <c r="Q939" t="s">
        <v>34</v>
      </c>
      <c r="R939" t="s">
        <v>441</v>
      </c>
      <c r="S939" t="s">
        <v>185</v>
      </c>
      <c r="T939" t="s">
        <v>442</v>
      </c>
      <c r="U939" t="s">
        <v>38</v>
      </c>
      <c r="V939" t="s">
        <v>39</v>
      </c>
      <c r="W939" t="s">
        <v>1199</v>
      </c>
      <c r="X939" t="s">
        <v>377</v>
      </c>
      <c r="Y939" t="s">
        <v>65</v>
      </c>
    </row>
    <row r="940" spans="1:25" x14ac:dyDescent="0.25">
      <c r="A940">
        <v>10143</v>
      </c>
      <c r="B940">
        <v>46</v>
      </c>
      <c r="C940" t="s">
        <v>2083</v>
      </c>
      <c r="D940">
        <v>13</v>
      </c>
      <c r="E940" t="s">
        <v>2084</v>
      </c>
      <c r="F940" t="s">
        <v>581</v>
      </c>
      <c r="G940" t="s">
        <v>28</v>
      </c>
      <c r="H940">
        <v>3</v>
      </c>
      <c r="I940">
        <v>8</v>
      </c>
      <c r="J940">
        <v>2003</v>
      </c>
      <c r="K940" t="s">
        <v>2075</v>
      </c>
      <c r="L940">
        <v>86</v>
      </c>
      <c r="M940" t="s">
        <v>2076</v>
      </c>
      <c r="N940" t="s">
        <v>582</v>
      </c>
      <c r="O940" t="s">
        <v>583</v>
      </c>
      <c r="P940" t="s">
        <v>584</v>
      </c>
      <c r="Q940" t="s">
        <v>34</v>
      </c>
      <c r="R940" t="s">
        <v>251</v>
      </c>
      <c r="S940" t="s">
        <v>185</v>
      </c>
      <c r="T940" t="s">
        <v>252</v>
      </c>
      <c r="U940" t="s">
        <v>38</v>
      </c>
      <c r="V940" t="s">
        <v>39</v>
      </c>
      <c r="W940" t="s">
        <v>585</v>
      </c>
      <c r="X940" t="s">
        <v>586</v>
      </c>
      <c r="Y940" t="s">
        <v>65</v>
      </c>
    </row>
    <row r="941" spans="1:25" x14ac:dyDescent="0.25">
      <c r="A941">
        <v>10155</v>
      </c>
      <c r="B941">
        <v>44</v>
      </c>
      <c r="C941" t="s">
        <v>2085</v>
      </c>
      <c r="D941">
        <v>11</v>
      </c>
      <c r="E941" t="s">
        <v>2086</v>
      </c>
      <c r="F941" t="s">
        <v>588</v>
      </c>
      <c r="G941" t="s">
        <v>28</v>
      </c>
      <c r="H941">
        <v>4</v>
      </c>
      <c r="I941">
        <v>10</v>
      </c>
      <c r="J941">
        <v>2003</v>
      </c>
      <c r="K941" t="s">
        <v>2075</v>
      </c>
      <c r="L941">
        <v>86</v>
      </c>
      <c r="M941" t="s">
        <v>2076</v>
      </c>
      <c r="N941" t="s">
        <v>191</v>
      </c>
      <c r="O941" t="s">
        <v>192</v>
      </c>
      <c r="P941" t="s">
        <v>193</v>
      </c>
      <c r="Q941" t="s">
        <v>34</v>
      </c>
      <c r="R941" t="s">
        <v>194</v>
      </c>
      <c r="S941" t="s">
        <v>34</v>
      </c>
      <c r="T941" t="s">
        <v>195</v>
      </c>
      <c r="U941" t="s">
        <v>196</v>
      </c>
      <c r="V941" t="s">
        <v>52</v>
      </c>
      <c r="W941" t="s">
        <v>197</v>
      </c>
      <c r="X941" t="s">
        <v>198</v>
      </c>
      <c r="Y941" t="s">
        <v>65</v>
      </c>
    </row>
    <row r="942" spans="1:25" x14ac:dyDescent="0.25">
      <c r="A942">
        <v>10167</v>
      </c>
      <c r="B942">
        <v>46</v>
      </c>
      <c r="C942" t="s">
        <v>2087</v>
      </c>
      <c r="D942">
        <v>7</v>
      </c>
      <c r="E942" t="s">
        <v>2088</v>
      </c>
      <c r="F942" t="s">
        <v>590</v>
      </c>
      <c r="G942" t="s">
        <v>591</v>
      </c>
      <c r="H942">
        <v>4</v>
      </c>
      <c r="I942">
        <v>10</v>
      </c>
      <c r="J942">
        <v>2003</v>
      </c>
      <c r="K942" t="s">
        <v>2075</v>
      </c>
      <c r="L942">
        <v>86</v>
      </c>
      <c r="M942" t="s">
        <v>2076</v>
      </c>
      <c r="N942" t="s">
        <v>401</v>
      </c>
      <c r="O942" t="s">
        <v>402</v>
      </c>
      <c r="P942" t="s">
        <v>403</v>
      </c>
      <c r="Q942" t="s">
        <v>34</v>
      </c>
      <c r="R942" t="s">
        <v>404</v>
      </c>
      <c r="S942" t="s">
        <v>34</v>
      </c>
      <c r="T942" t="s">
        <v>405</v>
      </c>
      <c r="U942" t="s">
        <v>287</v>
      </c>
      <c r="V942" t="s">
        <v>52</v>
      </c>
      <c r="W942" t="s">
        <v>406</v>
      </c>
      <c r="X942" t="s">
        <v>316</v>
      </c>
      <c r="Y942" t="s">
        <v>65</v>
      </c>
    </row>
    <row r="943" spans="1:25" x14ac:dyDescent="0.25">
      <c r="A943">
        <v>10178</v>
      </c>
      <c r="B943">
        <v>41</v>
      </c>
      <c r="C943" t="s">
        <v>2089</v>
      </c>
      <c r="D943">
        <v>10</v>
      </c>
      <c r="E943" t="s">
        <v>2090</v>
      </c>
      <c r="F943" t="s">
        <v>593</v>
      </c>
      <c r="G943" t="s">
        <v>28</v>
      </c>
      <c r="H943">
        <v>4</v>
      </c>
      <c r="I943">
        <v>11</v>
      </c>
      <c r="J943">
        <v>2003</v>
      </c>
      <c r="K943" t="s">
        <v>2075</v>
      </c>
      <c r="L943">
        <v>86</v>
      </c>
      <c r="M943" t="s">
        <v>2076</v>
      </c>
      <c r="N943" t="s">
        <v>594</v>
      </c>
      <c r="O943" t="s">
        <v>595</v>
      </c>
      <c r="P943" t="s">
        <v>596</v>
      </c>
      <c r="Q943" t="s">
        <v>34</v>
      </c>
      <c r="R943" t="s">
        <v>597</v>
      </c>
      <c r="S943" t="s">
        <v>34</v>
      </c>
      <c r="T943" t="s">
        <v>598</v>
      </c>
      <c r="U943" t="s">
        <v>51</v>
      </c>
      <c r="V943" t="s">
        <v>52</v>
      </c>
      <c r="W943" t="s">
        <v>599</v>
      </c>
      <c r="X943" t="s">
        <v>600</v>
      </c>
      <c r="Y943" t="s">
        <v>65</v>
      </c>
    </row>
    <row r="944" spans="1:25" x14ac:dyDescent="0.25">
      <c r="A944">
        <v>10186</v>
      </c>
      <c r="B944">
        <v>32</v>
      </c>
      <c r="C944" t="s">
        <v>2077</v>
      </c>
      <c r="D944">
        <v>7</v>
      </c>
      <c r="E944" t="s">
        <v>2091</v>
      </c>
      <c r="F944" t="s">
        <v>602</v>
      </c>
      <c r="G944" t="s">
        <v>28</v>
      </c>
      <c r="H944">
        <v>4</v>
      </c>
      <c r="I944">
        <v>11</v>
      </c>
      <c r="J944">
        <v>2003</v>
      </c>
      <c r="K944" t="s">
        <v>2075</v>
      </c>
      <c r="L944">
        <v>86</v>
      </c>
      <c r="M944" t="s">
        <v>2076</v>
      </c>
      <c r="N944" t="s">
        <v>603</v>
      </c>
      <c r="O944" t="s">
        <v>604</v>
      </c>
      <c r="P944" t="s">
        <v>605</v>
      </c>
      <c r="Q944" t="s">
        <v>34</v>
      </c>
      <c r="R944" t="s">
        <v>577</v>
      </c>
      <c r="S944" t="s">
        <v>34</v>
      </c>
      <c r="T944" t="s">
        <v>606</v>
      </c>
      <c r="U944" t="s">
        <v>262</v>
      </c>
      <c r="V944" t="s">
        <v>52</v>
      </c>
      <c r="W944" t="s">
        <v>607</v>
      </c>
      <c r="X944" t="s">
        <v>608</v>
      </c>
      <c r="Y944" t="s">
        <v>42</v>
      </c>
    </row>
    <row r="945" spans="1:25" x14ac:dyDescent="0.25">
      <c r="A945">
        <v>10197</v>
      </c>
      <c r="B945">
        <v>46</v>
      </c>
      <c r="C945" t="s">
        <v>2092</v>
      </c>
      <c r="D945">
        <v>4</v>
      </c>
      <c r="E945" t="s">
        <v>2093</v>
      </c>
      <c r="F945" t="s">
        <v>610</v>
      </c>
      <c r="G945" t="s">
        <v>28</v>
      </c>
      <c r="H945">
        <v>4</v>
      </c>
      <c r="I945">
        <v>11</v>
      </c>
      <c r="J945">
        <v>2003</v>
      </c>
      <c r="K945" t="s">
        <v>2075</v>
      </c>
      <c r="L945">
        <v>86</v>
      </c>
      <c r="M945" t="s">
        <v>2076</v>
      </c>
      <c r="N945" t="s">
        <v>611</v>
      </c>
      <c r="O945" t="s">
        <v>612</v>
      </c>
      <c r="P945" t="s">
        <v>613</v>
      </c>
      <c r="Q945" t="s">
        <v>34</v>
      </c>
      <c r="R945" t="s">
        <v>614</v>
      </c>
      <c r="S945" t="s">
        <v>34</v>
      </c>
      <c r="T945" t="s">
        <v>615</v>
      </c>
      <c r="U945" t="s">
        <v>273</v>
      </c>
      <c r="V945" t="s">
        <v>52</v>
      </c>
      <c r="W945" t="s">
        <v>616</v>
      </c>
      <c r="X945" t="s">
        <v>617</v>
      </c>
      <c r="Y945" t="s">
        <v>65</v>
      </c>
    </row>
    <row r="946" spans="1:25" x14ac:dyDescent="0.25">
      <c r="A946">
        <v>10209</v>
      </c>
      <c r="B946">
        <v>28</v>
      </c>
      <c r="C946" t="s">
        <v>77</v>
      </c>
      <c r="D946">
        <v>6</v>
      </c>
      <c r="E946" t="s">
        <v>2094</v>
      </c>
      <c r="F946" t="s">
        <v>619</v>
      </c>
      <c r="G946" t="s">
        <v>28</v>
      </c>
      <c r="H946">
        <v>1</v>
      </c>
      <c r="I946">
        <v>1</v>
      </c>
      <c r="J946">
        <v>2004</v>
      </c>
      <c r="K946" t="s">
        <v>2075</v>
      </c>
      <c r="L946">
        <v>86</v>
      </c>
      <c r="M946" t="s">
        <v>2076</v>
      </c>
      <c r="N946" t="s">
        <v>620</v>
      </c>
      <c r="O946" t="s">
        <v>621</v>
      </c>
      <c r="P946" t="s">
        <v>622</v>
      </c>
      <c r="Q946" t="s">
        <v>34</v>
      </c>
      <c r="R946" t="s">
        <v>623</v>
      </c>
      <c r="S946" t="s">
        <v>73</v>
      </c>
      <c r="T946" t="s">
        <v>34</v>
      </c>
      <c r="U946" t="s">
        <v>38</v>
      </c>
      <c r="V946" t="s">
        <v>39</v>
      </c>
      <c r="W946" t="s">
        <v>624</v>
      </c>
      <c r="X946" t="s">
        <v>150</v>
      </c>
      <c r="Y946" t="s">
        <v>42</v>
      </c>
    </row>
    <row r="947" spans="1:25" x14ac:dyDescent="0.25">
      <c r="A947">
        <v>10222</v>
      </c>
      <c r="B947">
        <v>49</v>
      </c>
      <c r="C947" t="s">
        <v>2095</v>
      </c>
      <c r="D947">
        <v>10</v>
      </c>
      <c r="E947" t="s">
        <v>2096</v>
      </c>
      <c r="F947" t="s">
        <v>626</v>
      </c>
      <c r="G947" t="s">
        <v>28</v>
      </c>
      <c r="H947">
        <v>1</v>
      </c>
      <c r="I947">
        <v>2</v>
      </c>
      <c r="J947">
        <v>2004</v>
      </c>
      <c r="K947" t="s">
        <v>2075</v>
      </c>
      <c r="L947">
        <v>86</v>
      </c>
      <c r="M947" t="s">
        <v>2076</v>
      </c>
      <c r="N947" t="s">
        <v>627</v>
      </c>
      <c r="O947" t="s">
        <v>628</v>
      </c>
      <c r="P947" t="s">
        <v>629</v>
      </c>
      <c r="Q947" t="s">
        <v>34</v>
      </c>
      <c r="R947" t="s">
        <v>630</v>
      </c>
      <c r="S947" t="s">
        <v>73</v>
      </c>
      <c r="T947" t="s">
        <v>631</v>
      </c>
      <c r="U947" t="s">
        <v>38</v>
      </c>
      <c r="V947" t="s">
        <v>39</v>
      </c>
      <c r="W947" t="s">
        <v>362</v>
      </c>
      <c r="X947" t="s">
        <v>422</v>
      </c>
      <c r="Y947" t="s">
        <v>65</v>
      </c>
    </row>
    <row r="948" spans="1:25" x14ac:dyDescent="0.25">
      <c r="A948">
        <v>10248</v>
      </c>
      <c r="B948">
        <v>21</v>
      </c>
      <c r="C948" t="s">
        <v>2097</v>
      </c>
      <c r="D948">
        <v>1</v>
      </c>
      <c r="E948" t="s">
        <v>2098</v>
      </c>
      <c r="F948" t="s">
        <v>633</v>
      </c>
      <c r="G948" t="s">
        <v>591</v>
      </c>
      <c r="H948">
        <v>2</v>
      </c>
      <c r="I948">
        <v>5</v>
      </c>
      <c r="J948">
        <v>2004</v>
      </c>
      <c r="K948" t="s">
        <v>2075</v>
      </c>
      <c r="L948">
        <v>86</v>
      </c>
      <c r="M948" t="s">
        <v>2076</v>
      </c>
      <c r="N948" t="s">
        <v>31</v>
      </c>
      <c r="O948" t="s">
        <v>32</v>
      </c>
      <c r="P948" t="s">
        <v>33</v>
      </c>
      <c r="Q948" t="s">
        <v>34</v>
      </c>
      <c r="R948" t="s">
        <v>35</v>
      </c>
      <c r="S948" t="s">
        <v>36</v>
      </c>
      <c r="T948" t="s">
        <v>37</v>
      </c>
      <c r="U948" t="s">
        <v>38</v>
      </c>
      <c r="V948" t="s">
        <v>39</v>
      </c>
      <c r="W948" t="s">
        <v>40</v>
      </c>
      <c r="X948" t="s">
        <v>41</v>
      </c>
      <c r="Y948" t="s">
        <v>42</v>
      </c>
    </row>
    <row r="949" spans="1:25" x14ac:dyDescent="0.25">
      <c r="A949">
        <v>10262</v>
      </c>
      <c r="B949">
        <v>32</v>
      </c>
      <c r="C949" t="s">
        <v>2099</v>
      </c>
      <c r="D949">
        <v>15</v>
      </c>
      <c r="E949" t="s">
        <v>2100</v>
      </c>
      <c r="F949" t="s">
        <v>1525</v>
      </c>
      <c r="G949" t="s">
        <v>591</v>
      </c>
      <c r="H949">
        <v>2</v>
      </c>
      <c r="I949">
        <v>6</v>
      </c>
      <c r="J949">
        <v>2004</v>
      </c>
      <c r="K949" t="s">
        <v>2075</v>
      </c>
      <c r="L949">
        <v>86</v>
      </c>
      <c r="M949" t="s">
        <v>2076</v>
      </c>
      <c r="N949" t="s">
        <v>268</v>
      </c>
      <c r="O949" t="s">
        <v>269</v>
      </c>
      <c r="P949" t="s">
        <v>270</v>
      </c>
      <c r="Q949" t="s">
        <v>34</v>
      </c>
      <c r="R949" t="s">
        <v>271</v>
      </c>
      <c r="S949" t="s">
        <v>34</v>
      </c>
      <c r="T949" t="s">
        <v>272</v>
      </c>
      <c r="U949" t="s">
        <v>273</v>
      </c>
      <c r="V949" t="s">
        <v>52</v>
      </c>
      <c r="W949" t="s">
        <v>274</v>
      </c>
      <c r="X949" t="s">
        <v>275</v>
      </c>
      <c r="Y949" t="s">
        <v>42</v>
      </c>
    </row>
    <row r="950" spans="1:25" x14ac:dyDescent="0.25">
      <c r="A950">
        <v>10273</v>
      </c>
      <c r="B950">
        <v>34</v>
      </c>
      <c r="C950" t="s">
        <v>2101</v>
      </c>
      <c r="D950">
        <v>2</v>
      </c>
      <c r="E950" t="s">
        <v>2102</v>
      </c>
      <c r="F950" t="s">
        <v>637</v>
      </c>
      <c r="G950" t="s">
        <v>28</v>
      </c>
      <c r="H950">
        <v>3</v>
      </c>
      <c r="I950">
        <v>7</v>
      </c>
      <c r="J950">
        <v>2004</v>
      </c>
      <c r="K950" t="s">
        <v>2075</v>
      </c>
      <c r="L950">
        <v>86</v>
      </c>
      <c r="M950" t="s">
        <v>2076</v>
      </c>
      <c r="N950" t="s">
        <v>638</v>
      </c>
      <c r="O950" t="s">
        <v>639</v>
      </c>
      <c r="P950" t="s">
        <v>640</v>
      </c>
      <c r="Q950" t="s">
        <v>34</v>
      </c>
      <c r="R950" t="s">
        <v>641</v>
      </c>
      <c r="S950" t="s">
        <v>34</v>
      </c>
      <c r="T950" t="s">
        <v>642</v>
      </c>
      <c r="U950" t="s">
        <v>643</v>
      </c>
      <c r="V950" t="s">
        <v>52</v>
      </c>
      <c r="W950" t="s">
        <v>644</v>
      </c>
      <c r="X950" t="s">
        <v>645</v>
      </c>
      <c r="Y950" t="s">
        <v>65</v>
      </c>
    </row>
    <row r="951" spans="1:25" x14ac:dyDescent="0.25">
      <c r="A951">
        <v>10283</v>
      </c>
      <c r="B951">
        <v>21</v>
      </c>
      <c r="C951" t="s">
        <v>2101</v>
      </c>
      <c r="D951">
        <v>4</v>
      </c>
      <c r="E951" t="s">
        <v>2103</v>
      </c>
      <c r="F951" t="s">
        <v>647</v>
      </c>
      <c r="G951" t="s">
        <v>28</v>
      </c>
      <c r="H951">
        <v>3</v>
      </c>
      <c r="I951">
        <v>8</v>
      </c>
      <c r="J951">
        <v>2004</v>
      </c>
      <c r="K951" t="s">
        <v>2075</v>
      </c>
      <c r="L951">
        <v>86</v>
      </c>
      <c r="M951" t="s">
        <v>2076</v>
      </c>
      <c r="N951" t="s">
        <v>648</v>
      </c>
      <c r="O951" t="s">
        <v>649</v>
      </c>
      <c r="P951" t="s">
        <v>650</v>
      </c>
      <c r="Q951" t="s">
        <v>34</v>
      </c>
      <c r="R951" t="s">
        <v>651</v>
      </c>
      <c r="S951" t="s">
        <v>351</v>
      </c>
      <c r="T951" t="s">
        <v>652</v>
      </c>
      <c r="U951" t="s">
        <v>353</v>
      </c>
      <c r="V951" t="s">
        <v>39</v>
      </c>
      <c r="W951" t="s">
        <v>653</v>
      </c>
      <c r="X951" t="s">
        <v>264</v>
      </c>
      <c r="Y951" t="s">
        <v>42</v>
      </c>
    </row>
    <row r="952" spans="1:25" x14ac:dyDescent="0.25">
      <c r="A952">
        <v>10296</v>
      </c>
      <c r="B952">
        <v>21</v>
      </c>
      <c r="C952" t="s">
        <v>472</v>
      </c>
      <c r="D952">
        <v>13</v>
      </c>
      <c r="E952" t="s">
        <v>2104</v>
      </c>
      <c r="F952" t="s">
        <v>1530</v>
      </c>
      <c r="G952" t="s">
        <v>28</v>
      </c>
      <c r="H952">
        <v>3</v>
      </c>
      <c r="I952">
        <v>9</v>
      </c>
      <c r="J952">
        <v>2004</v>
      </c>
      <c r="K952" t="s">
        <v>2075</v>
      </c>
      <c r="L952">
        <v>86</v>
      </c>
      <c r="M952" t="s">
        <v>2076</v>
      </c>
      <c r="N952" t="s">
        <v>1531</v>
      </c>
      <c r="O952" t="s">
        <v>1532</v>
      </c>
      <c r="P952" t="s">
        <v>1533</v>
      </c>
      <c r="Q952" t="s">
        <v>34</v>
      </c>
      <c r="R952" t="s">
        <v>1534</v>
      </c>
      <c r="S952" t="s">
        <v>34</v>
      </c>
      <c r="T952" t="s">
        <v>1535</v>
      </c>
      <c r="U952" t="s">
        <v>810</v>
      </c>
      <c r="V952" t="s">
        <v>52</v>
      </c>
      <c r="W952" t="s">
        <v>1536</v>
      </c>
      <c r="X952" t="s">
        <v>150</v>
      </c>
      <c r="Y952" t="s">
        <v>42</v>
      </c>
    </row>
    <row r="953" spans="1:25" x14ac:dyDescent="0.25">
      <c r="A953">
        <v>10307</v>
      </c>
      <c r="B953">
        <v>31</v>
      </c>
      <c r="C953" t="s">
        <v>2073</v>
      </c>
      <c r="D953">
        <v>7</v>
      </c>
      <c r="E953" t="s">
        <v>2105</v>
      </c>
      <c r="F953" t="s">
        <v>663</v>
      </c>
      <c r="G953" t="s">
        <v>28</v>
      </c>
      <c r="H953">
        <v>4</v>
      </c>
      <c r="I953">
        <v>10</v>
      </c>
      <c r="J953">
        <v>2004</v>
      </c>
      <c r="K953" t="s">
        <v>2075</v>
      </c>
      <c r="L953">
        <v>86</v>
      </c>
      <c r="M953" t="s">
        <v>2076</v>
      </c>
      <c r="N953" t="s">
        <v>329</v>
      </c>
      <c r="O953" t="s">
        <v>330</v>
      </c>
      <c r="P953" t="s">
        <v>331</v>
      </c>
      <c r="Q953" t="s">
        <v>34</v>
      </c>
      <c r="R953" t="s">
        <v>332</v>
      </c>
      <c r="S953" t="s">
        <v>214</v>
      </c>
      <c r="T953" t="s">
        <v>333</v>
      </c>
      <c r="U953" t="s">
        <v>38</v>
      </c>
      <c r="V953" t="s">
        <v>39</v>
      </c>
      <c r="W953" t="s">
        <v>334</v>
      </c>
      <c r="X953" t="s">
        <v>335</v>
      </c>
      <c r="Y953" t="s">
        <v>42</v>
      </c>
    </row>
    <row r="954" spans="1:25" x14ac:dyDescent="0.25">
      <c r="A954">
        <v>10316</v>
      </c>
      <c r="B954">
        <v>21</v>
      </c>
      <c r="C954" t="s">
        <v>2095</v>
      </c>
      <c r="D954">
        <v>15</v>
      </c>
      <c r="E954" t="s">
        <v>2106</v>
      </c>
      <c r="F954" t="s">
        <v>665</v>
      </c>
      <c r="G954" t="s">
        <v>28</v>
      </c>
      <c r="H954">
        <v>4</v>
      </c>
      <c r="I954">
        <v>11</v>
      </c>
      <c r="J954">
        <v>2004</v>
      </c>
      <c r="K954" t="s">
        <v>2075</v>
      </c>
      <c r="L954">
        <v>86</v>
      </c>
      <c r="M954" t="s">
        <v>2076</v>
      </c>
      <c r="N954" t="s">
        <v>666</v>
      </c>
      <c r="O954" t="s">
        <v>667</v>
      </c>
      <c r="P954" t="s">
        <v>668</v>
      </c>
      <c r="Q954" t="s">
        <v>34</v>
      </c>
      <c r="R954" t="s">
        <v>669</v>
      </c>
      <c r="S954" t="s">
        <v>670</v>
      </c>
      <c r="T954" t="s">
        <v>671</v>
      </c>
      <c r="U954" t="s">
        <v>262</v>
      </c>
      <c r="V954" t="s">
        <v>52</v>
      </c>
      <c r="W954" t="s">
        <v>672</v>
      </c>
      <c r="X954" t="s">
        <v>673</v>
      </c>
      <c r="Y954" t="s">
        <v>42</v>
      </c>
    </row>
    <row r="955" spans="1:25" x14ac:dyDescent="0.25">
      <c r="A955">
        <v>10327</v>
      </c>
      <c r="B955">
        <v>25</v>
      </c>
      <c r="C955" t="s">
        <v>2107</v>
      </c>
      <c r="D955">
        <v>5</v>
      </c>
      <c r="E955" t="s">
        <v>2108</v>
      </c>
      <c r="F955" t="s">
        <v>1540</v>
      </c>
      <c r="G955" t="s">
        <v>724</v>
      </c>
      <c r="H955">
        <v>4</v>
      </c>
      <c r="I955">
        <v>11</v>
      </c>
      <c r="J955">
        <v>2004</v>
      </c>
      <c r="K955" t="s">
        <v>2075</v>
      </c>
      <c r="L955">
        <v>86</v>
      </c>
      <c r="M955" t="s">
        <v>2076</v>
      </c>
      <c r="N955" t="s">
        <v>562</v>
      </c>
      <c r="O955" t="s">
        <v>563</v>
      </c>
      <c r="P955" t="s">
        <v>564</v>
      </c>
      <c r="Q955" t="s">
        <v>34</v>
      </c>
      <c r="R955" t="s">
        <v>565</v>
      </c>
      <c r="S955" t="s">
        <v>34</v>
      </c>
      <c r="T955" t="s">
        <v>566</v>
      </c>
      <c r="U955" t="s">
        <v>567</v>
      </c>
      <c r="V955" t="s">
        <v>52</v>
      </c>
      <c r="W955" t="s">
        <v>568</v>
      </c>
      <c r="X955" t="s">
        <v>569</v>
      </c>
      <c r="Y955" t="s">
        <v>42</v>
      </c>
    </row>
    <row r="956" spans="1:25" x14ac:dyDescent="0.25">
      <c r="A956">
        <v>10338</v>
      </c>
      <c r="B956">
        <v>28</v>
      </c>
      <c r="C956" t="s">
        <v>2109</v>
      </c>
      <c r="D956">
        <v>3</v>
      </c>
      <c r="E956" t="s">
        <v>2110</v>
      </c>
      <c r="F956" t="s">
        <v>1542</v>
      </c>
      <c r="G956" t="s">
        <v>28</v>
      </c>
      <c r="H956">
        <v>4</v>
      </c>
      <c r="I956">
        <v>11</v>
      </c>
      <c r="J956">
        <v>2004</v>
      </c>
      <c r="K956" t="s">
        <v>2075</v>
      </c>
      <c r="L956">
        <v>86</v>
      </c>
      <c r="M956" t="s">
        <v>2076</v>
      </c>
      <c r="N956" t="s">
        <v>1543</v>
      </c>
      <c r="O956" t="s">
        <v>1544</v>
      </c>
      <c r="P956" t="s">
        <v>1545</v>
      </c>
      <c r="Q956" t="s">
        <v>34</v>
      </c>
      <c r="R956" t="s">
        <v>1546</v>
      </c>
      <c r="S956" t="s">
        <v>34</v>
      </c>
      <c r="T956" t="s">
        <v>1547</v>
      </c>
      <c r="U956" t="s">
        <v>643</v>
      </c>
      <c r="V956" t="s">
        <v>52</v>
      </c>
      <c r="W956" t="s">
        <v>1548</v>
      </c>
      <c r="X956" t="s">
        <v>1549</v>
      </c>
      <c r="Y956" t="s">
        <v>42</v>
      </c>
    </row>
    <row r="957" spans="1:25" x14ac:dyDescent="0.25">
      <c r="A957">
        <v>10350</v>
      </c>
      <c r="B957">
        <v>43</v>
      </c>
      <c r="C957" t="s">
        <v>2111</v>
      </c>
      <c r="D957">
        <v>6</v>
      </c>
      <c r="E957" t="s">
        <v>2112</v>
      </c>
      <c r="F957" t="s">
        <v>682</v>
      </c>
      <c r="G957" t="s">
        <v>28</v>
      </c>
      <c r="H957">
        <v>4</v>
      </c>
      <c r="I957">
        <v>12</v>
      </c>
      <c r="J957">
        <v>2004</v>
      </c>
      <c r="K957" t="s">
        <v>2075</v>
      </c>
      <c r="L957">
        <v>86</v>
      </c>
      <c r="M957" t="s">
        <v>2076</v>
      </c>
      <c r="N957" t="s">
        <v>268</v>
      </c>
      <c r="O957" t="s">
        <v>269</v>
      </c>
      <c r="P957" t="s">
        <v>270</v>
      </c>
      <c r="Q957" t="s">
        <v>34</v>
      </c>
      <c r="R957" t="s">
        <v>271</v>
      </c>
      <c r="S957" t="s">
        <v>34</v>
      </c>
      <c r="T957" t="s">
        <v>272</v>
      </c>
      <c r="U957" t="s">
        <v>273</v>
      </c>
      <c r="V957" t="s">
        <v>52</v>
      </c>
      <c r="W957" t="s">
        <v>274</v>
      </c>
      <c r="X957" t="s">
        <v>275</v>
      </c>
      <c r="Y957" t="s">
        <v>42</v>
      </c>
    </row>
    <row r="958" spans="1:25" x14ac:dyDescent="0.25">
      <c r="A958">
        <v>10373</v>
      </c>
      <c r="B958">
        <v>22</v>
      </c>
      <c r="C958" t="s">
        <v>2113</v>
      </c>
      <c r="D958">
        <v>5</v>
      </c>
      <c r="E958" t="s">
        <v>2114</v>
      </c>
      <c r="F958" t="s">
        <v>687</v>
      </c>
      <c r="G958" t="s">
        <v>28</v>
      </c>
      <c r="H958">
        <v>1</v>
      </c>
      <c r="I958">
        <v>1</v>
      </c>
      <c r="J958">
        <v>2005</v>
      </c>
      <c r="K958" t="s">
        <v>2075</v>
      </c>
      <c r="L958">
        <v>86</v>
      </c>
      <c r="M958" t="s">
        <v>2076</v>
      </c>
      <c r="N958" t="s">
        <v>688</v>
      </c>
      <c r="O958" t="s">
        <v>689</v>
      </c>
      <c r="P958" t="s">
        <v>690</v>
      </c>
      <c r="Q958" t="s">
        <v>34</v>
      </c>
      <c r="R958" t="s">
        <v>691</v>
      </c>
      <c r="S958" t="s">
        <v>34</v>
      </c>
      <c r="T958" t="s">
        <v>692</v>
      </c>
      <c r="U958" t="s">
        <v>196</v>
      </c>
      <c r="V958" t="s">
        <v>52</v>
      </c>
      <c r="W958" t="s">
        <v>693</v>
      </c>
      <c r="X958" t="s">
        <v>694</v>
      </c>
      <c r="Y958" t="s">
        <v>42</v>
      </c>
    </row>
    <row r="959" spans="1:25" x14ac:dyDescent="0.25">
      <c r="A959">
        <v>10386</v>
      </c>
      <c r="B959">
        <v>37</v>
      </c>
      <c r="C959" t="s">
        <v>2115</v>
      </c>
      <c r="D959">
        <v>5</v>
      </c>
      <c r="E959" t="s">
        <v>2116</v>
      </c>
      <c r="F959" t="s">
        <v>1557</v>
      </c>
      <c r="G959" t="s">
        <v>724</v>
      </c>
      <c r="H959">
        <v>1</v>
      </c>
      <c r="I959">
        <v>3</v>
      </c>
      <c r="J959">
        <v>2005</v>
      </c>
      <c r="K959" t="s">
        <v>2075</v>
      </c>
      <c r="L959">
        <v>86</v>
      </c>
      <c r="M959" t="s">
        <v>2076</v>
      </c>
      <c r="N959" t="s">
        <v>268</v>
      </c>
      <c r="O959" t="s">
        <v>269</v>
      </c>
      <c r="P959" t="s">
        <v>270</v>
      </c>
      <c r="Q959" t="s">
        <v>34</v>
      </c>
      <c r="R959" t="s">
        <v>271</v>
      </c>
      <c r="S959" t="s">
        <v>34</v>
      </c>
      <c r="T959" t="s">
        <v>272</v>
      </c>
      <c r="U959" t="s">
        <v>273</v>
      </c>
      <c r="V959" t="s">
        <v>52</v>
      </c>
      <c r="W959" t="s">
        <v>274</v>
      </c>
      <c r="X959" t="s">
        <v>275</v>
      </c>
      <c r="Y959" t="s">
        <v>65</v>
      </c>
    </row>
    <row r="960" spans="1:25" x14ac:dyDescent="0.25">
      <c r="A960">
        <v>10398</v>
      </c>
      <c r="B960">
        <v>28</v>
      </c>
      <c r="C960" t="s">
        <v>2117</v>
      </c>
      <c r="D960">
        <v>18</v>
      </c>
      <c r="E960" t="s">
        <v>2118</v>
      </c>
      <c r="F960" t="s">
        <v>1559</v>
      </c>
      <c r="G960" t="s">
        <v>28</v>
      </c>
      <c r="H960">
        <v>1</v>
      </c>
      <c r="I960">
        <v>3</v>
      </c>
      <c r="J960">
        <v>2005</v>
      </c>
      <c r="K960" t="s">
        <v>2075</v>
      </c>
      <c r="L960">
        <v>86</v>
      </c>
      <c r="M960" t="s">
        <v>2076</v>
      </c>
      <c r="N960" t="s">
        <v>46</v>
      </c>
      <c r="O960" t="s">
        <v>47</v>
      </c>
      <c r="P960" t="s">
        <v>48</v>
      </c>
      <c r="Q960" t="s">
        <v>34</v>
      </c>
      <c r="R960" t="s">
        <v>49</v>
      </c>
      <c r="S960" t="s">
        <v>34</v>
      </c>
      <c r="T960" t="s">
        <v>50</v>
      </c>
      <c r="U960" t="s">
        <v>51</v>
      </c>
      <c r="V960" t="s">
        <v>52</v>
      </c>
      <c r="W960" t="s">
        <v>53</v>
      </c>
      <c r="X960" t="s">
        <v>54</v>
      </c>
      <c r="Y960" t="s">
        <v>42</v>
      </c>
    </row>
    <row r="961" spans="1:25" x14ac:dyDescent="0.25">
      <c r="A961">
        <v>10400</v>
      </c>
      <c r="B961">
        <v>30</v>
      </c>
      <c r="C961" t="s">
        <v>2083</v>
      </c>
      <c r="D961">
        <v>7</v>
      </c>
      <c r="E961" t="s">
        <v>2119</v>
      </c>
      <c r="F961" t="s">
        <v>700</v>
      </c>
      <c r="G961" t="s">
        <v>28</v>
      </c>
      <c r="H961">
        <v>2</v>
      </c>
      <c r="I961">
        <v>4</v>
      </c>
      <c r="J961">
        <v>2005</v>
      </c>
      <c r="K961" t="s">
        <v>2075</v>
      </c>
      <c r="L961">
        <v>86</v>
      </c>
      <c r="M961" t="s">
        <v>2076</v>
      </c>
      <c r="N961" t="s">
        <v>701</v>
      </c>
      <c r="O961" t="s">
        <v>702</v>
      </c>
      <c r="P961" t="s">
        <v>703</v>
      </c>
      <c r="Q961" t="s">
        <v>34</v>
      </c>
      <c r="R961" t="s">
        <v>704</v>
      </c>
      <c r="S961" t="s">
        <v>73</v>
      </c>
      <c r="T961" t="s">
        <v>92</v>
      </c>
      <c r="U961" t="s">
        <v>38</v>
      </c>
      <c r="V961" t="s">
        <v>39</v>
      </c>
      <c r="W961" t="s">
        <v>149</v>
      </c>
      <c r="X961" t="s">
        <v>705</v>
      </c>
      <c r="Y961" t="s">
        <v>42</v>
      </c>
    </row>
    <row r="962" spans="1:25" x14ac:dyDescent="0.25">
      <c r="A962">
        <v>10414</v>
      </c>
      <c r="B962">
        <v>44</v>
      </c>
      <c r="C962" t="s">
        <v>2097</v>
      </c>
      <c r="D962">
        <v>1</v>
      </c>
      <c r="E962" t="s">
        <v>2120</v>
      </c>
      <c r="F962" t="s">
        <v>707</v>
      </c>
      <c r="G962" t="s">
        <v>708</v>
      </c>
      <c r="H962">
        <v>2</v>
      </c>
      <c r="I962">
        <v>5</v>
      </c>
      <c r="J962">
        <v>2005</v>
      </c>
      <c r="K962" t="s">
        <v>2075</v>
      </c>
      <c r="L962">
        <v>86</v>
      </c>
      <c r="M962" t="s">
        <v>2076</v>
      </c>
      <c r="N962" t="s">
        <v>656</v>
      </c>
      <c r="O962" t="s">
        <v>657</v>
      </c>
      <c r="P962" t="s">
        <v>658</v>
      </c>
      <c r="Q962" t="s">
        <v>34</v>
      </c>
      <c r="R962" t="s">
        <v>659</v>
      </c>
      <c r="S962" t="s">
        <v>185</v>
      </c>
      <c r="T962" t="s">
        <v>660</v>
      </c>
      <c r="U962" t="s">
        <v>38</v>
      </c>
      <c r="V962" t="s">
        <v>39</v>
      </c>
      <c r="W962" t="s">
        <v>661</v>
      </c>
      <c r="X962" t="s">
        <v>94</v>
      </c>
      <c r="Y962" t="s">
        <v>65</v>
      </c>
    </row>
    <row r="963" spans="1:25" x14ac:dyDescent="0.25">
      <c r="A963">
        <v>10103</v>
      </c>
      <c r="B963">
        <v>25</v>
      </c>
      <c r="C963" t="s">
        <v>77</v>
      </c>
      <c r="D963">
        <v>13</v>
      </c>
      <c r="E963" t="s">
        <v>2121</v>
      </c>
      <c r="F963" t="s">
        <v>277</v>
      </c>
      <c r="G963" t="s">
        <v>28</v>
      </c>
      <c r="H963">
        <v>1</v>
      </c>
      <c r="I963">
        <v>1</v>
      </c>
      <c r="J963">
        <v>2003</v>
      </c>
      <c r="K963" t="s">
        <v>1354</v>
      </c>
      <c r="L963">
        <v>104</v>
      </c>
      <c r="M963" t="s">
        <v>2122</v>
      </c>
      <c r="N963" t="s">
        <v>201</v>
      </c>
      <c r="O963" t="s">
        <v>202</v>
      </c>
      <c r="P963" t="s">
        <v>203</v>
      </c>
      <c r="Q963" t="s">
        <v>34</v>
      </c>
      <c r="R963" t="s">
        <v>204</v>
      </c>
      <c r="S963" t="s">
        <v>34</v>
      </c>
      <c r="T963" t="s">
        <v>205</v>
      </c>
      <c r="U963" t="s">
        <v>112</v>
      </c>
      <c r="V963" t="s">
        <v>52</v>
      </c>
      <c r="W963" t="s">
        <v>206</v>
      </c>
      <c r="X963" t="s">
        <v>207</v>
      </c>
      <c r="Y963" t="s">
        <v>42</v>
      </c>
    </row>
    <row r="964" spans="1:25" x14ac:dyDescent="0.25">
      <c r="A964">
        <v>10111</v>
      </c>
      <c r="B964">
        <v>43</v>
      </c>
      <c r="C964" t="s">
        <v>77</v>
      </c>
      <c r="D964">
        <v>1</v>
      </c>
      <c r="E964" t="s">
        <v>2123</v>
      </c>
      <c r="F964" t="s">
        <v>1358</v>
      </c>
      <c r="G964" t="s">
        <v>28</v>
      </c>
      <c r="H964">
        <v>1</v>
      </c>
      <c r="I964">
        <v>3</v>
      </c>
      <c r="J964">
        <v>2003</v>
      </c>
      <c r="K964" t="s">
        <v>1354</v>
      </c>
      <c r="L964">
        <v>104</v>
      </c>
      <c r="M964" t="s">
        <v>2122</v>
      </c>
      <c r="N964" t="s">
        <v>118</v>
      </c>
      <c r="O964" t="s">
        <v>119</v>
      </c>
      <c r="P964" t="s">
        <v>120</v>
      </c>
      <c r="Q964" t="s">
        <v>34</v>
      </c>
      <c r="R964" t="s">
        <v>83</v>
      </c>
      <c r="S964" t="s">
        <v>73</v>
      </c>
      <c r="T964" t="s">
        <v>34</v>
      </c>
      <c r="U964" t="s">
        <v>38</v>
      </c>
      <c r="V964" t="s">
        <v>39</v>
      </c>
      <c r="W964" t="s">
        <v>121</v>
      </c>
      <c r="X964" t="s">
        <v>76</v>
      </c>
      <c r="Y964" t="s">
        <v>65</v>
      </c>
    </row>
    <row r="965" spans="1:25" x14ac:dyDescent="0.25">
      <c r="A965">
        <v>10126</v>
      </c>
      <c r="B965">
        <v>30</v>
      </c>
      <c r="C965" t="s">
        <v>2124</v>
      </c>
      <c r="D965">
        <v>13</v>
      </c>
      <c r="E965" t="s">
        <v>2125</v>
      </c>
      <c r="F965" t="s">
        <v>291</v>
      </c>
      <c r="G965" t="s">
        <v>28</v>
      </c>
      <c r="H965">
        <v>2</v>
      </c>
      <c r="I965">
        <v>5</v>
      </c>
      <c r="J965">
        <v>2003</v>
      </c>
      <c r="K965" t="s">
        <v>1354</v>
      </c>
      <c r="L965">
        <v>104</v>
      </c>
      <c r="M965" t="s">
        <v>2122</v>
      </c>
      <c r="N965" t="s">
        <v>292</v>
      </c>
      <c r="O965" t="s">
        <v>293</v>
      </c>
      <c r="P965" t="s">
        <v>294</v>
      </c>
      <c r="Q965" t="s">
        <v>34</v>
      </c>
      <c r="R965" t="s">
        <v>271</v>
      </c>
      <c r="S965" t="s">
        <v>34</v>
      </c>
      <c r="T965" t="s">
        <v>295</v>
      </c>
      <c r="U965" t="s">
        <v>273</v>
      </c>
      <c r="V965" t="s">
        <v>52</v>
      </c>
      <c r="W965" t="s">
        <v>296</v>
      </c>
      <c r="X965" t="s">
        <v>297</v>
      </c>
      <c r="Y965" t="s">
        <v>42</v>
      </c>
    </row>
    <row r="966" spans="1:25" x14ac:dyDescent="0.25">
      <c r="A966">
        <v>10139</v>
      </c>
      <c r="B966">
        <v>20</v>
      </c>
      <c r="C966" t="s">
        <v>2126</v>
      </c>
      <c r="D966">
        <v>2</v>
      </c>
      <c r="E966" t="s">
        <v>2127</v>
      </c>
      <c r="F966" t="s">
        <v>1362</v>
      </c>
      <c r="G966" t="s">
        <v>28</v>
      </c>
      <c r="H966">
        <v>3</v>
      </c>
      <c r="I966">
        <v>7</v>
      </c>
      <c r="J966">
        <v>2003</v>
      </c>
      <c r="K966" t="s">
        <v>1354</v>
      </c>
      <c r="L966">
        <v>104</v>
      </c>
      <c r="M966" t="s">
        <v>2122</v>
      </c>
      <c r="N966" t="s">
        <v>233</v>
      </c>
      <c r="O966" t="s">
        <v>234</v>
      </c>
      <c r="P966" t="s">
        <v>235</v>
      </c>
      <c r="Q966" t="s">
        <v>236</v>
      </c>
      <c r="R966" t="s">
        <v>237</v>
      </c>
      <c r="S966" t="s">
        <v>238</v>
      </c>
      <c r="T966" t="s">
        <v>239</v>
      </c>
      <c r="U966" t="s">
        <v>139</v>
      </c>
      <c r="V966" t="s">
        <v>140</v>
      </c>
      <c r="W966" t="s">
        <v>240</v>
      </c>
      <c r="X966" t="s">
        <v>241</v>
      </c>
      <c r="Y966" t="s">
        <v>42</v>
      </c>
    </row>
    <row r="967" spans="1:25" x14ac:dyDescent="0.25">
      <c r="A967">
        <v>10150</v>
      </c>
      <c r="B967">
        <v>26</v>
      </c>
      <c r="C967" t="s">
        <v>77</v>
      </c>
      <c r="D967">
        <v>10</v>
      </c>
      <c r="E967" t="s">
        <v>2128</v>
      </c>
      <c r="F967" t="s">
        <v>301</v>
      </c>
      <c r="G967" t="s">
        <v>28</v>
      </c>
      <c r="H967">
        <v>3</v>
      </c>
      <c r="I967">
        <v>9</v>
      </c>
      <c r="J967">
        <v>2003</v>
      </c>
      <c r="K967" t="s">
        <v>1354</v>
      </c>
      <c r="L967">
        <v>104</v>
      </c>
      <c r="M967" t="s">
        <v>2122</v>
      </c>
      <c r="N967" t="s">
        <v>302</v>
      </c>
      <c r="O967" t="s">
        <v>303</v>
      </c>
      <c r="P967" t="s">
        <v>304</v>
      </c>
      <c r="Q967" t="s">
        <v>34</v>
      </c>
      <c r="R967" t="s">
        <v>305</v>
      </c>
      <c r="S967" t="s">
        <v>34</v>
      </c>
      <c r="T967" t="s">
        <v>306</v>
      </c>
      <c r="U967" t="s">
        <v>305</v>
      </c>
      <c r="V967" t="s">
        <v>307</v>
      </c>
      <c r="W967" t="s">
        <v>308</v>
      </c>
      <c r="X967" t="s">
        <v>309</v>
      </c>
      <c r="Y967" t="s">
        <v>42</v>
      </c>
    </row>
    <row r="968" spans="1:25" x14ac:dyDescent="0.25">
      <c r="A968">
        <v>10163</v>
      </c>
      <c r="B968">
        <v>40</v>
      </c>
      <c r="C968" t="s">
        <v>77</v>
      </c>
      <c r="D968">
        <v>3</v>
      </c>
      <c r="E968" t="s">
        <v>2129</v>
      </c>
      <c r="F968" t="s">
        <v>311</v>
      </c>
      <c r="G968" t="s">
        <v>28</v>
      </c>
      <c r="H968">
        <v>4</v>
      </c>
      <c r="I968">
        <v>10</v>
      </c>
      <c r="J968">
        <v>2003</v>
      </c>
      <c r="K968" t="s">
        <v>1354</v>
      </c>
      <c r="L968">
        <v>104</v>
      </c>
      <c r="M968" t="s">
        <v>2122</v>
      </c>
      <c r="N968" t="s">
        <v>312</v>
      </c>
      <c r="O968" t="s">
        <v>313</v>
      </c>
      <c r="P968" t="s">
        <v>314</v>
      </c>
      <c r="Q968" t="s">
        <v>315</v>
      </c>
      <c r="R968" t="s">
        <v>35</v>
      </c>
      <c r="S968" t="s">
        <v>36</v>
      </c>
      <c r="T968" t="s">
        <v>37</v>
      </c>
      <c r="U968" t="s">
        <v>38</v>
      </c>
      <c r="V968" t="s">
        <v>39</v>
      </c>
      <c r="W968" t="s">
        <v>187</v>
      </c>
      <c r="X968" t="s">
        <v>316</v>
      </c>
      <c r="Y968" t="s">
        <v>65</v>
      </c>
    </row>
    <row r="969" spans="1:25" x14ac:dyDescent="0.25">
      <c r="A969">
        <v>10173</v>
      </c>
      <c r="B969">
        <v>31</v>
      </c>
      <c r="C969" t="s">
        <v>2130</v>
      </c>
      <c r="D969">
        <v>1</v>
      </c>
      <c r="E969" t="s">
        <v>2131</v>
      </c>
      <c r="F969" t="s">
        <v>1306</v>
      </c>
      <c r="G969" t="s">
        <v>28</v>
      </c>
      <c r="H969">
        <v>4</v>
      </c>
      <c r="I969">
        <v>11</v>
      </c>
      <c r="J969">
        <v>2003</v>
      </c>
      <c r="K969" t="s">
        <v>1354</v>
      </c>
      <c r="L969">
        <v>104</v>
      </c>
      <c r="M969" t="s">
        <v>2122</v>
      </c>
      <c r="N969" t="s">
        <v>1369</v>
      </c>
      <c r="O969" t="s">
        <v>1370</v>
      </c>
      <c r="P969" t="s">
        <v>1371</v>
      </c>
      <c r="Q969" t="s">
        <v>34</v>
      </c>
      <c r="R969" t="s">
        <v>1372</v>
      </c>
      <c r="S969" t="s">
        <v>34</v>
      </c>
      <c r="T969" t="s">
        <v>1373</v>
      </c>
      <c r="U969" t="s">
        <v>396</v>
      </c>
      <c r="V969" t="s">
        <v>52</v>
      </c>
      <c r="W969" t="s">
        <v>1374</v>
      </c>
      <c r="X969" t="s">
        <v>1375</v>
      </c>
      <c r="Y969" t="s">
        <v>42</v>
      </c>
    </row>
    <row r="970" spans="1:25" x14ac:dyDescent="0.25">
      <c r="A970">
        <v>10183</v>
      </c>
      <c r="B970">
        <v>22</v>
      </c>
      <c r="C970" t="s">
        <v>77</v>
      </c>
      <c r="D970">
        <v>10</v>
      </c>
      <c r="E970" t="s">
        <v>2132</v>
      </c>
      <c r="F970" t="s">
        <v>328</v>
      </c>
      <c r="G970" t="s">
        <v>28</v>
      </c>
      <c r="H970">
        <v>4</v>
      </c>
      <c r="I970">
        <v>11</v>
      </c>
      <c r="J970">
        <v>2003</v>
      </c>
      <c r="K970" t="s">
        <v>1354</v>
      </c>
      <c r="L970">
        <v>104</v>
      </c>
      <c r="M970" t="s">
        <v>2122</v>
      </c>
      <c r="N970" t="s">
        <v>329</v>
      </c>
      <c r="O970" t="s">
        <v>330</v>
      </c>
      <c r="P970" t="s">
        <v>331</v>
      </c>
      <c r="Q970" t="s">
        <v>34</v>
      </c>
      <c r="R970" t="s">
        <v>332</v>
      </c>
      <c r="S970" t="s">
        <v>214</v>
      </c>
      <c r="T970" t="s">
        <v>333</v>
      </c>
      <c r="U970" t="s">
        <v>38</v>
      </c>
      <c r="V970" t="s">
        <v>39</v>
      </c>
      <c r="W970" t="s">
        <v>334</v>
      </c>
      <c r="X970" t="s">
        <v>335</v>
      </c>
      <c r="Y970" t="s">
        <v>42</v>
      </c>
    </row>
    <row r="971" spans="1:25" x14ac:dyDescent="0.25">
      <c r="A971">
        <v>10193</v>
      </c>
      <c r="B971">
        <v>23</v>
      </c>
      <c r="C971" t="s">
        <v>77</v>
      </c>
      <c r="D971">
        <v>2</v>
      </c>
      <c r="E971" t="s">
        <v>2133</v>
      </c>
      <c r="F971" t="s">
        <v>1379</v>
      </c>
      <c r="G971" t="s">
        <v>28</v>
      </c>
      <c r="H971">
        <v>4</v>
      </c>
      <c r="I971">
        <v>11</v>
      </c>
      <c r="J971">
        <v>2003</v>
      </c>
      <c r="K971" t="s">
        <v>1354</v>
      </c>
      <c r="L971">
        <v>104</v>
      </c>
      <c r="M971" t="s">
        <v>2122</v>
      </c>
      <c r="N971" t="s">
        <v>1380</v>
      </c>
      <c r="O971" t="s">
        <v>1381</v>
      </c>
      <c r="P971" t="s">
        <v>1382</v>
      </c>
      <c r="Q971" t="s">
        <v>34</v>
      </c>
      <c r="R971" t="s">
        <v>1383</v>
      </c>
      <c r="S971" t="s">
        <v>137</v>
      </c>
      <c r="T971" t="s">
        <v>1384</v>
      </c>
      <c r="U971" t="s">
        <v>139</v>
      </c>
      <c r="V971" t="s">
        <v>140</v>
      </c>
      <c r="W971" t="s">
        <v>1385</v>
      </c>
      <c r="X971" t="s">
        <v>1386</v>
      </c>
      <c r="Y971" t="s">
        <v>42</v>
      </c>
    </row>
    <row r="972" spans="1:25" x14ac:dyDescent="0.25">
      <c r="A972">
        <v>10206</v>
      </c>
      <c r="B972">
        <v>30</v>
      </c>
      <c r="C972" t="s">
        <v>77</v>
      </c>
      <c r="D972">
        <v>8</v>
      </c>
      <c r="E972" t="s">
        <v>2134</v>
      </c>
      <c r="F972" t="s">
        <v>346</v>
      </c>
      <c r="G972" t="s">
        <v>28</v>
      </c>
      <c r="H972">
        <v>4</v>
      </c>
      <c r="I972">
        <v>12</v>
      </c>
      <c r="J972">
        <v>2003</v>
      </c>
      <c r="K972" t="s">
        <v>1354</v>
      </c>
      <c r="L972">
        <v>104</v>
      </c>
      <c r="M972" t="s">
        <v>2122</v>
      </c>
      <c r="N972" t="s">
        <v>347</v>
      </c>
      <c r="O972" t="s">
        <v>348</v>
      </c>
      <c r="P972" t="s">
        <v>349</v>
      </c>
      <c r="Q972" t="s">
        <v>34</v>
      </c>
      <c r="R972" t="s">
        <v>350</v>
      </c>
      <c r="S972" t="s">
        <v>351</v>
      </c>
      <c r="T972" t="s">
        <v>352</v>
      </c>
      <c r="U972" t="s">
        <v>353</v>
      </c>
      <c r="V972" t="s">
        <v>39</v>
      </c>
      <c r="W972" t="s">
        <v>354</v>
      </c>
      <c r="X972" t="s">
        <v>355</v>
      </c>
      <c r="Y972" t="s">
        <v>65</v>
      </c>
    </row>
    <row r="973" spans="1:25" x14ac:dyDescent="0.25">
      <c r="A973">
        <v>10215</v>
      </c>
      <c r="B973">
        <v>49</v>
      </c>
      <c r="C973" t="s">
        <v>77</v>
      </c>
      <c r="D973">
        <v>5</v>
      </c>
      <c r="E973" t="s">
        <v>2135</v>
      </c>
      <c r="F973" t="s">
        <v>357</v>
      </c>
      <c r="G973" t="s">
        <v>28</v>
      </c>
      <c r="H973">
        <v>1</v>
      </c>
      <c r="I973">
        <v>1</v>
      </c>
      <c r="J973">
        <v>2004</v>
      </c>
      <c r="K973" t="s">
        <v>1354</v>
      </c>
      <c r="L973">
        <v>104</v>
      </c>
      <c r="M973" t="s">
        <v>2122</v>
      </c>
      <c r="N973" t="s">
        <v>358</v>
      </c>
      <c r="O973" t="s">
        <v>359</v>
      </c>
      <c r="P973" t="s">
        <v>360</v>
      </c>
      <c r="Q973" t="s">
        <v>34</v>
      </c>
      <c r="R973" t="s">
        <v>361</v>
      </c>
      <c r="S973" t="s">
        <v>73</v>
      </c>
      <c r="T973" t="s">
        <v>158</v>
      </c>
      <c r="U973" t="s">
        <v>38</v>
      </c>
      <c r="V973" t="s">
        <v>39</v>
      </c>
      <c r="W973" t="s">
        <v>362</v>
      </c>
      <c r="X973" t="s">
        <v>363</v>
      </c>
      <c r="Y973" t="s">
        <v>65</v>
      </c>
    </row>
    <row r="974" spans="1:25" x14ac:dyDescent="0.25">
      <c r="A974">
        <v>10228</v>
      </c>
      <c r="B974">
        <v>31</v>
      </c>
      <c r="C974" t="s">
        <v>77</v>
      </c>
      <c r="D974">
        <v>4</v>
      </c>
      <c r="E974" t="s">
        <v>2136</v>
      </c>
      <c r="F974" t="s">
        <v>365</v>
      </c>
      <c r="G974" t="s">
        <v>28</v>
      </c>
      <c r="H974">
        <v>1</v>
      </c>
      <c r="I974">
        <v>3</v>
      </c>
      <c r="J974">
        <v>2004</v>
      </c>
      <c r="K974" t="s">
        <v>1354</v>
      </c>
      <c r="L974">
        <v>104</v>
      </c>
      <c r="M974" t="s">
        <v>2122</v>
      </c>
      <c r="N974" t="s">
        <v>366</v>
      </c>
      <c r="O974" t="s">
        <v>367</v>
      </c>
      <c r="P974" t="s">
        <v>368</v>
      </c>
      <c r="Q974" t="s">
        <v>34</v>
      </c>
      <c r="R974" t="s">
        <v>184</v>
      </c>
      <c r="S974" t="s">
        <v>185</v>
      </c>
      <c r="T974" t="s">
        <v>186</v>
      </c>
      <c r="U974" t="s">
        <v>38</v>
      </c>
      <c r="V974" t="s">
        <v>39</v>
      </c>
      <c r="W974" t="s">
        <v>369</v>
      </c>
      <c r="X974" t="s">
        <v>216</v>
      </c>
      <c r="Y974" t="s">
        <v>65</v>
      </c>
    </row>
    <row r="975" spans="1:25" x14ac:dyDescent="0.25">
      <c r="A975">
        <v>10244</v>
      </c>
      <c r="B975">
        <v>29</v>
      </c>
      <c r="C975" t="s">
        <v>77</v>
      </c>
      <c r="D975">
        <v>2</v>
      </c>
      <c r="E975" t="s">
        <v>2137</v>
      </c>
      <c r="F975" t="s">
        <v>1393</v>
      </c>
      <c r="G975" t="s">
        <v>28</v>
      </c>
      <c r="H975">
        <v>2</v>
      </c>
      <c r="I975">
        <v>4</v>
      </c>
      <c r="J975">
        <v>2004</v>
      </c>
      <c r="K975" t="s">
        <v>1354</v>
      </c>
      <c r="L975">
        <v>104</v>
      </c>
      <c r="M975" t="s">
        <v>2122</v>
      </c>
      <c r="N975" t="s">
        <v>268</v>
      </c>
      <c r="O975" t="s">
        <v>269</v>
      </c>
      <c r="P975" t="s">
        <v>270</v>
      </c>
      <c r="Q975" t="s">
        <v>34</v>
      </c>
      <c r="R975" t="s">
        <v>271</v>
      </c>
      <c r="S975" t="s">
        <v>34</v>
      </c>
      <c r="T975" t="s">
        <v>272</v>
      </c>
      <c r="U975" t="s">
        <v>273</v>
      </c>
      <c r="V975" t="s">
        <v>52</v>
      </c>
      <c r="W975" t="s">
        <v>274</v>
      </c>
      <c r="X975" t="s">
        <v>275</v>
      </c>
      <c r="Y975" t="s">
        <v>65</v>
      </c>
    </row>
    <row r="976" spans="1:25" x14ac:dyDescent="0.25">
      <c r="A976">
        <v>10257</v>
      </c>
      <c r="B976">
        <v>37</v>
      </c>
      <c r="C976" t="s">
        <v>2138</v>
      </c>
      <c r="D976">
        <v>2</v>
      </c>
      <c r="E976" t="s">
        <v>2139</v>
      </c>
      <c r="F976" t="s">
        <v>2007</v>
      </c>
      <c r="G976" t="s">
        <v>28</v>
      </c>
      <c r="H976">
        <v>2</v>
      </c>
      <c r="I976">
        <v>6</v>
      </c>
      <c r="J976">
        <v>2004</v>
      </c>
      <c r="K976" t="s">
        <v>1354</v>
      </c>
      <c r="L976">
        <v>104</v>
      </c>
      <c r="M976" t="s">
        <v>2122</v>
      </c>
      <c r="N976" t="s">
        <v>701</v>
      </c>
      <c r="O976" t="s">
        <v>702</v>
      </c>
      <c r="P976" t="s">
        <v>703</v>
      </c>
      <c r="Q976" t="s">
        <v>34</v>
      </c>
      <c r="R976" t="s">
        <v>704</v>
      </c>
      <c r="S976" t="s">
        <v>73</v>
      </c>
      <c r="T976" t="s">
        <v>92</v>
      </c>
      <c r="U976" t="s">
        <v>38</v>
      </c>
      <c r="V976" t="s">
        <v>39</v>
      </c>
      <c r="W976" t="s">
        <v>149</v>
      </c>
      <c r="X976" t="s">
        <v>705</v>
      </c>
      <c r="Y976" t="s">
        <v>65</v>
      </c>
    </row>
    <row r="977" spans="1:25" x14ac:dyDescent="0.25">
      <c r="A977">
        <v>10270</v>
      </c>
      <c r="B977">
        <v>38</v>
      </c>
      <c r="C977" t="s">
        <v>77</v>
      </c>
      <c r="D977">
        <v>11</v>
      </c>
      <c r="E977" t="s">
        <v>2140</v>
      </c>
      <c r="F977" t="s">
        <v>389</v>
      </c>
      <c r="G977" t="s">
        <v>28</v>
      </c>
      <c r="H977">
        <v>3</v>
      </c>
      <c r="I977">
        <v>7</v>
      </c>
      <c r="J977">
        <v>2004</v>
      </c>
      <c r="K977" t="s">
        <v>1354</v>
      </c>
      <c r="L977">
        <v>104</v>
      </c>
      <c r="M977" t="s">
        <v>2122</v>
      </c>
      <c r="N977" t="s">
        <v>233</v>
      </c>
      <c r="O977" t="s">
        <v>234</v>
      </c>
      <c r="P977" t="s">
        <v>235</v>
      </c>
      <c r="Q977" t="s">
        <v>236</v>
      </c>
      <c r="R977" t="s">
        <v>237</v>
      </c>
      <c r="S977" t="s">
        <v>238</v>
      </c>
      <c r="T977" t="s">
        <v>239</v>
      </c>
      <c r="U977" t="s">
        <v>139</v>
      </c>
      <c r="V977" t="s">
        <v>140</v>
      </c>
      <c r="W977" t="s">
        <v>240</v>
      </c>
      <c r="X977" t="s">
        <v>241</v>
      </c>
      <c r="Y977" t="s">
        <v>65</v>
      </c>
    </row>
    <row r="978" spans="1:25" x14ac:dyDescent="0.25">
      <c r="A978">
        <v>10280</v>
      </c>
      <c r="B978">
        <v>29</v>
      </c>
      <c r="C978" t="s">
        <v>77</v>
      </c>
      <c r="D978">
        <v>4</v>
      </c>
      <c r="E978" t="s">
        <v>2141</v>
      </c>
      <c r="F978" t="s">
        <v>390</v>
      </c>
      <c r="G978" t="s">
        <v>28</v>
      </c>
      <c r="H978">
        <v>3</v>
      </c>
      <c r="I978">
        <v>8</v>
      </c>
      <c r="J978">
        <v>2004</v>
      </c>
      <c r="K978" t="s">
        <v>1354</v>
      </c>
      <c r="L978">
        <v>104</v>
      </c>
      <c r="M978" t="s">
        <v>2122</v>
      </c>
      <c r="N978" t="s">
        <v>391</v>
      </c>
      <c r="O978" t="s">
        <v>392</v>
      </c>
      <c r="P978" t="s">
        <v>393</v>
      </c>
      <c r="Q978" t="s">
        <v>34</v>
      </c>
      <c r="R978" t="s">
        <v>394</v>
      </c>
      <c r="S978" t="s">
        <v>34</v>
      </c>
      <c r="T978" t="s">
        <v>395</v>
      </c>
      <c r="U978" t="s">
        <v>396</v>
      </c>
      <c r="V978" t="s">
        <v>52</v>
      </c>
      <c r="W978" t="s">
        <v>397</v>
      </c>
      <c r="X978" t="s">
        <v>398</v>
      </c>
      <c r="Y978" t="s">
        <v>65</v>
      </c>
    </row>
    <row r="979" spans="1:25" x14ac:dyDescent="0.25">
      <c r="A979">
        <v>10291</v>
      </c>
      <c r="B979">
        <v>23</v>
      </c>
      <c r="C979" t="s">
        <v>77</v>
      </c>
      <c r="D979">
        <v>13</v>
      </c>
      <c r="E979" t="s">
        <v>2142</v>
      </c>
      <c r="F979" t="s">
        <v>400</v>
      </c>
      <c r="G979" t="s">
        <v>28</v>
      </c>
      <c r="H979">
        <v>3</v>
      </c>
      <c r="I979">
        <v>9</v>
      </c>
      <c r="J979">
        <v>2004</v>
      </c>
      <c r="K979" t="s">
        <v>1354</v>
      </c>
      <c r="L979">
        <v>104</v>
      </c>
      <c r="M979" t="s">
        <v>2122</v>
      </c>
      <c r="N979" t="s">
        <v>401</v>
      </c>
      <c r="O979" t="s">
        <v>402</v>
      </c>
      <c r="P979" t="s">
        <v>403</v>
      </c>
      <c r="Q979" t="s">
        <v>34</v>
      </c>
      <c r="R979" t="s">
        <v>404</v>
      </c>
      <c r="S979" t="s">
        <v>34</v>
      </c>
      <c r="T979" t="s">
        <v>405</v>
      </c>
      <c r="U979" t="s">
        <v>287</v>
      </c>
      <c r="V979" t="s">
        <v>52</v>
      </c>
      <c r="W979" t="s">
        <v>406</v>
      </c>
      <c r="X979" t="s">
        <v>316</v>
      </c>
      <c r="Y979" t="s">
        <v>42</v>
      </c>
    </row>
    <row r="980" spans="1:25" x14ac:dyDescent="0.25">
      <c r="A980">
        <v>10304</v>
      </c>
      <c r="B980">
        <v>26</v>
      </c>
      <c r="C980" t="s">
        <v>2143</v>
      </c>
      <c r="D980">
        <v>8</v>
      </c>
      <c r="E980" t="s">
        <v>2144</v>
      </c>
      <c r="F980" t="s">
        <v>408</v>
      </c>
      <c r="G980" t="s">
        <v>28</v>
      </c>
      <c r="H980">
        <v>4</v>
      </c>
      <c r="I980">
        <v>10</v>
      </c>
      <c r="J980">
        <v>2004</v>
      </c>
      <c r="K980" t="s">
        <v>1354</v>
      </c>
      <c r="L980">
        <v>104</v>
      </c>
      <c r="M980" t="s">
        <v>2122</v>
      </c>
      <c r="N980" t="s">
        <v>409</v>
      </c>
      <c r="O980" t="s">
        <v>410</v>
      </c>
      <c r="P980" t="s">
        <v>411</v>
      </c>
      <c r="Q980" t="s">
        <v>34</v>
      </c>
      <c r="R980" t="s">
        <v>412</v>
      </c>
      <c r="S980" t="s">
        <v>34</v>
      </c>
      <c r="T980" t="s">
        <v>413</v>
      </c>
      <c r="U980" t="s">
        <v>51</v>
      </c>
      <c r="V980" t="s">
        <v>52</v>
      </c>
      <c r="W980" t="s">
        <v>414</v>
      </c>
      <c r="X980" t="s">
        <v>64</v>
      </c>
      <c r="Y980" t="s">
        <v>42</v>
      </c>
    </row>
    <row r="981" spans="1:25" x14ac:dyDescent="0.25">
      <c r="A981">
        <v>10312</v>
      </c>
      <c r="B981">
        <v>38</v>
      </c>
      <c r="C981" t="s">
        <v>77</v>
      </c>
      <c r="D981">
        <v>5</v>
      </c>
      <c r="E981" t="s">
        <v>2145</v>
      </c>
      <c r="F981" t="s">
        <v>416</v>
      </c>
      <c r="G981" t="s">
        <v>28</v>
      </c>
      <c r="H981">
        <v>4</v>
      </c>
      <c r="I981">
        <v>10</v>
      </c>
      <c r="J981">
        <v>2004</v>
      </c>
      <c r="K981" t="s">
        <v>1354</v>
      </c>
      <c r="L981">
        <v>104</v>
      </c>
      <c r="M981" t="s">
        <v>2122</v>
      </c>
      <c r="N981" t="s">
        <v>417</v>
      </c>
      <c r="O981" t="s">
        <v>418</v>
      </c>
      <c r="P981" t="s">
        <v>419</v>
      </c>
      <c r="Q981" t="s">
        <v>34</v>
      </c>
      <c r="R981" t="s">
        <v>420</v>
      </c>
      <c r="S981" t="s">
        <v>73</v>
      </c>
      <c r="T981" t="s">
        <v>167</v>
      </c>
      <c r="U981" t="s">
        <v>38</v>
      </c>
      <c r="V981" t="s">
        <v>39</v>
      </c>
      <c r="W981" t="s">
        <v>421</v>
      </c>
      <c r="X981" t="s">
        <v>422</v>
      </c>
      <c r="Y981" t="s">
        <v>65</v>
      </c>
    </row>
    <row r="982" spans="1:25" x14ac:dyDescent="0.25">
      <c r="A982">
        <v>10322</v>
      </c>
      <c r="B982">
        <v>48</v>
      </c>
      <c r="C982" t="s">
        <v>2146</v>
      </c>
      <c r="D982">
        <v>7</v>
      </c>
      <c r="E982" t="s">
        <v>2147</v>
      </c>
      <c r="F982" t="s">
        <v>424</v>
      </c>
      <c r="G982" t="s">
        <v>28</v>
      </c>
      <c r="H982">
        <v>4</v>
      </c>
      <c r="I982">
        <v>11</v>
      </c>
      <c r="J982">
        <v>2004</v>
      </c>
      <c r="K982" t="s">
        <v>1354</v>
      </c>
      <c r="L982">
        <v>104</v>
      </c>
      <c r="M982" t="s">
        <v>2122</v>
      </c>
      <c r="N982" t="s">
        <v>425</v>
      </c>
      <c r="O982" t="s">
        <v>426</v>
      </c>
      <c r="P982" t="s">
        <v>427</v>
      </c>
      <c r="Q982" t="s">
        <v>34</v>
      </c>
      <c r="R982" t="s">
        <v>428</v>
      </c>
      <c r="S982" t="s">
        <v>429</v>
      </c>
      <c r="T982" t="s">
        <v>430</v>
      </c>
      <c r="U982" t="s">
        <v>38</v>
      </c>
      <c r="V982" t="s">
        <v>39</v>
      </c>
      <c r="W982" t="s">
        <v>75</v>
      </c>
      <c r="X982" t="s">
        <v>422</v>
      </c>
      <c r="Y982" t="s">
        <v>42</v>
      </c>
    </row>
    <row r="983" spans="1:25" x14ac:dyDescent="0.25">
      <c r="A983">
        <v>10332</v>
      </c>
      <c r="B983">
        <v>40</v>
      </c>
      <c r="C983" t="s">
        <v>2148</v>
      </c>
      <c r="D983">
        <v>18</v>
      </c>
      <c r="E983" t="s">
        <v>2149</v>
      </c>
      <c r="F983" t="s">
        <v>1337</v>
      </c>
      <c r="G983" t="s">
        <v>28</v>
      </c>
      <c r="H983">
        <v>4</v>
      </c>
      <c r="I983">
        <v>11</v>
      </c>
      <c r="J983">
        <v>2004</v>
      </c>
      <c r="K983" t="s">
        <v>1354</v>
      </c>
      <c r="L983">
        <v>104</v>
      </c>
      <c r="M983" t="s">
        <v>2122</v>
      </c>
      <c r="N983" t="s">
        <v>927</v>
      </c>
      <c r="O983" t="s">
        <v>928</v>
      </c>
      <c r="P983" t="s">
        <v>929</v>
      </c>
      <c r="Q983" t="s">
        <v>34</v>
      </c>
      <c r="R983" t="s">
        <v>930</v>
      </c>
      <c r="S983" t="s">
        <v>34</v>
      </c>
      <c r="T983" t="s">
        <v>931</v>
      </c>
      <c r="U983" t="s">
        <v>262</v>
      </c>
      <c r="V983" t="s">
        <v>52</v>
      </c>
      <c r="W983" t="s">
        <v>932</v>
      </c>
      <c r="X983" t="s">
        <v>137</v>
      </c>
      <c r="Y983" t="s">
        <v>42</v>
      </c>
    </row>
    <row r="984" spans="1:25" x14ac:dyDescent="0.25">
      <c r="A984">
        <v>10347</v>
      </c>
      <c r="B984">
        <v>45</v>
      </c>
      <c r="C984" t="s">
        <v>77</v>
      </c>
      <c r="D984">
        <v>11</v>
      </c>
      <c r="E984" t="s">
        <v>2150</v>
      </c>
      <c r="F984" t="s">
        <v>434</v>
      </c>
      <c r="G984" t="s">
        <v>28</v>
      </c>
      <c r="H984">
        <v>4</v>
      </c>
      <c r="I984">
        <v>11</v>
      </c>
      <c r="J984">
        <v>2004</v>
      </c>
      <c r="K984" t="s">
        <v>1354</v>
      </c>
      <c r="L984">
        <v>104</v>
      </c>
      <c r="M984" t="s">
        <v>2122</v>
      </c>
      <c r="N984" t="s">
        <v>132</v>
      </c>
      <c r="O984" t="s">
        <v>133</v>
      </c>
      <c r="P984" t="s">
        <v>134</v>
      </c>
      <c r="Q984" t="s">
        <v>135</v>
      </c>
      <c r="R984" t="s">
        <v>136</v>
      </c>
      <c r="S984" t="s">
        <v>137</v>
      </c>
      <c r="T984" t="s">
        <v>138</v>
      </c>
      <c r="U984" t="s">
        <v>139</v>
      </c>
      <c r="V984" t="s">
        <v>140</v>
      </c>
      <c r="W984" t="s">
        <v>141</v>
      </c>
      <c r="X984" t="s">
        <v>142</v>
      </c>
      <c r="Y984" t="s">
        <v>65</v>
      </c>
    </row>
    <row r="985" spans="1:25" x14ac:dyDescent="0.25">
      <c r="A985">
        <v>10357</v>
      </c>
      <c r="B985">
        <v>44</v>
      </c>
      <c r="C985" t="s">
        <v>77</v>
      </c>
      <c r="D985">
        <v>4</v>
      </c>
      <c r="E985" t="s">
        <v>2151</v>
      </c>
      <c r="F985" t="s">
        <v>436</v>
      </c>
      <c r="G985" t="s">
        <v>28</v>
      </c>
      <c r="H985">
        <v>4</v>
      </c>
      <c r="I985">
        <v>12</v>
      </c>
      <c r="J985">
        <v>2004</v>
      </c>
      <c r="K985" t="s">
        <v>1354</v>
      </c>
      <c r="L985">
        <v>104</v>
      </c>
      <c r="M985" t="s">
        <v>2122</v>
      </c>
      <c r="N985" t="s">
        <v>417</v>
      </c>
      <c r="O985" t="s">
        <v>418</v>
      </c>
      <c r="P985" t="s">
        <v>419</v>
      </c>
      <c r="Q985" t="s">
        <v>34</v>
      </c>
      <c r="R985" t="s">
        <v>420</v>
      </c>
      <c r="S985" t="s">
        <v>73</v>
      </c>
      <c r="T985" t="s">
        <v>167</v>
      </c>
      <c r="U985" t="s">
        <v>38</v>
      </c>
      <c r="V985" t="s">
        <v>39</v>
      </c>
      <c r="W985" t="s">
        <v>421</v>
      </c>
      <c r="X985" t="s">
        <v>422</v>
      </c>
      <c r="Y985" t="s">
        <v>65</v>
      </c>
    </row>
    <row r="986" spans="1:25" x14ac:dyDescent="0.25">
      <c r="A986">
        <v>10369</v>
      </c>
      <c r="B986">
        <v>21</v>
      </c>
      <c r="C986" t="s">
        <v>2152</v>
      </c>
      <c r="D986">
        <v>5</v>
      </c>
      <c r="E986" t="s">
        <v>2153</v>
      </c>
      <c r="F986" t="s">
        <v>438</v>
      </c>
      <c r="G986" t="s">
        <v>28</v>
      </c>
      <c r="H986">
        <v>1</v>
      </c>
      <c r="I986">
        <v>1</v>
      </c>
      <c r="J986">
        <v>2005</v>
      </c>
      <c r="K986" t="s">
        <v>1354</v>
      </c>
      <c r="L986">
        <v>104</v>
      </c>
      <c r="M986" t="s">
        <v>2122</v>
      </c>
      <c r="N986" t="s">
        <v>439</v>
      </c>
      <c r="O986" t="s">
        <v>182</v>
      </c>
      <c r="P986" t="s">
        <v>440</v>
      </c>
      <c r="Q986" t="s">
        <v>34</v>
      </c>
      <c r="R986" t="s">
        <v>441</v>
      </c>
      <c r="S986" t="s">
        <v>185</v>
      </c>
      <c r="T986" t="s">
        <v>442</v>
      </c>
      <c r="U986" t="s">
        <v>38</v>
      </c>
      <c r="V986" t="s">
        <v>39</v>
      </c>
      <c r="W986" t="s">
        <v>421</v>
      </c>
      <c r="X986" t="s">
        <v>443</v>
      </c>
      <c r="Y986" t="s">
        <v>42</v>
      </c>
    </row>
    <row r="987" spans="1:25" x14ac:dyDescent="0.25">
      <c r="A987">
        <v>10381</v>
      </c>
      <c r="B987">
        <v>35</v>
      </c>
      <c r="C987" t="s">
        <v>77</v>
      </c>
      <c r="D987">
        <v>5</v>
      </c>
      <c r="E987" t="s">
        <v>2154</v>
      </c>
      <c r="F987" t="s">
        <v>445</v>
      </c>
      <c r="G987" t="s">
        <v>28</v>
      </c>
      <c r="H987">
        <v>1</v>
      </c>
      <c r="I987">
        <v>2</v>
      </c>
      <c r="J987">
        <v>2005</v>
      </c>
      <c r="K987" t="s">
        <v>1354</v>
      </c>
      <c r="L987">
        <v>104</v>
      </c>
      <c r="M987" t="s">
        <v>2122</v>
      </c>
      <c r="N987" t="s">
        <v>80</v>
      </c>
      <c r="O987" t="s">
        <v>81</v>
      </c>
      <c r="P987" t="s">
        <v>82</v>
      </c>
      <c r="Q987" t="s">
        <v>34</v>
      </c>
      <c r="R987" t="s">
        <v>83</v>
      </c>
      <c r="S987" t="s">
        <v>73</v>
      </c>
      <c r="T987" t="s">
        <v>34</v>
      </c>
      <c r="U987" t="s">
        <v>38</v>
      </c>
      <c r="V987" t="s">
        <v>39</v>
      </c>
      <c r="W987" t="s">
        <v>84</v>
      </c>
      <c r="X987" t="s">
        <v>76</v>
      </c>
      <c r="Y987" t="s">
        <v>65</v>
      </c>
    </row>
    <row r="988" spans="1:25" x14ac:dyDescent="0.25">
      <c r="A988">
        <v>10392</v>
      </c>
      <c r="B988">
        <v>29</v>
      </c>
      <c r="C988" t="s">
        <v>2155</v>
      </c>
      <c r="D988">
        <v>2</v>
      </c>
      <c r="E988" t="s">
        <v>2156</v>
      </c>
      <c r="F988" t="s">
        <v>2071</v>
      </c>
      <c r="G988" t="s">
        <v>28</v>
      </c>
      <c r="H988">
        <v>1</v>
      </c>
      <c r="I988">
        <v>3</v>
      </c>
      <c r="J988">
        <v>2005</v>
      </c>
      <c r="K988" t="s">
        <v>1354</v>
      </c>
      <c r="L988">
        <v>104</v>
      </c>
      <c r="M988" t="s">
        <v>2122</v>
      </c>
      <c r="N988" t="s">
        <v>725</v>
      </c>
      <c r="O988" t="s">
        <v>726</v>
      </c>
      <c r="P988" t="s">
        <v>727</v>
      </c>
      <c r="Q988" t="s">
        <v>34</v>
      </c>
      <c r="R988" t="s">
        <v>728</v>
      </c>
      <c r="S988" t="s">
        <v>34</v>
      </c>
      <c r="T988" t="s">
        <v>729</v>
      </c>
      <c r="U988" t="s">
        <v>226</v>
      </c>
      <c r="V988" t="s">
        <v>52</v>
      </c>
      <c r="W988" t="s">
        <v>730</v>
      </c>
      <c r="X988" t="s">
        <v>731</v>
      </c>
      <c r="Y988" t="s">
        <v>42</v>
      </c>
    </row>
    <row r="989" spans="1:25" x14ac:dyDescent="0.25">
      <c r="A989">
        <v>10423</v>
      </c>
      <c r="B989">
        <v>21</v>
      </c>
      <c r="C989" t="s">
        <v>2138</v>
      </c>
      <c r="D989">
        <v>2</v>
      </c>
      <c r="E989" t="s">
        <v>2157</v>
      </c>
      <c r="F989" t="s">
        <v>1416</v>
      </c>
      <c r="G989" t="s">
        <v>468</v>
      </c>
      <c r="H989">
        <v>2</v>
      </c>
      <c r="I989">
        <v>5</v>
      </c>
      <c r="J989">
        <v>2005</v>
      </c>
      <c r="K989" t="s">
        <v>1354</v>
      </c>
      <c r="L989">
        <v>104</v>
      </c>
      <c r="M989" t="s">
        <v>2122</v>
      </c>
      <c r="N989" t="s">
        <v>638</v>
      </c>
      <c r="O989" t="s">
        <v>639</v>
      </c>
      <c r="P989" t="s">
        <v>640</v>
      </c>
      <c r="Q989" t="s">
        <v>34</v>
      </c>
      <c r="R989" t="s">
        <v>641</v>
      </c>
      <c r="S989" t="s">
        <v>34</v>
      </c>
      <c r="T989" t="s">
        <v>642</v>
      </c>
      <c r="U989" t="s">
        <v>643</v>
      </c>
      <c r="V989" t="s">
        <v>52</v>
      </c>
      <c r="W989" t="s">
        <v>644</v>
      </c>
      <c r="X989" t="s">
        <v>645</v>
      </c>
      <c r="Y989" t="s">
        <v>42</v>
      </c>
    </row>
    <row r="990" spans="1:25" x14ac:dyDescent="0.25">
      <c r="A990">
        <v>10105</v>
      </c>
      <c r="B990">
        <v>22</v>
      </c>
      <c r="C990" t="s">
        <v>77</v>
      </c>
      <c r="D990">
        <v>11</v>
      </c>
      <c r="E990" t="s">
        <v>2158</v>
      </c>
      <c r="F990" t="s">
        <v>560</v>
      </c>
      <c r="G990" t="s">
        <v>28</v>
      </c>
      <c r="H990">
        <v>1</v>
      </c>
      <c r="I990">
        <v>2</v>
      </c>
      <c r="J990">
        <v>2003</v>
      </c>
      <c r="K990" t="s">
        <v>1354</v>
      </c>
      <c r="L990">
        <v>136</v>
      </c>
      <c r="M990" t="s">
        <v>2159</v>
      </c>
      <c r="N990" t="s">
        <v>562</v>
      </c>
      <c r="O990" t="s">
        <v>563</v>
      </c>
      <c r="P990" t="s">
        <v>564</v>
      </c>
      <c r="Q990" t="s">
        <v>34</v>
      </c>
      <c r="R990" t="s">
        <v>565</v>
      </c>
      <c r="S990" t="s">
        <v>34</v>
      </c>
      <c r="T990" t="s">
        <v>566</v>
      </c>
      <c r="U990" t="s">
        <v>567</v>
      </c>
      <c r="V990" t="s">
        <v>52</v>
      </c>
      <c r="W990" t="s">
        <v>568</v>
      </c>
      <c r="X990" t="s">
        <v>569</v>
      </c>
      <c r="Y990" t="s">
        <v>65</v>
      </c>
    </row>
    <row r="991" spans="1:25" x14ac:dyDescent="0.25">
      <c r="A991">
        <v>10117</v>
      </c>
      <c r="B991">
        <v>26</v>
      </c>
      <c r="C991" t="s">
        <v>77</v>
      </c>
      <c r="D991">
        <v>5</v>
      </c>
      <c r="E991" t="s">
        <v>2160</v>
      </c>
      <c r="F991" t="s">
        <v>882</v>
      </c>
      <c r="G991" t="s">
        <v>28</v>
      </c>
      <c r="H991">
        <v>2</v>
      </c>
      <c r="I991">
        <v>4</v>
      </c>
      <c r="J991">
        <v>2003</v>
      </c>
      <c r="K991" t="s">
        <v>1354</v>
      </c>
      <c r="L991">
        <v>136</v>
      </c>
      <c r="M991" t="s">
        <v>2159</v>
      </c>
      <c r="N991" t="s">
        <v>302</v>
      </c>
      <c r="O991" t="s">
        <v>303</v>
      </c>
      <c r="P991" t="s">
        <v>304</v>
      </c>
      <c r="Q991" t="s">
        <v>34</v>
      </c>
      <c r="R991" t="s">
        <v>305</v>
      </c>
      <c r="S991" t="s">
        <v>34</v>
      </c>
      <c r="T991" t="s">
        <v>306</v>
      </c>
      <c r="U991" t="s">
        <v>305</v>
      </c>
      <c r="V991" t="s">
        <v>307</v>
      </c>
      <c r="W991" t="s">
        <v>308</v>
      </c>
      <c r="X991" t="s">
        <v>309</v>
      </c>
      <c r="Y991" t="s">
        <v>65</v>
      </c>
    </row>
    <row r="992" spans="1:25" x14ac:dyDescent="0.25">
      <c r="A992">
        <v>10128</v>
      </c>
      <c r="B992">
        <v>41</v>
      </c>
      <c r="C992" t="s">
        <v>77</v>
      </c>
      <c r="D992">
        <v>2</v>
      </c>
      <c r="E992" t="s">
        <v>2161</v>
      </c>
      <c r="F992" t="s">
        <v>2162</v>
      </c>
      <c r="G992" t="s">
        <v>28</v>
      </c>
      <c r="H992">
        <v>2</v>
      </c>
      <c r="I992">
        <v>6</v>
      </c>
      <c r="J992">
        <v>2003</v>
      </c>
      <c r="K992" t="s">
        <v>1354</v>
      </c>
      <c r="L992">
        <v>136</v>
      </c>
      <c r="M992" t="s">
        <v>2159</v>
      </c>
      <c r="N992" t="s">
        <v>268</v>
      </c>
      <c r="O992" t="s">
        <v>269</v>
      </c>
      <c r="P992" t="s">
        <v>270</v>
      </c>
      <c r="Q992" t="s">
        <v>34</v>
      </c>
      <c r="R992" t="s">
        <v>271</v>
      </c>
      <c r="S992" t="s">
        <v>34</v>
      </c>
      <c r="T992" t="s">
        <v>272</v>
      </c>
      <c r="U992" t="s">
        <v>273</v>
      </c>
      <c r="V992" t="s">
        <v>52</v>
      </c>
      <c r="W992" t="s">
        <v>274</v>
      </c>
      <c r="X992" t="s">
        <v>275</v>
      </c>
      <c r="Y992" t="s">
        <v>65</v>
      </c>
    </row>
    <row r="993" spans="1:25" x14ac:dyDescent="0.25">
      <c r="A993">
        <v>10142</v>
      </c>
      <c r="B993">
        <v>47</v>
      </c>
      <c r="C993" t="s">
        <v>77</v>
      </c>
      <c r="D993">
        <v>8</v>
      </c>
      <c r="E993" t="s">
        <v>2163</v>
      </c>
      <c r="F993" t="s">
        <v>891</v>
      </c>
      <c r="G993" t="s">
        <v>28</v>
      </c>
      <c r="H993">
        <v>3</v>
      </c>
      <c r="I993">
        <v>8</v>
      </c>
      <c r="J993">
        <v>2003</v>
      </c>
      <c r="K993" t="s">
        <v>1354</v>
      </c>
      <c r="L993">
        <v>136</v>
      </c>
      <c r="M993" t="s">
        <v>2159</v>
      </c>
      <c r="N993" t="s">
        <v>417</v>
      </c>
      <c r="O993" t="s">
        <v>418</v>
      </c>
      <c r="P993" t="s">
        <v>419</v>
      </c>
      <c r="Q993" t="s">
        <v>34</v>
      </c>
      <c r="R993" t="s">
        <v>420</v>
      </c>
      <c r="S993" t="s">
        <v>73</v>
      </c>
      <c r="T993" t="s">
        <v>167</v>
      </c>
      <c r="U993" t="s">
        <v>38</v>
      </c>
      <c r="V993" t="s">
        <v>39</v>
      </c>
      <c r="W993" t="s">
        <v>421</v>
      </c>
      <c r="X993" t="s">
        <v>422</v>
      </c>
      <c r="Y993" t="s">
        <v>65</v>
      </c>
    </row>
    <row r="994" spans="1:25" x14ac:dyDescent="0.25">
      <c r="A994">
        <v>10153</v>
      </c>
      <c r="B994">
        <v>31</v>
      </c>
      <c r="C994" t="s">
        <v>77</v>
      </c>
      <c r="D994">
        <v>7</v>
      </c>
      <c r="E994" t="s">
        <v>2164</v>
      </c>
      <c r="F994" t="s">
        <v>893</v>
      </c>
      <c r="G994" t="s">
        <v>28</v>
      </c>
      <c r="H994">
        <v>3</v>
      </c>
      <c r="I994">
        <v>9</v>
      </c>
      <c r="J994">
        <v>2003</v>
      </c>
      <c r="K994" t="s">
        <v>1354</v>
      </c>
      <c r="L994">
        <v>136</v>
      </c>
      <c r="M994" t="s">
        <v>2159</v>
      </c>
      <c r="N994" t="s">
        <v>268</v>
      </c>
      <c r="O994" t="s">
        <v>269</v>
      </c>
      <c r="P994" t="s">
        <v>270</v>
      </c>
      <c r="Q994" t="s">
        <v>34</v>
      </c>
      <c r="R994" t="s">
        <v>271</v>
      </c>
      <c r="S994" t="s">
        <v>34</v>
      </c>
      <c r="T994" t="s">
        <v>272</v>
      </c>
      <c r="U994" t="s">
        <v>273</v>
      </c>
      <c r="V994" t="s">
        <v>52</v>
      </c>
      <c r="W994" t="s">
        <v>274</v>
      </c>
      <c r="X994" t="s">
        <v>275</v>
      </c>
      <c r="Y994" t="s">
        <v>65</v>
      </c>
    </row>
    <row r="995" spans="1:25" x14ac:dyDescent="0.25">
      <c r="A995">
        <v>10166</v>
      </c>
      <c r="B995">
        <v>43</v>
      </c>
      <c r="C995" t="s">
        <v>77</v>
      </c>
      <c r="D995">
        <v>2</v>
      </c>
      <c r="E995" t="s">
        <v>2165</v>
      </c>
      <c r="F995" t="s">
        <v>723</v>
      </c>
      <c r="G995" t="s">
        <v>28</v>
      </c>
      <c r="H995">
        <v>4</v>
      </c>
      <c r="I995">
        <v>10</v>
      </c>
      <c r="J995">
        <v>2003</v>
      </c>
      <c r="K995" t="s">
        <v>1354</v>
      </c>
      <c r="L995">
        <v>136</v>
      </c>
      <c r="M995" t="s">
        <v>2159</v>
      </c>
      <c r="N995" t="s">
        <v>248</v>
      </c>
      <c r="O995" t="s">
        <v>249</v>
      </c>
      <c r="P995" t="s">
        <v>250</v>
      </c>
      <c r="Q995" t="s">
        <v>34</v>
      </c>
      <c r="R995" t="s">
        <v>251</v>
      </c>
      <c r="S995" t="s">
        <v>185</v>
      </c>
      <c r="T995" t="s">
        <v>252</v>
      </c>
      <c r="U995" t="s">
        <v>38</v>
      </c>
      <c r="V995" t="s">
        <v>39</v>
      </c>
      <c r="W995" t="s">
        <v>253</v>
      </c>
      <c r="X995" t="s">
        <v>254</v>
      </c>
      <c r="Y995" t="s">
        <v>65</v>
      </c>
    </row>
    <row r="996" spans="1:25" x14ac:dyDescent="0.25">
      <c r="A996">
        <v>10177</v>
      </c>
      <c r="B996">
        <v>23</v>
      </c>
      <c r="C996" t="s">
        <v>77</v>
      </c>
      <c r="D996">
        <v>9</v>
      </c>
      <c r="E996" t="s">
        <v>2166</v>
      </c>
      <c r="F996" t="s">
        <v>2167</v>
      </c>
      <c r="G996" t="s">
        <v>28</v>
      </c>
      <c r="H996">
        <v>4</v>
      </c>
      <c r="I996">
        <v>11</v>
      </c>
      <c r="J996">
        <v>2003</v>
      </c>
      <c r="K996" t="s">
        <v>1354</v>
      </c>
      <c r="L996">
        <v>136</v>
      </c>
      <c r="M996" t="s">
        <v>2159</v>
      </c>
      <c r="N996" t="s">
        <v>914</v>
      </c>
      <c r="O996" t="s">
        <v>915</v>
      </c>
      <c r="P996" t="s">
        <v>916</v>
      </c>
      <c r="Q996" t="s">
        <v>34</v>
      </c>
      <c r="R996" t="s">
        <v>271</v>
      </c>
      <c r="S996" t="s">
        <v>34</v>
      </c>
      <c r="T996" t="s">
        <v>295</v>
      </c>
      <c r="U996" t="s">
        <v>273</v>
      </c>
      <c r="V996" t="s">
        <v>52</v>
      </c>
      <c r="W996" t="s">
        <v>917</v>
      </c>
      <c r="X996" t="s">
        <v>918</v>
      </c>
      <c r="Y996" t="s">
        <v>65</v>
      </c>
    </row>
    <row r="997" spans="1:25" x14ac:dyDescent="0.25">
      <c r="A997">
        <v>10185</v>
      </c>
      <c r="B997">
        <v>28</v>
      </c>
      <c r="C997" t="s">
        <v>77</v>
      </c>
      <c r="D997">
        <v>9</v>
      </c>
      <c r="E997" t="s">
        <v>2168</v>
      </c>
      <c r="F997" t="s">
        <v>602</v>
      </c>
      <c r="G997" t="s">
        <v>28</v>
      </c>
      <c r="H997">
        <v>4</v>
      </c>
      <c r="I997">
        <v>11</v>
      </c>
      <c r="J997">
        <v>2003</v>
      </c>
      <c r="K997" t="s">
        <v>1354</v>
      </c>
      <c r="L997">
        <v>136</v>
      </c>
      <c r="M997" t="s">
        <v>2159</v>
      </c>
      <c r="N997" t="s">
        <v>582</v>
      </c>
      <c r="O997" t="s">
        <v>583</v>
      </c>
      <c r="P997" t="s">
        <v>584</v>
      </c>
      <c r="Q997" t="s">
        <v>34</v>
      </c>
      <c r="R997" t="s">
        <v>251</v>
      </c>
      <c r="S997" t="s">
        <v>185</v>
      </c>
      <c r="T997" t="s">
        <v>252</v>
      </c>
      <c r="U997" t="s">
        <v>38</v>
      </c>
      <c r="V997" t="s">
        <v>39</v>
      </c>
      <c r="W997" t="s">
        <v>585</v>
      </c>
      <c r="X997" t="s">
        <v>586</v>
      </c>
      <c r="Y997" t="s">
        <v>65</v>
      </c>
    </row>
    <row r="998" spans="1:25" x14ac:dyDescent="0.25">
      <c r="A998">
        <v>10196</v>
      </c>
      <c r="B998">
        <v>49</v>
      </c>
      <c r="C998" t="s">
        <v>77</v>
      </c>
      <c r="D998">
        <v>1</v>
      </c>
      <c r="E998" t="s">
        <v>2169</v>
      </c>
      <c r="F998" t="s">
        <v>610</v>
      </c>
      <c r="G998" t="s">
        <v>28</v>
      </c>
      <c r="H998">
        <v>4</v>
      </c>
      <c r="I998">
        <v>11</v>
      </c>
      <c r="J998">
        <v>2003</v>
      </c>
      <c r="K998" t="s">
        <v>1354</v>
      </c>
      <c r="L998">
        <v>136</v>
      </c>
      <c r="M998" t="s">
        <v>2159</v>
      </c>
      <c r="N998" t="s">
        <v>372</v>
      </c>
      <c r="O998" t="s">
        <v>373</v>
      </c>
      <c r="P998" t="s">
        <v>374</v>
      </c>
      <c r="Q998" t="s">
        <v>34</v>
      </c>
      <c r="R998" t="s">
        <v>375</v>
      </c>
      <c r="S998" t="s">
        <v>166</v>
      </c>
      <c r="T998" t="s">
        <v>376</v>
      </c>
      <c r="U998" t="s">
        <v>38</v>
      </c>
      <c r="V998" t="s">
        <v>39</v>
      </c>
      <c r="W998" t="s">
        <v>121</v>
      </c>
      <c r="X998" t="s">
        <v>377</v>
      </c>
      <c r="Y998" t="s">
        <v>65</v>
      </c>
    </row>
    <row r="999" spans="1:25" x14ac:dyDescent="0.25">
      <c r="A999">
        <v>10208</v>
      </c>
      <c r="B999">
        <v>24</v>
      </c>
      <c r="C999" t="s">
        <v>77</v>
      </c>
      <c r="D999">
        <v>9</v>
      </c>
      <c r="E999" t="s">
        <v>2170</v>
      </c>
      <c r="F999" t="s">
        <v>900</v>
      </c>
      <c r="G999" t="s">
        <v>28</v>
      </c>
      <c r="H999">
        <v>1</v>
      </c>
      <c r="I999">
        <v>1</v>
      </c>
      <c r="J999">
        <v>2004</v>
      </c>
      <c r="K999" t="s">
        <v>1354</v>
      </c>
      <c r="L999">
        <v>136</v>
      </c>
      <c r="M999" t="s">
        <v>2159</v>
      </c>
      <c r="N999" t="s">
        <v>338</v>
      </c>
      <c r="O999" t="s">
        <v>339</v>
      </c>
      <c r="P999" t="s">
        <v>340</v>
      </c>
      <c r="Q999" t="s">
        <v>34</v>
      </c>
      <c r="R999" t="s">
        <v>341</v>
      </c>
      <c r="S999" t="s">
        <v>34</v>
      </c>
      <c r="T999" t="s">
        <v>342</v>
      </c>
      <c r="U999" t="s">
        <v>51</v>
      </c>
      <c r="V999" t="s">
        <v>52</v>
      </c>
      <c r="W999" t="s">
        <v>343</v>
      </c>
      <c r="X999" t="s">
        <v>344</v>
      </c>
      <c r="Y999" t="s">
        <v>42</v>
      </c>
    </row>
    <row r="1000" spans="1:25" x14ac:dyDescent="0.25">
      <c r="A1000">
        <v>10221</v>
      </c>
      <c r="B1000">
        <v>33</v>
      </c>
      <c r="C1000" t="s">
        <v>77</v>
      </c>
      <c r="D1000">
        <v>3</v>
      </c>
      <c r="E1000" t="s">
        <v>2171</v>
      </c>
      <c r="F1000" t="s">
        <v>2172</v>
      </c>
      <c r="G1000" t="s">
        <v>28</v>
      </c>
      <c r="H1000">
        <v>1</v>
      </c>
      <c r="I1000">
        <v>2</v>
      </c>
      <c r="J1000">
        <v>2004</v>
      </c>
      <c r="K1000" t="s">
        <v>1354</v>
      </c>
      <c r="L1000">
        <v>136</v>
      </c>
      <c r="M1000" t="s">
        <v>2159</v>
      </c>
      <c r="N1000" t="s">
        <v>638</v>
      </c>
      <c r="O1000" t="s">
        <v>639</v>
      </c>
      <c r="P1000" t="s">
        <v>640</v>
      </c>
      <c r="Q1000" t="s">
        <v>34</v>
      </c>
      <c r="R1000" t="s">
        <v>641</v>
      </c>
      <c r="S1000" t="s">
        <v>34</v>
      </c>
      <c r="T1000" t="s">
        <v>642</v>
      </c>
      <c r="U1000" t="s">
        <v>643</v>
      </c>
      <c r="V1000" t="s">
        <v>52</v>
      </c>
      <c r="W1000" t="s">
        <v>644</v>
      </c>
      <c r="X1000" t="s">
        <v>645</v>
      </c>
      <c r="Y1000" t="s">
        <v>65</v>
      </c>
    </row>
    <row r="1001" spans="1:25" x14ac:dyDescent="0.25">
      <c r="A1001">
        <v>10232</v>
      </c>
      <c r="B1001">
        <v>22</v>
      </c>
      <c r="C1001" t="s">
        <v>77</v>
      </c>
      <c r="D1001">
        <v>6</v>
      </c>
      <c r="E1001" t="s">
        <v>2173</v>
      </c>
      <c r="F1001" t="s">
        <v>2174</v>
      </c>
      <c r="G1001" t="s">
        <v>28</v>
      </c>
      <c r="H1001">
        <v>1</v>
      </c>
      <c r="I1001">
        <v>3</v>
      </c>
      <c r="J1001">
        <v>2004</v>
      </c>
      <c r="K1001" t="s">
        <v>1354</v>
      </c>
      <c r="L1001">
        <v>136</v>
      </c>
      <c r="M1001" t="s">
        <v>2159</v>
      </c>
      <c r="N1001" t="s">
        <v>666</v>
      </c>
      <c r="O1001" t="s">
        <v>667</v>
      </c>
      <c r="P1001" t="s">
        <v>668</v>
      </c>
      <c r="Q1001" t="s">
        <v>34</v>
      </c>
      <c r="R1001" t="s">
        <v>669</v>
      </c>
      <c r="S1001" t="s">
        <v>670</v>
      </c>
      <c r="T1001" t="s">
        <v>671</v>
      </c>
      <c r="U1001" t="s">
        <v>262</v>
      </c>
      <c r="V1001" t="s">
        <v>52</v>
      </c>
      <c r="W1001" t="s">
        <v>672</v>
      </c>
      <c r="X1001" t="s">
        <v>673</v>
      </c>
      <c r="Y1001" t="s">
        <v>65</v>
      </c>
    </row>
    <row r="1002" spans="1:25" x14ac:dyDescent="0.25">
      <c r="A1002">
        <v>10248</v>
      </c>
      <c r="B1002">
        <v>32</v>
      </c>
      <c r="C1002" t="s">
        <v>77</v>
      </c>
      <c r="D1002">
        <v>12</v>
      </c>
      <c r="E1002" t="s">
        <v>2175</v>
      </c>
      <c r="F1002" t="s">
        <v>633</v>
      </c>
      <c r="G1002" t="s">
        <v>591</v>
      </c>
      <c r="H1002">
        <v>2</v>
      </c>
      <c r="I1002">
        <v>5</v>
      </c>
      <c r="J1002">
        <v>2004</v>
      </c>
      <c r="K1002" t="s">
        <v>1354</v>
      </c>
      <c r="L1002">
        <v>136</v>
      </c>
      <c r="M1002" t="s">
        <v>2159</v>
      </c>
      <c r="N1002" t="s">
        <v>31</v>
      </c>
      <c r="O1002" t="s">
        <v>32</v>
      </c>
      <c r="P1002" t="s">
        <v>33</v>
      </c>
      <c r="Q1002" t="s">
        <v>34</v>
      </c>
      <c r="R1002" t="s">
        <v>35</v>
      </c>
      <c r="S1002" t="s">
        <v>36</v>
      </c>
      <c r="T1002" t="s">
        <v>37</v>
      </c>
      <c r="U1002" t="s">
        <v>38</v>
      </c>
      <c r="V1002" t="s">
        <v>39</v>
      </c>
      <c r="W1002" t="s">
        <v>40</v>
      </c>
      <c r="X1002" t="s">
        <v>41</v>
      </c>
      <c r="Y1002" t="s">
        <v>65</v>
      </c>
    </row>
    <row r="1003" spans="1:25" x14ac:dyDescent="0.25">
      <c r="A1003">
        <v>10273</v>
      </c>
      <c r="B1003">
        <v>40</v>
      </c>
      <c r="C1003" t="s">
        <v>77</v>
      </c>
      <c r="D1003">
        <v>13</v>
      </c>
      <c r="E1003" t="s">
        <v>2176</v>
      </c>
      <c r="F1003" t="s">
        <v>637</v>
      </c>
      <c r="G1003" t="s">
        <v>28</v>
      </c>
      <c r="H1003">
        <v>3</v>
      </c>
      <c r="I1003">
        <v>7</v>
      </c>
      <c r="J1003">
        <v>2004</v>
      </c>
      <c r="K1003" t="s">
        <v>1354</v>
      </c>
      <c r="L1003">
        <v>136</v>
      </c>
      <c r="M1003" t="s">
        <v>2159</v>
      </c>
      <c r="N1003" t="s">
        <v>638</v>
      </c>
      <c r="O1003" t="s">
        <v>639</v>
      </c>
      <c r="P1003" t="s">
        <v>640</v>
      </c>
      <c r="Q1003" t="s">
        <v>34</v>
      </c>
      <c r="R1003" t="s">
        <v>641</v>
      </c>
      <c r="S1003" t="s">
        <v>34</v>
      </c>
      <c r="T1003" t="s">
        <v>642</v>
      </c>
      <c r="U1003" t="s">
        <v>643</v>
      </c>
      <c r="V1003" t="s">
        <v>52</v>
      </c>
      <c r="W1003" t="s">
        <v>644</v>
      </c>
      <c r="X1003" t="s">
        <v>645</v>
      </c>
      <c r="Y1003" t="s">
        <v>65</v>
      </c>
    </row>
    <row r="1004" spans="1:25" x14ac:dyDescent="0.25">
      <c r="A1004">
        <v>10282</v>
      </c>
      <c r="B1004">
        <v>43</v>
      </c>
      <c r="C1004" t="s">
        <v>77</v>
      </c>
      <c r="D1004">
        <v>1</v>
      </c>
      <c r="E1004" t="s">
        <v>2177</v>
      </c>
      <c r="F1004" t="s">
        <v>647</v>
      </c>
      <c r="G1004" t="s">
        <v>28</v>
      </c>
      <c r="H1004">
        <v>3</v>
      </c>
      <c r="I1004">
        <v>8</v>
      </c>
      <c r="J1004">
        <v>2004</v>
      </c>
      <c r="K1004" t="s">
        <v>1354</v>
      </c>
      <c r="L1004">
        <v>136</v>
      </c>
      <c r="M1004" t="s">
        <v>2159</v>
      </c>
      <c r="N1004" t="s">
        <v>417</v>
      </c>
      <c r="O1004" t="s">
        <v>418</v>
      </c>
      <c r="P1004" t="s">
        <v>419</v>
      </c>
      <c r="Q1004" t="s">
        <v>34</v>
      </c>
      <c r="R1004" t="s">
        <v>420</v>
      </c>
      <c r="S1004" t="s">
        <v>73</v>
      </c>
      <c r="T1004" t="s">
        <v>167</v>
      </c>
      <c r="U1004" t="s">
        <v>38</v>
      </c>
      <c r="V1004" t="s">
        <v>39</v>
      </c>
      <c r="W1004" t="s">
        <v>421</v>
      </c>
      <c r="X1004" t="s">
        <v>422</v>
      </c>
      <c r="Y1004" t="s">
        <v>65</v>
      </c>
    </row>
    <row r="1005" spans="1:25" x14ac:dyDescent="0.25">
      <c r="A1005">
        <v>10293</v>
      </c>
      <c r="B1005">
        <v>24</v>
      </c>
      <c r="C1005" t="s">
        <v>77</v>
      </c>
      <c r="D1005">
        <v>4</v>
      </c>
      <c r="E1005" t="s">
        <v>2178</v>
      </c>
      <c r="F1005" t="s">
        <v>925</v>
      </c>
      <c r="G1005" t="s">
        <v>28</v>
      </c>
      <c r="H1005">
        <v>3</v>
      </c>
      <c r="I1005">
        <v>9</v>
      </c>
      <c r="J1005">
        <v>2004</v>
      </c>
      <c r="K1005" t="s">
        <v>1354</v>
      </c>
      <c r="L1005">
        <v>136</v>
      </c>
      <c r="M1005" t="s">
        <v>2159</v>
      </c>
      <c r="N1005" t="s">
        <v>391</v>
      </c>
      <c r="O1005" t="s">
        <v>392</v>
      </c>
      <c r="P1005" t="s">
        <v>393</v>
      </c>
      <c r="Q1005" t="s">
        <v>34</v>
      </c>
      <c r="R1005" t="s">
        <v>394</v>
      </c>
      <c r="S1005" t="s">
        <v>34</v>
      </c>
      <c r="T1005" t="s">
        <v>395</v>
      </c>
      <c r="U1005" t="s">
        <v>396</v>
      </c>
      <c r="V1005" t="s">
        <v>52</v>
      </c>
      <c r="W1005" t="s">
        <v>397</v>
      </c>
      <c r="X1005" t="s">
        <v>398</v>
      </c>
      <c r="Y1005" t="s">
        <v>42</v>
      </c>
    </row>
    <row r="1006" spans="1:25" x14ac:dyDescent="0.25">
      <c r="A1006">
        <v>10306</v>
      </c>
      <c r="B1006">
        <v>32</v>
      </c>
      <c r="C1006" t="s">
        <v>77</v>
      </c>
      <c r="D1006">
        <v>9</v>
      </c>
      <c r="E1006" t="s">
        <v>2179</v>
      </c>
      <c r="F1006" t="s">
        <v>663</v>
      </c>
      <c r="G1006" t="s">
        <v>28</v>
      </c>
      <c r="H1006">
        <v>4</v>
      </c>
      <c r="I1006">
        <v>10</v>
      </c>
      <c r="J1006">
        <v>2004</v>
      </c>
      <c r="K1006" t="s">
        <v>1354</v>
      </c>
      <c r="L1006">
        <v>136</v>
      </c>
      <c r="M1006" t="s">
        <v>2159</v>
      </c>
      <c r="N1006" t="s">
        <v>927</v>
      </c>
      <c r="O1006" t="s">
        <v>928</v>
      </c>
      <c r="P1006" t="s">
        <v>929</v>
      </c>
      <c r="Q1006" t="s">
        <v>34</v>
      </c>
      <c r="R1006" t="s">
        <v>930</v>
      </c>
      <c r="S1006" t="s">
        <v>34</v>
      </c>
      <c r="T1006" t="s">
        <v>931</v>
      </c>
      <c r="U1006" t="s">
        <v>262</v>
      </c>
      <c r="V1006" t="s">
        <v>52</v>
      </c>
      <c r="W1006" t="s">
        <v>932</v>
      </c>
      <c r="X1006" t="s">
        <v>137</v>
      </c>
      <c r="Y1006" t="s">
        <v>65</v>
      </c>
    </row>
    <row r="1007" spans="1:25" x14ac:dyDescent="0.25">
      <c r="A1007">
        <v>10314</v>
      </c>
      <c r="B1007">
        <v>20</v>
      </c>
      <c r="C1007" t="s">
        <v>77</v>
      </c>
      <c r="D1007">
        <v>1</v>
      </c>
      <c r="E1007" t="s">
        <v>2180</v>
      </c>
      <c r="F1007" t="s">
        <v>761</v>
      </c>
      <c r="G1007" t="s">
        <v>28</v>
      </c>
      <c r="H1007">
        <v>4</v>
      </c>
      <c r="I1007">
        <v>10</v>
      </c>
      <c r="J1007">
        <v>2004</v>
      </c>
      <c r="K1007" t="s">
        <v>1354</v>
      </c>
      <c r="L1007">
        <v>136</v>
      </c>
      <c r="M1007" t="s">
        <v>2159</v>
      </c>
      <c r="N1007" t="s">
        <v>934</v>
      </c>
      <c r="O1007" t="s">
        <v>935</v>
      </c>
      <c r="P1007" t="s">
        <v>936</v>
      </c>
      <c r="Q1007" t="s">
        <v>34</v>
      </c>
      <c r="R1007" t="s">
        <v>937</v>
      </c>
      <c r="S1007" t="s">
        <v>34</v>
      </c>
      <c r="T1007" t="s">
        <v>938</v>
      </c>
      <c r="U1007" t="s">
        <v>567</v>
      </c>
      <c r="V1007" t="s">
        <v>52</v>
      </c>
      <c r="W1007" t="s">
        <v>939</v>
      </c>
      <c r="X1007" t="s">
        <v>940</v>
      </c>
      <c r="Y1007" t="s">
        <v>42</v>
      </c>
    </row>
    <row r="1008" spans="1:25" x14ac:dyDescent="0.25">
      <c r="A1008">
        <v>10325</v>
      </c>
      <c r="B1008">
        <v>24</v>
      </c>
      <c r="C1008" t="s">
        <v>952</v>
      </c>
      <c r="D1008">
        <v>9</v>
      </c>
      <c r="E1008" t="s">
        <v>2181</v>
      </c>
      <c r="F1008" t="s">
        <v>676</v>
      </c>
      <c r="G1008" t="s">
        <v>28</v>
      </c>
      <c r="H1008">
        <v>4</v>
      </c>
      <c r="I1008">
        <v>11</v>
      </c>
      <c r="J1008">
        <v>2004</v>
      </c>
      <c r="K1008" t="s">
        <v>1354</v>
      </c>
      <c r="L1008">
        <v>136</v>
      </c>
      <c r="M1008" t="s">
        <v>2159</v>
      </c>
      <c r="N1008" t="s">
        <v>201</v>
      </c>
      <c r="O1008" t="s">
        <v>202</v>
      </c>
      <c r="P1008" t="s">
        <v>203</v>
      </c>
      <c r="Q1008" t="s">
        <v>34</v>
      </c>
      <c r="R1008" t="s">
        <v>204</v>
      </c>
      <c r="S1008" t="s">
        <v>34</v>
      </c>
      <c r="T1008" t="s">
        <v>205</v>
      </c>
      <c r="U1008" t="s">
        <v>112</v>
      </c>
      <c r="V1008" t="s">
        <v>52</v>
      </c>
      <c r="W1008" t="s">
        <v>206</v>
      </c>
      <c r="X1008" t="s">
        <v>207</v>
      </c>
      <c r="Y1008" t="s">
        <v>42</v>
      </c>
    </row>
    <row r="1009" spans="1:25" x14ac:dyDescent="0.25">
      <c r="A1009">
        <v>10336</v>
      </c>
      <c r="B1009">
        <v>48</v>
      </c>
      <c r="C1009" t="s">
        <v>77</v>
      </c>
      <c r="D1009">
        <v>12</v>
      </c>
      <c r="E1009" t="s">
        <v>2182</v>
      </c>
      <c r="F1009" t="s">
        <v>945</v>
      </c>
      <c r="G1009" t="s">
        <v>28</v>
      </c>
      <c r="H1009">
        <v>4</v>
      </c>
      <c r="I1009">
        <v>11</v>
      </c>
      <c r="J1009">
        <v>2004</v>
      </c>
      <c r="K1009" t="s">
        <v>1354</v>
      </c>
      <c r="L1009">
        <v>136</v>
      </c>
      <c r="M1009" t="s">
        <v>2159</v>
      </c>
      <c r="N1009" t="s">
        <v>713</v>
      </c>
      <c r="O1009" t="s">
        <v>714</v>
      </c>
      <c r="P1009" t="s">
        <v>715</v>
      </c>
      <c r="Q1009" t="s">
        <v>34</v>
      </c>
      <c r="R1009" t="s">
        <v>61</v>
      </c>
      <c r="S1009" t="s">
        <v>34</v>
      </c>
      <c r="T1009" t="s">
        <v>716</v>
      </c>
      <c r="U1009" t="s">
        <v>51</v>
      </c>
      <c r="V1009" t="s">
        <v>52</v>
      </c>
      <c r="W1009" t="s">
        <v>717</v>
      </c>
      <c r="X1009" t="s">
        <v>718</v>
      </c>
      <c r="Y1009" t="s">
        <v>65</v>
      </c>
    </row>
    <row r="1010" spans="1:25" x14ac:dyDescent="0.25">
      <c r="A1010">
        <v>10350</v>
      </c>
      <c r="B1010">
        <v>44</v>
      </c>
      <c r="C1010" t="s">
        <v>77</v>
      </c>
      <c r="D1010">
        <v>1</v>
      </c>
      <c r="E1010" t="s">
        <v>2183</v>
      </c>
      <c r="F1010" t="s">
        <v>682</v>
      </c>
      <c r="G1010" t="s">
        <v>28</v>
      </c>
      <c r="H1010">
        <v>4</v>
      </c>
      <c r="I1010">
        <v>12</v>
      </c>
      <c r="J1010">
        <v>2004</v>
      </c>
      <c r="K1010" t="s">
        <v>1354</v>
      </c>
      <c r="L1010">
        <v>136</v>
      </c>
      <c r="M1010" t="s">
        <v>2159</v>
      </c>
      <c r="N1010" t="s">
        <v>268</v>
      </c>
      <c r="O1010" t="s">
        <v>269</v>
      </c>
      <c r="P1010" t="s">
        <v>270</v>
      </c>
      <c r="Q1010" t="s">
        <v>34</v>
      </c>
      <c r="R1010" t="s">
        <v>271</v>
      </c>
      <c r="S1010" t="s">
        <v>34</v>
      </c>
      <c r="T1010" t="s">
        <v>272</v>
      </c>
      <c r="U1010" t="s">
        <v>273</v>
      </c>
      <c r="V1010" t="s">
        <v>52</v>
      </c>
      <c r="W1010" t="s">
        <v>274</v>
      </c>
      <c r="X1010" t="s">
        <v>275</v>
      </c>
      <c r="Y1010" t="s">
        <v>65</v>
      </c>
    </row>
    <row r="1011" spans="1:25" x14ac:dyDescent="0.25">
      <c r="A1011">
        <v>10372</v>
      </c>
      <c r="B1011">
        <v>28</v>
      </c>
      <c r="C1011" t="s">
        <v>77</v>
      </c>
      <c r="D1011">
        <v>3</v>
      </c>
      <c r="E1011" t="s">
        <v>2184</v>
      </c>
      <c r="F1011" t="s">
        <v>1053</v>
      </c>
      <c r="G1011" t="s">
        <v>28</v>
      </c>
      <c r="H1011">
        <v>1</v>
      </c>
      <c r="I1011">
        <v>1</v>
      </c>
      <c r="J1011">
        <v>2005</v>
      </c>
      <c r="K1011" t="s">
        <v>1354</v>
      </c>
      <c r="L1011">
        <v>136</v>
      </c>
      <c r="M1011" t="s">
        <v>2159</v>
      </c>
      <c r="N1011" t="s">
        <v>380</v>
      </c>
      <c r="O1011" t="s">
        <v>381</v>
      </c>
      <c r="P1011" t="s">
        <v>382</v>
      </c>
      <c r="Q1011" t="s">
        <v>34</v>
      </c>
      <c r="R1011" t="s">
        <v>383</v>
      </c>
      <c r="S1011" t="s">
        <v>384</v>
      </c>
      <c r="T1011" t="s">
        <v>385</v>
      </c>
      <c r="U1011" t="s">
        <v>307</v>
      </c>
      <c r="V1011" t="s">
        <v>307</v>
      </c>
      <c r="W1011" t="s">
        <v>386</v>
      </c>
      <c r="X1011" t="s">
        <v>387</v>
      </c>
      <c r="Y1011" t="s">
        <v>65</v>
      </c>
    </row>
    <row r="1012" spans="1:25" x14ac:dyDescent="0.25">
      <c r="A1012">
        <v>10383</v>
      </c>
      <c r="B1012">
        <v>24</v>
      </c>
      <c r="C1012" t="s">
        <v>2185</v>
      </c>
      <c r="D1012">
        <v>9</v>
      </c>
      <c r="E1012" t="s">
        <v>2186</v>
      </c>
      <c r="F1012" t="s">
        <v>1764</v>
      </c>
      <c r="G1012" t="s">
        <v>28</v>
      </c>
      <c r="H1012">
        <v>1</v>
      </c>
      <c r="I1012">
        <v>2</v>
      </c>
      <c r="J1012">
        <v>2005</v>
      </c>
      <c r="K1012" t="s">
        <v>1354</v>
      </c>
      <c r="L1012">
        <v>136</v>
      </c>
      <c r="M1012" t="s">
        <v>2159</v>
      </c>
      <c r="N1012" t="s">
        <v>268</v>
      </c>
      <c r="O1012" t="s">
        <v>269</v>
      </c>
      <c r="P1012" t="s">
        <v>270</v>
      </c>
      <c r="Q1012" t="s">
        <v>34</v>
      </c>
      <c r="R1012" t="s">
        <v>271</v>
      </c>
      <c r="S1012" t="s">
        <v>34</v>
      </c>
      <c r="T1012" t="s">
        <v>272</v>
      </c>
      <c r="U1012" t="s">
        <v>273</v>
      </c>
      <c r="V1012" t="s">
        <v>52</v>
      </c>
      <c r="W1012" t="s">
        <v>274</v>
      </c>
      <c r="X1012" t="s">
        <v>275</v>
      </c>
      <c r="Y1012" t="s">
        <v>42</v>
      </c>
    </row>
    <row r="1013" spans="1:25" x14ac:dyDescent="0.25">
      <c r="A1013">
        <v>10396</v>
      </c>
      <c r="B1013">
        <v>33</v>
      </c>
      <c r="C1013" t="s">
        <v>77</v>
      </c>
      <c r="D1013">
        <v>2</v>
      </c>
      <c r="E1013" t="s">
        <v>2187</v>
      </c>
      <c r="F1013" t="s">
        <v>1124</v>
      </c>
      <c r="G1013" t="s">
        <v>28</v>
      </c>
      <c r="H1013">
        <v>1</v>
      </c>
      <c r="I1013">
        <v>3</v>
      </c>
      <c r="J1013">
        <v>2005</v>
      </c>
      <c r="K1013" t="s">
        <v>1354</v>
      </c>
      <c r="L1013">
        <v>136</v>
      </c>
      <c r="M1013" t="s">
        <v>2159</v>
      </c>
      <c r="N1013" t="s">
        <v>417</v>
      </c>
      <c r="O1013" t="s">
        <v>418</v>
      </c>
      <c r="P1013" t="s">
        <v>419</v>
      </c>
      <c r="Q1013" t="s">
        <v>34</v>
      </c>
      <c r="R1013" t="s">
        <v>420</v>
      </c>
      <c r="S1013" t="s">
        <v>73</v>
      </c>
      <c r="T1013" t="s">
        <v>167</v>
      </c>
      <c r="U1013" t="s">
        <v>38</v>
      </c>
      <c r="V1013" t="s">
        <v>39</v>
      </c>
      <c r="W1013" t="s">
        <v>421</v>
      </c>
      <c r="X1013" t="s">
        <v>422</v>
      </c>
      <c r="Y1013" t="s">
        <v>65</v>
      </c>
    </row>
    <row r="1014" spans="1:25" x14ac:dyDescent="0.25">
      <c r="A1014">
        <v>10414</v>
      </c>
      <c r="B1014">
        <v>41</v>
      </c>
      <c r="C1014" t="s">
        <v>77</v>
      </c>
      <c r="D1014">
        <v>12</v>
      </c>
      <c r="E1014" t="s">
        <v>2188</v>
      </c>
      <c r="F1014" t="s">
        <v>707</v>
      </c>
      <c r="G1014" t="s">
        <v>708</v>
      </c>
      <c r="H1014">
        <v>2</v>
      </c>
      <c r="I1014">
        <v>5</v>
      </c>
      <c r="J1014">
        <v>2005</v>
      </c>
      <c r="K1014" t="s">
        <v>1354</v>
      </c>
      <c r="L1014">
        <v>136</v>
      </c>
      <c r="M1014" t="s">
        <v>2159</v>
      </c>
      <c r="N1014" t="s">
        <v>656</v>
      </c>
      <c r="O1014" t="s">
        <v>657</v>
      </c>
      <c r="P1014" t="s">
        <v>658</v>
      </c>
      <c r="Q1014" t="s">
        <v>34</v>
      </c>
      <c r="R1014" t="s">
        <v>659</v>
      </c>
      <c r="S1014" t="s">
        <v>185</v>
      </c>
      <c r="T1014" t="s">
        <v>660</v>
      </c>
      <c r="U1014" t="s">
        <v>38</v>
      </c>
      <c r="V1014" t="s">
        <v>39</v>
      </c>
      <c r="W1014" t="s">
        <v>661</v>
      </c>
      <c r="X1014" t="s">
        <v>94</v>
      </c>
      <c r="Y1014" t="s">
        <v>65</v>
      </c>
    </row>
    <row r="1015" spans="1:25" x14ac:dyDescent="0.25">
      <c r="A1015">
        <v>10104</v>
      </c>
      <c r="B1015">
        <v>23</v>
      </c>
      <c r="C1015" t="s">
        <v>77</v>
      </c>
      <c r="D1015">
        <v>13</v>
      </c>
      <c r="E1015" t="s">
        <v>2189</v>
      </c>
      <c r="F1015" t="s">
        <v>1026</v>
      </c>
      <c r="G1015" t="s">
        <v>28</v>
      </c>
      <c r="H1015">
        <v>1</v>
      </c>
      <c r="I1015">
        <v>1</v>
      </c>
      <c r="J1015">
        <v>2003</v>
      </c>
      <c r="K1015" t="s">
        <v>278</v>
      </c>
      <c r="L1015">
        <v>169</v>
      </c>
      <c r="M1015" t="s">
        <v>2190</v>
      </c>
      <c r="N1015" t="s">
        <v>268</v>
      </c>
      <c r="O1015" t="s">
        <v>269</v>
      </c>
      <c r="P1015" t="s">
        <v>270</v>
      </c>
      <c r="Q1015" t="s">
        <v>34</v>
      </c>
      <c r="R1015" t="s">
        <v>271</v>
      </c>
      <c r="S1015" t="s">
        <v>34</v>
      </c>
      <c r="T1015" t="s">
        <v>272</v>
      </c>
      <c r="U1015" t="s">
        <v>273</v>
      </c>
      <c r="V1015" t="s">
        <v>52</v>
      </c>
      <c r="W1015" t="s">
        <v>274</v>
      </c>
      <c r="X1015" t="s">
        <v>275</v>
      </c>
      <c r="Y1015" t="s">
        <v>65</v>
      </c>
    </row>
    <row r="1016" spans="1:25" x14ac:dyDescent="0.25">
      <c r="A1016">
        <v>10109</v>
      </c>
      <c r="B1016">
        <v>46</v>
      </c>
      <c r="C1016" t="s">
        <v>77</v>
      </c>
      <c r="D1016">
        <v>5</v>
      </c>
      <c r="E1016" t="s">
        <v>2191</v>
      </c>
      <c r="F1016" t="s">
        <v>1298</v>
      </c>
      <c r="G1016" t="s">
        <v>28</v>
      </c>
      <c r="H1016">
        <v>1</v>
      </c>
      <c r="I1016">
        <v>3</v>
      </c>
      <c r="J1016">
        <v>2003</v>
      </c>
      <c r="K1016" t="s">
        <v>278</v>
      </c>
      <c r="L1016">
        <v>169</v>
      </c>
      <c r="M1016" t="s">
        <v>2190</v>
      </c>
      <c r="N1016" t="s">
        <v>494</v>
      </c>
      <c r="O1016" t="s">
        <v>495</v>
      </c>
      <c r="P1016" t="s">
        <v>496</v>
      </c>
      <c r="Q1016" t="s">
        <v>34</v>
      </c>
      <c r="R1016" t="s">
        <v>332</v>
      </c>
      <c r="S1016" t="s">
        <v>214</v>
      </c>
      <c r="T1016" t="s">
        <v>333</v>
      </c>
      <c r="U1016" t="s">
        <v>38</v>
      </c>
      <c r="V1016" t="s">
        <v>39</v>
      </c>
      <c r="W1016" t="s">
        <v>187</v>
      </c>
      <c r="X1016" t="s">
        <v>497</v>
      </c>
      <c r="Y1016" t="s">
        <v>229</v>
      </c>
    </row>
    <row r="1017" spans="1:25" x14ac:dyDescent="0.25">
      <c r="A1017">
        <v>10114</v>
      </c>
      <c r="B1017">
        <v>48</v>
      </c>
      <c r="C1017" t="s">
        <v>77</v>
      </c>
      <c r="D1017">
        <v>4</v>
      </c>
      <c r="E1017" t="s">
        <v>2192</v>
      </c>
      <c r="F1017" t="s">
        <v>712</v>
      </c>
      <c r="G1017" t="s">
        <v>28</v>
      </c>
      <c r="H1017">
        <v>2</v>
      </c>
      <c r="I1017">
        <v>4</v>
      </c>
      <c r="J1017">
        <v>2003</v>
      </c>
      <c r="K1017" t="s">
        <v>278</v>
      </c>
      <c r="L1017">
        <v>169</v>
      </c>
      <c r="M1017" t="s">
        <v>2190</v>
      </c>
      <c r="N1017" t="s">
        <v>713</v>
      </c>
      <c r="O1017" t="s">
        <v>714</v>
      </c>
      <c r="P1017" t="s">
        <v>715</v>
      </c>
      <c r="Q1017" t="s">
        <v>34</v>
      </c>
      <c r="R1017" t="s">
        <v>61</v>
      </c>
      <c r="S1017" t="s">
        <v>34</v>
      </c>
      <c r="T1017" t="s">
        <v>716</v>
      </c>
      <c r="U1017" t="s">
        <v>51</v>
      </c>
      <c r="V1017" t="s">
        <v>52</v>
      </c>
      <c r="W1017" t="s">
        <v>717</v>
      </c>
      <c r="X1017" t="s">
        <v>718</v>
      </c>
      <c r="Y1017" t="s">
        <v>229</v>
      </c>
    </row>
    <row r="1018" spans="1:25" x14ac:dyDescent="0.25">
      <c r="A1018">
        <v>10122</v>
      </c>
      <c r="B1018">
        <v>25</v>
      </c>
      <c r="C1018" t="s">
        <v>77</v>
      </c>
      <c r="D1018">
        <v>3</v>
      </c>
      <c r="E1018" t="s">
        <v>2193</v>
      </c>
      <c r="F1018" t="s">
        <v>786</v>
      </c>
      <c r="G1018" t="s">
        <v>28</v>
      </c>
      <c r="H1018">
        <v>2</v>
      </c>
      <c r="I1018">
        <v>5</v>
      </c>
      <c r="J1018">
        <v>2003</v>
      </c>
      <c r="K1018" t="s">
        <v>278</v>
      </c>
      <c r="L1018">
        <v>169</v>
      </c>
      <c r="M1018" t="s">
        <v>2190</v>
      </c>
      <c r="N1018" t="s">
        <v>787</v>
      </c>
      <c r="O1018" t="s">
        <v>788</v>
      </c>
      <c r="P1018" t="s">
        <v>789</v>
      </c>
      <c r="Q1018" t="s">
        <v>34</v>
      </c>
      <c r="R1018" t="s">
        <v>790</v>
      </c>
      <c r="S1018" t="s">
        <v>34</v>
      </c>
      <c r="T1018" t="s">
        <v>791</v>
      </c>
      <c r="U1018" t="s">
        <v>51</v>
      </c>
      <c r="V1018" t="s">
        <v>52</v>
      </c>
      <c r="W1018" t="s">
        <v>792</v>
      </c>
      <c r="X1018" t="s">
        <v>793</v>
      </c>
      <c r="Y1018" t="s">
        <v>65</v>
      </c>
    </row>
    <row r="1019" spans="1:25" x14ac:dyDescent="0.25">
      <c r="A1019">
        <v>10127</v>
      </c>
      <c r="B1019">
        <v>22</v>
      </c>
      <c r="C1019" t="s">
        <v>77</v>
      </c>
      <c r="D1019">
        <v>15</v>
      </c>
      <c r="E1019" t="s">
        <v>2194</v>
      </c>
      <c r="F1019" t="s">
        <v>884</v>
      </c>
      <c r="G1019" t="s">
        <v>28</v>
      </c>
      <c r="H1019">
        <v>2</v>
      </c>
      <c r="I1019">
        <v>6</v>
      </c>
      <c r="J1019">
        <v>2003</v>
      </c>
      <c r="K1019" t="s">
        <v>278</v>
      </c>
      <c r="L1019">
        <v>169</v>
      </c>
      <c r="M1019" t="s">
        <v>2190</v>
      </c>
      <c r="N1019" t="s">
        <v>885</v>
      </c>
      <c r="O1019" t="s">
        <v>886</v>
      </c>
      <c r="P1019" t="s">
        <v>887</v>
      </c>
      <c r="Q1019" t="s">
        <v>888</v>
      </c>
      <c r="R1019" t="s">
        <v>35</v>
      </c>
      <c r="S1019" t="s">
        <v>36</v>
      </c>
      <c r="T1019" t="s">
        <v>37</v>
      </c>
      <c r="U1019" t="s">
        <v>38</v>
      </c>
      <c r="V1019" t="s">
        <v>39</v>
      </c>
      <c r="W1019" t="s">
        <v>75</v>
      </c>
      <c r="X1019" t="s">
        <v>889</v>
      </c>
      <c r="Y1019" t="s">
        <v>65</v>
      </c>
    </row>
    <row r="1020" spans="1:25" x14ac:dyDescent="0.25">
      <c r="A1020">
        <v>10136</v>
      </c>
      <c r="B1020">
        <v>41</v>
      </c>
      <c r="C1020" t="s">
        <v>77</v>
      </c>
      <c r="D1020">
        <v>3</v>
      </c>
      <c r="E1020" t="s">
        <v>2195</v>
      </c>
      <c r="F1020" t="s">
        <v>1301</v>
      </c>
      <c r="G1020" t="s">
        <v>28</v>
      </c>
      <c r="H1020">
        <v>3</v>
      </c>
      <c r="I1020">
        <v>7</v>
      </c>
      <c r="J1020">
        <v>2003</v>
      </c>
      <c r="K1020" t="s">
        <v>278</v>
      </c>
      <c r="L1020">
        <v>169</v>
      </c>
      <c r="M1020" t="s">
        <v>2190</v>
      </c>
      <c r="N1020" t="s">
        <v>594</v>
      </c>
      <c r="O1020" t="s">
        <v>595</v>
      </c>
      <c r="P1020" t="s">
        <v>596</v>
      </c>
      <c r="Q1020" t="s">
        <v>34</v>
      </c>
      <c r="R1020" t="s">
        <v>597</v>
      </c>
      <c r="S1020" t="s">
        <v>34</v>
      </c>
      <c r="T1020" t="s">
        <v>598</v>
      </c>
      <c r="U1020" t="s">
        <v>51</v>
      </c>
      <c r="V1020" t="s">
        <v>52</v>
      </c>
      <c r="W1020" t="s">
        <v>599</v>
      </c>
      <c r="X1020" t="s">
        <v>600</v>
      </c>
      <c r="Y1020" t="s">
        <v>229</v>
      </c>
    </row>
    <row r="1021" spans="1:25" x14ac:dyDescent="0.25">
      <c r="A1021">
        <v>10141</v>
      </c>
      <c r="B1021">
        <v>34</v>
      </c>
      <c r="C1021" t="s">
        <v>77</v>
      </c>
      <c r="D1021">
        <v>9</v>
      </c>
      <c r="E1021" t="s">
        <v>2196</v>
      </c>
      <c r="F1021" t="s">
        <v>1177</v>
      </c>
      <c r="G1021" t="s">
        <v>28</v>
      </c>
      <c r="H1021">
        <v>3</v>
      </c>
      <c r="I1021">
        <v>8</v>
      </c>
      <c r="J1021">
        <v>2003</v>
      </c>
      <c r="K1021" t="s">
        <v>278</v>
      </c>
      <c r="L1021">
        <v>169</v>
      </c>
      <c r="M1021" t="s">
        <v>2190</v>
      </c>
      <c r="N1021" t="s">
        <v>866</v>
      </c>
      <c r="O1021" t="s">
        <v>867</v>
      </c>
      <c r="P1021" t="s">
        <v>868</v>
      </c>
      <c r="Q1021" t="s">
        <v>34</v>
      </c>
      <c r="R1021" t="s">
        <v>869</v>
      </c>
      <c r="S1021" t="s">
        <v>34</v>
      </c>
      <c r="T1021" t="s">
        <v>870</v>
      </c>
      <c r="U1021" t="s">
        <v>196</v>
      </c>
      <c r="V1021" t="s">
        <v>52</v>
      </c>
      <c r="W1021" t="s">
        <v>871</v>
      </c>
      <c r="X1021" t="s">
        <v>872</v>
      </c>
      <c r="Y1021" t="s">
        <v>65</v>
      </c>
    </row>
    <row r="1022" spans="1:25" x14ac:dyDescent="0.25">
      <c r="A1022">
        <v>10148</v>
      </c>
      <c r="B1022">
        <v>32</v>
      </c>
      <c r="C1022" t="s">
        <v>77</v>
      </c>
      <c r="D1022">
        <v>14</v>
      </c>
      <c r="E1022" t="s">
        <v>2197</v>
      </c>
      <c r="F1022" t="s">
        <v>1303</v>
      </c>
      <c r="G1022" t="s">
        <v>28</v>
      </c>
      <c r="H1022">
        <v>3</v>
      </c>
      <c r="I1022">
        <v>9</v>
      </c>
      <c r="J1022">
        <v>2003</v>
      </c>
      <c r="K1022" t="s">
        <v>278</v>
      </c>
      <c r="L1022">
        <v>169</v>
      </c>
      <c r="M1022" t="s">
        <v>2190</v>
      </c>
      <c r="N1022" t="s">
        <v>448</v>
      </c>
      <c r="O1022" t="s">
        <v>449</v>
      </c>
      <c r="P1022" t="s">
        <v>450</v>
      </c>
      <c r="Q1022" t="s">
        <v>451</v>
      </c>
      <c r="R1022" t="s">
        <v>452</v>
      </c>
      <c r="S1022" t="s">
        <v>238</v>
      </c>
      <c r="T1022" t="s">
        <v>453</v>
      </c>
      <c r="U1022" t="s">
        <v>139</v>
      </c>
      <c r="V1022" t="s">
        <v>140</v>
      </c>
      <c r="W1022" t="s">
        <v>454</v>
      </c>
      <c r="X1022" t="s">
        <v>455</v>
      </c>
      <c r="Y1022" t="s">
        <v>65</v>
      </c>
    </row>
    <row r="1023" spans="1:25" x14ac:dyDescent="0.25">
      <c r="A1023">
        <v>10151</v>
      </c>
      <c r="B1023">
        <v>21</v>
      </c>
      <c r="C1023" t="s">
        <v>77</v>
      </c>
      <c r="D1023">
        <v>7</v>
      </c>
      <c r="E1023" t="s">
        <v>2198</v>
      </c>
      <c r="F1023" t="s">
        <v>1179</v>
      </c>
      <c r="G1023" t="s">
        <v>28</v>
      </c>
      <c r="H1023">
        <v>3</v>
      </c>
      <c r="I1023">
        <v>9</v>
      </c>
      <c r="J1023">
        <v>2003</v>
      </c>
      <c r="K1023" t="s">
        <v>278</v>
      </c>
      <c r="L1023">
        <v>169</v>
      </c>
      <c r="M1023" t="s">
        <v>2190</v>
      </c>
      <c r="N1023" t="s">
        <v>688</v>
      </c>
      <c r="O1023" t="s">
        <v>689</v>
      </c>
      <c r="P1023" t="s">
        <v>690</v>
      </c>
      <c r="Q1023" t="s">
        <v>34</v>
      </c>
      <c r="R1023" t="s">
        <v>691</v>
      </c>
      <c r="S1023" t="s">
        <v>34</v>
      </c>
      <c r="T1023" t="s">
        <v>692</v>
      </c>
      <c r="U1023" t="s">
        <v>196</v>
      </c>
      <c r="V1023" t="s">
        <v>52</v>
      </c>
      <c r="W1023" t="s">
        <v>693</v>
      </c>
      <c r="X1023" t="s">
        <v>694</v>
      </c>
      <c r="Y1023" t="s">
        <v>65</v>
      </c>
    </row>
    <row r="1024" spans="1:25" x14ac:dyDescent="0.25">
      <c r="A1024">
        <v>10160</v>
      </c>
      <c r="B1024">
        <v>20</v>
      </c>
      <c r="C1024" t="s">
        <v>77</v>
      </c>
      <c r="D1024">
        <v>1</v>
      </c>
      <c r="E1024" t="s">
        <v>2199</v>
      </c>
      <c r="F1024" t="s">
        <v>1063</v>
      </c>
      <c r="G1024" t="s">
        <v>28</v>
      </c>
      <c r="H1024">
        <v>4</v>
      </c>
      <c r="I1024">
        <v>10</v>
      </c>
      <c r="J1024">
        <v>2003</v>
      </c>
      <c r="K1024" t="s">
        <v>278</v>
      </c>
      <c r="L1024">
        <v>169</v>
      </c>
      <c r="M1024" t="s">
        <v>2190</v>
      </c>
      <c r="N1024" t="s">
        <v>620</v>
      </c>
      <c r="O1024" t="s">
        <v>621</v>
      </c>
      <c r="P1024" t="s">
        <v>622</v>
      </c>
      <c r="Q1024" t="s">
        <v>34</v>
      </c>
      <c r="R1024" t="s">
        <v>623</v>
      </c>
      <c r="S1024" t="s">
        <v>73</v>
      </c>
      <c r="T1024" t="s">
        <v>34</v>
      </c>
      <c r="U1024" t="s">
        <v>38</v>
      </c>
      <c r="V1024" t="s">
        <v>39</v>
      </c>
      <c r="W1024" t="s">
        <v>624</v>
      </c>
      <c r="X1024" t="s">
        <v>150</v>
      </c>
      <c r="Y1024" t="s">
        <v>65</v>
      </c>
    </row>
    <row r="1025" spans="1:25" x14ac:dyDescent="0.25">
      <c r="A1025">
        <v>10165</v>
      </c>
      <c r="B1025">
        <v>47</v>
      </c>
      <c r="C1025" t="s">
        <v>77</v>
      </c>
      <c r="D1025">
        <v>16</v>
      </c>
      <c r="E1025" t="s">
        <v>2200</v>
      </c>
      <c r="F1025" t="s">
        <v>895</v>
      </c>
      <c r="G1025" t="s">
        <v>28</v>
      </c>
      <c r="H1025">
        <v>4</v>
      </c>
      <c r="I1025">
        <v>10</v>
      </c>
      <c r="J1025">
        <v>2003</v>
      </c>
      <c r="K1025" t="s">
        <v>278</v>
      </c>
      <c r="L1025">
        <v>169</v>
      </c>
      <c r="M1025" t="s">
        <v>2190</v>
      </c>
      <c r="N1025" t="s">
        <v>302</v>
      </c>
      <c r="O1025" t="s">
        <v>303</v>
      </c>
      <c r="P1025" t="s">
        <v>304</v>
      </c>
      <c r="Q1025" t="s">
        <v>34</v>
      </c>
      <c r="R1025" t="s">
        <v>305</v>
      </c>
      <c r="S1025" t="s">
        <v>34</v>
      </c>
      <c r="T1025" t="s">
        <v>306</v>
      </c>
      <c r="U1025" t="s">
        <v>305</v>
      </c>
      <c r="V1025" t="s">
        <v>307</v>
      </c>
      <c r="W1025" t="s">
        <v>308</v>
      </c>
      <c r="X1025" t="s">
        <v>309</v>
      </c>
      <c r="Y1025" t="s">
        <v>229</v>
      </c>
    </row>
    <row r="1026" spans="1:25" x14ac:dyDescent="0.25">
      <c r="A1026">
        <v>10171</v>
      </c>
      <c r="B1026">
        <v>39</v>
      </c>
      <c r="C1026" t="s">
        <v>77</v>
      </c>
      <c r="D1026">
        <v>3</v>
      </c>
      <c r="E1026" t="s">
        <v>2201</v>
      </c>
      <c r="F1026" t="s">
        <v>1306</v>
      </c>
      <c r="G1026" t="s">
        <v>28</v>
      </c>
      <c r="H1026">
        <v>4</v>
      </c>
      <c r="I1026">
        <v>11</v>
      </c>
      <c r="J1026">
        <v>2003</v>
      </c>
      <c r="K1026" t="s">
        <v>278</v>
      </c>
      <c r="L1026">
        <v>169</v>
      </c>
      <c r="M1026" t="s">
        <v>2190</v>
      </c>
      <c r="N1026" t="s">
        <v>458</v>
      </c>
      <c r="O1026" t="s">
        <v>459</v>
      </c>
      <c r="P1026" t="s">
        <v>460</v>
      </c>
      <c r="Q1026" t="s">
        <v>34</v>
      </c>
      <c r="R1026" t="s">
        <v>461</v>
      </c>
      <c r="S1026" t="s">
        <v>462</v>
      </c>
      <c r="T1026" t="s">
        <v>463</v>
      </c>
      <c r="U1026" t="s">
        <v>353</v>
      </c>
      <c r="V1026" t="s">
        <v>39</v>
      </c>
      <c r="W1026" t="s">
        <v>464</v>
      </c>
      <c r="X1026" t="s">
        <v>465</v>
      </c>
      <c r="Y1026" t="s">
        <v>65</v>
      </c>
    </row>
    <row r="1027" spans="1:25" x14ac:dyDescent="0.25">
      <c r="A1027">
        <v>10175</v>
      </c>
      <c r="B1027">
        <v>29</v>
      </c>
      <c r="C1027" t="s">
        <v>77</v>
      </c>
      <c r="D1027">
        <v>5</v>
      </c>
      <c r="E1027" t="s">
        <v>2202</v>
      </c>
      <c r="F1027" t="s">
        <v>318</v>
      </c>
      <c r="G1027" t="s">
        <v>28</v>
      </c>
      <c r="H1027">
        <v>4</v>
      </c>
      <c r="I1027">
        <v>11</v>
      </c>
      <c r="J1027">
        <v>2003</v>
      </c>
      <c r="K1027" t="s">
        <v>278</v>
      </c>
      <c r="L1027">
        <v>169</v>
      </c>
      <c r="M1027" t="s">
        <v>2190</v>
      </c>
      <c r="N1027" t="s">
        <v>574</v>
      </c>
      <c r="O1027" t="s">
        <v>575</v>
      </c>
      <c r="P1027" t="s">
        <v>576</v>
      </c>
      <c r="Q1027" t="s">
        <v>34</v>
      </c>
      <c r="R1027" t="s">
        <v>577</v>
      </c>
      <c r="S1027" t="s">
        <v>34</v>
      </c>
      <c r="T1027" t="s">
        <v>578</v>
      </c>
      <c r="U1027" t="s">
        <v>262</v>
      </c>
      <c r="V1027" t="s">
        <v>52</v>
      </c>
      <c r="W1027" t="s">
        <v>84</v>
      </c>
      <c r="X1027" t="s">
        <v>579</v>
      </c>
      <c r="Y1027" t="s">
        <v>65</v>
      </c>
    </row>
    <row r="1028" spans="1:25" x14ac:dyDescent="0.25">
      <c r="A1028">
        <v>10181</v>
      </c>
      <c r="B1028">
        <v>45</v>
      </c>
      <c r="C1028" t="s">
        <v>77</v>
      </c>
      <c r="D1028">
        <v>7</v>
      </c>
      <c r="E1028" t="s">
        <v>2203</v>
      </c>
      <c r="F1028" t="s">
        <v>802</v>
      </c>
      <c r="G1028" t="s">
        <v>28</v>
      </c>
      <c r="H1028">
        <v>4</v>
      </c>
      <c r="I1028">
        <v>11</v>
      </c>
      <c r="J1028">
        <v>2003</v>
      </c>
      <c r="K1028" t="s">
        <v>278</v>
      </c>
      <c r="L1028">
        <v>169</v>
      </c>
      <c r="M1028" t="s">
        <v>2190</v>
      </c>
      <c r="N1028" t="s">
        <v>107</v>
      </c>
      <c r="O1028" t="s">
        <v>108</v>
      </c>
      <c r="P1028" t="s">
        <v>109</v>
      </c>
      <c r="Q1028" t="s">
        <v>34</v>
      </c>
      <c r="R1028" t="s">
        <v>110</v>
      </c>
      <c r="S1028" t="s">
        <v>34</v>
      </c>
      <c r="T1028" t="s">
        <v>111</v>
      </c>
      <c r="U1028" t="s">
        <v>112</v>
      </c>
      <c r="V1028" t="s">
        <v>52</v>
      </c>
      <c r="W1028" t="s">
        <v>113</v>
      </c>
      <c r="X1028" t="s">
        <v>114</v>
      </c>
      <c r="Y1028" t="s">
        <v>65</v>
      </c>
    </row>
    <row r="1029" spans="1:25" x14ac:dyDescent="0.25">
      <c r="A1029">
        <v>10184</v>
      </c>
      <c r="B1029">
        <v>28</v>
      </c>
      <c r="C1029" t="s">
        <v>77</v>
      </c>
      <c r="D1029">
        <v>10</v>
      </c>
      <c r="E1029" t="s">
        <v>2204</v>
      </c>
      <c r="F1029" t="s">
        <v>602</v>
      </c>
      <c r="G1029" t="s">
        <v>28</v>
      </c>
      <c r="H1029">
        <v>4</v>
      </c>
      <c r="I1029">
        <v>11</v>
      </c>
      <c r="J1029">
        <v>2003</v>
      </c>
      <c r="K1029" t="s">
        <v>278</v>
      </c>
      <c r="L1029">
        <v>169</v>
      </c>
      <c r="M1029" t="s">
        <v>2190</v>
      </c>
      <c r="N1029" t="s">
        <v>1183</v>
      </c>
      <c r="O1029" t="s">
        <v>1184</v>
      </c>
      <c r="P1029" t="s">
        <v>1185</v>
      </c>
      <c r="Q1029" t="s">
        <v>34</v>
      </c>
      <c r="R1029" t="s">
        <v>1186</v>
      </c>
      <c r="S1029" t="s">
        <v>34</v>
      </c>
      <c r="T1029" t="s">
        <v>1187</v>
      </c>
      <c r="U1029" t="s">
        <v>273</v>
      </c>
      <c r="V1029" t="s">
        <v>52</v>
      </c>
      <c r="W1029" t="s">
        <v>1188</v>
      </c>
      <c r="X1029" t="s">
        <v>1189</v>
      </c>
      <c r="Y1029" t="s">
        <v>65</v>
      </c>
    </row>
    <row r="1030" spans="1:25" x14ac:dyDescent="0.25">
      <c r="A1030">
        <v>10192</v>
      </c>
      <c r="B1030">
        <v>26</v>
      </c>
      <c r="C1030" t="s">
        <v>77</v>
      </c>
      <c r="D1030">
        <v>12</v>
      </c>
      <c r="E1030" t="s">
        <v>2205</v>
      </c>
      <c r="F1030" t="s">
        <v>804</v>
      </c>
      <c r="G1030" t="s">
        <v>28</v>
      </c>
      <c r="H1030">
        <v>4</v>
      </c>
      <c r="I1030">
        <v>11</v>
      </c>
      <c r="J1030">
        <v>2003</v>
      </c>
      <c r="K1030" t="s">
        <v>278</v>
      </c>
      <c r="L1030">
        <v>169</v>
      </c>
      <c r="M1030" t="s">
        <v>2190</v>
      </c>
      <c r="N1030" t="s">
        <v>425</v>
      </c>
      <c r="O1030" t="s">
        <v>426</v>
      </c>
      <c r="P1030" t="s">
        <v>427</v>
      </c>
      <c r="Q1030" t="s">
        <v>34</v>
      </c>
      <c r="R1030" t="s">
        <v>428</v>
      </c>
      <c r="S1030" t="s">
        <v>429</v>
      </c>
      <c r="T1030" t="s">
        <v>430</v>
      </c>
      <c r="U1030" t="s">
        <v>38</v>
      </c>
      <c r="V1030" t="s">
        <v>39</v>
      </c>
      <c r="W1030" t="s">
        <v>75</v>
      </c>
      <c r="X1030" t="s">
        <v>422</v>
      </c>
      <c r="Y1030" t="s">
        <v>65</v>
      </c>
    </row>
    <row r="1031" spans="1:25" x14ac:dyDescent="0.25">
      <c r="A1031">
        <v>10195</v>
      </c>
      <c r="B1031">
        <v>50</v>
      </c>
      <c r="C1031" t="s">
        <v>77</v>
      </c>
      <c r="D1031">
        <v>10</v>
      </c>
      <c r="E1031" t="s">
        <v>2206</v>
      </c>
      <c r="F1031" t="s">
        <v>337</v>
      </c>
      <c r="G1031" t="s">
        <v>28</v>
      </c>
      <c r="H1031">
        <v>4</v>
      </c>
      <c r="I1031">
        <v>11</v>
      </c>
      <c r="J1031">
        <v>2003</v>
      </c>
      <c r="K1031" t="s">
        <v>278</v>
      </c>
      <c r="L1031">
        <v>169</v>
      </c>
      <c r="M1031" t="s">
        <v>2190</v>
      </c>
      <c r="N1031" t="s">
        <v>510</v>
      </c>
      <c r="O1031" t="s">
        <v>511</v>
      </c>
      <c r="P1031" t="s">
        <v>512</v>
      </c>
      <c r="Q1031" t="s">
        <v>34</v>
      </c>
      <c r="R1031" t="s">
        <v>513</v>
      </c>
      <c r="S1031" t="s">
        <v>36</v>
      </c>
      <c r="T1031" t="s">
        <v>514</v>
      </c>
      <c r="U1031" t="s">
        <v>38</v>
      </c>
      <c r="V1031" t="s">
        <v>39</v>
      </c>
      <c r="W1031" t="s">
        <v>149</v>
      </c>
      <c r="X1031" t="s">
        <v>363</v>
      </c>
      <c r="Y1031" t="s">
        <v>229</v>
      </c>
    </row>
    <row r="1032" spans="1:25" x14ac:dyDescent="0.25">
      <c r="A1032">
        <v>10203</v>
      </c>
      <c r="B1032">
        <v>48</v>
      </c>
      <c r="C1032" t="s">
        <v>77</v>
      </c>
      <c r="D1032">
        <v>1</v>
      </c>
      <c r="E1032" t="s">
        <v>2207</v>
      </c>
      <c r="F1032" t="s">
        <v>814</v>
      </c>
      <c r="G1032" t="s">
        <v>28</v>
      </c>
      <c r="H1032">
        <v>4</v>
      </c>
      <c r="I1032">
        <v>12</v>
      </c>
      <c r="J1032">
        <v>2003</v>
      </c>
      <c r="K1032" t="s">
        <v>278</v>
      </c>
      <c r="L1032">
        <v>169</v>
      </c>
      <c r="M1032" t="s">
        <v>2190</v>
      </c>
      <c r="N1032" t="s">
        <v>268</v>
      </c>
      <c r="O1032" t="s">
        <v>269</v>
      </c>
      <c r="P1032" t="s">
        <v>270</v>
      </c>
      <c r="Q1032" t="s">
        <v>34</v>
      </c>
      <c r="R1032" t="s">
        <v>271</v>
      </c>
      <c r="S1032" t="s">
        <v>34</v>
      </c>
      <c r="T1032" t="s">
        <v>272</v>
      </c>
      <c r="U1032" t="s">
        <v>273</v>
      </c>
      <c r="V1032" t="s">
        <v>52</v>
      </c>
      <c r="W1032" t="s">
        <v>274</v>
      </c>
      <c r="X1032" t="s">
        <v>275</v>
      </c>
      <c r="Y1032" t="s">
        <v>229</v>
      </c>
    </row>
    <row r="1033" spans="1:25" x14ac:dyDescent="0.25">
      <c r="A1033">
        <v>10207</v>
      </c>
      <c r="B1033">
        <v>25</v>
      </c>
      <c r="C1033" t="s">
        <v>77</v>
      </c>
      <c r="D1033">
        <v>11</v>
      </c>
      <c r="E1033" t="s">
        <v>2208</v>
      </c>
      <c r="F1033" t="s">
        <v>736</v>
      </c>
      <c r="G1033" t="s">
        <v>28</v>
      </c>
      <c r="H1033">
        <v>4</v>
      </c>
      <c r="I1033">
        <v>12</v>
      </c>
      <c r="J1033">
        <v>2003</v>
      </c>
      <c r="K1033" t="s">
        <v>278</v>
      </c>
      <c r="L1033">
        <v>169</v>
      </c>
      <c r="M1033" t="s">
        <v>2190</v>
      </c>
      <c r="N1033" t="s">
        <v>737</v>
      </c>
      <c r="O1033" t="s">
        <v>738</v>
      </c>
      <c r="P1033" t="s">
        <v>739</v>
      </c>
      <c r="Q1033" t="s">
        <v>34</v>
      </c>
      <c r="R1033" t="s">
        <v>659</v>
      </c>
      <c r="S1033" t="s">
        <v>185</v>
      </c>
      <c r="T1033" t="s">
        <v>660</v>
      </c>
      <c r="U1033" t="s">
        <v>38</v>
      </c>
      <c r="V1033" t="s">
        <v>39</v>
      </c>
      <c r="W1033" t="s">
        <v>740</v>
      </c>
      <c r="X1033" t="s">
        <v>422</v>
      </c>
      <c r="Y1033" t="s">
        <v>65</v>
      </c>
    </row>
    <row r="1034" spans="1:25" x14ac:dyDescent="0.25">
      <c r="A1034">
        <v>10212</v>
      </c>
      <c r="B1034">
        <v>40</v>
      </c>
      <c r="C1034" t="s">
        <v>77</v>
      </c>
      <c r="D1034">
        <v>11</v>
      </c>
      <c r="E1034" t="s">
        <v>2209</v>
      </c>
      <c r="F1034" t="s">
        <v>1069</v>
      </c>
      <c r="G1034" t="s">
        <v>28</v>
      </c>
      <c r="H1034">
        <v>1</v>
      </c>
      <c r="I1034">
        <v>1</v>
      </c>
      <c r="J1034">
        <v>2004</v>
      </c>
      <c r="K1034" t="s">
        <v>278</v>
      </c>
      <c r="L1034">
        <v>169</v>
      </c>
      <c r="M1034" t="s">
        <v>2190</v>
      </c>
      <c r="N1034" t="s">
        <v>268</v>
      </c>
      <c r="O1034" t="s">
        <v>269</v>
      </c>
      <c r="P1034" t="s">
        <v>270</v>
      </c>
      <c r="Q1034" t="s">
        <v>34</v>
      </c>
      <c r="R1034" t="s">
        <v>271</v>
      </c>
      <c r="S1034" t="s">
        <v>34</v>
      </c>
      <c r="T1034" t="s">
        <v>272</v>
      </c>
      <c r="U1034" t="s">
        <v>273</v>
      </c>
      <c r="V1034" t="s">
        <v>52</v>
      </c>
      <c r="W1034" t="s">
        <v>274</v>
      </c>
      <c r="X1034" t="s">
        <v>275</v>
      </c>
      <c r="Y1034" t="s">
        <v>65</v>
      </c>
    </row>
    <row r="1035" spans="1:25" x14ac:dyDescent="0.25">
      <c r="A1035">
        <v>10225</v>
      </c>
      <c r="B1035">
        <v>43</v>
      </c>
      <c r="C1035" t="s">
        <v>77</v>
      </c>
      <c r="D1035">
        <v>2</v>
      </c>
      <c r="E1035" t="s">
        <v>2210</v>
      </c>
      <c r="F1035" t="s">
        <v>817</v>
      </c>
      <c r="G1035" t="s">
        <v>28</v>
      </c>
      <c r="H1035">
        <v>1</v>
      </c>
      <c r="I1035">
        <v>2</v>
      </c>
      <c r="J1035">
        <v>2004</v>
      </c>
      <c r="K1035" t="s">
        <v>278</v>
      </c>
      <c r="L1035">
        <v>169</v>
      </c>
      <c r="M1035" t="s">
        <v>2190</v>
      </c>
      <c r="N1035" t="s">
        <v>818</v>
      </c>
      <c r="O1035" t="s">
        <v>819</v>
      </c>
      <c r="P1035" t="s">
        <v>820</v>
      </c>
      <c r="Q1035" t="s">
        <v>34</v>
      </c>
      <c r="R1035" t="s">
        <v>821</v>
      </c>
      <c r="S1035" t="s">
        <v>34</v>
      </c>
      <c r="T1035" t="s">
        <v>822</v>
      </c>
      <c r="U1035" t="s">
        <v>823</v>
      </c>
      <c r="V1035" t="s">
        <v>52</v>
      </c>
      <c r="W1035" t="s">
        <v>824</v>
      </c>
      <c r="X1035" t="s">
        <v>150</v>
      </c>
      <c r="Y1035" t="s">
        <v>65</v>
      </c>
    </row>
    <row r="1036" spans="1:25" x14ac:dyDescent="0.25">
      <c r="A1036">
        <v>10229</v>
      </c>
      <c r="B1036">
        <v>22</v>
      </c>
      <c r="C1036" t="s">
        <v>77</v>
      </c>
      <c r="D1036">
        <v>5</v>
      </c>
      <c r="E1036" t="s">
        <v>2211</v>
      </c>
      <c r="F1036" t="s">
        <v>751</v>
      </c>
      <c r="G1036" t="s">
        <v>28</v>
      </c>
      <c r="H1036">
        <v>1</v>
      </c>
      <c r="I1036">
        <v>3</v>
      </c>
      <c r="J1036">
        <v>2004</v>
      </c>
      <c r="K1036" t="s">
        <v>278</v>
      </c>
      <c r="L1036">
        <v>169</v>
      </c>
      <c r="M1036" t="s">
        <v>2190</v>
      </c>
      <c r="N1036" t="s">
        <v>417</v>
      </c>
      <c r="O1036" t="s">
        <v>418</v>
      </c>
      <c r="P1036" t="s">
        <v>419</v>
      </c>
      <c r="Q1036" t="s">
        <v>34</v>
      </c>
      <c r="R1036" t="s">
        <v>420</v>
      </c>
      <c r="S1036" t="s">
        <v>73</v>
      </c>
      <c r="T1036" t="s">
        <v>167</v>
      </c>
      <c r="U1036" t="s">
        <v>38</v>
      </c>
      <c r="V1036" t="s">
        <v>39</v>
      </c>
      <c r="W1036" t="s">
        <v>421</v>
      </c>
      <c r="X1036" t="s">
        <v>422</v>
      </c>
      <c r="Y1036" t="s">
        <v>65</v>
      </c>
    </row>
    <row r="1037" spans="1:25" x14ac:dyDescent="0.25">
      <c r="A1037">
        <v>10239</v>
      </c>
      <c r="B1037">
        <v>47</v>
      </c>
      <c r="C1037" t="s">
        <v>77</v>
      </c>
      <c r="D1037">
        <v>1</v>
      </c>
      <c r="E1037" t="s">
        <v>2212</v>
      </c>
      <c r="F1037" t="s">
        <v>1237</v>
      </c>
      <c r="G1037" t="s">
        <v>28</v>
      </c>
      <c r="H1037">
        <v>2</v>
      </c>
      <c r="I1037">
        <v>4</v>
      </c>
      <c r="J1037">
        <v>2004</v>
      </c>
      <c r="K1037" t="s">
        <v>278</v>
      </c>
      <c r="L1037">
        <v>169</v>
      </c>
      <c r="M1037" t="s">
        <v>2190</v>
      </c>
      <c r="N1037" t="s">
        <v>688</v>
      </c>
      <c r="O1037" t="s">
        <v>689</v>
      </c>
      <c r="P1037" t="s">
        <v>690</v>
      </c>
      <c r="Q1037" t="s">
        <v>34</v>
      </c>
      <c r="R1037" t="s">
        <v>691</v>
      </c>
      <c r="S1037" t="s">
        <v>34</v>
      </c>
      <c r="T1037" t="s">
        <v>692</v>
      </c>
      <c r="U1037" t="s">
        <v>196</v>
      </c>
      <c r="V1037" t="s">
        <v>52</v>
      </c>
      <c r="W1037" t="s">
        <v>693</v>
      </c>
      <c r="X1037" t="s">
        <v>694</v>
      </c>
      <c r="Y1037" t="s">
        <v>229</v>
      </c>
    </row>
    <row r="1038" spans="1:25" x14ac:dyDescent="0.25">
      <c r="A1038">
        <v>10246</v>
      </c>
      <c r="B1038">
        <v>36</v>
      </c>
      <c r="C1038" t="s">
        <v>77</v>
      </c>
      <c r="D1038">
        <v>9</v>
      </c>
      <c r="E1038" t="s">
        <v>2213</v>
      </c>
      <c r="F1038" t="s">
        <v>920</v>
      </c>
      <c r="G1038" t="s">
        <v>28</v>
      </c>
      <c r="H1038">
        <v>2</v>
      </c>
      <c r="I1038">
        <v>5</v>
      </c>
      <c r="J1038">
        <v>2004</v>
      </c>
      <c r="K1038" t="s">
        <v>278</v>
      </c>
      <c r="L1038">
        <v>169</v>
      </c>
      <c r="M1038" t="s">
        <v>2190</v>
      </c>
      <c r="N1038" t="s">
        <v>268</v>
      </c>
      <c r="O1038" t="s">
        <v>269</v>
      </c>
      <c r="P1038" t="s">
        <v>270</v>
      </c>
      <c r="Q1038" t="s">
        <v>34</v>
      </c>
      <c r="R1038" t="s">
        <v>271</v>
      </c>
      <c r="S1038" t="s">
        <v>34</v>
      </c>
      <c r="T1038" t="s">
        <v>272</v>
      </c>
      <c r="U1038" t="s">
        <v>273</v>
      </c>
      <c r="V1038" t="s">
        <v>52</v>
      </c>
      <c r="W1038" t="s">
        <v>274</v>
      </c>
      <c r="X1038" t="s">
        <v>275</v>
      </c>
      <c r="Y1038" t="s">
        <v>229</v>
      </c>
    </row>
    <row r="1039" spans="1:25" x14ac:dyDescent="0.25">
      <c r="A1039">
        <v>10253</v>
      </c>
      <c r="B1039">
        <v>40</v>
      </c>
      <c r="C1039" t="s">
        <v>77</v>
      </c>
      <c r="D1039">
        <v>6</v>
      </c>
      <c r="E1039" t="s">
        <v>2214</v>
      </c>
      <c r="F1039" t="s">
        <v>828</v>
      </c>
      <c r="G1039" t="s">
        <v>591</v>
      </c>
      <c r="H1039">
        <v>2</v>
      </c>
      <c r="I1039">
        <v>6</v>
      </c>
      <c r="J1039">
        <v>2004</v>
      </c>
      <c r="K1039" t="s">
        <v>278</v>
      </c>
      <c r="L1039">
        <v>169</v>
      </c>
      <c r="M1039" t="s">
        <v>2190</v>
      </c>
      <c r="N1039" t="s">
        <v>257</v>
      </c>
      <c r="O1039" t="s">
        <v>258</v>
      </c>
      <c r="P1039" t="s">
        <v>259</v>
      </c>
      <c r="Q1039" t="s">
        <v>34</v>
      </c>
      <c r="R1039" t="s">
        <v>260</v>
      </c>
      <c r="S1039" t="s">
        <v>34</v>
      </c>
      <c r="T1039" t="s">
        <v>261</v>
      </c>
      <c r="U1039" t="s">
        <v>262</v>
      </c>
      <c r="V1039" t="s">
        <v>52</v>
      </c>
      <c r="W1039" t="s">
        <v>263</v>
      </c>
      <c r="X1039" t="s">
        <v>264</v>
      </c>
      <c r="Y1039" t="s">
        <v>65</v>
      </c>
    </row>
    <row r="1040" spans="1:25" x14ac:dyDescent="0.25">
      <c r="A1040">
        <v>10259</v>
      </c>
      <c r="B1040">
        <v>27</v>
      </c>
      <c r="C1040" t="s">
        <v>77</v>
      </c>
      <c r="D1040">
        <v>8</v>
      </c>
      <c r="E1040" t="s">
        <v>2215</v>
      </c>
      <c r="F1040" t="s">
        <v>379</v>
      </c>
      <c r="G1040" t="s">
        <v>28</v>
      </c>
      <c r="H1040">
        <v>2</v>
      </c>
      <c r="I1040">
        <v>6</v>
      </c>
      <c r="J1040">
        <v>2004</v>
      </c>
      <c r="K1040" t="s">
        <v>278</v>
      </c>
      <c r="L1040">
        <v>169</v>
      </c>
      <c r="M1040" t="s">
        <v>2190</v>
      </c>
      <c r="N1040" t="s">
        <v>743</v>
      </c>
      <c r="O1040" t="s">
        <v>744</v>
      </c>
      <c r="P1040" t="s">
        <v>745</v>
      </c>
      <c r="Q1040" t="s">
        <v>746</v>
      </c>
      <c r="R1040" t="s">
        <v>305</v>
      </c>
      <c r="S1040" t="s">
        <v>34</v>
      </c>
      <c r="T1040" t="s">
        <v>747</v>
      </c>
      <c r="U1040" t="s">
        <v>305</v>
      </c>
      <c r="V1040" t="s">
        <v>140</v>
      </c>
      <c r="W1040" t="s">
        <v>748</v>
      </c>
      <c r="X1040" t="s">
        <v>749</v>
      </c>
      <c r="Y1040" t="s">
        <v>65</v>
      </c>
    </row>
    <row r="1041" spans="1:25" x14ac:dyDescent="0.25">
      <c r="A1041">
        <v>10266</v>
      </c>
      <c r="B1041">
        <v>29</v>
      </c>
      <c r="C1041" t="s">
        <v>77</v>
      </c>
      <c r="D1041">
        <v>7</v>
      </c>
      <c r="E1041" t="s">
        <v>2216</v>
      </c>
      <c r="F1041" t="s">
        <v>830</v>
      </c>
      <c r="G1041" t="s">
        <v>28</v>
      </c>
      <c r="H1041">
        <v>3</v>
      </c>
      <c r="I1041">
        <v>7</v>
      </c>
      <c r="J1041">
        <v>2004</v>
      </c>
      <c r="K1041" t="s">
        <v>278</v>
      </c>
      <c r="L1041">
        <v>169</v>
      </c>
      <c r="M1041" t="s">
        <v>2190</v>
      </c>
      <c r="N1041" t="s">
        <v>831</v>
      </c>
      <c r="O1041" t="s">
        <v>832</v>
      </c>
      <c r="P1041" t="s">
        <v>833</v>
      </c>
      <c r="Q1041" t="s">
        <v>34</v>
      </c>
      <c r="R1041" t="s">
        <v>834</v>
      </c>
      <c r="S1041" t="s">
        <v>34</v>
      </c>
      <c r="T1041" t="s">
        <v>835</v>
      </c>
      <c r="U1041" t="s">
        <v>396</v>
      </c>
      <c r="V1041" t="s">
        <v>52</v>
      </c>
      <c r="W1041" t="s">
        <v>836</v>
      </c>
      <c r="X1041" t="s">
        <v>837</v>
      </c>
      <c r="Y1041" t="s">
        <v>65</v>
      </c>
    </row>
    <row r="1042" spans="1:25" x14ac:dyDescent="0.25">
      <c r="A1042">
        <v>10271</v>
      </c>
      <c r="B1042">
        <v>20</v>
      </c>
      <c r="C1042" t="s">
        <v>77</v>
      </c>
      <c r="D1042">
        <v>9</v>
      </c>
      <c r="E1042" t="s">
        <v>2217</v>
      </c>
      <c r="F1042" t="s">
        <v>922</v>
      </c>
      <c r="G1042" t="s">
        <v>28</v>
      </c>
      <c r="H1042">
        <v>3</v>
      </c>
      <c r="I1042">
        <v>7</v>
      </c>
      <c r="J1042">
        <v>2004</v>
      </c>
      <c r="K1042" t="s">
        <v>278</v>
      </c>
      <c r="L1042">
        <v>169</v>
      </c>
      <c r="M1042" t="s">
        <v>2190</v>
      </c>
      <c r="N1042" t="s">
        <v>417</v>
      </c>
      <c r="O1042" t="s">
        <v>418</v>
      </c>
      <c r="P1042" t="s">
        <v>419</v>
      </c>
      <c r="Q1042" t="s">
        <v>34</v>
      </c>
      <c r="R1042" t="s">
        <v>420</v>
      </c>
      <c r="S1042" t="s">
        <v>73</v>
      </c>
      <c r="T1042" t="s">
        <v>167</v>
      </c>
      <c r="U1042" t="s">
        <v>38</v>
      </c>
      <c r="V1042" t="s">
        <v>39</v>
      </c>
      <c r="W1042" t="s">
        <v>421</v>
      </c>
      <c r="X1042" t="s">
        <v>422</v>
      </c>
      <c r="Y1042" t="s">
        <v>65</v>
      </c>
    </row>
    <row r="1043" spans="1:25" x14ac:dyDescent="0.25">
      <c r="A1043">
        <v>10278</v>
      </c>
      <c r="B1043">
        <v>42</v>
      </c>
      <c r="C1043" t="s">
        <v>77</v>
      </c>
      <c r="D1043">
        <v>7</v>
      </c>
      <c r="E1043" t="s">
        <v>2218</v>
      </c>
      <c r="F1043" t="s">
        <v>1317</v>
      </c>
      <c r="G1043" t="s">
        <v>28</v>
      </c>
      <c r="H1043">
        <v>3</v>
      </c>
      <c r="I1043">
        <v>8</v>
      </c>
      <c r="J1043">
        <v>2004</v>
      </c>
      <c r="K1043" t="s">
        <v>278</v>
      </c>
      <c r="L1043">
        <v>169</v>
      </c>
      <c r="M1043" t="s">
        <v>2190</v>
      </c>
      <c r="N1043" t="s">
        <v>1318</v>
      </c>
      <c r="O1043" t="s">
        <v>1319</v>
      </c>
      <c r="P1043" t="s">
        <v>1320</v>
      </c>
      <c r="Q1043" t="s">
        <v>34</v>
      </c>
      <c r="R1043" t="s">
        <v>1321</v>
      </c>
      <c r="S1043" t="s">
        <v>1322</v>
      </c>
      <c r="T1043" t="s">
        <v>1323</v>
      </c>
      <c r="U1043" t="s">
        <v>38</v>
      </c>
      <c r="V1043" t="s">
        <v>39</v>
      </c>
      <c r="W1043" t="s">
        <v>168</v>
      </c>
      <c r="X1043" t="s">
        <v>705</v>
      </c>
      <c r="Y1043" t="s">
        <v>65</v>
      </c>
    </row>
    <row r="1044" spans="1:25" x14ac:dyDescent="0.25">
      <c r="A1044">
        <v>10281</v>
      </c>
      <c r="B1044">
        <v>25</v>
      </c>
      <c r="C1044" t="s">
        <v>77</v>
      </c>
      <c r="D1044">
        <v>5</v>
      </c>
      <c r="E1044" t="s">
        <v>2219</v>
      </c>
      <c r="F1044" t="s">
        <v>756</v>
      </c>
      <c r="G1044" t="s">
        <v>28</v>
      </c>
      <c r="H1044">
        <v>3</v>
      </c>
      <c r="I1044">
        <v>8</v>
      </c>
      <c r="J1044">
        <v>2004</v>
      </c>
      <c r="K1044" t="s">
        <v>278</v>
      </c>
      <c r="L1044">
        <v>169</v>
      </c>
      <c r="M1044" t="s">
        <v>2190</v>
      </c>
      <c r="N1044" t="s">
        <v>210</v>
      </c>
      <c r="O1044" t="s">
        <v>211</v>
      </c>
      <c r="P1044" t="s">
        <v>212</v>
      </c>
      <c r="Q1044" t="s">
        <v>34</v>
      </c>
      <c r="R1044" t="s">
        <v>213</v>
      </c>
      <c r="S1044" t="s">
        <v>214</v>
      </c>
      <c r="T1044" t="s">
        <v>215</v>
      </c>
      <c r="U1044" t="s">
        <v>38</v>
      </c>
      <c r="V1044" t="s">
        <v>39</v>
      </c>
      <c r="W1044" t="s">
        <v>40</v>
      </c>
      <c r="X1044" t="s">
        <v>216</v>
      </c>
      <c r="Y1044" t="s">
        <v>65</v>
      </c>
    </row>
    <row r="1045" spans="1:25" x14ac:dyDescent="0.25">
      <c r="A1045">
        <v>10287</v>
      </c>
      <c r="B1045">
        <v>36</v>
      </c>
      <c r="C1045" t="s">
        <v>77</v>
      </c>
      <c r="D1045">
        <v>5</v>
      </c>
      <c r="E1045" t="s">
        <v>2220</v>
      </c>
      <c r="F1045" t="s">
        <v>846</v>
      </c>
      <c r="G1045" t="s">
        <v>28</v>
      </c>
      <c r="H1045">
        <v>3</v>
      </c>
      <c r="I1045">
        <v>8</v>
      </c>
      <c r="J1045">
        <v>2004</v>
      </c>
      <c r="K1045" t="s">
        <v>278</v>
      </c>
      <c r="L1045">
        <v>169</v>
      </c>
      <c r="M1045" t="s">
        <v>2190</v>
      </c>
      <c r="N1045" t="s">
        <v>818</v>
      </c>
      <c r="O1045" t="s">
        <v>819</v>
      </c>
      <c r="P1045" t="s">
        <v>820</v>
      </c>
      <c r="Q1045" t="s">
        <v>34</v>
      </c>
      <c r="R1045" t="s">
        <v>821</v>
      </c>
      <c r="S1045" t="s">
        <v>34</v>
      </c>
      <c r="T1045" t="s">
        <v>822</v>
      </c>
      <c r="U1045" t="s">
        <v>823</v>
      </c>
      <c r="V1045" t="s">
        <v>52</v>
      </c>
      <c r="W1045" t="s">
        <v>824</v>
      </c>
      <c r="X1045" t="s">
        <v>150</v>
      </c>
      <c r="Y1045" t="s">
        <v>65</v>
      </c>
    </row>
    <row r="1046" spans="1:25" x14ac:dyDescent="0.25">
      <c r="A1046">
        <v>10292</v>
      </c>
      <c r="B1046">
        <v>21</v>
      </c>
      <c r="C1046" t="s">
        <v>77</v>
      </c>
      <c r="D1046">
        <v>12</v>
      </c>
      <c r="E1046" t="s">
        <v>2221</v>
      </c>
      <c r="F1046" t="s">
        <v>400</v>
      </c>
      <c r="G1046" t="s">
        <v>28</v>
      </c>
      <c r="H1046">
        <v>3</v>
      </c>
      <c r="I1046">
        <v>9</v>
      </c>
      <c r="J1046">
        <v>2004</v>
      </c>
      <c r="K1046" t="s">
        <v>278</v>
      </c>
      <c r="L1046">
        <v>169</v>
      </c>
      <c r="M1046" t="s">
        <v>2190</v>
      </c>
      <c r="N1046" t="s">
        <v>31</v>
      </c>
      <c r="O1046" t="s">
        <v>32</v>
      </c>
      <c r="P1046" t="s">
        <v>33</v>
      </c>
      <c r="Q1046" t="s">
        <v>34</v>
      </c>
      <c r="R1046" t="s">
        <v>35</v>
      </c>
      <c r="S1046" t="s">
        <v>36</v>
      </c>
      <c r="T1046" t="s">
        <v>37</v>
      </c>
      <c r="U1046" t="s">
        <v>38</v>
      </c>
      <c r="V1046" t="s">
        <v>39</v>
      </c>
      <c r="W1046" t="s">
        <v>40</v>
      </c>
      <c r="X1046" t="s">
        <v>41</v>
      </c>
      <c r="Y1046" t="s">
        <v>42</v>
      </c>
    </row>
    <row r="1047" spans="1:25" x14ac:dyDescent="0.25">
      <c r="A1047">
        <v>10301</v>
      </c>
      <c r="B1047">
        <v>23</v>
      </c>
      <c r="C1047" t="s">
        <v>77</v>
      </c>
      <c r="D1047">
        <v>9</v>
      </c>
      <c r="E1047" t="s">
        <v>2222</v>
      </c>
      <c r="F1047" t="s">
        <v>1326</v>
      </c>
      <c r="G1047" t="s">
        <v>28</v>
      </c>
      <c r="H1047">
        <v>4</v>
      </c>
      <c r="I1047">
        <v>10</v>
      </c>
      <c r="J1047">
        <v>2003</v>
      </c>
      <c r="K1047" t="s">
        <v>278</v>
      </c>
      <c r="L1047">
        <v>169</v>
      </c>
      <c r="M1047" t="s">
        <v>2190</v>
      </c>
      <c r="N1047" t="s">
        <v>1327</v>
      </c>
      <c r="O1047" t="s">
        <v>1328</v>
      </c>
      <c r="P1047" t="s">
        <v>1329</v>
      </c>
      <c r="Q1047" t="s">
        <v>34</v>
      </c>
      <c r="R1047" t="s">
        <v>1330</v>
      </c>
      <c r="S1047" t="s">
        <v>34</v>
      </c>
      <c r="T1047" t="s">
        <v>1331</v>
      </c>
      <c r="U1047" t="s">
        <v>112</v>
      </c>
      <c r="V1047" t="s">
        <v>52</v>
      </c>
      <c r="W1047" t="s">
        <v>1332</v>
      </c>
      <c r="X1047" t="s">
        <v>1333</v>
      </c>
      <c r="Y1047" t="s">
        <v>65</v>
      </c>
    </row>
    <row r="1048" spans="1:25" x14ac:dyDescent="0.25">
      <c r="A1048">
        <v>10305</v>
      </c>
      <c r="B1048">
        <v>37</v>
      </c>
      <c r="C1048" t="s">
        <v>77</v>
      </c>
      <c r="D1048">
        <v>9</v>
      </c>
      <c r="E1048" t="s">
        <v>2223</v>
      </c>
      <c r="F1048" t="s">
        <v>759</v>
      </c>
      <c r="G1048" t="s">
        <v>28</v>
      </c>
      <c r="H1048">
        <v>4</v>
      </c>
      <c r="I1048">
        <v>10</v>
      </c>
      <c r="J1048">
        <v>2004</v>
      </c>
      <c r="K1048" t="s">
        <v>278</v>
      </c>
      <c r="L1048">
        <v>169</v>
      </c>
      <c r="M1048" t="s">
        <v>2190</v>
      </c>
      <c r="N1048" t="s">
        <v>181</v>
      </c>
      <c r="O1048" t="s">
        <v>182</v>
      </c>
      <c r="P1048" t="s">
        <v>183</v>
      </c>
      <c r="Q1048" t="s">
        <v>34</v>
      </c>
      <c r="R1048" t="s">
        <v>184</v>
      </c>
      <c r="S1048" t="s">
        <v>185</v>
      </c>
      <c r="T1048" t="s">
        <v>186</v>
      </c>
      <c r="U1048" t="s">
        <v>38</v>
      </c>
      <c r="V1048" t="s">
        <v>39</v>
      </c>
      <c r="W1048" t="s">
        <v>187</v>
      </c>
      <c r="X1048" t="s">
        <v>188</v>
      </c>
      <c r="Y1048" t="s">
        <v>229</v>
      </c>
    </row>
    <row r="1049" spans="1:25" x14ac:dyDescent="0.25">
      <c r="A1049">
        <v>10310</v>
      </c>
      <c r="B1049">
        <v>48</v>
      </c>
      <c r="C1049" t="s">
        <v>77</v>
      </c>
      <c r="D1049">
        <v>3</v>
      </c>
      <c r="E1049" t="s">
        <v>2224</v>
      </c>
      <c r="F1049" t="s">
        <v>856</v>
      </c>
      <c r="G1049" t="s">
        <v>28</v>
      </c>
      <c r="H1049">
        <v>4</v>
      </c>
      <c r="I1049">
        <v>10</v>
      </c>
      <c r="J1049">
        <v>2004</v>
      </c>
      <c r="K1049" t="s">
        <v>278</v>
      </c>
      <c r="L1049">
        <v>169</v>
      </c>
      <c r="M1049" t="s">
        <v>2190</v>
      </c>
      <c r="N1049" t="s">
        <v>805</v>
      </c>
      <c r="O1049" t="s">
        <v>806</v>
      </c>
      <c r="P1049" t="s">
        <v>807</v>
      </c>
      <c r="Q1049" t="s">
        <v>34</v>
      </c>
      <c r="R1049" t="s">
        <v>808</v>
      </c>
      <c r="S1049" t="s">
        <v>34</v>
      </c>
      <c r="T1049" t="s">
        <v>809</v>
      </c>
      <c r="U1049" t="s">
        <v>810</v>
      </c>
      <c r="V1049" t="s">
        <v>52</v>
      </c>
      <c r="W1049" t="s">
        <v>811</v>
      </c>
      <c r="X1049" t="s">
        <v>812</v>
      </c>
      <c r="Y1049" t="s">
        <v>229</v>
      </c>
    </row>
    <row r="1050" spans="1:25" x14ac:dyDescent="0.25">
      <c r="A1050">
        <v>10313</v>
      </c>
      <c r="B1050">
        <v>25</v>
      </c>
      <c r="C1050" t="s">
        <v>77</v>
      </c>
      <c r="D1050">
        <v>3</v>
      </c>
      <c r="E1050" t="s">
        <v>2225</v>
      </c>
      <c r="F1050" t="s">
        <v>761</v>
      </c>
      <c r="G1050" t="s">
        <v>28</v>
      </c>
      <c r="H1050">
        <v>4</v>
      </c>
      <c r="I1050">
        <v>10</v>
      </c>
      <c r="J1050">
        <v>2004</v>
      </c>
      <c r="K1050" t="s">
        <v>278</v>
      </c>
      <c r="L1050">
        <v>169</v>
      </c>
      <c r="M1050" t="s">
        <v>2190</v>
      </c>
      <c r="N1050" t="s">
        <v>347</v>
      </c>
      <c r="O1050" t="s">
        <v>348</v>
      </c>
      <c r="P1050" t="s">
        <v>349</v>
      </c>
      <c r="Q1050" t="s">
        <v>34</v>
      </c>
      <c r="R1050" t="s">
        <v>350</v>
      </c>
      <c r="S1050" t="s">
        <v>351</v>
      </c>
      <c r="T1050" t="s">
        <v>352</v>
      </c>
      <c r="U1050" t="s">
        <v>353</v>
      </c>
      <c r="V1050" t="s">
        <v>39</v>
      </c>
      <c r="W1050" t="s">
        <v>354</v>
      </c>
      <c r="X1050" t="s">
        <v>355</v>
      </c>
      <c r="Y1050" t="s">
        <v>65</v>
      </c>
    </row>
    <row r="1051" spans="1:25" x14ac:dyDescent="0.25">
      <c r="A1051">
        <v>10321</v>
      </c>
      <c r="B1051">
        <v>33</v>
      </c>
      <c r="C1051" t="s">
        <v>77</v>
      </c>
      <c r="D1051">
        <v>11</v>
      </c>
      <c r="E1051" t="s">
        <v>2226</v>
      </c>
      <c r="F1051" t="s">
        <v>424</v>
      </c>
      <c r="G1051" t="s">
        <v>28</v>
      </c>
      <c r="H1051">
        <v>4</v>
      </c>
      <c r="I1051">
        <v>11</v>
      </c>
      <c r="J1051">
        <v>2004</v>
      </c>
      <c r="K1051" t="s">
        <v>278</v>
      </c>
      <c r="L1051">
        <v>169</v>
      </c>
      <c r="M1051" t="s">
        <v>2190</v>
      </c>
      <c r="N1051" t="s">
        <v>248</v>
      </c>
      <c r="O1051" t="s">
        <v>249</v>
      </c>
      <c r="P1051" t="s">
        <v>250</v>
      </c>
      <c r="Q1051" t="s">
        <v>34</v>
      </c>
      <c r="R1051" t="s">
        <v>251</v>
      </c>
      <c r="S1051" t="s">
        <v>185</v>
      </c>
      <c r="T1051" t="s">
        <v>252</v>
      </c>
      <c r="U1051" t="s">
        <v>38</v>
      </c>
      <c r="V1051" t="s">
        <v>39</v>
      </c>
      <c r="W1051" t="s">
        <v>253</v>
      </c>
      <c r="X1051" t="s">
        <v>254</v>
      </c>
      <c r="Y1051" t="s">
        <v>65</v>
      </c>
    </row>
    <row r="1052" spans="1:25" x14ac:dyDescent="0.25">
      <c r="A1052">
        <v>10324</v>
      </c>
      <c r="B1052">
        <v>27</v>
      </c>
      <c r="C1052" t="s">
        <v>77</v>
      </c>
      <c r="D1052">
        <v>12</v>
      </c>
      <c r="E1052" t="s">
        <v>2227</v>
      </c>
      <c r="F1052" t="s">
        <v>676</v>
      </c>
      <c r="G1052" t="s">
        <v>28</v>
      </c>
      <c r="H1052">
        <v>4</v>
      </c>
      <c r="I1052">
        <v>11</v>
      </c>
      <c r="J1052">
        <v>2004</v>
      </c>
      <c r="K1052" t="s">
        <v>278</v>
      </c>
      <c r="L1052">
        <v>169</v>
      </c>
      <c r="M1052" t="s">
        <v>2190</v>
      </c>
      <c r="N1052" t="s">
        <v>145</v>
      </c>
      <c r="O1052" t="s">
        <v>146</v>
      </c>
      <c r="P1052" t="s">
        <v>147</v>
      </c>
      <c r="Q1052" t="s">
        <v>148</v>
      </c>
      <c r="R1052" t="s">
        <v>35</v>
      </c>
      <c r="S1052" t="s">
        <v>36</v>
      </c>
      <c r="T1052" t="s">
        <v>37</v>
      </c>
      <c r="U1052" t="s">
        <v>38</v>
      </c>
      <c r="V1052" t="s">
        <v>39</v>
      </c>
      <c r="W1052" t="s">
        <v>149</v>
      </c>
      <c r="X1052" t="s">
        <v>150</v>
      </c>
      <c r="Y1052" t="s">
        <v>65</v>
      </c>
    </row>
    <row r="1053" spans="1:25" x14ac:dyDescent="0.25">
      <c r="A1053">
        <v>10331</v>
      </c>
      <c r="B1053">
        <v>27</v>
      </c>
      <c r="C1053" t="s">
        <v>77</v>
      </c>
      <c r="D1053">
        <v>11</v>
      </c>
      <c r="E1053" t="s">
        <v>2228</v>
      </c>
      <c r="F1053" t="s">
        <v>1337</v>
      </c>
      <c r="G1053" t="s">
        <v>28</v>
      </c>
      <c r="H1053">
        <v>4</v>
      </c>
      <c r="I1053">
        <v>11</v>
      </c>
      <c r="J1053">
        <v>2004</v>
      </c>
      <c r="K1053" t="s">
        <v>278</v>
      </c>
      <c r="L1053">
        <v>169</v>
      </c>
      <c r="M1053" t="s">
        <v>2190</v>
      </c>
      <c r="N1053" t="s">
        <v>494</v>
      </c>
      <c r="O1053" t="s">
        <v>495</v>
      </c>
      <c r="P1053" t="s">
        <v>496</v>
      </c>
      <c r="Q1053" t="s">
        <v>34</v>
      </c>
      <c r="R1053" t="s">
        <v>332</v>
      </c>
      <c r="S1053" t="s">
        <v>214</v>
      </c>
      <c r="T1053" t="s">
        <v>333</v>
      </c>
      <c r="U1053" t="s">
        <v>38</v>
      </c>
      <c r="V1053" t="s">
        <v>39</v>
      </c>
      <c r="W1053" t="s">
        <v>187</v>
      </c>
      <c r="X1053" t="s">
        <v>497</v>
      </c>
      <c r="Y1053" t="s">
        <v>65</v>
      </c>
    </row>
    <row r="1054" spans="1:25" x14ac:dyDescent="0.25">
      <c r="A1054">
        <v>10334</v>
      </c>
      <c r="B1054">
        <v>20</v>
      </c>
      <c r="C1054" t="s">
        <v>77</v>
      </c>
      <c r="D1054">
        <v>3</v>
      </c>
      <c r="E1054" t="s">
        <v>2229</v>
      </c>
      <c r="F1054" t="s">
        <v>764</v>
      </c>
      <c r="G1054" t="s">
        <v>708</v>
      </c>
      <c r="H1054">
        <v>4</v>
      </c>
      <c r="I1054">
        <v>11</v>
      </c>
      <c r="J1054">
        <v>2004</v>
      </c>
      <c r="K1054" t="s">
        <v>278</v>
      </c>
      <c r="L1054">
        <v>169</v>
      </c>
      <c r="M1054" t="s">
        <v>2190</v>
      </c>
      <c r="N1054" t="s">
        <v>282</v>
      </c>
      <c r="O1054" t="s">
        <v>283</v>
      </c>
      <c r="P1054" t="s">
        <v>284</v>
      </c>
      <c r="Q1054" t="s">
        <v>34</v>
      </c>
      <c r="R1054" t="s">
        <v>285</v>
      </c>
      <c r="S1054" t="s">
        <v>34</v>
      </c>
      <c r="T1054" t="s">
        <v>286</v>
      </c>
      <c r="U1054" t="s">
        <v>287</v>
      </c>
      <c r="V1054" t="s">
        <v>52</v>
      </c>
      <c r="W1054" t="s">
        <v>288</v>
      </c>
      <c r="X1054" t="s">
        <v>289</v>
      </c>
      <c r="Y1054" t="s">
        <v>42</v>
      </c>
    </row>
    <row r="1055" spans="1:25" x14ac:dyDescent="0.25">
      <c r="A1055">
        <v>10342</v>
      </c>
      <c r="B1055">
        <v>30</v>
      </c>
      <c r="C1055" t="s">
        <v>77</v>
      </c>
      <c r="D1055">
        <v>4</v>
      </c>
      <c r="E1055" t="s">
        <v>2230</v>
      </c>
      <c r="F1055" t="s">
        <v>220</v>
      </c>
      <c r="G1055" t="s">
        <v>28</v>
      </c>
      <c r="H1055">
        <v>4</v>
      </c>
      <c r="I1055">
        <v>11</v>
      </c>
      <c r="J1055">
        <v>2004</v>
      </c>
      <c r="K1055" t="s">
        <v>278</v>
      </c>
      <c r="L1055">
        <v>169</v>
      </c>
      <c r="M1055" t="s">
        <v>2190</v>
      </c>
      <c r="N1055" t="s">
        <v>132</v>
      </c>
      <c r="O1055" t="s">
        <v>133</v>
      </c>
      <c r="P1055" t="s">
        <v>134</v>
      </c>
      <c r="Q1055" t="s">
        <v>135</v>
      </c>
      <c r="R1055" t="s">
        <v>136</v>
      </c>
      <c r="S1055" t="s">
        <v>137</v>
      </c>
      <c r="T1055" t="s">
        <v>138</v>
      </c>
      <c r="U1055" t="s">
        <v>139</v>
      </c>
      <c r="V1055" t="s">
        <v>140</v>
      </c>
      <c r="W1055" t="s">
        <v>141</v>
      </c>
      <c r="X1055" t="s">
        <v>142</v>
      </c>
      <c r="Y1055" t="s">
        <v>65</v>
      </c>
    </row>
    <row r="1056" spans="1:25" x14ac:dyDescent="0.25">
      <c r="A1056">
        <v>10349</v>
      </c>
      <c r="B1056">
        <v>48</v>
      </c>
      <c r="C1056" t="s">
        <v>77</v>
      </c>
      <c r="D1056">
        <v>6</v>
      </c>
      <c r="E1056" t="s">
        <v>2231</v>
      </c>
      <c r="F1056" t="s">
        <v>1117</v>
      </c>
      <c r="G1056" t="s">
        <v>28</v>
      </c>
      <c r="H1056">
        <v>4</v>
      </c>
      <c r="I1056">
        <v>12</v>
      </c>
      <c r="J1056">
        <v>2004</v>
      </c>
      <c r="K1056" t="s">
        <v>278</v>
      </c>
      <c r="L1056">
        <v>169</v>
      </c>
      <c r="M1056" t="s">
        <v>2190</v>
      </c>
      <c r="N1056" t="s">
        <v>885</v>
      </c>
      <c r="O1056" t="s">
        <v>886</v>
      </c>
      <c r="P1056" t="s">
        <v>887</v>
      </c>
      <c r="Q1056" t="s">
        <v>888</v>
      </c>
      <c r="R1056" t="s">
        <v>35</v>
      </c>
      <c r="S1056" t="s">
        <v>36</v>
      </c>
      <c r="T1056" t="s">
        <v>37</v>
      </c>
      <c r="U1056" t="s">
        <v>38</v>
      </c>
      <c r="V1056" t="s">
        <v>39</v>
      </c>
      <c r="W1056" t="s">
        <v>75</v>
      </c>
      <c r="X1056" t="s">
        <v>889</v>
      </c>
      <c r="Y1056" t="s">
        <v>229</v>
      </c>
    </row>
    <row r="1057" spans="1:25" x14ac:dyDescent="0.25">
      <c r="A1057">
        <v>10358</v>
      </c>
      <c r="B1057">
        <v>32</v>
      </c>
      <c r="C1057" t="s">
        <v>2232</v>
      </c>
      <c r="D1057">
        <v>12</v>
      </c>
      <c r="E1057" t="s">
        <v>2233</v>
      </c>
      <c r="F1057" t="s">
        <v>436</v>
      </c>
      <c r="G1057" t="s">
        <v>28</v>
      </c>
      <c r="H1057">
        <v>4</v>
      </c>
      <c r="I1057">
        <v>12</v>
      </c>
      <c r="J1057">
        <v>2004</v>
      </c>
      <c r="K1057" t="s">
        <v>278</v>
      </c>
      <c r="L1057">
        <v>169</v>
      </c>
      <c r="M1057" t="s">
        <v>2190</v>
      </c>
      <c r="N1057" t="s">
        <v>268</v>
      </c>
      <c r="O1057" t="s">
        <v>269</v>
      </c>
      <c r="P1057" t="s">
        <v>270</v>
      </c>
      <c r="Q1057" t="s">
        <v>34</v>
      </c>
      <c r="R1057" t="s">
        <v>271</v>
      </c>
      <c r="S1057" t="s">
        <v>34</v>
      </c>
      <c r="T1057" t="s">
        <v>272</v>
      </c>
      <c r="U1057" t="s">
        <v>273</v>
      </c>
      <c r="V1057" t="s">
        <v>52</v>
      </c>
      <c r="W1057" t="s">
        <v>274</v>
      </c>
      <c r="X1057" t="s">
        <v>275</v>
      </c>
      <c r="Y1057" t="s">
        <v>42</v>
      </c>
    </row>
    <row r="1058" spans="1:25" x14ac:dyDescent="0.25">
      <c r="A1058">
        <v>10366</v>
      </c>
      <c r="B1058">
        <v>34</v>
      </c>
      <c r="C1058" t="s">
        <v>77</v>
      </c>
      <c r="D1058">
        <v>1</v>
      </c>
      <c r="E1058" t="s">
        <v>2234</v>
      </c>
      <c r="F1058" t="s">
        <v>1660</v>
      </c>
      <c r="G1058" t="s">
        <v>28</v>
      </c>
      <c r="H1058">
        <v>1</v>
      </c>
      <c r="I1058">
        <v>1</v>
      </c>
      <c r="J1058">
        <v>2005</v>
      </c>
      <c r="K1058" t="s">
        <v>278</v>
      </c>
      <c r="L1058">
        <v>169</v>
      </c>
      <c r="M1058" t="s">
        <v>2190</v>
      </c>
      <c r="N1058" t="s">
        <v>1543</v>
      </c>
      <c r="O1058" t="s">
        <v>1544</v>
      </c>
      <c r="P1058" t="s">
        <v>1545</v>
      </c>
      <c r="Q1058" t="s">
        <v>34</v>
      </c>
      <c r="R1058" t="s">
        <v>1546</v>
      </c>
      <c r="S1058" t="s">
        <v>34</v>
      </c>
      <c r="T1058" t="s">
        <v>1547</v>
      </c>
      <c r="U1058" t="s">
        <v>643</v>
      </c>
      <c r="V1058" t="s">
        <v>52</v>
      </c>
      <c r="W1058" t="s">
        <v>1548</v>
      </c>
      <c r="X1058" t="s">
        <v>1549</v>
      </c>
      <c r="Y1058" t="s">
        <v>65</v>
      </c>
    </row>
    <row r="1059" spans="1:25" x14ac:dyDescent="0.25">
      <c r="A1059">
        <v>10370</v>
      </c>
      <c r="B1059">
        <v>27</v>
      </c>
      <c r="C1059" t="s">
        <v>2235</v>
      </c>
      <c r="D1059">
        <v>9</v>
      </c>
      <c r="E1059" t="s">
        <v>2236</v>
      </c>
      <c r="F1059" t="s">
        <v>438</v>
      </c>
      <c r="G1059" t="s">
        <v>28</v>
      </c>
      <c r="H1059">
        <v>1</v>
      </c>
      <c r="I1059">
        <v>1</v>
      </c>
      <c r="J1059">
        <v>2005</v>
      </c>
      <c r="K1059" t="s">
        <v>278</v>
      </c>
      <c r="L1059">
        <v>169</v>
      </c>
      <c r="M1059" t="s">
        <v>2190</v>
      </c>
      <c r="N1059" t="s">
        <v>448</v>
      </c>
      <c r="O1059" t="s">
        <v>449</v>
      </c>
      <c r="P1059" t="s">
        <v>450</v>
      </c>
      <c r="Q1059" t="s">
        <v>451</v>
      </c>
      <c r="R1059" t="s">
        <v>452</v>
      </c>
      <c r="S1059" t="s">
        <v>238</v>
      </c>
      <c r="T1059" t="s">
        <v>453</v>
      </c>
      <c r="U1059" t="s">
        <v>139</v>
      </c>
      <c r="V1059" t="s">
        <v>140</v>
      </c>
      <c r="W1059" t="s">
        <v>454</v>
      </c>
      <c r="X1059" t="s">
        <v>455</v>
      </c>
      <c r="Y1059" t="s">
        <v>42</v>
      </c>
    </row>
    <row r="1060" spans="1:25" x14ac:dyDescent="0.25">
      <c r="A1060">
        <v>10377</v>
      </c>
      <c r="B1060">
        <v>39</v>
      </c>
      <c r="C1060" t="s">
        <v>77</v>
      </c>
      <c r="D1060">
        <v>3</v>
      </c>
      <c r="E1060" t="s">
        <v>2237</v>
      </c>
      <c r="F1060" t="s">
        <v>1167</v>
      </c>
      <c r="G1060" t="s">
        <v>28</v>
      </c>
      <c r="H1060">
        <v>1</v>
      </c>
      <c r="I1060">
        <v>2</v>
      </c>
      <c r="J1060">
        <v>2005</v>
      </c>
      <c r="K1060" t="s">
        <v>278</v>
      </c>
      <c r="L1060">
        <v>169</v>
      </c>
      <c r="M1060" t="s">
        <v>2190</v>
      </c>
      <c r="N1060" t="s">
        <v>191</v>
      </c>
      <c r="O1060" t="s">
        <v>192</v>
      </c>
      <c r="P1060" t="s">
        <v>193</v>
      </c>
      <c r="Q1060" t="s">
        <v>34</v>
      </c>
      <c r="R1060" t="s">
        <v>194</v>
      </c>
      <c r="S1060" t="s">
        <v>34</v>
      </c>
      <c r="T1060" t="s">
        <v>195</v>
      </c>
      <c r="U1060" t="s">
        <v>196</v>
      </c>
      <c r="V1060" t="s">
        <v>52</v>
      </c>
      <c r="W1060" t="s">
        <v>197</v>
      </c>
      <c r="X1060" t="s">
        <v>198</v>
      </c>
      <c r="Y1060" t="s">
        <v>229</v>
      </c>
    </row>
    <row r="1061" spans="1:25" x14ac:dyDescent="0.25">
      <c r="A1061">
        <v>10383</v>
      </c>
      <c r="B1061">
        <v>47</v>
      </c>
      <c r="C1061" t="s">
        <v>77</v>
      </c>
      <c r="D1061">
        <v>6</v>
      </c>
      <c r="E1061" t="s">
        <v>2238</v>
      </c>
      <c r="F1061" t="s">
        <v>1764</v>
      </c>
      <c r="G1061" t="s">
        <v>28</v>
      </c>
      <c r="H1061">
        <v>1</v>
      </c>
      <c r="I1061">
        <v>2</v>
      </c>
      <c r="J1061">
        <v>2005</v>
      </c>
      <c r="K1061" t="s">
        <v>278</v>
      </c>
      <c r="L1061">
        <v>169</v>
      </c>
      <c r="M1061" t="s">
        <v>2190</v>
      </c>
      <c r="N1061" t="s">
        <v>268</v>
      </c>
      <c r="O1061" t="s">
        <v>269</v>
      </c>
      <c r="P1061" t="s">
        <v>270</v>
      </c>
      <c r="Q1061" t="s">
        <v>34</v>
      </c>
      <c r="R1061" t="s">
        <v>271</v>
      </c>
      <c r="S1061" t="s">
        <v>34</v>
      </c>
      <c r="T1061" t="s">
        <v>272</v>
      </c>
      <c r="U1061" t="s">
        <v>273</v>
      </c>
      <c r="V1061" t="s">
        <v>52</v>
      </c>
      <c r="W1061" t="s">
        <v>274</v>
      </c>
      <c r="X1061" t="s">
        <v>275</v>
      </c>
      <c r="Y1061" t="s">
        <v>65</v>
      </c>
    </row>
    <row r="1062" spans="1:25" x14ac:dyDescent="0.25">
      <c r="A1062">
        <v>10394</v>
      </c>
      <c r="B1062">
        <v>22</v>
      </c>
      <c r="C1062" t="s">
        <v>77</v>
      </c>
      <c r="D1062">
        <v>5</v>
      </c>
      <c r="E1062" t="s">
        <v>2239</v>
      </c>
      <c r="F1062" t="s">
        <v>2240</v>
      </c>
      <c r="G1062" t="s">
        <v>28</v>
      </c>
      <c r="H1062">
        <v>1</v>
      </c>
      <c r="I1062">
        <v>3</v>
      </c>
      <c r="J1062">
        <v>2005</v>
      </c>
      <c r="K1062" t="s">
        <v>278</v>
      </c>
      <c r="L1062">
        <v>169</v>
      </c>
      <c r="M1062" t="s">
        <v>2190</v>
      </c>
      <c r="N1062" t="s">
        <v>268</v>
      </c>
      <c r="O1062" t="s">
        <v>269</v>
      </c>
      <c r="P1062" t="s">
        <v>270</v>
      </c>
      <c r="Q1062" t="s">
        <v>34</v>
      </c>
      <c r="R1062" t="s">
        <v>271</v>
      </c>
      <c r="S1062" t="s">
        <v>34</v>
      </c>
      <c r="T1062" t="s">
        <v>272</v>
      </c>
      <c r="U1062" t="s">
        <v>273</v>
      </c>
      <c r="V1062" t="s">
        <v>52</v>
      </c>
      <c r="W1062" t="s">
        <v>274</v>
      </c>
      <c r="X1062" t="s">
        <v>275</v>
      </c>
      <c r="Y1062" t="s">
        <v>65</v>
      </c>
    </row>
    <row r="1063" spans="1:25" x14ac:dyDescent="0.25">
      <c r="A1063">
        <v>10405</v>
      </c>
      <c r="B1063">
        <v>55</v>
      </c>
      <c r="C1063" t="s">
        <v>77</v>
      </c>
      <c r="D1063">
        <v>1</v>
      </c>
      <c r="E1063" t="s">
        <v>2241</v>
      </c>
      <c r="F1063" t="s">
        <v>1254</v>
      </c>
      <c r="G1063" t="s">
        <v>28</v>
      </c>
      <c r="H1063">
        <v>2</v>
      </c>
      <c r="I1063">
        <v>4</v>
      </c>
      <c r="J1063">
        <v>2005</v>
      </c>
      <c r="K1063" t="s">
        <v>278</v>
      </c>
      <c r="L1063">
        <v>169</v>
      </c>
      <c r="M1063" t="s">
        <v>2190</v>
      </c>
      <c r="N1063" t="s">
        <v>1255</v>
      </c>
      <c r="O1063" t="s">
        <v>1256</v>
      </c>
      <c r="P1063" t="s">
        <v>1257</v>
      </c>
      <c r="Q1063" t="s">
        <v>34</v>
      </c>
      <c r="R1063" t="s">
        <v>1258</v>
      </c>
      <c r="S1063" t="s">
        <v>34</v>
      </c>
      <c r="T1063" t="s">
        <v>1259</v>
      </c>
      <c r="U1063" t="s">
        <v>51</v>
      </c>
      <c r="V1063" t="s">
        <v>52</v>
      </c>
      <c r="W1063" t="s">
        <v>1260</v>
      </c>
      <c r="X1063" t="s">
        <v>1261</v>
      </c>
      <c r="Y1063" t="s">
        <v>229</v>
      </c>
    </row>
    <row r="1064" spans="1:25" x14ac:dyDescent="0.25">
      <c r="A1064">
        <v>10412</v>
      </c>
      <c r="B1064">
        <v>60</v>
      </c>
      <c r="C1064" t="s">
        <v>77</v>
      </c>
      <c r="D1064">
        <v>9</v>
      </c>
      <c r="E1064" t="s">
        <v>2242</v>
      </c>
      <c r="F1064" t="s">
        <v>1220</v>
      </c>
      <c r="G1064" t="s">
        <v>28</v>
      </c>
      <c r="H1064">
        <v>2</v>
      </c>
      <c r="I1064">
        <v>5</v>
      </c>
      <c r="J1064">
        <v>2005</v>
      </c>
      <c r="K1064" t="s">
        <v>278</v>
      </c>
      <c r="L1064">
        <v>169</v>
      </c>
      <c r="M1064" t="s">
        <v>2190</v>
      </c>
      <c r="N1064" t="s">
        <v>268</v>
      </c>
      <c r="O1064" t="s">
        <v>269</v>
      </c>
      <c r="P1064" t="s">
        <v>270</v>
      </c>
      <c r="Q1064" t="s">
        <v>34</v>
      </c>
      <c r="R1064" t="s">
        <v>271</v>
      </c>
      <c r="S1064" t="s">
        <v>34</v>
      </c>
      <c r="T1064" t="s">
        <v>272</v>
      </c>
      <c r="U1064" t="s">
        <v>273</v>
      </c>
      <c r="V1064" t="s">
        <v>52</v>
      </c>
      <c r="W1064" t="s">
        <v>274</v>
      </c>
      <c r="X1064" t="s">
        <v>275</v>
      </c>
      <c r="Y1064" t="s">
        <v>229</v>
      </c>
    </row>
    <row r="1065" spans="1:25" x14ac:dyDescent="0.25">
      <c r="A1065">
        <v>10419</v>
      </c>
      <c r="B1065">
        <v>35</v>
      </c>
      <c r="C1065" t="s">
        <v>77</v>
      </c>
      <c r="D1065">
        <v>6</v>
      </c>
      <c r="E1065" t="s">
        <v>2243</v>
      </c>
      <c r="F1065" t="s">
        <v>878</v>
      </c>
      <c r="G1065" t="s">
        <v>28</v>
      </c>
      <c r="H1065">
        <v>2</v>
      </c>
      <c r="I1065">
        <v>5</v>
      </c>
      <c r="J1065">
        <v>2005</v>
      </c>
      <c r="K1065" t="s">
        <v>278</v>
      </c>
      <c r="L1065">
        <v>169</v>
      </c>
      <c r="M1065" t="s">
        <v>2190</v>
      </c>
      <c r="N1065" t="s">
        <v>221</v>
      </c>
      <c r="O1065" t="s">
        <v>222</v>
      </c>
      <c r="P1065" t="s">
        <v>223</v>
      </c>
      <c r="Q1065" t="s">
        <v>34</v>
      </c>
      <c r="R1065" t="s">
        <v>224</v>
      </c>
      <c r="S1065" t="s">
        <v>34</v>
      </c>
      <c r="T1065" t="s">
        <v>225</v>
      </c>
      <c r="U1065" t="s">
        <v>226</v>
      </c>
      <c r="V1065" t="s">
        <v>52</v>
      </c>
      <c r="W1065" t="s">
        <v>227</v>
      </c>
      <c r="X1065" t="s">
        <v>228</v>
      </c>
      <c r="Y1065" t="s">
        <v>65</v>
      </c>
    </row>
    <row r="1066" spans="1:25" x14ac:dyDescent="0.25">
      <c r="A1066">
        <v>10425</v>
      </c>
      <c r="B1066">
        <v>28</v>
      </c>
      <c r="C1066" t="s">
        <v>77</v>
      </c>
      <c r="D1066">
        <v>8</v>
      </c>
      <c r="E1066" t="s">
        <v>2244</v>
      </c>
      <c r="F1066" t="s">
        <v>467</v>
      </c>
      <c r="G1066" t="s">
        <v>468</v>
      </c>
      <c r="H1066">
        <v>2</v>
      </c>
      <c r="I1066">
        <v>5</v>
      </c>
      <c r="J1066">
        <v>2005</v>
      </c>
      <c r="K1066" t="s">
        <v>278</v>
      </c>
      <c r="L1066">
        <v>169</v>
      </c>
      <c r="M1066" t="s">
        <v>2190</v>
      </c>
      <c r="N1066" t="s">
        <v>172</v>
      </c>
      <c r="O1066" t="s">
        <v>173</v>
      </c>
      <c r="P1066" t="s">
        <v>174</v>
      </c>
      <c r="Q1066" t="s">
        <v>34</v>
      </c>
      <c r="R1066" t="s">
        <v>175</v>
      </c>
      <c r="S1066" t="s">
        <v>34</v>
      </c>
      <c r="T1066" t="s">
        <v>176</v>
      </c>
      <c r="U1066" t="s">
        <v>51</v>
      </c>
      <c r="V1066" t="s">
        <v>52</v>
      </c>
      <c r="W1066" t="s">
        <v>177</v>
      </c>
      <c r="X1066" t="s">
        <v>178</v>
      </c>
      <c r="Y1066" t="s">
        <v>65</v>
      </c>
    </row>
    <row r="1067" spans="1:25" x14ac:dyDescent="0.25">
      <c r="A1067">
        <v>10105</v>
      </c>
      <c r="B1067">
        <v>38</v>
      </c>
      <c r="C1067" t="s">
        <v>77</v>
      </c>
      <c r="D1067">
        <v>13</v>
      </c>
      <c r="E1067" t="s">
        <v>2245</v>
      </c>
      <c r="F1067" t="s">
        <v>560</v>
      </c>
      <c r="G1067" t="s">
        <v>28</v>
      </c>
      <c r="H1067">
        <v>1</v>
      </c>
      <c r="I1067">
        <v>2</v>
      </c>
      <c r="J1067">
        <v>2003</v>
      </c>
      <c r="K1067" t="s">
        <v>2246</v>
      </c>
      <c r="L1067">
        <v>100</v>
      </c>
      <c r="M1067" t="s">
        <v>2247</v>
      </c>
      <c r="N1067" t="s">
        <v>562</v>
      </c>
      <c r="O1067" t="s">
        <v>563</v>
      </c>
      <c r="P1067" t="s">
        <v>564</v>
      </c>
      <c r="Q1067" t="s">
        <v>34</v>
      </c>
      <c r="R1067" t="s">
        <v>565</v>
      </c>
      <c r="S1067" t="s">
        <v>34</v>
      </c>
      <c r="T1067" t="s">
        <v>566</v>
      </c>
      <c r="U1067" t="s">
        <v>567</v>
      </c>
      <c r="V1067" t="s">
        <v>52</v>
      </c>
      <c r="W1067" t="s">
        <v>568</v>
      </c>
      <c r="X1067" t="s">
        <v>569</v>
      </c>
      <c r="Y1067" t="s">
        <v>65</v>
      </c>
    </row>
    <row r="1068" spans="1:25" x14ac:dyDescent="0.25">
      <c r="A1068">
        <v>10117</v>
      </c>
      <c r="B1068">
        <v>21</v>
      </c>
      <c r="C1068" t="s">
        <v>2248</v>
      </c>
      <c r="D1068">
        <v>7</v>
      </c>
      <c r="E1068" t="s">
        <v>2249</v>
      </c>
      <c r="F1068" t="s">
        <v>882</v>
      </c>
      <c r="G1068" t="s">
        <v>28</v>
      </c>
      <c r="H1068">
        <v>2</v>
      </c>
      <c r="I1068">
        <v>4</v>
      </c>
      <c r="J1068">
        <v>2003</v>
      </c>
      <c r="K1068" t="s">
        <v>2246</v>
      </c>
      <c r="L1068">
        <v>100</v>
      </c>
      <c r="M1068" t="s">
        <v>2247</v>
      </c>
      <c r="N1068" t="s">
        <v>302</v>
      </c>
      <c r="O1068" t="s">
        <v>303</v>
      </c>
      <c r="P1068" t="s">
        <v>304</v>
      </c>
      <c r="Q1068" t="s">
        <v>34</v>
      </c>
      <c r="R1068" t="s">
        <v>305</v>
      </c>
      <c r="S1068" t="s">
        <v>34</v>
      </c>
      <c r="T1068" t="s">
        <v>306</v>
      </c>
      <c r="U1068" t="s">
        <v>305</v>
      </c>
      <c r="V1068" t="s">
        <v>307</v>
      </c>
      <c r="W1068" t="s">
        <v>308</v>
      </c>
      <c r="X1068" t="s">
        <v>309</v>
      </c>
      <c r="Y1068" t="s">
        <v>42</v>
      </c>
    </row>
    <row r="1069" spans="1:25" x14ac:dyDescent="0.25">
      <c r="A1069">
        <v>10128</v>
      </c>
      <c r="B1069">
        <v>41</v>
      </c>
      <c r="C1069" t="s">
        <v>77</v>
      </c>
      <c r="D1069">
        <v>4</v>
      </c>
      <c r="E1069" t="s">
        <v>2250</v>
      </c>
      <c r="F1069" t="s">
        <v>2162</v>
      </c>
      <c r="G1069" t="s">
        <v>28</v>
      </c>
      <c r="H1069">
        <v>2</v>
      </c>
      <c r="I1069">
        <v>6</v>
      </c>
      <c r="J1069">
        <v>2003</v>
      </c>
      <c r="K1069" t="s">
        <v>2246</v>
      </c>
      <c r="L1069">
        <v>100</v>
      </c>
      <c r="M1069" t="s">
        <v>2247</v>
      </c>
      <c r="N1069" t="s">
        <v>268</v>
      </c>
      <c r="O1069" t="s">
        <v>269</v>
      </c>
      <c r="P1069" t="s">
        <v>270</v>
      </c>
      <c r="Q1069" t="s">
        <v>34</v>
      </c>
      <c r="R1069" t="s">
        <v>271</v>
      </c>
      <c r="S1069" t="s">
        <v>34</v>
      </c>
      <c r="T1069" t="s">
        <v>272</v>
      </c>
      <c r="U1069" t="s">
        <v>273</v>
      </c>
      <c r="V1069" t="s">
        <v>52</v>
      </c>
      <c r="W1069" t="s">
        <v>274</v>
      </c>
      <c r="X1069" t="s">
        <v>275</v>
      </c>
      <c r="Y1069" t="s">
        <v>65</v>
      </c>
    </row>
    <row r="1070" spans="1:25" x14ac:dyDescent="0.25">
      <c r="A1070">
        <v>10142</v>
      </c>
      <c r="B1070">
        <v>22</v>
      </c>
      <c r="C1070" t="s">
        <v>2251</v>
      </c>
      <c r="D1070">
        <v>10</v>
      </c>
      <c r="E1070" t="s">
        <v>2252</v>
      </c>
      <c r="F1070" t="s">
        <v>891</v>
      </c>
      <c r="G1070" t="s">
        <v>28</v>
      </c>
      <c r="H1070">
        <v>3</v>
      </c>
      <c r="I1070">
        <v>8</v>
      </c>
      <c r="J1070">
        <v>2003</v>
      </c>
      <c r="K1070" t="s">
        <v>2246</v>
      </c>
      <c r="L1070">
        <v>100</v>
      </c>
      <c r="M1070" t="s">
        <v>2247</v>
      </c>
      <c r="N1070" t="s">
        <v>417</v>
      </c>
      <c r="O1070" t="s">
        <v>418</v>
      </c>
      <c r="P1070" t="s">
        <v>419</v>
      </c>
      <c r="Q1070" t="s">
        <v>34</v>
      </c>
      <c r="R1070" t="s">
        <v>420</v>
      </c>
      <c r="S1070" t="s">
        <v>73</v>
      </c>
      <c r="T1070" t="s">
        <v>167</v>
      </c>
      <c r="U1070" t="s">
        <v>38</v>
      </c>
      <c r="V1070" t="s">
        <v>39</v>
      </c>
      <c r="W1070" t="s">
        <v>421</v>
      </c>
      <c r="X1070" t="s">
        <v>422</v>
      </c>
      <c r="Y1070" t="s">
        <v>42</v>
      </c>
    </row>
    <row r="1071" spans="1:25" x14ac:dyDescent="0.25">
      <c r="A1071">
        <v>10153</v>
      </c>
      <c r="B1071">
        <v>29</v>
      </c>
      <c r="C1071" t="s">
        <v>2253</v>
      </c>
      <c r="D1071">
        <v>9</v>
      </c>
      <c r="E1071" t="s">
        <v>2254</v>
      </c>
      <c r="F1071" t="s">
        <v>893</v>
      </c>
      <c r="G1071" t="s">
        <v>28</v>
      </c>
      <c r="H1071">
        <v>3</v>
      </c>
      <c r="I1071">
        <v>9</v>
      </c>
      <c r="J1071">
        <v>2003</v>
      </c>
      <c r="K1071" t="s">
        <v>2246</v>
      </c>
      <c r="L1071">
        <v>100</v>
      </c>
      <c r="M1071" t="s">
        <v>2247</v>
      </c>
      <c r="N1071" t="s">
        <v>268</v>
      </c>
      <c r="O1071" t="s">
        <v>269</v>
      </c>
      <c r="P1071" t="s">
        <v>270</v>
      </c>
      <c r="Q1071" t="s">
        <v>34</v>
      </c>
      <c r="R1071" t="s">
        <v>271</v>
      </c>
      <c r="S1071" t="s">
        <v>34</v>
      </c>
      <c r="T1071" t="s">
        <v>272</v>
      </c>
      <c r="U1071" t="s">
        <v>273</v>
      </c>
      <c r="V1071" t="s">
        <v>52</v>
      </c>
      <c r="W1071" t="s">
        <v>274</v>
      </c>
      <c r="X1071" t="s">
        <v>275</v>
      </c>
      <c r="Y1071" t="s">
        <v>42</v>
      </c>
    </row>
    <row r="1072" spans="1:25" x14ac:dyDescent="0.25">
      <c r="A1072">
        <v>10165</v>
      </c>
      <c r="B1072">
        <v>50</v>
      </c>
      <c r="C1072" t="s">
        <v>77</v>
      </c>
      <c r="D1072">
        <v>1</v>
      </c>
      <c r="E1072" t="s">
        <v>2255</v>
      </c>
      <c r="F1072" t="s">
        <v>895</v>
      </c>
      <c r="G1072" t="s">
        <v>28</v>
      </c>
      <c r="H1072">
        <v>4</v>
      </c>
      <c r="I1072">
        <v>10</v>
      </c>
      <c r="J1072">
        <v>2003</v>
      </c>
      <c r="K1072" t="s">
        <v>2246</v>
      </c>
      <c r="L1072">
        <v>100</v>
      </c>
      <c r="M1072" t="s">
        <v>2247</v>
      </c>
      <c r="N1072" t="s">
        <v>302</v>
      </c>
      <c r="O1072" t="s">
        <v>303</v>
      </c>
      <c r="P1072" t="s">
        <v>304</v>
      </c>
      <c r="Q1072" t="s">
        <v>34</v>
      </c>
      <c r="R1072" t="s">
        <v>305</v>
      </c>
      <c r="S1072" t="s">
        <v>34</v>
      </c>
      <c r="T1072" t="s">
        <v>306</v>
      </c>
      <c r="U1072" t="s">
        <v>305</v>
      </c>
      <c r="V1072" t="s">
        <v>307</v>
      </c>
      <c r="W1072" t="s">
        <v>308</v>
      </c>
      <c r="X1072" t="s">
        <v>309</v>
      </c>
      <c r="Y1072" t="s">
        <v>65</v>
      </c>
    </row>
    <row r="1073" spans="1:25" x14ac:dyDescent="0.25">
      <c r="A1073">
        <v>10177</v>
      </c>
      <c r="B1073">
        <v>29</v>
      </c>
      <c r="C1073" t="s">
        <v>77</v>
      </c>
      <c r="D1073">
        <v>11</v>
      </c>
      <c r="E1073" t="s">
        <v>2256</v>
      </c>
      <c r="F1073" t="s">
        <v>2167</v>
      </c>
      <c r="G1073" t="s">
        <v>28</v>
      </c>
      <c r="H1073">
        <v>4</v>
      </c>
      <c r="I1073">
        <v>11</v>
      </c>
      <c r="J1073">
        <v>2003</v>
      </c>
      <c r="K1073" t="s">
        <v>2246</v>
      </c>
      <c r="L1073">
        <v>100</v>
      </c>
      <c r="M1073" t="s">
        <v>2247</v>
      </c>
      <c r="N1073" t="s">
        <v>914</v>
      </c>
      <c r="O1073" t="s">
        <v>915</v>
      </c>
      <c r="P1073" t="s">
        <v>916</v>
      </c>
      <c r="Q1073" t="s">
        <v>34</v>
      </c>
      <c r="R1073" t="s">
        <v>271</v>
      </c>
      <c r="S1073" t="s">
        <v>34</v>
      </c>
      <c r="T1073" t="s">
        <v>295</v>
      </c>
      <c r="U1073" t="s">
        <v>273</v>
      </c>
      <c r="V1073" t="s">
        <v>52</v>
      </c>
      <c r="W1073" t="s">
        <v>917</v>
      </c>
      <c r="X1073" t="s">
        <v>918</v>
      </c>
      <c r="Y1073" t="s">
        <v>65</v>
      </c>
    </row>
    <row r="1074" spans="1:25" x14ac:dyDescent="0.25">
      <c r="A1074">
        <v>10185</v>
      </c>
      <c r="B1074">
        <v>49</v>
      </c>
      <c r="C1074" t="s">
        <v>2257</v>
      </c>
      <c r="D1074">
        <v>11</v>
      </c>
      <c r="E1074" t="s">
        <v>2258</v>
      </c>
      <c r="F1074" t="s">
        <v>602</v>
      </c>
      <c r="G1074" t="s">
        <v>28</v>
      </c>
      <c r="H1074">
        <v>4</v>
      </c>
      <c r="I1074">
        <v>11</v>
      </c>
      <c r="J1074">
        <v>2003</v>
      </c>
      <c r="K1074" t="s">
        <v>2246</v>
      </c>
      <c r="L1074">
        <v>100</v>
      </c>
      <c r="M1074" t="s">
        <v>2247</v>
      </c>
      <c r="N1074" t="s">
        <v>582</v>
      </c>
      <c r="O1074" t="s">
        <v>583</v>
      </c>
      <c r="P1074" t="s">
        <v>584</v>
      </c>
      <c r="Q1074" t="s">
        <v>34</v>
      </c>
      <c r="R1074" t="s">
        <v>251</v>
      </c>
      <c r="S1074" t="s">
        <v>185</v>
      </c>
      <c r="T1074" t="s">
        <v>252</v>
      </c>
      <c r="U1074" t="s">
        <v>38</v>
      </c>
      <c r="V1074" t="s">
        <v>39</v>
      </c>
      <c r="W1074" t="s">
        <v>585</v>
      </c>
      <c r="X1074" t="s">
        <v>586</v>
      </c>
      <c r="Y1074" t="s">
        <v>65</v>
      </c>
    </row>
    <row r="1075" spans="1:25" x14ac:dyDescent="0.25">
      <c r="A1075">
        <v>10196</v>
      </c>
      <c r="B1075">
        <v>35</v>
      </c>
      <c r="C1075" t="s">
        <v>77</v>
      </c>
      <c r="D1075">
        <v>3</v>
      </c>
      <c r="E1075" t="s">
        <v>2259</v>
      </c>
      <c r="F1075" t="s">
        <v>610</v>
      </c>
      <c r="G1075" t="s">
        <v>28</v>
      </c>
      <c r="H1075">
        <v>4</v>
      </c>
      <c r="I1075">
        <v>11</v>
      </c>
      <c r="J1075">
        <v>2003</v>
      </c>
      <c r="K1075" t="s">
        <v>2246</v>
      </c>
      <c r="L1075">
        <v>100</v>
      </c>
      <c r="M1075" t="s">
        <v>2247</v>
      </c>
      <c r="N1075" t="s">
        <v>372</v>
      </c>
      <c r="O1075" t="s">
        <v>373</v>
      </c>
      <c r="P1075" t="s">
        <v>374</v>
      </c>
      <c r="Q1075" t="s">
        <v>34</v>
      </c>
      <c r="R1075" t="s">
        <v>375</v>
      </c>
      <c r="S1075" t="s">
        <v>166</v>
      </c>
      <c r="T1075" t="s">
        <v>376</v>
      </c>
      <c r="U1075" t="s">
        <v>38</v>
      </c>
      <c r="V1075" t="s">
        <v>39</v>
      </c>
      <c r="W1075" t="s">
        <v>121</v>
      </c>
      <c r="X1075" t="s">
        <v>377</v>
      </c>
      <c r="Y1075" t="s">
        <v>65</v>
      </c>
    </row>
    <row r="1076" spans="1:25" x14ac:dyDescent="0.25">
      <c r="A1076">
        <v>10208</v>
      </c>
      <c r="B1076">
        <v>48</v>
      </c>
      <c r="C1076" t="s">
        <v>77</v>
      </c>
      <c r="D1076">
        <v>11</v>
      </c>
      <c r="E1076" t="s">
        <v>2260</v>
      </c>
      <c r="F1076" t="s">
        <v>900</v>
      </c>
      <c r="G1076" t="s">
        <v>28</v>
      </c>
      <c r="H1076">
        <v>1</v>
      </c>
      <c r="I1076">
        <v>1</v>
      </c>
      <c r="J1076">
        <v>2004</v>
      </c>
      <c r="K1076" t="s">
        <v>2246</v>
      </c>
      <c r="L1076">
        <v>100</v>
      </c>
      <c r="M1076" t="s">
        <v>2247</v>
      </c>
      <c r="N1076" t="s">
        <v>338</v>
      </c>
      <c r="O1076" t="s">
        <v>339</v>
      </c>
      <c r="P1076" t="s">
        <v>340</v>
      </c>
      <c r="Q1076" t="s">
        <v>34</v>
      </c>
      <c r="R1076" t="s">
        <v>341</v>
      </c>
      <c r="S1076" t="s">
        <v>34</v>
      </c>
      <c r="T1076" t="s">
        <v>342</v>
      </c>
      <c r="U1076" t="s">
        <v>51</v>
      </c>
      <c r="V1076" t="s">
        <v>52</v>
      </c>
      <c r="W1076" t="s">
        <v>343</v>
      </c>
      <c r="X1076" t="s">
        <v>344</v>
      </c>
      <c r="Y1076" t="s">
        <v>65</v>
      </c>
    </row>
    <row r="1077" spans="1:25" x14ac:dyDescent="0.25">
      <c r="A1077">
        <v>10221</v>
      </c>
      <c r="B1077">
        <v>23</v>
      </c>
      <c r="C1077" t="s">
        <v>2257</v>
      </c>
      <c r="D1077">
        <v>5</v>
      </c>
      <c r="E1077" t="s">
        <v>2261</v>
      </c>
      <c r="F1077" t="s">
        <v>2172</v>
      </c>
      <c r="G1077" t="s">
        <v>28</v>
      </c>
      <c r="H1077">
        <v>1</v>
      </c>
      <c r="I1077">
        <v>2</v>
      </c>
      <c r="J1077">
        <v>2004</v>
      </c>
      <c r="K1077" t="s">
        <v>2246</v>
      </c>
      <c r="L1077">
        <v>100</v>
      </c>
      <c r="M1077" t="s">
        <v>2247</v>
      </c>
      <c r="N1077" t="s">
        <v>638</v>
      </c>
      <c r="O1077" t="s">
        <v>639</v>
      </c>
      <c r="P1077" t="s">
        <v>640</v>
      </c>
      <c r="Q1077" t="s">
        <v>34</v>
      </c>
      <c r="R1077" t="s">
        <v>641</v>
      </c>
      <c r="S1077" t="s">
        <v>34</v>
      </c>
      <c r="T1077" t="s">
        <v>642</v>
      </c>
      <c r="U1077" t="s">
        <v>643</v>
      </c>
      <c r="V1077" t="s">
        <v>52</v>
      </c>
      <c r="W1077" t="s">
        <v>644</v>
      </c>
      <c r="X1077" t="s">
        <v>645</v>
      </c>
      <c r="Y1077" t="s">
        <v>42</v>
      </c>
    </row>
    <row r="1078" spans="1:25" x14ac:dyDescent="0.25">
      <c r="A1078">
        <v>10232</v>
      </c>
      <c r="B1078">
        <v>48</v>
      </c>
      <c r="C1078" t="s">
        <v>2248</v>
      </c>
      <c r="D1078">
        <v>8</v>
      </c>
      <c r="E1078" t="s">
        <v>2262</v>
      </c>
      <c r="F1078" t="s">
        <v>2174</v>
      </c>
      <c r="G1078" t="s">
        <v>28</v>
      </c>
      <c r="H1078">
        <v>1</v>
      </c>
      <c r="I1078">
        <v>3</v>
      </c>
      <c r="J1078">
        <v>2004</v>
      </c>
      <c r="K1078" t="s">
        <v>2246</v>
      </c>
      <c r="L1078">
        <v>100</v>
      </c>
      <c r="M1078" t="s">
        <v>2247</v>
      </c>
      <c r="N1078" t="s">
        <v>666</v>
      </c>
      <c r="O1078" t="s">
        <v>667</v>
      </c>
      <c r="P1078" t="s">
        <v>668</v>
      </c>
      <c r="Q1078" t="s">
        <v>34</v>
      </c>
      <c r="R1078" t="s">
        <v>669</v>
      </c>
      <c r="S1078" t="s">
        <v>670</v>
      </c>
      <c r="T1078" t="s">
        <v>671</v>
      </c>
      <c r="U1078" t="s">
        <v>262</v>
      </c>
      <c r="V1078" t="s">
        <v>52</v>
      </c>
      <c r="W1078" t="s">
        <v>672</v>
      </c>
      <c r="X1078" t="s">
        <v>673</v>
      </c>
      <c r="Y1078" t="s">
        <v>65</v>
      </c>
    </row>
    <row r="1079" spans="1:25" x14ac:dyDescent="0.25">
      <c r="A1079">
        <v>10248</v>
      </c>
      <c r="B1079">
        <v>42</v>
      </c>
      <c r="C1079" t="s">
        <v>77</v>
      </c>
      <c r="D1079">
        <v>14</v>
      </c>
      <c r="E1079" t="s">
        <v>2263</v>
      </c>
      <c r="F1079" t="s">
        <v>633</v>
      </c>
      <c r="G1079" t="s">
        <v>591</v>
      </c>
      <c r="H1079">
        <v>2</v>
      </c>
      <c r="I1079">
        <v>5</v>
      </c>
      <c r="J1079">
        <v>2004</v>
      </c>
      <c r="K1079" t="s">
        <v>2246</v>
      </c>
      <c r="L1079">
        <v>100</v>
      </c>
      <c r="M1079" t="s">
        <v>2247</v>
      </c>
      <c r="N1079" t="s">
        <v>31</v>
      </c>
      <c r="O1079" t="s">
        <v>32</v>
      </c>
      <c r="P1079" t="s">
        <v>33</v>
      </c>
      <c r="Q1079" t="s">
        <v>34</v>
      </c>
      <c r="R1079" t="s">
        <v>35</v>
      </c>
      <c r="S1079" t="s">
        <v>36</v>
      </c>
      <c r="T1079" t="s">
        <v>37</v>
      </c>
      <c r="U1079" t="s">
        <v>38</v>
      </c>
      <c r="V1079" t="s">
        <v>39</v>
      </c>
      <c r="W1079" t="s">
        <v>40</v>
      </c>
      <c r="X1079" t="s">
        <v>41</v>
      </c>
      <c r="Y1079" t="s">
        <v>65</v>
      </c>
    </row>
    <row r="1080" spans="1:25" x14ac:dyDescent="0.25">
      <c r="A1080">
        <v>10273</v>
      </c>
      <c r="B1080">
        <v>47</v>
      </c>
      <c r="C1080" t="s">
        <v>77</v>
      </c>
      <c r="D1080">
        <v>15</v>
      </c>
      <c r="E1080" t="s">
        <v>2264</v>
      </c>
      <c r="F1080" t="s">
        <v>637</v>
      </c>
      <c r="G1080" t="s">
        <v>28</v>
      </c>
      <c r="H1080">
        <v>3</v>
      </c>
      <c r="I1080">
        <v>7</v>
      </c>
      <c r="J1080">
        <v>2004</v>
      </c>
      <c r="K1080" t="s">
        <v>2246</v>
      </c>
      <c r="L1080">
        <v>100</v>
      </c>
      <c r="M1080" t="s">
        <v>2247</v>
      </c>
      <c r="N1080" t="s">
        <v>638</v>
      </c>
      <c r="O1080" t="s">
        <v>639</v>
      </c>
      <c r="P1080" t="s">
        <v>640</v>
      </c>
      <c r="Q1080" t="s">
        <v>34</v>
      </c>
      <c r="R1080" t="s">
        <v>641</v>
      </c>
      <c r="S1080" t="s">
        <v>34</v>
      </c>
      <c r="T1080" t="s">
        <v>642</v>
      </c>
      <c r="U1080" t="s">
        <v>643</v>
      </c>
      <c r="V1080" t="s">
        <v>52</v>
      </c>
      <c r="W1080" t="s">
        <v>644</v>
      </c>
      <c r="X1080" t="s">
        <v>645</v>
      </c>
      <c r="Y1080" t="s">
        <v>65</v>
      </c>
    </row>
    <row r="1081" spans="1:25" x14ac:dyDescent="0.25">
      <c r="A1081">
        <v>10282</v>
      </c>
      <c r="B1081">
        <v>36</v>
      </c>
      <c r="C1081" t="s">
        <v>77</v>
      </c>
      <c r="D1081">
        <v>3</v>
      </c>
      <c r="E1081" t="s">
        <v>2265</v>
      </c>
      <c r="F1081" t="s">
        <v>647</v>
      </c>
      <c r="G1081" t="s">
        <v>28</v>
      </c>
      <c r="H1081">
        <v>3</v>
      </c>
      <c r="I1081">
        <v>8</v>
      </c>
      <c r="J1081">
        <v>2004</v>
      </c>
      <c r="K1081" t="s">
        <v>2246</v>
      </c>
      <c r="L1081">
        <v>100</v>
      </c>
      <c r="M1081" t="s">
        <v>2247</v>
      </c>
      <c r="N1081" t="s">
        <v>417</v>
      </c>
      <c r="O1081" t="s">
        <v>418</v>
      </c>
      <c r="P1081" t="s">
        <v>419</v>
      </c>
      <c r="Q1081" t="s">
        <v>34</v>
      </c>
      <c r="R1081" t="s">
        <v>420</v>
      </c>
      <c r="S1081" t="s">
        <v>73</v>
      </c>
      <c r="T1081" t="s">
        <v>167</v>
      </c>
      <c r="U1081" t="s">
        <v>38</v>
      </c>
      <c r="V1081" t="s">
        <v>39</v>
      </c>
      <c r="W1081" t="s">
        <v>421</v>
      </c>
      <c r="X1081" t="s">
        <v>422</v>
      </c>
      <c r="Y1081" t="s">
        <v>65</v>
      </c>
    </row>
    <row r="1082" spans="1:25" x14ac:dyDescent="0.25">
      <c r="A1082">
        <v>10293</v>
      </c>
      <c r="B1082">
        <v>22</v>
      </c>
      <c r="C1082" t="s">
        <v>77</v>
      </c>
      <c r="D1082">
        <v>6</v>
      </c>
      <c r="E1082" t="s">
        <v>2266</v>
      </c>
      <c r="F1082" t="s">
        <v>925</v>
      </c>
      <c r="G1082" t="s">
        <v>28</v>
      </c>
      <c r="H1082">
        <v>3</v>
      </c>
      <c r="I1082">
        <v>9</v>
      </c>
      <c r="J1082">
        <v>2004</v>
      </c>
      <c r="K1082" t="s">
        <v>2246</v>
      </c>
      <c r="L1082">
        <v>100</v>
      </c>
      <c r="M1082" t="s">
        <v>2247</v>
      </c>
      <c r="N1082" t="s">
        <v>391</v>
      </c>
      <c r="O1082" t="s">
        <v>392</v>
      </c>
      <c r="P1082" t="s">
        <v>393</v>
      </c>
      <c r="Q1082" t="s">
        <v>34</v>
      </c>
      <c r="R1082" t="s">
        <v>394</v>
      </c>
      <c r="S1082" t="s">
        <v>34</v>
      </c>
      <c r="T1082" t="s">
        <v>395</v>
      </c>
      <c r="U1082" t="s">
        <v>396</v>
      </c>
      <c r="V1082" t="s">
        <v>52</v>
      </c>
      <c r="W1082" t="s">
        <v>397</v>
      </c>
      <c r="X1082" t="s">
        <v>398</v>
      </c>
      <c r="Y1082" t="s">
        <v>42</v>
      </c>
    </row>
    <row r="1083" spans="1:25" x14ac:dyDescent="0.25">
      <c r="A1083">
        <v>10306</v>
      </c>
      <c r="B1083">
        <v>40</v>
      </c>
      <c r="C1083" t="s">
        <v>2267</v>
      </c>
      <c r="D1083">
        <v>11</v>
      </c>
      <c r="E1083" t="s">
        <v>2268</v>
      </c>
      <c r="F1083" t="s">
        <v>663</v>
      </c>
      <c r="G1083" t="s">
        <v>28</v>
      </c>
      <c r="H1083">
        <v>4</v>
      </c>
      <c r="I1083">
        <v>10</v>
      </c>
      <c r="J1083">
        <v>2004</v>
      </c>
      <c r="K1083" t="s">
        <v>2246</v>
      </c>
      <c r="L1083">
        <v>100</v>
      </c>
      <c r="M1083" t="s">
        <v>2247</v>
      </c>
      <c r="N1083" t="s">
        <v>927</v>
      </c>
      <c r="O1083" t="s">
        <v>928</v>
      </c>
      <c r="P1083" t="s">
        <v>929</v>
      </c>
      <c r="Q1083" t="s">
        <v>34</v>
      </c>
      <c r="R1083" t="s">
        <v>930</v>
      </c>
      <c r="S1083" t="s">
        <v>34</v>
      </c>
      <c r="T1083" t="s">
        <v>931</v>
      </c>
      <c r="U1083" t="s">
        <v>262</v>
      </c>
      <c r="V1083" t="s">
        <v>52</v>
      </c>
      <c r="W1083" t="s">
        <v>932</v>
      </c>
      <c r="X1083" t="s">
        <v>137</v>
      </c>
      <c r="Y1083" t="s">
        <v>65</v>
      </c>
    </row>
    <row r="1084" spans="1:25" x14ac:dyDescent="0.25">
      <c r="A1084">
        <v>10314</v>
      </c>
      <c r="B1084">
        <v>23</v>
      </c>
      <c r="C1084" t="s">
        <v>77</v>
      </c>
      <c r="D1084">
        <v>3</v>
      </c>
      <c r="E1084" t="s">
        <v>2269</v>
      </c>
      <c r="F1084" t="s">
        <v>761</v>
      </c>
      <c r="G1084" t="s">
        <v>28</v>
      </c>
      <c r="H1084">
        <v>4</v>
      </c>
      <c r="I1084">
        <v>10</v>
      </c>
      <c r="J1084">
        <v>2004</v>
      </c>
      <c r="K1084" t="s">
        <v>2246</v>
      </c>
      <c r="L1084">
        <v>100</v>
      </c>
      <c r="M1084" t="s">
        <v>2247</v>
      </c>
      <c r="N1084" t="s">
        <v>934</v>
      </c>
      <c r="O1084" t="s">
        <v>935</v>
      </c>
      <c r="P1084" t="s">
        <v>936</v>
      </c>
      <c r="Q1084" t="s">
        <v>34</v>
      </c>
      <c r="R1084" t="s">
        <v>937</v>
      </c>
      <c r="S1084" t="s">
        <v>34</v>
      </c>
      <c r="T1084" t="s">
        <v>938</v>
      </c>
      <c r="U1084" t="s">
        <v>567</v>
      </c>
      <c r="V1084" t="s">
        <v>52</v>
      </c>
      <c r="W1084" t="s">
        <v>939</v>
      </c>
      <c r="X1084" t="s">
        <v>940</v>
      </c>
      <c r="Y1084" t="s">
        <v>42</v>
      </c>
    </row>
    <row r="1085" spans="1:25" x14ac:dyDescent="0.25">
      <c r="A1085">
        <v>10326</v>
      </c>
      <c r="B1085">
        <v>32</v>
      </c>
      <c r="C1085" t="s">
        <v>77</v>
      </c>
      <c r="D1085">
        <v>6</v>
      </c>
      <c r="E1085" t="s">
        <v>2270</v>
      </c>
      <c r="F1085" t="s">
        <v>2271</v>
      </c>
      <c r="G1085" t="s">
        <v>28</v>
      </c>
      <c r="H1085">
        <v>4</v>
      </c>
      <c r="I1085">
        <v>11</v>
      </c>
      <c r="J1085">
        <v>2004</v>
      </c>
      <c r="K1085" t="s">
        <v>2246</v>
      </c>
      <c r="L1085">
        <v>100</v>
      </c>
      <c r="M1085" t="s">
        <v>2247</v>
      </c>
      <c r="N1085" t="s">
        <v>282</v>
      </c>
      <c r="O1085" t="s">
        <v>283</v>
      </c>
      <c r="P1085" t="s">
        <v>284</v>
      </c>
      <c r="Q1085" t="s">
        <v>34</v>
      </c>
      <c r="R1085" t="s">
        <v>285</v>
      </c>
      <c r="S1085" t="s">
        <v>34</v>
      </c>
      <c r="T1085" t="s">
        <v>286</v>
      </c>
      <c r="U1085" t="s">
        <v>287</v>
      </c>
      <c r="V1085" t="s">
        <v>52</v>
      </c>
      <c r="W1085" t="s">
        <v>288</v>
      </c>
      <c r="X1085" t="s">
        <v>289</v>
      </c>
      <c r="Y1085" t="s">
        <v>65</v>
      </c>
    </row>
    <row r="1086" spans="1:25" x14ac:dyDescent="0.25">
      <c r="A1086">
        <v>10336</v>
      </c>
      <c r="B1086">
        <v>21</v>
      </c>
      <c r="C1086" t="s">
        <v>77</v>
      </c>
      <c r="D1086">
        <v>7</v>
      </c>
      <c r="E1086" t="s">
        <v>2272</v>
      </c>
      <c r="F1086" t="s">
        <v>945</v>
      </c>
      <c r="G1086" t="s">
        <v>28</v>
      </c>
      <c r="H1086">
        <v>4</v>
      </c>
      <c r="I1086">
        <v>11</v>
      </c>
      <c r="J1086">
        <v>2004</v>
      </c>
      <c r="K1086" t="s">
        <v>2246</v>
      </c>
      <c r="L1086">
        <v>100</v>
      </c>
      <c r="M1086" t="s">
        <v>2247</v>
      </c>
      <c r="N1086" t="s">
        <v>713</v>
      </c>
      <c r="O1086" t="s">
        <v>714</v>
      </c>
      <c r="P1086" t="s">
        <v>715</v>
      </c>
      <c r="Q1086" t="s">
        <v>34</v>
      </c>
      <c r="R1086" t="s">
        <v>61</v>
      </c>
      <c r="S1086" t="s">
        <v>34</v>
      </c>
      <c r="T1086" t="s">
        <v>716</v>
      </c>
      <c r="U1086" t="s">
        <v>51</v>
      </c>
      <c r="V1086" t="s">
        <v>52</v>
      </c>
      <c r="W1086" t="s">
        <v>717</v>
      </c>
      <c r="X1086" t="s">
        <v>718</v>
      </c>
      <c r="Y1086" t="s">
        <v>42</v>
      </c>
    </row>
    <row r="1087" spans="1:25" x14ac:dyDescent="0.25">
      <c r="A1087">
        <v>10350</v>
      </c>
      <c r="B1087">
        <v>41</v>
      </c>
      <c r="C1087" t="s">
        <v>2273</v>
      </c>
      <c r="D1087">
        <v>2</v>
      </c>
      <c r="E1087" t="s">
        <v>2274</v>
      </c>
      <c r="F1087" t="s">
        <v>682</v>
      </c>
      <c r="G1087" t="s">
        <v>28</v>
      </c>
      <c r="H1087">
        <v>4</v>
      </c>
      <c r="I1087">
        <v>12</v>
      </c>
      <c r="J1087">
        <v>2004</v>
      </c>
      <c r="K1087" t="s">
        <v>2246</v>
      </c>
      <c r="L1087">
        <v>100</v>
      </c>
      <c r="M1087" t="s">
        <v>2247</v>
      </c>
      <c r="N1087" t="s">
        <v>268</v>
      </c>
      <c r="O1087" t="s">
        <v>269</v>
      </c>
      <c r="P1087" t="s">
        <v>270</v>
      </c>
      <c r="Q1087" t="s">
        <v>34</v>
      </c>
      <c r="R1087" t="s">
        <v>271</v>
      </c>
      <c r="S1087" t="s">
        <v>34</v>
      </c>
      <c r="T1087" t="s">
        <v>272</v>
      </c>
      <c r="U1087" t="s">
        <v>273</v>
      </c>
      <c r="V1087" t="s">
        <v>52</v>
      </c>
      <c r="W1087" t="s">
        <v>274</v>
      </c>
      <c r="X1087" t="s">
        <v>275</v>
      </c>
      <c r="Y1087" t="s">
        <v>65</v>
      </c>
    </row>
    <row r="1088" spans="1:25" x14ac:dyDescent="0.25">
      <c r="A1088">
        <v>10372</v>
      </c>
      <c r="B1088">
        <v>25</v>
      </c>
      <c r="C1088" t="s">
        <v>2275</v>
      </c>
      <c r="D1088">
        <v>5</v>
      </c>
      <c r="E1088" t="s">
        <v>2276</v>
      </c>
      <c r="F1088" t="s">
        <v>1053</v>
      </c>
      <c r="G1088" t="s">
        <v>28</v>
      </c>
      <c r="H1088">
        <v>1</v>
      </c>
      <c r="I1088">
        <v>1</v>
      </c>
      <c r="J1088">
        <v>2005</v>
      </c>
      <c r="K1088" t="s">
        <v>2246</v>
      </c>
      <c r="L1088">
        <v>100</v>
      </c>
      <c r="M1088" t="s">
        <v>2247</v>
      </c>
      <c r="N1088" t="s">
        <v>380</v>
      </c>
      <c r="O1088" t="s">
        <v>381</v>
      </c>
      <c r="P1088" t="s">
        <v>382</v>
      </c>
      <c r="Q1088" t="s">
        <v>34</v>
      </c>
      <c r="R1088" t="s">
        <v>383</v>
      </c>
      <c r="S1088" t="s">
        <v>384</v>
      </c>
      <c r="T1088" t="s">
        <v>385</v>
      </c>
      <c r="U1088" t="s">
        <v>307</v>
      </c>
      <c r="V1088" t="s">
        <v>307</v>
      </c>
      <c r="W1088" t="s">
        <v>386</v>
      </c>
      <c r="X1088" t="s">
        <v>387</v>
      </c>
      <c r="Y1088" t="s">
        <v>42</v>
      </c>
    </row>
    <row r="1089" spans="1:25" x14ac:dyDescent="0.25">
      <c r="A1089">
        <v>10383</v>
      </c>
      <c r="B1089">
        <v>26</v>
      </c>
      <c r="C1089" t="s">
        <v>77</v>
      </c>
      <c r="D1089">
        <v>12</v>
      </c>
      <c r="E1089" t="s">
        <v>2277</v>
      </c>
      <c r="F1089" t="s">
        <v>1764</v>
      </c>
      <c r="G1089" t="s">
        <v>28</v>
      </c>
      <c r="H1089">
        <v>1</v>
      </c>
      <c r="I1089">
        <v>2</v>
      </c>
      <c r="J1089">
        <v>2005</v>
      </c>
      <c r="K1089" t="s">
        <v>2246</v>
      </c>
      <c r="L1089">
        <v>100</v>
      </c>
      <c r="M1089" t="s">
        <v>2247</v>
      </c>
      <c r="N1089" t="s">
        <v>268</v>
      </c>
      <c r="O1089" t="s">
        <v>269</v>
      </c>
      <c r="P1089" t="s">
        <v>270</v>
      </c>
      <c r="Q1089" t="s">
        <v>34</v>
      </c>
      <c r="R1089" t="s">
        <v>271</v>
      </c>
      <c r="S1089" t="s">
        <v>34</v>
      </c>
      <c r="T1089" t="s">
        <v>272</v>
      </c>
      <c r="U1089" t="s">
        <v>273</v>
      </c>
      <c r="V1089" t="s">
        <v>52</v>
      </c>
      <c r="W1089" t="s">
        <v>274</v>
      </c>
      <c r="X1089" t="s">
        <v>275</v>
      </c>
      <c r="Y1089" t="s">
        <v>65</v>
      </c>
    </row>
    <row r="1090" spans="1:25" x14ac:dyDescent="0.25">
      <c r="A1090">
        <v>10396</v>
      </c>
      <c r="B1090">
        <v>24</v>
      </c>
      <c r="C1090" t="s">
        <v>2278</v>
      </c>
      <c r="D1090">
        <v>4</v>
      </c>
      <c r="E1090" t="s">
        <v>2279</v>
      </c>
      <c r="F1090" t="s">
        <v>1124</v>
      </c>
      <c r="G1090" t="s">
        <v>28</v>
      </c>
      <c r="H1090">
        <v>1</v>
      </c>
      <c r="I1090">
        <v>3</v>
      </c>
      <c r="J1090">
        <v>2005</v>
      </c>
      <c r="K1090" t="s">
        <v>2246</v>
      </c>
      <c r="L1090">
        <v>100</v>
      </c>
      <c r="M1090" t="s">
        <v>2247</v>
      </c>
      <c r="N1090" t="s">
        <v>417</v>
      </c>
      <c r="O1090" t="s">
        <v>418</v>
      </c>
      <c r="P1090" t="s">
        <v>419</v>
      </c>
      <c r="Q1090" t="s">
        <v>34</v>
      </c>
      <c r="R1090" t="s">
        <v>420</v>
      </c>
      <c r="S1090" t="s">
        <v>73</v>
      </c>
      <c r="T1090" t="s">
        <v>167</v>
      </c>
      <c r="U1090" t="s">
        <v>38</v>
      </c>
      <c r="V1090" t="s">
        <v>39</v>
      </c>
      <c r="W1090" t="s">
        <v>421</v>
      </c>
      <c r="X1090" t="s">
        <v>422</v>
      </c>
      <c r="Y1090" t="s">
        <v>42</v>
      </c>
    </row>
    <row r="1091" spans="1:25" x14ac:dyDescent="0.25">
      <c r="A1091">
        <v>10414</v>
      </c>
      <c r="B1091">
        <v>48</v>
      </c>
      <c r="C1091" t="s">
        <v>77</v>
      </c>
      <c r="D1091">
        <v>14</v>
      </c>
      <c r="E1091" t="s">
        <v>2280</v>
      </c>
      <c r="F1091" t="s">
        <v>707</v>
      </c>
      <c r="G1091" t="s">
        <v>708</v>
      </c>
      <c r="H1091">
        <v>2</v>
      </c>
      <c r="I1091">
        <v>5</v>
      </c>
      <c r="J1091">
        <v>2005</v>
      </c>
      <c r="K1091" t="s">
        <v>2246</v>
      </c>
      <c r="L1091">
        <v>100</v>
      </c>
      <c r="M1091" t="s">
        <v>2247</v>
      </c>
      <c r="N1091" t="s">
        <v>656</v>
      </c>
      <c r="O1091" t="s">
        <v>657</v>
      </c>
      <c r="P1091" t="s">
        <v>658</v>
      </c>
      <c r="Q1091" t="s">
        <v>34</v>
      </c>
      <c r="R1091" t="s">
        <v>659</v>
      </c>
      <c r="S1091" t="s">
        <v>185</v>
      </c>
      <c r="T1091" t="s">
        <v>660</v>
      </c>
      <c r="U1091" t="s">
        <v>38</v>
      </c>
      <c r="V1091" t="s">
        <v>39</v>
      </c>
      <c r="W1091" t="s">
        <v>661</v>
      </c>
      <c r="X1091" t="s">
        <v>94</v>
      </c>
      <c r="Y1091" t="s">
        <v>65</v>
      </c>
    </row>
    <row r="1092" spans="1:25" x14ac:dyDescent="0.25">
      <c r="A1092">
        <v>10108</v>
      </c>
      <c r="B1092">
        <v>26</v>
      </c>
      <c r="C1092" t="s">
        <v>2281</v>
      </c>
      <c r="D1092">
        <v>9</v>
      </c>
      <c r="E1092" t="s">
        <v>2282</v>
      </c>
      <c r="F1092" t="s">
        <v>775</v>
      </c>
      <c r="G1092" t="s">
        <v>28</v>
      </c>
      <c r="H1092">
        <v>1</v>
      </c>
      <c r="I1092">
        <v>3</v>
      </c>
      <c r="J1092">
        <v>2003</v>
      </c>
      <c r="K1092" t="s">
        <v>278</v>
      </c>
      <c r="L1092">
        <v>80</v>
      </c>
      <c r="M1092" t="s">
        <v>2283</v>
      </c>
      <c r="N1092" t="s">
        <v>777</v>
      </c>
      <c r="O1092" t="s">
        <v>778</v>
      </c>
      <c r="P1092" t="s">
        <v>779</v>
      </c>
      <c r="Q1092" t="s">
        <v>34</v>
      </c>
      <c r="R1092" t="s">
        <v>780</v>
      </c>
      <c r="S1092" t="s">
        <v>34</v>
      </c>
      <c r="T1092" t="s">
        <v>781</v>
      </c>
      <c r="U1092" t="s">
        <v>782</v>
      </c>
      <c r="V1092" t="s">
        <v>307</v>
      </c>
      <c r="W1092" t="s">
        <v>783</v>
      </c>
      <c r="X1092" t="s">
        <v>784</v>
      </c>
      <c r="Y1092" t="s">
        <v>42</v>
      </c>
    </row>
    <row r="1093" spans="1:25" x14ac:dyDescent="0.25">
      <c r="A1093">
        <v>10122</v>
      </c>
      <c r="B1093">
        <v>21</v>
      </c>
      <c r="C1093" t="s">
        <v>2284</v>
      </c>
      <c r="D1093">
        <v>13</v>
      </c>
      <c r="E1093" t="s">
        <v>2285</v>
      </c>
      <c r="F1093" t="s">
        <v>786</v>
      </c>
      <c r="G1093" t="s">
        <v>28</v>
      </c>
      <c r="H1093">
        <v>2</v>
      </c>
      <c r="I1093">
        <v>5</v>
      </c>
      <c r="J1093">
        <v>2003</v>
      </c>
      <c r="K1093" t="s">
        <v>278</v>
      </c>
      <c r="L1093">
        <v>80</v>
      </c>
      <c r="M1093" t="s">
        <v>2283</v>
      </c>
      <c r="N1093" t="s">
        <v>787</v>
      </c>
      <c r="O1093" t="s">
        <v>788</v>
      </c>
      <c r="P1093" t="s">
        <v>789</v>
      </c>
      <c r="Q1093" t="s">
        <v>34</v>
      </c>
      <c r="R1093" t="s">
        <v>790</v>
      </c>
      <c r="S1093" t="s">
        <v>34</v>
      </c>
      <c r="T1093" t="s">
        <v>791</v>
      </c>
      <c r="U1093" t="s">
        <v>51</v>
      </c>
      <c r="V1093" t="s">
        <v>52</v>
      </c>
      <c r="W1093" t="s">
        <v>792</v>
      </c>
      <c r="X1093" t="s">
        <v>793</v>
      </c>
      <c r="Y1093" t="s">
        <v>42</v>
      </c>
    </row>
    <row r="1094" spans="1:25" x14ac:dyDescent="0.25">
      <c r="A1094">
        <v>10135</v>
      </c>
      <c r="B1094">
        <v>45</v>
      </c>
      <c r="C1094" t="s">
        <v>2286</v>
      </c>
      <c r="D1094">
        <v>10</v>
      </c>
      <c r="E1094" t="s">
        <v>2287</v>
      </c>
      <c r="F1094" t="s">
        <v>795</v>
      </c>
      <c r="G1094" t="s">
        <v>28</v>
      </c>
      <c r="H1094">
        <v>3</v>
      </c>
      <c r="I1094">
        <v>7</v>
      </c>
      <c r="J1094">
        <v>2003</v>
      </c>
      <c r="K1094" t="s">
        <v>278</v>
      </c>
      <c r="L1094">
        <v>80</v>
      </c>
      <c r="M1094" t="s">
        <v>2283</v>
      </c>
      <c r="N1094" t="s">
        <v>417</v>
      </c>
      <c r="O1094" t="s">
        <v>418</v>
      </c>
      <c r="P1094" t="s">
        <v>419</v>
      </c>
      <c r="Q1094" t="s">
        <v>34</v>
      </c>
      <c r="R1094" t="s">
        <v>420</v>
      </c>
      <c r="S1094" t="s">
        <v>73</v>
      </c>
      <c r="T1094" t="s">
        <v>167</v>
      </c>
      <c r="U1094" t="s">
        <v>38</v>
      </c>
      <c r="V1094" t="s">
        <v>39</v>
      </c>
      <c r="W1094" t="s">
        <v>421</v>
      </c>
      <c r="X1094" t="s">
        <v>422</v>
      </c>
      <c r="Y1094" t="s">
        <v>65</v>
      </c>
    </row>
    <row r="1095" spans="1:25" x14ac:dyDescent="0.25">
      <c r="A1095">
        <v>10147</v>
      </c>
      <c r="B1095">
        <v>36</v>
      </c>
      <c r="C1095" t="s">
        <v>2288</v>
      </c>
      <c r="D1095">
        <v>10</v>
      </c>
      <c r="E1095" t="s">
        <v>2289</v>
      </c>
      <c r="F1095" t="s">
        <v>797</v>
      </c>
      <c r="G1095" t="s">
        <v>28</v>
      </c>
      <c r="H1095">
        <v>3</v>
      </c>
      <c r="I1095">
        <v>9</v>
      </c>
      <c r="J1095">
        <v>2003</v>
      </c>
      <c r="K1095" t="s">
        <v>278</v>
      </c>
      <c r="L1095">
        <v>80</v>
      </c>
      <c r="M1095" t="s">
        <v>2283</v>
      </c>
      <c r="N1095" t="s">
        <v>439</v>
      </c>
      <c r="O1095" t="s">
        <v>182</v>
      </c>
      <c r="P1095" t="s">
        <v>440</v>
      </c>
      <c r="Q1095" t="s">
        <v>34</v>
      </c>
      <c r="R1095" t="s">
        <v>441</v>
      </c>
      <c r="S1095" t="s">
        <v>185</v>
      </c>
      <c r="T1095" t="s">
        <v>442</v>
      </c>
      <c r="U1095" t="s">
        <v>38</v>
      </c>
      <c r="V1095" t="s">
        <v>39</v>
      </c>
      <c r="W1095" t="s">
        <v>421</v>
      </c>
      <c r="X1095" t="s">
        <v>443</v>
      </c>
      <c r="Y1095" t="s">
        <v>65</v>
      </c>
    </row>
    <row r="1096" spans="1:25" x14ac:dyDescent="0.25">
      <c r="A1096">
        <v>10159</v>
      </c>
      <c r="B1096">
        <v>21</v>
      </c>
      <c r="C1096" t="s">
        <v>2290</v>
      </c>
      <c r="D1096">
        <v>5</v>
      </c>
      <c r="E1096" t="s">
        <v>2291</v>
      </c>
      <c r="F1096" t="s">
        <v>79</v>
      </c>
      <c r="G1096" t="s">
        <v>28</v>
      </c>
      <c r="H1096">
        <v>4</v>
      </c>
      <c r="I1096">
        <v>10</v>
      </c>
      <c r="J1096">
        <v>2003</v>
      </c>
      <c r="K1096" t="s">
        <v>278</v>
      </c>
      <c r="L1096">
        <v>80</v>
      </c>
      <c r="M1096" t="s">
        <v>2283</v>
      </c>
      <c r="N1096" t="s">
        <v>80</v>
      </c>
      <c r="O1096" t="s">
        <v>81</v>
      </c>
      <c r="P1096" t="s">
        <v>82</v>
      </c>
      <c r="Q1096" t="s">
        <v>34</v>
      </c>
      <c r="R1096" t="s">
        <v>83</v>
      </c>
      <c r="S1096" t="s">
        <v>73</v>
      </c>
      <c r="T1096" t="s">
        <v>34</v>
      </c>
      <c r="U1096" t="s">
        <v>38</v>
      </c>
      <c r="V1096" t="s">
        <v>39</v>
      </c>
      <c r="W1096" t="s">
        <v>84</v>
      </c>
      <c r="X1096" t="s">
        <v>76</v>
      </c>
      <c r="Y1096" t="s">
        <v>42</v>
      </c>
    </row>
    <row r="1097" spans="1:25" x14ac:dyDescent="0.25">
      <c r="A1097">
        <v>10169</v>
      </c>
      <c r="B1097">
        <v>32</v>
      </c>
      <c r="C1097" t="s">
        <v>2292</v>
      </c>
      <c r="D1097">
        <v>5</v>
      </c>
      <c r="E1097" t="s">
        <v>2293</v>
      </c>
      <c r="F1097" t="s">
        <v>800</v>
      </c>
      <c r="G1097" t="s">
        <v>28</v>
      </c>
      <c r="H1097">
        <v>4</v>
      </c>
      <c r="I1097">
        <v>11</v>
      </c>
      <c r="J1097">
        <v>2003</v>
      </c>
      <c r="K1097" t="s">
        <v>278</v>
      </c>
      <c r="L1097">
        <v>80</v>
      </c>
      <c r="M1097" t="s">
        <v>2283</v>
      </c>
      <c r="N1097" t="s">
        <v>448</v>
      </c>
      <c r="O1097" t="s">
        <v>449</v>
      </c>
      <c r="P1097" t="s">
        <v>450</v>
      </c>
      <c r="Q1097" t="s">
        <v>451</v>
      </c>
      <c r="R1097" t="s">
        <v>452</v>
      </c>
      <c r="S1097" t="s">
        <v>238</v>
      </c>
      <c r="T1097" t="s">
        <v>453</v>
      </c>
      <c r="U1097" t="s">
        <v>139</v>
      </c>
      <c r="V1097" t="s">
        <v>140</v>
      </c>
      <c r="W1097" t="s">
        <v>454</v>
      </c>
      <c r="X1097" t="s">
        <v>455</v>
      </c>
      <c r="Y1097" t="s">
        <v>42</v>
      </c>
    </row>
    <row r="1098" spans="1:25" x14ac:dyDescent="0.25">
      <c r="A1098">
        <v>10181</v>
      </c>
      <c r="B1098">
        <v>30</v>
      </c>
      <c r="C1098" t="s">
        <v>2294</v>
      </c>
      <c r="D1098">
        <v>17</v>
      </c>
      <c r="E1098" t="s">
        <v>2295</v>
      </c>
      <c r="F1098" t="s">
        <v>802</v>
      </c>
      <c r="G1098" t="s">
        <v>28</v>
      </c>
      <c r="H1098">
        <v>4</v>
      </c>
      <c r="I1098">
        <v>11</v>
      </c>
      <c r="J1098">
        <v>2003</v>
      </c>
      <c r="K1098" t="s">
        <v>278</v>
      </c>
      <c r="L1098">
        <v>80</v>
      </c>
      <c r="M1098" t="s">
        <v>2283</v>
      </c>
      <c r="N1098" t="s">
        <v>107</v>
      </c>
      <c r="O1098" t="s">
        <v>108</v>
      </c>
      <c r="P1098" t="s">
        <v>109</v>
      </c>
      <c r="Q1098" t="s">
        <v>34</v>
      </c>
      <c r="R1098" t="s">
        <v>110</v>
      </c>
      <c r="S1098" t="s">
        <v>34</v>
      </c>
      <c r="T1098" t="s">
        <v>111</v>
      </c>
      <c r="U1098" t="s">
        <v>112</v>
      </c>
      <c r="V1098" t="s">
        <v>52</v>
      </c>
      <c r="W1098" t="s">
        <v>113</v>
      </c>
      <c r="X1098" t="s">
        <v>114</v>
      </c>
      <c r="Y1098" t="s">
        <v>42</v>
      </c>
    </row>
    <row r="1099" spans="1:25" x14ac:dyDescent="0.25">
      <c r="A1099">
        <v>10191</v>
      </c>
      <c r="B1099">
        <v>36</v>
      </c>
      <c r="C1099" t="s">
        <v>2296</v>
      </c>
      <c r="D1099">
        <v>6</v>
      </c>
      <c r="E1099" t="s">
        <v>2297</v>
      </c>
      <c r="F1099" t="s">
        <v>804</v>
      </c>
      <c r="G1099" t="s">
        <v>28</v>
      </c>
      <c r="H1099">
        <v>4</v>
      </c>
      <c r="I1099">
        <v>11</v>
      </c>
      <c r="J1099">
        <v>2003</v>
      </c>
      <c r="K1099" t="s">
        <v>278</v>
      </c>
      <c r="L1099">
        <v>80</v>
      </c>
      <c r="M1099" t="s">
        <v>2283</v>
      </c>
      <c r="N1099" t="s">
        <v>805</v>
      </c>
      <c r="O1099" t="s">
        <v>806</v>
      </c>
      <c r="P1099" t="s">
        <v>807</v>
      </c>
      <c r="Q1099" t="s">
        <v>34</v>
      </c>
      <c r="R1099" t="s">
        <v>808</v>
      </c>
      <c r="S1099" t="s">
        <v>34</v>
      </c>
      <c r="T1099" t="s">
        <v>809</v>
      </c>
      <c r="U1099" t="s">
        <v>810</v>
      </c>
      <c r="V1099" t="s">
        <v>52</v>
      </c>
      <c r="W1099" t="s">
        <v>811</v>
      </c>
      <c r="X1099" t="s">
        <v>812</v>
      </c>
      <c r="Y1099" t="s">
        <v>65</v>
      </c>
    </row>
    <row r="1100" spans="1:25" x14ac:dyDescent="0.25">
      <c r="A1100">
        <v>10203</v>
      </c>
      <c r="B1100">
        <v>33</v>
      </c>
      <c r="C1100" t="s">
        <v>2288</v>
      </c>
      <c r="D1100">
        <v>11</v>
      </c>
      <c r="E1100" t="s">
        <v>2298</v>
      </c>
      <c r="F1100" t="s">
        <v>814</v>
      </c>
      <c r="G1100" t="s">
        <v>28</v>
      </c>
      <c r="H1100">
        <v>4</v>
      </c>
      <c r="I1100">
        <v>12</v>
      </c>
      <c r="J1100">
        <v>2003</v>
      </c>
      <c r="K1100" t="s">
        <v>278</v>
      </c>
      <c r="L1100">
        <v>80</v>
      </c>
      <c r="M1100" t="s">
        <v>2283</v>
      </c>
      <c r="N1100" t="s">
        <v>268</v>
      </c>
      <c r="O1100" t="s">
        <v>269</v>
      </c>
      <c r="P1100" t="s">
        <v>270</v>
      </c>
      <c r="Q1100" t="s">
        <v>34</v>
      </c>
      <c r="R1100" t="s">
        <v>271</v>
      </c>
      <c r="S1100" t="s">
        <v>34</v>
      </c>
      <c r="T1100" t="s">
        <v>272</v>
      </c>
      <c r="U1100" t="s">
        <v>273</v>
      </c>
      <c r="V1100" t="s">
        <v>52</v>
      </c>
      <c r="W1100" t="s">
        <v>274</v>
      </c>
      <c r="X1100" t="s">
        <v>275</v>
      </c>
      <c r="Y1100" t="s">
        <v>42</v>
      </c>
    </row>
    <row r="1101" spans="1:25" x14ac:dyDescent="0.25">
      <c r="A1101">
        <v>10211</v>
      </c>
      <c r="B1101">
        <v>35</v>
      </c>
      <c r="C1101" t="s">
        <v>2286</v>
      </c>
      <c r="D1101">
        <v>5</v>
      </c>
      <c r="E1101" t="s">
        <v>2299</v>
      </c>
      <c r="F1101" t="s">
        <v>123</v>
      </c>
      <c r="G1101" t="s">
        <v>28</v>
      </c>
      <c r="H1101">
        <v>1</v>
      </c>
      <c r="I1101">
        <v>1</v>
      </c>
      <c r="J1101">
        <v>2004</v>
      </c>
      <c r="K1101" t="s">
        <v>278</v>
      </c>
      <c r="L1101">
        <v>80</v>
      </c>
      <c r="M1101" t="s">
        <v>2283</v>
      </c>
      <c r="N1101" t="s">
        <v>124</v>
      </c>
      <c r="O1101" t="s">
        <v>125</v>
      </c>
      <c r="P1101" t="s">
        <v>126</v>
      </c>
      <c r="Q1101" t="s">
        <v>34</v>
      </c>
      <c r="R1101" t="s">
        <v>61</v>
      </c>
      <c r="S1101" t="s">
        <v>34</v>
      </c>
      <c r="T1101" t="s">
        <v>127</v>
      </c>
      <c r="U1101" t="s">
        <v>51</v>
      </c>
      <c r="V1101" t="s">
        <v>52</v>
      </c>
      <c r="W1101" t="s">
        <v>128</v>
      </c>
      <c r="X1101" t="s">
        <v>129</v>
      </c>
      <c r="Y1101" t="s">
        <v>42</v>
      </c>
    </row>
    <row r="1102" spans="1:25" x14ac:dyDescent="0.25">
      <c r="A1102">
        <v>10225</v>
      </c>
      <c r="B1102">
        <v>37</v>
      </c>
      <c r="C1102" t="s">
        <v>2300</v>
      </c>
      <c r="D1102">
        <v>12</v>
      </c>
      <c r="E1102" t="s">
        <v>2301</v>
      </c>
      <c r="F1102" t="s">
        <v>817</v>
      </c>
      <c r="G1102" t="s">
        <v>28</v>
      </c>
      <c r="H1102">
        <v>1</v>
      </c>
      <c r="I1102">
        <v>2</v>
      </c>
      <c r="J1102">
        <v>2004</v>
      </c>
      <c r="K1102" t="s">
        <v>278</v>
      </c>
      <c r="L1102">
        <v>80</v>
      </c>
      <c r="M1102" t="s">
        <v>2283</v>
      </c>
      <c r="N1102" t="s">
        <v>818</v>
      </c>
      <c r="O1102" t="s">
        <v>819</v>
      </c>
      <c r="P1102" t="s">
        <v>820</v>
      </c>
      <c r="Q1102" t="s">
        <v>34</v>
      </c>
      <c r="R1102" t="s">
        <v>821</v>
      </c>
      <c r="S1102" t="s">
        <v>34</v>
      </c>
      <c r="T1102" t="s">
        <v>822</v>
      </c>
      <c r="U1102" t="s">
        <v>823</v>
      </c>
      <c r="V1102" t="s">
        <v>52</v>
      </c>
      <c r="W1102" t="s">
        <v>824</v>
      </c>
      <c r="X1102" t="s">
        <v>150</v>
      </c>
      <c r="Y1102" t="s">
        <v>65</v>
      </c>
    </row>
    <row r="1103" spans="1:25" x14ac:dyDescent="0.25">
      <c r="A1103">
        <v>10238</v>
      </c>
      <c r="B1103">
        <v>41</v>
      </c>
      <c r="C1103" t="s">
        <v>2284</v>
      </c>
      <c r="D1103">
        <v>6</v>
      </c>
      <c r="E1103" t="s">
        <v>2302</v>
      </c>
      <c r="F1103" t="s">
        <v>826</v>
      </c>
      <c r="G1103" t="s">
        <v>28</v>
      </c>
      <c r="H1103">
        <v>2</v>
      </c>
      <c r="I1103">
        <v>4</v>
      </c>
      <c r="J1103">
        <v>2004</v>
      </c>
      <c r="K1103" t="s">
        <v>278</v>
      </c>
      <c r="L1103">
        <v>80</v>
      </c>
      <c r="M1103" t="s">
        <v>2283</v>
      </c>
      <c r="N1103" t="s">
        <v>562</v>
      </c>
      <c r="O1103" t="s">
        <v>563</v>
      </c>
      <c r="P1103" t="s">
        <v>564</v>
      </c>
      <c r="Q1103" t="s">
        <v>34</v>
      </c>
      <c r="R1103" t="s">
        <v>565</v>
      </c>
      <c r="S1103" t="s">
        <v>34</v>
      </c>
      <c r="T1103" t="s">
        <v>566</v>
      </c>
      <c r="U1103" t="s">
        <v>567</v>
      </c>
      <c r="V1103" t="s">
        <v>52</v>
      </c>
      <c r="W1103" t="s">
        <v>568</v>
      </c>
      <c r="X1103" t="s">
        <v>569</v>
      </c>
      <c r="Y1103" t="s">
        <v>42</v>
      </c>
    </row>
    <row r="1104" spans="1:25" x14ac:dyDescent="0.25">
      <c r="A1104">
        <v>10252</v>
      </c>
      <c r="B1104">
        <v>20</v>
      </c>
      <c r="C1104" t="s">
        <v>2303</v>
      </c>
      <c r="D1104">
        <v>2</v>
      </c>
      <c r="E1104" t="s">
        <v>2304</v>
      </c>
      <c r="F1104" t="s">
        <v>2305</v>
      </c>
      <c r="G1104" t="s">
        <v>28</v>
      </c>
      <c r="H1104">
        <v>2</v>
      </c>
      <c r="I1104">
        <v>5</v>
      </c>
      <c r="J1104">
        <v>2004</v>
      </c>
      <c r="K1104" t="s">
        <v>278</v>
      </c>
      <c r="L1104">
        <v>80</v>
      </c>
      <c r="M1104" t="s">
        <v>2283</v>
      </c>
      <c r="N1104" t="s">
        <v>124</v>
      </c>
      <c r="O1104" t="s">
        <v>125</v>
      </c>
      <c r="P1104" t="s">
        <v>126</v>
      </c>
      <c r="Q1104" t="s">
        <v>34</v>
      </c>
      <c r="R1104" t="s">
        <v>61</v>
      </c>
      <c r="S1104" t="s">
        <v>34</v>
      </c>
      <c r="T1104" t="s">
        <v>127</v>
      </c>
      <c r="U1104" t="s">
        <v>51</v>
      </c>
      <c r="V1104" t="s">
        <v>52</v>
      </c>
      <c r="W1104" t="s">
        <v>128</v>
      </c>
      <c r="X1104" t="s">
        <v>129</v>
      </c>
      <c r="Y1104" t="s">
        <v>42</v>
      </c>
    </row>
    <row r="1105" spans="1:25" x14ac:dyDescent="0.25">
      <c r="A1105">
        <v>10265</v>
      </c>
      <c r="B1105">
        <v>45</v>
      </c>
      <c r="C1105" t="s">
        <v>2306</v>
      </c>
      <c r="D1105">
        <v>2</v>
      </c>
      <c r="E1105" t="s">
        <v>2307</v>
      </c>
      <c r="F1105" t="s">
        <v>2308</v>
      </c>
      <c r="G1105" t="s">
        <v>28</v>
      </c>
      <c r="H1105">
        <v>3</v>
      </c>
      <c r="I1105">
        <v>7</v>
      </c>
      <c r="J1105">
        <v>2004</v>
      </c>
      <c r="K1105" t="s">
        <v>278</v>
      </c>
      <c r="L1105">
        <v>80</v>
      </c>
      <c r="M1105" t="s">
        <v>2283</v>
      </c>
      <c r="N1105" t="s">
        <v>1380</v>
      </c>
      <c r="O1105" t="s">
        <v>1381</v>
      </c>
      <c r="P1105" t="s">
        <v>1382</v>
      </c>
      <c r="Q1105" t="s">
        <v>34</v>
      </c>
      <c r="R1105" t="s">
        <v>1383</v>
      </c>
      <c r="S1105" t="s">
        <v>137</v>
      </c>
      <c r="T1105" t="s">
        <v>1384</v>
      </c>
      <c r="U1105" t="s">
        <v>139</v>
      </c>
      <c r="V1105" t="s">
        <v>140</v>
      </c>
      <c r="W1105" t="s">
        <v>1385</v>
      </c>
      <c r="X1105" t="s">
        <v>1386</v>
      </c>
      <c r="Y1105" t="s">
        <v>65</v>
      </c>
    </row>
    <row r="1106" spans="1:25" x14ac:dyDescent="0.25">
      <c r="A1106">
        <v>10276</v>
      </c>
      <c r="B1106">
        <v>38</v>
      </c>
      <c r="C1106" t="s">
        <v>2034</v>
      </c>
      <c r="D1106">
        <v>6</v>
      </c>
      <c r="E1106" t="s">
        <v>2309</v>
      </c>
      <c r="F1106" t="s">
        <v>839</v>
      </c>
      <c r="G1106" t="s">
        <v>28</v>
      </c>
      <c r="H1106">
        <v>3</v>
      </c>
      <c r="I1106">
        <v>8</v>
      </c>
      <c r="J1106">
        <v>2004</v>
      </c>
      <c r="K1106" t="s">
        <v>278</v>
      </c>
      <c r="L1106">
        <v>80</v>
      </c>
      <c r="M1106" t="s">
        <v>2283</v>
      </c>
      <c r="N1106" t="s">
        <v>840</v>
      </c>
      <c r="O1106" t="s">
        <v>841</v>
      </c>
      <c r="P1106" t="s">
        <v>842</v>
      </c>
      <c r="Q1106" t="s">
        <v>34</v>
      </c>
      <c r="R1106" t="s">
        <v>441</v>
      </c>
      <c r="S1106" t="s">
        <v>185</v>
      </c>
      <c r="T1106" t="s">
        <v>442</v>
      </c>
      <c r="U1106" t="s">
        <v>38</v>
      </c>
      <c r="V1106" t="s">
        <v>39</v>
      </c>
      <c r="W1106" t="s">
        <v>843</v>
      </c>
      <c r="X1106" t="s">
        <v>844</v>
      </c>
      <c r="Y1106" t="s">
        <v>42</v>
      </c>
    </row>
    <row r="1107" spans="1:25" x14ac:dyDescent="0.25">
      <c r="A1107">
        <v>10287</v>
      </c>
      <c r="B1107">
        <v>43</v>
      </c>
      <c r="C1107" t="s">
        <v>2292</v>
      </c>
      <c r="D1107">
        <v>15</v>
      </c>
      <c r="E1107" t="s">
        <v>2310</v>
      </c>
      <c r="F1107" t="s">
        <v>846</v>
      </c>
      <c r="G1107" t="s">
        <v>28</v>
      </c>
      <c r="H1107">
        <v>3</v>
      </c>
      <c r="I1107">
        <v>8</v>
      </c>
      <c r="J1107">
        <v>2004</v>
      </c>
      <c r="K1107" t="s">
        <v>278</v>
      </c>
      <c r="L1107">
        <v>80</v>
      </c>
      <c r="M1107" t="s">
        <v>2283</v>
      </c>
      <c r="N1107" t="s">
        <v>818</v>
      </c>
      <c r="O1107" t="s">
        <v>819</v>
      </c>
      <c r="P1107" t="s">
        <v>820</v>
      </c>
      <c r="Q1107" t="s">
        <v>34</v>
      </c>
      <c r="R1107" t="s">
        <v>821</v>
      </c>
      <c r="S1107" t="s">
        <v>34</v>
      </c>
      <c r="T1107" t="s">
        <v>822</v>
      </c>
      <c r="U1107" t="s">
        <v>823</v>
      </c>
      <c r="V1107" t="s">
        <v>52</v>
      </c>
      <c r="W1107" t="s">
        <v>824</v>
      </c>
      <c r="X1107" t="s">
        <v>150</v>
      </c>
      <c r="Y1107" t="s">
        <v>65</v>
      </c>
    </row>
    <row r="1108" spans="1:25" x14ac:dyDescent="0.25">
      <c r="A1108">
        <v>10300</v>
      </c>
      <c r="B1108">
        <v>49</v>
      </c>
      <c r="C1108" t="s">
        <v>2311</v>
      </c>
      <c r="D1108">
        <v>8</v>
      </c>
      <c r="E1108" t="s">
        <v>2312</v>
      </c>
      <c r="F1108" t="s">
        <v>848</v>
      </c>
      <c r="G1108" t="s">
        <v>28</v>
      </c>
      <c r="H1108">
        <v>4</v>
      </c>
      <c r="I1108">
        <v>10</v>
      </c>
      <c r="J1108">
        <v>2003</v>
      </c>
      <c r="K1108" t="s">
        <v>278</v>
      </c>
      <c r="L1108">
        <v>80</v>
      </c>
      <c r="M1108" t="s">
        <v>2283</v>
      </c>
      <c r="N1108" t="s">
        <v>849</v>
      </c>
      <c r="O1108" t="s">
        <v>850</v>
      </c>
      <c r="P1108" t="s">
        <v>851</v>
      </c>
      <c r="Q1108" t="s">
        <v>34</v>
      </c>
      <c r="R1108" t="s">
        <v>852</v>
      </c>
      <c r="S1108" t="s">
        <v>34</v>
      </c>
      <c r="T1108" t="s">
        <v>853</v>
      </c>
      <c r="U1108" t="s">
        <v>810</v>
      </c>
      <c r="V1108" t="s">
        <v>52</v>
      </c>
      <c r="W1108" t="s">
        <v>854</v>
      </c>
      <c r="X1108" t="s">
        <v>731</v>
      </c>
      <c r="Y1108" t="s">
        <v>65</v>
      </c>
    </row>
    <row r="1109" spans="1:25" x14ac:dyDescent="0.25">
      <c r="A1109">
        <v>10310</v>
      </c>
      <c r="B1109">
        <v>27</v>
      </c>
      <c r="C1109" t="s">
        <v>2313</v>
      </c>
      <c r="D1109">
        <v>13</v>
      </c>
      <c r="E1109" t="s">
        <v>2314</v>
      </c>
      <c r="F1109" t="s">
        <v>856</v>
      </c>
      <c r="G1109" t="s">
        <v>28</v>
      </c>
      <c r="H1109">
        <v>4</v>
      </c>
      <c r="I1109">
        <v>10</v>
      </c>
      <c r="J1109">
        <v>2004</v>
      </c>
      <c r="K1109" t="s">
        <v>278</v>
      </c>
      <c r="L1109">
        <v>80</v>
      </c>
      <c r="M1109" t="s">
        <v>2283</v>
      </c>
      <c r="N1109" t="s">
        <v>805</v>
      </c>
      <c r="O1109" t="s">
        <v>806</v>
      </c>
      <c r="P1109" t="s">
        <v>807</v>
      </c>
      <c r="Q1109" t="s">
        <v>34</v>
      </c>
      <c r="R1109" t="s">
        <v>808</v>
      </c>
      <c r="S1109" t="s">
        <v>34</v>
      </c>
      <c r="T1109" t="s">
        <v>809</v>
      </c>
      <c r="U1109" t="s">
        <v>810</v>
      </c>
      <c r="V1109" t="s">
        <v>52</v>
      </c>
      <c r="W1109" t="s">
        <v>811</v>
      </c>
      <c r="X1109" t="s">
        <v>812</v>
      </c>
      <c r="Y1109" t="s">
        <v>42</v>
      </c>
    </row>
    <row r="1110" spans="1:25" x14ac:dyDescent="0.25">
      <c r="A1110">
        <v>10319</v>
      </c>
      <c r="B1110">
        <v>46</v>
      </c>
      <c r="C1110" t="s">
        <v>2097</v>
      </c>
      <c r="D1110">
        <v>1</v>
      </c>
      <c r="E1110" t="s">
        <v>2315</v>
      </c>
      <c r="F1110" t="s">
        <v>858</v>
      </c>
      <c r="G1110" t="s">
        <v>28</v>
      </c>
      <c r="H1110">
        <v>4</v>
      </c>
      <c r="I1110">
        <v>11</v>
      </c>
      <c r="J1110">
        <v>2004</v>
      </c>
      <c r="K1110" t="s">
        <v>278</v>
      </c>
      <c r="L1110">
        <v>80</v>
      </c>
      <c r="M1110" t="s">
        <v>2283</v>
      </c>
      <c r="N1110" t="s">
        <v>1011</v>
      </c>
      <c r="O1110" t="s">
        <v>1012</v>
      </c>
      <c r="P1110" t="s">
        <v>1013</v>
      </c>
      <c r="Q1110" t="s">
        <v>1014</v>
      </c>
      <c r="R1110" t="s">
        <v>35</v>
      </c>
      <c r="S1110" t="s">
        <v>36</v>
      </c>
      <c r="T1110" t="s">
        <v>37</v>
      </c>
      <c r="U1110" t="s">
        <v>38</v>
      </c>
      <c r="V1110" t="s">
        <v>39</v>
      </c>
      <c r="W1110" t="s">
        <v>1015</v>
      </c>
      <c r="X1110" t="s">
        <v>1016</v>
      </c>
      <c r="Y1110" t="s">
        <v>65</v>
      </c>
    </row>
    <row r="1111" spans="1:25" x14ac:dyDescent="0.25">
      <c r="A1111">
        <v>10329</v>
      </c>
      <c r="B1111">
        <v>38</v>
      </c>
      <c r="C1111" t="s">
        <v>2316</v>
      </c>
      <c r="D1111">
        <v>10</v>
      </c>
      <c r="E1111" t="s">
        <v>2317</v>
      </c>
      <c r="F1111" t="s">
        <v>218</v>
      </c>
      <c r="G1111" t="s">
        <v>28</v>
      </c>
      <c r="H1111">
        <v>4</v>
      </c>
      <c r="I1111">
        <v>11</v>
      </c>
      <c r="J1111">
        <v>2004</v>
      </c>
      <c r="K1111" t="s">
        <v>278</v>
      </c>
      <c r="L1111">
        <v>80</v>
      </c>
      <c r="M1111" t="s">
        <v>2283</v>
      </c>
      <c r="N1111" t="s">
        <v>31</v>
      </c>
      <c r="O1111" t="s">
        <v>32</v>
      </c>
      <c r="P1111" t="s">
        <v>33</v>
      </c>
      <c r="Q1111" t="s">
        <v>34</v>
      </c>
      <c r="R1111" t="s">
        <v>35</v>
      </c>
      <c r="S1111" t="s">
        <v>36</v>
      </c>
      <c r="T1111" t="s">
        <v>37</v>
      </c>
      <c r="U1111" t="s">
        <v>38</v>
      </c>
      <c r="V1111" t="s">
        <v>39</v>
      </c>
      <c r="W1111" t="s">
        <v>40</v>
      </c>
      <c r="X1111" t="s">
        <v>41</v>
      </c>
      <c r="Y1111" t="s">
        <v>42</v>
      </c>
    </row>
    <row r="1112" spans="1:25" x14ac:dyDescent="0.25">
      <c r="A1112">
        <v>10342</v>
      </c>
      <c r="B1112">
        <v>25</v>
      </c>
      <c r="C1112" t="s">
        <v>2318</v>
      </c>
      <c r="D1112">
        <v>5</v>
      </c>
      <c r="E1112" t="s">
        <v>2319</v>
      </c>
      <c r="F1112" t="s">
        <v>220</v>
      </c>
      <c r="G1112" t="s">
        <v>28</v>
      </c>
      <c r="H1112">
        <v>4</v>
      </c>
      <c r="I1112">
        <v>11</v>
      </c>
      <c r="J1112">
        <v>2004</v>
      </c>
      <c r="K1112" t="s">
        <v>278</v>
      </c>
      <c r="L1112">
        <v>80</v>
      </c>
      <c r="M1112" t="s">
        <v>2283</v>
      </c>
      <c r="N1112" t="s">
        <v>132</v>
      </c>
      <c r="O1112" t="s">
        <v>133</v>
      </c>
      <c r="P1112" t="s">
        <v>134</v>
      </c>
      <c r="Q1112" t="s">
        <v>135</v>
      </c>
      <c r="R1112" t="s">
        <v>136</v>
      </c>
      <c r="S1112" t="s">
        <v>137</v>
      </c>
      <c r="T1112" t="s">
        <v>138</v>
      </c>
      <c r="U1112" t="s">
        <v>139</v>
      </c>
      <c r="V1112" t="s">
        <v>140</v>
      </c>
      <c r="W1112" t="s">
        <v>141</v>
      </c>
      <c r="X1112" t="s">
        <v>142</v>
      </c>
      <c r="Y1112" t="s">
        <v>42</v>
      </c>
    </row>
    <row r="1113" spans="1:25" x14ac:dyDescent="0.25">
      <c r="A1113">
        <v>10363</v>
      </c>
      <c r="B1113">
        <v>46</v>
      </c>
      <c r="C1113" t="s">
        <v>2320</v>
      </c>
      <c r="D1113">
        <v>10</v>
      </c>
      <c r="E1113" t="s">
        <v>2321</v>
      </c>
      <c r="F1113" t="s">
        <v>865</v>
      </c>
      <c r="G1113" t="s">
        <v>28</v>
      </c>
      <c r="H1113">
        <v>1</v>
      </c>
      <c r="I1113">
        <v>1</v>
      </c>
      <c r="J1113">
        <v>2005</v>
      </c>
      <c r="K1113" t="s">
        <v>278</v>
      </c>
      <c r="L1113">
        <v>80</v>
      </c>
      <c r="M1113" t="s">
        <v>2283</v>
      </c>
      <c r="N1113" t="s">
        <v>866</v>
      </c>
      <c r="O1113" t="s">
        <v>867</v>
      </c>
      <c r="P1113" t="s">
        <v>868</v>
      </c>
      <c r="Q1113" t="s">
        <v>34</v>
      </c>
      <c r="R1113" t="s">
        <v>869</v>
      </c>
      <c r="S1113" t="s">
        <v>34</v>
      </c>
      <c r="T1113" t="s">
        <v>870</v>
      </c>
      <c r="U1113" t="s">
        <v>196</v>
      </c>
      <c r="V1113" t="s">
        <v>52</v>
      </c>
      <c r="W1113" t="s">
        <v>871</v>
      </c>
      <c r="X1113" t="s">
        <v>872</v>
      </c>
      <c r="Y1113" t="s">
        <v>42</v>
      </c>
    </row>
    <row r="1114" spans="1:25" x14ac:dyDescent="0.25">
      <c r="A1114">
        <v>10378</v>
      </c>
      <c r="B1114">
        <v>22</v>
      </c>
      <c r="C1114" t="s">
        <v>77</v>
      </c>
      <c r="D1114">
        <v>4</v>
      </c>
      <c r="E1114" t="s">
        <v>2322</v>
      </c>
      <c r="F1114" t="s">
        <v>1496</v>
      </c>
      <c r="G1114" t="s">
        <v>28</v>
      </c>
      <c r="H1114">
        <v>1</v>
      </c>
      <c r="I1114">
        <v>2</v>
      </c>
      <c r="J1114">
        <v>2005</v>
      </c>
      <c r="K1114" t="s">
        <v>278</v>
      </c>
      <c r="L1114">
        <v>80</v>
      </c>
      <c r="M1114" t="s">
        <v>2283</v>
      </c>
      <c r="N1114" t="s">
        <v>268</v>
      </c>
      <c r="O1114" t="s">
        <v>269</v>
      </c>
      <c r="P1114" t="s">
        <v>270</v>
      </c>
      <c r="Q1114" t="s">
        <v>34</v>
      </c>
      <c r="R1114" t="s">
        <v>271</v>
      </c>
      <c r="S1114" t="s">
        <v>34</v>
      </c>
      <c r="T1114" t="s">
        <v>272</v>
      </c>
      <c r="U1114" t="s">
        <v>273</v>
      </c>
      <c r="V1114" t="s">
        <v>52</v>
      </c>
      <c r="W1114" t="s">
        <v>274</v>
      </c>
      <c r="X1114" t="s">
        <v>275</v>
      </c>
      <c r="Y1114" t="s">
        <v>42</v>
      </c>
    </row>
    <row r="1115" spans="1:25" x14ac:dyDescent="0.25">
      <c r="A1115">
        <v>10390</v>
      </c>
      <c r="B1115">
        <v>40</v>
      </c>
      <c r="C1115" t="s">
        <v>77</v>
      </c>
      <c r="D1115">
        <v>9</v>
      </c>
      <c r="E1115" t="s">
        <v>2323</v>
      </c>
      <c r="F1115" t="s">
        <v>1348</v>
      </c>
      <c r="G1115" t="s">
        <v>28</v>
      </c>
      <c r="H1115">
        <v>1</v>
      </c>
      <c r="I1115">
        <v>3</v>
      </c>
      <c r="J1115">
        <v>2005</v>
      </c>
      <c r="K1115" t="s">
        <v>278</v>
      </c>
      <c r="L1115">
        <v>80</v>
      </c>
      <c r="M1115" t="s">
        <v>2283</v>
      </c>
      <c r="N1115" t="s">
        <v>417</v>
      </c>
      <c r="O1115" t="s">
        <v>418</v>
      </c>
      <c r="P1115" t="s">
        <v>419</v>
      </c>
      <c r="Q1115" t="s">
        <v>34</v>
      </c>
      <c r="R1115" t="s">
        <v>420</v>
      </c>
      <c r="S1115" t="s">
        <v>73</v>
      </c>
      <c r="T1115" t="s">
        <v>167</v>
      </c>
      <c r="U1115" t="s">
        <v>38</v>
      </c>
      <c r="V1115" t="s">
        <v>39</v>
      </c>
      <c r="W1115" t="s">
        <v>421</v>
      </c>
      <c r="X1115" t="s">
        <v>422</v>
      </c>
      <c r="Y1115" t="s">
        <v>65</v>
      </c>
    </row>
    <row r="1116" spans="1:25" x14ac:dyDescent="0.25">
      <c r="A1116">
        <v>10103</v>
      </c>
      <c r="B1116">
        <v>46</v>
      </c>
      <c r="C1116" t="s">
        <v>77</v>
      </c>
      <c r="D1116">
        <v>16</v>
      </c>
      <c r="E1116" t="s">
        <v>2324</v>
      </c>
      <c r="F1116" t="s">
        <v>277</v>
      </c>
      <c r="G1116" t="s">
        <v>28</v>
      </c>
      <c r="H1116">
        <v>1</v>
      </c>
      <c r="I1116">
        <v>1</v>
      </c>
      <c r="J1116">
        <v>2003</v>
      </c>
      <c r="K1116" t="s">
        <v>1354</v>
      </c>
      <c r="L1116">
        <v>99</v>
      </c>
      <c r="M1116" t="s">
        <v>2325</v>
      </c>
      <c r="N1116" t="s">
        <v>201</v>
      </c>
      <c r="O1116" t="s">
        <v>202</v>
      </c>
      <c r="P1116" t="s">
        <v>203</v>
      </c>
      <c r="Q1116" t="s">
        <v>34</v>
      </c>
      <c r="R1116" t="s">
        <v>204</v>
      </c>
      <c r="S1116" t="s">
        <v>34</v>
      </c>
      <c r="T1116" t="s">
        <v>205</v>
      </c>
      <c r="U1116" t="s">
        <v>112</v>
      </c>
      <c r="V1116" t="s">
        <v>52</v>
      </c>
      <c r="W1116" t="s">
        <v>206</v>
      </c>
      <c r="X1116" t="s">
        <v>207</v>
      </c>
      <c r="Y1116" t="s">
        <v>65</v>
      </c>
    </row>
    <row r="1117" spans="1:25" x14ac:dyDescent="0.25">
      <c r="A1117">
        <v>10111</v>
      </c>
      <c r="B1117">
        <v>39</v>
      </c>
      <c r="C1117" t="s">
        <v>77</v>
      </c>
      <c r="D1117">
        <v>4</v>
      </c>
      <c r="E1117" t="s">
        <v>2326</v>
      </c>
      <c r="F1117" t="s">
        <v>1358</v>
      </c>
      <c r="G1117" t="s">
        <v>28</v>
      </c>
      <c r="H1117">
        <v>1</v>
      </c>
      <c r="I1117">
        <v>3</v>
      </c>
      <c r="J1117">
        <v>2003</v>
      </c>
      <c r="K1117" t="s">
        <v>1354</v>
      </c>
      <c r="L1117">
        <v>99</v>
      </c>
      <c r="M1117" t="s">
        <v>2325</v>
      </c>
      <c r="N1117" t="s">
        <v>118</v>
      </c>
      <c r="O1117" t="s">
        <v>119</v>
      </c>
      <c r="P1117" t="s">
        <v>120</v>
      </c>
      <c r="Q1117" t="s">
        <v>34</v>
      </c>
      <c r="R1117" t="s">
        <v>83</v>
      </c>
      <c r="S1117" t="s">
        <v>73</v>
      </c>
      <c r="T1117" t="s">
        <v>34</v>
      </c>
      <c r="U1117" t="s">
        <v>38</v>
      </c>
      <c r="V1117" t="s">
        <v>39</v>
      </c>
      <c r="W1117" t="s">
        <v>121</v>
      </c>
      <c r="X1117" t="s">
        <v>76</v>
      </c>
      <c r="Y1117" t="s">
        <v>65</v>
      </c>
    </row>
    <row r="1118" spans="1:25" x14ac:dyDescent="0.25">
      <c r="A1118">
        <v>10126</v>
      </c>
      <c r="B1118">
        <v>38</v>
      </c>
      <c r="C1118" t="s">
        <v>2327</v>
      </c>
      <c r="D1118">
        <v>16</v>
      </c>
      <c r="E1118" t="s">
        <v>2328</v>
      </c>
      <c r="F1118" t="s">
        <v>291</v>
      </c>
      <c r="G1118" t="s">
        <v>28</v>
      </c>
      <c r="H1118">
        <v>2</v>
      </c>
      <c r="I1118">
        <v>5</v>
      </c>
      <c r="J1118">
        <v>2003</v>
      </c>
      <c r="K1118" t="s">
        <v>1354</v>
      </c>
      <c r="L1118">
        <v>99</v>
      </c>
      <c r="M1118" t="s">
        <v>2325</v>
      </c>
      <c r="N1118" t="s">
        <v>292</v>
      </c>
      <c r="O1118" t="s">
        <v>293</v>
      </c>
      <c r="P1118" t="s">
        <v>294</v>
      </c>
      <c r="Q1118" t="s">
        <v>34</v>
      </c>
      <c r="R1118" t="s">
        <v>271</v>
      </c>
      <c r="S1118" t="s">
        <v>34</v>
      </c>
      <c r="T1118" t="s">
        <v>295</v>
      </c>
      <c r="U1118" t="s">
        <v>273</v>
      </c>
      <c r="V1118" t="s">
        <v>52</v>
      </c>
      <c r="W1118" t="s">
        <v>296</v>
      </c>
      <c r="X1118" t="s">
        <v>297</v>
      </c>
      <c r="Y1118" t="s">
        <v>65</v>
      </c>
    </row>
    <row r="1119" spans="1:25" x14ac:dyDescent="0.25">
      <c r="A1119">
        <v>10139</v>
      </c>
      <c r="B1119">
        <v>30</v>
      </c>
      <c r="C1119" t="s">
        <v>77</v>
      </c>
      <c r="D1119">
        <v>5</v>
      </c>
      <c r="E1119" t="s">
        <v>2329</v>
      </c>
      <c r="F1119" t="s">
        <v>1362</v>
      </c>
      <c r="G1119" t="s">
        <v>28</v>
      </c>
      <c r="H1119">
        <v>3</v>
      </c>
      <c r="I1119">
        <v>7</v>
      </c>
      <c r="J1119">
        <v>2003</v>
      </c>
      <c r="K1119" t="s">
        <v>1354</v>
      </c>
      <c r="L1119">
        <v>99</v>
      </c>
      <c r="M1119" t="s">
        <v>2325</v>
      </c>
      <c r="N1119" t="s">
        <v>233</v>
      </c>
      <c r="O1119" t="s">
        <v>234</v>
      </c>
      <c r="P1119" t="s">
        <v>235</v>
      </c>
      <c r="Q1119" t="s">
        <v>236</v>
      </c>
      <c r="R1119" t="s">
        <v>237</v>
      </c>
      <c r="S1119" t="s">
        <v>238</v>
      </c>
      <c r="T1119" t="s">
        <v>239</v>
      </c>
      <c r="U1119" t="s">
        <v>139</v>
      </c>
      <c r="V1119" t="s">
        <v>140</v>
      </c>
      <c r="W1119" t="s">
        <v>240</v>
      </c>
      <c r="X1119" t="s">
        <v>241</v>
      </c>
      <c r="Y1119" t="s">
        <v>65</v>
      </c>
    </row>
    <row r="1120" spans="1:25" x14ac:dyDescent="0.25">
      <c r="A1120">
        <v>10149</v>
      </c>
      <c r="B1120">
        <v>42</v>
      </c>
      <c r="C1120" t="s">
        <v>2330</v>
      </c>
      <c r="D1120">
        <v>2</v>
      </c>
      <c r="E1120" t="s">
        <v>2331</v>
      </c>
      <c r="F1120" t="s">
        <v>1364</v>
      </c>
      <c r="G1120" t="s">
        <v>28</v>
      </c>
      <c r="H1120">
        <v>3</v>
      </c>
      <c r="I1120">
        <v>9</v>
      </c>
      <c r="J1120">
        <v>2003</v>
      </c>
      <c r="K1120" t="s">
        <v>1354</v>
      </c>
      <c r="L1120">
        <v>99</v>
      </c>
      <c r="M1120" t="s">
        <v>2325</v>
      </c>
      <c r="N1120" t="s">
        <v>1195</v>
      </c>
      <c r="O1120" t="s">
        <v>1196</v>
      </c>
      <c r="P1120" t="s">
        <v>1197</v>
      </c>
      <c r="Q1120" t="s">
        <v>34</v>
      </c>
      <c r="R1120" t="s">
        <v>1198</v>
      </c>
      <c r="S1120" t="s">
        <v>73</v>
      </c>
      <c r="T1120" t="s">
        <v>92</v>
      </c>
      <c r="U1120" t="s">
        <v>38</v>
      </c>
      <c r="V1120" t="s">
        <v>39</v>
      </c>
      <c r="W1120" t="s">
        <v>1199</v>
      </c>
      <c r="X1120" t="s">
        <v>705</v>
      </c>
      <c r="Y1120" t="s">
        <v>65</v>
      </c>
    </row>
    <row r="1121" spans="1:25" x14ac:dyDescent="0.25">
      <c r="A1121">
        <v>10163</v>
      </c>
      <c r="B1121">
        <v>43</v>
      </c>
      <c r="C1121" t="s">
        <v>77</v>
      </c>
      <c r="D1121">
        <v>6</v>
      </c>
      <c r="E1121" t="s">
        <v>2332</v>
      </c>
      <c r="F1121" t="s">
        <v>311</v>
      </c>
      <c r="G1121" t="s">
        <v>28</v>
      </c>
      <c r="H1121">
        <v>4</v>
      </c>
      <c r="I1121">
        <v>10</v>
      </c>
      <c r="J1121">
        <v>2003</v>
      </c>
      <c r="K1121" t="s">
        <v>1354</v>
      </c>
      <c r="L1121">
        <v>99</v>
      </c>
      <c r="M1121" t="s">
        <v>2325</v>
      </c>
      <c r="N1121" t="s">
        <v>312</v>
      </c>
      <c r="O1121" t="s">
        <v>313</v>
      </c>
      <c r="P1121" t="s">
        <v>314</v>
      </c>
      <c r="Q1121" t="s">
        <v>315</v>
      </c>
      <c r="R1121" t="s">
        <v>35</v>
      </c>
      <c r="S1121" t="s">
        <v>36</v>
      </c>
      <c r="T1121" t="s">
        <v>37</v>
      </c>
      <c r="U1121" t="s">
        <v>38</v>
      </c>
      <c r="V1121" t="s">
        <v>39</v>
      </c>
      <c r="W1121" t="s">
        <v>187</v>
      </c>
      <c r="X1121" t="s">
        <v>316</v>
      </c>
      <c r="Y1121" t="s">
        <v>65</v>
      </c>
    </row>
    <row r="1122" spans="1:25" x14ac:dyDescent="0.25">
      <c r="A1122">
        <v>10173</v>
      </c>
      <c r="B1122">
        <v>29</v>
      </c>
      <c r="C1122" t="s">
        <v>2333</v>
      </c>
      <c r="D1122">
        <v>4</v>
      </c>
      <c r="E1122" t="s">
        <v>2334</v>
      </c>
      <c r="F1122" t="s">
        <v>1306</v>
      </c>
      <c r="G1122" t="s">
        <v>28</v>
      </c>
      <c r="H1122">
        <v>4</v>
      </c>
      <c r="I1122">
        <v>11</v>
      </c>
      <c r="J1122">
        <v>2003</v>
      </c>
      <c r="K1122" t="s">
        <v>1354</v>
      </c>
      <c r="L1122">
        <v>99</v>
      </c>
      <c r="M1122" t="s">
        <v>2325</v>
      </c>
      <c r="N1122" t="s">
        <v>1369</v>
      </c>
      <c r="O1122" t="s">
        <v>1370</v>
      </c>
      <c r="P1122" t="s">
        <v>1371</v>
      </c>
      <c r="Q1122" t="s">
        <v>34</v>
      </c>
      <c r="R1122" t="s">
        <v>1372</v>
      </c>
      <c r="S1122" t="s">
        <v>34</v>
      </c>
      <c r="T1122" t="s">
        <v>1373</v>
      </c>
      <c r="U1122" t="s">
        <v>396</v>
      </c>
      <c r="V1122" t="s">
        <v>52</v>
      </c>
      <c r="W1122" t="s">
        <v>1374</v>
      </c>
      <c r="X1122" t="s">
        <v>1375</v>
      </c>
      <c r="Y1122" t="s">
        <v>42</v>
      </c>
    </row>
    <row r="1123" spans="1:25" x14ac:dyDescent="0.25">
      <c r="A1123">
        <v>10182</v>
      </c>
      <c r="B1123">
        <v>33</v>
      </c>
      <c r="C1123" t="s">
        <v>2335</v>
      </c>
      <c r="D1123">
        <v>1</v>
      </c>
      <c r="E1123" t="s">
        <v>2336</v>
      </c>
      <c r="F1123" t="s">
        <v>802</v>
      </c>
      <c r="G1123" t="s">
        <v>28</v>
      </c>
      <c r="H1123">
        <v>4</v>
      </c>
      <c r="I1123">
        <v>11</v>
      </c>
      <c r="J1123">
        <v>2003</v>
      </c>
      <c r="K1123" t="s">
        <v>1354</v>
      </c>
      <c r="L1123">
        <v>99</v>
      </c>
      <c r="M1123" t="s">
        <v>2325</v>
      </c>
      <c r="N1123" t="s">
        <v>417</v>
      </c>
      <c r="O1123" t="s">
        <v>418</v>
      </c>
      <c r="P1123" t="s">
        <v>419</v>
      </c>
      <c r="Q1123" t="s">
        <v>34</v>
      </c>
      <c r="R1123" t="s">
        <v>420</v>
      </c>
      <c r="S1123" t="s">
        <v>73</v>
      </c>
      <c r="T1123" t="s">
        <v>167</v>
      </c>
      <c r="U1123" t="s">
        <v>38</v>
      </c>
      <c r="V1123" t="s">
        <v>39</v>
      </c>
      <c r="W1123" t="s">
        <v>421</v>
      </c>
      <c r="X1123" t="s">
        <v>422</v>
      </c>
      <c r="Y1123" t="s">
        <v>42</v>
      </c>
    </row>
    <row r="1124" spans="1:25" x14ac:dyDescent="0.25">
      <c r="A1124">
        <v>10193</v>
      </c>
      <c r="B1124">
        <v>32</v>
      </c>
      <c r="C1124" t="s">
        <v>2337</v>
      </c>
      <c r="D1124">
        <v>5</v>
      </c>
      <c r="E1124" t="s">
        <v>2338</v>
      </c>
      <c r="F1124" t="s">
        <v>1379</v>
      </c>
      <c r="G1124" t="s">
        <v>28</v>
      </c>
      <c r="H1124">
        <v>4</v>
      </c>
      <c r="I1124">
        <v>11</v>
      </c>
      <c r="J1124">
        <v>2003</v>
      </c>
      <c r="K1124" t="s">
        <v>1354</v>
      </c>
      <c r="L1124">
        <v>99</v>
      </c>
      <c r="M1124" t="s">
        <v>2325</v>
      </c>
      <c r="N1124" t="s">
        <v>1380</v>
      </c>
      <c r="O1124" t="s">
        <v>1381</v>
      </c>
      <c r="P1124" t="s">
        <v>1382</v>
      </c>
      <c r="Q1124" t="s">
        <v>34</v>
      </c>
      <c r="R1124" t="s">
        <v>1383</v>
      </c>
      <c r="S1124" t="s">
        <v>137</v>
      </c>
      <c r="T1124" t="s">
        <v>1384</v>
      </c>
      <c r="U1124" t="s">
        <v>139</v>
      </c>
      <c r="V1124" t="s">
        <v>140</v>
      </c>
      <c r="W1124" t="s">
        <v>1385</v>
      </c>
      <c r="X1124" t="s">
        <v>1386</v>
      </c>
      <c r="Y1124" t="s">
        <v>42</v>
      </c>
    </row>
    <row r="1125" spans="1:25" x14ac:dyDescent="0.25">
      <c r="A1125">
        <v>10206</v>
      </c>
      <c r="B1125">
        <v>28</v>
      </c>
      <c r="C1125" t="s">
        <v>2339</v>
      </c>
      <c r="D1125">
        <v>11</v>
      </c>
      <c r="E1125" t="s">
        <v>2340</v>
      </c>
      <c r="F1125" t="s">
        <v>346</v>
      </c>
      <c r="G1125" t="s">
        <v>28</v>
      </c>
      <c r="H1125">
        <v>4</v>
      </c>
      <c r="I1125">
        <v>12</v>
      </c>
      <c r="J1125">
        <v>2003</v>
      </c>
      <c r="K1125" t="s">
        <v>1354</v>
      </c>
      <c r="L1125">
        <v>99</v>
      </c>
      <c r="M1125" t="s">
        <v>2325</v>
      </c>
      <c r="N1125" t="s">
        <v>347</v>
      </c>
      <c r="O1125" t="s">
        <v>348</v>
      </c>
      <c r="P1125" t="s">
        <v>349</v>
      </c>
      <c r="Q1125" t="s">
        <v>34</v>
      </c>
      <c r="R1125" t="s">
        <v>350</v>
      </c>
      <c r="S1125" t="s">
        <v>351</v>
      </c>
      <c r="T1125" t="s">
        <v>352</v>
      </c>
      <c r="U1125" t="s">
        <v>353</v>
      </c>
      <c r="V1125" t="s">
        <v>39</v>
      </c>
      <c r="W1125" t="s">
        <v>354</v>
      </c>
      <c r="X1125" t="s">
        <v>355</v>
      </c>
      <c r="Y1125" t="s">
        <v>42</v>
      </c>
    </row>
    <row r="1126" spans="1:25" x14ac:dyDescent="0.25">
      <c r="A1126">
        <v>10215</v>
      </c>
      <c r="B1126">
        <v>41</v>
      </c>
      <c r="C1126" t="s">
        <v>77</v>
      </c>
      <c r="D1126">
        <v>8</v>
      </c>
      <c r="E1126" t="s">
        <v>2341</v>
      </c>
      <c r="F1126" t="s">
        <v>357</v>
      </c>
      <c r="G1126" t="s">
        <v>28</v>
      </c>
      <c r="H1126">
        <v>1</v>
      </c>
      <c r="I1126">
        <v>1</v>
      </c>
      <c r="J1126">
        <v>2004</v>
      </c>
      <c r="K1126" t="s">
        <v>1354</v>
      </c>
      <c r="L1126">
        <v>99</v>
      </c>
      <c r="M1126" t="s">
        <v>2325</v>
      </c>
      <c r="N1126" t="s">
        <v>358</v>
      </c>
      <c r="O1126" t="s">
        <v>359</v>
      </c>
      <c r="P1126" t="s">
        <v>360</v>
      </c>
      <c r="Q1126" t="s">
        <v>34</v>
      </c>
      <c r="R1126" t="s">
        <v>361</v>
      </c>
      <c r="S1126" t="s">
        <v>73</v>
      </c>
      <c r="T1126" t="s">
        <v>158</v>
      </c>
      <c r="U1126" t="s">
        <v>38</v>
      </c>
      <c r="V1126" t="s">
        <v>39</v>
      </c>
      <c r="W1126" t="s">
        <v>362</v>
      </c>
      <c r="X1126" t="s">
        <v>363</v>
      </c>
      <c r="Y1126" t="s">
        <v>65</v>
      </c>
    </row>
    <row r="1127" spans="1:25" x14ac:dyDescent="0.25">
      <c r="A1127">
        <v>10227</v>
      </c>
      <c r="B1127">
        <v>33</v>
      </c>
      <c r="C1127" t="s">
        <v>77</v>
      </c>
      <c r="D1127">
        <v>1</v>
      </c>
      <c r="E1127" t="s">
        <v>2342</v>
      </c>
      <c r="F1127" t="s">
        <v>1391</v>
      </c>
      <c r="G1127" t="s">
        <v>28</v>
      </c>
      <c r="H1127">
        <v>1</v>
      </c>
      <c r="I1127">
        <v>3</v>
      </c>
      <c r="J1127">
        <v>2004</v>
      </c>
      <c r="K1127" t="s">
        <v>1354</v>
      </c>
      <c r="L1127">
        <v>99</v>
      </c>
      <c r="M1127" t="s">
        <v>2325</v>
      </c>
      <c r="N1127" t="s">
        <v>338</v>
      </c>
      <c r="O1127" t="s">
        <v>339</v>
      </c>
      <c r="P1127" t="s">
        <v>340</v>
      </c>
      <c r="Q1127" t="s">
        <v>34</v>
      </c>
      <c r="R1127" t="s">
        <v>341</v>
      </c>
      <c r="S1127" t="s">
        <v>34</v>
      </c>
      <c r="T1127" t="s">
        <v>342</v>
      </c>
      <c r="U1127" t="s">
        <v>51</v>
      </c>
      <c r="V1127" t="s">
        <v>52</v>
      </c>
      <c r="W1127" t="s">
        <v>343</v>
      </c>
      <c r="X1127" t="s">
        <v>344</v>
      </c>
      <c r="Y1127" t="s">
        <v>65</v>
      </c>
    </row>
    <row r="1128" spans="1:25" x14ac:dyDescent="0.25">
      <c r="A1128">
        <v>10244</v>
      </c>
      <c r="B1128">
        <v>36</v>
      </c>
      <c r="C1128" t="s">
        <v>2343</v>
      </c>
      <c r="D1128">
        <v>5</v>
      </c>
      <c r="E1128" t="s">
        <v>2344</v>
      </c>
      <c r="F1128" t="s">
        <v>1393</v>
      </c>
      <c r="G1128" t="s">
        <v>28</v>
      </c>
      <c r="H1128">
        <v>2</v>
      </c>
      <c r="I1128">
        <v>4</v>
      </c>
      <c r="J1128">
        <v>2004</v>
      </c>
      <c r="K1128" t="s">
        <v>1354</v>
      </c>
      <c r="L1128">
        <v>99</v>
      </c>
      <c r="M1128" t="s">
        <v>2325</v>
      </c>
      <c r="N1128" t="s">
        <v>268</v>
      </c>
      <c r="O1128" t="s">
        <v>269</v>
      </c>
      <c r="P1128" t="s">
        <v>270</v>
      </c>
      <c r="Q1128" t="s">
        <v>34</v>
      </c>
      <c r="R1128" t="s">
        <v>271</v>
      </c>
      <c r="S1128" t="s">
        <v>34</v>
      </c>
      <c r="T1128" t="s">
        <v>272</v>
      </c>
      <c r="U1128" t="s">
        <v>273</v>
      </c>
      <c r="V1128" t="s">
        <v>52</v>
      </c>
      <c r="W1128" t="s">
        <v>274</v>
      </c>
      <c r="X1128" t="s">
        <v>275</v>
      </c>
      <c r="Y1128" t="s">
        <v>65</v>
      </c>
    </row>
    <row r="1129" spans="1:25" x14ac:dyDescent="0.25">
      <c r="A1129">
        <v>10257</v>
      </c>
      <c r="B1129">
        <v>26</v>
      </c>
      <c r="C1129" t="s">
        <v>2345</v>
      </c>
      <c r="D1129">
        <v>5</v>
      </c>
      <c r="E1129" t="s">
        <v>2346</v>
      </c>
      <c r="F1129" t="s">
        <v>2007</v>
      </c>
      <c r="G1129" t="s">
        <v>28</v>
      </c>
      <c r="H1129">
        <v>2</v>
      </c>
      <c r="I1129">
        <v>6</v>
      </c>
      <c r="J1129">
        <v>2004</v>
      </c>
      <c r="K1129" t="s">
        <v>1354</v>
      </c>
      <c r="L1129">
        <v>99</v>
      </c>
      <c r="M1129" t="s">
        <v>2325</v>
      </c>
      <c r="N1129" t="s">
        <v>701</v>
      </c>
      <c r="O1129" t="s">
        <v>702</v>
      </c>
      <c r="P1129" t="s">
        <v>703</v>
      </c>
      <c r="Q1129" t="s">
        <v>34</v>
      </c>
      <c r="R1129" t="s">
        <v>704</v>
      </c>
      <c r="S1129" t="s">
        <v>73</v>
      </c>
      <c r="T1129" t="s">
        <v>92</v>
      </c>
      <c r="U1129" t="s">
        <v>38</v>
      </c>
      <c r="V1129" t="s">
        <v>39</v>
      </c>
      <c r="W1129" t="s">
        <v>149</v>
      </c>
      <c r="X1129" t="s">
        <v>705</v>
      </c>
      <c r="Y1129" t="s">
        <v>42</v>
      </c>
    </row>
    <row r="1130" spans="1:25" x14ac:dyDescent="0.25">
      <c r="A1130">
        <v>10280</v>
      </c>
      <c r="B1130">
        <v>34</v>
      </c>
      <c r="C1130" t="s">
        <v>77</v>
      </c>
      <c r="D1130">
        <v>7</v>
      </c>
      <c r="E1130" t="s">
        <v>2347</v>
      </c>
      <c r="F1130" t="s">
        <v>390</v>
      </c>
      <c r="G1130" t="s">
        <v>28</v>
      </c>
      <c r="H1130">
        <v>3</v>
      </c>
      <c r="I1130">
        <v>8</v>
      </c>
      <c r="J1130">
        <v>2004</v>
      </c>
      <c r="K1130" t="s">
        <v>1354</v>
      </c>
      <c r="L1130">
        <v>99</v>
      </c>
      <c r="M1130" t="s">
        <v>2325</v>
      </c>
      <c r="N1130" t="s">
        <v>391</v>
      </c>
      <c r="O1130" t="s">
        <v>392</v>
      </c>
      <c r="P1130" t="s">
        <v>393</v>
      </c>
      <c r="Q1130" t="s">
        <v>34</v>
      </c>
      <c r="R1130" t="s">
        <v>394</v>
      </c>
      <c r="S1130" t="s">
        <v>34</v>
      </c>
      <c r="T1130" t="s">
        <v>395</v>
      </c>
      <c r="U1130" t="s">
        <v>396</v>
      </c>
      <c r="V1130" t="s">
        <v>52</v>
      </c>
      <c r="W1130" t="s">
        <v>397</v>
      </c>
      <c r="X1130" t="s">
        <v>398</v>
      </c>
      <c r="Y1130" t="s">
        <v>65</v>
      </c>
    </row>
    <row r="1131" spans="1:25" x14ac:dyDescent="0.25">
      <c r="A1131">
        <v>10290</v>
      </c>
      <c r="B1131">
        <v>26</v>
      </c>
      <c r="C1131" t="s">
        <v>2348</v>
      </c>
      <c r="D1131">
        <v>2</v>
      </c>
      <c r="E1131" t="s">
        <v>2349</v>
      </c>
      <c r="F1131" t="s">
        <v>2350</v>
      </c>
      <c r="G1131" t="s">
        <v>28</v>
      </c>
      <c r="H1131">
        <v>3</v>
      </c>
      <c r="I1131">
        <v>9</v>
      </c>
      <c r="J1131">
        <v>2004</v>
      </c>
      <c r="K1131" t="s">
        <v>1354</v>
      </c>
      <c r="L1131">
        <v>99</v>
      </c>
      <c r="M1131" t="s">
        <v>2325</v>
      </c>
      <c r="N1131" t="s">
        <v>2080</v>
      </c>
      <c r="O1131" t="s">
        <v>2081</v>
      </c>
      <c r="P1131" t="s">
        <v>2082</v>
      </c>
      <c r="Q1131" t="s">
        <v>34</v>
      </c>
      <c r="R1131" t="s">
        <v>441</v>
      </c>
      <c r="S1131" t="s">
        <v>185</v>
      </c>
      <c r="T1131" t="s">
        <v>442</v>
      </c>
      <c r="U1131" t="s">
        <v>38</v>
      </c>
      <c r="V1131" t="s">
        <v>39</v>
      </c>
      <c r="W1131" t="s">
        <v>1199</v>
      </c>
      <c r="X1131" t="s">
        <v>377</v>
      </c>
      <c r="Y1131" t="s">
        <v>42</v>
      </c>
    </row>
    <row r="1132" spans="1:25" x14ac:dyDescent="0.25">
      <c r="A1132">
        <v>10304</v>
      </c>
      <c r="B1132">
        <v>38</v>
      </c>
      <c r="C1132" t="s">
        <v>77</v>
      </c>
      <c r="D1132">
        <v>11</v>
      </c>
      <c r="E1132" t="s">
        <v>2351</v>
      </c>
      <c r="F1132" t="s">
        <v>408</v>
      </c>
      <c r="G1132" t="s">
        <v>28</v>
      </c>
      <c r="H1132">
        <v>4</v>
      </c>
      <c r="I1132">
        <v>10</v>
      </c>
      <c r="J1132">
        <v>2004</v>
      </c>
      <c r="K1132" t="s">
        <v>1354</v>
      </c>
      <c r="L1132">
        <v>99</v>
      </c>
      <c r="M1132" t="s">
        <v>2325</v>
      </c>
      <c r="N1132" t="s">
        <v>409</v>
      </c>
      <c r="O1132" t="s">
        <v>410</v>
      </c>
      <c r="P1132" t="s">
        <v>411</v>
      </c>
      <c r="Q1132" t="s">
        <v>34</v>
      </c>
      <c r="R1132" t="s">
        <v>412</v>
      </c>
      <c r="S1132" t="s">
        <v>34</v>
      </c>
      <c r="T1132" t="s">
        <v>413</v>
      </c>
      <c r="U1132" t="s">
        <v>51</v>
      </c>
      <c r="V1132" t="s">
        <v>52</v>
      </c>
      <c r="W1132" t="s">
        <v>414</v>
      </c>
      <c r="X1132" t="s">
        <v>64</v>
      </c>
      <c r="Y1132" t="s">
        <v>65</v>
      </c>
    </row>
    <row r="1133" spans="1:25" x14ac:dyDescent="0.25">
      <c r="A1133">
        <v>10312</v>
      </c>
      <c r="B1133">
        <v>33</v>
      </c>
      <c r="C1133" t="s">
        <v>77</v>
      </c>
      <c r="D1133">
        <v>8</v>
      </c>
      <c r="E1133" t="s">
        <v>2352</v>
      </c>
      <c r="F1133" t="s">
        <v>416</v>
      </c>
      <c r="G1133" t="s">
        <v>28</v>
      </c>
      <c r="H1133">
        <v>4</v>
      </c>
      <c r="I1133">
        <v>10</v>
      </c>
      <c r="J1133">
        <v>2004</v>
      </c>
      <c r="K1133" t="s">
        <v>1354</v>
      </c>
      <c r="L1133">
        <v>99</v>
      </c>
      <c r="M1133" t="s">
        <v>2325</v>
      </c>
      <c r="N1133" t="s">
        <v>417</v>
      </c>
      <c r="O1133" t="s">
        <v>418</v>
      </c>
      <c r="P1133" t="s">
        <v>419</v>
      </c>
      <c r="Q1133" t="s">
        <v>34</v>
      </c>
      <c r="R1133" t="s">
        <v>420</v>
      </c>
      <c r="S1133" t="s">
        <v>73</v>
      </c>
      <c r="T1133" t="s">
        <v>167</v>
      </c>
      <c r="U1133" t="s">
        <v>38</v>
      </c>
      <c r="V1133" t="s">
        <v>39</v>
      </c>
      <c r="W1133" t="s">
        <v>421</v>
      </c>
      <c r="X1133" t="s">
        <v>422</v>
      </c>
      <c r="Y1133" t="s">
        <v>65</v>
      </c>
    </row>
    <row r="1134" spans="1:25" x14ac:dyDescent="0.25">
      <c r="A1134">
        <v>10323</v>
      </c>
      <c r="B1134">
        <v>33</v>
      </c>
      <c r="C1134" t="s">
        <v>2353</v>
      </c>
      <c r="D1134">
        <v>2</v>
      </c>
      <c r="E1134" t="s">
        <v>2354</v>
      </c>
      <c r="F1134" t="s">
        <v>676</v>
      </c>
      <c r="G1134" t="s">
        <v>28</v>
      </c>
      <c r="H1134">
        <v>4</v>
      </c>
      <c r="I1134">
        <v>11</v>
      </c>
      <c r="J1134">
        <v>2004</v>
      </c>
      <c r="K1134" t="s">
        <v>1354</v>
      </c>
      <c r="L1134">
        <v>99</v>
      </c>
      <c r="M1134" t="s">
        <v>2325</v>
      </c>
      <c r="N1134" t="s">
        <v>849</v>
      </c>
      <c r="O1134" t="s">
        <v>850</v>
      </c>
      <c r="P1134" t="s">
        <v>851</v>
      </c>
      <c r="Q1134" t="s">
        <v>34</v>
      </c>
      <c r="R1134" t="s">
        <v>852</v>
      </c>
      <c r="S1134" t="s">
        <v>34</v>
      </c>
      <c r="T1134" t="s">
        <v>853</v>
      </c>
      <c r="U1134" t="s">
        <v>810</v>
      </c>
      <c r="V1134" t="s">
        <v>52</v>
      </c>
      <c r="W1134" t="s">
        <v>854</v>
      </c>
      <c r="X1134" t="s">
        <v>731</v>
      </c>
      <c r="Y1134" t="s">
        <v>65</v>
      </c>
    </row>
    <row r="1135" spans="1:25" x14ac:dyDescent="0.25">
      <c r="A1135">
        <v>10333</v>
      </c>
      <c r="B1135">
        <v>46</v>
      </c>
      <c r="C1135" t="s">
        <v>77</v>
      </c>
      <c r="D1135">
        <v>2</v>
      </c>
      <c r="E1135" t="s">
        <v>2355</v>
      </c>
      <c r="F1135" t="s">
        <v>432</v>
      </c>
      <c r="G1135" t="s">
        <v>28</v>
      </c>
      <c r="H1135">
        <v>4</v>
      </c>
      <c r="I1135">
        <v>11</v>
      </c>
      <c r="J1135">
        <v>2004</v>
      </c>
      <c r="K1135" t="s">
        <v>1354</v>
      </c>
      <c r="L1135">
        <v>99</v>
      </c>
      <c r="M1135" t="s">
        <v>2325</v>
      </c>
      <c r="N1135" t="s">
        <v>118</v>
      </c>
      <c r="O1135" t="s">
        <v>119</v>
      </c>
      <c r="P1135" t="s">
        <v>120</v>
      </c>
      <c r="Q1135" t="s">
        <v>34</v>
      </c>
      <c r="R1135" t="s">
        <v>83</v>
      </c>
      <c r="S1135" t="s">
        <v>73</v>
      </c>
      <c r="T1135" t="s">
        <v>34</v>
      </c>
      <c r="U1135" t="s">
        <v>38</v>
      </c>
      <c r="V1135" t="s">
        <v>39</v>
      </c>
      <c r="W1135" t="s">
        <v>121</v>
      </c>
      <c r="X1135" t="s">
        <v>76</v>
      </c>
      <c r="Y1135" t="s">
        <v>229</v>
      </c>
    </row>
    <row r="1136" spans="1:25" x14ac:dyDescent="0.25">
      <c r="A1136">
        <v>10347</v>
      </c>
      <c r="B1136">
        <v>26</v>
      </c>
      <c r="C1136" t="s">
        <v>77</v>
      </c>
      <c r="D1136">
        <v>12</v>
      </c>
      <c r="E1136" t="s">
        <v>2356</v>
      </c>
      <c r="F1136" t="s">
        <v>434</v>
      </c>
      <c r="G1136" t="s">
        <v>28</v>
      </c>
      <c r="H1136">
        <v>4</v>
      </c>
      <c r="I1136">
        <v>11</v>
      </c>
      <c r="J1136">
        <v>2004</v>
      </c>
      <c r="K1136" t="s">
        <v>1354</v>
      </c>
      <c r="L1136">
        <v>99</v>
      </c>
      <c r="M1136" t="s">
        <v>2325</v>
      </c>
      <c r="N1136" t="s">
        <v>132</v>
      </c>
      <c r="O1136" t="s">
        <v>133</v>
      </c>
      <c r="P1136" t="s">
        <v>134</v>
      </c>
      <c r="Q1136" t="s">
        <v>135</v>
      </c>
      <c r="R1136" t="s">
        <v>136</v>
      </c>
      <c r="S1136" t="s">
        <v>137</v>
      </c>
      <c r="T1136" t="s">
        <v>138</v>
      </c>
      <c r="U1136" t="s">
        <v>139</v>
      </c>
      <c r="V1136" t="s">
        <v>140</v>
      </c>
      <c r="W1136" t="s">
        <v>141</v>
      </c>
      <c r="X1136" t="s">
        <v>142</v>
      </c>
      <c r="Y1136" t="s">
        <v>42</v>
      </c>
    </row>
    <row r="1137" spans="1:25" x14ac:dyDescent="0.25">
      <c r="A1137">
        <v>10357</v>
      </c>
      <c r="B1137">
        <v>25</v>
      </c>
      <c r="C1137" t="s">
        <v>77</v>
      </c>
      <c r="D1137">
        <v>3</v>
      </c>
      <c r="E1137" t="s">
        <v>2357</v>
      </c>
      <c r="F1137" t="s">
        <v>436</v>
      </c>
      <c r="G1137" t="s">
        <v>28</v>
      </c>
      <c r="H1137">
        <v>4</v>
      </c>
      <c r="I1137">
        <v>12</v>
      </c>
      <c r="J1137">
        <v>2004</v>
      </c>
      <c r="K1137" t="s">
        <v>1354</v>
      </c>
      <c r="L1137">
        <v>99</v>
      </c>
      <c r="M1137" t="s">
        <v>2325</v>
      </c>
      <c r="N1137" t="s">
        <v>417</v>
      </c>
      <c r="O1137" t="s">
        <v>418</v>
      </c>
      <c r="P1137" t="s">
        <v>419</v>
      </c>
      <c r="Q1137" t="s">
        <v>34</v>
      </c>
      <c r="R1137" t="s">
        <v>420</v>
      </c>
      <c r="S1137" t="s">
        <v>73</v>
      </c>
      <c r="T1137" t="s">
        <v>167</v>
      </c>
      <c r="U1137" t="s">
        <v>38</v>
      </c>
      <c r="V1137" t="s">
        <v>39</v>
      </c>
      <c r="W1137" t="s">
        <v>421</v>
      </c>
      <c r="X1137" t="s">
        <v>422</v>
      </c>
      <c r="Y1137" t="s">
        <v>42</v>
      </c>
    </row>
    <row r="1138" spans="1:25" x14ac:dyDescent="0.25">
      <c r="A1138">
        <v>10369</v>
      </c>
      <c r="B1138">
        <v>45</v>
      </c>
      <c r="C1138" t="s">
        <v>2358</v>
      </c>
      <c r="D1138">
        <v>4</v>
      </c>
      <c r="E1138" t="s">
        <v>2359</v>
      </c>
      <c r="F1138" t="s">
        <v>438</v>
      </c>
      <c r="G1138" t="s">
        <v>28</v>
      </c>
      <c r="H1138">
        <v>1</v>
      </c>
      <c r="I1138">
        <v>1</v>
      </c>
      <c r="J1138">
        <v>2005</v>
      </c>
      <c r="K1138" t="s">
        <v>1354</v>
      </c>
      <c r="L1138">
        <v>99</v>
      </c>
      <c r="M1138" t="s">
        <v>2325</v>
      </c>
      <c r="N1138" t="s">
        <v>439</v>
      </c>
      <c r="O1138" t="s">
        <v>182</v>
      </c>
      <c r="P1138" t="s">
        <v>440</v>
      </c>
      <c r="Q1138" t="s">
        <v>34</v>
      </c>
      <c r="R1138" t="s">
        <v>441</v>
      </c>
      <c r="S1138" t="s">
        <v>185</v>
      </c>
      <c r="T1138" t="s">
        <v>442</v>
      </c>
      <c r="U1138" t="s">
        <v>38</v>
      </c>
      <c r="V1138" t="s">
        <v>39</v>
      </c>
      <c r="W1138" t="s">
        <v>421</v>
      </c>
      <c r="X1138" t="s">
        <v>443</v>
      </c>
      <c r="Y1138" t="s">
        <v>65</v>
      </c>
    </row>
    <row r="1139" spans="1:25" x14ac:dyDescent="0.25">
      <c r="A1139">
        <v>10382</v>
      </c>
      <c r="B1139">
        <v>50</v>
      </c>
      <c r="C1139" t="s">
        <v>77</v>
      </c>
      <c r="D1139">
        <v>7</v>
      </c>
      <c r="E1139" t="s">
        <v>2360</v>
      </c>
      <c r="F1139" t="s">
        <v>445</v>
      </c>
      <c r="G1139" t="s">
        <v>28</v>
      </c>
      <c r="H1139">
        <v>1</v>
      </c>
      <c r="I1139">
        <v>2</v>
      </c>
      <c r="J1139">
        <v>2005</v>
      </c>
      <c r="K1139" t="s">
        <v>1354</v>
      </c>
      <c r="L1139">
        <v>99</v>
      </c>
      <c r="M1139" t="s">
        <v>2325</v>
      </c>
      <c r="N1139" t="s">
        <v>417</v>
      </c>
      <c r="O1139" t="s">
        <v>418</v>
      </c>
      <c r="P1139" t="s">
        <v>419</v>
      </c>
      <c r="Q1139" t="s">
        <v>34</v>
      </c>
      <c r="R1139" t="s">
        <v>420</v>
      </c>
      <c r="S1139" t="s">
        <v>73</v>
      </c>
      <c r="T1139" t="s">
        <v>167</v>
      </c>
      <c r="U1139" t="s">
        <v>38</v>
      </c>
      <c r="V1139" t="s">
        <v>39</v>
      </c>
      <c r="W1139" t="s">
        <v>421</v>
      </c>
      <c r="X1139" t="s">
        <v>422</v>
      </c>
      <c r="Y1139" t="s">
        <v>229</v>
      </c>
    </row>
    <row r="1140" spans="1:25" x14ac:dyDescent="0.25">
      <c r="A1140">
        <v>10392</v>
      </c>
      <c r="B1140">
        <v>36</v>
      </c>
      <c r="C1140" t="s">
        <v>77</v>
      </c>
      <c r="D1140">
        <v>1</v>
      </c>
      <c r="E1140" t="s">
        <v>2361</v>
      </c>
      <c r="F1140" t="s">
        <v>2071</v>
      </c>
      <c r="G1140" t="s">
        <v>28</v>
      </c>
      <c r="H1140">
        <v>1</v>
      </c>
      <c r="I1140">
        <v>3</v>
      </c>
      <c r="J1140">
        <v>2005</v>
      </c>
      <c r="K1140" t="s">
        <v>1354</v>
      </c>
      <c r="L1140">
        <v>99</v>
      </c>
      <c r="M1140" t="s">
        <v>2325</v>
      </c>
      <c r="N1140" t="s">
        <v>725</v>
      </c>
      <c r="O1140" t="s">
        <v>726</v>
      </c>
      <c r="P1140" t="s">
        <v>727</v>
      </c>
      <c r="Q1140" t="s">
        <v>34</v>
      </c>
      <c r="R1140" t="s">
        <v>728</v>
      </c>
      <c r="S1140" t="s">
        <v>34</v>
      </c>
      <c r="T1140" t="s">
        <v>729</v>
      </c>
      <c r="U1140" t="s">
        <v>226</v>
      </c>
      <c r="V1140" t="s">
        <v>52</v>
      </c>
      <c r="W1140" t="s">
        <v>730</v>
      </c>
      <c r="X1140" t="s">
        <v>731</v>
      </c>
      <c r="Y1140" t="s">
        <v>65</v>
      </c>
    </row>
    <row r="1141" spans="1:25" x14ac:dyDescent="0.25">
      <c r="A1141">
        <v>10423</v>
      </c>
      <c r="B1141">
        <v>21</v>
      </c>
      <c r="C1141" t="s">
        <v>2345</v>
      </c>
      <c r="D1141">
        <v>5</v>
      </c>
      <c r="E1141" t="s">
        <v>2362</v>
      </c>
      <c r="F1141" t="s">
        <v>1416</v>
      </c>
      <c r="G1141" t="s">
        <v>468</v>
      </c>
      <c r="H1141">
        <v>2</v>
      </c>
      <c r="I1141">
        <v>5</v>
      </c>
      <c r="J1141">
        <v>2005</v>
      </c>
      <c r="K1141" t="s">
        <v>1354</v>
      </c>
      <c r="L1141">
        <v>99</v>
      </c>
      <c r="M1141" t="s">
        <v>2325</v>
      </c>
      <c r="N1141" t="s">
        <v>638</v>
      </c>
      <c r="O1141" t="s">
        <v>639</v>
      </c>
      <c r="P1141" t="s">
        <v>640</v>
      </c>
      <c r="Q1141" t="s">
        <v>34</v>
      </c>
      <c r="R1141" t="s">
        <v>641</v>
      </c>
      <c r="S1141" t="s">
        <v>34</v>
      </c>
      <c r="T1141" t="s">
        <v>642</v>
      </c>
      <c r="U1141" t="s">
        <v>643</v>
      </c>
      <c r="V1141" t="s">
        <v>52</v>
      </c>
      <c r="W1141" t="s">
        <v>644</v>
      </c>
      <c r="X1141" t="s">
        <v>645</v>
      </c>
      <c r="Y1141" t="s">
        <v>42</v>
      </c>
    </row>
    <row r="1142" spans="1:25" x14ac:dyDescent="0.25">
      <c r="A1142">
        <v>10108</v>
      </c>
      <c r="B1142">
        <v>29</v>
      </c>
      <c r="C1142" t="s">
        <v>77</v>
      </c>
      <c r="D1142">
        <v>8</v>
      </c>
      <c r="E1142" t="s">
        <v>2363</v>
      </c>
      <c r="F1142" t="s">
        <v>775</v>
      </c>
      <c r="G1142" t="s">
        <v>28</v>
      </c>
      <c r="H1142">
        <v>1</v>
      </c>
      <c r="I1142">
        <v>3</v>
      </c>
      <c r="J1142">
        <v>2003</v>
      </c>
      <c r="K1142" t="s">
        <v>278</v>
      </c>
      <c r="L1142">
        <v>146</v>
      </c>
      <c r="M1142" t="s">
        <v>2364</v>
      </c>
      <c r="N1142" t="s">
        <v>777</v>
      </c>
      <c r="O1142" t="s">
        <v>778</v>
      </c>
      <c r="P1142" t="s">
        <v>779</v>
      </c>
      <c r="Q1142" t="s">
        <v>34</v>
      </c>
      <c r="R1142" t="s">
        <v>780</v>
      </c>
      <c r="S1142" t="s">
        <v>34</v>
      </c>
      <c r="T1142" t="s">
        <v>781</v>
      </c>
      <c r="U1142" t="s">
        <v>782</v>
      </c>
      <c r="V1142" t="s">
        <v>307</v>
      </c>
      <c r="W1142" t="s">
        <v>783</v>
      </c>
      <c r="X1142" t="s">
        <v>784</v>
      </c>
      <c r="Y1142" t="s">
        <v>65</v>
      </c>
    </row>
    <row r="1143" spans="1:25" x14ac:dyDescent="0.25">
      <c r="A1143">
        <v>10122</v>
      </c>
      <c r="B1143">
        <v>21</v>
      </c>
      <c r="C1143" t="s">
        <v>77</v>
      </c>
      <c r="D1143">
        <v>12</v>
      </c>
      <c r="E1143" t="s">
        <v>2365</v>
      </c>
      <c r="F1143" t="s">
        <v>786</v>
      </c>
      <c r="G1143" t="s">
        <v>28</v>
      </c>
      <c r="H1143">
        <v>2</v>
      </c>
      <c r="I1143">
        <v>5</v>
      </c>
      <c r="J1143">
        <v>2003</v>
      </c>
      <c r="K1143" t="s">
        <v>278</v>
      </c>
      <c r="L1143">
        <v>146</v>
      </c>
      <c r="M1143" t="s">
        <v>2364</v>
      </c>
      <c r="N1143" t="s">
        <v>787</v>
      </c>
      <c r="O1143" t="s">
        <v>788</v>
      </c>
      <c r="P1143" t="s">
        <v>789</v>
      </c>
      <c r="Q1143" t="s">
        <v>34</v>
      </c>
      <c r="R1143" t="s">
        <v>790</v>
      </c>
      <c r="S1143" t="s">
        <v>34</v>
      </c>
      <c r="T1143" t="s">
        <v>791</v>
      </c>
      <c r="U1143" t="s">
        <v>51</v>
      </c>
      <c r="V1143" t="s">
        <v>52</v>
      </c>
      <c r="W1143" t="s">
        <v>792</v>
      </c>
      <c r="X1143" t="s">
        <v>793</v>
      </c>
      <c r="Y1143" t="s">
        <v>42</v>
      </c>
    </row>
    <row r="1144" spans="1:25" x14ac:dyDescent="0.25">
      <c r="A1144">
        <v>10135</v>
      </c>
      <c r="B1144">
        <v>42</v>
      </c>
      <c r="C1144" t="s">
        <v>77</v>
      </c>
      <c r="D1144">
        <v>9</v>
      </c>
      <c r="E1144" t="s">
        <v>2366</v>
      </c>
      <c r="F1144" t="s">
        <v>795</v>
      </c>
      <c r="G1144" t="s">
        <v>28</v>
      </c>
      <c r="H1144">
        <v>3</v>
      </c>
      <c r="I1144">
        <v>7</v>
      </c>
      <c r="J1144">
        <v>2003</v>
      </c>
      <c r="K1144" t="s">
        <v>278</v>
      </c>
      <c r="L1144">
        <v>146</v>
      </c>
      <c r="M1144" t="s">
        <v>2364</v>
      </c>
      <c r="N1144" t="s">
        <v>417</v>
      </c>
      <c r="O1144" t="s">
        <v>418</v>
      </c>
      <c r="P1144" t="s">
        <v>419</v>
      </c>
      <c r="Q1144" t="s">
        <v>34</v>
      </c>
      <c r="R1144" t="s">
        <v>420</v>
      </c>
      <c r="S1144" t="s">
        <v>73</v>
      </c>
      <c r="T1144" t="s">
        <v>167</v>
      </c>
      <c r="U1144" t="s">
        <v>38</v>
      </c>
      <c r="V1144" t="s">
        <v>39</v>
      </c>
      <c r="W1144" t="s">
        <v>421</v>
      </c>
      <c r="X1144" t="s">
        <v>422</v>
      </c>
      <c r="Y1144" t="s">
        <v>65</v>
      </c>
    </row>
    <row r="1145" spans="1:25" x14ac:dyDescent="0.25">
      <c r="A1145">
        <v>10147</v>
      </c>
      <c r="B1145">
        <v>37</v>
      </c>
      <c r="C1145" t="s">
        <v>77</v>
      </c>
      <c r="D1145">
        <v>9</v>
      </c>
      <c r="E1145" t="s">
        <v>2367</v>
      </c>
      <c r="F1145" t="s">
        <v>797</v>
      </c>
      <c r="G1145" t="s">
        <v>28</v>
      </c>
      <c r="H1145">
        <v>3</v>
      </c>
      <c r="I1145">
        <v>9</v>
      </c>
      <c r="J1145">
        <v>2003</v>
      </c>
      <c r="K1145" t="s">
        <v>278</v>
      </c>
      <c r="L1145">
        <v>146</v>
      </c>
      <c r="M1145" t="s">
        <v>2364</v>
      </c>
      <c r="N1145" t="s">
        <v>439</v>
      </c>
      <c r="O1145" t="s">
        <v>182</v>
      </c>
      <c r="P1145" t="s">
        <v>440</v>
      </c>
      <c r="Q1145" t="s">
        <v>34</v>
      </c>
      <c r="R1145" t="s">
        <v>441</v>
      </c>
      <c r="S1145" t="s">
        <v>185</v>
      </c>
      <c r="T1145" t="s">
        <v>442</v>
      </c>
      <c r="U1145" t="s">
        <v>38</v>
      </c>
      <c r="V1145" t="s">
        <v>39</v>
      </c>
      <c r="W1145" t="s">
        <v>421</v>
      </c>
      <c r="X1145" t="s">
        <v>443</v>
      </c>
      <c r="Y1145" t="s">
        <v>65</v>
      </c>
    </row>
    <row r="1146" spans="1:25" x14ac:dyDescent="0.25">
      <c r="A1146">
        <v>10159</v>
      </c>
      <c r="B1146">
        <v>25</v>
      </c>
      <c r="C1146" t="s">
        <v>77</v>
      </c>
      <c r="D1146">
        <v>4</v>
      </c>
      <c r="E1146" t="s">
        <v>2368</v>
      </c>
      <c r="F1146" t="s">
        <v>79</v>
      </c>
      <c r="G1146" t="s">
        <v>28</v>
      </c>
      <c r="H1146">
        <v>4</v>
      </c>
      <c r="I1146">
        <v>10</v>
      </c>
      <c r="J1146">
        <v>2003</v>
      </c>
      <c r="K1146" t="s">
        <v>278</v>
      </c>
      <c r="L1146">
        <v>146</v>
      </c>
      <c r="M1146" t="s">
        <v>2364</v>
      </c>
      <c r="N1146" t="s">
        <v>80</v>
      </c>
      <c r="O1146" t="s">
        <v>81</v>
      </c>
      <c r="P1146" t="s">
        <v>82</v>
      </c>
      <c r="Q1146" t="s">
        <v>34</v>
      </c>
      <c r="R1146" t="s">
        <v>83</v>
      </c>
      <c r="S1146" t="s">
        <v>73</v>
      </c>
      <c r="T1146" t="s">
        <v>34</v>
      </c>
      <c r="U1146" t="s">
        <v>38</v>
      </c>
      <c r="V1146" t="s">
        <v>39</v>
      </c>
      <c r="W1146" t="s">
        <v>84</v>
      </c>
      <c r="X1146" t="s">
        <v>76</v>
      </c>
      <c r="Y1146" t="s">
        <v>65</v>
      </c>
    </row>
    <row r="1147" spans="1:25" x14ac:dyDescent="0.25">
      <c r="A1147">
        <v>10169</v>
      </c>
      <c r="B1147">
        <v>36</v>
      </c>
      <c r="C1147" t="s">
        <v>77</v>
      </c>
      <c r="D1147">
        <v>4</v>
      </c>
      <c r="E1147" t="s">
        <v>2369</v>
      </c>
      <c r="F1147" t="s">
        <v>800</v>
      </c>
      <c r="G1147" t="s">
        <v>28</v>
      </c>
      <c r="H1147">
        <v>4</v>
      </c>
      <c r="I1147">
        <v>11</v>
      </c>
      <c r="J1147">
        <v>2003</v>
      </c>
      <c r="K1147" t="s">
        <v>278</v>
      </c>
      <c r="L1147">
        <v>146</v>
      </c>
      <c r="M1147" t="s">
        <v>2364</v>
      </c>
      <c r="N1147" t="s">
        <v>448</v>
      </c>
      <c r="O1147" t="s">
        <v>449</v>
      </c>
      <c r="P1147" t="s">
        <v>450</v>
      </c>
      <c r="Q1147" t="s">
        <v>451</v>
      </c>
      <c r="R1147" t="s">
        <v>452</v>
      </c>
      <c r="S1147" t="s">
        <v>238</v>
      </c>
      <c r="T1147" t="s">
        <v>453</v>
      </c>
      <c r="U1147" t="s">
        <v>139</v>
      </c>
      <c r="V1147" t="s">
        <v>140</v>
      </c>
      <c r="W1147" t="s">
        <v>454</v>
      </c>
      <c r="X1147" t="s">
        <v>455</v>
      </c>
      <c r="Y1147" t="s">
        <v>65</v>
      </c>
    </row>
    <row r="1148" spans="1:25" x14ac:dyDescent="0.25">
      <c r="A1148">
        <v>10181</v>
      </c>
      <c r="B1148">
        <v>22</v>
      </c>
      <c r="C1148" t="s">
        <v>77</v>
      </c>
      <c r="D1148">
        <v>16</v>
      </c>
      <c r="E1148" t="s">
        <v>2370</v>
      </c>
      <c r="F1148" t="s">
        <v>802</v>
      </c>
      <c r="G1148" t="s">
        <v>28</v>
      </c>
      <c r="H1148">
        <v>4</v>
      </c>
      <c r="I1148">
        <v>11</v>
      </c>
      <c r="J1148">
        <v>2003</v>
      </c>
      <c r="K1148" t="s">
        <v>278</v>
      </c>
      <c r="L1148">
        <v>146</v>
      </c>
      <c r="M1148" t="s">
        <v>2364</v>
      </c>
      <c r="N1148" t="s">
        <v>107</v>
      </c>
      <c r="O1148" t="s">
        <v>108</v>
      </c>
      <c r="P1148" t="s">
        <v>109</v>
      </c>
      <c r="Q1148" t="s">
        <v>34</v>
      </c>
      <c r="R1148" t="s">
        <v>110</v>
      </c>
      <c r="S1148" t="s">
        <v>34</v>
      </c>
      <c r="T1148" t="s">
        <v>111</v>
      </c>
      <c r="U1148" t="s">
        <v>112</v>
      </c>
      <c r="V1148" t="s">
        <v>52</v>
      </c>
      <c r="W1148" t="s">
        <v>113</v>
      </c>
      <c r="X1148" t="s">
        <v>114</v>
      </c>
      <c r="Y1148" t="s">
        <v>65</v>
      </c>
    </row>
    <row r="1149" spans="1:25" x14ac:dyDescent="0.25">
      <c r="A1149">
        <v>10191</v>
      </c>
      <c r="B1149">
        <v>23</v>
      </c>
      <c r="C1149" t="s">
        <v>77</v>
      </c>
      <c r="D1149">
        <v>5</v>
      </c>
      <c r="E1149" t="s">
        <v>2371</v>
      </c>
      <c r="F1149" t="s">
        <v>804</v>
      </c>
      <c r="G1149" t="s">
        <v>28</v>
      </c>
      <c r="H1149">
        <v>4</v>
      </c>
      <c r="I1149">
        <v>11</v>
      </c>
      <c r="J1149">
        <v>2003</v>
      </c>
      <c r="K1149" t="s">
        <v>278</v>
      </c>
      <c r="L1149">
        <v>146</v>
      </c>
      <c r="M1149" t="s">
        <v>2364</v>
      </c>
      <c r="N1149" t="s">
        <v>805</v>
      </c>
      <c r="O1149" t="s">
        <v>806</v>
      </c>
      <c r="P1149" t="s">
        <v>807</v>
      </c>
      <c r="Q1149" t="s">
        <v>34</v>
      </c>
      <c r="R1149" t="s">
        <v>808</v>
      </c>
      <c r="S1149" t="s">
        <v>34</v>
      </c>
      <c r="T1149" t="s">
        <v>809</v>
      </c>
      <c r="U1149" t="s">
        <v>810</v>
      </c>
      <c r="V1149" t="s">
        <v>52</v>
      </c>
      <c r="W1149" t="s">
        <v>811</v>
      </c>
      <c r="X1149" t="s">
        <v>812</v>
      </c>
      <c r="Y1149" t="s">
        <v>65</v>
      </c>
    </row>
    <row r="1150" spans="1:25" x14ac:dyDescent="0.25">
      <c r="A1150">
        <v>10203</v>
      </c>
      <c r="B1150">
        <v>32</v>
      </c>
      <c r="C1150" t="s">
        <v>77</v>
      </c>
      <c r="D1150">
        <v>10</v>
      </c>
      <c r="E1150" t="s">
        <v>2372</v>
      </c>
      <c r="F1150" t="s">
        <v>814</v>
      </c>
      <c r="G1150" t="s">
        <v>28</v>
      </c>
      <c r="H1150">
        <v>4</v>
      </c>
      <c r="I1150">
        <v>12</v>
      </c>
      <c r="J1150">
        <v>2003</v>
      </c>
      <c r="K1150" t="s">
        <v>278</v>
      </c>
      <c r="L1150">
        <v>146</v>
      </c>
      <c r="M1150" t="s">
        <v>2364</v>
      </c>
      <c r="N1150" t="s">
        <v>268</v>
      </c>
      <c r="O1150" t="s">
        <v>269</v>
      </c>
      <c r="P1150" t="s">
        <v>270</v>
      </c>
      <c r="Q1150" t="s">
        <v>34</v>
      </c>
      <c r="R1150" t="s">
        <v>271</v>
      </c>
      <c r="S1150" t="s">
        <v>34</v>
      </c>
      <c r="T1150" t="s">
        <v>272</v>
      </c>
      <c r="U1150" t="s">
        <v>273</v>
      </c>
      <c r="V1150" t="s">
        <v>52</v>
      </c>
      <c r="W1150" t="s">
        <v>274</v>
      </c>
      <c r="X1150" t="s">
        <v>275</v>
      </c>
      <c r="Y1150" t="s">
        <v>65</v>
      </c>
    </row>
    <row r="1151" spans="1:25" x14ac:dyDescent="0.25">
      <c r="A1151">
        <v>10211</v>
      </c>
      <c r="B1151">
        <v>28</v>
      </c>
      <c r="C1151" t="s">
        <v>77</v>
      </c>
      <c r="D1151">
        <v>4</v>
      </c>
      <c r="E1151" t="s">
        <v>2373</v>
      </c>
      <c r="F1151" t="s">
        <v>123</v>
      </c>
      <c r="G1151" t="s">
        <v>28</v>
      </c>
      <c r="H1151">
        <v>1</v>
      </c>
      <c r="I1151">
        <v>1</v>
      </c>
      <c r="J1151">
        <v>2004</v>
      </c>
      <c r="K1151" t="s">
        <v>278</v>
      </c>
      <c r="L1151">
        <v>146</v>
      </c>
      <c r="M1151" t="s">
        <v>2364</v>
      </c>
      <c r="N1151" t="s">
        <v>124</v>
      </c>
      <c r="O1151" t="s">
        <v>125</v>
      </c>
      <c r="P1151" t="s">
        <v>126</v>
      </c>
      <c r="Q1151" t="s">
        <v>34</v>
      </c>
      <c r="R1151" t="s">
        <v>61</v>
      </c>
      <c r="S1151" t="s">
        <v>34</v>
      </c>
      <c r="T1151" t="s">
        <v>127</v>
      </c>
      <c r="U1151" t="s">
        <v>51</v>
      </c>
      <c r="V1151" t="s">
        <v>52</v>
      </c>
      <c r="W1151" t="s">
        <v>128</v>
      </c>
      <c r="X1151" t="s">
        <v>129</v>
      </c>
      <c r="Y1151" t="s">
        <v>65</v>
      </c>
    </row>
    <row r="1152" spans="1:25" x14ac:dyDescent="0.25">
      <c r="A1152">
        <v>10225</v>
      </c>
      <c r="B1152">
        <v>27</v>
      </c>
      <c r="C1152" t="s">
        <v>77</v>
      </c>
      <c r="D1152">
        <v>11</v>
      </c>
      <c r="E1152" t="s">
        <v>2374</v>
      </c>
      <c r="F1152" t="s">
        <v>817</v>
      </c>
      <c r="G1152" t="s">
        <v>28</v>
      </c>
      <c r="H1152">
        <v>1</v>
      </c>
      <c r="I1152">
        <v>2</v>
      </c>
      <c r="J1152">
        <v>2004</v>
      </c>
      <c r="K1152" t="s">
        <v>278</v>
      </c>
      <c r="L1152">
        <v>146</v>
      </c>
      <c r="M1152" t="s">
        <v>2364</v>
      </c>
      <c r="N1152" t="s">
        <v>818</v>
      </c>
      <c r="O1152" t="s">
        <v>819</v>
      </c>
      <c r="P1152" t="s">
        <v>820</v>
      </c>
      <c r="Q1152" t="s">
        <v>34</v>
      </c>
      <c r="R1152" t="s">
        <v>821</v>
      </c>
      <c r="S1152" t="s">
        <v>34</v>
      </c>
      <c r="T1152" t="s">
        <v>822</v>
      </c>
      <c r="U1152" t="s">
        <v>823</v>
      </c>
      <c r="V1152" t="s">
        <v>52</v>
      </c>
      <c r="W1152" t="s">
        <v>824</v>
      </c>
      <c r="X1152" t="s">
        <v>150</v>
      </c>
      <c r="Y1152" t="s">
        <v>65</v>
      </c>
    </row>
    <row r="1153" spans="1:25" x14ac:dyDescent="0.25">
      <c r="A1153">
        <v>10238</v>
      </c>
      <c r="B1153">
        <v>49</v>
      </c>
      <c r="C1153" t="s">
        <v>77</v>
      </c>
      <c r="D1153">
        <v>5</v>
      </c>
      <c r="E1153" t="s">
        <v>2375</v>
      </c>
      <c r="F1153" t="s">
        <v>826</v>
      </c>
      <c r="G1153" t="s">
        <v>28</v>
      </c>
      <c r="H1153">
        <v>2</v>
      </c>
      <c r="I1153">
        <v>4</v>
      </c>
      <c r="J1153">
        <v>2004</v>
      </c>
      <c r="K1153" t="s">
        <v>278</v>
      </c>
      <c r="L1153">
        <v>146</v>
      </c>
      <c r="M1153" t="s">
        <v>2364</v>
      </c>
      <c r="N1153" t="s">
        <v>562</v>
      </c>
      <c r="O1153" t="s">
        <v>563</v>
      </c>
      <c r="P1153" t="s">
        <v>564</v>
      </c>
      <c r="Q1153" t="s">
        <v>34</v>
      </c>
      <c r="R1153" t="s">
        <v>565</v>
      </c>
      <c r="S1153" t="s">
        <v>34</v>
      </c>
      <c r="T1153" t="s">
        <v>566</v>
      </c>
      <c r="U1153" t="s">
        <v>567</v>
      </c>
      <c r="V1153" t="s">
        <v>52</v>
      </c>
      <c r="W1153" t="s">
        <v>568</v>
      </c>
      <c r="X1153" t="s">
        <v>569</v>
      </c>
      <c r="Y1153" t="s">
        <v>65</v>
      </c>
    </row>
    <row r="1154" spans="1:25" x14ac:dyDescent="0.25">
      <c r="A1154">
        <v>10252</v>
      </c>
      <c r="B1154">
        <v>41</v>
      </c>
      <c r="C1154" t="s">
        <v>77</v>
      </c>
      <c r="D1154">
        <v>1</v>
      </c>
      <c r="E1154" t="s">
        <v>2376</v>
      </c>
      <c r="F1154" t="s">
        <v>2305</v>
      </c>
      <c r="G1154" t="s">
        <v>28</v>
      </c>
      <c r="H1154">
        <v>2</v>
      </c>
      <c r="I1154">
        <v>5</v>
      </c>
      <c r="J1154">
        <v>2004</v>
      </c>
      <c r="K1154" t="s">
        <v>278</v>
      </c>
      <c r="L1154">
        <v>146</v>
      </c>
      <c r="M1154" t="s">
        <v>2364</v>
      </c>
      <c r="N1154" t="s">
        <v>124</v>
      </c>
      <c r="O1154" t="s">
        <v>125</v>
      </c>
      <c r="P1154" t="s">
        <v>126</v>
      </c>
      <c r="Q1154" t="s">
        <v>34</v>
      </c>
      <c r="R1154" t="s">
        <v>61</v>
      </c>
      <c r="S1154" t="s">
        <v>34</v>
      </c>
      <c r="T1154" t="s">
        <v>127</v>
      </c>
      <c r="U1154" t="s">
        <v>51</v>
      </c>
      <c r="V1154" t="s">
        <v>52</v>
      </c>
      <c r="W1154" t="s">
        <v>128</v>
      </c>
      <c r="X1154" t="s">
        <v>129</v>
      </c>
      <c r="Y1154" t="s">
        <v>65</v>
      </c>
    </row>
    <row r="1155" spans="1:25" x14ac:dyDescent="0.25">
      <c r="A1155">
        <v>10265</v>
      </c>
      <c r="B1155">
        <v>49</v>
      </c>
      <c r="C1155" t="s">
        <v>77</v>
      </c>
      <c r="D1155">
        <v>1</v>
      </c>
      <c r="E1155" t="s">
        <v>2377</v>
      </c>
      <c r="F1155" t="s">
        <v>2308</v>
      </c>
      <c r="G1155" t="s">
        <v>28</v>
      </c>
      <c r="H1155">
        <v>3</v>
      </c>
      <c r="I1155">
        <v>7</v>
      </c>
      <c r="J1155">
        <v>2004</v>
      </c>
      <c r="K1155" t="s">
        <v>278</v>
      </c>
      <c r="L1155">
        <v>146</v>
      </c>
      <c r="M1155" t="s">
        <v>2364</v>
      </c>
      <c r="N1155" t="s">
        <v>1380</v>
      </c>
      <c r="O1155" t="s">
        <v>1381</v>
      </c>
      <c r="P1155" t="s">
        <v>1382</v>
      </c>
      <c r="Q1155" t="s">
        <v>34</v>
      </c>
      <c r="R1155" t="s">
        <v>1383</v>
      </c>
      <c r="S1155" t="s">
        <v>137</v>
      </c>
      <c r="T1155" t="s">
        <v>1384</v>
      </c>
      <c r="U1155" t="s">
        <v>139</v>
      </c>
      <c r="V1155" t="s">
        <v>140</v>
      </c>
      <c r="W1155" t="s">
        <v>1385</v>
      </c>
      <c r="X1155" t="s">
        <v>1386</v>
      </c>
      <c r="Y1155" t="s">
        <v>229</v>
      </c>
    </row>
    <row r="1156" spans="1:25" x14ac:dyDescent="0.25">
      <c r="A1156">
        <v>10276</v>
      </c>
      <c r="B1156">
        <v>30</v>
      </c>
      <c r="C1156" t="s">
        <v>77</v>
      </c>
      <c r="D1156">
        <v>5</v>
      </c>
      <c r="E1156" t="s">
        <v>2378</v>
      </c>
      <c r="F1156" t="s">
        <v>839</v>
      </c>
      <c r="G1156" t="s">
        <v>28</v>
      </c>
      <c r="H1156">
        <v>3</v>
      </c>
      <c r="I1156">
        <v>8</v>
      </c>
      <c r="J1156">
        <v>2004</v>
      </c>
      <c r="K1156" t="s">
        <v>278</v>
      </c>
      <c r="L1156">
        <v>146</v>
      </c>
      <c r="M1156" t="s">
        <v>2364</v>
      </c>
      <c r="N1156" t="s">
        <v>840</v>
      </c>
      <c r="O1156" t="s">
        <v>841</v>
      </c>
      <c r="P1156" t="s">
        <v>842</v>
      </c>
      <c r="Q1156" t="s">
        <v>34</v>
      </c>
      <c r="R1156" t="s">
        <v>441</v>
      </c>
      <c r="S1156" t="s">
        <v>185</v>
      </c>
      <c r="T1156" t="s">
        <v>442</v>
      </c>
      <c r="U1156" t="s">
        <v>38</v>
      </c>
      <c r="V1156" t="s">
        <v>39</v>
      </c>
      <c r="W1156" t="s">
        <v>843</v>
      </c>
      <c r="X1156" t="s">
        <v>844</v>
      </c>
      <c r="Y1156" t="s">
        <v>65</v>
      </c>
    </row>
    <row r="1157" spans="1:25" x14ac:dyDescent="0.25">
      <c r="A1157">
        <v>10287</v>
      </c>
      <c r="B1157">
        <v>40</v>
      </c>
      <c r="C1157" t="s">
        <v>77</v>
      </c>
      <c r="D1157">
        <v>14</v>
      </c>
      <c r="E1157" t="s">
        <v>2379</v>
      </c>
      <c r="F1157" t="s">
        <v>846</v>
      </c>
      <c r="G1157" t="s">
        <v>28</v>
      </c>
      <c r="H1157">
        <v>3</v>
      </c>
      <c r="I1157">
        <v>8</v>
      </c>
      <c r="J1157">
        <v>2004</v>
      </c>
      <c r="K1157" t="s">
        <v>278</v>
      </c>
      <c r="L1157">
        <v>146</v>
      </c>
      <c r="M1157" t="s">
        <v>2364</v>
      </c>
      <c r="N1157" t="s">
        <v>818</v>
      </c>
      <c r="O1157" t="s">
        <v>819</v>
      </c>
      <c r="P1157" t="s">
        <v>820</v>
      </c>
      <c r="Q1157" t="s">
        <v>34</v>
      </c>
      <c r="R1157" t="s">
        <v>821</v>
      </c>
      <c r="S1157" t="s">
        <v>34</v>
      </c>
      <c r="T1157" t="s">
        <v>822</v>
      </c>
      <c r="U1157" t="s">
        <v>823</v>
      </c>
      <c r="V1157" t="s">
        <v>52</v>
      </c>
      <c r="W1157" t="s">
        <v>824</v>
      </c>
      <c r="X1157" t="s">
        <v>150</v>
      </c>
      <c r="Y1157" t="s">
        <v>65</v>
      </c>
    </row>
    <row r="1158" spans="1:25" x14ac:dyDescent="0.25">
      <c r="A1158">
        <v>10300</v>
      </c>
      <c r="B1158">
        <v>23</v>
      </c>
      <c r="C1158" t="s">
        <v>77</v>
      </c>
      <c r="D1158">
        <v>7</v>
      </c>
      <c r="E1158" t="s">
        <v>2380</v>
      </c>
      <c r="F1158" t="s">
        <v>848</v>
      </c>
      <c r="G1158" t="s">
        <v>28</v>
      </c>
      <c r="H1158">
        <v>4</v>
      </c>
      <c r="I1158">
        <v>10</v>
      </c>
      <c r="J1158">
        <v>2003</v>
      </c>
      <c r="K1158" t="s">
        <v>278</v>
      </c>
      <c r="L1158">
        <v>146</v>
      </c>
      <c r="M1158" t="s">
        <v>2364</v>
      </c>
      <c r="N1158" t="s">
        <v>849</v>
      </c>
      <c r="O1158" t="s">
        <v>850</v>
      </c>
      <c r="P1158" t="s">
        <v>851</v>
      </c>
      <c r="Q1158" t="s">
        <v>34</v>
      </c>
      <c r="R1158" t="s">
        <v>852</v>
      </c>
      <c r="S1158" t="s">
        <v>34</v>
      </c>
      <c r="T1158" t="s">
        <v>853</v>
      </c>
      <c r="U1158" t="s">
        <v>810</v>
      </c>
      <c r="V1158" t="s">
        <v>52</v>
      </c>
      <c r="W1158" t="s">
        <v>854</v>
      </c>
      <c r="X1158" t="s">
        <v>731</v>
      </c>
      <c r="Y1158" t="s">
        <v>65</v>
      </c>
    </row>
    <row r="1159" spans="1:25" x14ac:dyDescent="0.25">
      <c r="A1159">
        <v>10310</v>
      </c>
      <c r="B1159">
        <v>49</v>
      </c>
      <c r="C1159" t="s">
        <v>77</v>
      </c>
      <c r="D1159">
        <v>12</v>
      </c>
      <c r="E1159" t="s">
        <v>2381</v>
      </c>
      <c r="F1159" t="s">
        <v>856</v>
      </c>
      <c r="G1159" t="s">
        <v>28</v>
      </c>
      <c r="H1159">
        <v>4</v>
      </c>
      <c r="I1159">
        <v>10</v>
      </c>
      <c r="J1159">
        <v>2004</v>
      </c>
      <c r="K1159" t="s">
        <v>278</v>
      </c>
      <c r="L1159">
        <v>146</v>
      </c>
      <c r="M1159" t="s">
        <v>2364</v>
      </c>
      <c r="N1159" t="s">
        <v>805</v>
      </c>
      <c r="O1159" t="s">
        <v>806</v>
      </c>
      <c r="P1159" t="s">
        <v>807</v>
      </c>
      <c r="Q1159" t="s">
        <v>34</v>
      </c>
      <c r="R1159" t="s">
        <v>808</v>
      </c>
      <c r="S1159" t="s">
        <v>34</v>
      </c>
      <c r="T1159" t="s">
        <v>809</v>
      </c>
      <c r="U1159" t="s">
        <v>810</v>
      </c>
      <c r="V1159" t="s">
        <v>52</v>
      </c>
      <c r="W1159" t="s">
        <v>811</v>
      </c>
      <c r="X1159" t="s">
        <v>812</v>
      </c>
      <c r="Y1159" t="s">
        <v>65</v>
      </c>
    </row>
    <row r="1160" spans="1:25" x14ac:dyDescent="0.25">
      <c r="A1160">
        <v>10320</v>
      </c>
      <c r="B1160">
        <v>25</v>
      </c>
      <c r="C1160" t="s">
        <v>77</v>
      </c>
      <c r="D1160">
        <v>5</v>
      </c>
      <c r="E1160" t="s">
        <v>2382</v>
      </c>
      <c r="F1160" t="s">
        <v>858</v>
      </c>
      <c r="G1160" t="s">
        <v>28</v>
      </c>
      <c r="H1160">
        <v>4</v>
      </c>
      <c r="I1160">
        <v>11</v>
      </c>
      <c r="J1160">
        <v>2004</v>
      </c>
      <c r="K1160" t="s">
        <v>278</v>
      </c>
      <c r="L1160">
        <v>146</v>
      </c>
      <c r="M1160" t="s">
        <v>2364</v>
      </c>
      <c r="N1160" t="s">
        <v>282</v>
      </c>
      <c r="O1160" t="s">
        <v>283</v>
      </c>
      <c r="P1160" t="s">
        <v>284</v>
      </c>
      <c r="Q1160" t="s">
        <v>34</v>
      </c>
      <c r="R1160" t="s">
        <v>285</v>
      </c>
      <c r="S1160" t="s">
        <v>34</v>
      </c>
      <c r="T1160" t="s">
        <v>286</v>
      </c>
      <c r="U1160" t="s">
        <v>287</v>
      </c>
      <c r="V1160" t="s">
        <v>52</v>
      </c>
      <c r="W1160" t="s">
        <v>288</v>
      </c>
      <c r="X1160" t="s">
        <v>289</v>
      </c>
      <c r="Y1160" t="s">
        <v>65</v>
      </c>
    </row>
    <row r="1161" spans="1:25" x14ac:dyDescent="0.25">
      <c r="A1161">
        <v>10330</v>
      </c>
      <c r="B1161">
        <v>37</v>
      </c>
      <c r="C1161" t="s">
        <v>77</v>
      </c>
      <c r="D1161">
        <v>3</v>
      </c>
      <c r="E1161" t="s">
        <v>2367</v>
      </c>
      <c r="F1161" t="s">
        <v>2383</v>
      </c>
      <c r="G1161" t="s">
        <v>28</v>
      </c>
      <c r="H1161">
        <v>4</v>
      </c>
      <c r="I1161">
        <v>11</v>
      </c>
      <c r="J1161">
        <v>2004</v>
      </c>
      <c r="K1161" t="s">
        <v>278</v>
      </c>
      <c r="L1161">
        <v>146</v>
      </c>
      <c r="M1161" t="s">
        <v>2364</v>
      </c>
      <c r="N1161" t="s">
        <v>777</v>
      </c>
      <c r="O1161" t="s">
        <v>778</v>
      </c>
      <c r="P1161" t="s">
        <v>779</v>
      </c>
      <c r="Q1161" t="s">
        <v>34</v>
      </c>
      <c r="R1161" t="s">
        <v>780</v>
      </c>
      <c r="S1161" t="s">
        <v>34</v>
      </c>
      <c r="T1161" t="s">
        <v>781</v>
      </c>
      <c r="U1161" t="s">
        <v>782</v>
      </c>
      <c r="V1161" t="s">
        <v>307</v>
      </c>
      <c r="W1161" t="s">
        <v>783</v>
      </c>
      <c r="X1161" t="s">
        <v>784</v>
      </c>
      <c r="Y1161" t="s">
        <v>65</v>
      </c>
    </row>
    <row r="1162" spans="1:25" x14ac:dyDescent="0.25">
      <c r="A1162">
        <v>10342</v>
      </c>
      <c r="B1162">
        <v>55</v>
      </c>
      <c r="C1162" t="s">
        <v>77</v>
      </c>
      <c r="D1162">
        <v>7</v>
      </c>
      <c r="E1162" t="s">
        <v>2384</v>
      </c>
      <c r="F1162" t="s">
        <v>220</v>
      </c>
      <c r="G1162" t="s">
        <v>28</v>
      </c>
      <c r="H1162">
        <v>4</v>
      </c>
      <c r="I1162">
        <v>11</v>
      </c>
      <c r="J1162">
        <v>2004</v>
      </c>
      <c r="K1162" t="s">
        <v>278</v>
      </c>
      <c r="L1162">
        <v>146</v>
      </c>
      <c r="M1162" t="s">
        <v>2364</v>
      </c>
      <c r="N1162" t="s">
        <v>132</v>
      </c>
      <c r="O1162" t="s">
        <v>133</v>
      </c>
      <c r="P1162" t="s">
        <v>134</v>
      </c>
      <c r="Q1162" t="s">
        <v>135</v>
      </c>
      <c r="R1162" t="s">
        <v>136</v>
      </c>
      <c r="S1162" t="s">
        <v>137</v>
      </c>
      <c r="T1162" t="s">
        <v>138</v>
      </c>
      <c r="U1162" t="s">
        <v>139</v>
      </c>
      <c r="V1162" t="s">
        <v>140</v>
      </c>
      <c r="W1162" t="s">
        <v>141</v>
      </c>
      <c r="X1162" t="s">
        <v>142</v>
      </c>
      <c r="Y1162" t="s">
        <v>65</v>
      </c>
    </row>
    <row r="1163" spans="1:25" x14ac:dyDescent="0.25">
      <c r="A1163">
        <v>10355</v>
      </c>
      <c r="B1163">
        <v>23</v>
      </c>
      <c r="C1163" t="s">
        <v>77</v>
      </c>
      <c r="D1163">
        <v>7</v>
      </c>
      <c r="E1163" t="s">
        <v>2385</v>
      </c>
      <c r="F1163" t="s">
        <v>2386</v>
      </c>
      <c r="G1163" t="s">
        <v>28</v>
      </c>
      <c r="H1163">
        <v>4</v>
      </c>
      <c r="I1163">
        <v>12</v>
      </c>
      <c r="J1163">
        <v>2004</v>
      </c>
      <c r="K1163" t="s">
        <v>278</v>
      </c>
      <c r="L1163">
        <v>146</v>
      </c>
      <c r="M1163" t="s">
        <v>2364</v>
      </c>
      <c r="N1163" t="s">
        <v>268</v>
      </c>
      <c r="O1163" t="s">
        <v>269</v>
      </c>
      <c r="P1163" t="s">
        <v>270</v>
      </c>
      <c r="Q1163" t="s">
        <v>34</v>
      </c>
      <c r="R1163" t="s">
        <v>271</v>
      </c>
      <c r="S1163" t="s">
        <v>34</v>
      </c>
      <c r="T1163" t="s">
        <v>272</v>
      </c>
      <c r="U1163" t="s">
        <v>273</v>
      </c>
      <c r="V1163" t="s">
        <v>52</v>
      </c>
      <c r="W1163" t="s">
        <v>274</v>
      </c>
      <c r="X1163" t="s">
        <v>275</v>
      </c>
      <c r="Y1163" t="s">
        <v>65</v>
      </c>
    </row>
    <row r="1164" spans="1:25" x14ac:dyDescent="0.25">
      <c r="A1164">
        <v>10363</v>
      </c>
      <c r="B1164">
        <v>24</v>
      </c>
      <c r="C1164" t="s">
        <v>77</v>
      </c>
      <c r="D1164">
        <v>11</v>
      </c>
      <c r="E1164" t="s">
        <v>2387</v>
      </c>
      <c r="F1164" t="s">
        <v>865</v>
      </c>
      <c r="G1164" t="s">
        <v>28</v>
      </c>
      <c r="H1164">
        <v>1</v>
      </c>
      <c r="I1164">
        <v>1</v>
      </c>
      <c r="J1164">
        <v>2005</v>
      </c>
      <c r="K1164" t="s">
        <v>278</v>
      </c>
      <c r="L1164">
        <v>146</v>
      </c>
      <c r="M1164" t="s">
        <v>2364</v>
      </c>
      <c r="N1164" t="s">
        <v>866</v>
      </c>
      <c r="O1164" t="s">
        <v>867</v>
      </c>
      <c r="P1164" t="s">
        <v>868</v>
      </c>
      <c r="Q1164" t="s">
        <v>34</v>
      </c>
      <c r="R1164" t="s">
        <v>869</v>
      </c>
      <c r="S1164" t="s">
        <v>34</v>
      </c>
      <c r="T1164" t="s">
        <v>870</v>
      </c>
      <c r="U1164" t="s">
        <v>196</v>
      </c>
      <c r="V1164" t="s">
        <v>52</v>
      </c>
      <c r="W1164" t="s">
        <v>871</v>
      </c>
      <c r="X1164" t="s">
        <v>872</v>
      </c>
      <c r="Y1164" t="s">
        <v>65</v>
      </c>
    </row>
    <row r="1165" spans="1:25" x14ac:dyDescent="0.25">
      <c r="A1165">
        <v>10378</v>
      </c>
      <c r="B1165">
        <v>43</v>
      </c>
      <c r="C1165" t="s">
        <v>2388</v>
      </c>
      <c r="D1165">
        <v>10</v>
      </c>
      <c r="E1165" t="s">
        <v>2389</v>
      </c>
      <c r="F1165" t="s">
        <v>1496</v>
      </c>
      <c r="G1165" t="s">
        <v>28</v>
      </c>
      <c r="H1165">
        <v>1</v>
      </c>
      <c r="I1165">
        <v>2</v>
      </c>
      <c r="J1165">
        <v>2005</v>
      </c>
      <c r="K1165" t="s">
        <v>278</v>
      </c>
      <c r="L1165">
        <v>146</v>
      </c>
      <c r="M1165" t="s">
        <v>2364</v>
      </c>
      <c r="N1165" t="s">
        <v>268</v>
      </c>
      <c r="O1165" t="s">
        <v>269</v>
      </c>
      <c r="P1165" t="s">
        <v>270</v>
      </c>
      <c r="Q1165" t="s">
        <v>34</v>
      </c>
      <c r="R1165" t="s">
        <v>271</v>
      </c>
      <c r="S1165" t="s">
        <v>34</v>
      </c>
      <c r="T1165" t="s">
        <v>272</v>
      </c>
      <c r="U1165" t="s">
        <v>273</v>
      </c>
      <c r="V1165" t="s">
        <v>52</v>
      </c>
      <c r="W1165" t="s">
        <v>274</v>
      </c>
      <c r="X1165" t="s">
        <v>275</v>
      </c>
      <c r="Y1165" t="s">
        <v>65</v>
      </c>
    </row>
    <row r="1166" spans="1:25" x14ac:dyDescent="0.25">
      <c r="A1166">
        <v>10390</v>
      </c>
      <c r="B1166">
        <v>50</v>
      </c>
      <c r="C1166" t="s">
        <v>77</v>
      </c>
      <c r="D1166">
        <v>1</v>
      </c>
      <c r="E1166" t="s">
        <v>2390</v>
      </c>
      <c r="F1166" t="s">
        <v>1348</v>
      </c>
      <c r="G1166" t="s">
        <v>28</v>
      </c>
      <c r="H1166">
        <v>1</v>
      </c>
      <c r="I1166">
        <v>3</v>
      </c>
      <c r="J1166">
        <v>2005</v>
      </c>
      <c r="K1166" t="s">
        <v>278</v>
      </c>
      <c r="L1166">
        <v>146</v>
      </c>
      <c r="M1166" t="s">
        <v>2364</v>
      </c>
      <c r="N1166" t="s">
        <v>417</v>
      </c>
      <c r="O1166" t="s">
        <v>418</v>
      </c>
      <c r="P1166" t="s">
        <v>419</v>
      </c>
      <c r="Q1166" t="s">
        <v>34</v>
      </c>
      <c r="R1166" t="s">
        <v>420</v>
      </c>
      <c r="S1166" t="s">
        <v>73</v>
      </c>
      <c r="T1166" t="s">
        <v>167</v>
      </c>
      <c r="U1166" t="s">
        <v>38</v>
      </c>
      <c r="V1166" t="s">
        <v>39</v>
      </c>
      <c r="W1166" t="s">
        <v>421</v>
      </c>
      <c r="X1166" t="s">
        <v>422</v>
      </c>
      <c r="Y1166" t="s">
        <v>229</v>
      </c>
    </row>
    <row r="1167" spans="1:25" x14ac:dyDescent="0.25">
      <c r="A1167">
        <v>10109</v>
      </c>
      <c r="B1167">
        <v>47</v>
      </c>
      <c r="C1167" t="s">
        <v>77</v>
      </c>
      <c r="D1167">
        <v>2</v>
      </c>
      <c r="E1167" t="s">
        <v>2391</v>
      </c>
      <c r="F1167" t="s">
        <v>1298</v>
      </c>
      <c r="G1167" t="s">
        <v>28</v>
      </c>
      <c r="H1167">
        <v>1</v>
      </c>
      <c r="I1167">
        <v>3</v>
      </c>
      <c r="J1167">
        <v>2003</v>
      </c>
      <c r="K1167" t="s">
        <v>278</v>
      </c>
      <c r="L1167">
        <v>141</v>
      </c>
      <c r="M1167" t="s">
        <v>2392</v>
      </c>
      <c r="N1167" t="s">
        <v>494</v>
      </c>
      <c r="O1167" t="s">
        <v>495</v>
      </c>
      <c r="P1167" t="s">
        <v>496</v>
      </c>
      <c r="Q1167" t="s">
        <v>34</v>
      </c>
      <c r="R1167" t="s">
        <v>332</v>
      </c>
      <c r="S1167" t="s">
        <v>214</v>
      </c>
      <c r="T1167" t="s">
        <v>333</v>
      </c>
      <c r="U1167" t="s">
        <v>38</v>
      </c>
      <c r="V1167" t="s">
        <v>39</v>
      </c>
      <c r="W1167" t="s">
        <v>187</v>
      </c>
      <c r="X1167" t="s">
        <v>497</v>
      </c>
      <c r="Y1167" t="s">
        <v>65</v>
      </c>
    </row>
    <row r="1168" spans="1:25" x14ac:dyDescent="0.25">
      <c r="A1168">
        <v>10123</v>
      </c>
      <c r="B1168">
        <v>34</v>
      </c>
      <c r="C1168" t="s">
        <v>77</v>
      </c>
      <c r="D1168">
        <v>4</v>
      </c>
      <c r="E1168" t="s">
        <v>2393</v>
      </c>
      <c r="F1168" t="s">
        <v>1467</v>
      </c>
      <c r="G1168" t="s">
        <v>28</v>
      </c>
      <c r="H1168">
        <v>2</v>
      </c>
      <c r="I1168">
        <v>5</v>
      </c>
      <c r="J1168">
        <v>2003</v>
      </c>
      <c r="K1168" t="s">
        <v>278</v>
      </c>
      <c r="L1168">
        <v>141</v>
      </c>
      <c r="M1168" t="s">
        <v>2392</v>
      </c>
      <c r="N1168" t="s">
        <v>504</v>
      </c>
      <c r="O1168" t="s">
        <v>505</v>
      </c>
      <c r="P1168" t="s">
        <v>506</v>
      </c>
      <c r="Q1168" t="s">
        <v>34</v>
      </c>
      <c r="R1168" t="s">
        <v>175</v>
      </c>
      <c r="S1168" t="s">
        <v>34</v>
      </c>
      <c r="T1168" t="s">
        <v>176</v>
      </c>
      <c r="U1168" t="s">
        <v>51</v>
      </c>
      <c r="V1168" t="s">
        <v>52</v>
      </c>
      <c r="W1168" t="s">
        <v>507</v>
      </c>
      <c r="X1168" t="s">
        <v>508</v>
      </c>
      <c r="Y1168" t="s">
        <v>65</v>
      </c>
    </row>
    <row r="1169" spans="1:25" x14ac:dyDescent="0.25">
      <c r="A1169">
        <v>10137</v>
      </c>
      <c r="B1169">
        <v>31</v>
      </c>
      <c r="C1169" t="s">
        <v>77</v>
      </c>
      <c r="D1169">
        <v>4</v>
      </c>
      <c r="E1169" t="s">
        <v>2394</v>
      </c>
      <c r="F1169" t="s">
        <v>1470</v>
      </c>
      <c r="G1169" t="s">
        <v>28</v>
      </c>
      <c r="H1169">
        <v>3</v>
      </c>
      <c r="I1169">
        <v>7</v>
      </c>
      <c r="J1169">
        <v>2003</v>
      </c>
      <c r="K1169" t="s">
        <v>278</v>
      </c>
      <c r="L1169">
        <v>141</v>
      </c>
      <c r="M1169" t="s">
        <v>2392</v>
      </c>
      <c r="N1169" t="s">
        <v>46</v>
      </c>
      <c r="O1169" t="s">
        <v>47</v>
      </c>
      <c r="P1169" t="s">
        <v>48</v>
      </c>
      <c r="Q1169" t="s">
        <v>34</v>
      </c>
      <c r="R1169" t="s">
        <v>49</v>
      </c>
      <c r="S1169" t="s">
        <v>34</v>
      </c>
      <c r="T1169" t="s">
        <v>50</v>
      </c>
      <c r="U1169" t="s">
        <v>51</v>
      </c>
      <c r="V1169" t="s">
        <v>52</v>
      </c>
      <c r="W1169" t="s">
        <v>53</v>
      </c>
      <c r="X1169" t="s">
        <v>54</v>
      </c>
      <c r="Y1169" t="s">
        <v>65</v>
      </c>
    </row>
    <row r="1170" spans="1:25" x14ac:dyDescent="0.25">
      <c r="A1170">
        <v>10148</v>
      </c>
      <c r="B1170">
        <v>28</v>
      </c>
      <c r="C1170" t="s">
        <v>77</v>
      </c>
      <c r="D1170">
        <v>11</v>
      </c>
      <c r="E1170" t="s">
        <v>2395</v>
      </c>
      <c r="F1170" t="s">
        <v>1303</v>
      </c>
      <c r="G1170" t="s">
        <v>28</v>
      </c>
      <c r="H1170">
        <v>3</v>
      </c>
      <c r="I1170">
        <v>9</v>
      </c>
      <c r="J1170">
        <v>2003</v>
      </c>
      <c r="K1170" t="s">
        <v>278</v>
      </c>
      <c r="L1170">
        <v>141</v>
      </c>
      <c r="M1170" t="s">
        <v>2392</v>
      </c>
      <c r="N1170" t="s">
        <v>448</v>
      </c>
      <c r="O1170" t="s">
        <v>449</v>
      </c>
      <c r="P1170" t="s">
        <v>450</v>
      </c>
      <c r="Q1170" t="s">
        <v>451</v>
      </c>
      <c r="R1170" t="s">
        <v>452</v>
      </c>
      <c r="S1170" t="s">
        <v>238</v>
      </c>
      <c r="T1170" t="s">
        <v>453</v>
      </c>
      <c r="U1170" t="s">
        <v>139</v>
      </c>
      <c r="V1170" t="s">
        <v>140</v>
      </c>
      <c r="W1170" t="s">
        <v>454</v>
      </c>
      <c r="X1170" t="s">
        <v>455</v>
      </c>
      <c r="Y1170" t="s">
        <v>65</v>
      </c>
    </row>
    <row r="1171" spans="1:25" x14ac:dyDescent="0.25">
      <c r="A1171">
        <v>10161</v>
      </c>
      <c r="B1171">
        <v>36</v>
      </c>
      <c r="C1171" t="s">
        <v>77</v>
      </c>
      <c r="D1171">
        <v>10</v>
      </c>
      <c r="E1171" t="s">
        <v>2396</v>
      </c>
      <c r="F1171" t="s">
        <v>1305</v>
      </c>
      <c r="G1171" t="s">
        <v>28</v>
      </c>
      <c r="H1171">
        <v>4</v>
      </c>
      <c r="I1171">
        <v>10</v>
      </c>
      <c r="J1171">
        <v>2003</v>
      </c>
      <c r="K1171" t="s">
        <v>278</v>
      </c>
      <c r="L1171">
        <v>141</v>
      </c>
      <c r="M1171" t="s">
        <v>2392</v>
      </c>
      <c r="N1171" t="s">
        <v>934</v>
      </c>
      <c r="O1171" t="s">
        <v>935</v>
      </c>
      <c r="P1171" t="s">
        <v>936</v>
      </c>
      <c r="Q1171" t="s">
        <v>34</v>
      </c>
      <c r="R1171" t="s">
        <v>937</v>
      </c>
      <c r="S1171" t="s">
        <v>34</v>
      </c>
      <c r="T1171" t="s">
        <v>938</v>
      </c>
      <c r="U1171" t="s">
        <v>567</v>
      </c>
      <c r="V1171" t="s">
        <v>52</v>
      </c>
      <c r="W1171" t="s">
        <v>939</v>
      </c>
      <c r="X1171" t="s">
        <v>940</v>
      </c>
      <c r="Y1171" t="s">
        <v>65</v>
      </c>
    </row>
    <row r="1172" spans="1:25" x14ac:dyDescent="0.25">
      <c r="A1172">
        <v>10172</v>
      </c>
      <c r="B1172">
        <v>48</v>
      </c>
      <c r="C1172" t="s">
        <v>77</v>
      </c>
      <c r="D1172">
        <v>8</v>
      </c>
      <c r="E1172" t="s">
        <v>2397</v>
      </c>
      <c r="F1172" t="s">
        <v>1306</v>
      </c>
      <c r="G1172" t="s">
        <v>28</v>
      </c>
      <c r="H1172">
        <v>4</v>
      </c>
      <c r="I1172">
        <v>11</v>
      </c>
      <c r="J1172">
        <v>2003</v>
      </c>
      <c r="K1172" t="s">
        <v>278</v>
      </c>
      <c r="L1172">
        <v>141</v>
      </c>
      <c r="M1172" t="s">
        <v>2392</v>
      </c>
      <c r="N1172" t="s">
        <v>162</v>
      </c>
      <c r="O1172" t="s">
        <v>163</v>
      </c>
      <c r="P1172" t="s">
        <v>164</v>
      </c>
      <c r="Q1172" t="s">
        <v>34</v>
      </c>
      <c r="R1172" t="s">
        <v>165</v>
      </c>
      <c r="S1172" t="s">
        <v>166</v>
      </c>
      <c r="T1172" t="s">
        <v>167</v>
      </c>
      <c r="U1172" t="s">
        <v>38</v>
      </c>
      <c r="V1172" t="s">
        <v>39</v>
      </c>
      <c r="W1172" t="s">
        <v>168</v>
      </c>
      <c r="X1172" t="s">
        <v>76</v>
      </c>
      <c r="Y1172" t="s">
        <v>65</v>
      </c>
    </row>
    <row r="1173" spans="1:25" x14ac:dyDescent="0.25">
      <c r="A1173">
        <v>10181</v>
      </c>
      <c r="B1173">
        <v>39</v>
      </c>
      <c r="C1173" t="s">
        <v>77</v>
      </c>
      <c r="D1173">
        <v>4</v>
      </c>
      <c r="E1173" t="s">
        <v>2398</v>
      </c>
      <c r="F1173" t="s">
        <v>802</v>
      </c>
      <c r="G1173" t="s">
        <v>28</v>
      </c>
      <c r="H1173">
        <v>4</v>
      </c>
      <c r="I1173">
        <v>11</v>
      </c>
      <c r="J1173">
        <v>2003</v>
      </c>
      <c r="K1173" t="s">
        <v>278</v>
      </c>
      <c r="L1173">
        <v>141</v>
      </c>
      <c r="M1173" t="s">
        <v>2392</v>
      </c>
      <c r="N1173" t="s">
        <v>107</v>
      </c>
      <c r="O1173" t="s">
        <v>108</v>
      </c>
      <c r="P1173" t="s">
        <v>109</v>
      </c>
      <c r="Q1173" t="s">
        <v>34</v>
      </c>
      <c r="R1173" t="s">
        <v>110</v>
      </c>
      <c r="S1173" t="s">
        <v>34</v>
      </c>
      <c r="T1173" t="s">
        <v>111</v>
      </c>
      <c r="U1173" t="s">
        <v>112</v>
      </c>
      <c r="V1173" t="s">
        <v>52</v>
      </c>
      <c r="W1173" t="s">
        <v>113</v>
      </c>
      <c r="X1173" t="s">
        <v>114</v>
      </c>
      <c r="Y1173" t="s">
        <v>65</v>
      </c>
    </row>
    <row r="1174" spans="1:25" x14ac:dyDescent="0.25">
      <c r="A1174">
        <v>10192</v>
      </c>
      <c r="B1174">
        <v>45</v>
      </c>
      <c r="C1174" t="s">
        <v>77</v>
      </c>
      <c r="D1174">
        <v>9</v>
      </c>
      <c r="E1174" t="s">
        <v>2399</v>
      </c>
      <c r="F1174" t="s">
        <v>804</v>
      </c>
      <c r="G1174" t="s">
        <v>28</v>
      </c>
      <c r="H1174">
        <v>4</v>
      </c>
      <c r="I1174">
        <v>11</v>
      </c>
      <c r="J1174">
        <v>2003</v>
      </c>
      <c r="K1174" t="s">
        <v>278</v>
      </c>
      <c r="L1174">
        <v>141</v>
      </c>
      <c r="M1174" t="s">
        <v>2392</v>
      </c>
      <c r="N1174" t="s">
        <v>425</v>
      </c>
      <c r="O1174" t="s">
        <v>426</v>
      </c>
      <c r="P1174" t="s">
        <v>427</v>
      </c>
      <c r="Q1174" t="s">
        <v>34</v>
      </c>
      <c r="R1174" t="s">
        <v>428</v>
      </c>
      <c r="S1174" t="s">
        <v>429</v>
      </c>
      <c r="T1174" t="s">
        <v>430</v>
      </c>
      <c r="U1174" t="s">
        <v>38</v>
      </c>
      <c r="V1174" t="s">
        <v>39</v>
      </c>
      <c r="W1174" t="s">
        <v>75</v>
      </c>
      <c r="X1174" t="s">
        <v>422</v>
      </c>
      <c r="Y1174" t="s">
        <v>65</v>
      </c>
    </row>
    <row r="1175" spans="1:25" x14ac:dyDescent="0.25">
      <c r="A1175">
        <v>10204</v>
      </c>
      <c r="B1175">
        <v>35</v>
      </c>
      <c r="C1175" t="s">
        <v>77</v>
      </c>
      <c r="D1175">
        <v>15</v>
      </c>
      <c r="E1175" t="s">
        <v>2400</v>
      </c>
      <c r="F1175" t="s">
        <v>814</v>
      </c>
      <c r="G1175" t="s">
        <v>28</v>
      </c>
      <c r="H1175">
        <v>4</v>
      </c>
      <c r="I1175">
        <v>12</v>
      </c>
      <c r="J1175">
        <v>2003</v>
      </c>
      <c r="K1175" t="s">
        <v>278</v>
      </c>
      <c r="L1175">
        <v>141</v>
      </c>
      <c r="M1175" t="s">
        <v>2392</v>
      </c>
      <c r="N1175" t="s">
        <v>885</v>
      </c>
      <c r="O1175" t="s">
        <v>886</v>
      </c>
      <c r="P1175" t="s">
        <v>887</v>
      </c>
      <c r="Q1175" t="s">
        <v>888</v>
      </c>
      <c r="R1175" t="s">
        <v>35</v>
      </c>
      <c r="S1175" t="s">
        <v>36</v>
      </c>
      <c r="T1175" t="s">
        <v>37</v>
      </c>
      <c r="U1175" t="s">
        <v>38</v>
      </c>
      <c r="V1175" t="s">
        <v>39</v>
      </c>
      <c r="W1175" t="s">
        <v>75</v>
      </c>
      <c r="X1175" t="s">
        <v>889</v>
      </c>
      <c r="Y1175" t="s">
        <v>65</v>
      </c>
    </row>
    <row r="1176" spans="1:25" x14ac:dyDescent="0.25">
      <c r="A1176">
        <v>10212</v>
      </c>
      <c r="B1176">
        <v>45</v>
      </c>
      <c r="C1176" t="s">
        <v>77</v>
      </c>
      <c r="D1176">
        <v>8</v>
      </c>
      <c r="E1176" t="s">
        <v>2401</v>
      </c>
      <c r="F1176" t="s">
        <v>1069</v>
      </c>
      <c r="G1176" t="s">
        <v>28</v>
      </c>
      <c r="H1176">
        <v>1</v>
      </c>
      <c r="I1176">
        <v>1</v>
      </c>
      <c r="J1176">
        <v>2004</v>
      </c>
      <c r="K1176" t="s">
        <v>278</v>
      </c>
      <c r="L1176">
        <v>141</v>
      </c>
      <c r="M1176" t="s">
        <v>2392</v>
      </c>
      <c r="N1176" t="s">
        <v>268</v>
      </c>
      <c r="O1176" t="s">
        <v>269</v>
      </c>
      <c r="P1176" t="s">
        <v>270</v>
      </c>
      <c r="Q1176" t="s">
        <v>34</v>
      </c>
      <c r="R1176" t="s">
        <v>271</v>
      </c>
      <c r="S1176" t="s">
        <v>34</v>
      </c>
      <c r="T1176" t="s">
        <v>272</v>
      </c>
      <c r="U1176" t="s">
        <v>273</v>
      </c>
      <c r="V1176" t="s">
        <v>52</v>
      </c>
      <c r="W1176" t="s">
        <v>274</v>
      </c>
      <c r="X1176" t="s">
        <v>275</v>
      </c>
      <c r="Y1176" t="s">
        <v>65</v>
      </c>
    </row>
    <row r="1177" spans="1:25" x14ac:dyDescent="0.25">
      <c r="A1177">
        <v>10226</v>
      </c>
      <c r="B1177">
        <v>46</v>
      </c>
      <c r="C1177" t="s">
        <v>77</v>
      </c>
      <c r="D1177">
        <v>6</v>
      </c>
      <c r="E1177" t="s">
        <v>2402</v>
      </c>
      <c r="F1177" t="s">
        <v>1479</v>
      </c>
      <c r="G1177" t="s">
        <v>28</v>
      </c>
      <c r="H1177">
        <v>1</v>
      </c>
      <c r="I1177">
        <v>2</v>
      </c>
      <c r="J1177">
        <v>2004</v>
      </c>
      <c r="K1177" t="s">
        <v>278</v>
      </c>
      <c r="L1177">
        <v>141</v>
      </c>
      <c r="M1177" t="s">
        <v>2392</v>
      </c>
      <c r="N1177" t="s">
        <v>627</v>
      </c>
      <c r="O1177" t="s">
        <v>628</v>
      </c>
      <c r="P1177" t="s">
        <v>629</v>
      </c>
      <c r="Q1177" t="s">
        <v>34</v>
      </c>
      <c r="R1177" t="s">
        <v>630</v>
      </c>
      <c r="S1177" t="s">
        <v>73</v>
      </c>
      <c r="T1177" t="s">
        <v>631</v>
      </c>
      <c r="U1177" t="s">
        <v>38</v>
      </c>
      <c r="V1177" t="s">
        <v>39</v>
      </c>
      <c r="W1177" t="s">
        <v>362</v>
      </c>
      <c r="X1177" t="s">
        <v>422</v>
      </c>
      <c r="Y1177" t="s">
        <v>229</v>
      </c>
    </row>
    <row r="1178" spans="1:25" x14ac:dyDescent="0.25">
      <c r="A1178">
        <v>10240</v>
      </c>
      <c r="B1178">
        <v>37</v>
      </c>
      <c r="C1178" t="s">
        <v>77</v>
      </c>
      <c r="D1178">
        <v>1</v>
      </c>
      <c r="E1178" t="s">
        <v>2403</v>
      </c>
      <c r="F1178" t="s">
        <v>1313</v>
      </c>
      <c r="G1178" t="s">
        <v>28</v>
      </c>
      <c r="H1178">
        <v>2</v>
      </c>
      <c r="I1178">
        <v>4</v>
      </c>
      <c r="J1178">
        <v>2004</v>
      </c>
      <c r="K1178" t="s">
        <v>278</v>
      </c>
      <c r="L1178">
        <v>141</v>
      </c>
      <c r="M1178" t="s">
        <v>2392</v>
      </c>
      <c r="N1178" t="s">
        <v>484</v>
      </c>
      <c r="O1178" t="s">
        <v>485</v>
      </c>
      <c r="P1178" t="s">
        <v>486</v>
      </c>
      <c r="Q1178" t="s">
        <v>34</v>
      </c>
      <c r="R1178" t="s">
        <v>487</v>
      </c>
      <c r="S1178" t="s">
        <v>487</v>
      </c>
      <c r="T1178" t="s">
        <v>488</v>
      </c>
      <c r="U1178" t="s">
        <v>307</v>
      </c>
      <c r="V1178" t="s">
        <v>307</v>
      </c>
      <c r="W1178" t="s">
        <v>489</v>
      </c>
      <c r="X1178" t="s">
        <v>490</v>
      </c>
      <c r="Y1178" t="s">
        <v>65</v>
      </c>
    </row>
    <row r="1179" spans="1:25" x14ac:dyDescent="0.25">
      <c r="A1179">
        <v>10253</v>
      </c>
      <c r="B1179">
        <v>31</v>
      </c>
      <c r="C1179" t="s">
        <v>77</v>
      </c>
      <c r="D1179">
        <v>3</v>
      </c>
      <c r="E1179" t="s">
        <v>2404</v>
      </c>
      <c r="F1179" t="s">
        <v>828</v>
      </c>
      <c r="G1179" t="s">
        <v>591</v>
      </c>
      <c r="H1179">
        <v>2</v>
      </c>
      <c r="I1179">
        <v>6</v>
      </c>
      <c r="J1179">
        <v>2004</v>
      </c>
      <c r="K1179" t="s">
        <v>278</v>
      </c>
      <c r="L1179">
        <v>141</v>
      </c>
      <c r="M1179" t="s">
        <v>2392</v>
      </c>
      <c r="N1179" t="s">
        <v>257</v>
      </c>
      <c r="O1179" t="s">
        <v>258</v>
      </c>
      <c r="P1179" t="s">
        <v>259</v>
      </c>
      <c r="Q1179" t="s">
        <v>34</v>
      </c>
      <c r="R1179" t="s">
        <v>260</v>
      </c>
      <c r="S1179" t="s">
        <v>34</v>
      </c>
      <c r="T1179" t="s">
        <v>261</v>
      </c>
      <c r="U1179" t="s">
        <v>262</v>
      </c>
      <c r="V1179" t="s">
        <v>52</v>
      </c>
      <c r="W1179" t="s">
        <v>263</v>
      </c>
      <c r="X1179" t="s">
        <v>264</v>
      </c>
      <c r="Y1179" t="s">
        <v>65</v>
      </c>
    </row>
    <row r="1180" spans="1:25" x14ac:dyDescent="0.25">
      <c r="A1180">
        <v>10266</v>
      </c>
      <c r="B1180">
        <v>33</v>
      </c>
      <c r="C1180" t="s">
        <v>77</v>
      </c>
      <c r="D1180">
        <v>4</v>
      </c>
      <c r="E1180" t="s">
        <v>2405</v>
      </c>
      <c r="F1180" t="s">
        <v>830</v>
      </c>
      <c r="G1180" t="s">
        <v>28</v>
      </c>
      <c r="H1180">
        <v>3</v>
      </c>
      <c r="I1180">
        <v>7</v>
      </c>
      <c r="J1180">
        <v>2004</v>
      </c>
      <c r="K1180" t="s">
        <v>278</v>
      </c>
      <c r="L1180">
        <v>141</v>
      </c>
      <c r="M1180" t="s">
        <v>2392</v>
      </c>
      <c r="N1180" t="s">
        <v>831</v>
      </c>
      <c r="O1180" t="s">
        <v>832</v>
      </c>
      <c r="P1180" t="s">
        <v>833</v>
      </c>
      <c r="Q1180" t="s">
        <v>34</v>
      </c>
      <c r="R1180" t="s">
        <v>834</v>
      </c>
      <c r="S1180" t="s">
        <v>34</v>
      </c>
      <c r="T1180" t="s">
        <v>835</v>
      </c>
      <c r="U1180" t="s">
        <v>396</v>
      </c>
      <c r="V1180" t="s">
        <v>52</v>
      </c>
      <c r="W1180" t="s">
        <v>836</v>
      </c>
      <c r="X1180" t="s">
        <v>837</v>
      </c>
      <c r="Y1180" t="s">
        <v>65</v>
      </c>
    </row>
    <row r="1181" spans="1:25" x14ac:dyDescent="0.25">
      <c r="A1181">
        <v>10278</v>
      </c>
      <c r="B1181">
        <v>31</v>
      </c>
      <c r="C1181" t="s">
        <v>77</v>
      </c>
      <c r="D1181">
        <v>4</v>
      </c>
      <c r="E1181" t="s">
        <v>2406</v>
      </c>
      <c r="F1181" t="s">
        <v>1317</v>
      </c>
      <c r="G1181" t="s">
        <v>28</v>
      </c>
      <c r="H1181">
        <v>3</v>
      </c>
      <c r="I1181">
        <v>8</v>
      </c>
      <c r="J1181">
        <v>2004</v>
      </c>
      <c r="K1181" t="s">
        <v>278</v>
      </c>
      <c r="L1181">
        <v>141</v>
      </c>
      <c r="M1181" t="s">
        <v>2392</v>
      </c>
      <c r="N1181" t="s">
        <v>1318</v>
      </c>
      <c r="O1181" t="s">
        <v>1319</v>
      </c>
      <c r="P1181" t="s">
        <v>1320</v>
      </c>
      <c r="Q1181" t="s">
        <v>34</v>
      </c>
      <c r="R1181" t="s">
        <v>1321</v>
      </c>
      <c r="S1181" t="s">
        <v>1322</v>
      </c>
      <c r="T1181" t="s">
        <v>1323</v>
      </c>
      <c r="U1181" t="s">
        <v>38</v>
      </c>
      <c r="V1181" t="s">
        <v>39</v>
      </c>
      <c r="W1181" t="s">
        <v>168</v>
      </c>
      <c r="X1181" t="s">
        <v>705</v>
      </c>
      <c r="Y1181" t="s">
        <v>65</v>
      </c>
    </row>
    <row r="1182" spans="1:25" x14ac:dyDescent="0.25">
      <c r="A1182">
        <v>10287</v>
      </c>
      <c r="B1182">
        <v>27</v>
      </c>
      <c r="C1182" t="s">
        <v>77</v>
      </c>
      <c r="D1182">
        <v>2</v>
      </c>
      <c r="E1182" t="s">
        <v>2407</v>
      </c>
      <c r="F1182" t="s">
        <v>846</v>
      </c>
      <c r="G1182" t="s">
        <v>28</v>
      </c>
      <c r="H1182">
        <v>3</v>
      </c>
      <c r="I1182">
        <v>8</v>
      </c>
      <c r="J1182">
        <v>2004</v>
      </c>
      <c r="K1182" t="s">
        <v>278</v>
      </c>
      <c r="L1182">
        <v>141</v>
      </c>
      <c r="M1182" t="s">
        <v>2392</v>
      </c>
      <c r="N1182" t="s">
        <v>818</v>
      </c>
      <c r="O1182" t="s">
        <v>819</v>
      </c>
      <c r="P1182" t="s">
        <v>820</v>
      </c>
      <c r="Q1182" t="s">
        <v>34</v>
      </c>
      <c r="R1182" t="s">
        <v>821</v>
      </c>
      <c r="S1182" t="s">
        <v>34</v>
      </c>
      <c r="T1182" t="s">
        <v>822</v>
      </c>
      <c r="U1182" t="s">
        <v>823</v>
      </c>
      <c r="V1182" t="s">
        <v>52</v>
      </c>
      <c r="W1182" t="s">
        <v>824</v>
      </c>
      <c r="X1182" t="s">
        <v>150</v>
      </c>
      <c r="Y1182" t="s">
        <v>65</v>
      </c>
    </row>
    <row r="1183" spans="1:25" x14ac:dyDescent="0.25">
      <c r="A1183">
        <v>10301</v>
      </c>
      <c r="B1183">
        <v>39</v>
      </c>
      <c r="C1183" t="s">
        <v>77</v>
      </c>
      <c r="D1183">
        <v>6</v>
      </c>
      <c r="E1183" t="s">
        <v>2408</v>
      </c>
      <c r="F1183" t="s">
        <v>1326</v>
      </c>
      <c r="G1183" t="s">
        <v>28</v>
      </c>
      <c r="H1183">
        <v>4</v>
      </c>
      <c r="I1183">
        <v>10</v>
      </c>
      <c r="J1183">
        <v>2003</v>
      </c>
      <c r="K1183" t="s">
        <v>278</v>
      </c>
      <c r="L1183">
        <v>141</v>
      </c>
      <c r="M1183" t="s">
        <v>2392</v>
      </c>
      <c r="N1183" t="s">
        <v>1327</v>
      </c>
      <c r="O1183" t="s">
        <v>1328</v>
      </c>
      <c r="P1183" t="s">
        <v>1329</v>
      </c>
      <c r="Q1183" t="s">
        <v>34</v>
      </c>
      <c r="R1183" t="s">
        <v>1330</v>
      </c>
      <c r="S1183" t="s">
        <v>34</v>
      </c>
      <c r="T1183" t="s">
        <v>1331</v>
      </c>
      <c r="U1183" t="s">
        <v>112</v>
      </c>
      <c r="V1183" t="s">
        <v>52</v>
      </c>
      <c r="W1183" t="s">
        <v>1332</v>
      </c>
      <c r="X1183" t="s">
        <v>1333</v>
      </c>
      <c r="Y1183" t="s">
        <v>65</v>
      </c>
    </row>
    <row r="1184" spans="1:25" x14ac:dyDescent="0.25">
      <c r="A1184">
        <v>10311</v>
      </c>
      <c r="B1184">
        <v>32</v>
      </c>
      <c r="C1184" t="s">
        <v>77</v>
      </c>
      <c r="D1184">
        <v>11</v>
      </c>
      <c r="E1184" t="s">
        <v>2409</v>
      </c>
      <c r="F1184" t="s">
        <v>856</v>
      </c>
      <c r="G1184" t="s">
        <v>28</v>
      </c>
      <c r="H1184">
        <v>4</v>
      </c>
      <c r="I1184">
        <v>10</v>
      </c>
      <c r="J1184">
        <v>2004</v>
      </c>
      <c r="K1184" t="s">
        <v>278</v>
      </c>
      <c r="L1184">
        <v>141</v>
      </c>
      <c r="M1184" t="s">
        <v>2392</v>
      </c>
      <c r="N1184" t="s">
        <v>268</v>
      </c>
      <c r="O1184" t="s">
        <v>269</v>
      </c>
      <c r="P1184" t="s">
        <v>270</v>
      </c>
      <c r="Q1184" t="s">
        <v>34</v>
      </c>
      <c r="R1184" t="s">
        <v>271</v>
      </c>
      <c r="S1184" t="s">
        <v>34</v>
      </c>
      <c r="T1184" t="s">
        <v>272</v>
      </c>
      <c r="U1184" t="s">
        <v>273</v>
      </c>
      <c r="V1184" t="s">
        <v>52</v>
      </c>
      <c r="W1184" t="s">
        <v>274</v>
      </c>
      <c r="X1184" t="s">
        <v>275</v>
      </c>
      <c r="Y1184" t="s">
        <v>65</v>
      </c>
    </row>
    <row r="1185" spans="1:25" x14ac:dyDescent="0.25">
      <c r="A1185">
        <v>10321</v>
      </c>
      <c r="B1185">
        <v>28</v>
      </c>
      <c r="C1185" t="s">
        <v>77</v>
      </c>
      <c r="D1185">
        <v>8</v>
      </c>
      <c r="E1185" t="s">
        <v>2410</v>
      </c>
      <c r="F1185" t="s">
        <v>424</v>
      </c>
      <c r="G1185" t="s">
        <v>28</v>
      </c>
      <c r="H1185">
        <v>4</v>
      </c>
      <c r="I1185">
        <v>11</v>
      </c>
      <c r="J1185">
        <v>2004</v>
      </c>
      <c r="K1185" t="s">
        <v>278</v>
      </c>
      <c r="L1185">
        <v>141</v>
      </c>
      <c r="M1185" t="s">
        <v>2392</v>
      </c>
      <c r="N1185" t="s">
        <v>248</v>
      </c>
      <c r="O1185" t="s">
        <v>249</v>
      </c>
      <c r="P1185" t="s">
        <v>250</v>
      </c>
      <c r="Q1185" t="s">
        <v>34</v>
      </c>
      <c r="R1185" t="s">
        <v>251</v>
      </c>
      <c r="S1185" t="s">
        <v>185</v>
      </c>
      <c r="T1185" t="s">
        <v>252</v>
      </c>
      <c r="U1185" t="s">
        <v>38</v>
      </c>
      <c r="V1185" t="s">
        <v>39</v>
      </c>
      <c r="W1185" t="s">
        <v>253</v>
      </c>
      <c r="X1185" t="s">
        <v>254</v>
      </c>
      <c r="Y1185" t="s">
        <v>65</v>
      </c>
    </row>
    <row r="1186" spans="1:25" x14ac:dyDescent="0.25">
      <c r="A1186">
        <v>10331</v>
      </c>
      <c r="B1186">
        <v>26</v>
      </c>
      <c r="C1186" t="s">
        <v>2411</v>
      </c>
      <c r="D1186">
        <v>12</v>
      </c>
      <c r="E1186" t="s">
        <v>2412</v>
      </c>
      <c r="F1186" t="s">
        <v>1337</v>
      </c>
      <c r="G1186" t="s">
        <v>28</v>
      </c>
      <c r="H1186">
        <v>4</v>
      </c>
      <c r="I1186">
        <v>11</v>
      </c>
      <c r="J1186">
        <v>2004</v>
      </c>
      <c r="K1186" t="s">
        <v>278</v>
      </c>
      <c r="L1186">
        <v>141</v>
      </c>
      <c r="M1186" t="s">
        <v>2392</v>
      </c>
      <c r="N1186" t="s">
        <v>494</v>
      </c>
      <c r="O1186" t="s">
        <v>495</v>
      </c>
      <c r="P1186" t="s">
        <v>496</v>
      </c>
      <c r="Q1186" t="s">
        <v>34</v>
      </c>
      <c r="R1186" t="s">
        <v>332</v>
      </c>
      <c r="S1186" t="s">
        <v>214</v>
      </c>
      <c r="T1186" t="s">
        <v>333</v>
      </c>
      <c r="U1186" t="s">
        <v>38</v>
      </c>
      <c r="V1186" t="s">
        <v>39</v>
      </c>
      <c r="W1186" t="s">
        <v>187</v>
      </c>
      <c r="X1186" t="s">
        <v>497</v>
      </c>
      <c r="Y1186" t="s">
        <v>42</v>
      </c>
    </row>
    <row r="1187" spans="1:25" x14ac:dyDescent="0.25">
      <c r="A1187">
        <v>10343</v>
      </c>
      <c r="B1187">
        <v>44</v>
      </c>
      <c r="C1187" t="s">
        <v>2413</v>
      </c>
      <c r="D1187">
        <v>2</v>
      </c>
      <c r="E1187" t="s">
        <v>2414</v>
      </c>
      <c r="F1187" t="s">
        <v>220</v>
      </c>
      <c r="G1187" t="s">
        <v>28</v>
      </c>
      <c r="H1187">
        <v>4</v>
      </c>
      <c r="I1187">
        <v>11</v>
      </c>
      <c r="J1187">
        <v>2004</v>
      </c>
      <c r="K1187" t="s">
        <v>278</v>
      </c>
      <c r="L1187">
        <v>141</v>
      </c>
      <c r="M1187" t="s">
        <v>2392</v>
      </c>
      <c r="N1187" t="s">
        <v>46</v>
      </c>
      <c r="O1187" t="s">
        <v>47</v>
      </c>
      <c r="P1187" t="s">
        <v>48</v>
      </c>
      <c r="Q1187" t="s">
        <v>34</v>
      </c>
      <c r="R1187" t="s">
        <v>49</v>
      </c>
      <c r="S1187" t="s">
        <v>34</v>
      </c>
      <c r="T1187" t="s">
        <v>50</v>
      </c>
      <c r="U1187" t="s">
        <v>51</v>
      </c>
      <c r="V1187" t="s">
        <v>52</v>
      </c>
      <c r="W1187" t="s">
        <v>53</v>
      </c>
      <c r="X1187" t="s">
        <v>54</v>
      </c>
      <c r="Y1187" t="s">
        <v>65</v>
      </c>
    </row>
    <row r="1188" spans="1:25" x14ac:dyDescent="0.25">
      <c r="A1188">
        <v>10367</v>
      </c>
      <c r="B1188">
        <v>46</v>
      </c>
      <c r="C1188" t="s">
        <v>77</v>
      </c>
      <c r="D1188">
        <v>6</v>
      </c>
      <c r="E1188" t="s">
        <v>2415</v>
      </c>
      <c r="F1188" t="s">
        <v>1493</v>
      </c>
      <c r="G1188" t="s">
        <v>724</v>
      </c>
      <c r="H1188">
        <v>1</v>
      </c>
      <c r="I1188">
        <v>1</v>
      </c>
      <c r="J1188">
        <v>2005</v>
      </c>
      <c r="K1188" t="s">
        <v>278</v>
      </c>
      <c r="L1188">
        <v>141</v>
      </c>
      <c r="M1188" t="s">
        <v>2392</v>
      </c>
      <c r="N1188" t="s">
        <v>69</v>
      </c>
      <c r="O1188" t="s">
        <v>70</v>
      </c>
      <c r="P1188" t="s">
        <v>71</v>
      </c>
      <c r="Q1188" t="s">
        <v>34</v>
      </c>
      <c r="R1188" t="s">
        <v>72</v>
      </c>
      <c r="S1188" t="s">
        <v>73</v>
      </c>
      <c r="T1188" t="s">
        <v>74</v>
      </c>
      <c r="U1188" t="s">
        <v>38</v>
      </c>
      <c r="V1188" t="s">
        <v>39</v>
      </c>
      <c r="W1188" t="s">
        <v>75</v>
      </c>
      <c r="X1188" t="s">
        <v>76</v>
      </c>
      <c r="Y1188" t="s">
        <v>65</v>
      </c>
    </row>
    <row r="1189" spans="1:25" x14ac:dyDescent="0.25">
      <c r="A1189">
        <v>10379</v>
      </c>
      <c r="B1189">
        <v>32</v>
      </c>
      <c r="C1189" t="s">
        <v>2416</v>
      </c>
      <c r="D1189">
        <v>4</v>
      </c>
      <c r="E1189" t="s">
        <v>2417</v>
      </c>
      <c r="F1189" t="s">
        <v>1496</v>
      </c>
      <c r="G1189" t="s">
        <v>28</v>
      </c>
      <c r="H1189">
        <v>1</v>
      </c>
      <c r="I1189">
        <v>2</v>
      </c>
      <c r="J1189">
        <v>2005</v>
      </c>
      <c r="K1189" t="s">
        <v>278</v>
      </c>
      <c r="L1189">
        <v>141</v>
      </c>
      <c r="M1189" t="s">
        <v>2392</v>
      </c>
      <c r="N1189" t="s">
        <v>268</v>
      </c>
      <c r="O1189" t="s">
        <v>269</v>
      </c>
      <c r="P1189" t="s">
        <v>270</v>
      </c>
      <c r="Q1189" t="s">
        <v>34</v>
      </c>
      <c r="R1189" t="s">
        <v>271</v>
      </c>
      <c r="S1189" t="s">
        <v>34</v>
      </c>
      <c r="T1189" t="s">
        <v>272</v>
      </c>
      <c r="U1189" t="s">
        <v>273</v>
      </c>
      <c r="V1189" t="s">
        <v>52</v>
      </c>
      <c r="W1189" t="s">
        <v>274</v>
      </c>
      <c r="X1189" t="s">
        <v>275</v>
      </c>
      <c r="Y1189" t="s">
        <v>42</v>
      </c>
    </row>
    <row r="1190" spans="1:25" x14ac:dyDescent="0.25">
      <c r="A1190">
        <v>10406</v>
      </c>
      <c r="B1190">
        <v>65</v>
      </c>
      <c r="C1190" t="s">
        <v>77</v>
      </c>
      <c r="D1190">
        <v>1</v>
      </c>
      <c r="E1190" t="s">
        <v>2418</v>
      </c>
      <c r="F1190" t="s">
        <v>1350</v>
      </c>
      <c r="G1190" t="s">
        <v>267</v>
      </c>
      <c r="H1190">
        <v>2</v>
      </c>
      <c r="I1190">
        <v>4</v>
      </c>
      <c r="J1190">
        <v>2005</v>
      </c>
      <c r="K1190" t="s">
        <v>278</v>
      </c>
      <c r="L1190">
        <v>141</v>
      </c>
      <c r="M1190" t="s">
        <v>2392</v>
      </c>
      <c r="N1190" t="s">
        <v>562</v>
      </c>
      <c r="O1190" t="s">
        <v>563</v>
      </c>
      <c r="P1190" t="s">
        <v>564</v>
      </c>
      <c r="Q1190" t="s">
        <v>34</v>
      </c>
      <c r="R1190" t="s">
        <v>565</v>
      </c>
      <c r="S1190" t="s">
        <v>34</v>
      </c>
      <c r="T1190" t="s">
        <v>566</v>
      </c>
      <c r="U1190" t="s">
        <v>567</v>
      </c>
      <c r="V1190" t="s">
        <v>52</v>
      </c>
      <c r="W1190" t="s">
        <v>568</v>
      </c>
      <c r="X1190" t="s">
        <v>569</v>
      </c>
      <c r="Y1190" t="s">
        <v>229</v>
      </c>
    </row>
    <row r="1191" spans="1:25" x14ac:dyDescent="0.25">
      <c r="A1191">
        <v>10419</v>
      </c>
      <c r="B1191">
        <v>43</v>
      </c>
      <c r="C1191" t="s">
        <v>77</v>
      </c>
      <c r="D1191">
        <v>3</v>
      </c>
      <c r="E1191" t="s">
        <v>2419</v>
      </c>
      <c r="F1191" t="s">
        <v>878</v>
      </c>
      <c r="G1191" t="s">
        <v>28</v>
      </c>
      <c r="H1191">
        <v>2</v>
      </c>
      <c r="I1191">
        <v>5</v>
      </c>
      <c r="J1191">
        <v>2005</v>
      </c>
      <c r="K1191" t="s">
        <v>278</v>
      </c>
      <c r="L1191">
        <v>141</v>
      </c>
      <c r="M1191" t="s">
        <v>2392</v>
      </c>
      <c r="N1191" t="s">
        <v>221</v>
      </c>
      <c r="O1191" t="s">
        <v>222</v>
      </c>
      <c r="P1191" t="s">
        <v>223</v>
      </c>
      <c r="Q1191" t="s">
        <v>34</v>
      </c>
      <c r="R1191" t="s">
        <v>224</v>
      </c>
      <c r="S1191" t="s">
        <v>34</v>
      </c>
      <c r="T1191" t="s">
        <v>225</v>
      </c>
      <c r="U1191" t="s">
        <v>226</v>
      </c>
      <c r="V1191" t="s">
        <v>52</v>
      </c>
      <c r="W1191" t="s">
        <v>227</v>
      </c>
      <c r="X1191" t="s">
        <v>228</v>
      </c>
      <c r="Y1191" t="s">
        <v>65</v>
      </c>
    </row>
    <row r="1192" spans="1:25" x14ac:dyDescent="0.25">
      <c r="A1192">
        <v>10108</v>
      </c>
      <c r="B1192">
        <v>43</v>
      </c>
      <c r="C1192" t="s">
        <v>2420</v>
      </c>
      <c r="D1192">
        <v>12</v>
      </c>
      <c r="E1192" t="s">
        <v>2421</v>
      </c>
      <c r="F1192" t="s">
        <v>775</v>
      </c>
      <c r="G1192" t="s">
        <v>28</v>
      </c>
      <c r="H1192">
        <v>1</v>
      </c>
      <c r="I1192">
        <v>3</v>
      </c>
      <c r="J1192">
        <v>2003</v>
      </c>
      <c r="K1192" t="s">
        <v>29</v>
      </c>
      <c r="L1192">
        <v>62</v>
      </c>
      <c r="M1192" t="s">
        <v>2422</v>
      </c>
      <c r="N1192" t="s">
        <v>777</v>
      </c>
      <c r="O1192" t="s">
        <v>778</v>
      </c>
      <c r="P1192" t="s">
        <v>779</v>
      </c>
      <c r="Q1192" t="s">
        <v>34</v>
      </c>
      <c r="R1192" t="s">
        <v>780</v>
      </c>
      <c r="S1192" t="s">
        <v>34</v>
      </c>
      <c r="T1192" t="s">
        <v>781</v>
      </c>
      <c r="U1192" t="s">
        <v>782</v>
      </c>
      <c r="V1192" t="s">
        <v>307</v>
      </c>
      <c r="W1192" t="s">
        <v>783</v>
      </c>
      <c r="X1192" t="s">
        <v>784</v>
      </c>
      <c r="Y1192" t="s">
        <v>42</v>
      </c>
    </row>
    <row r="1193" spans="1:25" x14ac:dyDescent="0.25">
      <c r="A1193">
        <v>10122</v>
      </c>
      <c r="B1193">
        <v>35</v>
      </c>
      <c r="C1193" t="s">
        <v>2423</v>
      </c>
      <c r="D1193">
        <v>16</v>
      </c>
      <c r="E1193" t="s">
        <v>2424</v>
      </c>
      <c r="F1193" t="s">
        <v>786</v>
      </c>
      <c r="G1193" t="s">
        <v>28</v>
      </c>
      <c r="H1193">
        <v>2</v>
      </c>
      <c r="I1193">
        <v>5</v>
      </c>
      <c r="J1193">
        <v>2003</v>
      </c>
      <c r="K1193" t="s">
        <v>29</v>
      </c>
      <c r="L1193">
        <v>62</v>
      </c>
      <c r="M1193" t="s">
        <v>2422</v>
      </c>
      <c r="N1193" t="s">
        <v>787</v>
      </c>
      <c r="O1193" t="s">
        <v>788</v>
      </c>
      <c r="P1193" t="s">
        <v>789</v>
      </c>
      <c r="Q1193" t="s">
        <v>34</v>
      </c>
      <c r="R1193" t="s">
        <v>790</v>
      </c>
      <c r="S1193" t="s">
        <v>34</v>
      </c>
      <c r="T1193" t="s">
        <v>791</v>
      </c>
      <c r="U1193" t="s">
        <v>51</v>
      </c>
      <c r="V1193" t="s">
        <v>52</v>
      </c>
      <c r="W1193" t="s">
        <v>792</v>
      </c>
      <c r="X1193" t="s">
        <v>793</v>
      </c>
      <c r="Y1193" t="s">
        <v>42</v>
      </c>
    </row>
    <row r="1194" spans="1:25" x14ac:dyDescent="0.25">
      <c r="A1194">
        <v>10135</v>
      </c>
      <c r="B1194">
        <v>45</v>
      </c>
      <c r="C1194" t="s">
        <v>2425</v>
      </c>
      <c r="D1194">
        <v>13</v>
      </c>
      <c r="E1194" t="s">
        <v>2426</v>
      </c>
      <c r="F1194" t="s">
        <v>795</v>
      </c>
      <c r="G1194" t="s">
        <v>28</v>
      </c>
      <c r="H1194">
        <v>3</v>
      </c>
      <c r="I1194">
        <v>7</v>
      </c>
      <c r="J1194">
        <v>2003</v>
      </c>
      <c r="K1194" t="s">
        <v>29</v>
      </c>
      <c r="L1194">
        <v>62</v>
      </c>
      <c r="M1194" t="s">
        <v>2422</v>
      </c>
      <c r="N1194" t="s">
        <v>417</v>
      </c>
      <c r="O1194" t="s">
        <v>418</v>
      </c>
      <c r="P1194" t="s">
        <v>419</v>
      </c>
      <c r="Q1194" t="s">
        <v>34</v>
      </c>
      <c r="R1194" t="s">
        <v>420</v>
      </c>
      <c r="S1194" t="s">
        <v>73</v>
      </c>
      <c r="T1194" t="s">
        <v>167</v>
      </c>
      <c r="U1194" t="s">
        <v>38</v>
      </c>
      <c r="V1194" t="s">
        <v>39</v>
      </c>
      <c r="W1194" t="s">
        <v>421</v>
      </c>
      <c r="X1194" t="s">
        <v>422</v>
      </c>
      <c r="Y1194" t="s">
        <v>42</v>
      </c>
    </row>
    <row r="1195" spans="1:25" x14ac:dyDescent="0.25">
      <c r="A1195">
        <v>10146</v>
      </c>
      <c r="B1195">
        <v>47</v>
      </c>
      <c r="C1195" t="s">
        <v>2427</v>
      </c>
      <c r="D1195">
        <v>2</v>
      </c>
      <c r="E1195" t="s">
        <v>2428</v>
      </c>
      <c r="F1195" t="s">
        <v>2429</v>
      </c>
      <c r="G1195" t="s">
        <v>28</v>
      </c>
      <c r="H1195">
        <v>3</v>
      </c>
      <c r="I1195">
        <v>9</v>
      </c>
      <c r="J1195">
        <v>2003</v>
      </c>
      <c r="K1195" t="s">
        <v>29</v>
      </c>
      <c r="L1195">
        <v>62</v>
      </c>
      <c r="M1195" t="s">
        <v>2422</v>
      </c>
      <c r="N1195" t="s">
        <v>1507</v>
      </c>
      <c r="O1195" t="s">
        <v>1508</v>
      </c>
      <c r="P1195" t="s">
        <v>1509</v>
      </c>
      <c r="Q1195" t="s">
        <v>34</v>
      </c>
      <c r="R1195" t="s">
        <v>1089</v>
      </c>
      <c r="S1195" t="s">
        <v>166</v>
      </c>
      <c r="T1195" t="s">
        <v>1510</v>
      </c>
      <c r="U1195" t="s">
        <v>38</v>
      </c>
      <c r="V1195" t="s">
        <v>39</v>
      </c>
      <c r="W1195" t="s">
        <v>1511</v>
      </c>
      <c r="X1195" t="s">
        <v>1512</v>
      </c>
      <c r="Y1195" t="s">
        <v>65</v>
      </c>
    </row>
    <row r="1196" spans="1:25" x14ac:dyDescent="0.25">
      <c r="A1196">
        <v>10159</v>
      </c>
      <c r="B1196">
        <v>21</v>
      </c>
      <c r="C1196" t="s">
        <v>2430</v>
      </c>
      <c r="D1196">
        <v>8</v>
      </c>
      <c r="E1196" t="s">
        <v>2431</v>
      </c>
      <c r="F1196" t="s">
        <v>79</v>
      </c>
      <c r="G1196" t="s">
        <v>28</v>
      </c>
      <c r="H1196">
        <v>4</v>
      </c>
      <c r="I1196">
        <v>10</v>
      </c>
      <c r="J1196">
        <v>2003</v>
      </c>
      <c r="K1196" t="s">
        <v>29</v>
      </c>
      <c r="L1196">
        <v>62</v>
      </c>
      <c r="M1196" t="s">
        <v>2422</v>
      </c>
      <c r="N1196" t="s">
        <v>80</v>
      </c>
      <c r="O1196" t="s">
        <v>81</v>
      </c>
      <c r="P1196" t="s">
        <v>82</v>
      </c>
      <c r="Q1196" t="s">
        <v>34</v>
      </c>
      <c r="R1196" t="s">
        <v>83</v>
      </c>
      <c r="S1196" t="s">
        <v>73</v>
      </c>
      <c r="T1196" t="s">
        <v>34</v>
      </c>
      <c r="U1196" t="s">
        <v>38</v>
      </c>
      <c r="V1196" t="s">
        <v>39</v>
      </c>
      <c r="W1196" t="s">
        <v>84</v>
      </c>
      <c r="X1196" t="s">
        <v>76</v>
      </c>
      <c r="Y1196" t="s">
        <v>42</v>
      </c>
    </row>
    <row r="1197" spans="1:25" x14ac:dyDescent="0.25">
      <c r="A1197">
        <v>10169</v>
      </c>
      <c r="B1197">
        <v>38</v>
      </c>
      <c r="C1197" t="s">
        <v>2432</v>
      </c>
      <c r="D1197">
        <v>8</v>
      </c>
      <c r="E1197" t="s">
        <v>2433</v>
      </c>
      <c r="F1197" t="s">
        <v>800</v>
      </c>
      <c r="G1197" t="s">
        <v>28</v>
      </c>
      <c r="H1197">
        <v>4</v>
      </c>
      <c r="I1197">
        <v>11</v>
      </c>
      <c r="J1197">
        <v>2003</v>
      </c>
      <c r="K1197" t="s">
        <v>29</v>
      </c>
      <c r="L1197">
        <v>62</v>
      </c>
      <c r="M1197" t="s">
        <v>2422</v>
      </c>
      <c r="N1197" t="s">
        <v>448</v>
      </c>
      <c r="O1197" t="s">
        <v>449</v>
      </c>
      <c r="P1197" t="s">
        <v>450</v>
      </c>
      <c r="Q1197" t="s">
        <v>451</v>
      </c>
      <c r="R1197" t="s">
        <v>452</v>
      </c>
      <c r="S1197" t="s">
        <v>238</v>
      </c>
      <c r="T1197" t="s">
        <v>453</v>
      </c>
      <c r="U1197" t="s">
        <v>139</v>
      </c>
      <c r="V1197" t="s">
        <v>140</v>
      </c>
      <c r="W1197" t="s">
        <v>454</v>
      </c>
      <c r="X1197" t="s">
        <v>455</v>
      </c>
      <c r="Y1197" t="s">
        <v>42</v>
      </c>
    </row>
    <row r="1198" spans="1:25" x14ac:dyDescent="0.25">
      <c r="A1198">
        <v>10180</v>
      </c>
      <c r="B1198">
        <v>21</v>
      </c>
      <c r="C1198" t="s">
        <v>2425</v>
      </c>
      <c r="D1198">
        <v>3</v>
      </c>
      <c r="E1198" t="s">
        <v>2434</v>
      </c>
      <c r="F1198" t="s">
        <v>97</v>
      </c>
      <c r="G1198" t="s">
        <v>28</v>
      </c>
      <c r="H1198">
        <v>4</v>
      </c>
      <c r="I1198">
        <v>11</v>
      </c>
      <c r="J1198">
        <v>2003</v>
      </c>
      <c r="K1198" t="s">
        <v>29</v>
      </c>
      <c r="L1198">
        <v>62</v>
      </c>
      <c r="M1198" t="s">
        <v>2422</v>
      </c>
      <c r="N1198" t="s">
        <v>98</v>
      </c>
      <c r="O1198" t="s">
        <v>99</v>
      </c>
      <c r="P1198" t="s">
        <v>100</v>
      </c>
      <c r="Q1198" t="s">
        <v>34</v>
      </c>
      <c r="R1198" t="s">
        <v>101</v>
      </c>
      <c r="S1198" t="s">
        <v>34</v>
      </c>
      <c r="T1198" t="s">
        <v>102</v>
      </c>
      <c r="U1198" t="s">
        <v>51</v>
      </c>
      <c r="V1198" t="s">
        <v>52</v>
      </c>
      <c r="W1198" t="s">
        <v>103</v>
      </c>
      <c r="X1198" t="s">
        <v>104</v>
      </c>
      <c r="Y1198" t="s">
        <v>42</v>
      </c>
    </row>
    <row r="1199" spans="1:25" x14ac:dyDescent="0.25">
      <c r="A1199">
        <v>10191</v>
      </c>
      <c r="B1199">
        <v>43</v>
      </c>
      <c r="C1199" t="s">
        <v>2435</v>
      </c>
      <c r="D1199">
        <v>9</v>
      </c>
      <c r="E1199" t="s">
        <v>2436</v>
      </c>
      <c r="F1199" t="s">
        <v>804</v>
      </c>
      <c r="G1199" t="s">
        <v>28</v>
      </c>
      <c r="H1199">
        <v>4</v>
      </c>
      <c r="I1199">
        <v>11</v>
      </c>
      <c r="J1199">
        <v>2003</v>
      </c>
      <c r="K1199" t="s">
        <v>29</v>
      </c>
      <c r="L1199">
        <v>62</v>
      </c>
      <c r="M1199" t="s">
        <v>2422</v>
      </c>
      <c r="N1199" t="s">
        <v>805</v>
      </c>
      <c r="O1199" t="s">
        <v>806</v>
      </c>
      <c r="P1199" t="s">
        <v>807</v>
      </c>
      <c r="Q1199" t="s">
        <v>34</v>
      </c>
      <c r="R1199" t="s">
        <v>808</v>
      </c>
      <c r="S1199" t="s">
        <v>34</v>
      </c>
      <c r="T1199" t="s">
        <v>809</v>
      </c>
      <c r="U1199" t="s">
        <v>810</v>
      </c>
      <c r="V1199" t="s">
        <v>52</v>
      </c>
      <c r="W1199" t="s">
        <v>811</v>
      </c>
      <c r="X1199" t="s">
        <v>812</v>
      </c>
      <c r="Y1199" t="s">
        <v>65</v>
      </c>
    </row>
    <row r="1200" spans="1:25" x14ac:dyDescent="0.25">
      <c r="A1200">
        <v>10211</v>
      </c>
      <c r="B1200">
        <v>46</v>
      </c>
      <c r="C1200" t="s">
        <v>1797</v>
      </c>
      <c r="D1200">
        <v>8</v>
      </c>
      <c r="E1200" t="s">
        <v>2437</v>
      </c>
      <c r="F1200" t="s">
        <v>123</v>
      </c>
      <c r="G1200" t="s">
        <v>28</v>
      </c>
      <c r="H1200">
        <v>1</v>
      </c>
      <c r="I1200">
        <v>1</v>
      </c>
      <c r="J1200">
        <v>2004</v>
      </c>
      <c r="K1200" t="s">
        <v>29</v>
      </c>
      <c r="L1200">
        <v>62</v>
      </c>
      <c r="M1200" t="s">
        <v>2422</v>
      </c>
      <c r="N1200" t="s">
        <v>124</v>
      </c>
      <c r="O1200" t="s">
        <v>125</v>
      </c>
      <c r="P1200" t="s">
        <v>126</v>
      </c>
      <c r="Q1200" t="s">
        <v>34</v>
      </c>
      <c r="R1200" t="s">
        <v>61</v>
      </c>
      <c r="S1200" t="s">
        <v>34</v>
      </c>
      <c r="T1200" t="s">
        <v>127</v>
      </c>
      <c r="U1200" t="s">
        <v>51</v>
      </c>
      <c r="V1200" t="s">
        <v>52</v>
      </c>
      <c r="W1200" t="s">
        <v>128</v>
      </c>
      <c r="X1200" t="s">
        <v>129</v>
      </c>
      <c r="Y1200" t="s">
        <v>42</v>
      </c>
    </row>
    <row r="1201" spans="1:25" x14ac:dyDescent="0.25">
      <c r="A1201">
        <v>10224</v>
      </c>
      <c r="B1201">
        <v>38</v>
      </c>
      <c r="C1201" t="s">
        <v>2438</v>
      </c>
      <c r="D1201">
        <v>1</v>
      </c>
      <c r="E1201" t="s">
        <v>2439</v>
      </c>
      <c r="F1201" t="s">
        <v>1002</v>
      </c>
      <c r="G1201" t="s">
        <v>28</v>
      </c>
      <c r="H1201">
        <v>1</v>
      </c>
      <c r="I1201">
        <v>2</v>
      </c>
      <c r="J1201">
        <v>2004</v>
      </c>
      <c r="K1201" t="s">
        <v>29</v>
      </c>
      <c r="L1201">
        <v>62</v>
      </c>
      <c r="M1201" t="s">
        <v>2422</v>
      </c>
      <c r="N1201" t="s">
        <v>98</v>
      </c>
      <c r="O1201" t="s">
        <v>99</v>
      </c>
      <c r="P1201" t="s">
        <v>100</v>
      </c>
      <c r="Q1201" t="s">
        <v>34</v>
      </c>
      <c r="R1201" t="s">
        <v>101</v>
      </c>
      <c r="S1201" t="s">
        <v>34</v>
      </c>
      <c r="T1201" t="s">
        <v>102</v>
      </c>
      <c r="U1201" t="s">
        <v>51</v>
      </c>
      <c r="V1201" t="s">
        <v>52</v>
      </c>
      <c r="W1201" t="s">
        <v>103</v>
      </c>
      <c r="X1201" t="s">
        <v>104</v>
      </c>
      <c r="Y1201" t="s">
        <v>42</v>
      </c>
    </row>
    <row r="1202" spans="1:25" x14ac:dyDescent="0.25">
      <c r="A1202">
        <v>10237</v>
      </c>
      <c r="B1202">
        <v>26</v>
      </c>
      <c r="C1202" t="s">
        <v>2440</v>
      </c>
      <c r="D1202">
        <v>1</v>
      </c>
      <c r="E1202" t="s">
        <v>2441</v>
      </c>
      <c r="F1202" t="s">
        <v>144</v>
      </c>
      <c r="G1202" t="s">
        <v>28</v>
      </c>
      <c r="H1202">
        <v>2</v>
      </c>
      <c r="I1202">
        <v>4</v>
      </c>
      <c r="J1202">
        <v>2004</v>
      </c>
      <c r="K1202" t="s">
        <v>29</v>
      </c>
      <c r="L1202">
        <v>62</v>
      </c>
      <c r="M1202" t="s">
        <v>2422</v>
      </c>
      <c r="N1202" t="s">
        <v>145</v>
      </c>
      <c r="O1202" t="s">
        <v>146</v>
      </c>
      <c r="P1202" t="s">
        <v>147</v>
      </c>
      <c r="Q1202" t="s">
        <v>148</v>
      </c>
      <c r="R1202" t="s">
        <v>35</v>
      </c>
      <c r="S1202" t="s">
        <v>36</v>
      </c>
      <c r="T1202" t="s">
        <v>37</v>
      </c>
      <c r="U1202" t="s">
        <v>38</v>
      </c>
      <c r="V1202" t="s">
        <v>39</v>
      </c>
      <c r="W1202" t="s">
        <v>149</v>
      </c>
      <c r="X1202" t="s">
        <v>150</v>
      </c>
      <c r="Y1202" t="s">
        <v>42</v>
      </c>
    </row>
    <row r="1203" spans="1:25" x14ac:dyDescent="0.25">
      <c r="A1203">
        <v>10252</v>
      </c>
      <c r="B1203">
        <v>31</v>
      </c>
      <c r="C1203" t="s">
        <v>2442</v>
      </c>
      <c r="D1203">
        <v>5</v>
      </c>
      <c r="E1203" t="s">
        <v>2443</v>
      </c>
      <c r="F1203" t="s">
        <v>2305</v>
      </c>
      <c r="G1203" t="s">
        <v>28</v>
      </c>
      <c r="H1203">
        <v>2</v>
      </c>
      <c r="I1203">
        <v>5</v>
      </c>
      <c r="J1203">
        <v>2004</v>
      </c>
      <c r="K1203" t="s">
        <v>29</v>
      </c>
      <c r="L1203">
        <v>62</v>
      </c>
      <c r="M1203" t="s">
        <v>2422</v>
      </c>
      <c r="N1203" t="s">
        <v>124</v>
      </c>
      <c r="O1203" t="s">
        <v>125</v>
      </c>
      <c r="P1203" t="s">
        <v>126</v>
      </c>
      <c r="Q1203" t="s">
        <v>34</v>
      </c>
      <c r="R1203" t="s">
        <v>61</v>
      </c>
      <c r="S1203" t="s">
        <v>34</v>
      </c>
      <c r="T1203" t="s">
        <v>127</v>
      </c>
      <c r="U1203" t="s">
        <v>51</v>
      </c>
      <c r="V1203" t="s">
        <v>52</v>
      </c>
      <c r="W1203" t="s">
        <v>128</v>
      </c>
      <c r="X1203" t="s">
        <v>129</v>
      </c>
      <c r="Y1203" t="s">
        <v>42</v>
      </c>
    </row>
    <row r="1204" spans="1:25" x14ac:dyDescent="0.25">
      <c r="A1204">
        <v>10264</v>
      </c>
      <c r="B1204">
        <v>48</v>
      </c>
      <c r="C1204" t="s">
        <v>2444</v>
      </c>
      <c r="D1204">
        <v>3</v>
      </c>
      <c r="E1204" t="s">
        <v>2445</v>
      </c>
      <c r="F1204" t="s">
        <v>2446</v>
      </c>
      <c r="G1204" t="s">
        <v>28</v>
      </c>
      <c r="H1204">
        <v>2</v>
      </c>
      <c r="I1204">
        <v>6</v>
      </c>
      <c r="J1204">
        <v>2004</v>
      </c>
      <c r="K1204" t="s">
        <v>29</v>
      </c>
      <c r="L1204">
        <v>62</v>
      </c>
      <c r="M1204" t="s">
        <v>2422</v>
      </c>
      <c r="N1204" t="s">
        <v>656</v>
      </c>
      <c r="O1204" t="s">
        <v>657</v>
      </c>
      <c r="P1204" t="s">
        <v>658</v>
      </c>
      <c r="Q1204" t="s">
        <v>34</v>
      </c>
      <c r="R1204" t="s">
        <v>659</v>
      </c>
      <c r="S1204" t="s">
        <v>185</v>
      </c>
      <c r="T1204" t="s">
        <v>660</v>
      </c>
      <c r="U1204" t="s">
        <v>38</v>
      </c>
      <c r="V1204" t="s">
        <v>39</v>
      </c>
      <c r="W1204" t="s">
        <v>661</v>
      </c>
      <c r="X1204" t="s">
        <v>94</v>
      </c>
      <c r="Y1204" t="s">
        <v>42</v>
      </c>
    </row>
    <row r="1205" spans="1:25" x14ac:dyDescent="0.25">
      <c r="A1205">
        <v>10276</v>
      </c>
      <c r="B1205">
        <v>33</v>
      </c>
      <c r="C1205" t="s">
        <v>2425</v>
      </c>
      <c r="D1205">
        <v>9</v>
      </c>
      <c r="E1205" t="s">
        <v>2447</v>
      </c>
      <c r="F1205" t="s">
        <v>839</v>
      </c>
      <c r="G1205" t="s">
        <v>28</v>
      </c>
      <c r="H1205">
        <v>3</v>
      </c>
      <c r="I1205">
        <v>8</v>
      </c>
      <c r="J1205">
        <v>2004</v>
      </c>
      <c r="K1205" t="s">
        <v>29</v>
      </c>
      <c r="L1205">
        <v>62</v>
      </c>
      <c r="M1205" t="s">
        <v>2422</v>
      </c>
      <c r="N1205" t="s">
        <v>840</v>
      </c>
      <c r="O1205" t="s">
        <v>841</v>
      </c>
      <c r="P1205" t="s">
        <v>842</v>
      </c>
      <c r="Q1205" t="s">
        <v>34</v>
      </c>
      <c r="R1205" t="s">
        <v>441</v>
      </c>
      <c r="S1205" t="s">
        <v>185</v>
      </c>
      <c r="T1205" t="s">
        <v>442</v>
      </c>
      <c r="U1205" t="s">
        <v>38</v>
      </c>
      <c r="V1205" t="s">
        <v>39</v>
      </c>
      <c r="W1205" t="s">
        <v>843</v>
      </c>
      <c r="X1205" t="s">
        <v>844</v>
      </c>
      <c r="Y1205" t="s">
        <v>42</v>
      </c>
    </row>
    <row r="1206" spans="1:25" x14ac:dyDescent="0.25">
      <c r="A1206">
        <v>10286</v>
      </c>
      <c r="B1206">
        <v>38</v>
      </c>
      <c r="C1206" t="s">
        <v>2448</v>
      </c>
      <c r="D1206">
        <v>1</v>
      </c>
      <c r="E1206" t="s">
        <v>2449</v>
      </c>
      <c r="F1206" t="s">
        <v>2450</v>
      </c>
      <c r="G1206" t="s">
        <v>28</v>
      </c>
      <c r="H1206">
        <v>3</v>
      </c>
      <c r="I1206">
        <v>8</v>
      </c>
      <c r="J1206">
        <v>2004</v>
      </c>
      <c r="K1206" t="s">
        <v>29</v>
      </c>
      <c r="L1206">
        <v>62</v>
      </c>
      <c r="M1206" t="s">
        <v>2422</v>
      </c>
      <c r="N1206" t="s">
        <v>713</v>
      </c>
      <c r="O1206" t="s">
        <v>714</v>
      </c>
      <c r="P1206" t="s">
        <v>715</v>
      </c>
      <c r="Q1206" t="s">
        <v>34</v>
      </c>
      <c r="R1206" t="s">
        <v>61</v>
      </c>
      <c r="S1206" t="s">
        <v>34</v>
      </c>
      <c r="T1206" t="s">
        <v>716</v>
      </c>
      <c r="U1206" t="s">
        <v>51</v>
      </c>
      <c r="V1206" t="s">
        <v>52</v>
      </c>
      <c r="W1206" t="s">
        <v>717</v>
      </c>
      <c r="X1206" t="s">
        <v>718</v>
      </c>
      <c r="Y1206" t="s">
        <v>42</v>
      </c>
    </row>
    <row r="1207" spans="1:25" x14ac:dyDescent="0.25">
      <c r="A1207">
        <v>10299</v>
      </c>
      <c r="B1207">
        <v>39</v>
      </c>
      <c r="C1207" t="s">
        <v>2451</v>
      </c>
      <c r="D1207">
        <v>3</v>
      </c>
      <c r="E1207" t="s">
        <v>2452</v>
      </c>
      <c r="F1207" t="s">
        <v>190</v>
      </c>
      <c r="G1207" t="s">
        <v>28</v>
      </c>
      <c r="H1207">
        <v>3</v>
      </c>
      <c r="I1207">
        <v>9</v>
      </c>
      <c r="J1207">
        <v>2004</v>
      </c>
      <c r="K1207" t="s">
        <v>29</v>
      </c>
      <c r="L1207">
        <v>62</v>
      </c>
      <c r="M1207" t="s">
        <v>2422</v>
      </c>
      <c r="N1207" t="s">
        <v>191</v>
      </c>
      <c r="O1207" t="s">
        <v>192</v>
      </c>
      <c r="P1207" t="s">
        <v>193</v>
      </c>
      <c r="Q1207" t="s">
        <v>34</v>
      </c>
      <c r="R1207" t="s">
        <v>194</v>
      </c>
      <c r="S1207" t="s">
        <v>34</v>
      </c>
      <c r="T1207" t="s">
        <v>195</v>
      </c>
      <c r="U1207" t="s">
        <v>196</v>
      </c>
      <c r="V1207" t="s">
        <v>52</v>
      </c>
      <c r="W1207" t="s">
        <v>197</v>
      </c>
      <c r="X1207" t="s">
        <v>198</v>
      </c>
      <c r="Y1207" t="s">
        <v>42</v>
      </c>
    </row>
    <row r="1208" spans="1:25" x14ac:dyDescent="0.25">
      <c r="A1208">
        <v>10310</v>
      </c>
      <c r="B1208">
        <v>42</v>
      </c>
      <c r="C1208" t="s">
        <v>2427</v>
      </c>
      <c r="D1208">
        <v>16</v>
      </c>
      <c r="E1208" t="s">
        <v>2453</v>
      </c>
      <c r="F1208" t="s">
        <v>856</v>
      </c>
      <c r="G1208" t="s">
        <v>28</v>
      </c>
      <c r="H1208">
        <v>4</v>
      </c>
      <c r="I1208">
        <v>10</v>
      </c>
      <c r="J1208">
        <v>2004</v>
      </c>
      <c r="K1208" t="s">
        <v>29</v>
      </c>
      <c r="L1208">
        <v>62</v>
      </c>
      <c r="M1208" t="s">
        <v>2422</v>
      </c>
      <c r="N1208" t="s">
        <v>805</v>
      </c>
      <c r="O1208" t="s">
        <v>806</v>
      </c>
      <c r="P1208" t="s">
        <v>807</v>
      </c>
      <c r="Q1208" t="s">
        <v>34</v>
      </c>
      <c r="R1208" t="s">
        <v>808</v>
      </c>
      <c r="S1208" t="s">
        <v>34</v>
      </c>
      <c r="T1208" t="s">
        <v>809</v>
      </c>
      <c r="U1208" t="s">
        <v>810</v>
      </c>
      <c r="V1208" t="s">
        <v>52</v>
      </c>
      <c r="W1208" t="s">
        <v>811</v>
      </c>
      <c r="X1208" t="s">
        <v>812</v>
      </c>
      <c r="Y1208" t="s">
        <v>42</v>
      </c>
    </row>
    <row r="1209" spans="1:25" x14ac:dyDescent="0.25">
      <c r="A1209">
        <v>10319</v>
      </c>
      <c r="B1209">
        <v>44</v>
      </c>
      <c r="C1209" t="s">
        <v>2454</v>
      </c>
      <c r="D1209">
        <v>4</v>
      </c>
      <c r="E1209" t="s">
        <v>2455</v>
      </c>
      <c r="F1209" t="s">
        <v>858</v>
      </c>
      <c r="G1209" t="s">
        <v>28</v>
      </c>
      <c r="H1209">
        <v>4</v>
      </c>
      <c r="I1209">
        <v>11</v>
      </c>
      <c r="J1209">
        <v>2004</v>
      </c>
      <c r="K1209" t="s">
        <v>29</v>
      </c>
      <c r="L1209">
        <v>62</v>
      </c>
      <c r="M1209" t="s">
        <v>2422</v>
      </c>
      <c r="N1209" t="s">
        <v>1011</v>
      </c>
      <c r="O1209" t="s">
        <v>1012</v>
      </c>
      <c r="P1209" t="s">
        <v>1013</v>
      </c>
      <c r="Q1209" t="s">
        <v>1014</v>
      </c>
      <c r="R1209" t="s">
        <v>35</v>
      </c>
      <c r="S1209" t="s">
        <v>36</v>
      </c>
      <c r="T1209" t="s">
        <v>37</v>
      </c>
      <c r="U1209" t="s">
        <v>38</v>
      </c>
      <c r="V1209" t="s">
        <v>39</v>
      </c>
      <c r="W1209" t="s">
        <v>1015</v>
      </c>
      <c r="X1209" t="s">
        <v>1016</v>
      </c>
      <c r="Y1209" t="s">
        <v>42</v>
      </c>
    </row>
    <row r="1210" spans="1:25" x14ac:dyDescent="0.25">
      <c r="A1210">
        <v>10330</v>
      </c>
      <c r="B1210">
        <v>29</v>
      </c>
      <c r="C1210" t="s">
        <v>2456</v>
      </c>
      <c r="D1210">
        <v>2</v>
      </c>
      <c r="E1210" t="s">
        <v>2457</v>
      </c>
      <c r="F1210" t="s">
        <v>2383</v>
      </c>
      <c r="G1210" t="s">
        <v>28</v>
      </c>
      <c r="H1210">
        <v>4</v>
      </c>
      <c r="I1210">
        <v>11</v>
      </c>
      <c r="J1210">
        <v>2004</v>
      </c>
      <c r="K1210" t="s">
        <v>29</v>
      </c>
      <c r="L1210">
        <v>62</v>
      </c>
      <c r="M1210" t="s">
        <v>2422</v>
      </c>
      <c r="N1210" t="s">
        <v>777</v>
      </c>
      <c r="O1210" t="s">
        <v>778</v>
      </c>
      <c r="P1210" t="s">
        <v>779</v>
      </c>
      <c r="Q1210" t="s">
        <v>34</v>
      </c>
      <c r="R1210" t="s">
        <v>780</v>
      </c>
      <c r="S1210" t="s">
        <v>34</v>
      </c>
      <c r="T1210" t="s">
        <v>781</v>
      </c>
      <c r="U1210" t="s">
        <v>782</v>
      </c>
      <c r="V1210" t="s">
        <v>307</v>
      </c>
      <c r="W1210" t="s">
        <v>783</v>
      </c>
      <c r="X1210" t="s">
        <v>784</v>
      </c>
      <c r="Y1210" t="s">
        <v>42</v>
      </c>
    </row>
    <row r="1211" spans="1:25" x14ac:dyDescent="0.25">
      <c r="A1211">
        <v>10342</v>
      </c>
      <c r="B1211">
        <v>26</v>
      </c>
      <c r="C1211" t="s">
        <v>2451</v>
      </c>
      <c r="D1211">
        <v>8</v>
      </c>
      <c r="E1211" t="s">
        <v>2458</v>
      </c>
      <c r="F1211" t="s">
        <v>220</v>
      </c>
      <c r="G1211" t="s">
        <v>28</v>
      </c>
      <c r="H1211">
        <v>4</v>
      </c>
      <c r="I1211">
        <v>11</v>
      </c>
      <c r="J1211">
        <v>2004</v>
      </c>
      <c r="K1211" t="s">
        <v>29</v>
      </c>
      <c r="L1211">
        <v>62</v>
      </c>
      <c r="M1211" t="s">
        <v>2422</v>
      </c>
      <c r="N1211" t="s">
        <v>132</v>
      </c>
      <c r="O1211" t="s">
        <v>133</v>
      </c>
      <c r="P1211" t="s">
        <v>134</v>
      </c>
      <c r="Q1211" t="s">
        <v>135</v>
      </c>
      <c r="R1211" t="s">
        <v>136</v>
      </c>
      <c r="S1211" t="s">
        <v>137</v>
      </c>
      <c r="T1211" t="s">
        <v>138</v>
      </c>
      <c r="U1211" t="s">
        <v>139</v>
      </c>
      <c r="V1211" t="s">
        <v>140</v>
      </c>
      <c r="W1211" t="s">
        <v>141</v>
      </c>
      <c r="X1211" t="s">
        <v>142</v>
      </c>
      <c r="Y1211" t="s">
        <v>42</v>
      </c>
    </row>
    <row r="1212" spans="1:25" x14ac:dyDescent="0.25">
      <c r="A1212">
        <v>10355</v>
      </c>
      <c r="B1212">
        <v>31</v>
      </c>
      <c r="C1212" t="s">
        <v>2459</v>
      </c>
      <c r="D1212">
        <v>1</v>
      </c>
      <c r="E1212" t="s">
        <v>2460</v>
      </c>
      <c r="F1212" t="s">
        <v>2386</v>
      </c>
      <c r="G1212" t="s">
        <v>28</v>
      </c>
      <c r="H1212">
        <v>4</v>
      </c>
      <c r="I1212">
        <v>12</v>
      </c>
      <c r="J1212">
        <v>2004</v>
      </c>
      <c r="K1212" t="s">
        <v>29</v>
      </c>
      <c r="L1212">
        <v>62</v>
      </c>
      <c r="M1212" t="s">
        <v>2422</v>
      </c>
      <c r="N1212" t="s">
        <v>268</v>
      </c>
      <c r="O1212" t="s">
        <v>269</v>
      </c>
      <c r="P1212" t="s">
        <v>270</v>
      </c>
      <c r="Q1212" t="s">
        <v>34</v>
      </c>
      <c r="R1212" t="s">
        <v>271</v>
      </c>
      <c r="S1212" t="s">
        <v>34</v>
      </c>
      <c r="T1212" t="s">
        <v>272</v>
      </c>
      <c r="U1212" t="s">
        <v>273</v>
      </c>
      <c r="V1212" t="s">
        <v>52</v>
      </c>
      <c r="W1212" t="s">
        <v>274</v>
      </c>
      <c r="X1212" t="s">
        <v>275</v>
      </c>
      <c r="Y1212" t="s">
        <v>42</v>
      </c>
    </row>
    <row r="1213" spans="1:25" x14ac:dyDescent="0.25">
      <c r="A1213">
        <v>10363</v>
      </c>
      <c r="B1213">
        <v>32</v>
      </c>
      <c r="C1213" t="s">
        <v>2461</v>
      </c>
      <c r="D1213">
        <v>12</v>
      </c>
      <c r="E1213" t="s">
        <v>2462</v>
      </c>
      <c r="F1213" t="s">
        <v>865</v>
      </c>
      <c r="G1213" t="s">
        <v>28</v>
      </c>
      <c r="H1213">
        <v>1</v>
      </c>
      <c r="I1213">
        <v>1</v>
      </c>
      <c r="J1213">
        <v>2005</v>
      </c>
      <c r="K1213" t="s">
        <v>29</v>
      </c>
      <c r="L1213">
        <v>62</v>
      </c>
      <c r="M1213" t="s">
        <v>2422</v>
      </c>
      <c r="N1213" t="s">
        <v>866</v>
      </c>
      <c r="O1213" t="s">
        <v>867</v>
      </c>
      <c r="P1213" t="s">
        <v>868</v>
      </c>
      <c r="Q1213" t="s">
        <v>34</v>
      </c>
      <c r="R1213" t="s">
        <v>869</v>
      </c>
      <c r="S1213" t="s">
        <v>34</v>
      </c>
      <c r="T1213" t="s">
        <v>870</v>
      </c>
      <c r="U1213" t="s">
        <v>196</v>
      </c>
      <c r="V1213" t="s">
        <v>52</v>
      </c>
      <c r="W1213" t="s">
        <v>871</v>
      </c>
      <c r="X1213" t="s">
        <v>872</v>
      </c>
      <c r="Y1213" t="s">
        <v>42</v>
      </c>
    </row>
    <row r="1214" spans="1:25" x14ac:dyDescent="0.25">
      <c r="A1214">
        <v>10378</v>
      </c>
      <c r="B1214">
        <v>28</v>
      </c>
      <c r="C1214" t="s">
        <v>77</v>
      </c>
      <c r="D1214">
        <v>9</v>
      </c>
      <c r="E1214" t="s">
        <v>2463</v>
      </c>
      <c r="F1214" t="s">
        <v>1496</v>
      </c>
      <c r="G1214" t="s">
        <v>28</v>
      </c>
      <c r="H1214">
        <v>1</v>
      </c>
      <c r="I1214">
        <v>2</v>
      </c>
      <c r="J1214">
        <v>2005</v>
      </c>
      <c r="K1214" t="s">
        <v>29</v>
      </c>
      <c r="L1214">
        <v>62</v>
      </c>
      <c r="M1214" t="s">
        <v>2422</v>
      </c>
      <c r="N1214" t="s">
        <v>268</v>
      </c>
      <c r="O1214" t="s">
        <v>269</v>
      </c>
      <c r="P1214" t="s">
        <v>270</v>
      </c>
      <c r="Q1214" t="s">
        <v>34</v>
      </c>
      <c r="R1214" t="s">
        <v>271</v>
      </c>
      <c r="S1214" t="s">
        <v>34</v>
      </c>
      <c r="T1214" t="s">
        <v>272</v>
      </c>
      <c r="U1214" t="s">
        <v>273</v>
      </c>
      <c r="V1214" t="s">
        <v>52</v>
      </c>
      <c r="W1214" t="s">
        <v>274</v>
      </c>
      <c r="X1214" t="s">
        <v>275</v>
      </c>
      <c r="Y1214" t="s">
        <v>65</v>
      </c>
    </row>
    <row r="1215" spans="1:25" x14ac:dyDescent="0.25">
      <c r="A1215">
        <v>10390</v>
      </c>
      <c r="B1215">
        <v>36</v>
      </c>
      <c r="C1215" t="s">
        <v>77</v>
      </c>
      <c r="D1215">
        <v>2</v>
      </c>
      <c r="E1215" t="s">
        <v>2464</v>
      </c>
      <c r="F1215" t="s">
        <v>1348</v>
      </c>
      <c r="G1215" t="s">
        <v>28</v>
      </c>
      <c r="H1215">
        <v>1</v>
      </c>
      <c r="I1215">
        <v>3</v>
      </c>
      <c r="J1215">
        <v>2005</v>
      </c>
      <c r="K1215" t="s">
        <v>29</v>
      </c>
      <c r="L1215">
        <v>62</v>
      </c>
      <c r="M1215" t="s">
        <v>2422</v>
      </c>
      <c r="N1215" t="s">
        <v>417</v>
      </c>
      <c r="O1215" t="s">
        <v>418</v>
      </c>
      <c r="P1215" t="s">
        <v>419</v>
      </c>
      <c r="Q1215" t="s">
        <v>34</v>
      </c>
      <c r="R1215" t="s">
        <v>420</v>
      </c>
      <c r="S1215" t="s">
        <v>73</v>
      </c>
      <c r="T1215" t="s">
        <v>167</v>
      </c>
      <c r="U1215" t="s">
        <v>38</v>
      </c>
      <c r="V1215" t="s">
        <v>39</v>
      </c>
      <c r="W1215" t="s">
        <v>421</v>
      </c>
      <c r="X1215" t="s">
        <v>422</v>
      </c>
      <c r="Y1215" t="s">
        <v>65</v>
      </c>
    </row>
    <row r="1216" spans="1:25" x14ac:dyDescent="0.25">
      <c r="A1216">
        <v>10403</v>
      </c>
      <c r="B1216">
        <v>36</v>
      </c>
      <c r="C1216" t="s">
        <v>2440</v>
      </c>
      <c r="D1216">
        <v>1</v>
      </c>
      <c r="E1216" t="s">
        <v>2465</v>
      </c>
      <c r="F1216" t="s">
        <v>256</v>
      </c>
      <c r="G1216" t="s">
        <v>28</v>
      </c>
      <c r="H1216">
        <v>2</v>
      </c>
      <c r="I1216">
        <v>4</v>
      </c>
      <c r="J1216">
        <v>2005</v>
      </c>
      <c r="K1216" t="s">
        <v>29</v>
      </c>
      <c r="L1216">
        <v>62</v>
      </c>
      <c r="M1216" t="s">
        <v>2422</v>
      </c>
      <c r="N1216" t="s">
        <v>257</v>
      </c>
      <c r="O1216" t="s">
        <v>258</v>
      </c>
      <c r="P1216" t="s">
        <v>259</v>
      </c>
      <c r="Q1216" t="s">
        <v>34</v>
      </c>
      <c r="R1216" t="s">
        <v>260</v>
      </c>
      <c r="S1216" t="s">
        <v>34</v>
      </c>
      <c r="T1216" t="s">
        <v>261</v>
      </c>
      <c r="U1216" t="s">
        <v>262</v>
      </c>
      <c r="V1216" t="s">
        <v>52</v>
      </c>
      <c r="W1216" t="s">
        <v>263</v>
      </c>
      <c r="X1216" t="s">
        <v>264</v>
      </c>
      <c r="Y1216" t="s">
        <v>42</v>
      </c>
    </row>
    <row r="1217" spans="1:25" x14ac:dyDescent="0.25">
      <c r="A1217">
        <v>10106</v>
      </c>
      <c r="B1217">
        <v>41</v>
      </c>
      <c r="C1217" t="s">
        <v>77</v>
      </c>
      <c r="D1217">
        <v>17</v>
      </c>
      <c r="E1217" t="s">
        <v>2466</v>
      </c>
      <c r="F1217" t="s">
        <v>1501</v>
      </c>
      <c r="G1217" t="s">
        <v>28</v>
      </c>
      <c r="H1217">
        <v>1</v>
      </c>
      <c r="I1217">
        <v>2</v>
      </c>
      <c r="J1217">
        <v>2003</v>
      </c>
      <c r="K1217" t="s">
        <v>1354</v>
      </c>
      <c r="L1217">
        <v>105</v>
      </c>
      <c r="M1217" t="s">
        <v>2467</v>
      </c>
      <c r="N1217" t="s">
        <v>1369</v>
      </c>
      <c r="O1217" t="s">
        <v>1370</v>
      </c>
      <c r="P1217" t="s">
        <v>1371</v>
      </c>
      <c r="Q1217" t="s">
        <v>34</v>
      </c>
      <c r="R1217" t="s">
        <v>1372</v>
      </c>
      <c r="S1217" t="s">
        <v>34</v>
      </c>
      <c r="T1217" t="s">
        <v>1373</v>
      </c>
      <c r="U1217" t="s">
        <v>396</v>
      </c>
      <c r="V1217" t="s">
        <v>52</v>
      </c>
      <c r="W1217" t="s">
        <v>1374</v>
      </c>
      <c r="X1217" t="s">
        <v>1375</v>
      </c>
      <c r="Y1217" t="s">
        <v>65</v>
      </c>
    </row>
    <row r="1218" spans="1:25" x14ac:dyDescent="0.25">
      <c r="A1218">
        <v>10119</v>
      </c>
      <c r="B1218">
        <v>27</v>
      </c>
      <c r="C1218" t="s">
        <v>1550</v>
      </c>
      <c r="D1218">
        <v>8</v>
      </c>
      <c r="E1218" t="s">
        <v>2468</v>
      </c>
      <c r="F1218" t="s">
        <v>571</v>
      </c>
      <c r="G1218" t="s">
        <v>28</v>
      </c>
      <c r="H1218">
        <v>2</v>
      </c>
      <c r="I1218">
        <v>4</v>
      </c>
      <c r="J1218">
        <v>2003</v>
      </c>
      <c r="K1218" t="s">
        <v>1354</v>
      </c>
      <c r="L1218">
        <v>105</v>
      </c>
      <c r="M1218" t="s">
        <v>2467</v>
      </c>
      <c r="N1218" t="s">
        <v>221</v>
      </c>
      <c r="O1218" t="s">
        <v>222</v>
      </c>
      <c r="P1218" t="s">
        <v>223</v>
      </c>
      <c r="Q1218" t="s">
        <v>34</v>
      </c>
      <c r="R1218" t="s">
        <v>224</v>
      </c>
      <c r="S1218" t="s">
        <v>34</v>
      </c>
      <c r="T1218" t="s">
        <v>225</v>
      </c>
      <c r="U1218" t="s">
        <v>226</v>
      </c>
      <c r="V1218" t="s">
        <v>52</v>
      </c>
      <c r="W1218" t="s">
        <v>227</v>
      </c>
      <c r="X1218" t="s">
        <v>228</v>
      </c>
      <c r="Y1218" t="s">
        <v>42</v>
      </c>
    </row>
    <row r="1219" spans="1:25" x14ac:dyDescent="0.25">
      <c r="A1219">
        <v>10130</v>
      </c>
      <c r="B1219">
        <v>33</v>
      </c>
      <c r="C1219" t="s">
        <v>77</v>
      </c>
      <c r="D1219">
        <v>1</v>
      </c>
      <c r="E1219" t="s">
        <v>2469</v>
      </c>
      <c r="F1219" t="s">
        <v>1506</v>
      </c>
      <c r="G1219" t="s">
        <v>28</v>
      </c>
      <c r="H1219">
        <v>2</v>
      </c>
      <c r="I1219">
        <v>6</v>
      </c>
      <c r="J1219">
        <v>2003</v>
      </c>
      <c r="K1219" t="s">
        <v>1354</v>
      </c>
      <c r="L1219">
        <v>105</v>
      </c>
      <c r="M1219" t="s">
        <v>2467</v>
      </c>
      <c r="N1219" t="s">
        <v>2080</v>
      </c>
      <c r="O1219" t="s">
        <v>2081</v>
      </c>
      <c r="P1219" t="s">
        <v>2082</v>
      </c>
      <c r="Q1219" t="s">
        <v>34</v>
      </c>
      <c r="R1219" t="s">
        <v>441</v>
      </c>
      <c r="S1219" t="s">
        <v>185</v>
      </c>
      <c r="T1219" t="s">
        <v>442</v>
      </c>
      <c r="U1219" t="s">
        <v>38</v>
      </c>
      <c r="V1219" t="s">
        <v>39</v>
      </c>
      <c r="W1219" t="s">
        <v>1199</v>
      </c>
      <c r="X1219" t="s">
        <v>377</v>
      </c>
      <c r="Y1219" t="s">
        <v>65</v>
      </c>
    </row>
    <row r="1220" spans="1:25" x14ac:dyDescent="0.25">
      <c r="A1220">
        <v>10143</v>
      </c>
      <c r="B1220">
        <v>34</v>
      </c>
      <c r="C1220" t="s">
        <v>77</v>
      </c>
      <c r="D1220">
        <v>12</v>
      </c>
      <c r="E1220" t="s">
        <v>2470</v>
      </c>
      <c r="F1220" t="s">
        <v>581</v>
      </c>
      <c r="G1220" t="s">
        <v>28</v>
      </c>
      <c r="H1220">
        <v>3</v>
      </c>
      <c r="I1220">
        <v>8</v>
      </c>
      <c r="J1220">
        <v>2003</v>
      </c>
      <c r="K1220" t="s">
        <v>1354</v>
      </c>
      <c r="L1220">
        <v>105</v>
      </c>
      <c r="M1220" t="s">
        <v>2467</v>
      </c>
      <c r="N1220" t="s">
        <v>582</v>
      </c>
      <c r="O1220" t="s">
        <v>583</v>
      </c>
      <c r="P1220" t="s">
        <v>584</v>
      </c>
      <c r="Q1220" t="s">
        <v>34</v>
      </c>
      <c r="R1220" t="s">
        <v>251</v>
      </c>
      <c r="S1220" t="s">
        <v>185</v>
      </c>
      <c r="T1220" t="s">
        <v>252</v>
      </c>
      <c r="U1220" t="s">
        <v>38</v>
      </c>
      <c r="V1220" t="s">
        <v>39</v>
      </c>
      <c r="W1220" t="s">
        <v>585</v>
      </c>
      <c r="X1220" t="s">
        <v>586</v>
      </c>
      <c r="Y1220" t="s">
        <v>65</v>
      </c>
    </row>
    <row r="1221" spans="1:25" x14ac:dyDescent="0.25">
      <c r="A1221">
        <v>10155</v>
      </c>
      <c r="B1221">
        <v>29</v>
      </c>
      <c r="C1221" t="s">
        <v>77</v>
      </c>
      <c r="D1221">
        <v>10</v>
      </c>
      <c r="E1221" t="s">
        <v>2471</v>
      </c>
      <c r="F1221" t="s">
        <v>588</v>
      </c>
      <c r="G1221" t="s">
        <v>28</v>
      </c>
      <c r="H1221">
        <v>4</v>
      </c>
      <c r="I1221">
        <v>10</v>
      </c>
      <c r="J1221">
        <v>2003</v>
      </c>
      <c r="K1221" t="s">
        <v>1354</v>
      </c>
      <c r="L1221">
        <v>105</v>
      </c>
      <c r="M1221" t="s">
        <v>2467</v>
      </c>
      <c r="N1221" t="s">
        <v>191</v>
      </c>
      <c r="O1221" t="s">
        <v>192</v>
      </c>
      <c r="P1221" t="s">
        <v>193</v>
      </c>
      <c r="Q1221" t="s">
        <v>34</v>
      </c>
      <c r="R1221" t="s">
        <v>194</v>
      </c>
      <c r="S1221" t="s">
        <v>34</v>
      </c>
      <c r="T1221" t="s">
        <v>195</v>
      </c>
      <c r="U1221" t="s">
        <v>196</v>
      </c>
      <c r="V1221" t="s">
        <v>52</v>
      </c>
      <c r="W1221" t="s">
        <v>197</v>
      </c>
      <c r="X1221" t="s">
        <v>198</v>
      </c>
      <c r="Y1221" t="s">
        <v>65</v>
      </c>
    </row>
    <row r="1222" spans="1:25" x14ac:dyDescent="0.25">
      <c r="A1222">
        <v>10167</v>
      </c>
      <c r="B1222">
        <v>34</v>
      </c>
      <c r="C1222" t="s">
        <v>77</v>
      </c>
      <c r="D1222">
        <v>6</v>
      </c>
      <c r="E1222" t="s">
        <v>2472</v>
      </c>
      <c r="F1222" t="s">
        <v>590</v>
      </c>
      <c r="G1222" t="s">
        <v>591</v>
      </c>
      <c r="H1222">
        <v>4</v>
      </c>
      <c r="I1222">
        <v>10</v>
      </c>
      <c r="J1222">
        <v>2003</v>
      </c>
      <c r="K1222" t="s">
        <v>1354</v>
      </c>
      <c r="L1222">
        <v>105</v>
      </c>
      <c r="M1222" t="s">
        <v>2467</v>
      </c>
      <c r="N1222" t="s">
        <v>401</v>
      </c>
      <c r="O1222" t="s">
        <v>402</v>
      </c>
      <c r="P1222" t="s">
        <v>403</v>
      </c>
      <c r="Q1222" t="s">
        <v>34</v>
      </c>
      <c r="R1222" t="s">
        <v>404</v>
      </c>
      <c r="S1222" t="s">
        <v>34</v>
      </c>
      <c r="T1222" t="s">
        <v>405</v>
      </c>
      <c r="U1222" t="s">
        <v>287</v>
      </c>
      <c r="V1222" t="s">
        <v>52</v>
      </c>
      <c r="W1222" t="s">
        <v>406</v>
      </c>
      <c r="X1222" t="s">
        <v>316</v>
      </c>
      <c r="Y1222" t="s">
        <v>65</v>
      </c>
    </row>
    <row r="1223" spans="1:25" x14ac:dyDescent="0.25">
      <c r="A1223">
        <v>10178</v>
      </c>
      <c r="B1223">
        <v>48</v>
      </c>
      <c r="C1223" t="s">
        <v>77</v>
      </c>
      <c r="D1223">
        <v>9</v>
      </c>
      <c r="E1223" t="s">
        <v>2473</v>
      </c>
      <c r="F1223" t="s">
        <v>593</v>
      </c>
      <c r="G1223" t="s">
        <v>28</v>
      </c>
      <c r="H1223">
        <v>4</v>
      </c>
      <c r="I1223">
        <v>11</v>
      </c>
      <c r="J1223">
        <v>2003</v>
      </c>
      <c r="K1223" t="s">
        <v>1354</v>
      </c>
      <c r="L1223">
        <v>105</v>
      </c>
      <c r="M1223" t="s">
        <v>2467</v>
      </c>
      <c r="N1223" t="s">
        <v>594</v>
      </c>
      <c r="O1223" t="s">
        <v>595</v>
      </c>
      <c r="P1223" t="s">
        <v>596</v>
      </c>
      <c r="Q1223" t="s">
        <v>34</v>
      </c>
      <c r="R1223" t="s">
        <v>597</v>
      </c>
      <c r="S1223" t="s">
        <v>34</v>
      </c>
      <c r="T1223" t="s">
        <v>598</v>
      </c>
      <c r="U1223" t="s">
        <v>51</v>
      </c>
      <c r="V1223" t="s">
        <v>52</v>
      </c>
      <c r="W1223" t="s">
        <v>599</v>
      </c>
      <c r="X1223" t="s">
        <v>600</v>
      </c>
      <c r="Y1223" t="s">
        <v>65</v>
      </c>
    </row>
    <row r="1224" spans="1:25" x14ac:dyDescent="0.25">
      <c r="A1224">
        <v>10186</v>
      </c>
      <c r="B1224">
        <v>46</v>
      </c>
      <c r="C1224" t="s">
        <v>77</v>
      </c>
      <c r="D1224">
        <v>6</v>
      </c>
      <c r="E1224" t="s">
        <v>2474</v>
      </c>
      <c r="F1224" t="s">
        <v>602</v>
      </c>
      <c r="G1224" t="s">
        <v>28</v>
      </c>
      <c r="H1224">
        <v>4</v>
      </c>
      <c r="I1224">
        <v>11</v>
      </c>
      <c r="J1224">
        <v>2003</v>
      </c>
      <c r="K1224" t="s">
        <v>1354</v>
      </c>
      <c r="L1224">
        <v>105</v>
      </c>
      <c r="M1224" t="s">
        <v>2467</v>
      </c>
      <c r="N1224" t="s">
        <v>603</v>
      </c>
      <c r="O1224" t="s">
        <v>604</v>
      </c>
      <c r="P1224" t="s">
        <v>605</v>
      </c>
      <c r="Q1224" t="s">
        <v>34</v>
      </c>
      <c r="R1224" t="s">
        <v>577</v>
      </c>
      <c r="S1224" t="s">
        <v>34</v>
      </c>
      <c r="T1224" t="s">
        <v>606</v>
      </c>
      <c r="U1224" t="s">
        <v>262</v>
      </c>
      <c r="V1224" t="s">
        <v>52</v>
      </c>
      <c r="W1224" t="s">
        <v>607</v>
      </c>
      <c r="X1224" t="s">
        <v>608</v>
      </c>
      <c r="Y1224" t="s">
        <v>65</v>
      </c>
    </row>
    <row r="1225" spans="1:25" x14ac:dyDescent="0.25">
      <c r="A1225">
        <v>10197</v>
      </c>
      <c r="B1225">
        <v>22</v>
      </c>
      <c r="C1225" t="s">
        <v>77</v>
      </c>
      <c r="D1225">
        <v>3</v>
      </c>
      <c r="E1225" t="s">
        <v>2475</v>
      </c>
      <c r="F1225" t="s">
        <v>610</v>
      </c>
      <c r="G1225" t="s">
        <v>28</v>
      </c>
      <c r="H1225">
        <v>4</v>
      </c>
      <c r="I1225">
        <v>11</v>
      </c>
      <c r="J1225">
        <v>2003</v>
      </c>
      <c r="K1225" t="s">
        <v>1354</v>
      </c>
      <c r="L1225">
        <v>105</v>
      </c>
      <c r="M1225" t="s">
        <v>2467</v>
      </c>
      <c r="N1225" t="s">
        <v>611</v>
      </c>
      <c r="O1225" t="s">
        <v>612</v>
      </c>
      <c r="P1225" t="s">
        <v>613</v>
      </c>
      <c r="Q1225" t="s">
        <v>34</v>
      </c>
      <c r="R1225" t="s">
        <v>614</v>
      </c>
      <c r="S1225" t="s">
        <v>34</v>
      </c>
      <c r="T1225" t="s">
        <v>615</v>
      </c>
      <c r="U1225" t="s">
        <v>273</v>
      </c>
      <c r="V1225" t="s">
        <v>52</v>
      </c>
      <c r="W1225" t="s">
        <v>616</v>
      </c>
      <c r="X1225" t="s">
        <v>617</v>
      </c>
      <c r="Y1225" t="s">
        <v>42</v>
      </c>
    </row>
    <row r="1226" spans="1:25" x14ac:dyDescent="0.25">
      <c r="A1226">
        <v>10209</v>
      </c>
      <c r="B1226">
        <v>20</v>
      </c>
      <c r="C1226" t="s">
        <v>77</v>
      </c>
      <c r="D1226">
        <v>5</v>
      </c>
      <c r="E1226" t="s">
        <v>2476</v>
      </c>
      <c r="F1226" t="s">
        <v>619</v>
      </c>
      <c r="G1226" t="s">
        <v>28</v>
      </c>
      <c r="H1226">
        <v>1</v>
      </c>
      <c r="I1226">
        <v>1</v>
      </c>
      <c r="J1226">
        <v>2004</v>
      </c>
      <c r="K1226" t="s">
        <v>1354</v>
      </c>
      <c r="L1226">
        <v>105</v>
      </c>
      <c r="M1226" t="s">
        <v>2467</v>
      </c>
      <c r="N1226" t="s">
        <v>620</v>
      </c>
      <c r="O1226" t="s">
        <v>621</v>
      </c>
      <c r="P1226" t="s">
        <v>622</v>
      </c>
      <c r="Q1226" t="s">
        <v>34</v>
      </c>
      <c r="R1226" t="s">
        <v>623</v>
      </c>
      <c r="S1226" t="s">
        <v>73</v>
      </c>
      <c r="T1226" t="s">
        <v>34</v>
      </c>
      <c r="U1226" t="s">
        <v>38</v>
      </c>
      <c r="V1226" t="s">
        <v>39</v>
      </c>
      <c r="W1226" t="s">
        <v>624</v>
      </c>
      <c r="X1226" t="s">
        <v>150</v>
      </c>
      <c r="Y1226" t="s">
        <v>42</v>
      </c>
    </row>
    <row r="1227" spans="1:25" x14ac:dyDescent="0.25">
      <c r="A1227">
        <v>10222</v>
      </c>
      <c r="B1227">
        <v>45</v>
      </c>
      <c r="C1227" t="s">
        <v>2477</v>
      </c>
      <c r="D1227">
        <v>9</v>
      </c>
      <c r="E1227" t="s">
        <v>2478</v>
      </c>
      <c r="F1227" t="s">
        <v>626</v>
      </c>
      <c r="G1227" t="s">
        <v>28</v>
      </c>
      <c r="H1227">
        <v>1</v>
      </c>
      <c r="I1227">
        <v>2</v>
      </c>
      <c r="J1227">
        <v>2004</v>
      </c>
      <c r="K1227" t="s">
        <v>1354</v>
      </c>
      <c r="L1227">
        <v>105</v>
      </c>
      <c r="M1227" t="s">
        <v>2467</v>
      </c>
      <c r="N1227" t="s">
        <v>627</v>
      </c>
      <c r="O1227" t="s">
        <v>628</v>
      </c>
      <c r="P1227" t="s">
        <v>629</v>
      </c>
      <c r="Q1227" t="s">
        <v>34</v>
      </c>
      <c r="R1227" t="s">
        <v>630</v>
      </c>
      <c r="S1227" t="s">
        <v>73</v>
      </c>
      <c r="T1227" t="s">
        <v>631</v>
      </c>
      <c r="U1227" t="s">
        <v>38</v>
      </c>
      <c r="V1227" t="s">
        <v>39</v>
      </c>
      <c r="W1227" t="s">
        <v>362</v>
      </c>
      <c r="X1227" t="s">
        <v>422</v>
      </c>
      <c r="Y1227" t="s">
        <v>65</v>
      </c>
    </row>
    <row r="1228" spans="1:25" x14ac:dyDescent="0.25">
      <c r="A1228">
        <v>10249</v>
      </c>
      <c r="B1228">
        <v>46</v>
      </c>
      <c r="C1228" t="s">
        <v>77</v>
      </c>
      <c r="D1228">
        <v>5</v>
      </c>
      <c r="E1228" t="s">
        <v>2479</v>
      </c>
      <c r="F1228" t="s">
        <v>2480</v>
      </c>
      <c r="G1228" t="s">
        <v>28</v>
      </c>
      <c r="H1228">
        <v>2</v>
      </c>
      <c r="I1228">
        <v>5</v>
      </c>
      <c r="J1228">
        <v>2004</v>
      </c>
      <c r="K1228" t="s">
        <v>1354</v>
      </c>
      <c r="L1228">
        <v>105</v>
      </c>
      <c r="M1228" t="s">
        <v>2467</v>
      </c>
      <c r="N1228" t="s">
        <v>366</v>
      </c>
      <c r="O1228" t="s">
        <v>367</v>
      </c>
      <c r="P1228" t="s">
        <v>368</v>
      </c>
      <c r="Q1228" t="s">
        <v>34</v>
      </c>
      <c r="R1228" t="s">
        <v>184</v>
      </c>
      <c r="S1228" t="s">
        <v>185</v>
      </c>
      <c r="T1228" t="s">
        <v>186</v>
      </c>
      <c r="U1228" t="s">
        <v>38</v>
      </c>
      <c r="V1228" t="s">
        <v>39</v>
      </c>
      <c r="W1228" t="s">
        <v>369</v>
      </c>
      <c r="X1228" t="s">
        <v>216</v>
      </c>
      <c r="Y1228" t="s">
        <v>65</v>
      </c>
    </row>
    <row r="1229" spans="1:25" x14ac:dyDescent="0.25">
      <c r="A1229">
        <v>10262</v>
      </c>
      <c r="B1229">
        <v>34</v>
      </c>
      <c r="C1229" t="s">
        <v>77</v>
      </c>
      <c r="D1229">
        <v>14</v>
      </c>
      <c r="E1229" t="s">
        <v>2481</v>
      </c>
      <c r="F1229" t="s">
        <v>1525</v>
      </c>
      <c r="G1229" t="s">
        <v>591</v>
      </c>
      <c r="H1229">
        <v>2</v>
      </c>
      <c r="I1229">
        <v>6</v>
      </c>
      <c r="J1229">
        <v>2004</v>
      </c>
      <c r="K1229" t="s">
        <v>1354</v>
      </c>
      <c r="L1229">
        <v>105</v>
      </c>
      <c r="M1229" t="s">
        <v>2467</v>
      </c>
      <c r="N1229" t="s">
        <v>268</v>
      </c>
      <c r="O1229" t="s">
        <v>269</v>
      </c>
      <c r="P1229" t="s">
        <v>270</v>
      </c>
      <c r="Q1229" t="s">
        <v>34</v>
      </c>
      <c r="R1229" t="s">
        <v>271</v>
      </c>
      <c r="S1229" t="s">
        <v>34</v>
      </c>
      <c r="T1229" t="s">
        <v>272</v>
      </c>
      <c r="U1229" t="s">
        <v>273</v>
      </c>
      <c r="V1229" t="s">
        <v>52</v>
      </c>
      <c r="W1229" t="s">
        <v>274</v>
      </c>
      <c r="X1229" t="s">
        <v>275</v>
      </c>
      <c r="Y1229" t="s">
        <v>65</v>
      </c>
    </row>
    <row r="1230" spans="1:25" x14ac:dyDescent="0.25">
      <c r="A1230">
        <v>10273</v>
      </c>
      <c r="B1230">
        <v>50</v>
      </c>
      <c r="C1230" t="s">
        <v>2477</v>
      </c>
      <c r="D1230">
        <v>1</v>
      </c>
      <c r="E1230" t="s">
        <v>2482</v>
      </c>
      <c r="F1230" t="s">
        <v>637</v>
      </c>
      <c r="G1230" t="s">
        <v>28</v>
      </c>
      <c r="H1230">
        <v>3</v>
      </c>
      <c r="I1230">
        <v>7</v>
      </c>
      <c r="J1230">
        <v>2004</v>
      </c>
      <c r="K1230" t="s">
        <v>1354</v>
      </c>
      <c r="L1230">
        <v>105</v>
      </c>
      <c r="M1230" t="s">
        <v>2467</v>
      </c>
      <c r="N1230" t="s">
        <v>638</v>
      </c>
      <c r="O1230" t="s">
        <v>639</v>
      </c>
      <c r="P1230" t="s">
        <v>640</v>
      </c>
      <c r="Q1230" t="s">
        <v>34</v>
      </c>
      <c r="R1230" t="s">
        <v>641</v>
      </c>
      <c r="S1230" t="s">
        <v>34</v>
      </c>
      <c r="T1230" t="s">
        <v>642</v>
      </c>
      <c r="U1230" t="s">
        <v>643</v>
      </c>
      <c r="V1230" t="s">
        <v>52</v>
      </c>
      <c r="W1230" t="s">
        <v>644</v>
      </c>
      <c r="X1230" t="s">
        <v>645</v>
      </c>
      <c r="Y1230" t="s">
        <v>65</v>
      </c>
    </row>
    <row r="1231" spans="1:25" x14ac:dyDescent="0.25">
      <c r="A1231">
        <v>10283</v>
      </c>
      <c r="B1231">
        <v>46</v>
      </c>
      <c r="C1231" t="s">
        <v>77</v>
      </c>
      <c r="D1231">
        <v>3</v>
      </c>
      <c r="E1231" t="s">
        <v>2483</v>
      </c>
      <c r="F1231" t="s">
        <v>647</v>
      </c>
      <c r="G1231" t="s">
        <v>28</v>
      </c>
      <c r="H1231">
        <v>3</v>
      </c>
      <c r="I1231">
        <v>8</v>
      </c>
      <c r="J1231">
        <v>2004</v>
      </c>
      <c r="K1231" t="s">
        <v>1354</v>
      </c>
      <c r="L1231">
        <v>105</v>
      </c>
      <c r="M1231" t="s">
        <v>2467</v>
      </c>
      <c r="N1231" t="s">
        <v>648</v>
      </c>
      <c r="O1231" t="s">
        <v>649</v>
      </c>
      <c r="P1231" t="s">
        <v>650</v>
      </c>
      <c r="Q1231" t="s">
        <v>34</v>
      </c>
      <c r="R1231" t="s">
        <v>651</v>
      </c>
      <c r="S1231" t="s">
        <v>351</v>
      </c>
      <c r="T1231" t="s">
        <v>652</v>
      </c>
      <c r="U1231" t="s">
        <v>353</v>
      </c>
      <c r="V1231" t="s">
        <v>39</v>
      </c>
      <c r="W1231" t="s">
        <v>653</v>
      </c>
      <c r="X1231" t="s">
        <v>264</v>
      </c>
      <c r="Y1231" t="s">
        <v>65</v>
      </c>
    </row>
    <row r="1232" spans="1:25" x14ac:dyDescent="0.25">
      <c r="A1232">
        <v>10296</v>
      </c>
      <c r="B1232">
        <v>22</v>
      </c>
      <c r="C1232" t="s">
        <v>2484</v>
      </c>
      <c r="D1232">
        <v>12</v>
      </c>
      <c r="E1232" t="s">
        <v>2485</v>
      </c>
      <c r="F1232" t="s">
        <v>1530</v>
      </c>
      <c r="G1232" t="s">
        <v>28</v>
      </c>
      <c r="H1232">
        <v>3</v>
      </c>
      <c r="I1232">
        <v>9</v>
      </c>
      <c r="J1232">
        <v>2004</v>
      </c>
      <c r="K1232" t="s">
        <v>1354</v>
      </c>
      <c r="L1232">
        <v>105</v>
      </c>
      <c r="M1232" t="s">
        <v>2467</v>
      </c>
      <c r="N1232" t="s">
        <v>1531</v>
      </c>
      <c r="O1232" t="s">
        <v>1532</v>
      </c>
      <c r="P1232" t="s">
        <v>1533</v>
      </c>
      <c r="Q1232" t="s">
        <v>34</v>
      </c>
      <c r="R1232" t="s">
        <v>1534</v>
      </c>
      <c r="S1232" t="s">
        <v>34</v>
      </c>
      <c r="T1232" t="s">
        <v>1535</v>
      </c>
      <c r="U1232" t="s">
        <v>810</v>
      </c>
      <c r="V1232" t="s">
        <v>52</v>
      </c>
      <c r="W1232" t="s">
        <v>1536</v>
      </c>
      <c r="X1232" t="s">
        <v>150</v>
      </c>
      <c r="Y1232" t="s">
        <v>42</v>
      </c>
    </row>
    <row r="1233" spans="1:25" x14ac:dyDescent="0.25">
      <c r="A1233">
        <v>10307</v>
      </c>
      <c r="B1233">
        <v>48</v>
      </c>
      <c r="C1233" t="s">
        <v>2486</v>
      </c>
      <c r="D1233">
        <v>6</v>
      </c>
      <c r="E1233" t="s">
        <v>2487</v>
      </c>
      <c r="F1233" t="s">
        <v>663</v>
      </c>
      <c r="G1233" t="s">
        <v>28</v>
      </c>
      <c r="H1233">
        <v>4</v>
      </c>
      <c r="I1233">
        <v>10</v>
      </c>
      <c r="J1233">
        <v>2004</v>
      </c>
      <c r="K1233" t="s">
        <v>1354</v>
      </c>
      <c r="L1233">
        <v>105</v>
      </c>
      <c r="M1233" t="s">
        <v>2467</v>
      </c>
      <c r="N1233" t="s">
        <v>329</v>
      </c>
      <c r="O1233" t="s">
        <v>330</v>
      </c>
      <c r="P1233" t="s">
        <v>331</v>
      </c>
      <c r="Q1233" t="s">
        <v>34</v>
      </c>
      <c r="R1233" t="s">
        <v>332</v>
      </c>
      <c r="S1233" t="s">
        <v>214</v>
      </c>
      <c r="T1233" t="s">
        <v>333</v>
      </c>
      <c r="U1233" t="s">
        <v>38</v>
      </c>
      <c r="V1233" t="s">
        <v>39</v>
      </c>
      <c r="W1233" t="s">
        <v>334</v>
      </c>
      <c r="X1233" t="s">
        <v>335</v>
      </c>
      <c r="Y1233" t="s">
        <v>65</v>
      </c>
    </row>
    <row r="1234" spans="1:25" x14ac:dyDescent="0.25">
      <c r="A1234">
        <v>10316</v>
      </c>
      <c r="B1234">
        <v>47</v>
      </c>
      <c r="C1234" t="s">
        <v>2486</v>
      </c>
      <c r="D1234">
        <v>14</v>
      </c>
      <c r="E1234" t="s">
        <v>2488</v>
      </c>
      <c r="F1234" t="s">
        <v>665</v>
      </c>
      <c r="G1234" t="s">
        <v>28</v>
      </c>
      <c r="H1234">
        <v>4</v>
      </c>
      <c r="I1234">
        <v>11</v>
      </c>
      <c r="J1234">
        <v>2004</v>
      </c>
      <c r="K1234" t="s">
        <v>1354</v>
      </c>
      <c r="L1234">
        <v>105</v>
      </c>
      <c r="M1234" t="s">
        <v>2467</v>
      </c>
      <c r="N1234" t="s">
        <v>666</v>
      </c>
      <c r="O1234" t="s">
        <v>667</v>
      </c>
      <c r="P1234" t="s">
        <v>668</v>
      </c>
      <c r="Q1234" t="s">
        <v>34</v>
      </c>
      <c r="R1234" t="s">
        <v>669</v>
      </c>
      <c r="S1234" t="s">
        <v>670</v>
      </c>
      <c r="T1234" t="s">
        <v>671</v>
      </c>
      <c r="U1234" t="s">
        <v>262</v>
      </c>
      <c r="V1234" t="s">
        <v>52</v>
      </c>
      <c r="W1234" t="s">
        <v>672</v>
      </c>
      <c r="X1234" t="s">
        <v>673</v>
      </c>
      <c r="Y1234" t="s">
        <v>65</v>
      </c>
    </row>
    <row r="1235" spans="1:25" x14ac:dyDescent="0.25">
      <c r="A1235">
        <v>10328</v>
      </c>
      <c r="B1235">
        <v>34</v>
      </c>
      <c r="C1235" t="s">
        <v>77</v>
      </c>
      <c r="D1235">
        <v>6</v>
      </c>
      <c r="E1235" t="s">
        <v>2489</v>
      </c>
      <c r="F1235" t="s">
        <v>2490</v>
      </c>
      <c r="G1235" t="s">
        <v>28</v>
      </c>
      <c r="H1235">
        <v>4</v>
      </c>
      <c r="I1235">
        <v>11</v>
      </c>
      <c r="J1235">
        <v>2004</v>
      </c>
      <c r="K1235" t="s">
        <v>1354</v>
      </c>
      <c r="L1235">
        <v>105</v>
      </c>
      <c r="M1235" t="s">
        <v>2467</v>
      </c>
      <c r="N1235" t="s">
        <v>1369</v>
      </c>
      <c r="O1235" t="s">
        <v>1370</v>
      </c>
      <c r="P1235" t="s">
        <v>1371</v>
      </c>
      <c r="Q1235" t="s">
        <v>34</v>
      </c>
      <c r="R1235" t="s">
        <v>1372</v>
      </c>
      <c r="S1235" t="s">
        <v>34</v>
      </c>
      <c r="T1235" t="s">
        <v>1373</v>
      </c>
      <c r="U1235" t="s">
        <v>396</v>
      </c>
      <c r="V1235" t="s">
        <v>52</v>
      </c>
      <c r="W1235" t="s">
        <v>1374</v>
      </c>
      <c r="X1235" t="s">
        <v>1375</v>
      </c>
      <c r="Y1235" t="s">
        <v>65</v>
      </c>
    </row>
    <row r="1236" spans="1:25" x14ac:dyDescent="0.25">
      <c r="A1236">
        <v>10338</v>
      </c>
      <c r="B1236">
        <v>45</v>
      </c>
      <c r="C1236" t="s">
        <v>77</v>
      </c>
      <c r="D1236">
        <v>2</v>
      </c>
      <c r="E1236" t="s">
        <v>2491</v>
      </c>
      <c r="F1236" t="s">
        <v>1542</v>
      </c>
      <c r="G1236" t="s">
        <v>28</v>
      </c>
      <c r="H1236">
        <v>4</v>
      </c>
      <c r="I1236">
        <v>11</v>
      </c>
      <c r="J1236">
        <v>2004</v>
      </c>
      <c r="K1236" t="s">
        <v>1354</v>
      </c>
      <c r="L1236">
        <v>105</v>
      </c>
      <c r="M1236" t="s">
        <v>2467</v>
      </c>
      <c r="N1236" t="s">
        <v>1543</v>
      </c>
      <c r="O1236" t="s">
        <v>1544</v>
      </c>
      <c r="P1236" t="s">
        <v>1545</v>
      </c>
      <c r="Q1236" t="s">
        <v>34</v>
      </c>
      <c r="R1236" t="s">
        <v>1546</v>
      </c>
      <c r="S1236" t="s">
        <v>34</v>
      </c>
      <c r="T1236" t="s">
        <v>1547</v>
      </c>
      <c r="U1236" t="s">
        <v>643</v>
      </c>
      <c r="V1236" t="s">
        <v>52</v>
      </c>
      <c r="W1236" t="s">
        <v>1548</v>
      </c>
      <c r="X1236" t="s">
        <v>1549</v>
      </c>
      <c r="Y1236" t="s">
        <v>65</v>
      </c>
    </row>
    <row r="1237" spans="1:25" x14ac:dyDescent="0.25">
      <c r="A1237">
        <v>10351</v>
      </c>
      <c r="B1237">
        <v>20</v>
      </c>
      <c r="C1237" t="s">
        <v>77</v>
      </c>
      <c r="D1237">
        <v>2</v>
      </c>
      <c r="E1237" t="s">
        <v>2492</v>
      </c>
      <c r="F1237" t="s">
        <v>1552</v>
      </c>
      <c r="G1237" t="s">
        <v>28</v>
      </c>
      <c r="H1237">
        <v>4</v>
      </c>
      <c r="I1237">
        <v>12</v>
      </c>
      <c r="J1237">
        <v>2004</v>
      </c>
      <c r="K1237" t="s">
        <v>1354</v>
      </c>
      <c r="L1237">
        <v>105</v>
      </c>
      <c r="M1237" t="s">
        <v>2467</v>
      </c>
      <c r="N1237" t="s">
        <v>574</v>
      </c>
      <c r="O1237" t="s">
        <v>575</v>
      </c>
      <c r="P1237" t="s">
        <v>576</v>
      </c>
      <c r="Q1237" t="s">
        <v>34</v>
      </c>
      <c r="R1237" t="s">
        <v>577</v>
      </c>
      <c r="S1237" t="s">
        <v>34</v>
      </c>
      <c r="T1237" t="s">
        <v>578</v>
      </c>
      <c r="U1237" t="s">
        <v>262</v>
      </c>
      <c r="V1237" t="s">
        <v>52</v>
      </c>
      <c r="W1237" t="s">
        <v>84</v>
      </c>
      <c r="X1237" t="s">
        <v>579</v>
      </c>
      <c r="Y1237" t="s">
        <v>65</v>
      </c>
    </row>
    <row r="1238" spans="1:25" x14ac:dyDescent="0.25">
      <c r="A1238">
        <v>10373</v>
      </c>
      <c r="B1238">
        <v>50</v>
      </c>
      <c r="C1238" t="s">
        <v>2493</v>
      </c>
      <c r="D1238">
        <v>6</v>
      </c>
      <c r="E1238" t="s">
        <v>2494</v>
      </c>
      <c r="F1238" t="s">
        <v>687</v>
      </c>
      <c r="G1238" t="s">
        <v>28</v>
      </c>
      <c r="H1238">
        <v>1</v>
      </c>
      <c r="I1238">
        <v>1</v>
      </c>
      <c r="J1238">
        <v>2005</v>
      </c>
      <c r="K1238" t="s">
        <v>1354</v>
      </c>
      <c r="L1238">
        <v>105</v>
      </c>
      <c r="M1238" t="s">
        <v>2467</v>
      </c>
      <c r="N1238" t="s">
        <v>688</v>
      </c>
      <c r="O1238" t="s">
        <v>689</v>
      </c>
      <c r="P1238" t="s">
        <v>690</v>
      </c>
      <c r="Q1238" t="s">
        <v>34</v>
      </c>
      <c r="R1238" t="s">
        <v>691</v>
      </c>
      <c r="S1238" t="s">
        <v>34</v>
      </c>
      <c r="T1238" t="s">
        <v>692</v>
      </c>
      <c r="U1238" t="s">
        <v>196</v>
      </c>
      <c r="V1238" t="s">
        <v>52</v>
      </c>
      <c r="W1238" t="s">
        <v>693</v>
      </c>
      <c r="X1238" t="s">
        <v>694</v>
      </c>
      <c r="Y1238" t="s">
        <v>65</v>
      </c>
    </row>
    <row r="1239" spans="1:25" x14ac:dyDescent="0.25">
      <c r="A1239">
        <v>10386</v>
      </c>
      <c r="B1239">
        <v>22</v>
      </c>
      <c r="C1239" t="s">
        <v>1553</v>
      </c>
      <c r="D1239">
        <v>6</v>
      </c>
      <c r="E1239" t="s">
        <v>2495</v>
      </c>
      <c r="F1239" t="s">
        <v>1557</v>
      </c>
      <c r="G1239" t="s">
        <v>724</v>
      </c>
      <c r="H1239">
        <v>1</v>
      </c>
      <c r="I1239">
        <v>3</v>
      </c>
      <c r="J1239">
        <v>2005</v>
      </c>
      <c r="K1239" t="s">
        <v>1354</v>
      </c>
      <c r="L1239">
        <v>105</v>
      </c>
      <c r="M1239" t="s">
        <v>2467</v>
      </c>
      <c r="N1239" t="s">
        <v>268</v>
      </c>
      <c r="O1239" t="s">
        <v>269</v>
      </c>
      <c r="P1239" t="s">
        <v>270</v>
      </c>
      <c r="Q1239" t="s">
        <v>34</v>
      </c>
      <c r="R1239" t="s">
        <v>271</v>
      </c>
      <c r="S1239" t="s">
        <v>34</v>
      </c>
      <c r="T1239" t="s">
        <v>272</v>
      </c>
      <c r="U1239" t="s">
        <v>273</v>
      </c>
      <c r="V1239" t="s">
        <v>52</v>
      </c>
      <c r="W1239" t="s">
        <v>274</v>
      </c>
      <c r="X1239" t="s">
        <v>275</v>
      </c>
      <c r="Y1239" t="s">
        <v>42</v>
      </c>
    </row>
    <row r="1240" spans="1:25" x14ac:dyDescent="0.25">
      <c r="A1240">
        <v>10398</v>
      </c>
      <c r="B1240">
        <v>45</v>
      </c>
      <c r="C1240" t="s">
        <v>77</v>
      </c>
      <c r="D1240">
        <v>17</v>
      </c>
      <c r="E1240" t="s">
        <v>2496</v>
      </c>
      <c r="F1240" t="s">
        <v>1559</v>
      </c>
      <c r="G1240" t="s">
        <v>28</v>
      </c>
      <c r="H1240">
        <v>1</v>
      </c>
      <c r="I1240">
        <v>3</v>
      </c>
      <c r="J1240">
        <v>2005</v>
      </c>
      <c r="K1240" t="s">
        <v>1354</v>
      </c>
      <c r="L1240">
        <v>105</v>
      </c>
      <c r="M1240" t="s">
        <v>2467</v>
      </c>
      <c r="N1240" t="s">
        <v>46</v>
      </c>
      <c r="O1240" t="s">
        <v>47</v>
      </c>
      <c r="P1240" t="s">
        <v>48</v>
      </c>
      <c r="Q1240" t="s">
        <v>34</v>
      </c>
      <c r="R1240" t="s">
        <v>49</v>
      </c>
      <c r="S1240" t="s">
        <v>34</v>
      </c>
      <c r="T1240" t="s">
        <v>50</v>
      </c>
      <c r="U1240" t="s">
        <v>51</v>
      </c>
      <c r="V1240" t="s">
        <v>52</v>
      </c>
      <c r="W1240" t="s">
        <v>53</v>
      </c>
      <c r="X1240" t="s">
        <v>54</v>
      </c>
      <c r="Y1240" t="s">
        <v>65</v>
      </c>
    </row>
    <row r="1241" spans="1:25" x14ac:dyDescent="0.25">
      <c r="A1241">
        <v>10400</v>
      </c>
      <c r="B1241">
        <v>58</v>
      </c>
      <c r="C1241" t="s">
        <v>77</v>
      </c>
      <c r="D1241">
        <v>6</v>
      </c>
      <c r="E1241" t="s">
        <v>2497</v>
      </c>
      <c r="F1241" t="s">
        <v>700</v>
      </c>
      <c r="G1241" t="s">
        <v>28</v>
      </c>
      <c r="H1241">
        <v>2</v>
      </c>
      <c r="I1241">
        <v>4</v>
      </c>
      <c r="J1241">
        <v>2005</v>
      </c>
      <c r="K1241" t="s">
        <v>1354</v>
      </c>
      <c r="L1241">
        <v>105</v>
      </c>
      <c r="M1241" t="s">
        <v>2467</v>
      </c>
      <c r="N1241" t="s">
        <v>701</v>
      </c>
      <c r="O1241" t="s">
        <v>702</v>
      </c>
      <c r="P1241" t="s">
        <v>703</v>
      </c>
      <c r="Q1241" t="s">
        <v>34</v>
      </c>
      <c r="R1241" t="s">
        <v>704</v>
      </c>
      <c r="S1241" t="s">
        <v>73</v>
      </c>
      <c r="T1241" t="s">
        <v>92</v>
      </c>
      <c r="U1241" t="s">
        <v>38</v>
      </c>
      <c r="V1241" t="s">
        <v>39</v>
      </c>
      <c r="W1241" t="s">
        <v>149</v>
      </c>
      <c r="X1241" t="s">
        <v>705</v>
      </c>
      <c r="Y1241" t="s">
        <v>229</v>
      </c>
    </row>
    <row r="1242" spans="1:25" x14ac:dyDescent="0.25">
      <c r="A1242">
        <v>10415</v>
      </c>
      <c r="B1242">
        <v>51</v>
      </c>
      <c r="C1242" t="s">
        <v>77</v>
      </c>
      <c r="D1242">
        <v>5</v>
      </c>
      <c r="E1242" t="s">
        <v>2498</v>
      </c>
      <c r="F1242" t="s">
        <v>2499</v>
      </c>
      <c r="G1242" t="s">
        <v>267</v>
      </c>
      <c r="H1242">
        <v>2</v>
      </c>
      <c r="I1242">
        <v>5</v>
      </c>
      <c r="J1242">
        <v>2005</v>
      </c>
      <c r="K1242" t="s">
        <v>1354</v>
      </c>
      <c r="L1242">
        <v>105</v>
      </c>
      <c r="M1242" t="s">
        <v>2467</v>
      </c>
      <c r="N1242" t="s">
        <v>1380</v>
      </c>
      <c r="O1242" t="s">
        <v>1381</v>
      </c>
      <c r="P1242" t="s">
        <v>1382</v>
      </c>
      <c r="Q1242" t="s">
        <v>34</v>
      </c>
      <c r="R1242" t="s">
        <v>1383</v>
      </c>
      <c r="S1242" t="s">
        <v>137</v>
      </c>
      <c r="T1242" t="s">
        <v>1384</v>
      </c>
      <c r="U1242" t="s">
        <v>139</v>
      </c>
      <c r="V1242" t="s">
        <v>140</v>
      </c>
      <c r="W1242" t="s">
        <v>1385</v>
      </c>
      <c r="X1242" t="s">
        <v>1386</v>
      </c>
      <c r="Y1242" t="s">
        <v>65</v>
      </c>
    </row>
    <row r="1243" spans="1:25" x14ac:dyDescent="0.25">
      <c r="A1243">
        <v>10104</v>
      </c>
      <c r="B1243">
        <v>38</v>
      </c>
      <c r="C1243" t="s">
        <v>77</v>
      </c>
      <c r="D1243">
        <v>3</v>
      </c>
      <c r="E1243" t="s">
        <v>2500</v>
      </c>
      <c r="F1243" t="s">
        <v>1026</v>
      </c>
      <c r="G1243" t="s">
        <v>28</v>
      </c>
      <c r="H1243">
        <v>1</v>
      </c>
      <c r="I1243">
        <v>1</v>
      </c>
      <c r="J1243">
        <v>2003</v>
      </c>
      <c r="K1243" t="s">
        <v>278</v>
      </c>
      <c r="L1243">
        <v>143</v>
      </c>
      <c r="M1243" t="s">
        <v>2501</v>
      </c>
      <c r="N1243" t="s">
        <v>268</v>
      </c>
      <c r="O1243" t="s">
        <v>269</v>
      </c>
      <c r="P1243" t="s">
        <v>270</v>
      </c>
      <c r="Q1243" t="s">
        <v>34</v>
      </c>
      <c r="R1243" t="s">
        <v>271</v>
      </c>
      <c r="S1243" t="s">
        <v>34</v>
      </c>
      <c r="T1243" t="s">
        <v>272</v>
      </c>
      <c r="U1243" t="s">
        <v>273</v>
      </c>
      <c r="V1243" t="s">
        <v>52</v>
      </c>
      <c r="W1243" t="s">
        <v>274</v>
      </c>
      <c r="X1243" t="s">
        <v>275</v>
      </c>
      <c r="Y1243" t="s">
        <v>65</v>
      </c>
    </row>
    <row r="1244" spans="1:25" x14ac:dyDescent="0.25">
      <c r="A1244">
        <v>10117</v>
      </c>
      <c r="B1244">
        <v>22</v>
      </c>
      <c r="C1244" t="s">
        <v>77</v>
      </c>
      <c r="D1244">
        <v>12</v>
      </c>
      <c r="E1244" t="s">
        <v>2502</v>
      </c>
      <c r="F1244" t="s">
        <v>882</v>
      </c>
      <c r="G1244" t="s">
        <v>28</v>
      </c>
      <c r="H1244">
        <v>2</v>
      </c>
      <c r="I1244">
        <v>4</v>
      </c>
      <c r="J1244">
        <v>2003</v>
      </c>
      <c r="K1244" t="s">
        <v>278</v>
      </c>
      <c r="L1244">
        <v>143</v>
      </c>
      <c r="M1244" t="s">
        <v>2501</v>
      </c>
      <c r="N1244" t="s">
        <v>302</v>
      </c>
      <c r="O1244" t="s">
        <v>303</v>
      </c>
      <c r="P1244" t="s">
        <v>304</v>
      </c>
      <c r="Q1244" t="s">
        <v>34</v>
      </c>
      <c r="R1244" t="s">
        <v>305</v>
      </c>
      <c r="S1244" t="s">
        <v>34</v>
      </c>
      <c r="T1244" t="s">
        <v>306</v>
      </c>
      <c r="U1244" t="s">
        <v>305</v>
      </c>
      <c r="V1244" t="s">
        <v>307</v>
      </c>
      <c r="W1244" t="s">
        <v>308</v>
      </c>
      <c r="X1244" t="s">
        <v>309</v>
      </c>
      <c r="Y1244" t="s">
        <v>42</v>
      </c>
    </row>
    <row r="1245" spans="1:25" x14ac:dyDescent="0.25">
      <c r="A1245">
        <v>10127</v>
      </c>
      <c r="B1245">
        <v>25</v>
      </c>
      <c r="C1245" t="s">
        <v>77</v>
      </c>
      <c r="D1245">
        <v>5</v>
      </c>
      <c r="E1245" t="s">
        <v>2503</v>
      </c>
      <c r="F1245" t="s">
        <v>884</v>
      </c>
      <c r="G1245" t="s">
        <v>28</v>
      </c>
      <c r="H1245">
        <v>2</v>
      </c>
      <c r="I1245">
        <v>6</v>
      </c>
      <c r="J1245">
        <v>2003</v>
      </c>
      <c r="K1245" t="s">
        <v>278</v>
      </c>
      <c r="L1245">
        <v>143</v>
      </c>
      <c r="M1245" t="s">
        <v>2501</v>
      </c>
      <c r="N1245" t="s">
        <v>885</v>
      </c>
      <c r="O1245" t="s">
        <v>886</v>
      </c>
      <c r="P1245" t="s">
        <v>887</v>
      </c>
      <c r="Q1245" t="s">
        <v>888</v>
      </c>
      <c r="R1245" t="s">
        <v>35</v>
      </c>
      <c r="S1245" t="s">
        <v>36</v>
      </c>
      <c r="T1245" t="s">
        <v>37</v>
      </c>
      <c r="U1245" t="s">
        <v>38</v>
      </c>
      <c r="V1245" t="s">
        <v>39</v>
      </c>
      <c r="W1245" t="s">
        <v>75</v>
      </c>
      <c r="X1245" t="s">
        <v>889</v>
      </c>
      <c r="Y1245" t="s">
        <v>65</v>
      </c>
    </row>
    <row r="1246" spans="1:25" x14ac:dyDescent="0.25">
      <c r="A1246">
        <v>10142</v>
      </c>
      <c r="B1246">
        <v>24</v>
      </c>
      <c r="C1246" t="s">
        <v>77</v>
      </c>
      <c r="D1246">
        <v>15</v>
      </c>
      <c r="E1246" t="s">
        <v>2504</v>
      </c>
      <c r="F1246" t="s">
        <v>891</v>
      </c>
      <c r="G1246" t="s">
        <v>28</v>
      </c>
      <c r="H1246">
        <v>3</v>
      </c>
      <c r="I1246">
        <v>8</v>
      </c>
      <c r="J1246">
        <v>2003</v>
      </c>
      <c r="K1246" t="s">
        <v>278</v>
      </c>
      <c r="L1246">
        <v>143</v>
      </c>
      <c r="M1246" t="s">
        <v>2501</v>
      </c>
      <c r="N1246" t="s">
        <v>417</v>
      </c>
      <c r="O1246" t="s">
        <v>418</v>
      </c>
      <c r="P1246" t="s">
        <v>419</v>
      </c>
      <c r="Q1246" t="s">
        <v>34</v>
      </c>
      <c r="R1246" t="s">
        <v>420</v>
      </c>
      <c r="S1246" t="s">
        <v>73</v>
      </c>
      <c r="T1246" t="s">
        <v>167</v>
      </c>
      <c r="U1246" t="s">
        <v>38</v>
      </c>
      <c r="V1246" t="s">
        <v>39</v>
      </c>
      <c r="W1246" t="s">
        <v>421</v>
      </c>
      <c r="X1246" t="s">
        <v>422</v>
      </c>
      <c r="Y1246" t="s">
        <v>65</v>
      </c>
    </row>
    <row r="1247" spans="1:25" x14ac:dyDescent="0.25">
      <c r="A1247">
        <v>10152</v>
      </c>
      <c r="B1247">
        <v>35</v>
      </c>
      <c r="C1247" t="s">
        <v>77</v>
      </c>
      <c r="D1247">
        <v>1</v>
      </c>
      <c r="E1247" t="s">
        <v>2505</v>
      </c>
      <c r="F1247" t="s">
        <v>2506</v>
      </c>
      <c r="G1247" t="s">
        <v>28</v>
      </c>
      <c r="H1247">
        <v>3</v>
      </c>
      <c r="I1247">
        <v>9</v>
      </c>
      <c r="J1247">
        <v>2003</v>
      </c>
      <c r="K1247" t="s">
        <v>278</v>
      </c>
      <c r="L1247">
        <v>143</v>
      </c>
      <c r="M1247" t="s">
        <v>2501</v>
      </c>
      <c r="N1247" t="s">
        <v>319</v>
      </c>
      <c r="O1247" t="s">
        <v>320</v>
      </c>
      <c r="P1247" t="s">
        <v>321</v>
      </c>
      <c r="Q1247" t="s">
        <v>34</v>
      </c>
      <c r="R1247" t="s">
        <v>322</v>
      </c>
      <c r="S1247" t="s">
        <v>323</v>
      </c>
      <c r="T1247" t="s">
        <v>324</v>
      </c>
      <c r="U1247" t="s">
        <v>139</v>
      </c>
      <c r="V1247" t="s">
        <v>140</v>
      </c>
      <c r="W1247" t="s">
        <v>325</v>
      </c>
      <c r="X1247" t="s">
        <v>326</v>
      </c>
      <c r="Y1247" t="s">
        <v>65</v>
      </c>
    </row>
    <row r="1248" spans="1:25" x14ac:dyDescent="0.25">
      <c r="A1248">
        <v>10165</v>
      </c>
      <c r="B1248">
        <v>28</v>
      </c>
      <c r="C1248" t="s">
        <v>77</v>
      </c>
      <c r="D1248">
        <v>6</v>
      </c>
      <c r="E1248" t="s">
        <v>2507</v>
      </c>
      <c r="F1248" t="s">
        <v>895</v>
      </c>
      <c r="G1248" t="s">
        <v>28</v>
      </c>
      <c r="H1248">
        <v>4</v>
      </c>
      <c r="I1248">
        <v>10</v>
      </c>
      <c r="J1248">
        <v>2003</v>
      </c>
      <c r="K1248" t="s">
        <v>278</v>
      </c>
      <c r="L1248">
        <v>143</v>
      </c>
      <c r="M1248" t="s">
        <v>2501</v>
      </c>
      <c r="N1248" t="s">
        <v>302</v>
      </c>
      <c r="O1248" t="s">
        <v>303</v>
      </c>
      <c r="P1248" t="s">
        <v>304</v>
      </c>
      <c r="Q1248" t="s">
        <v>34</v>
      </c>
      <c r="R1248" t="s">
        <v>305</v>
      </c>
      <c r="S1248" t="s">
        <v>34</v>
      </c>
      <c r="T1248" t="s">
        <v>306</v>
      </c>
      <c r="U1248" t="s">
        <v>305</v>
      </c>
      <c r="V1248" t="s">
        <v>307</v>
      </c>
      <c r="W1248" t="s">
        <v>308</v>
      </c>
      <c r="X1248" t="s">
        <v>309</v>
      </c>
      <c r="Y1248" t="s">
        <v>65</v>
      </c>
    </row>
    <row r="1249" spans="1:25" x14ac:dyDescent="0.25">
      <c r="A1249">
        <v>10176</v>
      </c>
      <c r="B1249">
        <v>36</v>
      </c>
      <c r="C1249" t="s">
        <v>77</v>
      </c>
      <c r="D1249">
        <v>5</v>
      </c>
      <c r="E1249" t="s">
        <v>2508</v>
      </c>
      <c r="F1249" t="s">
        <v>318</v>
      </c>
      <c r="G1249" t="s">
        <v>28</v>
      </c>
      <c r="H1249">
        <v>4</v>
      </c>
      <c r="I1249">
        <v>11</v>
      </c>
      <c r="J1249">
        <v>2003</v>
      </c>
      <c r="K1249" t="s">
        <v>278</v>
      </c>
      <c r="L1249">
        <v>143</v>
      </c>
      <c r="M1249" t="s">
        <v>2501</v>
      </c>
      <c r="N1249" t="s">
        <v>831</v>
      </c>
      <c r="O1249" t="s">
        <v>832</v>
      </c>
      <c r="P1249" t="s">
        <v>833</v>
      </c>
      <c r="Q1249" t="s">
        <v>34</v>
      </c>
      <c r="R1249" t="s">
        <v>834</v>
      </c>
      <c r="S1249" t="s">
        <v>34</v>
      </c>
      <c r="T1249" t="s">
        <v>835</v>
      </c>
      <c r="U1249" t="s">
        <v>396</v>
      </c>
      <c r="V1249" t="s">
        <v>52</v>
      </c>
      <c r="W1249" t="s">
        <v>836</v>
      </c>
      <c r="X1249" t="s">
        <v>837</v>
      </c>
      <c r="Y1249" t="s">
        <v>65</v>
      </c>
    </row>
    <row r="1250" spans="1:25" x14ac:dyDescent="0.25">
      <c r="A1250">
        <v>10185</v>
      </c>
      <c r="B1250">
        <v>39</v>
      </c>
      <c r="C1250" t="s">
        <v>77</v>
      </c>
      <c r="D1250">
        <v>16</v>
      </c>
      <c r="E1250" t="s">
        <v>2509</v>
      </c>
      <c r="F1250" t="s">
        <v>602</v>
      </c>
      <c r="G1250" t="s">
        <v>28</v>
      </c>
      <c r="H1250">
        <v>4</v>
      </c>
      <c r="I1250">
        <v>11</v>
      </c>
      <c r="J1250">
        <v>2003</v>
      </c>
      <c r="K1250" t="s">
        <v>278</v>
      </c>
      <c r="L1250">
        <v>143</v>
      </c>
      <c r="M1250" t="s">
        <v>2501</v>
      </c>
      <c r="N1250" t="s">
        <v>582</v>
      </c>
      <c r="O1250" t="s">
        <v>583</v>
      </c>
      <c r="P1250" t="s">
        <v>584</v>
      </c>
      <c r="Q1250" t="s">
        <v>34</v>
      </c>
      <c r="R1250" t="s">
        <v>251</v>
      </c>
      <c r="S1250" t="s">
        <v>185</v>
      </c>
      <c r="T1250" t="s">
        <v>252</v>
      </c>
      <c r="U1250" t="s">
        <v>38</v>
      </c>
      <c r="V1250" t="s">
        <v>39</v>
      </c>
      <c r="W1250" t="s">
        <v>585</v>
      </c>
      <c r="X1250" t="s">
        <v>586</v>
      </c>
      <c r="Y1250" t="s">
        <v>65</v>
      </c>
    </row>
    <row r="1251" spans="1:25" x14ac:dyDescent="0.25">
      <c r="A1251">
        <v>10196</v>
      </c>
      <c r="B1251">
        <v>27</v>
      </c>
      <c r="C1251" t="s">
        <v>77</v>
      </c>
      <c r="D1251">
        <v>8</v>
      </c>
      <c r="E1251" t="s">
        <v>2510</v>
      </c>
      <c r="F1251" t="s">
        <v>610</v>
      </c>
      <c r="G1251" t="s">
        <v>28</v>
      </c>
      <c r="H1251">
        <v>4</v>
      </c>
      <c r="I1251">
        <v>11</v>
      </c>
      <c r="J1251">
        <v>2003</v>
      </c>
      <c r="K1251" t="s">
        <v>278</v>
      </c>
      <c r="L1251">
        <v>143</v>
      </c>
      <c r="M1251" t="s">
        <v>2501</v>
      </c>
      <c r="N1251" t="s">
        <v>372</v>
      </c>
      <c r="O1251" t="s">
        <v>373</v>
      </c>
      <c r="P1251" t="s">
        <v>374</v>
      </c>
      <c r="Q1251" t="s">
        <v>34</v>
      </c>
      <c r="R1251" t="s">
        <v>375</v>
      </c>
      <c r="S1251" t="s">
        <v>166</v>
      </c>
      <c r="T1251" t="s">
        <v>376</v>
      </c>
      <c r="U1251" t="s">
        <v>38</v>
      </c>
      <c r="V1251" t="s">
        <v>39</v>
      </c>
      <c r="W1251" t="s">
        <v>121</v>
      </c>
      <c r="X1251" t="s">
        <v>377</v>
      </c>
      <c r="Y1251" t="s">
        <v>65</v>
      </c>
    </row>
    <row r="1252" spans="1:25" x14ac:dyDescent="0.25">
      <c r="A1252">
        <v>10207</v>
      </c>
      <c r="B1252">
        <v>40</v>
      </c>
      <c r="C1252" t="s">
        <v>77</v>
      </c>
      <c r="D1252">
        <v>1</v>
      </c>
      <c r="E1252" t="s">
        <v>2511</v>
      </c>
      <c r="F1252" t="s">
        <v>736</v>
      </c>
      <c r="G1252" t="s">
        <v>28</v>
      </c>
      <c r="H1252">
        <v>4</v>
      </c>
      <c r="I1252">
        <v>12</v>
      </c>
      <c r="J1252">
        <v>2003</v>
      </c>
      <c r="K1252" t="s">
        <v>278</v>
      </c>
      <c r="L1252">
        <v>143</v>
      </c>
      <c r="M1252" t="s">
        <v>2501</v>
      </c>
      <c r="N1252" t="s">
        <v>737</v>
      </c>
      <c r="O1252" t="s">
        <v>738</v>
      </c>
      <c r="P1252" t="s">
        <v>739</v>
      </c>
      <c r="Q1252" t="s">
        <v>34</v>
      </c>
      <c r="R1252" t="s">
        <v>659</v>
      </c>
      <c r="S1252" t="s">
        <v>185</v>
      </c>
      <c r="T1252" t="s">
        <v>660</v>
      </c>
      <c r="U1252" t="s">
        <v>38</v>
      </c>
      <c r="V1252" t="s">
        <v>39</v>
      </c>
      <c r="W1252" t="s">
        <v>740</v>
      </c>
      <c r="X1252" t="s">
        <v>422</v>
      </c>
      <c r="Y1252" t="s">
        <v>65</v>
      </c>
    </row>
    <row r="1253" spans="1:25" x14ac:dyDescent="0.25">
      <c r="A1253">
        <v>10220</v>
      </c>
      <c r="B1253">
        <v>50</v>
      </c>
      <c r="C1253" t="s">
        <v>77</v>
      </c>
      <c r="D1253">
        <v>5</v>
      </c>
      <c r="E1253" t="s">
        <v>2512</v>
      </c>
      <c r="F1253" t="s">
        <v>902</v>
      </c>
      <c r="G1253" t="s">
        <v>28</v>
      </c>
      <c r="H1253">
        <v>1</v>
      </c>
      <c r="I1253">
        <v>2</v>
      </c>
      <c r="J1253">
        <v>2004</v>
      </c>
      <c r="K1253" t="s">
        <v>278</v>
      </c>
      <c r="L1253">
        <v>143</v>
      </c>
      <c r="M1253" t="s">
        <v>2501</v>
      </c>
      <c r="N1253" t="s">
        <v>903</v>
      </c>
      <c r="O1253" t="s">
        <v>904</v>
      </c>
      <c r="P1253" t="s">
        <v>905</v>
      </c>
      <c r="Q1253" t="s">
        <v>906</v>
      </c>
      <c r="R1253" t="s">
        <v>907</v>
      </c>
      <c r="S1253" t="s">
        <v>34</v>
      </c>
      <c r="T1253" t="s">
        <v>908</v>
      </c>
      <c r="U1253" t="s">
        <v>909</v>
      </c>
      <c r="V1253" t="s">
        <v>52</v>
      </c>
      <c r="W1253" t="s">
        <v>910</v>
      </c>
      <c r="X1253" t="s">
        <v>911</v>
      </c>
      <c r="Y1253" t="s">
        <v>229</v>
      </c>
    </row>
    <row r="1254" spans="1:25" x14ac:dyDescent="0.25">
      <c r="A1254">
        <v>10230</v>
      </c>
      <c r="B1254">
        <v>42</v>
      </c>
      <c r="C1254" t="s">
        <v>77</v>
      </c>
      <c r="D1254">
        <v>3</v>
      </c>
      <c r="E1254" t="s">
        <v>2513</v>
      </c>
      <c r="F1254" t="s">
        <v>1039</v>
      </c>
      <c r="G1254" t="s">
        <v>28</v>
      </c>
      <c r="H1254">
        <v>1</v>
      </c>
      <c r="I1254">
        <v>3</v>
      </c>
      <c r="J1254">
        <v>2004</v>
      </c>
      <c r="K1254" t="s">
        <v>278</v>
      </c>
      <c r="L1254">
        <v>143</v>
      </c>
      <c r="M1254" t="s">
        <v>2501</v>
      </c>
      <c r="N1254" t="s">
        <v>849</v>
      </c>
      <c r="O1254" t="s">
        <v>850</v>
      </c>
      <c r="P1254" t="s">
        <v>851</v>
      </c>
      <c r="Q1254" t="s">
        <v>34</v>
      </c>
      <c r="R1254" t="s">
        <v>852</v>
      </c>
      <c r="S1254" t="s">
        <v>34</v>
      </c>
      <c r="T1254" t="s">
        <v>853</v>
      </c>
      <c r="U1254" t="s">
        <v>810</v>
      </c>
      <c r="V1254" t="s">
        <v>52</v>
      </c>
      <c r="W1254" t="s">
        <v>854</v>
      </c>
      <c r="X1254" t="s">
        <v>731</v>
      </c>
      <c r="Y1254" t="s">
        <v>229</v>
      </c>
    </row>
    <row r="1255" spans="1:25" x14ac:dyDescent="0.25">
      <c r="A1255">
        <v>10247</v>
      </c>
      <c r="B1255">
        <v>48</v>
      </c>
      <c r="C1255" t="s">
        <v>77</v>
      </c>
      <c r="D1255">
        <v>5</v>
      </c>
      <c r="E1255" t="s">
        <v>2514</v>
      </c>
      <c r="F1255" t="s">
        <v>920</v>
      </c>
      <c r="G1255" t="s">
        <v>28</v>
      </c>
      <c r="H1255">
        <v>2</v>
      </c>
      <c r="I1255">
        <v>5</v>
      </c>
      <c r="J1255">
        <v>2004</v>
      </c>
      <c r="K1255" t="s">
        <v>278</v>
      </c>
      <c r="L1255">
        <v>143</v>
      </c>
      <c r="M1255" t="s">
        <v>2501</v>
      </c>
      <c r="N1255" t="s">
        <v>866</v>
      </c>
      <c r="O1255" t="s">
        <v>867</v>
      </c>
      <c r="P1255" t="s">
        <v>868</v>
      </c>
      <c r="Q1255" t="s">
        <v>34</v>
      </c>
      <c r="R1255" t="s">
        <v>869</v>
      </c>
      <c r="S1255" t="s">
        <v>34</v>
      </c>
      <c r="T1255" t="s">
        <v>870</v>
      </c>
      <c r="U1255" t="s">
        <v>196</v>
      </c>
      <c r="V1255" t="s">
        <v>52</v>
      </c>
      <c r="W1255" t="s">
        <v>871</v>
      </c>
      <c r="X1255" t="s">
        <v>872</v>
      </c>
      <c r="Y1255" t="s">
        <v>65</v>
      </c>
    </row>
    <row r="1256" spans="1:25" x14ac:dyDescent="0.25">
      <c r="A1256">
        <v>10272</v>
      </c>
      <c r="B1256">
        <v>25</v>
      </c>
      <c r="C1256" t="s">
        <v>77</v>
      </c>
      <c r="D1256">
        <v>5</v>
      </c>
      <c r="E1256" t="s">
        <v>1653</v>
      </c>
      <c r="F1256" t="s">
        <v>922</v>
      </c>
      <c r="G1256" t="s">
        <v>28</v>
      </c>
      <c r="H1256">
        <v>3</v>
      </c>
      <c r="I1256">
        <v>7</v>
      </c>
      <c r="J1256">
        <v>2004</v>
      </c>
      <c r="K1256" t="s">
        <v>278</v>
      </c>
      <c r="L1256">
        <v>143</v>
      </c>
      <c r="M1256" t="s">
        <v>2501</v>
      </c>
      <c r="N1256" t="s">
        <v>210</v>
      </c>
      <c r="O1256" t="s">
        <v>211</v>
      </c>
      <c r="P1256" t="s">
        <v>212</v>
      </c>
      <c r="Q1256" t="s">
        <v>34</v>
      </c>
      <c r="R1256" t="s">
        <v>213</v>
      </c>
      <c r="S1256" t="s">
        <v>214</v>
      </c>
      <c r="T1256" t="s">
        <v>215</v>
      </c>
      <c r="U1256" t="s">
        <v>38</v>
      </c>
      <c r="V1256" t="s">
        <v>39</v>
      </c>
      <c r="W1256" t="s">
        <v>40</v>
      </c>
      <c r="X1256" t="s">
        <v>216</v>
      </c>
      <c r="Y1256" t="s">
        <v>65</v>
      </c>
    </row>
    <row r="1257" spans="1:25" x14ac:dyDescent="0.25">
      <c r="A1257">
        <v>10282</v>
      </c>
      <c r="B1257">
        <v>31</v>
      </c>
      <c r="C1257" t="s">
        <v>77</v>
      </c>
      <c r="D1257">
        <v>8</v>
      </c>
      <c r="E1257" t="s">
        <v>2515</v>
      </c>
      <c r="F1257" t="s">
        <v>647</v>
      </c>
      <c r="G1257" t="s">
        <v>28</v>
      </c>
      <c r="H1257">
        <v>3</v>
      </c>
      <c r="I1257">
        <v>8</v>
      </c>
      <c r="J1257">
        <v>2004</v>
      </c>
      <c r="K1257" t="s">
        <v>278</v>
      </c>
      <c r="L1257">
        <v>143</v>
      </c>
      <c r="M1257" t="s">
        <v>2501</v>
      </c>
      <c r="N1257" t="s">
        <v>417</v>
      </c>
      <c r="O1257" t="s">
        <v>418</v>
      </c>
      <c r="P1257" t="s">
        <v>419</v>
      </c>
      <c r="Q1257" t="s">
        <v>34</v>
      </c>
      <c r="R1257" t="s">
        <v>420</v>
      </c>
      <c r="S1257" t="s">
        <v>73</v>
      </c>
      <c r="T1257" t="s">
        <v>167</v>
      </c>
      <c r="U1257" t="s">
        <v>38</v>
      </c>
      <c r="V1257" t="s">
        <v>39</v>
      </c>
      <c r="W1257" t="s">
        <v>421</v>
      </c>
      <c r="X1257" t="s">
        <v>422</v>
      </c>
      <c r="Y1257" t="s">
        <v>65</v>
      </c>
    </row>
    <row r="1258" spans="1:25" x14ac:dyDescent="0.25">
      <c r="A1258">
        <v>10292</v>
      </c>
      <c r="B1258">
        <v>44</v>
      </c>
      <c r="C1258" t="s">
        <v>77</v>
      </c>
      <c r="D1258">
        <v>2</v>
      </c>
      <c r="E1258" t="s">
        <v>2516</v>
      </c>
      <c r="F1258" t="s">
        <v>400</v>
      </c>
      <c r="G1258" t="s">
        <v>28</v>
      </c>
      <c r="H1258">
        <v>3</v>
      </c>
      <c r="I1258">
        <v>9</v>
      </c>
      <c r="J1258">
        <v>2004</v>
      </c>
      <c r="K1258" t="s">
        <v>278</v>
      </c>
      <c r="L1258">
        <v>143</v>
      </c>
      <c r="M1258" t="s">
        <v>2501</v>
      </c>
      <c r="N1258" t="s">
        <v>31</v>
      </c>
      <c r="O1258" t="s">
        <v>32</v>
      </c>
      <c r="P1258" t="s">
        <v>33</v>
      </c>
      <c r="Q1258" t="s">
        <v>34</v>
      </c>
      <c r="R1258" t="s">
        <v>35</v>
      </c>
      <c r="S1258" t="s">
        <v>36</v>
      </c>
      <c r="T1258" t="s">
        <v>37</v>
      </c>
      <c r="U1258" t="s">
        <v>38</v>
      </c>
      <c r="V1258" t="s">
        <v>39</v>
      </c>
      <c r="W1258" t="s">
        <v>40</v>
      </c>
      <c r="X1258" t="s">
        <v>41</v>
      </c>
      <c r="Y1258" t="s">
        <v>229</v>
      </c>
    </row>
    <row r="1259" spans="1:25" x14ac:dyDescent="0.25">
      <c r="A1259">
        <v>10306</v>
      </c>
      <c r="B1259">
        <v>23</v>
      </c>
      <c r="C1259" t="s">
        <v>77</v>
      </c>
      <c r="D1259">
        <v>16</v>
      </c>
      <c r="E1259" t="s">
        <v>2517</v>
      </c>
      <c r="F1259" t="s">
        <v>663</v>
      </c>
      <c r="G1259" t="s">
        <v>28</v>
      </c>
      <c r="H1259">
        <v>4</v>
      </c>
      <c r="I1259">
        <v>10</v>
      </c>
      <c r="J1259">
        <v>2004</v>
      </c>
      <c r="K1259" t="s">
        <v>278</v>
      </c>
      <c r="L1259">
        <v>143</v>
      </c>
      <c r="M1259" t="s">
        <v>2501</v>
      </c>
      <c r="N1259" t="s">
        <v>927</v>
      </c>
      <c r="O1259" t="s">
        <v>928</v>
      </c>
      <c r="P1259" t="s">
        <v>929</v>
      </c>
      <c r="Q1259" t="s">
        <v>34</v>
      </c>
      <c r="R1259" t="s">
        <v>930</v>
      </c>
      <c r="S1259" t="s">
        <v>34</v>
      </c>
      <c r="T1259" t="s">
        <v>931</v>
      </c>
      <c r="U1259" t="s">
        <v>262</v>
      </c>
      <c r="V1259" t="s">
        <v>52</v>
      </c>
      <c r="W1259" t="s">
        <v>932</v>
      </c>
      <c r="X1259" t="s">
        <v>137</v>
      </c>
      <c r="Y1259" t="s">
        <v>65</v>
      </c>
    </row>
    <row r="1260" spans="1:25" x14ac:dyDescent="0.25">
      <c r="A1260">
        <v>10314</v>
      </c>
      <c r="B1260">
        <v>29</v>
      </c>
      <c r="C1260" t="s">
        <v>77</v>
      </c>
      <c r="D1260">
        <v>8</v>
      </c>
      <c r="E1260" t="s">
        <v>2518</v>
      </c>
      <c r="F1260" t="s">
        <v>761</v>
      </c>
      <c r="G1260" t="s">
        <v>28</v>
      </c>
      <c r="H1260">
        <v>4</v>
      </c>
      <c r="I1260">
        <v>10</v>
      </c>
      <c r="J1260">
        <v>2004</v>
      </c>
      <c r="K1260" t="s">
        <v>278</v>
      </c>
      <c r="L1260">
        <v>143</v>
      </c>
      <c r="M1260" t="s">
        <v>2501</v>
      </c>
      <c r="N1260" t="s">
        <v>934</v>
      </c>
      <c r="O1260" t="s">
        <v>935</v>
      </c>
      <c r="P1260" t="s">
        <v>936</v>
      </c>
      <c r="Q1260" t="s">
        <v>34</v>
      </c>
      <c r="R1260" t="s">
        <v>937</v>
      </c>
      <c r="S1260" t="s">
        <v>34</v>
      </c>
      <c r="T1260" t="s">
        <v>938</v>
      </c>
      <c r="U1260" t="s">
        <v>567</v>
      </c>
      <c r="V1260" t="s">
        <v>52</v>
      </c>
      <c r="W1260" t="s">
        <v>939</v>
      </c>
      <c r="X1260" t="s">
        <v>940</v>
      </c>
      <c r="Y1260" t="s">
        <v>65</v>
      </c>
    </row>
    <row r="1261" spans="1:25" x14ac:dyDescent="0.25">
      <c r="A1261">
        <v>10324</v>
      </c>
      <c r="B1261">
        <v>49</v>
      </c>
      <c r="C1261" t="s">
        <v>77</v>
      </c>
      <c r="D1261">
        <v>13</v>
      </c>
      <c r="E1261" t="s">
        <v>2519</v>
      </c>
      <c r="F1261" t="s">
        <v>676</v>
      </c>
      <c r="G1261" t="s">
        <v>28</v>
      </c>
      <c r="H1261">
        <v>4</v>
      </c>
      <c r="I1261">
        <v>11</v>
      </c>
      <c r="J1261">
        <v>2004</v>
      </c>
      <c r="K1261" t="s">
        <v>278</v>
      </c>
      <c r="L1261">
        <v>143</v>
      </c>
      <c r="M1261" t="s">
        <v>2501</v>
      </c>
      <c r="N1261" t="s">
        <v>145</v>
      </c>
      <c r="O1261" t="s">
        <v>146</v>
      </c>
      <c r="P1261" t="s">
        <v>147</v>
      </c>
      <c r="Q1261" t="s">
        <v>148</v>
      </c>
      <c r="R1261" t="s">
        <v>35</v>
      </c>
      <c r="S1261" t="s">
        <v>36</v>
      </c>
      <c r="T1261" t="s">
        <v>37</v>
      </c>
      <c r="U1261" t="s">
        <v>38</v>
      </c>
      <c r="V1261" t="s">
        <v>39</v>
      </c>
      <c r="W1261" t="s">
        <v>149</v>
      </c>
      <c r="X1261" t="s">
        <v>150</v>
      </c>
      <c r="Y1261" t="s">
        <v>65</v>
      </c>
    </row>
    <row r="1262" spans="1:25" x14ac:dyDescent="0.25">
      <c r="A1262">
        <v>10337</v>
      </c>
      <c r="B1262">
        <v>36</v>
      </c>
      <c r="C1262" t="s">
        <v>77</v>
      </c>
      <c r="D1262">
        <v>3</v>
      </c>
      <c r="E1262" t="s">
        <v>2520</v>
      </c>
      <c r="F1262" t="s">
        <v>679</v>
      </c>
      <c r="G1262" t="s">
        <v>28</v>
      </c>
      <c r="H1262">
        <v>4</v>
      </c>
      <c r="I1262">
        <v>11</v>
      </c>
      <c r="J1262">
        <v>2004</v>
      </c>
      <c r="K1262" t="s">
        <v>278</v>
      </c>
      <c r="L1262">
        <v>143</v>
      </c>
      <c r="M1262" t="s">
        <v>2501</v>
      </c>
      <c r="N1262" t="s">
        <v>312</v>
      </c>
      <c r="O1262" t="s">
        <v>313</v>
      </c>
      <c r="P1262" t="s">
        <v>314</v>
      </c>
      <c r="Q1262" t="s">
        <v>315</v>
      </c>
      <c r="R1262" t="s">
        <v>35</v>
      </c>
      <c r="S1262" t="s">
        <v>36</v>
      </c>
      <c r="T1262" t="s">
        <v>37</v>
      </c>
      <c r="U1262" t="s">
        <v>38</v>
      </c>
      <c r="V1262" t="s">
        <v>39</v>
      </c>
      <c r="W1262" t="s">
        <v>187</v>
      </c>
      <c r="X1262" t="s">
        <v>316</v>
      </c>
      <c r="Y1262" t="s">
        <v>65</v>
      </c>
    </row>
    <row r="1263" spans="1:25" x14ac:dyDescent="0.25">
      <c r="A1263">
        <v>10349</v>
      </c>
      <c r="B1263">
        <v>34</v>
      </c>
      <c r="C1263" t="s">
        <v>77</v>
      </c>
      <c r="D1263">
        <v>5</v>
      </c>
      <c r="E1263" t="s">
        <v>2521</v>
      </c>
      <c r="F1263" t="s">
        <v>1117</v>
      </c>
      <c r="G1263" t="s">
        <v>28</v>
      </c>
      <c r="H1263">
        <v>4</v>
      </c>
      <c r="I1263">
        <v>12</v>
      </c>
      <c r="J1263">
        <v>2004</v>
      </c>
      <c r="K1263" t="s">
        <v>278</v>
      </c>
      <c r="L1263">
        <v>143</v>
      </c>
      <c r="M1263" t="s">
        <v>2501</v>
      </c>
      <c r="N1263" t="s">
        <v>885</v>
      </c>
      <c r="O1263" t="s">
        <v>886</v>
      </c>
      <c r="P1263" t="s">
        <v>887</v>
      </c>
      <c r="Q1263" t="s">
        <v>888</v>
      </c>
      <c r="R1263" t="s">
        <v>35</v>
      </c>
      <c r="S1263" t="s">
        <v>36</v>
      </c>
      <c r="T1263" t="s">
        <v>37</v>
      </c>
      <c r="U1263" t="s">
        <v>38</v>
      </c>
      <c r="V1263" t="s">
        <v>39</v>
      </c>
      <c r="W1263" t="s">
        <v>75</v>
      </c>
      <c r="X1263" t="s">
        <v>889</v>
      </c>
      <c r="Y1263" t="s">
        <v>65</v>
      </c>
    </row>
    <row r="1264" spans="1:25" x14ac:dyDescent="0.25">
      <c r="A1264">
        <v>10358</v>
      </c>
      <c r="B1264">
        <v>25</v>
      </c>
      <c r="C1264" t="s">
        <v>77</v>
      </c>
      <c r="D1264">
        <v>13</v>
      </c>
      <c r="E1264" t="s">
        <v>2522</v>
      </c>
      <c r="F1264" t="s">
        <v>436</v>
      </c>
      <c r="G1264" t="s">
        <v>28</v>
      </c>
      <c r="H1264">
        <v>4</v>
      </c>
      <c r="I1264">
        <v>12</v>
      </c>
      <c r="J1264">
        <v>2004</v>
      </c>
      <c r="K1264" t="s">
        <v>278</v>
      </c>
      <c r="L1264">
        <v>143</v>
      </c>
      <c r="M1264" t="s">
        <v>2501</v>
      </c>
      <c r="N1264" t="s">
        <v>268</v>
      </c>
      <c r="O1264" t="s">
        <v>269</v>
      </c>
      <c r="P1264" t="s">
        <v>270</v>
      </c>
      <c r="Q1264" t="s">
        <v>34</v>
      </c>
      <c r="R1264" t="s">
        <v>271</v>
      </c>
      <c r="S1264" t="s">
        <v>34</v>
      </c>
      <c r="T1264" t="s">
        <v>272</v>
      </c>
      <c r="U1264" t="s">
        <v>273</v>
      </c>
      <c r="V1264" t="s">
        <v>52</v>
      </c>
      <c r="W1264" t="s">
        <v>274</v>
      </c>
      <c r="X1264" t="s">
        <v>275</v>
      </c>
      <c r="Y1264" t="s">
        <v>42</v>
      </c>
    </row>
    <row r="1265" spans="1:25" x14ac:dyDescent="0.25">
      <c r="A1265">
        <v>10372</v>
      </c>
      <c r="B1265">
        <v>48</v>
      </c>
      <c r="C1265" t="s">
        <v>77</v>
      </c>
      <c r="D1265">
        <v>6</v>
      </c>
      <c r="E1265" t="s">
        <v>2523</v>
      </c>
      <c r="F1265" t="s">
        <v>1053</v>
      </c>
      <c r="G1265" t="s">
        <v>28</v>
      </c>
      <c r="H1265">
        <v>1</v>
      </c>
      <c r="I1265">
        <v>1</v>
      </c>
      <c r="J1265">
        <v>2005</v>
      </c>
      <c r="K1265" t="s">
        <v>278</v>
      </c>
      <c r="L1265">
        <v>143</v>
      </c>
      <c r="M1265" t="s">
        <v>2501</v>
      </c>
      <c r="N1265" t="s">
        <v>380</v>
      </c>
      <c r="O1265" t="s">
        <v>381</v>
      </c>
      <c r="P1265" t="s">
        <v>382</v>
      </c>
      <c r="Q1265" t="s">
        <v>34</v>
      </c>
      <c r="R1265" t="s">
        <v>383</v>
      </c>
      <c r="S1265" t="s">
        <v>384</v>
      </c>
      <c r="T1265" t="s">
        <v>385</v>
      </c>
      <c r="U1265" t="s">
        <v>307</v>
      </c>
      <c r="V1265" t="s">
        <v>307</v>
      </c>
      <c r="W1265" t="s">
        <v>386</v>
      </c>
      <c r="X1265" t="s">
        <v>387</v>
      </c>
      <c r="Y1265" t="s">
        <v>229</v>
      </c>
    </row>
    <row r="1266" spans="1:25" x14ac:dyDescent="0.25">
      <c r="A1266">
        <v>10383</v>
      </c>
      <c r="B1266">
        <v>38</v>
      </c>
      <c r="C1266" t="s">
        <v>77</v>
      </c>
      <c r="D1266">
        <v>1</v>
      </c>
      <c r="E1266" t="s">
        <v>2524</v>
      </c>
      <c r="F1266" t="s">
        <v>1764</v>
      </c>
      <c r="G1266" t="s">
        <v>28</v>
      </c>
      <c r="H1266">
        <v>1</v>
      </c>
      <c r="I1266">
        <v>2</v>
      </c>
      <c r="J1266">
        <v>2005</v>
      </c>
      <c r="K1266" t="s">
        <v>278</v>
      </c>
      <c r="L1266">
        <v>143</v>
      </c>
      <c r="M1266" t="s">
        <v>2501</v>
      </c>
      <c r="N1266" t="s">
        <v>268</v>
      </c>
      <c r="O1266" t="s">
        <v>269</v>
      </c>
      <c r="P1266" t="s">
        <v>270</v>
      </c>
      <c r="Q1266" t="s">
        <v>34</v>
      </c>
      <c r="R1266" t="s">
        <v>271</v>
      </c>
      <c r="S1266" t="s">
        <v>34</v>
      </c>
      <c r="T1266" t="s">
        <v>272</v>
      </c>
      <c r="U1266" t="s">
        <v>273</v>
      </c>
      <c r="V1266" t="s">
        <v>52</v>
      </c>
      <c r="W1266" t="s">
        <v>274</v>
      </c>
      <c r="X1266" t="s">
        <v>275</v>
      </c>
      <c r="Y1266" t="s">
        <v>65</v>
      </c>
    </row>
    <row r="1267" spans="1:25" x14ac:dyDescent="0.25">
      <c r="A1267">
        <v>10394</v>
      </c>
      <c r="B1267">
        <v>37</v>
      </c>
      <c r="C1267" t="s">
        <v>77</v>
      </c>
      <c r="D1267">
        <v>1</v>
      </c>
      <c r="E1267" t="s">
        <v>2525</v>
      </c>
      <c r="F1267" t="s">
        <v>2240</v>
      </c>
      <c r="G1267" t="s">
        <v>28</v>
      </c>
      <c r="H1267">
        <v>1</v>
      </c>
      <c r="I1267">
        <v>3</v>
      </c>
      <c r="J1267">
        <v>2005</v>
      </c>
      <c r="K1267" t="s">
        <v>278</v>
      </c>
      <c r="L1267">
        <v>143</v>
      </c>
      <c r="M1267" t="s">
        <v>2501</v>
      </c>
      <c r="N1267" t="s">
        <v>268</v>
      </c>
      <c r="O1267" t="s">
        <v>269</v>
      </c>
      <c r="P1267" t="s">
        <v>270</v>
      </c>
      <c r="Q1267" t="s">
        <v>34</v>
      </c>
      <c r="R1267" t="s">
        <v>271</v>
      </c>
      <c r="S1267" t="s">
        <v>34</v>
      </c>
      <c r="T1267" t="s">
        <v>272</v>
      </c>
      <c r="U1267" t="s">
        <v>273</v>
      </c>
      <c r="V1267" t="s">
        <v>52</v>
      </c>
      <c r="W1267" t="s">
        <v>274</v>
      </c>
      <c r="X1267" t="s">
        <v>275</v>
      </c>
      <c r="Y1267" t="s">
        <v>65</v>
      </c>
    </row>
    <row r="1268" spans="1:25" x14ac:dyDescent="0.25">
      <c r="A1268">
        <v>10413</v>
      </c>
      <c r="B1268">
        <v>49</v>
      </c>
      <c r="C1268" t="s">
        <v>77</v>
      </c>
      <c r="D1268">
        <v>5</v>
      </c>
      <c r="E1268" t="s">
        <v>2526</v>
      </c>
      <c r="F1268" t="s">
        <v>955</v>
      </c>
      <c r="G1268" t="s">
        <v>28</v>
      </c>
      <c r="H1268">
        <v>2</v>
      </c>
      <c r="I1268">
        <v>5</v>
      </c>
      <c r="J1268">
        <v>2005</v>
      </c>
      <c r="K1268" t="s">
        <v>278</v>
      </c>
      <c r="L1268">
        <v>143</v>
      </c>
      <c r="M1268" t="s">
        <v>2501</v>
      </c>
      <c r="N1268" t="s">
        <v>162</v>
      </c>
      <c r="O1268" t="s">
        <v>163</v>
      </c>
      <c r="P1268" t="s">
        <v>164</v>
      </c>
      <c r="Q1268" t="s">
        <v>34</v>
      </c>
      <c r="R1268" t="s">
        <v>165</v>
      </c>
      <c r="S1268" t="s">
        <v>166</v>
      </c>
      <c r="T1268" t="s">
        <v>167</v>
      </c>
      <c r="U1268" t="s">
        <v>38</v>
      </c>
      <c r="V1268" t="s">
        <v>39</v>
      </c>
      <c r="W1268" t="s">
        <v>168</v>
      </c>
      <c r="X1268" t="s">
        <v>76</v>
      </c>
      <c r="Y1268" t="s">
        <v>65</v>
      </c>
    </row>
    <row r="1269" spans="1:25" x14ac:dyDescent="0.25">
      <c r="A1269">
        <v>10100</v>
      </c>
      <c r="B1269">
        <v>22</v>
      </c>
      <c r="C1269" t="s">
        <v>2527</v>
      </c>
      <c r="D1269">
        <v>4</v>
      </c>
      <c r="E1269" t="s">
        <v>2528</v>
      </c>
      <c r="F1269" t="s">
        <v>1564</v>
      </c>
      <c r="G1269" t="s">
        <v>28</v>
      </c>
      <c r="H1269">
        <v>1</v>
      </c>
      <c r="I1269">
        <v>1</v>
      </c>
      <c r="J1269">
        <v>2003</v>
      </c>
      <c r="K1269" t="s">
        <v>1354</v>
      </c>
      <c r="L1269">
        <v>92</v>
      </c>
      <c r="M1269" t="s">
        <v>2529</v>
      </c>
      <c r="N1269" t="s">
        <v>425</v>
      </c>
      <c r="O1269" t="s">
        <v>426</v>
      </c>
      <c r="P1269" t="s">
        <v>427</v>
      </c>
      <c r="Q1269" t="s">
        <v>34</v>
      </c>
      <c r="R1269" t="s">
        <v>428</v>
      </c>
      <c r="S1269" t="s">
        <v>429</v>
      </c>
      <c r="T1269" t="s">
        <v>430</v>
      </c>
      <c r="U1269" t="s">
        <v>38</v>
      </c>
      <c r="V1269" t="s">
        <v>39</v>
      </c>
      <c r="W1269" t="s">
        <v>75</v>
      </c>
      <c r="X1269" t="s">
        <v>422</v>
      </c>
      <c r="Y1269" t="s">
        <v>42</v>
      </c>
    </row>
    <row r="1270" spans="1:25" x14ac:dyDescent="0.25">
      <c r="A1270">
        <v>10110</v>
      </c>
      <c r="B1270">
        <v>28</v>
      </c>
      <c r="C1270" t="s">
        <v>2530</v>
      </c>
      <c r="D1270">
        <v>8</v>
      </c>
      <c r="E1270" t="s">
        <v>2531</v>
      </c>
      <c r="F1270" t="s">
        <v>1464</v>
      </c>
      <c r="G1270" t="s">
        <v>28</v>
      </c>
      <c r="H1270">
        <v>1</v>
      </c>
      <c r="I1270">
        <v>3</v>
      </c>
      <c r="J1270">
        <v>2003</v>
      </c>
      <c r="K1270" t="s">
        <v>1354</v>
      </c>
      <c r="L1270">
        <v>92</v>
      </c>
      <c r="M1270" t="s">
        <v>2529</v>
      </c>
      <c r="N1270" t="s">
        <v>927</v>
      </c>
      <c r="O1270" t="s">
        <v>928</v>
      </c>
      <c r="P1270" t="s">
        <v>929</v>
      </c>
      <c r="Q1270" t="s">
        <v>34</v>
      </c>
      <c r="R1270" t="s">
        <v>930</v>
      </c>
      <c r="S1270" t="s">
        <v>34</v>
      </c>
      <c r="T1270" t="s">
        <v>931</v>
      </c>
      <c r="U1270" t="s">
        <v>262</v>
      </c>
      <c r="V1270" t="s">
        <v>52</v>
      </c>
      <c r="W1270" t="s">
        <v>932</v>
      </c>
      <c r="X1270" t="s">
        <v>137</v>
      </c>
      <c r="Y1270" t="s">
        <v>42</v>
      </c>
    </row>
    <row r="1271" spans="1:25" x14ac:dyDescent="0.25">
      <c r="A1271">
        <v>10124</v>
      </c>
      <c r="B1271">
        <v>36</v>
      </c>
      <c r="C1271" t="s">
        <v>2532</v>
      </c>
      <c r="D1271">
        <v>7</v>
      </c>
      <c r="E1271" t="s">
        <v>2533</v>
      </c>
      <c r="F1271" t="s">
        <v>1360</v>
      </c>
      <c r="G1271" t="s">
        <v>28</v>
      </c>
      <c r="H1271">
        <v>2</v>
      </c>
      <c r="I1271">
        <v>5</v>
      </c>
      <c r="J1271">
        <v>2003</v>
      </c>
      <c r="K1271" t="s">
        <v>1354</v>
      </c>
      <c r="L1271">
        <v>92</v>
      </c>
      <c r="M1271" t="s">
        <v>2529</v>
      </c>
      <c r="N1271" t="s">
        <v>1318</v>
      </c>
      <c r="O1271" t="s">
        <v>1319</v>
      </c>
      <c r="P1271" t="s">
        <v>1320</v>
      </c>
      <c r="Q1271" t="s">
        <v>34</v>
      </c>
      <c r="R1271" t="s">
        <v>1321</v>
      </c>
      <c r="S1271" t="s">
        <v>1322</v>
      </c>
      <c r="T1271" t="s">
        <v>1323</v>
      </c>
      <c r="U1271" t="s">
        <v>38</v>
      </c>
      <c r="V1271" t="s">
        <v>39</v>
      </c>
      <c r="W1271" t="s">
        <v>168</v>
      </c>
      <c r="X1271" t="s">
        <v>705</v>
      </c>
      <c r="Y1271" t="s">
        <v>65</v>
      </c>
    </row>
    <row r="1272" spans="1:25" x14ac:dyDescent="0.25">
      <c r="A1272">
        <v>10148</v>
      </c>
      <c r="B1272">
        <v>34</v>
      </c>
      <c r="C1272" t="s">
        <v>77</v>
      </c>
      <c r="D1272">
        <v>1</v>
      </c>
      <c r="E1272" t="s">
        <v>2534</v>
      </c>
      <c r="F1272" t="s">
        <v>1303</v>
      </c>
      <c r="G1272" t="s">
        <v>28</v>
      </c>
      <c r="H1272">
        <v>3</v>
      </c>
      <c r="I1272">
        <v>9</v>
      </c>
      <c r="J1272">
        <v>2003</v>
      </c>
      <c r="K1272" t="s">
        <v>1354</v>
      </c>
      <c r="L1272">
        <v>92</v>
      </c>
      <c r="M1272" t="s">
        <v>2529</v>
      </c>
      <c r="N1272" t="s">
        <v>448</v>
      </c>
      <c r="O1272" t="s">
        <v>449</v>
      </c>
      <c r="P1272" t="s">
        <v>450</v>
      </c>
      <c r="Q1272" t="s">
        <v>451</v>
      </c>
      <c r="R1272" t="s">
        <v>452</v>
      </c>
      <c r="S1272" t="s">
        <v>238</v>
      </c>
      <c r="T1272" t="s">
        <v>453</v>
      </c>
      <c r="U1272" t="s">
        <v>139</v>
      </c>
      <c r="V1272" t="s">
        <v>140</v>
      </c>
      <c r="W1272" t="s">
        <v>454</v>
      </c>
      <c r="X1272" t="s">
        <v>455</v>
      </c>
      <c r="Y1272" t="s">
        <v>65</v>
      </c>
    </row>
    <row r="1273" spans="1:25" x14ac:dyDescent="0.25">
      <c r="A1273">
        <v>10162</v>
      </c>
      <c r="B1273">
        <v>39</v>
      </c>
      <c r="C1273" t="s">
        <v>77</v>
      </c>
      <c r="D1273">
        <v>10</v>
      </c>
      <c r="E1273" t="s">
        <v>2535</v>
      </c>
      <c r="F1273" t="s">
        <v>1367</v>
      </c>
      <c r="G1273" t="s">
        <v>28</v>
      </c>
      <c r="H1273">
        <v>4</v>
      </c>
      <c r="I1273">
        <v>10</v>
      </c>
      <c r="J1273">
        <v>2003</v>
      </c>
      <c r="K1273" t="s">
        <v>1354</v>
      </c>
      <c r="L1273">
        <v>92</v>
      </c>
      <c r="M1273" t="s">
        <v>2529</v>
      </c>
      <c r="N1273" t="s">
        <v>80</v>
      </c>
      <c r="O1273" t="s">
        <v>81</v>
      </c>
      <c r="P1273" t="s">
        <v>82</v>
      </c>
      <c r="Q1273" t="s">
        <v>34</v>
      </c>
      <c r="R1273" t="s">
        <v>83</v>
      </c>
      <c r="S1273" t="s">
        <v>73</v>
      </c>
      <c r="T1273" t="s">
        <v>34</v>
      </c>
      <c r="U1273" t="s">
        <v>38</v>
      </c>
      <c r="V1273" t="s">
        <v>39</v>
      </c>
      <c r="W1273" t="s">
        <v>84</v>
      </c>
      <c r="X1273" t="s">
        <v>76</v>
      </c>
      <c r="Y1273" t="s">
        <v>65</v>
      </c>
    </row>
    <row r="1274" spans="1:25" x14ac:dyDescent="0.25">
      <c r="A1274">
        <v>10173</v>
      </c>
      <c r="B1274">
        <v>21</v>
      </c>
      <c r="C1274" t="s">
        <v>2536</v>
      </c>
      <c r="D1274">
        <v>14</v>
      </c>
      <c r="E1274" t="s">
        <v>2537</v>
      </c>
      <c r="F1274" t="s">
        <v>1306</v>
      </c>
      <c r="G1274" t="s">
        <v>28</v>
      </c>
      <c r="H1274">
        <v>4</v>
      </c>
      <c r="I1274">
        <v>11</v>
      </c>
      <c r="J1274">
        <v>2003</v>
      </c>
      <c r="K1274" t="s">
        <v>1354</v>
      </c>
      <c r="L1274">
        <v>92</v>
      </c>
      <c r="M1274" t="s">
        <v>2529</v>
      </c>
      <c r="N1274" t="s">
        <v>1369</v>
      </c>
      <c r="O1274" t="s">
        <v>1370</v>
      </c>
      <c r="P1274" t="s">
        <v>1371</v>
      </c>
      <c r="Q1274" t="s">
        <v>34</v>
      </c>
      <c r="R1274" t="s">
        <v>1372</v>
      </c>
      <c r="S1274" t="s">
        <v>34</v>
      </c>
      <c r="T1274" t="s">
        <v>1373</v>
      </c>
      <c r="U1274" t="s">
        <v>396</v>
      </c>
      <c r="V1274" t="s">
        <v>52</v>
      </c>
      <c r="W1274" t="s">
        <v>1374</v>
      </c>
      <c r="X1274" t="s">
        <v>1375</v>
      </c>
      <c r="Y1274" t="s">
        <v>42</v>
      </c>
    </row>
    <row r="1275" spans="1:25" x14ac:dyDescent="0.25">
      <c r="A1275">
        <v>10182</v>
      </c>
      <c r="B1275">
        <v>36</v>
      </c>
      <c r="C1275" t="s">
        <v>77</v>
      </c>
      <c r="D1275">
        <v>11</v>
      </c>
      <c r="E1275" t="s">
        <v>2538</v>
      </c>
      <c r="F1275" t="s">
        <v>802</v>
      </c>
      <c r="G1275" t="s">
        <v>28</v>
      </c>
      <c r="H1275">
        <v>4</v>
      </c>
      <c r="I1275">
        <v>11</v>
      </c>
      <c r="J1275">
        <v>2003</v>
      </c>
      <c r="K1275" t="s">
        <v>1354</v>
      </c>
      <c r="L1275">
        <v>92</v>
      </c>
      <c r="M1275" t="s">
        <v>2529</v>
      </c>
      <c r="N1275" t="s">
        <v>417</v>
      </c>
      <c r="O1275" t="s">
        <v>418</v>
      </c>
      <c r="P1275" t="s">
        <v>419</v>
      </c>
      <c r="Q1275" t="s">
        <v>34</v>
      </c>
      <c r="R1275" t="s">
        <v>420</v>
      </c>
      <c r="S1275" t="s">
        <v>73</v>
      </c>
      <c r="T1275" t="s">
        <v>167</v>
      </c>
      <c r="U1275" t="s">
        <v>38</v>
      </c>
      <c r="V1275" t="s">
        <v>39</v>
      </c>
      <c r="W1275" t="s">
        <v>421</v>
      </c>
      <c r="X1275" t="s">
        <v>422</v>
      </c>
      <c r="Y1275" t="s">
        <v>65</v>
      </c>
    </row>
    <row r="1276" spans="1:25" x14ac:dyDescent="0.25">
      <c r="A1276">
        <v>10193</v>
      </c>
      <c r="B1276">
        <v>24</v>
      </c>
      <c r="C1276" t="s">
        <v>2539</v>
      </c>
      <c r="D1276">
        <v>15</v>
      </c>
      <c r="E1276" t="s">
        <v>2540</v>
      </c>
      <c r="F1276" t="s">
        <v>1379</v>
      </c>
      <c r="G1276" t="s">
        <v>28</v>
      </c>
      <c r="H1276">
        <v>4</v>
      </c>
      <c r="I1276">
        <v>11</v>
      </c>
      <c r="J1276">
        <v>2003</v>
      </c>
      <c r="K1276" t="s">
        <v>1354</v>
      </c>
      <c r="L1276">
        <v>92</v>
      </c>
      <c r="M1276" t="s">
        <v>2529</v>
      </c>
      <c r="N1276" t="s">
        <v>1380</v>
      </c>
      <c r="O1276" t="s">
        <v>1381</v>
      </c>
      <c r="P1276" t="s">
        <v>1382</v>
      </c>
      <c r="Q1276" t="s">
        <v>34</v>
      </c>
      <c r="R1276" t="s">
        <v>1383</v>
      </c>
      <c r="S1276" t="s">
        <v>137</v>
      </c>
      <c r="T1276" t="s">
        <v>1384</v>
      </c>
      <c r="U1276" t="s">
        <v>139</v>
      </c>
      <c r="V1276" t="s">
        <v>140</v>
      </c>
      <c r="W1276" t="s">
        <v>1385</v>
      </c>
      <c r="X1276" t="s">
        <v>1386</v>
      </c>
      <c r="Y1276" t="s">
        <v>42</v>
      </c>
    </row>
    <row r="1277" spans="1:25" x14ac:dyDescent="0.25">
      <c r="A1277">
        <v>10204</v>
      </c>
      <c r="B1277">
        <v>29</v>
      </c>
      <c r="C1277" t="s">
        <v>2532</v>
      </c>
      <c r="D1277">
        <v>5</v>
      </c>
      <c r="E1277" t="s">
        <v>2541</v>
      </c>
      <c r="F1277" t="s">
        <v>814</v>
      </c>
      <c r="G1277" t="s">
        <v>28</v>
      </c>
      <c r="H1277">
        <v>4</v>
      </c>
      <c r="I1277">
        <v>12</v>
      </c>
      <c r="J1277">
        <v>2003</v>
      </c>
      <c r="K1277" t="s">
        <v>1354</v>
      </c>
      <c r="L1277">
        <v>92</v>
      </c>
      <c r="M1277" t="s">
        <v>2529</v>
      </c>
      <c r="N1277" t="s">
        <v>885</v>
      </c>
      <c r="O1277" t="s">
        <v>886</v>
      </c>
      <c r="P1277" t="s">
        <v>887</v>
      </c>
      <c r="Q1277" t="s">
        <v>888</v>
      </c>
      <c r="R1277" t="s">
        <v>35</v>
      </c>
      <c r="S1277" t="s">
        <v>36</v>
      </c>
      <c r="T1277" t="s">
        <v>37</v>
      </c>
      <c r="U1277" t="s">
        <v>38</v>
      </c>
      <c r="V1277" t="s">
        <v>39</v>
      </c>
      <c r="W1277" t="s">
        <v>75</v>
      </c>
      <c r="X1277" t="s">
        <v>889</v>
      </c>
      <c r="Y1277" t="s">
        <v>42</v>
      </c>
    </row>
    <row r="1278" spans="1:25" x14ac:dyDescent="0.25">
      <c r="A1278">
        <v>10213</v>
      </c>
      <c r="B1278">
        <v>38</v>
      </c>
      <c r="C1278" t="s">
        <v>1952</v>
      </c>
      <c r="D1278">
        <v>1</v>
      </c>
      <c r="E1278" t="s">
        <v>2542</v>
      </c>
      <c r="F1278" t="s">
        <v>2543</v>
      </c>
      <c r="G1278" t="s">
        <v>28</v>
      </c>
      <c r="H1278">
        <v>1</v>
      </c>
      <c r="I1278">
        <v>1</v>
      </c>
      <c r="J1278">
        <v>2004</v>
      </c>
      <c r="K1278" t="s">
        <v>1354</v>
      </c>
      <c r="L1278">
        <v>92</v>
      </c>
      <c r="M1278" t="s">
        <v>2529</v>
      </c>
      <c r="N1278" t="s">
        <v>603</v>
      </c>
      <c r="O1278" t="s">
        <v>604</v>
      </c>
      <c r="P1278" t="s">
        <v>605</v>
      </c>
      <c r="Q1278" t="s">
        <v>34</v>
      </c>
      <c r="R1278" t="s">
        <v>577</v>
      </c>
      <c r="S1278" t="s">
        <v>34</v>
      </c>
      <c r="T1278" t="s">
        <v>606</v>
      </c>
      <c r="U1278" t="s">
        <v>262</v>
      </c>
      <c r="V1278" t="s">
        <v>52</v>
      </c>
      <c r="W1278" t="s">
        <v>607</v>
      </c>
      <c r="X1278" t="s">
        <v>608</v>
      </c>
      <c r="Y1278" t="s">
        <v>65</v>
      </c>
    </row>
    <row r="1279" spans="1:25" x14ac:dyDescent="0.25">
      <c r="A1279">
        <v>10227</v>
      </c>
      <c r="B1279">
        <v>34</v>
      </c>
      <c r="C1279" t="s">
        <v>77</v>
      </c>
      <c r="D1279">
        <v>11</v>
      </c>
      <c r="E1279" t="s">
        <v>2544</v>
      </c>
      <c r="F1279" t="s">
        <v>1391</v>
      </c>
      <c r="G1279" t="s">
        <v>28</v>
      </c>
      <c r="H1279">
        <v>1</v>
      </c>
      <c r="I1279">
        <v>3</v>
      </c>
      <c r="J1279">
        <v>2004</v>
      </c>
      <c r="K1279" t="s">
        <v>1354</v>
      </c>
      <c r="L1279">
        <v>92</v>
      </c>
      <c r="M1279" t="s">
        <v>2529</v>
      </c>
      <c r="N1279" t="s">
        <v>338</v>
      </c>
      <c r="O1279" t="s">
        <v>339</v>
      </c>
      <c r="P1279" t="s">
        <v>340</v>
      </c>
      <c r="Q1279" t="s">
        <v>34</v>
      </c>
      <c r="R1279" t="s">
        <v>341</v>
      </c>
      <c r="S1279" t="s">
        <v>34</v>
      </c>
      <c r="T1279" t="s">
        <v>342</v>
      </c>
      <c r="U1279" t="s">
        <v>51</v>
      </c>
      <c r="V1279" t="s">
        <v>52</v>
      </c>
      <c r="W1279" t="s">
        <v>343</v>
      </c>
      <c r="X1279" t="s">
        <v>344</v>
      </c>
      <c r="Y1279" t="s">
        <v>65</v>
      </c>
    </row>
    <row r="1280" spans="1:25" x14ac:dyDescent="0.25">
      <c r="A1280">
        <v>10241</v>
      </c>
      <c r="B1280">
        <v>42</v>
      </c>
      <c r="C1280" t="s">
        <v>2545</v>
      </c>
      <c r="D1280">
        <v>3</v>
      </c>
      <c r="E1280" t="s">
        <v>2546</v>
      </c>
      <c r="F1280" t="s">
        <v>1313</v>
      </c>
      <c r="G1280" t="s">
        <v>28</v>
      </c>
      <c r="H1280">
        <v>2</v>
      </c>
      <c r="I1280">
        <v>4</v>
      </c>
      <c r="J1280">
        <v>2004</v>
      </c>
      <c r="K1280" t="s">
        <v>1354</v>
      </c>
      <c r="L1280">
        <v>92</v>
      </c>
      <c r="M1280" t="s">
        <v>2529</v>
      </c>
      <c r="N1280" t="s">
        <v>1255</v>
      </c>
      <c r="O1280" t="s">
        <v>1256</v>
      </c>
      <c r="P1280" t="s">
        <v>1257</v>
      </c>
      <c r="Q1280" t="s">
        <v>34</v>
      </c>
      <c r="R1280" t="s">
        <v>1258</v>
      </c>
      <c r="S1280" t="s">
        <v>34</v>
      </c>
      <c r="T1280" t="s">
        <v>1259</v>
      </c>
      <c r="U1280" t="s">
        <v>51</v>
      </c>
      <c r="V1280" t="s">
        <v>52</v>
      </c>
      <c r="W1280" t="s">
        <v>1260</v>
      </c>
      <c r="X1280" t="s">
        <v>1261</v>
      </c>
      <c r="Y1280" t="s">
        <v>65</v>
      </c>
    </row>
    <row r="1281" spans="1:25" x14ac:dyDescent="0.25">
      <c r="A1281">
        <v>10280</v>
      </c>
      <c r="B1281">
        <v>35</v>
      </c>
      <c r="C1281" t="s">
        <v>77</v>
      </c>
      <c r="D1281">
        <v>17</v>
      </c>
      <c r="E1281" t="s">
        <v>2547</v>
      </c>
      <c r="F1281" t="s">
        <v>390</v>
      </c>
      <c r="G1281" t="s">
        <v>28</v>
      </c>
      <c r="H1281">
        <v>3</v>
      </c>
      <c r="I1281">
        <v>8</v>
      </c>
      <c r="J1281">
        <v>2004</v>
      </c>
      <c r="K1281" t="s">
        <v>1354</v>
      </c>
      <c r="L1281">
        <v>92</v>
      </c>
      <c r="M1281" t="s">
        <v>2529</v>
      </c>
      <c r="N1281" t="s">
        <v>391</v>
      </c>
      <c r="O1281" t="s">
        <v>392</v>
      </c>
      <c r="P1281" t="s">
        <v>393</v>
      </c>
      <c r="Q1281" t="s">
        <v>34</v>
      </c>
      <c r="R1281" t="s">
        <v>394</v>
      </c>
      <c r="S1281" t="s">
        <v>34</v>
      </c>
      <c r="T1281" t="s">
        <v>395</v>
      </c>
      <c r="U1281" t="s">
        <v>396</v>
      </c>
      <c r="V1281" t="s">
        <v>52</v>
      </c>
      <c r="W1281" t="s">
        <v>397</v>
      </c>
      <c r="X1281" t="s">
        <v>398</v>
      </c>
      <c r="Y1281" t="s">
        <v>65</v>
      </c>
    </row>
    <row r="1282" spans="1:25" x14ac:dyDescent="0.25">
      <c r="A1282">
        <v>10288</v>
      </c>
      <c r="B1282">
        <v>35</v>
      </c>
      <c r="C1282" t="s">
        <v>2548</v>
      </c>
      <c r="D1282">
        <v>6</v>
      </c>
      <c r="E1282" t="s">
        <v>2549</v>
      </c>
      <c r="F1282" t="s">
        <v>1485</v>
      </c>
      <c r="G1282" t="s">
        <v>28</v>
      </c>
      <c r="H1282">
        <v>3</v>
      </c>
      <c r="I1282">
        <v>9</v>
      </c>
      <c r="J1282">
        <v>2004</v>
      </c>
      <c r="K1282" t="s">
        <v>1354</v>
      </c>
      <c r="L1282">
        <v>92</v>
      </c>
      <c r="M1282" t="s">
        <v>2529</v>
      </c>
      <c r="N1282" t="s">
        <v>743</v>
      </c>
      <c r="O1282" t="s">
        <v>744</v>
      </c>
      <c r="P1282" t="s">
        <v>745</v>
      </c>
      <c r="Q1282" t="s">
        <v>746</v>
      </c>
      <c r="R1282" t="s">
        <v>305</v>
      </c>
      <c r="S1282" t="s">
        <v>34</v>
      </c>
      <c r="T1282" t="s">
        <v>747</v>
      </c>
      <c r="U1282" t="s">
        <v>305</v>
      </c>
      <c r="V1282" t="s">
        <v>140</v>
      </c>
      <c r="W1282" t="s">
        <v>748</v>
      </c>
      <c r="X1282" t="s">
        <v>749</v>
      </c>
      <c r="Y1282" t="s">
        <v>42</v>
      </c>
    </row>
    <row r="1283" spans="1:25" x14ac:dyDescent="0.25">
      <c r="A1283">
        <v>10302</v>
      </c>
      <c r="B1283">
        <v>38</v>
      </c>
      <c r="C1283" t="s">
        <v>2530</v>
      </c>
      <c r="D1283">
        <v>2</v>
      </c>
      <c r="E1283" t="s">
        <v>2550</v>
      </c>
      <c r="F1283" t="s">
        <v>588</v>
      </c>
      <c r="G1283" t="s">
        <v>28</v>
      </c>
      <c r="H1283">
        <v>4</v>
      </c>
      <c r="I1283">
        <v>10</v>
      </c>
      <c r="J1283">
        <v>2003</v>
      </c>
      <c r="K1283" t="s">
        <v>1354</v>
      </c>
      <c r="L1283">
        <v>92</v>
      </c>
      <c r="M1283" t="s">
        <v>2529</v>
      </c>
      <c r="N1283" t="s">
        <v>257</v>
      </c>
      <c r="O1283" t="s">
        <v>258</v>
      </c>
      <c r="P1283" t="s">
        <v>259</v>
      </c>
      <c r="Q1283" t="s">
        <v>34</v>
      </c>
      <c r="R1283" t="s">
        <v>260</v>
      </c>
      <c r="S1283" t="s">
        <v>34</v>
      </c>
      <c r="T1283" t="s">
        <v>261</v>
      </c>
      <c r="U1283" t="s">
        <v>262</v>
      </c>
      <c r="V1283" t="s">
        <v>52</v>
      </c>
      <c r="W1283" t="s">
        <v>263</v>
      </c>
      <c r="X1283" t="s">
        <v>264</v>
      </c>
      <c r="Y1283" t="s">
        <v>65</v>
      </c>
    </row>
    <row r="1284" spans="1:25" x14ac:dyDescent="0.25">
      <c r="A1284">
        <v>10311</v>
      </c>
      <c r="B1284">
        <v>41</v>
      </c>
      <c r="C1284" t="s">
        <v>2551</v>
      </c>
      <c r="D1284">
        <v>1</v>
      </c>
      <c r="E1284" t="s">
        <v>2552</v>
      </c>
      <c r="F1284" t="s">
        <v>856</v>
      </c>
      <c r="G1284" t="s">
        <v>28</v>
      </c>
      <c r="H1284">
        <v>4</v>
      </c>
      <c r="I1284">
        <v>10</v>
      </c>
      <c r="J1284">
        <v>2004</v>
      </c>
      <c r="K1284" t="s">
        <v>1354</v>
      </c>
      <c r="L1284">
        <v>92</v>
      </c>
      <c r="M1284" t="s">
        <v>2529</v>
      </c>
      <c r="N1284" t="s">
        <v>268</v>
      </c>
      <c r="O1284" t="s">
        <v>269</v>
      </c>
      <c r="P1284" t="s">
        <v>270</v>
      </c>
      <c r="Q1284" t="s">
        <v>34</v>
      </c>
      <c r="R1284" t="s">
        <v>271</v>
      </c>
      <c r="S1284" t="s">
        <v>34</v>
      </c>
      <c r="T1284" t="s">
        <v>272</v>
      </c>
      <c r="U1284" t="s">
        <v>273</v>
      </c>
      <c r="V1284" t="s">
        <v>52</v>
      </c>
      <c r="W1284" t="s">
        <v>274</v>
      </c>
      <c r="X1284" t="s">
        <v>275</v>
      </c>
      <c r="Y1284" t="s">
        <v>65</v>
      </c>
    </row>
    <row r="1285" spans="1:25" x14ac:dyDescent="0.25">
      <c r="A1285">
        <v>10332</v>
      </c>
      <c r="B1285">
        <v>50</v>
      </c>
      <c r="C1285" t="s">
        <v>77</v>
      </c>
      <c r="D1285">
        <v>2</v>
      </c>
      <c r="E1285" t="s">
        <v>1579</v>
      </c>
      <c r="F1285" t="s">
        <v>1337</v>
      </c>
      <c r="G1285" t="s">
        <v>28</v>
      </c>
      <c r="H1285">
        <v>4</v>
      </c>
      <c r="I1285">
        <v>11</v>
      </c>
      <c r="J1285">
        <v>2004</v>
      </c>
      <c r="K1285" t="s">
        <v>1354</v>
      </c>
      <c r="L1285">
        <v>92</v>
      </c>
      <c r="M1285" t="s">
        <v>2529</v>
      </c>
      <c r="N1285" t="s">
        <v>927</v>
      </c>
      <c r="O1285" t="s">
        <v>928</v>
      </c>
      <c r="P1285" t="s">
        <v>929</v>
      </c>
      <c r="Q1285" t="s">
        <v>34</v>
      </c>
      <c r="R1285" t="s">
        <v>930</v>
      </c>
      <c r="S1285" t="s">
        <v>34</v>
      </c>
      <c r="T1285" t="s">
        <v>931</v>
      </c>
      <c r="U1285" t="s">
        <v>262</v>
      </c>
      <c r="V1285" t="s">
        <v>52</v>
      </c>
      <c r="W1285" t="s">
        <v>932</v>
      </c>
      <c r="X1285" t="s">
        <v>137</v>
      </c>
      <c r="Y1285" t="s">
        <v>229</v>
      </c>
    </row>
    <row r="1286" spans="1:25" x14ac:dyDescent="0.25">
      <c r="A1286">
        <v>10344</v>
      </c>
      <c r="B1286">
        <v>21</v>
      </c>
      <c r="C1286" t="s">
        <v>77</v>
      </c>
      <c r="D1286">
        <v>4</v>
      </c>
      <c r="E1286" t="s">
        <v>2553</v>
      </c>
      <c r="F1286" t="s">
        <v>1584</v>
      </c>
      <c r="G1286" t="s">
        <v>28</v>
      </c>
      <c r="H1286">
        <v>4</v>
      </c>
      <c r="I1286">
        <v>11</v>
      </c>
      <c r="J1286">
        <v>2004</v>
      </c>
      <c r="K1286" t="s">
        <v>1354</v>
      </c>
      <c r="L1286">
        <v>92</v>
      </c>
      <c r="M1286" t="s">
        <v>2529</v>
      </c>
      <c r="N1286" t="s">
        <v>787</v>
      </c>
      <c r="O1286" t="s">
        <v>788</v>
      </c>
      <c r="P1286" t="s">
        <v>789</v>
      </c>
      <c r="Q1286" t="s">
        <v>34</v>
      </c>
      <c r="R1286" t="s">
        <v>790</v>
      </c>
      <c r="S1286" t="s">
        <v>34</v>
      </c>
      <c r="T1286" t="s">
        <v>791</v>
      </c>
      <c r="U1286" t="s">
        <v>51</v>
      </c>
      <c r="V1286" t="s">
        <v>52</v>
      </c>
      <c r="W1286" t="s">
        <v>792</v>
      </c>
      <c r="X1286" t="s">
        <v>793</v>
      </c>
      <c r="Y1286" t="s">
        <v>42</v>
      </c>
    </row>
    <row r="1287" spans="1:25" x14ac:dyDescent="0.25">
      <c r="A1287">
        <v>10367</v>
      </c>
      <c r="B1287">
        <v>43</v>
      </c>
      <c r="C1287" t="s">
        <v>2554</v>
      </c>
      <c r="D1287">
        <v>8</v>
      </c>
      <c r="E1287" t="s">
        <v>2555</v>
      </c>
      <c r="F1287" t="s">
        <v>1493</v>
      </c>
      <c r="G1287" t="s">
        <v>724</v>
      </c>
      <c r="H1287">
        <v>1</v>
      </c>
      <c r="I1287">
        <v>1</v>
      </c>
      <c r="J1287">
        <v>2005</v>
      </c>
      <c r="K1287" t="s">
        <v>1354</v>
      </c>
      <c r="L1287">
        <v>92</v>
      </c>
      <c r="M1287" t="s">
        <v>2529</v>
      </c>
      <c r="N1287" t="s">
        <v>69</v>
      </c>
      <c r="O1287" t="s">
        <v>70</v>
      </c>
      <c r="P1287" t="s">
        <v>71</v>
      </c>
      <c r="Q1287" t="s">
        <v>34</v>
      </c>
      <c r="R1287" t="s">
        <v>72</v>
      </c>
      <c r="S1287" t="s">
        <v>73</v>
      </c>
      <c r="T1287" t="s">
        <v>74</v>
      </c>
      <c r="U1287" t="s">
        <v>38</v>
      </c>
      <c r="V1287" t="s">
        <v>39</v>
      </c>
      <c r="W1287" t="s">
        <v>75</v>
      </c>
      <c r="X1287" t="s">
        <v>76</v>
      </c>
      <c r="Y1287" t="s">
        <v>42</v>
      </c>
    </row>
    <row r="1288" spans="1:25" x14ac:dyDescent="0.25">
      <c r="A1288">
        <v>10380</v>
      </c>
      <c r="B1288">
        <v>32</v>
      </c>
      <c r="C1288" t="s">
        <v>77</v>
      </c>
      <c r="D1288">
        <v>1</v>
      </c>
      <c r="E1288" t="s">
        <v>2556</v>
      </c>
      <c r="F1288" t="s">
        <v>1413</v>
      </c>
      <c r="G1288" t="s">
        <v>28</v>
      </c>
      <c r="H1288">
        <v>1</v>
      </c>
      <c r="I1288">
        <v>2</v>
      </c>
      <c r="J1288">
        <v>2005</v>
      </c>
      <c r="K1288" t="s">
        <v>1354</v>
      </c>
      <c r="L1288">
        <v>92</v>
      </c>
      <c r="M1288" t="s">
        <v>2529</v>
      </c>
      <c r="N1288" t="s">
        <v>268</v>
      </c>
      <c r="O1288" t="s">
        <v>269</v>
      </c>
      <c r="P1288" t="s">
        <v>270</v>
      </c>
      <c r="Q1288" t="s">
        <v>34</v>
      </c>
      <c r="R1288" t="s">
        <v>271</v>
      </c>
      <c r="S1288" t="s">
        <v>34</v>
      </c>
      <c r="T1288" t="s">
        <v>272</v>
      </c>
      <c r="U1288" t="s">
        <v>273</v>
      </c>
      <c r="V1288" t="s">
        <v>52</v>
      </c>
      <c r="W1288" t="s">
        <v>274</v>
      </c>
      <c r="X1288" t="s">
        <v>275</v>
      </c>
      <c r="Y1288" t="s">
        <v>65</v>
      </c>
    </row>
    <row r="1289" spans="1:25" x14ac:dyDescent="0.25">
      <c r="A1289">
        <v>10407</v>
      </c>
      <c r="B1289">
        <v>6</v>
      </c>
      <c r="C1289" t="s">
        <v>2545</v>
      </c>
      <c r="D1289">
        <v>3</v>
      </c>
      <c r="E1289" t="s">
        <v>2557</v>
      </c>
      <c r="F1289" t="s">
        <v>1498</v>
      </c>
      <c r="G1289" t="s">
        <v>708</v>
      </c>
      <c r="H1289">
        <v>2</v>
      </c>
      <c r="I1289">
        <v>4</v>
      </c>
      <c r="J1289">
        <v>2005</v>
      </c>
      <c r="K1289" t="s">
        <v>1354</v>
      </c>
      <c r="L1289">
        <v>92</v>
      </c>
      <c r="M1289" t="s">
        <v>2529</v>
      </c>
      <c r="N1289" t="s">
        <v>701</v>
      </c>
      <c r="O1289" t="s">
        <v>702</v>
      </c>
      <c r="P1289" t="s">
        <v>703</v>
      </c>
      <c r="Q1289" t="s">
        <v>34</v>
      </c>
      <c r="R1289" t="s">
        <v>704</v>
      </c>
      <c r="S1289" t="s">
        <v>73</v>
      </c>
      <c r="T1289" t="s">
        <v>92</v>
      </c>
      <c r="U1289" t="s">
        <v>38</v>
      </c>
      <c r="V1289" t="s">
        <v>39</v>
      </c>
      <c r="W1289" t="s">
        <v>149</v>
      </c>
      <c r="X1289" t="s">
        <v>705</v>
      </c>
      <c r="Y1289" t="s">
        <v>42</v>
      </c>
    </row>
    <row r="1290" spans="1:25" x14ac:dyDescent="0.25">
      <c r="A1290">
        <v>10420</v>
      </c>
      <c r="B1290">
        <v>66</v>
      </c>
      <c r="C1290" t="s">
        <v>2558</v>
      </c>
      <c r="D1290">
        <v>6</v>
      </c>
      <c r="E1290" t="s">
        <v>2559</v>
      </c>
      <c r="F1290" t="s">
        <v>1589</v>
      </c>
      <c r="G1290" t="s">
        <v>468</v>
      </c>
      <c r="H1290">
        <v>2</v>
      </c>
      <c r="I1290">
        <v>5</v>
      </c>
      <c r="J1290">
        <v>2005</v>
      </c>
      <c r="K1290" t="s">
        <v>1354</v>
      </c>
      <c r="L1290">
        <v>92</v>
      </c>
      <c r="M1290" t="s">
        <v>2529</v>
      </c>
      <c r="N1290" t="s">
        <v>233</v>
      </c>
      <c r="O1290" t="s">
        <v>234</v>
      </c>
      <c r="P1290" t="s">
        <v>235</v>
      </c>
      <c r="Q1290" t="s">
        <v>236</v>
      </c>
      <c r="R1290" t="s">
        <v>237</v>
      </c>
      <c r="S1290" t="s">
        <v>238</v>
      </c>
      <c r="T1290" t="s">
        <v>239</v>
      </c>
      <c r="U1290" t="s">
        <v>139</v>
      </c>
      <c r="V1290" t="s">
        <v>140</v>
      </c>
      <c r="W1290" t="s">
        <v>240</v>
      </c>
      <c r="X1290" t="s">
        <v>241</v>
      </c>
      <c r="Y1290" t="s">
        <v>65</v>
      </c>
    </row>
    <row r="1291" spans="1:25" x14ac:dyDescent="0.25">
      <c r="A1291">
        <v>10105</v>
      </c>
      <c r="B1291">
        <v>41</v>
      </c>
      <c r="C1291" t="s">
        <v>2560</v>
      </c>
      <c r="D1291">
        <v>10</v>
      </c>
      <c r="E1291" t="s">
        <v>2561</v>
      </c>
      <c r="F1291" t="s">
        <v>560</v>
      </c>
      <c r="G1291" t="s">
        <v>28</v>
      </c>
      <c r="H1291">
        <v>1</v>
      </c>
      <c r="I1291">
        <v>2</v>
      </c>
      <c r="J1291">
        <v>2003</v>
      </c>
      <c r="K1291" t="s">
        <v>1354</v>
      </c>
      <c r="L1291">
        <v>87</v>
      </c>
      <c r="M1291" t="s">
        <v>2562</v>
      </c>
      <c r="N1291" t="s">
        <v>562</v>
      </c>
      <c r="O1291" t="s">
        <v>563</v>
      </c>
      <c r="P1291" t="s">
        <v>564</v>
      </c>
      <c r="Q1291" t="s">
        <v>34</v>
      </c>
      <c r="R1291" t="s">
        <v>565</v>
      </c>
      <c r="S1291" t="s">
        <v>34</v>
      </c>
      <c r="T1291" t="s">
        <v>566</v>
      </c>
      <c r="U1291" t="s">
        <v>567</v>
      </c>
      <c r="V1291" t="s">
        <v>52</v>
      </c>
      <c r="W1291" t="s">
        <v>568</v>
      </c>
      <c r="X1291" t="s">
        <v>569</v>
      </c>
      <c r="Y1291" t="s">
        <v>65</v>
      </c>
    </row>
    <row r="1292" spans="1:25" x14ac:dyDescent="0.25">
      <c r="A1292">
        <v>10117</v>
      </c>
      <c r="B1292">
        <v>23</v>
      </c>
      <c r="C1292" t="s">
        <v>2563</v>
      </c>
      <c r="D1292">
        <v>4</v>
      </c>
      <c r="E1292" t="s">
        <v>2564</v>
      </c>
      <c r="F1292" t="s">
        <v>882</v>
      </c>
      <c r="G1292" t="s">
        <v>28</v>
      </c>
      <c r="H1292">
        <v>2</v>
      </c>
      <c r="I1292">
        <v>4</v>
      </c>
      <c r="J1292">
        <v>2003</v>
      </c>
      <c r="K1292" t="s">
        <v>1354</v>
      </c>
      <c r="L1292">
        <v>87</v>
      </c>
      <c r="M1292" t="s">
        <v>2562</v>
      </c>
      <c r="N1292" t="s">
        <v>302</v>
      </c>
      <c r="O1292" t="s">
        <v>303</v>
      </c>
      <c r="P1292" t="s">
        <v>304</v>
      </c>
      <c r="Q1292" t="s">
        <v>34</v>
      </c>
      <c r="R1292" t="s">
        <v>305</v>
      </c>
      <c r="S1292" t="s">
        <v>34</v>
      </c>
      <c r="T1292" t="s">
        <v>306</v>
      </c>
      <c r="U1292" t="s">
        <v>305</v>
      </c>
      <c r="V1292" t="s">
        <v>307</v>
      </c>
      <c r="W1292" t="s">
        <v>308</v>
      </c>
      <c r="X1292" t="s">
        <v>309</v>
      </c>
      <c r="Y1292" t="s">
        <v>42</v>
      </c>
    </row>
    <row r="1293" spans="1:25" x14ac:dyDescent="0.25">
      <c r="A1293">
        <v>10128</v>
      </c>
      <c r="B1293">
        <v>43</v>
      </c>
      <c r="C1293" t="s">
        <v>2565</v>
      </c>
      <c r="D1293">
        <v>1</v>
      </c>
      <c r="E1293" t="s">
        <v>2566</v>
      </c>
      <c r="F1293" t="s">
        <v>2162</v>
      </c>
      <c r="G1293" t="s">
        <v>28</v>
      </c>
      <c r="H1293">
        <v>2</v>
      </c>
      <c r="I1293">
        <v>6</v>
      </c>
      <c r="J1293">
        <v>2003</v>
      </c>
      <c r="K1293" t="s">
        <v>1354</v>
      </c>
      <c r="L1293">
        <v>87</v>
      </c>
      <c r="M1293" t="s">
        <v>2562</v>
      </c>
      <c r="N1293" t="s">
        <v>268</v>
      </c>
      <c r="O1293" t="s">
        <v>269</v>
      </c>
      <c r="P1293" t="s">
        <v>270</v>
      </c>
      <c r="Q1293" t="s">
        <v>34</v>
      </c>
      <c r="R1293" t="s">
        <v>271</v>
      </c>
      <c r="S1293" t="s">
        <v>34</v>
      </c>
      <c r="T1293" t="s">
        <v>272</v>
      </c>
      <c r="U1293" t="s">
        <v>273</v>
      </c>
      <c r="V1293" t="s">
        <v>52</v>
      </c>
      <c r="W1293" t="s">
        <v>274</v>
      </c>
      <c r="X1293" t="s">
        <v>275</v>
      </c>
      <c r="Y1293" t="s">
        <v>65</v>
      </c>
    </row>
    <row r="1294" spans="1:25" x14ac:dyDescent="0.25">
      <c r="A1294">
        <v>10142</v>
      </c>
      <c r="B1294">
        <v>24</v>
      </c>
      <c r="C1294" t="s">
        <v>2567</v>
      </c>
      <c r="D1294">
        <v>7</v>
      </c>
      <c r="E1294" t="s">
        <v>2568</v>
      </c>
      <c r="F1294" t="s">
        <v>891</v>
      </c>
      <c r="G1294" t="s">
        <v>28</v>
      </c>
      <c r="H1294">
        <v>3</v>
      </c>
      <c r="I1294">
        <v>8</v>
      </c>
      <c r="J1294">
        <v>2003</v>
      </c>
      <c r="K1294" t="s">
        <v>1354</v>
      </c>
      <c r="L1294">
        <v>87</v>
      </c>
      <c r="M1294" t="s">
        <v>2562</v>
      </c>
      <c r="N1294" t="s">
        <v>417</v>
      </c>
      <c r="O1294" t="s">
        <v>418</v>
      </c>
      <c r="P1294" t="s">
        <v>419</v>
      </c>
      <c r="Q1294" t="s">
        <v>34</v>
      </c>
      <c r="R1294" t="s">
        <v>420</v>
      </c>
      <c r="S1294" t="s">
        <v>73</v>
      </c>
      <c r="T1294" t="s">
        <v>167</v>
      </c>
      <c r="U1294" t="s">
        <v>38</v>
      </c>
      <c r="V1294" t="s">
        <v>39</v>
      </c>
      <c r="W1294" t="s">
        <v>421</v>
      </c>
      <c r="X1294" t="s">
        <v>422</v>
      </c>
      <c r="Y1294" t="s">
        <v>42</v>
      </c>
    </row>
    <row r="1295" spans="1:25" x14ac:dyDescent="0.25">
      <c r="A1295">
        <v>10153</v>
      </c>
      <c r="B1295">
        <v>22</v>
      </c>
      <c r="C1295" t="s">
        <v>2569</v>
      </c>
      <c r="D1295">
        <v>6</v>
      </c>
      <c r="E1295" t="s">
        <v>2570</v>
      </c>
      <c r="F1295" t="s">
        <v>893</v>
      </c>
      <c r="G1295" t="s">
        <v>28</v>
      </c>
      <c r="H1295">
        <v>3</v>
      </c>
      <c r="I1295">
        <v>9</v>
      </c>
      <c r="J1295">
        <v>2003</v>
      </c>
      <c r="K1295" t="s">
        <v>1354</v>
      </c>
      <c r="L1295">
        <v>87</v>
      </c>
      <c r="M1295" t="s">
        <v>2562</v>
      </c>
      <c r="N1295" t="s">
        <v>268</v>
      </c>
      <c r="O1295" t="s">
        <v>269</v>
      </c>
      <c r="P1295" t="s">
        <v>270</v>
      </c>
      <c r="Q1295" t="s">
        <v>34</v>
      </c>
      <c r="R1295" t="s">
        <v>271</v>
      </c>
      <c r="S1295" t="s">
        <v>34</v>
      </c>
      <c r="T1295" t="s">
        <v>272</v>
      </c>
      <c r="U1295" t="s">
        <v>273</v>
      </c>
      <c r="V1295" t="s">
        <v>52</v>
      </c>
      <c r="W1295" t="s">
        <v>274</v>
      </c>
      <c r="X1295" t="s">
        <v>275</v>
      </c>
      <c r="Y1295" t="s">
        <v>42</v>
      </c>
    </row>
    <row r="1296" spans="1:25" x14ac:dyDescent="0.25">
      <c r="A1296">
        <v>10166</v>
      </c>
      <c r="B1296">
        <v>26</v>
      </c>
      <c r="C1296" t="s">
        <v>2571</v>
      </c>
      <c r="D1296">
        <v>1</v>
      </c>
      <c r="E1296" t="s">
        <v>2572</v>
      </c>
      <c r="F1296" t="s">
        <v>723</v>
      </c>
      <c r="G1296" t="s">
        <v>28</v>
      </c>
      <c r="H1296">
        <v>4</v>
      </c>
      <c r="I1296">
        <v>10</v>
      </c>
      <c r="J1296">
        <v>2003</v>
      </c>
      <c r="K1296" t="s">
        <v>1354</v>
      </c>
      <c r="L1296">
        <v>87</v>
      </c>
      <c r="M1296" t="s">
        <v>2562</v>
      </c>
      <c r="N1296" t="s">
        <v>248</v>
      </c>
      <c r="O1296" t="s">
        <v>249</v>
      </c>
      <c r="P1296" t="s">
        <v>250</v>
      </c>
      <c r="Q1296" t="s">
        <v>34</v>
      </c>
      <c r="R1296" t="s">
        <v>251</v>
      </c>
      <c r="S1296" t="s">
        <v>185</v>
      </c>
      <c r="T1296" t="s">
        <v>252</v>
      </c>
      <c r="U1296" t="s">
        <v>38</v>
      </c>
      <c r="V1296" t="s">
        <v>39</v>
      </c>
      <c r="W1296" t="s">
        <v>253</v>
      </c>
      <c r="X1296" t="s">
        <v>254</v>
      </c>
      <c r="Y1296" t="s">
        <v>42</v>
      </c>
    </row>
    <row r="1297" spans="1:25" x14ac:dyDescent="0.25">
      <c r="A1297">
        <v>10177</v>
      </c>
      <c r="B1297">
        <v>35</v>
      </c>
      <c r="C1297" t="s">
        <v>2573</v>
      </c>
      <c r="D1297">
        <v>8</v>
      </c>
      <c r="E1297" t="s">
        <v>2574</v>
      </c>
      <c r="F1297" t="s">
        <v>2167</v>
      </c>
      <c r="G1297" t="s">
        <v>28</v>
      </c>
      <c r="H1297">
        <v>4</v>
      </c>
      <c r="I1297">
        <v>11</v>
      </c>
      <c r="J1297">
        <v>2003</v>
      </c>
      <c r="K1297" t="s">
        <v>1354</v>
      </c>
      <c r="L1297">
        <v>87</v>
      </c>
      <c r="M1297" t="s">
        <v>2562</v>
      </c>
      <c r="N1297" t="s">
        <v>914</v>
      </c>
      <c r="O1297" t="s">
        <v>915</v>
      </c>
      <c r="P1297" t="s">
        <v>916</v>
      </c>
      <c r="Q1297" t="s">
        <v>34</v>
      </c>
      <c r="R1297" t="s">
        <v>271</v>
      </c>
      <c r="S1297" t="s">
        <v>34</v>
      </c>
      <c r="T1297" t="s">
        <v>295</v>
      </c>
      <c r="U1297" t="s">
        <v>273</v>
      </c>
      <c r="V1297" t="s">
        <v>52</v>
      </c>
      <c r="W1297" t="s">
        <v>917</v>
      </c>
      <c r="X1297" t="s">
        <v>918</v>
      </c>
      <c r="Y1297" t="s">
        <v>42</v>
      </c>
    </row>
    <row r="1298" spans="1:25" x14ac:dyDescent="0.25">
      <c r="A1298">
        <v>10185</v>
      </c>
      <c r="B1298">
        <v>47</v>
      </c>
      <c r="C1298" t="s">
        <v>2575</v>
      </c>
      <c r="D1298">
        <v>8</v>
      </c>
      <c r="E1298" t="s">
        <v>2576</v>
      </c>
      <c r="F1298" t="s">
        <v>602</v>
      </c>
      <c r="G1298" t="s">
        <v>28</v>
      </c>
      <c r="H1298">
        <v>4</v>
      </c>
      <c r="I1298">
        <v>11</v>
      </c>
      <c r="J1298">
        <v>2003</v>
      </c>
      <c r="K1298" t="s">
        <v>1354</v>
      </c>
      <c r="L1298">
        <v>87</v>
      </c>
      <c r="M1298" t="s">
        <v>2562</v>
      </c>
      <c r="N1298" t="s">
        <v>582</v>
      </c>
      <c r="O1298" t="s">
        <v>583</v>
      </c>
      <c r="P1298" t="s">
        <v>584</v>
      </c>
      <c r="Q1298" t="s">
        <v>34</v>
      </c>
      <c r="R1298" t="s">
        <v>251</v>
      </c>
      <c r="S1298" t="s">
        <v>185</v>
      </c>
      <c r="T1298" t="s">
        <v>252</v>
      </c>
      <c r="U1298" t="s">
        <v>38</v>
      </c>
      <c r="V1298" t="s">
        <v>39</v>
      </c>
      <c r="W1298" t="s">
        <v>585</v>
      </c>
      <c r="X1298" t="s">
        <v>586</v>
      </c>
      <c r="Y1298" t="s">
        <v>65</v>
      </c>
    </row>
    <row r="1299" spans="1:25" x14ac:dyDescent="0.25">
      <c r="A1299">
        <v>10197</v>
      </c>
      <c r="B1299">
        <v>50</v>
      </c>
      <c r="C1299" t="s">
        <v>77</v>
      </c>
      <c r="D1299">
        <v>14</v>
      </c>
      <c r="E1299" t="s">
        <v>2577</v>
      </c>
      <c r="F1299" t="s">
        <v>610</v>
      </c>
      <c r="G1299" t="s">
        <v>28</v>
      </c>
      <c r="H1299">
        <v>4</v>
      </c>
      <c r="I1299">
        <v>11</v>
      </c>
      <c r="J1299">
        <v>2003</v>
      </c>
      <c r="K1299" t="s">
        <v>1354</v>
      </c>
      <c r="L1299">
        <v>87</v>
      </c>
      <c r="M1299" t="s">
        <v>2562</v>
      </c>
      <c r="N1299" t="s">
        <v>611</v>
      </c>
      <c r="O1299" t="s">
        <v>612</v>
      </c>
      <c r="P1299" t="s">
        <v>613</v>
      </c>
      <c r="Q1299" t="s">
        <v>34</v>
      </c>
      <c r="R1299" t="s">
        <v>614</v>
      </c>
      <c r="S1299" t="s">
        <v>34</v>
      </c>
      <c r="T1299" t="s">
        <v>615</v>
      </c>
      <c r="U1299" t="s">
        <v>273</v>
      </c>
      <c r="V1299" t="s">
        <v>52</v>
      </c>
      <c r="W1299" t="s">
        <v>616</v>
      </c>
      <c r="X1299" t="s">
        <v>617</v>
      </c>
      <c r="Y1299" t="s">
        <v>65</v>
      </c>
    </row>
    <row r="1300" spans="1:25" x14ac:dyDescent="0.25">
      <c r="A1300">
        <v>10208</v>
      </c>
      <c r="B1300">
        <v>45</v>
      </c>
      <c r="C1300" t="s">
        <v>2578</v>
      </c>
      <c r="D1300">
        <v>8</v>
      </c>
      <c r="E1300" t="s">
        <v>2579</v>
      </c>
      <c r="F1300" t="s">
        <v>900</v>
      </c>
      <c r="G1300" t="s">
        <v>28</v>
      </c>
      <c r="H1300">
        <v>1</v>
      </c>
      <c r="I1300">
        <v>1</v>
      </c>
      <c r="J1300">
        <v>2004</v>
      </c>
      <c r="K1300" t="s">
        <v>1354</v>
      </c>
      <c r="L1300">
        <v>87</v>
      </c>
      <c r="M1300" t="s">
        <v>2562</v>
      </c>
      <c r="N1300" t="s">
        <v>338</v>
      </c>
      <c r="O1300" t="s">
        <v>339</v>
      </c>
      <c r="P1300" t="s">
        <v>340</v>
      </c>
      <c r="Q1300" t="s">
        <v>34</v>
      </c>
      <c r="R1300" t="s">
        <v>341</v>
      </c>
      <c r="S1300" t="s">
        <v>34</v>
      </c>
      <c r="T1300" t="s">
        <v>342</v>
      </c>
      <c r="U1300" t="s">
        <v>51</v>
      </c>
      <c r="V1300" t="s">
        <v>52</v>
      </c>
      <c r="W1300" t="s">
        <v>343</v>
      </c>
      <c r="X1300" t="s">
        <v>344</v>
      </c>
      <c r="Y1300" t="s">
        <v>65</v>
      </c>
    </row>
    <row r="1301" spans="1:25" x14ac:dyDescent="0.25">
      <c r="A1301">
        <v>10221</v>
      </c>
      <c r="B1301">
        <v>39</v>
      </c>
      <c r="C1301" t="s">
        <v>2580</v>
      </c>
      <c r="D1301">
        <v>2</v>
      </c>
      <c r="E1301" t="s">
        <v>2581</v>
      </c>
      <c r="F1301" t="s">
        <v>2172</v>
      </c>
      <c r="G1301" t="s">
        <v>28</v>
      </c>
      <c r="H1301">
        <v>1</v>
      </c>
      <c r="I1301">
        <v>2</v>
      </c>
      <c r="J1301">
        <v>2004</v>
      </c>
      <c r="K1301" t="s">
        <v>1354</v>
      </c>
      <c r="L1301">
        <v>87</v>
      </c>
      <c r="M1301" t="s">
        <v>2562</v>
      </c>
      <c r="N1301" t="s">
        <v>638</v>
      </c>
      <c r="O1301" t="s">
        <v>639</v>
      </c>
      <c r="P1301" t="s">
        <v>640</v>
      </c>
      <c r="Q1301" t="s">
        <v>34</v>
      </c>
      <c r="R1301" t="s">
        <v>641</v>
      </c>
      <c r="S1301" t="s">
        <v>34</v>
      </c>
      <c r="T1301" t="s">
        <v>642</v>
      </c>
      <c r="U1301" t="s">
        <v>643</v>
      </c>
      <c r="V1301" t="s">
        <v>52</v>
      </c>
      <c r="W1301" t="s">
        <v>644</v>
      </c>
      <c r="X1301" t="s">
        <v>645</v>
      </c>
      <c r="Y1301" t="s">
        <v>65</v>
      </c>
    </row>
    <row r="1302" spans="1:25" x14ac:dyDescent="0.25">
      <c r="A1302">
        <v>10232</v>
      </c>
      <c r="B1302">
        <v>23</v>
      </c>
      <c r="C1302" t="s">
        <v>2580</v>
      </c>
      <c r="D1302">
        <v>5</v>
      </c>
      <c r="E1302" t="s">
        <v>2582</v>
      </c>
      <c r="F1302" t="s">
        <v>2174</v>
      </c>
      <c r="G1302" t="s">
        <v>28</v>
      </c>
      <c r="H1302">
        <v>1</v>
      </c>
      <c r="I1302">
        <v>3</v>
      </c>
      <c r="J1302">
        <v>2004</v>
      </c>
      <c r="K1302" t="s">
        <v>1354</v>
      </c>
      <c r="L1302">
        <v>87</v>
      </c>
      <c r="M1302" t="s">
        <v>2562</v>
      </c>
      <c r="N1302" t="s">
        <v>666</v>
      </c>
      <c r="O1302" t="s">
        <v>667</v>
      </c>
      <c r="P1302" t="s">
        <v>668</v>
      </c>
      <c r="Q1302" t="s">
        <v>34</v>
      </c>
      <c r="R1302" t="s">
        <v>669</v>
      </c>
      <c r="S1302" t="s">
        <v>670</v>
      </c>
      <c r="T1302" t="s">
        <v>671</v>
      </c>
      <c r="U1302" t="s">
        <v>262</v>
      </c>
      <c r="V1302" t="s">
        <v>52</v>
      </c>
      <c r="W1302" t="s">
        <v>672</v>
      </c>
      <c r="X1302" t="s">
        <v>673</v>
      </c>
      <c r="Y1302" t="s">
        <v>42</v>
      </c>
    </row>
    <row r="1303" spans="1:25" x14ac:dyDescent="0.25">
      <c r="A1303">
        <v>10248</v>
      </c>
      <c r="B1303">
        <v>42</v>
      </c>
      <c r="C1303" t="s">
        <v>2583</v>
      </c>
      <c r="D1303">
        <v>11</v>
      </c>
      <c r="E1303" t="s">
        <v>2584</v>
      </c>
      <c r="F1303" t="s">
        <v>633</v>
      </c>
      <c r="G1303" t="s">
        <v>591</v>
      </c>
      <c r="H1303">
        <v>2</v>
      </c>
      <c r="I1303">
        <v>5</v>
      </c>
      <c r="J1303">
        <v>2004</v>
      </c>
      <c r="K1303" t="s">
        <v>1354</v>
      </c>
      <c r="L1303">
        <v>87</v>
      </c>
      <c r="M1303" t="s">
        <v>2562</v>
      </c>
      <c r="N1303" t="s">
        <v>31</v>
      </c>
      <c r="O1303" t="s">
        <v>32</v>
      </c>
      <c r="P1303" t="s">
        <v>33</v>
      </c>
      <c r="Q1303" t="s">
        <v>34</v>
      </c>
      <c r="R1303" t="s">
        <v>35</v>
      </c>
      <c r="S1303" t="s">
        <v>36</v>
      </c>
      <c r="T1303" t="s">
        <v>37</v>
      </c>
      <c r="U1303" t="s">
        <v>38</v>
      </c>
      <c r="V1303" t="s">
        <v>39</v>
      </c>
      <c r="W1303" t="s">
        <v>40</v>
      </c>
      <c r="X1303" t="s">
        <v>41</v>
      </c>
      <c r="Y1303" t="s">
        <v>65</v>
      </c>
    </row>
    <row r="1304" spans="1:25" x14ac:dyDescent="0.25">
      <c r="A1304">
        <v>10261</v>
      </c>
      <c r="B1304">
        <v>20</v>
      </c>
      <c r="C1304" t="s">
        <v>2580</v>
      </c>
      <c r="D1304">
        <v>9</v>
      </c>
      <c r="E1304" t="s">
        <v>2585</v>
      </c>
      <c r="F1304" t="s">
        <v>635</v>
      </c>
      <c r="G1304" t="s">
        <v>28</v>
      </c>
      <c r="H1304">
        <v>2</v>
      </c>
      <c r="I1304">
        <v>6</v>
      </c>
      <c r="J1304">
        <v>2004</v>
      </c>
      <c r="K1304" t="s">
        <v>1354</v>
      </c>
      <c r="L1304">
        <v>87</v>
      </c>
      <c r="M1304" t="s">
        <v>2562</v>
      </c>
      <c r="N1304" t="s">
        <v>458</v>
      </c>
      <c r="O1304" t="s">
        <v>459</v>
      </c>
      <c r="P1304" t="s">
        <v>460</v>
      </c>
      <c r="Q1304" t="s">
        <v>34</v>
      </c>
      <c r="R1304" t="s">
        <v>461</v>
      </c>
      <c r="S1304" t="s">
        <v>462</v>
      </c>
      <c r="T1304" t="s">
        <v>463</v>
      </c>
      <c r="U1304" t="s">
        <v>353</v>
      </c>
      <c r="V1304" t="s">
        <v>39</v>
      </c>
      <c r="W1304" t="s">
        <v>464</v>
      </c>
      <c r="X1304" t="s">
        <v>465</v>
      </c>
      <c r="Y1304" t="s">
        <v>42</v>
      </c>
    </row>
    <row r="1305" spans="1:25" x14ac:dyDescent="0.25">
      <c r="A1305">
        <v>10273</v>
      </c>
      <c r="B1305">
        <v>33</v>
      </c>
      <c r="C1305" t="s">
        <v>2586</v>
      </c>
      <c r="D1305">
        <v>12</v>
      </c>
      <c r="E1305" t="s">
        <v>2587</v>
      </c>
      <c r="F1305" t="s">
        <v>637</v>
      </c>
      <c r="G1305" t="s">
        <v>28</v>
      </c>
      <c r="H1305">
        <v>3</v>
      </c>
      <c r="I1305">
        <v>7</v>
      </c>
      <c r="J1305">
        <v>2004</v>
      </c>
      <c r="K1305" t="s">
        <v>1354</v>
      </c>
      <c r="L1305">
        <v>87</v>
      </c>
      <c r="M1305" t="s">
        <v>2562</v>
      </c>
      <c r="N1305" t="s">
        <v>638</v>
      </c>
      <c r="O1305" t="s">
        <v>639</v>
      </c>
      <c r="P1305" t="s">
        <v>640</v>
      </c>
      <c r="Q1305" t="s">
        <v>34</v>
      </c>
      <c r="R1305" t="s">
        <v>641</v>
      </c>
      <c r="S1305" t="s">
        <v>34</v>
      </c>
      <c r="T1305" t="s">
        <v>642</v>
      </c>
      <c r="U1305" t="s">
        <v>643</v>
      </c>
      <c r="V1305" t="s">
        <v>52</v>
      </c>
      <c r="W1305" t="s">
        <v>644</v>
      </c>
      <c r="X1305" t="s">
        <v>645</v>
      </c>
      <c r="Y1305" t="s">
        <v>42</v>
      </c>
    </row>
    <row r="1306" spans="1:25" x14ac:dyDescent="0.25">
      <c r="A1306">
        <v>10283</v>
      </c>
      <c r="B1306">
        <v>34</v>
      </c>
      <c r="C1306" t="s">
        <v>77</v>
      </c>
      <c r="D1306">
        <v>14</v>
      </c>
      <c r="E1306" t="s">
        <v>2588</v>
      </c>
      <c r="F1306" t="s">
        <v>647</v>
      </c>
      <c r="G1306" t="s">
        <v>28</v>
      </c>
      <c r="H1306">
        <v>3</v>
      </c>
      <c r="I1306">
        <v>8</v>
      </c>
      <c r="J1306">
        <v>2004</v>
      </c>
      <c r="K1306" t="s">
        <v>1354</v>
      </c>
      <c r="L1306">
        <v>87</v>
      </c>
      <c r="M1306" t="s">
        <v>2562</v>
      </c>
      <c r="N1306" t="s">
        <v>648</v>
      </c>
      <c r="O1306" t="s">
        <v>649</v>
      </c>
      <c r="P1306" t="s">
        <v>650</v>
      </c>
      <c r="Q1306" t="s">
        <v>34</v>
      </c>
      <c r="R1306" t="s">
        <v>651</v>
      </c>
      <c r="S1306" t="s">
        <v>351</v>
      </c>
      <c r="T1306" t="s">
        <v>652</v>
      </c>
      <c r="U1306" t="s">
        <v>353</v>
      </c>
      <c r="V1306" t="s">
        <v>39</v>
      </c>
      <c r="W1306" t="s">
        <v>653</v>
      </c>
      <c r="X1306" t="s">
        <v>264</v>
      </c>
      <c r="Y1306" t="s">
        <v>65</v>
      </c>
    </row>
    <row r="1307" spans="1:25" x14ac:dyDescent="0.25">
      <c r="A1307">
        <v>10293</v>
      </c>
      <c r="B1307">
        <v>49</v>
      </c>
      <c r="C1307" t="s">
        <v>77</v>
      </c>
      <c r="D1307">
        <v>3</v>
      </c>
      <c r="E1307" t="s">
        <v>2589</v>
      </c>
      <c r="F1307" t="s">
        <v>925</v>
      </c>
      <c r="G1307" t="s">
        <v>28</v>
      </c>
      <c r="H1307">
        <v>3</v>
      </c>
      <c r="I1307">
        <v>9</v>
      </c>
      <c r="J1307">
        <v>2004</v>
      </c>
      <c r="K1307" t="s">
        <v>1354</v>
      </c>
      <c r="L1307">
        <v>87</v>
      </c>
      <c r="M1307" t="s">
        <v>2562</v>
      </c>
      <c r="N1307" t="s">
        <v>391</v>
      </c>
      <c r="O1307" t="s">
        <v>392</v>
      </c>
      <c r="P1307" t="s">
        <v>393</v>
      </c>
      <c r="Q1307" t="s">
        <v>34</v>
      </c>
      <c r="R1307" t="s">
        <v>394</v>
      </c>
      <c r="S1307" t="s">
        <v>34</v>
      </c>
      <c r="T1307" t="s">
        <v>395</v>
      </c>
      <c r="U1307" t="s">
        <v>396</v>
      </c>
      <c r="V1307" t="s">
        <v>52</v>
      </c>
      <c r="W1307" t="s">
        <v>397</v>
      </c>
      <c r="X1307" t="s">
        <v>398</v>
      </c>
      <c r="Y1307" t="s">
        <v>65</v>
      </c>
    </row>
    <row r="1308" spans="1:25" x14ac:dyDescent="0.25">
      <c r="A1308">
        <v>10306</v>
      </c>
      <c r="B1308">
        <v>39</v>
      </c>
      <c r="C1308" t="s">
        <v>2590</v>
      </c>
      <c r="D1308">
        <v>8</v>
      </c>
      <c r="E1308" t="s">
        <v>2004</v>
      </c>
      <c r="F1308" t="s">
        <v>663</v>
      </c>
      <c r="G1308" t="s">
        <v>28</v>
      </c>
      <c r="H1308">
        <v>4</v>
      </c>
      <c r="I1308">
        <v>10</v>
      </c>
      <c r="J1308">
        <v>2004</v>
      </c>
      <c r="K1308" t="s">
        <v>1354</v>
      </c>
      <c r="L1308">
        <v>87</v>
      </c>
      <c r="M1308" t="s">
        <v>2562</v>
      </c>
      <c r="N1308" t="s">
        <v>927</v>
      </c>
      <c r="O1308" t="s">
        <v>928</v>
      </c>
      <c r="P1308" t="s">
        <v>929</v>
      </c>
      <c r="Q1308" t="s">
        <v>34</v>
      </c>
      <c r="R1308" t="s">
        <v>930</v>
      </c>
      <c r="S1308" t="s">
        <v>34</v>
      </c>
      <c r="T1308" t="s">
        <v>931</v>
      </c>
      <c r="U1308" t="s">
        <v>262</v>
      </c>
      <c r="V1308" t="s">
        <v>52</v>
      </c>
      <c r="W1308" t="s">
        <v>932</v>
      </c>
      <c r="X1308" t="s">
        <v>137</v>
      </c>
      <c r="Y1308" t="s">
        <v>65</v>
      </c>
    </row>
    <row r="1309" spans="1:25" x14ac:dyDescent="0.25">
      <c r="A1309">
        <v>10315</v>
      </c>
      <c r="B1309">
        <v>36</v>
      </c>
      <c r="C1309" t="s">
        <v>77</v>
      </c>
      <c r="D1309">
        <v>7</v>
      </c>
      <c r="E1309" t="s">
        <v>2591</v>
      </c>
      <c r="F1309" t="s">
        <v>2592</v>
      </c>
      <c r="G1309" t="s">
        <v>28</v>
      </c>
      <c r="H1309">
        <v>4</v>
      </c>
      <c r="I1309">
        <v>10</v>
      </c>
      <c r="J1309">
        <v>2004</v>
      </c>
      <c r="K1309" t="s">
        <v>1354</v>
      </c>
      <c r="L1309">
        <v>87</v>
      </c>
      <c r="M1309" t="s">
        <v>2562</v>
      </c>
      <c r="N1309" t="s">
        <v>172</v>
      </c>
      <c r="O1309" t="s">
        <v>173</v>
      </c>
      <c r="P1309" t="s">
        <v>174</v>
      </c>
      <c r="Q1309" t="s">
        <v>34</v>
      </c>
      <c r="R1309" t="s">
        <v>175</v>
      </c>
      <c r="S1309" t="s">
        <v>34</v>
      </c>
      <c r="T1309" t="s">
        <v>176</v>
      </c>
      <c r="U1309" t="s">
        <v>51</v>
      </c>
      <c r="V1309" t="s">
        <v>52</v>
      </c>
      <c r="W1309" t="s">
        <v>177</v>
      </c>
      <c r="X1309" t="s">
        <v>178</v>
      </c>
      <c r="Y1309" t="s">
        <v>65</v>
      </c>
    </row>
    <row r="1310" spans="1:25" x14ac:dyDescent="0.25">
      <c r="A1310">
        <v>10326</v>
      </c>
      <c r="B1310">
        <v>50</v>
      </c>
      <c r="C1310" t="s">
        <v>2593</v>
      </c>
      <c r="D1310">
        <v>5</v>
      </c>
      <c r="E1310" t="s">
        <v>2594</v>
      </c>
      <c r="F1310" t="s">
        <v>2271</v>
      </c>
      <c r="G1310" t="s">
        <v>28</v>
      </c>
      <c r="H1310">
        <v>4</v>
      </c>
      <c r="I1310">
        <v>11</v>
      </c>
      <c r="J1310">
        <v>2004</v>
      </c>
      <c r="K1310" t="s">
        <v>1354</v>
      </c>
      <c r="L1310">
        <v>87</v>
      </c>
      <c r="M1310" t="s">
        <v>2562</v>
      </c>
      <c r="N1310" t="s">
        <v>282</v>
      </c>
      <c r="O1310" t="s">
        <v>283</v>
      </c>
      <c r="P1310" t="s">
        <v>284</v>
      </c>
      <c r="Q1310" t="s">
        <v>34</v>
      </c>
      <c r="R1310" t="s">
        <v>285</v>
      </c>
      <c r="S1310" t="s">
        <v>34</v>
      </c>
      <c r="T1310" t="s">
        <v>286</v>
      </c>
      <c r="U1310" t="s">
        <v>287</v>
      </c>
      <c r="V1310" t="s">
        <v>52</v>
      </c>
      <c r="W1310" t="s">
        <v>288</v>
      </c>
      <c r="X1310" t="s">
        <v>289</v>
      </c>
      <c r="Y1310" t="s">
        <v>65</v>
      </c>
    </row>
    <row r="1311" spans="1:25" x14ac:dyDescent="0.25">
      <c r="A1311">
        <v>10337</v>
      </c>
      <c r="B1311">
        <v>29</v>
      </c>
      <c r="C1311" t="s">
        <v>77</v>
      </c>
      <c r="D1311">
        <v>2</v>
      </c>
      <c r="E1311" t="s">
        <v>2595</v>
      </c>
      <c r="F1311" t="s">
        <v>679</v>
      </c>
      <c r="G1311" t="s">
        <v>28</v>
      </c>
      <c r="H1311">
        <v>4</v>
      </c>
      <c r="I1311">
        <v>11</v>
      </c>
      <c r="J1311">
        <v>2004</v>
      </c>
      <c r="K1311" t="s">
        <v>1354</v>
      </c>
      <c r="L1311">
        <v>87</v>
      </c>
      <c r="M1311" t="s">
        <v>2562</v>
      </c>
      <c r="N1311" t="s">
        <v>312</v>
      </c>
      <c r="O1311" t="s">
        <v>313</v>
      </c>
      <c r="P1311" t="s">
        <v>314</v>
      </c>
      <c r="Q1311" t="s">
        <v>315</v>
      </c>
      <c r="R1311" t="s">
        <v>35</v>
      </c>
      <c r="S1311" t="s">
        <v>36</v>
      </c>
      <c r="T1311" t="s">
        <v>37</v>
      </c>
      <c r="U1311" t="s">
        <v>38</v>
      </c>
      <c r="V1311" t="s">
        <v>39</v>
      </c>
      <c r="W1311" t="s">
        <v>187</v>
      </c>
      <c r="X1311" t="s">
        <v>316</v>
      </c>
      <c r="Y1311" t="s">
        <v>65</v>
      </c>
    </row>
    <row r="1312" spans="1:25" x14ac:dyDescent="0.25">
      <c r="A1312">
        <v>10350</v>
      </c>
      <c r="B1312">
        <v>30</v>
      </c>
      <c r="C1312" t="s">
        <v>77</v>
      </c>
      <c r="D1312">
        <v>3</v>
      </c>
      <c r="E1312" t="s">
        <v>2596</v>
      </c>
      <c r="F1312" t="s">
        <v>682</v>
      </c>
      <c r="G1312" t="s">
        <v>28</v>
      </c>
      <c r="H1312">
        <v>4</v>
      </c>
      <c r="I1312">
        <v>12</v>
      </c>
      <c r="J1312">
        <v>2004</v>
      </c>
      <c r="K1312" t="s">
        <v>1354</v>
      </c>
      <c r="L1312">
        <v>87</v>
      </c>
      <c r="M1312" t="s">
        <v>2562</v>
      </c>
      <c r="N1312" t="s">
        <v>268</v>
      </c>
      <c r="O1312" t="s">
        <v>269</v>
      </c>
      <c r="P1312" t="s">
        <v>270</v>
      </c>
      <c r="Q1312" t="s">
        <v>34</v>
      </c>
      <c r="R1312" t="s">
        <v>271</v>
      </c>
      <c r="S1312" t="s">
        <v>34</v>
      </c>
      <c r="T1312" t="s">
        <v>272</v>
      </c>
      <c r="U1312" t="s">
        <v>273</v>
      </c>
      <c r="V1312" t="s">
        <v>52</v>
      </c>
      <c r="W1312" t="s">
        <v>274</v>
      </c>
      <c r="X1312" t="s">
        <v>275</v>
      </c>
      <c r="Y1312" t="s">
        <v>65</v>
      </c>
    </row>
    <row r="1313" spans="1:25" x14ac:dyDescent="0.25">
      <c r="A1313">
        <v>10372</v>
      </c>
      <c r="B1313">
        <v>41</v>
      </c>
      <c r="C1313" t="s">
        <v>2597</v>
      </c>
      <c r="D1313">
        <v>7</v>
      </c>
      <c r="E1313" t="s">
        <v>2598</v>
      </c>
      <c r="F1313" t="s">
        <v>1053</v>
      </c>
      <c r="G1313" t="s">
        <v>28</v>
      </c>
      <c r="H1313">
        <v>1</v>
      </c>
      <c r="I1313">
        <v>1</v>
      </c>
      <c r="J1313">
        <v>2005</v>
      </c>
      <c r="K1313" t="s">
        <v>1354</v>
      </c>
      <c r="L1313">
        <v>87</v>
      </c>
      <c r="M1313" t="s">
        <v>2562</v>
      </c>
      <c r="N1313" t="s">
        <v>380</v>
      </c>
      <c r="O1313" t="s">
        <v>381</v>
      </c>
      <c r="P1313" t="s">
        <v>382</v>
      </c>
      <c r="Q1313" t="s">
        <v>34</v>
      </c>
      <c r="R1313" t="s">
        <v>383</v>
      </c>
      <c r="S1313" t="s">
        <v>384</v>
      </c>
      <c r="T1313" t="s">
        <v>385</v>
      </c>
      <c r="U1313" t="s">
        <v>307</v>
      </c>
      <c r="V1313" t="s">
        <v>307</v>
      </c>
      <c r="W1313" t="s">
        <v>386</v>
      </c>
      <c r="X1313" t="s">
        <v>387</v>
      </c>
      <c r="Y1313" t="s">
        <v>65</v>
      </c>
    </row>
    <row r="1314" spans="1:25" x14ac:dyDescent="0.25">
      <c r="A1314">
        <v>10383</v>
      </c>
      <c r="B1314">
        <v>28</v>
      </c>
      <c r="C1314" t="s">
        <v>2599</v>
      </c>
      <c r="D1314">
        <v>7</v>
      </c>
      <c r="E1314" t="s">
        <v>2600</v>
      </c>
      <c r="F1314" t="s">
        <v>1764</v>
      </c>
      <c r="G1314" t="s">
        <v>28</v>
      </c>
      <c r="H1314">
        <v>1</v>
      </c>
      <c r="I1314">
        <v>2</v>
      </c>
      <c r="J1314">
        <v>2005</v>
      </c>
      <c r="K1314" t="s">
        <v>1354</v>
      </c>
      <c r="L1314">
        <v>87</v>
      </c>
      <c r="M1314" t="s">
        <v>2562</v>
      </c>
      <c r="N1314" t="s">
        <v>268</v>
      </c>
      <c r="O1314" t="s">
        <v>269</v>
      </c>
      <c r="P1314" t="s">
        <v>270</v>
      </c>
      <c r="Q1314" t="s">
        <v>34</v>
      </c>
      <c r="R1314" t="s">
        <v>271</v>
      </c>
      <c r="S1314" t="s">
        <v>34</v>
      </c>
      <c r="T1314" t="s">
        <v>272</v>
      </c>
      <c r="U1314" t="s">
        <v>273</v>
      </c>
      <c r="V1314" t="s">
        <v>52</v>
      </c>
      <c r="W1314" t="s">
        <v>274</v>
      </c>
      <c r="X1314" t="s">
        <v>275</v>
      </c>
      <c r="Y1314" t="s">
        <v>42</v>
      </c>
    </row>
    <row r="1315" spans="1:25" x14ac:dyDescent="0.25">
      <c r="A1315">
        <v>10396</v>
      </c>
      <c r="B1315">
        <v>45</v>
      </c>
      <c r="C1315" t="s">
        <v>77</v>
      </c>
      <c r="D1315">
        <v>5</v>
      </c>
      <c r="E1315" t="s">
        <v>2601</v>
      </c>
      <c r="F1315" t="s">
        <v>1124</v>
      </c>
      <c r="G1315" t="s">
        <v>28</v>
      </c>
      <c r="H1315">
        <v>1</v>
      </c>
      <c r="I1315">
        <v>3</v>
      </c>
      <c r="J1315">
        <v>2005</v>
      </c>
      <c r="K1315" t="s">
        <v>1354</v>
      </c>
      <c r="L1315">
        <v>87</v>
      </c>
      <c r="M1315" t="s">
        <v>2562</v>
      </c>
      <c r="N1315" t="s">
        <v>417</v>
      </c>
      <c r="O1315" t="s">
        <v>418</v>
      </c>
      <c r="P1315" t="s">
        <v>419</v>
      </c>
      <c r="Q1315" t="s">
        <v>34</v>
      </c>
      <c r="R1315" t="s">
        <v>420</v>
      </c>
      <c r="S1315" t="s">
        <v>73</v>
      </c>
      <c r="T1315" t="s">
        <v>167</v>
      </c>
      <c r="U1315" t="s">
        <v>38</v>
      </c>
      <c r="V1315" t="s">
        <v>39</v>
      </c>
      <c r="W1315" t="s">
        <v>421</v>
      </c>
      <c r="X1315" t="s">
        <v>422</v>
      </c>
      <c r="Y1315" t="s">
        <v>65</v>
      </c>
    </row>
    <row r="1316" spans="1:25" x14ac:dyDescent="0.25">
      <c r="A1316">
        <v>10414</v>
      </c>
      <c r="B1316">
        <v>16</v>
      </c>
      <c r="C1316" t="s">
        <v>2583</v>
      </c>
      <c r="D1316">
        <v>11</v>
      </c>
      <c r="E1316" t="s">
        <v>2602</v>
      </c>
      <c r="F1316" t="s">
        <v>707</v>
      </c>
      <c r="G1316" t="s">
        <v>708</v>
      </c>
      <c r="H1316">
        <v>2</v>
      </c>
      <c r="I1316">
        <v>5</v>
      </c>
      <c r="J1316">
        <v>2005</v>
      </c>
      <c r="K1316" t="s">
        <v>1354</v>
      </c>
      <c r="L1316">
        <v>87</v>
      </c>
      <c r="M1316" t="s">
        <v>2562</v>
      </c>
      <c r="N1316" t="s">
        <v>656</v>
      </c>
      <c r="O1316" t="s">
        <v>657</v>
      </c>
      <c r="P1316" t="s">
        <v>658</v>
      </c>
      <c r="Q1316" t="s">
        <v>34</v>
      </c>
      <c r="R1316" t="s">
        <v>659</v>
      </c>
      <c r="S1316" t="s">
        <v>185</v>
      </c>
      <c r="T1316" t="s">
        <v>660</v>
      </c>
      <c r="U1316" t="s">
        <v>38</v>
      </c>
      <c r="V1316" t="s">
        <v>39</v>
      </c>
      <c r="W1316" t="s">
        <v>661</v>
      </c>
      <c r="X1316" t="s">
        <v>94</v>
      </c>
      <c r="Y1316" t="s">
        <v>42</v>
      </c>
    </row>
    <row r="1317" spans="1:25" x14ac:dyDescent="0.25">
      <c r="A1317">
        <v>10103</v>
      </c>
      <c r="B1317">
        <v>36</v>
      </c>
      <c r="C1317" t="s">
        <v>77</v>
      </c>
      <c r="D1317">
        <v>5</v>
      </c>
      <c r="E1317" t="s">
        <v>2603</v>
      </c>
      <c r="F1317" t="s">
        <v>277</v>
      </c>
      <c r="G1317" t="s">
        <v>28</v>
      </c>
      <c r="H1317">
        <v>1</v>
      </c>
      <c r="I1317">
        <v>1</v>
      </c>
      <c r="J1317">
        <v>2003</v>
      </c>
      <c r="K1317" t="s">
        <v>957</v>
      </c>
      <c r="L1317">
        <v>121</v>
      </c>
      <c r="M1317" t="s">
        <v>2604</v>
      </c>
      <c r="N1317" t="s">
        <v>201</v>
      </c>
      <c r="O1317" t="s">
        <v>202</v>
      </c>
      <c r="P1317" t="s">
        <v>203</v>
      </c>
      <c r="Q1317" t="s">
        <v>34</v>
      </c>
      <c r="R1317" t="s">
        <v>204</v>
      </c>
      <c r="S1317" t="s">
        <v>34</v>
      </c>
      <c r="T1317" t="s">
        <v>205</v>
      </c>
      <c r="U1317" t="s">
        <v>112</v>
      </c>
      <c r="V1317" t="s">
        <v>52</v>
      </c>
      <c r="W1317" t="s">
        <v>206</v>
      </c>
      <c r="X1317" t="s">
        <v>207</v>
      </c>
      <c r="Y1317" t="s">
        <v>65</v>
      </c>
    </row>
    <row r="1318" spans="1:25" x14ac:dyDescent="0.25">
      <c r="A1318">
        <v>10114</v>
      </c>
      <c r="B1318">
        <v>41</v>
      </c>
      <c r="C1318" t="s">
        <v>77</v>
      </c>
      <c r="D1318">
        <v>9</v>
      </c>
      <c r="E1318" t="s">
        <v>2605</v>
      </c>
      <c r="F1318" t="s">
        <v>712</v>
      </c>
      <c r="G1318" t="s">
        <v>28</v>
      </c>
      <c r="H1318">
        <v>2</v>
      </c>
      <c r="I1318">
        <v>4</v>
      </c>
      <c r="J1318">
        <v>2003</v>
      </c>
      <c r="K1318" t="s">
        <v>957</v>
      </c>
      <c r="L1318">
        <v>121</v>
      </c>
      <c r="M1318" t="s">
        <v>2604</v>
      </c>
      <c r="N1318" t="s">
        <v>713</v>
      </c>
      <c r="O1318" t="s">
        <v>714</v>
      </c>
      <c r="P1318" t="s">
        <v>715</v>
      </c>
      <c r="Q1318" t="s">
        <v>34</v>
      </c>
      <c r="R1318" t="s">
        <v>61</v>
      </c>
      <c r="S1318" t="s">
        <v>34</v>
      </c>
      <c r="T1318" t="s">
        <v>716</v>
      </c>
      <c r="U1318" t="s">
        <v>51</v>
      </c>
      <c r="V1318" t="s">
        <v>52</v>
      </c>
      <c r="W1318" t="s">
        <v>717</v>
      </c>
      <c r="X1318" t="s">
        <v>718</v>
      </c>
      <c r="Y1318" t="s">
        <v>65</v>
      </c>
    </row>
    <row r="1319" spans="1:25" x14ac:dyDescent="0.25">
      <c r="A1319">
        <v>10126</v>
      </c>
      <c r="B1319">
        <v>50</v>
      </c>
      <c r="C1319" t="s">
        <v>77</v>
      </c>
      <c r="D1319">
        <v>5</v>
      </c>
      <c r="E1319" t="s">
        <v>2606</v>
      </c>
      <c r="F1319" t="s">
        <v>291</v>
      </c>
      <c r="G1319" t="s">
        <v>28</v>
      </c>
      <c r="H1319">
        <v>2</v>
      </c>
      <c r="I1319">
        <v>5</v>
      </c>
      <c r="J1319">
        <v>2003</v>
      </c>
      <c r="K1319" t="s">
        <v>957</v>
      </c>
      <c r="L1319">
        <v>121</v>
      </c>
      <c r="M1319" t="s">
        <v>2604</v>
      </c>
      <c r="N1319" t="s">
        <v>292</v>
      </c>
      <c r="O1319" t="s">
        <v>293</v>
      </c>
      <c r="P1319" t="s">
        <v>294</v>
      </c>
      <c r="Q1319" t="s">
        <v>34</v>
      </c>
      <c r="R1319" t="s">
        <v>271</v>
      </c>
      <c r="S1319" t="s">
        <v>34</v>
      </c>
      <c r="T1319" t="s">
        <v>295</v>
      </c>
      <c r="U1319" t="s">
        <v>273</v>
      </c>
      <c r="V1319" t="s">
        <v>52</v>
      </c>
      <c r="W1319" t="s">
        <v>296</v>
      </c>
      <c r="X1319" t="s">
        <v>297</v>
      </c>
      <c r="Y1319" t="s">
        <v>229</v>
      </c>
    </row>
    <row r="1320" spans="1:25" x14ac:dyDescent="0.25">
      <c r="A1320">
        <v>10140</v>
      </c>
      <c r="B1320">
        <v>40</v>
      </c>
      <c r="C1320" t="s">
        <v>77</v>
      </c>
      <c r="D1320">
        <v>5</v>
      </c>
      <c r="E1320" t="s">
        <v>2607</v>
      </c>
      <c r="F1320" t="s">
        <v>299</v>
      </c>
      <c r="G1320" t="s">
        <v>28</v>
      </c>
      <c r="H1320">
        <v>3</v>
      </c>
      <c r="I1320">
        <v>7</v>
      </c>
      <c r="J1320">
        <v>2003</v>
      </c>
      <c r="K1320" t="s">
        <v>957</v>
      </c>
      <c r="L1320">
        <v>121</v>
      </c>
      <c r="M1320" t="s">
        <v>2604</v>
      </c>
      <c r="N1320" t="s">
        <v>88</v>
      </c>
      <c r="O1320" t="s">
        <v>89</v>
      </c>
      <c r="P1320" t="s">
        <v>90</v>
      </c>
      <c r="Q1320" t="s">
        <v>34</v>
      </c>
      <c r="R1320" t="s">
        <v>91</v>
      </c>
      <c r="S1320" t="s">
        <v>73</v>
      </c>
      <c r="T1320" t="s">
        <v>92</v>
      </c>
      <c r="U1320" t="s">
        <v>38</v>
      </c>
      <c r="V1320" t="s">
        <v>39</v>
      </c>
      <c r="W1320" t="s">
        <v>93</v>
      </c>
      <c r="X1320" t="s">
        <v>94</v>
      </c>
      <c r="Y1320" t="s">
        <v>65</v>
      </c>
    </row>
    <row r="1321" spans="1:25" x14ac:dyDescent="0.25">
      <c r="A1321">
        <v>10150</v>
      </c>
      <c r="B1321">
        <v>49</v>
      </c>
      <c r="C1321" t="s">
        <v>77</v>
      </c>
      <c r="D1321">
        <v>2</v>
      </c>
      <c r="E1321" t="s">
        <v>2608</v>
      </c>
      <c r="F1321" t="s">
        <v>301</v>
      </c>
      <c r="G1321" t="s">
        <v>28</v>
      </c>
      <c r="H1321">
        <v>3</v>
      </c>
      <c r="I1321">
        <v>9</v>
      </c>
      <c r="J1321">
        <v>2003</v>
      </c>
      <c r="K1321" t="s">
        <v>957</v>
      </c>
      <c r="L1321">
        <v>121</v>
      </c>
      <c r="M1321" t="s">
        <v>2604</v>
      </c>
      <c r="N1321" t="s">
        <v>302</v>
      </c>
      <c r="O1321" t="s">
        <v>303</v>
      </c>
      <c r="P1321" t="s">
        <v>304</v>
      </c>
      <c r="Q1321" t="s">
        <v>34</v>
      </c>
      <c r="R1321" t="s">
        <v>305</v>
      </c>
      <c r="S1321" t="s">
        <v>34</v>
      </c>
      <c r="T1321" t="s">
        <v>306</v>
      </c>
      <c r="U1321" t="s">
        <v>305</v>
      </c>
      <c r="V1321" t="s">
        <v>307</v>
      </c>
      <c r="W1321" t="s">
        <v>308</v>
      </c>
      <c r="X1321" t="s">
        <v>309</v>
      </c>
      <c r="Y1321" t="s">
        <v>65</v>
      </c>
    </row>
    <row r="1322" spans="1:25" x14ac:dyDescent="0.25">
      <c r="A1322">
        <v>10164</v>
      </c>
      <c r="B1322">
        <v>45</v>
      </c>
      <c r="C1322" t="s">
        <v>77</v>
      </c>
      <c r="D1322">
        <v>3</v>
      </c>
      <c r="E1322" t="s">
        <v>2609</v>
      </c>
      <c r="F1322" t="s">
        <v>723</v>
      </c>
      <c r="G1322" t="s">
        <v>724</v>
      </c>
      <c r="H1322">
        <v>4</v>
      </c>
      <c r="I1322">
        <v>10</v>
      </c>
      <c r="J1322">
        <v>2003</v>
      </c>
      <c r="K1322" t="s">
        <v>957</v>
      </c>
      <c r="L1322">
        <v>121</v>
      </c>
      <c r="M1322" t="s">
        <v>2604</v>
      </c>
      <c r="N1322" t="s">
        <v>725</v>
      </c>
      <c r="O1322" t="s">
        <v>726</v>
      </c>
      <c r="P1322" t="s">
        <v>727</v>
      </c>
      <c r="Q1322" t="s">
        <v>34</v>
      </c>
      <c r="R1322" t="s">
        <v>728</v>
      </c>
      <c r="S1322" t="s">
        <v>34</v>
      </c>
      <c r="T1322" t="s">
        <v>729</v>
      </c>
      <c r="U1322" t="s">
        <v>226</v>
      </c>
      <c r="V1322" t="s">
        <v>52</v>
      </c>
      <c r="W1322" t="s">
        <v>730</v>
      </c>
      <c r="X1322" t="s">
        <v>731</v>
      </c>
      <c r="Y1322" t="s">
        <v>65</v>
      </c>
    </row>
    <row r="1323" spans="1:25" x14ac:dyDescent="0.25">
      <c r="A1323">
        <v>10175</v>
      </c>
      <c r="B1323">
        <v>47</v>
      </c>
      <c r="C1323" t="s">
        <v>77</v>
      </c>
      <c r="D1323">
        <v>10</v>
      </c>
      <c r="E1323" t="s">
        <v>2610</v>
      </c>
      <c r="F1323" t="s">
        <v>318</v>
      </c>
      <c r="G1323" t="s">
        <v>28</v>
      </c>
      <c r="H1323">
        <v>4</v>
      </c>
      <c r="I1323">
        <v>11</v>
      </c>
      <c r="J1323">
        <v>2003</v>
      </c>
      <c r="K1323" t="s">
        <v>957</v>
      </c>
      <c r="L1323">
        <v>121</v>
      </c>
      <c r="M1323" t="s">
        <v>2604</v>
      </c>
      <c r="N1323" t="s">
        <v>574</v>
      </c>
      <c r="O1323" t="s">
        <v>575</v>
      </c>
      <c r="P1323" t="s">
        <v>576</v>
      </c>
      <c r="Q1323" t="s">
        <v>34</v>
      </c>
      <c r="R1323" t="s">
        <v>577</v>
      </c>
      <c r="S1323" t="s">
        <v>34</v>
      </c>
      <c r="T1323" t="s">
        <v>578</v>
      </c>
      <c r="U1323" t="s">
        <v>262</v>
      </c>
      <c r="V1323" t="s">
        <v>52</v>
      </c>
      <c r="W1323" t="s">
        <v>84</v>
      </c>
      <c r="X1323" t="s">
        <v>579</v>
      </c>
      <c r="Y1323" t="s">
        <v>65</v>
      </c>
    </row>
    <row r="1324" spans="1:25" x14ac:dyDescent="0.25">
      <c r="A1324">
        <v>10183</v>
      </c>
      <c r="B1324">
        <v>21</v>
      </c>
      <c r="C1324" t="s">
        <v>77</v>
      </c>
      <c r="D1324">
        <v>2</v>
      </c>
      <c r="E1324" t="s">
        <v>2611</v>
      </c>
      <c r="F1324" t="s">
        <v>328</v>
      </c>
      <c r="G1324" t="s">
        <v>28</v>
      </c>
      <c r="H1324">
        <v>4</v>
      </c>
      <c r="I1324">
        <v>11</v>
      </c>
      <c r="J1324">
        <v>2003</v>
      </c>
      <c r="K1324" t="s">
        <v>957</v>
      </c>
      <c r="L1324">
        <v>121</v>
      </c>
      <c r="M1324" t="s">
        <v>2604</v>
      </c>
      <c r="N1324" t="s">
        <v>329</v>
      </c>
      <c r="O1324" t="s">
        <v>330</v>
      </c>
      <c r="P1324" t="s">
        <v>331</v>
      </c>
      <c r="Q1324" t="s">
        <v>34</v>
      </c>
      <c r="R1324" t="s">
        <v>332</v>
      </c>
      <c r="S1324" t="s">
        <v>214</v>
      </c>
      <c r="T1324" t="s">
        <v>333</v>
      </c>
      <c r="U1324" t="s">
        <v>38</v>
      </c>
      <c r="V1324" t="s">
        <v>39</v>
      </c>
      <c r="W1324" t="s">
        <v>334</v>
      </c>
      <c r="X1324" t="s">
        <v>335</v>
      </c>
      <c r="Y1324" t="s">
        <v>42</v>
      </c>
    </row>
    <row r="1325" spans="1:25" x14ac:dyDescent="0.25">
      <c r="A1325">
        <v>10194</v>
      </c>
      <c r="B1325">
        <v>32</v>
      </c>
      <c r="C1325" t="s">
        <v>77</v>
      </c>
      <c r="D1325">
        <v>5</v>
      </c>
      <c r="E1325" t="s">
        <v>2612</v>
      </c>
      <c r="F1325" t="s">
        <v>337</v>
      </c>
      <c r="G1325" t="s">
        <v>28</v>
      </c>
      <c r="H1325">
        <v>4</v>
      </c>
      <c r="I1325">
        <v>11</v>
      </c>
      <c r="J1325">
        <v>2003</v>
      </c>
      <c r="K1325" t="s">
        <v>957</v>
      </c>
      <c r="L1325">
        <v>121</v>
      </c>
      <c r="M1325" t="s">
        <v>2604</v>
      </c>
      <c r="N1325" t="s">
        <v>338</v>
      </c>
      <c r="O1325" t="s">
        <v>339</v>
      </c>
      <c r="P1325" t="s">
        <v>340</v>
      </c>
      <c r="Q1325" t="s">
        <v>34</v>
      </c>
      <c r="R1325" t="s">
        <v>341</v>
      </c>
      <c r="S1325" t="s">
        <v>34</v>
      </c>
      <c r="T1325" t="s">
        <v>342</v>
      </c>
      <c r="U1325" t="s">
        <v>51</v>
      </c>
      <c r="V1325" t="s">
        <v>52</v>
      </c>
      <c r="W1325" t="s">
        <v>343</v>
      </c>
      <c r="X1325" t="s">
        <v>344</v>
      </c>
      <c r="Y1325" t="s">
        <v>65</v>
      </c>
    </row>
    <row r="1326" spans="1:25" x14ac:dyDescent="0.25">
      <c r="A1326">
        <v>10207</v>
      </c>
      <c r="B1326">
        <v>47</v>
      </c>
      <c r="C1326" t="s">
        <v>77</v>
      </c>
      <c r="D1326">
        <v>16</v>
      </c>
      <c r="E1326" t="s">
        <v>2613</v>
      </c>
      <c r="F1326" t="s">
        <v>736</v>
      </c>
      <c r="G1326" t="s">
        <v>28</v>
      </c>
      <c r="H1326">
        <v>4</v>
      </c>
      <c r="I1326">
        <v>12</v>
      </c>
      <c r="J1326">
        <v>2003</v>
      </c>
      <c r="K1326" t="s">
        <v>957</v>
      </c>
      <c r="L1326">
        <v>121</v>
      </c>
      <c r="M1326" t="s">
        <v>2604</v>
      </c>
      <c r="N1326" t="s">
        <v>737</v>
      </c>
      <c r="O1326" t="s">
        <v>738</v>
      </c>
      <c r="P1326" t="s">
        <v>739</v>
      </c>
      <c r="Q1326" t="s">
        <v>34</v>
      </c>
      <c r="R1326" t="s">
        <v>659</v>
      </c>
      <c r="S1326" t="s">
        <v>185</v>
      </c>
      <c r="T1326" t="s">
        <v>660</v>
      </c>
      <c r="U1326" t="s">
        <v>38</v>
      </c>
      <c r="V1326" t="s">
        <v>39</v>
      </c>
      <c r="W1326" t="s">
        <v>740</v>
      </c>
      <c r="X1326" t="s">
        <v>422</v>
      </c>
      <c r="Y1326" t="s">
        <v>65</v>
      </c>
    </row>
    <row r="1327" spans="1:25" x14ac:dyDescent="0.25">
      <c r="A1327">
        <v>10217</v>
      </c>
      <c r="B1327">
        <v>38</v>
      </c>
      <c r="C1327" t="s">
        <v>77</v>
      </c>
      <c r="D1327">
        <v>5</v>
      </c>
      <c r="E1327" t="s">
        <v>2614</v>
      </c>
      <c r="F1327" t="s">
        <v>742</v>
      </c>
      <c r="G1327" t="s">
        <v>28</v>
      </c>
      <c r="H1327">
        <v>1</v>
      </c>
      <c r="I1327">
        <v>2</v>
      </c>
      <c r="J1327">
        <v>2004</v>
      </c>
      <c r="K1327" t="s">
        <v>957</v>
      </c>
      <c r="L1327">
        <v>121</v>
      </c>
      <c r="M1327" t="s">
        <v>2604</v>
      </c>
      <c r="N1327" t="s">
        <v>743</v>
      </c>
      <c r="O1327" t="s">
        <v>744</v>
      </c>
      <c r="P1327" t="s">
        <v>745</v>
      </c>
      <c r="Q1327" t="s">
        <v>746</v>
      </c>
      <c r="R1327" t="s">
        <v>305</v>
      </c>
      <c r="S1327" t="s">
        <v>34</v>
      </c>
      <c r="T1327" t="s">
        <v>747</v>
      </c>
      <c r="U1327" t="s">
        <v>305</v>
      </c>
      <c r="V1327" t="s">
        <v>140</v>
      </c>
      <c r="W1327" t="s">
        <v>748</v>
      </c>
      <c r="X1327" t="s">
        <v>749</v>
      </c>
      <c r="Y1327" t="s">
        <v>65</v>
      </c>
    </row>
    <row r="1328" spans="1:25" x14ac:dyDescent="0.25">
      <c r="A1328">
        <v>10229</v>
      </c>
      <c r="B1328">
        <v>41</v>
      </c>
      <c r="C1328" t="s">
        <v>77</v>
      </c>
      <c r="D1328">
        <v>10</v>
      </c>
      <c r="E1328" t="s">
        <v>2615</v>
      </c>
      <c r="F1328" t="s">
        <v>751</v>
      </c>
      <c r="G1328" t="s">
        <v>28</v>
      </c>
      <c r="H1328">
        <v>1</v>
      </c>
      <c r="I1328">
        <v>3</v>
      </c>
      <c r="J1328">
        <v>2004</v>
      </c>
      <c r="K1328" t="s">
        <v>957</v>
      </c>
      <c r="L1328">
        <v>121</v>
      </c>
      <c r="M1328" t="s">
        <v>2604</v>
      </c>
      <c r="N1328" t="s">
        <v>417</v>
      </c>
      <c r="O1328" t="s">
        <v>418</v>
      </c>
      <c r="P1328" t="s">
        <v>419</v>
      </c>
      <c r="Q1328" t="s">
        <v>34</v>
      </c>
      <c r="R1328" t="s">
        <v>420</v>
      </c>
      <c r="S1328" t="s">
        <v>73</v>
      </c>
      <c r="T1328" t="s">
        <v>167</v>
      </c>
      <c r="U1328" t="s">
        <v>38</v>
      </c>
      <c r="V1328" t="s">
        <v>39</v>
      </c>
      <c r="W1328" t="s">
        <v>421</v>
      </c>
      <c r="X1328" t="s">
        <v>422</v>
      </c>
      <c r="Y1328" t="s">
        <v>65</v>
      </c>
    </row>
    <row r="1329" spans="1:25" x14ac:dyDescent="0.25">
      <c r="A1329">
        <v>10245</v>
      </c>
      <c r="B1329">
        <v>21</v>
      </c>
      <c r="C1329" t="s">
        <v>77</v>
      </c>
      <c r="D1329">
        <v>3</v>
      </c>
      <c r="E1329" t="s">
        <v>2616</v>
      </c>
      <c r="F1329" t="s">
        <v>371</v>
      </c>
      <c r="G1329" t="s">
        <v>28</v>
      </c>
      <c r="H1329">
        <v>2</v>
      </c>
      <c r="I1329">
        <v>5</v>
      </c>
      <c r="J1329">
        <v>2004</v>
      </c>
      <c r="K1329" t="s">
        <v>957</v>
      </c>
      <c r="L1329">
        <v>121</v>
      </c>
      <c r="M1329" t="s">
        <v>2604</v>
      </c>
      <c r="N1329" t="s">
        <v>372</v>
      </c>
      <c r="O1329" t="s">
        <v>373</v>
      </c>
      <c r="P1329" t="s">
        <v>374</v>
      </c>
      <c r="Q1329" t="s">
        <v>34</v>
      </c>
      <c r="R1329" t="s">
        <v>375</v>
      </c>
      <c r="S1329" t="s">
        <v>166</v>
      </c>
      <c r="T1329" t="s">
        <v>376</v>
      </c>
      <c r="U1329" t="s">
        <v>38</v>
      </c>
      <c r="V1329" t="s">
        <v>39</v>
      </c>
      <c r="W1329" t="s">
        <v>121</v>
      </c>
      <c r="X1329" t="s">
        <v>377</v>
      </c>
      <c r="Y1329" t="s">
        <v>42</v>
      </c>
    </row>
    <row r="1330" spans="1:25" x14ac:dyDescent="0.25">
      <c r="A1330">
        <v>10259</v>
      </c>
      <c r="B1330">
        <v>41</v>
      </c>
      <c r="C1330" t="s">
        <v>77</v>
      </c>
      <c r="D1330">
        <v>13</v>
      </c>
      <c r="E1330" t="s">
        <v>2617</v>
      </c>
      <c r="F1330" t="s">
        <v>379</v>
      </c>
      <c r="G1330" t="s">
        <v>28</v>
      </c>
      <c r="H1330">
        <v>2</v>
      </c>
      <c r="I1330">
        <v>6</v>
      </c>
      <c r="J1330">
        <v>2004</v>
      </c>
      <c r="K1330" t="s">
        <v>957</v>
      </c>
      <c r="L1330">
        <v>121</v>
      </c>
      <c r="M1330" t="s">
        <v>2604</v>
      </c>
      <c r="N1330" t="s">
        <v>743</v>
      </c>
      <c r="O1330" t="s">
        <v>744</v>
      </c>
      <c r="P1330" t="s">
        <v>745</v>
      </c>
      <c r="Q1330" t="s">
        <v>746</v>
      </c>
      <c r="R1330" t="s">
        <v>305</v>
      </c>
      <c r="S1330" t="s">
        <v>34</v>
      </c>
      <c r="T1330" t="s">
        <v>747</v>
      </c>
      <c r="U1330" t="s">
        <v>305</v>
      </c>
      <c r="V1330" t="s">
        <v>140</v>
      </c>
      <c r="W1330" t="s">
        <v>748</v>
      </c>
      <c r="X1330" t="s">
        <v>749</v>
      </c>
      <c r="Y1330" t="s">
        <v>65</v>
      </c>
    </row>
    <row r="1331" spans="1:25" x14ac:dyDescent="0.25">
      <c r="A1331">
        <v>10270</v>
      </c>
      <c r="B1331">
        <v>38</v>
      </c>
      <c r="C1331" t="s">
        <v>77</v>
      </c>
      <c r="D1331">
        <v>3</v>
      </c>
      <c r="E1331" t="s">
        <v>2618</v>
      </c>
      <c r="F1331" t="s">
        <v>389</v>
      </c>
      <c r="G1331" t="s">
        <v>28</v>
      </c>
      <c r="H1331">
        <v>3</v>
      </c>
      <c r="I1331">
        <v>7</v>
      </c>
      <c r="J1331">
        <v>2004</v>
      </c>
      <c r="K1331" t="s">
        <v>957</v>
      </c>
      <c r="L1331">
        <v>121</v>
      </c>
      <c r="M1331" t="s">
        <v>2604</v>
      </c>
      <c r="N1331" t="s">
        <v>233</v>
      </c>
      <c r="O1331" t="s">
        <v>234</v>
      </c>
      <c r="P1331" t="s">
        <v>235</v>
      </c>
      <c r="Q1331" t="s">
        <v>236</v>
      </c>
      <c r="R1331" t="s">
        <v>237</v>
      </c>
      <c r="S1331" t="s">
        <v>238</v>
      </c>
      <c r="T1331" t="s">
        <v>239</v>
      </c>
      <c r="U1331" t="s">
        <v>139</v>
      </c>
      <c r="V1331" t="s">
        <v>140</v>
      </c>
      <c r="W1331" t="s">
        <v>240</v>
      </c>
      <c r="X1331" t="s">
        <v>241</v>
      </c>
      <c r="Y1331" t="s">
        <v>65</v>
      </c>
    </row>
    <row r="1332" spans="1:25" x14ac:dyDescent="0.25">
      <c r="A1332">
        <v>10281</v>
      </c>
      <c r="B1332">
        <v>25</v>
      </c>
      <c r="C1332" t="s">
        <v>2619</v>
      </c>
      <c r="D1332">
        <v>10</v>
      </c>
      <c r="E1332" t="s">
        <v>2620</v>
      </c>
      <c r="F1332" t="s">
        <v>756</v>
      </c>
      <c r="G1332" t="s">
        <v>28</v>
      </c>
      <c r="H1332">
        <v>3</v>
      </c>
      <c r="I1332">
        <v>8</v>
      </c>
      <c r="J1332">
        <v>2004</v>
      </c>
      <c r="K1332" t="s">
        <v>957</v>
      </c>
      <c r="L1332">
        <v>121</v>
      </c>
      <c r="M1332" t="s">
        <v>2604</v>
      </c>
      <c r="N1332" t="s">
        <v>210</v>
      </c>
      <c r="O1332" t="s">
        <v>211</v>
      </c>
      <c r="P1332" t="s">
        <v>212</v>
      </c>
      <c r="Q1332" t="s">
        <v>34</v>
      </c>
      <c r="R1332" t="s">
        <v>213</v>
      </c>
      <c r="S1332" t="s">
        <v>214</v>
      </c>
      <c r="T1332" t="s">
        <v>215</v>
      </c>
      <c r="U1332" t="s">
        <v>38</v>
      </c>
      <c r="V1332" t="s">
        <v>39</v>
      </c>
      <c r="W1332" t="s">
        <v>40</v>
      </c>
      <c r="X1332" t="s">
        <v>216</v>
      </c>
      <c r="Y1332" t="s">
        <v>42</v>
      </c>
    </row>
    <row r="1333" spans="1:25" x14ac:dyDescent="0.25">
      <c r="A1333">
        <v>10291</v>
      </c>
      <c r="B1333">
        <v>48</v>
      </c>
      <c r="C1333" t="s">
        <v>77</v>
      </c>
      <c r="D1333">
        <v>5</v>
      </c>
      <c r="E1333" t="s">
        <v>2621</v>
      </c>
      <c r="F1333" t="s">
        <v>400</v>
      </c>
      <c r="G1333" t="s">
        <v>28</v>
      </c>
      <c r="H1333">
        <v>3</v>
      </c>
      <c r="I1333">
        <v>9</v>
      </c>
      <c r="J1333">
        <v>2004</v>
      </c>
      <c r="K1333" t="s">
        <v>957</v>
      </c>
      <c r="L1333">
        <v>121</v>
      </c>
      <c r="M1333" t="s">
        <v>2604</v>
      </c>
      <c r="N1333" t="s">
        <v>401</v>
      </c>
      <c r="O1333" t="s">
        <v>402</v>
      </c>
      <c r="P1333" t="s">
        <v>403</v>
      </c>
      <c r="Q1333" t="s">
        <v>34</v>
      </c>
      <c r="R1333" t="s">
        <v>404</v>
      </c>
      <c r="S1333" t="s">
        <v>34</v>
      </c>
      <c r="T1333" t="s">
        <v>405</v>
      </c>
      <c r="U1333" t="s">
        <v>287</v>
      </c>
      <c r="V1333" t="s">
        <v>52</v>
      </c>
      <c r="W1333" t="s">
        <v>406</v>
      </c>
      <c r="X1333" t="s">
        <v>316</v>
      </c>
      <c r="Y1333" t="s">
        <v>65</v>
      </c>
    </row>
    <row r="1334" spans="1:25" x14ac:dyDescent="0.25">
      <c r="A1334">
        <v>10305</v>
      </c>
      <c r="B1334">
        <v>22</v>
      </c>
      <c r="C1334" t="s">
        <v>2619</v>
      </c>
      <c r="D1334">
        <v>14</v>
      </c>
      <c r="E1334" t="s">
        <v>2622</v>
      </c>
      <c r="F1334" t="s">
        <v>759</v>
      </c>
      <c r="G1334" t="s">
        <v>28</v>
      </c>
      <c r="H1334">
        <v>4</v>
      </c>
      <c r="I1334">
        <v>10</v>
      </c>
      <c r="J1334">
        <v>2004</v>
      </c>
      <c r="K1334" t="s">
        <v>957</v>
      </c>
      <c r="L1334">
        <v>121</v>
      </c>
      <c r="M1334" t="s">
        <v>2604</v>
      </c>
      <c r="N1334" t="s">
        <v>181</v>
      </c>
      <c r="O1334" t="s">
        <v>182</v>
      </c>
      <c r="P1334" t="s">
        <v>183</v>
      </c>
      <c r="Q1334" t="s">
        <v>34</v>
      </c>
      <c r="R1334" t="s">
        <v>184</v>
      </c>
      <c r="S1334" t="s">
        <v>185</v>
      </c>
      <c r="T1334" t="s">
        <v>186</v>
      </c>
      <c r="U1334" t="s">
        <v>38</v>
      </c>
      <c r="V1334" t="s">
        <v>39</v>
      </c>
      <c r="W1334" t="s">
        <v>187</v>
      </c>
      <c r="X1334" t="s">
        <v>188</v>
      </c>
      <c r="Y1334" t="s">
        <v>42</v>
      </c>
    </row>
    <row r="1335" spans="1:25" x14ac:dyDescent="0.25">
      <c r="A1335">
        <v>10313</v>
      </c>
      <c r="B1335">
        <v>28</v>
      </c>
      <c r="C1335" t="s">
        <v>77</v>
      </c>
      <c r="D1335">
        <v>8</v>
      </c>
      <c r="E1335" t="s">
        <v>2623</v>
      </c>
      <c r="F1335" t="s">
        <v>761</v>
      </c>
      <c r="G1335" t="s">
        <v>28</v>
      </c>
      <c r="H1335">
        <v>4</v>
      </c>
      <c r="I1335">
        <v>10</v>
      </c>
      <c r="J1335">
        <v>2004</v>
      </c>
      <c r="K1335" t="s">
        <v>957</v>
      </c>
      <c r="L1335">
        <v>121</v>
      </c>
      <c r="M1335" t="s">
        <v>2604</v>
      </c>
      <c r="N1335" t="s">
        <v>347</v>
      </c>
      <c r="O1335" t="s">
        <v>348</v>
      </c>
      <c r="P1335" t="s">
        <v>349</v>
      </c>
      <c r="Q1335" t="s">
        <v>34</v>
      </c>
      <c r="R1335" t="s">
        <v>350</v>
      </c>
      <c r="S1335" t="s">
        <v>351</v>
      </c>
      <c r="T1335" t="s">
        <v>352</v>
      </c>
      <c r="U1335" t="s">
        <v>353</v>
      </c>
      <c r="V1335" t="s">
        <v>39</v>
      </c>
      <c r="W1335" t="s">
        <v>354</v>
      </c>
      <c r="X1335" t="s">
        <v>355</v>
      </c>
      <c r="Y1335" t="s">
        <v>42</v>
      </c>
    </row>
    <row r="1336" spans="1:25" x14ac:dyDescent="0.25">
      <c r="A1336">
        <v>10323</v>
      </c>
      <c r="B1336">
        <v>47</v>
      </c>
      <c r="C1336" t="s">
        <v>77</v>
      </c>
      <c r="D1336">
        <v>1</v>
      </c>
      <c r="E1336" t="s">
        <v>2624</v>
      </c>
      <c r="F1336" t="s">
        <v>676</v>
      </c>
      <c r="G1336" t="s">
        <v>28</v>
      </c>
      <c r="H1336">
        <v>4</v>
      </c>
      <c r="I1336">
        <v>11</v>
      </c>
      <c r="J1336">
        <v>2004</v>
      </c>
      <c r="K1336" t="s">
        <v>957</v>
      </c>
      <c r="L1336">
        <v>121</v>
      </c>
      <c r="M1336" t="s">
        <v>2604</v>
      </c>
      <c r="N1336" t="s">
        <v>849</v>
      </c>
      <c r="O1336" t="s">
        <v>850</v>
      </c>
      <c r="P1336" t="s">
        <v>851</v>
      </c>
      <c r="Q1336" t="s">
        <v>34</v>
      </c>
      <c r="R1336" t="s">
        <v>852</v>
      </c>
      <c r="S1336" t="s">
        <v>34</v>
      </c>
      <c r="T1336" t="s">
        <v>853</v>
      </c>
      <c r="U1336" t="s">
        <v>810</v>
      </c>
      <c r="V1336" t="s">
        <v>52</v>
      </c>
      <c r="W1336" t="s">
        <v>854</v>
      </c>
      <c r="X1336" t="s">
        <v>731</v>
      </c>
      <c r="Y1336" t="s">
        <v>65</v>
      </c>
    </row>
    <row r="1337" spans="1:25" x14ac:dyDescent="0.25">
      <c r="A1337">
        <v>10334</v>
      </c>
      <c r="B1337">
        <v>49</v>
      </c>
      <c r="C1337" t="s">
        <v>77</v>
      </c>
      <c r="D1337">
        <v>4</v>
      </c>
      <c r="E1337" t="s">
        <v>2625</v>
      </c>
      <c r="F1337" t="s">
        <v>764</v>
      </c>
      <c r="G1337" t="s">
        <v>708</v>
      </c>
      <c r="H1337">
        <v>4</v>
      </c>
      <c r="I1337">
        <v>11</v>
      </c>
      <c r="J1337">
        <v>2004</v>
      </c>
      <c r="K1337" t="s">
        <v>957</v>
      </c>
      <c r="L1337">
        <v>121</v>
      </c>
      <c r="M1337" t="s">
        <v>2604</v>
      </c>
      <c r="N1337" t="s">
        <v>282</v>
      </c>
      <c r="O1337" t="s">
        <v>283</v>
      </c>
      <c r="P1337" t="s">
        <v>284</v>
      </c>
      <c r="Q1337" t="s">
        <v>34</v>
      </c>
      <c r="R1337" t="s">
        <v>285</v>
      </c>
      <c r="S1337" t="s">
        <v>34</v>
      </c>
      <c r="T1337" t="s">
        <v>286</v>
      </c>
      <c r="U1337" t="s">
        <v>287</v>
      </c>
      <c r="V1337" t="s">
        <v>52</v>
      </c>
      <c r="W1337" t="s">
        <v>288</v>
      </c>
      <c r="X1337" t="s">
        <v>289</v>
      </c>
      <c r="Y1337" t="s">
        <v>65</v>
      </c>
    </row>
    <row r="1338" spans="1:25" x14ac:dyDescent="0.25">
      <c r="A1338">
        <v>10347</v>
      </c>
      <c r="B1338">
        <v>45</v>
      </c>
      <c r="C1338" t="s">
        <v>77</v>
      </c>
      <c r="D1338">
        <v>4</v>
      </c>
      <c r="E1338" t="s">
        <v>2626</v>
      </c>
      <c r="F1338" t="s">
        <v>434</v>
      </c>
      <c r="G1338" t="s">
        <v>28</v>
      </c>
      <c r="H1338">
        <v>4</v>
      </c>
      <c r="I1338">
        <v>11</v>
      </c>
      <c r="J1338">
        <v>2004</v>
      </c>
      <c r="K1338" t="s">
        <v>957</v>
      </c>
      <c r="L1338">
        <v>121</v>
      </c>
      <c r="M1338" t="s">
        <v>2604</v>
      </c>
      <c r="N1338" t="s">
        <v>132</v>
      </c>
      <c r="O1338" t="s">
        <v>133</v>
      </c>
      <c r="P1338" t="s">
        <v>134</v>
      </c>
      <c r="Q1338" t="s">
        <v>135</v>
      </c>
      <c r="R1338" t="s">
        <v>136</v>
      </c>
      <c r="S1338" t="s">
        <v>137</v>
      </c>
      <c r="T1338" t="s">
        <v>138</v>
      </c>
      <c r="U1338" t="s">
        <v>139</v>
      </c>
      <c r="V1338" t="s">
        <v>140</v>
      </c>
      <c r="W1338" t="s">
        <v>141</v>
      </c>
      <c r="X1338" t="s">
        <v>142</v>
      </c>
      <c r="Y1338" t="s">
        <v>65</v>
      </c>
    </row>
    <row r="1339" spans="1:25" x14ac:dyDescent="0.25">
      <c r="A1339">
        <v>10357</v>
      </c>
      <c r="B1339">
        <v>28</v>
      </c>
      <c r="C1339" t="s">
        <v>77</v>
      </c>
      <c r="D1339">
        <v>2</v>
      </c>
      <c r="E1339" t="s">
        <v>2627</v>
      </c>
      <c r="F1339" t="s">
        <v>436</v>
      </c>
      <c r="G1339" t="s">
        <v>28</v>
      </c>
      <c r="H1339">
        <v>4</v>
      </c>
      <c r="I1339">
        <v>12</v>
      </c>
      <c r="J1339">
        <v>2004</v>
      </c>
      <c r="K1339" t="s">
        <v>957</v>
      </c>
      <c r="L1339">
        <v>121</v>
      </c>
      <c r="M1339" t="s">
        <v>2604</v>
      </c>
      <c r="N1339" t="s">
        <v>417</v>
      </c>
      <c r="O1339" t="s">
        <v>418</v>
      </c>
      <c r="P1339" t="s">
        <v>419</v>
      </c>
      <c r="Q1339" t="s">
        <v>34</v>
      </c>
      <c r="R1339" t="s">
        <v>420</v>
      </c>
      <c r="S1339" t="s">
        <v>73</v>
      </c>
      <c r="T1339" t="s">
        <v>167</v>
      </c>
      <c r="U1339" t="s">
        <v>38</v>
      </c>
      <c r="V1339" t="s">
        <v>39</v>
      </c>
      <c r="W1339" t="s">
        <v>421</v>
      </c>
      <c r="X1339" t="s">
        <v>422</v>
      </c>
      <c r="Y1339" t="s">
        <v>65</v>
      </c>
    </row>
    <row r="1340" spans="1:25" x14ac:dyDescent="0.25">
      <c r="A1340">
        <v>10370</v>
      </c>
      <c r="B1340">
        <v>29</v>
      </c>
      <c r="C1340" t="s">
        <v>2628</v>
      </c>
      <c r="D1340">
        <v>6</v>
      </c>
      <c r="E1340" t="s">
        <v>2629</v>
      </c>
      <c r="F1340" t="s">
        <v>438</v>
      </c>
      <c r="G1340" t="s">
        <v>28</v>
      </c>
      <c r="H1340">
        <v>1</v>
      </c>
      <c r="I1340">
        <v>1</v>
      </c>
      <c r="J1340">
        <v>2005</v>
      </c>
      <c r="K1340" t="s">
        <v>957</v>
      </c>
      <c r="L1340">
        <v>121</v>
      </c>
      <c r="M1340" t="s">
        <v>2604</v>
      </c>
      <c r="N1340" t="s">
        <v>448</v>
      </c>
      <c r="O1340" t="s">
        <v>449</v>
      </c>
      <c r="P1340" t="s">
        <v>450</v>
      </c>
      <c r="Q1340" t="s">
        <v>451</v>
      </c>
      <c r="R1340" t="s">
        <v>452</v>
      </c>
      <c r="S1340" t="s">
        <v>238</v>
      </c>
      <c r="T1340" t="s">
        <v>453</v>
      </c>
      <c r="U1340" t="s">
        <v>139</v>
      </c>
      <c r="V1340" t="s">
        <v>140</v>
      </c>
      <c r="W1340" t="s">
        <v>454</v>
      </c>
      <c r="X1340" t="s">
        <v>455</v>
      </c>
      <c r="Y1340" t="s">
        <v>42</v>
      </c>
    </row>
    <row r="1341" spans="1:25" x14ac:dyDescent="0.25">
      <c r="A1341">
        <v>10382</v>
      </c>
      <c r="B1341">
        <v>39</v>
      </c>
      <c r="C1341" t="s">
        <v>77</v>
      </c>
      <c r="D1341">
        <v>1</v>
      </c>
      <c r="E1341" t="s">
        <v>2630</v>
      </c>
      <c r="F1341" t="s">
        <v>445</v>
      </c>
      <c r="G1341" t="s">
        <v>28</v>
      </c>
      <c r="H1341">
        <v>1</v>
      </c>
      <c r="I1341">
        <v>2</v>
      </c>
      <c r="J1341">
        <v>2005</v>
      </c>
      <c r="K1341" t="s">
        <v>957</v>
      </c>
      <c r="L1341">
        <v>121</v>
      </c>
      <c r="M1341" t="s">
        <v>2604</v>
      </c>
      <c r="N1341" t="s">
        <v>417</v>
      </c>
      <c r="O1341" t="s">
        <v>418</v>
      </c>
      <c r="P1341" t="s">
        <v>419</v>
      </c>
      <c r="Q1341" t="s">
        <v>34</v>
      </c>
      <c r="R1341" t="s">
        <v>420</v>
      </c>
      <c r="S1341" t="s">
        <v>73</v>
      </c>
      <c r="T1341" t="s">
        <v>167</v>
      </c>
      <c r="U1341" t="s">
        <v>38</v>
      </c>
      <c r="V1341" t="s">
        <v>39</v>
      </c>
      <c r="W1341" t="s">
        <v>421</v>
      </c>
      <c r="X1341" t="s">
        <v>422</v>
      </c>
      <c r="Y1341" t="s">
        <v>65</v>
      </c>
    </row>
    <row r="1342" spans="1:25" x14ac:dyDescent="0.25">
      <c r="A1342">
        <v>10411</v>
      </c>
      <c r="B1342">
        <v>46</v>
      </c>
      <c r="C1342" t="s">
        <v>77</v>
      </c>
      <c r="D1342">
        <v>3</v>
      </c>
      <c r="E1342" t="s">
        <v>2631</v>
      </c>
      <c r="F1342" t="s">
        <v>457</v>
      </c>
      <c r="G1342" t="s">
        <v>28</v>
      </c>
      <c r="H1342">
        <v>2</v>
      </c>
      <c r="I1342">
        <v>5</v>
      </c>
      <c r="J1342">
        <v>2005</v>
      </c>
      <c r="K1342" t="s">
        <v>957</v>
      </c>
      <c r="L1342">
        <v>121</v>
      </c>
      <c r="M1342" t="s">
        <v>2604</v>
      </c>
      <c r="N1342" t="s">
        <v>458</v>
      </c>
      <c r="O1342" t="s">
        <v>459</v>
      </c>
      <c r="P1342" t="s">
        <v>460</v>
      </c>
      <c r="Q1342" t="s">
        <v>34</v>
      </c>
      <c r="R1342" t="s">
        <v>461</v>
      </c>
      <c r="S1342" t="s">
        <v>462</v>
      </c>
      <c r="T1342" t="s">
        <v>463</v>
      </c>
      <c r="U1342" t="s">
        <v>353</v>
      </c>
      <c r="V1342" t="s">
        <v>39</v>
      </c>
      <c r="W1342" t="s">
        <v>464</v>
      </c>
      <c r="X1342" t="s">
        <v>465</v>
      </c>
      <c r="Y1342" t="s">
        <v>65</v>
      </c>
    </row>
    <row r="1343" spans="1:25" x14ac:dyDescent="0.25">
      <c r="A1343">
        <v>10425</v>
      </c>
      <c r="B1343">
        <v>38</v>
      </c>
      <c r="C1343" t="s">
        <v>77</v>
      </c>
      <c r="D1343">
        <v>13</v>
      </c>
      <c r="E1343" t="s">
        <v>2632</v>
      </c>
      <c r="F1343" t="s">
        <v>467</v>
      </c>
      <c r="G1343" t="s">
        <v>468</v>
      </c>
      <c r="H1343">
        <v>2</v>
      </c>
      <c r="I1343">
        <v>5</v>
      </c>
      <c r="J1343">
        <v>2005</v>
      </c>
      <c r="K1343" t="s">
        <v>957</v>
      </c>
      <c r="L1343">
        <v>121</v>
      </c>
      <c r="M1343" t="s">
        <v>2604</v>
      </c>
      <c r="N1343" t="s">
        <v>172</v>
      </c>
      <c r="O1343" t="s">
        <v>173</v>
      </c>
      <c r="P1343" t="s">
        <v>174</v>
      </c>
      <c r="Q1343" t="s">
        <v>34</v>
      </c>
      <c r="R1343" t="s">
        <v>175</v>
      </c>
      <c r="S1343" t="s">
        <v>34</v>
      </c>
      <c r="T1343" t="s">
        <v>176</v>
      </c>
      <c r="U1343" t="s">
        <v>51</v>
      </c>
      <c r="V1343" t="s">
        <v>52</v>
      </c>
      <c r="W1343" t="s">
        <v>177</v>
      </c>
      <c r="X1343" t="s">
        <v>178</v>
      </c>
      <c r="Y1343" t="s">
        <v>65</v>
      </c>
    </row>
    <row r="1344" spans="1:25" x14ac:dyDescent="0.25">
      <c r="A1344">
        <v>10103</v>
      </c>
      <c r="B1344">
        <v>41</v>
      </c>
      <c r="C1344" t="s">
        <v>2633</v>
      </c>
      <c r="D1344">
        <v>9</v>
      </c>
      <c r="E1344" t="s">
        <v>2634</v>
      </c>
      <c r="F1344" t="s">
        <v>277</v>
      </c>
      <c r="G1344" t="s">
        <v>28</v>
      </c>
      <c r="H1344">
        <v>1</v>
      </c>
      <c r="I1344">
        <v>1</v>
      </c>
      <c r="J1344">
        <v>2003</v>
      </c>
      <c r="K1344" t="s">
        <v>1354</v>
      </c>
      <c r="L1344">
        <v>50</v>
      </c>
      <c r="M1344" t="s">
        <v>2635</v>
      </c>
      <c r="N1344" t="s">
        <v>201</v>
      </c>
      <c r="O1344" t="s">
        <v>202</v>
      </c>
      <c r="P1344" t="s">
        <v>203</v>
      </c>
      <c r="Q1344" t="s">
        <v>34</v>
      </c>
      <c r="R1344" t="s">
        <v>204</v>
      </c>
      <c r="S1344" t="s">
        <v>34</v>
      </c>
      <c r="T1344" t="s">
        <v>205</v>
      </c>
      <c r="U1344" t="s">
        <v>112</v>
      </c>
      <c r="V1344" t="s">
        <v>52</v>
      </c>
      <c r="W1344" t="s">
        <v>206</v>
      </c>
      <c r="X1344" t="s">
        <v>207</v>
      </c>
      <c r="Y1344" t="s">
        <v>42</v>
      </c>
    </row>
    <row r="1345" spans="1:25" x14ac:dyDescent="0.25">
      <c r="A1345">
        <v>10113</v>
      </c>
      <c r="B1345">
        <v>50</v>
      </c>
      <c r="C1345" t="s">
        <v>2636</v>
      </c>
      <c r="D1345">
        <v>3</v>
      </c>
      <c r="E1345" t="s">
        <v>2637</v>
      </c>
      <c r="F1345" t="s">
        <v>960</v>
      </c>
      <c r="G1345" t="s">
        <v>28</v>
      </c>
      <c r="H1345">
        <v>1</v>
      </c>
      <c r="I1345">
        <v>3</v>
      </c>
      <c r="J1345">
        <v>2003</v>
      </c>
      <c r="K1345" t="s">
        <v>1354</v>
      </c>
      <c r="L1345">
        <v>50</v>
      </c>
      <c r="M1345" t="s">
        <v>2635</v>
      </c>
      <c r="N1345" t="s">
        <v>417</v>
      </c>
      <c r="O1345" t="s">
        <v>418</v>
      </c>
      <c r="P1345" t="s">
        <v>419</v>
      </c>
      <c r="Q1345" t="s">
        <v>34</v>
      </c>
      <c r="R1345" t="s">
        <v>420</v>
      </c>
      <c r="S1345" t="s">
        <v>73</v>
      </c>
      <c r="T1345" t="s">
        <v>167</v>
      </c>
      <c r="U1345" t="s">
        <v>38</v>
      </c>
      <c r="V1345" t="s">
        <v>39</v>
      </c>
      <c r="W1345" t="s">
        <v>421</v>
      </c>
      <c r="X1345" t="s">
        <v>422</v>
      </c>
      <c r="Y1345" t="s">
        <v>42</v>
      </c>
    </row>
    <row r="1346" spans="1:25" x14ac:dyDescent="0.25">
      <c r="A1346">
        <v>10126</v>
      </c>
      <c r="B1346">
        <v>43</v>
      </c>
      <c r="C1346" t="s">
        <v>2638</v>
      </c>
      <c r="D1346">
        <v>9</v>
      </c>
      <c r="E1346" t="s">
        <v>2639</v>
      </c>
      <c r="F1346" t="s">
        <v>291</v>
      </c>
      <c r="G1346" t="s">
        <v>28</v>
      </c>
      <c r="H1346">
        <v>2</v>
      </c>
      <c r="I1346">
        <v>5</v>
      </c>
      <c r="J1346">
        <v>2003</v>
      </c>
      <c r="K1346" t="s">
        <v>1354</v>
      </c>
      <c r="L1346">
        <v>50</v>
      </c>
      <c r="M1346" t="s">
        <v>2635</v>
      </c>
      <c r="N1346" t="s">
        <v>292</v>
      </c>
      <c r="O1346" t="s">
        <v>293</v>
      </c>
      <c r="P1346" t="s">
        <v>294</v>
      </c>
      <c r="Q1346" t="s">
        <v>34</v>
      </c>
      <c r="R1346" t="s">
        <v>271</v>
      </c>
      <c r="S1346" t="s">
        <v>34</v>
      </c>
      <c r="T1346" t="s">
        <v>295</v>
      </c>
      <c r="U1346" t="s">
        <v>273</v>
      </c>
      <c r="V1346" t="s">
        <v>52</v>
      </c>
      <c r="W1346" t="s">
        <v>296</v>
      </c>
      <c r="X1346" t="s">
        <v>297</v>
      </c>
      <c r="Y1346" t="s">
        <v>42</v>
      </c>
    </row>
    <row r="1347" spans="1:25" x14ac:dyDescent="0.25">
      <c r="A1347">
        <v>10140</v>
      </c>
      <c r="B1347">
        <v>29</v>
      </c>
      <c r="C1347" t="s">
        <v>2640</v>
      </c>
      <c r="D1347">
        <v>9</v>
      </c>
      <c r="E1347" t="s">
        <v>2641</v>
      </c>
      <c r="F1347" t="s">
        <v>299</v>
      </c>
      <c r="G1347" t="s">
        <v>28</v>
      </c>
      <c r="H1347">
        <v>3</v>
      </c>
      <c r="I1347">
        <v>7</v>
      </c>
      <c r="J1347">
        <v>2003</v>
      </c>
      <c r="K1347" t="s">
        <v>1354</v>
      </c>
      <c r="L1347">
        <v>50</v>
      </c>
      <c r="M1347" t="s">
        <v>2635</v>
      </c>
      <c r="N1347" t="s">
        <v>88</v>
      </c>
      <c r="O1347" t="s">
        <v>89</v>
      </c>
      <c r="P1347" t="s">
        <v>90</v>
      </c>
      <c r="Q1347" t="s">
        <v>34</v>
      </c>
      <c r="R1347" t="s">
        <v>91</v>
      </c>
      <c r="S1347" t="s">
        <v>73</v>
      </c>
      <c r="T1347" t="s">
        <v>92</v>
      </c>
      <c r="U1347" t="s">
        <v>38</v>
      </c>
      <c r="V1347" t="s">
        <v>39</v>
      </c>
      <c r="W1347" t="s">
        <v>93</v>
      </c>
      <c r="X1347" t="s">
        <v>94</v>
      </c>
      <c r="Y1347" t="s">
        <v>42</v>
      </c>
    </row>
    <row r="1348" spans="1:25" x14ac:dyDescent="0.25">
      <c r="A1348">
        <v>10150</v>
      </c>
      <c r="B1348">
        <v>30</v>
      </c>
      <c r="C1348" t="s">
        <v>2642</v>
      </c>
      <c r="D1348">
        <v>6</v>
      </c>
      <c r="E1348" t="s">
        <v>2643</v>
      </c>
      <c r="F1348" t="s">
        <v>301</v>
      </c>
      <c r="G1348" t="s">
        <v>28</v>
      </c>
      <c r="H1348">
        <v>3</v>
      </c>
      <c r="I1348">
        <v>9</v>
      </c>
      <c r="J1348">
        <v>2003</v>
      </c>
      <c r="K1348" t="s">
        <v>1354</v>
      </c>
      <c r="L1348">
        <v>50</v>
      </c>
      <c r="M1348" t="s">
        <v>2635</v>
      </c>
      <c r="N1348" t="s">
        <v>302</v>
      </c>
      <c r="O1348" t="s">
        <v>303</v>
      </c>
      <c r="P1348" t="s">
        <v>304</v>
      </c>
      <c r="Q1348" t="s">
        <v>34</v>
      </c>
      <c r="R1348" t="s">
        <v>305</v>
      </c>
      <c r="S1348" t="s">
        <v>34</v>
      </c>
      <c r="T1348" t="s">
        <v>306</v>
      </c>
      <c r="U1348" t="s">
        <v>305</v>
      </c>
      <c r="V1348" t="s">
        <v>307</v>
      </c>
      <c r="W1348" t="s">
        <v>308</v>
      </c>
      <c r="X1348" t="s">
        <v>309</v>
      </c>
      <c r="Y1348" t="s">
        <v>42</v>
      </c>
    </row>
    <row r="1349" spans="1:25" x14ac:dyDescent="0.25">
      <c r="A1349">
        <v>10164</v>
      </c>
      <c r="B1349">
        <v>25</v>
      </c>
      <c r="C1349" t="s">
        <v>2638</v>
      </c>
      <c r="D1349">
        <v>7</v>
      </c>
      <c r="E1349" t="s">
        <v>2644</v>
      </c>
      <c r="F1349" t="s">
        <v>723</v>
      </c>
      <c r="G1349" t="s">
        <v>724</v>
      </c>
      <c r="H1349">
        <v>4</v>
      </c>
      <c r="I1349">
        <v>10</v>
      </c>
      <c r="J1349">
        <v>2003</v>
      </c>
      <c r="K1349" t="s">
        <v>1354</v>
      </c>
      <c r="L1349">
        <v>50</v>
      </c>
      <c r="M1349" t="s">
        <v>2635</v>
      </c>
      <c r="N1349" t="s">
        <v>725</v>
      </c>
      <c r="O1349" t="s">
        <v>726</v>
      </c>
      <c r="P1349" t="s">
        <v>727</v>
      </c>
      <c r="Q1349" t="s">
        <v>34</v>
      </c>
      <c r="R1349" t="s">
        <v>728</v>
      </c>
      <c r="S1349" t="s">
        <v>34</v>
      </c>
      <c r="T1349" t="s">
        <v>729</v>
      </c>
      <c r="U1349" t="s">
        <v>226</v>
      </c>
      <c r="V1349" t="s">
        <v>52</v>
      </c>
      <c r="W1349" t="s">
        <v>730</v>
      </c>
      <c r="X1349" t="s">
        <v>731</v>
      </c>
      <c r="Y1349" t="s">
        <v>42</v>
      </c>
    </row>
    <row r="1350" spans="1:25" x14ac:dyDescent="0.25">
      <c r="A1350">
        <v>10174</v>
      </c>
      <c r="B1350">
        <v>49</v>
      </c>
      <c r="C1350" t="s">
        <v>2645</v>
      </c>
      <c r="D1350">
        <v>2</v>
      </c>
      <c r="E1350" t="s">
        <v>2646</v>
      </c>
      <c r="F1350" t="s">
        <v>318</v>
      </c>
      <c r="G1350" t="s">
        <v>28</v>
      </c>
      <c r="H1350">
        <v>4</v>
      </c>
      <c r="I1350">
        <v>11</v>
      </c>
      <c r="J1350">
        <v>2003</v>
      </c>
      <c r="K1350" t="s">
        <v>1354</v>
      </c>
      <c r="L1350">
        <v>50</v>
      </c>
      <c r="M1350" t="s">
        <v>2635</v>
      </c>
      <c r="N1350" t="s">
        <v>319</v>
      </c>
      <c r="O1350" t="s">
        <v>320</v>
      </c>
      <c r="P1350" t="s">
        <v>321</v>
      </c>
      <c r="Q1350" t="s">
        <v>34</v>
      </c>
      <c r="R1350" t="s">
        <v>322</v>
      </c>
      <c r="S1350" t="s">
        <v>323</v>
      </c>
      <c r="T1350" t="s">
        <v>324</v>
      </c>
      <c r="U1350" t="s">
        <v>139</v>
      </c>
      <c r="V1350" t="s">
        <v>140</v>
      </c>
      <c r="W1350" t="s">
        <v>325</v>
      </c>
      <c r="X1350" t="s">
        <v>326</v>
      </c>
      <c r="Y1350" t="s">
        <v>42</v>
      </c>
    </row>
    <row r="1351" spans="1:25" x14ac:dyDescent="0.25">
      <c r="A1351">
        <v>10183</v>
      </c>
      <c r="B1351">
        <v>40</v>
      </c>
      <c r="C1351" t="s">
        <v>1731</v>
      </c>
      <c r="D1351">
        <v>6</v>
      </c>
      <c r="E1351" t="s">
        <v>2647</v>
      </c>
      <c r="F1351" t="s">
        <v>328</v>
      </c>
      <c r="G1351" t="s">
        <v>28</v>
      </c>
      <c r="H1351">
        <v>4</v>
      </c>
      <c r="I1351">
        <v>11</v>
      </c>
      <c r="J1351">
        <v>2003</v>
      </c>
      <c r="K1351" t="s">
        <v>1354</v>
      </c>
      <c r="L1351">
        <v>50</v>
      </c>
      <c r="M1351" t="s">
        <v>2635</v>
      </c>
      <c r="N1351" t="s">
        <v>329</v>
      </c>
      <c r="O1351" t="s">
        <v>330</v>
      </c>
      <c r="P1351" t="s">
        <v>331</v>
      </c>
      <c r="Q1351" t="s">
        <v>34</v>
      </c>
      <c r="R1351" t="s">
        <v>332</v>
      </c>
      <c r="S1351" t="s">
        <v>214</v>
      </c>
      <c r="T1351" t="s">
        <v>333</v>
      </c>
      <c r="U1351" t="s">
        <v>38</v>
      </c>
      <c r="V1351" t="s">
        <v>39</v>
      </c>
      <c r="W1351" t="s">
        <v>334</v>
      </c>
      <c r="X1351" t="s">
        <v>335</v>
      </c>
      <c r="Y1351" t="s">
        <v>42</v>
      </c>
    </row>
    <row r="1352" spans="1:25" x14ac:dyDescent="0.25">
      <c r="A1352">
        <v>10194</v>
      </c>
      <c r="B1352">
        <v>41</v>
      </c>
      <c r="C1352" t="s">
        <v>2645</v>
      </c>
      <c r="D1352">
        <v>9</v>
      </c>
      <c r="E1352" t="s">
        <v>2648</v>
      </c>
      <c r="F1352" t="s">
        <v>337</v>
      </c>
      <c r="G1352" t="s">
        <v>28</v>
      </c>
      <c r="H1352">
        <v>4</v>
      </c>
      <c r="I1352">
        <v>11</v>
      </c>
      <c r="J1352">
        <v>2003</v>
      </c>
      <c r="K1352" t="s">
        <v>1354</v>
      </c>
      <c r="L1352">
        <v>50</v>
      </c>
      <c r="M1352" t="s">
        <v>2635</v>
      </c>
      <c r="N1352" t="s">
        <v>338</v>
      </c>
      <c r="O1352" t="s">
        <v>339</v>
      </c>
      <c r="P1352" t="s">
        <v>340</v>
      </c>
      <c r="Q1352" t="s">
        <v>34</v>
      </c>
      <c r="R1352" t="s">
        <v>341</v>
      </c>
      <c r="S1352" t="s">
        <v>34</v>
      </c>
      <c r="T1352" t="s">
        <v>342</v>
      </c>
      <c r="U1352" t="s">
        <v>51</v>
      </c>
      <c r="V1352" t="s">
        <v>52</v>
      </c>
      <c r="W1352" t="s">
        <v>343</v>
      </c>
      <c r="X1352" t="s">
        <v>344</v>
      </c>
      <c r="Y1352" t="s">
        <v>42</v>
      </c>
    </row>
    <row r="1353" spans="1:25" x14ac:dyDescent="0.25">
      <c r="A1353">
        <v>10206</v>
      </c>
      <c r="B1353">
        <v>21</v>
      </c>
      <c r="C1353" t="s">
        <v>2649</v>
      </c>
      <c r="D1353">
        <v>4</v>
      </c>
      <c r="E1353" t="s">
        <v>2650</v>
      </c>
      <c r="F1353" t="s">
        <v>346</v>
      </c>
      <c r="G1353" t="s">
        <v>28</v>
      </c>
      <c r="H1353">
        <v>4</v>
      </c>
      <c r="I1353">
        <v>12</v>
      </c>
      <c r="J1353">
        <v>2003</v>
      </c>
      <c r="K1353" t="s">
        <v>1354</v>
      </c>
      <c r="L1353">
        <v>50</v>
      </c>
      <c r="M1353" t="s">
        <v>2635</v>
      </c>
      <c r="N1353" t="s">
        <v>347</v>
      </c>
      <c r="O1353" t="s">
        <v>348</v>
      </c>
      <c r="P1353" t="s">
        <v>349</v>
      </c>
      <c r="Q1353" t="s">
        <v>34</v>
      </c>
      <c r="R1353" t="s">
        <v>350</v>
      </c>
      <c r="S1353" t="s">
        <v>351</v>
      </c>
      <c r="T1353" t="s">
        <v>352</v>
      </c>
      <c r="U1353" t="s">
        <v>353</v>
      </c>
      <c r="V1353" t="s">
        <v>39</v>
      </c>
      <c r="W1353" t="s">
        <v>354</v>
      </c>
      <c r="X1353" t="s">
        <v>355</v>
      </c>
      <c r="Y1353" t="s">
        <v>42</v>
      </c>
    </row>
    <row r="1354" spans="1:25" x14ac:dyDescent="0.25">
      <c r="A1354">
        <v>10215</v>
      </c>
      <c r="B1354">
        <v>46</v>
      </c>
      <c r="C1354" t="s">
        <v>2651</v>
      </c>
      <c r="D1354">
        <v>1</v>
      </c>
      <c r="E1354" t="s">
        <v>2652</v>
      </c>
      <c r="F1354" t="s">
        <v>357</v>
      </c>
      <c r="G1354" t="s">
        <v>28</v>
      </c>
      <c r="H1354">
        <v>1</v>
      </c>
      <c r="I1354">
        <v>1</v>
      </c>
      <c r="J1354">
        <v>2004</v>
      </c>
      <c r="K1354" t="s">
        <v>1354</v>
      </c>
      <c r="L1354">
        <v>50</v>
      </c>
      <c r="M1354" t="s">
        <v>2635</v>
      </c>
      <c r="N1354" t="s">
        <v>358</v>
      </c>
      <c r="O1354" t="s">
        <v>359</v>
      </c>
      <c r="P1354" t="s">
        <v>360</v>
      </c>
      <c r="Q1354" t="s">
        <v>34</v>
      </c>
      <c r="R1354" t="s">
        <v>361</v>
      </c>
      <c r="S1354" t="s">
        <v>73</v>
      </c>
      <c r="T1354" t="s">
        <v>158</v>
      </c>
      <c r="U1354" t="s">
        <v>38</v>
      </c>
      <c r="V1354" t="s">
        <v>39</v>
      </c>
      <c r="W1354" t="s">
        <v>362</v>
      </c>
      <c r="X1354" t="s">
        <v>363</v>
      </c>
      <c r="Y1354" t="s">
        <v>42</v>
      </c>
    </row>
    <row r="1355" spans="1:25" x14ac:dyDescent="0.25">
      <c r="A1355">
        <v>10229</v>
      </c>
      <c r="B1355">
        <v>39</v>
      </c>
      <c r="C1355" t="s">
        <v>1286</v>
      </c>
      <c r="D1355">
        <v>14</v>
      </c>
      <c r="E1355" t="s">
        <v>2653</v>
      </c>
      <c r="F1355" t="s">
        <v>751</v>
      </c>
      <c r="G1355" t="s">
        <v>28</v>
      </c>
      <c r="H1355">
        <v>1</v>
      </c>
      <c r="I1355">
        <v>3</v>
      </c>
      <c r="J1355">
        <v>2004</v>
      </c>
      <c r="K1355" t="s">
        <v>1354</v>
      </c>
      <c r="L1355">
        <v>50</v>
      </c>
      <c r="M1355" t="s">
        <v>2635</v>
      </c>
      <c r="N1355" t="s">
        <v>417</v>
      </c>
      <c r="O1355" t="s">
        <v>418</v>
      </c>
      <c r="P1355" t="s">
        <v>419</v>
      </c>
      <c r="Q1355" t="s">
        <v>34</v>
      </c>
      <c r="R1355" t="s">
        <v>420</v>
      </c>
      <c r="S1355" t="s">
        <v>73</v>
      </c>
      <c r="T1355" t="s">
        <v>167</v>
      </c>
      <c r="U1355" t="s">
        <v>38</v>
      </c>
      <c r="V1355" t="s">
        <v>39</v>
      </c>
      <c r="W1355" t="s">
        <v>421</v>
      </c>
      <c r="X1355" t="s">
        <v>422</v>
      </c>
      <c r="Y1355" t="s">
        <v>42</v>
      </c>
    </row>
    <row r="1356" spans="1:25" x14ac:dyDescent="0.25">
      <c r="A1356">
        <v>10245</v>
      </c>
      <c r="B1356">
        <v>45</v>
      </c>
      <c r="C1356" t="s">
        <v>2654</v>
      </c>
      <c r="D1356">
        <v>7</v>
      </c>
      <c r="E1356" t="s">
        <v>2655</v>
      </c>
      <c r="F1356" t="s">
        <v>371</v>
      </c>
      <c r="G1356" t="s">
        <v>28</v>
      </c>
      <c r="H1356">
        <v>2</v>
      </c>
      <c r="I1356">
        <v>5</v>
      </c>
      <c r="J1356">
        <v>2004</v>
      </c>
      <c r="K1356" t="s">
        <v>1354</v>
      </c>
      <c r="L1356">
        <v>50</v>
      </c>
      <c r="M1356" t="s">
        <v>2635</v>
      </c>
      <c r="N1356" t="s">
        <v>372</v>
      </c>
      <c r="O1356" t="s">
        <v>373</v>
      </c>
      <c r="P1356" t="s">
        <v>374</v>
      </c>
      <c r="Q1356" t="s">
        <v>34</v>
      </c>
      <c r="R1356" t="s">
        <v>375</v>
      </c>
      <c r="S1356" t="s">
        <v>166</v>
      </c>
      <c r="T1356" t="s">
        <v>376</v>
      </c>
      <c r="U1356" t="s">
        <v>38</v>
      </c>
      <c r="V1356" t="s">
        <v>39</v>
      </c>
      <c r="W1356" t="s">
        <v>121</v>
      </c>
      <c r="X1356" t="s">
        <v>377</v>
      </c>
      <c r="Y1356" t="s">
        <v>42</v>
      </c>
    </row>
    <row r="1357" spans="1:25" x14ac:dyDescent="0.25">
      <c r="A1357">
        <v>10258</v>
      </c>
      <c r="B1357">
        <v>21</v>
      </c>
      <c r="C1357" t="s">
        <v>2654</v>
      </c>
      <c r="D1357">
        <v>4</v>
      </c>
      <c r="E1357" t="s">
        <v>2656</v>
      </c>
      <c r="F1357" t="s">
        <v>379</v>
      </c>
      <c r="G1357" t="s">
        <v>28</v>
      </c>
      <c r="H1357">
        <v>2</v>
      </c>
      <c r="I1357">
        <v>6</v>
      </c>
      <c r="J1357">
        <v>2004</v>
      </c>
      <c r="K1357" t="s">
        <v>1354</v>
      </c>
      <c r="L1357">
        <v>50</v>
      </c>
      <c r="M1357" t="s">
        <v>2635</v>
      </c>
      <c r="N1357" t="s">
        <v>380</v>
      </c>
      <c r="O1357" t="s">
        <v>381</v>
      </c>
      <c r="P1357" t="s">
        <v>382</v>
      </c>
      <c r="Q1357" t="s">
        <v>34</v>
      </c>
      <c r="R1357" t="s">
        <v>383</v>
      </c>
      <c r="S1357" t="s">
        <v>384</v>
      </c>
      <c r="T1357" t="s">
        <v>385</v>
      </c>
      <c r="U1357" t="s">
        <v>307</v>
      </c>
      <c r="V1357" t="s">
        <v>307</v>
      </c>
      <c r="W1357" t="s">
        <v>386</v>
      </c>
      <c r="X1357" t="s">
        <v>387</v>
      </c>
      <c r="Y1357" t="s">
        <v>42</v>
      </c>
    </row>
    <row r="1358" spans="1:25" x14ac:dyDescent="0.25">
      <c r="A1358">
        <v>10270</v>
      </c>
      <c r="B1358">
        <v>44</v>
      </c>
      <c r="C1358" t="s">
        <v>2657</v>
      </c>
      <c r="D1358">
        <v>7</v>
      </c>
      <c r="E1358" t="s">
        <v>2658</v>
      </c>
      <c r="F1358" t="s">
        <v>389</v>
      </c>
      <c r="G1358" t="s">
        <v>28</v>
      </c>
      <c r="H1358">
        <v>3</v>
      </c>
      <c r="I1358">
        <v>7</v>
      </c>
      <c r="J1358">
        <v>2004</v>
      </c>
      <c r="K1358" t="s">
        <v>1354</v>
      </c>
      <c r="L1358">
        <v>50</v>
      </c>
      <c r="M1358" t="s">
        <v>2635</v>
      </c>
      <c r="N1358" t="s">
        <v>233</v>
      </c>
      <c r="O1358" t="s">
        <v>234</v>
      </c>
      <c r="P1358" t="s">
        <v>235</v>
      </c>
      <c r="Q1358" t="s">
        <v>236</v>
      </c>
      <c r="R1358" t="s">
        <v>237</v>
      </c>
      <c r="S1358" t="s">
        <v>238</v>
      </c>
      <c r="T1358" t="s">
        <v>239</v>
      </c>
      <c r="U1358" t="s">
        <v>139</v>
      </c>
      <c r="V1358" t="s">
        <v>140</v>
      </c>
      <c r="W1358" t="s">
        <v>240</v>
      </c>
      <c r="X1358" t="s">
        <v>241</v>
      </c>
      <c r="Y1358" t="s">
        <v>42</v>
      </c>
    </row>
    <row r="1359" spans="1:25" x14ac:dyDescent="0.25">
      <c r="A1359">
        <v>10281</v>
      </c>
      <c r="B1359">
        <v>44</v>
      </c>
      <c r="C1359" t="s">
        <v>2654</v>
      </c>
      <c r="D1359">
        <v>14</v>
      </c>
      <c r="E1359" t="s">
        <v>2659</v>
      </c>
      <c r="F1359" t="s">
        <v>756</v>
      </c>
      <c r="G1359" t="s">
        <v>28</v>
      </c>
      <c r="H1359">
        <v>3</v>
      </c>
      <c r="I1359">
        <v>8</v>
      </c>
      <c r="J1359">
        <v>2004</v>
      </c>
      <c r="K1359" t="s">
        <v>1354</v>
      </c>
      <c r="L1359">
        <v>50</v>
      </c>
      <c r="M1359" t="s">
        <v>2635</v>
      </c>
      <c r="N1359" t="s">
        <v>210</v>
      </c>
      <c r="O1359" t="s">
        <v>211</v>
      </c>
      <c r="P1359" t="s">
        <v>212</v>
      </c>
      <c r="Q1359" t="s">
        <v>34</v>
      </c>
      <c r="R1359" t="s">
        <v>213</v>
      </c>
      <c r="S1359" t="s">
        <v>214</v>
      </c>
      <c r="T1359" t="s">
        <v>215</v>
      </c>
      <c r="U1359" t="s">
        <v>38</v>
      </c>
      <c r="V1359" t="s">
        <v>39</v>
      </c>
      <c r="W1359" t="s">
        <v>40</v>
      </c>
      <c r="X1359" t="s">
        <v>216</v>
      </c>
      <c r="Y1359" t="s">
        <v>42</v>
      </c>
    </row>
    <row r="1360" spans="1:25" x14ac:dyDescent="0.25">
      <c r="A1360">
        <v>10291</v>
      </c>
      <c r="B1360">
        <v>29</v>
      </c>
      <c r="C1360" t="s">
        <v>2660</v>
      </c>
      <c r="D1360">
        <v>9</v>
      </c>
      <c r="E1360" t="s">
        <v>2661</v>
      </c>
      <c r="F1360" t="s">
        <v>400</v>
      </c>
      <c r="G1360" t="s">
        <v>28</v>
      </c>
      <c r="H1360">
        <v>3</v>
      </c>
      <c r="I1360">
        <v>9</v>
      </c>
      <c r="J1360">
        <v>2004</v>
      </c>
      <c r="K1360" t="s">
        <v>1354</v>
      </c>
      <c r="L1360">
        <v>50</v>
      </c>
      <c r="M1360" t="s">
        <v>2635</v>
      </c>
      <c r="N1360" t="s">
        <v>401</v>
      </c>
      <c r="O1360" t="s">
        <v>402</v>
      </c>
      <c r="P1360" t="s">
        <v>403</v>
      </c>
      <c r="Q1360" t="s">
        <v>34</v>
      </c>
      <c r="R1360" t="s">
        <v>404</v>
      </c>
      <c r="S1360" t="s">
        <v>34</v>
      </c>
      <c r="T1360" t="s">
        <v>405</v>
      </c>
      <c r="U1360" t="s">
        <v>287</v>
      </c>
      <c r="V1360" t="s">
        <v>52</v>
      </c>
      <c r="W1360" t="s">
        <v>406</v>
      </c>
      <c r="X1360" t="s">
        <v>316</v>
      </c>
      <c r="Y1360" t="s">
        <v>42</v>
      </c>
    </row>
    <row r="1361" spans="1:25" x14ac:dyDescent="0.25">
      <c r="A1361">
        <v>10304</v>
      </c>
      <c r="B1361">
        <v>34</v>
      </c>
      <c r="C1361" t="s">
        <v>1731</v>
      </c>
      <c r="D1361">
        <v>4</v>
      </c>
      <c r="E1361" t="s">
        <v>2662</v>
      </c>
      <c r="F1361" t="s">
        <v>408</v>
      </c>
      <c r="G1361" t="s">
        <v>28</v>
      </c>
      <c r="H1361">
        <v>4</v>
      </c>
      <c r="I1361">
        <v>10</v>
      </c>
      <c r="J1361">
        <v>2004</v>
      </c>
      <c r="K1361" t="s">
        <v>1354</v>
      </c>
      <c r="L1361">
        <v>50</v>
      </c>
      <c r="M1361" t="s">
        <v>2635</v>
      </c>
      <c r="N1361" t="s">
        <v>409</v>
      </c>
      <c r="O1361" t="s">
        <v>410</v>
      </c>
      <c r="P1361" t="s">
        <v>411</v>
      </c>
      <c r="Q1361" t="s">
        <v>34</v>
      </c>
      <c r="R1361" t="s">
        <v>412</v>
      </c>
      <c r="S1361" t="s">
        <v>34</v>
      </c>
      <c r="T1361" t="s">
        <v>413</v>
      </c>
      <c r="U1361" t="s">
        <v>51</v>
      </c>
      <c r="V1361" t="s">
        <v>52</v>
      </c>
      <c r="W1361" t="s">
        <v>414</v>
      </c>
      <c r="X1361" t="s">
        <v>64</v>
      </c>
      <c r="Y1361" t="s">
        <v>42</v>
      </c>
    </row>
    <row r="1362" spans="1:25" x14ac:dyDescent="0.25">
      <c r="A1362">
        <v>10312</v>
      </c>
      <c r="B1362">
        <v>39</v>
      </c>
      <c r="C1362" t="s">
        <v>2235</v>
      </c>
      <c r="D1362">
        <v>1</v>
      </c>
      <c r="E1362" t="s">
        <v>2663</v>
      </c>
      <c r="F1362" t="s">
        <v>416</v>
      </c>
      <c r="G1362" t="s">
        <v>28</v>
      </c>
      <c r="H1362">
        <v>4</v>
      </c>
      <c r="I1362">
        <v>10</v>
      </c>
      <c r="J1362">
        <v>2004</v>
      </c>
      <c r="K1362" t="s">
        <v>1354</v>
      </c>
      <c r="L1362">
        <v>50</v>
      </c>
      <c r="M1362" t="s">
        <v>2635</v>
      </c>
      <c r="N1362" t="s">
        <v>417</v>
      </c>
      <c r="O1362" t="s">
        <v>418</v>
      </c>
      <c r="P1362" t="s">
        <v>419</v>
      </c>
      <c r="Q1362" t="s">
        <v>34</v>
      </c>
      <c r="R1362" t="s">
        <v>420</v>
      </c>
      <c r="S1362" t="s">
        <v>73</v>
      </c>
      <c r="T1362" t="s">
        <v>167</v>
      </c>
      <c r="U1362" t="s">
        <v>38</v>
      </c>
      <c r="V1362" t="s">
        <v>39</v>
      </c>
      <c r="W1362" t="s">
        <v>421</v>
      </c>
      <c r="X1362" t="s">
        <v>422</v>
      </c>
      <c r="Y1362" t="s">
        <v>42</v>
      </c>
    </row>
    <row r="1363" spans="1:25" x14ac:dyDescent="0.25">
      <c r="A1363">
        <v>10324</v>
      </c>
      <c r="B1363">
        <v>38</v>
      </c>
      <c r="C1363" t="s">
        <v>77</v>
      </c>
      <c r="D1363">
        <v>6</v>
      </c>
      <c r="E1363" t="s">
        <v>2664</v>
      </c>
      <c r="F1363" t="s">
        <v>676</v>
      </c>
      <c r="G1363" t="s">
        <v>28</v>
      </c>
      <c r="H1363">
        <v>4</v>
      </c>
      <c r="I1363">
        <v>11</v>
      </c>
      <c r="J1363">
        <v>2004</v>
      </c>
      <c r="K1363" t="s">
        <v>1354</v>
      </c>
      <c r="L1363">
        <v>50</v>
      </c>
      <c r="M1363" t="s">
        <v>2635</v>
      </c>
      <c r="N1363" t="s">
        <v>145</v>
      </c>
      <c r="O1363" t="s">
        <v>146</v>
      </c>
      <c r="P1363" t="s">
        <v>147</v>
      </c>
      <c r="Q1363" t="s">
        <v>148</v>
      </c>
      <c r="R1363" t="s">
        <v>35</v>
      </c>
      <c r="S1363" t="s">
        <v>36</v>
      </c>
      <c r="T1363" t="s">
        <v>37</v>
      </c>
      <c r="U1363" t="s">
        <v>38</v>
      </c>
      <c r="V1363" t="s">
        <v>39</v>
      </c>
      <c r="W1363" t="s">
        <v>149</v>
      </c>
      <c r="X1363" t="s">
        <v>150</v>
      </c>
      <c r="Y1363" t="s">
        <v>65</v>
      </c>
    </row>
    <row r="1364" spans="1:25" x14ac:dyDescent="0.25">
      <c r="A1364">
        <v>10333</v>
      </c>
      <c r="B1364">
        <v>24</v>
      </c>
      <c r="C1364" t="s">
        <v>2665</v>
      </c>
      <c r="D1364">
        <v>8</v>
      </c>
      <c r="E1364" t="s">
        <v>2666</v>
      </c>
      <c r="F1364" t="s">
        <v>432</v>
      </c>
      <c r="G1364" t="s">
        <v>28</v>
      </c>
      <c r="H1364">
        <v>4</v>
      </c>
      <c r="I1364">
        <v>11</v>
      </c>
      <c r="J1364">
        <v>2004</v>
      </c>
      <c r="K1364" t="s">
        <v>1354</v>
      </c>
      <c r="L1364">
        <v>50</v>
      </c>
      <c r="M1364" t="s">
        <v>2635</v>
      </c>
      <c r="N1364" t="s">
        <v>118</v>
      </c>
      <c r="O1364" t="s">
        <v>119</v>
      </c>
      <c r="P1364" t="s">
        <v>120</v>
      </c>
      <c r="Q1364" t="s">
        <v>34</v>
      </c>
      <c r="R1364" t="s">
        <v>83</v>
      </c>
      <c r="S1364" t="s">
        <v>73</v>
      </c>
      <c r="T1364" t="s">
        <v>34</v>
      </c>
      <c r="U1364" t="s">
        <v>38</v>
      </c>
      <c r="V1364" t="s">
        <v>39</v>
      </c>
      <c r="W1364" t="s">
        <v>121</v>
      </c>
      <c r="X1364" t="s">
        <v>76</v>
      </c>
      <c r="Y1364" t="s">
        <v>42</v>
      </c>
    </row>
    <row r="1365" spans="1:25" x14ac:dyDescent="0.25">
      <c r="A1365">
        <v>10348</v>
      </c>
      <c r="B1365">
        <v>29</v>
      </c>
      <c r="C1365" t="s">
        <v>77</v>
      </c>
      <c r="D1365">
        <v>6</v>
      </c>
      <c r="E1365" t="s">
        <v>2667</v>
      </c>
      <c r="F1365" t="s">
        <v>665</v>
      </c>
      <c r="G1365" t="s">
        <v>28</v>
      </c>
      <c r="H1365">
        <v>4</v>
      </c>
      <c r="I1365">
        <v>11</v>
      </c>
      <c r="J1365">
        <v>2004</v>
      </c>
      <c r="K1365" t="s">
        <v>1354</v>
      </c>
      <c r="L1365">
        <v>50</v>
      </c>
      <c r="M1365" t="s">
        <v>2635</v>
      </c>
      <c r="N1365" t="s">
        <v>292</v>
      </c>
      <c r="O1365" t="s">
        <v>293</v>
      </c>
      <c r="P1365" t="s">
        <v>294</v>
      </c>
      <c r="Q1365" t="s">
        <v>34</v>
      </c>
      <c r="R1365" t="s">
        <v>271</v>
      </c>
      <c r="S1365" t="s">
        <v>34</v>
      </c>
      <c r="T1365" t="s">
        <v>295</v>
      </c>
      <c r="U1365" t="s">
        <v>273</v>
      </c>
      <c r="V1365" t="s">
        <v>52</v>
      </c>
      <c r="W1365" t="s">
        <v>296</v>
      </c>
      <c r="X1365" t="s">
        <v>297</v>
      </c>
      <c r="Y1365" t="s">
        <v>229</v>
      </c>
    </row>
    <row r="1366" spans="1:25" x14ac:dyDescent="0.25">
      <c r="A1366">
        <v>10358</v>
      </c>
      <c r="B1366">
        <v>30</v>
      </c>
      <c r="C1366" t="s">
        <v>77</v>
      </c>
      <c r="D1366">
        <v>8</v>
      </c>
      <c r="E1366" t="s">
        <v>2668</v>
      </c>
      <c r="F1366" t="s">
        <v>436</v>
      </c>
      <c r="G1366" t="s">
        <v>28</v>
      </c>
      <c r="H1366">
        <v>4</v>
      </c>
      <c r="I1366">
        <v>12</v>
      </c>
      <c r="J1366">
        <v>2004</v>
      </c>
      <c r="K1366" t="s">
        <v>1354</v>
      </c>
      <c r="L1366">
        <v>50</v>
      </c>
      <c r="M1366" t="s">
        <v>2635</v>
      </c>
      <c r="N1366" t="s">
        <v>268</v>
      </c>
      <c r="O1366" t="s">
        <v>269</v>
      </c>
      <c r="P1366" t="s">
        <v>270</v>
      </c>
      <c r="Q1366" t="s">
        <v>34</v>
      </c>
      <c r="R1366" t="s">
        <v>271</v>
      </c>
      <c r="S1366" t="s">
        <v>34</v>
      </c>
      <c r="T1366" t="s">
        <v>272</v>
      </c>
      <c r="U1366" t="s">
        <v>273</v>
      </c>
      <c r="V1366" t="s">
        <v>52</v>
      </c>
      <c r="W1366" t="s">
        <v>274</v>
      </c>
      <c r="X1366" t="s">
        <v>275</v>
      </c>
      <c r="Y1366" t="s">
        <v>65</v>
      </c>
    </row>
    <row r="1367" spans="1:25" x14ac:dyDescent="0.25">
      <c r="A1367">
        <v>10370</v>
      </c>
      <c r="B1367">
        <v>20</v>
      </c>
      <c r="C1367" t="s">
        <v>77</v>
      </c>
      <c r="D1367">
        <v>2</v>
      </c>
      <c r="E1367" t="s">
        <v>2299</v>
      </c>
      <c r="F1367" t="s">
        <v>438</v>
      </c>
      <c r="G1367" t="s">
        <v>28</v>
      </c>
      <c r="H1367">
        <v>1</v>
      </c>
      <c r="I1367">
        <v>1</v>
      </c>
      <c r="J1367">
        <v>2005</v>
      </c>
      <c r="K1367" t="s">
        <v>1354</v>
      </c>
      <c r="L1367">
        <v>50</v>
      </c>
      <c r="M1367" t="s">
        <v>2635</v>
      </c>
      <c r="N1367" t="s">
        <v>448</v>
      </c>
      <c r="O1367" t="s">
        <v>449</v>
      </c>
      <c r="P1367" t="s">
        <v>450</v>
      </c>
      <c r="Q1367" t="s">
        <v>451</v>
      </c>
      <c r="R1367" t="s">
        <v>452</v>
      </c>
      <c r="S1367" t="s">
        <v>238</v>
      </c>
      <c r="T1367" t="s">
        <v>453</v>
      </c>
      <c r="U1367" t="s">
        <v>139</v>
      </c>
      <c r="V1367" t="s">
        <v>140</v>
      </c>
      <c r="W1367" t="s">
        <v>454</v>
      </c>
      <c r="X1367" t="s">
        <v>455</v>
      </c>
      <c r="Y1367" t="s">
        <v>42</v>
      </c>
    </row>
    <row r="1368" spans="1:25" x14ac:dyDescent="0.25">
      <c r="A1368">
        <v>10382</v>
      </c>
      <c r="B1368">
        <v>39</v>
      </c>
      <c r="C1368" t="s">
        <v>77</v>
      </c>
      <c r="D1368">
        <v>2</v>
      </c>
      <c r="E1368" t="s">
        <v>2669</v>
      </c>
      <c r="F1368" t="s">
        <v>445</v>
      </c>
      <c r="G1368" t="s">
        <v>28</v>
      </c>
      <c r="H1368">
        <v>1</v>
      </c>
      <c r="I1368">
        <v>2</v>
      </c>
      <c r="J1368">
        <v>2005</v>
      </c>
      <c r="K1368" t="s">
        <v>1354</v>
      </c>
      <c r="L1368">
        <v>50</v>
      </c>
      <c r="M1368" t="s">
        <v>2635</v>
      </c>
      <c r="N1368" t="s">
        <v>417</v>
      </c>
      <c r="O1368" t="s">
        <v>418</v>
      </c>
      <c r="P1368" t="s">
        <v>419</v>
      </c>
      <c r="Q1368" t="s">
        <v>34</v>
      </c>
      <c r="R1368" t="s">
        <v>420</v>
      </c>
      <c r="S1368" t="s">
        <v>73</v>
      </c>
      <c r="T1368" t="s">
        <v>167</v>
      </c>
      <c r="U1368" t="s">
        <v>38</v>
      </c>
      <c r="V1368" t="s">
        <v>39</v>
      </c>
      <c r="W1368" t="s">
        <v>421</v>
      </c>
      <c r="X1368" t="s">
        <v>422</v>
      </c>
      <c r="Y1368" t="s">
        <v>229</v>
      </c>
    </row>
    <row r="1369" spans="1:25" x14ac:dyDescent="0.25">
      <c r="A1369">
        <v>10411</v>
      </c>
      <c r="B1369">
        <v>35</v>
      </c>
      <c r="C1369" t="s">
        <v>2654</v>
      </c>
      <c r="D1369">
        <v>7</v>
      </c>
      <c r="E1369" t="s">
        <v>2670</v>
      </c>
      <c r="F1369" t="s">
        <v>457</v>
      </c>
      <c r="G1369" t="s">
        <v>28</v>
      </c>
      <c r="H1369">
        <v>2</v>
      </c>
      <c r="I1369">
        <v>5</v>
      </c>
      <c r="J1369">
        <v>2005</v>
      </c>
      <c r="K1369" t="s">
        <v>1354</v>
      </c>
      <c r="L1369">
        <v>50</v>
      </c>
      <c r="M1369" t="s">
        <v>2635</v>
      </c>
      <c r="N1369" t="s">
        <v>458</v>
      </c>
      <c r="O1369" t="s">
        <v>459</v>
      </c>
      <c r="P1369" t="s">
        <v>460</v>
      </c>
      <c r="Q1369" t="s">
        <v>34</v>
      </c>
      <c r="R1369" t="s">
        <v>461</v>
      </c>
      <c r="S1369" t="s">
        <v>462</v>
      </c>
      <c r="T1369" t="s">
        <v>463</v>
      </c>
      <c r="U1369" t="s">
        <v>353</v>
      </c>
      <c r="V1369" t="s">
        <v>39</v>
      </c>
      <c r="W1369" t="s">
        <v>464</v>
      </c>
      <c r="X1369" t="s">
        <v>465</v>
      </c>
      <c r="Y1369" t="s">
        <v>42</v>
      </c>
    </row>
    <row r="1370" spans="1:25" x14ac:dyDescent="0.25">
      <c r="A1370">
        <v>10424</v>
      </c>
      <c r="B1370">
        <v>26</v>
      </c>
      <c r="C1370" t="s">
        <v>2654</v>
      </c>
      <c r="D1370">
        <v>4</v>
      </c>
      <c r="E1370" t="s">
        <v>2671</v>
      </c>
      <c r="F1370" t="s">
        <v>467</v>
      </c>
      <c r="G1370" t="s">
        <v>468</v>
      </c>
      <c r="H1370">
        <v>2</v>
      </c>
      <c r="I1370">
        <v>5</v>
      </c>
      <c r="J1370">
        <v>2005</v>
      </c>
      <c r="K1370" t="s">
        <v>1354</v>
      </c>
      <c r="L1370">
        <v>50</v>
      </c>
      <c r="M1370" t="s">
        <v>2635</v>
      </c>
      <c r="N1370" t="s">
        <v>268</v>
      </c>
      <c r="O1370" t="s">
        <v>269</v>
      </c>
      <c r="P1370" t="s">
        <v>270</v>
      </c>
      <c r="Q1370" t="s">
        <v>34</v>
      </c>
      <c r="R1370" t="s">
        <v>271</v>
      </c>
      <c r="S1370" t="s">
        <v>34</v>
      </c>
      <c r="T1370" t="s">
        <v>272</v>
      </c>
      <c r="U1370" t="s">
        <v>273</v>
      </c>
      <c r="V1370" t="s">
        <v>52</v>
      </c>
      <c r="W1370" t="s">
        <v>274</v>
      </c>
      <c r="X1370" t="s">
        <v>275</v>
      </c>
      <c r="Y1370" t="s">
        <v>42</v>
      </c>
    </row>
    <row r="1371" spans="1:25" x14ac:dyDescent="0.25">
      <c r="A1371">
        <v>10108</v>
      </c>
      <c r="B1371">
        <v>44</v>
      </c>
      <c r="C1371" t="s">
        <v>77</v>
      </c>
      <c r="D1371">
        <v>11</v>
      </c>
      <c r="E1371" t="s">
        <v>2672</v>
      </c>
      <c r="F1371" t="s">
        <v>775</v>
      </c>
      <c r="G1371" t="s">
        <v>28</v>
      </c>
      <c r="H1371">
        <v>1</v>
      </c>
      <c r="I1371">
        <v>3</v>
      </c>
      <c r="J1371">
        <v>2003</v>
      </c>
      <c r="K1371" t="s">
        <v>278</v>
      </c>
      <c r="L1371">
        <v>148</v>
      </c>
      <c r="M1371" t="s">
        <v>2673</v>
      </c>
      <c r="N1371" t="s">
        <v>777</v>
      </c>
      <c r="O1371" t="s">
        <v>778</v>
      </c>
      <c r="P1371" t="s">
        <v>779</v>
      </c>
      <c r="Q1371" t="s">
        <v>34</v>
      </c>
      <c r="R1371" t="s">
        <v>780</v>
      </c>
      <c r="S1371" t="s">
        <v>34</v>
      </c>
      <c r="T1371" t="s">
        <v>781</v>
      </c>
      <c r="U1371" t="s">
        <v>782</v>
      </c>
      <c r="V1371" t="s">
        <v>307</v>
      </c>
      <c r="W1371" t="s">
        <v>783</v>
      </c>
      <c r="X1371" t="s">
        <v>784</v>
      </c>
      <c r="Y1371" t="s">
        <v>65</v>
      </c>
    </row>
    <row r="1372" spans="1:25" x14ac:dyDescent="0.25">
      <c r="A1372">
        <v>10122</v>
      </c>
      <c r="B1372">
        <v>28</v>
      </c>
      <c r="C1372" t="s">
        <v>77</v>
      </c>
      <c r="D1372">
        <v>15</v>
      </c>
      <c r="E1372" t="s">
        <v>2674</v>
      </c>
      <c r="F1372" t="s">
        <v>786</v>
      </c>
      <c r="G1372" t="s">
        <v>28</v>
      </c>
      <c r="H1372">
        <v>2</v>
      </c>
      <c r="I1372">
        <v>5</v>
      </c>
      <c r="J1372">
        <v>2003</v>
      </c>
      <c r="K1372" t="s">
        <v>278</v>
      </c>
      <c r="L1372">
        <v>148</v>
      </c>
      <c r="M1372" t="s">
        <v>2673</v>
      </c>
      <c r="N1372" t="s">
        <v>787</v>
      </c>
      <c r="O1372" t="s">
        <v>788</v>
      </c>
      <c r="P1372" t="s">
        <v>789</v>
      </c>
      <c r="Q1372" t="s">
        <v>34</v>
      </c>
      <c r="R1372" t="s">
        <v>790</v>
      </c>
      <c r="S1372" t="s">
        <v>34</v>
      </c>
      <c r="T1372" t="s">
        <v>791</v>
      </c>
      <c r="U1372" t="s">
        <v>51</v>
      </c>
      <c r="V1372" t="s">
        <v>52</v>
      </c>
      <c r="W1372" t="s">
        <v>792</v>
      </c>
      <c r="X1372" t="s">
        <v>793</v>
      </c>
      <c r="Y1372" t="s">
        <v>65</v>
      </c>
    </row>
    <row r="1373" spans="1:25" x14ac:dyDescent="0.25">
      <c r="A1373">
        <v>10135</v>
      </c>
      <c r="B1373">
        <v>31</v>
      </c>
      <c r="C1373" t="s">
        <v>77</v>
      </c>
      <c r="D1373">
        <v>12</v>
      </c>
      <c r="E1373" t="s">
        <v>2675</v>
      </c>
      <c r="F1373" t="s">
        <v>795</v>
      </c>
      <c r="G1373" t="s">
        <v>28</v>
      </c>
      <c r="H1373">
        <v>3</v>
      </c>
      <c r="I1373">
        <v>7</v>
      </c>
      <c r="J1373">
        <v>2003</v>
      </c>
      <c r="K1373" t="s">
        <v>278</v>
      </c>
      <c r="L1373">
        <v>148</v>
      </c>
      <c r="M1373" t="s">
        <v>2673</v>
      </c>
      <c r="N1373" t="s">
        <v>417</v>
      </c>
      <c r="O1373" t="s">
        <v>418</v>
      </c>
      <c r="P1373" t="s">
        <v>419</v>
      </c>
      <c r="Q1373" t="s">
        <v>34</v>
      </c>
      <c r="R1373" t="s">
        <v>420</v>
      </c>
      <c r="S1373" t="s">
        <v>73</v>
      </c>
      <c r="T1373" t="s">
        <v>167</v>
      </c>
      <c r="U1373" t="s">
        <v>38</v>
      </c>
      <c r="V1373" t="s">
        <v>39</v>
      </c>
      <c r="W1373" t="s">
        <v>421</v>
      </c>
      <c r="X1373" t="s">
        <v>422</v>
      </c>
      <c r="Y1373" t="s">
        <v>65</v>
      </c>
    </row>
    <row r="1374" spans="1:25" x14ac:dyDescent="0.25">
      <c r="A1374">
        <v>10146</v>
      </c>
      <c r="B1374">
        <v>29</v>
      </c>
      <c r="C1374" t="s">
        <v>77</v>
      </c>
      <c r="D1374">
        <v>1</v>
      </c>
      <c r="E1374" t="s">
        <v>2676</v>
      </c>
      <c r="F1374" t="s">
        <v>2429</v>
      </c>
      <c r="G1374" t="s">
        <v>28</v>
      </c>
      <c r="H1374">
        <v>3</v>
      </c>
      <c r="I1374">
        <v>9</v>
      </c>
      <c r="J1374">
        <v>2003</v>
      </c>
      <c r="K1374" t="s">
        <v>278</v>
      </c>
      <c r="L1374">
        <v>148</v>
      </c>
      <c r="M1374" t="s">
        <v>2673</v>
      </c>
      <c r="N1374" t="s">
        <v>1507</v>
      </c>
      <c r="O1374" t="s">
        <v>1508</v>
      </c>
      <c r="P1374" t="s">
        <v>1509</v>
      </c>
      <c r="Q1374" t="s">
        <v>34</v>
      </c>
      <c r="R1374" t="s">
        <v>1089</v>
      </c>
      <c r="S1374" t="s">
        <v>166</v>
      </c>
      <c r="T1374" t="s">
        <v>1510</v>
      </c>
      <c r="U1374" t="s">
        <v>38</v>
      </c>
      <c r="V1374" t="s">
        <v>39</v>
      </c>
      <c r="W1374" t="s">
        <v>1511</v>
      </c>
      <c r="X1374" t="s">
        <v>1512</v>
      </c>
      <c r="Y1374" t="s">
        <v>65</v>
      </c>
    </row>
    <row r="1375" spans="1:25" x14ac:dyDescent="0.25">
      <c r="A1375">
        <v>10159</v>
      </c>
      <c r="B1375">
        <v>32</v>
      </c>
      <c r="C1375" t="s">
        <v>77</v>
      </c>
      <c r="D1375">
        <v>7</v>
      </c>
      <c r="E1375" t="s">
        <v>2677</v>
      </c>
      <c r="F1375" t="s">
        <v>79</v>
      </c>
      <c r="G1375" t="s">
        <v>28</v>
      </c>
      <c r="H1375">
        <v>4</v>
      </c>
      <c r="I1375">
        <v>10</v>
      </c>
      <c r="J1375">
        <v>2003</v>
      </c>
      <c r="K1375" t="s">
        <v>278</v>
      </c>
      <c r="L1375">
        <v>148</v>
      </c>
      <c r="M1375" t="s">
        <v>2673</v>
      </c>
      <c r="N1375" t="s">
        <v>80</v>
      </c>
      <c r="O1375" t="s">
        <v>81</v>
      </c>
      <c r="P1375" t="s">
        <v>82</v>
      </c>
      <c r="Q1375" t="s">
        <v>34</v>
      </c>
      <c r="R1375" t="s">
        <v>83</v>
      </c>
      <c r="S1375" t="s">
        <v>73</v>
      </c>
      <c r="T1375" t="s">
        <v>34</v>
      </c>
      <c r="U1375" t="s">
        <v>38</v>
      </c>
      <c r="V1375" t="s">
        <v>39</v>
      </c>
      <c r="W1375" t="s">
        <v>84</v>
      </c>
      <c r="X1375" t="s">
        <v>76</v>
      </c>
      <c r="Y1375" t="s">
        <v>65</v>
      </c>
    </row>
    <row r="1376" spans="1:25" x14ac:dyDescent="0.25">
      <c r="A1376">
        <v>10169</v>
      </c>
      <c r="B1376">
        <v>33</v>
      </c>
      <c r="C1376" t="s">
        <v>77</v>
      </c>
      <c r="D1376">
        <v>7</v>
      </c>
      <c r="E1376" t="s">
        <v>1969</v>
      </c>
      <c r="F1376" t="s">
        <v>800</v>
      </c>
      <c r="G1376" t="s">
        <v>28</v>
      </c>
      <c r="H1376">
        <v>4</v>
      </c>
      <c r="I1376">
        <v>11</v>
      </c>
      <c r="J1376">
        <v>2003</v>
      </c>
      <c r="K1376" t="s">
        <v>278</v>
      </c>
      <c r="L1376">
        <v>148</v>
      </c>
      <c r="M1376" t="s">
        <v>2673</v>
      </c>
      <c r="N1376" t="s">
        <v>448</v>
      </c>
      <c r="O1376" t="s">
        <v>449</v>
      </c>
      <c r="P1376" t="s">
        <v>450</v>
      </c>
      <c r="Q1376" t="s">
        <v>451</v>
      </c>
      <c r="R1376" t="s">
        <v>452</v>
      </c>
      <c r="S1376" t="s">
        <v>238</v>
      </c>
      <c r="T1376" t="s">
        <v>453</v>
      </c>
      <c r="U1376" t="s">
        <v>139</v>
      </c>
      <c r="V1376" t="s">
        <v>140</v>
      </c>
      <c r="W1376" t="s">
        <v>454</v>
      </c>
      <c r="X1376" t="s">
        <v>455</v>
      </c>
      <c r="Y1376" t="s">
        <v>65</v>
      </c>
    </row>
    <row r="1377" spans="1:25" x14ac:dyDescent="0.25">
      <c r="A1377">
        <v>10180</v>
      </c>
      <c r="B1377">
        <v>44</v>
      </c>
      <c r="C1377" t="s">
        <v>77</v>
      </c>
      <c r="D1377">
        <v>2</v>
      </c>
      <c r="E1377" t="s">
        <v>2672</v>
      </c>
      <c r="F1377" t="s">
        <v>97</v>
      </c>
      <c r="G1377" t="s">
        <v>28</v>
      </c>
      <c r="H1377">
        <v>4</v>
      </c>
      <c r="I1377">
        <v>11</v>
      </c>
      <c r="J1377">
        <v>2003</v>
      </c>
      <c r="K1377" t="s">
        <v>278</v>
      </c>
      <c r="L1377">
        <v>148</v>
      </c>
      <c r="M1377" t="s">
        <v>2673</v>
      </c>
      <c r="N1377" t="s">
        <v>98</v>
      </c>
      <c r="O1377" t="s">
        <v>99</v>
      </c>
      <c r="P1377" t="s">
        <v>100</v>
      </c>
      <c r="Q1377" t="s">
        <v>34</v>
      </c>
      <c r="R1377" t="s">
        <v>101</v>
      </c>
      <c r="S1377" t="s">
        <v>34</v>
      </c>
      <c r="T1377" t="s">
        <v>102</v>
      </c>
      <c r="U1377" t="s">
        <v>51</v>
      </c>
      <c r="V1377" t="s">
        <v>52</v>
      </c>
      <c r="W1377" t="s">
        <v>103</v>
      </c>
      <c r="X1377" t="s">
        <v>104</v>
      </c>
      <c r="Y1377" t="s">
        <v>65</v>
      </c>
    </row>
    <row r="1378" spans="1:25" x14ac:dyDescent="0.25">
      <c r="A1378">
        <v>10191</v>
      </c>
      <c r="B1378">
        <v>32</v>
      </c>
      <c r="C1378" t="s">
        <v>77</v>
      </c>
      <c r="D1378">
        <v>8</v>
      </c>
      <c r="E1378" t="s">
        <v>2678</v>
      </c>
      <c r="F1378" t="s">
        <v>804</v>
      </c>
      <c r="G1378" t="s">
        <v>28</v>
      </c>
      <c r="H1378">
        <v>4</v>
      </c>
      <c r="I1378">
        <v>11</v>
      </c>
      <c r="J1378">
        <v>2003</v>
      </c>
      <c r="K1378" t="s">
        <v>278</v>
      </c>
      <c r="L1378">
        <v>148</v>
      </c>
      <c r="M1378" t="s">
        <v>2673</v>
      </c>
      <c r="N1378" t="s">
        <v>805</v>
      </c>
      <c r="O1378" t="s">
        <v>806</v>
      </c>
      <c r="P1378" t="s">
        <v>807</v>
      </c>
      <c r="Q1378" t="s">
        <v>34</v>
      </c>
      <c r="R1378" t="s">
        <v>808</v>
      </c>
      <c r="S1378" t="s">
        <v>34</v>
      </c>
      <c r="T1378" t="s">
        <v>809</v>
      </c>
      <c r="U1378" t="s">
        <v>810</v>
      </c>
      <c r="V1378" t="s">
        <v>52</v>
      </c>
      <c r="W1378" t="s">
        <v>811</v>
      </c>
      <c r="X1378" t="s">
        <v>812</v>
      </c>
      <c r="Y1378" t="s">
        <v>65</v>
      </c>
    </row>
    <row r="1379" spans="1:25" x14ac:dyDescent="0.25">
      <c r="A1379">
        <v>10211</v>
      </c>
      <c r="B1379">
        <v>41</v>
      </c>
      <c r="C1379" t="s">
        <v>77</v>
      </c>
      <c r="D1379">
        <v>7</v>
      </c>
      <c r="E1379" t="s">
        <v>2679</v>
      </c>
      <c r="F1379" t="s">
        <v>123</v>
      </c>
      <c r="G1379" t="s">
        <v>28</v>
      </c>
      <c r="H1379">
        <v>1</v>
      </c>
      <c r="I1379">
        <v>1</v>
      </c>
      <c r="J1379">
        <v>2004</v>
      </c>
      <c r="K1379" t="s">
        <v>278</v>
      </c>
      <c r="L1379">
        <v>148</v>
      </c>
      <c r="M1379" t="s">
        <v>2673</v>
      </c>
      <c r="N1379" t="s">
        <v>124</v>
      </c>
      <c r="O1379" t="s">
        <v>125</v>
      </c>
      <c r="P1379" t="s">
        <v>126</v>
      </c>
      <c r="Q1379" t="s">
        <v>34</v>
      </c>
      <c r="R1379" t="s">
        <v>61</v>
      </c>
      <c r="S1379" t="s">
        <v>34</v>
      </c>
      <c r="T1379" t="s">
        <v>127</v>
      </c>
      <c r="U1379" t="s">
        <v>51</v>
      </c>
      <c r="V1379" t="s">
        <v>52</v>
      </c>
      <c r="W1379" t="s">
        <v>128</v>
      </c>
      <c r="X1379" t="s">
        <v>129</v>
      </c>
      <c r="Y1379" t="s">
        <v>65</v>
      </c>
    </row>
    <row r="1380" spans="1:25" x14ac:dyDescent="0.25">
      <c r="A1380">
        <v>10225</v>
      </c>
      <c r="B1380">
        <v>35</v>
      </c>
      <c r="C1380" t="s">
        <v>77</v>
      </c>
      <c r="D1380">
        <v>14</v>
      </c>
      <c r="E1380" t="s">
        <v>2680</v>
      </c>
      <c r="F1380" t="s">
        <v>817</v>
      </c>
      <c r="G1380" t="s">
        <v>28</v>
      </c>
      <c r="H1380">
        <v>1</v>
      </c>
      <c r="I1380">
        <v>2</v>
      </c>
      <c r="J1380">
        <v>2004</v>
      </c>
      <c r="K1380" t="s">
        <v>278</v>
      </c>
      <c r="L1380">
        <v>148</v>
      </c>
      <c r="M1380" t="s">
        <v>2673</v>
      </c>
      <c r="N1380" t="s">
        <v>818</v>
      </c>
      <c r="O1380" t="s">
        <v>819</v>
      </c>
      <c r="P1380" t="s">
        <v>820</v>
      </c>
      <c r="Q1380" t="s">
        <v>34</v>
      </c>
      <c r="R1380" t="s">
        <v>821</v>
      </c>
      <c r="S1380" t="s">
        <v>34</v>
      </c>
      <c r="T1380" t="s">
        <v>822</v>
      </c>
      <c r="U1380" t="s">
        <v>823</v>
      </c>
      <c r="V1380" t="s">
        <v>52</v>
      </c>
      <c r="W1380" t="s">
        <v>824</v>
      </c>
      <c r="X1380" t="s">
        <v>150</v>
      </c>
      <c r="Y1380" t="s">
        <v>65</v>
      </c>
    </row>
    <row r="1381" spans="1:25" x14ac:dyDescent="0.25">
      <c r="A1381">
        <v>10238</v>
      </c>
      <c r="B1381">
        <v>44</v>
      </c>
      <c r="C1381" t="s">
        <v>77</v>
      </c>
      <c r="D1381">
        <v>8</v>
      </c>
      <c r="E1381" t="s">
        <v>2681</v>
      </c>
      <c r="F1381" t="s">
        <v>826</v>
      </c>
      <c r="G1381" t="s">
        <v>28</v>
      </c>
      <c r="H1381">
        <v>2</v>
      </c>
      <c r="I1381">
        <v>4</v>
      </c>
      <c r="J1381">
        <v>2004</v>
      </c>
      <c r="K1381" t="s">
        <v>278</v>
      </c>
      <c r="L1381">
        <v>148</v>
      </c>
      <c r="M1381" t="s">
        <v>2673</v>
      </c>
      <c r="N1381" t="s">
        <v>562</v>
      </c>
      <c r="O1381" t="s">
        <v>563</v>
      </c>
      <c r="P1381" t="s">
        <v>564</v>
      </c>
      <c r="Q1381" t="s">
        <v>34</v>
      </c>
      <c r="R1381" t="s">
        <v>565</v>
      </c>
      <c r="S1381" t="s">
        <v>34</v>
      </c>
      <c r="T1381" t="s">
        <v>566</v>
      </c>
      <c r="U1381" t="s">
        <v>567</v>
      </c>
      <c r="V1381" t="s">
        <v>52</v>
      </c>
      <c r="W1381" t="s">
        <v>568</v>
      </c>
      <c r="X1381" t="s">
        <v>569</v>
      </c>
      <c r="Y1381" t="s">
        <v>65</v>
      </c>
    </row>
    <row r="1382" spans="1:25" x14ac:dyDescent="0.25">
      <c r="A1382">
        <v>10252</v>
      </c>
      <c r="B1382">
        <v>26</v>
      </c>
      <c r="C1382" t="s">
        <v>77</v>
      </c>
      <c r="D1382">
        <v>4</v>
      </c>
      <c r="E1382" t="s">
        <v>2682</v>
      </c>
      <c r="F1382" t="s">
        <v>2305</v>
      </c>
      <c r="G1382" t="s">
        <v>28</v>
      </c>
      <c r="H1382">
        <v>2</v>
      </c>
      <c r="I1382">
        <v>5</v>
      </c>
      <c r="J1382">
        <v>2004</v>
      </c>
      <c r="K1382" t="s">
        <v>278</v>
      </c>
      <c r="L1382">
        <v>148</v>
      </c>
      <c r="M1382" t="s">
        <v>2673</v>
      </c>
      <c r="N1382" t="s">
        <v>124</v>
      </c>
      <c r="O1382" t="s">
        <v>125</v>
      </c>
      <c r="P1382" t="s">
        <v>126</v>
      </c>
      <c r="Q1382" t="s">
        <v>34</v>
      </c>
      <c r="R1382" t="s">
        <v>61</v>
      </c>
      <c r="S1382" t="s">
        <v>34</v>
      </c>
      <c r="T1382" t="s">
        <v>127</v>
      </c>
      <c r="U1382" t="s">
        <v>51</v>
      </c>
      <c r="V1382" t="s">
        <v>52</v>
      </c>
      <c r="W1382" t="s">
        <v>128</v>
      </c>
      <c r="X1382" t="s">
        <v>129</v>
      </c>
      <c r="Y1382" t="s">
        <v>65</v>
      </c>
    </row>
    <row r="1383" spans="1:25" x14ac:dyDescent="0.25">
      <c r="A1383">
        <v>10264</v>
      </c>
      <c r="B1383">
        <v>20</v>
      </c>
      <c r="C1383" t="s">
        <v>77</v>
      </c>
      <c r="D1383">
        <v>2</v>
      </c>
      <c r="E1383" t="s">
        <v>2683</v>
      </c>
      <c r="F1383" t="s">
        <v>2446</v>
      </c>
      <c r="G1383" t="s">
        <v>28</v>
      </c>
      <c r="H1383">
        <v>2</v>
      </c>
      <c r="I1383">
        <v>6</v>
      </c>
      <c r="J1383">
        <v>2004</v>
      </c>
      <c r="K1383" t="s">
        <v>278</v>
      </c>
      <c r="L1383">
        <v>148</v>
      </c>
      <c r="M1383" t="s">
        <v>2673</v>
      </c>
      <c r="N1383" t="s">
        <v>656</v>
      </c>
      <c r="O1383" t="s">
        <v>657</v>
      </c>
      <c r="P1383" t="s">
        <v>658</v>
      </c>
      <c r="Q1383" t="s">
        <v>34</v>
      </c>
      <c r="R1383" t="s">
        <v>659</v>
      </c>
      <c r="S1383" t="s">
        <v>185</v>
      </c>
      <c r="T1383" t="s">
        <v>660</v>
      </c>
      <c r="U1383" t="s">
        <v>38</v>
      </c>
      <c r="V1383" t="s">
        <v>39</v>
      </c>
      <c r="W1383" t="s">
        <v>661</v>
      </c>
      <c r="X1383" t="s">
        <v>94</v>
      </c>
      <c r="Y1383" t="s">
        <v>42</v>
      </c>
    </row>
    <row r="1384" spans="1:25" x14ac:dyDescent="0.25">
      <c r="A1384">
        <v>10276</v>
      </c>
      <c r="B1384">
        <v>48</v>
      </c>
      <c r="C1384" t="s">
        <v>77</v>
      </c>
      <c r="D1384">
        <v>8</v>
      </c>
      <c r="E1384" t="s">
        <v>2684</v>
      </c>
      <c r="F1384" t="s">
        <v>839</v>
      </c>
      <c r="G1384" t="s">
        <v>28</v>
      </c>
      <c r="H1384">
        <v>3</v>
      </c>
      <c r="I1384">
        <v>8</v>
      </c>
      <c r="J1384">
        <v>2004</v>
      </c>
      <c r="K1384" t="s">
        <v>278</v>
      </c>
      <c r="L1384">
        <v>148</v>
      </c>
      <c r="M1384" t="s">
        <v>2673</v>
      </c>
      <c r="N1384" t="s">
        <v>840</v>
      </c>
      <c r="O1384" t="s">
        <v>841</v>
      </c>
      <c r="P1384" t="s">
        <v>842</v>
      </c>
      <c r="Q1384" t="s">
        <v>34</v>
      </c>
      <c r="R1384" t="s">
        <v>441</v>
      </c>
      <c r="S1384" t="s">
        <v>185</v>
      </c>
      <c r="T1384" t="s">
        <v>442</v>
      </c>
      <c r="U1384" t="s">
        <v>38</v>
      </c>
      <c r="V1384" t="s">
        <v>39</v>
      </c>
      <c r="W1384" t="s">
        <v>843</v>
      </c>
      <c r="X1384" t="s">
        <v>844</v>
      </c>
      <c r="Y1384" t="s">
        <v>65</v>
      </c>
    </row>
    <row r="1385" spans="1:25" x14ac:dyDescent="0.25">
      <c r="A1385">
        <v>10287</v>
      </c>
      <c r="B1385">
        <v>34</v>
      </c>
      <c r="C1385" t="s">
        <v>77</v>
      </c>
      <c r="D1385">
        <v>17</v>
      </c>
      <c r="E1385" t="s">
        <v>2685</v>
      </c>
      <c r="F1385" t="s">
        <v>846</v>
      </c>
      <c r="G1385" t="s">
        <v>28</v>
      </c>
      <c r="H1385">
        <v>3</v>
      </c>
      <c r="I1385">
        <v>8</v>
      </c>
      <c r="J1385">
        <v>2004</v>
      </c>
      <c r="K1385" t="s">
        <v>278</v>
      </c>
      <c r="L1385">
        <v>148</v>
      </c>
      <c r="M1385" t="s">
        <v>2673</v>
      </c>
      <c r="N1385" t="s">
        <v>818</v>
      </c>
      <c r="O1385" t="s">
        <v>819</v>
      </c>
      <c r="P1385" t="s">
        <v>820</v>
      </c>
      <c r="Q1385" t="s">
        <v>34</v>
      </c>
      <c r="R1385" t="s">
        <v>821</v>
      </c>
      <c r="S1385" t="s">
        <v>34</v>
      </c>
      <c r="T1385" t="s">
        <v>822</v>
      </c>
      <c r="U1385" t="s">
        <v>823</v>
      </c>
      <c r="V1385" t="s">
        <v>52</v>
      </c>
      <c r="W1385" t="s">
        <v>824</v>
      </c>
      <c r="X1385" t="s">
        <v>150</v>
      </c>
      <c r="Y1385" t="s">
        <v>65</v>
      </c>
    </row>
    <row r="1386" spans="1:25" x14ac:dyDescent="0.25">
      <c r="A1386">
        <v>10299</v>
      </c>
      <c r="B1386">
        <v>49</v>
      </c>
      <c r="C1386" t="s">
        <v>77</v>
      </c>
      <c r="D1386">
        <v>2</v>
      </c>
      <c r="E1386" t="s">
        <v>2686</v>
      </c>
      <c r="F1386" t="s">
        <v>190</v>
      </c>
      <c r="G1386" t="s">
        <v>28</v>
      </c>
      <c r="H1386">
        <v>3</v>
      </c>
      <c r="I1386">
        <v>9</v>
      </c>
      <c r="J1386">
        <v>2004</v>
      </c>
      <c r="K1386" t="s">
        <v>278</v>
      </c>
      <c r="L1386">
        <v>148</v>
      </c>
      <c r="M1386" t="s">
        <v>2673</v>
      </c>
      <c r="N1386" t="s">
        <v>191</v>
      </c>
      <c r="O1386" t="s">
        <v>192</v>
      </c>
      <c r="P1386" t="s">
        <v>193</v>
      </c>
      <c r="Q1386" t="s">
        <v>34</v>
      </c>
      <c r="R1386" t="s">
        <v>194</v>
      </c>
      <c r="S1386" t="s">
        <v>34</v>
      </c>
      <c r="T1386" t="s">
        <v>195</v>
      </c>
      <c r="U1386" t="s">
        <v>196</v>
      </c>
      <c r="V1386" t="s">
        <v>52</v>
      </c>
      <c r="W1386" t="s">
        <v>197</v>
      </c>
      <c r="X1386" t="s">
        <v>198</v>
      </c>
      <c r="Y1386" t="s">
        <v>229</v>
      </c>
    </row>
    <row r="1387" spans="1:25" x14ac:dyDescent="0.25">
      <c r="A1387">
        <v>10310</v>
      </c>
      <c r="B1387">
        <v>40</v>
      </c>
      <c r="C1387" t="s">
        <v>77</v>
      </c>
      <c r="D1387">
        <v>15</v>
      </c>
      <c r="E1387" t="s">
        <v>2687</v>
      </c>
      <c r="F1387" t="s">
        <v>856</v>
      </c>
      <c r="G1387" t="s">
        <v>28</v>
      </c>
      <c r="H1387">
        <v>4</v>
      </c>
      <c r="I1387">
        <v>10</v>
      </c>
      <c r="J1387">
        <v>2004</v>
      </c>
      <c r="K1387" t="s">
        <v>278</v>
      </c>
      <c r="L1387">
        <v>148</v>
      </c>
      <c r="M1387" t="s">
        <v>2673</v>
      </c>
      <c r="N1387" t="s">
        <v>805</v>
      </c>
      <c r="O1387" t="s">
        <v>806</v>
      </c>
      <c r="P1387" t="s">
        <v>807</v>
      </c>
      <c r="Q1387" t="s">
        <v>34</v>
      </c>
      <c r="R1387" t="s">
        <v>808</v>
      </c>
      <c r="S1387" t="s">
        <v>34</v>
      </c>
      <c r="T1387" t="s">
        <v>809</v>
      </c>
      <c r="U1387" t="s">
        <v>810</v>
      </c>
      <c r="V1387" t="s">
        <v>52</v>
      </c>
      <c r="W1387" t="s">
        <v>811</v>
      </c>
      <c r="X1387" t="s">
        <v>812</v>
      </c>
      <c r="Y1387" t="s">
        <v>65</v>
      </c>
    </row>
    <row r="1388" spans="1:25" x14ac:dyDescent="0.25">
      <c r="A1388">
        <v>10319</v>
      </c>
      <c r="B1388">
        <v>45</v>
      </c>
      <c r="C1388" t="s">
        <v>77</v>
      </c>
      <c r="D1388">
        <v>3</v>
      </c>
      <c r="E1388" t="s">
        <v>2688</v>
      </c>
      <c r="F1388" t="s">
        <v>858</v>
      </c>
      <c r="G1388" t="s">
        <v>28</v>
      </c>
      <c r="H1388">
        <v>4</v>
      </c>
      <c r="I1388">
        <v>11</v>
      </c>
      <c r="J1388">
        <v>2004</v>
      </c>
      <c r="K1388" t="s">
        <v>278</v>
      </c>
      <c r="L1388">
        <v>148</v>
      </c>
      <c r="M1388" t="s">
        <v>2673</v>
      </c>
      <c r="N1388" t="s">
        <v>1011</v>
      </c>
      <c r="O1388" t="s">
        <v>1012</v>
      </c>
      <c r="P1388" t="s">
        <v>1013</v>
      </c>
      <c r="Q1388" t="s">
        <v>1014</v>
      </c>
      <c r="R1388" t="s">
        <v>35</v>
      </c>
      <c r="S1388" t="s">
        <v>36</v>
      </c>
      <c r="T1388" t="s">
        <v>37</v>
      </c>
      <c r="U1388" t="s">
        <v>38</v>
      </c>
      <c r="V1388" t="s">
        <v>39</v>
      </c>
      <c r="W1388" t="s">
        <v>1015</v>
      </c>
      <c r="X1388" t="s">
        <v>1016</v>
      </c>
      <c r="Y1388" t="s">
        <v>229</v>
      </c>
    </row>
    <row r="1389" spans="1:25" x14ac:dyDescent="0.25">
      <c r="A1389">
        <v>10330</v>
      </c>
      <c r="B1389">
        <v>50</v>
      </c>
      <c r="C1389" t="s">
        <v>77</v>
      </c>
      <c r="D1389">
        <v>4</v>
      </c>
      <c r="E1389" t="s">
        <v>2689</v>
      </c>
      <c r="F1389" t="s">
        <v>2383</v>
      </c>
      <c r="G1389" t="s">
        <v>28</v>
      </c>
      <c r="H1389">
        <v>4</v>
      </c>
      <c r="I1389">
        <v>11</v>
      </c>
      <c r="J1389">
        <v>2004</v>
      </c>
      <c r="K1389" t="s">
        <v>278</v>
      </c>
      <c r="L1389">
        <v>148</v>
      </c>
      <c r="M1389" t="s">
        <v>2673</v>
      </c>
      <c r="N1389" t="s">
        <v>777</v>
      </c>
      <c r="O1389" t="s">
        <v>778</v>
      </c>
      <c r="P1389" t="s">
        <v>779</v>
      </c>
      <c r="Q1389" t="s">
        <v>34</v>
      </c>
      <c r="R1389" t="s">
        <v>780</v>
      </c>
      <c r="S1389" t="s">
        <v>34</v>
      </c>
      <c r="T1389" t="s">
        <v>781</v>
      </c>
      <c r="U1389" t="s">
        <v>782</v>
      </c>
      <c r="V1389" t="s">
        <v>307</v>
      </c>
      <c r="W1389" t="s">
        <v>783</v>
      </c>
      <c r="X1389" t="s">
        <v>784</v>
      </c>
      <c r="Y1389" t="s">
        <v>65</v>
      </c>
    </row>
    <row r="1390" spans="1:25" x14ac:dyDescent="0.25">
      <c r="A1390">
        <v>10342</v>
      </c>
      <c r="B1390">
        <v>38</v>
      </c>
      <c r="C1390" t="s">
        <v>77</v>
      </c>
      <c r="D1390">
        <v>11</v>
      </c>
      <c r="E1390" t="s">
        <v>2690</v>
      </c>
      <c r="F1390" t="s">
        <v>220</v>
      </c>
      <c r="G1390" t="s">
        <v>28</v>
      </c>
      <c r="H1390">
        <v>4</v>
      </c>
      <c r="I1390">
        <v>11</v>
      </c>
      <c r="J1390">
        <v>2004</v>
      </c>
      <c r="K1390" t="s">
        <v>278</v>
      </c>
      <c r="L1390">
        <v>148</v>
      </c>
      <c r="M1390" t="s">
        <v>2673</v>
      </c>
      <c r="N1390" t="s">
        <v>132</v>
      </c>
      <c r="O1390" t="s">
        <v>133</v>
      </c>
      <c r="P1390" t="s">
        <v>134</v>
      </c>
      <c r="Q1390" t="s">
        <v>135</v>
      </c>
      <c r="R1390" t="s">
        <v>136</v>
      </c>
      <c r="S1390" t="s">
        <v>137</v>
      </c>
      <c r="T1390" t="s">
        <v>138</v>
      </c>
      <c r="U1390" t="s">
        <v>139</v>
      </c>
      <c r="V1390" t="s">
        <v>140</v>
      </c>
      <c r="W1390" t="s">
        <v>141</v>
      </c>
      <c r="X1390" t="s">
        <v>142</v>
      </c>
      <c r="Y1390" t="s">
        <v>65</v>
      </c>
    </row>
    <row r="1391" spans="1:25" x14ac:dyDescent="0.25">
      <c r="A1391">
        <v>10355</v>
      </c>
      <c r="B1391">
        <v>25</v>
      </c>
      <c r="C1391" t="s">
        <v>77</v>
      </c>
      <c r="D1391">
        <v>2</v>
      </c>
      <c r="E1391" t="s">
        <v>2691</v>
      </c>
      <c r="F1391" t="s">
        <v>2386</v>
      </c>
      <c r="G1391" t="s">
        <v>28</v>
      </c>
      <c r="H1391">
        <v>4</v>
      </c>
      <c r="I1391">
        <v>12</v>
      </c>
      <c r="J1391">
        <v>2004</v>
      </c>
      <c r="K1391" t="s">
        <v>278</v>
      </c>
      <c r="L1391">
        <v>148</v>
      </c>
      <c r="M1391" t="s">
        <v>2673</v>
      </c>
      <c r="N1391" t="s">
        <v>268</v>
      </c>
      <c r="O1391" t="s">
        <v>269</v>
      </c>
      <c r="P1391" t="s">
        <v>270</v>
      </c>
      <c r="Q1391" t="s">
        <v>34</v>
      </c>
      <c r="R1391" t="s">
        <v>271</v>
      </c>
      <c r="S1391" t="s">
        <v>34</v>
      </c>
      <c r="T1391" t="s">
        <v>272</v>
      </c>
      <c r="U1391" t="s">
        <v>273</v>
      </c>
      <c r="V1391" t="s">
        <v>52</v>
      </c>
      <c r="W1391" t="s">
        <v>274</v>
      </c>
      <c r="X1391" t="s">
        <v>275</v>
      </c>
      <c r="Y1391" t="s">
        <v>65</v>
      </c>
    </row>
    <row r="1392" spans="1:25" x14ac:dyDescent="0.25">
      <c r="A1392">
        <v>10363</v>
      </c>
      <c r="B1392">
        <v>28</v>
      </c>
      <c r="C1392" t="s">
        <v>2692</v>
      </c>
      <c r="D1392">
        <v>13</v>
      </c>
      <c r="E1392" t="s">
        <v>2693</v>
      </c>
      <c r="F1392" t="s">
        <v>865</v>
      </c>
      <c r="G1392" t="s">
        <v>28</v>
      </c>
      <c r="H1392">
        <v>1</v>
      </c>
      <c r="I1392">
        <v>1</v>
      </c>
      <c r="J1392">
        <v>2005</v>
      </c>
      <c r="K1392" t="s">
        <v>278</v>
      </c>
      <c r="L1392">
        <v>148</v>
      </c>
      <c r="M1392" t="s">
        <v>2673</v>
      </c>
      <c r="N1392" t="s">
        <v>866</v>
      </c>
      <c r="O1392" t="s">
        <v>867</v>
      </c>
      <c r="P1392" t="s">
        <v>868</v>
      </c>
      <c r="Q1392" t="s">
        <v>34</v>
      </c>
      <c r="R1392" t="s">
        <v>869</v>
      </c>
      <c r="S1392" t="s">
        <v>34</v>
      </c>
      <c r="T1392" t="s">
        <v>870</v>
      </c>
      <c r="U1392" t="s">
        <v>196</v>
      </c>
      <c r="V1392" t="s">
        <v>52</v>
      </c>
      <c r="W1392" t="s">
        <v>871</v>
      </c>
      <c r="X1392" t="s">
        <v>872</v>
      </c>
      <c r="Y1392" t="s">
        <v>42</v>
      </c>
    </row>
    <row r="1393" spans="1:25" x14ac:dyDescent="0.25">
      <c r="A1393">
        <v>10378</v>
      </c>
      <c r="B1393">
        <v>49</v>
      </c>
      <c r="C1393" t="s">
        <v>2427</v>
      </c>
      <c r="D1393">
        <v>8</v>
      </c>
      <c r="E1393" t="s">
        <v>2694</v>
      </c>
      <c r="F1393" t="s">
        <v>1496</v>
      </c>
      <c r="G1393" t="s">
        <v>28</v>
      </c>
      <c r="H1393">
        <v>1</v>
      </c>
      <c r="I1393">
        <v>2</v>
      </c>
      <c r="J1393">
        <v>2005</v>
      </c>
      <c r="K1393" t="s">
        <v>278</v>
      </c>
      <c r="L1393">
        <v>148</v>
      </c>
      <c r="M1393" t="s">
        <v>2673</v>
      </c>
      <c r="N1393" t="s">
        <v>268</v>
      </c>
      <c r="O1393" t="s">
        <v>269</v>
      </c>
      <c r="P1393" t="s">
        <v>270</v>
      </c>
      <c r="Q1393" t="s">
        <v>34</v>
      </c>
      <c r="R1393" t="s">
        <v>271</v>
      </c>
      <c r="S1393" t="s">
        <v>34</v>
      </c>
      <c r="T1393" t="s">
        <v>272</v>
      </c>
      <c r="U1393" t="s">
        <v>273</v>
      </c>
      <c r="V1393" t="s">
        <v>52</v>
      </c>
      <c r="W1393" t="s">
        <v>274</v>
      </c>
      <c r="X1393" t="s">
        <v>275</v>
      </c>
      <c r="Y1393" t="s">
        <v>65</v>
      </c>
    </row>
    <row r="1394" spans="1:25" x14ac:dyDescent="0.25">
      <c r="A1394">
        <v>10390</v>
      </c>
      <c r="B1394">
        <v>49</v>
      </c>
      <c r="C1394" t="s">
        <v>77</v>
      </c>
      <c r="D1394">
        <v>3</v>
      </c>
      <c r="E1394" t="s">
        <v>2695</v>
      </c>
      <c r="F1394" t="s">
        <v>1348</v>
      </c>
      <c r="G1394" t="s">
        <v>28</v>
      </c>
      <c r="H1394">
        <v>1</v>
      </c>
      <c r="I1394">
        <v>3</v>
      </c>
      <c r="J1394">
        <v>2005</v>
      </c>
      <c r="K1394" t="s">
        <v>278</v>
      </c>
      <c r="L1394">
        <v>148</v>
      </c>
      <c r="M1394" t="s">
        <v>2673</v>
      </c>
      <c r="N1394" t="s">
        <v>417</v>
      </c>
      <c r="O1394" t="s">
        <v>418</v>
      </c>
      <c r="P1394" t="s">
        <v>419</v>
      </c>
      <c r="Q1394" t="s">
        <v>34</v>
      </c>
      <c r="R1394" t="s">
        <v>420</v>
      </c>
      <c r="S1394" t="s">
        <v>73</v>
      </c>
      <c r="T1394" t="s">
        <v>167</v>
      </c>
      <c r="U1394" t="s">
        <v>38</v>
      </c>
      <c r="V1394" t="s">
        <v>39</v>
      </c>
      <c r="W1394" t="s">
        <v>421</v>
      </c>
      <c r="X1394" t="s">
        <v>422</v>
      </c>
      <c r="Y1394" t="s">
        <v>65</v>
      </c>
    </row>
    <row r="1395" spans="1:25" x14ac:dyDescent="0.25">
      <c r="A1395">
        <v>10110</v>
      </c>
      <c r="B1395">
        <v>42</v>
      </c>
      <c r="C1395" t="s">
        <v>2696</v>
      </c>
      <c r="D1395">
        <v>9</v>
      </c>
      <c r="E1395" t="s">
        <v>2697</v>
      </c>
      <c r="F1395" t="s">
        <v>1464</v>
      </c>
      <c r="G1395" t="s">
        <v>28</v>
      </c>
      <c r="H1395">
        <v>1</v>
      </c>
      <c r="I1395">
        <v>3</v>
      </c>
      <c r="J1395">
        <v>2003</v>
      </c>
      <c r="K1395" t="s">
        <v>278</v>
      </c>
      <c r="L1395">
        <v>71</v>
      </c>
      <c r="M1395" t="s">
        <v>2698</v>
      </c>
      <c r="N1395" t="s">
        <v>927</v>
      </c>
      <c r="O1395" t="s">
        <v>928</v>
      </c>
      <c r="P1395" t="s">
        <v>929</v>
      </c>
      <c r="Q1395" t="s">
        <v>34</v>
      </c>
      <c r="R1395" t="s">
        <v>930</v>
      </c>
      <c r="S1395" t="s">
        <v>34</v>
      </c>
      <c r="T1395" t="s">
        <v>931</v>
      </c>
      <c r="U1395" t="s">
        <v>262</v>
      </c>
      <c r="V1395" t="s">
        <v>52</v>
      </c>
      <c r="W1395" t="s">
        <v>932</v>
      </c>
      <c r="X1395" t="s">
        <v>137</v>
      </c>
      <c r="Y1395" t="s">
        <v>42</v>
      </c>
    </row>
    <row r="1396" spans="1:25" x14ac:dyDescent="0.25">
      <c r="A1396">
        <v>10124</v>
      </c>
      <c r="B1396">
        <v>23</v>
      </c>
      <c r="C1396" t="s">
        <v>1823</v>
      </c>
      <c r="D1396">
        <v>8</v>
      </c>
      <c r="E1396" t="s">
        <v>2699</v>
      </c>
      <c r="F1396" t="s">
        <v>1360</v>
      </c>
      <c r="G1396" t="s">
        <v>28</v>
      </c>
      <c r="H1396">
        <v>2</v>
      </c>
      <c r="I1396">
        <v>5</v>
      </c>
      <c r="J1396">
        <v>2003</v>
      </c>
      <c r="K1396" t="s">
        <v>278</v>
      </c>
      <c r="L1396">
        <v>71</v>
      </c>
      <c r="M1396" t="s">
        <v>2698</v>
      </c>
      <c r="N1396" t="s">
        <v>1318</v>
      </c>
      <c r="O1396" t="s">
        <v>1319</v>
      </c>
      <c r="P1396" t="s">
        <v>1320</v>
      </c>
      <c r="Q1396" t="s">
        <v>34</v>
      </c>
      <c r="R1396" t="s">
        <v>1321</v>
      </c>
      <c r="S1396" t="s">
        <v>1322</v>
      </c>
      <c r="T1396" t="s">
        <v>1323</v>
      </c>
      <c r="U1396" t="s">
        <v>38</v>
      </c>
      <c r="V1396" t="s">
        <v>39</v>
      </c>
      <c r="W1396" t="s">
        <v>168</v>
      </c>
      <c r="X1396" t="s">
        <v>705</v>
      </c>
      <c r="Y1396" t="s">
        <v>42</v>
      </c>
    </row>
    <row r="1397" spans="1:25" x14ac:dyDescent="0.25">
      <c r="A1397">
        <v>10148</v>
      </c>
      <c r="B1397">
        <v>29</v>
      </c>
      <c r="C1397" t="s">
        <v>2700</v>
      </c>
      <c r="D1397">
        <v>2</v>
      </c>
      <c r="E1397" t="s">
        <v>2701</v>
      </c>
      <c r="F1397" t="s">
        <v>1303</v>
      </c>
      <c r="G1397" t="s">
        <v>28</v>
      </c>
      <c r="H1397">
        <v>3</v>
      </c>
      <c r="I1397">
        <v>9</v>
      </c>
      <c r="J1397">
        <v>2003</v>
      </c>
      <c r="K1397" t="s">
        <v>278</v>
      </c>
      <c r="L1397">
        <v>71</v>
      </c>
      <c r="M1397" t="s">
        <v>2698</v>
      </c>
      <c r="N1397" t="s">
        <v>448</v>
      </c>
      <c r="O1397" t="s">
        <v>449</v>
      </c>
      <c r="P1397" t="s">
        <v>450</v>
      </c>
      <c r="Q1397" t="s">
        <v>451</v>
      </c>
      <c r="R1397" t="s">
        <v>452</v>
      </c>
      <c r="S1397" t="s">
        <v>238</v>
      </c>
      <c r="T1397" t="s">
        <v>453</v>
      </c>
      <c r="U1397" t="s">
        <v>139</v>
      </c>
      <c r="V1397" t="s">
        <v>140</v>
      </c>
      <c r="W1397" t="s">
        <v>454</v>
      </c>
      <c r="X1397" t="s">
        <v>455</v>
      </c>
      <c r="Y1397" t="s">
        <v>42</v>
      </c>
    </row>
    <row r="1398" spans="1:25" x14ac:dyDescent="0.25">
      <c r="A1398">
        <v>10161</v>
      </c>
      <c r="B1398">
        <v>25</v>
      </c>
      <c r="C1398" t="s">
        <v>2702</v>
      </c>
      <c r="D1398">
        <v>1</v>
      </c>
      <c r="E1398" t="s">
        <v>2703</v>
      </c>
      <c r="F1398" t="s">
        <v>1305</v>
      </c>
      <c r="G1398" t="s">
        <v>28</v>
      </c>
      <c r="H1398">
        <v>4</v>
      </c>
      <c r="I1398">
        <v>10</v>
      </c>
      <c r="J1398">
        <v>2003</v>
      </c>
      <c r="K1398" t="s">
        <v>278</v>
      </c>
      <c r="L1398">
        <v>71</v>
      </c>
      <c r="M1398" t="s">
        <v>2698</v>
      </c>
      <c r="N1398" t="s">
        <v>934</v>
      </c>
      <c r="O1398" t="s">
        <v>935</v>
      </c>
      <c r="P1398" t="s">
        <v>936</v>
      </c>
      <c r="Q1398" t="s">
        <v>34</v>
      </c>
      <c r="R1398" t="s">
        <v>937</v>
      </c>
      <c r="S1398" t="s">
        <v>34</v>
      </c>
      <c r="T1398" t="s">
        <v>938</v>
      </c>
      <c r="U1398" t="s">
        <v>567</v>
      </c>
      <c r="V1398" t="s">
        <v>52</v>
      </c>
      <c r="W1398" t="s">
        <v>939</v>
      </c>
      <c r="X1398" t="s">
        <v>940</v>
      </c>
      <c r="Y1398" t="s">
        <v>42</v>
      </c>
    </row>
    <row r="1399" spans="1:25" x14ac:dyDescent="0.25">
      <c r="A1399">
        <v>10173</v>
      </c>
      <c r="B1399">
        <v>39</v>
      </c>
      <c r="C1399" t="s">
        <v>2704</v>
      </c>
      <c r="D1399">
        <v>15</v>
      </c>
      <c r="E1399" t="s">
        <v>2705</v>
      </c>
      <c r="F1399" t="s">
        <v>1306</v>
      </c>
      <c r="G1399" t="s">
        <v>28</v>
      </c>
      <c r="H1399">
        <v>4</v>
      </c>
      <c r="I1399">
        <v>11</v>
      </c>
      <c r="J1399">
        <v>2003</v>
      </c>
      <c r="K1399" t="s">
        <v>278</v>
      </c>
      <c r="L1399">
        <v>71</v>
      </c>
      <c r="M1399" t="s">
        <v>2698</v>
      </c>
      <c r="N1399" t="s">
        <v>1369</v>
      </c>
      <c r="O1399" t="s">
        <v>1370</v>
      </c>
      <c r="P1399" t="s">
        <v>1371</v>
      </c>
      <c r="Q1399" t="s">
        <v>34</v>
      </c>
      <c r="R1399" t="s">
        <v>1372</v>
      </c>
      <c r="S1399" t="s">
        <v>34</v>
      </c>
      <c r="T1399" t="s">
        <v>1373</v>
      </c>
      <c r="U1399" t="s">
        <v>396</v>
      </c>
      <c r="V1399" t="s">
        <v>52</v>
      </c>
      <c r="W1399" t="s">
        <v>1374</v>
      </c>
      <c r="X1399" t="s">
        <v>1375</v>
      </c>
      <c r="Y1399" t="s">
        <v>42</v>
      </c>
    </row>
    <row r="1400" spans="1:25" x14ac:dyDescent="0.25">
      <c r="A1400">
        <v>10182</v>
      </c>
      <c r="B1400">
        <v>44</v>
      </c>
      <c r="C1400" t="s">
        <v>2706</v>
      </c>
      <c r="D1400">
        <v>12</v>
      </c>
      <c r="E1400" t="s">
        <v>2707</v>
      </c>
      <c r="F1400" t="s">
        <v>802</v>
      </c>
      <c r="G1400" t="s">
        <v>28</v>
      </c>
      <c r="H1400">
        <v>4</v>
      </c>
      <c r="I1400">
        <v>11</v>
      </c>
      <c r="J1400">
        <v>2003</v>
      </c>
      <c r="K1400" t="s">
        <v>278</v>
      </c>
      <c r="L1400">
        <v>71</v>
      </c>
      <c r="M1400" t="s">
        <v>2698</v>
      </c>
      <c r="N1400" t="s">
        <v>417</v>
      </c>
      <c r="O1400" t="s">
        <v>418</v>
      </c>
      <c r="P1400" t="s">
        <v>419</v>
      </c>
      <c r="Q1400" t="s">
        <v>34</v>
      </c>
      <c r="R1400" t="s">
        <v>420</v>
      </c>
      <c r="S1400" t="s">
        <v>73</v>
      </c>
      <c r="T1400" t="s">
        <v>167</v>
      </c>
      <c r="U1400" t="s">
        <v>38</v>
      </c>
      <c r="V1400" t="s">
        <v>39</v>
      </c>
      <c r="W1400" t="s">
        <v>421</v>
      </c>
      <c r="X1400" t="s">
        <v>422</v>
      </c>
      <c r="Y1400" t="s">
        <v>65</v>
      </c>
    </row>
    <row r="1401" spans="1:25" x14ac:dyDescent="0.25">
      <c r="A1401">
        <v>10193</v>
      </c>
      <c r="B1401">
        <v>25</v>
      </c>
      <c r="C1401" t="s">
        <v>2708</v>
      </c>
      <c r="D1401">
        <v>16</v>
      </c>
      <c r="E1401" t="s">
        <v>2709</v>
      </c>
      <c r="F1401" t="s">
        <v>1379</v>
      </c>
      <c r="G1401" t="s">
        <v>28</v>
      </c>
      <c r="H1401">
        <v>4</v>
      </c>
      <c r="I1401">
        <v>11</v>
      </c>
      <c r="J1401">
        <v>2003</v>
      </c>
      <c r="K1401" t="s">
        <v>278</v>
      </c>
      <c r="L1401">
        <v>71</v>
      </c>
      <c r="M1401" t="s">
        <v>2698</v>
      </c>
      <c r="N1401" t="s">
        <v>1380</v>
      </c>
      <c r="O1401" t="s">
        <v>1381</v>
      </c>
      <c r="P1401" t="s">
        <v>1382</v>
      </c>
      <c r="Q1401" t="s">
        <v>34</v>
      </c>
      <c r="R1401" t="s">
        <v>1383</v>
      </c>
      <c r="S1401" t="s">
        <v>137</v>
      </c>
      <c r="T1401" t="s">
        <v>1384</v>
      </c>
      <c r="U1401" t="s">
        <v>139</v>
      </c>
      <c r="V1401" t="s">
        <v>140</v>
      </c>
      <c r="W1401" t="s">
        <v>1385</v>
      </c>
      <c r="X1401" t="s">
        <v>1386</v>
      </c>
      <c r="Y1401" t="s">
        <v>42</v>
      </c>
    </row>
    <row r="1402" spans="1:25" x14ac:dyDescent="0.25">
      <c r="A1402">
        <v>10204</v>
      </c>
      <c r="B1402">
        <v>45</v>
      </c>
      <c r="C1402" t="s">
        <v>2708</v>
      </c>
      <c r="D1402">
        <v>6</v>
      </c>
      <c r="E1402" t="s">
        <v>2710</v>
      </c>
      <c r="F1402" t="s">
        <v>814</v>
      </c>
      <c r="G1402" t="s">
        <v>28</v>
      </c>
      <c r="H1402">
        <v>4</v>
      </c>
      <c r="I1402">
        <v>12</v>
      </c>
      <c r="J1402">
        <v>2003</v>
      </c>
      <c r="K1402" t="s">
        <v>278</v>
      </c>
      <c r="L1402">
        <v>71</v>
      </c>
      <c r="M1402" t="s">
        <v>2698</v>
      </c>
      <c r="N1402" t="s">
        <v>885</v>
      </c>
      <c r="O1402" t="s">
        <v>886</v>
      </c>
      <c r="P1402" t="s">
        <v>887</v>
      </c>
      <c r="Q1402" t="s">
        <v>888</v>
      </c>
      <c r="R1402" t="s">
        <v>35</v>
      </c>
      <c r="S1402" t="s">
        <v>36</v>
      </c>
      <c r="T1402" t="s">
        <v>37</v>
      </c>
      <c r="U1402" t="s">
        <v>38</v>
      </c>
      <c r="V1402" t="s">
        <v>39</v>
      </c>
      <c r="W1402" t="s">
        <v>75</v>
      </c>
      <c r="X1402" t="s">
        <v>889</v>
      </c>
      <c r="Y1402" t="s">
        <v>65</v>
      </c>
    </row>
    <row r="1403" spans="1:25" x14ac:dyDescent="0.25">
      <c r="A1403">
        <v>10213</v>
      </c>
      <c r="B1403">
        <v>25</v>
      </c>
      <c r="C1403" t="s">
        <v>2711</v>
      </c>
      <c r="D1403">
        <v>2</v>
      </c>
      <c r="E1403" t="s">
        <v>2712</v>
      </c>
      <c r="F1403" t="s">
        <v>2543</v>
      </c>
      <c r="G1403" t="s">
        <v>28</v>
      </c>
      <c r="H1403">
        <v>1</v>
      </c>
      <c r="I1403">
        <v>1</v>
      </c>
      <c r="J1403">
        <v>2004</v>
      </c>
      <c r="K1403" t="s">
        <v>278</v>
      </c>
      <c r="L1403">
        <v>71</v>
      </c>
      <c r="M1403" t="s">
        <v>2698</v>
      </c>
      <c r="N1403" t="s">
        <v>603</v>
      </c>
      <c r="O1403" t="s">
        <v>604</v>
      </c>
      <c r="P1403" t="s">
        <v>605</v>
      </c>
      <c r="Q1403" t="s">
        <v>34</v>
      </c>
      <c r="R1403" t="s">
        <v>577</v>
      </c>
      <c r="S1403" t="s">
        <v>34</v>
      </c>
      <c r="T1403" t="s">
        <v>606</v>
      </c>
      <c r="U1403" t="s">
        <v>262</v>
      </c>
      <c r="V1403" t="s">
        <v>52</v>
      </c>
      <c r="W1403" t="s">
        <v>607</v>
      </c>
      <c r="X1403" t="s">
        <v>608</v>
      </c>
      <c r="Y1403" t="s">
        <v>42</v>
      </c>
    </row>
    <row r="1404" spans="1:25" x14ac:dyDescent="0.25">
      <c r="A1404">
        <v>10227</v>
      </c>
      <c r="B1404">
        <v>37</v>
      </c>
      <c r="C1404" t="s">
        <v>1823</v>
      </c>
      <c r="D1404">
        <v>12</v>
      </c>
      <c r="E1404" t="s">
        <v>2713</v>
      </c>
      <c r="F1404" t="s">
        <v>1391</v>
      </c>
      <c r="G1404" t="s">
        <v>28</v>
      </c>
      <c r="H1404">
        <v>1</v>
      </c>
      <c r="I1404">
        <v>3</v>
      </c>
      <c r="J1404">
        <v>2004</v>
      </c>
      <c r="K1404" t="s">
        <v>278</v>
      </c>
      <c r="L1404">
        <v>71</v>
      </c>
      <c r="M1404" t="s">
        <v>2698</v>
      </c>
      <c r="N1404" t="s">
        <v>338</v>
      </c>
      <c r="O1404" t="s">
        <v>339</v>
      </c>
      <c r="P1404" t="s">
        <v>340</v>
      </c>
      <c r="Q1404" t="s">
        <v>34</v>
      </c>
      <c r="R1404" t="s">
        <v>341</v>
      </c>
      <c r="S1404" t="s">
        <v>34</v>
      </c>
      <c r="T1404" t="s">
        <v>342</v>
      </c>
      <c r="U1404" t="s">
        <v>51</v>
      </c>
      <c r="V1404" t="s">
        <v>52</v>
      </c>
      <c r="W1404" t="s">
        <v>343</v>
      </c>
      <c r="X1404" t="s">
        <v>344</v>
      </c>
      <c r="Y1404" t="s">
        <v>42</v>
      </c>
    </row>
    <row r="1405" spans="1:25" x14ac:dyDescent="0.25">
      <c r="A1405">
        <v>10241</v>
      </c>
      <c r="B1405">
        <v>30</v>
      </c>
      <c r="C1405" t="s">
        <v>1607</v>
      </c>
      <c r="D1405">
        <v>4</v>
      </c>
      <c r="E1405" t="s">
        <v>2714</v>
      </c>
      <c r="F1405" t="s">
        <v>1313</v>
      </c>
      <c r="G1405" t="s">
        <v>28</v>
      </c>
      <c r="H1405">
        <v>2</v>
      </c>
      <c r="I1405">
        <v>4</v>
      </c>
      <c r="J1405">
        <v>2004</v>
      </c>
      <c r="K1405" t="s">
        <v>278</v>
      </c>
      <c r="L1405">
        <v>71</v>
      </c>
      <c r="M1405" t="s">
        <v>2698</v>
      </c>
      <c r="N1405" t="s">
        <v>1255</v>
      </c>
      <c r="O1405" t="s">
        <v>1256</v>
      </c>
      <c r="P1405" t="s">
        <v>1257</v>
      </c>
      <c r="Q1405" t="s">
        <v>34</v>
      </c>
      <c r="R1405" t="s">
        <v>1258</v>
      </c>
      <c r="S1405" t="s">
        <v>34</v>
      </c>
      <c r="T1405" t="s">
        <v>1259</v>
      </c>
      <c r="U1405" t="s">
        <v>51</v>
      </c>
      <c r="V1405" t="s">
        <v>52</v>
      </c>
      <c r="W1405" t="s">
        <v>1260</v>
      </c>
      <c r="X1405" t="s">
        <v>1261</v>
      </c>
      <c r="Y1405" t="s">
        <v>42</v>
      </c>
    </row>
    <row r="1406" spans="1:25" x14ac:dyDescent="0.25">
      <c r="A1406">
        <v>10267</v>
      </c>
      <c r="B1406">
        <v>36</v>
      </c>
      <c r="C1406" t="s">
        <v>2715</v>
      </c>
      <c r="D1406">
        <v>1</v>
      </c>
      <c r="E1406" t="s">
        <v>2716</v>
      </c>
      <c r="F1406" t="s">
        <v>2717</v>
      </c>
      <c r="G1406" t="s">
        <v>28</v>
      </c>
      <c r="H1406">
        <v>3</v>
      </c>
      <c r="I1406">
        <v>7</v>
      </c>
      <c r="J1406">
        <v>2004</v>
      </c>
      <c r="K1406" t="s">
        <v>278</v>
      </c>
      <c r="L1406">
        <v>71</v>
      </c>
      <c r="M1406" t="s">
        <v>2698</v>
      </c>
      <c r="N1406" t="s">
        <v>885</v>
      </c>
      <c r="O1406" t="s">
        <v>886</v>
      </c>
      <c r="P1406" t="s">
        <v>887</v>
      </c>
      <c r="Q1406" t="s">
        <v>888</v>
      </c>
      <c r="R1406" t="s">
        <v>35</v>
      </c>
      <c r="S1406" t="s">
        <v>36</v>
      </c>
      <c r="T1406" t="s">
        <v>37</v>
      </c>
      <c r="U1406" t="s">
        <v>38</v>
      </c>
      <c r="V1406" t="s">
        <v>39</v>
      </c>
      <c r="W1406" t="s">
        <v>75</v>
      </c>
      <c r="X1406" t="s">
        <v>889</v>
      </c>
      <c r="Y1406" t="s">
        <v>42</v>
      </c>
    </row>
    <row r="1407" spans="1:25" x14ac:dyDescent="0.25">
      <c r="A1407">
        <v>10279</v>
      </c>
      <c r="B1407">
        <v>26</v>
      </c>
      <c r="C1407" t="s">
        <v>2718</v>
      </c>
      <c r="D1407">
        <v>1</v>
      </c>
      <c r="E1407" t="s">
        <v>2719</v>
      </c>
      <c r="F1407" t="s">
        <v>2720</v>
      </c>
      <c r="G1407" t="s">
        <v>28</v>
      </c>
      <c r="H1407">
        <v>3</v>
      </c>
      <c r="I1407">
        <v>8</v>
      </c>
      <c r="J1407">
        <v>2004</v>
      </c>
      <c r="K1407" t="s">
        <v>278</v>
      </c>
      <c r="L1407">
        <v>71</v>
      </c>
      <c r="M1407" t="s">
        <v>2698</v>
      </c>
      <c r="N1407" t="s">
        <v>268</v>
      </c>
      <c r="O1407" t="s">
        <v>269</v>
      </c>
      <c r="P1407" t="s">
        <v>270</v>
      </c>
      <c r="Q1407" t="s">
        <v>34</v>
      </c>
      <c r="R1407" t="s">
        <v>271</v>
      </c>
      <c r="S1407" t="s">
        <v>34</v>
      </c>
      <c r="T1407" t="s">
        <v>272</v>
      </c>
      <c r="U1407" t="s">
        <v>273</v>
      </c>
      <c r="V1407" t="s">
        <v>52</v>
      </c>
      <c r="W1407" t="s">
        <v>274</v>
      </c>
      <c r="X1407" t="s">
        <v>275</v>
      </c>
      <c r="Y1407" t="s">
        <v>42</v>
      </c>
    </row>
    <row r="1408" spans="1:25" x14ac:dyDescent="0.25">
      <c r="A1408">
        <v>10288</v>
      </c>
      <c r="B1408">
        <v>23</v>
      </c>
      <c r="C1408" t="s">
        <v>2721</v>
      </c>
      <c r="D1408">
        <v>7</v>
      </c>
      <c r="E1408" t="s">
        <v>2722</v>
      </c>
      <c r="F1408" t="s">
        <v>1485</v>
      </c>
      <c r="G1408" t="s">
        <v>28</v>
      </c>
      <c r="H1408">
        <v>3</v>
      </c>
      <c r="I1408">
        <v>9</v>
      </c>
      <c r="J1408">
        <v>2004</v>
      </c>
      <c r="K1408" t="s">
        <v>278</v>
      </c>
      <c r="L1408">
        <v>71</v>
      </c>
      <c r="M1408" t="s">
        <v>2698</v>
      </c>
      <c r="N1408" t="s">
        <v>743</v>
      </c>
      <c r="O1408" t="s">
        <v>744</v>
      </c>
      <c r="P1408" t="s">
        <v>745</v>
      </c>
      <c r="Q1408" t="s">
        <v>746</v>
      </c>
      <c r="R1408" t="s">
        <v>305</v>
      </c>
      <c r="S1408" t="s">
        <v>34</v>
      </c>
      <c r="T1408" t="s">
        <v>747</v>
      </c>
      <c r="U1408" t="s">
        <v>305</v>
      </c>
      <c r="V1408" t="s">
        <v>140</v>
      </c>
      <c r="W1408" t="s">
        <v>748</v>
      </c>
      <c r="X1408" t="s">
        <v>749</v>
      </c>
      <c r="Y1408" t="s">
        <v>42</v>
      </c>
    </row>
    <row r="1409" spans="1:25" x14ac:dyDescent="0.25">
      <c r="A1409">
        <v>10302</v>
      </c>
      <c r="B1409">
        <v>23</v>
      </c>
      <c r="C1409" t="s">
        <v>2723</v>
      </c>
      <c r="D1409">
        <v>3</v>
      </c>
      <c r="E1409" t="s">
        <v>2724</v>
      </c>
      <c r="F1409" t="s">
        <v>588</v>
      </c>
      <c r="G1409" t="s">
        <v>28</v>
      </c>
      <c r="H1409">
        <v>4</v>
      </c>
      <c r="I1409">
        <v>10</v>
      </c>
      <c r="J1409">
        <v>2003</v>
      </c>
      <c r="K1409" t="s">
        <v>278</v>
      </c>
      <c r="L1409">
        <v>71</v>
      </c>
      <c r="M1409" t="s">
        <v>2698</v>
      </c>
      <c r="N1409" t="s">
        <v>257</v>
      </c>
      <c r="O1409" t="s">
        <v>258</v>
      </c>
      <c r="P1409" t="s">
        <v>259</v>
      </c>
      <c r="Q1409" t="s">
        <v>34</v>
      </c>
      <c r="R1409" t="s">
        <v>260</v>
      </c>
      <c r="S1409" t="s">
        <v>34</v>
      </c>
      <c r="T1409" t="s">
        <v>261</v>
      </c>
      <c r="U1409" t="s">
        <v>262</v>
      </c>
      <c r="V1409" t="s">
        <v>52</v>
      </c>
      <c r="W1409" t="s">
        <v>263</v>
      </c>
      <c r="X1409" t="s">
        <v>264</v>
      </c>
      <c r="Y1409" t="s">
        <v>42</v>
      </c>
    </row>
    <row r="1410" spans="1:25" x14ac:dyDescent="0.25">
      <c r="A1410">
        <v>10311</v>
      </c>
      <c r="B1410">
        <v>25</v>
      </c>
      <c r="C1410" t="s">
        <v>1607</v>
      </c>
      <c r="D1410">
        <v>2</v>
      </c>
      <c r="E1410" t="s">
        <v>2725</v>
      </c>
      <c r="F1410" t="s">
        <v>856</v>
      </c>
      <c r="G1410" t="s">
        <v>28</v>
      </c>
      <c r="H1410">
        <v>4</v>
      </c>
      <c r="I1410">
        <v>10</v>
      </c>
      <c r="J1410">
        <v>2004</v>
      </c>
      <c r="K1410" t="s">
        <v>278</v>
      </c>
      <c r="L1410">
        <v>71</v>
      </c>
      <c r="M1410" t="s">
        <v>2698</v>
      </c>
      <c r="N1410" t="s">
        <v>268</v>
      </c>
      <c r="O1410" t="s">
        <v>269</v>
      </c>
      <c r="P1410" t="s">
        <v>270</v>
      </c>
      <c r="Q1410" t="s">
        <v>34</v>
      </c>
      <c r="R1410" t="s">
        <v>271</v>
      </c>
      <c r="S1410" t="s">
        <v>34</v>
      </c>
      <c r="T1410" t="s">
        <v>272</v>
      </c>
      <c r="U1410" t="s">
        <v>273</v>
      </c>
      <c r="V1410" t="s">
        <v>52</v>
      </c>
      <c r="W1410" t="s">
        <v>274</v>
      </c>
      <c r="X1410" t="s">
        <v>275</v>
      </c>
      <c r="Y1410" t="s">
        <v>42</v>
      </c>
    </row>
    <row r="1411" spans="1:25" x14ac:dyDescent="0.25">
      <c r="A1411">
        <v>10332</v>
      </c>
      <c r="B1411">
        <v>21</v>
      </c>
      <c r="C1411" t="s">
        <v>77</v>
      </c>
      <c r="D1411">
        <v>3</v>
      </c>
      <c r="E1411" t="s">
        <v>2726</v>
      </c>
      <c r="F1411" t="s">
        <v>1337</v>
      </c>
      <c r="G1411" t="s">
        <v>28</v>
      </c>
      <c r="H1411">
        <v>4</v>
      </c>
      <c r="I1411">
        <v>11</v>
      </c>
      <c r="J1411">
        <v>2004</v>
      </c>
      <c r="K1411" t="s">
        <v>278</v>
      </c>
      <c r="L1411">
        <v>71</v>
      </c>
      <c r="M1411" t="s">
        <v>2698</v>
      </c>
      <c r="N1411" t="s">
        <v>927</v>
      </c>
      <c r="O1411" t="s">
        <v>928</v>
      </c>
      <c r="P1411" t="s">
        <v>929</v>
      </c>
      <c r="Q1411" t="s">
        <v>34</v>
      </c>
      <c r="R1411" t="s">
        <v>930</v>
      </c>
      <c r="S1411" t="s">
        <v>34</v>
      </c>
      <c r="T1411" t="s">
        <v>931</v>
      </c>
      <c r="U1411" t="s">
        <v>262</v>
      </c>
      <c r="V1411" t="s">
        <v>52</v>
      </c>
      <c r="W1411" t="s">
        <v>932</v>
      </c>
      <c r="X1411" t="s">
        <v>137</v>
      </c>
      <c r="Y1411" t="s">
        <v>65</v>
      </c>
    </row>
    <row r="1412" spans="1:25" x14ac:dyDescent="0.25">
      <c r="A1412">
        <v>10344</v>
      </c>
      <c r="B1412">
        <v>26</v>
      </c>
      <c r="C1412" t="s">
        <v>2727</v>
      </c>
      <c r="D1412">
        <v>5</v>
      </c>
      <c r="E1412" t="s">
        <v>2728</v>
      </c>
      <c r="F1412" t="s">
        <v>1584</v>
      </c>
      <c r="G1412" t="s">
        <v>28</v>
      </c>
      <c r="H1412">
        <v>4</v>
      </c>
      <c r="I1412">
        <v>11</v>
      </c>
      <c r="J1412">
        <v>2004</v>
      </c>
      <c r="K1412" t="s">
        <v>278</v>
      </c>
      <c r="L1412">
        <v>71</v>
      </c>
      <c r="M1412" t="s">
        <v>2698</v>
      </c>
      <c r="N1412" t="s">
        <v>787</v>
      </c>
      <c r="O1412" t="s">
        <v>788</v>
      </c>
      <c r="P1412" t="s">
        <v>789</v>
      </c>
      <c r="Q1412" t="s">
        <v>34</v>
      </c>
      <c r="R1412" t="s">
        <v>790</v>
      </c>
      <c r="S1412" t="s">
        <v>34</v>
      </c>
      <c r="T1412" t="s">
        <v>791</v>
      </c>
      <c r="U1412" t="s">
        <v>51</v>
      </c>
      <c r="V1412" t="s">
        <v>52</v>
      </c>
      <c r="W1412" t="s">
        <v>792</v>
      </c>
      <c r="X1412" t="s">
        <v>793</v>
      </c>
      <c r="Y1412" t="s">
        <v>42</v>
      </c>
    </row>
    <row r="1413" spans="1:25" x14ac:dyDescent="0.25">
      <c r="A1413">
        <v>10367</v>
      </c>
      <c r="B1413">
        <v>44</v>
      </c>
      <c r="C1413" t="s">
        <v>2729</v>
      </c>
      <c r="D1413">
        <v>9</v>
      </c>
      <c r="E1413" t="s">
        <v>2730</v>
      </c>
      <c r="F1413" t="s">
        <v>1493</v>
      </c>
      <c r="G1413" t="s">
        <v>724</v>
      </c>
      <c r="H1413">
        <v>1</v>
      </c>
      <c r="I1413">
        <v>1</v>
      </c>
      <c r="J1413">
        <v>2005</v>
      </c>
      <c r="K1413" t="s">
        <v>278</v>
      </c>
      <c r="L1413">
        <v>71</v>
      </c>
      <c r="M1413" t="s">
        <v>2698</v>
      </c>
      <c r="N1413" t="s">
        <v>69</v>
      </c>
      <c r="O1413" t="s">
        <v>70</v>
      </c>
      <c r="P1413" t="s">
        <v>71</v>
      </c>
      <c r="Q1413" t="s">
        <v>34</v>
      </c>
      <c r="R1413" t="s">
        <v>72</v>
      </c>
      <c r="S1413" t="s">
        <v>73</v>
      </c>
      <c r="T1413" t="s">
        <v>74</v>
      </c>
      <c r="U1413" t="s">
        <v>38</v>
      </c>
      <c r="V1413" t="s">
        <v>39</v>
      </c>
      <c r="W1413" t="s">
        <v>75</v>
      </c>
      <c r="X1413" t="s">
        <v>76</v>
      </c>
      <c r="Y1413" t="s">
        <v>65</v>
      </c>
    </row>
    <row r="1414" spans="1:25" x14ac:dyDescent="0.25">
      <c r="A1414">
        <v>10380</v>
      </c>
      <c r="B1414">
        <v>24</v>
      </c>
      <c r="C1414" t="s">
        <v>77</v>
      </c>
      <c r="D1414">
        <v>2</v>
      </c>
      <c r="E1414" t="s">
        <v>2731</v>
      </c>
      <c r="F1414" t="s">
        <v>1413</v>
      </c>
      <c r="G1414" t="s">
        <v>28</v>
      </c>
      <c r="H1414">
        <v>1</v>
      </c>
      <c r="I1414">
        <v>2</v>
      </c>
      <c r="J1414">
        <v>2005</v>
      </c>
      <c r="K1414" t="s">
        <v>278</v>
      </c>
      <c r="L1414">
        <v>71</v>
      </c>
      <c r="M1414" t="s">
        <v>2698</v>
      </c>
      <c r="N1414" t="s">
        <v>268</v>
      </c>
      <c r="O1414" t="s">
        <v>269</v>
      </c>
      <c r="P1414" t="s">
        <v>270</v>
      </c>
      <c r="Q1414" t="s">
        <v>34</v>
      </c>
      <c r="R1414" t="s">
        <v>271</v>
      </c>
      <c r="S1414" t="s">
        <v>34</v>
      </c>
      <c r="T1414" t="s">
        <v>272</v>
      </c>
      <c r="U1414" t="s">
        <v>273</v>
      </c>
      <c r="V1414" t="s">
        <v>52</v>
      </c>
      <c r="W1414" t="s">
        <v>274</v>
      </c>
      <c r="X1414" t="s">
        <v>275</v>
      </c>
      <c r="Y1414" t="s">
        <v>65</v>
      </c>
    </row>
    <row r="1415" spans="1:25" x14ac:dyDescent="0.25">
      <c r="A1415">
        <v>10407</v>
      </c>
      <c r="B1415">
        <v>66</v>
      </c>
      <c r="C1415" t="s">
        <v>1607</v>
      </c>
      <c r="D1415">
        <v>4</v>
      </c>
      <c r="E1415" t="s">
        <v>2732</v>
      </c>
      <c r="F1415" t="s">
        <v>1498</v>
      </c>
      <c r="G1415" t="s">
        <v>708</v>
      </c>
      <c r="H1415">
        <v>2</v>
      </c>
      <c r="I1415">
        <v>4</v>
      </c>
      <c r="J1415">
        <v>2005</v>
      </c>
      <c r="K1415" t="s">
        <v>278</v>
      </c>
      <c r="L1415">
        <v>71</v>
      </c>
      <c r="M1415" t="s">
        <v>2698</v>
      </c>
      <c r="N1415" t="s">
        <v>701</v>
      </c>
      <c r="O1415" t="s">
        <v>702</v>
      </c>
      <c r="P1415" t="s">
        <v>703</v>
      </c>
      <c r="Q1415" t="s">
        <v>34</v>
      </c>
      <c r="R1415" t="s">
        <v>704</v>
      </c>
      <c r="S1415" t="s">
        <v>73</v>
      </c>
      <c r="T1415" t="s">
        <v>92</v>
      </c>
      <c r="U1415" t="s">
        <v>38</v>
      </c>
      <c r="V1415" t="s">
        <v>39</v>
      </c>
      <c r="W1415" t="s">
        <v>149</v>
      </c>
      <c r="X1415" t="s">
        <v>705</v>
      </c>
      <c r="Y1415" t="s">
        <v>65</v>
      </c>
    </row>
    <row r="1416" spans="1:25" x14ac:dyDescent="0.25">
      <c r="A1416">
        <v>10420</v>
      </c>
      <c r="B1416">
        <v>36</v>
      </c>
      <c r="C1416" t="s">
        <v>1823</v>
      </c>
      <c r="D1416">
        <v>7</v>
      </c>
      <c r="E1416" t="s">
        <v>2733</v>
      </c>
      <c r="F1416" t="s">
        <v>1589</v>
      </c>
      <c r="G1416" t="s">
        <v>468</v>
      </c>
      <c r="H1416">
        <v>2</v>
      </c>
      <c r="I1416">
        <v>5</v>
      </c>
      <c r="J1416">
        <v>2005</v>
      </c>
      <c r="K1416" t="s">
        <v>278</v>
      </c>
      <c r="L1416">
        <v>71</v>
      </c>
      <c r="M1416" t="s">
        <v>2698</v>
      </c>
      <c r="N1416" t="s">
        <v>233</v>
      </c>
      <c r="O1416" t="s">
        <v>234</v>
      </c>
      <c r="P1416" t="s">
        <v>235</v>
      </c>
      <c r="Q1416" t="s">
        <v>236</v>
      </c>
      <c r="R1416" t="s">
        <v>237</v>
      </c>
      <c r="S1416" t="s">
        <v>238</v>
      </c>
      <c r="T1416" t="s">
        <v>239</v>
      </c>
      <c r="U1416" t="s">
        <v>139</v>
      </c>
      <c r="V1416" t="s">
        <v>140</v>
      </c>
      <c r="W1416" t="s">
        <v>240</v>
      </c>
      <c r="X1416" t="s">
        <v>241</v>
      </c>
      <c r="Y1416" t="s">
        <v>42</v>
      </c>
    </row>
    <row r="1417" spans="1:25" x14ac:dyDescent="0.25">
      <c r="A1417">
        <v>10110</v>
      </c>
      <c r="B1417">
        <v>36</v>
      </c>
      <c r="C1417" t="s">
        <v>2729</v>
      </c>
      <c r="D1417">
        <v>13</v>
      </c>
      <c r="E1417" t="s">
        <v>2734</v>
      </c>
      <c r="F1417" t="s">
        <v>1464</v>
      </c>
      <c r="G1417" t="s">
        <v>28</v>
      </c>
      <c r="H1417">
        <v>1</v>
      </c>
      <c r="I1417">
        <v>3</v>
      </c>
      <c r="J1417">
        <v>2003</v>
      </c>
      <c r="K1417" t="s">
        <v>278</v>
      </c>
      <c r="L1417">
        <v>73</v>
      </c>
      <c r="M1417" t="s">
        <v>2735</v>
      </c>
      <c r="N1417" t="s">
        <v>927</v>
      </c>
      <c r="O1417" t="s">
        <v>928</v>
      </c>
      <c r="P1417" t="s">
        <v>929</v>
      </c>
      <c r="Q1417" t="s">
        <v>34</v>
      </c>
      <c r="R1417" t="s">
        <v>930</v>
      </c>
      <c r="S1417" t="s">
        <v>34</v>
      </c>
      <c r="T1417" t="s">
        <v>931</v>
      </c>
      <c r="U1417" t="s">
        <v>262</v>
      </c>
      <c r="V1417" t="s">
        <v>52</v>
      </c>
      <c r="W1417" t="s">
        <v>932</v>
      </c>
      <c r="X1417" t="s">
        <v>137</v>
      </c>
      <c r="Y1417" t="s">
        <v>65</v>
      </c>
    </row>
    <row r="1418" spans="1:25" x14ac:dyDescent="0.25">
      <c r="A1418">
        <v>10124</v>
      </c>
      <c r="B1418">
        <v>22</v>
      </c>
      <c r="C1418" t="s">
        <v>2736</v>
      </c>
      <c r="D1418">
        <v>12</v>
      </c>
      <c r="E1418" t="s">
        <v>2737</v>
      </c>
      <c r="F1418" t="s">
        <v>1360</v>
      </c>
      <c r="G1418" t="s">
        <v>28</v>
      </c>
      <c r="H1418">
        <v>2</v>
      </c>
      <c r="I1418">
        <v>5</v>
      </c>
      <c r="J1418">
        <v>2003</v>
      </c>
      <c r="K1418" t="s">
        <v>278</v>
      </c>
      <c r="L1418">
        <v>73</v>
      </c>
      <c r="M1418" t="s">
        <v>2735</v>
      </c>
      <c r="N1418" t="s">
        <v>1318</v>
      </c>
      <c r="O1418" t="s">
        <v>1319</v>
      </c>
      <c r="P1418" t="s">
        <v>1320</v>
      </c>
      <c r="Q1418" t="s">
        <v>34</v>
      </c>
      <c r="R1418" t="s">
        <v>1321</v>
      </c>
      <c r="S1418" t="s">
        <v>1322</v>
      </c>
      <c r="T1418" t="s">
        <v>1323</v>
      </c>
      <c r="U1418" t="s">
        <v>38</v>
      </c>
      <c r="V1418" t="s">
        <v>39</v>
      </c>
      <c r="W1418" t="s">
        <v>168</v>
      </c>
      <c r="X1418" t="s">
        <v>705</v>
      </c>
      <c r="Y1418" t="s">
        <v>42</v>
      </c>
    </row>
    <row r="1419" spans="1:25" x14ac:dyDescent="0.25">
      <c r="A1419">
        <v>10148</v>
      </c>
      <c r="B1419">
        <v>25</v>
      </c>
      <c r="C1419" t="s">
        <v>2738</v>
      </c>
      <c r="D1419">
        <v>6</v>
      </c>
      <c r="E1419" t="s">
        <v>2739</v>
      </c>
      <c r="F1419" t="s">
        <v>1303</v>
      </c>
      <c r="G1419" t="s">
        <v>28</v>
      </c>
      <c r="H1419">
        <v>3</v>
      </c>
      <c r="I1419">
        <v>9</v>
      </c>
      <c r="J1419">
        <v>2003</v>
      </c>
      <c r="K1419" t="s">
        <v>278</v>
      </c>
      <c r="L1419">
        <v>73</v>
      </c>
      <c r="M1419" t="s">
        <v>2735</v>
      </c>
      <c r="N1419" t="s">
        <v>448</v>
      </c>
      <c r="O1419" t="s">
        <v>449</v>
      </c>
      <c r="P1419" t="s">
        <v>450</v>
      </c>
      <c r="Q1419" t="s">
        <v>451</v>
      </c>
      <c r="R1419" t="s">
        <v>452</v>
      </c>
      <c r="S1419" t="s">
        <v>238</v>
      </c>
      <c r="T1419" t="s">
        <v>453</v>
      </c>
      <c r="U1419" t="s">
        <v>139</v>
      </c>
      <c r="V1419" t="s">
        <v>140</v>
      </c>
      <c r="W1419" t="s">
        <v>454</v>
      </c>
      <c r="X1419" t="s">
        <v>455</v>
      </c>
      <c r="Y1419" t="s">
        <v>42</v>
      </c>
    </row>
    <row r="1420" spans="1:25" x14ac:dyDescent="0.25">
      <c r="A1420">
        <v>10161</v>
      </c>
      <c r="B1420">
        <v>37</v>
      </c>
      <c r="C1420" t="s">
        <v>2740</v>
      </c>
      <c r="D1420">
        <v>5</v>
      </c>
      <c r="E1420" t="s">
        <v>2741</v>
      </c>
      <c r="F1420" t="s">
        <v>1305</v>
      </c>
      <c r="G1420" t="s">
        <v>28</v>
      </c>
      <c r="H1420">
        <v>4</v>
      </c>
      <c r="I1420">
        <v>10</v>
      </c>
      <c r="J1420">
        <v>2003</v>
      </c>
      <c r="K1420" t="s">
        <v>278</v>
      </c>
      <c r="L1420">
        <v>73</v>
      </c>
      <c r="M1420" t="s">
        <v>2735</v>
      </c>
      <c r="N1420" t="s">
        <v>934</v>
      </c>
      <c r="O1420" t="s">
        <v>935</v>
      </c>
      <c r="P1420" t="s">
        <v>936</v>
      </c>
      <c r="Q1420" t="s">
        <v>34</v>
      </c>
      <c r="R1420" t="s">
        <v>937</v>
      </c>
      <c r="S1420" t="s">
        <v>34</v>
      </c>
      <c r="T1420" t="s">
        <v>938</v>
      </c>
      <c r="U1420" t="s">
        <v>567</v>
      </c>
      <c r="V1420" t="s">
        <v>52</v>
      </c>
      <c r="W1420" t="s">
        <v>939</v>
      </c>
      <c r="X1420" t="s">
        <v>940</v>
      </c>
      <c r="Y1420" t="s">
        <v>42</v>
      </c>
    </row>
    <row r="1421" spans="1:25" x14ac:dyDescent="0.25">
      <c r="A1421">
        <v>10172</v>
      </c>
      <c r="B1421">
        <v>32</v>
      </c>
      <c r="C1421" t="s">
        <v>2742</v>
      </c>
      <c r="D1421">
        <v>3</v>
      </c>
      <c r="E1421" t="s">
        <v>2743</v>
      </c>
      <c r="F1421" t="s">
        <v>1306</v>
      </c>
      <c r="G1421" t="s">
        <v>28</v>
      </c>
      <c r="H1421">
        <v>4</v>
      </c>
      <c r="I1421">
        <v>11</v>
      </c>
      <c r="J1421">
        <v>2003</v>
      </c>
      <c r="K1421" t="s">
        <v>278</v>
      </c>
      <c r="L1421">
        <v>73</v>
      </c>
      <c r="M1421" t="s">
        <v>2735</v>
      </c>
      <c r="N1421" t="s">
        <v>162</v>
      </c>
      <c r="O1421" t="s">
        <v>163</v>
      </c>
      <c r="P1421" t="s">
        <v>164</v>
      </c>
      <c r="Q1421" t="s">
        <v>34</v>
      </c>
      <c r="R1421" t="s">
        <v>165</v>
      </c>
      <c r="S1421" t="s">
        <v>166</v>
      </c>
      <c r="T1421" t="s">
        <v>167</v>
      </c>
      <c r="U1421" t="s">
        <v>38</v>
      </c>
      <c r="V1421" t="s">
        <v>39</v>
      </c>
      <c r="W1421" t="s">
        <v>168</v>
      </c>
      <c r="X1421" t="s">
        <v>76</v>
      </c>
      <c r="Y1421" t="s">
        <v>42</v>
      </c>
    </row>
    <row r="1422" spans="1:25" x14ac:dyDescent="0.25">
      <c r="A1422">
        <v>10182</v>
      </c>
      <c r="B1422">
        <v>47</v>
      </c>
      <c r="C1422" t="s">
        <v>2744</v>
      </c>
      <c r="D1422">
        <v>16</v>
      </c>
      <c r="E1422" t="s">
        <v>2745</v>
      </c>
      <c r="F1422" t="s">
        <v>802</v>
      </c>
      <c r="G1422" t="s">
        <v>28</v>
      </c>
      <c r="H1422">
        <v>4</v>
      </c>
      <c r="I1422">
        <v>11</v>
      </c>
      <c r="J1422">
        <v>2003</v>
      </c>
      <c r="K1422" t="s">
        <v>278</v>
      </c>
      <c r="L1422">
        <v>73</v>
      </c>
      <c r="M1422" t="s">
        <v>2735</v>
      </c>
      <c r="N1422" t="s">
        <v>417</v>
      </c>
      <c r="O1422" t="s">
        <v>418</v>
      </c>
      <c r="P1422" t="s">
        <v>419</v>
      </c>
      <c r="Q1422" t="s">
        <v>34</v>
      </c>
      <c r="R1422" t="s">
        <v>420</v>
      </c>
      <c r="S1422" t="s">
        <v>73</v>
      </c>
      <c r="T1422" t="s">
        <v>167</v>
      </c>
      <c r="U1422" t="s">
        <v>38</v>
      </c>
      <c r="V1422" t="s">
        <v>39</v>
      </c>
      <c r="W1422" t="s">
        <v>421</v>
      </c>
      <c r="X1422" t="s">
        <v>422</v>
      </c>
      <c r="Y1422" t="s">
        <v>65</v>
      </c>
    </row>
    <row r="1423" spans="1:25" x14ac:dyDescent="0.25">
      <c r="A1423">
        <v>10192</v>
      </c>
      <c r="B1423">
        <v>37</v>
      </c>
      <c r="C1423" t="s">
        <v>2746</v>
      </c>
      <c r="D1423">
        <v>4</v>
      </c>
      <c r="E1423" t="s">
        <v>2747</v>
      </c>
      <c r="F1423" t="s">
        <v>804</v>
      </c>
      <c r="G1423" t="s">
        <v>28</v>
      </c>
      <c r="H1423">
        <v>4</v>
      </c>
      <c r="I1423">
        <v>11</v>
      </c>
      <c r="J1423">
        <v>2003</v>
      </c>
      <c r="K1423" t="s">
        <v>278</v>
      </c>
      <c r="L1423">
        <v>73</v>
      </c>
      <c r="M1423" t="s">
        <v>2735</v>
      </c>
      <c r="N1423" t="s">
        <v>425</v>
      </c>
      <c r="O1423" t="s">
        <v>426</v>
      </c>
      <c r="P1423" t="s">
        <v>427</v>
      </c>
      <c r="Q1423" t="s">
        <v>34</v>
      </c>
      <c r="R1423" t="s">
        <v>428</v>
      </c>
      <c r="S1423" t="s">
        <v>429</v>
      </c>
      <c r="T1423" t="s">
        <v>430</v>
      </c>
      <c r="U1423" t="s">
        <v>38</v>
      </c>
      <c r="V1423" t="s">
        <v>39</v>
      </c>
      <c r="W1423" t="s">
        <v>75</v>
      </c>
      <c r="X1423" t="s">
        <v>422</v>
      </c>
      <c r="Y1423" t="s">
        <v>42</v>
      </c>
    </row>
    <row r="1424" spans="1:25" x14ac:dyDescent="0.25">
      <c r="A1424">
        <v>10204</v>
      </c>
      <c r="B1424">
        <v>20</v>
      </c>
      <c r="C1424" t="s">
        <v>2748</v>
      </c>
      <c r="D1424">
        <v>10</v>
      </c>
      <c r="E1424" t="s">
        <v>2749</v>
      </c>
      <c r="F1424" t="s">
        <v>814</v>
      </c>
      <c r="G1424" t="s">
        <v>28</v>
      </c>
      <c r="H1424">
        <v>4</v>
      </c>
      <c r="I1424">
        <v>12</v>
      </c>
      <c r="J1424">
        <v>2003</v>
      </c>
      <c r="K1424" t="s">
        <v>278</v>
      </c>
      <c r="L1424">
        <v>73</v>
      </c>
      <c r="M1424" t="s">
        <v>2735</v>
      </c>
      <c r="N1424" t="s">
        <v>885</v>
      </c>
      <c r="O1424" t="s">
        <v>886</v>
      </c>
      <c r="P1424" t="s">
        <v>887</v>
      </c>
      <c r="Q1424" t="s">
        <v>888</v>
      </c>
      <c r="R1424" t="s">
        <v>35</v>
      </c>
      <c r="S1424" t="s">
        <v>36</v>
      </c>
      <c r="T1424" t="s">
        <v>37</v>
      </c>
      <c r="U1424" t="s">
        <v>38</v>
      </c>
      <c r="V1424" t="s">
        <v>39</v>
      </c>
      <c r="W1424" t="s">
        <v>75</v>
      </c>
      <c r="X1424" t="s">
        <v>889</v>
      </c>
      <c r="Y1424" t="s">
        <v>42</v>
      </c>
    </row>
    <row r="1425" spans="1:25" x14ac:dyDescent="0.25">
      <c r="A1425">
        <v>10212</v>
      </c>
      <c r="B1425">
        <v>41</v>
      </c>
      <c r="C1425" t="s">
        <v>2750</v>
      </c>
      <c r="D1425">
        <v>3</v>
      </c>
      <c r="E1425" t="s">
        <v>2751</v>
      </c>
      <c r="F1425" t="s">
        <v>1069</v>
      </c>
      <c r="G1425" t="s">
        <v>28</v>
      </c>
      <c r="H1425">
        <v>1</v>
      </c>
      <c r="I1425">
        <v>1</v>
      </c>
      <c r="J1425">
        <v>2004</v>
      </c>
      <c r="K1425" t="s">
        <v>278</v>
      </c>
      <c r="L1425">
        <v>73</v>
      </c>
      <c r="M1425" t="s">
        <v>2735</v>
      </c>
      <c r="N1425" t="s">
        <v>268</v>
      </c>
      <c r="O1425" t="s">
        <v>269</v>
      </c>
      <c r="P1425" t="s">
        <v>270</v>
      </c>
      <c r="Q1425" t="s">
        <v>34</v>
      </c>
      <c r="R1425" t="s">
        <v>271</v>
      </c>
      <c r="S1425" t="s">
        <v>34</v>
      </c>
      <c r="T1425" t="s">
        <v>272</v>
      </c>
      <c r="U1425" t="s">
        <v>273</v>
      </c>
      <c r="V1425" t="s">
        <v>52</v>
      </c>
      <c r="W1425" t="s">
        <v>274</v>
      </c>
      <c r="X1425" t="s">
        <v>275</v>
      </c>
      <c r="Y1425" t="s">
        <v>65</v>
      </c>
    </row>
    <row r="1426" spans="1:25" x14ac:dyDescent="0.25">
      <c r="A1426">
        <v>10226</v>
      </c>
      <c r="B1426">
        <v>21</v>
      </c>
      <c r="C1426" t="s">
        <v>2738</v>
      </c>
      <c r="D1426">
        <v>1</v>
      </c>
      <c r="E1426" t="s">
        <v>2752</v>
      </c>
      <c r="F1426" t="s">
        <v>1479</v>
      </c>
      <c r="G1426" t="s">
        <v>28</v>
      </c>
      <c r="H1426">
        <v>1</v>
      </c>
      <c r="I1426">
        <v>2</v>
      </c>
      <c r="J1426">
        <v>2004</v>
      </c>
      <c r="K1426" t="s">
        <v>278</v>
      </c>
      <c r="L1426">
        <v>73</v>
      </c>
      <c r="M1426" t="s">
        <v>2735</v>
      </c>
      <c r="N1426" t="s">
        <v>627</v>
      </c>
      <c r="O1426" t="s">
        <v>628</v>
      </c>
      <c r="P1426" t="s">
        <v>629</v>
      </c>
      <c r="Q1426" t="s">
        <v>34</v>
      </c>
      <c r="R1426" t="s">
        <v>630</v>
      </c>
      <c r="S1426" t="s">
        <v>73</v>
      </c>
      <c r="T1426" t="s">
        <v>631</v>
      </c>
      <c r="U1426" t="s">
        <v>38</v>
      </c>
      <c r="V1426" t="s">
        <v>39</v>
      </c>
      <c r="W1426" t="s">
        <v>362</v>
      </c>
      <c r="X1426" t="s">
        <v>422</v>
      </c>
      <c r="Y1426" t="s">
        <v>42</v>
      </c>
    </row>
    <row r="1427" spans="1:25" x14ac:dyDescent="0.25">
      <c r="A1427">
        <v>10241</v>
      </c>
      <c r="B1427">
        <v>22</v>
      </c>
      <c r="C1427" t="s">
        <v>2753</v>
      </c>
      <c r="D1427">
        <v>8</v>
      </c>
      <c r="E1427" t="s">
        <v>2754</v>
      </c>
      <c r="F1427" t="s">
        <v>1313</v>
      </c>
      <c r="G1427" t="s">
        <v>28</v>
      </c>
      <c r="H1427">
        <v>2</v>
      </c>
      <c r="I1427">
        <v>4</v>
      </c>
      <c r="J1427">
        <v>2004</v>
      </c>
      <c r="K1427" t="s">
        <v>278</v>
      </c>
      <c r="L1427">
        <v>73</v>
      </c>
      <c r="M1427" t="s">
        <v>2735</v>
      </c>
      <c r="N1427" t="s">
        <v>1255</v>
      </c>
      <c r="O1427" t="s">
        <v>1256</v>
      </c>
      <c r="P1427" t="s">
        <v>1257</v>
      </c>
      <c r="Q1427" t="s">
        <v>34</v>
      </c>
      <c r="R1427" t="s">
        <v>1258</v>
      </c>
      <c r="S1427" t="s">
        <v>34</v>
      </c>
      <c r="T1427" t="s">
        <v>1259</v>
      </c>
      <c r="U1427" t="s">
        <v>51</v>
      </c>
      <c r="V1427" t="s">
        <v>52</v>
      </c>
      <c r="W1427" t="s">
        <v>1260</v>
      </c>
      <c r="X1427" t="s">
        <v>1261</v>
      </c>
      <c r="Y1427" t="s">
        <v>42</v>
      </c>
    </row>
    <row r="1428" spans="1:25" x14ac:dyDescent="0.25">
      <c r="A1428">
        <v>10267</v>
      </c>
      <c r="B1428">
        <v>40</v>
      </c>
      <c r="C1428" t="s">
        <v>2755</v>
      </c>
      <c r="D1428">
        <v>5</v>
      </c>
      <c r="E1428" t="s">
        <v>2756</v>
      </c>
      <c r="F1428" t="s">
        <v>2717</v>
      </c>
      <c r="G1428" t="s">
        <v>28</v>
      </c>
      <c r="H1428">
        <v>3</v>
      </c>
      <c r="I1428">
        <v>7</v>
      </c>
      <c r="J1428">
        <v>2004</v>
      </c>
      <c r="K1428" t="s">
        <v>278</v>
      </c>
      <c r="L1428">
        <v>73</v>
      </c>
      <c r="M1428" t="s">
        <v>2735</v>
      </c>
      <c r="N1428" t="s">
        <v>885</v>
      </c>
      <c r="O1428" t="s">
        <v>886</v>
      </c>
      <c r="P1428" t="s">
        <v>887</v>
      </c>
      <c r="Q1428" t="s">
        <v>888</v>
      </c>
      <c r="R1428" t="s">
        <v>35</v>
      </c>
      <c r="S1428" t="s">
        <v>36</v>
      </c>
      <c r="T1428" t="s">
        <v>37</v>
      </c>
      <c r="U1428" t="s">
        <v>38</v>
      </c>
      <c r="V1428" t="s">
        <v>39</v>
      </c>
      <c r="W1428" t="s">
        <v>75</v>
      </c>
      <c r="X1428" t="s">
        <v>889</v>
      </c>
      <c r="Y1428" t="s">
        <v>65</v>
      </c>
    </row>
    <row r="1429" spans="1:25" x14ac:dyDescent="0.25">
      <c r="A1429">
        <v>10279</v>
      </c>
      <c r="B1429">
        <v>32</v>
      </c>
      <c r="C1429" t="s">
        <v>2757</v>
      </c>
      <c r="D1429">
        <v>5</v>
      </c>
      <c r="E1429" t="s">
        <v>2758</v>
      </c>
      <c r="F1429" t="s">
        <v>2720</v>
      </c>
      <c r="G1429" t="s">
        <v>28</v>
      </c>
      <c r="H1429">
        <v>3</v>
      </c>
      <c r="I1429">
        <v>8</v>
      </c>
      <c r="J1429">
        <v>2004</v>
      </c>
      <c r="K1429" t="s">
        <v>278</v>
      </c>
      <c r="L1429">
        <v>73</v>
      </c>
      <c r="M1429" t="s">
        <v>2735</v>
      </c>
      <c r="N1429" t="s">
        <v>268</v>
      </c>
      <c r="O1429" t="s">
        <v>269</v>
      </c>
      <c r="P1429" t="s">
        <v>270</v>
      </c>
      <c r="Q1429" t="s">
        <v>34</v>
      </c>
      <c r="R1429" t="s">
        <v>271</v>
      </c>
      <c r="S1429" t="s">
        <v>34</v>
      </c>
      <c r="T1429" t="s">
        <v>272</v>
      </c>
      <c r="U1429" t="s">
        <v>273</v>
      </c>
      <c r="V1429" t="s">
        <v>52</v>
      </c>
      <c r="W1429" t="s">
        <v>274</v>
      </c>
      <c r="X1429" t="s">
        <v>275</v>
      </c>
      <c r="Y1429" t="s">
        <v>42</v>
      </c>
    </row>
    <row r="1430" spans="1:25" x14ac:dyDescent="0.25">
      <c r="A1430">
        <v>10288</v>
      </c>
      <c r="B1430">
        <v>36</v>
      </c>
      <c r="C1430" t="s">
        <v>2759</v>
      </c>
      <c r="D1430">
        <v>11</v>
      </c>
      <c r="E1430" t="s">
        <v>2760</v>
      </c>
      <c r="F1430" t="s">
        <v>1485</v>
      </c>
      <c r="G1430" t="s">
        <v>28</v>
      </c>
      <c r="H1430">
        <v>3</v>
      </c>
      <c r="I1430">
        <v>9</v>
      </c>
      <c r="J1430">
        <v>2004</v>
      </c>
      <c r="K1430" t="s">
        <v>278</v>
      </c>
      <c r="L1430">
        <v>73</v>
      </c>
      <c r="M1430" t="s">
        <v>2735</v>
      </c>
      <c r="N1430" t="s">
        <v>743</v>
      </c>
      <c r="O1430" t="s">
        <v>744</v>
      </c>
      <c r="P1430" t="s">
        <v>745</v>
      </c>
      <c r="Q1430" t="s">
        <v>746</v>
      </c>
      <c r="R1430" t="s">
        <v>305</v>
      </c>
      <c r="S1430" t="s">
        <v>34</v>
      </c>
      <c r="T1430" t="s">
        <v>747</v>
      </c>
      <c r="U1430" t="s">
        <v>305</v>
      </c>
      <c r="V1430" t="s">
        <v>140</v>
      </c>
      <c r="W1430" t="s">
        <v>748</v>
      </c>
      <c r="X1430" t="s">
        <v>749</v>
      </c>
      <c r="Y1430" t="s">
        <v>42</v>
      </c>
    </row>
    <row r="1431" spans="1:25" x14ac:dyDescent="0.25">
      <c r="A1431">
        <v>10301</v>
      </c>
      <c r="B1431">
        <v>27</v>
      </c>
      <c r="C1431" t="s">
        <v>2761</v>
      </c>
      <c r="D1431">
        <v>1</v>
      </c>
      <c r="E1431" t="s">
        <v>2762</v>
      </c>
      <c r="F1431" t="s">
        <v>1326</v>
      </c>
      <c r="G1431" t="s">
        <v>28</v>
      </c>
      <c r="H1431">
        <v>4</v>
      </c>
      <c r="I1431">
        <v>10</v>
      </c>
      <c r="J1431">
        <v>2003</v>
      </c>
      <c r="K1431" t="s">
        <v>278</v>
      </c>
      <c r="L1431">
        <v>73</v>
      </c>
      <c r="M1431" t="s">
        <v>2735</v>
      </c>
      <c r="N1431" t="s">
        <v>1327</v>
      </c>
      <c r="O1431" t="s">
        <v>1328</v>
      </c>
      <c r="P1431" t="s">
        <v>1329</v>
      </c>
      <c r="Q1431" t="s">
        <v>34</v>
      </c>
      <c r="R1431" t="s">
        <v>1330</v>
      </c>
      <c r="S1431" t="s">
        <v>34</v>
      </c>
      <c r="T1431" t="s">
        <v>1331</v>
      </c>
      <c r="U1431" t="s">
        <v>112</v>
      </c>
      <c r="V1431" t="s">
        <v>52</v>
      </c>
      <c r="W1431" t="s">
        <v>1332</v>
      </c>
      <c r="X1431" t="s">
        <v>1333</v>
      </c>
      <c r="Y1431" t="s">
        <v>42</v>
      </c>
    </row>
    <row r="1432" spans="1:25" x14ac:dyDescent="0.25">
      <c r="A1432">
        <v>10311</v>
      </c>
      <c r="B1432">
        <v>26</v>
      </c>
      <c r="C1432" t="s">
        <v>2763</v>
      </c>
      <c r="D1432">
        <v>6</v>
      </c>
      <c r="E1432" t="s">
        <v>2764</v>
      </c>
      <c r="F1432" t="s">
        <v>856</v>
      </c>
      <c r="G1432" t="s">
        <v>28</v>
      </c>
      <c r="H1432">
        <v>4</v>
      </c>
      <c r="I1432">
        <v>10</v>
      </c>
      <c r="J1432">
        <v>2004</v>
      </c>
      <c r="K1432" t="s">
        <v>278</v>
      </c>
      <c r="L1432">
        <v>73</v>
      </c>
      <c r="M1432" t="s">
        <v>2735</v>
      </c>
      <c r="N1432" t="s">
        <v>268</v>
      </c>
      <c r="O1432" t="s">
        <v>269</v>
      </c>
      <c r="P1432" t="s">
        <v>270</v>
      </c>
      <c r="Q1432" t="s">
        <v>34</v>
      </c>
      <c r="R1432" t="s">
        <v>271</v>
      </c>
      <c r="S1432" t="s">
        <v>34</v>
      </c>
      <c r="T1432" t="s">
        <v>272</v>
      </c>
      <c r="U1432" t="s">
        <v>273</v>
      </c>
      <c r="V1432" t="s">
        <v>52</v>
      </c>
      <c r="W1432" t="s">
        <v>274</v>
      </c>
      <c r="X1432" t="s">
        <v>275</v>
      </c>
      <c r="Y1432" t="s">
        <v>42</v>
      </c>
    </row>
    <row r="1433" spans="1:25" x14ac:dyDescent="0.25">
      <c r="A1433">
        <v>10321</v>
      </c>
      <c r="B1433">
        <v>30</v>
      </c>
      <c r="C1433" t="s">
        <v>2765</v>
      </c>
      <c r="D1433">
        <v>3</v>
      </c>
      <c r="E1433" t="s">
        <v>2766</v>
      </c>
      <c r="F1433" t="s">
        <v>424</v>
      </c>
      <c r="G1433" t="s">
        <v>28</v>
      </c>
      <c r="H1433">
        <v>4</v>
      </c>
      <c r="I1433">
        <v>11</v>
      </c>
      <c r="J1433">
        <v>2004</v>
      </c>
      <c r="K1433" t="s">
        <v>278</v>
      </c>
      <c r="L1433">
        <v>73</v>
      </c>
      <c r="M1433" t="s">
        <v>2735</v>
      </c>
      <c r="N1433" t="s">
        <v>248</v>
      </c>
      <c r="O1433" t="s">
        <v>249</v>
      </c>
      <c r="P1433" t="s">
        <v>250</v>
      </c>
      <c r="Q1433" t="s">
        <v>34</v>
      </c>
      <c r="R1433" t="s">
        <v>251</v>
      </c>
      <c r="S1433" t="s">
        <v>185</v>
      </c>
      <c r="T1433" t="s">
        <v>252</v>
      </c>
      <c r="U1433" t="s">
        <v>38</v>
      </c>
      <c r="V1433" t="s">
        <v>39</v>
      </c>
      <c r="W1433" t="s">
        <v>253</v>
      </c>
      <c r="X1433" t="s">
        <v>254</v>
      </c>
      <c r="Y1433" t="s">
        <v>42</v>
      </c>
    </row>
    <row r="1434" spans="1:25" x14ac:dyDescent="0.25">
      <c r="A1434">
        <v>10332</v>
      </c>
      <c r="B1434">
        <v>23</v>
      </c>
      <c r="C1434" t="s">
        <v>2767</v>
      </c>
      <c r="D1434">
        <v>4</v>
      </c>
      <c r="E1434" t="s">
        <v>2768</v>
      </c>
      <c r="F1434" t="s">
        <v>1337</v>
      </c>
      <c r="G1434" t="s">
        <v>28</v>
      </c>
      <c r="H1434">
        <v>4</v>
      </c>
      <c r="I1434">
        <v>11</v>
      </c>
      <c r="J1434">
        <v>2004</v>
      </c>
      <c r="K1434" t="s">
        <v>278</v>
      </c>
      <c r="L1434">
        <v>73</v>
      </c>
      <c r="M1434" t="s">
        <v>2735</v>
      </c>
      <c r="N1434" t="s">
        <v>927</v>
      </c>
      <c r="O1434" t="s">
        <v>928</v>
      </c>
      <c r="P1434" t="s">
        <v>929</v>
      </c>
      <c r="Q1434" t="s">
        <v>34</v>
      </c>
      <c r="R1434" t="s">
        <v>930</v>
      </c>
      <c r="S1434" t="s">
        <v>34</v>
      </c>
      <c r="T1434" t="s">
        <v>931</v>
      </c>
      <c r="U1434" t="s">
        <v>262</v>
      </c>
      <c r="V1434" t="s">
        <v>52</v>
      </c>
      <c r="W1434" t="s">
        <v>932</v>
      </c>
      <c r="X1434" t="s">
        <v>137</v>
      </c>
      <c r="Y1434" t="s">
        <v>42</v>
      </c>
    </row>
    <row r="1435" spans="1:25" x14ac:dyDescent="0.25">
      <c r="A1435">
        <v>10344</v>
      </c>
      <c r="B1435">
        <v>29</v>
      </c>
      <c r="C1435" t="s">
        <v>2769</v>
      </c>
      <c r="D1435">
        <v>7</v>
      </c>
      <c r="E1435" t="s">
        <v>2770</v>
      </c>
      <c r="F1435" t="s">
        <v>1584</v>
      </c>
      <c r="G1435" t="s">
        <v>28</v>
      </c>
      <c r="H1435">
        <v>4</v>
      </c>
      <c r="I1435">
        <v>11</v>
      </c>
      <c r="J1435">
        <v>2004</v>
      </c>
      <c r="K1435" t="s">
        <v>278</v>
      </c>
      <c r="L1435">
        <v>73</v>
      </c>
      <c r="M1435" t="s">
        <v>2735</v>
      </c>
      <c r="N1435" t="s">
        <v>787</v>
      </c>
      <c r="O1435" t="s">
        <v>788</v>
      </c>
      <c r="P1435" t="s">
        <v>789</v>
      </c>
      <c r="Q1435" t="s">
        <v>34</v>
      </c>
      <c r="R1435" t="s">
        <v>790</v>
      </c>
      <c r="S1435" t="s">
        <v>34</v>
      </c>
      <c r="T1435" t="s">
        <v>791</v>
      </c>
      <c r="U1435" t="s">
        <v>51</v>
      </c>
      <c r="V1435" t="s">
        <v>52</v>
      </c>
      <c r="W1435" t="s">
        <v>792</v>
      </c>
      <c r="X1435" t="s">
        <v>793</v>
      </c>
      <c r="Y1435" t="s">
        <v>42</v>
      </c>
    </row>
    <row r="1436" spans="1:25" x14ac:dyDescent="0.25">
      <c r="A1436">
        <v>10367</v>
      </c>
      <c r="B1436">
        <v>21</v>
      </c>
      <c r="C1436" t="s">
        <v>2771</v>
      </c>
      <c r="D1436">
        <v>10</v>
      </c>
      <c r="E1436" t="s">
        <v>2772</v>
      </c>
      <c r="F1436" t="s">
        <v>1493</v>
      </c>
      <c r="G1436" t="s">
        <v>724</v>
      </c>
      <c r="H1436">
        <v>1</v>
      </c>
      <c r="I1436">
        <v>1</v>
      </c>
      <c r="J1436">
        <v>2005</v>
      </c>
      <c r="K1436" t="s">
        <v>278</v>
      </c>
      <c r="L1436">
        <v>73</v>
      </c>
      <c r="M1436" t="s">
        <v>2735</v>
      </c>
      <c r="N1436" t="s">
        <v>69</v>
      </c>
      <c r="O1436" t="s">
        <v>70</v>
      </c>
      <c r="P1436" t="s">
        <v>71</v>
      </c>
      <c r="Q1436" t="s">
        <v>34</v>
      </c>
      <c r="R1436" t="s">
        <v>72</v>
      </c>
      <c r="S1436" t="s">
        <v>73</v>
      </c>
      <c r="T1436" t="s">
        <v>74</v>
      </c>
      <c r="U1436" t="s">
        <v>38</v>
      </c>
      <c r="V1436" t="s">
        <v>39</v>
      </c>
      <c r="W1436" t="s">
        <v>75</v>
      </c>
      <c r="X1436" t="s">
        <v>76</v>
      </c>
      <c r="Y1436" t="s">
        <v>42</v>
      </c>
    </row>
    <row r="1437" spans="1:25" x14ac:dyDescent="0.25">
      <c r="A1437">
        <v>10380</v>
      </c>
      <c r="B1437">
        <v>34</v>
      </c>
      <c r="C1437" t="s">
        <v>77</v>
      </c>
      <c r="D1437">
        <v>3</v>
      </c>
      <c r="E1437" t="s">
        <v>2773</v>
      </c>
      <c r="F1437" t="s">
        <v>1413</v>
      </c>
      <c r="G1437" t="s">
        <v>28</v>
      </c>
      <c r="H1437">
        <v>1</v>
      </c>
      <c r="I1437">
        <v>2</v>
      </c>
      <c r="J1437">
        <v>2005</v>
      </c>
      <c r="K1437" t="s">
        <v>278</v>
      </c>
      <c r="L1437">
        <v>73</v>
      </c>
      <c r="M1437" t="s">
        <v>2735</v>
      </c>
      <c r="N1437" t="s">
        <v>268</v>
      </c>
      <c r="O1437" t="s">
        <v>269</v>
      </c>
      <c r="P1437" t="s">
        <v>270</v>
      </c>
      <c r="Q1437" t="s">
        <v>34</v>
      </c>
      <c r="R1437" t="s">
        <v>271</v>
      </c>
      <c r="S1437" t="s">
        <v>34</v>
      </c>
      <c r="T1437" t="s">
        <v>272</v>
      </c>
      <c r="U1437" t="s">
        <v>273</v>
      </c>
      <c r="V1437" t="s">
        <v>52</v>
      </c>
      <c r="W1437" t="s">
        <v>274</v>
      </c>
      <c r="X1437" t="s">
        <v>275</v>
      </c>
      <c r="Y1437" t="s">
        <v>65</v>
      </c>
    </row>
    <row r="1438" spans="1:25" x14ac:dyDescent="0.25">
      <c r="A1438">
        <v>10407</v>
      </c>
      <c r="B1438">
        <v>26</v>
      </c>
      <c r="C1438" t="s">
        <v>2753</v>
      </c>
      <c r="D1438">
        <v>8</v>
      </c>
      <c r="E1438" t="s">
        <v>2774</v>
      </c>
      <c r="F1438" t="s">
        <v>1498</v>
      </c>
      <c r="G1438" t="s">
        <v>708</v>
      </c>
      <c r="H1438">
        <v>2</v>
      </c>
      <c r="I1438">
        <v>4</v>
      </c>
      <c r="J1438">
        <v>2005</v>
      </c>
      <c r="K1438" t="s">
        <v>278</v>
      </c>
      <c r="L1438">
        <v>73</v>
      </c>
      <c r="M1438" t="s">
        <v>2735</v>
      </c>
      <c r="N1438" t="s">
        <v>701</v>
      </c>
      <c r="O1438" t="s">
        <v>702</v>
      </c>
      <c r="P1438" t="s">
        <v>703</v>
      </c>
      <c r="Q1438" t="s">
        <v>34</v>
      </c>
      <c r="R1438" t="s">
        <v>704</v>
      </c>
      <c r="S1438" t="s">
        <v>73</v>
      </c>
      <c r="T1438" t="s">
        <v>92</v>
      </c>
      <c r="U1438" t="s">
        <v>38</v>
      </c>
      <c r="V1438" t="s">
        <v>39</v>
      </c>
      <c r="W1438" t="s">
        <v>149</v>
      </c>
      <c r="X1438" t="s">
        <v>705</v>
      </c>
      <c r="Y1438" t="s">
        <v>42</v>
      </c>
    </row>
    <row r="1439" spans="1:25" x14ac:dyDescent="0.25">
      <c r="A1439">
        <v>10420</v>
      </c>
      <c r="B1439">
        <v>60</v>
      </c>
      <c r="C1439" t="s">
        <v>2775</v>
      </c>
      <c r="D1439">
        <v>11</v>
      </c>
      <c r="E1439" t="s">
        <v>2776</v>
      </c>
      <c r="F1439" t="s">
        <v>1589</v>
      </c>
      <c r="G1439" t="s">
        <v>468</v>
      </c>
      <c r="H1439">
        <v>2</v>
      </c>
      <c r="I1439">
        <v>5</v>
      </c>
      <c r="J1439">
        <v>2005</v>
      </c>
      <c r="K1439" t="s">
        <v>278</v>
      </c>
      <c r="L1439">
        <v>73</v>
      </c>
      <c r="M1439" t="s">
        <v>2735</v>
      </c>
      <c r="N1439" t="s">
        <v>233</v>
      </c>
      <c r="O1439" t="s">
        <v>234</v>
      </c>
      <c r="P1439" t="s">
        <v>235</v>
      </c>
      <c r="Q1439" t="s">
        <v>236</v>
      </c>
      <c r="R1439" t="s">
        <v>237</v>
      </c>
      <c r="S1439" t="s">
        <v>238</v>
      </c>
      <c r="T1439" t="s">
        <v>239</v>
      </c>
      <c r="U1439" t="s">
        <v>139</v>
      </c>
      <c r="V1439" t="s">
        <v>140</v>
      </c>
      <c r="W1439" t="s">
        <v>240</v>
      </c>
      <c r="X1439" t="s">
        <v>241</v>
      </c>
      <c r="Y1439" t="s">
        <v>65</v>
      </c>
    </row>
    <row r="1440" spans="1:25" x14ac:dyDescent="0.25">
      <c r="A1440">
        <v>10104</v>
      </c>
      <c r="B1440">
        <v>35</v>
      </c>
      <c r="C1440" t="s">
        <v>2777</v>
      </c>
      <c r="D1440">
        <v>6</v>
      </c>
      <c r="E1440" t="s">
        <v>2778</v>
      </c>
      <c r="F1440" t="s">
        <v>1026</v>
      </c>
      <c r="G1440" t="s">
        <v>28</v>
      </c>
      <c r="H1440">
        <v>1</v>
      </c>
      <c r="I1440">
        <v>1</v>
      </c>
      <c r="J1440">
        <v>2003</v>
      </c>
      <c r="K1440" t="s">
        <v>278</v>
      </c>
      <c r="L1440">
        <v>57</v>
      </c>
      <c r="M1440" t="s">
        <v>2779</v>
      </c>
      <c r="N1440" t="s">
        <v>268</v>
      </c>
      <c r="O1440" t="s">
        <v>269</v>
      </c>
      <c r="P1440" t="s">
        <v>270</v>
      </c>
      <c r="Q1440" t="s">
        <v>34</v>
      </c>
      <c r="R1440" t="s">
        <v>271</v>
      </c>
      <c r="S1440" t="s">
        <v>34</v>
      </c>
      <c r="T1440" t="s">
        <v>272</v>
      </c>
      <c r="U1440" t="s">
        <v>273</v>
      </c>
      <c r="V1440" t="s">
        <v>52</v>
      </c>
      <c r="W1440" t="s">
        <v>274</v>
      </c>
      <c r="X1440" t="s">
        <v>275</v>
      </c>
      <c r="Y1440" t="s">
        <v>42</v>
      </c>
    </row>
    <row r="1441" spans="1:25" x14ac:dyDescent="0.25">
      <c r="A1441">
        <v>10115</v>
      </c>
      <c r="B1441">
        <v>47</v>
      </c>
      <c r="C1441" t="s">
        <v>2780</v>
      </c>
      <c r="D1441">
        <v>2</v>
      </c>
      <c r="E1441" t="s">
        <v>2781</v>
      </c>
      <c r="F1441" t="s">
        <v>1174</v>
      </c>
      <c r="G1441" t="s">
        <v>28</v>
      </c>
      <c r="H1441">
        <v>2</v>
      </c>
      <c r="I1441">
        <v>4</v>
      </c>
      <c r="J1441">
        <v>2003</v>
      </c>
      <c r="K1441" t="s">
        <v>278</v>
      </c>
      <c r="L1441">
        <v>57</v>
      </c>
      <c r="M1441" t="s">
        <v>2779</v>
      </c>
      <c r="N1441" t="s">
        <v>312</v>
      </c>
      <c r="O1441" t="s">
        <v>313</v>
      </c>
      <c r="P1441" t="s">
        <v>314</v>
      </c>
      <c r="Q1441" t="s">
        <v>315</v>
      </c>
      <c r="R1441" t="s">
        <v>35</v>
      </c>
      <c r="S1441" t="s">
        <v>36</v>
      </c>
      <c r="T1441" t="s">
        <v>37</v>
      </c>
      <c r="U1441" t="s">
        <v>38</v>
      </c>
      <c r="V1441" t="s">
        <v>39</v>
      </c>
      <c r="W1441" t="s">
        <v>187</v>
      </c>
      <c r="X1441" t="s">
        <v>316</v>
      </c>
      <c r="Y1441" t="s">
        <v>65</v>
      </c>
    </row>
    <row r="1442" spans="1:25" x14ac:dyDescent="0.25">
      <c r="A1442">
        <v>10127</v>
      </c>
      <c r="B1442">
        <v>20</v>
      </c>
      <c r="C1442" t="s">
        <v>2782</v>
      </c>
      <c r="D1442">
        <v>8</v>
      </c>
      <c r="E1442" t="s">
        <v>2783</v>
      </c>
      <c r="F1442" t="s">
        <v>884</v>
      </c>
      <c r="G1442" t="s">
        <v>28</v>
      </c>
      <c r="H1442">
        <v>2</v>
      </c>
      <c r="I1442">
        <v>6</v>
      </c>
      <c r="J1442">
        <v>2003</v>
      </c>
      <c r="K1442" t="s">
        <v>278</v>
      </c>
      <c r="L1442">
        <v>57</v>
      </c>
      <c r="M1442" t="s">
        <v>2779</v>
      </c>
      <c r="N1442" t="s">
        <v>885</v>
      </c>
      <c r="O1442" t="s">
        <v>886</v>
      </c>
      <c r="P1442" t="s">
        <v>887</v>
      </c>
      <c r="Q1442" t="s">
        <v>888</v>
      </c>
      <c r="R1442" t="s">
        <v>35</v>
      </c>
      <c r="S1442" t="s">
        <v>36</v>
      </c>
      <c r="T1442" t="s">
        <v>37</v>
      </c>
      <c r="U1442" t="s">
        <v>38</v>
      </c>
      <c r="V1442" t="s">
        <v>39</v>
      </c>
      <c r="W1442" t="s">
        <v>75</v>
      </c>
      <c r="X1442" t="s">
        <v>889</v>
      </c>
      <c r="Y1442" t="s">
        <v>42</v>
      </c>
    </row>
    <row r="1443" spans="1:25" x14ac:dyDescent="0.25">
      <c r="A1443">
        <v>10141</v>
      </c>
      <c r="B1443">
        <v>20</v>
      </c>
      <c r="C1443" t="s">
        <v>1046</v>
      </c>
      <c r="D1443">
        <v>2</v>
      </c>
      <c r="E1443" t="s">
        <v>2784</v>
      </c>
      <c r="F1443" t="s">
        <v>1177</v>
      </c>
      <c r="G1443" t="s">
        <v>28</v>
      </c>
      <c r="H1443">
        <v>3</v>
      </c>
      <c r="I1443">
        <v>8</v>
      </c>
      <c r="J1443">
        <v>2003</v>
      </c>
      <c r="K1443" t="s">
        <v>278</v>
      </c>
      <c r="L1443">
        <v>57</v>
      </c>
      <c r="M1443" t="s">
        <v>2779</v>
      </c>
      <c r="N1443" t="s">
        <v>866</v>
      </c>
      <c r="O1443" t="s">
        <v>867</v>
      </c>
      <c r="P1443" t="s">
        <v>868</v>
      </c>
      <c r="Q1443" t="s">
        <v>34</v>
      </c>
      <c r="R1443" t="s">
        <v>869</v>
      </c>
      <c r="S1443" t="s">
        <v>34</v>
      </c>
      <c r="T1443" t="s">
        <v>870</v>
      </c>
      <c r="U1443" t="s">
        <v>196</v>
      </c>
      <c r="V1443" t="s">
        <v>52</v>
      </c>
      <c r="W1443" t="s">
        <v>871</v>
      </c>
      <c r="X1443" t="s">
        <v>872</v>
      </c>
      <c r="Y1443" t="s">
        <v>42</v>
      </c>
    </row>
    <row r="1444" spans="1:25" x14ac:dyDescent="0.25">
      <c r="A1444">
        <v>10152</v>
      </c>
      <c r="B1444">
        <v>25</v>
      </c>
      <c r="C1444" t="s">
        <v>2785</v>
      </c>
      <c r="D1444">
        <v>4</v>
      </c>
      <c r="E1444" t="s">
        <v>2786</v>
      </c>
      <c r="F1444" t="s">
        <v>2506</v>
      </c>
      <c r="G1444" t="s">
        <v>28</v>
      </c>
      <c r="H1444">
        <v>3</v>
      </c>
      <c r="I1444">
        <v>9</v>
      </c>
      <c r="J1444">
        <v>2003</v>
      </c>
      <c r="K1444" t="s">
        <v>278</v>
      </c>
      <c r="L1444">
        <v>57</v>
      </c>
      <c r="M1444" t="s">
        <v>2779</v>
      </c>
      <c r="N1444" t="s">
        <v>319</v>
      </c>
      <c r="O1444" t="s">
        <v>320</v>
      </c>
      <c r="P1444" t="s">
        <v>321</v>
      </c>
      <c r="Q1444" t="s">
        <v>34</v>
      </c>
      <c r="R1444" t="s">
        <v>322</v>
      </c>
      <c r="S1444" t="s">
        <v>323</v>
      </c>
      <c r="T1444" t="s">
        <v>324</v>
      </c>
      <c r="U1444" t="s">
        <v>139</v>
      </c>
      <c r="V1444" t="s">
        <v>140</v>
      </c>
      <c r="W1444" t="s">
        <v>325</v>
      </c>
      <c r="X1444" t="s">
        <v>326</v>
      </c>
      <c r="Y1444" t="s">
        <v>42</v>
      </c>
    </row>
    <row r="1445" spans="1:25" x14ac:dyDescent="0.25">
      <c r="A1445">
        <v>10165</v>
      </c>
      <c r="B1445">
        <v>25</v>
      </c>
      <c r="C1445" t="s">
        <v>2780</v>
      </c>
      <c r="D1445">
        <v>9</v>
      </c>
      <c r="E1445" t="s">
        <v>566</v>
      </c>
      <c r="F1445" t="s">
        <v>895</v>
      </c>
      <c r="G1445" t="s">
        <v>28</v>
      </c>
      <c r="H1445">
        <v>4</v>
      </c>
      <c r="I1445">
        <v>10</v>
      </c>
      <c r="J1445">
        <v>2003</v>
      </c>
      <c r="K1445" t="s">
        <v>278</v>
      </c>
      <c r="L1445">
        <v>57</v>
      </c>
      <c r="M1445" t="s">
        <v>2779</v>
      </c>
      <c r="N1445" t="s">
        <v>302</v>
      </c>
      <c r="O1445" t="s">
        <v>303</v>
      </c>
      <c r="P1445" t="s">
        <v>304</v>
      </c>
      <c r="Q1445" t="s">
        <v>34</v>
      </c>
      <c r="R1445" t="s">
        <v>305</v>
      </c>
      <c r="S1445" t="s">
        <v>34</v>
      </c>
      <c r="T1445" t="s">
        <v>306</v>
      </c>
      <c r="U1445" t="s">
        <v>305</v>
      </c>
      <c r="V1445" t="s">
        <v>307</v>
      </c>
      <c r="W1445" t="s">
        <v>308</v>
      </c>
      <c r="X1445" t="s">
        <v>309</v>
      </c>
      <c r="Y1445" t="s">
        <v>42</v>
      </c>
    </row>
    <row r="1446" spans="1:25" x14ac:dyDescent="0.25">
      <c r="A1446">
        <v>10176</v>
      </c>
      <c r="B1446">
        <v>27</v>
      </c>
      <c r="C1446" t="s">
        <v>2787</v>
      </c>
      <c r="D1446">
        <v>8</v>
      </c>
      <c r="E1446" t="s">
        <v>2788</v>
      </c>
      <c r="F1446" t="s">
        <v>318</v>
      </c>
      <c r="G1446" t="s">
        <v>28</v>
      </c>
      <c r="H1446">
        <v>4</v>
      </c>
      <c r="I1446">
        <v>11</v>
      </c>
      <c r="J1446">
        <v>2003</v>
      </c>
      <c r="K1446" t="s">
        <v>278</v>
      </c>
      <c r="L1446">
        <v>57</v>
      </c>
      <c r="M1446" t="s">
        <v>2779</v>
      </c>
      <c r="N1446" t="s">
        <v>831</v>
      </c>
      <c r="O1446" t="s">
        <v>832</v>
      </c>
      <c r="P1446" t="s">
        <v>833</v>
      </c>
      <c r="Q1446" t="s">
        <v>34</v>
      </c>
      <c r="R1446" t="s">
        <v>834</v>
      </c>
      <c r="S1446" t="s">
        <v>34</v>
      </c>
      <c r="T1446" t="s">
        <v>835</v>
      </c>
      <c r="U1446" t="s">
        <v>396</v>
      </c>
      <c r="V1446" t="s">
        <v>52</v>
      </c>
      <c r="W1446" t="s">
        <v>836</v>
      </c>
      <c r="X1446" t="s">
        <v>837</v>
      </c>
      <c r="Y1446" t="s">
        <v>42</v>
      </c>
    </row>
    <row r="1447" spans="1:25" x14ac:dyDescent="0.25">
      <c r="A1447">
        <v>10184</v>
      </c>
      <c r="B1447">
        <v>31</v>
      </c>
      <c r="C1447" t="s">
        <v>2789</v>
      </c>
      <c r="D1447">
        <v>3</v>
      </c>
      <c r="E1447" t="s">
        <v>2790</v>
      </c>
      <c r="F1447" t="s">
        <v>602</v>
      </c>
      <c r="G1447" t="s">
        <v>28</v>
      </c>
      <c r="H1447">
        <v>4</v>
      </c>
      <c r="I1447">
        <v>11</v>
      </c>
      <c r="J1447">
        <v>2003</v>
      </c>
      <c r="K1447" t="s">
        <v>278</v>
      </c>
      <c r="L1447">
        <v>57</v>
      </c>
      <c r="M1447" t="s">
        <v>2779</v>
      </c>
      <c r="N1447" t="s">
        <v>1183</v>
      </c>
      <c r="O1447" t="s">
        <v>1184</v>
      </c>
      <c r="P1447" t="s">
        <v>1185</v>
      </c>
      <c r="Q1447" t="s">
        <v>34</v>
      </c>
      <c r="R1447" t="s">
        <v>1186</v>
      </c>
      <c r="S1447" t="s">
        <v>34</v>
      </c>
      <c r="T1447" t="s">
        <v>1187</v>
      </c>
      <c r="U1447" t="s">
        <v>273</v>
      </c>
      <c r="V1447" t="s">
        <v>52</v>
      </c>
      <c r="W1447" t="s">
        <v>1188</v>
      </c>
      <c r="X1447" t="s">
        <v>1189</v>
      </c>
      <c r="Y1447" t="s">
        <v>42</v>
      </c>
    </row>
    <row r="1448" spans="1:25" x14ac:dyDescent="0.25">
      <c r="A1448">
        <v>10195</v>
      </c>
      <c r="B1448">
        <v>44</v>
      </c>
      <c r="C1448" t="s">
        <v>2791</v>
      </c>
      <c r="D1448">
        <v>3</v>
      </c>
      <c r="E1448" t="s">
        <v>2792</v>
      </c>
      <c r="F1448" t="s">
        <v>337</v>
      </c>
      <c r="G1448" t="s">
        <v>28</v>
      </c>
      <c r="H1448">
        <v>4</v>
      </c>
      <c r="I1448">
        <v>11</v>
      </c>
      <c r="J1448">
        <v>2003</v>
      </c>
      <c r="K1448" t="s">
        <v>278</v>
      </c>
      <c r="L1448">
        <v>57</v>
      </c>
      <c r="M1448" t="s">
        <v>2779</v>
      </c>
      <c r="N1448" t="s">
        <v>510</v>
      </c>
      <c r="O1448" t="s">
        <v>511</v>
      </c>
      <c r="P1448" t="s">
        <v>512</v>
      </c>
      <c r="Q1448" t="s">
        <v>34</v>
      </c>
      <c r="R1448" t="s">
        <v>513</v>
      </c>
      <c r="S1448" t="s">
        <v>36</v>
      </c>
      <c r="T1448" t="s">
        <v>514</v>
      </c>
      <c r="U1448" t="s">
        <v>38</v>
      </c>
      <c r="V1448" t="s">
        <v>39</v>
      </c>
      <c r="W1448" t="s">
        <v>149</v>
      </c>
      <c r="X1448" t="s">
        <v>363</v>
      </c>
      <c r="Y1448" t="s">
        <v>42</v>
      </c>
    </row>
    <row r="1449" spans="1:25" x14ac:dyDescent="0.25">
      <c r="A1449">
        <v>10207</v>
      </c>
      <c r="B1449">
        <v>49</v>
      </c>
      <c r="C1449" t="s">
        <v>2793</v>
      </c>
      <c r="D1449">
        <v>4</v>
      </c>
      <c r="E1449" t="s">
        <v>2794</v>
      </c>
      <c r="F1449" t="s">
        <v>736</v>
      </c>
      <c r="G1449" t="s">
        <v>28</v>
      </c>
      <c r="H1449">
        <v>4</v>
      </c>
      <c r="I1449">
        <v>12</v>
      </c>
      <c r="J1449">
        <v>2003</v>
      </c>
      <c r="K1449" t="s">
        <v>278</v>
      </c>
      <c r="L1449">
        <v>57</v>
      </c>
      <c r="M1449" t="s">
        <v>2779</v>
      </c>
      <c r="N1449" t="s">
        <v>737</v>
      </c>
      <c r="O1449" t="s">
        <v>738</v>
      </c>
      <c r="P1449" t="s">
        <v>739</v>
      </c>
      <c r="Q1449" t="s">
        <v>34</v>
      </c>
      <c r="R1449" t="s">
        <v>659</v>
      </c>
      <c r="S1449" t="s">
        <v>185</v>
      </c>
      <c r="T1449" t="s">
        <v>660</v>
      </c>
      <c r="U1449" t="s">
        <v>38</v>
      </c>
      <c r="V1449" t="s">
        <v>39</v>
      </c>
      <c r="W1449" t="s">
        <v>740</v>
      </c>
      <c r="X1449" t="s">
        <v>422</v>
      </c>
      <c r="Y1449" t="s">
        <v>42</v>
      </c>
    </row>
    <row r="1450" spans="1:25" x14ac:dyDescent="0.25">
      <c r="A1450">
        <v>10220</v>
      </c>
      <c r="B1450">
        <v>26</v>
      </c>
      <c r="C1450" t="s">
        <v>1446</v>
      </c>
      <c r="D1450">
        <v>8</v>
      </c>
      <c r="E1450" t="s">
        <v>2795</v>
      </c>
      <c r="F1450" t="s">
        <v>902</v>
      </c>
      <c r="G1450" t="s">
        <v>28</v>
      </c>
      <c r="H1450">
        <v>1</v>
      </c>
      <c r="I1450">
        <v>2</v>
      </c>
      <c r="J1450">
        <v>2004</v>
      </c>
      <c r="K1450" t="s">
        <v>278</v>
      </c>
      <c r="L1450">
        <v>57</v>
      </c>
      <c r="M1450" t="s">
        <v>2779</v>
      </c>
      <c r="N1450" t="s">
        <v>903</v>
      </c>
      <c r="O1450" t="s">
        <v>904</v>
      </c>
      <c r="P1450" t="s">
        <v>905</v>
      </c>
      <c r="Q1450" t="s">
        <v>906</v>
      </c>
      <c r="R1450" t="s">
        <v>907</v>
      </c>
      <c r="S1450" t="s">
        <v>34</v>
      </c>
      <c r="T1450" t="s">
        <v>908</v>
      </c>
      <c r="U1450" t="s">
        <v>909</v>
      </c>
      <c r="V1450" t="s">
        <v>52</v>
      </c>
      <c r="W1450" t="s">
        <v>910</v>
      </c>
      <c r="X1450" t="s">
        <v>911</v>
      </c>
      <c r="Y1450" t="s">
        <v>42</v>
      </c>
    </row>
    <row r="1451" spans="1:25" x14ac:dyDescent="0.25">
      <c r="A1451">
        <v>10230</v>
      </c>
      <c r="B1451">
        <v>36</v>
      </c>
      <c r="C1451" t="s">
        <v>1046</v>
      </c>
      <c r="D1451">
        <v>6</v>
      </c>
      <c r="E1451" t="s">
        <v>2796</v>
      </c>
      <c r="F1451" t="s">
        <v>1039</v>
      </c>
      <c r="G1451" t="s">
        <v>28</v>
      </c>
      <c r="H1451">
        <v>1</v>
      </c>
      <c r="I1451">
        <v>3</v>
      </c>
      <c r="J1451">
        <v>2004</v>
      </c>
      <c r="K1451" t="s">
        <v>278</v>
      </c>
      <c r="L1451">
        <v>57</v>
      </c>
      <c r="M1451" t="s">
        <v>2779</v>
      </c>
      <c r="N1451" t="s">
        <v>849</v>
      </c>
      <c r="O1451" t="s">
        <v>850</v>
      </c>
      <c r="P1451" t="s">
        <v>851</v>
      </c>
      <c r="Q1451" t="s">
        <v>34</v>
      </c>
      <c r="R1451" t="s">
        <v>852</v>
      </c>
      <c r="S1451" t="s">
        <v>34</v>
      </c>
      <c r="T1451" t="s">
        <v>853</v>
      </c>
      <c r="U1451" t="s">
        <v>810</v>
      </c>
      <c r="V1451" t="s">
        <v>52</v>
      </c>
      <c r="W1451" t="s">
        <v>854</v>
      </c>
      <c r="X1451" t="s">
        <v>731</v>
      </c>
      <c r="Y1451" t="s">
        <v>42</v>
      </c>
    </row>
    <row r="1452" spans="1:25" x14ac:dyDescent="0.25">
      <c r="A1452">
        <v>10246</v>
      </c>
      <c r="B1452">
        <v>44</v>
      </c>
      <c r="C1452" t="s">
        <v>2797</v>
      </c>
      <c r="D1452">
        <v>2</v>
      </c>
      <c r="E1452" t="s">
        <v>2798</v>
      </c>
      <c r="F1452" t="s">
        <v>920</v>
      </c>
      <c r="G1452" t="s">
        <v>28</v>
      </c>
      <c r="H1452">
        <v>2</v>
      </c>
      <c r="I1452">
        <v>5</v>
      </c>
      <c r="J1452">
        <v>2004</v>
      </c>
      <c r="K1452" t="s">
        <v>278</v>
      </c>
      <c r="L1452">
        <v>57</v>
      </c>
      <c r="M1452" t="s">
        <v>2779</v>
      </c>
      <c r="N1452" t="s">
        <v>268</v>
      </c>
      <c r="O1452" t="s">
        <v>269</v>
      </c>
      <c r="P1452" t="s">
        <v>270</v>
      </c>
      <c r="Q1452" t="s">
        <v>34</v>
      </c>
      <c r="R1452" t="s">
        <v>271</v>
      </c>
      <c r="S1452" t="s">
        <v>34</v>
      </c>
      <c r="T1452" t="s">
        <v>272</v>
      </c>
      <c r="U1452" t="s">
        <v>273</v>
      </c>
      <c r="V1452" t="s">
        <v>52</v>
      </c>
      <c r="W1452" t="s">
        <v>274</v>
      </c>
      <c r="X1452" t="s">
        <v>275</v>
      </c>
      <c r="Y1452" t="s">
        <v>42</v>
      </c>
    </row>
    <row r="1453" spans="1:25" x14ac:dyDescent="0.25">
      <c r="A1453">
        <v>10259</v>
      </c>
      <c r="B1453">
        <v>28</v>
      </c>
      <c r="C1453" t="s">
        <v>2793</v>
      </c>
      <c r="D1453">
        <v>1</v>
      </c>
      <c r="E1453" t="s">
        <v>2799</v>
      </c>
      <c r="F1453" t="s">
        <v>379</v>
      </c>
      <c r="G1453" t="s">
        <v>28</v>
      </c>
      <c r="H1453">
        <v>2</v>
      </c>
      <c r="I1453">
        <v>6</v>
      </c>
      <c r="J1453">
        <v>2004</v>
      </c>
      <c r="K1453" t="s">
        <v>278</v>
      </c>
      <c r="L1453">
        <v>57</v>
      </c>
      <c r="M1453" t="s">
        <v>2779</v>
      </c>
      <c r="N1453" t="s">
        <v>743</v>
      </c>
      <c r="O1453" t="s">
        <v>744</v>
      </c>
      <c r="P1453" t="s">
        <v>745</v>
      </c>
      <c r="Q1453" t="s">
        <v>746</v>
      </c>
      <c r="R1453" t="s">
        <v>305</v>
      </c>
      <c r="S1453" t="s">
        <v>34</v>
      </c>
      <c r="T1453" t="s">
        <v>747</v>
      </c>
      <c r="U1453" t="s">
        <v>305</v>
      </c>
      <c r="V1453" t="s">
        <v>140</v>
      </c>
      <c r="W1453" t="s">
        <v>748</v>
      </c>
      <c r="X1453" t="s">
        <v>749</v>
      </c>
      <c r="Y1453" t="s">
        <v>42</v>
      </c>
    </row>
    <row r="1454" spans="1:25" x14ac:dyDescent="0.25">
      <c r="A1454">
        <v>10271</v>
      </c>
      <c r="B1454">
        <v>45</v>
      </c>
      <c r="C1454" t="s">
        <v>1246</v>
      </c>
      <c r="D1454">
        <v>2</v>
      </c>
      <c r="E1454" t="s">
        <v>2800</v>
      </c>
      <c r="F1454" t="s">
        <v>922</v>
      </c>
      <c r="G1454" t="s">
        <v>28</v>
      </c>
      <c r="H1454">
        <v>3</v>
      </c>
      <c r="I1454">
        <v>7</v>
      </c>
      <c r="J1454">
        <v>2004</v>
      </c>
      <c r="K1454" t="s">
        <v>278</v>
      </c>
      <c r="L1454">
        <v>57</v>
      </c>
      <c r="M1454" t="s">
        <v>2779</v>
      </c>
      <c r="N1454" t="s">
        <v>417</v>
      </c>
      <c r="O1454" t="s">
        <v>418</v>
      </c>
      <c r="P1454" t="s">
        <v>419</v>
      </c>
      <c r="Q1454" t="s">
        <v>34</v>
      </c>
      <c r="R1454" t="s">
        <v>420</v>
      </c>
      <c r="S1454" t="s">
        <v>73</v>
      </c>
      <c r="T1454" t="s">
        <v>167</v>
      </c>
      <c r="U1454" t="s">
        <v>38</v>
      </c>
      <c r="V1454" t="s">
        <v>39</v>
      </c>
      <c r="W1454" t="s">
        <v>421</v>
      </c>
      <c r="X1454" t="s">
        <v>422</v>
      </c>
      <c r="Y1454" t="s">
        <v>42</v>
      </c>
    </row>
    <row r="1455" spans="1:25" x14ac:dyDescent="0.25">
      <c r="A1455">
        <v>10282</v>
      </c>
      <c r="B1455">
        <v>29</v>
      </c>
      <c r="C1455" t="s">
        <v>2793</v>
      </c>
      <c r="D1455">
        <v>11</v>
      </c>
      <c r="E1455" t="s">
        <v>2801</v>
      </c>
      <c r="F1455" t="s">
        <v>647</v>
      </c>
      <c r="G1455" t="s">
        <v>28</v>
      </c>
      <c r="H1455">
        <v>3</v>
      </c>
      <c r="I1455">
        <v>8</v>
      </c>
      <c r="J1455">
        <v>2004</v>
      </c>
      <c r="K1455" t="s">
        <v>278</v>
      </c>
      <c r="L1455">
        <v>57</v>
      </c>
      <c r="M1455" t="s">
        <v>2779</v>
      </c>
      <c r="N1455" t="s">
        <v>417</v>
      </c>
      <c r="O1455" t="s">
        <v>418</v>
      </c>
      <c r="P1455" t="s">
        <v>419</v>
      </c>
      <c r="Q1455" t="s">
        <v>34</v>
      </c>
      <c r="R1455" t="s">
        <v>420</v>
      </c>
      <c r="S1455" t="s">
        <v>73</v>
      </c>
      <c r="T1455" t="s">
        <v>167</v>
      </c>
      <c r="U1455" t="s">
        <v>38</v>
      </c>
      <c r="V1455" t="s">
        <v>39</v>
      </c>
      <c r="W1455" t="s">
        <v>421</v>
      </c>
      <c r="X1455" t="s">
        <v>422</v>
      </c>
      <c r="Y1455" t="s">
        <v>42</v>
      </c>
    </row>
    <row r="1456" spans="1:25" x14ac:dyDescent="0.25">
      <c r="A1456">
        <v>10292</v>
      </c>
      <c r="B1456">
        <v>40</v>
      </c>
      <c r="C1456" t="s">
        <v>2802</v>
      </c>
      <c r="D1456">
        <v>5</v>
      </c>
      <c r="E1456" t="s">
        <v>2803</v>
      </c>
      <c r="F1456" t="s">
        <v>400</v>
      </c>
      <c r="G1456" t="s">
        <v>28</v>
      </c>
      <c r="H1456">
        <v>3</v>
      </c>
      <c r="I1456">
        <v>9</v>
      </c>
      <c r="J1456">
        <v>2004</v>
      </c>
      <c r="K1456" t="s">
        <v>278</v>
      </c>
      <c r="L1456">
        <v>57</v>
      </c>
      <c r="M1456" t="s">
        <v>2779</v>
      </c>
      <c r="N1456" t="s">
        <v>31</v>
      </c>
      <c r="O1456" t="s">
        <v>32</v>
      </c>
      <c r="P1456" t="s">
        <v>33</v>
      </c>
      <c r="Q1456" t="s">
        <v>34</v>
      </c>
      <c r="R1456" t="s">
        <v>35</v>
      </c>
      <c r="S1456" t="s">
        <v>36</v>
      </c>
      <c r="T1456" t="s">
        <v>37</v>
      </c>
      <c r="U1456" t="s">
        <v>38</v>
      </c>
      <c r="V1456" t="s">
        <v>39</v>
      </c>
      <c r="W1456" t="s">
        <v>40</v>
      </c>
      <c r="X1456" t="s">
        <v>41</v>
      </c>
      <c r="Y1456" t="s">
        <v>42</v>
      </c>
    </row>
    <row r="1457" spans="1:25" x14ac:dyDescent="0.25">
      <c r="A1457">
        <v>10305</v>
      </c>
      <c r="B1457">
        <v>45</v>
      </c>
      <c r="C1457" t="s">
        <v>2804</v>
      </c>
      <c r="D1457">
        <v>2</v>
      </c>
      <c r="E1457" t="s">
        <v>2805</v>
      </c>
      <c r="F1457" t="s">
        <v>759</v>
      </c>
      <c r="G1457" t="s">
        <v>28</v>
      </c>
      <c r="H1457">
        <v>4</v>
      </c>
      <c r="I1457">
        <v>10</v>
      </c>
      <c r="J1457">
        <v>2004</v>
      </c>
      <c r="K1457" t="s">
        <v>278</v>
      </c>
      <c r="L1457">
        <v>57</v>
      </c>
      <c r="M1457" t="s">
        <v>2779</v>
      </c>
      <c r="N1457" t="s">
        <v>181</v>
      </c>
      <c r="O1457" t="s">
        <v>182</v>
      </c>
      <c r="P1457" t="s">
        <v>183</v>
      </c>
      <c r="Q1457" t="s">
        <v>34</v>
      </c>
      <c r="R1457" t="s">
        <v>184</v>
      </c>
      <c r="S1457" t="s">
        <v>185</v>
      </c>
      <c r="T1457" t="s">
        <v>186</v>
      </c>
      <c r="U1457" t="s">
        <v>38</v>
      </c>
      <c r="V1457" t="s">
        <v>39</v>
      </c>
      <c r="W1457" t="s">
        <v>187</v>
      </c>
      <c r="X1457" t="s">
        <v>188</v>
      </c>
      <c r="Y1457" t="s">
        <v>42</v>
      </c>
    </row>
    <row r="1458" spans="1:25" x14ac:dyDescent="0.25">
      <c r="A1458">
        <v>10314</v>
      </c>
      <c r="B1458">
        <v>44</v>
      </c>
      <c r="C1458" t="s">
        <v>2806</v>
      </c>
      <c r="D1458">
        <v>11</v>
      </c>
      <c r="E1458" t="s">
        <v>2807</v>
      </c>
      <c r="F1458" t="s">
        <v>761</v>
      </c>
      <c r="G1458" t="s">
        <v>28</v>
      </c>
      <c r="H1458">
        <v>4</v>
      </c>
      <c r="I1458">
        <v>10</v>
      </c>
      <c r="J1458">
        <v>2004</v>
      </c>
      <c r="K1458" t="s">
        <v>278</v>
      </c>
      <c r="L1458">
        <v>57</v>
      </c>
      <c r="M1458" t="s">
        <v>2779</v>
      </c>
      <c r="N1458" t="s">
        <v>934</v>
      </c>
      <c r="O1458" t="s">
        <v>935</v>
      </c>
      <c r="P1458" t="s">
        <v>936</v>
      </c>
      <c r="Q1458" t="s">
        <v>34</v>
      </c>
      <c r="R1458" t="s">
        <v>937</v>
      </c>
      <c r="S1458" t="s">
        <v>34</v>
      </c>
      <c r="T1458" t="s">
        <v>938</v>
      </c>
      <c r="U1458" t="s">
        <v>567</v>
      </c>
      <c r="V1458" t="s">
        <v>52</v>
      </c>
      <c r="W1458" t="s">
        <v>939</v>
      </c>
      <c r="X1458" t="s">
        <v>940</v>
      </c>
      <c r="Y1458" t="s">
        <v>42</v>
      </c>
    </row>
    <row r="1459" spans="1:25" x14ac:dyDescent="0.25">
      <c r="A1459">
        <v>10324</v>
      </c>
      <c r="B1459">
        <v>25</v>
      </c>
      <c r="C1459" t="s">
        <v>2808</v>
      </c>
      <c r="D1459">
        <v>14</v>
      </c>
      <c r="E1459" t="s">
        <v>1721</v>
      </c>
      <c r="F1459" t="s">
        <v>676</v>
      </c>
      <c r="G1459" t="s">
        <v>28</v>
      </c>
      <c r="H1459">
        <v>4</v>
      </c>
      <c r="I1459">
        <v>11</v>
      </c>
      <c r="J1459">
        <v>2004</v>
      </c>
      <c r="K1459" t="s">
        <v>278</v>
      </c>
      <c r="L1459">
        <v>57</v>
      </c>
      <c r="M1459" t="s">
        <v>2779</v>
      </c>
      <c r="N1459" t="s">
        <v>145</v>
      </c>
      <c r="O1459" t="s">
        <v>146</v>
      </c>
      <c r="P1459" t="s">
        <v>147</v>
      </c>
      <c r="Q1459" t="s">
        <v>148</v>
      </c>
      <c r="R1459" t="s">
        <v>35</v>
      </c>
      <c r="S1459" t="s">
        <v>36</v>
      </c>
      <c r="T1459" t="s">
        <v>37</v>
      </c>
      <c r="U1459" t="s">
        <v>38</v>
      </c>
      <c r="V1459" t="s">
        <v>39</v>
      </c>
      <c r="W1459" t="s">
        <v>149</v>
      </c>
      <c r="X1459" t="s">
        <v>150</v>
      </c>
      <c r="Y1459" t="s">
        <v>42</v>
      </c>
    </row>
    <row r="1460" spans="1:25" x14ac:dyDescent="0.25">
      <c r="A1460">
        <v>10336</v>
      </c>
      <c r="B1460">
        <v>45</v>
      </c>
      <c r="C1460" t="s">
        <v>77</v>
      </c>
      <c r="D1460">
        <v>4</v>
      </c>
      <c r="E1460" t="s">
        <v>2809</v>
      </c>
      <c r="F1460" t="s">
        <v>945</v>
      </c>
      <c r="G1460" t="s">
        <v>28</v>
      </c>
      <c r="H1460">
        <v>4</v>
      </c>
      <c r="I1460">
        <v>11</v>
      </c>
      <c r="J1460">
        <v>2004</v>
      </c>
      <c r="K1460" t="s">
        <v>278</v>
      </c>
      <c r="L1460">
        <v>57</v>
      </c>
      <c r="M1460" t="s">
        <v>2779</v>
      </c>
      <c r="N1460" t="s">
        <v>713</v>
      </c>
      <c r="O1460" t="s">
        <v>714</v>
      </c>
      <c r="P1460" t="s">
        <v>715</v>
      </c>
      <c r="Q1460" t="s">
        <v>34</v>
      </c>
      <c r="R1460" t="s">
        <v>61</v>
      </c>
      <c r="S1460" t="s">
        <v>34</v>
      </c>
      <c r="T1460" t="s">
        <v>716</v>
      </c>
      <c r="U1460" t="s">
        <v>51</v>
      </c>
      <c r="V1460" t="s">
        <v>52</v>
      </c>
      <c r="W1460" t="s">
        <v>717</v>
      </c>
      <c r="X1460" t="s">
        <v>718</v>
      </c>
      <c r="Y1460" t="s">
        <v>65</v>
      </c>
    </row>
    <row r="1461" spans="1:25" x14ac:dyDescent="0.25">
      <c r="A1461">
        <v>10349</v>
      </c>
      <c r="B1461">
        <v>48</v>
      </c>
      <c r="C1461" t="s">
        <v>2810</v>
      </c>
      <c r="D1461">
        <v>4</v>
      </c>
      <c r="E1461" t="s">
        <v>2811</v>
      </c>
      <c r="F1461" t="s">
        <v>1117</v>
      </c>
      <c r="G1461" t="s">
        <v>28</v>
      </c>
      <c r="H1461">
        <v>4</v>
      </c>
      <c r="I1461">
        <v>12</v>
      </c>
      <c r="J1461">
        <v>2004</v>
      </c>
      <c r="K1461" t="s">
        <v>278</v>
      </c>
      <c r="L1461">
        <v>57</v>
      </c>
      <c r="M1461" t="s">
        <v>2779</v>
      </c>
      <c r="N1461" t="s">
        <v>885</v>
      </c>
      <c r="O1461" t="s">
        <v>886</v>
      </c>
      <c r="P1461" t="s">
        <v>887</v>
      </c>
      <c r="Q1461" t="s">
        <v>888</v>
      </c>
      <c r="R1461" t="s">
        <v>35</v>
      </c>
      <c r="S1461" t="s">
        <v>36</v>
      </c>
      <c r="T1461" t="s">
        <v>37</v>
      </c>
      <c r="U1461" t="s">
        <v>38</v>
      </c>
      <c r="V1461" t="s">
        <v>39</v>
      </c>
      <c r="W1461" t="s">
        <v>75</v>
      </c>
      <c r="X1461" t="s">
        <v>889</v>
      </c>
      <c r="Y1461" t="s">
        <v>42</v>
      </c>
    </row>
    <row r="1462" spans="1:25" x14ac:dyDescent="0.25">
      <c r="A1462">
        <v>10358</v>
      </c>
      <c r="B1462">
        <v>44</v>
      </c>
      <c r="C1462" t="s">
        <v>2812</v>
      </c>
      <c r="D1462">
        <v>14</v>
      </c>
      <c r="E1462" t="s">
        <v>2813</v>
      </c>
      <c r="F1462" t="s">
        <v>436</v>
      </c>
      <c r="G1462" t="s">
        <v>28</v>
      </c>
      <c r="H1462">
        <v>4</v>
      </c>
      <c r="I1462">
        <v>12</v>
      </c>
      <c r="J1462">
        <v>2004</v>
      </c>
      <c r="K1462" t="s">
        <v>278</v>
      </c>
      <c r="L1462">
        <v>57</v>
      </c>
      <c r="M1462" t="s">
        <v>2779</v>
      </c>
      <c r="N1462" t="s">
        <v>268</v>
      </c>
      <c r="O1462" t="s">
        <v>269</v>
      </c>
      <c r="P1462" t="s">
        <v>270</v>
      </c>
      <c r="Q1462" t="s">
        <v>34</v>
      </c>
      <c r="R1462" t="s">
        <v>271</v>
      </c>
      <c r="S1462" t="s">
        <v>34</v>
      </c>
      <c r="T1462" t="s">
        <v>272</v>
      </c>
      <c r="U1462" t="s">
        <v>273</v>
      </c>
      <c r="V1462" t="s">
        <v>52</v>
      </c>
      <c r="W1462" t="s">
        <v>274</v>
      </c>
      <c r="X1462" t="s">
        <v>275</v>
      </c>
      <c r="Y1462" t="s">
        <v>42</v>
      </c>
    </row>
    <row r="1463" spans="1:25" x14ac:dyDescent="0.25">
      <c r="A1463">
        <v>10371</v>
      </c>
      <c r="B1463">
        <v>25</v>
      </c>
      <c r="C1463" t="s">
        <v>2814</v>
      </c>
      <c r="D1463">
        <v>12</v>
      </c>
      <c r="E1463" t="s">
        <v>2815</v>
      </c>
      <c r="F1463" t="s">
        <v>950</v>
      </c>
      <c r="G1463" t="s">
        <v>28</v>
      </c>
      <c r="H1463">
        <v>1</v>
      </c>
      <c r="I1463">
        <v>1</v>
      </c>
      <c r="J1463">
        <v>2005</v>
      </c>
      <c r="K1463" t="s">
        <v>278</v>
      </c>
      <c r="L1463">
        <v>57</v>
      </c>
      <c r="M1463" t="s">
        <v>2779</v>
      </c>
      <c r="N1463" t="s">
        <v>417</v>
      </c>
      <c r="O1463" t="s">
        <v>418</v>
      </c>
      <c r="P1463" t="s">
        <v>419</v>
      </c>
      <c r="Q1463" t="s">
        <v>34</v>
      </c>
      <c r="R1463" t="s">
        <v>420</v>
      </c>
      <c r="S1463" t="s">
        <v>73</v>
      </c>
      <c r="T1463" t="s">
        <v>167</v>
      </c>
      <c r="U1463" t="s">
        <v>38</v>
      </c>
      <c r="V1463" t="s">
        <v>39</v>
      </c>
      <c r="W1463" t="s">
        <v>421</v>
      </c>
      <c r="X1463" t="s">
        <v>422</v>
      </c>
      <c r="Y1463" t="s">
        <v>42</v>
      </c>
    </row>
    <row r="1464" spans="1:25" x14ac:dyDescent="0.25">
      <c r="A1464">
        <v>10383</v>
      </c>
      <c r="B1464">
        <v>22</v>
      </c>
      <c r="C1464" t="s">
        <v>2267</v>
      </c>
      <c r="D1464">
        <v>2</v>
      </c>
      <c r="E1464" t="s">
        <v>2816</v>
      </c>
      <c r="F1464" t="s">
        <v>1764</v>
      </c>
      <c r="G1464" t="s">
        <v>28</v>
      </c>
      <c r="H1464">
        <v>1</v>
      </c>
      <c r="I1464">
        <v>2</v>
      </c>
      <c r="J1464">
        <v>2005</v>
      </c>
      <c r="K1464" t="s">
        <v>278</v>
      </c>
      <c r="L1464">
        <v>57</v>
      </c>
      <c r="M1464" t="s">
        <v>2779</v>
      </c>
      <c r="N1464" t="s">
        <v>268</v>
      </c>
      <c r="O1464" t="s">
        <v>269</v>
      </c>
      <c r="P1464" t="s">
        <v>270</v>
      </c>
      <c r="Q1464" t="s">
        <v>34</v>
      </c>
      <c r="R1464" t="s">
        <v>271</v>
      </c>
      <c r="S1464" t="s">
        <v>34</v>
      </c>
      <c r="T1464" t="s">
        <v>272</v>
      </c>
      <c r="U1464" t="s">
        <v>273</v>
      </c>
      <c r="V1464" t="s">
        <v>52</v>
      </c>
      <c r="W1464" t="s">
        <v>274</v>
      </c>
      <c r="X1464" t="s">
        <v>275</v>
      </c>
      <c r="Y1464" t="s">
        <v>42</v>
      </c>
    </row>
    <row r="1465" spans="1:25" x14ac:dyDescent="0.25">
      <c r="A1465">
        <v>10394</v>
      </c>
      <c r="B1465">
        <v>31</v>
      </c>
      <c r="C1465" t="s">
        <v>2817</v>
      </c>
      <c r="D1465">
        <v>2</v>
      </c>
      <c r="E1465" t="s">
        <v>2818</v>
      </c>
      <c r="F1465" t="s">
        <v>2240</v>
      </c>
      <c r="G1465" t="s">
        <v>28</v>
      </c>
      <c r="H1465">
        <v>1</v>
      </c>
      <c r="I1465">
        <v>3</v>
      </c>
      <c r="J1465">
        <v>2005</v>
      </c>
      <c r="K1465" t="s">
        <v>278</v>
      </c>
      <c r="L1465">
        <v>57</v>
      </c>
      <c r="M1465" t="s">
        <v>2779</v>
      </c>
      <c r="N1465" t="s">
        <v>268</v>
      </c>
      <c r="O1465" t="s">
        <v>269</v>
      </c>
      <c r="P1465" t="s">
        <v>270</v>
      </c>
      <c r="Q1465" t="s">
        <v>34</v>
      </c>
      <c r="R1465" t="s">
        <v>271</v>
      </c>
      <c r="S1465" t="s">
        <v>34</v>
      </c>
      <c r="T1465" t="s">
        <v>272</v>
      </c>
      <c r="U1465" t="s">
        <v>273</v>
      </c>
      <c r="V1465" t="s">
        <v>52</v>
      </c>
      <c r="W1465" t="s">
        <v>274</v>
      </c>
      <c r="X1465" t="s">
        <v>275</v>
      </c>
      <c r="Y1465" t="s">
        <v>42</v>
      </c>
    </row>
    <row r="1466" spans="1:25" x14ac:dyDescent="0.25">
      <c r="A1466">
        <v>10412</v>
      </c>
      <c r="B1466">
        <v>21</v>
      </c>
      <c r="C1466" t="s">
        <v>2797</v>
      </c>
      <c r="D1466">
        <v>2</v>
      </c>
      <c r="E1466" t="s">
        <v>2819</v>
      </c>
      <c r="F1466" t="s">
        <v>1220</v>
      </c>
      <c r="G1466" t="s">
        <v>28</v>
      </c>
      <c r="H1466">
        <v>2</v>
      </c>
      <c r="I1466">
        <v>5</v>
      </c>
      <c r="J1466">
        <v>2005</v>
      </c>
      <c r="K1466" t="s">
        <v>278</v>
      </c>
      <c r="L1466">
        <v>57</v>
      </c>
      <c r="M1466" t="s">
        <v>2779</v>
      </c>
      <c r="N1466" t="s">
        <v>268</v>
      </c>
      <c r="O1466" t="s">
        <v>269</v>
      </c>
      <c r="P1466" t="s">
        <v>270</v>
      </c>
      <c r="Q1466" t="s">
        <v>34</v>
      </c>
      <c r="R1466" t="s">
        <v>271</v>
      </c>
      <c r="S1466" t="s">
        <v>34</v>
      </c>
      <c r="T1466" t="s">
        <v>272</v>
      </c>
      <c r="U1466" t="s">
        <v>273</v>
      </c>
      <c r="V1466" t="s">
        <v>52</v>
      </c>
      <c r="W1466" t="s">
        <v>274</v>
      </c>
      <c r="X1466" t="s">
        <v>275</v>
      </c>
      <c r="Y1466" t="s">
        <v>42</v>
      </c>
    </row>
    <row r="1467" spans="1:25" x14ac:dyDescent="0.25">
      <c r="A1467">
        <v>10425</v>
      </c>
      <c r="B1467">
        <v>55</v>
      </c>
      <c r="C1467" t="s">
        <v>2793</v>
      </c>
      <c r="D1467">
        <v>1</v>
      </c>
      <c r="E1467" t="s">
        <v>2820</v>
      </c>
      <c r="F1467" t="s">
        <v>467</v>
      </c>
      <c r="G1467" t="s">
        <v>468</v>
      </c>
      <c r="H1467">
        <v>2</v>
      </c>
      <c r="I1467">
        <v>5</v>
      </c>
      <c r="J1467">
        <v>2005</v>
      </c>
      <c r="K1467" t="s">
        <v>278</v>
      </c>
      <c r="L1467">
        <v>57</v>
      </c>
      <c r="M1467" t="s">
        <v>2779</v>
      </c>
      <c r="N1467" t="s">
        <v>172</v>
      </c>
      <c r="O1467" t="s">
        <v>173</v>
      </c>
      <c r="P1467" t="s">
        <v>174</v>
      </c>
      <c r="Q1467" t="s">
        <v>34</v>
      </c>
      <c r="R1467" t="s">
        <v>175</v>
      </c>
      <c r="S1467" t="s">
        <v>34</v>
      </c>
      <c r="T1467" t="s">
        <v>176</v>
      </c>
      <c r="U1467" t="s">
        <v>51</v>
      </c>
      <c r="V1467" t="s">
        <v>52</v>
      </c>
      <c r="W1467" t="s">
        <v>177</v>
      </c>
      <c r="X1467" t="s">
        <v>178</v>
      </c>
      <c r="Y1467" t="s">
        <v>42</v>
      </c>
    </row>
    <row r="1468" spans="1:25" x14ac:dyDescent="0.25">
      <c r="A1468">
        <v>10107</v>
      </c>
      <c r="B1468">
        <v>25</v>
      </c>
      <c r="C1468" t="s">
        <v>77</v>
      </c>
      <c r="D1468">
        <v>3</v>
      </c>
      <c r="E1468" t="s">
        <v>2821</v>
      </c>
      <c r="F1468" t="s">
        <v>27</v>
      </c>
      <c r="G1468" t="s">
        <v>28</v>
      </c>
      <c r="H1468">
        <v>1</v>
      </c>
      <c r="I1468">
        <v>2</v>
      </c>
      <c r="J1468">
        <v>2003</v>
      </c>
      <c r="K1468" t="s">
        <v>29</v>
      </c>
      <c r="L1468">
        <v>112</v>
      </c>
      <c r="M1468" t="s">
        <v>2822</v>
      </c>
      <c r="N1468" t="s">
        <v>31</v>
      </c>
      <c r="O1468" t="s">
        <v>32</v>
      </c>
      <c r="P1468" t="s">
        <v>33</v>
      </c>
      <c r="Q1468" t="s">
        <v>34</v>
      </c>
      <c r="R1468" t="s">
        <v>35</v>
      </c>
      <c r="S1468" t="s">
        <v>36</v>
      </c>
      <c r="T1468" t="s">
        <v>37</v>
      </c>
      <c r="U1468" t="s">
        <v>38</v>
      </c>
      <c r="V1468" t="s">
        <v>39</v>
      </c>
      <c r="W1468" t="s">
        <v>40</v>
      </c>
      <c r="X1468" t="s">
        <v>41</v>
      </c>
      <c r="Y1468" t="s">
        <v>42</v>
      </c>
    </row>
    <row r="1469" spans="1:25" x14ac:dyDescent="0.25">
      <c r="A1469">
        <v>10120</v>
      </c>
      <c r="B1469">
        <v>35</v>
      </c>
      <c r="C1469" t="s">
        <v>2823</v>
      </c>
      <c r="D1469">
        <v>1</v>
      </c>
      <c r="E1469" t="s">
        <v>2824</v>
      </c>
      <c r="F1469" t="s">
        <v>474</v>
      </c>
      <c r="G1469" t="s">
        <v>28</v>
      </c>
      <c r="H1469">
        <v>2</v>
      </c>
      <c r="I1469">
        <v>4</v>
      </c>
      <c r="J1469">
        <v>2003</v>
      </c>
      <c r="K1469" t="s">
        <v>29</v>
      </c>
      <c r="L1469">
        <v>112</v>
      </c>
      <c r="M1469" t="s">
        <v>2822</v>
      </c>
      <c r="N1469" t="s">
        <v>132</v>
      </c>
      <c r="O1469" t="s">
        <v>133</v>
      </c>
      <c r="P1469" t="s">
        <v>134</v>
      </c>
      <c r="Q1469" t="s">
        <v>135</v>
      </c>
      <c r="R1469" t="s">
        <v>136</v>
      </c>
      <c r="S1469" t="s">
        <v>137</v>
      </c>
      <c r="T1469" t="s">
        <v>138</v>
      </c>
      <c r="U1469" t="s">
        <v>139</v>
      </c>
      <c r="V1469" t="s">
        <v>140</v>
      </c>
      <c r="W1469" t="s">
        <v>141</v>
      </c>
      <c r="X1469" t="s">
        <v>142</v>
      </c>
      <c r="Y1469" t="s">
        <v>65</v>
      </c>
    </row>
    <row r="1470" spans="1:25" x14ac:dyDescent="0.25">
      <c r="A1470">
        <v>10134</v>
      </c>
      <c r="B1470">
        <v>35</v>
      </c>
      <c r="C1470" t="s">
        <v>2825</v>
      </c>
      <c r="D1470">
        <v>3</v>
      </c>
      <c r="E1470" t="s">
        <v>2826</v>
      </c>
      <c r="F1470" t="s">
        <v>57</v>
      </c>
      <c r="G1470" t="s">
        <v>28</v>
      </c>
      <c r="H1470">
        <v>3</v>
      </c>
      <c r="I1470">
        <v>7</v>
      </c>
      <c r="J1470">
        <v>2003</v>
      </c>
      <c r="K1470" t="s">
        <v>29</v>
      </c>
      <c r="L1470">
        <v>112</v>
      </c>
      <c r="M1470" t="s">
        <v>2822</v>
      </c>
      <c r="N1470" t="s">
        <v>58</v>
      </c>
      <c r="O1470" t="s">
        <v>59</v>
      </c>
      <c r="P1470" t="s">
        <v>60</v>
      </c>
      <c r="Q1470" t="s">
        <v>34</v>
      </c>
      <c r="R1470" t="s">
        <v>61</v>
      </c>
      <c r="S1470" t="s">
        <v>34</v>
      </c>
      <c r="T1470" t="s">
        <v>62</v>
      </c>
      <c r="U1470" t="s">
        <v>51</v>
      </c>
      <c r="V1470" t="s">
        <v>52</v>
      </c>
      <c r="W1470" t="s">
        <v>63</v>
      </c>
      <c r="X1470" t="s">
        <v>64</v>
      </c>
      <c r="Y1470" t="s">
        <v>65</v>
      </c>
    </row>
    <row r="1471" spans="1:25" x14ac:dyDescent="0.25">
      <c r="A1471">
        <v>10145</v>
      </c>
      <c r="B1471">
        <v>43</v>
      </c>
      <c r="C1471" t="s">
        <v>2248</v>
      </c>
      <c r="D1471">
        <v>7</v>
      </c>
      <c r="E1471" t="s">
        <v>2827</v>
      </c>
      <c r="F1471" t="s">
        <v>68</v>
      </c>
      <c r="G1471" t="s">
        <v>28</v>
      </c>
      <c r="H1471">
        <v>3</v>
      </c>
      <c r="I1471">
        <v>8</v>
      </c>
      <c r="J1471">
        <v>2003</v>
      </c>
      <c r="K1471" t="s">
        <v>29</v>
      </c>
      <c r="L1471">
        <v>112</v>
      </c>
      <c r="M1471" t="s">
        <v>2822</v>
      </c>
      <c r="N1471" t="s">
        <v>69</v>
      </c>
      <c r="O1471" t="s">
        <v>70</v>
      </c>
      <c r="P1471" t="s">
        <v>71</v>
      </c>
      <c r="Q1471" t="s">
        <v>34</v>
      </c>
      <c r="R1471" t="s">
        <v>72</v>
      </c>
      <c r="S1471" t="s">
        <v>73</v>
      </c>
      <c r="T1471" t="s">
        <v>74</v>
      </c>
      <c r="U1471" t="s">
        <v>38</v>
      </c>
      <c r="V1471" t="s">
        <v>39</v>
      </c>
      <c r="W1471" t="s">
        <v>75</v>
      </c>
      <c r="X1471" t="s">
        <v>76</v>
      </c>
      <c r="Y1471" t="s">
        <v>65</v>
      </c>
    </row>
    <row r="1472" spans="1:25" x14ac:dyDescent="0.25">
      <c r="A1472">
        <v>10159</v>
      </c>
      <c r="B1472">
        <v>44</v>
      </c>
      <c r="C1472" t="s">
        <v>77</v>
      </c>
      <c r="D1472">
        <v>15</v>
      </c>
      <c r="E1472" t="s">
        <v>2828</v>
      </c>
      <c r="F1472" t="s">
        <v>79</v>
      </c>
      <c r="G1472" t="s">
        <v>28</v>
      </c>
      <c r="H1472">
        <v>4</v>
      </c>
      <c r="I1472">
        <v>10</v>
      </c>
      <c r="J1472">
        <v>2003</v>
      </c>
      <c r="K1472" t="s">
        <v>29</v>
      </c>
      <c r="L1472">
        <v>112</v>
      </c>
      <c r="M1472" t="s">
        <v>2822</v>
      </c>
      <c r="N1472" t="s">
        <v>80</v>
      </c>
      <c r="O1472" t="s">
        <v>81</v>
      </c>
      <c r="P1472" t="s">
        <v>82</v>
      </c>
      <c r="Q1472" t="s">
        <v>34</v>
      </c>
      <c r="R1472" t="s">
        <v>83</v>
      </c>
      <c r="S1472" t="s">
        <v>73</v>
      </c>
      <c r="T1472" t="s">
        <v>34</v>
      </c>
      <c r="U1472" t="s">
        <v>38</v>
      </c>
      <c r="V1472" t="s">
        <v>39</v>
      </c>
      <c r="W1472" t="s">
        <v>84</v>
      </c>
      <c r="X1472" t="s">
        <v>76</v>
      </c>
      <c r="Y1472" t="s">
        <v>65</v>
      </c>
    </row>
    <row r="1473" spans="1:25" x14ac:dyDescent="0.25">
      <c r="A1473">
        <v>10168</v>
      </c>
      <c r="B1473">
        <v>50</v>
      </c>
      <c r="C1473" t="s">
        <v>77</v>
      </c>
      <c r="D1473">
        <v>2</v>
      </c>
      <c r="E1473" t="s">
        <v>2829</v>
      </c>
      <c r="F1473" t="s">
        <v>87</v>
      </c>
      <c r="G1473" t="s">
        <v>28</v>
      </c>
      <c r="H1473">
        <v>4</v>
      </c>
      <c r="I1473">
        <v>10</v>
      </c>
      <c r="J1473">
        <v>2003</v>
      </c>
      <c r="K1473" t="s">
        <v>29</v>
      </c>
      <c r="L1473">
        <v>112</v>
      </c>
      <c r="M1473" t="s">
        <v>2822</v>
      </c>
      <c r="N1473" t="s">
        <v>88</v>
      </c>
      <c r="O1473" t="s">
        <v>89</v>
      </c>
      <c r="P1473" t="s">
        <v>90</v>
      </c>
      <c r="Q1473" t="s">
        <v>34</v>
      </c>
      <c r="R1473" t="s">
        <v>91</v>
      </c>
      <c r="S1473" t="s">
        <v>73</v>
      </c>
      <c r="T1473" t="s">
        <v>92</v>
      </c>
      <c r="U1473" t="s">
        <v>38</v>
      </c>
      <c r="V1473" t="s">
        <v>39</v>
      </c>
      <c r="W1473" t="s">
        <v>93</v>
      </c>
      <c r="X1473" t="s">
        <v>94</v>
      </c>
      <c r="Y1473" t="s">
        <v>65</v>
      </c>
    </row>
    <row r="1474" spans="1:25" x14ac:dyDescent="0.25">
      <c r="A1474">
        <v>10180</v>
      </c>
      <c r="B1474">
        <v>48</v>
      </c>
      <c r="C1474" t="s">
        <v>77</v>
      </c>
      <c r="D1474">
        <v>10</v>
      </c>
      <c r="E1474" t="s">
        <v>2830</v>
      </c>
      <c r="F1474" t="s">
        <v>97</v>
      </c>
      <c r="G1474" t="s">
        <v>28</v>
      </c>
      <c r="H1474">
        <v>4</v>
      </c>
      <c r="I1474">
        <v>11</v>
      </c>
      <c r="J1474">
        <v>2003</v>
      </c>
      <c r="K1474" t="s">
        <v>29</v>
      </c>
      <c r="L1474">
        <v>112</v>
      </c>
      <c r="M1474" t="s">
        <v>2822</v>
      </c>
      <c r="N1474" t="s">
        <v>98</v>
      </c>
      <c r="O1474" t="s">
        <v>99</v>
      </c>
      <c r="P1474" t="s">
        <v>100</v>
      </c>
      <c r="Q1474" t="s">
        <v>34</v>
      </c>
      <c r="R1474" t="s">
        <v>101</v>
      </c>
      <c r="S1474" t="s">
        <v>34</v>
      </c>
      <c r="T1474" t="s">
        <v>102</v>
      </c>
      <c r="U1474" t="s">
        <v>51</v>
      </c>
      <c r="V1474" t="s">
        <v>52</v>
      </c>
      <c r="W1474" t="s">
        <v>103</v>
      </c>
      <c r="X1474" t="s">
        <v>104</v>
      </c>
      <c r="Y1474" t="s">
        <v>65</v>
      </c>
    </row>
    <row r="1475" spans="1:25" x14ac:dyDescent="0.25">
      <c r="A1475">
        <v>10188</v>
      </c>
      <c r="B1475">
        <v>25</v>
      </c>
      <c r="C1475" t="s">
        <v>77</v>
      </c>
      <c r="D1475">
        <v>2</v>
      </c>
      <c r="E1475" t="s">
        <v>2831</v>
      </c>
      <c r="F1475" t="s">
        <v>106</v>
      </c>
      <c r="G1475" t="s">
        <v>28</v>
      </c>
      <c r="H1475">
        <v>4</v>
      </c>
      <c r="I1475">
        <v>11</v>
      </c>
      <c r="J1475">
        <v>2003</v>
      </c>
      <c r="K1475" t="s">
        <v>29</v>
      </c>
      <c r="L1475">
        <v>112</v>
      </c>
      <c r="M1475" t="s">
        <v>2822</v>
      </c>
      <c r="N1475" t="s">
        <v>107</v>
      </c>
      <c r="O1475" t="s">
        <v>108</v>
      </c>
      <c r="P1475" t="s">
        <v>109</v>
      </c>
      <c r="Q1475" t="s">
        <v>34</v>
      </c>
      <c r="R1475" t="s">
        <v>110</v>
      </c>
      <c r="S1475" t="s">
        <v>34</v>
      </c>
      <c r="T1475" t="s">
        <v>111</v>
      </c>
      <c r="U1475" t="s">
        <v>112</v>
      </c>
      <c r="V1475" t="s">
        <v>52</v>
      </c>
      <c r="W1475" t="s">
        <v>113</v>
      </c>
      <c r="X1475" t="s">
        <v>114</v>
      </c>
      <c r="Y1475" t="s">
        <v>42</v>
      </c>
    </row>
    <row r="1476" spans="1:25" x14ac:dyDescent="0.25">
      <c r="A1476">
        <v>10201</v>
      </c>
      <c r="B1476">
        <v>39</v>
      </c>
      <c r="C1476" t="s">
        <v>77</v>
      </c>
      <c r="D1476">
        <v>3</v>
      </c>
      <c r="E1476" t="s">
        <v>2832</v>
      </c>
      <c r="F1476" t="s">
        <v>117</v>
      </c>
      <c r="G1476" t="s">
        <v>28</v>
      </c>
      <c r="H1476">
        <v>4</v>
      </c>
      <c r="I1476">
        <v>12</v>
      </c>
      <c r="J1476">
        <v>2003</v>
      </c>
      <c r="K1476" t="s">
        <v>29</v>
      </c>
      <c r="L1476">
        <v>112</v>
      </c>
      <c r="M1476" t="s">
        <v>2822</v>
      </c>
      <c r="N1476" t="s">
        <v>118</v>
      </c>
      <c r="O1476" t="s">
        <v>119</v>
      </c>
      <c r="P1476" t="s">
        <v>120</v>
      </c>
      <c r="Q1476" t="s">
        <v>34</v>
      </c>
      <c r="R1476" t="s">
        <v>83</v>
      </c>
      <c r="S1476" t="s">
        <v>73</v>
      </c>
      <c r="T1476" t="s">
        <v>34</v>
      </c>
      <c r="U1476" t="s">
        <v>38</v>
      </c>
      <c r="V1476" t="s">
        <v>39</v>
      </c>
      <c r="W1476" t="s">
        <v>121</v>
      </c>
      <c r="X1476" t="s">
        <v>76</v>
      </c>
      <c r="Y1476" t="s">
        <v>65</v>
      </c>
    </row>
    <row r="1477" spans="1:25" x14ac:dyDescent="0.25">
      <c r="A1477">
        <v>10211</v>
      </c>
      <c r="B1477">
        <v>25</v>
      </c>
      <c r="C1477" t="s">
        <v>2833</v>
      </c>
      <c r="D1477">
        <v>15</v>
      </c>
      <c r="E1477" t="s">
        <v>2834</v>
      </c>
      <c r="F1477" t="s">
        <v>123</v>
      </c>
      <c r="G1477" t="s">
        <v>28</v>
      </c>
      <c r="H1477">
        <v>1</v>
      </c>
      <c r="I1477">
        <v>1</v>
      </c>
      <c r="J1477">
        <v>2004</v>
      </c>
      <c r="K1477" t="s">
        <v>29</v>
      </c>
      <c r="L1477">
        <v>112</v>
      </c>
      <c r="M1477" t="s">
        <v>2822</v>
      </c>
      <c r="N1477" t="s">
        <v>124</v>
      </c>
      <c r="O1477" t="s">
        <v>125</v>
      </c>
      <c r="P1477" t="s">
        <v>126</v>
      </c>
      <c r="Q1477" t="s">
        <v>34</v>
      </c>
      <c r="R1477" t="s">
        <v>61</v>
      </c>
      <c r="S1477" t="s">
        <v>34</v>
      </c>
      <c r="T1477" t="s">
        <v>127</v>
      </c>
      <c r="U1477" t="s">
        <v>51</v>
      </c>
      <c r="V1477" t="s">
        <v>52</v>
      </c>
      <c r="W1477" t="s">
        <v>128</v>
      </c>
      <c r="X1477" t="s">
        <v>129</v>
      </c>
      <c r="Y1477" t="s">
        <v>42</v>
      </c>
    </row>
    <row r="1478" spans="1:25" x14ac:dyDescent="0.25">
      <c r="A1478">
        <v>10223</v>
      </c>
      <c r="B1478">
        <v>32</v>
      </c>
      <c r="C1478" t="s">
        <v>2835</v>
      </c>
      <c r="D1478">
        <v>2</v>
      </c>
      <c r="E1478" t="s">
        <v>2836</v>
      </c>
      <c r="F1478" t="s">
        <v>131</v>
      </c>
      <c r="G1478" t="s">
        <v>28</v>
      </c>
      <c r="H1478">
        <v>1</v>
      </c>
      <c r="I1478">
        <v>2</v>
      </c>
      <c r="J1478">
        <v>2004</v>
      </c>
      <c r="K1478" t="s">
        <v>29</v>
      </c>
      <c r="L1478">
        <v>112</v>
      </c>
      <c r="M1478" t="s">
        <v>2822</v>
      </c>
      <c r="N1478" t="s">
        <v>132</v>
      </c>
      <c r="O1478" t="s">
        <v>133</v>
      </c>
      <c r="P1478" t="s">
        <v>134</v>
      </c>
      <c r="Q1478" t="s">
        <v>135</v>
      </c>
      <c r="R1478" t="s">
        <v>136</v>
      </c>
      <c r="S1478" t="s">
        <v>137</v>
      </c>
      <c r="T1478" t="s">
        <v>138</v>
      </c>
      <c r="U1478" t="s">
        <v>139</v>
      </c>
      <c r="V1478" t="s">
        <v>140</v>
      </c>
      <c r="W1478" t="s">
        <v>141</v>
      </c>
      <c r="X1478" t="s">
        <v>142</v>
      </c>
      <c r="Y1478" t="s">
        <v>42</v>
      </c>
    </row>
    <row r="1479" spans="1:25" x14ac:dyDescent="0.25">
      <c r="A1479">
        <v>10237</v>
      </c>
      <c r="B1479">
        <v>20</v>
      </c>
      <c r="C1479" t="s">
        <v>77</v>
      </c>
      <c r="D1479">
        <v>8</v>
      </c>
      <c r="E1479" t="s">
        <v>2837</v>
      </c>
      <c r="F1479" t="s">
        <v>144</v>
      </c>
      <c r="G1479" t="s">
        <v>28</v>
      </c>
      <c r="H1479">
        <v>2</v>
      </c>
      <c r="I1479">
        <v>4</v>
      </c>
      <c r="J1479">
        <v>2004</v>
      </c>
      <c r="K1479" t="s">
        <v>29</v>
      </c>
      <c r="L1479">
        <v>112</v>
      </c>
      <c r="M1479" t="s">
        <v>2822</v>
      </c>
      <c r="N1479" t="s">
        <v>145</v>
      </c>
      <c r="O1479" t="s">
        <v>146</v>
      </c>
      <c r="P1479" t="s">
        <v>147</v>
      </c>
      <c r="Q1479" t="s">
        <v>148</v>
      </c>
      <c r="R1479" t="s">
        <v>35</v>
      </c>
      <c r="S1479" t="s">
        <v>36</v>
      </c>
      <c r="T1479" t="s">
        <v>37</v>
      </c>
      <c r="U1479" t="s">
        <v>38</v>
      </c>
      <c r="V1479" t="s">
        <v>39</v>
      </c>
      <c r="W1479" t="s">
        <v>149</v>
      </c>
      <c r="X1479" t="s">
        <v>150</v>
      </c>
      <c r="Y1479" t="s">
        <v>42</v>
      </c>
    </row>
    <row r="1480" spans="1:25" x14ac:dyDescent="0.25">
      <c r="A1480">
        <v>10251</v>
      </c>
      <c r="B1480">
        <v>26</v>
      </c>
      <c r="C1480" t="s">
        <v>77</v>
      </c>
      <c r="D1480">
        <v>3</v>
      </c>
      <c r="E1480" t="s">
        <v>2838</v>
      </c>
      <c r="F1480" t="s">
        <v>152</v>
      </c>
      <c r="G1480" t="s">
        <v>28</v>
      </c>
      <c r="H1480">
        <v>2</v>
      </c>
      <c r="I1480">
        <v>5</v>
      </c>
      <c r="J1480">
        <v>2004</v>
      </c>
      <c r="K1480" t="s">
        <v>29</v>
      </c>
      <c r="L1480">
        <v>112</v>
      </c>
      <c r="M1480" t="s">
        <v>2822</v>
      </c>
      <c r="N1480" t="s">
        <v>153</v>
      </c>
      <c r="O1480" t="s">
        <v>154</v>
      </c>
      <c r="P1480" t="s">
        <v>155</v>
      </c>
      <c r="Q1480" t="s">
        <v>34</v>
      </c>
      <c r="R1480" t="s">
        <v>156</v>
      </c>
      <c r="S1480" t="s">
        <v>157</v>
      </c>
      <c r="T1480" t="s">
        <v>158</v>
      </c>
      <c r="U1480" t="s">
        <v>38</v>
      </c>
      <c r="V1480" t="s">
        <v>39</v>
      </c>
      <c r="W1480" t="s">
        <v>84</v>
      </c>
      <c r="X1480" t="s">
        <v>159</v>
      </c>
      <c r="Y1480" t="s">
        <v>42</v>
      </c>
    </row>
    <row r="1481" spans="1:25" x14ac:dyDescent="0.25">
      <c r="A1481">
        <v>10263</v>
      </c>
      <c r="B1481">
        <v>42</v>
      </c>
      <c r="C1481" t="s">
        <v>77</v>
      </c>
      <c r="D1481">
        <v>3</v>
      </c>
      <c r="E1481" t="s">
        <v>2839</v>
      </c>
      <c r="F1481" t="s">
        <v>161</v>
      </c>
      <c r="G1481" t="s">
        <v>28</v>
      </c>
      <c r="H1481">
        <v>2</v>
      </c>
      <c r="I1481">
        <v>6</v>
      </c>
      <c r="J1481">
        <v>2004</v>
      </c>
      <c r="K1481" t="s">
        <v>29</v>
      </c>
      <c r="L1481">
        <v>112</v>
      </c>
      <c r="M1481" t="s">
        <v>2822</v>
      </c>
      <c r="N1481" t="s">
        <v>162</v>
      </c>
      <c r="O1481" t="s">
        <v>163</v>
      </c>
      <c r="P1481" t="s">
        <v>164</v>
      </c>
      <c r="Q1481" t="s">
        <v>34</v>
      </c>
      <c r="R1481" t="s">
        <v>165</v>
      </c>
      <c r="S1481" t="s">
        <v>166</v>
      </c>
      <c r="T1481" t="s">
        <v>167</v>
      </c>
      <c r="U1481" t="s">
        <v>38</v>
      </c>
      <c r="V1481" t="s">
        <v>39</v>
      </c>
      <c r="W1481" t="s">
        <v>168</v>
      </c>
      <c r="X1481" t="s">
        <v>76</v>
      </c>
      <c r="Y1481" t="s">
        <v>65</v>
      </c>
    </row>
    <row r="1482" spans="1:25" x14ac:dyDescent="0.25">
      <c r="A1482">
        <v>10275</v>
      </c>
      <c r="B1482">
        <v>21</v>
      </c>
      <c r="C1482" t="s">
        <v>77</v>
      </c>
      <c r="D1482">
        <v>2</v>
      </c>
      <c r="E1482" t="s">
        <v>2840</v>
      </c>
      <c r="F1482" t="s">
        <v>171</v>
      </c>
      <c r="G1482" t="s">
        <v>28</v>
      </c>
      <c r="H1482">
        <v>3</v>
      </c>
      <c r="I1482">
        <v>7</v>
      </c>
      <c r="J1482">
        <v>2004</v>
      </c>
      <c r="K1482" t="s">
        <v>29</v>
      </c>
      <c r="L1482">
        <v>112</v>
      </c>
      <c r="M1482" t="s">
        <v>2822</v>
      </c>
      <c r="N1482" t="s">
        <v>172</v>
      </c>
      <c r="O1482" t="s">
        <v>173</v>
      </c>
      <c r="P1482" t="s">
        <v>174</v>
      </c>
      <c r="Q1482" t="s">
        <v>34</v>
      </c>
      <c r="R1482" t="s">
        <v>175</v>
      </c>
      <c r="S1482" t="s">
        <v>34</v>
      </c>
      <c r="T1482" t="s">
        <v>176</v>
      </c>
      <c r="U1482" t="s">
        <v>51</v>
      </c>
      <c r="V1482" t="s">
        <v>52</v>
      </c>
      <c r="W1482" t="s">
        <v>177</v>
      </c>
      <c r="X1482" t="s">
        <v>178</v>
      </c>
      <c r="Y1482" t="s">
        <v>42</v>
      </c>
    </row>
    <row r="1483" spans="1:25" x14ac:dyDescent="0.25">
      <c r="A1483">
        <v>10285</v>
      </c>
      <c r="B1483">
        <v>34</v>
      </c>
      <c r="C1483" t="s">
        <v>77</v>
      </c>
      <c r="D1483">
        <v>7</v>
      </c>
      <c r="E1483" t="s">
        <v>2841</v>
      </c>
      <c r="F1483" t="s">
        <v>180</v>
      </c>
      <c r="G1483" t="s">
        <v>28</v>
      </c>
      <c r="H1483">
        <v>3</v>
      </c>
      <c r="I1483">
        <v>8</v>
      </c>
      <c r="J1483">
        <v>2004</v>
      </c>
      <c r="K1483" t="s">
        <v>29</v>
      </c>
      <c r="L1483">
        <v>112</v>
      </c>
      <c r="M1483" t="s">
        <v>2822</v>
      </c>
      <c r="N1483" t="s">
        <v>181</v>
      </c>
      <c r="O1483" t="s">
        <v>182</v>
      </c>
      <c r="P1483" t="s">
        <v>183</v>
      </c>
      <c r="Q1483" t="s">
        <v>34</v>
      </c>
      <c r="R1483" t="s">
        <v>184</v>
      </c>
      <c r="S1483" t="s">
        <v>185</v>
      </c>
      <c r="T1483" t="s">
        <v>186</v>
      </c>
      <c r="U1483" t="s">
        <v>38</v>
      </c>
      <c r="V1483" t="s">
        <v>39</v>
      </c>
      <c r="W1483" t="s">
        <v>187</v>
      </c>
      <c r="X1483" t="s">
        <v>188</v>
      </c>
      <c r="Y1483" t="s">
        <v>65</v>
      </c>
    </row>
    <row r="1484" spans="1:25" x14ac:dyDescent="0.25">
      <c r="A1484">
        <v>10299</v>
      </c>
      <c r="B1484">
        <v>47</v>
      </c>
      <c r="C1484" t="s">
        <v>77</v>
      </c>
      <c r="D1484">
        <v>10</v>
      </c>
      <c r="E1484" t="s">
        <v>2842</v>
      </c>
      <c r="F1484" t="s">
        <v>190</v>
      </c>
      <c r="G1484" t="s">
        <v>28</v>
      </c>
      <c r="H1484">
        <v>3</v>
      </c>
      <c r="I1484">
        <v>9</v>
      </c>
      <c r="J1484">
        <v>2004</v>
      </c>
      <c r="K1484" t="s">
        <v>29</v>
      </c>
      <c r="L1484">
        <v>112</v>
      </c>
      <c r="M1484" t="s">
        <v>2822</v>
      </c>
      <c r="N1484" t="s">
        <v>191</v>
      </c>
      <c r="O1484" t="s">
        <v>192</v>
      </c>
      <c r="P1484" t="s">
        <v>193</v>
      </c>
      <c r="Q1484" t="s">
        <v>34</v>
      </c>
      <c r="R1484" t="s">
        <v>194</v>
      </c>
      <c r="S1484" t="s">
        <v>34</v>
      </c>
      <c r="T1484" t="s">
        <v>195</v>
      </c>
      <c r="U1484" t="s">
        <v>196</v>
      </c>
      <c r="V1484" t="s">
        <v>52</v>
      </c>
      <c r="W1484" t="s">
        <v>197</v>
      </c>
      <c r="X1484" t="s">
        <v>198</v>
      </c>
      <c r="Y1484" t="s">
        <v>65</v>
      </c>
    </row>
    <row r="1485" spans="1:25" x14ac:dyDescent="0.25">
      <c r="A1485">
        <v>10309</v>
      </c>
      <c r="B1485">
        <v>21</v>
      </c>
      <c r="C1485" t="s">
        <v>77</v>
      </c>
      <c r="D1485">
        <v>6</v>
      </c>
      <c r="E1485" t="s">
        <v>2843</v>
      </c>
      <c r="F1485" t="s">
        <v>200</v>
      </c>
      <c r="G1485" t="s">
        <v>28</v>
      </c>
      <c r="H1485">
        <v>4</v>
      </c>
      <c r="I1485">
        <v>10</v>
      </c>
      <c r="J1485">
        <v>2004</v>
      </c>
      <c r="K1485" t="s">
        <v>29</v>
      </c>
      <c r="L1485">
        <v>112</v>
      </c>
      <c r="M1485" t="s">
        <v>2822</v>
      </c>
      <c r="N1485" t="s">
        <v>201</v>
      </c>
      <c r="O1485" t="s">
        <v>202</v>
      </c>
      <c r="P1485" t="s">
        <v>203</v>
      </c>
      <c r="Q1485" t="s">
        <v>34</v>
      </c>
      <c r="R1485" t="s">
        <v>204</v>
      </c>
      <c r="S1485" t="s">
        <v>34</v>
      </c>
      <c r="T1485" t="s">
        <v>205</v>
      </c>
      <c r="U1485" t="s">
        <v>112</v>
      </c>
      <c r="V1485" t="s">
        <v>52</v>
      </c>
      <c r="W1485" t="s">
        <v>206</v>
      </c>
      <c r="X1485" t="s">
        <v>207</v>
      </c>
      <c r="Y1485" t="s">
        <v>42</v>
      </c>
    </row>
    <row r="1486" spans="1:25" x14ac:dyDescent="0.25">
      <c r="A1486">
        <v>10318</v>
      </c>
      <c r="B1486">
        <v>48</v>
      </c>
      <c r="C1486" t="s">
        <v>77</v>
      </c>
      <c r="D1486">
        <v>2</v>
      </c>
      <c r="E1486" t="s">
        <v>2844</v>
      </c>
      <c r="F1486" t="s">
        <v>209</v>
      </c>
      <c r="G1486" t="s">
        <v>28</v>
      </c>
      <c r="H1486">
        <v>4</v>
      </c>
      <c r="I1486">
        <v>11</v>
      </c>
      <c r="J1486">
        <v>2004</v>
      </c>
      <c r="K1486" t="s">
        <v>29</v>
      </c>
      <c r="L1486">
        <v>112</v>
      </c>
      <c r="M1486" t="s">
        <v>2822</v>
      </c>
      <c r="N1486" t="s">
        <v>210</v>
      </c>
      <c r="O1486" t="s">
        <v>211</v>
      </c>
      <c r="P1486" t="s">
        <v>212</v>
      </c>
      <c r="Q1486" t="s">
        <v>34</v>
      </c>
      <c r="R1486" t="s">
        <v>213</v>
      </c>
      <c r="S1486" t="s">
        <v>214</v>
      </c>
      <c r="T1486" t="s">
        <v>215</v>
      </c>
      <c r="U1486" t="s">
        <v>38</v>
      </c>
      <c r="V1486" t="s">
        <v>39</v>
      </c>
      <c r="W1486" t="s">
        <v>40</v>
      </c>
      <c r="X1486" t="s">
        <v>216</v>
      </c>
      <c r="Y1486" t="s">
        <v>65</v>
      </c>
    </row>
    <row r="1487" spans="1:25" x14ac:dyDescent="0.25">
      <c r="A1487">
        <v>10329</v>
      </c>
      <c r="B1487">
        <v>30</v>
      </c>
      <c r="C1487" t="s">
        <v>2845</v>
      </c>
      <c r="D1487">
        <v>7</v>
      </c>
      <c r="E1487" t="s">
        <v>2846</v>
      </c>
      <c r="F1487" t="s">
        <v>218</v>
      </c>
      <c r="G1487" t="s">
        <v>28</v>
      </c>
      <c r="H1487">
        <v>4</v>
      </c>
      <c r="I1487">
        <v>11</v>
      </c>
      <c r="J1487">
        <v>2004</v>
      </c>
      <c r="K1487" t="s">
        <v>29</v>
      </c>
      <c r="L1487">
        <v>112</v>
      </c>
      <c r="M1487" t="s">
        <v>2822</v>
      </c>
      <c r="N1487" t="s">
        <v>31</v>
      </c>
      <c r="O1487" t="s">
        <v>32</v>
      </c>
      <c r="P1487" t="s">
        <v>33</v>
      </c>
      <c r="Q1487" t="s">
        <v>34</v>
      </c>
      <c r="R1487" t="s">
        <v>35</v>
      </c>
      <c r="S1487" t="s">
        <v>36</v>
      </c>
      <c r="T1487" t="s">
        <v>37</v>
      </c>
      <c r="U1487" t="s">
        <v>38</v>
      </c>
      <c r="V1487" t="s">
        <v>39</v>
      </c>
      <c r="W1487" t="s">
        <v>40</v>
      </c>
      <c r="X1487" t="s">
        <v>41</v>
      </c>
      <c r="Y1487" t="s">
        <v>42</v>
      </c>
    </row>
    <row r="1488" spans="1:25" x14ac:dyDescent="0.25">
      <c r="A1488">
        <v>10339</v>
      </c>
      <c r="B1488">
        <v>27</v>
      </c>
      <c r="C1488" t="s">
        <v>2847</v>
      </c>
      <c r="D1488">
        <v>10</v>
      </c>
      <c r="E1488" t="s">
        <v>2848</v>
      </c>
      <c r="F1488" t="s">
        <v>519</v>
      </c>
      <c r="G1488" t="s">
        <v>28</v>
      </c>
      <c r="H1488">
        <v>4</v>
      </c>
      <c r="I1488">
        <v>11</v>
      </c>
      <c r="J1488">
        <v>2004</v>
      </c>
      <c r="K1488" t="s">
        <v>29</v>
      </c>
      <c r="L1488">
        <v>112</v>
      </c>
      <c r="M1488" t="s">
        <v>2822</v>
      </c>
      <c r="N1488" t="s">
        <v>380</v>
      </c>
      <c r="O1488" t="s">
        <v>381</v>
      </c>
      <c r="P1488" t="s">
        <v>382</v>
      </c>
      <c r="Q1488" t="s">
        <v>34</v>
      </c>
      <c r="R1488" t="s">
        <v>383</v>
      </c>
      <c r="S1488" t="s">
        <v>384</v>
      </c>
      <c r="T1488" t="s">
        <v>385</v>
      </c>
      <c r="U1488" t="s">
        <v>307</v>
      </c>
      <c r="V1488" t="s">
        <v>307</v>
      </c>
      <c r="W1488" t="s">
        <v>386</v>
      </c>
      <c r="X1488" t="s">
        <v>387</v>
      </c>
      <c r="Y1488" t="s">
        <v>42</v>
      </c>
    </row>
    <row r="1489" spans="1:25" x14ac:dyDescent="0.25">
      <c r="A1489">
        <v>10362</v>
      </c>
      <c r="B1489">
        <v>50</v>
      </c>
      <c r="C1489" t="s">
        <v>2849</v>
      </c>
      <c r="D1489">
        <v>2</v>
      </c>
      <c r="E1489" t="s">
        <v>2850</v>
      </c>
      <c r="F1489" t="s">
        <v>553</v>
      </c>
      <c r="G1489" t="s">
        <v>28</v>
      </c>
      <c r="H1489">
        <v>1</v>
      </c>
      <c r="I1489">
        <v>1</v>
      </c>
      <c r="J1489">
        <v>2005</v>
      </c>
      <c r="K1489" t="s">
        <v>29</v>
      </c>
      <c r="L1489">
        <v>112</v>
      </c>
      <c r="M1489" t="s">
        <v>2822</v>
      </c>
      <c r="N1489" t="s">
        <v>88</v>
      </c>
      <c r="O1489" t="s">
        <v>89</v>
      </c>
      <c r="P1489" t="s">
        <v>90</v>
      </c>
      <c r="Q1489" t="s">
        <v>34</v>
      </c>
      <c r="R1489" t="s">
        <v>91</v>
      </c>
      <c r="S1489" t="s">
        <v>73</v>
      </c>
      <c r="T1489" t="s">
        <v>92</v>
      </c>
      <c r="U1489" t="s">
        <v>38</v>
      </c>
      <c r="V1489" t="s">
        <v>39</v>
      </c>
      <c r="W1489" t="s">
        <v>93</v>
      </c>
      <c r="X1489" t="s">
        <v>94</v>
      </c>
      <c r="Y1489" t="s">
        <v>65</v>
      </c>
    </row>
    <row r="1490" spans="1:25" x14ac:dyDescent="0.25">
      <c r="A1490">
        <v>10374</v>
      </c>
      <c r="B1490">
        <v>38</v>
      </c>
      <c r="C1490" t="s">
        <v>77</v>
      </c>
      <c r="D1490">
        <v>6</v>
      </c>
      <c r="E1490" t="s">
        <v>2851</v>
      </c>
      <c r="F1490" t="s">
        <v>523</v>
      </c>
      <c r="G1490" t="s">
        <v>28</v>
      </c>
      <c r="H1490">
        <v>1</v>
      </c>
      <c r="I1490">
        <v>2</v>
      </c>
      <c r="J1490">
        <v>2005</v>
      </c>
      <c r="K1490" t="s">
        <v>29</v>
      </c>
      <c r="L1490">
        <v>112</v>
      </c>
      <c r="M1490" t="s">
        <v>2822</v>
      </c>
      <c r="N1490" t="s">
        <v>319</v>
      </c>
      <c r="O1490" t="s">
        <v>320</v>
      </c>
      <c r="P1490" t="s">
        <v>321</v>
      </c>
      <c r="Q1490" t="s">
        <v>34</v>
      </c>
      <c r="R1490" t="s">
        <v>322</v>
      </c>
      <c r="S1490" t="s">
        <v>323</v>
      </c>
      <c r="T1490" t="s">
        <v>324</v>
      </c>
      <c r="U1490" t="s">
        <v>139</v>
      </c>
      <c r="V1490" t="s">
        <v>140</v>
      </c>
      <c r="W1490" t="s">
        <v>325</v>
      </c>
      <c r="X1490" t="s">
        <v>326</v>
      </c>
      <c r="Y1490" t="s">
        <v>65</v>
      </c>
    </row>
    <row r="1491" spans="1:25" x14ac:dyDescent="0.25">
      <c r="A1491">
        <v>10389</v>
      </c>
      <c r="B1491">
        <v>45</v>
      </c>
      <c r="C1491" t="s">
        <v>77</v>
      </c>
      <c r="D1491">
        <v>1</v>
      </c>
      <c r="E1491" t="s">
        <v>2852</v>
      </c>
      <c r="F1491" t="s">
        <v>247</v>
      </c>
      <c r="G1491" t="s">
        <v>28</v>
      </c>
      <c r="H1491">
        <v>1</v>
      </c>
      <c r="I1491">
        <v>3</v>
      </c>
      <c r="J1491">
        <v>2005</v>
      </c>
      <c r="K1491" t="s">
        <v>29</v>
      </c>
      <c r="L1491">
        <v>112</v>
      </c>
      <c r="M1491" t="s">
        <v>2822</v>
      </c>
      <c r="N1491" t="s">
        <v>401</v>
      </c>
      <c r="O1491" t="s">
        <v>402</v>
      </c>
      <c r="P1491" t="s">
        <v>403</v>
      </c>
      <c r="Q1491" t="s">
        <v>34</v>
      </c>
      <c r="R1491" t="s">
        <v>404</v>
      </c>
      <c r="S1491" t="s">
        <v>34</v>
      </c>
      <c r="T1491" t="s">
        <v>405</v>
      </c>
      <c r="U1491" t="s">
        <v>287</v>
      </c>
      <c r="V1491" t="s">
        <v>52</v>
      </c>
      <c r="W1491" t="s">
        <v>406</v>
      </c>
      <c r="X1491" t="s">
        <v>316</v>
      </c>
      <c r="Y1491" t="s">
        <v>65</v>
      </c>
    </row>
    <row r="1492" spans="1:25" x14ac:dyDescent="0.25">
      <c r="A1492">
        <v>10403</v>
      </c>
      <c r="B1492">
        <v>46</v>
      </c>
      <c r="C1492" t="s">
        <v>77</v>
      </c>
      <c r="D1492">
        <v>8</v>
      </c>
      <c r="E1492" t="s">
        <v>2853</v>
      </c>
      <c r="F1492" t="s">
        <v>256</v>
      </c>
      <c r="G1492" t="s">
        <v>28</v>
      </c>
      <c r="H1492">
        <v>2</v>
      </c>
      <c r="I1492">
        <v>4</v>
      </c>
      <c r="J1492">
        <v>2005</v>
      </c>
      <c r="K1492" t="s">
        <v>29</v>
      </c>
      <c r="L1492">
        <v>112</v>
      </c>
      <c r="M1492" t="s">
        <v>2822</v>
      </c>
      <c r="N1492" t="s">
        <v>257</v>
      </c>
      <c r="O1492" t="s">
        <v>258</v>
      </c>
      <c r="P1492" t="s">
        <v>259</v>
      </c>
      <c r="Q1492" t="s">
        <v>34</v>
      </c>
      <c r="R1492" t="s">
        <v>260</v>
      </c>
      <c r="S1492" t="s">
        <v>34</v>
      </c>
      <c r="T1492" t="s">
        <v>261</v>
      </c>
      <c r="U1492" t="s">
        <v>262</v>
      </c>
      <c r="V1492" t="s">
        <v>52</v>
      </c>
      <c r="W1492" t="s">
        <v>263</v>
      </c>
      <c r="X1492" t="s">
        <v>264</v>
      </c>
      <c r="Y1492" t="s">
        <v>65</v>
      </c>
    </row>
    <row r="1493" spans="1:25" x14ac:dyDescent="0.25">
      <c r="A1493">
        <v>10417</v>
      </c>
      <c r="B1493">
        <v>35</v>
      </c>
      <c r="C1493" t="s">
        <v>77</v>
      </c>
      <c r="D1493">
        <v>3</v>
      </c>
      <c r="E1493" t="s">
        <v>2854</v>
      </c>
      <c r="F1493" t="s">
        <v>266</v>
      </c>
      <c r="G1493" t="s">
        <v>267</v>
      </c>
      <c r="H1493">
        <v>2</v>
      </c>
      <c r="I1493">
        <v>5</v>
      </c>
      <c r="J1493">
        <v>2005</v>
      </c>
      <c r="K1493" t="s">
        <v>29</v>
      </c>
      <c r="L1493">
        <v>112</v>
      </c>
      <c r="M1493" t="s">
        <v>2822</v>
      </c>
      <c r="N1493" t="s">
        <v>268</v>
      </c>
      <c r="O1493" t="s">
        <v>269</v>
      </c>
      <c r="P1493" t="s">
        <v>270</v>
      </c>
      <c r="Q1493" t="s">
        <v>34</v>
      </c>
      <c r="R1493" t="s">
        <v>271</v>
      </c>
      <c r="S1493" t="s">
        <v>34</v>
      </c>
      <c r="T1493" t="s">
        <v>272</v>
      </c>
      <c r="U1493" t="s">
        <v>273</v>
      </c>
      <c r="V1493" t="s">
        <v>52</v>
      </c>
      <c r="W1493" t="s">
        <v>274</v>
      </c>
      <c r="X1493" t="s">
        <v>275</v>
      </c>
      <c r="Y1493" t="s">
        <v>65</v>
      </c>
    </row>
    <row r="1494" spans="1:25" x14ac:dyDescent="0.25">
      <c r="A1494">
        <v>10110</v>
      </c>
      <c r="B1494">
        <v>29</v>
      </c>
      <c r="C1494" t="s">
        <v>2855</v>
      </c>
      <c r="D1494">
        <v>15</v>
      </c>
      <c r="E1494" t="s">
        <v>2856</v>
      </c>
      <c r="F1494" t="s">
        <v>1464</v>
      </c>
      <c r="G1494" t="s">
        <v>28</v>
      </c>
      <c r="H1494">
        <v>1</v>
      </c>
      <c r="I1494">
        <v>3</v>
      </c>
      <c r="J1494">
        <v>2003</v>
      </c>
      <c r="K1494" t="s">
        <v>278</v>
      </c>
      <c r="L1494">
        <v>50</v>
      </c>
      <c r="M1494" t="s">
        <v>2857</v>
      </c>
      <c r="N1494" t="s">
        <v>927</v>
      </c>
      <c r="O1494" t="s">
        <v>928</v>
      </c>
      <c r="P1494" t="s">
        <v>929</v>
      </c>
      <c r="Q1494" t="s">
        <v>34</v>
      </c>
      <c r="R1494" t="s">
        <v>930</v>
      </c>
      <c r="S1494" t="s">
        <v>34</v>
      </c>
      <c r="T1494" t="s">
        <v>931</v>
      </c>
      <c r="U1494" t="s">
        <v>262</v>
      </c>
      <c r="V1494" t="s">
        <v>52</v>
      </c>
      <c r="W1494" t="s">
        <v>932</v>
      </c>
      <c r="X1494" t="s">
        <v>137</v>
      </c>
      <c r="Y1494" t="s">
        <v>42</v>
      </c>
    </row>
    <row r="1495" spans="1:25" x14ac:dyDescent="0.25">
      <c r="A1495">
        <v>10123</v>
      </c>
      <c r="B1495">
        <v>50</v>
      </c>
      <c r="C1495" t="s">
        <v>2654</v>
      </c>
      <c r="D1495">
        <v>1</v>
      </c>
      <c r="E1495" t="s">
        <v>2858</v>
      </c>
      <c r="F1495" t="s">
        <v>1467</v>
      </c>
      <c r="G1495" t="s">
        <v>28</v>
      </c>
      <c r="H1495">
        <v>2</v>
      </c>
      <c r="I1495">
        <v>5</v>
      </c>
      <c r="J1495">
        <v>2003</v>
      </c>
      <c r="K1495" t="s">
        <v>278</v>
      </c>
      <c r="L1495">
        <v>50</v>
      </c>
      <c r="M1495" t="s">
        <v>2857</v>
      </c>
      <c r="N1495" t="s">
        <v>504</v>
      </c>
      <c r="O1495" t="s">
        <v>505</v>
      </c>
      <c r="P1495" t="s">
        <v>506</v>
      </c>
      <c r="Q1495" t="s">
        <v>34</v>
      </c>
      <c r="R1495" t="s">
        <v>175</v>
      </c>
      <c r="S1495" t="s">
        <v>34</v>
      </c>
      <c r="T1495" t="s">
        <v>176</v>
      </c>
      <c r="U1495" t="s">
        <v>51</v>
      </c>
      <c r="V1495" t="s">
        <v>52</v>
      </c>
      <c r="W1495" t="s">
        <v>507</v>
      </c>
      <c r="X1495" t="s">
        <v>508</v>
      </c>
      <c r="Y1495" t="s">
        <v>42</v>
      </c>
    </row>
    <row r="1496" spans="1:25" x14ac:dyDescent="0.25">
      <c r="A1496">
        <v>10137</v>
      </c>
      <c r="B1496">
        <v>26</v>
      </c>
      <c r="C1496" t="s">
        <v>2636</v>
      </c>
      <c r="D1496">
        <v>1</v>
      </c>
      <c r="E1496" t="s">
        <v>2859</v>
      </c>
      <c r="F1496" t="s">
        <v>1470</v>
      </c>
      <c r="G1496" t="s">
        <v>28</v>
      </c>
      <c r="H1496">
        <v>3</v>
      </c>
      <c r="I1496">
        <v>7</v>
      </c>
      <c r="J1496">
        <v>2003</v>
      </c>
      <c r="K1496" t="s">
        <v>278</v>
      </c>
      <c r="L1496">
        <v>50</v>
      </c>
      <c r="M1496" t="s">
        <v>2857</v>
      </c>
      <c r="N1496" t="s">
        <v>46</v>
      </c>
      <c r="O1496" t="s">
        <v>47</v>
      </c>
      <c r="P1496" t="s">
        <v>48</v>
      </c>
      <c r="Q1496" t="s">
        <v>34</v>
      </c>
      <c r="R1496" t="s">
        <v>49</v>
      </c>
      <c r="S1496" t="s">
        <v>34</v>
      </c>
      <c r="T1496" t="s">
        <v>50</v>
      </c>
      <c r="U1496" t="s">
        <v>51</v>
      </c>
      <c r="V1496" t="s">
        <v>52</v>
      </c>
      <c r="W1496" t="s">
        <v>53</v>
      </c>
      <c r="X1496" t="s">
        <v>54</v>
      </c>
      <c r="Y1496" t="s">
        <v>42</v>
      </c>
    </row>
    <row r="1497" spans="1:25" x14ac:dyDescent="0.25">
      <c r="A1497">
        <v>10148</v>
      </c>
      <c r="B1497">
        <v>47</v>
      </c>
      <c r="C1497" t="s">
        <v>2235</v>
      </c>
      <c r="D1497">
        <v>8</v>
      </c>
      <c r="E1497" t="s">
        <v>2860</v>
      </c>
      <c r="F1497" t="s">
        <v>1303</v>
      </c>
      <c r="G1497" t="s">
        <v>28</v>
      </c>
      <c r="H1497">
        <v>3</v>
      </c>
      <c r="I1497">
        <v>9</v>
      </c>
      <c r="J1497">
        <v>2003</v>
      </c>
      <c r="K1497" t="s">
        <v>278</v>
      </c>
      <c r="L1497">
        <v>50</v>
      </c>
      <c r="M1497" t="s">
        <v>2857</v>
      </c>
      <c r="N1497" t="s">
        <v>448</v>
      </c>
      <c r="O1497" t="s">
        <v>449</v>
      </c>
      <c r="P1497" t="s">
        <v>450</v>
      </c>
      <c r="Q1497" t="s">
        <v>451</v>
      </c>
      <c r="R1497" t="s">
        <v>452</v>
      </c>
      <c r="S1497" t="s">
        <v>238</v>
      </c>
      <c r="T1497" t="s">
        <v>453</v>
      </c>
      <c r="U1497" t="s">
        <v>139</v>
      </c>
      <c r="V1497" t="s">
        <v>140</v>
      </c>
      <c r="W1497" t="s">
        <v>454</v>
      </c>
      <c r="X1497" t="s">
        <v>455</v>
      </c>
      <c r="Y1497" t="s">
        <v>42</v>
      </c>
    </row>
    <row r="1498" spans="1:25" x14ac:dyDescent="0.25">
      <c r="A1498">
        <v>10161</v>
      </c>
      <c r="B1498">
        <v>23</v>
      </c>
      <c r="C1498" t="s">
        <v>2649</v>
      </c>
      <c r="D1498">
        <v>7</v>
      </c>
      <c r="E1498" t="s">
        <v>2861</v>
      </c>
      <c r="F1498" t="s">
        <v>1305</v>
      </c>
      <c r="G1498" t="s">
        <v>28</v>
      </c>
      <c r="H1498">
        <v>4</v>
      </c>
      <c r="I1498">
        <v>10</v>
      </c>
      <c r="J1498">
        <v>2003</v>
      </c>
      <c r="K1498" t="s">
        <v>278</v>
      </c>
      <c r="L1498">
        <v>50</v>
      </c>
      <c r="M1498" t="s">
        <v>2857</v>
      </c>
      <c r="N1498" t="s">
        <v>934</v>
      </c>
      <c r="O1498" t="s">
        <v>935</v>
      </c>
      <c r="P1498" t="s">
        <v>936</v>
      </c>
      <c r="Q1498" t="s">
        <v>34</v>
      </c>
      <c r="R1498" t="s">
        <v>937</v>
      </c>
      <c r="S1498" t="s">
        <v>34</v>
      </c>
      <c r="T1498" t="s">
        <v>938</v>
      </c>
      <c r="U1498" t="s">
        <v>567</v>
      </c>
      <c r="V1498" t="s">
        <v>52</v>
      </c>
      <c r="W1498" t="s">
        <v>939</v>
      </c>
      <c r="X1498" t="s">
        <v>940</v>
      </c>
      <c r="Y1498" t="s">
        <v>42</v>
      </c>
    </row>
    <row r="1499" spans="1:25" x14ac:dyDescent="0.25">
      <c r="A1499">
        <v>10172</v>
      </c>
      <c r="B1499">
        <v>34</v>
      </c>
      <c r="C1499" t="s">
        <v>2642</v>
      </c>
      <c r="D1499">
        <v>5</v>
      </c>
      <c r="E1499" t="s">
        <v>2862</v>
      </c>
      <c r="F1499" t="s">
        <v>1306</v>
      </c>
      <c r="G1499" t="s">
        <v>28</v>
      </c>
      <c r="H1499">
        <v>4</v>
      </c>
      <c r="I1499">
        <v>11</v>
      </c>
      <c r="J1499">
        <v>2003</v>
      </c>
      <c r="K1499" t="s">
        <v>278</v>
      </c>
      <c r="L1499">
        <v>50</v>
      </c>
      <c r="M1499" t="s">
        <v>2857</v>
      </c>
      <c r="N1499" t="s">
        <v>162</v>
      </c>
      <c r="O1499" t="s">
        <v>163</v>
      </c>
      <c r="P1499" t="s">
        <v>164</v>
      </c>
      <c r="Q1499" t="s">
        <v>34</v>
      </c>
      <c r="R1499" t="s">
        <v>165</v>
      </c>
      <c r="S1499" t="s">
        <v>166</v>
      </c>
      <c r="T1499" t="s">
        <v>167</v>
      </c>
      <c r="U1499" t="s">
        <v>38</v>
      </c>
      <c r="V1499" t="s">
        <v>39</v>
      </c>
      <c r="W1499" t="s">
        <v>168</v>
      </c>
      <c r="X1499" t="s">
        <v>76</v>
      </c>
      <c r="Y1499" t="s">
        <v>42</v>
      </c>
    </row>
    <row r="1500" spans="1:25" x14ac:dyDescent="0.25">
      <c r="A1500">
        <v>10181</v>
      </c>
      <c r="B1500">
        <v>34</v>
      </c>
      <c r="C1500" t="s">
        <v>2638</v>
      </c>
      <c r="D1500">
        <v>1</v>
      </c>
      <c r="E1500" t="s">
        <v>2863</v>
      </c>
      <c r="F1500" t="s">
        <v>802</v>
      </c>
      <c r="G1500" t="s">
        <v>28</v>
      </c>
      <c r="H1500">
        <v>4</v>
      </c>
      <c r="I1500">
        <v>11</v>
      </c>
      <c r="J1500">
        <v>2003</v>
      </c>
      <c r="K1500" t="s">
        <v>278</v>
      </c>
      <c r="L1500">
        <v>50</v>
      </c>
      <c r="M1500" t="s">
        <v>2857</v>
      </c>
      <c r="N1500" t="s">
        <v>107</v>
      </c>
      <c r="O1500" t="s">
        <v>108</v>
      </c>
      <c r="P1500" t="s">
        <v>109</v>
      </c>
      <c r="Q1500" t="s">
        <v>34</v>
      </c>
      <c r="R1500" t="s">
        <v>110</v>
      </c>
      <c r="S1500" t="s">
        <v>34</v>
      </c>
      <c r="T1500" t="s">
        <v>111</v>
      </c>
      <c r="U1500" t="s">
        <v>112</v>
      </c>
      <c r="V1500" t="s">
        <v>52</v>
      </c>
      <c r="W1500" t="s">
        <v>113</v>
      </c>
      <c r="X1500" t="s">
        <v>114</v>
      </c>
      <c r="Y1500" t="s">
        <v>42</v>
      </c>
    </row>
    <row r="1501" spans="1:25" x14ac:dyDescent="0.25">
      <c r="A1501">
        <v>10192</v>
      </c>
      <c r="B1501">
        <v>47</v>
      </c>
      <c r="C1501" t="s">
        <v>2638</v>
      </c>
      <c r="D1501">
        <v>6</v>
      </c>
      <c r="E1501" t="s">
        <v>2864</v>
      </c>
      <c r="F1501" t="s">
        <v>804</v>
      </c>
      <c r="G1501" t="s">
        <v>28</v>
      </c>
      <c r="H1501">
        <v>4</v>
      </c>
      <c r="I1501">
        <v>11</v>
      </c>
      <c r="J1501">
        <v>2003</v>
      </c>
      <c r="K1501" t="s">
        <v>278</v>
      </c>
      <c r="L1501">
        <v>50</v>
      </c>
      <c r="M1501" t="s">
        <v>2857</v>
      </c>
      <c r="N1501" t="s">
        <v>425</v>
      </c>
      <c r="O1501" t="s">
        <v>426</v>
      </c>
      <c r="P1501" t="s">
        <v>427</v>
      </c>
      <c r="Q1501" t="s">
        <v>34</v>
      </c>
      <c r="R1501" t="s">
        <v>428</v>
      </c>
      <c r="S1501" t="s">
        <v>429</v>
      </c>
      <c r="T1501" t="s">
        <v>430</v>
      </c>
      <c r="U1501" t="s">
        <v>38</v>
      </c>
      <c r="V1501" t="s">
        <v>39</v>
      </c>
      <c r="W1501" t="s">
        <v>75</v>
      </c>
      <c r="X1501" t="s">
        <v>422</v>
      </c>
      <c r="Y1501" t="s">
        <v>42</v>
      </c>
    </row>
    <row r="1502" spans="1:25" x14ac:dyDescent="0.25">
      <c r="A1502">
        <v>10204</v>
      </c>
      <c r="B1502">
        <v>45</v>
      </c>
      <c r="C1502" t="s">
        <v>2636</v>
      </c>
      <c r="D1502">
        <v>12</v>
      </c>
      <c r="E1502" t="s">
        <v>2865</v>
      </c>
      <c r="F1502" t="s">
        <v>814</v>
      </c>
      <c r="G1502" t="s">
        <v>28</v>
      </c>
      <c r="H1502">
        <v>4</v>
      </c>
      <c r="I1502">
        <v>12</v>
      </c>
      <c r="J1502">
        <v>2003</v>
      </c>
      <c r="K1502" t="s">
        <v>278</v>
      </c>
      <c r="L1502">
        <v>50</v>
      </c>
      <c r="M1502" t="s">
        <v>2857</v>
      </c>
      <c r="N1502" t="s">
        <v>885</v>
      </c>
      <c r="O1502" t="s">
        <v>886</v>
      </c>
      <c r="P1502" t="s">
        <v>887</v>
      </c>
      <c r="Q1502" t="s">
        <v>888</v>
      </c>
      <c r="R1502" t="s">
        <v>35</v>
      </c>
      <c r="S1502" t="s">
        <v>36</v>
      </c>
      <c r="T1502" t="s">
        <v>37</v>
      </c>
      <c r="U1502" t="s">
        <v>38</v>
      </c>
      <c r="V1502" t="s">
        <v>39</v>
      </c>
      <c r="W1502" t="s">
        <v>75</v>
      </c>
      <c r="X1502" t="s">
        <v>889</v>
      </c>
      <c r="Y1502" t="s">
        <v>42</v>
      </c>
    </row>
    <row r="1503" spans="1:25" x14ac:dyDescent="0.25">
      <c r="A1503">
        <v>10212</v>
      </c>
      <c r="B1503">
        <v>45</v>
      </c>
      <c r="C1503" t="s">
        <v>2649</v>
      </c>
      <c r="D1503">
        <v>5</v>
      </c>
      <c r="E1503" t="s">
        <v>2866</v>
      </c>
      <c r="F1503" t="s">
        <v>1069</v>
      </c>
      <c r="G1503" t="s">
        <v>28</v>
      </c>
      <c r="H1503">
        <v>1</v>
      </c>
      <c r="I1503">
        <v>1</v>
      </c>
      <c r="J1503">
        <v>2004</v>
      </c>
      <c r="K1503" t="s">
        <v>278</v>
      </c>
      <c r="L1503">
        <v>50</v>
      </c>
      <c r="M1503" t="s">
        <v>2857</v>
      </c>
      <c r="N1503" t="s">
        <v>268</v>
      </c>
      <c r="O1503" t="s">
        <v>269</v>
      </c>
      <c r="P1503" t="s">
        <v>270</v>
      </c>
      <c r="Q1503" t="s">
        <v>34</v>
      </c>
      <c r="R1503" t="s">
        <v>271</v>
      </c>
      <c r="S1503" t="s">
        <v>34</v>
      </c>
      <c r="T1503" t="s">
        <v>272</v>
      </c>
      <c r="U1503" t="s">
        <v>273</v>
      </c>
      <c r="V1503" t="s">
        <v>52</v>
      </c>
      <c r="W1503" t="s">
        <v>274</v>
      </c>
      <c r="X1503" t="s">
        <v>275</v>
      </c>
      <c r="Y1503" t="s">
        <v>42</v>
      </c>
    </row>
    <row r="1504" spans="1:25" x14ac:dyDescent="0.25">
      <c r="A1504">
        <v>10226</v>
      </c>
      <c r="B1504">
        <v>36</v>
      </c>
      <c r="C1504" t="s">
        <v>2640</v>
      </c>
      <c r="D1504">
        <v>3</v>
      </c>
      <c r="E1504" t="s">
        <v>2867</v>
      </c>
      <c r="F1504" t="s">
        <v>1479</v>
      </c>
      <c r="G1504" t="s">
        <v>28</v>
      </c>
      <c r="H1504">
        <v>1</v>
      </c>
      <c r="I1504">
        <v>2</v>
      </c>
      <c r="J1504">
        <v>2004</v>
      </c>
      <c r="K1504" t="s">
        <v>278</v>
      </c>
      <c r="L1504">
        <v>50</v>
      </c>
      <c r="M1504" t="s">
        <v>2857</v>
      </c>
      <c r="N1504" t="s">
        <v>627</v>
      </c>
      <c r="O1504" t="s">
        <v>628</v>
      </c>
      <c r="P1504" t="s">
        <v>629</v>
      </c>
      <c r="Q1504" t="s">
        <v>34</v>
      </c>
      <c r="R1504" t="s">
        <v>630</v>
      </c>
      <c r="S1504" t="s">
        <v>73</v>
      </c>
      <c r="T1504" t="s">
        <v>631</v>
      </c>
      <c r="U1504" t="s">
        <v>38</v>
      </c>
      <c r="V1504" t="s">
        <v>39</v>
      </c>
      <c r="W1504" t="s">
        <v>362</v>
      </c>
      <c r="X1504" t="s">
        <v>422</v>
      </c>
      <c r="Y1504" t="s">
        <v>42</v>
      </c>
    </row>
    <row r="1505" spans="1:25" x14ac:dyDescent="0.25">
      <c r="A1505">
        <v>10241</v>
      </c>
      <c r="B1505">
        <v>21</v>
      </c>
      <c r="C1505" t="s">
        <v>1286</v>
      </c>
      <c r="D1505">
        <v>10</v>
      </c>
      <c r="E1505" t="s">
        <v>2868</v>
      </c>
      <c r="F1505" t="s">
        <v>1313</v>
      </c>
      <c r="G1505" t="s">
        <v>28</v>
      </c>
      <c r="H1505">
        <v>2</v>
      </c>
      <c r="I1505">
        <v>4</v>
      </c>
      <c r="J1505">
        <v>2004</v>
      </c>
      <c r="K1505" t="s">
        <v>278</v>
      </c>
      <c r="L1505">
        <v>50</v>
      </c>
      <c r="M1505" t="s">
        <v>2857</v>
      </c>
      <c r="N1505" t="s">
        <v>1255</v>
      </c>
      <c r="O1505" t="s">
        <v>1256</v>
      </c>
      <c r="P1505" t="s">
        <v>1257</v>
      </c>
      <c r="Q1505" t="s">
        <v>34</v>
      </c>
      <c r="R1505" t="s">
        <v>1258</v>
      </c>
      <c r="S1505" t="s">
        <v>34</v>
      </c>
      <c r="T1505" t="s">
        <v>1259</v>
      </c>
      <c r="U1505" t="s">
        <v>51</v>
      </c>
      <c r="V1505" t="s">
        <v>52</v>
      </c>
      <c r="W1505" t="s">
        <v>1260</v>
      </c>
      <c r="X1505" t="s">
        <v>1261</v>
      </c>
      <c r="Y1505" t="s">
        <v>42</v>
      </c>
    </row>
    <row r="1506" spans="1:25" x14ac:dyDescent="0.25">
      <c r="A1506">
        <v>10266</v>
      </c>
      <c r="B1506">
        <v>28</v>
      </c>
      <c r="C1506" t="s">
        <v>2869</v>
      </c>
      <c r="D1506">
        <v>1</v>
      </c>
      <c r="E1506" t="s">
        <v>2870</v>
      </c>
      <c r="F1506" t="s">
        <v>830</v>
      </c>
      <c r="G1506" t="s">
        <v>28</v>
      </c>
      <c r="H1506">
        <v>3</v>
      </c>
      <c r="I1506">
        <v>7</v>
      </c>
      <c r="J1506">
        <v>2004</v>
      </c>
      <c r="K1506" t="s">
        <v>278</v>
      </c>
      <c r="L1506">
        <v>50</v>
      </c>
      <c r="M1506" t="s">
        <v>2857</v>
      </c>
      <c r="N1506" t="s">
        <v>831</v>
      </c>
      <c r="O1506" t="s">
        <v>832</v>
      </c>
      <c r="P1506" t="s">
        <v>833</v>
      </c>
      <c r="Q1506" t="s">
        <v>34</v>
      </c>
      <c r="R1506" t="s">
        <v>834</v>
      </c>
      <c r="S1506" t="s">
        <v>34</v>
      </c>
      <c r="T1506" t="s">
        <v>835</v>
      </c>
      <c r="U1506" t="s">
        <v>396</v>
      </c>
      <c r="V1506" t="s">
        <v>52</v>
      </c>
      <c r="W1506" t="s">
        <v>836</v>
      </c>
      <c r="X1506" t="s">
        <v>837</v>
      </c>
      <c r="Y1506" t="s">
        <v>42</v>
      </c>
    </row>
    <row r="1507" spans="1:25" x14ac:dyDescent="0.25">
      <c r="A1507">
        <v>10278</v>
      </c>
      <c r="B1507">
        <v>35</v>
      </c>
      <c r="C1507" t="s">
        <v>2651</v>
      </c>
      <c r="D1507">
        <v>1</v>
      </c>
      <c r="E1507" t="s">
        <v>2871</v>
      </c>
      <c r="F1507" t="s">
        <v>1317</v>
      </c>
      <c r="G1507" t="s">
        <v>28</v>
      </c>
      <c r="H1507">
        <v>3</v>
      </c>
      <c r="I1507">
        <v>8</v>
      </c>
      <c r="J1507">
        <v>2004</v>
      </c>
      <c r="K1507" t="s">
        <v>278</v>
      </c>
      <c r="L1507">
        <v>50</v>
      </c>
      <c r="M1507" t="s">
        <v>2857</v>
      </c>
      <c r="N1507" t="s">
        <v>1318</v>
      </c>
      <c r="O1507" t="s">
        <v>1319</v>
      </c>
      <c r="P1507" t="s">
        <v>1320</v>
      </c>
      <c r="Q1507" t="s">
        <v>34</v>
      </c>
      <c r="R1507" t="s">
        <v>1321</v>
      </c>
      <c r="S1507" t="s">
        <v>1322</v>
      </c>
      <c r="T1507" t="s">
        <v>1323</v>
      </c>
      <c r="U1507" t="s">
        <v>38</v>
      </c>
      <c r="V1507" t="s">
        <v>39</v>
      </c>
      <c r="W1507" t="s">
        <v>168</v>
      </c>
      <c r="X1507" t="s">
        <v>705</v>
      </c>
      <c r="Y1507" t="s">
        <v>42</v>
      </c>
    </row>
    <row r="1508" spans="1:25" x14ac:dyDescent="0.25">
      <c r="A1508">
        <v>10288</v>
      </c>
      <c r="B1508">
        <v>50</v>
      </c>
      <c r="C1508" t="s">
        <v>1981</v>
      </c>
      <c r="D1508">
        <v>13</v>
      </c>
      <c r="E1508" t="s">
        <v>2872</v>
      </c>
      <c r="F1508" t="s">
        <v>1485</v>
      </c>
      <c r="G1508" t="s">
        <v>28</v>
      </c>
      <c r="H1508">
        <v>3</v>
      </c>
      <c r="I1508">
        <v>9</v>
      </c>
      <c r="J1508">
        <v>2004</v>
      </c>
      <c r="K1508" t="s">
        <v>278</v>
      </c>
      <c r="L1508">
        <v>50</v>
      </c>
      <c r="M1508" t="s">
        <v>2857</v>
      </c>
      <c r="N1508" t="s">
        <v>743</v>
      </c>
      <c r="O1508" t="s">
        <v>744</v>
      </c>
      <c r="P1508" t="s">
        <v>745</v>
      </c>
      <c r="Q1508" t="s">
        <v>746</v>
      </c>
      <c r="R1508" t="s">
        <v>305</v>
      </c>
      <c r="S1508" t="s">
        <v>34</v>
      </c>
      <c r="T1508" t="s">
        <v>747</v>
      </c>
      <c r="U1508" t="s">
        <v>305</v>
      </c>
      <c r="V1508" t="s">
        <v>140</v>
      </c>
      <c r="W1508" t="s">
        <v>748</v>
      </c>
      <c r="X1508" t="s">
        <v>749</v>
      </c>
      <c r="Y1508" t="s">
        <v>42</v>
      </c>
    </row>
    <row r="1509" spans="1:25" x14ac:dyDescent="0.25">
      <c r="A1509">
        <v>10301</v>
      </c>
      <c r="B1509">
        <v>22</v>
      </c>
      <c r="C1509" t="s">
        <v>2873</v>
      </c>
      <c r="D1509">
        <v>3</v>
      </c>
      <c r="E1509" t="s">
        <v>2874</v>
      </c>
      <c r="F1509" t="s">
        <v>1326</v>
      </c>
      <c r="G1509" t="s">
        <v>28</v>
      </c>
      <c r="H1509">
        <v>4</v>
      </c>
      <c r="I1509">
        <v>10</v>
      </c>
      <c r="J1509">
        <v>2003</v>
      </c>
      <c r="K1509" t="s">
        <v>278</v>
      </c>
      <c r="L1509">
        <v>50</v>
      </c>
      <c r="M1509" t="s">
        <v>2857</v>
      </c>
      <c r="N1509" t="s">
        <v>1327</v>
      </c>
      <c r="O1509" t="s">
        <v>1328</v>
      </c>
      <c r="P1509" t="s">
        <v>1329</v>
      </c>
      <c r="Q1509" t="s">
        <v>34</v>
      </c>
      <c r="R1509" t="s">
        <v>1330</v>
      </c>
      <c r="S1509" t="s">
        <v>34</v>
      </c>
      <c r="T1509" t="s">
        <v>1331</v>
      </c>
      <c r="U1509" t="s">
        <v>112</v>
      </c>
      <c r="V1509" t="s">
        <v>52</v>
      </c>
      <c r="W1509" t="s">
        <v>1332</v>
      </c>
      <c r="X1509" t="s">
        <v>1333</v>
      </c>
      <c r="Y1509" t="s">
        <v>42</v>
      </c>
    </row>
    <row r="1510" spans="1:25" x14ac:dyDescent="0.25">
      <c r="A1510">
        <v>10311</v>
      </c>
      <c r="B1510">
        <v>45</v>
      </c>
      <c r="C1510" t="s">
        <v>1731</v>
      </c>
      <c r="D1510">
        <v>8</v>
      </c>
      <c r="E1510" t="s">
        <v>2875</v>
      </c>
      <c r="F1510" t="s">
        <v>856</v>
      </c>
      <c r="G1510" t="s">
        <v>28</v>
      </c>
      <c r="H1510">
        <v>4</v>
      </c>
      <c r="I1510">
        <v>10</v>
      </c>
      <c r="J1510">
        <v>2004</v>
      </c>
      <c r="K1510" t="s">
        <v>278</v>
      </c>
      <c r="L1510">
        <v>50</v>
      </c>
      <c r="M1510" t="s">
        <v>2857</v>
      </c>
      <c r="N1510" t="s">
        <v>268</v>
      </c>
      <c r="O1510" t="s">
        <v>269</v>
      </c>
      <c r="P1510" t="s">
        <v>270</v>
      </c>
      <c r="Q1510" t="s">
        <v>34</v>
      </c>
      <c r="R1510" t="s">
        <v>271</v>
      </c>
      <c r="S1510" t="s">
        <v>34</v>
      </c>
      <c r="T1510" t="s">
        <v>272</v>
      </c>
      <c r="U1510" t="s">
        <v>273</v>
      </c>
      <c r="V1510" t="s">
        <v>52</v>
      </c>
      <c r="W1510" t="s">
        <v>274</v>
      </c>
      <c r="X1510" t="s">
        <v>275</v>
      </c>
      <c r="Y1510" t="s">
        <v>42</v>
      </c>
    </row>
    <row r="1511" spans="1:25" x14ac:dyDescent="0.25">
      <c r="A1511">
        <v>10321</v>
      </c>
      <c r="B1511">
        <v>48</v>
      </c>
      <c r="C1511" t="s">
        <v>2876</v>
      </c>
      <c r="D1511">
        <v>5</v>
      </c>
      <c r="E1511" t="s">
        <v>2877</v>
      </c>
      <c r="F1511" t="s">
        <v>424</v>
      </c>
      <c r="G1511" t="s">
        <v>28</v>
      </c>
      <c r="H1511">
        <v>4</v>
      </c>
      <c r="I1511">
        <v>11</v>
      </c>
      <c r="J1511">
        <v>2004</v>
      </c>
      <c r="K1511" t="s">
        <v>278</v>
      </c>
      <c r="L1511">
        <v>50</v>
      </c>
      <c r="M1511" t="s">
        <v>2857</v>
      </c>
      <c r="N1511" t="s">
        <v>248</v>
      </c>
      <c r="O1511" t="s">
        <v>249</v>
      </c>
      <c r="P1511" t="s">
        <v>250</v>
      </c>
      <c r="Q1511" t="s">
        <v>34</v>
      </c>
      <c r="R1511" t="s">
        <v>251</v>
      </c>
      <c r="S1511" t="s">
        <v>185</v>
      </c>
      <c r="T1511" t="s">
        <v>252</v>
      </c>
      <c r="U1511" t="s">
        <v>38</v>
      </c>
      <c r="V1511" t="s">
        <v>39</v>
      </c>
      <c r="W1511" t="s">
        <v>253</v>
      </c>
      <c r="X1511" t="s">
        <v>254</v>
      </c>
      <c r="Y1511" t="s">
        <v>42</v>
      </c>
    </row>
    <row r="1512" spans="1:25" x14ac:dyDescent="0.25">
      <c r="A1512">
        <v>10332</v>
      </c>
      <c r="B1512">
        <v>20</v>
      </c>
      <c r="C1512" t="s">
        <v>2878</v>
      </c>
      <c r="D1512">
        <v>5</v>
      </c>
      <c r="E1512" t="s">
        <v>2879</v>
      </c>
      <c r="F1512" t="s">
        <v>1337</v>
      </c>
      <c r="G1512" t="s">
        <v>28</v>
      </c>
      <c r="H1512">
        <v>4</v>
      </c>
      <c r="I1512">
        <v>11</v>
      </c>
      <c r="J1512">
        <v>2004</v>
      </c>
      <c r="K1512" t="s">
        <v>278</v>
      </c>
      <c r="L1512">
        <v>50</v>
      </c>
      <c r="M1512" t="s">
        <v>2857</v>
      </c>
      <c r="N1512" t="s">
        <v>927</v>
      </c>
      <c r="O1512" t="s">
        <v>928</v>
      </c>
      <c r="P1512" t="s">
        <v>929</v>
      </c>
      <c r="Q1512" t="s">
        <v>34</v>
      </c>
      <c r="R1512" t="s">
        <v>930</v>
      </c>
      <c r="S1512" t="s">
        <v>34</v>
      </c>
      <c r="T1512" t="s">
        <v>931</v>
      </c>
      <c r="U1512" t="s">
        <v>262</v>
      </c>
      <c r="V1512" t="s">
        <v>52</v>
      </c>
      <c r="W1512" t="s">
        <v>932</v>
      </c>
      <c r="X1512" t="s">
        <v>137</v>
      </c>
      <c r="Y1512" t="s">
        <v>42</v>
      </c>
    </row>
    <row r="1513" spans="1:25" x14ac:dyDescent="0.25">
      <c r="A1513">
        <v>10343</v>
      </c>
      <c r="B1513">
        <v>27</v>
      </c>
      <c r="C1513" t="s">
        <v>2880</v>
      </c>
      <c r="D1513">
        <v>6</v>
      </c>
      <c r="E1513" t="s">
        <v>2881</v>
      </c>
      <c r="F1513" t="s">
        <v>220</v>
      </c>
      <c r="G1513" t="s">
        <v>28</v>
      </c>
      <c r="H1513">
        <v>4</v>
      </c>
      <c r="I1513">
        <v>11</v>
      </c>
      <c r="J1513">
        <v>2004</v>
      </c>
      <c r="K1513" t="s">
        <v>278</v>
      </c>
      <c r="L1513">
        <v>50</v>
      </c>
      <c r="M1513" t="s">
        <v>2857</v>
      </c>
      <c r="N1513" t="s">
        <v>46</v>
      </c>
      <c r="O1513" t="s">
        <v>47</v>
      </c>
      <c r="P1513" t="s">
        <v>48</v>
      </c>
      <c r="Q1513" t="s">
        <v>34</v>
      </c>
      <c r="R1513" t="s">
        <v>49</v>
      </c>
      <c r="S1513" t="s">
        <v>34</v>
      </c>
      <c r="T1513" t="s">
        <v>50</v>
      </c>
      <c r="U1513" t="s">
        <v>51</v>
      </c>
      <c r="V1513" t="s">
        <v>52</v>
      </c>
      <c r="W1513" t="s">
        <v>53</v>
      </c>
      <c r="X1513" t="s">
        <v>54</v>
      </c>
      <c r="Y1513" t="s">
        <v>42</v>
      </c>
    </row>
    <row r="1514" spans="1:25" x14ac:dyDescent="0.25">
      <c r="A1514">
        <v>10367</v>
      </c>
      <c r="B1514">
        <v>38</v>
      </c>
      <c r="C1514" t="s">
        <v>1839</v>
      </c>
      <c r="D1514">
        <v>11</v>
      </c>
      <c r="E1514" t="s">
        <v>2882</v>
      </c>
      <c r="F1514" t="s">
        <v>1493</v>
      </c>
      <c r="G1514" t="s">
        <v>724</v>
      </c>
      <c r="H1514">
        <v>1</v>
      </c>
      <c r="I1514">
        <v>1</v>
      </c>
      <c r="J1514">
        <v>2005</v>
      </c>
      <c r="K1514" t="s">
        <v>278</v>
      </c>
      <c r="L1514">
        <v>50</v>
      </c>
      <c r="M1514" t="s">
        <v>2857</v>
      </c>
      <c r="N1514" t="s">
        <v>69</v>
      </c>
      <c r="O1514" t="s">
        <v>70</v>
      </c>
      <c r="P1514" t="s">
        <v>71</v>
      </c>
      <c r="Q1514" t="s">
        <v>34</v>
      </c>
      <c r="R1514" t="s">
        <v>72</v>
      </c>
      <c r="S1514" t="s">
        <v>73</v>
      </c>
      <c r="T1514" t="s">
        <v>74</v>
      </c>
      <c r="U1514" t="s">
        <v>38</v>
      </c>
      <c r="V1514" t="s">
        <v>39</v>
      </c>
      <c r="W1514" t="s">
        <v>75</v>
      </c>
      <c r="X1514" t="s">
        <v>76</v>
      </c>
      <c r="Y1514" t="s">
        <v>42</v>
      </c>
    </row>
    <row r="1515" spans="1:25" x14ac:dyDescent="0.25">
      <c r="A1515">
        <v>10379</v>
      </c>
      <c r="B1515">
        <v>32</v>
      </c>
      <c r="C1515" t="s">
        <v>77</v>
      </c>
      <c r="D1515">
        <v>3</v>
      </c>
      <c r="E1515" t="s">
        <v>2883</v>
      </c>
      <c r="F1515" t="s">
        <v>1496</v>
      </c>
      <c r="G1515" t="s">
        <v>28</v>
      </c>
      <c r="H1515">
        <v>1</v>
      </c>
      <c r="I1515">
        <v>2</v>
      </c>
      <c r="J1515">
        <v>2005</v>
      </c>
      <c r="K1515" t="s">
        <v>278</v>
      </c>
      <c r="L1515">
        <v>50</v>
      </c>
      <c r="M1515" t="s">
        <v>2857</v>
      </c>
      <c r="N1515" t="s">
        <v>268</v>
      </c>
      <c r="O1515" t="s">
        <v>269</v>
      </c>
      <c r="P1515" t="s">
        <v>270</v>
      </c>
      <c r="Q1515" t="s">
        <v>34</v>
      </c>
      <c r="R1515" t="s">
        <v>271</v>
      </c>
      <c r="S1515" t="s">
        <v>34</v>
      </c>
      <c r="T1515" t="s">
        <v>272</v>
      </c>
      <c r="U1515" t="s">
        <v>273</v>
      </c>
      <c r="V1515" t="s">
        <v>52</v>
      </c>
      <c r="W1515" t="s">
        <v>274</v>
      </c>
      <c r="X1515" t="s">
        <v>275</v>
      </c>
      <c r="Y1515" t="s">
        <v>65</v>
      </c>
    </row>
    <row r="1516" spans="1:25" x14ac:dyDescent="0.25">
      <c r="A1516">
        <v>10407</v>
      </c>
      <c r="B1516">
        <v>64</v>
      </c>
      <c r="C1516" t="s">
        <v>1286</v>
      </c>
      <c r="D1516">
        <v>10</v>
      </c>
      <c r="E1516" t="s">
        <v>2884</v>
      </c>
      <c r="F1516" t="s">
        <v>1498</v>
      </c>
      <c r="G1516" t="s">
        <v>708</v>
      </c>
      <c r="H1516">
        <v>2</v>
      </c>
      <c r="I1516">
        <v>4</v>
      </c>
      <c r="J1516">
        <v>2005</v>
      </c>
      <c r="K1516" t="s">
        <v>278</v>
      </c>
      <c r="L1516">
        <v>50</v>
      </c>
      <c r="M1516" t="s">
        <v>2857</v>
      </c>
      <c r="N1516" t="s">
        <v>701</v>
      </c>
      <c r="O1516" t="s">
        <v>702</v>
      </c>
      <c r="P1516" t="s">
        <v>703</v>
      </c>
      <c r="Q1516" t="s">
        <v>34</v>
      </c>
      <c r="R1516" t="s">
        <v>704</v>
      </c>
      <c r="S1516" t="s">
        <v>73</v>
      </c>
      <c r="T1516" t="s">
        <v>92</v>
      </c>
      <c r="U1516" t="s">
        <v>38</v>
      </c>
      <c r="V1516" t="s">
        <v>39</v>
      </c>
      <c r="W1516" t="s">
        <v>149</v>
      </c>
      <c r="X1516" t="s">
        <v>705</v>
      </c>
      <c r="Y1516" t="s">
        <v>42</v>
      </c>
    </row>
    <row r="1517" spans="1:25" x14ac:dyDescent="0.25">
      <c r="A1517">
        <v>10420</v>
      </c>
      <c r="B1517">
        <v>37</v>
      </c>
      <c r="C1517" t="s">
        <v>2771</v>
      </c>
      <c r="D1517">
        <v>13</v>
      </c>
      <c r="E1517" t="s">
        <v>2885</v>
      </c>
      <c r="F1517" t="s">
        <v>1589</v>
      </c>
      <c r="G1517" t="s">
        <v>468</v>
      </c>
      <c r="H1517">
        <v>2</v>
      </c>
      <c r="I1517">
        <v>5</v>
      </c>
      <c r="J1517">
        <v>2005</v>
      </c>
      <c r="K1517" t="s">
        <v>278</v>
      </c>
      <c r="L1517">
        <v>50</v>
      </c>
      <c r="M1517" t="s">
        <v>2857</v>
      </c>
      <c r="N1517" t="s">
        <v>233</v>
      </c>
      <c r="O1517" t="s">
        <v>234</v>
      </c>
      <c r="P1517" t="s">
        <v>235</v>
      </c>
      <c r="Q1517" t="s">
        <v>236</v>
      </c>
      <c r="R1517" t="s">
        <v>237</v>
      </c>
      <c r="S1517" t="s">
        <v>238</v>
      </c>
      <c r="T1517" t="s">
        <v>239</v>
      </c>
      <c r="U1517" t="s">
        <v>139</v>
      </c>
      <c r="V1517" t="s">
        <v>140</v>
      </c>
      <c r="W1517" t="s">
        <v>240</v>
      </c>
      <c r="X1517" t="s">
        <v>241</v>
      </c>
      <c r="Y1517" t="s">
        <v>42</v>
      </c>
    </row>
    <row r="1518" spans="1:25" x14ac:dyDescent="0.25">
      <c r="A1518">
        <v>10106</v>
      </c>
      <c r="B1518">
        <v>28</v>
      </c>
      <c r="C1518" t="s">
        <v>2886</v>
      </c>
      <c r="D1518">
        <v>4</v>
      </c>
      <c r="E1518" t="s">
        <v>2887</v>
      </c>
      <c r="F1518" t="s">
        <v>1501</v>
      </c>
      <c r="G1518" t="s">
        <v>28</v>
      </c>
      <c r="H1518">
        <v>1</v>
      </c>
      <c r="I1518">
        <v>2</v>
      </c>
      <c r="J1518">
        <v>2003</v>
      </c>
      <c r="K1518" t="s">
        <v>1502</v>
      </c>
      <c r="L1518">
        <v>109</v>
      </c>
      <c r="M1518" t="s">
        <v>2888</v>
      </c>
      <c r="N1518" t="s">
        <v>1369</v>
      </c>
      <c r="O1518" t="s">
        <v>1370</v>
      </c>
      <c r="P1518" t="s">
        <v>1371</v>
      </c>
      <c r="Q1518" t="s">
        <v>34</v>
      </c>
      <c r="R1518" t="s">
        <v>1372</v>
      </c>
      <c r="S1518" t="s">
        <v>34</v>
      </c>
      <c r="T1518" t="s">
        <v>1373</v>
      </c>
      <c r="U1518" t="s">
        <v>396</v>
      </c>
      <c r="V1518" t="s">
        <v>52</v>
      </c>
      <c r="W1518" t="s">
        <v>1374</v>
      </c>
      <c r="X1518" t="s">
        <v>1375</v>
      </c>
      <c r="Y1518" t="s">
        <v>42</v>
      </c>
    </row>
    <row r="1519" spans="1:25" x14ac:dyDescent="0.25">
      <c r="A1519">
        <v>10120</v>
      </c>
      <c r="B1519">
        <v>39</v>
      </c>
      <c r="C1519" t="s">
        <v>77</v>
      </c>
      <c r="D1519">
        <v>10</v>
      </c>
      <c r="E1519" t="s">
        <v>2889</v>
      </c>
      <c r="F1519" t="s">
        <v>474</v>
      </c>
      <c r="G1519" t="s">
        <v>28</v>
      </c>
      <c r="H1519">
        <v>2</v>
      </c>
      <c r="I1519">
        <v>4</v>
      </c>
      <c r="J1519">
        <v>2003</v>
      </c>
      <c r="K1519" t="s">
        <v>1502</v>
      </c>
      <c r="L1519">
        <v>109</v>
      </c>
      <c r="M1519" t="s">
        <v>2888</v>
      </c>
      <c r="N1519" t="s">
        <v>132</v>
      </c>
      <c r="O1519" t="s">
        <v>133</v>
      </c>
      <c r="P1519" t="s">
        <v>134</v>
      </c>
      <c r="Q1519" t="s">
        <v>135</v>
      </c>
      <c r="R1519" t="s">
        <v>136</v>
      </c>
      <c r="S1519" t="s">
        <v>137</v>
      </c>
      <c r="T1519" t="s">
        <v>138</v>
      </c>
      <c r="U1519" t="s">
        <v>139</v>
      </c>
      <c r="V1519" t="s">
        <v>140</v>
      </c>
      <c r="W1519" t="s">
        <v>141</v>
      </c>
      <c r="X1519" t="s">
        <v>142</v>
      </c>
      <c r="Y1519" t="s">
        <v>65</v>
      </c>
    </row>
    <row r="1520" spans="1:25" x14ac:dyDescent="0.25">
      <c r="A1520">
        <v>10133</v>
      </c>
      <c r="B1520">
        <v>41</v>
      </c>
      <c r="C1520" t="s">
        <v>2890</v>
      </c>
      <c r="D1520">
        <v>5</v>
      </c>
      <c r="E1520" t="s">
        <v>2891</v>
      </c>
      <c r="F1520" t="s">
        <v>1850</v>
      </c>
      <c r="G1520" t="s">
        <v>28</v>
      </c>
      <c r="H1520">
        <v>2</v>
      </c>
      <c r="I1520">
        <v>6</v>
      </c>
      <c r="J1520">
        <v>2003</v>
      </c>
      <c r="K1520" t="s">
        <v>1502</v>
      </c>
      <c r="L1520">
        <v>109</v>
      </c>
      <c r="M1520" t="s">
        <v>2888</v>
      </c>
      <c r="N1520" t="s">
        <v>268</v>
      </c>
      <c r="O1520" t="s">
        <v>269</v>
      </c>
      <c r="P1520" t="s">
        <v>270</v>
      </c>
      <c r="Q1520" t="s">
        <v>34</v>
      </c>
      <c r="R1520" t="s">
        <v>271</v>
      </c>
      <c r="S1520" t="s">
        <v>34</v>
      </c>
      <c r="T1520" t="s">
        <v>272</v>
      </c>
      <c r="U1520" t="s">
        <v>273</v>
      </c>
      <c r="V1520" t="s">
        <v>52</v>
      </c>
      <c r="W1520" t="s">
        <v>274</v>
      </c>
      <c r="X1520" t="s">
        <v>275</v>
      </c>
      <c r="Y1520" t="s">
        <v>65</v>
      </c>
    </row>
    <row r="1521" spans="1:25" x14ac:dyDescent="0.25">
      <c r="A1521">
        <v>10145</v>
      </c>
      <c r="B1521">
        <v>40</v>
      </c>
      <c r="C1521" t="s">
        <v>2892</v>
      </c>
      <c r="D1521">
        <v>16</v>
      </c>
      <c r="E1521" t="s">
        <v>2893</v>
      </c>
      <c r="F1521" t="s">
        <v>68</v>
      </c>
      <c r="G1521" t="s">
        <v>28</v>
      </c>
      <c r="H1521">
        <v>3</v>
      </c>
      <c r="I1521">
        <v>8</v>
      </c>
      <c r="J1521">
        <v>2003</v>
      </c>
      <c r="K1521" t="s">
        <v>1502</v>
      </c>
      <c r="L1521">
        <v>109</v>
      </c>
      <c r="M1521" t="s">
        <v>2888</v>
      </c>
      <c r="N1521" t="s">
        <v>69</v>
      </c>
      <c r="O1521" t="s">
        <v>70</v>
      </c>
      <c r="P1521" t="s">
        <v>71</v>
      </c>
      <c r="Q1521" t="s">
        <v>34</v>
      </c>
      <c r="R1521" t="s">
        <v>72</v>
      </c>
      <c r="S1521" t="s">
        <v>73</v>
      </c>
      <c r="T1521" t="s">
        <v>74</v>
      </c>
      <c r="U1521" t="s">
        <v>38</v>
      </c>
      <c r="V1521" t="s">
        <v>39</v>
      </c>
      <c r="W1521" t="s">
        <v>75</v>
      </c>
      <c r="X1521" t="s">
        <v>76</v>
      </c>
      <c r="Y1521" t="s">
        <v>65</v>
      </c>
    </row>
    <row r="1522" spans="1:25" x14ac:dyDescent="0.25">
      <c r="A1522">
        <v>10168</v>
      </c>
      <c r="B1522">
        <v>49</v>
      </c>
      <c r="C1522" t="s">
        <v>77</v>
      </c>
      <c r="D1522">
        <v>11</v>
      </c>
      <c r="E1522" t="s">
        <v>2894</v>
      </c>
      <c r="F1522" t="s">
        <v>87</v>
      </c>
      <c r="G1522" t="s">
        <v>28</v>
      </c>
      <c r="H1522">
        <v>4</v>
      </c>
      <c r="I1522">
        <v>10</v>
      </c>
      <c r="J1522">
        <v>2003</v>
      </c>
      <c r="K1522" t="s">
        <v>1502</v>
      </c>
      <c r="L1522">
        <v>109</v>
      </c>
      <c r="M1522" t="s">
        <v>2888</v>
      </c>
      <c r="N1522" t="s">
        <v>88</v>
      </c>
      <c r="O1522" t="s">
        <v>89</v>
      </c>
      <c r="P1522" t="s">
        <v>90</v>
      </c>
      <c r="Q1522" t="s">
        <v>34</v>
      </c>
      <c r="R1522" t="s">
        <v>91</v>
      </c>
      <c r="S1522" t="s">
        <v>73</v>
      </c>
      <c r="T1522" t="s">
        <v>92</v>
      </c>
      <c r="U1522" t="s">
        <v>38</v>
      </c>
      <c r="V1522" t="s">
        <v>39</v>
      </c>
      <c r="W1522" t="s">
        <v>93</v>
      </c>
      <c r="X1522" t="s">
        <v>94</v>
      </c>
      <c r="Y1522" t="s">
        <v>65</v>
      </c>
    </row>
    <row r="1523" spans="1:25" x14ac:dyDescent="0.25">
      <c r="A1523">
        <v>10210</v>
      </c>
      <c r="B1523">
        <v>27</v>
      </c>
      <c r="C1523" t="s">
        <v>2895</v>
      </c>
      <c r="D1523">
        <v>9</v>
      </c>
      <c r="E1523" t="s">
        <v>2896</v>
      </c>
      <c r="F1523" t="s">
        <v>483</v>
      </c>
      <c r="G1523" t="s">
        <v>28</v>
      </c>
      <c r="H1523">
        <v>1</v>
      </c>
      <c r="I1523">
        <v>1</v>
      </c>
      <c r="J1523">
        <v>2004</v>
      </c>
      <c r="K1523" t="s">
        <v>1502</v>
      </c>
      <c r="L1523">
        <v>109</v>
      </c>
      <c r="M1523" t="s">
        <v>2888</v>
      </c>
      <c r="N1523" t="s">
        <v>484</v>
      </c>
      <c r="O1523" t="s">
        <v>485</v>
      </c>
      <c r="P1523" t="s">
        <v>486</v>
      </c>
      <c r="Q1523" t="s">
        <v>34</v>
      </c>
      <c r="R1523" t="s">
        <v>487</v>
      </c>
      <c r="S1523" t="s">
        <v>487</v>
      </c>
      <c r="T1523" t="s">
        <v>488</v>
      </c>
      <c r="U1523" t="s">
        <v>307</v>
      </c>
      <c r="V1523" t="s">
        <v>307</v>
      </c>
      <c r="W1523" t="s">
        <v>489</v>
      </c>
      <c r="X1523" t="s">
        <v>490</v>
      </c>
      <c r="Y1523" t="s">
        <v>42</v>
      </c>
    </row>
    <row r="1524" spans="1:25" x14ac:dyDescent="0.25">
      <c r="A1524">
        <v>10223</v>
      </c>
      <c r="B1524">
        <v>34</v>
      </c>
      <c r="C1524" t="s">
        <v>77</v>
      </c>
      <c r="D1524">
        <v>11</v>
      </c>
      <c r="E1524" t="s">
        <v>2897</v>
      </c>
      <c r="F1524" t="s">
        <v>131</v>
      </c>
      <c r="G1524" t="s">
        <v>28</v>
      </c>
      <c r="H1524">
        <v>1</v>
      </c>
      <c r="I1524">
        <v>2</v>
      </c>
      <c r="J1524">
        <v>2004</v>
      </c>
      <c r="K1524" t="s">
        <v>1502</v>
      </c>
      <c r="L1524">
        <v>109</v>
      </c>
      <c r="M1524" t="s">
        <v>2888</v>
      </c>
      <c r="N1524" t="s">
        <v>132</v>
      </c>
      <c r="O1524" t="s">
        <v>133</v>
      </c>
      <c r="P1524" t="s">
        <v>134</v>
      </c>
      <c r="Q1524" t="s">
        <v>135</v>
      </c>
      <c r="R1524" t="s">
        <v>136</v>
      </c>
      <c r="S1524" t="s">
        <v>137</v>
      </c>
      <c r="T1524" t="s">
        <v>138</v>
      </c>
      <c r="U1524" t="s">
        <v>139</v>
      </c>
      <c r="V1524" t="s">
        <v>140</v>
      </c>
      <c r="W1524" t="s">
        <v>141</v>
      </c>
      <c r="X1524" t="s">
        <v>142</v>
      </c>
      <c r="Y1524" t="s">
        <v>65</v>
      </c>
    </row>
    <row r="1525" spans="1:25" x14ac:dyDescent="0.25">
      <c r="A1525">
        <v>10235</v>
      </c>
      <c r="B1525">
        <v>23</v>
      </c>
      <c r="C1525" t="s">
        <v>2898</v>
      </c>
      <c r="D1525">
        <v>5</v>
      </c>
      <c r="E1525" t="s">
        <v>2899</v>
      </c>
      <c r="F1525" t="s">
        <v>1859</v>
      </c>
      <c r="G1525" t="s">
        <v>28</v>
      </c>
      <c r="H1525">
        <v>2</v>
      </c>
      <c r="I1525">
        <v>4</v>
      </c>
      <c r="J1525">
        <v>2004</v>
      </c>
      <c r="K1525" t="s">
        <v>1502</v>
      </c>
      <c r="L1525">
        <v>109</v>
      </c>
      <c r="M1525" t="s">
        <v>2888</v>
      </c>
      <c r="N1525" t="s">
        <v>648</v>
      </c>
      <c r="O1525" t="s">
        <v>649</v>
      </c>
      <c r="P1525" t="s">
        <v>650</v>
      </c>
      <c r="Q1525" t="s">
        <v>34</v>
      </c>
      <c r="R1525" t="s">
        <v>651</v>
      </c>
      <c r="S1525" t="s">
        <v>351</v>
      </c>
      <c r="T1525" t="s">
        <v>652</v>
      </c>
      <c r="U1525" t="s">
        <v>353</v>
      </c>
      <c r="V1525" t="s">
        <v>39</v>
      </c>
      <c r="W1525" t="s">
        <v>653</v>
      </c>
      <c r="X1525" t="s">
        <v>264</v>
      </c>
      <c r="Y1525" t="s">
        <v>42</v>
      </c>
    </row>
    <row r="1526" spans="1:25" x14ac:dyDescent="0.25">
      <c r="A1526">
        <v>10250</v>
      </c>
      <c r="B1526">
        <v>31</v>
      </c>
      <c r="C1526" t="s">
        <v>2886</v>
      </c>
      <c r="D1526">
        <v>6</v>
      </c>
      <c r="E1526" t="s">
        <v>2900</v>
      </c>
      <c r="F1526" t="s">
        <v>1523</v>
      </c>
      <c r="G1526" t="s">
        <v>28</v>
      </c>
      <c r="H1526">
        <v>2</v>
      </c>
      <c r="I1526">
        <v>5</v>
      </c>
      <c r="J1526">
        <v>2004</v>
      </c>
      <c r="K1526" t="s">
        <v>1502</v>
      </c>
      <c r="L1526">
        <v>109</v>
      </c>
      <c r="M1526" t="s">
        <v>2888</v>
      </c>
      <c r="N1526" t="s">
        <v>701</v>
      </c>
      <c r="O1526" t="s">
        <v>702</v>
      </c>
      <c r="P1526" t="s">
        <v>703</v>
      </c>
      <c r="Q1526" t="s">
        <v>34</v>
      </c>
      <c r="R1526" t="s">
        <v>704</v>
      </c>
      <c r="S1526" t="s">
        <v>73</v>
      </c>
      <c r="T1526" t="s">
        <v>92</v>
      </c>
      <c r="U1526" t="s">
        <v>38</v>
      </c>
      <c r="V1526" t="s">
        <v>39</v>
      </c>
      <c r="W1526" t="s">
        <v>149</v>
      </c>
      <c r="X1526" t="s">
        <v>705</v>
      </c>
      <c r="Y1526" t="s">
        <v>42</v>
      </c>
    </row>
    <row r="1527" spans="1:25" x14ac:dyDescent="0.25">
      <c r="A1527">
        <v>10262</v>
      </c>
      <c r="B1527">
        <v>34</v>
      </c>
      <c r="C1527" t="s">
        <v>2901</v>
      </c>
      <c r="D1527">
        <v>1</v>
      </c>
      <c r="E1527" t="s">
        <v>2902</v>
      </c>
      <c r="F1527" t="s">
        <v>1525</v>
      </c>
      <c r="G1527" t="s">
        <v>591</v>
      </c>
      <c r="H1527">
        <v>2</v>
      </c>
      <c r="I1527">
        <v>6</v>
      </c>
      <c r="J1527">
        <v>2004</v>
      </c>
      <c r="K1527" t="s">
        <v>1502</v>
      </c>
      <c r="L1527">
        <v>109</v>
      </c>
      <c r="M1527" t="s">
        <v>2888</v>
      </c>
      <c r="N1527" t="s">
        <v>268</v>
      </c>
      <c r="O1527" t="s">
        <v>269</v>
      </c>
      <c r="P1527" t="s">
        <v>270</v>
      </c>
      <c r="Q1527" t="s">
        <v>34</v>
      </c>
      <c r="R1527" t="s">
        <v>271</v>
      </c>
      <c r="S1527" t="s">
        <v>34</v>
      </c>
      <c r="T1527" t="s">
        <v>272</v>
      </c>
      <c r="U1527" t="s">
        <v>273</v>
      </c>
      <c r="V1527" t="s">
        <v>52</v>
      </c>
      <c r="W1527" t="s">
        <v>274</v>
      </c>
      <c r="X1527" t="s">
        <v>275</v>
      </c>
      <c r="Y1527" t="s">
        <v>65</v>
      </c>
    </row>
    <row r="1528" spans="1:25" x14ac:dyDescent="0.25">
      <c r="A1528">
        <v>10275</v>
      </c>
      <c r="B1528">
        <v>25</v>
      </c>
      <c r="C1528" t="s">
        <v>2903</v>
      </c>
      <c r="D1528">
        <v>11</v>
      </c>
      <c r="E1528" t="s">
        <v>2904</v>
      </c>
      <c r="F1528" t="s">
        <v>171</v>
      </c>
      <c r="G1528" t="s">
        <v>28</v>
      </c>
      <c r="H1528">
        <v>3</v>
      </c>
      <c r="I1528">
        <v>7</v>
      </c>
      <c r="J1528">
        <v>2004</v>
      </c>
      <c r="K1528" t="s">
        <v>1502</v>
      </c>
      <c r="L1528">
        <v>109</v>
      </c>
      <c r="M1528" t="s">
        <v>2888</v>
      </c>
      <c r="N1528" t="s">
        <v>172</v>
      </c>
      <c r="O1528" t="s">
        <v>173</v>
      </c>
      <c r="P1528" t="s">
        <v>174</v>
      </c>
      <c r="Q1528" t="s">
        <v>34</v>
      </c>
      <c r="R1528" t="s">
        <v>175</v>
      </c>
      <c r="S1528" t="s">
        <v>34</v>
      </c>
      <c r="T1528" t="s">
        <v>176</v>
      </c>
      <c r="U1528" t="s">
        <v>51</v>
      </c>
      <c r="V1528" t="s">
        <v>52</v>
      </c>
      <c r="W1528" t="s">
        <v>177</v>
      </c>
      <c r="X1528" t="s">
        <v>178</v>
      </c>
      <c r="Y1528" t="s">
        <v>42</v>
      </c>
    </row>
    <row r="1529" spans="1:25" x14ac:dyDescent="0.25">
      <c r="A1529">
        <v>10284</v>
      </c>
      <c r="B1529">
        <v>22</v>
      </c>
      <c r="C1529" t="s">
        <v>77</v>
      </c>
      <c r="D1529">
        <v>3</v>
      </c>
      <c r="E1529" t="s">
        <v>2905</v>
      </c>
      <c r="F1529" t="s">
        <v>1528</v>
      </c>
      <c r="G1529" t="s">
        <v>28</v>
      </c>
      <c r="H1529">
        <v>3</v>
      </c>
      <c r="I1529">
        <v>8</v>
      </c>
      <c r="J1529">
        <v>2004</v>
      </c>
      <c r="K1529" t="s">
        <v>1502</v>
      </c>
      <c r="L1529">
        <v>109</v>
      </c>
      <c r="M1529" t="s">
        <v>2888</v>
      </c>
      <c r="N1529" t="s">
        <v>1327</v>
      </c>
      <c r="O1529" t="s">
        <v>1328</v>
      </c>
      <c r="P1529" t="s">
        <v>1329</v>
      </c>
      <c r="Q1529" t="s">
        <v>34</v>
      </c>
      <c r="R1529" t="s">
        <v>1330</v>
      </c>
      <c r="S1529" t="s">
        <v>34</v>
      </c>
      <c r="T1529" t="s">
        <v>1331</v>
      </c>
      <c r="U1529" t="s">
        <v>112</v>
      </c>
      <c r="V1529" t="s">
        <v>52</v>
      </c>
      <c r="W1529" t="s">
        <v>1332</v>
      </c>
      <c r="X1529" t="s">
        <v>1333</v>
      </c>
      <c r="Y1529" t="s">
        <v>42</v>
      </c>
    </row>
    <row r="1530" spans="1:25" x14ac:dyDescent="0.25">
      <c r="A1530">
        <v>10297</v>
      </c>
      <c r="B1530">
        <v>32</v>
      </c>
      <c r="C1530" t="s">
        <v>77</v>
      </c>
      <c r="D1530">
        <v>6</v>
      </c>
      <c r="E1530" t="s">
        <v>2906</v>
      </c>
      <c r="F1530" t="s">
        <v>1868</v>
      </c>
      <c r="G1530" t="s">
        <v>28</v>
      </c>
      <c r="H1530">
        <v>3</v>
      </c>
      <c r="I1530">
        <v>9</v>
      </c>
      <c r="J1530">
        <v>2004</v>
      </c>
      <c r="K1530" t="s">
        <v>1502</v>
      </c>
      <c r="L1530">
        <v>109</v>
      </c>
      <c r="M1530" t="s">
        <v>2888</v>
      </c>
      <c r="N1530" t="s">
        <v>903</v>
      </c>
      <c r="O1530" t="s">
        <v>904</v>
      </c>
      <c r="P1530" t="s">
        <v>905</v>
      </c>
      <c r="Q1530" t="s">
        <v>906</v>
      </c>
      <c r="R1530" t="s">
        <v>907</v>
      </c>
      <c r="S1530" t="s">
        <v>34</v>
      </c>
      <c r="T1530" t="s">
        <v>908</v>
      </c>
      <c r="U1530" t="s">
        <v>909</v>
      </c>
      <c r="V1530" t="s">
        <v>52</v>
      </c>
      <c r="W1530" t="s">
        <v>910</v>
      </c>
      <c r="X1530" t="s">
        <v>911</v>
      </c>
      <c r="Y1530" t="s">
        <v>65</v>
      </c>
    </row>
    <row r="1531" spans="1:25" x14ac:dyDescent="0.25">
      <c r="A1531">
        <v>10308</v>
      </c>
      <c r="B1531">
        <v>31</v>
      </c>
      <c r="C1531" t="s">
        <v>77</v>
      </c>
      <c r="D1531">
        <v>9</v>
      </c>
      <c r="E1531" t="s">
        <v>2907</v>
      </c>
      <c r="F1531" t="s">
        <v>200</v>
      </c>
      <c r="G1531" t="s">
        <v>28</v>
      </c>
      <c r="H1531">
        <v>4</v>
      </c>
      <c r="I1531">
        <v>10</v>
      </c>
      <c r="J1531">
        <v>2004</v>
      </c>
      <c r="K1531" t="s">
        <v>1502</v>
      </c>
      <c r="L1531">
        <v>109</v>
      </c>
      <c r="M1531" t="s">
        <v>2888</v>
      </c>
      <c r="N1531" t="s">
        <v>510</v>
      </c>
      <c r="O1531" t="s">
        <v>511</v>
      </c>
      <c r="P1531" t="s">
        <v>512</v>
      </c>
      <c r="Q1531" t="s">
        <v>34</v>
      </c>
      <c r="R1531" t="s">
        <v>513</v>
      </c>
      <c r="S1531" t="s">
        <v>36</v>
      </c>
      <c r="T1531" t="s">
        <v>514</v>
      </c>
      <c r="U1531" t="s">
        <v>38</v>
      </c>
      <c r="V1531" t="s">
        <v>39</v>
      </c>
      <c r="W1531" t="s">
        <v>149</v>
      </c>
      <c r="X1531" t="s">
        <v>363</v>
      </c>
      <c r="Y1531" t="s">
        <v>65</v>
      </c>
    </row>
    <row r="1532" spans="1:25" x14ac:dyDescent="0.25">
      <c r="A1532">
        <v>10316</v>
      </c>
      <c r="B1532">
        <v>25</v>
      </c>
      <c r="C1532" t="s">
        <v>77</v>
      </c>
      <c r="D1532">
        <v>1</v>
      </c>
      <c r="E1532" t="s">
        <v>2908</v>
      </c>
      <c r="F1532" t="s">
        <v>665</v>
      </c>
      <c r="G1532" t="s">
        <v>28</v>
      </c>
      <c r="H1532">
        <v>4</v>
      </c>
      <c r="I1532">
        <v>11</v>
      </c>
      <c r="J1532">
        <v>2004</v>
      </c>
      <c r="K1532" t="s">
        <v>1502</v>
      </c>
      <c r="L1532">
        <v>109</v>
      </c>
      <c r="M1532" t="s">
        <v>2888</v>
      </c>
      <c r="N1532" t="s">
        <v>666</v>
      </c>
      <c r="O1532" t="s">
        <v>667</v>
      </c>
      <c r="P1532" t="s">
        <v>668</v>
      </c>
      <c r="Q1532" t="s">
        <v>34</v>
      </c>
      <c r="R1532" t="s">
        <v>669</v>
      </c>
      <c r="S1532" t="s">
        <v>670</v>
      </c>
      <c r="T1532" t="s">
        <v>671</v>
      </c>
      <c r="U1532" t="s">
        <v>262</v>
      </c>
      <c r="V1532" t="s">
        <v>52</v>
      </c>
      <c r="W1532" t="s">
        <v>672</v>
      </c>
      <c r="X1532" t="s">
        <v>673</v>
      </c>
      <c r="Y1532" t="s">
        <v>42</v>
      </c>
    </row>
    <row r="1533" spans="1:25" x14ac:dyDescent="0.25">
      <c r="A1533">
        <v>10328</v>
      </c>
      <c r="B1533">
        <v>47</v>
      </c>
      <c r="C1533" t="s">
        <v>2892</v>
      </c>
      <c r="D1533">
        <v>14</v>
      </c>
      <c r="E1533" t="s">
        <v>2909</v>
      </c>
      <c r="F1533" t="s">
        <v>2490</v>
      </c>
      <c r="G1533" t="s">
        <v>28</v>
      </c>
      <c r="H1533">
        <v>4</v>
      </c>
      <c r="I1533">
        <v>11</v>
      </c>
      <c r="J1533">
        <v>2004</v>
      </c>
      <c r="K1533" t="s">
        <v>1502</v>
      </c>
      <c r="L1533">
        <v>109</v>
      </c>
      <c r="M1533" t="s">
        <v>2888</v>
      </c>
      <c r="N1533" t="s">
        <v>1369</v>
      </c>
      <c r="O1533" t="s">
        <v>1370</v>
      </c>
      <c r="P1533" t="s">
        <v>1371</v>
      </c>
      <c r="Q1533" t="s">
        <v>34</v>
      </c>
      <c r="R1533" t="s">
        <v>1372</v>
      </c>
      <c r="S1533" t="s">
        <v>34</v>
      </c>
      <c r="T1533" t="s">
        <v>1373</v>
      </c>
      <c r="U1533" t="s">
        <v>396</v>
      </c>
      <c r="V1533" t="s">
        <v>52</v>
      </c>
      <c r="W1533" t="s">
        <v>1374</v>
      </c>
      <c r="X1533" t="s">
        <v>1375</v>
      </c>
      <c r="Y1533" t="s">
        <v>65</v>
      </c>
    </row>
    <row r="1534" spans="1:25" x14ac:dyDescent="0.25">
      <c r="A1534">
        <v>10339</v>
      </c>
      <c r="B1534">
        <v>21</v>
      </c>
      <c r="C1534" t="s">
        <v>2910</v>
      </c>
      <c r="D1534">
        <v>7</v>
      </c>
      <c r="E1534" t="s">
        <v>2911</v>
      </c>
      <c r="F1534" t="s">
        <v>519</v>
      </c>
      <c r="G1534" t="s">
        <v>28</v>
      </c>
      <c r="H1534">
        <v>4</v>
      </c>
      <c r="I1534">
        <v>11</v>
      </c>
      <c r="J1534">
        <v>2004</v>
      </c>
      <c r="K1534" t="s">
        <v>1502</v>
      </c>
      <c r="L1534">
        <v>109</v>
      </c>
      <c r="M1534" t="s">
        <v>2888</v>
      </c>
      <c r="N1534" t="s">
        <v>380</v>
      </c>
      <c r="O1534" t="s">
        <v>381</v>
      </c>
      <c r="P1534" t="s">
        <v>382</v>
      </c>
      <c r="Q1534" t="s">
        <v>34</v>
      </c>
      <c r="R1534" t="s">
        <v>383</v>
      </c>
      <c r="S1534" t="s">
        <v>384</v>
      </c>
      <c r="T1534" t="s">
        <v>385</v>
      </c>
      <c r="U1534" t="s">
        <v>307</v>
      </c>
      <c r="V1534" t="s">
        <v>307</v>
      </c>
      <c r="W1534" t="s">
        <v>386</v>
      </c>
      <c r="X1534" t="s">
        <v>387</v>
      </c>
      <c r="Y1534" t="s">
        <v>42</v>
      </c>
    </row>
    <row r="1535" spans="1:25" x14ac:dyDescent="0.25">
      <c r="A1535">
        <v>10353</v>
      </c>
      <c r="B1535">
        <v>28</v>
      </c>
      <c r="C1535" t="s">
        <v>2912</v>
      </c>
      <c r="D1535">
        <v>2</v>
      </c>
      <c r="E1535" t="s">
        <v>2913</v>
      </c>
      <c r="F1535" t="s">
        <v>1874</v>
      </c>
      <c r="G1535" t="s">
        <v>28</v>
      </c>
      <c r="H1535">
        <v>4</v>
      </c>
      <c r="I1535">
        <v>12</v>
      </c>
      <c r="J1535">
        <v>2004</v>
      </c>
      <c r="K1535" t="s">
        <v>1502</v>
      </c>
      <c r="L1535">
        <v>109</v>
      </c>
      <c r="M1535" t="s">
        <v>2888</v>
      </c>
      <c r="N1535" t="s">
        <v>1507</v>
      </c>
      <c r="O1535" t="s">
        <v>1508</v>
      </c>
      <c r="P1535" t="s">
        <v>1509</v>
      </c>
      <c r="Q1535" t="s">
        <v>34</v>
      </c>
      <c r="R1535" t="s">
        <v>1089</v>
      </c>
      <c r="S1535" t="s">
        <v>166</v>
      </c>
      <c r="T1535" t="s">
        <v>1510</v>
      </c>
      <c r="U1535" t="s">
        <v>38</v>
      </c>
      <c r="V1535" t="s">
        <v>39</v>
      </c>
      <c r="W1535" t="s">
        <v>1511</v>
      </c>
      <c r="X1535" t="s">
        <v>1512</v>
      </c>
      <c r="Y1535" t="s">
        <v>42</v>
      </c>
    </row>
    <row r="1536" spans="1:25" x14ac:dyDescent="0.25">
      <c r="A1536">
        <v>10374</v>
      </c>
      <c r="B1536">
        <v>46</v>
      </c>
      <c r="C1536" t="s">
        <v>2890</v>
      </c>
      <c r="D1536">
        <v>3</v>
      </c>
      <c r="E1536" t="s">
        <v>2914</v>
      </c>
      <c r="F1536" t="s">
        <v>523</v>
      </c>
      <c r="G1536" t="s">
        <v>28</v>
      </c>
      <c r="H1536">
        <v>1</v>
      </c>
      <c r="I1536">
        <v>2</v>
      </c>
      <c r="J1536">
        <v>2005</v>
      </c>
      <c r="K1536" t="s">
        <v>1502</v>
      </c>
      <c r="L1536">
        <v>109</v>
      </c>
      <c r="M1536" t="s">
        <v>2888</v>
      </c>
      <c r="N1536" t="s">
        <v>319</v>
      </c>
      <c r="O1536" t="s">
        <v>320</v>
      </c>
      <c r="P1536" t="s">
        <v>321</v>
      </c>
      <c r="Q1536" t="s">
        <v>34</v>
      </c>
      <c r="R1536" t="s">
        <v>322</v>
      </c>
      <c r="S1536" t="s">
        <v>323</v>
      </c>
      <c r="T1536" t="s">
        <v>324</v>
      </c>
      <c r="U1536" t="s">
        <v>139</v>
      </c>
      <c r="V1536" t="s">
        <v>140</v>
      </c>
      <c r="W1536" t="s">
        <v>325</v>
      </c>
      <c r="X1536" t="s">
        <v>326</v>
      </c>
      <c r="Y1536" t="s">
        <v>65</v>
      </c>
    </row>
    <row r="1537" spans="1:25" x14ac:dyDescent="0.25">
      <c r="A1537">
        <v>10386</v>
      </c>
      <c r="B1537">
        <v>33</v>
      </c>
      <c r="C1537" t="s">
        <v>2915</v>
      </c>
      <c r="D1537">
        <v>11</v>
      </c>
      <c r="E1537" t="s">
        <v>2916</v>
      </c>
      <c r="F1537" t="s">
        <v>1557</v>
      </c>
      <c r="G1537" t="s">
        <v>724</v>
      </c>
      <c r="H1537">
        <v>1</v>
      </c>
      <c r="I1537">
        <v>3</v>
      </c>
      <c r="J1537">
        <v>2005</v>
      </c>
      <c r="K1537" t="s">
        <v>1502</v>
      </c>
      <c r="L1537">
        <v>109</v>
      </c>
      <c r="M1537" t="s">
        <v>2888</v>
      </c>
      <c r="N1537" t="s">
        <v>268</v>
      </c>
      <c r="O1537" t="s">
        <v>269</v>
      </c>
      <c r="P1537" t="s">
        <v>270</v>
      </c>
      <c r="Q1537" t="s">
        <v>34</v>
      </c>
      <c r="R1537" t="s">
        <v>271</v>
      </c>
      <c r="S1537" t="s">
        <v>34</v>
      </c>
      <c r="T1537" t="s">
        <v>272</v>
      </c>
      <c r="U1537" t="s">
        <v>273</v>
      </c>
      <c r="V1537" t="s">
        <v>52</v>
      </c>
      <c r="W1537" t="s">
        <v>274</v>
      </c>
      <c r="X1537" t="s">
        <v>275</v>
      </c>
      <c r="Y1537" t="s">
        <v>42</v>
      </c>
    </row>
    <row r="1538" spans="1:25" x14ac:dyDescent="0.25">
      <c r="A1538">
        <v>10398</v>
      </c>
      <c r="B1538">
        <v>43</v>
      </c>
      <c r="C1538" t="s">
        <v>77</v>
      </c>
      <c r="D1538">
        <v>16</v>
      </c>
      <c r="E1538" t="s">
        <v>2917</v>
      </c>
      <c r="F1538" t="s">
        <v>1559</v>
      </c>
      <c r="G1538" t="s">
        <v>28</v>
      </c>
      <c r="H1538">
        <v>1</v>
      </c>
      <c r="I1538">
        <v>3</v>
      </c>
      <c r="J1538">
        <v>2005</v>
      </c>
      <c r="K1538" t="s">
        <v>1502</v>
      </c>
      <c r="L1538">
        <v>109</v>
      </c>
      <c r="M1538" t="s">
        <v>2888</v>
      </c>
      <c r="N1538" t="s">
        <v>46</v>
      </c>
      <c r="O1538" t="s">
        <v>47</v>
      </c>
      <c r="P1538" t="s">
        <v>48</v>
      </c>
      <c r="Q1538" t="s">
        <v>34</v>
      </c>
      <c r="R1538" t="s">
        <v>49</v>
      </c>
      <c r="S1538" t="s">
        <v>34</v>
      </c>
      <c r="T1538" t="s">
        <v>50</v>
      </c>
      <c r="U1538" t="s">
        <v>51</v>
      </c>
      <c r="V1538" t="s">
        <v>52</v>
      </c>
      <c r="W1538" t="s">
        <v>53</v>
      </c>
      <c r="X1538" t="s">
        <v>54</v>
      </c>
      <c r="Y1538" t="s">
        <v>65</v>
      </c>
    </row>
    <row r="1539" spans="1:25" x14ac:dyDescent="0.25">
      <c r="A1539">
        <v>10401</v>
      </c>
      <c r="B1539">
        <v>38</v>
      </c>
      <c r="C1539" t="s">
        <v>2898</v>
      </c>
      <c r="D1539">
        <v>5</v>
      </c>
      <c r="E1539" t="s">
        <v>2918</v>
      </c>
      <c r="F1539" t="s">
        <v>1880</v>
      </c>
      <c r="G1539" t="s">
        <v>708</v>
      </c>
      <c r="H1539">
        <v>2</v>
      </c>
      <c r="I1539">
        <v>4</v>
      </c>
      <c r="J1539">
        <v>2005</v>
      </c>
      <c r="K1539" t="s">
        <v>1502</v>
      </c>
      <c r="L1539">
        <v>109</v>
      </c>
      <c r="M1539" t="s">
        <v>2888</v>
      </c>
      <c r="N1539" t="s">
        <v>153</v>
      </c>
      <c r="O1539" t="s">
        <v>154</v>
      </c>
      <c r="P1539" t="s">
        <v>155</v>
      </c>
      <c r="Q1539" t="s">
        <v>34</v>
      </c>
      <c r="R1539" t="s">
        <v>156</v>
      </c>
      <c r="S1539" t="s">
        <v>157</v>
      </c>
      <c r="T1539" t="s">
        <v>158</v>
      </c>
      <c r="U1539" t="s">
        <v>38</v>
      </c>
      <c r="V1539" t="s">
        <v>39</v>
      </c>
      <c r="W1539" t="s">
        <v>84</v>
      </c>
      <c r="X1539" t="s">
        <v>159</v>
      </c>
      <c r="Y1539" t="s">
        <v>65</v>
      </c>
    </row>
    <row r="1540" spans="1:25" x14ac:dyDescent="0.25">
      <c r="A1540">
        <v>10416</v>
      </c>
      <c r="B1540">
        <v>47</v>
      </c>
      <c r="C1540" t="s">
        <v>2886</v>
      </c>
      <c r="D1540">
        <v>6</v>
      </c>
      <c r="E1540" t="s">
        <v>2919</v>
      </c>
      <c r="F1540" t="s">
        <v>1562</v>
      </c>
      <c r="G1540" t="s">
        <v>28</v>
      </c>
      <c r="H1540">
        <v>2</v>
      </c>
      <c r="I1540">
        <v>5</v>
      </c>
      <c r="J1540">
        <v>2005</v>
      </c>
      <c r="K1540" t="s">
        <v>1502</v>
      </c>
      <c r="L1540">
        <v>109</v>
      </c>
      <c r="M1540" t="s">
        <v>2888</v>
      </c>
      <c r="N1540" t="s">
        <v>831</v>
      </c>
      <c r="O1540" t="s">
        <v>832</v>
      </c>
      <c r="P1540" t="s">
        <v>833</v>
      </c>
      <c r="Q1540" t="s">
        <v>34</v>
      </c>
      <c r="R1540" t="s">
        <v>834</v>
      </c>
      <c r="S1540" t="s">
        <v>34</v>
      </c>
      <c r="T1540" t="s">
        <v>835</v>
      </c>
      <c r="U1540" t="s">
        <v>396</v>
      </c>
      <c r="V1540" t="s">
        <v>52</v>
      </c>
      <c r="W1540" t="s">
        <v>836</v>
      </c>
      <c r="X1540" t="s">
        <v>837</v>
      </c>
      <c r="Y1540" t="s">
        <v>65</v>
      </c>
    </row>
    <row r="1541" spans="1:25" x14ac:dyDescent="0.25">
      <c r="A1541">
        <v>10101</v>
      </c>
      <c r="B1541">
        <v>45</v>
      </c>
      <c r="C1541" t="s">
        <v>2920</v>
      </c>
      <c r="D1541">
        <v>3</v>
      </c>
      <c r="E1541" t="s">
        <v>2921</v>
      </c>
      <c r="F1541" t="s">
        <v>1768</v>
      </c>
      <c r="G1541" t="s">
        <v>28</v>
      </c>
      <c r="H1541">
        <v>1</v>
      </c>
      <c r="I1541">
        <v>1</v>
      </c>
      <c r="J1541">
        <v>2003</v>
      </c>
      <c r="K1541" t="s">
        <v>1354</v>
      </c>
      <c r="L1541">
        <v>33</v>
      </c>
      <c r="M1541" t="s">
        <v>2922</v>
      </c>
      <c r="N1541" t="s">
        <v>849</v>
      </c>
      <c r="O1541" t="s">
        <v>850</v>
      </c>
      <c r="P1541" t="s">
        <v>851</v>
      </c>
      <c r="Q1541" t="s">
        <v>34</v>
      </c>
      <c r="R1541" t="s">
        <v>852</v>
      </c>
      <c r="S1541" t="s">
        <v>34</v>
      </c>
      <c r="T1541" t="s">
        <v>853</v>
      </c>
      <c r="U1541" t="s">
        <v>810</v>
      </c>
      <c r="V1541" t="s">
        <v>52</v>
      </c>
      <c r="W1541" t="s">
        <v>854</v>
      </c>
      <c r="X1541" t="s">
        <v>731</v>
      </c>
      <c r="Y1541" t="s">
        <v>42</v>
      </c>
    </row>
    <row r="1542" spans="1:25" x14ac:dyDescent="0.25">
      <c r="A1542">
        <v>10110</v>
      </c>
      <c r="B1542">
        <v>20</v>
      </c>
      <c r="C1542" t="s">
        <v>2923</v>
      </c>
      <c r="D1542">
        <v>3</v>
      </c>
      <c r="E1542" t="s">
        <v>2924</v>
      </c>
      <c r="F1542" t="s">
        <v>1464</v>
      </c>
      <c r="G1542" t="s">
        <v>28</v>
      </c>
      <c r="H1542">
        <v>1</v>
      </c>
      <c r="I1542">
        <v>3</v>
      </c>
      <c r="J1542">
        <v>2003</v>
      </c>
      <c r="K1542" t="s">
        <v>1354</v>
      </c>
      <c r="L1542">
        <v>33</v>
      </c>
      <c r="M1542" t="s">
        <v>2922</v>
      </c>
      <c r="N1542" t="s">
        <v>927</v>
      </c>
      <c r="O1542" t="s">
        <v>928</v>
      </c>
      <c r="P1542" t="s">
        <v>929</v>
      </c>
      <c r="Q1542" t="s">
        <v>34</v>
      </c>
      <c r="R1542" t="s">
        <v>930</v>
      </c>
      <c r="S1542" t="s">
        <v>34</v>
      </c>
      <c r="T1542" t="s">
        <v>931</v>
      </c>
      <c r="U1542" t="s">
        <v>262</v>
      </c>
      <c r="V1542" t="s">
        <v>52</v>
      </c>
      <c r="W1542" t="s">
        <v>932</v>
      </c>
      <c r="X1542" t="s">
        <v>137</v>
      </c>
      <c r="Y1542" t="s">
        <v>42</v>
      </c>
    </row>
    <row r="1543" spans="1:25" x14ac:dyDescent="0.25">
      <c r="A1543">
        <v>10124</v>
      </c>
      <c r="B1543">
        <v>45</v>
      </c>
      <c r="C1543" t="s">
        <v>2925</v>
      </c>
      <c r="D1543">
        <v>2</v>
      </c>
      <c r="E1543" t="s">
        <v>2926</v>
      </c>
      <c r="F1543" t="s">
        <v>1360</v>
      </c>
      <c r="G1543" t="s">
        <v>28</v>
      </c>
      <c r="H1543">
        <v>2</v>
      </c>
      <c r="I1543">
        <v>5</v>
      </c>
      <c r="J1543">
        <v>2003</v>
      </c>
      <c r="K1543" t="s">
        <v>1354</v>
      </c>
      <c r="L1543">
        <v>33</v>
      </c>
      <c r="M1543" t="s">
        <v>2922</v>
      </c>
      <c r="N1543" t="s">
        <v>1318</v>
      </c>
      <c r="O1543" t="s">
        <v>1319</v>
      </c>
      <c r="P1543" t="s">
        <v>1320</v>
      </c>
      <c r="Q1543" t="s">
        <v>34</v>
      </c>
      <c r="R1543" t="s">
        <v>1321</v>
      </c>
      <c r="S1543" t="s">
        <v>1322</v>
      </c>
      <c r="T1543" t="s">
        <v>1323</v>
      </c>
      <c r="U1543" t="s">
        <v>38</v>
      </c>
      <c r="V1543" t="s">
        <v>39</v>
      </c>
      <c r="W1543" t="s">
        <v>168</v>
      </c>
      <c r="X1543" t="s">
        <v>705</v>
      </c>
      <c r="Y1543" t="s">
        <v>42</v>
      </c>
    </row>
    <row r="1544" spans="1:25" x14ac:dyDescent="0.25">
      <c r="A1544">
        <v>10149</v>
      </c>
      <c r="B1544">
        <v>36</v>
      </c>
      <c r="C1544" t="s">
        <v>2927</v>
      </c>
      <c r="D1544">
        <v>7</v>
      </c>
      <c r="E1544" t="s">
        <v>2928</v>
      </c>
      <c r="F1544" t="s">
        <v>1364</v>
      </c>
      <c r="G1544" t="s">
        <v>28</v>
      </c>
      <c r="H1544">
        <v>3</v>
      </c>
      <c r="I1544">
        <v>9</v>
      </c>
      <c r="J1544">
        <v>2003</v>
      </c>
      <c r="K1544" t="s">
        <v>1354</v>
      </c>
      <c r="L1544">
        <v>33</v>
      </c>
      <c r="M1544" t="s">
        <v>2922</v>
      </c>
      <c r="N1544" t="s">
        <v>1195</v>
      </c>
      <c r="O1544" t="s">
        <v>1196</v>
      </c>
      <c r="P1544" t="s">
        <v>1197</v>
      </c>
      <c r="Q1544" t="s">
        <v>34</v>
      </c>
      <c r="R1544" t="s">
        <v>1198</v>
      </c>
      <c r="S1544" t="s">
        <v>73</v>
      </c>
      <c r="T1544" t="s">
        <v>92</v>
      </c>
      <c r="U1544" t="s">
        <v>38</v>
      </c>
      <c r="V1544" t="s">
        <v>39</v>
      </c>
      <c r="W1544" t="s">
        <v>1199</v>
      </c>
      <c r="X1544" t="s">
        <v>705</v>
      </c>
      <c r="Y1544" t="s">
        <v>42</v>
      </c>
    </row>
    <row r="1545" spans="1:25" x14ac:dyDescent="0.25">
      <c r="A1545">
        <v>10162</v>
      </c>
      <c r="B1545">
        <v>37</v>
      </c>
      <c r="C1545" t="s">
        <v>2929</v>
      </c>
      <c r="D1545">
        <v>5</v>
      </c>
      <c r="E1545" t="s">
        <v>2930</v>
      </c>
      <c r="F1545" t="s">
        <v>1367</v>
      </c>
      <c r="G1545" t="s">
        <v>28</v>
      </c>
      <c r="H1545">
        <v>4</v>
      </c>
      <c r="I1545">
        <v>10</v>
      </c>
      <c r="J1545">
        <v>2003</v>
      </c>
      <c r="K1545" t="s">
        <v>1354</v>
      </c>
      <c r="L1545">
        <v>33</v>
      </c>
      <c r="M1545" t="s">
        <v>2922</v>
      </c>
      <c r="N1545" t="s">
        <v>80</v>
      </c>
      <c r="O1545" t="s">
        <v>81</v>
      </c>
      <c r="P1545" t="s">
        <v>82</v>
      </c>
      <c r="Q1545" t="s">
        <v>34</v>
      </c>
      <c r="R1545" t="s">
        <v>83</v>
      </c>
      <c r="S1545" t="s">
        <v>73</v>
      </c>
      <c r="T1545" t="s">
        <v>34</v>
      </c>
      <c r="U1545" t="s">
        <v>38</v>
      </c>
      <c r="V1545" t="s">
        <v>39</v>
      </c>
      <c r="W1545" t="s">
        <v>84</v>
      </c>
      <c r="X1545" t="s">
        <v>76</v>
      </c>
      <c r="Y1545" t="s">
        <v>42</v>
      </c>
    </row>
    <row r="1546" spans="1:25" x14ac:dyDescent="0.25">
      <c r="A1546">
        <v>10173</v>
      </c>
      <c r="B1546">
        <v>31</v>
      </c>
      <c r="C1546" t="s">
        <v>2931</v>
      </c>
      <c r="D1546">
        <v>9</v>
      </c>
      <c r="E1546" t="s">
        <v>2932</v>
      </c>
      <c r="F1546" t="s">
        <v>1306</v>
      </c>
      <c r="G1546" t="s">
        <v>28</v>
      </c>
      <c r="H1546">
        <v>4</v>
      </c>
      <c r="I1546">
        <v>11</v>
      </c>
      <c r="J1546">
        <v>2003</v>
      </c>
      <c r="K1546" t="s">
        <v>1354</v>
      </c>
      <c r="L1546">
        <v>33</v>
      </c>
      <c r="M1546" t="s">
        <v>2922</v>
      </c>
      <c r="N1546" t="s">
        <v>1369</v>
      </c>
      <c r="O1546" t="s">
        <v>1370</v>
      </c>
      <c r="P1546" t="s">
        <v>1371</v>
      </c>
      <c r="Q1546" t="s">
        <v>34</v>
      </c>
      <c r="R1546" t="s">
        <v>1372</v>
      </c>
      <c r="S1546" t="s">
        <v>34</v>
      </c>
      <c r="T1546" t="s">
        <v>1373</v>
      </c>
      <c r="U1546" t="s">
        <v>396</v>
      </c>
      <c r="V1546" t="s">
        <v>52</v>
      </c>
      <c r="W1546" t="s">
        <v>1374</v>
      </c>
      <c r="X1546" t="s">
        <v>1375</v>
      </c>
      <c r="Y1546" t="s">
        <v>42</v>
      </c>
    </row>
    <row r="1547" spans="1:25" x14ac:dyDescent="0.25">
      <c r="A1547">
        <v>10182</v>
      </c>
      <c r="B1547">
        <v>39</v>
      </c>
      <c r="C1547" t="s">
        <v>2933</v>
      </c>
      <c r="D1547">
        <v>6</v>
      </c>
      <c r="E1547" t="s">
        <v>2934</v>
      </c>
      <c r="F1547" t="s">
        <v>802</v>
      </c>
      <c r="G1547" t="s">
        <v>28</v>
      </c>
      <c r="H1547">
        <v>4</v>
      </c>
      <c r="I1547">
        <v>11</v>
      </c>
      <c r="J1547">
        <v>2003</v>
      </c>
      <c r="K1547" t="s">
        <v>1354</v>
      </c>
      <c r="L1547">
        <v>33</v>
      </c>
      <c r="M1547" t="s">
        <v>2922</v>
      </c>
      <c r="N1547" t="s">
        <v>417</v>
      </c>
      <c r="O1547" t="s">
        <v>418</v>
      </c>
      <c r="P1547" t="s">
        <v>419</v>
      </c>
      <c r="Q1547" t="s">
        <v>34</v>
      </c>
      <c r="R1547" t="s">
        <v>420</v>
      </c>
      <c r="S1547" t="s">
        <v>73</v>
      </c>
      <c r="T1547" t="s">
        <v>167</v>
      </c>
      <c r="U1547" t="s">
        <v>38</v>
      </c>
      <c r="V1547" t="s">
        <v>39</v>
      </c>
      <c r="W1547" t="s">
        <v>421</v>
      </c>
      <c r="X1547" t="s">
        <v>422</v>
      </c>
      <c r="Y1547" t="s">
        <v>42</v>
      </c>
    </row>
    <row r="1548" spans="1:25" x14ac:dyDescent="0.25">
      <c r="A1548">
        <v>10193</v>
      </c>
      <c r="B1548">
        <v>26</v>
      </c>
      <c r="C1548" t="s">
        <v>2935</v>
      </c>
      <c r="D1548">
        <v>10</v>
      </c>
      <c r="E1548" t="s">
        <v>2936</v>
      </c>
      <c r="F1548" t="s">
        <v>1379</v>
      </c>
      <c r="G1548" t="s">
        <v>28</v>
      </c>
      <c r="H1548">
        <v>4</v>
      </c>
      <c r="I1548">
        <v>11</v>
      </c>
      <c r="J1548">
        <v>2003</v>
      </c>
      <c r="K1548" t="s">
        <v>1354</v>
      </c>
      <c r="L1548">
        <v>33</v>
      </c>
      <c r="M1548" t="s">
        <v>2922</v>
      </c>
      <c r="N1548" t="s">
        <v>1380</v>
      </c>
      <c r="O1548" t="s">
        <v>1381</v>
      </c>
      <c r="P1548" t="s">
        <v>1382</v>
      </c>
      <c r="Q1548" t="s">
        <v>34</v>
      </c>
      <c r="R1548" t="s">
        <v>1383</v>
      </c>
      <c r="S1548" t="s">
        <v>137</v>
      </c>
      <c r="T1548" t="s">
        <v>1384</v>
      </c>
      <c r="U1548" t="s">
        <v>139</v>
      </c>
      <c r="V1548" t="s">
        <v>140</v>
      </c>
      <c r="W1548" t="s">
        <v>1385</v>
      </c>
      <c r="X1548" t="s">
        <v>1386</v>
      </c>
      <c r="Y1548" t="s">
        <v>42</v>
      </c>
    </row>
    <row r="1549" spans="1:25" x14ac:dyDescent="0.25">
      <c r="A1549">
        <v>10205</v>
      </c>
      <c r="B1549">
        <v>32</v>
      </c>
      <c r="C1549" t="s">
        <v>2937</v>
      </c>
      <c r="D1549">
        <v>5</v>
      </c>
      <c r="E1549" t="s">
        <v>2938</v>
      </c>
      <c r="F1549" t="s">
        <v>1388</v>
      </c>
      <c r="G1549" t="s">
        <v>28</v>
      </c>
      <c r="H1549">
        <v>4</v>
      </c>
      <c r="I1549">
        <v>12</v>
      </c>
      <c r="J1549">
        <v>2003</v>
      </c>
      <c r="K1549" t="s">
        <v>1354</v>
      </c>
      <c r="L1549">
        <v>33</v>
      </c>
      <c r="M1549" t="s">
        <v>2922</v>
      </c>
      <c r="N1549" t="s">
        <v>268</v>
      </c>
      <c r="O1549" t="s">
        <v>269</v>
      </c>
      <c r="P1549" t="s">
        <v>270</v>
      </c>
      <c r="Q1549" t="s">
        <v>34</v>
      </c>
      <c r="R1549" t="s">
        <v>271</v>
      </c>
      <c r="S1549" t="s">
        <v>34</v>
      </c>
      <c r="T1549" t="s">
        <v>272</v>
      </c>
      <c r="U1549" t="s">
        <v>273</v>
      </c>
      <c r="V1549" t="s">
        <v>52</v>
      </c>
      <c r="W1549" t="s">
        <v>274</v>
      </c>
      <c r="X1549" t="s">
        <v>275</v>
      </c>
      <c r="Y1549" t="s">
        <v>42</v>
      </c>
    </row>
    <row r="1550" spans="1:25" x14ac:dyDescent="0.25">
      <c r="A1550">
        <v>10214</v>
      </c>
      <c r="B1550">
        <v>20</v>
      </c>
      <c r="C1550" t="s">
        <v>2939</v>
      </c>
      <c r="D1550">
        <v>3</v>
      </c>
      <c r="E1550" t="s">
        <v>2940</v>
      </c>
      <c r="F1550" t="s">
        <v>1574</v>
      </c>
      <c r="G1550" t="s">
        <v>28</v>
      </c>
      <c r="H1550">
        <v>1</v>
      </c>
      <c r="I1550">
        <v>1</v>
      </c>
      <c r="J1550">
        <v>2004</v>
      </c>
      <c r="K1550" t="s">
        <v>1354</v>
      </c>
      <c r="L1550">
        <v>33</v>
      </c>
      <c r="M1550" t="s">
        <v>2922</v>
      </c>
      <c r="N1550" t="s">
        <v>292</v>
      </c>
      <c r="O1550" t="s">
        <v>293</v>
      </c>
      <c r="P1550" t="s">
        <v>294</v>
      </c>
      <c r="Q1550" t="s">
        <v>34</v>
      </c>
      <c r="R1550" t="s">
        <v>271</v>
      </c>
      <c r="S1550" t="s">
        <v>34</v>
      </c>
      <c r="T1550" t="s">
        <v>295</v>
      </c>
      <c r="U1550" t="s">
        <v>273</v>
      </c>
      <c r="V1550" t="s">
        <v>52</v>
      </c>
      <c r="W1550" t="s">
        <v>296</v>
      </c>
      <c r="X1550" t="s">
        <v>297</v>
      </c>
      <c r="Y1550" t="s">
        <v>42</v>
      </c>
    </row>
    <row r="1551" spans="1:25" x14ac:dyDescent="0.25">
      <c r="A1551">
        <v>10227</v>
      </c>
      <c r="B1551">
        <v>42</v>
      </c>
      <c r="C1551" t="s">
        <v>2935</v>
      </c>
      <c r="D1551">
        <v>6</v>
      </c>
      <c r="E1551" t="s">
        <v>2941</v>
      </c>
      <c r="F1551" t="s">
        <v>1391</v>
      </c>
      <c r="G1551" t="s">
        <v>28</v>
      </c>
      <c r="H1551">
        <v>1</v>
      </c>
      <c r="I1551">
        <v>3</v>
      </c>
      <c r="J1551">
        <v>2004</v>
      </c>
      <c r="K1551" t="s">
        <v>1354</v>
      </c>
      <c r="L1551">
        <v>33</v>
      </c>
      <c r="M1551" t="s">
        <v>2922</v>
      </c>
      <c r="N1551" t="s">
        <v>338</v>
      </c>
      <c r="O1551" t="s">
        <v>339</v>
      </c>
      <c r="P1551" t="s">
        <v>340</v>
      </c>
      <c r="Q1551" t="s">
        <v>34</v>
      </c>
      <c r="R1551" t="s">
        <v>341</v>
      </c>
      <c r="S1551" t="s">
        <v>34</v>
      </c>
      <c r="T1551" t="s">
        <v>342</v>
      </c>
      <c r="U1551" t="s">
        <v>51</v>
      </c>
      <c r="V1551" t="s">
        <v>52</v>
      </c>
      <c r="W1551" t="s">
        <v>343</v>
      </c>
      <c r="X1551" t="s">
        <v>344</v>
      </c>
      <c r="Y1551" t="s">
        <v>42</v>
      </c>
    </row>
    <row r="1552" spans="1:25" x14ac:dyDescent="0.25">
      <c r="A1552">
        <v>10243</v>
      </c>
      <c r="B1552">
        <v>33</v>
      </c>
      <c r="C1552" t="s">
        <v>2942</v>
      </c>
      <c r="D1552">
        <v>1</v>
      </c>
      <c r="E1552" t="s">
        <v>2943</v>
      </c>
      <c r="F1552" t="s">
        <v>1781</v>
      </c>
      <c r="G1552" t="s">
        <v>28</v>
      </c>
      <c r="H1552">
        <v>2</v>
      </c>
      <c r="I1552">
        <v>4</v>
      </c>
      <c r="J1552">
        <v>2004</v>
      </c>
      <c r="K1552" t="s">
        <v>1354</v>
      </c>
      <c r="L1552">
        <v>33</v>
      </c>
      <c r="M1552" t="s">
        <v>2922</v>
      </c>
      <c r="N1552" t="s">
        <v>737</v>
      </c>
      <c r="O1552" t="s">
        <v>738</v>
      </c>
      <c r="P1552" t="s">
        <v>739</v>
      </c>
      <c r="Q1552" t="s">
        <v>34</v>
      </c>
      <c r="R1552" t="s">
        <v>659</v>
      </c>
      <c r="S1552" t="s">
        <v>185</v>
      </c>
      <c r="T1552" t="s">
        <v>660</v>
      </c>
      <c r="U1552" t="s">
        <v>38</v>
      </c>
      <c r="V1552" t="s">
        <v>39</v>
      </c>
      <c r="W1552" t="s">
        <v>740</v>
      </c>
      <c r="X1552" t="s">
        <v>422</v>
      </c>
      <c r="Y1552" t="s">
        <v>42</v>
      </c>
    </row>
    <row r="1553" spans="1:25" x14ac:dyDescent="0.25">
      <c r="A1553">
        <v>10280</v>
      </c>
      <c r="B1553">
        <v>20</v>
      </c>
      <c r="C1553" t="s">
        <v>2944</v>
      </c>
      <c r="D1553">
        <v>12</v>
      </c>
      <c r="E1553" t="s">
        <v>2945</v>
      </c>
      <c r="F1553" t="s">
        <v>390</v>
      </c>
      <c r="G1553" t="s">
        <v>28</v>
      </c>
      <c r="H1553">
        <v>3</v>
      </c>
      <c r="I1553">
        <v>8</v>
      </c>
      <c r="J1553">
        <v>2004</v>
      </c>
      <c r="K1553" t="s">
        <v>1354</v>
      </c>
      <c r="L1553">
        <v>33</v>
      </c>
      <c r="M1553" t="s">
        <v>2922</v>
      </c>
      <c r="N1553" t="s">
        <v>391</v>
      </c>
      <c r="O1553" t="s">
        <v>392</v>
      </c>
      <c r="P1553" t="s">
        <v>393</v>
      </c>
      <c r="Q1553" t="s">
        <v>34</v>
      </c>
      <c r="R1553" t="s">
        <v>394</v>
      </c>
      <c r="S1553" t="s">
        <v>34</v>
      </c>
      <c r="T1553" t="s">
        <v>395</v>
      </c>
      <c r="U1553" t="s">
        <v>396</v>
      </c>
      <c r="V1553" t="s">
        <v>52</v>
      </c>
      <c r="W1553" t="s">
        <v>397</v>
      </c>
      <c r="X1553" t="s">
        <v>398</v>
      </c>
      <c r="Y1553" t="s">
        <v>42</v>
      </c>
    </row>
    <row r="1554" spans="1:25" x14ac:dyDescent="0.25">
      <c r="A1554">
        <v>10288</v>
      </c>
      <c r="B1554">
        <v>29</v>
      </c>
      <c r="C1554" t="s">
        <v>2946</v>
      </c>
      <c r="D1554">
        <v>1</v>
      </c>
      <c r="E1554" t="s">
        <v>2947</v>
      </c>
      <c r="F1554" t="s">
        <v>1485</v>
      </c>
      <c r="G1554" t="s">
        <v>28</v>
      </c>
      <c r="H1554">
        <v>3</v>
      </c>
      <c r="I1554">
        <v>9</v>
      </c>
      <c r="J1554">
        <v>2004</v>
      </c>
      <c r="K1554" t="s">
        <v>1354</v>
      </c>
      <c r="L1554">
        <v>33</v>
      </c>
      <c r="M1554" t="s">
        <v>2922</v>
      </c>
      <c r="N1554" t="s">
        <v>743</v>
      </c>
      <c r="O1554" t="s">
        <v>744</v>
      </c>
      <c r="P1554" t="s">
        <v>745</v>
      </c>
      <c r="Q1554" t="s">
        <v>746</v>
      </c>
      <c r="R1554" t="s">
        <v>305</v>
      </c>
      <c r="S1554" t="s">
        <v>34</v>
      </c>
      <c r="T1554" t="s">
        <v>747</v>
      </c>
      <c r="U1554" t="s">
        <v>305</v>
      </c>
      <c r="V1554" t="s">
        <v>140</v>
      </c>
      <c r="W1554" t="s">
        <v>748</v>
      </c>
      <c r="X1554" t="s">
        <v>749</v>
      </c>
      <c r="Y1554" t="s">
        <v>42</v>
      </c>
    </row>
    <row r="1555" spans="1:25" x14ac:dyDescent="0.25">
      <c r="A1555">
        <v>10304</v>
      </c>
      <c r="B1555">
        <v>23</v>
      </c>
      <c r="C1555" t="s">
        <v>2948</v>
      </c>
      <c r="D1555">
        <v>16</v>
      </c>
      <c r="E1555" t="s">
        <v>2949</v>
      </c>
      <c r="F1555" t="s">
        <v>408</v>
      </c>
      <c r="G1555" t="s">
        <v>28</v>
      </c>
      <c r="H1555">
        <v>4</v>
      </c>
      <c r="I1555">
        <v>10</v>
      </c>
      <c r="J1555">
        <v>2004</v>
      </c>
      <c r="K1555" t="s">
        <v>1354</v>
      </c>
      <c r="L1555">
        <v>33</v>
      </c>
      <c r="M1555" t="s">
        <v>2922</v>
      </c>
      <c r="N1555" t="s">
        <v>409</v>
      </c>
      <c r="O1555" t="s">
        <v>410</v>
      </c>
      <c r="P1555" t="s">
        <v>411</v>
      </c>
      <c r="Q1555" t="s">
        <v>34</v>
      </c>
      <c r="R1555" t="s">
        <v>412</v>
      </c>
      <c r="S1555" t="s">
        <v>34</v>
      </c>
      <c r="T1555" t="s">
        <v>413</v>
      </c>
      <c r="U1555" t="s">
        <v>51</v>
      </c>
      <c r="V1555" t="s">
        <v>52</v>
      </c>
      <c r="W1555" t="s">
        <v>414</v>
      </c>
      <c r="X1555" t="s">
        <v>64</v>
      </c>
      <c r="Y1555" t="s">
        <v>42</v>
      </c>
    </row>
    <row r="1556" spans="1:25" x14ac:dyDescent="0.25">
      <c r="A1556">
        <v>10312</v>
      </c>
      <c r="B1556">
        <v>39</v>
      </c>
      <c r="C1556" t="s">
        <v>2942</v>
      </c>
      <c r="D1556">
        <v>13</v>
      </c>
      <c r="E1556" t="s">
        <v>2950</v>
      </c>
      <c r="F1556" t="s">
        <v>416</v>
      </c>
      <c r="G1556" t="s">
        <v>28</v>
      </c>
      <c r="H1556">
        <v>4</v>
      </c>
      <c r="I1556">
        <v>10</v>
      </c>
      <c r="J1556">
        <v>2004</v>
      </c>
      <c r="K1556" t="s">
        <v>1354</v>
      </c>
      <c r="L1556">
        <v>33</v>
      </c>
      <c r="M1556" t="s">
        <v>2922</v>
      </c>
      <c r="N1556" t="s">
        <v>417</v>
      </c>
      <c r="O1556" t="s">
        <v>418</v>
      </c>
      <c r="P1556" t="s">
        <v>419</v>
      </c>
      <c r="Q1556" t="s">
        <v>34</v>
      </c>
      <c r="R1556" t="s">
        <v>420</v>
      </c>
      <c r="S1556" t="s">
        <v>73</v>
      </c>
      <c r="T1556" t="s">
        <v>167</v>
      </c>
      <c r="U1556" t="s">
        <v>38</v>
      </c>
      <c r="V1556" t="s">
        <v>39</v>
      </c>
      <c r="W1556" t="s">
        <v>421</v>
      </c>
      <c r="X1556" t="s">
        <v>422</v>
      </c>
      <c r="Y1556" t="s">
        <v>42</v>
      </c>
    </row>
    <row r="1557" spans="1:25" x14ac:dyDescent="0.25">
      <c r="A1557">
        <v>10322</v>
      </c>
      <c r="B1557">
        <v>20</v>
      </c>
      <c r="C1557" t="s">
        <v>77</v>
      </c>
      <c r="D1557">
        <v>3</v>
      </c>
      <c r="E1557" t="s">
        <v>2951</v>
      </c>
      <c r="F1557" t="s">
        <v>424</v>
      </c>
      <c r="G1557" t="s">
        <v>28</v>
      </c>
      <c r="H1557">
        <v>4</v>
      </c>
      <c r="I1557">
        <v>11</v>
      </c>
      <c r="J1557">
        <v>2004</v>
      </c>
      <c r="K1557" t="s">
        <v>1354</v>
      </c>
      <c r="L1557">
        <v>33</v>
      </c>
      <c r="M1557" t="s">
        <v>2922</v>
      </c>
      <c r="N1557" t="s">
        <v>425</v>
      </c>
      <c r="O1557" t="s">
        <v>426</v>
      </c>
      <c r="P1557" t="s">
        <v>427</v>
      </c>
      <c r="Q1557" t="s">
        <v>34</v>
      </c>
      <c r="R1557" t="s">
        <v>428</v>
      </c>
      <c r="S1557" t="s">
        <v>429</v>
      </c>
      <c r="T1557" t="s">
        <v>430</v>
      </c>
      <c r="U1557" t="s">
        <v>38</v>
      </c>
      <c r="V1557" t="s">
        <v>39</v>
      </c>
      <c r="W1557" t="s">
        <v>75</v>
      </c>
      <c r="X1557" t="s">
        <v>422</v>
      </c>
      <c r="Y1557" t="s">
        <v>42</v>
      </c>
    </row>
    <row r="1558" spans="1:25" x14ac:dyDescent="0.25">
      <c r="A1558">
        <v>10332</v>
      </c>
      <c r="B1558">
        <v>45</v>
      </c>
      <c r="C1558" t="s">
        <v>2551</v>
      </c>
      <c r="D1558">
        <v>6</v>
      </c>
      <c r="E1558" t="s">
        <v>2952</v>
      </c>
      <c r="F1558" t="s">
        <v>1337</v>
      </c>
      <c r="G1558" t="s">
        <v>28</v>
      </c>
      <c r="H1558">
        <v>4</v>
      </c>
      <c r="I1558">
        <v>11</v>
      </c>
      <c r="J1558">
        <v>2004</v>
      </c>
      <c r="K1558" t="s">
        <v>1354</v>
      </c>
      <c r="L1558">
        <v>33</v>
      </c>
      <c r="M1558" t="s">
        <v>2922</v>
      </c>
      <c r="N1558" t="s">
        <v>927</v>
      </c>
      <c r="O1558" t="s">
        <v>928</v>
      </c>
      <c r="P1558" t="s">
        <v>929</v>
      </c>
      <c r="Q1558" t="s">
        <v>34</v>
      </c>
      <c r="R1558" t="s">
        <v>930</v>
      </c>
      <c r="S1558" t="s">
        <v>34</v>
      </c>
      <c r="T1558" t="s">
        <v>931</v>
      </c>
      <c r="U1558" t="s">
        <v>262</v>
      </c>
      <c r="V1558" t="s">
        <v>52</v>
      </c>
      <c r="W1558" t="s">
        <v>932</v>
      </c>
      <c r="X1558" t="s">
        <v>137</v>
      </c>
      <c r="Y1558" t="s">
        <v>65</v>
      </c>
    </row>
    <row r="1559" spans="1:25" x14ac:dyDescent="0.25">
      <c r="A1559">
        <v>10344</v>
      </c>
      <c r="B1559">
        <v>20</v>
      </c>
      <c r="C1559" t="s">
        <v>2953</v>
      </c>
      <c r="D1559">
        <v>6</v>
      </c>
      <c r="E1559" t="s">
        <v>2954</v>
      </c>
      <c r="F1559" t="s">
        <v>1584</v>
      </c>
      <c r="G1559" t="s">
        <v>28</v>
      </c>
      <c r="H1559">
        <v>4</v>
      </c>
      <c r="I1559">
        <v>11</v>
      </c>
      <c r="J1559">
        <v>2004</v>
      </c>
      <c r="K1559" t="s">
        <v>1354</v>
      </c>
      <c r="L1559">
        <v>33</v>
      </c>
      <c r="M1559" t="s">
        <v>2922</v>
      </c>
      <c r="N1559" t="s">
        <v>787</v>
      </c>
      <c r="O1559" t="s">
        <v>788</v>
      </c>
      <c r="P1559" t="s">
        <v>789</v>
      </c>
      <c r="Q1559" t="s">
        <v>34</v>
      </c>
      <c r="R1559" t="s">
        <v>790</v>
      </c>
      <c r="S1559" t="s">
        <v>34</v>
      </c>
      <c r="T1559" t="s">
        <v>791</v>
      </c>
      <c r="U1559" t="s">
        <v>51</v>
      </c>
      <c r="V1559" t="s">
        <v>52</v>
      </c>
      <c r="W1559" t="s">
        <v>792</v>
      </c>
      <c r="X1559" t="s">
        <v>793</v>
      </c>
      <c r="Y1559" t="s">
        <v>42</v>
      </c>
    </row>
    <row r="1560" spans="1:25" x14ac:dyDescent="0.25">
      <c r="A1560">
        <v>10356</v>
      </c>
      <c r="B1560">
        <v>48</v>
      </c>
      <c r="C1560" t="s">
        <v>77</v>
      </c>
      <c r="D1560">
        <v>5</v>
      </c>
      <c r="E1560" t="s">
        <v>2955</v>
      </c>
      <c r="F1560" t="s">
        <v>1341</v>
      </c>
      <c r="G1560" t="s">
        <v>28</v>
      </c>
      <c r="H1560">
        <v>4</v>
      </c>
      <c r="I1560">
        <v>12</v>
      </c>
      <c r="J1560">
        <v>2004</v>
      </c>
      <c r="K1560" t="s">
        <v>1354</v>
      </c>
      <c r="L1560">
        <v>33</v>
      </c>
      <c r="M1560" t="s">
        <v>2922</v>
      </c>
      <c r="N1560" t="s">
        <v>58</v>
      </c>
      <c r="O1560" t="s">
        <v>59</v>
      </c>
      <c r="P1560" t="s">
        <v>60</v>
      </c>
      <c r="Q1560" t="s">
        <v>34</v>
      </c>
      <c r="R1560" t="s">
        <v>61</v>
      </c>
      <c r="S1560" t="s">
        <v>34</v>
      </c>
      <c r="T1560" t="s">
        <v>62</v>
      </c>
      <c r="U1560" t="s">
        <v>51</v>
      </c>
      <c r="V1560" t="s">
        <v>52</v>
      </c>
      <c r="W1560" t="s">
        <v>63</v>
      </c>
      <c r="X1560" t="s">
        <v>64</v>
      </c>
      <c r="Y1560" t="s">
        <v>229</v>
      </c>
    </row>
    <row r="1561" spans="1:25" x14ac:dyDescent="0.25">
      <c r="A1561">
        <v>10367</v>
      </c>
      <c r="B1561">
        <v>23</v>
      </c>
      <c r="C1561" t="s">
        <v>2956</v>
      </c>
      <c r="D1561">
        <v>13</v>
      </c>
      <c r="E1561" t="s">
        <v>2957</v>
      </c>
      <c r="F1561" t="s">
        <v>1493</v>
      </c>
      <c r="G1561" t="s">
        <v>724</v>
      </c>
      <c r="H1561">
        <v>1</v>
      </c>
      <c r="I1561">
        <v>1</v>
      </c>
      <c r="J1561">
        <v>2005</v>
      </c>
      <c r="K1561" t="s">
        <v>1354</v>
      </c>
      <c r="L1561">
        <v>33</v>
      </c>
      <c r="M1561" t="s">
        <v>2922</v>
      </c>
      <c r="N1561" t="s">
        <v>69</v>
      </c>
      <c r="O1561" t="s">
        <v>70</v>
      </c>
      <c r="P1561" t="s">
        <v>71</v>
      </c>
      <c r="Q1561" t="s">
        <v>34</v>
      </c>
      <c r="R1561" t="s">
        <v>72</v>
      </c>
      <c r="S1561" t="s">
        <v>73</v>
      </c>
      <c r="T1561" t="s">
        <v>74</v>
      </c>
      <c r="U1561" t="s">
        <v>38</v>
      </c>
      <c r="V1561" t="s">
        <v>39</v>
      </c>
      <c r="W1561" t="s">
        <v>75</v>
      </c>
      <c r="X1561" t="s">
        <v>76</v>
      </c>
      <c r="Y1561" t="s">
        <v>42</v>
      </c>
    </row>
    <row r="1562" spans="1:25" x14ac:dyDescent="0.25">
      <c r="A1562">
        <v>10380</v>
      </c>
      <c r="B1562">
        <v>32</v>
      </c>
      <c r="C1562" t="s">
        <v>2958</v>
      </c>
      <c r="D1562">
        <v>4</v>
      </c>
      <c r="E1562" t="s">
        <v>2147</v>
      </c>
      <c r="F1562" t="s">
        <v>1413</v>
      </c>
      <c r="G1562" t="s">
        <v>28</v>
      </c>
      <c r="H1562">
        <v>1</v>
      </c>
      <c r="I1562">
        <v>2</v>
      </c>
      <c r="J1562">
        <v>2005</v>
      </c>
      <c r="K1562" t="s">
        <v>1354</v>
      </c>
      <c r="L1562">
        <v>33</v>
      </c>
      <c r="M1562" t="s">
        <v>2922</v>
      </c>
      <c r="N1562" t="s">
        <v>268</v>
      </c>
      <c r="O1562" t="s">
        <v>269</v>
      </c>
      <c r="P1562" t="s">
        <v>270</v>
      </c>
      <c r="Q1562" t="s">
        <v>34</v>
      </c>
      <c r="R1562" t="s">
        <v>271</v>
      </c>
      <c r="S1562" t="s">
        <v>34</v>
      </c>
      <c r="T1562" t="s">
        <v>272</v>
      </c>
      <c r="U1562" t="s">
        <v>273</v>
      </c>
      <c r="V1562" t="s">
        <v>52</v>
      </c>
      <c r="W1562" t="s">
        <v>274</v>
      </c>
      <c r="X1562" t="s">
        <v>275</v>
      </c>
      <c r="Y1562" t="s">
        <v>42</v>
      </c>
    </row>
    <row r="1563" spans="1:25" x14ac:dyDescent="0.25">
      <c r="A1563">
        <v>10391</v>
      </c>
      <c r="B1563">
        <v>33</v>
      </c>
      <c r="C1563" t="s">
        <v>77</v>
      </c>
      <c r="D1563">
        <v>8</v>
      </c>
      <c r="E1563" t="s">
        <v>2959</v>
      </c>
      <c r="F1563" t="s">
        <v>447</v>
      </c>
      <c r="G1563" t="s">
        <v>28</v>
      </c>
      <c r="H1563">
        <v>1</v>
      </c>
      <c r="I1563">
        <v>3</v>
      </c>
      <c r="J1563">
        <v>2005</v>
      </c>
      <c r="K1563" t="s">
        <v>1354</v>
      </c>
      <c r="L1563">
        <v>33</v>
      </c>
      <c r="M1563" t="s">
        <v>2922</v>
      </c>
      <c r="N1563" t="s">
        <v>448</v>
      </c>
      <c r="O1563" t="s">
        <v>449</v>
      </c>
      <c r="P1563" t="s">
        <v>450</v>
      </c>
      <c r="Q1563" t="s">
        <v>451</v>
      </c>
      <c r="R1563" t="s">
        <v>452</v>
      </c>
      <c r="S1563" t="s">
        <v>238</v>
      </c>
      <c r="T1563" t="s">
        <v>453</v>
      </c>
      <c r="U1563" t="s">
        <v>139</v>
      </c>
      <c r="V1563" t="s">
        <v>140</v>
      </c>
      <c r="W1563" t="s">
        <v>454</v>
      </c>
      <c r="X1563" t="s">
        <v>455</v>
      </c>
      <c r="Y1563" t="s">
        <v>229</v>
      </c>
    </row>
    <row r="1564" spans="1:25" x14ac:dyDescent="0.25">
      <c r="A1564">
        <v>10409</v>
      </c>
      <c r="B1564">
        <v>61</v>
      </c>
      <c r="C1564" t="s">
        <v>2942</v>
      </c>
      <c r="D1564">
        <v>1</v>
      </c>
      <c r="E1564" t="s">
        <v>2960</v>
      </c>
      <c r="F1564" t="s">
        <v>1795</v>
      </c>
      <c r="G1564" t="s">
        <v>28</v>
      </c>
      <c r="H1564">
        <v>2</v>
      </c>
      <c r="I1564">
        <v>4</v>
      </c>
      <c r="J1564">
        <v>2005</v>
      </c>
      <c r="K1564" t="s">
        <v>1354</v>
      </c>
      <c r="L1564">
        <v>33</v>
      </c>
      <c r="M1564" t="s">
        <v>2922</v>
      </c>
      <c r="N1564" t="s">
        <v>743</v>
      </c>
      <c r="O1564" t="s">
        <v>744</v>
      </c>
      <c r="P1564" t="s">
        <v>745</v>
      </c>
      <c r="Q1564" t="s">
        <v>746</v>
      </c>
      <c r="R1564" t="s">
        <v>305</v>
      </c>
      <c r="S1564" t="s">
        <v>34</v>
      </c>
      <c r="T1564" t="s">
        <v>747</v>
      </c>
      <c r="U1564" t="s">
        <v>305</v>
      </c>
      <c r="V1564" t="s">
        <v>140</v>
      </c>
      <c r="W1564" t="s">
        <v>748</v>
      </c>
      <c r="X1564" t="s">
        <v>749</v>
      </c>
      <c r="Y1564" t="s">
        <v>42</v>
      </c>
    </row>
    <row r="1565" spans="1:25" x14ac:dyDescent="0.25">
      <c r="A1565">
        <v>10420</v>
      </c>
      <c r="B1565">
        <v>45</v>
      </c>
      <c r="C1565" t="s">
        <v>2961</v>
      </c>
      <c r="D1565">
        <v>1</v>
      </c>
      <c r="E1565" t="s">
        <v>2962</v>
      </c>
      <c r="F1565" t="s">
        <v>1589</v>
      </c>
      <c r="G1565" t="s">
        <v>468</v>
      </c>
      <c r="H1565">
        <v>2</v>
      </c>
      <c r="I1565">
        <v>5</v>
      </c>
      <c r="J1565">
        <v>2005</v>
      </c>
      <c r="K1565" t="s">
        <v>1354</v>
      </c>
      <c r="L1565">
        <v>33</v>
      </c>
      <c r="M1565" t="s">
        <v>2922</v>
      </c>
      <c r="N1565" t="s">
        <v>233</v>
      </c>
      <c r="O1565" t="s">
        <v>234</v>
      </c>
      <c r="P1565" t="s">
        <v>235</v>
      </c>
      <c r="Q1565" t="s">
        <v>236</v>
      </c>
      <c r="R1565" t="s">
        <v>237</v>
      </c>
      <c r="S1565" t="s">
        <v>238</v>
      </c>
      <c r="T1565" t="s">
        <v>239</v>
      </c>
      <c r="U1565" t="s">
        <v>139</v>
      </c>
      <c r="V1565" t="s">
        <v>140</v>
      </c>
      <c r="W1565" t="s">
        <v>240</v>
      </c>
      <c r="X1565" t="s">
        <v>241</v>
      </c>
      <c r="Y1565" t="s">
        <v>42</v>
      </c>
    </row>
    <row r="1566" spans="1:25" x14ac:dyDescent="0.25">
      <c r="A1566">
        <v>10107</v>
      </c>
      <c r="B1566">
        <v>38</v>
      </c>
      <c r="C1566" t="s">
        <v>2963</v>
      </c>
      <c r="D1566">
        <v>7</v>
      </c>
      <c r="E1566" t="s">
        <v>2964</v>
      </c>
      <c r="F1566" t="s">
        <v>27</v>
      </c>
      <c r="G1566" t="s">
        <v>28</v>
      </c>
      <c r="H1566">
        <v>1</v>
      </c>
      <c r="I1566">
        <v>2</v>
      </c>
      <c r="J1566">
        <v>2003</v>
      </c>
      <c r="K1566" t="s">
        <v>29</v>
      </c>
      <c r="L1566">
        <v>76</v>
      </c>
      <c r="M1566" t="s">
        <v>2965</v>
      </c>
      <c r="N1566" t="s">
        <v>31</v>
      </c>
      <c r="O1566" t="s">
        <v>32</v>
      </c>
      <c r="P1566" t="s">
        <v>33</v>
      </c>
      <c r="Q1566" t="s">
        <v>34</v>
      </c>
      <c r="R1566" t="s">
        <v>35</v>
      </c>
      <c r="S1566" t="s">
        <v>36</v>
      </c>
      <c r="T1566" t="s">
        <v>37</v>
      </c>
      <c r="U1566" t="s">
        <v>38</v>
      </c>
      <c r="V1566" t="s">
        <v>39</v>
      </c>
      <c r="W1566" t="s">
        <v>40</v>
      </c>
      <c r="X1566" t="s">
        <v>41</v>
      </c>
      <c r="Y1566" t="s">
        <v>65</v>
      </c>
    </row>
    <row r="1567" spans="1:25" x14ac:dyDescent="0.25">
      <c r="A1567">
        <v>10120</v>
      </c>
      <c r="B1567">
        <v>34</v>
      </c>
      <c r="C1567" t="s">
        <v>1153</v>
      </c>
      <c r="D1567">
        <v>5</v>
      </c>
      <c r="E1567" t="s">
        <v>2966</v>
      </c>
      <c r="F1567" t="s">
        <v>474</v>
      </c>
      <c r="G1567" t="s">
        <v>28</v>
      </c>
      <c r="H1567">
        <v>2</v>
      </c>
      <c r="I1567">
        <v>4</v>
      </c>
      <c r="J1567">
        <v>2003</v>
      </c>
      <c r="K1567" t="s">
        <v>29</v>
      </c>
      <c r="L1567">
        <v>76</v>
      </c>
      <c r="M1567" t="s">
        <v>2965</v>
      </c>
      <c r="N1567" t="s">
        <v>132</v>
      </c>
      <c r="O1567" t="s">
        <v>133</v>
      </c>
      <c r="P1567" t="s">
        <v>134</v>
      </c>
      <c r="Q1567" t="s">
        <v>135</v>
      </c>
      <c r="R1567" t="s">
        <v>136</v>
      </c>
      <c r="S1567" t="s">
        <v>137</v>
      </c>
      <c r="T1567" t="s">
        <v>138</v>
      </c>
      <c r="U1567" t="s">
        <v>139</v>
      </c>
      <c r="V1567" t="s">
        <v>140</v>
      </c>
      <c r="W1567" t="s">
        <v>141</v>
      </c>
      <c r="X1567" t="s">
        <v>142</v>
      </c>
      <c r="Y1567" t="s">
        <v>42</v>
      </c>
    </row>
    <row r="1568" spans="1:25" x14ac:dyDescent="0.25">
      <c r="A1568">
        <v>10134</v>
      </c>
      <c r="B1568">
        <v>43</v>
      </c>
      <c r="C1568" t="s">
        <v>2963</v>
      </c>
      <c r="D1568">
        <v>7</v>
      </c>
      <c r="E1568" t="s">
        <v>2967</v>
      </c>
      <c r="F1568" t="s">
        <v>57</v>
      </c>
      <c r="G1568" t="s">
        <v>28</v>
      </c>
      <c r="H1568">
        <v>3</v>
      </c>
      <c r="I1568">
        <v>7</v>
      </c>
      <c r="J1568">
        <v>2003</v>
      </c>
      <c r="K1568" t="s">
        <v>29</v>
      </c>
      <c r="L1568">
        <v>76</v>
      </c>
      <c r="M1568" t="s">
        <v>2965</v>
      </c>
      <c r="N1568" t="s">
        <v>58</v>
      </c>
      <c r="O1568" t="s">
        <v>59</v>
      </c>
      <c r="P1568" t="s">
        <v>60</v>
      </c>
      <c r="Q1568" t="s">
        <v>34</v>
      </c>
      <c r="R1568" t="s">
        <v>61</v>
      </c>
      <c r="S1568" t="s">
        <v>34</v>
      </c>
      <c r="T1568" t="s">
        <v>62</v>
      </c>
      <c r="U1568" t="s">
        <v>51</v>
      </c>
      <c r="V1568" t="s">
        <v>52</v>
      </c>
      <c r="W1568" t="s">
        <v>63</v>
      </c>
      <c r="X1568" t="s">
        <v>64</v>
      </c>
      <c r="Y1568" t="s">
        <v>65</v>
      </c>
    </row>
    <row r="1569" spans="1:25" x14ac:dyDescent="0.25">
      <c r="A1569">
        <v>10145</v>
      </c>
      <c r="B1569">
        <v>47</v>
      </c>
      <c r="C1569" t="s">
        <v>2963</v>
      </c>
      <c r="D1569">
        <v>11</v>
      </c>
      <c r="E1569" t="s">
        <v>2968</v>
      </c>
      <c r="F1569" t="s">
        <v>68</v>
      </c>
      <c r="G1569" t="s">
        <v>28</v>
      </c>
      <c r="H1569">
        <v>3</v>
      </c>
      <c r="I1569">
        <v>8</v>
      </c>
      <c r="J1569">
        <v>2003</v>
      </c>
      <c r="K1569" t="s">
        <v>29</v>
      </c>
      <c r="L1569">
        <v>76</v>
      </c>
      <c r="M1569" t="s">
        <v>2965</v>
      </c>
      <c r="N1569" t="s">
        <v>69</v>
      </c>
      <c r="O1569" t="s">
        <v>70</v>
      </c>
      <c r="P1569" t="s">
        <v>71</v>
      </c>
      <c r="Q1569" t="s">
        <v>34</v>
      </c>
      <c r="R1569" t="s">
        <v>72</v>
      </c>
      <c r="S1569" t="s">
        <v>73</v>
      </c>
      <c r="T1569" t="s">
        <v>74</v>
      </c>
      <c r="U1569" t="s">
        <v>38</v>
      </c>
      <c r="V1569" t="s">
        <v>39</v>
      </c>
      <c r="W1569" t="s">
        <v>75</v>
      </c>
      <c r="X1569" t="s">
        <v>76</v>
      </c>
      <c r="Y1569" t="s">
        <v>65</v>
      </c>
    </row>
    <row r="1570" spans="1:25" x14ac:dyDescent="0.25">
      <c r="A1570">
        <v>10158</v>
      </c>
      <c r="B1570">
        <v>22</v>
      </c>
      <c r="C1570" t="s">
        <v>2969</v>
      </c>
      <c r="D1570">
        <v>1</v>
      </c>
      <c r="E1570" t="s">
        <v>2970</v>
      </c>
      <c r="F1570" t="s">
        <v>79</v>
      </c>
      <c r="G1570" t="s">
        <v>28</v>
      </c>
      <c r="H1570">
        <v>4</v>
      </c>
      <c r="I1570">
        <v>10</v>
      </c>
      <c r="J1570">
        <v>2003</v>
      </c>
      <c r="K1570" t="s">
        <v>29</v>
      </c>
      <c r="L1570">
        <v>76</v>
      </c>
      <c r="M1570" t="s">
        <v>2965</v>
      </c>
      <c r="N1570" t="s">
        <v>201</v>
      </c>
      <c r="O1570" t="s">
        <v>202</v>
      </c>
      <c r="P1570" t="s">
        <v>203</v>
      </c>
      <c r="Q1570" t="s">
        <v>34</v>
      </c>
      <c r="R1570" t="s">
        <v>204</v>
      </c>
      <c r="S1570" t="s">
        <v>34</v>
      </c>
      <c r="T1570" t="s">
        <v>205</v>
      </c>
      <c r="U1570" t="s">
        <v>112</v>
      </c>
      <c r="V1570" t="s">
        <v>52</v>
      </c>
      <c r="W1570" t="s">
        <v>206</v>
      </c>
      <c r="X1570" t="s">
        <v>207</v>
      </c>
      <c r="Y1570" t="s">
        <v>42</v>
      </c>
    </row>
    <row r="1571" spans="1:25" x14ac:dyDescent="0.25">
      <c r="A1571">
        <v>10168</v>
      </c>
      <c r="B1571">
        <v>29</v>
      </c>
      <c r="C1571" t="s">
        <v>2971</v>
      </c>
      <c r="D1571">
        <v>6</v>
      </c>
      <c r="E1571" t="s">
        <v>2972</v>
      </c>
      <c r="F1571" t="s">
        <v>87</v>
      </c>
      <c r="G1571" t="s">
        <v>28</v>
      </c>
      <c r="H1571">
        <v>4</v>
      </c>
      <c r="I1571">
        <v>10</v>
      </c>
      <c r="J1571">
        <v>2003</v>
      </c>
      <c r="K1571" t="s">
        <v>29</v>
      </c>
      <c r="L1571">
        <v>76</v>
      </c>
      <c r="M1571" t="s">
        <v>2965</v>
      </c>
      <c r="N1571" t="s">
        <v>88</v>
      </c>
      <c r="O1571" t="s">
        <v>89</v>
      </c>
      <c r="P1571" t="s">
        <v>90</v>
      </c>
      <c r="Q1571" t="s">
        <v>34</v>
      </c>
      <c r="R1571" t="s">
        <v>91</v>
      </c>
      <c r="S1571" t="s">
        <v>73</v>
      </c>
      <c r="T1571" t="s">
        <v>92</v>
      </c>
      <c r="U1571" t="s">
        <v>38</v>
      </c>
      <c r="V1571" t="s">
        <v>39</v>
      </c>
      <c r="W1571" t="s">
        <v>93</v>
      </c>
      <c r="X1571" t="s">
        <v>94</v>
      </c>
      <c r="Y1571" t="s">
        <v>42</v>
      </c>
    </row>
    <row r="1572" spans="1:25" x14ac:dyDescent="0.25">
      <c r="A1572">
        <v>10180</v>
      </c>
      <c r="B1572">
        <v>28</v>
      </c>
      <c r="C1572" t="s">
        <v>2973</v>
      </c>
      <c r="D1572">
        <v>14</v>
      </c>
      <c r="E1572" t="s">
        <v>2974</v>
      </c>
      <c r="F1572" t="s">
        <v>97</v>
      </c>
      <c r="G1572" t="s">
        <v>28</v>
      </c>
      <c r="H1572">
        <v>4</v>
      </c>
      <c r="I1572">
        <v>11</v>
      </c>
      <c r="J1572">
        <v>2003</v>
      </c>
      <c r="K1572" t="s">
        <v>29</v>
      </c>
      <c r="L1572">
        <v>76</v>
      </c>
      <c r="M1572" t="s">
        <v>2965</v>
      </c>
      <c r="N1572" t="s">
        <v>98</v>
      </c>
      <c r="O1572" t="s">
        <v>99</v>
      </c>
      <c r="P1572" t="s">
        <v>100</v>
      </c>
      <c r="Q1572" t="s">
        <v>34</v>
      </c>
      <c r="R1572" t="s">
        <v>101</v>
      </c>
      <c r="S1572" t="s">
        <v>34</v>
      </c>
      <c r="T1572" t="s">
        <v>102</v>
      </c>
      <c r="U1572" t="s">
        <v>51</v>
      </c>
      <c r="V1572" t="s">
        <v>52</v>
      </c>
      <c r="W1572" t="s">
        <v>103</v>
      </c>
      <c r="X1572" t="s">
        <v>104</v>
      </c>
      <c r="Y1572" t="s">
        <v>42</v>
      </c>
    </row>
    <row r="1573" spans="1:25" x14ac:dyDescent="0.25">
      <c r="A1573">
        <v>10188</v>
      </c>
      <c r="B1573">
        <v>40</v>
      </c>
      <c r="C1573" t="s">
        <v>2975</v>
      </c>
      <c r="D1573">
        <v>6</v>
      </c>
      <c r="E1573" t="s">
        <v>2976</v>
      </c>
      <c r="F1573" t="s">
        <v>106</v>
      </c>
      <c r="G1573" t="s">
        <v>28</v>
      </c>
      <c r="H1573">
        <v>4</v>
      </c>
      <c r="I1573">
        <v>11</v>
      </c>
      <c r="J1573">
        <v>2003</v>
      </c>
      <c r="K1573" t="s">
        <v>29</v>
      </c>
      <c r="L1573">
        <v>76</v>
      </c>
      <c r="M1573" t="s">
        <v>2965</v>
      </c>
      <c r="N1573" t="s">
        <v>107</v>
      </c>
      <c r="O1573" t="s">
        <v>108</v>
      </c>
      <c r="P1573" t="s">
        <v>109</v>
      </c>
      <c r="Q1573" t="s">
        <v>34</v>
      </c>
      <c r="R1573" t="s">
        <v>110</v>
      </c>
      <c r="S1573" t="s">
        <v>34</v>
      </c>
      <c r="T1573" t="s">
        <v>111</v>
      </c>
      <c r="U1573" t="s">
        <v>112</v>
      </c>
      <c r="V1573" t="s">
        <v>52</v>
      </c>
      <c r="W1573" t="s">
        <v>113</v>
      </c>
      <c r="X1573" t="s">
        <v>114</v>
      </c>
      <c r="Y1573" t="s">
        <v>65</v>
      </c>
    </row>
    <row r="1574" spans="1:25" x14ac:dyDescent="0.25">
      <c r="A1574">
        <v>10201</v>
      </c>
      <c r="B1574">
        <v>25</v>
      </c>
      <c r="C1574" t="s">
        <v>2977</v>
      </c>
      <c r="D1574">
        <v>7</v>
      </c>
      <c r="E1574" t="s">
        <v>2978</v>
      </c>
      <c r="F1574" t="s">
        <v>117</v>
      </c>
      <c r="G1574" t="s">
        <v>28</v>
      </c>
      <c r="H1574">
        <v>4</v>
      </c>
      <c r="I1574">
        <v>12</v>
      </c>
      <c r="J1574">
        <v>2003</v>
      </c>
      <c r="K1574" t="s">
        <v>29</v>
      </c>
      <c r="L1574">
        <v>76</v>
      </c>
      <c r="M1574" t="s">
        <v>2965</v>
      </c>
      <c r="N1574" t="s">
        <v>118</v>
      </c>
      <c r="O1574" t="s">
        <v>119</v>
      </c>
      <c r="P1574" t="s">
        <v>120</v>
      </c>
      <c r="Q1574" t="s">
        <v>34</v>
      </c>
      <c r="R1574" t="s">
        <v>83</v>
      </c>
      <c r="S1574" t="s">
        <v>73</v>
      </c>
      <c r="T1574" t="s">
        <v>34</v>
      </c>
      <c r="U1574" t="s">
        <v>38</v>
      </c>
      <c r="V1574" t="s">
        <v>39</v>
      </c>
      <c r="W1574" t="s">
        <v>121</v>
      </c>
      <c r="X1574" t="s">
        <v>76</v>
      </c>
      <c r="Y1574" t="s">
        <v>42</v>
      </c>
    </row>
    <row r="1575" spans="1:25" x14ac:dyDescent="0.25">
      <c r="A1575">
        <v>10210</v>
      </c>
      <c r="B1575">
        <v>30</v>
      </c>
      <c r="C1575" t="s">
        <v>2979</v>
      </c>
      <c r="D1575">
        <v>4</v>
      </c>
      <c r="E1575" t="s">
        <v>2980</v>
      </c>
      <c r="F1575" t="s">
        <v>483</v>
      </c>
      <c r="G1575" t="s">
        <v>28</v>
      </c>
      <c r="H1575">
        <v>1</v>
      </c>
      <c r="I1575">
        <v>1</v>
      </c>
      <c r="J1575">
        <v>2004</v>
      </c>
      <c r="K1575" t="s">
        <v>29</v>
      </c>
      <c r="L1575">
        <v>76</v>
      </c>
      <c r="M1575" t="s">
        <v>2965</v>
      </c>
      <c r="N1575" t="s">
        <v>484</v>
      </c>
      <c r="O1575" t="s">
        <v>485</v>
      </c>
      <c r="P1575" t="s">
        <v>486</v>
      </c>
      <c r="Q1575" t="s">
        <v>34</v>
      </c>
      <c r="R1575" t="s">
        <v>487</v>
      </c>
      <c r="S1575" t="s">
        <v>487</v>
      </c>
      <c r="T1575" t="s">
        <v>488</v>
      </c>
      <c r="U1575" t="s">
        <v>307</v>
      </c>
      <c r="V1575" t="s">
        <v>307</v>
      </c>
      <c r="W1575" t="s">
        <v>489</v>
      </c>
      <c r="X1575" t="s">
        <v>490</v>
      </c>
      <c r="Y1575" t="s">
        <v>42</v>
      </c>
    </row>
    <row r="1576" spans="1:25" x14ac:dyDescent="0.25">
      <c r="A1576">
        <v>10223</v>
      </c>
      <c r="B1576">
        <v>38</v>
      </c>
      <c r="C1576" t="s">
        <v>2981</v>
      </c>
      <c r="D1576">
        <v>6</v>
      </c>
      <c r="E1576" t="s">
        <v>2982</v>
      </c>
      <c r="F1576" t="s">
        <v>131</v>
      </c>
      <c r="G1576" t="s">
        <v>28</v>
      </c>
      <c r="H1576">
        <v>1</v>
      </c>
      <c r="I1576">
        <v>2</v>
      </c>
      <c r="J1576">
        <v>2004</v>
      </c>
      <c r="K1576" t="s">
        <v>29</v>
      </c>
      <c r="L1576">
        <v>76</v>
      </c>
      <c r="M1576" t="s">
        <v>2965</v>
      </c>
      <c r="N1576" t="s">
        <v>132</v>
      </c>
      <c r="O1576" t="s">
        <v>133</v>
      </c>
      <c r="P1576" t="s">
        <v>134</v>
      </c>
      <c r="Q1576" t="s">
        <v>135</v>
      </c>
      <c r="R1576" t="s">
        <v>136</v>
      </c>
      <c r="S1576" t="s">
        <v>137</v>
      </c>
      <c r="T1576" t="s">
        <v>138</v>
      </c>
      <c r="U1576" t="s">
        <v>139</v>
      </c>
      <c r="V1576" t="s">
        <v>140</v>
      </c>
      <c r="W1576" t="s">
        <v>141</v>
      </c>
      <c r="X1576" t="s">
        <v>142</v>
      </c>
      <c r="Y1576" t="s">
        <v>42</v>
      </c>
    </row>
    <row r="1577" spans="1:25" x14ac:dyDescent="0.25">
      <c r="A1577">
        <v>10236</v>
      </c>
      <c r="B1577">
        <v>36</v>
      </c>
      <c r="C1577" t="s">
        <v>2983</v>
      </c>
      <c r="D1577">
        <v>3</v>
      </c>
      <c r="E1577" t="s">
        <v>2984</v>
      </c>
      <c r="F1577" t="s">
        <v>493</v>
      </c>
      <c r="G1577" t="s">
        <v>28</v>
      </c>
      <c r="H1577">
        <v>2</v>
      </c>
      <c r="I1577">
        <v>4</v>
      </c>
      <c r="J1577">
        <v>2004</v>
      </c>
      <c r="K1577" t="s">
        <v>29</v>
      </c>
      <c r="L1577">
        <v>76</v>
      </c>
      <c r="M1577" t="s">
        <v>2965</v>
      </c>
      <c r="N1577" t="s">
        <v>494</v>
      </c>
      <c r="O1577" t="s">
        <v>495</v>
      </c>
      <c r="P1577" t="s">
        <v>496</v>
      </c>
      <c r="Q1577" t="s">
        <v>34</v>
      </c>
      <c r="R1577" t="s">
        <v>332</v>
      </c>
      <c r="S1577" t="s">
        <v>214</v>
      </c>
      <c r="T1577" t="s">
        <v>333</v>
      </c>
      <c r="U1577" t="s">
        <v>38</v>
      </c>
      <c r="V1577" t="s">
        <v>39</v>
      </c>
      <c r="W1577" t="s">
        <v>187</v>
      </c>
      <c r="X1577" t="s">
        <v>497</v>
      </c>
      <c r="Y1577" t="s">
        <v>65</v>
      </c>
    </row>
    <row r="1578" spans="1:25" x14ac:dyDescent="0.25">
      <c r="A1578">
        <v>10250</v>
      </c>
      <c r="B1578">
        <v>32</v>
      </c>
      <c r="C1578" t="s">
        <v>2983</v>
      </c>
      <c r="D1578">
        <v>1</v>
      </c>
      <c r="E1578" t="s">
        <v>2985</v>
      </c>
      <c r="F1578" t="s">
        <v>1523</v>
      </c>
      <c r="G1578" t="s">
        <v>28</v>
      </c>
      <c r="H1578">
        <v>2</v>
      </c>
      <c r="I1578">
        <v>5</v>
      </c>
      <c r="J1578">
        <v>2004</v>
      </c>
      <c r="K1578" t="s">
        <v>29</v>
      </c>
      <c r="L1578">
        <v>76</v>
      </c>
      <c r="M1578" t="s">
        <v>2965</v>
      </c>
      <c r="N1578" t="s">
        <v>701</v>
      </c>
      <c r="O1578" t="s">
        <v>702</v>
      </c>
      <c r="P1578" t="s">
        <v>703</v>
      </c>
      <c r="Q1578" t="s">
        <v>34</v>
      </c>
      <c r="R1578" t="s">
        <v>704</v>
      </c>
      <c r="S1578" t="s">
        <v>73</v>
      </c>
      <c r="T1578" t="s">
        <v>92</v>
      </c>
      <c r="U1578" t="s">
        <v>38</v>
      </c>
      <c r="V1578" t="s">
        <v>39</v>
      </c>
      <c r="W1578" t="s">
        <v>149</v>
      </c>
      <c r="X1578" t="s">
        <v>705</v>
      </c>
      <c r="Y1578" t="s">
        <v>42</v>
      </c>
    </row>
    <row r="1579" spans="1:25" x14ac:dyDescent="0.25">
      <c r="A1579">
        <v>10263</v>
      </c>
      <c r="B1579">
        <v>37</v>
      </c>
      <c r="C1579" t="s">
        <v>2986</v>
      </c>
      <c r="D1579">
        <v>7</v>
      </c>
      <c r="E1579" t="s">
        <v>2987</v>
      </c>
      <c r="F1579" t="s">
        <v>161</v>
      </c>
      <c r="G1579" t="s">
        <v>28</v>
      </c>
      <c r="H1579">
        <v>2</v>
      </c>
      <c r="I1579">
        <v>6</v>
      </c>
      <c r="J1579">
        <v>2004</v>
      </c>
      <c r="K1579" t="s">
        <v>29</v>
      </c>
      <c r="L1579">
        <v>76</v>
      </c>
      <c r="M1579" t="s">
        <v>2965</v>
      </c>
      <c r="N1579" t="s">
        <v>162</v>
      </c>
      <c r="O1579" t="s">
        <v>163</v>
      </c>
      <c r="P1579" t="s">
        <v>164</v>
      </c>
      <c r="Q1579" t="s">
        <v>34</v>
      </c>
      <c r="R1579" t="s">
        <v>165</v>
      </c>
      <c r="S1579" t="s">
        <v>166</v>
      </c>
      <c r="T1579" t="s">
        <v>167</v>
      </c>
      <c r="U1579" t="s">
        <v>38</v>
      </c>
      <c r="V1579" t="s">
        <v>39</v>
      </c>
      <c r="W1579" t="s">
        <v>168</v>
      </c>
      <c r="X1579" t="s">
        <v>76</v>
      </c>
      <c r="Y1579" t="s">
        <v>42</v>
      </c>
    </row>
    <row r="1580" spans="1:25" x14ac:dyDescent="0.25">
      <c r="A1580">
        <v>10275</v>
      </c>
      <c r="B1580">
        <v>30</v>
      </c>
      <c r="C1580" t="s">
        <v>2988</v>
      </c>
      <c r="D1580">
        <v>6</v>
      </c>
      <c r="E1580" t="s">
        <v>2989</v>
      </c>
      <c r="F1580" t="s">
        <v>171</v>
      </c>
      <c r="G1580" t="s">
        <v>28</v>
      </c>
      <c r="H1580">
        <v>3</v>
      </c>
      <c r="I1580">
        <v>7</v>
      </c>
      <c r="J1580">
        <v>2004</v>
      </c>
      <c r="K1580" t="s">
        <v>29</v>
      </c>
      <c r="L1580">
        <v>76</v>
      </c>
      <c r="M1580" t="s">
        <v>2965</v>
      </c>
      <c r="N1580" t="s">
        <v>172</v>
      </c>
      <c r="O1580" t="s">
        <v>173</v>
      </c>
      <c r="P1580" t="s">
        <v>174</v>
      </c>
      <c r="Q1580" t="s">
        <v>34</v>
      </c>
      <c r="R1580" t="s">
        <v>175</v>
      </c>
      <c r="S1580" t="s">
        <v>34</v>
      </c>
      <c r="T1580" t="s">
        <v>176</v>
      </c>
      <c r="U1580" t="s">
        <v>51</v>
      </c>
      <c r="V1580" t="s">
        <v>52</v>
      </c>
      <c r="W1580" t="s">
        <v>177</v>
      </c>
      <c r="X1580" t="s">
        <v>178</v>
      </c>
      <c r="Y1580" t="s">
        <v>42</v>
      </c>
    </row>
    <row r="1581" spans="1:25" x14ac:dyDescent="0.25">
      <c r="A1581">
        <v>10285</v>
      </c>
      <c r="B1581">
        <v>39</v>
      </c>
      <c r="C1581" t="s">
        <v>2990</v>
      </c>
      <c r="D1581">
        <v>11</v>
      </c>
      <c r="E1581" t="s">
        <v>2991</v>
      </c>
      <c r="F1581" t="s">
        <v>180</v>
      </c>
      <c r="G1581" t="s">
        <v>28</v>
      </c>
      <c r="H1581">
        <v>3</v>
      </c>
      <c r="I1581">
        <v>8</v>
      </c>
      <c r="J1581">
        <v>2004</v>
      </c>
      <c r="K1581" t="s">
        <v>29</v>
      </c>
      <c r="L1581">
        <v>76</v>
      </c>
      <c r="M1581" t="s">
        <v>2965</v>
      </c>
      <c r="N1581" t="s">
        <v>181</v>
      </c>
      <c r="O1581" t="s">
        <v>182</v>
      </c>
      <c r="P1581" t="s">
        <v>183</v>
      </c>
      <c r="Q1581" t="s">
        <v>34</v>
      </c>
      <c r="R1581" t="s">
        <v>184</v>
      </c>
      <c r="S1581" t="s">
        <v>185</v>
      </c>
      <c r="T1581" t="s">
        <v>186</v>
      </c>
      <c r="U1581" t="s">
        <v>38</v>
      </c>
      <c r="V1581" t="s">
        <v>39</v>
      </c>
      <c r="W1581" t="s">
        <v>187</v>
      </c>
      <c r="X1581" t="s">
        <v>188</v>
      </c>
      <c r="Y1581" t="s">
        <v>42</v>
      </c>
    </row>
    <row r="1582" spans="1:25" x14ac:dyDescent="0.25">
      <c r="A1582">
        <v>10297</v>
      </c>
      <c r="B1582">
        <v>32</v>
      </c>
      <c r="C1582" t="s">
        <v>2992</v>
      </c>
      <c r="D1582">
        <v>1</v>
      </c>
      <c r="E1582" t="s">
        <v>2993</v>
      </c>
      <c r="F1582" t="s">
        <v>1868</v>
      </c>
      <c r="G1582" t="s">
        <v>28</v>
      </c>
      <c r="H1582">
        <v>3</v>
      </c>
      <c r="I1582">
        <v>9</v>
      </c>
      <c r="J1582">
        <v>2004</v>
      </c>
      <c r="K1582" t="s">
        <v>29</v>
      </c>
      <c r="L1582">
        <v>76</v>
      </c>
      <c r="M1582" t="s">
        <v>2965</v>
      </c>
      <c r="N1582" t="s">
        <v>903</v>
      </c>
      <c r="O1582" t="s">
        <v>904</v>
      </c>
      <c r="P1582" t="s">
        <v>905</v>
      </c>
      <c r="Q1582" t="s">
        <v>906</v>
      </c>
      <c r="R1582" t="s">
        <v>907</v>
      </c>
      <c r="S1582" t="s">
        <v>34</v>
      </c>
      <c r="T1582" t="s">
        <v>908</v>
      </c>
      <c r="U1582" t="s">
        <v>909</v>
      </c>
      <c r="V1582" t="s">
        <v>52</v>
      </c>
      <c r="W1582" t="s">
        <v>910</v>
      </c>
      <c r="X1582" t="s">
        <v>911</v>
      </c>
      <c r="Y1582" t="s">
        <v>42</v>
      </c>
    </row>
    <row r="1583" spans="1:25" x14ac:dyDescent="0.25">
      <c r="A1583">
        <v>10308</v>
      </c>
      <c r="B1583">
        <v>47</v>
      </c>
      <c r="C1583" t="s">
        <v>2994</v>
      </c>
      <c r="D1583">
        <v>4</v>
      </c>
      <c r="E1583" t="s">
        <v>2995</v>
      </c>
      <c r="F1583" t="s">
        <v>200</v>
      </c>
      <c r="G1583" t="s">
        <v>28</v>
      </c>
      <c r="H1583">
        <v>4</v>
      </c>
      <c r="I1583">
        <v>10</v>
      </c>
      <c r="J1583">
        <v>2004</v>
      </c>
      <c r="K1583" t="s">
        <v>29</v>
      </c>
      <c r="L1583">
        <v>76</v>
      </c>
      <c r="M1583" t="s">
        <v>2965</v>
      </c>
      <c r="N1583" t="s">
        <v>510</v>
      </c>
      <c r="O1583" t="s">
        <v>511</v>
      </c>
      <c r="P1583" t="s">
        <v>512</v>
      </c>
      <c r="Q1583" t="s">
        <v>34</v>
      </c>
      <c r="R1583" t="s">
        <v>513</v>
      </c>
      <c r="S1583" t="s">
        <v>36</v>
      </c>
      <c r="T1583" t="s">
        <v>514</v>
      </c>
      <c r="U1583" t="s">
        <v>38</v>
      </c>
      <c r="V1583" t="s">
        <v>39</v>
      </c>
      <c r="W1583" t="s">
        <v>149</v>
      </c>
      <c r="X1583" t="s">
        <v>363</v>
      </c>
      <c r="Y1583" t="s">
        <v>42</v>
      </c>
    </row>
    <row r="1584" spans="1:25" x14ac:dyDescent="0.25">
      <c r="A1584">
        <v>10318</v>
      </c>
      <c r="B1584">
        <v>26</v>
      </c>
      <c r="C1584" t="s">
        <v>2996</v>
      </c>
      <c r="D1584">
        <v>6</v>
      </c>
      <c r="E1584" t="s">
        <v>2997</v>
      </c>
      <c r="F1584" t="s">
        <v>209</v>
      </c>
      <c r="G1584" t="s">
        <v>28</v>
      </c>
      <c r="H1584">
        <v>4</v>
      </c>
      <c r="I1584">
        <v>11</v>
      </c>
      <c r="J1584">
        <v>2004</v>
      </c>
      <c r="K1584" t="s">
        <v>29</v>
      </c>
      <c r="L1584">
        <v>76</v>
      </c>
      <c r="M1584" t="s">
        <v>2965</v>
      </c>
      <c r="N1584" t="s">
        <v>210</v>
      </c>
      <c r="O1584" t="s">
        <v>211</v>
      </c>
      <c r="P1584" t="s">
        <v>212</v>
      </c>
      <c r="Q1584" t="s">
        <v>34</v>
      </c>
      <c r="R1584" t="s">
        <v>213</v>
      </c>
      <c r="S1584" t="s">
        <v>214</v>
      </c>
      <c r="T1584" t="s">
        <v>215</v>
      </c>
      <c r="U1584" t="s">
        <v>38</v>
      </c>
      <c r="V1584" t="s">
        <v>39</v>
      </c>
      <c r="W1584" t="s">
        <v>40</v>
      </c>
      <c r="X1584" t="s">
        <v>216</v>
      </c>
      <c r="Y1584" t="s">
        <v>42</v>
      </c>
    </row>
    <row r="1585" spans="1:25" x14ac:dyDescent="0.25">
      <c r="A1585">
        <v>10329</v>
      </c>
      <c r="B1585">
        <v>37</v>
      </c>
      <c r="C1585" t="s">
        <v>2998</v>
      </c>
      <c r="D1585">
        <v>4</v>
      </c>
      <c r="E1585" t="s">
        <v>2999</v>
      </c>
      <c r="F1585" t="s">
        <v>218</v>
      </c>
      <c r="G1585" t="s">
        <v>28</v>
      </c>
      <c r="H1585">
        <v>4</v>
      </c>
      <c r="I1585">
        <v>11</v>
      </c>
      <c r="J1585">
        <v>2004</v>
      </c>
      <c r="K1585" t="s">
        <v>29</v>
      </c>
      <c r="L1585">
        <v>76</v>
      </c>
      <c r="M1585" t="s">
        <v>2965</v>
      </c>
      <c r="N1585" t="s">
        <v>31</v>
      </c>
      <c r="O1585" t="s">
        <v>32</v>
      </c>
      <c r="P1585" t="s">
        <v>33</v>
      </c>
      <c r="Q1585" t="s">
        <v>34</v>
      </c>
      <c r="R1585" t="s">
        <v>35</v>
      </c>
      <c r="S1585" t="s">
        <v>36</v>
      </c>
      <c r="T1585" t="s">
        <v>37</v>
      </c>
      <c r="U1585" t="s">
        <v>38</v>
      </c>
      <c r="V1585" t="s">
        <v>39</v>
      </c>
      <c r="W1585" t="s">
        <v>40</v>
      </c>
      <c r="X1585" t="s">
        <v>41</v>
      </c>
      <c r="Y1585" t="s">
        <v>65</v>
      </c>
    </row>
    <row r="1586" spans="1:25" x14ac:dyDescent="0.25">
      <c r="A1586">
        <v>10340</v>
      </c>
      <c r="B1586">
        <v>55</v>
      </c>
      <c r="C1586" t="s">
        <v>2988</v>
      </c>
      <c r="D1586">
        <v>8</v>
      </c>
      <c r="E1586" t="s">
        <v>3000</v>
      </c>
      <c r="F1586" t="s">
        <v>220</v>
      </c>
      <c r="G1586" t="s">
        <v>28</v>
      </c>
      <c r="H1586">
        <v>4</v>
      </c>
      <c r="I1586">
        <v>11</v>
      </c>
      <c r="J1586">
        <v>2004</v>
      </c>
      <c r="K1586" t="s">
        <v>29</v>
      </c>
      <c r="L1586">
        <v>76</v>
      </c>
      <c r="M1586" t="s">
        <v>2965</v>
      </c>
      <c r="N1586" t="s">
        <v>611</v>
      </c>
      <c r="O1586" t="s">
        <v>612</v>
      </c>
      <c r="P1586" t="s">
        <v>613</v>
      </c>
      <c r="Q1586" t="s">
        <v>34</v>
      </c>
      <c r="R1586" t="s">
        <v>614</v>
      </c>
      <c r="S1586" t="s">
        <v>34</v>
      </c>
      <c r="T1586" t="s">
        <v>615</v>
      </c>
      <c r="U1586" t="s">
        <v>273</v>
      </c>
      <c r="V1586" t="s">
        <v>52</v>
      </c>
      <c r="W1586" t="s">
        <v>616</v>
      </c>
      <c r="X1586" t="s">
        <v>617</v>
      </c>
      <c r="Y1586" t="s">
        <v>65</v>
      </c>
    </row>
    <row r="1587" spans="1:25" x14ac:dyDescent="0.25">
      <c r="A1587">
        <v>10363</v>
      </c>
      <c r="B1587">
        <v>21</v>
      </c>
      <c r="C1587" t="s">
        <v>77</v>
      </c>
      <c r="D1587">
        <v>8</v>
      </c>
      <c r="E1587" t="s">
        <v>3001</v>
      </c>
      <c r="F1587" t="s">
        <v>865</v>
      </c>
      <c r="G1587" t="s">
        <v>28</v>
      </c>
      <c r="H1587">
        <v>1</v>
      </c>
      <c r="I1587">
        <v>1</v>
      </c>
      <c r="J1587">
        <v>2005</v>
      </c>
      <c r="K1587" t="s">
        <v>29</v>
      </c>
      <c r="L1587">
        <v>76</v>
      </c>
      <c r="M1587" t="s">
        <v>2965</v>
      </c>
      <c r="N1587" t="s">
        <v>866</v>
      </c>
      <c r="O1587" t="s">
        <v>867</v>
      </c>
      <c r="P1587" t="s">
        <v>868</v>
      </c>
      <c r="Q1587" t="s">
        <v>34</v>
      </c>
      <c r="R1587" t="s">
        <v>869</v>
      </c>
      <c r="S1587" t="s">
        <v>34</v>
      </c>
      <c r="T1587" t="s">
        <v>870</v>
      </c>
      <c r="U1587" t="s">
        <v>196</v>
      </c>
      <c r="V1587" t="s">
        <v>52</v>
      </c>
      <c r="W1587" t="s">
        <v>871</v>
      </c>
      <c r="X1587" t="s">
        <v>872</v>
      </c>
      <c r="Y1587" t="s">
        <v>65</v>
      </c>
    </row>
    <row r="1588" spans="1:25" x14ac:dyDescent="0.25">
      <c r="A1588">
        <v>10375</v>
      </c>
      <c r="B1588">
        <v>23</v>
      </c>
      <c r="C1588" t="s">
        <v>77</v>
      </c>
      <c r="D1588">
        <v>9</v>
      </c>
      <c r="E1588" t="s">
        <v>3002</v>
      </c>
      <c r="F1588" t="s">
        <v>244</v>
      </c>
      <c r="G1588" t="s">
        <v>28</v>
      </c>
      <c r="H1588">
        <v>1</v>
      </c>
      <c r="I1588">
        <v>2</v>
      </c>
      <c r="J1588">
        <v>2005</v>
      </c>
      <c r="K1588" t="s">
        <v>29</v>
      </c>
      <c r="L1588">
        <v>76</v>
      </c>
      <c r="M1588" t="s">
        <v>2965</v>
      </c>
      <c r="N1588" t="s">
        <v>172</v>
      </c>
      <c r="O1588" t="s">
        <v>173</v>
      </c>
      <c r="P1588" t="s">
        <v>174</v>
      </c>
      <c r="Q1588" t="s">
        <v>34</v>
      </c>
      <c r="R1588" t="s">
        <v>175</v>
      </c>
      <c r="S1588" t="s">
        <v>34</v>
      </c>
      <c r="T1588" t="s">
        <v>176</v>
      </c>
      <c r="U1588" t="s">
        <v>51</v>
      </c>
      <c r="V1588" t="s">
        <v>52</v>
      </c>
      <c r="W1588" t="s">
        <v>177</v>
      </c>
      <c r="X1588" t="s">
        <v>178</v>
      </c>
      <c r="Y1588" t="s">
        <v>42</v>
      </c>
    </row>
    <row r="1589" spans="1:25" x14ac:dyDescent="0.25">
      <c r="A1589">
        <v>10389</v>
      </c>
      <c r="B1589">
        <v>49</v>
      </c>
      <c r="C1589" t="s">
        <v>1137</v>
      </c>
      <c r="D1589">
        <v>2</v>
      </c>
      <c r="E1589" t="s">
        <v>1158</v>
      </c>
      <c r="F1589" t="s">
        <v>247</v>
      </c>
      <c r="G1589" t="s">
        <v>28</v>
      </c>
      <c r="H1589">
        <v>1</v>
      </c>
      <c r="I1589">
        <v>3</v>
      </c>
      <c r="J1589">
        <v>2005</v>
      </c>
      <c r="K1589" t="s">
        <v>29</v>
      </c>
      <c r="L1589">
        <v>76</v>
      </c>
      <c r="M1589" t="s">
        <v>2965</v>
      </c>
      <c r="N1589" t="s">
        <v>401</v>
      </c>
      <c r="O1589" t="s">
        <v>402</v>
      </c>
      <c r="P1589" t="s">
        <v>403</v>
      </c>
      <c r="Q1589" t="s">
        <v>34</v>
      </c>
      <c r="R1589" t="s">
        <v>404</v>
      </c>
      <c r="S1589" t="s">
        <v>34</v>
      </c>
      <c r="T1589" t="s">
        <v>405</v>
      </c>
      <c r="U1589" t="s">
        <v>287</v>
      </c>
      <c r="V1589" t="s">
        <v>52</v>
      </c>
      <c r="W1589" t="s">
        <v>406</v>
      </c>
      <c r="X1589" t="s">
        <v>316</v>
      </c>
      <c r="Y1589" t="s">
        <v>65</v>
      </c>
    </row>
    <row r="1590" spans="1:25" x14ac:dyDescent="0.25">
      <c r="A1590">
        <v>10402</v>
      </c>
      <c r="B1590">
        <v>59</v>
      </c>
      <c r="C1590" t="s">
        <v>2983</v>
      </c>
      <c r="D1590">
        <v>3</v>
      </c>
      <c r="E1590" t="s">
        <v>3003</v>
      </c>
      <c r="F1590" t="s">
        <v>527</v>
      </c>
      <c r="G1590" t="s">
        <v>28</v>
      </c>
      <c r="H1590">
        <v>2</v>
      </c>
      <c r="I1590">
        <v>4</v>
      </c>
      <c r="J1590">
        <v>2005</v>
      </c>
      <c r="K1590" t="s">
        <v>29</v>
      </c>
      <c r="L1590">
        <v>76</v>
      </c>
      <c r="M1590" t="s">
        <v>2965</v>
      </c>
      <c r="N1590" t="s">
        <v>124</v>
      </c>
      <c r="O1590" t="s">
        <v>125</v>
      </c>
      <c r="P1590" t="s">
        <v>126</v>
      </c>
      <c r="Q1590" t="s">
        <v>34</v>
      </c>
      <c r="R1590" t="s">
        <v>61</v>
      </c>
      <c r="S1590" t="s">
        <v>34</v>
      </c>
      <c r="T1590" t="s">
        <v>127</v>
      </c>
      <c r="U1590" t="s">
        <v>51</v>
      </c>
      <c r="V1590" t="s">
        <v>52</v>
      </c>
      <c r="W1590" t="s">
        <v>128</v>
      </c>
      <c r="X1590" t="s">
        <v>129</v>
      </c>
      <c r="Y1590" t="s">
        <v>65</v>
      </c>
    </row>
    <row r="1591" spans="1:25" x14ac:dyDescent="0.25">
      <c r="A1591">
        <v>10416</v>
      </c>
      <c r="B1591">
        <v>32</v>
      </c>
      <c r="C1591" t="s">
        <v>2983</v>
      </c>
      <c r="D1591">
        <v>1</v>
      </c>
      <c r="E1591" t="s">
        <v>2985</v>
      </c>
      <c r="F1591" t="s">
        <v>1562</v>
      </c>
      <c r="G1591" t="s">
        <v>28</v>
      </c>
      <c r="H1591">
        <v>2</v>
      </c>
      <c r="I1591">
        <v>5</v>
      </c>
      <c r="J1591">
        <v>2005</v>
      </c>
      <c r="K1591" t="s">
        <v>29</v>
      </c>
      <c r="L1591">
        <v>76</v>
      </c>
      <c r="M1591" t="s">
        <v>2965</v>
      </c>
      <c r="N1591" t="s">
        <v>831</v>
      </c>
      <c r="O1591" t="s">
        <v>832</v>
      </c>
      <c r="P1591" t="s">
        <v>833</v>
      </c>
      <c r="Q1591" t="s">
        <v>34</v>
      </c>
      <c r="R1591" t="s">
        <v>834</v>
      </c>
      <c r="S1591" t="s">
        <v>34</v>
      </c>
      <c r="T1591" t="s">
        <v>835</v>
      </c>
      <c r="U1591" t="s">
        <v>396</v>
      </c>
      <c r="V1591" t="s">
        <v>52</v>
      </c>
      <c r="W1591" t="s">
        <v>836</v>
      </c>
      <c r="X1591" t="s">
        <v>837</v>
      </c>
      <c r="Y1591" t="s">
        <v>42</v>
      </c>
    </row>
    <row r="1592" spans="1:25" x14ac:dyDescent="0.25">
      <c r="A1592">
        <v>10105</v>
      </c>
      <c r="B1592">
        <v>43</v>
      </c>
      <c r="C1592" t="s">
        <v>77</v>
      </c>
      <c r="D1592">
        <v>9</v>
      </c>
      <c r="E1592" t="s">
        <v>3004</v>
      </c>
      <c r="F1592" t="s">
        <v>560</v>
      </c>
      <c r="G1592" t="s">
        <v>28</v>
      </c>
      <c r="H1592">
        <v>1</v>
      </c>
      <c r="I1592">
        <v>2</v>
      </c>
      <c r="J1592">
        <v>2003</v>
      </c>
      <c r="K1592" t="s">
        <v>2075</v>
      </c>
      <c r="L1592">
        <v>122</v>
      </c>
      <c r="M1592" t="s">
        <v>3005</v>
      </c>
      <c r="N1592" t="s">
        <v>562</v>
      </c>
      <c r="O1592" t="s">
        <v>563</v>
      </c>
      <c r="P1592" t="s">
        <v>564</v>
      </c>
      <c r="Q1592" t="s">
        <v>34</v>
      </c>
      <c r="R1592" t="s">
        <v>565</v>
      </c>
      <c r="S1592" t="s">
        <v>34</v>
      </c>
      <c r="T1592" t="s">
        <v>566</v>
      </c>
      <c r="U1592" t="s">
        <v>567</v>
      </c>
      <c r="V1592" t="s">
        <v>52</v>
      </c>
      <c r="W1592" t="s">
        <v>568</v>
      </c>
      <c r="X1592" t="s">
        <v>569</v>
      </c>
      <c r="Y1592" t="s">
        <v>65</v>
      </c>
    </row>
    <row r="1593" spans="1:25" x14ac:dyDescent="0.25">
      <c r="A1593">
        <v>10117</v>
      </c>
      <c r="B1593">
        <v>41</v>
      </c>
      <c r="C1593" t="s">
        <v>77</v>
      </c>
      <c r="D1593">
        <v>3</v>
      </c>
      <c r="E1593" t="s">
        <v>3006</v>
      </c>
      <c r="F1593" t="s">
        <v>882</v>
      </c>
      <c r="G1593" t="s">
        <v>28</v>
      </c>
      <c r="H1593">
        <v>2</v>
      </c>
      <c r="I1593">
        <v>4</v>
      </c>
      <c r="J1593">
        <v>2003</v>
      </c>
      <c r="K1593" t="s">
        <v>2075</v>
      </c>
      <c r="L1593">
        <v>122</v>
      </c>
      <c r="M1593" t="s">
        <v>3005</v>
      </c>
      <c r="N1593" t="s">
        <v>302</v>
      </c>
      <c r="O1593" t="s">
        <v>303</v>
      </c>
      <c r="P1593" t="s">
        <v>304</v>
      </c>
      <c r="Q1593" t="s">
        <v>34</v>
      </c>
      <c r="R1593" t="s">
        <v>305</v>
      </c>
      <c r="S1593" t="s">
        <v>34</v>
      </c>
      <c r="T1593" t="s">
        <v>306</v>
      </c>
      <c r="U1593" t="s">
        <v>305</v>
      </c>
      <c r="V1593" t="s">
        <v>307</v>
      </c>
      <c r="W1593" t="s">
        <v>308</v>
      </c>
      <c r="X1593" t="s">
        <v>309</v>
      </c>
      <c r="Y1593" t="s">
        <v>65</v>
      </c>
    </row>
    <row r="1594" spans="1:25" x14ac:dyDescent="0.25">
      <c r="A1594">
        <v>10129</v>
      </c>
      <c r="B1594">
        <v>45</v>
      </c>
      <c r="C1594" t="s">
        <v>77</v>
      </c>
      <c r="D1594">
        <v>9</v>
      </c>
      <c r="E1594" t="s">
        <v>3007</v>
      </c>
      <c r="F1594" t="s">
        <v>573</v>
      </c>
      <c r="G1594" t="s">
        <v>28</v>
      </c>
      <c r="H1594">
        <v>2</v>
      </c>
      <c r="I1594">
        <v>6</v>
      </c>
      <c r="J1594">
        <v>2003</v>
      </c>
      <c r="K1594" t="s">
        <v>2075</v>
      </c>
      <c r="L1594">
        <v>122</v>
      </c>
      <c r="M1594" t="s">
        <v>3005</v>
      </c>
      <c r="N1594" t="s">
        <v>574</v>
      </c>
      <c r="O1594" t="s">
        <v>575</v>
      </c>
      <c r="P1594" t="s">
        <v>576</v>
      </c>
      <c r="Q1594" t="s">
        <v>34</v>
      </c>
      <c r="R1594" t="s">
        <v>577</v>
      </c>
      <c r="S1594" t="s">
        <v>34</v>
      </c>
      <c r="T1594" t="s">
        <v>578</v>
      </c>
      <c r="U1594" t="s">
        <v>262</v>
      </c>
      <c r="V1594" t="s">
        <v>52</v>
      </c>
      <c r="W1594" t="s">
        <v>84</v>
      </c>
      <c r="X1594" t="s">
        <v>579</v>
      </c>
      <c r="Y1594" t="s">
        <v>65</v>
      </c>
    </row>
    <row r="1595" spans="1:25" x14ac:dyDescent="0.25">
      <c r="A1595">
        <v>10142</v>
      </c>
      <c r="B1595">
        <v>33</v>
      </c>
      <c r="C1595" t="s">
        <v>77</v>
      </c>
      <c r="D1595">
        <v>6</v>
      </c>
      <c r="E1595" t="s">
        <v>3008</v>
      </c>
      <c r="F1595" t="s">
        <v>891</v>
      </c>
      <c r="G1595" t="s">
        <v>28</v>
      </c>
      <c r="H1595">
        <v>3</v>
      </c>
      <c r="I1595">
        <v>8</v>
      </c>
      <c r="J1595">
        <v>2003</v>
      </c>
      <c r="K1595" t="s">
        <v>2075</v>
      </c>
      <c r="L1595">
        <v>122</v>
      </c>
      <c r="M1595" t="s">
        <v>3005</v>
      </c>
      <c r="N1595" t="s">
        <v>417</v>
      </c>
      <c r="O1595" t="s">
        <v>418</v>
      </c>
      <c r="P1595" t="s">
        <v>419</v>
      </c>
      <c r="Q1595" t="s">
        <v>34</v>
      </c>
      <c r="R1595" t="s">
        <v>420</v>
      </c>
      <c r="S1595" t="s">
        <v>73</v>
      </c>
      <c r="T1595" t="s">
        <v>167</v>
      </c>
      <c r="U1595" t="s">
        <v>38</v>
      </c>
      <c r="V1595" t="s">
        <v>39</v>
      </c>
      <c r="W1595" t="s">
        <v>421</v>
      </c>
      <c r="X1595" t="s">
        <v>422</v>
      </c>
      <c r="Y1595" t="s">
        <v>65</v>
      </c>
    </row>
    <row r="1596" spans="1:25" x14ac:dyDescent="0.25">
      <c r="A1596">
        <v>10153</v>
      </c>
      <c r="B1596">
        <v>40</v>
      </c>
      <c r="C1596" t="s">
        <v>77</v>
      </c>
      <c r="D1596">
        <v>5</v>
      </c>
      <c r="E1596" t="s">
        <v>3009</v>
      </c>
      <c r="F1596" t="s">
        <v>893</v>
      </c>
      <c r="G1596" t="s">
        <v>28</v>
      </c>
      <c r="H1596">
        <v>3</v>
      </c>
      <c r="I1596">
        <v>9</v>
      </c>
      <c r="J1596">
        <v>2003</v>
      </c>
      <c r="K1596" t="s">
        <v>2075</v>
      </c>
      <c r="L1596">
        <v>122</v>
      </c>
      <c r="M1596" t="s">
        <v>3005</v>
      </c>
      <c r="N1596" t="s">
        <v>268</v>
      </c>
      <c r="O1596" t="s">
        <v>269</v>
      </c>
      <c r="P1596" t="s">
        <v>270</v>
      </c>
      <c r="Q1596" t="s">
        <v>34</v>
      </c>
      <c r="R1596" t="s">
        <v>271</v>
      </c>
      <c r="S1596" t="s">
        <v>34</v>
      </c>
      <c r="T1596" t="s">
        <v>272</v>
      </c>
      <c r="U1596" t="s">
        <v>273</v>
      </c>
      <c r="V1596" t="s">
        <v>52</v>
      </c>
      <c r="W1596" t="s">
        <v>274</v>
      </c>
      <c r="X1596" t="s">
        <v>275</v>
      </c>
      <c r="Y1596" t="s">
        <v>65</v>
      </c>
    </row>
    <row r="1597" spans="1:25" x14ac:dyDescent="0.25">
      <c r="A1597">
        <v>10167</v>
      </c>
      <c r="B1597">
        <v>33</v>
      </c>
      <c r="C1597" t="s">
        <v>77</v>
      </c>
      <c r="D1597">
        <v>16</v>
      </c>
      <c r="E1597" t="s">
        <v>3010</v>
      </c>
      <c r="F1597" t="s">
        <v>590</v>
      </c>
      <c r="G1597" t="s">
        <v>591</v>
      </c>
      <c r="H1597">
        <v>4</v>
      </c>
      <c r="I1597">
        <v>10</v>
      </c>
      <c r="J1597">
        <v>2003</v>
      </c>
      <c r="K1597" t="s">
        <v>2075</v>
      </c>
      <c r="L1597">
        <v>122</v>
      </c>
      <c r="M1597" t="s">
        <v>3005</v>
      </c>
      <c r="N1597" t="s">
        <v>401</v>
      </c>
      <c r="O1597" t="s">
        <v>402</v>
      </c>
      <c r="P1597" t="s">
        <v>403</v>
      </c>
      <c r="Q1597" t="s">
        <v>34</v>
      </c>
      <c r="R1597" t="s">
        <v>404</v>
      </c>
      <c r="S1597" t="s">
        <v>34</v>
      </c>
      <c r="T1597" t="s">
        <v>405</v>
      </c>
      <c r="U1597" t="s">
        <v>287</v>
      </c>
      <c r="V1597" t="s">
        <v>52</v>
      </c>
      <c r="W1597" t="s">
        <v>406</v>
      </c>
      <c r="X1597" t="s">
        <v>316</v>
      </c>
      <c r="Y1597" t="s">
        <v>65</v>
      </c>
    </row>
    <row r="1598" spans="1:25" x14ac:dyDescent="0.25">
      <c r="A1598">
        <v>10177</v>
      </c>
      <c r="B1598">
        <v>50</v>
      </c>
      <c r="C1598" t="s">
        <v>77</v>
      </c>
      <c r="D1598">
        <v>7</v>
      </c>
      <c r="E1598" t="s">
        <v>3011</v>
      </c>
      <c r="F1598" t="s">
        <v>2167</v>
      </c>
      <c r="G1598" t="s">
        <v>28</v>
      </c>
      <c r="H1598">
        <v>4</v>
      </c>
      <c r="I1598">
        <v>11</v>
      </c>
      <c r="J1598">
        <v>2003</v>
      </c>
      <c r="K1598" t="s">
        <v>2075</v>
      </c>
      <c r="L1598">
        <v>122</v>
      </c>
      <c r="M1598" t="s">
        <v>3005</v>
      </c>
      <c r="N1598" t="s">
        <v>914</v>
      </c>
      <c r="O1598" t="s">
        <v>915</v>
      </c>
      <c r="P1598" t="s">
        <v>916</v>
      </c>
      <c r="Q1598" t="s">
        <v>34</v>
      </c>
      <c r="R1598" t="s">
        <v>271</v>
      </c>
      <c r="S1598" t="s">
        <v>34</v>
      </c>
      <c r="T1598" t="s">
        <v>295</v>
      </c>
      <c r="U1598" t="s">
        <v>273</v>
      </c>
      <c r="V1598" t="s">
        <v>52</v>
      </c>
      <c r="W1598" t="s">
        <v>917</v>
      </c>
      <c r="X1598" t="s">
        <v>918</v>
      </c>
      <c r="Y1598" t="s">
        <v>65</v>
      </c>
    </row>
    <row r="1599" spans="1:25" x14ac:dyDescent="0.25">
      <c r="A1599">
        <v>10185</v>
      </c>
      <c r="B1599">
        <v>30</v>
      </c>
      <c r="C1599" t="s">
        <v>77</v>
      </c>
      <c r="D1599">
        <v>7</v>
      </c>
      <c r="E1599" t="s">
        <v>3012</v>
      </c>
      <c r="F1599" t="s">
        <v>602</v>
      </c>
      <c r="G1599" t="s">
        <v>28</v>
      </c>
      <c r="H1599">
        <v>4</v>
      </c>
      <c r="I1599">
        <v>11</v>
      </c>
      <c r="J1599">
        <v>2003</v>
      </c>
      <c r="K1599" t="s">
        <v>2075</v>
      </c>
      <c r="L1599">
        <v>122</v>
      </c>
      <c r="M1599" t="s">
        <v>3005</v>
      </c>
      <c r="N1599" t="s">
        <v>582</v>
      </c>
      <c r="O1599" t="s">
        <v>583</v>
      </c>
      <c r="P1599" t="s">
        <v>584</v>
      </c>
      <c r="Q1599" t="s">
        <v>34</v>
      </c>
      <c r="R1599" t="s">
        <v>251</v>
      </c>
      <c r="S1599" t="s">
        <v>185</v>
      </c>
      <c r="T1599" t="s">
        <v>252</v>
      </c>
      <c r="U1599" t="s">
        <v>38</v>
      </c>
      <c r="V1599" t="s">
        <v>39</v>
      </c>
      <c r="W1599" t="s">
        <v>585</v>
      </c>
      <c r="X1599" t="s">
        <v>586</v>
      </c>
      <c r="Y1599" t="s">
        <v>65</v>
      </c>
    </row>
    <row r="1600" spans="1:25" x14ac:dyDescent="0.25">
      <c r="A1600">
        <v>10197</v>
      </c>
      <c r="B1600">
        <v>41</v>
      </c>
      <c r="C1600" t="s">
        <v>77</v>
      </c>
      <c r="D1600">
        <v>13</v>
      </c>
      <c r="E1600" t="s">
        <v>3013</v>
      </c>
      <c r="F1600" t="s">
        <v>610</v>
      </c>
      <c r="G1600" t="s">
        <v>28</v>
      </c>
      <c r="H1600">
        <v>4</v>
      </c>
      <c r="I1600">
        <v>11</v>
      </c>
      <c r="J1600">
        <v>2003</v>
      </c>
      <c r="K1600" t="s">
        <v>2075</v>
      </c>
      <c r="L1600">
        <v>122</v>
      </c>
      <c r="M1600" t="s">
        <v>3005</v>
      </c>
      <c r="N1600" t="s">
        <v>611</v>
      </c>
      <c r="O1600" t="s">
        <v>612</v>
      </c>
      <c r="P1600" t="s">
        <v>613</v>
      </c>
      <c r="Q1600" t="s">
        <v>34</v>
      </c>
      <c r="R1600" t="s">
        <v>614</v>
      </c>
      <c r="S1600" t="s">
        <v>34</v>
      </c>
      <c r="T1600" t="s">
        <v>615</v>
      </c>
      <c r="U1600" t="s">
        <v>273</v>
      </c>
      <c r="V1600" t="s">
        <v>52</v>
      </c>
      <c r="W1600" t="s">
        <v>616</v>
      </c>
      <c r="X1600" t="s">
        <v>617</v>
      </c>
      <c r="Y1600" t="s">
        <v>65</v>
      </c>
    </row>
    <row r="1601" spans="1:25" x14ac:dyDescent="0.25">
      <c r="A1601">
        <v>10208</v>
      </c>
      <c r="B1601">
        <v>35</v>
      </c>
      <c r="C1601" t="s">
        <v>77</v>
      </c>
      <c r="D1601">
        <v>7</v>
      </c>
      <c r="E1601" t="s">
        <v>3014</v>
      </c>
      <c r="F1601" t="s">
        <v>900</v>
      </c>
      <c r="G1601" t="s">
        <v>28</v>
      </c>
      <c r="H1601">
        <v>1</v>
      </c>
      <c r="I1601">
        <v>1</v>
      </c>
      <c r="J1601">
        <v>2004</v>
      </c>
      <c r="K1601" t="s">
        <v>2075</v>
      </c>
      <c r="L1601">
        <v>122</v>
      </c>
      <c r="M1601" t="s">
        <v>3005</v>
      </c>
      <c r="N1601" t="s">
        <v>338</v>
      </c>
      <c r="O1601" t="s">
        <v>339</v>
      </c>
      <c r="P1601" t="s">
        <v>340</v>
      </c>
      <c r="Q1601" t="s">
        <v>34</v>
      </c>
      <c r="R1601" t="s">
        <v>341</v>
      </c>
      <c r="S1601" t="s">
        <v>34</v>
      </c>
      <c r="T1601" t="s">
        <v>342</v>
      </c>
      <c r="U1601" t="s">
        <v>51</v>
      </c>
      <c r="V1601" t="s">
        <v>52</v>
      </c>
      <c r="W1601" t="s">
        <v>343</v>
      </c>
      <c r="X1601" t="s">
        <v>344</v>
      </c>
      <c r="Y1601" t="s">
        <v>65</v>
      </c>
    </row>
    <row r="1602" spans="1:25" x14ac:dyDescent="0.25">
      <c r="A1602">
        <v>10221</v>
      </c>
      <c r="B1602">
        <v>49</v>
      </c>
      <c r="C1602" t="s">
        <v>77</v>
      </c>
      <c r="D1602">
        <v>1</v>
      </c>
      <c r="E1602" t="s">
        <v>3015</v>
      </c>
      <c r="F1602" t="s">
        <v>2172</v>
      </c>
      <c r="G1602" t="s">
        <v>28</v>
      </c>
      <c r="H1602">
        <v>1</v>
      </c>
      <c r="I1602">
        <v>2</v>
      </c>
      <c r="J1602">
        <v>2004</v>
      </c>
      <c r="K1602" t="s">
        <v>2075</v>
      </c>
      <c r="L1602">
        <v>122</v>
      </c>
      <c r="M1602" t="s">
        <v>3005</v>
      </c>
      <c r="N1602" t="s">
        <v>638</v>
      </c>
      <c r="O1602" t="s">
        <v>639</v>
      </c>
      <c r="P1602" t="s">
        <v>640</v>
      </c>
      <c r="Q1602" t="s">
        <v>34</v>
      </c>
      <c r="R1602" t="s">
        <v>641</v>
      </c>
      <c r="S1602" t="s">
        <v>34</v>
      </c>
      <c r="T1602" t="s">
        <v>642</v>
      </c>
      <c r="U1602" t="s">
        <v>643</v>
      </c>
      <c r="V1602" t="s">
        <v>52</v>
      </c>
      <c r="W1602" t="s">
        <v>644</v>
      </c>
      <c r="X1602" t="s">
        <v>645</v>
      </c>
      <c r="Y1602" t="s">
        <v>65</v>
      </c>
    </row>
    <row r="1603" spans="1:25" x14ac:dyDescent="0.25">
      <c r="A1603">
        <v>10232</v>
      </c>
      <c r="B1603">
        <v>46</v>
      </c>
      <c r="C1603" t="s">
        <v>77</v>
      </c>
      <c r="D1603">
        <v>4</v>
      </c>
      <c r="E1603" t="s">
        <v>3016</v>
      </c>
      <c r="F1603" t="s">
        <v>2174</v>
      </c>
      <c r="G1603" t="s">
        <v>28</v>
      </c>
      <c r="H1603">
        <v>1</v>
      </c>
      <c r="I1603">
        <v>3</v>
      </c>
      <c r="J1603">
        <v>2004</v>
      </c>
      <c r="K1603" t="s">
        <v>2075</v>
      </c>
      <c r="L1603">
        <v>122</v>
      </c>
      <c r="M1603" t="s">
        <v>3005</v>
      </c>
      <c r="N1603" t="s">
        <v>666</v>
      </c>
      <c r="O1603" t="s">
        <v>667</v>
      </c>
      <c r="P1603" t="s">
        <v>668</v>
      </c>
      <c r="Q1603" t="s">
        <v>34</v>
      </c>
      <c r="R1603" t="s">
        <v>669</v>
      </c>
      <c r="S1603" t="s">
        <v>670</v>
      </c>
      <c r="T1603" t="s">
        <v>671</v>
      </c>
      <c r="U1603" t="s">
        <v>262</v>
      </c>
      <c r="V1603" t="s">
        <v>52</v>
      </c>
      <c r="W1603" t="s">
        <v>672</v>
      </c>
      <c r="X1603" t="s">
        <v>673</v>
      </c>
      <c r="Y1603" t="s">
        <v>65</v>
      </c>
    </row>
    <row r="1604" spans="1:25" x14ac:dyDescent="0.25">
      <c r="A1604">
        <v>10248</v>
      </c>
      <c r="B1604">
        <v>48</v>
      </c>
      <c r="C1604" t="s">
        <v>77</v>
      </c>
      <c r="D1604">
        <v>10</v>
      </c>
      <c r="E1604" t="s">
        <v>3017</v>
      </c>
      <c r="F1604" t="s">
        <v>633</v>
      </c>
      <c r="G1604" t="s">
        <v>591</v>
      </c>
      <c r="H1604">
        <v>2</v>
      </c>
      <c r="I1604">
        <v>5</v>
      </c>
      <c r="J1604">
        <v>2004</v>
      </c>
      <c r="K1604" t="s">
        <v>2075</v>
      </c>
      <c r="L1604">
        <v>122</v>
      </c>
      <c r="M1604" t="s">
        <v>3005</v>
      </c>
      <c r="N1604" t="s">
        <v>31</v>
      </c>
      <c r="O1604" t="s">
        <v>32</v>
      </c>
      <c r="P1604" t="s">
        <v>33</v>
      </c>
      <c r="Q1604" t="s">
        <v>34</v>
      </c>
      <c r="R1604" t="s">
        <v>35</v>
      </c>
      <c r="S1604" t="s">
        <v>36</v>
      </c>
      <c r="T1604" t="s">
        <v>37</v>
      </c>
      <c r="U1604" t="s">
        <v>38</v>
      </c>
      <c r="V1604" t="s">
        <v>39</v>
      </c>
      <c r="W1604" t="s">
        <v>40</v>
      </c>
      <c r="X1604" t="s">
        <v>41</v>
      </c>
      <c r="Y1604" t="s">
        <v>65</v>
      </c>
    </row>
    <row r="1605" spans="1:25" x14ac:dyDescent="0.25">
      <c r="A1605">
        <v>10261</v>
      </c>
      <c r="B1605">
        <v>36</v>
      </c>
      <c r="C1605" t="s">
        <v>77</v>
      </c>
      <c r="D1605">
        <v>8</v>
      </c>
      <c r="E1605" t="s">
        <v>3018</v>
      </c>
      <c r="F1605" t="s">
        <v>635</v>
      </c>
      <c r="G1605" t="s">
        <v>28</v>
      </c>
      <c r="H1605">
        <v>2</v>
      </c>
      <c r="I1605">
        <v>6</v>
      </c>
      <c r="J1605">
        <v>2004</v>
      </c>
      <c r="K1605" t="s">
        <v>2075</v>
      </c>
      <c r="L1605">
        <v>122</v>
      </c>
      <c r="M1605" t="s">
        <v>3005</v>
      </c>
      <c r="N1605" t="s">
        <v>458</v>
      </c>
      <c r="O1605" t="s">
        <v>459</v>
      </c>
      <c r="P1605" t="s">
        <v>460</v>
      </c>
      <c r="Q1605" t="s">
        <v>34</v>
      </c>
      <c r="R1605" t="s">
        <v>461</v>
      </c>
      <c r="S1605" t="s">
        <v>462</v>
      </c>
      <c r="T1605" t="s">
        <v>463</v>
      </c>
      <c r="U1605" t="s">
        <v>353</v>
      </c>
      <c r="V1605" t="s">
        <v>39</v>
      </c>
      <c r="W1605" t="s">
        <v>464</v>
      </c>
      <c r="X1605" t="s">
        <v>465</v>
      </c>
      <c r="Y1605" t="s">
        <v>65</v>
      </c>
    </row>
    <row r="1606" spans="1:25" x14ac:dyDescent="0.25">
      <c r="A1606">
        <v>10273</v>
      </c>
      <c r="B1606">
        <v>22</v>
      </c>
      <c r="C1606" t="s">
        <v>77</v>
      </c>
      <c r="D1606">
        <v>11</v>
      </c>
      <c r="E1606" t="s">
        <v>3019</v>
      </c>
      <c r="F1606" t="s">
        <v>637</v>
      </c>
      <c r="G1606" t="s">
        <v>28</v>
      </c>
      <c r="H1606">
        <v>3</v>
      </c>
      <c r="I1606">
        <v>7</v>
      </c>
      <c r="J1606">
        <v>2004</v>
      </c>
      <c r="K1606" t="s">
        <v>2075</v>
      </c>
      <c r="L1606">
        <v>122</v>
      </c>
      <c r="M1606" t="s">
        <v>3005</v>
      </c>
      <c r="N1606" t="s">
        <v>638</v>
      </c>
      <c r="O1606" t="s">
        <v>639</v>
      </c>
      <c r="P1606" t="s">
        <v>640</v>
      </c>
      <c r="Q1606" t="s">
        <v>34</v>
      </c>
      <c r="R1606" t="s">
        <v>641</v>
      </c>
      <c r="S1606" t="s">
        <v>34</v>
      </c>
      <c r="T1606" t="s">
        <v>642</v>
      </c>
      <c r="U1606" t="s">
        <v>643</v>
      </c>
      <c r="V1606" t="s">
        <v>52</v>
      </c>
      <c r="W1606" t="s">
        <v>644</v>
      </c>
      <c r="X1606" t="s">
        <v>645</v>
      </c>
      <c r="Y1606" t="s">
        <v>42</v>
      </c>
    </row>
    <row r="1607" spans="1:25" x14ac:dyDescent="0.25">
      <c r="A1607">
        <v>10283</v>
      </c>
      <c r="B1607">
        <v>42</v>
      </c>
      <c r="C1607" t="s">
        <v>77</v>
      </c>
      <c r="D1607">
        <v>13</v>
      </c>
      <c r="E1607" t="s">
        <v>3020</v>
      </c>
      <c r="F1607" t="s">
        <v>647</v>
      </c>
      <c r="G1607" t="s">
        <v>28</v>
      </c>
      <c r="H1607">
        <v>3</v>
      </c>
      <c r="I1607">
        <v>8</v>
      </c>
      <c r="J1607">
        <v>2004</v>
      </c>
      <c r="K1607" t="s">
        <v>2075</v>
      </c>
      <c r="L1607">
        <v>122</v>
      </c>
      <c r="M1607" t="s">
        <v>3005</v>
      </c>
      <c r="N1607" t="s">
        <v>648</v>
      </c>
      <c r="O1607" t="s">
        <v>649</v>
      </c>
      <c r="P1607" t="s">
        <v>650</v>
      </c>
      <c r="Q1607" t="s">
        <v>34</v>
      </c>
      <c r="R1607" t="s">
        <v>651</v>
      </c>
      <c r="S1607" t="s">
        <v>351</v>
      </c>
      <c r="T1607" t="s">
        <v>652</v>
      </c>
      <c r="U1607" t="s">
        <v>353</v>
      </c>
      <c r="V1607" t="s">
        <v>39</v>
      </c>
      <c r="W1607" t="s">
        <v>653</v>
      </c>
      <c r="X1607" t="s">
        <v>264</v>
      </c>
      <c r="Y1607" t="s">
        <v>65</v>
      </c>
    </row>
    <row r="1608" spans="1:25" x14ac:dyDescent="0.25">
      <c r="A1608">
        <v>10293</v>
      </c>
      <c r="B1608">
        <v>21</v>
      </c>
      <c r="C1608" t="s">
        <v>77</v>
      </c>
      <c r="D1608">
        <v>2</v>
      </c>
      <c r="E1608" t="s">
        <v>3021</v>
      </c>
      <c r="F1608" t="s">
        <v>925</v>
      </c>
      <c r="G1608" t="s">
        <v>28</v>
      </c>
      <c r="H1608">
        <v>3</v>
      </c>
      <c r="I1608">
        <v>9</v>
      </c>
      <c r="J1608">
        <v>2004</v>
      </c>
      <c r="K1608" t="s">
        <v>2075</v>
      </c>
      <c r="L1608">
        <v>122</v>
      </c>
      <c r="M1608" t="s">
        <v>3005</v>
      </c>
      <c r="N1608" t="s">
        <v>391</v>
      </c>
      <c r="O1608" t="s">
        <v>392</v>
      </c>
      <c r="P1608" t="s">
        <v>393</v>
      </c>
      <c r="Q1608" t="s">
        <v>34</v>
      </c>
      <c r="R1608" t="s">
        <v>394</v>
      </c>
      <c r="S1608" t="s">
        <v>34</v>
      </c>
      <c r="T1608" t="s">
        <v>395</v>
      </c>
      <c r="U1608" t="s">
        <v>396</v>
      </c>
      <c r="V1608" t="s">
        <v>52</v>
      </c>
      <c r="W1608" t="s">
        <v>397</v>
      </c>
      <c r="X1608" t="s">
        <v>398</v>
      </c>
      <c r="Y1608" t="s">
        <v>42</v>
      </c>
    </row>
    <row r="1609" spans="1:25" x14ac:dyDescent="0.25">
      <c r="A1609">
        <v>10306</v>
      </c>
      <c r="B1609">
        <v>29</v>
      </c>
      <c r="C1609" t="s">
        <v>77</v>
      </c>
      <c r="D1609">
        <v>7</v>
      </c>
      <c r="E1609" t="s">
        <v>3022</v>
      </c>
      <c r="F1609" t="s">
        <v>663</v>
      </c>
      <c r="G1609" t="s">
        <v>28</v>
      </c>
      <c r="H1609">
        <v>4</v>
      </c>
      <c r="I1609">
        <v>10</v>
      </c>
      <c r="J1609">
        <v>2004</v>
      </c>
      <c r="K1609" t="s">
        <v>2075</v>
      </c>
      <c r="L1609">
        <v>122</v>
      </c>
      <c r="M1609" t="s">
        <v>3005</v>
      </c>
      <c r="N1609" t="s">
        <v>927</v>
      </c>
      <c r="O1609" t="s">
        <v>928</v>
      </c>
      <c r="P1609" t="s">
        <v>929</v>
      </c>
      <c r="Q1609" t="s">
        <v>34</v>
      </c>
      <c r="R1609" t="s">
        <v>930</v>
      </c>
      <c r="S1609" t="s">
        <v>34</v>
      </c>
      <c r="T1609" t="s">
        <v>931</v>
      </c>
      <c r="U1609" t="s">
        <v>262</v>
      </c>
      <c r="V1609" t="s">
        <v>52</v>
      </c>
      <c r="W1609" t="s">
        <v>932</v>
      </c>
      <c r="X1609" t="s">
        <v>137</v>
      </c>
      <c r="Y1609" t="s">
        <v>65</v>
      </c>
    </row>
    <row r="1610" spans="1:25" x14ac:dyDescent="0.25">
      <c r="A1610">
        <v>10315</v>
      </c>
      <c r="B1610">
        <v>35</v>
      </c>
      <c r="C1610" t="s">
        <v>77</v>
      </c>
      <c r="D1610">
        <v>6</v>
      </c>
      <c r="E1610" t="s">
        <v>3023</v>
      </c>
      <c r="F1610" t="s">
        <v>2592</v>
      </c>
      <c r="G1610" t="s">
        <v>28</v>
      </c>
      <c r="H1610">
        <v>4</v>
      </c>
      <c r="I1610">
        <v>10</v>
      </c>
      <c r="J1610">
        <v>2004</v>
      </c>
      <c r="K1610" t="s">
        <v>2075</v>
      </c>
      <c r="L1610">
        <v>122</v>
      </c>
      <c r="M1610" t="s">
        <v>3005</v>
      </c>
      <c r="N1610" t="s">
        <v>172</v>
      </c>
      <c r="O1610" t="s">
        <v>173</v>
      </c>
      <c r="P1610" t="s">
        <v>174</v>
      </c>
      <c r="Q1610" t="s">
        <v>34</v>
      </c>
      <c r="R1610" t="s">
        <v>175</v>
      </c>
      <c r="S1610" t="s">
        <v>34</v>
      </c>
      <c r="T1610" t="s">
        <v>176</v>
      </c>
      <c r="U1610" t="s">
        <v>51</v>
      </c>
      <c r="V1610" t="s">
        <v>52</v>
      </c>
      <c r="W1610" t="s">
        <v>177</v>
      </c>
      <c r="X1610" t="s">
        <v>178</v>
      </c>
      <c r="Y1610" t="s">
        <v>65</v>
      </c>
    </row>
    <row r="1611" spans="1:25" x14ac:dyDescent="0.25">
      <c r="A1611">
        <v>10326</v>
      </c>
      <c r="B1611">
        <v>41</v>
      </c>
      <c r="C1611" t="s">
        <v>77</v>
      </c>
      <c r="D1611">
        <v>4</v>
      </c>
      <c r="E1611" t="s">
        <v>3024</v>
      </c>
      <c r="F1611" t="s">
        <v>2271</v>
      </c>
      <c r="G1611" t="s">
        <v>28</v>
      </c>
      <c r="H1611">
        <v>4</v>
      </c>
      <c r="I1611">
        <v>11</v>
      </c>
      <c r="J1611">
        <v>2004</v>
      </c>
      <c r="K1611" t="s">
        <v>2075</v>
      </c>
      <c r="L1611">
        <v>122</v>
      </c>
      <c r="M1611" t="s">
        <v>3005</v>
      </c>
      <c r="N1611" t="s">
        <v>282</v>
      </c>
      <c r="O1611" t="s">
        <v>283</v>
      </c>
      <c r="P1611" t="s">
        <v>284</v>
      </c>
      <c r="Q1611" t="s">
        <v>34</v>
      </c>
      <c r="R1611" t="s">
        <v>285</v>
      </c>
      <c r="S1611" t="s">
        <v>34</v>
      </c>
      <c r="T1611" t="s">
        <v>286</v>
      </c>
      <c r="U1611" t="s">
        <v>287</v>
      </c>
      <c r="V1611" t="s">
        <v>52</v>
      </c>
      <c r="W1611" t="s">
        <v>288</v>
      </c>
      <c r="X1611" t="s">
        <v>289</v>
      </c>
      <c r="Y1611" t="s">
        <v>65</v>
      </c>
    </row>
    <row r="1612" spans="1:25" x14ac:dyDescent="0.25">
      <c r="A1612">
        <v>10337</v>
      </c>
      <c r="B1612">
        <v>29</v>
      </c>
      <c r="C1612" t="s">
        <v>3025</v>
      </c>
      <c r="D1612">
        <v>4</v>
      </c>
      <c r="E1612" t="s">
        <v>3026</v>
      </c>
      <c r="F1612" t="s">
        <v>679</v>
      </c>
      <c r="G1612" t="s">
        <v>28</v>
      </c>
      <c r="H1612">
        <v>4</v>
      </c>
      <c r="I1612">
        <v>11</v>
      </c>
      <c r="J1612">
        <v>2004</v>
      </c>
      <c r="K1612" t="s">
        <v>2075</v>
      </c>
      <c r="L1612">
        <v>122</v>
      </c>
      <c r="M1612" t="s">
        <v>3005</v>
      </c>
      <c r="N1612" t="s">
        <v>312</v>
      </c>
      <c r="O1612" t="s">
        <v>313</v>
      </c>
      <c r="P1612" t="s">
        <v>314</v>
      </c>
      <c r="Q1612" t="s">
        <v>315</v>
      </c>
      <c r="R1612" t="s">
        <v>35</v>
      </c>
      <c r="S1612" t="s">
        <v>36</v>
      </c>
      <c r="T1612" t="s">
        <v>37</v>
      </c>
      <c r="U1612" t="s">
        <v>38</v>
      </c>
      <c r="V1612" t="s">
        <v>39</v>
      </c>
      <c r="W1612" t="s">
        <v>187</v>
      </c>
      <c r="X1612" t="s">
        <v>316</v>
      </c>
      <c r="Y1612" t="s">
        <v>42</v>
      </c>
    </row>
    <row r="1613" spans="1:25" x14ac:dyDescent="0.25">
      <c r="A1613">
        <v>10350</v>
      </c>
      <c r="B1613">
        <v>34</v>
      </c>
      <c r="C1613" t="s">
        <v>3027</v>
      </c>
      <c r="D1613">
        <v>7</v>
      </c>
      <c r="E1613" t="s">
        <v>3028</v>
      </c>
      <c r="F1613" t="s">
        <v>682</v>
      </c>
      <c r="G1613" t="s">
        <v>28</v>
      </c>
      <c r="H1613">
        <v>4</v>
      </c>
      <c r="I1613">
        <v>12</v>
      </c>
      <c r="J1613">
        <v>2004</v>
      </c>
      <c r="K1613" t="s">
        <v>2075</v>
      </c>
      <c r="L1613">
        <v>122</v>
      </c>
      <c r="M1613" t="s">
        <v>3005</v>
      </c>
      <c r="N1613" t="s">
        <v>268</v>
      </c>
      <c r="O1613" t="s">
        <v>269</v>
      </c>
      <c r="P1613" t="s">
        <v>270</v>
      </c>
      <c r="Q1613" t="s">
        <v>34</v>
      </c>
      <c r="R1613" t="s">
        <v>271</v>
      </c>
      <c r="S1613" t="s">
        <v>34</v>
      </c>
      <c r="T1613" t="s">
        <v>272</v>
      </c>
      <c r="U1613" t="s">
        <v>273</v>
      </c>
      <c r="V1613" t="s">
        <v>52</v>
      </c>
      <c r="W1613" t="s">
        <v>274</v>
      </c>
      <c r="X1613" t="s">
        <v>275</v>
      </c>
      <c r="Y1613" t="s">
        <v>42</v>
      </c>
    </row>
    <row r="1614" spans="1:25" x14ac:dyDescent="0.25">
      <c r="A1614">
        <v>10372</v>
      </c>
      <c r="B1614">
        <v>37</v>
      </c>
      <c r="C1614" t="s">
        <v>77</v>
      </c>
      <c r="D1614">
        <v>8</v>
      </c>
      <c r="E1614" t="s">
        <v>3029</v>
      </c>
      <c r="F1614" t="s">
        <v>1053</v>
      </c>
      <c r="G1614" t="s">
        <v>28</v>
      </c>
      <c r="H1614">
        <v>1</v>
      </c>
      <c r="I1614">
        <v>1</v>
      </c>
      <c r="J1614">
        <v>2005</v>
      </c>
      <c r="K1614" t="s">
        <v>2075</v>
      </c>
      <c r="L1614">
        <v>122</v>
      </c>
      <c r="M1614" t="s">
        <v>3005</v>
      </c>
      <c r="N1614" t="s">
        <v>380</v>
      </c>
      <c r="O1614" t="s">
        <v>381</v>
      </c>
      <c r="P1614" t="s">
        <v>382</v>
      </c>
      <c r="Q1614" t="s">
        <v>34</v>
      </c>
      <c r="R1614" t="s">
        <v>383</v>
      </c>
      <c r="S1614" t="s">
        <v>384</v>
      </c>
      <c r="T1614" t="s">
        <v>385</v>
      </c>
      <c r="U1614" t="s">
        <v>307</v>
      </c>
      <c r="V1614" t="s">
        <v>307</v>
      </c>
      <c r="W1614" t="s">
        <v>386</v>
      </c>
      <c r="X1614" t="s">
        <v>387</v>
      </c>
      <c r="Y1614" t="s">
        <v>65</v>
      </c>
    </row>
    <row r="1615" spans="1:25" x14ac:dyDescent="0.25">
      <c r="A1615">
        <v>10384</v>
      </c>
      <c r="B1615">
        <v>28</v>
      </c>
      <c r="C1615" t="s">
        <v>2702</v>
      </c>
      <c r="D1615">
        <v>3</v>
      </c>
      <c r="E1615" t="s">
        <v>3030</v>
      </c>
      <c r="F1615" t="s">
        <v>696</v>
      </c>
      <c r="G1615" t="s">
        <v>28</v>
      </c>
      <c r="H1615">
        <v>1</v>
      </c>
      <c r="I1615">
        <v>2</v>
      </c>
      <c r="J1615">
        <v>2005</v>
      </c>
      <c r="K1615" t="s">
        <v>2075</v>
      </c>
      <c r="L1615">
        <v>122</v>
      </c>
      <c r="M1615" t="s">
        <v>3005</v>
      </c>
      <c r="N1615" t="s">
        <v>80</v>
      </c>
      <c r="O1615" t="s">
        <v>81</v>
      </c>
      <c r="P1615" t="s">
        <v>82</v>
      </c>
      <c r="Q1615" t="s">
        <v>34</v>
      </c>
      <c r="R1615" t="s">
        <v>83</v>
      </c>
      <c r="S1615" t="s">
        <v>73</v>
      </c>
      <c r="T1615" t="s">
        <v>34</v>
      </c>
      <c r="U1615" t="s">
        <v>38</v>
      </c>
      <c r="V1615" t="s">
        <v>39</v>
      </c>
      <c r="W1615" t="s">
        <v>84</v>
      </c>
      <c r="X1615" t="s">
        <v>76</v>
      </c>
      <c r="Y1615" t="s">
        <v>42</v>
      </c>
    </row>
    <row r="1616" spans="1:25" x14ac:dyDescent="0.25">
      <c r="A1616">
        <v>10396</v>
      </c>
      <c r="B1616">
        <v>49</v>
      </c>
      <c r="C1616" t="s">
        <v>77</v>
      </c>
      <c r="D1616">
        <v>6</v>
      </c>
      <c r="E1616" t="s">
        <v>3031</v>
      </c>
      <c r="F1616" t="s">
        <v>1124</v>
      </c>
      <c r="G1616" t="s">
        <v>28</v>
      </c>
      <c r="H1616">
        <v>1</v>
      </c>
      <c r="I1616">
        <v>3</v>
      </c>
      <c r="J1616">
        <v>2005</v>
      </c>
      <c r="K1616" t="s">
        <v>2075</v>
      </c>
      <c r="L1616">
        <v>122</v>
      </c>
      <c r="M1616" t="s">
        <v>3005</v>
      </c>
      <c r="N1616" t="s">
        <v>417</v>
      </c>
      <c r="O1616" t="s">
        <v>418</v>
      </c>
      <c r="P1616" t="s">
        <v>419</v>
      </c>
      <c r="Q1616" t="s">
        <v>34</v>
      </c>
      <c r="R1616" t="s">
        <v>420</v>
      </c>
      <c r="S1616" t="s">
        <v>73</v>
      </c>
      <c r="T1616" t="s">
        <v>167</v>
      </c>
      <c r="U1616" t="s">
        <v>38</v>
      </c>
      <c r="V1616" t="s">
        <v>39</v>
      </c>
      <c r="W1616" t="s">
        <v>421</v>
      </c>
      <c r="X1616" t="s">
        <v>422</v>
      </c>
      <c r="Y1616" t="s">
        <v>65</v>
      </c>
    </row>
    <row r="1617" spans="1:25" x14ac:dyDescent="0.25">
      <c r="A1617">
        <v>10414</v>
      </c>
      <c r="B1617">
        <v>23</v>
      </c>
      <c r="C1617" t="s">
        <v>77</v>
      </c>
      <c r="D1617">
        <v>10</v>
      </c>
      <c r="E1617" t="s">
        <v>3032</v>
      </c>
      <c r="F1617" t="s">
        <v>707</v>
      </c>
      <c r="G1617" t="s">
        <v>708</v>
      </c>
      <c r="H1617">
        <v>2</v>
      </c>
      <c r="I1617">
        <v>5</v>
      </c>
      <c r="J1617">
        <v>2005</v>
      </c>
      <c r="K1617" t="s">
        <v>2075</v>
      </c>
      <c r="L1617">
        <v>122</v>
      </c>
      <c r="M1617" t="s">
        <v>3005</v>
      </c>
      <c r="N1617" t="s">
        <v>656</v>
      </c>
      <c r="O1617" t="s">
        <v>657</v>
      </c>
      <c r="P1617" t="s">
        <v>658</v>
      </c>
      <c r="Q1617" t="s">
        <v>34</v>
      </c>
      <c r="R1617" t="s">
        <v>659</v>
      </c>
      <c r="S1617" t="s">
        <v>185</v>
      </c>
      <c r="T1617" t="s">
        <v>660</v>
      </c>
      <c r="U1617" t="s">
        <v>38</v>
      </c>
      <c r="V1617" t="s">
        <v>39</v>
      </c>
      <c r="W1617" t="s">
        <v>661</v>
      </c>
      <c r="X1617" t="s">
        <v>94</v>
      </c>
      <c r="Y1617" t="s">
        <v>65</v>
      </c>
    </row>
    <row r="1618" spans="1:25" x14ac:dyDescent="0.25">
      <c r="A1618">
        <v>10101</v>
      </c>
      <c r="B1618">
        <v>46</v>
      </c>
      <c r="C1618" t="s">
        <v>3033</v>
      </c>
      <c r="D1618">
        <v>2</v>
      </c>
      <c r="E1618" t="s">
        <v>3034</v>
      </c>
      <c r="F1618" t="s">
        <v>1768</v>
      </c>
      <c r="G1618" t="s">
        <v>28</v>
      </c>
      <c r="H1618">
        <v>1</v>
      </c>
      <c r="I1618">
        <v>1</v>
      </c>
      <c r="J1618">
        <v>2003</v>
      </c>
      <c r="K1618" t="s">
        <v>1354</v>
      </c>
      <c r="L1618">
        <v>44</v>
      </c>
      <c r="M1618" t="s">
        <v>3035</v>
      </c>
      <c r="N1618" t="s">
        <v>849</v>
      </c>
      <c r="O1618" t="s">
        <v>850</v>
      </c>
      <c r="P1618" t="s">
        <v>851</v>
      </c>
      <c r="Q1618" t="s">
        <v>34</v>
      </c>
      <c r="R1618" t="s">
        <v>852</v>
      </c>
      <c r="S1618" t="s">
        <v>34</v>
      </c>
      <c r="T1618" t="s">
        <v>853</v>
      </c>
      <c r="U1618" t="s">
        <v>810</v>
      </c>
      <c r="V1618" t="s">
        <v>52</v>
      </c>
      <c r="W1618" t="s">
        <v>854</v>
      </c>
      <c r="X1618" t="s">
        <v>731</v>
      </c>
      <c r="Y1618" t="s">
        <v>42</v>
      </c>
    </row>
    <row r="1619" spans="1:25" x14ac:dyDescent="0.25">
      <c r="A1619">
        <v>10110</v>
      </c>
      <c r="B1619">
        <v>39</v>
      </c>
      <c r="C1619" t="s">
        <v>3036</v>
      </c>
      <c r="D1619">
        <v>2</v>
      </c>
      <c r="E1619" t="s">
        <v>3037</v>
      </c>
      <c r="F1619" t="s">
        <v>1464</v>
      </c>
      <c r="G1619" t="s">
        <v>28</v>
      </c>
      <c r="H1619">
        <v>1</v>
      </c>
      <c r="I1619">
        <v>3</v>
      </c>
      <c r="J1619">
        <v>2003</v>
      </c>
      <c r="K1619" t="s">
        <v>1354</v>
      </c>
      <c r="L1619">
        <v>44</v>
      </c>
      <c r="M1619" t="s">
        <v>3035</v>
      </c>
      <c r="N1619" t="s">
        <v>927</v>
      </c>
      <c r="O1619" t="s">
        <v>928</v>
      </c>
      <c r="P1619" t="s">
        <v>929</v>
      </c>
      <c r="Q1619" t="s">
        <v>34</v>
      </c>
      <c r="R1619" t="s">
        <v>930</v>
      </c>
      <c r="S1619" t="s">
        <v>34</v>
      </c>
      <c r="T1619" t="s">
        <v>931</v>
      </c>
      <c r="U1619" t="s">
        <v>262</v>
      </c>
      <c r="V1619" t="s">
        <v>52</v>
      </c>
      <c r="W1619" t="s">
        <v>932</v>
      </c>
      <c r="X1619" t="s">
        <v>137</v>
      </c>
      <c r="Y1619" t="s">
        <v>42</v>
      </c>
    </row>
    <row r="1620" spans="1:25" x14ac:dyDescent="0.25">
      <c r="A1620">
        <v>10124</v>
      </c>
      <c r="B1620">
        <v>22</v>
      </c>
      <c r="C1620" t="s">
        <v>2020</v>
      </c>
      <c r="D1620">
        <v>1</v>
      </c>
      <c r="E1620" t="s">
        <v>3038</v>
      </c>
      <c r="F1620" t="s">
        <v>1360</v>
      </c>
      <c r="G1620" t="s">
        <v>28</v>
      </c>
      <c r="H1620">
        <v>2</v>
      </c>
      <c r="I1620">
        <v>5</v>
      </c>
      <c r="J1620">
        <v>2003</v>
      </c>
      <c r="K1620" t="s">
        <v>1354</v>
      </c>
      <c r="L1620">
        <v>44</v>
      </c>
      <c r="M1620" t="s">
        <v>3035</v>
      </c>
      <c r="N1620" t="s">
        <v>1318</v>
      </c>
      <c r="O1620" t="s">
        <v>1319</v>
      </c>
      <c r="P1620" t="s">
        <v>1320</v>
      </c>
      <c r="Q1620" t="s">
        <v>34</v>
      </c>
      <c r="R1620" t="s">
        <v>1321</v>
      </c>
      <c r="S1620" t="s">
        <v>1322</v>
      </c>
      <c r="T1620" t="s">
        <v>1323</v>
      </c>
      <c r="U1620" t="s">
        <v>38</v>
      </c>
      <c r="V1620" t="s">
        <v>39</v>
      </c>
      <c r="W1620" t="s">
        <v>168</v>
      </c>
      <c r="X1620" t="s">
        <v>705</v>
      </c>
      <c r="Y1620" t="s">
        <v>42</v>
      </c>
    </row>
    <row r="1621" spans="1:25" x14ac:dyDescent="0.25">
      <c r="A1621">
        <v>10149</v>
      </c>
      <c r="B1621">
        <v>49</v>
      </c>
      <c r="C1621" t="s">
        <v>3039</v>
      </c>
      <c r="D1621">
        <v>6</v>
      </c>
      <c r="E1621" t="s">
        <v>3040</v>
      </c>
      <c r="F1621" t="s">
        <v>1364</v>
      </c>
      <c r="G1621" t="s">
        <v>28</v>
      </c>
      <c r="H1621">
        <v>3</v>
      </c>
      <c r="I1621">
        <v>9</v>
      </c>
      <c r="J1621">
        <v>2003</v>
      </c>
      <c r="K1621" t="s">
        <v>1354</v>
      </c>
      <c r="L1621">
        <v>44</v>
      </c>
      <c r="M1621" t="s">
        <v>3035</v>
      </c>
      <c r="N1621" t="s">
        <v>1195</v>
      </c>
      <c r="O1621" t="s">
        <v>1196</v>
      </c>
      <c r="P1621" t="s">
        <v>1197</v>
      </c>
      <c r="Q1621" t="s">
        <v>34</v>
      </c>
      <c r="R1621" t="s">
        <v>1198</v>
      </c>
      <c r="S1621" t="s">
        <v>73</v>
      </c>
      <c r="T1621" t="s">
        <v>92</v>
      </c>
      <c r="U1621" t="s">
        <v>38</v>
      </c>
      <c r="V1621" t="s">
        <v>39</v>
      </c>
      <c r="W1621" t="s">
        <v>1199</v>
      </c>
      <c r="X1621" t="s">
        <v>705</v>
      </c>
      <c r="Y1621" t="s">
        <v>42</v>
      </c>
    </row>
    <row r="1622" spans="1:25" x14ac:dyDescent="0.25">
      <c r="A1622">
        <v>10162</v>
      </c>
      <c r="B1622">
        <v>43</v>
      </c>
      <c r="C1622" t="s">
        <v>2956</v>
      </c>
      <c r="D1622">
        <v>4</v>
      </c>
      <c r="E1622" t="s">
        <v>3041</v>
      </c>
      <c r="F1622" t="s">
        <v>1367</v>
      </c>
      <c r="G1622" t="s">
        <v>28</v>
      </c>
      <c r="H1622">
        <v>4</v>
      </c>
      <c r="I1622">
        <v>10</v>
      </c>
      <c r="J1622">
        <v>2003</v>
      </c>
      <c r="K1622" t="s">
        <v>1354</v>
      </c>
      <c r="L1622">
        <v>44</v>
      </c>
      <c r="M1622" t="s">
        <v>3035</v>
      </c>
      <c r="N1622" t="s">
        <v>80</v>
      </c>
      <c r="O1622" t="s">
        <v>81</v>
      </c>
      <c r="P1622" t="s">
        <v>82</v>
      </c>
      <c r="Q1622" t="s">
        <v>34</v>
      </c>
      <c r="R1622" t="s">
        <v>83</v>
      </c>
      <c r="S1622" t="s">
        <v>73</v>
      </c>
      <c r="T1622" t="s">
        <v>34</v>
      </c>
      <c r="U1622" t="s">
        <v>38</v>
      </c>
      <c r="V1622" t="s">
        <v>39</v>
      </c>
      <c r="W1622" t="s">
        <v>84</v>
      </c>
      <c r="X1622" t="s">
        <v>76</v>
      </c>
      <c r="Y1622" t="s">
        <v>42</v>
      </c>
    </row>
    <row r="1623" spans="1:25" x14ac:dyDescent="0.25">
      <c r="A1623">
        <v>10173</v>
      </c>
      <c r="B1623">
        <v>27</v>
      </c>
      <c r="C1623" t="s">
        <v>3042</v>
      </c>
      <c r="D1623">
        <v>8</v>
      </c>
      <c r="E1623" t="s">
        <v>3043</v>
      </c>
      <c r="F1623" t="s">
        <v>1306</v>
      </c>
      <c r="G1623" t="s">
        <v>28</v>
      </c>
      <c r="H1623">
        <v>4</v>
      </c>
      <c r="I1623">
        <v>11</v>
      </c>
      <c r="J1623">
        <v>2003</v>
      </c>
      <c r="K1623" t="s">
        <v>1354</v>
      </c>
      <c r="L1623">
        <v>44</v>
      </c>
      <c r="M1623" t="s">
        <v>3035</v>
      </c>
      <c r="N1623" t="s">
        <v>1369</v>
      </c>
      <c r="O1623" t="s">
        <v>1370</v>
      </c>
      <c r="P1623" t="s">
        <v>1371</v>
      </c>
      <c r="Q1623" t="s">
        <v>34</v>
      </c>
      <c r="R1623" t="s">
        <v>1372</v>
      </c>
      <c r="S1623" t="s">
        <v>34</v>
      </c>
      <c r="T1623" t="s">
        <v>1373</v>
      </c>
      <c r="U1623" t="s">
        <v>396</v>
      </c>
      <c r="V1623" t="s">
        <v>52</v>
      </c>
      <c r="W1623" t="s">
        <v>1374</v>
      </c>
      <c r="X1623" t="s">
        <v>1375</v>
      </c>
      <c r="Y1623" t="s">
        <v>42</v>
      </c>
    </row>
    <row r="1624" spans="1:25" x14ac:dyDescent="0.25">
      <c r="A1624">
        <v>10182</v>
      </c>
      <c r="B1624">
        <v>31</v>
      </c>
      <c r="C1624" t="s">
        <v>3044</v>
      </c>
      <c r="D1624">
        <v>5</v>
      </c>
      <c r="E1624" t="s">
        <v>3045</v>
      </c>
      <c r="F1624" t="s">
        <v>802</v>
      </c>
      <c r="G1624" t="s">
        <v>28</v>
      </c>
      <c r="H1624">
        <v>4</v>
      </c>
      <c r="I1624">
        <v>11</v>
      </c>
      <c r="J1624">
        <v>2003</v>
      </c>
      <c r="K1624" t="s">
        <v>1354</v>
      </c>
      <c r="L1624">
        <v>44</v>
      </c>
      <c r="M1624" t="s">
        <v>3035</v>
      </c>
      <c r="N1624" t="s">
        <v>417</v>
      </c>
      <c r="O1624" t="s">
        <v>418</v>
      </c>
      <c r="P1624" t="s">
        <v>419</v>
      </c>
      <c r="Q1624" t="s">
        <v>34</v>
      </c>
      <c r="R1624" t="s">
        <v>420</v>
      </c>
      <c r="S1624" t="s">
        <v>73</v>
      </c>
      <c r="T1624" t="s">
        <v>167</v>
      </c>
      <c r="U1624" t="s">
        <v>38</v>
      </c>
      <c r="V1624" t="s">
        <v>39</v>
      </c>
      <c r="W1624" t="s">
        <v>421</v>
      </c>
      <c r="X1624" t="s">
        <v>422</v>
      </c>
      <c r="Y1624" t="s">
        <v>42</v>
      </c>
    </row>
    <row r="1625" spans="1:25" x14ac:dyDescent="0.25">
      <c r="A1625">
        <v>10193</v>
      </c>
      <c r="B1625">
        <v>20</v>
      </c>
      <c r="C1625" t="s">
        <v>3046</v>
      </c>
      <c r="D1625">
        <v>9</v>
      </c>
      <c r="E1625" t="s">
        <v>3047</v>
      </c>
      <c r="F1625" t="s">
        <v>1379</v>
      </c>
      <c r="G1625" t="s">
        <v>28</v>
      </c>
      <c r="H1625">
        <v>4</v>
      </c>
      <c r="I1625">
        <v>11</v>
      </c>
      <c r="J1625">
        <v>2003</v>
      </c>
      <c r="K1625" t="s">
        <v>1354</v>
      </c>
      <c r="L1625">
        <v>44</v>
      </c>
      <c r="M1625" t="s">
        <v>3035</v>
      </c>
      <c r="N1625" t="s">
        <v>1380</v>
      </c>
      <c r="O1625" t="s">
        <v>1381</v>
      </c>
      <c r="P1625" t="s">
        <v>1382</v>
      </c>
      <c r="Q1625" t="s">
        <v>34</v>
      </c>
      <c r="R1625" t="s">
        <v>1383</v>
      </c>
      <c r="S1625" t="s">
        <v>137</v>
      </c>
      <c r="T1625" t="s">
        <v>1384</v>
      </c>
      <c r="U1625" t="s">
        <v>139</v>
      </c>
      <c r="V1625" t="s">
        <v>140</v>
      </c>
      <c r="W1625" t="s">
        <v>1385</v>
      </c>
      <c r="X1625" t="s">
        <v>1386</v>
      </c>
      <c r="Y1625" t="s">
        <v>42</v>
      </c>
    </row>
    <row r="1626" spans="1:25" x14ac:dyDescent="0.25">
      <c r="A1626">
        <v>10205</v>
      </c>
      <c r="B1626">
        <v>24</v>
      </c>
      <c r="C1626" t="s">
        <v>3048</v>
      </c>
      <c r="D1626">
        <v>4</v>
      </c>
      <c r="E1626" t="s">
        <v>3049</v>
      </c>
      <c r="F1626" t="s">
        <v>1388</v>
      </c>
      <c r="G1626" t="s">
        <v>28</v>
      </c>
      <c r="H1626">
        <v>4</v>
      </c>
      <c r="I1626">
        <v>12</v>
      </c>
      <c r="J1626">
        <v>2003</v>
      </c>
      <c r="K1626" t="s">
        <v>1354</v>
      </c>
      <c r="L1626">
        <v>44</v>
      </c>
      <c r="M1626" t="s">
        <v>3035</v>
      </c>
      <c r="N1626" t="s">
        <v>268</v>
      </c>
      <c r="O1626" t="s">
        <v>269</v>
      </c>
      <c r="P1626" t="s">
        <v>270</v>
      </c>
      <c r="Q1626" t="s">
        <v>34</v>
      </c>
      <c r="R1626" t="s">
        <v>271</v>
      </c>
      <c r="S1626" t="s">
        <v>34</v>
      </c>
      <c r="T1626" t="s">
        <v>272</v>
      </c>
      <c r="U1626" t="s">
        <v>273</v>
      </c>
      <c r="V1626" t="s">
        <v>52</v>
      </c>
      <c r="W1626" t="s">
        <v>274</v>
      </c>
      <c r="X1626" t="s">
        <v>275</v>
      </c>
      <c r="Y1626" t="s">
        <v>42</v>
      </c>
    </row>
    <row r="1627" spans="1:25" x14ac:dyDescent="0.25">
      <c r="A1627">
        <v>10214</v>
      </c>
      <c r="B1627">
        <v>49</v>
      </c>
      <c r="C1627" t="s">
        <v>3050</v>
      </c>
      <c r="D1627">
        <v>2</v>
      </c>
      <c r="E1627" t="s">
        <v>3051</v>
      </c>
      <c r="F1627" t="s">
        <v>1574</v>
      </c>
      <c r="G1627" t="s">
        <v>28</v>
      </c>
      <c r="H1627">
        <v>1</v>
      </c>
      <c r="I1627">
        <v>1</v>
      </c>
      <c r="J1627">
        <v>2004</v>
      </c>
      <c r="K1627" t="s">
        <v>1354</v>
      </c>
      <c r="L1627">
        <v>44</v>
      </c>
      <c r="M1627" t="s">
        <v>3035</v>
      </c>
      <c r="N1627" t="s">
        <v>292</v>
      </c>
      <c r="O1627" t="s">
        <v>293</v>
      </c>
      <c r="P1627" t="s">
        <v>294</v>
      </c>
      <c r="Q1627" t="s">
        <v>34</v>
      </c>
      <c r="R1627" t="s">
        <v>271</v>
      </c>
      <c r="S1627" t="s">
        <v>34</v>
      </c>
      <c r="T1627" t="s">
        <v>295</v>
      </c>
      <c r="U1627" t="s">
        <v>273</v>
      </c>
      <c r="V1627" t="s">
        <v>52</v>
      </c>
      <c r="W1627" t="s">
        <v>296</v>
      </c>
      <c r="X1627" t="s">
        <v>297</v>
      </c>
      <c r="Y1627" t="s">
        <v>42</v>
      </c>
    </row>
    <row r="1628" spans="1:25" x14ac:dyDescent="0.25">
      <c r="A1628">
        <v>10227</v>
      </c>
      <c r="B1628">
        <v>24</v>
      </c>
      <c r="C1628" t="s">
        <v>3052</v>
      </c>
      <c r="D1628">
        <v>5</v>
      </c>
      <c r="E1628" t="s">
        <v>3053</v>
      </c>
      <c r="F1628" t="s">
        <v>1391</v>
      </c>
      <c r="G1628" t="s">
        <v>28</v>
      </c>
      <c r="H1628">
        <v>1</v>
      </c>
      <c r="I1628">
        <v>3</v>
      </c>
      <c r="J1628">
        <v>2004</v>
      </c>
      <c r="K1628" t="s">
        <v>1354</v>
      </c>
      <c r="L1628">
        <v>44</v>
      </c>
      <c r="M1628" t="s">
        <v>3035</v>
      </c>
      <c r="N1628" t="s">
        <v>338</v>
      </c>
      <c r="O1628" t="s">
        <v>339</v>
      </c>
      <c r="P1628" t="s">
        <v>340</v>
      </c>
      <c r="Q1628" t="s">
        <v>34</v>
      </c>
      <c r="R1628" t="s">
        <v>341</v>
      </c>
      <c r="S1628" t="s">
        <v>34</v>
      </c>
      <c r="T1628" t="s">
        <v>342</v>
      </c>
      <c r="U1628" t="s">
        <v>51</v>
      </c>
      <c r="V1628" t="s">
        <v>52</v>
      </c>
      <c r="W1628" t="s">
        <v>343</v>
      </c>
      <c r="X1628" t="s">
        <v>344</v>
      </c>
      <c r="Y1628" t="s">
        <v>42</v>
      </c>
    </row>
    <row r="1629" spans="1:25" x14ac:dyDescent="0.25">
      <c r="A1629">
        <v>10244</v>
      </c>
      <c r="B1629">
        <v>39</v>
      </c>
      <c r="C1629" t="s">
        <v>2020</v>
      </c>
      <c r="D1629">
        <v>9</v>
      </c>
      <c r="E1629" t="s">
        <v>3054</v>
      </c>
      <c r="F1629" t="s">
        <v>1393</v>
      </c>
      <c r="G1629" t="s">
        <v>28</v>
      </c>
      <c r="H1629">
        <v>2</v>
      </c>
      <c r="I1629">
        <v>4</v>
      </c>
      <c r="J1629">
        <v>2004</v>
      </c>
      <c r="K1629" t="s">
        <v>1354</v>
      </c>
      <c r="L1629">
        <v>44</v>
      </c>
      <c r="M1629" t="s">
        <v>3035</v>
      </c>
      <c r="N1629" t="s">
        <v>268</v>
      </c>
      <c r="O1629" t="s">
        <v>269</v>
      </c>
      <c r="P1629" t="s">
        <v>270</v>
      </c>
      <c r="Q1629" t="s">
        <v>34</v>
      </c>
      <c r="R1629" t="s">
        <v>271</v>
      </c>
      <c r="S1629" t="s">
        <v>34</v>
      </c>
      <c r="T1629" t="s">
        <v>272</v>
      </c>
      <c r="U1629" t="s">
        <v>273</v>
      </c>
      <c r="V1629" t="s">
        <v>52</v>
      </c>
      <c r="W1629" t="s">
        <v>274</v>
      </c>
      <c r="X1629" t="s">
        <v>275</v>
      </c>
      <c r="Y1629" t="s">
        <v>42</v>
      </c>
    </row>
    <row r="1630" spans="1:25" x14ac:dyDescent="0.25">
      <c r="A1630">
        <v>10255</v>
      </c>
      <c r="B1630">
        <v>37</v>
      </c>
      <c r="C1630" t="s">
        <v>3055</v>
      </c>
      <c r="D1630">
        <v>2</v>
      </c>
      <c r="E1630" t="s">
        <v>3056</v>
      </c>
      <c r="F1630" t="s">
        <v>1942</v>
      </c>
      <c r="G1630" t="s">
        <v>28</v>
      </c>
      <c r="H1630">
        <v>2</v>
      </c>
      <c r="I1630">
        <v>6</v>
      </c>
      <c r="J1630">
        <v>2004</v>
      </c>
      <c r="K1630" t="s">
        <v>1354</v>
      </c>
      <c r="L1630">
        <v>44</v>
      </c>
      <c r="M1630" t="s">
        <v>3035</v>
      </c>
      <c r="N1630" t="s">
        <v>1255</v>
      </c>
      <c r="O1630" t="s">
        <v>1256</v>
      </c>
      <c r="P1630" t="s">
        <v>1257</v>
      </c>
      <c r="Q1630" t="s">
        <v>34</v>
      </c>
      <c r="R1630" t="s">
        <v>1258</v>
      </c>
      <c r="S1630" t="s">
        <v>34</v>
      </c>
      <c r="T1630" t="s">
        <v>1259</v>
      </c>
      <c r="U1630" t="s">
        <v>51</v>
      </c>
      <c r="V1630" t="s">
        <v>52</v>
      </c>
      <c r="W1630" t="s">
        <v>1260</v>
      </c>
      <c r="X1630" t="s">
        <v>1261</v>
      </c>
      <c r="Y1630" t="s">
        <v>42</v>
      </c>
    </row>
    <row r="1631" spans="1:25" x14ac:dyDescent="0.25">
      <c r="A1631">
        <v>10280</v>
      </c>
      <c r="B1631">
        <v>45</v>
      </c>
      <c r="C1631" t="s">
        <v>3057</v>
      </c>
      <c r="D1631">
        <v>11</v>
      </c>
      <c r="E1631" t="s">
        <v>3058</v>
      </c>
      <c r="F1631" t="s">
        <v>390</v>
      </c>
      <c r="G1631" t="s">
        <v>28</v>
      </c>
      <c r="H1631">
        <v>3</v>
      </c>
      <c r="I1631">
        <v>8</v>
      </c>
      <c r="J1631">
        <v>2004</v>
      </c>
      <c r="K1631" t="s">
        <v>1354</v>
      </c>
      <c r="L1631">
        <v>44</v>
      </c>
      <c r="M1631" t="s">
        <v>3035</v>
      </c>
      <c r="N1631" t="s">
        <v>391</v>
      </c>
      <c r="O1631" t="s">
        <v>392</v>
      </c>
      <c r="P1631" t="s">
        <v>393</v>
      </c>
      <c r="Q1631" t="s">
        <v>34</v>
      </c>
      <c r="R1631" t="s">
        <v>394</v>
      </c>
      <c r="S1631" t="s">
        <v>34</v>
      </c>
      <c r="T1631" t="s">
        <v>395</v>
      </c>
      <c r="U1631" t="s">
        <v>396</v>
      </c>
      <c r="V1631" t="s">
        <v>52</v>
      </c>
      <c r="W1631" t="s">
        <v>397</v>
      </c>
      <c r="X1631" t="s">
        <v>398</v>
      </c>
      <c r="Y1631" t="s">
        <v>42</v>
      </c>
    </row>
    <row r="1632" spans="1:25" x14ac:dyDescent="0.25">
      <c r="A1632">
        <v>10289</v>
      </c>
      <c r="B1632">
        <v>45</v>
      </c>
      <c r="C1632" t="s">
        <v>3052</v>
      </c>
      <c r="D1632">
        <v>4</v>
      </c>
      <c r="E1632" t="s">
        <v>3059</v>
      </c>
      <c r="F1632" t="s">
        <v>1399</v>
      </c>
      <c r="G1632" t="s">
        <v>28</v>
      </c>
      <c r="H1632">
        <v>3</v>
      </c>
      <c r="I1632">
        <v>9</v>
      </c>
      <c r="J1632">
        <v>2004</v>
      </c>
      <c r="K1632" t="s">
        <v>1354</v>
      </c>
      <c r="L1632">
        <v>44</v>
      </c>
      <c r="M1632" t="s">
        <v>3035</v>
      </c>
      <c r="N1632" t="s">
        <v>107</v>
      </c>
      <c r="O1632" t="s">
        <v>108</v>
      </c>
      <c r="P1632" t="s">
        <v>109</v>
      </c>
      <c r="Q1632" t="s">
        <v>34</v>
      </c>
      <c r="R1632" t="s">
        <v>110</v>
      </c>
      <c r="S1632" t="s">
        <v>34</v>
      </c>
      <c r="T1632" t="s">
        <v>111</v>
      </c>
      <c r="U1632" t="s">
        <v>112</v>
      </c>
      <c r="V1632" t="s">
        <v>52</v>
      </c>
      <c r="W1632" t="s">
        <v>113</v>
      </c>
      <c r="X1632" t="s">
        <v>114</v>
      </c>
      <c r="Y1632" t="s">
        <v>42</v>
      </c>
    </row>
    <row r="1633" spans="1:25" x14ac:dyDescent="0.25">
      <c r="A1633">
        <v>10304</v>
      </c>
      <c r="B1633">
        <v>44</v>
      </c>
      <c r="C1633" t="s">
        <v>3060</v>
      </c>
      <c r="D1633">
        <v>15</v>
      </c>
      <c r="E1633" t="s">
        <v>3061</v>
      </c>
      <c r="F1633" t="s">
        <v>408</v>
      </c>
      <c r="G1633" t="s">
        <v>28</v>
      </c>
      <c r="H1633">
        <v>4</v>
      </c>
      <c r="I1633">
        <v>10</v>
      </c>
      <c r="J1633">
        <v>2004</v>
      </c>
      <c r="K1633" t="s">
        <v>1354</v>
      </c>
      <c r="L1633">
        <v>44</v>
      </c>
      <c r="M1633" t="s">
        <v>3035</v>
      </c>
      <c r="N1633" t="s">
        <v>409</v>
      </c>
      <c r="O1633" t="s">
        <v>410</v>
      </c>
      <c r="P1633" t="s">
        <v>411</v>
      </c>
      <c r="Q1633" t="s">
        <v>34</v>
      </c>
      <c r="R1633" t="s">
        <v>412</v>
      </c>
      <c r="S1633" t="s">
        <v>34</v>
      </c>
      <c r="T1633" t="s">
        <v>413</v>
      </c>
      <c r="U1633" t="s">
        <v>51</v>
      </c>
      <c r="V1633" t="s">
        <v>52</v>
      </c>
      <c r="W1633" t="s">
        <v>414</v>
      </c>
      <c r="X1633" t="s">
        <v>64</v>
      </c>
      <c r="Y1633" t="s">
        <v>42</v>
      </c>
    </row>
    <row r="1634" spans="1:25" x14ac:dyDescent="0.25">
      <c r="A1634">
        <v>10312</v>
      </c>
      <c r="B1634">
        <v>23</v>
      </c>
      <c r="C1634" t="s">
        <v>3062</v>
      </c>
      <c r="D1634">
        <v>12</v>
      </c>
      <c r="E1634" t="s">
        <v>3063</v>
      </c>
      <c r="F1634" t="s">
        <v>416</v>
      </c>
      <c r="G1634" t="s">
        <v>28</v>
      </c>
      <c r="H1634">
        <v>4</v>
      </c>
      <c r="I1634">
        <v>10</v>
      </c>
      <c r="J1634">
        <v>2004</v>
      </c>
      <c r="K1634" t="s">
        <v>1354</v>
      </c>
      <c r="L1634">
        <v>44</v>
      </c>
      <c r="M1634" t="s">
        <v>3035</v>
      </c>
      <c r="N1634" t="s">
        <v>417</v>
      </c>
      <c r="O1634" t="s">
        <v>418</v>
      </c>
      <c r="P1634" t="s">
        <v>419</v>
      </c>
      <c r="Q1634" t="s">
        <v>34</v>
      </c>
      <c r="R1634" t="s">
        <v>420</v>
      </c>
      <c r="S1634" t="s">
        <v>73</v>
      </c>
      <c r="T1634" t="s">
        <v>167</v>
      </c>
      <c r="U1634" t="s">
        <v>38</v>
      </c>
      <c r="V1634" t="s">
        <v>39</v>
      </c>
      <c r="W1634" t="s">
        <v>421</v>
      </c>
      <c r="X1634" t="s">
        <v>422</v>
      </c>
      <c r="Y1634" t="s">
        <v>42</v>
      </c>
    </row>
    <row r="1635" spans="1:25" x14ac:dyDescent="0.25">
      <c r="A1635">
        <v>10322</v>
      </c>
      <c r="B1635">
        <v>30</v>
      </c>
      <c r="C1635" t="s">
        <v>77</v>
      </c>
      <c r="D1635">
        <v>4</v>
      </c>
      <c r="E1635" t="s">
        <v>3064</v>
      </c>
      <c r="F1635" t="s">
        <v>424</v>
      </c>
      <c r="G1635" t="s">
        <v>28</v>
      </c>
      <c r="H1635">
        <v>4</v>
      </c>
      <c r="I1635">
        <v>11</v>
      </c>
      <c r="J1635">
        <v>2004</v>
      </c>
      <c r="K1635" t="s">
        <v>1354</v>
      </c>
      <c r="L1635">
        <v>44</v>
      </c>
      <c r="M1635" t="s">
        <v>3035</v>
      </c>
      <c r="N1635" t="s">
        <v>425</v>
      </c>
      <c r="O1635" t="s">
        <v>426</v>
      </c>
      <c r="P1635" t="s">
        <v>427</v>
      </c>
      <c r="Q1635" t="s">
        <v>34</v>
      </c>
      <c r="R1635" t="s">
        <v>428</v>
      </c>
      <c r="S1635" t="s">
        <v>429</v>
      </c>
      <c r="T1635" t="s">
        <v>430</v>
      </c>
      <c r="U1635" t="s">
        <v>38</v>
      </c>
      <c r="V1635" t="s">
        <v>39</v>
      </c>
      <c r="W1635" t="s">
        <v>75</v>
      </c>
      <c r="X1635" t="s">
        <v>422</v>
      </c>
      <c r="Y1635" t="s">
        <v>65</v>
      </c>
    </row>
    <row r="1636" spans="1:25" x14ac:dyDescent="0.25">
      <c r="A1636">
        <v>10332</v>
      </c>
      <c r="B1636">
        <v>26</v>
      </c>
      <c r="C1636" t="s">
        <v>3065</v>
      </c>
      <c r="D1636">
        <v>10</v>
      </c>
      <c r="E1636" t="s">
        <v>3066</v>
      </c>
      <c r="F1636" t="s">
        <v>1337</v>
      </c>
      <c r="G1636" t="s">
        <v>28</v>
      </c>
      <c r="H1636">
        <v>4</v>
      </c>
      <c r="I1636">
        <v>11</v>
      </c>
      <c r="J1636">
        <v>2004</v>
      </c>
      <c r="K1636" t="s">
        <v>1354</v>
      </c>
      <c r="L1636">
        <v>44</v>
      </c>
      <c r="M1636" t="s">
        <v>3035</v>
      </c>
      <c r="N1636" t="s">
        <v>927</v>
      </c>
      <c r="O1636" t="s">
        <v>928</v>
      </c>
      <c r="P1636" t="s">
        <v>929</v>
      </c>
      <c r="Q1636" t="s">
        <v>34</v>
      </c>
      <c r="R1636" t="s">
        <v>930</v>
      </c>
      <c r="S1636" t="s">
        <v>34</v>
      </c>
      <c r="T1636" t="s">
        <v>931</v>
      </c>
      <c r="U1636" t="s">
        <v>262</v>
      </c>
      <c r="V1636" t="s">
        <v>52</v>
      </c>
      <c r="W1636" t="s">
        <v>932</v>
      </c>
      <c r="X1636" t="s">
        <v>137</v>
      </c>
      <c r="Y1636" t="s">
        <v>42</v>
      </c>
    </row>
    <row r="1637" spans="1:25" x14ac:dyDescent="0.25">
      <c r="A1637">
        <v>10345</v>
      </c>
      <c r="B1637">
        <v>43</v>
      </c>
      <c r="C1637" t="s">
        <v>3033</v>
      </c>
      <c r="D1637">
        <v>1</v>
      </c>
      <c r="E1637" t="s">
        <v>3067</v>
      </c>
      <c r="F1637" t="s">
        <v>1584</v>
      </c>
      <c r="G1637" t="s">
        <v>28</v>
      </c>
      <c r="H1637">
        <v>4</v>
      </c>
      <c r="I1637">
        <v>11</v>
      </c>
      <c r="J1637">
        <v>2004</v>
      </c>
      <c r="K1637" t="s">
        <v>1354</v>
      </c>
      <c r="L1637">
        <v>44</v>
      </c>
      <c r="M1637" t="s">
        <v>3035</v>
      </c>
      <c r="N1637" t="s">
        <v>504</v>
      </c>
      <c r="O1637" t="s">
        <v>505</v>
      </c>
      <c r="P1637" t="s">
        <v>506</v>
      </c>
      <c r="Q1637" t="s">
        <v>34</v>
      </c>
      <c r="R1637" t="s">
        <v>175</v>
      </c>
      <c r="S1637" t="s">
        <v>34</v>
      </c>
      <c r="T1637" t="s">
        <v>176</v>
      </c>
      <c r="U1637" t="s">
        <v>51</v>
      </c>
      <c r="V1637" t="s">
        <v>52</v>
      </c>
      <c r="W1637" t="s">
        <v>507</v>
      </c>
      <c r="X1637" t="s">
        <v>508</v>
      </c>
      <c r="Y1637" t="s">
        <v>42</v>
      </c>
    </row>
    <row r="1638" spans="1:25" x14ac:dyDescent="0.25">
      <c r="A1638">
        <v>10356</v>
      </c>
      <c r="B1638">
        <v>26</v>
      </c>
      <c r="C1638" t="s">
        <v>3068</v>
      </c>
      <c r="D1638">
        <v>7</v>
      </c>
      <c r="E1638" t="s">
        <v>3069</v>
      </c>
      <c r="F1638" t="s">
        <v>1341</v>
      </c>
      <c r="G1638" t="s">
        <v>28</v>
      </c>
      <c r="H1638">
        <v>4</v>
      </c>
      <c r="I1638">
        <v>12</v>
      </c>
      <c r="J1638">
        <v>2004</v>
      </c>
      <c r="K1638" t="s">
        <v>1354</v>
      </c>
      <c r="L1638">
        <v>44</v>
      </c>
      <c r="M1638" t="s">
        <v>3035</v>
      </c>
      <c r="N1638" t="s">
        <v>58</v>
      </c>
      <c r="O1638" t="s">
        <v>59</v>
      </c>
      <c r="P1638" t="s">
        <v>60</v>
      </c>
      <c r="Q1638" t="s">
        <v>34</v>
      </c>
      <c r="R1638" t="s">
        <v>61</v>
      </c>
      <c r="S1638" t="s">
        <v>34</v>
      </c>
      <c r="T1638" t="s">
        <v>62</v>
      </c>
      <c r="U1638" t="s">
        <v>51</v>
      </c>
      <c r="V1638" t="s">
        <v>52</v>
      </c>
      <c r="W1638" t="s">
        <v>63</v>
      </c>
      <c r="X1638" t="s">
        <v>64</v>
      </c>
      <c r="Y1638" t="s">
        <v>42</v>
      </c>
    </row>
    <row r="1639" spans="1:25" x14ac:dyDescent="0.25">
      <c r="A1639">
        <v>10367</v>
      </c>
      <c r="B1639">
        <v>28</v>
      </c>
      <c r="C1639" t="s">
        <v>3070</v>
      </c>
      <c r="D1639">
        <v>12</v>
      </c>
      <c r="E1639" t="s">
        <v>3071</v>
      </c>
      <c r="F1639" t="s">
        <v>1493</v>
      </c>
      <c r="G1639" t="s">
        <v>724</v>
      </c>
      <c r="H1639">
        <v>1</v>
      </c>
      <c r="I1639">
        <v>1</v>
      </c>
      <c r="J1639">
        <v>2005</v>
      </c>
      <c r="K1639" t="s">
        <v>1354</v>
      </c>
      <c r="L1639">
        <v>44</v>
      </c>
      <c r="M1639" t="s">
        <v>3035</v>
      </c>
      <c r="N1639" t="s">
        <v>69</v>
      </c>
      <c r="O1639" t="s">
        <v>70</v>
      </c>
      <c r="P1639" t="s">
        <v>71</v>
      </c>
      <c r="Q1639" t="s">
        <v>34</v>
      </c>
      <c r="R1639" t="s">
        <v>72</v>
      </c>
      <c r="S1639" t="s">
        <v>73</v>
      </c>
      <c r="T1639" t="s">
        <v>74</v>
      </c>
      <c r="U1639" t="s">
        <v>38</v>
      </c>
      <c r="V1639" t="s">
        <v>39</v>
      </c>
      <c r="W1639" t="s">
        <v>75</v>
      </c>
      <c r="X1639" t="s">
        <v>76</v>
      </c>
      <c r="Y1639" t="s">
        <v>42</v>
      </c>
    </row>
    <row r="1640" spans="1:25" x14ac:dyDescent="0.25">
      <c r="A1640">
        <v>10380</v>
      </c>
      <c r="B1640">
        <v>27</v>
      </c>
      <c r="C1640" t="s">
        <v>2281</v>
      </c>
      <c r="D1640">
        <v>5</v>
      </c>
      <c r="E1640" t="s">
        <v>3072</v>
      </c>
      <c r="F1640" t="s">
        <v>1413</v>
      </c>
      <c r="G1640" t="s">
        <v>28</v>
      </c>
      <c r="H1640">
        <v>1</v>
      </c>
      <c r="I1640">
        <v>2</v>
      </c>
      <c r="J1640">
        <v>2005</v>
      </c>
      <c r="K1640" t="s">
        <v>1354</v>
      </c>
      <c r="L1640">
        <v>44</v>
      </c>
      <c r="M1640" t="s">
        <v>3035</v>
      </c>
      <c r="N1640" t="s">
        <v>268</v>
      </c>
      <c r="O1640" t="s">
        <v>269</v>
      </c>
      <c r="P1640" t="s">
        <v>270</v>
      </c>
      <c r="Q1640" t="s">
        <v>34</v>
      </c>
      <c r="R1640" t="s">
        <v>271</v>
      </c>
      <c r="S1640" t="s">
        <v>34</v>
      </c>
      <c r="T1640" t="s">
        <v>272</v>
      </c>
      <c r="U1640" t="s">
        <v>273</v>
      </c>
      <c r="V1640" t="s">
        <v>52</v>
      </c>
      <c r="W1640" t="s">
        <v>274</v>
      </c>
      <c r="X1640" t="s">
        <v>275</v>
      </c>
      <c r="Y1640" t="s">
        <v>42</v>
      </c>
    </row>
    <row r="1641" spans="1:25" x14ac:dyDescent="0.25">
      <c r="A1641">
        <v>10391</v>
      </c>
      <c r="B1641">
        <v>24</v>
      </c>
      <c r="C1641" t="s">
        <v>77</v>
      </c>
      <c r="D1641">
        <v>1</v>
      </c>
      <c r="E1641" t="s">
        <v>3073</v>
      </c>
      <c r="F1641" t="s">
        <v>447</v>
      </c>
      <c r="G1641" t="s">
        <v>28</v>
      </c>
      <c r="H1641">
        <v>1</v>
      </c>
      <c r="I1641">
        <v>3</v>
      </c>
      <c r="J1641">
        <v>2005</v>
      </c>
      <c r="K1641" t="s">
        <v>1354</v>
      </c>
      <c r="L1641">
        <v>44</v>
      </c>
      <c r="M1641" t="s">
        <v>3035</v>
      </c>
      <c r="N1641" t="s">
        <v>448</v>
      </c>
      <c r="O1641" t="s">
        <v>449</v>
      </c>
      <c r="P1641" t="s">
        <v>450</v>
      </c>
      <c r="Q1641" t="s">
        <v>451</v>
      </c>
      <c r="R1641" t="s">
        <v>452</v>
      </c>
      <c r="S1641" t="s">
        <v>238</v>
      </c>
      <c r="T1641" t="s">
        <v>453</v>
      </c>
      <c r="U1641" t="s">
        <v>139</v>
      </c>
      <c r="V1641" t="s">
        <v>140</v>
      </c>
      <c r="W1641" t="s">
        <v>454</v>
      </c>
      <c r="X1641" t="s">
        <v>455</v>
      </c>
      <c r="Y1641" t="s">
        <v>65</v>
      </c>
    </row>
    <row r="1642" spans="1:25" x14ac:dyDescent="0.25">
      <c r="A1642">
        <v>10421</v>
      </c>
      <c r="B1642">
        <v>40</v>
      </c>
      <c r="C1642" t="s">
        <v>3055</v>
      </c>
      <c r="D1642">
        <v>2</v>
      </c>
      <c r="E1642" t="s">
        <v>3074</v>
      </c>
      <c r="F1642" t="s">
        <v>1589</v>
      </c>
      <c r="G1642" t="s">
        <v>468</v>
      </c>
      <c r="H1642">
        <v>2</v>
      </c>
      <c r="I1642">
        <v>5</v>
      </c>
      <c r="J1642">
        <v>2005</v>
      </c>
      <c r="K1642" t="s">
        <v>1354</v>
      </c>
      <c r="L1642">
        <v>44</v>
      </c>
      <c r="M1642" t="s">
        <v>3035</v>
      </c>
      <c r="N1642" t="s">
        <v>417</v>
      </c>
      <c r="O1642" t="s">
        <v>418</v>
      </c>
      <c r="P1642" t="s">
        <v>419</v>
      </c>
      <c r="Q1642" t="s">
        <v>34</v>
      </c>
      <c r="R1642" t="s">
        <v>420</v>
      </c>
      <c r="S1642" t="s">
        <v>73</v>
      </c>
      <c r="T1642" t="s">
        <v>167</v>
      </c>
      <c r="U1642" t="s">
        <v>38</v>
      </c>
      <c r="V1642" t="s">
        <v>39</v>
      </c>
      <c r="W1642" t="s">
        <v>421</v>
      </c>
      <c r="X1642" t="s">
        <v>422</v>
      </c>
      <c r="Y1642" t="s">
        <v>42</v>
      </c>
    </row>
    <row r="1643" spans="1:25" x14ac:dyDescent="0.25">
      <c r="A1643">
        <v>10103</v>
      </c>
      <c r="B1643">
        <v>36</v>
      </c>
      <c r="C1643" t="s">
        <v>77</v>
      </c>
      <c r="D1643">
        <v>1</v>
      </c>
      <c r="E1643" t="s">
        <v>3075</v>
      </c>
      <c r="F1643" t="s">
        <v>277</v>
      </c>
      <c r="G1643" t="s">
        <v>28</v>
      </c>
      <c r="H1643">
        <v>1</v>
      </c>
      <c r="I1643">
        <v>1</v>
      </c>
      <c r="J1643">
        <v>2003</v>
      </c>
      <c r="K1643" t="s">
        <v>957</v>
      </c>
      <c r="L1643">
        <v>127</v>
      </c>
      <c r="M1643" t="s">
        <v>3076</v>
      </c>
      <c r="N1643" t="s">
        <v>201</v>
      </c>
      <c r="O1643" t="s">
        <v>202</v>
      </c>
      <c r="P1643" t="s">
        <v>203</v>
      </c>
      <c r="Q1643" t="s">
        <v>34</v>
      </c>
      <c r="R1643" t="s">
        <v>204</v>
      </c>
      <c r="S1643" t="s">
        <v>34</v>
      </c>
      <c r="T1643" t="s">
        <v>205</v>
      </c>
      <c r="U1643" t="s">
        <v>112</v>
      </c>
      <c r="V1643" t="s">
        <v>52</v>
      </c>
      <c r="W1643" t="s">
        <v>206</v>
      </c>
      <c r="X1643" t="s">
        <v>207</v>
      </c>
      <c r="Y1643" t="s">
        <v>65</v>
      </c>
    </row>
    <row r="1644" spans="1:25" x14ac:dyDescent="0.25">
      <c r="A1644">
        <v>10114</v>
      </c>
      <c r="B1644">
        <v>21</v>
      </c>
      <c r="C1644" t="s">
        <v>77</v>
      </c>
      <c r="D1644">
        <v>5</v>
      </c>
      <c r="E1644" t="s">
        <v>3077</v>
      </c>
      <c r="F1644" t="s">
        <v>712</v>
      </c>
      <c r="G1644" t="s">
        <v>28</v>
      </c>
      <c r="H1644">
        <v>2</v>
      </c>
      <c r="I1644">
        <v>4</v>
      </c>
      <c r="J1644">
        <v>2003</v>
      </c>
      <c r="K1644" t="s">
        <v>957</v>
      </c>
      <c r="L1644">
        <v>127</v>
      </c>
      <c r="M1644" t="s">
        <v>3076</v>
      </c>
      <c r="N1644" t="s">
        <v>713</v>
      </c>
      <c r="O1644" t="s">
        <v>714</v>
      </c>
      <c r="P1644" t="s">
        <v>715</v>
      </c>
      <c r="Q1644" t="s">
        <v>34</v>
      </c>
      <c r="R1644" t="s">
        <v>61</v>
      </c>
      <c r="S1644" t="s">
        <v>34</v>
      </c>
      <c r="T1644" t="s">
        <v>716</v>
      </c>
      <c r="U1644" t="s">
        <v>51</v>
      </c>
      <c r="V1644" t="s">
        <v>52</v>
      </c>
      <c r="W1644" t="s">
        <v>717</v>
      </c>
      <c r="X1644" t="s">
        <v>718</v>
      </c>
      <c r="Y1644" t="s">
        <v>42</v>
      </c>
    </row>
    <row r="1645" spans="1:25" x14ac:dyDescent="0.25">
      <c r="A1645">
        <v>10126</v>
      </c>
      <c r="B1645">
        <v>27</v>
      </c>
      <c r="C1645" t="s">
        <v>77</v>
      </c>
      <c r="D1645">
        <v>1</v>
      </c>
      <c r="E1645" t="s">
        <v>3078</v>
      </c>
      <c r="F1645" t="s">
        <v>291</v>
      </c>
      <c r="G1645" t="s">
        <v>28</v>
      </c>
      <c r="H1645">
        <v>2</v>
      </c>
      <c r="I1645">
        <v>5</v>
      </c>
      <c r="J1645">
        <v>2003</v>
      </c>
      <c r="K1645" t="s">
        <v>957</v>
      </c>
      <c r="L1645">
        <v>127</v>
      </c>
      <c r="M1645" t="s">
        <v>3076</v>
      </c>
      <c r="N1645" t="s">
        <v>292</v>
      </c>
      <c r="O1645" t="s">
        <v>293</v>
      </c>
      <c r="P1645" t="s">
        <v>294</v>
      </c>
      <c r="Q1645" t="s">
        <v>34</v>
      </c>
      <c r="R1645" t="s">
        <v>271</v>
      </c>
      <c r="S1645" t="s">
        <v>34</v>
      </c>
      <c r="T1645" t="s">
        <v>295</v>
      </c>
      <c r="U1645" t="s">
        <v>273</v>
      </c>
      <c r="V1645" t="s">
        <v>52</v>
      </c>
      <c r="W1645" t="s">
        <v>296</v>
      </c>
      <c r="X1645" t="s">
        <v>297</v>
      </c>
      <c r="Y1645" t="s">
        <v>65</v>
      </c>
    </row>
    <row r="1646" spans="1:25" x14ac:dyDescent="0.25">
      <c r="A1646">
        <v>10140</v>
      </c>
      <c r="B1646">
        <v>47</v>
      </c>
      <c r="C1646" t="s">
        <v>77</v>
      </c>
      <c r="D1646">
        <v>1</v>
      </c>
      <c r="E1646" t="s">
        <v>3079</v>
      </c>
      <c r="F1646" t="s">
        <v>299</v>
      </c>
      <c r="G1646" t="s">
        <v>28</v>
      </c>
      <c r="H1646">
        <v>3</v>
      </c>
      <c r="I1646">
        <v>7</v>
      </c>
      <c r="J1646">
        <v>2003</v>
      </c>
      <c r="K1646" t="s">
        <v>957</v>
      </c>
      <c r="L1646">
        <v>127</v>
      </c>
      <c r="M1646" t="s">
        <v>3076</v>
      </c>
      <c r="N1646" t="s">
        <v>88</v>
      </c>
      <c r="O1646" t="s">
        <v>89</v>
      </c>
      <c r="P1646" t="s">
        <v>90</v>
      </c>
      <c r="Q1646" t="s">
        <v>34</v>
      </c>
      <c r="R1646" t="s">
        <v>91</v>
      </c>
      <c r="S1646" t="s">
        <v>73</v>
      </c>
      <c r="T1646" t="s">
        <v>92</v>
      </c>
      <c r="U1646" t="s">
        <v>38</v>
      </c>
      <c r="V1646" t="s">
        <v>39</v>
      </c>
      <c r="W1646" t="s">
        <v>93</v>
      </c>
      <c r="X1646" t="s">
        <v>94</v>
      </c>
      <c r="Y1646" t="s">
        <v>65</v>
      </c>
    </row>
    <row r="1647" spans="1:25" x14ac:dyDescent="0.25">
      <c r="A1647">
        <v>10151</v>
      </c>
      <c r="B1647">
        <v>42</v>
      </c>
      <c r="C1647" t="s">
        <v>77</v>
      </c>
      <c r="D1647">
        <v>8</v>
      </c>
      <c r="E1647" t="s">
        <v>3080</v>
      </c>
      <c r="F1647" t="s">
        <v>1179</v>
      </c>
      <c r="G1647" t="s">
        <v>28</v>
      </c>
      <c r="H1647">
        <v>3</v>
      </c>
      <c r="I1647">
        <v>9</v>
      </c>
      <c r="J1647">
        <v>2003</v>
      </c>
      <c r="K1647" t="s">
        <v>957</v>
      </c>
      <c r="L1647">
        <v>127</v>
      </c>
      <c r="M1647" t="s">
        <v>3076</v>
      </c>
      <c r="N1647" t="s">
        <v>688</v>
      </c>
      <c r="O1647" t="s">
        <v>689</v>
      </c>
      <c r="P1647" t="s">
        <v>690</v>
      </c>
      <c r="Q1647" t="s">
        <v>34</v>
      </c>
      <c r="R1647" t="s">
        <v>691</v>
      </c>
      <c r="S1647" t="s">
        <v>34</v>
      </c>
      <c r="T1647" t="s">
        <v>692</v>
      </c>
      <c r="U1647" t="s">
        <v>196</v>
      </c>
      <c r="V1647" t="s">
        <v>52</v>
      </c>
      <c r="W1647" t="s">
        <v>693</v>
      </c>
      <c r="X1647" t="s">
        <v>694</v>
      </c>
      <c r="Y1647" t="s">
        <v>65</v>
      </c>
    </row>
    <row r="1648" spans="1:25" x14ac:dyDescent="0.25">
      <c r="A1648">
        <v>10165</v>
      </c>
      <c r="B1648">
        <v>32</v>
      </c>
      <c r="C1648" t="s">
        <v>77</v>
      </c>
      <c r="D1648">
        <v>17</v>
      </c>
      <c r="E1648" t="s">
        <v>3081</v>
      </c>
      <c r="F1648" t="s">
        <v>895</v>
      </c>
      <c r="G1648" t="s">
        <v>28</v>
      </c>
      <c r="H1648">
        <v>4</v>
      </c>
      <c r="I1648">
        <v>10</v>
      </c>
      <c r="J1648">
        <v>2003</v>
      </c>
      <c r="K1648" t="s">
        <v>957</v>
      </c>
      <c r="L1648">
        <v>127</v>
      </c>
      <c r="M1648" t="s">
        <v>3076</v>
      </c>
      <c r="N1648" t="s">
        <v>302</v>
      </c>
      <c r="O1648" t="s">
        <v>303</v>
      </c>
      <c r="P1648" t="s">
        <v>304</v>
      </c>
      <c r="Q1648" t="s">
        <v>34</v>
      </c>
      <c r="R1648" t="s">
        <v>305</v>
      </c>
      <c r="S1648" t="s">
        <v>34</v>
      </c>
      <c r="T1648" t="s">
        <v>306</v>
      </c>
      <c r="U1648" t="s">
        <v>305</v>
      </c>
      <c r="V1648" t="s">
        <v>307</v>
      </c>
      <c r="W1648" t="s">
        <v>308</v>
      </c>
      <c r="X1648" t="s">
        <v>309</v>
      </c>
      <c r="Y1648" t="s">
        <v>65</v>
      </c>
    </row>
    <row r="1649" spans="1:25" x14ac:dyDescent="0.25">
      <c r="A1649">
        <v>10175</v>
      </c>
      <c r="B1649">
        <v>28</v>
      </c>
      <c r="C1649" t="s">
        <v>77</v>
      </c>
      <c r="D1649">
        <v>6</v>
      </c>
      <c r="E1649" t="s">
        <v>3082</v>
      </c>
      <c r="F1649" t="s">
        <v>318</v>
      </c>
      <c r="G1649" t="s">
        <v>28</v>
      </c>
      <c r="H1649">
        <v>4</v>
      </c>
      <c r="I1649">
        <v>11</v>
      </c>
      <c r="J1649">
        <v>2003</v>
      </c>
      <c r="K1649" t="s">
        <v>957</v>
      </c>
      <c r="L1649">
        <v>127</v>
      </c>
      <c r="M1649" t="s">
        <v>3076</v>
      </c>
      <c r="N1649" t="s">
        <v>574</v>
      </c>
      <c r="O1649" t="s">
        <v>575</v>
      </c>
      <c r="P1649" t="s">
        <v>576</v>
      </c>
      <c r="Q1649" t="s">
        <v>34</v>
      </c>
      <c r="R1649" t="s">
        <v>577</v>
      </c>
      <c r="S1649" t="s">
        <v>34</v>
      </c>
      <c r="T1649" t="s">
        <v>578</v>
      </c>
      <c r="U1649" t="s">
        <v>262</v>
      </c>
      <c r="V1649" t="s">
        <v>52</v>
      </c>
      <c r="W1649" t="s">
        <v>84</v>
      </c>
      <c r="X1649" t="s">
        <v>579</v>
      </c>
      <c r="Y1649" t="s">
        <v>42</v>
      </c>
    </row>
    <row r="1650" spans="1:25" x14ac:dyDescent="0.25">
      <c r="A1650">
        <v>10184</v>
      </c>
      <c r="B1650">
        <v>24</v>
      </c>
      <c r="C1650" t="s">
        <v>77</v>
      </c>
      <c r="D1650">
        <v>11</v>
      </c>
      <c r="E1650" t="s">
        <v>3083</v>
      </c>
      <c r="F1650" t="s">
        <v>602</v>
      </c>
      <c r="G1650" t="s">
        <v>28</v>
      </c>
      <c r="H1650">
        <v>4</v>
      </c>
      <c r="I1650">
        <v>11</v>
      </c>
      <c r="J1650">
        <v>2003</v>
      </c>
      <c r="K1650" t="s">
        <v>957</v>
      </c>
      <c r="L1650">
        <v>127</v>
      </c>
      <c r="M1650" t="s">
        <v>3076</v>
      </c>
      <c r="N1650" t="s">
        <v>1183</v>
      </c>
      <c r="O1650" t="s">
        <v>1184</v>
      </c>
      <c r="P1650" t="s">
        <v>1185</v>
      </c>
      <c r="Q1650" t="s">
        <v>34</v>
      </c>
      <c r="R1650" t="s">
        <v>1186</v>
      </c>
      <c r="S1650" t="s">
        <v>34</v>
      </c>
      <c r="T1650" t="s">
        <v>1187</v>
      </c>
      <c r="U1650" t="s">
        <v>273</v>
      </c>
      <c r="V1650" t="s">
        <v>52</v>
      </c>
      <c r="W1650" t="s">
        <v>1188</v>
      </c>
      <c r="X1650" t="s">
        <v>1189</v>
      </c>
      <c r="Y1650" t="s">
        <v>65</v>
      </c>
    </row>
    <row r="1651" spans="1:25" x14ac:dyDescent="0.25">
      <c r="A1651">
        <v>10194</v>
      </c>
      <c r="B1651">
        <v>49</v>
      </c>
      <c r="C1651" t="s">
        <v>77</v>
      </c>
      <c r="D1651">
        <v>1</v>
      </c>
      <c r="E1651" t="s">
        <v>3084</v>
      </c>
      <c r="F1651" t="s">
        <v>337</v>
      </c>
      <c r="G1651" t="s">
        <v>28</v>
      </c>
      <c r="H1651">
        <v>4</v>
      </c>
      <c r="I1651">
        <v>11</v>
      </c>
      <c r="J1651">
        <v>2003</v>
      </c>
      <c r="K1651" t="s">
        <v>957</v>
      </c>
      <c r="L1651">
        <v>127</v>
      </c>
      <c r="M1651" t="s">
        <v>3076</v>
      </c>
      <c r="N1651" t="s">
        <v>338</v>
      </c>
      <c r="O1651" t="s">
        <v>339</v>
      </c>
      <c r="P1651" t="s">
        <v>340</v>
      </c>
      <c r="Q1651" t="s">
        <v>34</v>
      </c>
      <c r="R1651" t="s">
        <v>341</v>
      </c>
      <c r="S1651" t="s">
        <v>34</v>
      </c>
      <c r="T1651" t="s">
        <v>342</v>
      </c>
      <c r="U1651" t="s">
        <v>51</v>
      </c>
      <c r="V1651" t="s">
        <v>52</v>
      </c>
      <c r="W1651" t="s">
        <v>343</v>
      </c>
      <c r="X1651" t="s">
        <v>344</v>
      </c>
      <c r="Y1651" t="s">
        <v>65</v>
      </c>
    </row>
    <row r="1652" spans="1:25" x14ac:dyDescent="0.25">
      <c r="A1652">
        <v>10207</v>
      </c>
      <c r="B1652">
        <v>46</v>
      </c>
      <c r="C1652" t="s">
        <v>77</v>
      </c>
      <c r="D1652">
        <v>12</v>
      </c>
      <c r="E1652" t="s">
        <v>3085</v>
      </c>
      <c r="F1652" t="s">
        <v>736</v>
      </c>
      <c r="G1652" t="s">
        <v>28</v>
      </c>
      <c r="H1652">
        <v>4</v>
      </c>
      <c r="I1652">
        <v>12</v>
      </c>
      <c r="J1652">
        <v>2003</v>
      </c>
      <c r="K1652" t="s">
        <v>957</v>
      </c>
      <c r="L1652">
        <v>127</v>
      </c>
      <c r="M1652" t="s">
        <v>3076</v>
      </c>
      <c r="N1652" t="s">
        <v>737</v>
      </c>
      <c r="O1652" t="s">
        <v>738</v>
      </c>
      <c r="P1652" t="s">
        <v>739</v>
      </c>
      <c r="Q1652" t="s">
        <v>34</v>
      </c>
      <c r="R1652" t="s">
        <v>659</v>
      </c>
      <c r="S1652" t="s">
        <v>185</v>
      </c>
      <c r="T1652" t="s">
        <v>660</v>
      </c>
      <c r="U1652" t="s">
        <v>38</v>
      </c>
      <c r="V1652" t="s">
        <v>39</v>
      </c>
      <c r="W1652" t="s">
        <v>740</v>
      </c>
      <c r="X1652" t="s">
        <v>422</v>
      </c>
      <c r="Y1652" t="s">
        <v>65</v>
      </c>
    </row>
    <row r="1653" spans="1:25" x14ac:dyDescent="0.25">
      <c r="A1653">
        <v>10217</v>
      </c>
      <c r="B1653">
        <v>28</v>
      </c>
      <c r="C1653" t="s">
        <v>77</v>
      </c>
      <c r="D1653">
        <v>1</v>
      </c>
      <c r="E1653" t="s">
        <v>3086</v>
      </c>
      <c r="F1653" t="s">
        <v>742</v>
      </c>
      <c r="G1653" t="s">
        <v>28</v>
      </c>
      <c r="H1653">
        <v>1</v>
      </c>
      <c r="I1653">
        <v>2</v>
      </c>
      <c r="J1653">
        <v>2004</v>
      </c>
      <c r="K1653" t="s">
        <v>957</v>
      </c>
      <c r="L1653">
        <v>127</v>
      </c>
      <c r="M1653" t="s">
        <v>3076</v>
      </c>
      <c r="N1653" t="s">
        <v>743</v>
      </c>
      <c r="O1653" t="s">
        <v>744</v>
      </c>
      <c r="P1653" t="s">
        <v>745</v>
      </c>
      <c r="Q1653" t="s">
        <v>746</v>
      </c>
      <c r="R1653" t="s">
        <v>305</v>
      </c>
      <c r="S1653" t="s">
        <v>34</v>
      </c>
      <c r="T1653" t="s">
        <v>747</v>
      </c>
      <c r="U1653" t="s">
        <v>305</v>
      </c>
      <c r="V1653" t="s">
        <v>140</v>
      </c>
      <c r="W1653" t="s">
        <v>748</v>
      </c>
      <c r="X1653" t="s">
        <v>749</v>
      </c>
      <c r="Y1653" t="s">
        <v>65</v>
      </c>
    </row>
    <row r="1654" spans="1:25" x14ac:dyDescent="0.25">
      <c r="A1654">
        <v>10229</v>
      </c>
      <c r="B1654">
        <v>48</v>
      </c>
      <c r="C1654" t="s">
        <v>77</v>
      </c>
      <c r="D1654">
        <v>6</v>
      </c>
      <c r="E1654" t="s">
        <v>3087</v>
      </c>
      <c r="F1654" t="s">
        <v>751</v>
      </c>
      <c r="G1654" t="s">
        <v>28</v>
      </c>
      <c r="H1654">
        <v>1</v>
      </c>
      <c r="I1654">
        <v>3</v>
      </c>
      <c r="J1654">
        <v>2004</v>
      </c>
      <c r="K1654" t="s">
        <v>957</v>
      </c>
      <c r="L1654">
        <v>127</v>
      </c>
      <c r="M1654" t="s">
        <v>3076</v>
      </c>
      <c r="N1654" t="s">
        <v>417</v>
      </c>
      <c r="O1654" t="s">
        <v>418</v>
      </c>
      <c r="P1654" t="s">
        <v>419</v>
      </c>
      <c r="Q1654" t="s">
        <v>34</v>
      </c>
      <c r="R1654" t="s">
        <v>420</v>
      </c>
      <c r="S1654" t="s">
        <v>73</v>
      </c>
      <c r="T1654" t="s">
        <v>167</v>
      </c>
      <c r="U1654" t="s">
        <v>38</v>
      </c>
      <c r="V1654" t="s">
        <v>39</v>
      </c>
      <c r="W1654" t="s">
        <v>421</v>
      </c>
      <c r="X1654" t="s">
        <v>422</v>
      </c>
      <c r="Y1654" t="s">
        <v>65</v>
      </c>
    </row>
    <row r="1655" spans="1:25" x14ac:dyDescent="0.25">
      <c r="A1655">
        <v>10246</v>
      </c>
      <c r="B1655">
        <v>29</v>
      </c>
      <c r="C1655" t="s">
        <v>77</v>
      </c>
      <c r="D1655">
        <v>10</v>
      </c>
      <c r="E1655" t="s">
        <v>3088</v>
      </c>
      <c r="F1655" t="s">
        <v>920</v>
      </c>
      <c r="G1655" t="s">
        <v>28</v>
      </c>
      <c r="H1655">
        <v>2</v>
      </c>
      <c r="I1655">
        <v>5</v>
      </c>
      <c r="J1655">
        <v>2004</v>
      </c>
      <c r="K1655" t="s">
        <v>957</v>
      </c>
      <c r="L1655">
        <v>127</v>
      </c>
      <c r="M1655" t="s">
        <v>3076</v>
      </c>
      <c r="N1655" t="s">
        <v>268</v>
      </c>
      <c r="O1655" t="s">
        <v>269</v>
      </c>
      <c r="P1655" t="s">
        <v>270</v>
      </c>
      <c r="Q1655" t="s">
        <v>34</v>
      </c>
      <c r="R1655" t="s">
        <v>271</v>
      </c>
      <c r="S1655" t="s">
        <v>34</v>
      </c>
      <c r="T1655" t="s">
        <v>272</v>
      </c>
      <c r="U1655" t="s">
        <v>273</v>
      </c>
      <c r="V1655" t="s">
        <v>52</v>
      </c>
      <c r="W1655" t="s">
        <v>274</v>
      </c>
      <c r="X1655" t="s">
        <v>275</v>
      </c>
      <c r="Y1655" t="s">
        <v>65</v>
      </c>
    </row>
    <row r="1656" spans="1:25" x14ac:dyDescent="0.25">
      <c r="A1656">
        <v>10259</v>
      </c>
      <c r="B1656">
        <v>47</v>
      </c>
      <c r="C1656" t="s">
        <v>77</v>
      </c>
      <c r="D1656">
        <v>9</v>
      </c>
      <c r="E1656" t="s">
        <v>3089</v>
      </c>
      <c r="F1656" t="s">
        <v>379</v>
      </c>
      <c r="G1656" t="s">
        <v>28</v>
      </c>
      <c r="H1656">
        <v>2</v>
      </c>
      <c r="I1656">
        <v>6</v>
      </c>
      <c r="J1656">
        <v>2004</v>
      </c>
      <c r="K1656" t="s">
        <v>957</v>
      </c>
      <c r="L1656">
        <v>127</v>
      </c>
      <c r="M1656" t="s">
        <v>3076</v>
      </c>
      <c r="N1656" t="s">
        <v>743</v>
      </c>
      <c r="O1656" t="s">
        <v>744</v>
      </c>
      <c r="P1656" t="s">
        <v>745</v>
      </c>
      <c r="Q1656" t="s">
        <v>746</v>
      </c>
      <c r="R1656" t="s">
        <v>305</v>
      </c>
      <c r="S1656" t="s">
        <v>34</v>
      </c>
      <c r="T1656" t="s">
        <v>747</v>
      </c>
      <c r="U1656" t="s">
        <v>305</v>
      </c>
      <c r="V1656" t="s">
        <v>140</v>
      </c>
      <c r="W1656" t="s">
        <v>748</v>
      </c>
      <c r="X1656" t="s">
        <v>749</v>
      </c>
      <c r="Y1656" t="s">
        <v>65</v>
      </c>
    </row>
    <row r="1657" spans="1:25" x14ac:dyDescent="0.25">
      <c r="A1657">
        <v>10271</v>
      </c>
      <c r="B1657">
        <v>43</v>
      </c>
      <c r="C1657" t="s">
        <v>77</v>
      </c>
      <c r="D1657">
        <v>10</v>
      </c>
      <c r="E1657" t="s">
        <v>3090</v>
      </c>
      <c r="F1657" t="s">
        <v>922</v>
      </c>
      <c r="G1657" t="s">
        <v>28</v>
      </c>
      <c r="H1657">
        <v>3</v>
      </c>
      <c r="I1657">
        <v>7</v>
      </c>
      <c r="J1657">
        <v>2004</v>
      </c>
      <c r="K1657" t="s">
        <v>957</v>
      </c>
      <c r="L1657">
        <v>127</v>
      </c>
      <c r="M1657" t="s">
        <v>3076</v>
      </c>
      <c r="N1657" t="s">
        <v>417</v>
      </c>
      <c r="O1657" t="s">
        <v>418</v>
      </c>
      <c r="P1657" t="s">
        <v>419</v>
      </c>
      <c r="Q1657" t="s">
        <v>34</v>
      </c>
      <c r="R1657" t="s">
        <v>420</v>
      </c>
      <c r="S1657" t="s">
        <v>73</v>
      </c>
      <c r="T1657" t="s">
        <v>167</v>
      </c>
      <c r="U1657" t="s">
        <v>38</v>
      </c>
      <c r="V1657" t="s">
        <v>39</v>
      </c>
      <c r="W1657" t="s">
        <v>421</v>
      </c>
      <c r="X1657" t="s">
        <v>422</v>
      </c>
      <c r="Y1657" t="s">
        <v>65</v>
      </c>
    </row>
    <row r="1658" spans="1:25" x14ac:dyDescent="0.25">
      <c r="A1658">
        <v>10281</v>
      </c>
      <c r="B1658">
        <v>25</v>
      </c>
      <c r="C1658" t="s">
        <v>77</v>
      </c>
      <c r="D1658">
        <v>6</v>
      </c>
      <c r="E1658" t="s">
        <v>3091</v>
      </c>
      <c r="F1658" t="s">
        <v>756</v>
      </c>
      <c r="G1658" t="s">
        <v>28</v>
      </c>
      <c r="H1658">
        <v>3</v>
      </c>
      <c r="I1658">
        <v>8</v>
      </c>
      <c r="J1658">
        <v>2004</v>
      </c>
      <c r="K1658" t="s">
        <v>957</v>
      </c>
      <c r="L1658">
        <v>127</v>
      </c>
      <c r="M1658" t="s">
        <v>3076</v>
      </c>
      <c r="N1658" t="s">
        <v>210</v>
      </c>
      <c r="O1658" t="s">
        <v>211</v>
      </c>
      <c r="P1658" t="s">
        <v>212</v>
      </c>
      <c r="Q1658" t="s">
        <v>34</v>
      </c>
      <c r="R1658" t="s">
        <v>213</v>
      </c>
      <c r="S1658" t="s">
        <v>214</v>
      </c>
      <c r="T1658" t="s">
        <v>215</v>
      </c>
      <c r="U1658" t="s">
        <v>38</v>
      </c>
      <c r="V1658" t="s">
        <v>39</v>
      </c>
      <c r="W1658" t="s">
        <v>40</v>
      </c>
      <c r="X1658" t="s">
        <v>216</v>
      </c>
      <c r="Y1658" t="s">
        <v>42</v>
      </c>
    </row>
    <row r="1659" spans="1:25" x14ac:dyDescent="0.25">
      <c r="A1659">
        <v>10291</v>
      </c>
      <c r="B1659">
        <v>48</v>
      </c>
      <c r="C1659" t="s">
        <v>77</v>
      </c>
      <c r="D1659">
        <v>1</v>
      </c>
      <c r="E1659" t="s">
        <v>3092</v>
      </c>
      <c r="F1659" t="s">
        <v>400</v>
      </c>
      <c r="G1659" t="s">
        <v>28</v>
      </c>
      <c r="H1659">
        <v>3</v>
      </c>
      <c r="I1659">
        <v>9</v>
      </c>
      <c r="J1659">
        <v>2004</v>
      </c>
      <c r="K1659" t="s">
        <v>957</v>
      </c>
      <c r="L1659">
        <v>127</v>
      </c>
      <c r="M1659" t="s">
        <v>3076</v>
      </c>
      <c r="N1659" t="s">
        <v>401</v>
      </c>
      <c r="O1659" t="s">
        <v>402</v>
      </c>
      <c r="P1659" t="s">
        <v>403</v>
      </c>
      <c r="Q1659" t="s">
        <v>34</v>
      </c>
      <c r="R1659" t="s">
        <v>404</v>
      </c>
      <c r="S1659" t="s">
        <v>34</v>
      </c>
      <c r="T1659" t="s">
        <v>405</v>
      </c>
      <c r="U1659" t="s">
        <v>287</v>
      </c>
      <c r="V1659" t="s">
        <v>52</v>
      </c>
      <c r="W1659" t="s">
        <v>406</v>
      </c>
      <c r="X1659" t="s">
        <v>316</v>
      </c>
      <c r="Y1659" t="s">
        <v>65</v>
      </c>
    </row>
    <row r="1660" spans="1:25" x14ac:dyDescent="0.25">
      <c r="A1660">
        <v>10305</v>
      </c>
      <c r="B1660">
        <v>24</v>
      </c>
      <c r="C1660" t="s">
        <v>77</v>
      </c>
      <c r="D1660">
        <v>10</v>
      </c>
      <c r="E1660" t="s">
        <v>3093</v>
      </c>
      <c r="F1660" t="s">
        <v>759</v>
      </c>
      <c r="G1660" t="s">
        <v>28</v>
      </c>
      <c r="H1660">
        <v>4</v>
      </c>
      <c r="I1660">
        <v>10</v>
      </c>
      <c r="J1660">
        <v>2004</v>
      </c>
      <c r="K1660" t="s">
        <v>957</v>
      </c>
      <c r="L1660">
        <v>127</v>
      </c>
      <c r="M1660" t="s">
        <v>3076</v>
      </c>
      <c r="N1660" t="s">
        <v>181</v>
      </c>
      <c r="O1660" t="s">
        <v>182</v>
      </c>
      <c r="P1660" t="s">
        <v>183</v>
      </c>
      <c r="Q1660" t="s">
        <v>34</v>
      </c>
      <c r="R1660" t="s">
        <v>184</v>
      </c>
      <c r="S1660" t="s">
        <v>185</v>
      </c>
      <c r="T1660" t="s">
        <v>186</v>
      </c>
      <c r="U1660" t="s">
        <v>38</v>
      </c>
      <c r="V1660" t="s">
        <v>39</v>
      </c>
      <c r="W1660" t="s">
        <v>187</v>
      </c>
      <c r="X1660" t="s">
        <v>188</v>
      </c>
      <c r="Y1660" t="s">
        <v>65</v>
      </c>
    </row>
    <row r="1661" spans="1:25" x14ac:dyDescent="0.25">
      <c r="A1661">
        <v>10313</v>
      </c>
      <c r="B1661">
        <v>42</v>
      </c>
      <c r="C1661" t="s">
        <v>77</v>
      </c>
      <c r="D1661">
        <v>4</v>
      </c>
      <c r="E1661" t="s">
        <v>3094</v>
      </c>
      <c r="F1661" t="s">
        <v>761</v>
      </c>
      <c r="G1661" t="s">
        <v>28</v>
      </c>
      <c r="H1661">
        <v>4</v>
      </c>
      <c r="I1661">
        <v>10</v>
      </c>
      <c r="J1661">
        <v>2004</v>
      </c>
      <c r="K1661" t="s">
        <v>957</v>
      </c>
      <c r="L1661">
        <v>127</v>
      </c>
      <c r="M1661" t="s">
        <v>3076</v>
      </c>
      <c r="N1661" t="s">
        <v>347</v>
      </c>
      <c r="O1661" t="s">
        <v>348</v>
      </c>
      <c r="P1661" t="s">
        <v>349</v>
      </c>
      <c r="Q1661" t="s">
        <v>34</v>
      </c>
      <c r="R1661" t="s">
        <v>350</v>
      </c>
      <c r="S1661" t="s">
        <v>351</v>
      </c>
      <c r="T1661" t="s">
        <v>352</v>
      </c>
      <c r="U1661" t="s">
        <v>353</v>
      </c>
      <c r="V1661" t="s">
        <v>39</v>
      </c>
      <c r="W1661" t="s">
        <v>354</v>
      </c>
      <c r="X1661" t="s">
        <v>355</v>
      </c>
      <c r="Y1661" t="s">
        <v>65</v>
      </c>
    </row>
    <row r="1662" spans="1:25" x14ac:dyDescent="0.25">
      <c r="A1662">
        <v>10324</v>
      </c>
      <c r="B1662">
        <v>31</v>
      </c>
      <c r="C1662" t="s">
        <v>77</v>
      </c>
      <c r="D1662">
        <v>2</v>
      </c>
      <c r="E1662" t="s">
        <v>3095</v>
      </c>
      <c r="F1662" t="s">
        <v>676</v>
      </c>
      <c r="G1662" t="s">
        <v>28</v>
      </c>
      <c r="H1662">
        <v>4</v>
      </c>
      <c r="I1662">
        <v>11</v>
      </c>
      <c r="J1662">
        <v>2004</v>
      </c>
      <c r="K1662" t="s">
        <v>957</v>
      </c>
      <c r="L1662">
        <v>127</v>
      </c>
      <c r="M1662" t="s">
        <v>3076</v>
      </c>
      <c r="N1662" t="s">
        <v>145</v>
      </c>
      <c r="O1662" t="s">
        <v>146</v>
      </c>
      <c r="P1662" t="s">
        <v>147</v>
      </c>
      <c r="Q1662" t="s">
        <v>148</v>
      </c>
      <c r="R1662" t="s">
        <v>35</v>
      </c>
      <c r="S1662" t="s">
        <v>36</v>
      </c>
      <c r="T1662" t="s">
        <v>37</v>
      </c>
      <c r="U1662" t="s">
        <v>38</v>
      </c>
      <c r="V1662" t="s">
        <v>39</v>
      </c>
      <c r="W1662" t="s">
        <v>149</v>
      </c>
      <c r="X1662" t="s">
        <v>150</v>
      </c>
      <c r="Y1662" t="s">
        <v>65</v>
      </c>
    </row>
    <row r="1663" spans="1:25" x14ac:dyDescent="0.25">
      <c r="A1663">
        <v>10334</v>
      </c>
      <c r="B1663">
        <v>42</v>
      </c>
      <c r="C1663" t="s">
        <v>77</v>
      </c>
      <c r="D1663">
        <v>5</v>
      </c>
      <c r="E1663" t="s">
        <v>3096</v>
      </c>
      <c r="F1663" t="s">
        <v>764</v>
      </c>
      <c r="G1663" t="s">
        <v>708</v>
      </c>
      <c r="H1663">
        <v>4</v>
      </c>
      <c r="I1663">
        <v>11</v>
      </c>
      <c r="J1663">
        <v>2004</v>
      </c>
      <c r="K1663" t="s">
        <v>957</v>
      </c>
      <c r="L1663">
        <v>127</v>
      </c>
      <c r="M1663" t="s">
        <v>3076</v>
      </c>
      <c r="N1663" t="s">
        <v>282</v>
      </c>
      <c r="O1663" t="s">
        <v>283</v>
      </c>
      <c r="P1663" t="s">
        <v>284</v>
      </c>
      <c r="Q1663" t="s">
        <v>34</v>
      </c>
      <c r="R1663" t="s">
        <v>285</v>
      </c>
      <c r="S1663" t="s">
        <v>34</v>
      </c>
      <c r="T1663" t="s">
        <v>286</v>
      </c>
      <c r="U1663" t="s">
        <v>287</v>
      </c>
      <c r="V1663" t="s">
        <v>52</v>
      </c>
      <c r="W1663" t="s">
        <v>288</v>
      </c>
      <c r="X1663" t="s">
        <v>289</v>
      </c>
      <c r="Y1663" t="s">
        <v>65</v>
      </c>
    </row>
    <row r="1664" spans="1:25" x14ac:dyDescent="0.25">
      <c r="A1664">
        <v>10348</v>
      </c>
      <c r="B1664">
        <v>37</v>
      </c>
      <c r="C1664" t="s">
        <v>77</v>
      </c>
      <c r="D1664">
        <v>1</v>
      </c>
      <c r="E1664" t="s">
        <v>3097</v>
      </c>
      <c r="F1664" t="s">
        <v>665</v>
      </c>
      <c r="G1664" t="s">
        <v>28</v>
      </c>
      <c r="H1664">
        <v>4</v>
      </c>
      <c r="I1664">
        <v>11</v>
      </c>
      <c r="J1664">
        <v>2004</v>
      </c>
      <c r="K1664" t="s">
        <v>957</v>
      </c>
      <c r="L1664">
        <v>127</v>
      </c>
      <c r="M1664" t="s">
        <v>3076</v>
      </c>
      <c r="N1664" t="s">
        <v>292</v>
      </c>
      <c r="O1664" t="s">
        <v>293</v>
      </c>
      <c r="P1664" t="s">
        <v>294</v>
      </c>
      <c r="Q1664" t="s">
        <v>34</v>
      </c>
      <c r="R1664" t="s">
        <v>271</v>
      </c>
      <c r="S1664" t="s">
        <v>34</v>
      </c>
      <c r="T1664" t="s">
        <v>295</v>
      </c>
      <c r="U1664" t="s">
        <v>273</v>
      </c>
      <c r="V1664" t="s">
        <v>52</v>
      </c>
      <c r="W1664" t="s">
        <v>296</v>
      </c>
      <c r="X1664" t="s">
        <v>297</v>
      </c>
      <c r="Y1664" t="s">
        <v>65</v>
      </c>
    </row>
    <row r="1665" spans="1:25" x14ac:dyDescent="0.25">
      <c r="A1665">
        <v>10358</v>
      </c>
      <c r="B1665">
        <v>41</v>
      </c>
      <c r="C1665" t="s">
        <v>77</v>
      </c>
      <c r="D1665">
        <v>7</v>
      </c>
      <c r="E1665" t="s">
        <v>3098</v>
      </c>
      <c r="F1665" t="s">
        <v>436</v>
      </c>
      <c r="G1665" t="s">
        <v>28</v>
      </c>
      <c r="H1665">
        <v>4</v>
      </c>
      <c r="I1665">
        <v>12</v>
      </c>
      <c r="J1665">
        <v>2004</v>
      </c>
      <c r="K1665" t="s">
        <v>957</v>
      </c>
      <c r="L1665">
        <v>127</v>
      </c>
      <c r="M1665" t="s">
        <v>3076</v>
      </c>
      <c r="N1665" t="s">
        <v>268</v>
      </c>
      <c r="O1665" t="s">
        <v>269</v>
      </c>
      <c r="P1665" t="s">
        <v>270</v>
      </c>
      <c r="Q1665" t="s">
        <v>34</v>
      </c>
      <c r="R1665" t="s">
        <v>271</v>
      </c>
      <c r="S1665" t="s">
        <v>34</v>
      </c>
      <c r="T1665" t="s">
        <v>272</v>
      </c>
      <c r="U1665" t="s">
        <v>273</v>
      </c>
      <c r="V1665" t="s">
        <v>52</v>
      </c>
      <c r="W1665" t="s">
        <v>274</v>
      </c>
      <c r="X1665" t="s">
        <v>275</v>
      </c>
      <c r="Y1665" t="s">
        <v>65</v>
      </c>
    </row>
    <row r="1666" spans="1:25" x14ac:dyDescent="0.25">
      <c r="A1666">
        <v>10371</v>
      </c>
      <c r="B1666">
        <v>20</v>
      </c>
      <c r="C1666" t="s">
        <v>77</v>
      </c>
      <c r="D1666">
        <v>5</v>
      </c>
      <c r="E1666" t="s">
        <v>3099</v>
      </c>
      <c r="F1666" t="s">
        <v>950</v>
      </c>
      <c r="G1666" t="s">
        <v>28</v>
      </c>
      <c r="H1666">
        <v>1</v>
      </c>
      <c r="I1666">
        <v>1</v>
      </c>
      <c r="J1666">
        <v>2005</v>
      </c>
      <c r="K1666" t="s">
        <v>957</v>
      </c>
      <c r="L1666">
        <v>127</v>
      </c>
      <c r="M1666" t="s">
        <v>3076</v>
      </c>
      <c r="N1666" t="s">
        <v>417</v>
      </c>
      <c r="O1666" t="s">
        <v>418</v>
      </c>
      <c r="P1666" t="s">
        <v>419</v>
      </c>
      <c r="Q1666" t="s">
        <v>34</v>
      </c>
      <c r="R1666" t="s">
        <v>420</v>
      </c>
      <c r="S1666" t="s">
        <v>73</v>
      </c>
      <c r="T1666" t="s">
        <v>167</v>
      </c>
      <c r="U1666" t="s">
        <v>38</v>
      </c>
      <c r="V1666" t="s">
        <v>39</v>
      </c>
      <c r="W1666" t="s">
        <v>421</v>
      </c>
      <c r="X1666" t="s">
        <v>422</v>
      </c>
      <c r="Y1666" t="s">
        <v>65</v>
      </c>
    </row>
    <row r="1667" spans="1:25" x14ac:dyDescent="0.25">
      <c r="A1667">
        <v>10382</v>
      </c>
      <c r="B1667">
        <v>20</v>
      </c>
      <c r="C1667" t="s">
        <v>77</v>
      </c>
      <c r="D1667">
        <v>3</v>
      </c>
      <c r="E1667" t="s">
        <v>3100</v>
      </c>
      <c r="F1667" t="s">
        <v>445</v>
      </c>
      <c r="G1667" t="s">
        <v>28</v>
      </c>
      <c r="H1667">
        <v>1</v>
      </c>
      <c r="I1667">
        <v>2</v>
      </c>
      <c r="J1667">
        <v>2005</v>
      </c>
      <c r="K1667" t="s">
        <v>957</v>
      </c>
      <c r="L1667">
        <v>127</v>
      </c>
      <c r="M1667" t="s">
        <v>3076</v>
      </c>
      <c r="N1667" t="s">
        <v>417</v>
      </c>
      <c r="O1667" t="s">
        <v>418</v>
      </c>
      <c r="P1667" t="s">
        <v>419</v>
      </c>
      <c r="Q1667" t="s">
        <v>34</v>
      </c>
      <c r="R1667" t="s">
        <v>420</v>
      </c>
      <c r="S1667" t="s">
        <v>73</v>
      </c>
      <c r="T1667" t="s">
        <v>167</v>
      </c>
      <c r="U1667" t="s">
        <v>38</v>
      </c>
      <c r="V1667" t="s">
        <v>39</v>
      </c>
      <c r="W1667" t="s">
        <v>421</v>
      </c>
      <c r="X1667" t="s">
        <v>422</v>
      </c>
      <c r="Y1667" t="s">
        <v>42</v>
      </c>
    </row>
    <row r="1668" spans="1:25" x14ac:dyDescent="0.25">
      <c r="A1668">
        <v>10412</v>
      </c>
      <c r="B1668">
        <v>70</v>
      </c>
      <c r="C1668" t="s">
        <v>77</v>
      </c>
      <c r="D1668">
        <v>10</v>
      </c>
      <c r="E1668" t="s">
        <v>3101</v>
      </c>
      <c r="F1668" t="s">
        <v>1220</v>
      </c>
      <c r="G1668" t="s">
        <v>28</v>
      </c>
      <c r="H1668">
        <v>2</v>
      </c>
      <c r="I1668">
        <v>5</v>
      </c>
      <c r="J1668">
        <v>2005</v>
      </c>
      <c r="K1668" t="s">
        <v>957</v>
      </c>
      <c r="L1668">
        <v>127</v>
      </c>
      <c r="M1668" t="s">
        <v>3076</v>
      </c>
      <c r="N1668" t="s">
        <v>268</v>
      </c>
      <c r="O1668" t="s">
        <v>269</v>
      </c>
      <c r="P1668" t="s">
        <v>270</v>
      </c>
      <c r="Q1668" t="s">
        <v>34</v>
      </c>
      <c r="R1668" t="s">
        <v>271</v>
      </c>
      <c r="S1668" t="s">
        <v>34</v>
      </c>
      <c r="T1668" t="s">
        <v>272</v>
      </c>
      <c r="U1668" t="s">
        <v>273</v>
      </c>
      <c r="V1668" t="s">
        <v>52</v>
      </c>
      <c r="W1668" t="s">
        <v>274</v>
      </c>
      <c r="X1668" t="s">
        <v>275</v>
      </c>
      <c r="Y1668" t="s">
        <v>229</v>
      </c>
    </row>
    <row r="1669" spans="1:25" x14ac:dyDescent="0.25">
      <c r="A1669">
        <v>10425</v>
      </c>
      <c r="B1669">
        <v>49</v>
      </c>
      <c r="C1669" t="s">
        <v>77</v>
      </c>
      <c r="D1669">
        <v>9</v>
      </c>
      <c r="E1669" t="s">
        <v>3102</v>
      </c>
      <c r="F1669" t="s">
        <v>467</v>
      </c>
      <c r="G1669" t="s">
        <v>468</v>
      </c>
      <c r="H1669">
        <v>2</v>
      </c>
      <c r="I1669">
        <v>5</v>
      </c>
      <c r="J1669">
        <v>2005</v>
      </c>
      <c r="K1669" t="s">
        <v>957</v>
      </c>
      <c r="L1669">
        <v>127</v>
      </c>
      <c r="M1669" t="s">
        <v>3076</v>
      </c>
      <c r="N1669" t="s">
        <v>172</v>
      </c>
      <c r="O1669" t="s">
        <v>173</v>
      </c>
      <c r="P1669" t="s">
        <v>174</v>
      </c>
      <c r="Q1669" t="s">
        <v>34</v>
      </c>
      <c r="R1669" t="s">
        <v>175</v>
      </c>
      <c r="S1669" t="s">
        <v>34</v>
      </c>
      <c r="T1669" t="s">
        <v>176</v>
      </c>
      <c r="U1669" t="s">
        <v>51</v>
      </c>
      <c r="V1669" t="s">
        <v>52</v>
      </c>
      <c r="W1669" t="s">
        <v>177</v>
      </c>
      <c r="X1669" t="s">
        <v>178</v>
      </c>
      <c r="Y1669" t="s">
        <v>65</v>
      </c>
    </row>
    <row r="1670" spans="1:25" x14ac:dyDescent="0.25">
      <c r="A1670">
        <v>10108</v>
      </c>
      <c r="B1670">
        <v>35</v>
      </c>
      <c r="C1670" t="s">
        <v>3103</v>
      </c>
      <c r="D1670">
        <v>15</v>
      </c>
      <c r="E1670" t="s">
        <v>3104</v>
      </c>
      <c r="F1670" t="s">
        <v>775</v>
      </c>
      <c r="G1670" t="s">
        <v>28</v>
      </c>
      <c r="H1670">
        <v>1</v>
      </c>
      <c r="I1670">
        <v>3</v>
      </c>
      <c r="J1670">
        <v>2003</v>
      </c>
      <c r="K1670" t="s">
        <v>29</v>
      </c>
      <c r="L1670">
        <v>69</v>
      </c>
      <c r="M1670" t="s">
        <v>3105</v>
      </c>
      <c r="N1670" t="s">
        <v>777</v>
      </c>
      <c r="O1670" t="s">
        <v>778</v>
      </c>
      <c r="P1670" t="s">
        <v>779</v>
      </c>
      <c r="Q1670" t="s">
        <v>34</v>
      </c>
      <c r="R1670" t="s">
        <v>780</v>
      </c>
      <c r="S1670" t="s">
        <v>34</v>
      </c>
      <c r="T1670" t="s">
        <v>781</v>
      </c>
      <c r="U1670" t="s">
        <v>782</v>
      </c>
      <c r="V1670" t="s">
        <v>307</v>
      </c>
      <c r="W1670" t="s">
        <v>783</v>
      </c>
      <c r="X1670" t="s">
        <v>784</v>
      </c>
      <c r="Y1670" t="s">
        <v>42</v>
      </c>
    </row>
    <row r="1671" spans="1:25" x14ac:dyDescent="0.25">
      <c r="A1671">
        <v>10121</v>
      </c>
      <c r="B1671">
        <v>32</v>
      </c>
      <c r="C1671" t="s">
        <v>1854</v>
      </c>
      <c r="D1671">
        <v>2</v>
      </c>
      <c r="E1671" t="s">
        <v>3106</v>
      </c>
      <c r="F1671" t="s">
        <v>45</v>
      </c>
      <c r="G1671" t="s">
        <v>28</v>
      </c>
      <c r="H1671">
        <v>2</v>
      </c>
      <c r="I1671">
        <v>5</v>
      </c>
      <c r="J1671">
        <v>2003</v>
      </c>
      <c r="K1671" t="s">
        <v>29</v>
      </c>
      <c r="L1671">
        <v>69</v>
      </c>
      <c r="M1671" t="s">
        <v>3105</v>
      </c>
      <c r="N1671" t="s">
        <v>46</v>
      </c>
      <c r="O1671" t="s">
        <v>47</v>
      </c>
      <c r="P1671" t="s">
        <v>48</v>
      </c>
      <c r="Q1671" t="s">
        <v>34</v>
      </c>
      <c r="R1671" t="s">
        <v>49</v>
      </c>
      <c r="S1671" t="s">
        <v>34</v>
      </c>
      <c r="T1671" t="s">
        <v>50</v>
      </c>
      <c r="U1671" t="s">
        <v>51</v>
      </c>
      <c r="V1671" t="s">
        <v>52</v>
      </c>
      <c r="W1671" t="s">
        <v>53</v>
      </c>
      <c r="X1671" t="s">
        <v>54</v>
      </c>
      <c r="Y1671" t="s">
        <v>42</v>
      </c>
    </row>
    <row r="1672" spans="1:25" x14ac:dyDescent="0.25">
      <c r="A1672">
        <v>10135</v>
      </c>
      <c r="B1672">
        <v>29</v>
      </c>
      <c r="C1672" t="s">
        <v>3107</v>
      </c>
      <c r="D1672">
        <v>16</v>
      </c>
      <c r="E1672" t="s">
        <v>3108</v>
      </c>
      <c r="F1672" t="s">
        <v>795</v>
      </c>
      <c r="G1672" t="s">
        <v>28</v>
      </c>
      <c r="H1672">
        <v>3</v>
      </c>
      <c r="I1672">
        <v>7</v>
      </c>
      <c r="J1672">
        <v>2003</v>
      </c>
      <c r="K1672" t="s">
        <v>29</v>
      </c>
      <c r="L1672">
        <v>69</v>
      </c>
      <c r="M1672" t="s">
        <v>3105</v>
      </c>
      <c r="N1672" t="s">
        <v>417</v>
      </c>
      <c r="O1672" t="s">
        <v>418</v>
      </c>
      <c r="P1672" t="s">
        <v>419</v>
      </c>
      <c r="Q1672" t="s">
        <v>34</v>
      </c>
      <c r="R1672" t="s">
        <v>420</v>
      </c>
      <c r="S1672" t="s">
        <v>73</v>
      </c>
      <c r="T1672" t="s">
        <v>167</v>
      </c>
      <c r="U1672" t="s">
        <v>38</v>
      </c>
      <c r="V1672" t="s">
        <v>39</v>
      </c>
      <c r="W1672" t="s">
        <v>421</v>
      </c>
      <c r="X1672" t="s">
        <v>422</v>
      </c>
      <c r="Y1672" t="s">
        <v>42</v>
      </c>
    </row>
    <row r="1673" spans="1:25" x14ac:dyDescent="0.25">
      <c r="A1673">
        <v>10145</v>
      </c>
      <c r="B1673">
        <v>27</v>
      </c>
      <c r="C1673" t="s">
        <v>3109</v>
      </c>
      <c r="D1673">
        <v>3</v>
      </c>
      <c r="E1673" t="s">
        <v>3110</v>
      </c>
      <c r="F1673" t="s">
        <v>68</v>
      </c>
      <c r="G1673" t="s">
        <v>28</v>
      </c>
      <c r="H1673">
        <v>3</v>
      </c>
      <c r="I1673">
        <v>8</v>
      </c>
      <c r="J1673">
        <v>2003</v>
      </c>
      <c r="K1673" t="s">
        <v>29</v>
      </c>
      <c r="L1673">
        <v>69</v>
      </c>
      <c r="M1673" t="s">
        <v>3105</v>
      </c>
      <c r="N1673" t="s">
        <v>69</v>
      </c>
      <c r="O1673" t="s">
        <v>70</v>
      </c>
      <c r="P1673" t="s">
        <v>71</v>
      </c>
      <c r="Q1673" t="s">
        <v>34</v>
      </c>
      <c r="R1673" t="s">
        <v>72</v>
      </c>
      <c r="S1673" t="s">
        <v>73</v>
      </c>
      <c r="T1673" t="s">
        <v>74</v>
      </c>
      <c r="U1673" t="s">
        <v>38</v>
      </c>
      <c r="V1673" t="s">
        <v>39</v>
      </c>
      <c r="W1673" t="s">
        <v>75</v>
      </c>
      <c r="X1673" t="s">
        <v>76</v>
      </c>
      <c r="Y1673" t="s">
        <v>42</v>
      </c>
    </row>
    <row r="1674" spans="1:25" x14ac:dyDescent="0.25">
      <c r="A1674">
        <v>10159</v>
      </c>
      <c r="B1674">
        <v>27</v>
      </c>
      <c r="C1674" t="s">
        <v>3111</v>
      </c>
      <c r="D1674">
        <v>11</v>
      </c>
      <c r="E1674" t="s">
        <v>3112</v>
      </c>
      <c r="F1674" t="s">
        <v>79</v>
      </c>
      <c r="G1674" t="s">
        <v>28</v>
      </c>
      <c r="H1674">
        <v>4</v>
      </c>
      <c r="I1674">
        <v>10</v>
      </c>
      <c r="J1674">
        <v>2003</v>
      </c>
      <c r="K1674" t="s">
        <v>29</v>
      </c>
      <c r="L1674">
        <v>69</v>
      </c>
      <c r="M1674" t="s">
        <v>3105</v>
      </c>
      <c r="N1674" t="s">
        <v>80</v>
      </c>
      <c r="O1674" t="s">
        <v>81</v>
      </c>
      <c r="P1674" t="s">
        <v>82</v>
      </c>
      <c r="Q1674" t="s">
        <v>34</v>
      </c>
      <c r="R1674" t="s">
        <v>83</v>
      </c>
      <c r="S1674" t="s">
        <v>73</v>
      </c>
      <c r="T1674" t="s">
        <v>34</v>
      </c>
      <c r="U1674" t="s">
        <v>38</v>
      </c>
      <c r="V1674" t="s">
        <v>39</v>
      </c>
      <c r="W1674" t="s">
        <v>84</v>
      </c>
      <c r="X1674" t="s">
        <v>76</v>
      </c>
      <c r="Y1674" t="s">
        <v>42</v>
      </c>
    </row>
    <row r="1675" spans="1:25" x14ac:dyDescent="0.25">
      <c r="A1675">
        <v>10169</v>
      </c>
      <c r="B1675">
        <v>38</v>
      </c>
      <c r="C1675" t="s">
        <v>3113</v>
      </c>
      <c r="D1675">
        <v>11</v>
      </c>
      <c r="E1675" t="s">
        <v>3114</v>
      </c>
      <c r="F1675" t="s">
        <v>800</v>
      </c>
      <c r="G1675" t="s">
        <v>28</v>
      </c>
      <c r="H1675">
        <v>4</v>
      </c>
      <c r="I1675">
        <v>11</v>
      </c>
      <c r="J1675">
        <v>2003</v>
      </c>
      <c r="K1675" t="s">
        <v>29</v>
      </c>
      <c r="L1675">
        <v>69</v>
      </c>
      <c r="M1675" t="s">
        <v>3105</v>
      </c>
      <c r="N1675" t="s">
        <v>448</v>
      </c>
      <c r="O1675" t="s">
        <v>449</v>
      </c>
      <c r="P1675" t="s">
        <v>450</v>
      </c>
      <c r="Q1675" t="s">
        <v>451</v>
      </c>
      <c r="R1675" t="s">
        <v>452</v>
      </c>
      <c r="S1675" t="s">
        <v>238</v>
      </c>
      <c r="T1675" t="s">
        <v>453</v>
      </c>
      <c r="U1675" t="s">
        <v>139</v>
      </c>
      <c r="V1675" t="s">
        <v>140</v>
      </c>
      <c r="W1675" t="s">
        <v>454</v>
      </c>
      <c r="X1675" t="s">
        <v>455</v>
      </c>
      <c r="Y1675" t="s">
        <v>42</v>
      </c>
    </row>
    <row r="1676" spans="1:25" x14ac:dyDescent="0.25">
      <c r="A1676">
        <v>10180</v>
      </c>
      <c r="B1676">
        <v>35</v>
      </c>
      <c r="C1676" t="s">
        <v>3115</v>
      </c>
      <c r="D1676">
        <v>6</v>
      </c>
      <c r="E1676" t="s">
        <v>3116</v>
      </c>
      <c r="F1676" t="s">
        <v>97</v>
      </c>
      <c r="G1676" t="s">
        <v>28</v>
      </c>
      <c r="H1676">
        <v>4</v>
      </c>
      <c r="I1676">
        <v>11</v>
      </c>
      <c r="J1676">
        <v>2003</v>
      </c>
      <c r="K1676" t="s">
        <v>29</v>
      </c>
      <c r="L1676">
        <v>69</v>
      </c>
      <c r="M1676" t="s">
        <v>3105</v>
      </c>
      <c r="N1676" t="s">
        <v>98</v>
      </c>
      <c r="O1676" t="s">
        <v>99</v>
      </c>
      <c r="P1676" t="s">
        <v>100</v>
      </c>
      <c r="Q1676" t="s">
        <v>34</v>
      </c>
      <c r="R1676" t="s">
        <v>101</v>
      </c>
      <c r="S1676" t="s">
        <v>34</v>
      </c>
      <c r="T1676" t="s">
        <v>102</v>
      </c>
      <c r="U1676" t="s">
        <v>51</v>
      </c>
      <c r="V1676" t="s">
        <v>52</v>
      </c>
      <c r="W1676" t="s">
        <v>103</v>
      </c>
      <c r="X1676" t="s">
        <v>104</v>
      </c>
      <c r="Y1676" t="s">
        <v>42</v>
      </c>
    </row>
    <row r="1677" spans="1:25" x14ac:dyDescent="0.25">
      <c r="A1677">
        <v>10190</v>
      </c>
      <c r="B1677">
        <v>42</v>
      </c>
      <c r="C1677" t="s">
        <v>3117</v>
      </c>
      <c r="D1677">
        <v>3</v>
      </c>
      <c r="E1677" t="s">
        <v>3118</v>
      </c>
      <c r="F1677" t="s">
        <v>3119</v>
      </c>
      <c r="G1677" t="s">
        <v>28</v>
      </c>
      <c r="H1677">
        <v>4</v>
      </c>
      <c r="I1677">
        <v>11</v>
      </c>
      <c r="J1677">
        <v>2003</v>
      </c>
      <c r="K1677" t="s">
        <v>29</v>
      </c>
      <c r="L1677">
        <v>69</v>
      </c>
      <c r="M1677" t="s">
        <v>3105</v>
      </c>
      <c r="N1677" t="s">
        <v>268</v>
      </c>
      <c r="O1677" t="s">
        <v>269</v>
      </c>
      <c r="P1677" t="s">
        <v>270</v>
      </c>
      <c r="Q1677" t="s">
        <v>34</v>
      </c>
      <c r="R1677" t="s">
        <v>271</v>
      </c>
      <c r="S1677" t="s">
        <v>34</v>
      </c>
      <c r="T1677" t="s">
        <v>272</v>
      </c>
      <c r="U1677" t="s">
        <v>273</v>
      </c>
      <c r="V1677" t="s">
        <v>52</v>
      </c>
      <c r="W1677" t="s">
        <v>274</v>
      </c>
      <c r="X1677" t="s">
        <v>275</v>
      </c>
      <c r="Y1677" t="s">
        <v>65</v>
      </c>
    </row>
    <row r="1678" spans="1:25" x14ac:dyDescent="0.25">
      <c r="A1678">
        <v>10211</v>
      </c>
      <c r="B1678">
        <v>21</v>
      </c>
      <c r="C1678" t="s">
        <v>3120</v>
      </c>
      <c r="D1678">
        <v>11</v>
      </c>
      <c r="E1678" t="s">
        <v>3121</v>
      </c>
      <c r="F1678" t="s">
        <v>123</v>
      </c>
      <c r="G1678" t="s">
        <v>28</v>
      </c>
      <c r="H1678">
        <v>1</v>
      </c>
      <c r="I1678">
        <v>1</v>
      </c>
      <c r="J1678">
        <v>2004</v>
      </c>
      <c r="K1678" t="s">
        <v>29</v>
      </c>
      <c r="L1678">
        <v>69</v>
      </c>
      <c r="M1678" t="s">
        <v>3105</v>
      </c>
      <c r="N1678" t="s">
        <v>124</v>
      </c>
      <c r="O1678" t="s">
        <v>125</v>
      </c>
      <c r="P1678" t="s">
        <v>126</v>
      </c>
      <c r="Q1678" t="s">
        <v>34</v>
      </c>
      <c r="R1678" t="s">
        <v>61</v>
      </c>
      <c r="S1678" t="s">
        <v>34</v>
      </c>
      <c r="T1678" t="s">
        <v>127</v>
      </c>
      <c r="U1678" t="s">
        <v>51</v>
      </c>
      <c r="V1678" t="s">
        <v>52</v>
      </c>
      <c r="W1678" t="s">
        <v>128</v>
      </c>
      <c r="X1678" t="s">
        <v>129</v>
      </c>
      <c r="Y1678" t="s">
        <v>42</v>
      </c>
    </row>
    <row r="1679" spans="1:25" x14ac:dyDescent="0.25">
      <c r="A1679">
        <v>10224</v>
      </c>
      <c r="B1679">
        <v>37</v>
      </c>
      <c r="C1679" t="s">
        <v>3111</v>
      </c>
      <c r="D1679">
        <v>4</v>
      </c>
      <c r="E1679" t="s">
        <v>3122</v>
      </c>
      <c r="F1679" t="s">
        <v>1002</v>
      </c>
      <c r="G1679" t="s">
        <v>28</v>
      </c>
      <c r="H1679">
        <v>1</v>
      </c>
      <c r="I1679">
        <v>2</v>
      </c>
      <c r="J1679">
        <v>2004</v>
      </c>
      <c r="K1679" t="s">
        <v>29</v>
      </c>
      <c r="L1679">
        <v>69</v>
      </c>
      <c r="M1679" t="s">
        <v>3105</v>
      </c>
      <c r="N1679" t="s">
        <v>98</v>
      </c>
      <c r="O1679" t="s">
        <v>99</v>
      </c>
      <c r="P1679" t="s">
        <v>100</v>
      </c>
      <c r="Q1679" t="s">
        <v>34</v>
      </c>
      <c r="R1679" t="s">
        <v>101</v>
      </c>
      <c r="S1679" t="s">
        <v>34</v>
      </c>
      <c r="T1679" t="s">
        <v>102</v>
      </c>
      <c r="U1679" t="s">
        <v>51</v>
      </c>
      <c r="V1679" t="s">
        <v>52</v>
      </c>
      <c r="W1679" t="s">
        <v>103</v>
      </c>
      <c r="X1679" t="s">
        <v>104</v>
      </c>
      <c r="Y1679" t="s">
        <v>42</v>
      </c>
    </row>
    <row r="1680" spans="1:25" x14ac:dyDescent="0.25">
      <c r="A1680">
        <v>10237</v>
      </c>
      <c r="B1680">
        <v>26</v>
      </c>
      <c r="C1680" t="s">
        <v>861</v>
      </c>
      <c r="D1680">
        <v>4</v>
      </c>
      <c r="E1680" t="s">
        <v>3123</v>
      </c>
      <c r="F1680" t="s">
        <v>144</v>
      </c>
      <c r="G1680" t="s">
        <v>28</v>
      </c>
      <c r="H1680">
        <v>2</v>
      </c>
      <c r="I1680">
        <v>4</v>
      </c>
      <c r="J1680">
        <v>2004</v>
      </c>
      <c r="K1680" t="s">
        <v>29</v>
      </c>
      <c r="L1680">
        <v>69</v>
      </c>
      <c r="M1680" t="s">
        <v>3105</v>
      </c>
      <c r="N1680" t="s">
        <v>145</v>
      </c>
      <c r="O1680" t="s">
        <v>146</v>
      </c>
      <c r="P1680" t="s">
        <v>147</v>
      </c>
      <c r="Q1680" t="s">
        <v>148</v>
      </c>
      <c r="R1680" t="s">
        <v>35</v>
      </c>
      <c r="S1680" t="s">
        <v>36</v>
      </c>
      <c r="T1680" t="s">
        <v>37</v>
      </c>
      <c r="U1680" t="s">
        <v>38</v>
      </c>
      <c r="V1680" t="s">
        <v>39</v>
      </c>
      <c r="W1680" t="s">
        <v>149</v>
      </c>
      <c r="X1680" t="s">
        <v>150</v>
      </c>
      <c r="Y1680" t="s">
        <v>42</v>
      </c>
    </row>
    <row r="1681" spans="1:25" x14ac:dyDescent="0.25">
      <c r="A1681">
        <v>10252</v>
      </c>
      <c r="B1681">
        <v>47</v>
      </c>
      <c r="C1681" t="s">
        <v>3124</v>
      </c>
      <c r="D1681">
        <v>8</v>
      </c>
      <c r="E1681" t="s">
        <v>3125</v>
      </c>
      <c r="F1681" t="s">
        <v>2305</v>
      </c>
      <c r="G1681" t="s">
        <v>28</v>
      </c>
      <c r="H1681">
        <v>2</v>
      </c>
      <c r="I1681">
        <v>5</v>
      </c>
      <c r="J1681">
        <v>2004</v>
      </c>
      <c r="K1681" t="s">
        <v>29</v>
      </c>
      <c r="L1681">
        <v>69</v>
      </c>
      <c r="M1681" t="s">
        <v>3105</v>
      </c>
      <c r="N1681" t="s">
        <v>124</v>
      </c>
      <c r="O1681" t="s">
        <v>125</v>
      </c>
      <c r="P1681" t="s">
        <v>126</v>
      </c>
      <c r="Q1681" t="s">
        <v>34</v>
      </c>
      <c r="R1681" t="s">
        <v>61</v>
      </c>
      <c r="S1681" t="s">
        <v>34</v>
      </c>
      <c r="T1681" t="s">
        <v>127</v>
      </c>
      <c r="U1681" t="s">
        <v>51</v>
      </c>
      <c r="V1681" t="s">
        <v>52</v>
      </c>
      <c r="W1681" t="s">
        <v>128</v>
      </c>
      <c r="X1681" t="s">
        <v>129</v>
      </c>
      <c r="Y1681" t="s">
        <v>65</v>
      </c>
    </row>
    <row r="1682" spans="1:25" x14ac:dyDescent="0.25">
      <c r="A1682">
        <v>10264</v>
      </c>
      <c r="B1682">
        <v>37</v>
      </c>
      <c r="C1682" t="s">
        <v>3126</v>
      </c>
      <c r="D1682">
        <v>6</v>
      </c>
      <c r="E1682" t="s">
        <v>3127</v>
      </c>
      <c r="F1682" t="s">
        <v>2446</v>
      </c>
      <c r="G1682" t="s">
        <v>28</v>
      </c>
      <c r="H1682">
        <v>2</v>
      </c>
      <c r="I1682">
        <v>6</v>
      </c>
      <c r="J1682">
        <v>2004</v>
      </c>
      <c r="K1682" t="s">
        <v>29</v>
      </c>
      <c r="L1682">
        <v>69</v>
      </c>
      <c r="M1682" t="s">
        <v>3105</v>
      </c>
      <c r="N1682" t="s">
        <v>656</v>
      </c>
      <c r="O1682" t="s">
        <v>657</v>
      </c>
      <c r="P1682" t="s">
        <v>658</v>
      </c>
      <c r="Q1682" t="s">
        <v>34</v>
      </c>
      <c r="R1682" t="s">
        <v>659</v>
      </c>
      <c r="S1682" t="s">
        <v>185</v>
      </c>
      <c r="T1682" t="s">
        <v>660</v>
      </c>
      <c r="U1682" t="s">
        <v>38</v>
      </c>
      <c r="V1682" t="s">
        <v>39</v>
      </c>
      <c r="W1682" t="s">
        <v>661</v>
      </c>
      <c r="X1682" t="s">
        <v>94</v>
      </c>
      <c r="Y1682" t="s">
        <v>42</v>
      </c>
    </row>
    <row r="1683" spans="1:25" x14ac:dyDescent="0.25">
      <c r="A1683">
        <v>10276</v>
      </c>
      <c r="B1683">
        <v>46</v>
      </c>
      <c r="C1683" t="s">
        <v>3128</v>
      </c>
      <c r="D1683">
        <v>12</v>
      </c>
      <c r="E1683" t="s">
        <v>3129</v>
      </c>
      <c r="F1683" t="s">
        <v>839</v>
      </c>
      <c r="G1683" t="s">
        <v>28</v>
      </c>
      <c r="H1683">
        <v>3</v>
      </c>
      <c r="I1683">
        <v>8</v>
      </c>
      <c r="J1683">
        <v>2004</v>
      </c>
      <c r="K1683" t="s">
        <v>29</v>
      </c>
      <c r="L1683">
        <v>69</v>
      </c>
      <c r="M1683" t="s">
        <v>3105</v>
      </c>
      <c r="N1683" t="s">
        <v>840</v>
      </c>
      <c r="O1683" t="s">
        <v>841</v>
      </c>
      <c r="P1683" t="s">
        <v>842</v>
      </c>
      <c r="Q1683" t="s">
        <v>34</v>
      </c>
      <c r="R1683" t="s">
        <v>441</v>
      </c>
      <c r="S1683" t="s">
        <v>185</v>
      </c>
      <c r="T1683" t="s">
        <v>442</v>
      </c>
      <c r="U1683" t="s">
        <v>38</v>
      </c>
      <c r="V1683" t="s">
        <v>39</v>
      </c>
      <c r="W1683" t="s">
        <v>843</v>
      </c>
      <c r="X1683" t="s">
        <v>844</v>
      </c>
      <c r="Y1683" t="s">
        <v>65</v>
      </c>
    </row>
    <row r="1684" spans="1:25" x14ac:dyDescent="0.25">
      <c r="A1684">
        <v>10285</v>
      </c>
      <c r="B1684">
        <v>38</v>
      </c>
      <c r="C1684" t="s">
        <v>3130</v>
      </c>
      <c r="D1684">
        <v>3</v>
      </c>
      <c r="E1684" t="s">
        <v>3131</v>
      </c>
      <c r="F1684" t="s">
        <v>180</v>
      </c>
      <c r="G1684" t="s">
        <v>28</v>
      </c>
      <c r="H1684">
        <v>3</v>
      </c>
      <c r="I1684">
        <v>8</v>
      </c>
      <c r="J1684">
        <v>2004</v>
      </c>
      <c r="K1684" t="s">
        <v>29</v>
      </c>
      <c r="L1684">
        <v>69</v>
      </c>
      <c r="M1684" t="s">
        <v>3105</v>
      </c>
      <c r="N1684" t="s">
        <v>181</v>
      </c>
      <c r="O1684" t="s">
        <v>182</v>
      </c>
      <c r="P1684" t="s">
        <v>183</v>
      </c>
      <c r="Q1684" t="s">
        <v>34</v>
      </c>
      <c r="R1684" t="s">
        <v>184</v>
      </c>
      <c r="S1684" t="s">
        <v>185</v>
      </c>
      <c r="T1684" t="s">
        <v>186</v>
      </c>
      <c r="U1684" t="s">
        <v>38</v>
      </c>
      <c r="V1684" t="s">
        <v>39</v>
      </c>
      <c r="W1684" t="s">
        <v>187</v>
      </c>
      <c r="X1684" t="s">
        <v>188</v>
      </c>
      <c r="Y1684" t="s">
        <v>42</v>
      </c>
    </row>
    <row r="1685" spans="1:25" x14ac:dyDescent="0.25">
      <c r="A1685">
        <v>10299</v>
      </c>
      <c r="B1685">
        <v>33</v>
      </c>
      <c r="C1685" t="s">
        <v>3132</v>
      </c>
      <c r="D1685">
        <v>6</v>
      </c>
      <c r="E1685" t="s">
        <v>3133</v>
      </c>
      <c r="F1685" t="s">
        <v>190</v>
      </c>
      <c r="G1685" t="s">
        <v>28</v>
      </c>
      <c r="H1685">
        <v>3</v>
      </c>
      <c r="I1685">
        <v>9</v>
      </c>
      <c r="J1685">
        <v>2004</v>
      </c>
      <c r="K1685" t="s">
        <v>29</v>
      </c>
      <c r="L1685">
        <v>69</v>
      </c>
      <c r="M1685" t="s">
        <v>3105</v>
      </c>
      <c r="N1685" t="s">
        <v>191</v>
      </c>
      <c r="O1685" t="s">
        <v>192</v>
      </c>
      <c r="P1685" t="s">
        <v>193</v>
      </c>
      <c r="Q1685" t="s">
        <v>34</v>
      </c>
      <c r="R1685" t="s">
        <v>194</v>
      </c>
      <c r="S1685" t="s">
        <v>34</v>
      </c>
      <c r="T1685" t="s">
        <v>195</v>
      </c>
      <c r="U1685" t="s">
        <v>196</v>
      </c>
      <c r="V1685" t="s">
        <v>52</v>
      </c>
      <c r="W1685" t="s">
        <v>197</v>
      </c>
      <c r="X1685" t="s">
        <v>198</v>
      </c>
      <c r="Y1685" t="s">
        <v>42</v>
      </c>
    </row>
    <row r="1686" spans="1:25" x14ac:dyDescent="0.25">
      <c r="A1686">
        <v>10309</v>
      </c>
      <c r="B1686">
        <v>24</v>
      </c>
      <c r="C1686" t="s">
        <v>3134</v>
      </c>
      <c r="D1686">
        <v>2</v>
      </c>
      <c r="E1686" t="s">
        <v>3135</v>
      </c>
      <c r="F1686" t="s">
        <v>200</v>
      </c>
      <c r="G1686" t="s">
        <v>28</v>
      </c>
      <c r="H1686">
        <v>4</v>
      </c>
      <c r="I1686">
        <v>10</v>
      </c>
      <c r="J1686">
        <v>2004</v>
      </c>
      <c r="K1686" t="s">
        <v>29</v>
      </c>
      <c r="L1686">
        <v>69</v>
      </c>
      <c r="M1686" t="s">
        <v>3105</v>
      </c>
      <c r="N1686" t="s">
        <v>201</v>
      </c>
      <c r="O1686" t="s">
        <v>202</v>
      </c>
      <c r="P1686" t="s">
        <v>203</v>
      </c>
      <c r="Q1686" t="s">
        <v>34</v>
      </c>
      <c r="R1686" t="s">
        <v>204</v>
      </c>
      <c r="S1686" t="s">
        <v>34</v>
      </c>
      <c r="T1686" t="s">
        <v>205</v>
      </c>
      <c r="U1686" t="s">
        <v>112</v>
      </c>
      <c r="V1686" t="s">
        <v>52</v>
      </c>
      <c r="W1686" t="s">
        <v>206</v>
      </c>
      <c r="X1686" t="s">
        <v>207</v>
      </c>
      <c r="Y1686" t="s">
        <v>42</v>
      </c>
    </row>
    <row r="1687" spans="1:25" x14ac:dyDescent="0.25">
      <c r="A1687">
        <v>10319</v>
      </c>
      <c r="B1687">
        <v>31</v>
      </c>
      <c r="C1687" t="s">
        <v>3136</v>
      </c>
      <c r="D1687">
        <v>7</v>
      </c>
      <c r="E1687" t="s">
        <v>3137</v>
      </c>
      <c r="F1687" t="s">
        <v>858</v>
      </c>
      <c r="G1687" t="s">
        <v>28</v>
      </c>
      <c r="H1687">
        <v>4</v>
      </c>
      <c r="I1687">
        <v>11</v>
      </c>
      <c r="J1687">
        <v>2004</v>
      </c>
      <c r="K1687" t="s">
        <v>29</v>
      </c>
      <c r="L1687">
        <v>69</v>
      </c>
      <c r="M1687" t="s">
        <v>3105</v>
      </c>
      <c r="N1687" t="s">
        <v>1011</v>
      </c>
      <c r="O1687" t="s">
        <v>1012</v>
      </c>
      <c r="P1687" t="s">
        <v>1013</v>
      </c>
      <c r="Q1687" t="s">
        <v>1014</v>
      </c>
      <c r="R1687" t="s">
        <v>35</v>
      </c>
      <c r="S1687" t="s">
        <v>36</v>
      </c>
      <c r="T1687" t="s">
        <v>37</v>
      </c>
      <c r="U1687" t="s">
        <v>38</v>
      </c>
      <c r="V1687" t="s">
        <v>39</v>
      </c>
      <c r="W1687" t="s">
        <v>1015</v>
      </c>
      <c r="X1687" t="s">
        <v>1016</v>
      </c>
      <c r="Y1687" t="s">
        <v>42</v>
      </c>
    </row>
    <row r="1688" spans="1:25" x14ac:dyDescent="0.25">
      <c r="A1688">
        <v>10330</v>
      </c>
      <c r="B1688">
        <v>42</v>
      </c>
      <c r="C1688" t="s">
        <v>3138</v>
      </c>
      <c r="D1688">
        <v>1</v>
      </c>
      <c r="E1688" t="s">
        <v>3139</v>
      </c>
      <c r="F1688" t="s">
        <v>2383</v>
      </c>
      <c r="G1688" t="s">
        <v>28</v>
      </c>
      <c r="H1688">
        <v>4</v>
      </c>
      <c r="I1688">
        <v>11</v>
      </c>
      <c r="J1688">
        <v>2004</v>
      </c>
      <c r="K1688" t="s">
        <v>29</v>
      </c>
      <c r="L1688">
        <v>69</v>
      </c>
      <c r="M1688" t="s">
        <v>3105</v>
      </c>
      <c r="N1688" t="s">
        <v>777</v>
      </c>
      <c r="O1688" t="s">
        <v>778</v>
      </c>
      <c r="P1688" t="s">
        <v>779</v>
      </c>
      <c r="Q1688" t="s">
        <v>34</v>
      </c>
      <c r="R1688" t="s">
        <v>780</v>
      </c>
      <c r="S1688" t="s">
        <v>34</v>
      </c>
      <c r="T1688" t="s">
        <v>781</v>
      </c>
      <c r="U1688" t="s">
        <v>782</v>
      </c>
      <c r="V1688" t="s">
        <v>307</v>
      </c>
      <c r="W1688" t="s">
        <v>783</v>
      </c>
      <c r="X1688" t="s">
        <v>784</v>
      </c>
      <c r="Y1688" t="s">
        <v>65</v>
      </c>
    </row>
    <row r="1689" spans="1:25" x14ac:dyDescent="0.25">
      <c r="A1689">
        <v>10341</v>
      </c>
      <c r="B1689">
        <v>32</v>
      </c>
      <c r="C1689" t="s">
        <v>77</v>
      </c>
      <c r="D1689">
        <v>6</v>
      </c>
      <c r="E1689" t="s">
        <v>3140</v>
      </c>
      <c r="F1689" t="s">
        <v>220</v>
      </c>
      <c r="G1689" t="s">
        <v>28</v>
      </c>
      <c r="H1689">
        <v>4</v>
      </c>
      <c r="I1689">
        <v>11</v>
      </c>
      <c r="J1689">
        <v>2004</v>
      </c>
      <c r="K1689" t="s">
        <v>29</v>
      </c>
      <c r="L1689">
        <v>69</v>
      </c>
      <c r="M1689" t="s">
        <v>3105</v>
      </c>
      <c r="N1689" t="s">
        <v>221</v>
      </c>
      <c r="O1689" t="s">
        <v>222</v>
      </c>
      <c r="P1689" t="s">
        <v>223</v>
      </c>
      <c r="Q1689" t="s">
        <v>34</v>
      </c>
      <c r="R1689" t="s">
        <v>224</v>
      </c>
      <c r="S1689" t="s">
        <v>34</v>
      </c>
      <c r="T1689" t="s">
        <v>225</v>
      </c>
      <c r="U1689" t="s">
        <v>226</v>
      </c>
      <c r="V1689" t="s">
        <v>52</v>
      </c>
      <c r="W1689" t="s">
        <v>227</v>
      </c>
      <c r="X1689" t="s">
        <v>228</v>
      </c>
      <c r="Y1689" t="s">
        <v>65</v>
      </c>
    </row>
    <row r="1690" spans="1:25" x14ac:dyDescent="0.25">
      <c r="A1690">
        <v>10355</v>
      </c>
      <c r="B1690">
        <v>41</v>
      </c>
      <c r="C1690" t="s">
        <v>3141</v>
      </c>
      <c r="D1690">
        <v>3</v>
      </c>
      <c r="E1690" t="s">
        <v>3142</v>
      </c>
      <c r="F1690" t="s">
        <v>2386</v>
      </c>
      <c r="G1690" t="s">
        <v>28</v>
      </c>
      <c r="H1690">
        <v>4</v>
      </c>
      <c r="I1690">
        <v>12</v>
      </c>
      <c r="J1690">
        <v>2004</v>
      </c>
      <c r="K1690" t="s">
        <v>29</v>
      </c>
      <c r="L1690">
        <v>69</v>
      </c>
      <c r="M1690" t="s">
        <v>3105</v>
      </c>
      <c r="N1690" t="s">
        <v>268</v>
      </c>
      <c r="O1690" t="s">
        <v>269</v>
      </c>
      <c r="P1690" t="s">
        <v>270</v>
      </c>
      <c r="Q1690" t="s">
        <v>34</v>
      </c>
      <c r="R1690" t="s">
        <v>271</v>
      </c>
      <c r="S1690" t="s">
        <v>34</v>
      </c>
      <c r="T1690" t="s">
        <v>272</v>
      </c>
      <c r="U1690" t="s">
        <v>273</v>
      </c>
      <c r="V1690" t="s">
        <v>52</v>
      </c>
      <c r="W1690" t="s">
        <v>274</v>
      </c>
      <c r="X1690" t="s">
        <v>275</v>
      </c>
      <c r="Y1690" t="s">
        <v>42</v>
      </c>
    </row>
    <row r="1691" spans="1:25" x14ac:dyDescent="0.25">
      <c r="A1691">
        <v>10363</v>
      </c>
      <c r="B1691">
        <v>43</v>
      </c>
      <c r="C1691" t="s">
        <v>3143</v>
      </c>
      <c r="D1691">
        <v>14</v>
      </c>
      <c r="E1691" t="s">
        <v>3144</v>
      </c>
      <c r="F1691" t="s">
        <v>865</v>
      </c>
      <c r="G1691" t="s">
        <v>28</v>
      </c>
      <c r="H1691">
        <v>1</v>
      </c>
      <c r="I1691">
        <v>1</v>
      </c>
      <c r="J1691">
        <v>2005</v>
      </c>
      <c r="K1691" t="s">
        <v>29</v>
      </c>
      <c r="L1691">
        <v>69</v>
      </c>
      <c r="M1691" t="s">
        <v>3105</v>
      </c>
      <c r="N1691" t="s">
        <v>866</v>
      </c>
      <c r="O1691" t="s">
        <v>867</v>
      </c>
      <c r="P1691" t="s">
        <v>868</v>
      </c>
      <c r="Q1691" t="s">
        <v>34</v>
      </c>
      <c r="R1691" t="s">
        <v>869</v>
      </c>
      <c r="S1691" t="s">
        <v>34</v>
      </c>
      <c r="T1691" t="s">
        <v>870</v>
      </c>
      <c r="U1691" t="s">
        <v>196</v>
      </c>
      <c r="V1691" t="s">
        <v>52</v>
      </c>
      <c r="W1691" t="s">
        <v>871</v>
      </c>
      <c r="X1691" t="s">
        <v>872</v>
      </c>
      <c r="Y1691" t="s">
        <v>42</v>
      </c>
    </row>
    <row r="1692" spans="1:25" x14ac:dyDescent="0.25">
      <c r="A1692">
        <v>10375</v>
      </c>
      <c r="B1692">
        <v>20</v>
      </c>
      <c r="C1692" t="s">
        <v>77</v>
      </c>
      <c r="D1692">
        <v>14</v>
      </c>
      <c r="E1692" t="s">
        <v>3145</v>
      </c>
      <c r="F1692" t="s">
        <v>244</v>
      </c>
      <c r="G1692" t="s">
        <v>28</v>
      </c>
      <c r="H1692">
        <v>1</v>
      </c>
      <c r="I1692">
        <v>2</v>
      </c>
      <c r="J1692">
        <v>2005</v>
      </c>
      <c r="K1692" t="s">
        <v>29</v>
      </c>
      <c r="L1692">
        <v>69</v>
      </c>
      <c r="M1692" t="s">
        <v>3105</v>
      </c>
      <c r="N1692" t="s">
        <v>172</v>
      </c>
      <c r="O1692" t="s">
        <v>173</v>
      </c>
      <c r="P1692" t="s">
        <v>174</v>
      </c>
      <c r="Q1692" t="s">
        <v>34</v>
      </c>
      <c r="R1692" t="s">
        <v>175</v>
      </c>
      <c r="S1692" t="s">
        <v>34</v>
      </c>
      <c r="T1692" t="s">
        <v>176</v>
      </c>
      <c r="U1692" t="s">
        <v>51</v>
      </c>
      <c r="V1692" t="s">
        <v>52</v>
      </c>
      <c r="W1692" t="s">
        <v>177</v>
      </c>
      <c r="X1692" t="s">
        <v>178</v>
      </c>
      <c r="Y1692" t="s">
        <v>42</v>
      </c>
    </row>
    <row r="1693" spans="1:25" x14ac:dyDescent="0.25">
      <c r="A1693">
        <v>10390</v>
      </c>
      <c r="B1693">
        <v>35</v>
      </c>
      <c r="C1693" t="s">
        <v>3146</v>
      </c>
      <c r="D1693">
        <v>4</v>
      </c>
      <c r="E1693" t="s">
        <v>3147</v>
      </c>
      <c r="F1693" t="s">
        <v>1348</v>
      </c>
      <c r="G1693" t="s">
        <v>28</v>
      </c>
      <c r="H1693">
        <v>1</v>
      </c>
      <c r="I1693">
        <v>3</v>
      </c>
      <c r="J1693">
        <v>2005</v>
      </c>
      <c r="K1693" t="s">
        <v>29</v>
      </c>
      <c r="L1693">
        <v>69</v>
      </c>
      <c r="M1693" t="s">
        <v>3105</v>
      </c>
      <c r="N1693" t="s">
        <v>417</v>
      </c>
      <c r="O1693" t="s">
        <v>418</v>
      </c>
      <c r="P1693" t="s">
        <v>419</v>
      </c>
      <c r="Q1693" t="s">
        <v>34</v>
      </c>
      <c r="R1693" t="s">
        <v>420</v>
      </c>
      <c r="S1693" t="s">
        <v>73</v>
      </c>
      <c r="T1693" t="s">
        <v>167</v>
      </c>
      <c r="U1693" t="s">
        <v>38</v>
      </c>
      <c r="V1693" t="s">
        <v>39</v>
      </c>
      <c r="W1693" t="s">
        <v>421</v>
      </c>
      <c r="X1693" t="s">
        <v>422</v>
      </c>
      <c r="Y1693" t="s">
        <v>42</v>
      </c>
    </row>
    <row r="1694" spans="1:25" x14ac:dyDescent="0.25">
      <c r="A1694">
        <v>10403</v>
      </c>
      <c r="B1694">
        <v>27</v>
      </c>
      <c r="C1694" t="s">
        <v>861</v>
      </c>
      <c r="D1694">
        <v>4</v>
      </c>
      <c r="E1694" t="s">
        <v>3148</v>
      </c>
      <c r="F1694" t="s">
        <v>256</v>
      </c>
      <c r="G1694" t="s">
        <v>28</v>
      </c>
      <c r="H1694">
        <v>2</v>
      </c>
      <c r="I1694">
        <v>4</v>
      </c>
      <c r="J1694">
        <v>2005</v>
      </c>
      <c r="K1694" t="s">
        <v>29</v>
      </c>
      <c r="L1694">
        <v>69</v>
      </c>
      <c r="M1694" t="s">
        <v>3105</v>
      </c>
      <c r="N1694" t="s">
        <v>257</v>
      </c>
      <c r="O1694" t="s">
        <v>258</v>
      </c>
      <c r="P1694" t="s">
        <v>259</v>
      </c>
      <c r="Q1694" t="s">
        <v>34</v>
      </c>
      <c r="R1694" t="s">
        <v>260</v>
      </c>
      <c r="S1694" t="s">
        <v>34</v>
      </c>
      <c r="T1694" t="s">
        <v>261</v>
      </c>
      <c r="U1694" t="s">
        <v>262</v>
      </c>
      <c r="V1694" t="s">
        <v>52</v>
      </c>
      <c r="W1694" t="s">
        <v>263</v>
      </c>
      <c r="X1694" t="s">
        <v>264</v>
      </c>
      <c r="Y1694" t="s">
        <v>42</v>
      </c>
    </row>
    <row r="1695" spans="1:25" x14ac:dyDescent="0.25">
      <c r="A1695">
        <v>10110</v>
      </c>
      <c r="B1695">
        <v>43</v>
      </c>
      <c r="C1695" t="s">
        <v>3149</v>
      </c>
      <c r="D1695">
        <v>11</v>
      </c>
      <c r="E1695" t="s">
        <v>3150</v>
      </c>
      <c r="F1695" t="s">
        <v>1464</v>
      </c>
      <c r="G1695" t="s">
        <v>28</v>
      </c>
      <c r="H1695">
        <v>1</v>
      </c>
      <c r="I1695">
        <v>3</v>
      </c>
      <c r="J1695">
        <v>2003</v>
      </c>
      <c r="K1695" t="s">
        <v>278</v>
      </c>
      <c r="L1695">
        <v>90</v>
      </c>
      <c r="M1695" t="s">
        <v>3151</v>
      </c>
      <c r="N1695" t="s">
        <v>927</v>
      </c>
      <c r="O1695" t="s">
        <v>928</v>
      </c>
      <c r="P1695" t="s">
        <v>929</v>
      </c>
      <c r="Q1695" t="s">
        <v>34</v>
      </c>
      <c r="R1695" t="s">
        <v>930</v>
      </c>
      <c r="S1695" t="s">
        <v>34</v>
      </c>
      <c r="T1695" t="s">
        <v>931</v>
      </c>
      <c r="U1695" t="s">
        <v>262</v>
      </c>
      <c r="V1695" t="s">
        <v>52</v>
      </c>
      <c r="W1695" t="s">
        <v>932</v>
      </c>
      <c r="X1695" t="s">
        <v>137</v>
      </c>
      <c r="Y1695" t="s">
        <v>65</v>
      </c>
    </row>
    <row r="1696" spans="1:25" x14ac:dyDescent="0.25">
      <c r="A1696">
        <v>10124</v>
      </c>
      <c r="B1696">
        <v>32</v>
      </c>
      <c r="C1696" t="s">
        <v>2723</v>
      </c>
      <c r="D1696">
        <v>10</v>
      </c>
      <c r="E1696" t="s">
        <v>3152</v>
      </c>
      <c r="F1696" t="s">
        <v>1360</v>
      </c>
      <c r="G1696" t="s">
        <v>28</v>
      </c>
      <c r="H1696">
        <v>2</v>
      </c>
      <c r="I1696">
        <v>5</v>
      </c>
      <c r="J1696">
        <v>2003</v>
      </c>
      <c r="K1696" t="s">
        <v>278</v>
      </c>
      <c r="L1696">
        <v>90</v>
      </c>
      <c r="M1696" t="s">
        <v>3151</v>
      </c>
      <c r="N1696" t="s">
        <v>1318</v>
      </c>
      <c r="O1696" t="s">
        <v>1319</v>
      </c>
      <c r="P1696" t="s">
        <v>1320</v>
      </c>
      <c r="Q1696" t="s">
        <v>34</v>
      </c>
      <c r="R1696" t="s">
        <v>1321</v>
      </c>
      <c r="S1696" t="s">
        <v>1322</v>
      </c>
      <c r="T1696" t="s">
        <v>1323</v>
      </c>
      <c r="U1696" t="s">
        <v>38</v>
      </c>
      <c r="V1696" t="s">
        <v>39</v>
      </c>
      <c r="W1696" t="s">
        <v>168</v>
      </c>
      <c r="X1696" t="s">
        <v>705</v>
      </c>
      <c r="Y1696" t="s">
        <v>42</v>
      </c>
    </row>
    <row r="1697" spans="1:25" x14ac:dyDescent="0.25">
      <c r="A1697">
        <v>10148</v>
      </c>
      <c r="B1697">
        <v>21</v>
      </c>
      <c r="C1697" t="s">
        <v>3153</v>
      </c>
      <c r="D1697">
        <v>4</v>
      </c>
      <c r="E1697" t="s">
        <v>3154</v>
      </c>
      <c r="F1697" t="s">
        <v>1303</v>
      </c>
      <c r="G1697" t="s">
        <v>28</v>
      </c>
      <c r="H1697">
        <v>3</v>
      </c>
      <c r="I1697">
        <v>9</v>
      </c>
      <c r="J1697">
        <v>2003</v>
      </c>
      <c r="K1697" t="s">
        <v>278</v>
      </c>
      <c r="L1697">
        <v>90</v>
      </c>
      <c r="M1697" t="s">
        <v>3151</v>
      </c>
      <c r="N1697" t="s">
        <v>448</v>
      </c>
      <c r="O1697" t="s">
        <v>449</v>
      </c>
      <c r="P1697" t="s">
        <v>450</v>
      </c>
      <c r="Q1697" t="s">
        <v>451</v>
      </c>
      <c r="R1697" t="s">
        <v>452</v>
      </c>
      <c r="S1697" t="s">
        <v>238</v>
      </c>
      <c r="T1697" t="s">
        <v>453</v>
      </c>
      <c r="U1697" t="s">
        <v>139</v>
      </c>
      <c r="V1697" t="s">
        <v>140</v>
      </c>
      <c r="W1697" t="s">
        <v>454</v>
      </c>
      <c r="X1697" t="s">
        <v>455</v>
      </c>
      <c r="Y1697" t="s">
        <v>42</v>
      </c>
    </row>
    <row r="1698" spans="1:25" x14ac:dyDescent="0.25">
      <c r="A1698">
        <v>10161</v>
      </c>
      <c r="B1698">
        <v>20</v>
      </c>
      <c r="C1698" t="s">
        <v>77</v>
      </c>
      <c r="D1698">
        <v>3</v>
      </c>
      <c r="E1698" t="s">
        <v>3155</v>
      </c>
      <c r="F1698" t="s">
        <v>1305</v>
      </c>
      <c r="G1698" t="s">
        <v>28</v>
      </c>
      <c r="H1698">
        <v>4</v>
      </c>
      <c r="I1698">
        <v>10</v>
      </c>
      <c r="J1698">
        <v>2003</v>
      </c>
      <c r="K1698" t="s">
        <v>278</v>
      </c>
      <c r="L1698">
        <v>90</v>
      </c>
      <c r="M1698" t="s">
        <v>3151</v>
      </c>
      <c r="N1698" t="s">
        <v>934</v>
      </c>
      <c r="O1698" t="s">
        <v>935</v>
      </c>
      <c r="P1698" t="s">
        <v>936</v>
      </c>
      <c r="Q1698" t="s">
        <v>34</v>
      </c>
      <c r="R1698" t="s">
        <v>937</v>
      </c>
      <c r="S1698" t="s">
        <v>34</v>
      </c>
      <c r="T1698" t="s">
        <v>938</v>
      </c>
      <c r="U1698" t="s">
        <v>567</v>
      </c>
      <c r="V1698" t="s">
        <v>52</v>
      </c>
      <c r="W1698" t="s">
        <v>939</v>
      </c>
      <c r="X1698" t="s">
        <v>940</v>
      </c>
      <c r="Y1698" t="s">
        <v>42</v>
      </c>
    </row>
    <row r="1699" spans="1:25" x14ac:dyDescent="0.25">
      <c r="A1699">
        <v>10172</v>
      </c>
      <c r="B1699">
        <v>22</v>
      </c>
      <c r="C1699" t="s">
        <v>3156</v>
      </c>
      <c r="D1699">
        <v>1</v>
      </c>
      <c r="E1699" t="s">
        <v>3157</v>
      </c>
      <c r="F1699" t="s">
        <v>1306</v>
      </c>
      <c r="G1699" t="s">
        <v>28</v>
      </c>
      <c r="H1699">
        <v>4</v>
      </c>
      <c r="I1699">
        <v>11</v>
      </c>
      <c r="J1699">
        <v>2003</v>
      </c>
      <c r="K1699" t="s">
        <v>278</v>
      </c>
      <c r="L1699">
        <v>90</v>
      </c>
      <c r="M1699" t="s">
        <v>3151</v>
      </c>
      <c r="N1699" t="s">
        <v>162</v>
      </c>
      <c r="O1699" t="s">
        <v>163</v>
      </c>
      <c r="P1699" t="s">
        <v>164</v>
      </c>
      <c r="Q1699" t="s">
        <v>34</v>
      </c>
      <c r="R1699" t="s">
        <v>165</v>
      </c>
      <c r="S1699" t="s">
        <v>166</v>
      </c>
      <c r="T1699" t="s">
        <v>167</v>
      </c>
      <c r="U1699" t="s">
        <v>38</v>
      </c>
      <c r="V1699" t="s">
        <v>39</v>
      </c>
      <c r="W1699" t="s">
        <v>168</v>
      </c>
      <c r="X1699" t="s">
        <v>76</v>
      </c>
      <c r="Y1699" t="s">
        <v>42</v>
      </c>
    </row>
    <row r="1700" spans="1:25" x14ac:dyDescent="0.25">
      <c r="A1700">
        <v>10182</v>
      </c>
      <c r="B1700">
        <v>36</v>
      </c>
      <c r="C1700" t="s">
        <v>3153</v>
      </c>
      <c r="D1700">
        <v>14</v>
      </c>
      <c r="E1700" t="s">
        <v>3158</v>
      </c>
      <c r="F1700" t="s">
        <v>802</v>
      </c>
      <c r="G1700" t="s">
        <v>28</v>
      </c>
      <c r="H1700">
        <v>4</v>
      </c>
      <c r="I1700">
        <v>11</v>
      </c>
      <c r="J1700">
        <v>2003</v>
      </c>
      <c r="K1700" t="s">
        <v>278</v>
      </c>
      <c r="L1700">
        <v>90</v>
      </c>
      <c r="M1700" t="s">
        <v>3151</v>
      </c>
      <c r="N1700" t="s">
        <v>417</v>
      </c>
      <c r="O1700" t="s">
        <v>418</v>
      </c>
      <c r="P1700" t="s">
        <v>419</v>
      </c>
      <c r="Q1700" t="s">
        <v>34</v>
      </c>
      <c r="R1700" t="s">
        <v>420</v>
      </c>
      <c r="S1700" t="s">
        <v>73</v>
      </c>
      <c r="T1700" t="s">
        <v>167</v>
      </c>
      <c r="U1700" t="s">
        <v>38</v>
      </c>
      <c r="V1700" t="s">
        <v>39</v>
      </c>
      <c r="W1700" t="s">
        <v>421</v>
      </c>
      <c r="X1700" t="s">
        <v>422</v>
      </c>
      <c r="Y1700" t="s">
        <v>42</v>
      </c>
    </row>
    <row r="1701" spans="1:25" x14ac:dyDescent="0.25">
      <c r="A1701">
        <v>10192</v>
      </c>
      <c r="B1701">
        <v>46</v>
      </c>
      <c r="C1701" t="s">
        <v>3159</v>
      </c>
      <c r="D1701">
        <v>2</v>
      </c>
      <c r="E1701" t="s">
        <v>3160</v>
      </c>
      <c r="F1701" t="s">
        <v>804</v>
      </c>
      <c r="G1701" t="s">
        <v>28</v>
      </c>
      <c r="H1701">
        <v>4</v>
      </c>
      <c r="I1701">
        <v>11</v>
      </c>
      <c r="J1701">
        <v>2003</v>
      </c>
      <c r="K1701" t="s">
        <v>278</v>
      </c>
      <c r="L1701">
        <v>90</v>
      </c>
      <c r="M1701" t="s">
        <v>3151</v>
      </c>
      <c r="N1701" t="s">
        <v>425</v>
      </c>
      <c r="O1701" t="s">
        <v>426</v>
      </c>
      <c r="P1701" t="s">
        <v>427</v>
      </c>
      <c r="Q1701" t="s">
        <v>34</v>
      </c>
      <c r="R1701" t="s">
        <v>428</v>
      </c>
      <c r="S1701" t="s">
        <v>429</v>
      </c>
      <c r="T1701" t="s">
        <v>430</v>
      </c>
      <c r="U1701" t="s">
        <v>38</v>
      </c>
      <c r="V1701" t="s">
        <v>39</v>
      </c>
      <c r="W1701" t="s">
        <v>75</v>
      </c>
      <c r="X1701" t="s">
        <v>422</v>
      </c>
      <c r="Y1701" t="s">
        <v>65</v>
      </c>
    </row>
    <row r="1702" spans="1:25" x14ac:dyDescent="0.25">
      <c r="A1702">
        <v>10204</v>
      </c>
      <c r="B1702">
        <v>47</v>
      </c>
      <c r="C1702" t="s">
        <v>3161</v>
      </c>
      <c r="D1702">
        <v>8</v>
      </c>
      <c r="E1702" t="s">
        <v>3162</v>
      </c>
      <c r="F1702" t="s">
        <v>814</v>
      </c>
      <c r="G1702" t="s">
        <v>28</v>
      </c>
      <c r="H1702">
        <v>4</v>
      </c>
      <c r="I1702">
        <v>12</v>
      </c>
      <c r="J1702">
        <v>2003</v>
      </c>
      <c r="K1702" t="s">
        <v>278</v>
      </c>
      <c r="L1702">
        <v>90</v>
      </c>
      <c r="M1702" t="s">
        <v>3151</v>
      </c>
      <c r="N1702" t="s">
        <v>885</v>
      </c>
      <c r="O1702" t="s">
        <v>886</v>
      </c>
      <c r="P1702" t="s">
        <v>887</v>
      </c>
      <c r="Q1702" t="s">
        <v>888</v>
      </c>
      <c r="R1702" t="s">
        <v>35</v>
      </c>
      <c r="S1702" t="s">
        <v>36</v>
      </c>
      <c r="T1702" t="s">
        <v>37</v>
      </c>
      <c r="U1702" t="s">
        <v>38</v>
      </c>
      <c r="V1702" t="s">
        <v>39</v>
      </c>
      <c r="W1702" t="s">
        <v>75</v>
      </c>
      <c r="X1702" t="s">
        <v>889</v>
      </c>
      <c r="Y1702" t="s">
        <v>65</v>
      </c>
    </row>
    <row r="1703" spans="1:25" x14ac:dyDescent="0.25">
      <c r="A1703">
        <v>10212</v>
      </c>
      <c r="B1703">
        <v>45</v>
      </c>
      <c r="C1703" t="s">
        <v>2005</v>
      </c>
      <c r="D1703">
        <v>1</v>
      </c>
      <c r="E1703" t="s">
        <v>3163</v>
      </c>
      <c r="F1703" t="s">
        <v>1069</v>
      </c>
      <c r="G1703" t="s">
        <v>28</v>
      </c>
      <c r="H1703">
        <v>1</v>
      </c>
      <c r="I1703">
        <v>1</v>
      </c>
      <c r="J1703">
        <v>2004</v>
      </c>
      <c r="K1703" t="s">
        <v>278</v>
      </c>
      <c r="L1703">
        <v>90</v>
      </c>
      <c r="M1703" t="s">
        <v>3151</v>
      </c>
      <c r="N1703" t="s">
        <v>268</v>
      </c>
      <c r="O1703" t="s">
        <v>269</v>
      </c>
      <c r="P1703" t="s">
        <v>270</v>
      </c>
      <c r="Q1703" t="s">
        <v>34</v>
      </c>
      <c r="R1703" t="s">
        <v>271</v>
      </c>
      <c r="S1703" t="s">
        <v>34</v>
      </c>
      <c r="T1703" t="s">
        <v>272</v>
      </c>
      <c r="U1703" t="s">
        <v>273</v>
      </c>
      <c r="V1703" t="s">
        <v>52</v>
      </c>
      <c r="W1703" t="s">
        <v>274</v>
      </c>
      <c r="X1703" t="s">
        <v>275</v>
      </c>
      <c r="Y1703" t="s">
        <v>65</v>
      </c>
    </row>
    <row r="1704" spans="1:25" x14ac:dyDescent="0.25">
      <c r="A1704">
        <v>10227</v>
      </c>
      <c r="B1704">
        <v>47</v>
      </c>
      <c r="C1704" t="s">
        <v>2005</v>
      </c>
      <c r="D1704">
        <v>14</v>
      </c>
      <c r="E1704" t="s">
        <v>3164</v>
      </c>
      <c r="F1704" t="s">
        <v>1391</v>
      </c>
      <c r="G1704" t="s">
        <v>28</v>
      </c>
      <c r="H1704">
        <v>1</v>
      </c>
      <c r="I1704">
        <v>3</v>
      </c>
      <c r="J1704">
        <v>2004</v>
      </c>
      <c r="K1704" t="s">
        <v>278</v>
      </c>
      <c r="L1704">
        <v>90</v>
      </c>
      <c r="M1704" t="s">
        <v>3151</v>
      </c>
      <c r="N1704" t="s">
        <v>338</v>
      </c>
      <c r="O1704" t="s">
        <v>339</v>
      </c>
      <c r="P1704" t="s">
        <v>340</v>
      </c>
      <c r="Q1704" t="s">
        <v>34</v>
      </c>
      <c r="R1704" t="s">
        <v>341</v>
      </c>
      <c r="S1704" t="s">
        <v>34</v>
      </c>
      <c r="T1704" t="s">
        <v>342</v>
      </c>
      <c r="U1704" t="s">
        <v>51</v>
      </c>
      <c r="V1704" t="s">
        <v>52</v>
      </c>
      <c r="W1704" t="s">
        <v>343</v>
      </c>
      <c r="X1704" t="s">
        <v>344</v>
      </c>
      <c r="Y1704" t="s">
        <v>65</v>
      </c>
    </row>
    <row r="1705" spans="1:25" x14ac:dyDescent="0.25">
      <c r="A1705">
        <v>10241</v>
      </c>
      <c r="B1705">
        <v>47</v>
      </c>
      <c r="C1705" t="s">
        <v>3165</v>
      </c>
      <c r="D1705">
        <v>6</v>
      </c>
      <c r="E1705" t="s">
        <v>3166</v>
      </c>
      <c r="F1705" t="s">
        <v>1313</v>
      </c>
      <c r="G1705" t="s">
        <v>28</v>
      </c>
      <c r="H1705">
        <v>2</v>
      </c>
      <c r="I1705">
        <v>4</v>
      </c>
      <c r="J1705">
        <v>2004</v>
      </c>
      <c r="K1705" t="s">
        <v>278</v>
      </c>
      <c r="L1705">
        <v>90</v>
      </c>
      <c r="M1705" t="s">
        <v>3151</v>
      </c>
      <c r="N1705" t="s">
        <v>1255</v>
      </c>
      <c r="O1705" t="s">
        <v>1256</v>
      </c>
      <c r="P1705" t="s">
        <v>1257</v>
      </c>
      <c r="Q1705" t="s">
        <v>34</v>
      </c>
      <c r="R1705" t="s">
        <v>1258</v>
      </c>
      <c r="S1705" t="s">
        <v>34</v>
      </c>
      <c r="T1705" t="s">
        <v>1259</v>
      </c>
      <c r="U1705" t="s">
        <v>51</v>
      </c>
      <c r="V1705" t="s">
        <v>52</v>
      </c>
      <c r="W1705" t="s">
        <v>1260</v>
      </c>
      <c r="X1705" t="s">
        <v>1261</v>
      </c>
      <c r="Y1705" t="s">
        <v>65</v>
      </c>
    </row>
    <row r="1706" spans="1:25" x14ac:dyDescent="0.25">
      <c r="A1706">
        <v>10267</v>
      </c>
      <c r="B1706">
        <v>38</v>
      </c>
      <c r="C1706" t="s">
        <v>3167</v>
      </c>
      <c r="D1706">
        <v>3</v>
      </c>
      <c r="E1706" t="s">
        <v>3168</v>
      </c>
      <c r="F1706" t="s">
        <v>2717</v>
      </c>
      <c r="G1706" t="s">
        <v>28</v>
      </c>
      <c r="H1706">
        <v>3</v>
      </c>
      <c r="I1706">
        <v>7</v>
      </c>
      <c r="J1706">
        <v>2004</v>
      </c>
      <c r="K1706" t="s">
        <v>278</v>
      </c>
      <c r="L1706">
        <v>90</v>
      </c>
      <c r="M1706" t="s">
        <v>3151</v>
      </c>
      <c r="N1706" t="s">
        <v>885</v>
      </c>
      <c r="O1706" t="s">
        <v>886</v>
      </c>
      <c r="P1706" t="s">
        <v>887</v>
      </c>
      <c r="Q1706" t="s">
        <v>888</v>
      </c>
      <c r="R1706" t="s">
        <v>35</v>
      </c>
      <c r="S1706" t="s">
        <v>36</v>
      </c>
      <c r="T1706" t="s">
        <v>37</v>
      </c>
      <c r="U1706" t="s">
        <v>38</v>
      </c>
      <c r="V1706" t="s">
        <v>39</v>
      </c>
      <c r="W1706" t="s">
        <v>75</v>
      </c>
      <c r="X1706" t="s">
        <v>889</v>
      </c>
      <c r="Y1706" t="s">
        <v>65</v>
      </c>
    </row>
    <row r="1707" spans="1:25" x14ac:dyDescent="0.25">
      <c r="A1707">
        <v>10279</v>
      </c>
      <c r="B1707">
        <v>49</v>
      </c>
      <c r="C1707" t="s">
        <v>3169</v>
      </c>
      <c r="D1707">
        <v>3</v>
      </c>
      <c r="E1707" t="s">
        <v>3170</v>
      </c>
      <c r="F1707" t="s">
        <v>2720</v>
      </c>
      <c r="G1707" t="s">
        <v>28</v>
      </c>
      <c r="H1707">
        <v>3</v>
      </c>
      <c r="I1707">
        <v>8</v>
      </c>
      <c r="J1707">
        <v>2004</v>
      </c>
      <c r="K1707" t="s">
        <v>278</v>
      </c>
      <c r="L1707">
        <v>90</v>
      </c>
      <c r="M1707" t="s">
        <v>3151</v>
      </c>
      <c r="N1707" t="s">
        <v>268</v>
      </c>
      <c r="O1707" t="s">
        <v>269</v>
      </c>
      <c r="P1707" t="s">
        <v>270</v>
      </c>
      <c r="Q1707" t="s">
        <v>34</v>
      </c>
      <c r="R1707" t="s">
        <v>271</v>
      </c>
      <c r="S1707" t="s">
        <v>34</v>
      </c>
      <c r="T1707" t="s">
        <v>272</v>
      </c>
      <c r="U1707" t="s">
        <v>273</v>
      </c>
      <c r="V1707" t="s">
        <v>52</v>
      </c>
      <c r="W1707" t="s">
        <v>274</v>
      </c>
      <c r="X1707" t="s">
        <v>275</v>
      </c>
      <c r="Y1707" t="s">
        <v>65</v>
      </c>
    </row>
    <row r="1708" spans="1:25" x14ac:dyDescent="0.25">
      <c r="A1708">
        <v>10288</v>
      </c>
      <c r="B1708">
        <v>35</v>
      </c>
      <c r="C1708" t="s">
        <v>3171</v>
      </c>
      <c r="D1708">
        <v>9</v>
      </c>
      <c r="E1708" t="s">
        <v>3172</v>
      </c>
      <c r="F1708" t="s">
        <v>1485</v>
      </c>
      <c r="G1708" t="s">
        <v>28</v>
      </c>
      <c r="H1708">
        <v>3</v>
      </c>
      <c r="I1708">
        <v>9</v>
      </c>
      <c r="J1708">
        <v>2004</v>
      </c>
      <c r="K1708" t="s">
        <v>278</v>
      </c>
      <c r="L1708">
        <v>90</v>
      </c>
      <c r="M1708" t="s">
        <v>3151</v>
      </c>
      <c r="N1708" t="s">
        <v>743</v>
      </c>
      <c r="O1708" t="s">
        <v>744</v>
      </c>
      <c r="P1708" t="s">
        <v>745</v>
      </c>
      <c r="Q1708" t="s">
        <v>746</v>
      </c>
      <c r="R1708" t="s">
        <v>305</v>
      </c>
      <c r="S1708" t="s">
        <v>34</v>
      </c>
      <c r="T1708" t="s">
        <v>747</v>
      </c>
      <c r="U1708" t="s">
        <v>305</v>
      </c>
      <c r="V1708" t="s">
        <v>140</v>
      </c>
      <c r="W1708" t="s">
        <v>748</v>
      </c>
      <c r="X1708" t="s">
        <v>749</v>
      </c>
      <c r="Y1708" t="s">
        <v>42</v>
      </c>
    </row>
    <row r="1709" spans="1:25" x14ac:dyDescent="0.25">
      <c r="A1709">
        <v>10302</v>
      </c>
      <c r="B1709">
        <v>49</v>
      </c>
      <c r="C1709" t="s">
        <v>77</v>
      </c>
      <c r="D1709">
        <v>5</v>
      </c>
      <c r="E1709" t="s">
        <v>3173</v>
      </c>
      <c r="F1709" t="s">
        <v>588</v>
      </c>
      <c r="G1709" t="s">
        <v>28</v>
      </c>
      <c r="H1709">
        <v>4</v>
      </c>
      <c r="I1709">
        <v>10</v>
      </c>
      <c r="J1709">
        <v>2003</v>
      </c>
      <c r="K1709" t="s">
        <v>278</v>
      </c>
      <c r="L1709">
        <v>90</v>
      </c>
      <c r="M1709" t="s">
        <v>3151</v>
      </c>
      <c r="N1709" t="s">
        <v>257</v>
      </c>
      <c r="O1709" t="s">
        <v>258</v>
      </c>
      <c r="P1709" t="s">
        <v>259</v>
      </c>
      <c r="Q1709" t="s">
        <v>34</v>
      </c>
      <c r="R1709" t="s">
        <v>260</v>
      </c>
      <c r="S1709" t="s">
        <v>34</v>
      </c>
      <c r="T1709" t="s">
        <v>261</v>
      </c>
      <c r="U1709" t="s">
        <v>262</v>
      </c>
      <c r="V1709" t="s">
        <v>52</v>
      </c>
      <c r="W1709" t="s">
        <v>263</v>
      </c>
      <c r="X1709" t="s">
        <v>264</v>
      </c>
      <c r="Y1709" t="s">
        <v>65</v>
      </c>
    </row>
    <row r="1710" spans="1:25" x14ac:dyDescent="0.25">
      <c r="A1710">
        <v>10311</v>
      </c>
      <c r="B1710">
        <v>28</v>
      </c>
      <c r="C1710" t="s">
        <v>3174</v>
      </c>
      <c r="D1710">
        <v>4</v>
      </c>
      <c r="E1710" t="s">
        <v>3175</v>
      </c>
      <c r="F1710" t="s">
        <v>856</v>
      </c>
      <c r="G1710" t="s">
        <v>28</v>
      </c>
      <c r="H1710">
        <v>4</v>
      </c>
      <c r="I1710">
        <v>10</v>
      </c>
      <c r="J1710">
        <v>2004</v>
      </c>
      <c r="K1710" t="s">
        <v>278</v>
      </c>
      <c r="L1710">
        <v>90</v>
      </c>
      <c r="M1710" t="s">
        <v>3151</v>
      </c>
      <c r="N1710" t="s">
        <v>268</v>
      </c>
      <c r="O1710" t="s">
        <v>269</v>
      </c>
      <c r="P1710" t="s">
        <v>270</v>
      </c>
      <c r="Q1710" t="s">
        <v>34</v>
      </c>
      <c r="R1710" t="s">
        <v>271</v>
      </c>
      <c r="S1710" t="s">
        <v>34</v>
      </c>
      <c r="T1710" t="s">
        <v>272</v>
      </c>
      <c r="U1710" t="s">
        <v>273</v>
      </c>
      <c r="V1710" t="s">
        <v>52</v>
      </c>
      <c r="W1710" t="s">
        <v>274</v>
      </c>
      <c r="X1710" t="s">
        <v>275</v>
      </c>
      <c r="Y1710" t="s">
        <v>42</v>
      </c>
    </row>
    <row r="1711" spans="1:25" x14ac:dyDescent="0.25">
      <c r="A1711">
        <v>10321</v>
      </c>
      <c r="B1711">
        <v>30</v>
      </c>
      <c r="C1711" t="s">
        <v>2723</v>
      </c>
      <c r="D1711">
        <v>1</v>
      </c>
      <c r="E1711" t="s">
        <v>3176</v>
      </c>
      <c r="F1711" t="s">
        <v>424</v>
      </c>
      <c r="G1711" t="s">
        <v>28</v>
      </c>
      <c r="H1711">
        <v>4</v>
      </c>
      <c r="I1711">
        <v>11</v>
      </c>
      <c r="J1711">
        <v>2004</v>
      </c>
      <c r="K1711" t="s">
        <v>278</v>
      </c>
      <c r="L1711">
        <v>90</v>
      </c>
      <c r="M1711" t="s">
        <v>3151</v>
      </c>
      <c r="N1711" t="s">
        <v>248</v>
      </c>
      <c r="O1711" t="s">
        <v>249</v>
      </c>
      <c r="P1711" t="s">
        <v>250</v>
      </c>
      <c r="Q1711" t="s">
        <v>34</v>
      </c>
      <c r="R1711" t="s">
        <v>251</v>
      </c>
      <c r="S1711" t="s">
        <v>185</v>
      </c>
      <c r="T1711" t="s">
        <v>252</v>
      </c>
      <c r="U1711" t="s">
        <v>38</v>
      </c>
      <c r="V1711" t="s">
        <v>39</v>
      </c>
      <c r="W1711" t="s">
        <v>253</v>
      </c>
      <c r="X1711" t="s">
        <v>254</v>
      </c>
      <c r="Y1711" t="s">
        <v>42</v>
      </c>
    </row>
    <row r="1712" spans="1:25" x14ac:dyDescent="0.25">
      <c r="A1712">
        <v>10332</v>
      </c>
      <c r="B1712">
        <v>39</v>
      </c>
      <c r="C1712" t="s">
        <v>3177</v>
      </c>
      <c r="D1712">
        <v>7</v>
      </c>
      <c r="E1712" t="s">
        <v>3178</v>
      </c>
      <c r="F1712" t="s">
        <v>1337</v>
      </c>
      <c r="G1712" t="s">
        <v>28</v>
      </c>
      <c r="H1712">
        <v>4</v>
      </c>
      <c r="I1712">
        <v>11</v>
      </c>
      <c r="J1712">
        <v>2004</v>
      </c>
      <c r="K1712" t="s">
        <v>278</v>
      </c>
      <c r="L1712">
        <v>90</v>
      </c>
      <c r="M1712" t="s">
        <v>3151</v>
      </c>
      <c r="N1712" t="s">
        <v>927</v>
      </c>
      <c r="O1712" t="s">
        <v>928</v>
      </c>
      <c r="P1712" t="s">
        <v>929</v>
      </c>
      <c r="Q1712" t="s">
        <v>34</v>
      </c>
      <c r="R1712" t="s">
        <v>930</v>
      </c>
      <c r="S1712" t="s">
        <v>34</v>
      </c>
      <c r="T1712" t="s">
        <v>931</v>
      </c>
      <c r="U1712" t="s">
        <v>262</v>
      </c>
      <c r="V1712" t="s">
        <v>52</v>
      </c>
      <c r="W1712" t="s">
        <v>932</v>
      </c>
      <c r="X1712" t="s">
        <v>137</v>
      </c>
      <c r="Y1712" t="s">
        <v>65</v>
      </c>
    </row>
    <row r="1713" spans="1:25" x14ac:dyDescent="0.25">
      <c r="A1713">
        <v>10346</v>
      </c>
      <c r="B1713">
        <v>25</v>
      </c>
      <c r="C1713" t="s">
        <v>77</v>
      </c>
      <c r="D1713">
        <v>1</v>
      </c>
      <c r="E1713" t="s">
        <v>3179</v>
      </c>
      <c r="F1713" t="s">
        <v>434</v>
      </c>
      <c r="G1713" t="s">
        <v>28</v>
      </c>
      <c r="H1713">
        <v>4</v>
      </c>
      <c r="I1713">
        <v>11</v>
      </c>
      <c r="J1713">
        <v>2004</v>
      </c>
      <c r="K1713" t="s">
        <v>278</v>
      </c>
      <c r="L1713">
        <v>90</v>
      </c>
      <c r="M1713" t="s">
        <v>3151</v>
      </c>
      <c r="N1713" t="s">
        <v>1318</v>
      </c>
      <c r="O1713" t="s">
        <v>1319</v>
      </c>
      <c r="P1713" t="s">
        <v>1320</v>
      </c>
      <c r="Q1713" t="s">
        <v>34</v>
      </c>
      <c r="R1713" t="s">
        <v>1321</v>
      </c>
      <c r="S1713" t="s">
        <v>1322</v>
      </c>
      <c r="T1713" t="s">
        <v>1323</v>
      </c>
      <c r="U1713" t="s">
        <v>38</v>
      </c>
      <c r="V1713" t="s">
        <v>39</v>
      </c>
      <c r="W1713" t="s">
        <v>168</v>
      </c>
      <c r="X1713" t="s">
        <v>705</v>
      </c>
      <c r="Y1713" t="s">
        <v>42</v>
      </c>
    </row>
    <row r="1714" spans="1:25" x14ac:dyDescent="0.25">
      <c r="A1714">
        <v>10368</v>
      </c>
      <c r="B1714">
        <v>40</v>
      </c>
      <c r="C1714" t="s">
        <v>77</v>
      </c>
      <c r="D1714">
        <v>2</v>
      </c>
      <c r="E1714" t="s">
        <v>3180</v>
      </c>
      <c r="F1714" t="s">
        <v>3181</v>
      </c>
      <c r="G1714" t="s">
        <v>28</v>
      </c>
      <c r="H1714">
        <v>1</v>
      </c>
      <c r="I1714">
        <v>1</v>
      </c>
      <c r="J1714">
        <v>2005</v>
      </c>
      <c r="K1714" t="s">
        <v>278</v>
      </c>
      <c r="L1714">
        <v>90</v>
      </c>
      <c r="M1714" t="s">
        <v>3151</v>
      </c>
      <c r="N1714" t="s">
        <v>417</v>
      </c>
      <c r="O1714" t="s">
        <v>418</v>
      </c>
      <c r="P1714" t="s">
        <v>419</v>
      </c>
      <c r="Q1714" t="s">
        <v>34</v>
      </c>
      <c r="R1714" t="s">
        <v>420</v>
      </c>
      <c r="S1714" t="s">
        <v>73</v>
      </c>
      <c r="T1714" t="s">
        <v>167</v>
      </c>
      <c r="U1714" t="s">
        <v>38</v>
      </c>
      <c r="V1714" t="s">
        <v>39</v>
      </c>
      <c r="W1714" t="s">
        <v>421</v>
      </c>
      <c r="X1714" t="s">
        <v>422</v>
      </c>
      <c r="Y1714" t="s">
        <v>65</v>
      </c>
    </row>
    <row r="1715" spans="1:25" x14ac:dyDescent="0.25">
      <c r="A1715">
        <v>10380</v>
      </c>
      <c r="B1715">
        <v>36</v>
      </c>
      <c r="C1715" t="s">
        <v>3182</v>
      </c>
      <c r="D1715">
        <v>6</v>
      </c>
      <c r="E1715" t="s">
        <v>3183</v>
      </c>
      <c r="F1715" t="s">
        <v>1413</v>
      </c>
      <c r="G1715" t="s">
        <v>28</v>
      </c>
      <c r="H1715">
        <v>1</v>
      </c>
      <c r="I1715">
        <v>2</v>
      </c>
      <c r="J1715">
        <v>2005</v>
      </c>
      <c r="K1715" t="s">
        <v>278</v>
      </c>
      <c r="L1715">
        <v>90</v>
      </c>
      <c r="M1715" t="s">
        <v>3151</v>
      </c>
      <c r="N1715" t="s">
        <v>268</v>
      </c>
      <c r="O1715" t="s">
        <v>269</v>
      </c>
      <c r="P1715" t="s">
        <v>270</v>
      </c>
      <c r="Q1715" t="s">
        <v>34</v>
      </c>
      <c r="R1715" t="s">
        <v>271</v>
      </c>
      <c r="S1715" t="s">
        <v>34</v>
      </c>
      <c r="T1715" t="s">
        <v>272</v>
      </c>
      <c r="U1715" t="s">
        <v>273</v>
      </c>
      <c r="V1715" t="s">
        <v>52</v>
      </c>
      <c r="W1715" t="s">
        <v>274</v>
      </c>
      <c r="X1715" t="s">
        <v>275</v>
      </c>
      <c r="Y1715" t="s">
        <v>42</v>
      </c>
    </row>
    <row r="1716" spans="1:25" x14ac:dyDescent="0.25">
      <c r="A1716">
        <v>10407</v>
      </c>
      <c r="B1716">
        <v>76</v>
      </c>
      <c r="C1716" t="s">
        <v>3165</v>
      </c>
      <c r="D1716">
        <v>6</v>
      </c>
      <c r="E1716" t="s">
        <v>1296</v>
      </c>
      <c r="F1716" t="s">
        <v>1498</v>
      </c>
      <c r="G1716" t="s">
        <v>708</v>
      </c>
      <c r="H1716">
        <v>2</v>
      </c>
      <c r="I1716">
        <v>4</v>
      </c>
      <c r="J1716">
        <v>2005</v>
      </c>
      <c r="K1716" t="s">
        <v>278</v>
      </c>
      <c r="L1716">
        <v>90</v>
      </c>
      <c r="M1716" t="s">
        <v>3151</v>
      </c>
      <c r="N1716" t="s">
        <v>701</v>
      </c>
      <c r="O1716" t="s">
        <v>702</v>
      </c>
      <c r="P1716" t="s">
        <v>703</v>
      </c>
      <c r="Q1716" t="s">
        <v>34</v>
      </c>
      <c r="R1716" t="s">
        <v>704</v>
      </c>
      <c r="S1716" t="s">
        <v>73</v>
      </c>
      <c r="T1716" t="s">
        <v>92</v>
      </c>
      <c r="U1716" t="s">
        <v>38</v>
      </c>
      <c r="V1716" t="s">
        <v>39</v>
      </c>
      <c r="W1716" t="s">
        <v>149</v>
      </c>
      <c r="X1716" t="s">
        <v>705</v>
      </c>
      <c r="Y1716" t="s">
        <v>229</v>
      </c>
    </row>
    <row r="1717" spans="1:25" x14ac:dyDescent="0.25">
      <c r="A1717">
        <v>10420</v>
      </c>
      <c r="B1717">
        <v>39</v>
      </c>
      <c r="C1717" t="s">
        <v>77</v>
      </c>
      <c r="D1717">
        <v>9</v>
      </c>
      <c r="E1717" t="s">
        <v>3184</v>
      </c>
      <c r="F1717" t="s">
        <v>1589</v>
      </c>
      <c r="G1717" t="s">
        <v>468</v>
      </c>
      <c r="H1717">
        <v>2</v>
      </c>
      <c r="I1717">
        <v>5</v>
      </c>
      <c r="J1717">
        <v>2005</v>
      </c>
      <c r="K1717" t="s">
        <v>278</v>
      </c>
      <c r="L1717">
        <v>90</v>
      </c>
      <c r="M1717" t="s">
        <v>3151</v>
      </c>
      <c r="N1717" t="s">
        <v>233</v>
      </c>
      <c r="O1717" t="s">
        <v>234</v>
      </c>
      <c r="P1717" t="s">
        <v>235</v>
      </c>
      <c r="Q1717" t="s">
        <v>236</v>
      </c>
      <c r="R1717" t="s">
        <v>237</v>
      </c>
      <c r="S1717" t="s">
        <v>238</v>
      </c>
      <c r="T1717" t="s">
        <v>239</v>
      </c>
      <c r="U1717" t="s">
        <v>139</v>
      </c>
      <c r="V1717" t="s">
        <v>140</v>
      </c>
      <c r="W1717" t="s">
        <v>240</v>
      </c>
      <c r="X1717" t="s">
        <v>241</v>
      </c>
      <c r="Y1717" t="s">
        <v>65</v>
      </c>
    </row>
    <row r="1718" spans="1:25" x14ac:dyDescent="0.25">
      <c r="A1718">
        <v>10104</v>
      </c>
      <c r="B1718">
        <v>44</v>
      </c>
      <c r="C1718" t="s">
        <v>3185</v>
      </c>
      <c r="D1718">
        <v>10</v>
      </c>
      <c r="E1718" t="s">
        <v>1433</v>
      </c>
      <c r="F1718" t="s">
        <v>1026</v>
      </c>
      <c r="G1718" t="s">
        <v>28</v>
      </c>
      <c r="H1718">
        <v>1</v>
      </c>
      <c r="I1718">
        <v>1</v>
      </c>
      <c r="J1718">
        <v>2003</v>
      </c>
      <c r="K1718" t="s">
        <v>278</v>
      </c>
      <c r="L1718">
        <v>35</v>
      </c>
      <c r="M1718" t="s">
        <v>3186</v>
      </c>
      <c r="N1718" t="s">
        <v>268</v>
      </c>
      <c r="O1718" t="s">
        <v>269</v>
      </c>
      <c r="P1718" t="s">
        <v>270</v>
      </c>
      <c r="Q1718" t="s">
        <v>34</v>
      </c>
      <c r="R1718" t="s">
        <v>271</v>
      </c>
      <c r="S1718" t="s">
        <v>34</v>
      </c>
      <c r="T1718" t="s">
        <v>272</v>
      </c>
      <c r="U1718" t="s">
        <v>273</v>
      </c>
      <c r="V1718" t="s">
        <v>52</v>
      </c>
      <c r="W1718" t="s">
        <v>274</v>
      </c>
      <c r="X1718" t="s">
        <v>275</v>
      </c>
      <c r="Y1718" t="s">
        <v>42</v>
      </c>
    </row>
    <row r="1719" spans="1:25" x14ac:dyDescent="0.25">
      <c r="A1719">
        <v>10114</v>
      </c>
      <c r="B1719">
        <v>24</v>
      </c>
      <c r="C1719" t="s">
        <v>3187</v>
      </c>
      <c r="D1719">
        <v>1</v>
      </c>
      <c r="E1719" t="s">
        <v>3188</v>
      </c>
      <c r="F1719" t="s">
        <v>712</v>
      </c>
      <c r="G1719" t="s">
        <v>28</v>
      </c>
      <c r="H1719">
        <v>2</v>
      </c>
      <c r="I1719">
        <v>4</v>
      </c>
      <c r="J1719">
        <v>2003</v>
      </c>
      <c r="K1719" t="s">
        <v>278</v>
      </c>
      <c r="L1719">
        <v>35</v>
      </c>
      <c r="M1719" t="s">
        <v>3186</v>
      </c>
      <c r="N1719" t="s">
        <v>713</v>
      </c>
      <c r="O1719" t="s">
        <v>714</v>
      </c>
      <c r="P1719" t="s">
        <v>715</v>
      </c>
      <c r="Q1719" t="s">
        <v>34</v>
      </c>
      <c r="R1719" t="s">
        <v>61</v>
      </c>
      <c r="S1719" t="s">
        <v>34</v>
      </c>
      <c r="T1719" t="s">
        <v>716</v>
      </c>
      <c r="U1719" t="s">
        <v>51</v>
      </c>
      <c r="V1719" t="s">
        <v>52</v>
      </c>
      <c r="W1719" t="s">
        <v>717</v>
      </c>
      <c r="X1719" t="s">
        <v>718</v>
      </c>
      <c r="Y1719" t="s">
        <v>42</v>
      </c>
    </row>
    <row r="1720" spans="1:25" x14ac:dyDescent="0.25">
      <c r="A1720">
        <v>10127</v>
      </c>
      <c r="B1720">
        <v>39</v>
      </c>
      <c r="C1720" t="s">
        <v>3189</v>
      </c>
      <c r="D1720">
        <v>12</v>
      </c>
      <c r="E1720" t="s">
        <v>3190</v>
      </c>
      <c r="F1720" t="s">
        <v>884</v>
      </c>
      <c r="G1720" t="s">
        <v>28</v>
      </c>
      <c r="H1720">
        <v>2</v>
      </c>
      <c r="I1720">
        <v>6</v>
      </c>
      <c r="J1720">
        <v>2003</v>
      </c>
      <c r="K1720" t="s">
        <v>278</v>
      </c>
      <c r="L1720">
        <v>35</v>
      </c>
      <c r="M1720" t="s">
        <v>3186</v>
      </c>
      <c r="N1720" t="s">
        <v>885</v>
      </c>
      <c r="O1720" t="s">
        <v>886</v>
      </c>
      <c r="P1720" t="s">
        <v>887</v>
      </c>
      <c r="Q1720" t="s">
        <v>888</v>
      </c>
      <c r="R1720" t="s">
        <v>35</v>
      </c>
      <c r="S1720" t="s">
        <v>36</v>
      </c>
      <c r="T1720" t="s">
        <v>37</v>
      </c>
      <c r="U1720" t="s">
        <v>38</v>
      </c>
      <c r="V1720" t="s">
        <v>39</v>
      </c>
      <c r="W1720" t="s">
        <v>75</v>
      </c>
      <c r="X1720" t="s">
        <v>889</v>
      </c>
      <c r="Y1720" t="s">
        <v>42</v>
      </c>
    </row>
    <row r="1721" spans="1:25" x14ac:dyDescent="0.25">
      <c r="A1721">
        <v>10141</v>
      </c>
      <c r="B1721">
        <v>21</v>
      </c>
      <c r="C1721" t="s">
        <v>3191</v>
      </c>
      <c r="D1721">
        <v>6</v>
      </c>
      <c r="E1721" t="s">
        <v>3192</v>
      </c>
      <c r="F1721" t="s">
        <v>1177</v>
      </c>
      <c r="G1721" t="s">
        <v>28</v>
      </c>
      <c r="H1721">
        <v>3</v>
      </c>
      <c r="I1721">
        <v>8</v>
      </c>
      <c r="J1721">
        <v>2003</v>
      </c>
      <c r="K1721" t="s">
        <v>278</v>
      </c>
      <c r="L1721">
        <v>35</v>
      </c>
      <c r="M1721" t="s">
        <v>3186</v>
      </c>
      <c r="N1721" t="s">
        <v>866</v>
      </c>
      <c r="O1721" t="s">
        <v>867</v>
      </c>
      <c r="P1721" t="s">
        <v>868</v>
      </c>
      <c r="Q1721" t="s">
        <v>34</v>
      </c>
      <c r="R1721" t="s">
        <v>869</v>
      </c>
      <c r="S1721" t="s">
        <v>34</v>
      </c>
      <c r="T1721" t="s">
        <v>870</v>
      </c>
      <c r="U1721" t="s">
        <v>196</v>
      </c>
      <c r="V1721" t="s">
        <v>52</v>
      </c>
      <c r="W1721" t="s">
        <v>871</v>
      </c>
      <c r="X1721" t="s">
        <v>872</v>
      </c>
      <c r="Y1721" t="s">
        <v>42</v>
      </c>
    </row>
    <row r="1722" spans="1:25" x14ac:dyDescent="0.25">
      <c r="A1722">
        <v>10151</v>
      </c>
      <c r="B1722">
        <v>30</v>
      </c>
      <c r="C1722" t="s">
        <v>3193</v>
      </c>
      <c r="D1722">
        <v>4</v>
      </c>
      <c r="E1722" t="s">
        <v>3194</v>
      </c>
      <c r="F1722" t="s">
        <v>1179</v>
      </c>
      <c r="G1722" t="s">
        <v>28</v>
      </c>
      <c r="H1722">
        <v>3</v>
      </c>
      <c r="I1722">
        <v>9</v>
      </c>
      <c r="J1722">
        <v>2003</v>
      </c>
      <c r="K1722" t="s">
        <v>278</v>
      </c>
      <c r="L1722">
        <v>35</v>
      </c>
      <c r="M1722" t="s">
        <v>3186</v>
      </c>
      <c r="N1722" t="s">
        <v>688</v>
      </c>
      <c r="O1722" t="s">
        <v>689</v>
      </c>
      <c r="P1722" t="s">
        <v>690</v>
      </c>
      <c r="Q1722" t="s">
        <v>34</v>
      </c>
      <c r="R1722" t="s">
        <v>691</v>
      </c>
      <c r="S1722" t="s">
        <v>34</v>
      </c>
      <c r="T1722" t="s">
        <v>692</v>
      </c>
      <c r="U1722" t="s">
        <v>196</v>
      </c>
      <c r="V1722" t="s">
        <v>52</v>
      </c>
      <c r="W1722" t="s">
        <v>693</v>
      </c>
      <c r="X1722" t="s">
        <v>694</v>
      </c>
      <c r="Y1722" t="s">
        <v>42</v>
      </c>
    </row>
    <row r="1723" spans="1:25" x14ac:dyDescent="0.25">
      <c r="A1723">
        <v>10165</v>
      </c>
      <c r="B1723">
        <v>27</v>
      </c>
      <c r="C1723" t="s">
        <v>3195</v>
      </c>
      <c r="D1723">
        <v>13</v>
      </c>
      <c r="E1723" t="s">
        <v>3196</v>
      </c>
      <c r="F1723" t="s">
        <v>895</v>
      </c>
      <c r="G1723" t="s">
        <v>28</v>
      </c>
      <c r="H1723">
        <v>4</v>
      </c>
      <c r="I1723">
        <v>10</v>
      </c>
      <c r="J1723">
        <v>2003</v>
      </c>
      <c r="K1723" t="s">
        <v>278</v>
      </c>
      <c r="L1723">
        <v>35</v>
      </c>
      <c r="M1723" t="s">
        <v>3186</v>
      </c>
      <c r="N1723" t="s">
        <v>302</v>
      </c>
      <c r="O1723" t="s">
        <v>303</v>
      </c>
      <c r="P1723" t="s">
        <v>304</v>
      </c>
      <c r="Q1723" t="s">
        <v>34</v>
      </c>
      <c r="R1723" t="s">
        <v>305</v>
      </c>
      <c r="S1723" t="s">
        <v>34</v>
      </c>
      <c r="T1723" t="s">
        <v>306</v>
      </c>
      <c r="U1723" t="s">
        <v>305</v>
      </c>
      <c r="V1723" t="s">
        <v>307</v>
      </c>
      <c r="W1723" t="s">
        <v>308</v>
      </c>
      <c r="X1723" t="s">
        <v>309</v>
      </c>
      <c r="Y1723" t="s">
        <v>42</v>
      </c>
    </row>
    <row r="1724" spans="1:25" x14ac:dyDescent="0.25">
      <c r="A1724">
        <v>10175</v>
      </c>
      <c r="B1724">
        <v>37</v>
      </c>
      <c r="C1724" t="s">
        <v>3197</v>
      </c>
      <c r="D1724">
        <v>2</v>
      </c>
      <c r="E1724" t="s">
        <v>3198</v>
      </c>
      <c r="F1724" t="s">
        <v>318</v>
      </c>
      <c r="G1724" t="s">
        <v>28</v>
      </c>
      <c r="H1724">
        <v>4</v>
      </c>
      <c r="I1724">
        <v>11</v>
      </c>
      <c r="J1724">
        <v>2003</v>
      </c>
      <c r="K1724" t="s">
        <v>278</v>
      </c>
      <c r="L1724">
        <v>35</v>
      </c>
      <c r="M1724" t="s">
        <v>3186</v>
      </c>
      <c r="N1724" t="s">
        <v>574</v>
      </c>
      <c r="O1724" t="s">
        <v>575</v>
      </c>
      <c r="P1724" t="s">
        <v>576</v>
      </c>
      <c r="Q1724" t="s">
        <v>34</v>
      </c>
      <c r="R1724" t="s">
        <v>577</v>
      </c>
      <c r="S1724" t="s">
        <v>34</v>
      </c>
      <c r="T1724" t="s">
        <v>578</v>
      </c>
      <c r="U1724" t="s">
        <v>262</v>
      </c>
      <c r="V1724" t="s">
        <v>52</v>
      </c>
      <c r="W1724" t="s">
        <v>84</v>
      </c>
      <c r="X1724" t="s">
        <v>579</v>
      </c>
      <c r="Y1724" t="s">
        <v>42</v>
      </c>
    </row>
    <row r="1725" spans="1:25" x14ac:dyDescent="0.25">
      <c r="A1725">
        <v>10184</v>
      </c>
      <c r="B1725">
        <v>42</v>
      </c>
      <c r="C1725" t="s">
        <v>3195</v>
      </c>
      <c r="D1725">
        <v>7</v>
      </c>
      <c r="E1725" t="s">
        <v>3199</v>
      </c>
      <c r="F1725" t="s">
        <v>602</v>
      </c>
      <c r="G1725" t="s">
        <v>28</v>
      </c>
      <c r="H1725">
        <v>4</v>
      </c>
      <c r="I1725">
        <v>11</v>
      </c>
      <c r="J1725">
        <v>2003</v>
      </c>
      <c r="K1725" t="s">
        <v>278</v>
      </c>
      <c r="L1725">
        <v>35</v>
      </c>
      <c r="M1725" t="s">
        <v>3186</v>
      </c>
      <c r="N1725" t="s">
        <v>1183</v>
      </c>
      <c r="O1725" t="s">
        <v>1184</v>
      </c>
      <c r="P1725" t="s">
        <v>1185</v>
      </c>
      <c r="Q1725" t="s">
        <v>34</v>
      </c>
      <c r="R1725" t="s">
        <v>1186</v>
      </c>
      <c r="S1725" t="s">
        <v>34</v>
      </c>
      <c r="T1725" t="s">
        <v>1187</v>
      </c>
      <c r="U1725" t="s">
        <v>273</v>
      </c>
      <c r="V1725" t="s">
        <v>52</v>
      </c>
      <c r="W1725" t="s">
        <v>1188</v>
      </c>
      <c r="X1725" t="s">
        <v>1189</v>
      </c>
      <c r="Y1725" t="s">
        <v>42</v>
      </c>
    </row>
    <row r="1726" spans="1:25" x14ac:dyDescent="0.25">
      <c r="A1726">
        <v>10195</v>
      </c>
      <c r="B1726">
        <v>32</v>
      </c>
      <c r="C1726" t="s">
        <v>3200</v>
      </c>
      <c r="D1726">
        <v>7</v>
      </c>
      <c r="E1726" t="s">
        <v>3201</v>
      </c>
      <c r="F1726" t="s">
        <v>337</v>
      </c>
      <c r="G1726" t="s">
        <v>28</v>
      </c>
      <c r="H1726">
        <v>4</v>
      </c>
      <c r="I1726">
        <v>11</v>
      </c>
      <c r="J1726">
        <v>2003</v>
      </c>
      <c r="K1726" t="s">
        <v>278</v>
      </c>
      <c r="L1726">
        <v>35</v>
      </c>
      <c r="M1726" t="s">
        <v>3186</v>
      </c>
      <c r="N1726" t="s">
        <v>510</v>
      </c>
      <c r="O1726" t="s">
        <v>511</v>
      </c>
      <c r="P1726" t="s">
        <v>512</v>
      </c>
      <c r="Q1726" t="s">
        <v>34</v>
      </c>
      <c r="R1726" t="s">
        <v>513</v>
      </c>
      <c r="S1726" t="s">
        <v>36</v>
      </c>
      <c r="T1726" t="s">
        <v>514</v>
      </c>
      <c r="U1726" t="s">
        <v>38</v>
      </c>
      <c r="V1726" t="s">
        <v>39</v>
      </c>
      <c r="W1726" t="s">
        <v>149</v>
      </c>
      <c r="X1726" t="s">
        <v>363</v>
      </c>
      <c r="Y1726" t="s">
        <v>42</v>
      </c>
    </row>
    <row r="1727" spans="1:25" x14ac:dyDescent="0.25">
      <c r="A1727">
        <v>10207</v>
      </c>
      <c r="B1727">
        <v>42</v>
      </c>
      <c r="C1727" t="s">
        <v>3202</v>
      </c>
      <c r="D1727">
        <v>8</v>
      </c>
      <c r="E1727" t="s">
        <v>3203</v>
      </c>
      <c r="F1727" t="s">
        <v>736</v>
      </c>
      <c r="G1727" t="s">
        <v>28</v>
      </c>
      <c r="H1727">
        <v>4</v>
      </c>
      <c r="I1727">
        <v>12</v>
      </c>
      <c r="J1727">
        <v>2003</v>
      </c>
      <c r="K1727" t="s">
        <v>278</v>
      </c>
      <c r="L1727">
        <v>35</v>
      </c>
      <c r="M1727" t="s">
        <v>3186</v>
      </c>
      <c r="N1727" t="s">
        <v>737</v>
      </c>
      <c r="O1727" t="s">
        <v>738</v>
      </c>
      <c r="P1727" t="s">
        <v>739</v>
      </c>
      <c r="Q1727" t="s">
        <v>34</v>
      </c>
      <c r="R1727" t="s">
        <v>659</v>
      </c>
      <c r="S1727" t="s">
        <v>185</v>
      </c>
      <c r="T1727" t="s">
        <v>660</v>
      </c>
      <c r="U1727" t="s">
        <v>38</v>
      </c>
      <c r="V1727" t="s">
        <v>39</v>
      </c>
      <c r="W1727" t="s">
        <v>740</v>
      </c>
      <c r="X1727" t="s">
        <v>422</v>
      </c>
      <c r="Y1727" t="s">
        <v>42</v>
      </c>
    </row>
    <row r="1728" spans="1:25" x14ac:dyDescent="0.25">
      <c r="A1728">
        <v>10219</v>
      </c>
      <c r="B1728">
        <v>21</v>
      </c>
      <c r="C1728" t="s">
        <v>3193</v>
      </c>
      <c r="D1728">
        <v>3</v>
      </c>
      <c r="E1728" t="s">
        <v>3204</v>
      </c>
      <c r="F1728" t="s">
        <v>1194</v>
      </c>
      <c r="G1728" t="s">
        <v>28</v>
      </c>
      <c r="H1728">
        <v>1</v>
      </c>
      <c r="I1728">
        <v>2</v>
      </c>
      <c r="J1728">
        <v>2004</v>
      </c>
      <c r="K1728" t="s">
        <v>278</v>
      </c>
      <c r="L1728">
        <v>35</v>
      </c>
      <c r="M1728" t="s">
        <v>3186</v>
      </c>
      <c r="N1728" t="s">
        <v>1195</v>
      </c>
      <c r="O1728" t="s">
        <v>1196</v>
      </c>
      <c r="P1728" t="s">
        <v>1197</v>
      </c>
      <c r="Q1728" t="s">
        <v>34</v>
      </c>
      <c r="R1728" t="s">
        <v>1198</v>
      </c>
      <c r="S1728" t="s">
        <v>73</v>
      </c>
      <c r="T1728" t="s">
        <v>92</v>
      </c>
      <c r="U1728" t="s">
        <v>38</v>
      </c>
      <c r="V1728" t="s">
        <v>39</v>
      </c>
      <c r="W1728" t="s">
        <v>1199</v>
      </c>
      <c r="X1728" t="s">
        <v>705</v>
      </c>
      <c r="Y1728" t="s">
        <v>42</v>
      </c>
    </row>
    <row r="1729" spans="1:25" x14ac:dyDescent="0.25">
      <c r="A1729">
        <v>10229</v>
      </c>
      <c r="B1729">
        <v>33</v>
      </c>
      <c r="C1729" t="s">
        <v>3205</v>
      </c>
      <c r="D1729">
        <v>2</v>
      </c>
      <c r="E1729" t="s">
        <v>3206</v>
      </c>
      <c r="F1729" t="s">
        <v>751</v>
      </c>
      <c r="G1729" t="s">
        <v>28</v>
      </c>
      <c r="H1729">
        <v>1</v>
      </c>
      <c r="I1729">
        <v>3</v>
      </c>
      <c r="J1729">
        <v>2004</v>
      </c>
      <c r="K1729" t="s">
        <v>278</v>
      </c>
      <c r="L1729">
        <v>35</v>
      </c>
      <c r="M1729" t="s">
        <v>3186</v>
      </c>
      <c r="N1729" t="s">
        <v>417</v>
      </c>
      <c r="O1729" t="s">
        <v>418</v>
      </c>
      <c r="P1729" t="s">
        <v>419</v>
      </c>
      <c r="Q1729" t="s">
        <v>34</v>
      </c>
      <c r="R1729" t="s">
        <v>420</v>
      </c>
      <c r="S1729" t="s">
        <v>73</v>
      </c>
      <c r="T1729" t="s">
        <v>167</v>
      </c>
      <c r="U1729" t="s">
        <v>38</v>
      </c>
      <c r="V1729" t="s">
        <v>39</v>
      </c>
      <c r="W1729" t="s">
        <v>421</v>
      </c>
      <c r="X1729" t="s">
        <v>422</v>
      </c>
      <c r="Y1729" t="s">
        <v>42</v>
      </c>
    </row>
    <row r="1730" spans="1:25" x14ac:dyDescent="0.25">
      <c r="A1730">
        <v>10246</v>
      </c>
      <c r="B1730">
        <v>49</v>
      </c>
      <c r="C1730" t="s">
        <v>3207</v>
      </c>
      <c r="D1730">
        <v>6</v>
      </c>
      <c r="E1730" t="s">
        <v>3208</v>
      </c>
      <c r="F1730" t="s">
        <v>920</v>
      </c>
      <c r="G1730" t="s">
        <v>28</v>
      </c>
      <c r="H1730">
        <v>2</v>
      </c>
      <c r="I1730">
        <v>5</v>
      </c>
      <c r="J1730">
        <v>2004</v>
      </c>
      <c r="K1730" t="s">
        <v>278</v>
      </c>
      <c r="L1730">
        <v>35</v>
      </c>
      <c r="M1730" t="s">
        <v>3186</v>
      </c>
      <c r="N1730" t="s">
        <v>268</v>
      </c>
      <c r="O1730" t="s">
        <v>269</v>
      </c>
      <c r="P1730" t="s">
        <v>270</v>
      </c>
      <c r="Q1730" t="s">
        <v>34</v>
      </c>
      <c r="R1730" t="s">
        <v>271</v>
      </c>
      <c r="S1730" t="s">
        <v>34</v>
      </c>
      <c r="T1730" t="s">
        <v>272</v>
      </c>
      <c r="U1730" t="s">
        <v>273</v>
      </c>
      <c r="V1730" t="s">
        <v>52</v>
      </c>
      <c r="W1730" t="s">
        <v>274</v>
      </c>
      <c r="X1730" t="s">
        <v>275</v>
      </c>
      <c r="Y1730" t="s">
        <v>42</v>
      </c>
    </row>
    <row r="1731" spans="1:25" x14ac:dyDescent="0.25">
      <c r="A1731">
        <v>10259</v>
      </c>
      <c r="B1731">
        <v>31</v>
      </c>
      <c r="C1731" t="s">
        <v>3209</v>
      </c>
      <c r="D1731">
        <v>5</v>
      </c>
      <c r="E1731" t="s">
        <v>3210</v>
      </c>
      <c r="F1731" t="s">
        <v>379</v>
      </c>
      <c r="G1731" t="s">
        <v>28</v>
      </c>
      <c r="H1731">
        <v>2</v>
      </c>
      <c r="I1731">
        <v>6</v>
      </c>
      <c r="J1731">
        <v>2004</v>
      </c>
      <c r="K1731" t="s">
        <v>278</v>
      </c>
      <c r="L1731">
        <v>35</v>
      </c>
      <c r="M1731" t="s">
        <v>3186</v>
      </c>
      <c r="N1731" t="s">
        <v>743</v>
      </c>
      <c r="O1731" t="s">
        <v>744</v>
      </c>
      <c r="P1731" t="s">
        <v>745</v>
      </c>
      <c r="Q1731" t="s">
        <v>746</v>
      </c>
      <c r="R1731" t="s">
        <v>305</v>
      </c>
      <c r="S1731" t="s">
        <v>34</v>
      </c>
      <c r="T1731" t="s">
        <v>747</v>
      </c>
      <c r="U1731" t="s">
        <v>305</v>
      </c>
      <c r="V1731" t="s">
        <v>140</v>
      </c>
      <c r="W1731" t="s">
        <v>748</v>
      </c>
      <c r="X1731" t="s">
        <v>749</v>
      </c>
      <c r="Y1731" t="s">
        <v>42</v>
      </c>
    </row>
    <row r="1732" spans="1:25" x14ac:dyDescent="0.25">
      <c r="A1732">
        <v>10271</v>
      </c>
      <c r="B1732">
        <v>38</v>
      </c>
      <c r="C1732" t="s">
        <v>3211</v>
      </c>
      <c r="D1732">
        <v>6</v>
      </c>
      <c r="E1732" t="s">
        <v>3212</v>
      </c>
      <c r="F1732" t="s">
        <v>922</v>
      </c>
      <c r="G1732" t="s">
        <v>28</v>
      </c>
      <c r="H1732">
        <v>3</v>
      </c>
      <c r="I1732">
        <v>7</v>
      </c>
      <c r="J1732">
        <v>2004</v>
      </c>
      <c r="K1732" t="s">
        <v>278</v>
      </c>
      <c r="L1732">
        <v>35</v>
      </c>
      <c r="M1732" t="s">
        <v>3186</v>
      </c>
      <c r="N1732" t="s">
        <v>417</v>
      </c>
      <c r="O1732" t="s">
        <v>418</v>
      </c>
      <c r="P1732" t="s">
        <v>419</v>
      </c>
      <c r="Q1732" t="s">
        <v>34</v>
      </c>
      <c r="R1732" t="s">
        <v>420</v>
      </c>
      <c r="S1732" t="s">
        <v>73</v>
      </c>
      <c r="T1732" t="s">
        <v>167</v>
      </c>
      <c r="U1732" t="s">
        <v>38</v>
      </c>
      <c r="V1732" t="s">
        <v>39</v>
      </c>
      <c r="W1732" t="s">
        <v>421</v>
      </c>
      <c r="X1732" t="s">
        <v>422</v>
      </c>
      <c r="Y1732" t="s">
        <v>42</v>
      </c>
    </row>
    <row r="1733" spans="1:25" x14ac:dyDescent="0.25">
      <c r="A1733">
        <v>10281</v>
      </c>
      <c r="B1733">
        <v>20</v>
      </c>
      <c r="C1733" t="s">
        <v>3213</v>
      </c>
      <c r="D1733">
        <v>2</v>
      </c>
      <c r="E1733" t="s">
        <v>3214</v>
      </c>
      <c r="F1733" t="s">
        <v>756</v>
      </c>
      <c r="G1733" t="s">
        <v>28</v>
      </c>
      <c r="H1733">
        <v>3</v>
      </c>
      <c r="I1733">
        <v>8</v>
      </c>
      <c r="J1733">
        <v>2004</v>
      </c>
      <c r="K1733" t="s">
        <v>278</v>
      </c>
      <c r="L1733">
        <v>35</v>
      </c>
      <c r="M1733" t="s">
        <v>3186</v>
      </c>
      <c r="N1733" t="s">
        <v>210</v>
      </c>
      <c r="O1733" t="s">
        <v>211</v>
      </c>
      <c r="P1733" t="s">
        <v>212</v>
      </c>
      <c r="Q1733" t="s">
        <v>34</v>
      </c>
      <c r="R1733" t="s">
        <v>213</v>
      </c>
      <c r="S1733" t="s">
        <v>214</v>
      </c>
      <c r="T1733" t="s">
        <v>215</v>
      </c>
      <c r="U1733" t="s">
        <v>38</v>
      </c>
      <c r="V1733" t="s">
        <v>39</v>
      </c>
      <c r="W1733" t="s">
        <v>40</v>
      </c>
      <c r="X1733" t="s">
        <v>216</v>
      </c>
      <c r="Y1733" t="s">
        <v>42</v>
      </c>
    </row>
    <row r="1734" spans="1:25" x14ac:dyDescent="0.25">
      <c r="A1734">
        <v>10292</v>
      </c>
      <c r="B1734">
        <v>39</v>
      </c>
      <c r="C1734" t="s">
        <v>3187</v>
      </c>
      <c r="D1734">
        <v>9</v>
      </c>
      <c r="E1734" t="s">
        <v>3215</v>
      </c>
      <c r="F1734" t="s">
        <v>400</v>
      </c>
      <c r="G1734" t="s">
        <v>28</v>
      </c>
      <c r="H1734">
        <v>3</v>
      </c>
      <c r="I1734">
        <v>9</v>
      </c>
      <c r="J1734">
        <v>2004</v>
      </c>
      <c r="K1734" t="s">
        <v>278</v>
      </c>
      <c r="L1734">
        <v>35</v>
      </c>
      <c r="M1734" t="s">
        <v>3186</v>
      </c>
      <c r="N1734" t="s">
        <v>31</v>
      </c>
      <c r="O1734" t="s">
        <v>32</v>
      </c>
      <c r="P1734" t="s">
        <v>33</v>
      </c>
      <c r="Q1734" t="s">
        <v>34</v>
      </c>
      <c r="R1734" t="s">
        <v>35</v>
      </c>
      <c r="S1734" t="s">
        <v>36</v>
      </c>
      <c r="T1734" t="s">
        <v>37</v>
      </c>
      <c r="U1734" t="s">
        <v>38</v>
      </c>
      <c r="V1734" t="s">
        <v>39</v>
      </c>
      <c r="W1734" t="s">
        <v>40</v>
      </c>
      <c r="X1734" t="s">
        <v>41</v>
      </c>
      <c r="Y1734" t="s">
        <v>42</v>
      </c>
    </row>
    <row r="1735" spans="1:25" x14ac:dyDescent="0.25">
      <c r="A1735">
        <v>10305</v>
      </c>
      <c r="B1735">
        <v>48</v>
      </c>
      <c r="C1735" t="s">
        <v>3216</v>
      </c>
      <c r="D1735">
        <v>6</v>
      </c>
      <c r="E1735" t="s">
        <v>3217</v>
      </c>
      <c r="F1735" t="s">
        <v>759</v>
      </c>
      <c r="G1735" t="s">
        <v>28</v>
      </c>
      <c r="H1735">
        <v>4</v>
      </c>
      <c r="I1735">
        <v>10</v>
      </c>
      <c r="J1735">
        <v>2004</v>
      </c>
      <c r="K1735" t="s">
        <v>278</v>
      </c>
      <c r="L1735">
        <v>35</v>
      </c>
      <c r="M1735" t="s">
        <v>3186</v>
      </c>
      <c r="N1735" t="s">
        <v>181</v>
      </c>
      <c r="O1735" t="s">
        <v>182</v>
      </c>
      <c r="P1735" t="s">
        <v>183</v>
      </c>
      <c r="Q1735" t="s">
        <v>34</v>
      </c>
      <c r="R1735" t="s">
        <v>184</v>
      </c>
      <c r="S1735" t="s">
        <v>185</v>
      </c>
      <c r="T1735" t="s">
        <v>186</v>
      </c>
      <c r="U1735" t="s">
        <v>38</v>
      </c>
      <c r="V1735" t="s">
        <v>39</v>
      </c>
      <c r="W1735" t="s">
        <v>187</v>
      </c>
      <c r="X1735" t="s">
        <v>188</v>
      </c>
      <c r="Y1735" t="s">
        <v>42</v>
      </c>
    </row>
    <row r="1736" spans="1:25" x14ac:dyDescent="0.25">
      <c r="A1736">
        <v>10314</v>
      </c>
      <c r="B1736">
        <v>39</v>
      </c>
      <c r="C1736" t="s">
        <v>3218</v>
      </c>
      <c r="D1736">
        <v>15</v>
      </c>
      <c r="E1736" t="s">
        <v>3219</v>
      </c>
      <c r="F1736" t="s">
        <v>761</v>
      </c>
      <c r="G1736" t="s">
        <v>28</v>
      </c>
      <c r="H1736">
        <v>4</v>
      </c>
      <c r="I1736">
        <v>10</v>
      </c>
      <c r="J1736">
        <v>2004</v>
      </c>
      <c r="K1736" t="s">
        <v>278</v>
      </c>
      <c r="L1736">
        <v>35</v>
      </c>
      <c r="M1736" t="s">
        <v>3186</v>
      </c>
      <c r="N1736" t="s">
        <v>934</v>
      </c>
      <c r="O1736" t="s">
        <v>935</v>
      </c>
      <c r="P1736" t="s">
        <v>936</v>
      </c>
      <c r="Q1736" t="s">
        <v>34</v>
      </c>
      <c r="R1736" t="s">
        <v>937</v>
      </c>
      <c r="S1736" t="s">
        <v>34</v>
      </c>
      <c r="T1736" t="s">
        <v>938</v>
      </c>
      <c r="U1736" t="s">
        <v>567</v>
      </c>
      <c r="V1736" t="s">
        <v>52</v>
      </c>
      <c r="W1736" t="s">
        <v>939</v>
      </c>
      <c r="X1736" t="s">
        <v>940</v>
      </c>
      <c r="Y1736" t="s">
        <v>42</v>
      </c>
    </row>
    <row r="1737" spans="1:25" x14ac:dyDescent="0.25">
      <c r="A1737">
        <v>10324</v>
      </c>
      <c r="B1737">
        <v>30</v>
      </c>
      <c r="C1737" t="s">
        <v>77</v>
      </c>
      <c r="D1737">
        <v>9</v>
      </c>
      <c r="E1737" t="s">
        <v>3220</v>
      </c>
      <c r="F1737" t="s">
        <v>676</v>
      </c>
      <c r="G1737" t="s">
        <v>28</v>
      </c>
      <c r="H1737">
        <v>4</v>
      </c>
      <c r="I1737">
        <v>11</v>
      </c>
      <c r="J1737">
        <v>2004</v>
      </c>
      <c r="K1737" t="s">
        <v>278</v>
      </c>
      <c r="L1737">
        <v>35</v>
      </c>
      <c r="M1737" t="s">
        <v>3186</v>
      </c>
      <c r="N1737" t="s">
        <v>145</v>
      </c>
      <c r="O1737" t="s">
        <v>146</v>
      </c>
      <c r="P1737" t="s">
        <v>147</v>
      </c>
      <c r="Q1737" t="s">
        <v>148</v>
      </c>
      <c r="R1737" t="s">
        <v>35</v>
      </c>
      <c r="S1737" t="s">
        <v>36</v>
      </c>
      <c r="T1737" t="s">
        <v>37</v>
      </c>
      <c r="U1737" t="s">
        <v>38</v>
      </c>
      <c r="V1737" t="s">
        <v>39</v>
      </c>
      <c r="W1737" t="s">
        <v>149</v>
      </c>
      <c r="X1737" t="s">
        <v>150</v>
      </c>
      <c r="Y1737" t="s">
        <v>65</v>
      </c>
    </row>
    <row r="1738" spans="1:25" x14ac:dyDescent="0.25">
      <c r="A1738">
        <v>10335</v>
      </c>
      <c r="B1738">
        <v>33</v>
      </c>
      <c r="C1738" t="s">
        <v>3218</v>
      </c>
      <c r="D1738">
        <v>2</v>
      </c>
      <c r="E1738" t="s">
        <v>3221</v>
      </c>
      <c r="F1738" t="s">
        <v>764</v>
      </c>
      <c r="G1738" t="s">
        <v>28</v>
      </c>
      <c r="H1738">
        <v>4</v>
      </c>
      <c r="I1738">
        <v>11</v>
      </c>
      <c r="J1738">
        <v>2004</v>
      </c>
      <c r="K1738" t="s">
        <v>278</v>
      </c>
      <c r="L1738">
        <v>35</v>
      </c>
      <c r="M1738" t="s">
        <v>3186</v>
      </c>
      <c r="N1738" t="s">
        <v>417</v>
      </c>
      <c r="O1738" t="s">
        <v>418</v>
      </c>
      <c r="P1738" t="s">
        <v>419</v>
      </c>
      <c r="Q1738" t="s">
        <v>34</v>
      </c>
      <c r="R1738" t="s">
        <v>420</v>
      </c>
      <c r="S1738" t="s">
        <v>73</v>
      </c>
      <c r="T1738" t="s">
        <v>167</v>
      </c>
      <c r="U1738" t="s">
        <v>38</v>
      </c>
      <c r="V1738" t="s">
        <v>39</v>
      </c>
      <c r="W1738" t="s">
        <v>421</v>
      </c>
      <c r="X1738" t="s">
        <v>422</v>
      </c>
      <c r="Y1738" t="s">
        <v>42</v>
      </c>
    </row>
    <row r="1739" spans="1:25" x14ac:dyDescent="0.25">
      <c r="A1739">
        <v>10349</v>
      </c>
      <c r="B1739">
        <v>36</v>
      </c>
      <c r="C1739" t="s">
        <v>3218</v>
      </c>
      <c r="D1739">
        <v>3</v>
      </c>
      <c r="E1739" t="s">
        <v>3222</v>
      </c>
      <c r="F1739" t="s">
        <v>1117</v>
      </c>
      <c r="G1739" t="s">
        <v>28</v>
      </c>
      <c r="H1739">
        <v>4</v>
      </c>
      <c r="I1739">
        <v>12</v>
      </c>
      <c r="J1739">
        <v>2004</v>
      </c>
      <c r="K1739" t="s">
        <v>278</v>
      </c>
      <c r="L1739">
        <v>35</v>
      </c>
      <c r="M1739" t="s">
        <v>3186</v>
      </c>
      <c r="N1739" t="s">
        <v>885</v>
      </c>
      <c r="O1739" t="s">
        <v>886</v>
      </c>
      <c r="P1739" t="s">
        <v>887</v>
      </c>
      <c r="Q1739" t="s">
        <v>888</v>
      </c>
      <c r="R1739" t="s">
        <v>35</v>
      </c>
      <c r="S1739" t="s">
        <v>36</v>
      </c>
      <c r="T1739" t="s">
        <v>37</v>
      </c>
      <c r="U1739" t="s">
        <v>38</v>
      </c>
      <c r="V1739" t="s">
        <v>39</v>
      </c>
      <c r="W1739" t="s">
        <v>75</v>
      </c>
      <c r="X1739" t="s">
        <v>889</v>
      </c>
      <c r="Y1739" t="s">
        <v>42</v>
      </c>
    </row>
    <row r="1740" spans="1:25" x14ac:dyDescent="0.25">
      <c r="A1740">
        <v>10358</v>
      </c>
      <c r="B1740">
        <v>36</v>
      </c>
      <c r="C1740" t="s">
        <v>3223</v>
      </c>
      <c r="D1740">
        <v>4</v>
      </c>
      <c r="E1740" t="s">
        <v>3224</v>
      </c>
      <c r="F1740" t="s">
        <v>436</v>
      </c>
      <c r="G1740" t="s">
        <v>28</v>
      </c>
      <c r="H1740">
        <v>4</v>
      </c>
      <c r="I1740">
        <v>12</v>
      </c>
      <c r="J1740">
        <v>2004</v>
      </c>
      <c r="K1740" t="s">
        <v>278</v>
      </c>
      <c r="L1740">
        <v>35</v>
      </c>
      <c r="M1740" t="s">
        <v>3186</v>
      </c>
      <c r="N1740" t="s">
        <v>268</v>
      </c>
      <c r="O1740" t="s">
        <v>269</v>
      </c>
      <c r="P1740" t="s">
        <v>270</v>
      </c>
      <c r="Q1740" t="s">
        <v>34</v>
      </c>
      <c r="R1740" t="s">
        <v>271</v>
      </c>
      <c r="S1740" t="s">
        <v>34</v>
      </c>
      <c r="T1740" t="s">
        <v>272</v>
      </c>
      <c r="U1740" t="s">
        <v>273</v>
      </c>
      <c r="V1740" t="s">
        <v>52</v>
      </c>
      <c r="W1740" t="s">
        <v>274</v>
      </c>
      <c r="X1740" t="s">
        <v>275</v>
      </c>
      <c r="Y1740" t="s">
        <v>42</v>
      </c>
    </row>
    <row r="1741" spans="1:25" x14ac:dyDescent="0.25">
      <c r="A1741">
        <v>10371</v>
      </c>
      <c r="B1741">
        <v>45</v>
      </c>
      <c r="C1741" t="s">
        <v>77</v>
      </c>
      <c r="D1741">
        <v>8</v>
      </c>
      <c r="E1741" t="s">
        <v>3225</v>
      </c>
      <c r="F1741" t="s">
        <v>950</v>
      </c>
      <c r="G1741" t="s">
        <v>28</v>
      </c>
      <c r="H1741">
        <v>1</v>
      </c>
      <c r="I1741">
        <v>1</v>
      </c>
      <c r="J1741">
        <v>2005</v>
      </c>
      <c r="K1741" t="s">
        <v>278</v>
      </c>
      <c r="L1741">
        <v>35</v>
      </c>
      <c r="M1741" t="s">
        <v>3186</v>
      </c>
      <c r="N1741" t="s">
        <v>417</v>
      </c>
      <c r="O1741" t="s">
        <v>418</v>
      </c>
      <c r="P1741" t="s">
        <v>419</v>
      </c>
      <c r="Q1741" t="s">
        <v>34</v>
      </c>
      <c r="R1741" t="s">
        <v>420</v>
      </c>
      <c r="S1741" t="s">
        <v>73</v>
      </c>
      <c r="T1741" t="s">
        <v>167</v>
      </c>
      <c r="U1741" t="s">
        <v>38</v>
      </c>
      <c r="V1741" t="s">
        <v>39</v>
      </c>
      <c r="W1741" t="s">
        <v>421</v>
      </c>
      <c r="X1741" t="s">
        <v>422</v>
      </c>
      <c r="Y1741" t="s">
        <v>65</v>
      </c>
    </row>
    <row r="1742" spans="1:25" x14ac:dyDescent="0.25">
      <c r="A1742">
        <v>10383</v>
      </c>
      <c r="B1742">
        <v>40</v>
      </c>
      <c r="C1742" t="s">
        <v>77</v>
      </c>
      <c r="D1742">
        <v>3</v>
      </c>
      <c r="E1742" t="s">
        <v>3226</v>
      </c>
      <c r="F1742" t="s">
        <v>1764</v>
      </c>
      <c r="G1742" t="s">
        <v>28</v>
      </c>
      <c r="H1742">
        <v>1</v>
      </c>
      <c r="I1742">
        <v>2</v>
      </c>
      <c r="J1742">
        <v>2005</v>
      </c>
      <c r="K1742" t="s">
        <v>278</v>
      </c>
      <c r="L1742">
        <v>35</v>
      </c>
      <c r="M1742" t="s">
        <v>3186</v>
      </c>
      <c r="N1742" t="s">
        <v>268</v>
      </c>
      <c r="O1742" t="s">
        <v>269</v>
      </c>
      <c r="P1742" t="s">
        <v>270</v>
      </c>
      <c r="Q1742" t="s">
        <v>34</v>
      </c>
      <c r="R1742" t="s">
        <v>271</v>
      </c>
      <c r="S1742" t="s">
        <v>34</v>
      </c>
      <c r="T1742" t="s">
        <v>272</v>
      </c>
      <c r="U1742" t="s">
        <v>273</v>
      </c>
      <c r="V1742" t="s">
        <v>52</v>
      </c>
      <c r="W1742" t="s">
        <v>274</v>
      </c>
      <c r="X1742" t="s">
        <v>275</v>
      </c>
      <c r="Y1742" t="s">
        <v>65</v>
      </c>
    </row>
    <row r="1743" spans="1:25" x14ac:dyDescent="0.25">
      <c r="A1743">
        <v>10394</v>
      </c>
      <c r="B1743">
        <v>46</v>
      </c>
      <c r="C1743" t="s">
        <v>3227</v>
      </c>
      <c r="D1743">
        <v>6</v>
      </c>
      <c r="E1743" t="s">
        <v>3228</v>
      </c>
      <c r="F1743" t="s">
        <v>2240</v>
      </c>
      <c r="G1743" t="s">
        <v>28</v>
      </c>
      <c r="H1743">
        <v>1</v>
      </c>
      <c r="I1743">
        <v>3</v>
      </c>
      <c r="J1743">
        <v>2005</v>
      </c>
      <c r="K1743" t="s">
        <v>278</v>
      </c>
      <c r="L1743">
        <v>35</v>
      </c>
      <c r="M1743" t="s">
        <v>3186</v>
      </c>
      <c r="N1743" t="s">
        <v>268</v>
      </c>
      <c r="O1743" t="s">
        <v>269</v>
      </c>
      <c r="P1743" t="s">
        <v>270</v>
      </c>
      <c r="Q1743" t="s">
        <v>34</v>
      </c>
      <c r="R1743" t="s">
        <v>271</v>
      </c>
      <c r="S1743" t="s">
        <v>34</v>
      </c>
      <c r="T1743" t="s">
        <v>272</v>
      </c>
      <c r="U1743" t="s">
        <v>273</v>
      </c>
      <c r="V1743" t="s">
        <v>52</v>
      </c>
      <c r="W1743" t="s">
        <v>274</v>
      </c>
      <c r="X1743" t="s">
        <v>275</v>
      </c>
      <c r="Y1743" t="s">
        <v>42</v>
      </c>
    </row>
    <row r="1744" spans="1:25" x14ac:dyDescent="0.25">
      <c r="A1744">
        <v>10412</v>
      </c>
      <c r="B1744">
        <v>30</v>
      </c>
      <c r="C1744" t="s">
        <v>3207</v>
      </c>
      <c r="D1744">
        <v>6</v>
      </c>
      <c r="E1744" t="s">
        <v>3229</v>
      </c>
      <c r="F1744" t="s">
        <v>1220</v>
      </c>
      <c r="G1744" t="s">
        <v>28</v>
      </c>
      <c r="H1744">
        <v>2</v>
      </c>
      <c r="I1744">
        <v>5</v>
      </c>
      <c r="J1744">
        <v>2005</v>
      </c>
      <c r="K1744" t="s">
        <v>278</v>
      </c>
      <c r="L1744">
        <v>35</v>
      </c>
      <c r="M1744" t="s">
        <v>3186</v>
      </c>
      <c r="N1744" t="s">
        <v>268</v>
      </c>
      <c r="O1744" t="s">
        <v>269</v>
      </c>
      <c r="P1744" t="s">
        <v>270</v>
      </c>
      <c r="Q1744" t="s">
        <v>34</v>
      </c>
      <c r="R1744" t="s">
        <v>271</v>
      </c>
      <c r="S1744" t="s">
        <v>34</v>
      </c>
      <c r="T1744" t="s">
        <v>272</v>
      </c>
      <c r="U1744" t="s">
        <v>273</v>
      </c>
      <c r="V1744" t="s">
        <v>52</v>
      </c>
      <c r="W1744" t="s">
        <v>274</v>
      </c>
      <c r="X1744" t="s">
        <v>275</v>
      </c>
      <c r="Y1744" t="s">
        <v>42</v>
      </c>
    </row>
    <row r="1745" spans="1:25" x14ac:dyDescent="0.25">
      <c r="A1745">
        <v>10425</v>
      </c>
      <c r="B1745">
        <v>31</v>
      </c>
      <c r="C1745" t="s">
        <v>3209</v>
      </c>
      <c r="D1745">
        <v>5</v>
      </c>
      <c r="E1745" t="s">
        <v>3210</v>
      </c>
      <c r="F1745" t="s">
        <v>467</v>
      </c>
      <c r="G1745" t="s">
        <v>468</v>
      </c>
      <c r="H1745">
        <v>2</v>
      </c>
      <c r="I1745">
        <v>5</v>
      </c>
      <c r="J1745">
        <v>2005</v>
      </c>
      <c r="K1745" t="s">
        <v>278</v>
      </c>
      <c r="L1745">
        <v>35</v>
      </c>
      <c r="M1745" t="s">
        <v>3186</v>
      </c>
      <c r="N1745" t="s">
        <v>172</v>
      </c>
      <c r="O1745" t="s">
        <v>173</v>
      </c>
      <c r="P1745" t="s">
        <v>174</v>
      </c>
      <c r="Q1745" t="s">
        <v>34</v>
      </c>
      <c r="R1745" t="s">
        <v>175</v>
      </c>
      <c r="S1745" t="s">
        <v>34</v>
      </c>
      <c r="T1745" t="s">
        <v>176</v>
      </c>
      <c r="U1745" t="s">
        <v>51</v>
      </c>
      <c r="V1745" t="s">
        <v>52</v>
      </c>
      <c r="W1745" t="s">
        <v>177</v>
      </c>
      <c r="X1745" t="s">
        <v>178</v>
      </c>
      <c r="Y1745" t="s">
        <v>42</v>
      </c>
    </row>
    <row r="1746" spans="1:25" x14ac:dyDescent="0.25">
      <c r="A1746">
        <v>10106</v>
      </c>
      <c r="B1746">
        <v>49</v>
      </c>
      <c r="C1746" t="s">
        <v>3230</v>
      </c>
      <c r="D1746">
        <v>13</v>
      </c>
      <c r="E1746" t="s">
        <v>3231</v>
      </c>
      <c r="F1746" t="s">
        <v>1501</v>
      </c>
      <c r="G1746" t="s">
        <v>28</v>
      </c>
      <c r="H1746">
        <v>1</v>
      </c>
      <c r="I1746">
        <v>2</v>
      </c>
      <c r="J1746">
        <v>2003</v>
      </c>
      <c r="K1746" t="s">
        <v>1502</v>
      </c>
      <c r="L1746">
        <v>68</v>
      </c>
      <c r="M1746" t="s">
        <v>3232</v>
      </c>
      <c r="N1746" t="s">
        <v>1369</v>
      </c>
      <c r="O1746" t="s">
        <v>1370</v>
      </c>
      <c r="P1746" t="s">
        <v>1371</v>
      </c>
      <c r="Q1746" t="s">
        <v>34</v>
      </c>
      <c r="R1746" t="s">
        <v>1372</v>
      </c>
      <c r="S1746" t="s">
        <v>34</v>
      </c>
      <c r="T1746" t="s">
        <v>1373</v>
      </c>
      <c r="U1746" t="s">
        <v>396</v>
      </c>
      <c r="V1746" t="s">
        <v>52</v>
      </c>
      <c r="W1746" t="s">
        <v>1374</v>
      </c>
      <c r="X1746" t="s">
        <v>1375</v>
      </c>
      <c r="Y1746" t="s">
        <v>65</v>
      </c>
    </row>
    <row r="1747" spans="1:25" x14ac:dyDescent="0.25">
      <c r="A1747">
        <v>10119</v>
      </c>
      <c r="B1747">
        <v>41</v>
      </c>
      <c r="C1747" t="s">
        <v>3233</v>
      </c>
      <c r="D1747">
        <v>4</v>
      </c>
      <c r="E1747" t="s">
        <v>3234</v>
      </c>
      <c r="F1747" t="s">
        <v>571</v>
      </c>
      <c r="G1747" t="s">
        <v>28</v>
      </c>
      <c r="H1747">
        <v>2</v>
      </c>
      <c r="I1747">
        <v>4</v>
      </c>
      <c r="J1747">
        <v>2003</v>
      </c>
      <c r="K1747" t="s">
        <v>1502</v>
      </c>
      <c r="L1747">
        <v>68</v>
      </c>
      <c r="M1747" t="s">
        <v>3232</v>
      </c>
      <c r="N1747" t="s">
        <v>221</v>
      </c>
      <c r="O1747" t="s">
        <v>222</v>
      </c>
      <c r="P1747" t="s">
        <v>223</v>
      </c>
      <c r="Q1747" t="s">
        <v>34</v>
      </c>
      <c r="R1747" t="s">
        <v>224</v>
      </c>
      <c r="S1747" t="s">
        <v>34</v>
      </c>
      <c r="T1747" t="s">
        <v>225</v>
      </c>
      <c r="U1747" t="s">
        <v>226</v>
      </c>
      <c r="V1747" t="s">
        <v>52</v>
      </c>
      <c r="W1747" t="s">
        <v>227</v>
      </c>
      <c r="X1747" t="s">
        <v>228</v>
      </c>
      <c r="Y1747" t="s">
        <v>42</v>
      </c>
    </row>
    <row r="1748" spans="1:25" x14ac:dyDescent="0.25">
      <c r="A1748">
        <v>10131</v>
      </c>
      <c r="B1748">
        <v>35</v>
      </c>
      <c r="C1748" t="s">
        <v>2427</v>
      </c>
      <c r="D1748">
        <v>5</v>
      </c>
      <c r="E1748" t="s">
        <v>3235</v>
      </c>
      <c r="F1748" t="s">
        <v>1506</v>
      </c>
      <c r="G1748" t="s">
        <v>28</v>
      </c>
      <c r="H1748">
        <v>2</v>
      </c>
      <c r="I1748">
        <v>6</v>
      </c>
      <c r="J1748">
        <v>2003</v>
      </c>
      <c r="K1748" t="s">
        <v>1502</v>
      </c>
      <c r="L1748">
        <v>68</v>
      </c>
      <c r="M1748" t="s">
        <v>3232</v>
      </c>
      <c r="N1748" t="s">
        <v>1507</v>
      </c>
      <c r="O1748" t="s">
        <v>1508</v>
      </c>
      <c r="P1748" t="s">
        <v>1509</v>
      </c>
      <c r="Q1748" t="s">
        <v>34</v>
      </c>
      <c r="R1748" t="s">
        <v>1089</v>
      </c>
      <c r="S1748" t="s">
        <v>166</v>
      </c>
      <c r="T1748" t="s">
        <v>1510</v>
      </c>
      <c r="U1748" t="s">
        <v>38</v>
      </c>
      <c r="V1748" t="s">
        <v>39</v>
      </c>
      <c r="W1748" t="s">
        <v>1511</v>
      </c>
      <c r="X1748" t="s">
        <v>1512</v>
      </c>
      <c r="Y1748" t="s">
        <v>42</v>
      </c>
    </row>
    <row r="1749" spans="1:25" x14ac:dyDescent="0.25">
      <c r="A1749">
        <v>10143</v>
      </c>
      <c r="B1749">
        <v>27</v>
      </c>
      <c r="C1749" t="s">
        <v>3236</v>
      </c>
      <c r="D1749">
        <v>8</v>
      </c>
      <c r="E1749" t="s">
        <v>3237</v>
      </c>
      <c r="F1749" t="s">
        <v>581</v>
      </c>
      <c r="G1749" t="s">
        <v>28</v>
      </c>
      <c r="H1749">
        <v>3</v>
      </c>
      <c r="I1749">
        <v>8</v>
      </c>
      <c r="J1749">
        <v>2003</v>
      </c>
      <c r="K1749" t="s">
        <v>1502</v>
      </c>
      <c r="L1749">
        <v>68</v>
      </c>
      <c r="M1749" t="s">
        <v>3232</v>
      </c>
      <c r="N1749" t="s">
        <v>582</v>
      </c>
      <c r="O1749" t="s">
        <v>583</v>
      </c>
      <c r="P1749" t="s">
        <v>584</v>
      </c>
      <c r="Q1749" t="s">
        <v>34</v>
      </c>
      <c r="R1749" t="s">
        <v>251</v>
      </c>
      <c r="S1749" t="s">
        <v>185</v>
      </c>
      <c r="T1749" t="s">
        <v>252</v>
      </c>
      <c r="U1749" t="s">
        <v>38</v>
      </c>
      <c r="V1749" t="s">
        <v>39</v>
      </c>
      <c r="W1749" t="s">
        <v>585</v>
      </c>
      <c r="X1749" t="s">
        <v>586</v>
      </c>
      <c r="Y1749" t="s">
        <v>42</v>
      </c>
    </row>
    <row r="1750" spans="1:25" x14ac:dyDescent="0.25">
      <c r="A1750">
        <v>10155</v>
      </c>
      <c r="B1750">
        <v>23</v>
      </c>
      <c r="C1750" t="s">
        <v>3238</v>
      </c>
      <c r="D1750">
        <v>6</v>
      </c>
      <c r="E1750" t="s">
        <v>3239</v>
      </c>
      <c r="F1750" t="s">
        <v>588</v>
      </c>
      <c r="G1750" t="s">
        <v>28</v>
      </c>
      <c r="H1750">
        <v>4</v>
      </c>
      <c r="I1750">
        <v>10</v>
      </c>
      <c r="J1750">
        <v>2003</v>
      </c>
      <c r="K1750" t="s">
        <v>1502</v>
      </c>
      <c r="L1750">
        <v>68</v>
      </c>
      <c r="M1750" t="s">
        <v>3232</v>
      </c>
      <c r="N1750" t="s">
        <v>191</v>
      </c>
      <c r="O1750" t="s">
        <v>192</v>
      </c>
      <c r="P1750" t="s">
        <v>193</v>
      </c>
      <c r="Q1750" t="s">
        <v>34</v>
      </c>
      <c r="R1750" t="s">
        <v>194</v>
      </c>
      <c r="S1750" t="s">
        <v>34</v>
      </c>
      <c r="T1750" t="s">
        <v>195</v>
      </c>
      <c r="U1750" t="s">
        <v>196</v>
      </c>
      <c r="V1750" t="s">
        <v>52</v>
      </c>
      <c r="W1750" t="s">
        <v>197</v>
      </c>
      <c r="X1750" t="s">
        <v>198</v>
      </c>
      <c r="Y1750" t="s">
        <v>42</v>
      </c>
    </row>
    <row r="1751" spans="1:25" x14ac:dyDescent="0.25">
      <c r="A1751">
        <v>10167</v>
      </c>
      <c r="B1751">
        <v>21</v>
      </c>
      <c r="C1751" t="s">
        <v>3240</v>
      </c>
      <c r="D1751">
        <v>2</v>
      </c>
      <c r="E1751" t="s">
        <v>3241</v>
      </c>
      <c r="F1751" t="s">
        <v>590</v>
      </c>
      <c r="G1751" t="s">
        <v>591</v>
      </c>
      <c r="H1751">
        <v>4</v>
      </c>
      <c r="I1751">
        <v>10</v>
      </c>
      <c r="J1751">
        <v>2003</v>
      </c>
      <c r="K1751" t="s">
        <v>1502</v>
      </c>
      <c r="L1751">
        <v>68</v>
      </c>
      <c r="M1751" t="s">
        <v>3232</v>
      </c>
      <c r="N1751" t="s">
        <v>401</v>
      </c>
      <c r="O1751" t="s">
        <v>402</v>
      </c>
      <c r="P1751" t="s">
        <v>403</v>
      </c>
      <c r="Q1751" t="s">
        <v>34</v>
      </c>
      <c r="R1751" t="s">
        <v>404</v>
      </c>
      <c r="S1751" t="s">
        <v>34</v>
      </c>
      <c r="T1751" t="s">
        <v>405</v>
      </c>
      <c r="U1751" t="s">
        <v>287</v>
      </c>
      <c r="V1751" t="s">
        <v>52</v>
      </c>
      <c r="W1751" t="s">
        <v>406</v>
      </c>
      <c r="X1751" t="s">
        <v>316</v>
      </c>
      <c r="Y1751" t="s">
        <v>42</v>
      </c>
    </row>
    <row r="1752" spans="1:25" x14ac:dyDescent="0.25">
      <c r="A1752">
        <v>10178</v>
      </c>
      <c r="B1752">
        <v>34</v>
      </c>
      <c r="C1752" t="s">
        <v>3242</v>
      </c>
      <c r="D1752">
        <v>5</v>
      </c>
      <c r="E1752" t="s">
        <v>3243</v>
      </c>
      <c r="F1752" t="s">
        <v>593</v>
      </c>
      <c r="G1752" t="s">
        <v>28</v>
      </c>
      <c r="H1752">
        <v>4</v>
      </c>
      <c r="I1752">
        <v>11</v>
      </c>
      <c r="J1752">
        <v>2003</v>
      </c>
      <c r="K1752" t="s">
        <v>1502</v>
      </c>
      <c r="L1752">
        <v>68</v>
      </c>
      <c r="M1752" t="s">
        <v>3232</v>
      </c>
      <c r="N1752" t="s">
        <v>594</v>
      </c>
      <c r="O1752" t="s">
        <v>595</v>
      </c>
      <c r="P1752" t="s">
        <v>596</v>
      </c>
      <c r="Q1752" t="s">
        <v>34</v>
      </c>
      <c r="R1752" t="s">
        <v>597</v>
      </c>
      <c r="S1752" t="s">
        <v>34</v>
      </c>
      <c r="T1752" t="s">
        <v>598</v>
      </c>
      <c r="U1752" t="s">
        <v>51</v>
      </c>
      <c r="V1752" t="s">
        <v>52</v>
      </c>
      <c r="W1752" t="s">
        <v>599</v>
      </c>
      <c r="X1752" t="s">
        <v>600</v>
      </c>
      <c r="Y1752" t="s">
        <v>42</v>
      </c>
    </row>
    <row r="1753" spans="1:25" x14ac:dyDescent="0.25">
      <c r="A1753">
        <v>10186</v>
      </c>
      <c r="B1753">
        <v>22</v>
      </c>
      <c r="C1753" t="s">
        <v>3244</v>
      </c>
      <c r="D1753">
        <v>2</v>
      </c>
      <c r="E1753" t="s">
        <v>3245</v>
      </c>
      <c r="F1753" t="s">
        <v>602</v>
      </c>
      <c r="G1753" t="s">
        <v>28</v>
      </c>
      <c r="H1753">
        <v>4</v>
      </c>
      <c r="I1753">
        <v>11</v>
      </c>
      <c r="J1753">
        <v>2003</v>
      </c>
      <c r="K1753" t="s">
        <v>1502</v>
      </c>
      <c r="L1753">
        <v>68</v>
      </c>
      <c r="M1753" t="s">
        <v>3232</v>
      </c>
      <c r="N1753" t="s">
        <v>603</v>
      </c>
      <c r="O1753" t="s">
        <v>604</v>
      </c>
      <c r="P1753" t="s">
        <v>605</v>
      </c>
      <c r="Q1753" t="s">
        <v>34</v>
      </c>
      <c r="R1753" t="s">
        <v>577</v>
      </c>
      <c r="S1753" t="s">
        <v>34</v>
      </c>
      <c r="T1753" t="s">
        <v>606</v>
      </c>
      <c r="U1753" t="s">
        <v>262</v>
      </c>
      <c r="V1753" t="s">
        <v>52</v>
      </c>
      <c r="W1753" t="s">
        <v>607</v>
      </c>
      <c r="X1753" t="s">
        <v>608</v>
      </c>
      <c r="Y1753" t="s">
        <v>42</v>
      </c>
    </row>
    <row r="1754" spans="1:25" x14ac:dyDescent="0.25">
      <c r="A1754">
        <v>10198</v>
      </c>
      <c r="B1754">
        <v>48</v>
      </c>
      <c r="C1754" t="s">
        <v>3246</v>
      </c>
      <c r="D1754">
        <v>5</v>
      </c>
      <c r="E1754" t="s">
        <v>3247</v>
      </c>
      <c r="F1754" t="s">
        <v>1519</v>
      </c>
      <c r="G1754" t="s">
        <v>28</v>
      </c>
      <c r="H1754">
        <v>4</v>
      </c>
      <c r="I1754">
        <v>11</v>
      </c>
      <c r="J1754">
        <v>2003</v>
      </c>
      <c r="K1754" t="s">
        <v>1502</v>
      </c>
      <c r="L1754">
        <v>68</v>
      </c>
      <c r="M1754" t="s">
        <v>3232</v>
      </c>
      <c r="N1754" t="s">
        <v>777</v>
      </c>
      <c r="O1754" t="s">
        <v>778</v>
      </c>
      <c r="P1754" t="s">
        <v>779</v>
      </c>
      <c r="Q1754" t="s">
        <v>34</v>
      </c>
      <c r="R1754" t="s">
        <v>780</v>
      </c>
      <c r="S1754" t="s">
        <v>34</v>
      </c>
      <c r="T1754" t="s">
        <v>781</v>
      </c>
      <c r="U1754" t="s">
        <v>782</v>
      </c>
      <c r="V1754" t="s">
        <v>307</v>
      </c>
      <c r="W1754" t="s">
        <v>783</v>
      </c>
      <c r="X1754" t="s">
        <v>784</v>
      </c>
      <c r="Y1754" t="s">
        <v>65</v>
      </c>
    </row>
    <row r="1755" spans="1:25" x14ac:dyDescent="0.25">
      <c r="A1755">
        <v>10209</v>
      </c>
      <c r="B1755">
        <v>43</v>
      </c>
      <c r="C1755" t="s">
        <v>3248</v>
      </c>
      <c r="D1755">
        <v>1</v>
      </c>
      <c r="E1755" t="s">
        <v>3249</v>
      </c>
      <c r="F1755" t="s">
        <v>619</v>
      </c>
      <c r="G1755" t="s">
        <v>28</v>
      </c>
      <c r="H1755">
        <v>1</v>
      </c>
      <c r="I1755">
        <v>1</v>
      </c>
      <c r="J1755">
        <v>2004</v>
      </c>
      <c r="K1755" t="s">
        <v>1502</v>
      </c>
      <c r="L1755">
        <v>68</v>
      </c>
      <c r="M1755" t="s">
        <v>3232</v>
      </c>
      <c r="N1755" t="s">
        <v>620</v>
      </c>
      <c r="O1755" t="s">
        <v>621</v>
      </c>
      <c r="P1755" t="s">
        <v>622</v>
      </c>
      <c r="Q1755" t="s">
        <v>34</v>
      </c>
      <c r="R1755" t="s">
        <v>623</v>
      </c>
      <c r="S1755" t="s">
        <v>73</v>
      </c>
      <c r="T1755" t="s">
        <v>34</v>
      </c>
      <c r="U1755" t="s">
        <v>38</v>
      </c>
      <c r="V1755" t="s">
        <v>39</v>
      </c>
      <c r="W1755" t="s">
        <v>624</v>
      </c>
      <c r="X1755" t="s">
        <v>150</v>
      </c>
      <c r="Y1755" t="s">
        <v>65</v>
      </c>
    </row>
    <row r="1756" spans="1:25" x14ac:dyDescent="0.25">
      <c r="A1756">
        <v>10222</v>
      </c>
      <c r="B1756">
        <v>32</v>
      </c>
      <c r="C1756" t="s">
        <v>3250</v>
      </c>
      <c r="D1756">
        <v>5</v>
      </c>
      <c r="E1756" t="s">
        <v>3251</v>
      </c>
      <c r="F1756" t="s">
        <v>626</v>
      </c>
      <c r="G1756" t="s">
        <v>28</v>
      </c>
      <c r="H1756">
        <v>1</v>
      </c>
      <c r="I1756">
        <v>2</v>
      </c>
      <c r="J1756">
        <v>2004</v>
      </c>
      <c r="K1756" t="s">
        <v>1502</v>
      </c>
      <c r="L1756">
        <v>68</v>
      </c>
      <c r="M1756" t="s">
        <v>3232</v>
      </c>
      <c r="N1756" t="s">
        <v>627</v>
      </c>
      <c r="O1756" t="s">
        <v>628</v>
      </c>
      <c r="P1756" t="s">
        <v>629</v>
      </c>
      <c r="Q1756" t="s">
        <v>34</v>
      </c>
      <c r="R1756" t="s">
        <v>630</v>
      </c>
      <c r="S1756" t="s">
        <v>73</v>
      </c>
      <c r="T1756" t="s">
        <v>631</v>
      </c>
      <c r="U1756" t="s">
        <v>38</v>
      </c>
      <c r="V1756" t="s">
        <v>39</v>
      </c>
      <c r="W1756" t="s">
        <v>362</v>
      </c>
      <c r="X1756" t="s">
        <v>422</v>
      </c>
      <c r="Y1756" t="s">
        <v>42</v>
      </c>
    </row>
    <row r="1757" spans="1:25" x14ac:dyDescent="0.25">
      <c r="A1757">
        <v>10249</v>
      </c>
      <c r="B1757">
        <v>20</v>
      </c>
      <c r="C1757" t="s">
        <v>3246</v>
      </c>
      <c r="D1757">
        <v>1</v>
      </c>
      <c r="E1757" t="s">
        <v>3252</v>
      </c>
      <c r="F1757" t="s">
        <v>2480</v>
      </c>
      <c r="G1757" t="s">
        <v>28</v>
      </c>
      <c r="H1757">
        <v>2</v>
      </c>
      <c r="I1757">
        <v>5</v>
      </c>
      <c r="J1757">
        <v>2004</v>
      </c>
      <c r="K1757" t="s">
        <v>1502</v>
      </c>
      <c r="L1757">
        <v>68</v>
      </c>
      <c r="M1757" t="s">
        <v>3232</v>
      </c>
      <c r="N1757" t="s">
        <v>366</v>
      </c>
      <c r="O1757" t="s">
        <v>367</v>
      </c>
      <c r="P1757" t="s">
        <v>368</v>
      </c>
      <c r="Q1757" t="s">
        <v>34</v>
      </c>
      <c r="R1757" t="s">
        <v>184</v>
      </c>
      <c r="S1757" t="s">
        <v>185</v>
      </c>
      <c r="T1757" t="s">
        <v>186</v>
      </c>
      <c r="U1757" t="s">
        <v>38</v>
      </c>
      <c r="V1757" t="s">
        <v>39</v>
      </c>
      <c r="W1757" t="s">
        <v>369</v>
      </c>
      <c r="X1757" t="s">
        <v>216</v>
      </c>
      <c r="Y1757" t="s">
        <v>42</v>
      </c>
    </row>
    <row r="1758" spans="1:25" x14ac:dyDescent="0.25">
      <c r="A1758">
        <v>10262</v>
      </c>
      <c r="B1758">
        <v>24</v>
      </c>
      <c r="C1758" t="s">
        <v>2427</v>
      </c>
      <c r="D1758">
        <v>10</v>
      </c>
      <c r="E1758" t="s">
        <v>3253</v>
      </c>
      <c r="F1758" t="s">
        <v>1525</v>
      </c>
      <c r="G1758" t="s">
        <v>591</v>
      </c>
      <c r="H1758">
        <v>2</v>
      </c>
      <c r="I1758">
        <v>6</v>
      </c>
      <c r="J1758">
        <v>2004</v>
      </c>
      <c r="K1758" t="s">
        <v>1502</v>
      </c>
      <c r="L1758">
        <v>68</v>
      </c>
      <c r="M1758" t="s">
        <v>3232</v>
      </c>
      <c r="N1758" t="s">
        <v>268</v>
      </c>
      <c r="O1758" t="s">
        <v>269</v>
      </c>
      <c r="P1758" t="s">
        <v>270</v>
      </c>
      <c r="Q1758" t="s">
        <v>34</v>
      </c>
      <c r="R1758" t="s">
        <v>271</v>
      </c>
      <c r="S1758" t="s">
        <v>34</v>
      </c>
      <c r="T1758" t="s">
        <v>272</v>
      </c>
      <c r="U1758" t="s">
        <v>273</v>
      </c>
      <c r="V1758" t="s">
        <v>52</v>
      </c>
      <c r="W1758" t="s">
        <v>274</v>
      </c>
      <c r="X1758" t="s">
        <v>275</v>
      </c>
      <c r="Y1758" t="s">
        <v>42</v>
      </c>
    </row>
    <row r="1759" spans="1:25" x14ac:dyDescent="0.25">
      <c r="A1759">
        <v>10274</v>
      </c>
      <c r="B1759">
        <v>40</v>
      </c>
      <c r="C1759" t="s">
        <v>3254</v>
      </c>
      <c r="D1759">
        <v>2</v>
      </c>
      <c r="E1759" t="s">
        <v>3255</v>
      </c>
      <c r="F1759" t="s">
        <v>637</v>
      </c>
      <c r="G1759" t="s">
        <v>28</v>
      </c>
      <c r="H1759">
        <v>3</v>
      </c>
      <c r="I1759">
        <v>7</v>
      </c>
      <c r="J1759">
        <v>2004</v>
      </c>
      <c r="K1759" t="s">
        <v>1502</v>
      </c>
      <c r="L1759">
        <v>68</v>
      </c>
      <c r="M1759" t="s">
        <v>3232</v>
      </c>
      <c r="N1759" t="s">
        <v>439</v>
      </c>
      <c r="O1759" t="s">
        <v>182</v>
      </c>
      <c r="P1759" t="s">
        <v>440</v>
      </c>
      <c r="Q1759" t="s">
        <v>34</v>
      </c>
      <c r="R1759" t="s">
        <v>441</v>
      </c>
      <c r="S1759" t="s">
        <v>185</v>
      </c>
      <c r="T1759" t="s">
        <v>442</v>
      </c>
      <c r="U1759" t="s">
        <v>38</v>
      </c>
      <c r="V1759" t="s">
        <v>39</v>
      </c>
      <c r="W1759" t="s">
        <v>421</v>
      </c>
      <c r="X1759" t="s">
        <v>443</v>
      </c>
      <c r="Y1759" t="s">
        <v>42</v>
      </c>
    </row>
    <row r="1760" spans="1:25" x14ac:dyDescent="0.25">
      <c r="A1760">
        <v>10284</v>
      </c>
      <c r="B1760">
        <v>30</v>
      </c>
      <c r="C1760" t="s">
        <v>3256</v>
      </c>
      <c r="D1760">
        <v>12</v>
      </c>
      <c r="E1760" t="s">
        <v>3257</v>
      </c>
      <c r="F1760" t="s">
        <v>1528</v>
      </c>
      <c r="G1760" t="s">
        <v>28</v>
      </c>
      <c r="H1760">
        <v>3</v>
      </c>
      <c r="I1760">
        <v>8</v>
      </c>
      <c r="J1760">
        <v>2004</v>
      </c>
      <c r="K1760" t="s">
        <v>1502</v>
      </c>
      <c r="L1760">
        <v>68</v>
      </c>
      <c r="M1760" t="s">
        <v>3232</v>
      </c>
      <c r="N1760" t="s">
        <v>1327</v>
      </c>
      <c r="O1760" t="s">
        <v>1328</v>
      </c>
      <c r="P1760" t="s">
        <v>1329</v>
      </c>
      <c r="Q1760" t="s">
        <v>34</v>
      </c>
      <c r="R1760" t="s">
        <v>1330</v>
      </c>
      <c r="S1760" t="s">
        <v>34</v>
      </c>
      <c r="T1760" t="s">
        <v>1331</v>
      </c>
      <c r="U1760" t="s">
        <v>112</v>
      </c>
      <c r="V1760" t="s">
        <v>52</v>
      </c>
      <c r="W1760" t="s">
        <v>1332</v>
      </c>
      <c r="X1760" t="s">
        <v>1333</v>
      </c>
      <c r="Y1760" t="s">
        <v>42</v>
      </c>
    </row>
    <row r="1761" spans="1:25" x14ac:dyDescent="0.25">
      <c r="A1761">
        <v>10296</v>
      </c>
      <c r="B1761">
        <v>21</v>
      </c>
      <c r="C1761" t="s">
        <v>3258</v>
      </c>
      <c r="D1761">
        <v>8</v>
      </c>
      <c r="E1761" t="s">
        <v>3259</v>
      </c>
      <c r="F1761" t="s">
        <v>1530</v>
      </c>
      <c r="G1761" t="s">
        <v>28</v>
      </c>
      <c r="H1761">
        <v>3</v>
      </c>
      <c r="I1761">
        <v>9</v>
      </c>
      <c r="J1761">
        <v>2004</v>
      </c>
      <c r="K1761" t="s">
        <v>1502</v>
      </c>
      <c r="L1761">
        <v>68</v>
      </c>
      <c r="M1761" t="s">
        <v>3232</v>
      </c>
      <c r="N1761" t="s">
        <v>1531</v>
      </c>
      <c r="O1761" t="s">
        <v>1532</v>
      </c>
      <c r="P1761" t="s">
        <v>1533</v>
      </c>
      <c r="Q1761" t="s">
        <v>34</v>
      </c>
      <c r="R1761" t="s">
        <v>1534</v>
      </c>
      <c r="S1761" t="s">
        <v>34</v>
      </c>
      <c r="T1761" t="s">
        <v>1535</v>
      </c>
      <c r="U1761" t="s">
        <v>810</v>
      </c>
      <c r="V1761" t="s">
        <v>52</v>
      </c>
      <c r="W1761" t="s">
        <v>1536</v>
      </c>
      <c r="X1761" t="s">
        <v>150</v>
      </c>
      <c r="Y1761" t="s">
        <v>42</v>
      </c>
    </row>
    <row r="1762" spans="1:25" x14ac:dyDescent="0.25">
      <c r="A1762">
        <v>10307</v>
      </c>
      <c r="B1762">
        <v>25</v>
      </c>
      <c r="C1762" t="s">
        <v>3260</v>
      </c>
      <c r="D1762">
        <v>2</v>
      </c>
      <c r="E1762" t="s">
        <v>3261</v>
      </c>
      <c r="F1762" t="s">
        <v>663</v>
      </c>
      <c r="G1762" t="s">
        <v>28</v>
      </c>
      <c r="H1762">
        <v>4</v>
      </c>
      <c r="I1762">
        <v>10</v>
      </c>
      <c r="J1762">
        <v>2004</v>
      </c>
      <c r="K1762" t="s">
        <v>1502</v>
      </c>
      <c r="L1762">
        <v>68</v>
      </c>
      <c r="M1762" t="s">
        <v>3232</v>
      </c>
      <c r="N1762" t="s">
        <v>329</v>
      </c>
      <c r="O1762" t="s">
        <v>330</v>
      </c>
      <c r="P1762" t="s">
        <v>331</v>
      </c>
      <c r="Q1762" t="s">
        <v>34</v>
      </c>
      <c r="R1762" t="s">
        <v>332</v>
      </c>
      <c r="S1762" t="s">
        <v>214</v>
      </c>
      <c r="T1762" t="s">
        <v>333</v>
      </c>
      <c r="U1762" t="s">
        <v>38</v>
      </c>
      <c r="V1762" t="s">
        <v>39</v>
      </c>
      <c r="W1762" t="s">
        <v>334</v>
      </c>
      <c r="X1762" t="s">
        <v>335</v>
      </c>
      <c r="Y1762" t="s">
        <v>42</v>
      </c>
    </row>
    <row r="1763" spans="1:25" x14ac:dyDescent="0.25">
      <c r="A1763">
        <v>10316</v>
      </c>
      <c r="B1763">
        <v>34</v>
      </c>
      <c r="C1763" t="s">
        <v>2046</v>
      </c>
      <c r="D1763">
        <v>10</v>
      </c>
      <c r="E1763" t="s">
        <v>3262</v>
      </c>
      <c r="F1763" t="s">
        <v>665</v>
      </c>
      <c r="G1763" t="s">
        <v>28</v>
      </c>
      <c r="H1763">
        <v>4</v>
      </c>
      <c r="I1763">
        <v>11</v>
      </c>
      <c r="J1763">
        <v>2004</v>
      </c>
      <c r="K1763" t="s">
        <v>1502</v>
      </c>
      <c r="L1763">
        <v>68</v>
      </c>
      <c r="M1763" t="s">
        <v>3232</v>
      </c>
      <c r="N1763" t="s">
        <v>666</v>
      </c>
      <c r="O1763" t="s">
        <v>667</v>
      </c>
      <c r="P1763" t="s">
        <v>668</v>
      </c>
      <c r="Q1763" t="s">
        <v>34</v>
      </c>
      <c r="R1763" t="s">
        <v>669</v>
      </c>
      <c r="S1763" t="s">
        <v>670</v>
      </c>
      <c r="T1763" t="s">
        <v>671</v>
      </c>
      <c r="U1763" t="s">
        <v>262</v>
      </c>
      <c r="V1763" t="s">
        <v>52</v>
      </c>
      <c r="W1763" t="s">
        <v>672</v>
      </c>
      <c r="X1763" t="s">
        <v>673</v>
      </c>
      <c r="Y1763" t="s">
        <v>42</v>
      </c>
    </row>
    <row r="1764" spans="1:25" x14ac:dyDescent="0.25">
      <c r="A1764">
        <v>10328</v>
      </c>
      <c r="B1764">
        <v>48</v>
      </c>
      <c r="C1764" t="s">
        <v>3263</v>
      </c>
      <c r="D1764">
        <v>1</v>
      </c>
      <c r="E1764" t="s">
        <v>3264</v>
      </c>
      <c r="F1764" t="s">
        <v>2490</v>
      </c>
      <c r="G1764" t="s">
        <v>28</v>
      </c>
      <c r="H1764">
        <v>4</v>
      </c>
      <c r="I1764">
        <v>11</v>
      </c>
      <c r="J1764">
        <v>2004</v>
      </c>
      <c r="K1764" t="s">
        <v>1502</v>
      </c>
      <c r="L1764">
        <v>68</v>
      </c>
      <c r="M1764" t="s">
        <v>3232</v>
      </c>
      <c r="N1764" t="s">
        <v>1369</v>
      </c>
      <c r="O1764" t="s">
        <v>1370</v>
      </c>
      <c r="P1764" t="s">
        <v>1371</v>
      </c>
      <c r="Q1764" t="s">
        <v>34</v>
      </c>
      <c r="R1764" t="s">
        <v>1372</v>
      </c>
      <c r="S1764" t="s">
        <v>34</v>
      </c>
      <c r="T1764" t="s">
        <v>1373</v>
      </c>
      <c r="U1764" t="s">
        <v>396</v>
      </c>
      <c r="V1764" t="s">
        <v>52</v>
      </c>
      <c r="W1764" t="s">
        <v>1374</v>
      </c>
      <c r="X1764" t="s">
        <v>1375</v>
      </c>
      <c r="Y1764" t="s">
        <v>42</v>
      </c>
    </row>
    <row r="1765" spans="1:25" x14ac:dyDescent="0.25">
      <c r="A1765">
        <v>10339</v>
      </c>
      <c r="B1765">
        <v>55</v>
      </c>
      <c r="C1765" t="s">
        <v>77</v>
      </c>
      <c r="D1765">
        <v>12</v>
      </c>
      <c r="E1765" t="s">
        <v>3265</v>
      </c>
      <c r="F1765" t="s">
        <v>519</v>
      </c>
      <c r="G1765" t="s">
        <v>28</v>
      </c>
      <c r="H1765">
        <v>4</v>
      </c>
      <c r="I1765">
        <v>11</v>
      </c>
      <c r="J1765">
        <v>2004</v>
      </c>
      <c r="K1765" t="s">
        <v>1502</v>
      </c>
      <c r="L1765">
        <v>68</v>
      </c>
      <c r="M1765" t="s">
        <v>3232</v>
      </c>
      <c r="N1765" t="s">
        <v>380</v>
      </c>
      <c r="O1765" t="s">
        <v>381</v>
      </c>
      <c r="P1765" t="s">
        <v>382</v>
      </c>
      <c r="Q1765" t="s">
        <v>34</v>
      </c>
      <c r="R1765" t="s">
        <v>383</v>
      </c>
      <c r="S1765" t="s">
        <v>384</v>
      </c>
      <c r="T1765" t="s">
        <v>385</v>
      </c>
      <c r="U1765" t="s">
        <v>307</v>
      </c>
      <c r="V1765" t="s">
        <v>307</v>
      </c>
      <c r="W1765" t="s">
        <v>386</v>
      </c>
      <c r="X1765" t="s">
        <v>387</v>
      </c>
      <c r="Y1765" t="s">
        <v>65</v>
      </c>
    </row>
    <row r="1766" spans="1:25" x14ac:dyDescent="0.25">
      <c r="A1766">
        <v>10351</v>
      </c>
      <c r="B1766">
        <v>25</v>
      </c>
      <c r="C1766" t="s">
        <v>3230</v>
      </c>
      <c r="D1766">
        <v>5</v>
      </c>
      <c r="E1766" t="s">
        <v>3266</v>
      </c>
      <c r="F1766" t="s">
        <v>1552</v>
      </c>
      <c r="G1766" t="s">
        <v>28</v>
      </c>
      <c r="H1766">
        <v>4</v>
      </c>
      <c r="I1766">
        <v>12</v>
      </c>
      <c r="J1766">
        <v>2004</v>
      </c>
      <c r="K1766" t="s">
        <v>1502</v>
      </c>
      <c r="L1766">
        <v>68</v>
      </c>
      <c r="M1766" t="s">
        <v>3232</v>
      </c>
      <c r="N1766" t="s">
        <v>574</v>
      </c>
      <c r="O1766" t="s">
        <v>575</v>
      </c>
      <c r="P1766" t="s">
        <v>576</v>
      </c>
      <c r="Q1766" t="s">
        <v>34</v>
      </c>
      <c r="R1766" t="s">
        <v>577</v>
      </c>
      <c r="S1766" t="s">
        <v>34</v>
      </c>
      <c r="T1766" t="s">
        <v>578</v>
      </c>
      <c r="U1766" t="s">
        <v>262</v>
      </c>
      <c r="V1766" t="s">
        <v>52</v>
      </c>
      <c r="W1766" t="s">
        <v>84</v>
      </c>
      <c r="X1766" t="s">
        <v>579</v>
      </c>
      <c r="Y1766" t="s">
        <v>42</v>
      </c>
    </row>
    <row r="1767" spans="1:25" x14ac:dyDescent="0.25">
      <c r="A1767">
        <v>10373</v>
      </c>
      <c r="B1767">
        <v>38</v>
      </c>
      <c r="C1767" t="s">
        <v>3267</v>
      </c>
      <c r="D1767">
        <v>7</v>
      </c>
      <c r="E1767" t="s">
        <v>3268</v>
      </c>
      <c r="F1767" t="s">
        <v>687</v>
      </c>
      <c r="G1767" t="s">
        <v>28</v>
      </c>
      <c r="H1767">
        <v>1</v>
      </c>
      <c r="I1767">
        <v>1</v>
      </c>
      <c r="J1767">
        <v>2005</v>
      </c>
      <c r="K1767" t="s">
        <v>1502</v>
      </c>
      <c r="L1767">
        <v>68</v>
      </c>
      <c r="M1767" t="s">
        <v>3232</v>
      </c>
      <c r="N1767" t="s">
        <v>688</v>
      </c>
      <c r="O1767" t="s">
        <v>689</v>
      </c>
      <c r="P1767" t="s">
        <v>690</v>
      </c>
      <c r="Q1767" t="s">
        <v>34</v>
      </c>
      <c r="R1767" t="s">
        <v>691</v>
      </c>
      <c r="S1767" t="s">
        <v>34</v>
      </c>
      <c r="T1767" t="s">
        <v>692</v>
      </c>
      <c r="U1767" t="s">
        <v>196</v>
      </c>
      <c r="V1767" t="s">
        <v>52</v>
      </c>
      <c r="W1767" t="s">
        <v>693</v>
      </c>
      <c r="X1767" t="s">
        <v>694</v>
      </c>
      <c r="Y1767" t="s">
        <v>42</v>
      </c>
    </row>
    <row r="1768" spans="1:25" x14ac:dyDescent="0.25">
      <c r="A1768">
        <v>10386</v>
      </c>
      <c r="B1768">
        <v>39</v>
      </c>
      <c r="C1768" t="s">
        <v>3269</v>
      </c>
      <c r="D1768">
        <v>1</v>
      </c>
      <c r="E1768" t="s">
        <v>3270</v>
      </c>
      <c r="F1768" t="s">
        <v>1557</v>
      </c>
      <c r="G1768" t="s">
        <v>724</v>
      </c>
      <c r="H1768">
        <v>1</v>
      </c>
      <c r="I1768">
        <v>3</v>
      </c>
      <c r="J1768">
        <v>2005</v>
      </c>
      <c r="K1768" t="s">
        <v>1502</v>
      </c>
      <c r="L1768">
        <v>68</v>
      </c>
      <c r="M1768" t="s">
        <v>3232</v>
      </c>
      <c r="N1768" t="s">
        <v>268</v>
      </c>
      <c r="O1768" t="s">
        <v>269</v>
      </c>
      <c r="P1768" t="s">
        <v>270</v>
      </c>
      <c r="Q1768" t="s">
        <v>34</v>
      </c>
      <c r="R1768" t="s">
        <v>271</v>
      </c>
      <c r="S1768" t="s">
        <v>34</v>
      </c>
      <c r="T1768" t="s">
        <v>272</v>
      </c>
      <c r="U1768" t="s">
        <v>273</v>
      </c>
      <c r="V1768" t="s">
        <v>52</v>
      </c>
      <c r="W1768" t="s">
        <v>274</v>
      </c>
      <c r="X1768" t="s">
        <v>275</v>
      </c>
      <c r="Y1768" t="s">
        <v>42</v>
      </c>
    </row>
    <row r="1769" spans="1:25" x14ac:dyDescent="0.25">
      <c r="A1769">
        <v>10398</v>
      </c>
      <c r="B1769">
        <v>28</v>
      </c>
      <c r="C1769" t="s">
        <v>1553</v>
      </c>
      <c r="D1769">
        <v>3</v>
      </c>
      <c r="E1769" t="s">
        <v>1554</v>
      </c>
      <c r="F1769" t="s">
        <v>1559</v>
      </c>
      <c r="G1769" t="s">
        <v>28</v>
      </c>
      <c r="H1769">
        <v>1</v>
      </c>
      <c r="I1769">
        <v>3</v>
      </c>
      <c r="J1769">
        <v>2005</v>
      </c>
      <c r="K1769" t="s">
        <v>1502</v>
      </c>
      <c r="L1769">
        <v>68</v>
      </c>
      <c r="M1769" t="s">
        <v>3232</v>
      </c>
      <c r="N1769" t="s">
        <v>46</v>
      </c>
      <c r="O1769" t="s">
        <v>47</v>
      </c>
      <c r="P1769" t="s">
        <v>48</v>
      </c>
      <c r="Q1769" t="s">
        <v>34</v>
      </c>
      <c r="R1769" t="s">
        <v>49</v>
      </c>
      <c r="S1769" t="s">
        <v>34</v>
      </c>
      <c r="T1769" t="s">
        <v>50</v>
      </c>
      <c r="U1769" t="s">
        <v>51</v>
      </c>
      <c r="V1769" t="s">
        <v>52</v>
      </c>
      <c r="W1769" t="s">
        <v>53</v>
      </c>
      <c r="X1769" t="s">
        <v>54</v>
      </c>
      <c r="Y1769" t="s">
        <v>42</v>
      </c>
    </row>
    <row r="1770" spans="1:25" x14ac:dyDescent="0.25">
      <c r="A1770">
        <v>10400</v>
      </c>
      <c r="B1770">
        <v>24</v>
      </c>
      <c r="C1770" t="s">
        <v>3271</v>
      </c>
      <c r="D1770">
        <v>2</v>
      </c>
      <c r="E1770" t="s">
        <v>3272</v>
      </c>
      <c r="F1770" t="s">
        <v>700</v>
      </c>
      <c r="G1770" t="s">
        <v>28</v>
      </c>
      <c r="H1770">
        <v>2</v>
      </c>
      <c r="I1770">
        <v>4</v>
      </c>
      <c r="J1770">
        <v>2005</v>
      </c>
      <c r="K1770" t="s">
        <v>1502</v>
      </c>
      <c r="L1770">
        <v>68</v>
      </c>
      <c r="M1770" t="s">
        <v>3232</v>
      </c>
      <c r="N1770" t="s">
        <v>701</v>
      </c>
      <c r="O1770" t="s">
        <v>702</v>
      </c>
      <c r="P1770" t="s">
        <v>703</v>
      </c>
      <c r="Q1770" t="s">
        <v>34</v>
      </c>
      <c r="R1770" t="s">
        <v>704</v>
      </c>
      <c r="S1770" t="s">
        <v>73</v>
      </c>
      <c r="T1770" t="s">
        <v>92</v>
      </c>
      <c r="U1770" t="s">
        <v>38</v>
      </c>
      <c r="V1770" t="s">
        <v>39</v>
      </c>
      <c r="W1770" t="s">
        <v>149</v>
      </c>
      <c r="X1770" t="s">
        <v>705</v>
      </c>
      <c r="Y1770" t="s">
        <v>42</v>
      </c>
    </row>
    <row r="1771" spans="1:25" x14ac:dyDescent="0.25">
      <c r="A1771">
        <v>10415</v>
      </c>
      <c r="B1771">
        <v>21</v>
      </c>
      <c r="C1771" t="s">
        <v>3246</v>
      </c>
      <c r="D1771">
        <v>1</v>
      </c>
      <c r="E1771" t="s">
        <v>3273</v>
      </c>
      <c r="F1771" t="s">
        <v>2499</v>
      </c>
      <c r="G1771" t="s">
        <v>267</v>
      </c>
      <c r="H1771">
        <v>2</v>
      </c>
      <c r="I1771">
        <v>5</v>
      </c>
      <c r="J1771">
        <v>2005</v>
      </c>
      <c r="K1771" t="s">
        <v>1502</v>
      </c>
      <c r="L1771">
        <v>68</v>
      </c>
      <c r="M1771" t="s">
        <v>3232</v>
      </c>
      <c r="N1771" t="s">
        <v>1380</v>
      </c>
      <c r="O1771" t="s">
        <v>1381</v>
      </c>
      <c r="P1771" t="s">
        <v>1382</v>
      </c>
      <c r="Q1771" t="s">
        <v>34</v>
      </c>
      <c r="R1771" t="s">
        <v>1383</v>
      </c>
      <c r="S1771" t="s">
        <v>137</v>
      </c>
      <c r="T1771" t="s">
        <v>1384</v>
      </c>
      <c r="U1771" t="s">
        <v>139</v>
      </c>
      <c r="V1771" t="s">
        <v>140</v>
      </c>
      <c r="W1771" t="s">
        <v>1385</v>
      </c>
      <c r="X1771" t="s">
        <v>1386</v>
      </c>
      <c r="Y1771" t="s">
        <v>42</v>
      </c>
    </row>
    <row r="1772" spans="1:25" x14ac:dyDescent="0.25">
      <c r="A1772">
        <v>10110</v>
      </c>
      <c r="B1772">
        <v>46</v>
      </c>
      <c r="C1772" t="s">
        <v>77</v>
      </c>
      <c r="D1772">
        <v>10</v>
      </c>
      <c r="E1772" t="s">
        <v>3274</v>
      </c>
      <c r="F1772" t="s">
        <v>1464</v>
      </c>
      <c r="G1772" t="s">
        <v>28</v>
      </c>
      <c r="H1772">
        <v>1</v>
      </c>
      <c r="I1772">
        <v>3</v>
      </c>
      <c r="J1772">
        <v>2003</v>
      </c>
      <c r="K1772" t="s">
        <v>278</v>
      </c>
      <c r="L1772">
        <v>117</v>
      </c>
      <c r="M1772" t="s">
        <v>3275</v>
      </c>
      <c r="N1772" t="s">
        <v>927</v>
      </c>
      <c r="O1772" t="s">
        <v>928</v>
      </c>
      <c r="P1772" t="s">
        <v>929</v>
      </c>
      <c r="Q1772" t="s">
        <v>34</v>
      </c>
      <c r="R1772" t="s">
        <v>930</v>
      </c>
      <c r="S1772" t="s">
        <v>34</v>
      </c>
      <c r="T1772" t="s">
        <v>931</v>
      </c>
      <c r="U1772" t="s">
        <v>262</v>
      </c>
      <c r="V1772" t="s">
        <v>52</v>
      </c>
      <c r="W1772" t="s">
        <v>932</v>
      </c>
      <c r="X1772" t="s">
        <v>137</v>
      </c>
      <c r="Y1772" t="s">
        <v>65</v>
      </c>
    </row>
    <row r="1773" spans="1:25" x14ac:dyDescent="0.25">
      <c r="A1773">
        <v>10124</v>
      </c>
      <c r="B1773">
        <v>25</v>
      </c>
      <c r="C1773" t="s">
        <v>3276</v>
      </c>
      <c r="D1773">
        <v>9</v>
      </c>
      <c r="E1773" t="s">
        <v>3277</v>
      </c>
      <c r="F1773" t="s">
        <v>1360</v>
      </c>
      <c r="G1773" t="s">
        <v>28</v>
      </c>
      <c r="H1773">
        <v>2</v>
      </c>
      <c r="I1773">
        <v>5</v>
      </c>
      <c r="J1773">
        <v>2003</v>
      </c>
      <c r="K1773" t="s">
        <v>278</v>
      </c>
      <c r="L1773">
        <v>117</v>
      </c>
      <c r="M1773" t="s">
        <v>3275</v>
      </c>
      <c r="N1773" t="s">
        <v>1318</v>
      </c>
      <c r="O1773" t="s">
        <v>1319</v>
      </c>
      <c r="P1773" t="s">
        <v>1320</v>
      </c>
      <c r="Q1773" t="s">
        <v>34</v>
      </c>
      <c r="R1773" t="s">
        <v>1321</v>
      </c>
      <c r="S1773" t="s">
        <v>1322</v>
      </c>
      <c r="T1773" t="s">
        <v>1323</v>
      </c>
      <c r="U1773" t="s">
        <v>38</v>
      </c>
      <c r="V1773" t="s">
        <v>39</v>
      </c>
      <c r="W1773" t="s">
        <v>168</v>
      </c>
      <c r="X1773" t="s">
        <v>705</v>
      </c>
      <c r="Y1773" t="s">
        <v>42</v>
      </c>
    </row>
    <row r="1774" spans="1:25" x14ac:dyDescent="0.25">
      <c r="A1774">
        <v>10148</v>
      </c>
      <c r="B1774">
        <v>34</v>
      </c>
      <c r="C1774" t="s">
        <v>77</v>
      </c>
      <c r="D1774">
        <v>3</v>
      </c>
      <c r="E1774" t="s">
        <v>3278</v>
      </c>
      <c r="F1774" t="s">
        <v>1303</v>
      </c>
      <c r="G1774" t="s">
        <v>28</v>
      </c>
      <c r="H1774">
        <v>3</v>
      </c>
      <c r="I1774">
        <v>9</v>
      </c>
      <c r="J1774">
        <v>2003</v>
      </c>
      <c r="K1774" t="s">
        <v>278</v>
      </c>
      <c r="L1774">
        <v>117</v>
      </c>
      <c r="M1774" t="s">
        <v>3275</v>
      </c>
      <c r="N1774" t="s">
        <v>448</v>
      </c>
      <c r="O1774" t="s">
        <v>449</v>
      </c>
      <c r="P1774" t="s">
        <v>450</v>
      </c>
      <c r="Q1774" t="s">
        <v>451</v>
      </c>
      <c r="R1774" t="s">
        <v>452</v>
      </c>
      <c r="S1774" t="s">
        <v>238</v>
      </c>
      <c r="T1774" t="s">
        <v>453</v>
      </c>
      <c r="U1774" t="s">
        <v>139</v>
      </c>
      <c r="V1774" t="s">
        <v>140</v>
      </c>
      <c r="W1774" t="s">
        <v>454</v>
      </c>
      <c r="X1774" t="s">
        <v>455</v>
      </c>
      <c r="Y1774" t="s">
        <v>65</v>
      </c>
    </row>
    <row r="1775" spans="1:25" x14ac:dyDescent="0.25">
      <c r="A1775">
        <v>10161</v>
      </c>
      <c r="B1775">
        <v>25</v>
      </c>
      <c r="C1775" t="s">
        <v>77</v>
      </c>
      <c r="D1775">
        <v>2</v>
      </c>
      <c r="E1775" t="s">
        <v>3279</v>
      </c>
      <c r="F1775" t="s">
        <v>1305</v>
      </c>
      <c r="G1775" t="s">
        <v>28</v>
      </c>
      <c r="H1775">
        <v>4</v>
      </c>
      <c r="I1775">
        <v>10</v>
      </c>
      <c r="J1775">
        <v>2003</v>
      </c>
      <c r="K1775" t="s">
        <v>278</v>
      </c>
      <c r="L1775">
        <v>117</v>
      </c>
      <c r="M1775" t="s">
        <v>3275</v>
      </c>
      <c r="N1775" t="s">
        <v>934</v>
      </c>
      <c r="O1775" t="s">
        <v>935</v>
      </c>
      <c r="P1775" t="s">
        <v>936</v>
      </c>
      <c r="Q1775" t="s">
        <v>34</v>
      </c>
      <c r="R1775" t="s">
        <v>937</v>
      </c>
      <c r="S1775" t="s">
        <v>34</v>
      </c>
      <c r="T1775" t="s">
        <v>938</v>
      </c>
      <c r="U1775" t="s">
        <v>567</v>
      </c>
      <c r="V1775" t="s">
        <v>52</v>
      </c>
      <c r="W1775" t="s">
        <v>939</v>
      </c>
      <c r="X1775" t="s">
        <v>940</v>
      </c>
      <c r="Y1775" t="s">
        <v>42</v>
      </c>
    </row>
    <row r="1776" spans="1:25" x14ac:dyDescent="0.25">
      <c r="A1776">
        <v>10173</v>
      </c>
      <c r="B1776">
        <v>23</v>
      </c>
      <c r="C1776" t="s">
        <v>77</v>
      </c>
      <c r="D1776">
        <v>16</v>
      </c>
      <c r="E1776" t="s">
        <v>3280</v>
      </c>
      <c r="F1776" t="s">
        <v>1306</v>
      </c>
      <c r="G1776" t="s">
        <v>28</v>
      </c>
      <c r="H1776">
        <v>4</v>
      </c>
      <c r="I1776">
        <v>11</v>
      </c>
      <c r="J1776">
        <v>2003</v>
      </c>
      <c r="K1776" t="s">
        <v>278</v>
      </c>
      <c r="L1776">
        <v>117</v>
      </c>
      <c r="M1776" t="s">
        <v>3275</v>
      </c>
      <c r="N1776" t="s">
        <v>1369</v>
      </c>
      <c r="O1776" t="s">
        <v>1370</v>
      </c>
      <c r="P1776" t="s">
        <v>1371</v>
      </c>
      <c r="Q1776" t="s">
        <v>34</v>
      </c>
      <c r="R1776" t="s">
        <v>1372</v>
      </c>
      <c r="S1776" t="s">
        <v>34</v>
      </c>
      <c r="T1776" t="s">
        <v>1373</v>
      </c>
      <c r="U1776" t="s">
        <v>396</v>
      </c>
      <c r="V1776" t="s">
        <v>52</v>
      </c>
      <c r="W1776" t="s">
        <v>1374</v>
      </c>
      <c r="X1776" t="s">
        <v>1375</v>
      </c>
      <c r="Y1776" t="s">
        <v>42</v>
      </c>
    </row>
    <row r="1777" spans="1:25" x14ac:dyDescent="0.25">
      <c r="A1777">
        <v>10182</v>
      </c>
      <c r="B1777">
        <v>20</v>
      </c>
      <c r="C1777" t="s">
        <v>77</v>
      </c>
      <c r="D1777">
        <v>13</v>
      </c>
      <c r="E1777" t="s">
        <v>3281</v>
      </c>
      <c r="F1777" t="s">
        <v>802</v>
      </c>
      <c r="G1777" t="s">
        <v>28</v>
      </c>
      <c r="H1777">
        <v>4</v>
      </c>
      <c r="I1777">
        <v>11</v>
      </c>
      <c r="J1777">
        <v>2003</v>
      </c>
      <c r="K1777" t="s">
        <v>278</v>
      </c>
      <c r="L1777">
        <v>117</v>
      </c>
      <c r="M1777" t="s">
        <v>3275</v>
      </c>
      <c r="N1777" t="s">
        <v>417</v>
      </c>
      <c r="O1777" t="s">
        <v>418</v>
      </c>
      <c r="P1777" t="s">
        <v>419</v>
      </c>
      <c r="Q1777" t="s">
        <v>34</v>
      </c>
      <c r="R1777" t="s">
        <v>420</v>
      </c>
      <c r="S1777" t="s">
        <v>73</v>
      </c>
      <c r="T1777" t="s">
        <v>167</v>
      </c>
      <c r="U1777" t="s">
        <v>38</v>
      </c>
      <c r="V1777" t="s">
        <v>39</v>
      </c>
      <c r="W1777" t="s">
        <v>421</v>
      </c>
      <c r="X1777" t="s">
        <v>422</v>
      </c>
      <c r="Y1777" t="s">
        <v>42</v>
      </c>
    </row>
    <row r="1778" spans="1:25" x14ac:dyDescent="0.25">
      <c r="A1778">
        <v>10192</v>
      </c>
      <c r="B1778">
        <v>23</v>
      </c>
      <c r="C1778" t="s">
        <v>77</v>
      </c>
      <c r="D1778">
        <v>1</v>
      </c>
      <c r="E1778" t="s">
        <v>3282</v>
      </c>
      <c r="F1778" t="s">
        <v>804</v>
      </c>
      <c r="G1778" t="s">
        <v>28</v>
      </c>
      <c r="H1778">
        <v>4</v>
      </c>
      <c r="I1778">
        <v>11</v>
      </c>
      <c r="J1778">
        <v>2003</v>
      </c>
      <c r="K1778" t="s">
        <v>278</v>
      </c>
      <c r="L1778">
        <v>117</v>
      </c>
      <c r="M1778" t="s">
        <v>3275</v>
      </c>
      <c r="N1778" t="s">
        <v>425</v>
      </c>
      <c r="O1778" t="s">
        <v>426</v>
      </c>
      <c r="P1778" t="s">
        <v>427</v>
      </c>
      <c r="Q1778" t="s">
        <v>34</v>
      </c>
      <c r="R1778" t="s">
        <v>428</v>
      </c>
      <c r="S1778" t="s">
        <v>429</v>
      </c>
      <c r="T1778" t="s">
        <v>430</v>
      </c>
      <c r="U1778" t="s">
        <v>38</v>
      </c>
      <c r="V1778" t="s">
        <v>39</v>
      </c>
      <c r="W1778" t="s">
        <v>75</v>
      </c>
      <c r="X1778" t="s">
        <v>422</v>
      </c>
      <c r="Y1778" t="s">
        <v>65</v>
      </c>
    </row>
    <row r="1779" spans="1:25" x14ac:dyDescent="0.25">
      <c r="A1779">
        <v>10204</v>
      </c>
      <c r="B1779">
        <v>42</v>
      </c>
      <c r="C1779" t="s">
        <v>77</v>
      </c>
      <c r="D1779">
        <v>7</v>
      </c>
      <c r="E1779" t="s">
        <v>3283</v>
      </c>
      <c r="F1779" t="s">
        <v>814</v>
      </c>
      <c r="G1779" t="s">
        <v>28</v>
      </c>
      <c r="H1779">
        <v>4</v>
      </c>
      <c r="I1779">
        <v>12</v>
      </c>
      <c r="J1779">
        <v>2003</v>
      </c>
      <c r="K1779" t="s">
        <v>278</v>
      </c>
      <c r="L1779">
        <v>117</v>
      </c>
      <c r="M1779" t="s">
        <v>3275</v>
      </c>
      <c r="N1779" t="s">
        <v>885</v>
      </c>
      <c r="O1779" t="s">
        <v>886</v>
      </c>
      <c r="P1779" t="s">
        <v>887</v>
      </c>
      <c r="Q1779" t="s">
        <v>888</v>
      </c>
      <c r="R1779" t="s">
        <v>35</v>
      </c>
      <c r="S1779" t="s">
        <v>36</v>
      </c>
      <c r="T1779" t="s">
        <v>37</v>
      </c>
      <c r="U1779" t="s">
        <v>38</v>
      </c>
      <c r="V1779" t="s">
        <v>39</v>
      </c>
      <c r="W1779" t="s">
        <v>75</v>
      </c>
      <c r="X1779" t="s">
        <v>889</v>
      </c>
      <c r="Y1779" t="s">
        <v>65</v>
      </c>
    </row>
    <row r="1780" spans="1:25" x14ac:dyDescent="0.25">
      <c r="A1780">
        <v>10213</v>
      </c>
      <c r="B1780">
        <v>27</v>
      </c>
      <c r="C1780" t="s">
        <v>77</v>
      </c>
      <c r="D1780">
        <v>3</v>
      </c>
      <c r="E1780" t="s">
        <v>3284</v>
      </c>
      <c r="F1780" t="s">
        <v>2543</v>
      </c>
      <c r="G1780" t="s">
        <v>28</v>
      </c>
      <c r="H1780">
        <v>1</v>
      </c>
      <c r="I1780">
        <v>1</v>
      </c>
      <c r="J1780">
        <v>2004</v>
      </c>
      <c r="K1780" t="s">
        <v>278</v>
      </c>
      <c r="L1780">
        <v>117</v>
      </c>
      <c r="M1780" t="s">
        <v>3275</v>
      </c>
      <c r="N1780" t="s">
        <v>603</v>
      </c>
      <c r="O1780" t="s">
        <v>604</v>
      </c>
      <c r="P1780" t="s">
        <v>605</v>
      </c>
      <c r="Q1780" t="s">
        <v>34</v>
      </c>
      <c r="R1780" t="s">
        <v>577</v>
      </c>
      <c r="S1780" t="s">
        <v>34</v>
      </c>
      <c r="T1780" t="s">
        <v>606</v>
      </c>
      <c r="U1780" t="s">
        <v>262</v>
      </c>
      <c r="V1780" t="s">
        <v>52</v>
      </c>
      <c r="W1780" t="s">
        <v>607</v>
      </c>
      <c r="X1780" t="s">
        <v>608</v>
      </c>
      <c r="Y1780" t="s">
        <v>42</v>
      </c>
    </row>
    <row r="1781" spans="1:25" x14ac:dyDescent="0.25">
      <c r="A1781">
        <v>10227</v>
      </c>
      <c r="B1781">
        <v>33</v>
      </c>
      <c r="C1781" t="s">
        <v>77</v>
      </c>
      <c r="D1781">
        <v>13</v>
      </c>
      <c r="E1781" t="s">
        <v>3285</v>
      </c>
      <c r="F1781" t="s">
        <v>1391</v>
      </c>
      <c r="G1781" t="s">
        <v>28</v>
      </c>
      <c r="H1781">
        <v>1</v>
      </c>
      <c r="I1781">
        <v>3</v>
      </c>
      <c r="J1781">
        <v>2004</v>
      </c>
      <c r="K1781" t="s">
        <v>278</v>
      </c>
      <c r="L1781">
        <v>117</v>
      </c>
      <c r="M1781" t="s">
        <v>3275</v>
      </c>
      <c r="N1781" t="s">
        <v>338</v>
      </c>
      <c r="O1781" t="s">
        <v>339</v>
      </c>
      <c r="P1781" t="s">
        <v>340</v>
      </c>
      <c r="Q1781" t="s">
        <v>34</v>
      </c>
      <c r="R1781" t="s">
        <v>341</v>
      </c>
      <c r="S1781" t="s">
        <v>34</v>
      </c>
      <c r="T1781" t="s">
        <v>342</v>
      </c>
      <c r="U1781" t="s">
        <v>51</v>
      </c>
      <c r="V1781" t="s">
        <v>52</v>
      </c>
      <c r="W1781" t="s">
        <v>343</v>
      </c>
      <c r="X1781" t="s">
        <v>344</v>
      </c>
      <c r="Y1781" t="s">
        <v>65</v>
      </c>
    </row>
    <row r="1782" spans="1:25" x14ac:dyDescent="0.25">
      <c r="A1782">
        <v>10241</v>
      </c>
      <c r="B1782">
        <v>28</v>
      </c>
      <c r="C1782" t="s">
        <v>3286</v>
      </c>
      <c r="D1782">
        <v>5</v>
      </c>
      <c r="E1782" t="s">
        <v>3287</v>
      </c>
      <c r="F1782" t="s">
        <v>1313</v>
      </c>
      <c r="G1782" t="s">
        <v>28</v>
      </c>
      <c r="H1782">
        <v>2</v>
      </c>
      <c r="I1782">
        <v>4</v>
      </c>
      <c r="J1782">
        <v>2004</v>
      </c>
      <c r="K1782" t="s">
        <v>278</v>
      </c>
      <c r="L1782">
        <v>117</v>
      </c>
      <c r="M1782" t="s">
        <v>3275</v>
      </c>
      <c r="N1782" t="s">
        <v>1255</v>
      </c>
      <c r="O1782" t="s">
        <v>1256</v>
      </c>
      <c r="P1782" t="s">
        <v>1257</v>
      </c>
      <c r="Q1782" t="s">
        <v>34</v>
      </c>
      <c r="R1782" t="s">
        <v>1258</v>
      </c>
      <c r="S1782" t="s">
        <v>34</v>
      </c>
      <c r="T1782" t="s">
        <v>1259</v>
      </c>
      <c r="U1782" t="s">
        <v>51</v>
      </c>
      <c r="V1782" t="s">
        <v>52</v>
      </c>
      <c r="W1782" t="s">
        <v>1260</v>
      </c>
      <c r="X1782" t="s">
        <v>1261</v>
      </c>
      <c r="Y1782" t="s">
        <v>42</v>
      </c>
    </row>
    <row r="1783" spans="1:25" x14ac:dyDescent="0.25">
      <c r="A1783">
        <v>10267</v>
      </c>
      <c r="B1783">
        <v>43</v>
      </c>
      <c r="C1783" t="s">
        <v>77</v>
      </c>
      <c r="D1783">
        <v>2</v>
      </c>
      <c r="E1783" t="s">
        <v>3288</v>
      </c>
      <c r="F1783" t="s">
        <v>2717</v>
      </c>
      <c r="G1783" t="s">
        <v>28</v>
      </c>
      <c r="H1783">
        <v>3</v>
      </c>
      <c r="I1783">
        <v>7</v>
      </c>
      <c r="J1783">
        <v>2004</v>
      </c>
      <c r="K1783" t="s">
        <v>278</v>
      </c>
      <c r="L1783">
        <v>117</v>
      </c>
      <c r="M1783" t="s">
        <v>3275</v>
      </c>
      <c r="N1783" t="s">
        <v>885</v>
      </c>
      <c r="O1783" t="s">
        <v>886</v>
      </c>
      <c r="P1783" t="s">
        <v>887</v>
      </c>
      <c r="Q1783" t="s">
        <v>888</v>
      </c>
      <c r="R1783" t="s">
        <v>35</v>
      </c>
      <c r="S1783" t="s">
        <v>36</v>
      </c>
      <c r="T1783" t="s">
        <v>37</v>
      </c>
      <c r="U1783" t="s">
        <v>38</v>
      </c>
      <c r="V1783" t="s">
        <v>39</v>
      </c>
      <c r="W1783" t="s">
        <v>75</v>
      </c>
      <c r="X1783" t="s">
        <v>889</v>
      </c>
      <c r="Y1783" t="s">
        <v>65</v>
      </c>
    </row>
    <row r="1784" spans="1:25" x14ac:dyDescent="0.25">
      <c r="A1784">
        <v>10279</v>
      </c>
      <c r="B1784">
        <v>48</v>
      </c>
      <c r="C1784" t="s">
        <v>77</v>
      </c>
      <c r="D1784">
        <v>2</v>
      </c>
      <c r="E1784" t="s">
        <v>3289</v>
      </c>
      <c r="F1784" t="s">
        <v>2720</v>
      </c>
      <c r="G1784" t="s">
        <v>28</v>
      </c>
      <c r="H1784">
        <v>3</v>
      </c>
      <c r="I1784">
        <v>8</v>
      </c>
      <c r="J1784">
        <v>2004</v>
      </c>
      <c r="K1784" t="s">
        <v>278</v>
      </c>
      <c r="L1784">
        <v>117</v>
      </c>
      <c r="M1784" t="s">
        <v>3275</v>
      </c>
      <c r="N1784" t="s">
        <v>268</v>
      </c>
      <c r="O1784" t="s">
        <v>269</v>
      </c>
      <c r="P1784" t="s">
        <v>270</v>
      </c>
      <c r="Q1784" t="s">
        <v>34</v>
      </c>
      <c r="R1784" t="s">
        <v>271</v>
      </c>
      <c r="S1784" t="s">
        <v>34</v>
      </c>
      <c r="T1784" t="s">
        <v>272</v>
      </c>
      <c r="U1784" t="s">
        <v>273</v>
      </c>
      <c r="V1784" t="s">
        <v>52</v>
      </c>
      <c r="W1784" t="s">
        <v>274</v>
      </c>
      <c r="X1784" t="s">
        <v>275</v>
      </c>
      <c r="Y1784" t="s">
        <v>65</v>
      </c>
    </row>
    <row r="1785" spans="1:25" x14ac:dyDescent="0.25">
      <c r="A1785">
        <v>10288</v>
      </c>
      <c r="B1785">
        <v>48</v>
      </c>
      <c r="C1785" t="s">
        <v>77</v>
      </c>
      <c r="D1785">
        <v>8</v>
      </c>
      <c r="E1785" t="s">
        <v>3290</v>
      </c>
      <c r="F1785" t="s">
        <v>1485</v>
      </c>
      <c r="G1785" t="s">
        <v>28</v>
      </c>
      <c r="H1785">
        <v>3</v>
      </c>
      <c r="I1785">
        <v>9</v>
      </c>
      <c r="J1785">
        <v>2004</v>
      </c>
      <c r="K1785" t="s">
        <v>278</v>
      </c>
      <c r="L1785">
        <v>117</v>
      </c>
      <c r="M1785" t="s">
        <v>3275</v>
      </c>
      <c r="N1785" t="s">
        <v>743</v>
      </c>
      <c r="O1785" t="s">
        <v>744</v>
      </c>
      <c r="P1785" t="s">
        <v>745</v>
      </c>
      <c r="Q1785" t="s">
        <v>746</v>
      </c>
      <c r="R1785" t="s">
        <v>305</v>
      </c>
      <c r="S1785" t="s">
        <v>34</v>
      </c>
      <c r="T1785" t="s">
        <v>747</v>
      </c>
      <c r="U1785" t="s">
        <v>305</v>
      </c>
      <c r="V1785" t="s">
        <v>140</v>
      </c>
      <c r="W1785" t="s">
        <v>748</v>
      </c>
      <c r="X1785" t="s">
        <v>749</v>
      </c>
      <c r="Y1785" t="s">
        <v>65</v>
      </c>
    </row>
    <row r="1786" spans="1:25" x14ac:dyDescent="0.25">
      <c r="A1786">
        <v>10302</v>
      </c>
      <c r="B1786">
        <v>45</v>
      </c>
      <c r="C1786" t="s">
        <v>77</v>
      </c>
      <c r="D1786">
        <v>4</v>
      </c>
      <c r="E1786" t="s">
        <v>3291</v>
      </c>
      <c r="F1786" t="s">
        <v>588</v>
      </c>
      <c r="G1786" t="s">
        <v>28</v>
      </c>
      <c r="H1786">
        <v>4</v>
      </c>
      <c r="I1786">
        <v>10</v>
      </c>
      <c r="J1786">
        <v>2003</v>
      </c>
      <c r="K1786" t="s">
        <v>278</v>
      </c>
      <c r="L1786">
        <v>117</v>
      </c>
      <c r="M1786" t="s">
        <v>3275</v>
      </c>
      <c r="N1786" t="s">
        <v>257</v>
      </c>
      <c r="O1786" t="s">
        <v>258</v>
      </c>
      <c r="P1786" t="s">
        <v>259</v>
      </c>
      <c r="Q1786" t="s">
        <v>34</v>
      </c>
      <c r="R1786" t="s">
        <v>260</v>
      </c>
      <c r="S1786" t="s">
        <v>34</v>
      </c>
      <c r="T1786" t="s">
        <v>261</v>
      </c>
      <c r="U1786" t="s">
        <v>262</v>
      </c>
      <c r="V1786" t="s">
        <v>52</v>
      </c>
      <c r="W1786" t="s">
        <v>263</v>
      </c>
      <c r="X1786" t="s">
        <v>264</v>
      </c>
      <c r="Y1786" t="s">
        <v>65</v>
      </c>
    </row>
    <row r="1787" spans="1:25" x14ac:dyDescent="0.25">
      <c r="A1787">
        <v>10311</v>
      </c>
      <c r="B1787">
        <v>43</v>
      </c>
      <c r="C1787" t="s">
        <v>77</v>
      </c>
      <c r="D1787">
        <v>3</v>
      </c>
      <c r="E1787" t="s">
        <v>3292</v>
      </c>
      <c r="F1787" t="s">
        <v>856</v>
      </c>
      <c r="G1787" t="s">
        <v>28</v>
      </c>
      <c r="H1787">
        <v>4</v>
      </c>
      <c r="I1787">
        <v>10</v>
      </c>
      <c r="J1787">
        <v>2004</v>
      </c>
      <c r="K1787" t="s">
        <v>278</v>
      </c>
      <c r="L1787">
        <v>117</v>
      </c>
      <c r="M1787" t="s">
        <v>3275</v>
      </c>
      <c r="N1787" t="s">
        <v>268</v>
      </c>
      <c r="O1787" t="s">
        <v>269</v>
      </c>
      <c r="P1787" t="s">
        <v>270</v>
      </c>
      <c r="Q1787" t="s">
        <v>34</v>
      </c>
      <c r="R1787" t="s">
        <v>271</v>
      </c>
      <c r="S1787" t="s">
        <v>34</v>
      </c>
      <c r="T1787" t="s">
        <v>272</v>
      </c>
      <c r="U1787" t="s">
        <v>273</v>
      </c>
      <c r="V1787" t="s">
        <v>52</v>
      </c>
      <c r="W1787" t="s">
        <v>274</v>
      </c>
      <c r="X1787" t="s">
        <v>275</v>
      </c>
      <c r="Y1787" t="s">
        <v>65</v>
      </c>
    </row>
    <row r="1788" spans="1:25" x14ac:dyDescent="0.25">
      <c r="A1788">
        <v>10332</v>
      </c>
      <c r="B1788">
        <v>44</v>
      </c>
      <c r="C1788" t="s">
        <v>2876</v>
      </c>
      <c r="D1788">
        <v>11</v>
      </c>
      <c r="E1788" t="s">
        <v>3293</v>
      </c>
      <c r="F1788" t="s">
        <v>1337</v>
      </c>
      <c r="G1788" t="s">
        <v>28</v>
      </c>
      <c r="H1788">
        <v>4</v>
      </c>
      <c r="I1788">
        <v>11</v>
      </c>
      <c r="J1788">
        <v>2004</v>
      </c>
      <c r="K1788" t="s">
        <v>278</v>
      </c>
      <c r="L1788">
        <v>117</v>
      </c>
      <c r="M1788" t="s">
        <v>3275</v>
      </c>
      <c r="N1788" t="s">
        <v>927</v>
      </c>
      <c r="O1788" t="s">
        <v>928</v>
      </c>
      <c r="P1788" t="s">
        <v>929</v>
      </c>
      <c r="Q1788" t="s">
        <v>34</v>
      </c>
      <c r="R1788" t="s">
        <v>930</v>
      </c>
      <c r="S1788" t="s">
        <v>34</v>
      </c>
      <c r="T1788" t="s">
        <v>931</v>
      </c>
      <c r="U1788" t="s">
        <v>262</v>
      </c>
      <c r="V1788" t="s">
        <v>52</v>
      </c>
      <c r="W1788" t="s">
        <v>932</v>
      </c>
      <c r="X1788" t="s">
        <v>137</v>
      </c>
      <c r="Y1788" t="s">
        <v>42</v>
      </c>
    </row>
    <row r="1789" spans="1:25" x14ac:dyDescent="0.25">
      <c r="A1789">
        <v>10346</v>
      </c>
      <c r="B1789">
        <v>24</v>
      </c>
      <c r="C1789" t="s">
        <v>3167</v>
      </c>
      <c r="D1789">
        <v>5</v>
      </c>
      <c r="E1789" t="s">
        <v>3294</v>
      </c>
      <c r="F1789" t="s">
        <v>434</v>
      </c>
      <c r="G1789" t="s">
        <v>28</v>
      </c>
      <c r="H1789">
        <v>4</v>
      </c>
      <c r="I1789">
        <v>11</v>
      </c>
      <c r="J1789">
        <v>2004</v>
      </c>
      <c r="K1789" t="s">
        <v>278</v>
      </c>
      <c r="L1789">
        <v>117</v>
      </c>
      <c r="M1789" t="s">
        <v>3275</v>
      </c>
      <c r="N1789" t="s">
        <v>1318</v>
      </c>
      <c r="O1789" t="s">
        <v>1319</v>
      </c>
      <c r="P1789" t="s">
        <v>1320</v>
      </c>
      <c r="Q1789" t="s">
        <v>34</v>
      </c>
      <c r="R1789" t="s">
        <v>1321</v>
      </c>
      <c r="S1789" t="s">
        <v>1322</v>
      </c>
      <c r="T1789" t="s">
        <v>1323</v>
      </c>
      <c r="U1789" t="s">
        <v>38</v>
      </c>
      <c r="V1789" t="s">
        <v>39</v>
      </c>
      <c r="W1789" t="s">
        <v>168</v>
      </c>
      <c r="X1789" t="s">
        <v>705</v>
      </c>
      <c r="Y1789" t="s">
        <v>42</v>
      </c>
    </row>
    <row r="1790" spans="1:25" x14ac:dyDescent="0.25">
      <c r="A1790">
        <v>10368</v>
      </c>
      <c r="B1790">
        <v>31</v>
      </c>
      <c r="C1790" t="s">
        <v>77</v>
      </c>
      <c r="D1790">
        <v>5</v>
      </c>
      <c r="E1790" t="s">
        <v>3295</v>
      </c>
      <c r="F1790" t="s">
        <v>3181</v>
      </c>
      <c r="G1790" t="s">
        <v>28</v>
      </c>
      <c r="H1790">
        <v>1</v>
      </c>
      <c r="I1790">
        <v>1</v>
      </c>
      <c r="J1790">
        <v>2005</v>
      </c>
      <c r="K1790" t="s">
        <v>278</v>
      </c>
      <c r="L1790">
        <v>117</v>
      </c>
      <c r="M1790" t="s">
        <v>3275</v>
      </c>
      <c r="N1790" t="s">
        <v>417</v>
      </c>
      <c r="O1790" t="s">
        <v>418</v>
      </c>
      <c r="P1790" t="s">
        <v>419</v>
      </c>
      <c r="Q1790" t="s">
        <v>34</v>
      </c>
      <c r="R1790" t="s">
        <v>420</v>
      </c>
      <c r="S1790" t="s">
        <v>73</v>
      </c>
      <c r="T1790" t="s">
        <v>167</v>
      </c>
      <c r="U1790" t="s">
        <v>38</v>
      </c>
      <c r="V1790" t="s">
        <v>39</v>
      </c>
      <c r="W1790" t="s">
        <v>421</v>
      </c>
      <c r="X1790" t="s">
        <v>422</v>
      </c>
      <c r="Y1790" t="s">
        <v>65</v>
      </c>
    </row>
    <row r="1791" spans="1:25" x14ac:dyDescent="0.25">
      <c r="A1791">
        <v>10380</v>
      </c>
      <c r="B1791">
        <v>44</v>
      </c>
      <c r="C1791" t="s">
        <v>2956</v>
      </c>
      <c r="D1791">
        <v>7</v>
      </c>
      <c r="E1791" t="s">
        <v>3296</v>
      </c>
      <c r="F1791" t="s">
        <v>1413</v>
      </c>
      <c r="G1791" t="s">
        <v>28</v>
      </c>
      <c r="H1791">
        <v>1</v>
      </c>
      <c r="I1791">
        <v>2</v>
      </c>
      <c r="J1791">
        <v>2005</v>
      </c>
      <c r="K1791" t="s">
        <v>278</v>
      </c>
      <c r="L1791">
        <v>117</v>
      </c>
      <c r="M1791" t="s">
        <v>3275</v>
      </c>
      <c r="N1791" t="s">
        <v>268</v>
      </c>
      <c r="O1791" t="s">
        <v>269</v>
      </c>
      <c r="P1791" t="s">
        <v>270</v>
      </c>
      <c r="Q1791" t="s">
        <v>34</v>
      </c>
      <c r="R1791" t="s">
        <v>271</v>
      </c>
      <c r="S1791" t="s">
        <v>34</v>
      </c>
      <c r="T1791" t="s">
        <v>272</v>
      </c>
      <c r="U1791" t="s">
        <v>273</v>
      </c>
      <c r="V1791" t="s">
        <v>52</v>
      </c>
      <c r="W1791" t="s">
        <v>274</v>
      </c>
      <c r="X1791" t="s">
        <v>275</v>
      </c>
      <c r="Y1791" t="s">
        <v>42</v>
      </c>
    </row>
    <row r="1792" spans="1:25" x14ac:dyDescent="0.25">
      <c r="A1792">
        <v>10407</v>
      </c>
      <c r="B1792">
        <v>59</v>
      </c>
      <c r="C1792" t="s">
        <v>3286</v>
      </c>
      <c r="D1792">
        <v>5</v>
      </c>
      <c r="E1792" t="s">
        <v>3297</v>
      </c>
      <c r="F1792" t="s">
        <v>1498</v>
      </c>
      <c r="G1792" t="s">
        <v>708</v>
      </c>
      <c r="H1792">
        <v>2</v>
      </c>
      <c r="I1792">
        <v>4</v>
      </c>
      <c r="J1792">
        <v>2005</v>
      </c>
      <c r="K1792" t="s">
        <v>278</v>
      </c>
      <c r="L1792">
        <v>117</v>
      </c>
      <c r="M1792" t="s">
        <v>3275</v>
      </c>
      <c r="N1792" t="s">
        <v>701</v>
      </c>
      <c r="O1792" t="s">
        <v>702</v>
      </c>
      <c r="P1792" t="s">
        <v>703</v>
      </c>
      <c r="Q1792" t="s">
        <v>34</v>
      </c>
      <c r="R1792" t="s">
        <v>704</v>
      </c>
      <c r="S1792" t="s">
        <v>73</v>
      </c>
      <c r="T1792" t="s">
        <v>92</v>
      </c>
      <c r="U1792" t="s">
        <v>38</v>
      </c>
      <c r="V1792" t="s">
        <v>39</v>
      </c>
      <c r="W1792" t="s">
        <v>149</v>
      </c>
      <c r="X1792" t="s">
        <v>705</v>
      </c>
      <c r="Y1792" t="s">
        <v>65</v>
      </c>
    </row>
    <row r="1793" spans="1:25" x14ac:dyDescent="0.25">
      <c r="A1793">
        <v>10420</v>
      </c>
      <c r="B1793">
        <v>55</v>
      </c>
      <c r="C1793" t="s">
        <v>3298</v>
      </c>
      <c r="D1793">
        <v>8</v>
      </c>
      <c r="E1793" t="s">
        <v>3299</v>
      </c>
      <c r="F1793" t="s">
        <v>1589</v>
      </c>
      <c r="G1793" t="s">
        <v>468</v>
      </c>
      <c r="H1793">
        <v>2</v>
      </c>
      <c r="I1793">
        <v>5</v>
      </c>
      <c r="J1793">
        <v>2005</v>
      </c>
      <c r="K1793" t="s">
        <v>278</v>
      </c>
      <c r="L1793">
        <v>117</v>
      </c>
      <c r="M1793" t="s">
        <v>3275</v>
      </c>
      <c r="N1793" t="s">
        <v>233</v>
      </c>
      <c r="O1793" t="s">
        <v>234</v>
      </c>
      <c r="P1793" t="s">
        <v>235</v>
      </c>
      <c r="Q1793" t="s">
        <v>236</v>
      </c>
      <c r="R1793" t="s">
        <v>237</v>
      </c>
      <c r="S1793" t="s">
        <v>238</v>
      </c>
      <c r="T1793" t="s">
        <v>239</v>
      </c>
      <c r="U1793" t="s">
        <v>139</v>
      </c>
      <c r="V1793" t="s">
        <v>140</v>
      </c>
      <c r="W1793" t="s">
        <v>240</v>
      </c>
      <c r="X1793" t="s">
        <v>241</v>
      </c>
      <c r="Y1793" t="s">
        <v>65</v>
      </c>
    </row>
    <row r="1794" spans="1:25" x14ac:dyDescent="0.25">
      <c r="A1794">
        <v>10109</v>
      </c>
      <c r="B1794">
        <v>29</v>
      </c>
      <c r="C1794" t="s">
        <v>3300</v>
      </c>
      <c r="D1794">
        <v>6</v>
      </c>
      <c r="E1794" t="s">
        <v>3301</v>
      </c>
      <c r="F1794" t="s">
        <v>1298</v>
      </c>
      <c r="G1794" t="s">
        <v>28</v>
      </c>
      <c r="H1794">
        <v>1</v>
      </c>
      <c r="I1794">
        <v>3</v>
      </c>
      <c r="J1794">
        <v>2003</v>
      </c>
      <c r="K1794" t="s">
        <v>278</v>
      </c>
      <c r="L1794">
        <v>37</v>
      </c>
      <c r="M1794" t="s">
        <v>3302</v>
      </c>
      <c r="N1794" t="s">
        <v>494</v>
      </c>
      <c r="O1794" t="s">
        <v>495</v>
      </c>
      <c r="P1794" t="s">
        <v>496</v>
      </c>
      <c r="Q1794" t="s">
        <v>34</v>
      </c>
      <c r="R1794" t="s">
        <v>332</v>
      </c>
      <c r="S1794" t="s">
        <v>214</v>
      </c>
      <c r="T1794" t="s">
        <v>333</v>
      </c>
      <c r="U1794" t="s">
        <v>38</v>
      </c>
      <c r="V1794" t="s">
        <v>39</v>
      </c>
      <c r="W1794" t="s">
        <v>187</v>
      </c>
      <c r="X1794" t="s">
        <v>497</v>
      </c>
      <c r="Y1794" t="s">
        <v>42</v>
      </c>
    </row>
    <row r="1795" spans="1:25" x14ac:dyDescent="0.25">
      <c r="A1795">
        <v>10122</v>
      </c>
      <c r="B1795">
        <v>39</v>
      </c>
      <c r="C1795" t="s">
        <v>3303</v>
      </c>
      <c r="D1795">
        <v>4</v>
      </c>
      <c r="E1795" t="s">
        <v>3304</v>
      </c>
      <c r="F1795" t="s">
        <v>786</v>
      </c>
      <c r="G1795" t="s">
        <v>28</v>
      </c>
      <c r="H1795">
        <v>2</v>
      </c>
      <c r="I1795">
        <v>5</v>
      </c>
      <c r="J1795">
        <v>2003</v>
      </c>
      <c r="K1795" t="s">
        <v>278</v>
      </c>
      <c r="L1795">
        <v>37</v>
      </c>
      <c r="M1795" t="s">
        <v>3302</v>
      </c>
      <c r="N1795" t="s">
        <v>787</v>
      </c>
      <c r="O1795" t="s">
        <v>788</v>
      </c>
      <c r="P1795" t="s">
        <v>789</v>
      </c>
      <c r="Q1795" t="s">
        <v>34</v>
      </c>
      <c r="R1795" t="s">
        <v>790</v>
      </c>
      <c r="S1795" t="s">
        <v>34</v>
      </c>
      <c r="T1795" t="s">
        <v>791</v>
      </c>
      <c r="U1795" t="s">
        <v>51</v>
      </c>
      <c r="V1795" t="s">
        <v>52</v>
      </c>
      <c r="W1795" t="s">
        <v>792</v>
      </c>
      <c r="X1795" t="s">
        <v>793</v>
      </c>
      <c r="Y1795" t="s">
        <v>42</v>
      </c>
    </row>
    <row r="1796" spans="1:25" x14ac:dyDescent="0.25">
      <c r="A1796">
        <v>10135</v>
      </c>
      <c r="B1796">
        <v>20</v>
      </c>
      <c r="C1796" t="s">
        <v>3305</v>
      </c>
      <c r="D1796">
        <v>1</v>
      </c>
      <c r="E1796" t="s">
        <v>3306</v>
      </c>
      <c r="F1796" t="s">
        <v>795</v>
      </c>
      <c r="G1796" t="s">
        <v>28</v>
      </c>
      <c r="H1796">
        <v>3</v>
      </c>
      <c r="I1796">
        <v>7</v>
      </c>
      <c r="J1796">
        <v>2003</v>
      </c>
      <c r="K1796" t="s">
        <v>278</v>
      </c>
      <c r="L1796">
        <v>37</v>
      </c>
      <c r="M1796" t="s">
        <v>3302</v>
      </c>
      <c r="N1796" t="s">
        <v>417</v>
      </c>
      <c r="O1796" t="s">
        <v>418</v>
      </c>
      <c r="P1796" t="s">
        <v>419</v>
      </c>
      <c r="Q1796" t="s">
        <v>34</v>
      </c>
      <c r="R1796" t="s">
        <v>420</v>
      </c>
      <c r="S1796" t="s">
        <v>73</v>
      </c>
      <c r="T1796" t="s">
        <v>167</v>
      </c>
      <c r="U1796" t="s">
        <v>38</v>
      </c>
      <c r="V1796" t="s">
        <v>39</v>
      </c>
      <c r="W1796" t="s">
        <v>421</v>
      </c>
      <c r="X1796" t="s">
        <v>422</v>
      </c>
      <c r="Y1796" t="s">
        <v>42</v>
      </c>
    </row>
    <row r="1797" spans="1:25" x14ac:dyDescent="0.25">
      <c r="A1797">
        <v>10147</v>
      </c>
      <c r="B1797">
        <v>25</v>
      </c>
      <c r="C1797" t="s">
        <v>3307</v>
      </c>
      <c r="D1797">
        <v>1</v>
      </c>
      <c r="E1797" t="s">
        <v>3308</v>
      </c>
      <c r="F1797" t="s">
        <v>797</v>
      </c>
      <c r="G1797" t="s">
        <v>28</v>
      </c>
      <c r="H1797">
        <v>3</v>
      </c>
      <c r="I1797">
        <v>9</v>
      </c>
      <c r="J1797">
        <v>2003</v>
      </c>
      <c r="K1797" t="s">
        <v>278</v>
      </c>
      <c r="L1797">
        <v>37</v>
      </c>
      <c r="M1797" t="s">
        <v>3302</v>
      </c>
      <c r="N1797" t="s">
        <v>439</v>
      </c>
      <c r="O1797" t="s">
        <v>182</v>
      </c>
      <c r="P1797" t="s">
        <v>440</v>
      </c>
      <c r="Q1797" t="s">
        <v>34</v>
      </c>
      <c r="R1797" t="s">
        <v>441</v>
      </c>
      <c r="S1797" t="s">
        <v>185</v>
      </c>
      <c r="T1797" t="s">
        <v>442</v>
      </c>
      <c r="U1797" t="s">
        <v>38</v>
      </c>
      <c r="V1797" t="s">
        <v>39</v>
      </c>
      <c r="W1797" t="s">
        <v>421</v>
      </c>
      <c r="X1797" t="s">
        <v>443</v>
      </c>
      <c r="Y1797" t="s">
        <v>42</v>
      </c>
    </row>
    <row r="1798" spans="1:25" x14ac:dyDescent="0.25">
      <c r="A1798">
        <v>10160</v>
      </c>
      <c r="B1798">
        <v>42</v>
      </c>
      <c r="C1798" t="s">
        <v>3309</v>
      </c>
      <c r="D1798">
        <v>2</v>
      </c>
      <c r="E1798" t="s">
        <v>3310</v>
      </c>
      <c r="F1798" t="s">
        <v>1063</v>
      </c>
      <c r="G1798" t="s">
        <v>28</v>
      </c>
      <c r="H1798">
        <v>4</v>
      </c>
      <c r="I1798">
        <v>10</v>
      </c>
      <c r="J1798">
        <v>2003</v>
      </c>
      <c r="K1798" t="s">
        <v>278</v>
      </c>
      <c r="L1798">
        <v>37</v>
      </c>
      <c r="M1798" t="s">
        <v>3302</v>
      </c>
      <c r="N1798" t="s">
        <v>620</v>
      </c>
      <c r="O1798" t="s">
        <v>621</v>
      </c>
      <c r="P1798" t="s">
        <v>622</v>
      </c>
      <c r="Q1798" t="s">
        <v>34</v>
      </c>
      <c r="R1798" t="s">
        <v>623</v>
      </c>
      <c r="S1798" t="s">
        <v>73</v>
      </c>
      <c r="T1798" t="s">
        <v>34</v>
      </c>
      <c r="U1798" t="s">
        <v>38</v>
      </c>
      <c r="V1798" t="s">
        <v>39</v>
      </c>
      <c r="W1798" t="s">
        <v>624</v>
      </c>
      <c r="X1798" t="s">
        <v>150</v>
      </c>
      <c r="Y1798" t="s">
        <v>42</v>
      </c>
    </row>
    <row r="1799" spans="1:25" x14ac:dyDescent="0.25">
      <c r="A1799">
        <v>10171</v>
      </c>
      <c r="B1799">
        <v>36</v>
      </c>
      <c r="C1799" t="s">
        <v>3311</v>
      </c>
      <c r="D1799">
        <v>4</v>
      </c>
      <c r="E1799" t="s">
        <v>3312</v>
      </c>
      <c r="F1799" t="s">
        <v>1306</v>
      </c>
      <c r="G1799" t="s">
        <v>28</v>
      </c>
      <c r="H1799">
        <v>4</v>
      </c>
      <c r="I1799">
        <v>11</v>
      </c>
      <c r="J1799">
        <v>2003</v>
      </c>
      <c r="K1799" t="s">
        <v>278</v>
      </c>
      <c r="L1799">
        <v>37</v>
      </c>
      <c r="M1799" t="s">
        <v>3302</v>
      </c>
      <c r="N1799" t="s">
        <v>458</v>
      </c>
      <c r="O1799" t="s">
        <v>459</v>
      </c>
      <c r="P1799" t="s">
        <v>460</v>
      </c>
      <c r="Q1799" t="s">
        <v>34</v>
      </c>
      <c r="R1799" t="s">
        <v>461</v>
      </c>
      <c r="S1799" t="s">
        <v>462</v>
      </c>
      <c r="T1799" t="s">
        <v>463</v>
      </c>
      <c r="U1799" t="s">
        <v>353</v>
      </c>
      <c r="V1799" t="s">
        <v>39</v>
      </c>
      <c r="W1799" t="s">
        <v>464</v>
      </c>
      <c r="X1799" t="s">
        <v>465</v>
      </c>
      <c r="Y1799" t="s">
        <v>42</v>
      </c>
    </row>
    <row r="1800" spans="1:25" x14ac:dyDescent="0.25">
      <c r="A1800">
        <v>10181</v>
      </c>
      <c r="B1800">
        <v>37</v>
      </c>
      <c r="C1800" t="s">
        <v>3307</v>
      </c>
      <c r="D1800">
        <v>8</v>
      </c>
      <c r="E1800" t="s">
        <v>3313</v>
      </c>
      <c r="F1800" t="s">
        <v>802</v>
      </c>
      <c r="G1800" t="s">
        <v>28</v>
      </c>
      <c r="H1800">
        <v>4</v>
      </c>
      <c r="I1800">
        <v>11</v>
      </c>
      <c r="J1800">
        <v>2003</v>
      </c>
      <c r="K1800" t="s">
        <v>278</v>
      </c>
      <c r="L1800">
        <v>37</v>
      </c>
      <c r="M1800" t="s">
        <v>3302</v>
      </c>
      <c r="N1800" t="s">
        <v>107</v>
      </c>
      <c r="O1800" t="s">
        <v>108</v>
      </c>
      <c r="P1800" t="s">
        <v>109</v>
      </c>
      <c r="Q1800" t="s">
        <v>34</v>
      </c>
      <c r="R1800" t="s">
        <v>110</v>
      </c>
      <c r="S1800" t="s">
        <v>34</v>
      </c>
      <c r="T1800" t="s">
        <v>111</v>
      </c>
      <c r="U1800" t="s">
        <v>112</v>
      </c>
      <c r="V1800" t="s">
        <v>52</v>
      </c>
      <c r="W1800" t="s">
        <v>113</v>
      </c>
      <c r="X1800" t="s">
        <v>114</v>
      </c>
      <c r="Y1800" t="s">
        <v>42</v>
      </c>
    </row>
    <row r="1801" spans="1:25" x14ac:dyDescent="0.25">
      <c r="A1801">
        <v>10192</v>
      </c>
      <c r="B1801">
        <v>30</v>
      </c>
      <c r="C1801" t="s">
        <v>3070</v>
      </c>
      <c r="D1801">
        <v>13</v>
      </c>
      <c r="E1801" t="s">
        <v>3314</v>
      </c>
      <c r="F1801" t="s">
        <v>804</v>
      </c>
      <c r="G1801" t="s">
        <v>28</v>
      </c>
      <c r="H1801">
        <v>4</v>
      </c>
      <c r="I1801">
        <v>11</v>
      </c>
      <c r="J1801">
        <v>2003</v>
      </c>
      <c r="K1801" t="s">
        <v>278</v>
      </c>
      <c r="L1801">
        <v>37</v>
      </c>
      <c r="M1801" t="s">
        <v>3302</v>
      </c>
      <c r="N1801" t="s">
        <v>425</v>
      </c>
      <c r="O1801" t="s">
        <v>426</v>
      </c>
      <c r="P1801" t="s">
        <v>427</v>
      </c>
      <c r="Q1801" t="s">
        <v>34</v>
      </c>
      <c r="R1801" t="s">
        <v>428</v>
      </c>
      <c r="S1801" t="s">
        <v>429</v>
      </c>
      <c r="T1801" t="s">
        <v>430</v>
      </c>
      <c r="U1801" t="s">
        <v>38</v>
      </c>
      <c r="V1801" t="s">
        <v>39</v>
      </c>
      <c r="W1801" t="s">
        <v>75</v>
      </c>
      <c r="X1801" t="s">
        <v>422</v>
      </c>
      <c r="Y1801" t="s">
        <v>42</v>
      </c>
    </row>
    <row r="1802" spans="1:25" x14ac:dyDescent="0.25">
      <c r="A1802">
        <v>10203</v>
      </c>
      <c r="B1802">
        <v>21</v>
      </c>
      <c r="C1802" t="s">
        <v>3309</v>
      </c>
      <c r="D1802">
        <v>2</v>
      </c>
      <c r="E1802" t="s">
        <v>3315</v>
      </c>
      <c r="F1802" t="s">
        <v>814</v>
      </c>
      <c r="G1802" t="s">
        <v>28</v>
      </c>
      <c r="H1802">
        <v>4</v>
      </c>
      <c r="I1802">
        <v>12</v>
      </c>
      <c r="J1802">
        <v>2003</v>
      </c>
      <c r="K1802" t="s">
        <v>278</v>
      </c>
      <c r="L1802">
        <v>37</v>
      </c>
      <c r="M1802" t="s">
        <v>3302</v>
      </c>
      <c r="N1802" t="s">
        <v>268</v>
      </c>
      <c r="O1802" t="s">
        <v>269</v>
      </c>
      <c r="P1802" t="s">
        <v>270</v>
      </c>
      <c r="Q1802" t="s">
        <v>34</v>
      </c>
      <c r="R1802" t="s">
        <v>271</v>
      </c>
      <c r="S1802" t="s">
        <v>34</v>
      </c>
      <c r="T1802" t="s">
        <v>272</v>
      </c>
      <c r="U1802" t="s">
        <v>273</v>
      </c>
      <c r="V1802" t="s">
        <v>52</v>
      </c>
      <c r="W1802" t="s">
        <v>274</v>
      </c>
      <c r="X1802" t="s">
        <v>275</v>
      </c>
      <c r="Y1802" t="s">
        <v>42</v>
      </c>
    </row>
    <row r="1803" spans="1:25" x14ac:dyDescent="0.25">
      <c r="A1803">
        <v>10212</v>
      </c>
      <c r="B1803">
        <v>34</v>
      </c>
      <c r="C1803" t="s">
        <v>3316</v>
      </c>
      <c r="D1803">
        <v>12</v>
      </c>
      <c r="E1803" t="s">
        <v>3317</v>
      </c>
      <c r="F1803" t="s">
        <v>1069</v>
      </c>
      <c r="G1803" t="s">
        <v>28</v>
      </c>
      <c r="H1803">
        <v>1</v>
      </c>
      <c r="I1803">
        <v>1</v>
      </c>
      <c r="J1803">
        <v>2004</v>
      </c>
      <c r="K1803" t="s">
        <v>278</v>
      </c>
      <c r="L1803">
        <v>37</v>
      </c>
      <c r="M1803" t="s">
        <v>3302</v>
      </c>
      <c r="N1803" t="s">
        <v>268</v>
      </c>
      <c r="O1803" t="s">
        <v>269</v>
      </c>
      <c r="P1803" t="s">
        <v>270</v>
      </c>
      <c r="Q1803" t="s">
        <v>34</v>
      </c>
      <c r="R1803" t="s">
        <v>271</v>
      </c>
      <c r="S1803" t="s">
        <v>34</v>
      </c>
      <c r="T1803" t="s">
        <v>272</v>
      </c>
      <c r="U1803" t="s">
        <v>273</v>
      </c>
      <c r="V1803" t="s">
        <v>52</v>
      </c>
      <c r="W1803" t="s">
        <v>274</v>
      </c>
      <c r="X1803" t="s">
        <v>275</v>
      </c>
      <c r="Y1803" t="s">
        <v>42</v>
      </c>
    </row>
    <row r="1804" spans="1:25" x14ac:dyDescent="0.25">
      <c r="A1804">
        <v>10225</v>
      </c>
      <c r="B1804">
        <v>42</v>
      </c>
      <c r="C1804" t="s">
        <v>3318</v>
      </c>
      <c r="D1804">
        <v>3</v>
      </c>
      <c r="E1804" t="s">
        <v>3319</v>
      </c>
      <c r="F1804" t="s">
        <v>817</v>
      </c>
      <c r="G1804" t="s">
        <v>28</v>
      </c>
      <c r="H1804">
        <v>1</v>
      </c>
      <c r="I1804">
        <v>2</v>
      </c>
      <c r="J1804">
        <v>2004</v>
      </c>
      <c r="K1804" t="s">
        <v>278</v>
      </c>
      <c r="L1804">
        <v>37</v>
      </c>
      <c r="M1804" t="s">
        <v>3302</v>
      </c>
      <c r="N1804" t="s">
        <v>818</v>
      </c>
      <c r="O1804" t="s">
        <v>819</v>
      </c>
      <c r="P1804" t="s">
        <v>820</v>
      </c>
      <c r="Q1804" t="s">
        <v>34</v>
      </c>
      <c r="R1804" t="s">
        <v>821</v>
      </c>
      <c r="S1804" t="s">
        <v>34</v>
      </c>
      <c r="T1804" t="s">
        <v>822</v>
      </c>
      <c r="U1804" t="s">
        <v>823</v>
      </c>
      <c r="V1804" t="s">
        <v>52</v>
      </c>
      <c r="W1804" t="s">
        <v>824</v>
      </c>
      <c r="X1804" t="s">
        <v>150</v>
      </c>
      <c r="Y1804" t="s">
        <v>42</v>
      </c>
    </row>
    <row r="1805" spans="1:25" x14ac:dyDescent="0.25">
      <c r="A1805">
        <v>10239</v>
      </c>
      <c r="B1805">
        <v>20</v>
      </c>
      <c r="C1805" t="s">
        <v>3320</v>
      </c>
      <c r="D1805">
        <v>2</v>
      </c>
      <c r="E1805" t="s">
        <v>3321</v>
      </c>
      <c r="F1805" t="s">
        <v>1237</v>
      </c>
      <c r="G1805" t="s">
        <v>28</v>
      </c>
      <c r="H1805">
        <v>2</v>
      </c>
      <c r="I1805">
        <v>4</v>
      </c>
      <c r="J1805">
        <v>2004</v>
      </c>
      <c r="K1805" t="s">
        <v>278</v>
      </c>
      <c r="L1805">
        <v>37</v>
      </c>
      <c r="M1805" t="s">
        <v>3302</v>
      </c>
      <c r="N1805" t="s">
        <v>688</v>
      </c>
      <c r="O1805" t="s">
        <v>689</v>
      </c>
      <c r="P1805" t="s">
        <v>690</v>
      </c>
      <c r="Q1805" t="s">
        <v>34</v>
      </c>
      <c r="R1805" t="s">
        <v>691</v>
      </c>
      <c r="S1805" t="s">
        <v>34</v>
      </c>
      <c r="T1805" t="s">
        <v>692</v>
      </c>
      <c r="U1805" t="s">
        <v>196</v>
      </c>
      <c r="V1805" t="s">
        <v>52</v>
      </c>
      <c r="W1805" t="s">
        <v>693</v>
      </c>
      <c r="X1805" t="s">
        <v>694</v>
      </c>
      <c r="Y1805" t="s">
        <v>42</v>
      </c>
    </row>
    <row r="1806" spans="1:25" x14ac:dyDescent="0.25">
      <c r="A1806">
        <v>10253</v>
      </c>
      <c r="B1806">
        <v>40</v>
      </c>
      <c r="C1806" t="s">
        <v>3307</v>
      </c>
      <c r="D1806">
        <v>7</v>
      </c>
      <c r="E1806" t="s">
        <v>3322</v>
      </c>
      <c r="F1806" t="s">
        <v>828</v>
      </c>
      <c r="G1806" t="s">
        <v>591</v>
      </c>
      <c r="H1806">
        <v>2</v>
      </c>
      <c r="I1806">
        <v>6</v>
      </c>
      <c r="J1806">
        <v>2004</v>
      </c>
      <c r="K1806" t="s">
        <v>278</v>
      </c>
      <c r="L1806">
        <v>37</v>
      </c>
      <c r="M1806" t="s">
        <v>3302</v>
      </c>
      <c r="N1806" t="s">
        <v>257</v>
      </c>
      <c r="O1806" t="s">
        <v>258</v>
      </c>
      <c r="P1806" t="s">
        <v>259</v>
      </c>
      <c r="Q1806" t="s">
        <v>34</v>
      </c>
      <c r="R1806" t="s">
        <v>260</v>
      </c>
      <c r="S1806" t="s">
        <v>34</v>
      </c>
      <c r="T1806" t="s">
        <v>261</v>
      </c>
      <c r="U1806" t="s">
        <v>262</v>
      </c>
      <c r="V1806" t="s">
        <v>52</v>
      </c>
      <c r="W1806" t="s">
        <v>263</v>
      </c>
      <c r="X1806" t="s">
        <v>264</v>
      </c>
      <c r="Y1806" t="s">
        <v>42</v>
      </c>
    </row>
    <row r="1807" spans="1:25" x14ac:dyDescent="0.25">
      <c r="A1807">
        <v>10266</v>
      </c>
      <c r="B1807">
        <v>34</v>
      </c>
      <c r="C1807" t="s">
        <v>3323</v>
      </c>
      <c r="D1807">
        <v>8</v>
      </c>
      <c r="E1807" t="s">
        <v>3324</v>
      </c>
      <c r="F1807" t="s">
        <v>830</v>
      </c>
      <c r="G1807" t="s">
        <v>28</v>
      </c>
      <c r="H1807">
        <v>3</v>
      </c>
      <c r="I1807">
        <v>7</v>
      </c>
      <c r="J1807">
        <v>2004</v>
      </c>
      <c r="K1807" t="s">
        <v>278</v>
      </c>
      <c r="L1807">
        <v>37</v>
      </c>
      <c r="M1807" t="s">
        <v>3302</v>
      </c>
      <c r="N1807" t="s">
        <v>831</v>
      </c>
      <c r="O1807" t="s">
        <v>832</v>
      </c>
      <c r="P1807" t="s">
        <v>833</v>
      </c>
      <c r="Q1807" t="s">
        <v>34</v>
      </c>
      <c r="R1807" t="s">
        <v>834</v>
      </c>
      <c r="S1807" t="s">
        <v>34</v>
      </c>
      <c r="T1807" t="s">
        <v>835</v>
      </c>
      <c r="U1807" t="s">
        <v>396</v>
      </c>
      <c r="V1807" t="s">
        <v>52</v>
      </c>
      <c r="W1807" t="s">
        <v>836</v>
      </c>
      <c r="X1807" t="s">
        <v>837</v>
      </c>
      <c r="Y1807" t="s">
        <v>42</v>
      </c>
    </row>
    <row r="1808" spans="1:25" x14ac:dyDescent="0.25">
      <c r="A1808">
        <v>10278</v>
      </c>
      <c r="B1808">
        <v>31</v>
      </c>
      <c r="C1808" t="s">
        <v>3325</v>
      </c>
      <c r="D1808">
        <v>8</v>
      </c>
      <c r="E1808" t="s">
        <v>3326</v>
      </c>
      <c r="F1808" t="s">
        <v>1317</v>
      </c>
      <c r="G1808" t="s">
        <v>28</v>
      </c>
      <c r="H1808">
        <v>3</v>
      </c>
      <c r="I1808">
        <v>8</v>
      </c>
      <c r="J1808">
        <v>2004</v>
      </c>
      <c r="K1808" t="s">
        <v>278</v>
      </c>
      <c r="L1808">
        <v>37</v>
      </c>
      <c r="M1808" t="s">
        <v>3302</v>
      </c>
      <c r="N1808" t="s">
        <v>1318</v>
      </c>
      <c r="O1808" t="s">
        <v>1319</v>
      </c>
      <c r="P1808" t="s">
        <v>1320</v>
      </c>
      <c r="Q1808" t="s">
        <v>34</v>
      </c>
      <c r="R1808" t="s">
        <v>1321</v>
      </c>
      <c r="S1808" t="s">
        <v>1322</v>
      </c>
      <c r="T1808" t="s">
        <v>1323</v>
      </c>
      <c r="U1808" t="s">
        <v>38</v>
      </c>
      <c r="V1808" t="s">
        <v>39</v>
      </c>
      <c r="W1808" t="s">
        <v>168</v>
      </c>
      <c r="X1808" t="s">
        <v>705</v>
      </c>
      <c r="Y1808" t="s">
        <v>42</v>
      </c>
    </row>
    <row r="1809" spans="1:25" x14ac:dyDescent="0.25">
      <c r="A1809">
        <v>10287</v>
      </c>
      <c r="B1809">
        <v>36</v>
      </c>
      <c r="C1809" t="s">
        <v>3327</v>
      </c>
      <c r="D1809">
        <v>6</v>
      </c>
      <c r="E1809" t="s">
        <v>3328</v>
      </c>
      <c r="F1809" t="s">
        <v>846</v>
      </c>
      <c r="G1809" t="s">
        <v>28</v>
      </c>
      <c r="H1809">
        <v>3</v>
      </c>
      <c r="I1809">
        <v>8</v>
      </c>
      <c r="J1809">
        <v>2004</v>
      </c>
      <c r="K1809" t="s">
        <v>278</v>
      </c>
      <c r="L1809">
        <v>37</v>
      </c>
      <c r="M1809" t="s">
        <v>3302</v>
      </c>
      <c r="N1809" t="s">
        <v>818</v>
      </c>
      <c r="O1809" t="s">
        <v>819</v>
      </c>
      <c r="P1809" t="s">
        <v>820</v>
      </c>
      <c r="Q1809" t="s">
        <v>34</v>
      </c>
      <c r="R1809" t="s">
        <v>821</v>
      </c>
      <c r="S1809" t="s">
        <v>34</v>
      </c>
      <c r="T1809" t="s">
        <v>822</v>
      </c>
      <c r="U1809" t="s">
        <v>823</v>
      </c>
      <c r="V1809" t="s">
        <v>52</v>
      </c>
      <c r="W1809" t="s">
        <v>824</v>
      </c>
      <c r="X1809" t="s">
        <v>150</v>
      </c>
      <c r="Y1809" t="s">
        <v>42</v>
      </c>
    </row>
    <row r="1810" spans="1:25" x14ac:dyDescent="0.25">
      <c r="A1810">
        <v>10301</v>
      </c>
      <c r="B1810">
        <v>48</v>
      </c>
      <c r="C1810" t="s">
        <v>3329</v>
      </c>
      <c r="D1810">
        <v>10</v>
      </c>
      <c r="E1810" t="s">
        <v>3330</v>
      </c>
      <c r="F1810" t="s">
        <v>1326</v>
      </c>
      <c r="G1810" t="s">
        <v>28</v>
      </c>
      <c r="H1810">
        <v>4</v>
      </c>
      <c r="I1810">
        <v>10</v>
      </c>
      <c r="J1810">
        <v>2003</v>
      </c>
      <c r="K1810" t="s">
        <v>278</v>
      </c>
      <c r="L1810">
        <v>37</v>
      </c>
      <c r="M1810" t="s">
        <v>3302</v>
      </c>
      <c r="N1810" t="s">
        <v>1327</v>
      </c>
      <c r="O1810" t="s">
        <v>1328</v>
      </c>
      <c r="P1810" t="s">
        <v>1329</v>
      </c>
      <c r="Q1810" t="s">
        <v>34</v>
      </c>
      <c r="R1810" t="s">
        <v>1330</v>
      </c>
      <c r="S1810" t="s">
        <v>34</v>
      </c>
      <c r="T1810" t="s">
        <v>1331</v>
      </c>
      <c r="U1810" t="s">
        <v>112</v>
      </c>
      <c r="V1810" t="s">
        <v>52</v>
      </c>
      <c r="W1810" t="s">
        <v>1332</v>
      </c>
      <c r="X1810" t="s">
        <v>1333</v>
      </c>
      <c r="Y1810" t="s">
        <v>42</v>
      </c>
    </row>
    <row r="1811" spans="1:25" x14ac:dyDescent="0.25">
      <c r="A1811">
        <v>10310</v>
      </c>
      <c r="B1811">
        <v>33</v>
      </c>
      <c r="C1811" t="s">
        <v>3331</v>
      </c>
      <c r="D1811">
        <v>4</v>
      </c>
      <c r="E1811" t="s">
        <v>3332</v>
      </c>
      <c r="F1811" t="s">
        <v>856</v>
      </c>
      <c r="G1811" t="s">
        <v>28</v>
      </c>
      <c r="H1811">
        <v>4</v>
      </c>
      <c r="I1811">
        <v>10</v>
      </c>
      <c r="J1811">
        <v>2004</v>
      </c>
      <c r="K1811" t="s">
        <v>278</v>
      </c>
      <c r="L1811">
        <v>37</v>
      </c>
      <c r="M1811" t="s">
        <v>3302</v>
      </c>
      <c r="N1811" t="s">
        <v>805</v>
      </c>
      <c r="O1811" t="s">
        <v>806</v>
      </c>
      <c r="P1811" t="s">
        <v>807</v>
      </c>
      <c r="Q1811" t="s">
        <v>34</v>
      </c>
      <c r="R1811" t="s">
        <v>808</v>
      </c>
      <c r="S1811" t="s">
        <v>34</v>
      </c>
      <c r="T1811" t="s">
        <v>809</v>
      </c>
      <c r="U1811" t="s">
        <v>810</v>
      </c>
      <c r="V1811" t="s">
        <v>52</v>
      </c>
      <c r="W1811" t="s">
        <v>811</v>
      </c>
      <c r="X1811" t="s">
        <v>812</v>
      </c>
      <c r="Y1811" t="s">
        <v>42</v>
      </c>
    </row>
    <row r="1812" spans="1:25" x14ac:dyDescent="0.25">
      <c r="A1812">
        <v>10321</v>
      </c>
      <c r="B1812">
        <v>37</v>
      </c>
      <c r="C1812" t="s">
        <v>3333</v>
      </c>
      <c r="D1812">
        <v>12</v>
      </c>
      <c r="E1812" t="s">
        <v>3334</v>
      </c>
      <c r="F1812" t="s">
        <v>424</v>
      </c>
      <c r="G1812" t="s">
        <v>28</v>
      </c>
      <c r="H1812">
        <v>4</v>
      </c>
      <c r="I1812">
        <v>11</v>
      </c>
      <c r="J1812">
        <v>2004</v>
      </c>
      <c r="K1812" t="s">
        <v>278</v>
      </c>
      <c r="L1812">
        <v>37</v>
      </c>
      <c r="M1812" t="s">
        <v>3302</v>
      </c>
      <c r="N1812" t="s">
        <v>248</v>
      </c>
      <c r="O1812" t="s">
        <v>249</v>
      </c>
      <c r="P1812" t="s">
        <v>250</v>
      </c>
      <c r="Q1812" t="s">
        <v>34</v>
      </c>
      <c r="R1812" t="s">
        <v>251</v>
      </c>
      <c r="S1812" t="s">
        <v>185</v>
      </c>
      <c r="T1812" t="s">
        <v>252</v>
      </c>
      <c r="U1812" t="s">
        <v>38</v>
      </c>
      <c r="V1812" t="s">
        <v>39</v>
      </c>
      <c r="W1812" t="s">
        <v>253</v>
      </c>
      <c r="X1812" t="s">
        <v>254</v>
      </c>
      <c r="Y1812" t="s">
        <v>42</v>
      </c>
    </row>
    <row r="1813" spans="1:25" x14ac:dyDescent="0.25">
      <c r="A1813">
        <v>10331</v>
      </c>
      <c r="B1813">
        <v>27</v>
      </c>
      <c r="C1813" t="s">
        <v>3335</v>
      </c>
      <c r="D1813">
        <v>13</v>
      </c>
      <c r="E1813" t="s">
        <v>3336</v>
      </c>
      <c r="F1813" t="s">
        <v>1337</v>
      </c>
      <c r="G1813" t="s">
        <v>28</v>
      </c>
      <c r="H1813">
        <v>4</v>
      </c>
      <c r="I1813">
        <v>11</v>
      </c>
      <c r="J1813">
        <v>2004</v>
      </c>
      <c r="K1813" t="s">
        <v>278</v>
      </c>
      <c r="L1813">
        <v>37</v>
      </c>
      <c r="M1813" t="s">
        <v>3302</v>
      </c>
      <c r="N1813" t="s">
        <v>494</v>
      </c>
      <c r="O1813" t="s">
        <v>495</v>
      </c>
      <c r="P1813" t="s">
        <v>496</v>
      </c>
      <c r="Q1813" t="s">
        <v>34</v>
      </c>
      <c r="R1813" t="s">
        <v>332</v>
      </c>
      <c r="S1813" t="s">
        <v>214</v>
      </c>
      <c r="T1813" t="s">
        <v>333</v>
      </c>
      <c r="U1813" t="s">
        <v>38</v>
      </c>
      <c r="V1813" t="s">
        <v>39</v>
      </c>
      <c r="W1813" t="s">
        <v>187</v>
      </c>
      <c r="X1813" t="s">
        <v>497</v>
      </c>
      <c r="Y1813" t="s">
        <v>42</v>
      </c>
    </row>
    <row r="1814" spans="1:25" x14ac:dyDescent="0.25">
      <c r="A1814">
        <v>10342</v>
      </c>
      <c r="B1814">
        <v>39</v>
      </c>
      <c r="C1814" t="s">
        <v>3323</v>
      </c>
      <c r="D1814">
        <v>9</v>
      </c>
      <c r="E1814" t="s">
        <v>3337</v>
      </c>
      <c r="F1814" t="s">
        <v>220</v>
      </c>
      <c r="G1814" t="s">
        <v>28</v>
      </c>
      <c r="H1814">
        <v>4</v>
      </c>
      <c r="I1814">
        <v>11</v>
      </c>
      <c r="J1814">
        <v>2004</v>
      </c>
      <c r="K1814" t="s">
        <v>278</v>
      </c>
      <c r="L1814">
        <v>37</v>
      </c>
      <c r="M1814" t="s">
        <v>3302</v>
      </c>
      <c r="N1814" t="s">
        <v>132</v>
      </c>
      <c r="O1814" t="s">
        <v>133</v>
      </c>
      <c r="P1814" t="s">
        <v>134</v>
      </c>
      <c r="Q1814" t="s">
        <v>135</v>
      </c>
      <c r="R1814" t="s">
        <v>136</v>
      </c>
      <c r="S1814" t="s">
        <v>137</v>
      </c>
      <c r="T1814" t="s">
        <v>138</v>
      </c>
      <c r="U1814" t="s">
        <v>139</v>
      </c>
      <c r="V1814" t="s">
        <v>140</v>
      </c>
      <c r="W1814" t="s">
        <v>141</v>
      </c>
      <c r="X1814" t="s">
        <v>142</v>
      </c>
      <c r="Y1814" t="s">
        <v>42</v>
      </c>
    </row>
    <row r="1815" spans="1:25" x14ac:dyDescent="0.25">
      <c r="A1815">
        <v>10355</v>
      </c>
      <c r="B1815">
        <v>36</v>
      </c>
      <c r="C1815" t="s">
        <v>3338</v>
      </c>
      <c r="D1815">
        <v>4</v>
      </c>
      <c r="E1815" t="s">
        <v>3339</v>
      </c>
      <c r="F1815" t="s">
        <v>2386</v>
      </c>
      <c r="G1815" t="s">
        <v>28</v>
      </c>
      <c r="H1815">
        <v>4</v>
      </c>
      <c r="I1815">
        <v>12</v>
      </c>
      <c r="J1815">
        <v>2004</v>
      </c>
      <c r="K1815" t="s">
        <v>278</v>
      </c>
      <c r="L1815">
        <v>37</v>
      </c>
      <c r="M1815" t="s">
        <v>3302</v>
      </c>
      <c r="N1815" t="s">
        <v>268</v>
      </c>
      <c r="O1815" t="s">
        <v>269</v>
      </c>
      <c r="P1815" t="s">
        <v>270</v>
      </c>
      <c r="Q1815" t="s">
        <v>34</v>
      </c>
      <c r="R1815" t="s">
        <v>271</v>
      </c>
      <c r="S1815" t="s">
        <v>34</v>
      </c>
      <c r="T1815" t="s">
        <v>272</v>
      </c>
      <c r="U1815" t="s">
        <v>273</v>
      </c>
      <c r="V1815" t="s">
        <v>52</v>
      </c>
      <c r="W1815" t="s">
        <v>274</v>
      </c>
      <c r="X1815" t="s">
        <v>275</v>
      </c>
      <c r="Y1815" t="s">
        <v>42</v>
      </c>
    </row>
    <row r="1816" spans="1:25" x14ac:dyDescent="0.25">
      <c r="A1816">
        <v>10367</v>
      </c>
      <c r="B1816">
        <v>36</v>
      </c>
      <c r="C1816" t="s">
        <v>77</v>
      </c>
      <c r="D1816">
        <v>2</v>
      </c>
      <c r="E1816" t="s">
        <v>3340</v>
      </c>
      <c r="F1816" t="s">
        <v>1493</v>
      </c>
      <c r="G1816" t="s">
        <v>724</v>
      </c>
      <c r="H1816">
        <v>1</v>
      </c>
      <c r="I1816">
        <v>1</v>
      </c>
      <c r="J1816">
        <v>2005</v>
      </c>
      <c r="K1816" t="s">
        <v>278</v>
      </c>
      <c r="L1816">
        <v>37</v>
      </c>
      <c r="M1816" t="s">
        <v>3302</v>
      </c>
      <c r="N1816" t="s">
        <v>69</v>
      </c>
      <c r="O1816" t="s">
        <v>70</v>
      </c>
      <c r="P1816" t="s">
        <v>71</v>
      </c>
      <c r="Q1816" t="s">
        <v>34</v>
      </c>
      <c r="R1816" t="s">
        <v>72</v>
      </c>
      <c r="S1816" t="s">
        <v>73</v>
      </c>
      <c r="T1816" t="s">
        <v>74</v>
      </c>
      <c r="U1816" t="s">
        <v>38</v>
      </c>
      <c r="V1816" t="s">
        <v>39</v>
      </c>
      <c r="W1816" t="s">
        <v>75</v>
      </c>
      <c r="X1816" t="s">
        <v>76</v>
      </c>
      <c r="Y1816" t="s">
        <v>65</v>
      </c>
    </row>
    <row r="1817" spans="1:25" x14ac:dyDescent="0.25">
      <c r="A1817">
        <v>10378</v>
      </c>
      <c r="B1817">
        <v>41</v>
      </c>
      <c r="C1817" t="s">
        <v>77</v>
      </c>
      <c r="D1817">
        <v>7</v>
      </c>
      <c r="E1817" t="s">
        <v>3341</v>
      </c>
      <c r="F1817" t="s">
        <v>1496</v>
      </c>
      <c r="G1817" t="s">
        <v>28</v>
      </c>
      <c r="H1817">
        <v>1</v>
      </c>
      <c r="I1817">
        <v>2</v>
      </c>
      <c r="J1817">
        <v>2005</v>
      </c>
      <c r="K1817" t="s">
        <v>278</v>
      </c>
      <c r="L1817">
        <v>37</v>
      </c>
      <c r="M1817" t="s">
        <v>3302</v>
      </c>
      <c r="N1817" t="s">
        <v>268</v>
      </c>
      <c r="O1817" t="s">
        <v>269</v>
      </c>
      <c r="P1817" t="s">
        <v>270</v>
      </c>
      <c r="Q1817" t="s">
        <v>34</v>
      </c>
      <c r="R1817" t="s">
        <v>271</v>
      </c>
      <c r="S1817" t="s">
        <v>34</v>
      </c>
      <c r="T1817" t="s">
        <v>272</v>
      </c>
      <c r="U1817" t="s">
        <v>273</v>
      </c>
      <c r="V1817" t="s">
        <v>52</v>
      </c>
      <c r="W1817" t="s">
        <v>274</v>
      </c>
      <c r="X1817" t="s">
        <v>275</v>
      </c>
      <c r="Y1817" t="s">
        <v>65</v>
      </c>
    </row>
    <row r="1818" spans="1:25" x14ac:dyDescent="0.25">
      <c r="A1818">
        <v>10390</v>
      </c>
      <c r="B1818">
        <v>37</v>
      </c>
      <c r="C1818" t="s">
        <v>77</v>
      </c>
      <c r="D1818">
        <v>5</v>
      </c>
      <c r="E1818" t="s">
        <v>3342</v>
      </c>
      <c r="F1818" t="s">
        <v>1348</v>
      </c>
      <c r="G1818" t="s">
        <v>28</v>
      </c>
      <c r="H1818">
        <v>1</v>
      </c>
      <c r="I1818">
        <v>3</v>
      </c>
      <c r="J1818">
        <v>2005</v>
      </c>
      <c r="K1818" t="s">
        <v>278</v>
      </c>
      <c r="L1818">
        <v>37</v>
      </c>
      <c r="M1818" t="s">
        <v>3302</v>
      </c>
      <c r="N1818" t="s">
        <v>417</v>
      </c>
      <c r="O1818" t="s">
        <v>418</v>
      </c>
      <c r="P1818" t="s">
        <v>419</v>
      </c>
      <c r="Q1818" t="s">
        <v>34</v>
      </c>
      <c r="R1818" t="s">
        <v>420</v>
      </c>
      <c r="S1818" t="s">
        <v>73</v>
      </c>
      <c r="T1818" t="s">
        <v>167</v>
      </c>
      <c r="U1818" t="s">
        <v>38</v>
      </c>
      <c r="V1818" t="s">
        <v>39</v>
      </c>
      <c r="W1818" t="s">
        <v>421</v>
      </c>
      <c r="X1818" t="s">
        <v>422</v>
      </c>
      <c r="Y1818" t="s">
        <v>65</v>
      </c>
    </row>
    <row r="1819" spans="1:25" x14ac:dyDescent="0.25">
      <c r="A1819">
        <v>10405</v>
      </c>
      <c r="B1819">
        <v>47</v>
      </c>
      <c r="C1819" t="s">
        <v>3320</v>
      </c>
      <c r="D1819">
        <v>2</v>
      </c>
      <c r="E1819" t="s">
        <v>3343</v>
      </c>
      <c r="F1819" t="s">
        <v>1254</v>
      </c>
      <c r="G1819" t="s">
        <v>28</v>
      </c>
      <c r="H1819">
        <v>2</v>
      </c>
      <c r="I1819">
        <v>4</v>
      </c>
      <c r="J1819">
        <v>2005</v>
      </c>
      <c r="K1819" t="s">
        <v>278</v>
      </c>
      <c r="L1819">
        <v>37</v>
      </c>
      <c r="M1819" t="s">
        <v>3302</v>
      </c>
      <c r="N1819" t="s">
        <v>1255</v>
      </c>
      <c r="O1819" t="s">
        <v>1256</v>
      </c>
      <c r="P1819" t="s">
        <v>1257</v>
      </c>
      <c r="Q1819" t="s">
        <v>34</v>
      </c>
      <c r="R1819" t="s">
        <v>1258</v>
      </c>
      <c r="S1819" t="s">
        <v>34</v>
      </c>
      <c r="T1819" t="s">
        <v>1259</v>
      </c>
      <c r="U1819" t="s">
        <v>51</v>
      </c>
      <c r="V1819" t="s">
        <v>52</v>
      </c>
      <c r="W1819" t="s">
        <v>1260</v>
      </c>
      <c r="X1819" t="s">
        <v>1261</v>
      </c>
      <c r="Y1819" t="s">
        <v>42</v>
      </c>
    </row>
    <row r="1820" spans="1:25" x14ac:dyDescent="0.25">
      <c r="A1820">
        <v>10419</v>
      </c>
      <c r="B1820">
        <v>15</v>
      </c>
      <c r="C1820" t="s">
        <v>3307</v>
      </c>
      <c r="D1820">
        <v>7</v>
      </c>
      <c r="E1820" t="s">
        <v>3344</v>
      </c>
      <c r="F1820" t="s">
        <v>878</v>
      </c>
      <c r="G1820" t="s">
        <v>28</v>
      </c>
      <c r="H1820">
        <v>2</v>
      </c>
      <c r="I1820">
        <v>5</v>
      </c>
      <c r="J1820">
        <v>2005</v>
      </c>
      <c r="K1820" t="s">
        <v>278</v>
      </c>
      <c r="L1820">
        <v>37</v>
      </c>
      <c r="M1820" t="s">
        <v>3302</v>
      </c>
      <c r="N1820" t="s">
        <v>221</v>
      </c>
      <c r="O1820" t="s">
        <v>222</v>
      </c>
      <c r="P1820" t="s">
        <v>223</v>
      </c>
      <c r="Q1820" t="s">
        <v>34</v>
      </c>
      <c r="R1820" t="s">
        <v>224</v>
      </c>
      <c r="S1820" t="s">
        <v>34</v>
      </c>
      <c r="T1820" t="s">
        <v>225</v>
      </c>
      <c r="U1820" t="s">
        <v>226</v>
      </c>
      <c r="V1820" t="s">
        <v>52</v>
      </c>
      <c r="W1820" t="s">
        <v>227</v>
      </c>
      <c r="X1820" t="s">
        <v>228</v>
      </c>
      <c r="Y1820" t="s">
        <v>42</v>
      </c>
    </row>
    <row r="1821" spans="1:25" x14ac:dyDescent="0.25">
      <c r="A1821">
        <v>10105</v>
      </c>
      <c r="B1821">
        <v>44</v>
      </c>
      <c r="C1821" t="s">
        <v>3345</v>
      </c>
      <c r="D1821">
        <v>4</v>
      </c>
      <c r="E1821" t="s">
        <v>3346</v>
      </c>
      <c r="F1821" t="s">
        <v>560</v>
      </c>
      <c r="G1821" t="s">
        <v>28</v>
      </c>
      <c r="H1821">
        <v>1</v>
      </c>
      <c r="I1821">
        <v>2</v>
      </c>
      <c r="J1821">
        <v>2003</v>
      </c>
      <c r="K1821" t="s">
        <v>1354</v>
      </c>
      <c r="L1821">
        <v>88</v>
      </c>
      <c r="M1821" t="s">
        <v>3347</v>
      </c>
      <c r="N1821" t="s">
        <v>562</v>
      </c>
      <c r="O1821" t="s">
        <v>563</v>
      </c>
      <c r="P1821" t="s">
        <v>564</v>
      </c>
      <c r="Q1821" t="s">
        <v>34</v>
      </c>
      <c r="R1821" t="s">
        <v>565</v>
      </c>
      <c r="S1821" t="s">
        <v>34</v>
      </c>
      <c r="T1821" t="s">
        <v>566</v>
      </c>
      <c r="U1821" t="s">
        <v>567</v>
      </c>
      <c r="V1821" t="s">
        <v>52</v>
      </c>
      <c r="W1821" t="s">
        <v>568</v>
      </c>
      <c r="X1821" t="s">
        <v>569</v>
      </c>
      <c r="Y1821" t="s">
        <v>65</v>
      </c>
    </row>
    <row r="1822" spans="1:25" x14ac:dyDescent="0.25">
      <c r="A1822">
        <v>10119</v>
      </c>
      <c r="B1822">
        <v>35</v>
      </c>
      <c r="C1822" t="s">
        <v>3348</v>
      </c>
      <c r="D1822">
        <v>13</v>
      </c>
      <c r="E1822" t="s">
        <v>3349</v>
      </c>
      <c r="F1822" t="s">
        <v>571</v>
      </c>
      <c r="G1822" t="s">
        <v>28</v>
      </c>
      <c r="H1822">
        <v>2</v>
      </c>
      <c r="I1822">
        <v>4</v>
      </c>
      <c r="J1822">
        <v>2003</v>
      </c>
      <c r="K1822" t="s">
        <v>1354</v>
      </c>
      <c r="L1822">
        <v>88</v>
      </c>
      <c r="M1822" t="s">
        <v>3347</v>
      </c>
      <c r="N1822" t="s">
        <v>221</v>
      </c>
      <c r="O1822" t="s">
        <v>222</v>
      </c>
      <c r="P1822" t="s">
        <v>223</v>
      </c>
      <c r="Q1822" t="s">
        <v>34</v>
      </c>
      <c r="R1822" t="s">
        <v>224</v>
      </c>
      <c r="S1822" t="s">
        <v>34</v>
      </c>
      <c r="T1822" t="s">
        <v>225</v>
      </c>
      <c r="U1822" t="s">
        <v>226</v>
      </c>
      <c r="V1822" t="s">
        <v>52</v>
      </c>
      <c r="W1822" t="s">
        <v>227</v>
      </c>
      <c r="X1822" t="s">
        <v>228</v>
      </c>
      <c r="Y1822" t="s">
        <v>65</v>
      </c>
    </row>
    <row r="1823" spans="1:25" x14ac:dyDescent="0.25">
      <c r="A1823">
        <v>10129</v>
      </c>
      <c r="B1823">
        <v>41</v>
      </c>
      <c r="C1823" t="s">
        <v>3350</v>
      </c>
      <c r="D1823">
        <v>4</v>
      </c>
      <c r="E1823" t="s">
        <v>3351</v>
      </c>
      <c r="F1823" t="s">
        <v>573</v>
      </c>
      <c r="G1823" t="s">
        <v>28</v>
      </c>
      <c r="H1823">
        <v>2</v>
      </c>
      <c r="I1823">
        <v>6</v>
      </c>
      <c r="J1823">
        <v>2003</v>
      </c>
      <c r="K1823" t="s">
        <v>1354</v>
      </c>
      <c r="L1823">
        <v>88</v>
      </c>
      <c r="M1823" t="s">
        <v>3347</v>
      </c>
      <c r="N1823" t="s">
        <v>574</v>
      </c>
      <c r="O1823" t="s">
        <v>575</v>
      </c>
      <c r="P1823" t="s">
        <v>576</v>
      </c>
      <c r="Q1823" t="s">
        <v>34</v>
      </c>
      <c r="R1823" t="s">
        <v>577</v>
      </c>
      <c r="S1823" t="s">
        <v>34</v>
      </c>
      <c r="T1823" t="s">
        <v>578</v>
      </c>
      <c r="U1823" t="s">
        <v>262</v>
      </c>
      <c r="V1823" t="s">
        <v>52</v>
      </c>
      <c r="W1823" t="s">
        <v>84</v>
      </c>
      <c r="X1823" t="s">
        <v>579</v>
      </c>
      <c r="Y1823" t="s">
        <v>65</v>
      </c>
    </row>
    <row r="1824" spans="1:25" x14ac:dyDescent="0.25">
      <c r="A1824">
        <v>10142</v>
      </c>
      <c r="B1824">
        <v>49</v>
      </c>
      <c r="C1824" t="s">
        <v>3352</v>
      </c>
      <c r="D1824">
        <v>1</v>
      </c>
      <c r="E1824" t="s">
        <v>3353</v>
      </c>
      <c r="F1824" t="s">
        <v>891</v>
      </c>
      <c r="G1824" t="s">
        <v>28</v>
      </c>
      <c r="H1824">
        <v>3</v>
      </c>
      <c r="I1824">
        <v>8</v>
      </c>
      <c r="J1824">
        <v>2003</v>
      </c>
      <c r="K1824" t="s">
        <v>1354</v>
      </c>
      <c r="L1824">
        <v>88</v>
      </c>
      <c r="M1824" t="s">
        <v>3347</v>
      </c>
      <c r="N1824" t="s">
        <v>417</v>
      </c>
      <c r="O1824" t="s">
        <v>418</v>
      </c>
      <c r="P1824" t="s">
        <v>419</v>
      </c>
      <c r="Q1824" t="s">
        <v>34</v>
      </c>
      <c r="R1824" t="s">
        <v>420</v>
      </c>
      <c r="S1824" t="s">
        <v>73</v>
      </c>
      <c r="T1824" t="s">
        <v>167</v>
      </c>
      <c r="U1824" t="s">
        <v>38</v>
      </c>
      <c r="V1824" t="s">
        <v>39</v>
      </c>
      <c r="W1824" t="s">
        <v>421</v>
      </c>
      <c r="X1824" t="s">
        <v>422</v>
      </c>
      <c r="Y1824" t="s">
        <v>65</v>
      </c>
    </row>
    <row r="1825" spans="1:25" x14ac:dyDescent="0.25">
      <c r="A1825">
        <v>10154</v>
      </c>
      <c r="B1825">
        <v>31</v>
      </c>
      <c r="C1825" t="s">
        <v>3354</v>
      </c>
      <c r="D1825">
        <v>2</v>
      </c>
      <c r="E1825" t="s">
        <v>3355</v>
      </c>
      <c r="F1825" t="s">
        <v>3356</v>
      </c>
      <c r="G1825" t="s">
        <v>28</v>
      </c>
      <c r="H1825">
        <v>4</v>
      </c>
      <c r="I1825">
        <v>10</v>
      </c>
      <c r="J1825">
        <v>2003</v>
      </c>
      <c r="K1825" t="s">
        <v>1354</v>
      </c>
      <c r="L1825">
        <v>88</v>
      </c>
      <c r="M1825" t="s">
        <v>3347</v>
      </c>
      <c r="N1825" t="s">
        <v>1086</v>
      </c>
      <c r="O1825" t="s">
        <v>1087</v>
      </c>
      <c r="P1825" t="s">
        <v>1088</v>
      </c>
      <c r="Q1825" t="s">
        <v>34</v>
      </c>
      <c r="R1825" t="s">
        <v>1089</v>
      </c>
      <c r="S1825" t="s">
        <v>73</v>
      </c>
      <c r="T1825" t="s">
        <v>1090</v>
      </c>
      <c r="U1825" t="s">
        <v>38</v>
      </c>
      <c r="V1825" t="s">
        <v>39</v>
      </c>
      <c r="W1825" t="s">
        <v>75</v>
      </c>
      <c r="X1825" t="s">
        <v>377</v>
      </c>
      <c r="Y1825" t="s">
        <v>42</v>
      </c>
    </row>
    <row r="1826" spans="1:25" x14ac:dyDescent="0.25">
      <c r="A1826">
        <v>10167</v>
      </c>
      <c r="B1826">
        <v>20</v>
      </c>
      <c r="C1826" t="s">
        <v>3357</v>
      </c>
      <c r="D1826">
        <v>11</v>
      </c>
      <c r="E1826" t="s">
        <v>3358</v>
      </c>
      <c r="F1826" t="s">
        <v>590</v>
      </c>
      <c r="G1826" t="s">
        <v>591</v>
      </c>
      <c r="H1826">
        <v>4</v>
      </c>
      <c r="I1826">
        <v>10</v>
      </c>
      <c r="J1826">
        <v>2003</v>
      </c>
      <c r="K1826" t="s">
        <v>1354</v>
      </c>
      <c r="L1826">
        <v>88</v>
      </c>
      <c r="M1826" t="s">
        <v>3347</v>
      </c>
      <c r="N1826" t="s">
        <v>401</v>
      </c>
      <c r="O1826" t="s">
        <v>402</v>
      </c>
      <c r="P1826" t="s">
        <v>403</v>
      </c>
      <c r="Q1826" t="s">
        <v>34</v>
      </c>
      <c r="R1826" t="s">
        <v>404</v>
      </c>
      <c r="S1826" t="s">
        <v>34</v>
      </c>
      <c r="T1826" t="s">
        <v>405</v>
      </c>
      <c r="U1826" t="s">
        <v>287</v>
      </c>
      <c r="V1826" t="s">
        <v>52</v>
      </c>
      <c r="W1826" t="s">
        <v>406</v>
      </c>
      <c r="X1826" t="s">
        <v>316</v>
      </c>
      <c r="Y1826" t="s">
        <v>42</v>
      </c>
    </row>
    <row r="1827" spans="1:25" x14ac:dyDescent="0.25">
      <c r="A1827">
        <v>10177</v>
      </c>
      <c r="B1827">
        <v>45</v>
      </c>
      <c r="C1827" t="s">
        <v>3345</v>
      </c>
      <c r="D1827">
        <v>2</v>
      </c>
      <c r="E1827" t="s">
        <v>3359</v>
      </c>
      <c r="F1827" t="s">
        <v>2167</v>
      </c>
      <c r="G1827" t="s">
        <v>28</v>
      </c>
      <c r="H1827">
        <v>4</v>
      </c>
      <c r="I1827">
        <v>11</v>
      </c>
      <c r="J1827">
        <v>2003</v>
      </c>
      <c r="K1827" t="s">
        <v>1354</v>
      </c>
      <c r="L1827">
        <v>88</v>
      </c>
      <c r="M1827" t="s">
        <v>3347</v>
      </c>
      <c r="N1827" t="s">
        <v>914</v>
      </c>
      <c r="O1827" t="s">
        <v>915</v>
      </c>
      <c r="P1827" t="s">
        <v>916</v>
      </c>
      <c r="Q1827" t="s">
        <v>34</v>
      </c>
      <c r="R1827" t="s">
        <v>271</v>
      </c>
      <c r="S1827" t="s">
        <v>34</v>
      </c>
      <c r="T1827" t="s">
        <v>295</v>
      </c>
      <c r="U1827" t="s">
        <v>273</v>
      </c>
      <c r="V1827" t="s">
        <v>52</v>
      </c>
      <c r="W1827" t="s">
        <v>917</v>
      </c>
      <c r="X1827" t="s">
        <v>918</v>
      </c>
      <c r="Y1827" t="s">
        <v>65</v>
      </c>
    </row>
    <row r="1828" spans="1:25" x14ac:dyDescent="0.25">
      <c r="A1828">
        <v>10185</v>
      </c>
      <c r="B1828">
        <v>33</v>
      </c>
      <c r="C1828" t="s">
        <v>3360</v>
      </c>
      <c r="D1828">
        <v>2</v>
      </c>
      <c r="E1828" t="s">
        <v>3361</v>
      </c>
      <c r="F1828" t="s">
        <v>602</v>
      </c>
      <c r="G1828" t="s">
        <v>28</v>
      </c>
      <c r="H1828">
        <v>4</v>
      </c>
      <c r="I1828">
        <v>11</v>
      </c>
      <c r="J1828">
        <v>2003</v>
      </c>
      <c r="K1828" t="s">
        <v>1354</v>
      </c>
      <c r="L1828">
        <v>88</v>
      </c>
      <c r="M1828" t="s">
        <v>3347</v>
      </c>
      <c r="N1828" t="s">
        <v>582</v>
      </c>
      <c r="O1828" t="s">
        <v>583</v>
      </c>
      <c r="P1828" t="s">
        <v>584</v>
      </c>
      <c r="Q1828" t="s">
        <v>34</v>
      </c>
      <c r="R1828" t="s">
        <v>251</v>
      </c>
      <c r="S1828" t="s">
        <v>185</v>
      </c>
      <c r="T1828" t="s">
        <v>252</v>
      </c>
      <c r="U1828" t="s">
        <v>38</v>
      </c>
      <c r="V1828" t="s">
        <v>39</v>
      </c>
      <c r="W1828" t="s">
        <v>585</v>
      </c>
      <c r="X1828" t="s">
        <v>586</v>
      </c>
      <c r="Y1828" t="s">
        <v>42</v>
      </c>
    </row>
    <row r="1829" spans="1:25" x14ac:dyDescent="0.25">
      <c r="A1829">
        <v>10197</v>
      </c>
      <c r="B1829">
        <v>47</v>
      </c>
      <c r="C1829" t="s">
        <v>3362</v>
      </c>
      <c r="D1829">
        <v>8</v>
      </c>
      <c r="E1829" t="s">
        <v>3363</v>
      </c>
      <c r="F1829" t="s">
        <v>610</v>
      </c>
      <c r="G1829" t="s">
        <v>28</v>
      </c>
      <c r="H1829">
        <v>4</v>
      </c>
      <c r="I1829">
        <v>11</v>
      </c>
      <c r="J1829">
        <v>2003</v>
      </c>
      <c r="K1829" t="s">
        <v>1354</v>
      </c>
      <c r="L1829">
        <v>88</v>
      </c>
      <c r="M1829" t="s">
        <v>3347</v>
      </c>
      <c r="N1829" t="s">
        <v>611</v>
      </c>
      <c r="O1829" t="s">
        <v>612</v>
      </c>
      <c r="P1829" t="s">
        <v>613</v>
      </c>
      <c r="Q1829" t="s">
        <v>34</v>
      </c>
      <c r="R1829" t="s">
        <v>614</v>
      </c>
      <c r="S1829" t="s">
        <v>34</v>
      </c>
      <c r="T1829" t="s">
        <v>615</v>
      </c>
      <c r="U1829" t="s">
        <v>273</v>
      </c>
      <c r="V1829" t="s">
        <v>52</v>
      </c>
      <c r="W1829" t="s">
        <v>616</v>
      </c>
      <c r="X1829" t="s">
        <v>617</v>
      </c>
      <c r="Y1829" t="s">
        <v>65</v>
      </c>
    </row>
    <row r="1830" spans="1:25" x14ac:dyDescent="0.25">
      <c r="A1830">
        <v>10208</v>
      </c>
      <c r="B1830">
        <v>20</v>
      </c>
      <c r="C1830" t="s">
        <v>3364</v>
      </c>
      <c r="D1830">
        <v>2</v>
      </c>
      <c r="E1830" t="s">
        <v>3365</v>
      </c>
      <c r="F1830" t="s">
        <v>900</v>
      </c>
      <c r="G1830" t="s">
        <v>28</v>
      </c>
      <c r="H1830">
        <v>1</v>
      </c>
      <c r="I1830">
        <v>1</v>
      </c>
      <c r="J1830">
        <v>2004</v>
      </c>
      <c r="K1830" t="s">
        <v>1354</v>
      </c>
      <c r="L1830">
        <v>88</v>
      </c>
      <c r="M1830" t="s">
        <v>3347</v>
      </c>
      <c r="N1830" t="s">
        <v>338</v>
      </c>
      <c r="O1830" t="s">
        <v>339</v>
      </c>
      <c r="P1830" t="s">
        <v>340</v>
      </c>
      <c r="Q1830" t="s">
        <v>34</v>
      </c>
      <c r="R1830" t="s">
        <v>341</v>
      </c>
      <c r="S1830" t="s">
        <v>34</v>
      </c>
      <c r="T1830" t="s">
        <v>342</v>
      </c>
      <c r="U1830" t="s">
        <v>51</v>
      </c>
      <c r="V1830" t="s">
        <v>52</v>
      </c>
      <c r="W1830" t="s">
        <v>343</v>
      </c>
      <c r="X1830" t="s">
        <v>344</v>
      </c>
      <c r="Y1830" t="s">
        <v>42</v>
      </c>
    </row>
    <row r="1831" spans="1:25" x14ac:dyDescent="0.25">
      <c r="A1831">
        <v>10222</v>
      </c>
      <c r="B1831">
        <v>47</v>
      </c>
      <c r="C1831" t="s">
        <v>3366</v>
      </c>
      <c r="D1831">
        <v>14</v>
      </c>
      <c r="E1831" t="s">
        <v>3367</v>
      </c>
      <c r="F1831" t="s">
        <v>626</v>
      </c>
      <c r="G1831" t="s">
        <v>28</v>
      </c>
      <c r="H1831">
        <v>1</v>
      </c>
      <c r="I1831">
        <v>2</v>
      </c>
      <c r="J1831">
        <v>2004</v>
      </c>
      <c r="K1831" t="s">
        <v>1354</v>
      </c>
      <c r="L1831">
        <v>88</v>
      </c>
      <c r="M1831" t="s">
        <v>3347</v>
      </c>
      <c r="N1831" t="s">
        <v>627</v>
      </c>
      <c r="O1831" t="s">
        <v>628</v>
      </c>
      <c r="P1831" t="s">
        <v>629</v>
      </c>
      <c r="Q1831" t="s">
        <v>34</v>
      </c>
      <c r="R1831" t="s">
        <v>630</v>
      </c>
      <c r="S1831" t="s">
        <v>73</v>
      </c>
      <c r="T1831" t="s">
        <v>631</v>
      </c>
      <c r="U1831" t="s">
        <v>38</v>
      </c>
      <c r="V1831" t="s">
        <v>39</v>
      </c>
      <c r="W1831" t="s">
        <v>362</v>
      </c>
      <c r="X1831" t="s">
        <v>422</v>
      </c>
      <c r="Y1831" t="s">
        <v>65</v>
      </c>
    </row>
    <row r="1832" spans="1:25" x14ac:dyDescent="0.25">
      <c r="A1832">
        <v>10233</v>
      </c>
      <c r="B1832">
        <v>40</v>
      </c>
      <c r="C1832" t="s">
        <v>3350</v>
      </c>
      <c r="D1832">
        <v>2</v>
      </c>
      <c r="E1832" t="s">
        <v>1619</v>
      </c>
      <c r="F1832" t="s">
        <v>3368</v>
      </c>
      <c r="G1832" t="s">
        <v>28</v>
      </c>
      <c r="H1832">
        <v>1</v>
      </c>
      <c r="I1832">
        <v>3</v>
      </c>
      <c r="J1832">
        <v>2004</v>
      </c>
      <c r="K1832" t="s">
        <v>1354</v>
      </c>
      <c r="L1832">
        <v>88</v>
      </c>
      <c r="M1832" t="s">
        <v>3347</v>
      </c>
      <c r="N1832" t="s">
        <v>153</v>
      </c>
      <c r="O1832" t="s">
        <v>154</v>
      </c>
      <c r="P1832" t="s">
        <v>155</v>
      </c>
      <c r="Q1832" t="s">
        <v>34</v>
      </c>
      <c r="R1832" t="s">
        <v>156</v>
      </c>
      <c r="S1832" t="s">
        <v>157</v>
      </c>
      <c r="T1832" t="s">
        <v>158</v>
      </c>
      <c r="U1832" t="s">
        <v>38</v>
      </c>
      <c r="V1832" t="s">
        <v>39</v>
      </c>
      <c r="W1832" t="s">
        <v>84</v>
      </c>
      <c r="X1832" t="s">
        <v>159</v>
      </c>
      <c r="Y1832" t="s">
        <v>65</v>
      </c>
    </row>
    <row r="1833" spans="1:25" x14ac:dyDescent="0.25">
      <c r="A1833">
        <v>10248</v>
      </c>
      <c r="B1833">
        <v>30</v>
      </c>
      <c r="C1833" t="s">
        <v>77</v>
      </c>
      <c r="D1833">
        <v>5</v>
      </c>
      <c r="E1833" t="s">
        <v>3369</v>
      </c>
      <c r="F1833" t="s">
        <v>633</v>
      </c>
      <c r="G1833" t="s">
        <v>591</v>
      </c>
      <c r="H1833">
        <v>2</v>
      </c>
      <c r="I1833">
        <v>5</v>
      </c>
      <c r="J1833">
        <v>2004</v>
      </c>
      <c r="K1833" t="s">
        <v>1354</v>
      </c>
      <c r="L1833">
        <v>88</v>
      </c>
      <c r="M1833" t="s">
        <v>3347</v>
      </c>
      <c r="N1833" t="s">
        <v>31</v>
      </c>
      <c r="O1833" t="s">
        <v>32</v>
      </c>
      <c r="P1833" t="s">
        <v>33</v>
      </c>
      <c r="Q1833" t="s">
        <v>34</v>
      </c>
      <c r="R1833" t="s">
        <v>35</v>
      </c>
      <c r="S1833" t="s">
        <v>36</v>
      </c>
      <c r="T1833" t="s">
        <v>37</v>
      </c>
      <c r="U1833" t="s">
        <v>38</v>
      </c>
      <c r="V1833" t="s">
        <v>39</v>
      </c>
      <c r="W1833" t="s">
        <v>40</v>
      </c>
      <c r="X1833" t="s">
        <v>41</v>
      </c>
      <c r="Y1833" t="s">
        <v>65</v>
      </c>
    </row>
    <row r="1834" spans="1:25" x14ac:dyDescent="0.25">
      <c r="A1834">
        <v>10261</v>
      </c>
      <c r="B1834">
        <v>22</v>
      </c>
      <c r="C1834" t="s">
        <v>3354</v>
      </c>
      <c r="D1834">
        <v>3</v>
      </c>
      <c r="E1834" t="s">
        <v>3370</v>
      </c>
      <c r="F1834" t="s">
        <v>635</v>
      </c>
      <c r="G1834" t="s">
        <v>28</v>
      </c>
      <c r="H1834">
        <v>2</v>
      </c>
      <c r="I1834">
        <v>6</v>
      </c>
      <c r="J1834">
        <v>2004</v>
      </c>
      <c r="K1834" t="s">
        <v>1354</v>
      </c>
      <c r="L1834">
        <v>88</v>
      </c>
      <c r="M1834" t="s">
        <v>3347</v>
      </c>
      <c r="N1834" t="s">
        <v>458</v>
      </c>
      <c r="O1834" t="s">
        <v>459</v>
      </c>
      <c r="P1834" t="s">
        <v>460</v>
      </c>
      <c r="Q1834" t="s">
        <v>34</v>
      </c>
      <c r="R1834" t="s">
        <v>461</v>
      </c>
      <c r="S1834" t="s">
        <v>462</v>
      </c>
      <c r="T1834" t="s">
        <v>463</v>
      </c>
      <c r="U1834" t="s">
        <v>353</v>
      </c>
      <c r="V1834" t="s">
        <v>39</v>
      </c>
      <c r="W1834" t="s">
        <v>464</v>
      </c>
      <c r="X1834" t="s">
        <v>465</v>
      </c>
      <c r="Y1834" t="s">
        <v>42</v>
      </c>
    </row>
    <row r="1835" spans="1:25" x14ac:dyDescent="0.25">
      <c r="A1835">
        <v>10273</v>
      </c>
      <c r="B1835">
        <v>27</v>
      </c>
      <c r="C1835" t="s">
        <v>77</v>
      </c>
      <c r="D1835">
        <v>6</v>
      </c>
      <c r="E1835" t="s">
        <v>3371</v>
      </c>
      <c r="F1835" t="s">
        <v>637</v>
      </c>
      <c r="G1835" t="s">
        <v>28</v>
      </c>
      <c r="H1835">
        <v>3</v>
      </c>
      <c r="I1835">
        <v>7</v>
      </c>
      <c r="J1835">
        <v>2004</v>
      </c>
      <c r="K1835" t="s">
        <v>1354</v>
      </c>
      <c r="L1835">
        <v>88</v>
      </c>
      <c r="M1835" t="s">
        <v>3347</v>
      </c>
      <c r="N1835" t="s">
        <v>638</v>
      </c>
      <c r="O1835" t="s">
        <v>639</v>
      </c>
      <c r="P1835" t="s">
        <v>640</v>
      </c>
      <c r="Q1835" t="s">
        <v>34</v>
      </c>
      <c r="R1835" t="s">
        <v>641</v>
      </c>
      <c r="S1835" t="s">
        <v>34</v>
      </c>
      <c r="T1835" t="s">
        <v>642</v>
      </c>
      <c r="U1835" t="s">
        <v>643</v>
      </c>
      <c r="V1835" t="s">
        <v>52</v>
      </c>
      <c r="W1835" t="s">
        <v>644</v>
      </c>
      <c r="X1835" t="s">
        <v>645</v>
      </c>
      <c r="Y1835" t="s">
        <v>42</v>
      </c>
    </row>
    <row r="1836" spans="1:25" x14ac:dyDescent="0.25">
      <c r="A1836">
        <v>10283</v>
      </c>
      <c r="B1836">
        <v>34</v>
      </c>
      <c r="C1836" t="s">
        <v>3372</v>
      </c>
      <c r="D1836">
        <v>8</v>
      </c>
      <c r="E1836" t="s">
        <v>3373</v>
      </c>
      <c r="F1836" t="s">
        <v>647</v>
      </c>
      <c r="G1836" t="s">
        <v>28</v>
      </c>
      <c r="H1836">
        <v>3</v>
      </c>
      <c r="I1836">
        <v>8</v>
      </c>
      <c r="J1836">
        <v>2004</v>
      </c>
      <c r="K1836" t="s">
        <v>1354</v>
      </c>
      <c r="L1836">
        <v>88</v>
      </c>
      <c r="M1836" t="s">
        <v>3347</v>
      </c>
      <c r="N1836" t="s">
        <v>648</v>
      </c>
      <c r="O1836" t="s">
        <v>649</v>
      </c>
      <c r="P1836" t="s">
        <v>650</v>
      </c>
      <c r="Q1836" t="s">
        <v>34</v>
      </c>
      <c r="R1836" t="s">
        <v>651</v>
      </c>
      <c r="S1836" t="s">
        <v>351</v>
      </c>
      <c r="T1836" t="s">
        <v>652</v>
      </c>
      <c r="U1836" t="s">
        <v>353</v>
      </c>
      <c r="V1836" t="s">
        <v>39</v>
      </c>
      <c r="W1836" t="s">
        <v>653</v>
      </c>
      <c r="X1836" t="s">
        <v>264</v>
      </c>
      <c r="Y1836" t="s">
        <v>65</v>
      </c>
    </row>
    <row r="1837" spans="1:25" x14ac:dyDescent="0.25">
      <c r="A1837">
        <v>10295</v>
      </c>
      <c r="B1837">
        <v>46</v>
      </c>
      <c r="C1837" t="s">
        <v>3374</v>
      </c>
      <c r="D1837">
        <v>3</v>
      </c>
      <c r="E1837" t="s">
        <v>3375</v>
      </c>
      <c r="F1837" t="s">
        <v>655</v>
      </c>
      <c r="G1837" t="s">
        <v>28</v>
      </c>
      <c r="H1837">
        <v>3</v>
      </c>
      <c r="I1837">
        <v>9</v>
      </c>
      <c r="J1837">
        <v>2004</v>
      </c>
      <c r="K1837" t="s">
        <v>1354</v>
      </c>
      <c r="L1837">
        <v>88</v>
      </c>
      <c r="M1837" t="s">
        <v>3347</v>
      </c>
      <c r="N1837" t="s">
        <v>656</v>
      </c>
      <c r="O1837" t="s">
        <v>657</v>
      </c>
      <c r="P1837" t="s">
        <v>658</v>
      </c>
      <c r="Q1837" t="s">
        <v>34</v>
      </c>
      <c r="R1837" t="s">
        <v>659</v>
      </c>
      <c r="S1837" t="s">
        <v>185</v>
      </c>
      <c r="T1837" t="s">
        <v>660</v>
      </c>
      <c r="U1837" t="s">
        <v>38</v>
      </c>
      <c r="V1837" t="s">
        <v>39</v>
      </c>
      <c r="W1837" t="s">
        <v>661</v>
      </c>
      <c r="X1837" t="s">
        <v>94</v>
      </c>
      <c r="Y1837" t="s">
        <v>65</v>
      </c>
    </row>
    <row r="1838" spans="1:25" x14ac:dyDescent="0.25">
      <c r="A1838">
        <v>10306</v>
      </c>
      <c r="B1838">
        <v>31</v>
      </c>
      <c r="C1838" t="s">
        <v>3376</v>
      </c>
      <c r="D1838">
        <v>2</v>
      </c>
      <c r="E1838" t="s">
        <v>3377</v>
      </c>
      <c r="F1838" t="s">
        <v>663</v>
      </c>
      <c r="G1838" t="s">
        <v>28</v>
      </c>
      <c r="H1838">
        <v>4</v>
      </c>
      <c r="I1838">
        <v>10</v>
      </c>
      <c r="J1838">
        <v>2004</v>
      </c>
      <c r="K1838" t="s">
        <v>1354</v>
      </c>
      <c r="L1838">
        <v>88</v>
      </c>
      <c r="M1838" t="s">
        <v>3347</v>
      </c>
      <c r="N1838" t="s">
        <v>927</v>
      </c>
      <c r="O1838" t="s">
        <v>928</v>
      </c>
      <c r="P1838" t="s">
        <v>929</v>
      </c>
      <c r="Q1838" t="s">
        <v>34</v>
      </c>
      <c r="R1838" t="s">
        <v>930</v>
      </c>
      <c r="S1838" t="s">
        <v>34</v>
      </c>
      <c r="T1838" t="s">
        <v>931</v>
      </c>
      <c r="U1838" t="s">
        <v>262</v>
      </c>
      <c r="V1838" t="s">
        <v>52</v>
      </c>
      <c r="W1838" t="s">
        <v>932</v>
      </c>
      <c r="X1838" t="s">
        <v>137</v>
      </c>
      <c r="Y1838" t="s">
        <v>42</v>
      </c>
    </row>
    <row r="1839" spans="1:25" x14ac:dyDescent="0.25">
      <c r="A1839">
        <v>10315</v>
      </c>
      <c r="B1839">
        <v>24</v>
      </c>
      <c r="C1839" t="s">
        <v>2113</v>
      </c>
      <c r="D1839">
        <v>1</v>
      </c>
      <c r="E1839" t="s">
        <v>3378</v>
      </c>
      <c r="F1839" t="s">
        <v>2592</v>
      </c>
      <c r="G1839" t="s">
        <v>28</v>
      </c>
      <c r="H1839">
        <v>4</v>
      </c>
      <c r="I1839">
        <v>10</v>
      </c>
      <c r="J1839">
        <v>2004</v>
      </c>
      <c r="K1839" t="s">
        <v>1354</v>
      </c>
      <c r="L1839">
        <v>88</v>
      </c>
      <c r="M1839" t="s">
        <v>3347</v>
      </c>
      <c r="N1839" t="s">
        <v>172</v>
      </c>
      <c r="O1839" t="s">
        <v>173</v>
      </c>
      <c r="P1839" t="s">
        <v>174</v>
      </c>
      <c r="Q1839" t="s">
        <v>34</v>
      </c>
      <c r="R1839" t="s">
        <v>175</v>
      </c>
      <c r="S1839" t="s">
        <v>34</v>
      </c>
      <c r="T1839" t="s">
        <v>176</v>
      </c>
      <c r="U1839" t="s">
        <v>51</v>
      </c>
      <c r="V1839" t="s">
        <v>52</v>
      </c>
      <c r="W1839" t="s">
        <v>177</v>
      </c>
      <c r="X1839" t="s">
        <v>178</v>
      </c>
      <c r="Y1839" t="s">
        <v>42</v>
      </c>
    </row>
    <row r="1840" spans="1:25" x14ac:dyDescent="0.25">
      <c r="A1840">
        <v>10326</v>
      </c>
      <c r="B1840">
        <v>41</v>
      </c>
      <c r="C1840" t="s">
        <v>3379</v>
      </c>
      <c r="D1840">
        <v>3</v>
      </c>
      <c r="E1840" t="s">
        <v>3380</v>
      </c>
      <c r="F1840" t="s">
        <v>2271</v>
      </c>
      <c r="G1840" t="s">
        <v>28</v>
      </c>
      <c r="H1840">
        <v>4</v>
      </c>
      <c r="I1840">
        <v>11</v>
      </c>
      <c r="J1840">
        <v>2004</v>
      </c>
      <c r="K1840" t="s">
        <v>1354</v>
      </c>
      <c r="L1840">
        <v>88</v>
      </c>
      <c r="M1840" t="s">
        <v>3347</v>
      </c>
      <c r="N1840" t="s">
        <v>282</v>
      </c>
      <c r="O1840" t="s">
        <v>283</v>
      </c>
      <c r="P1840" t="s">
        <v>284</v>
      </c>
      <c r="Q1840" t="s">
        <v>34</v>
      </c>
      <c r="R1840" t="s">
        <v>285</v>
      </c>
      <c r="S1840" t="s">
        <v>34</v>
      </c>
      <c r="T1840" t="s">
        <v>286</v>
      </c>
      <c r="U1840" t="s">
        <v>287</v>
      </c>
      <c r="V1840" t="s">
        <v>52</v>
      </c>
      <c r="W1840" t="s">
        <v>288</v>
      </c>
      <c r="X1840" t="s">
        <v>289</v>
      </c>
      <c r="Y1840" t="s">
        <v>65</v>
      </c>
    </row>
    <row r="1841" spans="1:25" x14ac:dyDescent="0.25">
      <c r="A1841">
        <v>10339</v>
      </c>
      <c r="B1841">
        <v>55</v>
      </c>
      <c r="C1841" t="s">
        <v>77</v>
      </c>
      <c r="D1841">
        <v>13</v>
      </c>
      <c r="E1841" t="s">
        <v>3381</v>
      </c>
      <c r="F1841" t="s">
        <v>519</v>
      </c>
      <c r="G1841" t="s">
        <v>28</v>
      </c>
      <c r="H1841">
        <v>4</v>
      </c>
      <c r="I1841">
        <v>11</v>
      </c>
      <c r="J1841">
        <v>2004</v>
      </c>
      <c r="K1841" t="s">
        <v>1354</v>
      </c>
      <c r="L1841">
        <v>88</v>
      </c>
      <c r="M1841" t="s">
        <v>3347</v>
      </c>
      <c r="N1841" t="s">
        <v>380</v>
      </c>
      <c r="O1841" t="s">
        <v>381</v>
      </c>
      <c r="P1841" t="s">
        <v>382</v>
      </c>
      <c r="Q1841" t="s">
        <v>34</v>
      </c>
      <c r="R1841" t="s">
        <v>383</v>
      </c>
      <c r="S1841" t="s">
        <v>384</v>
      </c>
      <c r="T1841" t="s">
        <v>385</v>
      </c>
      <c r="U1841" t="s">
        <v>307</v>
      </c>
      <c r="V1841" t="s">
        <v>307</v>
      </c>
      <c r="W1841" t="s">
        <v>386</v>
      </c>
      <c r="X1841" t="s">
        <v>387</v>
      </c>
      <c r="Y1841" t="s">
        <v>229</v>
      </c>
    </row>
    <row r="1842" spans="1:25" x14ac:dyDescent="0.25">
      <c r="A1842">
        <v>10350</v>
      </c>
      <c r="B1842">
        <v>30</v>
      </c>
      <c r="C1842" t="s">
        <v>77</v>
      </c>
      <c r="D1842">
        <v>9</v>
      </c>
      <c r="E1842" t="s">
        <v>3382</v>
      </c>
      <c r="F1842" t="s">
        <v>682</v>
      </c>
      <c r="G1842" t="s">
        <v>28</v>
      </c>
      <c r="H1842">
        <v>4</v>
      </c>
      <c r="I1842">
        <v>12</v>
      </c>
      <c r="J1842">
        <v>2004</v>
      </c>
      <c r="K1842" t="s">
        <v>1354</v>
      </c>
      <c r="L1842">
        <v>88</v>
      </c>
      <c r="M1842" t="s">
        <v>3347</v>
      </c>
      <c r="N1842" t="s">
        <v>268</v>
      </c>
      <c r="O1842" t="s">
        <v>269</v>
      </c>
      <c r="P1842" t="s">
        <v>270</v>
      </c>
      <c r="Q1842" t="s">
        <v>34</v>
      </c>
      <c r="R1842" t="s">
        <v>271</v>
      </c>
      <c r="S1842" t="s">
        <v>34</v>
      </c>
      <c r="T1842" t="s">
        <v>272</v>
      </c>
      <c r="U1842" t="s">
        <v>273</v>
      </c>
      <c r="V1842" t="s">
        <v>52</v>
      </c>
      <c r="W1842" t="s">
        <v>274</v>
      </c>
      <c r="X1842" t="s">
        <v>275</v>
      </c>
      <c r="Y1842" t="s">
        <v>65</v>
      </c>
    </row>
    <row r="1843" spans="1:25" x14ac:dyDescent="0.25">
      <c r="A1843">
        <v>10373</v>
      </c>
      <c r="B1843">
        <v>33</v>
      </c>
      <c r="C1843" t="s">
        <v>3383</v>
      </c>
      <c r="D1843">
        <v>12</v>
      </c>
      <c r="E1843" t="s">
        <v>3384</v>
      </c>
      <c r="F1843" t="s">
        <v>687</v>
      </c>
      <c r="G1843" t="s">
        <v>28</v>
      </c>
      <c r="H1843">
        <v>1</v>
      </c>
      <c r="I1843">
        <v>1</v>
      </c>
      <c r="J1843">
        <v>2005</v>
      </c>
      <c r="K1843" t="s">
        <v>1354</v>
      </c>
      <c r="L1843">
        <v>88</v>
      </c>
      <c r="M1843" t="s">
        <v>3347</v>
      </c>
      <c r="N1843" t="s">
        <v>688</v>
      </c>
      <c r="O1843" t="s">
        <v>689</v>
      </c>
      <c r="P1843" t="s">
        <v>690</v>
      </c>
      <c r="Q1843" t="s">
        <v>34</v>
      </c>
      <c r="R1843" t="s">
        <v>691</v>
      </c>
      <c r="S1843" t="s">
        <v>34</v>
      </c>
      <c r="T1843" t="s">
        <v>692</v>
      </c>
      <c r="U1843" t="s">
        <v>196</v>
      </c>
      <c r="V1843" t="s">
        <v>52</v>
      </c>
      <c r="W1843" t="s">
        <v>693</v>
      </c>
      <c r="X1843" t="s">
        <v>694</v>
      </c>
      <c r="Y1843" t="s">
        <v>42</v>
      </c>
    </row>
    <row r="1844" spans="1:25" x14ac:dyDescent="0.25">
      <c r="A1844">
        <v>10384</v>
      </c>
      <c r="B1844">
        <v>43</v>
      </c>
      <c r="C1844" t="s">
        <v>3385</v>
      </c>
      <c r="D1844">
        <v>2</v>
      </c>
      <c r="E1844" t="s">
        <v>3386</v>
      </c>
      <c r="F1844" t="s">
        <v>696</v>
      </c>
      <c r="G1844" t="s">
        <v>28</v>
      </c>
      <c r="H1844">
        <v>1</v>
      </c>
      <c r="I1844">
        <v>2</v>
      </c>
      <c r="J1844">
        <v>2005</v>
      </c>
      <c r="K1844" t="s">
        <v>1354</v>
      </c>
      <c r="L1844">
        <v>88</v>
      </c>
      <c r="M1844" t="s">
        <v>3347</v>
      </c>
      <c r="N1844" t="s">
        <v>80</v>
      </c>
      <c r="O1844" t="s">
        <v>81</v>
      </c>
      <c r="P1844" t="s">
        <v>82</v>
      </c>
      <c r="Q1844" t="s">
        <v>34</v>
      </c>
      <c r="R1844" t="s">
        <v>83</v>
      </c>
      <c r="S1844" t="s">
        <v>73</v>
      </c>
      <c r="T1844" t="s">
        <v>34</v>
      </c>
      <c r="U1844" t="s">
        <v>38</v>
      </c>
      <c r="V1844" t="s">
        <v>39</v>
      </c>
      <c r="W1844" t="s">
        <v>84</v>
      </c>
      <c r="X1844" t="s">
        <v>76</v>
      </c>
      <c r="Y1844" t="s">
        <v>65</v>
      </c>
    </row>
    <row r="1845" spans="1:25" x14ac:dyDescent="0.25">
      <c r="A1845">
        <v>10396</v>
      </c>
      <c r="B1845">
        <v>27</v>
      </c>
      <c r="C1845" t="s">
        <v>3362</v>
      </c>
      <c r="D1845">
        <v>7</v>
      </c>
      <c r="E1845" t="s">
        <v>3387</v>
      </c>
      <c r="F1845" t="s">
        <v>1124</v>
      </c>
      <c r="G1845" t="s">
        <v>28</v>
      </c>
      <c r="H1845">
        <v>1</v>
      </c>
      <c r="I1845">
        <v>3</v>
      </c>
      <c r="J1845">
        <v>2005</v>
      </c>
      <c r="K1845" t="s">
        <v>1354</v>
      </c>
      <c r="L1845">
        <v>88</v>
      </c>
      <c r="M1845" t="s">
        <v>3347</v>
      </c>
      <c r="N1845" t="s">
        <v>417</v>
      </c>
      <c r="O1845" t="s">
        <v>418</v>
      </c>
      <c r="P1845" t="s">
        <v>419</v>
      </c>
      <c r="Q1845" t="s">
        <v>34</v>
      </c>
      <c r="R1845" t="s">
        <v>420</v>
      </c>
      <c r="S1845" t="s">
        <v>73</v>
      </c>
      <c r="T1845" t="s">
        <v>167</v>
      </c>
      <c r="U1845" t="s">
        <v>38</v>
      </c>
      <c r="V1845" t="s">
        <v>39</v>
      </c>
      <c r="W1845" t="s">
        <v>421</v>
      </c>
      <c r="X1845" t="s">
        <v>422</v>
      </c>
      <c r="Y1845" t="s">
        <v>42</v>
      </c>
    </row>
    <row r="1846" spans="1:25" x14ac:dyDescent="0.25">
      <c r="A1846">
        <v>10414</v>
      </c>
      <c r="B1846">
        <v>60</v>
      </c>
      <c r="C1846" t="s">
        <v>77</v>
      </c>
      <c r="D1846">
        <v>5</v>
      </c>
      <c r="E1846" t="s">
        <v>3388</v>
      </c>
      <c r="F1846" t="s">
        <v>707</v>
      </c>
      <c r="G1846" t="s">
        <v>708</v>
      </c>
      <c r="H1846">
        <v>2</v>
      </c>
      <c r="I1846">
        <v>5</v>
      </c>
      <c r="J1846">
        <v>2005</v>
      </c>
      <c r="K1846" t="s">
        <v>1354</v>
      </c>
      <c r="L1846">
        <v>88</v>
      </c>
      <c r="M1846" t="s">
        <v>3347</v>
      </c>
      <c r="N1846" t="s">
        <v>656</v>
      </c>
      <c r="O1846" t="s">
        <v>657</v>
      </c>
      <c r="P1846" t="s">
        <v>658</v>
      </c>
      <c r="Q1846" t="s">
        <v>34</v>
      </c>
      <c r="R1846" t="s">
        <v>659</v>
      </c>
      <c r="S1846" t="s">
        <v>185</v>
      </c>
      <c r="T1846" t="s">
        <v>660</v>
      </c>
      <c r="U1846" t="s">
        <v>38</v>
      </c>
      <c r="V1846" t="s">
        <v>39</v>
      </c>
      <c r="W1846" t="s">
        <v>661</v>
      </c>
      <c r="X1846" t="s">
        <v>94</v>
      </c>
      <c r="Y1846" t="s">
        <v>65</v>
      </c>
    </row>
    <row r="1847" spans="1:25" x14ac:dyDescent="0.25">
      <c r="A1847">
        <v>10110</v>
      </c>
      <c r="B1847">
        <v>27</v>
      </c>
      <c r="C1847" t="s">
        <v>3389</v>
      </c>
      <c r="D1847">
        <v>12</v>
      </c>
      <c r="E1847" t="s">
        <v>3390</v>
      </c>
      <c r="F1847" t="s">
        <v>1464</v>
      </c>
      <c r="G1847" t="s">
        <v>28</v>
      </c>
      <c r="H1847">
        <v>1</v>
      </c>
      <c r="I1847">
        <v>3</v>
      </c>
      <c r="J1847">
        <v>2003</v>
      </c>
      <c r="K1847" t="s">
        <v>278</v>
      </c>
      <c r="L1847">
        <v>85</v>
      </c>
      <c r="M1847" t="s">
        <v>3391</v>
      </c>
      <c r="N1847" t="s">
        <v>927</v>
      </c>
      <c r="O1847" t="s">
        <v>928</v>
      </c>
      <c r="P1847" t="s">
        <v>929</v>
      </c>
      <c r="Q1847" t="s">
        <v>34</v>
      </c>
      <c r="R1847" t="s">
        <v>930</v>
      </c>
      <c r="S1847" t="s">
        <v>34</v>
      </c>
      <c r="T1847" t="s">
        <v>931</v>
      </c>
      <c r="U1847" t="s">
        <v>262</v>
      </c>
      <c r="V1847" t="s">
        <v>52</v>
      </c>
      <c r="W1847" t="s">
        <v>932</v>
      </c>
      <c r="X1847" t="s">
        <v>137</v>
      </c>
      <c r="Y1847" t="s">
        <v>42</v>
      </c>
    </row>
    <row r="1848" spans="1:25" x14ac:dyDescent="0.25">
      <c r="A1848">
        <v>10124</v>
      </c>
      <c r="B1848">
        <v>49</v>
      </c>
      <c r="C1848" t="s">
        <v>3392</v>
      </c>
      <c r="D1848">
        <v>11</v>
      </c>
      <c r="E1848" t="s">
        <v>3393</v>
      </c>
      <c r="F1848" t="s">
        <v>1360</v>
      </c>
      <c r="G1848" t="s">
        <v>28</v>
      </c>
      <c r="H1848">
        <v>2</v>
      </c>
      <c r="I1848">
        <v>5</v>
      </c>
      <c r="J1848">
        <v>2003</v>
      </c>
      <c r="K1848" t="s">
        <v>278</v>
      </c>
      <c r="L1848">
        <v>85</v>
      </c>
      <c r="M1848" t="s">
        <v>3391</v>
      </c>
      <c r="N1848" t="s">
        <v>1318</v>
      </c>
      <c r="O1848" t="s">
        <v>1319</v>
      </c>
      <c r="P1848" t="s">
        <v>1320</v>
      </c>
      <c r="Q1848" t="s">
        <v>34</v>
      </c>
      <c r="R1848" t="s">
        <v>1321</v>
      </c>
      <c r="S1848" t="s">
        <v>1322</v>
      </c>
      <c r="T1848" t="s">
        <v>1323</v>
      </c>
      <c r="U1848" t="s">
        <v>38</v>
      </c>
      <c r="V1848" t="s">
        <v>39</v>
      </c>
      <c r="W1848" t="s">
        <v>168</v>
      </c>
      <c r="X1848" t="s">
        <v>705</v>
      </c>
      <c r="Y1848" t="s">
        <v>65</v>
      </c>
    </row>
    <row r="1849" spans="1:25" x14ac:dyDescent="0.25">
      <c r="A1849">
        <v>10148</v>
      </c>
      <c r="B1849">
        <v>31</v>
      </c>
      <c r="C1849" t="s">
        <v>3389</v>
      </c>
      <c r="D1849">
        <v>5</v>
      </c>
      <c r="E1849" t="s">
        <v>3394</v>
      </c>
      <c r="F1849" t="s">
        <v>1303</v>
      </c>
      <c r="G1849" t="s">
        <v>28</v>
      </c>
      <c r="H1849">
        <v>3</v>
      </c>
      <c r="I1849">
        <v>9</v>
      </c>
      <c r="J1849">
        <v>2003</v>
      </c>
      <c r="K1849" t="s">
        <v>278</v>
      </c>
      <c r="L1849">
        <v>85</v>
      </c>
      <c r="M1849" t="s">
        <v>3391</v>
      </c>
      <c r="N1849" t="s">
        <v>448</v>
      </c>
      <c r="O1849" t="s">
        <v>449</v>
      </c>
      <c r="P1849" t="s">
        <v>450</v>
      </c>
      <c r="Q1849" t="s">
        <v>451</v>
      </c>
      <c r="R1849" t="s">
        <v>452</v>
      </c>
      <c r="S1849" t="s">
        <v>238</v>
      </c>
      <c r="T1849" t="s">
        <v>453</v>
      </c>
      <c r="U1849" t="s">
        <v>139</v>
      </c>
      <c r="V1849" t="s">
        <v>140</v>
      </c>
      <c r="W1849" t="s">
        <v>454</v>
      </c>
      <c r="X1849" t="s">
        <v>455</v>
      </c>
      <c r="Y1849" t="s">
        <v>42</v>
      </c>
    </row>
    <row r="1850" spans="1:25" x14ac:dyDescent="0.25">
      <c r="A1850">
        <v>10161</v>
      </c>
      <c r="B1850">
        <v>20</v>
      </c>
      <c r="C1850" t="s">
        <v>3395</v>
      </c>
      <c r="D1850">
        <v>4</v>
      </c>
      <c r="E1850" t="s">
        <v>3396</v>
      </c>
      <c r="F1850" t="s">
        <v>1305</v>
      </c>
      <c r="G1850" t="s">
        <v>28</v>
      </c>
      <c r="H1850">
        <v>4</v>
      </c>
      <c r="I1850">
        <v>10</v>
      </c>
      <c r="J1850">
        <v>2003</v>
      </c>
      <c r="K1850" t="s">
        <v>278</v>
      </c>
      <c r="L1850">
        <v>85</v>
      </c>
      <c r="M1850" t="s">
        <v>3391</v>
      </c>
      <c r="N1850" t="s">
        <v>934</v>
      </c>
      <c r="O1850" t="s">
        <v>935</v>
      </c>
      <c r="P1850" t="s">
        <v>936</v>
      </c>
      <c r="Q1850" t="s">
        <v>34</v>
      </c>
      <c r="R1850" t="s">
        <v>937</v>
      </c>
      <c r="S1850" t="s">
        <v>34</v>
      </c>
      <c r="T1850" t="s">
        <v>938</v>
      </c>
      <c r="U1850" t="s">
        <v>567</v>
      </c>
      <c r="V1850" t="s">
        <v>52</v>
      </c>
      <c r="W1850" t="s">
        <v>939</v>
      </c>
      <c r="X1850" t="s">
        <v>940</v>
      </c>
      <c r="Y1850" t="s">
        <v>42</v>
      </c>
    </row>
    <row r="1851" spans="1:25" x14ac:dyDescent="0.25">
      <c r="A1851">
        <v>10172</v>
      </c>
      <c r="B1851">
        <v>24</v>
      </c>
      <c r="C1851" t="s">
        <v>3397</v>
      </c>
      <c r="D1851">
        <v>2</v>
      </c>
      <c r="E1851" t="s">
        <v>3398</v>
      </c>
      <c r="F1851" t="s">
        <v>1306</v>
      </c>
      <c r="G1851" t="s">
        <v>28</v>
      </c>
      <c r="H1851">
        <v>4</v>
      </c>
      <c r="I1851">
        <v>11</v>
      </c>
      <c r="J1851">
        <v>2003</v>
      </c>
      <c r="K1851" t="s">
        <v>278</v>
      </c>
      <c r="L1851">
        <v>85</v>
      </c>
      <c r="M1851" t="s">
        <v>3391</v>
      </c>
      <c r="N1851" t="s">
        <v>162</v>
      </c>
      <c r="O1851" t="s">
        <v>163</v>
      </c>
      <c r="P1851" t="s">
        <v>164</v>
      </c>
      <c r="Q1851" t="s">
        <v>34</v>
      </c>
      <c r="R1851" t="s">
        <v>165</v>
      </c>
      <c r="S1851" t="s">
        <v>166</v>
      </c>
      <c r="T1851" t="s">
        <v>167</v>
      </c>
      <c r="U1851" t="s">
        <v>38</v>
      </c>
      <c r="V1851" t="s">
        <v>39</v>
      </c>
      <c r="W1851" t="s">
        <v>168</v>
      </c>
      <c r="X1851" t="s">
        <v>76</v>
      </c>
      <c r="Y1851" t="s">
        <v>42</v>
      </c>
    </row>
    <row r="1852" spans="1:25" x14ac:dyDescent="0.25">
      <c r="A1852">
        <v>10182</v>
      </c>
      <c r="B1852">
        <v>33</v>
      </c>
      <c r="C1852" t="s">
        <v>3399</v>
      </c>
      <c r="D1852">
        <v>15</v>
      </c>
      <c r="E1852" t="s">
        <v>3400</v>
      </c>
      <c r="F1852" t="s">
        <v>802</v>
      </c>
      <c r="G1852" t="s">
        <v>28</v>
      </c>
      <c r="H1852">
        <v>4</v>
      </c>
      <c r="I1852">
        <v>11</v>
      </c>
      <c r="J1852">
        <v>2003</v>
      </c>
      <c r="K1852" t="s">
        <v>278</v>
      </c>
      <c r="L1852">
        <v>85</v>
      </c>
      <c r="M1852" t="s">
        <v>3391</v>
      </c>
      <c r="N1852" t="s">
        <v>417</v>
      </c>
      <c r="O1852" t="s">
        <v>418</v>
      </c>
      <c r="P1852" t="s">
        <v>419</v>
      </c>
      <c r="Q1852" t="s">
        <v>34</v>
      </c>
      <c r="R1852" t="s">
        <v>420</v>
      </c>
      <c r="S1852" t="s">
        <v>73</v>
      </c>
      <c r="T1852" t="s">
        <v>167</v>
      </c>
      <c r="U1852" t="s">
        <v>38</v>
      </c>
      <c r="V1852" t="s">
        <v>39</v>
      </c>
      <c r="W1852" t="s">
        <v>421</v>
      </c>
      <c r="X1852" t="s">
        <v>422</v>
      </c>
      <c r="Y1852" t="s">
        <v>65</v>
      </c>
    </row>
    <row r="1853" spans="1:25" x14ac:dyDescent="0.25">
      <c r="A1853">
        <v>10192</v>
      </c>
      <c r="B1853">
        <v>32</v>
      </c>
      <c r="C1853" t="s">
        <v>3401</v>
      </c>
      <c r="D1853">
        <v>3</v>
      </c>
      <c r="E1853" t="s">
        <v>3402</v>
      </c>
      <c r="F1853" t="s">
        <v>804</v>
      </c>
      <c r="G1853" t="s">
        <v>28</v>
      </c>
      <c r="H1853">
        <v>4</v>
      </c>
      <c r="I1853">
        <v>11</v>
      </c>
      <c r="J1853">
        <v>2003</v>
      </c>
      <c r="K1853" t="s">
        <v>278</v>
      </c>
      <c r="L1853">
        <v>85</v>
      </c>
      <c r="M1853" t="s">
        <v>3391</v>
      </c>
      <c r="N1853" t="s">
        <v>425</v>
      </c>
      <c r="O1853" t="s">
        <v>426</v>
      </c>
      <c r="P1853" t="s">
        <v>427</v>
      </c>
      <c r="Q1853" t="s">
        <v>34</v>
      </c>
      <c r="R1853" t="s">
        <v>428</v>
      </c>
      <c r="S1853" t="s">
        <v>429</v>
      </c>
      <c r="T1853" t="s">
        <v>430</v>
      </c>
      <c r="U1853" t="s">
        <v>38</v>
      </c>
      <c r="V1853" t="s">
        <v>39</v>
      </c>
      <c r="W1853" t="s">
        <v>75</v>
      </c>
      <c r="X1853" t="s">
        <v>422</v>
      </c>
      <c r="Y1853" t="s">
        <v>42</v>
      </c>
    </row>
    <row r="1854" spans="1:25" x14ac:dyDescent="0.25">
      <c r="A1854">
        <v>10204</v>
      </c>
      <c r="B1854">
        <v>40</v>
      </c>
      <c r="C1854" t="s">
        <v>3403</v>
      </c>
      <c r="D1854">
        <v>9</v>
      </c>
      <c r="E1854" t="s">
        <v>3404</v>
      </c>
      <c r="F1854" t="s">
        <v>814</v>
      </c>
      <c r="G1854" t="s">
        <v>28</v>
      </c>
      <c r="H1854">
        <v>4</v>
      </c>
      <c r="I1854">
        <v>12</v>
      </c>
      <c r="J1854">
        <v>2003</v>
      </c>
      <c r="K1854" t="s">
        <v>278</v>
      </c>
      <c r="L1854">
        <v>85</v>
      </c>
      <c r="M1854" t="s">
        <v>3391</v>
      </c>
      <c r="N1854" t="s">
        <v>885</v>
      </c>
      <c r="O1854" t="s">
        <v>886</v>
      </c>
      <c r="P1854" t="s">
        <v>887</v>
      </c>
      <c r="Q1854" t="s">
        <v>888</v>
      </c>
      <c r="R1854" t="s">
        <v>35</v>
      </c>
      <c r="S1854" t="s">
        <v>36</v>
      </c>
      <c r="T1854" t="s">
        <v>37</v>
      </c>
      <c r="U1854" t="s">
        <v>38</v>
      </c>
      <c r="V1854" t="s">
        <v>39</v>
      </c>
      <c r="W1854" t="s">
        <v>75</v>
      </c>
      <c r="X1854" t="s">
        <v>889</v>
      </c>
      <c r="Y1854" t="s">
        <v>65</v>
      </c>
    </row>
    <row r="1855" spans="1:25" x14ac:dyDescent="0.25">
      <c r="A1855">
        <v>10212</v>
      </c>
      <c r="B1855">
        <v>27</v>
      </c>
      <c r="C1855" t="s">
        <v>3403</v>
      </c>
      <c r="D1855">
        <v>2</v>
      </c>
      <c r="E1855" t="s">
        <v>3405</v>
      </c>
      <c r="F1855" t="s">
        <v>1069</v>
      </c>
      <c r="G1855" t="s">
        <v>28</v>
      </c>
      <c r="H1855">
        <v>1</v>
      </c>
      <c r="I1855">
        <v>1</v>
      </c>
      <c r="J1855">
        <v>2004</v>
      </c>
      <c r="K1855" t="s">
        <v>278</v>
      </c>
      <c r="L1855">
        <v>85</v>
      </c>
      <c r="M1855" t="s">
        <v>3391</v>
      </c>
      <c r="N1855" t="s">
        <v>268</v>
      </c>
      <c r="O1855" t="s">
        <v>269</v>
      </c>
      <c r="P1855" t="s">
        <v>270</v>
      </c>
      <c r="Q1855" t="s">
        <v>34</v>
      </c>
      <c r="R1855" t="s">
        <v>271</v>
      </c>
      <c r="S1855" t="s">
        <v>34</v>
      </c>
      <c r="T1855" t="s">
        <v>272</v>
      </c>
      <c r="U1855" t="s">
        <v>273</v>
      </c>
      <c r="V1855" t="s">
        <v>52</v>
      </c>
      <c r="W1855" t="s">
        <v>274</v>
      </c>
      <c r="X1855" t="s">
        <v>275</v>
      </c>
      <c r="Y1855" t="s">
        <v>42</v>
      </c>
    </row>
    <row r="1856" spans="1:25" x14ac:dyDescent="0.25">
      <c r="A1856">
        <v>10227</v>
      </c>
      <c r="B1856">
        <v>40</v>
      </c>
      <c r="C1856" t="s">
        <v>3403</v>
      </c>
      <c r="D1856">
        <v>15</v>
      </c>
      <c r="E1856" t="s">
        <v>3404</v>
      </c>
      <c r="F1856" t="s">
        <v>1391</v>
      </c>
      <c r="G1856" t="s">
        <v>28</v>
      </c>
      <c r="H1856">
        <v>1</v>
      </c>
      <c r="I1856">
        <v>3</v>
      </c>
      <c r="J1856">
        <v>2004</v>
      </c>
      <c r="K1856" t="s">
        <v>278</v>
      </c>
      <c r="L1856">
        <v>85</v>
      </c>
      <c r="M1856" t="s">
        <v>3391</v>
      </c>
      <c r="N1856" t="s">
        <v>338</v>
      </c>
      <c r="O1856" t="s">
        <v>339</v>
      </c>
      <c r="P1856" t="s">
        <v>340</v>
      </c>
      <c r="Q1856" t="s">
        <v>34</v>
      </c>
      <c r="R1856" t="s">
        <v>341</v>
      </c>
      <c r="S1856" t="s">
        <v>34</v>
      </c>
      <c r="T1856" t="s">
        <v>342</v>
      </c>
      <c r="U1856" t="s">
        <v>51</v>
      </c>
      <c r="V1856" t="s">
        <v>52</v>
      </c>
      <c r="W1856" t="s">
        <v>343</v>
      </c>
      <c r="X1856" t="s">
        <v>344</v>
      </c>
      <c r="Y1856" t="s">
        <v>65</v>
      </c>
    </row>
    <row r="1857" spans="1:25" x14ac:dyDescent="0.25">
      <c r="A1857">
        <v>10241</v>
      </c>
      <c r="B1857">
        <v>26</v>
      </c>
      <c r="C1857" t="s">
        <v>3397</v>
      </c>
      <c r="D1857">
        <v>7</v>
      </c>
      <c r="E1857" t="s">
        <v>3406</v>
      </c>
      <c r="F1857" t="s">
        <v>1313</v>
      </c>
      <c r="G1857" t="s">
        <v>28</v>
      </c>
      <c r="H1857">
        <v>2</v>
      </c>
      <c r="I1857">
        <v>4</v>
      </c>
      <c r="J1857">
        <v>2004</v>
      </c>
      <c r="K1857" t="s">
        <v>278</v>
      </c>
      <c r="L1857">
        <v>85</v>
      </c>
      <c r="M1857" t="s">
        <v>3391</v>
      </c>
      <c r="N1857" t="s">
        <v>1255</v>
      </c>
      <c r="O1857" t="s">
        <v>1256</v>
      </c>
      <c r="P1857" t="s">
        <v>1257</v>
      </c>
      <c r="Q1857" t="s">
        <v>34</v>
      </c>
      <c r="R1857" t="s">
        <v>1258</v>
      </c>
      <c r="S1857" t="s">
        <v>34</v>
      </c>
      <c r="T1857" t="s">
        <v>1259</v>
      </c>
      <c r="U1857" t="s">
        <v>51</v>
      </c>
      <c r="V1857" t="s">
        <v>52</v>
      </c>
      <c r="W1857" t="s">
        <v>1260</v>
      </c>
      <c r="X1857" t="s">
        <v>1261</v>
      </c>
      <c r="Y1857" t="s">
        <v>42</v>
      </c>
    </row>
    <row r="1858" spans="1:25" x14ac:dyDescent="0.25">
      <c r="A1858">
        <v>10267</v>
      </c>
      <c r="B1858">
        <v>44</v>
      </c>
      <c r="C1858" t="s">
        <v>3407</v>
      </c>
      <c r="D1858">
        <v>4</v>
      </c>
      <c r="E1858" t="s">
        <v>3408</v>
      </c>
      <c r="F1858" t="s">
        <v>2717</v>
      </c>
      <c r="G1858" t="s">
        <v>28</v>
      </c>
      <c r="H1858">
        <v>3</v>
      </c>
      <c r="I1858">
        <v>7</v>
      </c>
      <c r="J1858">
        <v>2004</v>
      </c>
      <c r="K1858" t="s">
        <v>278</v>
      </c>
      <c r="L1858">
        <v>85</v>
      </c>
      <c r="M1858" t="s">
        <v>3391</v>
      </c>
      <c r="N1858" t="s">
        <v>885</v>
      </c>
      <c r="O1858" t="s">
        <v>886</v>
      </c>
      <c r="P1858" t="s">
        <v>887</v>
      </c>
      <c r="Q1858" t="s">
        <v>888</v>
      </c>
      <c r="R1858" t="s">
        <v>35</v>
      </c>
      <c r="S1858" t="s">
        <v>36</v>
      </c>
      <c r="T1858" t="s">
        <v>37</v>
      </c>
      <c r="U1858" t="s">
        <v>38</v>
      </c>
      <c r="V1858" t="s">
        <v>39</v>
      </c>
      <c r="W1858" t="s">
        <v>75</v>
      </c>
      <c r="X1858" t="s">
        <v>889</v>
      </c>
      <c r="Y1858" t="s">
        <v>65</v>
      </c>
    </row>
    <row r="1859" spans="1:25" x14ac:dyDescent="0.25">
      <c r="A1859">
        <v>10279</v>
      </c>
      <c r="B1859">
        <v>33</v>
      </c>
      <c r="C1859" t="s">
        <v>3409</v>
      </c>
      <c r="D1859">
        <v>4</v>
      </c>
      <c r="E1859" t="s">
        <v>3410</v>
      </c>
      <c r="F1859" t="s">
        <v>2720</v>
      </c>
      <c r="G1859" t="s">
        <v>28</v>
      </c>
      <c r="H1859">
        <v>3</v>
      </c>
      <c r="I1859">
        <v>8</v>
      </c>
      <c r="J1859">
        <v>2004</v>
      </c>
      <c r="K1859" t="s">
        <v>278</v>
      </c>
      <c r="L1859">
        <v>85</v>
      </c>
      <c r="M1859" t="s">
        <v>3391</v>
      </c>
      <c r="N1859" t="s">
        <v>268</v>
      </c>
      <c r="O1859" t="s">
        <v>269</v>
      </c>
      <c r="P1859" t="s">
        <v>270</v>
      </c>
      <c r="Q1859" t="s">
        <v>34</v>
      </c>
      <c r="R1859" t="s">
        <v>271</v>
      </c>
      <c r="S1859" t="s">
        <v>34</v>
      </c>
      <c r="T1859" t="s">
        <v>272</v>
      </c>
      <c r="U1859" t="s">
        <v>273</v>
      </c>
      <c r="V1859" t="s">
        <v>52</v>
      </c>
      <c r="W1859" t="s">
        <v>274</v>
      </c>
      <c r="X1859" t="s">
        <v>275</v>
      </c>
      <c r="Y1859" t="s">
        <v>42</v>
      </c>
    </row>
    <row r="1860" spans="1:25" x14ac:dyDescent="0.25">
      <c r="A1860">
        <v>10288</v>
      </c>
      <c r="B1860">
        <v>34</v>
      </c>
      <c r="C1860" t="s">
        <v>3411</v>
      </c>
      <c r="D1860">
        <v>10</v>
      </c>
      <c r="E1860" t="s">
        <v>3412</v>
      </c>
      <c r="F1860" t="s">
        <v>1485</v>
      </c>
      <c r="G1860" t="s">
        <v>28</v>
      </c>
      <c r="H1860">
        <v>3</v>
      </c>
      <c r="I1860">
        <v>9</v>
      </c>
      <c r="J1860">
        <v>2004</v>
      </c>
      <c r="K1860" t="s">
        <v>278</v>
      </c>
      <c r="L1860">
        <v>85</v>
      </c>
      <c r="M1860" t="s">
        <v>3391</v>
      </c>
      <c r="N1860" t="s">
        <v>743</v>
      </c>
      <c r="O1860" t="s">
        <v>744</v>
      </c>
      <c r="P1860" t="s">
        <v>745</v>
      </c>
      <c r="Q1860" t="s">
        <v>746</v>
      </c>
      <c r="R1860" t="s">
        <v>305</v>
      </c>
      <c r="S1860" t="s">
        <v>34</v>
      </c>
      <c r="T1860" t="s">
        <v>747</v>
      </c>
      <c r="U1860" t="s">
        <v>305</v>
      </c>
      <c r="V1860" t="s">
        <v>140</v>
      </c>
      <c r="W1860" t="s">
        <v>748</v>
      </c>
      <c r="X1860" t="s">
        <v>749</v>
      </c>
      <c r="Y1860" t="s">
        <v>42</v>
      </c>
    </row>
    <row r="1861" spans="1:25" x14ac:dyDescent="0.25">
      <c r="A1861">
        <v>10302</v>
      </c>
      <c r="B1861">
        <v>48</v>
      </c>
      <c r="C1861" t="s">
        <v>3413</v>
      </c>
      <c r="D1861">
        <v>6</v>
      </c>
      <c r="E1861" t="s">
        <v>3414</v>
      </c>
      <c r="F1861" t="s">
        <v>588</v>
      </c>
      <c r="G1861" t="s">
        <v>28</v>
      </c>
      <c r="H1861">
        <v>4</v>
      </c>
      <c r="I1861">
        <v>10</v>
      </c>
      <c r="J1861">
        <v>2003</v>
      </c>
      <c r="K1861" t="s">
        <v>278</v>
      </c>
      <c r="L1861">
        <v>85</v>
      </c>
      <c r="M1861" t="s">
        <v>3391</v>
      </c>
      <c r="N1861" t="s">
        <v>257</v>
      </c>
      <c r="O1861" t="s">
        <v>258</v>
      </c>
      <c r="P1861" t="s">
        <v>259</v>
      </c>
      <c r="Q1861" t="s">
        <v>34</v>
      </c>
      <c r="R1861" t="s">
        <v>260</v>
      </c>
      <c r="S1861" t="s">
        <v>34</v>
      </c>
      <c r="T1861" t="s">
        <v>261</v>
      </c>
      <c r="U1861" t="s">
        <v>262</v>
      </c>
      <c r="V1861" t="s">
        <v>52</v>
      </c>
      <c r="W1861" t="s">
        <v>263</v>
      </c>
      <c r="X1861" t="s">
        <v>264</v>
      </c>
      <c r="Y1861" t="s">
        <v>65</v>
      </c>
    </row>
    <row r="1862" spans="1:25" x14ac:dyDescent="0.25">
      <c r="A1862">
        <v>10311</v>
      </c>
      <c r="B1862">
        <v>25</v>
      </c>
      <c r="C1862" t="s">
        <v>3392</v>
      </c>
      <c r="D1862">
        <v>5</v>
      </c>
      <c r="E1862" t="s">
        <v>3415</v>
      </c>
      <c r="F1862" t="s">
        <v>856</v>
      </c>
      <c r="G1862" t="s">
        <v>28</v>
      </c>
      <c r="H1862">
        <v>4</v>
      </c>
      <c r="I1862">
        <v>10</v>
      </c>
      <c r="J1862">
        <v>2004</v>
      </c>
      <c r="K1862" t="s">
        <v>278</v>
      </c>
      <c r="L1862">
        <v>85</v>
      </c>
      <c r="M1862" t="s">
        <v>3391</v>
      </c>
      <c r="N1862" t="s">
        <v>268</v>
      </c>
      <c r="O1862" t="s">
        <v>269</v>
      </c>
      <c r="P1862" t="s">
        <v>270</v>
      </c>
      <c r="Q1862" t="s">
        <v>34</v>
      </c>
      <c r="R1862" t="s">
        <v>271</v>
      </c>
      <c r="S1862" t="s">
        <v>34</v>
      </c>
      <c r="T1862" t="s">
        <v>272</v>
      </c>
      <c r="U1862" t="s">
        <v>273</v>
      </c>
      <c r="V1862" t="s">
        <v>52</v>
      </c>
      <c r="W1862" t="s">
        <v>274</v>
      </c>
      <c r="X1862" t="s">
        <v>275</v>
      </c>
      <c r="Y1862" t="s">
        <v>42</v>
      </c>
    </row>
    <row r="1863" spans="1:25" x14ac:dyDescent="0.25">
      <c r="A1863">
        <v>10321</v>
      </c>
      <c r="B1863">
        <v>39</v>
      </c>
      <c r="C1863" t="s">
        <v>3416</v>
      </c>
      <c r="D1863">
        <v>2</v>
      </c>
      <c r="E1863" t="s">
        <v>3417</v>
      </c>
      <c r="F1863" t="s">
        <v>424</v>
      </c>
      <c r="G1863" t="s">
        <v>28</v>
      </c>
      <c r="H1863">
        <v>4</v>
      </c>
      <c r="I1863">
        <v>11</v>
      </c>
      <c r="J1863">
        <v>2004</v>
      </c>
      <c r="K1863" t="s">
        <v>278</v>
      </c>
      <c r="L1863">
        <v>85</v>
      </c>
      <c r="M1863" t="s">
        <v>3391</v>
      </c>
      <c r="N1863" t="s">
        <v>248</v>
      </c>
      <c r="O1863" t="s">
        <v>249</v>
      </c>
      <c r="P1863" t="s">
        <v>250</v>
      </c>
      <c r="Q1863" t="s">
        <v>34</v>
      </c>
      <c r="R1863" t="s">
        <v>251</v>
      </c>
      <c r="S1863" t="s">
        <v>185</v>
      </c>
      <c r="T1863" t="s">
        <v>252</v>
      </c>
      <c r="U1863" t="s">
        <v>38</v>
      </c>
      <c r="V1863" t="s">
        <v>39</v>
      </c>
      <c r="W1863" t="s">
        <v>253</v>
      </c>
      <c r="X1863" t="s">
        <v>254</v>
      </c>
      <c r="Y1863" t="s">
        <v>65</v>
      </c>
    </row>
    <row r="1864" spans="1:25" x14ac:dyDescent="0.25">
      <c r="A1864">
        <v>10332</v>
      </c>
      <c r="B1864">
        <v>45</v>
      </c>
      <c r="C1864" t="s">
        <v>2939</v>
      </c>
      <c r="D1864">
        <v>12</v>
      </c>
      <c r="E1864" t="s">
        <v>3418</v>
      </c>
      <c r="F1864" t="s">
        <v>1337</v>
      </c>
      <c r="G1864" t="s">
        <v>28</v>
      </c>
      <c r="H1864">
        <v>4</v>
      </c>
      <c r="I1864">
        <v>11</v>
      </c>
      <c r="J1864">
        <v>2004</v>
      </c>
      <c r="K1864" t="s">
        <v>278</v>
      </c>
      <c r="L1864">
        <v>85</v>
      </c>
      <c r="M1864" t="s">
        <v>3391</v>
      </c>
      <c r="N1864" t="s">
        <v>927</v>
      </c>
      <c r="O1864" t="s">
        <v>928</v>
      </c>
      <c r="P1864" t="s">
        <v>929</v>
      </c>
      <c r="Q1864" t="s">
        <v>34</v>
      </c>
      <c r="R1864" t="s">
        <v>930</v>
      </c>
      <c r="S1864" t="s">
        <v>34</v>
      </c>
      <c r="T1864" t="s">
        <v>931</v>
      </c>
      <c r="U1864" t="s">
        <v>262</v>
      </c>
      <c r="V1864" t="s">
        <v>52</v>
      </c>
      <c r="W1864" t="s">
        <v>932</v>
      </c>
      <c r="X1864" t="s">
        <v>137</v>
      </c>
      <c r="Y1864" t="s">
        <v>42</v>
      </c>
    </row>
    <row r="1865" spans="1:25" x14ac:dyDescent="0.25">
      <c r="A1865">
        <v>10346</v>
      </c>
      <c r="B1865">
        <v>24</v>
      </c>
      <c r="C1865" t="s">
        <v>77</v>
      </c>
      <c r="D1865">
        <v>2</v>
      </c>
      <c r="E1865" t="s">
        <v>3419</v>
      </c>
      <c r="F1865" t="s">
        <v>434</v>
      </c>
      <c r="G1865" t="s">
        <v>28</v>
      </c>
      <c r="H1865">
        <v>4</v>
      </c>
      <c r="I1865">
        <v>11</v>
      </c>
      <c r="J1865">
        <v>2004</v>
      </c>
      <c r="K1865" t="s">
        <v>278</v>
      </c>
      <c r="L1865">
        <v>85</v>
      </c>
      <c r="M1865" t="s">
        <v>3391</v>
      </c>
      <c r="N1865" t="s">
        <v>1318</v>
      </c>
      <c r="O1865" t="s">
        <v>1319</v>
      </c>
      <c r="P1865" t="s">
        <v>1320</v>
      </c>
      <c r="Q1865" t="s">
        <v>34</v>
      </c>
      <c r="R1865" t="s">
        <v>1321</v>
      </c>
      <c r="S1865" t="s">
        <v>1322</v>
      </c>
      <c r="T1865" t="s">
        <v>1323</v>
      </c>
      <c r="U1865" t="s">
        <v>38</v>
      </c>
      <c r="V1865" t="s">
        <v>39</v>
      </c>
      <c r="W1865" t="s">
        <v>168</v>
      </c>
      <c r="X1865" t="s">
        <v>705</v>
      </c>
      <c r="Y1865" t="s">
        <v>65</v>
      </c>
    </row>
    <row r="1866" spans="1:25" x14ac:dyDescent="0.25">
      <c r="A1866">
        <v>10368</v>
      </c>
      <c r="B1866">
        <v>46</v>
      </c>
      <c r="C1866" t="s">
        <v>3403</v>
      </c>
      <c r="D1866">
        <v>1</v>
      </c>
      <c r="E1866" t="s">
        <v>3420</v>
      </c>
      <c r="F1866" t="s">
        <v>3181</v>
      </c>
      <c r="G1866" t="s">
        <v>28</v>
      </c>
      <c r="H1866">
        <v>1</v>
      </c>
      <c r="I1866">
        <v>1</v>
      </c>
      <c r="J1866">
        <v>2005</v>
      </c>
      <c r="K1866" t="s">
        <v>278</v>
      </c>
      <c r="L1866">
        <v>85</v>
      </c>
      <c r="M1866" t="s">
        <v>3391</v>
      </c>
      <c r="N1866" t="s">
        <v>417</v>
      </c>
      <c r="O1866" t="s">
        <v>418</v>
      </c>
      <c r="P1866" t="s">
        <v>419</v>
      </c>
      <c r="Q1866" t="s">
        <v>34</v>
      </c>
      <c r="R1866" t="s">
        <v>420</v>
      </c>
      <c r="S1866" t="s">
        <v>73</v>
      </c>
      <c r="T1866" t="s">
        <v>167</v>
      </c>
      <c r="U1866" t="s">
        <v>38</v>
      </c>
      <c r="V1866" t="s">
        <v>39</v>
      </c>
      <c r="W1866" t="s">
        <v>421</v>
      </c>
      <c r="X1866" t="s">
        <v>422</v>
      </c>
      <c r="Y1866" t="s">
        <v>65</v>
      </c>
    </row>
    <row r="1867" spans="1:25" x14ac:dyDescent="0.25">
      <c r="A1867">
        <v>10380</v>
      </c>
      <c r="B1867">
        <v>44</v>
      </c>
      <c r="C1867" t="s">
        <v>3421</v>
      </c>
      <c r="D1867">
        <v>9</v>
      </c>
      <c r="E1867" t="s">
        <v>3422</v>
      </c>
      <c r="F1867" t="s">
        <v>1413</v>
      </c>
      <c r="G1867" t="s">
        <v>28</v>
      </c>
      <c r="H1867">
        <v>1</v>
      </c>
      <c r="I1867">
        <v>2</v>
      </c>
      <c r="J1867">
        <v>2005</v>
      </c>
      <c r="K1867" t="s">
        <v>278</v>
      </c>
      <c r="L1867">
        <v>85</v>
      </c>
      <c r="M1867" t="s">
        <v>3391</v>
      </c>
      <c r="N1867" t="s">
        <v>268</v>
      </c>
      <c r="O1867" t="s">
        <v>269</v>
      </c>
      <c r="P1867" t="s">
        <v>270</v>
      </c>
      <c r="Q1867" t="s">
        <v>34</v>
      </c>
      <c r="R1867" t="s">
        <v>271</v>
      </c>
      <c r="S1867" t="s">
        <v>34</v>
      </c>
      <c r="T1867" t="s">
        <v>272</v>
      </c>
      <c r="U1867" t="s">
        <v>273</v>
      </c>
      <c r="V1867" t="s">
        <v>52</v>
      </c>
      <c r="W1867" t="s">
        <v>274</v>
      </c>
      <c r="X1867" t="s">
        <v>275</v>
      </c>
      <c r="Y1867" t="s">
        <v>65</v>
      </c>
    </row>
    <row r="1868" spans="1:25" x14ac:dyDescent="0.25">
      <c r="A1868">
        <v>10407</v>
      </c>
      <c r="B1868">
        <v>13</v>
      </c>
      <c r="C1868" t="s">
        <v>3397</v>
      </c>
      <c r="D1868">
        <v>7</v>
      </c>
      <c r="E1868" t="s">
        <v>3423</v>
      </c>
      <c r="F1868" t="s">
        <v>1498</v>
      </c>
      <c r="G1868" t="s">
        <v>708</v>
      </c>
      <c r="H1868">
        <v>2</v>
      </c>
      <c r="I1868">
        <v>4</v>
      </c>
      <c r="J1868">
        <v>2005</v>
      </c>
      <c r="K1868" t="s">
        <v>278</v>
      </c>
      <c r="L1868">
        <v>85</v>
      </c>
      <c r="M1868" t="s">
        <v>3391</v>
      </c>
      <c r="N1868" t="s">
        <v>701</v>
      </c>
      <c r="O1868" t="s">
        <v>702</v>
      </c>
      <c r="P1868" t="s">
        <v>703</v>
      </c>
      <c r="Q1868" t="s">
        <v>34</v>
      </c>
      <c r="R1868" t="s">
        <v>704</v>
      </c>
      <c r="S1868" t="s">
        <v>73</v>
      </c>
      <c r="T1868" t="s">
        <v>92</v>
      </c>
      <c r="U1868" t="s">
        <v>38</v>
      </c>
      <c r="V1868" t="s">
        <v>39</v>
      </c>
      <c r="W1868" t="s">
        <v>149</v>
      </c>
      <c r="X1868" t="s">
        <v>705</v>
      </c>
      <c r="Y1868" t="s">
        <v>42</v>
      </c>
    </row>
    <row r="1869" spans="1:25" x14ac:dyDescent="0.25">
      <c r="A1869">
        <v>10420</v>
      </c>
      <c r="B1869">
        <v>35</v>
      </c>
      <c r="C1869" t="s">
        <v>3407</v>
      </c>
      <c r="D1869">
        <v>10</v>
      </c>
      <c r="E1869" t="s">
        <v>3424</v>
      </c>
      <c r="F1869" t="s">
        <v>1589</v>
      </c>
      <c r="G1869" t="s">
        <v>468</v>
      </c>
      <c r="H1869">
        <v>2</v>
      </c>
      <c r="I1869">
        <v>5</v>
      </c>
      <c r="J1869">
        <v>2005</v>
      </c>
      <c r="K1869" t="s">
        <v>278</v>
      </c>
      <c r="L1869">
        <v>85</v>
      </c>
      <c r="M1869" t="s">
        <v>3391</v>
      </c>
      <c r="N1869" t="s">
        <v>233</v>
      </c>
      <c r="O1869" t="s">
        <v>234</v>
      </c>
      <c r="P1869" t="s">
        <v>235</v>
      </c>
      <c r="Q1869" t="s">
        <v>236</v>
      </c>
      <c r="R1869" t="s">
        <v>237</v>
      </c>
      <c r="S1869" t="s">
        <v>238</v>
      </c>
      <c r="T1869" t="s">
        <v>239</v>
      </c>
      <c r="U1869" t="s">
        <v>139</v>
      </c>
      <c r="V1869" t="s">
        <v>140</v>
      </c>
      <c r="W1869" t="s">
        <v>240</v>
      </c>
      <c r="X1869" t="s">
        <v>241</v>
      </c>
      <c r="Y1869" t="s">
        <v>65</v>
      </c>
    </row>
    <row r="1870" spans="1:25" x14ac:dyDescent="0.25">
      <c r="A1870">
        <v>10108</v>
      </c>
      <c r="B1870">
        <v>30</v>
      </c>
      <c r="C1870" t="s">
        <v>3425</v>
      </c>
      <c r="D1870">
        <v>5</v>
      </c>
      <c r="E1870" t="s">
        <v>3426</v>
      </c>
      <c r="F1870" t="s">
        <v>775</v>
      </c>
      <c r="G1870" t="s">
        <v>28</v>
      </c>
      <c r="H1870">
        <v>1</v>
      </c>
      <c r="I1870">
        <v>3</v>
      </c>
      <c r="J1870">
        <v>2003</v>
      </c>
      <c r="K1870" t="s">
        <v>278</v>
      </c>
      <c r="L1870">
        <v>61</v>
      </c>
      <c r="M1870" t="s">
        <v>3427</v>
      </c>
      <c r="N1870" t="s">
        <v>777</v>
      </c>
      <c r="O1870" t="s">
        <v>778</v>
      </c>
      <c r="P1870" t="s">
        <v>779</v>
      </c>
      <c r="Q1870" t="s">
        <v>34</v>
      </c>
      <c r="R1870" t="s">
        <v>780</v>
      </c>
      <c r="S1870" t="s">
        <v>34</v>
      </c>
      <c r="T1870" t="s">
        <v>781</v>
      </c>
      <c r="U1870" t="s">
        <v>782</v>
      </c>
      <c r="V1870" t="s">
        <v>307</v>
      </c>
      <c r="W1870" t="s">
        <v>783</v>
      </c>
      <c r="X1870" t="s">
        <v>784</v>
      </c>
      <c r="Y1870" t="s">
        <v>42</v>
      </c>
    </row>
    <row r="1871" spans="1:25" x14ac:dyDescent="0.25">
      <c r="A1871">
        <v>10122</v>
      </c>
      <c r="B1871">
        <v>34</v>
      </c>
      <c r="C1871" t="s">
        <v>3428</v>
      </c>
      <c r="D1871">
        <v>9</v>
      </c>
      <c r="E1871" t="s">
        <v>3429</v>
      </c>
      <c r="F1871" t="s">
        <v>786</v>
      </c>
      <c r="G1871" t="s">
        <v>28</v>
      </c>
      <c r="H1871">
        <v>2</v>
      </c>
      <c r="I1871">
        <v>5</v>
      </c>
      <c r="J1871">
        <v>2003</v>
      </c>
      <c r="K1871" t="s">
        <v>278</v>
      </c>
      <c r="L1871">
        <v>61</v>
      </c>
      <c r="M1871" t="s">
        <v>3427</v>
      </c>
      <c r="N1871" t="s">
        <v>787</v>
      </c>
      <c r="O1871" t="s">
        <v>788</v>
      </c>
      <c r="P1871" t="s">
        <v>789</v>
      </c>
      <c r="Q1871" t="s">
        <v>34</v>
      </c>
      <c r="R1871" t="s">
        <v>790</v>
      </c>
      <c r="S1871" t="s">
        <v>34</v>
      </c>
      <c r="T1871" t="s">
        <v>791</v>
      </c>
      <c r="U1871" t="s">
        <v>51</v>
      </c>
      <c r="V1871" t="s">
        <v>52</v>
      </c>
      <c r="W1871" t="s">
        <v>792</v>
      </c>
      <c r="X1871" t="s">
        <v>793</v>
      </c>
      <c r="Y1871" t="s">
        <v>42</v>
      </c>
    </row>
    <row r="1872" spans="1:25" x14ac:dyDescent="0.25">
      <c r="A1872">
        <v>10135</v>
      </c>
      <c r="B1872">
        <v>27</v>
      </c>
      <c r="C1872" t="s">
        <v>3430</v>
      </c>
      <c r="D1872">
        <v>6</v>
      </c>
      <c r="E1872" t="s">
        <v>3431</v>
      </c>
      <c r="F1872" t="s">
        <v>795</v>
      </c>
      <c r="G1872" t="s">
        <v>28</v>
      </c>
      <c r="H1872">
        <v>3</v>
      </c>
      <c r="I1872">
        <v>7</v>
      </c>
      <c r="J1872">
        <v>2003</v>
      </c>
      <c r="K1872" t="s">
        <v>278</v>
      </c>
      <c r="L1872">
        <v>61</v>
      </c>
      <c r="M1872" t="s">
        <v>3427</v>
      </c>
      <c r="N1872" t="s">
        <v>417</v>
      </c>
      <c r="O1872" t="s">
        <v>418</v>
      </c>
      <c r="P1872" t="s">
        <v>419</v>
      </c>
      <c r="Q1872" t="s">
        <v>34</v>
      </c>
      <c r="R1872" t="s">
        <v>420</v>
      </c>
      <c r="S1872" t="s">
        <v>73</v>
      </c>
      <c r="T1872" t="s">
        <v>167</v>
      </c>
      <c r="U1872" t="s">
        <v>38</v>
      </c>
      <c r="V1872" t="s">
        <v>39</v>
      </c>
      <c r="W1872" t="s">
        <v>421</v>
      </c>
      <c r="X1872" t="s">
        <v>422</v>
      </c>
      <c r="Y1872" t="s">
        <v>42</v>
      </c>
    </row>
    <row r="1873" spans="1:25" x14ac:dyDescent="0.25">
      <c r="A1873">
        <v>10147</v>
      </c>
      <c r="B1873">
        <v>30</v>
      </c>
      <c r="C1873" t="s">
        <v>3432</v>
      </c>
      <c r="D1873">
        <v>6</v>
      </c>
      <c r="E1873" t="s">
        <v>3433</v>
      </c>
      <c r="F1873" t="s">
        <v>797</v>
      </c>
      <c r="G1873" t="s">
        <v>28</v>
      </c>
      <c r="H1873">
        <v>3</v>
      </c>
      <c r="I1873">
        <v>9</v>
      </c>
      <c r="J1873">
        <v>2003</v>
      </c>
      <c r="K1873" t="s">
        <v>278</v>
      </c>
      <c r="L1873">
        <v>61</v>
      </c>
      <c r="M1873" t="s">
        <v>3427</v>
      </c>
      <c r="N1873" t="s">
        <v>439</v>
      </c>
      <c r="O1873" t="s">
        <v>182</v>
      </c>
      <c r="P1873" t="s">
        <v>440</v>
      </c>
      <c r="Q1873" t="s">
        <v>34</v>
      </c>
      <c r="R1873" t="s">
        <v>441</v>
      </c>
      <c r="S1873" t="s">
        <v>185</v>
      </c>
      <c r="T1873" t="s">
        <v>442</v>
      </c>
      <c r="U1873" t="s">
        <v>38</v>
      </c>
      <c r="V1873" t="s">
        <v>39</v>
      </c>
      <c r="W1873" t="s">
        <v>421</v>
      </c>
      <c r="X1873" t="s">
        <v>443</v>
      </c>
      <c r="Y1873" t="s">
        <v>42</v>
      </c>
    </row>
    <row r="1874" spans="1:25" x14ac:dyDescent="0.25">
      <c r="A1874">
        <v>10159</v>
      </c>
      <c r="B1874">
        <v>50</v>
      </c>
      <c r="C1874" t="s">
        <v>3434</v>
      </c>
      <c r="D1874">
        <v>1</v>
      </c>
      <c r="E1874" t="s">
        <v>3435</v>
      </c>
      <c r="F1874" t="s">
        <v>79</v>
      </c>
      <c r="G1874" t="s">
        <v>28</v>
      </c>
      <c r="H1874">
        <v>4</v>
      </c>
      <c r="I1874">
        <v>10</v>
      </c>
      <c r="J1874">
        <v>2003</v>
      </c>
      <c r="K1874" t="s">
        <v>278</v>
      </c>
      <c r="L1874">
        <v>61</v>
      </c>
      <c r="M1874" t="s">
        <v>3427</v>
      </c>
      <c r="N1874" t="s">
        <v>80</v>
      </c>
      <c r="O1874" t="s">
        <v>81</v>
      </c>
      <c r="P1874" t="s">
        <v>82</v>
      </c>
      <c r="Q1874" t="s">
        <v>34</v>
      </c>
      <c r="R1874" t="s">
        <v>83</v>
      </c>
      <c r="S1874" t="s">
        <v>73</v>
      </c>
      <c r="T1874" t="s">
        <v>34</v>
      </c>
      <c r="U1874" t="s">
        <v>38</v>
      </c>
      <c r="V1874" t="s">
        <v>39</v>
      </c>
      <c r="W1874" t="s">
        <v>84</v>
      </c>
      <c r="X1874" t="s">
        <v>76</v>
      </c>
      <c r="Y1874" t="s">
        <v>65</v>
      </c>
    </row>
    <row r="1875" spans="1:25" x14ac:dyDescent="0.25">
      <c r="A1875">
        <v>10169</v>
      </c>
      <c r="B1875">
        <v>34</v>
      </c>
      <c r="C1875" t="s">
        <v>3428</v>
      </c>
      <c r="D1875">
        <v>1</v>
      </c>
      <c r="E1875" t="s">
        <v>3429</v>
      </c>
      <c r="F1875" t="s">
        <v>800</v>
      </c>
      <c r="G1875" t="s">
        <v>28</v>
      </c>
      <c r="H1875">
        <v>4</v>
      </c>
      <c r="I1875">
        <v>11</v>
      </c>
      <c r="J1875">
        <v>2003</v>
      </c>
      <c r="K1875" t="s">
        <v>278</v>
      </c>
      <c r="L1875">
        <v>61</v>
      </c>
      <c r="M1875" t="s">
        <v>3427</v>
      </c>
      <c r="N1875" t="s">
        <v>448</v>
      </c>
      <c r="O1875" t="s">
        <v>449</v>
      </c>
      <c r="P1875" t="s">
        <v>450</v>
      </c>
      <c r="Q1875" t="s">
        <v>451</v>
      </c>
      <c r="R1875" t="s">
        <v>452</v>
      </c>
      <c r="S1875" t="s">
        <v>238</v>
      </c>
      <c r="T1875" t="s">
        <v>453</v>
      </c>
      <c r="U1875" t="s">
        <v>139</v>
      </c>
      <c r="V1875" t="s">
        <v>140</v>
      </c>
      <c r="W1875" t="s">
        <v>454</v>
      </c>
      <c r="X1875" t="s">
        <v>455</v>
      </c>
      <c r="Y1875" t="s">
        <v>42</v>
      </c>
    </row>
    <row r="1876" spans="1:25" x14ac:dyDescent="0.25">
      <c r="A1876">
        <v>10181</v>
      </c>
      <c r="B1876">
        <v>23</v>
      </c>
      <c r="C1876" t="s">
        <v>3436</v>
      </c>
      <c r="D1876">
        <v>13</v>
      </c>
      <c r="E1876" t="s">
        <v>3437</v>
      </c>
      <c r="F1876" t="s">
        <v>802</v>
      </c>
      <c r="G1876" t="s">
        <v>28</v>
      </c>
      <c r="H1876">
        <v>4</v>
      </c>
      <c r="I1876">
        <v>11</v>
      </c>
      <c r="J1876">
        <v>2003</v>
      </c>
      <c r="K1876" t="s">
        <v>278</v>
      </c>
      <c r="L1876">
        <v>61</v>
      </c>
      <c r="M1876" t="s">
        <v>3427</v>
      </c>
      <c r="N1876" t="s">
        <v>107</v>
      </c>
      <c r="O1876" t="s">
        <v>108</v>
      </c>
      <c r="P1876" t="s">
        <v>109</v>
      </c>
      <c r="Q1876" t="s">
        <v>34</v>
      </c>
      <c r="R1876" t="s">
        <v>110</v>
      </c>
      <c r="S1876" t="s">
        <v>34</v>
      </c>
      <c r="T1876" t="s">
        <v>111</v>
      </c>
      <c r="U1876" t="s">
        <v>112</v>
      </c>
      <c r="V1876" t="s">
        <v>52</v>
      </c>
      <c r="W1876" t="s">
        <v>113</v>
      </c>
      <c r="X1876" t="s">
        <v>114</v>
      </c>
      <c r="Y1876" t="s">
        <v>42</v>
      </c>
    </row>
    <row r="1877" spans="1:25" x14ac:dyDescent="0.25">
      <c r="A1877">
        <v>10191</v>
      </c>
      <c r="B1877">
        <v>48</v>
      </c>
      <c r="C1877" t="s">
        <v>3438</v>
      </c>
      <c r="D1877">
        <v>2</v>
      </c>
      <c r="E1877" t="s">
        <v>3439</v>
      </c>
      <c r="F1877" t="s">
        <v>804</v>
      </c>
      <c r="G1877" t="s">
        <v>28</v>
      </c>
      <c r="H1877">
        <v>4</v>
      </c>
      <c r="I1877">
        <v>11</v>
      </c>
      <c r="J1877">
        <v>2003</v>
      </c>
      <c r="K1877" t="s">
        <v>278</v>
      </c>
      <c r="L1877">
        <v>61</v>
      </c>
      <c r="M1877" t="s">
        <v>3427</v>
      </c>
      <c r="N1877" t="s">
        <v>805</v>
      </c>
      <c r="O1877" t="s">
        <v>806</v>
      </c>
      <c r="P1877" t="s">
        <v>807</v>
      </c>
      <c r="Q1877" t="s">
        <v>34</v>
      </c>
      <c r="R1877" t="s">
        <v>808</v>
      </c>
      <c r="S1877" t="s">
        <v>34</v>
      </c>
      <c r="T1877" t="s">
        <v>809</v>
      </c>
      <c r="U1877" t="s">
        <v>810</v>
      </c>
      <c r="V1877" t="s">
        <v>52</v>
      </c>
      <c r="W1877" t="s">
        <v>811</v>
      </c>
      <c r="X1877" t="s">
        <v>812</v>
      </c>
      <c r="Y1877" t="s">
        <v>42</v>
      </c>
    </row>
    <row r="1878" spans="1:25" x14ac:dyDescent="0.25">
      <c r="A1878">
        <v>10203</v>
      </c>
      <c r="B1878">
        <v>34</v>
      </c>
      <c r="C1878" t="s">
        <v>1979</v>
      </c>
      <c r="D1878">
        <v>7</v>
      </c>
      <c r="E1878" t="s">
        <v>3440</v>
      </c>
      <c r="F1878" t="s">
        <v>814</v>
      </c>
      <c r="G1878" t="s">
        <v>28</v>
      </c>
      <c r="H1878">
        <v>4</v>
      </c>
      <c r="I1878">
        <v>12</v>
      </c>
      <c r="J1878">
        <v>2003</v>
      </c>
      <c r="K1878" t="s">
        <v>278</v>
      </c>
      <c r="L1878">
        <v>61</v>
      </c>
      <c r="M1878" t="s">
        <v>3427</v>
      </c>
      <c r="N1878" t="s">
        <v>268</v>
      </c>
      <c r="O1878" t="s">
        <v>269</v>
      </c>
      <c r="P1878" t="s">
        <v>270</v>
      </c>
      <c r="Q1878" t="s">
        <v>34</v>
      </c>
      <c r="R1878" t="s">
        <v>271</v>
      </c>
      <c r="S1878" t="s">
        <v>34</v>
      </c>
      <c r="T1878" t="s">
        <v>272</v>
      </c>
      <c r="U1878" t="s">
        <v>273</v>
      </c>
      <c r="V1878" t="s">
        <v>52</v>
      </c>
      <c r="W1878" t="s">
        <v>274</v>
      </c>
      <c r="X1878" t="s">
        <v>275</v>
      </c>
      <c r="Y1878" t="s">
        <v>42</v>
      </c>
    </row>
    <row r="1879" spans="1:25" x14ac:dyDescent="0.25">
      <c r="A1879">
        <v>10211</v>
      </c>
      <c r="B1879">
        <v>48</v>
      </c>
      <c r="C1879" t="s">
        <v>3441</v>
      </c>
      <c r="D1879">
        <v>1</v>
      </c>
      <c r="E1879" t="s">
        <v>3442</v>
      </c>
      <c r="F1879" t="s">
        <v>123</v>
      </c>
      <c r="G1879" t="s">
        <v>28</v>
      </c>
      <c r="H1879">
        <v>1</v>
      </c>
      <c r="I1879">
        <v>1</v>
      </c>
      <c r="J1879">
        <v>2004</v>
      </c>
      <c r="K1879" t="s">
        <v>278</v>
      </c>
      <c r="L1879">
        <v>61</v>
      </c>
      <c r="M1879" t="s">
        <v>3427</v>
      </c>
      <c r="N1879" t="s">
        <v>124</v>
      </c>
      <c r="O1879" t="s">
        <v>125</v>
      </c>
      <c r="P1879" t="s">
        <v>126</v>
      </c>
      <c r="Q1879" t="s">
        <v>34</v>
      </c>
      <c r="R1879" t="s">
        <v>61</v>
      </c>
      <c r="S1879" t="s">
        <v>34</v>
      </c>
      <c r="T1879" t="s">
        <v>127</v>
      </c>
      <c r="U1879" t="s">
        <v>51</v>
      </c>
      <c r="V1879" t="s">
        <v>52</v>
      </c>
      <c r="W1879" t="s">
        <v>128</v>
      </c>
      <c r="X1879" t="s">
        <v>129</v>
      </c>
      <c r="Y1879" t="s">
        <v>42</v>
      </c>
    </row>
    <row r="1880" spans="1:25" x14ac:dyDescent="0.25">
      <c r="A1880">
        <v>10225</v>
      </c>
      <c r="B1880">
        <v>24</v>
      </c>
      <c r="C1880" t="s">
        <v>3428</v>
      </c>
      <c r="D1880">
        <v>8</v>
      </c>
      <c r="E1880" t="s">
        <v>3443</v>
      </c>
      <c r="F1880" t="s">
        <v>817</v>
      </c>
      <c r="G1880" t="s">
        <v>28</v>
      </c>
      <c r="H1880">
        <v>1</v>
      </c>
      <c r="I1880">
        <v>2</v>
      </c>
      <c r="J1880">
        <v>2004</v>
      </c>
      <c r="K1880" t="s">
        <v>278</v>
      </c>
      <c r="L1880">
        <v>61</v>
      </c>
      <c r="M1880" t="s">
        <v>3427</v>
      </c>
      <c r="N1880" t="s">
        <v>818</v>
      </c>
      <c r="O1880" t="s">
        <v>819</v>
      </c>
      <c r="P1880" t="s">
        <v>820</v>
      </c>
      <c r="Q1880" t="s">
        <v>34</v>
      </c>
      <c r="R1880" t="s">
        <v>821</v>
      </c>
      <c r="S1880" t="s">
        <v>34</v>
      </c>
      <c r="T1880" t="s">
        <v>822</v>
      </c>
      <c r="U1880" t="s">
        <v>823</v>
      </c>
      <c r="V1880" t="s">
        <v>52</v>
      </c>
      <c r="W1880" t="s">
        <v>824</v>
      </c>
      <c r="X1880" t="s">
        <v>150</v>
      </c>
      <c r="Y1880" t="s">
        <v>42</v>
      </c>
    </row>
    <row r="1881" spans="1:25" x14ac:dyDescent="0.25">
      <c r="A1881">
        <v>10238</v>
      </c>
      <c r="B1881">
        <v>47</v>
      </c>
      <c r="C1881" t="s">
        <v>3444</v>
      </c>
      <c r="D1881">
        <v>2</v>
      </c>
      <c r="E1881" t="s">
        <v>3445</v>
      </c>
      <c r="F1881" t="s">
        <v>826</v>
      </c>
      <c r="G1881" t="s">
        <v>28</v>
      </c>
      <c r="H1881">
        <v>2</v>
      </c>
      <c r="I1881">
        <v>4</v>
      </c>
      <c r="J1881">
        <v>2004</v>
      </c>
      <c r="K1881" t="s">
        <v>278</v>
      </c>
      <c r="L1881">
        <v>61</v>
      </c>
      <c r="M1881" t="s">
        <v>3427</v>
      </c>
      <c r="N1881" t="s">
        <v>562</v>
      </c>
      <c r="O1881" t="s">
        <v>563</v>
      </c>
      <c r="P1881" t="s">
        <v>564</v>
      </c>
      <c r="Q1881" t="s">
        <v>34</v>
      </c>
      <c r="R1881" t="s">
        <v>565</v>
      </c>
      <c r="S1881" t="s">
        <v>34</v>
      </c>
      <c r="T1881" t="s">
        <v>566</v>
      </c>
      <c r="U1881" t="s">
        <v>567</v>
      </c>
      <c r="V1881" t="s">
        <v>52</v>
      </c>
      <c r="W1881" t="s">
        <v>568</v>
      </c>
      <c r="X1881" t="s">
        <v>569</v>
      </c>
      <c r="Y1881" t="s">
        <v>42</v>
      </c>
    </row>
    <row r="1882" spans="1:25" x14ac:dyDescent="0.25">
      <c r="A1882">
        <v>10253</v>
      </c>
      <c r="B1882">
        <v>24</v>
      </c>
      <c r="C1882" t="s">
        <v>3446</v>
      </c>
      <c r="D1882">
        <v>12</v>
      </c>
      <c r="E1882" t="s">
        <v>3447</v>
      </c>
      <c r="F1882" t="s">
        <v>828</v>
      </c>
      <c r="G1882" t="s">
        <v>591</v>
      </c>
      <c r="H1882">
        <v>2</v>
      </c>
      <c r="I1882">
        <v>6</v>
      </c>
      <c r="J1882">
        <v>2004</v>
      </c>
      <c r="K1882" t="s">
        <v>278</v>
      </c>
      <c r="L1882">
        <v>61</v>
      </c>
      <c r="M1882" t="s">
        <v>3427</v>
      </c>
      <c r="N1882" t="s">
        <v>257</v>
      </c>
      <c r="O1882" t="s">
        <v>258</v>
      </c>
      <c r="P1882" t="s">
        <v>259</v>
      </c>
      <c r="Q1882" t="s">
        <v>34</v>
      </c>
      <c r="R1882" t="s">
        <v>260</v>
      </c>
      <c r="S1882" t="s">
        <v>34</v>
      </c>
      <c r="T1882" t="s">
        <v>261</v>
      </c>
      <c r="U1882" t="s">
        <v>262</v>
      </c>
      <c r="V1882" t="s">
        <v>52</v>
      </c>
      <c r="W1882" t="s">
        <v>263</v>
      </c>
      <c r="X1882" t="s">
        <v>264</v>
      </c>
      <c r="Y1882" t="s">
        <v>42</v>
      </c>
    </row>
    <row r="1883" spans="1:25" x14ac:dyDescent="0.25">
      <c r="A1883">
        <v>10266</v>
      </c>
      <c r="B1883">
        <v>47</v>
      </c>
      <c r="C1883" t="s">
        <v>3444</v>
      </c>
      <c r="D1883">
        <v>13</v>
      </c>
      <c r="E1883" t="s">
        <v>3445</v>
      </c>
      <c r="F1883" t="s">
        <v>830</v>
      </c>
      <c r="G1883" t="s">
        <v>28</v>
      </c>
      <c r="H1883">
        <v>3</v>
      </c>
      <c r="I1883">
        <v>7</v>
      </c>
      <c r="J1883">
        <v>2004</v>
      </c>
      <c r="K1883" t="s">
        <v>278</v>
      </c>
      <c r="L1883">
        <v>61</v>
      </c>
      <c r="M1883" t="s">
        <v>3427</v>
      </c>
      <c r="N1883" t="s">
        <v>831</v>
      </c>
      <c r="O1883" t="s">
        <v>832</v>
      </c>
      <c r="P1883" t="s">
        <v>833</v>
      </c>
      <c r="Q1883" t="s">
        <v>34</v>
      </c>
      <c r="R1883" t="s">
        <v>834</v>
      </c>
      <c r="S1883" t="s">
        <v>34</v>
      </c>
      <c r="T1883" t="s">
        <v>835</v>
      </c>
      <c r="U1883" t="s">
        <v>396</v>
      </c>
      <c r="V1883" t="s">
        <v>52</v>
      </c>
      <c r="W1883" t="s">
        <v>836</v>
      </c>
      <c r="X1883" t="s">
        <v>837</v>
      </c>
      <c r="Y1883" t="s">
        <v>42</v>
      </c>
    </row>
    <row r="1884" spans="1:25" x14ac:dyDescent="0.25">
      <c r="A1884">
        <v>10276</v>
      </c>
      <c r="B1884">
        <v>20</v>
      </c>
      <c r="C1884" t="s">
        <v>3143</v>
      </c>
      <c r="D1884">
        <v>2</v>
      </c>
      <c r="E1884" t="s">
        <v>3448</v>
      </c>
      <c r="F1884" t="s">
        <v>839</v>
      </c>
      <c r="G1884" t="s">
        <v>28</v>
      </c>
      <c r="H1884">
        <v>3</v>
      </c>
      <c r="I1884">
        <v>8</v>
      </c>
      <c r="J1884">
        <v>2004</v>
      </c>
      <c r="K1884" t="s">
        <v>278</v>
      </c>
      <c r="L1884">
        <v>61</v>
      </c>
      <c r="M1884" t="s">
        <v>3427</v>
      </c>
      <c r="N1884" t="s">
        <v>840</v>
      </c>
      <c r="O1884" t="s">
        <v>841</v>
      </c>
      <c r="P1884" t="s">
        <v>842</v>
      </c>
      <c r="Q1884" t="s">
        <v>34</v>
      </c>
      <c r="R1884" t="s">
        <v>441</v>
      </c>
      <c r="S1884" t="s">
        <v>185</v>
      </c>
      <c r="T1884" t="s">
        <v>442</v>
      </c>
      <c r="U1884" t="s">
        <v>38</v>
      </c>
      <c r="V1884" t="s">
        <v>39</v>
      </c>
      <c r="W1884" t="s">
        <v>843</v>
      </c>
      <c r="X1884" t="s">
        <v>844</v>
      </c>
      <c r="Y1884" t="s">
        <v>42</v>
      </c>
    </row>
    <row r="1885" spans="1:25" x14ac:dyDescent="0.25">
      <c r="A1885">
        <v>10287</v>
      </c>
      <c r="B1885">
        <v>20</v>
      </c>
      <c r="C1885" t="s">
        <v>3449</v>
      </c>
      <c r="D1885">
        <v>11</v>
      </c>
      <c r="E1885" t="s">
        <v>3450</v>
      </c>
      <c r="F1885" t="s">
        <v>846</v>
      </c>
      <c r="G1885" t="s">
        <v>28</v>
      </c>
      <c r="H1885">
        <v>3</v>
      </c>
      <c r="I1885">
        <v>8</v>
      </c>
      <c r="J1885">
        <v>2004</v>
      </c>
      <c r="K1885" t="s">
        <v>278</v>
      </c>
      <c r="L1885">
        <v>61</v>
      </c>
      <c r="M1885" t="s">
        <v>3427</v>
      </c>
      <c r="N1885" t="s">
        <v>818</v>
      </c>
      <c r="O1885" t="s">
        <v>819</v>
      </c>
      <c r="P1885" t="s">
        <v>820</v>
      </c>
      <c r="Q1885" t="s">
        <v>34</v>
      </c>
      <c r="R1885" t="s">
        <v>821</v>
      </c>
      <c r="S1885" t="s">
        <v>34</v>
      </c>
      <c r="T1885" t="s">
        <v>822</v>
      </c>
      <c r="U1885" t="s">
        <v>823</v>
      </c>
      <c r="V1885" t="s">
        <v>52</v>
      </c>
      <c r="W1885" t="s">
        <v>824</v>
      </c>
      <c r="X1885" t="s">
        <v>150</v>
      </c>
      <c r="Y1885" t="s">
        <v>42</v>
      </c>
    </row>
    <row r="1886" spans="1:25" x14ac:dyDescent="0.25">
      <c r="A1886">
        <v>10300</v>
      </c>
      <c r="B1886">
        <v>31</v>
      </c>
      <c r="C1886" t="s">
        <v>3451</v>
      </c>
      <c r="D1886">
        <v>4</v>
      </c>
      <c r="E1886" t="s">
        <v>3452</v>
      </c>
      <c r="F1886" t="s">
        <v>848</v>
      </c>
      <c r="G1886" t="s">
        <v>28</v>
      </c>
      <c r="H1886">
        <v>4</v>
      </c>
      <c r="I1886">
        <v>10</v>
      </c>
      <c r="J1886">
        <v>2003</v>
      </c>
      <c r="K1886" t="s">
        <v>278</v>
      </c>
      <c r="L1886">
        <v>61</v>
      </c>
      <c r="M1886" t="s">
        <v>3427</v>
      </c>
      <c r="N1886" t="s">
        <v>849</v>
      </c>
      <c r="O1886" t="s">
        <v>850</v>
      </c>
      <c r="P1886" t="s">
        <v>851</v>
      </c>
      <c r="Q1886" t="s">
        <v>34</v>
      </c>
      <c r="R1886" t="s">
        <v>852</v>
      </c>
      <c r="S1886" t="s">
        <v>34</v>
      </c>
      <c r="T1886" t="s">
        <v>853</v>
      </c>
      <c r="U1886" t="s">
        <v>810</v>
      </c>
      <c r="V1886" t="s">
        <v>52</v>
      </c>
      <c r="W1886" t="s">
        <v>854</v>
      </c>
      <c r="X1886" t="s">
        <v>731</v>
      </c>
      <c r="Y1886" t="s">
        <v>42</v>
      </c>
    </row>
    <row r="1887" spans="1:25" x14ac:dyDescent="0.25">
      <c r="A1887">
        <v>10310</v>
      </c>
      <c r="B1887">
        <v>38</v>
      </c>
      <c r="C1887" t="s">
        <v>3453</v>
      </c>
      <c r="D1887">
        <v>9</v>
      </c>
      <c r="E1887" t="s">
        <v>3454</v>
      </c>
      <c r="F1887" t="s">
        <v>856</v>
      </c>
      <c r="G1887" t="s">
        <v>28</v>
      </c>
      <c r="H1887">
        <v>4</v>
      </c>
      <c r="I1887">
        <v>10</v>
      </c>
      <c r="J1887">
        <v>2004</v>
      </c>
      <c r="K1887" t="s">
        <v>278</v>
      </c>
      <c r="L1887">
        <v>61</v>
      </c>
      <c r="M1887" t="s">
        <v>3427</v>
      </c>
      <c r="N1887" t="s">
        <v>805</v>
      </c>
      <c r="O1887" t="s">
        <v>806</v>
      </c>
      <c r="P1887" t="s">
        <v>807</v>
      </c>
      <c r="Q1887" t="s">
        <v>34</v>
      </c>
      <c r="R1887" t="s">
        <v>808</v>
      </c>
      <c r="S1887" t="s">
        <v>34</v>
      </c>
      <c r="T1887" t="s">
        <v>809</v>
      </c>
      <c r="U1887" t="s">
        <v>810</v>
      </c>
      <c r="V1887" t="s">
        <v>52</v>
      </c>
      <c r="W1887" t="s">
        <v>811</v>
      </c>
      <c r="X1887" t="s">
        <v>812</v>
      </c>
      <c r="Y1887" t="s">
        <v>42</v>
      </c>
    </row>
    <row r="1888" spans="1:25" x14ac:dyDescent="0.25">
      <c r="A1888">
        <v>10320</v>
      </c>
      <c r="B1888">
        <v>26</v>
      </c>
      <c r="C1888" t="s">
        <v>3143</v>
      </c>
      <c r="D1888">
        <v>2</v>
      </c>
      <c r="E1888" t="s">
        <v>3455</v>
      </c>
      <c r="F1888" t="s">
        <v>858</v>
      </c>
      <c r="G1888" t="s">
        <v>28</v>
      </c>
      <c r="H1888">
        <v>4</v>
      </c>
      <c r="I1888">
        <v>11</v>
      </c>
      <c r="J1888">
        <v>2004</v>
      </c>
      <c r="K1888" t="s">
        <v>278</v>
      </c>
      <c r="L1888">
        <v>61</v>
      </c>
      <c r="M1888" t="s">
        <v>3427</v>
      </c>
      <c r="N1888" t="s">
        <v>282</v>
      </c>
      <c r="O1888" t="s">
        <v>283</v>
      </c>
      <c r="P1888" t="s">
        <v>284</v>
      </c>
      <c r="Q1888" t="s">
        <v>34</v>
      </c>
      <c r="R1888" t="s">
        <v>285</v>
      </c>
      <c r="S1888" t="s">
        <v>34</v>
      </c>
      <c r="T1888" t="s">
        <v>286</v>
      </c>
      <c r="U1888" t="s">
        <v>287</v>
      </c>
      <c r="V1888" t="s">
        <v>52</v>
      </c>
      <c r="W1888" t="s">
        <v>288</v>
      </c>
      <c r="X1888" t="s">
        <v>289</v>
      </c>
      <c r="Y1888" t="s">
        <v>42</v>
      </c>
    </row>
    <row r="1889" spans="1:25" x14ac:dyDescent="0.25">
      <c r="A1889">
        <v>10331</v>
      </c>
      <c r="B1889">
        <v>25</v>
      </c>
      <c r="C1889" t="s">
        <v>77</v>
      </c>
      <c r="D1889">
        <v>9</v>
      </c>
      <c r="E1889" t="s">
        <v>3456</v>
      </c>
      <c r="F1889" t="s">
        <v>1337</v>
      </c>
      <c r="G1889" t="s">
        <v>28</v>
      </c>
      <c r="H1889">
        <v>4</v>
      </c>
      <c r="I1889">
        <v>11</v>
      </c>
      <c r="J1889">
        <v>2004</v>
      </c>
      <c r="K1889" t="s">
        <v>278</v>
      </c>
      <c r="L1889">
        <v>61</v>
      </c>
      <c r="M1889" t="s">
        <v>3427</v>
      </c>
      <c r="N1889" t="s">
        <v>494</v>
      </c>
      <c r="O1889" t="s">
        <v>495</v>
      </c>
      <c r="P1889" t="s">
        <v>496</v>
      </c>
      <c r="Q1889" t="s">
        <v>34</v>
      </c>
      <c r="R1889" t="s">
        <v>332</v>
      </c>
      <c r="S1889" t="s">
        <v>214</v>
      </c>
      <c r="T1889" t="s">
        <v>333</v>
      </c>
      <c r="U1889" t="s">
        <v>38</v>
      </c>
      <c r="V1889" t="s">
        <v>39</v>
      </c>
      <c r="W1889" t="s">
        <v>187</v>
      </c>
      <c r="X1889" t="s">
        <v>497</v>
      </c>
      <c r="Y1889" t="s">
        <v>65</v>
      </c>
    </row>
    <row r="1890" spans="1:25" x14ac:dyDescent="0.25">
      <c r="A1890">
        <v>10342</v>
      </c>
      <c r="B1890">
        <v>48</v>
      </c>
      <c r="C1890" t="s">
        <v>3444</v>
      </c>
      <c r="D1890">
        <v>10</v>
      </c>
      <c r="E1890" t="s">
        <v>3457</v>
      </c>
      <c r="F1890" t="s">
        <v>220</v>
      </c>
      <c r="G1890" t="s">
        <v>28</v>
      </c>
      <c r="H1890">
        <v>4</v>
      </c>
      <c r="I1890">
        <v>11</v>
      </c>
      <c r="J1890">
        <v>2004</v>
      </c>
      <c r="K1890" t="s">
        <v>278</v>
      </c>
      <c r="L1890">
        <v>61</v>
      </c>
      <c r="M1890" t="s">
        <v>3427</v>
      </c>
      <c r="N1890" t="s">
        <v>132</v>
      </c>
      <c r="O1890" t="s">
        <v>133</v>
      </c>
      <c r="P1890" t="s">
        <v>134</v>
      </c>
      <c r="Q1890" t="s">
        <v>135</v>
      </c>
      <c r="R1890" t="s">
        <v>136</v>
      </c>
      <c r="S1890" t="s">
        <v>137</v>
      </c>
      <c r="T1890" t="s">
        <v>138</v>
      </c>
      <c r="U1890" t="s">
        <v>139</v>
      </c>
      <c r="V1890" t="s">
        <v>140</v>
      </c>
      <c r="W1890" t="s">
        <v>141</v>
      </c>
      <c r="X1890" t="s">
        <v>142</v>
      </c>
      <c r="Y1890" t="s">
        <v>42</v>
      </c>
    </row>
    <row r="1891" spans="1:25" x14ac:dyDescent="0.25">
      <c r="A1891">
        <v>10355</v>
      </c>
      <c r="B1891">
        <v>44</v>
      </c>
      <c r="C1891" t="s">
        <v>3444</v>
      </c>
      <c r="D1891">
        <v>6</v>
      </c>
      <c r="E1891" t="s">
        <v>3458</v>
      </c>
      <c r="F1891" t="s">
        <v>2386</v>
      </c>
      <c r="G1891" t="s">
        <v>28</v>
      </c>
      <c r="H1891">
        <v>4</v>
      </c>
      <c r="I1891">
        <v>12</v>
      </c>
      <c r="J1891">
        <v>2004</v>
      </c>
      <c r="K1891" t="s">
        <v>278</v>
      </c>
      <c r="L1891">
        <v>61</v>
      </c>
      <c r="M1891" t="s">
        <v>3427</v>
      </c>
      <c r="N1891" t="s">
        <v>268</v>
      </c>
      <c r="O1891" t="s">
        <v>269</v>
      </c>
      <c r="P1891" t="s">
        <v>270</v>
      </c>
      <c r="Q1891" t="s">
        <v>34</v>
      </c>
      <c r="R1891" t="s">
        <v>271</v>
      </c>
      <c r="S1891" t="s">
        <v>34</v>
      </c>
      <c r="T1891" t="s">
        <v>272</v>
      </c>
      <c r="U1891" t="s">
        <v>273</v>
      </c>
      <c r="V1891" t="s">
        <v>52</v>
      </c>
      <c r="W1891" t="s">
        <v>274</v>
      </c>
      <c r="X1891" t="s">
        <v>275</v>
      </c>
      <c r="Y1891" t="s">
        <v>42</v>
      </c>
    </row>
    <row r="1892" spans="1:25" x14ac:dyDescent="0.25">
      <c r="A1892">
        <v>10363</v>
      </c>
      <c r="B1892">
        <v>21</v>
      </c>
      <c r="C1892" t="s">
        <v>77</v>
      </c>
      <c r="D1892">
        <v>15</v>
      </c>
      <c r="E1892" t="s">
        <v>3459</v>
      </c>
      <c r="F1892" t="s">
        <v>865</v>
      </c>
      <c r="G1892" t="s">
        <v>28</v>
      </c>
      <c r="H1892">
        <v>1</v>
      </c>
      <c r="I1892">
        <v>1</v>
      </c>
      <c r="J1892">
        <v>2005</v>
      </c>
      <c r="K1892" t="s">
        <v>278</v>
      </c>
      <c r="L1892">
        <v>61</v>
      </c>
      <c r="M1892" t="s">
        <v>3427</v>
      </c>
      <c r="N1892" t="s">
        <v>866</v>
      </c>
      <c r="O1892" t="s">
        <v>867</v>
      </c>
      <c r="P1892" t="s">
        <v>868</v>
      </c>
      <c r="Q1892" t="s">
        <v>34</v>
      </c>
      <c r="R1892" t="s">
        <v>869</v>
      </c>
      <c r="S1892" t="s">
        <v>34</v>
      </c>
      <c r="T1892" t="s">
        <v>870</v>
      </c>
      <c r="U1892" t="s">
        <v>196</v>
      </c>
      <c r="V1892" t="s">
        <v>52</v>
      </c>
      <c r="W1892" t="s">
        <v>871</v>
      </c>
      <c r="X1892" t="s">
        <v>872</v>
      </c>
      <c r="Y1892" t="s">
        <v>42</v>
      </c>
    </row>
    <row r="1893" spans="1:25" x14ac:dyDescent="0.25">
      <c r="A1893">
        <v>10378</v>
      </c>
      <c r="B1893">
        <v>46</v>
      </c>
      <c r="C1893" t="s">
        <v>3460</v>
      </c>
      <c r="D1893">
        <v>6</v>
      </c>
      <c r="E1893" t="s">
        <v>3461</v>
      </c>
      <c r="F1893" t="s">
        <v>1496</v>
      </c>
      <c r="G1893" t="s">
        <v>28</v>
      </c>
      <c r="H1893">
        <v>1</v>
      </c>
      <c r="I1893">
        <v>2</v>
      </c>
      <c r="J1893">
        <v>2005</v>
      </c>
      <c r="K1893" t="s">
        <v>278</v>
      </c>
      <c r="L1893">
        <v>61</v>
      </c>
      <c r="M1893" t="s">
        <v>3427</v>
      </c>
      <c r="N1893" t="s">
        <v>268</v>
      </c>
      <c r="O1893" t="s">
        <v>269</v>
      </c>
      <c r="P1893" t="s">
        <v>270</v>
      </c>
      <c r="Q1893" t="s">
        <v>34</v>
      </c>
      <c r="R1893" t="s">
        <v>271</v>
      </c>
      <c r="S1893" t="s">
        <v>34</v>
      </c>
      <c r="T1893" t="s">
        <v>272</v>
      </c>
      <c r="U1893" t="s">
        <v>273</v>
      </c>
      <c r="V1893" t="s">
        <v>52</v>
      </c>
      <c r="W1893" t="s">
        <v>274</v>
      </c>
      <c r="X1893" t="s">
        <v>275</v>
      </c>
      <c r="Y1893" t="s">
        <v>42</v>
      </c>
    </row>
    <row r="1894" spans="1:25" x14ac:dyDescent="0.25">
      <c r="A1894">
        <v>10390</v>
      </c>
      <c r="B1894">
        <v>46</v>
      </c>
      <c r="C1894" t="s">
        <v>2442</v>
      </c>
      <c r="D1894">
        <v>6</v>
      </c>
      <c r="E1894" t="s">
        <v>3462</v>
      </c>
      <c r="F1894" t="s">
        <v>1348</v>
      </c>
      <c r="G1894" t="s">
        <v>28</v>
      </c>
      <c r="H1894">
        <v>1</v>
      </c>
      <c r="I1894">
        <v>3</v>
      </c>
      <c r="J1894">
        <v>2005</v>
      </c>
      <c r="K1894" t="s">
        <v>278</v>
      </c>
      <c r="L1894">
        <v>61</v>
      </c>
      <c r="M1894" t="s">
        <v>3427</v>
      </c>
      <c r="N1894" t="s">
        <v>417</v>
      </c>
      <c r="O1894" t="s">
        <v>418</v>
      </c>
      <c r="P1894" t="s">
        <v>419</v>
      </c>
      <c r="Q1894" t="s">
        <v>34</v>
      </c>
      <c r="R1894" t="s">
        <v>420</v>
      </c>
      <c r="S1894" t="s">
        <v>73</v>
      </c>
      <c r="T1894" t="s">
        <v>167</v>
      </c>
      <c r="U1894" t="s">
        <v>38</v>
      </c>
      <c r="V1894" t="s">
        <v>39</v>
      </c>
      <c r="W1894" t="s">
        <v>421</v>
      </c>
      <c r="X1894" t="s">
        <v>422</v>
      </c>
      <c r="Y1894" t="s">
        <v>42</v>
      </c>
    </row>
    <row r="1895" spans="1:25" x14ac:dyDescent="0.25">
      <c r="A1895">
        <v>10419</v>
      </c>
      <c r="B1895">
        <v>55</v>
      </c>
      <c r="C1895" t="s">
        <v>3446</v>
      </c>
      <c r="D1895">
        <v>12</v>
      </c>
      <c r="E1895" t="s">
        <v>3463</v>
      </c>
      <c r="F1895" t="s">
        <v>878</v>
      </c>
      <c r="G1895" t="s">
        <v>28</v>
      </c>
      <c r="H1895">
        <v>2</v>
      </c>
      <c r="I1895">
        <v>5</v>
      </c>
      <c r="J1895">
        <v>2005</v>
      </c>
      <c r="K1895" t="s">
        <v>278</v>
      </c>
      <c r="L1895">
        <v>61</v>
      </c>
      <c r="M1895" t="s">
        <v>3427</v>
      </c>
      <c r="N1895" t="s">
        <v>221</v>
      </c>
      <c r="O1895" t="s">
        <v>222</v>
      </c>
      <c r="P1895" t="s">
        <v>223</v>
      </c>
      <c r="Q1895" t="s">
        <v>34</v>
      </c>
      <c r="R1895" t="s">
        <v>224</v>
      </c>
      <c r="S1895" t="s">
        <v>34</v>
      </c>
      <c r="T1895" t="s">
        <v>225</v>
      </c>
      <c r="U1895" t="s">
        <v>226</v>
      </c>
      <c r="V1895" t="s">
        <v>52</v>
      </c>
      <c r="W1895" t="s">
        <v>227</v>
      </c>
      <c r="X1895" t="s">
        <v>228</v>
      </c>
      <c r="Y1895" t="s">
        <v>42</v>
      </c>
    </row>
    <row r="1896" spans="1:25" x14ac:dyDescent="0.25">
      <c r="A1896">
        <v>10106</v>
      </c>
      <c r="B1896">
        <v>31</v>
      </c>
      <c r="C1896" t="s">
        <v>2797</v>
      </c>
      <c r="D1896">
        <v>14</v>
      </c>
      <c r="E1896" t="s">
        <v>3464</v>
      </c>
      <c r="F1896" t="s">
        <v>1501</v>
      </c>
      <c r="G1896" t="s">
        <v>28</v>
      </c>
      <c r="H1896">
        <v>1</v>
      </c>
      <c r="I1896">
        <v>2</v>
      </c>
      <c r="J1896">
        <v>2003</v>
      </c>
      <c r="K1896" t="s">
        <v>1354</v>
      </c>
      <c r="L1896">
        <v>65</v>
      </c>
      <c r="M1896" t="s">
        <v>3465</v>
      </c>
      <c r="N1896" t="s">
        <v>1369</v>
      </c>
      <c r="O1896" t="s">
        <v>1370</v>
      </c>
      <c r="P1896" t="s">
        <v>1371</v>
      </c>
      <c r="Q1896" t="s">
        <v>34</v>
      </c>
      <c r="R1896" t="s">
        <v>1372</v>
      </c>
      <c r="S1896" t="s">
        <v>34</v>
      </c>
      <c r="T1896" t="s">
        <v>1373</v>
      </c>
      <c r="U1896" t="s">
        <v>396</v>
      </c>
      <c r="V1896" t="s">
        <v>52</v>
      </c>
      <c r="W1896" t="s">
        <v>1374</v>
      </c>
      <c r="X1896" t="s">
        <v>1375</v>
      </c>
      <c r="Y1896" t="s">
        <v>42</v>
      </c>
    </row>
    <row r="1897" spans="1:25" x14ac:dyDescent="0.25">
      <c r="A1897">
        <v>10119</v>
      </c>
      <c r="B1897">
        <v>20</v>
      </c>
      <c r="C1897" t="s">
        <v>3466</v>
      </c>
      <c r="D1897">
        <v>5</v>
      </c>
      <c r="E1897" t="s">
        <v>3467</v>
      </c>
      <c r="F1897" t="s">
        <v>571</v>
      </c>
      <c r="G1897" t="s">
        <v>28</v>
      </c>
      <c r="H1897">
        <v>2</v>
      </c>
      <c r="I1897">
        <v>4</v>
      </c>
      <c r="J1897">
        <v>2003</v>
      </c>
      <c r="K1897" t="s">
        <v>1354</v>
      </c>
      <c r="L1897">
        <v>65</v>
      </c>
      <c r="M1897" t="s">
        <v>3465</v>
      </c>
      <c r="N1897" t="s">
        <v>221</v>
      </c>
      <c r="O1897" t="s">
        <v>222</v>
      </c>
      <c r="P1897" t="s">
        <v>223</v>
      </c>
      <c r="Q1897" t="s">
        <v>34</v>
      </c>
      <c r="R1897" t="s">
        <v>224</v>
      </c>
      <c r="S1897" t="s">
        <v>34</v>
      </c>
      <c r="T1897" t="s">
        <v>225</v>
      </c>
      <c r="U1897" t="s">
        <v>226</v>
      </c>
      <c r="V1897" t="s">
        <v>52</v>
      </c>
      <c r="W1897" t="s">
        <v>227</v>
      </c>
      <c r="X1897" t="s">
        <v>228</v>
      </c>
      <c r="Y1897" t="s">
        <v>42</v>
      </c>
    </row>
    <row r="1898" spans="1:25" x14ac:dyDescent="0.25">
      <c r="A1898">
        <v>10131</v>
      </c>
      <c r="B1898">
        <v>29</v>
      </c>
      <c r="C1898" t="s">
        <v>3468</v>
      </c>
      <c r="D1898">
        <v>6</v>
      </c>
      <c r="E1898" t="s">
        <v>3469</v>
      </c>
      <c r="F1898" t="s">
        <v>1506</v>
      </c>
      <c r="G1898" t="s">
        <v>28</v>
      </c>
      <c r="H1898">
        <v>2</v>
      </c>
      <c r="I1898">
        <v>6</v>
      </c>
      <c r="J1898">
        <v>2003</v>
      </c>
      <c r="K1898" t="s">
        <v>1354</v>
      </c>
      <c r="L1898">
        <v>65</v>
      </c>
      <c r="M1898" t="s">
        <v>3465</v>
      </c>
      <c r="N1898" t="s">
        <v>1507</v>
      </c>
      <c r="O1898" t="s">
        <v>1508</v>
      </c>
      <c r="P1898" t="s">
        <v>1509</v>
      </c>
      <c r="Q1898" t="s">
        <v>34</v>
      </c>
      <c r="R1898" t="s">
        <v>1089</v>
      </c>
      <c r="S1898" t="s">
        <v>166</v>
      </c>
      <c r="T1898" t="s">
        <v>1510</v>
      </c>
      <c r="U1898" t="s">
        <v>38</v>
      </c>
      <c r="V1898" t="s">
        <v>39</v>
      </c>
      <c r="W1898" t="s">
        <v>1511</v>
      </c>
      <c r="X1898" t="s">
        <v>1512</v>
      </c>
      <c r="Y1898" t="s">
        <v>42</v>
      </c>
    </row>
    <row r="1899" spans="1:25" x14ac:dyDescent="0.25">
      <c r="A1899">
        <v>10143</v>
      </c>
      <c r="B1899">
        <v>33</v>
      </c>
      <c r="C1899" t="s">
        <v>3470</v>
      </c>
      <c r="D1899">
        <v>9</v>
      </c>
      <c r="E1899" t="s">
        <v>3471</v>
      </c>
      <c r="F1899" t="s">
        <v>581</v>
      </c>
      <c r="G1899" t="s">
        <v>28</v>
      </c>
      <c r="H1899">
        <v>3</v>
      </c>
      <c r="I1899">
        <v>8</v>
      </c>
      <c r="J1899">
        <v>2003</v>
      </c>
      <c r="K1899" t="s">
        <v>1354</v>
      </c>
      <c r="L1899">
        <v>65</v>
      </c>
      <c r="M1899" t="s">
        <v>3465</v>
      </c>
      <c r="N1899" t="s">
        <v>582</v>
      </c>
      <c r="O1899" t="s">
        <v>583</v>
      </c>
      <c r="P1899" t="s">
        <v>584</v>
      </c>
      <c r="Q1899" t="s">
        <v>34</v>
      </c>
      <c r="R1899" t="s">
        <v>251</v>
      </c>
      <c r="S1899" t="s">
        <v>185</v>
      </c>
      <c r="T1899" t="s">
        <v>252</v>
      </c>
      <c r="U1899" t="s">
        <v>38</v>
      </c>
      <c r="V1899" t="s">
        <v>39</v>
      </c>
      <c r="W1899" t="s">
        <v>585</v>
      </c>
      <c r="X1899" t="s">
        <v>586</v>
      </c>
      <c r="Y1899" t="s">
        <v>42</v>
      </c>
    </row>
    <row r="1900" spans="1:25" x14ac:dyDescent="0.25">
      <c r="A1900">
        <v>10155</v>
      </c>
      <c r="B1900">
        <v>34</v>
      </c>
      <c r="C1900" t="s">
        <v>3472</v>
      </c>
      <c r="D1900">
        <v>7</v>
      </c>
      <c r="E1900" t="s">
        <v>3473</v>
      </c>
      <c r="F1900" t="s">
        <v>588</v>
      </c>
      <c r="G1900" t="s">
        <v>28</v>
      </c>
      <c r="H1900">
        <v>4</v>
      </c>
      <c r="I1900">
        <v>10</v>
      </c>
      <c r="J1900">
        <v>2003</v>
      </c>
      <c r="K1900" t="s">
        <v>1354</v>
      </c>
      <c r="L1900">
        <v>65</v>
      </c>
      <c r="M1900" t="s">
        <v>3465</v>
      </c>
      <c r="N1900" t="s">
        <v>191</v>
      </c>
      <c r="O1900" t="s">
        <v>192</v>
      </c>
      <c r="P1900" t="s">
        <v>193</v>
      </c>
      <c r="Q1900" t="s">
        <v>34</v>
      </c>
      <c r="R1900" t="s">
        <v>194</v>
      </c>
      <c r="S1900" t="s">
        <v>34</v>
      </c>
      <c r="T1900" t="s">
        <v>195</v>
      </c>
      <c r="U1900" t="s">
        <v>196</v>
      </c>
      <c r="V1900" t="s">
        <v>52</v>
      </c>
      <c r="W1900" t="s">
        <v>197</v>
      </c>
      <c r="X1900" t="s">
        <v>198</v>
      </c>
      <c r="Y1900" t="s">
        <v>42</v>
      </c>
    </row>
    <row r="1901" spans="1:25" x14ac:dyDescent="0.25">
      <c r="A1901">
        <v>10167</v>
      </c>
      <c r="B1901">
        <v>32</v>
      </c>
      <c r="C1901" t="s">
        <v>3474</v>
      </c>
      <c r="D1901">
        <v>3</v>
      </c>
      <c r="E1901" t="s">
        <v>3475</v>
      </c>
      <c r="F1901" t="s">
        <v>590</v>
      </c>
      <c r="G1901" t="s">
        <v>591</v>
      </c>
      <c r="H1901">
        <v>4</v>
      </c>
      <c r="I1901">
        <v>10</v>
      </c>
      <c r="J1901">
        <v>2003</v>
      </c>
      <c r="K1901" t="s">
        <v>1354</v>
      </c>
      <c r="L1901">
        <v>65</v>
      </c>
      <c r="M1901" t="s">
        <v>3465</v>
      </c>
      <c r="N1901" t="s">
        <v>401</v>
      </c>
      <c r="O1901" t="s">
        <v>402</v>
      </c>
      <c r="P1901" t="s">
        <v>403</v>
      </c>
      <c r="Q1901" t="s">
        <v>34</v>
      </c>
      <c r="R1901" t="s">
        <v>404</v>
      </c>
      <c r="S1901" t="s">
        <v>34</v>
      </c>
      <c r="T1901" t="s">
        <v>405</v>
      </c>
      <c r="U1901" t="s">
        <v>287</v>
      </c>
      <c r="V1901" t="s">
        <v>52</v>
      </c>
      <c r="W1901" t="s">
        <v>406</v>
      </c>
      <c r="X1901" t="s">
        <v>316</v>
      </c>
      <c r="Y1901" t="s">
        <v>42</v>
      </c>
    </row>
    <row r="1902" spans="1:25" x14ac:dyDescent="0.25">
      <c r="A1902">
        <v>10178</v>
      </c>
      <c r="B1902">
        <v>27</v>
      </c>
      <c r="C1902" t="s">
        <v>3476</v>
      </c>
      <c r="D1902">
        <v>6</v>
      </c>
      <c r="E1902" t="s">
        <v>3477</v>
      </c>
      <c r="F1902" t="s">
        <v>593</v>
      </c>
      <c r="G1902" t="s">
        <v>28</v>
      </c>
      <c r="H1902">
        <v>4</v>
      </c>
      <c r="I1902">
        <v>11</v>
      </c>
      <c r="J1902">
        <v>2003</v>
      </c>
      <c r="K1902" t="s">
        <v>1354</v>
      </c>
      <c r="L1902">
        <v>65</v>
      </c>
      <c r="M1902" t="s">
        <v>3465</v>
      </c>
      <c r="N1902" t="s">
        <v>594</v>
      </c>
      <c r="O1902" t="s">
        <v>595</v>
      </c>
      <c r="P1902" t="s">
        <v>596</v>
      </c>
      <c r="Q1902" t="s">
        <v>34</v>
      </c>
      <c r="R1902" t="s">
        <v>597</v>
      </c>
      <c r="S1902" t="s">
        <v>34</v>
      </c>
      <c r="T1902" t="s">
        <v>598</v>
      </c>
      <c r="U1902" t="s">
        <v>51</v>
      </c>
      <c r="V1902" t="s">
        <v>52</v>
      </c>
      <c r="W1902" t="s">
        <v>599</v>
      </c>
      <c r="X1902" t="s">
        <v>600</v>
      </c>
      <c r="Y1902" t="s">
        <v>42</v>
      </c>
    </row>
    <row r="1903" spans="1:25" x14ac:dyDescent="0.25">
      <c r="A1903">
        <v>10186</v>
      </c>
      <c r="B1903">
        <v>21</v>
      </c>
      <c r="C1903" t="s">
        <v>3478</v>
      </c>
      <c r="D1903">
        <v>3</v>
      </c>
      <c r="E1903" t="s">
        <v>3479</v>
      </c>
      <c r="F1903" t="s">
        <v>602</v>
      </c>
      <c r="G1903" t="s">
        <v>28</v>
      </c>
      <c r="H1903">
        <v>4</v>
      </c>
      <c r="I1903">
        <v>11</v>
      </c>
      <c r="J1903">
        <v>2003</v>
      </c>
      <c r="K1903" t="s">
        <v>1354</v>
      </c>
      <c r="L1903">
        <v>65</v>
      </c>
      <c r="M1903" t="s">
        <v>3465</v>
      </c>
      <c r="N1903" t="s">
        <v>603</v>
      </c>
      <c r="O1903" t="s">
        <v>604</v>
      </c>
      <c r="P1903" t="s">
        <v>605</v>
      </c>
      <c r="Q1903" t="s">
        <v>34</v>
      </c>
      <c r="R1903" t="s">
        <v>577</v>
      </c>
      <c r="S1903" t="s">
        <v>34</v>
      </c>
      <c r="T1903" t="s">
        <v>606</v>
      </c>
      <c r="U1903" t="s">
        <v>262</v>
      </c>
      <c r="V1903" t="s">
        <v>52</v>
      </c>
      <c r="W1903" t="s">
        <v>607</v>
      </c>
      <c r="X1903" t="s">
        <v>608</v>
      </c>
      <c r="Y1903" t="s">
        <v>42</v>
      </c>
    </row>
    <row r="1904" spans="1:25" x14ac:dyDescent="0.25">
      <c r="A1904">
        <v>10198</v>
      </c>
      <c r="B1904">
        <v>27</v>
      </c>
      <c r="C1904" t="s">
        <v>3480</v>
      </c>
      <c r="D1904">
        <v>6</v>
      </c>
      <c r="E1904" t="s">
        <v>3481</v>
      </c>
      <c r="F1904" t="s">
        <v>1519</v>
      </c>
      <c r="G1904" t="s">
        <v>28</v>
      </c>
      <c r="H1904">
        <v>4</v>
      </c>
      <c r="I1904">
        <v>11</v>
      </c>
      <c r="J1904">
        <v>2003</v>
      </c>
      <c r="K1904" t="s">
        <v>1354</v>
      </c>
      <c r="L1904">
        <v>65</v>
      </c>
      <c r="M1904" t="s">
        <v>3465</v>
      </c>
      <c r="N1904" t="s">
        <v>777</v>
      </c>
      <c r="O1904" t="s">
        <v>778</v>
      </c>
      <c r="P1904" t="s">
        <v>779</v>
      </c>
      <c r="Q1904" t="s">
        <v>34</v>
      </c>
      <c r="R1904" t="s">
        <v>780</v>
      </c>
      <c r="S1904" t="s">
        <v>34</v>
      </c>
      <c r="T1904" t="s">
        <v>781</v>
      </c>
      <c r="U1904" t="s">
        <v>782</v>
      </c>
      <c r="V1904" t="s">
        <v>307</v>
      </c>
      <c r="W1904" t="s">
        <v>783</v>
      </c>
      <c r="X1904" t="s">
        <v>784</v>
      </c>
      <c r="Y1904" t="s">
        <v>42</v>
      </c>
    </row>
    <row r="1905" spans="1:25" x14ac:dyDescent="0.25">
      <c r="A1905">
        <v>10209</v>
      </c>
      <c r="B1905">
        <v>36</v>
      </c>
      <c r="C1905" t="s">
        <v>3470</v>
      </c>
      <c r="D1905">
        <v>2</v>
      </c>
      <c r="E1905" t="s">
        <v>3482</v>
      </c>
      <c r="F1905" t="s">
        <v>619</v>
      </c>
      <c r="G1905" t="s">
        <v>28</v>
      </c>
      <c r="H1905">
        <v>1</v>
      </c>
      <c r="I1905">
        <v>1</v>
      </c>
      <c r="J1905">
        <v>2004</v>
      </c>
      <c r="K1905" t="s">
        <v>1354</v>
      </c>
      <c r="L1905">
        <v>65</v>
      </c>
      <c r="M1905" t="s">
        <v>3465</v>
      </c>
      <c r="N1905" t="s">
        <v>620</v>
      </c>
      <c r="O1905" t="s">
        <v>621</v>
      </c>
      <c r="P1905" t="s">
        <v>622</v>
      </c>
      <c r="Q1905" t="s">
        <v>34</v>
      </c>
      <c r="R1905" t="s">
        <v>623</v>
      </c>
      <c r="S1905" t="s">
        <v>73</v>
      </c>
      <c r="T1905" t="s">
        <v>34</v>
      </c>
      <c r="U1905" t="s">
        <v>38</v>
      </c>
      <c r="V1905" t="s">
        <v>39</v>
      </c>
      <c r="W1905" t="s">
        <v>624</v>
      </c>
      <c r="X1905" t="s">
        <v>150</v>
      </c>
      <c r="Y1905" t="s">
        <v>42</v>
      </c>
    </row>
    <row r="1906" spans="1:25" x14ac:dyDescent="0.25">
      <c r="A1906">
        <v>10222</v>
      </c>
      <c r="B1906">
        <v>43</v>
      </c>
      <c r="C1906" t="s">
        <v>3483</v>
      </c>
      <c r="D1906">
        <v>6</v>
      </c>
      <c r="E1906" t="s">
        <v>3484</v>
      </c>
      <c r="F1906" t="s">
        <v>626</v>
      </c>
      <c r="G1906" t="s">
        <v>28</v>
      </c>
      <c r="H1906">
        <v>1</v>
      </c>
      <c r="I1906">
        <v>2</v>
      </c>
      <c r="J1906">
        <v>2004</v>
      </c>
      <c r="K1906" t="s">
        <v>1354</v>
      </c>
      <c r="L1906">
        <v>65</v>
      </c>
      <c r="M1906" t="s">
        <v>3465</v>
      </c>
      <c r="N1906" t="s">
        <v>627</v>
      </c>
      <c r="O1906" t="s">
        <v>628</v>
      </c>
      <c r="P1906" t="s">
        <v>629</v>
      </c>
      <c r="Q1906" t="s">
        <v>34</v>
      </c>
      <c r="R1906" t="s">
        <v>630</v>
      </c>
      <c r="S1906" t="s">
        <v>73</v>
      </c>
      <c r="T1906" t="s">
        <v>631</v>
      </c>
      <c r="U1906" t="s">
        <v>38</v>
      </c>
      <c r="V1906" t="s">
        <v>39</v>
      </c>
      <c r="W1906" t="s">
        <v>362</v>
      </c>
      <c r="X1906" t="s">
        <v>422</v>
      </c>
      <c r="Y1906" t="s">
        <v>65</v>
      </c>
    </row>
    <row r="1907" spans="1:25" x14ac:dyDescent="0.25">
      <c r="A1907">
        <v>10249</v>
      </c>
      <c r="B1907">
        <v>25</v>
      </c>
      <c r="C1907" t="s">
        <v>3485</v>
      </c>
      <c r="D1907">
        <v>2</v>
      </c>
      <c r="E1907" t="s">
        <v>3486</v>
      </c>
      <c r="F1907" t="s">
        <v>2480</v>
      </c>
      <c r="G1907" t="s">
        <v>28</v>
      </c>
      <c r="H1907">
        <v>2</v>
      </c>
      <c r="I1907">
        <v>5</v>
      </c>
      <c r="J1907">
        <v>2004</v>
      </c>
      <c r="K1907" t="s">
        <v>1354</v>
      </c>
      <c r="L1907">
        <v>65</v>
      </c>
      <c r="M1907" t="s">
        <v>3465</v>
      </c>
      <c r="N1907" t="s">
        <v>366</v>
      </c>
      <c r="O1907" t="s">
        <v>367</v>
      </c>
      <c r="P1907" t="s">
        <v>368</v>
      </c>
      <c r="Q1907" t="s">
        <v>34</v>
      </c>
      <c r="R1907" t="s">
        <v>184</v>
      </c>
      <c r="S1907" t="s">
        <v>185</v>
      </c>
      <c r="T1907" t="s">
        <v>186</v>
      </c>
      <c r="U1907" t="s">
        <v>38</v>
      </c>
      <c r="V1907" t="s">
        <v>39</v>
      </c>
      <c r="W1907" t="s">
        <v>369</v>
      </c>
      <c r="X1907" t="s">
        <v>216</v>
      </c>
      <c r="Y1907" t="s">
        <v>42</v>
      </c>
    </row>
    <row r="1908" spans="1:25" x14ac:dyDescent="0.25">
      <c r="A1908">
        <v>10262</v>
      </c>
      <c r="B1908">
        <v>46</v>
      </c>
      <c r="C1908" t="s">
        <v>3483</v>
      </c>
      <c r="D1908">
        <v>11</v>
      </c>
      <c r="E1908" t="s">
        <v>3487</v>
      </c>
      <c r="F1908" t="s">
        <v>1525</v>
      </c>
      <c r="G1908" t="s">
        <v>591</v>
      </c>
      <c r="H1908">
        <v>2</v>
      </c>
      <c r="I1908">
        <v>6</v>
      </c>
      <c r="J1908">
        <v>2004</v>
      </c>
      <c r="K1908" t="s">
        <v>1354</v>
      </c>
      <c r="L1908">
        <v>65</v>
      </c>
      <c r="M1908" t="s">
        <v>3465</v>
      </c>
      <c r="N1908" t="s">
        <v>268</v>
      </c>
      <c r="O1908" t="s">
        <v>269</v>
      </c>
      <c r="P1908" t="s">
        <v>270</v>
      </c>
      <c r="Q1908" t="s">
        <v>34</v>
      </c>
      <c r="R1908" t="s">
        <v>271</v>
      </c>
      <c r="S1908" t="s">
        <v>34</v>
      </c>
      <c r="T1908" t="s">
        <v>272</v>
      </c>
      <c r="U1908" t="s">
        <v>273</v>
      </c>
      <c r="V1908" t="s">
        <v>52</v>
      </c>
      <c r="W1908" t="s">
        <v>274</v>
      </c>
      <c r="X1908" t="s">
        <v>275</v>
      </c>
      <c r="Y1908" t="s">
        <v>65</v>
      </c>
    </row>
    <row r="1909" spans="1:25" x14ac:dyDescent="0.25">
      <c r="A1909">
        <v>10274</v>
      </c>
      <c r="B1909">
        <v>24</v>
      </c>
      <c r="C1909" t="s">
        <v>3488</v>
      </c>
      <c r="D1909">
        <v>3</v>
      </c>
      <c r="E1909" t="s">
        <v>3489</v>
      </c>
      <c r="F1909" t="s">
        <v>637</v>
      </c>
      <c r="G1909" t="s">
        <v>28</v>
      </c>
      <c r="H1909">
        <v>3</v>
      </c>
      <c r="I1909">
        <v>7</v>
      </c>
      <c r="J1909">
        <v>2004</v>
      </c>
      <c r="K1909" t="s">
        <v>1354</v>
      </c>
      <c r="L1909">
        <v>65</v>
      </c>
      <c r="M1909" t="s">
        <v>3465</v>
      </c>
      <c r="N1909" t="s">
        <v>439</v>
      </c>
      <c r="O1909" t="s">
        <v>182</v>
      </c>
      <c r="P1909" t="s">
        <v>440</v>
      </c>
      <c r="Q1909" t="s">
        <v>34</v>
      </c>
      <c r="R1909" t="s">
        <v>441</v>
      </c>
      <c r="S1909" t="s">
        <v>185</v>
      </c>
      <c r="T1909" t="s">
        <v>442</v>
      </c>
      <c r="U1909" t="s">
        <v>38</v>
      </c>
      <c r="V1909" t="s">
        <v>39</v>
      </c>
      <c r="W1909" t="s">
        <v>421</v>
      </c>
      <c r="X1909" t="s">
        <v>443</v>
      </c>
      <c r="Y1909" t="s">
        <v>42</v>
      </c>
    </row>
    <row r="1910" spans="1:25" x14ac:dyDescent="0.25">
      <c r="A1910">
        <v>10284</v>
      </c>
      <c r="B1910">
        <v>39</v>
      </c>
      <c r="C1910" t="s">
        <v>3480</v>
      </c>
      <c r="D1910">
        <v>13</v>
      </c>
      <c r="E1910" t="s">
        <v>3490</v>
      </c>
      <c r="F1910" t="s">
        <v>1528</v>
      </c>
      <c r="G1910" t="s">
        <v>28</v>
      </c>
      <c r="H1910">
        <v>3</v>
      </c>
      <c r="I1910">
        <v>8</v>
      </c>
      <c r="J1910">
        <v>2004</v>
      </c>
      <c r="K1910" t="s">
        <v>1354</v>
      </c>
      <c r="L1910">
        <v>65</v>
      </c>
      <c r="M1910" t="s">
        <v>3465</v>
      </c>
      <c r="N1910" t="s">
        <v>1327</v>
      </c>
      <c r="O1910" t="s">
        <v>1328</v>
      </c>
      <c r="P1910" t="s">
        <v>1329</v>
      </c>
      <c r="Q1910" t="s">
        <v>34</v>
      </c>
      <c r="R1910" t="s">
        <v>1330</v>
      </c>
      <c r="S1910" t="s">
        <v>34</v>
      </c>
      <c r="T1910" t="s">
        <v>1331</v>
      </c>
      <c r="U1910" t="s">
        <v>112</v>
      </c>
      <c r="V1910" t="s">
        <v>52</v>
      </c>
      <c r="W1910" t="s">
        <v>1332</v>
      </c>
      <c r="X1910" t="s">
        <v>1333</v>
      </c>
      <c r="Y1910" t="s">
        <v>42</v>
      </c>
    </row>
    <row r="1911" spans="1:25" x14ac:dyDescent="0.25">
      <c r="A1911">
        <v>10296</v>
      </c>
      <c r="B1911">
        <v>31</v>
      </c>
      <c r="C1911" t="s">
        <v>3491</v>
      </c>
      <c r="D1911">
        <v>9</v>
      </c>
      <c r="E1911" t="s">
        <v>3492</v>
      </c>
      <c r="F1911" t="s">
        <v>1530</v>
      </c>
      <c r="G1911" t="s">
        <v>28</v>
      </c>
      <c r="H1911">
        <v>3</v>
      </c>
      <c r="I1911">
        <v>9</v>
      </c>
      <c r="J1911">
        <v>2004</v>
      </c>
      <c r="K1911" t="s">
        <v>1354</v>
      </c>
      <c r="L1911">
        <v>65</v>
      </c>
      <c r="M1911" t="s">
        <v>3465</v>
      </c>
      <c r="N1911" t="s">
        <v>1531</v>
      </c>
      <c r="O1911" t="s">
        <v>1532</v>
      </c>
      <c r="P1911" t="s">
        <v>1533</v>
      </c>
      <c r="Q1911" t="s">
        <v>34</v>
      </c>
      <c r="R1911" t="s">
        <v>1534</v>
      </c>
      <c r="S1911" t="s">
        <v>34</v>
      </c>
      <c r="T1911" t="s">
        <v>1535</v>
      </c>
      <c r="U1911" t="s">
        <v>810</v>
      </c>
      <c r="V1911" t="s">
        <v>52</v>
      </c>
      <c r="W1911" t="s">
        <v>1536</v>
      </c>
      <c r="X1911" t="s">
        <v>150</v>
      </c>
      <c r="Y1911" t="s">
        <v>42</v>
      </c>
    </row>
    <row r="1912" spans="1:25" x14ac:dyDescent="0.25">
      <c r="A1912">
        <v>10307</v>
      </c>
      <c r="B1912">
        <v>22</v>
      </c>
      <c r="C1912" t="s">
        <v>3480</v>
      </c>
      <c r="D1912">
        <v>3</v>
      </c>
      <c r="E1912" t="s">
        <v>3493</v>
      </c>
      <c r="F1912" t="s">
        <v>663</v>
      </c>
      <c r="G1912" t="s">
        <v>28</v>
      </c>
      <c r="H1912">
        <v>4</v>
      </c>
      <c r="I1912">
        <v>10</v>
      </c>
      <c r="J1912">
        <v>2004</v>
      </c>
      <c r="K1912" t="s">
        <v>1354</v>
      </c>
      <c r="L1912">
        <v>65</v>
      </c>
      <c r="M1912" t="s">
        <v>3465</v>
      </c>
      <c r="N1912" t="s">
        <v>329</v>
      </c>
      <c r="O1912" t="s">
        <v>330</v>
      </c>
      <c r="P1912" t="s">
        <v>331</v>
      </c>
      <c r="Q1912" t="s">
        <v>34</v>
      </c>
      <c r="R1912" t="s">
        <v>332</v>
      </c>
      <c r="S1912" t="s">
        <v>214</v>
      </c>
      <c r="T1912" t="s">
        <v>333</v>
      </c>
      <c r="U1912" t="s">
        <v>38</v>
      </c>
      <c r="V1912" t="s">
        <v>39</v>
      </c>
      <c r="W1912" t="s">
        <v>334</v>
      </c>
      <c r="X1912" t="s">
        <v>335</v>
      </c>
      <c r="Y1912" t="s">
        <v>42</v>
      </c>
    </row>
    <row r="1913" spans="1:25" x14ac:dyDescent="0.25">
      <c r="A1913">
        <v>10316</v>
      </c>
      <c r="B1913">
        <v>47</v>
      </c>
      <c r="C1913" t="s">
        <v>3494</v>
      </c>
      <c r="D1913">
        <v>11</v>
      </c>
      <c r="E1913" t="s">
        <v>3495</v>
      </c>
      <c r="F1913" t="s">
        <v>665</v>
      </c>
      <c r="G1913" t="s">
        <v>28</v>
      </c>
      <c r="H1913">
        <v>4</v>
      </c>
      <c r="I1913">
        <v>11</v>
      </c>
      <c r="J1913">
        <v>2004</v>
      </c>
      <c r="K1913" t="s">
        <v>1354</v>
      </c>
      <c r="L1913">
        <v>65</v>
      </c>
      <c r="M1913" t="s">
        <v>3465</v>
      </c>
      <c r="N1913" t="s">
        <v>666</v>
      </c>
      <c r="O1913" t="s">
        <v>667</v>
      </c>
      <c r="P1913" t="s">
        <v>668</v>
      </c>
      <c r="Q1913" t="s">
        <v>34</v>
      </c>
      <c r="R1913" t="s">
        <v>669</v>
      </c>
      <c r="S1913" t="s">
        <v>670</v>
      </c>
      <c r="T1913" t="s">
        <v>671</v>
      </c>
      <c r="U1913" t="s">
        <v>262</v>
      </c>
      <c r="V1913" t="s">
        <v>52</v>
      </c>
      <c r="W1913" t="s">
        <v>672</v>
      </c>
      <c r="X1913" t="s">
        <v>673</v>
      </c>
      <c r="Y1913" t="s">
        <v>65</v>
      </c>
    </row>
    <row r="1914" spans="1:25" x14ac:dyDescent="0.25">
      <c r="A1914">
        <v>10328</v>
      </c>
      <c r="B1914">
        <v>20</v>
      </c>
      <c r="C1914" t="s">
        <v>3466</v>
      </c>
      <c r="D1914">
        <v>2</v>
      </c>
      <c r="E1914" t="s">
        <v>3467</v>
      </c>
      <c r="F1914" t="s">
        <v>2490</v>
      </c>
      <c r="G1914" t="s">
        <v>28</v>
      </c>
      <c r="H1914">
        <v>4</v>
      </c>
      <c r="I1914">
        <v>11</v>
      </c>
      <c r="J1914">
        <v>2004</v>
      </c>
      <c r="K1914" t="s">
        <v>1354</v>
      </c>
      <c r="L1914">
        <v>65</v>
      </c>
      <c r="M1914" t="s">
        <v>3465</v>
      </c>
      <c r="N1914" t="s">
        <v>1369</v>
      </c>
      <c r="O1914" t="s">
        <v>1370</v>
      </c>
      <c r="P1914" t="s">
        <v>1371</v>
      </c>
      <c r="Q1914" t="s">
        <v>34</v>
      </c>
      <c r="R1914" t="s">
        <v>1372</v>
      </c>
      <c r="S1914" t="s">
        <v>34</v>
      </c>
      <c r="T1914" t="s">
        <v>1373</v>
      </c>
      <c r="U1914" t="s">
        <v>396</v>
      </c>
      <c r="V1914" t="s">
        <v>52</v>
      </c>
      <c r="W1914" t="s">
        <v>1374</v>
      </c>
      <c r="X1914" t="s">
        <v>1375</v>
      </c>
      <c r="Y1914" t="s">
        <v>42</v>
      </c>
    </row>
    <row r="1915" spans="1:25" x14ac:dyDescent="0.25">
      <c r="A1915">
        <v>10339</v>
      </c>
      <c r="B1915">
        <v>29</v>
      </c>
      <c r="C1915" t="s">
        <v>3496</v>
      </c>
      <c r="D1915">
        <v>14</v>
      </c>
      <c r="E1915" t="s">
        <v>3497</v>
      </c>
      <c r="F1915" t="s">
        <v>519</v>
      </c>
      <c r="G1915" t="s">
        <v>28</v>
      </c>
      <c r="H1915">
        <v>4</v>
      </c>
      <c r="I1915">
        <v>11</v>
      </c>
      <c r="J1915">
        <v>2004</v>
      </c>
      <c r="K1915" t="s">
        <v>1354</v>
      </c>
      <c r="L1915">
        <v>65</v>
      </c>
      <c r="M1915" t="s">
        <v>3465</v>
      </c>
      <c r="N1915" t="s">
        <v>380</v>
      </c>
      <c r="O1915" t="s">
        <v>381</v>
      </c>
      <c r="P1915" t="s">
        <v>382</v>
      </c>
      <c r="Q1915" t="s">
        <v>34</v>
      </c>
      <c r="R1915" t="s">
        <v>383</v>
      </c>
      <c r="S1915" t="s">
        <v>384</v>
      </c>
      <c r="T1915" t="s">
        <v>385</v>
      </c>
      <c r="U1915" t="s">
        <v>307</v>
      </c>
      <c r="V1915" t="s">
        <v>307</v>
      </c>
      <c r="W1915" t="s">
        <v>386</v>
      </c>
      <c r="X1915" t="s">
        <v>387</v>
      </c>
      <c r="Y1915" t="s">
        <v>42</v>
      </c>
    </row>
    <row r="1916" spans="1:25" x14ac:dyDescent="0.25">
      <c r="A1916">
        <v>10351</v>
      </c>
      <c r="B1916">
        <v>38</v>
      </c>
      <c r="C1916" t="s">
        <v>3498</v>
      </c>
      <c r="D1916">
        <v>4</v>
      </c>
      <c r="E1916" t="s">
        <v>3499</v>
      </c>
      <c r="F1916" t="s">
        <v>1552</v>
      </c>
      <c r="G1916" t="s">
        <v>28</v>
      </c>
      <c r="H1916">
        <v>4</v>
      </c>
      <c r="I1916">
        <v>12</v>
      </c>
      <c r="J1916">
        <v>2004</v>
      </c>
      <c r="K1916" t="s">
        <v>1354</v>
      </c>
      <c r="L1916">
        <v>65</v>
      </c>
      <c r="M1916" t="s">
        <v>3465</v>
      </c>
      <c r="N1916" t="s">
        <v>574</v>
      </c>
      <c r="O1916" t="s">
        <v>575</v>
      </c>
      <c r="P1916" t="s">
        <v>576</v>
      </c>
      <c r="Q1916" t="s">
        <v>34</v>
      </c>
      <c r="R1916" t="s">
        <v>577</v>
      </c>
      <c r="S1916" t="s">
        <v>34</v>
      </c>
      <c r="T1916" t="s">
        <v>578</v>
      </c>
      <c r="U1916" t="s">
        <v>262</v>
      </c>
      <c r="V1916" t="s">
        <v>52</v>
      </c>
      <c r="W1916" t="s">
        <v>84</v>
      </c>
      <c r="X1916" t="s">
        <v>579</v>
      </c>
      <c r="Y1916" t="s">
        <v>42</v>
      </c>
    </row>
    <row r="1917" spans="1:25" x14ac:dyDescent="0.25">
      <c r="A1917">
        <v>10361</v>
      </c>
      <c r="B1917">
        <v>34</v>
      </c>
      <c r="C1917" t="s">
        <v>77</v>
      </c>
      <c r="D1917">
        <v>6</v>
      </c>
      <c r="E1917" t="s">
        <v>3500</v>
      </c>
      <c r="F1917" t="s">
        <v>232</v>
      </c>
      <c r="G1917" t="s">
        <v>28</v>
      </c>
      <c r="H1917">
        <v>4</v>
      </c>
      <c r="I1917">
        <v>12</v>
      </c>
      <c r="J1917">
        <v>2004</v>
      </c>
      <c r="K1917" t="s">
        <v>1354</v>
      </c>
      <c r="L1917">
        <v>65</v>
      </c>
      <c r="M1917" t="s">
        <v>3465</v>
      </c>
      <c r="N1917" t="s">
        <v>233</v>
      </c>
      <c r="O1917" t="s">
        <v>234</v>
      </c>
      <c r="P1917" t="s">
        <v>235</v>
      </c>
      <c r="Q1917" t="s">
        <v>236</v>
      </c>
      <c r="R1917" t="s">
        <v>237</v>
      </c>
      <c r="S1917" t="s">
        <v>238</v>
      </c>
      <c r="T1917" t="s">
        <v>239</v>
      </c>
      <c r="U1917" t="s">
        <v>139</v>
      </c>
      <c r="V1917" t="s">
        <v>140</v>
      </c>
      <c r="W1917" t="s">
        <v>240</v>
      </c>
      <c r="X1917" t="s">
        <v>241</v>
      </c>
      <c r="Y1917" t="s">
        <v>65</v>
      </c>
    </row>
    <row r="1918" spans="1:25" x14ac:dyDescent="0.25">
      <c r="A1918">
        <v>10373</v>
      </c>
      <c r="B1918">
        <v>46</v>
      </c>
      <c r="C1918" t="s">
        <v>3501</v>
      </c>
      <c r="D1918">
        <v>11</v>
      </c>
      <c r="E1918" t="s">
        <v>3502</v>
      </c>
      <c r="F1918" t="s">
        <v>687</v>
      </c>
      <c r="G1918" t="s">
        <v>28</v>
      </c>
      <c r="H1918">
        <v>1</v>
      </c>
      <c r="I1918">
        <v>1</v>
      </c>
      <c r="J1918">
        <v>2005</v>
      </c>
      <c r="K1918" t="s">
        <v>1354</v>
      </c>
      <c r="L1918">
        <v>65</v>
      </c>
      <c r="M1918" t="s">
        <v>3465</v>
      </c>
      <c r="N1918" t="s">
        <v>688</v>
      </c>
      <c r="O1918" t="s">
        <v>689</v>
      </c>
      <c r="P1918" t="s">
        <v>690</v>
      </c>
      <c r="Q1918" t="s">
        <v>34</v>
      </c>
      <c r="R1918" t="s">
        <v>691</v>
      </c>
      <c r="S1918" t="s">
        <v>34</v>
      </c>
      <c r="T1918" t="s">
        <v>692</v>
      </c>
      <c r="U1918" t="s">
        <v>196</v>
      </c>
      <c r="V1918" t="s">
        <v>52</v>
      </c>
      <c r="W1918" t="s">
        <v>693</v>
      </c>
      <c r="X1918" t="s">
        <v>694</v>
      </c>
      <c r="Y1918" t="s">
        <v>65</v>
      </c>
    </row>
    <row r="1919" spans="1:25" x14ac:dyDescent="0.25">
      <c r="A1919">
        <v>10386</v>
      </c>
      <c r="B1919">
        <v>35</v>
      </c>
      <c r="C1919" t="s">
        <v>3503</v>
      </c>
      <c r="D1919">
        <v>9</v>
      </c>
      <c r="E1919" t="s">
        <v>3504</v>
      </c>
      <c r="F1919" t="s">
        <v>1557</v>
      </c>
      <c r="G1919" t="s">
        <v>724</v>
      </c>
      <c r="H1919">
        <v>1</v>
      </c>
      <c r="I1919">
        <v>3</v>
      </c>
      <c r="J1919">
        <v>2005</v>
      </c>
      <c r="K1919" t="s">
        <v>1354</v>
      </c>
      <c r="L1919">
        <v>65</v>
      </c>
      <c r="M1919" t="s">
        <v>3465</v>
      </c>
      <c r="N1919" t="s">
        <v>268</v>
      </c>
      <c r="O1919" t="s">
        <v>269</v>
      </c>
      <c r="P1919" t="s">
        <v>270</v>
      </c>
      <c r="Q1919" t="s">
        <v>34</v>
      </c>
      <c r="R1919" t="s">
        <v>271</v>
      </c>
      <c r="S1919" t="s">
        <v>34</v>
      </c>
      <c r="T1919" t="s">
        <v>272</v>
      </c>
      <c r="U1919" t="s">
        <v>273</v>
      </c>
      <c r="V1919" t="s">
        <v>52</v>
      </c>
      <c r="W1919" t="s">
        <v>274</v>
      </c>
      <c r="X1919" t="s">
        <v>275</v>
      </c>
      <c r="Y1919" t="s">
        <v>42</v>
      </c>
    </row>
    <row r="1920" spans="1:25" x14ac:dyDescent="0.25">
      <c r="A1920">
        <v>10398</v>
      </c>
      <c r="B1920">
        <v>34</v>
      </c>
      <c r="C1920" t="s">
        <v>3480</v>
      </c>
      <c r="D1920">
        <v>13</v>
      </c>
      <c r="E1920" t="s">
        <v>3505</v>
      </c>
      <c r="F1920" t="s">
        <v>1559</v>
      </c>
      <c r="G1920" t="s">
        <v>28</v>
      </c>
      <c r="H1920">
        <v>1</v>
      </c>
      <c r="I1920">
        <v>3</v>
      </c>
      <c r="J1920">
        <v>2005</v>
      </c>
      <c r="K1920" t="s">
        <v>1354</v>
      </c>
      <c r="L1920">
        <v>65</v>
      </c>
      <c r="M1920" t="s">
        <v>3465</v>
      </c>
      <c r="N1920" t="s">
        <v>46</v>
      </c>
      <c r="O1920" t="s">
        <v>47</v>
      </c>
      <c r="P1920" t="s">
        <v>48</v>
      </c>
      <c r="Q1920" t="s">
        <v>34</v>
      </c>
      <c r="R1920" t="s">
        <v>49</v>
      </c>
      <c r="S1920" t="s">
        <v>34</v>
      </c>
      <c r="T1920" t="s">
        <v>50</v>
      </c>
      <c r="U1920" t="s">
        <v>51</v>
      </c>
      <c r="V1920" t="s">
        <v>52</v>
      </c>
      <c r="W1920" t="s">
        <v>53</v>
      </c>
      <c r="X1920" t="s">
        <v>54</v>
      </c>
      <c r="Y1920" t="s">
        <v>42</v>
      </c>
    </row>
    <row r="1921" spans="1:25" x14ac:dyDescent="0.25">
      <c r="A1921">
        <v>10400</v>
      </c>
      <c r="B1921">
        <v>38</v>
      </c>
      <c r="C1921" t="s">
        <v>2448</v>
      </c>
      <c r="D1921">
        <v>3</v>
      </c>
      <c r="E1921" t="s">
        <v>2449</v>
      </c>
      <c r="F1921" t="s">
        <v>700</v>
      </c>
      <c r="G1921" t="s">
        <v>28</v>
      </c>
      <c r="H1921">
        <v>2</v>
      </c>
      <c r="I1921">
        <v>4</v>
      </c>
      <c r="J1921">
        <v>2005</v>
      </c>
      <c r="K1921" t="s">
        <v>1354</v>
      </c>
      <c r="L1921">
        <v>65</v>
      </c>
      <c r="M1921" t="s">
        <v>3465</v>
      </c>
      <c r="N1921" t="s">
        <v>701</v>
      </c>
      <c r="O1921" t="s">
        <v>702</v>
      </c>
      <c r="P1921" t="s">
        <v>703</v>
      </c>
      <c r="Q1921" t="s">
        <v>34</v>
      </c>
      <c r="R1921" t="s">
        <v>704</v>
      </c>
      <c r="S1921" t="s">
        <v>73</v>
      </c>
      <c r="T1921" t="s">
        <v>92</v>
      </c>
      <c r="U1921" t="s">
        <v>38</v>
      </c>
      <c r="V1921" t="s">
        <v>39</v>
      </c>
      <c r="W1921" t="s">
        <v>149</v>
      </c>
      <c r="X1921" t="s">
        <v>705</v>
      </c>
      <c r="Y1921" t="s">
        <v>42</v>
      </c>
    </row>
    <row r="1922" spans="1:25" x14ac:dyDescent="0.25">
      <c r="A1922">
        <v>10415</v>
      </c>
      <c r="B1922">
        <v>18</v>
      </c>
      <c r="C1922" t="s">
        <v>3485</v>
      </c>
      <c r="D1922">
        <v>2</v>
      </c>
      <c r="E1922" t="s">
        <v>3506</v>
      </c>
      <c r="F1922" t="s">
        <v>2499</v>
      </c>
      <c r="G1922" t="s">
        <v>267</v>
      </c>
      <c r="H1922">
        <v>2</v>
      </c>
      <c r="I1922">
        <v>5</v>
      </c>
      <c r="J1922">
        <v>2005</v>
      </c>
      <c r="K1922" t="s">
        <v>1354</v>
      </c>
      <c r="L1922">
        <v>65</v>
      </c>
      <c r="M1922" t="s">
        <v>3465</v>
      </c>
      <c r="N1922" t="s">
        <v>1380</v>
      </c>
      <c r="O1922" t="s">
        <v>1381</v>
      </c>
      <c r="P1922" t="s">
        <v>1382</v>
      </c>
      <c r="Q1922" t="s">
        <v>34</v>
      </c>
      <c r="R1922" t="s">
        <v>1383</v>
      </c>
      <c r="S1922" t="s">
        <v>137</v>
      </c>
      <c r="T1922" t="s">
        <v>1384</v>
      </c>
      <c r="U1922" t="s">
        <v>139</v>
      </c>
      <c r="V1922" t="s">
        <v>140</v>
      </c>
      <c r="W1922" t="s">
        <v>1385</v>
      </c>
      <c r="X1922" t="s">
        <v>1386</v>
      </c>
      <c r="Y1922" t="s">
        <v>42</v>
      </c>
    </row>
    <row r="1923" spans="1:25" x14ac:dyDescent="0.25">
      <c r="A1923">
        <v>10110</v>
      </c>
      <c r="B1923">
        <v>37</v>
      </c>
      <c r="C1923" t="s">
        <v>77</v>
      </c>
      <c r="D1923">
        <v>14</v>
      </c>
      <c r="E1923" t="s">
        <v>3507</v>
      </c>
      <c r="F1923" t="s">
        <v>1464</v>
      </c>
      <c r="G1923" t="s">
        <v>28</v>
      </c>
      <c r="H1923">
        <v>1</v>
      </c>
      <c r="I1923">
        <v>3</v>
      </c>
      <c r="J1923">
        <v>2003</v>
      </c>
      <c r="K1923" t="s">
        <v>278</v>
      </c>
      <c r="L1923">
        <v>107</v>
      </c>
      <c r="M1923" t="s">
        <v>3508</v>
      </c>
      <c r="N1923" t="s">
        <v>927</v>
      </c>
      <c r="O1923" t="s">
        <v>928</v>
      </c>
      <c r="P1923" t="s">
        <v>929</v>
      </c>
      <c r="Q1923" t="s">
        <v>34</v>
      </c>
      <c r="R1923" t="s">
        <v>930</v>
      </c>
      <c r="S1923" t="s">
        <v>34</v>
      </c>
      <c r="T1923" t="s">
        <v>931</v>
      </c>
      <c r="U1923" t="s">
        <v>262</v>
      </c>
      <c r="V1923" t="s">
        <v>52</v>
      </c>
      <c r="W1923" t="s">
        <v>932</v>
      </c>
      <c r="X1923" t="s">
        <v>137</v>
      </c>
      <c r="Y1923" t="s">
        <v>65</v>
      </c>
    </row>
    <row r="1924" spans="1:25" x14ac:dyDescent="0.25">
      <c r="A1924">
        <v>10124</v>
      </c>
      <c r="B1924">
        <v>43</v>
      </c>
      <c r="C1924" t="s">
        <v>77</v>
      </c>
      <c r="D1924">
        <v>13</v>
      </c>
      <c r="E1924" t="s">
        <v>3509</v>
      </c>
      <c r="F1924" t="s">
        <v>1360</v>
      </c>
      <c r="G1924" t="s">
        <v>28</v>
      </c>
      <c r="H1924">
        <v>2</v>
      </c>
      <c r="I1924">
        <v>5</v>
      </c>
      <c r="J1924">
        <v>2003</v>
      </c>
      <c r="K1924" t="s">
        <v>278</v>
      </c>
      <c r="L1924">
        <v>107</v>
      </c>
      <c r="M1924" t="s">
        <v>3508</v>
      </c>
      <c r="N1924" t="s">
        <v>1318</v>
      </c>
      <c r="O1924" t="s">
        <v>1319</v>
      </c>
      <c r="P1924" t="s">
        <v>1320</v>
      </c>
      <c r="Q1924" t="s">
        <v>34</v>
      </c>
      <c r="R1924" t="s">
        <v>1321</v>
      </c>
      <c r="S1924" t="s">
        <v>1322</v>
      </c>
      <c r="T1924" t="s">
        <v>1323</v>
      </c>
      <c r="U1924" t="s">
        <v>38</v>
      </c>
      <c r="V1924" t="s">
        <v>39</v>
      </c>
      <c r="W1924" t="s">
        <v>168</v>
      </c>
      <c r="X1924" t="s">
        <v>705</v>
      </c>
      <c r="Y1924" t="s">
        <v>65</v>
      </c>
    </row>
    <row r="1925" spans="1:25" x14ac:dyDescent="0.25">
      <c r="A1925">
        <v>10148</v>
      </c>
      <c r="B1925">
        <v>27</v>
      </c>
      <c r="C1925" t="s">
        <v>77</v>
      </c>
      <c r="D1925">
        <v>7</v>
      </c>
      <c r="E1925" t="s">
        <v>3510</v>
      </c>
      <c r="F1925" t="s">
        <v>1303</v>
      </c>
      <c r="G1925" t="s">
        <v>28</v>
      </c>
      <c r="H1925">
        <v>3</v>
      </c>
      <c r="I1925">
        <v>9</v>
      </c>
      <c r="J1925">
        <v>2003</v>
      </c>
      <c r="K1925" t="s">
        <v>278</v>
      </c>
      <c r="L1925">
        <v>107</v>
      </c>
      <c r="M1925" t="s">
        <v>3508</v>
      </c>
      <c r="N1925" t="s">
        <v>448</v>
      </c>
      <c r="O1925" t="s">
        <v>449</v>
      </c>
      <c r="P1925" t="s">
        <v>450</v>
      </c>
      <c r="Q1925" t="s">
        <v>451</v>
      </c>
      <c r="R1925" t="s">
        <v>452</v>
      </c>
      <c r="S1925" t="s">
        <v>238</v>
      </c>
      <c r="T1925" t="s">
        <v>453</v>
      </c>
      <c r="U1925" t="s">
        <v>139</v>
      </c>
      <c r="V1925" t="s">
        <v>140</v>
      </c>
      <c r="W1925" t="s">
        <v>454</v>
      </c>
      <c r="X1925" t="s">
        <v>455</v>
      </c>
      <c r="Y1925" t="s">
        <v>65</v>
      </c>
    </row>
    <row r="1926" spans="1:25" x14ac:dyDescent="0.25">
      <c r="A1926">
        <v>10161</v>
      </c>
      <c r="B1926">
        <v>30</v>
      </c>
      <c r="C1926" t="s">
        <v>77</v>
      </c>
      <c r="D1926">
        <v>6</v>
      </c>
      <c r="E1926" t="s">
        <v>3511</v>
      </c>
      <c r="F1926" t="s">
        <v>1305</v>
      </c>
      <c r="G1926" t="s">
        <v>28</v>
      </c>
      <c r="H1926">
        <v>4</v>
      </c>
      <c r="I1926">
        <v>10</v>
      </c>
      <c r="J1926">
        <v>2003</v>
      </c>
      <c r="K1926" t="s">
        <v>278</v>
      </c>
      <c r="L1926">
        <v>107</v>
      </c>
      <c r="M1926" t="s">
        <v>3508</v>
      </c>
      <c r="N1926" t="s">
        <v>934</v>
      </c>
      <c r="O1926" t="s">
        <v>935</v>
      </c>
      <c r="P1926" t="s">
        <v>936</v>
      </c>
      <c r="Q1926" t="s">
        <v>34</v>
      </c>
      <c r="R1926" t="s">
        <v>937</v>
      </c>
      <c r="S1926" t="s">
        <v>34</v>
      </c>
      <c r="T1926" t="s">
        <v>938</v>
      </c>
      <c r="U1926" t="s">
        <v>567</v>
      </c>
      <c r="V1926" t="s">
        <v>52</v>
      </c>
      <c r="W1926" t="s">
        <v>939</v>
      </c>
      <c r="X1926" t="s">
        <v>940</v>
      </c>
      <c r="Y1926" t="s">
        <v>65</v>
      </c>
    </row>
    <row r="1927" spans="1:25" x14ac:dyDescent="0.25">
      <c r="A1927">
        <v>10172</v>
      </c>
      <c r="B1927">
        <v>22</v>
      </c>
      <c r="C1927" t="s">
        <v>3512</v>
      </c>
      <c r="D1927">
        <v>4</v>
      </c>
      <c r="E1927" t="s">
        <v>3513</v>
      </c>
      <c r="F1927" t="s">
        <v>1306</v>
      </c>
      <c r="G1927" t="s">
        <v>28</v>
      </c>
      <c r="H1927">
        <v>4</v>
      </c>
      <c r="I1927">
        <v>11</v>
      </c>
      <c r="J1927">
        <v>2003</v>
      </c>
      <c r="K1927" t="s">
        <v>278</v>
      </c>
      <c r="L1927">
        <v>107</v>
      </c>
      <c r="M1927" t="s">
        <v>3508</v>
      </c>
      <c r="N1927" t="s">
        <v>162</v>
      </c>
      <c r="O1927" t="s">
        <v>163</v>
      </c>
      <c r="P1927" t="s">
        <v>164</v>
      </c>
      <c r="Q1927" t="s">
        <v>34</v>
      </c>
      <c r="R1927" t="s">
        <v>165</v>
      </c>
      <c r="S1927" t="s">
        <v>166</v>
      </c>
      <c r="T1927" t="s">
        <v>167</v>
      </c>
      <c r="U1927" t="s">
        <v>38</v>
      </c>
      <c r="V1927" t="s">
        <v>39</v>
      </c>
      <c r="W1927" t="s">
        <v>168</v>
      </c>
      <c r="X1927" t="s">
        <v>76</v>
      </c>
      <c r="Y1927" t="s">
        <v>42</v>
      </c>
    </row>
    <row r="1928" spans="1:25" x14ac:dyDescent="0.25">
      <c r="A1928">
        <v>10182</v>
      </c>
      <c r="B1928">
        <v>49</v>
      </c>
      <c r="C1928" t="s">
        <v>77</v>
      </c>
      <c r="D1928">
        <v>17</v>
      </c>
      <c r="E1928" t="s">
        <v>3514</v>
      </c>
      <c r="F1928" t="s">
        <v>802</v>
      </c>
      <c r="G1928" t="s">
        <v>28</v>
      </c>
      <c r="H1928">
        <v>4</v>
      </c>
      <c r="I1928">
        <v>11</v>
      </c>
      <c r="J1928">
        <v>2003</v>
      </c>
      <c r="K1928" t="s">
        <v>278</v>
      </c>
      <c r="L1928">
        <v>107</v>
      </c>
      <c r="M1928" t="s">
        <v>3508</v>
      </c>
      <c r="N1928" t="s">
        <v>417</v>
      </c>
      <c r="O1928" t="s">
        <v>418</v>
      </c>
      <c r="P1928" t="s">
        <v>419</v>
      </c>
      <c r="Q1928" t="s">
        <v>34</v>
      </c>
      <c r="R1928" t="s">
        <v>420</v>
      </c>
      <c r="S1928" t="s">
        <v>73</v>
      </c>
      <c r="T1928" t="s">
        <v>167</v>
      </c>
      <c r="U1928" t="s">
        <v>38</v>
      </c>
      <c r="V1928" t="s">
        <v>39</v>
      </c>
      <c r="W1928" t="s">
        <v>421</v>
      </c>
      <c r="X1928" t="s">
        <v>422</v>
      </c>
      <c r="Y1928" t="s">
        <v>65</v>
      </c>
    </row>
    <row r="1929" spans="1:25" x14ac:dyDescent="0.25">
      <c r="A1929">
        <v>10192</v>
      </c>
      <c r="B1929">
        <v>46</v>
      </c>
      <c r="C1929" t="s">
        <v>77</v>
      </c>
      <c r="D1929">
        <v>5</v>
      </c>
      <c r="E1929" t="s">
        <v>3515</v>
      </c>
      <c r="F1929" t="s">
        <v>804</v>
      </c>
      <c r="G1929" t="s">
        <v>28</v>
      </c>
      <c r="H1929">
        <v>4</v>
      </c>
      <c r="I1929">
        <v>11</v>
      </c>
      <c r="J1929">
        <v>2003</v>
      </c>
      <c r="K1929" t="s">
        <v>278</v>
      </c>
      <c r="L1929">
        <v>107</v>
      </c>
      <c r="M1929" t="s">
        <v>3508</v>
      </c>
      <c r="N1929" t="s">
        <v>425</v>
      </c>
      <c r="O1929" t="s">
        <v>426</v>
      </c>
      <c r="P1929" t="s">
        <v>427</v>
      </c>
      <c r="Q1929" t="s">
        <v>34</v>
      </c>
      <c r="R1929" t="s">
        <v>428</v>
      </c>
      <c r="S1929" t="s">
        <v>429</v>
      </c>
      <c r="T1929" t="s">
        <v>430</v>
      </c>
      <c r="U1929" t="s">
        <v>38</v>
      </c>
      <c r="V1929" t="s">
        <v>39</v>
      </c>
      <c r="W1929" t="s">
        <v>75</v>
      </c>
      <c r="X1929" t="s">
        <v>422</v>
      </c>
      <c r="Y1929" t="s">
        <v>65</v>
      </c>
    </row>
    <row r="1930" spans="1:25" x14ac:dyDescent="0.25">
      <c r="A1930">
        <v>10204</v>
      </c>
      <c r="B1930">
        <v>48</v>
      </c>
      <c r="C1930" t="s">
        <v>3516</v>
      </c>
      <c r="D1930">
        <v>11</v>
      </c>
      <c r="E1930" t="s">
        <v>3517</v>
      </c>
      <c r="F1930" t="s">
        <v>814</v>
      </c>
      <c r="G1930" t="s">
        <v>28</v>
      </c>
      <c r="H1930">
        <v>4</v>
      </c>
      <c r="I1930">
        <v>12</v>
      </c>
      <c r="J1930">
        <v>2003</v>
      </c>
      <c r="K1930" t="s">
        <v>278</v>
      </c>
      <c r="L1930">
        <v>107</v>
      </c>
      <c r="M1930" t="s">
        <v>3508</v>
      </c>
      <c r="N1930" t="s">
        <v>885</v>
      </c>
      <c r="O1930" t="s">
        <v>886</v>
      </c>
      <c r="P1930" t="s">
        <v>887</v>
      </c>
      <c r="Q1930" t="s">
        <v>888</v>
      </c>
      <c r="R1930" t="s">
        <v>35</v>
      </c>
      <c r="S1930" t="s">
        <v>36</v>
      </c>
      <c r="T1930" t="s">
        <v>37</v>
      </c>
      <c r="U1930" t="s">
        <v>38</v>
      </c>
      <c r="V1930" t="s">
        <v>39</v>
      </c>
      <c r="W1930" t="s">
        <v>75</v>
      </c>
      <c r="X1930" t="s">
        <v>889</v>
      </c>
      <c r="Y1930" t="s">
        <v>65</v>
      </c>
    </row>
    <row r="1931" spans="1:25" x14ac:dyDescent="0.25">
      <c r="A1931">
        <v>10212</v>
      </c>
      <c r="B1931">
        <v>46</v>
      </c>
      <c r="C1931" t="s">
        <v>3518</v>
      </c>
      <c r="D1931">
        <v>4</v>
      </c>
      <c r="E1931" t="s">
        <v>3519</v>
      </c>
      <c r="F1931" t="s">
        <v>1069</v>
      </c>
      <c r="G1931" t="s">
        <v>28</v>
      </c>
      <c r="H1931">
        <v>1</v>
      </c>
      <c r="I1931">
        <v>1</v>
      </c>
      <c r="J1931">
        <v>2004</v>
      </c>
      <c r="K1931" t="s">
        <v>278</v>
      </c>
      <c r="L1931">
        <v>107</v>
      </c>
      <c r="M1931" t="s">
        <v>3508</v>
      </c>
      <c r="N1931" t="s">
        <v>268</v>
      </c>
      <c r="O1931" t="s">
        <v>269</v>
      </c>
      <c r="P1931" t="s">
        <v>270</v>
      </c>
      <c r="Q1931" t="s">
        <v>34</v>
      </c>
      <c r="R1931" t="s">
        <v>271</v>
      </c>
      <c r="S1931" t="s">
        <v>34</v>
      </c>
      <c r="T1931" t="s">
        <v>272</v>
      </c>
      <c r="U1931" t="s">
        <v>273</v>
      </c>
      <c r="V1931" t="s">
        <v>52</v>
      </c>
      <c r="W1931" t="s">
        <v>274</v>
      </c>
      <c r="X1931" t="s">
        <v>275</v>
      </c>
      <c r="Y1931" t="s">
        <v>65</v>
      </c>
    </row>
    <row r="1932" spans="1:25" x14ac:dyDescent="0.25">
      <c r="A1932">
        <v>10226</v>
      </c>
      <c r="B1932">
        <v>48</v>
      </c>
      <c r="C1932" t="s">
        <v>3520</v>
      </c>
      <c r="D1932">
        <v>2</v>
      </c>
      <c r="E1932" t="s">
        <v>3521</v>
      </c>
      <c r="F1932" t="s">
        <v>1479</v>
      </c>
      <c r="G1932" t="s">
        <v>28</v>
      </c>
      <c r="H1932">
        <v>1</v>
      </c>
      <c r="I1932">
        <v>2</v>
      </c>
      <c r="J1932">
        <v>2004</v>
      </c>
      <c r="K1932" t="s">
        <v>278</v>
      </c>
      <c r="L1932">
        <v>107</v>
      </c>
      <c r="M1932" t="s">
        <v>3508</v>
      </c>
      <c r="N1932" t="s">
        <v>627</v>
      </c>
      <c r="O1932" t="s">
        <v>628</v>
      </c>
      <c r="P1932" t="s">
        <v>629</v>
      </c>
      <c r="Q1932" t="s">
        <v>34</v>
      </c>
      <c r="R1932" t="s">
        <v>630</v>
      </c>
      <c r="S1932" t="s">
        <v>73</v>
      </c>
      <c r="T1932" t="s">
        <v>631</v>
      </c>
      <c r="U1932" t="s">
        <v>38</v>
      </c>
      <c r="V1932" t="s">
        <v>39</v>
      </c>
      <c r="W1932" t="s">
        <v>362</v>
      </c>
      <c r="X1932" t="s">
        <v>422</v>
      </c>
      <c r="Y1932" t="s">
        <v>65</v>
      </c>
    </row>
    <row r="1933" spans="1:25" x14ac:dyDescent="0.25">
      <c r="A1933">
        <v>10241</v>
      </c>
      <c r="B1933">
        <v>27</v>
      </c>
      <c r="C1933" t="s">
        <v>3522</v>
      </c>
      <c r="D1933">
        <v>9</v>
      </c>
      <c r="E1933" t="s">
        <v>3523</v>
      </c>
      <c r="F1933" t="s">
        <v>1313</v>
      </c>
      <c r="G1933" t="s">
        <v>28</v>
      </c>
      <c r="H1933">
        <v>2</v>
      </c>
      <c r="I1933">
        <v>4</v>
      </c>
      <c r="J1933">
        <v>2004</v>
      </c>
      <c r="K1933" t="s">
        <v>278</v>
      </c>
      <c r="L1933">
        <v>107</v>
      </c>
      <c r="M1933" t="s">
        <v>3508</v>
      </c>
      <c r="N1933" t="s">
        <v>1255</v>
      </c>
      <c r="O1933" t="s">
        <v>1256</v>
      </c>
      <c r="P1933" t="s">
        <v>1257</v>
      </c>
      <c r="Q1933" t="s">
        <v>34</v>
      </c>
      <c r="R1933" t="s">
        <v>1258</v>
      </c>
      <c r="S1933" t="s">
        <v>34</v>
      </c>
      <c r="T1933" t="s">
        <v>1259</v>
      </c>
      <c r="U1933" t="s">
        <v>51</v>
      </c>
      <c r="V1933" t="s">
        <v>52</v>
      </c>
      <c r="W1933" t="s">
        <v>1260</v>
      </c>
      <c r="X1933" t="s">
        <v>1261</v>
      </c>
      <c r="Y1933" t="s">
        <v>42</v>
      </c>
    </row>
    <row r="1934" spans="1:25" x14ac:dyDescent="0.25">
      <c r="A1934">
        <v>10267</v>
      </c>
      <c r="B1934">
        <v>43</v>
      </c>
      <c r="C1934" t="s">
        <v>77</v>
      </c>
      <c r="D1934">
        <v>6</v>
      </c>
      <c r="E1934" t="s">
        <v>3524</v>
      </c>
      <c r="F1934" t="s">
        <v>2717</v>
      </c>
      <c r="G1934" t="s">
        <v>28</v>
      </c>
      <c r="H1934">
        <v>3</v>
      </c>
      <c r="I1934">
        <v>7</v>
      </c>
      <c r="J1934">
        <v>2004</v>
      </c>
      <c r="K1934" t="s">
        <v>278</v>
      </c>
      <c r="L1934">
        <v>107</v>
      </c>
      <c r="M1934" t="s">
        <v>3508</v>
      </c>
      <c r="N1934" t="s">
        <v>885</v>
      </c>
      <c r="O1934" t="s">
        <v>886</v>
      </c>
      <c r="P1934" t="s">
        <v>887</v>
      </c>
      <c r="Q1934" t="s">
        <v>888</v>
      </c>
      <c r="R1934" t="s">
        <v>35</v>
      </c>
      <c r="S1934" t="s">
        <v>36</v>
      </c>
      <c r="T1934" t="s">
        <v>37</v>
      </c>
      <c r="U1934" t="s">
        <v>38</v>
      </c>
      <c r="V1934" t="s">
        <v>39</v>
      </c>
      <c r="W1934" t="s">
        <v>75</v>
      </c>
      <c r="X1934" t="s">
        <v>889</v>
      </c>
      <c r="Y1934" t="s">
        <v>65</v>
      </c>
    </row>
    <row r="1935" spans="1:25" x14ac:dyDescent="0.25">
      <c r="A1935">
        <v>10279</v>
      </c>
      <c r="B1935">
        <v>48</v>
      </c>
      <c r="C1935" t="s">
        <v>77</v>
      </c>
      <c r="D1935">
        <v>6</v>
      </c>
      <c r="E1935" t="s">
        <v>3525</v>
      </c>
      <c r="F1935" t="s">
        <v>2720</v>
      </c>
      <c r="G1935" t="s">
        <v>28</v>
      </c>
      <c r="H1935">
        <v>3</v>
      </c>
      <c r="I1935">
        <v>8</v>
      </c>
      <c r="J1935">
        <v>2004</v>
      </c>
      <c r="K1935" t="s">
        <v>278</v>
      </c>
      <c r="L1935">
        <v>107</v>
      </c>
      <c r="M1935" t="s">
        <v>3508</v>
      </c>
      <c r="N1935" t="s">
        <v>268</v>
      </c>
      <c r="O1935" t="s">
        <v>269</v>
      </c>
      <c r="P1935" t="s">
        <v>270</v>
      </c>
      <c r="Q1935" t="s">
        <v>34</v>
      </c>
      <c r="R1935" t="s">
        <v>271</v>
      </c>
      <c r="S1935" t="s">
        <v>34</v>
      </c>
      <c r="T1935" t="s">
        <v>272</v>
      </c>
      <c r="U1935" t="s">
        <v>273</v>
      </c>
      <c r="V1935" t="s">
        <v>52</v>
      </c>
      <c r="W1935" t="s">
        <v>274</v>
      </c>
      <c r="X1935" t="s">
        <v>275</v>
      </c>
      <c r="Y1935" t="s">
        <v>65</v>
      </c>
    </row>
    <row r="1936" spans="1:25" x14ac:dyDescent="0.25">
      <c r="A1936">
        <v>10288</v>
      </c>
      <c r="B1936">
        <v>41</v>
      </c>
      <c r="C1936" t="s">
        <v>77</v>
      </c>
      <c r="D1936">
        <v>12</v>
      </c>
      <c r="E1936" t="s">
        <v>3526</v>
      </c>
      <c r="F1936" t="s">
        <v>1485</v>
      </c>
      <c r="G1936" t="s">
        <v>28</v>
      </c>
      <c r="H1936">
        <v>3</v>
      </c>
      <c r="I1936">
        <v>9</v>
      </c>
      <c r="J1936">
        <v>2004</v>
      </c>
      <c r="K1936" t="s">
        <v>278</v>
      </c>
      <c r="L1936">
        <v>107</v>
      </c>
      <c r="M1936" t="s">
        <v>3508</v>
      </c>
      <c r="N1936" t="s">
        <v>743</v>
      </c>
      <c r="O1936" t="s">
        <v>744</v>
      </c>
      <c r="P1936" t="s">
        <v>745</v>
      </c>
      <c r="Q1936" t="s">
        <v>746</v>
      </c>
      <c r="R1936" t="s">
        <v>305</v>
      </c>
      <c r="S1936" t="s">
        <v>34</v>
      </c>
      <c r="T1936" t="s">
        <v>747</v>
      </c>
      <c r="U1936" t="s">
        <v>305</v>
      </c>
      <c r="V1936" t="s">
        <v>140</v>
      </c>
      <c r="W1936" t="s">
        <v>748</v>
      </c>
      <c r="X1936" t="s">
        <v>749</v>
      </c>
      <c r="Y1936" t="s">
        <v>65</v>
      </c>
    </row>
    <row r="1937" spans="1:25" x14ac:dyDescent="0.25">
      <c r="A1937">
        <v>10301</v>
      </c>
      <c r="B1937">
        <v>22</v>
      </c>
      <c r="C1937" t="s">
        <v>3527</v>
      </c>
      <c r="D1937">
        <v>2</v>
      </c>
      <c r="E1937" t="s">
        <v>3528</v>
      </c>
      <c r="F1937" t="s">
        <v>1326</v>
      </c>
      <c r="G1937" t="s">
        <v>28</v>
      </c>
      <c r="H1937">
        <v>4</v>
      </c>
      <c r="I1937">
        <v>10</v>
      </c>
      <c r="J1937">
        <v>2003</v>
      </c>
      <c r="K1937" t="s">
        <v>278</v>
      </c>
      <c r="L1937">
        <v>107</v>
      </c>
      <c r="M1937" t="s">
        <v>3508</v>
      </c>
      <c r="N1937" t="s">
        <v>1327</v>
      </c>
      <c r="O1937" t="s">
        <v>1328</v>
      </c>
      <c r="P1937" t="s">
        <v>1329</v>
      </c>
      <c r="Q1937" t="s">
        <v>34</v>
      </c>
      <c r="R1937" t="s">
        <v>1330</v>
      </c>
      <c r="S1937" t="s">
        <v>34</v>
      </c>
      <c r="T1937" t="s">
        <v>1331</v>
      </c>
      <c r="U1937" t="s">
        <v>112</v>
      </c>
      <c r="V1937" t="s">
        <v>52</v>
      </c>
      <c r="W1937" t="s">
        <v>1332</v>
      </c>
      <c r="X1937" t="s">
        <v>1333</v>
      </c>
      <c r="Y1937" t="s">
        <v>42</v>
      </c>
    </row>
    <row r="1938" spans="1:25" x14ac:dyDescent="0.25">
      <c r="A1938">
        <v>10311</v>
      </c>
      <c r="B1938">
        <v>46</v>
      </c>
      <c r="C1938" t="s">
        <v>3520</v>
      </c>
      <c r="D1938">
        <v>7</v>
      </c>
      <c r="E1938" t="s">
        <v>3529</v>
      </c>
      <c r="F1938" t="s">
        <v>856</v>
      </c>
      <c r="G1938" t="s">
        <v>28</v>
      </c>
      <c r="H1938">
        <v>4</v>
      </c>
      <c r="I1938">
        <v>10</v>
      </c>
      <c r="J1938">
        <v>2004</v>
      </c>
      <c r="K1938" t="s">
        <v>278</v>
      </c>
      <c r="L1938">
        <v>107</v>
      </c>
      <c r="M1938" t="s">
        <v>3508</v>
      </c>
      <c r="N1938" t="s">
        <v>268</v>
      </c>
      <c r="O1938" t="s">
        <v>269</v>
      </c>
      <c r="P1938" t="s">
        <v>270</v>
      </c>
      <c r="Q1938" t="s">
        <v>34</v>
      </c>
      <c r="R1938" t="s">
        <v>271</v>
      </c>
      <c r="S1938" t="s">
        <v>34</v>
      </c>
      <c r="T1938" t="s">
        <v>272</v>
      </c>
      <c r="U1938" t="s">
        <v>273</v>
      </c>
      <c r="V1938" t="s">
        <v>52</v>
      </c>
      <c r="W1938" t="s">
        <v>274</v>
      </c>
      <c r="X1938" t="s">
        <v>275</v>
      </c>
      <c r="Y1938" t="s">
        <v>65</v>
      </c>
    </row>
    <row r="1939" spans="1:25" x14ac:dyDescent="0.25">
      <c r="A1939">
        <v>10321</v>
      </c>
      <c r="B1939">
        <v>21</v>
      </c>
      <c r="C1939" t="s">
        <v>3530</v>
      </c>
      <c r="D1939">
        <v>4</v>
      </c>
      <c r="E1939" t="s">
        <v>3531</v>
      </c>
      <c r="F1939" t="s">
        <v>424</v>
      </c>
      <c r="G1939" t="s">
        <v>28</v>
      </c>
      <c r="H1939">
        <v>4</v>
      </c>
      <c r="I1939">
        <v>11</v>
      </c>
      <c r="J1939">
        <v>2004</v>
      </c>
      <c r="K1939" t="s">
        <v>278</v>
      </c>
      <c r="L1939">
        <v>107</v>
      </c>
      <c r="M1939" t="s">
        <v>3508</v>
      </c>
      <c r="N1939" t="s">
        <v>248</v>
      </c>
      <c r="O1939" t="s">
        <v>249</v>
      </c>
      <c r="P1939" t="s">
        <v>250</v>
      </c>
      <c r="Q1939" t="s">
        <v>34</v>
      </c>
      <c r="R1939" t="s">
        <v>251</v>
      </c>
      <c r="S1939" t="s">
        <v>185</v>
      </c>
      <c r="T1939" t="s">
        <v>252</v>
      </c>
      <c r="U1939" t="s">
        <v>38</v>
      </c>
      <c r="V1939" t="s">
        <v>39</v>
      </c>
      <c r="W1939" t="s">
        <v>253</v>
      </c>
      <c r="X1939" t="s">
        <v>254</v>
      </c>
      <c r="Y1939" t="s">
        <v>42</v>
      </c>
    </row>
    <row r="1940" spans="1:25" x14ac:dyDescent="0.25">
      <c r="A1940">
        <v>10332</v>
      </c>
      <c r="B1940">
        <v>31</v>
      </c>
      <c r="C1940" t="s">
        <v>3532</v>
      </c>
      <c r="D1940">
        <v>13</v>
      </c>
      <c r="E1940" t="s">
        <v>3533</v>
      </c>
      <c r="F1940" t="s">
        <v>1337</v>
      </c>
      <c r="G1940" t="s">
        <v>28</v>
      </c>
      <c r="H1940">
        <v>4</v>
      </c>
      <c r="I1940">
        <v>11</v>
      </c>
      <c r="J1940">
        <v>2004</v>
      </c>
      <c r="K1940" t="s">
        <v>278</v>
      </c>
      <c r="L1940">
        <v>107</v>
      </c>
      <c r="M1940" t="s">
        <v>3508</v>
      </c>
      <c r="N1940" t="s">
        <v>927</v>
      </c>
      <c r="O1940" t="s">
        <v>928</v>
      </c>
      <c r="P1940" t="s">
        <v>929</v>
      </c>
      <c r="Q1940" t="s">
        <v>34</v>
      </c>
      <c r="R1940" t="s">
        <v>930</v>
      </c>
      <c r="S1940" t="s">
        <v>34</v>
      </c>
      <c r="T1940" t="s">
        <v>931</v>
      </c>
      <c r="U1940" t="s">
        <v>262</v>
      </c>
      <c r="V1940" t="s">
        <v>52</v>
      </c>
      <c r="W1940" t="s">
        <v>932</v>
      </c>
      <c r="X1940" t="s">
        <v>137</v>
      </c>
      <c r="Y1940" t="s">
        <v>42</v>
      </c>
    </row>
    <row r="1941" spans="1:25" x14ac:dyDescent="0.25">
      <c r="A1941">
        <v>10346</v>
      </c>
      <c r="B1941">
        <v>26</v>
      </c>
      <c r="C1941" t="s">
        <v>3534</v>
      </c>
      <c r="D1941">
        <v>6</v>
      </c>
      <c r="E1941" t="s">
        <v>3535</v>
      </c>
      <c r="F1941" t="s">
        <v>434</v>
      </c>
      <c r="G1941" t="s">
        <v>28</v>
      </c>
      <c r="H1941">
        <v>4</v>
      </c>
      <c r="I1941">
        <v>11</v>
      </c>
      <c r="J1941">
        <v>2004</v>
      </c>
      <c r="K1941" t="s">
        <v>278</v>
      </c>
      <c r="L1941">
        <v>107</v>
      </c>
      <c r="M1941" t="s">
        <v>3508</v>
      </c>
      <c r="N1941" t="s">
        <v>1318</v>
      </c>
      <c r="O1941" t="s">
        <v>1319</v>
      </c>
      <c r="P1941" t="s">
        <v>1320</v>
      </c>
      <c r="Q1941" t="s">
        <v>34</v>
      </c>
      <c r="R1941" t="s">
        <v>1321</v>
      </c>
      <c r="S1941" t="s">
        <v>1322</v>
      </c>
      <c r="T1941" t="s">
        <v>1323</v>
      </c>
      <c r="U1941" t="s">
        <v>38</v>
      </c>
      <c r="V1941" t="s">
        <v>39</v>
      </c>
      <c r="W1941" t="s">
        <v>168</v>
      </c>
      <c r="X1941" t="s">
        <v>705</v>
      </c>
      <c r="Y1941" t="s">
        <v>42</v>
      </c>
    </row>
    <row r="1942" spans="1:25" x14ac:dyDescent="0.25">
      <c r="A1942">
        <v>10368</v>
      </c>
      <c r="B1942">
        <v>20</v>
      </c>
      <c r="C1942" t="s">
        <v>3536</v>
      </c>
      <c r="D1942">
        <v>4</v>
      </c>
      <c r="E1942" t="s">
        <v>3537</v>
      </c>
      <c r="F1942" t="s">
        <v>3181</v>
      </c>
      <c r="G1942" t="s">
        <v>28</v>
      </c>
      <c r="H1942">
        <v>1</v>
      </c>
      <c r="I1942">
        <v>1</v>
      </c>
      <c r="J1942">
        <v>2005</v>
      </c>
      <c r="K1942" t="s">
        <v>278</v>
      </c>
      <c r="L1942">
        <v>107</v>
      </c>
      <c r="M1942" t="s">
        <v>3508</v>
      </c>
      <c r="N1942" t="s">
        <v>417</v>
      </c>
      <c r="O1942" t="s">
        <v>418</v>
      </c>
      <c r="P1942" t="s">
        <v>419</v>
      </c>
      <c r="Q1942" t="s">
        <v>34</v>
      </c>
      <c r="R1942" t="s">
        <v>420</v>
      </c>
      <c r="S1942" t="s">
        <v>73</v>
      </c>
      <c r="T1942" t="s">
        <v>167</v>
      </c>
      <c r="U1942" t="s">
        <v>38</v>
      </c>
      <c r="V1942" t="s">
        <v>39</v>
      </c>
      <c r="W1942" t="s">
        <v>421</v>
      </c>
      <c r="X1942" t="s">
        <v>422</v>
      </c>
      <c r="Y1942" t="s">
        <v>42</v>
      </c>
    </row>
    <row r="1943" spans="1:25" x14ac:dyDescent="0.25">
      <c r="A1943">
        <v>10380</v>
      </c>
      <c r="B1943">
        <v>34</v>
      </c>
      <c r="C1943" t="s">
        <v>77</v>
      </c>
      <c r="D1943">
        <v>11</v>
      </c>
      <c r="E1943" t="s">
        <v>3538</v>
      </c>
      <c r="F1943" t="s">
        <v>1413</v>
      </c>
      <c r="G1943" t="s">
        <v>28</v>
      </c>
      <c r="H1943">
        <v>1</v>
      </c>
      <c r="I1943">
        <v>2</v>
      </c>
      <c r="J1943">
        <v>2005</v>
      </c>
      <c r="K1943" t="s">
        <v>278</v>
      </c>
      <c r="L1943">
        <v>107</v>
      </c>
      <c r="M1943" t="s">
        <v>3508</v>
      </c>
      <c r="N1943" t="s">
        <v>268</v>
      </c>
      <c r="O1943" t="s">
        <v>269</v>
      </c>
      <c r="P1943" t="s">
        <v>270</v>
      </c>
      <c r="Q1943" t="s">
        <v>34</v>
      </c>
      <c r="R1943" t="s">
        <v>271</v>
      </c>
      <c r="S1943" t="s">
        <v>34</v>
      </c>
      <c r="T1943" t="s">
        <v>272</v>
      </c>
      <c r="U1943" t="s">
        <v>273</v>
      </c>
      <c r="V1943" t="s">
        <v>52</v>
      </c>
      <c r="W1943" t="s">
        <v>274</v>
      </c>
      <c r="X1943" t="s">
        <v>275</v>
      </c>
      <c r="Y1943" t="s">
        <v>65</v>
      </c>
    </row>
    <row r="1944" spans="1:25" x14ac:dyDescent="0.25">
      <c r="A1944">
        <v>10407</v>
      </c>
      <c r="B1944">
        <v>43</v>
      </c>
      <c r="C1944" t="s">
        <v>3522</v>
      </c>
      <c r="D1944">
        <v>9</v>
      </c>
      <c r="E1944" t="s">
        <v>3539</v>
      </c>
      <c r="F1944" t="s">
        <v>1498</v>
      </c>
      <c r="G1944" t="s">
        <v>708</v>
      </c>
      <c r="H1944">
        <v>2</v>
      </c>
      <c r="I1944">
        <v>4</v>
      </c>
      <c r="J1944">
        <v>2005</v>
      </c>
      <c r="K1944" t="s">
        <v>278</v>
      </c>
      <c r="L1944">
        <v>107</v>
      </c>
      <c r="M1944" t="s">
        <v>3508</v>
      </c>
      <c r="N1944" t="s">
        <v>701</v>
      </c>
      <c r="O1944" t="s">
        <v>702</v>
      </c>
      <c r="P1944" t="s">
        <v>703</v>
      </c>
      <c r="Q1944" t="s">
        <v>34</v>
      </c>
      <c r="R1944" t="s">
        <v>704</v>
      </c>
      <c r="S1944" t="s">
        <v>73</v>
      </c>
      <c r="T1944" t="s">
        <v>92</v>
      </c>
      <c r="U1944" t="s">
        <v>38</v>
      </c>
      <c r="V1944" t="s">
        <v>39</v>
      </c>
      <c r="W1944" t="s">
        <v>149</v>
      </c>
      <c r="X1944" t="s">
        <v>705</v>
      </c>
      <c r="Y1944" t="s">
        <v>65</v>
      </c>
    </row>
    <row r="1945" spans="1:25" x14ac:dyDescent="0.25">
      <c r="A1945">
        <v>10420</v>
      </c>
      <c r="B1945">
        <v>26</v>
      </c>
      <c r="C1945" t="s">
        <v>77</v>
      </c>
      <c r="D1945">
        <v>12</v>
      </c>
      <c r="E1945" t="s">
        <v>3540</v>
      </c>
      <c r="F1945" t="s">
        <v>1589</v>
      </c>
      <c r="G1945" t="s">
        <v>468</v>
      </c>
      <c r="H1945">
        <v>2</v>
      </c>
      <c r="I1945">
        <v>5</v>
      </c>
      <c r="J1945">
        <v>2005</v>
      </c>
      <c r="K1945" t="s">
        <v>278</v>
      </c>
      <c r="L1945">
        <v>107</v>
      </c>
      <c r="M1945" t="s">
        <v>3508</v>
      </c>
      <c r="N1945" t="s">
        <v>233</v>
      </c>
      <c r="O1945" t="s">
        <v>234</v>
      </c>
      <c r="P1945" t="s">
        <v>235</v>
      </c>
      <c r="Q1945" t="s">
        <v>236</v>
      </c>
      <c r="R1945" t="s">
        <v>237</v>
      </c>
      <c r="S1945" t="s">
        <v>238</v>
      </c>
      <c r="T1945" t="s">
        <v>239</v>
      </c>
      <c r="U1945" t="s">
        <v>139</v>
      </c>
      <c r="V1945" t="s">
        <v>140</v>
      </c>
      <c r="W1945" t="s">
        <v>240</v>
      </c>
      <c r="X1945" t="s">
        <v>241</v>
      </c>
      <c r="Y1945" t="s">
        <v>42</v>
      </c>
    </row>
    <row r="1946" spans="1:25" x14ac:dyDescent="0.25">
      <c r="A1946">
        <v>10105</v>
      </c>
      <c r="B1946">
        <v>50</v>
      </c>
      <c r="C1946" t="s">
        <v>3541</v>
      </c>
      <c r="D1946">
        <v>1</v>
      </c>
      <c r="E1946" t="s">
        <v>3542</v>
      </c>
      <c r="F1946" t="s">
        <v>560</v>
      </c>
      <c r="G1946" t="s">
        <v>28</v>
      </c>
      <c r="H1946">
        <v>1</v>
      </c>
      <c r="I1946">
        <v>2</v>
      </c>
      <c r="J1946">
        <v>2003</v>
      </c>
      <c r="K1946" t="s">
        <v>1354</v>
      </c>
      <c r="L1946">
        <v>83</v>
      </c>
      <c r="M1946" t="s">
        <v>3543</v>
      </c>
      <c r="N1946" t="s">
        <v>562</v>
      </c>
      <c r="O1946" t="s">
        <v>563</v>
      </c>
      <c r="P1946" t="s">
        <v>564</v>
      </c>
      <c r="Q1946" t="s">
        <v>34</v>
      </c>
      <c r="R1946" t="s">
        <v>565</v>
      </c>
      <c r="S1946" t="s">
        <v>34</v>
      </c>
      <c r="T1946" t="s">
        <v>566</v>
      </c>
      <c r="U1946" t="s">
        <v>567</v>
      </c>
      <c r="V1946" t="s">
        <v>52</v>
      </c>
      <c r="W1946" t="s">
        <v>568</v>
      </c>
      <c r="X1946" t="s">
        <v>569</v>
      </c>
      <c r="Y1946" t="s">
        <v>65</v>
      </c>
    </row>
    <row r="1947" spans="1:25" x14ac:dyDescent="0.25">
      <c r="A1947">
        <v>10119</v>
      </c>
      <c r="B1947">
        <v>35</v>
      </c>
      <c r="C1947" t="s">
        <v>3544</v>
      </c>
      <c r="D1947">
        <v>10</v>
      </c>
      <c r="E1947" t="s">
        <v>3545</v>
      </c>
      <c r="F1947" t="s">
        <v>571</v>
      </c>
      <c r="G1947" t="s">
        <v>28</v>
      </c>
      <c r="H1947">
        <v>2</v>
      </c>
      <c r="I1947">
        <v>4</v>
      </c>
      <c r="J1947">
        <v>2003</v>
      </c>
      <c r="K1947" t="s">
        <v>1354</v>
      </c>
      <c r="L1947">
        <v>83</v>
      </c>
      <c r="M1947" t="s">
        <v>3543</v>
      </c>
      <c r="N1947" t="s">
        <v>221</v>
      </c>
      <c r="O1947" t="s">
        <v>222</v>
      </c>
      <c r="P1947" t="s">
        <v>223</v>
      </c>
      <c r="Q1947" t="s">
        <v>34</v>
      </c>
      <c r="R1947" t="s">
        <v>224</v>
      </c>
      <c r="S1947" t="s">
        <v>34</v>
      </c>
      <c r="T1947" t="s">
        <v>225</v>
      </c>
      <c r="U1947" t="s">
        <v>226</v>
      </c>
      <c r="V1947" t="s">
        <v>52</v>
      </c>
      <c r="W1947" t="s">
        <v>227</v>
      </c>
      <c r="X1947" t="s">
        <v>228</v>
      </c>
      <c r="Y1947" t="s">
        <v>65</v>
      </c>
    </row>
    <row r="1948" spans="1:25" x14ac:dyDescent="0.25">
      <c r="A1948">
        <v>10129</v>
      </c>
      <c r="B1948">
        <v>50</v>
      </c>
      <c r="C1948" t="s">
        <v>3546</v>
      </c>
      <c r="D1948">
        <v>1</v>
      </c>
      <c r="E1948" t="s">
        <v>3547</v>
      </c>
      <c r="F1948" t="s">
        <v>573</v>
      </c>
      <c r="G1948" t="s">
        <v>28</v>
      </c>
      <c r="H1948">
        <v>2</v>
      </c>
      <c r="I1948">
        <v>6</v>
      </c>
      <c r="J1948">
        <v>2003</v>
      </c>
      <c r="K1948" t="s">
        <v>1354</v>
      </c>
      <c r="L1948">
        <v>83</v>
      </c>
      <c r="M1948" t="s">
        <v>3543</v>
      </c>
      <c r="N1948" t="s">
        <v>574</v>
      </c>
      <c r="O1948" t="s">
        <v>575</v>
      </c>
      <c r="P1948" t="s">
        <v>576</v>
      </c>
      <c r="Q1948" t="s">
        <v>34</v>
      </c>
      <c r="R1948" t="s">
        <v>577</v>
      </c>
      <c r="S1948" t="s">
        <v>34</v>
      </c>
      <c r="T1948" t="s">
        <v>578</v>
      </c>
      <c r="U1948" t="s">
        <v>262</v>
      </c>
      <c r="V1948" t="s">
        <v>52</v>
      </c>
      <c r="W1948" t="s">
        <v>84</v>
      </c>
      <c r="X1948" t="s">
        <v>579</v>
      </c>
      <c r="Y1948" t="s">
        <v>65</v>
      </c>
    </row>
    <row r="1949" spans="1:25" x14ac:dyDescent="0.25">
      <c r="A1949">
        <v>10143</v>
      </c>
      <c r="B1949">
        <v>23</v>
      </c>
      <c r="C1949" t="s">
        <v>3548</v>
      </c>
      <c r="D1949">
        <v>14</v>
      </c>
      <c r="E1949" t="s">
        <v>3549</v>
      </c>
      <c r="F1949" t="s">
        <v>581</v>
      </c>
      <c r="G1949" t="s">
        <v>28</v>
      </c>
      <c r="H1949">
        <v>3</v>
      </c>
      <c r="I1949">
        <v>8</v>
      </c>
      <c r="J1949">
        <v>2003</v>
      </c>
      <c r="K1949" t="s">
        <v>1354</v>
      </c>
      <c r="L1949">
        <v>83</v>
      </c>
      <c r="M1949" t="s">
        <v>3543</v>
      </c>
      <c r="N1949" t="s">
        <v>582</v>
      </c>
      <c r="O1949" t="s">
        <v>583</v>
      </c>
      <c r="P1949" t="s">
        <v>584</v>
      </c>
      <c r="Q1949" t="s">
        <v>34</v>
      </c>
      <c r="R1949" t="s">
        <v>251</v>
      </c>
      <c r="S1949" t="s">
        <v>185</v>
      </c>
      <c r="T1949" t="s">
        <v>252</v>
      </c>
      <c r="U1949" t="s">
        <v>38</v>
      </c>
      <c r="V1949" t="s">
        <v>39</v>
      </c>
      <c r="W1949" t="s">
        <v>585</v>
      </c>
      <c r="X1949" t="s">
        <v>586</v>
      </c>
      <c r="Y1949" t="s">
        <v>42</v>
      </c>
    </row>
    <row r="1950" spans="1:25" x14ac:dyDescent="0.25">
      <c r="A1950">
        <v>10155</v>
      </c>
      <c r="B1950">
        <v>37</v>
      </c>
      <c r="C1950" t="s">
        <v>3550</v>
      </c>
      <c r="D1950">
        <v>12</v>
      </c>
      <c r="E1950" t="s">
        <v>3551</v>
      </c>
      <c r="F1950" t="s">
        <v>588</v>
      </c>
      <c r="G1950" t="s">
        <v>28</v>
      </c>
      <c r="H1950">
        <v>4</v>
      </c>
      <c r="I1950">
        <v>10</v>
      </c>
      <c r="J1950">
        <v>2003</v>
      </c>
      <c r="K1950" t="s">
        <v>1354</v>
      </c>
      <c r="L1950">
        <v>83</v>
      </c>
      <c r="M1950" t="s">
        <v>3543</v>
      </c>
      <c r="N1950" t="s">
        <v>191</v>
      </c>
      <c r="O1950" t="s">
        <v>192</v>
      </c>
      <c r="P1950" t="s">
        <v>193</v>
      </c>
      <c r="Q1950" t="s">
        <v>34</v>
      </c>
      <c r="R1950" t="s">
        <v>194</v>
      </c>
      <c r="S1950" t="s">
        <v>34</v>
      </c>
      <c r="T1950" t="s">
        <v>195</v>
      </c>
      <c r="U1950" t="s">
        <v>196</v>
      </c>
      <c r="V1950" t="s">
        <v>52</v>
      </c>
      <c r="W1950" t="s">
        <v>197</v>
      </c>
      <c r="X1950" t="s">
        <v>198</v>
      </c>
      <c r="Y1950" t="s">
        <v>42</v>
      </c>
    </row>
    <row r="1951" spans="1:25" x14ac:dyDescent="0.25">
      <c r="A1951">
        <v>10167</v>
      </c>
      <c r="B1951">
        <v>29</v>
      </c>
      <c r="C1951" t="s">
        <v>3552</v>
      </c>
      <c r="D1951">
        <v>8</v>
      </c>
      <c r="E1951" t="s">
        <v>3553</v>
      </c>
      <c r="F1951" t="s">
        <v>590</v>
      </c>
      <c r="G1951" t="s">
        <v>591</v>
      </c>
      <c r="H1951">
        <v>4</v>
      </c>
      <c r="I1951">
        <v>10</v>
      </c>
      <c r="J1951">
        <v>2003</v>
      </c>
      <c r="K1951" t="s">
        <v>1354</v>
      </c>
      <c r="L1951">
        <v>83</v>
      </c>
      <c r="M1951" t="s">
        <v>3543</v>
      </c>
      <c r="N1951" t="s">
        <v>401</v>
      </c>
      <c r="O1951" t="s">
        <v>402</v>
      </c>
      <c r="P1951" t="s">
        <v>403</v>
      </c>
      <c r="Q1951" t="s">
        <v>34</v>
      </c>
      <c r="R1951" t="s">
        <v>404</v>
      </c>
      <c r="S1951" t="s">
        <v>34</v>
      </c>
      <c r="T1951" t="s">
        <v>405</v>
      </c>
      <c r="U1951" t="s">
        <v>287</v>
      </c>
      <c r="V1951" t="s">
        <v>52</v>
      </c>
      <c r="W1951" t="s">
        <v>406</v>
      </c>
      <c r="X1951" t="s">
        <v>316</v>
      </c>
      <c r="Y1951" t="s">
        <v>42</v>
      </c>
    </row>
    <row r="1952" spans="1:25" x14ac:dyDescent="0.25">
      <c r="A1952">
        <v>10178</v>
      </c>
      <c r="B1952">
        <v>21</v>
      </c>
      <c r="C1952" t="s">
        <v>3554</v>
      </c>
      <c r="D1952">
        <v>11</v>
      </c>
      <c r="E1952" t="s">
        <v>3555</v>
      </c>
      <c r="F1952" t="s">
        <v>593</v>
      </c>
      <c r="G1952" t="s">
        <v>28</v>
      </c>
      <c r="H1952">
        <v>4</v>
      </c>
      <c r="I1952">
        <v>11</v>
      </c>
      <c r="J1952">
        <v>2003</v>
      </c>
      <c r="K1952" t="s">
        <v>1354</v>
      </c>
      <c r="L1952">
        <v>83</v>
      </c>
      <c r="M1952" t="s">
        <v>3543</v>
      </c>
      <c r="N1952" t="s">
        <v>594</v>
      </c>
      <c r="O1952" t="s">
        <v>595</v>
      </c>
      <c r="P1952" t="s">
        <v>596</v>
      </c>
      <c r="Q1952" t="s">
        <v>34</v>
      </c>
      <c r="R1952" t="s">
        <v>597</v>
      </c>
      <c r="S1952" t="s">
        <v>34</v>
      </c>
      <c r="T1952" t="s">
        <v>598</v>
      </c>
      <c r="U1952" t="s">
        <v>51</v>
      </c>
      <c r="V1952" t="s">
        <v>52</v>
      </c>
      <c r="W1952" t="s">
        <v>599</v>
      </c>
      <c r="X1952" t="s">
        <v>600</v>
      </c>
      <c r="Y1952" t="s">
        <v>42</v>
      </c>
    </row>
    <row r="1953" spans="1:25" x14ac:dyDescent="0.25">
      <c r="A1953">
        <v>10186</v>
      </c>
      <c r="B1953">
        <v>36</v>
      </c>
      <c r="C1953" t="s">
        <v>3556</v>
      </c>
      <c r="D1953">
        <v>8</v>
      </c>
      <c r="E1953" t="s">
        <v>3557</v>
      </c>
      <c r="F1953" t="s">
        <v>602</v>
      </c>
      <c r="G1953" t="s">
        <v>28</v>
      </c>
      <c r="H1953">
        <v>4</v>
      </c>
      <c r="I1953">
        <v>11</v>
      </c>
      <c r="J1953">
        <v>2003</v>
      </c>
      <c r="K1953" t="s">
        <v>1354</v>
      </c>
      <c r="L1953">
        <v>83</v>
      </c>
      <c r="M1953" t="s">
        <v>3543</v>
      </c>
      <c r="N1953" t="s">
        <v>603</v>
      </c>
      <c r="O1953" t="s">
        <v>604</v>
      </c>
      <c r="P1953" t="s">
        <v>605</v>
      </c>
      <c r="Q1953" t="s">
        <v>34</v>
      </c>
      <c r="R1953" t="s">
        <v>577</v>
      </c>
      <c r="S1953" t="s">
        <v>34</v>
      </c>
      <c r="T1953" t="s">
        <v>606</v>
      </c>
      <c r="U1953" t="s">
        <v>262</v>
      </c>
      <c r="V1953" t="s">
        <v>52</v>
      </c>
      <c r="W1953" t="s">
        <v>607</v>
      </c>
      <c r="X1953" t="s">
        <v>608</v>
      </c>
      <c r="Y1953" t="s">
        <v>65</v>
      </c>
    </row>
    <row r="1954" spans="1:25" x14ac:dyDescent="0.25">
      <c r="A1954">
        <v>10197</v>
      </c>
      <c r="B1954">
        <v>22</v>
      </c>
      <c r="C1954" t="s">
        <v>3558</v>
      </c>
      <c r="D1954">
        <v>5</v>
      </c>
      <c r="E1954" t="s">
        <v>3559</v>
      </c>
      <c r="F1954" t="s">
        <v>610</v>
      </c>
      <c r="G1954" t="s">
        <v>28</v>
      </c>
      <c r="H1954">
        <v>4</v>
      </c>
      <c r="I1954">
        <v>11</v>
      </c>
      <c r="J1954">
        <v>2003</v>
      </c>
      <c r="K1954" t="s">
        <v>1354</v>
      </c>
      <c r="L1954">
        <v>83</v>
      </c>
      <c r="M1954" t="s">
        <v>3543</v>
      </c>
      <c r="N1954" t="s">
        <v>611</v>
      </c>
      <c r="O1954" t="s">
        <v>612</v>
      </c>
      <c r="P1954" t="s">
        <v>613</v>
      </c>
      <c r="Q1954" t="s">
        <v>34</v>
      </c>
      <c r="R1954" t="s">
        <v>614</v>
      </c>
      <c r="S1954" t="s">
        <v>34</v>
      </c>
      <c r="T1954" t="s">
        <v>615</v>
      </c>
      <c r="U1954" t="s">
        <v>273</v>
      </c>
      <c r="V1954" t="s">
        <v>52</v>
      </c>
      <c r="W1954" t="s">
        <v>616</v>
      </c>
      <c r="X1954" t="s">
        <v>617</v>
      </c>
      <c r="Y1954" t="s">
        <v>42</v>
      </c>
    </row>
    <row r="1955" spans="1:25" x14ac:dyDescent="0.25">
      <c r="A1955">
        <v>10209</v>
      </c>
      <c r="B1955">
        <v>22</v>
      </c>
      <c r="C1955" t="s">
        <v>3560</v>
      </c>
      <c r="D1955">
        <v>7</v>
      </c>
      <c r="E1955" t="s">
        <v>3561</v>
      </c>
      <c r="F1955" t="s">
        <v>619</v>
      </c>
      <c r="G1955" t="s">
        <v>28</v>
      </c>
      <c r="H1955">
        <v>1</v>
      </c>
      <c r="I1955">
        <v>1</v>
      </c>
      <c r="J1955">
        <v>2004</v>
      </c>
      <c r="K1955" t="s">
        <v>1354</v>
      </c>
      <c r="L1955">
        <v>83</v>
      </c>
      <c r="M1955" t="s">
        <v>3543</v>
      </c>
      <c r="N1955" t="s">
        <v>620</v>
      </c>
      <c r="O1955" t="s">
        <v>621</v>
      </c>
      <c r="P1955" t="s">
        <v>622</v>
      </c>
      <c r="Q1955" t="s">
        <v>34</v>
      </c>
      <c r="R1955" t="s">
        <v>623</v>
      </c>
      <c r="S1955" t="s">
        <v>73</v>
      </c>
      <c r="T1955" t="s">
        <v>34</v>
      </c>
      <c r="U1955" t="s">
        <v>38</v>
      </c>
      <c r="V1955" t="s">
        <v>39</v>
      </c>
      <c r="W1955" t="s">
        <v>624</v>
      </c>
      <c r="X1955" t="s">
        <v>150</v>
      </c>
      <c r="Y1955" t="s">
        <v>42</v>
      </c>
    </row>
    <row r="1956" spans="1:25" x14ac:dyDescent="0.25">
      <c r="A1956">
        <v>10222</v>
      </c>
      <c r="B1956">
        <v>46</v>
      </c>
      <c r="C1956" t="s">
        <v>3548</v>
      </c>
      <c r="D1956">
        <v>11</v>
      </c>
      <c r="E1956" t="s">
        <v>3562</v>
      </c>
      <c r="F1956" t="s">
        <v>626</v>
      </c>
      <c r="G1956" t="s">
        <v>28</v>
      </c>
      <c r="H1956">
        <v>1</v>
      </c>
      <c r="I1956">
        <v>2</v>
      </c>
      <c r="J1956">
        <v>2004</v>
      </c>
      <c r="K1956" t="s">
        <v>1354</v>
      </c>
      <c r="L1956">
        <v>83</v>
      </c>
      <c r="M1956" t="s">
        <v>3543</v>
      </c>
      <c r="N1956" t="s">
        <v>627</v>
      </c>
      <c r="O1956" t="s">
        <v>628</v>
      </c>
      <c r="P1956" t="s">
        <v>629</v>
      </c>
      <c r="Q1956" t="s">
        <v>34</v>
      </c>
      <c r="R1956" t="s">
        <v>630</v>
      </c>
      <c r="S1956" t="s">
        <v>73</v>
      </c>
      <c r="T1956" t="s">
        <v>631</v>
      </c>
      <c r="U1956" t="s">
        <v>38</v>
      </c>
      <c r="V1956" t="s">
        <v>39</v>
      </c>
      <c r="W1956" t="s">
        <v>362</v>
      </c>
      <c r="X1956" t="s">
        <v>422</v>
      </c>
      <c r="Y1956" t="s">
        <v>65</v>
      </c>
    </row>
    <row r="1957" spans="1:25" x14ac:dyDescent="0.25">
      <c r="A1957">
        <v>10248</v>
      </c>
      <c r="B1957">
        <v>23</v>
      </c>
      <c r="C1957" t="s">
        <v>3563</v>
      </c>
      <c r="D1957">
        <v>2</v>
      </c>
      <c r="E1957" t="s">
        <v>3564</v>
      </c>
      <c r="F1957" t="s">
        <v>633</v>
      </c>
      <c r="G1957" t="s">
        <v>591</v>
      </c>
      <c r="H1957">
        <v>2</v>
      </c>
      <c r="I1957">
        <v>5</v>
      </c>
      <c r="J1957">
        <v>2004</v>
      </c>
      <c r="K1957" t="s">
        <v>1354</v>
      </c>
      <c r="L1957">
        <v>83</v>
      </c>
      <c r="M1957" t="s">
        <v>3543</v>
      </c>
      <c r="N1957" t="s">
        <v>31</v>
      </c>
      <c r="O1957" t="s">
        <v>32</v>
      </c>
      <c r="P1957" t="s">
        <v>33</v>
      </c>
      <c r="Q1957" t="s">
        <v>34</v>
      </c>
      <c r="R1957" t="s">
        <v>35</v>
      </c>
      <c r="S1957" t="s">
        <v>36</v>
      </c>
      <c r="T1957" t="s">
        <v>37</v>
      </c>
      <c r="U1957" t="s">
        <v>38</v>
      </c>
      <c r="V1957" t="s">
        <v>39</v>
      </c>
      <c r="W1957" t="s">
        <v>40</v>
      </c>
      <c r="X1957" t="s">
        <v>41</v>
      </c>
      <c r="Y1957" t="s">
        <v>42</v>
      </c>
    </row>
    <row r="1958" spans="1:25" x14ac:dyDescent="0.25">
      <c r="A1958">
        <v>10262</v>
      </c>
      <c r="B1958">
        <v>49</v>
      </c>
      <c r="C1958" t="s">
        <v>3565</v>
      </c>
      <c r="D1958">
        <v>16</v>
      </c>
      <c r="E1958" t="s">
        <v>3566</v>
      </c>
      <c r="F1958" t="s">
        <v>1525</v>
      </c>
      <c r="G1958" t="s">
        <v>591</v>
      </c>
      <c r="H1958">
        <v>2</v>
      </c>
      <c r="I1958">
        <v>6</v>
      </c>
      <c r="J1958">
        <v>2004</v>
      </c>
      <c r="K1958" t="s">
        <v>1354</v>
      </c>
      <c r="L1958">
        <v>83</v>
      </c>
      <c r="M1958" t="s">
        <v>3543</v>
      </c>
      <c r="N1958" t="s">
        <v>268</v>
      </c>
      <c r="O1958" t="s">
        <v>269</v>
      </c>
      <c r="P1958" t="s">
        <v>270</v>
      </c>
      <c r="Q1958" t="s">
        <v>34</v>
      </c>
      <c r="R1958" t="s">
        <v>271</v>
      </c>
      <c r="S1958" t="s">
        <v>34</v>
      </c>
      <c r="T1958" t="s">
        <v>272</v>
      </c>
      <c r="U1958" t="s">
        <v>273</v>
      </c>
      <c r="V1958" t="s">
        <v>52</v>
      </c>
      <c r="W1958" t="s">
        <v>274</v>
      </c>
      <c r="X1958" t="s">
        <v>275</v>
      </c>
      <c r="Y1958" t="s">
        <v>65</v>
      </c>
    </row>
    <row r="1959" spans="1:25" x14ac:dyDescent="0.25">
      <c r="A1959">
        <v>10273</v>
      </c>
      <c r="B1959">
        <v>48</v>
      </c>
      <c r="C1959" t="s">
        <v>3567</v>
      </c>
      <c r="D1959">
        <v>3</v>
      </c>
      <c r="E1959" t="s">
        <v>3568</v>
      </c>
      <c r="F1959" t="s">
        <v>637</v>
      </c>
      <c r="G1959" t="s">
        <v>28</v>
      </c>
      <c r="H1959">
        <v>3</v>
      </c>
      <c r="I1959">
        <v>7</v>
      </c>
      <c r="J1959">
        <v>2004</v>
      </c>
      <c r="K1959" t="s">
        <v>1354</v>
      </c>
      <c r="L1959">
        <v>83</v>
      </c>
      <c r="M1959" t="s">
        <v>3543</v>
      </c>
      <c r="N1959" t="s">
        <v>638</v>
      </c>
      <c r="O1959" t="s">
        <v>639</v>
      </c>
      <c r="P1959" t="s">
        <v>640</v>
      </c>
      <c r="Q1959" t="s">
        <v>34</v>
      </c>
      <c r="R1959" t="s">
        <v>641</v>
      </c>
      <c r="S1959" t="s">
        <v>34</v>
      </c>
      <c r="T1959" t="s">
        <v>642</v>
      </c>
      <c r="U1959" t="s">
        <v>643</v>
      </c>
      <c r="V1959" t="s">
        <v>52</v>
      </c>
      <c r="W1959" t="s">
        <v>644</v>
      </c>
      <c r="X1959" t="s">
        <v>645</v>
      </c>
      <c r="Y1959" t="s">
        <v>65</v>
      </c>
    </row>
    <row r="1960" spans="1:25" x14ac:dyDescent="0.25">
      <c r="A1960">
        <v>10283</v>
      </c>
      <c r="B1960">
        <v>33</v>
      </c>
      <c r="C1960" t="s">
        <v>3569</v>
      </c>
      <c r="D1960">
        <v>5</v>
      </c>
      <c r="E1960" t="s">
        <v>3570</v>
      </c>
      <c r="F1960" t="s">
        <v>647</v>
      </c>
      <c r="G1960" t="s">
        <v>28</v>
      </c>
      <c r="H1960">
        <v>3</v>
      </c>
      <c r="I1960">
        <v>8</v>
      </c>
      <c r="J1960">
        <v>2004</v>
      </c>
      <c r="K1960" t="s">
        <v>1354</v>
      </c>
      <c r="L1960">
        <v>83</v>
      </c>
      <c r="M1960" t="s">
        <v>3543</v>
      </c>
      <c r="N1960" t="s">
        <v>648</v>
      </c>
      <c r="O1960" t="s">
        <v>649</v>
      </c>
      <c r="P1960" t="s">
        <v>650</v>
      </c>
      <c r="Q1960" t="s">
        <v>34</v>
      </c>
      <c r="R1960" t="s">
        <v>651</v>
      </c>
      <c r="S1960" t="s">
        <v>351</v>
      </c>
      <c r="T1960" t="s">
        <v>652</v>
      </c>
      <c r="U1960" t="s">
        <v>353</v>
      </c>
      <c r="V1960" t="s">
        <v>39</v>
      </c>
      <c r="W1960" t="s">
        <v>653</v>
      </c>
      <c r="X1960" t="s">
        <v>264</v>
      </c>
      <c r="Y1960" t="s">
        <v>42</v>
      </c>
    </row>
    <row r="1961" spans="1:25" x14ac:dyDescent="0.25">
      <c r="A1961">
        <v>10296</v>
      </c>
      <c r="B1961">
        <v>22</v>
      </c>
      <c r="C1961" t="s">
        <v>3571</v>
      </c>
      <c r="D1961">
        <v>14</v>
      </c>
      <c r="E1961" t="s">
        <v>3572</v>
      </c>
      <c r="F1961" t="s">
        <v>1530</v>
      </c>
      <c r="G1961" t="s">
        <v>28</v>
      </c>
      <c r="H1961">
        <v>3</v>
      </c>
      <c r="I1961">
        <v>9</v>
      </c>
      <c r="J1961">
        <v>2004</v>
      </c>
      <c r="K1961" t="s">
        <v>1354</v>
      </c>
      <c r="L1961">
        <v>83</v>
      </c>
      <c r="M1961" t="s">
        <v>3543</v>
      </c>
      <c r="N1961" t="s">
        <v>1531</v>
      </c>
      <c r="O1961" t="s">
        <v>1532</v>
      </c>
      <c r="P1961" t="s">
        <v>1533</v>
      </c>
      <c r="Q1961" t="s">
        <v>34</v>
      </c>
      <c r="R1961" t="s">
        <v>1534</v>
      </c>
      <c r="S1961" t="s">
        <v>34</v>
      </c>
      <c r="T1961" t="s">
        <v>1535</v>
      </c>
      <c r="U1961" t="s">
        <v>810</v>
      </c>
      <c r="V1961" t="s">
        <v>52</v>
      </c>
      <c r="W1961" t="s">
        <v>1536</v>
      </c>
      <c r="X1961" t="s">
        <v>150</v>
      </c>
      <c r="Y1961" t="s">
        <v>42</v>
      </c>
    </row>
    <row r="1962" spans="1:25" x14ac:dyDescent="0.25">
      <c r="A1962">
        <v>10307</v>
      </c>
      <c r="B1962">
        <v>22</v>
      </c>
      <c r="C1962" t="s">
        <v>3573</v>
      </c>
      <c r="D1962">
        <v>8</v>
      </c>
      <c r="E1962" t="s">
        <v>3574</v>
      </c>
      <c r="F1962" t="s">
        <v>663</v>
      </c>
      <c r="G1962" t="s">
        <v>28</v>
      </c>
      <c r="H1962">
        <v>4</v>
      </c>
      <c r="I1962">
        <v>10</v>
      </c>
      <c r="J1962">
        <v>2004</v>
      </c>
      <c r="K1962" t="s">
        <v>1354</v>
      </c>
      <c r="L1962">
        <v>83</v>
      </c>
      <c r="M1962" t="s">
        <v>3543</v>
      </c>
      <c r="N1962" t="s">
        <v>329</v>
      </c>
      <c r="O1962" t="s">
        <v>330</v>
      </c>
      <c r="P1962" t="s">
        <v>331</v>
      </c>
      <c r="Q1962" t="s">
        <v>34</v>
      </c>
      <c r="R1962" t="s">
        <v>332</v>
      </c>
      <c r="S1962" t="s">
        <v>214</v>
      </c>
      <c r="T1962" t="s">
        <v>333</v>
      </c>
      <c r="U1962" t="s">
        <v>38</v>
      </c>
      <c r="V1962" t="s">
        <v>39</v>
      </c>
      <c r="W1962" t="s">
        <v>334</v>
      </c>
      <c r="X1962" t="s">
        <v>335</v>
      </c>
      <c r="Y1962" t="s">
        <v>42</v>
      </c>
    </row>
    <row r="1963" spans="1:25" x14ac:dyDescent="0.25">
      <c r="A1963">
        <v>10316</v>
      </c>
      <c r="B1963">
        <v>25</v>
      </c>
      <c r="C1963" t="s">
        <v>3575</v>
      </c>
      <c r="D1963">
        <v>16</v>
      </c>
      <c r="E1963" t="s">
        <v>3576</v>
      </c>
      <c r="F1963" t="s">
        <v>665</v>
      </c>
      <c r="G1963" t="s">
        <v>28</v>
      </c>
      <c r="H1963">
        <v>4</v>
      </c>
      <c r="I1963">
        <v>11</v>
      </c>
      <c r="J1963">
        <v>2004</v>
      </c>
      <c r="K1963" t="s">
        <v>1354</v>
      </c>
      <c r="L1963">
        <v>83</v>
      </c>
      <c r="M1963" t="s">
        <v>3543</v>
      </c>
      <c r="N1963" t="s">
        <v>666</v>
      </c>
      <c r="O1963" t="s">
        <v>667</v>
      </c>
      <c r="P1963" t="s">
        <v>668</v>
      </c>
      <c r="Q1963" t="s">
        <v>34</v>
      </c>
      <c r="R1963" t="s">
        <v>669</v>
      </c>
      <c r="S1963" t="s">
        <v>670</v>
      </c>
      <c r="T1963" t="s">
        <v>671</v>
      </c>
      <c r="U1963" t="s">
        <v>262</v>
      </c>
      <c r="V1963" t="s">
        <v>52</v>
      </c>
      <c r="W1963" t="s">
        <v>672</v>
      </c>
      <c r="X1963" t="s">
        <v>673</v>
      </c>
      <c r="Y1963" t="s">
        <v>42</v>
      </c>
    </row>
    <row r="1964" spans="1:25" x14ac:dyDescent="0.25">
      <c r="A1964">
        <v>10326</v>
      </c>
      <c r="B1964">
        <v>20</v>
      </c>
      <c r="C1964" t="s">
        <v>3575</v>
      </c>
      <c r="D1964">
        <v>2</v>
      </c>
      <c r="E1964" t="s">
        <v>3577</v>
      </c>
      <c r="F1964" t="s">
        <v>2271</v>
      </c>
      <c r="G1964" t="s">
        <v>28</v>
      </c>
      <c r="H1964">
        <v>4</v>
      </c>
      <c r="I1964">
        <v>11</v>
      </c>
      <c r="J1964">
        <v>2004</v>
      </c>
      <c r="K1964" t="s">
        <v>1354</v>
      </c>
      <c r="L1964">
        <v>83</v>
      </c>
      <c r="M1964" t="s">
        <v>3543</v>
      </c>
      <c r="N1964" t="s">
        <v>282</v>
      </c>
      <c r="O1964" t="s">
        <v>283</v>
      </c>
      <c r="P1964" t="s">
        <v>284</v>
      </c>
      <c r="Q1964" t="s">
        <v>34</v>
      </c>
      <c r="R1964" t="s">
        <v>285</v>
      </c>
      <c r="S1964" t="s">
        <v>34</v>
      </c>
      <c r="T1964" t="s">
        <v>286</v>
      </c>
      <c r="U1964" t="s">
        <v>287</v>
      </c>
      <c r="V1964" t="s">
        <v>52</v>
      </c>
      <c r="W1964" t="s">
        <v>288</v>
      </c>
      <c r="X1964" t="s">
        <v>289</v>
      </c>
      <c r="Y1964" t="s">
        <v>42</v>
      </c>
    </row>
    <row r="1965" spans="1:25" x14ac:dyDescent="0.25">
      <c r="A1965">
        <v>10339</v>
      </c>
      <c r="B1965">
        <v>42</v>
      </c>
      <c r="C1965" t="s">
        <v>3578</v>
      </c>
      <c r="D1965">
        <v>16</v>
      </c>
      <c r="E1965" t="s">
        <v>3579</v>
      </c>
      <c r="F1965" t="s">
        <v>519</v>
      </c>
      <c r="G1965" t="s">
        <v>28</v>
      </c>
      <c r="H1965">
        <v>4</v>
      </c>
      <c r="I1965">
        <v>11</v>
      </c>
      <c r="J1965">
        <v>2004</v>
      </c>
      <c r="K1965" t="s">
        <v>1354</v>
      </c>
      <c r="L1965">
        <v>83</v>
      </c>
      <c r="M1965" t="s">
        <v>3543</v>
      </c>
      <c r="N1965" t="s">
        <v>380</v>
      </c>
      <c r="O1965" t="s">
        <v>381</v>
      </c>
      <c r="P1965" t="s">
        <v>382</v>
      </c>
      <c r="Q1965" t="s">
        <v>34</v>
      </c>
      <c r="R1965" t="s">
        <v>383</v>
      </c>
      <c r="S1965" t="s">
        <v>384</v>
      </c>
      <c r="T1965" t="s">
        <v>385</v>
      </c>
      <c r="U1965" t="s">
        <v>307</v>
      </c>
      <c r="V1965" t="s">
        <v>307</v>
      </c>
      <c r="W1965" t="s">
        <v>386</v>
      </c>
      <c r="X1965" t="s">
        <v>387</v>
      </c>
      <c r="Y1965" t="s">
        <v>42</v>
      </c>
    </row>
    <row r="1966" spans="1:25" x14ac:dyDescent="0.25">
      <c r="A1966">
        <v>10350</v>
      </c>
      <c r="B1966">
        <v>25</v>
      </c>
      <c r="C1966" t="s">
        <v>3580</v>
      </c>
      <c r="D1966">
        <v>10</v>
      </c>
      <c r="E1966" t="s">
        <v>3581</v>
      </c>
      <c r="F1966" t="s">
        <v>682</v>
      </c>
      <c r="G1966" t="s">
        <v>28</v>
      </c>
      <c r="H1966">
        <v>4</v>
      </c>
      <c r="I1966">
        <v>12</v>
      </c>
      <c r="J1966">
        <v>2004</v>
      </c>
      <c r="K1966" t="s">
        <v>1354</v>
      </c>
      <c r="L1966">
        <v>83</v>
      </c>
      <c r="M1966" t="s">
        <v>3543</v>
      </c>
      <c r="N1966" t="s">
        <v>268</v>
      </c>
      <c r="O1966" t="s">
        <v>269</v>
      </c>
      <c r="P1966" t="s">
        <v>270</v>
      </c>
      <c r="Q1966" t="s">
        <v>34</v>
      </c>
      <c r="R1966" t="s">
        <v>271</v>
      </c>
      <c r="S1966" t="s">
        <v>34</v>
      </c>
      <c r="T1966" t="s">
        <v>272</v>
      </c>
      <c r="U1966" t="s">
        <v>273</v>
      </c>
      <c r="V1966" t="s">
        <v>52</v>
      </c>
      <c r="W1966" t="s">
        <v>274</v>
      </c>
      <c r="X1966" t="s">
        <v>275</v>
      </c>
      <c r="Y1966" t="s">
        <v>42</v>
      </c>
    </row>
    <row r="1967" spans="1:25" x14ac:dyDescent="0.25">
      <c r="A1967">
        <v>10373</v>
      </c>
      <c r="B1967">
        <v>23</v>
      </c>
      <c r="C1967" t="s">
        <v>77</v>
      </c>
      <c r="D1967">
        <v>10</v>
      </c>
      <c r="E1967" t="s">
        <v>3582</v>
      </c>
      <c r="F1967" t="s">
        <v>687</v>
      </c>
      <c r="G1967" t="s">
        <v>28</v>
      </c>
      <c r="H1967">
        <v>1</v>
      </c>
      <c r="I1967">
        <v>1</v>
      </c>
      <c r="J1967">
        <v>2005</v>
      </c>
      <c r="K1967" t="s">
        <v>1354</v>
      </c>
      <c r="L1967">
        <v>83</v>
      </c>
      <c r="M1967" t="s">
        <v>3543</v>
      </c>
      <c r="N1967" t="s">
        <v>688</v>
      </c>
      <c r="O1967" t="s">
        <v>689</v>
      </c>
      <c r="P1967" t="s">
        <v>690</v>
      </c>
      <c r="Q1967" t="s">
        <v>34</v>
      </c>
      <c r="R1967" t="s">
        <v>691</v>
      </c>
      <c r="S1967" t="s">
        <v>34</v>
      </c>
      <c r="T1967" t="s">
        <v>692</v>
      </c>
      <c r="U1967" t="s">
        <v>196</v>
      </c>
      <c r="V1967" t="s">
        <v>52</v>
      </c>
      <c r="W1967" t="s">
        <v>693</v>
      </c>
      <c r="X1967" t="s">
        <v>694</v>
      </c>
      <c r="Y1967" t="s">
        <v>42</v>
      </c>
    </row>
    <row r="1968" spans="1:25" x14ac:dyDescent="0.25">
      <c r="A1968">
        <v>10385</v>
      </c>
      <c r="B1968">
        <v>37</v>
      </c>
      <c r="C1968" t="s">
        <v>3556</v>
      </c>
      <c r="D1968">
        <v>2</v>
      </c>
      <c r="E1968" t="s">
        <v>3583</v>
      </c>
      <c r="F1968" t="s">
        <v>3584</v>
      </c>
      <c r="G1968" t="s">
        <v>28</v>
      </c>
      <c r="H1968">
        <v>1</v>
      </c>
      <c r="I1968">
        <v>2</v>
      </c>
      <c r="J1968">
        <v>2005</v>
      </c>
      <c r="K1968" t="s">
        <v>1354</v>
      </c>
      <c r="L1968">
        <v>83</v>
      </c>
      <c r="M1968" t="s">
        <v>3543</v>
      </c>
      <c r="N1968" t="s">
        <v>417</v>
      </c>
      <c r="O1968" t="s">
        <v>418</v>
      </c>
      <c r="P1968" t="s">
        <v>419</v>
      </c>
      <c r="Q1968" t="s">
        <v>34</v>
      </c>
      <c r="R1968" t="s">
        <v>420</v>
      </c>
      <c r="S1968" t="s">
        <v>73</v>
      </c>
      <c r="T1968" t="s">
        <v>167</v>
      </c>
      <c r="U1968" t="s">
        <v>38</v>
      </c>
      <c r="V1968" t="s">
        <v>39</v>
      </c>
      <c r="W1968" t="s">
        <v>421</v>
      </c>
      <c r="X1968" t="s">
        <v>422</v>
      </c>
      <c r="Y1968" t="s">
        <v>65</v>
      </c>
    </row>
    <row r="1969" spans="1:25" x14ac:dyDescent="0.25">
      <c r="A1969">
        <v>10396</v>
      </c>
      <c r="B1969">
        <v>37</v>
      </c>
      <c r="C1969" t="s">
        <v>3544</v>
      </c>
      <c r="D1969">
        <v>8</v>
      </c>
      <c r="E1969" t="s">
        <v>3585</v>
      </c>
      <c r="F1969" t="s">
        <v>1124</v>
      </c>
      <c r="G1969" t="s">
        <v>28</v>
      </c>
      <c r="H1969">
        <v>1</v>
      </c>
      <c r="I1969">
        <v>3</v>
      </c>
      <c r="J1969">
        <v>2005</v>
      </c>
      <c r="K1969" t="s">
        <v>1354</v>
      </c>
      <c r="L1969">
        <v>83</v>
      </c>
      <c r="M1969" t="s">
        <v>3543</v>
      </c>
      <c r="N1969" t="s">
        <v>417</v>
      </c>
      <c r="O1969" t="s">
        <v>418</v>
      </c>
      <c r="P1969" t="s">
        <v>419</v>
      </c>
      <c r="Q1969" t="s">
        <v>34</v>
      </c>
      <c r="R1969" t="s">
        <v>420</v>
      </c>
      <c r="S1969" t="s">
        <v>73</v>
      </c>
      <c r="T1969" t="s">
        <v>167</v>
      </c>
      <c r="U1969" t="s">
        <v>38</v>
      </c>
      <c r="V1969" t="s">
        <v>39</v>
      </c>
      <c r="W1969" t="s">
        <v>421</v>
      </c>
      <c r="X1969" t="s">
        <v>422</v>
      </c>
      <c r="Y1969" t="s">
        <v>65</v>
      </c>
    </row>
    <row r="1970" spans="1:25" x14ac:dyDescent="0.25">
      <c r="A1970">
        <v>10400</v>
      </c>
      <c r="B1970">
        <v>42</v>
      </c>
      <c r="C1970" t="s">
        <v>3569</v>
      </c>
      <c r="D1970">
        <v>8</v>
      </c>
      <c r="E1970" t="s">
        <v>3586</v>
      </c>
      <c r="F1970" t="s">
        <v>700</v>
      </c>
      <c r="G1970" t="s">
        <v>28</v>
      </c>
      <c r="H1970">
        <v>2</v>
      </c>
      <c r="I1970">
        <v>4</v>
      </c>
      <c r="J1970">
        <v>2005</v>
      </c>
      <c r="K1970" t="s">
        <v>1354</v>
      </c>
      <c r="L1970">
        <v>83</v>
      </c>
      <c r="M1970" t="s">
        <v>3543</v>
      </c>
      <c r="N1970" t="s">
        <v>701</v>
      </c>
      <c r="O1970" t="s">
        <v>702</v>
      </c>
      <c r="P1970" t="s">
        <v>703</v>
      </c>
      <c r="Q1970" t="s">
        <v>34</v>
      </c>
      <c r="R1970" t="s">
        <v>704</v>
      </c>
      <c r="S1970" t="s">
        <v>73</v>
      </c>
      <c r="T1970" t="s">
        <v>92</v>
      </c>
      <c r="U1970" t="s">
        <v>38</v>
      </c>
      <c r="V1970" t="s">
        <v>39</v>
      </c>
      <c r="W1970" t="s">
        <v>149</v>
      </c>
      <c r="X1970" t="s">
        <v>705</v>
      </c>
      <c r="Y1970" t="s">
        <v>65</v>
      </c>
    </row>
    <row r="1971" spans="1:25" x14ac:dyDescent="0.25">
      <c r="A1971">
        <v>10414</v>
      </c>
      <c r="B1971">
        <v>51</v>
      </c>
      <c r="C1971" t="s">
        <v>3563</v>
      </c>
      <c r="D1971">
        <v>2</v>
      </c>
      <c r="E1971" t="s">
        <v>3587</v>
      </c>
      <c r="F1971" t="s">
        <v>707</v>
      </c>
      <c r="G1971" t="s">
        <v>708</v>
      </c>
      <c r="H1971">
        <v>2</v>
      </c>
      <c r="I1971">
        <v>5</v>
      </c>
      <c r="J1971">
        <v>2005</v>
      </c>
      <c r="K1971" t="s">
        <v>1354</v>
      </c>
      <c r="L1971">
        <v>83</v>
      </c>
      <c r="M1971" t="s">
        <v>3543</v>
      </c>
      <c r="N1971" t="s">
        <v>656</v>
      </c>
      <c r="O1971" t="s">
        <v>657</v>
      </c>
      <c r="P1971" t="s">
        <v>658</v>
      </c>
      <c r="Q1971" t="s">
        <v>34</v>
      </c>
      <c r="R1971" t="s">
        <v>659</v>
      </c>
      <c r="S1971" t="s">
        <v>185</v>
      </c>
      <c r="T1971" t="s">
        <v>660</v>
      </c>
      <c r="U1971" t="s">
        <v>38</v>
      </c>
      <c r="V1971" t="s">
        <v>39</v>
      </c>
      <c r="W1971" t="s">
        <v>661</v>
      </c>
      <c r="X1971" t="s">
        <v>94</v>
      </c>
      <c r="Y1971" t="s">
        <v>65</v>
      </c>
    </row>
    <row r="1972" spans="1:25" x14ac:dyDescent="0.25">
      <c r="A1972">
        <v>10108</v>
      </c>
      <c r="B1972">
        <v>40</v>
      </c>
      <c r="C1972" t="s">
        <v>77</v>
      </c>
      <c r="D1972">
        <v>1</v>
      </c>
      <c r="E1972" t="s">
        <v>3588</v>
      </c>
      <c r="F1972" t="s">
        <v>775</v>
      </c>
      <c r="G1972" t="s">
        <v>28</v>
      </c>
      <c r="H1972">
        <v>1</v>
      </c>
      <c r="I1972">
        <v>3</v>
      </c>
      <c r="J1972">
        <v>2003</v>
      </c>
      <c r="K1972" t="s">
        <v>278</v>
      </c>
      <c r="L1972">
        <v>140</v>
      </c>
      <c r="M1972" t="s">
        <v>3589</v>
      </c>
      <c r="N1972" t="s">
        <v>777</v>
      </c>
      <c r="O1972" t="s">
        <v>778</v>
      </c>
      <c r="P1972" t="s">
        <v>779</v>
      </c>
      <c r="Q1972" t="s">
        <v>34</v>
      </c>
      <c r="R1972" t="s">
        <v>780</v>
      </c>
      <c r="S1972" t="s">
        <v>34</v>
      </c>
      <c r="T1972" t="s">
        <v>781</v>
      </c>
      <c r="U1972" t="s">
        <v>782</v>
      </c>
      <c r="V1972" t="s">
        <v>307</v>
      </c>
      <c r="W1972" t="s">
        <v>783</v>
      </c>
      <c r="X1972" t="s">
        <v>784</v>
      </c>
      <c r="Y1972" t="s">
        <v>65</v>
      </c>
    </row>
    <row r="1973" spans="1:25" x14ac:dyDescent="0.25">
      <c r="A1973">
        <v>10122</v>
      </c>
      <c r="B1973">
        <v>43</v>
      </c>
      <c r="C1973" t="s">
        <v>77</v>
      </c>
      <c r="D1973">
        <v>5</v>
      </c>
      <c r="E1973" t="s">
        <v>3590</v>
      </c>
      <c r="F1973" t="s">
        <v>786</v>
      </c>
      <c r="G1973" t="s">
        <v>28</v>
      </c>
      <c r="H1973">
        <v>2</v>
      </c>
      <c r="I1973">
        <v>5</v>
      </c>
      <c r="J1973">
        <v>2003</v>
      </c>
      <c r="K1973" t="s">
        <v>278</v>
      </c>
      <c r="L1973">
        <v>140</v>
      </c>
      <c r="M1973" t="s">
        <v>3589</v>
      </c>
      <c r="N1973" t="s">
        <v>787</v>
      </c>
      <c r="O1973" t="s">
        <v>788</v>
      </c>
      <c r="P1973" t="s">
        <v>789</v>
      </c>
      <c r="Q1973" t="s">
        <v>34</v>
      </c>
      <c r="R1973" t="s">
        <v>790</v>
      </c>
      <c r="S1973" t="s">
        <v>34</v>
      </c>
      <c r="T1973" t="s">
        <v>791</v>
      </c>
      <c r="U1973" t="s">
        <v>51</v>
      </c>
      <c r="V1973" t="s">
        <v>52</v>
      </c>
      <c r="W1973" t="s">
        <v>792</v>
      </c>
      <c r="X1973" t="s">
        <v>793</v>
      </c>
      <c r="Y1973" t="s">
        <v>65</v>
      </c>
    </row>
    <row r="1974" spans="1:25" x14ac:dyDescent="0.25">
      <c r="A1974">
        <v>10135</v>
      </c>
      <c r="B1974">
        <v>47</v>
      </c>
      <c r="C1974" t="s">
        <v>77</v>
      </c>
      <c r="D1974">
        <v>2</v>
      </c>
      <c r="E1974" t="s">
        <v>3591</v>
      </c>
      <c r="F1974" t="s">
        <v>795</v>
      </c>
      <c r="G1974" t="s">
        <v>28</v>
      </c>
      <c r="H1974">
        <v>3</v>
      </c>
      <c r="I1974">
        <v>7</v>
      </c>
      <c r="J1974">
        <v>2003</v>
      </c>
      <c r="K1974" t="s">
        <v>278</v>
      </c>
      <c r="L1974">
        <v>140</v>
      </c>
      <c r="M1974" t="s">
        <v>3589</v>
      </c>
      <c r="N1974" t="s">
        <v>417</v>
      </c>
      <c r="O1974" t="s">
        <v>418</v>
      </c>
      <c r="P1974" t="s">
        <v>419</v>
      </c>
      <c r="Q1974" t="s">
        <v>34</v>
      </c>
      <c r="R1974" t="s">
        <v>420</v>
      </c>
      <c r="S1974" t="s">
        <v>73</v>
      </c>
      <c r="T1974" t="s">
        <v>167</v>
      </c>
      <c r="U1974" t="s">
        <v>38</v>
      </c>
      <c r="V1974" t="s">
        <v>39</v>
      </c>
      <c r="W1974" t="s">
        <v>421</v>
      </c>
      <c r="X1974" t="s">
        <v>422</v>
      </c>
      <c r="Y1974" t="s">
        <v>65</v>
      </c>
    </row>
    <row r="1975" spans="1:25" x14ac:dyDescent="0.25">
      <c r="A1975">
        <v>10147</v>
      </c>
      <c r="B1975">
        <v>23</v>
      </c>
      <c r="C1975" t="s">
        <v>77</v>
      </c>
      <c r="D1975">
        <v>2</v>
      </c>
      <c r="E1975" t="s">
        <v>3592</v>
      </c>
      <c r="F1975" t="s">
        <v>797</v>
      </c>
      <c r="G1975" t="s">
        <v>28</v>
      </c>
      <c r="H1975">
        <v>3</v>
      </c>
      <c r="I1975">
        <v>9</v>
      </c>
      <c r="J1975">
        <v>2003</v>
      </c>
      <c r="K1975" t="s">
        <v>278</v>
      </c>
      <c r="L1975">
        <v>140</v>
      </c>
      <c r="M1975" t="s">
        <v>3589</v>
      </c>
      <c r="N1975" t="s">
        <v>439</v>
      </c>
      <c r="O1975" t="s">
        <v>182</v>
      </c>
      <c r="P1975" t="s">
        <v>440</v>
      </c>
      <c r="Q1975" t="s">
        <v>34</v>
      </c>
      <c r="R1975" t="s">
        <v>441</v>
      </c>
      <c r="S1975" t="s">
        <v>185</v>
      </c>
      <c r="T1975" t="s">
        <v>442</v>
      </c>
      <c r="U1975" t="s">
        <v>38</v>
      </c>
      <c r="V1975" t="s">
        <v>39</v>
      </c>
      <c r="W1975" t="s">
        <v>421</v>
      </c>
      <c r="X1975" t="s">
        <v>443</v>
      </c>
      <c r="Y1975" t="s">
        <v>42</v>
      </c>
    </row>
    <row r="1976" spans="1:25" x14ac:dyDescent="0.25">
      <c r="A1976">
        <v>10160</v>
      </c>
      <c r="B1976">
        <v>35</v>
      </c>
      <c r="C1976" t="s">
        <v>77</v>
      </c>
      <c r="D1976">
        <v>3</v>
      </c>
      <c r="E1976" t="s">
        <v>3593</v>
      </c>
      <c r="F1976" t="s">
        <v>1063</v>
      </c>
      <c r="G1976" t="s">
        <v>28</v>
      </c>
      <c r="H1976">
        <v>4</v>
      </c>
      <c r="I1976">
        <v>10</v>
      </c>
      <c r="J1976">
        <v>2003</v>
      </c>
      <c r="K1976" t="s">
        <v>278</v>
      </c>
      <c r="L1976">
        <v>140</v>
      </c>
      <c r="M1976" t="s">
        <v>3589</v>
      </c>
      <c r="N1976" t="s">
        <v>620</v>
      </c>
      <c r="O1976" t="s">
        <v>621</v>
      </c>
      <c r="P1976" t="s">
        <v>622</v>
      </c>
      <c r="Q1976" t="s">
        <v>34</v>
      </c>
      <c r="R1976" t="s">
        <v>623</v>
      </c>
      <c r="S1976" t="s">
        <v>73</v>
      </c>
      <c r="T1976" t="s">
        <v>34</v>
      </c>
      <c r="U1976" t="s">
        <v>38</v>
      </c>
      <c r="V1976" t="s">
        <v>39</v>
      </c>
      <c r="W1976" t="s">
        <v>624</v>
      </c>
      <c r="X1976" t="s">
        <v>150</v>
      </c>
      <c r="Y1976" t="s">
        <v>65</v>
      </c>
    </row>
    <row r="1977" spans="1:25" x14ac:dyDescent="0.25">
      <c r="A1977">
        <v>10170</v>
      </c>
      <c r="B1977">
        <v>34</v>
      </c>
      <c r="C1977" t="s">
        <v>77</v>
      </c>
      <c r="D1977">
        <v>1</v>
      </c>
      <c r="E1977" t="s">
        <v>3594</v>
      </c>
      <c r="F1977" t="s">
        <v>800</v>
      </c>
      <c r="G1977" t="s">
        <v>28</v>
      </c>
      <c r="H1977">
        <v>4</v>
      </c>
      <c r="I1977">
        <v>11</v>
      </c>
      <c r="J1977">
        <v>2003</v>
      </c>
      <c r="K1977" t="s">
        <v>278</v>
      </c>
      <c r="L1977">
        <v>140</v>
      </c>
      <c r="M1977" t="s">
        <v>3589</v>
      </c>
      <c r="N1977" t="s">
        <v>725</v>
      </c>
      <c r="O1977" t="s">
        <v>726</v>
      </c>
      <c r="P1977" t="s">
        <v>727</v>
      </c>
      <c r="Q1977" t="s">
        <v>34</v>
      </c>
      <c r="R1977" t="s">
        <v>728</v>
      </c>
      <c r="S1977" t="s">
        <v>34</v>
      </c>
      <c r="T1977" t="s">
        <v>729</v>
      </c>
      <c r="U1977" t="s">
        <v>226</v>
      </c>
      <c r="V1977" t="s">
        <v>52</v>
      </c>
      <c r="W1977" t="s">
        <v>730</v>
      </c>
      <c r="X1977" t="s">
        <v>731</v>
      </c>
      <c r="Y1977" t="s">
        <v>65</v>
      </c>
    </row>
    <row r="1978" spans="1:25" x14ac:dyDescent="0.25">
      <c r="A1978">
        <v>10181</v>
      </c>
      <c r="B1978">
        <v>25</v>
      </c>
      <c r="C1978" t="s">
        <v>77</v>
      </c>
      <c r="D1978">
        <v>9</v>
      </c>
      <c r="E1978" t="s">
        <v>3595</v>
      </c>
      <c r="F1978" t="s">
        <v>802</v>
      </c>
      <c r="G1978" t="s">
        <v>28</v>
      </c>
      <c r="H1978">
        <v>4</v>
      </c>
      <c r="I1978">
        <v>11</v>
      </c>
      <c r="J1978">
        <v>2003</v>
      </c>
      <c r="K1978" t="s">
        <v>278</v>
      </c>
      <c r="L1978">
        <v>140</v>
      </c>
      <c r="M1978" t="s">
        <v>3589</v>
      </c>
      <c r="N1978" t="s">
        <v>107</v>
      </c>
      <c r="O1978" t="s">
        <v>108</v>
      </c>
      <c r="P1978" t="s">
        <v>109</v>
      </c>
      <c r="Q1978" t="s">
        <v>34</v>
      </c>
      <c r="R1978" t="s">
        <v>110</v>
      </c>
      <c r="S1978" t="s">
        <v>34</v>
      </c>
      <c r="T1978" t="s">
        <v>111</v>
      </c>
      <c r="U1978" t="s">
        <v>112</v>
      </c>
      <c r="V1978" t="s">
        <v>52</v>
      </c>
      <c r="W1978" t="s">
        <v>113</v>
      </c>
      <c r="X1978" t="s">
        <v>114</v>
      </c>
      <c r="Y1978" t="s">
        <v>65</v>
      </c>
    </row>
    <row r="1979" spans="1:25" x14ac:dyDescent="0.25">
      <c r="A1979">
        <v>10192</v>
      </c>
      <c r="B1979">
        <v>45</v>
      </c>
      <c r="C1979" t="s">
        <v>77</v>
      </c>
      <c r="D1979">
        <v>14</v>
      </c>
      <c r="E1979" t="s">
        <v>3596</v>
      </c>
      <c r="F1979" t="s">
        <v>804</v>
      </c>
      <c r="G1979" t="s">
        <v>28</v>
      </c>
      <c r="H1979">
        <v>4</v>
      </c>
      <c r="I1979">
        <v>11</v>
      </c>
      <c r="J1979">
        <v>2003</v>
      </c>
      <c r="K1979" t="s">
        <v>278</v>
      </c>
      <c r="L1979">
        <v>140</v>
      </c>
      <c r="M1979" t="s">
        <v>3589</v>
      </c>
      <c r="N1979" t="s">
        <v>425</v>
      </c>
      <c r="O1979" t="s">
        <v>426</v>
      </c>
      <c r="P1979" t="s">
        <v>427</v>
      </c>
      <c r="Q1979" t="s">
        <v>34</v>
      </c>
      <c r="R1979" t="s">
        <v>428</v>
      </c>
      <c r="S1979" t="s">
        <v>429</v>
      </c>
      <c r="T1979" t="s">
        <v>430</v>
      </c>
      <c r="U1979" t="s">
        <v>38</v>
      </c>
      <c r="V1979" t="s">
        <v>39</v>
      </c>
      <c r="W1979" t="s">
        <v>75</v>
      </c>
      <c r="X1979" t="s">
        <v>422</v>
      </c>
      <c r="Y1979" t="s">
        <v>65</v>
      </c>
    </row>
    <row r="1980" spans="1:25" x14ac:dyDescent="0.25">
      <c r="A1980">
        <v>10203</v>
      </c>
      <c r="B1980">
        <v>47</v>
      </c>
      <c r="C1980" t="s">
        <v>77</v>
      </c>
      <c r="D1980">
        <v>3</v>
      </c>
      <c r="E1980" t="s">
        <v>3597</v>
      </c>
      <c r="F1980" t="s">
        <v>814</v>
      </c>
      <c r="G1980" t="s">
        <v>28</v>
      </c>
      <c r="H1980">
        <v>4</v>
      </c>
      <c r="I1980">
        <v>12</v>
      </c>
      <c r="J1980">
        <v>2003</v>
      </c>
      <c r="K1980" t="s">
        <v>278</v>
      </c>
      <c r="L1980">
        <v>140</v>
      </c>
      <c r="M1980" t="s">
        <v>3589</v>
      </c>
      <c r="N1980" t="s">
        <v>268</v>
      </c>
      <c r="O1980" t="s">
        <v>269</v>
      </c>
      <c r="P1980" t="s">
        <v>270</v>
      </c>
      <c r="Q1980" t="s">
        <v>34</v>
      </c>
      <c r="R1980" t="s">
        <v>271</v>
      </c>
      <c r="S1980" t="s">
        <v>34</v>
      </c>
      <c r="T1980" t="s">
        <v>272</v>
      </c>
      <c r="U1980" t="s">
        <v>273</v>
      </c>
      <c r="V1980" t="s">
        <v>52</v>
      </c>
      <c r="W1980" t="s">
        <v>274</v>
      </c>
      <c r="X1980" t="s">
        <v>275</v>
      </c>
      <c r="Y1980" t="s">
        <v>65</v>
      </c>
    </row>
    <row r="1981" spans="1:25" x14ac:dyDescent="0.25">
      <c r="A1981">
        <v>10212</v>
      </c>
      <c r="B1981">
        <v>49</v>
      </c>
      <c r="C1981" t="s">
        <v>77</v>
      </c>
      <c r="D1981">
        <v>13</v>
      </c>
      <c r="E1981" t="s">
        <v>3598</v>
      </c>
      <c r="F1981" t="s">
        <v>1069</v>
      </c>
      <c r="G1981" t="s">
        <v>28</v>
      </c>
      <c r="H1981">
        <v>1</v>
      </c>
      <c r="I1981">
        <v>1</v>
      </c>
      <c r="J1981">
        <v>2004</v>
      </c>
      <c r="K1981" t="s">
        <v>278</v>
      </c>
      <c r="L1981">
        <v>140</v>
      </c>
      <c r="M1981" t="s">
        <v>3589</v>
      </c>
      <c r="N1981" t="s">
        <v>268</v>
      </c>
      <c r="O1981" t="s">
        <v>269</v>
      </c>
      <c r="P1981" t="s">
        <v>270</v>
      </c>
      <c r="Q1981" t="s">
        <v>34</v>
      </c>
      <c r="R1981" t="s">
        <v>271</v>
      </c>
      <c r="S1981" t="s">
        <v>34</v>
      </c>
      <c r="T1981" t="s">
        <v>272</v>
      </c>
      <c r="U1981" t="s">
        <v>273</v>
      </c>
      <c r="V1981" t="s">
        <v>52</v>
      </c>
      <c r="W1981" t="s">
        <v>274</v>
      </c>
      <c r="X1981" t="s">
        <v>275</v>
      </c>
      <c r="Y1981" t="s">
        <v>65</v>
      </c>
    </row>
    <row r="1982" spans="1:25" x14ac:dyDescent="0.25">
      <c r="A1982">
        <v>10225</v>
      </c>
      <c r="B1982">
        <v>40</v>
      </c>
      <c r="C1982" t="s">
        <v>77</v>
      </c>
      <c r="D1982">
        <v>4</v>
      </c>
      <c r="E1982" t="s">
        <v>3599</v>
      </c>
      <c r="F1982" t="s">
        <v>817</v>
      </c>
      <c r="G1982" t="s">
        <v>28</v>
      </c>
      <c r="H1982">
        <v>1</v>
      </c>
      <c r="I1982">
        <v>2</v>
      </c>
      <c r="J1982">
        <v>2004</v>
      </c>
      <c r="K1982" t="s">
        <v>278</v>
      </c>
      <c r="L1982">
        <v>140</v>
      </c>
      <c r="M1982" t="s">
        <v>3589</v>
      </c>
      <c r="N1982" t="s">
        <v>818</v>
      </c>
      <c r="O1982" t="s">
        <v>819</v>
      </c>
      <c r="P1982" t="s">
        <v>820</v>
      </c>
      <c r="Q1982" t="s">
        <v>34</v>
      </c>
      <c r="R1982" t="s">
        <v>821</v>
      </c>
      <c r="S1982" t="s">
        <v>34</v>
      </c>
      <c r="T1982" t="s">
        <v>822</v>
      </c>
      <c r="U1982" t="s">
        <v>823</v>
      </c>
      <c r="V1982" t="s">
        <v>52</v>
      </c>
      <c r="W1982" t="s">
        <v>824</v>
      </c>
      <c r="X1982" t="s">
        <v>150</v>
      </c>
      <c r="Y1982" t="s">
        <v>65</v>
      </c>
    </row>
    <row r="1983" spans="1:25" x14ac:dyDescent="0.25">
      <c r="A1983">
        <v>10239</v>
      </c>
      <c r="B1983">
        <v>29</v>
      </c>
      <c r="C1983" t="s">
        <v>77</v>
      </c>
      <c r="D1983">
        <v>3</v>
      </c>
      <c r="E1983" t="s">
        <v>3600</v>
      </c>
      <c r="F1983" t="s">
        <v>1237</v>
      </c>
      <c r="G1983" t="s">
        <v>28</v>
      </c>
      <c r="H1983">
        <v>2</v>
      </c>
      <c r="I1983">
        <v>4</v>
      </c>
      <c r="J1983">
        <v>2004</v>
      </c>
      <c r="K1983" t="s">
        <v>278</v>
      </c>
      <c r="L1983">
        <v>140</v>
      </c>
      <c r="M1983" t="s">
        <v>3589</v>
      </c>
      <c r="N1983" t="s">
        <v>688</v>
      </c>
      <c r="O1983" t="s">
        <v>689</v>
      </c>
      <c r="P1983" t="s">
        <v>690</v>
      </c>
      <c r="Q1983" t="s">
        <v>34</v>
      </c>
      <c r="R1983" t="s">
        <v>691</v>
      </c>
      <c r="S1983" t="s">
        <v>34</v>
      </c>
      <c r="T1983" t="s">
        <v>692</v>
      </c>
      <c r="U1983" t="s">
        <v>196</v>
      </c>
      <c r="V1983" t="s">
        <v>52</v>
      </c>
      <c r="W1983" t="s">
        <v>693</v>
      </c>
      <c r="X1983" t="s">
        <v>694</v>
      </c>
      <c r="Y1983" t="s">
        <v>65</v>
      </c>
    </row>
    <row r="1984" spans="1:25" x14ac:dyDescent="0.25">
      <c r="A1984">
        <v>10253</v>
      </c>
      <c r="B1984">
        <v>39</v>
      </c>
      <c r="C1984" t="s">
        <v>77</v>
      </c>
      <c r="D1984">
        <v>8</v>
      </c>
      <c r="E1984" t="s">
        <v>3601</v>
      </c>
      <c r="F1984" t="s">
        <v>828</v>
      </c>
      <c r="G1984" t="s">
        <v>591</v>
      </c>
      <c r="H1984">
        <v>2</v>
      </c>
      <c r="I1984">
        <v>6</v>
      </c>
      <c r="J1984">
        <v>2004</v>
      </c>
      <c r="K1984" t="s">
        <v>278</v>
      </c>
      <c r="L1984">
        <v>140</v>
      </c>
      <c r="M1984" t="s">
        <v>3589</v>
      </c>
      <c r="N1984" t="s">
        <v>257</v>
      </c>
      <c r="O1984" t="s">
        <v>258</v>
      </c>
      <c r="P1984" t="s">
        <v>259</v>
      </c>
      <c r="Q1984" t="s">
        <v>34</v>
      </c>
      <c r="R1984" t="s">
        <v>260</v>
      </c>
      <c r="S1984" t="s">
        <v>34</v>
      </c>
      <c r="T1984" t="s">
        <v>261</v>
      </c>
      <c r="U1984" t="s">
        <v>262</v>
      </c>
      <c r="V1984" t="s">
        <v>52</v>
      </c>
      <c r="W1984" t="s">
        <v>263</v>
      </c>
      <c r="X1984" t="s">
        <v>264</v>
      </c>
      <c r="Y1984" t="s">
        <v>65</v>
      </c>
    </row>
    <row r="1985" spans="1:25" x14ac:dyDescent="0.25">
      <c r="A1985">
        <v>10266</v>
      </c>
      <c r="B1985">
        <v>24</v>
      </c>
      <c r="C1985" t="s">
        <v>77</v>
      </c>
      <c r="D1985">
        <v>9</v>
      </c>
      <c r="E1985" t="s">
        <v>3602</v>
      </c>
      <c r="F1985" t="s">
        <v>830</v>
      </c>
      <c r="G1985" t="s">
        <v>28</v>
      </c>
      <c r="H1985">
        <v>3</v>
      </c>
      <c r="I1985">
        <v>7</v>
      </c>
      <c r="J1985">
        <v>2004</v>
      </c>
      <c r="K1985" t="s">
        <v>278</v>
      </c>
      <c r="L1985">
        <v>140</v>
      </c>
      <c r="M1985" t="s">
        <v>3589</v>
      </c>
      <c r="N1985" t="s">
        <v>831</v>
      </c>
      <c r="O1985" t="s">
        <v>832</v>
      </c>
      <c r="P1985" t="s">
        <v>833</v>
      </c>
      <c r="Q1985" t="s">
        <v>34</v>
      </c>
      <c r="R1985" t="s">
        <v>834</v>
      </c>
      <c r="S1985" t="s">
        <v>34</v>
      </c>
      <c r="T1985" t="s">
        <v>835</v>
      </c>
      <c r="U1985" t="s">
        <v>396</v>
      </c>
      <c r="V1985" t="s">
        <v>52</v>
      </c>
      <c r="W1985" t="s">
        <v>836</v>
      </c>
      <c r="X1985" t="s">
        <v>837</v>
      </c>
      <c r="Y1985" t="s">
        <v>42</v>
      </c>
    </row>
    <row r="1986" spans="1:25" x14ac:dyDescent="0.25">
      <c r="A1986">
        <v>10278</v>
      </c>
      <c r="B1986">
        <v>25</v>
      </c>
      <c r="C1986" t="s">
        <v>77</v>
      </c>
      <c r="D1986">
        <v>9</v>
      </c>
      <c r="E1986" t="s">
        <v>3603</v>
      </c>
      <c r="F1986" t="s">
        <v>1317</v>
      </c>
      <c r="G1986" t="s">
        <v>28</v>
      </c>
      <c r="H1986">
        <v>3</v>
      </c>
      <c r="I1986">
        <v>8</v>
      </c>
      <c r="J1986">
        <v>2004</v>
      </c>
      <c r="K1986" t="s">
        <v>278</v>
      </c>
      <c r="L1986">
        <v>140</v>
      </c>
      <c r="M1986" t="s">
        <v>3589</v>
      </c>
      <c r="N1986" t="s">
        <v>1318</v>
      </c>
      <c r="O1986" t="s">
        <v>1319</v>
      </c>
      <c r="P1986" t="s">
        <v>1320</v>
      </c>
      <c r="Q1986" t="s">
        <v>34</v>
      </c>
      <c r="R1986" t="s">
        <v>1321</v>
      </c>
      <c r="S1986" t="s">
        <v>1322</v>
      </c>
      <c r="T1986" t="s">
        <v>1323</v>
      </c>
      <c r="U1986" t="s">
        <v>38</v>
      </c>
      <c r="V1986" t="s">
        <v>39</v>
      </c>
      <c r="W1986" t="s">
        <v>168</v>
      </c>
      <c r="X1986" t="s">
        <v>705</v>
      </c>
      <c r="Y1986" t="s">
        <v>65</v>
      </c>
    </row>
    <row r="1987" spans="1:25" x14ac:dyDescent="0.25">
      <c r="A1987">
        <v>10287</v>
      </c>
      <c r="B1987">
        <v>36</v>
      </c>
      <c r="C1987" t="s">
        <v>77</v>
      </c>
      <c r="D1987">
        <v>7</v>
      </c>
      <c r="E1987" t="s">
        <v>3604</v>
      </c>
      <c r="F1987" t="s">
        <v>846</v>
      </c>
      <c r="G1987" t="s">
        <v>28</v>
      </c>
      <c r="H1987">
        <v>3</v>
      </c>
      <c r="I1987">
        <v>8</v>
      </c>
      <c r="J1987">
        <v>2004</v>
      </c>
      <c r="K1987" t="s">
        <v>278</v>
      </c>
      <c r="L1987">
        <v>140</v>
      </c>
      <c r="M1987" t="s">
        <v>3589</v>
      </c>
      <c r="N1987" t="s">
        <v>818</v>
      </c>
      <c r="O1987" t="s">
        <v>819</v>
      </c>
      <c r="P1987" t="s">
        <v>820</v>
      </c>
      <c r="Q1987" t="s">
        <v>34</v>
      </c>
      <c r="R1987" t="s">
        <v>821</v>
      </c>
      <c r="S1987" t="s">
        <v>34</v>
      </c>
      <c r="T1987" t="s">
        <v>822</v>
      </c>
      <c r="U1987" t="s">
        <v>823</v>
      </c>
      <c r="V1987" t="s">
        <v>52</v>
      </c>
      <c r="W1987" t="s">
        <v>824</v>
      </c>
      <c r="X1987" t="s">
        <v>150</v>
      </c>
      <c r="Y1987" t="s">
        <v>65</v>
      </c>
    </row>
    <row r="1988" spans="1:25" x14ac:dyDescent="0.25">
      <c r="A1988">
        <v>10301</v>
      </c>
      <c r="B1988">
        <v>50</v>
      </c>
      <c r="C1988" t="s">
        <v>77</v>
      </c>
      <c r="D1988">
        <v>11</v>
      </c>
      <c r="E1988" t="s">
        <v>3605</v>
      </c>
      <c r="F1988" t="s">
        <v>1326</v>
      </c>
      <c r="G1988" t="s">
        <v>28</v>
      </c>
      <c r="H1988">
        <v>4</v>
      </c>
      <c r="I1988">
        <v>10</v>
      </c>
      <c r="J1988">
        <v>2003</v>
      </c>
      <c r="K1988" t="s">
        <v>278</v>
      </c>
      <c r="L1988">
        <v>140</v>
      </c>
      <c r="M1988" t="s">
        <v>3589</v>
      </c>
      <c r="N1988" t="s">
        <v>1327</v>
      </c>
      <c r="O1988" t="s">
        <v>1328</v>
      </c>
      <c r="P1988" t="s">
        <v>1329</v>
      </c>
      <c r="Q1988" t="s">
        <v>34</v>
      </c>
      <c r="R1988" t="s">
        <v>1330</v>
      </c>
      <c r="S1988" t="s">
        <v>34</v>
      </c>
      <c r="T1988" t="s">
        <v>1331</v>
      </c>
      <c r="U1988" t="s">
        <v>112</v>
      </c>
      <c r="V1988" t="s">
        <v>52</v>
      </c>
      <c r="W1988" t="s">
        <v>1332</v>
      </c>
      <c r="X1988" t="s">
        <v>1333</v>
      </c>
      <c r="Y1988" t="s">
        <v>229</v>
      </c>
    </row>
    <row r="1989" spans="1:25" x14ac:dyDescent="0.25">
      <c r="A1989">
        <v>10310</v>
      </c>
      <c r="B1989">
        <v>45</v>
      </c>
      <c r="C1989" t="s">
        <v>77</v>
      </c>
      <c r="D1989">
        <v>5</v>
      </c>
      <c r="E1989" t="s">
        <v>3606</v>
      </c>
      <c r="F1989" t="s">
        <v>856</v>
      </c>
      <c r="G1989" t="s">
        <v>28</v>
      </c>
      <c r="H1989">
        <v>4</v>
      </c>
      <c r="I1989">
        <v>10</v>
      </c>
      <c r="J1989">
        <v>2004</v>
      </c>
      <c r="K1989" t="s">
        <v>278</v>
      </c>
      <c r="L1989">
        <v>140</v>
      </c>
      <c r="M1989" t="s">
        <v>3589</v>
      </c>
      <c r="N1989" t="s">
        <v>805</v>
      </c>
      <c r="O1989" t="s">
        <v>806</v>
      </c>
      <c r="P1989" t="s">
        <v>807</v>
      </c>
      <c r="Q1989" t="s">
        <v>34</v>
      </c>
      <c r="R1989" t="s">
        <v>808</v>
      </c>
      <c r="S1989" t="s">
        <v>34</v>
      </c>
      <c r="T1989" t="s">
        <v>809</v>
      </c>
      <c r="U1989" t="s">
        <v>810</v>
      </c>
      <c r="V1989" t="s">
        <v>52</v>
      </c>
      <c r="W1989" t="s">
        <v>811</v>
      </c>
      <c r="X1989" t="s">
        <v>812</v>
      </c>
      <c r="Y1989" t="s">
        <v>65</v>
      </c>
    </row>
    <row r="1990" spans="1:25" x14ac:dyDescent="0.25">
      <c r="A1990">
        <v>10321</v>
      </c>
      <c r="B1990">
        <v>26</v>
      </c>
      <c r="C1990" t="s">
        <v>77</v>
      </c>
      <c r="D1990">
        <v>13</v>
      </c>
      <c r="E1990" t="s">
        <v>3607</v>
      </c>
      <c r="F1990" t="s">
        <v>424</v>
      </c>
      <c r="G1990" t="s">
        <v>28</v>
      </c>
      <c r="H1990">
        <v>4</v>
      </c>
      <c r="I1990">
        <v>11</v>
      </c>
      <c r="J1990">
        <v>2004</v>
      </c>
      <c r="K1990" t="s">
        <v>278</v>
      </c>
      <c r="L1990">
        <v>140</v>
      </c>
      <c r="M1990" t="s">
        <v>3589</v>
      </c>
      <c r="N1990" t="s">
        <v>248</v>
      </c>
      <c r="O1990" t="s">
        <v>249</v>
      </c>
      <c r="P1990" t="s">
        <v>250</v>
      </c>
      <c r="Q1990" t="s">
        <v>34</v>
      </c>
      <c r="R1990" t="s">
        <v>251</v>
      </c>
      <c r="S1990" t="s">
        <v>185</v>
      </c>
      <c r="T1990" t="s">
        <v>252</v>
      </c>
      <c r="U1990" t="s">
        <v>38</v>
      </c>
      <c r="V1990" t="s">
        <v>39</v>
      </c>
      <c r="W1990" t="s">
        <v>253</v>
      </c>
      <c r="X1990" t="s">
        <v>254</v>
      </c>
      <c r="Y1990" t="s">
        <v>65</v>
      </c>
    </row>
    <row r="1991" spans="1:25" x14ac:dyDescent="0.25">
      <c r="A1991">
        <v>10331</v>
      </c>
      <c r="B1991">
        <v>21</v>
      </c>
      <c r="C1991" t="s">
        <v>77</v>
      </c>
      <c r="D1991">
        <v>1</v>
      </c>
      <c r="E1991" t="s">
        <v>3608</v>
      </c>
      <c r="F1991" t="s">
        <v>1337</v>
      </c>
      <c r="G1991" t="s">
        <v>28</v>
      </c>
      <c r="H1991">
        <v>4</v>
      </c>
      <c r="I1991">
        <v>11</v>
      </c>
      <c r="J1991">
        <v>2004</v>
      </c>
      <c r="K1991" t="s">
        <v>278</v>
      </c>
      <c r="L1991">
        <v>140</v>
      </c>
      <c r="M1991" t="s">
        <v>3589</v>
      </c>
      <c r="N1991" t="s">
        <v>494</v>
      </c>
      <c r="O1991" t="s">
        <v>495</v>
      </c>
      <c r="P1991" t="s">
        <v>496</v>
      </c>
      <c r="Q1991" t="s">
        <v>34</v>
      </c>
      <c r="R1991" t="s">
        <v>332</v>
      </c>
      <c r="S1991" t="s">
        <v>214</v>
      </c>
      <c r="T1991" t="s">
        <v>333</v>
      </c>
      <c r="U1991" t="s">
        <v>38</v>
      </c>
      <c r="V1991" t="s">
        <v>39</v>
      </c>
      <c r="W1991" t="s">
        <v>187</v>
      </c>
      <c r="X1991" t="s">
        <v>497</v>
      </c>
      <c r="Y1991" t="s">
        <v>65</v>
      </c>
    </row>
    <row r="1992" spans="1:25" x14ac:dyDescent="0.25">
      <c r="A1992">
        <v>10342</v>
      </c>
      <c r="B1992">
        <v>42</v>
      </c>
      <c r="C1992" t="s">
        <v>77</v>
      </c>
      <c r="D1992">
        <v>6</v>
      </c>
      <c r="E1992" t="s">
        <v>3609</v>
      </c>
      <c r="F1992" t="s">
        <v>220</v>
      </c>
      <c r="G1992" t="s">
        <v>28</v>
      </c>
      <c r="H1992">
        <v>4</v>
      </c>
      <c r="I1992">
        <v>11</v>
      </c>
      <c r="J1992">
        <v>2004</v>
      </c>
      <c r="K1992" t="s">
        <v>278</v>
      </c>
      <c r="L1992">
        <v>140</v>
      </c>
      <c r="M1992" t="s">
        <v>3589</v>
      </c>
      <c r="N1992" t="s">
        <v>132</v>
      </c>
      <c r="O1992" t="s">
        <v>133</v>
      </c>
      <c r="P1992" t="s">
        <v>134</v>
      </c>
      <c r="Q1992" t="s">
        <v>135</v>
      </c>
      <c r="R1992" t="s">
        <v>136</v>
      </c>
      <c r="S1992" t="s">
        <v>137</v>
      </c>
      <c r="T1992" t="s">
        <v>138</v>
      </c>
      <c r="U1992" t="s">
        <v>139</v>
      </c>
      <c r="V1992" t="s">
        <v>140</v>
      </c>
      <c r="W1992" t="s">
        <v>141</v>
      </c>
      <c r="X1992" t="s">
        <v>142</v>
      </c>
      <c r="Y1992" t="s">
        <v>65</v>
      </c>
    </row>
    <row r="1993" spans="1:25" x14ac:dyDescent="0.25">
      <c r="A1993">
        <v>10355</v>
      </c>
      <c r="B1993">
        <v>32</v>
      </c>
      <c r="C1993" t="s">
        <v>77</v>
      </c>
      <c r="D1993">
        <v>8</v>
      </c>
      <c r="E1993" t="s">
        <v>3610</v>
      </c>
      <c r="F1993" t="s">
        <v>2386</v>
      </c>
      <c r="G1993" t="s">
        <v>28</v>
      </c>
      <c r="H1993">
        <v>4</v>
      </c>
      <c r="I1993">
        <v>12</v>
      </c>
      <c r="J1993">
        <v>2004</v>
      </c>
      <c r="K1993" t="s">
        <v>278</v>
      </c>
      <c r="L1993">
        <v>140</v>
      </c>
      <c r="M1993" t="s">
        <v>3589</v>
      </c>
      <c r="N1993" t="s">
        <v>268</v>
      </c>
      <c r="O1993" t="s">
        <v>269</v>
      </c>
      <c r="P1993" t="s">
        <v>270</v>
      </c>
      <c r="Q1993" t="s">
        <v>34</v>
      </c>
      <c r="R1993" t="s">
        <v>271</v>
      </c>
      <c r="S1993" t="s">
        <v>34</v>
      </c>
      <c r="T1993" t="s">
        <v>272</v>
      </c>
      <c r="U1993" t="s">
        <v>273</v>
      </c>
      <c r="V1993" t="s">
        <v>52</v>
      </c>
      <c r="W1993" t="s">
        <v>274</v>
      </c>
      <c r="X1993" t="s">
        <v>275</v>
      </c>
      <c r="Y1993" t="s">
        <v>65</v>
      </c>
    </row>
    <row r="1994" spans="1:25" x14ac:dyDescent="0.25">
      <c r="A1994">
        <v>10363</v>
      </c>
      <c r="B1994">
        <v>31</v>
      </c>
      <c r="C1994" t="s">
        <v>3611</v>
      </c>
      <c r="D1994">
        <v>1</v>
      </c>
      <c r="E1994" t="s">
        <v>3612</v>
      </c>
      <c r="F1994" t="s">
        <v>865</v>
      </c>
      <c r="G1994" t="s">
        <v>28</v>
      </c>
      <c r="H1994">
        <v>1</v>
      </c>
      <c r="I1994">
        <v>1</v>
      </c>
      <c r="J1994">
        <v>2005</v>
      </c>
      <c r="K1994" t="s">
        <v>278</v>
      </c>
      <c r="L1994">
        <v>140</v>
      </c>
      <c r="M1994" t="s">
        <v>3589</v>
      </c>
      <c r="N1994" t="s">
        <v>866</v>
      </c>
      <c r="O1994" t="s">
        <v>867</v>
      </c>
      <c r="P1994" t="s">
        <v>868</v>
      </c>
      <c r="Q1994" t="s">
        <v>34</v>
      </c>
      <c r="R1994" t="s">
        <v>869</v>
      </c>
      <c r="S1994" t="s">
        <v>34</v>
      </c>
      <c r="T1994" t="s">
        <v>870</v>
      </c>
      <c r="U1994" t="s">
        <v>196</v>
      </c>
      <c r="V1994" t="s">
        <v>52</v>
      </c>
      <c r="W1994" t="s">
        <v>871</v>
      </c>
      <c r="X1994" t="s">
        <v>872</v>
      </c>
      <c r="Y1994" t="s">
        <v>42</v>
      </c>
    </row>
    <row r="1995" spans="1:25" x14ac:dyDescent="0.25">
      <c r="A1995">
        <v>10378</v>
      </c>
      <c r="B1995">
        <v>33</v>
      </c>
      <c r="C1995" t="s">
        <v>3613</v>
      </c>
      <c r="D1995">
        <v>3</v>
      </c>
      <c r="E1995" t="s">
        <v>3614</v>
      </c>
      <c r="F1995" t="s">
        <v>1496</v>
      </c>
      <c r="G1995" t="s">
        <v>28</v>
      </c>
      <c r="H1995">
        <v>1</v>
      </c>
      <c r="I1995">
        <v>2</v>
      </c>
      <c r="J1995">
        <v>2005</v>
      </c>
      <c r="K1995" t="s">
        <v>278</v>
      </c>
      <c r="L1995">
        <v>140</v>
      </c>
      <c r="M1995" t="s">
        <v>3589</v>
      </c>
      <c r="N1995" t="s">
        <v>268</v>
      </c>
      <c r="O1995" t="s">
        <v>269</v>
      </c>
      <c r="P1995" t="s">
        <v>270</v>
      </c>
      <c r="Q1995" t="s">
        <v>34</v>
      </c>
      <c r="R1995" t="s">
        <v>271</v>
      </c>
      <c r="S1995" t="s">
        <v>34</v>
      </c>
      <c r="T1995" t="s">
        <v>272</v>
      </c>
      <c r="U1995" t="s">
        <v>273</v>
      </c>
      <c r="V1995" t="s">
        <v>52</v>
      </c>
      <c r="W1995" t="s">
        <v>274</v>
      </c>
      <c r="X1995" t="s">
        <v>275</v>
      </c>
      <c r="Y1995" t="s">
        <v>42</v>
      </c>
    </row>
    <row r="1996" spans="1:25" x14ac:dyDescent="0.25">
      <c r="A1996">
        <v>10390</v>
      </c>
      <c r="B1996">
        <v>45</v>
      </c>
      <c r="C1996" t="s">
        <v>77</v>
      </c>
      <c r="D1996">
        <v>8</v>
      </c>
      <c r="E1996" t="s">
        <v>3615</v>
      </c>
      <c r="F1996" t="s">
        <v>1348</v>
      </c>
      <c r="G1996" t="s">
        <v>28</v>
      </c>
      <c r="H1996">
        <v>1</v>
      </c>
      <c r="I1996">
        <v>3</v>
      </c>
      <c r="J1996">
        <v>2005</v>
      </c>
      <c r="K1996" t="s">
        <v>278</v>
      </c>
      <c r="L1996">
        <v>140</v>
      </c>
      <c r="M1996" t="s">
        <v>3589</v>
      </c>
      <c r="N1996" t="s">
        <v>417</v>
      </c>
      <c r="O1996" t="s">
        <v>418</v>
      </c>
      <c r="P1996" t="s">
        <v>419</v>
      </c>
      <c r="Q1996" t="s">
        <v>34</v>
      </c>
      <c r="R1996" t="s">
        <v>420</v>
      </c>
      <c r="S1996" t="s">
        <v>73</v>
      </c>
      <c r="T1996" t="s">
        <v>167</v>
      </c>
      <c r="U1996" t="s">
        <v>38</v>
      </c>
      <c r="V1996" t="s">
        <v>39</v>
      </c>
      <c r="W1996" t="s">
        <v>421</v>
      </c>
      <c r="X1996" t="s">
        <v>422</v>
      </c>
      <c r="Y1996" t="s">
        <v>65</v>
      </c>
    </row>
    <row r="1997" spans="1:25" x14ac:dyDescent="0.25">
      <c r="A1997">
        <v>10405</v>
      </c>
      <c r="B1997">
        <v>76</v>
      </c>
      <c r="C1997" t="s">
        <v>77</v>
      </c>
      <c r="D1997">
        <v>3</v>
      </c>
      <c r="E1997" t="s">
        <v>3616</v>
      </c>
      <c r="F1997" t="s">
        <v>1254</v>
      </c>
      <c r="G1997" t="s">
        <v>28</v>
      </c>
      <c r="H1997">
        <v>2</v>
      </c>
      <c r="I1997">
        <v>4</v>
      </c>
      <c r="J1997">
        <v>2005</v>
      </c>
      <c r="K1997" t="s">
        <v>278</v>
      </c>
      <c r="L1997">
        <v>140</v>
      </c>
      <c r="M1997" t="s">
        <v>3589</v>
      </c>
      <c r="N1997" t="s">
        <v>1255</v>
      </c>
      <c r="O1997" t="s">
        <v>1256</v>
      </c>
      <c r="P1997" t="s">
        <v>1257</v>
      </c>
      <c r="Q1997" t="s">
        <v>34</v>
      </c>
      <c r="R1997" t="s">
        <v>1258</v>
      </c>
      <c r="S1997" t="s">
        <v>34</v>
      </c>
      <c r="T1997" t="s">
        <v>1259</v>
      </c>
      <c r="U1997" t="s">
        <v>51</v>
      </c>
      <c r="V1997" t="s">
        <v>52</v>
      </c>
      <c r="W1997" t="s">
        <v>1260</v>
      </c>
      <c r="X1997" t="s">
        <v>1261</v>
      </c>
      <c r="Y1997" t="s">
        <v>229</v>
      </c>
    </row>
    <row r="1998" spans="1:25" x14ac:dyDescent="0.25">
      <c r="A1998">
        <v>10419</v>
      </c>
      <c r="B1998">
        <v>70</v>
      </c>
      <c r="C1998" t="s">
        <v>77</v>
      </c>
      <c r="D1998">
        <v>8</v>
      </c>
      <c r="E1998" t="s">
        <v>3617</v>
      </c>
      <c r="F1998" t="s">
        <v>878</v>
      </c>
      <c r="G1998" t="s">
        <v>28</v>
      </c>
      <c r="H1998">
        <v>2</v>
      </c>
      <c r="I1998">
        <v>5</v>
      </c>
      <c r="J1998">
        <v>2005</v>
      </c>
      <c r="K1998" t="s">
        <v>278</v>
      </c>
      <c r="L1998">
        <v>140</v>
      </c>
      <c r="M1998" t="s">
        <v>3589</v>
      </c>
      <c r="N1998" t="s">
        <v>221</v>
      </c>
      <c r="O1998" t="s">
        <v>222</v>
      </c>
      <c r="P1998" t="s">
        <v>223</v>
      </c>
      <c r="Q1998" t="s">
        <v>34</v>
      </c>
      <c r="R1998" t="s">
        <v>224</v>
      </c>
      <c r="S1998" t="s">
        <v>34</v>
      </c>
      <c r="T1998" t="s">
        <v>225</v>
      </c>
      <c r="U1998" t="s">
        <v>226</v>
      </c>
      <c r="V1998" t="s">
        <v>52</v>
      </c>
      <c r="W1998" t="s">
        <v>227</v>
      </c>
      <c r="X1998" t="s">
        <v>228</v>
      </c>
      <c r="Y1998" t="s">
        <v>229</v>
      </c>
    </row>
    <row r="1999" spans="1:25" x14ac:dyDescent="0.25">
      <c r="A1999">
        <v>10106</v>
      </c>
      <c r="B1999">
        <v>50</v>
      </c>
      <c r="C1999" t="s">
        <v>3618</v>
      </c>
      <c r="D1999">
        <v>11</v>
      </c>
      <c r="E1999" t="s">
        <v>3619</v>
      </c>
      <c r="F1999" t="s">
        <v>1501</v>
      </c>
      <c r="G1999" t="s">
        <v>28</v>
      </c>
      <c r="H1999">
        <v>1</v>
      </c>
      <c r="I1999">
        <v>2</v>
      </c>
      <c r="J1999">
        <v>2003</v>
      </c>
      <c r="K1999" t="s">
        <v>1502</v>
      </c>
      <c r="L1999">
        <v>68</v>
      </c>
      <c r="M1999" t="s">
        <v>3620</v>
      </c>
      <c r="N1999" t="s">
        <v>1369</v>
      </c>
      <c r="O1999" t="s">
        <v>1370</v>
      </c>
      <c r="P1999" t="s">
        <v>1371</v>
      </c>
      <c r="Q1999" t="s">
        <v>34</v>
      </c>
      <c r="R1999" t="s">
        <v>1372</v>
      </c>
      <c r="S1999" t="s">
        <v>34</v>
      </c>
      <c r="T1999" t="s">
        <v>1373</v>
      </c>
      <c r="U1999" t="s">
        <v>396</v>
      </c>
      <c r="V1999" t="s">
        <v>52</v>
      </c>
      <c r="W1999" t="s">
        <v>1374</v>
      </c>
      <c r="X1999" t="s">
        <v>1375</v>
      </c>
      <c r="Y1999" t="s">
        <v>65</v>
      </c>
    </row>
    <row r="2000" spans="1:25" x14ac:dyDescent="0.25">
      <c r="A2000">
        <v>10119</v>
      </c>
      <c r="B2000">
        <v>28</v>
      </c>
      <c r="C2000" t="s">
        <v>3621</v>
      </c>
      <c r="D2000">
        <v>2</v>
      </c>
      <c r="E2000" t="s">
        <v>3622</v>
      </c>
      <c r="F2000" t="s">
        <v>571</v>
      </c>
      <c r="G2000" t="s">
        <v>28</v>
      </c>
      <c r="H2000">
        <v>2</v>
      </c>
      <c r="I2000">
        <v>4</v>
      </c>
      <c r="J2000">
        <v>2003</v>
      </c>
      <c r="K2000" t="s">
        <v>1502</v>
      </c>
      <c r="L2000">
        <v>68</v>
      </c>
      <c r="M2000" t="s">
        <v>3620</v>
      </c>
      <c r="N2000" t="s">
        <v>221</v>
      </c>
      <c r="O2000" t="s">
        <v>222</v>
      </c>
      <c r="P2000" t="s">
        <v>223</v>
      </c>
      <c r="Q2000" t="s">
        <v>34</v>
      </c>
      <c r="R2000" t="s">
        <v>224</v>
      </c>
      <c r="S2000" t="s">
        <v>34</v>
      </c>
      <c r="T2000" t="s">
        <v>225</v>
      </c>
      <c r="U2000" t="s">
        <v>226</v>
      </c>
      <c r="V2000" t="s">
        <v>52</v>
      </c>
      <c r="W2000" t="s">
        <v>227</v>
      </c>
      <c r="X2000" t="s">
        <v>228</v>
      </c>
      <c r="Y2000" t="s">
        <v>42</v>
      </c>
    </row>
    <row r="2001" spans="1:25" x14ac:dyDescent="0.25">
      <c r="A2001">
        <v>10131</v>
      </c>
      <c r="B2001">
        <v>50</v>
      </c>
      <c r="C2001" t="s">
        <v>3623</v>
      </c>
      <c r="D2001">
        <v>3</v>
      </c>
      <c r="E2001" t="s">
        <v>3624</v>
      </c>
      <c r="F2001" t="s">
        <v>1506</v>
      </c>
      <c r="G2001" t="s">
        <v>28</v>
      </c>
      <c r="H2001">
        <v>2</v>
      </c>
      <c r="I2001">
        <v>6</v>
      </c>
      <c r="J2001">
        <v>2003</v>
      </c>
      <c r="K2001" t="s">
        <v>1502</v>
      </c>
      <c r="L2001">
        <v>68</v>
      </c>
      <c r="M2001" t="s">
        <v>3620</v>
      </c>
      <c r="N2001" t="s">
        <v>1507</v>
      </c>
      <c r="O2001" t="s">
        <v>1508</v>
      </c>
      <c r="P2001" t="s">
        <v>1509</v>
      </c>
      <c r="Q2001" t="s">
        <v>34</v>
      </c>
      <c r="R2001" t="s">
        <v>1089</v>
      </c>
      <c r="S2001" t="s">
        <v>166</v>
      </c>
      <c r="T2001" t="s">
        <v>1510</v>
      </c>
      <c r="U2001" t="s">
        <v>38</v>
      </c>
      <c r="V2001" t="s">
        <v>39</v>
      </c>
      <c r="W2001" t="s">
        <v>1511</v>
      </c>
      <c r="X2001" t="s">
        <v>1512</v>
      </c>
      <c r="Y2001" t="s">
        <v>65</v>
      </c>
    </row>
    <row r="2002" spans="1:25" x14ac:dyDescent="0.25">
      <c r="A2002">
        <v>10143</v>
      </c>
      <c r="B2002">
        <v>28</v>
      </c>
      <c r="C2002" t="s">
        <v>3625</v>
      </c>
      <c r="D2002">
        <v>6</v>
      </c>
      <c r="E2002" t="s">
        <v>3626</v>
      </c>
      <c r="F2002" t="s">
        <v>581</v>
      </c>
      <c r="G2002" t="s">
        <v>28</v>
      </c>
      <c r="H2002">
        <v>3</v>
      </c>
      <c r="I2002">
        <v>8</v>
      </c>
      <c r="J2002">
        <v>2003</v>
      </c>
      <c r="K2002" t="s">
        <v>1502</v>
      </c>
      <c r="L2002">
        <v>68</v>
      </c>
      <c r="M2002" t="s">
        <v>3620</v>
      </c>
      <c r="N2002" t="s">
        <v>582</v>
      </c>
      <c r="O2002" t="s">
        <v>583</v>
      </c>
      <c r="P2002" t="s">
        <v>584</v>
      </c>
      <c r="Q2002" t="s">
        <v>34</v>
      </c>
      <c r="R2002" t="s">
        <v>251</v>
      </c>
      <c r="S2002" t="s">
        <v>185</v>
      </c>
      <c r="T2002" t="s">
        <v>252</v>
      </c>
      <c r="U2002" t="s">
        <v>38</v>
      </c>
      <c r="V2002" t="s">
        <v>39</v>
      </c>
      <c r="W2002" t="s">
        <v>585</v>
      </c>
      <c r="X2002" t="s">
        <v>586</v>
      </c>
      <c r="Y2002" t="s">
        <v>42</v>
      </c>
    </row>
    <row r="2003" spans="1:25" x14ac:dyDescent="0.25">
      <c r="A2003">
        <v>10155</v>
      </c>
      <c r="B2003">
        <v>44</v>
      </c>
      <c r="C2003" t="s">
        <v>3627</v>
      </c>
      <c r="D2003">
        <v>4</v>
      </c>
      <c r="E2003" t="s">
        <v>3628</v>
      </c>
      <c r="F2003" t="s">
        <v>588</v>
      </c>
      <c r="G2003" t="s">
        <v>28</v>
      </c>
      <c r="H2003">
        <v>4</v>
      </c>
      <c r="I2003">
        <v>10</v>
      </c>
      <c r="J2003">
        <v>2003</v>
      </c>
      <c r="K2003" t="s">
        <v>1502</v>
      </c>
      <c r="L2003">
        <v>68</v>
      </c>
      <c r="M2003" t="s">
        <v>3620</v>
      </c>
      <c r="N2003" t="s">
        <v>191</v>
      </c>
      <c r="O2003" t="s">
        <v>192</v>
      </c>
      <c r="P2003" t="s">
        <v>193</v>
      </c>
      <c r="Q2003" t="s">
        <v>34</v>
      </c>
      <c r="R2003" t="s">
        <v>194</v>
      </c>
      <c r="S2003" t="s">
        <v>34</v>
      </c>
      <c r="T2003" t="s">
        <v>195</v>
      </c>
      <c r="U2003" t="s">
        <v>196</v>
      </c>
      <c r="V2003" t="s">
        <v>52</v>
      </c>
      <c r="W2003" t="s">
        <v>197</v>
      </c>
      <c r="X2003" t="s">
        <v>198</v>
      </c>
      <c r="Y2003" t="s">
        <v>65</v>
      </c>
    </row>
    <row r="2004" spans="1:25" x14ac:dyDescent="0.25">
      <c r="A2004">
        <v>10168</v>
      </c>
      <c r="B2004">
        <v>27</v>
      </c>
      <c r="C2004" t="s">
        <v>3629</v>
      </c>
      <c r="D2004">
        <v>18</v>
      </c>
      <c r="E2004" t="s">
        <v>3630</v>
      </c>
      <c r="F2004" t="s">
        <v>87</v>
      </c>
      <c r="G2004" t="s">
        <v>28</v>
      </c>
      <c r="H2004">
        <v>4</v>
      </c>
      <c r="I2004">
        <v>10</v>
      </c>
      <c r="J2004">
        <v>2003</v>
      </c>
      <c r="K2004" t="s">
        <v>1502</v>
      </c>
      <c r="L2004">
        <v>68</v>
      </c>
      <c r="M2004" t="s">
        <v>3620</v>
      </c>
      <c r="N2004" t="s">
        <v>88</v>
      </c>
      <c r="O2004" t="s">
        <v>89</v>
      </c>
      <c r="P2004" t="s">
        <v>90</v>
      </c>
      <c r="Q2004" t="s">
        <v>34</v>
      </c>
      <c r="R2004" t="s">
        <v>91</v>
      </c>
      <c r="S2004" t="s">
        <v>73</v>
      </c>
      <c r="T2004" t="s">
        <v>92</v>
      </c>
      <c r="U2004" t="s">
        <v>38</v>
      </c>
      <c r="V2004" t="s">
        <v>39</v>
      </c>
      <c r="W2004" t="s">
        <v>93</v>
      </c>
      <c r="X2004" t="s">
        <v>94</v>
      </c>
      <c r="Y2004" t="s">
        <v>42</v>
      </c>
    </row>
    <row r="2005" spans="1:25" x14ac:dyDescent="0.25">
      <c r="A2005">
        <v>10178</v>
      </c>
      <c r="B2005">
        <v>30</v>
      </c>
      <c r="C2005" t="s">
        <v>3488</v>
      </c>
      <c r="D2005">
        <v>3</v>
      </c>
      <c r="E2005" t="s">
        <v>3631</v>
      </c>
      <c r="F2005" t="s">
        <v>593</v>
      </c>
      <c r="G2005" t="s">
        <v>28</v>
      </c>
      <c r="H2005">
        <v>4</v>
      </c>
      <c r="I2005">
        <v>11</v>
      </c>
      <c r="J2005">
        <v>2003</v>
      </c>
      <c r="K2005" t="s">
        <v>1502</v>
      </c>
      <c r="L2005">
        <v>68</v>
      </c>
      <c r="M2005" t="s">
        <v>3620</v>
      </c>
      <c r="N2005" t="s">
        <v>594</v>
      </c>
      <c r="O2005" t="s">
        <v>595</v>
      </c>
      <c r="P2005" t="s">
        <v>596</v>
      </c>
      <c r="Q2005" t="s">
        <v>34</v>
      </c>
      <c r="R2005" t="s">
        <v>597</v>
      </c>
      <c r="S2005" t="s">
        <v>34</v>
      </c>
      <c r="T2005" t="s">
        <v>598</v>
      </c>
      <c r="U2005" t="s">
        <v>51</v>
      </c>
      <c r="V2005" t="s">
        <v>52</v>
      </c>
      <c r="W2005" t="s">
        <v>599</v>
      </c>
      <c r="X2005" t="s">
        <v>600</v>
      </c>
      <c r="Y2005" t="s">
        <v>42</v>
      </c>
    </row>
    <row r="2006" spans="1:25" x14ac:dyDescent="0.25">
      <c r="A2006">
        <v>10198</v>
      </c>
      <c r="B2006">
        <v>43</v>
      </c>
      <c r="C2006" t="s">
        <v>3625</v>
      </c>
      <c r="D2006">
        <v>3</v>
      </c>
      <c r="E2006" t="s">
        <v>3632</v>
      </c>
      <c r="F2006" t="s">
        <v>1519</v>
      </c>
      <c r="G2006" t="s">
        <v>28</v>
      </c>
      <c r="H2006">
        <v>4</v>
      </c>
      <c r="I2006">
        <v>11</v>
      </c>
      <c r="J2006">
        <v>2003</v>
      </c>
      <c r="K2006" t="s">
        <v>1502</v>
      </c>
      <c r="L2006">
        <v>68</v>
      </c>
      <c r="M2006" t="s">
        <v>3620</v>
      </c>
      <c r="N2006" t="s">
        <v>777</v>
      </c>
      <c r="O2006" t="s">
        <v>778</v>
      </c>
      <c r="P2006" t="s">
        <v>779</v>
      </c>
      <c r="Q2006" t="s">
        <v>34</v>
      </c>
      <c r="R2006" t="s">
        <v>780</v>
      </c>
      <c r="S2006" t="s">
        <v>34</v>
      </c>
      <c r="T2006" t="s">
        <v>781</v>
      </c>
      <c r="U2006" t="s">
        <v>782</v>
      </c>
      <c r="V2006" t="s">
        <v>307</v>
      </c>
      <c r="W2006" t="s">
        <v>783</v>
      </c>
      <c r="X2006" t="s">
        <v>784</v>
      </c>
      <c r="Y2006" t="s">
        <v>42</v>
      </c>
    </row>
    <row r="2007" spans="1:25" x14ac:dyDescent="0.25">
      <c r="A2007">
        <v>10210</v>
      </c>
      <c r="B2007">
        <v>29</v>
      </c>
      <c r="C2007" t="s">
        <v>3633</v>
      </c>
      <c r="D2007">
        <v>16</v>
      </c>
      <c r="E2007" t="s">
        <v>3634</v>
      </c>
      <c r="F2007" t="s">
        <v>483</v>
      </c>
      <c r="G2007" t="s">
        <v>28</v>
      </c>
      <c r="H2007">
        <v>1</v>
      </c>
      <c r="I2007">
        <v>1</v>
      </c>
      <c r="J2007">
        <v>2004</v>
      </c>
      <c r="K2007" t="s">
        <v>1502</v>
      </c>
      <c r="L2007">
        <v>68</v>
      </c>
      <c r="M2007" t="s">
        <v>3620</v>
      </c>
      <c r="N2007" t="s">
        <v>484</v>
      </c>
      <c r="O2007" t="s">
        <v>485</v>
      </c>
      <c r="P2007" t="s">
        <v>486</v>
      </c>
      <c r="Q2007" t="s">
        <v>34</v>
      </c>
      <c r="R2007" t="s">
        <v>487</v>
      </c>
      <c r="S2007" t="s">
        <v>487</v>
      </c>
      <c r="T2007" t="s">
        <v>488</v>
      </c>
      <c r="U2007" t="s">
        <v>307</v>
      </c>
      <c r="V2007" t="s">
        <v>307</v>
      </c>
      <c r="W2007" t="s">
        <v>489</v>
      </c>
      <c r="X2007" t="s">
        <v>490</v>
      </c>
      <c r="Y2007" t="s">
        <v>42</v>
      </c>
    </row>
    <row r="2008" spans="1:25" x14ac:dyDescent="0.25">
      <c r="A2008">
        <v>10222</v>
      </c>
      <c r="B2008">
        <v>48</v>
      </c>
      <c r="C2008" t="s">
        <v>3635</v>
      </c>
      <c r="D2008">
        <v>3</v>
      </c>
      <c r="E2008" t="s">
        <v>3636</v>
      </c>
      <c r="F2008" t="s">
        <v>626</v>
      </c>
      <c r="G2008" t="s">
        <v>28</v>
      </c>
      <c r="H2008">
        <v>1</v>
      </c>
      <c r="I2008">
        <v>2</v>
      </c>
      <c r="J2008">
        <v>2004</v>
      </c>
      <c r="K2008" t="s">
        <v>1502</v>
      </c>
      <c r="L2008">
        <v>68</v>
      </c>
      <c r="M2008" t="s">
        <v>3620</v>
      </c>
      <c r="N2008" t="s">
        <v>627</v>
      </c>
      <c r="O2008" t="s">
        <v>628</v>
      </c>
      <c r="P2008" t="s">
        <v>629</v>
      </c>
      <c r="Q2008" t="s">
        <v>34</v>
      </c>
      <c r="R2008" t="s">
        <v>630</v>
      </c>
      <c r="S2008" t="s">
        <v>73</v>
      </c>
      <c r="T2008" t="s">
        <v>631</v>
      </c>
      <c r="U2008" t="s">
        <v>38</v>
      </c>
      <c r="V2008" t="s">
        <v>39</v>
      </c>
      <c r="W2008" t="s">
        <v>362</v>
      </c>
      <c r="X2008" t="s">
        <v>422</v>
      </c>
      <c r="Y2008" t="s">
        <v>42</v>
      </c>
    </row>
    <row r="2009" spans="1:25" x14ac:dyDescent="0.25">
      <c r="A2009">
        <v>10235</v>
      </c>
      <c r="B2009">
        <v>33</v>
      </c>
      <c r="C2009" t="s">
        <v>3637</v>
      </c>
      <c r="D2009">
        <v>12</v>
      </c>
      <c r="E2009" t="s">
        <v>3638</v>
      </c>
      <c r="F2009" t="s">
        <v>1859</v>
      </c>
      <c r="G2009" t="s">
        <v>28</v>
      </c>
      <c r="H2009">
        <v>2</v>
      </c>
      <c r="I2009">
        <v>4</v>
      </c>
      <c r="J2009">
        <v>2004</v>
      </c>
      <c r="K2009" t="s">
        <v>1502</v>
      </c>
      <c r="L2009">
        <v>68</v>
      </c>
      <c r="M2009" t="s">
        <v>3620</v>
      </c>
      <c r="N2009" t="s">
        <v>648</v>
      </c>
      <c r="O2009" t="s">
        <v>649</v>
      </c>
      <c r="P2009" t="s">
        <v>650</v>
      </c>
      <c r="Q2009" t="s">
        <v>34</v>
      </c>
      <c r="R2009" t="s">
        <v>651</v>
      </c>
      <c r="S2009" t="s">
        <v>351</v>
      </c>
      <c r="T2009" t="s">
        <v>652</v>
      </c>
      <c r="U2009" t="s">
        <v>353</v>
      </c>
      <c r="V2009" t="s">
        <v>39</v>
      </c>
      <c r="W2009" t="s">
        <v>653</v>
      </c>
      <c r="X2009" t="s">
        <v>264</v>
      </c>
      <c r="Y2009" t="s">
        <v>42</v>
      </c>
    </row>
    <row r="2010" spans="1:25" x14ac:dyDescent="0.25">
      <c r="A2010">
        <v>10250</v>
      </c>
      <c r="B2010">
        <v>40</v>
      </c>
      <c r="C2010" t="s">
        <v>3639</v>
      </c>
      <c r="D2010">
        <v>13</v>
      </c>
      <c r="E2010" t="s">
        <v>3640</v>
      </c>
      <c r="F2010" t="s">
        <v>1523</v>
      </c>
      <c r="G2010" t="s">
        <v>28</v>
      </c>
      <c r="H2010">
        <v>2</v>
      </c>
      <c r="I2010">
        <v>5</v>
      </c>
      <c r="J2010">
        <v>2004</v>
      </c>
      <c r="K2010" t="s">
        <v>1502</v>
      </c>
      <c r="L2010">
        <v>68</v>
      </c>
      <c r="M2010" t="s">
        <v>3620</v>
      </c>
      <c r="N2010" t="s">
        <v>701</v>
      </c>
      <c r="O2010" t="s">
        <v>702</v>
      </c>
      <c r="P2010" t="s">
        <v>703</v>
      </c>
      <c r="Q2010" t="s">
        <v>34</v>
      </c>
      <c r="R2010" t="s">
        <v>704</v>
      </c>
      <c r="S2010" t="s">
        <v>73</v>
      </c>
      <c r="T2010" t="s">
        <v>92</v>
      </c>
      <c r="U2010" t="s">
        <v>38</v>
      </c>
      <c r="V2010" t="s">
        <v>39</v>
      </c>
      <c r="W2010" t="s">
        <v>149</v>
      </c>
      <c r="X2010" t="s">
        <v>705</v>
      </c>
      <c r="Y2010" t="s">
        <v>65</v>
      </c>
    </row>
    <row r="2011" spans="1:25" x14ac:dyDescent="0.25">
      <c r="A2011">
        <v>10262</v>
      </c>
      <c r="B2011">
        <v>48</v>
      </c>
      <c r="C2011" t="s">
        <v>3641</v>
      </c>
      <c r="D2011">
        <v>8</v>
      </c>
      <c r="E2011" t="s">
        <v>3642</v>
      </c>
      <c r="F2011" t="s">
        <v>1525</v>
      </c>
      <c r="G2011" t="s">
        <v>591</v>
      </c>
      <c r="H2011">
        <v>2</v>
      </c>
      <c r="I2011">
        <v>6</v>
      </c>
      <c r="J2011">
        <v>2004</v>
      </c>
      <c r="K2011" t="s">
        <v>1502</v>
      </c>
      <c r="L2011">
        <v>68</v>
      </c>
      <c r="M2011" t="s">
        <v>3620</v>
      </c>
      <c r="N2011" t="s">
        <v>268</v>
      </c>
      <c r="O2011" t="s">
        <v>269</v>
      </c>
      <c r="P2011" t="s">
        <v>270</v>
      </c>
      <c r="Q2011" t="s">
        <v>34</v>
      </c>
      <c r="R2011" t="s">
        <v>271</v>
      </c>
      <c r="S2011" t="s">
        <v>34</v>
      </c>
      <c r="T2011" t="s">
        <v>272</v>
      </c>
      <c r="U2011" t="s">
        <v>273</v>
      </c>
      <c r="V2011" t="s">
        <v>52</v>
      </c>
      <c r="W2011" t="s">
        <v>274</v>
      </c>
      <c r="X2011" t="s">
        <v>275</v>
      </c>
      <c r="Y2011" t="s">
        <v>42</v>
      </c>
    </row>
    <row r="2012" spans="1:25" x14ac:dyDescent="0.25">
      <c r="A2012">
        <v>10275</v>
      </c>
      <c r="B2012">
        <v>41</v>
      </c>
      <c r="C2012" t="s">
        <v>3623</v>
      </c>
      <c r="D2012">
        <v>18</v>
      </c>
      <c r="E2012" t="s">
        <v>3643</v>
      </c>
      <c r="F2012" t="s">
        <v>171</v>
      </c>
      <c r="G2012" t="s">
        <v>28</v>
      </c>
      <c r="H2012">
        <v>3</v>
      </c>
      <c r="I2012">
        <v>7</v>
      </c>
      <c r="J2012">
        <v>2004</v>
      </c>
      <c r="K2012" t="s">
        <v>1502</v>
      </c>
      <c r="L2012">
        <v>68</v>
      </c>
      <c r="M2012" t="s">
        <v>3620</v>
      </c>
      <c r="N2012" t="s">
        <v>172</v>
      </c>
      <c r="O2012" t="s">
        <v>173</v>
      </c>
      <c r="P2012" t="s">
        <v>174</v>
      </c>
      <c r="Q2012" t="s">
        <v>34</v>
      </c>
      <c r="R2012" t="s">
        <v>175</v>
      </c>
      <c r="S2012" t="s">
        <v>34</v>
      </c>
      <c r="T2012" t="s">
        <v>176</v>
      </c>
      <c r="U2012" t="s">
        <v>51</v>
      </c>
      <c r="V2012" t="s">
        <v>52</v>
      </c>
      <c r="W2012" t="s">
        <v>177</v>
      </c>
      <c r="X2012" t="s">
        <v>178</v>
      </c>
      <c r="Y2012" t="s">
        <v>65</v>
      </c>
    </row>
    <row r="2013" spans="1:25" x14ac:dyDescent="0.25">
      <c r="A2013">
        <v>10284</v>
      </c>
      <c r="B2013">
        <v>21</v>
      </c>
      <c r="C2013" t="s">
        <v>3269</v>
      </c>
      <c r="D2013">
        <v>10</v>
      </c>
      <c r="E2013" t="s">
        <v>3644</v>
      </c>
      <c r="F2013" t="s">
        <v>1528</v>
      </c>
      <c r="G2013" t="s">
        <v>28</v>
      </c>
      <c r="H2013">
        <v>3</v>
      </c>
      <c r="I2013">
        <v>8</v>
      </c>
      <c r="J2013">
        <v>2004</v>
      </c>
      <c r="K2013" t="s">
        <v>1502</v>
      </c>
      <c r="L2013">
        <v>68</v>
      </c>
      <c r="M2013" t="s">
        <v>3620</v>
      </c>
      <c r="N2013" t="s">
        <v>1327</v>
      </c>
      <c r="O2013" t="s">
        <v>1328</v>
      </c>
      <c r="P2013" t="s">
        <v>1329</v>
      </c>
      <c r="Q2013" t="s">
        <v>34</v>
      </c>
      <c r="R2013" t="s">
        <v>1330</v>
      </c>
      <c r="S2013" t="s">
        <v>34</v>
      </c>
      <c r="T2013" t="s">
        <v>1331</v>
      </c>
      <c r="U2013" t="s">
        <v>112</v>
      </c>
      <c r="V2013" t="s">
        <v>52</v>
      </c>
      <c r="W2013" t="s">
        <v>1332</v>
      </c>
      <c r="X2013" t="s">
        <v>1333</v>
      </c>
      <c r="Y2013" t="s">
        <v>42</v>
      </c>
    </row>
    <row r="2014" spans="1:25" x14ac:dyDescent="0.25">
      <c r="A2014">
        <v>10296</v>
      </c>
      <c r="B2014">
        <v>32</v>
      </c>
      <c r="C2014" t="s">
        <v>3645</v>
      </c>
      <c r="D2014">
        <v>6</v>
      </c>
      <c r="E2014" t="s">
        <v>3646</v>
      </c>
      <c r="F2014" t="s">
        <v>1530</v>
      </c>
      <c r="G2014" t="s">
        <v>28</v>
      </c>
      <c r="H2014">
        <v>3</v>
      </c>
      <c r="I2014">
        <v>9</v>
      </c>
      <c r="J2014">
        <v>2004</v>
      </c>
      <c r="K2014" t="s">
        <v>1502</v>
      </c>
      <c r="L2014">
        <v>68</v>
      </c>
      <c r="M2014" t="s">
        <v>3620</v>
      </c>
      <c r="N2014" t="s">
        <v>1531</v>
      </c>
      <c r="O2014" t="s">
        <v>1532</v>
      </c>
      <c r="P2014" t="s">
        <v>1533</v>
      </c>
      <c r="Q2014" t="s">
        <v>34</v>
      </c>
      <c r="R2014" t="s">
        <v>1534</v>
      </c>
      <c r="S2014" t="s">
        <v>34</v>
      </c>
      <c r="T2014" t="s">
        <v>1535</v>
      </c>
      <c r="U2014" t="s">
        <v>810</v>
      </c>
      <c r="V2014" t="s">
        <v>52</v>
      </c>
      <c r="W2014" t="s">
        <v>1536</v>
      </c>
      <c r="X2014" t="s">
        <v>150</v>
      </c>
      <c r="Y2014" t="s">
        <v>42</v>
      </c>
    </row>
    <row r="2015" spans="1:25" x14ac:dyDescent="0.25">
      <c r="A2015">
        <v>10308</v>
      </c>
      <c r="B2015">
        <v>43</v>
      </c>
      <c r="C2015" t="s">
        <v>2753</v>
      </c>
      <c r="D2015">
        <v>16</v>
      </c>
      <c r="E2015" t="s">
        <v>3647</v>
      </c>
      <c r="F2015" t="s">
        <v>200</v>
      </c>
      <c r="G2015" t="s">
        <v>28</v>
      </c>
      <c r="H2015">
        <v>4</v>
      </c>
      <c r="I2015">
        <v>10</v>
      </c>
      <c r="J2015">
        <v>2004</v>
      </c>
      <c r="K2015" t="s">
        <v>1502</v>
      </c>
      <c r="L2015">
        <v>68</v>
      </c>
      <c r="M2015" t="s">
        <v>3620</v>
      </c>
      <c r="N2015" t="s">
        <v>510</v>
      </c>
      <c r="O2015" t="s">
        <v>511</v>
      </c>
      <c r="P2015" t="s">
        <v>512</v>
      </c>
      <c r="Q2015" t="s">
        <v>34</v>
      </c>
      <c r="R2015" t="s">
        <v>513</v>
      </c>
      <c r="S2015" t="s">
        <v>36</v>
      </c>
      <c r="T2015" t="s">
        <v>514</v>
      </c>
      <c r="U2015" t="s">
        <v>38</v>
      </c>
      <c r="V2015" t="s">
        <v>39</v>
      </c>
      <c r="W2015" t="s">
        <v>149</v>
      </c>
      <c r="X2015" t="s">
        <v>363</v>
      </c>
      <c r="Y2015" t="s">
        <v>65</v>
      </c>
    </row>
    <row r="2016" spans="1:25" x14ac:dyDescent="0.25">
      <c r="A2016">
        <v>10316</v>
      </c>
      <c r="B2016">
        <v>30</v>
      </c>
      <c r="C2016" t="s">
        <v>3648</v>
      </c>
      <c r="D2016">
        <v>8</v>
      </c>
      <c r="E2016" t="s">
        <v>3649</v>
      </c>
      <c r="F2016" t="s">
        <v>665</v>
      </c>
      <c r="G2016" t="s">
        <v>28</v>
      </c>
      <c r="H2016">
        <v>4</v>
      </c>
      <c r="I2016">
        <v>11</v>
      </c>
      <c r="J2016">
        <v>2004</v>
      </c>
      <c r="K2016" t="s">
        <v>1502</v>
      </c>
      <c r="L2016">
        <v>68</v>
      </c>
      <c r="M2016" t="s">
        <v>3620</v>
      </c>
      <c r="N2016" t="s">
        <v>666</v>
      </c>
      <c r="O2016" t="s">
        <v>667</v>
      </c>
      <c r="P2016" t="s">
        <v>668</v>
      </c>
      <c r="Q2016" t="s">
        <v>34</v>
      </c>
      <c r="R2016" t="s">
        <v>669</v>
      </c>
      <c r="S2016" t="s">
        <v>670</v>
      </c>
      <c r="T2016" t="s">
        <v>671</v>
      </c>
      <c r="U2016" t="s">
        <v>262</v>
      </c>
      <c r="V2016" t="s">
        <v>52</v>
      </c>
      <c r="W2016" t="s">
        <v>672</v>
      </c>
      <c r="X2016" t="s">
        <v>673</v>
      </c>
      <c r="Y2016" t="s">
        <v>42</v>
      </c>
    </row>
    <row r="2017" spans="1:25" x14ac:dyDescent="0.25">
      <c r="A2017">
        <v>10328</v>
      </c>
      <c r="B2017">
        <v>35</v>
      </c>
      <c r="C2017" t="s">
        <v>2753</v>
      </c>
      <c r="D2017">
        <v>3</v>
      </c>
      <c r="E2017" t="s">
        <v>3650</v>
      </c>
      <c r="F2017" t="s">
        <v>2490</v>
      </c>
      <c r="G2017" t="s">
        <v>28</v>
      </c>
      <c r="H2017">
        <v>4</v>
      </c>
      <c r="I2017">
        <v>11</v>
      </c>
      <c r="J2017">
        <v>2004</v>
      </c>
      <c r="K2017" t="s">
        <v>1502</v>
      </c>
      <c r="L2017">
        <v>68</v>
      </c>
      <c r="M2017" t="s">
        <v>3620</v>
      </c>
      <c r="N2017" t="s">
        <v>1369</v>
      </c>
      <c r="O2017" t="s">
        <v>1370</v>
      </c>
      <c r="P2017" t="s">
        <v>1371</v>
      </c>
      <c r="Q2017" t="s">
        <v>34</v>
      </c>
      <c r="R2017" t="s">
        <v>1372</v>
      </c>
      <c r="S2017" t="s">
        <v>34</v>
      </c>
      <c r="T2017" t="s">
        <v>1373</v>
      </c>
      <c r="U2017" t="s">
        <v>396</v>
      </c>
      <c r="V2017" t="s">
        <v>52</v>
      </c>
      <c r="W2017" t="s">
        <v>1374</v>
      </c>
      <c r="X2017" t="s">
        <v>1375</v>
      </c>
      <c r="Y2017" t="s">
        <v>42</v>
      </c>
    </row>
    <row r="2018" spans="1:25" x14ac:dyDescent="0.25">
      <c r="A2018">
        <v>10339</v>
      </c>
      <c r="B2018">
        <v>45</v>
      </c>
      <c r="C2018" t="s">
        <v>2849</v>
      </c>
      <c r="D2018">
        <v>11</v>
      </c>
      <c r="E2018" t="s">
        <v>3651</v>
      </c>
      <c r="F2018" t="s">
        <v>519</v>
      </c>
      <c r="G2018" t="s">
        <v>28</v>
      </c>
      <c r="H2018">
        <v>4</v>
      </c>
      <c r="I2018">
        <v>11</v>
      </c>
      <c r="J2018">
        <v>2004</v>
      </c>
      <c r="K2018" t="s">
        <v>1502</v>
      </c>
      <c r="L2018">
        <v>68</v>
      </c>
      <c r="M2018" t="s">
        <v>3620</v>
      </c>
      <c r="N2018" t="s">
        <v>380</v>
      </c>
      <c r="O2018" t="s">
        <v>381</v>
      </c>
      <c r="P2018" t="s">
        <v>382</v>
      </c>
      <c r="Q2018" t="s">
        <v>34</v>
      </c>
      <c r="R2018" t="s">
        <v>383</v>
      </c>
      <c r="S2018" t="s">
        <v>384</v>
      </c>
      <c r="T2018" t="s">
        <v>385</v>
      </c>
      <c r="U2018" t="s">
        <v>307</v>
      </c>
      <c r="V2018" t="s">
        <v>307</v>
      </c>
      <c r="W2018" t="s">
        <v>386</v>
      </c>
      <c r="X2018" t="s">
        <v>387</v>
      </c>
      <c r="Y2018" t="s">
        <v>65</v>
      </c>
    </row>
    <row r="2019" spans="1:25" x14ac:dyDescent="0.25">
      <c r="A2019">
        <v>10351</v>
      </c>
      <c r="B2019">
        <v>34</v>
      </c>
      <c r="C2019" t="s">
        <v>2855</v>
      </c>
      <c r="D2019">
        <v>3</v>
      </c>
      <c r="E2019" t="s">
        <v>3652</v>
      </c>
      <c r="F2019" t="s">
        <v>1552</v>
      </c>
      <c r="G2019" t="s">
        <v>28</v>
      </c>
      <c r="H2019">
        <v>4</v>
      </c>
      <c r="I2019">
        <v>12</v>
      </c>
      <c r="J2019">
        <v>2004</v>
      </c>
      <c r="K2019" t="s">
        <v>1502</v>
      </c>
      <c r="L2019">
        <v>68</v>
      </c>
      <c r="M2019" t="s">
        <v>3620</v>
      </c>
      <c r="N2019" t="s">
        <v>574</v>
      </c>
      <c r="O2019" t="s">
        <v>575</v>
      </c>
      <c r="P2019" t="s">
        <v>576</v>
      </c>
      <c r="Q2019" t="s">
        <v>34</v>
      </c>
      <c r="R2019" t="s">
        <v>577</v>
      </c>
      <c r="S2019" t="s">
        <v>34</v>
      </c>
      <c r="T2019" t="s">
        <v>578</v>
      </c>
      <c r="U2019" t="s">
        <v>262</v>
      </c>
      <c r="V2019" t="s">
        <v>52</v>
      </c>
      <c r="W2019" t="s">
        <v>84</v>
      </c>
      <c r="X2019" t="s">
        <v>579</v>
      </c>
      <c r="Y2019" t="s">
        <v>42</v>
      </c>
    </row>
    <row r="2020" spans="1:25" x14ac:dyDescent="0.25">
      <c r="A2020">
        <v>10361</v>
      </c>
      <c r="B2020">
        <v>26</v>
      </c>
      <c r="C2020" t="s">
        <v>77</v>
      </c>
      <c r="D2020">
        <v>7</v>
      </c>
      <c r="E2020" t="s">
        <v>3653</v>
      </c>
      <c r="F2020" t="s">
        <v>232</v>
      </c>
      <c r="G2020" t="s">
        <v>28</v>
      </c>
      <c r="H2020">
        <v>4</v>
      </c>
      <c r="I2020">
        <v>12</v>
      </c>
      <c r="J2020">
        <v>2004</v>
      </c>
      <c r="K2020" t="s">
        <v>1502</v>
      </c>
      <c r="L2020">
        <v>68</v>
      </c>
      <c r="M2020" t="s">
        <v>3620</v>
      </c>
      <c r="N2020" t="s">
        <v>233</v>
      </c>
      <c r="O2020" t="s">
        <v>234</v>
      </c>
      <c r="P2020" t="s">
        <v>235</v>
      </c>
      <c r="Q2020" t="s">
        <v>236</v>
      </c>
      <c r="R2020" t="s">
        <v>237</v>
      </c>
      <c r="S2020" t="s">
        <v>238</v>
      </c>
      <c r="T2020" t="s">
        <v>239</v>
      </c>
      <c r="U2020" t="s">
        <v>139</v>
      </c>
      <c r="V2020" t="s">
        <v>140</v>
      </c>
      <c r="W2020" t="s">
        <v>240</v>
      </c>
      <c r="X2020" t="s">
        <v>241</v>
      </c>
      <c r="Y2020" t="s">
        <v>65</v>
      </c>
    </row>
    <row r="2021" spans="1:25" x14ac:dyDescent="0.25">
      <c r="A2021">
        <v>10373</v>
      </c>
      <c r="B2021">
        <v>39</v>
      </c>
      <c r="C2021" t="s">
        <v>3654</v>
      </c>
      <c r="D2021">
        <v>13</v>
      </c>
      <c r="E2021" t="s">
        <v>3655</v>
      </c>
      <c r="F2021" t="s">
        <v>687</v>
      </c>
      <c r="G2021" t="s">
        <v>28</v>
      </c>
      <c r="H2021">
        <v>1</v>
      </c>
      <c r="I2021">
        <v>1</v>
      </c>
      <c r="J2021">
        <v>2005</v>
      </c>
      <c r="K2021" t="s">
        <v>1502</v>
      </c>
      <c r="L2021">
        <v>68</v>
      </c>
      <c r="M2021" t="s">
        <v>3620</v>
      </c>
      <c r="N2021" t="s">
        <v>688</v>
      </c>
      <c r="O2021" t="s">
        <v>689</v>
      </c>
      <c r="P2021" t="s">
        <v>690</v>
      </c>
      <c r="Q2021" t="s">
        <v>34</v>
      </c>
      <c r="R2021" t="s">
        <v>691</v>
      </c>
      <c r="S2021" t="s">
        <v>34</v>
      </c>
      <c r="T2021" t="s">
        <v>692</v>
      </c>
      <c r="U2021" t="s">
        <v>196</v>
      </c>
      <c r="V2021" t="s">
        <v>52</v>
      </c>
      <c r="W2021" t="s">
        <v>693</v>
      </c>
      <c r="X2021" t="s">
        <v>694</v>
      </c>
      <c r="Y2021" t="s">
        <v>42</v>
      </c>
    </row>
    <row r="2022" spans="1:25" x14ac:dyDescent="0.25">
      <c r="A2022">
        <v>10386</v>
      </c>
      <c r="B2022">
        <v>41</v>
      </c>
      <c r="C2022" t="s">
        <v>3656</v>
      </c>
      <c r="D2022">
        <v>12</v>
      </c>
      <c r="E2022" t="s">
        <v>3657</v>
      </c>
      <c r="F2022" t="s">
        <v>1557</v>
      </c>
      <c r="G2022" t="s">
        <v>724</v>
      </c>
      <c r="H2022">
        <v>1</v>
      </c>
      <c r="I2022">
        <v>3</v>
      </c>
      <c r="J2022">
        <v>2005</v>
      </c>
      <c r="K2022" t="s">
        <v>1502</v>
      </c>
      <c r="L2022">
        <v>68</v>
      </c>
      <c r="M2022" t="s">
        <v>3620</v>
      </c>
      <c r="N2022" t="s">
        <v>268</v>
      </c>
      <c r="O2022" t="s">
        <v>269</v>
      </c>
      <c r="P2022" t="s">
        <v>270</v>
      </c>
      <c r="Q2022" t="s">
        <v>34</v>
      </c>
      <c r="R2022" t="s">
        <v>271</v>
      </c>
      <c r="S2022" t="s">
        <v>34</v>
      </c>
      <c r="T2022" t="s">
        <v>272</v>
      </c>
      <c r="U2022" t="s">
        <v>273</v>
      </c>
      <c r="V2022" t="s">
        <v>52</v>
      </c>
      <c r="W2022" t="s">
        <v>274</v>
      </c>
      <c r="X2022" t="s">
        <v>275</v>
      </c>
      <c r="Y2022" t="s">
        <v>65</v>
      </c>
    </row>
    <row r="2023" spans="1:25" x14ac:dyDescent="0.25">
      <c r="A2023">
        <v>10398</v>
      </c>
      <c r="B2023">
        <v>41</v>
      </c>
      <c r="C2023" t="s">
        <v>3658</v>
      </c>
      <c r="D2023">
        <v>2</v>
      </c>
      <c r="E2023" t="s">
        <v>3659</v>
      </c>
      <c r="F2023" t="s">
        <v>1559</v>
      </c>
      <c r="G2023" t="s">
        <v>28</v>
      </c>
      <c r="H2023">
        <v>1</v>
      </c>
      <c r="I2023">
        <v>3</v>
      </c>
      <c r="J2023">
        <v>2005</v>
      </c>
      <c r="K2023" t="s">
        <v>1502</v>
      </c>
      <c r="L2023">
        <v>68</v>
      </c>
      <c r="M2023" t="s">
        <v>3620</v>
      </c>
      <c r="N2023" t="s">
        <v>46</v>
      </c>
      <c r="O2023" t="s">
        <v>47</v>
      </c>
      <c r="P2023" t="s">
        <v>48</v>
      </c>
      <c r="Q2023" t="s">
        <v>34</v>
      </c>
      <c r="R2023" t="s">
        <v>49</v>
      </c>
      <c r="S2023" t="s">
        <v>34</v>
      </c>
      <c r="T2023" t="s">
        <v>50</v>
      </c>
      <c r="U2023" t="s">
        <v>51</v>
      </c>
      <c r="V2023" t="s">
        <v>52</v>
      </c>
      <c r="W2023" t="s">
        <v>53</v>
      </c>
      <c r="X2023" t="s">
        <v>54</v>
      </c>
      <c r="Y2023" t="s">
        <v>42</v>
      </c>
    </row>
    <row r="2024" spans="1:25" x14ac:dyDescent="0.25">
      <c r="A2024">
        <v>10401</v>
      </c>
      <c r="B2024">
        <v>64</v>
      </c>
      <c r="C2024" t="s">
        <v>3637</v>
      </c>
      <c r="D2024">
        <v>12</v>
      </c>
      <c r="E2024" t="s">
        <v>3660</v>
      </c>
      <c r="F2024" t="s">
        <v>1880</v>
      </c>
      <c r="G2024" t="s">
        <v>708</v>
      </c>
      <c r="H2024">
        <v>2</v>
      </c>
      <c r="I2024">
        <v>4</v>
      </c>
      <c r="J2024">
        <v>2005</v>
      </c>
      <c r="K2024" t="s">
        <v>1502</v>
      </c>
      <c r="L2024">
        <v>68</v>
      </c>
      <c r="M2024" t="s">
        <v>3620</v>
      </c>
      <c r="N2024" t="s">
        <v>153</v>
      </c>
      <c r="O2024" t="s">
        <v>154</v>
      </c>
      <c r="P2024" t="s">
        <v>155</v>
      </c>
      <c r="Q2024" t="s">
        <v>34</v>
      </c>
      <c r="R2024" t="s">
        <v>156</v>
      </c>
      <c r="S2024" t="s">
        <v>157</v>
      </c>
      <c r="T2024" t="s">
        <v>158</v>
      </c>
      <c r="U2024" t="s">
        <v>38</v>
      </c>
      <c r="V2024" t="s">
        <v>39</v>
      </c>
      <c r="W2024" t="s">
        <v>84</v>
      </c>
      <c r="X2024" t="s">
        <v>159</v>
      </c>
      <c r="Y2024" t="s">
        <v>65</v>
      </c>
    </row>
    <row r="2025" spans="1:25" x14ac:dyDescent="0.25">
      <c r="A2025">
        <v>10416</v>
      </c>
      <c r="B2025">
        <v>18</v>
      </c>
      <c r="C2025" t="s">
        <v>3639</v>
      </c>
      <c r="D2025">
        <v>13</v>
      </c>
      <c r="E2025" t="s">
        <v>3661</v>
      </c>
      <c r="F2025" t="s">
        <v>1562</v>
      </c>
      <c r="G2025" t="s">
        <v>28</v>
      </c>
      <c r="H2025">
        <v>2</v>
      </c>
      <c r="I2025">
        <v>5</v>
      </c>
      <c r="J2025">
        <v>2005</v>
      </c>
      <c r="K2025" t="s">
        <v>1502</v>
      </c>
      <c r="L2025">
        <v>68</v>
      </c>
      <c r="M2025" t="s">
        <v>3620</v>
      </c>
      <c r="N2025" t="s">
        <v>831</v>
      </c>
      <c r="O2025" t="s">
        <v>832</v>
      </c>
      <c r="P2025" t="s">
        <v>833</v>
      </c>
      <c r="Q2025" t="s">
        <v>34</v>
      </c>
      <c r="R2025" t="s">
        <v>834</v>
      </c>
      <c r="S2025" t="s">
        <v>34</v>
      </c>
      <c r="T2025" t="s">
        <v>835</v>
      </c>
      <c r="U2025" t="s">
        <v>396</v>
      </c>
      <c r="V2025" t="s">
        <v>52</v>
      </c>
      <c r="W2025" t="s">
        <v>836</v>
      </c>
      <c r="X2025" t="s">
        <v>837</v>
      </c>
      <c r="Y2025" t="s">
        <v>42</v>
      </c>
    </row>
    <row r="2026" spans="1:25" x14ac:dyDescent="0.25">
      <c r="A2026">
        <v>10100</v>
      </c>
      <c r="B2026">
        <v>49</v>
      </c>
      <c r="C2026" t="s">
        <v>3662</v>
      </c>
      <c r="D2026">
        <v>1</v>
      </c>
      <c r="E2026" t="s">
        <v>3663</v>
      </c>
      <c r="F2026" t="s">
        <v>1564</v>
      </c>
      <c r="G2026" t="s">
        <v>28</v>
      </c>
      <c r="H2026">
        <v>1</v>
      </c>
      <c r="I2026">
        <v>1</v>
      </c>
      <c r="J2026">
        <v>2003</v>
      </c>
      <c r="K2026" t="s">
        <v>1354</v>
      </c>
      <c r="L2026">
        <v>41</v>
      </c>
      <c r="M2026" t="s">
        <v>3664</v>
      </c>
      <c r="N2026" t="s">
        <v>425</v>
      </c>
      <c r="O2026" t="s">
        <v>426</v>
      </c>
      <c r="P2026" t="s">
        <v>427</v>
      </c>
      <c r="Q2026" t="s">
        <v>34</v>
      </c>
      <c r="R2026" t="s">
        <v>428</v>
      </c>
      <c r="S2026" t="s">
        <v>429</v>
      </c>
      <c r="T2026" t="s">
        <v>430</v>
      </c>
      <c r="U2026" t="s">
        <v>38</v>
      </c>
      <c r="V2026" t="s">
        <v>39</v>
      </c>
      <c r="W2026" t="s">
        <v>75</v>
      </c>
      <c r="X2026" t="s">
        <v>422</v>
      </c>
      <c r="Y2026" t="s">
        <v>42</v>
      </c>
    </row>
    <row r="2027" spans="1:25" x14ac:dyDescent="0.25">
      <c r="A2027">
        <v>10110</v>
      </c>
      <c r="B2027">
        <v>48</v>
      </c>
      <c r="C2027" t="s">
        <v>3662</v>
      </c>
      <c r="D2027">
        <v>5</v>
      </c>
      <c r="E2027" t="s">
        <v>3665</v>
      </c>
      <c r="F2027" t="s">
        <v>1464</v>
      </c>
      <c r="G2027" t="s">
        <v>28</v>
      </c>
      <c r="H2027">
        <v>1</v>
      </c>
      <c r="I2027">
        <v>3</v>
      </c>
      <c r="J2027">
        <v>2003</v>
      </c>
      <c r="K2027" t="s">
        <v>1354</v>
      </c>
      <c r="L2027">
        <v>41</v>
      </c>
      <c r="M2027" t="s">
        <v>3664</v>
      </c>
      <c r="N2027" t="s">
        <v>927</v>
      </c>
      <c r="O2027" t="s">
        <v>928</v>
      </c>
      <c r="P2027" t="s">
        <v>929</v>
      </c>
      <c r="Q2027" t="s">
        <v>34</v>
      </c>
      <c r="R2027" t="s">
        <v>930</v>
      </c>
      <c r="S2027" t="s">
        <v>34</v>
      </c>
      <c r="T2027" t="s">
        <v>931</v>
      </c>
      <c r="U2027" t="s">
        <v>262</v>
      </c>
      <c r="V2027" t="s">
        <v>52</v>
      </c>
      <c r="W2027" t="s">
        <v>932</v>
      </c>
      <c r="X2027" t="s">
        <v>137</v>
      </c>
      <c r="Y2027" t="s">
        <v>42</v>
      </c>
    </row>
    <row r="2028" spans="1:25" x14ac:dyDescent="0.25">
      <c r="A2028">
        <v>10124</v>
      </c>
      <c r="B2028">
        <v>46</v>
      </c>
      <c r="C2028" t="s">
        <v>3333</v>
      </c>
      <c r="D2028">
        <v>4</v>
      </c>
      <c r="E2028" t="s">
        <v>3666</v>
      </c>
      <c r="F2028" t="s">
        <v>1360</v>
      </c>
      <c r="G2028" t="s">
        <v>28</v>
      </c>
      <c r="H2028">
        <v>2</v>
      </c>
      <c r="I2028">
        <v>5</v>
      </c>
      <c r="J2028">
        <v>2003</v>
      </c>
      <c r="K2028" t="s">
        <v>1354</v>
      </c>
      <c r="L2028">
        <v>41</v>
      </c>
      <c r="M2028" t="s">
        <v>3664</v>
      </c>
      <c r="N2028" t="s">
        <v>1318</v>
      </c>
      <c r="O2028" t="s">
        <v>1319</v>
      </c>
      <c r="P2028" t="s">
        <v>1320</v>
      </c>
      <c r="Q2028" t="s">
        <v>34</v>
      </c>
      <c r="R2028" t="s">
        <v>1321</v>
      </c>
      <c r="S2028" t="s">
        <v>1322</v>
      </c>
      <c r="T2028" t="s">
        <v>1323</v>
      </c>
      <c r="U2028" t="s">
        <v>38</v>
      </c>
      <c r="V2028" t="s">
        <v>39</v>
      </c>
      <c r="W2028" t="s">
        <v>168</v>
      </c>
      <c r="X2028" t="s">
        <v>705</v>
      </c>
      <c r="Y2028" t="s">
        <v>42</v>
      </c>
    </row>
    <row r="2029" spans="1:25" x14ac:dyDescent="0.25">
      <c r="A2029">
        <v>10149</v>
      </c>
      <c r="B2029">
        <v>26</v>
      </c>
      <c r="C2029" t="s">
        <v>3667</v>
      </c>
      <c r="D2029">
        <v>9</v>
      </c>
      <c r="E2029" t="s">
        <v>3668</v>
      </c>
      <c r="F2029" t="s">
        <v>1364</v>
      </c>
      <c r="G2029" t="s">
        <v>28</v>
      </c>
      <c r="H2029">
        <v>3</v>
      </c>
      <c r="I2029">
        <v>9</v>
      </c>
      <c r="J2029">
        <v>2003</v>
      </c>
      <c r="K2029" t="s">
        <v>1354</v>
      </c>
      <c r="L2029">
        <v>41</v>
      </c>
      <c r="M2029" t="s">
        <v>3664</v>
      </c>
      <c r="N2029" t="s">
        <v>1195</v>
      </c>
      <c r="O2029" t="s">
        <v>1196</v>
      </c>
      <c r="P2029" t="s">
        <v>1197</v>
      </c>
      <c r="Q2029" t="s">
        <v>34</v>
      </c>
      <c r="R2029" t="s">
        <v>1198</v>
      </c>
      <c r="S2029" t="s">
        <v>73</v>
      </c>
      <c r="T2029" t="s">
        <v>92</v>
      </c>
      <c r="U2029" t="s">
        <v>38</v>
      </c>
      <c r="V2029" t="s">
        <v>39</v>
      </c>
      <c r="W2029" t="s">
        <v>1199</v>
      </c>
      <c r="X2029" t="s">
        <v>705</v>
      </c>
      <c r="Y2029" t="s">
        <v>42</v>
      </c>
    </row>
    <row r="2030" spans="1:25" x14ac:dyDescent="0.25">
      <c r="A2030">
        <v>10162</v>
      </c>
      <c r="B2030">
        <v>37</v>
      </c>
      <c r="C2030" t="s">
        <v>3667</v>
      </c>
      <c r="D2030">
        <v>7</v>
      </c>
      <c r="E2030" t="s">
        <v>3669</v>
      </c>
      <c r="F2030" t="s">
        <v>1367</v>
      </c>
      <c r="G2030" t="s">
        <v>28</v>
      </c>
      <c r="H2030">
        <v>4</v>
      </c>
      <c r="I2030">
        <v>10</v>
      </c>
      <c r="J2030">
        <v>2003</v>
      </c>
      <c r="K2030" t="s">
        <v>1354</v>
      </c>
      <c r="L2030">
        <v>41</v>
      </c>
      <c r="M2030" t="s">
        <v>3664</v>
      </c>
      <c r="N2030" t="s">
        <v>80</v>
      </c>
      <c r="O2030" t="s">
        <v>81</v>
      </c>
      <c r="P2030" t="s">
        <v>82</v>
      </c>
      <c r="Q2030" t="s">
        <v>34</v>
      </c>
      <c r="R2030" t="s">
        <v>83</v>
      </c>
      <c r="S2030" t="s">
        <v>73</v>
      </c>
      <c r="T2030" t="s">
        <v>34</v>
      </c>
      <c r="U2030" t="s">
        <v>38</v>
      </c>
      <c r="V2030" t="s">
        <v>39</v>
      </c>
      <c r="W2030" t="s">
        <v>84</v>
      </c>
      <c r="X2030" t="s">
        <v>76</v>
      </c>
      <c r="Y2030" t="s">
        <v>42</v>
      </c>
    </row>
    <row r="2031" spans="1:25" x14ac:dyDescent="0.25">
      <c r="A2031">
        <v>10173</v>
      </c>
      <c r="B2031">
        <v>35</v>
      </c>
      <c r="C2031" t="s">
        <v>3333</v>
      </c>
      <c r="D2031">
        <v>11</v>
      </c>
      <c r="E2031" t="s">
        <v>3670</v>
      </c>
      <c r="F2031" t="s">
        <v>1306</v>
      </c>
      <c r="G2031" t="s">
        <v>28</v>
      </c>
      <c r="H2031">
        <v>4</v>
      </c>
      <c r="I2031">
        <v>11</v>
      </c>
      <c r="J2031">
        <v>2003</v>
      </c>
      <c r="K2031" t="s">
        <v>1354</v>
      </c>
      <c r="L2031">
        <v>41</v>
      </c>
      <c r="M2031" t="s">
        <v>3664</v>
      </c>
      <c r="N2031" t="s">
        <v>1369</v>
      </c>
      <c r="O2031" t="s">
        <v>1370</v>
      </c>
      <c r="P2031" t="s">
        <v>1371</v>
      </c>
      <c r="Q2031" t="s">
        <v>34</v>
      </c>
      <c r="R2031" t="s">
        <v>1372</v>
      </c>
      <c r="S2031" t="s">
        <v>34</v>
      </c>
      <c r="T2031" t="s">
        <v>1373</v>
      </c>
      <c r="U2031" t="s">
        <v>396</v>
      </c>
      <c r="V2031" t="s">
        <v>52</v>
      </c>
      <c r="W2031" t="s">
        <v>1374</v>
      </c>
      <c r="X2031" t="s">
        <v>1375</v>
      </c>
      <c r="Y2031" t="s">
        <v>42</v>
      </c>
    </row>
    <row r="2032" spans="1:25" x14ac:dyDescent="0.25">
      <c r="A2032">
        <v>10182</v>
      </c>
      <c r="B2032">
        <v>23</v>
      </c>
      <c r="C2032" t="s">
        <v>2876</v>
      </c>
      <c r="D2032">
        <v>8</v>
      </c>
      <c r="E2032" t="s">
        <v>3671</v>
      </c>
      <c r="F2032" t="s">
        <v>802</v>
      </c>
      <c r="G2032" t="s">
        <v>28</v>
      </c>
      <c r="H2032">
        <v>4</v>
      </c>
      <c r="I2032">
        <v>11</v>
      </c>
      <c r="J2032">
        <v>2003</v>
      </c>
      <c r="K2032" t="s">
        <v>1354</v>
      </c>
      <c r="L2032">
        <v>41</v>
      </c>
      <c r="M2032" t="s">
        <v>3664</v>
      </c>
      <c r="N2032" t="s">
        <v>417</v>
      </c>
      <c r="O2032" t="s">
        <v>418</v>
      </c>
      <c r="P2032" t="s">
        <v>419</v>
      </c>
      <c r="Q2032" t="s">
        <v>34</v>
      </c>
      <c r="R2032" t="s">
        <v>420</v>
      </c>
      <c r="S2032" t="s">
        <v>73</v>
      </c>
      <c r="T2032" t="s">
        <v>167</v>
      </c>
      <c r="U2032" t="s">
        <v>38</v>
      </c>
      <c r="V2032" t="s">
        <v>39</v>
      </c>
      <c r="W2032" t="s">
        <v>421</v>
      </c>
      <c r="X2032" t="s">
        <v>422</v>
      </c>
      <c r="Y2032" t="s">
        <v>42</v>
      </c>
    </row>
    <row r="2033" spans="1:25" x14ac:dyDescent="0.25">
      <c r="A2033">
        <v>10193</v>
      </c>
      <c r="B2033">
        <v>22</v>
      </c>
      <c r="C2033" t="s">
        <v>3672</v>
      </c>
      <c r="D2033">
        <v>12</v>
      </c>
      <c r="E2033" t="s">
        <v>3673</v>
      </c>
      <c r="F2033" t="s">
        <v>1379</v>
      </c>
      <c r="G2033" t="s">
        <v>28</v>
      </c>
      <c r="H2033">
        <v>4</v>
      </c>
      <c r="I2033">
        <v>11</v>
      </c>
      <c r="J2033">
        <v>2003</v>
      </c>
      <c r="K2033" t="s">
        <v>1354</v>
      </c>
      <c r="L2033">
        <v>41</v>
      </c>
      <c r="M2033" t="s">
        <v>3664</v>
      </c>
      <c r="N2033" t="s">
        <v>1380</v>
      </c>
      <c r="O2033" t="s">
        <v>1381</v>
      </c>
      <c r="P2033" t="s">
        <v>1382</v>
      </c>
      <c r="Q2033" t="s">
        <v>34</v>
      </c>
      <c r="R2033" t="s">
        <v>1383</v>
      </c>
      <c r="S2033" t="s">
        <v>137</v>
      </c>
      <c r="T2033" t="s">
        <v>1384</v>
      </c>
      <c r="U2033" t="s">
        <v>139</v>
      </c>
      <c r="V2033" t="s">
        <v>140</v>
      </c>
      <c r="W2033" t="s">
        <v>1385</v>
      </c>
      <c r="X2033" t="s">
        <v>1386</v>
      </c>
      <c r="Y2033" t="s">
        <v>42</v>
      </c>
    </row>
    <row r="2034" spans="1:25" x14ac:dyDescent="0.25">
      <c r="A2034">
        <v>10204</v>
      </c>
      <c r="B2034">
        <v>39</v>
      </c>
      <c r="C2034" t="s">
        <v>3333</v>
      </c>
      <c r="D2034">
        <v>2</v>
      </c>
      <c r="E2034" t="s">
        <v>3674</v>
      </c>
      <c r="F2034" t="s">
        <v>814</v>
      </c>
      <c r="G2034" t="s">
        <v>28</v>
      </c>
      <c r="H2034">
        <v>4</v>
      </c>
      <c r="I2034">
        <v>12</v>
      </c>
      <c r="J2034">
        <v>2003</v>
      </c>
      <c r="K2034" t="s">
        <v>1354</v>
      </c>
      <c r="L2034">
        <v>41</v>
      </c>
      <c r="M2034" t="s">
        <v>3664</v>
      </c>
      <c r="N2034" t="s">
        <v>885</v>
      </c>
      <c r="O2034" t="s">
        <v>886</v>
      </c>
      <c r="P2034" t="s">
        <v>887</v>
      </c>
      <c r="Q2034" t="s">
        <v>888</v>
      </c>
      <c r="R2034" t="s">
        <v>35</v>
      </c>
      <c r="S2034" t="s">
        <v>36</v>
      </c>
      <c r="T2034" t="s">
        <v>37</v>
      </c>
      <c r="U2034" t="s">
        <v>38</v>
      </c>
      <c r="V2034" t="s">
        <v>39</v>
      </c>
      <c r="W2034" t="s">
        <v>75</v>
      </c>
      <c r="X2034" t="s">
        <v>889</v>
      </c>
      <c r="Y2034" t="s">
        <v>42</v>
      </c>
    </row>
    <row r="2035" spans="1:25" x14ac:dyDescent="0.25">
      <c r="A2035">
        <v>10214</v>
      </c>
      <c r="B2035">
        <v>44</v>
      </c>
      <c r="C2035" t="s">
        <v>3675</v>
      </c>
      <c r="D2035">
        <v>5</v>
      </c>
      <c r="E2035" t="s">
        <v>3676</v>
      </c>
      <c r="F2035" t="s">
        <v>1574</v>
      </c>
      <c r="G2035" t="s">
        <v>28</v>
      </c>
      <c r="H2035">
        <v>1</v>
      </c>
      <c r="I2035">
        <v>1</v>
      </c>
      <c r="J2035">
        <v>2004</v>
      </c>
      <c r="K2035" t="s">
        <v>1354</v>
      </c>
      <c r="L2035">
        <v>41</v>
      </c>
      <c r="M2035" t="s">
        <v>3664</v>
      </c>
      <c r="N2035" t="s">
        <v>292</v>
      </c>
      <c r="O2035" t="s">
        <v>293</v>
      </c>
      <c r="P2035" t="s">
        <v>294</v>
      </c>
      <c r="Q2035" t="s">
        <v>34</v>
      </c>
      <c r="R2035" t="s">
        <v>271</v>
      </c>
      <c r="S2035" t="s">
        <v>34</v>
      </c>
      <c r="T2035" t="s">
        <v>295</v>
      </c>
      <c r="U2035" t="s">
        <v>273</v>
      </c>
      <c r="V2035" t="s">
        <v>52</v>
      </c>
      <c r="W2035" t="s">
        <v>296</v>
      </c>
      <c r="X2035" t="s">
        <v>297</v>
      </c>
      <c r="Y2035" t="s">
        <v>42</v>
      </c>
    </row>
    <row r="2036" spans="1:25" x14ac:dyDescent="0.25">
      <c r="A2036">
        <v>10227</v>
      </c>
      <c r="B2036">
        <v>27</v>
      </c>
      <c r="C2036" t="s">
        <v>3677</v>
      </c>
      <c r="D2036">
        <v>8</v>
      </c>
      <c r="E2036" t="s">
        <v>3678</v>
      </c>
      <c r="F2036" t="s">
        <v>1391</v>
      </c>
      <c r="G2036" t="s">
        <v>28</v>
      </c>
      <c r="H2036">
        <v>1</v>
      </c>
      <c r="I2036">
        <v>3</v>
      </c>
      <c r="J2036">
        <v>2004</v>
      </c>
      <c r="K2036" t="s">
        <v>1354</v>
      </c>
      <c r="L2036">
        <v>41</v>
      </c>
      <c r="M2036" t="s">
        <v>3664</v>
      </c>
      <c r="N2036" t="s">
        <v>338</v>
      </c>
      <c r="O2036" t="s">
        <v>339</v>
      </c>
      <c r="P2036" t="s">
        <v>340</v>
      </c>
      <c r="Q2036" t="s">
        <v>34</v>
      </c>
      <c r="R2036" t="s">
        <v>341</v>
      </c>
      <c r="S2036" t="s">
        <v>34</v>
      </c>
      <c r="T2036" t="s">
        <v>342</v>
      </c>
      <c r="U2036" t="s">
        <v>51</v>
      </c>
      <c r="V2036" t="s">
        <v>52</v>
      </c>
      <c r="W2036" t="s">
        <v>343</v>
      </c>
      <c r="X2036" t="s">
        <v>344</v>
      </c>
      <c r="Y2036" t="s">
        <v>42</v>
      </c>
    </row>
    <row r="2037" spans="1:25" x14ac:dyDescent="0.25">
      <c r="A2037">
        <v>10242</v>
      </c>
      <c r="B2037">
        <v>46</v>
      </c>
      <c r="C2037" t="s">
        <v>3679</v>
      </c>
      <c r="D2037">
        <v>1</v>
      </c>
      <c r="E2037" t="s">
        <v>3680</v>
      </c>
      <c r="F2037" t="s">
        <v>3681</v>
      </c>
      <c r="G2037" t="s">
        <v>28</v>
      </c>
      <c r="H2037">
        <v>2</v>
      </c>
      <c r="I2037">
        <v>4</v>
      </c>
      <c r="J2037">
        <v>2004</v>
      </c>
      <c r="K2037" t="s">
        <v>1354</v>
      </c>
      <c r="L2037">
        <v>41</v>
      </c>
      <c r="M2037" t="s">
        <v>3664</v>
      </c>
      <c r="N2037" t="s">
        <v>1011</v>
      </c>
      <c r="O2037" t="s">
        <v>1012</v>
      </c>
      <c r="P2037" t="s">
        <v>1013</v>
      </c>
      <c r="Q2037" t="s">
        <v>1014</v>
      </c>
      <c r="R2037" t="s">
        <v>35</v>
      </c>
      <c r="S2037" t="s">
        <v>36</v>
      </c>
      <c r="T2037" t="s">
        <v>37</v>
      </c>
      <c r="U2037" t="s">
        <v>38</v>
      </c>
      <c r="V2037" t="s">
        <v>39</v>
      </c>
      <c r="W2037" t="s">
        <v>1015</v>
      </c>
      <c r="X2037" t="s">
        <v>1016</v>
      </c>
      <c r="Y2037" t="s">
        <v>42</v>
      </c>
    </row>
    <row r="2038" spans="1:25" x14ac:dyDescent="0.25">
      <c r="A2038">
        <v>10280</v>
      </c>
      <c r="B2038">
        <v>33</v>
      </c>
      <c r="C2038" t="s">
        <v>3682</v>
      </c>
      <c r="D2038">
        <v>14</v>
      </c>
      <c r="E2038" t="s">
        <v>3683</v>
      </c>
      <c r="F2038" t="s">
        <v>390</v>
      </c>
      <c r="G2038" t="s">
        <v>28</v>
      </c>
      <c r="H2038">
        <v>3</v>
      </c>
      <c r="I2038">
        <v>8</v>
      </c>
      <c r="J2038">
        <v>2004</v>
      </c>
      <c r="K2038" t="s">
        <v>1354</v>
      </c>
      <c r="L2038">
        <v>41</v>
      </c>
      <c r="M2038" t="s">
        <v>3664</v>
      </c>
      <c r="N2038" t="s">
        <v>391</v>
      </c>
      <c r="O2038" t="s">
        <v>392</v>
      </c>
      <c r="P2038" t="s">
        <v>393</v>
      </c>
      <c r="Q2038" t="s">
        <v>34</v>
      </c>
      <c r="R2038" t="s">
        <v>394</v>
      </c>
      <c r="S2038" t="s">
        <v>34</v>
      </c>
      <c r="T2038" t="s">
        <v>395</v>
      </c>
      <c r="U2038" t="s">
        <v>396</v>
      </c>
      <c r="V2038" t="s">
        <v>52</v>
      </c>
      <c r="W2038" t="s">
        <v>397</v>
      </c>
      <c r="X2038" t="s">
        <v>398</v>
      </c>
      <c r="Y2038" t="s">
        <v>42</v>
      </c>
    </row>
    <row r="2039" spans="1:25" x14ac:dyDescent="0.25">
      <c r="A2039">
        <v>10288</v>
      </c>
      <c r="B2039">
        <v>33</v>
      </c>
      <c r="C2039" t="s">
        <v>3684</v>
      </c>
      <c r="D2039">
        <v>3</v>
      </c>
      <c r="E2039" t="s">
        <v>3685</v>
      </c>
      <c r="F2039" t="s">
        <v>1485</v>
      </c>
      <c r="G2039" t="s">
        <v>28</v>
      </c>
      <c r="H2039">
        <v>3</v>
      </c>
      <c r="I2039">
        <v>9</v>
      </c>
      <c r="J2039">
        <v>2004</v>
      </c>
      <c r="K2039" t="s">
        <v>1354</v>
      </c>
      <c r="L2039">
        <v>41</v>
      </c>
      <c r="M2039" t="s">
        <v>3664</v>
      </c>
      <c r="N2039" t="s">
        <v>743</v>
      </c>
      <c r="O2039" t="s">
        <v>744</v>
      </c>
      <c r="P2039" t="s">
        <v>745</v>
      </c>
      <c r="Q2039" t="s">
        <v>746</v>
      </c>
      <c r="R2039" t="s">
        <v>305</v>
      </c>
      <c r="S2039" t="s">
        <v>34</v>
      </c>
      <c r="T2039" t="s">
        <v>747</v>
      </c>
      <c r="U2039" t="s">
        <v>305</v>
      </c>
      <c r="V2039" t="s">
        <v>140</v>
      </c>
      <c r="W2039" t="s">
        <v>748</v>
      </c>
      <c r="X2039" t="s">
        <v>749</v>
      </c>
      <c r="Y2039" t="s">
        <v>42</v>
      </c>
    </row>
    <row r="2040" spans="1:25" x14ac:dyDescent="0.25">
      <c r="A2040">
        <v>10303</v>
      </c>
      <c r="B2040">
        <v>24</v>
      </c>
      <c r="C2040" t="s">
        <v>3686</v>
      </c>
      <c r="D2040">
        <v>1</v>
      </c>
      <c r="E2040" t="s">
        <v>3687</v>
      </c>
      <c r="F2040" t="s">
        <v>1724</v>
      </c>
      <c r="G2040" t="s">
        <v>28</v>
      </c>
      <c r="H2040">
        <v>4</v>
      </c>
      <c r="I2040">
        <v>10</v>
      </c>
      <c r="J2040">
        <v>2004</v>
      </c>
      <c r="K2040" t="s">
        <v>1354</v>
      </c>
      <c r="L2040">
        <v>41</v>
      </c>
      <c r="M2040" t="s">
        <v>3664</v>
      </c>
      <c r="N2040" t="s">
        <v>1183</v>
      </c>
      <c r="O2040" t="s">
        <v>1184</v>
      </c>
      <c r="P2040" t="s">
        <v>1185</v>
      </c>
      <c r="Q2040" t="s">
        <v>34</v>
      </c>
      <c r="R2040" t="s">
        <v>1186</v>
      </c>
      <c r="S2040" t="s">
        <v>34</v>
      </c>
      <c r="T2040" t="s">
        <v>1187</v>
      </c>
      <c r="U2040" t="s">
        <v>273</v>
      </c>
      <c r="V2040" t="s">
        <v>52</v>
      </c>
      <c r="W2040" t="s">
        <v>1188</v>
      </c>
      <c r="X2040" t="s">
        <v>1189</v>
      </c>
      <c r="Y2040" t="s">
        <v>42</v>
      </c>
    </row>
    <row r="2041" spans="1:25" x14ac:dyDescent="0.25">
      <c r="A2041">
        <v>10312</v>
      </c>
      <c r="B2041">
        <v>31</v>
      </c>
      <c r="C2041" t="s">
        <v>3688</v>
      </c>
      <c r="D2041">
        <v>15</v>
      </c>
      <c r="E2041" t="s">
        <v>3689</v>
      </c>
      <c r="F2041" t="s">
        <v>416</v>
      </c>
      <c r="G2041" t="s">
        <v>28</v>
      </c>
      <c r="H2041">
        <v>4</v>
      </c>
      <c r="I2041">
        <v>10</v>
      </c>
      <c r="J2041">
        <v>2004</v>
      </c>
      <c r="K2041" t="s">
        <v>1354</v>
      </c>
      <c r="L2041">
        <v>41</v>
      </c>
      <c r="M2041" t="s">
        <v>3664</v>
      </c>
      <c r="N2041" t="s">
        <v>417</v>
      </c>
      <c r="O2041" t="s">
        <v>418</v>
      </c>
      <c r="P2041" t="s">
        <v>419</v>
      </c>
      <c r="Q2041" t="s">
        <v>34</v>
      </c>
      <c r="R2041" t="s">
        <v>420</v>
      </c>
      <c r="S2041" t="s">
        <v>73</v>
      </c>
      <c r="T2041" t="s">
        <v>167</v>
      </c>
      <c r="U2041" t="s">
        <v>38</v>
      </c>
      <c r="V2041" t="s">
        <v>39</v>
      </c>
      <c r="W2041" t="s">
        <v>421</v>
      </c>
      <c r="X2041" t="s">
        <v>422</v>
      </c>
      <c r="Y2041" t="s">
        <v>42</v>
      </c>
    </row>
    <row r="2042" spans="1:25" x14ac:dyDescent="0.25">
      <c r="A2042">
        <v>10332</v>
      </c>
      <c r="B2042">
        <v>41</v>
      </c>
      <c r="C2042" t="s">
        <v>2575</v>
      </c>
      <c r="D2042">
        <v>14</v>
      </c>
      <c r="E2042" t="s">
        <v>3690</v>
      </c>
      <c r="F2042" t="s">
        <v>1337</v>
      </c>
      <c r="G2042" t="s">
        <v>28</v>
      </c>
      <c r="H2042">
        <v>4</v>
      </c>
      <c r="I2042">
        <v>11</v>
      </c>
      <c r="J2042">
        <v>2004</v>
      </c>
      <c r="K2042" t="s">
        <v>1354</v>
      </c>
      <c r="L2042">
        <v>41</v>
      </c>
      <c r="M2042" t="s">
        <v>3664</v>
      </c>
      <c r="N2042" t="s">
        <v>927</v>
      </c>
      <c r="O2042" t="s">
        <v>928</v>
      </c>
      <c r="P2042" t="s">
        <v>929</v>
      </c>
      <c r="Q2042" t="s">
        <v>34</v>
      </c>
      <c r="R2042" t="s">
        <v>930</v>
      </c>
      <c r="S2042" t="s">
        <v>34</v>
      </c>
      <c r="T2042" t="s">
        <v>931</v>
      </c>
      <c r="U2042" t="s">
        <v>262</v>
      </c>
      <c r="V2042" t="s">
        <v>52</v>
      </c>
      <c r="W2042" t="s">
        <v>932</v>
      </c>
      <c r="X2042" t="s">
        <v>137</v>
      </c>
      <c r="Y2042" t="s">
        <v>65</v>
      </c>
    </row>
    <row r="2043" spans="1:25" x14ac:dyDescent="0.25">
      <c r="A2043">
        <v>10346</v>
      </c>
      <c r="B2043">
        <v>22</v>
      </c>
      <c r="C2043" t="s">
        <v>3691</v>
      </c>
      <c r="D2043">
        <v>4</v>
      </c>
      <c r="E2043" t="s">
        <v>3692</v>
      </c>
      <c r="F2043" t="s">
        <v>434</v>
      </c>
      <c r="G2043" t="s">
        <v>28</v>
      </c>
      <c r="H2043">
        <v>4</v>
      </c>
      <c r="I2043">
        <v>11</v>
      </c>
      <c r="J2043">
        <v>2004</v>
      </c>
      <c r="K2043" t="s">
        <v>1354</v>
      </c>
      <c r="L2043">
        <v>41</v>
      </c>
      <c r="M2043" t="s">
        <v>3664</v>
      </c>
      <c r="N2043" t="s">
        <v>1318</v>
      </c>
      <c r="O2043" t="s">
        <v>1319</v>
      </c>
      <c r="P2043" t="s">
        <v>1320</v>
      </c>
      <c r="Q2043" t="s">
        <v>34</v>
      </c>
      <c r="R2043" t="s">
        <v>1321</v>
      </c>
      <c r="S2043" t="s">
        <v>1322</v>
      </c>
      <c r="T2043" t="s">
        <v>1323</v>
      </c>
      <c r="U2043" t="s">
        <v>38</v>
      </c>
      <c r="V2043" t="s">
        <v>39</v>
      </c>
      <c r="W2043" t="s">
        <v>168</v>
      </c>
      <c r="X2043" t="s">
        <v>705</v>
      </c>
      <c r="Y2043" t="s">
        <v>42</v>
      </c>
    </row>
    <row r="2044" spans="1:25" x14ac:dyDescent="0.25">
      <c r="A2044">
        <v>10368</v>
      </c>
      <c r="B2044">
        <v>46</v>
      </c>
      <c r="C2044" t="s">
        <v>3693</v>
      </c>
      <c r="D2044">
        <v>3</v>
      </c>
      <c r="E2044" t="s">
        <v>3694</v>
      </c>
      <c r="F2044" t="s">
        <v>3181</v>
      </c>
      <c r="G2044" t="s">
        <v>28</v>
      </c>
      <c r="H2044">
        <v>1</v>
      </c>
      <c r="I2044">
        <v>1</v>
      </c>
      <c r="J2044">
        <v>2005</v>
      </c>
      <c r="K2044" t="s">
        <v>1354</v>
      </c>
      <c r="L2044">
        <v>41</v>
      </c>
      <c r="M2044" t="s">
        <v>3664</v>
      </c>
      <c r="N2044" t="s">
        <v>417</v>
      </c>
      <c r="O2044" t="s">
        <v>418</v>
      </c>
      <c r="P2044" t="s">
        <v>419</v>
      </c>
      <c r="Q2044" t="s">
        <v>34</v>
      </c>
      <c r="R2044" t="s">
        <v>420</v>
      </c>
      <c r="S2044" t="s">
        <v>73</v>
      </c>
      <c r="T2044" t="s">
        <v>167</v>
      </c>
      <c r="U2044" t="s">
        <v>38</v>
      </c>
      <c r="V2044" t="s">
        <v>39</v>
      </c>
      <c r="W2044" t="s">
        <v>421</v>
      </c>
      <c r="X2044" t="s">
        <v>422</v>
      </c>
      <c r="Y2044" t="s">
        <v>42</v>
      </c>
    </row>
    <row r="2045" spans="1:25" x14ac:dyDescent="0.25">
      <c r="A2045">
        <v>10380</v>
      </c>
      <c r="B2045">
        <v>43</v>
      </c>
      <c r="C2045" t="s">
        <v>3695</v>
      </c>
      <c r="D2045">
        <v>12</v>
      </c>
      <c r="E2045" t="s">
        <v>3696</v>
      </c>
      <c r="F2045" t="s">
        <v>1413</v>
      </c>
      <c r="G2045" t="s">
        <v>28</v>
      </c>
      <c r="H2045">
        <v>1</v>
      </c>
      <c r="I2045">
        <v>2</v>
      </c>
      <c r="J2045">
        <v>2005</v>
      </c>
      <c r="K2045" t="s">
        <v>1354</v>
      </c>
      <c r="L2045">
        <v>41</v>
      </c>
      <c r="M2045" t="s">
        <v>3664</v>
      </c>
      <c r="N2045" t="s">
        <v>268</v>
      </c>
      <c r="O2045" t="s">
        <v>269</v>
      </c>
      <c r="P2045" t="s">
        <v>270</v>
      </c>
      <c r="Q2045" t="s">
        <v>34</v>
      </c>
      <c r="R2045" t="s">
        <v>271</v>
      </c>
      <c r="S2045" t="s">
        <v>34</v>
      </c>
      <c r="T2045" t="s">
        <v>272</v>
      </c>
      <c r="U2045" t="s">
        <v>273</v>
      </c>
      <c r="V2045" t="s">
        <v>52</v>
      </c>
      <c r="W2045" t="s">
        <v>274</v>
      </c>
      <c r="X2045" t="s">
        <v>275</v>
      </c>
      <c r="Y2045" t="s">
        <v>65</v>
      </c>
    </row>
    <row r="2046" spans="1:25" x14ac:dyDescent="0.25">
      <c r="A2046">
        <v>10408</v>
      </c>
      <c r="B2046">
        <v>15</v>
      </c>
      <c r="C2046" t="s">
        <v>3679</v>
      </c>
      <c r="D2046">
        <v>1</v>
      </c>
      <c r="E2046" t="s">
        <v>3697</v>
      </c>
      <c r="F2046" t="s">
        <v>1498</v>
      </c>
      <c r="G2046" t="s">
        <v>28</v>
      </c>
      <c r="H2046">
        <v>2</v>
      </c>
      <c r="I2046">
        <v>4</v>
      </c>
      <c r="J2046">
        <v>2005</v>
      </c>
      <c r="K2046" t="s">
        <v>1354</v>
      </c>
      <c r="L2046">
        <v>41</v>
      </c>
      <c r="M2046" t="s">
        <v>3664</v>
      </c>
      <c r="N2046" t="s">
        <v>380</v>
      </c>
      <c r="O2046" t="s">
        <v>381</v>
      </c>
      <c r="P2046" t="s">
        <v>382</v>
      </c>
      <c r="Q2046" t="s">
        <v>34</v>
      </c>
      <c r="R2046" t="s">
        <v>383</v>
      </c>
      <c r="S2046" t="s">
        <v>384</v>
      </c>
      <c r="T2046" t="s">
        <v>385</v>
      </c>
      <c r="U2046" t="s">
        <v>307</v>
      </c>
      <c r="V2046" t="s">
        <v>307</v>
      </c>
      <c r="W2046" t="s">
        <v>386</v>
      </c>
      <c r="X2046" t="s">
        <v>387</v>
      </c>
      <c r="Y2046" t="s">
        <v>42</v>
      </c>
    </row>
    <row r="2047" spans="1:25" x14ac:dyDescent="0.25">
      <c r="A2047">
        <v>10420</v>
      </c>
      <c r="B2047">
        <v>15</v>
      </c>
      <c r="C2047" t="s">
        <v>3698</v>
      </c>
      <c r="D2047">
        <v>3</v>
      </c>
      <c r="E2047" t="s">
        <v>3699</v>
      </c>
      <c r="F2047" t="s">
        <v>1589</v>
      </c>
      <c r="G2047" t="s">
        <v>468</v>
      </c>
      <c r="H2047">
        <v>2</v>
      </c>
      <c r="I2047">
        <v>5</v>
      </c>
      <c r="J2047">
        <v>2005</v>
      </c>
      <c r="K2047" t="s">
        <v>1354</v>
      </c>
      <c r="L2047">
        <v>41</v>
      </c>
      <c r="M2047" t="s">
        <v>3664</v>
      </c>
      <c r="N2047" t="s">
        <v>233</v>
      </c>
      <c r="O2047" t="s">
        <v>234</v>
      </c>
      <c r="P2047" t="s">
        <v>235</v>
      </c>
      <c r="Q2047" t="s">
        <v>236</v>
      </c>
      <c r="R2047" t="s">
        <v>237</v>
      </c>
      <c r="S2047" t="s">
        <v>238</v>
      </c>
      <c r="T2047" t="s">
        <v>239</v>
      </c>
      <c r="U2047" t="s">
        <v>139</v>
      </c>
      <c r="V2047" t="s">
        <v>140</v>
      </c>
      <c r="W2047" t="s">
        <v>240</v>
      </c>
      <c r="X2047" t="s">
        <v>241</v>
      </c>
      <c r="Y2047" t="s">
        <v>42</v>
      </c>
    </row>
    <row r="2048" spans="1:25" x14ac:dyDescent="0.25">
      <c r="A2048">
        <v>10104</v>
      </c>
      <c r="B2048">
        <v>26</v>
      </c>
      <c r="C2048" t="s">
        <v>77</v>
      </c>
      <c r="D2048">
        <v>5</v>
      </c>
      <c r="E2048" t="s">
        <v>3700</v>
      </c>
      <c r="F2048" t="s">
        <v>1026</v>
      </c>
      <c r="G2048" t="s">
        <v>28</v>
      </c>
      <c r="H2048">
        <v>1</v>
      </c>
      <c r="I2048">
        <v>1</v>
      </c>
      <c r="J2048">
        <v>2003</v>
      </c>
      <c r="K2048" t="s">
        <v>278</v>
      </c>
      <c r="L2048">
        <v>118</v>
      </c>
      <c r="M2048" t="s">
        <v>3701</v>
      </c>
      <c r="N2048" t="s">
        <v>268</v>
      </c>
      <c r="O2048" t="s">
        <v>269</v>
      </c>
      <c r="P2048" t="s">
        <v>270</v>
      </c>
      <c r="Q2048" t="s">
        <v>34</v>
      </c>
      <c r="R2048" t="s">
        <v>271</v>
      </c>
      <c r="S2048" t="s">
        <v>34</v>
      </c>
      <c r="T2048" t="s">
        <v>272</v>
      </c>
      <c r="U2048" t="s">
        <v>273</v>
      </c>
      <c r="V2048" t="s">
        <v>52</v>
      </c>
      <c r="W2048" t="s">
        <v>274</v>
      </c>
      <c r="X2048" t="s">
        <v>275</v>
      </c>
      <c r="Y2048" t="s">
        <v>42</v>
      </c>
    </row>
    <row r="2049" spans="1:25" x14ac:dyDescent="0.25">
      <c r="A2049">
        <v>10115</v>
      </c>
      <c r="B2049">
        <v>44</v>
      </c>
      <c r="C2049" t="s">
        <v>77</v>
      </c>
      <c r="D2049">
        <v>1</v>
      </c>
      <c r="E2049" t="s">
        <v>3702</v>
      </c>
      <c r="F2049" t="s">
        <v>1174</v>
      </c>
      <c r="G2049" t="s">
        <v>28</v>
      </c>
      <c r="H2049">
        <v>2</v>
      </c>
      <c r="I2049">
        <v>4</v>
      </c>
      <c r="J2049">
        <v>2003</v>
      </c>
      <c r="K2049" t="s">
        <v>278</v>
      </c>
      <c r="L2049">
        <v>118</v>
      </c>
      <c r="M2049" t="s">
        <v>3701</v>
      </c>
      <c r="N2049" t="s">
        <v>312</v>
      </c>
      <c r="O2049" t="s">
        <v>313</v>
      </c>
      <c r="P2049" t="s">
        <v>314</v>
      </c>
      <c r="Q2049" t="s">
        <v>315</v>
      </c>
      <c r="R2049" t="s">
        <v>35</v>
      </c>
      <c r="S2049" t="s">
        <v>36</v>
      </c>
      <c r="T2049" t="s">
        <v>37</v>
      </c>
      <c r="U2049" t="s">
        <v>38</v>
      </c>
      <c r="V2049" t="s">
        <v>39</v>
      </c>
      <c r="W2049" t="s">
        <v>187</v>
      </c>
      <c r="X2049" t="s">
        <v>316</v>
      </c>
      <c r="Y2049" t="s">
        <v>65</v>
      </c>
    </row>
    <row r="2050" spans="1:25" x14ac:dyDescent="0.25">
      <c r="A2050">
        <v>10127</v>
      </c>
      <c r="B2050">
        <v>20</v>
      </c>
      <c r="C2050" t="s">
        <v>3703</v>
      </c>
      <c r="D2050">
        <v>7</v>
      </c>
      <c r="E2050" t="s">
        <v>3704</v>
      </c>
      <c r="F2050" t="s">
        <v>884</v>
      </c>
      <c r="G2050" t="s">
        <v>28</v>
      </c>
      <c r="H2050">
        <v>2</v>
      </c>
      <c r="I2050">
        <v>6</v>
      </c>
      <c r="J2050">
        <v>2003</v>
      </c>
      <c r="K2050" t="s">
        <v>278</v>
      </c>
      <c r="L2050">
        <v>118</v>
      </c>
      <c r="M2050" t="s">
        <v>3701</v>
      </c>
      <c r="N2050" t="s">
        <v>885</v>
      </c>
      <c r="O2050" t="s">
        <v>886</v>
      </c>
      <c r="P2050" t="s">
        <v>887</v>
      </c>
      <c r="Q2050" t="s">
        <v>888</v>
      </c>
      <c r="R2050" t="s">
        <v>35</v>
      </c>
      <c r="S2050" t="s">
        <v>36</v>
      </c>
      <c r="T2050" t="s">
        <v>37</v>
      </c>
      <c r="U2050" t="s">
        <v>38</v>
      </c>
      <c r="V2050" t="s">
        <v>39</v>
      </c>
      <c r="W2050" t="s">
        <v>75</v>
      </c>
      <c r="X2050" t="s">
        <v>889</v>
      </c>
      <c r="Y2050" t="s">
        <v>42</v>
      </c>
    </row>
    <row r="2051" spans="1:25" x14ac:dyDescent="0.25">
      <c r="A2051">
        <v>10141</v>
      </c>
      <c r="B2051">
        <v>40</v>
      </c>
      <c r="C2051" t="s">
        <v>2095</v>
      </c>
      <c r="D2051">
        <v>1</v>
      </c>
      <c r="E2051" t="s">
        <v>3705</v>
      </c>
      <c r="F2051" t="s">
        <v>1177</v>
      </c>
      <c r="G2051" t="s">
        <v>28</v>
      </c>
      <c r="H2051">
        <v>3</v>
      </c>
      <c r="I2051">
        <v>8</v>
      </c>
      <c r="J2051">
        <v>2003</v>
      </c>
      <c r="K2051" t="s">
        <v>278</v>
      </c>
      <c r="L2051">
        <v>118</v>
      </c>
      <c r="M2051" t="s">
        <v>3701</v>
      </c>
      <c r="N2051" t="s">
        <v>866</v>
      </c>
      <c r="O2051" t="s">
        <v>867</v>
      </c>
      <c r="P2051" t="s">
        <v>868</v>
      </c>
      <c r="Q2051" t="s">
        <v>34</v>
      </c>
      <c r="R2051" t="s">
        <v>869</v>
      </c>
      <c r="S2051" t="s">
        <v>34</v>
      </c>
      <c r="T2051" t="s">
        <v>870</v>
      </c>
      <c r="U2051" t="s">
        <v>196</v>
      </c>
      <c r="V2051" t="s">
        <v>52</v>
      </c>
      <c r="W2051" t="s">
        <v>871</v>
      </c>
      <c r="X2051" t="s">
        <v>872</v>
      </c>
      <c r="Y2051" t="s">
        <v>65</v>
      </c>
    </row>
    <row r="2052" spans="1:25" x14ac:dyDescent="0.25">
      <c r="A2052">
        <v>10152</v>
      </c>
      <c r="B2052">
        <v>23</v>
      </c>
      <c r="C2052" t="s">
        <v>77</v>
      </c>
      <c r="D2052">
        <v>3</v>
      </c>
      <c r="E2052" t="s">
        <v>3706</v>
      </c>
      <c r="F2052" t="s">
        <v>2506</v>
      </c>
      <c r="G2052" t="s">
        <v>28</v>
      </c>
      <c r="H2052">
        <v>3</v>
      </c>
      <c r="I2052">
        <v>9</v>
      </c>
      <c r="J2052">
        <v>2003</v>
      </c>
      <c r="K2052" t="s">
        <v>278</v>
      </c>
      <c r="L2052">
        <v>118</v>
      </c>
      <c r="M2052" t="s">
        <v>3701</v>
      </c>
      <c r="N2052" t="s">
        <v>319</v>
      </c>
      <c r="O2052" t="s">
        <v>320</v>
      </c>
      <c r="P2052" t="s">
        <v>321</v>
      </c>
      <c r="Q2052" t="s">
        <v>34</v>
      </c>
      <c r="R2052" t="s">
        <v>322</v>
      </c>
      <c r="S2052" t="s">
        <v>323</v>
      </c>
      <c r="T2052" t="s">
        <v>324</v>
      </c>
      <c r="U2052" t="s">
        <v>139</v>
      </c>
      <c r="V2052" t="s">
        <v>140</v>
      </c>
      <c r="W2052" t="s">
        <v>325</v>
      </c>
      <c r="X2052" t="s">
        <v>326</v>
      </c>
      <c r="Y2052" t="s">
        <v>42</v>
      </c>
    </row>
    <row r="2053" spans="1:25" x14ac:dyDescent="0.25">
      <c r="A2053">
        <v>10165</v>
      </c>
      <c r="B2053">
        <v>24</v>
      </c>
      <c r="C2053" t="s">
        <v>3707</v>
      </c>
      <c r="D2053">
        <v>8</v>
      </c>
      <c r="E2053" t="s">
        <v>3708</v>
      </c>
      <c r="F2053" t="s">
        <v>895</v>
      </c>
      <c r="G2053" t="s">
        <v>28</v>
      </c>
      <c r="H2053">
        <v>4</v>
      </c>
      <c r="I2053">
        <v>10</v>
      </c>
      <c r="J2053">
        <v>2003</v>
      </c>
      <c r="K2053" t="s">
        <v>278</v>
      </c>
      <c r="L2053">
        <v>118</v>
      </c>
      <c r="M2053" t="s">
        <v>3701</v>
      </c>
      <c r="N2053" t="s">
        <v>302</v>
      </c>
      <c r="O2053" t="s">
        <v>303</v>
      </c>
      <c r="P2053" t="s">
        <v>304</v>
      </c>
      <c r="Q2053" t="s">
        <v>34</v>
      </c>
      <c r="R2053" t="s">
        <v>305</v>
      </c>
      <c r="S2053" t="s">
        <v>34</v>
      </c>
      <c r="T2053" t="s">
        <v>306</v>
      </c>
      <c r="U2053" t="s">
        <v>305</v>
      </c>
      <c r="V2053" t="s">
        <v>307</v>
      </c>
      <c r="W2053" t="s">
        <v>308</v>
      </c>
      <c r="X2053" t="s">
        <v>309</v>
      </c>
      <c r="Y2053" t="s">
        <v>42</v>
      </c>
    </row>
    <row r="2054" spans="1:25" x14ac:dyDescent="0.25">
      <c r="A2054">
        <v>10176</v>
      </c>
      <c r="B2054">
        <v>29</v>
      </c>
      <c r="C2054" t="s">
        <v>77</v>
      </c>
      <c r="D2054">
        <v>7</v>
      </c>
      <c r="E2054" t="s">
        <v>3709</v>
      </c>
      <c r="F2054" t="s">
        <v>318</v>
      </c>
      <c r="G2054" t="s">
        <v>28</v>
      </c>
      <c r="H2054">
        <v>4</v>
      </c>
      <c r="I2054">
        <v>11</v>
      </c>
      <c r="J2054">
        <v>2003</v>
      </c>
      <c r="K2054" t="s">
        <v>278</v>
      </c>
      <c r="L2054">
        <v>118</v>
      </c>
      <c r="M2054" t="s">
        <v>3701</v>
      </c>
      <c r="N2054" t="s">
        <v>831</v>
      </c>
      <c r="O2054" t="s">
        <v>832</v>
      </c>
      <c r="P2054" t="s">
        <v>833</v>
      </c>
      <c r="Q2054" t="s">
        <v>34</v>
      </c>
      <c r="R2054" t="s">
        <v>834</v>
      </c>
      <c r="S2054" t="s">
        <v>34</v>
      </c>
      <c r="T2054" t="s">
        <v>835</v>
      </c>
      <c r="U2054" t="s">
        <v>396</v>
      </c>
      <c r="V2054" t="s">
        <v>52</v>
      </c>
      <c r="W2054" t="s">
        <v>836</v>
      </c>
      <c r="X2054" t="s">
        <v>837</v>
      </c>
      <c r="Y2054" t="s">
        <v>42</v>
      </c>
    </row>
    <row r="2055" spans="1:25" x14ac:dyDescent="0.25">
      <c r="A2055">
        <v>10184</v>
      </c>
      <c r="B2055">
        <v>49</v>
      </c>
      <c r="C2055" t="s">
        <v>77</v>
      </c>
      <c r="D2055">
        <v>2</v>
      </c>
      <c r="E2055" t="s">
        <v>3710</v>
      </c>
      <c r="F2055" t="s">
        <v>602</v>
      </c>
      <c r="G2055" t="s">
        <v>28</v>
      </c>
      <c r="H2055">
        <v>4</v>
      </c>
      <c r="I2055">
        <v>11</v>
      </c>
      <c r="J2055">
        <v>2003</v>
      </c>
      <c r="K2055" t="s">
        <v>278</v>
      </c>
      <c r="L2055">
        <v>118</v>
      </c>
      <c r="M2055" t="s">
        <v>3701</v>
      </c>
      <c r="N2055" t="s">
        <v>1183</v>
      </c>
      <c r="O2055" t="s">
        <v>1184</v>
      </c>
      <c r="P2055" t="s">
        <v>1185</v>
      </c>
      <c r="Q2055" t="s">
        <v>34</v>
      </c>
      <c r="R2055" t="s">
        <v>1186</v>
      </c>
      <c r="S2055" t="s">
        <v>34</v>
      </c>
      <c r="T2055" t="s">
        <v>1187</v>
      </c>
      <c r="U2055" t="s">
        <v>273</v>
      </c>
      <c r="V2055" t="s">
        <v>52</v>
      </c>
      <c r="W2055" t="s">
        <v>1188</v>
      </c>
      <c r="X2055" t="s">
        <v>1189</v>
      </c>
      <c r="Y2055" t="s">
        <v>65</v>
      </c>
    </row>
    <row r="2056" spans="1:25" x14ac:dyDescent="0.25">
      <c r="A2056">
        <v>10195</v>
      </c>
      <c r="B2056">
        <v>34</v>
      </c>
      <c r="C2056" t="s">
        <v>77</v>
      </c>
      <c r="D2056">
        <v>2</v>
      </c>
      <c r="E2056" t="s">
        <v>3711</v>
      </c>
      <c r="F2056" t="s">
        <v>337</v>
      </c>
      <c r="G2056" t="s">
        <v>28</v>
      </c>
      <c r="H2056">
        <v>4</v>
      </c>
      <c r="I2056">
        <v>11</v>
      </c>
      <c r="J2056">
        <v>2003</v>
      </c>
      <c r="K2056" t="s">
        <v>278</v>
      </c>
      <c r="L2056">
        <v>118</v>
      </c>
      <c r="M2056" t="s">
        <v>3701</v>
      </c>
      <c r="N2056" t="s">
        <v>510</v>
      </c>
      <c r="O2056" t="s">
        <v>511</v>
      </c>
      <c r="P2056" t="s">
        <v>512</v>
      </c>
      <c r="Q2056" t="s">
        <v>34</v>
      </c>
      <c r="R2056" t="s">
        <v>513</v>
      </c>
      <c r="S2056" t="s">
        <v>36</v>
      </c>
      <c r="T2056" t="s">
        <v>514</v>
      </c>
      <c r="U2056" t="s">
        <v>38</v>
      </c>
      <c r="V2056" t="s">
        <v>39</v>
      </c>
      <c r="W2056" t="s">
        <v>149</v>
      </c>
      <c r="X2056" t="s">
        <v>363</v>
      </c>
      <c r="Y2056" t="s">
        <v>65</v>
      </c>
    </row>
    <row r="2057" spans="1:25" x14ac:dyDescent="0.25">
      <c r="A2057">
        <v>10207</v>
      </c>
      <c r="B2057">
        <v>28</v>
      </c>
      <c r="C2057" t="s">
        <v>77</v>
      </c>
      <c r="D2057">
        <v>3</v>
      </c>
      <c r="E2057" t="s">
        <v>3712</v>
      </c>
      <c r="F2057" t="s">
        <v>736</v>
      </c>
      <c r="G2057" t="s">
        <v>28</v>
      </c>
      <c r="H2057">
        <v>4</v>
      </c>
      <c r="I2057">
        <v>12</v>
      </c>
      <c r="J2057">
        <v>2003</v>
      </c>
      <c r="K2057" t="s">
        <v>278</v>
      </c>
      <c r="L2057">
        <v>118</v>
      </c>
      <c r="M2057" t="s">
        <v>3701</v>
      </c>
      <c r="N2057" t="s">
        <v>737</v>
      </c>
      <c r="O2057" t="s">
        <v>738</v>
      </c>
      <c r="P2057" t="s">
        <v>739</v>
      </c>
      <c r="Q2057" t="s">
        <v>34</v>
      </c>
      <c r="R2057" t="s">
        <v>659</v>
      </c>
      <c r="S2057" t="s">
        <v>185</v>
      </c>
      <c r="T2057" t="s">
        <v>660</v>
      </c>
      <c r="U2057" t="s">
        <v>38</v>
      </c>
      <c r="V2057" t="s">
        <v>39</v>
      </c>
      <c r="W2057" t="s">
        <v>740</v>
      </c>
      <c r="X2057" t="s">
        <v>422</v>
      </c>
      <c r="Y2057" t="s">
        <v>42</v>
      </c>
    </row>
    <row r="2058" spans="1:25" x14ac:dyDescent="0.25">
      <c r="A2058">
        <v>10220</v>
      </c>
      <c r="B2058">
        <v>37</v>
      </c>
      <c r="C2058" t="s">
        <v>77</v>
      </c>
      <c r="D2058">
        <v>7</v>
      </c>
      <c r="E2058" t="s">
        <v>3713</v>
      </c>
      <c r="F2058" t="s">
        <v>902</v>
      </c>
      <c r="G2058" t="s">
        <v>28</v>
      </c>
      <c r="H2058">
        <v>1</v>
      </c>
      <c r="I2058">
        <v>2</v>
      </c>
      <c r="J2058">
        <v>2004</v>
      </c>
      <c r="K2058" t="s">
        <v>278</v>
      </c>
      <c r="L2058">
        <v>118</v>
      </c>
      <c r="M2058" t="s">
        <v>3701</v>
      </c>
      <c r="N2058" t="s">
        <v>903</v>
      </c>
      <c r="O2058" t="s">
        <v>904</v>
      </c>
      <c r="P2058" t="s">
        <v>905</v>
      </c>
      <c r="Q2058" t="s">
        <v>906</v>
      </c>
      <c r="R2058" t="s">
        <v>907</v>
      </c>
      <c r="S2058" t="s">
        <v>34</v>
      </c>
      <c r="T2058" t="s">
        <v>908</v>
      </c>
      <c r="U2058" t="s">
        <v>909</v>
      </c>
      <c r="V2058" t="s">
        <v>52</v>
      </c>
      <c r="W2058" t="s">
        <v>910</v>
      </c>
      <c r="X2058" t="s">
        <v>911</v>
      </c>
      <c r="Y2058" t="s">
        <v>65</v>
      </c>
    </row>
    <row r="2059" spans="1:25" x14ac:dyDescent="0.25">
      <c r="A2059">
        <v>10230</v>
      </c>
      <c r="B2059">
        <v>45</v>
      </c>
      <c r="C2059" t="s">
        <v>77</v>
      </c>
      <c r="D2059">
        <v>5</v>
      </c>
      <c r="E2059" t="s">
        <v>3714</v>
      </c>
      <c r="F2059" t="s">
        <v>1039</v>
      </c>
      <c r="G2059" t="s">
        <v>28</v>
      </c>
      <c r="H2059">
        <v>1</v>
      </c>
      <c r="I2059">
        <v>3</v>
      </c>
      <c r="J2059">
        <v>2004</v>
      </c>
      <c r="K2059" t="s">
        <v>278</v>
      </c>
      <c r="L2059">
        <v>118</v>
      </c>
      <c r="M2059" t="s">
        <v>3701</v>
      </c>
      <c r="N2059" t="s">
        <v>849</v>
      </c>
      <c r="O2059" t="s">
        <v>850</v>
      </c>
      <c r="P2059" t="s">
        <v>851</v>
      </c>
      <c r="Q2059" t="s">
        <v>34</v>
      </c>
      <c r="R2059" t="s">
        <v>852</v>
      </c>
      <c r="S2059" t="s">
        <v>34</v>
      </c>
      <c r="T2059" t="s">
        <v>853</v>
      </c>
      <c r="U2059" t="s">
        <v>810</v>
      </c>
      <c r="V2059" t="s">
        <v>52</v>
      </c>
      <c r="W2059" t="s">
        <v>854</v>
      </c>
      <c r="X2059" t="s">
        <v>731</v>
      </c>
      <c r="Y2059" t="s">
        <v>65</v>
      </c>
    </row>
    <row r="2060" spans="1:25" x14ac:dyDescent="0.25">
      <c r="A2060">
        <v>10246</v>
      </c>
      <c r="B2060">
        <v>46</v>
      </c>
      <c r="C2060" t="s">
        <v>77</v>
      </c>
      <c r="D2060">
        <v>1</v>
      </c>
      <c r="E2060" t="s">
        <v>3715</v>
      </c>
      <c r="F2060" t="s">
        <v>920</v>
      </c>
      <c r="G2060" t="s">
        <v>28</v>
      </c>
      <c r="H2060">
        <v>2</v>
      </c>
      <c r="I2060">
        <v>5</v>
      </c>
      <c r="J2060">
        <v>2004</v>
      </c>
      <c r="K2060" t="s">
        <v>278</v>
      </c>
      <c r="L2060">
        <v>118</v>
      </c>
      <c r="M2060" t="s">
        <v>3701</v>
      </c>
      <c r="N2060" t="s">
        <v>268</v>
      </c>
      <c r="O2060" t="s">
        <v>269</v>
      </c>
      <c r="P2060" t="s">
        <v>270</v>
      </c>
      <c r="Q2060" t="s">
        <v>34</v>
      </c>
      <c r="R2060" t="s">
        <v>271</v>
      </c>
      <c r="S2060" t="s">
        <v>34</v>
      </c>
      <c r="T2060" t="s">
        <v>272</v>
      </c>
      <c r="U2060" t="s">
        <v>273</v>
      </c>
      <c r="V2060" t="s">
        <v>52</v>
      </c>
      <c r="W2060" t="s">
        <v>274</v>
      </c>
      <c r="X2060" t="s">
        <v>275</v>
      </c>
      <c r="Y2060" t="s">
        <v>65</v>
      </c>
    </row>
    <row r="2061" spans="1:25" x14ac:dyDescent="0.25">
      <c r="A2061">
        <v>10271</v>
      </c>
      <c r="B2061">
        <v>22</v>
      </c>
      <c r="C2061" t="s">
        <v>77</v>
      </c>
      <c r="D2061">
        <v>1</v>
      </c>
      <c r="E2061" t="s">
        <v>3716</v>
      </c>
      <c r="F2061" t="s">
        <v>922</v>
      </c>
      <c r="G2061" t="s">
        <v>28</v>
      </c>
      <c r="H2061">
        <v>3</v>
      </c>
      <c r="I2061">
        <v>7</v>
      </c>
      <c r="J2061">
        <v>2004</v>
      </c>
      <c r="K2061" t="s">
        <v>278</v>
      </c>
      <c r="L2061">
        <v>118</v>
      </c>
      <c r="M2061" t="s">
        <v>3701</v>
      </c>
      <c r="N2061" t="s">
        <v>417</v>
      </c>
      <c r="O2061" t="s">
        <v>418</v>
      </c>
      <c r="P2061" t="s">
        <v>419</v>
      </c>
      <c r="Q2061" t="s">
        <v>34</v>
      </c>
      <c r="R2061" t="s">
        <v>420</v>
      </c>
      <c r="S2061" t="s">
        <v>73</v>
      </c>
      <c r="T2061" t="s">
        <v>167</v>
      </c>
      <c r="U2061" t="s">
        <v>38</v>
      </c>
      <c r="V2061" t="s">
        <v>39</v>
      </c>
      <c r="W2061" t="s">
        <v>421</v>
      </c>
      <c r="X2061" t="s">
        <v>422</v>
      </c>
      <c r="Y2061" t="s">
        <v>65</v>
      </c>
    </row>
    <row r="2062" spans="1:25" x14ac:dyDescent="0.25">
      <c r="A2062">
        <v>10282</v>
      </c>
      <c r="B2062">
        <v>39</v>
      </c>
      <c r="C2062" t="s">
        <v>77</v>
      </c>
      <c r="D2062">
        <v>10</v>
      </c>
      <c r="E2062" t="s">
        <v>3717</v>
      </c>
      <c r="F2062" t="s">
        <v>647</v>
      </c>
      <c r="G2062" t="s">
        <v>28</v>
      </c>
      <c r="H2062">
        <v>3</v>
      </c>
      <c r="I2062">
        <v>8</v>
      </c>
      <c r="J2062">
        <v>2004</v>
      </c>
      <c r="K2062" t="s">
        <v>278</v>
      </c>
      <c r="L2062">
        <v>118</v>
      </c>
      <c r="M2062" t="s">
        <v>3701</v>
      </c>
      <c r="N2062" t="s">
        <v>417</v>
      </c>
      <c r="O2062" t="s">
        <v>418</v>
      </c>
      <c r="P2062" t="s">
        <v>419</v>
      </c>
      <c r="Q2062" t="s">
        <v>34</v>
      </c>
      <c r="R2062" t="s">
        <v>420</v>
      </c>
      <c r="S2062" t="s">
        <v>73</v>
      </c>
      <c r="T2062" t="s">
        <v>167</v>
      </c>
      <c r="U2062" t="s">
        <v>38</v>
      </c>
      <c r="V2062" t="s">
        <v>39</v>
      </c>
      <c r="W2062" t="s">
        <v>421</v>
      </c>
      <c r="X2062" t="s">
        <v>422</v>
      </c>
      <c r="Y2062" t="s">
        <v>65</v>
      </c>
    </row>
    <row r="2063" spans="1:25" x14ac:dyDescent="0.25">
      <c r="A2063">
        <v>10292</v>
      </c>
      <c r="B2063">
        <v>27</v>
      </c>
      <c r="C2063" t="s">
        <v>77</v>
      </c>
      <c r="D2063">
        <v>4</v>
      </c>
      <c r="E2063" t="s">
        <v>3718</v>
      </c>
      <c r="F2063" t="s">
        <v>400</v>
      </c>
      <c r="G2063" t="s">
        <v>28</v>
      </c>
      <c r="H2063">
        <v>3</v>
      </c>
      <c r="I2063">
        <v>9</v>
      </c>
      <c r="J2063">
        <v>2004</v>
      </c>
      <c r="K2063" t="s">
        <v>278</v>
      </c>
      <c r="L2063">
        <v>118</v>
      </c>
      <c r="M2063" t="s">
        <v>3701</v>
      </c>
      <c r="N2063" t="s">
        <v>31</v>
      </c>
      <c r="O2063" t="s">
        <v>32</v>
      </c>
      <c r="P2063" t="s">
        <v>33</v>
      </c>
      <c r="Q2063" t="s">
        <v>34</v>
      </c>
      <c r="R2063" t="s">
        <v>35</v>
      </c>
      <c r="S2063" t="s">
        <v>36</v>
      </c>
      <c r="T2063" t="s">
        <v>37</v>
      </c>
      <c r="U2063" t="s">
        <v>38</v>
      </c>
      <c r="V2063" t="s">
        <v>39</v>
      </c>
      <c r="W2063" t="s">
        <v>40</v>
      </c>
      <c r="X2063" t="s">
        <v>41</v>
      </c>
      <c r="Y2063" t="s">
        <v>65</v>
      </c>
    </row>
    <row r="2064" spans="1:25" x14ac:dyDescent="0.25">
      <c r="A2064">
        <v>10305</v>
      </c>
      <c r="B2064">
        <v>36</v>
      </c>
      <c r="C2064" t="s">
        <v>77</v>
      </c>
      <c r="D2064">
        <v>1</v>
      </c>
      <c r="E2064" t="s">
        <v>3719</v>
      </c>
      <c r="F2064" t="s">
        <v>759</v>
      </c>
      <c r="G2064" t="s">
        <v>28</v>
      </c>
      <c r="H2064">
        <v>4</v>
      </c>
      <c r="I2064">
        <v>10</v>
      </c>
      <c r="J2064">
        <v>2004</v>
      </c>
      <c r="K2064" t="s">
        <v>278</v>
      </c>
      <c r="L2064">
        <v>118</v>
      </c>
      <c r="M2064" t="s">
        <v>3701</v>
      </c>
      <c r="N2064" t="s">
        <v>181</v>
      </c>
      <c r="O2064" t="s">
        <v>182</v>
      </c>
      <c r="P2064" t="s">
        <v>183</v>
      </c>
      <c r="Q2064" t="s">
        <v>34</v>
      </c>
      <c r="R2064" t="s">
        <v>184</v>
      </c>
      <c r="S2064" t="s">
        <v>185</v>
      </c>
      <c r="T2064" t="s">
        <v>186</v>
      </c>
      <c r="U2064" t="s">
        <v>38</v>
      </c>
      <c r="V2064" t="s">
        <v>39</v>
      </c>
      <c r="W2064" t="s">
        <v>187</v>
      </c>
      <c r="X2064" t="s">
        <v>188</v>
      </c>
      <c r="Y2064" t="s">
        <v>65</v>
      </c>
    </row>
    <row r="2065" spans="1:25" x14ac:dyDescent="0.25">
      <c r="A2065">
        <v>10314</v>
      </c>
      <c r="B2065">
        <v>38</v>
      </c>
      <c r="C2065" t="s">
        <v>77</v>
      </c>
      <c r="D2065">
        <v>10</v>
      </c>
      <c r="E2065" t="s">
        <v>3720</v>
      </c>
      <c r="F2065" t="s">
        <v>761</v>
      </c>
      <c r="G2065" t="s">
        <v>28</v>
      </c>
      <c r="H2065">
        <v>4</v>
      </c>
      <c r="I2065">
        <v>10</v>
      </c>
      <c r="J2065">
        <v>2004</v>
      </c>
      <c r="K2065" t="s">
        <v>278</v>
      </c>
      <c r="L2065">
        <v>118</v>
      </c>
      <c r="M2065" t="s">
        <v>3701</v>
      </c>
      <c r="N2065" t="s">
        <v>934</v>
      </c>
      <c r="O2065" t="s">
        <v>935</v>
      </c>
      <c r="P2065" t="s">
        <v>936</v>
      </c>
      <c r="Q2065" t="s">
        <v>34</v>
      </c>
      <c r="R2065" t="s">
        <v>937</v>
      </c>
      <c r="S2065" t="s">
        <v>34</v>
      </c>
      <c r="T2065" t="s">
        <v>938</v>
      </c>
      <c r="U2065" t="s">
        <v>567</v>
      </c>
      <c r="V2065" t="s">
        <v>52</v>
      </c>
      <c r="W2065" t="s">
        <v>939</v>
      </c>
      <c r="X2065" t="s">
        <v>940</v>
      </c>
      <c r="Y2065" t="s">
        <v>65</v>
      </c>
    </row>
    <row r="2066" spans="1:25" x14ac:dyDescent="0.25">
      <c r="A2066">
        <v>10325</v>
      </c>
      <c r="B2066">
        <v>44</v>
      </c>
      <c r="C2066" t="s">
        <v>77</v>
      </c>
      <c r="D2066">
        <v>5</v>
      </c>
      <c r="E2066" t="s">
        <v>3721</v>
      </c>
      <c r="F2066" t="s">
        <v>676</v>
      </c>
      <c r="G2066" t="s">
        <v>28</v>
      </c>
      <c r="H2066">
        <v>4</v>
      </c>
      <c r="I2066">
        <v>11</v>
      </c>
      <c r="J2066">
        <v>2004</v>
      </c>
      <c r="K2066" t="s">
        <v>278</v>
      </c>
      <c r="L2066">
        <v>118</v>
      </c>
      <c r="M2066" t="s">
        <v>3701</v>
      </c>
      <c r="N2066" t="s">
        <v>201</v>
      </c>
      <c r="O2066" t="s">
        <v>202</v>
      </c>
      <c r="P2066" t="s">
        <v>203</v>
      </c>
      <c r="Q2066" t="s">
        <v>34</v>
      </c>
      <c r="R2066" t="s">
        <v>204</v>
      </c>
      <c r="S2066" t="s">
        <v>34</v>
      </c>
      <c r="T2066" t="s">
        <v>205</v>
      </c>
      <c r="U2066" t="s">
        <v>112</v>
      </c>
      <c r="V2066" t="s">
        <v>52</v>
      </c>
      <c r="W2066" t="s">
        <v>206</v>
      </c>
      <c r="X2066" t="s">
        <v>207</v>
      </c>
      <c r="Y2066" t="s">
        <v>65</v>
      </c>
    </row>
    <row r="2067" spans="1:25" x14ac:dyDescent="0.25">
      <c r="A2067">
        <v>10336</v>
      </c>
      <c r="B2067">
        <v>31</v>
      </c>
      <c r="C2067" t="s">
        <v>77</v>
      </c>
      <c r="D2067">
        <v>5</v>
      </c>
      <c r="E2067" t="s">
        <v>3722</v>
      </c>
      <c r="F2067" t="s">
        <v>945</v>
      </c>
      <c r="G2067" t="s">
        <v>28</v>
      </c>
      <c r="H2067">
        <v>4</v>
      </c>
      <c r="I2067">
        <v>11</v>
      </c>
      <c r="J2067">
        <v>2004</v>
      </c>
      <c r="K2067" t="s">
        <v>278</v>
      </c>
      <c r="L2067">
        <v>118</v>
      </c>
      <c r="M2067" t="s">
        <v>3701</v>
      </c>
      <c r="N2067" t="s">
        <v>713</v>
      </c>
      <c r="O2067" t="s">
        <v>714</v>
      </c>
      <c r="P2067" t="s">
        <v>715</v>
      </c>
      <c r="Q2067" t="s">
        <v>34</v>
      </c>
      <c r="R2067" t="s">
        <v>61</v>
      </c>
      <c r="S2067" t="s">
        <v>34</v>
      </c>
      <c r="T2067" t="s">
        <v>716</v>
      </c>
      <c r="U2067" t="s">
        <v>51</v>
      </c>
      <c r="V2067" t="s">
        <v>52</v>
      </c>
      <c r="W2067" t="s">
        <v>717</v>
      </c>
      <c r="X2067" t="s">
        <v>718</v>
      </c>
      <c r="Y2067" t="s">
        <v>65</v>
      </c>
    </row>
    <row r="2068" spans="1:25" x14ac:dyDescent="0.25">
      <c r="A2068">
        <v>10349</v>
      </c>
      <c r="B2068">
        <v>23</v>
      </c>
      <c r="C2068" t="s">
        <v>77</v>
      </c>
      <c r="D2068">
        <v>2</v>
      </c>
      <c r="E2068" t="s">
        <v>3723</v>
      </c>
      <c r="F2068" t="s">
        <v>1117</v>
      </c>
      <c r="G2068" t="s">
        <v>28</v>
      </c>
      <c r="H2068">
        <v>4</v>
      </c>
      <c r="I2068">
        <v>12</v>
      </c>
      <c r="J2068">
        <v>2004</v>
      </c>
      <c r="K2068" t="s">
        <v>278</v>
      </c>
      <c r="L2068">
        <v>118</v>
      </c>
      <c r="M2068" t="s">
        <v>3701</v>
      </c>
      <c r="N2068" t="s">
        <v>885</v>
      </c>
      <c r="O2068" t="s">
        <v>886</v>
      </c>
      <c r="P2068" t="s">
        <v>887</v>
      </c>
      <c r="Q2068" t="s">
        <v>888</v>
      </c>
      <c r="R2068" t="s">
        <v>35</v>
      </c>
      <c r="S2068" t="s">
        <v>36</v>
      </c>
      <c r="T2068" t="s">
        <v>37</v>
      </c>
      <c r="U2068" t="s">
        <v>38</v>
      </c>
      <c r="V2068" t="s">
        <v>39</v>
      </c>
      <c r="W2068" t="s">
        <v>75</v>
      </c>
      <c r="X2068" t="s">
        <v>889</v>
      </c>
      <c r="Y2068" t="s">
        <v>65</v>
      </c>
    </row>
    <row r="2069" spans="1:25" x14ac:dyDescent="0.25">
      <c r="A2069">
        <v>10359</v>
      </c>
      <c r="B2069">
        <v>22</v>
      </c>
      <c r="C2069" t="s">
        <v>77</v>
      </c>
      <c r="D2069">
        <v>7</v>
      </c>
      <c r="E2069" t="s">
        <v>3724</v>
      </c>
      <c r="F2069" t="s">
        <v>685</v>
      </c>
      <c r="G2069" t="s">
        <v>28</v>
      </c>
      <c r="H2069">
        <v>4</v>
      </c>
      <c r="I2069">
        <v>12</v>
      </c>
      <c r="J2069">
        <v>2004</v>
      </c>
      <c r="K2069" t="s">
        <v>278</v>
      </c>
      <c r="L2069">
        <v>118</v>
      </c>
      <c r="M2069" t="s">
        <v>3701</v>
      </c>
      <c r="N2069" t="s">
        <v>46</v>
      </c>
      <c r="O2069" t="s">
        <v>47</v>
      </c>
      <c r="P2069" t="s">
        <v>48</v>
      </c>
      <c r="Q2069" t="s">
        <v>34</v>
      </c>
      <c r="R2069" t="s">
        <v>49</v>
      </c>
      <c r="S2069" t="s">
        <v>34</v>
      </c>
      <c r="T2069" t="s">
        <v>50</v>
      </c>
      <c r="U2069" t="s">
        <v>51</v>
      </c>
      <c r="V2069" t="s">
        <v>52</v>
      </c>
      <c r="W2069" t="s">
        <v>53</v>
      </c>
      <c r="X2069" t="s">
        <v>54</v>
      </c>
      <c r="Y2069" t="s">
        <v>42</v>
      </c>
    </row>
    <row r="2070" spans="1:25" x14ac:dyDescent="0.25">
      <c r="A2070">
        <v>10371</v>
      </c>
      <c r="B2070">
        <v>28</v>
      </c>
      <c r="C2070" t="s">
        <v>3725</v>
      </c>
      <c r="D2070">
        <v>9</v>
      </c>
      <c r="E2070" t="s">
        <v>3726</v>
      </c>
      <c r="F2070" t="s">
        <v>950</v>
      </c>
      <c r="G2070" t="s">
        <v>28</v>
      </c>
      <c r="H2070">
        <v>1</v>
      </c>
      <c r="I2070">
        <v>1</v>
      </c>
      <c r="J2070">
        <v>2005</v>
      </c>
      <c r="K2070" t="s">
        <v>278</v>
      </c>
      <c r="L2070">
        <v>118</v>
      </c>
      <c r="M2070" t="s">
        <v>3701</v>
      </c>
      <c r="N2070" t="s">
        <v>417</v>
      </c>
      <c r="O2070" t="s">
        <v>418</v>
      </c>
      <c r="P2070" t="s">
        <v>419</v>
      </c>
      <c r="Q2070" t="s">
        <v>34</v>
      </c>
      <c r="R2070" t="s">
        <v>420</v>
      </c>
      <c r="S2070" t="s">
        <v>73</v>
      </c>
      <c r="T2070" t="s">
        <v>167</v>
      </c>
      <c r="U2070" t="s">
        <v>38</v>
      </c>
      <c r="V2070" t="s">
        <v>39</v>
      </c>
      <c r="W2070" t="s">
        <v>421</v>
      </c>
      <c r="X2070" t="s">
        <v>422</v>
      </c>
      <c r="Y2070" t="s">
        <v>42</v>
      </c>
    </row>
    <row r="2071" spans="1:25" x14ac:dyDescent="0.25">
      <c r="A2071">
        <v>10383</v>
      </c>
      <c r="B2071">
        <v>21</v>
      </c>
      <c r="C2071" t="s">
        <v>3727</v>
      </c>
      <c r="D2071">
        <v>4</v>
      </c>
      <c r="E2071" t="s">
        <v>3728</v>
      </c>
      <c r="F2071" t="s">
        <v>1764</v>
      </c>
      <c r="G2071" t="s">
        <v>28</v>
      </c>
      <c r="H2071">
        <v>1</v>
      </c>
      <c r="I2071">
        <v>2</v>
      </c>
      <c r="J2071">
        <v>2005</v>
      </c>
      <c r="K2071" t="s">
        <v>278</v>
      </c>
      <c r="L2071">
        <v>118</v>
      </c>
      <c r="M2071" t="s">
        <v>3701</v>
      </c>
      <c r="N2071" t="s">
        <v>268</v>
      </c>
      <c r="O2071" t="s">
        <v>269</v>
      </c>
      <c r="P2071" t="s">
        <v>270</v>
      </c>
      <c r="Q2071" t="s">
        <v>34</v>
      </c>
      <c r="R2071" t="s">
        <v>271</v>
      </c>
      <c r="S2071" t="s">
        <v>34</v>
      </c>
      <c r="T2071" t="s">
        <v>272</v>
      </c>
      <c r="U2071" t="s">
        <v>273</v>
      </c>
      <c r="V2071" t="s">
        <v>52</v>
      </c>
      <c r="W2071" t="s">
        <v>274</v>
      </c>
      <c r="X2071" t="s">
        <v>275</v>
      </c>
      <c r="Y2071" t="s">
        <v>42</v>
      </c>
    </row>
    <row r="2072" spans="1:25" x14ac:dyDescent="0.25">
      <c r="A2072">
        <v>10394</v>
      </c>
      <c r="B2072">
        <v>37</v>
      </c>
      <c r="C2072" t="s">
        <v>77</v>
      </c>
      <c r="D2072">
        <v>7</v>
      </c>
      <c r="E2072" t="s">
        <v>3729</v>
      </c>
      <c r="F2072" t="s">
        <v>2240</v>
      </c>
      <c r="G2072" t="s">
        <v>28</v>
      </c>
      <c r="H2072">
        <v>1</v>
      </c>
      <c r="I2072">
        <v>3</v>
      </c>
      <c r="J2072">
        <v>2005</v>
      </c>
      <c r="K2072" t="s">
        <v>278</v>
      </c>
      <c r="L2072">
        <v>118</v>
      </c>
      <c r="M2072" t="s">
        <v>3701</v>
      </c>
      <c r="N2072" t="s">
        <v>268</v>
      </c>
      <c r="O2072" t="s">
        <v>269</v>
      </c>
      <c r="P2072" t="s">
        <v>270</v>
      </c>
      <c r="Q2072" t="s">
        <v>34</v>
      </c>
      <c r="R2072" t="s">
        <v>271</v>
      </c>
      <c r="S2072" t="s">
        <v>34</v>
      </c>
      <c r="T2072" t="s">
        <v>272</v>
      </c>
      <c r="U2072" t="s">
        <v>273</v>
      </c>
      <c r="V2072" t="s">
        <v>52</v>
      </c>
      <c r="W2072" t="s">
        <v>274</v>
      </c>
      <c r="X2072" t="s">
        <v>275</v>
      </c>
      <c r="Y2072" t="s">
        <v>65</v>
      </c>
    </row>
    <row r="2073" spans="1:25" x14ac:dyDescent="0.25">
      <c r="A2073">
        <v>10412</v>
      </c>
      <c r="B2073">
        <v>31</v>
      </c>
      <c r="C2073" t="s">
        <v>77</v>
      </c>
      <c r="D2073">
        <v>1</v>
      </c>
      <c r="E2073" t="s">
        <v>3730</v>
      </c>
      <c r="F2073" t="s">
        <v>1220</v>
      </c>
      <c r="G2073" t="s">
        <v>28</v>
      </c>
      <c r="H2073">
        <v>2</v>
      </c>
      <c r="I2073">
        <v>5</v>
      </c>
      <c r="J2073">
        <v>2005</v>
      </c>
      <c r="K2073" t="s">
        <v>278</v>
      </c>
      <c r="L2073">
        <v>118</v>
      </c>
      <c r="M2073" t="s">
        <v>3701</v>
      </c>
      <c r="N2073" t="s">
        <v>268</v>
      </c>
      <c r="O2073" t="s">
        <v>269</v>
      </c>
      <c r="P2073" t="s">
        <v>270</v>
      </c>
      <c r="Q2073" t="s">
        <v>34</v>
      </c>
      <c r="R2073" t="s">
        <v>271</v>
      </c>
      <c r="S2073" t="s">
        <v>34</v>
      </c>
      <c r="T2073" t="s">
        <v>272</v>
      </c>
      <c r="U2073" t="s">
        <v>273</v>
      </c>
      <c r="V2073" t="s">
        <v>52</v>
      </c>
      <c r="W2073" t="s">
        <v>274</v>
      </c>
      <c r="X2073" t="s">
        <v>275</v>
      </c>
      <c r="Y2073" t="s">
        <v>65</v>
      </c>
    </row>
    <row r="2074" spans="1:25" x14ac:dyDescent="0.25">
      <c r="A2074">
        <v>10103</v>
      </c>
      <c r="B2074">
        <v>25</v>
      </c>
      <c r="C2074" t="s">
        <v>77</v>
      </c>
      <c r="D2074">
        <v>15</v>
      </c>
      <c r="E2074" t="s">
        <v>3731</v>
      </c>
      <c r="F2074" t="s">
        <v>277</v>
      </c>
      <c r="G2074" t="s">
        <v>28</v>
      </c>
      <c r="H2074">
        <v>1</v>
      </c>
      <c r="I2074">
        <v>1</v>
      </c>
      <c r="J2074">
        <v>2003</v>
      </c>
      <c r="K2074" t="s">
        <v>1354</v>
      </c>
      <c r="L2074">
        <v>97</v>
      </c>
      <c r="M2074" t="s">
        <v>3732</v>
      </c>
      <c r="N2074" t="s">
        <v>201</v>
      </c>
      <c r="O2074" t="s">
        <v>202</v>
      </c>
      <c r="P2074" t="s">
        <v>203</v>
      </c>
      <c r="Q2074" t="s">
        <v>34</v>
      </c>
      <c r="R2074" t="s">
        <v>204</v>
      </c>
      <c r="S2074" t="s">
        <v>34</v>
      </c>
      <c r="T2074" t="s">
        <v>205</v>
      </c>
      <c r="U2074" t="s">
        <v>112</v>
      </c>
      <c r="V2074" t="s">
        <v>52</v>
      </c>
      <c r="W2074" t="s">
        <v>206</v>
      </c>
      <c r="X2074" t="s">
        <v>207</v>
      </c>
      <c r="Y2074" t="s">
        <v>42</v>
      </c>
    </row>
    <row r="2075" spans="1:25" x14ac:dyDescent="0.25">
      <c r="A2075">
        <v>10111</v>
      </c>
      <c r="B2075">
        <v>26</v>
      </c>
      <c r="C2075" t="s">
        <v>3733</v>
      </c>
      <c r="D2075">
        <v>3</v>
      </c>
      <c r="E2075" t="s">
        <v>3734</v>
      </c>
      <c r="F2075" t="s">
        <v>1358</v>
      </c>
      <c r="G2075" t="s">
        <v>28</v>
      </c>
      <c r="H2075">
        <v>1</v>
      </c>
      <c r="I2075">
        <v>3</v>
      </c>
      <c r="J2075">
        <v>2003</v>
      </c>
      <c r="K2075" t="s">
        <v>1354</v>
      </c>
      <c r="L2075">
        <v>97</v>
      </c>
      <c r="M2075" t="s">
        <v>3732</v>
      </c>
      <c r="N2075" t="s">
        <v>118</v>
      </c>
      <c r="O2075" t="s">
        <v>119</v>
      </c>
      <c r="P2075" t="s">
        <v>120</v>
      </c>
      <c r="Q2075" t="s">
        <v>34</v>
      </c>
      <c r="R2075" t="s">
        <v>83</v>
      </c>
      <c r="S2075" t="s">
        <v>73</v>
      </c>
      <c r="T2075" t="s">
        <v>34</v>
      </c>
      <c r="U2075" t="s">
        <v>38</v>
      </c>
      <c r="V2075" t="s">
        <v>39</v>
      </c>
      <c r="W2075" t="s">
        <v>121</v>
      </c>
      <c r="X2075" t="s">
        <v>76</v>
      </c>
      <c r="Y2075" t="s">
        <v>42</v>
      </c>
    </row>
    <row r="2076" spans="1:25" x14ac:dyDescent="0.25">
      <c r="A2076">
        <v>10126</v>
      </c>
      <c r="B2076">
        <v>34</v>
      </c>
      <c r="C2076" t="s">
        <v>77</v>
      </c>
      <c r="D2076">
        <v>15</v>
      </c>
      <c r="E2076" t="s">
        <v>3735</v>
      </c>
      <c r="F2076" t="s">
        <v>291</v>
      </c>
      <c r="G2076" t="s">
        <v>28</v>
      </c>
      <c r="H2076">
        <v>2</v>
      </c>
      <c r="I2076">
        <v>5</v>
      </c>
      <c r="J2076">
        <v>2003</v>
      </c>
      <c r="K2076" t="s">
        <v>1354</v>
      </c>
      <c r="L2076">
        <v>97</v>
      </c>
      <c r="M2076" t="s">
        <v>3732</v>
      </c>
      <c r="N2076" t="s">
        <v>292</v>
      </c>
      <c r="O2076" t="s">
        <v>293</v>
      </c>
      <c r="P2076" t="s">
        <v>294</v>
      </c>
      <c r="Q2076" t="s">
        <v>34</v>
      </c>
      <c r="R2076" t="s">
        <v>271</v>
      </c>
      <c r="S2076" t="s">
        <v>34</v>
      </c>
      <c r="T2076" t="s">
        <v>295</v>
      </c>
      <c r="U2076" t="s">
        <v>273</v>
      </c>
      <c r="V2076" t="s">
        <v>52</v>
      </c>
      <c r="W2076" t="s">
        <v>296</v>
      </c>
      <c r="X2076" t="s">
        <v>297</v>
      </c>
      <c r="Y2076" t="s">
        <v>65</v>
      </c>
    </row>
    <row r="2077" spans="1:25" x14ac:dyDescent="0.25">
      <c r="A2077">
        <v>10139</v>
      </c>
      <c r="B2077">
        <v>29</v>
      </c>
      <c r="C2077" t="s">
        <v>77</v>
      </c>
      <c r="D2077">
        <v>4</v>
      </c>
      <c r="E2077" t="s">
        <v>3736</v>
      </c>
      <c r="F2077" t="s">
        <v>1362</v>
      </c>
      <c r="G2077" t="s">
        <v>28</v>
      </c>
      <c r="H2077">
        <v>3</v>
      </c>
      <c r="I2077">
        <v>7</v>
      </c>
      <c r="J2077">
        <v>2003</v>
      </c>
      <c r="K2077" t="s">
        <v>1354</v>
      </c>
      <c r="L2077">
        <v>97</v>
      </c>
      <c r="M2077" t="s">
        <v>3732</v>
      </c>
      <c r="N2077" t="s">
        <v>233</v>
      </c>
      <c r="O2077" t="s">
        <v>234</v>
      </c>
      <c r="P2077" t="s">
        <v>235</v>
      </c>
      <c r="Q2077" t="s">
        <v>236</v>
      </c>
      <c r="R2077" t="s">
        <v>237</v>
      </c>
      <c r="S2077" t="s">
        <v>238</v>
      </c>
      <c r="T2077" t="s">
        <v>239</v>
      </c>
      <c r="U2077" t="s">
        <v>139</v>
      </c>
      <c r="V2077" t="s">
        <v>140</v>
      </c>
      <c r="W2077" t="s">
        <v>240</v>
      </c>
      <c r="X2077" t="s">
        <v>241</v>
      </c>
      <c r="Y2077" t="s">
        <v>65</v>
      </c>
    </row>
    <row r="2078" spans="1:25" x14ac:dyDescent="0.25">
      <c r="A2078">
        <v>10149</v>
      </c>
      <c r="B2078">
        <v>20</v>
      </c>
      <c r="C2078" t="s">
        <v>3544</v>
      </c>
      <c r="D2078">
        <v>1</v>
      </c>
      <c r="E2078" t="s">
        <v>3737</v>
      </c>
      <c r="F2078" t="s">
        <v>1364</v>
      </c>
      <c r="G2078" t="s">
        <v>28</v>
      </c>
      <c r="H2078">
        <v>3</v>
      </c>
      <c r="I2078">
        <v>9</v>
      </c>
      <c r="J2078">
        <v>2003</v>
      </c>
      <c r="K2078" t="s">
        <v>1354</v>
      </c>
      <c r="L2078">
        <v>97</v>
      </c>
      <c r="M2078" t="s">
        <v>3732</v>
      </c>
      <c r="N2078" t="s">
        <v>1195</v>
      </c>
      <c r="O2078" t="s">
        <v>1196</v>
      </c>
      <c r="P2078" t="s">
        <v>1197</v>
      </c>
      <c r="Q2078" t="s">
        <v>34</v>
      </c>
      <c r="R2078" t="s">
        <v>1198</v>
      </c>
      <c r="S2078" t="s">
        <v>73</v>
      </c>
      <c r="T2078" t="s">
        <v>92</v>
      </c>
      <c r="U2078" t="s">
        <v>38</v>
      </c>
      <c r="V2078" t="s">
        <v>39</v>
      </c>
      <c r="W2078" t="s">
        <v>1199</v>
      </c>
      <c r="X2078" t="s">
        <v>705</v>
      </c>
      <c r="Y2078" t="s">
        <v>42</v>
      </c>
    </row>
    <row r="2079" spans="1:25" x14ac:dyDescent="0.25">
      <c r="A2079">
        <v>10163</v>
      </c>
      <c r="B2079">
        <v>42</v>
      </c>
      <c r="C2079" t="s">
        <v>3738</v>
      </c>
      <c r="D2079">
        <v>5</v>
      </c>
      <c r="E2079" t="s">
        <v>3739</v>
      </c>
      <c r="F2079" t="s">
        <v>311</v>
      </c>
      <c r="G2079" t="s">
        <v>28</v>
      </c>
      <c r="H2079">
        <v>4</v>
      </c>
      <c r="I2079">
        <v>10</v>
      </c>
      <c r="J2079">
        <v>2003</v>
      </c>
      <c r="K2079" t="s">
        <v>1354</v>
      </c>
      <c r="L2079">
        <v>97</v>
      </c>
      <c r="M2079" t="s">
        <v>3732</v>
      </c>
      <c r="N2079" t="s">
        <v>312</v>
      </c>
      <c r="O2079" t="s">
        <v>313</v>
      </c>
      <c r="P2079" t="s">
        <v>314</v>
      </c>
      <c r="Q2079" t="s">
        <v>315</v>
      </c>
      <c r="R2079" t="s">
        <v>35</v>
      </c>
      <c r="S2079" t="s">
        <v>36</v>
      </c>
      <c r="T2079" t="s">
        <v>37</v>
      </c>
      <c r="U2079" t="s">
        <v>38</v>
      </c>
      <c r="V2079" t="s">
        <v>39</v>
      </c>
      <c r="W2079" t="s">
        <v>187</v>
      </c>
      <c r="X2079" t="s">
        <v>316</v>
      </c>
      <c r="Y2079" t="s">
        <v>65</v>
      </c>
    </row>
    <row r="2080" spans="1:25" x14ac:dyDescent="0.25">
      <c r="A2080">
        <v>10173</v>
      </c>
      <c r="B2080">
        <v>22</v>
      </c>
      <c r="C2080" t="s">
        <v>77</v>
      </c>
      <c r="D2080">
        <v>3</v>
      </c>
      <c r="E2080" t="s">
        <v>3740</v>
      </c>
      <c r="F2080" t="s">
        <v>1306</v>
      </c>
      <c r="G2080" t="s">
        <v>28</v>
      </c>
      <c r="H2080">
        <v>4</v>
      </c>
      <c r="I2080">
        <v>11</v>
      </c>
      <c r="J2080">
        <v>2003</v>
      </c>
      <c r="K2080" t="s">
        <v>1354</v>
      </c>
      <c r="L2080">
        <v>97</v>
      </c>
      <c r="M2080" t="s">
        <v>3732</v>
      </c>
      <c r="N2080" t="s">
        <v>1369</v>
      </c>
      <c r="O2080" t="s">
        <v>1370</v>
      </c>
      <c r="P2080" t="s">
        <v>1371</v>
      </c>
      <c r="Q2080" t="s">
        <v>34</v>
      </c>
      <c r="R2080" t="s">
        <v>1372</v>
      </c>
      <c r="S2080" t="s">
        <v>34</v>
      </c>
      <c r="T2080" t="s">
        <v>1373</v>
      </c>
      <c r="U2080" t="s">
        <v>396</v>
      </c>
      <c r="V2080" t="s">
        <v>52</v>
      </c>
      <c r="W2080" t="s">
        <v>1374</v>
      </c>
      <c r="X2080" t="s">
        <v>1375</v>
      </c>
      <c r="Y2080" t="s">
        <v>42</v>
      </c>
    </row>
    <row r="2081" spans="1:25" x14ac:dyDescent="0.25">
      <c r="A2081">
        <v>10183</v>
      </c>
      <c r="B2081">
        <v>47</v>
      </c>
      <c r="C2081" t="s">
        <v>77</v>
      </c>
      <c r="D2081">
        <v>12</v>
      </c>
      <c r="E2081" t="s">
        <v>3741</v>
      </c>
      <c r="F2081" t="s">
        <v>328</v>
      </c>
      <c r="G2081" t="s">
        <v>28</v>
      </c>
      <c r="H2081">
        <v>4</v>
      </c>
      <c r="I2081">
        <v>11</v>
      </c>
      <c r="J2081">
        <v>2003</v>
      </c>
      <c r="K2081" t="s">
        <v>1354</v>
      </c>
      <c r="L2081">
        <v>97</v>
      </c>
      <c r="M2081" t="s">
        <v>3732</v>
      </c>
      <c r="N2081" t="s">
        <v>329</v>
      </c>
      <c r="O2081" t="s">
        <v>330</v>
      </c>
      <c r="P2081" t="s">
        <v>331</v>
      </c>
      <c r="Q2081" t="s">
        <v>34</v>
      </c>
      <c r="R2081" t="s">
        <v>332</v>
      </c>
      <c r="S2081" t="s">
        <v>214</v>
      </c>
      <c r="T2081" t="s">
        <v>333</v>
      </c>
      <c r="U2081" t="s">
        <v>38</v>
      </c>
      <c r="V2081" t="s">
        <v>39</v>
      </c>
      <c r="W2081" t="s">
        <v>334</v>
      </c>
      <c r="X2081" t="s">
        <v>335</v>
      </c>
      <c r="Y2081" t="s">
        <v>65</v>
      </c>
    </row>
    <row r="2082" spans="1:25" x14ac:dyDescent="0.25">
      <c r="A2082">
        <v>10193</v>
      </c>
      <c r="B2082">
        <v>20</v>
      </c>
      <c r="C2082" t="s">
        <v>77</v>
      </c>
      <c r="D2082">
        <v>4</v>
      </c>
      <c r="E2082" t="s">
        <v>3742</v>
      </c>
      <c r="F2082" t="s">
        <v>1379</v>
      </c>
      <c r="G2082" t="s">
        <v>28</v>
      </c>
      <c r="H2082">
        <v>4</v>
      </c>
      <c r="I2082">
        <v>11</v>
      </c>
      <c r="J2082">
        <v>2003</v>
      </c>
      <c r="K2082" t="s">
        <v>1354</v>
      </c>
      <c r="L2082">
        <v>97</v>
      </c>
      <c r="M2082" t="s">
        <v>3732</v>
      </c>
      <c r="N2082" t="s">
        <v>1380</v>
      </c>
      <c r="O2082" t="s">
        <v>1381</v>
      </c>
      <c r="P2082" t="s">
        <v>1382</v>
      </c>
      <c r="Q2082" t="s">
        <v>34</v>
      </c>
      <c r="R2082" t="s">
        <v>1383</v>
      </c>
      <c r="S2082" t="s">
        <v>137</v>
      </c>
      <c r="T2082" t="s">
        <v>1384</v>
      </c>
      <c r="U2082" t="s">
        <v>139</v>
      </c>
      <c r="V2082" t="s">
        <v>140</v>
      </c>
      <c r="W2082" t="s">
        <v>1385</v>
      </c>
      <c r="X2082" t="s">
        <v>1386</v>
      </c>
      <c r="Y2082" t="s">
        <v>42</v>
      </c>
    </row>
    <row r="2083" spans="1:25" x14ac:dyDescent="0.25">
      <c r="A2083">
        <v>10206</v>
      </c>
      <c r="B2083">
        <v>33</v>
      </c>
      <c r="C2083" t="s">
        <v>2124</v>
      </c>
      <c r="D2083">
        <v>10</v>
      </c>
      <c r="E2083" t="s">
        <v>3743</v>
      </c>
      <c r="F2083" t="s">
        <v>346</v>
      </c>
      <c r="G2083" t="s">
        <v>28</v>
      </c>
      <c r="H2083">
        <v>4</v>
      </c>
      <c r="I2083">
        <v>12</v>
      </c>
      <c r="J2083">
        <v>2003</v>
      </c>
      <c r="K2083" t="s">
        <v>1354</v>
      </c>
      <c r="L2083">
        <v>97</v>
      </c>
      <c r="M2083" t="s">
        <v>3732</v>
      </c>
      <c r="N2083" t="s">
        <v>347</v>
      </c>
      <c r="O2083" t="s">
        <v>348</v>
      </c>
      <c r="P2083" t="s">
        <v>349</v>
      </c>
      <c r="Q2083" t="s">
        <v>34</v>
      </c>
      <c r="R2083" t="s">
        <v>350</v>
      </c>
      <c r="S2083" t="s">
        <v>351</v>
      </c>
      <c r="T2083" t="s">
        <v>352</v>
      </c>
      <c r="U2083" t="s">
        <v>353</v>
      </c>
      <c r="V2083" t="s">
        <v>39</v>
      </c>
      <c r="W2083" t="s">
        <v>354</v>
      </c>
      <c r="X2083" t="s">
        <v>355</v>
      </c>
      <c r="Y2083" t="s">
        <v>65</v>
      </c>
    </row>
    <row r="2084" spans="1:25" x14ac:dyDescent="0.25">
      <c r="A2084">
        <v>10215</v>
      </c>
      <c r="B2084">
        <v>39</v>
      </c>
      <c r="C2084" t="s">
        <v>3544</v>
      </c>
      <c r="D2084">
        <v>7</v>
      </c>
      <c r="E2084" t="s">
        <v>3744</v>
      </c>
      <c r="F2084" t="s">
        <v>357</v>
      </c>
      <c r="G2084" t="s">
        <v>28</v>
      </c>
      <c r="H2084">
        <v>1</v>
      </c>
      <c r="I2084">
        <v>1</v>
      </c>
      <c r="J2084">
        <v>2004</v>
      </c>
      <c r="K2084" t="s">
        <v>1354</v>
      </c>
      <c r="L2084">
        <v>97</v>
      </c>
      <c r="M2084" t="s">
        <v>3732</v>
      </c>
      <c r="N2084" t="s">
        <v>358</v>
      </c>
      <c r="O2084" t="s">
        <v>359</v>
      </c>
      <c r="P2084" t="s">
        <v>360</v>
      </c>
      <c r="Q2084" t="s">
        <v>34</v>
      </c>
      <c r="R2084" t="s">
        <v>361</v>
      </c>
      <c r="S2084" t="s">
        <v>73</v>
      </c>
      <c r="T2084" t="s">
        <v>158</v>
      </c>
      <c r="U2084" t="s">
        <v>38</v>
      </c>
      <c r="V2084" t="s">
        <v>39</v>
      </c>
      <c r="W2084" t="s">
        <v>362</v>
      </c>
      <c r="X2084" t="s">
        <v>363</v>
      </c>
      <c r="Y2084" t="s">
        <v>65</v>
      </c>
    </row>
    <row r="2085" spans="1:25" x14ac:dyDescent="0.25">
      <c r="A2085">
        <v>10228</v>
      </c>
      <c r="B2085">
        <v>33</v>
      </c>
      <c r="C2085" t="s">
        <v>77</v>
      </c>
      <c r="D2085">
        <v>6</v>
      </c>
      <c r="E2085" t="s">
        <v>3745</v>
      </c>
      <c r="F2085" t="s">
        <v>365</v>
      </c>
      <c r="G2085" t="s">
        <v>28</v>
      </c>
      <c r="H2085">
        <v>1</v>
      </c>
      <c r="I2085">
        <v>3</v>
      </c>
      <c r="J2085">
        <v>2004</v>
      </c>
      <c r="K2085" t="s">
        <v>1354</v>
      </c>
      <c r="L2085">
        <v>97</v>
      </c>
      <c r="M2085" t="s">
        <v>3732</v>
      </c>
      <c r="N2085" t="s">
        <v>366</v>
      </c>
      <c r="O2085" t="s">
        <v>367</v>
      </c>
      <c r="P2085" t="s">
        <v>368</v>
      </c>
      <c r="Q2085" t="s">
        <v>34</v>
      </c>
      <c r="R2085" t="s">
        <v>184</v>
      </c>
      <c r="S2085" t="s">
        <v>185</v>
      </c>
      <c r="T2085" t="s">
        <v>186</v>
      </c>
      <c r="U2085" t="s">
        <v>38</v>
      </c>
      <c r="V2085" t="s">
        <v>39</v>
      </c>
      <c r="W2085" t="s">
        <v>369</v>
      </c>
      <c r="X2085" t="s">
        <v>216</v>
      </c>
      <c r="Y2085" t="s">
        <v>65</v>
      </c>
    </row>
    <row r="2086" spans="1:25" x14ac:dyDescent="0.25">
      <c r="A2086">
        <v>10244</v>
      </c>
      <c r="B2086">
        <v>40</v>
      </c>
      <c r="C2086" t="s">
        <v>3733</v>
      </c>
      <c r="D2086">
        <v>4</v>
      </c>
      <c r="E2086" t="s">
        <v>3746</v>
      </c>
      <c r="F2086" t="s">
        <v>1393</v>
      </c>
      <c r="G2086" t="s">
        <v>28</v>
      </c>
      <c r="H2086">
        <v>2</v>
      </c>
      <c r="I2086">
        <v>4</v>
      </c>
      <c r="J2086">
        <v>2004</v>
      </c>
      <c r="K2086" t="s">
        <v>1354</v>
      </c>
      <c r="L2086">
        <v>97</v>
      </c>
      <c r="M2086" t="s">
        <v>3732</v>
      </c>
      <c r="N2086" t="s">
        <v>268</v>
      </c>
      <c r="O2086" t="s">
        <v>269</v>
      </c>
      <c r="P2086" t="s">
        <v>270</v>
      </c>
      <c r="Q2086" t="s">
        <v>34</v>
      </c>
      <c r="R2086" t="s">
        <v>271</v>
      </c>
      <c r="S2086" t="s">
        <v>34</v>
      </c>
      <c r="T2086" t="s">
        <v>272</v>
      </c>
      <c r="U2086" t="s">
        <v>273</v>
      </c>
      <c r="V2086" t="s">
        <v>52</v>
      </c>
      <c r="W2086" t="s">
        <v>274</v>
      </c>
      <c r="X2086" t="s">
        <v>275</v>
      </c>
      <c r="Y2086" t="s">
        <v>65</v>
      </c>
    </row>
    <row r="2087" spans="1:25" x14ac:dyDescent="0.25">
      <c r="A2087">
        <v>10257</v>
      </c>
      <c r="B2087">
        <v>46</v>
      </c>
      <c r="C2087" t="s">
        <v>3747</v>
      </c>
      <c r="D2087">
        <v>4</v>
      </c>
      <c r="E2087" t="s">
        <v>3748</v>
      </c>
      <c r="F2087" t="s">
        <v>2007</v>
      </c>
      <c r="G2087" t="s">
        <v>28</v>
      </c>
      <c r="H2087">
        <v>2</v>
      </c>
      <c r="I2087">
        <v>6</v>
      </c>
      <c r="J2087">
        <v>2004</v>
      </c>
      <c r="K2087" t="s">
        <v>1354</v>
      </c>
      <c r="L2087">
        <v>97</v>
      </c>
      <c r="M2087" t="s">
        <v>3732</v>
      </c>
      <c r="N2087" t="s">
        <v>701</v>
      </c>
      <c r="O2087" t="s">
        <v>702</v>
      </c>
      <c r="P2087" t="s">
        <v>703</v>
      </c>
      <c r="Q2087" t="s">
        <v>34</v>
      </c>
      <c r="R2087" t="s">
        <v>704</v>
      </c>
      <c r="S2087" t="s">
        <v>73</v>
      </c>
      <c r="T2087" t="s">
        <v>92</v>
      </c>
      <c r="U2087" t="s">
        <v>38</v>
      </c>
      <c r="V2087" t="s">
        <v>39</v>
      </c>
      <c r="W2087" t="s">
        <v>149</v>
      </c>
      <c r="X2087" t="s">
        <v>705</v>
      </c>
      <c r="Y2087" t="s">
        <v>65</v>
      </c>
    </row>
    <row r="2088" spans="1:25" x14ac:dyDescent="0.25">
      <c r="A2088">
        <v>10269</v>
      </c>
      <c r="B2088">
        <v>48</v>
      </c>
      <c r="C2088" t="s">
        <v>2124</v>
      </c>
      <c r="D2088">
        <v>2</v>
      </c>
      <c r="E2088" t="s">
        <v>3749</v>
      </c>
      <c r="F2088" t="s">
        <v>2053</v>
      </c>
      <c r="G2088" t="s">
        <v>28</v>
      </c>
      <c r="H2088">
        <v>3</v>
      </c>
      <c r="I2088">
        <v>7</v>
      </c>
      <c r="J2088">
        <v>2004</v>
      </c>
      <c r="K2088" t="s">
        <v>1354</v>
      </c>
      <c r="L2088">
        <v>97</v>
      </c>
      <c r="M2088" t="s">
        <v>3732</v>
      </c>
      <c r="N2088" t="s">
        <v>221</v>
      </c>
      <c r="O2088" t="s">
        <v>222</v>
      </c>
      <c r="P2088" t="s">
        <v>223</v>
      </c>
      <c r="Q2088" t="s">
        <v>34</v>
      </c>
      <c r="R2088" t="s">
        <v>224</v>
      </c>
      <c r="S2088" t="s">
        <v>34</v>
      </c>
      <c r="T2088" t="s">
        <v>225</v>
      </c>
      <c r="U2088" t="s">
        <v>226</v>
      </c>
      <c r="V2088" t="s">
        <v>52</v>
      </c>
      <c r="W2088" t="s">
        <v>227</v>
      </c>
      <c r="X2088" t="s">
        <v>228</v>
      </c>
      <c r="Y2088" t="s">
        <v>65</v>
      </c>
    </row>
    <row r="2089" spans="1:25" x14ac:dyDescent="0.25">
      <c r="A2089">
        <v>10280</v>
      </c>
      <c r="B2089">
        <v>21</v>
      </c>
      <c r="C2089" t="s">
        <v>3747</v>
      </c>
      <c r="D2089">
        <v>6</v>
      </c>
      <c r="E2089" t="s">
        <v>3750</v>
      </c>
      <c r="F2089" t="s">
        <v>390</v>
      </c>
      <c r="G2089" t="s">
        <v>28</v>
      </c>
      <c r="H2089">
        <v>3</v>
      </c>
      <c r="I2089">
        <v>8</v>
      </c>
      <c r="J2089">
        <v>2004</v>
      </c>
      <c r="K2089" t="s">
        <v>1354</v>
      </c>
      <c r="L2089">
        <v>97</v>
      </c>
      <c r="M2089" t="s">
        <v>3732</v>
      </c>
      <c r="N2089" t="s">
        <v>391</v>
      </c>
      <c r="O2089" t="s">
        <v>392</v>
      </c>
      <c r="P2089" t="s">
        <v>393</v>
      </c>
      <c r="Q2089" t="s">
        <v>34</v>
      </c>
      <c r="R2089" t="s">
        <v>394</v>
      </c>
      <c r="S2089" t="s">
        <v>34</v>
      </c>
      <c r="T2089" t="s">
        <v>395</v>
      </c>
      <c r="U2089" t="s">
        <v>396</v>
      </c>
      <c r="V2089" t="s">
        <v>52</v>
      </c>
      <c r="W2089" t="s">
        <v>397</v>
      </c>
      <c r="X2089" t="s">
        <v>398</v>
      </c>
      <c r="Y2089" t="s">
        <v>42</v>
      </c>
    </row>
    <row r="2090" spans="1:25" x14ac:dyDescent="0.25">
      <c r="A2090">
        <v>10290</v>
      </c>
      <c r="B2090">
        <v>45</v>
      </c>
      <c r="C2090" t="s">
        <v>77</v>
      </c>
      <c r="D2090">
        <v>1</v>
      </c>
      <c r="E2090" t="s">
        <v>3751</v>
      </c>
      <c r="F2090" t="s">
        <v>2350</v>
      </c>
      <c r="G2090" t="s">
        <v>28</v>
      </c>
      <c r="H2090">
        <v>3</v>
      </c>
      <c r="I2090">
        <v>9</v>
      </c>
      <c r="J2090">
        <v>2004</v>
      </c>
      <c r="K2090" t="s">
        <v>1354</v>
      </c>
      <c r="L2090">
        <v>97</v>
      </c>
      <c r="M2090" t="s">
        <v>3732</v>
      </c>
      <c r="N2090" t="s">
        <v>2080</v>
      </c>
      <c r="O2090" t="s">
        <v>2081</v>
      </c>
      <c r="P2090" t="s">
        <v>2082</v>
      </c>
      <c r="Q2090" t="s">
        <v>34</v>
      </c>
      <c r="R2090" t="s">
        <v>441</v>
      </c>
      <c r="S2090" t="s">
        <v>185</v>
      </c>
      <c r="T2090" t="s">
        <v>442</v>
      </c>
      <c r="U2090" t="s">
        <v>38</v>
      </c>
      <c r="V2090" t="s">
        <v>39</v>
      </c>
      <c r="W2090" t="s">
        <v>1199</v>
      </c>
      <c r="X2090" t="s">
        <v>377</v>
      </c>
      <c r="Y2090" t="s">
        <v>65</v>
      </c>
    </row>
    <row r="2091" spans="1:25" x14ac:dyDescent="0.25">
      <c r="A2091">
        <v>10304</v>
      </c>
      <c r="B2091">
        <v>33</v>
      </c>
      <c r="C2091" t="s">
        <v>77</v>
      </c>
      <c r="D2091">
        <v>10</v>
      </c>
      <c r="E2091" t="s">
        <v>3752</v>
      </c>
      <c r="F2091" t="s">
        <v>408</v>
      </c>
      <c r="G2091" t="s">
        <v>28</v>
      </c>
      <c r="H2091">
        <v>4</v>
      </c>
      <c r="I2091">
        <v>10</v>
      </c>
      <c r="J2091">
        <v>2004</v>
      </c>
      <c r="K2091" t="s">
        <v>1354</v>
      </c>
      <c r="L2091">
        <v>97</v>
      </c>
      <c r="M2091" t="s">
        <v>3732</v>
      </c>
      <c r="N2091" t="s">
        <v>409</v>
      </c>
      <c r="O2091" t="s">
        <v>410</v>
      </c>
      <c r="P2091" t="s">
        <v>411</v>
      </c>
      <c r="Q2091" t="s">
        <v>34</v>
      </c>
      <c r="R2091" t="s">
        <v>412</v>
      </c>
      <c r="S2091" t="s">
        <v>34</v>
      </c>
      <c r="T2091" t="s">
        <v>413</v>
      </c>
      <c r="U2091" t="s">
        <v>51</v>
      </c>
      <c r="V2091" t="s">
        <v>52</v>
      </c>
      <c r="W2091" t="s">
        <v>414</v>
      </c>
      <c r="X2091" t="s">
        <v>64</v>
      </c>
      <c r="Y2091" t="s">
        <v>65</v>
      </c>
    </row>
    <row r="2092" spans="1:25" x14ac:dyDescent="0.25">
      <c r="A2092">
        <v>10312</v>
      </c>
      <c r="B2092">
        <v>44</v>
      </c>
      <c r="C2092" t="s">
        <v>77</v>
      </c>
      <c r="D2092">
        <v>7</v>
      </c>
      <c r="E2092" t="s">
        <v>3753</v>
      </c>
      <c r="F2092" t="s">
        <v>416</v>
      </c>
      <c r="G2092" t="s">
        <v>28</v>
      </c>
      <c r="H2092">
        <v>4</v>
      </c>
      <c r="I2092">
        <v>10</v>
      </c>
      <c r="J2092">
        <v>2004</v>
      </c>
      <c r="K2092" t="s">
        <v>1354</v>
      </c>
      <c r="L2092">
        <v>97</v>
      </c>
      <c r="M2092" t="s">
        <v>3732</v>
      </c>
      <c r="N2092" t="s">
        <v>417</v>
      </c>
      <c r="O2092" t="s">
        <v>418</v>
      </c>
      <c r="P2092" t="s">
        <v>419</v>
      </c>
      <c r="Q2092" t="s">
        <v>34</v>
      </c>
      <c r="R2092" t="s">
        <v>420</v>
      </c>
      <c r="S2092" t="s">
        <v>73</v>
      </c>
      <c r="T2092" t="s">
        <v>167</v>
      </c>
      <c r="U2092" t="s">
        <v>38</v>
      </c>
      <c r="V2092" t="s">
        <v>39</v>
      </c>
      <c r="W2092" t="s">
        <v>421</v>
      </c>
      <c r="X2092" t="s">
        <v>422</v>
      </c>
      <c r="Y2092" t="s">
        <v>65</v>
      </c>
    </row>
    <row r="2093" spans="1:25" x14ac:dyDescent="0.25">
      <c r="A2093">
        <v>10324</v>
      </c>
      <c r="B2093">
        <v>33</v>
      </c>
      <c r="C2093" t="s">
        <v>77</v>
      </c>
      <c r="D2093">
        <v>3</v>
      </c>
      <c r="E2093" t="s">
        <v>3754</v>
      </c>
      <c r="F2093" t="s">
        <v>676</v>
      </c>
      <c r="G2093" t="s">
        <v>28</v>
      </c>
      <c r="H2093">
        <v>4</v>
      </c>
      <c r="I2093">
        <v>11</v>
      </c>
      <c r="J2093">
        <v>2004</v>
      </c>
      <c r="K2093" t="s">
        <v>1354</v>
      </c>
      <c r="L2093">
        <v>97</v>
      </c>
      <c r="M2093" t="s">
        <v>3732</v>
      </c>
      <c r="N2093" t="s">
        <v>145</v>
      </c>
      <c r="O2093" t="s">
        <v>146</v>
      </c>
      <c r="P2093" t="s">
        <v>147</v>
      </c>
      <c r="Q2093" t="s">
        <v>148</v>
      </c>
      <c r="R2093" t="s">
        <v>35</v>
      </c>
      <c r="S2093" t="s">
        <v>36</v>
      </c>
      <c r="T2093" t="s">
        <v>37</v>
      </c>
      <c r="U2093" t="s">
        <v>38</v>
      </c>
      <c r="V2093" t="s">
        <v>39</v>
      </c>
      <c r="W2093" t="s">
        <v>149</v>
      </c>
      <c r="X2093" t="s">
        <v>150</v>
      </c>
      <c r="Y2093" t="s">
        <v>65</v>
      </c>
    </row>
    <row r="2094" spans="1:25" x14ac:dyDescent="0.25">
      <c r="A2094">
        <v>10333</v>
      </c>
      <c r="B2094">
        <v>39</v>
      </c>
      <c r="C2094" t="s">
        <v>77</v>
      </c>
      <c r="D2094">
        <v>1</v>
      </c>
      <c r="E2094" t="s">
        <v>3755</v>
      </c>
      <c r="F2094" t="s">
        <v>432</v>
      </c>
      <c r="G2094" t="s">
        <v>28</v>
      </c>
      <c r="H2094">
        <v>4</v>
      </c>
      <c r="I2094">
        <v>11</v>
      </c>
      <c r="J2094">
        <v>2004</v>
      </c>
      <c r="K2094" t="s">
        <v>1354</v>
      </c>
      <c r="L2094">
        <v>97</v>
      </c>
      <c r="M2094" t="s">
        <v>3732</v>
      </c>
      <c r="N2094" t="s">
        <v>118</v>
      </c>
      <c r="O2094" t="s">
        <v>119</v>
      </c>
      <c r="P2094" t="s">
        <v>120</v>
      </c>
      <c r="Q2094" t="s">
        <v>34</v>
      </c>
      <c r="R2094" t="s">
        <v>83</v>
      </c>
      <c r="S2094" t="s">
        <v>73</v>
      </c>
      <c r="T2094" t="s">
        <v>34</v>
      </c>
      <c r="U2094" t="s">
        <v>38</v>
      </c>
      <c r="V2094" t="s">
        <v>39</v>
      </c>
      <c r="W2094" t="s">
        <v>121</v>
      </c>
      <c r="X2094" t="s">
        <v>76</v>
      </c>
      <c r="Y2094" t="s">
        <v>65</v>
      </c>
    </row>
    <row r="2095" spans="1:25" x14ac:dyDescent="0.25">
      <c r="A2095">
        <v>10348</v>
      </c>
      <c r="B2095">
        <v>39</v>
      </c>
      <c r="C2095" t="s">
        <v>3756</v>
      </c>
      <c r="D2095">
        <v>2</v>
      </c>
      <c r="E2095" t="s">
        <v>3757</v>
      </c>
      <c r="F2095" t="s">
        <v>665</v>
      </c>
      <c r="G2095" t="s">
        <v>28</v>
      </c>
      <c r="H2095">
        <v>4</v>
      </c>
      <c r="I2095">
        <v>11</v>
      </c>
      <c r="J2095">
        <v>2004</v>
      </c>
      <c r="K2095" t="s">
        <v>1354</v>
      </c>
      <c r="L2095">
        <v>97</v>
      </c>
      <c r="M2095" t="s">
        <v>3732</v>
      </c>
      <c r="N2095" t="s">
        <v>292</v>
      </c>
      <c r="O2095" t="s">
        <v>293</v>
      </c>
      <c r="P2095" t="s">
        <v>294</v>
      </c>
      <c r="Q2095" t="s">
        <v>34</v>
      </c>
      <c r="R2095" t="s">
        <v>271</v>
      </c>
      <c r="S2095" t="s">
        <v>34</v>
      </c>
      <c r="T2095" t="s">
        <v>295</v>
      </c>
      <c r="U2095" t="s">
        <v>273</v>
      </c>
      <c r="V2095" t="s">
        <v>52</v>
      </c>
      <c r="W2095" t="s">
        <v>296</v>
      </c>
      <c r="X2095" t="s">
        <v>297</v>
      </c>
      <c r="Y2095" t="s">
        <v>42</v>
      </c>
    </row>
    <row r="2096" spans="1:25" x14ac:dyDescent="0.25">
      <c r="A2096">
        <v>10358</v>
      </c>
      <c r="B2096">
        <v>41</v>
      </c>
      <c r="C2096" t="s">
        <v>77</v>
      </c>
      <c r="D2096">
        <v>6</v>
      </c>
      <c r="E2096" t="s">
        <v>3758</v>
      </c>
      <c r="F2096" t="s">
        <v>436</v>
      </c>
      <c r="G2096" t="s">
        <v>28</v>
      </c>
      <c r="H2096">
        <v>4</v>
      </c>
      <c r="I2096">
        <v>12</v>
      </c>
      <c r="J2096">
        <v>2004</v>
      </c>
      <c r="K2096" t="s">
        <v>1354</v>
      </c>
      <c r="L2096">
        <v>97</v>
      </c>
      <c r="M2096" t="s">
        <v>3732</v>
      </c>
      <c r="N2096" t="s">
        <v>268</v>
      </c>
      <c r="O2096" t="s">
        <v>269</v>
      </c>
      <c r="P2096" t="s">
        <v>270</v>
      </c>
      <c r="Q2096" t="s">
        <v>34</v>
      </c>
      <c r="R2096" t="s">
        <v>271</v>
      </c>
      <c r="S2096" t="s">
        <v>34</v>
      </c>
      <c r="T2096" t="s">
        <v>272</v>
      </c>
      <c r="U2096" t="s">
        <v>273</v>
      </c>
      <c r="V2096" t="s">
        <v>52</v>
      </c>
      <c r="W2096" t="s">
        <v>274</v>
      </c>
      <c r="X2096" t="s">
        <v>275</v>
      </c>
      <c r="Y2096" t="s">
        <v>65</v>
      </c>
    </row>
    <row r="2097" spans="1:25" x14ac:dyDescent="0.25">
      <c r="A2097">
        <v>10369</v>
      </c>
      <c r="B2097">
        <v>40</v>
      </c>
      <c r="C2097" t="s">
        <v>2155</v>
      </c>
      <c r="D2097">
        <v>3</v>
      </c>
      <c r="E2097" t="s">
        <v>3759</v>
      </c>
      <c r="F2097" t="s">
        <v>438</v>
      </c>
      <c r="G2097" t="s">
        <v>28</v>
      </c>
      <c r="H2097">
        <v>1</v>
      </c>
      <c r="I2097">
        <v>1</v>
      </c>
      <c r="J2097">
        <v>2005</v>
      </c>
      <c r="K2097" t="s">
        <v>1354</v>
      </c>
      <c r="L2097">
        <v>97</v>
      </c>
      <c r="M2097" t="s">
        <v>3732</v>
      </c>
      <c r="N2097" t="s">
        <v>439</v>
      </c>
      <c r="O2097" t="s">
        <v>182</v>
      </c>
      <c r="P2097" t="s">
        <v>440</v>
      </c>
      <c r="Q2097" t="s">
        <v>34</v>
      </c>
      <c r="R2097" t="s">
        <v>441</v>
      </c>
      <c r="S2097" t="s">
        <v>185</v>
      </c>
      <c r="T2097" t="s">
        <v>442</v>
      </c>
      <c r="U2097" t="s">
        <v>38</v>
      </c>
      <c r="V2097" t="s">
        <v>39</v>
      </c>
      <c r="W2097" t="s">
        <v>421</v>
      </c>
      <c r="X2097" t="s">
        <v>443</v>
      </c>
      <c r="Y2097" t="s">
        <v>65</v>
      </c>
    </row>
    <row r="2098" spans="1:25" x14ac:dyDescent="0.25">
      <c r="A2098">
        <v>10382</v>
      </c>
      <c r="B2098">
        <v>33</v>
      </c>
      <c r="C2098" t="s">
        <v>77</v>
      </c>
      <c r="D2098">
        <v>4</v>
      </c>
      <c r="E2098" t="s">
        <v>3760</v>
      </c>
      <c r="F2098" t="s">
        <v>445</v>
      </c>
      <c r="G2098" t="s">
        <v>28</v>
      </c>
      <c r="H2098">
        <v>1</v>
      </c>
      <c r="I2098">
        <v>2</v>
      </c>
      <c r="J2098">
        <v>2005</v>
      </c>
      <c r="K2098" t="s">
        <v>1354</v>
      </c>
      <c r="L2098">
        <v>97</v>
      </c>
      <c r="M2098" t="s">
        <v>3732</v>
      </c>
      <c r="N2098" t="s">
        <v>417</v>
      </c>
      <c r="O2098" t="s">
        <v>418</v>
      </c>
      <c r="P2098" t="s">
        <v>419</v>
      </c>
      <c r="Q2098" t="s">
        <v>34</v>
      </c>
      <c r="R2098" t="s">
        <v>420</v>
      </c>
      <c r="S2098" t="s">
        <v>73</v>
      </c>
      <c r="T2098" t="s">
        <v>167</v>
      </c>
      <c r="U2098" t="s">
        <v>38</v>
      </c>
      <c r="V2098" t="s">
        <v>39</v>
      </c>
      <c r="W2098" t="s">
        <v>421</v>
      </c>
      <c r="X2098" t="s">
        <v>422</v>
      </c>
      <c r="Y2098" t="s">
        <v>65</v>
      </c>
    </row>
    <row r="2099" spans="1:25" x14ac:dyDescent="0.25">
      <c r="A2099">
        <v>10423</v>
      </c>
      <c r="B2099">
        <v>28</v>
      </c>
      <c r="C2099" t="s">
        <v>3747</v>
      </c>
      <c r="D2099">
        <v>4</v>
      </c>
      <c r="E2099" t="s">
        <v>3761</v>
      </c>
      <c r="F2099" t="s">
        <v>1416</v>
      </c>
      <c r="G2099" t="s">
        <v>468</v>
      </c>
      <c r="H2099">
        <v>2</v>
      </c>
      <c r="I2099">
        <v>5</v>
      </c>
      <c r="J2099">
        <v>2005</v>
      </c>
      <c r="K2099" t="s">
        <v>1354</v>
      </c>
      <c r="L2099">
        <v>97</v>
      </c>
      <c r="M2099" t="s">
        <v>3732</v>
      </c>
      <c r="N2099" t="s">
        <v>638</v>
      </c>
      <c r="O2099" t="s">
        <v>639</v>
      </c>
      <c r="P2099" t="s">
        <v>640</v>
      </c>
      <c r="Q2099" t="s">
        <v>34</v>
      </c>
      <c r="R2099" t="s">
        <v>641</v>
      </c>
      <c r="S2099" t="s">
        <v>34</v>
      </c>
      <c r="T2099" t="s">
        <v>642</v>
      </c>
      <c r="U2099" t="s">
        <v>643</v>
      </c>
      <c r="V2099" t="s">
        <v>52</v>
      </c>
      <c r="W2099" t="s">
        <v>644</v>
      </c>
      <c r="X2099" t="s">
        <v>645</v>
      </c>
      <c r="Y2099" t="s">
        <v>42</v>
      </c>
    </row>
    <row r="2100" spans="1:25" x14ac:dyDescent="0.25">
      <c r="A2100">
        <v>10106</v>
      </c>
      <c r="B2100">
        <v>26</v>
      </c>
      <c r="C2100" t="s">
        <v>3503</v>
      </c>
      <c r="D2100">
        <v>3</v>
      </c>
      <c r="E2100" t="s">
        <v>3762</v>
      </c>
      <c r="F2100" t="s">
        <v>1501</v>
      </c>
      <c r="G2100" t="s">
        <v>28</v>
      </c>
      <c r="H2100">
        <v>1</v>
      </c>
      <c r="I2100">
        <v>2</v>
      </c>
      <c r="J2100">
        <v>2003</v>
      </c>
      <c r="K2100" t="s">
        <v>1502</v>
      </c>
      <c r="L2100">
        <v>72</v>
      </c>
      <c r="M2100" t="s">
        <v>3763</v>
      </c>
      <c r="N2100" t="s">
        <v>1369</v>
      </c>
      <c r="O2100" t="s">
        <v>1370</v>
      </c>
      <c r="P2100" t="s">
        <v>1371</v>
      </c>
      <c r="Q2100" t="s">
        <v>34</v>
      </c>
      <c r="R2100" t="s">
        <v>1372</v>
      </c>
      <c r="S2100" t="s">
        <v>34</v>
      </c>
      <c r="T2100" t="s">
        <v>1373</v>
      </c>
      <c r="U2100" t="s">
        <v>396</v>
      </c>
      <c r="V2100" t="s">
        <v>52</v>
      </c>
      <c r="W2100" t="s">
        <v>1374</v>
      </c>
      <c r="X2100" t="s">
        <v>1375</v>
      </c>
      <c r="Y2100" t="s">
        <v>42</v>
      </c>
    </row>
    <row r="2101" spans="1:25" x14ac:dyDescent="0.25">
      <c r="A2101">
        <v>10120</v>
      </c>
      <c r="B2101">
        <v>29</v>
      </c>
      <c r="C2101" t="s">
        <v>3764</v>
      </c>
      <c r="D2101">
        <v>9</v>
      </c>
      <c r="E2101" t="s">
        <v>3765</v>
      </c>
      <c r="F2101" t="s">
        <v>474</v>
      </c>
      <c r="G2101" t="s">
        <v>28</v>
      </c>
      <c r="H2101">
        <v>2</v>
      </c>
      <c r="I2101">
        <v>4</v>
      </c>
      <c r="J2101">
        <v>2003</v>
      </c>
      <c r="K2101" t="s">
        <v>1502</v>
      </c>
      <c r="L2101">
        <v>72</v>
      </c>
      <c r="M2101" t="s">
        <v>3763</v>
      </c>
      <c r="N2101" t="s">
        <v>132</v>
      </c>
      <c r="O2101" t="s">
        <v>133</v>
      </c>
      <c r="P2101" t="s">
        <v>134</v>
      </c>
      <c r="Q2101" t="s">
        <v>135</v>
      </c>
      <c r="R2101" t="s">
        <v>136</v>
      </c>
      <c r="S2101" t="s">
        <v>137</v>
      </c>
      <c r="T2101" t="s">
        <v>138</v>
      </c>
      <c r="U2101" t="s">
        <v>139</v>
      </c>
      <c r="V2101" t="s">
        <v>140</v>
      </c>
      <c r="W2101" t="s">
        <v>141</v>
      </c>
      <c r="X2101" t="s">
        <v>142</v>
      </c>
      <c r="Y2101" t="s">
        <v>42</v>
      </c>
    </row>
    <row r="2102" spans="1:25" x14ac:dyDescent="0.25">
      <c r="A2102">
        <v>10133</v>
      </c>
      <c r="B2102">
        <v>46</v>
      </c>
      <c r="C2102" t="s">
        <v>3766</v>
      </c>
      <c r="D2102">
        <v>4</v>
      </c>
      <c r="E2102" t="s">
        <v>3767</v>
      </c>
      <c r="F2102" t="s">
        <v>1850</v>
      </c>
      <c r="G2102" t="s">
        <v>28</v>
      </c>
      <c r="H2102">
        <v>2</v>
      </c>
      <c r="I2102">
        <v>6</v>
      </c>
      <c r="J2102">
        <v>2003</v>
      </c>
      <c r="K2102" t="s">
        <v>1502</v>
      </c>
      <c r="L2102">
        <v>72</v>
      </c>
      <c r="M2102" t="s">
        <v>3763</v>
      </c>
      <c r="N2102" t="s">
        <v>268</v>
      </c>
      <c r="O2102" t="s">
        <v>269</v>
      </c>
      <c r="P2102" t="s">
        <v>270</v>
      </c>
      <c r="Q2102" t="s">
        <v>34</v>
      </c>
      <c r="R2102" t="s">
        <v>271</v>
      </c>
      <c r="S2102" t="s">
        <v>34</v>
      </c>
      <c r="T2102" t="s">
        <v>272</v>
      </c>
      <c r="U2102" t="s">
        <v>273</v>
      </c>
      <c r="V2102" t="s">
        <v>52</v>
      </c>
      <c r="W2102" t="s">
        <v>274</v>
      </c>
      <c r="X2102" t="s">
        <v>275</v>
      </c>
      <c r="Y2102" t="s">
        <v>65</v>
      </c>
    </row>
    <row r="2103" spans="1:25" x14ac:dyDescent="0.25">
      <c r="A2103">
        <v>10145</v>
      </c>
      <c r="B2103">
        <v>33</v>
      </c>
      <c r="C2103" t="s">
        <v>3768</v>
      </c>
      <c r="D2103">
        <v>15</v>
      </c>
      <c r="E2103" t="s">
        <v>3769</v>
      </c>
      <c r="F2103" t="s">
        <v>68</v>
      </c>
      <c r="G2103" t="s">
        <v>28</v>
      </c>
      <c r="H2103">
        <v>3</v>
      </c>
      <c r="I2103">
        <v>8</v>
      </c>
      <c r="J2103">
        <v>2003</v>
      </c>
      <c r="K2103" t="s">
        <v>1502</v>
      </c>
      <c r="L2103">
        <v>72</v>
      </c>
      <c r="M2103" t="s">
        <v>3763</v>
      </c>
      <c r="N2103" t="s">
        <v>69</v>
      </c>
      <c r="O2103" t="s">
        <v>70</v>
      </c>
      <c r="P2103" t="s">
        <v>71</v>
      </c>
      <c r="Q2103" t="s">
        <v>34</v>
      </c>
      <c r="R2103" t="s">
        <v>72</v>
      </c>
      <c r="S2103" t="s">
        <v>73</v>
      </c>
      <c r="T2103" t="s">
        <v>74</v>
      </c>
      <c r="U2103" t="s">
        <v>38</v>
      </c>
      <c r="V2103" t="s">
        <v>39</v>
      </c>
      <c r="W2103" t="s">
        <v>75</v>
      </c>
      <c r="X2103" t="s">
        <v>76</v>
      </c>
      <c r="Y2103" t="s">
        <v>42</v>
      </c>
    </row>
    <row r="2104" spans="1:25" x14ac:dyDescent="0.25">
      <c r="A2104">
        <v>10168</v>
      </c>
      <c r="B2104">
        <v>48</v>
      </c>
      <c r="C2104" t="s">
        <v>3770</v>
      </c>
      <c r="D2104">
        <v>10</v>
      </c>
      <c r="E2104" t="s">
        <v>3771</v>
      </c>
      <c r="F2104" t="s">
        <v>87</v>
      </c>
      <c r="G2104" t="s">
        <v>28</v>
      </c>
      <c r="H2104">
        <v>4</v>
      </c>
      <c r="I2104">
        <v>10</v>
      </c>
      <c r="J2104">
        <v>2003</v>
      </c>
      <c r="K2104" t="s">
        <v>1502</v>
      </c>
      <c r="L2104">
        <v>72</v>
      </c>
      <c r="M2104" t="s">
        <v>3763</v>
      </c>
      <c r="N2104" t="s">
        <v>88</v>
      </c>
      <c r="O2104" t="s">
        <v>89</v>
      </c>
      <c r="P2104" t="s">
        <v>90</v>
      </c>
      <c r="Q2104" t="s">
        <v>34</v>
      </c>
      <c r="R2104" t="s">
        <v>91</v>
      </c>
      <c r="S2104" t="s">
        <v>73</v>
      </c>
      <c r="T2104" t="s">
        <v>92</v>
      </c>
      <c r="U2104" t="s">
        <v>38</v>
      </c>
      <c r="V2104" t="s">
        <v>39</v>
      </c>
      <c r="W2104" t="s">
        <v>93</v>
      </c>
      <c r="X2104" t="s">
        <v>94</v>
      </c>
      <c r="Y2104" t="s">
        <v>65</v>
      </c>
    </row>
    <row r="2105" spans="1:25" x14ac:dyDescent="0.25">
      <c r="A2105">
        <v>10210</v>
      </c>
      <c r="B2105">
        <v>40</v>
      </c>
      <c r="C2105" t="s">
        <v>3772</v>
      </c>
      <c r="D2105">
        <v>8</v>
      </c>
      <c r="E2105" t="s">
        <v>3773</v>
      </c>
      <c r="F2105" t="s">
        <v>483</v>
      </c>
      <c r="G2105" t="s">
        <v>28</v>
      </c>
      <c r="H2105">
        <v>1</v>
      </c>
      <c r="I2105">
        <v>1</v>
      </c>
      <c r="J2105">
        <v>2004</v>
      </c>
      <c r="K2105" t="s">
        <v>1502</v>
      </c>
      <c r="L2105">
        <v>72</v>
      </c>
      <c r="M2105" t="s">
        <v>3763</v>
      </c>
      <c r="N2105" t="s">
        <v>484</v>
      </c>
      <c r="O2105" t="s">
        <v>485</v>
      </c>
      <c r="P2105" t="s">
        <v>486</v>
      </c>
      <c r="Q2105" t="s">
        <v>34</v>
      </c>
      <c r="R2105" t="s">
        <v>487</v>
      </c>
      <c r="S2105" t="s">
        <v>487</v>
      </c>
      <c r="T2105" t="s">
        <v>488</v>
      </c>
      <c r="U2105" t="s">
        <v>307</v>
      </c>
      <c r="V2105" t="s">
        <v>307</v>
      </c>
      <c r="W2105" t="s">
        <v>489</v>
      </c>
      <c r="X2105" t="s">
        <v>490</v>
      </c>
      <c r="Y2105" t="s">
        <v>42</v>
      </c>
    </row>
    <row r="2106" spans="1:25" x14ac:dyDescent="0.25">
      <c r="A2106">
        <v>10223</v>
      </c>
      <c r="B2106">
        <v>23</v>
      </c>
      <c r="C2106" t="s">
        <v>3774</v>
      </c>
      <c r="D2106">
        <v>10</v>
      </c>
      <c r="E2106" t="s">
        <v>3775</v>
      </c>
      <c r="F2106" t="s">
        <v>131</v>
      </c>
      <c r="G2106" t="s">
        <v>28</v>
      </c>
      <c r="H2106">
        <v>1</v>
      </c>
      <c r="I2106">
        <v>2</v>
      </c>
      <c r="J2106">
        <v>2004</v>
      </c>
      <c r="K2106" t="s">
        <v>1502</v>
      </c>
      <c r="L2106">
        <v>72</v>
      </c>
      <c r="M2106" t="s">
        <v>3763</v>
      </c>
      <c r="N2106" t="s">
        <v>132</v>
      </c>
      <c r="O2106" t="s">
        <v>133</v>
      </c>
      <c r="P2106" t="s">
        <v>134</v>
      </c>
      <c r="Q2106" t="s">
        <v>135</v>
      </c>
      <c r="R2106" t="s">
        <v>136</v>
      </c>
      <c r="S2106" t="s">
        <v>137</v>
      </c>
      <c r="T2106" t="s">
        <v>138</v>
      </c>
      <c r="U2106" t="s">
        <v>139</v>
      </c>
      <c r="V2106" t="s">
        <v>140</v>
      </c>
      <c r="W2106" t="s">
        <v>141</v>
      </c>
      <c r="X2106" t="s">
        <v>142</v>
      </c>
      <c r="Y2106" t="s">
        <v>42</v>
      </c>
    </row>
    <row r="2107" spans="1:25" x14ac:dyDescent="0.25">
      <c r="A2107">
        <v>10235</v>
      </c>
      <c r="B2107">
        <v>40</v>
      </c>
      <c r="C2107" t="s">
        <v>3776</v>
      </c>
      <c r="D2107">
        <v>4</v>
      </c>
      <c r="E2107" t="s">
        <v>3777</v>
      </c>
      <c r="F2107" t="s">
        <v>1859</v>
      </c>
      <c r="G2107" t="s">
        <v>28</v>
      </c>
      <c r="H2107">
        <v>2</v>
      </c>
      <c r="I2107">
        <v>4</v>
      </c>
      <c r="J2107">
        <v>2004</v>
      </c>
      <c r="K2107" t="s">
        <v>1502</v>
      </c>
      <c r="L2107">
        <v>72</v>
      </c>
      <c r="M2107" t="s">
        <v>3763</v>
      </c>
      <c r="N2107" t="s">
        <v>648</v>
      </c>
      <c r="O2107" t="s">
        <v>649</v>
      </c>
      <c r="P2107" t="s">
        <v>650</v>
      </c>
      <c r="Q2107" t="s">
        <v>34</v>
      </c>
      <c r="R2107" t="s">
        <v>651</v>
      </c>
      <c r="S2107" t="s">
        <v>351</v>
      </c>
      <c r="T2107" t="s">
        <v>652</v>
      </c>
      <c r="U2107" t="s">
        <v>353</v>
      </c>
      <c r="V2107" t="s">
        <v>39</v>
      </c>
      <c r="W2107" t="s">
        <v>653</v>
      </c>
      <c r="X2107" t="s">
        <v>264</v>
      </c>
      <c r="Y2107" t="s">
        <v>65</v>
      </c>
    </row>
    <row r="2108" spans="1:25" x14ac:dyDescent="0.25">
      <c r="A2108">
        <v>10250</v>
      </c>
      <c r="B2108">
        <v>37</v>
      </c>
      <c r="C2108" t="s">
        <v>3774</v>
      </c>
      <c r="D2108">
        <v>5</v>
      </c>
      <c r="E2108" t="s">
        <v>3778</v>
      </c>
      <c r="F2108" t="s">
        <v>1523</v>
      </c>
      <c r="G2108" t="s">
        <v>28</v>
      </c>
      <c r="H2108">
        <v>2</v>
      </c>
      <c r="I2108">
        <v>5</v>
      </c>
      <c r="J2108">
        <v>2004</v>
      </c>
      <c r="K2108" t="s">
        <v>1502</v>
      </c>
      <c r="L2108">
        <v>72</v>
      </c>
      <c r="M2108" t="s">
        <v>3763</v>
      </c>
      <c r="N2108" t="s">
        <v>701</v>
      </c>
      <c r="O2108" t="s">
        <v>702</v>
      </c>
      <c r="P2108" t="s">
        <v>703</v>
      </c>
      <c r="Q2108" t="s">
        <v>34</v>
      </c>
      <c r="R2108" t="s">
        <v>704</v>
      </c>
      <c r="S2108" t="s">
        <v>73</v>
      </c>
      <c r="T2108" t="s">
        <v>92</v>
      </c>
      <c r="U2108" t="s">
        <v>38</v>
      </c>
      <c r="V2108" t="s">
        <v>39</v>
      </c>
      <c r="W2108" t="s">
        <v>149</v>
      </c>
      <c r="X2108" t="s">
        <v>705</v>
      </c>
      <c r="Y2108" t="s">
        <v>42</v>
      </c>
    </row>
    <row r="2109" spans="1:25" x14ac:dyDescent="0.25">
      <c r="A2109">
        <v>10263</v>
      </c>
      <c r="B2109">
        <v>24</v>
      </c>
      <c r="C2109" t="s">
        <v>3779</v>
      </c>
      <c r="D2109">
        <v>11</v>
      </c>
      <c r="E2109" t="s">
        <v>3780</v>
      </c>
      <c r="F2109" t="s">
        <v>161</v>
      </c>
      <c r="G2109" t="s">
        <v>28</v>
      </c>
      <c r="H2109">
        <v>2</v>
      </c>
      <c r="I2109">
        <v>6</v>
      </c>
      <c r="J2109">
        <v>2004</v>
      </c>
      <c r="K2109" t="s">
        <v>1502</v>
      </c>
      <c r="L2109">
        <v>72</v>
      </c>
      <c r="M2109" t="s">
        <v>3763</v>
      </c>
      <c r="N2109" t="s">
        <v>162</v>
      </c>
      <c r="O2109" t="s">
        <v>163</v>
      </c>
      <c r="P2109" t="s">
        <v>164</v>
      </c>
      <c r="Q2109" t="s">
        <v>34</v>
      </c>
      <c r="R2109" t="s">
        <v>165</v>
      </c>
      <c r="S2109" t="s">
        <v>166</v>
      </c>
      <c r="T2109" t="s">
        <v>167</v>
      </c>
      <c r="U2109" t="s">
        <v>38</v>
      </c>
      <c r="V2109" t="s">
        <v>39</v>
      </c>
      <c r="W2109" t="s">
        <v>168</v>
      </c>
      <c r="X2109" t="s">
        <v>76</v>
      </c>
      <c r="Y2109" t="s">
        <v>42</v>
      </c>
    </row>
    <row r="2110" spans="1:25" x14ac:dyDescent="0.25">
      <c r="A2110">
        <v>10275</v>
      </c>
      <c r="B2110">
        <v>27</v>
      </c>
      <c r="C2110" t="s">
        <v>3781</v>
      </c>
      <c r="D2110">
        <v>10</v>
      </c>
      <c r="E2110" t="s">
        <v>3782</v>
      </c>
      <c r="F2110" t="s">
        <v>171</v>
      </c>
      <c r="G2110" t="s">
        <v>28</v>
      </c>
      <c r="H2110">
        <v>3</v>
      </c>
      <c r="I2110">
        <v>7</v>
      </c>
      <c r="J2110">
        <v>2004</v>
      </c>
      <c r="K2110" t="s">
        <v>1502</v>
      </c>
      <c r="L2110">
        <v>72</v>
      </c>
      <c r="M2110" t="s">
        <v>3763</v>
      </c>
      <c r="N2110" t="s">
        <v>172</v>
      </c>
      <c r="O2110" t="s">
        <v>173</v>
      </c>
      <c r="P2110" t="s">
        <v>174</v>
      </c>
      <c r="Q2110" t="s">
        <v>34</v>
      </c>
      <c r="R2110" t="s">
        <v>175</v>
      </c>
      <c r="S2110" t="s">
        <v>34</v>
      </c>
      <c r="T2110" t="s">
        <v>176</v>
      </c>
      <c r="U2110" t="s">
        <v>51</v>
      </c>
      <c r="V2110" t="s">
        <v>52</v>
      </c>
      <c r="W2110" t="s">
        <v>177</v>
      </c>
      <c r="X2110" t="s">
        <v>178</v>
      </c>
      <c r="Y2110" t="s">
        <v>42</v>
      </c>
    </row>
    <row r="2111" spans="1:25" x14ac:dyDescent="0.25">
      <c r="A2111">
        <v>10284</v>
      </c>
      <c r="B2111">
        <v>21</v>
      </c>
      <c r="C2111" t="s">
        <v>3772</v>
      </c>
      <c r="D2111">
        <v>2</v>
      </c>
      <c r="E2111" t="s">
        <v>3783</v>
      </c>
      <c r="F2111" t="s">
        <v>1528</v>
      </c>
      <c r="G2111" t="s">
        <v>28</v>
      </c>
      <c r="H2111">
        <v>3</v>
      </c>
      <c r="I2111">
        <v>8</v>
      </c>
      <c r="J2111">
        <v>2004</v>
      </c>
      <c r="K2111" t="s">
        <v>1502</v>
      </c>
      <c r="L2111">
        <v>72</v>
      </c>
      <c r="M2111" t="s">
        <v>3763</v>
      </c>
      <c r="N2111" t="s">
        <v>1327</v>
      </c>
      <c r="O2111" t="s">
        <v>1328</v>
      </c>
      <c r="P2111" t="s">
        <v>1329</v>
      </c>
      <c r="Q2111" t="s">
        <v>34</v>
      </c>
      <c r="R2111" t="s">
        <v>1330</v>
      </c>
      <c r="S2111" t="s">
        <v>34</v>
      </c>
      <c r="T2111" t="s">
        <v>1331</v>
      </c>
      <c r="U2111" t="s">
        <v>112</v>
      </c>
      <c r="V2111" t="s">
        <v>52</v>
      </c>
      <c r="W2111" t="s">
        <v>1332</v>
      </c>
      <c r="X2111" t="s">
        <v>1333</v>
      </c>
      <c r="Y2111" t="s">
        <v>42</v>
      </c>
    </row>
    <row r="2112" spans="1:25" x14ac:dyDescent="0.25">
      <c r="A2112">
        <v>10297</v>
      </c>
      <c r="B2112">
        <v>23</v>
      </c>
      <c r="C2112" t="s">
        <v>3784</v>
      </c>
      <c r="D2112">
        <v>5</v>
      </c>
      <c r="E2112" t="s">
        <v>3785</v>
      </c>
      <c r="F2112" t="s">
        <v>1868</v>
      </c>
      <c r="G2112" t="s">
        <v>28</v>
      </c>
      <c r="H2112">
        <v>3</v>
      </c>
      <c r="I2112">
        <v>9</v>
      </c>
      <c r="J2112">
        <v>2004</v>
      </c>
      <c r="K2112" t="s">
        <v>1502</v>
      </c>
      <c r="L2112">
        <v>72</v>
      </c>
      <c r="M2112" t="s">
        <v>3763</v>
      </c>
      <c r="N2112" t="s">
        <v>903</v>
      </c>
      <c r="O2112" t="s">
        <v>904</v>
      </c>
      <c r="P2112" t="s">
        <v>905</v>
      </c>
      <c r="Q2112" t="s">
        <v>906</v>
      </c>
      <c r="R2112" t="s">
        <v>907</v>
      </c>
      <c r="S2112" t="s">
        <v>34</v>
      </c>
      <c r="T2112" t="s">
        <v>908</v>
      </c>
      <c r="U2112" t="s">
        <v>909</v>
      </c>
      <c r="V2112" t="s">
        <v>52</v>
      </c>
      <c r="W2112" t="s">
        <v>910</v>
      </c>
      <c r="X2112" t="s">
        <v>911</v>
      </c>
      <c r="Y2112" t="s">
        <v>42</v>
      </c>
    </row>
    <row r="2113" spans="1:25" x14ac:dyDescent="0.25">
      <c r="A2113">
        <v>10308</v>
      </c>
      <c r="B2113">
        <v>44</v>
      </c>
      <c r="C2113" t="s">
        <v>3786</v>
      </c>
      <c r="D2113">
        <v>8</v>
      </c>
      <c r="E2113" t="s">
        <v>3787</v>
      </c>
      <c r="F2113" t="s">
        <v>200</v>
      </c>
      <c r="G2113" t="s">
        <v>28</v>
      </c>
      <c r="H2113">
        <v>4</v>
      </c>
      <c r="I2113">
        <v>10</v>
      </c>
      <c r="J2113">
        <v>2004</v>
      </c>
      <c r="K2113" t="s">
        <v>1502</v>
      </c>
      <c r="L2113">
        <v>72</v>
      </c>
      <c r="M2113" t="s">
        <v>3763</v>
      </c>
      <c r="N2113" t="s">
        <v>510</v>
      </c>
      <c r="O2113" t="s">
        <v>511</v>
      </c>
      <c r="P2113" t="s">
        <v>512</v>
      </c>
      <c r="Q2113" t="s">
        <v>34</v>
      </c>
      <c r="R2113" t="s">
        <v>513</v>
      </c>
      <c r="S2113" t="s">
        <v>36</v>
      </c>
      <c r="T2113" t="s">
        <v>514</v>
      </c>
      <c r="U2113" t="s">
        <v>38</v>
      </c>
      <c r="V2113" t="s">
        <v>39</v>
      </c>
      <c r="W2113" t="s">
        <v>149</v>
      </c>
      <c r="X2113" t="s">
        <v>363</v>
      </c>
      <c r="Y2113" t="s">
        <v>65</v>
      </c>
    </row>
    <row r="2114" spans="1:25" x14ac:dyDescent="0.25">
      <c r="A2114">
        <v>10317</v>
      </c>
      <c r="B2114">
        <v>35</v>
      </c>
      <c r="C2114" t="s">
        <v>3786</v>
      </c>
      <c r="D2114">
        <v>1</v>
      </c>
      <c r="E2114" t="s">
        <v>3788</v>
      </c>
      <c r="F2114" t="s">
        <v>209</v>
      </c>
      <c r="G2114" t="s">
        <v>28</v>
      </c>
      <c r="H2114">
        <v>4</v>
      </c>
      <c r="I2114">
        <v>11</v>
      </c>
      <c r="J2114">
        <v>2004</v>
      </c>
      <c r="K2114" t="s">
        <v>1502</v>
      </c>
      <c r="L2114">
        <v>72</v>
      </c>
      <c r="M2114" t="s">
        <v>3763</v>
      </c>
      <c r="N2114" t="s">
        <v>88</v>
      </c>
      <c r="O2114" t="s">
        <v>89</v>
      </c>
      <c r="P2114" t="s">
        <v>90</v>
      </c>
      <c r="Q2114" t="s">
        <v>34</v>
      </c>
      <c r="R2114" t="s">
        <v>91</v>
      </c>
      <c r="S2114" t="s">
        <v>73</v>
      </c>
      <c r="T2114" t="s">
        <v>92</v>
      </c>
      <c r="U2114" t="s">
        <v>38</v>
      </c>
      <c r="V2114" t="s">
        <v>39</v>
      </c>
      <c r="W2114" t="s">
        <v>93</v>
      </c>
      <c r="X2114" t="s">
        <v>94</v>
      </c>
      <c r="Y2114" t="s">
        <v>42</v>
      </c>
    </row>
    <row r="2115" spans="1:25" x14ac:dyDescent="0.25">
      <c r="A2115">
        <v>10328</v>
      </c>
      <c r="B2115">
        <v>43</v>
      </c>
      <c r="C2115" t="s">
        <v>3789</v>
      </c>
      <c r="D2115">
        <v>4</v>
      </c>
      <c r="E2115" t="s">
        <v>3790</v>
      </c>
      <c r="F2115" t="s">
        <v>2490</v>
      </c>
      <c r="G2115" t="s">
        <v>28</v>
      </c>
      <c r="H2115">
        <v>4</v>
      </c>
      <c r="I2115">
        <v>11</v>
      </c>
      <c r="J2115">
        <v>2004</v>
      </c>
      <c r="K2115" t="s">
        <v>1502</v>
      </c>
      <c r="L2115">
        <v>72</v>
      </c>
      <c r="M2115" t="s">
        <v>3763</v>
      </c>
      <c r="N2115" t="s">
        <v>1369</v>
      </c>
      <c r="O2115" t="s">
        <v>1370</v>
      </c>
      <c r="P2115" t="s">
        <v>1371</v>
      </c>
      <c r="Q2115" t="s">
        <v>34</v>
      </c>
      <c r="R2115" t="s">
        <v>1372</v>
      </c>
      <c r="S2115" t="s">
        <v>34</v>
      </c>
      <c r="T2115" t="s">
        <v>1373</v>
      </c>
      <c r="U2115" t="s">
        <v>396</v>
      </c>
      <c r="V2115" t="s">
        <v>52</v>
      </c>
      <c r="W2115" t="s">
        <v>1374</v>
      </c>
      <c r="X2115" t="s">
        <v>1375</v>
      </c>
      <c r="Y2115" t="s">
        <v>42</v>
      </c>
    </row>
    <row r="2116" spans="1:25" x14ac:dyDescent="0.25">
      <c r="A2116">
        <v>10340</v>
      </c>
      <c r="B2116">
        <v>40</v>
      </c>
      <c r="C2116" t="s">
        <v>3768</v>
      </c>
      <c r="D2116">
        <v>1</v>
      </c>
      <c r="E2116" t="s">
        <v>3791</v>
      </c>
      <c r="F2116" t="s">
        <v>220</v>
      </c>
      <c r="G2116" t="s">
        <v>28</v>
      </c>
      <c r="H2116">
        <v>4</v>
      </c>
      <c r="I2116">
        <v>11</v>
      </c>
      <c r="J2116">
        <v>2004</v>
      </c>
      <c r="K2116" t="s">
        <v>1502</v>
      </c>
      <c r="L2116">
        <v>72</v>
      </c>
      <c r="M2116" t="s">
        <v>3763</v>
      </c>
      <c r="N2116" t="s">
        <v>611</v>
      </c>
      <c r="O2116" t="s">
        <v>612</v>
      </c>
      <c r="P2116" t="s">
        <v>613</v>
      </c>
      <c r="Q2116" t="s">
        <v>34</v>
      </c>
      <c r="R2116" t="s">
        <v>614</v>
      </c>
      <c r="S2116" t="s">
        <v>34</v>
      </c>
      <c r="T2116" t="s">
        <v>615</v>
      </c>
      <c r="U2116" t="s">
        <v>273</v>
      </c>
      <c r="V2116" t="s">
        <v>52</v>
      </c>
      <c r="W2116" t="s">
        <v>616</v>
      </c>
      <c r="X2116" t="s">
        <v>617</v>
      </c>
      <c r="Y2116" t="s">
        <v>65</v>
      </c>
    </row>
    <row r="2117" spans="1:25" x14ac:dyDescent="0.25">
      <c r="A2117">
        <v>10353</v>
      </c>
      <c r="B2117">
        <v>35</v>
      </c>
      <c r="C2117" t="s">
        <v>3792</v>
      </c>
      <c r="D2117">
        <v>3</v>
      </c>
      <c r="E2117" t="s">
        <v>3793</v>
      </c>
      <c r="F2117" t="s">
        <v>1874</v>
      </c>
      <c r="G2117" t="s">
        <v>28</v>
      </c>
      <c r="H2117">
        <v>4</v>
      </c>
      <c r="I2117">
        <v>12</v>
      </c>
      <c r="J2117">
        <v>2004</v>
      </c>
      <c r="K2117" t="s">
        <v>1502</v>
      </c>
      <c r="L2117">
        <v>72</v>
      </c>
      <c r="M2117" t="s">
        <v>3763</v>
      </c>
      <c r="N2117" t="s">
        <v>1507</v>
      </c>
      <c r="O2117" t="s">
        <v>1508</v>
      </c>
      <c r="P2117" t="s">
        <v>1509</v>
      </c>
      <c r="Q2117" t="s">
        <v>34</v>
      </c>
      <c r="R2117" t="s">
        <v>1089</v>
      </c>
      <c r="S2117" t="s">
        <v>166</v>
      </c>
      <c r="T2117" t="s">
        <v>1510</v>
      </c>
      <c r="U2117" t="s">
        <v>38</v>
      </c>
      <c r="V2117" t="s">
        <v>39</v>
      </c>
      <c r="W2117" t="s">
        <v>1511</v>
      </c>
      <c r="X2117" t="s">
        <v>1512</v>
      </c>
      <c r="Y2117" t="s">
        <v>65</v>
      </c>
    </row>
    <row r="2118" spans="1:25" x14ac:dyDescent="0.25">
      <c r="A2118">
        <v>10361</v>
      </c>
      <c r="B2118">
        <v>25</v>
      </c>
      <c r="C2118" t="s">
        <v>2986</v>
      </c>
      <c r="D2118">
        <v>1</v>
      </c>
      <c r="E2118" t="s">
        <v>3794</v>
      </c>
      <c r="F2118" t="s">
        <v>232</v>
      </c>
      <c r="G2118" t="s">
        <v>28</v>
      </c>
      <c r="H2118">
        <v>4</v>
      </c>
      <c r="I2118">
        <v>12</v>
      </c>
      <c r="J2118">
        <v>2004</v>
      </c>
      <c r="K2118" t="s">
        <v>1502</v>
      </c>
      <c r="L2118">
        <v>72</v>
      </c>
      <c r="M2118" t="s">
        <v>3763</v>
      </c>
      <c r="N2118" t="s">
        <v>233</v>
      </c>
      <c r="O2118" t="s">
        <v>234</v>
      </c>
      <c r="P2118" t="s">
        <v>235</v>
      </c>
      <c r="Q2118" t="s">
        <v>236</v>
      </c>
      <c r="R2118" t="s">
        <v>237</v>
      </c>
      <c r="S2118" t="s">
        <v>238</v>
      </c>
      <c r="T2118" t="s">
        <v>239</v>
      </c>
      <c r="U2118" t="s">
        <v>139</v>
      </c>
      <c r="V2118" t="s">
        <v>140</v>
      </c>
      <c r="W2118" t="s">
        <v>240</v>
      </c>
      <c r="X2118" t="s">
        <v>241</v>
      </c>
      <c r="Y2118" t="s">
        <v>42</v>
      </c>
    </row>
    <row r="2119" spans="1:25" x14ac:dyDescent="0.25">
      <c r="A2119">
        <v>10375</v>
      </c>
      <c r="B2119">
        <v>43</v>
      </c>
      <c r="C2119" t="s">
        <v>77</v>
      </c>
      <c r="D2119">
        <v>2</v>
      </c>
      <c r="E2119" t="s">
        <v>3795</v>
      </c>
      <c r="F2119" t="s">
        <v>244</v>
      </c>
      <c r="G2119" t="s">
        <v>28</v>
      </c>
      <c r="H2119">
        <v>1</v>
      </c>
      <c r="I2119">
        <v>2</v>
      </c>
      <c r="J2119">
        <v>2005</v>
      </c>
      <c r="K2119" t="s">
        <v>1502</v>
      </c>
      <c r="L2119">
        <v>72</v>
      </c>
      <c r="M2119" t="s">
        <v>3763</v>
      </c>
      <c r="N2119" t="s">
        <v>172</v>
      </c>
      <c r="O2119" t="s">
        <v>173</v>
      </c>
      <c r="P2119" t="s">
        <v>174</v>
      </c>
      <c r="Q2119" t="s">
        <v>34</v>
      </c>
      <c r="R2119" t="s">
        <v>175</v>
      </c>
      <c r="S2119" t="s">
        <v>34</v>
      </c>
      <c r="T2119" t="s">
        <v>176</v>
      </c>
      <c r="U2119" t="s">
        <v>51</v>
      </c>
      <c r="V2119" t="s">
        <v>52</v>
      </c>
      <c r="W2119" t="s">
        <v>177</v>
      </c>
      <c r="X2119" t="s">
        <v>178</v>
      </c>
      <c r="Y2119" t="s">
        <v>229</v>
      </c>
    </row>
    <row r="2120" spans="1:25" x14ac:dyDescent="0.25">
      <c r="A2120">
        <v>10386</v>
      </c>
      <c r="B2120">
        <v>50</v>
      </c>
      <c r="C2120" t="s">
        <v>3796</v>
      </c>
      <c r="D2120">
        <v>8</v>
      </c>
      <c r="E2120" t="s">
        <v>3797</v>
      </c>
      <c r="F2120" t="s">
        <v>1557</v>
      </c>
      <c r="G2120" t="s">
        <v>724</v>
      </c>
      <c r="H2120">
        <v>1</v>
      </c>
      <c r="I2120">
        <v>3</v>
      </c>
      <c r="J2120">
        <v>2005</v>
      </c>
      <c r="K2120" t="s">
        <v>1502</v>
      </c>
      <c r="L2120">
        <v>72</v>
      </c>
      <c r="M2120" t="s">
        <v>3763</v>
      </c>
      <c r="N2120" t="s">
        <v>268</v>
      </c>
      <c r="O2120" t="s">
        <v>269</v>
      </c>
      <c r="P2120" t="s">
        <v>270</v>
      </c>
      <c r="Q2120" t="s">
        <v>34</v>
      </c>
      <c r="R2120" t="s">
        <v>271</v>
      </c>
      <c r="S2120" t="s">
        <v>34</v>
      </c>
      <c r="T2120" t="s">
        <v>272</v>
      </c>
      <c r="U2120" t="s">
        <v>273</v>
      </c>
      <c r="V2120" t="s">
        <v>52</v>
      </c>
      <c r="W2120" t="s">
        <v>274</v>
      </c>
      <c r="X2120" t="s">
        <v>275</v>
      </c>
      <c r="Y2120" t="s">
        <v>65</v>
      </c>
    </row>
    <row r="2121" spans="1:25" x14ac:dyDescent="0.25">
      <c r="A2121">
        <v>10398</v>
      </c>
      <c r="B2121">
        <v>45</v>
      </c>
      <c r="C2121" t="s">
        <v>3770</v>
      </c>
      <c r="D2121">
        <v>14</v>
      </c>
      <c r="E2121" t="s">
        <v>3798</v>
      </c>
      <c r="F2121" t="s">
        <v>1559</v>
      </c>
      <c r="G2121" t="s">
        <v>28</v>
      </c>
      <c r="H2121">
        <v>1</v>
      </c>
      <c r="I2121">
        <v>3</v>
      </c>
      <c r="J2121">
        <v>2005</v>
      </c>
      <c r="K2121" t="s">
        <v>1502</v>
      </c>
      <c r="L2121">
        <v>72</v>
      </c>
      <c r="M2121" t="s">
        <v>3763</v>
      </c>
      <c r="N2121" t="s">
        <v>46</v>
      </c>
      <c r="O2121" t="s">
        <v>47</v>
      </c>
      <c r="P2121" t="s">
        <v>48</v>
      </c>
      <c r="Q2121" t="s">
        <v>34</v>
      </c>
      <c r="R2121" t="s">
        <v>49</v>
      </c>
      <c r="S2121" t="s">
        <v>34</v>
      </c>
      <c r="T2121" t="s">
        <v>50</v>
      </c>
      <c r="U2121" t="s">
        <v>51</v>
      </c>
      <c r="V2121" t="s">
        <v>52</v>
      </c>
      <c r="W2121" t="s">
        <v>53</v>
      </c>
      <c r="X2121" t="s">
        <v>54</v>
      </c>
      <c r="Y2121" t="s">
        <v>65</v>
      </c>
    </row>
    <row r="2122" spans="1:25" x14ac:dyDescent="0.25">
      <c r="A2122">
        <v>10401</v>
      </c>
      <c r="B2122">
        <v>52</v>
      </c>
      <c r="C2122" t="s">
        <v>3776</v>
      </c>
      <c r="D2122">
        <v>4</v>
      </c>
      <c r="E2122" t="s">
        <v>3799</v>
      </c>
      <c r="F2122" t="s">
        <v>1880</v>
      </c>
      <c r="G2122" t="s">
        <v>708</v>
      </c>
      <c r="H2122">
        <v>2</v>
      </c>
      <c r="I2122">
        <v>4</v>
      </c>
      <c r="J2122">
        <v>2005</v>
      </c>
      <c r="K2122" t="s">
        <v>1502</v>
      </c>
      <c r="L2122">
        <v>72</v>
      </c>
      <c r="M2122" t="s">
        <v>3763</v>
      </c>
      <c r="N2122" t="s">
        <v>153</v>
      </c>
      <c r="O2122" t="s">
        <v>154</v>
      </c>
      <c r="P2122" t="s">
        <v>155</v>
      </c>
      <c r="Q2122" t="s">
        <v>34</v>
      </c>
      <c r="R2122" t="s">
        <v>156</v>
      </c>
      <c r="S2122" t="s">
        <v>157</v>
      </c>
      <c r="T2122" t="s">
        <v>158</v>
      </c>
      <c r="U2122" t="s">
        <v>38</v>
      </c>
      <c r="V2122" t="s">
        <v>39</v>
      </c>
      <c r="W2122" t="s">
        <v>84</v>
      </c>
      <c r="X2122" t="s">
        <v>159</v>
      </c>
      <c r="Y2122" t="s">
        <v>65</v>
      </c>
    </row>
    <row r="2123" spans="1:25" x14ac:dyDescent="0.25">
      <c r="A2123">
        <v>10416</v>
      </c>
      <c r="B2123">
        <v>48</v>
      </c>
      <c r="C2123" t="s">
        <v>3774</v>
      </c>
      <c r="D2123">
        <v>5</v>
      </c>
      <c r="E2123" t="s">
        <v>3800</v>
      </c>
      <c r="F2123" t="s">
        <v>1562</v>
      </c>
      <c r="G2123" t="s">
        <v>28</v>
      </c>
      <c r="H2123">
        <v>2</v>
      </c>
      <c r="I2123">
        <v>5</v>
      </c>
      <c r="J2123">
        <v>2005</v>
      </c>
      <c r="K2123" t="s">
        <v>1502</v>
      </c>
      <c r="L2123">
        <v>72</v>
      </c>
      <c r="M2123" t="s">
        <v>3763</v>
      </c>
      <c r="N2123" t="s">
        <v>831</v>
      </c>
      <c r="O2123" t="s">
        <v>832</v>
      </c>
      <c r="P2123" t="s">
        <v>833</v>
      </c>
      <c r="Q2123" t="s">
        <v>34</v>
      </c>
      <c r="R2123" t="s">
        <v>834</v>
      </c>
      <c r="S2123" t="s">
        <v>34</v>
      </c>
      <c r="T2123" t="s">
        <v>835</v>
      </c>
      <c r="U2123" t="s">
        <v>396</v>
      </c>
      <c r="V2123" t="s">
        <v>52</v>
      </c>
      <c r="W2123" t="s">
        <v>836</v>
      </c>
      <c r="X2123" t="s">
        <v>837</v>
      </c>
      <c r="Y2123" t="s">
        <v>65</v>
      </c>
    </row>
    <row r="2124" spans="1:25" x14ac:dyDescent="0.25">
      <c r="A2124">
        <v>10108</v>
      </c>
      <c r="B2124">
        <v>31</v>
      </c>
      <c r="C2124" t="s">
        <v>2054</v>
      </c>
      <c r="D2124">
        <v>10</v>
      </c>
      <c r="E2124" t="s">
        <v>3801</v>
      </c>
      <c r="F2124" t="s">
        <v>775</v>
      </c>
      <c r="G2124" t="s">
        <v>28</v>
      </c>
      <c r="H2124">
        <v>1</v>
      </c>
      <c r="I2124">
        <v>3</v>
      </c>
      <c r="J2124">
        <v>2003</v>
      </c>
      <c r="K2124" t="s">
        <v>278</v>
      </c>
      <c r="L2124">
        <v>80</v>
      </c>
      <c r="M2124" t="s">
        <v>3802</v>
      </c>
      <c r="N2124" t="s">
        <v>777</v>
      </c>
      <c r="O2124" t="s">
        <v>778</v>
      </c>
      <c r="P2124" t="s">
        <v>779</v>
      </c>
      <c r="Q2124" t="s">
        <v>34</v>
      </c>
      <c r="R2124" t="s">
        <v>780</v>
      </c>
      <c r="S2124" t="s">
        <v>34</v>
      </c>
      <c r="T2124" t="s">
        <v>781</v>
      </c>
      <c r="U2124" t="s">
        <v>782</v>
      </c>
      <c r="V2124" t="s">
        <v>307</v>
      </c>
      <c r="W2124" t="s">
        <v>783</v>
      </c>
      <c r="X2124" t="s">
        <v>784</v>
      </c>
      <c r="Y2124" t="s">
        <v>42</v>
      </c>
    </row>
    <row r="2125" spans="1:25" x14ac:dyDescent="0.25">
      <c r="A2125">
        <v>10122</v>
      </c>
      <c r="B2125">
        <v>29</v>
      </c>
      <c r="C2125" t="s">
        <v>3803</v>
      </c>
      <c r="D2125">
        <v>14</v>
      </c>
      <c r="E2125" t="s">
        <v>3804</v>
      </c>
      <c r="F2125" t="s">
        <v>786</v>
      </c>
      <c r="G2125" t="s">
        <v>28</v>
      </c>
      <c r="H2125">
        <v>2</v>
      </c>
      <c r="I2125">
        <v>5</v>
      </c>
      <c r="J2125">
        <v>2003</v>
      </c>
      <c r="K2125" t="s">
        <v>278</v>
      </c>
      <c r="L2125">
        <v>80</v>
      </c>
      <c r="M2125" t="s">
        <v>3802</v>
      </c>
      <c r="N2125" t="s">
        <v>787</v>
      </c>
      <c r="O2125" t="s">
        <v>788</v>
      </c>
      <c r="P2125" t="s">
        <v>789</v>
      </c>
      <c r="Q2125" t="s">
        <v>34</v>
      </c>
      <c r="R2125" t="s">
        <v>790</v>
      </c>
      <c r="S2125" t="s">
        <v>34</v>
      </c>
      <c r="T2125" t="s">
        <v>791</v>
      </c>
      <c r="U2125" t="s">
        <v>51</v>
      </c>
      <c r="V2125" t="s">
        <v>52</v>
      </c>
      <c r="W2125" t="s">
        <v>792</v>
      </c>
      <c r="X2125" t="s">
        <v>793</v>
      </c>
      <c r="Y2125" t="s">
        <v>42</v>
      </c>
    </row>
    <row r="2126" spans="1:25" x14ac:dyDescent="0.25">
      <c r="A2126">
        <v>10135</v>
      </c>
      <c r="B2126">
        <v>23</v>
      </c>
      <c r="C2126" t="s">
        <v>3805</v>
      </c>
      <c r="D2126">
        <v>11</v>
      </c>
      <c r="E2126" t="s">
        <v>3806</v>
      </c>
      <c r="F2126" t="s">
        <v>795</v>
      </c>
      <c r="G2126" t="s">
        <v>28</v>
      </c>
      <c r="H2126">
        <v>3</v>
      </c>
      <c r="I2126">
        <v>7</v>
      </c>
      <c r="J2126">
        <v>2003</v>
      </c>
      <c r="K2126" t="s">
        <v>278</v>
      </c>
      <c r="L2126">
        <v>80</v>
      </c>
      <c r="M2126" t="s">
        <v>3802</v>
      </c>
      <c r="N2126" t="s">
        <v>417</v>
      </c>
      <c r="O2126" t="s">
        <v>418</v>
      </c>
      <c r="P2126" t="s">
        <v>419</v>
      </c>
      <c r="Q2126" t="s">
        <v>34</v>
      </c>
      <c r="R2126" t="s">
        <v>420</v>
      </c>
      <c r="S2126" t="s">
        <v>73</v>
      </c>
      <c r="T2126" t="s">
        <v>167</v>
      </c>
      <c r="U2126" t="s">
        <v>38</v>
      </c>
      <c r="V2126" t="s">
        <v>39</v>
      </c>
      <c r="W2126" t="s">
        <v>421</v>
      </c>
      <c r="X2126" t="s">
        <v>422</v>
      </c>
      <c r="Y2126" t="s">
        <v>42</v>
      </c>
    </row>
    <row r="2127" spans="1:25" x14ac:dyDescent="0.25">
      <c r="A2127">
        <v>10147</v>
      </c>
      <c r="B2127">
        <v>31</v>
      </c>
      <c r="C2127" t="s">
        <v>2775</v>
      </c>
      <c r="D2127">
        <v>11</v>
      </c>
      <c r="E2127" t="s">
        <v>3807</v>
      </c>
      <c r="F2127" t="s">
        <v>797</v>
      </c>
      <c r="G2127" t="s">
        <v>28</v>
      </c>
      <c r="H2127">
        <v>3</v>
      </c>
      <c r="I2127">
        <v>9</v>
      </c>
      <c r="J2127">
        <v>2003</v>
      </c>
      <c r="K2127" t="s">
        <v>278</v>
      </c>
      <c r="L2127">
        <v>80</v>
      </c>
      <c r="M2127" t="s">
        <v>3802</v>
      </c>
      <c r="N2127" t="s">
        <v>439</v>
      </c>
      <c r="O2127" t="s">
        <v>182</v>
      </c>
      <c r="P2127" t="s">
        <v>440</v>
      </c>
      <c r="Q2127" t="s">
        <v>34</v>
      </c>
      <c r="R2127" t="s">
        <v>441</v>
      </c>
      <c r="S2127" t="s">
        <v>185</v>
      </c>
      <c r="T2127" t="s">
        <v>442</v>
      </c>
      <c r="U2127" t="s">
        <v>38</v>
      </c>
      <c r="V2127" t="s">
        <v>39</v>
      </c>
      <c r="W2127" t="s">
        <v>421</v>
      </c>
      <c r="X2127" t="s">
        <v>443</v>
      </c>
      <c r="Y2127" t="s">
        <v>42</v>
      </c>
    </row>
    <row r="2128" spans="1:25" x14ac:dyDescent="0.25">
      <c r="A2128">
        <v>10159</v>
      </c>
      <c r="B2128">
        <v>23</v>
      </c>
      <c r="C2128" t="s">
        <v>3808</v>
      </c>
      <c r="D2128">
        <v>6</v>
      </c>
      <c r="E2128" t="s">
        <v>3809</v>
      </c>
      <c r="F2128" t="s">
        <v>79</v>
      </c>
      <c r="G2128" t="s">
        <v>28</v>
      </c>
      <c r="H2128">
        <v>4</v>
      </c>
      <c r="I2128">
        <v>10</v>
      </c>
      <c r="J2128">
        <v>2003</v>
      </c>
      <c r="K2128" t="s">
        <v>278</v>
      </c>
      <c r="L2128">
        <v>80</v>
      </c>
      <c r="M2128" t="s">
        <v>3802</v>
      </c>
      <c r="N2128" t="s">
        <v>80</v>
      </c>
      <c r="O2128" t="s">
        <v>81</v>
      </c>
      <c r="P2128" t="s">
        <v>82</v>
      </c>
      <c r="Q2128" t="s">
        <v>34</v>
      </c>
      <c r="R2128" t="s">
        <v>83</v>
      </c>
      <c r="S2128" t="s">
        <v>73</v>
      </c>
      <c r="T2128" t="s">
        <v>34</v>
      </c>
      <c r="U2128" t="s">
        <v>38</v>
      </c>
      <c r="V2128" t="s">
        <v>39</v>
      </c>
      <c r="W2128" t="s">
        <v>84</v>
      </c>
      <c r="X2128" t="s">
        <v>76</v>
      </c>
      <c r="Y2128" t="s">
        <v>42</v>
      </c>
    </row>
    <row r="2129" spans="1:25" x14ac:dyDescent="0.25">
      <c r="A2129">
        <v>10169</v>
      </c>
      <c r="B2129">
        <v>24</v>
      </c>
      <c r="C2129" t="s">
        <v>3611</v>
      </c>
      <c r="D2129">
        <v>6</v>
      </c>
      <c r="E2129" t="s">
        <v>3810</v>
      </c>
      <c r="F2129" t="s">
        <v>800</v>
      </c>
      <c r="G2129" t="s">
        <v>28</v>
      </c>
      <c r="H2129">
        <v>4</v>
      </c>
      <c r="I2129">
        <v>11</v>
      </c>
      <c r="J2129">
        <v>2003</v>
      </c>
      <c r="K2129" t="s">
        <v>278</v>
      </c>
      <c r="L2129">
        <v>80</v>
      </c>
      <c r="M2129" t="s">
        <v>3802</v>
      </c>
      <c r="N2129" t="s">
        <v>448</v>
      </c>
      <c r="O2129" t="s">
        <v>449</v>
      </c>
      <c r="P2129" t="s">
        <v>450</v>
      </c>
      <c r="Q2129" t="s">
        <v>451</v>
      </c>
      <c r="R2129" t="s">
        <v>452</v>
      </c>
      <c r="S2129" t="s">
        <v>238</v>
      </c>
      <c r="T2129" t="s">
        <v>453</v>
      </c>
      <c r="U2129" t="s">
        <v>139</v>
      </c>
      <c r="V2129" t="s">
        <v>140</v>
      </c>
      <c r="W2129" t="s">
        <v>454</v>
      </c>
      <c r="X2129" t="s">
        <v>455</v>
      </c>
      <c r="Y2129" t="s">
        <v>42</v>
      </c>
    </row>
    <row r="2130" spans="1:25" x14ac:dyDescent="0.25">
      <c r="A2130">
        <v>10180</v>
      </c>
      <c r="B2130">
        <v>28</v>
      </c>
      <c r="C2130" t="s">
        <v>3803</v>
      </c>
      <c r="D2130">
        <v>1</v>
      </c>
      <c r="E2130" t="s">
        <v>3811</v>
      </c>
      <c r="F2130" t="s">
        <v>97</v>
      </c>
      <c r="G2130" t="s">
        <v>28</v>
      </c>
      <c r="H2130">
        <v>4</v>
      </c>
      <c r="I2130">
        <v>11</v>
      </c>
      <c r="J2130">
        <v>2003</v>
      </c>
      <c r="K2130" t="s">
        <v>278</v>
      </c>
      <c r="L2130">
        <v>80</v>
      </c>
      <c r="M2130" t="s">
        <v>3802</v>
      </c>
      <c r="N2130" t="s">
        <v>98</v>
      </c>
      <c r="O2130" t="s">
        <v>99</v>
      </c>
      <c r="P2130" t="s">
        <v>100</v>
      </c>
      <c r="Q2130" t="s">
        <v>34</v>
      </c>
      <c r="R2130" t="s">
        <v>101</v>
      </c>
      <c r="S2130" t="s">
        <v>34</v>
      </c>
      <c r="T2130" t="s">
        <v>102</v>
      </c>
      <c r="U2130" t="s">
        <v>51</v>
      </c>
      <c r="V2130" t="s">
        <v>52</v>
      </c>
      <c r="W2130" t="s">
        <v>103</v>
      </c>
      <c r="X2130" t="s">
        <v>104</v>
      </c>
      <c r="Y2130" t="s">
        <v>42</v>
      </c>
    </row>
    <row r="2131" spans="1:25" x14ac:dyDescent="0.25">
      <c r="A2131">
        <v>10191</v>
      </c>
      <c r="B2131">
        <v>44</v>
      </c>
      <c r="C2131" t="s">
        <v>3812</v>
      </c>
      <c r="D2131">
        <v>7</v>
      </c>
      <c r="E2131" t="s">
        <v>3813</v>
      </c>
      <c r="F2131" t="s">
        <v>804</v>
      </c>
      <c r="G2131" t="s">
        <v>28</v>
      </c>
      <c r="H2131">
        <v>4</v>
      </c>
      <c r="I2131">
        <v>11</v>
      </c>
      <c r="J2131">
        <v>2003</v>
      </c>
      <c r="K2131" t="s">
        <v>278</v>
      </c>
      <c r="L2131">
        <v>80</v>
      </c>
      <c r="M2131" t="s">
        <v>3802</v>
      </c>
      <c r="N2131" t="s">
        <v>805</v>
      </c>
      <c r="O2131" t="s">
        <v>806</v>
      </c>
      <c r="P2131" t="s">
        <v>807</v>
      </c>
      <c r="Q2131" t="s">
        <v>34</v>
      </c>
      <c r="R2131" t="s">
        <v>808</v>
      </c>
      <c r="S2131" t="s">
        <v>34</v>
      </c>
      <c r="T2131" t="s">
        <v>809</v>
      </c>
      <c r="U2131" t="s">
        <v>810</v>
      </c>
      <c r="V2131" t="s">
        <v>52</v>
      </c>
      <c r="W2131" t="s">
        <v>811</v>
      </c>
      <c r="X2131" t="s">
        <v>812</v>
      </c>
      <c r="Y2131" t="s">
        <v>42</v>
      </c>
    </row>
    <row r="2132" spans="1:25" x14ac:dyDescent="0.25">
      <c r="A2132">
        <v>10211</v>
      </c>
      <c r="B2132">
        <v>22</v>
      </c>
      <c r="C2132" t="s">
        <v>2565</v>
      </c>
      <c r="D2132">
        <v>6</v>
      </c>
      <c r="E2132" t="s">
        <v>3814</v>
      </c>
      <c r="F2132" t="s">
        <v>123</v>
      </c>
      <c r="G2132" t="s">
        <v>28</v>
      </c>
      <c r="H2132">
        <v>1</v>
      </c>
      <c r="I2132">
        <v>1</v>
      </c>
      <c r="J2132">
        <v>2004</v>
      </c>
      <c r="K2132" t="s">
        <v>278</v>
      </c>
      <c r="L2132">
        <v>80</v>
      </c>
      <c r="M2132" t="s">
        <v>3802</v>
      </c>
      <c r="N2132" t="s">
        <v>124</v>
      </c>
      <c r="O2132" t="s">
        <v>125</v>
      </c>
      <c r="P2132" t="s">
        <v>126</v>
      </c>
      <c r="Q2132" t="s">
        <v>34</v>
      </c>
      <c r="R2132" t="s">
        <v>61</v>
      </c>
      <c r="S2132" t="s">
        <v>34</v>
      </c>
      <c r="T2132" t="s">
        <v>127</v>
      </c>
      <c r="U2132" t="s">
        <v>51</v>
      </c>
      <c r="V2132" t="s">
        <v>52</v>
      </c>
      <c r="W2132" t="s">
        <v>128</v>
      </c>
      <c r="X2132" t="s">
        <v>129</v>
      </c>
      <c r="Y2132" t="s">
        <v>42</v>
      </c>
    </row>
    <row r="2133" spans="1:25" x14ac:dyDescent="0.25">
      <c r="A2133">
        <v>10225</v>
      </c>
      <c r="B2133">
        <v>46</v>
      </c>
      <c r="C2133" t="s">
        <v>3815</v>
      </c>
      <c r="D2133">
        <v>13</v>
      </c>
      <c r="E2133" t="s">
        <v>3816</v>
      </c>
      <c r="F2133" t="s">
        <v>817</v>
      </c>
      <c r="G2133" t="s">
        <v>28</v>
      </c>
      <c r="H2133">
        <v>1</v>
      </c>
      <c r="I2133">
        <v>2</v>
      </c>
      <c r="J2133">
        <v>2004</v>
      </c>
      <c r="K2133" t="s">
        <v>278</v>
      </c>
      <c r="L2133">
        <v>80</v>
      </c>
      <c r="M2133" t="s">
        <v>3802</v>
      </c>
      <c r="N2133" t="s">
        <v>818</v>
      </c>
      <c r="O2133" t="s">
        <v>819</v>
      </c>
      <c r="P2133" t="s">
        <v>820</v>
      </c>
      <c r="Q2133" t="s">
        <v>34</v>
      </c>
      <c r="R2133" t="s">
        <v>821</v>
      </c>
      <c r="S2133" t="s">
        <v>34</v>
      </c>
      <c r="T2133" t="s">
        <v>822</v>
      </c>
      <c r="U2133" t="s">
        <v>823</v>
      </c>
      <c r="V2133" t="s">
        <v>52</v>
      </c>
      <c r="W2133" t="s">
        <v>824</v>
      </c>
      <c r="X2133" t="s">
        <v>150</v>
      </c>
      <c r="Y2133" t="s">
        <v>65</v>
      </c>
    </row>
    <row r="2134" spans="1:25" x14ac:dyDescent="0.25">
      <c r="A2134">
        <v>10238</v>
      </c>
      <c r="B2134">
        <v>22</v>
      </c>
      <c r="C2134" t="s">
        <v>1346</v>
      </c>
      <c r="D2134">
        <v>7</v>
      </c>
      <c r="E2134" t="s">
        <v>3817</v>
      </c>
      <c r="F2134" t="s">
        <v>826</v>
      </c>
      <c r="G2134" t="s">
        <v>28</v>
      </c>
      <c r="H2134">
        <v>2</v>
      </c>
      <c r="I2134">
        <v>4</v>
      </c>
      <c r="J2134">
        <v>2004</v>
      </c>
      <c r="K2134" t="s">
        <v>278</v>
      </c>
      <c r="L2134">
        <v>80</v>
      </c>
      <c r="M2134" t="s">
        <v>3802</v>
      </c>
      <c r="N2134" t="s">
        <v>562</v>
      </c>
      <c r="O2134" t="s">
        <v>563</v>
      </c>
      <c r="P2134" t="s">
        <v>564</v>
      </c>
      <c r="Q2134" t="s">
        <v>34</v>
      </c>
      <c r="R2134" t="s">
        <v>565</v>
      </c>
      <c r="S2134" t="s">
        <v>34</v>
      </c>
      <c r="T2134" t="s">
        <v>566</v>
      </c>
      <c r="U2134" t="s">
        <v>567</v>
      </c>
      <c r="V2134" t="s">
        <v>52</v>
      </c>
      <c r="W2134" t="s">
        <v>568</v>
      </c>
      <c r="X2134" t="s">
        <v>569</v>
      </c>
      <c r="Y2134" t="s">
        <v>42</v>
      </c>
    </row>
    <row r="2135" spans="1:25" x14ac:dyDescent="0.25">
      <c r="A2135">
        <v>10252</v>
      </c>
      <c r="B2135">
        <v>38</v>
      </c>
      <c r="C2135" t="s">
        <v>3805</v>
      </c>
      <c r="D2135">
        <v>3</v>
      </c>
      <c r="E2135" t="s">
        <v>3818</v>
      </c>
      <c r="F2135" t="s">
        <v>2305</v>
      </c>
      <c r="G2135" t="s">
        <v>28</v>
      </c>
      <c r="H2135">
        <v>2</v>
      </c>
      <c r="I2135">
        <v>5</v>
      </c>
      <c r="J2135">
        <v>2004</v>
      </c>
      <c r="K2135" t="s">
        <v>278</v>
      </c>
      <c r="L2135">
        <v>80</v>
      </c>
      <c r="M2135" t="s">
        <v>3802</v>
      </c>
      <c r="N2135" t="s">
        <v>124</v>
      </c>
      <c r="O2135" t="s">
        <v>125</v>
      </c>
      <c r="P2135" t="s">
        <v>126</v>
      </c>
      <c r="Q2135" t="s">
        <v>34</v>
      </c>
      <c r="R2135" t="s">
        <v>61</v>
      </c>
      <c r="S2135" t="s">
        <v>34</v>
      </c>
      <c r="T2135" t="s">
        <v>127</v>
      </c>
      <c r="U2135" t="s">
        <v>51</v>
      </c>
      <c r="V2135" t="s">
        <v>52</v>
      </c>
      <c r="W2135" t="s">
        <v>128</v>
      </c>
      <c r="X2135" t="s">
        <v>129</v>
      </c>
      <c r="Y2135" t="s">
        <v>65</v>
      </c>
    </row>
    <row r="2136" spans="1:25" x14ac:dyDescent="0.25">
      <c r="A2136">
        <v>10264</v>
      </c>
      <c r="B2136">
        <v>47</v>
      </c>
      <c r="C2136" t="s">
        <v>3819</v>
      </c>
      <c r="D2136">
        <v>1</v>
      </c>
      <c r="E2136" t="s">
        <v>3820</v>
      </c>
      <c r="F2136" t="s">
        <v>2446</v>
      </c>
      <c r="G2136" t="s">
        <v>28</v>
      </c>
      <c r="H2136">
        <v>2</v>
      </c>
      <c r="I2136">
        <v>6</v>
      </c>
      <c r="J2136">
        <v>2004</v>
      </c>
      <c r="K2136" t="s">
        <v>278</v>
      </c>
      <c r="L2136">
        <v>80</v>
      </c>
      <c r="M2136" t="s">
        <v>3802</v>
      </c>
      <c r="N2136" t="s">
        <v>656</v>
      </c>
      <c r="O2136" t="s">
        <v>657</v>
      </c>
      <c r="P2136" t="s">
        <v>658</v>
      </c>
      <c r="Q2136" t="s">
        <v>34</v>
      </c>
      <c r="R2136" t="s">
        <v>659</v>
      </c>
      <c r="S2136" t="s">
        <v>185</v>
      </c>
      <c r="T2136" t="s">
        <v>660</v>
      </c>
      <c r="U2136" t="s">
        <v>38</v>
      </c>
      <c r="V2136" t="s">
        <v>39</v>
      </c>
      <c r="W2136" t="s">
        <v>661</v>
      </c>
      <c r="X2136" t="s">
        <v>94</v>
      </c>
      <c r="Y2136" t="s">
        <v>65</v>
      </c>
    </row>
    <row r="2137" spans="1:25" x14ac:dyDescent="0.25">
      <c r="A2137">
        <v>10276</v>
      </c>
      <c r="B2137">
        <v>48</v>
      </c>
      <c r="C2137" t="s">
        <v>3821</v>
      </c>
      <c r="D2137">
        <v>7</v>
      </c>
      <c r="E2137" t="s">
        <v>3822</v>
      </c>
      <c r="F2137" t="s">
        <v>839</v>
      </c>
      <c r="G2137" t="s">
        <v>28</v>
      </c>
      <c r="H2137">
        <v>3</v>
      </c>
      <c r="I2137">
        <v>8</v>
      </c>
      <c r="J2137">
        <v>2004</v>
      </c>
      <c r="K2137" t="s">
        <v>278</v>
      </c>
      <c r="L2137">
        <v>80</v>
      </c>
      <c r="M2137" t="s">
        <v>3802</v>
      </c>
      <c r="N2137" t="s">
        <v>840</v>
      </c>
      <c r="O2137" t="s">
        <v>841</v>
      </c>
      <c r="P2137" t="s">
        <v>842</v>
      </c>
      <c r="Q2137" t="s">
        <v>34</v>
      </c>
      <c r="R2137" t="s">
        <v>441</v>
      </c>
      <c r="S2137" t="s">
        <v>185</v>
      </c>
      <c r="T2137" t="s">
        <v>442</v>
      </c>
      <c r="U2137" t="s">
        <v>38</v>
      </c>
      <c r="V2137" t="s">
        <v>39</v>
      </c>
      <c r="W2137" t="s">
        <v>843</v>
      </c>
      <c r="X2137" t="s">
        <v>844</v>
      </c>
      <c r="Y2137" t="s">
        <v>65</v>
      </c>
    </row>
    <row r="2138" spans="1:25" x14ac:dyDescent="0.25">
      <c r="A2138">
        <v>10287</v>
      </c>
      <c r="B2138">
        <v>40</v>
      </c>
      <c r="C2138" t="s">
        <v>3823</v>
      </c>
      <c r="D2138">
        <v>16</v>
      </c>
      <c r="E2138" t="s">
        <v>3824</v>
      </c>
      <c r="F2138" t="s">
        <v>846</v>
      </c>
      <c r="G2138" t="s">
        <v>28</v>
      </c>
      <c r="H2138">
        <v>3</v>
      </c>
      <c r="I2138">
        <v>8</v>
      </c>
      <c r="J2138">
        <v>2004</v>
      </c>
      <c r="K2138" t="s">
        <v>278</v>
      </c>
      <c r="L2138">
        <v>80</v>
      </c>
      <c r="M2138" t="s">
        <v>3802</v>
      </c>
      <c r="N2138" t="s">
        <v>818</v>
      </c>
      <c r="O2138" t="s">
        <v>819</v>
      </c>
      <c r="P2138" t="s">
        <v>820</v>
      </c>
      <c r="Q2138" t="s">
        <v>34</v>
      </c>
      <c r="R2138" t="s">
        <v>821</v>
      </c>
      <c r="S2138" t="s">
        <v>34</v>
      </c>
      <c r="T2138" t="s">
        <v>822</v>
      </c>
      <c r="U2138" t="s">
        <v>823</v>
      </c>
      <c r="V2138" t="s">
        <v>52</v>
      </c>
      <c r="W2138" t="s">
        <v>824</v>
      </c>
      <c r="X2138" t="s">
        <v>150</v>
      </c>
      <c r="Y2138" t="s">
        <v>65</v>
      </c>
    </row>
    <row r="2139" spans="1:25" x14ac:dyDescent="0.25">
      <c r="A2139">
        <v>10299</v>
      </c>
      <c r="B2139">
        <v>32</v>
      </c>
      <c r="C2139" t="s">
        <v>3242</v>
      </c>
      <c r="D2139">
        <v>1</v>
      </c>
      <c r="E2139" t="s">
        <v>3825</v>
      </c>
      <c r="F2139" t="s">
        <v>190</v>
      </c>
      <c r="G2139" t="s">
        <v>28</v>
      </c>
      <c r="H2139">
        <v>3</v>
      </c>
      <c r="I2139">
        <v>9</v>
      </c>
      <c r="J2139">
        <v>2004</v>
      </c>
      <c r="K2139" t="s">
        <v>278</v>
      </c>
      <c r="L2139">
        <v>80</v>
      </c>
      <c r="M2139" t="s">
        <v>3802</v>
      </c>
      <c r="N2139" t="s">
        <v>191</v>
      </c>
      <c r="O2139" t="s">
        <v>192</v>
      </c>
      <c r="P2139" t="s">
        <v>193</v>
      </c>
      <c r="Q2139" t="s">
        <v>34</v>
      </c>
      <c r="R2139" t="s">
        <v>194</v>
      </c>
      <c r="S2139" t="s">
        <v>34</v>
      </c>
      <c r="T2139" t="s">
        <v>195</v>
      </c>
      <c r="U2139" t="s">
        <v>196</v>
      </c>
      <c r="V2139" t="s">
        <v>52</v>
      </c>
      <c r="W2139" t="s">
        <v>197</v>
      </c>
      <c r="X2139" t="s">
        <v>198</v>
      </c>
      <c r="Y2139" t="s">
        <v>42</v>
      </c>
    </row>
    <row r="2140" spans="1:25" x14ac:dyDescent="0.25">
      <c r="A2140">
        <v>10310</v>
      </c>
      <c r="B2140">
        <v>49</v>
      </c>
      <c r="C2140" t="s">
        <v>3826</v>
      </c>
      <c r="D2140">
        <v>14</v>
      </c>
      <c r="E2140" t="s">
        <v>3827</v>
      </c>
      <c r="F2140" t="s">
        <v>856</v>
      </c>
      <c r="G2140" t="s">
        <v>28</v>
      </c>
      <c r="H2140">
        <v>4</v>
      </c>
      <c r="I2140">
        <v>10</v>
      </c>
      <c r="J2140">
        <v>2004</v>
      </c>
      <c r="K2140" t="s">
        <v>278</v>
      </c>
      <c r="L2140">
        <v>80</v>
      </c>
      <c r="M2140" t="s">
        <v>3802</v>
      </c>
      <c r="N2140" t="s">
        <v>805</v>
      </c>
      <c r="O2140" t="s">
        <v>806</v>
      </c>
      <c r="P2140" t="s">
        <v>807</v>
      </c>
      <c r="Q2140" t="s">
        <v>34</v>
      </c>
      <c r="R2140" t="s">
        <v>808</v>
      </c>
      <c r="S2140" t="s">
        <v>34</v>
      </c>
      <c r="T2140" t="s">
        <v>809</v>
      </c>
      <c r="U2140" t="s">
        <v>810</v>
      </c>
      <c r="V2140" t="s">
        <v>52</v>
      </c>
      <c r="W2140" t="s">
        <v>811</v>
      </c>
      <c r="X2140" t="s">
        <v>812</v>
      </c>
      <c r="Y2140" t="s">
        <v>65</v>
      </c>
    </row>
    <row r="2141" spans="1:25" x14ac:dyDescent="0.25">
      <c r="A2141">
        <v>10319</v>
      </c>
      <c r="B2141">
        <v>43</v>
      </c>
      <c r="C2141" t="s">
        <v>3828</v>
      </c>
      <c r="D2141">
        <v>2</v>
      </c>
      <c r="E2141" t="s">
        <v>3829</v>
      </c>
      <c r="F2141" t="s">
        <v>858</v>
      </c>
      <c r="G2141" t="s">
        <v>28</v>
      </c>
      <c r="H2141">
        <v>4</v>
      </c>
      <c r="I2141">
        <v>11</v>
      </c>
      <c r="J2141">
        <v>2004</v>
      </c>
      <c r="K2141" t="s">
        <v>278</v>
      </c>
      <c r="L2141">
        <v>80</v>
      </c>
      <c r="M2141" t="s">
        <v>3802</v>
      </c>
      <c r="N2141" t="s">
        <v>1011</v>
      </c>
      <c r="O2141" t="s">
        <v>1012</v>
      </c>
      <c r="P2141" t="s">
        <v>1013</v>
      </c>
      <c r="Q2141" t="s">
        <v>1014</v>
      </c>
      <c r="R2141" t="s">
        <v>35</v>
      </c>
      <c r="S2141" t="s">
        <v>36</v>
      </c>
      <c r="T2141" t="s">
        <v>37</v>
      </c>
      <c r="U2141" t="s">
        <v>38</v>
      </c>
      <c r="V2141" t="s">
        <v>39</v>
      </c>
      <c r="W2141" t="s">
        <v>1015</v>
      </c>
      <c r="X2141" t="s">
        <v>1016</v>
      </c>
      <c r="Y2141" t="s">
        <v>65</v>
      </c>
    </row>
    <row r="2142" spans="1:25" x14ac:dyDescent="0.25">
      <c r="A2142">
        <v>10331</v>
      </c>
      <c r="B2142">
        <v>41</v>
      </c>
      <c r="C2142" t="s">
        <v>77</v>
      </c>
      <c r="D2142">
        <v>2</v>
      </c>
      <c r="E2142" t="s">
        <v>3830</v>
      </c>
      <c r="F2142" t="s">
        <v>1337</v>
      </c>
      <c r="G2142" t="s">
        <v>28</v>
      </c>
      <c r="H2142">
        <v>4</v>
      </c>
      <c r="I2142">
        <v>11</v>
      </c>
      <c r="J2142">
        <v>2004</v>
      </c>
      <c r="K2142" t="s">
        <v>278</v>
      </c>
      <c r="L2142">
        <v>80</v>
      </c>
      <c r="M2142" t="s">
        <v>3802</v>
      </c>
      <c r="N2142" t="s">
        <v>494</v>
      </c>
      <c r="O2142" t="s">
        <v>495</v>
      </c>
      <c r="P2142" t="s">
        <v>496</v>
      </c>
      <c r="Q2142" t="s">
        <v>34</v>
      </c>
      <c r="R2142" t="s">
        <v>332</v>
      </c>
      <c r="S2142" t="s">
        <v>214</v>
      </c>
      <c r="T2142" t="s">
        <v>333</v>
      </c>
      <c r="U2142" t="s">
        <v>38</v>
      </c>
      <c r="V2142" t="s">
        <v>39</v>
      </c>
      <c r="W2142" t="s">
        <v>187</v>
      </c>
      <c r="X2142" t="s">
        <v>497</v>
      </c>
      <c r="Y2142" t="s">
        <v>65</v>
      </c>
    </row>
    <row r="2143" spans="1:25" x14ac:dyDescent="0.25">
      <c r="A2143">
        <v>10343</v>
      </c>
      <c r="B2143">
        <v>30</v>
      </c>
      <c r="C2143" t="s">
        <v>77</v>
      </c>
      <c r="D2143">
        <v>1</v>
      </c>
      <c r="E2143" t="s">
        <v>3831</v>
      </c>
      <c r="F2143" t="s">
        <v>220</v>
      </c>
      <c r="G2143" t="s">
        <v>28</v>
      </c>
      <c r="H2143">
        <v>4</v>
      </c>
      <c r="I2143">
        <v>11</v>
      </c>
      <c r="J2143">
        <v>2004</v>
      </c>
      <c r="K2143" t="s">
        <v>278</v>
      </c>
      <c r="L2143">
        <v>80</v>
      </c>
      <c r="M2143" t="s">
        <v>3802</v>
      </c>
      <c r="N2143" t="s">
        <v>46</v>
      </c>
      <c r="O2143" t="s">
        <v>47</v>
      </c>
      <c r="P2143" t="s">
        <v>48</v>
      </c>
      <c r="Q2143" t="s">
        <v>34</v>
      </c>
      <c r="R2143" t="s">
        <v>49</v>
      </c>
      <c r="S2143" t="s">
        <v>34</v>
      </c>
      <c r="T2143" t="s">
        <v>50</v>
      </c>
      <c r="U2143" t="s">
        <v>51</v>
      </c>
      <c r="V2143" t="s">
        <v>52</v>
      </c>
      <c r="W2143" t="s">
        <v>53</v>
      </c>
      <c r="X2143" t="s">
        <v>54</v>
      </c>
      <c r="Y2143" t="s">
        <v>65</v>
      </c>
    </row>
    <row r="2144" spans="1:25" x14ac:dyDescent="0.25">
      <c r="A2144">
        <v>10355</v>
      </c>
      <c r="B2144">
        <v>28</v>
      </c>
      <c r="C2144" t="s">
        <v>3832</v>
      </c>
      <c r="D2144">
        <v>9</v>
      </c>
      <c r="E2144" t="s">
        <v>3833</v>
      </c>
      <c r="F2144" t="s">
        <v>2386</v>
      </c>
      <c r="G2144" t="s">
        <v>28</v>
      </c>
      <c r="H2144">
        <v>4</v>
      </c>
      <c r="I2144">
        <v>12</v>
      </c>
      <c r="J2144">
        <v>2004</v>
      </c>
      <c r="K2144" t="s">
        <v>278</v>
      </c>
      <c r="L2144">
        <v>80</v>
      </c>
      <c r="M2144" t="s">
        <v>3802</v>
      </c>
      <c r="N2144" t="s">
        <v>268</v>
      </c>
      <c r="O2144" t="s">
        <v>269</v>
      </c>
      <c r="P2144" t="s">
        <v>270</v>
      </c>
      <c r="Q2144" t="s">
        <v>34</v>
      </c>
      <c r="R2144" t="s">
        <v>271</v>
      </c>
      <c r="S2144" t="s">
        <v>34</v>
      </c>
      <c r="T2144" t="s">
        <v>272</v>
      </c>
      <c r="U2144" t="s">
        <v>273</v>
      </c>
      <c r="V2144" t="s">
        <v>52</v>
      </c>
      <c r="W2144" t="s">
        <v>274</v>
      </c>
      <c r="X2144" t="s">
        <v>275</v>
      </c>
      <c r="Y2144" t="s">
        <v>42</v>
      </c>
    </row>
    <row r="2145" spans="1:25" x14ac:dyDescent="0.25">
      <c r="A2145">
        <v>10363</v>
      </c>
      <c r="B2145">
        <v>43</v>
      </c>
      <c r="C2145" t="s">
        <v>77</v>
      </c>
      <c r="D2145">
        <v>9</v>
      </c>
      <c r="E2145" t="s">
        <v>3834</v>
      </c>
      <c r="F2145" t="s">
        <v>865</v>
      </c>
      <c r="G2145" t="s">
        <v>28</v>
      </c>
      <c r="H2145">
        <v>1</v>
      </c>
      <c r="I2145">
        <v>1</v>
      </c>
      <c r="J2145">
        <v>2005</v>
      </c>
      <c r="K2145" t="s">
        <v>278</v>
      </c>
      <c r="L2145">
        <v>80</v>
      </c>
      <c r="M2145" t="s">
        <v>3802</v>
      </c>
      <c r="N2145" t="s">
        <v>866</v>
      </c>
      <c r="O2145" t="s">
        <v>867</v>
      </c>
      <c r="P2145" t="s">
        <v>868</v>
      </c>
      <c r="Q2145" t="s">
        <v>34</v>
      </c>
      <c r="R2145" t="s">
        <v>869</v>
      </c>
      <c r="S2145" t="s">
        <v>34</v>
      </c>
      <c r="T2145" t="s">
        <v>870</v>
      </c>
      <c r="U2145" t="s">
        <v>196</v>
      </c>
      <c r="V2145" t="s">
        <v>52</v>
      </c>
      <c r="W2145" t="s">
        <v>871</v>
      </c>
      <c r="X2145" t="s">
        <v>872</v>
      </c>
      <c r="Y2145" t="s">
        <v>65</v>
      </c>
    </row>
    <row r="2146" spans="1:25" x14ac:dyDescent="0.25">
      <c r="A2146">
        <v>10378</v>
      </c>
      <c r="B2146">
        <v>41</v>
      </c>
      <c r="C2146" t="s">
        <v>77</v>
      </c>
      <c r="D2146">
        <v>2</v>
      </c>
      <c r="E2146" t="s">
        <v>3835</v>
      </c>
      <c r="F2146" t="s">
        <v>1496</v>
      </c>
      <c r="G2146" t="s">
        <v>28</v>
      </c>
      <c r="H2146">
        <v>1</v>
      </c>
      <c r="I2146">
        <v>2</v>
      </c>
      <c r="J2146">
        <v>2005</v>
      </c>
      <c r="K2146" t="s">
        <v>278</v>
      </c>
      <c r="L2146">
        <v>80</v>
      </c>
      <c r="M2146" t="s">
        <v>3802</v>
      </c>
      <c r="N2146" t="s">
        <v>268</v>
      </c>
      <c r="O2146" t="s">
        <v>269</v>
      </c>
      <c r="P2146" t="s">
        <v>270</v>
      </c>
      <c r="Q2146" t="s">
        <v>34</v>
      </c>
      <c r="R2146" t="s">
        <v>271</v>
      </c>
      <c r="S2146" t="s">
        <v>34</v>
      </c>
      <c r="T2146" t="s">
        <v>272</v>
      </c>
      <c r="U2146" t="s">
        <v>273</v>
      </c>
      <c r="V2146" t="s">
        <v>52</v>
      </c>
      <c r="W2146" t="s">
        <v>274</v>
      </c>
      <c r="X2146" t="s">
        <v>275</v>
      </c>
      <c r="Y2146" t="s">
        <v>65</v>
      </c>
    </row>
    <row r="2147" spans="1:25" x14ac:dyDescent="0.25">
      <c r="A2147">
        <v>10390</v>
      </c>
      <c r="B2147">
        <v>30</v>
      </c>
      <c r="C2147" t="s">
        <v>3836</v>
      </c>
      <c r="D2147">
        <v>10</v>
      </c>
      <c r="E2147" t="s">
        <v>3837</v>
      </c>
      <c r="F2147" t="s">
        <v>1348</v>
      </c>
      <c r="G2147" t="s">
        <v>28</v>
      </c>
      <c r="H2147">
        <v>1</v>
      </c>
      <c r="I2147">
        <v>3</v>
      </c>
      <c r="J2147">
        <v>2005</v>
      </c>
      <c r="K2147" t="s">
        <v>278</v>
      </c>
      <c r="L2147">
        <v>80</v>
      </c>
      <c r="M2147" t="s">
        <v>3802</v>
      </c>
      <c r="N2147" t="s">
        <v>417</v>
      </c>
      <c r="O2147" t="s">
        <v>418</v>
      </c>
      <c r="P2147" t="s">
        <v>419</v>
      </c>
      <c r="Q2147" t="s">
        <v>34</v>
      </c>
      <c r="R2147" t="s">
        <v>420</v>
      </c>
      <c r="S2147" t="s">
        <v>73</v>
      </c>
      <c r="T2147" t="s">
        <v>167</v>
      </c>
      <c r="U2147" t="s">
        <v>38</v>
      </c>
      <c r="V2147" t="s">
        <v>39</v>
      </c>
      <c r="W2147" t="s">
        <v>421</v>
      </c>
      <c r="X2147" t="s">
        <v>422</v>
      </c>
      <c r="Y2147" t="s">
        <v>42</v>
      </c>
    </row>
    <row r="2148" spans="1:25" x14ac:dyDescent="0.25">
      <c r="A2148">
        <v>10103</v>
      </c>
      <c r="B2148">
        <v>31</v>
      </c>
      <c r="C2148" t="s">
        <v>77</v>
      </c>
      <c r="D2148">
        <v>3</v>
      </c>
      <c r="E2148" t="s">
        <v>3838</v>
      </c>
      <c r="F2148" t="s">
        <v>277</v>
      </c>
      <c r="G2148" t="s">
        <v>28</v>
      </c>
      <c r="H2148">
        <v>1</v>
      </c>
      <c r="I2148">
        <v>1</v>
      </c>
      <c r="J2148">
        <v>2003</v>
      </c>
      <c r="K2148" t="s">
        <v>957</v>
      </c>
      <c r="L2148">
        <v>96</v>
      </c>
      <c r="M2148" t="s">
        <v>3839</v>
      </c>
      <c r="N2148" t="s">
        <v>201</v>
      </c>
      <c r="O2148" t="s">
        <v>202</v>
      </c>
      <c r="P2148" t="s">
        <v>203</v>
      </c>
      <c r="Q2148" t="s">
        <v>34</v>
      </c>
      <c r="R2148" t="s">
        <v>204</v>
      </c>
      <c r="S2148" t="s">
        <v>34</v>
      </c>
      <c r="T2148" t="s">
        <v>205</v>
      </c>
      <c r="U2148" t="s">
        <v>112</v>
      </c>
      <c r="V2148" t="s">
        <v>52</v>
      </c>
      <c r="W2148" t="s">
        <v>206</v>
      </c>
      <c r="X2148" t="s">
        <v>207</v>
      </c>
      <c r="Y2148" t="s">
        <v>65</v>
      </c>
    </row>
    <row r="2149" spans="1:25" x14ac:dyDescent="0.25">
      <c r="A2149">
        <v>10114</v>
      </c>
      <c r="B2149">
        <v>32</v>
      </c>
      <c r="C2149" t="s">
        <v>77</v>
      </c>
      <c r="D2149">
        <v>7</v>
      </c>
      <c r="E2149" t="s">
        <v>3840</v>
      </c>
      <c r="F2149" t="s">
        <v>712</v>
      </c>
      <c r="G2149" t="s">
        <v>28</v>
      </c>
      <c r="H2149">
        <v>2</v>
      </c>
      <c r="I2149">
        <v>4</v>
      </c>
      <c r="J2149">
        <v>2003</v>
      </c>
      <c r="K2149" t="s">
        <v>957</v>
      </c>
      <c r="L2149">
        <v>96</v>
      </c>
      <c r="M2149" t="s">
        <v>3839</v>
      </c>
      <c r="N2149" t="s">
        <v>713</v>
      </c>
      <c r="O2149" t="s">
        <v>714</v>
      </c>
      <c r="P2149" t="s">
        <v>715</v>
      </c>
      <c r="Q2149" t="s">
        <v>34</v>
      </c>
      <c r="R2149" t="s">
        <v>61</v>
      </c>
      <c r="S2149" t="s">
        <v>34</v>
      </c>
      <c r="T2149" t="s">
        <v>716</v>
      </c>
      <c r="U2149" t="s">
        <v>51</v>
      </c>
      <c r="V2149" t="s">
        <v>52</v>
      </c>
      <c r="W2149" t="s">
        <v>717</v>
      </c>
      <c r="X2149" t="s">
        <v>718</v>
      </c>
      <c r="Y2149" t="s">
        <v>65</v>
      </c>
    </row>
    <row r="2150" spans="1:25" x14ac:dyDescent="0.25">
      <c r="A2150">
        <v>10126</v>
      </c>
      <c r="B2150">
        <v>43</v>
      </c>
      <c r="C2150" t="s">
        <v>3841</v>
      </c>
      <c r="D2150">
        <v>3</v>
      </c>
      <c r="E2150" t="s">
        <v>3842</v>
      </c>
      <c r="F2150" t="s">
        <v>291</v>
      </c>
      <c r="G2150" t="s">
        <v>28</v>
      </c>
      <c r="H2150">
        <v>2</v>
      </c>
      <c r="I2150">
        <v>5</v>
      </c>
      <c r="J2150">
        <v>2003</v>
      </c>
      <c r="K2150" t="s">
        <v>957</v>
      </c>
      <c r="L2150">
        <v>96</v>
      </c>
      <c r="M2150" t="s">
        <v>3839</v>
      </c>
      <c r="N2150" t="s">
        <v>292</v>
      </c>
      <c r="O2150" t="s">
        <v>293</v>
      </c>
      <c r="P2150" t="s">
        <v>294</v>
      </c>
      <c r="Q2150" t="s">
        <v>34</v>
      </c>
      <c r="R2150" t="s">
        <v>271</v>
      </c>
      <c r="S2150" t="s">
        <v>34</v>
      </c>
      <c r="T2150" t="s">
        <v>295</v>
      </c>
      <c r="U2150" t="s">
        <v>273</v>
      </c>
      <c r="V2150" t="s">
        <v>52</v>
      </c>
      <c r="W2150" t="s">
        <v>296</v>
      </c>
      <c r="X2150" t="s">
        <v>297</v>
      </c>
      <c r="Y2150" t="s">
        <v>65</v>
      </c>
    </row>
    <row r="2151" spans="1:25" x14ac:dyDescent="0.25">
      <c r="A2151">
        <v>10140</v>
      </c>
      <c r="B2151">
        <v>26</v>
      </c>
      <c r="C2151" t="s">
        <v>77</v>
      </c>
      <c r="D2151">
        <v>3</v>
      </c>
      <c r="E2151" t="s">
        <v>3843</v>
      </c>
      <c r="F2151" t="s">
        <v>299</v>
      </c>
      <c r="G2151" t="s">
        <v>28</v>
      </c>
      <c r="H2151">
        <v>3</v>
      </c>
      <c r="I2151">
        <v>7</v>
      </c>
      <c r="J2151">
        <v>2003</v>
      </c>
      <c r="K2151" t="s">
        <v>957</v>
      </c>
      <c r="L2151">
        <v>96</v>
      </c>
      <c r="M2151" t="s">
        <v>3839</v>
      </c>
      <c r="N2151" t="s">
        <v>88</v>
      </c>
      <c r="O2151" t="s">
        <v>89</v>
      </c>
      <c r="P2151" t="s">
        <v>90</v>
      </c>
      <c r="Q2151" t="s">
        <v>34</v>
      </c>
      <c r="R2151" t="s">
        <v>91</v>
      </c>
      <c r="S2151" t="s">
        <v>73</v>
      </c>
      <c r="T2151" t="s">
        <v>92</v>
      </c>
      <c r="U2151" t="s">
        <v>38</v>
      </c>
      <c r="V2151" t="s">
        <v>39</v>
      </c>
      <c r="W2151" t="s">
        <v>93</v>
      </c>
      <c r="X2151" t="s">
        <v>94</v>
      </c>
      <c r="Y2151" t="s">
        <v>42</v>
      </c>
    </row>
    <row r="2152" spans="1:25" x14ac:dyDescent="0.25">
      <c r="A2152">
        <v>10151</v>
      </c>
      <c r="B2152">
        <v>27</v>
      </c>
      <c r="C2152" t="s">
        <v>77</v>
      </c>
      <c r="D2152">
        <v>10</v>
      </c>
      <c r="E2152" t="s">
        <v>3844</v>
      </c>
      <c r="F2152" t="s">
        <v>1179</v>
      </c>
      <c r="G2152" t="s">
        <v>28</v>
      </c>
      <c r="H2152">
        <v>3</v>
      </c>
      <c r="I2152">
        <v>9</v>
      </c>
      <c r="J2152">
        <v>2003</v>
      </c>
      <c r="K2152" t="s">
        <v>957</v>
      </c>
      <c r="L2152">
        <v>96</v>
      </c>
      <c r="M2152" t="s">
        <v>3839</v>
      </c>
      <c r="N2152" t="s">
        <v>688</v>
      </c>
      <c r="O2152" t="s">
        <v>689</v>
      </c>
      <c r="P2152" t="s">
        <v>690</v>
      </c>
      <c r="Q2152" t="s">
        <v>34</v>
      </c>
      <c r="R2152" t="s">
        <v>691</v>
      </c>
      <c r="S2152" t="s">
        <v>34</v>
      </c>
      <c r="T2152" t="s">
        <v>692</v>
      </c>
      <c r="U2152" t="s">
        <v>196</v>
      </c>
      <c r="V2152" t="s">
        <v>52</v>
      </c>
      <c r="W2152" t="s">
        <v>693</v>
      </c>
      <c r="X2152" t="s">
        <v>694</v>
      </c>
      <c r="Y2152" t="s">
        <v>65</v>
      </c>
    </row>
    <row r="2153" spans="1:25" x14ac:dyDescent="0.25">
      <c r="A2153">
        <v>10164</v>
      </c>
      <c r="B2153">
        <v>24</v>
      </c>
      <c r="C2153" t="s">
        <v>77</v>
      </c>
      <c r="D2153">
        <v>1</v>
      </c>
      <c r="E2153" t="s">
        <v>3845</v>
      </c>
      <c r="F2153" t="s">
        <v>723</v>
      </c>
      <c r="G2153" t="s">
        <v>724</v>
      </c>
      <c r="H2153">
        <v>4</v>
      </c>
      <c r="I2153">
        <v>10</v>
      </c>
      <c r="J2153">
        <v>2003</v>
      </c>
      <c r="K2153" t="s">
        <v>957</v>
      </c>
      <c r="L2153">
        <v>96</v>
      </c>
      <c r="M2153" t="s">
        <v>3839</v>
      </c>
      <c r="N2153" t="s">
        <v>725</v>
      </c>
      <c r="O2153" t="s">
        <v>726</v>
      </c>
      <c r="P2153" t="s">
        <v>727</v>
      </c>
      <c r="Q2153" t="s">
        <v>34</v>
      </c>
      <c r="R2153" t="s">
        <v>728</v>
      </c>
      <c r="S2153" t="s">
        <v>34</v>
      </c>
      <c r="T2153" t="s">
        <v>729</v>
      </c>
      <c r="U2153" t="s">
        <v>226</v>
      </c>
      <c r="V2153" t="s">
        <v>52</v>
      </c>
      <c r="W2153" t="s">
        <v>730</v>
      </c>
      <c r="X2153" t="s">
        <v>731</v>
      </c>
      <c r="Y2153" t="s">
        <v>42</v>
      </c>
    </row>
    <row r="2154" spans="1:25" x14ac:dyDescent="0.25">
      <c r="A2154">
        <v>10175</v>
      </c>
      <c r="B2154">
        <v>22</v>
      </c>
      <c r="C2154" t="s">
        <v>77</v>
      </c>
      <c r="D2154">
        <v>8</v>
      </c>
      <c r="E2154" t="s">
        <v>3846</v>
      </c>
      <c r="F2154" t="s">
        <v>318</v>
      </c>
      <c r="G2154" t="s">
        <v>28</v>
      </c>
      <c r="H2154">
        <v>4</v>
      </c>
      <c r="I2154">
        <v>11</v>
      </c>
      <c r="J2154">
        <v>2003</v>
      </c>
      <c r="K2154" t="s">
        <v>957</v>
      </c>
      <c r="L2154">
        <v>96</v>
      </c>
      <c r="M2154" t="s">
        <v>3839</v>
      </c>
      <c r="N2154" t="s">
        <v>574</v>
      </c>
      <c r="O2154" t="s">
        <v>575</v>
      </c>
      <c r="P2154" t="s">
        <v>576</v>
      </c>
      <c r="Q2154" t="s">
        <v>34</v>
      </c>
      <c r="R2154" t="s">
        <v>577</v>
      </c>
      <c r="S2154" t="s">
        <v>34</v>
      </c>
      <c r="T2154" t="s">
        <v>578</v>
      </c>
      <c r="U2154" t="s">
        <v>262</v>
      </c>
      <c r="V2154" t="s">
        <v>52</v>
      </c>
      <c r="W2154" t="s">
        <v>84</v>
      </c>
      <c r="X2154" t="s">
        <v>579</v>
      </c>
      <c r="Y2154" t="s">
        <v>42</v>
      </c>
    </row>
    <row r="2155" spans="1:25" x14ac:dyDescent="0.25">
      <c r="A2155">
        <v>10184</v>
      </c>
      <c r="B2155">
        <v>46</v>
      </c>
      <c r="C2155" t="s">
        <v>77</v>
      </c>
      <c r="D2155">
        <v>13</v>
      </c>
      <c r="E2155" t="s">
        <v>3847</v>
      </c>
      <c r="F2155" t="s">
        <v>602</v>
      </c>
      <c r="G2155" t="s">
        <v>28</v>
      </c>
      <c r="H2155">
        <v>4</v>
      </c>
      <c r="I2155">
        <v>11</v>
      </c>
      <c r="J2155">
        <v>2003</v>
      </c>
      <c r="K2155" t="s">
        <v>957</v>
      </c>
      <c r="L2155">
        <v>96</v>
      </c>
      <c r="M2155" t="s">
        <v>3839</v>
      </c>
      <c r="N2155" t="s">
        <v>1183</v>
      </c>
      <c r="O2155" t="s">
        <v>1184</v>
      </c>
      <c r="P2155" t="s">
        <v>1185</v>
      </c>
      <c r="Q2155" t="s">
        <v>34</v>
      </c>
      <c r="R2155" t="s">
        <v>1186</v>
      </c>
      <c r="S2155" t="s">
        <v>34</v>
      </c>
      <c r="T2155" t="s">
        <v>1187</v>
      </c>
      <c r="U2155" t="s">
        <v>273</v>
      </c>
      <c r="V2155" t="s">
        <v>52</v>
      </c>
      <c r="W2155" t="s">
        <v>1188</v>
      </c>
      <c r="X2155" t="s">
        <v>1189</v>
      </c>
      <c r="Y2155" t="s">
        <v>65</v>
      </c>
    </row>
    <row r="2156" spans="1:25" x14ac:dyDescent="0.25">
      <c r="A2156">
        <v>10194</v>
      </c>
      <c r="B2156">
        <v>37</v>
      </c>
      <c r="C2156" t="s">
        <v>2814</v>
      </c>
      <c r="D2156">
        <v>3</v>
      </c>
      <c r="E2156" t="s">
        <v>3848</v>
      </c>
      <c r="F2156" t="s">
        <v>337</v>
      </c>
      <c r="G2156" t="s">
        <v>28</v>
      </c>
      <c r="H2156">
        <v>4</v>
      </c>
      <c r="I2156">
        <v>11</v>
      </c>
      <c r="J2156">
        <v>2003</v>
      </c>
      <c r="K2156" t="s">
        <v>957</v>
      </c>
      <c r="L2156">
        <v>96</v>
      </c>
      <c r="M2156" t="s">
        <v>3839</v>
      </c>
      <c r="N2156" t="s">
        <v>338</v>
      </c>
      <c r="O2156" t="s">
        <v>339</v>
      </c>
      <c r="P2156" t="s">
        <v>340</v>
      </c>
      <c r="Q2156" t="s">
        <v>34</v>
      </c>
      <c r="R2156" t="s">
        <v>341</v>
      </c>
      <c r="S2156" t="s">
        <v>34</v>
      </c>
      <c r="T2156" t="s">
        <v>342</v>
      </c>
      <c r="U2156" t="s">
        <v>51</v>
      </c>
      <c r="V2156" t="s">
        <v>52</v>
      </c>
      <c r="W2156" t="s">
        <v>343</v>
      </c>
      <c r="X2156" t="s">
        <v>344</v>
      </c>
      <c r="Y2156" t="s">
        <v>65</v>
      </c>
    </row>
    <row r="2157" spans="1:25" x14ac:dyDescent="0.25">
      <c r="A2157">
        <v>10207</v>
      </c>
      <c r="B2157">
        <v>49</v>
      </c>
      <c r="C2157" t="s">
        <v>3849</v>
      </c>
      <c r="D2157">
        <v>14</v>
      </c>
      <c r="E2157" t="s">
        <v>3850</v>
      </c>
      <c r="F2157" t="s">
        <v>736</v>
      </c>
      <c r="G2157" t="s">
        <v>28</v>
      </c>
      <c r="H2157">
        <v>4</v>
      </c>
      <c r="I2157">
        <v>12</v>
      </c>
      <c r="J2157">
        <v>2003</v>
      </c>
      <c r="K2157" t="s">
        <v>957</v>
      </c>
      <c r="L2157">
        <v>96</v>
      </c>
      <c r="M2157" t="s">
        <v>3839</v>
      </c>
      <c r="N2157" t="s">
        <v>737</v>
      </c>
      <c r="O2157" t="s">
        <v>738</v>
      </c>
      <c r="P2157" t="s">
        <v>739</v>
      </c>
      <c r="Q2157" t="s">
        <v>34</v>
      </c>
      <c r="R2157" t="s">
        <v>659</v>
      </c>
      <c r="S2157" t="s">
        <v>185</v>
      </c>
      <c r="T2157" t="s">
        <v>660</v>
      </c>
      <c r="U2157" t="s">
        <v>38</v>
      </c>
      <c r="V2157" t="s">
        <v>39</v>
      </c>
      <c r="W2157" t="s">
        <v>740</v>
      </c>
      <c r="X2157" t="s">
        <v>422</v>
      </c>
      <c r="Y2157" t="s">
        <v>65</v>
      </c>
    </row>
    <row r="2158" spans="1:25" x14ac:dyDescent="0.25">
      <c r="A2158">
        <v>10217</v>
      </c>
      <c r="B2158">
        <v>21</v>
      </c>
      <c r="C2158" t="s">
        <v>77</v>
      </c>
      <c r="D2158">
        <v>3</v>
      </c>
      <c r="E2158" t="s">
        <v>3851</v>
      </c>
      <c r="F2158" t="s">
        <v>742</v>
      </c>
      <c r="G2158" t="s">
        <v>28</v>
      </c>
      <c r="H2158">
        <v>1</v>
      </c>
      <c r="I2158">
        <v>2</v>
      </c>
      <c r="J2158">
        <v>2004</v>
      </c>
      <c r="K2158" t="s">
        <v>957</v>
      </c>
      <c r="L2158">
        <v>96</v>
      </c>
      <c r="M2158" t="s">
        <v>3839</v>
      </c>
      <c r="N2158" t="s">
        <v>743</v>
      </c>
      <c r="O2158" t="s">
        <v>744</v>
      </c>
      <c r="P2158" t="s">
        <v>745</v>
      </c>
      <c r="Q2158" t="s">
        <v>746</v>
      </c>
      <c r="R2158" t="s">
        <v>305</v>
      </c>
      <c r="S2158" t="s">
        <v>34</v>
      </c>
      <c r="T2158" t="s">
        <v>747</v>
      </c>
      <c r="U2158" t="s">
        <v>305</v>
      </c>
      <c r="V2158" t="s">
        <v>140</v>
      </c>
      <c r="W2158" t="s">
        <v>748</v>
      </c>
      <c r="X2158" t="s">
        <v>749</v>
      </c>
      <c r="Y2158" t="s">
        <v>42</v>
      </c>
    </row>
    <row r="2159" spans="1:25" x14ac:dyDescent="0.25">
      <c r="A2159">
        <v>10229</v>
      </c>
      <c r="B2159">
        <v>25</v>
      </c>
      <c r="C2159" t="s">
        <v>77</v>
      </c>
      <c r="D2159">
        <v>8</v>
      </c>
      <c r="E2159" t="s">
        <v>3852</v>
      </c>
      <c r="F2159" t="s">
        <v>751</v>
      </c>
      <c r="G2159" t="s">
        <v>28</v>
      </c>
      <c r="H2159">
        <v>1</v>
      </c>
      <c r="I2159">
        <v>3</v>
      </c>
      <c r="J2159">
        <v>2004</v>
      </c>
      <c r="K2159" t="s">
        <v>957</v>
      </c>
      <c r="L2159">
        <v>96</v>
      </c>
      <c r="M2159" t="s">
        <v>3839</v>
      </c>
      <c r="N2159" t="s">
        <v>417</v>
      </c>
      <c r="O2159" t="s">
        <v>418</v>
      </c>
      <c r="P2159" t="s">
        <v>419</v>
      </c>
      <c r="Q2159" t="s">
        <v>34</v>
      </c>
      <c r="R2159" t="s">
        <v>420</v>
      </c>
      <c r="S2159" t="s">
        <v>73</v>
      </c>
      <c r="T2159" t="s">
        <v>167</v>
      </c>
      <c r="U2159" t="s">
        <v>38</v>
      </c>
      <c r="V2159" t="s">
        <v>39</v>
      </c>
      <c r="W2159" t="s">
        <v>421</v>
      </c>
      <c r="X2159" t="s">
        <v>422</v>
      </c>
      <c r="Y2159" t="s">
        <v>42</v>
      </c>
    </row>
    <row r="2160" spans="1:25" x14ac:dyDescent="0.25">
      <c r="A2160">
        <v>10245</v>
      </c>
      <c r="B2160">
        <v>37</v>
      </c>
      <c r="C2160" t="s">
        <v>77</v>
      </c>
      <c r="D2160">
        <v>1</v>
      </c>
      <c r="E2160" t="s">
        <v>3853</v>
      </c>
      <c r="F2160" t="s">
        <v>371</v>
      </c>
      <c r="G2160" t="s">
        <v>28</v>
      </c>
      <c r="H2160">
        <v>2</v>
      </c>
      <c r="I2160">
        <v>5</v>
      </c>
      <c r="J2160">
        <v>2004</v>
      </c>
      <c r="K2160" t="s">
        <v>957</v>
      </c>
      <c r="L2160">
        <v>96</v>
      </c>
      <c r="M2160" t="s">
        <v>3839</v>
      </c>
      <c r="N2160" t="s">
        <v>372</v>
      </c>
      <c r="O2160" t="s">
        <v>373</v>
      </c>
      <c r="P2160" t="s">
        <v>374</v>
      </c>
      <c r="Q2160" t="s">
        <v>34</v>
      </c>
      <c r="R2160" t="s">
        <v>375</v>
      </c>
      <c r="S2160" t="s">
        <v>166</v>
      </c>
      <c r="T2160" t="s">
        <v>376</v>
      </c>
      <c r="U2160" t="s">
        <v>38</v>
      </c>
      <c r="V2160" t="s">
        <v>39</v>
      </c>
      <c r="W2160" t="s">
        <v>121</v>
      </c>
      <c r="X2160" t="s">
        <v>377</v>
      </c>
      <c r="Y2160" t="s">
        <v>65</v>
      </c>
    </row>
    <row r="2161" spans="1:25" x14ac:dyDescent="0.25">
      <c r="A2161">
        <v>10259</v>
      </c>
      <c r="B2161">
        <v>45</v>
      </c>
      <c r="C2161" t="s">
        <v>3733</v>
      </c>
      <c r="D2161">
        <v>11</v>
      </c>
      <c r="E2161" t="s">
        <v>3854</v>
      </c>
      <c r="F2161" t="s">
        <v>379</v>
      </c>
      <c r="G2161" t="s">
        <v>28</v>
      </c>
      <c r="H2161">
        <v>2</v>
      </c>
      <c r="I2161">
        <v>6</v>
      </c>
      <c r="J2161">
        <v>2004</v>
      </c>
      <c r="K2161" t="s">
        <v>957</v>
      </c>
      <c r="L2161">
        <v>96</v>
      </c>
      <c r="M2161" t="s">
        <v>3839</v>
      </c>
      <c r="N2161" t="s">
        <v>743</v>
      </c>
      <c r="O2161" t="s">
        <v>744</v>
      </c>
      <c r="P2161" t="s">
        <v>745</v>
      </c>
      <c r="Q2161" t="s">
        <v>746</v>
      </c>
      <c r="R2161" t="s">
        <v>305</v>
      </c>
      <c r="S2161" t="s">
        <v>34</v>
      </c>
      <c r="T2161" t="s">
        <v>747</v>
      </c>
      <c r="U2161" t="s">
        <v>305</v>
      </c>
      <c r="V2161" t="s">
        <v>140</v>
      </c>
      <c r="W2161" t="s">
        <v>748</v>
      </c>
      <c r="X2161" t="s">
        <v>749</v>
      </c>
      <c r="Y2161" t="s">
        <v>65</v>
      </c>
    </row>
    <row r="2162" spans="1:25" x14ac:dyDescent="0.25">
      <c r="A2162">
        <v>10270</v>
      </c>
      <c r="B2162">
        <v>32</v>
      </c>
      <c r="C2162" t="s">
        <v>3855</v>
      </c>
      <c r="D2162">
        <v>1</v>
      </c>
      <c r="E2162" t="s">
        <v>3856</v>
      </c>
      <c r="F2162" t="s">
        <v>389</v>
      </c>
      <c r="G2162" t="s">
        <v>28</v>
      </c>
      <c r="H2162">
        <v>3</v>
      </c>
      <c r="I2162">
        <v>7</v>
      </c>
      <c r="J2162">
        <v>2004</v>
      </c>
      <c r="K2162" t="s">
        <v>957</v>
      </c>
      <c r="L2162">
        <v>96</v>
      </c>
      <c r="M2162" t="s">
        <v>3839</v>
      </c>
      <c r="N2162" t="s">
        <v>233</v>
      </c>
      <c r="O2162" t="s">
        <v>234</v>
      </c>
      <c r="P2162" t="s">
        <v>235</v>
      </c>
      <c r="Q2162" t="s">
        <v>236</v>
      </c>
      <c r="R2162" t="s">
        <v>237</v>
      </c>
      <c r="S2162" t="s">
        <v>238</v>
      </c>
      <c r="T2162" t="s">
        <v>239</v>
      </c>
      <c r="U2162" t="s">
        <v>139</v>
      </c>
      <c r="V2162" t="s">
        <v>140</v>
      </c>
      <c r="W2162" t="s">
        <v>240</v>
      </c>
      <c r="X2162" t="s">
        <v>241</v>
      </c>
      <c r="Y2162" t="s">
        <v>42</v>
      </c>
    </row>
    <row r="2163" spans="1:25" x14ac:dyDescent="0.25">
      <c r="A2163">
        <v>10281</v>
      </c>
      <c r="B2163">
        <v>29</v>
      </c>
      <c r="C2163" t="s">
        <v>3857</v>
      </c>
      <c r="D2163">
        <v>8</v>
      </c>
      <c r="E2163" t="s">
        <v>3858</v>
      </c>
      <c r="F2163" t="s">
        <v>756</v>
      </c>
      <c r="G2163" t="s">
        <v>28</v>
      </c>
      <c r="H2163">
        <v>3</v>
      </c>
      <c r="I2163">
        <v>8</v>
      </c>
      <c r="J2163">
        <v>2004</v>
      </c>
      <c r="K2163" t="s">
        <v>957</v>
      </c>
      <c r="L2163">
        <v>96</v>
      </c>
      <c r="M2163" t="s">
        <v>3839</v>
      </c>
      <c r="N2163" t="s">
        <v>210</v>
      </c>
      <c r="O2163" t="s">
        <v>211</v>
      </c>
      <c r="P2163" t="s">
        <v>212</v>
      </c>
      <c r="Q2163" t="s">
        <v>34</v>
      </c>
      <c r="R2163" t="s">
        <v>213</v>
      </c>
      <c r="S2163" t="s">
        <v>214</v>
      </c>
      <c r="T2163" t="s">
        <v>215</v>
      </c>
      <c r="U2163" t="s">
        <v>38</v>
      </c>
      <c r="V2163" t="s">
        <v>39</v>
      </c>
      <c r="W2163" t="s">
        <v>40</v>
      </c>
      <c r="X2163" t="s">
        <v>216</v>
      </c>
      <c r="Y2163" t="s">
        <v>42</v>
      </c>
    </row>
    <row r="2164" spans="1:25" x14ac:dyDescent="0.25">
      <c r="A2164">
        <v>10291</v>
      </c>
      <c r="B2164">
        <v>26</v>
      </c>
      <c r="C2164" t="s">
        <v>1153</v>
      </c>
      <c r="D2164">
        <v>3</v>
      </c>
      <c r="E2164" t="s">
        <v>3859</v>
      </c>
      <c r="F2164" t="s">
        <v>400</v>
      </c>
      <c r="G2164" t="s">
        <v>28</v>
      </c>
      <c r="H2164">
        <v>3</v>
      </c>
      <c r="I2164">
        <v>9</v>
      </c>
      <c r="J2164">
        <v>2004</v>
      </c>
      <c r="K2164" t="s">
        <v>957</v>
      </c>
      <c r="L2164">
        <v>96</v>
      </c>
      <c r="M2164" t="s">
        <v>3839</v>
      </c>
      <c r="N2164" t="s">
        <v>401</v>
      </c>
      <c r="O2164" t="s">
        <v>402</v>
      </c>
      <c r="P2164" t="s">
        <v>403</v>
      </c>
      <c r="Q2164" t="s">
        <v>34</v>
      </c>
      <c r="R2164" t="s">
        <v>404</v>
      </c>
      <c r="S2164" t="s">
        <v>34</v>
      </c>
      <c r="T2164" t="s">
        <v>405</v>
      </c>
      <c r="U2164" t="s">
        <v>287</v>
      </c>
      <c r="V2164" t="s">
        <v>52</v>
      </c>
      <c r="W2164" t="s">
        <v>406</v>
      </c>
      <c r="X2164" t="s">
        <v>316</v>
      </c>
      <c r="Y2164" t="s">
        <v>42</v>
      </c>
    </row>
    <row r="2165" spans="1:25" x14ac:dyDescent="0.25">
      <c r="A2165">
        <v>10305</v>
      </c>
      <c r="B2165">
        <v>28</v>
      </c>
      <c r="C2165" t="s">
        <v>77</v>
      </c>
      <c r="D2165">
        <v>12</v>
      </c>
      <c r="E2165" t="s">
        <v>3860</v>
      </c>
      <c r="F2165" t="s">
        <v>759</v>
      </c>
      <c r="G2165" t="s">
        <v>28</v>
      </c>
      <c r="H2165">
        <v>4</v>
      </c>
      <c r="I2165">
        <v>10</v>
      </c>
      <c r="J2165">
        <v>2004</v>
      </c>
      <c r="K2165" t="s">
        <v>957</v>
      </c>
      <c r="L2165">
        <v>96</v>
      </c>
      <c r="M2165" t="s">
        <v>3839</v>
      </c>
      <c r="N2165" t="s">
        <v>181</v>
      </c>
      <c r="O2165" t="s">
        <v>182</v>
      </c>
      <c r="P2165" t="s">
        <v>183</v>
      </c>
      <c r="Q2165" t="s">
        <v>34</v>
      </c>
      <c r="R2165" t="s">
        <v>184</v>
      </c>
      <c r="S2165" t="s">
        <v>185</v>
      </c>
      <c r="T2165" t="s">
        <v>186</v>
      </c>
      <c r="U2165" t="s">
        <v>38</v>
      </c>
      <c r="V2165" t="s">
        <v>39</v>
      </c>
      <c r="W2165" t="s">
        <v>187</v>
      </c>
      <c r="X2165" t="s">
        <v>188</v>
      </c>
      <c r="Y2165" t="s">
        <v>65</v>
      </c>
    </row>
    <row r="2166" spans="1:25" x14ac:dyDescent="0.25">
      <c r="A2166">
        <v>10313</v>
      </c>
      <c r="B2166">
        <v>27</v>
      </c>
      <c r="C2166" t="s">
        <v>3861</v>
      </c>
      <c r="D2166">
        <v>6</v>
      </c>
      <c r="E2166" t="s">
        <v>3862</v>
      </c>
      <c r="F2166" t="s">
        <v>761</v>
      </c>
      <c r="G2166" t="s">
        <v>28</v>
      </c>
      <c r="H2166">
        <v>4</v>
      </c>
      <c r="I2166">
        <v>10</v>
      </c>
      <c r="J2166">
        <v>2004</v>
      </c>
      <c r="K2166" t="s">
        <v>957</v>
      </c>
      <c r="L2166">
        <v>96</v>
      </c>
      <c r="M2166" t="s">
        <v>3839</v>
      </c>
      <c r="N2166" t="s">
        <v>347</v>
      </c>
      <c r="O2166" t="s">
        <v>348</v>
      </c>
      <c r="P2166" t="s">
        <v>349</v>
      </c>
      <c r="Q2166" t="s">
        <v>34</v>
      </c>
      <c r="R2166" t="s">
        <v>350</v>
      </c>
      <c r="S2166" t="s">
        <v>351</v>
      </c>
      <c r="T2166" t="s">
        <v>352</v>
      </c>
      <c r="U2166" t="s">
        <v>353</v>
      </c>
      <c r="V2166" t="s">
        <v>39</v>
      </c>
      <c r="W2166" t="s">
        <v>354</v>
      </c>
      <c r="X2166" t="s">
        <v>355</v>
      </c>
      <c r="Y2166" t="s">
        <v>42</v>
      </c>
    </row>
    <row r="2167" spans="1:25" x14ac:dyDescent="0.25">
      <c r="A2167">
        <v>10324</v>
      </c>
      <c r="B2167">
        <v>20</v>
      </c>
      <c r="C2167" t="s">
        <v>1747</v>
      </c>
      <c r="D2167">
        <v>11</v>
      </c>
      <c r="E2167" t="s">
        <v>3863</v>
      </c>
      <c r="F2167" t="s">
        <v>676</v>
      </c>
      <c r="G2167" t="s">
        <v>28</v>
      </c>
      <c r="H2167">
        <v>4</v>
      </c>
      <c r="I2167">
        <v>11</v>
      </c>
      <c r="J2167">
        <v>2004</v>
      </c>
      <c r="K2167" t="s">
        <v>957</v>
      </c>
      <c r="L2167">
        <v>96</v>
      </c>
      <c r="M2167" t="s">
        <v>3839</v>
      </c>
      <c r="N2167" t="s">
        <v>145</v>
      </c>
      <c r="O2167" t="s">
        <v>146</v>
      </c>
      <c r="P2167" t="s">
        <v>147</v>
      </c>
      <c r="Q2167" t="s">
        <v>148</v>
      </c>
      <c r="R2167" t="s">
        <v>35</v>
      </c>
      <c r="S2167" t="s">
        <v>36</v>
      </c>
      <c r="T2167" t="s">
        <v>37</v>
      </c>
      <c r="U2167" t="s">
        <v>38</v>
      </c>
      <c r="V2167" t="s">
        <v>39</v>
      </c>
      <c r="W2167" t="s">
        <v>149</v>
      </c>
      <c r="X2167" t="s">
        <v>150</v>
      </c>
      <c r="Y2167" t="s">
        <v>42</v>
      </c>
    </row>
    <row r="2168" spans="1:25" x14ac:dyDescent="0.25">
      <c r="A2168">
        <v>10335</v>
      </c>
      <c r="B2168">
        <v>44</v>
      </c>
      <c r="C2168" t="s">
        <v>77</v>
      </c>
      <c r="D2168">
        <v>1</v>
      </c>
      <c r="E2168" t="s">
        <v>3864</v>
      </c>
      <c r="F2168" t="s">
        <v>764</v>
      </c>
      <c r="G2168" t="s">
        <v>28</v>
      </c>
      <c r="H2168">
        <v>4</v>
      </c>
      <c r="I2168">
        <v>11</v>
      </c>
      <c r="J2168">
        <v>2004</v>
      </c>
      <c r="K2168" t="s">
        <v>957</v>
      </c>
      <c r="L2168">
        <v>96</v>
      </c>
      <c r="M2168" t="s">
        <v>3839</v>
      </c>
      <c r="N2168" t="s">
        <v>417</v>
      </c>
      <c r="O2168" t="s">
        <v>418</v>
      </c>
      <c r="P2168" t="s">
        <v>419</v>
      </c>
      <c r="Q2168" t="s">
        <v>34</v>
      </c>
      <c r="R2168" t="s">
        <v>420</v>
      </c>
      <c r="S2168" t="s">
        <v>73</v>
      </c>
      <c r="T2168" t="s">
        <v>167</v>
      </c>
      <c r="U2168" t="s">
        <v>38</v>
      </c>
      <c r="V2168" t="s">
        <v>39</v>
      </c>
      <c r="W2168" t="s">
        <v>421</v>
      </c>
      <c r="X2168" t="s">
        <v>422</v>
      </c>
      <c r="Y2168" t="s">
        <v>65</v>
      </c>
    </row>
    <row r="2169" spans="1:25" x14ac:dyDescent="0.25">
      <c r="A2169">
        <v>10348</v>
      </c>
      <c r="B2169">
        <v>42</v>
      </c>
      <c r="C2169" t="s">
        <v>77</v>
      </c>
      <c r="D2169">
        <v>3</v>
      </c>
      <c r="E2169" t="s">
        <v>3865</v>
      </c>
      <c r="F2169" t="s">
        <v>665</v>
      </c>
      <c r="G2169" t="s">
        <v>28</v>
      </c>
      <c r="H2169">
        <v>4</v>
      </c>
      <c r="I2169">
        <v>11</v>
      </c>
      <c r="J2169">
        <v>2004</v>
      </c>
      <c r="K2169" t="s">
        <v>957</v>
      </c>
      <c r="L2169">
        <v>96</v>
      </c>
      <c r="M2169" t="s">
        <v>3839</v>
      </c>
      <c r="N2169" t="s">
        <v>292</v>
      </c>
      <c r="O2169" t="s">
        <v>293</v>
      </c>
      <c r="P2169" t="s">
        <v>294</v>
      </c>
      <c r="Q2169" t="s">
        <v>34</v>
      </c>
      <c r="R2169" t="s">
        <v>271</v>
      </c>
      <c r="S2169" t="s">
        <v>34</v>
      </c>
      <c r="T2169" t="s">
        <v>295</v>
      </c>
      <c r="U2169" t="s">
        <v>273</v>
      </c>
      <c r="V2169" t="s">
        <v>52</v>
      </c>
      <c r="W2169" t="s">
        <v>296</v>
      </c>
      <c r="X2169" t="s">
        <v>297</v>
      </c>
      <c r="Y2169" t="s">
        <v>65</v>
      </c>
    </row>
    <row r="2170" spans="1:25" x14ac:dyDescent="0.25">
      <c r="A2170">
        <v>10358</v>
      </c>
      <c r="B2170">
        <v>41</v>
      </c>
      <c r="C2170" t="s">
        <v>77</v>
      </c>
      <c r="D2170">
        <v>1</v>
      </c>
      <c r="E2170" t="s">
        <v>765</v>
      </c>
      <c r="F2170" t="s">
        <v>436</v>
      </c>
      <c r="G2170" t="s">
        <v>28</v>
      </c>
      <c r="H2170">
        <v>4</v>
      </c>
      <c r="I2170">
        <v>12</v>
      </c>
      <c r="J2170">
        <v>2004</v>
      </c>
      <c r="K2170" t="s">
        <v>957</v>
      </c>
      <c r="L2170">
        <v>96</v>
      </c>
      <c r="M2170" t="s">
        <v>3839</v>
      </c>
      <c r="N2170" t="s">
        <v>268</v>
      </c>
      <c r="O2170" t="s">
        <v>269</v>
      </c>
      <c r="P2170" t="s">
        <v>270</v>
      </c>
      <c r="Q2170" t="s">
        <v>34</v>
      </c>
      <c r="R2170" t="s">
        <v>271</v>
      </c>
      <c r="S2170" t="s">
        <v>34</v>
      </c>
      <c r="T2170" t="s">
        <v>272</v>
      </c>
      <c r="U2170" t="s">
        <v>273</v>
      </c>
      <c r="V2170" t="s">
        <v>52</v>
      </c>
      <c r="W2170" t="s">
        <v>274</v>
      </c>
      <c r="X2170" t="s">
        <v>275</v>
      </c>
      <c r="Y2170" t="s">
        <v>65</v>
      </c>
    </row>
    <row r="2171" spans="1:25" x14ac:dyDescent="0.25">
      <c r="A2171">
        <v>10371</v>
      </c>
      <c r="B2171">
        <v>26</v>
      </c>
      <c r="C2171" t="s">
        <v>77</v>
      </c>
      <c r="D2171">
        <v>1</v>
      </c>
      <c r="E2171" t="s">
        <v>3866</v>
      </c>
      <c r="F2171" t="s">
        <v>950</v>
      </c>
      <c r="G2171" t="s">
        <v>28</v>
      </c>
      <c r="H2171">
        <v>1</v>
      </c>
      <c r="I2171">
        <v>1</v>
      </c>
      <c r="J2171">
        <v>2005</v>
      </c>
      <c r="K2171" t="s">
        <v>957</v>
      </c>
      <c r="L2171">
        <v>96</v>
      </c>
      <c r="M2171" t="s">
        <v>3839</v>
      </c>
      <c r="N2171" t="s">
        <v>417</v>
      </c>
      <c r="O2171" t="s">
        <v>418</v>
      </c>
      <c r="P2171" t="s">
        <v>419</v>
      </c>
      <c r="Q2171" t="s">
        <v>34</v>
      </c>
      <c r="R2171" t="s">
        <v>420</v>
      </c>
      <c r="S2171" t="s">
        <v>73</v>
      </c>
      <c r="T2171" t="s">
        <v>167</v>
      </c>
      <c r="U2171" t="s">
        <v>38</v>
      </c>
      <c r="V2171" t="s">
        <v>39</v>
      </c>
      <c r="W2171" t="s">
        <v>421</v>
      </c>
      <c r="X2171" t="s">
        <v>422</v>
      </c>
      <c r="Y2171" t="s">
        <v>65</v>
      </c>
    </row>
    <row r="2172" spans="1:25" x14ac:dyDescent="0.25">
      <c r="A2172">
        <v>10382</v>
      </c>
      <c r="B2172">
        <v>26</v>
      </c>
      <c r="C2172" t="s">
        <v>77</v>
      </c>
      <c r="D2172">
        <v>6</v>
      </c>
      <c r="E2172" t="s">
        <v>3867</v>
      </c>
      <c r="F2172" t="s">
        <v>445</v>
      </c>
      <c r="G2172" t="s">
        <v>28</v>
      </c>
      <c r="H2172">
        <v>1</v>
      </c>
      <c r="I2172">
        <v>2</v>
      </c>
      <c r="J2172">
        <v>2005</v>
      </c>
      <c r="K2172" t="s">
        <v>957</v>
      </c>
      <c r="L2172">
        <v>96</v>
      </c>
      <c r="M2172" t="s">
        <v>3839</v>
      </c>
      <c r="N2172" t="s">
        <v>417</v>
      </c>
      <c r="O2172" t="s">
        <v>418</v>
      </c>
      <c r="P2172" t="s">
        <v>419</v>
      </c>
      <c r="Q2172" t="s">
        <v>34</v>
      </c>
      <c r="R2172" t="s">
        <v>420</v>
      </c>
      <c r="S2172" t="s">
        <v>73</v>
      </c>
      <c r="T2172" t="s">
        <v>167</v>
      </c>
      <c r="U2172" t="s">
        <v>38</v>
      </c>
      <c r="V2172" t="s">
        <v>39</v>
      </c>
      <c r="W2172" t="s">
        <v>421</v>
      </c>
      <c r="X2172" t="s">
        <v>422</v>
      </c>
      <c r="Y2172" t="s">
        <v>42</v>
      </c>
    </row>
    <row r="2173" spans="1:25" x14ac:dyDescent="0.25">
      <c r="A2173">
        <v>10411</v>
      </c>
      <c r="B2173">
        <v>26</v>
      </c>
      <c r="C2173" t="s">
        <v>77</v>
      </c>
      <c r="D2173">
        <v>1</v>
      </c>
      <c r="E2173" t="s">
        <v>3868</v>
      </c>
      <c r="F2173" t="s">
        <v>457</v>
      </c>
      <c r="G2173" t="s">
        <v>28</v>
      </c>
      <c r="H2173">
        <v>2</v>
      </c>
      <c r="I2173">
        <v>5</v>
      </c>
      <c r="J2173">
        <v>2005</v>
      </c>
      <c r="K2173" t="s">
        <v>957</v>
      </c>
      <c r="L2173">
        <v>96</v>
      </c>
      <c r="M2173" t="s">
        <v>3839</v>
      </c>
      <c r="N2173" t="s">
        <v>458</v>
      </c>
      <c r="O2173" t="s">
        <v>459</v>
      </c>
      <c r="P2173" t="s">
        <v>460</v>
      </c>
      <c r="Q2173" t="s">
        <v>34</v>
      </c>
      <c r="R2173" t="s">
        <v>461</v>
      </c>
      <c r="S2173" t="s">
        <v>462</v>
      </c>
      <c r="T2173" t="s">
        <v>463</v>
      </c>
      <c r="U2173" t="s">
        <v>353</v>
      </c>
      <c r="V2173" t="s">
        <v>39</v>
      </c>
      <c r="W2173" t="s">
        <v>464</v>
      </c>
      <c r="X2173" t="s">
        <v>465</v>
      </c>
      <c r="Y2173" t="s">
        <v>42</v>
      </c>
    </row>
    <row r="2174" spans="1:25" x14ac:dyDescent="0.25">
      <c r="A2174">
        <v>10425</v>
      </c>
      <c r="B2174">
        <v>41</v>
      </c>
      <c r="C2174" t="s">
        <v>3733</v>
      </c>
      <c r="D2174">
        <v>11</v>
      </c>
      <c r="E2174" t="s">
        <v>3869</v>
      </c>
      <c r="F2174" t="s">
        <v>467</v>
      </c>
      <c r="G2174" t="s">
        <v>468</v>
      </c>
      <c r="H2174">
        <v>2</v>
      </c>
      <c r="I2174">
        <v>5</v>
      </c>
      <c r="J2174">
        <v>2005</v>
      </c>
      <c r="K2174" t="s">
        <v>957</v>
      </c>
      <c r="L2174">
        <v>96</v>
      </c>
      <c r="M2174" t="s">
        <v>3839</v>
      </c>
      <c r="N2174" t="s">
        <v>172</v>
      </c>
      <c r="O2174" t="s">
        <v>173</v>
      </c>
      <c r="P2174" t="s">
        <v>174</v>
      </c>
      <c r="Q2174" t="s">
        <v>34</v>
      </c>
      <c r="R2174" t="s">
        <v>175</v>
      </c>
      <c r="S2174" t="s">
        <v>34</v>
      </c>
      <c r="T2174" t="s">
        <v>176</v>
      </c>
      <c r="U2174" t="s">
        <v>51</v>
      </c>
      <c r="V2174" t="s">
        <v>52</v>
      </c>
      <c r="W2174" t="s">
        <v>177</v>
      </c>
      <c r="X2174" t="s">
        <v>178</v>
      </c>
      <c r="Y2174" t="s">
        <v>65</v>
      </c>
    </row>
    <row r="2175" spans="1:25" x14ac:dyDescent="0.25">
      <c r="A2175">
        <v>10107</v>
      </c>
      <c r="B2175">
        <v>20</v>
      </c>
      <c r="C2175" t="s">
        <v>3870</v>
      </c>
      <c r="D2175">
        <v>8</v>
      </c>
      <c r="E2175" t="s">
        <v>3871</v>
      </c>
      <c r="F2175" t="s">
        <v>27</v>
      </c>
      <c r="G2175" t="s">
        <v>28</v>
      </c>
      <c r="H2175">
        <v>1</v>
      </c>
      <c r="I2175">
        <v>2</v>
      </c>
      <c r="J2175">
        <v>2003</v>
      </c>
      <c r="K2175" t="s">
        <v>29</v>
      </c>
      <c r="L2175">
        <v>99</v>
      </c>
      <c r="M2175" t="s">
        <v>3872</v>
      </c>
      <c r="N2175" t="s">
        <v>31</v>
      </c>
      <c r="O2175" t="s">
        <v>32</v>
      </c>
      <c r="P2175" t="s">
        <v>33</v>
      </c>
      <c r="Q2175" t="s">
        <v>34</v>
      </c>
      <c r="R2175" t="s">
        <v>35</v>
      </c>
      <c r="S2175" t="s">
        <v>36</v>
      </c>
      <c r="T2175" t="s">
        <v>37</v>
      </c>
      <c r="U2175" t="s">
        <v>38</v>
      </c>
      <c r="V2175" t="s">
        <v>39</v>
      </c>
      <c r="W2175" t="s">
        <v>40</v>
      </c>
      <c r="X2175" t="s">
        <v>41</v>
      </c>
      <c r="Y2175" t="s">
        <v>42</v>
      </c>
    </row>
    <row r="2176" spans="1:25" x14ac:dyDescent="0.25">
      <c r="A2176">
        <v>10120</v>
      </c>
      <c r="B2176">
        <v>22</v>
      </c>
      <c r="C2176" t="s">
        <v>77</v>
      </c>
      <c r="D2176">
        <v>6</v>
      </c>
      <c r="E2176" t="s">
        <v>3873</v>
      </c>
      <c r="F2176" t="s">
        <v>474</v>
      </c>
      <c r="G2176" t="s">
        <v>28</v>
      </c>
      <c r="H2176">
        <v>2</v>
      </c>
      <c r="I2176">
        <v>4</v>
      </c>
      <c r="J2176">
        <v>2003</v>
      </c>
      <c r="K2176" t="s">
        <v>29</v>
      </c>
      <c r="L2176">
        <v>99</v>
      </c>
      <c r="M2176" t="s">
        <v>3872</v>
      </c>
      <c r="N2176" t="s">
        <v>132</v>
      </c>
      <c r="O2176" t="s">
        <v>133</v>
      </c>
      <c r="P2176" t="s">
        <v>134</v>
      </c>
      <c r="Q2176" t="s">
        <v>135</v>
      </c>
      <c r="R2176" t="s">
        <v>136</v>
      </c>
      <c r="S2176" t="s">
        <v>137</v>
      </c>
      <c r="T2176" t="s">
        <v>138</v>
      </c>
      <c r="U2176" t="s">
        <v>139</v>
      </c>
      <c r="V2176" t="s">
        <v>140</v>
      </c>
      <c r="W2176" t="s">
        <v>141</v>
      </c>
      <c r="X2176" t="s">
        <v>142</v>
      </c>
      <c r="Y2176" t="s">
        <v>42</v>
      </c>
    </row>
    <row r="2177" spans="1:25" x14ac:dyDescent="0.25">
      <c r="A2177">
        <v>10133</v>
      </c>
      <c r="B2177">
        <v>23</v>
      </c>
      <c r="C2177" t="s">
        <v>77</v>
      </c>
      <c r="D2177">
        <v>1</v>
      </c>
      <c r="E2177" t="s">
        <v>3874</v>
      </c>
      <c r="F2177" t="s">
        <v>1850</v>
      </c>
      <c r="G2177" t="s">
        <v>28</v>
      </c>
      <c r="H2177">
        <v>2</v>
      </c>
      <c r="I2177">
        <v>6</v>
      </c>
      <c r="J2177">
        <v>2003</v>
      </c>
      <c r="K2177" t="s">
        <v>29</v>
      </c>
      <c r="L2177">
        <v>99</v>
      </c>
      <c r="M2177" t="s">
        <v>3872</v>
      </c>
      <c r="N2177" t="s">
        <v>268</v>
      </c>
      <c r="O2177" t="s">
        <v>269</v>
      </c>
      <c r="P2177" t="s">
        <v>270</v>
      </c>
      <c r="Q2177" t="s">
        <v>34</v>
      </c>
      <c r="R2177" t="s">
        <v>271</v>
      </c>
      <c r="S2177" t="s">
        <v>34</v>
      </c>
      <c r="T2177" t="s">
        <v>272</v>
      </c>
      <c r="U2177" t="s">
        <v>273</v>
      </c>
      <c r="V2177" t="s">
        <v>52</v>
      </c>
      <c r="W2177" t="s">
        <v>274</v>
      </c>
      <c r="X2177" t="s">
        <v>275</v>
      </c>
      <c r="Y2177" t="s">
        <v>42</v>
      </c>
    </row>
    <row r="2178" spans="1:25" x14ac:dyDescent="0.25">
      <c r="A2178">
        <v>10145</v>
      </c>
      <c r="B2178">
        <v>33</v>
      </c>
      <c r="C2178" t="s">
        <v>3875</v>
      </c>
      <c r="D2178">
        <v>12</v>
      </c>
      <c r="E2178" t="s">
        <v>3831</v>
      </c>
      <c r="F2178" t="s">
        <v>68</v>
      </c>
      <c r="G2178" t="s">
        <v>28</v>
      </c>
      <c r="H2178">
        <v>3</v>
      </c>
      <c r="I2178">
        <v>8</v>
      </c>
      <c r="J2178">
        <v>2003</v>
      </c>
      <c r="K2178" t="s">
        <v>29</v>
      </c>
      <c r="L2178">
        <v>99</v>
      </c>
      <c r="M2178" t="s">
        <v>3872</v>
      </c>
      <c r="N2178" t="s">
        <v>69</v>
      </c>
      <c r="O2178" t="s">
        <v>70</v>
      </c>
      <c r="P2178" t="s">
        <v>71</v>
      </c>
      <c r="Q2178" t="s">
        <v>34</v>
      </c>
      <c r="R2178" t="s">
        <v>72</v>
      </c>
      <c r="S2178" t="s">
        <v>73</v>
      </c>
      <c r="T2178" t="s">
        <v>74</v>
      </c>
      <c r="U2178" t="s">
        <v>38</v>
      </c>
      <c r="V2178" t="s">
        <v>39</v>
      </c>
      <c r="W2178" t="s">
        <v>75</v>
      </c>
      <c r="X2178" t="s">
        <v>76</v>
      </c>
      <c r="Y2178" t="s">
        <v>65</v>
      </c>
    </row>
    <row r="2179" spans="1:25" x14ac:dyDescent="0.25">
      <c r="A2179">
        <v>10168</v>
      </c>
      <c r="B2179">
        <v>28</v>
      </c>
      <c r="C2179" t="s">
        <v>77</v>
      </c>
      <c r="D2179">
        <v>7</v>
      </c>
      <c r="E2179" t="s">
        <v>3876</v>
      </c>
      <c r="F2179" t="s">
        <v>87</v>
      </c>
      <c r="G2179" t="s">
        <v>28</v>
      </c>
      <c r="H2179">
        <v>4</v>
      </c>
      <c r="I2179">
        <v>10</v>
      </c>
      <c r="J2179">
        <v>2003</v>
      </c>
      <c r="K2179" t="s">
        <v>29</v>
      </c>
      <c r="L2179">
        <v>99</v>
      </c>
      <c r="M2179" t="s">
        <v>3872</v>
      </c>
      <c r="N2179" t="s">
        <v>88</v>
      </c>
      <c r="O2179" t="s">
        <v>89</v>
      </c>
      <c r="P2179" t="s">
        <v>90</v>
      </c>
      <c r="Q2179" t="s">
        <v>34</v>
      </c>
      <c r="R2179" t="s">
        <v>91</v>
      </c>
      <c r="S2179" t="s">
        <v>73</v>
      </c>
      <c r="T2179" t="s">
        <v>92</v>
      </c>
      <c r="U2179" t="s">
        <v>38</v>
      </c>
      <c r="V2179" t="s">
        <v>39</v>
      </c>
      <c r="W2179" t="s">
        <v>93</v>
      </c>
      <c r="X2179" t="s">
        <v>94</v>
      </c>
      <c r="Y2179" t="s">
        <v>65</v>
      </c>
    </row>
    <row r="2180" spans="1:25" x14ac:dyDescent="0.25">
      <c r="A2180">
        <v>10188</v>
      </c>
      <c r="B2180">
        <v>44</v>
      </c>
      <c r="C2180" t="s">
        <v>3877</v>
      </c>
      <c r="D2180">
        <v>7</v>
      </c>
      <c r="E2180" t="s">
        <v>3878</v>
      </c>
      <c r="F2180" t="s">
        <v>106</v>
      </c>
      <c r="G2180" t="s">
        <v>28</v>
      </c>
      <c r="H2180">
        <v>4</v>
      </c>
      <c r="I2180">
        <v>11</v>
      </c>
      <c r="J2180">
        <v>2003</v>
      </c>
      <c r="K2180" t="s">
        <v>29</v>
      </c>
      <c r="L2180">
        <v>99</v>
      </c>
      <c r="M2180" t="s">
        <v>3872</v>
      </c>
      <c r="N2180" t="s">
        <v>107</v>
      </c>
      <c r="O2180" t="s">
        <v>108</v>
      </c>
      <c r="P2180" t="s">
        <v>109</v>
      </c>
      <c r="Q2180" t="s">
        <v>34</v>
      </c>
      <c r="R2180" t="s">
        <v>110</v>
      </c>
      <c r="S2180" t="s">
        <v>34</v>
      </c>
      <c r="T2180" t="s">
        <v>111</v>
      </c>
      <c r="U2180" t="s">
        <v>112</v>
      </c>
      <c r="V2180" t="s">
        <v>52</v>
      </c>
      <c r="W2180" t="s">
        <v>113</v>
      </c>
      <c r="X2180" t="s">
        <v>114</v>
      </c>
      <c r="Y2180" t="s">
        <v>65</v>
      </c>
    </row>
    <row r="2181" spans="1:25" x14ac:dyDescent="0.25">
      <c r="A2181">
        <v>10210</v>
      </c>
      <c r="B2181">
        <v>46</v>
      </c>
      <c r="C2181" t="s">
        <v>3879</v>
      </c>
      <c r="D2181">
        <v>5</v>
      </c>
      <c r="E2181" t="s">
        <v>3880</v>
      </c>
      <c r="F2181" t="s">
        <v>483</v>
      </c>
      <c r="G2181" t="s">
        <v>28</v>
      </c>
      <c r="H2181">
        <v>1</v>
      </c>
      <c r="I2181">
        <v>1</v>
      </c>
      <c r="J2181">
        <v>2004</v>
      </c>
      <c r="K2181" t="s">
        <v>29</v>
      </c>
      <c r="L2181">
        <v>99</v>
      </c>
      <c r="M2181" t="s">
        <v>3872</v>
      </c>
      <c r="N2181" t="s">
        <v>484</v>
      </c>
      <c r="O2181" t="s">
        <v>485</v>
      </c>
      <c r="P2181" t="s">
        <v>486</v>
      </c>
      <c r="Q2181" t="s">
        <v>34</v>
      </c>
      <c r="R2181" t="s">
        <v>487</v>
      </c>
      <c r="S2181" t="s">
        <v>487</v>
      </c>
      <c r="T2181" t="s">
        <v>488</v>
      </c>
      <c r="U2181" t="s">
        <v>307</v>
      </c>
      <c r="V2181" t="s">
        <v>307</v>
      </c>
      <c r="W2181" t="s">
        <v>489</v>
      </c>
      <c r="X2181" t="s">
        <v>490</v>
      </c>
      <c r="Y2181" t="s">
        <v>65</v>
      </c>
    </row>
    <row r="2182" spans="1:25" x14ac:dyDescent="0.25">
      <c r="A2182">
        <v>10223</v>
      </c>
      <c r="B2182">
        <v>21</v>
      </c>
      <c r="C2182" t="s">
        <v>77</v>
      </c>
      <c r="D2182">
        <v>7</v>
      </c>
      <c r="E2182" t="s">
        <v>3881</v>
      </c>
      <c r="F2182" t="s">
        <v>131</v>
      </c>
      <c r="G2182" t="s">
        <v>28</v>
      </c>
      <c r="H2182">
        <v>1</v>
      </c>
      <c r="I2182">
        <v>2</v>
      </c>
      <c r="J2182">
        <v>2004</v>
      </c>
      <c r="K2182" t="s">
        <v>29</v>
      </c>
      <c r="L2182">
        <v>99</v>
      </c>
      <c r="M2182" t="s">
        <v>3872</v>
      </c>
      <c r="N2182" t="s">
        <v>132</v>
      </c>
      <c r="O2182" t="s">
        <v>133</v>
      </c>
      <c r="P2182" t="s">
        <v>134</v>
      </c>
      <c r="Q2182" t="s">
        <v>135</v>
      </c>
      <c r="R2182" t="s">
        <v>136</v>
      </c>
      <c r="S2182" t="s">
        <v>137</v>
      </c>
      <c r="T2182" t="s">
        <v>138</v>
      </c>
      <c r="U2182" t="s">
        <v>139</v>
      </c>
      <c r="V2182" t="s">
        <v>140</v>
      </c>
      <c r="W2182" t="s">
        <v>141</v>
      </c>
      <c r="X2182" t="s">
        <v>142</v>
      </c>
      <c r="Y2182" t="s">
        <v>42</v>
      </c>
    </row>
    <row r="2183" spans="1:25" x14ac:dyDescent="0.25">
      <c r="A2183">
        <v>10235</v>
      </c>
      <c r="B2183">
        <v>41</v>
      </c>
      <c r="C2183" t="s">
        <v>77</v>
      </c>
      <c r="D2183">
        <v>1</v>
      </c>
      <c r="E2183" t="s">
        <v>3882</v>
      </c>
      <c r="F2183" t="s">
        <v>1859</v>
      </c>
      <c r="G2183" t="s">
        <v>28</v>
      </c>
      <c r="H2183">
        <v>2</v>
      </c>
      <c r="I2183">
        <v>4</v>
      </c>
      <c r="J2183">
        <v>2004</v>
      </c>
      <c r="K2183" t="s">
        <v>29</v>
      </c>
      <c r="L2183">
        <v>99</v>
      </c>
      <c r="M2183" t="s">
        <v>3872</v>
      </c>
      <c r="N2183" t="s">
        <v>648</v>
      </c>
      <c r="O2183" t="s">
        <v>649</v>
      </c>
      <c r="P2183" t="s">
        <v>650</v>
      </c>
      <c r="Q2183" t="s">
        <v>34</v>
      </c>
      <c r="R2183" t="s">
        <v>651</v>
      </c>
      <c r="S2183" t="s">
        <v>351</v>
      </c>
      <c r="T2183" t="s">
        <v>652</v>
      </c>
      <c r="U2183" t="s">
        <v>353</v>
      </c>
      <c r="V2183" t="s">
        <v>39</v>
      </c>
      <c r="W2183" t="s">
        <v>653</v>
      </c>
      <c r="X2183" t="s">
        <v>264</v>
      </c>
      <c r="Y2183" t="s">
        <v>65</v>
      </c>
    </row>
    <row r="2184" spans="1:25" x14ac:dyDescent="0.25">
      <c r="A2184">
        <v>10250</v>
      </c>
      <c r="B2184">
        <v>31</v>
      </c>
      <c r="C2184" t="s">
        <v>77</v>
      </c>
      <c r="D2184">
        <v>2</v>
      </c>
      <c r="E2184" t="s">
        <v>3883</v>
      </c>
      <c r="F2184" t="s">
        <v>1523</v>
      </c>
      <c r="G2184" t="s">
        <v>28</v>
      </c>
      <c r="H2184">
        <v>2</v>
      </c>
      <c r="I2184">
        <v>5</v>
      </c>
      <c r="J2184">
        <v>2004</v>
      </c>
      <c r="K2184" t="s">
        <v>29</v>
      </c>
      <c r="L2184">
        <v>99</v>
      </c>
      <c r="M2184" t="s">
        <v>3872</v>
      </c>
      <c r="N2184" t="s">
        <v>701</v>
      </c>
      <c r="O2184" t="s">
        <v>702</v>
      </c>
      <c r="P2184" t="s">
        <v>703</v>
      </c>
      <c r="Q2184" t="s">
        <v>34</v>
      </c>
      <c r="R2184" t="s">
        <v>704</v>
      </c>
      <c r="S2184" t="s">
        <v>73</v>
      </c>
      <c r="T2184" t="s">
        <v>92</v>
      </c>
      <c r="U2184" t="s">
        <v>38</v>
      </c>
      <c r="V2184" t="s">
        <v>39</v>
      </c>
      <c r="W2184" t="s">
        <v>149</v>
      </c>
      <c r="X2184" t="s">
        <v>705</v>
      </c>
      <c r="Y2184" t="s">
        <v>65</v>
      </c>
    </row>
    <row r="2185" spans="1:25" x14ac:dyDescent="0.25">
      <c r="A2185">
        <v>10263</v>
      </c>
      <c r="B2185">
        <v>31</v>
      </c>
      <c r="C2185" t="s">
        <v>3879</v>
      </c>
      <c r="D2185">
        <v>8</v>
      </c>
      <c r="E2185" t="s">
        <v>3884</v>
      </c>
      <c r="F2185" t="s">
        <v>161</v>
      </c>
      <c r="G2185" t="s">
        <v>28</v>
      </c>
      <c r="H2185">
        <v>2</v>
      </c>
      <c r="I2185">
        <v>6</v>
      </c>
      <c r="J2185">
        <v>2004</v>
      </c>
      <c r="K2185" t="s">
        <v>29</v>
      </c>
      <c r="L2185">
        <v>99</v>
      </c>
      <c r="M2185" t="s">
        <v>3872</v>
      </c>
      <c r="N2185" t="s">
        <v>162</v>
      </c>
      <c r="O2185" t="s">
        <v>163</v>
      </c>
      <c r="P2185" t="s">
        <v>164</v>
      </c>
      <c r="Q2185" t="s">
        <v>34</v>
      </c>
      <c r="R2185" t="s">
        <v>165</v>
      </c>
      <c r="S2185" t="s">
        <v>166</v>
      </c>
      <c r="T2185" t="s">
        <v>167</v>
      </c>
      <c r="U2185" t="s">
        <v>38</v>
      </c>
      <c r="V2185" t="s">
        <v>39</v>
      </c>
      <c r="W2185" t="s">
        <v>168</v>
      </c>
      <c r="X2185" t="s">
        <v>76</v>
      </c>
      <c r="Y2185" t="s">
        <v>42</v>
      </c>
    </row>
    <row r="2186" spans="1:25" x14ac:dyDescent="0.25">
      <c r="A2186">
        <v>10275</v>
      </c>
      <c r="B2186">
        <v>23</v>
      </c>
      <c r="C2186" t="s">
        <v>2551</v>
      </c>
      <c r="D2186">
        <v>7</v>
      </c>
      <c r="E2186" t="s">
        <v>3885</v>
      </c>
      <c r="F2186" t="s">
        <v>171</v>
      </c>
      <c r="G2186" t="s">
        <v>28</v>
      </c>
      <c r="H2186">
        <v>3</v>
      </c>
      <c r="I2186">
        <v>7</v>
      </c>
      <c r="J2186">
        <v>2004</v>
      </c>
      <c r="K2186" t="s">
        <v>29</v>
      </c>
      <c r="L2186">
        <v>99</v>
      </c>
      <c r="M2186" t="s">
        <v>3872</v>
      </c>
      <c r="N2186" t="s">
        <v>172</v>
      </c>
      <c r="O2186" t="s">
        <v>173</v>
      </c>
      <c r="P2186" t="s">
        <v>174</v>
      </c>
      <c r="Q2186" t="s">
        <v>34</v>
      </c>
      <c r="R2186" t="s">
        <v>175</v>
      </c>
      <c r="S2186" t="s">
        <v>34</v>
      </c>
      <c r="T2186" t="s">
        <v>176</v>
      </c>
      <c r="U2186" t="s">
        <v>51</v>
      </c>
      <c r="V2186" t="s">
        <v>52</v>
      </c>
      <c r="W2186" t="s">
        <v>177</v>
      </c>
      <c r="X2186" t="s">
        <v>178</v>
      </c>
      <c r="Y2186" t="s">
        <v>42</v>
      </c>
    </row>
    <row r="2187" spans="1:25" x14ac:dyDescent="0.25">
      <c r="A2187">
        <v>10285</v>
      </c>
      <c r="B2187">
        <v>37</v>
      </c>
      <c r="C2187" t="s">
        <v>3877</v>
      </c>
      <c r="D2187">
        <v>12</v>
      </c>
      <c r="E2187" t="s">
        <v>3886</v>
      </c>
      <c r="F2187" t="s">
        <v>180</v>
      </c>
      <c r="G2187" t="s">
        <v>28</v>
      </c>
      <c r="H2187">
        <v>3</v>
      </c>
      <c r="I2187">
        <v>8</v>
      </c>
      <c r="J2187">
        <v>2004</v>
      </c>
      <c r="K2187" t="s">
        <v>29</v>
      </c>
      <c r="L2187">
        <v>99</v>
      </c>
      <c r="M2187" t="s">
        <v>3872</v>
      </c>
      <c r="N2187" t="s">
        <v>181</v>
      </c>
      <c r="O2187" t="s">
        <v>182</v>
      </c>
      <c r="P2187" t="s">
        <v>183</v>
      </c>
      <c r="Q2187" t="s">
        <v>34</v>
      </c>
      <c r="R2187" t="s">
        <v>184</v>
      </c>
      <c r="S2187" t="s">
        <v>185</v>
      </c>
      <c r="T2187" t="s">
        <v>186</v>
      </c>
      <c r="U2187" t="s">
        <v>38</v>
      </c>
      <c r="V2187" t="s">
        <v>39</v>
      </c>
      <c r="W2187" t="s">
        <v>187</v>
      </c>
      <c r="X2187" t="s">
        <v>188</v>
      </c>
      <c r="Y2187" t="s">
        <v>65</v>
      </c>
    </row>
    <row r="2188" spans="1:25" x14ac:dyDescent="0.25">
      <c r="A2188">
        <v>10297</v>
      </c>
      <c r="B2188">
        <v>26</v>
      </c>
      <c r="C2188" t="s">
        <v>77</v>
      </c>
      <c r="D2188">
        <v>2</v>
      </c>
      <c r="E2188" t="s">
        <v>3887</v>
      </c>
      <c r="F2188" t="s">
        <v>1868</v>
      </c>
      <c r="G2188" t="s">
        <v>28</v>
      </c>
      <c r="H2188">
        <v>3</v>
      </c>
      <c r="I2188">
        <v>9</v>
      </c>
      <c r="J2188">
        <v>2004</v>
      </c>
      <c r="K2188" t="s">
        <v>29</v>
      </c>
      <c r="L2188">
        <v>99</v>
      </c>
      <c r="M2188" t="s">
        <v>3872</v>
      </c>
      <c r="N2188" t="s">
        <v>903</v>
      </c>
      <c r="O2188" t="s">
        <v>904</v>
      </c>
      <c r="P2188" t="s">
        <v>905</v>
      </c>
      <c r="Q2188" t="s">
        <v>906</v>
      </c>
      <c r="R2188" t="s">
        <v>907</v>
      </c>
      <c r="S2188" t="s">
        <v>34</v>
      </c>
      <c r="T2188" t="s">
        <v>908</v>
      </c>
      <c r="U2188" t="s">
        <v>909</v>
      </c>
      <c r="V2188" t="s">
        <v>52</v>
      </c>
      <c r="W2188" t="s">
        <v>910</v>
      </c>
      <c r="X2188" t="s">
        <v>911</v>
      </c>
      <c r="Y2188" t="s">
        <v>42</v>
      </c>
    </row>
    <row r="2189" spans="1:25" x14ac:dyDescent="0.25">
      <c r="A2189">
        <v>10308</v>
      </c>
      <c r="B2189">
        <v>24</v>
      </c>
      <c r="C2189" t="s">
        <v>3879</v>
      </c>
      <c r="D2189">
        <v>5</v>
      </c>
      <c r="E2189" t="s">
        <v>3888</v>
      </c>
      <c r="F2189" t="s">
        <v>200</v>
      </c>
      <c r="G2189" t="s">
        <v>28</v>
      </c>
      <c r="H2189">
        <v>4</v>
      </c>
      <c r="I2189">
        <v>10</v>
      </c>
      <c r="J2189">
        <v>2004</v>
      </c>
      <c r="K2189" t="s">
        <v>29</v>
      </c>
      <c r="L2189">
        <v>99</v>
      </c>
      <c r="M2189" t="s">
        <v>3872</v>
      </c>
      <c r="N2189" t="s">
        <v>510</v>
      </c>
      <c r="O2189" t="s">
        <v>511</v>
      </c>
      <c r="P2189" t="s">
        <v>512</v>
      </c>
      <c r="Q2189" t="s">
        <v>34</v>
      </c>
      <c r="R2189" t="s">
        <v>513</v>
      </c>
      <c r="S2189" t="s">
        <v>36</v>
      </c>
      <c r="T2189" t="s">
        <v>514</v>
      </c>
      <c r="U2189" t="s">
        <v>38</v>
      </c>
      <c r="V2189" t="s">
        <v>39</v>
      </c>
      <c r="W2189" t="s">
        <v>149</v>
      </c>
      <c r="X2189" t="s">
        <v>363</v>
      </c>
      <c r="Y2189" t="s">
        <v>42</v>
      </c>
    </row>
    <row r="2190" spans="1:25" x14ac:dyDescent="0.25">
      <c r="A2190">
        <v>10318</v>
      </c>
      <c r="B2190">
        <v>47</v>
      </c>
      <c r="C2190" t="s">
        <v>77</v>
      </c>
      <c r="D2190">
        <v>7</v>
      </c>
      <c r="E2190" t="s">
        <v>3889</v>
      </c>
      <c r="F2190" t="s">
        <v>209</v>
      </c>
      <c r="G2190" t="s">
        <v>28</v>
      </c>
      <c r="H2190">
        <v>4</v>
      </c>
      <c r="I2190">
        <v>11</v>
      </c>
      <c r="J2190">
        <v>2004</v>
      </c>
      <c r="K2190" t="s">
        <v>29</v>
      </c>
      <c r="L2190">
        <v>99</v>
      </c>
      <c r="M2190" t="s">
        <v>3872</v>
      </c>
      <c r="N2190" t="s">
        <v>210</v>
      </c>
      <c r="O2190" t="s">
        <v>211</v>
      </c>
      <c r="P2190" t="s">
        <v>212</v>
      </c>
      <c r="Q2190" t="s">
        <v>34</v>
      </c>
      <c r="R2190" t="s">
        <v>213</v>
      </c>
      <c r="S2190" t="s">
        <v>214</v>
      </c>
      <c r="T2190" t="s">
        <v>215</v>
      </c>
      <c r="U2190" t="s">
        <v>38</v>
      </c>
      <c r="V2190" t="s">
        <v>39</v>
      </c>
      <c r="W2190" t="s">
        <v>40</v>
      </c>
      <c r="X2190" t="s">
        <v>216</v>
      </c>
      <c r="Y2190" t="s">
        <v>65</v>
      </c>
    </row>
    <row r="2191" spans="1:25" x14ac:dyDescent="0.25">
      <c r="A2191">
        <v>10329</v>
      </c>
      <c r="B2191">
        <v>45</v>
      </c>
      <c r="C2191" t="s">
        <v>3890</v>
      </c>
      <c r="D2191">
        <v>11</v>
      </c>
      <c r="E2191" t="s">
        <v>3891</v>
      </c>
      <c r="F2191" t="s">
        <v>218</v>
      </c>
      <c r="G2191" t="s">
        <v>28</v>
      </c>
      <c r="H2191">
        <v>4</v>
      </c>
      <c r="I2191">
        <v>11</v>
      </c>
      <c r="J2191">
        <v>2004</v>
      </c>
      <c r="K2191" t="s">
        <v>29</v>
      </c>
      <c r="L2191">
        <v>99</v>
      </c>
      <c r="M2191" t="s">
        <v>3872</v>
      </c>
      <c r="N2191" t="s">
        <v>31</v>
      </c>
      <c r="O2191" t="s">
        <v>32</v>
      </c>
      <c r="P2191" t="s">
        <v>33</v>
      </c>
      <c r="Q2191" t="s">
        <v>34</v>
      </c>
      <c r="R2191" t="s">
        <v>35</v>
      </c>
      <c r="S2191" t="s">
        <v>36</v>
      </c>
      <c r="T2191" t="s">
        <v>37</v>
      </c>
      <c r="U2191" t="s">
        <v>38</v>
      </c>
      <c r="V2191" t="s">
        <v>39</v>
      </c>
      <c r="W2191" t="s">
        <v>40</v>
      </c>
      <c r="X2191" t="s">
        <v>41</v>
      </c>
      <c r="Y2191" t="s">
        <v>42</v>
      </c>
    </row>
    <row r="2192" spans="1:25" x14ac:dyDescent="0.25">
      <c r="A2192">
        <v>10340</v>
      </c>
      <c r="B2192">
        <v>55</v>
      </c>
      <c r="C2192" t="s">
        <v>77</v>
      </c>
      <c r="D2192">
        <v>2</v>
      </c>
      <c r="E2192" t="s">
        <v>3892</v>
      </c>
      <c r="F2192" t="s">
        <v>220</v>
      </c>
      <c r="G2192" t="s">
        <v>28</v>
      </c>
      <c r="H2192">
        <v>4</v>
      </c>
      <c r="I2192">
        <v>11</v>
      </c>
      <c r="J2192">
        <v>2004</v>
      </c>
      <c r="K2192" t="s">
        <v>29</v>
      </c>
      <c r="L2192">
        <v>99</v>
      </c>
      <c r="M2192" t="s">
        <v>3872</v>
      </c>
      <c r="N2192" t="s">
        <v>611</v>
      </c>
      <c r="O2192" t="s">
        <v>612</v>
      </c>
      <c r="P2192" t="s">
        <v>613</v>
      </c>
      <c r="Q2192" t="s">
        <v>34</v>
      </c>
      <c r="R2192" t="s">
        <v>614</v>
      </c>
      <c r="S2192" t="s">
        <v>34</v>
      </c>
      <c r="T2192" t="s">
        <v>615</v>
      </c>
      <c r="U2192" t="s">
        <v>273</v>
      </c>
      <c r="V2192" t="s">
        <v>52</v>
      </c>
      <c r="W2192" t="s">
        <v>616</v>
      </c>
      <c r="X2192" t="s">
        <v>617</v>
      </c>
      <c r="Y2192" t="s">
        <v>65</v>
      </c>
    </row>
    <row r="2193" spans="1:25" x14ac:dyDescent="0.25">
      <c r="A2193">
        <v>10353</v>
      </c>
      <c r="B2193">
        <v>46</v>
      </c>
      <c r="C2193" t="s">
        <v>3893</v>
      </c>
      <c r="D2193">
        <v>5</v>
      </c>
      <c r="E2193" t="s">
        <v>3894</v>
      </c>
      <c r="F2193" t="s">
        <v>1874</v>
      </c>
      <c r="G2193" t="s">
        <v>28</v>
      </c>
      <c r="H2193">
        <v>4</v>
      </c>
      <c r="I2193">
        <v>12</v>
      </c>
      <c r="J2193">
        <v>2004</v>
      </c>
      <c r="K2193" t="s">
        <v>29</v>
      </c>
      <c r="L2193">
        <v>99</v>
      </c>
      <c r="M2193" t="s">
        <v>3872</v>
      </c>
      <c r="N2193" t="s">
        <v>1507</v>
      </c>
      <c r="O2193" t="s">
        <v>1508</v>
      </c>
      <c r="P2193" t="s">
        <v>1509</v>
      </c>
      <c r="Q2193" t="s">
        <v>34</v>
      </c>
      <c r="R2193" t="s">
        <v>1089</v>
      </c>
      <c r="S2193" t="s">
        <v>166</v>
      </c>
      <c r="T2193" t="s">
        <v>1510</v>
      </c>
      <c r="U2193" t="s">
        <v>38</v>
      </c>
      <c r="V2193" t="s">
        <v>39</v>
      </c>
      <c r="W2193" t="s">
        <v>1511</v>
      </c>
      <c r="X2193" t="s">
        <v>1512</v>
      </c>
      <c r="Y2193" t="s">
        <v>65</v>
      </c>
    </row>
    <row r="2194" spans="1:25" x14ac:dyDescent="0.25">
      <c r="A2194">
        <v>10363</v>
      </c>
      <c r="B2194">
        <v>50</v>
      </c>
      <c r="C2194" t="s">
        <v>77</v>
      </c>
      <c r="D2194">
        <v>2</v>
      </c>
      <c r="E2194" t="s">
        <v>3895</v>
      </c>
      <c r="F2194" t="s">
        <v>865</v>
      </c>
      <c r="G2194" t="s">
        <v>28</v>
      </c>
      <c r="H2194">
        <v>1</v>
      </c>
      <c r="I2194">
        <v>1</v>
      </c>
      <c r="J2194">
        <v>2005</v>
      </c>
      <c r="K2194" t="s">
        <v>29</v>
      </c>
      <c r="L2194">
        <v>99</v>
      </c>
      <c r="M2194" t="s">
        <v>3872</v>
      </c>
      <c r="N2194" t="s">
        <v>866</v>
      </c>
      <c r="O2194" t="s">
        <v>867</v>
      </c>
      <c r="P2194" t="s">
        <v>868</v>
      </c>
      <c r="Q2194" t="s">
        <v>34</v>
      </c>
      <c r="R2194" t="s">
        <v>869</v>
      </c>
      <c r="S2194" t="s">
        <v>34</v>
      </c>
      <c r="T2194" t="s">
        <v>870</v>
      </c>
      <c r="U2194" t="s">
        <v>196</v>
      </c>
      <c r="V2194" t="s">
        <v>52</v>
      </c>
      <c r="W2194" t="s">
        <v>871</v>
      </c>
      <c r="X2194" t="s">
        <v>872</v>
      </c>
      <c r="Y2194" t="s">
        <v>65</v>
      </c>
    </row>
    <row r="2195" spans="1:25" x14ac:dyDescent="0.25">
      <c r="A2195">
        <v>10375</v>
      </c>
      <c r="B2195">
        <v>37</v>
      </c>
      <c r="C2195" t="s">
        <v>77</v>
      </c>
      <c r="D2195">
        <v>3</v>
      </c>
      <c r="E2195" t="s">
        <v>3896</v>
      </c>
      <c r="F2195" t="s">
        <v>244</v>
      </c>
      <c r="G2195" t="s">
        <v>28</v>
      </c>
      <c r="H2195">
        <v>1</v>
      </c>
      <c r="I2195">
        <v>2</v>
      </c>
      <c r="J2195">
        <v>2005</v>
      </c>
      <c r="K2195" t="s">
        <v>29</v>
      </c>
      <c r="L2195">
        <v>99</v>
      </c>
      <c r="M2195" t="s">
        <v>3872</v>
      </c>
      <c r="N2195" t="s">
        <v>172</v>
      </c>
      <c r="O2195" t="s">
        <v>173</v>
      </c>
      <c r="P2195" t="s">
        <v>174</v>
      </c>
      <c r="Q2195" t="s">
        <v>34</v>
      </c>
      <c r="R2195" t="s">
        <v>175</v>
      </c>
      <c r="S2195" t="s">
        <v>34</v>
      </c>
      <c r="T2195" t="s">
        <v>176</v>
      </c>
      <c r="U2195" t="s">
        <v>51</v>
      </c>
      <c r="V2195" t="s">
        <v>52</v>
      </c>
      <c r="W2195" t="s">
        <v>177</v>
      </c>
      <c r="X2195" t="s">
        <v>178</v>
      </c>
      <c r="Y2195" t="s">
        <v>65</v>
      </c>
    </row>
    <row r="2196" spans="1:25" x14ac:dyDescent="0.25">
      <c r="A2196">
        <v>10387</v>
      </c>
      <c r="B2196">
        <v>44</v>
      </c>
      <c r="C2196" t="s">
        <v>3897</v>
      </c>
      <c r="D2196">
        <v>1</v>
      </c>
      <c r="E2196" t="s">
        <v>3898</v>
      </c>
      <c r="F2196" t="s">
        <v>3899</v>
      </c>
      <c r="G2196" t="s">
        <v>28</v>
      </c>
      <c r="H2196">
        <v>1</v>
      </c>
      <c r="I2196">
        <v>3</v>
      </c>
      <c r="J2196">
        <v>2005</v>
      </c>
      <c r="K2196" t="s">
        <v>29</v>
      </c>
      <c r="L2196">
        <v>99</v>
      </c>
      <c r="M2196" t="s">
        <v>3872</v>
      </c>
      <c r="N2196" t="s">
        <v>302</v>
      </c>
      <c r="O2196" t="s">
        <v>303</v>
      </c>
      <c r="P2196" t="s">
        <v>304</v>
      </c>
      <c r="Q2196" t="s">
        <v>34</v>
      </c>
      <c r="R2196" t="s">
        <v>305</v>
      </c>
      <c r="S2196" t="s">
        <v>34</v>
      </c>
      <c r="T2196" t="s">
        <v>306</v>
      </c>
      <c r="U2196" t="s">
        <v>305</v>
      </c>
      <c r="V2196" t="s">
        <v>307</v>
      </c>
      <c r="W2196" t="s">
        <v>308</v>
      </c>
      <c r="X2196" t="s">
        <v>309</v>
      </c>
      <c r="Y2196" t="s">
        <v>65</v>
      </c>
    </row>
    <row r="2197" spans="1:25" x14ac:dyDescent="0.25">
      <c r="A2197">
        <v>10401</v>
      </c>
      <c r="B2197">
        <v>49</v>
      </c>
      <c r="C2197" t="s">
        <v>77</v>
      </c>
      <c r="D2197">
        <v>1</v>
      </c>
      <c r="E2197" t="s">
        <v>3900</v>
      </c>
      <c r="F2197" t="s">
        <v>1880</v>
      </c>
      <c r="G2197" t="s">
        <v>708</v>
      </c>
      <c r="H2197">
        <v>2</v>
      </c>
      <c r="I2197">
        <v>4</v>
      </c>
      <c r="J2197">
        <v>2005</v>
      </c>
      <c r="K2197" t="s">
        <v>29</v>
      </c>
      <c r="L2197">
        <v>99</v>
      </c>
      <c r="M2197" t="s">
        <v>3872</v>
      </c>
      <c r="N2197" t="s">
        <v>153</v>
      </c>
      <c r="O2197" t="s">
        <v>154</v>
      </c>
      <c r="P2197" t="s">
        <v>155</v>
      </c>
      <c r="Q2197" t="s">
        <v>34</v>
      </c>
      <c r="R2197" t="s">
        <v>156</v>
      </c>
      <c r="S2197" t="s">
        <v>157</v>
      </c>
      <c r="T2197" t="s">
        <v>158</v>
      </c>
      <c r="U2197" t="s">
        <v>38</v>
      </c>
      <c r="V2197" t="s">
        <v>39</v>
      </c>
      <c r="W2197" t="s">
        <v>84</v>
      </c>
      <c r="X2197" t="s">
        <v>159</v>
      </c>
      <c r="Y2197" t="s">
        <v>65</v>
      </c>
    </row>
    <row r="2198" spans="1:25" x14ac:dyDescent="0.25">
      <c r="A2198">
        <v>10416</v>
      </c>
      <c r="B2198">
        <v>45</v>
      </c>
      <c r="C2198" t="s">
        <v>77</v>
      </c>
      <c r="D2198">
        <v>2</v>
      </c>
      <c r="E2198" t="s">
        <v>3901</v>
      </c>
      <c r="F2198" t="s">
        <v>1562</v>
      </c>
      <c r="G2198" t="s">
        <v>28</v>
      </c>
      <c r="H2198">
        <v>2</v>
      </c>
      <c r="I2198">
        <v>5</v>
      </c>
      <c r="J2198">
        <v>2005</v>
      </c>
      <c r="K2198" t="s">
        <v>29</v>
      </c>
      <c r="L2198">
        <v>99</v>
      </c>
      <c r="M2198" t="s">
        <v>3872</v>
      </c>
      <c r="N2198" t="s">
        <v>831</v>
      </c>
      <c r="O2198" t="s">
        <v>832</v>
      </c>
      <c r="P2198" t="s">
        <v>833</v>
      </c>
      <c r="Q2198" t="s">
        <v>34</v>
      </c>
      <c r="R2198" t="s">
        <v>834</v>
      </c>
      <c r="S2198" t="s">
        <v>34</v>
      </c>
      <c r="T2198" t="s">
        <v>835</v>
      </c>
      <c r="U2198" t="s">
        <v>396</v>
      </c>
      <c r="V2198" t="s">
        <v>52</v>
      </c>
      <c r="W2198" t="s">
        <v>836</v>
      </c>
      <c r="X2198" t="s">
        <v>837</v>
      </c>
      <c r="Y2198" t="s">
        <v>65</v>
      </c>
    </row>
    <row r="2199" spans="1:25" x14ac:dyDescent="0.25">
      <c r="A2199">
        <v>10108</v>
      </c>
      <c r="B2199">
        <v>27</v>
      </c>
      <c r="C2199" t="s">
        <v>3902</v>
      </c>
      <c r="D2199">
        <v>13</v>
      </c>
      <c r="E2199" t="s">
        <v>3903</v>
      </c>
      <c r="F2199" t="s">
        <v>775</v>
      </c>
      <c r="G2199" t="s">
        <v>28</v>
      </c>
      <c r="H2199">
        <v>1</v>
      </c>
      <c r="I2199">
        <v>3</v>
      </c>
      <c r="J2199">
        <v>2003</v>
      </c>
      <c r="K2199" t="s">
        <v>29</v>
      </c>
      <c r="L2199">
        <v>40</v>
      </c>
      <c r="M2199" t="s">
        <v>3904</v>
      </c>
      <c r="N2199" t="s">
        <v>777</v>
      </c>
      <c r="O2199" t="s">
        <v>778</v>
      </c>
      <c r="P2199" t="s">
        <v>779</v>
      </c>
      <c r="Q2199" t="s">
        <v>34</v>
      </c>
      <c r="R2199" t="s">
        <v>780</v>
      </c>
      <c r="S2199" t="s">
        <v>34</v>
      </c>
      <c r="T2199" t="s">
        <v>781</v>
      </c>
      <c r="U2199" t="s">
        <v>782</v>
      </c>
      <c r="V2199" t="s">
        <v>307</v>
      </c>
      <c r="W2199" t="s">
        <v>783</v>
      </c>
      <c r="X2199" t="s">
        <v>784</v>
      </c>
      <c r="Y2199" t="s">
        <v>42</v>
      </c>
    </row>
    <row r="2200" spans="1:25" x14ac:dyDescent="0.25">
      <c r="A2200">
        <v>10122</v>
      </c>
      <c r="B2200">
        <v>31</v>
      </c>
      <c r="C2200" t="s">
        <v>3905</v>
      </c>
      <c r="D2200">
        <v>17</v>
      </c>
      <c r="E2200" t="s">
        <v>3906</v>
      </c>
      <c r="F2200" t="s">
        <v>786</v>
      </c>
      <c r="G2200" t="s">
        <v>28</v>
      </c>
      <c r="H2200">
        <v>2</v>
      </c>
      <c r="I2200">
        <v>5</v>
      </c>
      <c r="J2200">
        <v>2003</v>
      </c>
      <c r="K2200" t="s">
        <v>29</v>
      </c>
      <c r="L2200">
        <v>40</v>
      </c>
      <c r="M2200" t="s">
        <v>3904</v>
      </c>
      <c r="N2200" t="s">
        <v>787</v>
      </c>
      <c r="O2200" t="s">
        <v>788</v>
      </c>
      <c r="P2200" t="s">
        <v>789</v>
      </c>
      <c r="Q2200" t="s">
        <v>34</v>
      </c>
      <c r="R2200" t="s">
        <v>790</v>
      </c>
      <c r="S2200" t="s">
        <v>34</v>
      </c>
      <c r="T2200" t="s">
        <v>791</v>
      </c>
      <c r="U2200" t="s">
        <v>51</v>
      </c>
      <c r="V2200" t="s">
        <v>52</v>
      </c>
      <c r="W2200" t="s">
        <v>792</v>
      </c>
      <c r="X2200" t="s">
        <v>793</v>
      </c>
      <c r="Y2200" t="s">
        <v>42</v>
      </c>
    </row>
    <row r="2201" spans="1:25" x14ac:dyDescent="0.25">
      <c r="A2201">
        <v>10135</v>
      </c>
      <c r="B2201">
        <v>33</v>
      </c>
      <c r="C2201" t="s">
        <v>3907</v>
      </c>
      <c r="D2201">
        <v>14</v>
      </c>
      <c r="E2201" t="s">
        <v>3908</v>
      </c>
      <c r="F2201" t="s">
        <v>795</v>
      </c>
      <c r="G2201" t="s">
        <v>28</v>
      </c>
      <c r="H2201">
        <v>3</v>
      </c>
      <c r="I2201">
        <v>7</v>
      </c>
      <c r="J2201">
        <v>2003</v>
      </c>
      <c r="K2201" t="s">
        <v>29</v>
      </c>
      <c r="L2201">
        <v>40</v>
      </c>
      <c r="M2201" t="s">
        <v>3904</v>
      </c>
      <c r="N2201" t="s">
        <v>417</v>
      </c>
      <c r="O2201" t="s">
        <v>418</v>
      </c>
      <c r="P2201" t="s">
        <v>419</v>
      </c>
      <c r="Q2201" t="s">
        <v>34</v>
      </c>
      <c r="R2201" t="s">
        <v>420</v>
      </c>
      <c r="S2201" t="s">
        <v>73</v>
      </c>
      <c r="T2201" t="s">
        <v>167</v>
      </c>
      <c r="U2201" t="s">
        <v>38</v>
      </c>
      <c r="V2201" t="s">
        <v>39</v>
      </c>
      <c r="W2201" t="s">
        <v>421</v>
      </c>
      <c r="X2201" t="s">
        <v>422</v>
      </c>
      <c r="Y2201" t="s">
        <v>42</v>
      </c>
    </row>
    <row r="2202" spans="1:25" x14ac:dyDescent="0.25">
      <c r="A2202">
        <v>10145</v>
      </c>
      <c r="B2202">
        <v>31</v>
      </c>
      <c r="C2202" t="s">
        <v>3909</v>
      </c>
      <c r="D2202">
        <v>1</v>
      </c>
      <c r="E2202" t="s">
        <v>3910</v>
      </c>
      <c r="F2202" t="s">
        <v>68</v>
      </c>
      <c r="G2202" t="s">
        <v>28</v>
      </c>
      <c r="H2202">
        <v>3</v>
      </c>
      <c r="I2202">
        <v>8</v>
      </c>
      <c r="J2202">
        <v>2003</v>
      </c>
      <c r="K2202" t="s">
        <v>29</v>
      </c>
      <c r="L2202">
        <v>40</v>
      </c>
      <c r="M2202" t="s">
        <v>3904</v>
      </c>
      <c r="N2202" t="s">
        <v>69</v>
      </c>
      <c r="O2202" t="s">
        <v>70</v>
      </c>
      <c r="P2202" t="s">
        <v>71</v>
      </c>
      <c r="Q2202" t="s">
        <v>34</v>
      </c>
      <c r="R2202" t="s">
        <v>72</v>
      </c>
      <c r="S2202" t="s">
        <v>73</v>
      </c>
      <c r="T2202" t="s">
        <v>74</v>
      </c>
      <c r="U2202" t="s">
        <v>38</v>
      </c>
      <c r="V2202" t="s">
        <v>39</v>
      </c>
      <c r="W2202" t="s">
        <v>75</v>
      </c>
      <c r="X2202" t="s">
        <v>76</v>
      </c>
      <c r="Y2202" t="s">
        <v>42</v>
      </c>
    </row>
    <row r="2203" spans="1:25" x14ac:dyDescent="0.25">
      <c r="A2203">
        <v>10159</v>
      </c>
      <c r="B2203">
        <v>35</v>
      </c>
      <c r="C2203" t="s">
        <v>3911</v>
      </c>
      <c r="D2203">
        <v>9</v>
      </c>
      <c r="E2203" t="s">
        <v>3912</v>
      </c>
      <c r="F2203" t="s">
        <v>79</v>
      </c>
      <c r="G2203" t="s">
        <v>28</v>
      </c>
      <c r="H2203">
        <v>4</v>
      </c>
      <c r="I2203">
        <v>10</v>
      </c>
      <c r="J2203">
        <v>2003</v>
      </c>
      <c r="K2203" t="s">
        <v>29</v>
      </c>
      <c r="L2203">
        <v>40</v>
      </c>
      <c r="M2203" t="s">
        <v>3904</v>
      </c>
      <c r="N2203" t="s">
        <v>80</v>
      </c>
      <c r="O2203" t="s">
        <v>81</v>
      </c>
      <c r="P2203" t="s">
        <v>82</v>
      </c>
      <c r="Q2203" t="s">
        <v>34</v>
      </c>
      <c r="R2203" t="s">
        <v>83</v>
      </c>
      <c r="S2203" t="s">
        <v>73</v>
      </c>
      <c r="T2203" t="s">
        <v>34</v>
      </c>
      <c r="U2203" t="s">
        <v>38</v>
      </c>
      <c r="V2203" t="s">
        <v>39</v>
      </c>
      <c r="W2203" t="s">
        <v>84</v>
      </c>
      <c r="X2203" t="s">
        <v>76</v>
      </c>
      <c r="Y2203" t="s">
        <v>42</v>
      </c>
    </row>
    <row r="2204" spans="1:25" x14ac:dyDescent="0.25">
      <c r="A2204">
        <v>10169</v>
      </c>
      <c r="B2204">
        <v>26</v>
      </c>
      <c r="C2204" t="s">
        <v>3913</v>
      </c>
      <c r="D2204">
        <v>9</v>
      </c>
      <c r="E2204" t="s">
        <v>3914</v>
      </c>
      <c r="F2204" t="s">
        <v>800</v>
      </c>
      <c r="G2204" t="s">
        <v>28</v>
      </c>
      <c r="H2204">
        <v>4</v>
      </c>
      <c r="I2204">
        <v>11</v>
      </c>
      <c r="J2204">
        <v>2003</v>
      </c>
      <c r="K2204" t="s">
        <v>29</v>
      </c>
      <c r="L2204">
        <v>40</v>
      </c>
      <c r="M2204" t="s">
        <v>3904</v>
      </c>
      <c r="N2204" t="s">
        <v>448</v>
      </c>
      <c r="O2204" t="s">
        <v>449</v>
      </c>
      <c r="P2204" t="s">
        <v>450</v>
      </c>
      <c r="Q2204" t="s">
        <v>451</v>
      </c>
      <c r="R2204" t="s">
        <v>452</v>
      </c>
      <c r="S2204" t="s">
        <v>238</v>
      </c>
      <c r="T2204" t="s">
        <v>453</v>
      </c>
      <c r="U2204" t="s">
        <v>139</v>
      </c>
      <c r="V2204" t="s">
        <v>140</v>
      </c>
      <c r="W2204" t="s">
        <v>454</v>
      </c>
      <c r="X2204" t="s">
        <v>455</v>
      </c>
      <c r="Y2204" t="s">
        <v>42</v>
      </c>
    </row>
    <row r="2205" spans="1:25" x14ac:dyDescent="0.25">
      <c r="A2205">
        <v>10180</v>
      </c>
      <c r="B2205">
        <v>34</v>
      </c>
      <c r="C2205" t="s">
        <v>3915</v>
      </c>
      <c r="D2205">
        <v>4</v>
      </c>
      <c r="E2205" t="s">
        <v>3916</v>
      </c>
      <c r="F2205" t="s">
        <v>97</v>
      </c>
      <c r="G2205" t="s">
        <v>28</v>
      </c>
      <c r="H2205">
        <v>4</v>
      </c>
      <c r="I2205">
        <v>11</v>
      </c>
      <c r="J2205">
        <v>2003</v>
      </c>
      <c r="K2205" t="s">
        <v>29</v>
      </c>
      <c r="L2205">
        <v>40</v>
      </c>
      <c r="M2205" t="s">
        <v>3904</v>
      </c>
      <c r="N2205" t="s">
        <v>98</v>
      </c>
      <c r="O2205" t="s">
        <v>99</v>
      </c>
      <c r="P2205" t="s">
        <v>100</v>
      </c>
      <c r="Q2205" t="s">
        <v>34</v>
      </c>
      <c r="R2205" t="s">
        <v>101</v>
      </c>
      <c r="S2205" t="s">
        <v>34</v>
      </c>
      <c r="T2205" t="s">
        <v>102</v>
      </c>
      <c r="U2205" t="s">
        <v>51</v>
      </c>
      <c r="V2205" t="s">
        <v>52</v>
      </c>
      <c r="W2205" t="s">
        <v>103</v>
      </c>
      <c r="X2205" t="s">
        <v>104</v>
      </c>
      <c r="Y2205" t="s">
        <v>42</v>
      </c>
    </row>
    <row r="2206" spans="1:25" x14ac:dyDescent="0.25">
      <c r="A2206">
        <v>10190</v>
      </c>
      <c r="B2206">
        <v>46</v>
      </c>
      <c r="C2206" t="s">
        <v>3917</v>
      </c>
      <c r="D2206">
        <v>1</v>
      </c>
      <c r="E2206" t="s">
        <v>3918</v>
      </c>
      <c r="F2206" t="s">
        <v>3119</v>
      </c>
      <c r="G2206" t="s">
        <v>28</v>
      </c>
      <c r="H2206">
        <v>4</v>
      </c>
      <c r="I2206">
        <v>11</v>
      </c>
      <c r="J2206">
        <v>2003</v>
      </c>
      <c r="K2206" t="s">
        <v>29</v>
      </c>
      <c r="L2206">
        <v>40</v>
      </c>
      <c r="M2206" t="s">
        <v>3904</v>
      </c>
      <c r="N2206" t="s">
        <v>268</v>
      </c>
      <c r="O2206" t="s">
        <v>269</v>
      </c>
      <c r="P2206" t="s">
        <v>270</v>
      </c>
      <c r="Q2206" t="s">
        <v>34</v>
      </c>
      <c r="R2206" t="s">
        <v>271</v>
      </c>
      <c r="S2206" t="s">
        <v>34</v>
      </c>
      <c r="T2206" t="s">
        <v>272</v>
      </c>
      <c r="U2206" t="s">
        <v>273</v>
      </c>
      <c r="V2206" t="s">
        <v>52</v>
      </c>
      <c r="W2206" t="s">
        <v>274</v>
      </c>
      <c r="X2206" t="s">
        <v>275</v>
      </c>
      <c r="Y2206" t="s">
        <v>42</v>
      </c>
    </row>
    <row r="2207" spans="1:25" x14ac:dyDescent="0.25">
      <c r="A2207">
        <v>10211</v>
      </c>
      <c r="B2207">
        <v>41</v>
      </c>
      <c r="C2207" t="s">
        <v>3335</v>
      </c>
      <c r="D2207">
        <v>9</v>
      </c>
      <c r="E2207" t="s">
        <v>3919</v>
      </c>
      <c r="F2207" t="s">
        <v>123</v>
      </c>
      <c r="G2207" t="s">
        <v>28</v>
      </c>
      <c r="H2207">
        <v>1</v>
      </c>
      <c r="I2207">
        <v>1</v>
      </c>
      <c r="J2207">
        <v>2004</v>
      </c>
      <c r="K2207" t="s">
        <v>29</v>
      </c>
      <c r="L2207">
        <v>40</v>
      </c>
      <c r="M2207" t="s">
        <v>3904</v>
      </c>
      <c r="N2207" t="s">
        <v>124</v>
      </c>
      <c r="O2207" t="s">
        <v>125</v>
      </c>
      <c r="P2207" t="s">
        <v>126</v>
      </c>
      <c r="Q2207" t="s">
        <v>34</v>
      </c>
      <c r="R2207" t="s">
        <v>61</v>
      </c>
      <c r="S2207" t="s">
        <v>34</v>
      </c>
      <c r="T2207" t="s">
        <v>127</v>
      </c>
      <c r="U2207" t="s">
        <v>51</v>
      </c>
      <c r="V2207" t="s">
        <v>52</v>
      </c>
      <c r="W2207" t="s">
        <v>128</v>
      </c>
      <c r="X2207" t="s">
        <v>129</v>
      </c>
      <c r="Y2207" t="s">
        <v>42</v>
      </c>
    </row>
    <row r="2208" spans="1:25" x14ac:dyDescent="0.25">
      <c r="A2208">
        <v>10224</v>
      </c>
      <c r="B2208">
        <v>43</v>
      </c>
      <c r="C2208" t="s">
        <v>3920</v>
      </c>
      <c r="D2208">
        <v>2</v>
      </c>
      <c r="E2208" t="s">
        <v>3921</v>
      </c>
      <c r="F2208" t="s">
        <v>1002</v>
      </c>
      <c r="G2208" t="s">
        <v>28</v>
      </c>
      <c r="H2208">
        <v>1</v>
      </c>
      <c r="I2208">
        <v>2</v>
      </c>
      <c r="J2208">
        <v>2004</v>
      </c>
      <c r="K2208" t="s">
        <v>29</v>
      </c>
      <c r="L2208">
        <v>40</v>
      </c>
      <c r="M2208" t="s">
        <v>3904</v>
      </c>
      <c r="N2208" t="s">
        <v>98</v>
      </c>
      <c r="O2208" t="s">
        <v>99</v>
      </c>
      <c r="P2208" t="s">
        <v>100</v>
      </c>
      <c r="Q2208" t="s">
        <v>34</v>
      </c>
      <c r="R2208" t="s">
        <v>101</v>
      </c>
      <c r="S2208" t="s">
        <v>34</v>
      </c>
      <c r="T2208" t="s">
        <v>102</v>
      </c>
      <c r="U2208" t="s">
        <v>51</v>
      </c>
      <c r="V2208" t="s">
        <v>52</v>
      </c>
      <c r="W2208" t="s">
        <v>103</v>
      </c>
      <c r="X2208" t="s">
        <v>104</v>
      </c>
      <c r="Y2208" t="s">
        <v>42</v>
      </c>
    </row>
    <row r="2209" spans="1:25" x14ac:dyDescent="0.25">
      <c r="A2209">
        <v>10237</v>
      </c>
      <c r="B2209">
        <v>26</v>
      </c>
      <c r="C2209" t="s">
        <v>3907</v>
      </c>
      <c r="D2209">
        <v>2</v>
      </c>
      <c r="E2209" t="s">
        <v>3922</v>
      </c>
      <c r="F2209" t="s">
        <v>144</v>
      </c>
      <c r="G2209" t="s">
        <v>28</v>
      </c>
      <c r="H2209">
        <v>2</v>
      </c>
      <c r="I2209">
        <v>4</v>
      </c>
      <c r="J2209">
        <v>2004</v>
      </c>
      <c r="K2209" t="s">
        <v>29</v>
      </c>
      <c r="L2209">
        <v>40</v>
      </c>
      <c r="M2209" t="s">
        <v>3904</v>
      </c>
      <c r="N2209" t="s">
        <v>145</v>
      </c>
      <c r="O2209" t="s">
        <v>146</v>
      </c>
      <c r="P2209" t="s">
        <v>147</v>
      </c>
      <c r="Q2209" t="s">
        <v>148</v>
      </c>
      <c r="R2209" t="s">
        <v>35</v>
      </c>
      <c r="S2209" t="s">
        <v>36</v>
      </c>
      <c r="T2209" t="s">
        <v>37</v>
      </c>
      <c r="U2209" t="s">
        <v>38</v>
      </c>
      <c r="V2209" t="s">
        <v>39</v>
      </c>
      <c r="W2209" t="s">
        <v>149</v>
      </c>
      <c r="X2209" t="s">
        <v>150</v>
      </c>
      <c r="Y2209" t="s">
        <v>42</v>
      </c>
    </row>
    <row r="2210" spans="1:25" x14ac:dyDescent="0.25">
      <c r="A2210">
        <v>10252</v>
      </c>
      <c r="B2210">
        <v>36</v>
      </c>
      <c r="C2210" t="s">
        <v>3923</v>
      </c>
      <c r="D2210">
        <v>6</v>
      </c>
      <c r="E2210" t="s">
        <v>3924</v>
      </c>
      <c r="F2210" t="s">
        <v>2305</v>
      </c>
      <c r="G2210" t="s">
        <v>28</v>
      </c>
      <c r="H2210">
        <v>2</v>
      </c>
      <c r="I2210">
        <v>5</v>
      </c>
      <c r="J2210">
        <v>2004</v>
      </c>
      <c r="K2210" t="s">
        <v>29</v>
      </c>
      <c r="L2210">
        <v>40</v>
      </c>
      <c r="M2210" t="s">
        <v>3904</v>
      </c>
      <c r="N2210" t="s">
        <v>124</v>
      </c>
      <c r="O2210" t="s">
        <v>125</v>
      </c>
      <c r="P2210" t="s">
        <v>126</v>
      </c>
      <c r="Q2210" t="s">
        <v>34</v>
      </c>
      <c r="R2210" t="s">
        <v>61</v>
      </c>
      <c r="S2210" t="s">
        <v>34</v>
      </c>
      <c r="T2210" t="s">
        <v>127</v>
      </c>
      <c r="U2210" t="s">
        <v>51</v>
      </c>
      <c r="V2210" t="s">
        <v>52</v>
      </c>
      <c r="W2210" t="s">
        <v>128</v>
      </c>
      <c r="X2210" t="s">
        <v>129</v>
      </c>
      <c r="Y2210" t="s">
        <v>42</v>
      </c>
    </row>
    <row r="2211" spans="1:25" x14ac:dyDescent="0.25">
      <c r="A2211">
        <v>10264</v>
      </c>
      <c r="B2211">
        <v>20</v>
      </c>
      <c r="C2211" t="s">
        <v>3925</v>
      </c>
      <c r="D2211">
        <v>4</v>
      </c>
      <c r="E2211" t="s">
        <v>3926</v>
      </c>
      <c r="F2211" t="s">
        <v>2446</v>
      </c>
      <c r="G2211" t="s">
        <v>28</v>
      </c>
      <c r="H2211">
        <v>2</v>
      </c>
      <c r="I2211">
        <v>6</v>
      </c>
      <c r="J2211">
        <v>2004</v>
      </c>
      <c r="K2211" t="s">
        <v>29</v>
      </c>
      <c r="L2211">
        <v>40</v>
      </c>
      <c r="M2211" t="s">
        <v>3904</v>
      </c>
      <c r="N2211" t="s">
        <v>656</v>
      </c>
      <c r="O2211" t="s">
        <v>657</v>
      </c>
      <c r="P2211" t="s">
        <v>658</v>
      </c>
      <c r="Q2211" t="s">
        <v>34</v>
      </c>
      <c r="R2211" t="s">
        <v>659</v>
      </c>
      <c r="S2211" t="s">
        <v>185</v>
      </c>
      <c r="T2211" t="s">
        <v>660</v>
      </c>
      <c r="U2211" t="s">
        <v>38</v>
      </c>
      <c r="V2211" t="s">
        <v>39</v>
      </c>
      <c r="W2211" t="s">
        <v>661</v>
      </c>
      <c r="X2211" t="s">
        <v>94</v>
      </c>
      <c r="Y2211" t="s">
        <v>42</v>
      </c>
    </row>
    <row r="2212" spans="1:25" x14ac:dyDescent="0.25">
      <c r="A2212">
        <v>10276</v>
      </c>
      <c r="B2212">
        <v>27</v>
      </c>
      <c r="C2212" t="s">
        <v>3927</v>
      </c>
      <c r="D2212">
        <v>10</v>
      </c>
      <c r="E2212" t="s">
        <v>3928</v>
      </c>
      <c r="F2212" t="s">
        <v>839</v>
      </c>
      <c r="G2212" t="s">
        <v>28</v>
      </c>
      <c r="H2212">
        <v>3</v>
      </c>
      <c r="I2212">
        <v>8</v>
      </c>
      <c r="J2212">
        <v>2004</v>
      </c>
      <c r="K2212" t="s">
        <v>29</v>
      </c>
      <c r="L2212">
        <v>40</v>
      </c>
      <c r="M2212" t="s">
        <v>3904</v>
      </c>
      <c r="N2212" t="s">
        <v>840</v>
      </c>
      <c r="O2212" t="s">
        <v>841</v>
      </c>
      <c r="P2212" t="s">
        <v>842</v>
      </c>
      <c r="Q2212" t="s">
        <v>34</v>
      </c>
      <c r="R2212" t="s">
        <v>441</v>
      </c>
      <c r="S2212" t="s">
        <v>185</v>
      </c>
      <c r="T2212" t="s">
        <v>442</v>
      </c>
      <c r="U2212" t="s">
        <v>38</v>
      </c>
      <c r="V2212" t="s">
        <v>39</v>
      </c>
      <c r="W2212" t="s">
        <v>843</v>
      </c>
      <c r="X2212" t="s">
        <v>844</v>
      </c>
      <c r="Y2212" t="s">
        <v>42</v>
      </c>
    </row>
    <row r="2213" spans="1:25" x14ac:dyDescent="0.25">
      <c r="A2213">
        <v>10285</v>
      </c>
      <c r="B2213">
        <v>37</v>
      </c>
      <c r="C2213" t="s">
        <v>3672</v>
      </c>
      <c r="D2213">
        <v>1</v>
      </c>
      <c r="E2213" t="s">
        <v>3929</v>
      </c>
      <c r="F2213" t="s">
        <v>180</v>
      </c>
      <c r="G2213" t="s">
        <v>28</v>
      </c>
      <c r="H2213">
        <v>3</v>
      </c>
      <c r="I2213">
        <v>8</v>
      </c>
      <c r="J2213">
        <v>2004</v>
      </c>
      <c r="K2213" t="s">
        <v>29</v>
      </c>
      <c r="L2213">
        <v>40</v>
      </c>
      <c r="M2213" t="s">
        <v>3904</v>
      </c>
      <c r="N2213" t="s">
        <v>181</v>
      </c>
      <c r="O2213" t="s">
        <v>182</v>
      </c>
      <c r="P2213" t="s">
        <v>183</v>
      </c>
      <c r="Q2213" t="s">
        <v>34</v>
      </c>
      <c r="R2213" t="s">
        <v>184</v>
      </c>
      <c r="S2213" t="s">
        <v>185</v>
      </c>
      <c r="T2213" t="s">
        <v>186</v>
      </c>
      <c r="U2213" t="s">
        <v>38</v>
      </c>
      <c r="V2213" t="s">
        <v>39</v>
      </c>
      <c r="W2213" t="s">
        <v>187</v>
      </c>
      <c r="X2213" t="s">
        <v>188</v>
      </c>
      <c r="Y2213" t="s">
        <v>42</v>
      </c>
    </row>
    <row r="2214" spans="1:25" x14ac:dyDescent="0.25">
      <c r="A2214">
        <v>10299</v>
      </c>
      <c r="B2214">
        <v>24</v>
      </c>
      <c r="C2214" t="s">
        <v>3335</v>
      </c>
      <c r="D2214">
        <v>4</v>
      </c>
      <c r="E2214" t="s">
        <v>3930</v>
      </c>
      <c r="F2214" t="s">
        <v>190</v>
      </c>
      <c r="G2214" t="s">
        <v>28</v>
      </c>
      <c r="H2214">
        <v>3</v>
      </c>
      <c r="I2214">
        <v>9</v>
      </c>
      <c r="J2214">
        <v>2004</v>
      </c>
      <c r="K2214" t="s">
        <v>29</v>
      </c>
      <c r="L2214">
        <v>40</v>
      </c>
      <c r="M2214" t="s">
        <v>3904</v>
      </c>
      <c r="N2214" t="s">
        <v>191</v>
      </c>
      <c r="O2214" t="s">
        <v>192</v>
      </c>
      <c r="P2214" t="s">
        <v>193</v>
      </c>
      <c r="Q2214" t="s">
        <v>34</v>
      </c>
      <c r="R2214" t="s">
        <v>194</v>
      </c>
      <c r="S2214" t="s">
        <v>34</v>
      </c>
      <c r="T2214" t="s">
        <v>195</v>
      </c>
      <c r="U2214" t="s">
        <v>196</v>
      </c>
      <c r="V2214" t="s">
        <v>52</v>
      </c>
      <c r="W2214" t="s">
        <v>197</v>
      </c>
      <c r="X2214" t="s">
        <v>198</v>
      </c>
      <c r="Y2214" t="s">
        <v>42</v>
      </c>
    </row>
    <row r="2215" spans="1:25" x14ac:dyDescent="0.25">
      <c r="A2215">
        <v>10310</v>
      </c>
      <c r="B2215">
        <v>36</v>
      </c>
      <c r="C2215" t="s">
        <v>1662</v>
      </c>
      <c r="D2215">
        <v>17</v>
      </c>
      <c r="E2215" t="s">
        <v>3931</v>
      </c>
      <c r="F2215" t="s">
        <v>856</v>
      </c>
      <c r="G2215" t="s">
        <v>28</v>
      </c>
      <c r="H2215">
        <v>4</v>
      </c>
      <c r="I2215">
        <v>10</v>
      </c>
      <c r="J2215">
        <v>2004</v>
      </c>
      <c r="K2215" t="s">
        <v>29</v>
      </c>
      <c r="L2215">
        <v>40</v>
      </c>
      <c r="M2215" t="s">
        <v>3904</v>
      </c>
      <c r="N2215" t="s">
        <v>805</v>
      </c>
      <c r="O2215" t="s">
        <v>806</v>
      </c>
      <c r="P2215" t="s">
        <v>807</v>
      </c>
      <c r="Q2215" t="s">
        <v>34</v>
      </c>
      <c r="R2215" t="s">
        <v>808</v>
      </c>
      <c r="S2215" t="s">
        <v>34</v>
      </c>
      <c r="T2215" t="s">
        <v>809</v>
      </c>
      <c r="U2215" t="s">
        <v>810</v>
      </c>
      <c r="V2215" t="s">
        <v>52</v>
      </c>
      <c r="W2215" t="s">
        <v>811</v>
      </c>
      <c r="X2215" t="s">
        <v>812</v>
      </c>
      <c r="Y2215" t="s">
        <v>42</v>
      </c>
    </row>
    <row r="2216" spans="1:25" x14ac:dyDescent="0.25">
      <c r="A2216">
        <v>10319</v>
      </c>
      <c r="B2216">
        <v>29</v>
      </c>
      <c r="C2216" t="s">
        <v>3932</v>
      </c>
      <c r="D2216">
        <v>5</v>
      </c>
      <c r="E2216" t="s">
        <v>3933</v>
      </c>
      <c r="F2216" t="s">
        <v>858</v>
      </c>
      <c r="G2216" t="s">
        <v>28</v>
      </c>
      <c r="H2216">
        <v>4</v>
      </c>
      <c r="I2216">
        <v>11</v>
      </c>
      <c r="J2216">
        <v>2004</v>
      </c>
      <c r="K2216" t="s">
        <v>29</v>
      </c>
      <c r="L2216">
        <v>40</v>
      </c>
      <c r="M2216" t="s">
        <v>3904</v>
      </c>
      <c r="N2216" t="s">
        <v>1011</v>
      </c>
      <c r="O2216" t="s">
        <v>1012</v>
      </c>
      <c r="P2216" t="s">
        <v>1013</v>
      </c>
      <c r="Q2216" t="s">
        <v>1014</v>
      </c>
      <c r="R2216" t="s">
        <v>35</v>
      </c>
      <c r="S2216" t="s">
        <v>36</v>
      </c>
      <c r="T2216" t="s">
        <v>37</v>
      </c>
      <c r="U2216" t="s">
        <v>38</v>
      </c>
      <c r="V2216" t="s">
        <v>39</v>
      </c>
      <c r="W2216" t="s">
        <v>1015</v>
      </c>
      <c r="X2216" t="s">
        <v>1016</v>
      </c>
      <c r="Y2216" t="s">
        <v>42</v>
      </c>
    </row>
    <row r="2217" spans="1:25" x14ac:dyDescent="0.25">
      <c r="A2217">
        <v>10331</v>
      </c>
      <c r="B2217">
        <v>28</v>
      </c>
      <c r="C2217" t="s">
        <v>77</v>
      </c>
      <c r="D2217">
        <v>3</v>
      </c>
      <c r="E2217" t="s">
        <v>3934</v>
      </c>
      <c r="F2217" t="s">
        <v>1337</v>
      </c>
      <c r="G2217" t="s">
        <v>28</v>
      </c>
      <c r="H2217">
        <v>4</v>
      </c>
      <c r="I2217">
        <v>11</v>
      </c>
      <c r="J2217">
        <v>2004</v>
      </c>
      <c r="K2217" t="s">
        <v>29</v>
      </c>
      <c r="L2217">
        <v>40</v>
      </c>
      <c r="M2217" t="s">
        <v>3904</v>
      </c>
      <c r="N2217" t="s">
        <v>494</v>
      </c>
      <c r="O2217" t="s">
        <v>495</v>
      </c>
      <c r="P2217" t="s">
        <v>496</v>
      </c>
      <c r="Q2217" t="s">
        <v>34</v>
      </c>
      <c r="R2217" t="s">
        <v>332</v>
      </c>
      <c r="S2217" t="s">
        <v>214</v>
      </c>
      <c r="T2217" t="s">
        <v>333</v>
      </c>
      <c r="U2217" t="s">
        <v>38</v>
      </c>
      <c r="V2217" t="s">
        <v>39</v>
      </c>
      <c r="W2217" t="s">
        <v>187</v>
      </c>
      <c r="X2217" t="s">
        <v>497</v>
      </c>
      <c r="Y2217" t="s">
        <v>65</v>
      </c>
    </row>
    <row r="2218" spans="1:25" x14ac:dyDescent="0.25">
      <c r="A2218">
        <v>10343</v>
      </c>
      <c r="B2218">
        <v>29</v>
      </c>
      <c r="C2218" t="s">
        <v>77</v>
      </c>
      <c r="D2218">
        <v>5</v>
      </c>
      <c r="E2218" t="s">
        <v>3935</v>
      </c>
      <c r="F2218" t="s">
        <v>220</v>
      </c>
      <c r="G2218" t="s">
        <v>28</v>
      </c>
      <c r="H2218">
        <v>4</v>
      </c>
      <c r="I2218">
        <v>11</v>
      </c>
      <c r="J2218">
        <v>2004</v>
      </c>
      <c r="K2218" t="s">
        <v>29</v>
      </c>
      <c r="L2218">
        <v>40</v>
      </c>
      <c r="M2218" t="s">
        <v>3904</v>
      </c>
      <c r="N2218" t="s">
        <v>46</v>
      </c>
      <c r="O2218" t="s">
        <v>47</v>
      </c>
      <c r="P2218" t="s">
        <v>48</v>
      </c>
      <c r="Q2218" t="s">
        <v>34</v>
      </c>
      <c r="R2218" t="s">
        <v>49</v>
      </c>
      <c r="S2218" t="s">
        <v>34</v>
      </c>
      <c r="T2218" t="s">
        <v>50</v>
      </c>
      <c r="U2218" t="s">
        <v>51</v>
      </c>
      <c r="V2218" t="s">
        <v>52</v>
      </c>
      <c r="W2218" t="s">
        <v>53</v>
      </c>
      <c r="X2218" t="s">
        <v>54</v>
      </c>
      <c r="Y2218" t="s">
        <v>65</v>
      </c>
    </row>
    <row r="2219" spans="1:25" x14ac:dyDescent="0.25">
      <c r="A2219">
        <v>10355</v>
      </c>
      <c r="B2219">
        <v>38</v>
      </c>
      <c r="C2219" t="s">
        <v>3913</v>
      </c>
      <c r="D2219">
        <v>10</v>
      </c>
      <c r="E2219" t="s">
        <v>3936</v>
      </c>
      <c r="F2219" t="s">
        <v>2386</v>
      </c>
      <c r="G2219" t="s">
        <v>28</v>
      </c>
      <c r="H2219">
        <v>4</v>
      </c>
      <c r="I2219">
        <v>12</v>
      </c>
      <c r="J2219">
        <v>2004</v>
      </c>
      <c r="K2219" t="s">
        <v>29</v>
      </c>
      <c r="L2219">
        <v>40</v>
      </c>
      <c r="M2219" t="s">
        <v>3904</v>
      </c>
      <c r="N2219" t="s">
        <v>268</v>
      </c>
      <c r="O2219" t="s">
        <v>269</v>
      </c>
      <c r="P2219" t="s">
        <v>270</v>
      </c>
      <c r="Q2219" t="s">
        <v>34</v>
      </c>
      <c r="R2219" t="s">
        <v>271</v>
      </c>
      <c r="S2219" t="s">
        <v>34</v>
      </c>
      <c r="T2219" t="s">
        <v>272</v>
      </c>
      <c r="U2219" t="s">
        <v>273</v>
      </c>
      <c r="V2219" t="s">
        <v>52</v>
      </c>
      <c r="W2219" t="s">
        <v>274</v>
      </c>
      <c r="X2219" t="s">
        <v>275</v>
      </c>
      <c r="Y2219" t="s">
        <v>42</v>
      </c>
    </row>
    <row r="2220" spans="1:25" x14ac:dyDescent="0.25">
      <c r="A2220">
        <v>10364</v>
      </c>
      <c r="B2220">
        <v>48</v>
      </c>
      <c r="C2220" t="s">
        <v>3923</v>
      </c>
      <c r="D2220">
        <v>1</v>
      </c>
      <c r="E2220" t="s">
        <v>3937</v>
      </c>
      <c r="F2220" t="s">
        <v>865</v>
      </c>
      <c r="G2220" t="s">
        <v>28</v>
      </c>
      <c r="H2220">
        <v>1</v>
      </c>
      <c r="I2220">
        <v>1</v>
      </c>
      <c r="J2220">
        <v>2005</v>
      </c>
      <c r="K2220" t="s">
        <v>29</v>
      </c>
      <c r="L2220">
        <v>40</v>
      </c>
      <c r="M2220" t="s">
        <v>3904</v>
      </c>
      <c r="N2220" t="s">
        <v>787</v>
      </c>
      <c r="O2220" t="s">
        <v>788</v>
      </c>
      <c r="P2220" t="s">
        <v>789</v>
      </c>
      <c r="Q2220" t="s">
        <v>34</v>
      </c>
      <c r="R2220" t="s">
        <v>790</v>
      </c>
      <c r="S2220" t="s">
        <v>34</v>
      </c>
      <c r="T2220" t="s">
        <v>791</v>
      </c>
      <c r="U2220" t="s">
        <v>51</v>
      </c>
      <c r="V2220" t="s">
        <v>52</v>
      </c>
      <c r="W2220" t="s">
        <v>792</v>
      </c>
      <c r="X2220" t="s">
        <v>793</v>
      </c>
      <c r="Y2220" t="s">
        <v>42</v>
      </c>
    </row>
    <row r="2221" spans="1:25" x14ac:dyDescent="0.25">
      <c r="A2221">
        <v>10378</v>
      </c>
      <c r="B2221">
        <v>40</v>
      </c>
      <c r="C2221" t="s">
        <v>3938</v>
      </c>
      <c r="D2221">
        <v>1</v>
      </c>
      <c r="E2221" t="s">
        <v>3939</v>
      </c>
      <c r="F2221" t="s">
        <v>1496</v>
      </c>
      <c r="G2221" t="s">
        <v>28</v>
      </c>
      <c r="H2221">
        <v>1</v>
      </c>
      <c r="I2221">
        <v>2</v>
      </c>
      <c r="J2221">
        <v>2005</v>
      </c>
      <c r="K2221" t="s">
        <v>29</v>
      </c>
      <c r="L2221">
        <v>40</v>
      </c>
      <c r="M2221" t="s">
        <v>3904</v>
      </c>
      <c r="N2221" t="s">
        <v>268</v>
      </c>
      <c r="O2221" t="s">
        <v>269</v>
      </c>
      <c r="P2221" t="s">
        <v>270</v>
      </c>
      <c r="Q2221" t="s">
        <v>34</v>
      </c>
      <c r="R2221" t="s">
        <v>271</v>
      </c>
      <c r="S2221" t="s">
        <v>34</v>
      </c>
      <c r="T2221" t="s">
        <v>272</v>
      </c>
      <c r="U2221" t="s">
        <v>273</v>
      </c>
      <c r="V2221" t="s">
        <v>52</v>
      </c>
      <c r="W2221" t="s">
        <v>274</v>
      </c>
      <c r="X2221" t="s">
        <v>275</v>
      </c>
      <c r="Y2221" t="s">
        <v>65</v>
      </c>
    </row>
    <row r="2222" spans="1:25" x14ac:dyDescent="0.25">
      <c r="A2222">
        <v>10390</v>
      </c>
      <c r="B2222">
        <v>41</v>
      </c>
      <c r="C2222" t="s">
        <v>3320</v>
      </c>
      <c r="D2222">
        <v>11</v>
      </c>
      <c r="E2222" t="s">
        <v>3940</v>
      </c>
      <c r="F2222" t="s">
        <v>1348</v>
      </c>
      <c r="G2222" t="s">
        <v>28</v>
      </c>
      <c r="H2222">
        <v>1</v>
      </c>
      <c r="I2222">
        <v>3</v>
      </c>
      <c r="J2222">
        <v>2005</v>
      </c>
      <c r="K2222" t="s">
        <v>29</v>
      </c>
      <c r="L2222">
        <v>40</v>
      </c>
      <c r="M2222" t="s">
        <v>3904</v>
      </c>
      <c r="N2222" t="s">
        <v>417</v>
      </c>
      <c r="O2222" t="s">
        <v>418</v>
      </c>
      <c r="P2222" t="s">
        <v>419</v>
      </c>
      <c r="Q2222" t="s">
        <v>34</v>
      </c>
      <c r="R2222" t="s">
        <v>420</v>
      </c>
      <c r="S2222" t="s">
        <v>73</v>
      </c>
      <c r="T2222" t="s">
        <v>167</v>
      </c>
      <c r="U2222" t="s">
        <v>38</v>
      </c>
      <c r="V2222" t="s">
        <v>39</v>
      </c>
      <c r="W2222" t="s">
        <v>421</v>
      </c>
      <c r="X2222" t="s">
        <v>422</v>
      </c>
      <c r="Y2222" t="s">
        <v>42</v>
      </c>
    </row>
    <row r="2223" spans="1:25" x14ac:dyDescent="0.25">
      <c r="A2223">
        <v>10403</v>
      </c>
      <c r="B2223">
        <v>30</v>
      </c>
      <c r="C2223" t="s">
        <v>3907</v>
      </c>
      <c r="D2223">
        <v>2</v>
      </c>
      <c r="E2223" t="s">
        <v>3941</v>
      </c>
      <c r="F2223" t="s">
        <v>256</v>
      </c>
      <c r="G2223" t="s">
        <v>28</v>
      </c>
      <c r="H2223">
        <v>2</v>
      </c>
      <c r="I2223">
        <v>4</v>
      </c>
      <c r="J2223">
        <v>2005</v>
      </c>
      <c r="K2223" t="s">
        <v>29</v>
      </c>
      <c r="L2223">
        <v>40</v>
      </c>
      <c r="M2223" t="s">
        <v>3904</v>
      </c>
      <c r="N2223" t="s">
        <v>257</v>
      </c>
      <c r="O2223" t="s">
        <v>258</v>
      </c>
      <c r="P2223" t="s">
        <v>259</v>
      </c>
      <c r="Q2223" t="s">
        <v>34</v>
      </c>
      <c r="R2223" t="s">
        <v>260</v>
      </c>
      <c r="S2223" t="s">
        <v>34</v>
      </c>
      <c r="T2223" t="s">
        <v>261</v>
      </c>
      <c r="U2223" t="s">
        <v>262</v>
      </c>
      <c r="V2223" t="s">
        <v>52</v>
      </c>
      <c r="W2223" t="s">
        <v>263</v>
      </c>
      <c r="X2223" t="s">
        <v>264</v>
      </c>
      <c r="Y2223" t="s">
        <v>42</v>
      </c>
    </row>
    <row r="2224" spans="1:25" x14ac:dyDescent="0.25">
      <c r="A2224">
        <v>10104</v>
      </c>
      <c r="B2224">
        <v>35</v>
      </c>
      <c r="C2224" t="s">
        <v>3942</v>
      </c>
      <c r="D2224">
        <v>11</v>
      </c>
      <c r="E2224" t="s">
        <v>3943</v>
      </c>
      <c r="F2224" t="s">
        <v>1026</v>
      </c>
      <c r="G2224" t="s">
        <v>28</v>
      </c>
      <c r="H2224">
        <v>1</v>
      </c>
      <c r="I2224">
        <v>1</v>
      </c>
      <c r="J2224">
        <v>2003</v>
      </c>
      <c r="K2224" t="s">
        <v>957</v>
      </c>
      <c r="L2224">
        <v>54</v>
      </c>
      <c r="M2224" t="s">
        <v>3944</v>
      </c>
      <c r="N2224" t="s">
        <v>268</v>
      </c>
      <c r="O2224" t="s">
        <v>269</v>
      </c>
      <c r="P2224" t="s">
        <v>270</v>
      </c>
      <c r="Q2224" t="s">
        <v>34</v>
      </c>
      <c r="R2224" t="s">
        <v>271</v>
      </c>
      <c r="S2224" t="s">
        <v>34</v>
      </c>
      <c r="T2224" t="s">
        <v>272</v>
      </c>
      <c r="U2224" t="s">
        <v>273</v>
      </c>
      <c r="V2224" t="s">
        <v>52</v>
      </c>
      <c r="W2224" t="s">
        <v>274</v>
      </c>
      <c r="X2224" t="s">
        <v>275</v>
      </c>
      <c r="Y2224" t="s">
        <v>42</v>
      </c>
    </row>
    <row r="2225" spans="1:25" x14ac:dyDescent="0.25">
      <c r="A2225">
        <v>10114</v>
      </c>
      <c r="B2225">
        <v>28</v>
      </c>
      <c r="C2225" t="s">
        <v>3945</v>
      </c>
      <c r="D2225">
        <v>2</v>
      </c>
      <c r="E2225" t="s">
        <v>3946</v>
      </c>
      <c r="F2225" t="s">
        <v>712</v>
      </c>
      <c r="G2225" t="s">
        <v>28</v>
      </c>
      <c r="H2225">
        <v>2</v>
      </c>
      <c r="I2225">
        <v>4</v>
      </c>
      <c r="J2225">
        <v>2003</v>
      </c>
      <c r="K2225" t="s">
        <v>957</v>
      </c>
      <c r="L2225">
        <v>54</v>
      </c>
      <c r="M2225" t="s">
        <v>3944</v>
      </c>
      <c r="N2225" t="s">
        <v>713</v>
      </c>
      <c r="O2225" t="s">
        <v>714</v>
      </c>
      <c r="P2225" t="s">
        <v>715</v>
      </c>
      <c r="Q2225" t="s">
        <v>34</v>
      </c>
      <c r="R2225" t="s">
        <v>61</v>
      </c>
      <c r="S2225" t="s">
        <v>34</v>
      </c>
      <c r="T2225" t="s">
        <v>716</v>
      </c>
      <c r="U2225" t="s">
        <v>51</v>
      </c>
      <c r="V2225" t="s">
        <v>52</v>
      </c>
      <c r="W2225" t="s">
        <v>717</v>
      </c>
      <c r="X2225" t="s">
        <v>718</v>
      </c>
      <c r="Y2225" t="s">
        <v>42</v>
      </c>
    </row>
    <row r="2226" spans="1:25" x14ac:dyDescent="0.25">
      <c r="A2226">
        <v>10127</v>
      </c>
      <c r="B2226">
        <v>45</v>
      </c>
      <c r="C2226" t="s">
        <v>3947</v>
      </c>
      <c r="D2226">
        <v>13</v>
      </c>
      <c r="E2226" t="s">
        <v>3948</v>
      </c>
      <c r="F2226" t="s">
        <v>884</v>
      </c>
      <c r="G2226" t="s">
        <v>28</v>
      </c>
      <c r="H2226">
        <v>2</v>
      </c>
      <c r="I2226">
        <v>6</v>
      </c>
      <c r="J2226">
        <v>2003</v>
      </c>
      <c r="K2226" t="s">
        <v>957</v>
      </c>
      <c r="L2226">
        <v>54</v>
      </c>
      <c r="M2226" t="s">
        <v>3944</v>
      </c>
      <c r="N2226" t="s">
        <v>885</v>
      </c>
      <c r="O2226" t="s">
        <v>886</v>
      </c>
      <c r="P2226" t="s">
        <v>887</v>
      </c>
      <c r="Q2226" t="s">
        <v>888</v>
      </c>
      <c r="R2226" t="s">
        <v>35</v>
      </c>
      <c r="S2226" t="s">
        <v>36</v>
      </c>
      <c r="T2226" t="s">
        <v>37</v>
      </c>
      <c r="U2226" t="s">
        <v>38</v>
      </c>
      <c r="V2226" t="s">
        <v>39</v>
      </c>
      <c r="W2226" t="s">
        <v>75</v>
      </c>
      <c r="X2226" t="s">
        <v>889</v>
      </c>
      <c r="Y2226" t="s">
        <v>42</v>
      </c>
    </row>
    <row r="2227" spans="1:25" x14ac:dyDescent="0.25">
      <c r="A2227">
        <v>10141</v>
      </c>
      <c r="B2227">
        <v>24</v>
      </c>
      <c r="C2227" t="s">
        <v>3949</v>
      </c>
      <c r="D2227">
        <v>7</v>
      </c>
      <c r="E2227" t="s">
        <v>3950</v>
      </c>
      <c r="F2227" t="s">
        <v>1177</v>
      </c>
      <c r="G2227" t="s">
        <v>28</v>
      </c>
      <c r="H2227">
        <v>3</v>
      </c>
      <c r="I2227">
        <v>8</v>
      </c>
      <c r="J2227">
        <v>2003</v>
      </c>
      <c r="K2227" t="s">
        <v>957</v>
      </c>
      <c r="L2227">
        <v>54</v>
      </c>
      <c r="M2227" t="s">
        <v>3944</v>
      </c>
      <c r="N2227" t="s">
        <v>866</v>
      </c>
      <c r="O2227" t="s">
        <v>867</v>
      </c>
      <c r="P2227" t="s">
        <v>868</v>
      </c>
      <c r="Q2227" t="s">
        <v>34</v>
      </c>
      <c r="R2227" t="s">
        <v>869</v>
      </c>
      <c r="S2227" t="s">
        <v>34</v>
      </c>
      <c r="T2227" t="s">
        <v>870</v>
      </c>
      <c r="U2227" t="s">
        <v>196</v>
      </c>
      <c r="V2227" t="s">
        <v>52</v>
      </c>
      <c r="W2227" t="s">
        <v>871</v>
      </c>
      <c r="X2227" t="s">
        <v>872</v>
      </c>
      <c r="Y2227" t="s">
        <v>42</v>
      </c>
    </row>
    <row r="2228" spans="1:25" x14ac:dyDescent="0.25">
      <c r="A2228">
        <v>10151</v>
      </c>
      <c r="B2228">
        <v>41</v>
      </c>
      <c r="C2228" t="s">
        <v>3951</v>
      </c>
      <c r="D2228">
        <v>5</v>
      </c>
      <c r="E2228" t="s">
        <v>3952</v>
      </c>
      <c r="F2228" t="s">
        <v>1179</v>
      </c>
      <c r="G2228" t="s">
        <v>28</v>
      </c>
      <c r="H2228">
        <v>3</v>
      </c>
      <c r="I2228">
        <v>9</v>
      </c>
      <c r="J2228">
        <v>2003</v>
      </c>
      <c r="K2228" t="s">
        <v>957</v>
      </c>
      <c r="L2228">
        <v>54</v>
      </c>
      <c r="M2228" t="s">
        <v>3944</v>
      </c>
      <c r="N2228" t="s">
        <v>688</v>
      </c>
      <c r="O2228" t="s">
        <v>689</v>
      </c>
      <c r="P2228" t="s">
        <v>690</v>
      </c>
      <c r="Q2228" t="s">
        <v>34</v>
      </c>
      <c r="R2228" t="s">
        <v>691</v>
      </c>
      <c r="S2228" t="s">
        <v>34</v>
      </c>
      <c r="T2228" t="s">
        <v>692</v>
      </c>
      <c r="U2228" t="s">
        <v>196</v>
      </c>
      <c r="V2228" t="s">
        <v>52</v>
      </c>
      <c r="W2228" t="s">
        <v>693</v>
      </c>
      <c r="X2228" t="s">
        <v>694</v>
      </c>
      <c r="Y2228" t="s">
        <v>42</v>
      </c>
    </row>
    <row r="2229" spans="1:25" x14ac:dyDescent="0.25">
      <c r="A2229">
        <v>10165</v>
      </c>
      <c r="B2229">
        <v>48</v>
      </c>
      <c r="C2229" t="s">
        <v>3949</v>
      </c>
      <c r="D2229">
        <v>14</v>
      </c>
      <c r="E2229" t="s">
        <v>3953</v>
      </c>
      <c r="F2229" t="s">
        <v>895</v>
      </c>
      <c r="G2229" t="s">
        <v>28</v>
      </c>
      <c r="H2229">
        <v>4</v>
      </c>
      <c r="I2229">
        <v>10</v>
      </c>
      <c r="J2229">
        <v>2003</v>
      </c>
      <c r="K2229" t="s">
        <v>957</v>
      </c>
      <c r="L2229">
        <v>54</v>
      </c>
      <c r="M2229" t="s">
        <v>3944</v>
      </c>
      <c r="N2229" t="s">
        <v>302</v>
      </c>
      <c r="O2229" t="s">
        <v>303</v>
      </c>
      <c r="P2229" t="s">
        <v>304</v>
      </c>
      <c r="Q2229" t="s">
        <v>34</v>
      </c>
      <c r="R2229" t="s">
        <v>305</v>
      </c>
      <c r="S2229" t="s">
        <v>34</v>
      </c>
      <c r="T2229" t="s">
        <v>306</v>
      </c>
      <c r="U2229" t="s">
        <v>305</v>
      </c>
      <c r="V2229" t="s">
        <v>307</v>
      </c>
      <c r="W2229" t="s">
        <v>308</v>
      </c>
      <c r="X2229" t="s">
        <v>309</v>
      </c>
      <c r="Y2229" t="s">
        <v>42</v>
      </c>
    </row>
    <row r="2230" spans="1:25" x14ac:dyDescent="0.25">
      <c r="A2230">
        <v>10175</v>
      </c>
      <c r="B2230">
        <v>50</v>
      </c>
      <c r="C2230" t="s">
        <v>3954</v>
      </c>
      <c r="D2230">
        <v>3</v>
      </c>
      <c r="E2230" t="s">
        <v>3955</v>
      </c>
      <c r="F2230" t="s">
        <v>318</v>
      </c>
      <c r="G2230" t="s">
        <v>28</v>
      </c>
      <c r="H2230">
        <v>4</v>
      </c>
      <c r="I2230">
        <v>11</v>
      </c>
      <c r="J2230">
        <v>2003</v>
      </c>
      <c r="K2230" t="s">
        <v>957</v>
      </c>
      <c r="L2230">
        <v>54</v>
      </c>
      <c r="M2230" t="s">
        <v>3944</v>
      </c>
      <c r="N2230" t="s">
        <v>574</v>
      </c>
      <c r="O2230" t="s">
        <v>575</v>
      </c>
      <c r="P2230" t="s">
        <v>576</v>
      </c>
      <c r="Q2230" t="s">
        <v>34</v>
      </c>
      <c r="R2230" t="s">
        <v>577</v>
      </c>
      <c r="S2230" t="s">
        <v>34</v>
      </c>
      <c r="T2230" t="s">
        <v>578</v>
      </c>
      <c r="U2230" t="s">
        <v>262</v>
      </c>
      <c r="V2230" t="s">
        <v>52</v>
      </c>
      <c r="W2230" t="s">
        <v>84</v>
      </c>
      <c r="X2230" t="s">
        <v>579</v>
      </c>
      <c r="Y2230" t="s">
        <v>65</v>
      </c>
    </row>
    <row r="2231" spans="1:25" x14ac:dyDescent="0.25">
      <c r="A2231">
        <v>10184</v>
      </c>
      <c r="B2231">
        <v>33</v>
      </c>
      <c r="C2231" t="s">
        <v>3956</v>
      </c>
      <c r="D2231">
        <v>8</v>
      </c>
      <c r="E2231" t="s">
        <v>3957</v>
      </c>
      <c r="F2231" t="s">
        <v>602</v>
      </c>
      <c r="G2231" t="s">
        <v>28</v>
      </c>
      <c r="H2231">
        <v>4</v>
      </c>
      <c r="I2231">
        <v>11</v>
      </c>
      <c r="J2231">
        <v>2003</v>
      </c>
      <c r="K2231" t="s">
        <v>957</v>
      </c>
      <c r="L2231">
        <v>54</v>
      </c>
      <c r="M2231" t="s">
        <v>3944</v>
      </c>
      <c r="N2231" t="s">
        <v>1183</v>
      </c>
      <c r="O2231" t="s">
        <v>1184</v>
      </c>
      <c r="P2231" t="s">
        <v>1185</v>
      </c>
      <c r="Q2231" t="s">
        <v>34</v>
      </c>
      <c r="R2231" t="s">
        <v>1186</v>
      </c>
      <c r="S2231" t="s">
        <v>34</v>
      </c>
      <c r="T2231" t="s">
        <v>1187</v>
      </c>
      <c r="U2231" t="s">
        <v>273</v>
      </c>
      <c r="V2231" t="s">
        <v>52</v>
      </c>
      <c r="W2231" t="s">
        <v>1188</v>
      </c>
      <c r="X2231" t="s">
        <v>1189</v>
      </c>
      <c r="Y2231" t="s">
        <v>42</v>
      </c>
    </row>
    <row r="2232" spans="1:25" x14ac:dyDescent="0.25">
      <c r="A2232">
        <v>10195</v>
      </c>
      <c r="B2232">
        <v>32</v>
      </c>
      <c r="C2232" t="s">
        <v>3958</v>
      </c>
      <c r="D2232">
        <v>8</v>
      </c>
      <c r="E2232" t="s">
        <v>3959</v>
      </c>
      <c r="F2232" t="s">
        <v>337</v>
      </c>
      <c r="G2232" t="s">
        <v>28</v>
      </c>
      <c r="H2232">
        <v>4</v>
      </c>
      <c r="I2232">
        <v>11</v>
      </c>
      <c r="J2232">
        <v>2003</v>
      </c>
      <c r="K2232" t="s">
        <v>957</v>
      </c>
      <c r="L2232">
        <v>54</v>
      </c>
      <c r="M2232" t="s">
        <v>3944</v>
      </c>
      <c r="N2232" t="s">
        <v>510</v>
      </c>
      <c r="O2232" t="s">
        <v>511</v>
      </c>
      <c r="P2232" t="s">
        <v>512</v>
      </c>
      <c r="Q2232" t="s">
        <v>34</v>
      </c>
      <c r="R2232" t="s">
        <v>513</v>
      </c>
      <c r="S2232" t="s">
        <v>36</v>
      </c>
      <c r="T2232" t="s">
        <v>514</v>
      </c>
      <c r="U2232" t="s">
        <v>38</v>
      </c>
      <c r="V2232" t="s">
        <v>39</v>
      </c>
      <c r="W2232" t="s">
        <v>149</v>
      </c>
      <c r="X2232" t="s">
        <v>363</v>
      </c>
      <c r="Y2232" t="s">
        <v>42</v>
      </c>
    </row>
    <row r="2233" spans="1:25" x14ac:dyDescent="0.25">
      <c r="A2233">
        <v>10207</v>
      </c>
      <c r="B2233">
        <v>27</v>
      </c>
      <c r="C2233" t="s">
        <v>3960</v>
      </c>
      <c r="D2233">
        <v>9</v>
      </c>
      <c r="E2233" t="s">
        <v>3961</v>
      </c>
      <c r="F2233" t="s">
        <v>736</v>
      </c>
      <c r="G2233" t="s">
        <v>28</v>
      </c>
      <c r="H2233">
        <v>4</v>
      </c>
      <c r="I2233">
        <v>12</v>
      </c>
      <c r="J2233">
        <v>2003</v>
      </c>
      <c r="K2233" t="s">
        <v>957</v>
      </c>
      <c r="L2233">
        <v>54</v>
      </c>
      <c r="M2233" t="s">
        <v>3944</v>
      </c>
      <c r="N2233" t="s">
        <v>737</v>
      </c>
      <c r="O2233" t="s">
        <v>738</v>
      </c>
      <c r="P2233" t="s">
        <v>739</v>
      </c>
      <c r="Q2233" t="s">
        <v>34</v>
      </c>
      <c r="R2233" t="s">
        <v>659</v>
      </c>
      <c r="S2233" t="s">
        <v>185</v>
      </c>
      <c r="T2233" t="s">
        <v>660</v>
      </c>
      <c r="U2233" t="s">
        <v>38</v>
      </c>
      <c r="V2233" t="s">
        <v>39</v>
      </c>
      <c r="W2233" t="s">
        <v>740</v>
      </c>
      <c r="X2233" t="s">
        <v>422</v>
      </c>
      <c r="Y2233" t="s">
        <v>42</v>
      </c>
    </row>
    <row r="2234" spans="1:25" x14ac:dyDescent="0.25">
      <c r="A2234">
        <v>10219</v>
      </c>
      <c r="B2234">
        <v>35</v>
      </c>
      <c r="C2234" t="s">
        <v>3962</v>
      </c>
      <c r="D2234">
        <v>4</v>
      </c>
      <c r="E2234" t="s">
        <v>3963</v>
      </c>
      <c r="F2234" t="s">
        <v>1194</v>
      </c>
      <c r="G2234" t="s">
        <v>28</v>
      </c>
      <c r="H2234">
        <v>1</v>
      </c>
      <c r="I2234">
        <v>2</v>
      </c>
      <c r="J2234">
        <v>2004</v>
      </c>
      <c r="K2234" t="s">
        <v>957</v>
      </c>
      <c r="L2234">
        <v>54</v>
      </c>
      <c r="M2234" t="s">
        <v>3944</v>
      </c>
      <c r="N2234" t="s">
        <v>1195</v>
      </c>
      <c r="O2234" t="s">
        <v>1196</v>
      </c>
      <c r="P2234" t="s">
        <v>1197</v>
      </c>
      <c r="Q2234" t="s">
        <v>34</v>
      </c>
      <c r="R2234" t="s">
        <v>1198</v>
      </c>
      <c r="S2234" t="s">
        <v>73</v>
      </c>
      <c r="T2234" t="s">
        <v>92</v>
      </c>
      <c r="U2234" t="s">
        <v>38</v>
      </c>
      <c r="V2234" t="s">
        <v>39</v>
      </c>
      <c r="W2234" t="s">
        <v>1199</v>
      </c>
      <c r="X2234" t="s">
        <v>705</v>
      </c>
      <c r="Y2234" t="s">
        <v>42</v>
      </c>
    </row>
    <row r="2235" spans="1:25" x14ac:dyDescent="0.25">
      <c r="A2235">
        <v>10229</v>
      </c>
      <c r="B2235">
        <v>23</v>
      </c>
      <c r="C2235" t="s">
        <v>3964</v>
      </c>
      <c r="D2235">
        <v>3</v>
      </c>
      <c r="E2235" t="s">
        <v>3965</v>
      </c>
      <c r="F2235" t="s">
        <v>751</v>
      </c>
      <c r="G2235" t="s">
        <v>28</v>
      </c>
      <c r="H2235">
        <v>1</v>
      </c>
      <c r="I2235">
        <v>3</v>
      </c>
      <c r="J2235">
        <v>2004</v>
      </c>
      <c r="K2235" t="s">
        <v>957</v>
      </c>
      <c r="L2235">
        <v>54</v>
      </c>
      <c r="M2235" t="s">
        <v>3944</v>
      </c>
      <c r="N2235" t="s">
        <v>417</v>
      </c>
      <c r="O2235" t="s">
        <v>418</v>
      </c>
      <c r="P2235" t="s">
        <v>419</v>
      </c>
      <c r="Q2235" t="s">
        <v>34</v>
      </c>
      <c r="R2235" t="s">
        <v>420</v>
      </c>
      <c r="S2235" t="s">
        <v>73</v>
      </c>
      <c r="T2235" t="s">
        <v>167</v>
      </c>
      <c r="U2235" t="s">
        <v>38</v>
      </c>
      <c r="V2235" t="s">
        <v>39</v>
      </c>
      <c r="W2235" t="s">
        <v>421</v>
      </c>
      <c r="X2235" t="s">
        <v>422</v>
      </c>
      <c r="Y2235" t="s">
        <v>42</v>
      </c>
    </row>
    <row r="2236" spans="1:25" x14ac:dyDescent="0.25">
      <c r="A2236">
        <v>10246</v>
      </c>
      <c r="B2236">
        <v>35</v>
      </c>
      <c r="C2236" t="s">
        <v>3966</v>
      </c>
      <c r="D2236">
        <v>7</v>
      </c>
      <c r="E2236" t="s">
        <v>3967</v>
      </c>
      <c r="F2236" t="s">
        <v>920</v>
      </c>
      <c r="G2236" t="s">
        <v>28</v>
      </c>
      <c r="H2236">
        <v>2</v>
      </c>
      <c r="I2236">
        <v>5</v>
      </c>
      <c r="J2236">
        <v>2004</v>
      </c>
      <c r="K2236" t="s">
        <v>957</v>
      </c>
      <c r="L2236">
        <v>54</v>
      </c>
      <c r="M2236" t="s">
        <v>3944</v>
      </c>
      <c r="N2236" t="s">
        <v>268</v>
      </c>
      <c r="O2236" t="s">
        <v>269</v>
      </c>
      <c r="P2236" t="s">
        <v>270</v>
      </c>
      <c r="Q2236" t="s">
        <v>34</v>
      </c>
      <c r="R2236" t="s">
        <v>271</v>
      </c>
      <c r="S2236" t="s">
        <v>34</v>
      </c>
      <c r="T2236" t="s">
        <v>272</v>
      </c>
      <c r="U2236" t="s">
        <v>273</v>
      </c>
      <c r="V2236" t="s">
        <v>52</v>
      </c>
      <c r="W2236" t="s">
        <v>274</v>
      </c>
      <c r="X2236" t="s">
        <v>275</v>
      </c>
      <c r="Y2236" t="s">
        <v>42</v>
      </c>
    </row>
    <row r="2237" spans="1:25" x14ac:dyDescent="0.25">
      <c r="A2237">
        <v>10259</v>
      </c>
      <c r="B2237">
        <v>40</v>
      </c>
      <c r="C2237" t="s">
        <v>3968</v>
      </c>
      <c r="D2237">
        <v>6</v>
      </c>
      <c r="E2237" t="s">
        <v>3969</v>
      </c>
      <c r="F2237" t="s">
        <v>379</v>
      </c>
      <c r="G2237" t="s">
        <v>28</v>
      </c>
      <c r="H2237">
        <v>2</v>
      </c>
      <c r="I2237">
        <v>6</v>
      </c>
      <c r="J2237">
        <v>2004</v>
      </c>
      <c r="K2237" t="s">
        <v>957</v>
      </c>
      <c r="L2237">
        <v>54</v>
      </c>
      <c r="M2237" t="s">
        <v>3944</v>
      </c>
      <c r="N2237" t="s">
        <v>743</v>
      </c>
      <c r="O2237" t="s">
        <v>744</v>
      </c>
      <c r="P2237" t="s">
        <v>745</v>
      </c>
      <c r="Q2237" t="s">
        <v>746</v>
      </c>
      <c r="R2237" t="s">
        <v>305</v>
      </c>
      <c r="S2237" t="s">
        <v>34</v>
      </c>
      <c r="T2237" t="s">
        <v>747</v>
      </c>
      <c r="U2237" t="s">
        <v>305</v>
      </c>
      <c r="V2237" t="s">
        <v>140</v>
      </c>
      <c r="W2237" t="s">
        <v>748</v>
      </c>
      <c r="X2237" t="s">
        <v>749</v>
      </c>
      <c r="Y2237" t="s">
        <v>42</v>
      </c>
    </row>
    <row r="2238" spans="1:25" x14ac:dyDescent="0.25">
      <c r="A2238">
        <v>10271</v>
      </c>
      <c r="B2238">
        <v>35</v>
      </c>
      <c r="C2238" t="s">
        <v>3942</v>
      </c>
      <c r="D2238">
        <v>7</v>
      </c>
      <c r="E2238" t="s">
        <v>3943</v>
      </c>
      <c r="F2238" t="s">
        <v>922</v>
      </c>
      <c r="G2238" t="s">
        <v>28</v>
      </c>
      <c r="H2238">
        <v>3</v>
      </c>
      <c r="I2238">
        <v>7</v>
      </c>
      <c r="J2238">
        <v>2004</v>
      </c>
      <c r="K2238" t="s">
        <v>957</v>
      </c>
      <c r="L2238">
        <v>54</v>
      </c>
      <c r="M2238" t="s">
        <v>3944</v>
      </c>
      <c r="N2238" t="s">
        <v>417</v>
      </c>
      <c r="O2238" t="s">
        <v>418</v>
      </c>
      <c r="P2238" t="s">
        <v>419</v>
      </c>
      <c r="Q2238" t="s">
        <v>34</v>
      </c>
      <c r="R2238" t="s">
        <v>420</v>
      </c>
      <c r="S2238" t="s">
        <v>73</v>
      </c>
      <c r="T2238" t="s">
        <v>167</v>
      </c>
      <c r="U2238" t="s">
        <v>38</v>
      </c>
      <c r="V2238" t="s">
        <v>39</v>
      </c>
      <c r="W2238" t="s">
        <v>421</v>
      </c>
      <c r="X2238" t="s">
        <v>422</v>
      </c>
      <c r="Y2238" t="s">
        <v>42</v>
      </c>
    </row>
    <row r="2239" spans="1:25" x14ac:dyDescent="0.25">
      <c r="A2239">
        <v>10281</v>
      </c>
      <c r="B2239">
        <v>31</v>
      </c>
      <c r="C2239" t="s">
        <v>3962</v>
      </c>
      <c r="D2239">
        <v>3</v>
      </c>
      <c r="E2239" t="s">
        <v>3970</v>
      </c>
      <c r="F2239" t="s">
        <v>756</v>
      </c>
      <c r="G2239" t="s">
        <v>28</v>
      </c>
      <c r="H2239">
        <v>3</v>
      </c>
      <c r="I2239">
        <v>8</v>
      </c>
      <c r="J2239">
        <v>2004</v>
      </c>
      <c r="K2239" t="s">
        <v>957</v>
      </c>
      <c r="L2239">
        <v>54</v>
      </c>
      <c r="M2239" t="s">
        <v>3944</v>
      </c>
      <c r="N2239" t="s">
        <v>210</v>
      </c>
      <c r="O2239" t="s">
        <v>211</v>
      </c>
      <c r="P2239" t="s">
        <v>212</v>
      </c>
      <c r="Q2239" t="s">
        <v>34</v>
      </c>
      <c r="R2239" t="s">
        <v>213</v>
      </c>
      <c r="S2239" t="s">
        <v>214</v>
      </c>
      <c r="T2239" t="s">
        <v>215</v>
      </c>
      <c r="U2239" t="s">
        <v>38</v>
      </c>
      <c r="V2239" t="s">
        <v>39</v>
      </c>
      <c r="W2239" t="s">
        <v>40</v>
      </c>
      <c r="X2239" t="s">
        <v>216</v>
      </c>
      <c r="Y2239" t="s">
        <v>42</v>
      </c>
    </row>
    <row r="2240" spans="1:25" x14ac:dyDescent="0.25">
      <c r="A2240">
        <v>10292</v>
      </c>
      <c r="B2240">
        <v>50</v>
      </c>
      <c r="C2240" t="s">
        <v>3971</v>
      </c>
      <c r="D2240">
        <v>10</v>
      </c>
      <c r="E2240" t="s">
        <v>3972</v>
      </c>
      <c r="F2240" t="s">
        <v>400</v>
      </c>
      <c r="G2240" t="s">
        <v>28</v>
      </c>
      <c r="H2240">
        <v>3</v>
      </c>
      <c r="I2240">
        <v>9</v>
      </c>
      <c r="J2240">
        <v>2004</v>
      </c>
      <c r="K2240" t="s">
        <v>957</v>
      </c>
      <c r="L2240">
        <v>54</v>
      </c>
      <c r="M2240" t="s">
        <v>3944</v>
      </c>
      <c r="N2240" t="s">
        <v>31</v>
      </c>
      <c r="O2240" t="s">
        <v>32</v>
      </c>
      <c r="P2240" t="s">
        <v>33</v>
      </c>
      <c r="Q2240" t="s">
        <v>34</v>
      </c>
      <c r="R2240" t="s">
        <v>35</v>
      </c>
      <c r="S2240" t="s">
        <v>36</v>
      </c>
      <c r="T2240" t="s">
        <v>37</v>
      </c>
      <c r="U2240" t="s">
        <v>38</v>
      </c>
      <c r="V2240" t="s">
        <v>39</v>
      </c>
      <c r="W2240" t="s">
        <v>40</v>
      </c>
      <c r="X2240" t="s">
        <v>41</v>
      </c>
      <c r="Y2240" t="s">
        <v>42</v>
      </c>
    </row>
    <row r="2241" spans="1:25" x14ac:dyDescent="0.25">
      <c r="A2241">
        <v>10305</v>
      </c>
      <c r="B2241">
        <v>40</v>
      </c>
      <c r="C2241" t="s">
        <v>3973</v>
      </c>
      <c r="D2241">
        <v>7</v>
      </c>
      <c r="E2241" t="s">
        <v>3974</v>
      </c>
      <c r="F2241" t="s">
        <v>759</v>
      </c>
      <c r="G2241" t="s">
        <v>28</v>
      </c>
      <c r="H2241">
        <v>4</v>
      </c>
      <c r="I2241">
        <v>10</v>
      </c>
      <c r="J2241">
        <v>2004</v>
      </c>
      <c r="K2241" t="s">
        <v>957</v>
      </c>
      <c r="L2241">
        <v>54</v>
      </c>
      <c r="M2241" t="s">
        <v>3944</v>
      </c>
      <c r="N2241" t="s">
        <v>181</v>
      </c>
      <c r="O2241" t="s">
        <v>182</v>
      </c>
      <c r="P2241" t="s">
        <v>183</v>
      </c>
      <c r="Q2241" t="s">
        <v>34</v>
      </c>
      <c r="R2241" t="s">
        <v>184</v>
      </c>
      <c r="S2241" t="s">
        <v>185</v>
      </c>
      <c r="T2241" t="s">
        <v>186</v>
      </c>
      <c r="U2241" t="s">
        <v>38</v>
      </c>
      <c r="V2241" t="s">
        <v>39</v>
      </c>
      <c r="W2241" t="s">
        <v>187</v>
      </c>
      <c r="X2241" t="s">
        <v>188</v>
      </c>
      <c r="Y2241" t="s">
        <v>42</v>
      </c>
    </row>
    <row r="2242" spans="1:25" x14ac:dyDescent="0.25">
      <c r="A2242">
        <v>10313</v>
      </c>
      <c r="B2242">
        <v>38</v>
      </c>
      <c r="C2242" t="s">
        <v>3975</v>
      </c>
      <c r="D2242">
        <v>1</v>
      </c>
      <c r="E2242" t="s">
        <v>3976</v>
      </c>
      <c r="F2242" t="s">
        <v>761</v>
      </c>
      <c r="G2242" t="s">
        <v>28</v>
      </c>
      <c r="H2242">
        <v>4</v>
      </c>
      <c r="I2242">
        <v>10</v>
      </c>
      <c r="J2242">
        <v>2004</v>
      </c>
      <c r="K2242" t="s">
        <v>957</v>
      </c>
      <c r="L2242">
        <v>54</v>
      </c>
      <c r="M2242" t="s">
        <v>3944</v>
      </c>
      <c r="N2242" t="s">
        <v>347</v>
      </c>
      <c r="O2242" t="s">
        <v>348</v>
      </c>
      <c r="P2242" t="s">
        <v>349</v>
      </c>
      <c r="Q2242" t="s">
        <v>34</v>
      </c>
      <c r="R2242" t="s">
        <v>350</v>
      </c>
      <c r="S2242" t="s">
        <v>351</v>
      </c>
      <c r="T2242" t="s">
        <v>352</v>
      </c>
      <c r="U2242" t="s">
        <v>353</v>
      </c>
      <c r="V2242" t="s">
        <v>39</v>
      </c>
      <c r="W2242" t="s">
        <v>354</v>
      </c>
      <c r="X2242" t="s">
        <v>355</v>
      </c>
      <c r="Y2242" t="s">
        <v>42</v>
      </c>
    </row>
    <row r="2243" spans="1:25" x14ac:dyDescent="0.25">
      <c r="A2243">
        <v>10325</v>
      </c>
      <c r="B2243">
        <v>38</v>
      </c>
      <c r="C2243" t="s">
        <v>77</v>
      </c>
      <c r="D2243">
        <v>3</v>
      </c>
      <c r="E2243" t="s">
        <v>3977</v>
      </c>
      <c r="F2243" t="s">
        <v>676</v>
      </c>
      <c r="G2243" t="s">
        <v>28</v>
      </c>
      <c r="H2243">
        <v>4</v>
      </c>
      <c r="I2243">
        <v>11</v>
      </c>
      <c r="J2243">
        <v>2004</v>
      </c>
      <c r="K2243" t="s">
        <v>957</v>
      </c>
      <c r="L2243">
        <v>54</v>
      </c>
      <c r="M2243" t="s">
        <v>3944</v>
      </c>
      <c r="N2243" t="s">
        <v>201</v>
      </c>
      <c r="O2243" t="s">
        <v>202</v>
      </c>
      <c r="P2243" t="s">
        <v>203</v>
      </c>
      <c r="Q2243" t="s">
        <v>34</v>
      </c>
      <c r="R2243" t="s">
        <v>204</v>
      </c>
      <c r="S2243" t="s">
        <v>34</v>
      </c>
      <c r="T2243" t="s">
        <v>205</v>
      </c>
      <c r="U2243" t="s">
        <v>112</v>
      </c>
      <c r="V2243" t="s">
        <v>52</v>
      </c>
      <c r="W2243" t="s">
        <v>206</v>
      </c>
      <c r="X2243" t="s">
        <v>207</v>
      </c>
      <c r="Y2243" t="s">
        <v>229</v>
      </c>
    </row>
    <row r="2244" spans="1:25" x14ac:dyDescent="0.25">
      <c r="A2244">
        <v>10335</v>
      </c>
      <c r="B2244">
        <v>40</v>
      </c>
      <c r="C2244" t="s">
        <v>3978</v>
      </c>
      <c r="D2244">
        <v>3</v>
      </c>
      <c r="E2244" t="s">
        <v>3979</v>
      </c>
      <c r="F2244" t="s">
        <v>764</v>
      </c>
      <c r="G2244" t="s">
        <v>28</v>
      </c>
      <c r="H2244">
        <v>4</v>
      </c>
      <c r="I2244">
        <v>11</v>
      </c>
      <c r="J2244">
        <v>2004</v>
      </c>
      <c r="K2244" t="s">
        <v>957</v>
      </c>
      <c r="L2244">
        <v>54</v>
      </c>
      <c r="M2244" t="s">
        <v>3944</v>
      </c>
      <c r="N2244" t="s">
        <v>417</v>
      </c>
      <c r="O2244" t="s">
        <v>418</v>
      </c>
      <c r="P2244" t="s">
        <v>419</v>
      </c>
      <c r="Q2244" t="s">
        <v>34</v>
      </c>
      <c r="R2244" t="s">
        <v>420</v>
      </c>
      <c r="S2244" t="s">
        <v>73</v>
      </c>
      <c r="T2244" t="s">
        <v>167</v>
      </c>
      <c r="U2244" t="s">
        <v>38</v>
      </c>
      <c r="V2244" t="s">
        <v>39</v>
      </c>
      <c r="W2244" t="s">
        <v>421</v>
      </c>
      <c r="X2244" t="s">
        <v>422</v>
      </c>
      <c r="Y2244" t="s">
        <v>42</v>
      </c>
    </row>
    <row r="2245" spans="1:25" x14ac:dyDescent="0.25">
      <c r="A2245">
        <v>10349</v>
      </c>
      <c r="B2245">
        <v>33</v>
      </c>
      <c r="C2245" t="s">
        <v>3971</v>
      </c>
      <c r="D2245">
        <v>1</v>
      </c>
      <c r="E2245" t="s">
        <v>3980</v>
      </c>
      <c r="F2245" t="s">
        <v>1117</v>
      </c>
      <c r="G2245" t="s">
        <v>28</v>
      </c>
      <c r="H2245">
        <v>4</v>
      </c>
      <c r="I2245">
        <v>12</v>
      </c>
      <c r="J2245">
        <v>2004</v>
      </c>
      <c r="K2245" t="s">
        <v>957</v>
      </c>
      <c r="L2245">
        <v>54</v>
      </c>
      <c r="M2245" t="s">
        <v>3944</v>
      </c>
      <c r="N2245" t="s">
        <v>885</v>
      </c>
      <c r="O2245" t="s">
        <v>886</v>
      </c>
      <c r="P2245" t="s">
        <v>887</v>
      </c>
      <c r="Q2245" t="s">
        <v>888</v>
      </c>
      <c r="R2245" t="s">
        <v>35</v>
      </c>
      <c r="S2245" t="s">
        <v>36</v>
      </c>
      <c r="T2245" t="s">
        <v>37</v>
      </c>
      <c r="U2245" t="s">
        <v>38</v>
      </c>
      <c r="V2245" t="s">
        <v>39</v>
      </c>
      <c r="W2245" t="s">
        <v>75</v>
      </c>
      <c r="X2245" t="s">
        <v>889</v>
      </c>
      <c r="Y2245" t="s">
        <v>42</v>
      </c>
    </row>
    <row r="2246" spans="1:25" x14ac:dyDescent="0.25">
      <c r="A2246">
        <v>10359</v>
      </c>
      <c r="B2246">
        <v>36</v>
      </c>
      <c r="C2246" t="s">
        <v>77</v>
      </c>
      <c r="D2246">
        <v>3</v>
      </c>
      <c r="E2246" t="s">
        <v>3981</v>
      </c>
      <c r="F2246" t="s">
        <v>685</v>
      </c>
      <c r="G2246" t="s">
        <v>28</v>
      </c>
      <c r="H2246">
        <v>4</v>
      </c>
      <c r="I2246">
        <v>12</v>
      </c>
      <c r="J2246">
        <v>2004</v>
      </c>
      <c r="K2246" t="s">
        <v>957</v>
      </c>
      <c r="L2246">
        <v>54</v>
      </c>
      <c r="M2246" t="s">
        <v>3944</v>
      </c>
      <c r="N2246" t="s">
        <v>46</v>
      </c>
      <c r="O2246" t="s">
        <v>47</v>
      </c>
      <c r="P2246" t="s">
        <v>48</v>
      </c>
      <c r="Q2246" t="s">
        <v>34</v>
      </c>
      <c r="R2246" t="s">
        <v>49</v>
      </c>
      <c r="S2246" t="s">
        <v>34</v>
      </c>
      <c r="T2246" t="s">
        <v>50</v>
      </c>
      <c r="U2246" t="s">
        <v>51</v>
      </c>
      <c r="V2246" t="s">
        <v>52</v>
      </c>
      <c r="W2246" t="s">
        <v>53</v>
      </c>
      <c r="X2246" t="s">
        <v>54</v>
      </c>
      <c r="Y2246" t="s">
        <v>65</v>
      </c>
    </row>
    <row r="2247" spans="1:25" x14ac:dyDescent="0.25">
      <c r="A2247">
        <v>10371</v>
      </c>
      <c r="B2247">
        <v>20</v>
      </c>
      <c r="C2247" t="s">
        <v>2791</v>
      </c>
      <c r="D2247">
        <v>2</v>
      </c>
      <c r="E2247" t="s">
        <v>3982</v>
      </c>
      <c r="F2247" t="s">
        <v>950</v>
      </c>
      <c r="G2247" t="s">
        <v>28</v>
      </c>
      <c r="H2247">
        <v>1</v>
      </c>
      <c r="I2247">
        <v>1</v>
      </c>
      <c r="J2247">
        <v>2005</v>
      </c>
      <c r="K2247" t="s">
        <v>957</v>
      </c>
      <c r="L2247">
        <v>54</v>
      </c>
      <c r="M2247" t="s">
        <v>3944</v>
      </c>
      <c r="N2247" t="s">
        <v>417</v>
      </c>
      <c r="O2247" t="s">
        <v>418</v>
      </c>
      <c r="P2247" t="s">
        <v>419</v>
      </c>
      <c r="Q2247" t="s">
        <v>34</v>
      </c>
      <c r="R2247" t="s">
        <v>420</v>
      </c>
      <c r="S2247" t="s">
        <v>73</v>
      </c>
      <c r="T2247" t="s">
        <v>167</v>
      </c>
      <c r="U2247" t="s">
        <v>38</v>
      </c>
      <c r="V2247" t="s">
        <v>39</v>
      </c>
      <c r="W2247" t="s">
        <v>421</v>
      </c>
      <c r="X2247" t="s">
        <v>422</v>
      </c>
      <c r="Y2247" t="s">
        <v>42</v>
      </c>
    </row>
    <row r="2248" spans="1:25" x14ac:dyDescent="0.25">
      <c r="A2248">
        <v>10383</v>
      </c>
      <c r="B2248">
        <v>32</v>
      </c>
      <c r="C2248" t="s">
        <v>2806</v>
      </c>
      <c r="D2248">
        <v>5</v>
      </c>
      <c r="E2248" t="s">
        <v>3983</v>
      </c>
      <c r="F2248" t="s">
        <v>1764</v>
      </c>
      <c r="G2248" t="s">
        <v>28</v>
      </c>
      <c r="H2248">
        <v>1</v>
      </c>
      <c r="I2248">
        <v>2</v>
      </c>
      <c r="J2248">
        <v>2005</v>
      </c>
      <c r="K2248" t="s">
        <v>957</v>
      </c>
      <c r="L2248">
        <v>54</v>
      </c>
      <c r="M2248" t="s">
        <v>3944</v>
      </c>
      <c r="N2248" t="s">
        <v>268</v>
      </c>
      <c r="O2248" t="s">
        <v>269</v>
      </c>
      <c r="P2248" t="s">
        <v>270</v>
      </c>
      <c r="Q2248" t="s">
        <v>34</v>
      </c>
      <c r="R2248" t="s">
        <v>271</v>
      </c>
      <c r="S2248" t="s">
        <v>34</v>
      </c>
      <c r="T2248" t="s">
        <v>272</v>
      </c>
      <c r="U2248" t="s">
        <v>273</v>
      </c>
      <c r="V2248" t="s">
        <v>52</v>
      </c>
      <c r="W2248" t="s">
        <v>274</v>
      </c>
      <c r="X2248" t="s">
        <v>275</v>
      </c>
      <c r="Y2248" t="s">
        <v>42</v>
      </c>
    </row>
    <row r="2249" spans="1:25" x14ac:dyDescent="0.25">
      <c r="A2249">
        <v>10394</v>
      </c>
      <c r="B2249">
        <v>36</v>
      </c>
      <c r="C2249" t="s">
        <v>3956</v>
      </c>
      <c r="D2249">
        <v>3</v>
      </c>
      <c r="E2249" t="s">
        <v>3984</v>
      </c>
      <c r="F2249" t="s">
        <v>2240</v>
      </c>
      <c r="G2249" t="s">
        <v>28</v>
      </c>
      <c r="H2249">
        <v>1</v>
      </c>
      <c r="I2249">
        <v>3</v>
      </c>
      <c r="J2249">
        <v>2005</v>
      </c>
      <c r="K2249" t="s">
        <v>957</v>
      </c>
      <c r="L2249">
        <v>54</v>
      </c>
      <c r="M2249" t="s">
        <v>3944</v>
      </c>
      <c r="N2249" t="s">
        <v>268</v>
      </c>
      <c r="O2249" t="s">
        <v>269</v>
      </c>
      <c r="P2249" t="s">
        <v>270</v>
      </c>
      <c r="Q2249" t="s">
        <v>34</v>
      </c>
      <c r="R2249" t="s">
        <v>271</v>
      </c>
      <c r="S2249" t="s">
        <v>34</v>
      </c>
      <c r="T2249" t="s">
        <v>272</v>
      </c>
      <c r="U2249" t="s">
        <v>273</v>
      </c>
      <c r="V2249" t="s">
        <v>52</v>
      </c>
      <c r="W2249" t="s">
        <v>274</v>
      </c>
      <c r="X2249" t="s">
        <v>275</v>
      </c>
      <c r="Y2249" t="s">
        <v>42</v>
      </c>
    </row>
    <row r="2250" spans="1:25" x14ac:dyDescent="0.25">
      <c r="A2250">
        <v>10412</v>
      </c>
      <c r="B2250">
        <v>19</v>
      </c>
      <c r="C2250" t="s">
        <v>3966</v>
      </c>
      <c r="D2250">
        <v>7</v>
      </c>
      <c r="E2250" t="s">
        <v>3985</v>
      </c>
      <c r="F2250" t="s">
        <v>1220</v>
      </c>
      <c r="G2250" t="s">
        <v>28</v>
      </c>
      <c r="H2250">
        <v>2</v>
      </c>
      <c r="I2250">
        <v>5</v>
      </c>
      <c r="J2250">
        <v>2005</v>
      </c>
      <c r="K2250" t="s">
        <v>957</v>
      </c>
      <c r="L2250">
        <v>54</v>
      </c>
      <c r="M2250" t="s">
        <v>3944</v>
      </c>
      <c r="N2250" t="s">
        <v>268</v>
      </c>
      <c r="O2250" t="s">
        <v>269</v>
      </c>
      <c r="P2250" t="s">
        <v>270</v>
      </c>
      <c r="Q2250" t="s">
        <v>34</v>
      </c>
      <c r="R2250" t="s">
        <v>271</v>
      </c>
      <c r="S2250" t="s">
        <v>34</v>
      </c>
      <c r="T2250" t="s">
        <v>272</v>
      </c>
      <c r="U2250" t="s">
        <v>273</v>
      </c>
      <c r="V2250" t="s">
        <v>52</v>
      </c>
      <c r="W2250" t="s">
        <v>274</v>
      </c>
      <c r="X2250" t="s">
        <v>275</v>
      </c>
      <c r="Y2250" t="s">
        <v>42</v>
      </c>
    </row>
    <row r="2251" spans="1:25" x14ac:dyDescent="0.25">
      <c r="A2251">
        <v>10425</v>
      </c>
      <c r="B2251">
        <v>11</v>
      </c>
      <c r="C2251" t="s">
        <v>3968</v>
      </c>
      <c r="D2251">
        <v>6</v>
      </c>
      <c r="E2251" t="s">
        <v>3986</v>
      </c>
      <c r="F2251" t="s">
        <v>467</v>
      </c>
      <c r="G2251" t="s">
        <v>468</v>
      </c>
      <c r="H2251">
        <v>2</v>
      </c>
      <c r="I2251">
        <v>5</v>
      </c>
      <c r="J2251">
        <v>2005</v>
      </c>
      <c r="K2251" t="s">
        <v>957</v>
      </c>
      <c r="L2251">
        <v>54</v>
      </c>
      <c r="M2251" t="s">
        <v>3944</v>
      </c>
      <c r="N2251" t="s">
        <v>172</v>
      </c>
      <c r="O2251" t="s">
        <v>173</v>
      </c>
      <c r="P2251" t="s">
        <v>174</v>
      </c>
      <c r="Q2251" t="s">
        <v>34</v>
      </c>
      <c r="R2251" t="s">
        <v>175</v>
      </c>
      <c r="S2251" t="s">
        <v>34</v>
      </c>
      <c r="T2251" t="s">
        <v>176</v>
      </c>
      <c r="U2251" t="s">
        <v>51</v>
      </c>
      <c r="V2251" t="s">
        <v>52</v>
      </c>
      <c r="W2251" t="s">
        <v>177</v>
      </c>
      <c r="X2251" t="s">
        <v>178</v>
      </c>
      <c r="Y2251" t="s">
        <v>42</v>
      </c>
    </row>
    <row r="2252" spans="1:25" x14ac:dyDescent="0.25">
      <c r="A2252">
        <v>10104</v>
      </c>
      <c r="B2252">
        <v>49</v>
      </c>
      <c r="C2252" t="s">
        <v>3987</v>
      </c>
      <c r="D2252">
        <v>4</v>
      </c>
      <c r="E2252" t="s">
        <v>3988</v>
      </c>
      <c r="F2252" t="s">
        <v>1026</v>
      </c>
      <c r="G2252" t="s">
        <v>28</v>
      </c>
      <c r="H2252">
        <v>1</v>
      </c>
      <c r="I2252">
        <v>1</v>
      </c>
      <c r="J2252">
        <v>2003</v>
      </c>
      <c r="K2252" t="s">
        <v>2246</v>
      </c>
      <c r="L2252">
        <v>62</v>
      </c>
      <c r="M2252" t="s">
        <v>3989</v>
      </c>
      <c r="N2252" t="s">
        <v>268</v>
      </c>
      <c r="O2252" t="s">
        <v>269</v>
      </c>
      <c r="P2252" t="s">
        <v>270</v>
      </c>
      <c r="Q2252" t="s">
        <v>34</v>
      </c>
      <c r="R2252" t="s">
        <v>271</v>
      </c>
      <c r="S2252" t="s">
        <v>34</v>
      </c>
      <c r="T2252" t="s">
        <v>272</v>
      </c>
      <c r="U2252" t="s">
        <v>273</v>
      </c>
      <c r="V2252" t="s">
        <v>52</v>
      </c>
      <c r="W2252" t="s">
        <v>274</v>
      </c>
      <c r="X2252" t="s">
        <v>275</v>
      </c>
      <c r="Y2252" t="s">
        <v>65</v>
      </c>
    </row>
    <row r="2253" spans="1:25" x14ac:dyDescent="0.25">
      <c r="A2253">
        <v>10116</v>
      </c>
      <c r="B2253">
        <v>27</v>
      </c>
      <c r="C2253" t="s">
        <v>1114</v>
      </c>
      <c r="D2253">
        <v>1</v>
      </c>
      <c r="E2253" t="s">
        <v>3990</v>
      </c>
      <c r="F2253" t="s">
        <v>3991</v>
      </c>
      <c r="G2253" t="s">
        <v>28</v>
      </c>
      <c r="H2253">
        <v>2</v>
      </c>
      <c r="I2253">
        <v>4</v>
      </c>
      <c r="J2253">
        <v>2003</v>
      </c>
      <c r="K2253" t="s">
        <v>2246</v>
      </c>
      <c r="L2253">
        <v>62</v>
      </c>
      <c r="M2253" t="s">
        <v>3989</v>
      </c>
      <c r="N2253" t="s">
        <v>1543</v>
      </c>
      <c r="O2253" t="s">
        <v>1544</v>
      </c>
      <c r="P2253" t="s">
        <v>1545</v>
      </c>
      <c r="Q2253" t="s">
        <v>34</v>
      </c>
      <c r="R2253" t="s">
        <v>1546</v>
      </c>
      <c r="S2253" t="s">
        <v>34</v>
      </c>
      <c r="T2253" t="s">
        <v>1547</v>
      </c>
      <c r="U2253" t="s">
        <v>643</v>
      </c>
      <c r="V2253" t="s">
        <v>52</v>
      </c>
      <c r="W2253" t="s">
        <v>1548</v>
      </c>
      <c r="X2253" t="s">
        <v>1549</v>
      </c>
      <c r="Y2253" t="s">
        <v>42</v>
      </c>
    </row>
    <row r="2254" spans="1:25" x14ac:dyDescent="0.25">
      <c r="A2254">
        <v>10127</v>
      </c>
      <c r="B2254">
        <v>29</v>
      </c>
      <c r="C2254" t="s">
        <v>3992</v>
      </c>
      <c r="D2254">
        <v>6</v>
      </c>
      <c r="E2254" t="s">
        <v>3993</v>
      </c>
      <c r="F2254" t="s">
        <v>884</v>
      </c>
      <c r="G2254" t="s">
        <v>28</v>
      </c>
      <c r="H2254">
        <v>2</v>
      </c>
      <c r="I2254">
        <v>6</v>
      </c>
      <c r="J2254">
        <v>2003</v>
      </c>
      <c r="K2254" t="s">
        <v>2246</v>
      </c>
      <c r="L2254">
        <v>62</v>
      </c>
      <c r="M2254" t="s">
        <v>3989</v>
      </c>
      <c r="N2254" t="s">
        <v>885</v>
      </c>
      <c r="O2254" t="s">
        <v>886</v>
      </c>
      <c r="P2254" t="s">
        <v>887</v>
      </c>
      <c r="Q2254" t="s">
        <v>888</v>
      </c>
      <c r="R2254" t="s">
        <v>35</v>
      </c>
      <c r="S2254" t="s">
        <v>36</v>
      </c>
      <c r="T2254" t="s">
        <v>37</v>
      </c>
      <c r="U2254" t="s">
        <v>38</v>
      </c>
      <c r="V2254" t="s">
        <v>39</v>
      </c>
      <c r="W2254" t="s">
        <v>75</v>
      </c>
      <c r="X2254" t="s">
        <v>889</v>
      </c>
      <c r="Y2254" t="s">
        <v>42</v>
      </c>
    </row>
    <row r="2255" spans="1:25" x14ac:dyDescent="0.25">
      <c r="A2255">
        <v>10142</v>
      </c>
      <c r="B2255">
        <v>42</v>
      </c>
      <c r="C2255" t="s">
        <v>3994</v>
      </c>
      <c r="D2255">
        <v>16</v>
      </c>
      <c r="E2255" t="s">
        <v>3995</v>
      </c>
      <c r="F2255" t="s">
        <v>891</v>
      </c>
      <c r="G2255" t="s">
        <v>28</v>
      </c>
      <c r="H2255">
        <v>3</v>
      </c>
      <c r="I2255">
        <v>8</v>
      </c>
      <c r="J2255">
        <v>2003</v>
      </c>
      <c r="K2255" t="s">
        <v>2246</v>
      </c>
      <c r="L2255">
        <v>62</v>
      </c>
      <c r="M2255" t="s">
        <v>3989</v>
      </c>
      <c r="N2255" t="s">
        <v>417</v>
      </c>
      <c r="O2255" t="s">
        <v>418</v>
      </c>
      <c r="P2255" t="s">
        <v>419</v>
      </c>
      <c r="Q2255" t="s">
        <v>34</v>
      </c>
      <c r="R2255" t="s">
        <v>420</v>
      </c>
      <c r="S2255" t="s">
        <v>73</v>
      </c>
      <c r="T2255" t="s">
        <v>167</v>
      </c>
      <c r="U2255" t="s">
        <v>38</v>
      </c>
      <c r="V2255" t="s">
        <v>39</v>
      </c>
      <c r="W2255" t="s">
        <v>421</v>
      </c>
      <c r="X2255" t="s">
        <v>422</v>
      </c>
      <c r="Y2255" t="s">
        <v>65</v>
      </c>
    </row>
    <row r="2256" spans="1:25" x14ac:dyDescent="0.25">
      <c r="A2256">
        <v>10152</v>
      </c>
      <c r="B2256">
        <v>33</v>
      </c>
      <c r="C2256" t="s">
        <v>3996</v>
      </c>
      <c r="D2256">
        <v>2</v>
      </c>
      <c r="E2256" t="s">
        <v>3997</v>
      </c>
      <c r="F2256" t="s">
        <v>2506</v>
      </c>
      <c r="G2256" t="s">
        <v>28</v>
      </c>
      <c r="H2256">
        <v>3</v>
      </c>
      <c r="I2256">
        <v>9</v>
      </c>
      <c r="J2256">
        <v>2003</v>
      </c>
      <c r="K2256" t="s">
        <v>2246</v>
      </c>
      <c r="L2256">
        <v>62</v>
      </c>
      <c r="M2256" t="s">
        <v>3989</v>
      </c>
      <c r="N2256" t="s">
        <v>319</v>
      </c>
      <c r="O2256" t="s">
        <v>320</v>
      </c>
      <c r="P2256" t="s">
        <v>321</v>
      </c>
      <c r="Q2256" t="s">
        <v>34</v>
      </c>
      <c r="R2256" t="s">
        <v>322</v>
      </c>
      <c r="S2256" t="s">
        <v>323</v>
      </c>
      <c r="T2256" t="s">
        <v>324</v>
      </c>
      <c r="U2256" t="s">
        <v>139</v>
      </c>
      <c r="V2256" t="s">
        <v>140</v>
      </c>
      <c r="W2256" t="s">
        <v>325</v>
      </c>
      <c r="X2256" t="s">
        <v>326</v>
      </c>
      <c r="Y2256" t="s">
        <v>42</v>
      </c>
    </row>
    <row r="2257" spans="1:25" x14ac:dyDescent="0.25">
      <c r="A2257">
        <v>10165</v>
      </c>
      <c r="B2257">
        <v>44</v>
      </c>
      <c r="C2257" t="s">
        <v>3998</v>
      </c>
      <c r="D2257">
        <v>7</v>
      </c>
      <c r="E2257" t="s">
        <v>3999</v>
      </c>
      <c r="F2257" t="s">
        <v>895</v>
      </c>
      <c r="G2257" t="s">
        <v>28</v>
      </c>
      <c r="H2257">
        <v>4</v>
      </c>
      <c r="I2257">
        <v>10</v>
      </c>
      <c r="J2257">
        <v>2003</v>
      </c>
      <c r="K2257" t="s">
        <v>2246</v>
      </c>
      <c r="L2257">
        <v>62</v>
      </c>
      <c r="M2257" t="s">
        <v>3989</v>
      </c>
      <c r="N2257" t="s">
        <v>302</v>
      </c>
      <c r="O2257" t="s">
        <v>303</v>
      </c>
      <c r="P2257" t="s">
        <v>304</v>
      </c>
      <c r="Q2257" t="s">
        <v>34</v>
      </c>
      <c r="R2257" t="s">
        <v>305</v>
      </c>
      <c r="S2257" t="s">
        <v>34</v>
      </c>
      <c r="T2257" t="s">
        <v>306</v>
      </c>
      <c r="U2257" t="s">
        <v>305</v>
      </c>
      <c r="V2257" t="s">
        <v>307</v>
      </c>
      <c r="W2257" t="s">
        <v>308</v>
      </c>
      <c r="X2257" t="s">
        <v>309</v>
      </c>
      <c r="Y2257" t="s">
        <v>42</v>
      </c>
    </row>
    <row r="2258" spans="1:25" x14ac:dyDescent="0.25">
      <c r="A2258">
        <v>10176</v>
      </c>
      <c r="B2258">
        <v>22</v>
      </c>
      <c r="C2258" t="s">
        <v>941</v>
      </c>
      <c r="D2258">
        <v>6</v>
      </c>
      <c r="E2258" t="s">
        <v>4000</v>
      </c>
      <c r="F2258" t="s">
        <v>318</v>
      </c>
      <c r="G2258" t="s">
        <v>28</v>
      </c>
      <c r="H2258">
        <v>4</v>
      </c>
      <c r="I2258">
        <v>11</v>
      </c>
      <c r="J2258">
        <v>2003</v>
      </c>
      <c r="K2258" t="s">
        <v>2246</v>
      </c>
      <c r="L2258">
        <v>62</v>
      </c>
      <c r="M2258" t="s">
        <v>3989</v>
      </c>
      <c r="N2258" t="s">
        <v>831</v>
      </c>
      <c r="O2258" t="s">
        <v>832</v>
      </c>
      <c r="P2258" t="s">
        <v>833</v>
      </c>
      <c r="Q2258" t="s">
        <v>34</v>
      </c>
      <c r="R2258" t="s">
        <v>834</v>
      </c>
      <c r="S2258" t="s">
        <v>34</v>
      </c>
      <c r="T2258" t="s">
        <v>835</v>
      </c>
      <c r="U2258" t="s">
        <v>396</v>
      </c>
      <c r="V2258" t="s">
        <v>52</v>
      </c>
      <c r="W2258" t="s">
        <v>836</v>
      </c>
      <c r="X2258" t="s">
        <v>837</v>
      </c>
      <c r="Y2258" t="s">
        <v>42</v>
      </c>
    </row>
    <row r="2259" spans="1:25" x14ac:dyDescent="0.25">
      <c r="A2259">
        <v>10184</v>
      </c>
      <c r="B2259">
        <v>48</v>
      </c>
      <c r="C2259" t="s">
        <v>3996</v>
      </c>
      <c r="D2259">
        <v>1</v>
      </c>
      <c r="E2259" t="s">
        <v>4001</v>
      </c>
      <c r="F2259" t="s">
        <v>602</v>
      </c>
      <c r="G2259" t="s">
        <v>28</v>
      </c>
      <c r="H2259">
        <v>4</v>
      </c>
      <c r="I2259">
        <v>11</v>
      </c>
      <c r="J2259">
        <v>2003</v>
      </c>
      <c r="K2259" t="s">
        <v>2246</v>
      </c>
      <c r="L2259">
        <v>62</v>
      </c>
      <c r="M2259" t="s">
        <v>3989</v>
      </c>
      <c r="N2259" t="s">
        <v>1183</v>
      </c>
      <c r="O2259" t="s">
        <v>1184</v>
      </c>
      <c r="P2259" t="s">
        <v>1185</v>
      </c>
      <c r="Q2259" t="s">
        <v>34</v>
      </c>
      <c r="R2259" t="s">
        <v>1186</v>
      </c>
      <c r="S2259" t="s">
        <v>34</v>
      </c>
      <c r="T2259" t="s">
        <v>1187</v>
      </c>
      <c r="U2259" t="s">
        <v>273</v>
      </c>
      <c r="V2259" t="s">
        <v>52</v>
      </c>
      <c r="W2259" t="s">
        <v>1188</v>
      </c>
      <c r="X2259" t="s">
        <v>1189</v>
      </c>
      <c r="Y2259" t="s">
        <v>42</v>
      </c>
    </row>
    <row r="2260" spans="1:25" x14ac:dyDescent="0.25">
      <c r="A2260">
        <v>10195</v>
      </c>
      <c r="B2260">
        <v>33</v>
      </c>
      <c r="C2260" t="s">
        <v>683</v>
      </c>
      <c r="D2260">
        <v>1</v>
      </c>
      <c r="E2260" t="s">
        <v>4002</v>
      </c>
      <c r="F2260" t="s">
        <v>337</v>
      </c>
      <c r="G2260" t="s">
        <v>28</v>
      </c>
      <c r="H2260">
        <v>4</v>
      </c>
      <c r="I2260">
        <v>11</v>
      </c>
      <c r="J2260">
        <v>2003</v>
      </c>
      <c r="K2260" t="s">
        <v>2246</v>
      </c>
      <c r="L2260">
        <v>62</v>
      </c>
      <c r="M2260" t="s">
        <v>3989</v>
      </c>
      <c r="N2260" t="s">
        <v>510</v>
      </c>
      <c r="O2260" t="s">
        <v>511</v>
      </c>
      <c r="P2260" t="s">
        <v>512</v>
      </c>
      <c r="Q2260" t="s">
        <v>34</v>
      </c>
      <c r="R2260" t="s">
        <v>513</v>
      </c>
      <c r="S2260" t="s">
        <v>36</v>
      </c>
      <c r="T2260" t="s">
        <v>514</v>
      </c>
      <c r="U2260" t="s">
        <v>38</v>
      </c>
      <c r="V2260" t="s">
        <v>39</v>
      </c>
      <c r="W2260" t="s">
        <v>149</v>
      </c>
      <c r="X2260" t="s">
        <v>363</v>
      </c>
      <c r="Y2260" t="s">
        <v>42</v>
      </c>
    </row>
    <row r="2261" spans="1:25" x14ac:dyDescent="0.25">
      <c r="A2261">
        <v>10207</v>
      </c>
      <c r="B2261">
        <v>45</v>
      </c>
      <c r="C2261" t="s">
        <v>4003</v>
      </c>
      <c r="D2261">
        <v>2</v>
      </c>
      <c r="E2261" t="s">
        <v>4004</v>
      </c>
      <c r="F2261" t="s">
        <v>736</v>
      </c>
      <c r="G2261" t="s">
        <v>28</v>
      </c>
      <c r="H2261">
        <v>4</v>
      </c>
      <c r="I2261">
        <v>12</v>
      </c>
      <c r="J2261">
        <v>2003</v>
      </c>
      <c r="K2261" t="s">
        <v>2246</v>
      </c>
      <c r="L2261">
        <v>62</v>
      </c>
      <c r="M2261" t="s">
        <v>3989</v>
      </c>
      <c r="N2261" t="s">
        <v>737</v>
      </c>
      <c r="O2261" t="s">
        <v>738</v>
      </c>
      <c r="P2261" t="s">
        <v>739</v>
      </c>
      <c r="Q2261" t="s">
        <v>34</v>
      </c>
      <c r="R2261" t="s">
        <v>659</v>
      </c>
      <c r="S2261" t="s">
        <v>185</v>
      </c>
      <c r="T2261" t="s">
        <v>660</v>
      </c>
      <c r="U2261" t="s">
        <v>38</v>
      </c>
      <c r="V2261" t="s">
        <v>39</v>
      </c>
      <c r="W2261" t="s">
        <v>740</v>
      </c>
      <c r="X2261" t="s">
        <v>422</v>
      </c>
      <c r="Y2261" t="s">
        <v>42</v>
      </c>
    </row>
    <row r="2262" spans="1:25" x14ac:dyDescent="0.25">
      <c r="A2262">
        <v>10220</v>
      </c>
      <c r="B2262">
        <v>20</v>
      </c>
      <c r="C2262" t="s">
        <v>4005</v>
      </c>
      <c r="D2262">
        <v>6</v>
      </c>
      <c r="E2262" t="s">
        <v>4006</v>
      </c>
      <c r="F2262" t="s">
        <v>902</v>
      </c>
      <c r="G2262" t="s">
        <v>28</v>
      </c>
      <c r="H2262">
        <v>1</v>
      </c>
      <c r="I2262">
        <v>2</v>
      </c>
      <c r="J2262">
        <v>2004</v>
      </c>
      <c r="K2262" t="s">
        <v>2246</v>
      </c>
      <c r="L2262">
        <v>62</v>
      </c>
      <c r="M2262" t="s">
        <v>3989</v>
      </c>
      <c r="N2262" t="s">
        <v>903</v>
      </c>
      <c r="O2262" t="s">
        <v>904</v>
      </c>
      <c r="P2262" t="s">
        <v>905</v>
      </c>
      <c r="Q2262" t="s">
        <v>906</v>
      </c>
      <c r="R2262" t="s">
        <v>907</v>
      </c>
      <c r="S2262" t="s">
        <v>34</v>
      </c>
      <c r="T2262" t="s">
        <v>908</v>
      </c>
      <c r="U2262" t="s">
        <v>909</v>
      </c>
      <c r="V2262" t="s">
        <v>52</v>
      </c>
      <c r="W2262" t="s">
        <v>910</v>
      </c>
      <c r="X2262" t="s">
        <v>911</v>
      </c>
      <c r="Y2262" t="s">
        <v>42</v>
      </c>
    </row>
    <row r="2263" spans="1:25" x14ac:dyDescent="0.25">
      <c r="A2263">
        <v>10230</v>
      </c>
      <c r="B2263">
        <v>46</v>
      </c>
      <c r="C2263" t="s">
        <v>4007</v>
      </c>
      <c r="D2263">
        <v>4</v>
      </c>
      <c r="E2263" t="s">
        <v>4008</v>
      </c>
      <c r="F2263" t="s">
        <v>1039</v>
      </c>
      <c r="G2263" t="s">
        <v>28</v>
      </c>
      <c r="H2263">
        <v>1</v>
      </c>
      <c r="I2263">
        <v>3</v>
      </c>
      <c r="J2263">
        <v>2004</v>
      </c>
      <c r="K2263" t="s">
        <v>2246</v>
      </c>
      <c r="L2263">
        <v>62</v>
      </c>
      <c r="M2263" t="s">
        <v>3989</v>
      </c>
      <c r="N2263" t="s">
        <v>849</v>
      </c>
      <c r="O2263" t="s">
        <v>850</v>
      </c>
      <c r="P2263" t="s">
        <v>851</v>
      </c>
      <c r="Q2263" t="s">
        <v>34</v>
      </c>
      <c r="R2263" t="s">
        <v>852</v>
      </c>
      <c r="S2263" t="s">
        <v>34</v>
      </c>
      <c r="T2263" t="s">
        <v>853</v>
      </c>
      <c r="U2263" t="s">
        <v>810</v>
      </c>
      <c r="V2263" t="s">
        <v>52</v>
      </c>
      <c r="W2263" t="s">
        <v>854</v>
      </c>
      <c r="X2263" t="s">
        <v>731</v>
      </c>
      <c r="Y2263" t="s">
        <v>42</v>
      </c>
    </row>
    <row r="2264" spans="1:25" x14ac:dyDescent="0.25">
      <c r="A2264">
        <v>10247</v>
      </c>
      <c r="B2264">
        <v>40</v>
      </c>
      <c r="C2264" t="s">
        <v>4009</v>
      </c>
      <c r="D2264">
        <v>6</v>
      </c>
      <c r="E2264" t="s">
        <v>4010</v>
      </c>
      <c r="F2264" t="s">
        <v>920</v>
      </c>
      <c r="G2264" t="s">
        <v>28</v>
      </c>
      <c r="H2264">
        <v>2</v>
      </c>
      <c r="I2264">
        <v>5</v>
      </c>
      <c r="J2264">
        <v>2004</v>
      </c>
      <c r="K2264" t="s">
        <v>2246</v>
      </c>
      <c r="L2264">
        <v>62</v>
      </c>
      <c r="M2264" t="s">
        <v>3989</v>
      </c>
      <c r="N2264" t="s">
        <v>866</v>
      </c>
      <c r="O2264" t="s">
        <v>867</v>
      </c>
      <c r="P2264" t="s">
        <v>868</v>
      </c>
      <c r="Q2264" t="s">
        <v>34</v>
      </c>
      <c r="R2264" t="s">
        <v>869</v>
      </c>
      <c r="S2264" t="s">
        <v>34</v>
      </c>
      <c r="T2264" t="s">
        <v>870</v>
      </c>
      <c r="U2264" t="s">
        <v>196</v>
      </c>
      <c r="V2264" t="s">
        <v>52</v>
      </c>
      <c r="W2264" t="s">
        <v>871</v>
      </c>
      <c r="X2264" t="s">
        <v>872</v>
      </c>
      <c r="Y2264" t="s">
        <v>42</v>
      </c>
    </row>
    <row r="2265" spans="1:25" x14ac:dyDescent="0.25">
      <c r="A2265">
        <v>10272</v>
      </c>
      <c r="B2265">
        <v>45</v>
      </c>
      <c r="C2265" t="s">
        <v>4011</v>
      </c>
      <c r="D2265">
        <v>6</v>
      </c>
      <c r="E2265" t="s">
        <v>4012</v>
      </c>
      <c r="F2265" t="s">
        <v>922</v>
      </c>
      <c r="G2265" t="s">
        <v>28</v>
      </c>
      <c r="H2265">
        <v>3</v>
      </c>
      <c r="I2265">
        <v>7</v>
      </c>
      <c r="J2265">
        <v>2004</v>
      </c>
      <c r="K2265" t="s">
        <v>2246</v>
      </c>
      <c r="L2265">
        <v>62</v>
      </c>
      <c r="M2265" t="s">
        <v>3989</v>
      </c>
      <c r="N2265" t="s">
        <v>210</v>
      </c>
      <c r="O2265" t="s">
        <v>211</v>
      </c>
      <c r="P2265" t="s">
        <v>212</v>
      </c>
      <c r="Q2265" t="s">
        <v>34</v>
      </c>
      <c r="R2265" t="s">
        <v>213</v>
      </c>
      <c r="S2265" t="s">
        <v>214</v>
      </c>
      <c r="T2265" t="s">
        <v>215</v>
      </c>
      <c r="U2265" t="s">
        <v>38</v>
      </c>
      <c r="V2265" t="s">
        <v>39</v>
      </c>
      <c r="W2265" t="s">
        <v>40</v>
      </c>
      <c r="X2265" t="s">
        <v>216</v>
      </c>
      <c r="Y2265" t="s">
        <v>42</v>
      </c>
    </row>
    <row r="2266" spans="1:25" x14ac:dyDescent="0.25">
      <c r="A2266">
        <v>10282</v>
      </c>
      <c r="B2266">
        <v>36</v>
      </c>
      <c r="C2266" t="s">
        <v>4013</v>
      </c>
      <c r="D2266">
        <v>9</v>
      </c>
      <c r="E2266" t="s">
        <v>4014</v>
      </c>
      <c r="F2266" t="s">
        <v>647</v>
      </c>
      <c r="G2266" t="s">
        <v>28</v>
      </c>
      <c r="H2266">
        <v>3</v>
      </c>
      <c r="I2266">
        <v>8</v>
      </c>
      <c r="J2266">
        <v>2004</v>
      </c>
      <c r="K2266" t="s">
        <v>2246</v>
      </c>
      <c r="L2266">
        <v>62</v>
      </c>
      <c r="M2266" t="s">
        <v>3989</v>
      </c>
      <c r="N2266" t="s">
        <v>417</v>
      </c>
      <c r="O2266" t="s">
        <v>418</v>
      </c>
      <c r="P2266" t="s">
        <v>419</v>
      </c>
      <c r="Q2266" t="s">
        <v>34</v>
      </c>
      <c r="R2266" t="s">
        <v>420</v>
      </c>
      <c r="S2266" t="s">
        <v>73</v>
      </c>
      <c r="T2266" t="s">
        <v>167</v>
      </c>
      <c r="U2266" t="s">
        <v>38</v>
      </c>
      <c r="V2266" t="s">
        <v>39</v>
      </c>
      <c r="W2266" t="s">
        <v>421</v>
      </c>
      <c r="X2266" t="s">
        <v>422</v>
      </c>
      <c r="Y2266" t="s">
        <v>42</v>
      </c>
    </row>
    <row r="2267" spans="1:25" x14ac:dyDescent="0.25">
      <c r="A2267">
        <v>10292</v>
      </c>
      <c r="B2267">
        <v>31</v>
      </c>
      <c r="C2267" t="s">
        <v>4015</v>
      </c>
      <c r="D2267">
        <v>3</v>
      </c>
      <c r="E2267" t="s">
        <v>4016</v>
      </c>
      <c r="F2267" t="s">
        <v>400</v>
      </c>
      <c r="G2267" t="s">
        <v>28</v>
      </c>
      <c r="H2267">
        <v>3</v>
      </c>
      <c r="I2267">
        <v>9</v>
      </c>
      <c r="J2267">
        <v>2004</v>
      </c>
      <c r="K2267" t="s">
        <v>2246</v>
      </c>
      <c r="L2267">
        <v>62</v>
      </c>
      <c r="M2267" t="s">
        <v>3989</v>
      </c>
      <c r="N2267" t="s">
        <v>31</v>
      </c>
      <c r="O2267" t="s">
        <v>32</v>
      </c>
      <c r="P2267" t="s">
        <v>33</v>
      </c>
      <c r="Q2267" t="s">
        <v>34</v>
      </c>
      <c r="R2267" t="s">
        <v>35</v>
      </c>
      <c r="S2267" t="s">
        <v>36</v>
      </c>
      <c r="T2267" t="s">
        <v>37</v>
      </c>
      <c r="U2267" t="s">
        <v>38</v>
      </c>
      <c r="V2267" t="s">
        <v>39</v>
      </c>
      <c r="W2267" t="s">
        <v>40</v>
      </c>
      <c r="X2267" t="s">
        <v>41</v>
      </c>
      <c r="Y2267" t="s">
        <v>42</v>
      </c>
    </row>
    <row r="2268" spans="1:25" x14ac:dyDescent="0.25">
      <c r="A2268">
        <v>10306</v>
      </c>
      <c r="B2268">
        <v>46</v>
      </c>
      <c r="C2268" t="s">
        <v>3027</v>
      </c>
      <c r="D2268">
        <v>17</v>
      </c>
      <c r="E2268" t="s">
        <v>4017</v>
      </c>
      <c r="F2268" t="s">
        <v>663</v>
      </c>
      <c r="G2268" t="s">
        <v>28</v>
      </c>
      <c r="H2268">
        <v>4</v>
      </c>
      <c r="I2268">
        <v>10</v>
      </c>
      <c r="J2268">
        <v>2004</v>
      </c>
      <c r="K2268" t="s">
        <v>2246</v>
      </c>
      <c r="L2268">
        <v>62</v>
      </c>
      <c r="M2268" t="s">
        <v>3989</v>
      </c>
      <c r="N2268" t="s">
        <v>927</v>
      </c>
      <c r="O2268" t="s">
        <v>928</v>
      </c>
      <c r="P2268" t="s">
        <v>929</v>
      </c>
      <c r="Q2268" t="s">
        <v>34</v>
      </c>
      <c r="R2268" t="s">
        <v>930</v>
      </c>
      <c r="S2268" t="s">
        <v>34</v>
      </c>
      <c r="T2268" t="s">
        <v>931</v>
      </c>
      <c r="U2268" t="s">
        <v>262</v>
      </c>
      <c r="V2268" t="s">
        <v>52</v>
      </c>
      <c r="W2268" t="s">
        <v>932</v>
      </c>
      <c r="X2268" t="s">
        <v>137</v>
      </c>
      <c r="Y2268" t="s">
        <v>42</v>
      </c>
    </row>
    <row r="2269" spans="1:25" x14ac:dyDescent="0.25">
      <c r="A2269">
        <v>10314</v>
      </c>
      <c r="B2269">
        <v>35</v>
      </c>
      <c r="C2269" t="s">
        <v>3132</v>
      </c>
      <c r="D2269">
        <v>9</v>
      </c>
      <c r="E2269" t="s">
        <v>4018</v>
      </c>
      <c r="F2269" t="s">
        <v>761</v>
      </c>
      <c r="G2269" t="s">
        <v>28</v>
      </c>
      <c r="H2269">
        <v>4</v>
      </c>
      <c r="I2269">
        <v>10</v>
      </c>
      <c r="J2269">
        <v>2004</v>
      </c>
      <c r="K2269" t="s">
        <v>2246</v>
      </c>
      <c r="L2269">
        <v>62</v>
      </c>
      <c r="M2269" t="s">
        <v>3989</v>
      </c>
      <c r="N2269" t="s">
        <v>934</v>
      </c>
      <c r="O2269" t="s">
        <v>935</v>
      </c>
      <c r="P2269" t="s">
        <v>936</v>
      </c>
      <c r="Q2269" t="s">
        <v>34</v>
      </c>
      <c r="R2269" t="s">
        <v>937</v>
      </c>
      <c r="S2269" t="s">
        <v>34</v>
      </c>
      <c r="T2269" t="s">
        <v>938</v>
      </c>
      <c r="U2269" t="s">
        <v>567</v>
      </c>
      <c r="V2269" t="s">
        <v>52</v>
      </c>
      <c r="W2269" t="s">
        <v>939</v>
      </c>
      <c r="X2269" t="s">
        <v>940</v>
      </c>
      <c r="Y2269" t="s">
        <v>42</v>
      </c>
    </row>
    <row r="2270" spans="1:25" x14ac:dyDescent="0.25">
      <c r="A2270">
        <v>10325</v>
      </c>
      <c r="B2270">
        <v>28</v>
      </c>
      <c r="C2270" t="s">
        <v>77</v>
      </c>
      <c r="D2270">
        <v>2</v>
      </c>
      <c r="E2270" t="s">
        <v>4019</v>
      </c>
      <c r="F2270" t="s">
        <v>676</v>
      </c>
      <c r="G2270" t="s">
        <v>28</v>
      </c>
      <c r="H2270">
        <v>4</v>
      </c>
      <c r="I2270">
        <v>11</v>
      </c>
      <c r="J2270">
        <v>2004</v>
      </c>
      <c r="K2270" t="s">
        <v>2246</v>
      </c>
      <c r="L2270">
        <v>62</v>
      </c>
      <c r="M2270" t="s">
        <v>3989</v>
      </c>
      <c r="N2270" t="s">
        <v>201</v>
      </c>
      <c r="O2270" t="s">
        <v>202</v>
      </c>
      <c r="P2270" t="s">
        <v>203</v>
      </c>
      <c r="Q2270" t="s">
        <v>34</v>
      </c>
      <c r="R2270" t="s">
        <v>204</v>
      </c>
      <c r="S2270" t="s">
        <v>34</v>
      </c>
      <c r="T2270" t="s">
        <v>205</v>
      </c>
      <c r="U2270" t="s">
        <v>112</v>
      </c>
      <c r="V2270" t="s">
        <v>52</v>
      </c>
      <c r="W2270" t="s">
        <v>206</v>
      </c>
      <c r="X2270" t="s">
        <v>207</v>
      </c>
      <c r="Y2270" t="s">
        <v>65</v>
      </c>
    </row>
    <row r="2271" spans="1:25" x14ac:dyDescent="0.25">
      <c r="A2271">
        <v>10336</v>
      </c>
      <c r="B2271">
        <v>31</v>
      </c>
      <c r="C2271" t="s">
        <v>2275</v>
      </c>
      <c r="D2271">
        <v>9</v>
      </c>
      <c r="E2271" t="s">
        <v>4020</v>
      </c>
      <c r="F2271" t="s">
        <v>945</v>
      </c>
      <c r="G2271" t="s">
        <v>28</v>
      </c>
      <c r="H2271">
        <v>4</v>
      </c>
      <c r="I2271">
        <v>11</v>
      </c>
      <c r="J2271">
        <v>2004</v>
      </c>
      <c r="K2271" t="s">
        <v>2246</v>
      </c>
      <c r="L2271">
        <v>62</v>
      </c>
      <c r="M2271" t="s">
        <v>3989</v>
      </c>
      <c r="N2271" t="s">
        <v>713</v>
      </c>
      <c r="O2271" t="s">
        <v>714</v>
      </c>
      <c r="P2271" t="s">
        <v>715</v>
      </c>
      <c r="Q2271" t="s">
        <v>34</v>
      </c>
      <c r="R2271" t="s">
        <v>61</v>
      </c>
      <c r="S2271" t="s">
        <v>34</v>
      </c>
      <c r="T2271" t="s">
        <v>716</v>
      </c>
      <c r="U2271" t="s">
        <v>51</v>
      </c>
      <c r="V2271" t="s">
        <v>52</v>
      </c>
      <c r="W2271" t="s">
        <v>717</v>
      </c>
      <c r="X2271" t="s">
        <v>718</v>
      </c>
      <c r="Y2271" t="s">
        <v>42</v>
      </c>
    </row>
    <row r="2272" spans="1:25" x14ac:dyDescent="0.25">
      <c r="A2272">
        <v>10350</v>
      </c>
      <c r="B2272">
        <v>27</v>
      </c>
      <c r="C2272" t="s">
        <v>77</v>
      </c>
      <c r="D2272">
        <v>14</v>
      </c>
      <c r="E2272" t="s">
        <v>4021</v>
      </c>
      <c r="F2272" t="s">
        <v>682</v>
      </c>
      <c r="G2272" t="s">
        <v>28</v>
      </c>
      <c r="H2272">
        <v>4</v>
      </c>
      <c r="I2272">
        <v>12</v>
      </c>
      <c r="J2272">
        <v>2004</v>
      </c>
      <c r="K2272" t="s">
        <v>2246</v>
      </c>
      <c r="L2272">
        <v>62</v>
      </c>
      <c r="M2272" t="s">
        <v>3989</v>
      </c>
      <c r="N2272" t="s">
        <v>268</v>
      </c>
      <c r="O2272" t="s">
        <v>269</v>
      </c>
      <c r="P2272" t="s">
        <v>270</v>
      </c>
      <c r="Q2272" t="s">
        <v>34</v>
      </c>
      <c r="R2272" t="s">
        <v>271</v>
      </c>
      <c r="S2272" t="s">
        <v>34</v>
      </c>
      <c r="T2272" t="s">
        <v>272</v>
      </c>
      <c r="U2272" t="s">
        <v>273</v>
      </c>
      <c r="V2272" t="s">
        <v>52</v>
      </c>
      <c r="W2272" t="s">
        <v>274</v>
      </c>
      <c r="X2272" t="s">
        <v>275</v>
      </c>
      <c r="Y2272" t="s">
        <v>65</v>
      </c>
    </row>
    <row r="2273" spans="1:25" x14ac:dyDescent="0.25">
      <c r="A2273">
        <v>10359</v>
      </c>
      <c r="B2273">
        <v>22</v>
      </c>
      <c r="C2273" t="s">
        <v>77</v>
      </c>
      <c r="D2273">
        <v>1</v>
      </c>
      <c r="E2273" t="s">
        <v>4022</v>
      </c>
      <c r="F2273" t="s">
        <v>685</v>
      </c>
      <c r="G2273" t="s">
        <v>28</v>
      </c>
      <c r="H2273">
        <v>4</v>
      </c>
      <c r="I2273">
        <v>12</v>
      </c>
      <c r="J2273">
        <v>2004</v>
      </c>
      <c r="K2273" t="s">
        <v>2246</v>
      </c>
      <c r="L2273">
        <v>62</v>
      </c>
      <c r="M2273" t="s">
        <v>3989</v>
      </c>
      <c r="N2273" t="s">
        <v>46</v>
      </c>
      <c r="O2273" t="s">
        <v>47</v>
      </c>
      <c r="P2273" t="s">
        <v>48</v>
      </c>
      <c r="Q2273" t="s">
        <v>34</v>
      </c>
      <c r="R2273" t="s">
        <v>49</v>
      </c>
      <c r="S2273" t="s">
        <v>34</v>
      </c>
      <c r="T2273" t="s">
        <v>50</v>
      </c>
      <c r="U2273" t="s">
        <v>51</v>
      </c>
      <c r="V2273" t="s">
        <v>52</v>
      </c>
      <c r="W2273" t="s">
        <v>53</v>
      </c>
      <c r="X2273" t="s">
        <v>54</v>
      </c>
      <c r="Y2273" t="s">
        <v>65</v>
      </c>
    </row>
    <row r="2274" spans="1:25" x14ac:dyDescent="0.25">
      <c r="A2274">
        <v>10371</v>
      </c>
      <c r="B2274">
        <v>30</v>
      </c>
      <c r="C2274" t="s">
        <v>1468</v>
      </c>
      <c r="D2274">
        <v>11</v>
      </c>
      <c r="E2274" t="s">
        <v>4023</v>
      </c>
      <c r="F2274" t="s">
        <v>950</v>
      </c>
      <c r="G2274" t="s">
        <v>28</v>
      </c>
      <c r="H2274">
        <v>1</v>
      </c>
      <c r="I2274">
        <v>1</v>
      </c>
      <c r="J2274">
        <v>2005</v>
      </c>
      <c r="K2274" t="s">
        <v>2246</v>
      </c>
      <c r="L2274">
        <v>62</v>
      </c>
      <c r="M2274" t="s">
        <v>3989</v>
      </c>
      <c r="N2274" t="s">
        <v>417</v>
      </c>
      <c r="O2274" t="s">
        <v>418</v>
      </c>
      <c r="P2274" t="s">
        <v>419</v>
      </c>
      <c r="Q2274" t="s">
        <v>34</v>
      </c>
      <c r="R2274" t="s">
        <v>420</v>
      </c>
      <c r="S2274" t="s">
        <v>73</v>
      </c>
      <c r="T2274" t="s">
        <v>167</v>
      </c>
      <c r="U2274" t="s">
        <v>38</v>
      </c>
      <c r="V2274" t="s">
        <v>39</v>
      </c>
      <c r="W2274" t="s">
        <v>421</v>
      </c>
      <c r="X2274" t="s">
        <v>422</v>
      </c>
      <c r="Y2274" t="s">
        <v>42</v>
      </c>
    </row>
    <row r="2275" spans="1:25" x14ac:dyDescent="0.25">
      <c r="A2275">
        <v>10383</v>
      </c>
      <c r="B2275">
        <v>44</v>
      </c>
      <c r="C2275" t="s">
        <v>3207</v>
      </c>
      <c r="D2275">
        <v>8</v>
      </c>
      <c r="E2275" t="s">
        <v>4024</v>
      </c>
      <c r="F2275" t="s">
        <v>1764</v>
      </c>
      <c r="G2275" t="s">
        <v>28</v>
      </c>
      <c r="H2275">
        <v>1</v>
      </c>
      <c r="I2275">
        <v>2</v>
      </c>
      <c r="J2275">
        <v>2005</v>
      </c>
      <c r="K2275" t="s">
        <v>2246</v>
      </c>
      <c r="L2275">
        <v>62</v>
      </c>
      <c r="M2275" t="s">
        <v>3989</v>
      </c>
      <c r="N2275" t="s">
        <v>268</v>
      </c>
      <c r="O2275" t="s">
        <v>269</v>
      </c>
      <c r="P2275" t="s">
        <v>270</v>
      </c>
      <c r="Q2275" t="s">
        <v>34</v>
      </c>
      <c r="R2275" t="s">
        <v>271</v>
      </c>
      <c r="S2275" t="s">
        <v>34</v>
      </c>
      <c r="T2275" t="s">
        <v>272</v>
      </c>
      <c r="U2275" t="s">
        <v>273</v>
      </c>
      <c r="V2275" t="s">
        <v>52</v>
      </c>
      <c r="W2275" t="s">
        <v>274</v>
      </c>
      <c r="X2275" t="s">
        <v>275</v>
      </c>
      <c r="Y2275" t="s">
        <v>42</v>
      </c>
    </row>
    <row r="2276" spans="1:25" x14ac:dyDescent="0.25">
      <c r="A2276">
        <v>10394</v>
      </c>
      <c r="B2276">
        <v>30</v>
      </c>
      <c r="C2276" t="s">
        <v>4025</v>
      </c>
      <c r="D2276">
        <v>4</v>
      </c>
      <c r="E2276" t="s">
        <v>3780</v>
      </c>
      <c r="F2276" t="s">
        <v>2240</v>
      </c>
      <c r="G2276" t="s">
        <v>28</v>
      </c>
      <c r="H2276">
        <v>1</v>
      </c>
      <c r="I2276">
        <v>3</v>
      </c>
      <c r="J2276">
        <v>2005</v>
      </c>
      <c r="K2276" t="s">
        <v>2246</v>
      </c>
      <c r="L2276">
        <v>62</v>
      </c>
      <c r="M2276" t="s">
        <v>3989</v>
      </c>
      <c r="N2276" t="s">
        <v>268</v>
      </c>
      <c r="O2276" t="s">
        <v>269</v>
      </c>
      <c r="P2276" t="s">
        <v>270</v>
      </c>
      <c r="Q2276" t="s">
        <v>34</v>
      </c>
      <c r="R2276" t="s">
        <v>271</v>
      </c>
      <c r="S2276" t="s">
        <v>34</v>
      </c>
      <c r="T2276" t="s">
        <v>272</v>
      </c>
      <c r="U2276" t="s">
        <v>273</v>
      </c>
      <c r="V2276" t="s">
        <v>52</v>
      </c>
      <c r="W2276" t="s">
        <v>274</v>
      </c>
      <c r="X2276" t="s">
        <v>275</v>
      </c>
      <c r="Y2276" t="s">
        <v>42</v>
      </c>
    </row>
    <row r="2277" spans="1:25" x14ac:dyDescent="0.25">
      <c r="A2277">
        <v>10413</v>
      </c>
      <c r="B2277">
        <v>24</v>
      </c>
      <c r="C2277" t="s">
        <v>4009</v>
      </c>
      <c r="D2277">
        <v>6</v>
      </c>
      <c r="E2277" t="s">
        <v>4026</v>
      </c>
      <c r="F2277" t="s">
        <v>955</v>
      </c>
      <c r="G2277" t="s">
        <v>28</v>
      </c>
      <c r="H2277">
        <v>2</v>
      </c>
      <c r="I2277">
        <v>5</v>
      </c>
      <c r="J2277">
        <v>2005</v>
      </c>
      <c r="K2277" t="s">
        <v>2246</v>
      </c>
      <c r="L2277">
        <v>62</v>
      </c>
      <c r="M2277" t="s">
        <v>3989</v>
      </c>
      <c r="N2277" t="s">
        <v>162</v>
      </c>
      <c r="O2277" t="s">
        <v>163</v>
      </c>
      <c r="P2277" t="s">
        <v>164</v>
      </c>
      <c r="Q2277" t="s">
        <v>34</v>
      </c>
      <c r="R2277" t="s">
        <v>165</v>
      </c>
      <c r="S2277" t="s">
        <v>166</v>
      </c>
      <c r="T2277" t="s">
        <v>167</v>
      </c>
      <c r="U2277" t="s">
        <v>38</v>
      </c>
      <c r="V2277" t="s">
        <v>39</v>
      </c>
      <c r="W2277" t="s">
        <v>168</v>
      </c>
      <c r="X2277" t="s">
        <v>76</v>
      </c>
      <c r="Y2277" t="s">
        <v>42</v>
      </c>
    </row>
    <row r="2278" spans="1:25" x14ac:dyDescent="0.25">
      <c r="A2278">
        <v>10103</v>
      </c>
      <c r="B2278">
        <v>45</v>
      </c>
      <c r="C2278" t="s">
        <v>4027</v>
      </c>
      <c r="D2278">
        <v>7</v>
      </c>
      <c r="E2278" t="s">
        <v>4028</v>
      </c>
      <c r="F2278" t="s">
        <v>277</v>
      </c>
      <c r="G2278" t="s">
        <v>28</v>
      </c>
      <c r="H2278">
        <v>1</v>
      </c>
      <c r="I2278">
        <v>1</v>
      </c>
      <c r="J2278">
        <v>2003</v>
      </c>
      <c r="K2278" t="s">
        <v>957</v>
      </c>
      <c r="L2278">
        <v>64</v>
      </c>
      <c r="M2278" t="s">
        <v>4029</v>
      </c>
      <c r="N2278" t="s">
        <v>201</v>
      </c>
      <c r="O2278" t="s">
        <v>202</v>
      </c>
      <c r="P2278" t="s">
        <v>203</v>
      </c>
      <c r="Q2278" t="s">
        <v>34</v>
      </c>
      <c r="R2278" t="s">
        <v>204</v>
      </c>
      <c r="S2278" t="s">
        <v>34</v>
      </c>
      <c r="T2278" t="s">
        <v>205</v>
      </c>
      <c r="U2278" t="s">
        <v>112</v>
      </c>
      <c r="V2278" t="s">
        <v>52</v>
      </c>
      <c r="W2278" t="s">
        <v>206</v>
      </c>
      <c r="X2278" t="s">
        <v>207</v>
      </c>
      <c r="Y2278" t="s">
        <v>65</v>
      </c>
    </row>
    <row r="2279" spans="1:25" x14ac:dyDescent="0.25">
      <c r="A2279">
        <v>10113</v>
      </c>
      <c r="B2279">
        <v>23</v>
      </c>
      <c r="C2279" t="s">
        <v>4030</v>
      </c>
      <c r="D2279">
        <v>1</v>
      </c>
      <c r="E2279" t="s">
        <v>4031</v>
      </c>
      <c r="F2279" t="s">
        <v>960</v>
      </c>
      <c r="G2279" t="s">
        <v>28</v>
      </c>
      <c r="H2279">
        <v>1</v>
      </c>
      <c r="I2279">
        <v>3</v>
      </c>
      <c r="J2279">
        <v>2003</v>
      </c>
      <c r="K2279" t="s">
        <v>957</v>
      </c>
      <c r="L2279">
        <v>64</v>
      </c>
      <c r="M2279" t="s">
        <v>4029</v>
      </c>
      <c r="N2279" t="s">
        <v>417</v>
      </c>
      <c r="O2279" t="s">
        <v>418</v>
      </c>
      <c r="P2279" t="s">
        <v>419</v>
      </c>
      <c r="Q2279" t="s">
        <v>34</v>
      </c>
      <c r="R2279" t="s">
        <v>420</v>
      </c>
      <c r="S2279" t="s">
        <v>73</v>
      </c>
      <c r="T2279" t="s">
        <v>167</v>
      </c>
      <c r="U2279" t="s">
        <v>38</v>
      </c>
      <c r="V2279" t="s">
        <v>39</v>
      </c>
      <c r="W2279" t="s">
        <v>421</v>
      </c>
      <c r="X2279" t="s">
        <v>422</v>
      </c>
      <c r="Y2279" t="s">
        <v>42</v>
      </c>
    </row>
    <row r="2280" spans="1:25" x14ac:dyDescent="0.25">
      <c r="A2280">
        <v>10126</v>
      </c>
      <c r="B2280">
        <v>26</v>
      </c>
      <c r="C2280" t="s">
        <v>4032</v>
      </c>
      <c r="D2280">
        <v>7</v>
      </c>
      <c r="E2280" t="s">
        <v>4033</v>
      </c>
      <c r="F2280" t="s">
        <v>291</v>
      </c>
      <c r="G2280" t="s">
        <v>28</v>
      </c>
      <c r="H2280">
        <v>2</v>
      </c>
      <c r="I2280">
        <v>5</v>
      </c>
      <c r="J2280">
        <v>2003</v>
      </c>
      <c r="K2280" t="s">
        <v>957</v>
      </c>
      <c r="L2280">
        <v>64</v>
      </c>
      <c r="M2280" t="s">
        <v>4029</v>
      </c>
      <c r="N2280" t="s">
        <v>292</v>
      </c>
      <c r="O2280" t="s">
        <v>293</v>
      </c>
      <c r="P2280" t="s">
        <v>294</v>
      </c>
      <c r="Q2280" t="s">
        <v>34</v>
      </c>
      <c r="R2280" t="s">
        <v>271</v>
      </c>
      <c r="S2280" t="s">
        <v>34</v>
      </c>
      <c r="T2280" t="s">
        <v>295</v>
      </c>
      <c r="U2280" t="s">
        <v>273</v>
      </c>
      <c r="V2280" t="s">
        <v>52</v>
      </c>
      <c r="W2280" t="s">
        <v>296</v>
      </c>
      <c r="X2280" t="s">
        <v>297</v>
      </c>
      <c r="Y2280" t="s">
        <v>42</v>
      </c>
    </row>
    <row r="2281" spans="1:25" x14ac:dyDescent="0.25">
      <c r="A2281">
        <v>10140</v>
      </c>
      <c r="B2281">
        <v>28</v>
      </c>
      <c r="C2281" t="s">
        <v>2812</v>
      </c>
      <c r="D2281">
        <v>7</v>
      </c>
      <c r="E2281" t="s">
        <v>4034</v>
      </c>
      <c r="F2281" t="s">
        <v>299</v>
      </c>
      <c r="G2281" t="s">
        <v>28</v>
      </c>
      <c r="H2281">
        <v>3</v>
      </c>
      <c r="I2281">
        <v>7</v>
      </c>
      <c r="J2281">
        <v>2003</v>
      </c>
      <c r="K2281" t="s">
        <v>957</v>
      </c>
      <c r="L2281">
        <v>64</v>
      </c>
      <c r="M2281" t="s">
        <v>4029</v>
      </c>
      <c r="N2281" t="s">
        <v>88</v>
      </c>
      <c r="O2281" t="s">
        <v>89</v>
      </c>
      <c r="P2281" t="s">
        <v>90</v>
      </c>
      <c r="Q2281" t="s">
        <v>34</v>
      </c>
      <c r="R2281" t="s">
        <v>91</v>
      </c>
      <c r="S2281" t="s">
        <v>73</v>
      </c>
      <c r="T2281" t="s">
        <v>92</v>
      </c>
      <c r="U2281" t="s">
        <v>38</v>
      </c>
      <c r="V2281" t="s">
        <v>39</v>
      </c>
      <c r="W2281" t="s">
        <v>93</v>
      </c>
      <c r="X2281" t="s">
        <v>94</v>
      </c>
      <c r="Y2281" t="s">
        <v>42</v>
      </c>
    </row>
    <row r="2282" spans="1:25" x14ac:dyDescent="0.25">
      <c r="A2282">
        <v>10150</v>
      </c>
      <c r="B2282">
        <v>49</v>
      </c>
      <c r="C2282" t="s">
        <v>2692</v>
      </c>
      <c r="D2282">
        <v>4</v>
      </c>
      <c r="E2282" t="s">
        <v>4035</v>
      </c>
      <c r="F2282" t="s">
        <v>301</v>
      </c>
      <c r="G2282" t="s">
        <v>28</v>
      </c>
      <c r="H2282">
        <v>3</v>
      </c>
      <c r="I2282">
        <v>9</v>
      </c>
      <c r="J2282">
        <v>2003</v>
      </c>
      <c r="K2282" t="s">
        <v>957</v>
      </c>
      <c r="L2282">
        <v>64</v>
      </c>
      <c r="M2282" t="s">
        <v>4029</v>
      </c>
      <c r="N2282" t="s">
        <v>302</v>
      </c>
      <c r="O2282" t="s">
        <v>303</v>
      </c>
      <c r="P2282" t="s">
        <v>304</v>
      </c>
      <c r="Q2282" t="s">
        <v>34</v>
      </c>
      <c r="R2282" t="s">
        <v>305</v>
      </c>
      <c r="S2282" t="s">
        <v>34</v>
      </c>
      <c r="T2282" t="s">
        <v>306</v>
      </c>
      <c r="U2282" t="s">
        <v>305</v>
      </c>
      <c r="V2282" t="s">
        <v>307</v>
      </c>
      <c r="W2282" t="s">
        <v>308</v>
      </c>
      <c r="X2282" t="s">
        <v>309</v>
      </c>
      <c r="Y2282" t="s">
        <v>42</v>
      </c>
    </row>
    <row r="2283" spans="1:25" x14ac:dyDescent="0.25">
      <c r="A2283">
        <v>10164</v>
      </c>
      <c r="B2283">
        <v>49</v>
      </c>
      <c r="C2283" t="s">
        <v>4036</v>
      </c>
      <c r="D2283">
        <v>5</v>
      </c>
      <c r="E2283" t="s">
        <v>4037</v>
      </c>
      <c r="F2283" t="s">
        <v>723</v>
      </c>
      <c r="G2283" t="s">
        <v>724</v>
      </c>
      <c r="H2283">
        <v>4</v>
      </c>
      <c r="I2283">
        <v>10</v>
      </c>
      <c r="J2283">
        <v>2003</v>
      </c>
      <c r="K2283" t="s">
        <v>957</v>
      </c>
      <c r="L2283">
        <v>64</v>
      </c>
      <c r="M2283" t="s">
        <v>4029</v>
      </c>
      <c r="N2283" t="s">
        <v>725</v>
      </c>
      <c r="O2283" t="s">
        <v>726</v>
      </c>
      <c r="P2283" t="s">
        <v>727</v>
      </c>
      <c r="Q2283" t="s">
        <v>34</v>
      </c>
      <c r="R2283" t="s">
        <v>728</v>
      </c>
      <c r="S2283" t="s">
        <v>34</v>
      </c>
      <c r="T2283" t="s">
        <v>729</v>
      </c>
      <c r="U2283" t="s">
        <v>226</v>
      </c>
      <c r="V2283" t="s">
        <v>52</v>
      </c>
      <c r="W2283" t="s">
        <v>730</v>
      </c>
      <c r="X2283" t="s">
        <v>731</v>
      </c>
      <c r="Y2283" t="s">
        <v>42</v>
      </c>
    </row>
    <row r="2284" spans="1:25" x14ac:dyDescent="0.25">
      <c r="A2284">
        <v>10175</v>
      </c>
      <c r="B2284">
        <v>29</v>
      </c>
      <c r="C2284" t="s">
        <v>4038</v>
      </c>
      <c r="D2284">
        <v>12</v>
      </c>
      <c r="E2284" t="s">
        <v>4039</v>
      </c>
      <c r="F2284" t="s">
        <v>318</v>
      </c>
      <c r="G2284" t="s">
        <v>28</v>
      </c>
      <c r="H2284">
        <v>4</v>
      </c>
      <c r="I2284">
        <v>11</v>
      </c>
      <c r="J2284">
        <v>2003</v>
      </c>
      <c r="K2284" t="s">
        <v>957</v>
      </c>
      <c r="L2284">
        <v>64</v>
      </c>
      <c r="M2284" t="s">
        <v>4029</v>
      </c>
      <c r="N2284" t="s">
        <v>574</v>
      </c>
      <c r="O2284" t="s">
        <v>575</v>
      </c>
      <c r="P2284" t="s">
        <v>576</v>
      </c>
      <c r="Q2284" t="s">
        <v>34</v>
      </c>
      <c r="R2284" t="s">
        <v>577</v>
      </c>
      <c r="S2284" t="s">
        <v>34</v>
      </c>
      <c r="T2284" t="s">
        <v>578</v>
      </c>
      <c r="U2284" t="s">
        <v>262</v>
      </c>
      <c r="V2284" t="s">
        <v>52</v>
      </c>
      <c r="W2284" t="s">
        <v>84</v>
      </c>
      <c r="X2284" t="s">
        <v>579</v>
      </c>
      <c r="Y2284" t="s">
        <v>42</v>
      </c>
    </row>
    <row r="2285" spans="1:25" x14ac:dyDescent="0.25">
      <c r="A2285">
        <v>10183</v>
      </c>
      <c r="B2285">
        <v>49</v>
      </c>
      <c r="C2285" t="s">
        <v>1139</v>
      </c>
      <c r="D2285">
        <v>4</v>
      </c>
      <c r="E2285" t="s">
        <v>4040</v>
      </c>
      <c r="F2285" t="s">
        <v>328</v>
      </c>
      <c r="G2285" t="s">
        <v>28</v>
      </c>
      <c r="H2285">
        <v>4</v>
      </c>
      <c r="I2285">
        <v>11</v>
      </c>
      <c r="J2285">
        <v>2003</v>
      </c>
      <c r="K2285" t="s">
        <v>957</v>
      </c>
      <c r="L2285">
        <v>64</v>
      </c>
      <c r="M2285" t="s">
        <v>4029</v>
      </c>
      <c r="N2285" t="s">
        <v>329</v>
      </c>
      <c r="O2285" t="s">
        <v>330</v>
      </c>
      <c r="P2285" t="s">
        <v>331</v>
      </c>
      <c r="Q2285" t="s">
        <v>34</v>
      </c>
      <c r="R2285" t="s">
        <v>332</v>
      </c>
      <c r="S2285" t="s">
        <v>214</v>
      </c>
      <c r="T2285" t="s">
        <v>333</v>
      </c>
      <c r="U2285" t="s">
        <v>38</v>
      </c>
      <c r="V2285" t="s">
        <v>39</v>
      </c>
      <c r="W2285" t="s">
        <v>334</v>
      </c>
      <c r="X2285" t="s">
        <v>335</v>
      </c>
      <c r="Y2285" t="s">
        <v>65</v>
      </c>
    </row>
    <row r="2286" spans="1:25" x14ac:dyDescent="0.25">
      <c r="A2286">
        <v>10194</v>
      </c>
      <c r="B2286">
        <v>39</v>
      </c>
      <c r="C2286" t="s">
        <v>4036</v>
      </c>
      <c r="D2286">
        <v>7</v>
      </c>
      <c r="E2286" t="s">
        <v>4041</v>
      </c>
      <c r="F2286" t="s">
        <v>337</v>
      </c>
      <c r="G2286" t="s">
        <v>28</v>
      </c>
      <c r="H2286">
        <v>4</v>
      </c>
      <c r="I2286">
        <v>11</v>
      </c>
      <c r="J2286">
        <v>2003</v>
      </c>
      <c r="K2286" t="s">
        <v>957</v>
      </c>
      <c r="L2286">
        <v>64</v>
      </c>
      <c r="M2286" t="s">
        <v>4029</v>
      </c>
      <c r="N2286" t="s">
        <v>338</v>
      </c>
      <c r="O2286" t="s">
        <v>339</v>
      </c>
      <c r="P2286" t="s">
        <v>340</v>
      </c>
      <c r="Q2286" t="s">
        <v>34</v>
      </c>
      <c r="R2286" t="s">
        <v>341</v>
      </c>
      <c r="S2286" t="s">
        <v>34</v>
      </c>
      <c r="T2286" t="s">
        <v>342</v>
      </c>
      <c r="U2286" t="s">
        <v>51</v>
      </c>
      <c r="V2286" t="s">
        <v>52</v>
      </c>
      <c r="W2286" t="s">
        <v>343</v>
      </c>
      <c r="X2286" t="s">
        <v>344</v>
      </c>
      <c r="Y2286" t="s">
        <v>42</v>
      </c>
    </row>
    <row r="2287" spans="1:25" x14ac:dyDescent="0.25">
      <c r="A2287">
        <v>10206</v>
      </c>
      <c r="B2287">
        <v>36</v>
      </c>
      <c r="C2287" t="s">
        <v>4042</v>
      </c>
      <c r="D2287">
        <v>2</v>
      </c>
      <c r="E2287" t="s">
        <v>4043</v>
      </c>
      <c r="F2287" t="s">
        <v>346</v>
      </c>
      <c r="G2287" t="s">
        <v>28</v>
      </c>
      <c r="H2287">
        <v>4</v>
      </c>
      <c r="I2287">
        <v>12</v>
      </c>
      <c r="J2287">
        <v>2003</v>
      </c>
      <c r="K2287" t="s">
        <v>957</v>
      </c>
      <c r="L2287">
        <v>64</v>
      </c>
      <c r="M2287" t="s">
        <v>4029</v>
      </c>
      <c r="N2287" t="s">
        <v>347</v>
      </c>
      <c r="O2287" t="s">
        <v>348</v>
      </c>
      <c r="P2287" t="s">
        <v>349</v>
      </c>
      <c r="Q2287" t="s">
        <v>34</v>
      </c>
      <c r="R2287" t="s">
        <v>350</v>
      </c>
      <c r="S2287" t="s">
        <v>351</v>
      </c>
      <c r="T2287" t="s">
        <v>352</v>
      </c>
      <c r="U2287" t="s">
        <v>353</v>
      </c>
      <c r="V2287" t="s">
        <v>39</v>
      </c>
      <c r="W2287" t="s">
        <v>354</v>
      </c>
      <c r="X2287" t="s">
        <v>355</v>
      </c>
      <c r="Y2287" t="s">
        <v>42</v>
      </c>
    </row>
    <row r="2288" spans="1:25" x14ac:dyDescent="0.25">
      <c r="A2288">
        <v>10217</v>
      </c>
      <c r="B2288">
        <v>39</v>
      </c>
      <c r="C2288" t="s">
        <v>4044</v>
      </c>
      <c r="D2288">
        <v>7</v>
      </c>
      <c r="E2288" t="s">
        <v>4045</v>
      </c>
      <c r="F2288" t="s">
        <v>742</v>
      </c>
      <c r="G2288" t="s">
        <v>28</v>
      </c>
      <c r="H2288">
        <v>1</v>
      </c>
      <c r="I2288">
        <v>2</v>
      </c>
      <c r="J2288">
        <v>2004</v>
      </c>
      <c r="K2288" t="s">
        <v>957</v>
      </c>
      <c r="L2288">
        <v>64</v>
      </c>
      <c r="M2288" t="s">
        <v>4029</v>
      </c>
      <c r="N2288" t="s">
        <v>743</v>
      </c>
      <c r="O2288" t="s">
        <v>744</v>
      </c>
      <c r="P2288" t="s">
        <v>745</v>
      </c>
      <c r="Q2288" t="s">
        <v>746</v>
      </c>
      <c r="R2288" t="s">
        <v>305</v>
      </c>
      <c r="S2288" t="s">
        <v>34</v>
      </c>
      <c r="T2288" t="s">
        <v>747</v>
      </c>
      <c r="U2288" t="s">
        <v>305</v>
      </c>
      <c r="V2288" t="s">
        <v>140</v>
      </c>
      <c r="W2288" t="s">
        <v>748</v>
      </c>
      <c r="X2288" t="s">
        <v>749</v>
      </c>
      <c r="Y2288" t="s">
        <v>42</v>
      </c>
    </row>
    <row r="2289" spans="1:25" x14ac:dyDescent="0.25">
      <c r="A2289">
        <v>10229</v>
      </c>
      <c r="B2289">
        <v>30</v>
      </c>
      <c r="C2289" t="s">
        <v>4046</v>
      </c>
      <c r="D2289">
        <v>12</v>
      </c>
      <c r="E2289" t="s">
        <v>4047</v>
      </c>
      <c r="F2289" t="s">
        <v>751</v>
      </c>
      <c r="G2289" t="s">
        <v>28</v>
      </c>
      <c r="H2289">
        <v>1</v>
      </c>
      <c r="I2289">
        <v>3</v>
      </c>
      <c r="J2289">
        <v>2004</v>
      </c>
      <c r="K2289" t="s">
        <v>957</v>
      </c>
      <c r="L2289">
        <v>64</v>
      </c>
      <c r="M2289" t="s">
        <v>4029</v>
      </c>
      <c r="N2289" t="s">
        <v>417</v>
      </c>
      <c r="O2289" t="s">
        <v>418</v>
      </c>
      <c r="P2289" t="s">
        <v>419</v>
      </c>
      <c r="Q2289" t="s">
        <v>34</v>
      </c>
      <c r="R2289" t="s">
        <v>420</v>
      </c>
      <c r="S2289" t="s">
        <v>73</v>
      </c>
      <c r="T2289" t="s">
        <v>167</v>
      </c>
      <c r="U2289" t="s">
        <v>38</v>
      </c>
      <c r="V2289" t="s">
        <v>39</v>
      </c>
      <c r="W2289" t="s">
        <v>421</v>
      </c>
      <c r="X2289" t="s">
        <v>422</v>
      </c>
      <c r="Y2289" t="s">
        <v>42</v>
      </c>
    </row>
    <row r="2290" spans="1:25" x14ac:dyDescent="0.25">
      <c r="A2290">
        <v>10245</v>
      </c>
      <c r="B2290">
        <v>44</v>
      </c>
      <c r="C2290" t="s">
        <v>2808</v>
      </c>
      <c r="D2290">
        <v>5</v>
      </c>
      <c r="E2290" t="s">
        <v>4048</v>
      </c>
      <c r="F2290" t="s">
        <v>371</v>
      </c>
      <c r="G2290" t="s">
        <v>28</v>
      </c>
      <c r="H2290">
        <v>2</v>
      </c>
      <c r="I2290">
        <v>5</v>
      </c>
      <c r="J2290">
        <v>2004</v>
      </c>
      <c r="K2290" t="s">
        <v>957</v>
      </c>
      <c r="L2290">
        <v>64</v>
      </c>
      <c r="M2290" t="s">
        <v>4029</v>
      </c>
      <c r="N2290" t="s">
        <v>372</v>
      </c>
      <c r="O2290" t="s">
        <v>373</v>
      </c>
      <c r="P2290" t="s">
        <v>374</v>
      </c>
      <c r="Q2290" t="s">
        <v>34</v>
      </c>
      <c r="R2290" t="s">
        <v>375</v>
      </c>
      <c r="S2290" t="s">
        <v>166</v>
      </c>
      <c r="T2290" t="s">
        <v>376</v>
      </c>
      <c r="U2290" t="s">
        <v>38</v>
      </c>
      <c r="V2290" t="s">
        <v>39</v>
      </c>
      <c r="W2290" t="s">
        <v>121</v>
      </c>
      <c r="X2290" t="s">
        <v>377</v>
      </c>
      <c r="Y2290" t="s">
        <v>65</v>
      </c>
    </row>
    <row r="2291" spans="1:25" x14ac:dyDescent="0.25">
      <c r="A2291">
        <v>10258</v>
      </c>
      <c r="B2291">
        <v>20</v>
      </c>
      <c r="C2291" t="s">
        <v>4049</v>
      </c>
      <c r="D2291">
        <v>2</v>
      </c>
      <c r="E2291" t="s">
        <v>4050</v>
      </c>
      <c r="F2291" t="s">
        <v>379</v>
      </c>
      <c r="G2291" t="s">
        <v>28</v>
      </c>
      <c r="H2291">
        <v>2</v>
      </c>
      <c r="I2291">
        <v>6</v>
      </c>
      <c r="J2291">
        <v>2004</v>
      </c>
      <c r="K2291" t="s">
        <v>957</v>
      </c>
      <c r="L2291">
        <v>64</v>
      </c>
      <c r="M2291" t="s">
        <v>4029</v>
      </c>
      <c r="N2291" t="s">
        <v>380</v>
      </c>
      <c r="O2291" t="s">
        <v>381</v>
      </c>
      <c r="P2291" t="s">
        <v>382</v>
      </c>
      <c r="Q2291" t="s">
        <v>34</v>
      </c>
      <c r="R2291" t="s">
        <v>383</v>
      </c>
      <c r="S2291" t="s">
        <v>384</v>
      </c>
      <c r="T2291" t="s">
        <v>385</v>
      </c>
      <c r="U2291" t="s">
        <v>307</v>
      </c>
      <c r="V2291" t="s">
        <v>307</v>
      </c>
      <c r="W2291" t="s">
        <v>386</v>
      </c>
      <c r="X2291" t="s">
        <v>387</v>
      </c>
      <c r="Y2291" t="s">
        <v>42</v>
      </c>
    </row>
    <row r="2292" spans="1:25" x14ac:dyDescent="0.25">
      <c r="A2292">
        <v>10270</v>
      </c>
      <c r="B2292">
        <v>21</v>
      </c>
      <c r="C2292" t="s">
        <v>4051</v>
      </c>
      <c r="D2292">
        <v>5</v>
      </c>
      <c r="E2292" t="s">
        <v>4052</v>
      </c>
      <c r="F2292" t="s">
        <v>389</v>
      </c>
      <c r="G2292" t="s">
        <v>28</v>
      </c>
      <c r="H2292">
        <v>3</v>
      </c>
      <c r="I2292">
        <v>7</v>
      </c>
      <c r="J2292">
        <v>2004</v>
      </c>
      <c r="K2292" t="s">
        <v>957</v>
      </c>
      <c r="L2292">
        <v>64</v>
      </c>
      <c r="M2292" t="s">
        <v>4029</v>
      </c>
      <c r="N2292" t="s">
        <v>233</v>
      </c>
      <c r="O2292" t="s">
        <v>234</v>
      </c>
      <c r="P2292" t="s">
        <v>235</v>
      </c>
      <c r="Q2292" t="s">
        <v>236</v>
      </c>
      <c r="R2292" t="s">
        <v>237</v>
      </c>
      <c r="S2292" t="s">
        <v>238</v>
      </c>
      <c r="T2292" t="s">
        <v>239</v>
      </c>
      <c r="U2292" t="s">
        <v>139</v>
      </c>
      <c r="V2292" t="s">
        <v>140</v>
      </c>
      <c r="W2292" t="s">
        <v>240</v>
      </c>
      <c r="X2292" t="s">
        <v>241</v>
      </c>
      <c r="Y2292" t="s">
        <v>42</v>
      </c>
    </row>
    <row r="2293" spans="1:25" x14ac:dyDescent="0.25">
      <c r="A2293">
        <v>10281</v>
      </c>
      <c r="B2293">
        <v>36</v>
      </c>
      <c r="C2293" t="s">
        <v>4053</v>
      </c>
      <c r="D2293">
        <v>12</v>
      </c>
      <c r="E2293" t="s">
        <v>4054</v>
      </c>
      <c r="F2293" t="s">
        <v>756</v>
      </c>
      <c r="G2293" t="s">
        <v>28</v>
      </c>
      <c r="H2293">
        <v>3</v>
      </c>
      <c r="I2293">
        <v>8</v>
      </c>
      <c r="J2293">
        <v>2004</v>
      </c>
      <c r="K2293" t="s">
        <v>957</v>
      </c>
      <c r="L2293">
        <v>64</v>
      </c>
      <c r="M2293" t="s">
        <v>4029</v>
      </c>
      <c r="N2293" t="s">
        <v>210</v>
      </c>
      <c r="O2293" t="s">
        <v>211</v>
      </c>
      <c r="P2293" t="s">
        <v>212</v>
      </c>
      <c r="Q2293" t="s">
        <v>34</v>
      </c>
      <c r="R2293" t="s">
        <v>213</v>
      </c>
      <c r="S2293" t="s">
        <v>214</v>
      </c>
      <c r="T2293" t="s">
        <v>215</v>
      </c>
      <c r="U2293" t="s">
        <v>38</v>
      </c>
      <c r="V2293" t="s">
        <v>39</v>
      </c>
      <c r="W2293" t="s">
        <v>40</v>
      </c>
      <c r="X2293" t="s">
        <v>216</v>
      </c>
      <c r="Y2293" t="s">
        <v>42</v>
      </c>
    </row>
    <row r="2294" spans="1:25" x14ac:dyDescent="0.25">
      <c r="A2294">
        <v>10291</v>
      </c>
      <c r="B2294">
        <v>32</v>
      </c>
      <c r="C2294" t="s">
        <v>4055</v>
      </c>
      <c r="D2294">
        <v>7</v>
      </c>
      <c r="E2294" t="s">
        <v>4056</v>
      </c>
      <c r="F2294" t="s">
        <v>400</v>
      </c>
      <c r="G2294" t="s">
        <v>28</v>
      </c>
      <c r="H2294">
        <v>3</v>
      </c>
      <c r="I2294">
        <v>9</v>
      </c>
      <c r="J2294">
        <v>2004</v>
      </c>
      <c r="K2294" t="s">
        <v>957</v>
      </c>
      <c r="L2294">
        <v>64</v>
      </c>
      <c r="M2294" t="s">
        <v>4029</v>
      </c>
      <c r="N2294" t="s">
        <v>401</v>
      </c>
      <c r="O2294" t="s">
        <v>402</v>
      </c>
      <c r="P2294" t="s">
        <v>403</v>
      </c>
      <c r="Q2294" t="s">
        <v>34</v>
      </c>
      <c r="R2294" t="s">
        <v>404</v>
      </c>
      <c r="S2294" t="s">
        <v>34</v>
      </c>
      <c r="T2294" t="s">
        <v>405</v>
      </c>
      <c r="U2294" t="s">
        <v>287</v>
      </c>
      <c r="V2294" t="s">
        <v>52</v>
      </c>
      <c r="W2294" t="s">
        <v>406</v>
      </c>
      <c r="X2294" t="s">
        <v>316</v>
      </c>
      <c r="Y2294" t="s">
        <v>42</v>
      </c>
    </row>
    <row r="2295" spans="1:25" x14ac:dyDescent="0.25">
      <c r="A2295">
        <v>10304</v>
      </c>
      <c r="B2295">
        <v>36</v>
      </c>
      <c r="C2295" t="s">
        <v>4046</v>
      </c>
      <c r="D2295">
        <v>2</v>
      </c>
      <c r="E2295" t="s">
        <v>4057</v>
      </c>
      <c r="F2295" t="s">
        <v>408</v>
      </c>
      <c r="G2295" t="s">
        <v>28</v>
      </c>
      <c r="H2295">
        <v>4</v>
      </c>
      <c r="I2295">
        <v>10</v>
      </c>
      <c r="J2295">
        <v>2004</v>
      </c>
      <c r="K2295" t="s">
        <v>957</v>
      </c>
      <c r="L2295">
        <v>64</v>
      </c>
      <c r="M2295" t="s">
        <v>4029</v>
      </c>
      <c r="N2295" t="s">
        <v>409</v>
      </c>
      <c r="O2295" t="s">
        <v>410</v>
      </c>
      <c r="P2295" t="s">
        <v>411</v>
      </c>
      <c r="Q2295" t="s">
        <v>34</v>
      </c>
      <c r="R2295" t="s">
        <v>412</v>
      </c>
      <c r="S2295" t="s">
        <v>34</v>
      </c>
      <c r="T2295" t="s">
        <v>413</v>
      </c>
      <c r="U2295" t="s">
        <v>51</v>
      </c>
      <c r="V2295" t="s">
        <v>52</v>
      </c>
      <c r="W2295" t="s">
        <v>414</v>
      </c>
      <c r="X2295" t="s">
        <v>64</v>
      </c>
      <c r="Y2295" t="s">
        <v>42</v>
      </c>
    </row>
    <row r="2296" spans="1:25" x14ac:dyDescent="0.25">
      <c r="A2296">
        <v>10313</v>
      </c>
      <c r="B2296">
        <v>34</v>
      </c>
      <c r="C2296" t="s">
        <v>4058</v>
      </c>
      <c r="D2296">
        <v>10</v>
      </c>
      <c r="E2296" t="s">
        <v>4059</v>
      </c>
      <c r="F2296" t="s">
        <v>761</v>
      </c>
      <c r="G2296" t="s">
        <v>28</v>
      </c>
      <c r="H2296">
        <v>4</v>
      </c>
      <c r="I2296">
        <v>10</v>
      </c>
      <c r="J2296">
        <v>2004</v>
      </c>
      <c r="K2296" t="s">
        <v>957</v>
      </c>
      <c r="L2296">
        <v>64</v>
      </c>
      <c r="M2296" t="s">
        <v>4029</v>
      </c>
      <c r="N2296" t="s">
        <v>347</v>
      </c>
      <c r="O2296" t="s">
        <v>348</v>
      </c>
      <c r="P2296" t="s">
        <v>349</v>
      </c>
      <c r="Q2296" t="s">
        <v>34</v>
      </c>
      <c r="R2296" t="s">
        <v>350</v>
      </c>
      <c r="S2296" t="s">
        <v>351</v>
      </c>
      <c r="T2296" t="s">
        <v>352</v>
      </c>
      <c r="U2296" t="s">
        <v>353</v>
      </c>
      <c r="V2296" t="s">
        <v>39</v>
      </c>
      <c r="W2296" t="s">
        <v>354</v>
      </c>
      <c r="X2296" t="s">
        <v>355</v>
      </c>
      <c r="Y2296" t="s">
        <v>42</v>
      </c>
    </row>
    <row r="2297" spans="1:25" x14ac:dyDescent="0.25">
      <c r="A2297">
        <v>10324</v>
      </c>
      <c r="B2297">
        <v>48</v>
      </c>
      <c r="C2297" t="s">
        <v>77</v>
      </c>
      <c r="D2297">
        <v>4</v>
      </c>
      <c r="E2297" t="s">
        <v>2192</v>
      </c>
      <c r="F2297" t="s">
        <v>676</v>
      </c>
      <c r="G2297" t="s">
        <v>28</v>
      </c>
      <c r="H2297">
        <v>4</v>
      </c>
      <c r="I2297">
        <v>11</v>
      </c>
      <c r="J2297">
        <v>2004</v>
      </c>
      <c r="K2297" t="s">
        <v>957</v>
      </c>
      <c r="L2297">
        <v>64</v>
      </c>
      <c r="M2297" t="s">
        <v>4029</v>
      </c>
      <c r="N2297" t="s">
        <v>145</v>
      </c>
      <c r="O2297" t="s">
        <v>146</v>
      </c>
      <c r="P2297" t="s">
        <v>147</v>
      </c>
      <c r="Q2297" t="s">
        <v>148</v>
      </c>
      <c r="R2297" t="s">
        <v>35</v>
      </c>
      <c r="S2297" t="s">
        <v>36</v>
      </c>
      <c r="T2297" t="s">
        <v>37</v>
      </c>
      <c r="U2297" t="s">
        <v>38</v>
      </c>
      <c r="V2297" t="s">
        <v>39</v>
      </c>
      <c r="W2297" t="s">
        <v>149</v>
      </c>
      <c r="X2297" t="s">
        <v>150</v>
      </c>
      <c r="Y2297" t="s">
        <v>229</v>
      </c>
    </row>
    <row r="2298" spans="1:25" x14ac:dyDescent="0.25">
      <c r="A2298">
        <v>10333</v>
      </c>
      <c r="B2298">
        <v>33</v>
      </c>
      <c r="C2298" t="s">
        <v>4060</v>
      </c>
      <c r="D2298">
        <v>4</v>
      </c>
      <c r="E2298" t="s">
        <v>4061</v>
      </c>
      <c r="F2298" t="s">
        <v>432</v>
      </c>
      <c r="G2298" t="s">
        <v>28</v>
      </c>
      <c r="H2298">
        <v>4</v>
      </c>
      <c r="I2298">
        <v>11</v>
      </c>
      <c r="J2298">
        <v>2004</v>
      </c>
      <c r="K2298" t="s">
        <v>957</v>
      </c>
      <c r="L2298">
        <v>64</v>
      </c>
      <c r="M2298" t="s">
        <v>4029</v>
      </c>
      <c r="N2298" t="s">
        <v>118</v>
      </c>
      <c r="O2298" t="s">
        <v>119</v>
      </c>
      <c r="P2298" t="s">
        <v>120</v>
      </c>
      <c r="Q2298" t="s">
        <v>34</v>
      </c>
      <c r="R2298" t="s">
        <v>83</v>
      </c>
      <c r="S2298" t="s">
        <v>73</v>
      </c>
      <c r="T2298" t="s">
        <v>34</v>
      </c>
      <c r="U2298" t="s">
        <v>38</v>
      </c>
      <c r="V2298" t="s">
        <v>39</v>
      </c>
      <c r="W2298" t="s">
        <v>121</v>
      </c>
      <c r="X2298" t="s">
        <v>76</v>
      </c>
      <c r="Y2298" t="s">
        <v>42</v>
      </c>
    </row>
    <row r="2299" spans="1:25" x14ac:dyDescent="0.25">
      <c r="A2299">
        <v>10348</v>
      </c>
      <c r="B2299">
        <v>31</v>
      </c>
      <c r="C2299" t="s">
        <v>77</v>
      </c>
      <c r="D2299">
        <v>5</v>
      </c>
      <c r="E2299" t="s">
        <v>4062</v>
      </c>
      <c r="F2299" t="s">
        <v>665</v>
      </c>
      <c r="G2299" t="s">
        <v>28</v>
      </c>
      <c r="H2299">
        <v>4</v>
      </c>
      <c r="I2299">
        <v>11</v>
      </c>
      <c r="J2299">
        <v>2004</v>
      </c>
      <c r="K2299" t="s">
        <v>957</v>
      </c>
      <c r="L2299">
        <v>64</v>
      </c>
      <c r="M2299" t="s">
        <v>4029</v>
      </c>
      <c r="N2299" t="s">
        <v>292</v>
      </c>
      <c r="O2299" t="s">
        <v>293</v>
      </c>
      <c r="P2299" t="s">
        <v>294</v>
      </c>
      <c r="Q2299" t="s">
        <v>34</v>
      </c>
      <c r="R2299" t="s">
        <v>271</v>
      </c>
      <c r="S2299" t="s">
        <v>34</v>
      </c>
      <c r="T2299" t="s">
        <v>295</v>
      </c>
      <c r="U2299" t="s">
        <v>273</v>
      </c>
      <c r="V2299" t="s">
        <v>52</v>
      </c>
      <c r="W2299" t="s">
        <v>296</v>
      </c>
      <c r="X2299" t="s">
        <v>297</v>
      </c>
      <c r="Y2299" t="s">
        <v>65</v>
      </c>
    </row>
    <row r="2300" spans="1:25" x14ac:dyDescent="0.25">
      <c r="A2300">
        <v>10358</v>
      </c>
      <c r="B2300">
        <v>36</v>
      </c>
      <c r="C2300" t="s">
        <v>77</v>
      </c>
      <c r="D2300">
        <v>2</v>
      </c>
      <c r="E2300" t="s">
        <v>4063</v>
      </c>
      <c r="F2300" t="s">
        <v>436</v>
      </c>
      <c r="G2300" t="s">
        <v>28</v>
      </c>
      <c r="H2300">
        <v>4</v>
      </c>
      <c r="I2300">
        <v>12</v>
      </c>
      <c r="J2300">
        <v>2004</v>
      </c>
      <c r="K2300" t="s">
        <v>957</v>
      </c>
      <c r="L2300">
        <v>64</v>
      </c>
      <c r="M2300" t="s">
        <v>4029</v>
      </c>
      <c r="N2300" t="s">
        <v>268</v>
      </c>
      <c r="O2300" t="s">
        <v>269</v>
      </c>
      <c r="P2300" t="s">
        <v>270</v>
      </c>
      <c r="Q2300" t="s">
        <v>34</v>
      </c>
      <c r="R2300" t="s">
        <v>271</v>
      </c>
      <c r="S2300" t="s">
        <v>34</v>
      </c>
      <c r="T2300" t="s">
        <v>272</v>
      </c>
      <c r="U2300" t="s">
        <v>273</v>
      </c>
      <c r="V2300" t="s">
        <v>52</v>
      </c>
      <c r="W2300" t="s">
        <v>274</v>
      </c>
      <c r="X2300" t="s">
        <v>275</v>
      </c>
      <c r="Y2300" t="s">
        <v>65</v>
      </c>
    </row>
    <row r="2301" spans="1:25" x14ac:dyDescent="0.25">
      <c r="A2301">
        <v>10370</v>
      </c>
      <c r="B2301">
        <v>25</v>
      </c>
      <c r="C2301" t="s">
        <v>77</v>
      </c>
      <c r="D2301">
        <v>3</v>
      </c>
      <c r="E2301" t="s">
        <v>4064</v>
      </c>
      <c r="F2301" t="s">
        <v>438</v>
      </c>
      <c r="G2301" t="s">
        <v>28</v>
      </c>
      <c r="H2301">
        <v>1</v>
      </c>
      <c r="I2301">
        <v>1</v>
      </c>
      <c r="J2301">
        <v>2005</v>
      </c>
      <c r="K2301" t="s">
        <v>957</v>
      </c>
      <c r="L2301">
        <v>64</v>
      </c>
      <c r="M2301" t="s">
        <v>4029</v>
      </c>
      <c r="N2301" t="s">
        <v>448</v>
      </c>
      <c r="O2301" t="s">
        <v>449</v>
      </c>
      <c r="P2301" t="s">
        <v>450</v>
      </c>
      <c r="Q2301" t="s">
        <v>451</v>
      </c>
      <c r="R2301" t="s">
        <v>452</v>
      </c>
      <c r="S2301" t="s">
        <v>238</v>
      </c>
      <c r="T2301" t="s">
        <v>453</v>
      </c>
      <c r="U2301" t="s">
        <v>139</v>
      </c>
      <c r="V2301" t="s">
        <v>140</v>
      </c>
      <c r="W2301" t="s">
        <v>454</v>
      </c>
      <c r="X2301" t="s">
        <v>455</v>
      </c>
      <c r="Y2301" t="s">
        <v>65</v>
      </c>
    </row>
    <row r="2302" spans="1:25" x14ac:dyDescent="0.25">
      <c r="A2302">
        <v>10382</v>
      </c>
      <c r="B2302">
        <v>48</v>
      </c>
      <c r="C2302" t="s">
        <v>77</v>
      </c>
      <c r="D2302">
        <v>8</v>
      </c>
      <c r="E2302" t="s">
        <v>4065</v>
      </c>
      <c r="F2302" t="s">
        <v>445</v>
      </c>
      <c r="G2302" t="s">
        <v>28</v>
      </c>
      <c r="H2302">
        <v>1</v>
      </c>
      <c r="I2302">
        <v>2</v>
      </c>
      <c r="J2302">
        <v>2005</v>
      </c>
      <c r="K2302" t="s">
        <v>957</v>
      </c>
      <c r="L2302">
        <v>64</v>
      </c>
      <c r="M2302" t="s">
        <v>4029</v>
      </c>
      <c r="N2302" t="s">
        <v>417</v>
      </c>
      <c r="O2302" t="s">
        <v>418</v>
      </c>
      <c r="P2302" t="s">
        <v>419</v>
      </c>
      <c r="Q2302" t="s">
        <v>34</v>
      </c>
      <c r="R2302" t="s">
        <v>420</v>
      </c>
      <c r="S2302" t="s">
        <v>73</v>
      </c>
      <c r="T2302" t="s">
        <v>167</v>
      </c>
      <c r="U2302" t="s">
        <v>38</v>
      </c>
      <c r="V2302" t="s">
        <v>39</v>
      </c>
      <c r="W2302" t="s">
        <v>421</v>
      </c>
      <c r="X2302" t="s">
        <v>422</v>
      </c>
      <c r="Y2302" t="s">
        <v>65</v>
      </c>
    </row>
    <row r="2303" spans="1:25" x14ac:dyDescent="0.25">
      <c r="A2303">
        <v>10411</v>
      </c>
      <c r="B2303">
        <v>27</v>
      </c>
      <c r="C2303" t="s">
        <v>2808</v>
      </c>
      <c r="D2303">
        <v>5</v>
      </c>
      <c r="E2303" t="s">
        <v>4066</v>
      </c>
      <c r="F2303" t="s">
        <v>457</v>
      </c>
      <c r="G2303" t="s">
        <v>28</v>
      </c>
      <c r="H2303">
        <v>2</v>
      </c>
      <c r="I2303">
        <v>5</v>
      </c>
      <c r="J2303">
        <v>2005</v>
      </c>
      <c r="K2303" t="s">
        <v>957</v>
      </c>
      <c r="L2303">
        <v>64</v>
      </c>
      <c r="M2303" t="s">
        <v>4029</v>
      </c>
      <c r="N2303" t="s">
        <v>458</v>
      </c>
      <c r="O2303" t="s">
        <v>459</v>
      </c>
      <c r="P2303" t="s">
        <v>460</v>
      </c>
      <c r="Q2303" t="s">
        <v>34</v>
      </c>
      <c r="R2303" t="s">
        <v>461</v>
      </c>
      <c r="S2303" t="s">
        <v>462</v>
      </c>
      <c r="T2303" t="s">
        <v>463</v>
      </c>
      <c r="U2303" t="s">
        <v>353</v>
      </c>
      <c r="V2303" t="s">
        <v>39</v>
      </c>
      <c r="W2303" t="s">
        <v>464</v>
      </c>
      <c r="X2303" t="s">
        <v>465</v>
      </c>
      <c r="Y2303" t="s">
        <v>42</v>
      </c>
    </row>
    <row r="2304" spans="1:25" x14ac:dyDescent="0.25">
      <c r="A2304">
        <v>10424</v>
      </c>
      <c r="B2304">
        <v>44</v>
      </c>
      <c r="C2304" t="s">
        <v>4049</v>
      </c>
      <c r="D2304">
        <v>2</v>
      </c>
      <c r="E2304" t="s">
        <v>1302</v>
      </c>
      <c r="F2304" t="s">
        <v>467</v>
      </c>
      <c r="G2304" t="s">
        <v>468</v>
      </c>
      <c r="H2304">
        <v>2</v>
      </c>
      <c r="I2304">
        <v>5</v>
      </c>
      <c r="J2304">
        <v>2005</v>
      </c>
      <c r="K2304" t="s">
        <v>957</v>
      </c>
      <c r="L2304">
        <v>64</v>
      </c>
      <c r="M2304" t="s">
        <v>4029</v>
      </c>
      <c r="N2304" t="s">
        <v>268</v>
      </c>
      <c r="O2304" t="s">
        <v>269</v>
      </c>
      <c r="P2304" t="s">
        <v>270</v>
      </c>
      <c r="Q2304" t="s">
        <v>34</v>
      </c>
      <c r="R2304" t="s">
        <v>271</v>
      </c>
      <c r="S2304" t="s">
        <v>34</v>
      </c>
      <c r="T2304" t="s">
        <v>272</v>
      </c>
      <c r="U2304" t="s">
        <v>273</v>
      </c>
      <c r="V2304" t="s">
        <v>52</v>
      </c>
      <c r="W2304" t="s">
        <v>274</v>
      </c>
      <c r="X2304" t="s">
        <v>275</v>
      </c>
      <c r="Y2304" t="s">
        <v>42</v>
      </c>
    </row>
    <row r="2305" spans="1:25" x14ac:dyDescent="0.25">
      <c r="A2305">
        <v>10106</v>
      </c>
      <c r="B2305">
        <v>33</v>
      </c>
      <c r="C2305" t="s">
        <v>4067</v>
      </c>
      <c r="D2305">
        <v>5</v>
      </c>
      <c r="E2305" t="s">
        <v>4068</v>
      </c>
      <c r="F2305" t="s">
        <v>1501</v>
      </c>
      <c r="G2305" t="s">
        <v>28</v>
      </c>
      <c r="H2305">
        <v>1</v>
      </c>
      <c r="I2305">
        <v>2</v>
      </c>
      <c r="J2305">
        <v>2003</v>
      </c>
      <c r="K2305" t="s">
        <v>1354</v>
      </c>
      <c r="L2305">
        <v>68</v>
      </c>
      <c r="M2305" t="s">
        <v>4069</v>
      </c>
      <c r="N2305" t="s">
        <v>1369</v>
      </c>
      <c r="O2305" t="s">
        <v>1370</v>
      </c>
      <c r="P2305" t="s">
        <v>1371</v>
      </c>
      <c r="Q2305" t="s">
        <v>34</v>
      </c>
      <c r="R2305" t="s">
        <v>1372</v>
      </c>
      <c r="S2305" t="s">
        <v>34</v>
      </c>
      <c r="T2305" t="s">
        <v>1373</v>
      </c>
      <c r="U2305" t="s">
        <v>396</v>
      </c>
      <c r="V2305" t="s">
        <v>52</v>
      </c>
      <c r="W2305" t="s">
        <v>1374</v>
      </c>
      <c r="X2305" t="s">
        <v>1375</v>
      </c>
      <c r="Y2305" t="s">
        <v>42</v>
      </c>
    </row>
    <row r="2306" spans="1:25" x14ac:dyDescent="0.25">
      <c r="A2306">
        <v>10120</v>
      </c>
      <c r="B2306">
        <v>29</v>
      </c>
      <c r="C2306" t="s">
        <v>4070</v>
      </c>
      <c r="D2306">
        <v>11</v>
      </c>
      <c r="E2306" t="s">
        <v>4071</v>
      </c>
      <c r="F2306" t="s">
        <v>474</v>
      </c>
      <c r="G2306" t="s">
        <v>28</v>
      </c>
      <c r="H2306">
        <v>2</v>
      </c>
      <c r="I2306">
        <v>4</v>
      </c>
      <c r="J2306">
        <v>2003</v>
      </c>
      <c r="K2306" t="s">
        <v>1354</v>
      </c>
      <c r="L2306">
        <v>68</v>
      </c>
      <c r="M2306" t="s">
        <v>4069</v>
      </c>
      <c r="N2306" t="s">
        <v>132</v>
      </c>
      <c r="O2306" t="s">
        <v>133</v>
      </c>
      <c r="P2306" t="s">
        <v>134</v>
      </c>
      <c r="Q2306" t="s">
        <v>135</v>
      </c>
      <c r="R2306" t="s">
        <v>136</v>
      </c>
      <c r="S2306" t="s">
        <v>137</v>
      </c>
      <c r="T2306" t="s">
        <v>138</v>
      </c>
      <c r="U2306" t="s">
        <v>139</v>
      </c>
      <c r="V2306" t="s">
        <v>140</v>
      </c>
      <c r="W2306" t="s">
        <v>141</v>
      </c>
      <c r="X2306" t="s">
        <v>142</v>
      </c>
      <c r="Y2306" t="s">
        <v>42</v>
      </c>
    </row>
    <row r="2307" spans="1:25" x14ac:dyDescent="0.25">
      <c r="A2307">
        <v>10133</v>
      </c>
      <c r="B2307">
        <v>49</v>
      </c>
      <c r="C2307" t="s">
        <v>4072</v>
      </c>
      <c r="D2307">
        <v>6</v>
      </c>
      <c r="E2307" t="s">
        <v>4073</v>
      </c>
      <c r="F2307" t="s">
        <v>1850</v>
      </c>
      <c r="G2307" t="s">
        <v>28</v>
      </c>
      <c r="H2307">
        <v>2</v>
      </c>
      <c r="I2307">
        <v>6</v>
      </c>
      <c r="J2307">
        <v>2003</v>
      </c>
      <c r="K2307" t="s">
        <v>1354</v>
      </c>
      <c r="L2307">
        <v>68</v>
      </c>
      <c r="M2307" t="s">
        <v>4069</v>
      </c>
      <c r="N2307" t="s">
        <v>268</v>
      </c>
      <c r="O2307" t="s">
        <v>269</v>
      </c>
      <c r="P2307" t="s">
        <v>270</v>
      </c>
      <c r="Q2307" t="s">
        <v>34</v>
      </c>
      <c r="R2307" t="s">
        <v>271</v>
      </c>
      <c r="S2307" t="s">
        <v>34</v>
      </c>
      <c r="T2307" t="s">
        <v>272</v>
      </c>
      <c r="U2307" t="s">
        <v>273</v>
      </c>
      <c r="V2307" t="s">
        <v>52</v>
      </c>
      <c r="W2307" t="s">
        <v>274</v>
      </c>
      <c r="X2307" t="s">
        <v>275</v>
      </c>
      <c r="Y2307" t="s">
        <v>42</v>
      </c>
    </row>
    <row r="2308" spans="1:25" x14ac:dyDescent="0.25">
      <c r="A2308">
        <v>10144</v>
      </c>
      <c r="B2308">
        <v>20</v>
      </c>
      <c r="C2308" t="s">
        <v>4074</v>
      </c>
      <c r="D2308">
        <v>1</v>
      </c>
      <c r="E2308" t="s">
        <v>4075</v>
      </c>
      <c r="F2308" t="s">
        <v>4076</v>
      </c>
      <c r="G2308" t="s">
        <v>28</v>
      </c>
      <c r="H2308">
        <v>3</v>
      </c>
      <c r="I2308">
        <v>8</v>
      </c>
      <c r="J2308">
        <v>2003</v>
      </c>
      <c r="K2308" t="s">
        <v>1354</v>
      </c>
      <c r="L2308">
        <v>68</v>
      </c>
      <c r="M2308" t="s">
        <v>4069</v>
      </c>
      <c r="N2308" t="s">
        <v>1543</v>
      </c>
      <c r="O2308" t="s">
        <v>1544</v>
      </c>
      <c r="P2308" t="s">
        <v>1545</v>
      </c>
      <c r="Q2308" t="s">
        <v>34</v>
      </c>
      <c r="R2308" t="s">
        <v>1546</v>
      </c>
      <c r="S2308" t="s">
        <v>34</v>
      </c>
      <c r="T2308" t="s">
        <v>1547</v>
      </c>
      <c r="U2308" t="s">
        <v>643</v>
      </c>
      <c r="V2308" t="s">
        <v>52</v>
      </c>
      <c r="W2308" t="s">
        <v>1548</v>
      </c>
      <c r="X2308" t="s">
        <v>1549</v>
      </c>
      <c r="Y2308" t="s">
        <v>42</v>
      </c>
    </row>
    <row r="2309" spans="1:25" x14ac:dyDescent="0.25">
      <c r="A2309">
        <v>10168</v>
      </c>
      <c r="B2309">
        <v>31</v>
      </c>
      <c r="C2309" t="s">
        <v>4077</v>
      </c>
      <c r="D2309">
        <v>12</v>
      </c>
      <c r="E2309" t="s">
        <v>4078</v>
      </c>
      <c r="F2309" t="s">
        <v>87</v>
      </c>
      <c r="G2309" t="s">
        <v>28</v>
      </c>
      <c r="H2309">
        <v>4</v>
      </c>
      <c r="I2309">
        <v>10</v>
      </c>
      <c r="J2309">
        <v>2003</v>
      </c>
      <c r="K2309" t="s">
        <v>1354</v>
      </c>
      <c r="L2309">
        <v>68</v>
      </c>
      <c r="M2309" t="s">
        <v>4069</v>
      </c>
      <c r="N2309" t="s">
        <v>88</v>
      </c>
      <c r="O2309" t="s">
        <v>89</v>
      </c>
      <c r="P2309" t="s">
        <v>90</v>
      </c>
      <c r="Q2309" t="s">
        <v>34</v>
      </c>
      <c r="R2309" t="s">
        <v>91</v>
      </c>
      <c r="S2309" t="s">
        <v>73</v>
      </c>
      <c r="T2309" t="s">
        <v>92</v>
      </c>
      <c r="U2309" t="s">
        <v>38</v>
      </c>
      <c r="V2309" t="s">
        <v>39</v>
      </c>
      <c r="W2309" t="s">
        <v>93</v>
      </c>
      <c r="X2309" t="s">
        <v>94</v>
      </c>
      <c r="Y2309" t="s">
        <v>42</v>
      </c>
    </row>
    <row r="2310" spans="1:25" x14ac:dyDescent="0.25">
      <c r="A2310">
        <v>10210</v>
      </c>
      <c r="B2310">
        <v>39</v>
      </c>
      <c r="C2310" t="s">
        <v>4079</v>
      </c>
      <c r="D2310">
        <v>10</v>
      </c>
      <c r="E2310" t="s">
        <v>4080</v>
      </c>
      <c r="F2310" t="s">
        <v>483</v>
      </c>
      <c r="G2310" t="s">
        <v>28</v>
      </c>
      <c r="H2310">
        <v>1</v>
      </c>
      <c r="I2310">
        <v>1</v>
      </c>
      <c r="J2310">
        <v>2004</v>
      </c>
      <c r="K2310" t="s">
        <v>1354</v>
      </c>
      <c r="L2310">
        <v>68</v>
      </c>
      <c r="M2310" t="s">
        <v>4069</v>
      </c>
      <c r="N2310" t="s">
        <v>484</v>
      </c>
      <c r="O2310" t="s">
        <v>485</v>
      </c>
      <c r="P2310" t="s">
        <v>486</v>
      </c>
      <c r="Q2310" t="s">
        <v>34</v>
      </c>
      <c r="R2310" t="s">
        <v>487</v>
      </c>
      <c r="S2310" t="s">
        <v>487</v>
      </c>
      <c r="T2310" t="s">
        <v>488</v>
      </c>
      <c r="U2310" t="s">
        <v>307</v>
      </c>
      <c r="V2310" t="s">
        <v>307</v>
      </c>
      <c r="W2310" t="s">
        <v>489</v>
      </c>
      <c r="X2310" t="s">
        <v>490</v>
      </c>
      <c r="Y2310" t="s">
        <v>42</v>
      </c>
    </row>
    <row r="2311" spans="1:25" x14ac:dyDescent="0.25">
      <c r="A2311">
        <v>10223</v>
      </c>
      <c r="B2311">
        <v>20</v>
      </c>
      <c r="C2311" t="s">
        <v>4081</v>
      </c>
      <c r="D2311">
        <v>12</v>
      </c>
      <c r="E2311" t="s">
        <v>4082</v>
      </c>
      <c r="F2311" t="s">
        <v>131</v>
      </c>
      <c r="G2311" t="s">
        <v>28</v>
      </c>
      <c r="H2311">
        <v>1</v>
      </c>
      <c r="I2311">
        <v>2</v>
      </c>
      <c r="J2311">
        <v>2004</v>
      </c>
      <c r="K2311" t="s">
        <v>1354</v>
      </c>
      <c r="L2311">
        <v>68</v>
      </c>
      <c r="M2311" t="s">
        <v>4069</v>
      </c>
      <c r="N2311" t="s">
        <v>132</v>
      </c>
      <c r="O2311" t="s">
        <v>133</v>
      </c>
      <c r="P2311" t="s">
        <v>134</v>
      </c>
      <c r="Q2311" t="s">
        <v>135</v>
      </c>
      <c r="R2311" t="s">
        <v>136</v>
      </c>
      <c r="S2311" t="s">
        <v>137</v>
      </c>
      <c r="T2311" t="s">
        <v>138</v>
      </c>
      <c r="U2311" t="s">
        <v>139</v>
      </c>
      <c r="V2311" t="s">
        <v>140</v>
      </c>
      <c r="W2311" t="s">
        <v>141</v>
      </c>
      <c r="X2311" t="s">
        <v>142</v>
      </c>
      <c r="Y2311" t="s">
        <v>42</v>
      </c>
    </row>
    <row r="2312" spans="1:25" x14ac:dyDescent="0.25">
      <c r="A2312">
        <v>10235</v>
      </c>
      <c r="B2312">
        <v>34</v>
      </c>
      <c r="C2312" t="s">
        <v>4083</v>
      </c>
      <c r="D2312">
        <v>6</v>
      </c>
      <c r="E2312" t="s">
        <v>4084</v>
      </c>
      <c r="F2312" t="s">
        <v>1859</v>
      </c>
      <c r="G2312" t="s">
        <v>28</v>
      </c>
      <c r="H2312">
        <v>2</v>
      </c>
      <c r="I2312">
        <v>4</v>
      </c>
      <c r="J2312">
        <v>2004</v>
      </c>
      <c r="K2312" t="s">
        <v>1354</v>
      </c>
      <c r="L2312">
        <v>68</v>
      </c>
      <c r="M2312" t="s">
        <v>4069</v>
      </c>
      <c r="N2312" t="s">
        <v>648</v>
      </c>
      <c r="O2312" t="s">
        <v>649</v>
      </c>
      <c r="P2312" t="s">
        <v>650</v>
      </c>
      <c r="Q2312" t="s">
        <v>34</v>
      </c>
      <c r="R2312" t="s">
        <v>651</v>
      </c>
      <c r="S2312" t="s">
        <v>351</v>
      </c>
      <c r="T2312" t="s">
        <v>652</v>
      </c>
      <c r="U2312" t="s">
        <v>353</v>
      </c>
      <c r="V2312" t="s">
        <v>39</v>
      </c>
      <c r="W2312" t="s">
        <v>653</v>
      </c>
      <c r="X2312" t="s">
        <v>264</v>
      </c>
      <c r="Y2312" t="s">
        <v>42</v>
      </c>
    </row>
    <row r="2313" spans="1:25" x14ac:dyDescent="0.25">
      <c r="A2313">
        <v>10250</v>
      </c>
      <c r="B2313">
        <v>50</v>
      </c>
      <c r="C2313" t="s">
        <v>4085</v>
      </c>
      <c r="D2313">
        <v>7</v>
      </c>
      <c r="E2313" t="s">
        <v>4086</v>
      </c>
      <c r="F2313" t="s">
        <v>1523</v>
      </c>
      <c r="G2313" t="s">
        <v>28</v>
      </c>
      <c r="H2313">
        <v>2</v>
      </c>
      <c r="I2313">
        <v>5</v>
      </c>
      <c r="J2313">
        <v>2004</v>
      </c>
      <c r="K2313" t="s">
        <v>1354</v>
      </c>
      <c r="L2313">
        <v>68</v>
      </c>
      <c r="M2313" t="s">
        <v>4069</v>
      </c>
      <c r="N2313" t="s">
        <v>701</v>
      </c>
      <c r="O2313" t="s">
        <v>702</v>
      </c>
      <c r="P2313" t="s">
        <v>703</v>
      </c>
      <c r="Q2313" t="s">
        <v>34</v>
      </c>
      <c r="R2313" t="s">
        <v>704</v>
      </c>
      <c r="S2313" t="s">
        <v>73</v>
      </c>
      <c r="T2313" t="s">
        <v>92</v>
      </c>
      <c r="U2313" t="s">
        <v>38</v>
      </c>
      <c r="V2313" t="s">
        <v>39</v>
      </c>
      <c r="W2313" t="s">
        <v>149</v>
      </c>
      <c r="X2313" t="s">
        <v>705</v>
      </c>
      <c r="Y2313" t="s">
        <v>65</v>
      </c>
    </row>
    <row r="2314" spans="1:25" x14ac:dyDescent="0.25">
      <c r="A2314">
        <v>10262</v>
      </c>
      <c r="B2314">
        <v>40</v>
      </c>
      <c r="C2314" t="s">
        <v>4087</v>
      </c>
      <c r="D2314">
        <v>2</v>
      </c>
      <c r="E2314" t="s">
        <v>4088</v>
      </c>
      <c r="F2314" t="s">
        <v>1525</v>
      </c>
      <c r="G2314" t="s">
        <v>591</v>
      </c>
      <c r="H2314">
        <v>2</v>
      </c>
      <c r="I2314">
        <v>6</v>
      </c>
      <c r="J2314">
        <v>2004</v>
      </c>
      <c r="K2314" t="s">
        <v>1354</v>
      </c>
      <c r="L2314">
        <v>68</v>
      </c>
      <c r="M2314" t="s">
        <v>4069</v>
      </c>
      <c r="N2314" t="s">
        <v>268</v>
      </c>
      <c r="O2314" t="s">
        <v>269</v>
      </c>
      <c r="P2314" t="s">
        <v>270</v>
      </c>
      <c r="Q2314" t="s">
        <v>34</v>
      </c>
      <c r="R2314" t="s">
        <v>271</v>
      </c>
      <c r="S2314" t="s">
        <v>34</v>
      </c>
      <c r="T2314" t="s">
        <v>272</v>
      </c>
      <c r="U2314" t="s">
        <v>273</v>
      </c>
      <c r="V2314" t="s">
        <v>52</v>
      </c>
      <c r="W2314" t="s">
        <v>274</v>
      </c>
      <c r="X2314" t="s">
        <v>275</v>
      </c>
      <c r="Y2314" t="s">
        <v>65</v>
      </c>
    </row>
    <row r="2315" spans="1:25" x14ac:dyDescent="0.25">
      <c r="A2315">
        <v>10275</v>
      </c>
      <c r="B2315">
        <v>28</v>
      </c>
      <c r="C2315" t="s">
        <v>4089</v>
      </c>
      <c r="D2315">
        <v>12</v>
      </c>
      <c r="E2315" t="s">
        <v>4090</v>
      </c>
      <c r="F2315" t="s">
        <v>171</v>
      </c>
      <c r="G2315" t="s">
        <v>28</v>
      </c>
      <c r="H2315">
        <v>3</v>
      </c>
      <c r="I2315">
        <v>7</v>
      </c>
      <c r="J2315">
        <v>2004</v>
      </c>
      <c r="K2315" t="s">
        <v>1354</v>
      </c>
      <c r="L2315">
        <v>68</v>
      </c>
      <c r="M2315" t="s">
        <v>4069</v>
      </c>
      <c r="N2315" t="s">
        <v>172</v>
      </c>
      <c r="O2315" t="s">
        <v>173</v>
      </c>
      <c r="P2315" t="s">
        <v>174</v>
      </c>
      <c r="Q2315" t="s">
        <v>34</v>
      </c>
      <c r="R2315" t="s">
        <v>175</v>
      </c>
      <c r="S2315" t="s">
        <v>34</v>
      </c>
      <c r="T2315" t="s">
        <v>176</v>
      </c>
      <c r="U2315" t="s">
        <v>51</v>
      </c>
      <c r="V2315" t="s">
        <v>52</v>
      </c>
      <c r="W2315" t="s">
        <v>177</v>
      </c>
      <c r="X2315" t="s">
        <v>178</v>
      </c>
      <c r="Y2315" t="s">
        <v>42</v>
      </c>
    </row>
    <row r="2316" spans="1:25" x14ac:dyDescent="0.25">
      <c r="A2316">
        <v>10284</v>
      </c>
      <c r="B2316">
        <v>50</v>
      </c>
      <c r="C2316" t="s">
        <v>4074</v>
      </c>
      <c r="D2316">
        <v>4</v>
      </c>
      <c r="E2316" t="s">
        <v>4091</v>
      </c>
      <c r="F2316" t="s">
        <v>1528</v>
      </c>
      <c r="G2316" t="s">
        <v>28</v>
      </c>
      <c r="H2316">
        <v>3</v>
      </c>
      <c r="I2316">
        <v>8</v>
      </c>
      <c r="J2316">
        <v>2004</v>
      </c>
      <c r="K2316" t="s">
        <v>1354</v>
      </c>
      <c r="L2316">
        <v>68</v>
      </c>
      <c r="M2316" t="s">
        <v>4069</v>
      </c>
      <c r="N2316" t="s">
        <v>1327</v>
      </c>
      <c r="O2316" t="s">
        <v>1328</v>
      </c>
      <c r="P2316" t="s">
        <v>1329</v>
      </c>
      <c r="Q2316" t="s">
        <v>34</v>
      </c>
      <c r="R2316" t="s">
        <v>1330</v>
      </c>
      <c r="S2316" t="s">
        <v>34</v>
      </c>
      <c r="T2316" t="s">
        <v>1331</v>
      </c>
      <c r="U2316" t="s">
        <v>112</v>
      </c>
      <c r="V2316" t="s">
        <v>52</v>
      </c>
      <c r="W2316" t="s">
        <v>1332</v>
      </c>
      <c r="X2316" t="s">
        <v>1333</v>
      </c>
      <c r="Y2316" t="s">
        <v>65</v>
      </c>
    </row>
    <row r="2317" spans="1:25" x14ac:dyDescent="0.25">
      <c r="A2317">
        <v>10297</v>
      </c>
      <c r="B2317">
        <v>28</v>
      </c>
      <c r="C2317" t="s">
        <v>4092</v>
      </c>
      <c r="D2317">
        <v>7</v>
      </c>
      <c r="E2317" t="s">
        <v>4093</v>
      </c>
      <c r="F2317" t="s">
        <v>1868</v>
      </c>
      <c r="G2317" t="s">
        <v>28</v>
      </c>
      <c r="H2317">
        <v>3</v>
      </c>
      <c r="I2317">
        <v>9</v>
      </c>
      <c r="J2317">
        <v>2004</v>
      </c>
      <c r="K2317" t="s">
        <v>1354</v>
      </c>
      <c r="L2317">
        <v>68</v>
      </c>
      <c r="M2317" t="s">
        <v>4069</v>
      </c>
      <c r="N2317" t="s">
        <v>903</v>
      </c>
      <c r="O2317" t="s">
        <v>904</v>
      </c>
      <c r="P2317" t="s">
        <v>905</v>
      </c>
      <c r="Q2317" t="s">
        <v>906</v>
      </c>
      <c r="R2317" t="s">
        <v>907</v>
      </c>
      <c r="S2317" t="s">
        <v>34</v>
      </c>
      <c r="T2317" t="s">
        <v>908</v>
      </c>
      <c r="U2317" t="s">
        <v>909</v>
      </c>
      <c r="V2317" t="s">
        <v>52</v>
      </c>
      <c r="W2317" t="s">
        <v>910</v>
      </c>
      <c r="X2317" t="s">
        <v>911</v>
      </c>
      <c r="Y2317" t="s">
        <v>42</v>
      </c>
    </row>
    <row r="2318" spans="1:25" x14ac:dyDescent="0.25">
      <c r="A2318">
        <v>10308</v>
      </c>
      <c r="B2318">
        <v>46</v>
      </c>
      <c r="C2318" t="s">
        <v>4081</v>
      </c>
      <c r="D2318">
        <v>10</v>
      </c>
      <c r="E2318" t="s">
        <v>4094</v>
      </c>
      <c r="F2318" t="s">
        <v>200</v>
      </c>
      <c r="G2318" t="s">
        <v>28</v>
      </c>
      <c r="H2318">
        <v>4</v>
      </c>
      <c r="I2318">
        <v>10</v>
      </c>
      <c r="J2318">
        <v>2004</v>
      </c>
      <c r="K2318" t="s">
        <v>1354</v>
      </c>
      <c r="L2318">
        <v>68</v>
      </c>
      <c r="M2318" t="s">
        <v>4069</v>
      </c>
      <c r="N2318" t="s">
        <v>510</v>
      </c>
      <c r="O2318" t="s">
        <v>511</v>
      </c>
      <c r="P2318" t="s">
        <v>512</v>
      </c>
      <c r="Q2318" t="s">
        <v>34</v>
      </c>
      <c r="R2318" t="s">
        <v>513</v>
      </c>
      <c r="S2318" t="s">
        <v>36</v>
      </c>
      <c r="T2318" t="s">
        <v>514</v>
      </c>
      <c r="U2318" t="s">
        <v>38</v>
      </c>
      <c r="V2318" t="s">
        <v>39</v>
      </c>
      <c r="W2318" t="s">
        <v>149</v>
      </c>
      <c r="X2318" t="s">
        <v>363</v>
      </c>
      <c r="Y2318" t="s">
        <v>65</v>
      </c>
    </row>
    <row r="2319" spans="1:25" x14ac:dyDescent="0.25">
      <c r="A2319">
        <v>10316</v>
      </c>
      <c r="B2319">
        <v>24</v>
      </c>
      <c r="C2319" t="s">
        <v>4079</v>
      </c>
      <c r="D2319">
        <v>2</v>
      </c>
      <c r="E2319" t="s">
        <v>4095</v>
      </c>
      <c r="F2319" t="s">
        <v>665</v>
      </c>
      <c r="G2319" t="s">
        <v>28</v>
      </c>
      <c r="H2319">
        <v>4</v>
      </c>
      <c r="I2319">
        <v>11</v>
      </c>
      <c r="J2319">
        <v>2004</v>
      </c>
      <c r="K2319" t="s">
        <v>1354</v>
      </c>
      <c r="L2319">
        <v>68</v>
      </c>
      <c r="M2319" t="s">
        <v>4069</v>
      </c>
      <c r="N2319" t="s">
        <v>666</v>
      </c>
      <c r="O2319" t="s">
        <v>667</v>
      </c>
      <c r="P2319" t="s">
        <v>668</v>
      </c>
      <c r="Q2319" t="s">
        <v>34</v>
      </c>
      <c r="R2319" t="s">
        <v>669</v>
      </c>
      <c r="S2319" t="s">
        <v>670</v>
      </c>
      <c r="T2319" t="s">
        <v>671</v>
      </c>
      <c r="U2319" t="s">
        <v>262</v>
      </c>
      <c r="V2319" t="s">
        <v>52</v>
      </c>
      <c r="W2319" t="s">
        <v>672</v>
      </c>
      <c r="X2319" t="s">
        <v>673</v>
      </c>
      <c r="Y2319" t="s">
        <v>42</v>
      </c>
    </row>
    <row r="2320" spans="1:25" x14ac:dyDescent="0.25">
      <c r="A2320">
        <v>10328</v>
      </c>
      <c r="B2320">
        <v>24</v>
      </c>
      <c r="C2320" t="s">
        <v>3893</v>
      </c>
      <c r="D2320">
        <v>5</v>
      </c>
      <c r="E2320" t="s">
        <v>4096</v>
      </c>
      <c r="F2320" t="s">
        <v>2490</v>
      </c>
      <c r="G2320" t="s">
        <v>28</v>
      </c>
      <c r="H2320">
        <v>4</v>
      </c>
      <c r="I2320">
        <v>11</v>
      </c>
      <c r="J2320">
        <v>2004</v>
      </c>
      <c r="K2320" t="s">
        <v>1354</v>
      </c>
      <c r="L2320">
        <v>68</v>
      </c>
      <c r="M2320" t="s">
        <v>4069</v>
      </c>
      <c r="N2320" t="s">
        <v>1369</v>
      </c>
      <c r="O2320" t="s">
        <v>1370</v>
      </c>
      <c r="P2320" t="s">
        <v>1371</v>
      </c>
      <c r="Q2320" t="s">
        <v>34</v>
      </c>
      <c r="R2320" t="s">
        <v>1372</v>
      </c>
      <c r="S2320" t="s">
        <v>34</v>
      </c>
      <c r="T2320" t="s">
        <v>1373</v>
      </c>
      <c r="U2320" t="s">
        <v>396</v>
      </c>
      <c r="V2320" t="s">
        <v>52</v>
      </c>
      <c r="W2320" t="s">
        <v>1374</v>
      </c>
      <c r="X2320" t="s">
        <v>1375</v>
      </c>
      <c r="Y2320" t="s">
        <v>42</v>
      </c>
    </row>
    <row r="2321" spans="1:25" x14ac:dyDescent="0.25">
      <c r="A2321">
        <v>10340</v>
      </c>
      <c r="B2321">
        <v>39</v>
      </c>
      <c r="C2321" t="s">
        <v>4079</v>
      </c>
      <c r="D2321">
        <v>3</v>
      </c>
      <c r="E2321" t="s">
        <v>4080</v>
      </c>
      <c r="F2321" t="s">
        <v>220</v>
      </c>
      <c r="G2321" t="s">
        <v>28</v>
      </c>
      <c r="H2321">
        <v>4</v>
      </c>
      <c r="I2321">
        <v>11</v>
      </c>
      <c r="J2321">
        <v>2004</v>
      </c>
      <c r="K2321" t="s">
        <v>1354</v>
      </c>
      <c r="L2321">
        <v>68</v>
      </c>
      <c r="M2321" t="s">
        <v>4069</v>
      </c>
      <c r="N2321" t="s">
        <v>611</v>
      </c>
      <c r="O2321" t="s">
        <v>612</v>
      </c>
      <c r="P2321" t="s">
        <v>613</v>
      </c>
      <c r="Q2321" t="s">
        <v>34</v>
      </c>
      <c r="R2321" t="s">
        <v>614</v>
      </c>
      <c r="S2321" t="s">
        <v>34</v>
      </c>
      <c r="T2321" t="s">
        <v>615</v>
      </c>
      <c r="U2321" t="s">
        <v>273</v>
      </c>
      <c r="V2321" t="s">
        <v>52</v>
      </c>
      <c r="W2321" t="s">
        <v>616</v>
      </c>
      <c r="X2321" t="s">
        <v>617</v>
      </c>
      <c r="Y2321" t="s">
        <v>42</v>
      </c>
    </row>
    <row r="2322" spans="1:25" x14ac:dyDescent="0.25">
      <c r="A2322">
        <v>10353</v>
      </c>
      <c r="B2322">
        <v>40</v>
      </c>
      <c r="C2322" t="s">
        <v>524</v>
      </c>
      <c r="D2322">
        <v>7</v>
      </c>
      <c r="E2322" t="s">
        <v>4097</v>
      </c>
      <c r="F2322" t="s">
        <v>1874</v>
      </c>
      <c r="G2322" t="s">
        <v>28</v>
      </c>
      <c r="H2322">
        <v>4</v>
      </c>
      <c r="I2322">
        <v>12</v>
      </c>
      <c r="J2322">
        <v>2004</v>
      </c>
      <c r="K2322" t="s">
        <v>1354</v>
      </c>
      <c r="L2322">
        <v>68</v>
      </c>
      <c r="M2322" t="s">
        <v>4069</v>
      </c>
      <c r="N2322" t="s">
        <v>1507</v>
      </c>
      <c r="O2322" t="s">
        <v>1508</v>
      </c>
      <c r="P2322" t="s">
        <v>1509</v>
      </c>
      <c r="Q2322" t="s">
        <v>34</v>
      </c>
      <c r="R2322" t="s">
        <v>1089</v>
      </c>
      <c r="S2322" t="s">
        <v>166</v>
      </c>
      <c r="T2322" t="s">
        <v>1510</v>
      </c>
      <c r="U2322" t="s">
        <v>38</v>
      </c>
      <c r="V2322" t="s">
        <v>39</v>
      </c>
      <c r="W2322" t="s">
        <v>1511</v>
      </c>
      <c r="X2322" t="s">
        <v>1512</v>
      </c>
      <c r="Y2322" t="s">
        <v>42</v>
      </c>
    </row>
    <row r="2323" spans="1:25" x14ac:dyDescent="0.25">
      <c r="A2323">
        <v>10361</v>
      </c>
      <c r="B2323">
        <v>49</v>
      </c>
      <c r="C2323" t="s">
        <v>3488</v>
      </c>
      <c r="D2323">
        <v>2</v>
      </c>
      <c r="E2323" t="s">
        <v>4098</v>
      </c>
      <c r="F2323" t="s">
        <v>232</v>
      </c>
      <c r="G2323" t="s">
        <v>28</v>
      </c>
      <c r="H2323">
        <v>4</v>
      </c>
      <c r="I2323">
        <v>12</v>
      </c>
      <c r="J2323">
        <v>2004</v>
      </c>
      <c r="K2323" t="s">
        <v>1354</v>
      </c>
      <c r="L2323">
        <v>68</v>
      </c>
      <c r="M2323" t="s">
        <v>4069</v>
      </c>
      <c r="N2323" t="s">
        <v>233</v>
      </c>
      <c r="O2323" t="s">
        <v>234</v>
      </c>
      <c r="P2323" t="s">
        <v>235</v>
      </c>
      <c r="Q2323" t="s">
        <v>236</v>
      </c>
      <c r="R2323" t="s">
        <v>237</v>
      </c>
      <c r="S2323" t="s">
        <v>238</v>
      </c>
      <c r="T2323" t="s">
        <v>239</v>
      </c>
      <c r="U2323" t="s">
        <v>139</v>
      </c>
      <c r="V2323" t="s">
        <v>140</v>
      </c>
      <c r="W2323" t="s">
        <v>240</v>
      </c>
      <c r="X2323" t="s">
        <v>241</v>
      </c>
      <c r="Y2323" t="s">
        <v>65</v>
      </c>
    </row>
    <row r="2324" spans="1:25" x14ac:dyDescent="0.25">
      <c r="A2324">
        <v>10375</v>
      </c>
      <c r="B2324">
        <v>44</v>
      </c>
      <c r="C2324" t="s">
        <v>4099</v>
      </c>
      <c r="D2324">
        <v>4</v>
      </c>
      <c r="E2324" t="s">
        <v>4100</v>
      </c>
      <c r="F2324" t="s">
        <v>244</v>
      </c>
      <c r="G2324" t="s">
        <v>28</v>
      </c>
      <c r="H2324">
        <v>1</v>
      </c>
      <c r="I2324">
        <v>2</v>
      </c>
      <c r="J2324">
        <v>2005</v>
      </c>
      <c r="K2324" t="s">
        <v>1354</v>
      </c>
      <c r="L2324">
        <v>68</v>
      </c>
      <c r="M2324" t="s">
        <v>4069</v>
      </c>
      <c r="N2324" t="s">
        <v>172</v>
      </c>
      <c r="O2324" t="s">
        <v>173</v>
      </c>
      <c r="P2324" t="s">
        <v>174</v>
      </c>
      <c r="Q2324" t="s">
        <v>34</v>
      </c>
      <c r="R2324" t="s">
        <v>175</v>
      </c>
      <c r="S2324" t="s">
        <v>34</v>
      </c>
      <c r="T2324" t="s">
        <v>176</v>
      </c>
      <c r="U2324" t="s">
        <v>51</v>
      </c>
      <c r="V2324" t="s">
        <v>52</v>
      </c>
      <c r="W2324" t="s">
        <v>177</v>
      </c>
      <c r="X2324" t="s">
        <v>178</v>
      </c>
      <c r="Y2324" t="s">
        <v>65</v>
      </c>
    </row>
    <row r="2325" spans="1:25" x14ac:dyDescent="0.25">
      <c r="A2325">
        <v>10388</v>
      </c>
      <c r="B2325">
        <v>35</v>
      </c>
      <c r="C2325" t="s">
        <v>77</v>
      </c>
      <c r="D2325">
        <v>8</v>
      </c>
      <c r="E2325" t="s">
        <v>4101</v>
      </c>
      <c r="F2325" t="s">
        <v>247</v>
      </c>
      <c r="G2325" t="s">
        <v>28</v>
      </c>
      <c r="H2325">
        <v>1</v>
      </c>
      <c r="I2325">
        <v>3</v>
      </c>
      <c r="J2325">
        <v>2005</v>
      </c>
      <c r="K2325" t="s">
        <v>1354</v>
      </c>
      <c r="L2325">
        <v>68</v>
      </c>
      <c r="M2325" t="s">
        <v>4069</v>
      </c>
      <c r="N2325" t="s">
        <v>248</v>
      </c>
      <c r="O2325" t="s">
        <v>249</v>
      </c>
      <c r="P2325" t="s">
        <v>250</v>
      </c>
      <c r="Q2325" t="s">
        <v>34</v>
      </c>
      <c r="R2325" t="s">
        <v>251</v>
      </c>
      <c r="S2325" t="s">
        <v>185</v>
      </c>
      <c r="T2325" t="s">
        <v>252</v>
      </c>
      <c r="U2325" t="s">
        <v>38</v>
      </c>
      <c r="V2325" t="s">
        <v>39</v>
      </c>
      <c r="W2325" t="s">
        <v>253</v>
      </c>
      <c r="X2325" t="s">
        <v>254</v>
      </c>
      <c r="Y2325" t="s">
        <v>65</v>
      </c>
    </row>
    <row r="2326" spans="1:25" x14ac:dyDescent="0.25">
      <c r="A2326">
        <v>10398</v>
      </c>
      <c r="B2326">
        <v>22</v>
      </c>
      <c r="C2326" t="s">
        <v>4102</v>
      </c>
      <c r="D2326">
        <v>4</v>
      </c>
      <c r="E2326" t="s">
        <v>4103</v>
      </c>
      <c r="F2326" t="s">
        <v>1559</v>
      </c>
      <c r="G2326" t="s">
        <v>28</v>
      </c>
      <c r="H2326">
        <v>1</v>
      </c>
      <c r="I2326">
        <v>3</v>
      </c>
      <c r="J2326">
        <v>2005</v>
      </c>
      <c r="K2326" t="s">
        <v>1354</v>
      </c>
      <c r="L2326">
        <v>68</v>
      </c>
      <c r="M2326" t="s">
        <v>4069</v>
      </c>
      <c r="N2326" t="s">
        <v>46</v>
      </c>
      <c r="O2326" t="s">
        <v>47</v>
      </c>
      <c r="P2326" t="s">
        <v>48</v>
      </c>
      <c r="Q2326" t="s">
        <v>34</v>
      </c>
      <c r="R2326" t="s">
        <v>49</v>
      </c>
      <c r="S2326" t="s">
        <v>34</v>
      </c>
      <c r="T2326" t="s">
        <v>50</v>
      </c>
      <c r="U2326" t="s">
        <v>51</v>
      </c>
      <c r="V2326" t="s">
        <v>52</v>
      </c>
      <c r="W2326" t="s">
        <v>53</v>
      </c>
      <c r="X2326" t="s">
        <v>54</v>
      </c>
      <c r="Y2326" t="s">
        <v>42</v>
      </c>
    </row>
    <row r="2327" spans="1:25" x14ac:dyDescent="0.25">
      <c r="A2327">
        <v>10401</v>
      </c>
      <c r="B2327">
        <v>62</v>
      </c>
      <c r="C2327" t="s">
        <v>4083</v>
      </c>
      <c r="D2327">
        <v>6</v>
      </c>
      <c r="E2327" t="s">
        <v>4104</v>
      </c>
      <c r="F2327" t="s">
        <v>1880</v>
      </c>
      <c r="G2327" t="s">
        <v>708</v>
      </c>
      <c r="H2327">
        <v>2</v>
      </c>
      <c r="I2327">
        <v>4</v>
      </c>
      <c r="J2327">
        <v>2005</v>
      </c>
      <c r="K2327" t="s">
        <v>1354</v>
      </c>
      <c r="L2327">
        <v>68</v>
      </c>
      <c r="M2327" t="s">
        <v>4069</v>
      </c>
      <c r="N2327" t="s">
        <v>153</v>
      </c>
      <c r="O2327" t="s">
        <v>154</v>
      </c>
      <c r="P2327" t="s">
        <v>155</v>
      </c>
      <c r="Q2327" t="s">
        <v>34</v>
      </c>
      <c r="R2327" t="s">
        <v>156</v>
      </c>
      <c r="S2327" t="s">
        <v>157</v>
      </c>
      <c r="T2327" t="s">
        <v>158</v>
      </c>
      <c r="U2327" t="s">
        <v>38</v>
      </c>
      <c r="V2327" t="s">
        <v>39</v>
      </c>
      <c r="W2327" t="s">
        <v>84</v>
      </c>
      <c r="X2327" t="s">
        <v>159</v>
      </c>
      <c r="Y2327" t="s">
        <v>65</v>
      </c>
    </row>
    <row r="2328" spans="1:25" x14ac:dyDescent="0.25">
      <c r="A2328">
        <v>10416</v>
      </c>
      <c r="B2328">
        <v>26</v>
      </c>
      <c r="C2328" t="s">
        <v>4085</v>
      </c>
      <c r="D2328">
        <v>7</v>
      </c>
      <c r="E2328" t="s">
        <v>4105</v>
      </c>
      <c r="F2328" t="s">
        <v>1562</v>
      </c>
      <c r="G2328" t="s">
        <v>28</v>
      </c>
      <c r="H2328">
        <v>2</v>
      </c>
      <c r="I2328">
        <v>5</v>
      </c>
      <c r="J2328">
        <v>2005</v>
      </c>
      <c r="K2328" t="s">
        <v>1354</v>
      </c>
      <c r="L2328">
        <v>68</v>
      </c>
      <c r="M2328" t="s">
        <v>4069</v>
      </c>
      <c r="N2328" t="s">
        <v>831</v>
      </c>
      <c r="O2328" t="s">
        <v>832</v>
      </c>
      <c r="P2328" t="s">
        <v>833</v>
      </c>
      <c r="Q2328" t="s">
        <v>34</v>
      </c>
      <c r="R2328" t="s">
        <v>834</v>
      </c>
      <c r="S2328" t="s">
        <v>34</v>
      </c>
      <c r="T2328" t="s">
        <v>835</v>
      </c>
      <c r="U2328" t="s">
        <v>396</v>
      </c>
      <c r="V2328" t="s">
        <v>52</v>
      </c>
      <c r="W2328" t="s">
        <v>836</v>
      </c>
      <c r="X2328" t="s">
        <v>837</v>
      </c>
      <c r="Y2328" t="s">
        <v>42</v>
      </c>
    </row>
    <row r="2329" spans="1:25" x14ac:dyDescent="0.25">
      <c r="A2329">
        <v>10108</v>
      </c>
      <c r="B2329">
        <v>31</v>
      </c>
      <c r="C2329" t="s">
        <v>77</v>
      </c>
      <c r="D2329">
        <v>16</v>
      </c>
      <c r="E2329" t="s">
        <v>4106</v>
      </c>
      <c r="F2329" t="s">
        <v>775</v>
      </c>
      <c r="G2329" t="s">
        <v>28</v>
      </c>
      <c r="H2329">
        <v>1</v>
      </c>
      <c r="I2329">
        <v>3</v>
      </c>
      <c r="J2329">
        <v>2003</v>
      </c>
      <c r="K2329" t="s">
        <v>29</v>
      </c>
      <c r="L2329">
        <v>102</v>
      </c>
      <c r="M2329" t="s">
        <v>4107</v>
      </c>
      <c r="N2329" t="s">
        <v>777</v>
      </c>
      <c r="O2329" t="s">
        <v>778</v>
      </c>
      <c r="P2329" t="s">
        <v>779</v>
      </c>
      <c r="Q2329" t="s">
        <v>34</v>
      </c>
      <c r="R2329" t="s">
        <v>780</v>
      </c>
      <c r="S2329" t="s">
        <v>34</v>
      </c>
      <c r="T2329" t="s">
        <v>781</v>
      </c>
      <c r="U2329" t="s">
        <v>782</v>
      </c>
      <c r="V2329" t="s">
        <v>307</v>
      </c>
      <c r="W2329" t="s">
        <v>783</v>
      </c>
      <c r="X2329" t="s">
        <v>784</v>
      </c>
      <c r="Y2329" t="s">
        <v>65</v>
      </c>
    </row>
    <row r="2330" spans="1:25" x14ac:dyDescent="0.25">
      <c r="A2330">
        <v>10121</v>
      </c>
      <c r="B2330">
        <v>25</v>
      </c>
      <c r="C2330" t="s">
        <v>2113</v>
      </c>
      <c r="D2330">
        <v>3</v>
      </c>
      <c r="E2330" t="s">
        <v>4108</v>
      </c>
      <c r="F2330" t="s">
        <v>45</v>
      </c>
      <c r="G2330" t="s">
        <v>28</v>
      </c>
      <c r="H2330">
        <v>2</v>
      </c>
      <c r="I2330">
        <v>5</v>
      </c>
      <c r="J2330">
        <v>2003</v>
      </c>
      <c r="K2330" t="s">
        <v>29</v>
      </c>
      <c r="L2330">
        <v>102</v>
      </c>
      <c r="M2330" t="s">
        <v>4107</v>
      </c>
      <c r="N2330" t="s">
        <v>46</v>
      </c>
      <c r="O2330" t="s">
        <v>47</v>
      </c>
      <c r="P2330" t="s">
        <v>48</v>
      </c>
      <c r="Q2330" t="s">
        <v>34</v>
      </c>
      <c r="R2330" t="s">
        <v>49</v>
      </c>
      <c r="S2330" t="s">
        <v>34</v>
      </c>
      <c r="T2330" t="s">
        <v>50</v>
      </c>
      <c r="U2330" t="s">
        <v>51</v>
      </c>
      <c r="V2330" t="s">
        <v>52</v>
      </c>
      <c r="W2330" t="s">
        <v>53</v>
      </c>
      <c r="X2330" t="s">
        <v>54</v>
      </c>
      <c r="Y2330" t="s">
        <v>42</v>
      </c>
    </row>
    <row r="2331" spans="1:25" x14ac:dyDescent="0.25">
      <c r="A2331">
        <v>10135</v>
      </c>
      <c r="B2331">
        <v>30</v>
      </c>
      <c r="C2331" t="s">
        <v>4109</v>
      </c>
      <c r="D2331">
        <v>17</v>
      </c>
      <c r="E2331" t="s">
        <v>4110</v>
      </c>
      <c r="F2331" t="s">
        <v>795</v>
      </c>
      <c r="G2331" t="s">
        <v>28</v>
      </c>
      <c r="H2331">
        <v>3</v>
      </c>
      <c r="I2331">
        <v>7</v>
      </c>
      <c r="J2331">
        <v>2003</v>
      </c>
      <c r="K2331" t="s">
        <v>29</v>
      </c>
      <c r="L2331">
        <v>102</v>
      </c>
      <c r="M2331" t="s">
        <v>4107</v>
      </c>
      <c r="N2331" t="s">
        <v>417</v>
      </c>
      <c r="O2331" t="s">
        <v>418</v>
      </c>
      <c r="P2331" t="s">
        <v>419</v>
      </c>
      <c r="Q2331" t="s">
        <v>34</v>
      </c>
      <c r="R2331" t="s">
        <v>420</v>
      </c>
      <c r="S2331" t="s">
        <v>73</v>
      </c>
      <c r="T2331" t="s">
        <v>167</v>
      </c>
      <c r="U2331" t="s">
        <v>38</v>
      </c>
      <c r="V2331" t="s">
        <v>39</v>
      </c>
      <c r="W2331" t="s">
        <v>421</v>
      </c>
      <c r="X2331" t="s">
        <v>422</v>
      </c>
      <c r="Y2331" t="s">
        <v>42</v>
      </c>
    </row>
    <row r="2332" spans="1:25" x14ac:dyDescent="0.25">
      <c r="A2332">
        <v>10145</v>
      </c>
      <c r="B2332">
        <v>27</v>
      </c>
      <c r="C2332" t="s">
        <v>77</v>
      </c>
      <c r="D2332">
        <v>4</v>
      </c>
      <c r="E2332" t="s">
        <v>4111</v>
      </c>
      <c r="F2332" t="s">
        <v>68</v>
      </c>
      <c r="G2332" t="s">
        <v>28</v>
      </c>
      <c r="H2332">
        <v>3</v>
      </c>
      <c r="I2332">
        <v>8</v>
      </c>
      <c r="J2332">
        <v>2003</v>
      </c>
      <c r="K2332" t="s">
        <v>29</v>
      </c>
      <c r="L2332">
        <v>102</v>
      </c>
      <c r="M2332" t="s">
        <v>4107</v>
      </c>
      <c r="N2332" t="s">
        <v>69</v>
      </c>
      <c r="O2332" t="s">
        <v>70</v>
      </c>
      <c r="P2332" t="s">
        <v>71</v>
      </c>
      <c r="Q2332" t="s">
        <v>34</v>
      </c>
      <c r="R2332" t="s">
        <v>72</v>
      </c>
      <c r="S2332" t="s">
        <v>73</v>
      </c>
      <c r="T2332" t="s">
        <v>74</v>
      </c>
      <c r="U2332" t="s">
        <v>38</v>
      </c>
      <c r="V2332" t="s">
        <v>39</v>
      </c>
      <c r="W2332" t="s">
        <v>75</v>
      </c>
      <c r="X2332" t="s">
        <v>76</v>
      </c>
      <c r="Y2332" t="s">
        <v>65</v>
      </c>
    </row>
    <row r="2333" spans="1:25" x14ac:dyDescent="0.25">
      <c r="A2333">
        <v>10159</v>
      </c>
      <c r="B2333">
        <v>23</v>
      </c>
      <c r="C2333" t="s">
        <v>77</v>
      </c>
      <c r="D2333">
        <v>12</v>
      </c>
      <c r="E2333" t="s">
        <v>4112</v>
      </c>
      <c r="F2333" t="s">
        <v>79</v>
      </c>
      <c r="G2333" t="s">
        <v>28</v>
      </c>
      <c r="H2333">
        <v>4</v>
      </c>
      <c r="I2333">
        <v>10</v>
      </c>
      <c r="J2333">
        <v>2003</v>
      </c>
      <c r="K2333" t="s">
        <v>29</v>
      </c>
      <c r="L2333">
        <v>102</v>
      </c>
      <c r="M2333" t="s">
        <v>4107</v>
      </c>
      <c r="N2333" t="s">
        <v>80</v>
      </c>
      <c r="O2333" t="s">
        <v>81</v>
      </c>
      <c r="P2333" t="s">
        <v>82</v>
      </c>
      <c r="Q2333" t="s">
        <v>34</v>
      </c>
      <c r="R2333" t="s">
        <v>83</v>
      </c>
      <c r="S2333" t="s">
        <v>73</v>
      </c>
      <c r="T2333" t="s">
        <v>34</v>
      </c>
      <c r="U2333" t="s">
        <v>38</v>
      </c>
      <c r="V2333" t="s">
        <v>39</v>
      </c>
      <c r="W2333" t="s">
        <v>84</v>
      </c>
      <c r="X2333" t="s">
        <v>76</v>
      </c>
      <c r="Y2333" t="s">
        <v>42</v>
      </c>
    </row>
    <row r="2334" spans="1:25" x14ac:dyDescent="0.25">
      <c r="A2334">
        <v>10169</v>
      </c>
      <c r="B2334">
        <v>34</v>
      </c>
      <c r="C2334" t="s">
        <v>77</v>
      </c>
      <c r="D2334">
        <v>12</v>
      </c>
      <c r="E2334" t="s">
        <v>4113</v>
      </c>
      <c r="F2334" t="s">
        <v>800</v>
      </c>
      <c r="G2334" t="s">
        <v>28</v>
      </c>
      <c r="H2334">
        <v>4</v>
      </c>
      <c r="I2334">
        <v>11</v>
      </c>
      <c r="J2334">
        <v>2003</v>
      </c>
      <c r="K2334" t="s">
        <v>29</v>
      </c>
      <c r="L2334">
        <v>102</v>
      </c>
      <c r="M2334" t="s">
        <v>4107</v>
      </c>
      <c r="N2334" t="s">
        <v>448</v>
      </c>
      <c r="O2334" t="s">
        <v>449</v>
      </c>
      <c r="P2334" t="s">
        <v>450</v>
      </c>
      <c r="Q2334" t="s">
        <v>451</v>
      </c>
      <c r="R2334" t="s">
        <v>452</v>
      </c>
      <c r="S2334" t="s">
        <v>238</v>
      </c>
      <c r="T2334" t="s">
        <v>453</v>
      </c>
      <c r="U2334" t="s">
        <v>139</v>
      </c>
      <c r="V2334" t="s">
        <v>140</v>
      </c>
      <c r="W2334" t="s">
        <v>454</v>
      </c>
      <c r="X2334" t="s">
        <v>455</v>
      </c>
      <c r="Y2334" t="s">
        <v>65</v>
      </c>
    </row>
    <row r="2335" spans="1:25" x14ac:dyDescent="0.25">
      <c r="A2335">
        <v>10180</v>
      </c>
      <c r="B2335">
        <v>22</v>
      </c>
      <c r="C2335" t="s">
        <v>77</v>
      </c>
      <c r="D2335">
        <v>7</v>
      </c>
      <c r="E2335" t="s">
        <v>4114</v>
      </c>
      <c r="F2335" t="s">
        <v>97</v>
      </c>
      <c r="G2335" t="s">
        <v>28</v>
      </c>
      <c r="H2335">
        <v>4</v>
      </c>
      <c r="I2335">
        <v>11</v>
      </c>
      <c r="J2335">
        <v>2003</v>
      </c>
      <c r="K2335" t="s">
        <v>29</v>
      </c>
      <c r="L2335">
        <v>102</v>
      </c>
      <c r="M2335" t="s">
        <v>4107</v>
      </c>
      <c r="N2335" t="s">
        <v>98</v>
      </c>
      <c r="O2335" t="s">
        <v>99</v>
      </c>
      <c r="P2335" t="s">
        <v>100</v>
      </c>
      <c r="Q2335" t="s">
        <v>34</v>
      </c>
      <c r="R2335" t="s">
        <v>101</v>
      </c>
      <c r="S2335" t="s">
        <v>34</v>
      </c>
      <c r="T2335" t="s">
        <v>102</v>
      </c>
      <c r="U2335" t="s">
        <v>51</v>
      </c>
      <c r="V2335" t="s">
        <v>52</v>
      </c>
      <c r="W2335" t="s">
        <v>103</v>
      </c>
      <c r="X2335" t="s">
        <v>104</v>
      </c>
      <c r="Y2335" t="s">
        <v>42</v>
      </c>
    </row>
    <row r="2336" spans="1:25" x14ac:dyDescent="0.25">
      <c r="A2336">
        <v>10190</v>
      </c>
      <c r="B2336">
        <v>42</v>
      </c>
      <c r="C2336" t="s">
        <v>3855</v>
      </c>
      <c r="D2336">
        <v>4</v>
      </c>
      <c r="E2336" t="s">
        <v>4115</v>
      </c>
      <c r="F2336" t="s">
        <v>3119</v>
      </c>
      <c r="G2336" t="s">
        <v>28</v>
      </c>
      <c r="H2336">
        <v>4</v>
      </c>
      <c r="I2336">
        <v>11</v>
      </c>
      <c r="J2336">
        <v>2003</v>
      </c>
      <c r="K2336" t="s">
        <v>29</v>
      </c>
      <c r="L2336">
        <v>102</v>
      </c>
      <c r="M2336" t="s">
        <v>4107</v>
      </c>
      <c r="N2336" t="s">
        <v>268</v>
      </c>
      <c r="O2336" t="s">
        <v>269</v>
      </c>
      <c r="P2336" t="s">
        <v>270</v>
      </c>
      <c r="Q2336" t="s">
        <v>34</v>
      </c>
      <c r="R2336" t="s">
        <v>271</v>
      </c>
      <c r="S2336" t="s">
        <v>34</v>
      </c>
      <c r="T2336" t="s">
        <v>272</v>
      </c>
      <c r="U2336" t="s">
        <v>273</v>
      </c>
      <c r="V2336" t="s">
        <v>52</v>
      </c>
      <c r="W2336" t="s">
        <v>274</v>
      </c>
      <c r="X2336" t="s">
        <v>275</v>
      </c>
      <c r="Y2336" t="s">
        <v>65</v>
      </c>
    </row>
    <row r="2337" spans="1:25" x14ac:dyDescent="0.25">
      <c r="A2337">
        <v>10211</v>
      </c>
      <c r="B2337">
        <v>37</v>
      </c>
      <c r="C2337" t="s">
        <v>77</v>
      </c>
      <c r="D2337">
        <v>12</v>
      </c>
      <c r="E2337" t="s">
        <v>4116</v>
      </c>
      <c r="F2337" t="s">
        <v>123</v>
      </c>
      <c r="G2337" t="s">
        <v>28</v>
      </c>
      <c r="H2337">
        <v>1</v>
      </c>
      <c r="I2337">
        <v>1</v>
      </c>
      <c r="J2337">
        <v>2004</v>
      </c>
      <c r="K2337" t="s">
        <v>29</v>
      </c>
      <c r="L2337">
        <v>102</v>
      </c>
      <c r="M2337" t="s">
        <v>4107</v>
      </c>
      <c r="N2337" t="s">
        <v>124</v>
      </c>
      <c r="O2337" t="s">
        <v>125</v>
      </c>
      <c r="P2337" t="s">
        <v>126</v>
      </c>
      <c r="Q2337" t="s">
        <v>34</v>
      </c>
      <c r="R2337" t="s">
        <v>61</v>
      </c>
      <c r="S2337" t="s">
        <v>34</v>
      </c>
      <c r="T2337" t="s">
        <v>127</v>
      </c>
      <c r="U2337" t="s">
        <v>51</v>
      </c>
      <c r="V2337" t="s">
        <v>52</v>
      </c>
      <c r="W2337" t="s">
        <v>128</v>
      </c>
      <c r="X2337" t="s">
        <v>129</v>
      </c>
      <c r="Y2337" t="s">
        <v>65</v>
      </c>
    </row>
    <row r="2338" spans="1:25" x14ac:dyDescent="0.25">
      <c r="A2338">
        <v>10224</v>
      </c>
      <c r="B2338">
        <v>30</v>
      </c>
      <c r="C2338" t="s">
        <v>77</v>
      </c>
      <c r="D2338">
        <v>5</v>
      </c>
      <c r="E2338" t="s">
        <v>4117</v>
      </c>
      <c r="F2338" t="s">
        <v>1002</v>
      </c>
      <c r="G2338" t="s">
        <v>28</v>
      </c>
      <c r="H2338">
        <v>1</v>
      </c>
      <c r="I2338">
        <v>2</v>
      </c>
      <c r="J2338">
        <v>2004</v>
      </c>
      <c r="K2338" t="s">
        <v>29</v>
      </c>
      <c r="L2338">
        <v>102</v>
      </c>
      <c r="M2338" t="s">
        <v>4107</v>
      </c>
      <c r="N2338" t="s">
        <v>98</v>
      </c>
      <c r="O2338" t="s">
        <v>99</v>
      </c>
      <c r="P2338" t="s">
        <v>100</v>
      </c>
      <c r="Q2338" t="s">
        <v>34</v>
      </c>
      <c r="R2338" t="s">
        <v>101</v>
      </c>
      <c r="S2338" t="s">
        <v>34</v>
      </c>
      <c r="T2338" t="s">
        <v>102</v>
      </c>
      <c r="U2338" t="s">
        <v>51</v>
      </c>
      <c r="V2338" t="s">
        <v>52</v>
      </c>
      <c r="W2338" t="s">
        <v>103</v>
      </c>
      <c r="X2338" t="s">
        <v>104</v>
      </c>
      <c r="Y2338" t="s">
        <v>65</v>
      </c>
    </row>
    <row r="2339" spans="1:25" x14ac:dyDescent="0.25">
      <c r="A2339">
        <v>10237</v>
      </c>
      <c r="B2339">
        <v>27</v>
      </c>
      <c r="C2339" t="s">
        <v>77</v>
      </c>
      <c r="D2339">
        <v>5</v>
      </c>
      <c r="E2339" t="s">
        <v>4118</v>
      </c>
      <c r="F2339" t="s">
        <v>144</v>
      </c>
      <c r="G2339" t="s">
        <v>28</v>
      </c>
      <c r="H2339">
        <v>2</v>
      </c>
      <c r="I2339">
        <v>4</v>
      </c>
      <c r="J2339">
        <v>2004</v>
      </c>
      <c r="K2339" t="s">
        <v>29</v>
      </c>
      <c r="L2339">
        <v>102</v>
      </c>
      <c r="M2339" t="s">
        <v>4107</v>
      </c>
      <c r="N2339" t="s">
        <v>145</v>
      </c>
      <c r="O2339" t="s">
        <v>146</v>
      </c>
      <c r="P2339" t="s">
        <v>147</v>
      </c>
      <c r="Q2339" t="s">
        <v>148</v>
      </c>
      <c r="R2339" t="s">
        <v>35</v>
      </c>
      <c r="S2339" t="s">
        <v>36</v>
      </c>
      <c r="T2339" t="s">
        <v>37</v>
      </c>
      <c r="U2339" t="s">
        <v>38</v>
      </c>
      <c r="V2339" t="s">
        <v>39</v>
      </c>
      <c r="W2339" t="s">
        <v>149</v>
      </c>
      <c r="X2339" t="s">
        <v>150</v>
      </c>
      <c r="Y2339" t="s">
        <v>65</v>
      </c>
    </row>
    <row r="2340" spans="1:25" x14ac:dyDescent="0.25">
      <c r="A2340">
        <v>10252</v>
      </c>
      <c r="B2340">
        <v>25</v>
      </c>
      <c r="C2340" t="s">
        <v>77</v>
      </c>
      <c r="D2340">
        <v>9</v>
      </c>
      <c r="E2340" t="s">
        <v>4119</v>
      </c>
      <c r="F2340" t="s">
        <v>2305</v>
      </c>
      <c r="G2340" t="s">
        <v>28</v>
      </c>
      <c r="H2340">
        <v>2</v>
      </c>
      <c r="I2340">
        <v>5</v>
      </c>
      <c r="J2340">
        <v>2004</v>
      </c>
      <c r="K2340" t="s">
        <v>29</v>
      </c>
      <c r="L2340">
        <v>102</v>
      </c>
      <c r="M2340" t="s">
        <v>4107</v>
      </c>
      <c r="N2340" t="s">
        <v>124</v>
      </c>
      <c r="O2340" t="s">
        <v>125</v>
      </c>
      <c r="P2340" t="s">
        <v>126</v>
      </c>
      <c r="Q2340" t="s">
        <v>34</v>
      </c>
      <c r="R2340" t="s">
        <v>61</v>
      </c>
      <c r="S2340" t="s">
        <v>34</v>
      </c>
      <c r="T2340" t="s">
        <v>127</v>
      </c>
      <c r="U2340" t="s">
        <v>51</v>
      </c>
      <c r="V2340" t="s">
        <v>52</v>
      </c>
      <c r="W2340" t="s">
        <v>128</v>
      </c>
      <c r="X2340" t="s">
        <v>129</v>
      </c>
      <c r="Y2340" t="s">
        <v>42</v>
      </c>
    </row>
    <row r="2341" spans="1:25" x14ac:dyDescent="0.25">
      <c r="A2341">
        <v>10264</v>
      </c>
      <c r="B2341">
        <v>34</v>
      </c>
      <c r="C2341" t="s">
        <v>4120</v>
      </c>
      <c r="D2341">
        <v>7</v>
      </c>
      <c r="E2341" t="s">
        <v>4121</v>
      </c>
      <c r="F2341" t="s">
        <v>2446</v>
      </c>
      <c r="G2341" t="s">
        <v>28</v>
      </c>
      <c r="H2341">
        <v>2</v>
      </c>
      <c r="I2341">
        <v>6</v>
      </c>
      <c r="J2341">
        <v>2004</v>
      </c>
      <c r="K2341" t="s">
        <v>29</v>
      </c>
      <c r="L2341">
        <v>102</v>
      </c>
      <c r="M2341" t="s">
        <v>4107</v>
      </c>
      <c r="N2341" t="s">
        <v>656</v>
      </c>
      <c r="O2341" t="s">
        <v>657</v>
      </c>
      <c r="P2341" t="s">
        <v>658</v>
      </c>
      <c r="Q2341" t="s">
        <v>34</v>
      </c>
      <c r="R2341" t="s">
        <v>659</v>
      </c>
      <c r="S2341" t="s">
        <v>185</v>
      </c>
      <c r="T2341" t="s">
        <v>660</v>
      </c>
      <c r="U2341" t="s">
        <v>38</v>
      </c>
      <c r="V2341" t="s">
        <v>39</v>
      </c>
      <c r="W2341" t="s">
        <v>661</v>
      </c>
      <c r="X2341" t="s">
        <v>94</v>
      </c>
      <c r="Y2341" t="s">
        <v>65</v>
      </c>
    </row>
    <row r="2342" spans="1:25" x14ac:dyDescent="0.25">
      <c r="A2342">
        <v>10276</v>
      </c>
      <c r="B2342">
        <v>38</v>
      </c>
      <c r="C2342" t="s">
        <v>77</v>
      </c>
      <c r="D2342">
        <v>13</v>
      </c>
      <c r="E2342" t="s">
        <v>4122</v>
      </c>
      <c r="F2342" t="s">
        <v>839</v>
      </c>
      <c r="G2342" t="s">
        <v>28</v>
      </c>
      <c r="H2342">
        <v>3</v>
      </c>
      <c r="I2342">
        <v>8</v>
      </c>
      <c r="J2342">
        <v>2004</v>
      </c>
      <c r="K2342" t="s">
        <v>29</v>
      </c>
      <c r="L2342">
        <v>102</v>
      </c>
      <c r="M2342" t="s">
        <v>4107</v>
      </c>
      <c r="N2342" t="s">
        <v>840</v>
      </c>
      <c r="O2342" t="s">
        <v>841</v>
      </c>
      <c r="P2342" t="s">
        <v>842</v>
      </c>
      <c r="Q2342" t="s">
        <v>34</v>
      </c>
      <c r="R2342" t="s">
        <v>441</v>
      </c>
      <c r="S2342" t="s">
        <v>185</v>
      </c>
      <c r="T2342" t="s">
        <v>442</v>
      </c>
      <c r="U2342" t="s">
        <v>38</v>
      </c>
      <c r="V2342" t="s">
        <v>39</v>
      </c>
      <c r="W2342" t="s">
        <v>843</v>
      </c>
      <c r="X2342" t="s">
        <v>844</v>
      </c>
      <c r="Y2342" t="s">
        <v>65</v>
      </c>
    </row>
    <row r="2343" spans="1:25" x14ac:dyDescent="0.25">
      <c r="A2343">
        <v>10285</v>
      </c>
      <c r="B2343">
        <v>26</v>
      </c>
      <c r="C2343" t="s">
        <v>77</v>
      </c>
      <c r="D2343">
        <v>4</v>
      </c>
      <c r="E2343" t="s">
        <v>4123</v>
      </c>
      <c r="F2343" t="s">
        <v>180</v>
      </c>
      <c r="G2343" t="s">
        <v>28</v>
      </c>
      <c r="H2343">
        <v>3</v>
      </c>
      <c r="I2343">
        <v>8</v>
      </c>
      <c r="J2343">
        <v>2004</v>
      </c>
      <c r="K2343" t="s">
        <v>29</v>
      </c>
      <c r="L2343">
        <v>102</v>
      </c>
      <c r="M2343" t="s">
        <v>4107</v>
      </c>
      <c r="N2343" t="s">
        <v>181</v>
      </c>
      <c r="O2343" t="s">
        <v>182</v>
      </c>
      <c r="P2343" t="s">
        <v>183</v>
      </c>
      <c r="Q2343" t="s">
        <v>34</v>
      </c>
      <c r="R2343" t="s">
        <v>184</v>
      </c>
      <c r="S2343" t="s">
        <v>185</v>
      </c>
      <c r="T2343" t="s">
        <v>186</v>
      </c>
      <c r="U2343" t="s">
        <v>38</v>
      </c>
      <c r="V2343" t="s">
        <v>39</v>
      </c>
      <c r="W2343" t="s">
        <v>187</v>
      </c>
      <c r="X2343" t="s">
        <v>188</v>
      </c>
      <c r="Y2343" t="s">
        <v>42</v>
      </c>
    </row>
    <row r="2344" spans="1:25" x14ac:dyDescent="0.25">
      <c r="A2344">
        <v>10299</v>
      </c>
      <c r="B2344">
        <v>38</v>
      </c>
      <c r="C2344" t="s">
        <v>77</v>
      </c>
      <c r="D2344">
        <v>7</v>
      </c>
      <c r="E2344" t="s">
        <v>4124</v>
      </c>
      <c r="F2344" t="s">
        <v>190</v>
      </c>
      <c r="G2344" t="s">
        <v>28</v>
      </c>
      <c r="H2344">
        <v>3</v>
      </c>
      <c r="I2344">
        <v>9</v>
      </c>
      <c r="J2344">
        <v>2004</v>
      </c>
      <c r="K2344" t="s">
        <v>29</v>
      </c>
      <c r="L2344">
        <v>102</v>
      </c>
      <c r="M2344" t="s">
        <v>4107</v>
      </c>
      <c r="N2344" t="s">
        <v>191</v>
      </c>
      <c r="O2344" t="s">
        <v>192</v>
      </c>
      <c r="P2344" t="s">
        <v>193</v>
      </c>
      <c r="Q2344" t="s">
        <v>34</v>
      </c>
      <c r="R2344" t="s">
        <v>194</v>
      </c>
      <c r="S2344" t="s">
        <v>34</v>
      </c>
      <c r="T2344" t="s">
        <v>195</v>
      </c>
      <c r="U2344" t="s">
        <v>196</v>
      </c>
      <c r="V2344" t="s">
        <v>52</v>
      </c>
      <c r="W2344" t="s">
        <v>197</v>
      </c>
      <c r="X2344" t="s">
        <v>198</v>
      </c>
      <c r="Y2344" t="s">
        <v>65</v>
      </c>
    </row>
    <row r="2345" spans="1:25" x14ac:dyDescent="0.25">
      <c r="A2345">
        <v>10309</v>
      </c>
      <c r="B2345">
        <v>50</v>
      </c>
      <c r="C2345" t="s">
        <v>2484</v>
      </c>
      <c r="D2345">
        <v>3</v>
      </c>
      <c r="E2345" t="s">
        <v>4125</v>
      </c>
      <c r="F2345" t="s">
        <v>200</v>
      </c>
      <c r="G2345" t="s">
        <v>28</v>
      </c>
      <c r="H2345">
        <v>4</v>
      </c>
      <c r="I2345">
        <v>10</v>
      </c>
      <c r="J2345">
        <v>2004</v>
      </c>
      <c r="K2345" t="s">
        <v>29</v>
      </c>
      <c r="L2345">
        <v>102</v>
      </c>
      <c r="M2345" t="s">
        <v>4107</v>
      </c>
      <c r="N2345" t="s">
        <v>201</v>
      </c>
      <c r="O2345" t="s">
        <v>202</v>
      </c>
      <c r="P2345" t="s">
        <v>203</v>
      </c>
      <c r="Q2345" t="s">
        <v>34</v>
      </c>
      <c r="R2345" t="s">
        <v>204</v>
      </c>
      <c r="S2345" t="s">
        <v>34</v>
      </c>
      <c r="T2345" t="s">
        <v>205</v>
      </c>
      <c r="U2345" t="s">
        <v>112</v>
      </c>
      <c r="V2345" t="s">
        <v>52</v>
      </c>
      <c r="W2345" t="s">
        <v>206</v>
      </c>
      <c r="X2345" t="s">
        <v>207</v>
      </c>
      <c r="Y2345" t="s">
        <v>65</v>
      </c>
    </row>
    <row r="2346" spans="1:25" x14ac:dyDescent="0.25">
      <c r="A2346">
        <v>10319</v>
      </c>
      <c r="B2346">
        <v>22</v>
      </c>
      <c r="C2346" t="s">
        <v>77</v>
      </c>
      <c r="D2346">
        <v>8</v>
      </c>
      <c r="E2346" t="s">
        <v>4126</v>
      </c>
      <c r="F2346" t="s">
        <v>858</v>
      </c>
      <c r="G2346" t="s">
        <v>28</v>
      </c>
      <c r="H2346">
        <v>4</v>
      </c>
      <c r="I2346">
        <v>11</v>
      </c>
      <c r="J2346">
        <v>2004</v>
      </c>
      <c r="K2346" t="s">
        <v>29</v>
      </c>
      <c r="L2346">
        <v>102</v>
      </c>
      <c r="M2346" t="s">
        <v>4107</v>
      </c>
      <c r="N2346" t="s">
        <v>1011</v>
      </c>
      <c r="O2346" t="s">
        <v>1012</v>
      </c>
      <c r="P2346" t="s">
        <v>1013</v>
      </c>
      <c r="Q2346" t="s">
        <v>1014</v>
      </c>
      <c r="R2346" t="s">
        <v>35</v>
      </c>
      <c r="S2346" t="s">
        <v>36</v>
      </c>
      <c r="T2346" t="s">
        <v>37</v>
      </c>
      <c r="U2346" t="s">
        <v>38</v>
      </c>
      <c r="V2346" t="s">
        <v>39</v>
      </c>
      <c r="W2346" t="s">
        <v>1015</v>
      </c>
      <c r="X2346" t="s">
        <v>1016</v>
      </c>
      <c r="Y2346" t="s">
        <v>42</v>
      </c>
    </row>
    <row r="2347" spans="1:25" x14ac:dyDescent="0.25">
      <c r="A2347">
        <v>10331</v>
      </c>
      <c r="B2347">
        <v>32</v>
      </c>
      <c r="C2347" t="s">
        <v>77</v>
      </c>
      <c r="D2347">
        <v>4</v>
      </c>
      <c r="E2347" t="s">
        <v>4127</v>
      </c>
      <c r="F2347" t="s">
        <v>1337</v>
      </c>
      <c r="G2347" t="s">
        <v>28</v>
      </c>
      <c r="H2347">
        <v>4</v>
      </c>
      <c r="I2347">
        <v>11</v>
      </c>
      <c r="J2347">
        <v>2004</v>
      </c>
      <c r="K2347" t="s">
        <v>29</v>
      </c>
      <c r="L2347">
        <v>102</v>
      </c>
      <c r="M2347" t="s">
        <v>4107</v>
      </c>
      <c r="N2347" t="s">
        <v>494</v>
      </c>
      <c r="O2347" t="s">
        <v>495</v>
      </c>
      <c r="P2347" t="s">
        <v>496</v>
      </c>
      <c r="Q2347" t="s">
        <v>34</v>
      </c>
      <c r="R2347" t="s">
        <v>332</v>
      </c>
      <c r="S2347" t="s">
        <v>214</v>
      </c>
      <c r="T2347" t="s">
        <v>333</v>
      </c>
      <c r="U2347" t="s">
        <v>38</v>
      </c>
      <c r="V2347" t="s">
        <v>39</v>
      </c>
      <c r="W2347" t="s">
        <v>187</v>
      </c>
      <c r="X2347" t="s">
        <v>497</v>
      </c>
      <c r="Y2347" t="s">
        <v>65</v>
      </c>
    </row>
    <row r="2348" spans="1:25" x14ac:dyDescent="0.25">
      <c r="A2348">
        <v>10341</v>
      </c>
      <c r="B2348">
        <v>31</v>
      </c>
      <c r="C2348" t="s">
        <v>4128</v>
      </c>
      <c r="D2348">
        <v>4</v>
      </c>
      <c r="E2348" t="s">
        <v>4129</v>
      </c>
      <c r="F2348" t="s">
        <v>220</v>
      </c>
      <c r="G2348" t="s">
        <v>28</v>
      </c>
      <c r="H2348">
        <v>4</v>
      </c>
      <c r="I2348">
        <v>11</v>
      </c>
      <c r="J2348">
        <v>2004</v>
      </c>
      <c r="K2348" t="s">
        <v>29</v>
      </c>
      <c r="L2348">
        <v>102</v>
      </c>
      <c r="M2348" t="s">
        <v>4107</v>
      </c>
      <c r="N2348" t="s">
        <v>221</v>
      </c>
      <c r="O2348" t="s">
        <v>222</v>
      </c>
      <c r="P2348" t="s">
        <v>223</v>
      </c>
      <c r="Q2348" t="s">
        <v>34</v>
      </c>
      <c r="R2348" t="s">
        <v>224</v>
      </c>
      <c r="S2348" t="s">
        <v>34</v>
      </c>
      <c r="T2348" t="s">
        <v>225</v>
      </c>
      <c r="U2348" t="s">
        <v>226</v>
      </c>
      <c r="V2348" t="s">
        <v>52</v>
      </c>
      <c r="W2348" t="s">
        <v>227</v>
      </c>
      <c r="X2348" t="s">
        <v>228</v>
      </c>
      <c r="Y2348" t="s">
        <v>42</v>
      </c>
    </row>
    <row r="2349" spans="1:25" x14ac:dyDescent="0.25">
      <c r="A2349">
        <v>10355</v>
      </c>
      <c r="B2349">
        <v>40</v>
      </c>
      <c r="C2349" t="s">
        <v>77</v>
      </c>
      <c r="D2349">
        <v>5</v>
      </c>
      <c r="E2349" t="s">
        <v>4130</v>
      </c>
      <c r="F2349" t="s">
        <v>2386</v>
      </c>
      <c r="G2349" t="s">
        <v>28</v>
      </c>
      <c r="H2349">
        <v>4</v>
      </c>
      <c r="I2349">
        <v>12</v>
      </c>
      <c r="J2349">
        <v>2004</v>
      </c>
      <c r="K2349" t="s">
        <v>29</v>
      </c>
      <c r="L2349">
        <v>102</v>
      </c>
      <c r="M2349" t="s">
        <v>4107</v>
      </c>
      <c r="N2349" t="s">
        <v>268</v>
      </c>
      <c r="O2349" t="s">
        <v>269</v>
      </c>
      <c r="P2349" t="s">
        <v>270</v>
      </c>
      <c r="Q2349" t="s">
        <v>34</v>
      </c>
      <c r="R2349" t="s">
        <v>271</v>
      </c>
      <c r="S2349" t="s">
        <v>34</v>
      </c>
      <c r="T2349" t="s">
        <v>272</v>
      </c>
      <c r="U2349" t="s">
        <v>273</v>
      </c>
      <c r="V2349" t="s">
        <v>52</v>
      </c>
      <c r="W2349" t="s">
        <v>274</v>
      </c>
      <c r="X2349" t="s">
        <v>275</v>
      </c>
      <c r="Y2349" t="s">
        <v>65</v>
      </c>
    </row>
    <row r="2350" spans="1:25" x14ac:dyDescent="0.25">
      <c r="A2350">
        <v>10365</v>
      </c>
      <c r="B2350">
        <v>22</v>
      </c>
      <c r="C2350" t="s">
        <v>77</v>
      </c>
      <c r="D2350">
        <v>3</v>
      </c>
      <c r="E2350" t="s">
        <v>4131</v>
      </c>
      <c r="F2350" t="s">
        <v>1344</v>
      </c>
      <c r="G2350" t="s">
        <v>28</v>
      </c>
      <c r="H2350">
        <v>1</v>
      </c>
      <c r="I2350">
        <v>1</v>
      </c>
      <c r="J2350">
        <v>2005</v>
      </c>
      <c r="K2350" t="s">
        <v>29</v>
      </c>
      <c r="L2350">
        <v>102</v>
      </c>
      <c r="M2350" t="s">
        <v>4107</v>
      </c>
      <c r="N2350" t="s">
        <v>582</v>
      </c>
      <c r="O2350" t="s">
        <v>583</v>
      </c>
      <c r="P2350" t="s">
        <v>584</v>
      </c>
      <c r="Q2350" t="s">
        <v>34</v>
      </c>
      <c r="R2350" t="s">
        <v>251</v>
      </c>
      <c r="S2350" t="s">
        <v>185</v>
      </c>
      <c r="T2350" t="s">
        <v>252</v>
      </c>
      <c r="U2350" t="s">
        <v>38</v>
      </c>
      <c r="V2350" t="s">
        <v>39</v>
      </c>
      <c r="W2350" t="s">
        <v>585</v>
      </c>
      <c r="X2350" t="s">
        <v>586</v>
      </c>
      <c r="Y2350" t="s">
        <v>65</v>
      </c>
    </row>
    <row r="2351" spans="1:25" x14ac:dyDescent="0.25">
      <c r="A2351">
        <v>10375</v>
      </c>
      <c r="B2351">
        <v>41</v>
      </c>
      <c r="C2351" t="s">
        <v>77</v>
      </c>
      <c r="D2351">
        <v>15</v>
      </c>
      <c r="E2351" t="s">
        <v>4132</v>
      </c>
      <c r="F2351" t="s">
        <v>244</v>
      </c>
      <c r="G2351" t="s">
        <v>28</v>
      </c>
      <c r="H2351">
        <v>1</v>
      </c>
      <c r="I2351">
        <v>2</v>
      </c>
      <c r="J2351">
        <v>2005</v>
      </c>
      <c r="K2351" t="s">
        <v>29</v>
      </c>
      <c r="L2351">
        <v>102</v>
      </c>
      <c r="M2351" t="s">
        <v>4107</v>
      </c>
      <c r="N2351" t="s">
        <v>172</v>
      </c>
      <c r="O2351" t="s">
        <v>173</v>
      </c>
      <c r="P2351" t="s">
        <v>174</v>
      </c>
      <c r="Q2351" t="s">
        <v>34</v>
      </c>
      <c r="R2351" t="s">
        <v>175</v>
      </c>
      <c r="S2351" t="s">
        <v>34</v>
      </c>
      <c r="T2351" t="s">
        <v>176</v>
      </c>
      <c r="U2351" t="s">
        <v>51</v>
      </c>
      <c r="V2351" t="s">
        <v>52</v>
      </c>
      <c r="W2351" t="s">
        <v>177</v>
      </c>
      <c r="X2351" t="s">
        <v>178</v>
      </c>
      <c r="Y2351" t="s">
        <v>65</v>
      </c>
    </row>
    <row r="2352" spans="1:25" x14ac:dyDescent="0.25">
      <c r="A2352">
        <v>10390</v>
      </c>
      <c r="B2352">
        <v>45</v>
      </c>
      <c r="C2352" t="s">
        <v>3441</v>
      </c>
      <c r="D2352">
        <v>12</v>
      </c>
      <c r="E2352" t="s">
        <v>1807</v>
      </c>
      <c r="F2352" t="s">
        <v>1348</v>
      </c>
      <c r="G2352" t="s">
        <v>28</v>
      </c>
      <c r="H2352">
        <v>1</v>
      </c>
      <c r="I2352">
        <v>3</v>
      </c>
      <c r="J2352">
        <v>2005</v>
      </c>
      <c r="K2352" t="s">
        <v>29</v>
      </c>
      <c r="L2352">
        <v>102</v>
      </c>
      <c r="M2352" t="s">
        <v>4107</v>
      </c>
      <c r="N2352" t="s">
        <v>417</v>
      </c>
      <c r="O2352" t="s">
        <v>418</v>
      </c>
      <c r="P2352" t="s">
        <v>419</v>
      </c>
      <c r="Q2352" t="s">
        <v>34</v>
      </c>
      <c r="R2352" t="s">
        <v>420</v>
      </c>
      <c r="S2352" t="s">
        <v>73</v>
      </c>
      <c r="T2352" t="s">
        <v>167</v>
      </c>
      <c r="U2352" t="s">
        <v>38</v>
      </c>
      <c r="V2352" t="s">
        <v>39</v>
      </c>
      <c r="W2352" t="s">
        <v>421</v>
      </c>
      <c r="X2352" t="s">
        <v>422</v>
      </c>
      <c r="Y2352" t="s">
        <v>42</v>
      </c>
    </row>
    <row r="2353" spans="1:25" x14ac:dyDescent="0.25">
      <c r="A2353">
        <v>10403</v>
      </c>
      <c r="B2353">
        <v>45</v>
      </c>
      <c r="C2353" t="s">
        <v>77</v>
      </c>
      <c r="D2353">
        <v>5</v>
      </c>
      <c r="E2353" t="s">
        <v>4133</v>
      </c>
      <c r="F2353" t="s">
        <v>256</v>
      </c>
      <c r="G2353" t="s">
        <v>28</v>
      </c>
      <c r="H2353">
        <v>2</v>
      </c>
      <c r="I2353">
        <v>4</v>
      </c>
      <c r="J2353">
        <v>2005</v>
      </c>
      <c r="K2353" t="s">
        <v>29</v>
      </c>
      <c r="L2353">
        <v>102</v>
      </c>
      <c r="M2353" t="s">
        <v>4107</v>
      </c>
      <c r="N2353" t="s">
        <v>257</v>
      </c>
      <c r="O2353" t="s">
        <v>258</v>
      </c>
      <c r="P2353" t="s">
        <v>259</v>
      </c>
      <c r="Q2353" t="s">
        <v>34</v>
      </c>
      <c r="R2353" t="s">
        <v>260</v>
      </c>
      <c r="S2353" t="s">
        <v>34</v>
      </c>
      <c r="T2353" t="s">
        <v>261</v>
      </c>
      <c r="U2353" t="s">
        <v>262</v>
      </c>
      <c r="V2353" t="s">
        <v>52</v>
      </c>
      <c r="W2353" t="s">
        <v>263</v>
      </c>
      <c r="X2353" t="s">
        <v>264</v>
      </c>
      <c r="Y2353" t="s">
        <v>65</v>
      </c>
    </row>
    <row r="2354" spans="1:25" x14ac:dyDescent="0.25">
      <c r="A2354">
        <v>10106</v>
      </c>
      <c r="B2354">
        <v>39</v>
      </c>
      <c r="C2354" t="s">
        <v>4134</v>
      </c>
      <c r="D2354">
        <v>6</v>
      </c>
      <c r="E2354" t="s">
        <v>4135</v>
      </c>
      <c r="F2354" t="s">
        <v>1501</v>
      </c>
      <c r="G2354" t="s">
        <v>28</v>
      </c>
      <c r="H2354">
        <v>1</v>
      </c>
      <c r="I2354">
        <v>2</v>
      </c>
      <c r="J2354">
        <v>2003</v>
      </c>
      <c r="K2354" t="s">
        <v>1354</v>
      </c>
      <c r="L2354">
        <v>43</v>
      </c>
      <c r="M2354" t="s">
        <v>4136</v>
      </c>
      <c r="N2354" t="s">
        <v>1369</v>
      </c>
      <c r="O2354" t="s">
        <v>1370</v>
      </c>
      <c r="P2354" t="s">
        <v>1371</v>
      </c>
      <c r="Q2354" t="s">
        <v>34</v>
      </c>
      <c r="R2354" t="s">
        <v>1372</v>
      </c>
      <c r="S2354" t="s">
        <v>34</v>
      </c>
      <c r="T2354" t="s">
        <v>1373</v>
      </c>
      <c r="U2354" t="s">
        <v>396</v>
      </c>
      <c r="V2354" t="s">
        <v>52</v>
      </c>
      <c r="W2354" t="s">
        <v>1374</v>
      </c>
      <c r="X2354" t="s">
        <v>1375</v>
      </c>
      <c r="Y2354" t="s">
        <v>42</v>
      </c>
    </row>
    <row r="2355" spans="1:25" x14ac:dyDescent="0.25">
      <c r="A2355">
        <v>10120</v>
      </c>
      <c r="B2355">
        <v>49</v>
      </c>
      <c r="C2355" t="s">
        <v>3046</v>
      </c>
      <c r="D2355">
        <v>12</v>
      </c>
      <c r="E2355" t="s">
        <v>4137</v>
      </c>
      <c r="F2355" t="s">
        <v>474</v>
      </c>
      <c r="G2355" t="s">
        <v>28</v>
      </c>
      <c r="H2355">
        <v>2</v>
      </c>
      <c r="I2355">
        <v>4</v>
      </c>
      <c r="J2355">
        <v>2003</v>
      </c>
      <c r="K2355" t="s">
        <v>1354</v>
      </c>
      <c r="L2355">
        <v>43</v>
      </c>
      <c r="M2355" t="s">
        <v>4136</v>
      </c>
      <c r="N2355" t="s">
        <v>132</v>
      </c>
      <c r="O2355" t="s">
        <v>133</v>
      </c>
      <c r="P2355" t="s">
        <v>134</v>
      </c>
      <c r="Q2355" t="s">
        <v>135</v>
      </c>
      <c r="R2355" t="s">
        <v>136</v>
      </c>
      <c r="S2355" t="s">
        <v>137</v>
      </c>
      <c r="T2355" t="s">
        <v>138</v>
      </c>
      <c r="U2355" t="s">
        <v>139</v>
      </c>
      <c r="V2355" t="s">
        <v>140</v>
      </c>
      <c r="W2355" t="s">
        <v>141</v>
      </c>
      <c r="X2355" t="s">
        <v>142</v>
      </c>
      <c r="Y2355" t="s">
        <v>42</v>
      </c>
    </row>
    <row r="2356" spans="1:25" x14ac:dyDescent="0.25">
      <c r="A2356">
        <v>10133</v>
      </c>
      <c r="B2356">
        <v>27</v>
      </c>
      <c r="C2356" t="s">
        <v>4138</v>
      </c>
      <c r="D2356">
        <v>7</v>
      </c>
      <c r="E2356" t="s">
        <v>4139</v>
      </c>
      <c r="F2356" t="s">
        <v>1850</v>
      </c>
      <c r="G2356" t="s">
        <v>28</v>
      </c>
      <c r="H2356">
        <v>2</v>
      </c>
      <c r="I2356">
        <v>6</v>
      </c>
      <c r="J2356">
        <v>2003</v>
      </c>
      <c r="K2356" t="s">
        <v>1354</v>
      </c>
      <c r="L2356">
        <v>43</v>
      </c>
      <c r="M2356" t="s">
        <v>4136</v>
      </c>
      <c r="N2356" t="s">
        <v>268</v>
      </c>
      <c r="O2356" t="s">
        <v>269</v>
      </c>
      <c r="P2356" t="s">
        <v>270</v>
      </c>
      <c r="Q2356" t="s">
        <v>34</v>
      </c>
      <c r="R2356" t="s">
        <v>271</v>
      </c>
      <c r="S2356" t="s">
        <v>34</v>
      </c>
      <c r="T2356" t="s">
        <v>272</v>
      </c>
      <c r="U2356" t="s">
        <v>273</v>
      </c>
      <c r="V2356" t="s">
        <v>52</v>
      </c>
      <c r="W2356" t="s">
        <v>274</v>
      </c>
      <c r="X2356" t="s">
        <v>275</v>
      </c>
      <c r="Y2356" t="s">
        <v>42</v>
      </c>
    </row>
    <row r="2357" spans="1:25" x14ac:dyDescent="0.25">
      <c r="A2357">
        <v>10143</v>
      </c>
      <c r="B2357">
        <v>34</v>
      </c>
      <c r="C2357" t="s">
        <v>4140</v>
      </c>
      <c r="D2357">
        <v>1</v>
      </c>
      <c r="E2357" t="s">
        <v>4141</v>
      </c>
      <c r="F2357" t="s">
        <v>581</v>
      </c>
      <c r="G2357" t="s">
        <v>28</v>
      </c>
      <c r="H2357">
        <v>3</v>
      </c>
      <c r="I2357">
        <v>8</v>
      </c>
      <c r="J2357">
        <v>2003</v>
      </c>
      <c r="K2357" t="s">
        <v>1354</v>
      </c>
      <c r="L2357">
        <v>43</v>
      </c>
      <c r="M2357" t="s">
        <v>4136</v>
      </c>
      <c r="N2357" t="s">
        <v>582</v>
      </c>
      <c r="O2357" t="s">
        <v>583</v>
      </c>
      <c r="P2357" t="s">
        <v>584</v>
      </c>
      <c r="Q2357" t="s">
        <v>34</v>
      </c>
      <c r="R2357" t="s">
        <v>251</v>
      </c>
      <c r="S2357" t="s">
        <v>185</v>
      </c>
      <c r="T2357" t="s">
        <v>252</v>
      </c>
      <c r="U2357" t="s">
        <v>38</v>
      </c>
      <c r="V2357" t="s">
        <v>39</v>
      </c>
      <c r="W2357" t="s">
        <v>585</v>
      </c>
      <c r="X2357" t="s">
        <v>586</v>
      </c>
      <c r="Y2357" t="s">
        <v>42</v>
      </c>
    </row>
    <row r="2358" spans="1:25" x14ac:dyDescent="0.25">
      <c r="A2358">
        <v>10156</v>
      </c>
      <c r="B2358">
        <v>20</v>
      </c>
      <c r="C2358" t="s">
        <v>4142</v>
      </c>
      <c r="D2358">
        <v>1</v>
      </c>
      <c r="E2358" t="s">
        <v>4143</v>
      </c>
      <c r="F2358" t="s">
        <v>4144</v>
      </c>
      <c r="G2358" t="s">
        <v>28</v>
      </c>
      <c r="H2358">
        <v>4</v>
      </c>
      <c r="I2358">
        <v>10</v>
      </c>
      <c r="J2358">
        <v>2003</v>
      </c>
      <c r="K2358" t="s">
        <v>1354</v>
      </c>
      <c r="L2358">
        <v>43</v>
      </c>
      <c r="M2358" t="s">
        <v>4136</v>
      </c>
      <c r="N2358" t="s">
        <v>268</v>
      </c>
      <c r="O2358" t="s">
        <v>269</v>
      </c>
      <c r="P2358" t="s">
        <v>270</v>
      </c>
      <c r="Q2358" t="s">
        <v>34</v>
      </c>
      <c r="R2358" t="s">
        <v>271</v>
      </c>
      <c r="S2358" t="s">
        <v>34</v>
      </c>
      <c r="T2358" t="s">
        <v>272</v>
      </c>
      <c r="U2358" t="s">
        <v>273</v>
      </c>
      <c r="V2358" t="s">
        <v>52</v>
      </c>
      <c r="W2358" t="s">
        <v>274</v>
      </c>
      <c r="X2358" t="s">
        <v>275</v>
      </c>
      <c r="Y2358" t="s">
        <v>42</v>
      </c>
    </row>
    <row r="2359" spans="1:25" x14ac:dyDescent="0.25">
      <c r="A2359">
        <v>10168</v>
      </c>
      <c r="B2359">
        <v>48</v>
      </c>
      <c r="C2359" t="s">
        <v>4145</v>
      </c>
      <c r="D2359">
        <v>13</v>
      </c>
      <c r="E2359" t="s">
        <v>4146</v>
      </c>
      <c r="F2359" t="s">
        <v>87</v>
      </c>
      <c r="G2359" t="s">
        <v>28</v>
      </c>
      <c r="H2359">
        <v>4</v>
      </c>
      <c r="I2359">
        <v>10</v>
      </c>
      <c r="J2359">
        <v>2003</v>
      </c>
      <c r="K2359" t="s">
        <v>1354</v>
      </c>
      <c r="L2359">
        <v>43</v>
      </c>
      <c r="M2359" t="s">
        <v>4136</v>
      </c>
      <c r="N2359" t="s">
        <v>88</v>
      </c>
      <c r="O2359" t="s">
        <v>89</v>
      </c>
      <c r="P2359" t="s">
        <v>90</v>
      </c>
      <c r="Q2359" t="s">
        <v>34</v>
      </c>
      <c r="R2359" t="s">
        <v>91</v>
      </c>
      <c r="S2359" t="s">
        <v>73</v>
      </c>
      <c r="T2359" t="s">
        <v>92</v>
      </c>
      <c r="U2359" t="s">
        <v>38</v>
      </c>
      <c r="V2359" t="s">
        <v>39</v>
      </c>
      <c r="W2359" t="s">
        <v>93</v>
      </c>
      <c r="X2359" t="s">
        <v>94</v>
      </c>
      <c r="Y2359" t="s">
        <v>42</v>
      </c>
    </row>
    <row r="2360" spans="1:25" x14ac:dyDescent="0.25">
      <c r="A2360">
        <v>10199</v>
      </c>
      <c r="B2360">
        <v>29</v>
      </c>
      <c r="C2360" t="s">
        <v>4147</v>
      </c>
      <c r="D2360">
        <v>1</v>
      </c>
      <c r="E2360" t="s">
        <v>4148</v>
      </c>
      <c r="F2360" t="s">
        <v>117</v>
      </c>
      <c r="G2360" t="s">
        <v>28</v>
      </c>
      <c r="H2360">
        <v>4</v>
      </c>
      <c r="I2360">
        <v>12</v>
      </c>
      <c r="J2360">
        <v>2003</v>
      </c>
      <c r="K2360" t="s">
        <v>1354</v>
      </c>
      <c r="L2360">
        <v>43</v>
      </c>
      <c r="M2360" t="s">
        <v>4136</v>
      </c>
      <c r="N2360" t="s">
        <v>358</v>
      </c>
      <c r="O2360" t="s">
        <v>359</v>
      </c>
      <c r="P2360" t="s">
        <v>360</v>
      </c>
      <c r="Q2360" t="s">
        <v>34</v>
      </c>
      <c r="R2360" t="s">
        <v>361</v>
      </c>
      <c r="S2360" t="s">
        <v>73</v>
      </c>
      <c r="T2360" t="s">
        <v>158</v>
      </c>
      <c r="U2360" t="s">
        <v>38</v>
      </c>
      <c r="V2360" t="s">
        <v>39</v>
      </c>
      <c r="W2360" t="s">
        <v>362</v>
      </c>
      <c r="X2360" t="s">
        <v>363</v>
      </c>
      <c r="Y2360" t="s">
        <v>42</v>
      </c>
    </row>
    <row r="2361" spans="1:25" x14ac:dyDescent="0.25">
      <c r="A2361">
        <v>10210</v>
      </c>
      <c r="B2361">
        <v>43</v>
      </c>
      <c r="C2361" t="s">
        <v>4142</v>
      </c>
      <c r="D2361">
        <v>11</v>
      </c>
      <c r="E2361" t="s">
        <v>4149</v>
      </c>
      <c r="F2361" t="s">
        <v>483</v>
      </c>
      <c r="G2361" t="s">
        <v>28</v>
      </c>
      <c r="H2361">
        <v>1</v>
      </c>
      <c r="I2361">
        <v>1</v>
      </c>
      <c r="J2361">
        <v>2004</v>
      </c>
      <c r="K2361" t="s">
        <v>1354</v>
      </c>
      <c r="L2361">
        <v>43</v>
      </c>
      <c r="M2361" t="s">
        <v>4136</v>
      </c>
      <c r="N2361" t="s">
        <v>484</v>
      </c>
      <c r="O2361" t="s">
        <v>485</v>
      </c>
      <c r="P2361" t="s">
        <v>486</v>
      </c>
      <c r="Q2361" t="s">
        <v>34</v>
      </c>
      <c r="R2361" t="s">
        <v>487</v>
      </c>
      <c r="S2361" t="s">
        <v>487</v>
      </c>
      <c r="T2361" t="s">
        <v>488</v>
      </c>
      <c r="U2361" t="s">
        <v>307</v>
      </c>
      <c r="V2361" t="s">
        <v>307</v>
      </c>
      <c r="W2361" t="s">
        <v>489</v>
      </c>
      <c r="X2361" t="s">
        <v>490</v>
      </c>
      <c r="Y2361" t="s">
        <v>42</v>
      </c>
    </row>
    <row r="2362" spans="1:25" x14ac:dyDescent="0.25">
      <c r="A2362">
        <v>10223</v>
      </c>
      <c r="B2362">
        <v>41</v>
      </c>
      <c r="C2362" t="s">
        <v>4150</v>
      </c>
      <c r="D2362">
        <v>13</v>
      </c>
      <c r="E2362" t="s">
        <v>4151</v>
      </c>
      <c r="F2362" t="s">
        <v>131</v>
      </c>
      <c r="G2362" t="s">
        <v>28</v>
      </c>
      <c r="H2362">
        <v>1</v>
      </c>
      <c r="I2362">
        <v>2</v>
      </c>
      <c r="J2362">
        <v>2004</v>
      </c>
      <c r="K2362" t="s">
        <v>1354</v>
      </c>
      <c r="L2362">
        <v>43</v>
      </c>
      <c r="M2362" t="s">
        <v>4136</v>
      </c>
      <c r="N2362" t="s">
        <v>132</v>
      </c>
      <c r="O2362" t="s">
        <v>133</v>
      </c>
      <c r="P2362" t="s">
        <v>134</v>
      </c>
      <c r="Q2362" t="s">
        <v>135</v>
      </c>
      <c r="R2362" t="s">
        <v>136</v>
      </c>
      <c r="S2362" t="s">
        <v>137</v>
      </c>
      <c r="T2362" t="s">
        <v>138</v>
      </c>
      <c r="U2362" t="s">
        <v>139</v>
      </c>
      <c r="V2362" t="s">
        <v>140</v>
      </c>
      <c r="W2362" t="s">
        <v>141</v>
      </c>
      <c r="X2362" t="s">
        <v>142</v>
      </c>
      <c r="Y2362" t="s">
        <v>42</v>
      </c>
    </row>
    <row r="2363" spans="1:25" x14ac:dyDescent="0.25">
      <c r="A2363">
        <v>10235</v>
      </c>
      <c r="B2363">
        <v>41</v>
      </c>
      <c r="C2363" t="s">
        <v>4152</v>
      </c>
      <c r="D2363">
        <v>7</v>
      </c>
      <c r="E2363" t="s">
        <v>4153</v>
      </c>
      <c r="F2363" t="s">
        <v>1859</v>
      </c>
      <c r="G2363" t="s">
        <v>28</v>
      </c>
      <c r="H2363">
        <v>2</v>
      </c>
      <c r="I2363">
        <v>4</v>
      </c>
      <c r="J2363">
        <v>2004</v>
      </c>
      <c r="K2363" t="s">
        <v>1354</v>
      </c>
      <c r="L2363">
        <v>43</v>
      </c>
      <c r="M2363" t="s">
        <v>4136</v>
      </c>
      <c r="N2363" t="s">
        <v>648</v>
      </c>
      <c r="O2363" t="s">
        <v>649</v>
      </c>
      <c r="P2363" t="s">
        <v>650</v>
      </c>
      <c r="Q2363" t="s">
        <v>34</v>
      </c>
      <c r="R2363" t="s">
        <v>651</v>
      </c>
      <c r="S2363" t="s">
        <v>351</v>
      </c>
      <c r="T2363" t="s">
        <v>652</v>
      </c>
      <c r="U2363" t="s">
        <v>353</v>
      </c>
      <c r="V2363" t="s">
        <v>39</v>
      </c>
      <c r="W2363" t="s">
        <v>653</v>
      </c>
      <c r="X2363" t="s">
        <v>264</v>
      </c>
      <c r="Y2363" t="s">
        <v>42</v>
      </c>
    </row>
    <row r="2364" spans="1:25" x14ac:dyDescent="0.25">
      <c r="A2364">
        <v>10250</v>
      </c>
      <c r="B2364">
        <v>36</v>
      </c>
      <c r="C2364" t="s">
        <v>4145</v>
      </c>
      <c r="D2364">
        <v>8</v>
      </c>
      <c r="E2364" t="s">
        <v>4154</v>
      </c>
      <c r="F2364" t="s">
        <v>1523</v>
      </c>
      <c r="G2364" t="s">
        <v>28</v>
      </c>
      <c r="H2364">
        <v>2</v>
      </c>
      <c r="I2364">
        <v>5</v>
      </c>
      <c r="J2364">
        <v>2004</v>
      </c>
      <c r="K2364" t="s">
        <v>1354</v>
      </c>
      <c r="L2364">
        <v>43</v>
      </c>
      <c r="M2364" t="s">
        <v>4136</v>
      </c>
      <c r="N2364" t="s">
        <v>701</v>
      </c>
      <c r="O2364" t="s">
        <v>702</v>
      </c>
      <c r="P2364" t="s">
        <v>703</v>
      </c>
      <c r="Q2364" t="s">
        <v>34</v>
      </c>
      <c r="R2364" t="s">
        <v>704</v>
      </c>
      <c r="S2364" t="s">
        <v>73</v>
      </c>
      <c r="T2364" t="s">
        <v>92</v>
      </c>
      <c r="U2364" t="s">
        <v>38</v>
      </c>
      <c r="V2364" t="s">
        <v>39</v>
      </c>
      <c r="W2364" t="s">
        <v>149</v>
      </c>
      <c r="X2364" t="s">
        <v>705</v>
      </c>
      <c r="Y2364" t="s">
        <v>42</v>
      </c>
    </row>
    <row r="2365" spans="1:25" x14ac:dyDescent="0.25">
      <c r="A2365">
        <v>10262</v>
      </c>
      <c r="B2365">
        <v>49</v>
      </c>
      <c r="C2365" t="s">
        <v>4155</v>
      </c>
      <c r="D2365">
        <v>3</v>
      </c>
      <c r="E2365" t="s">
        <v>4156</v>
      </c>
      <c r="F2365" t="s">
        <v>1525</v>
      </c>
      <c r="G2365" t="s">
        <v>591</v>
      </c>
      <c r="H2365">
        <v>2</v>
      </c>
      <c r="I2365">
        <v>6</v>
      </c>
      <c r="J2365">
        <v>2004</v>
      </c>
      <c r="K2365" t="s">
        <v>1354</v>
      </c>
      <c r="L2365">
        <v>43</v>
      </c>
      <c r="M2365" t="s">
        <v>4136</v>
      </c>
      <c r="N2365" t="s">
        <v>268</v>
      </c>
      <c r="O2365" t="s">
        <v>269</v>
      </c>
      <c r="P2365" t="s">
        <v>270</v>
      </c>
      <c r="Q2365" t="s">
        <v>34</v>
      </c>
      <c r="R2365" t="s">
        <v>271</v>
      </c>
      <c r="S2365" t="s">
        <v>34</v>
      </c>
      <c r="T2365" t="s">
        <v>272</v>
      </c>
      <c r="U2365" t="s">
        <v>273</v>
      </c>
      <c r="V2365" t="s">
        <v>52</v>
      </c>
      <c r="W2365" t="s">
        <v>274</v>
      </c>
      <c r="X2365" t="s">
        <v>275</v>
      </c>
      <c r="Y2365" t="s">
        <v>42</v>
      </c>
    </row>
    <row r="2366" spans="1:25" x14ac:dyDescent="0.25">
      <c r="A2366">
        <v>10275</v>
      </c>
      <c r="B2366">
        <v>38</v>
      </c>
      <c r="C2366" t="s">
        <v>4157</v>
      </c>
      <c r="D2366">
        <v>13</v>
      </c>
      <c r="E2366" t="s">
        <v>4158</v>
      </c>
      <c r="F2366" t="s">
        <v>171</v>
      </c>
      <c r="G2366" t="s">
        <v>28</v>
      </c>
      <c r="H2366">
        <v>3</v>
      </c>
      <c r="I2366">
        <v>7</v>
      </c>
      <c r="J2366">
        <v>2004</v>
      </c>
      <c r="K2366" t="s">
        <v>1354</v>
      </c>
      <c r="L2366">
        <v>43</v>
      </c>
      <c r="M2366" t="s">
        <v>4136</v>
      </c>
      <c r="N2366" t="s">
        <v>172</v>
      </c>
      <c r="O2366" t="s">
        <v>173</v>
      </c>
      <c r="P2366" t="s">
        <v>174</v>
      </c>
      <c r="Q2366" t="s">
        <v>34</v>
      </c>
      <c r="R2366" t="s">
        <v>175</v>
      </c>
      <c r="S2366" t="s">
        <v>34</v>
      </c>
      <c r="T2366" t="s">
        <v>176</v>
      </c>
      <c r="U2366" t="s">
        <v>51</v>
      </c>
      <c r="V2366" t="s">
        <v>52</v>
      </c>
      <c r="W2366" t="s">
        <v>177</v>
      </c>
      <c r="X2366" t="s">
        <v>178</v>
      </c>
      <c r="Y2366" t="s">
        <v>42</v>
      </c>
    </row>
    <row r="2367" spans="1:25" x14ac:dyDescent="0.25">
      <c r="A2367">
        <v>10284</v>
      </c>
      <c r="B2367">
        <v>33</v>
      </c>
      <c r="C2367" t="s">
        <v>4145</v>
      </c>
      <c r="D2367">
        <v>5</v>
      </c>
      <c r="E2367" t="s">
        <v>4159</v>
      </c>
      <c r="F2367" t="s">
        <v>1528</v>
      </c>
      <c r="G2367" t="s">
        <v>28</v>
      </c>
      <c r="H2367">
        <v>3</v>
      </c>
      <c r="I2367">
        <v>8</v>
      </c>
      <c r="J2367">
        <v>2004</v>
      </c>
      <c r="K2367" t="s">
        <v>1354</v>
      </c>
      <c r="L2367">
        <v>43</v>
      </c>
      <c r="M2367" t="s">
        <v>4136</v>
      </c>
      <c r="N2367" t="s">
        <v>1327</v>
      </c>
      <c r="O2367" t="s">
        <v>1328</v>
      </c>
      <c r="P2367" t="s">
        <v>1329</v>
      </c>
      <c r="Q2367" t="s">
        <v>34</v>
      </c>
      <c r="R2367" t="s">
        <v>1330</v>
      </c>
      <c r="S2367" t="s">
        <v>34</v>
      </c>
      <c r="T2367" t="s">
        <v>1331</v>
      </c>
      <c r="U2367" t="s">
        <v>112</v>
      </c>
      <c r="V2367" t="s">
        <v>52</v>
      </c>
      <c r="W2367" t="s">
        <v>1332</v>
      </c>
      <c r="X2367" t="s">
        <v>1333</v>
      </c>
      <c r="Y2367" t="s">
        <v>42</v>
      </c>
    </row>
    <row r="2368" spans="1:25" x14ac:dyDescent="0.25">
      <c r="A2368">
        <v>10296</v>
      </c>
      <c r="B2368">
        <v>26</v>
      </c>
      <c r="C2368" t="s">
        <v>4160</v>
      </c>
      <c r="D2368">
        <v>1</v>
      </c>
      <c r="E2368" t="s">
        <v>4161</v>
      </c>
      <c r="F2368" t="s">
        <v>1530</v>
      </c>
      <c r="G2368" t="s">
        <v>28</v>
      </c>
      <c r="H2368">
        <v>3</v>
      </c>
      <c r="I2368">
        <v>9</v>
      </c>
      <c r="J2368">
        <v>2004</v>
      </c>
      <c r="K2368" t="s">
        <v>1354</v>
      </c>
      <c r="L2368">
        <v>43</v>
      </c>
      <c r="M2368" t="s">
        <v>4136</v>
      </c>
      <c r="N2368" t="s">
        <v>1531</v>
      </c>
      <c r="O2368" t="s">
        <v>1532</v>
      </c>
      <c r="P2368" t="s">
        <v>1533</v>
      </c>
      <c r="Q2368" t="s">
        <v>34</v>
      </c>
      <c r="R2368" t="s">
        <v>1534</v>
      </c>
      <c r="S2368" t="s">
        <v>34</v>
      </c>
      <c r="T2368" t="s">
        <v>1535</v>
      </c>
      <c r="U2368" t="s">
        <v>810</v>
      </c>
      <c r="V2368" t="s">
        <v>52</v>
      </c>
      <c r="W2368" t="s">
        <v>1536</v>
      </c>
      <c r="X2368" t="s">
        <v>150</v>
      </c>
      <c r="Y2368" t="s">
        <v>42</v>
      </c>
    </row>
    <row r="2369" spans="1:25" x14ac:dyDescent="0.25">
      <c r="A2369">
        <v>10308</v>
      </c>
      <c r="B2369">
        <v>47</v>
      </c>
      <c r="C2369" t="s">
        <v>4162</v>
      </c>
      <c r="D2369">
        <v>11</v>
      </c>
      <c r="E2369" t="s">
        <v>4163</v>
      </c>
      <c r="F2369" t="s">
        <v>200</v>
      </c>
      <c r="G2369" t="s">
        <v>28</v>
      </c>
      <c r="H2369">
        <v>4</v>
      </c>
      <c r="I2369">
        <v>10</v>
      </c>
      <c r="J2369">
        <v>2004</v>
      </c>
      <c r="K2369" t="s">
        <v>1354</v>
      </c>
      <c r="L2369">
        <v>43</v>
      </c>
      <c r="M2369" t="s">
        <v>4136</v>
      </c>
      <c r="N2369" t="s">
        <v>510</v>
      </c>
      <c r="O2369" t="s">
        <v>511</v>
      </c>
      <c r="P2369" t="s">
        <v>512</v>
      </c>
      <c r="Q2369" t="s">
        <v>34</v>
      </c>
      <c r="R2369" t="s">
        <v>513</v>
      </c>
      <c r="S2369" t="s">
        <v>36</v>
      </c>
      <c r="T2369" t="s">
        <v>514</v>
      </c>
      <c r="U2369" t="s">
        <v>38</v>
      </c>
      <c r="V2369" t="s">
        <v>39</v>
      </c>
      <c r="W2369" t="s">
        <v>149</v>
      </c>
      <c r="X2369" t="s">
        <v>363</v>
      </c>
      <c r="Y2369" t="s">
        <v>42</v>
      </c>
    </row>
    <row r="2370" spans="1:25" x14ac:dyDescent="0.25">
      <c r="A2370">
        <v>10316</v>
      </c>
      <c r="B2370">
        <v>34</v>
      </c>
      <c r="C2370" t="s">
        <v>4164</v>
      </c>
      <c r="D2370">
        <v>3</v>
      </c>
      <c r="E2370" t="s">
        <v>4165</v>
      </c>
      <c r="F2370" t="s">
        <v>665</v>
      </c>
      <c r="G2370" t="s">
        <v>28</v>
      </c>
      <c r="H2370">
        <v>4</v>
      </c>
      <c r="I2370">
        <v>11</v>
      </c>
      <c r="J2370">
        <v>2004</v>
      </c>
      <c r="K2370" t="s">
        <v>1354</v>
      </c>
      <c r="L2370">
        <v>43</v>
      </c>
      <c r="M2370" t="s">
        <v>4136</v>
      </c>
      <c r="N2370" t="s">
        <v>666</v>
      </c>
      <c r="O2370" t="s">
        <v>667</v>
      </c>
      <c r="P2370" t="s">
        <v>668</v>
      </c>
      <c r="Q2370" t="s">
        <v>34</v>
      </c>
      <c r="R2370" t="s">
        <v>669</v>
      </c>
      <c r="S2370" t="s">
        <v>670</v>
      </c>
      <c r="T2370" t="s">
        <v>671</v>
      </c>
      <c r="U2370" t="s">
        <v>262</v>
      </c>
      <c r="V2370" t="s">
        <v>52</v>
      </c>
      <c r="W2370" t="s">
        <v>672</v>
      </c>
      <c r="X2370" t="s">
        <v>673</v>
      </c>
      <c r="Y2370" t="s">
        <v>42</v>
      </c>
    </row>
    <row r="2371" spans="1:25" x14ac:dyDescent="0.25">
      <c r="A2371">
        <v>10328</v>
      </c>
      <c r="B2371">
        <v>34</v>
      </c>
      <c r="C2371" t="s">
        <v>4145</v>
      </c>
      <c r="D2371">
        <v>7</v>
      </c>
      <c r="E2371" t="s">
        <v>4166</v>
      </c>
      <c r="F2371" t="s">
        <v>2490</v>
      </c>
      <c r="G2371" t="s">
        <v>28</v>
      </c>
      <c r="H2371">
        <v>4</v>
      </c>
      <c r="I2371">
        <v>11</v>
      </c>
      <c r="J2371">
        <v>2004</v>
      </c>
      <c r="K2371" t="s">
        <v>1354</v>
      </c>
      <c r="L2371">
        <v>43</v>
      </c>
      <c r="M2371" t="s">
        <v>4136</v>
      </c>
      <c r="N2371" t="s">
        <v>1369</v>
      </c>
      <c r="O2371" t="s">
        <v>1370</v>
      </c>
      <c r="P2371" t="s">
        <v>1371</v>
      </c>
      <c r="Q2371" t="s">
        <v>34</v>
      </c>
      <c r="R2371" t="s">
        <v>1372</v>
      </c>
      <c r="S2371" t="s">
        <v>34</v>
      </c>
      <c r="T2371" t="s">
        <v>1373</v>
      </c>
      <c r="U2371" t="s">
        <v>396</v>
      </c>
      <c r="V2371" t="s">
        <v>52</v>
      </c>
      <c r="W2371" t="s">
        <v>1374</v>
      </c>
      <c r="X2371" t="s">
        <v>1375</v>
      </c>
      <c r="Y2371" t="s">
        <v>42</v>
      </c>
    </row>
    <row r="2372" spans="1:25" x14ac:dyDescent="0.25">
      <c r="A2372">
        <v>10340</v>
      </c>
      <c r="B2372">
        <v>40</v>
      </c>
      <c r="C2372" t="s">
        <v>3046</v>
      </c>
      <c r="D2372">
        <v>4</v>
      </c>
      <c r="E2372" t="s">
        <v>4167</v>
      </c>
      <c r="F2372" t="s">
        <v>220</v>
      </c>
      <c r="G2372" t="s">
        <v>28</v>
      </c>
      <c r="H2372">
        <v>4</v>
      </c>
      <c r="I2372">
        <v>11</v>
      </c>
      <c r="J2372">
        <v>2004</v>
      </c>
      <c r="K2372" t="s">
        <v>1354</v>
      </c>
      <c r="L2372">
        <v>43</v>
      </c>
      <c r="M2372" t="s">
        <v>4136</v>
      </c>
      <c r="N2372" t="s">
        <v>611</v>
      </c>
      <c r="O2372" t="s">
        <v>612</v>
      </c>
      <c r="P2372" t="s">
        <v>613</v>
      </c>
      <c r="Q2372" t="s">
        <v>34</v>
      </c>
      <c r="R2372" t="s">
        <v>614</v>
      </c>
      <c r="S2372" t="s">
        <v>34</v>
      </c>
      <c r="T2372" t="s">
        <v>615</v>
      </c>
      <c r="U2372" t="s">
        <v>273</v>
      </c>
      <c r="V2372" t="s">
        <v>52</v>
      </c>
      <c r="W2372" t="s">
        <v>616</v>
      </c>
      <c r="X2372" t="s">
        <v>617</v>
      </c>
      <c r="Y2372" t="s">
        <v>42</v>
      </c>
    </row>
    <row r="2373" spans="1:25" x14ac:dyDescent="0.25">
      <c r="A2373">
        <v>10353</v>
      </c>
      <c r="B2373">
        <v>40</v>
      </c>
      <c r="C2373" t="s">
        <v>3248</v>
      </c>
      <c r="D2373">
        <v>8</v>
      </c>
      <c r="E2373" t="s">
        <v>4168</v>
      </c>
      <c r="F2373" t="s">
        <v>1874</v>
      </c>
      <c r="G2373" t="s">
        <v>28</v>
      </c>
      <c r="H2373">
        <v>4</v>
      </c>
      <c r="I2373">
        <v>12</v>
      </c>
      <c r="J2373">
        <v>2004</v>
      </c>
      <c r="K2373" t="s">
        <v>1354</v>
      </c>
      <c r="L2373">
        <v>43</v>
      </c>
      <c r="M2373" t="s">
        <v>4136</v>
      </c>
      <c r="N2373" t="s">
        <v>1507</v>
      </c>
      <c r="O2373" t="s">
        <v>1508</v>
      </c>
      <c r="P2373" t="s">
        <v>1509</v>
      </c>
      <c r="Q2373" t="s">
        <v>34</v>
      </c>
      <c r="R2373" t="s">
        <v>1089</v>
      </c>
      <c r="S2373" t="s">
        <v>166</v>
      </c>
      <c r="T2373" t="s">
        <v>1510</v>
      </c>
      <c r="U2373" t="s">
        <v>38</v>
      </c>
      <c r="V2373" t="s">
        <v>39</v>
      </c>
      <c r="W2373" t="s">
        <v>1511</v>
      </c>
      <c r="X2373" t="s">
        <v>1512</v>
      </c>
      <c r="Y2373" t="s">
        <v>65</v>
      </c>
    </row>
    <row r="2374" spans="1:25" x14ac:dyDescent="0.25">
      <c r="A2374">
        <v>10361</v>
      </c>
      <c r="B2374">
        <v>33</v>
      </c>
      <c r="C2374" t="s">
        <v>4169</v>
      </c>
      <c r="D2374">
        <v>3</v>
      </c>
      <c r="E2374" t="s">
        <v>4170</v>
      </c>
      <c r="F2374" t="s">
        <v>232</v>
      </c>
      <c r="G2374" t="s">
        <v>28</v>
      </c>
      <c r="H2374">
        <v>4</v>
      </c>
      <c r="I2374">
        <v>12</v>
      </c>
      <c r="J2374">
        <v>2004</v>
      </c>
      <c r="K2374" t="s">
        <v>1354</v>
      </c>
      <c r="L2374">
        <v>43</v>
      </c>
      <c r="M2374" t="s">
        <v>4136</v>
      </c>
      <c r="N2374" t="s">
        <v>233</v>
      </c>
      <c r="O2374" t="s">
        <v>234</v>
      </c>
      <c r="P2374" t="s">
        <v>235</v>
      </c>
      <c r="Q2374" t="s">
        <v>236</v>
      </c>
      <c r="R2374" t="s">
        <v>237</v>
      </c>
      <c r="S2374" t="s">
        <v>238</v>
      </c>
      <c r="T2374" t="s">
        <v>239</v>
      </c>
      <c r="U2374" t="s">
        <v>139</v>
      </c>
      <c r="V2374" t="s">
        <v>140</v>
      </c>
      <c r="W2374" t="s">
        <v>240</v>
      </c>
      <c r="X2374" t="s">
        <v>241</v>
      </c>
      <c r="Y2374" t="s">
        <v>42</v>
      </c>
    </row>
    <row r="2375" spans="1:25" x14ac:dyDescent="0.25">
      <c r="A2375">
        <v>10375</v>
      </c>
      <c r="B2375">
        <v>49</v>
      </c>
      <c r="C2375" t="s">
        <v>3124</v>
      </c>
      <c r="D2375">
        <v>5</v>
      </c>
      <c r="E2375" t="s">
        <v>4171</v>
      </c>
      <c r="F2375" t="s">
        <v>244</v>
      </c>
      <c r="G2375" t="s">
        <v>28</v>
      </c>
      <c r="H2375">
        <v>1</v>
      </c>
      <c r="I2375">
        <v>2</v>
      </c>
      <c r="J2375">
        <v>2005</v>
      </c>
      <c r="K2375" t="s">
        <v>1354</v>
      </c>
      <c r="L2375">
        <v>43</v>
      </c>
      <c r="M2375" t="s">
        <v>4136</v>
      </c>
      <c r="N2375" t="s">
        <v>172</v>
      </c>
      <c r="O2375" t="s">
        <v>173</v>
      </c>
      <c r="P2375" t="s">
        <v>174</v>
      </c>
      <c r="Q2375" t="s">
        <v>34</v>
      </c>
      <c r="R2375" t="s">
        <v>175</v>
      </c>
      <c r="S2375" t="s">
        <v>34</v>
      </c>
      <c r="T2375" t="s">
        <v>176</v>
      </c>
      <c r="U2375" t="s">
        <v>51</v>
      </c>
      <c r="V2375" t="s">
        <v>52</v>
      </c>
      <c r="W2375" t="s">
        <v>177</v>
      </c>
      <c r="X2375" t="s">
        <v>178</v>
      </c>
      <c r="Y2375" t="s">
        <v>65</v>
      </c>
    </row>
    <row r="2376" spans="1:25" x14ac:dyDescent="0.25">
      <c r="A2376">
        <v>10388</v>
      </c>
      <c r="B2376">
        <v>27</v>
      </c>
      <c r="C2376" t="s">
        <v>77</v>
      </c>
      <c r="D2376">
        <v>1</v>
      </c>
      <c r="E2376" t="s">
        <v>4172</v>
      </c>
      <c r="F2376" t="s">
        <v>247</v>
      </c>
      <c r="G2376" t="s">
        <v>28</v>
      </c>
      <c r="H2376">
        <v>1</v>
      </c>
      <c r="I2376">
        <v>3</v>
      </c>
      <c r="J2376">
        <v>2005</v>
      </c>
      <c r="K2376" t="s">
        <v>1354</v>
      </c>
      <c r="L2376">
        <v>43</v>
      </c>
      <c r="M2376" t="s">
        <v>4136</v>
      </c>
      <c r="N2376" t="s">
        <v>248</v>
      </c>
      <c r="O2376" t="s">
        <v>249</v>
      </c>
      <c r="P2376" t="s">
        <v>250</v>
      </c>
      <c r="Q2376" t="s">
        <v>34</v>
      </c>
      <c r="R2376" t="s">
        <v>251</v>
      </c>
      <c r="S2376" t="s">
        <v>185</v>
      </c>
      <c r="T2376" t="s">
        <v>252</v>
      </c>
      <c r="U2376" t="s">
        <v>38</v>
      </c>
      <c r="V2376" t="s">
        <v>39</v>
      </c>
      <c r="W2376" t="s">
        <v>253</v>
      </c>
      <c r="X2376" t="s">
        <v>254</v>
      </c>
      <c r="Y2376" t="s">
        <v>65</v>
      </c>
    </row>
    <row r="2377" spans="1:25" x14ac:dyDescent="0.25">
      <c r="A2377">
        <v>10398</v>
      </c>
      <c r="B2377">
        <v>49</v>
      </c>
      <c r="C2377" t="s">
        <v>4140</v>
      </c>
      <c r="D2377">
        <v>5</v>
      </c>
      <c r="E2377" t="s">
        <v>4173</v>
      </c>
      <c r="F2377" t="s">
        <v>1559</v>
      </c>
      <c r="G2377" t="s">
        <v>28</v>
      </c>
      <c r="H2377">
        <v>1</v>
      </c>
      <c r="I2377">
        <v>3</v>
      </c>
      <c r="J2377">
        <v>2005</v>
      </c>
      <c r="K2377" t="s">
        <v>1354</v>
      </c>
      <c r="L2377">
        <v>43</v>
      </c>
      <c r="M2377" t="s">
        <v>4136</v>
      </c>
      <c r="N2377" t="s">
        <v>46</v>
      </c>
      <c r="O2377" t="s">
        <v>47</v>
      </c>
      <c r="P2377" t="s">
        <v>48</v>
      </c>
      <c r="Q2377" t="s">
        <v>34</v>
      </c>
      <c r="R2377" t="s">
        <v>49</v>
      </c>
      <c r="S2377" t="s">
        <v>34</v>
      </c>
      <c r="T2377" t="s">
        <v>50</v>
      </c>
      <c r="U2377" t="s">
        <v>51</v>
      </c>
      <c r="V2377" t="s">
        <v>52</v>
      </c>
      <c r="W2377" t="s">
        <v>53</v>
      </c>
      <c r="X2377" t="s">
        <v>54</v>
      </c>
      <c r="Y2377" t="s">
        <v>42</v>
      </c>
    </row>
    <row r="2378" spans="1:25" x14ac:dyDescent="0.25">
      <c r="A2378">
        <v>10401</v>
      </c>
      <c r="B2378">
        <v>56</v>
      </c>
      <c r="C2378" t="s">
        <v>4152</v>
      </c>
      <c r="D2378">
        <v>7</v>
      </c>
      <c r="E2378" t="s">
        <v>4174</v>
      </c>
      <c r="F2378" t="s">
        <v>1880</v>
      </c>
      <c r="G2378" t="s">
        <v>708</v>
      </c>
      <c r="H2378">
        <v>2</v>
      </c>
      <c r="I2378">
        <v>4</v>
      </c>
      <c r="J2378">
        <v>2005</v>
      </c>
      <c r="K2378" t="s">
        <v>1354</v>
      </c>
      <c r="L2378">
        <v>43</v>
      </c>
      <c r="M2378" t="s">
        <v>4136</v>
      </c>
      <c r="N2378" t="s">
        <v>153</v>
      </c>
      <c r="O2378" t="s">
        <v>154</v>
      </c>
      <c r="P2378" t="s">
        <v>155</v>
      </c>
      <c r="Q2378" t="s">
        <v>34</v>
      </c>
      <c r="R2378" t="s">
        <v>156</v>
      </c>
      <c r="S2378" t="s">
        <v>157</v>
      </c>
      <c r="T2378" t="s">
        <v>158</v>
      </c>
      <c r="U2378" t="s">
        <v>38</v>
      </c>
      <c r="V2378" t="s">
        <v>39</v>
      </c>
      <c r="W2378" t="s">
        <v>84</v>
      </c>
      <c r="X2378" t="s">
        <v>159</v>
      </c>
      <c r="Y2378" t="s">
        <v>42</v>
      </c>
    </row>
    <row r="2379" spans="1:25" x14ac:dyDescent="0.25">
      <c r="A2379">
        <v>10416</v>
      </c>
      <c r="B2379">
        <v>37</v>
      </c>
      <c r="C2379" t="s">
        <v>4145</v>
      </c>
      <c r="D2379">
        <v>8</v>
      </c>
      <c r="E2379" t="s">
        <v>4175</v>
      </c>
      <c r="F2379" t="s">
        <v>1562</v>
      </c>
      <c r="G2379" t="s">
        <v>28</v>
      </c>
      <c r="H2379">
        <v>2</v>
      </c>
      <c r="I2379">
        <v>5</v>
      </c>
      <c r="J2379">
        <v>2005</v>
      </c>
      <c r="K2379" t="s">
        <v>1354</v>
      </c>
      <c r="L2379">
        <v>43</v>
      </c>
      <c r="M2379" t="s">
        <v>4136</v>
      </c>
      <c r="N2379" t="s">
        <v>831</v>
      </c>
      <c r="O2379" t="s">
        <v>832</v>
      </c>
      <c r="P2379" t="s">
        <v>833</v>
      </c>
      <c r="Q2379" t="s">
        <v>34</v>
      </c>
      <c r="R2379" t="s">
        <v>834</v>
      </c>
      <c r="S2379" t="s">
        <v>34</v>
      </c>
      <c r="T2379" t="s">
        <v>835</v>
      </c>
      <c r="U2379" t="s">
        <v>396</v>
      </c>
      <c r="V2379" t="s">
        <v>52</v>
      </c>
      <c r="W2379" t="s">
        <v>836</v>
      </c>
      <c r="X2379" t="s">
        <v>837</v>
      </c>
      <c r="Y2379" t="s">
        <v>42</v>
      </c>
    </row>
    <row r="2380" spans="1:25" x14ac:dyDescent="0.25">
      <c r="A2380">
        <v>10104</v>
      </c>
      <c r="B2380">
        <v>33</v>
      </c>
      <c r="C2380" t="s">
        <v>77</v>
      </c>
      <c r="D2380">
        <v>7</v>
      </c>
      <c r="E2380" t="s">
        <v>4176</v>
      </c>
      <c r="F2380" t="s">
        <v>1026</v>
      </c>
      <c r="G2380" t="s">
        <v>28</v>
      </c>
      <c r="H2380">
        <v>1</v>
      </c>
      <c r="I2380">
        <v>1</v>
      </c>
      <c r="J2380">
        <v>2003</v>
      </c>
      <c r="K2380" t="s">
        <v>957</v>
      </c>
      <c r="L2380">
        <v>115</v>
      </c>
      <c r="M2380" t="s">
        <v>4177</v>
      </c>
      <c r="N2380" t="s">
        <v>268</v>
      </c>
      <c r="O2380" t="s">
        <v>269</v>
      </c>
      <c r="P2380" t="s">
        <v>270</v>
      </c>
      <c r="Q2380" t="s">
        <v>34</v>
      </c>
      <c r="R2380" t="s">
        <v>271</v>
      </c>
      <c r="S2380" t="s">
        <v>34</v>
      </c>
      <c r="T2380" t="s">
        <v>272</v>
      </c>
      <c r="U2380" t="s">
        <v>273</v>
      </c>
      <c r="V2380" t="s">
        <v>52</v>
      </c>
      <c r="W2380" t="s">
        <v>274</v>
      </c>
      <c r="X2380" t="s">
        <v>275</v>
      </c>
      <c r="Y2380" t="s">
        <v>65</v>
      </c>
    </row>
    <row r="2381" spans="1:25" x14ac:dyDescent="0.25">
      <c r="A2381">
        <v>10115</v>
      </c>
      <c r="B2381">
        <v>27</v>
      </c>
      <c r="C2381" t="s">
        <v>77</v>
      </c>
      <c r="D2381">
        <v>3</v>
      </c>
      <c r="E2381" t="s">
        <v>4178</v>
      </c>
      <c r="F2381" t="s">
        <v>1174</v>
      </c>
      <c r="G2381" t="s">
        <v>28</v>
      </c>
      <c r="H2381">
        <v>2</v>
      </c>
      <c r="I2381">
        <v>4</v>
      </c>
      <c r="J2381">
        <v>2003</v>
      </c>
      <c r="K2381" t="s">
        <v>957</v>
      </c>
      <c r="L2381">
        <v>115</v>
      </c>
      <c r="M2381" t="s">
        <v>4177</v>
      </c>
      <c r="N2381" t="s">
        <v>312</v>
      </c>
      <c r="O2381" t="s">
        <v>313</v>
      </c>
      <c r="P2381" t="s">
        <v>314</v>
      </c>
      <c r="Q2381" t="s">
        <v>315</v>
      </c>
      <c r="R2381" t="s">
        <v>35</v>
      </c>
      <c r="S2381" t="s">
        <v>36</v>
      </c>
      <c r="T2381" t="s">
        <v>37</v>
      </c>
      <c r="U2381" t="s">
        <v>38</v>
      </c>
      <c r="V2381" t="s">
        <v>39</v>
      </c>
      <c r="W2381" t="s">
        <v>187</v>
      </c>
      <c r="X2381" t="s">
        <v>316</v>
      </c>
      <c r="Y2381" t="s">
        <v>42</v>
      </c>
    </row>
    <row r="2382" spans="1:25" x14ac:dyDescent="0.25">
      <c r="A2382">
        <v>10127</v>
      </c>
      <c r="B2382">
        <v>46</v>
      </c>
      <c r="C2382" t="s">
        <v>77</v>
      </c>
      <c r="D2382">
        <v>9</v>
      </c>
      <c r="E2382" t="s">
        <v>4179</v>
      </c>
      <c r="F2382" t="s">
        <v>884</v>
      </c>
      <c r="G2382" t="s">
        <v>28</v>
      </c>
      <c r="H2382">
        <v>2</v>
      </c>
      <c r="I2382">
        <v>6</v>
      </c>
      <c r="J2382">
        <v>2003</v>
      </c>
      <c r="K2382" t="s">
        <v>957</v>
      </c>
      <c r="L2382">
        <v>115</v>
      </c>
      <c r="M2382" t="s">
        <v>4177</v>
      </c>
      <c r="N2382" t="s">
        <v>885</v>
      </c>
      <c r="O2382" t="s">
        <v>886</v>
      </c>
      <c r="P2382" t="s">
        <v>887</v>
      </c>
      <c r="Q2382" t="s">
        <v>888</v>
      </c>
      <c r="R2382" t="s">
        <v>35</v>
      </c>
      <c r="S2382" t="s">
        <v>36</v>
      </c>
      <c r="T2382" t="s">
        <v>37</v>
      </c>
      <c r="U2382" t="s">
        <v>38</v>
      </c>
      <c r="V2382" t="s">
        <v>39</v>
      </c>
      <c r="W2382" t="s">
        <v>75</v>
      </c>
      <c r="X2382" t="s">
        <v>889</v>
      </c>
      <c r="Y2382" t="s">
        <v>65</v>
      </c>
    </row>
    <row r="2383" spans="1:25" x14ac:dyDescent="0.25">
      <c r="A2383">
        <v>10141</v>
      </c>
      <c r="B2383">
        <v>44</v>
      </c>
      <c r="C2383" t="s">
        <v>77</v>
      </c>
      <c r="D2383">
        <v>3</v>
      </c>
      <c r="E2383" t="s">
        <v>4180</v>
      </c>
      <c r="F2383" t="s">
        <v>1177</v>
      </c>
      <c r="G2383" t="s">
        <v>28</v>
      </c>
      <c r="H2383">
        <v>3</v>
      </c>
      <c r="I2383">
        <v>8</v>
      </c>
      <c r="J2383">
        <v>2003</v>
      </c>
      <c r="K2383" t="s">
        <v>957</v>
      </c>
      <c r="L2383">
        <v>115</v>
      </c>
      <c r="M2383" t="s">
        <v>4177</v>
      </c>
      <c r="N2383" t="s">
        <v>866</v>
      </c>
      <c r="O2383" t="s">
        <v>867</v>
      </c>
      <c r="P2383" t="s">
        <v>868</v>
      </c>
      <c r="Q2383" t="s">
        <v>34</v>
      </c>
      <c r="R2383" t="s">
        <v>869</v>
      </c>
      <c r="S2383" t="s">
        <v>34</v>
      </c>
      <c r="T2383" t="s">
        <v>870</v>
      </c>
      <c r="U2383" t="s">
        <v>196</v>
      </c>
      <c r="V2383" t="s">
        <v>52</v>
      </c>
      <c r="W2383" t="s">
        <v>871</v>
      </c>
      <c r="X2383" t="s">
        <v>872</v>
      </c>
      <c r="Y2383" t="s">
        <v>65</v>
      </c>
    </row>
    <row r="2384" spans="1:25" x14ac:dyDescent="0.25">
      <c r="A2384">
        <v>10151</v>
      </c>
      <c r="B2384">
        <v>26</v>
      </c>
      <c r="C2384" t="s">
        <v>77</v>
      </c>
      <c r="D2384">
        <v>1</v>
      </c>
      <c r="E2384" t="s">
        <v>4181</v>
      </c>
      <c r="F2384" t="s">
        <v>1179</v>
      </c>
      <c r="G2384" t="s">
        <v>28</v>
      </c>
      <c r="H2384">
        <v>3</v>
      </c>
      <c r="I2384">
        <v>9</v>
      </c>
      <c r="J2384">
        <v>2003</v>
      </c>
      <c r="K2384" t="s">
        <v>957</v>
      </c>
      <c r="L2384">
        <v>115</v>
      </c>
      <c r="M2384" t="s">
        <v>4177</v>
      </c>
      <c r="N2384" t="s">
        <v>688</v>
      </c>
      <c r="O2384" t="s">
        <v>689</v>
      </c>
      <c r="P2384" t="s">
        <v>690</v>
      </c>
      <c r="Q2384" t="s">
        <v>34</v>
      </c>
      <c r="R2384" t="s">
        <v>691</v>
      </c>
      <c r="S2384" t="s">
        <v>34</v>
      </c>
      <c r="T2384" t="s">
        <v>692</v>
      </c>
      <c r="U2384" t="s">
        <v>196</v>
      </c>
      <c r="V2384" t="s">
        <v>52</v>
      </c>
      <c r="W2384" t="s">
        <v>693</v>
      </c>
      <c r="X2384" t="s">
        <v>694</v>
      </c>
      <c r="Y2384" t="s">
        <v>65</v>
      </c>
    </row>
    <row r="2385" spans="1:25" x14ac:dyDescent="0.25">
      <c r="A2385">
        <v>10165</v>
      </c>
      <c r="B2385">
        <v>48</v>
      </c>
      <c r="C2385" t="s">
        <v>4182</v>
      </c>
      <c r="D2385">
        <v>10</v>
      </c>
      <c r="E2385" t="s">
        <v>4183</v>
      </c>
      <c r="F2385" t="s">
        <v>895</v>
      </c>
      <c r="G2385" t="s">
        <v>28</v>
      </c>
      <c r="H2385">
        <v>4</v>
      </c>
      <c r="I2385">
        <v>10</v>
      </c>
      <c r="J2385">
        <v>2003</v>
      </c>
      <c r="K2385" t="s">
        <v>957</v>
      </c>
      <c r="L2385">
        <v>115</v>
      </c>
      <c r="M2385" t="s">
        <v>4177</v>
      </c>
      <c r="N2385" t="s">
        <v>302</v>
      </c>
      <c r="O2385" t="s">
        <v>303</v>
      </c>
      <c r="P2385" t="s">
        <v>304</v>
      </c>
      <c r="Q2385" t="s">
        <v>34</v>
      </c>
      <c r="R2385" t="s">
        <v>305</v>
      </c>
      <c r="S2385" t="s">
        <v>34</v>
      </c>
      <c r="T2385" t="s">
        <v>306</v>
      </c>
      <c r="U2385" t="s">
        <v>305</v>
      </c>
      <c r="V2385" t="s">
        <v>307</v>
      </c>
      <c r="W2385" t="s">
        <v>308</v>
      </c>
      <c r="X2385" t="s">
        <v>309</v>
      </c>
      <c r="Y2385" t="s">
        <v>65</v>
      </c>
    </row>
    <row r="2386" spans="1:25" x14ac:dyDescent="0.25">
      <c r="A2386">
        <v>10176</v>
      </c>
      <c r="B2386">
        <v>23</v>
      </c>
      <c r="C2386" t="s">
        <v>77</v>
      </c>
      <c r="D2386">
        <v>9</v>
      </c>
      <c r="E2386" t="s">
        <v>4184</v>
      </c>
      <c r="F2386" t="s">
        <v>318</v>
      </c>
      <c r="G2386" t="s">
        <v>28</v>
      </c>
      <c r="H2386">
        <v>4</v>
      </c>
      <c r="I2386">
        <v>11</v>
      </c>
      <c r="J2386">
        <v>2003</v>
      </c>
      <c r="K2386" t="s">
        <v>957</v>
      </c>
      <c r="L2386">
        <v>115</v>
      </c>
      <c r="M2386" t="s">
        <v>4177</v>
      </c>
      <c r="N2386" t="s">
        <v>831</v>
      </c>
      <c r="O2386" t="s">
        <v>832</v>
      </c>
      <c r="P2386" t="s">
        <v>833</v>
      </c>
      <c r="Q2386" t="s">
        <v>34</v>
      </c>
      <c r="R2386" t="s">
        <v>834</v>
      </c>
      <c r="S2386" t="s">
        <v>34</v>
      </c>
      <c r="T2386" t="s">
        <v>835</v>
      </c>
      <c r="U2386" t="s">
        <v>396</v>
      </c>
      <c r="V2386" t="s">
        <v>52</v>
      </c>
      <c r="W2386" t="s">
        <v>836</v>
      </c>
      <c r="X2386" t="s">
        <v>837</v>
      </c>
      <c r="Y2386" t="s">
        <v>65</v>
      </c>
    </row>
    <row r="2387" spans="1:25" x14ac:dyDescent="0.25">
      <c r="A2387">
        <v>10184</v>
      </c>
      <c r="B2387">
        <v>45</v>
      </c>
      <c r="C2387" t="s">
        <v>77</v>
      </c>
      <c r="D2387">
        <v>4</v>
      </c>
      <c r="E2387" t="s">
        <v>2150</v>
      </c>
      <c r="F2387" t="s">
        <v>602</v>
      </c>
      <c r="G2387" t="s">
        <v>28</v>
      </c>
      <c r="H2387">
        <v>4</v>
      </c>
      <c r="I2387">
        <v>11</v>
      </c>
      <c r="J2387">
        <v>2003</v>
      </c>
      <c r="K2387" t="s">
        <v>957</v>
      </c>
      <c r="L2387">
        <v>115</v>
      </c>
      <c r="M2387" t="s">
        <v>4177</v>
      </c>
      <c r="N2387" t="s">
        <v>1183</v>
      </c>
      <c r="O2387" t="s">
        <v>1184</v>
      </c>
      <c r="P2387" t="s">
        <v>1185</v>
      </c>
      <c r="Q2387" t="s">
        <v>34</v>
      </c>
      <c r="R2387" t="s">
        <v>1186</v>
      </c>
      <c r="S2387" t="s">
        <v>34</v>
      </c>
      <c r="T2387" t="s">
        <v>1187</v>
      </c>
      <c r="U2387" t="s">
        <v>273</v>
      </c>
      <c r="V2387" t="s">
        <v>52</v>
      </c>
      <c r="W2387" t="s">
        <v>1188</v>
      </c>
      <c r="X2387" t="s">
        <v>1189</v>
      </c>
      <c r="Y2387" t="s">
        <v>65</v>
      </c>
    </row>
    <row r="2388" spans="1:25" x14ac:dyDescent="0.25">
      <c r="A2388">
        <v>10195</v>
      </c>
      <c r="B2388">
        <v>49</v>
      </c>
      <c r="C2388" t="s">
        <v>77</v>
      </c>
      <c r="D2388">
        <v>4</v>
      </c>
      <c r="E2388" t="s">
        <v>4185</v>
      </c>
      <c r="F2388" t="s">
        <v>337</v>
      </c>
      <c r="G2388" t="s">
        <v>28</v>
      </c>
      <c r="H2388">
        <v>4</v>
      </c>
      <c r="I2388">
        <v>11</v>
      </c>
      <c r="J2388">
        <v>2003</v>
      </c>
      <c r="K2388" t="s">
        <v>957</v>
      </c>
      <c r="L2388">
        <v>115</v>
      </c>
      <c r="M2388" t="s">
        <v>4177</v>
      </c>
      <c r="N2388" t="s">
        <v>510</v>
      </c>
      <c r="O2388" t="s">
        <v>511</v>
      </c>
      <c r="P2388" t="s">
        <v>512</v>
      </c>
      <c r="Q2388" t="s">
        <v>34</v>
      </c>
      <c r="R2388" t="s">
        <v>513</v>
      </c>
      <c r="S2388" t="s">
        <v>36</v>
      </c>
      <c r="T2388" t="s">
        <v>514</v>
      </c>
      <c r="U2388" t="s">
        <v>38</v>
      </c>
      <c r="V2388" t="s">
        <v>39</v>
      </c>
      <c r="W2388" t="s">
        <v>149</v>
      </c>
      <c r="X2388" t="s">
        <v>363</v>
      </c>
      <c r="Y2388" t="s">
        <v>65</v>
      </c>
    </row>
    <row r="2389" spans="1:25" x14ac:dyDescent="0.25">
      <c r="A2389">
        <v>10207</v>
      </c>
      <c r="B2389">
        <v>28</v>
      </c>
      <c r="C2389" t="s">
        <v>4182</v>
      </c>
      <c r="D2389">
        <v>5</v>
      </c>
      <c r="E2389" t="s">
        <v>4186</v>
      </c>
      <c r="F2389" t="s">
        <v>736</v>
      </c>
      <c r="G2389" t="s">
        <v>28</v>
      </c>
      <c r="H2389">
        <v>4</v>
      </c>
      <c r="I2389">
        <v>12</v>
      </c>
      <c r="J2389">
        <v>2003</v>
      </c>
      <c r="K2389" t="s">
        <v>957</v>
      </c>
      <c r="L2389">
        <v>115</v>
      </c>
      <c r="M2389" t="s">
        <v>4177</v>
      </c>
      <c r="N2389" t="s">
        <v>737</v>
      </c>
      <c r="O2389" t="s">
        <v>738</v>
      </c>
      <c r="P2389" t="s">
        <v>739</v>
      </c>
      <c r="Q2389" t="s">
        <v>34</v>
      </c>
      <c r="R2389" t="s">
        <v>659</v>
      </c>
      <c r="S2389" t="s">
        <v>185</v>
      </c>
      <c r="T2389" t="s">
        <v>660</v>
      </c>
      <c r="U2389" t="s">
        <v>38</v>
      </c>
      <c r="V2389" t="s">
        <v>39</v>
      </c>
      <c r="W2389" t="s">
        <v>740</v>
      </c>
      <c r="X2389" t="s">
        <v>422</v>
      </c>
      <c r="Y2389" t="s">
        <v>42</v>
      </c>
    </row>
    <row r="2390" spans="1:25" x14ac:dyDescent="0.25">
      <c r="A2390">
        <v>10220</v>
      </c>
      <c r="B2390">
        <v>37</v>
      </c>
      <c r="C2390" t="s">
        <v>77</v>
      </c>
      <c r="D2390">
        <v>9</v>
      </c>
      <c r="E2390" t="s">
        <v>4187</v>
      </c>
      <c r="F2390" t="s">
        <v>902</v>
      </c>
      <c r="G2390" t="s">
        <v>28</v>
      </c>
      <c r="H2390">
        <v>1</v>
      </c>
      <c r="I2390">
        <v>2</v>
      </c>
      <c r="J2390">
        <v>2004</v>
      </c>
      <c r="K2390" t="s">
        <v>957</v>
      </c>
      <c r="L2390">
        <v>115</v>
      </c>
      <c r="M2390" t="s">
        <v>4177</v>
      </c>
      <c r="N2390" t="s">
        <v>903</v>
      </c>
      <c r="O2390" t="s">
        <v>904</v>
      </c>
      <c r="P2390" t="s">
        <v>905</v>
      </c>
      <c r="Q2390" t="s">
        <v>906</v>
      </c>
      <c r="R2390" t="s">
        <v>907</v>
      </c>
      <c r="S2390" t="s">
        <v>34</v>
      </c>
      <c r="T2390" t="s">
        <v>908</v>
      </c>
      <c r="U2390" t="s">
        <v>909</v>
      </c>
      <c r="V2390" t="s">
        <v>52</v>
      </c>
      <c r="W2390" t="s">
        <v>910</v>
      </c>
      <c r="X2390" t="s">
        <v>911</v>
      </c>
      <c r="Y2390" t="s">
        <v>65</v>
      </c>
    </row>
    <row r="2391" spans="1:25" x14ac:dyDescent="0.25">
      <c r="A2391">
        <v>10230</v>
      </c>
      <c r="B2391">
        <v>34</v>
      </c>
      <c r="C2391" t="s">
        <v>77</v>
      </c>
      <c r="D2391">
        <v>7</v>
      </c>
      <c r="E2391" t="s">
        <v>4188</v>
      </c>
      <c r="F2391" t="s">
        <v>1039</v>
      </c>
      <c r="G2391" t="s">
        <v>28</v>
      </c>
      <c r="H2391">
        <v>1</v>
      </c>
      <c r="I2391">
        <v>3</v>
      </c>
      <c r="J2391">
        <v>2004</v>
      </c>
      <c r="K2391" t="s">
        <v>957</v>
      </c>
      <c r="L2391">
        <v>115</v>
      </c>
      <c r="M2391" t="s">
        <v>4177</v>
      </c>
      <c r="N2391" t="s">
        <v>849</v>
      </c>
      <c r="O2391" t="s">
        <v>850</v>
      </c>
      <c r="P2391" t="s">
        <v>851</v>
      </c>
      <c r="Q2391" t="s">
        <v>34</v>
      </c>
      <c r="R2391" t="s">
        <v>852</v>
      </c>
      <c r="S2391" t="s">
        <v>34</v>
      </c>
      <c r="T2391" t="s">
        <v>853</v>
      </c>
      <c r="U2391" t="s">
        <v>810</v>
      </c>
      <c r="V2391" t="s">
        <v>52</v>
      </c>
      <c r="W2391" t="s">
        <v>854</v>
      </c>
      <c r="X2391" t="s">
        <v>731</v>
      </c>
      <c r="Y2391" t="s">
        <v>65</v>
      </c>
    </row>
    <row r="2392" spans="1:25" x14ac:dyDescent="0.25">
      <c r="A2392">
        <v>10246</v>
      </c>
      <c r="B2392">
        <v>22</v>
      </c>
      <c r="C2392" t="s">
        <v>77</v>
      </c>
      <c r="D2392">
        <v>3</v>
      </c>
      <c r="E2392" t="s">
        <v>4189</v>
      </c>
      <c r="F2392" t="s">
        <v>920</v>
      </c>
      <c r="G2392" t="s">
        <v>28</v>
      </c>
      <c r="H2392">
        <v>2</v>
      </c>
      <c r="I2392">
        <v>5</v>
      </c>
      <c r="J2392">
        <v>2004</v>
      </c>
      <c r="K2392" t="s">
        <v>957</v>
      </c>
      <c r="L2392">
        <v>115</v>
      </c>
      <c r="M2392" t="s">
        <v>4177</v>
      </c>
      <c r="N2392" t="s">
        <v>268</v>
      </c>
      <c r="O2392" t="s">
        <v>269</v>
      </c>
      <c r="P2392" t="s">
        <v>270</v>
      </c>
      <c r="Q2392" t="s">
        <v>34</v>
      </c>
      <c r="R2392" t="s">
        <v>271</v>
      </c>
      <c r="S2392" t="s">
        <v>34</v>
      </c>
      <c r="T2392" t="s">
        <v>272</v>
      </c>
      <c r="U2392" t="s">
        <v>273</v>
      </c>
      <c r="V2392" t="s">
        <v>52</v>
      </c>
      <c r="W2392" t="s">
        <v>274</v>
      </c>
      <c r="X2392" t="s">
        <v>275</v>
      </c>
      <c r="Y2392" t="s">
        <v>42</v>
      </c>
    </row>
    <row r="2393" spans="1:25" x14ac:dyDescent="0.25">
      <c r="A2393">
        <v>10259</v>
      </c>
      <c r="B2393">
        <v>29</v>
      </c>
      <c r="C2393" t="s">
        <v>77</v>
      </c>
      <c r="D2393">
        <v>2</v>
      </c>
      <c r="E2393" t="s">
        <v>4190</v>
      </c>
      <c r="F2393" t="s">
        <v>379</v>
      </c>
      <c r="G2393" t="s">
        <v>28</v>
      </c>
      <c r="H2393">
        <v>2</v>
      </c>
      <c r="I2393">
        <v>6</v>
      </c>
      <c r="J2393">
        <v>2004</v>
      </c>
      <c r="K2393" t="s">
        <v>957</v>
      </c>
      <c r="L2393">
        <v>115</v>
      </c>
      <c r="M2393" t="s">
        <v>4177</v>
      </c>
      <c r="N2393" t="s">
        <v>743</v>
      </c>
      <c r="O2393" t="s">
        <v>744</v>
      </c>
      <c r="P2393" t="s">
        <v>745</v>
      </c>
      <c r="Q2393" t="s">
        <v>746</v>
      </c>
      <c r="R2393" t="s">
        <v>305</v>
      </c>
      <c r="S2393" t="s">
        <v>34</v>
      </c>
      <c r="T2393" t="s">
        <v>747</v>
      </c>
      <c r="U2393" t="s">
        <v>305</v>
      </c>
      <c r="V2393" t="s">
        <v>140</v>
      </c>
      <c r="W2393" t="s">
        <v>748</v>
      </c>
      <c r="X2393" t="s">
        <v>749</v>
      </c>
      <c r="Y2393" t="s">
        <v>65</v>
      </c>
    </row>
    <row r="2394" spans="1:25" x14ac:dyDescent="0.25">
      <c r="A2394">
        <v>10271</v>
      </c>
      <c r="B2394">
        <v>34</v>
      </c>
      <c r="C2394" t="s">
        <v>4191</v>
      </c>
      <c r="D2394">
        <v>3</v>
      </c>
      <c r="E2394" t="s">
        <v>4192</v>
      </c>
      <c r="F2394" t="s">
        <v>922</v>
      </c>
      <c r="G2394" t="s">
        <v>28</v>
      </c>
      <c r="H2394">
        <v>3</v>
      </c>
      <c r="I2394">
        <v>7</v>
      </c>
      <c r="J2394">
        <v>2004</v>
      </c>
      <c r="K2394" t="s">
        <v>957</v>
      </c>
      <c r="L2394">
        <v>115</v>
      </c>
      <c r="M2394" t="s">
        <v>4177</v>
      </c>
      <c r="N2394" t="s">
        <v>417</v>
      </c>
      <c r="O2394" t="s">
        <v>418</v>
      </c>
      <c r="P2394" t="s">
        <v>419</v>
      </c>
      <c r="Q2394" t="s">
        <v>34</v>
      </c>
      <c r="R2394" t="s">
        <v>420</v>
      </c>
      <c r="S2394" t="s">
        <v>73</v>
      </c>
      <c r="T2394" t="s">
        <v>167</v>
      </c>
      <c r="U2394" t="s">
        <v>38</v>
      </c>
      <c r="V2394" t="s">
        <v>39</v>
      </c>
      <c r="W2394" t="s">
        <v>421</v>
      </c>
      <c r="X2394" t="s">
        <v>422</v>
      </c>
      <c r="Y2394" t="s">
        <v>65</v>
      </c>
    </row>
    <row r="2395" spans="1:25" x14ac:dyDescent="0.25">
      <c r="A2395">
        <v>10282</v>
      </c>
      <c r="B2395">
        <v>38</v>
      </c>
      <c r="C2395" t="s">
        <v>77</v>
      </c>
      <c r="D2395">
        <v>12</v>
      </c>
      <c r="E2395" t="s">
        <v>4193</v>
      </c>
      <c r="F2395" t="s">
        <v>647</v>
      </c>
      <c r="G2395" t="s">
        <v>28</v>
      </c>
      <c r="H2395">
        <v>3</v>
      </c>
      <c r="I2395">
        <v>8</v>
      </c>
      <c r="J2395">
        <v>2004</v>
      </c>
      <c r="K2395" t="s">
        <v>957</v>
      </c>
      <c r="L2395">
        <v>115</v>
      </c>
      <c r="M2395" t="s">
        <v>4177</v>
      </c>
      <c r="N2395" t="s">
        <v>417</v>
      </c>
      <c r="O2395" t="s">
        <v>418</v>
      </c>
      <c r="P2395" t="s">
        <v>419</v>
      </c>
      <c r="Q2395" t="s">
        <v>34</v>
      </c>
      <c r="R2395" t="s">
        <v>420</v>
      </c>
      <c r="S2395" t="s">
        <v>73</v>
      </c>
      <c r="T2395" t="s">
        <v>167</v>
      </c>
      <c r="U2395" t="s">
        <v>38</v>
      </c>
      <c r="V2395" t="s">
        <v>39</v>
      </c>
      <c r="W2395" t="s">
        <v>421</v>
      </c>
      <c r="X2395" t="s">
        <v>422</v>
      </c>
      <c r="Y2395" t="s">
        <v>65</v>
      </c>
    </row>
    <row r="2396" spans="1:25" x14ac:dyDescent="0.25">
      <c r="A2396">
        <v>10292</v>
      </c>
      <c r="B2396">
        <v>41</v>
      </c>
      <c r="C2396" t="s">
        <v>77</v>
      </c>
      <c r="D2396">
        <v>6</v>
      </c>
      <c r="E2396" t="s">
        <v>4194</v>
      </c>
      <c r="F2396" t="s">
        <v>400</v>
      </c>
      <c r="G2396" t="s">
        <v>28</v>
      </c>
      <c r="H2396">
        <v>3</v>
      </c>
      <c r="I2396">
        <v>9</v>
      </c>
      <c r="J2396">
        <v>2004</v>
      </c>
      <c r="K2396" t="s">
        <v>957</v>
      </c>
      <c r="L2396">
        <v>115</v>
      </c>
      <c r="M2396" t="s">
        <v>4177</v>
      </c>
      <c r="N2396" t="s">
        <v>31</v>
      </c>
      <c r="O2396" t="s">
        <v>32</v>
      </c>
      <c r="P2396" t="s">
        <v>33</v>
      </c>
      <c r="Q2396" t="s">
        <v>34</v>
      </c>
      <c r="R2396" t="s">
        <v>35</v>
      </c>
      <c r="S2396" t="s">
        <v>36</v>
      </c>
      <c r="T2396" t="s">
        <v>37</v>
      </c>
      <c r="U2396" t="s">
        <v>38</v>
      </c>
      <c r="V2396" t="s">
        <v>39</v>
      </c>
      <c r="W2396" t="s">
        <v>40</v>
      </c>
      <c r="X2396" t="s">
        <v>41</v>
      </c>
      <c r="Y2396" t="s">
        <v>65</v>
      </c>
    </row>
    <row r="2397" spans="1:25" x14ac:dyDescent="0.25">
      <c r="A2397">
        <v>10305</v>
      </c>
      <c r="B2397">
        <v>42</v>
      </c>
      <c r="C2397" t="s">
        <v>77</v>
      </c>
      <c r="D2397">
        <v>3</v>
      </c>
      <c r="E2397" t="s">
        <v>4195</v>
      </c>
      <c r="F2397" t="s">
        <v>759</v>
      </c>
      <c r="G2397" t="s">
        <v>28</v>
      </c>
      <c r="H2397">
        <v>4</v>
      </c>
      <c r="I2397">
        <v>10</v>
      </c>
      <c r="J2397">
        <v>2004</v>
      </c>
      <c r="K2397" t="s">
        <v>957</v>
      </c>
      <c r="L2397">
        <v>115</v>
      </c>
      <c r="M2397" t="s">
        <v>4177</v>
      </c>
      <c r="N2397" t="s">
        <v>181</v>
      </c>
      <c r="O2397" t="s">
        <v>182</v>
      </c>
      <c r="P2397" t="s">
        <v>183</v>
      </c>
      <c r="Q2397" t="s">
        <v>34</v>
      </c>
      <c r="R2397" t="s">
        <v>184</v>
      </c>
      <c r="S2397" t="s">
        <v>185</v>
      </c>
      <c r="T2397" t="s">
        <v>186</v>
      </c>
      <c r="U2397" t="s">
        <v>38</v>
      </c>
      <c r="V2397" t="s">
        <v>39</v>
      </c>
      <c r="W2397" t="s">
        <v>187</v>
      </c>
      <c r="X2397" t="s">
        <v>188</v>
      </c>
      <c r="Y2397" t="s">
        <v>65</v>
      </c>
    </row>
    <row r="2398" spans="1:25" x14ac:dyDescent="0.25">
      <c r="A2398">
        <v>10314</v>
      </c>
      <c r="B2398">
        <v>28</v>
      </c>
      <c r="C2398" t="s">
        <v>77</v>
      </c>
      <c r="D2398">
        <v>12</v>
      </c>
      <c r="E2398" t="s">
        <v>4196</v>
      </c>
      <c r="F2398" t="s">
        <v>761</v>
      </c>
      <c r="G2398" t="s">
        <v>28</v>
      </c>
      <c r="H2398">
        <v>4</v>
      </c>
      <c r="I2398">
        <v>10</v>
      </c>
      <c r="J2398">
        <v>2004</v>
      </c>
      <c r="K2398" t="s">
        <v>957</v>
      </c>
      <c r="L2398">
        <v>115</v>
      </c>
      <c r="M2398" t="s">
        <v>4177</v>
      </c>
      <c r="N2398" t="s">
        <v>934</v>
      </c>
      <c r="O2398" t="s">
        <v>935</v>
      </c>
      <c r="P2398" t="s">
        <v>936</v>
      </c>
      <c r="Q2398" t="s">
        <v>34</v>
      </c>
      <c r="R2398" t="s">
        <v>937</v>
      </c>
      <c r="S2398" t="s">
        <v>34</v>
      </c>
      <c r="T2398" t="s">
        <v>938</v>
      </c>
      <c r="U2398" t="s">
        <v>567</v>
      </c>
      <c r="V2398" t="s">
        <v>52</v>
      </c>
      <c r="W2398" t="s">
        <v>939</v>
      </c>
      <c r="X2398" t="s">
        <v>940</v>
      </c>
      <c r="Y2398" t="s">
        <v>65</v>
      </c>
    </row>
    <row r="2399" spans="1:25" x14ac:dyDescent="0.25">
      <c r="A2399">
        <v>10325</v>
      </c>
      <c r="B2399">
        <v>38</v>
      </c>
      <c r="C2399" t="s">
        <v>77</v>
      </c>
      <c r="D2399">
        <v>4</v>
      </c>
      <c r="E2399" t="s">
        <v>4197</v>
      </c>
      <c r="F2399" t="s">
        <v>676</v>
      </c>
      <c r="G2399" t="s">
        <v>28</v>
      </c>
      <c r="H2399">
        <v>4</v>
      </c>
      <c r="I2399">
        <v>11</v>
      </c>
      <c r="J2399">
        <v>2004</v>
      </c>
      <c r="K2399" t="s">
        <v>957</v>
      </c>
      <c r="L2399">
        <v>115</v>
      </c>
      <c r="M2399" t="s">
        <v>4177</v>
      </c>
      <c r="N2399" t="s">
        <v>201</v>
      </c>
      <c r="O2399" t="s">
        <v>202</v>
      </c>
      <c r="P2399" t="s">
        <v>203</v>
      </c>
      <c r="Q2399" t="s">
        <v>34</v>
      </c>
      <c r="R2399" t="s">
        <v>204</v>
      </c>
      <c r="S2399" t="s">
        <v>34</v>
      </c>
      <c r="T2399" t="s">
        <v>205</v>
      </c>
      <c r="U2399" t="s">
        <v>112</v>
      </c>
      <c r="V2399" t="s">
        <v>52</v>
      </c>
      <c r="W2399" t="s">
        <v>206</v>
      </c>
      <c r="X2399" t="s">
        <v>207</v>
      </c>
      <c r="Y2399" t="s">
        <v>65</v>
      </c>
    </row>
    <row r="2400" spans="1:25" x14ac:dyDescent="0.25">
      <c r="A2400">
        <v>10336</v>
      </c>
      <c r="B2400">
        <v>23</v>
      </c>
      <c r="C2400" t="s">
        <v>77</v>
      </c>
      <c r="D2400">
        <v>8</v>
      </c>
      <c r="E2400" t="s">
        <v>4198</v>
      </c>
      <c r="F2400" t="s">
        <v>945</v>
      </c>
      <c r="G2400" t="s">
        <v>28</v>
      </c>
      <c r="H2400">
        <v>4</v>
      </c>
      <c r="I2400">
        <v>11</v>
      </c>
      <c r="J2400">
        <v>2004</v>
      </c>
      <c r="K2400" t="s">
        <v>957</v>
      </c>
      <c r="L2400">
        <v>115</v>
      </c>
      <c r="M2400" t="s">
        <v>4177</v>
      </c>
      <c r="N2400" t="s">
        <v>713</v>
      </c>
      <c r="O2400" t="s">
        <v>714</v>
      </c>
      <c r="P2400" t="s">
        <v>715</v>
      </c>
      <c r="Q2400" t="s">
        <v>34</v>
      </c>
      <c r="R2400" t="s">
        <v>61</v>
      </c>
      <c r="S2400" t="s">
        <v>34</v>
      </c>
      <c r="T2400" t="s">
        <v>716</v>
      </c>
      <c r="U2400" t="s">
        <v>51</v>
      </c>
      <c r="V2400" t="s">
        <v>52</v>
      </c>
      <c r="W2400" t="s">
        <v>717</v>
      </c>
      <c r="X2400" t="s">
        <v>718</v>
      </c>
      <c r="Y2400" t="s">
        <v>65</v>
      </c>
    </row>
    <row r="2401" spans="1:25" x14ac:dyDescent="0.25">
      <c r="A2401">
        <v>10350</v>
      </c>
      <c r="B2401">
        <v>31</v>
      </c>
      <c r="C2401" t="s">
        <v>4199</v>
      </c>
      <c r="D2401">
        <v>8</v>
      </c>
      <c r="E2401" t="s">
        <v>1917</v>
      </c>
      <c r="F2401" t="s">
        <v>682</v>
      </c>
      <c r="G2401" t="s">
        <v>28</v>
      </c>
      <c r="H2401">
        <v>4</v>
      </c>
      <c r="I2401">
        <v>12</v>
      </c>
      <c r="J2401">
        <v>2004</v>
      </c>
      <c r="K2401" t="s">
        <v>957</v>
      </c>
      <c r="L2401">
        <v>115</v>
      </c>
      <c r="M2401" t="s">
        <v>4177</v>
      </c>
      <c r="N2401" t="s">
        <v>268</v>
      </c>
      <c r="O2401" t="s">
        <v>269</v>
      </c>
      <c r="P2401" t="s">
        <v>270</v>
      </c>
      <c r="Q2401" t="s">
        <v>34</v>
      </c>
      <c r="R2401" t="s">
        <v>271</v>
      </c>
      <c r="S2401" t="s">
        <v>34</v>
      </c>
      <c r="T2401" t="s">
        <v>272</v>
      </c>
      <c r="U2401" t="s">
        <v>273</v>
      </c>
      <c r="V2401" t="s">
        <v>52</v>
      </c>
      <c r="W2401" t="s">
        <v>274</v>
      </c>
      <c r="X2401" t="s">
        <v>275</v>
      </c>
      <c r="Y2401" t="s">
        <v>42</v>
      </c>
    </row>
    <row r="2402" spans="1:25" x14ac:dyDescent="0.25">
      <c r="A2402">
        <v>10359</v>
      </c>
      <c r="B2402">
        <v>46</v>
      </c>
      <c r="C2402" t="s">
        <v>77</v>
      </c>
      <c r="D2402">
        <v>2</v>
      </c>
      <c r="E2402" t="s">
        <v>4200</v>
      </c>
      <c r="F2402" t="s">
        <v>685</v>
      </c>
      <c r="G2402" t="s">
        <v>28</v>
      </c>
      <c r="H2402">
        <v>4</v>
      </c>
      <c r="I2402">
        <v>12</v>
      </c>
      <c r="J2402">
        <v>2004</v>
      </c>
      <c r="K2402" t="s">
        <v>957</v>
      </c>
      <c r="L2402">
        <v>115</v>
      </c>
      <c r="M2402" t="s">
        <v>4177</v>
      </c>
      <c r="N2402" t="s">
        <v>46</v>
      </c>
      <c r="O2402" t="s">
        <v>47</v>
      </c>
      <c r="P2402" t="s">
        <v>48</v>
      </c>
      <c r="Q2402" t="s">
        <v>34</v>
      </c>
      <c r="R2402" t="s">
        <v>49</v>
      </c>
      <c r="S2402" t="s">
        <v>34</v>
      </c>
      <c r="T2402" t="s">
        <v>50</v>
      </c>
      <c r="U2402" t="s">
        <v>51</v>
      </c>
      <c r="V2402" t="s">
        <v>52</v>
      </c>
      <c r="W2402" t="s">
        <v>53</v>
      </c>
      <c r="X2402" t="s">
        <v>54</v>
      </c>
      <c r="Y2402" t="s">
        <v>65</v>
      </c>
    </row>
    <row r="2403" spans="1:25" x14ac:dyDescent="0.25">
      <c r="A2403">
        <v>10371</v>
      </c>
      <c r="B2403">
        <v>48</v>
      </c>
      <c r="C2403" t="s">
        <v>4003</v>
      </c>
      <c r="D2403">
        <v>10</v>
      </c>
      <c r="E2403" t="s">
        <v>4201</v>
      </c>
      <c r="F2403" t="s">
        <v>950</v>
      </c>
      <c r="G2403" t="s">
        <v>28</v>
      </c>
      <c r="H2403">
        <v>1</v>
      </c>
      <c r="I2403">
        <v>1</v>
      </c>
      <c r="J2403">
        <v>2005</v>
      </c>
      <c r="K2403" t="s">
        <v>957</v>
      </c>
      <c r="L2403">
        <v>115</v>
      </c>
      <c r="M2403" t="s">
        <v>4177</v>
      </c>
      <c r="N2403" t="s">
        <v>417</v>
      </c>
      <c r="O2403" t="s">
        <v>418</v>
      </c>
      <c r="P2403" t="s">
        <v>419</v>
      </c>
      <c r="Q2403" t="s">
        <v>34</v>
      </c>
      <c r="R2403" t="s">
        <v>420</v>
      </c>
      <c r="S2403" t="s">
        <v>73</v>
      </c>
      <c r="T2403" t="s">
        <v>167</v>
      </c>
      <c r="U2403" t="s">
        <v>38</v>
      </c>
      <c r="V2403" t="s">
        <v>39</v>
      </c>
      <c r="W2403" t="s">
        <v>421</v>
      </c>
      <c r="X2403" t="s">
        <v>422</v>
      </c>
      <c r="Y2403" t="s">
        <v>42</v>
      </c>
    </row>
    <row r="2404" spans="1:25" x14ac:dyDescent="0.25">
      <c r="A2404">
        <v>10383</v>
      </c>
      <c r="B2404">
        <v>29</v>
      </c>
      <c r="C2404" t="s">
        <v>77</v>
      </c>
      <c r="D2404">
        <v>13</v>
      </c>
      <c r="E2404" t="s">
        <v>4202</v>
      </c>
      <c r="F2404" t="s">
        <v>1764</v>
      </c>
      <c r="G2404" t="s">
        <v>28</v>
      </c>
      <c r="H2404">
        <v>1</v>
      </c>
      <c r="I2404">
        <v>2</v>
      </c>
      <c r="J2404">
        <v>2005</v>
      </c>
      <c r="K2404" t="s">
        <v>957</v>
      </c>
      <c r="L2404">
        <v>115</v>
      </c>
      <c r="M2404" t="s">
        <v>4177</v>
      </c>
      <c r="N2404" t="s">
        <v>268</v>
      </c>
      <c r="O2404" t="s">
        <v>269</v>
      </c>
      <c r="P2404" t="s">
        <v>270</v>
      </c>
      <c r="Q2404" t="s">
        <v>34</v>
      </c>
      <c r="R2404" t="s">
        <v>271</v>
      </c>
      <c r="S2404" t="s">
        <v>34</v>
      </c>
      <c r="T2404" t="s">
        <v>272</v>
      </c>
      <c r="U2404" t="s">
        <v>273</v>
      </c>
      <c r="V2404" t="s">
        <v>52</v>
      </c>
      <c r="W2404" t="s">
        <v>274</v>
      </c>
      <c r="X2404" t="s">
        <v>275</v>
      </c>
      <c r="Y2404" t="s">
        <v>65</v>
      </c>
    </row>
    <row r="2405" spans="1:25" x14ac:dyDescent="0.25">
      <c r="A2405">
        <v>10395</v>
      </c>
      <c r="B2405">
        <v>46</v>
      </c>
      <c r="C2405" t="s">
        <v>77</v>
      </c>
      <c r="D2405">
        <v>4</v>
      </c>
      <c r="E2405" t="s">
        <v>4203</v>
      </c>
      <c r="F2405" t="s">
        <v>698</v>
      </c>
      <c r="G2405" t="s">
        <v>28</v>
      </c>
      <c r="H2405">
        <v>1</v>
      </c>
      <c r="I2405">
        <v>3</v>
      </c>
      <c r="J2405">
        <v>2005</v>
      </c>
      <c r="K2405" t="s">
        <v>957</v>
      </c>
      <c r="L2405">
        <v>115</v>
      </c>
      <c r="M2405" t="s">
        <v>4177</v>
      </c>
      <c r="N2405" t="s">
        <v>58</v>
      </c>
      <c r="O2405" t="s">
        <v>59</v>
      </c>
      <c r="P2405" t="s">
        <v>60</v>
      </c>
      <c r="Q2405" t="s">
        <v>34</v>
      </c>
      <c r="R2405" t="s">
        <v>61</v>
      </c>
      <c r="S2405" t="s">
        <v>34</v>
      </c>
      <c r="T2405" t="s">
        <v>62</v>
      </c>
      <c r="U2405" t="s">
        <v>51</v>
      </c>
      <c r="V2405" t="s">
        <v>52</v>
      </c>
      <c r="W2405" t="s">
        <v>63</v>
      </c>
      <c r="X2405" t="s">
        <v>64</v>
      </c>
      <c r="Y2405" t="s">
        <v>65</v>
      </c>
    </row>
    <row r="2406" spans="1:25" x14ac:dyDescent="0.25">
      <c r="A2406">
        <v>10412</v>
      </c>
      <c r="B2406">
        <v>26</v>
      </c>
      <c r="C2406" t="s">
        <v>77</v>
      </c>
      <c r="D2406">
        <v>3</v>
      </c>
      <c r="E2406" t="s">
        <v>4204</v>
      </c>
      <c r="F2406" t="s">
        <v>1220</v>
      </c>
      <c r="G2406" t="s">
        <v>28</v>
      </c>
      <c r="H2406">
        <v>2</v>
      </c>
      <c r="I2406">
        <v>5</v>
      </c>
      <c r="J2406">
        <v>2005</v>
      </c>
      <c r="K2406" t="s">
        <v>957</v>
      </c>
      <c r="L2406">
        <v>115</v>
      </c>
      <c r="M2406" t="s">
        <v>4177</v>
      </c>
      <c r="N2406" t="s">
        <v>268</v>
      </c>
      <c r="O2406" t="s">
        <v>269</v>
      </c>
      <c r="P2406" t="s">
        <v>270</v>
      </c>
      <c r="Q2406" t="s">
        <v>34</v>
      </c>
      <c r="R2406" t="s">
        <v>271</v>
      </c>
      <c r="S2406" t="s">
        <v>34</v>
      </c>
      <c r="T2406" t="s">
        <v>272</v>
      </c>
      <c r="U2406" t="s">
        <v>273</v>
      </c>
      <c r="V2406" t="s">
        <v>52</v>
      </c>
      <c r="W2406" t="s">
        <v>274</v>
      </c>
      <c r="X2406" t="s">
        <v>275</v>
      </c>
      <c r="Y2406" t="s">
        <v>65</v>
      </c>
    </row>
    <row r="2407" spans="1:25" x14ac:dyDescent="0.25">
      <c r="A2407">
        <v>10425</v>
      </c>
      <c r="B2407">
        <v>18</v>
      </c>
      <c r="C2407" t="s">
        <v>77</v>
      </c>
      <c r="D2407">
        <v>2</v>
      </c>
      <c r="E2407" t="s">
        <v>4205</v>
      </c>
      <c r="F2407" t="s">
        <v>467</v>
      </c>
      <c r="G2407" t="s">
        <v>468</v>
      </c>
      <c r="H2407">
        <v>2</v>
      </c>
      <c r="I2407">
        <v>5</v>
      </c>
      <c r="J2407">
        <v>2005</v>
      </c>
      <c r="K2407" t="s">
        <v>957</v>
      </c>
      <c r="L2407">
        <v>115</v>
      </c>
      <c r="M2407" t="s">
        <v>4177</v>
      </c>
      <c r="N2407" t="s">
        <v>172</v>
      </c>
      <c r="O2407" t="s">
        <v>173</v>
      </c>
      <c r="P2407" t="s">
        <v>174</v>
      </c>
      <c r="Q2407" t="s">
        <v>34</v>
      </c>
      <c r="R2407" t="s">
        <v>175</v>
      </c>
      <c r="S2407" t="s">
        <v>34</v>
      </c>
      <c r="T2407" t="s">
        <v>176</v>
      </c>
      <c r="U2407" t="s">
        <v>51</v>
      </c>
      <c r="V2407" t="s">
        <v>52</v>
      </c>
      <c r="W2407" t="s">
        <v>177</v>
      </c>
      <c r="X2407" t="s">
        <v>178</v>
      </c>
      <c r="Y2407" t="s">
        <v>42</v>
      </c>
    </row>
    <row r="2408" spans="1:25" x14ac:dyDescent="0.25">
      <c r="A2408">
        <v>10104</v>
      </c>
      <c r="B2408">
        <v>32</v>
      </c>
      <c r="C2408" t="s">
        <v>4206</v>
      </c>
      <c r="D2408">
        <v>2</v>
      </c>
      <c r="E2408" t="s">
        <v>4207</v>
      </c>
      <c r="F2408" t="s">
        <v>1026</v>
      </c>
      <c r="G2408" t="s">
        <v>28</v>
      </c>
      <c r="H2408">
        <v>1</v>
      </c>
      <c r="I2408">
        <v>1</v>
      </c>
      <c r="J2408">
        <v>2003</v>
      </c>
      <c r="K2408" t="s">
        <v>2246</v>
      </c>
      <c r="L2408">
        <v>58</v>
      </c>
      <c r="M2408" t="s">
        <v>4208</v>
      </c>
      <c r="N2408" t="s">
        <v>268</v>
      </c>
      <c r="O2408" t="s">
        <v>269</v>
      </c>
      <c r="P2408" t="s">
        <v>270</v>
      </c>
      <c r="Q2408" t="s">
        <v>34</v>
      </c>
      <c r="R2408" t="s">
        <v>271</v>
      </c>
      <c r="S2408" t="s">
        <v>34</v>
      </c>
      <c r="T2408" t="s">
        <v>272</v>
      </c>
      <c r="U2408" t="s">
        <v>273</v>
      </c>
      <c r="V2408" t="s">
        <v>52</v>
      </c>
      <c r="W2408" t="s">
        <v>274</v>
      </c>
      <c r="X2408" t="s">
        <v>275</v>
      </c>
      <c r="Y2408" t="s">
        <v>42</v>
      </c>
    </row>
    <row r="2409" spans="1:25" x14ac:dyDescent="0.25">
      <c r="A2409">
        <v>10117</v>
      </c>
      <c r="B2409">
        <v>21</v>
      </c>
      <c r="C2409" t="s">
        <v>4209</v>
      </c>
      <c r="D2409">
        <v>11</v>
      </c>
      <c r="E2409" t="s">
        <v>4210</v>
      </c>
      <c r="F2409" t="s">
        <v>882</v>
      </c>
      <c r="G2409" t="s">
        <v>28</v>
      </c>
      <c r="H2409">
        <v>2</v>
      </c>
      <c r="I2409">
        <v>4</v>
      </c>
      <c r="J2409">
        <v>2003</v>
      </c>
      <c r="K2409" t="s">
        <v>2246</v>
      </c>
      <c r="L2409">
        <v>58</v>
      </c>
      <c r="M2409" t="s">
        <v>4208</v>
      </c>
      <c r="N2409" t="s">
        <v>302</v>
      </c>
      <c r="O2409" t="s">
        <v>303</v>
      </c>
      <c r="P2409" t="s">
        <v>304</v>
      </c>
      <c r="Q2409" t="s">
        <v>34</v>
      </c>
      <c r="R2409" t="s">
        <v>305</v>
      </c>
      <c r="S2409" t="s">
        <v>34</v>
      </c>
      <c r="T2409" t="s">
        <v>306</v>
      </c>
      <c r="U2409" t="s">
        <v>305</v>
      </c>
      <c r="V2409" t="s">
        <v>307</v>
      </c>
      <c r="W2409" t="s">
        <v>308</v>
      </c>
      <c r="X2409" t="s">
        <v>309</v>
      </c>
      <c r="Y2409" t="s">
        <v>42</v>
      </c>
    </row>
    <row r="2410" spans="1:25" x14ac:dyDescent="0.25">
      <c r="A2410">
        <v>10127</v>
      </c>
      <c r="B2410">
        <v>46</v>
      </c>
      <c r="C2410" t="s">
        <v>952</v>
      </c>
      <c r="D2410">
        <v>4</v>
      </c>
      <c r="E2410" t="s">
        <v>4211</v>
      </c>
      <c r="F2410" t="s">
        <v>884</v>
      </c>
      <c r="G2410" t="s">
        <v>28</v>
      </c>
      <c r="H2410">
        <v>2</v>
      </c>
      <c r="I2410">
        <v>6</v>
      </c>
      <c r="J2410">
        <v>2003</v>
      </c>
      <c r="K2410" t="s">
        <v>2246</v>
      </c>
      <c r="L2410">
        <v>58</v>
      </c>
      <c r="M2410" t="s">
        <v>4208</v>
      </c>
      <c r="N2410" t="s">
        <v>885</v>
      </c>
      <c r="O2410" t="s">
        <v>886</v>
      </c>
      <c r="P2410" t="s">
        <v>887</v>
      </c>
      <c r="Q2410" t="s">
        <v>888</v>
      </c>
      <c r="R2410" t="s">
        <v>35</v>
      </c>
      <c r="S2410" t="s">
        <v>36</v>
      </c>
      <c r="T2410" t="s">
        <v>37</v>
      </c>
      <c r="U2410" t="s">
        <v>38</v>
      </c>
      <c r="V2410" t="s">
        <v>39</v>
      </c>
      <c r="W2410" t="s">
        <v>75</v>
      </c>
      <c r="X2410" t="s">
        <v>889</v>
      </c>
      <c r="Y2410" t="s">
        <v>65</v>
      </c>
    </row>
    <row r="2411" spans="1:25" x14ac:dyDescent="0.25">
      <c r="A2411">
        <v>10142</v>
      </c>
      <c r="B2411">
        <v>42</v>
      </c>
      <c r="C2411" t="s">
        <v>4212</v>
      </c>
      <c r="D2411">
        <v>14</v>
      </c>
      <c r="E2411" t="s">
        <v>4213</v>
      </c>
      <c r="F2411" t="s">
        <v>891</v>
      </c>
      <c r="G2411" t="s">
        <v>28</v>
      </c>
      <c r="H2411">
        <v>3</v>
      </c>
      <c r="I2411">
        <v>8</v>
      </c>
      <c r="J2411">
        <v>2003</v>
      </c>
      <c r="K2411" t="s">
        <v>2246</v>
      </c>
      <c r="L2411">
        <v>58</v>
      </c>
      <c r="M2411" t="s">
        <v>4208</v>
      </c>
      <c r="N2411" t="s">
        <v>417</v>
      </c>
      <c r="O2411" t="s">
        <v>418</v>
      </c>
      <c r="P2411" t="s">
        <v>419</v>
      </c>
      <c r="Q2411" t="s">
        <v>34</v>
      </c>
      <c r="R2411" t="s">
        <v>420</v>
      </c>
      <c r="S2411" t="s">
        <v>73</v>
      </c>
      <c r="T2411" t="s">
        <v>167</v>
      </c>
      <c r="U2411" t="s">
        <v>38</v>
      </c>
      <c r="V2411" t="s">
        <v>39</v>
      </c>
      <c r="W2411" t="s">
        <v>421</v>
      </c>
      <c r="X2411" t="s">
        <v>422</v>
      </c>
      <c r="Y2411" t="s">
        <v>42</v>
      </c>
    </row>
    <row r="2412" spans="1:25" x14ac:dyDescent="0.25">
      <c r="A2412">
        <v>10153</v>
      </c>
      <c r="B2412">
        <v>31</v>
      </c>
      <c r="C2412" t="s">
        <v>4214</v>
      </c>
      <c r="D2412">
        <v>13</v>
      </c>
      <c r="E2412" t="s">
        <v>4215</v>
      </c>
      <c r="F2412" t="s">
        <v>893</v>
      </c>
      <c r="G2412" t="s">
        <v>28</v>
      </c>
      <c r="H2412">
        <v>3</v>
      </c>
      <c r="I2412">
        <v>9</v>
      </c>
      <c r="J2412">
        <v>2003</v>
      </c>
      <c r="K2412" t="s">
        <v>2246</v>
      </c>
      <c r="L2412">
        <v>58</v>
      </c>
      <c r="M2412" t="s">
        <v>4208</v>
      </c>
      <c r="N2412" t="s">
        <v>268</v>
      </c>
      <c r="O2412" t="s">
        <v>269</v>
      </c>
      <c r="P2412" t="s">
        <v>270</v>
      </c>
      <c r="Q2412" t="s">
        <v>34</v>
      </c>
      <c r="R2412" t="s">
        <v>271</v>
      </c>
      <c r="S2412" t="s">
        <v>34</v>
      </c>
      <c r="T2412" t="s">
        <v>272</v>
      </c>
      <c r="U2412" t="s">
        <v>273</v>
      </c>
      <c r="V2412" t="s">
        <v>52</v>
      </c>
      <c r="W2412" t="s">
        <v>274</v>
      </c>
      <c r="X2412" t="s">
        <v>275</v>
      </c>
      <c r="Y2412" t="s">
        <v>42</v>
      </c>
    </row>
    <row r="2413" spans="1:25" x14ac:dyDescent="0.25">
      <c r="A2413">
        <v>10165</v>
      </c>
      <c r="B2413">
        <v>38</v>
      </c>
      <c r="C2413" t="s">
        <v>4216</v>
      </c>
      <c r="D2413">
        <v>5</v>
      </c>
      <c r="E2413" t="s">
        <v>4217</v>
      </c>
      <c r="F2413" t="s">
        <v>895</v>
      </c>
      <c r="G2413" t="s">
        <v>28</v>
      </c>
      <c r="H2413">
        <v>4</v>
      </c>
      <c r="I2413">
        <v>10</v>
      </c>
      <c r="J2413">
        <v>2003</v>
      </c>
      <c r="K2413" t="s">
        <v>2246</v>
      </c>
      <c r="L2413">
        <v>58</v>
      </c>
      <c r="M2413" t="s">
        <v>4208</v>
      </c>
      <c r="N2413" t="s">
        <v>302</v>
      </c>
      <c r="O2413" t="s">
        <v>303</v>
      </c>
      <c r="P2413" t="s">
        <v>304</v>
      </c>
      <c r="Q2413" t="s">
        <v>34</v>
      </c>
      <c r="R2413" t="s">
        <v>305</v>
      </c>
      <c r="S2413" t="s">
        <v>34</v>
      </c>
      <c r="T2413" t="s">
        <v>306</v>
      </c>
      <c r="U2413" t="s">
        <v>305</v>
      </c>
      <c r="V2413" t="s">
        <v>307</v>
      </c>
      <c r="W2413" t="s">
        <v>308</v>
      </c>
      <c r="X2413" t="s">
        <v>309</v>
      </c>
      <c r="Y2413" t="s">
        <v>42</v>
      </c>
    </row>
    <row r="2414" spans="1:25" x14ac:dyDescent="0.25">
      <c r="A2414">
        <v>10176</v>
      </c>
      <c r="B2414">
        <v>38</v>
      </c>
      <c r="C2414" t="s">
        <v>4218</v>
      </c>
      <c r="D2414">
        <v>4</v>
      </c>
      <c r="E2414" t="s">
        <v>4219</v>
      </c>
      <c r="F2414" t="s">
        <v>318</v>
      </c>
      <c r="G2414" t="s">
        <v>28</v>
      </c>
      <c r="H2414">
        <v>4</v>
      </c>
      <c r="I2414">
        <v>11</v>
      </c>
      <c r="J2414">
        <v>2003</v>
      </c>
      <c r="K2414" t="s">
        <v>2246</v>
      </c>
      <c r="L2414">
        <v>58</v>
      </c>
      <c r="M2414" t="s">
        <v>4208</v>
      </c>
      <c r="N2414" t="s">
        <v>831</v>
      </c>
      <c r="O2414" t="s">
        <v>832</v>
      </c>
      <c r="P2414" t="s">
        <v>833</v>
      </c>
      <c r="Q2414" t="s">
        <v>34</v>
      </c>
      <c r="R2414" t="s">
        <v>834</v>
      </c>
      <c r="S2414" t="s">
        <v>34</v>
      </c>
      <c r="T2414" t="s">
        <v>835</v>
      </c>
      <c r="U2414" t="s">
        <v>396</v>
      </c>
      <c r="V2414" t="s">
        <v>52</v>
      </c>
      <c r="W2414" t="s">
        <v>836</v>
      </c>
      <c r="X2414" t="s">
        <v>837</v>
      </c>
      <c r="Y2414" t="s">
        <v>42</v>
      </c>
    </row>
    <row r="2415" spans="1:25" x14ac:dyDescent="0.25">
      <c r="A2415">
        <v>10185</v>
      </c>
      <c r="B2415">
        <v>20</v>
      </c>
      <c r="C2415" t="s">
        <v>1837</v>
      </c>
      <c r="D2415">
        <v>15</v>
      </c>
      <c r="E2415" t="s">
        <v>4220</v>
      </c>
      <c r="F2415" t="s">
        <v>602</v>
      </c>
      <c r="G2415" t="s">
        <v>28</v>
      </c>
      <c r="H2415">
        <v>4</v>
      </c>
      <c r="I2415">
        <v>11</v>
      </c>
      <c r="J2415">
        <v>2003</v>
      </c>
      <c r="K2415" t="s">
        <v>2246</v>
      </c>
      <c r="L2415">
        <v>58</v>
      </c>
      <c r="M2415" t="s">
        <v>4208</v>
      </c>
      <c r="N2415" t="s">
        <v>582</v>
      </c>
      <c r="O2415" t="s">
        <v>583</v>
      </c>
      <c r="P2415" t="s">
        <v>584</v>
      </c>
      <c r="Q2415" t="s">
        <v>34</v>
      </c>
      <c r="R2415" t="s">
        <v>251</v>
      </c>
      <c r="S2415" t="s">
        <v>185</v>
      </c>
      <c r="T2415" t="s">
        <v>252</v>
      </c>
      <c r="U2415" t="s">
        <v>38</v>
      </c>
      <c r="V2415" t="s">
        <v>39</v>
      </c>
      <c r="W2415" t="s">
        <v>585</v>
      </c>
      <c r="X2415" t="s">
        <v>586</v>
      </c>
      <c r="Y2415" t="s">
        <v>42</v>
      </c>
    </row>
    <row r="2416" spans="1:25" x14ac:dyDescent="0.25">
      <c r="A2416">
        <v>10196</v>
      </c>
      <c r="B2416">
        <v>46</v>
      </c>
      <c r="C2416" t="s">
        <v>1118</v>
      </c>
      <c r="D2416">
        <v>7</v>
      </c>
      <c r="E2416" t="s">
        <v>4221</v>
      </c>
      <c r="F2416" t="s">
        <v>610</v>
      </c>
      <c r="G2416" t="s">
        <v>28</v>
      </c>
      <c r="H2416">
        <v>4</v>
      </c>
      <c r="I2416">
        <v>11</v>
      </c>
      <c r="J2416">
        <v>2003</v>
      </c>
      <c r="K2416" t="s">
        <v>2246</v>
      </c>
      <c r="L2416">
        <v>58</v>
      </c>
      <c r="M2416" t="s">
        <v>4208</v>
      </c>
      <c r="N2416" t="s">
        <v>372</v>
      </c>
      <c r="O2416" t="s">
        <v>373</v>
      </c>
      <c r="P2416" t="s">
        <v>374</v>
      </c>
      <c r="Q2416" t="s">
        <v>34</v>
      </c>
      <c r="R2416" t="s">
        <v>375</v>
      </c>
      <c r="S2416" t="s">
        <v>166</v>
      </c>
      <c r="T2416" t="s">
        <v>376</v>
      </c>
      <c r="U2416" t="s">
        <v>38</v>
      </c>
      <c r="V2416" t="s">
        <v>39</v>
      </c>
      <c r="W2416" t="s">
        <v>121</v>
      </c>
      <c r="X2416" t="s">
        <v>377</v>
      </c>
      <c r="Y2416" t="s">
        <v>42</v>
      </c>
    </row>
    <row r="2417" spans="1:25" x14ac:dyDescent="0.25">
      <c r="A2417">
        <v>10208</v>
      </c>
      <c r="B2417">
        <v>30</v>
      </c>
      <c r="C2417" t="s">
        <v>4222</v>
      </c>
      <c r="D2417">
        <v>15</v>
      </c>
      <c r="E2417" t="s">
        <v>4223</v>
      </c>
      <c r="F2417" t="s">
        <v>900</v>
      </c>
      <c r="G2417" t="s">
        <v>28</v>
      </c>
      <c r="H2417">
        <v>1</v>
      </c>
      <c r="I2417">
        <v>1</v>
      </c>
      <c r="J2417">
        <v>2004</v>
      </c>
      <c r="K2417" t="s">
        <v>2246</v>
      </c>
      <c r="L2417">
        <v>58</v>
      </c>
      <c r="M2417" t="s">
        <v>4208</v>
      </c>
      <c r="N2417" t="s">
        <v>338</v>
      </c>
      <c r="O2417" t="s">
        <v>339</v>
      </c>
      <c r="P2417" t="s">
        <v>340</v>
      </c>
      <c r="Q2417" t="s">
        <v>34</v>
      </c>
      <c r="R2417" t="s">
        <v>341</v>
      </c>
      <c r="S2417" t="s">
        <v>34</v>
      </c>
      <c r="T2417" t="s">
        <v>342</v>
      </c>
      <c r="U2417" t="s">
        <v>51</v>
      </c>
      <c r="V2417" t="s">
        <v>52</v>
      </c>
      <c r="W2417" t="s">
        <v>343</v>
      </c>
      <c r="X2417" t="s">
        <v>344</v>
      </c>
      <c r="Y2417" t="s">
        <v>42</v>
      </c>
    </row>
    <row r="2418" spans="1:25" x14ac:dyDescent="0.25">
      <c r="A2418">
        <v>10220</v>
      </c>
      <c r="B2418">
        <v>30</v>
      </c>
      <c r="C2418" t="s">
        <v>4224</v>
      </c>
      <c r="D2418">
        <v>4</v>
      </c>
      <c r="E2418" t="s">
        <v>4225</v>
      </c>
      <c r="F2418" t="s">
        <v>902</v>
      </c>
      <c r="G2418" t="s">
        <v>28</v>
      </c>
      <c r="H2418">
        <v>1</v>
      </c>
      <c r="I2418">
        <v>2</v>
      </c>
      <c r="J2418">
        <v>2004</v>
      </c>
      <c r="K2418" t="s">
        <v>2246</v>
      </c>
      <c r="L2418">
        <v>58</v>
      </c>
      <c r="M2418" t="s">
        <v>4208</v>
      </c>
      <c r="N2418" t="s">
        <v>903</v>
      </c>
      <c r="O2418" t="s">
        <v>904</v>
      </c>
      <c r="P2418" t="s">
        <v>905</v>
      </c>
      <c r="Q2418" t="s">
        <v>906</v>
      </c>
      <c r="R2418" t="s">
        <v>907</v>
      </c>
      <c r="S2418" t="s">
        <v>34</v>
      </c>
      <c r="T2418" t="s">
        <v>908</v>
      </c>
      <c r="U2418" t="s">
        <v>909</v>
      </c>
      <c r="V2418" t="s">
        <v>52</v>
      </c>
      <c r="W2418" t="s">
        <v>910</v>
      </c>
      <c r="X2418" t="s">
        <v>911</v>
      </c>
      <c r="Y2418" t="s">
        <v>42</v>
      </c>
    </row>
    <row r="2419" spans="1:25" x14ac:dyDescent="0.25">
      <c r="A2419">
        <v>10230</v>
      </c>
      <c r="B2419">
        <v>43</v>
      </c>
      <c r="C2419" t="s">
        <v>4226</v>
      </c>
      <c r="D2419">
        <v>2</v>
      </c>
      <c r="E2419" t="s">
        <v>4227</v>
      </c>
      <c r="F2419" t="s">
        <v>1039</v>
      </c>
      <c r="G2419" t="s">
        <v>28</v>
      </c>
      <c r="H2419">
        <v>1</v>
      </c>
      <c r="I2419">
        <v>3</v>
      </c>
      <c r="J2419">
        <v>2004</v>
      </c>
      <c r="K2419" t="s">
        <v>2246</v>
      </c>
      <c r="L2419">
        <v>58</v>
      </c>
      <c r="M2419" t="s">
        <v>4208</v>
      </c>
      <c r="N2419" t="s">
        <v>849</v>
      </c>
      <c r="O2419" t="s">
        <v>850</v>
      </c>
      <c r="P2419" t="s">
        <v>851</v>
      </c>
      <c r="Q2419" t="s">
        <v>34</v>
      </c>
      <c r="R2419" t="s">
        <v>852</v>
      </c>
      <c r="S2419" t="s">
        <v>34</v>
      </c>
      <c r="T2419" t="s">
        <v>853</v>
      </c>
      <c r="U2419" t="s">
        <v>810</v>
      </c>
      <c r="V2419" t="s">
        <v>52</v>
      </c>
      <c r="W2419" t="s">
        <v>854</v>
      </c>
      <c r="X2419" t="s">
        <v>731</v>
      </c>
      <c r="Y2419" t="s">
        <v>42</v>
      </c>
    </row>
    <row r="2420" spans="1:25" x14ac:dyDescent="0.25">
      <c r="A2420">
        <v>10247</v>
      </c>
      <c r="B2420">
        <v>49</v>
      </c>
      <c r="C2420" t="s">
        <v>3951</v>
      </c>
      <c r="D2420">
        <v>4</v>
      </c>
      <c r="E2420" t="s">
        <v>4228</v>
      </c>
      <c r="F2420" t="s">
        <v>920</v>
      </c>
      <c r="G2420" t="s">
        <v>28</v>
      </c>
      <c r="H2420">
        <v>2</v>
      </c>
      <c r="I2420">
        <v>5</v>
      </c>
      <c r="J2420">
        <v>2004</v>
      </c>
      <c r="K2420" t="s">
        <v>2246</v>
      </c>
      <c r="L2420">
        <v>58</v>
      </c>
      <c r="M2420" t="s">
        <v>4208</v>
      </c>
      <c r="N2420" t="s">
        <v>866</v>
      </c>
      <c r="O2420" t="s">
        <v>867</v>
      </c>
      <c r="P2420" t="s">
        <v>868</v>
      </c>
      <c r="Q2420" t="s">
        <v>34</v>
      </c>
      <c r="R2420" t="s">
        <v>869</v>
      </c>
      <c r="S2420" t="s">
        <v>34</v>
      </c>
      <c r="T2420" t="s">
        <v>870</v>
      </c>
      <c r="U2420" t="s">
        <v>196</v>
      </c>
      <c r="V2420" t="s">
        <v>52</v>
      </c>
      <c r="W2420" t="s">
        <v>871</v>
      </c>
      <c r="X2420" t="s">
        <v>872</v>
      </c>
      <c r="Y2420" t="s">
        <v>65</v>
      </c>
    </row>
    <row r="2421" spans="1:25" x14ac:dyDescent="0.25">
      <c r="A2421">
        <v>10272</v>
      </c>
      <c r="B2421">
        <v>43</v>
      </c>
      <c r="C2421" t="s">
        <v>4229</v>
      </c>
      <c r="D2421">
        <v>4</v>
      </c>
      <c r="E2421" t="s">
        <v>4230</v>
      </c>
      <c r="F2421" t="s">
        <v>922</v>
      </c>
      <c r="G2421" t="s">
        <v>28</v>
      </c>
      <c r="H2421">
        <v>3</v>
      </c>
      <c r="I2421">
        <v>7</v>
      </c>
      <c r="J2421">
        <v>2004</v>
      </c>
      <c r="K2421" t="s">
        <v>2246</v>
      </c>
      <c r="L2421">
        <v>58</v>
      </c>
      <c r="M2421" t="s">
        <v>4208</v>
      </c>
      <c r="N2421" t="s">
        <v>210</v>
      </c>
      <c r="O2421" t="s">
        <v>211</v>
      </c>
      <c r="P2421" t="s">
        <v>212</v>
      </c>
      <c r="Q2421" t="s">
        <v>34</v>
      </c>
      <c r="R2421" t="s">
        <v>213</v>
      </c>
      <c r="S2421" t="s">
        <v>214</v>
      </c>
      <c r="T2421" t="s">
        <v>215</v>
      </c>
      <c r="U2421" t="s">
        <v>38</v>
      </c>
      <c r="V2421" t="s">
        <v>39</v>
      </c>
      <c r="W2421" t="s">
        <v>40</v>
      </c>
      <c r="X2421" t="s">
        <v>216</v>
      </c>
      <c r="Y2421" t="s">
        <v>42</v>
      </c>
    </row>
    <row r="2422" spans="1:25" x14ac:dyDescent="0.25">
      <c r="A2422">
        <v>10282</v>
      </c>
      <c r="B2422">
        <v>37</v>
      </c>
      <c r="C2422" t="s">
        <v>4216</v>
      </c>
      <c r="D2422">
        <v>7</v>
      </c>
      <c r="E2422" t="s">
        <v>4231</v>
      </c>
      <c r="F2422" t="s">
        <v>647</v>
      </c>
      <c r="G2422" t="s">
        <v>28</v>
      </c>
      <c r="H2422">
        <v>3</v>
      </c>
      <c r="I2422">
        <v>8</v>
      </c>
      <c r="J2422">
        <v>2004</v>
      </c>
      <c r="K2422" t="s">
        <v>2246</v>
      </c>
      <c r="L2422">
        <v>58</v>
      </c>
      <c r="M2422" t="s">
        <v>4208</v>
      </c>
      <c r="N2422" t="s">
        <v>417</v>
      </c>
      <c r="O2422" t="s">
        <v>418</v>
      </c>
      <c r="P2422" t="s">
        <v>419</v>
      </c>
      <c r="Q2422" t="s">
        <v>34</v>
      </c>
      <c r="R2422" t="s">
        <v>420</v>
      </c>
      <c r="S2422" t="s">
        <v>73</v>
      </c>
      <c r="T2422" t="s">
        <v>167</v>
      </c>
      <c r="U2422" t="s">
        <v>38</v>
      </c>
      <c r="V2422" t="s">
        <v>39</v>
      </c>
      <c r="W2422" t="s">
        <v>421</v>
      </c>
      <c r="X2422" t="s">
        <v>422</v>
      </c>
      <c r="Y2422" t="s">
        <v>42</v>
      </c>
    </row>
    <row r="2423" spans="1:25" x14ac:dyDescent="0.25">
      <c r="A2423">
        <v>10292</v>
      </c>
      <c r="B2423">
        <v>35</v>
      </c>
      <c r="C2423" t="s">
        <v>4232</v>
      </c>
      <c r="D2423">
        <v>1</v>
      </c>
      <c r="E2423" t="s">
        <v>4233</v>
      </c>
      <c r="F2423" t="s">
        <v>400</v>
      </c>
      <c r="G2423" t="s">
        <v>28</v>
      </c>
      <c r="H2423">
        <v>3</v>
      </c>
      <c r="I2423">
        <v>9</v>
      </c>
      <c r="J2423">
        <v>2004</v>
      </c>
      <c r="K2423" t="s">
        <v>2246</v>
      </c>
      <c r="L2423">
        <v>58</v>
      </c>
      <c r="M2423" t="s">
        <v>4208</v>
      </c>
      <c r="N2423" t="s">
        <v>31</v>
      </c>
      <c r="O2423" t="s">
        <v>32</v>
      </c>
      <c r="P2423" t="s">
        <v>33</v>
      </c>
      <c r="Q2423" t="s">
        <v>34</v>
      </c>
      <c r="R2423" t="s">
        <v>35</v>
      </c>
      <c r="S2423" t="s">
        <v>36</v>
      </c>
      <c r="T2423" t="s">
        <v>37</v>
      </c>
      <c r="U2423" t="s">
        <v>38</v>
      </c>
      <c r="V2423" t="s">
        <v>39</v>
      </c>
      <c r="W2423" t="s">
        <v>40</v>
      </c>
      <c r="X2423" t="s">
        <v>41</v>
      </c>
      <c r="Y2423" t="s">
        <v>42</v>
      </c>
    </row>
    <row r="2424" spans="1:25" x14ac:dyDescent="0.25">
      <c r="A2424">
        <v>10306</v>
      </c>
      <c r="B2424">
        <v>34</v>
      </c>
      <c r="C2424" t="s">
        <v>3580</v>
      </c>
      <c r="D2424">
        <v>15</v>
      </c>
      <c r="E2424" t="s">
        <v>4234</v>
      </c>
      <c r="F2424" t="s">
        <v>663</v>
      </c>
      <c r="G2424" t="s">
        <v>28</v>
      </c>
      <c r="H2424">
        <v>4</v>
      </c>
      <c r="I2424">
        <v>10</v>
      </c>
      <c r="J2424">
        <v>2004</v>
      </c>
      <c r="K2424" t="s">
        <v>2246</v>
      </c>
      <c r="L2424">
        <v>58</v>
      </c>
      <c r="M2424" t="s">
        <v>4208</v>
      </c>
      <c r="N2424" t="s">
        <v>927</v>
      </c>
      <c r="O2424" t="s">
        <v>928</v>
      </c>
      <c r="P2424" t="s">
        <v>929</v>
      </c>
      <c r="Q2424" t="s">
        <v>34</v>
      </c>
      <c r="R2424" t="s">
        <v>930</v>
      </c>
      <c r="S2424" t="s">
        <v>34</v>
      </c>
      <c r="T2424" t="s">
        <v>931</v>
      </c>
      <c r="U2424" t="s">
        <v>262</v>
      </c>
      <c r="V2424" t="s">
        <v>52</v>
      </c>
      <c r="W2424" t="s">
        <v>932</v>
      </c>
      <c r="X2424" t="s">
        <v>137</v>
      </c>
      <c r="Y2424" t="s">
        <v>42</v>
      </c>
    </row>
    <row r="2425" spans="1:25" x14ac:dyDescent="0.25">
      <c r="A2425">
        <v>10314</v>
      </c>
      <c r="B2425">
        <v>38</v>
      </c>
      <c r="C2425" t="s">
        <v>4235</v>
      </c>
      <c r="D2425">
        <v>7</v>
      </c>
      <c r="E2425" t="s">
        <v>4236</v>
      </c>
      <c r="F2425" t="s">
        <v>761</v>
      </c>
      <c r="G2425" t="s">
        <v>28</v>
      </c>
      <c r="H2425">
        <v>4</v>
      </c>
      <c r="I2425">
        <v>10</v>
      </c>
      <c r="J2425">
        <v>2004</v>
      </c>
      <c r="K2425" t="s">
        <v>2246</v>
      </c>
      <c r="L2425">
        <v>58</v>
      </c>
      <c r="M2425" t="s">
        <v>4208</v>
      </c>
      <c r="N2425" t="s">
        <v>934</v>
      </c>
      <c r="O2425" t="s">
        <v>935</v>
      </c>
      <c r="P2425" t="s">
        <v>936</v>
      </c>
      <c r="Q2425" t="s">
        <v>34</v>
      </c>
      <c r="R2425" t="s">
        <v>937</v>
      </c>
      <c r="S2425" t="s">
        <v>34</v>
      </c>
      <c r="T2425" t="s">
        <v>938</v>
      </c>
      <c r="U2425" t="s">
        <v>567</v>
      </c>
      <c r="V2425" t="s">
        <v>52</v>
      </c>
      <c r="W2425" t="s">
        <v>939</v>
      </c>
      <c r="X2425" t="s">
        <v>940</v>
      </c>
      <c r="Y2425" t="s">
        <v>42</v>
      </c>
    </row>
    <row r="2426" spans="1:25" x14ac:dyDescent="0.25">
      <c r="A2426">
        <v>10325</v>
      </c>
      <c r="B2426">
        <v>44</v>
      </c>
      <c r="C2426" t="s">
        <v>77</v>
      </c>
      <c r="D2426">
        <v>7</v>
      </c>
      <c r="E2426" t="s">
        <v>4237</v>
      </c>
      <c r="F2426" t="s">
        <v>676</v>
      </c>
      <c r="G2426" t="s">
        <v>28</v>
      </c>
      <c r="H2426">
        <v>4</v>
      </c>
      <c r="I2426">
        <v>11</v>
      </c>
      <c r="J2426">
        <v>2004</v>
      </c>
      <c r="K2426" t="s">
        <v>2246</v>
      </c>
      <c r="L2426">
        <v>58</v>
      </c>
      <c r="M2426" t="s">
        <v>4208</v>
      </c>
      <c r="N2426" t="s">
        <v>201</v>
      </c>
      <c r="O2426" t="s">
        <v>202</v>
      </c>
      <c r="P2426" t="s">
        <v>203</v>
      </c>
      <c r="Q2426" t="s">
        <v>34</v>
      </c>
      <c r="R2426" t="s">
        <v>204</v>
      </c>
      <c r="S2426" t="s">
        <v>34</v>
      </c>
      <c r="T2426" t="s">
        <v>205</v>
      </c>
      <c r="U2426" t="s">
        <v>112</v>
      </c>
      <c r="V2426" t="s">
        <v>52</v>
      </c>
      <c r="W2426" t="s">
        <v>206</v>
      </c>
      <c r="X2426" t="s">
        <v>207</v>
      </c>
      <c r="Y2426" t="s">
        <v>65</v>
      </c>
    </row>
    <row r="2427" spans="1:25" x14ac:dyDescent="0.25">
      <c r="A2427">
        <v>10337</v>
      </c>
      <c r="B2427">
        <v>21</v>
      </c>
      <c r="C2427" t="s">
        <v>77</v>
      </c>
      <c r="D2427">
        <v>6</v>
      </c>
      <c r="E2427" t="s">
        <v>4238</v>
      </c>
      <c r="F2427" t="s">
        <v>679</v>
      </c>
      <c r="G2427" t="s">
        <v>28</v>
      </c>
      <c r="H2427">
        <v>4</v>
      </c>
      <c r="I2427">
        <v>11</v>
      </c>
      <c r="J2427">
        <v>2004</v>
      </c>
      <c r="K2427" t="s">
        <v>2246</v>
      </c>
      <c r="L2427">
        <v>58</v>
      </c>
      <c r="M2427" t="s">
        <v>4208</v>
      </c>
      <c r="N2427" t="s">
        <v>312</v>
      </c>
      <c r="O2427" t="s">
        <v>313</v>
      </c>
      <c r="P2427" t="s">
        <v>314</v>
      </c>
      <c r="Q2427" t="s">
        <v>315</v>
      </c>
      <c r="R2427" t="s">
        <v>35</v>
      </c>
      <c r="S2427" t="s">
        <v>36</v>
      </c>
      <c r="T2427" t="s">
        <v>37</v>
      </c>
      <c r="U2427" t="s">
        <v>38</v>
      </c>
      <c r="V2427" t="s">
        <v>39</v>
      </c>
      <c r="W2427" t="s">
        <v>187</v>
      </c>
      <c r="X2427" t="s">
        <v>316</v>
      </c>
      <c r="Y2427" t="s">
        <v>42</v>
      </c>
    </row>
    <row r="2428" spans="1:25" x14ac:dyDescent="0.25">
      <c r="A2428">
        <v>10350</v>
      </c>
      <c r="B2428">
        <v>44</v>
      </c>
      <c r="C2428" t="s">
        <v>77</v>
      </c>
      <c r="D2428">
        <v>17</v>
      </c>
      <c r="E2428" t="s">
        <v>4239</v>
      </c>
      <c r="F2428" t="s">
        <v>682</v>
      </c>
      <c r="G2428" t="s">
        <v>28</v>
      </c>
      <c r="H2428">
        <v>4</v>
      </c>
      <c r="I2428">
        <v>12</v>
      </c>
      <c r="J2428">
        <v>2004</v>
      </c>
      <c r="K2428" t="s">
        <v>2246</v>
      </c>
      <c r="L2428">
        <v>58</v>
      </c>
      <c r="M2428" t="s">
        <v>4208</v>
      </c>
      <c r="N2428" t="s">
        <v>268</v>
      </c>
      <c r="O2428" t="s">
        <v>269</v>
      </c>
      <c r="P2428" t="s">
        <v>270</v>
      </c>
      <c r="Q2428" t="s">
        <v>34</v>
      </c>
      <c r="R2428" t="s">
        <v>271</v>
      </c>
      <c r="S2428" t="s">
        <v>34</v>
      </c>
      <c r="T2428" t="s">
        <v>272</v>
      </c>
      <c r="U2428" t="s">
        <v>273</v>
      </c>
      <c r="V2428" t="s">
        <v>52</v>
      </c>
      <c r="W2428" t="s">
        <v>274</v>
      </c>
      <c r="X2428" t="s">
        <v>275</v>
      </c>
      <c r="Y2428" t="s">
        <v>65</v>
      </c>
    </row>
    <row r="2429" spans="1:25" x14ac:dyDescent="0.25">
      <c r="A2429">
        <v>10359</v>
      </c>
      <c r="B2429">
        <v>25</v>
      </c>
      <c r="C2429" t="s">
        <v>674</v>
      </c>
      <c r="D2429">
        <v>4</v>
      </c>
      <c r="E2429" t="s">
        <v>4240</v>
      </c>
      <c r="F2429" t="s">
        <v>685</v>
      </c>
      <c r="G2429" t="s">
        <v>28</v>
      </c>
      <c r="H2429">
        <v>4</v>
      </c>
      <c r="I2429">
        <v>12</v>
      </c>
      <c r="J2429">
        <v>2004</v>
      </c>
      <c r="K2429" t="s">
        <v>2246</v>
      </c>
      <c r="L2429">
        <v>58</v>
      </c>
      <c r="M2429" t="s">
        <v>4208</v>
      </c>
      <c r="N2429" t="s">
        <v>46</v>
      </c>
      <c r="O2429" t="s">
        <v>47</v>
      </c>
      <c r="P2429" t="s">
        <v>48</v>
      </c>
      <c r="Q2429" t="s">
        <v>34</v>
      </c>
      <c r="R2429" t="s">
        <v>49</v>
      </c>
      <c r="S2429" t="s">
        <v>34</v>
      </c>
      <c r="T2429" t="s">
        <v>50</v>
      </c>
      <c r="U2429" t="s">
        <v>51</v>
      </c>
      <c r="V2429" t="s">
        <v>52</v>
      </c>
      <c r="W2429" t="s">
        <v>53</v>
      </c>
      <c r="X2429" t="s">
        <v>54</v>
      </c>
      <c r="Y2429" t="s">
        <v>42</v>
      </c>
    </row>
    <row r="2430" spans="1:25" x14ac:dyDescent="0.25">
      <c r="A2430">
        <v>10372</v>
      </c>
      <c r="B2430">
        <v>24</v>
      </c>
      <c r="C2430" t="s">
        <v>2599</v>
      </c>
      <c r="D2430">
        <v>9</v>
      </c>
      <c r="E2430" t="s">
        <v>4241</v>
      </c>
      <c r="F2430" t="s">
        <v>1053</v>
      </c>
      <c r="G2430" t="s">
        <v>28</v>
      </c>
      <c r="H2430">
        <v>1</v>
      </c>
      <c r="I2430">
        <v>1</v>
      </c>
      <c r="J2430">
        <v>2005</v>
      </c>
      <c r="K2430" t="s">
        <v>2246</v>
      </c>
      <c r="L2430">
        <v>58</v>
      </c>
      <c r="M2430" t="s">
        <v>4208</v>
      </c>
      <c r="N2430" t="s">
        <v>380</v>
      </c>
      <c r="O2430" t="s">
        <v>381</v>
      </c>
      <c r="P2430" t="s">
        <v>382</v>
      </c>
      <c r="Q2430" t="s">
        <v>34</v>
      </c>
      <c r="R2430" t="s">
        <v>383</v>
      </c>
      <c r="S2430" t="s">
        <v>384</v>
      </c>
      <c r="T2430" t="s">
        <v>385</v>
      </c>
      <c r="U2430" t="s">
        <v>307</v>
      </c>
      <c r="V2430" t="s">
        <v>307</v>
      </c>
      <c r="W2430" t="s">
        <v>386</v>
      </c>
      <c r="X2430" t="s">
        <v>387</v>
      </c>
      <c r="Y2430" t="s">
        <v>42</v>
      </c>
    </row>
    <row r="2431" spans="1:25" x14ac:dyDescent="0.25">
      <c r="A2431">
        <v>10383</v>
      </c>
      <c r="B2431">
        <v>38</v>
      </c>
      <c r="C2431" t="s">
        <v>3960</v>
      </c>
      <c r="D2431">
        <v>10</v>
      </c>
      <c r="E2431" t="s">
        <v>4242</v>
      </c>
      <c r="F2431" t="s">
        <v>1764</v>
      </c>
      <c r="G2431" t="s">
        <v>28</v>
      </c>
      <c r="H2431">
        <v>1</v>
      </c>
      <c r="I2431">
        <v>2</v>
      </c>
      <c r="J2431">
        <v>2005</v>
      </c>
      <c r="K2431" t="s">
        <v>2246</v>
      </c>
      <c r="L2431">
        <v>58</v>
      </c>
      <c r="M2431" t="s">
        <v>4208</v>
      </c>
      <c r="N2431" t="s">
        <v>268</v>
      </c>
      <c r="O2431" t="s">
        <v>269</v>
      </c>
      <c r="P2431" t="s">
        <v>270</v>
      </c>
      <c r="Q2431" t="s">
        <v>34</v>
      </c>
      <c r="R2431" t="s">
        <v>271</v>
      </c>
      <c r="S2431" t="s">
        <v>34</v>
      </c>
      <c r="T2431" t="s">
        <v>272</v>
      </c>
      <c r="U2431" t="s">
        <v>273</v>
      </c>
      <c r="V2431" t="s">
        <v>52</v>
      </c>
      <c r="W2431" t="s">
        <v>274</v>
      </c>
      <c r="X2431" t="s">
        <v>275</v>
      </c>
      <c r="Y2431" t="s">
        <v>42</v>
      </c>
    </row>
    <row r="2432" spans="1:25" x14ac:dyDescent="0.25">
      <c r="A2432">
        <v>10395</v>
      </c>
      <c r="B2432">
        <v>45</v>
      </c>
      <c r="C2432" t="s">
        <v>77</v>
      </c>
      <c r="D2432">
        <v>3</v>
      </c>
      <c r="E2432" t="s">
        <v>4243</v>
      </c>
      <c r="F2432" t="s">
        <v>698</v>
      </c>
      <c r="G2432" t="s">
        <v>28</v>
      </c>
      <c r="H2432">
        <v>1</v>
      </c>
      <c r="I2432">
        <v>3</v>
      </c>
      <c r="J2432">
        <v>2005</v>
      </c>
      <c r="K2432" t="s">
        <v>2246</v>
      </c>
      <c r="L2432">
        <v>58</v>
      </c>
      <c r="M2432" t="s">
        <v>4208</v>
      </c>
      <c r="N2432" t="s">
        <v>58</v>
      </c>
      <c r="O2432" t="s">
        <v>59</v>
      </c>
      <c r="P2432" t="s">
        <v>60</v>
      </c>
      <c r="Q2432" t="s">
        <v>34</v>
      </c>
      <c r="R2432" t="s">
        <v>61</v>
      </c>
      <c r="S2432" t="s">
        <v>34</v>
      </c>
      <c r="T2432" t="s">
        <v>62</v>
      </c>
      <c r="U2432" t="s">
        <v>51</v>
      </c>
      <c r="V2432" t="s">
        <v>52</v>
      </c>
      <c r="W2432" t="s">
        <v>63</v>
      </c>
      <c r="X2432" t="s">
        <v>64</v>
      </c>
      <c r="Y2432" t="s">
        <v>229</v>
      </c>
    </row>
    <row r="2433" spans="1:25" x14ac:dyDescent="0.25">
      <c r="A2433">
        <v>10413</v>
      </c>
      <c r="B2433">
        <v>51</v>
      </c>
      <c r="C2433" t="s">
        <v>3951</v>
      </c>
      <c r="D2433">
        <v>4</v>
      </c>
      <c r="E2433" t="s">
        <v>4244</v>
      </c>
      <c r="F2433" t="s">
        <v>955</v>
      </c>
      <c r="G2433" t="s">
        <v>28</v>
      </c>
      <c r="H2433">
        <v>2</v>
      </c>
      <c r="I2433">
        <v>5</v>
      </c>
      <c r="J2433">
        <v>2005</v>
      </c>
      <c r="K2433" t="s">
        <v>2246</v>
      </c>
      <c r="L2433">
        <v>58</v>
      </c>
      <c r="M2433" t="s">
        <v>4208</v>
      </c>
      <c r="N2433" t="s">
        <v>162</v>
      </c>
      <c r="O2433" t="s">
        <v>163</v>
      </c>
      <c r="P2433" t="s">
        <v>164</v>
      </c>
      <c r="Q2433" t="s">
        <v>34</v>
      </c>
      <c r="R2433" t="s">
        <v>165</v>
      </c>
      <c r="S2433" t="s">
        <v>166</v>
      </c>
      <c r="T2433" t="s">
        <v>167</v>
      </c>
      <c r="U2433" t="s">
        <v>38</v>
      </c>
      <c r="V2433" t="s">
        <v>39</v>
      </c>
      <c r="W2433" t="s">
        <v>168</v>
      </c>
      <c r="X2433" t="s">
        <v>76</v>
      </c>
      <c r="Y2433" t="s">
        <v>65</v>
      </c>
    </row>
    <row r="2434" spans="1:25" x14ac:dyDescent="0.25">
      <c r="A2434">
        <v>10108</v>
      </c>
      <c r="B2434">
        <v>34</v>
      </c>
      <c r="C2434" t="s">
        <v>1141</v>
      </c>
      <c r="D2434">
        <v>14</v>
      </c>
      <c r="E2434" t="s">
        <v>4245</v>
      </c>
      <c r="F2434" t="s">
        <v>775</v>
      </c>
      <c r="G2434" t="s">
        <v>28</v>
      </c>
      <c r="H2434">
        <v>1</v>
      </c>
      <c r="I2434">
        <v>3</v>
      </c>
      <c r="J2434">
        <v>2003</v>
      </c>
      <c r="K2434" t="s">
        <v>29</v>
      </c>
      <c r="L2434">
        <v>81</v>
      </c>
      <c r="M2434" t="s">
        <v>4246</v>
      </c>
      <c r="N2434" t="s">
        <v>777</v>
      </c>
      <c r="O2434" t="s">
        <v>778</v>
      </c>
      <c r="P2434" t="s">
        <v>779</v>
      </c>
      <c r="Q2434" t="s">
        <v>34</v>
      </c>
      <c r="R2434" t="s">
        <v>780</v>
      </c>
      <c r="S2434" t="s">
        <v>34</v>
      </c>
      <c r="T2434" t="s">
        <v>781</v>
      </c>
      <c r="U2434" t="s">
        <v>782</v>
      </c>
      <c r="V2434" t="s">
        <v>307</v>
      </c>
      <c r="W2434" t="s">
        <v>783</v>
      </c>
      <c r="X2434" t="s">
        <v>784</v>
      </c>
      <c r="Y2434" t="s">
        <v>42</v>
      </c>
    </row>
    <row r="2435" spans="1:25" x14ac:dyDescent="0.25">
      <c r="A2435">
        <v>10121</v>
      </c>
      <c r="B2435">
        <v>44</v>
      </c>
      <c r="C2435" t="s">
        <v>4247</v>
      </c>
      <c r="D2435">
        <v>1</v>
      </c>
      <c r="E2435" t="s">
        <v>4248</v>
      </c>
      <c r="F2435" t="s">
        <v>45</v>
      </c>
      <c r="G2435" t="s">
        <v>28</v>
      </c>
      <c r="H2435">
        <v>2</v>
      </c>
      <c r="I2435">
        <v>5</v>
      </c>
      <c r="J2435">
        <v>2003</v>
      </c>
      <c r="K2435" t="s">
        <v>29</v>
      </c>
      <c r="L2435">
        <v>81</v>
      </c>
      <c r="M2435" t="s">
        <v>4246</v>
      </c>
      <c r="N2435" t="s">
        <v>46</v>
      </c>
      <c r="O2435" t="s">
        <v>47</v>
      </c>
      <c r="P2435" t="s">
        <v>48</v>
      </c>
      <c r="Q2435" t="s">
        <v>34</v>
      </c>
      <c r="R2435" t="s">
        <v>49</v>
      </c>
      <c r="S2435" t="s">
        <v>34</v>
      </c>
      <c r="T2435" t="s">
        <v>50</v>
      </c>
      <c r="U2435" t="s">
        <v>51</v>
      </c>
      <c r="V2435" t="s">
        <v>52</v>
      </c>
      <c r="W2435" t="s">
        <v>53</v>
      </c>
      <c r="X2435" t="s">
        <v>54</v>
      </c>
      <c r="Y2435" t="s">
        <v>65</v>
      </c>
    </row>
    <row r="2436" spans="1:25" x14ac:dyDescent="0.25">
      <c r="A2436">
        <v>10135</v>
      </c>
      <c r="B2436">
        <v>44</v>
      </c>
      <c r="C2436" t="s">
        <v>4249</v>
      </c>
      <c r="D2436">
        <v>15</v>
      </c>
      <c r="E2436" t="s">
        <v>4250</v>
      </c>
      <c r="F2436" t="s">
        <v>795</v>
      </c>
      <c r="G2436" t="s">
        <v>28</v>
      </c>
      <c r="H2436">
        <v>3</v>
      </c>
      <c r="I2436">
        <v>7</v>
      </c>
      <c r="J2436">
        <v>2003</v>
      </c>
      <c r="K2436" t="s">
        <v>29</v>
      </c>
      <c r="L2436">
        <v>81</v>
      </c>
      <c r="M2436" t="s">
        <v>4246</v>
      </c>
      <c r="N2436" t="s">
        <v>417</v>
      </c>
      <c r="O2436" t="s">
        <v>418</v>
      </c>
      <c r="P2436" t="s">
        <v>419</v>
      </c>
      <c r="Q2436" t="s">
        <v>34</v>
      </c>
      <c r="R2436" t="s">
        <v>420</v>
      </c>
      <c r="S2436" t="s">
        <v>73</v>
      </c>
      <c r="T2436" t="s">
        <v>167</v>
      </c>
      <c r="U2436" t="s">
        <v>38</v>
      </c>
      <c r="V2436" t="s">
        <v>39</v>
      </c>
      <c r="W2436" t="s">
        <v>421</v>
      </c>
      <c r="X2436" t="s">
        <v>422</v>
      </c>
      <c r="Y2436" t="s">
        <v>65</v>
      </c>
    </row>
    <row r="2437" spans="1:25" x14ac:dyDescent="0.25">
      <c r="A2437">
        <v>10145</v>
      </c>
      <c r="B2437">
        <v>38</v>
      </c>
      <c r="C2437" t="s">
        <v>4251</v>
      </c>
      <c r="D2437">
        <v>2</v>
      </c>
      <c r="E2437" t="s">
        <v>4252</v>
      </c>
      <c r="F2437" t="s">
        <v>68</v>
      </c>
      <c r="G2437" t="s">
        <v>28</v>
      </c>
      <c r="H2437">
        <v>3</v>
      </c>
      <c r="I2437">
        <v>8</v>
      </c>
      <c r="J2437">
        <v>2003</v>
      </c>
      <c r="K2437" t="s">
        <v>29</v>
      </c>
      <c r="L2437">
        <v>81</v>
      </c>
      <c r="M2437" t="s">
        <v>4246</v>
      </c>
      <c r="N2437" t="s">
        <v>69</v>
      </c>
      <c r="O2437" t="s">
        <v>70</v>
      </c>
      <c r="P2437" t="s">
        <v>71</v>
      </c>
      <c r="Q2437" t="s">
        <v>34</v>
      </c>
      <c r="R2437" t="s">
        <v>72</v>
      </c>
      <c r="S2437" t="s">
        <v>73</v>
      </c>
      <c r="T2437" t="s">
        <v>74</v>
      </c>
      <c r="U2437" t="s">
        <v>38</v>
      </c>
      <c r="V2437" t="s">
        <v>39</v>
      </c>
      <c r="W2437" t="s">
        <v>75</v>
      </c>
      <c r="X2437" t="s">
        <v>76</v>
      </c>
      <c r="Y2437" t="s">
        <v>65</v>
      </c>
    </row>
    <row r="2438" spans="1:25" x14ac:dyDescent="0.25">
      <c r="A2438">
        <v>10159</v>
      </c>
      <c r="B2438">
        <v>31</v>
      </c>
      <c r="C2438" t="s">
        <v>4253</v>
      </c>
      <c r="D2438">
        <v>10</v>
      </c>
      <c r="E2438" t="s">
        <v>4254</v>
      </c>
      <c r="F2438" t="s">
        <v>79</v>
      </c>
      <c r="G2438" t="s">
        <v>28</v>
      </c>
      <c r="H2438">
        <v>4</v>
      </c>
      <c r="I2438">
        <v>10</v>
      </c>
      <c r="J2438">
        <v>2003</v>
      </c>
      <c r="K2438" t="s">
        <v>29</v>
      </c>
      <c r="L2438">
        <v>81</v>
      </c>
      <c r="M2438" t="s">
        <v>4246</v>
      </c>
      <c r="N2438" t="s">
        <v>80</v>
      </c>
      <c r="O2438" t="s">
        <v>81</v>
      </c>
      <c r="P2438" t="s">
        <v>82</v>
      </c>
      <c r="Q2438" t="s">
        <v>34</v>
      </c>
      <c r="R2438" t="s">
        <v>83</v>
      </c>
      <c r="S2438" t="s">
        <v>73</v>
      </c>
      <c r="T2438" t="s">
        <v>34</v>
      </c>
      <c r="U2438" t="s">
        <v>38</v>
      </c>
      <c r="V2438" t="s">
        <v>39</v>
      </c>
      <c r="W2438" t="s">
        <v>84</v>
      </c>
      <c r="X2438" t="s">
        <v>76</v>
      </c>
      <c r="Y2438" t="s">
        <v>42</v>
      </c>
    </row>
    <row r="2439" spans="1:25" x14ac:dyDescent="0.25">
      <c r="A2439">
        <v>10169</v>
      </c>
      <c r="B2439">
        <v>48</v>
      </c>
      <c r="C2439" t="s">
        <v>4255</v>
      </c>
      <c r="D2439">
        <v>10</v>
      </c>
      <c r="E2439" t="s">
        <v>4256</v>
      </c>
      <c r="F2439" t="s">
        <v>800</v>
      </c>
      <c r="G2439" t="s">
        <v>28</v>
      </c>
      <c r="H2439">
        <v>4</v>
      </c>
      <c r="I2439">
        <v>11</v>
      </c>
      <c r="J2439">
        <v>2003</v>
      </c>
      <c r="K2439" t="s">
        <v>29</v>
      </c>
      <c r="L2439">
        <v>81</v>
      </c>
      <c r="M2439" t="s">
        <v>4246</v>
      </c>
      <c r="N2439" t="s">
        <v>448</v>
      </c>
      <c r="O2439" t="s">
        <v>449</v>
      </c>
      <c r="P2439" t="s">
        <v>450</v>
      </c>
      <c r="Q2439" t="s">
        <v>451</v>
      </c>
      <c r="R2439" t="s">
        <v>452</v>
      </c>
      <c r="S2439" t="s">
        <v>238</v>
      </c>
      <c r="T2439" t="s">
        <v>453</v>
      </c>
      <c r="U2439" t="s">
        <v>139</v>
      </c>
      <c r="V2439" t="s">
        <v>140</v>
      </c>
      <c r="W2439" t="s">
        <v>454</v>
      </c>
      <c r="X2439" t="s">
        <v>455</v>
      </c>
      <c r="Y2439" t="s">
        <v>65</v>
      </c>
    </row>
    <row r="2440" spans="1:25" x14ac:dyDescent="0.25">
      <c r="A2440">
        <v>10180</v>
      </c>
      <c r="B2440">
        <v>21</v>
      </c>
      <c r="C2440" t="s">
        <v>1161</v>
      </c>
      <c r="D2440">
        <v>5</v>
      </c>
      <c r="E2440" t="s">
        <v>4257</v>
      </c>
      <c r="F2440" t="s">
        <v>97</v>
      </c>
      <c r="G2440" t="s">
        <v>28</v>
      </c>
      <c r="H2440">
        <v>4</v>
      </c>
      <c r="I2440">
        <v>11</v>
      </c>
      <c r="J2440">
        <v>2003</v>
      </c>
      <c r="K2440" t="s">
        <v>29</v>
      </c>
      <c r="L2440">
        <v>81</v>
      </c>
      <c r="M2440" t="s">
        <v>4246</v>
      </c>
      <c r="N2440" t="s">
        <v>98</v>
      </c>
      <c r="O2440" t="s">
        <v>99</v>
      </c>
      <c r="P2440" t="s">
        <v>100</v>
      </c>
      <c r="Q2440" t="s">
        <v>34</v>
      </c>
      <c r="R2440" t="s">
        <v>101</v>
      </c>
      <c r="S2440" t="s">
        <v>34</v>
      </c>
      <c r="T2440" t="s">
        <v>102</v>
      </c>
      <c r="U2440" t="s">
        <v>51</v>
      </c>
      <c r="V2440" t="s">
        <v>52</v>
      </c>
      <c r="W2440" t="s">
        <v>103</v>
      </c>
      <c r="X2440" t="s">
        <v>104</v>
      </c>
      <c r="Y2440" t="s">
        <v>42</v>
      </c>
    </row>
    <row r="2441" spans="1:25" x14ac:dyDescent="0.25">
      <c r="A2441">
        <v>10190</v>
      </c>
      <c r="B2441">
        <v>40</v>
      </c>
      <c r="C2441" t="s">
        <v>4258</v>
      </c>
      <c r="D2441">
        <v>2</v>
      </c>
      <c r="E2441" t="s">
        <v>4259</v>
      </c>
      <c r="F2441" t="s">
        <v>3119</v>
      </c>
      <c r="G2441" t="s">
        <v>28</v>
      </c>
      <c r="H2441">
        <v>4</v>
      </c>
      <c r="I2441">
        <v>11</v>
      </c>
      <c r="J2441">
        <v>2003</v>
      </c>
      <c r="K2441" t="s">
        <v>29</v>
      </c>
      <c r="L2441">
        <v>81</v>
      </c>
      <c r="M2441" t="s">
        <v>4246</v>
      </c>
      <c r="N2441" t="s">
        <v>268</v>
      </c>
      <c r="O2441" t="s">
        <v>269</v>
      </c>
      <c r="P2441" t="s">
        <v>270</v>
      </c>
      <c r="Q2441" t="s">
        <v>34</v>
      </c>
      <c r="R2441" t="s">
        <v>271</v>
      </c>
      <c r="S2441" t="s">
        <v>34</v>
      </c>
      <c r="T2441" t="s">
        <v>272</v>
      </c>
      <c r="U2441" t="s">
        <v>273</v>
      </c>
      <c r="V2441" t="s">
        <v>52</v>
      </c>
      <c r="W2441" t="s">
        <v>274</v>
      </c>
      <c r="X2441" t="s">
        <v>275</v>
      </c>
      <c r="Y2441" t="s">
        <v>42</v>
      </c>
    </row>
    <row r="2442" spans="1:25" x14ac:dyDescent="0.25">
      <c r="A2442">
        <v>10211</v>
      </c>
      <c r="B2442">
        <v>40</v>
      </c>
      <c r="C2442" t="s">
        <v>4255</v>
      </c>
      <c r="D2442">
        <v>10</v>
      </c>
      <c r="E2442" t="s">
        <v>4260</v>
      </c>
      <c r="F2442" t="s">
        <v>123</v>
      </c>
      <c r="G2442" t="s">
        <v>28</v>
      </c>
      <c r="H2442">
        <v>1</v>
      </c>
      <c r="I2442">
        <v>1</v>
      </c>
      <c r="J2442">
        <v>2004</v>
      </c>
      <c r="K2442" t="s">
        <v>29</v>
      </c>
      <c r="L2442">
        <v>81</v>
      </c>
      <c r="M2442" t="s">
        <v>4246</v>
      </c>
      <c r="N2442" t="s">
        <v>124</v>
      </c>
      <c r="O2442" t="s">
        <v>125</v>
      </c>
      <c r="P2442" t="s">
        <v>126</v>
      </c>
      <c r="Q2442" t="s">
        <v>34</v>
      </c>
      <c r="R2442" t="s">
        <v>61</v>
      </c>
      <c r="S2442" t="s">
        <v>34</v>
      </c>
      <c r="T2442" t="s">
        <v>127</v>
      </c>
      <c r="U2442" t="s">
        <v>51</v>
      </c>
      <c r="V2442" t="s">
        <v>52</v>
      </c>
      <c r="W2442" t="s">
        <v>128</v>
      </c>
      <c r="X2442" t="s">
        <v>129</v>
      </c>
      <c r="Y2442" t="s">
        <v>65</v>
      </c>
    </row>
    <row r="2443" spans="1:25" x14ac:dyDescent="0.25">
      <c r="A2443">
        <v>10224</v>
      </c>
      <c r="B2443">
        <v>50</v>
      </c>
      <c r="C2443" t="s">
        <v>4261</v>
      </c>
      <c r="D2443">
        <v>3</v>
      </c>
      <c r="E2443" t="s">
        <v>4262</v>
      </c>
      <c r="F2443" t="s">
        <v>1002</v>
      </c>
      <c r="G2443" t="s">
        <v>28</v>
      </c>
      <c r="H2443">
        <v>1</v>
      </c>
      <c r="I2443">
        <v>2</v>
      </c>
      <c r="J2443">
        <v>2004</v>
      </c>
      <c r="K2443" t="s">
        <v>29</v>
      </c>
      <c r="L2443">
        <v>81</v>
      </c>
      <c r="M2443" t="s">
        <v>4246</v>
      </c>
      <c r="N2443" t="s">
        <v>98</v>
      </c>
      <c r="O2443" t="s">
        <v>99</v>
      </c>
      <c r="P2443" t="s">
        <v>100</v>
      </c>
      <c r="Q2443" t="s">
        <v>34</v>
      </c>
      <c r="R2443" t="s">
        <v>101</v>
      </c>
      <c r="S2443" t="s">
        <v>34</v>
      </c>
      <c r="T2443" t="s">
        <v>102</v>
      </c>
      <c r="U2443" t="s">
        <v>51</v>
      </c>
      <c r="V2443" t="s">
        <v>52</v>
      </c>
      <c r="W2443" t="s">
        <v>103</v>
      </c>
      <c r="X2443" t="s">
        <v>104</v>
      </c>
      <c r="Y2443" t="s">
        <v>65</v>
      </c>
    </row>
    <row r="2444" spans="1:25" x14ac:dyDescent="0.25">
      <c r="A2444">
        <v>10237</v>
      </c>
      <c r="B2444">
        <v>20</v>
      </c>
      <c r="C2444" t="s">
        <v>4263</v>
      </c>
      <c r="D2444">
        <v>3</v>
      </c>
      <c r="E2444" t="s">
        <v>4264</v>
      </c>
      <c r="F2444" t="s">
        <v>144</v>
      </c>
      <c r="G2444" t="s">
        <v>28</v>
      </c>
      <c r="H2444">
        <v>2</v>
      </c>
      <c r="I2444">
        <v>4</v>
      </c>
      <c r="J2444">
        <v>2004</v>
      </c>
      <c r="K2444" t="s">
        <v>29</v>
      </c>
      <c r="L2444">
        <v>81</v>
      </c>
      <c r="M2444" t="s">
        <v>4246</v>
      </c>
      <c r="N2444" t="s">
        <v>145</v>
      </c>
      <c r="O2444" t="s">
        <v>146</v>
      </c>
      <c r="P2444" t="s">
        <v>147</v>
      </c>
      <c r="Q2444" t="s">
        <v>148</v>
      </c>
      <c r="R2444" t="s">
        <v>35</v>
      </c>
      <c r="S2444" t="s">
        <v>36</v>
      </c>
      <c r="T2444" t="s">
        <v>37</v>
      </c>
      <c r="U2444" t="s">
        <v>38</v>
      </c>
      <c r="V2444" t="s">
        <v>39</v>
      </c>
      <c r="W2444" t="s">
        <v>149</v>
      </c>
      <c r="X2444" t="s">
        <v>150</v>
      </c>
      <c r="Y2444" t="s">
        <v>42</v>
      </c>
    </row>
    <row r="2445" spans="1:25" x14ac:dyDescent="0.25">
      <c r="A2445">
        <v>10252</v>
      </c>
      <c r="B2445">
        <v>48</v>
      </c>
      <c r="C2445" t="s">
        <v>1455</v>
      </c>
      <c r="D2445">
        <v>7</v>
      </c>
      <c r="E2445" t="s">
        <v>4265</v>
      </c>
      <c r="F2445" t="s">
        <v>2305</v>
      </c>
      <c r="G2445" t="s">
        <v>28</v>
      </c>
      <c r="H2445">
        <v>2</v>
      </c>
      <c r="I2445">
        <v>5</v>
      </c>
      <c r="J2445">
        <v>2004</v>
      </c>
      <c r="K2445" t="s">
        <v>29</v>
      </c>
      <c r="L2445">
        <v>81</v>
      </c>
      <c r="M2445" t="s">
        <v>4246</v>
      </c>
      <c r="N2445" t="s">
        <v>124</v>
      </c>
      <c r="O2445" t="s">
        <v>125</v>
      </c>
      <c r="P2445" t="s">
        <v>126</v>
      </c>
      <c r="Q2445" t="s">
        <v>34</v>
      </c>
      <c r="R2445" t="s">
        <v>61</v>
      </c>
      <c r="S2445" t="s">
        <v>34</v>
      </c>
      <c r="T2445" t="s">
        <v>127</v>
      </c>
      <c r="U2445" t="s">
        <v>51</v>
      </c>
      <c r="V2445" t="s">
        <v>52</v>
      </c>
      <c r="W2445" t="s">
        <v>128</v>
      </c>
      <c r="X2445" t="s">
        <v>129</v>
      </c>
      <c r="Y2445" t="s">
        <v>65</v>
      </c>
    </row>
    <row r="2446" spans="1:25" x14ac:dyDescent="0.25">
      <c r="A2446">
        <v>10264</v>
      </c>
      <c r="B2446">
        <v>47</v>
      </c>
      <c r="C2446" t="s">
        <v>4266</v>
      </c>
      <c r="D2446">
        <v>5</v>
      </c>
      <c r="E2446" t="s">
        <v>4267</v>
      </c>
      <c r="F2446" t="s">
        <v>2446</v>
      </c>
      <c r="G2446" t="s">
        <v>28</v>
      </c>
      <c r="H2446">
        <v>2</v>
      </c>
      <c r="I2446">
        <v>6</v>
      </c>
      <c r="J2446">
        <v>2004</v>
      </c>
      <c r="K2446" t="s">
        <v>29</v>
      </c>
      <c r="L2446">
        <v>81</v>
      </c>
      <c r="M2446" t="s">
        <v>4246</v>
      </c>
      <c r="N2446" t="s">
        <v>656</v>
      </c>
      <c r="O2446" t="s">
        <v>657</v>
      </c>
      <c r="P2446" t="s">
        <v>658</v>
      </c>
      <c r="Q2446" t="s">
        <v>34</v>
      </c>
      <c r="R2446" t="s">
        <v>659</v>
      </c>
      <c r="S2446" t="s">
        <v>185</v>
      </c>
      <c r="T2446" t="s">
        <v>660</v>
      </c>
      <c r="U2446" t="s">
        <v>38</v>
      </c>
      <c r="V2446" t="s">
        <v>39</v>
      </c>
      <c r="W2446" t="s">
        <v>661</v>
      </c>
      <c r="X2446" t="s">
        <v>94</v>
      </c>
      <c r="Y2446" t="s">
        <v>65</v>
      </c>
    </row>
    <row r="2447" spans="1:25" x14ac:dyDescent="0.25">
      <c r="A2447">
        <v>10276</v>
      </c>
      <c r="B2447">
        <v>21</v>
      </c>
      <c r="C2447" t="s">
        <v>4268</v>
      </c>
      <c r="D2447">
        <v>11</v>
      </c>
      <c r="E2447" t="s">
        <v>4269</v>
      </c>
      <c r="F2447" t="s">
        <v>839</v>
      </c>
      <c r="G2447" t="s">
        <v>28</v>
      </c>
      <c r="H2447">
        <v>3</v>
      </c>
      <c r="I2447">
        <v>8</v>
      </c>
      <c r="J2447">
        <v>2004</v>
      </c>
      <c r="K2447" t="s">
        <v>29</v>
      </c>
      <c r="L2447">
        <v>81</v>
      </c>
      <c r="M2447" t="s">
        <v>4246</v>
      </c>
      <c r="N2447" t="s">
        <v>840</v>
      </c>
      <c r="O2447" t="s">
        <v>841</v>
      </c>
      <c r="P2447" t="s">
        <v>842</v>
      </c>
      <c r="Q2447" t="s">
        <v>34</v>
      </c>
      <c r="R2447" t="s">
        <v>441</v>
      </c>
      <c r="S2447" t="s">
        <v>185</v>
      </c>
      <c r="T2447" t="s">
        <v>442</v>
      </c>
      <c r="U2447" t="s">
        <v>38</v>
      </c>
      <c r="V2447" t="s">
        <v>39</v>
      </c>
      <c r="W2447" t="s">
        <v>843</v>
      </c>
      <c r="X2447" t="s">
        <v>844</v>
      </c>
      <c r="Y2447" t="s">
        <v>42</v>
      </c>
    </row>
    <row r="2448" spans="1:25" x14ac:dyDescent="0.25">
      <c r="A2448">
        <v>10285</v>
      </c>
      <c r="B2448">
        <v>39</v>
      </c>
      <c r="C2448" t="s">
        <v>1020</v>
      </c>
      <c r="D2448">
        <v>2</v>
      </c>
      <c r="E2448" t="s">
        <v>4270</v>
      </c>
      <c r="F2448" t="s">
        <v>180</v>
      </c>
      <c r="G2448" t="s">
        <v>28</v>
      </c>
      <c r="H2448">
        <v>3</v>
      </c>
      <c r="I2448">
        <v>8</v>
      </c>
      <c r="J2448">
        <v>2004</v>
      </c>
      <c r="K2448" t="s">
        <v>29</v>
      </c>
      <c r="L2448">
        <v>81</v>
      </c>
      <c r="M2448" t="s">
        <v>4246</v>
      </c>
      <c r="N2448" t="s">
        <v>181</v>
      </c>
      <c r="O2448" t="s">
        <v>182</v>
      </c>
      <c r="P2448" t="s">
        <v>183</v>
      </c>
      <c r="Q2448" t="s">
        <v>34</v>
      </c>
      <c r="R2448" t="s">
        <v>184</v>
      </c>
      <c r="S2448" t="s">
        <v>185</v>
      </c>
      <c r="T2448" t="s">
        <v>186</v>
      </c>
      <c r="U2448" t="s">
        <v>38</v>
      </c>
      <c r="V2448" t="s">
        <v>39</v>
      </c>
      <c r="W2448" t="s">
        <v>187</v>
      </c>
      <c r="X2448" t="s">
        <v>188</v>
      </c>
      <c r="Y2448" t="s">
        <v>65</v>
      </c>
    </row>
    <row r="2449" spans="1:25" x14ac:dyDescent="0.25">
      <c r="A2449">
        <v>10299</v>
      </c>
      <c r="B2449">
        <v>44</v>
      </c>
      <c r="C2449" t="s">
        <v>4255</v>
      </c>
      <c r="D2449">
        <v>5</v>
      </c>
      <c r="E2449" t="s">
        <v>4271</v>
      </c>
      <c r="F2449" t="s">
        <v>190</v>
      </c>
      <c r="G2449" t="s">
        <v>28</v>
      </c>
      <c r="H2449">
        <v>3</v>
      </c>
      <c r="I2449">
        <v>9</v>
      </c>
      <c r="J2449">
        <v>2004</v>
      </c>
      <c r="K2449" t="s">
        <v>29</v>
      </c>
      <c r="L2449">
        <v>81</v>
      </c>
      <c r="M2449" t="s">
        <v>4246</v>
      </c>
      <c r="N2449" t="s">
        <v>191</v>
      </c>
      <c r="O2449" t="s">
        <v>192</v>
      </c>
      <c r="P2449" t="s">
        <v>193</v>
      </c>
      <c r="Q2449" t="s">
        <v>34</v>
      </c>
      <c r="R2449" t="s">
        <v>194</v>
      </c>
      <c r="S2449" t="s">
        <v>34</v>
      </c>
      <c r="T2449" t="s">
        <v>195</v>
      </c>
      <c r="U2449" t="s">
        <v>196</v>
      </c>
      <c r="V2449" t="s">
        <v>52</v>
      </c>
      <c r="W2449" t="s">
        <v>197</v>
      </c>
      <c r="X2449" t="s">
        <v>198</v>
      </c>
      <c r="Y2449" t="s">
        <v>65</v>
      </c>
    </row>
    <row r="2450" spans="1:25" x14ac:dyDescent="0.25">
      <c r="A2450">
        <v>10309</v>
      </c>
      <c r="B2450">
        <v>28</v>
      </c>
      <c r="C2450" t="s">
        <v>4272</v>
      </c>
      <c r="D2450">
        <v>1</v>
      </c>
      <c r="E2450" t="s">
        <v>4273</v>
      </c>
      <c r="F2450" t="s">
        <v>200</v>
      </c>
      <c r="G2450" t="s">
        <v>28</v>
      </c>
      <c r="H2450">
        <v>4</v>
      </c>
      <c r="I2450">
        <v>10</v>
      </c>
      <c r="J2450">
        <v>2004</v>
      </c>
      <c r="K2450" t="s">
        <v>29</v>
      </c>
      <c r="L2450">
        <v>81</v>
      </c>
      <c r="M2450" t="s">
        <v>4246</v>
      </c>
      <c r="N2450" t="s">
        <v>201</v>
      </c>
      <c r="O2450" t="s">
        <v>202</v>
      </c>
      <c r="P2450" t="s">
        <v>203</v>
      </c>
      <c r="Q2450" t="s">
        <v>34</v>
      </c>
      <c r="R2450" t="s">
        <v>204</v>
      </c>
      <c r="S2450" t="s">
        <v>34</v>
      </c>
      <c r="T2450" t="s">
        <v>205</v>
      </c>
      <c r="U2450" t="s">
        <v>112</v>
      </c>
      <c r="V2450" t="s">
        <v>52</v>
      </c>
      <c r="W2450" t="s">
        <v>206</v>
      </c>
      <c r="X2450" t="s">
        <v>207</v>
      </c>
      <c r="Y2450" t="s">
        <v>42</v>
      </c>
    </row>
    <row r="2451" spans="1:25" x14ac:dyDescent="0.25">
      <c r="A2451">
        <v>10319</v>
      </c>
      <c r="B2451">
        <v>45</v>
      </c>
      <c r="C2451" t="s">
        <v>4261</v>
      </c>
      <c r="D2451">
        <v>6</v>
      </c>
      <c r="E2451" t="s">
        <v>4274</v>
      </c>
      <c r="F2451" t="s">
        <v>858</v>
      </c>
      <c r="G2451" t="s">
        <v>28</v>
      </c>
      <c r="H2451">
        <v>4</v>
      </c>
      <c r="I2451">
        <v>11</v>
      </c>
      <c r="J2451">
        <v>2004</v>
      </c>
      <c r="K2451" t="s">
        <v>29</v>
      </c>
      <c r="L2451">
        <v>81</v>
      </c>
      <c r="M2451" t="s">
        <v>4246</v>
      </c>
      <c r="N2451" t="s">
        <v>1011</v>
      </c>
      <c r="O2451" t="s">
        <v>1012</v>
      </c>
      <c r="P2451" t="s">
        <v>1013</v>
      </c>
      <c r="Q2451" t="s">
        <v>1014</v>
      </c>
      <c r="R2451" t="s">
        <v>35</v>
      </c>
      <c r="S2451" t="s">
        <v>36</v>
      </c>
      <c r="T2451" t="s">
        <v>37</v>
      </c>
      <c r="U2451" t="s">
        <v>38</v>
      </c>
      <c r="V2451" t="s">
        <v>39</v>
      </c>
      <c r="W2451" t="s">
        <v>1015</v>
      </c>
      <c r="X2451" t="s">
        <v>1016</v>
      </c>
      <c r="Y2451" t="s">
        <v>65</v>
      </c>
    </row>
    <row r="2452" spans="1:25" x14ac:dyDescent="0.25">
      <c r="A2452">
        <v>10331</v>
      </c>
      <c r="B2452">
        <v>20</v>
      </c>
      <c r="C2452" t="s">
        <v>77</v>
      </c>
      <c r="D2452">
        <v>5</v>
      </c>
      <c r="E2452" t="s">
        <v>4275</v>
      </c>
      <c r="F2452" t="s">
        <v>1337</v>
      </c>
      <c r="G2452" t="s">
        <v>28</v>
      </c>
      <c r="H2452">
        <v>4</v>
      </c>
      <c r="I2452">
        <v>11</v>
      </c>
      <c r="J2452">
        <v>2004</v>
      </c>
      <c r="K2452" t="s">
        <v>29</v>
      </c>
      <c r="L2452">
        <v>81</v>
      </c>
      <c r="M2452" t="s">
        <v>4246</v>
      </c>
      <c r="N2452" t="s">
        <v>494</v>
      </c>
      <c r="O2452" t="s">
        <v>495</v>
      </c>
      <c r="P2452" t="s">
        <v>496</v>
      </c>
      <c r="Q2452" t="s">
        <v>34</v>
      </c>
      <c r="R2452" t="s">
        <v>332</v>
      </c>
      <c r="S2452" t="s">
        <v>214</v>
      </c>
      <c r="T2452" t="s">
        <v>333</v>
      </c>
      <c r="U2452" t="s">
        <v>38</v>
      </c>
      <c r="V2452" t="s">
        <v>39</v>
      </c>
      <c r="W2452" t="s">
        <v>187</v>
      </c>
      <c r="X2452" t="s">
        <v>497</v>
      </c>
      <c r="Y2452" t="s">
        <v>65</v>
      </c>
    </row>
    <row r="2453" spans="1:25" x14ac:dyDescent="0.25">
      <c r="A2453">
        <v>10341</v>
      </c>
      <c r="B2453">
        <v>38</v>
      </c>
      <c r="C2453" t="s">
        <v>77</v>
      </c>
      <c r="D2453">
        <v>3</v>
      </c>
      <c r="E2453" t="s">
        <v>4276</v>
      </c>
      <c r="F2453" t="s">
        <v>220</v>
      </c>
      <c r="G2453" t="s">
        <v>28</v>
      </c>
      <c r="H2453">
        <v>4</v>
      </c>
      <c r="I2453">
        <v>11</v>
      </c>
      <c r="J2453">
        <v>2004</v>
      </c>
      <c r="K2453" t="s">
        <v>29</v>
      </c>
      <c r="L2453">
        <v>81</v>
      </c>
      <c r="M2453" t="s">
        <v>4246</v>
      </c>
      <c r="N2453" t="s">
        <v>221</v>
      </c>
      <c r="O2453" t="s">
        <v>222</v>
      </c>
      <c r="P2453" t="s">
        <v>223</v>
      </c>
      <c r="Q2453" t="s">
        <v>34</v>
      </c>
      <c r="R2453" t="s">
        <v>224</v>
      </c>
      <c r="S2453" t="s">
        <v>34</v>
      </c>
      <c r="T2453" t="s">
        <v>225</v>
      </c>
      <c r="U2453" t="s">
        <v>226</v>
      </c>
      <c r="V2453" t="s">
        <v>52</v>
      </c>
      <c r="W2453" t="s">
        <v>227</v>
      </c>
      <c r="X2453" t="s">
        <v>228</v>
      </c>
      <c r="Y2453" t="s">
        <v>65</v>
      </c>
    </row>
    <row r="2454" spans="1:25" x14ac:dyDescent="0.25">
      <c r="A2454">
        <v>10356</v>
      </c>
      <c r="B2454">
        <v>26</v>
      </c>
      <c r="C2454" t="s">
        <v>77</v>
      </c>
      <c r="D2454">
        <v>4</v>
      </c>
      <c r="E2454" t="s">
        <v>4277</v>
      </c>
      <c r="F2454" t="s">
        <v>1341</v>
      </c>
      <c r="G2454" t="s">
        <v>28</v>
      </c>
      <c r="H2454">
        <v>4</v>
      </c>
      <c r="I2454">
        <v>12</v>
      </c>
      <c r="J2454">
        <v>2004</v>
      </c>
      <c r="K2454" t="s">
        <v>29</v>
      </c>
      <c r="L2454">
        <v>81</v>
      </c>
      <c r="M2454" t="s">
        <v>4246</v>
      </c>
      <c r="N2454" t="s">
        <v>58</v>
      </c>
      <c r="O2454" t="s">
        <v>59</v>
      </c>
      <c r="P2454" t="s">
        <v>60</v>
      </c>
      <c r="Q2454" t="s">
        <v>34</v>
      </c>
      <c r="R2454" t="s">
        <v>61</v>
      </c>
      <c r="S2454" t="s">
        <v>34</v>
      </c>
      <c r="T2454" t="s">
        <v>62</v>
      </c>
      <c r="U2454" t="s">
        <v>51</v>
      </c>
      <c r="V2454" t="s">
        <v>52</v>
      </c>
      <c r="W2454" t="s">
        <v>63</v>
      </c>
      <c r="X2454" t="s">
        <v>64</v>
      </c>
      <c r="Y2454" t="s">
        <v>65</v>
      </c>
    </row>
    <row r="2455" spans="1:25" x14ac:dyDescent="0.25">
      <c r="A2455">
        <v>10365</v>
      </c>
      <c r="B2455">
        <v>44</v>
      </c>
      <c r="C2455" t="s">
        <v>77</v>
      </c>
      <c r="D2455">
        <v>2</v>
      </c>
      <c r="E2455" t="s">
        <v>4278</v>
      </c>
      <c r="F2455" t="s">
        <v>1344</v>
      </c>
      <c r="G2455" t="s">
        <v>28</v>
      </c>
      <c r="H2455">
        <v>1</v>
      </c>
      <c r="I2455">
        <v>1</v>
      </c>
      <c r="J2455">
        <v>2005</v>
      </c>
      <c r="K2455" t="s">
        <v>29</v>
      </c>
      <c r="L2455">
        <v>81</v>
      </c>
      <c r="M2455" t="s">
        <v>4246</v>
      </c>
      <c r="N2455" t="s">
        <v>582</v>
      </c>
      <c r="O2455" t="s">
        <v>583</v>
      </c>
      <c r="P2455" t="s">
        <v>584</v>
      </c>
      <c r="Q2455" t="s">
        <v>34</v>
      </c>
      <c r="R2455" t="s">
        <v>251</v>
      </c>
      <c r="S2455" t="s">
        <v>185</v>
      </c>
      <c r="T2455" t="s">
        <v>252</v>
      </c>
      <c r="U2455" t="s">
        <v>38</v>
      </c>
      <c r="V2455" t="s">
        <v>39</v>
      </c>
      <c r="W2455" t="s">
        <v>585</v>
      </c>
      <c r="X2455" t="s">
        <v>586</v>
      </c>
      <c r="Y2455" t="s">
        <v>65</v>
      </c>
    </row>
    <row r="2456" spans="1:25" x14ac:dyDescent="0.25">
      <c r="A2456">
        <v>10375</v>
      </c>
      <c r="B2456">
        <v>49</v>
      </c>
      <c r="C2456" t="s">
        <v>77</v>
      </c>
      <c r="D2456">
        <v>8</v>
      </c>
      <c r="E2456" t="s">
        <v>4279</v>
      </c>
      <c r="F2456" t="s">
        <v>244</v>
      </c>
      <c r="G2456" t="s">
        <v>28</v>
      </c>
      <c r="H2456">
        <v>1</v>
      </c>
      <c r="I2456">
        <v>2</v>
      </c>
      <c r="J2456">
        <v>2005</v>
      </c>
      <c r="K2456" t="s">
        <v>29</v>
      </c>
      <c r="L2456">
        <v>81</v>
      </c>
      <c r="M2456" t="s">
        <v>4246</v>
      </c>
      <c r="N2456" t="s">
        <v>172</v>
      </c>
      <c r="O2456" t="s">
        <v>173</v>
      </c>
      <c r="P2456" t="s">
        <v>174</v>
      </c>
      <c r="Q2456" t="s">
        <v>34</v>
      </c>
      <c r="R2456" t="s">
        <v>175</v>
      </c>
      <c r="S2456" t="s">
        <v>34</v>
      </c>
      <c r="T2456" t="s">
        <v>176</v>
      </c>
      <c r="U2456" t="s">
        <v>51</v>
      </c>
      <c r="V2456" t="s">
        <v>52</v>
      </c>
      <c r="W2456" t="s">
        <v>177</v>
      </c>
      <c r="X2456" t="s">
        <v>178</v>
      </c>
      <c r="Y2456" t="s">
        <v>65</v>
      </c>
    </row>
    <row r="2457" spans="1:25" x14ac:dyDescent="0.25">
      <c r="A2457">
        <v>10390</v>
      </c>
      <c r="B2457">
        <v>22</v>
      </c>
      <c r="C2457" t="s">
        <v>77</v>
      </c>
      <c r="D2457">
        <v>13</v>
      </c>
      <c r="E2457" t="s">
        <v>4280</v>
      </c>
      <c r="F2457" t="s">
        <v>1348</v>
      </c>
      <c r="G2457" t="s">
        <v>28</v>
      </c>
      <c r="H2457">
        <v>1</v>
      </c>
      <c r="I2457">
        <v>3</v>
      </c>
      <c r="J2457">
        <v>2005</v>
      </c>
      <c r="K2457" t="s">
        <v>29</v>
      </c>
      <c r="L2457">
        <v>81</v>
      </c>
      <c r="M2457" t="s">
        <v>4246</v>
      </c>
      <c r="N2457" t="s">
        <v>417</v>
      </c>
      <c r="O2457" t="s">
        <v>418</v>
      </c>
      <c r="P2457" t="s">
        <v>419</v>
      </c>
      <c r="Q2457" t="s">
        <v>34</v>
      </c>
      <c r="R2457" t="s">
        <v>420</v>
      </c>
      <c r="S2457" t="s">
        <v>73</v>
      </c>
      <c r="T2457" t="s">
        <v>167</v>
      </c>
      <c r="U2457" t="s">
        <v>38</v>
      </c>
      <c r="V2457" t="s">
        <v>39</v>
      </c>
      <c r="W2457" t="s">
        <v>421</v>
      </c>
      <c r="X2457" t="s">
        <v>422</v>
      </c>
      <c r="Y2457" t="s">
        <v>65</v>
      </c>
    </row>
    <row r="2458" spans="1:25" x14ac:dyDescent="0.25">
      <c r="A2458">
        <v>10403</v>
      </c>
      <c r="B2458">
        <v>31</v>
      </c>
      <c r="C2458" t="s">
        <v>4263</v>
      </c>
      <c r="D2458">
        <v>3</v>
      </c>
      <c r="E2458" t="s">
        <v>4281</v>
      </c>
      <c r="F2458" t="s">
        <v>256</v>
      </c>
      <c r="G2458" t="s">
        <v>28</v>
      </c>
      <c r="H2458">
        <v>2</v>
      </c>
      <c r="I2458">
        <v>4</v>
      </c>
      <c r="J2458">
        <v>2005</v>
      </c>
      <c r="K2458" t="s">
        <v>29</v>
      </c>
      <c r="L2458">
        <v>81</v>
      </c>
      <c r="M2458" t="s">
        <v>4246</v>
      </c>
      <c r="N2458" t="s">
        <v>257</v>
      </c>
      <c r="O2458" t="s">
        <v>258</v>
      </c>
      <c r="P2458" t="s">
        <v>259</v>
      </c>
      <c r="Q2458" t="s">
        <v>34</v>
      </c>
      <c r="R2458" t="s">
        <v>260</v>
      </c>
      <c r="S2458" t="s">
        <v>34</v>
      </c>
      <c r="T2458" t="s">
        <v>261</v>
      </c>
      <c r="U2458" t="s">
        <v>262</v>
      </c>
      <c r="V2458" t="s">
        <v>52</v>
      </c>
      <c r="W2458" t="s">
        <v>263</v>
      </c>
      <c r="X2458" t="s">
        <v>264</v>
      </c>
      <c r="Y2458" t="s">
        <v>42</v>
      </c>
    </row>
    <row r="2459" spans="1:25" x14ac:dyDescent="0.25">
      <c r="A2459">
        <v>10105</v>
      </c>
      <c r="B2459">
        <v>41</v>
      </c>
      <c r="C2459" t="s">
        <v>4282</v>
      </c>
      <c r="D2459">
        <v>5</v>
      </c>
      <c r="E2459" t="s">
        <v>4283</v>
      </c>
      <c r="F2459" t="s">
        <v>560</v>
      </c>
      <c r="G2459" t="s">
        <v>28</v>
      </c>
      <c r="H2459">
        <v>1</v>
      </c>
      <c r="I2459">
        <v>2</v>
      </c>
      <c r="J2459">
        <v>2003</v>
      </c>
      <c r="K2459" t="s">
        <v>2075</v>
      </c>
      <c r="L2459">
        <v>66</v>
      </c>
      <c r="M2459" t="s">
        <v>4284</v>
      </c>
      <c r="N2459" t="s">
        <v>562</v>
      </c>
      <c r="O2459" t="s">
        <v>563</v>
      </c>
      <c r="P2459" t="s">
        <v>564</v>
      </c>
      <c r="Q2459" t="s">
        <v>34</v>
      </c>
      <c r="R2459" t="s">
        <v>565</v>
      </c>
      <c r="S2459" t="s">
        <v>34</v>
      </c>
      <c r="T2459" t="s">
        <v>566</v>
      </c>
      <c r="U2459" t="s">
        <v>567</v>
      </c>
      <c r="V2459" t="s">
        <v>52</v>
      </c>
      <c r="W2459" t="s">
        <v>568</v>
      </c>
      <c r="X2459" t="s">
        <v>569</v>
      </c>
      <c r="Y2459" t="s">
        <v>42</v>
      </c>
    </row>
    <row r="2460" spans="1:25" x14ac:dyDescent="0.25">
      <c r="A2460">
        <v>10119</v>
      </c>
      <c r="B2460">
        <v>25</v>
      </c>
      <c r="C2460" t="s">
        <v>550</v>
      </c>
      <c r="D2460">
        <v>14</v>
      </c>
      <c r="E2460" t="s">
        <v>4285</v>
      </c>
      <c r="F2460" t="s">
        <v>571</v>
      </c>
      <c r="G2460" t="s">
        <v>28</v>
      </c>
      <c r="H2460">
        <v>2</v>
      </c>
      <c r="I2460">
        <v>4</v>
      </c>
      <c r="J2460">
        <v>2003</v>
      </c>
      <c r="K2460" t="s">
        <v>2075</v>
      </c>
      <c r="L2460">
        <v>66</v>
      </c>
      <c r="M2460" t="s">
        <v>4284</v>
      </c>
      <c r="N2460" t="s">
        <v>221</v>
      </c>
      <c r="O2460" t="s">
        <v>222</v>
      </c>
      <c r="P2460" t="s">
        <v>223</v>
      </c>
      <c r="Q2460" t="s">
        <v>34</v>
      </c>
      <c r="R2460" t="s">
        <v>224</v>
      </c>
      <c r="S2460" t="s">
        <v>34</v>
      </c>
      <c r="T2460" t="s">
        <v>225</v>
      </c>
      <c r="U2460" t="s">
        <v>226</v>
      </c>
      <c r="V2460" t="s">
        <v>52</v>
      </c>
      <c r="W2460" t="s">
        <v>227</v>
      </c>
      <c r="X2460" t="s">
        <v>228</v>
      </c>
      <c r="Y2460" t="s">
        <v>42</v>
      </c>
    </row>
    <row r="2461" spans="1:25" x14ac:dyDescent="0.25">
      <c r="A2461">
        <v>10129</v>
      </c>
      <c r="B2461">
        <v>31</v>
      </c>
      <c r="C2461" t="s">
        <v>4286</v>
      </c>
      <c r="D2461">
        <v>5</v>
      </c>
      <c r="E2461" t="s">
        <v>4287</v>
      </c>
      <c r="F2461" t="s">
        <v>573</v>
      </c>
      <c r="G2461" t="s">
        <v>28</v>
      </c>
      <c r="H2461">
        <v>2</v>
      </c>
      <c r="I2461">
        <v>6</v>
      </c>
      <c r="J2461">
        <v>2003</v>
      </c>
      <c r="K2461" t="s">
        <v>2075</v>
      </c>
      <c r="L2461">
        <v>66</v>
      </c>
      <c r="M2461" t="s">
        <v>4284</v>
      </c>
      <c r="N2461" t="s">
        <v>574</v>
      </c>
      <c r="O2461" t="s">
        <v>575</v>
      </c>
      <c r="P2461" t="s">
        <v>576</v>
      </c>
      <c r="Q2461" t="s">
        <v>34</v>
      </c>
      <c r="R2461" t="s">
        <v>577</v>
      </c>
      <c r="S2461" t="s">
        <v>34</v>
      </c>
      <c r="T2461" t="s">
        <v>578</v>
      </c>
      <c r="U2461" t="s">
        <v>262</v>
      </c>
      <c r="V2461" t="s">
        <v>52</v>
      </c>
      <c r="W2461" t="s">
        <v>84</v>
      </c>
      <c r="X2461" t="s">
        <v>579</v>
      </c>
      <c r="Y2461" t="s">
        <v>42</v>
      </c>
    </row>
    <row r="2462" spans="1:25" x14ac:dyDescent="0.25">
      <c r="A2462">
        <v>10142</v>
      </c>
      <c r="B2462">
        <v>41</v>
      </c>
      <c r="C2462" t="s">
        <v>941</v>
      </c>
      <c r="D2462">
        <v>2</v>
      </c>
      <c r="E2462" t="s">
        <v>2951</v>
      </c>
      <c r="F2462" t="s">
        <v>891</v>
      </c>
      <c r="G2462" t="s">
        <v>28</v>
      </c>
      <c r="H2462">
        <v>3</v>
      </c>
      <c r="I2462">
        <v>8</v>
      </c>
      <c r="J2462">
        <v>2003</v>
      </c>
      <c r="K2462" t="s">
        <v>2075</v>
      </c>
      <c r="L2462">
        <v>66</v>
      </c>
      <c r="M2462" t="s">
        <v>4284</v>
      </c>
      <c r="N2462" t="s">
        <v>417</v>
      </c>
      <c r="O2462" t="s">
        <v>418</v>
      </c>
      <c r="P2462" t="s">
        <v>419</v>
      </c>
      <c r="Q2462" t="s">
        <v>34</v>
      </c>
      <c r="R2462" t="s">
        <v>420</v>
      </c>
      <c r="S2462" t="s">
        <v>73</v>
      </c>
      <c r="T2462" t="s">
        <v>167</v>
      </c>
      <c r="U2462" t="s">
        <v>38</v>
      </c>
      <c r="V2462" t="s">
        <v>39</v>
      </c>
      <c r="W2462" t="s">
        <v>421</v>
      </c>
      <c r="X2462" t="s">
        <v>422</v>
      </c>
      <c r="Y2462" t="s">
        <v>42</v>
      </c>
    </row>
    <row r="2463" spans="1:25" x14ac:dyDescent="0.25">
      <c r="A2463">
        <v>10153</v>
      </c>
      <c r="B2463">
        <v>43</v>
      </c>
      <c r="C2463" t="s">
        <v>2775</v>
      </c>
      <c r="D2463">
        <v>1</v>
      </c>
      <c r="E2463" t="s">
        <v>4288</v>
      </c>
      <c r="F2463" t="s">
        <v>893</v>
      </c>
      <c r="G2463" t="s">
        <v>28</v>
      </c>
      <c r="H2463">
        <v>3</v>
      </c>
      <c r="I2463">
        <v>9</v>
      </c>
      <c r="J2463">
        <v>2003</v>
      </c>
      <c r="K2463" t="s">
        <v>2075</v>
      </c>
      <c r="L2463">
        <v>66</v>
      </c>
      <c r="M2463" t="s">
        <v>4284</v>
      </c>
      <c r="N2463" t="s">
        <v>268</v>
      </c>
      <c r="O2463" t="s">
        <v>269</v>
      </c>
      <c r="P2463" t="s">
        <v>270</v>
      </c>
      <c r="Q2463" t="s">
        <v>34</v>
      </c>
      <c r="R2463" t="s">
        <v>271</v>
      </c>
      <c r="S2463" t="s">
        <v>34</v>
      </c>
      <c r="T2463" t="s">
        <v>272</v>
      </c>
      <c r="U2463" t="s">
        <v>273</v>
      </c>
      <c r="V2463" t="s">
        <v>52</v>
      </c>
      <c r="W2463" t="s">
        <v>274</v>
      </c>
      <c r="X2463" t="s">
        <v>275</v>
      </c>
      <c r="Y2463" t="s">
        <v>42</v>
      </c>
    </row>
    <row r="2464" spans="1:25" x14ac:dyDescent="0.25">
      <c r="A2464">
        <v>10167</v>
      </c>
      <c r="B2464">
        <v>43</v>
      </c>
      <c r="C2464" t="s">
        <v>4289</v>
      </c>
      <c r="D2464">
        <v>12</v>
      </c>
      <c r="E2464" t="s">
        <v>4290</v>
      </c>
      <c r="F2464" t="s">
        <v>590</v>
      </c>
      <c r="G2464" t="s">
        <v>591</v>
      </c>
      <c r="H2464">
        <v>4</v>
      </c>
      <c r="I2464">
        <v>10</v>
      </c>
      <c r="J2464">
        <v>2003</v>
      </c>
      <c r="K2464" t="s">
        <v>2075</v>
      </c>
      <c r="L2464">
        <v>66</v>
      </c>
      <c r="M2464" t="s">
        <v>4284</v>
      </c>
      <c r="N2464" t="s">
        <v>401</v>
      </c>
      <c r="O2464" t="s">
        <v>402</v>
      </c>
      <c r="P2464" t="s">
        <v>403</v>
      </c>
      <c r="Q2464" t="s">
        <v>34</v>
      </c>
      <c r="R2464" t="s">
        <v>404</v>
      </c>
      <c r="S2464" t="s">
        <v>34</v>
      </c>
      <c r="T2464" t="s">
        <v>405</v>
      </c>
      <c r="U2464" t="s">
        <v>287</v>
      </c>
      <c r="V2464" t="s">
        <v>52</v>
      </c>
      <c r="W2464" t="s">
        <v>406</v>
      </c>
      <c r="X2464" t="s">
        <v>316</v>
      </c>
      <c r="Y2464" t="s">
        <v>65</v>
      </c>
    </row>
    <row r="2465" spans="1:25" x14ac:dyDescent="0.25">
      <c r="A2465">
        <v>10177</v>
      </c>
      <c r="B2465">
        <v>24</v>
      </c>
      <c r="C2465" t="s">
        <v>873</v>
      </c>
      <c r="D2465">
        <v>3</v>
      </c>
      <c r="E2465" t="s">
        <v>4291</v>
      </c>
      <c r="F2465" t="s">
        <v>2167</v>
      </c>
      <c r="G2465" t="s">
        <v>28</v>
      </c>
      <c r="H2465">
        <v>4</v>
      </c>
      <c r="I2465">
        <v>11</v>
      </c>
      <c r="J2465">
        <v>2003</v>
      </c>
      <c r="K2465" t="s">
        <v>2075</v>
      </c>
      <c r="L2465">
        <v>66</v>
      </c>
      <c r="M2465" t="s">
        <v>4284</v>
      </c>
      <c r="N2465" t="s">
        <v>914</v>
      </c>
      <c r="O2465" t="s">
        <v>915</v>
      </c>
      <c r="P2465" t="s">
        <v>916</v>
      </c>
      <c r="Q2465" t="s">
        <v>34</v>
      </c>
      <c r="R2465" t="s">
        <v>271</v>
      </c>
      <c r="S2465" t="s">
        <v>34</v>
      </c>
      <c r="T2465" t="s">
        <v>295</v>
      </c>
      <c r="U2465" t="s">
        <v>273</v>
      </c>
      <c r="V2465" t="s">
        <v>52</v>
      </c>
      <c r="W2465" t="s">
        <v>917</v>
      </c>
      <c r="X2465" t="s">
        <v>918</v>
      </c>
      <c r="Y2465" t="s">
        <v>42</v>
      </c>
    </row>
    <row r="2466" spans="1:25" x14ac:dyDescent="0.25">
      <c r="A2466">
        <v>10185</v>
      </c>
      <c r="B2466">
        <v>21</v>
      </c>
      <c r="C2466" t="s">
        <v>4292</v>
      </c>
      <c r="D2466">
        <v>3</v>
      </c>
      <c r="E2466" t="s">
        <v>4293</v>
      </c>
      <c r="F2466" t="s">
        <v>602</v>
      </c>
      <c r="G2466" t="s">
        <v>28</v>
      </c>
      <c r="H2466">
        <v>4</v>
      </c>
      <c r="I2466">
        <v>11</v>
      </c>
      <c r="J2466">
        <v>2003</v>
      </c>
      <c r="K2466" t="s">
        <v>2075</v>
      </c>
      <c r="L2466">
        <v>66</v>
      </c>
      <c r="M2466" t="s">
        <v>4284</v>
      </c>
      <c r="N2466" t="s">
        <v>582</v>
      </c>
      <c r="O2466" t="s">
        <v>583</v>
      </c>
      <c r="P2466" t="s">
        <v>584</v>
      </c>
      <c r="Q2466" t="s">
        <v>34</v>
      </c>
      <c r="R2466" t="s">
        <v>251</v>
      </c>
      <c r="S2466" t="s">
        <v>185</v>
      </c>
      <c r="T2466" t="s">
        <v>252</v>
      </c>
      <c r="U2466" t="s">
        <v>38</v>
      </c>
      <c r="V2466" t="s">
        <v>39</v>
      </c>
      <c r="W2466" t="s">
        <v>585</v>
      </c>
      <c r="X2466" t="s">
        <v>586</v>
      </c>
      <c r="Y2466" t="s">
        <v>42</v>
      </c>
    </row>
    <row r="2467" spans="1:25" x14ac:dyDescent="0.25">
      <c r="A2467">
        <v>10197</v>
      </c>
      <c r="B2467">
        <v>23</v>
      </c>
      <c r="C2467" t="s">
        <v>2775</v>
      </c>
      <c r="D2467">
        <v>9</v>
      </c>
      <c r="E2467" t="s">
        <v>4294</v>
      </c>
      <c r="F2467" t="s">
        <v>610</v>
      </c>
      <c r="G2467" t="s">
        <v>28</v>
      </c>
      <c r="H2467">
        <v>4</v>
      </c>
      <c r="I2467">
        <v>11</v>
      </c>
      <c r="J2467">
        <v>2003</v>
      </c>
      <c r="K2467" t="s">
        <v>2075</v>
      </c>
      <c r="L2467">
        <v>66</v>
      </c>
      <c r="M2467" t="s">
        <v>4284</v>
      </c>
      <c r="N2467" t="s">
        <v>611</v>
      </c>
      <c r="O2467" t="s">
        <v>612</v>
      </c>
      <c r="P2467" t="s">
        <v>613</v>
      </c>
      <c r="Q2467" t="s">
        <v>34</v>
      </c>
      <c r="R2467" t="s">
        <v>614</v>
      </c>
      <c r="S2467" t="s">
        <v>34</v>
      </c>
      <c r="T2467" t="s">
        <v>615</v>
      </c>
      <c r="U2467" t="s">
        <v>273</v>
      </c>
      <c r="V2467" t="s">
        <v>52</v>
      </c>
      <c r="W2467" t="s">
        <v>616</v>
      </c>
      <c r="X2467" t="s">
        <v>617</v>
      </c>
      <c r="Y2467" t="s">
        <v>42</v>
      </c>
    </row>
    <row r="2468" spans="1:25" x14ac:dyDescent="0.25">
      <c r="A2468">
        <v>10208</v>
      </c>
      <c r="B2468">
        <v>38</v>
      </c>
      <c r="C2468" t="s">
        <v>4295</v>
      </c>
      <c r="D2468">
        <v>3</v>
      </c>
      <c r="E2468" t="s">
        <v>4296</v>
      </c>
      <c r="F2468" t="s">
        <v>900</v>
      </c>
      <c r="G2468" t="s">
        <v>28</v>
      </c>
      <c r="H2468">
        <v>1</v>
      </c>
      <c r="I2468">
        <v>1</v>
      </c>
      <c r="J2468">
        <v>2004</v>
      </c>
      <c r="K2468" t="s">
        <v>2075</v>
      </c>
      <c r="L2468">
        <v>66</v>
      </c>
      <c r="M2468" t="s">
        <v>4284</v>
      </c>
      <c r="N2468" t="s">
        <v>338</v>
      </c>
      <c r="O2468" t="s">
        <v>339</v>
      </c>
      <c r="P2468" t="s">
        <v>340</v>
      </c>
      <c r="Q2468" t="s">
        <v>34</v>
      </c>
      <c r="R2468" t="s">
        <v>341</v>
      </c>
      <c r="S2468" t="s">
        <v>34</v>
      </c>
      <c r="T2468" t="s">
        <v>342</v>
      </c>
      <c r="U2468" t="s">
        <v>51</v>
      </c>
      <c r="V2468" t="s">
        <v>52</v>
      </c>
      <c r="W2468" t="s">
        <v>343</v>
      </c>
      <c r="X2468" t="s">
        <v>344</v>
      </c>
      <c r="Y2468" t="s">
        <v>42</v>
      </c>
    </row>
    <row r="2469" spans="1:25" x14ac:dyDescent="0.25">
      <c r="A2469">
        <v>10222</v>
      </c>
      <c r="B2469">
        <v>31</v>
      </c>
      <c r="C2469" t="s">
        <v>4297</v>
      </c>
      <c r="D2469">
        <v>15</v>
      </c>
      <c r="E2469" t="s">
        <v>4298</v>
      </c>
      <c r="F2469" t="s">
        <v>626</v>
      </c>
      <c r="G2469" t="s">
        <v>28</v>
      </c>
      <c r="H2469">
        <v>1</v>
      </c>
      <c r="I2469">
        <v>2</v>
      </c>
      <c r="J2469">
        <v>2004</v>
      </c>
      <c r="K2469" t="s">
        <v>2075</v>
      </c>
      <c r="L2469">
        <v>66</v>
      </c>
      <c r="M2469" t="s">
        <v>4284</v>
      </c>
      <c r="N2469" t="s">
        <v>627</v>
      </c>
      <c r="O2469" t="s">
        <v>628</v>
      </c>
      <c r="P2469" t="s">
        <v>629</v>
      </c>
      <c r="Q2469" t="s">
        <v>34</v>
      </c>
      <c r="R2469" t="s">
        <v>630</v>
      </c>
      <c r="S2469" t="s">
        <v>73</v>
      </c>
      <c r="T2469" t="s">
        <v>631</v>
      </c>
      <c r="U2469" t="s">
        <v>38</v>
      </c>
      <c r="V2469" t="s">
        <v>39</v>
      </c>
      <c r="W2469" t="s">
        <v>362</v>
      </c>
      <c r="X2469" t="s">
        <v>422</v>
      </c>
      <c r="Y2469" t="s">
        <v>42</v>
      </c>
    </row>
    <row r="2470" spans="1:25" x14ac:dyDescent="0.25">
      <c r="A2470">
        <v>10233</v>
      </c>
      <c r="B2470">
        <v>36</v>
      </c>
      <c r="C2470" t="s">
        <v>4282</v>
      </c>
      <c r="D2470">
        <v>3</v>
      </c>
      <c r="E2470" t="s">
        <v>4299</v>
      </c>
      <c r="F2470" t="s">
        <v>3368</v>
      </c>
      <c r="G2470" t="s">
        <v>28</v>
      </c>
      <c r="H2470">
        <v>1</v>
      </c>
      <c r="I2470">
        <v>3</v>
      </c>
      <c r="J2470">
        <v>2004</v>
      </c>
      <c r="K2470" t="s">
        <v>2075</v>
      </c>
      <c r="L2470">
        <v>66</v>
      </c>
      <c r="M2470" t="s">
        <v>4284</v>
      </c>
      <c r="N2470" t="s">
        <v>153</v>
      </c>
      <c r="O2470" t="s">
        <v>154</v>
      </c>
      <c r="P2470" t="s">
        <v>155</v>
      </c>
      <c r="Q2470" t="s">
        <v>34</v>
      </c>
      <c r="R2470" t="s">
        <v>156</v>
      </c>
      <c r="S2470" t="s">
        <v>157</v>
      </c>
      <c r="T2470" t="s">
        <v>158</v>
      </c>
      <c r="U2470" t="s">
        <v>38</v>
      </c>
      <c r="V2470" t="s">
        <v>39</v>
      </c>
      <c r="W2470" t="s">
        <v>84</v>
      </c>
      <c r="X2470" t="s">
        <v>159</v>
      </c>
      <c r="Y2470" t="s">
        <v>42</v>
      </c>
    </row>
    <row r="2471" spans="1:25" x14ac:dyDescent="0.25">
      <c r="A2471">
        <v>10248</v>
      </c>
      <c r="B2471">
        <v>36</v>
      </c>
      <c r="C2471" t="s">
        <v>4300</v>
      </c>
      <c r="D2471">
        <v>6</v>
      </c>
      <c r="E2471" t="s">
        <v>4301</v>
      </c>
      <c r="F2471" t="s">
        <v>633</v>
      </c>
      <c r="G2471" t="s">
        <v>591</v>
      </c>
      <c r="H2471">
        <v>2</v>
      </c>
      <c r="I2471">
        <v>5</v>
      </c>
      <c r="J2471">
        <v>2004</v>
      </c>
      <c r="K2471" t="s">
        <v>2075</v>
      </c>
      <c r="L2471">
        <v>66</v>
      </c>
      <c r="M2471" t="s">
        <v>4284</v>
      </c>
      <c r="N2471" t="s">
        <v>31</v>
      </c>
      <c r="O2471" t="s">
        <v>32</v>
      </c>
      <c r="P2471" t="s">
        <v>33</v>
      </c>
      <c r="Q2471" t="s">
        <v>34</v>
      </c>
      <c r="R2471" t="s">
        <v>35</v>
      </c>
      <c r="S2471" t="s">
        <v>36</v>
      </c>
      <c r="T2471" t="s">
        <v>37</v>
      </c>
      <c r="U2471" t="s">
        <v>38</v>
      </c>
      <c r="V2471" t="s">
        <v>39</v>
      </c>
      <c r="W2471" t="s">
        <v>40</v>
      </c>
      <c r="X2471" t="s">
        <v>41</v>
      </c>
      <c r="Y2471" t="s">
        <v>42</v>
      </c>
    </row>
    <row r="2472" spans="1:25" x14ac:dyDescent="0.25">
      <c r="A2472">
        <v>10261</v>
      </c>
      <c r="B2472">
        <v>34</v>
      </c>
      <c r="C2472" t="s">
        <v>4302</v>
      </c>
      <c r="D2472">
        <v>4</v>
      </c>
      <c r="E2472" t="s">
        <v>4303</v>
      </c>
      <c r="F2472" t="s">
        <v>635</v>
      </c>
      <c r="G2472" t="s">
        <v>28</v>
      </c>
      <c r="H2472">
        <v>2</v>
      </c>
      <c r="I2472">
        <v>6</v>
      </c>
      <c r="J2472">
        <v>2004</v>
      </c>
      <c r="K2472" t="s">
        <v>2075</v>
      </c>
      <c r="L2472">
        <v>66</v>
      </c>
      <c r="M2472" t="s">
        <v>4284</v>
      </c>
      <c r="N2472" t="s">
        <v>458</v>
      </c>
      <c r="O2472" t="s">
        <v>459</v>
      </c>
      <c r="P2472" t="s">
        <v>460</v>
      </c>
      <c r="Q2472" t="s">
        <v>34</v>
      </c>
      <c r="R2472" t="s">
        <v>461</v>
      </c>
      <c r="S2472" t="s">
        <v>462</v>
      </c>
      <c r="T2472" t="s">
        <v>463</v>
      </c>
      <c r="U2472" t="s">
        <v>353</v>
      </c>
      <c r="V2472" t="s">
        <v>39</v>
      </c>
      <c r="W2472" t="s">
        <v>464</v>
      </c>
      <c r="X2472" t="s">
        <v>465</v>
      </c>
      <c r="Y2472" t="s">
        <v>42</v>
      </c>
    </row>
    <row r="2473" spans="1:25" x14ac:dyDescent="0.25">
      <c r="A2473">
        <v>10273</v>
      </c>
      <c r="B2473">
        <v>21</v>
      </c>
      <c r="C2473" t="s">
        <v>4304</v>
      </c>
      <c r="D2473">
        <v>7</v>
      </c>
      <c r="E2473" t="s">
        <v>4305</v>
      </c>
      <c r="F2473" t="s">
        <v>637</v>
      </c>
      <c r="G2473" t="s">
        <v>28</v>
      </c>
      <c r="H2473">
        <v>3</v>
      </c>
      <c r="I2473">
        <v>7</v>
      </c>
      <c r="J2473">
        <v>2004</v>
      </c>
      <c r="K2473" t="s">
        <v>2075</v>
      </c>
      <c r="L2473">
        <v>66</v>
      </c>
      <c r="M2473" t="s">
        <v>4284</v>
      </c>
      <c r="N2473" t="s">
        <v>638</v>
      </c>
      <c r="O2473" t="s">
        <v>639</v>
      </c>
      <c r="P2473" t="s">
        <v>640</v>
      </c>
      <c r="Q2473" t="s">
        <v>34</v>
      </c>
      <c r="R2473" t="s">
        <v>641</v>
      </c>
      <c r="S2473" t="s">
        <v>34</v>
      </c>
      <c r="T2473" t="s">
        <v>642</v>
      </c>
      <c r="U2473" t="s">
        <v>643</v>
      </c>
      <c r="V2473" t="s">
        <v>52</v>
      </c>
      <c r="W2473" t="s">
        <v>644</v>
      </c>
      <c r="X2473" t="s">
        <v>645</v>
      </c>
      <c r="Y2473" t="s">
        <v>42</v>
      </c>
    </row>
    <row r="2474" spans="1:25" x14ac:dyDescent="0.25">
      <c r="A2474">
        <v>10283</v>
      </c>
      <c r="B2474">
        <v>45</v>
      </c>
      <c r="C2474" t="s">
        <v>4306</v>
      </c>
      <c r="D2474">
        <v>9</v>
      </c>
      <c r="E2474" t="s">
        <v>4307</v>
      </c>
      <c r="F2474" t="s">
        <v>647</v>
      </c>
      <c r="G2474" t="s">
        <v>28</v>
      </c>
      <c r="H2474">
        <v>3</v>
      </c>
      <c r="I2474">
        <v>8</v>
      </c>
      <c r="J2474">
        <v>2004</v>
      </c>
      <c r="K2474" t="s">
        <v>2075</v>
      </c>
      <c r="L2474">
        <v>66</v>
      </c>
      <c r="M2474" t="s">
        <v>4284</v>
      </c>
      <c r="N2474" t="s">
        <v>648</v>
      </c>
      <c r="O2474" t="s">
        <v>649</v>
      </c>
      <c r="P2474" t="s">
        <v>650</v>
      </c>
      <c r="Q2474" t="s">
        <v>34</v>
      </c>
      <c r="R2474" t="s">
        <v>651</v>
      </c>
      <c r="S2474" t="s">
        <v>351</v>
      </c>
      <c r="T2474" t="s">
        <v>652</v>
      </c>
      <c r="U2474" t="s">
        <v>353</v>
      </c>
      <c r="V2474" t="s">
        <v>39</v>
      </c>
      <c r="W2474" t="s">
        <v>653</v>
      </c>
      <c r="X2474" t="s">
        <v>264</v>
      </c>
      <c r="Y2474" t="s">
        <v>65</v>
      </c>
    </row>
    <row r="2475" spans="1:25" x14ac:dyDescent="0.25">
      <c r="A2475">
        <v>10295</v>
      </c>
      <c r="B2475">
        <v>26</v>
      </c>
      <c r="C2475" t="s">
        <v>4289</v>
      </c>
      <c r="D2475">
        <v>4</v>
      </c>
      <c r="E2475" t="s">
        <v>4308</v>
      </c>
      <c r="F2475" t="s">
        <v>655</v>
      </c>
      <c r="G2475" t="s">
        <v>28</v>
      </c>
      <c r="H2475">
        <v>3</v>
      </c>
      <c r="I2475">
        <v>9</v>
      </c>
      <c r="J2475">
        <v>2004</v>
      </c>
      <c r="K2475" t="s">
        <v>2075</v>
      </c>
      <c r="L2475">
        <v>66</v>
      </c>
      <c r="M2475" t="s">
        <v>4284</v>
      </c>
      <c r="N2475" t="s">
        <v>656</v>
      </c>
      <c r="O2475" t="s">
        <v>657</v>
      </c>
      <c r="P2475" t="s">
        <v>658</v>
      </c>
      <c r="Q2475" t="s">
        <v>34</v>
      </c>
      <c r="R2475" t="s">
        <v>659</v>
      </c>
      <c r="S2475" t="s">
        <v>185</v>
      </c>
      <c r="T2475" t="s">
        <v>660</v>
      </c>
      <c r="U2475" t="s">
        <v>38</v>
      </c>
      <c r="V2475" t="s">
        <v>39</v>
      </c>
      <c r="W2475" t="s">
        <v>661</v>
      </c>
      <c r="X2475" t="s">
        <v>94</v>
      </c>
      <c r="Y2475" t="s">
        <v>42</v>
      </c>
    </row>
    <row r="2476" spans="1:25" x14ac:dyDescent="0.25">
      <c r="A2476">
        <v>10306</v>
      </c>
      <c r="B2476">
        <v>50</v>
      </c>
      <c r="C2476" t="s">
        <v>4292</v>
      </c>
      <c r="D2476">
        <v>3</v>
      </c>
      <c r="E2476" t="s">
        <v>4309</v>
      </c>
      <c r="F2476" t="s">
        <v>663</v>
      </c>
      <c r="G2476" t="s">
        <v>28</v>
      </c>
      <c r="H2476">
        <v>4</v>
      </c>
      <c r="I2476">
        <v>10</v>
      </c>
      <c r="J2476">
        <v>2004</v>
      </c>
      <c r="K2476" t="s">
        <v>2075</v>
      </c>
      <c r="L2476">
        <v>66</v>
      </c>
      <c r="M2476" t="s">
        <v>4284</v>
      </c>
      <c r="N2476" t="s">
        <v>927</v>
      </c>
      <c r="O2476" t="s">
        <v>928</v>
      </c>
      <c r="P2476" t="s">
        <v>929</v>
      </c>
      <c r="Q2476" t="s">
        <v>34</v>
      </c>
      <c r="R2476" t="s">
        <v>930</v>
      </c>
      <c r="S2476" t="s">
        <v>34</v>
      </c>
      <c r="T2476" t="s">
        <v>931</v>
      </c>
      <c r="U2476" t="s">
        <v>262</v>
      </c>
      <c r="V2476" t="s">
        <v>52</v>
      </c>
      <c r="W2476" t="s">
        <v>932</v>
      </c>
      <c r="X2476" t="s">
        <v>137</v>
      </c>
      <c r="Y2476" t="s">
        <v>42</v>
      </c>
    </row>
    <row r="2477" spans="1:25" x14ac:dyDescent="0.25">
      <c r="A2477">
        <v>10315</v>
      </c>
      <c r="B2477">
        <v>41</v>
      </c>
      <c r="C2477" t="s">
        <v>4302</v>
      </c>
      <c r="D2477">
        <v>2</v>
      </c>
      <c r="E2477" t="s">
        <v>4310</v>
      </c>
      <c r="F2477" t="s">
        <v>2592</v>
      </c>
      <c r="G2477" t="s">
        <v>28</v>
      </c>
      <c r="H2477">
        <v>4</v>
      </c>
      <c r="I2477">
        <v>10</v>
      </c>
      <c r="J2477">
        <v>2004</v>
      </c>
      <c r="K2477" t="s">
        <v>2075</v>
      </c>
      <c r="L2477">
        <v>66</v>
      </c>
      <c r="M2477" t="s">
        <v>4284</v>
      </c>
      <c r="N2477" t="s">
        <v>172</v>
      </c>
      <c r="O2477" t="s">
        <v>173</v>
      </c>
      <c r="P2477" t="s">
        <v>174</v>
      </c>
      <c r="Q2477" t="s">
        <v>34</v>
      </c>
      <c r="R2477" t="s">
        <v>175</v>
      </c>
      <c r="S2477" t="s">
        <v>34</v>
      </c>
      <c r="T2477" t="s">
        <v>176</v>
      </c>
      <c r="U2477" t="s">
        <v>51</v>
      </c>
      <c r="V2477" t="s">
        <v>52</v>
      </c>
      <c r="W2477" t="s">
        <v>177</v>
      </c>
      <c r="X2477" t="s">
        <v>178</v>
      </c>
      <c r="Y2477" t="s">
        <v>42</v>
      </c>
    </row>
    <row r="2478" spans="1:25" x14ac:dyDescent="0.25">
      <c r="A2478">
        <v>10326</v>
      </c>
      <c r="B2478">
        <v>39</v>
      </c>
      <c r="C2478" t="s">
        <v>4286</v>
      </c>
      <c r="D2478">
        <v>1</v>
      </c>
      <c r="E2478" t="s">
        <v>4311</v>
      </c>
      <c r="F2478" t="s">
        <v>2271</v>
      </c>
      <c r="G2478" t="s">
        <v>28</v>
      </c>
      <c r="H2478">
        <v>4</v>
      </c>
      <c r="I2478">
        <v>11</v>
      </c>
      <c r="J2478">
        <v>2004</v>
      </c>
      <c r="K2478" t="s">
        <v>2075</v>
      </c>
      <c r="L2478">
        <v>66</v>
      </c>
      <c r="M2478" t="s">
        <v>4284</v>
      </c>
      <c r="N2478" t="s">
        <v>282</v>
      </c>
      <c r="O2478" t="s">
        <v>283</v>
      </c>
      <c r="P2478" t="s">
        <v>284</v>
      </c>
      <c r="Q2478" t="s">
        <v>34</v>
      </c>
      <c r="R2478" t="s">
        <v>285</v>
      </c>
      <c r="S2478" t="s">
        <v>34</v>
      </c>
      <c r="T2478" t="s">
        <v>286</v>
      </c>
      <c r="U2478" t="s">
        <v>287</v>
      </c>
      <c r="V2478" t="s">
        <v>52</v>
      </c>
      <c r="W2478" t="s">
        <v>288</v>
      </c>
      <c r="X2478" t="s">
        <v>289</v>
      </c>
      <c r="Y2478" t="s">
        <v>42</v>
      </c>
    </row>
    <row r="2479" spans="1:25" x14ac:dyDescent="0.25">
      <c r="A2479">
        <v>10339</v>
      </c>
      <c r="B2479">
        <v>22</v>
      </c>
      <c r="C2479" t="s">
        <v>77</v>
      </c>
      <c r="D2479">
        <v>5</v>
      </c>
      <c r="E2479" t="s">
        <v>4312</v>
      </c>
      <c r="F2479" t="s">
        <v>519</v>
      </c>
      <c r="G2479" t="s">
        <v>28</v>
      </c>
      <c r="H2479">
        <v>4</v>
      </c>
      <c r="I2479">
        <v>11</v>
      </c>
      <c r="J2479">
        <v>2004</v>
      </c>
      <c r="K2479" t="s">
        <v>2075</v>
      </c>
      <c r="L2479">
        <v>66</v>
      </c>
      <c r="M2479" t="s">
        <v>4284</v>
      </c>
      <c r="N2479" t="s">
        <v>380</v>
      </c>
      <c r="O2479" t="s">
        <v>381</v>
      </c>
      <c r="P2479" t="s">
        <v>382</v>
      </c>
      <c r="Q2479" t="s">
        <v>34</v>
      </c>
      <c r="R2479" t="s">
        <v>383</v>
      </c>
      <c r="S2479" t="s">
        <v>384</v>
      </c>
      <c r="T2479" t="s">
        <v>385</v>
      </c>
      <c r="U2479" t="s">
        <v>307</v>
      </c>
      <c r="V2479" t="s">
        <v>307</v>
      </c>
      <c r="W2479" t="s">
        <v>386</v>
      </c>
      <c r="X2479" t="s">
        <v>387</v>
      </c>
      <c r="Y2479" t="s">
        <v>42</v>
      </c>
    </row>
    <row r="2480" spans="1:25" x14ac:dyDescent="0.25">
      <c r="A2480">
        <v>10350</v>
      </c>
      <c r="B2480">
        <v>46</v>
      </c>
      <c r="C2480" t="s">
        <v>550</v>
      </c>
      <c r="D2480">
        <v>11</v>
      </c>
      <c r="E2480" t="s">
        <v>4313</v>
      </c>
      <c r="F2480" t="s">
        <v>682</v>
      </c>
      <c r="G2480" t="s">
        <v>28</v>
      </c>
      <c r="H2480">
        <v>4</v>
      </c>
      <c r="I2480">
        <v>12</v>
      </c>
      <c r="J2480">
        <v>2004</v>
      </c>
      <c r="K2480" t="s">
        <v>2075</v>
      </c>
      <c r="L2480">
        <v>66</v>
      </c>
      <c r="M2480" t="s">
        <v>4284</v>
      </c>
      <c r="N2480" t="s">
        <v>268</v>
      </c>
      <c r="O2480" t="s">
        <v>269</v>
      </c>
      <c r="P2480" t="s">
        <v>270</v>
      </c>
      <c r="Q2480" t="s">
        <v>34</v>
      </c>
      <c r="R2480" t="s">
        <v>271</v>
      </c>
      <c r="S2480" t="s">
        <v>34</v>
      </c>
      <c r="T2480" t="s">
        <v>272</v>
      </c>
      <c r="U2480" t="s">
        <v>273</v>
      </c>
      <c r="V2480" t="s">
        <v>52</v>
      </c>
      <c r="W2480" t="s">
        <v>274</v>
      </c>
      <c r="X2480" t="s">
        <v>275</v>
      </c>
      <c r="Y2480" t="s">
        <v>65</v>
      </c>
    </row>
    <row r="2481" spans="1:25" x14ac:dyDescent="0.25">
      <c r="A2481">
        <v>10373</v>
      </c>
      <c r="B2481">
        <v>44</v>
      </c>
      <c r="C2481" t="s">
        <v>77</v>
      </c>
      <c r="D2481">
        <v>14</v>
      </c>
      <c r="E2481" t="s">
        <v>4314</v>
      </c>
      <c r="F2481" t="s">
        <v>687</v>
      </c>
      <c r="G2481" t="s">
        <v>28</v>
      </c>
      <c r="H2481">
        <v>1</v>
      </c>
      <c r="I2481">
        <v>1</v>
      </c>
      <c r="J2481">
        <v>2005</v>
      </c>
      <c r="K2481" t="s">
        <v>2075</v>
      </c>
      <c r="L2481">
        <v>66</v>
      </c>
      <c r="M2481" t="s">
        <v>4284</v>
      </c>
      <c r="N2481" t="s">
        <v>688</v>
      </c>
      <c r="O2481" t="s">
        <v>689</v>
      </c>
      <c r="P2481" t="s">
        <v>690</v>
      </c>
      <c r="Q2481" t="s">
        <v>34</v>
      </c>
      <c r="R2481" t="s">
        <v>691</v>
      </c>
      <c r="S2481" t="s">
        <v>34</v>
      </c>
      <c r="T2481" t="s">
        <v>692</v>
      </c>
      <c r="U2481" t="s">
        <v>196</v>
      </c>
      <c r="V2481" t="s">
        <v>52</v>
      </c>
      <c r="W2481" t="s">
        <v>693</v>
      </c>
      <c r="X2481" t="s">
        <v>694</v>
      </c>
      <c r="Y2481" t="s">
        <v>65</v>
      </c>
    </row>
    <row r="2482" spans="1:25" x14ac:dyDescent="0.25">
      <c r="A2482">
        <v>10385</v>
      </c>
      <c r="B2482">
        <v>25</v>
      </c>
      <c r="C2482" t="s">
        <v>4315</v>
      </c>
      <c r="D2482">
        <v>1</v>
      </c>
      <c r="E2482" t="s">
        <v>4316</v>
      </c>
      <c r="F2482" t="s">
        <v>3584</v>
      </c>
      <c r="G2482" t="s">
        <v>28</v>
      </c>
      <c r="H2482">
        <v>1</v>
      </c>
      <c r="I2482">
        <v>2</v>
      </c>
      <c r="J2482">
        <v>2005</v>
      </c>
      <c r="K2482" t="s">
        <v>2075</v>
      </c>
      <c r="L2482">
        <v>66</v>
      </c>
      <c r="M2482" t="s">
        <v>4284</v>
      </c>
      <c r="N2482" t="s">
        <v>417</v>
      </c>
      <c r="O2482" t="s">
        <v>418</v>
      </c>
      <c r="P2482" t="s">
        <v>419</v>
      </c>
      <c r="Q2482" t="s">
        <v>34</v>
      </c>
      <c r="R2482" t="s">
        <v>420</v>
      </c>
      <c r="S2482" t="s">
        <v>73</v>
      </c>
      <c r="T2482" t="s">
        <v>167</v>
      </c>
      <c r="U2482" t="s">
        <v>38</v>
      </c>
      <c r="V2482" t="s">
        <v>39</v>
      </c>
      <c r="W2482" t="s">
        <v>421</v>
      </c>
      <c r="X2482" t="s">
        <v>422</v>
      </c>
      <c r="Y2482" t="s">
        <v>42</v>
      </c>
    </row>
    <row r="2483" spans="1:25" x14ac:dyDescent="0.25">
      <c r="A2483">
        <v>10396</v>
      </c>
      <c r="B2483">
        <v>39</v>
      </c>
      <c r="C2483" t="s">
        <v>4317</v>
      </c>
      <c r="D2483">
        <v>1</v>
      </c>
      <c r="E2483" t="s">
        <v>4318</v>
      </c>
      <c r="F2483" t="s">
        <v>1124</v>
      </c>
      <c r="G2483" t="s">
        <v>28</v>
      </c>
      <c r="H2483">
        <v>1</v>
      </c>
      <c r="I2483">
        <v>3</v>
      </c>
      <c r="J2483">
        <v>2005</v>
      </c>
      <c r="K2483" t="s">
        <v>2075</v>
      </c>
      <c r="L2483">
        <v>66</v>
      </c>
      <c r="M2483" t="s">
        <v>4284</v>
      </c>
      <c r="N2483" t="s">
        <v>417</v>
      </c>
      <c r="O2483" t="s">
        <v>418</v>
      </c>
      <c r="P2483" t="s">
        <v>419</v>
      </c>
      <c r="Q2483" t="s">
        <v>34</v>
      </c>
      <c r="R2483" t="s">
        <v>420</v>
      </c>
      <c r="S2483" t="s">
        <v>73</v>
      </c>
      <c r="T2483" t="s">
        <v>167</v>
      </c>
      <c r="U2483" t="s">
        <v>38</v>
      </c>
      <c r="V2483" t="s">
        <v>39</v>
      </c>
      <c r="W2483" t="s">
        <v>421</v>
      </c>
      <c r="X2483" t="s">
        <v>422</v>
      </c>
      <c r="Y2483" t="s">
        <v>42</v>
      </c>
    </row>
    <row r="2484" spans="1:25" x14ac:dyDescent="0.25">
      <c r="A2484">
        <v>10414</v>
      </c>
      <c r="B2484">
        <v>37</v>
      </c>
      <c r="C2484" t="s">
        <v>4300</v>
      </c>
      <c r="D2484">
        <v>6</v>
      </c>
      <c r="E2484" t="s">
        <v>4319</v>
      </c>
      <c r="F2484" t="s">
        <v>707</v>
      </c>
      <c r="G2484" t="s">
        <v>708</v>
      </c>
      <c r="H2484">
        <v>2</v>
      </c>
      <c r="I2484">
        <v>5</v>
      </c>
      <c r="J2484">
        <v>2005</v>
      </c>
      <c r="K2484" t="s">
        <v>2075</v>
      </c>
      <c r="L2484">
        <v>66</v>
      </c>
      <c r="M2484" t="s">
        <v>4284</v>
      </c>
      <c r="N2484" t="s">
        <v>656</v>
      </c>
      <c r="O2484" t="s">
        <v>657</v>
      </c>
      <c r="P2484" t="s">
        <v>658</v>
      </c>
      <c r="Q2484" t="s">
        <v>34</v>
      </c>
      <c r="R2484" t="s">
        <v>659</v>
      </c>
      <c r="S2484" t="s">
        <v>185</v>
      </c>
      <c r="T2484" t="s">
        <v>660</v>
      </c>
      <c r="U2484" t="s">
        <v>38</v>
      </c>
      <c r="V2484" t="s">
        <v>39</v>
      </c>
      <c r="W2484" t="s">
        <v>661</v>
      </c>
      <c r="X2484" t="s">
        <v>94</v>
      </c>
      <c r="Y2484" t="s">
        <v>42</v>
      </c>
    </row>
    <row r="2485" spans="1:25" x14ac:dyDescent="0.25">
      <c r="A2485">
        <v>10106</v>
      </c>
      <c r="B2485">
        <v>31</v>
      </c>
      <c r="C2485" t="s">
        <v>77</v>
      </c>
      <c r="D2485">
        <v>7</v>
      </c>
      <c r="E2485" t="s">
        <v>4320</v>
      </c>
      <c r="F2485" t="s">
        <v>1501</v>
      </c>
      <c r="G2485" t="s">
        <v>28</v>
      </c>
      <c r="H2485">
        <v>1</v>
      </c>
      <c r="I2485">
        <v>2</v>
      </c>
      <c r="J2485">
        <v>2003</v>
      </c>
      <c r="K2485" t="s">
        <v>1502</v>
      </c>
      <c r="L2485">
        <v>91</v>
      </c>
      <c r="M2485" t="s">
        <v>4321</v>
      </c>
      <c r="N2485" t="s">
        <v>1369</v>
      </c>
      <c r="O2485" t="s">
        <v>1370</v>
      </c>
      <c r="P2485" t="s">
        <v>1371</v>
      </c>
      <c r="Q2485" t="s">
        <v>34</v>
      </c>
      <c r="R2485" t="s">
        <v>1372</v>
      </c>
      <c r="S2485" t="s">
        <v>34</v>
      </c>
      <c r="T2485" t="s">
        <v>1373</v>
      </c>
      <c r="U2485" t="s">
        <v>396</v>
      </c>
      <c r="V2485" t="s">
        <v>52</v>
      </c>
      <c r="W2485" t="s">
        <v>1374</v>
      </c>
      <c r="X2485" t="s">
        <v>1375</v>
      </c>
      <c r="Y2485" t="s">
        <v>65</v>
      </c>
    </row>
    <row r="2486" spans="1:25" x14ac:dyDescent="0.25">
      <c r="A2486">
        <v>10120</v>
      </c>
      <c r="B2486">
        <v>47</v>
      </c>
      <c r="C2486" t="s">
        <v>3248</v>
      </c>
      <c r="D2486">
        <v>13</v>
      </c>
      <c r="E2486" t="s">
        <v>4322</v>
      </c>
      <c r="F2486" t="s">
        <v>474</v>
      </c>
      <c r="G2486" t="s">
        <v>28</v>
      </c>
      <c r="H2486">
        <v>2</v>
      </c>
      <c r="I2486">
        <v>4</v>
      </c>
      <c r="J2486">
        <v>2003</v>
      </c>
      <c r="K2486" t="s">
        <v>1502</v>
      </c>
      <c r="L2486">
        <v>91</v>
      </c>
      <c r="M2486" t="s">
        <v>4321</v>
      </c>
      <c r="N2486" t="s">
        <v>132</v>
      </c>
      <c r="O2486" t="s">
        <v>133</v>
      </c>
      <c r="P2486" t="s">
        <v>134</v>
      </c>
      <c r="Q2486" t="s">
        <v>135</v>
      </c>
      <c r="R2486" t="s">
        <v>136</v>
      </c>
      <c r="S2486" t="s">
        <v>137</v>
      </c>
      <c r="T2486" t="s">
        <v>138</v>
      </c>
      <c r="U2486" t="s">
        <v>139</v>
      </c>
      <c r="V2486" t="s">
        <v>140</v>
      </c>
      <c r="W2486" t="s">
        <v>141</v>
      </c>
      <c r="X2486" t="s">
        <v>142</v>
      </c>
      <c r="Y2486" t="s">
        <v>65</v>
      </c>
    </row>
    <row r="2487" spans="1:25" x14ac:dyDescent="0.25">
      <c r="A2487">
        <v>10133</v>
      </c>
      <c r="B2487">
        <v>24</v>
      </c>
      <c r="C2487" t="s">
        <v>4323</v>
      </c>
      <c r="D2487">
        <v>8</v>
      </c>
      <c r="E2487" t="s">
        <v>4324</v>
      </c>
      <c r="F2487" t="s">
        <v>1850</v>
      </c>
      <c r="G2487" t="s">
        <v>28</v>
      </c>
      <c r="H2487">
        <v>2</v>
      </c>
      <c r="I2487">
        <v>6</v>
      </c>
      <c r="J2487">
        <v>2003</v>
      </c>
      <c r="K2487" t="s">
        <v>1502</v>
      </c>
      <c r="L2487">
        <v>91</v>
      </c>
      <c r="M2487" t="s">
        <v>4321</v>
      </c>
      <c r="N2487" t="s">
        <v>268</v>
      </c>
      <c r="O2487" t="s">
        <v>269</v>
      </c>
      <c r="P2487" t="s">
        <v>270</v>
      </c>
      <c r="Q2487" t="s">
        <v>34</v>
      </c>
      <c r="R2487" t="s">
        <v>271</v>
      </c>
      <c r="S2487" t="s">
        <v>34</v>
      </c>
      <c r="T2487" t="s">
        <v>272</v>
      </c>
      <c r="U2487" t="s">
        <v>273</v>
      </c>
      <c r="V2487" t="s">
        <v>52</v>
      </c>
      <c r="W2487" t="s">
        <v>274</v>
      </c>
      <c r="X2487" t="s">
        <v>275</v>
      </c>
      <c r="Y2487" t="s">
        <v>42</v>
      </c>
    </row>
    <row r="2488" spans="1:25" x14ac:dyDescent="0.25">
      <c r="A2488">
        <v>10143</v>
      </c>
      <c r="B2488">
        <v>36</v>
      </c>
      <c r="C2488" t="s">
        <v>77</v>
      </c>
      <c r="D2488">
        <v>2</v>
      </c>
      <c r="E2488" t="s">
        <v>4325</v>
      </c>
      <c r="F2488" t="s">
        <v>581</v>
      </c>
      <c r="G2488" t="s">
        <v>28</v>
      </c>
      <c r="H2488">
        <v>3</v>
      </c>
      <c r="I2488">
        <v>8</v>
      </c>
      <c r="J2488">
        <v>2003</v>
      </c>
      <c r="K2488" t="s">
        <v>1502</v>
      </c>
      <c r="L2488">
        <v>91</v>
      </c>
      <c r="M2488" t="s">
        <v>4321</v>
      </c>
      <c r="N2488" t="s">
        <v>582</v>
      </c>
      <c r="O2488" t="s">
        <v>583</v>
      </c>
      <c r="P2488" t="s">
        <v>584</v>
      </c>
      <c r="Q2488" t="s">
        <v>34</v>
      </c>
      <c r="R2488" t="s">
        <v>251</v>
      </c>
      <c r="S2488" t="s">
        <v>185</v>
      </c>
      <c r="T2488" t="s">
        <v>252</v>
      </c>
      <c r="U2488" t="s">
        <v>38</v>
      </c>
      <c r="V2488" t="s">
        <v>39</v>
      </c>
      <c r="W2488" t="s">
        <v>585</v>
      </c>
      <c r="X2488" t="s">
        <v>586</v>
      </c>
      <c r="Y2488" t="s">
        <v>65</v>
      </c>
    </row>
    <row r="2489" spans="1:25" x14ac:dyDescent="0.25">
      <c r="A2489">
        <v>10156</v>
      </c>
      <c r="B2489">
        <v>48</v>
      </c>
      <c r="C2489" t="s">
        <v>77</v>
      </c>
      <c r="D2489">
        <v>2</v>
      </c>
      <c r="E2489" t="s">
        <v>4326</v>
      </c>
      <c r="F2489" t="s">
        <v>4144</v>
      </c>
      <c r="G2489" t="s">
        <v>28</v>
      </c>
      <c r="H2489">
        <v>4</v>
      </c>
      <c r="I2489">
        <v>10</v>
      </c>
      <c r="J2489">
        <v>2003</v>
      </c>
      <c r="K2489" t="s">
        <v>1502</v>
      </c>
      <c r="L2489">
        <v>91</v>
      </c>
      <c r="M2489" t="s">
        <v>4321</v>
      </c>
      <c r="N2489" t="s">
        <v>268</v>
      </c>
      <c r="O2489" t="s">
        <v>269</v>
      </c>
      <c r="P2489" t="s">
        <v>270</v>
      </c>
      <c r="Q2489" t="s">
        <v>34</v>
      </c>
      <c r="R2489" t="s">
        <v>271</v>
      </c>
      <c r="S2489" t="s">
        <v>34</v>
      </c>
      <c r="T2489" t="s">
        <v>272</v>
      </c>
      <c r="U2489" t="s">
        <v>273</v>
      </c>
      <c r="V2489" t="s">
        <v>52</v>
      </c>
      <c r="W2489" t="s">
        <v>274</v>
      </c>
      <c r="X2489" t="s">
        <v>275</v>
      </c>
      <c r="Y2489" t="s">
        <v>65</v>
      </c>
    </row>
    <row r="2490" spans="1:25" x14ac:dyDescent="0.25">
      <c r="A2490">
        <v>10168</v>
      </c>
      <c r="B2490">
        <v>28</v>
      </c>
      <c r="C2490" t="s">
        <v>3286</v>
      </c>
      <c r="D2490">
        <v>14</v>
      </c>
      <c r="E2490" t="s">
        <v>3287</v>
      </c>
      <c r="F2490" t="s">
        <v>87</v>
      </c>
      <c r="G2490" t="s">
        <v>28</v>
      </c>
      <c r="H2490">
        <v>4</v>
      </c>
      <c r="I2490">
        <v>10</v>
      </c>
      <c r="J2490">
        <v>2003</v>
      </c>
      <c r="K2490" t="s">
        <v>1502</v>
      </c>
      <c r="L2490">
        <v>91</v>
      </c>
      <c r="M2490" t="s">
        <v>4321</v>
      </c>
      <c r="N2490" t="s">
        <v>88</v>
      </c>
      <c r="O2490" t="s">
        <v>89</v>
      </c>
      <c r="P2490" t="s">
        <v>90</v>
      </c>
      <c r="Q2490" t="s">
        <v>34</v>
      </c>
      <c r="R2490" t="s">
        <v>91</v>
      </c>
      <c r="S2490" t="s">
        <v>73</v>
      </c>
      <c r="T2490" t="s">
        <v>92</v>
      </c>
      <c r="U2490" t="s">
        <v>38</v>
      </c>
      <c r="V2490" t="s">
        <v>39</v>
      </c>
      <c r="W2490" t="s">
        <v>93</v>
      </c>
      <c r="X2490" t="s">
        <v>94</v>
      </c>
      <c r="Y2490" t="s">
        <v>42</v>
      </c>
    </row>
    <row r="2491" spans="1:25" x14ac:dyDescent="0.25">
      <c r="A2491">
        <v>10199</v>
      </c>
      <c r="B2491">
        <v>48</v>
      </c>
      <c r="C2491" t="s">
        <v>4327</v>
      </c>
      <c r="D2491">
        <v>2</v>
      </c>
      <c r="E2491" t="s">
        <v>4328</v>
      </c>
      <c r="F2491" t="s">
        <v>117</v>
      </c>
      <c r="G2491" t="s">
        <v>28</v>
      </c>
      <c r="H2491">
        <v>4</v>
      </c>
      <c r="I2491">
        <v>12</v>
      </c>
      <c r="J2491">
        <v>2003</v>
      </c>
      <c r="K2491" t="s">
        <v>1502</v>
      </c>
      <c r="L2491">
        <v>91</v>
      </c>
      <c r="M2491" t="s">
        <v>4321</v>
      </c>
      <c r="N2491" t="s">
        <v>358</v>
      </c>
      <c r="O2491" t="s">
        <v>359</v>
      </c>
      <c r="P2491" t="s">
        <v>360</v>
      </c>
      <c r="Q2491" t="s">
        <v>34</v>
      </c>
      <c r="R2491" t="s">
        <v>361</v>
      </c>
      <c r="S2491" t="s">
        <v>73</v>
      </c>
      <c r="T2491" t="s">
        <v>158</v>
      </c>
      <c r="U2491" t="s">
        <v>38</v>
      </c>
      <c r="V2491" t="s">
        <v>39</v>
      </c>
      <c r="W2491" t="s">
        <v>362</v>
      </c>
      <c r="X2491" t="s">
        <v>363</v>
      </c>
      <c r="Y2491" t="s">
        <v>65</v>
      </c>
    </row>
    <row r="2492" spans="1:25" x14ac:dyDescent="0.25">
      <c r="A2492">
        <v>10210</v>
      </c>
      <c r="B2492">
        <v>21</v>
      </c>
      <c r="C2492" t="s">
        <v>4329</v>
      </c>
      <c r="D2492">
        <v>12</v>
      </c>
      <c r="E2492" t="s">
        <v>4330</v>
      </c>
      <c r="F2492" t="s">
        <v>483</v>
      </c>
      <c r="G2492" t="s">
        <v>28</v>
      </c>
      <c r="H2492">
        <v>1</v>
      </c>
      <c r="I2492">
        <v>1</v>
      </c>
      <c r="J2492">
        <v>2004</v>
      </c>
      <c r="K2492" t="s">
        <v>1502</v>
      </c>
      <c r="L2492">
        <v>91</v>
      </c>
      <c r="M2492" t="s">
        <v>4321</v>
      </c>
      <c r="N2492" t="s">
        <v>484</v>
      </c>
      <c r="O2492" t="s">
        <v>485</v>
      </c>
      <c r="P2492" t="s">
        <v>486</v>
      </c>
      <c r="Q2492" t="s">
        <v>34</v>
      </c>
      <c r="R2492" t="s">
        <v>487</v>
      </c>
      <c r="S2492" t="s">
        <v>487</v>
      </c>
      <c r="T2492" t="s">
        <v>488</v>
      </c>
      <c r="U2492" t="s">
        <v>307</v>
      </c>
      <c r="V2492" t="s">
        <v>307</v>
      </c>
      <c r="W2492" t="s">
        <v>489</v>
      </c>
      <c r="X2492" t="s">
        <v>490</v>
      </c>
      <c r="Y2492" t="s">
        <v>42</v>
      </c>
    </row>
    <row r="2493" spans="1:25" x14ac:dyDescent="0.25">
      <c r="A2493">
        <v>10223</v>
      </c>
      <c r="B2493">
        <v>25</v>
      </c>
      <c r="C2493" t="s">
        <v>77</v>
      </c>
      <c r="D2493">
        <v>14</v>
      </c>
      <c r="E2493" t="s">
        <v>4331</v>
      </c>
      <c r="F2493" t="s">
        <v>131</v>
      </c>
      <c r="G2493" t="s">
        <v>28</v>
      </c>
      <c r="H2493">
        <v>1</v>
      </c>
      <c r="I2493">
        <v>2</v>
      </c>
      <c r="J2493">
        <v>2004</v>
      </c>
      <c r="K2493" t="s">
        <v>1502</v>
      </c>
      <c r="L2493">
        <v>91</v>
      </c>
      <c r="M2493" t="s">
        <v>4321</v>
      </c>
      <c r="N2493" t="s">
        <v>132</v>
      </c>
      <c r="O2493" t="s">
        <v>133</v>
      </c>
      <c r="P2493" t="s">
        <v>134</v>
      </c>
      <c r="Q2493" t="s">
        <v>135</v>
      </c>
      <c r="R2493" t="s">
        <v>136</v>
      </c>
      <c r="S2493" t="s">
        <v>137</v>
      </c>
      <c r="T2493" t="s">
        <v>138</v>
      </c>
      <c r="U2493" t="s">
        <v>139</v>
      </c>
      <c r="V2493" t="s">
        <v>140</v>
      </c>
      <c r="W2493" t="s">
        <v>141</v>
      </c>
      <c r="X2493" t="s">
        <v>142</v>
      </c>
      <c r="Y2493" t="s">
        <v>42</v>
      </c>
    </row>
    <row r="2494" spans="1:25" x14ac:dyDescent="0.25">
      <c r="A2494">
        <v>10235</v>
      </c>
      <c r="B2494">
        <v>25</v>
      </c>
      <c r="C2494" t="s">
        <v>77</v>
      </c>
      <c r="D2494">
        <v>8</v>
      </c>
      <c r="E2494" t="s">
        <v>4332</v>
      </c>
      <c r="F2494" t="s">
        <v>1859</v>
      </c>
      <c r="G2494" t="s">
        <v>28</v>
      </c>
      <c r="H2494">
        <v>2</v>
      </c>
      <c r="I2494">
        <v>4</v>
      </c>
      <c r="J2494">
        <v>2004</v>
      </c>
      <c r="K2494" t="s">
        <v>1502</v>
      </c>
      <c r="L2494">
        <v>91</v>
      </c>
      <c r="M2494" t="s">
        <v>4321</v>
      </c>
      <c r="N2494" t="s">
        <v>648</v>
      </c>
      <c r="O2494" t="s">
        <v>649</v>
      </c>
      <c r="P2494" t="s">
        <v>650</v>
      </c>
      <c r="Q2494" t="s">
        <v>34</v>
      </c>
      <c r="R2494" t="s">
        <v>651</v>
      </c>
      <c r="S2494" t="s">
        <v>351</v>
      </c>
      <c r="T2494" t="s">
        <v>652</v>
      </c>
      <c r="U2494" t="s">
        <v>353</v>
      </c>
      <c r="V2494" t="s">
        <v>39</v>
      </c>
      <c r="W2494" t="s">
        <v>653</v>
      </c>
      <c r="X2494" t="s">
        <v>264</v>
      </c>
      <c r="Y2494" t="s">
        <v>42</v>
      </c>
    </row>
    <row r="2495" spans="1:25" x14ac:dyDescent="0.25">
      <c r="A2495">
        <v>10250</v>
      </c>
      <c r="B2495">
        <v>31</v>
      </c>
      <c r="C2495" t="s">
        <v>4333</v>
      </c>
      <c r="D2495">
        <v>9</v>
      </c>
      <c r="E2495" t="s">
        <v>4334</v>
      </c>
      <c r="F2495" t="s">
        <v>1523</v>
      </c>
      <c r="G2495" t="s">
        <v>28</v>
      </c>
      <c r="H2495">
        <v>2</v>
      </c>
      <c r="I2495">
        <v>5</v>
      </c>
      <c r="J2495">
        <v>2004</v>
      </c>
      <c r="K2495" t="s">
        <v>1502</v>
      </c>
      <c r="L2495">
        <v>91</v>
      </c>
      <c r="M2495" t="s">
        <v>4321</v>
      </c>
      <c r="N2495" t="s">
        <v>701</v>
      </c>
      <c r="O2495" t="s">
        <v>702</v>
      </c>
      <c r="P2495" t="s">
        <v>703</v>
      </c>
      <c r="Q2495" t="s">
        <v>34</v>
      </c>
      <c r="R2495" t="s">
        <v>704</v>
      </c>
      <c r="S2495" t="s">
        <v>73</v>
      </c>
      <c r="T2495" t="s">
        <v>92</v>
      </c>
      <c r="U2495" t="s">
        <v>38</v>
      </c>
      <c r="V2495" t="s">
        <v>39</v>
      </c>
      <c r="W2495" t="s">
        <v>149</v>
      </c>
      <c r="X2495" t="s">
        <v>705</v>
      </c>
      <c r="Y2495" t="s">
        <v>42</v>
      </c>
    </row>
    <row r="2496" spans="1:25" x14ac:dyDescent="0.25">
      <c r="A2496">
        <v>10262</v>
      </c>
      <c r="B2496">
        <v>40</v>
      </c>
      <c r="C2496" t="s">
        <v>4335</v>
      </c>
      <c r="D2496">
        <v>4</v>
      </c>
      <c r="E2496" t="s">
        <v>4336</v>
      </c>
      <c r="F2496" t="s">
        <v>1525</v>
      </c>
      <c r="G2496" t="s">
        <v>591</v>
      </c>
      <c r="H2496">
        <v>2</v>
      </c>
      <c r="I2496">
        <v>6</v>
      </c>
      <c r="J2496">
        <v>2004</v>
      </c>
      <c r="K2496" t="s">
        <v>1502</v>
      </c>
      <c r="L2496">
        <v>91</v>
      </c>
      <c r="M2496" t="s">
        <v>4321</v>
      </c>
      <c r="N2496" t="s">
        <v>268</v>
      </c>
      <c r="O2496" t="s">
        <v>269</v>
      </c>
      <c r="P2496" t="s">
        <v>270</v>
      </c>
      <c r="Q2496" t="s">
        <v>34</v>
      </c>
      <c r="R2496" t="s">
        <v>271</v>
      </c>
      <c r="S2496" t="s">
        <v>34</v>
      </c>
      <c r="T2496" t="s">
        <v>272</v>
      </c>
      <c r="U2496" t="s">
        <v>273</v>
      </c>
      <c r="V2496" t="s">
        <v>52</v>
      </c>
      <c r="W2496" t="s">
        <v>274</v>
      </c>
      <c r="X2496" t="s">
        <v>275</v>
      </c>
      <c r="Y2496" t="s">
        <v>65</v>
      </c>
    </row>
    <row r="2497" spans="1:25" x14ac:dyDescent="0.25">
      <c r="A2497">
        <v>10275</v>
      </c>
      <c r="B2497">
        <v>32</v>
      </c>
      <c r="C2497" t="s">
        <v>4337</v>
      </c>
      <c r="D2497">
        <v>14</v>
      </c>
      <c r="E2497" t="s">
        <v>4338</v>
      </c>
      <c r="F2497" t="s">
        <v>171</v>
      </c>
      <c r="G2497" t="s">
        <v>28</v>
      </c>
      <c r="H2497">
        <v>3</v>
      </c>
      <c r="I2497">
        <v>7</v>
      </c>
      <c r="J2497">
        <v>2004</v>
      </c>
      <c r="K2497" t="s">
        <v>1502</v>
      </c>
      <c r="L2497">
        <v>91</v>
      </c>
      <c r="M2497" t="s">
        <v>4321</v>
      </c>
      <c r="N2497" t="s">
        <v>172</v>
      </c>
      <c r="O2497" t="s">
        <v>173</v>
      </c>
      <c r="P2497" t="s">
        <v>174</v>
      </c>
      <c r="Q2497" t="s">
        <v>34</v>
      </c>
      <c r="R2497" t="s">
        <v>175</v>
      </c>
      <c r="S2497" t="s">
        <v>34</v>
      </c>
      <c r="T2497" t="s">
        <v>176</v>
      </c>
      <c r="U2497" t="s">
        <v>51</v>
      </c>
      <c r="V2497" t="s">
        <v>52</v>
      </c>
      <c r="W2497" t="s">
        <v>177</v>
      </c>
      <c r="X2497" t="s">
        <v>178</v>
      </c>
      <c r="Y2497" t="s">
        <v>42</v>
      </c>
    </row>
    <row r="2498" spans="1:25" x14ac:dyDescent="0.25">
      <c r="A2498">
        <v>10284</v>
      </c>
      <c r="B2498">
        <v>24</v>
      </c>
      <c r="C2498" t="s">
        <v>4327</v>
      </c>
      <c r="D2498">
        <v>6</v>
      </c>
      <c r="E2498" t="s">
        <v>4339</v>
      </c>
      <c r="F2498" t="s">
        <v>1528</v>
      </c>
      <c r="G2498" t="s">
        <v>28</v>
      </c>
      <c r="H2498">
        <v>3</v>
      </c>
      <c r="I2498">
        <v>8</v>
      </c>
      <c r="J2498">
        <v>2004</v>
      </c>
      <c r="K2498" t="s">
        <v>1502</v>
      </c>
      <c r="L2498">
        <v>91</v>
      </c>
      <c r="M2498" t="s">
        <v>4321</v>
      </c>
      <c r="N2498" t="s">
        <v>1327</v>
      </c>
      <c r="O2498" t="s">
        <v>1328</v>
      </c>
      <c r="P2498" t="s">
        <v>1329</v>
      </c>
      <c r="Q2498" t="s">
        <v>34</v>
      </c>
      <c r="R2498" t="s">
        <v>1330</v>
      </c>
      <c r="S2498" t="s">
        <v>34</v>
      </c>
      <c r="T2498" t="s">
        <v>1331</v>
      </c>
      <c r="U2498" t="s">
        <v>112</v>
      </c>
      <c r="V2498" t="s">
        <v>52</v>
      </c>
      <c r="W2498" t="s">
        <v>1332</v>
      </c>
      <c r="X2498" t="s">
        <v>1333</v>
      </c>
      <c r="Y2498" t="s">
        <v>42</v>
      </c>
    </row>
    <row r="2499" spans="1:25" x14ac:dyDescent="0.25">
      <c r="A2499">
        <v>10296</v>
      </c>
      <c r="B2499">
        <v>42</v>
      </c>
      <c r="C2499" t="s">
        <v>77</v>
      </c>
      <c r="D2499">
        <v>2</v>
      </c>
      <c r="E2499" t="s">
        <v>4340</v>
      </c>
      <c r="F2499" t="s">
        <v>1530</v>
      </c>
      <c r="G2499" t="s">
        <v>28</v>
      </c>
      <c r="H2499">
        <v>3</v>
      </c>
      <c r="I2499">
        <v>9</v>
      </c>
      <c r="J2499">
        <v>2004</v>
      </c>
      <c r="K2499" t="s">
        <v>1502</v>
      </c>
      <c r="L2499">
        <v>91</v>
      </c>
      <c r="M2499" t="s">
        <v>4321</v>
      </c>
      <c r="N2499" t="s">
        <v>1531</v>
      </c>
      <c r="O2499" t="s">
        <v>1532</v>
      </c>
      <c r="P2499" t="s">
        <v>1533</v>
      </c>
      <c r="Q2499" t="s">
        <v>34</v>
      </c>
      <c r="R2499" t="s">
        <v>1534</v>
      </c>
      <c r="S2499" t="s">
        <v>34</v>
      </c>
      <c r="T2499" t="s">
        <v>1535</v>
      </c>
      <c r="U2499" t="s">
        <v>810</v>
      </c>
      <c r="V2499" t="s">
        <v>52</v>
      </c>
      <c r="W2499" t="s">
        <v>1536</v>
      </c>
      <c r="X2499" t="s">
        <v>150</v>
      </c>
      <c r="Y2499" t="s">
        <v>65</v>
      </c>
    </row>
    <row r="2500" spans="1:25" x14ac:dyDescent="0.25">
      <c r="A2500">
        <v>10308</v>
      </c>
      <c r="B2500">
        <v>21</v>
      </c>
      <c r="C2500" t="s">
        <v>77</v>
      </c>
      <c r="D2500">
        <v>12</v>
      </c>
      <c r="E2500" t="s">
        <v>4341</v>
      </c>
      <c r="F2500" t="s">
        <v>200</v>
      </c>
      <c r="G2500" t="s">
        <v>28</v>
      </c>
      <c r="H2500">
        <v>4</v>
      </c>
      <c r="I2500">
        <v>10</v>
      </c>
      <c r="J2500">
        <v>2004</v>
      </c>
      <c r="K2500" t="s">
        <v>1502</v>
      </c>
      <c r="L2500">
        <v>91</v>
      </c>
      <c r="M2500" t="s">
        <v>4321</v>
      </c>
      <c r="N2500" t="s">
        <v>510</v>
      </c>
      <c r="O2500" t="s">
        <v>511</v>
      </c>
      <c r="P2500" t="s">
        <v>512</v>
      </c>
      <c r="Q2500" t="s">
        <v>34</v>
      </c>
      <c r="R2500" t="s">
        <v>513</v>
      </c>
      <c r="S2500" t="s">
        <v>36</v>
      </c>
      <c r="T2500" t="s">
        <v>514</v>
      </c>
      <c r="U2500" t="s">
        <v>38</v>
      </c>
      <c r="V2500" t="s">
        <v>39</v>
      </c>
      <c r="W2500" t="s">
        <v>149</v>
      </c>
      <c r="X2500" t="s">
        <v>363</v>
      </c>
      <c r="Y2500" t="s">
        <v>42</v>
      </c>
    </row>
    <row r="2501" spans="1:25" x14ac:dyDescent="0.25">
      <c r="A2501">
        <v>10316</v>
      </c>
      <c r="B2501">
        <v>34</v>
      </c>
      <c r="C2501" t="s">
        <v>3248</v>
      </c>
      <c r="D2501">
        <v>4</v>
      </c>
      <c r="E2501" t="s">
        <v>4342</v>
      </c>
      <c r="F2501" t="s">
        <v>665</v>
      </c>
      <c r="G2501" t="s">
        <v>28</v>
      </c>
      <c r="H2501">
        <v>4</v>
      </c>
      <c r="I2501">
        <v>11</v>
      </c>
      <c r="J2501">
        <v>2004</v>
      </c>
      <c r="K2501" t="s">
        <v>1502</v>
      </c>
      <c r="L2501">
        <v>91</v>
      </c>
      <c r="M2501" t="s">
        <v>4321</v>
      </c>
      <c r="N2501" t="s">
        <v>666</v>
      </c>
      <c r="O2501" t="s">
        <v>667</v>
      </c>
      <c r="P2501" t="s">
        <v>668</v>
      </c>
      <c r="Q2501" t="s">
        <v>34</v>
      </c>
      <c r="R2501" t="s">
        <v>669</v>
      </c>
      <c r="S2501" t="s">
        <v>670</v>
      </c>
      <c r="T2501" t="s">
        <v>671</v>
      </c>
      <c r="U2501" t="s">
        <v>262</v>
      </c>
      <c r="V2501" t="s">
        <v>52</v>
      </c>
      <c r="W2501" t="s">
        <v>672</v>
      </c>
      <c r="X2501" t="s">
        <v>673</v>
      </c>
      <c r="Y2501" t="s">
        <v>42</v>
      </c>
    </row>
    <row r="2502" spans="1:25" x14ac:dyDescent="0.25">
      <c r="A2502">
        <v>10328</v>
      </c>
      <c r="B2502">
        <v>27</v>
      </c>
      <c r="C2502" t="s">
        <v>77</v>
      </c>
      <c r="D2502">
        <v>8</v>
      </c>
      <c r="E2502" t="s">
        <v>4343</v>
      </c>
      <c r="F2502" t="s">
        <v>2490</v>
      </c>
      <c r="G2502" t="s">
        <v>28</v>
      </c>
      <c r="H2502">
        <v>4</v>
      </c>
      <c r="I2502">
        <v>11</v>
      </c>
      <c r="J2502">
        <v>2004</v>
      </c>
      <c r="K2502" t="s">
        <v>1502</v>
      </c>
      <c r="L2502">
        <v>91</v>
      </c>
      <c r="M2502" t="s">
        <v>4321</v>
      </c>
      <c r="N2502" t="s">
        <v>1369</v>
      </c>
      <c r="O2502" t="s">
        <v>1370</v>
      </c>
      <c r="P2502" t="s">
        <v>1371</v>
      </c>
      <c r="Q2502" t="s">
        <v>34</v>
      </c>
      <c r="R2502" t="s">
        <v>1372</v>
      </c>
      <c r="S2502" t="s">
        <v>34</v>
      </c>
      <c r="T2502" t="s">
        <v>1373</v>
      </c>
      <c r="U2502" t="s">
        <v>396</v>
      </c>
      <c r="V2502" t="s">
        <v>52</v>
      </c>
      <c r="W2502" t="s">
        <v>1374</v>
      </c>
      <c r="X2502" t="s">
        <v>1375</v>
      </c>
      <c r="Y2502" t="s">
        <v>42</v>
      </c>
    </row>
    <row r="2503" spans="1:25" x14ac:dyDescent="0.25">
      <c r="A2503">
        <v>10340</v>
      </c>
      <c r="B2503">
        <v>30</v>
      </c>
      <c r="C2503" t="s">
        <v>4344</v>
      </c>
      <c r="D2503">
        <v>5</v>
      </c>
      <c r="E2503" t="s">
        <v>4345</v>
      </c>
      <c r="F2503" t="s">
        <v>220</v>
      </c>
      <c r="G2503" t="s">
        <v>28</v>
      </c>
      <c r="H2503">
        <v>4</v>
      </c>
      <c r="I2503">
        <v>11</v>
      </c>
      <c r="J2503">
        <v>2004</v>
      </c>
      <c r="K2503" t="s">
        <v>1502</v>
      </c>
      <c r="L2503">
        <v>91</v>
      </c>
      <c r="M2503" t="s">
        <v>4321</v>
      </c>
      <c r="N2503" t="s">
        <v>611</v>
      </c>
      <c r="O2503" t="s">
        <v>612</v>
      </c>
      <c r="P2503" t="s">
        <v>613</v>
      </c>
      <c r="Q2503" t="s">
        <v>34</v>
      </c>
      <c r="R2503" t="s">
        <v>614</v>
      </c>
      <c r="S2503" t="s">
        <v>34</v>
      </c>
      <c r="T2503" t="s">
        <v>615</v>
      </c>
      <c r="U2503" t="s">
        <v>273</v>
      </c>
      <c r="V2503" t="s">
        <v>52</v>
      </c>
      <c r="W2503" t="s">
        <v>616</v>
      </c>
      <c r="X2503" t="s">
        <v>617</v>
      </c>
      <c r="Y2503" t="s">
        <v>42</v>
      </c>
    </row>
    <row r="2504" spans="1:25" x14ac:dyDescent="0.25">
      <c r="A2504">
        <v>10353</v>
      </c>
      <c r="B2504">
        <v>39</v>
      </c>
      <c r="C2504" t="s">
        <v>77</v>
      </c>
      <c r="D2504">
        <v>9</v>
      </c>
      <c r="E2504" t="s">
        <v>4346</v>
      </c>
      <c r="F2504" t="s">
        <v>1874</v>
      </c>
      <c r="G2504" t="s">
        <v>28</v>
      </c>
      <c r="H2504">
        <v>4</v>
      </c>
      <c r="I2504">
        <v>12</v>
      </c>
      <c r="J2504">
        <v>2004</v>
      </c>
      <c r="K2504" t="s">
        <v>1502</v>
      </c>
      <c r="L2504">
        <v>91</v>
      </c>
      <c r="M2504" t="s">
        <v>4321</v>
      </c>
      <c r="N2504" t="s">
        <v>1507</v>
      </c>
      <c r="O2504" t="s">
        <v>1508</v>
      </c>
      <c r="P2504" t="s">
        <v>1509</v>
      </c>
      <c r="Q2504" t="s">
        <v>34</v>
      </c>
      <c r="R2504" t="s">
        <v>1089</v>
      </c>
      <c r="S2504" t="s">
        <v>166</v>
      </c>
      <c r="T2504" t="s">
        <v>1510</v>
      </c>
      <c r="U2504" t="s">
        <v>38</v>
      </c>
      <c r="V2504" t="s">
        <v>39</v>
      </c>
      <c r="W2504" t="s">
        <v>1511</v>
      </c>
      <c r="X2504" t="s">
        <v>1512</v>
      </c>
      <c r="Y2504" t="s">
        <v>65</v>
      </c>
    </row>
    <row r="2505" spans="1:25" x14ac:dyDescent="0.25">
      <c r="A2505">
        <v>10361</v>
      </c>
      <c r="B2505">
        <v>20</v>
      </c>
      <c r="C2505" t="s">
        <v>4347</v>
      </c>
      <c r="D2505">
        <v>4</v>
      </c>
      <c r="E2505" t="s">
        <v>4348</v>
      </c>
      <c r="F2505" t="s">
        <v>232</v>
      </c>
      <c r="G2505" t="s">
        <v>28</v>
      </c>
      <c r="H2505">
        <v>4</v>
      </c>
      <c r="I2505">
        <v>12</v>
      </c>
      <c r="J2505">
        <v>2004</v>
      </c>
      <c r="K2505" t="s">
        <v>1502</v>
      </c>
      <c r="L2505">
        <v>91</v>
      </c>
      <c r="M2505" t="s">
        <v>4321</v>
      </c>
      <c r="N2505" t="s">
        <v>233</v>
      </c>
      <c r="O2505" t="s">
        <v>234</v>
      </c>
      <c r="P2505" t="s">
        <v>235</v>
      </c>
      <c r="Q2505" t="s">
        <v>236</v>
      </c>
      <c r="R2505" t="s">
        <v>237</v>
      </c>
      <c r="S2505" t="s">
        <v>238</v>
      </c>
      <c r="T2505" t="s">
        <v>239</v>
      </c>
      <c r="U2505" t="s">
        <v>139</v>
      </c>
      <c r="V2505" t="s">
        <v>140</v>
      </c>
      <c r="W2505" t="s">
        <v>240</v>
      </c>
      <c r="X2505" t="s">
        <v>241</v>
      </c>
      <c r="Y2505" t="s">
        <v>42</v>
      </c>
    </row>
    <row r="2506" spans="1:25" x14ac:dyDescent="0.25">
      <c r="A2506">
        <v>10375</v>
      </c>
      <c r="B2506">
        <v>37</v>
      </c>
      <c r="C2506" t="s">
        <v>4349</v>
      </c>
      <c r="D2506">
        <v>6</v>
      </c>
      <c r="E2506" t="s">
        <v>4350</v>
      </c>
      <c r="F2506" t="s">
        <v>244</v>
      </c>
      <c r="G2506" t="s">
        <v>28</v>
      </c>
      <c r="H2506">
        <v>1</v>
      </c>
      <c r="I2506">
        <v>2</v>
      </c>
      <c r="J2506">
        <v>2005</v>
      </c>
      <c r="K2506" t="s">
        <v>1502</v>
      </c>
      <c r="L2506">
        <v>91</v>
      </c>
      <c r="M2506" t="s">
        <v>4321</v>
      </c>
      <c r="N2506" t="s">
        <v>172</v>
      </c>
      <c r="O2506" t="s">
        <v>173</v>
      </c>
      <c r="P2506" t="s">
        <v>174</v>
      </c>
      <c r="Q2506" t="s">
        <v>34</v>
      </c>
      <c r="R2506" t="s">
        <v>175</v>
      </c>
      <c r="S2506" t="s">
        <v>34</v>
      </c>
      <c r="T2506" t="s">
        <v>176</v>
      </c>
      <c r="U2506" t="s">
        <v>51</v>
      </c>
      <c r="V2506" t="s">
        <v>52</v>
      </c>
      <c r="W2506" t="s">
        <v>177</v>
      </c>
      <c r="X2506" t="s">
        <v>178</v>
      </c>
      <c r="Y2506" t="s">
        <v>65</v>
      </c>
    </row>
    <row r="2507" spans="1:25" x14ac:dyDescent="0.25">
      <c r="A2507">
        <v>10388</v>
      </c>
      <c r="B2507">
        <v>46</v>
      </c>
      <c r="C2507" t="s">
        <v>77</v>
      </c>
      <c r="D2507">
        <v>2</v>
      </c>
      <c r="E2507" t="s">
        <v>4351</v>
      </c>
      <c r="F2507" t="s">
        <v>247</v>
      </c>
      <c r="G2507" t="s">
        <v>28</v>
      </c>
      <c r="H2507">
        <v>1</v>
      </c>
      <c r="I2507">
        <v>3</v>
      </c>
      <c r="J2507">
        <v>2005</v>
      </c>
      <c r="K2507" t="s">
        <v>1502</v>
      </c>
      <c r="L2507">
        <v>91</v>
      </c>
      <c r="M2507" t="s">
        <v>4321</v>
      </c>
      <c r="N2507" t="s">
        <v>248</v>
      </c>
      <c r="O2507" t="s">
        <v>249</v>
      </c>
      <c r="P2507" t="s">
        <v>250</v>
      </c>
      <c r="Q2507" t="s">
        <v>34</v>
      </c>
      <c r="R2507" t="s">
        <v>251</v>
      </c>
      <c r="S2507" t="s">
        <v>185</v>
      </c>
      <c r="T2507" t="s">
        <v>252</v>
      </c>
      <c r="U2507" t="s">
        <v>38</v>
      </c>
      <c r="V2507" t="s">
        <v>39</v>
      </c>
      <c r="W2507" t="s">
        <v>253</v>
      </c>
      <c r="X2507" t="s">
        <v>254</v>
      </c>
      <c r="Y2507" t="s">
        <v>229</v>
      </c>
    </row>
    <row r="2508" spans="1:25" x14ac:dyDescent="0.25">
      <c r="A2508">
        <v>10398</v>
      </c>
      <c r="B2508">
        <v>47</v>
      </c>
      <c r="C2508" t="s">
        <v>4352</v>
      </c>
      <c r="D2508">
        <v>6</v>
      </c>
      <c r="E2508" t="s">
        <v>4353</v>
      </c>
      <c r="F2508" t="s">
        <v>1559</v>
      </c>
      <c r="G2508" t="s">
        <v>28</v>
      </c>
      <c r="H2508">
        <v>1</v>
      </c>
      <c r="I2508">
        <v>3</v>
      </c>
      <c r="J2508">
        <v>2005</v>
      </c>
      <c r="K2508" t="s">
        <v>1502</v>
      </c>
      <c r="L2508">
        <v>91</v>
      </c>
      <c r="M2508" t="s">
        <v>4321</v>
      </c>
      <c r="N2508" t="s">
        <v>46</v>
      </c>
      <c r="O2508" t="s">
        <v>47</v>
      </c>
      <c r="P2508" t="s">
        <v>48</v>
      </c>
      <c r="Q2508" t="s">
        <v>34</v>
      </c>
      <c r="R2508" t="s">
        <v>49</v>
      </c>
      <c r="S2508" t="s">
        <v>34</v>
      </c>
      <c r="T2508" t="s">
        <v>50</v>
      </c>
      <c r="U2508" t="s">
        <v>51</v>
      </c>
      <c r="V2508" t="s">
        <v>52</v>
      </c>
      <c r="W2508" t="s">
        <v>53</v>
      </c>
      <c r="X2508" t="s">
        <v>54</v>
      </c>
      <c r="Y2508" t="s">
        <v>65</v>
      </c>
    </row>
    <row r="2509" spans="1:25" x14ac:dyDescent="0.25">
      <c r="A2509">
        <v>10401</v>
      </c>
      <c r="B2509">
        <v>11</v>
      </c>
      <c r="C2509" t="s">
        <v>77</v>
      </c>
      <c r="D2509">
        <v>8</v>
      </c>
      <c r="E2509" t="s">
        <v>4354</v>
      </c>
      <c r="F2509" t="s">
        <v>1880</v>
      </c>
      <c r="G2509" t="s">
        <v>708</v>
      </c>
      <c r="H2509">
        <v>2</v>
      </c>
      <c r="I2509">
        <v>4</v>
      </c>
      <c r="J2509">
        <v>2005</v>
      </c>
      <c r="K2509" t="s">
        <v>1502</v>
      </c>
      <c r="L2509">
        <v>91</v>
      </c>
      <c r="M2509" t="s">
        <v>4321</v>
      </c>
      <c r="N2509" t="s">
        <v>153</v>
      </c>
      <c r="O2509" t="s">
        <v>154</v>
      </c>
      <c r="P2509" t="s">
        <v>155</v>
      </c>
      <c r="Q2509" t="s">
        <v>34</v>
      </c>
      <c r="R2509" t="s">
        <v>156</v>
      </c>
      <c r="S2509" t="s">
        <v>157</v>
      </c>
      <c r="T2509" t="s">
        <v>158</v>
      </c>
      <c r="U2509" t="s">
        <v>38</v>
      </c>
      <c r="V2509" t="s">
        <v>39</v>
      </c>
      <c r="W2509" t="s">
        <v>84</v>
      </c>
      <c r="X2509" t="s">
        <v>159</v>
      </c>
      <c r="Y2509" t="s">
        <v>42</v>
      </c>
    </row>
    <row r="2510" spans="1:25" x14ac:dyDescent="0.25">
      <c r="A2510">
        <v>10416</v>
      </c>
      <c r="B2510">
        <v>23</v>
      </c>
      <c r="C2510" t="s">
        <v>4333</v>
      </c>
      <c r="D2510">
        <v>9</v>
      </c>
      <c r="E2510" t="s">
        <v>4355</v>
      </c>
      <c r="F2510" t="s">
        <v>1562</v>
      </c>
      <c r="G2510" t="s">
        <v>28</v>
      </c>
      <c r="H2510">
        <v>2</v>
      </c>
      <c r="I2510">
        <v>5</v>
      </c>
      <c r="J2510">
        <v>2005</v>
      </c>
      <c r="K2510" t="s">
        <v>1502</v>
      </c>
      <c r="L2510">
        <v>91</v>
      </c>
      <c r="M2510" t="s">
        <v>4321</v>
      </c>
      <c r="N2510" t="s">
        <v>831</v>
      </c>
      <c r="O2510" t="s">
        <v>832</v>
      </c>
      <c r="P2510" t="s">
        <v>833</v>
      </c>
      <c r="Q2510" t="s">
        <v>34</v>
      </c>
      <c r="R2510" t="s">
        <v>834</v>
      </c>
      <c r="S2510" t="s">
        <v>34</v>
      </c>
      <c r="T2510" t="s">
        <v>835</v>
      </c>
      <c r="U2510" t="s">
        <v>396</v>
      </c>
      <c r="V2510" t="s">
        <v>52</v>
      </c>
      <c r="W2510" t="s">
        <v>836</v>
      </c>
      <c r="X2510" t="s">
        <v>837</v>
      </c>
      <c r="Y2510" t="s">
        <v>42</v>
      </c>
    </row>
    <row r="2511" spans="1:25" x14ac:dyDescent="0.25">
      <c r="A2511">
        <v>10105</v>
      </c>
      <c r="B2511">
        <v>29</v>
      </c>
      <c r="C2511" t="s">
        <v>4356</v>
      </c>
      <c r="D2511">
        <v>12</v>
      </c>
      <c r="E2511" t="s">
        <v>4357</v>
      </c>
      <c r="F2511" t="s">
        <v>560</v>
      </c>
      <c r="G2511" t="s">
        <v>28</v>
      </c>
      <c r="H2511">
        <v>1</v>
      </c>
      <c r="I2511">
        <v>2</v>
      </c>
      <c r="J2511">
        <v>2003</v>
      </c>
      <c r="K2511" t="s">
        <v>2075</v>
      </c>
      <c r="L2511">
        <v>86</v>
      </c>
      <c r="M2511" t="s">
        <v>4358</v>
      </c>
      <c r="N2511" t="s">
        <v>562</v>
      </c>
      <c r="O2511" t="s">
        <v>563</v>
      </c>
      <c r="P2511" t="s">
        <v>564</v>
      </c>
      <c r="Q2511" t="s">
        <v>34</v>
      </c>
      <c r="R2511" t="s">
        <v>565</v>
      </c>
      <c r="S2511" t="s">
        <v>34</v>
      </c>
      <c r="T2511" t="s">
        <v>566</v>
      </c>
      <c r="U2511" t="s">
        <v>567</v>
      </c>
      <c r="V2511" t="s">
        <v>52</v>
      </c>
      <c r="W2511" t="s">
        <v>568</v>
      </c>
      <c r="X2511" t="s">
        <v>569</v>
      </c>
      <c r="Y2511" t="s">
        <v>42</v>
      </c>
    </row>
    <row r="2512" spans="1:25" x14ac:dyDescent="0.25">
      <c r="A2512">
        <v>10117</v>
      </c>
      <c r="B2512">
        <v>38</v>
      </c>
      <c r="C2512" t="s">
        <v>4359</v>
      </c>
      <c r="D2512">
        <v>6</v>
      </c>
      <c r="E2512" t="s">
        <v>4360</v>
      </c>
      <c r="F2512" t="s">
        <v>882</v>
      </c>
      <c r="G2512" t="s">
        <v>28</v>
      </c>
      <c r="H2512">
        <v>2</v>
      </c>
      <c r="I2512">
        <v>4</v>
      </c>
      <c r="J2512">
        <v>2003</v>
      </c>
      <c r="K2512" t="s">
        <v>2075</v>
      </c>
      <c r="L2512">
        <v>86</v>
      </c>
      <c r="M2512" t="s">
        <v>4358</v>
      </c>
      <c r="N2512" t="s">
        <v>302</v>
      </c>
      <c r="O2512" t="s">
        <v>303</v>
      </c>
      <c r="P2512" t="s">
        <v>304</v>
      </c>
      <c r="Q2512" t="s">
        <v>34</v>
      </c>
      <c r="R2512" t="s">
        <v>305</v>
      </c>
      <c r="S2512" t="s">
        <v>34</v>
      </c>
      <c r="T2512" t="s">
        <v>306</v>
      </c>
      <c r="U2512" t="s">
        <v>305</v>
      </c>
      <c r="V2512" t="s">
        <v>307</v>
      </c>
      <c r="W2512" t="s">
        <v>308</v>
      </c>
      <c r="X2512" t="s">
        <v>309</v>
      </c>
      <c r="Y2512" t="s">
        <v>65</v>
      </c>
    </row>
    <row r="2513" spans="1:25" x14ac:dyDescent="0.25">
      <c r="A2513">
        <v>10128</v>
      </c>
      <c r="B2513">
        <v>32</v>
      </c>
      <c r="C2513" t="s">
        <v>4361</v>
      </c>
      <c r="D2513">
        <v>3</v>
      </c>
      <c r="E2513" t="s">
        <v>4362</v>
      </c>
      <c r="F2513" t="s">
        <v>2162</v>
      </c>
      <c r="G2513" t="s">
        <v>28</v>
      </c>
      <c r="H2513">
        <v>2</v>
      </c>
      <c r="I2513">
        <v>6</v>
      </c>
      <c r="J2513">
        <v>2003</v>
      </c>
      <c r="K2513" t="s">
        <v>2075</v>
      </c>
      <c r="L2513">
        <v>86</v>
      </c>
      <c r="M2513" t="s">
        <v>4358</v>
      </c>
      <c r="N2513" t="s">
        <v>268</v>
      </c>
      <c r="O2513" t="s">
        <v>269</v>
      </c>
      <c r="P2513" t="s">
        <v>270</v>
      </c>
      <c r="Q2513" t="s">
        <v>34</v>
      </c>
      <c r="R2513" t="s">
        <v>271</v>
      </c>
      <c r="S2513" t="s">
        <v>34</v>
      </c>
      <c r="T2513" t="s">
        <v>272</v>
      </c>
      <c r="U2513" t="s">
        <v>273</v>
      </c>
      <c r="V2513" t="s">
        <v>52</v>
      </c>
      <c r="W2513" t="s">
        <v>274</v>
      </c>
      <c r="X2513" t="s">
        <v>275</v>
      </c>
      <c r="Y2513" t="s">
        <v>65</v>
      </c>
    </row>
    <row r="2514" spans="1:25" x14ac:dyDescent="0.25">
      <c r="A2514">
        <v>10142</v>
      </c>
      <c r="B2514">
        <v>43</v>
      </c>
      <c r="C2514" t="s">
        <v>4363</v>
      </c>
      <c r="D2514">
        <v>9</v>
      </c>
      <c r="E2514" t="s">
        <v>4364</v>
      </c>
      <c r="F2514" t="s">
        <v>891</v>
      </c>
      <c r="G2514" t="s">
        <v>28</v>
      </c>
      <c r="H2514">
        <v>3</v>
      </c>
      <c r="I2514">
        <v>8</v>
      </c>
      <c r="J2514">
        <v>2003</v>
      </c>
      <c r="K2514" t="s">
        <v>2075</v>
      </c>
      <c r="L2514">
        <v>86</v>
      </c>
      <c r="M2514" t="s">
        <v>4358</v>
      </c>
      <c r="N2514" t="s">
        <v>417</v>
      </c>
      <c r="O2514" t="s">
        <v>418</v>
      </c>
      <c r="P2514" t="s">
        <v>419</v>
      </c>
      <c r="Q2514" t="s">
        <v>34</v>
      </c>
      <c r="R2514" t="s">
        <v>420</v>
      </c>
      <c r="S2514" t="s">
        <v>73</v>
      </c>
      <c r="T2514" t="s">
        <v>167</v>
      </c>
      <c r="U2514" t="s">
        <v>38</v>
      </c>
      <c r="V2514" t="s">
        <v>39</v>
      </c>
      <c r="W2514" t="s">
        <v>421</v>
      </c>
      <c r="X2514" t="s">
        <v>422</v>
      </c>
      <c r="Y2514" t="s">
        <v>65</v>
      </c>
    </row>
    <row r="2515" spans="1:25" x14ac:dyDescent="0.25">
      <c r="A2515">
        <v>10153</v>
      </c>
      <c r="B2515">
        <v>31</v>
      </c>
      <c r="C2515" t="s">
        <v>4365</v>
      </c>
      <c r="D2515">
        <v>8</v>
      </c>
      <c r="E2515" t="s">
        <v>4366</v>
      </c>
      <c r="F2515" t="s">
        <v>893</v>
      </c>
      <c r="G2515" t="s">
        <v>28</v>
      </c>
      <c r="H2515">
        <v>3</v>
      </c>
      <c r="I2515">
        <v>9</v>
      </c>
      <c r="J2515">
        <v>2003</v>
      </c>
      <c r="K2515" t="s">
        <v>2075</v>
      </c>
      <c r="L2515">
        <v>86</v>
      </c>
      <c r="M2515" t="s">
        <v>4358</v>
      </c>
      <c r="N2515" t="s">
        <v>268</v>
      </c>
      <c r="O2515" t="s">
        <v>269</v>
      </c>
      <c r="P2515" t="s">
        <v>270</v>
      </c>
      <c r="Q2515" t="s">
        <v>34</v>
      </c>
      <c r="R2515" t="s">
        <v>271</v>
      </c>
      <c r="S2515" t="s">
        <v>34</v>
      </c>
      <c r="T2515" t="s">
        <v>272</v>
      </c>
      <c r="U2515" t="s">
        <v>273</v>
      </c>
      <c r="V2515" t="s">
        <v>52</v>
      </c>
      <c r="W2515" t="s">
        <v>274</v>
      </c>
      <c r="X2515" t="s">
        <v>275</v>
      </c>
      <c r="Y2515" t="s">
        <v>42</v>
      </c>
    </row>
    <row r="2516" spans="1:25" x14ac:dyDescent="0.25">
      <c r="A2516">
        <v>10166</v>
      </c>
      <c r="B2516">
        <v>29</v>
      </c>
      <c r="C2516" t="s">
        <v>77</v>
      </c>
      <c r="D2516">
        <v>3</v>
      </c>
      <c r="E2516" t="s">
        <v>4367</v>
      </c>
      <c r="F2516" t="s">
        <v>723</v>
      </c>
      <c r="G2516" t="s">
        <v>28</v>
      </c>
      <c r="H2516">
        <v>4</v>
      </c>
      <c r="I2516">
        <v>10</v>
      </c>
      <c r="J2516">
        <v>2003</v>
      </c>
      <c r="K2516" t="s">
        <v>2075</v>
      </c>
      <c r="L2516">
        <v>86</v>
      </c>
      <c r="M2516" t="s">
        <v>4358</v>
      </c>
      <c r="N2516" t="s">
        <v>248</v>
      </c>
      <c r="O2516" t="s">
        <v>249</v>
      </c>
      <c r="P2516" t="s">
        <v>250</v>
      </c>
      <c r="Q2516" t="s">
        <v>34</v>
      </c>
      <c r="R2516" t="s">
        <v>251</v>
      </c>
      <c r="S2516" t="s">
        <v>185</v>
      </c>
      <c r="T2516" t="s">
        <v>252</v>
      </c>
      <c r="U2516" t="s">
        <v>38</v>
      </c>
      <c r="V2516" t="s">
        <v>39</v>
      </c>
      <c r="W2516" t="s">
        <v>253</v>
      </c>
      <c r="X2516" t="s">
        <v>254</v>
      </c>
      <c r="Y2516" t="s">
        <v>65</v>
      </c>
    </row>
    <row r="2517" spans="1:25" x14ac:dyDescent="0.25">
      <c r="A2517">
        <v>10177</v>
      </c>
      <c r="B2517">
        <v>31</v>
      </c>
      <c r="C2517" t="s">
        <v>4368</v>
      </c>
      <c r="D2517">
        <v>10</v>
      </c>
      <c r="E2517" t="s">
        <v>4369</v>
      </c>
      <c r="F2517" t="s">
        <v>2167</v>
      </c>
      <c r="G2517" t="s">
        <v>28</v>
      </c>
      <c r="H2517">
        <v>4</v>
      </c>
      <c r="I2517">
        <v>11</v>
      </c>
      <c r="J2517">
        <v>2003</v>
      </c>
      <c r="K2517" t="s">
        <v>2075</v>
      </c>
      <c r="L2517">
        <v>86</v>
      </c>
      <c r="M2517" t="s">
        <v>4358</v>
      </c>
      <c r="N2517" t="s">
        <v>914</v>
      </c>
      <c r="O2517" t="s">
        <v>915</v>
      </c>
      <c r="P2517" t="s">
        <v>916</v>
      </c>
      <c r="Q2517" t="s">
        <v>34</v>
      </c>
      <c r="R2517" t="s">
        <v>271</v>
      </c>
      <c r="S2517" t="s">
        <v>34</v>
      </c>
      <c r="T2517" t="s">
        <v>295</v>
      </c>
      <c r="U2517" t="s">
        <v>273</v>
      </c>
      <c r="V2517" t="s">
        <v>52</v>
      </c>
      <c r="W2517" t="s">
        <v>917</v>
      </c>
      <c r="X2517" t="s">
        <v>918</v>
      </c>
      <c r="Y2517" t="s">
        <v>42</v>
      </c>
    </row>
    <row r="2518" spans="1:25" x14ac:dyDescent="0.25">
      <c r="A2518">
        <v>10185</v>
      </c>
      <c r="B2518">
        <v>30</v>
      </c>
      <c r="C2518" t="s">
        <v>4370</v>
      </c>
      <c r="D2518">
        <v>10</v>
      </c>
      <c r="E2518" t="s">
        <v>4119</v>
      </c>
      <c r="F2518" t="s">
        <v>602</v>
      </c>
      <c r="G2518" t="s">
        <v>28</v>
      </c>
      <c r="H2518">
        <v>4</v>
      </c>
      <c r="I2518">
        <v>11</v>
      </c>
      <c r="J2518">
        <v>2003</v>
      </c>
      <c r="K2518" t="s">
        <v>2075</v>
      </c>
      <c r="L2518">
        <v>86</v>
      </c>
      <c r="M2518" t="s">
        <v>4358</v>
      </c>
      <c r="N2518" t="s">
        <v>582</v>
      </c>
      <c r="O2518" t="s">
        <v>583</v>
      </c>
      <c r="P2518" t="s">
        <v>584</v>
      </c>
      <c r="Q2518" t="s">
        <v>34</v>
      </c>
      <c r="R2518" t="s">
        <v>251</v>
      </c>
      <c r="S2518" t="s">
        <v>185</v>
      </c>
      <c r="T2518" t="s">
        <v>252</v>
      </c>
      <c r="U2518" t="s">
        <v>38</v>
      </c>
      <c r="V2518" t="s">
        <v>39</v>
      </c>
      <c r="W2518" t="s">
        <v>585</v>
      </c>
      <c r="X2518" t="s">
        <v>586</v>
      </c>
      <c r="Y2518" t="s">
        <v>42</v>
      </c>
    </row>
    <row r="2519" spans="1:25" x14ac:dyDescent="0.25">
      <c r="A2519">
        <v>10196</v>
      </c>
      <c r="B2519">
        <v>50</v>
      </c>
      <c r="C2519" t="s">
        <v>4370</v>
      </c>
      <c r="D2519">
        <v>2</v>
      </c>
      <c r="E2519" t="s">
        <v>4371</v>
      </c>
      <c r="F2519" t="s">
        <v>610</v>
      </c>
      <c r="G2519" t="s">
        <v>28</v>
      </c>
      <c r="H2519">
        <v>4</v>
      </c>
      <c r="I2519">
        <v>11</v>
      </c>
      <c r="J2519">
        <v>2003</v>
      </c>
      <c r="K2519" t="s">
        <v>2075</v>
      </c>
      <c r="L2519">
        <v>86</v>
      </c>
      <c r="M2519" t="s">
        <v>4358</v>
      </c>
      <c r="N2519" t="s">
        <v>372</v>
      </c>
      <c r="O2519" t="s">
        <v>373</v>
      </c>
      <c r="P2519" t="s">
        <v>374</v>
      </c>
      <c r="Q2519" t="s">
        <v>34</v>
      </c>
      <c r="R2519" t="s">
        <v>375</v>
      </c>
      <c r="S2519" t="s">
        <v>166</v>
      </c>
      <c r="T2519" t="s">
        <v>376</v>
      </c>
      <c r="U2519" t="s">
        <v>38</v>
      </c>
      <c r="V2519" t="s">
        <v>39</v>
      </c>
      <c r="W2519" t="s">
        <v>121</v>
      </c>
      <c r="X2519" t="s">
        <v>377</v>
      </c>
      <c r="Y2519" t="s">
        <v>65</v>
      </c>
    </row>
    <row r="2520" spans="1:25" x14ac:dyDescent="0.25">
      <c r="A2520">
        <v>10208</v>
      </c>
      <c r="B2520">
        <v>40</v>
      </c>
      <c r="C2520" t="s">
        <v>4255</v>
      </c>
      <c r="D2520">
        <v>10</v>
      </c>
      <c r="E2520" t="s">
        <v>4260</v>
      </c>
      <c r="F2520" t="s">
        <v>900</v>
      </c>
      <c r="G2520" t="s">
        <v>28</v>
      </c>
      <c r="H2520">
        <v>1</v>
      </c>
      <c r="I2520">
        <v>1</v>
      </c>
      <c r="J2520">
        <v>2004</v>
      </c>
      <c r="K2520" t="s">
        <v>2075</v>
      </c>
      <c r="L2520">
        <v>86</v>
      </c>
      <c r="M2520" t="s">
        <v>4358</v>
      </c>
      <c r="N2520" t="s">
        <v>338</v>
      </c>
      <c r="O2520" t="s">
        <v>339</v>
      </c>
      <c r="P2520" t="s">
        <v>340</v>
      </c>
      <c r="Q2520" t="s">
        <v>34</v>
      </c>
      <c r="R2520" t="s">
        <v>341</v>
      </c>
      <c r="S2520" t="s">
        <v>34</v>
      </c>
      <c r="T2520" t="s">
        <v>342</v>
      </c>
      <c r="U2520" t="s">
        <v>51</v>
      </c>
      <c r="V2520" t="s">
        <v>52</v>
      </c>
      <c r="W2520" t="s">
        <v>343</v>
      </c>
      <c r="X2520" t="s">
        <v>344</v>
      </c>
      <c r="Y2520" t="s">
        <v>65</v>
      </c>
    </row>
    <row r="2521" spans="1:25" x14ac:dyDescent="0.25">
      <c r="A2521">
        <v>10221</v>
      </c>
      <c r="B2521">
        <v>23</v>
      </c>
      <c r="C2521" t="s">
        <v>4361</v>
      </c>
      <c r="D2521">
        <v>4</v>
      </c>
      <c r="E2521" t="s">
        <v>4372</v>
      </c>
      <c r="F2521" t="s">
        <v>2172</v>
      </c>
      <c r="G2521" t="s">
        <v>28</v>
      </c>
      <c r="H2521">
        <v>1</v>
      </c>
      <c r="I2521">
        <v>2</v>
      </c>
      <c r="J2521">
        <v>2004</v>
      </c>
      <c r="K2521" t="s">
        <v>2075</v>
      </c>
      <c r="L2521">
        <v>86</v>
      </c>
      <c r="M2521" t="s">
        <v>4358</v>
      </c>
      <c r="N2521" t="s">
        <v>638</v>
      </c>
      <c r="O2521" t="s">
        <v>639</v>
      </c>
      <c r="P2521" t="s">
        <v>640</v>
      </c>
      <c r="Q2521" t="s">
        <v>34</v>
      </c>
      <c r="R2521" t="s">
        <v>641</v>
      </c>
      <c r="S2521" t="s">
        <v>34</v>
      </c>
      <c r="T2521" t="s">
        <v>642</v>
      </c>
      <c r="U2521" t="s">
        <v>643</v>
      </c>
      <c r="V2521" t="s">
        <v>52</v>
      </c>
      <c r="W2521" t="s">
        <v>644</v>
      </c>
      <c r="X2521" t="s">
        <v>645</v>
      </c>
      <c r="Y2521" t="s">
        <v>42</v>
      </c>
    </row>
    <row r="2522" spans="1:25" x14ac:dyDescent="0.25">
      <c r="A2522">
        <v>10232</v>
      </c>
      <c r="B2522">
        <v>26</v>
      </c>
      <c r="C2522" t="s">
        <v>4368</v>
      </c>
      <c r="D2522">
        <v>7</v>
      </c>
      <c r="E2522" t="s">
        <v>4373</v>
      </c>
      <c r="F2522" t="s">
        <v>2174</v>
      </c>
      <c r="G2522" t="s">
        <v>28</v>
      </c>
      <c r="H2522">
        <v>1</v>
      </c>
      <c r="I2522">
        <v>3</v>
      </c>
      <c r="J2522">
        <v>2004</v>
      </c>
      <c r="K2522" t="s">
        <v>2075</v>
      </c>
      <c r="L2522">
        <v>86</v>
      </c>
      <c r="M2522" t="s">
        <v>4358</v>
      </c>
      <c r="N2522" t="s">
        <v>666</v>
      </c>
      <c r="O2522" t="s">
        <v>667</v>
      </c>
      <c r="P2522" t="s">
        <v>668</v>
      </c>
      <c r="Q2522" t="s">
        <v>34</v>
      </c>
      <c r="R2522" t="s">
        <v>669</v>
      </c>
      <c r="S2522" t="s">
        <v>670</v>
      </c>
      <c r="T2522" t="s">
        <v>671</v>
      </c>
      <c r="U2522" t="s">
        <v>262</v>
      </c>
      <c r="V2522" t="s">
        <v>52</v>
      </c>
      <c r="W2522" t="s">
        <v>672</v>
      </c>
      <c r="X2522" t="s">
        <v>673</v>
      </c>
      <c r="Y2522" t="s">
        <v>42</v>
      </c>
    </row>
    <row r="2523" spans="1:25" x14ac:dyDescent="0.25">
      <c r="A2523">
        <v>10248</v>
      </c>
      <c r="B2523">
        <v>40</v>
      </c>
      <c r="C2523" t="s">
        <v>77</v>
      </c>
      <c r="D2523">
        <v>13</v>
      </c>
      <c r="E2523" t="s">
        <v>4374</v>
      </c>
      <c r="F2523" t="s">
        <v>633</v>
      </c>
      <c r="G2523" t="s">
        <v>591</v>
      </c>
      <c r="H2523">
        <v>2</v>
      </c>
      <c r="I2523">
        <v>5</v>
      </c>
      <c r="J2523">
        <v>2004</v>
      </c>
      <c r="K2523" t="s">
        <v>2075</v>
      </c>
      <c r="L2523">
        <v>86</v>
      </c>
      <c r="M2523" t="s">
        <v>4358</v>
      </c>
      <c r="N2523" t="s">
        <v>31</v>
      </c>
      <c r="O2523" t="s">
        <v>32</v>
      </c>
      <c r="P2523" t="s">
        <v>33</v>
      </c>
      <c r="Q2523" t="s">
        <v>34</v>
      </c>
      <c r="R2523" t="s">
        <v>35</v>
      </c>
      <c r="S2523" t="s">
        <v>36</v>
      </c>
      <c r="T2523" t="s">
        <v>37</v>
      </c>
      <c r="U2523" t="s">
        <v>38</v>
      </c>
      <c r="V2523" t="s">
        <v>39</v>
      </c>
      <c r="W2523" t="s">
        <v>40</v>
      </c>
      <c r="X2523" t="s">
        <v>41</v>
      </c>
      <c r="Y2523" t="s">
        <v>65</v>
      </c>
    </row>
    <row r="2524" spans="1:25" x14ac:dyDescent="0.25">
      <c r="A2524">
        <v>10273</v>
      </c>
      <c r="B2524">
        <v>21</v>
      </c>
      <c r="C2524" t="s">
        <v>77</v>
      </c>
      <c r="D2524">
        <v>14</v>
      </c>
      <c r="E2524" t="s">
        <v>4375</v>
      </c>
      <c r="F2524" t="s">
        <v>637</v>
      </c>
      <c r="G2524" t="s">
        <v>28</v>
      </c>
      <c r="H2524">
        <v>3</v>
      </c>
      <c r="I2524">
        <v>7</v>
      </c>
      <c r="J2524">
        <v>2004</v>
      </c>
      <c r="K2524" t="s">
        <v>2075</v>
      </c>
      <c r="L2524">
        <v>86</v>
      </c>
      <c r="M2524" t="s">
        <v>4358</v>
      </c>
      <c r="N2524" t="s">
        <v>638</v>
      </c>
      <c r="O2524" t="s">
        <v>639</v>
      </c>
      <c r="P2524" t="s">
        <v>640</v>
      </c>
      <c r="Q2524" t="s">
        <v>34</v>
      </c>
      <c r="R2524" t="s">
        <v>641</v>
      </c>
      <c r="S2524" t="s">
        <v>34</v>
      </c>
      <c r="T2524" t="s">
        <v>642</v>
      </c>
      <c r="U2524" t="s">
        <v>643</v>
      </c>
      <c r="V2524" t="s">
        <v>52</v>
      </c>
      <c r="W2524" t="s">
        <v>644</v>
      </c>
      <c r="X2524" t="s">
        <v>645</v>
      </c>
      <c r="Y2524" t="s">
        <v>42</v>
      </c>
    </row>
    <row r="2525" spans="1:25" x14ac:dyDescent="0.25">
      <c r="A2525">
        <v>10282</v>
      </c>
      <c r="B2525">
        <v>43</v>
      </c>
      <c r="C2525" t="s">
        <v>4376</v>
      </c>
      <c r="D2525">
        <v>2</v>
      </c>
      <c r="E2525" t="s">
        <v>4377</v>
      </c>
      <c r="F2525" t="s">
        <v>647</v>
      </c>
      <c r="G2525" t="s">
        <v>28</v>
      </c>
      <c r="H2525">
        <v>3</v>
      </c>
      <c r="I2525">
        <v>8</v>
      </c>
      <c r="J2525">
        <v>2004</v>
      </c>
      <c r="K2525" t="s">
        <v>2075</v>
      </c>
      <c r="L2525">
        <v>86</v>
      </c>
      <c r="M2525" t="s">
        <v>4358</v>
      </c>
      <c r="N2525" t="s">
        <v>417</v>
      </c>
      <c r="O2525" t="s">
        <v>418</v>
      </c>
      <c r="P2525" t="s">
        <v>419</v>
      </c>
      <c r="Q2525" t="s">
        <v>34</v>
      </c>
      <c r="R2525" t="s">
        <v>420</v>
      </c>
      <c r="S2525" t="s">
        <v>73</v>
      </c>
      <c r="T2525" t="s">
        <v>167</v>
      </c>
      <c r="U2525" t="s">
        <v>38</v>
      </c>
      <c r="V2525" t="s">
        <v>39</v>
      </c>
      <c r="W2525" t="s">
        <v>421</v>
      </c>
      <c r="X2525" t="s">
        <v>422</v>
      </c>
      <c r="Y2525" t="s">
        <v>65</v>
      </c>
    </row>
    <row r="2526" spans="1:25" x14ac:dyDescent="0.25">
      <c r="A2526">
        <v>10293</v>
      </c>
      <c r="B2526">
        <v>29</v>
      </c>
      <c r="C2526" t="s">
        <v>4378</v>
      </c>
      <c r="D2526">
        <v>5</v>
      </c>
      <c r="E2526" t="s">
        <v>4379</v>
      </c>
      <c r="F2526" t="s">
        <v>925</v>
      </c>
      <c r="G2526" t="s">
        <v>28</v>
      </c>
      <c r="H2526">
        <v>3</v>
      </c>
      <c r="I2526">
        <v>9</v>
      </c>
      <c r="J2526">
        <v>2004</v>
      </c>
      <c r="K2526" t="s">
        <v>2075</v>
      </c>
      <c r="L2526">
        <v>86</v>
      </c>
      <c r="M2526" t="s">
        <v>4358</v>
      </c>
      <c r="N2526" t="s">
        <v>391</v>
      </c>
      <c r="O2526" t="s">
        <v>392</v>
      </c>
      <c r="P2526" t="s">
        <v>393</v>
      </c>
      <c r="Q2526" t="s">
        <v>34</v>
      </c>
      <c r="R2526" t="s">
        <v>394</v>
      </c>
      <c r="S2526" t="s">
        <v>34</v>
      </c>
      <c r="T2526" t="s">
        <v>395</v>
      </c>
      <c r="U2526" t="s">
        <v>396</v>
      </c>
      <c r="V2526" t="s">
        <v>52</v>
      </c>
      <c r="W2526" t="s">
        <v>397</v>
      </c>
      <c r="X2526" t="s">
        <v>398</v>
      </c>
      <c r="Y2526" t="s">
        <v>42</v>
      </c>
    </row>
    <row r="2527" spans="1:25" x14ac:dyDescent="0.25">
      <c r="A2527">
        <v>10306</v>
      </c>
      <c r="B2527">
        <v>38</v>
      </c>
      <c r="C2527" t="s">
        <v>4380</v>
      </c>
      <c r="D2527">
        <v>10</v>
      </c>
      <c r="E2527" t="s">
        <v>4381</v>
      </c>
      <c r="F2527" t="s">
        <v>663</v>
      </c>
      <c r="G2527" t="s">
        <v>28</v>
      </c>
      <c r="H2527">
        <v>4</v>
      </c>
      <c r="I2527">
        <v>10</v>
      </c>
      <c r="J2527">
        <v>2004</v>
      </c>
      <c r="K2527" t="s">
        <v>2075</v>
      </c>
      <c r="L2527">
        <v>86</v>
      </c>
      <c r="M2527" t="s">
        <v>4358</v>
      </c>
      <c r="N2527" t="s">
        <v>927</v>
      </c>
      <c r="O2527" t="s">
        <v>928</v>
      </c>
      <c r="P2527" t="s">
        <v>929</v>
      </c>
      <c r="Q2527" t="s">
        <v>34</v>
      </c>
      <c r="R2527" t="s">
        <v>930</v>
      </c>
      <c r="S2527" t="s">
        <v>34</v>
      </c>
      <c r="T2527" t="s">
        <v>931</v>
      </c>
      <c r="U2527" t="s">
        <v>262</v>
      </c>
      <c r="V2527" t="s">
        <v>52</v>
      </c>
      <c r="W2527" t="s">
        <v>932</v>
      </c>
      <c r="X2527" t="s">
        <v>137</v>
      </c>
      <c r="Y2527" t="s">
        <v>65</v>
      </c>
    </row>
    <row r="2528" spans="1:25" x14ac:dyDescent="0.25">
      <c r="A2528">
        <v>10314</v>
      </c>
      <c r="B2528">
        <v>23</v>
      </c>
      <c r="C2528" t="s">
        <v>4382</v>
      </c>
      <c r="D2528">
        <v>2</v>
      </c>
      <c r="E2528" t="s">
        <v>4383</v>
      </c>
      <c r="F2528" t="s">
        <v>761</v>
      </c>
      <c r="G2528" t="s">
        <v>28</v>
      </c>
      <c r="H2528">
        <v>4</v>
      </c>
      <c r="I2528">
        <v>10</v>
      </c>
      <c r="J2528">
        <v>2004</v>
      </c>
      <c r="K2528" t="s">
        <v>2075</v>
      </c>
      <c r="L2528">
        <v>86</v>
      </c>
      <c r="M2528" t="s">
        <v>4358</v>
      </c>
      <c r="N2528" t="s">
        <v>934</v>
      </c>
      <c r="O2528" t="s">
        <v>935</v>
      </c>
      <c r="P2528" t="s">
        <v>936</v>
      </c>
      <c r="Q2528" t="s">
        <v>34</v>
      </c>
      <c r="R2528" t="s">
        <v>937</v>
      </c>
      <c r="S2528" t="s">
        <v>34</v>
      </c>
      <c r="T2528" t="s">
        <v>938</v>
      </c>
      <c r="U2528" t="s">
        <v>567</v>
      </c>
      <c r="V2528" t="s">
        <v>52</v>
      </c>
      <c r="W2528" t="s">
        <v>939</v>
      </c>
      <c r="X2528" t="s">
        <v>940</v>
      </c>
      <c r="Y2528" t="s">
        <v>42</v>
      </c>
    </row>
    <row r="2529" spans="1:25" x14ac:dyDescent="0.25">
      <c r="A2529">
        <v>10327</v>
      </c>
      <c r="B2529">
        <v>20</v>
      </c>
      <c r="C2529" t="s">
        <v>77</v>
      </c>
      <c r="D2529">
        <v>7</v>
      </c>
      <c r="E2529" t="s">
        <v>4384</v>
      </c>
      <c r="F2529" t="s">
        <v>1540</v>
      </c>
      <c r="G2529" t="s">
        <v>724</v>
      </c>
      <c r="H2529">
        <v>4</v>
      </c>
      <c r="I2529">
        <v>11</v>
      </c>
      <c r="J2529">
        <v>2004</v>
      </c>
      <c r="K2529" t="s">
        <v>2075</v>
      </c>
      <c r="L2529">
        <v>86</v>
      </c>
      <c r="M2529" t="s">
        <v>4358</v>
      </c>
      <c r="N2529" t="s">
        <v>562</v>
      </c>
      <c r="O2529" t="s">
        <v>563</v>
      </c>
      <c r="P2529" t="s">
        <v>564</v>
      </c>
      <c r="Q2529" t="s">
        <v>34</v>
      </c>
      <c r="R2529" t="s">
        <v>565</v>
      </c>
      <c r="S2529" t="s">
        <v>34</v>
      </c>
      <c r="T2529" t="s">
        <v>566</v>
      </c>
      <c r="U2529" t="s">
        <v>567</v>
      </c>
      <c r="V2529" t="s">
        <v>52</v>
      </c>
      <c r="W2529" t="s">
        <v>568</v>
      </c>
      <c r="X2529" t="s">
        <v>569</v>
      </c>
      <c r="Y2529" t="s">
        <v>65</v>
      </c>
    </row>
    <row r="2530" spans="1:25" x14ac:dyDescent="0.25">
      <c r="A2530">
        <v>10337</v>
      </c>
      <c r="B2530">
        <v>36</v>
      </c>
      <c r="C2530" t="s">
        <v>4385</v>
      </c>
      <c r="D2530">
        <v>9</v>
      </c>
      <c r="E2530" t="s">
        <v>4386</v>
      </c>
      <c r="F2530" t="s">
        <v>679</v>
      </c>
      <c r="G2530" t="s">
        <v>28</v>
      </c>
      <c r="H2530">
        <v>4</v>
      </c>
      <c r="I2530">
        <v>11</v>
      </c>
      <c r="J2530">
        <v>2004</v>
      </c>
      <c r="K2530" t="s">
        <v>2075</v>
      </c>
      <c r="L2530">
        <v>86</v>
      </c>
      <c r="M2530" t="s">
        <v>4358</v>
      </c>
      <c r="N2530" t="s">
        <v>312</v>
      </c>
      <c r="O2530" t="s">
        <v>313</v>
      </c>
      <c r="P2530" t="s">
        <v>314</v>
      </c>
      <c r="Q2530" t="s">
        <v>315</v>
      </c>
      <c r="R2530" t="s">
        <v>35</v>
      </c>
      <c r="S2530" t="s">
        <v>36</v>
      </c>
      <c r="T2530" t="s">
        <v>37</v>
      </c>
      <c r="U2530" t="s">
        <v>38</v>
      </c>
      <c r="V2530" t="s">
        <v>39</v>
      </c>
      <c r="W2530" t="s">
        <v>187</v>
      </c>
      <c r="X2530" t="s">
        <v>316</v>
      </c>
      <c r="Y2530" t="s">
        <v>42</v>
      </c>
    </row>
    <row r="2531" spans="1:25" x14ac:dyDescent="0.25">
      <c r="A2531">
        <v>10350</v>
      </c>
      <c r="B2531">
        <v>28</v>
      </c>
      <c r="C2531" t="s">
        <v>77</v>
      </c>
      <c r="D2531">
        <v>4</v>
      </c>
      <c r="E2531" t="s">
        <v>4387</v>
      </c>
      <c r="F2531" t="s">
        <v>682</v>
      </c>
      <c r="G2531" t="s">
        <v>28</v>
      </c>
      <c r="H2531">
        <v>4</v>
      </c>
      <c r="I2531">
        <v>12</v>
      </c>
      <c r="J2531">
        <v>2004</v>
      </c>
      <c r="K2531" t="s">
        <v>2075</v>
      </c>
      <c r="L2531">
        <v>86</v>
      </c>
      <c r="M2531" t="s">
        <v>4358</v>
      </c>
      <c r="N2531" t="s">
        <v>268</v>
      </c>
      <c r="O2531" t="s">
        <v>269</v>
      </c>
      <c r="P2531" t="s">
        <v>270</v>
      </c>
      <c r="Q2531" t="s">
        <v>34</v>
      </c>
      <c r="R2531" t="s">
        <v>271</v>
      </c>
      <c r="S2531" t="s">
        <v>34</v>
      </c>
      <c r="T2531" t="s">
        <v>272</v>
      </c>
      <c r="U2531" t="s">
        <v>273</v>
      </c>
      <c r="V2531" t="s">
        <v>52</v>
      </c>
      <c r="W2531" t="s">
        <v>274</v>
      </c>
      <c r="X2531" t="s">
        <v>275</v>
      </c>
      <c r="Y2531" t="s">
        <v>42</v>
      </c>
    </row>
    <row r="2532" spans="1:25" x14ac:dyDescent="0.25">
      <c r="A2532">
        <v>10372</v>
      </c>
      <c r="B2532">
        <v>44</v>
      </c>
      <c r="C2532" t="s">
        <v>77</v>
      </c>
      <c r="D2532">
        <v>2</v>
      </c>
      <c r="E2532" t="s">
        <v>4388</v>
      </c>
      <c r="F2532" t="s">
        <v>1053</v>
      </c>
      <c r="G2532" t="s">
        <v>28</v>
      </c>
      <c r="H2532">
        <v>1</v>
      </c>
      <c r="I2532">
        <v>1</v>
      </c>
      <c r="J2532">
        <v>2005</v>
      </c>
      <c r="K2532" t="s">
        <v>2075</v>
      </c>
      <c r="L2532">
        <v>86</v>
      </c>
      <c r="M2532" t="s">
        <v>4358</v>
      </c>
      <c r="N2532" t="s">
        <v>380</v>
      </c>
      <c r="O2532" t="s">
        <v>381</v>
      </c>
      <c r="P2532" t="s">
        <v>382</v>
      </c>
      <c r="Q2532" t="s">
        <v>34</v>
      </c>
      <c r="R2532" t="s">
        <v>383</v>
      </c>
      <c r="S2532" t="s">
        <v>384</v>
      </c>
      <c r="T2532" t="s">
        <v>385</v>
      </c>
      <c r="U2532" t="s">
        <v>307</v>
      </c>
      <c r="V2532" t="s">
        <v>307</v>
      </c>
      <c r="W2532" t="s">
        <v>386</v>
      </c>
      <c r="X2532" t="s">
        <v>387</v>
      </c>
      <c r="Y2532" t="s">
        <v>65</v>
      </c>
    </row>
    <row r="2533" spans="1:25" x14ac:dyDescent="0.25">
      <c r="A2533">
        <v>10384</v>
      </c>
      <c r="B2533">
        <v>49</v>
      </c>
      <c r="C2533" t="s">
        <v>77</v>
      </c>
      <c r="D2533">
        <v>1</v>
      </c>
      <c r="E2533" t="s">
        <v>4389</v>
      </c>
      <c r="F2533" t="s">
        <v>696</v>
      </c>
      <c r="G2533" t="s">
        <v>28</v>
      </c>
      <c r="H2533">
        <v>1</v>
      </c>
      <c r="I2533">
        <v>2</v>
      </c>
      <c r="J2533">
        <v>2005</v>
      </c>
      <c r="K2533" t="s">
        <v>2075</v>
      </c>
      <c r="L2533">
        <v>86</v>
      </c>
      <c r="M2533" t="s">
        <v>4358</v>
      </c>
      <c r="N2533" t="s">
        <v>80</v>
      </c>
      <c r="O2533" t="s">
        <v>81</v>
      </c>
      <c r="P2533" t="s">
        <v>82</v>
      </c>
      <c r="Q2533" t="s">
        <v>34</v>
      </c>
      <c r="R2533" t="s">
        <v>83</v>
      </c>
      <c r="S2533" t="s">
        <v>73</v>
      </c>
      <c r="T2533" t="s">
        <v>34</v>
      </c>
      <c r="U2533" t="s">
        <v>38</v>
      </c>
      <c r="V2533" t="s">
        <v>39</v>
      </c>
      <c r="W2533" t="s">
        <v>84</v>
      </c>
      <c r="X2533" t="s">
        <v>76</v>
      </c>
      <c r="Y2533" t="s">
        <v>65</v>
      </c>
    </row>
    <row r="2534" spans="1:25" x14ac:dyDescent="0.25">
      <c r="A2534">
        <v>10397</v>
      </c>
      <c r="B2534">
        <v>32</v>
      </c>
      <c r="C2534" t="s">
        <v>4255</v>
      </c>
      <c r="D2534">
        <v>5</v>
      </c>
      <c r="E2534" t="s">
        <v>4390</v>
      </c>
      <c r="F2534" t="s">
        <v>4391</v>
      </c>
      <c r="G2534" t="s">
        <v>28</v>
      </c>
      <c r="H2534">
        <v>1</v>
      </c>
      <c r="I2534">
        <v>3</v>
      </c>
      <c r="J2534">
        <v>2005</v>
      </c>
      <c r="K2534" t="s">
        <v>2075</v>
      </c>
      <c r="L2534">
        <v>86</v>
      </c>
      <c r="M2534" t="s">
        <v>4358</v>
      </c>
      <c r="N2534" t="s">
        <v>594</v>
      </c>
      <c r="O2534" t="s">
        <v>595</v>
      </c>
      <c r="P2534" t="s">
        <v>596</v>
      </c>
      <c r="Q2534" t="s">
        <v>34</v>
      </c>
      <c r="R2534" t="s">
        <v>597</v>
      </c>
      <c r="S2534" t="s">
        <v>34</v>
      </c>
      <c r="T2534" t="s">
        <v>598</v>
      </c>
      <c r="U2534" t="s">
        <v>51</v>
      </c>
      <c r="V2534" t="s">
        <v>52</v>
      </c>
      <c r="W2534" t="s">
        <v>599</v>
      </c>
      <c r="X2534" t="s">
        <v>600</v>
      </c>
      <c r="Y2534" t="s">
        <v>42</v>
      </c>
    </row>
    <row r="2535" spans="1:25" x14ac:dyDescent="0.25">
      <c r="A2535">
        <v>10414</v>
      </c>
      <c r="B2535">
        <v>34</v>
      </c>
      <c r="C2535" t="s">
        <v>77</v>
      </c>
      <c r="D2535">
        <v>13</v>
      </c>
      <c r="E2535" t="s">
        <v>4392</v>
      </c>
      <c r="F2535" t="s">
        <v>707</v>
      </c>
      <c r="G2535" t="s">
        <v>708</v>
      </c>
      <c r="H2535">
        <v>2</v>
      </c>
      <c r="I2535">
        <v>5</v>
      </c>
      <c r="J2535">
        <v>2005</v>
      </c>
      <c r="K2535" t="s">
        <v>2075</v>
      </c>
      <c r="L2535">
        <v>86</v>
      </c>
      <c r="M2535" t="s">
        <v>4358</v>
      </c>
      <c r="N2535" t="s">
        <v>656</v>
      </c>
      <c r="O2535" t="s">
        <v>657</v>
      </c>
      <c r="P2535" t="s">
        <v>658</v>
      </c>
      <c r="Q2535" t="s">
        <v>34</v>
      </c>
      <c r="R2535" t="s">
        <v>659</v>
      </c>
      <c r="S2535" t="s">
        <v>185</v>
      </c>
      <c r="T2535" t="s">
        <v>660</v>
      </c>
      <c r="U2535" t="s">
        <v>38</v>
      </c>
      <c r="V2535" t="s">
        <v>39</v>
      </c>
      <c r="W2535" t="s">
        <v>661</v>
      </c>
      <c r="X2535" t="s">
        <v>94</v>
      </c>
      <c r="Y2535" t="s">
        <v>65</v>
      </c>
    </row>
    <row r="2536" spans="1:25" x14ac:dyDescent="0.25">
      <c r="A2536">
        <v>10106</v>
      </c>
      <c r="B2536">
        <v>30</v>
      </c>
      <c r="C2536" t="s">
        <v>77</v>
      </c>
      <c r="D2536">
        <v>16</v>
      </c>
      <c r="E2536" t="s">
        <v>4393</v>
      </c>
      <c r="F2536" t="s">
        <v>1501</v>
      </c>
      <c r="G2536" t="s">
        <v>28</v>
      </c>
      <c r="H2536">
        <v>1</v>
      </c>
      <c r="I2536">
        <v>2</v>
      </c>
      <c r="J2536">
        <v>2003</v>
      </c>
      <c r="K2536" t="s">
        <v>2075</v>
      </c>
      <c r="L2536">
        <v>90</v>
      </c>
      <c r="M2536" t="s">
        <v>4394</v>
      </c>
      <c r="N2536" t="s">
        <v>1369</v>
      </c>
      <c r="O2536" t="s">
        <v>1370</v>
      </c>
      <c r="P2536" t="s">
        <v>1371</v>
      </c>
      <c r="Q2536" t="s">
        <v>34</v>
      </c>
      <c r="R2536" t="s">
        <v>1372</v>
      </c>
      <c r="S2536" t="s">
        <v>34</v>
      </c>
      <c r="T2536" t="s">
        <v>1373</v>
      </c>
      <c r="U2536" t="s">
        <v>396</v>
      </c>
      <c r="V2536" t="s">
        <v>52</v>
      </c>
      <c r="W2536" t="s">
        <v>1374</v>
      </c>
      <c r="X2536" t="s">
        <v>1375</v>
      </c>
      <c r="Y2536" t="s">
        <v>65</v>
      </c>
    </row>
    <row r="2537" spans="1:25" x14ac:dyDescent="0.25">
      <c r="A2537">
        <v>10119</v>
      </c>
      <c r="B2537">
        <v>29</v>
      </c>
      <c r="C2537" t="s">
        <v>4395</v>
      </c>
      <c r="D2537">
        <v>7</v>
      </c>
      <c r="E2537" t="s">
        <v>4396</v>
      </c>
      <c r="F2537" t="s">
        <v>571</v>
      </c>
      <c r="G2537" t="s">
        <v>28</v>
      </c>
      <c r="H2537">
        <v>2</v>
      </c>
      <c r="I2537">
        <v>4</v>
      </c>
      <c r="J2537">
        <v>2003</v>
      </c>
      <c r="K2537" t="s">
        <v>2075</v>
      </c>
      <c r="L2537">
        <v>90</v>
      </c>
      <c r="M2537" t="s">
        <v>4394</v>
      </c>
      <c r="N2537" t="s">
        <v>221</v>
      </c>
      <c r="O2537" t="s">
        <v>222</v>
      </c>
      <c r="P2537" t="s">
        <v>223</v>
      </c>
      <c r="Q2537" t="s">
        <v>34</v>
      </c>
      <c r="R2537" t="s">
        <v>224</v>
      </c>
      <c r="S2537" t="s">
        <v>34</v>
      </c>
      <c r="T2537" t="s">
        <v>225</v>
      </c>
      <c r="U2537" t="s">
        <v>226</v>
      </c>
      <c r="V2537" t="s">
        <v>52</v>
      </c>
      <c r="W2537" t="s">
        <v>227</v>
      </c>
      <c r="X2537" t="s">
        <v>228</v>
      </c>
      <c r="Y2537" t="s">
        <v>42</v>
      </c>
    </row>
    <row r="2538" spans="1:25" x14ac:dyDescent="0.25">
      <c r="A2538">
        <v>10131</v>
      </c>
      <c r="B2538">
        <v>22</v>
      </c>
      <c r="C2538" t="s">
        <v>4397</v>
      </c>
      <c r="D2538">
        <v>8</v>
      </c>
      <c r="E2538" t="s">
        <v>4398</v>
      </c>
      <c r="F2538" t="s">
        <v>1506</v>
      </c>
      <c r="G2538" t="s">
        <v>28</v>
      </c>
      <c r="H2538">
        <v>2</v>
      </c>
      <c r="I2538">
        <v>6</v>
      </c>
      <c r="J2538">
        <v>2003</v>
      </c>
      <c r="K2538" t="s">
        <v>2075</v>
      </c>
      <c r="L2538">
        <v>90</v>
      </c>
      <c r="M2538" t="s">
        <v>4394</v>
      </c>
      <c r="N2538" t="s">
        <v>1507</v>
      </c>
      <c r="O2538" t="s">
        <v>1508</v>
      </c>
      <c r="P2538" t="s">
        <v>1509</v>
      </c>
      <c r="Q2538" t="s">
        <v>34</v>
      </c>
      <c r="R2538" t="s">
        <v>1089</v>
      </c>
      <c r="S2538" t="s">
        <v>166</v>
      </c>
      <c r="T2538" t="s">
        <v>1510</v>
      </c>
      <c r="U2538" t="s">
        <v>38</v>
      </c>
      <c r="V2538" t="s">
        <v>39</v>
      </c>
      <c r="W2538" t="s">
        <v>1511</v>
      </c>
      <c r="X2538" t="s">
        <v>1512</v>
      </c>
      <c r="Y2538" t="s">
        <v>42</v>
      </c>
    </row>
    <row r="2539" spans="1:25" x14ac:dyDescent="0.25">
      <c r="A2539">
        <v>10143</v>
      </c>
      <c r="B2539">
        <v>26</v>
      </c>
      <c r="C2539" t="s">
        <v>77</v>
      </c>
      <c r="D2539">
        <v>11</v>
      </c>
      <c r="E2539" t="s">
        <v>4399</v>
      </c>
      <c r="F2539" t="s">
        <v>581</v>
      </c>
      <c r="G2539" t="s">
        <v>28</v>
      </c>
      <c r="H2539">
        <v>3</v>
      </c>
      <c r="I2539">
        <v>8</v>
      </c>
      <c r="J2539">
        <v>2003</v>
      </c>
      <c r="K2539" t="s">
        <v>2075</v>
      </c>
      <c r="L2539">
        <v>90</v>
      </c>
      <c r="M2539" t="s">
        <v>4394</v>
      </c>
      <c r="N2539" t="s">
        <v>582</v>
      </c>
      <c r="O2539" t="s">
        <v>583</v>
      </c>
      <c r="P2539" t="s">
        <v>584</v>
      </c>
      <c r="Q2539" t="s">
        <v>34</v>
      </c>
      <c r="R2539" t="s">
        <v>251</v>
      </c>
      <c r="S2539" t="s">
        <v>185</v>
      </c>
      <c r="T2539" t="s">
        <v>252</v>
      </c>
      <c r="U2539" t="s">
        <v>38</v>
      </c>
      <c r="V2539" t="s">
        <v>39</v>
      </c>
      <c r="W2539" t="s">
        <v>585</v>
      </c>
      <c r="X2539" t="s">
        <v>586</v>
      </c>
      <c r="Y2539" t="s">
        <v>42</v>
      </c>
    </row>
    <row r="2540" spans="1:25" x14ac:dyDescent="0.25">
      <c r="A2540">
        <v>10155</v>
      </c>
      <c r="B2540">
        <v>32</v>
      </c>
      <c r="C2540" t="s">
        <v>4400</v>
      </c>
      <c r="D2540">
        <v>9</v>
      </c>
      <c r="E2540" t="s">
        <v>4401</v>
      </c>
      <c r="F2540" t="s">
        <v>588</v>
      </c>
      <c r="G2540" t="s">
        <v>28</v>
      </c>
      <c r="H2540">
        <v>4</v>
      </c>
      <c r="I2540">
        <v>10</v>
      </c>
      <c r="J2540">
        <v>2003</v>
      </c>
      <c r="K2540" t="s">
        <v>2075</v>
      </c>
      <c r="L2540">
        <v>90</v>
      </c>
      <c r="M2540" t="s">
        <v>4394</v>
      </c>
      <c r="N2540" t="s">
        <v>191</v>
      </c>
      <c r="O2540" t="s">
        <v>192</v>
      </c>
      <c r="P2540" t="s">
        <v>193</v>
      </c>
      <c r="Q2540" t="s">
        <v>34</v>
      </c>
      <c r="R2540" t="s">
        <v>194</v>
      </c>
      <c r="S2540" t="s">
        <v>34</v>
      </c>
      <c r="T2540" t="s">
        <v>195</v>
      </c>
      <c r="U2540" t="s">
        <v>196</v>
      </c>
      <c r="V2540" t="s">
        <v>52</v>
      </c>
      <c r="W2540" t="s">
        <v>197</v>
      </c>
      <c r="X2540" t="s">
        <v>198</v>
      </c>
      <c r="Y2540" t="s">
        <v>42</v>
      </c>
    </row>
    <row r="2541" spans="1:25" x14ac:dyDescent="0.25">
      <c r="A2541">
        <v>10167</v>
      </c>
      <c r="B2541">
        <v>29</v>
      </c>
      <c r="C2541" t="s">
        <v>77</v>
      </c>
      <c r="D2541">
        <v>5</v>
      </c>
      <c r="E2541" t="s">
        <v>4402</v>
      </c>
      <c r="F2541" t="s">
        <v>590</v>
      </c>
      <c r="G2541" t="s">
        <v>591</v>
      </c>
      <c r="H2541">
        <v>4</v>
      </c>
      <c r="I2541">
        <v>10</v>
      </c>
      <c r="J2541">
        <v>2003</v>
      </c>
      <c r="K2541" t="s">
        <v>2075</v>
      </c>
      <c r="L2541">
        <v>90</v>
      </c>
      <c r="M2541" t="s">
        <v>4394</v>
      </c>
      <c r="N2541" t="s">
        <v>401</v>
      </c>
      <c r="O2541" t="s">
        <v>402</v>
      </c>
      <c r="P2541" t="s">
        <v>403</v>
      </c>
      <c r="Q2541" t="s">
        <v>34</v>
      </c>
      <c r="R2541" t="s">
        <v>404</v>
      </c>
      <c r="S2541" t="s">
        <v>34</v>
      </c>
      <c r="T2541" t="s">
        <v>405</v>
      </c>
      <c r="U2541" t="s">
        <v>287</v>
      </c>
      <c r="V2541" t="s">
        <v>52</v>
      </c>
      <c r="W2541" t="s">
        <v>406</v>
      </c>
      <c r="X2541" t="s">
        <v>316</v>
      </c>
      <c r="Y2541" t="s">
        <v>42</v>
      </c>
    </row>
    <row r="2542" spans="1:25" x14ac:dyDescent="0.25">
      <c r="A2542">
        <v>10178</v>
      </c>
      <c r="B2542">
        <v>34</v>
      </c>
      <c r="C2542" t="s">
        <v>1835</v>
      </c>
      <c r="D2542">
        <v>8</v>
      </c>
      <c r="E2542" t="s">
        <v>4403</v>
      </c>
      <c r="F2542" t="s">
        <v>593</v>
      </c>
      <c r="G2542" t="s">
        <v>28</v>
      </c>
      <c r="H2542">
        <v>4</v>
      </c>
      <c r="I2542">
        <v>11</v>
      </c>
      <c r="J2542">
        <v>2003</v>
      </c>
      <c r="K2542" t="s">
        <v>2075</v>
      </c>
      <c r="L2542">
        <v>90</v>
      </c>
      <c r="M2542" t="s">
        <v>4394</v>
      </c>
      <c r="N2542" t="s">
        <v>594</v>
      </c>
      <c r="O2542" t="s">
        <v>595</v>
      </c>
      <c r="P2542" t="s">
        <v>596</v>
      </c>
      <c r="Q2542" t="s">
        <v>34</v>
      </c>
      <c r="R2542" t="s">
        <v>597</v>
      </c>
      <c r="S2542" t="s">
        <v>34</v>
      </c>
      <c r="T2542" t="s">
        <v>598</v>
      </c>
      <c r="U2542" t="s">
        <v>51</v>
      </c>
      <c r="V2542" t="s">
        <v>52</v>
      </c>
      <c r="W2542" t="s">
        <v>599</v>
      </c>
      <c r="X2542" t="s">
        <v>600</v>
      </c>
      <c r="Y2542" t="s">
        <v>65</v>
      </c>
    </row>
    <row r="2543" spans="1:25" x14ac:dyDescent="0.25">
      <c r="A2543">
        <v>10186</v>
      </c>
      <c r="B2543">
        <v>24</v>
      </c>
      <c r="C2543" t="s">
        <v>4404</v>
      </c>
      <c r="D2543">
        <v>5</v>
      </c>
      <c r="E2543" t="s">
        <v>4405</v>
      </c>
      <c r="F2543" t="s">
        <v>602</v>
      </c>
      <c r="G2543" t="s">
        <v>28</v>
      </c>
      <c r="H2543">
        <v>4</v>
      </c>
      <c r="I2543">
        <v>11</v>
      </c>
      <c r="J2543">
        <v>2003</v>
      </c>
      <c r="K2543" t="s">
        <v>2075</v>
      </c>
      <c r="L2543">
        <v>90</v>
      </c>
      <c r="M2543" t="s">
        <v>4394</v>
      </c>
      <c r="N2543" t="s">
        <v>603</v>
      </c>
      <c r="O2543" t="s">
        <v>604</v>
      </c>
      <c r="P2543" t="s">
        <v>605</v>
      </c>
      <c r="Q2543" t="s">
        <v>34</v>
      </c>
      <c r="R2543" t="s">
        <v>577</v>
      </c>
      <c r="S2543" t="s">
        <v>34</v>
      </c>
      <c r="T2543" t="s">
        <v>606</v>
      </c>
      <c r="U2543" t="s">
        <v>262</v>
      </c>
      <c r="V2543" t="s">
        <v>52</v>
      </c>
      <c r="W2543" t="s">
        <v>607</v>
      </c>
      <c r="X2543" t="s">
        <v>608</v>
      </c>
      <c r="Y2543" t="s">
        <v>42</v>
      </c>
    </row>
    <row r="2544" spans="1:25" x14ac:dyDescent="0.25">
      <c r="A2544">
        <v>10197</v>
      </c>
      <c r="B2544">
        <v>24</v>
      </c>
      <c r="C2544" t="s">
        <v>4406</v>
      </c>
      <c r="D2544">
        <v>2</v>
      </c>
      <c r="E2544" t="s">
        <v>4407</v>
      </c>
      <c r="F2544" t="s">
        <v>610</v>
      </c>
      <c r="G2544" t="s">
        <v>28</v>
      </c>
      <c r="H2544">
        <v>4</v>
      </c>
      <c r="I2544">
        <v>11</v>
      </c>
      <c r="J2544">
        <v>2003</v>
      </c>
      <c r="K2544" t="s">
        <v>2075</v>
      </c>
      <c r="L2544">
        <v>90</v>
      </c>
      <c r="M2544" t="s">
        <v>4394</v>
      </c>
      <c r="N2544" t="s">
        <v>611</v>
      </c>
      <c r="O2544" t="s">
        <v>612</v>
      </c>
      <c r="P2544" t="s">
        <v>613</v>
      </c>
      <c r="Q2544" t="s">
        <v>34</v>
      </c>
      <c r="R2544" t="s">
        <v>614</v>
      </c>
      <c r="S2544" t="s">
        <v>34</v>
      </c>
      <c r="T2544" t="s">
        <v>615</v>
      </c>
      <c r="U2544" t="s">
        <v>273</v>
      </c>
      <c r="V2544" t="s">
        <v>52</v>
      </c>
      <c r="W2544" t="s">
        <v>616</v>
      </c>
      <c r="X2544" t="s">
        <v>617</v>
      </c>
      <c r="Y2544" t="s">
        <v>42</v>
      </c>
    </row>
    <row r="2545" spans="1:25" x14ac:dyDescent="0.25">
      <c r="A2545">
        <v>10209</v>
      </c>
      <c r="B2545">
        <v>33</v>
      </c>
      <c r="C2545" t="s">
        <v>4408</v>
      </c>
      <c r="D2545">
        <v>4</v>
      </c>
      <c r="E2545" t="s">
        <v>4409</v>
      </c>
      <c r="F2545" t="s">
        <v>619</v>
      </c>
      <c r="G2545" t="s">
        <v>28</v>
      </c>
      <c r="H2545">
        <v>1</v>
      </c>
      <c r="I2545">
        <v>1</v>
      </c>
      <c r="J2545">
        <v>2004</v>
      </c>
      <c r="K2545" t="s">
        <v>2075</v>
      </c>
      <c r="L2545">
        <v>90</v>
      </c>
      <c r="M2545" t="s">
        <v>4394</v>
      </c>
      <c r="N2545" t="s">
        <v>620</v>
      </c>
      <c r="O2545" t="s">
        <v>621</v>
      </c>
      <c r="P2545" t="s">
        <v>622</v>
      </c>
      <c r="Q2545" t="s">
        <v>34</v>
      </c>
      <c r="R2545" t="s">
        <v>623</v>
      </c>
      <c r="S2545" t="s">
        <v>73</v>
      </c>
      <c r="T2545" t="s">
        <v>34</v>
      </c>
      <c r="U2545" t="s">
        <v>38</v>
      </c>
      <c r="V2545" t="s">
        <v>39</v>
      </c>
      <c r="W2545" t="s">
        <v>624</v>
      </c>
      <c r="X2545" t="s">
        <v>150</v>
      </c>
      <c r="Y2545" t="s">
        <v>42</v>
      </c>
    </row>
    <row r="2546" spans="1:25" x14ac:dyDescent="0.25">
      <c r="A2546">
        <v>10222</v>
      </c>
      <c r="B2546">
        <v>26</v>
      </c>
      <c r="C2546" t="s">
        <v>77</v>
      </c>
      <c r="D2546">
        <v>8</v>
      </c>
      <c r="E2546" t="s">
        <v>4410</v>
      </c>
      <c r="F2546" t="s">
        <v>626</v>
      </c>
      <c r="G2546" t="s">
        <v>28</v>
      </c>
      <c r="H2546">
        <v>1</v>
      </c>
      <c r="I2546">
        <v>2</v>
      </c>
      <c r="J2546">
        <v>2004</v>
      </c>
      <c r="K2546" t="s">
        <v>2075</v>
      </c>
      <c r="L2546">
        <v>90</v>
      </c>
      <c r="M2546" t="s">
        <v>4394</v>
      </c>
      <c r="N2546" t="s">
        <v>627</v>
      </c>
      <c r="O2546" t="s">
        <v>628</v>
      </c>
      <c r="P2546" t="s">
        <v>629</v>
      </c>
      <c r="Q2546" t="s">
        <v>34</v>
      </c>
      <c r="R2546" t="s">
        <v>630</v>
      </c>
      <c r="S2546" t="s">
        <v>73</v>
      </c>
      <c r="T2546" t="s">
        <v>631</v>
      </c>
      <c r="U2546" t="s">
        <v>38</v>
      </c>
      <c r="V2546" t="s">
        <v>39</v>
      </c>
      <c r="W2546" t="s">
        <v>362</v>
      </c>
      <c r="X2546" t="s">
        <v>422</v>
      </c>
      <c r="Y2546" t="s">
        <v>42</v>
      </c>
    </row>
    <row r="2547" spans="1:25" x14ac:dyDescent="0.25">
      <c r="A2547">
        <v>10249</v>
      </c>
      <c r="B2547">
        <v>40</v>
      </c>
      <c r="C2547" t="s">
        <v>4411</v>
      </c>
      <c r="D2547">
        <v>4</v>
      </c>
      <c r="E2547" t="s">
        <v>4412</v>
      </c>
      <c r="F2547" t="s">
        <v>2480</v>
      </c>
      <c r="G2547" t="s">
        <v>28</v>
      </c>
      <c r="H2547">
        <v>2</v>
      </c>
      <c r="I2547">
        <v>5</v>
      </c>
      <c r="J2547">
        <v>2004</v>
      </c>
      <c r="K2547" t="s">
        <v>2075</v>
      </c>
      <c r="L2547">
        <v>90</v>
      </c>
      <c r="M2547" t="s">
        <v>4394</v>
      </c>
      <c r="N2547" t="s">
        <v>366</v>
      </c>
      <c r="O2547" t="s">
        <v>367</v>
      </c>
      <c r="P2547" t="s">
        <v>368</v>
      </c>
      <c r="Q2547" t="s">
        <v>34</v>
      </c>
      <c r="R2547" t="s">
        <v>184</v>
      </c>
      <c r="S2547" t="s">
        <v>185</v>
      </c>
      <c r="T2547" t="s">
        <v>186</v>
      </c>
      <c r="U2547" t="s">
        <v>38</v>
      </c>
      <c r="V2547" t="s">
        <v>39</v>
      </c>
      <c r="W2547" t="s">
        <v>369</v>
      </c>
      <c r="X2547" t="s">
        <v>216</v>
      </c>
      <c r="Y2547" t="s">
        <v>65</v>
      </c>
    </row>
    <row r="2548" spans="1:25" x14ac:dyDescent="0.25">
      <c r="A2548">
        <v>10262</v>
      </c>
      <c r="B2548">
        <v>44</v>
      </c>
      <c r="C2548" t="s">
        <v>4395</v>
      </c>
      <c r="D2548">
        <v>13</v>
      </c>
      <c r="E2548" t="s">
        <v>4413</v>
      </c>
      <c r="F2548" t="s">
        <v>1525</v>
      </c>
      <c r="G2548" t="s">
        <v>591</v>
      </c>
      <c r="H2548">
        <v>2</v>
      </c>
      <c r="I2548">
        <v>6</v>
      </c>
      <c r="J2548">
        <v>2004</v>
      </c>
      <c r="K2548" t="s">
        <v>2075</v>
      </c>
      <c r="L2548">
        <v>90</v>
      </c>
      <c r="M2548" t="s">
        <v>4394</v>
      </c>
      <c r="N2548" t="s">
        <v>268</v>
      </c>
      <c r="O2548" t="s">
        <v>269</v>
      </c>
      <c r="P2548" t="s">
        <v>270</v>
      </c>
      <c r="Q2548" t="s">
        <v>34</v>
      </c>
      <c r="R2548" t="s">
        <v>271</v>
      </c>
      <c r="S2548" t="s">
        <v>34</v>
      </c>
      <c r="T2548" t="s">
        <v>272</v>
      </c>
      <c r="U2548" t="s">
        <v>273</v>
      </c>
      <c r="V2548" t="s">
        <v>52</v>
      </c>
      <c r="W2548" t="s">
        <v>274</v>
      </c>
      <c r="X2548" t="s">
        <v>275</v>
      </c>
      <c r="Y2548" t="s">
        <v>65</v>
      </c>
    </row>
    <row r="2549" spans="1:25" x14ac:dyDescent="0.25">
      <c r="A2549">
        <v>10274</v>
      </c>
      <c r="B2549">
        <v>24</v>
      </c>
      <c r="C2549" t="s">
        <v>4406</v>
      </c>
      <c r="D2549">
        <v>5</v>
      </c>
      <c r="E2549" t="s">
        <v>4407</v>
      </c>
      <c r="F2549" t="s">
        <v>637</v>
      </c>
      <c r="G2549" t="s">
        <v>28</v>
      </c>
      <c r="H2549">
        <v>3</v>
      </c>
      <c r="I2549">
        <v>7</v>
      </c>
      <c r="J2549">
        <v>2004</v>
      </c>
      <c r="K2549" t="s">
        <v>2075</v>
      </c>
      <c r="L2549">
        <v>90</v>
      </c>
      <c r="M2549" t="s">
        <v>4394</v>
      </c>
      <c r="N2549" t="s">
        <v>439</v>
      </c>
      <c r="O2549" t="s">
        <v>182</v>
      </c>
      <c r="P2549" t="s">
        <v>440</v>
      </c>
      <c r="Q2549" t="s">
        <v>34</v>
      </c>
      <c r="R2549" t="s">
        <v>441</v>
      </c>
      <c r="S2549" t="s">
        <v>185</v>
      </c>
      <c r="T2549" t="s">
        <v>442</v>
      </c>
      <c r="U2549" t="s">
        <v>38</v>
      </c>
      <c r="V2549" t="s">
        <v>39</v>
      </c>
      <c r="W2549" t="s">
        <v>421</v>
      </c>
      <c r="X2549" t="s">
        <v>443</v>
      </c>
      <c r="Y2549" t="s">
        <v>42</v>
      </c>
    </row>
    <row r="2550" spans="1:25" x14ac:dyDescent="0.25">
      <c r="A2550">
        <v>10283</v>
      </c>
      <c r="B2550">
        <v>20</v>
      </c>
      <c r="C2550" t="s">
        <v>4395</v>
      </c>
      <c r="D2550">
        <v>2</v>
      </c>
      <c r="E2550" t="s">
        <v>4414</v>
      </c>
      <c r="F2550" t="s">
        <v>647</v>
      </c>
      <c r="G2550" t="s">
        <v>28</v>
      </c>
      <c r="H2550">
        <v>3</v>
      </c>
      <c r="I2550">
        <v>8</v>
      </c>
      <c r="J2550">
        <v>2004</v>
      </c>
      <c r="K2550" t="s">
        <v>2075</v>
      </c>
      <c r="L2550">
        <v>90</v>
      </c>
      <c r="M2550" t="s">
        <v>4394</v>
      </c>
      <c r="N2550" t="s">
        <v>648</v>
      </c>
      <c r="O2550" t="s">
        <v>649</v>
      </c>
      <c r="P2550" t="s">
        <v>650</v>
      </c>
      <c r="Q2550" t="s">
        <v>34</v>
      </c>
      <c r="R2550" t="s">
        <v>651</v>
      </c>
      <c r="S2550" t="s">
        <v>351</v>
      </c>
      <c r="T2550" t="s">
        <v>652</v>
      </c>
      <c r="U2550" t="s">
        <v>353</v>
      </c>
      <c r="V2550" t="s">
        <v>39</v>
      </c>
      <c r="W2550" t="s">
        <v>653</v>
      </c>
      <c r="X2550" t="s">
        <v>264</v>
      </c>
      <c r="Y2550" t="s">
        <v>42</v>
      </c>
    </row>
    <row r="2551" spans="1:25" x14ac:dyDescent="0.25">
      <c r="A2551">
        <v>10296</v>
      </c>
      <c r="B2551">
        <v>34</v>
      </c>
      <c r="C2551" t="s">
        <v>77</v>
      </c>
      <c r="D2551">
        <v>11</v>
      </c>
      <c r="E2551" t="s">
        <v>4415</v>
      </c>
      <c r="F2551" t="s">
        <v>1530</v>
      </c>
      <c r="G2551" t="s">
        <v>28</v>
      </c>
      <c r="H2551">
        <v>3</v>
      </c>
      <c r="I2551">
        <v>9</v>
      </c>
      <c r="J2551">
        <v>2004</v>
      </c>
      <c r="K2551" t="s">
        <v>2075</v>
      </c>
      <c r="L2551">
        <v>90</v>
      </c>
      <c r="M2551" t="s">
        <v>4394</v>
      </c>
      <c r="N2551" t="s">
        <v>1531</v>
      </c>
      <c r="O2551" t="s">
        <v>1532</v>
      </c>
      <c r="P2551" t="s">
        <v>1533</v>
      </c>
      <c r="Q2551" t="s">
        <v>34</v>
      </c>
      <c r="R2551" t="s">
        <v>1534</v>
      </c>
      <c r="S2551" t="s">
        <v>34</v>
      </c>
      <c r="T2551" t="s">
        <v>1535</v>
      </c>
      <c r="U2551" t="s">
        <v>810</v>
      </c>
      <c r="V2551" t="s">
        <v>52</v>
      </c>
      <c r="W2551" t="s">
        <v>1536</v>
      </c>
      <c r="X2551" t="s">
        <v>150</v>
      </c>
      <c r="Y2551" t="s">
        <v>65</v>
      </c>
    </row>
    <row r="2552" spans="1:25" x14ac:dyDescent="0.25">
      <c r="A2552">
        <v>10307</v>
      </c>
      <c r="B2552">
        <v>34</v>
      </c>
      <c r="C2552" t="s">
        <v>4416</v>
      </c>
      <c r="D2552">
        <v>5</v>
      </c>
      <c r="E2552" t="s">
        <v>4417</v>
      </c>
      <c r="F2552" t="s">
        <v>663</v>
      </c>
      <c r="G2552" t="s">
        <v>28</v>
      </c>
      <c r="H2552">
        <v>4</v>
      </c>
      <c r="I2552">
        <v>10</v>
      </c>
      <c r="J2552">
        <v>2004</v>
      </c>
      <c r="K2552" t="s">
        <v>2075</v>
      </c>
      <c r="L2552">
        <v>90</v>
      </c>
      <c r="M2552" t="s">
        <v>4394</v>
      </c>
      <c r="N2552" t="s">
        <v>329</v>
      </c>
      <c r="O2552" t="s">
        <v>330</v>
      </c>
      <c r="P2552" t="s">
        <v>331</v>
      </c>
      <c r="Q2552" t="s">
        <v>34</v>
      </c>
      <c r="R2552" t="s">
        <v>332</v>
      </c>
      <c r="S2552" t="s">
        <v>214</v>
      </c>
      <c r="T2552" t="s">
        <v>333</v>
      </c>
      <c r="U2552" t="s">
        <v>38</v>
      </c>
      <c r="V2552" t="s">
        <v>39</v>
      </c>
      <c r="W2552" t="s">
        <v>334</v>
      </c>
      <c r="X2552" t="s">
        <v>335</v>
      </c>
      <c r="Y2552" t="s">
        <v>65</v>
      </c>
    </row>
    <row r="2553" spans="1:25" x14ac:dyDescent="0.25">
      <c r="A2553">
        <v>10316</v>
      </c>
      <c r="B2553">
        <v>45</v>
      </c>
      <c r="C2553" t="s">
        <v>4418</v>
      </c>
      <c r="D2553">
        <v>13</v>
      </c>
      <c r="E2553" t="s">
        <v>4419</v>
      </c>
      <c r="F2553" t="s">
        <v>665</v>
      </c>
      <c r="G2553" t="s">
        <v>28</v>
      </c>
      <c r="H2553">
        <v>4</v>
      </c>
      <c r="I2553">
        <v>11</v>
      </c>
      <c r="J2553">
        <v>2004</v>
      </c>
      <c r="K2553" t="s">
        <v>2075</v>
      </c>
      <c r="L2553">
        <v>90</v>
      </c>
      <c r="M2553" t="s">
        <v>4394</v>
      </c>
      <c r="N2553" t="s">
        <v>666</v>
      </c>
      <c r="O2553" t="s">
        <v>667</v>
      </c>
      <c r="P2553" t="s">
        <v>668</v>
      </c>
      <c r="Q2553" t="s">
        <v>34</v>
      </c>
      <c r="R2553" t="s">
        <v>669</v>
      </c>
      <c r="S2553" t="s">
        <v>670</v>
      </c>
      <c r="T2553" t="s">
        <v>671</v>
      </c>
      <c r="U2553" t="s">
        <v>262</v>
      </c>
      <c r="V2553" t="s">
        <v>52</v>
      </c>
      <c r="W2553" t="s">
        <v>672</v>
      </c>
      <c r="X2553" t="s">
        <v>673</v>
      </c>
      <c r="Y2553" t="s">
        <v>65</v>
      </c>
    </row>
    <row r="2554" spans="1:25" x14ac:dyDescent="0.25">
      <c r="A2554">
        <v>10328</v>
      </c>
      <c r="B2554">
        <v>41</v>
      </c>
      <c r="C2554" t="s">
        <v>77</v>
      </c>
      <c r="D2554">
        <v>9</v>
      </c>
      <c r="E2554" t="s">
        <v>4420</v>
      </c>
      <c r="F2554" t="s">
        <v>2490</v>
      </c>
      <c r="G2554" t="s">
        <v>28</v>
      </c>
      <c r="H2554">
        <v>4</v>
      </c>
      <c r="I2554">
        <v>11</v>
      </c>
      <c r="J2554">
        <v>2004</v>
      </c>
      <c r="K2554" t="s">
        <v>2075</v>
      </c>
      <c r="L2554">
        <v>90</v>
      </c>
      <c r="M2554" t="s">
        <v>4394</v>
      </c>
      <c r="N2554" t="s">
        <v>1369</v>
      </c>
      <c r="O2554" t="s">
        <v>1370</v>
      </c>
      <c r="P2554" t="s">
        <v>1371</v>
      </c>
      <c r="Q2554" t="s">
        <v>34</v>
      </c>
      <c r="R2554" t="s">
        <v>1372</v>
      </c>
      <c r="S2554" t="s">
        <v>34</v>
      </c>
      <c r="T2554" t="s">
        <v>1373</v>
      </c>
      <c r="U2554" t="s">
        <v>396</v>
      </c>
      <c r="V2554" t="s">
        <v>52</v>
      </c>
      <c r="W2554" t="s">
        <v>1374</v>
      </c>
      <c r="X2554" t="s">
        <v>1375</v>
      </c>
      <c r="Y2554" t="s">
        <v>65</v>
      </c>
    </row>
    <row r="2555" spans="1:25" x14ac:dyDescent="0.25">
      <c r="A2555">
        <v>10339</v>
      </c>
      <c r="B2555">
        <v>55</v>
      </c>
      <c r="C2555" t="s">
        <v>3258</v>
      </c>
      <c r="D2555">
        <v>15</v>
      </c>
      <c r="E2555" t="s">
        <v>4421</v>
      </c>
      <c r="F2555" t="s">
        <v>519</v>
      </c>
      <c r="G2555" t="s">
        <v>28</v>
      </c>
      <c r="H2555">
        <v>4</v>
      </c>
      <c r="I2555">
        <v>11</v>
      </c>
      <c r="J2555">
        <v>2004</v>
      </c>
      <c r="K2555" t="s">
        <v>2075</v>
      </c>
      <c r="L2555">
        <v>90</v>
      </c>
      <c r="M2555" t="s">
        <v>4394</v>
      </c>
      <c r="N2555" t="s">
        <v>380</v>
      </c>
      <c r="O2555" t="s">
        <v>381</v>
      </c>
      <c r="P2555" t="s">
        <v>382</v>
      </c>
      <c r="Q2555" t="s">
        <v>34</v>
      </c>
      <c r="R2555" t="s">
        <v>383</v>
      </c>
      <c r="S2555" t="s">
        <v>384</v>
      </c>
      <c r="T2555" t="s">
        <v>385</v>
      </c>
      <c r="U2555" t="s">
        <v>307</v>
      </c>
      <c r="V2555" t="s">
        <v>307</v>
      </c>
      <c r="W2555" t="s">
        <v>386</v>
      </c>
      <c r="X2555" t="s">
        <v>387</v>
      </c>
      <c r="Y2555" t="s">
        <v>65</v>
      </c>
    </row>
    <row r="2556" spans="1:25" x14ac:dyDescent="0.25">
      <c r="A2556">
        <v>10352</v>
      </c>
      <c r="B2556">
        <v>23</v>
      </c>
      <c r="C2556" t="s">
        <v>77</v>
      </c>
      <c r="D2556">
        <v>3</v>
      </c>
      <c r="E2556" t="s">
        <v>4422</v>
      </c>
      <c r="F2556" t="s">
        <v>1552</v>
      </c>
      <c r="G2556" t="s">
        <v>28</v>
      </c>
      <c r="H2556">
        <v>4</v>
      </c>
      <c r="I2556">
        <v>12</v>
      </c>
      <c r="J2556">
        <v>2004</v>
      </c>
      <c r="K2556" t="s">
        <v>2075</v>
      </c>
      <c r="L2556">
        <v>90</v>
      </c>
      <c r="M2556" t="s">
        <v>4394</v>
      </c>
      <c r="N2556" t="s">
        <v>2080</v>
      </c>
      <c r="O2556" t="s">
        <v>2081</v>
      </c>
      <c r="P2556" t="s">
        <v>2082</v>
      </c>
      <c r="Q2556" t="s">
        <v>34</v>
      </c>
      <c r="R2556" t="s">
        <v>441</v>
      </c>
      <c r="S2556" t="s">
        <v>185</v>
      </c>
      <c r="T2556" t="s">
        <v>442</v>
      </c>
      <c r="U2556" t="s">
        <v>38</v>
      </c>
      <c r="V2556" t="s">
        <v>39</v>
      </c>
      <c r="W2556" t="s">
        <v>1199</v>
      </c>
      <c r="X2556" t="s">
        <v>377</v>
      </c>
      <c r="Y2556" t="s">
        <v>42</v>
      </c>
    </row>
    <row r="2557" spans="1:25" x14ac:dyDescent="0.25">
      <c r="A2557">
        <v>10361</v>
      </c>
      <c r="B2557">
        <v>24</v>
      </c>
      <c r="C2557" t="s">
        <v>4157</v>
      </c>
      <c r="D2557">
        <v>14</v>
      </c>
      <c r="E2557" t="s">
        <v>4423</v>
      </c>
      <c r="F2557" t="s">
        <v>232</v>
      </c>
      <c r="G2557" t="s">
        <v>28</v>
      </c>
      <c r="H2557">
        <v>4</v>
      </c>
      <c r="I2557">
        <v>12</v>
      </c>
      <c r="J2557">
        <v>2004</v>
      </c>
      <c r="K2557" t="s">
        <v>2075</v>
      </c>
      <c r="L2557">
        <v>90</v>
      </c>
      <c r="M2557" t="s">
        <v>4394</v>
      </c>
      <c r="N2557" t="s">
        <v>233</v>
      </c>
      <c r="O2557" t="s">
        <v>234</v>
      </c>
      <c r="P2557" t="s">
        <v>235</v>
      </c>
      <c r="Q2557" t="s">
        <v>236</v>
      </c>
      <c r="R2557" t="s">
        <v>237</v>
      </c>
      <c r="S2557" t="s">
        <v>238</v>
      </c>
      <c r="T2557" t="s">
        <v>239</v>
      </c>
      <c r="U2557" t="s">
        <v>139</v>
      </c>
      <c r="V2557" t="s">
        <v>140</v>
      </c>
      <c r="W2557" t="s">
        <v>240</v>
      </c>
      <c r="X2557" t="s">
        <v>241</v>
      </c>
      <c r="Y2557" t="s">
        <v>42</v>
      </c>
    </row>
    <row r="2558" spans="1:25" x14ac:dyDescent="0.25">
      <c r="A2558">
        <v>10373</v>
      </c>
      <c r="B2558">
        <v>32</v>
      </c>
      <c r="C2558" t="s">
        <v>4424</v>
      </c>
      <c r="D2558">
        <v>15</v>
      </c>
      <c r="E2558" t="s">
        <v>4425</v>
      </c>
      <c r="F2558" t="s">
        <v>687</v>
      </c>
      <c r="G2558" t="s">
        <v>28</v>
      </c>
      <c r="H2558">
        <v>1</v>
      </c>
      <c r="I2558">
        <v>1</v>
      </c>
      <c r="J2558">
        <v>2005</v>
      </c>
      <c r="K2558" t="s">
        <v>2075</v>
      </c>
      <c r="L2558">
        <v>90</v>
      </c>
      <c r="M2558" t="s">
        <v>4394</v>
      </c>
      <c r="N2558" t="s">
        <v>688</v>
      </c>
      <c r="O2558" t="s">
        <v>689</v>
      </c>
      <c r="P2558" t="s">
        <v>690</v>
      </c>
      <c r="Q2558" t="s">
        <v>34</v>
      </c>
      <c r="R2558" t="s">
        <v>691</v>
      </c>
      <c r="S2558" t="s">
        <v>34</v>
      </c>
      <c r="T2558" t="s">
        <v>692</v>
      </c>
      <c r="U2558" t="s">
        <v>196</v>
      </c>
      <c r="V2558" t="s">
        <v>52</v>
      </c>
      <c r="W2558" t="s">
        <v>693</v>
      </c>
      <c r="X2558" t="s">
        <v>694</v>
      </c>
      <c r="Y2558" t="s">
        <v>42</v>
      </c>
    </row>
    <row r="2559" spans="1:25" x14ac:dyDescent="0.25">
      <c r="A2559">
        <v>10386</v>
      </c>
      <c r="B2559">
        <v>29</v>
      </c>
      <c r="C2559" t="s">
        <v>4426</v>
      </c>
      <c r="D2559">
        <v>13</v>
      </c>
      <c r="E2559" t="s">
        <v>4427</v>
      </c>
      <c r="F2559" t="s">
        <v>1557</v>
      </c>
      <c r="G2559" t="s">
        <v>724</v>
      </c>
      <c r="H2559">
        <v>1</v>
      </c>
      <c r="I2559">
        <v>3</v>
      </c>
      <c r="J2559">
        <v>2005</v>
      </c>
      <c r="K2559" t="s">
        <v>2075</v>
      </c>
      <c r="L2559">
        <v>90</v>
      </c>
      <c r="M2559" t="s">
        <v>4394</v>
      </c>
      <c r="N2559" t="s">
        <v>268</v>
      </c>
      <c r="O2559" t="s">
        <v>269</v>
      </c>
      <c r="P2559" t="s">
        <v>270</v>
      </c>
      <c r="Q2559" t="s">
        <v>34</v>
      </c>
      <c r="R2559" t="s">
        <v>271</v>
      </c>
      <c r="S2559" t="s">
        <v>34</v>
      </c>
      <c r="T2559" t="s">
        <v>272</v>
      </c>
      <c r="U2559" t="s">
        <v>273</v>
      </c>
      <c r="V2559" t="s">
        <v>52</v>
      </c>
      <c r="W2559" t="s">
        <v>274</v>
      </c>
      <c r="X2559" t="s">
        <v>275</v>
      </c>
      <c r="Y2559" t="s">
        <v>42</v>
      </c>
    </row>
    <row r="2560" spans="1:25" x14ac:dyDescent="0.25">
      <c r="A2560">
        <v>10398</v>
      </c>
      <c r="B2560">
        <v>36</v>
      </c>
      <c r="C2560" t="s">
        <v>77</v>
      </c>
      <c r="D2560">
        <v>7</v>
      </c>
      <c r="E2560" t="s">
        <v>4428</v>
      </c>
      <c r="F2560" t="s">
        <v>1559</v>
      </c>
      <c r="G2560" t="s">
        <v>28</v>
      </c>
      <c r="H2560">
        <v>1</v>
      </c>
      <c r="I2560">
        <v>3</v>
      </c>
      <c r="J2560">
        <v>2005</v>
      </c>
      <c r="K2560" t="s">
        <v>2075</v>
      </c>
      <c r="L2560">
        <v>90</v>
      </c>
      <c r="M2560" t="s">
        <v>4394</v>
      </c>
      <c r="N2560" t="s">
        <v>46</v>
      </c>
      <c r="O2560" t="s">
        <v>47</v>
      </c>
      <c r="P2560" t="s">
        <v>48</v>
      </c>
      <c r="Q2560" t="s">
        <v>34</v>
      </c>
      <c r="R2560" t="s">
        <v>49</v>
      </c>
      <c r="S2560" t="s">
        <v>34</v>
      </c>
      <c r="T2560" t="s">
        <v>50</v>
      </c>
      <c r="U2560" t="s">
        <v>51</v>
      </c>
      <c r="V2560" t="s">
        <v>52</v>
      </c>
      <c r="W2560" t="s">
        <v>53</v>
      </c>
      <c r="X2560" t="s">
        <v>54</v>
      </c>
      <c r="Y2560" t="s">
        <v>65</v>
      </c>
    </row>
    <row r="2561" spans="1:25" x14ac:dyDescent="0.25">
      <c r="A2561">
        <v>10400</v>
      </c>
      <c r="B2561">
        <v>46</v>
      </c>
      <c r="C2561" t="s">
        <v>4429</v>
      </c>
      <c r="D2561">
        <v>5</v>
      </c>
      <c r="E2561" t="s">
        <v>4430</v>
      </c>
      <c r="F2561" t="s">
        <v>700</v>
      </c>
      <c r="G2561" t="s">
        <v>28</v>
      </c>
      <c r="H2561">
        <v>2</v>
      </c>
      <c r="I2561">
        <v>4</v>
      </c>
      <c r="J2561">
        <v>2005</v>
      </c>
      <c r="K2561" t="s">
        <v>2075</v>
      </c>
      <c r="L2561">
        <v>90</v>
      </c>
      <c r="M2561" t="s">
        <v>4394</v>
      </c>
      <c r="N2561" t="s">
        <v>701</v>
      </c>
      <c r="O2561" t="s">
        <v>702</v>
      </c>
      <c r="P2561" t="s">
        <v>703</v>
      </c>
      <c r="Q2561" t="s">
        <v>34</v>
      </c>
      <c r="R2561" t="s">
        <v>704</v>
      </c>
      <c r="S2561" t="s">
        <v>73</v>
      </c>
      <c r="T2561" t="s">
        <v>92</v>
      </c>
      <c r="U2561" t="s">
        <v>38</v>
      </c>
      <c r="V2561" t="s">
        <v>39</v>
      </c>
      <c r="W2561" t="s">
        <v>149</v>
      </c>
      <c r="X2561" t="s">
        <v>705</v>
      </c>
      <c r="Y2561" t="s">
        <v>65</v>
      </c>
    </row>
    <row r="2562" spans="1:25" x14ac:dyDescent="0.25">
      <c r="A2562">
        <v>10415</v>
      </c>
      <c r="B2562">
        <v>32</v>
      </c>
      <c r="C2562" t="s">
        <v>4411</v>
      </c>
      <c r="D2562">
        <v>4</v>
      </c>
      <c r="E2562" t="s">
        <v>4431</v>
      </c>
      <c r="F2562" t="s">
        <v>2499</v>
      </c>
      <c r="G2562" t="s">
        <v>267</v>
      </c>
      <c r="H2562">
        <v>2</v>
      </c>
      <c r="I2562">
        <v>5</v>
      </c>
      <c r="J2562">
        <v>2005</v>
      </c>
      <c r="K2562" t="s">
        <v>2075</v>
      </c>
      <c r="L2562">
        <v>90</v>
      </c>
      <c r="M2562" t="s">
        <v>4394</v>
      </c>
      <c r="N2562" t="s">
        <v>1380</v>
      </c>
      <c r="O2562" t="s">
        <v>1381</v>
      </c>
      <c r="P2562" t="s">
        <v>1382</v>
      </c>
      <c r="Q2562" t="s">
        <v>34</v>
      </c>
      <c r="R2562" t="s">
        <v>1383</v>
      </c>
      <c r="S2562" t="s">
        <v>137</v>
      </c>
      <c r="T2562" t="s">
        <v>1384</v>
      </c>
      <c r="U2562" t="s">
        <v>139</v>
      </c>
      <c r="V2562" t="s">
        <v>140</v>
      </c>
      <c r="W2562" t="s">
        <v>1385</v>
      </c>
      <c r="X2562" t="s">
        <v>1386</v>
      </c>
      <c r="Y2562" t="s">
        <v>65</v>
      </c>
    </row>
    <row r="2563" spans="1:25" x14ac:dyDescent="0.25">
      <c r="A2563">
        <v>10106</v>
      </c>
      <c r="B2563">
        <v>34</v>
      </c>
      <c r="C2563" t="s">
        <v>77</v>
      </c>
      <c r="D2563">
        <v>9</v>
      </c>
      <c r="E2563" t="s">
        <v>4432</v>
      </c>
      <c r="F2563" t="s">
        <v>1501</v>
      </c>
      <c r="G2563" t="s">
        <v>28</v>
      </c>
      <c r="H2563">
        <v>1</v>
      </c>
      <c r="I2563">
        <v>2</v>
      </c>
      <c r="J2563">
        <v>2003</v>
      </c>
      <c r="K2563" t="s">
        <v>1502</v>
      </c>
      <c r="L2563">
        <v>99</v>
      </c>
      <c r="M2563" t="s">
        <v>4433</v>
      </c>
      <c r="N2563" t="s">
        <v>1369</v>
      </c>
      <c r="O2563" t="s">
        <v>1370</v>
      </c>
      <c r="P2563" t="s">
        <v>1371</v>
      </c>
      <c r="Q2563" t="s">
        <v>34</v>
      </c>
      <c r="R2563" t="s">
        <v>1372</v>
      </c>
      <c r="S2563" t="s">
        <v>34</v>
      </c>
      <c r="T2563" t="s">
        <v>1373</v>
      </c>
      <c r="U2563" t="s">
        <v>396</v>
      </c>
      <c r="V2563" t="s">
        <v>52</v>
      </c>
      <c r="W2563" t="s">
        <v>1374</v>
      </c>
      <c r="X2563" t="s">
        <v>1375</v>
      </c>
      <c r="Y2563" t="s">
        <v>65</v>
      </c>
    </row>
    <row r="2564" spans="1:25" x14ac:dyDescent="0.25">
      <c r="A2564">
        <v>10120</v>
      </c>
      <c r="B2564">
        <v>24</v>
      </c>
      <c r="C2564" t="s">
        <v>77</v>
      </c>
      <c r="D2564">
        <v>15</v>
      </c>
      <c r="E2564" t="s">
        <v>4434</v>
      </c>
      <c r="F2564" t="s">
        <v>474</v>
      </c>
      <c r="G2564" t="s">
        <v>28</v>
      </c>
      <c r="H2564">
        <v>2</v>
      </c>
      <c r="I2564">
        <v>4</v>
      </c>
      <c r="J2564">
        <v>2003</v>
      </c>
      <c r="K2564" t="s">
        <v>1502</v>
      </c>
      <c r="L2564">
        <v>99</v>
      </c>
      <c r="M2564" t="s">
        <v>4433</v>
      </c>
      <c r="N2564" t="s">
        <v>132</v>
      </c>
      <c r="O2564" t="s">
        <v>133</v>
      </c>
      <c r="P2564" t="s">
        <v>134</v>
      </c>
      <c r="Q2564" t="s">
        <v>135</v>
      </c>
      <c r="R2564" t="s">
        <v>136</v>
      </c>
      <c r="S2564" t="s">
        <v>137</v>
      </c>
      <c r="T2564" t="s">
        <v>138</v>
      </c>
      <c r="U2564" t="s">
        <v>139</v>
      </c>
      <c r="V2564" t="s">
        <v>140</v>
      </c>
      <c r="W2564" t="s">
        <v>141</v>
      </c>
      <c r="X2564" t="s">
        <v>142</v>
      </c>
      <c r="Y2564" t="s">
        <v>42</v>
      </c>
    </row>
    <row r="2565" spans="1:25" x14ac:dyDescent="0.25">
      <c r="A2565">
        <v>10131</v>
      </c>
      <c r="B2565">
        <v>40</v>
      </c>
      <c r="C2565" t="s">
        <v>77</v>
      </c>
      <c r="D2565">
        <v>1</v>
      </c>
      <c r="E2565" t="s">
        <v>4435</v>
      </c>
      <c r="F2565" t="s">
        <v>1506</v>
      </c>
      <c r="G2565" t="s">
        <v>28</v>
      </c>
      <c r="H2565">
        <v>2</v>
      </c>
      <c r="I2565">
        <v>6</v>
      </c>
      <c r="J2565">
        <v>2003</v>
      </c>
      <c r="K2565" t="s">
        <v>1502</v>
      </c>
      <c r="L2565">
        <v>99</v>
      </c>
      <c r="M2565" t="s">
        <v>4433</v>
      </c>
      <c r="N2565" t="s">
        <v>1507</v>
      </c>
      <c r="O2565" t="s">
        <v>1508</v>
      </c>
      <c r="P2565" t="s">
        <v>1509</v>
      </c>
      <c r="Q2565" t="s">
        <v>34</v>
      </c>
      <c r="R2565" t="s">
        <v>1089</v>
      </c>
      <c r="S2565" t="s">
        <v>166</v>
      </c>
      <c r="T2565" t="s">
        <v>1510</v>
      </c>
      <c r="U2565" t="s">
        <v>38</v>
      </c>
      <c r="V2565" t="s">
        <v>39</v>
      </c>
      <c r="W2565" t="s">
        <v>1511</v>
      </c>
      <c r="X2565" t="s">
        <v>1512</v>
      </c>
      <c r="Y2565" t="s">
        <v>65</v>
      </c>
    </row>
    <row r="2566" spans="1:25" x14ac:dyDescent="0.25">
      <c r="A2566">
        <v>10143</v>
      </c>
      <c r="B2566">
        <v>26</v>
      </c>
      <c r="C2566" t="s">
        <v>4436</v>
      </c>
      <c r="D2566">
        <v>4</v>
      </c>
      <c r="E2566" t="s">
        <v>4437</v>
      </c>
      <c r="F2566" t="s">
        <v>581</v>
      </c>
      <c r="G2566" t="s">
        <v>28</v>
      </c>
      <c r="H2566">
        <v>3</v>
      </c>
      <c r="I2566">
        <v>8</v>
      </c>
      <c r="J2566">
        <v>2003</v>
      </c>
      <c r="K2566" t="s">
        <v>1502</v>
      </c>
      <c r="L2566">
        <v>99</v>
      </c>
      <c r="M2566" t="s">
        <v>4433</v>
      </c>
      <c r="N2566" t="s">
        <v>582</v>
      </c>
      <c r="O2566" t="s">
        <v>583</v>
      </c>
      <c r="P2566" t="s">
        <v>584</v>
      </c>
      <c r="Q2566" t="s">
        <v>34</v>
      </c>
      <c r="R2566" t="s">
        <v>251</v>
      </c>
      <c r="S2566" t="s">
        <v>185</v>
      </c>
      <c r="T2566" t="s">
        <v>252</v>
      </c>
      <c r="U2566" t="s">
        <v>38</v>
      </c>
      <c r="V2566" t="s">
        <v>39</v>
      </c>
      <c r="W2566" t="s">
        <v>585</v>
      </c>
      <c r="X2566" t="s">
        <v>586</v>
      </c>
      <c r="Y2566" t="s">
        <v>42</v>
      </c>
    </row>
    <row r="2567" spans="1:25" x14ac:dyDescent="0.25">
      <c r="A2567">
        <v>10155</v>
      </c>
      <c r="B2567">
        <v>20</v>
      </c>
      <c r="C2567" t="s">
        <v>77</v>
      </c>
      <c r="D2567">
        <v>2</v>
      </c>
      <c r="E2567" t="s">
        <v>4438</v>
      </c>
      <c r="F2567" t="s">
        <v>588</v>
      </c>
      <c r="G2567" t="s">
        <v>28</v>
      </c>
      <c r="H2567">
        <v>4</v>
      </c>
      <c r="I2567">
        <v>10</v>
      </c>
      <c r="J2567">
        <v>2003</v>
      </c>
      <c r="K2567" t="s">
        <v>1502</v>
      </c>
      <c r="L2567">
        <v>99</v>
      </c>
      <c r="M2567" t="s">
        <v>4433</v>
      </c>
      <c r="N2567" t="s">
        <v>191</v>
      </c>
      <c r="O2567" t="s">
        <v>192</v>
      </c>
      <c r="P2567" t="s">
        <v>193</v>
      </c>
      <c r="Q2567" t="s">
        <v>34</v>
      </c>
      <c r="R2567" t="s">
        <v>194</v>
      </c>
      <c r="S2567" t="s">
        <v>34</v>
      </c>
      <c r="T2567" t="s">
        <v>195</v>
      </c>
      <c r="U2567" t="s">
        <v>196</v>
      </c>
      <c r="V2567" t="s">
        <v>52</v>
      </c>
      <c r="W2567" t="s">
        <v>197</v>
      </c>
      <c r="X2567" t="s">
        <v>198</v>
      </c>
      <c r="Y2567" t="s">
        <v>42</v>
      </c>
    </row>
    <row r="2568" spans="1:25" x14ac:dyDescent="0.25">
      <c r="A2568">
        <v>10168</v>
      </c>
      <c r="B2568">
        <v>31</v>
      </c>
      <c r="C2568" t="s">
        <v>77</v>
      </c>
      <c r="D2568">
        <v>16</v>
      </c>
      <c r="E2568" t="s">
        <v>4439</v>
      </c>
      <c r="F2568" t="s">
        <v>87</v>
      </c>
      <c r="G2568" t="s">
        <v>28</v>
      </c>
      <c r="H2568">
        <v>4</v>
      </c>
      <c r="I2568">
        <v>10</v>
      </c>
      <c r="J2568">
        <v>2003</v>
      </c>
      <c r="K2568" t="s">
        <v>1502</v>
      </c>
      <c r="L2568">
        <v>99</v>
      </c>
      <c r="M2568" t="s">
        <v>4433</v>
      </c>
      <c r="N2568" t="s">
        <v>88</v>
      </c>
      <c r="O2568" t="s">
        <v>89</v>
      </c>
      <c r="P2568" t="s">
        <v>90</v>
      </c>
      <c r="Q2568" t="s">
        <v>34</v>
      </c>
      <c r="R2568" t="s">
        <v>91</v>
      </c>
      <c r="S2568" t="s">
        <v>73</v>
      </c>
      <c r="T2568" t="s">
        <v>92</v>
      </c>
      <c r="U2568" t="s">
        <v>38</v>
      </c>
      <c r="V2568" t="s">
        <v>39</v>
      </c>
      <c r="W2568" t="s">
        <v>93</v>
      </c>
      <c r="X2568" t="s">
        <v>94</v>
      </c>
      <c r="Y2568" t="s">
        <v>65</v>
      </c>
    </row>
    <row r="2569" spans="1:25" x14ac:dyDescent="0.25">
      <c r="A2569">
        <v>10178</v>
      </c>
      <c r="B2569">
        <v>22</v>
      </c>
      <c r="C2569" t="s">
        <v>4440</v>
      </c>
      <c r="D2569">
        <v>1</v>
      </c>
      <c r="E2569" t="s">
        <v>4441</v>
      </c>
      <c r="F2569" t="s">
        <v>593</v>
      </c>
      <c r="G2569" t="s">
        <v>28</v>
      </c>
      <c r="H2569">
        <v>4</v>
      </c>
      <c r="I2569">
        <v>11</v>
      </c>
      <c r="J2569">
        <v>2003</v>
      </c>
      <c r="K2569" t="s">
        <v>1502</v>
      </c>
      <c r="L2569">
        <v>99</v>
      </c>
      <c r="M2569" t="s">
        <v>4433</v>
      </c>
      <c r="N2569" t="s">
        <v>594</v>
      </c>
      <c r="O2569" t="s">
        <v>595</v>
      </c>
      <c r="P2569" t="s">
        <v>596</v>
      </c>
      <c r="Q2569" t="s">
        <v>34</v>
      </c>
      <c r="R2569" t="s">
        <v>597</v>
      </c>
      <c r="S2569" t="s">
        <v>34</v>
      </c>
      <c r="T2569" t="s">
        <v>598</v>
      </c>
      <c r="U2569" t="s">
        <v>51</v>
      </c>
      <c r="V2569" t="s">
        <v>52</v>
      </c>
      <c r="W2569" t="s">
        <v>599</v>
      </c>
      <c r="X2569" t="s">
        <v>600</v>
      </c>
      <c r="Y2569" t="s">
        <v>42</v>
      </c>
    </row>
    <row r="2570" spans="1:25" x14ac:dyDescent="0.25">
      <c r="A2570">
        <v>10198</v>
      </c>
      <c r="B2570">
        <v>42</v>
      </c>
      <c r="C2570" t="s">
        <v>77</v>
      </c>
      <c r="D2570">
        <v>1</v>
      </c>
      <c r="E2570" t="s">
        <v>4442</v>
      </c>
      <c r="F2570" t="s">
        <v>1519</v>
      </c>
      <c r="G2570" t="s">
        <v>28</v>
      </c>
      <c r="H2570">
        <v>4</v>
      </c>
      <c r="I2570">
        <v>11</v>
      </c>
      <c r="J2570">
        <v>2003</v>
      </c>
      <c r="K2570" t="s">
        <v>1502</v>
      </c>
      <c r="L2570">
        <v>99</v>
      </c>
      <c r="M2570" t="s">
        <v>4433</v>
      </c>
      <c r="N2570" t="s">
        <v>777</v>
      </c>
      <c r="O2570" t="s">
        <v>778</v>
      </c>
      <c r="P2570" t="s">
        <v>779</v>
      </c>
      <c r="Q2570" t="s">
        <v>34</v>
      </c>
      <c r="R2570" t="s">
        <v>780</v>
      </c>
      <c r="S2570" t="s">
        <v>34</v>
      </c>
      <c r="T2570" t="s">
        <v>781</v>
      </c>
      <c r="U2570" t="s">
        <v>782</v>
      </c>
      <c r="V2570" t="s">
        <v>307</v>
      </c>
      <c r="W2570" t="s">
        <v>783</v>
      </c>
      <c r="X2570" t="s">
        <v>784</v>
      </c>
      <c r="Y2570" t="s">
        <v>65</v>
      </c>
    </row>
    <row r="2571" spans="1:25" x14ac:dyDescent="0.25">
      <c r="A2571">
        <v>10210</v>
      </c>
      <c r="B2571">
        <v>26</v>
      </c>
      <c r="C2571" t="s">
        <v>4443</v>
      </c>
      <c r="D2571">
        <v>14</v>
      </c>
      <c r="E2571" t="s">
        <v>4444</v>
      </c>
      <c r="F2571" t="s">
        <v>483</v>
      </c>
      <c r="G2571" t="s">
        <v>28</v>
      </c>
      <c r="H2571">
        <v>1</v>
      </c>
      <c r="I2571">
        <v>1</v>
      </c>
      <c r="J2571">
        <v>2004</v>
      </c>
      <c r="K2571" t="s">
        <v>1502</v>
      </c>
      <c r="L2571">
        <v>99</v>
      </c>
      <c r="M2571" t="s">
        <v>4433</v>
      </c>
      <c r="N2571" t="s">
        <v>484</v>
      </c>
      <c r="O2571" t="s">
        <v>485</v>
      </c>
      <c r="P2571" t="s">
        <v>486</v>
      </c>
      <c r="Q2571" t="s">
        <v>34</v>
      </c>
      <c r="R2571" t="s">
        <v>487</v>
      </c>
      <c r="S2571" t="s">
        <v>487</v>
      </c>
      <c r="T2571" t="s">
        <v>488</v>
      </c>
      <c r="U2571" t="s">
        <v>307</v>
      </c>
      <c r="V2571" t="s">
        <v>307</v>
      </c>
      <c r="W2571" t="s">
        <v>489</v>
      </c>
      <c r="X2571" t="s">
        <v>490</v>
      </c>
      <c r="Y2571" t="s">
        <v>42</v>
      </c>
    </row>
    <row r="2572" spans="1:25" x14ac:dyDescent="0.25">
      <c r="A2572">
        <v>10222</v>
      </c>
      <c r="B2572">
        <v>37</v>
      </c>
      <c r="C2572" t="s">
        <v>4440</v>
      </c>
      <c r="D2572">
        <v>1</v>
      </c>
      <c r="E2572" t="s">
        <v>4445</v>
      </c>
      <c r="F2572" t="s">
        <v>626</v>
      </c>
      <c r="G2572" t="s">
        <v>28</v>
      </c>
      <c r="H2572">
        <v>1</v>
      </c>
      <c r="I2572">
        <v>2</v>
      </c>
      <c r="J2572">
        <v>2004</v>
      </c>
      <c r="K2572" t="s">
        <v>1502</v>
      </c>
      <c r="L2572">
        <v>99</v>
      </c>
      <c r="M2572" t="s">
        <v>4433</v>
      </c>
      <c r="N2572" t="s">
        <v>627</v>
      </c>
      <c r="O2572" t="s">
        <v>628</v>
      </c>
      <c r="P2572" t="s">
        <v>629</v>
      </c>
      <c r="Q2572" t="s">
        <v>34</v>
      </c>
      <c r="R2572" t="s">
        <v>630</v>
      </c>
      <c r="S2572" t="s">
        <v>73</v>
      </c>
      <c r="T2572" t="s">
        <v>631</v>
      </c>
      <c r="U2572" t="s">
        <v>38</v>
      </c>
      <c r="V2572" t="s">
        <v>39</v>
      </c>
      <c r="W2572" t="s">
        <v>362</v>
      </c>
      <c r="X2572" t="s">
        <v>422</v>
      </c>
      <c r="Y2572" t="s">
        <v>65</v>
      </c>
    </row>
    <row r="2573" spans="1:25" x14ac:dyDescent="0.25">
      <c r="A2573">
        <v>10235</v>
      </c>
      <c r="B2573">
        <v>38</v>
      </c>
      <c r="C2573" t="s">
        <v>4446</v>
      </c>
      <c r="D2573">
        <v>10</v>
      </c>
      <c r="E2573" t="s">
        <v>4447</v>
      </c>
      <c r="F2573" t="s">
        <v>1859</v>
      </c>
      <c r="G2573" t="s">
        <v>28</v>
      </c>
      <c r="H2573">
        <v>2</v>
      </c>
      <c r="I2573">
        <v>4</v>
      </c>
      <c r="J2573">
        <v>2004</v>
      </c>
      <c r="K2573" t="s">
        <v>1502</v>
      </c>
      <c r="L2573">
        <v>99</v>
      </c>
      <c r="M2573" t="s">
        <v>4433</v>
      </c>
      <c r="N2573" t="s">
        <v>648</v>
      </c>
      <c r="O2573" t="s">
        <v>649</v>
      </c>
      <c r="P2573" t="s">
        <v>650</v>
      </c>
      <c r="Q2573" t="s">
        <v>34</v>
      </c>
      <c r="R2573" t="s">
        <v>651</v>
      </c>
      <c r="S2573" t="s">
        <v>351</v>
      </c>
      <c r="T2573" t="s">
        <v>652</v>
      </c>
      <c r="U2573" t="s">
        <v>353</v>
      </c>
      <c r="V2573" t="s">
        <v>39</v>
      </c>
      <c r="W2573" t="s">
        <v>653</v>
      </c>
      <c r="X2573" t="s">
        <v>264</v>
      </c>
      <c r="Y2573" t="s">
        <v>65</v>
      </c>
    </row>
    <row r="2574" spans="1:25" x14ac:dyDescent="0.25">
      <c r="A2574">
        <v>10250</v>
      </c>
      <c r="B2574">
        <v>35</v>
      </c>
      <c r="C2574" t="s">
        <v>77</v>
      </c>
      <c r="D2574">
        <v>11</v>
      </c>
      <c r="E2574" t="s">
        <v>4448</v>
      </c>
      <c r="F2574" t="s">
        <v>1523</v>
      </c>
      <c r="G2574" t="s">
        <v>28</v>
      </c>
      <c r="H2574">
        <v>2</v>
      </c>
      <c r="I2574">
        <v>5</v>
      </c>
      <c r="J2574">
        <v>2004</v>
      </c>
      <c r="K2574" t="s">
        <v>1502</v>
      </c>
      <c r="L2574">
        <v>99</v>
      </c>
      <c r="M2574" t="s">
        <v>4433</v>
      </c>
      <c r="N2574" t="s">
        <v>701</v>
      </c>
      <c r="O2574" t="s">
        <v>702</v>
      </c>
      <c r="P2574" t="s">
        <v>703</v>
      </c>
      <c r="Q2574" t="s">
        <v>34</v>
      </c>
      <c r="R2574" t="s">
        <v>704</v>
      </c>
      <c r="S2574" t="s">
        <v>73</v>
      </c>
      <c r="T2574" t="s">
        <v>92</v>
      </c>
      <c r="U2574" t="s">
        <v>38</v>
      </c>
      <c r="V2574" t="s">
        <v>39</v>
      </c>
      <c r="W2574" t="s">
        <v>149</v>
      </c>
      <c r="X2574" t="s">
        <v>705</v>
      </c>
      <c r="Y2574" t="s">
        <v>65</v>
      </c>
    </row>
    <row r="2575" spans="1:25" x14ac:dyDescent="0.25">
      <c r="A2575">
        <v>10262</v>
      </c>
      <c r="B2575">
        <v>33</v>
      </c>
      <c r="C2575" t="s">
        <v>4449</v>
      </c>
      <c r="D2575">
        <v>6</v>
      </c>
      <c r="E2575" t="s">
        <v>4450</v>
      </c>
      <c r="F2575" t="s">
        <v>1525</v>
      </c>
      <c r="G2575" t="s">
        <v>591</v>
      </c>
      <c r="H2575">
        <v>2</v>
      </c>
      <c r="I2575">
        <v>6</v>
      </c>
      <c r="J2575">
        <v>2004</v>
      </c>
      <c r="K2575" t="s">
        <v>1502</v>
      </c>
      <c r="L2575">
        <v>99</v>
      </c>
      <c r="M2575" t="s">
        <v>4433</v>
      </c>
      <c r="N2575" t="s">
        <v>268</v>
      </c>
      <c r="O2575" t="s">
        <v>269</v>
      </c>
      <c r="P2575" t="s">
        <v>270</v>
      </c>
      <c r="Q2575" t="s">
        <v>34</v>
      </c>
      <c r="R2575" t="s">
        <v>271</v>
      </c>
      <c r="S2575" t="s">
        <v>34</v>
      </c>
      <c r="T2575" t="s">
        <v>272</v>
      </c>
      <c r="U2575" t="s">
        <v>273</v>
      </c>
      <c r="V2575" t="s">
        <v>52</v>
      </c>
      <c r="W2575" t="s">
        <v>274</v>
      </c>
      <c r="X2575" t="s">
        <v>275</v>
      </c>
      <c r="Y2575" t="s">
        <v>42</v>
      </c>
    </row>
    <row r="2576" spans="1:25" x14ac:dyDescent="0.25">
      <c r="A2576">
        <v>10275</v>
      </c>
      <c r="B2576">
        <v>39</v>
      </c>
      <c r="C2576" t="s">
        <v>77</v>
      </c>
      <c r="D2576">
        <v>16</v>
      </c>
      <c r="E2576" t="s">
        <v>4451</v>
      </c>
      <c r="F2576" t="s">
        <v>171</v>
      </c>
      <c r="G2576" t="s">
        <v>28</v>
      </c>
      <c r="H2576">
        <v>3</v>
      </c>
      <c r="I2576">
        <v>7</v>
      </c>
      <c r="J2576">
        <v>2004</v>
      </c>
      <c r="K2576" t="s">
        <v>1502</v>
      </c>
      <c r="L2576">
        <v>99</v>
      </c>
      <c r="M2576" t="s">
        <v>4433</v>
      </c>
      <c r="N2576" t="s">
        <v>172</v>
      </c>
      <c r="O2576" t="s">
        <v>173</v>
      </c>
      <c r="P2576" t="s">
        <v>174</v>
      </c>
      <c r="Q2576" t="s">
        <v>34</v>
      </c>
      <c r="R2576" t="s">
        <v>175</v>
      </c>
      <c r="S2576" t="s">
        <v>34</v>
      </c>
      <c r="T2576" t="s">
        <v>176</v>
      </c>
      <c r="U2576" t="s">
        <v>51</v>
      </c>
      <c r="V2576" t="s">
        <v>52</v>
      </c>
      <c r="W2576" t="s">
        <v>177</v>
      </c>
      <c r="X2576" t="s">
        <v>178</v>
      </c>
      <c r="Y2576" t="s">
        <v>65</v>
      </c>
    </row>
    <row r="2577" spans="1:25" x14ac:dyDescent="0.25">
      <c r="A2577">
        <v>10284</v>
      </c>
      <c r="B2577">
        <v>45</v>
      </c>
      <c r="C2577" t="s">
        <v>77</v>
      </c>
      <c r="D2577">
        <v>8</v>
      </c>
      <c r="E2577" t="s">
        <v>4452</v>
      </c>
      <c r="F2577" t="s">
        <v>1528</v>
      </c>
      <c r="G2577" t="s">
        <v>28</v>
      </c>
      <c r="H2577">
        <v>3</v>
      </c>
      <c r="I2577">
        <v>8</v>
      </c>
      <c r="J2577">
        <v>2004</v>
      </c>
      <c r="K2577" t="s">
        <v>1502</v>
      </c>
      <c r="L2577">
        <v>99</v>
      </c>
      <c r="M2577" t="s">
        <v>4433</v>
      </c>
      <c r="N2577" t="s">
        <v>1327</v>
      </c>
      <c r="O2577" t="s">
        <v>1328</v>
      </c>
      <c r="P2577" t="s">
        <v>1329</v>
      </c>
      <c r="Q2577" t="s">
        <v>34</v>
      </c>
      <c r="R2577" t="s">
        <v>1330</v>
      </c>
      <c r="S2577" t="s">
        <v>34</v>
      </c>
      <c r="T2577" t="s">
        <v>1331</v>
      </c>
      <c r="U2577" t="s">
        <v>112</v>
      </c>
      <c r="V2577" t="s">
        <v>52</v>
      </c>
      <c r="W2577" t="s">
        <v>1332</v>
      </c>
      <c r="X2577" t="s">
        <v>1333</v>
      </c>
      <c r="Y2577" t="s">
        <v>65</v>
      </c>
    </row>
    <row r="2578" spans="1:25" x14ac:dyDescent="0.25">
      <c r="A2578">
        <v>10296</v>
      </c>
      <c r="B2578">
        <v>24</v>
      </c>
      <c r="C2578" t="s">
        <v>77</v>
      </c>
      <c r="D2578">
        <v>4</v>
      </c>
      <c r="E2578" t="s">
        <v>2611</v>
      </c>
      <c r="F2578" t="s">
        <v>1530</v>
      </c>
      <c r="G2578" t="s">
        <v>28</v>
      </c>
      <c r="H2578">
        <v>3</v>
      </c>
      <c r="I2578">
        <v>9</v>
      </c>
      <c r="J2578">
        <v>2004</v>
      </c>
      <c r="K2578" t="s">
        <v>1502</v>
      </c>
      <c r="L2578">
        <v>99</v>
      </c>
      <c r="M2578" t="s">
        <v>4433</v>
      </c>
      <c r="N2578" t="s">
        <v>1531</v>
      </c>
      <c r="O2578" t="s">
        <v>1532</v>
      </c>
      <c r="P2578" t="s">
        <v>1533</v>
      </c>
      <c r="Q2578" t="s">
        <v>34</v>
      </c>
      <c r="R2578" t="s">
        <v>1534</v>
      </c>
      <c r="S2578" t="s">
        <v>34</v>
      </c>
      <c r="T2578" t="s">
        <v>1535</v>
      </c>
      <c r="U2578" t="s">
        <v>810</v>
      </c>
      <c r="V2578" t="s">
        <v>52</v>
      </c>
      <c r="W2578" t="s">
        <v>1536</v>
      </c>
      <c r="X2578" t="s">
        <v>150</v>
      </c>
      <c r="Y2578" t="s">
        <v>42</v>
      </c>
    </row>
    <row r="2579" spans="1:25" x14ac:dyDescent="0.25">
      <c r="A2579">
        <v>10308</v>
      </c>
      <c r="B2579">
        <v>35</v>
      </c>
      <c r="C2579" t="s">
        <v>4446</v>
      </c>
      <c r="D2579">
        <v>14</v>
      </c>
      <c r="E2579" t="s">
        <v>4453</v>
      </c>
      <c r="F2579" t="s">
        <v>200</v>
      </c>
      <c r="G2579" t="s">
        <v>28</v>
      </c>
      <c r="H2579">
        <v>4</v>
      </c>
      <c r="I2579">
        <v>10</v>
      </c>
      <c r="J2579">
        <v>2004</v>
      </c>
      <c r="K2579" t="s">
        <v>1502</v>
      </c>
      <c r="L2579">
        <v>99</v>
      </c>
      <c r="M2579" t="s">
        <v>4433</v>
      </c>
      <c r="N2579" t="s">
        <v>510</v>
      </c>
      <c r="O2579" t="s">
        <v>511</v>
      </c>
      <c r="P2579" t="s">
        <v>512</v>
      </c>
      <c r="Q2579" t="s">
        <v>34</v>
      </c>
      <c r="R2579" t="s">
        <v>513</v>
      </c>
      <c r="S2579" t="s">
        <v>36</v>
      </c>
      <c r="T2579" t="s">
        <v>514</v>
      </c>
      <c r="U2579" t="s">
        <v>38</v>
      </c>
      <c r="V2579" t="s">
        <v>39</v>
      </c>
      <c r="W2579" t="s">
        <v>149</v>
      </c>
      <c r="X2579" t="s">
        <v>363</v>
      </c>
      <c r="Y2579" t="s">
        <v>65</v>
      </c>
    </row>
    <row r="2580" spans="1:25" x14ac:dyDescent="0.25">
      <c r="A2580">
        <v>10316</v>
      </c>
      <c r="B2580">
        <v>23</v>
      </c>
      <c r="C2580" t="s">
        <v>77</v>
      </c>
      <c r="D2580">
        <v>6</v>
      </c>
      <c r="E2580" t="s">
        <v>4454</v>
      </c>
      <c r="F2580" t="s">
        <v>665</v>
      </c>
      <c r="G2580" t="s">
        <v>28</v>
      </c>
      <c r="H2580">
        <v>4</v>
      </c>
      <c r="I2580">
        <v>11</v>
      </c>
      <c r="J2580">
        <v>2004</v>
      </c>
      <c r="K2580" t="s">
        <v>1502</v>
      </c>
      <c r="L2580">
        <v>99</v>
      </c>
      <c r="M2580" t="s">
        <v>4433</v>
      </c>
      <c r="N2580" t="s">
        <v>666</v>
      </c>
      <c r="O2580" t="s">
        <v>667</v>
      </c>
      <c r="P2580" t="s">
        <v>668</v>
      </c>
      <c r="Q2580" t="s">
        <v>34</v>
      </c>
      <c r="R2580" t="s">
        <v>669</v>
      </c>
      <c r="S2580" t="s">
        <v>670</v>
      </c>
      <c r="T2580" t="s">
        <v>671</v>
      </c>
      <c r="U2580" t="s">
        <v>262</v>
      </c>
      <c r="V2580" t="s">
        <v>52</v>
      </c>
      <c r="W2580" t="s">
        <v>672</v>
      </c>
      <c r="X2580" t="s">
        <v>673</v>
      </c>
      <c r="Y2580" t="s">
        <v>42</v>
      </c>
    </row>
    <row r="2581" spans="1:25" x14ac:dyDescent="0.25">
      <c r="A2581">
        <v>10328</v>
      </c>
      <c r="B2581">
        <v>37</v>
      </c>
      <c r="C2581" t="s">
        <v>77</v>
      </c>
      <c r="D2581">
        <v>10</v>
      </c>
      <c r="E2581" t="s">
        <v>4455</v>
      </c>
      <c r="F2581" t="s">
        <v>2490</v>
      </c>
      <c r="G2581" t="s">
        <v>28</v>
      </c>
      <c r="H2581">
        <v>4</v>
      </c>
      <c r="I2581">
        <v>11</v>
      </c>
      <c r="J2581">
        <v>2004</v>
      </c>
      <c r="K2581" t="s">
        <v>1502</v>
      </c>
      <c r="L2581">
        <v>99</v>
      </c>
      <c r="M2581" t="s">
        <v>4433</v>
      </c>
      <c r="N2581" t="s">
        <v>1369</v>
      </c>
      <c r="O2581" t="s">
        <v>1370</v>
      </c>
      <c r="P2581" t="s">
        <v>1371</v>
      </c>
      <c r="Q2581" t="s">
        <v>34</v>
      </c>
      <c r="R2581" t="s">
        <v>1372</v>
      </c>
      <c r="S2581" t="s">
        <v>34</v>
      </c>
      <c r="T2581" t="s">
        <v>1373</v>
      </c>
      <c r="U2581" t="s">
        <v>396</v>
      </c>
      <c r="V2581" t="s">
        <v>52</v>
      </c>
      <c r="W2581" t="s">
        <v>1374</v>
      </c>
      <c r="X2581" t="s">
        <v>1375</v>
      </c>
      <c r="Y2581" t="s">
        <v>65</v>
      </c>
    </row>
    <row r="2582" spans="1:25" x14ac:dyDescent="0.25">
      <c r="A2582">
        <v>10340</v>
      </c>
      <c r="B2582">
        <v>55</v>
      </c>
      <c r="C2582" t="s">
        <v>4440</v>
      </c>
      <c r="D2582">
        <v>7</v>
      </c>
      <c r="E2582" t="s">
        <v>4456</v>
      </c>
      <c r="F2582" t="s">
        <v>220</v>
      </c>
      <c r="G2582" t="s">
        <v>28</v>
      </c>
      <c r="H2582">
        <v>4</v>
      </c>
      <c r="I2582">
        <v>11</v>
      </c>
      <c r="J2582">
        <v>2004</v>
      </c>
      <c r="K2582" t="s">
        <v>1502</v>
      </c>
      <c r="L2582">
        <v>99</v>
      </c>
      <c r="M2582" t="s">
        <v>4433</v>
      </c>
      <c r="N2582" t="s">
        <v>611</v>
      </c>
      <c r="O2582" t="s">
        <v>612</v>
      </c>
      <c r="P2582" t="s">
        <v>613</v>
      </c>
      <c r="Q2582" t="s">
        <v>34</v>
      </c>
      <c r="R2582" t="s">
        <v>614</v>
      </c>
      <c r="S2582" t="s">
        <v>34</v>
      </c>
      <c r="T2582" t="s">
        <v>615</v>
      </c>
      <c r="U2582" t="s">
        <v>273</v>
      </c>
      <c r="V2582" t="s">
        <v>52</v>
      </c>
      <c r="W2582" t="s">
        <v>616</v>
      </c>
      <c r="X2582" t="s">
        <v>617</v>
      </c>
      <c r="Y2582" t="s">
        <v>65</v>
      </c>
    </row>
    <row r="2583" spans="1:25" x14ac:dyDescent="0.25">
      <c r="A2583">
        <v>10352</v>
      </c>
      <c r="B2583">
        <v>49</v>
      </c>
      <c r="C2583" t="s">
        <v>77</v>
      </c>
      <c r="D2583">
        <v>2</v>
      </c>
      <c r="E2583" t="s">
        <v>4457</v>
      </c>
      <c r="F2583" t="s">
        <v>1552</v>
      </c>
      <c r="G2583" t="s">
        <v>28</v>
      </c>
      <c r="H2583">
        <v>4</v>
      </c>
      <c r="I2583">
        <v>12</v>
      </c>
      <c r="J2583">
        <v>2004</v>
      </c>
      <c r="K2583" t="s">
        <v>1502</v>
      </c>
      <c r="L2583">
        <v>99</v>
      </c>
      <c r="M2583" t="s">
        <v>4433</v>
      </c>
      <c r="N2583" t="s">
        <v>2080</v>
      </c>
      <c r="O2583" t="s">
        <v>2081</v>
      </c>
      <c r="P2583" t="s">
        <v>2082</v>
      </c>
      <c r="Q2583" t="s">
        <v>34</v>
      </c>
      <c r="R2583" t="s">
        <v>441</v>
      </c>
      <c r="S2583" t="s">
        <v>185</v>
      </c>
      <c r="T2583" t="s">
        <v>442</v>
      </c>
      <c r="U2583" t="s">
        <v>38</v>
      </c>
      <c r="V2583" t="s">
        <v>39</v>
      </c>
      <c r="W2583" t="s">
        <v>1199</v>
      </c>
      <c r="X2583" t="s">
        <v>377</v>
      </c>
      <c r="Y2583" t="s">
        <v>65</v>
      </c>
    </row>
    <row r="2584" spans="1:25" x14ac:dyDescent="0.25">
      <c r="A2584">
        <v>10361</v>
      </c>
      <c r="B2584">
        <v>26</v>
      </c>
      <c r="C2584" t="s">
        <v>77</v>
      </c>
      <c r="D2584">
        <v>9</v>
      </c>
      <c r="E2584" t="s">
        <v>4458</v>
      </c>
      <c r="F2584" t="s">
        <v>232</v>
      </c>
      <c r="G2584" t="s">
        <v>28</v>
      </c>
      <c r="H2584">
        <v>4</v>
      </c>
      <c r="I2584">
        <v>12</v>
      </c>
      <c r="J2584">
        <v>2004</v>
      </c>
      <c r="K2584" t="s">
        <v>1502</v>
      </c>
      <c r="L2584">
        <v>99</v>
      </c>
      <c r="M2584" t="s">
        <v>4433</v>
      </c>
      <c r="N2584" t="s">
        <v>233</v>
      </c>
      <c r="O2584" t="s">
        <v>234</v>
      </c>
      <c r="P2584" t="s">
        <v>235</v>
      </c>
      <c r="Q2584" t="s">
        <v>236</v>
      </c>
      <c r="R2584" t="s">
        <v>237</v>
      </c>
      <c r="S2584" t="s">
        <v>238</v>
      </c>
      <c r="T2584" t="s">
        <v>239</v>
      </c>
      <c r="U2584" t="s">
        <v>139</v>
      </c>
      <c r="V2584" t="s">
        <v>140</v>
      </c>
      <c r="W2584" t="s">
        <v>240</v>
      </c>
      <c r="X2584" t="s">
        <v>241</v>
      </c>
      <c r="Y2584" t="s">
        <v>42</v>
      </c>
    </row>
    <row r="2585" spans="1:25" x14ac:dyDescent="0.25">
      <c r="A2585">
        <v>10375</v>
      </c>
      <c r="B2585">
        <v>33</v>
      </c>
      <c r="C2585" t="s">
        <v>77</v>
      </c>
      <c r="D2585">
        <v>1</v>
      </c>
      <c r="E2585" t="s">
        <v>4459</v>
      </c>
      <c r="F2585" t="s">
        <v>244</v>
      </c>
      <c r="G2585" t="s">
        <v>28</v>
      </c>
      <c r="H2585">
        <v>1</v>
      </c>
      <c r="I2585">
        <v>2</v>
      </c>
      <c r="J2585">
        <v>2005</v>
      </c>
      <c r="K2585" t="s">
        <v>1502</v>
      </c>
      <c r="L2585">
        <v>99</v>
      </c>
      <c r="M2585" t="s">
        <v>4433</v>
      </c>
      <c r="N2585" t="s">
        <v>172</v>
      </c>
      <c r="O2585" t="s">
        <v>173</v>
      </c>
      <c r="P2585" t="s">
        <v>174</v>
      </c>
      <c r="Q2585" t="s">
        <v>34</v>
      </c>
      <c r="R2585" t="s">
        <v>175</v>
      </c>
      <c r="S2585" t="s">
        <v>34</v>
      </c>
      <c r="T2585" t="s">
        <v>176</v>
      </c>
      <c r="U2585" t="s">
        <v>51</v>
      </c>
      <c r="V2585" t="s">
        <v>52</v>
      </c>
      <c r="W2585" t="s">
        <v>177</v>
      </c>
      <c r="X2585" t="s">
        <v>178</v>
      </c>
      <c r="Y2585" t="s">
        <v>65</v>
      </c>
    </row>
    <row r="2586" spans="1:25" x14ac:dyDescent="0.25">
      <c r="A2586">
        <v>10386</v>
      </c>
      <c r="B2586">
        <v>37</v>
      </c>
      <c r="C2586" t="s">
        <v>4460</v>
      </c>
      <c r="D2586">
        <v>14</v>
      </c>
      <c r="E2586" t="s">
        <v>4461</v>
      </c>
      <c r="F2586" t="s">
        <v>1557</v>
      </c>
      <c r="G2586" t="s">
        <v>724</v>
      </c>
      <c r="H2586">
        <v>1</v>
      </c>
      <c r="I2586">
        <v>3</v>
      </c>
      <c r="J2586">
        <v>2005</v>
      </c>
      <c r="K2586" t="s">
        <v>1502</v>
      </c>
      <c r="L2586">
        <v>99</v>
      </c>
      <c r="M2586" t="s">
        <v>4433</v>
      </c>
      <c r="N2586" t="s">
        <v>268</v>
      </c>
      <c r="O2586" t="s">
        <v>269</v>
      </c>
      <c r="P2586" t="s">
        <v>270</v>
      </c>
      <c r="Q2586" t="s">
        <v>34</v>
      </c>
      <c r="R2586" t="s">
        <v>271</v>
      </c>
      <c r="S2586" t="s">
        <v>34</v>
      </c>
      <c r="T2586" t="s">
        <v>272</v>
      </c>
      <c r="U2586" t="s">
        <v>273</v>
      </c>
      <c r="V2586" t="s">
        <v>52</v>
      </c>
      <c r="W2586" t="s">
        <v>274</v>
      </c>
      <c r="X2586" t="s">
        <v>275</v>
      </c>
      <c r="Y2586" t="s">
        <v>65</v>
      </c>
    </row>
    <row r="2587" spans="1:25" x14ac:dyDescent="0.25">
      <c r="A2587">
        <v>10398</v>
      </c>
      <c r="B2587">
        <v>22</v>
      </c>
      <c r="C2587" t="s">
        <v>4462</v>
      </c>
      <c r="D2587">
        <v>8</v>
      </c>
      <c r="E2587" t="s">
        <v>4463</v>
      </c>
      <c r="F2587" t="s">
        <v>1559</v>
      </c>
      <c r="G2587" t="s">
        <v>28</v>
      </c>
      <c r="H2587">
        <v>1</v>
      </c>
      <c r="I2587">
        <v>3</v>
      </c>
      <c r="J2587">
        <v>2005</v>
      </c>
      <c r="K2587" t="s">
        <v>1502</v>
      </c>
      <c r="L2587">
        <v>99</v>
      </c>
      <c r="M2587" t="s">
        <v>4433</v>
      </c>
      <c r="N2587" t="s">
        <v>46</v>
      </c>
      <c r="O2587" t="s">
        <v>47</v>
      </c>
      <c r="P2587" t="s">
        <v>48</v>
      </c>
      <c r="Q2587" t="s">
        <v>34</v>
      </c>
      <c r="R2587" t="s">
        <v>49</v>
      </c>
      <c r="S2587" t="s">
        <v>34</v>
      </c>
      <c r="T2587" t="s">
        <v>50</v>
      </c>
      <c r="U2587" t="s">
        <v>51</v>
      </c>
      <c r="V2587" t="s">
        <v>52</v>
      </c>
      <c r="W2587" t="s">
        <v>53</v>
      </c>
      <c r="X2587" t="s">
        <v>54</v>
      </c>
      <c r="Y2587" t="s">
        <v>42</v>
      </c>
    </row>
    <row r="2588" spans="1:25" x14ac:dyDescent="0.25">
      <c r="A2588">
        <v>10401</v>
      </c>
      <c r="B2588">
        <v>85</v>
      </c>
      <c r="C2588" t="s">
        <v>4446</v>
      </c>
      <c r="D2588">
        <v>10</v>
      </c>
      <c r="E2588" t="s">
        <v>4464</v>
      </c>
      <c r="F2588" t="s">
        <v>1880</v>
      </c>
      <c r="G2588" t="s">
        <v>708</v>
      </c>
      <c r="H2588">
        <v>2</v>
      </c>
      <c r="I2588">
        <v>4</v>
      </c>
      <c r="J2588">
        <v>2005</v>
      </c>
      <c r="K2588" t="s">
        <v>1502</v>
      </c>
      <c r="L2588">
        <v>99</v>
      </c>
      <c r="M2588" t="s">
        <v>4433</v>
      </c>
      <c r="N2588" t="s">
        <v>153</v>
      </c>
      <c r="O2588" t="s">
        <v>154</v>
      </c>
      <c r="P2588" t="s">
        <v>155</v>
      </c>
      <c r="Q2588" t="s">
        <v>34</v>
      </c>
      <c r="R2588" t="s">
        <v>156</v>
      </c>
      <c r="S2588" t="s">
        <v>157</v>
      </c>
      <c r="T2588" t="s">
        <v>158</v>
      </c>
      <c r="U2588" t="s">
        <v>38</v>
      </c>
      <c r="V2588" t="s">
        <v>39</v>
      </c>
      <c r="W2588" t="s">
        <v>84</v>
      </c>
      <c r="X2588" t="s">
        <v>159</v>
      </c>
      <c r="Y2588" t="s">
        <v>229</v>
      </c>
    </row>
    <row r="2589" spans="1:25" x14ac:dyDescent="0.25">
      <c r="A2589">
        <v>10416</v>
      </c>
      <c r="B2589">
        <v>22</v>
      </c>
      <c r="C2589" t="s">
        <v>77</v>
      </c>
      <c r="D2589">
        <v>11</v>
      </c>
      <c r="E2589" t="s">
        <v>4465</v>
      </c>
      <c r="F2589" t="s">
        <v>1562</v>
      </c>
      <c r="G2589" t="s">
        <v>28</v>
      </c>
      <c r="H2589">
        <v>2</v>
      </c>
      <c r="I2589">
        <v>5</v>
      </c>
      <c r="J2589">
        <v>2005</v>
      </c>
      <c r="K2589" t="s">
        <v>1502</v>
      </c>
      <c r="L2589">
        <v>99</v>
      </c>
      <c r="M2589" t="s">
        <v>4433</v>
      </c>
      <c r="N2589" t="s">
        <v>831</v>
      </c>
      <c r="O2589" t="s">
        <v>832</v>
      </c>
      <c r="P2589" t="s">
        <v>833</v>
      </c>
      <c r="Q2589" t="s">
        <v>34</v>
      </c>
      <c r="R2589" t="s">
        <v>834</v>
      </c>
      <c r="S2589" t="s">
        <v>34</v>
      </c>
      <c r="T2589" t="s">
        <v>835</v>
      </c>
      <c r="U2589" t="s">
        <v>396</v>
      </c>
      <c r="V2589" t="s">
        <v>52</v>
      </c>
      <c r="W2589" t="s">
        <v>836</v>
      </c>
      <c r="X2589" t="s">
        <v>837</v>
      </c>
      <c r="Y2589" t="s">
        <v>42</v>
      </c>
    </row>
    <row r="2590" spans="1:25" x14ac:dyDescent="0.25">
      <c r="A2590">
        <v>10105</v>
      </c>
      <c r="B2590">
        <v>31</v>
      </c>
      <c r="C2590" t="s">
        <v>4466</v>
      </c>
      <c r="D2590">
        <v>3</v>
      </c>
      <c r="E2590" t="s">
        <v>4467</v>
      </c>
      <c r="F2590" t="s">
        <v>560</v>
      </c>
      <c r="G2590" t="s">
        <v>28</v>
      </c>
      <c r="H2590">
        <v>1</v>
      </c>
      <c r="I2590">
        <v>2</v>
      </c>
      <c r="J2590">
        <v>2003</v>
      </c>
      <c r="K2590" t="s">
        <v>2075</v>
      </c>
      <c r="L2590">
        <v>72</v>
      </c>
      <c r="M2590" t="s">
        <v>4468</v>
      </c>
      <c r="N2590" t="s">
        <v>562</v>
      </c>
      <c r="O2590" t="s">
        <v>563</v>
      </c>
      <c r="P2590" t="s">
        <v>564</v>
      </c>
      <c r="Q2590" t="s">
        <v>34</v>
      </c>
      <c r="R2590" t="s">
        <v>565</v>
      </c>
      <c r="S2590" t="s">
        <v>34</v>
      </c>
      <c r="T2590" t="s">
        <v>566</v>
      </c>
      <c r="U2590" t="s">
        <v>567</v>
      </c>
      <c r="V2590" t="s">
        <v>52</v>
      </c>
      <c r="W2590" t="s">
        <v>568</v>
      </c>
      <c r="X2590" t="s">
        <v>569</v>
      </c>
      <c r="Y2590" t="s">
        <v>42</v>
      </c>
    </row>
    <row r="2591" spans="1:25" x14ac:dyDescent="0.25">
      <c r="A2591">
        <v>10119</v>
      </c>
      <c r="B2591">
        <v>38</v>
      </c>
      <c r="C2591" t="s">
        <v>4466</v>
      </c>
      <c r="D2591">
        <v>12</v>
      </c>
      <c r="E2591" t="s">
        <v>4469</v>
      </c>
      <c r="F2591" t="s">
        <v>571</v>
      </c>
      <c r="G2591" t="s">
        <v>28</v>
      </c>
      <c r="H2591">
        <v>2</v>
      </c>
      <c r="I2591">
        <v>4</v>
      </c>
      <c r="J2591">
        <v>2003</v>
      </c>
      <c r="K2591" t="s">
        <v>2075</v>
      </c>
      <c r="L2591">
        <v>72</v>
      </c>
      <c r="M2591" t="s">
        <v>4468</v>
      </c>
      <c r="N2591" t="s">
        <v>221</v>
      </c>
      <c r="O2591" t="s">
        <v>222</v>
      </c>
      <c r="P2591" t="s">
        <v>223</v>
      </c>
      <c r="Q2591" t="s">
        <v>34</v>
      </c>
      <c r="R2591" t="s">
        <v>224</v>
      </c>
      <c r="S2591" t="s">
        <v>34</v>
      </c>
      <c r="T2591" t="s">
        <v>225</v>
      </c>
      <c r="U2591" t="s">
        <v>226</v>
      </c>
      <c r="V2591" t="s">
        <v>52</v>
      </c>
      <c r="W2591" t="s">
        <v>227</v>
      </c>
      <c r="X2591" t="s">
        <v>228</v>
      </c>
      <c r="Y2591" t="s">
        <v>42</v>
      </c>
    </row>
    <row r="2592" spans="1:25" x14ac:dyDescent="0.25">
      <c r="A2592">
        <v>10129</v>
      </c>
      <c r="B2592">
        <v>45</v>
      </c>
      <c r="C2592" t="s">
        <v>4470</v>
      </c>
      <c r="D2592">
        <v>3</v>
      </c>
      <c r="E2592" t="s">
        <v>4471</v>
      </c>
      <c r="F2592" t="s">
        <v>573</v>
      </c>
      <c r="G2592" t="s">
        <v>28</v>
      </c>
      <c r="H2592">
        <v>2</v>
      </c>
      <c r="I2592">
        <v>6</v>
      </c>
      <c r="J2592">
        <v>2003</v>
      </c>
      <c r="K2592" t="s">
        <v>2075</v>
      </c>
      <c r="L2592">
        <v>72</v>
      </c>
      <c r="M2592" t="s">
        <v>4468</v>
      </c>
      <c r="N2592" t="s">
        <v>574</v>
      </c>
      <c r="O2592" t="s">
        <v>575</v>
      </c>
      <c r="P2592" t="s">
        <v>576</v>
      </c>
      <c r="Q2592" t="s">
        <v>34</v>
      </c>
      <c r="R2592" t="s">
        <v>577</v>
      </c>
      <c r="S2592" t="s">
        <v>34</v>
      </c>
      <c r="T2592" t="s">
        <v>578</v>
      </c>
      <c r="U2592" t="s">
        <v>262</v>
      </c>
      <c r="V2592" t="s">
        <v>52</v>
      </c>
      <c r="W2592" t="s">
        <v>84</v>
      </c>
      <c r="X2592" t="s">
        <v>579</v>
      </c>
      <c r="Y2592" t="s">
        <v>65</v>
      </c>
    </row>
    <row r="2593" spans="1:25" x14ac:dyDescent="0.25">
      <c r="A2593">
        <v>10143</v>
      </c>
      <c r="B2593">
        <v>31</v>
      </c>
      <c r="C2593" t="s">
        <v>4470</v>
      </c>
      <c r="D2593">
        <v>16</v>
      </c>
      <c r="E2593" t="s">
        <v>4472</v>
      </c>
      <c r="F2593" t="s">
        <v>581</v>
      </c>
      <c r="G2593" t="s">
        <v>28</v>
      </c>
      <c r="H2593">
        <v>3</v>
      </c>
      <c r="I2593">
        <v>8</v>
      </c>
      <c r="J2593">
        <v>2003</v>
      </c>
      <c r="K2593" t="s">
        <v>2075</v>
      </c>
      <c r="L2593">
        <v>72</v>
      </c>
      <c r="M2593" t="s">
        <v>4468</v>
      </c>
      <c r="N2593" t="s">
        <v>582</v>
      </c>
      <c r="O2593" t="s">
        <v>583</v>
      </c>
      <c r="P2593" t="s">
        <v>584</v>
      </c>
      <c r="Q2593" t="s">
        <v>34</v>
      </c>
      <c r="R2593" t="s">
        <v>251</v>
      </c>
      <c r="S2593" t="s">
        <v>185</v>
      </c>
      <c r="T2593" t="s">
        <v>252</v>
      </c>
      <c r="U2593" t="s">
        <v>38</v>
      </c>
      <c r="V2593" t="s">
        <v>39</v>
      </c>
      <c r="W2593" t="s">
        <v>585</v>
      </c>
      <c r="X2593" t="s">
        <v>586</v>
      </c>
      <c r="Y2593" t="s">
        <v>42</v>
      </c>
    </row>
    <row r="2594" spans="1:25" x14ac:dyDescent="0.25">
      <c r="A2594">
        <v>10154</v>
      </c>
      <c r="B2594">
        <v>36</v>
      </c>
      <c r="C2594" t="s">
        <v>2026</v>
      </c>
      <c r="D2594">
        <v>1</v>
      </c>
      <c r="E2594" t="s">
        <v>4473</v>
      </c>
      <c r="F2594" t="s">
        <v>3356</v>
      </c>
      <c r="G2594" t="s">
        <v>28</v>
      </c>
      <c r="H2594">
        <v>4</v>
      </c>
      <c r="I2594">
        <v>10</v>
      </c>
      <c r="J2594">
        <v>2003</v>
      </c>
      <c r="K2594" t="s">
        <v>2075</v>
      </c>
      <c r="L2594">
        <v>72</v>
      </c>
      <c r="M2594" t="s">
        <v>4468</v>
      </c>
      <c r="N2594" t="s">
        <v>1086</v>
      </c>
      <c r="O2594" t="s">
        <v>1087</v>
      </c>
      <c r="P2594" t="s">
        <v>1088</v>
      </c>
      <c r="Q2594" t="s">
        <v>34</v>
      </c>
      <c r="R2594" t="s">
        <v>1089</v>
      </c>
      <c r="S2594" t="s">
        <v>73</v>
      </c>
      <c r="T2594" t="s">
        <v>1090</v>
      </c>
      <c r="U2594" t="s">
        <v>38</v>
      </c>
      <c r="V2594" t="s">
        <v>39</v>
      </c>
      <c r="W2594" t="s">
        <v>75</v>
      </c>
      <c r="X2594" t="s">
        <v>377</v>
      </c>
      <c r="Y2594" t="s">
        <v>42</v>
      </c>
    </row>
    <row r="2595" spans="1:25" x14ac:dyDescent="0.25">
      <c r="A2595">
        <v>10167</v>
      </c>
      <c r="B2595">
        <v>46</v>
      </c>
      <c r="C2595" t="s">
        <v>4474</v>
      </c>
      <c r="D2595">
        <v>10</v>
      </c>
      <c r="E2595" t="s">
        <v>4475</v>
      </c>
      <c r="F2595" t="s">
        <v>590</v>
      </c>
      <c r="G2595" t="s">
        <v>591</v>
      </c>
      <c r="H2595">
        <v>4</v>
      </c>
      <c r="I2595">
        <v>10</v>
      </c>
      <c r="J2595">
        <v>2003</v>
      </c>
      <c r="K2595" t="s">
        <v>2075</v>
      </c>
      <c r="L2595">
        <v>72</v>
      </c>
      <c r="M2595" t="s">
        <v>4468</v>
      </c>
      <c r="N2595" t="s">
        <v>401</v>
      </c>
      <c r="O2595" t="s">
        <v>402</v>
      </c>
      <c r="P2595" t="s">
        <v>403</v>
      </c>
      <c r="Q2595" t="s">
        <v>34</v>
      </c>
      <c r="R2595" t="s">
        <v>404</v>
      </c>
      <c r="S2595" t="s">
        <v>34</v>
      </c>
      <c r="T2595" t="s">
        <v>405</v>
      </c>
      <c r="U2595" t="s">
        <v>287</v>
      </c>
      <c r="V2595" t="s">
        <v>52</v>
      </c>
      <c r="W2595" t="s">
        <v>406</v>
      </c>
      <c r="X2595" t="s">
        <v>316</v>
      </c>
      <c r="Y2595" t="s">
        <v>65</v>
      </c>
    </row>
    <row r="2596" spans="1:25" x14ac:dyDescent="0.25">
      <c r="A2596">
        <v>10177</v>
      </c>
      <c r="B2596">
        <v>32</v>
      </c>
      <c r="C2596" t="s">
        <v>4476</v>
      </c>
      <c r="D2596">
        <v>1</v>
      </c>
      <c r="E2596" t="s">
        <v>4477</v>
      </c>
      <c r="F2596" t="s">
        <v>2167</v>
      </c>
      <c r="G2596" t="s">
        <v>28</v>
      </c>
      <c r="H2596">
        <v>4</v>
      </c>
      <c r="I2596">
        <v>11</v>
      </c>
      <c r="J2596">
        <v>2003</v>
      </c>
      <c r="K2596" t="s">
        <v>2075</v>
      </c>
      <c r="L2596">
        <v>72</v>
      </c>
      <c r="M2596" t="s">
        <v>4468</v>
      </c>
      <c r="N2596" t="s">
        <v>914</v>
      </c>
      <c r="O2596" t="s">
        <v>915</v>
      </c>
      <c r="P2596" t="s">
        <v>916</v>
      </c>
      <c r="Q2596" t="s">
        <v>34</v>
      </c>
      <c r="R2596" t="s">
        <v>271</v>
      </c>
      <c r="S2596" t="s">
        <v>34</v>
      </c>
      <c r="T2596" t="s">
        <v>295</v>
      </c>
      <c r="U2596" t="s">
        <v>273</v>
      </c>
      <c r="V2596" t="s">
        <v>52</v>
      </c>
      <c r="W2596" t="s">
        <v>917</v>
      </c>
      <c r="X2596" t="s">
        <v>918</v>
      </c>
      <c r="Y2596" t="s">
        <v>42</v>
      </c>
    </row>
    <row r="2597" spans="1:25" x14ac:dyDescent="0.25">
      <c r="A2597">
        <v>10185</v>
      </c>
      <c r="B2597">
        <v>39</v>
      </c>
      <c r="C2597" t="s">
        <v>4478</v>
      </c>
      <c r="D2597">
        <v>1</v>
      </c>
      <c r="E2597" t="s">
        <v>4479</v>
      </c>
      <c r="F2597" t="s">
        <v>602</v>
      </c>
      <c r="G2597" t="s">
        <v>28</v>
      </c>
      <c r="H2597">
        <v>4</v>
      </c>
      <c r="I2597">
        <v>11</v>
      </c>
      <c r="J2597">
        <v>2003</v>
      </c>
      <c r="K2597" t="s">
        <v>2075</v>
      </c>
      <c r="L2597">
        <v>72</v>
      </c>
      <c r="M2597" t="s">
        <v>4468</v>
      </c>
      <c r="N2597" t="s">
        <v>582</v>
      </c>
      <c r="O2597" t="s">
        <v>583</v>
      </c>
      <c r="P2597" t="s">
        <v>584</v>
      </c>
      <c r="Q2597" t="s">
        <v>34</v>
      </c>
      <c r="R2597" t="s">
        <v>251</v>
      </c>
      <c r="S2597" t="s">
        <v>185</v>
      </c>
      <c r="T2597" t="s">
        <v>252</v>
      </c>
      <c r="U2597" t="s">
        <v>38</v>
      </c>
      <c r="V2597" t="s">
        <v>39</v>
      </c>
      <c r="W2597" t="s">
        <v>585</v>
      </c>
      <c r="X2597" t="s">
        <v>586</v>
      </c>
      <c r="Y2597" t="s">
        <v>42</v>
      </c>
    </row>
    <row r="2598" spans="1:25" x14ac:dyDescent="0.25">
      <c r="A2598">
        <v>10197</v>
      </c>
      <c r="B2598">
        <v>50</v>
      </c>
      <c r="C2598" t="s">
        <v>4480</v>
      </c>
      <c r="D2598">
        <v>7</v>
      </c>
      <c r="E2598" t="s">
        <v>4481</v>
      </c>
      <c r="F2598" t="s">
        <v>610</v>
      </c>
      <c r="G2598" t="s">
        <v>28</v>
      </c>
      <c r="H2598">
        <v>4</v>
      </c>
      <c r="I2598">
        <v>11</v>
      </c>
      <c r="J2598">
        <v>2003</v>
      </c>
      <c r="K2598" t="s">
        <v>2075</v>
      </c>
      <c r="L2598">
        <v>72</v>
      </c>
      <c r="M2598" t="s">
        <v>4468</v>
      </c>
      <c r="N2598" t="s">
        <v>611</v>
      </c>
      <c r="O2598" t="s">
        <v>612</v>
      </c>
      <c r="P2598" t="s">
        <v>613</v>
      </c>
      <c r="Q2598" t="s">
        <v>34</v>
      </c>
      <c r="R2598" t="s">
        <v>614</v>
      </c>
      <c r="S2598" t="s">
        <v>34</v>
      </c>
      <c r="T2598" t="s">
        <v>615</v>
      </c>
      <c r="U2598" t="s">
        <v>273</v>
      </c>
      <c r="V2598" t="s">
        <v>52</v>
      </c>
      <c r="W2598" t="s">
        <v>616</v>
      </c>
      <c r="X2598" t="s">
        <v>617</v>
      </c>
      <c r="Y2598" t="s">
        <v>65</v>
      </c>
    </row>
    <row r="2599" spans="1:25" x14ac:dyDescent="0.25">
      <c r="A2599">
        <v>10208</v>
      </c>
      <c r="B2599">
        <v>46</v>
      </c>
      <c r="C2599" t="s">
        <v>4482</v>
      </c>
      <c r="D2599">
        <v>1</v>
      </c>
      <c r="E2599" t="s">
        <v>4483</v>
      </c>
      <c r="F2599" t="s">
        <v>900</v>
      </c>
      <c r="G2599" t="s">
        <v>28</v>
      </c>
      <c r="H2599">
        <v>1</v>
      </c>
      <c r="I2599">
        <v>1</v>
      </c>
      <c r="J2599">
        <v>2004</v>
      </c>
      <c r="K2599" t="s">
        <v>2075</v>
      </c>
      <c r="L2599">
        <v>72</v>
      </c>
      <c r="M2599" t="s">
        <v>4468</v>
      </c>
      <c r="N2599" t="s">
        <v>338</v>
      </c>
      <c r="O2599" t="s">
        <v>339</v>
      </c>
      <c r="P2599" t="s">
        <v>340</v>
      </c>
      <c r="Q2599" t="s">
        <v>34</v>
      </c>
      <c r="R2599" t="s">
        <v>341</v>
      </c>
      <c r="S2599" t="s">
        <v>34</v>
      </c>
      <c r="T2599" t="s">
        <v>342</v>
      </c>
      <c r="U2599" t="s">
        <v>51</v>
      </c>
      <c r="V2599" t="s">
        <v>52</v>
      </c>
      <c r="W2599" t="s">
        <v>343</v>
      </c>
      <c r="X2599" t="s">
        <v>344</v>
      </c>
      <c r="Y2599" t="s">
        <v>65</v>
      </c>
    </row>
    <row r="2600" spans="1:25" x14ac:dyDescent="0.25">
      <c r="A2600">
        <v>10222</v>
      </c>
      <c r="B2600">
        <v>36</v>
      </c>
      <c r="C2600" t="s">
        <v>4484</v>
      </c>
      <c r="D2600">
        <v>13</v>
      </c>
      <c r="E2600" t="s">
        <v>4485</v>
      </c>
      <c r="F2600" t="s">
        <v>626</v>
      </c>
      <c r="G2600" t="s">
        <v>28</v>
      </c>
      <c r="H2600">
        <v>1</v>
      </c>
      <c r="I2600">
        <v>2</v>
      </c>
      <c r="J2600">
        <v>2004</v>
      </c>
      <c r="K2600" t="s">
        <v>2075</v>
      </c>
      <c r="L2600">
        <v>72</v>
      </c>
      <c r="M2600" t="s">
        <v>4468</v>
      </c>
      <c r="N2600" t="s">
        <v>627</v>
      </c>
      <c r="O2600" t="s">
        <v>628</v>
      </c>
      <c r="P2600" t="s">
        <v>629</v>
      </c>
      <c r="Q2600" t="s">
        <v>34</v>
      </c>
      <c r="R2600" t="s">
        <v>630</v>
      </c>
      <c r="S2600" t="s">
        <v>73</v>
      </c>
      <c r="T2600" t="s">
        <v>631</v>
      </c>
      <c r="U2600" t="s">
        <v>38</v>
      </c>
      <c r="V2600" t="s">
        <v>39</v>
      </c>
      <c r="W2600" t="s">
        <v>362</v>
      </c>
      <c r="X2600" t="s">
        <v>422</v>
      </c>
      <c r="Y2600" t="s">
        <v>42</v>
      </c>
    </row>
    <row r="2601" spans="1:25" x14ac:dyDescent="0.25">
      <c r="A2601">
        <v>10233</v>
      </c>
      <c r="B2601">
        <v>29</v>
      </c>
      <c r="C2601" t="s">
        <v>4486</v>
      </c>
      <c r="D2601">
        <v>1</v>
      </c>
      <c r="E2601" t="s">
        <v>4487</v>
      </c>
      <c r="F2601" t="s">
        <v>3368</v>
      </c>
      <c r="G2601" t="s">
        <v>28</v>
      </c>
      <c r="H2601">
        <v>1</v>
      </c>
      <c r="I2601">
        <v>3</v>
      </c>
      <c r="J2601">
        <v>2004</v>
      </c>
      <c r="K2601" t="s">
        <v>2075</v>
      </c>
      <c r="L2601">
        <v>72</v>
      </c>
      <c r="M2601" t="s">
        <v>4468</v>
      </c>
      <c r="N2601" t="s">
        <v>153</v>
      </c>
      <c r="O2601" t="s">
        <v>154</v>
      </c>
      <c r="P2601" t="s">
        <v>155</v>
      </c>
      <c r="Q2601" t="s">
        <v>34</v>
      </c>
      <c r="R2601" t="s">
        <v>156</v>
      </c>
      <c r="S2601" t="s">
        <v>157</v>
      </c>
      <c r="T2601" t="s">
        <v>158</v>
      </c>
      <c r="U2601" t="s">
        <v>38</v>
      </c>
      <c r="V2601" t="s">
        <v>39</v>
      </c>
      <c r="W2601" t="s">
        <v>84</v>
      </c>
      <c r="X2601" t="s">
        <v>159</v>
      </c>
      <c r="Y2601" t="s">
        <v>42</v>
      </c>
    </row>
    <row r="2602" spans="1:25" x14ac:dyDescent="0.25">
      <c r="A2602">
        <v>10248</v>
      </c>
      <c r="B2602">
        <v>32</v>
      </c>
      <c r="C2602" t="s">
        <v>4488</v>
      </c>
      <c r="D2602">
        <v>4</v>
      </c>
      <c r="E2602" t="s">
        <v>4489</v>
      </c>
      <c r="F2602" t="s">
        <v>633</v>
      </c>
      <c r="G2602" t="s">
        <v>591</v>
      </c>
      <c r="H2602">
        <v>2</v>
      </c>
      <c r="I2602">
        <v>5</v>
      </c>
      <c r="J2602">
        <v>2004</v>
      </c>
      <c r="K2602" t="s">
        <v>2075</v>
      </c>
      <c r="L2602">
        <v>72</v>
      </c>
      <c r="M2602" t="s">
        <v>4468</v>
      </c>
      <c r="N2602" t="s">
        <v>31</v>
      </c>
      <c r="O2602" t="s">
        <v>32</v>
      </c>
      <c r="P2602" t="s">
        <v>33</v>
      </c>
      <c r="Q2602" t="s">
        <v>34</v>
      </c>
      <c r="R2602" t="s">
        <v>35</v>
      </c>
      <c r="S2602" t="s">
        <v>36</v>
      </c>
      <c r="T2602" t="s">
        <v>37</v>
      </c>
      <c r="U2602" t="s">
        <v>38</v>
      </c>
      <c r="V2602" t="s">
        <v>39</v>
      </c>
      <c r="W2602" t="s">
        <v>40</v>
      </c>
      <c r="X2602" t="s">
        <v>41</v>
      </c>
      <c r="Y2602" t="s">
        <v>42</v>
      </c>
    </row>
    <row r="2603" spans="1:25" x14ac:dyDescent="0.25">
      <c r="A2603">
        <v>10261</v>
      </c>
      <c r="B2603">
        <v>44</v>
      </c>
      <c r="C2603" t="s">
        <v>1800</v>
      </c>
      <c r="D2603">
        <v>2</v>
      </c>
      <c r="E2603" t="s">
        <v>4490</v>
      </c>
      <c r="F2603" t="s">
        <v>635</v>
      </c>
      <c r="G2603" t="s">
        <v>28</v>
      </c>
      <c r="H2603">
        <v>2</v>
      </c>
      <c r="I2603">
        <v>6</v>
      </c>
      <c r="J2603">
        <v>2004</v>
      </c>
      <c r="K2603" t="s">
        <v>2075</v>
      </c>
      <c r="L2603">
        <v>72</v>
      </c>
      <c r="M2603" t="s">
        <v>4468</v>
      </c>
      <c r="N2603" t="s">
        <v>458</v>
      </c>
      <c r="O2603" t="s">
        <v>459</v>
      </c>
      <c r="P2603" t="s">
        <v>460</v>
      </c>
      <c r="Q2603" t="s">
        <v>34</v>
      </c>
      <c r="R2603" t="s">
        <v>461</v>
      </c>
      <c r="S2603" t="s">
        <v>462</v>
      </c>
      <c r="T2603" t="s">
        <v>463</v>
      </c>
      <c r="U2603" t="s">
        <v>353</v>
      </c>
      <c r="V2603" t="s">
        <v>39</v>
      </c>
      <c r="W2603" t="s">
        <v>464</v>
      </c>
      <c r="X2603" t="s">
        <v>465</v>
      </c>
      <c r="Y2603" t="s">
        <v>65</v>
      </c>
    </row>
    <row r="2604" spans="1:25" x14ac:dyDescent="0.25">
      <c r="A2604">
        <v>10273</v>
      </c>
      <c r="B2604">
        <v>42</v>
      </c>
      <c r="C2604" t="s">
        <v>1919</v>
      </c>
      <c r="D2604">
        <v>5</v>
      </c>
      <c r="E2604" t="s">
        <v>4491</v>
      </c>
      <c r="F2604" t="s">
        <v>637</v>
      </c>
      <c r="G2604" t="s">
        <v>28</v>
      </c>
      <c r="H2604">
        <v>3</v>
      </c>
      <c r="I2604">
        <v>7</v>
      </c>
      <c r="J2604">
        <v>2004</v>
      </c>
      <c r="K2604" t="s">
        <v>2075</v>
      </c>
      <c r="L2604">
        <v>72</v>
      </c>
      <c r="M2604" t="s">
        <v>4468</v>
      </c>
      <c r="N2604" t="s">
        <v>638</v>
      </c>
      <c r="O2604" t="s">
        <v>639</v>
      </c>
      <c r="P2604" t="s">
        <v>640</v>
      </c>
      <c r="Q2604" t="s">
        <v>34</v>
      </c>
      <c r="R2604" t="s">
        <v>641</v>
      </c>
      <c r="S2604" t="s">
        <v>34</v>
      </c>
      <c r="T2604" t="s">
        <v>642</v>
      </c>
      <c r="U2604" t="s">
        <v>643</v>
      </c>
      <c r="V2604" t="s">
        <v>52</v>
      </c>
      <c r="W2604" t="s">
        <v>644</v>
      </c>
      <c r="X2604" t="s">
        <v>645</v>
      </c>
      <c r="Y2604" t="s">
        <v>42</v>
      </c>
    </row>
    <row r="2605" spans="1:25" x14ac:dyDescent="0.25">
      <c r="A2605">
        <v>10283</v>
      </c>
      <c r="B2605">
        <v>47</v>
      </c>
      <c r="C2605" t="s">
        <v>4466</v>
      </c>
      <c r="D2605">
        <v>7</v>
      </c>
      <c r="E2605" t="s">
        <v>4492</v>
      </c>
      <c r="F2605" t="s">
        <v>647</v>
      </c>
      <c r="G2605" t="s">
        <v>28</v>
      </c>
      <c r="H2605">
        <v>3</v>
      </c>
      <c r="I2605">
        <v>8</v>
      </c>
      <c r="J2605">
        <v>2004</v>
      </c>
      <c r="K2605" t="s">
        <v>2075</v>
      </c>
      <c r="L2605">
        <v>72</v>
      </c>
      <c r="M2605" t="s">
        <v>4468</v>
      </c>
      <c r="N2605" t="s">
        <v>648</v>
      </c>
      <c r="O2605" t="s">
        <v>649</v>
      </c>
      <c r="P2605" t="s">
        <v>650</v>
      </c>
      <c r="Q2605" t="s">
        <v>34</v>
      </c>
      <c r="R2605" t="s">
        <v>651</v>
      </c>
      <c r="S2605" t="s">
        <v>351</v>
      </c>
      <c r="T2605" t="s">
        <v>652</v>
      </c>
      <c r="U2605" t="s">
        <v>353</v>
      </c>
      <c r="V2605" t="s">
        <v>39</v>
      </c>
      <c r="W2605" t="s">
        <v>653</v>
      </c>
      <c r="X2605" t="s">
        <v>264</v>
      </c>
      <c r="Y2605" t="s">
        <v>65</v>
      </c>
    </row>
    <row r="2606" spans="1:25" x14ac:dyDescent="0.25">
      <c r="A2606">
        <v>10295</v>
      </c>
      <c r="B2606">
        <v>44</v>
      </c>
      <c r="C2606" t="s">
        <v>4493</v>
      </c>
      <c r="D2606">
        <v>2</v>
      </c>
      <c r="E2606" t="s">
        <v>4494</v>
      </c>
      <c r="F2606" t="s">
        <v>655</v>
      </c>
      <c r="G2606" t="s">
        <v>28</v>
      </c>
      <c r="H2606">
        <v>3</v>
      </c>
      <c r="I2606">
        <v>9</v>
      </c>
      <c r="J2606">
        <v>2004</v>
      </c>
      <c r="K2606" t="s">
        <v>2075</v>
      </c>
      <c r="L2606">
        <v>72</v>
      </c>
      <c r="M2606" t="s">
        <v>4468</v>
      </c>
      <c r="N2606" t="s">
        <v>656</v>
      </c>
      <c r="O2606" t="s">
        <v>657</v>
      </c>
      <c r="P2606" t="s">
        <v>658</v>
      </c>
      <c r="Q2606" t="s">
        <v>34</v>
      </c>
      <c r="R2606" t="s">
        <v>659</v>
      </c>
      <c r="S2606" t="s">
        <v>185</v>
      </c>
      <c r="T2606" t="s">
        <v>660</v>
      </c>
      <c r="U2606" t="s">
        <v>38</v>
      </c>
      <c r="V2606" t="s">
        <v>39</v>
      </c>
      <c r="W2606" t="s">
        <v>661</v>
      </c>
      <c r="X2606" t="s">
        <v>94</v>
      </c>
      <c r="Y2606" t="s">
        <v>42</v>
      </c>
    </row>
    <row r="2607" spans="1:25" x14ac:dyDescent="0.25">
      <c r="A2607">
        <v>10306</v>
      </c>
      <c r="B2607">
        <v>43</v>
      </c>
      <c r="C2607" t="s">
        <v>4495</v>
      </c>
      <c r="D2607">
        <v>1</v>
      </c>
      <c r="E2607" t="s">
        <v>4496</v>
      </c>
      <c r="F2607" t="s">
        <v>663</v>
      </c>
      <c r="G2607" t="s">
        <v>28</v>
      </c>
      <c r="H2607">
        <v>4</v>
      </c>
      <c r="I2607">
        <v>10</v>
      </c>
      <c r="J2607">
        <v>2004</v>
      </c>
      <c r="K2607" t="s">
        <v>2075</v>
      </c>
      <c r="L2607">
        <v>72</v>
      </c>
      <c r="M2607" t="s">
        <v>4468</v>
      </c>
      <c r="N2607" t="s">
        <v>927</v>
      </c>
      <c r="O2607" t="s">
        <v>928</v>
      </c>
      <c r="P2607" t="s">
        <v>929</v>
      </c>
      <c r="Q2607" t="s">
        <v>34</v>
      </c>
      <c r="R2607" t="s">
        <v>930</v>
      </c>
      <c r="S2607" t="s">
        <v>34</v>
      </c>
      <c r="T2607" t="s">
        <v>931</v>
      </c>
      <c r="U2607" t="s">
        <v>262</v>
      </c>
      <c r="V2607" t="s">
        <v>52</v>
      </c>
      <c r="W2607" t="s">
        <v>932</v>
      </c>
      <c r="X2607" t="s">
        <v>137</v>
      </c>
      <c r="Y2607" t="s">
        <v>65</v>
      </c>
    </row>
    <row r="2608" spans="1:25" x14ac:dyDescent="0.25">
      <c r="A2608">
        <v>10316</v>
      </c>
      <c r="B2608">
        <v>48</v>
      </c>
      <c r="C2608" t="s">
        <v>4482</v>
      </c>
      <c r="D2608">
        <v>18</v>
      </c>
      <c r="E2608" t="s">
        <v>4497</v>
      </c>
      <c r="F2608" t="s">
        <v>665</v>
      </c>
      <c r="G2608" t="s">
        <v>28</v>
      </c>
      <c r="H2608">
        <v>4</v>
      </c>
      <c r="I2608">
        <v>11</v>
      </c>
      <c r="J2608">
        <v>2004</v>
      </c>
      <c r="K2608" t="s">
        <v>2075</v>
      </c>
      <c r="L2608">
        <v>72</v>
      </c>
      <c r="M2608" t="s">
        <v>4468</v>
      </c>
      <c r="N2608" t="s">
        <v>666</v>
      </c>
      <c r="O2608" t="s">
        <v>667</v>
      </c>
      <c r="P2608" t="s">
        <v>668</v>
      </c>
      <c r="Q2608" t="s">
        <v>34</v>
      </c>
      <c r="R2608" t="s">
        <v>669</v>
      </c>
      <c r="S2608" t="s">
        <v>670</v>
      </c>
      <c r="T2608" t="s">
        <v>671</v>
      </c>
      <c r="U2608" t="s">
        <v>262</v>
      </c>
      <c r="V2608" t="s">
        <v>52</v>
      </c>
      <c r="W2608" t="s">
        <v>672</v>
      </c>
      <c r="X2608" t="s">
        <v>673</v>
      </c>
      <c r="Y2608" t="s">
        <v>65</v>
      </c>
    </row>
    <row r="2609" spans="1:25" x14ac:dyDescent="0.25">
      <c r="A2609">
        <v>10327</v>
      </c>
      <c r="B2609">
        <v>21</v>
      </c>
      <c r="C2609" t="s">
        <v>3841</v>
      </c>
      <c r="D2609">
        <v>1</v>
      </c>
      <c r="E2609" t="s">
        <v>4498</v>
      </c>
      <c r="F2609" t="s">
        <v>1540</v>
      </c>
      <c r="G2609" t="s">
        <v>724</v>
      </c>
      <c r="H2609">
        <v>4</v>
      </c>
      <c r="I2609">
        <v>11</v>
      </c>
      <c r="J2609">
        <v>2004</v>
      </c>
      <c r="K2609" t="s">
        <v>2075</v>
      </c>
      <c r="L2609">
        <v>72</v>
      </c>
      <c r="M2609" t="s">
        <v>4468</v>
      </c>
      <c r="N2609" t="s">
        <v>562</v>
      </c>
      <c r="O2609" t="s">
        <v>563</v>
      </c>
      <c r="P2609" t="s">
        <v>564</v>
      </c>
      <c r="Q2609" t="s">
        <v>34</v>
      </c>
      <c r="R2609" t="s">
        <v>565</v>
      </c>
      <c r="S2609" t="s">
        <v>34</v>
      </c>
      <c r="T2609" t="s">
        <v>566</v>
      </c>
      <c r="U2609" t="s">
        <v>567</v>
      </c>
      <c r="V2609" t="s">
        <v>52</v>
      </c>
      <c r="W2609" t="s">
        <v>568</v>
      </c>
      <c r="X2609" t="s">
        <v>569</v>
      </c>
      <c r="Y2609" t="s">
        <v>42</v>
      </c>
    </row>
    <row r="2610" spans="1:25" x14ac:dyDescent="0.25">
      <c r="A2610">
        <v>10339</v>
      </c>
      <c r="B2610">
        <v>50</v>
      </c>
      <c r="C2610" t="s">
        <v>3360</v>
      </c>
      <c r="D2610">
        <v>9</v>
      </c>
      <c r="E2610" t="s">
        <v>4499</v>
      </c>
      <c r="F2610" t="s">
        <v>519</v>
      </c>
      <c r="G2610" t="s">
        <v>28</v>
      </c>
      <c r="H2610">
        <v>4</v>
      </c>
      <c r="I2610">
        <v>11</v>
      </c>
      <c r="J2610">
        <v>2004</v>
      </c>
      <c r="K2610" t="s">
        <v>2075</v>
      </c>
      <c r="L2610">
        <v>72</v>
      </c>
      <c r="M2610" t="s">
        <v>4468</v>
      </c>
      <c r="N2610" t="s">
        <v>380</v>
      </c>
      <c r="O2610" t="s">
        <v>381</v>
      </c>
      <c r="P2610" t="s">
        <v>382</v>
      </c>
      <c r="Q2610" t="s">
        <v>34</v>
      </c>
      <c r="R2610" t="s">
        <v>383</v>
      </c>
      <c r="S2610" t="s">
        <v>384</v>
      </c>
      <c r="T2610" t="s">
        <v>385</v>
      </c>
      <c r="U2610" t="s">
        <v>307</v>
      </c>
      <c r="V2610" t="s">
        <v>307</v>
      </c>
      <c r="W2610" t="s">
        <v>386</v>
      </c>
      <c r="X2610" t="s">
        <v>387</v>
      </c>
      <c r="Y2610" t="s">
        <v>65</v>
      </c>
    </row>
    <row r="2611" spans="1:25" x14ac:dyDescent="0.25">
      <c r="A2611">
        <v>10350</v>
      </c>
      <c r="B2611">
        <v>29</v>
      </c>
      <c r="C2611" t="s">
        <v>3779</v>
      </c>
      <c r="D2611">
        <v>12</v>
      </c>
      <c r="E2611" t="s">
        <v>4500</v>
      </c>
      <c r="F2611" t="s">
        <v>682</v>
      </c>
      <c r="G2611" t="s">
        <v>28</v>
      </c>
      <c r="H2611">
        <v>4</v>
      </c>
      <c r="I2611">
        <v>12</v>
      </c>
      <c r="J2611">
        <v>2004</v>
      </c>
      <c r="K2611" t="s">
        <v>2075</v>
      </c>
      <c r="L2611">
        <v>72</v>
      </c>
      <c r="M2611" t="s">
        <v>4468</v>
      </c>
      <c r="N2611" t="s">
        <v>268</v>
      </c>
      <c r="O2611" t="s">
        <v>269</v>
      </c>
      <c r="P2611" t="s">
        <v>270</v>
      </c>
      <c r="Q2611" t="s">
        <v>34</v>
      </c>
      <c r="R2611" t="s">
        <v>271</v>
      </c>
      <c r="S2611" t="s">
        <v>34</v>
      </c>
      <c r="T2611" t="s">
        <v>272</v>
      </c>
      <c r="U2611" t="s">
        <v>273</v>
      </c>
      <c r="V2611" t="s">
        <v>52</v>
      </c>
      <c r="W2611" t="s">
        <v>274</v>
      </c>
      <c r="X2611" t="s">
        <v>275</v>
      </c>
      <c r="Y2611" t="s">
        <v>42</v>
      </c>
    </row>
    <row r="2612" spans="1:25" x14ac:dyDescent="0.25">
      <c r="A2612">
        <v>10373</v>
      </c>
      <c r="B2612">
        <v>41</v>
      </c>
      <c r="C2612" t="s">
        <v>3815</v>
      </c>
      <c r="D2612">
        <v>16</v>
      </c>
      <c r="E2612" t="s">
        <v>4501</v>
      </c>
      <c r="F2612" t="s">
        <v>687</v>
      </c>
      <c r="G2612" t="s">
        <v>28</v>
      </c>
      <c r="H2612">
        <v>1</v>
      </c>
      <c r="I2612">
        <v>1</v>
      </c>
      <c r="J2612">
        <v>2005</v>
      </c>
      <c r="K2612" t="s">
        <v>2075</v>
      </c>
      <c r="L2612">
        <v>72</v>
      </c>
      <c r="M2612" t="s">
        <v>4468</v>
      </c>
      <c r="N2612" t="s">
        <v>688</v>
      </c>
      <c r="O2612" t="s">
        <v>689</v>
      </c>
      <c r="P2612" t="s">
        <v>690</v>
      </c>
      <c r="Q2612" t="s">
        <v>34</v>
      </c>
      <c r="R2612" t="s">
        <v>691</v>
      </c>
      <c r="S2612" t="s">
        <v>34</v>
      </c>
      <c r="T2612" t="s">
        <v>692</v>
      </c>
      <c r="U2612" t="s">
        <v>196</v>
      </c>
      <c r="V2612" t="s">
        <v>52</v>
      </c>
      <c r="W2612" t="s">
        <v>693</v>
      </c>
      <c r="X2612" t="s">
        <v>694</v>
      </c>
      <c r="Y2612" t="s">
        <v>42</v>
      </c>
    </row>
    <row r="2613" spans="1:25" x14ac:dyDescent="0.25">
      <c r="A2613">
        <v>10386</v>
      </c>
      <c r="B2613">
        <v>37</v>
      </c>
      <c r="C2613" t="s">
        <v>77</v>
      </c>
      <c r="D2613">
        <v>10</v>
      </c>
      <c r="E2613" t="s">
        <v>4502</v>
      </c>
      <c r="F2613" t="s">
        <v>1557</v>
      </c>
      <c r="G2613" t="s">
        <v>724</v>
      </c>
      <c r="H2613">
        <v>1</v>
      </c>
      <c r="I2613">
        <v>3</v>
      </c>
      <c r="J2613">
        <v>2005</v>
      </c>
      <c r="K2613" t="s">
        <v>2075</v>
      </c>
      <c r="L2613">
        <v>72</v>
      </c>
      <c r="M2613" t="s">
        <v>4468</v>
      </c>
      <c r="N2613" t="s">
        <v>268</v>
      </c>
      <c r="O2613" t="s">
        <v>269</v>
      </c>
      <c r="P2613" t="s">
        <v>270</v>
      </c>
      <c r="Q2613" t="s">
        <v>34</v>
      </c>
      <c r="R2613" t="s">
        <v>271</v>
      </c>
      <c r="S2613" t="s">
        <v>34</v>
      </c>
      <c r="T2613" t="s">
        <v>272</v>
      </c>
      <c r="U2613" t="s">
        <v>273</v>
      </c>
      <c r="V2613" t="s">
        <v>52</v>
      </c>
      <c r="W2613" t="s">
        <v>274</v>
      </c>
      <c r="X2613" t="s">
        <v>275</v>
      </c>
      <c r="Y2613" t="s">
        <v>65</v>
      </c>
    </row>
    <row r="2614" spans="1:25" x14ac:dyDescent="0.25">
      <c r="A2614">
        <v>10397</v>
      </c>
      <c r="B2614">
        <v>22</v>
      </c>
      <c r="C2614" t="s">
        <v>4503</v>
      </c>
      <c r="D2614">
        <v>4</v>
      </c>
      <c r="E2614" t="s">
        <v>2882</v>
      </c>
      <c r="F2614" t="s">
        <v>4391</v>
      </c>
      <c r="G2614" t="s">
        <v>28</v>
      </c>
      <c r="H2614">
        <v>1</v>
      </c>
      <c r="I2614">
        <v>3</v>
      </c>
      <c r="J2614">
        <v>2005</v>
      </c>
      <c r="K2614" t="s">
        <v>2075</v>
      </c>
      <c r="L2614">
        <v>72</v>
      </c>
      <c r="M2614" t="s">
        <v>4468</v>
      </c>
      <c r="N2614" t="s">
        <v>594</v>
      </c>
      <c r="O2614" t="s">
        <v>595</v>
      </c>
      <c r="P2614" t="s">
        <v>596</v>
      </c>
      <c r="Q2614" t="s">
        <v>34</v>
      </c>
      <c r="R2614" t="s">
        <v>597</v>
      </c>
      <c r="S2614" t="s">
        <v>34</v>
      </c>
      <c r="T2614" t="s">
        <v>598</v>
      </c>
      <c r="U2614" t="s">
        <v>51</v>
      </c>
      <c r="V2614" t="s">
        <v>52</v>
      </c>
      <c r="W2614" t="s">
        <v>599</v>
      </c>
      <c r="X2614" t="s">
        <v>600</v>
      </c>
      <c r="Y2614" t="s">
        <v>42</v>
      </c>
    </row>
    <row r="2615" spans="1:25" x14ac:dyDescent="0.25">
      <c r="A2615">
        <v>10414</v>
      </c>
      <c r="B2615">
        <v>31</v>
      </c>
      <c r="C2615" t="s">
        <v>4488</v>
      </c>
      <c r="D2615">
        <v>4</v>
      </c>
      <c r="E2615" t="s">
        <v>4504</v>
      </c>
      <c r="F2615" t="s">
        <v>707</v>
      </c>
      <c r="G2615" t="s">
        <v>708</v>
      </c>
      <c r="H2615">
        <v>2</v>
      </c>
      <c r="I2615">
        <v>5</v>
      </c>
      <c r="J2615">
        <v>2005</v>
      </c>
      <c r="K2615" t="s">
        <v>2075</v>
      </c>
      <c r="L2615">
        <v>72</v>
      </c>
      <c r="M2615" t="s">
        <v>4468</v>
      </c>
      <c r="N2615" t="s">
        <v>656</v>
      </c>
      <c r="O2615" t="s">
        <v>657</v>
      </c>
      <c r="P2615" t="s">
        <v>658</v>
      </c>
      <c r="Q2615" t="s">
        <v>34</v>
      </c>
      <c r="R2615" t="s">
        <v>659</v>
      </c>
      <c r="S2615" t="s">
        <v>185</v>
      </c>
      <c r="T2615" t="s">
        <v>660</v>
      </c>
      <c r="U2615" t="s">
        <v>38</v>
      </c>
      <c r="V2615" t="s">
        <v>39</v>
      </c>
      <c r="W2615" t="s">
        <v>661</v>
      </c>
      <c r="X2615" t="s">
        <v>94</v>
      </c>
      <c r="Y2615" t="s">
        <v>42</v>
      </c>
    </row>
    <row r="2616" spans="1:25" x14ac:dyDescent="0.25">
      <c r="A2616">
        <v>10103</v>
      </c>
      <c r="B2616">
        <v>42</v>
      </c>
      <c r="C2616" t="s">
        <v>77</v>
      </c>
      <c r="D2616">
        <v>6</v>
      </c>
      <c r="E2616" t="s">
        <v>4505</v>
      </c>
      <c r="F2616" t="s">
        <v>277</v>
      </c>
      <c r="G2616" t="s">
        <v>28</v>
      </c>
      <c r="H2616">
        <v>1</v>
      </c>
      <c r="I2616">
        <v>1</v>
      </c>
      <c r="J2616">
        <v>2003</v>
      </c>
      <c r="K2616" t="s">
        <v>278</v>
      </c>
      <c r="L2616">
        <v>101</v>
      </c>
      <c r="M2616" t="s">
        <v>4506</v>
      </c>
      <c r="N2616" t="s">
        <v>201</v>
      </c>
      <c r="O2616" t="s">
        <v>202</v>
      </c>
      <c r="P2616" t="s">
        <v>203</v>
      </c>
      <c r="Q2616" t="s">
        <v>34</v>
      </c>
      <c r="R2616" t="s">
        <v>204</v>
      </c>
      <c r="S2616" t="s">
        <v>34</v>
      </c>
      <c r="T2616" t="s">
        <v>205</v>
      </c>
      <c r="U2616" t="s">
        <v>112</v>
      </c>
      <c r="V2616" t="s">
        <v>52</v>
      </c>
      <c r="W2616" t="s">
        <v>206</v>
      </c>
      <c r="X2616" t="s">
        <v>207</v>
      </c>
      <c r="Y2616" t="s">
        <v>65</v>
      </c>
    </row>
    <row r="2617" spans="1:25" x14ac:dyDescent="0.25">
      <c r="A2617">
        <v>10114</v>
      </c>
      <c r="B2617">
        <v>42</v>
      </c>
      <c r="C2617" t="s">
        <v>77</v>
      </c>
      <c r="D2617">
        <v>10</v>
      </c>
      <c r="E2617" t="s">
        <v>4507</v>
      </c>
      <c r="F2617" t="s">
        <v>712</v>
      </c>
      <c r="G2617" t="s">
        <v>28</v>
      </c>
      <c r="H2617">
        <v>2</v>
      </c>
      <c r="I2617">
        <v>4</v>
      </c>
      <c r="J2617">
        <v>2003</v>
      </c>
      <c r="K2617" t="s">
        <v>278</v>
      </c>
      <c r="L2617">
        <v>101</v>
      </c>
      <c r="M2617" t="s">
        <v>4506</v>
      </c>
      <c r="N2617" t="s">
        <v>713</v>
      </c>
      <c r="O2617" t="s">
        <v>714</v>
      </c>
      <c r="P2617" t="s">
        <v>715</v>
      </c>
      <c r="Q2617" t="s">
        <v>34</v>
      </c>
      <c r="R2617" t="s">
        <v>61</v>
      </c>
      <c r="S2617" t="s">
        <v>34</v>
      </c>
      <c r="T2617" t="s">
        <v>716</v>
      </c>
      <c r="U2617" t="s">
        <v>51</v>
      </c>
      <c r="V2617" t="s">
        <v>52</v>
      </c>
      <c r="W2617" t="s">
        <v>717</v>
      </c>
      <c r="X2617" t="s">
        <v>718</v>
      </c>
      <c r="Y2617" t="s">
        <v>65</v>
      </c>
    </row>
    <row r="2618" spans="1:25" x14ac:dyDescent="0.25">
      <c r="A2618">
        <v>10126</v>
      </c>
      <c r="B2618">
        <v>45</v>
      </c>
      <c r="C2618" t="s">
        <v>77</v>
      </c>
      <c r="D2618">
        <v>6</v>
      </c>
      <c r="E2618" t="s">
        <v>4508</v>
      </c>
      <c r="F2618" t="s">
        <v>291</v>
      </c>
      <c r="G2618" t="s">
        <v>28</v>
      </c>
      <c r="H2618">
        <v>2</v>
      </c>
      <c r="I2618">
        <v>5</v>
      </c>
      <c r="J2618">
        <v>2003</v>
      </c>
      <c r="K2618" t="s">
        <v>278</v>
      </c>
      <c r="L2618">
        <v>101</v>
      </c>
      <c r="M2618" t="s">
        <v>4506</v>
      </c>
      <c r="N2618" t="s">
        <v>292</v>
      </c>
      <c r="O2618" t="s">
        <v>293</v>
      </c>
      <c r="P2618" t="s">
        <v>294</v>
      </c>
      <c r="Q2618" t="s">
        <v>34</v>
      </c>
      <c r="R2618" t="s">
        <v>271</v>
      </c>
      <c r="S2618" t="s">
        <v>34</v>
      </c>
      <c r="T2618" t="s">
        <v>295</v>
      </c>
      <c r="U2618" t="s">
        <v>273</v>
      </c>
      <c r="V2618" t="s">
        <v>52</v>
      </c>
      <c r="W2618" t="s">
        <v>296</v>
      </c>
      <c r="X2618" t="s">
        <v>297</v>
      </c>
      <c r="Y2618" t="s">
        <v>65</v>
      </c>
    </row>
    <row r="2619" spans="1:25" x14ac:dyDescent="0.25">
      <c r="A2619">
        <v>10140</v>
      </c>
      <c r="B2619">
        <v>36</v>
      </c>
      <c r="C2619" t="s">
        <v>77</v>
      </c>
      <c r="D2619">
        <v>6</v>
      </c>
      <c r="E2619" t="s">
        <v>4509</v>
      </c>
      <c r="F2619" t="s">
        <v>299</v>
      </c>
      <c r="G2619" t="s">
        <v>28</v>
      </c>
      <c r="H2619">
        <v>3</v>
      </c>
      <c r="I2619">
        <v>7</v>
      </c>
      <c r="J2619">
        <v>2003</v>
      </c>
      <c r="K2619" t="s">
        <v>278</v>
      </c>
      <c r="L2619">
        <v>101</v>
      </c>
      <c r="M2619" t="s">
        <v>4506</v>
      </c>
      <c r="N2619" t="s">
        <v>88</v>
      </c>
      <c r="O2619" t="s">
        <v>89</v>
      </c>
      <c r="P2619" t="s">
        <v>90</v>
      </c>
      <c r="Q2619" t="s">
        <v>34</v>
      </c>
      <c r="R2619" t="s">
        <v>91</v>
      </c>
      <c r="S2619" t="s">
        <v>73</v>
      </c>
      <c r="T2619" t="s">
        <v>92</v>
      </c>
      <c r="U2619" t="s">
        <v>38</v>
      </c>
      <c r="V2619" t="s">
        <v>39</v>
      </c>
      <c r="W2619" t="s">
        <v>93</v>
      </c>
      <c r="X2619" t="s">
        <v>94</v>
      </c>
      <c r="Y2619" t="s">
        <v>65</v>
      </c>
    </row>
    <row r="2620" spans="1:25" x14ac:dyDescent="0.25">
      <c r="A2620">
        <v>10150</v>
      </c>
      <c r="B2620">
        <v>20</v>
      </c>
      <c r="C2620" t="s">
        <v>77</v>
      </c>
      <c r="D2620">
        <v>3</v>
      </c>
      <c r="E2620" t="s">
        <v>4510</v>
      </c>
      <c r="F2620" t="s">
        <v>301</v>
      </c>
      <c r="G2620" t="s">
        <v>28</v>
      </c>
      <c r="H2620">
        <v>3</v>
      </c>
      <c r="I2620">
        <v>9</v>
      </c>
      <c r="J2620">
        <v>2003</v>
      </c>
      <c r="K2620" t="s">
        <v>278</v>
      </c>
      <c r="L2620">
        <v>101</v>
      </c>
      <c r="M2620" t="s">
        <v>4506</v>
      </c>
      <c r="N2620" t="s">
        <v>302</v>
      </c>
      <c r="O2620" t="s">
        <v>303</v>
      </c>
      <c r="P2620" t="s">
        <v>304</v>
      </c>
      <c r="Q2620" t="s">
        <v>34</v>
      </c>
      <c r="R2620" t="s">
        <v>305</v>
      </c>
      <c r="S2620" t="s">
        <v>34</v>
      </c>
      <c r="T2620" t="s">
        <v>306</v>
      </c>
      <c r="U2620" t="s">
        <v>305</v>
      </c>
      <c r="V2620" t="s">
        <v>307</v>
      </c>
      <c r="W2620" t="s">
        <v>308</v>
      </c>
      <c r="X2620" t="s">
        <v>309</v>
      </c>
      <c r="Y2620" t="s">
        <v>42</v>
      </c>
    </row>
    <row r="2621" spans="1:25" x14ac:dyDescent="0.25">
      <c r="A2621">
        <v>10164</v>
      </c>
      <c r="B2621">
        <v>39</v>
      </c>
      <c r="C2621" t="s">
        <v>4511</v>
      </c>
      <c r="D2621">
        <v>4</v>
      </c>
      <c r="E2621" t="s">
        <v>4512</v>
      </c>
      <c r="F2621" t="s">
        <v>723</v>
      </c>
      <c r="G2621" t="s">
        <v>724</v>
      </c>
      <c r="H2621">
        <v>4</v>
      </c>
      <c r="I2621">
        <v>10</v>
      </c>
      <c r="J2621">
        <v>2003</v>
      </c>
      <c r="K2621" t="s">
        <v>278</v>
      </c>
      <c r="L2621">
        <v>101</v>
      </c>
      <c r="M2621" t="s">
        <v>4506</v>
      </c>
      <c r="N2621" t="s">
        <v>725</v>
      </c>
      <c r="O2621" t="s">
        <v>726</v>
      </c>
      <c r="P2621" t="s">
        <v>727</v>
      </c>
      <c r="Q2621" t="s">
        <v>34</v>
      </c>
      <c r="R2621" t="s">
        <v>728</v>
      </c>
      <c r="S2621" t="s">
        <v>34</v>
      </c>
      <c r="T2621" t="s">
        <v>729</v>
      </c>
      <c r="U2621" t="s">
        <v>226</v>
      </c>
      <c r="V2621" t="s">
        <v>52</v>
      </c>
      <c r="W2621" t="s">
        <v>730</v>
      </c>
      <c r="X2621" t="s">
        <v>731</v>
      </c>
      <c r="Y2621" t="s">
        <v>65</v>
      </c>
    </row>
    <row r="2622" spans="1:25" x14ac:dyDescent="0.25">
      <c r="A2622">
        <v>10175</v>
      </c>
      <c r="B2622">
        <v>42</v>
      </c>
      <c r="C2622" t="s">
        <v>4513</v>
      </c>
      <c r="D2622">
        <v>11</v>
      </c>
      <c r="E2622" t="s">
        <v>4514</v>
      </c>
      <c r="F2622" t="s">
        <v>318</v>
      </c>
      <c r="G2622" t="s">
        <v>28</v>
      </c>
      <c r="H2622">
        <v>4</v>
      </c>
      <c r="I2622">
        <v>11</v>
      </c>
      <c r="J2622">
        <v>2003</v>
      </c>
      <c r="K2622" t="s">
        <v>278</v>
      </c>
      <c r="L2622">
        <v>101</v>
      </c>
      <c r="M2622" t="s">
        <v>4506</v>
      </c>
      <c r="N2622" t="s">
        <v>574</v>
      </c>
      <c r="O2622" t="s">
        <v>575</v>
      </c>
      <c r="P2622" t="s">
        <v>576</v>
      </c>
      <c r="Q2622" t="s">
        <v>34</v>
      </c>
      <c r="R2622" t="s">
        <v>577</v>
      </c>
      <c r="S2622" t="s">
        <v>34</v>
      </c>
      <c r="T2622" t="s">
        <v>578</v>
      </c>
      <c r="U2622" t="s">
        <v>262</v>
      </c>
      <c r="V2622" t="s">
        <v>52</v>
      </c>
      <c r="W2622" t="s">
        <v>84</v>
      </c>
      <c r="X2622" t="s">
        <v>579</v>
      </c>
      <c r="Y2622" t="s">
        <v>65</v>
      </c>
    </row>
    <row r="2623" spans="1:25" x14ac:dyDescent="0.25">
      <c r="A2623">
        <v>10183</v>
      </c>
      <c r="B2623">
        <v>23</v>
      </c>
      <c r="C2623" t="s">
        <v>4515</v>
      </c>
      <c r="D2623">
        <v>3</v>
      </c>
      <c r="E2623" t="s">
        <v>4516</v>
      </c>
      <c r="F2623" t="s">
        <v>328</v>
      </c>
      <c r="G2623" t="s">
        <v>28</v>
      </c>
      <c r="H2623">
        <v>4</v>
      </c>
      <c r="I2623">
        <v>11</v>
      </c>
      <c r="J2623">
        <v>2003</v>
      </c>
      <c r="K2623" t="s">
        <v>278</v>
      </c>
      <c r="L2623">
        <v>101</v>
      </c>
      <c r="M2623" t="s">
        <v>4506</v>
      </c>
      <c r="N2623" t="s">
        <v>329</v>
      </c>
      <c r="O2623" t="s">
        <v>330</v>
      </c>
      <c r="P2623" t="s">
        <v>331</v>
      </c>
      <c r="Q2623" t="s">
        <v>34</v>
      </c>
      <c r="R2623" t="s">
        <v>332</v>
      </c>
      <c r="S2623" t="s">
        <v>214</v>
      </c>
      <c r="T2623" t="s">
        <v>333</v>
      </c>
      <c r="U2623" t="s">
        <v>38</v>
      </c>
      <c r="V2623" t="s">
        <v>39</v>
      </c>
      <c r="W2623" t="s">
        <v>334</v>
      </c>
      <c r="X2623" t="s">
        <v>335</v>
      </c>
      <c r="Y2623" t="s">
        <v>42</v>
      </c>
    </row>
    <row r="2624" spans="1:25" x14ac:dyDescent="0.25">
      <c r="A2624">
        <v>10194</v>
      </c>
      <c r="B2624">
        <v>26</v>
      </c>
      <c r="C2624" t="s">
        <v>2130</v>
      </c>
      <c r="D2624">
        <v>6</v>
      </c>
      <c r="E2624" t="s">
        <v>4517</v>
      </c>
      <c r="F2624" t="s">
        <v>337</v>
      </c>
      <c r="G2624" t="s">
        <v>28</v>
      </c>
      <c r="H2624">
        <v>4</v>
      </c>
      <c r="I2624">
        <v>11</v>
      </c>
      <c r="J2624">
        <v>2003</v>
      </c>
      <c r="K2624" t="s">
        <v>278</v>
      </c>
      <c r="L2624">
        <v>101</v>
      </c>
      <c r="M2624" t="s">
        <v>4506</v>
      </c>
      <c r="N2624" t="s">
        <v>338</v>
      </c>
      <c r="O2624" t="s">
        <v>339</v>
      </c>
      <c r="P2624" t="s">
        <v>340</v>
      </c>
      <c r="Q2624" t="s">
        <v>34</v>
      </c>
      <c r="R2624" t="s">
        <v>341</v>
      </c>
      <c r="S2624" t="s">
        <v>34</v>
      </c>
      <c r="T2624" t="s">
        <v>342</v>
      </c>
      <c r="U2624" t="s">
        <v>51</v>
      </c>
      <c r="V2624" t="s">
        <v>52</v>
      </c>
      <c r="W2624" t="s">
        <v>343</v>
      </c>
      <c r="X2624" t="s">
        <v>344</v>
      </c>
      <c r="Y2624" t="s">
        <v>42</v>
      </c>
    </row>
    <row r="2625" spans="1:25" x14ac:dyDescent="0.25">
      <c r="A2625">
        <v>10206</v>
      </c>
      <c r="B2625">
        <v>33</v>
      </c>
      <c r="C2625" t="s">
        <v>77</v>
      </c>
      <c r="D2625">
        <v>1</v>
      </c>
      <c r="E2625" t="s">
        <v>4518</v>
      </c>
      <c r="F2625" t="s">
        <v>346</v>
      </c>
      <c r="G2625" t="s">
        <v>28</v>
      </c>
      <c r="H2625">
        <v>4</v>
      </c>
      <c r="I2625">
        <v>12</v>
      </c>
      <c r="J2625">
        <v>2003</v>
      </c>
      <c r="K2625" t="s">
        <v>278</v>
      </c>
      <c r="L2625">
        <v>101</v>
      </c>
      <c r="M2625" t="s">
        <v>4506</v>
      </c>
      <c r="N2625" t="s">
        <v>347</v>
      </c>
      <c r="O2625" t="s">
        <v>348</v>
      </c>
      <c r="P2625" t="s">
        <v>349</v>
      </c>
      <c r="Q2625" t="s">
        <v>34</v>
      </c>
      <c r="R2625" t="s">
        <v>350</v>
      </c>
      <c r="S2625" t="s">
        <v>351</v>
      </c>
      <c r="T2625" t="s">
        <v>352</v>
      </c>
      <c r="U2625" t="s">
        <v>353</v>
      </c>
      <c r="V2625" t="s">
        <v>39</v>
      </c>
      <c r="W2625" t="s">
        <v>354</v>
      </c>
      <c r="X2625" t="s">
        <v>355</v>
      </c>
      <c r="Y2625" t="s">
        <v>65</v>
      </c>
    </row>
    <row r="2626" spans="1:25" x14ac:dyDescent="0.25">
      <c r="A2626">
        <v>10217</v>
      </c>
      <c r="B2626">
        <v>31</v>
      </c>
      <c r="C2626" t="s">
        <v>1690</v>
      </c>
      <c r="D2626">
        <v>6</v>
      </c>
      <c r="E2626" t="s">
        <v>4519</v>
      </c>
      <c r="F2626" t="s">
        <v>742</v>
      </c>
      <c r="G2626" t="s">
        <v>28</v>
      </c>
      <c r="H2626">
        <v>1</v>
      </c>
      <c r="I2626">
        <v>2</v>
      </c>
      <c r="J2626">
        <v>2004</v>
      </c>
      <c r="K2626" t="s">
        <v>278</v>
      </c>
      <c r="L2626">
        <v>101</v>
      </c>
      <c r="M2626" t="s">
        <v>4506</v>
      </c>
      <c r="N2626" t="s">
        <v>743</v>
      </c>
      <c r="O2626" t="s">
        <v>744</v>
      </c>
      <c r="P2626" t="s">
        <v>745</v>
      </c>
      <c r="Q2626" t="s">
        <v>746</v>
      </c>
      <c r="R2626" t="s">
        <v>305</v>
      </c>
      <c r="S2626" t="s">
        <v>34</v>
      </c>
      <c r="T2626" t="s">
        <v>747</v>
      </c>
      <c r="U2626" t="s">
        <v>305</v>
      </c>
      <c r="V2626" t="s">
        <v>140</v>
      </c>
      <c r="W2626" t="s">
        <v>748</v>
      </c>
      <c r="X2626" t="s">
        <v>749</v>
      </c>
      <c r="Y2626" t="s">
        <v>42</v>
      </c>
    </row>
    <row r="2627" spans="1:25" x14ac:dyDescent="0.25">
      <c r="A2627">
        <v>10229</v>
      </c>
      <c r="B2627">
        <v>50</v>
      </c>
      <c r="C2627" t="s">
        <v>77</v>
      </c>
      <c r="D2627">
        <v>11</v>
      </c>
      <c r="E2627" t="s">
        <v>4520</v>
      </c>
      <c r="F2627" t="s">
        <v>751</v>
      </c>
      <c r="G2627" t="s">
        <v>28</v>
      </c>
      <c r="H2627">
        <v>1</v>
      </c>
      <c r="I2627">
        <v>3</v>
      </c>
      <c r="J2627">
        <v>2004</v>
      </c>
      <c r="K2627" t="s">
        <v>278</v>
      </c>
      <c r="L2627">
        <v>101</v>
      </c>
      <c r="M2627" t="s">
        <v>4506</v>
      </c>
      <c r="N2627" t="s">
        <v>417</v>
      </c>
      <c r="O2627" t="s">
        <v>418</v>
      </c>
      <c r="P2627" t="s">
        <v>419</v>
      </c>
      <c r="Q2627" t="s">
        <v>34</v>
      </c>
      <c r="R2627" t="s">
        <v>420</v>
      </c>
      <c r="S2627" t="s">
        <v>73</v>
      </c>
      <c r="T2627" t="s">
        <v>167</v>
      </c>
      <c r="U2627" t="s">
        <v>38</v>
      </c>
      <c r="V2627" t="s">
        <v>39</v>
      </c>
      <c r="W2627" t="s">
        <v>421</v>
      </c>
      <c r="X2627" t="s">
        <v>422</v>
      </c>
      <c r="Y2627" t="s">
        <v>65</v>
      </c>
    </row>
    <row r="2628" spans="1:25" x14ac:dyDescent="0.25">
      <c r="A2628">
        <v>10245</v>
      </c>
      <c r="B2628">
        <v>44</v>
      </c>
      <c r="C2628" t="s">
        <v>77</v>
      </c>
      <c r="D2628">
        <v>4</v>
      </c>
      <c r="E2628" t="s">
        <v>4521</v>
      </c>
      <c r="F2628" t="s">
        <v>371</v>
      </c>
      <c r="G2628" t="s">
        <v>28</v>
      </c>
      <c r="H2628">
        <v>2</v>
      </c>
      <c r="I2628">
        <v>5</v>
      </c>
      <c r="J2628">
        <v>2004</v>
      </c>
      <c r="K2628" t="s">
        <v>278</v>
      </c>
      <c r="L2628">
        <v>101</v>
      </c>
      <c r="M2628" t="s">
        <v>4506</v>
      </c>
      <c r="N2628" t="s">
        <v>372</v>
      </c>
      <c r="O2628" t="s">
        <v>373</v>
      </c>
      <c r="P2628" t="s">
        <v>374</v>
      </c>
      <c r="Q2628" t="s">
        <v>34</v>
      </c>
      <c r="R2628" t="s">
        <v>375</v>
      </c>
      <c r="S2628" t="s">
        <v>166</v>
      </c>
      <c r="T2628" t="s">
        <v>376</v>
      </c>
      <c r="U2628" t="s">
        <v>38</v>
      </c>
      <c r="V2628" t="s">
        <v>39</v>
      </c>
      <c r="W2628" t="s">
        <v>121</v>
      </c>
      <c r="X2628" t="s">
        <v>377</v>
      </c>
      <c r="Y2628" t="s">
        <v>65</v>
      </c>
    </row>
    <row r="2629" spans="1:25" x14ac:dyDescent="0.25">
      <c r="A2629">
        <v>10258</v>
      </c>
      <c r="B2629">
        <v>45</v>
      </c>
      <c r="C2629" t="s">
        <v>4522</v>
      </c>
      <c r="D2629">
        <v>1</v>
      </c>
      <c r="E2629" t="s">
        <v>4523</v>
      </c>
      <c r="F2629" t="s">
        <v>379</v>
      </c>
      <c r="G2629" t="s">
        <v>28</v>
      </c>
      <c r="H2629">
        <v>2</v>
      </c>
      <c r="I2629">
        <v>6</v>
      </c>
      <c r="J2629">
        <v>2004</v>
      </c>
      <c r="K2629" t="s">
        <v>278</v>
      </c>
      <c r="L2629">
        <v>101</v>
      </c>
      <c r="M2629" t="s">
        <v>4506</v>
      </c>
      <c r="N2629" t="s">
        <v>380</v>
      </c>
      <c r="O2629" t="s">
        <v>381</v>
      </c>
      <c r="P2629" t="s">
        <v>382</v>
      </c>
      <c r="Q2629" t="s">
        <v>34</v>
      </c>
      <c r="R2629" t="s">
        <v>383</v>
      </c>
      <c r="S2629" t="s">
        <v>384</v>
      </c>
      <c r="T2629" t="s">
        <v>385</v>
      </c>
      <c r="U2629" t="s">
        <v>307</v>
      </c>
      <c r="V2629" t="s">
        <v>307</v>
      </c>
      <c r="W2629" t="s">
        <v>386</v>
      </c>
      <c r="X2629" t="s">
        <v>387</v>
      </c>
      <c r="Y2629" t="s">
        <v>65</v>
      </c>
    </row>
    <row r="2630" spans="1:25" x14ac:dyDescent="0.25">
      <c r="A2630">
        <v>10270</v>
      </c>
      <c r="B2630">
        <v>46</v>
      </c>
      <c r="C2630" t="s">
        <v>1690</v>
      </c>
      <c r="D2630">
        <v>4</v>
      </c>
      <c r="E2630" t="s">
        <v>4524</v>
      </c>
      <c r="F2630" t="s">
        <v>389</v>
      </c>
      <c r="G2630" t="s">
        <v>28</v>
      </c>
      <c r="H2630">
        <v>3</v>
      </c>
      <c r="I2630">
        <v>7</v>
      </c>
      <c r="J2630">
        <v>2004</v>
      </c>
      <c r="K2630" t="s">
        <v>278</v>
      </c>
      <c r="L2630">
        <v>101</v>
      </c>
      <c r="M2630" t="s">
        <v>4506</v>
      </c>
      <c r="N2630" t="s">
        <v>233</v>
      </c>
      <c r="O2630" t="s">
        <v>234</v>
      </c>
      <c r="P2630" t="s">
        <v>235</v>
      </c>
      <c r="Q2630" t="s">
        <v>236</v>
      </c>
      <c r="R2630" t="s">
        <v>237</v>
      </c>
      <c r="S2630" t="s">
        <v>238</v>
      </c>
      <c r="T2630" t="s">
        <v>239</v>
      </c>
      <c r="U2630" t="s">
        <v>139</v>
      </c>
      <c r="V2630" t="s">
        <v>140</v>
      </c>
      <c r="W2630" t="s">
        <v>240</v>
      </c>
      <c r="X2630" t="s">
        <v>241</v>
      </c>
      <c r="Y2630" t="s">
        <v>65</v>
      </c>
    </row>
    <row r="2631" spans="1:25" x14ac:dyDescent="0.25">
      <c r="A2631">
        <v>10281</v>
      </c>
      <c r="B2631">
        <v>27</v>
      </c>
      <c r="C2631" t="s">
        <v>4513</v>
      </c>
      <c r="D2631">
        <v>11</v>
      </c>
      <c r="E2631" t="s">
        <v>4525</v>
      </c>
      <c r="F2631" t="s">
        <v>756</v>
      </c>
      <c r="G2631" t="s">
        <v>28</v>
      </c>
      <c r="H2631">
        <v>3</v>
      </c>
      <c r="I2631">
        <v>8</v>
      </c>
      <c r="J2631">
        <v>2004</v>
      </c>
      <c r="K2631" t="s">
        <v>278</v>
      </c>
      <c r="L2631">
        <v>101</v>
      </c>
      <c r="M2631" t="s">
        <v>4506</v>
      </c>
      <c r="N2631" t="s">
        <v>210</v>
      </c>
      <c r="O2631" t="s">
        <v>211</v>
      </c>
      <c r="P2631" t="s">
        <v>212</v>
      </c>
      <c r="Q2631" t="s">
        <v>34</v>
      </c>
      <c r="R2631" t="s">
        <v>213</v>
      </c>
      <c r="S2631" t="s">
        <v>214</v>
      </c>
      <c r="T2631" t="s">
        <v>215</v>
      </c>
      <c r="U2631" t="s">
        <v>38</v>
      </c>
      <c r="V2631" t="s">
        <v>39</v>
      </c>
      <c r="W2631" t="s">
        <v>40</v>
      </c>
      <c r="X2631" t="s">
        <v>216</v>
      </c>
      <c r="Y2631" t="s">
        <v>42</v>
      </c>
    </row>
    <row r="2632" spans="1:25" x14ac:dyDescent="0.25">
      <c r="A2632">
        <v>10291</v>
      </c>
      <c r="B2632">
        <v>28</v>
      </c>
      <c r="C2632" t="s">
        <v>77</v>
      </c>
      <c r="D2632">
        <v>6</v>
      </c>
      <c r="E2632" t="s">
        <v>4526</v>
      </c>
      <c r="F2632" t="s">
        <v>400</v>
      </c>
      <c r="G2632" t="s">
        <v>28</v>
      </c>
      <c r="H2632">
        <v>3</v>
      </c>
      <c r="I2632">
        <v>9</v>
      </c>
      <c r="J2632">
        <v>2004</v>
      </c>
      <c r="K2632" t="s">
        <v>278</v>
      </c>
      <c r="L2632">
        <v>101</v>
      </c>
      <c r="M2632" t="s">
        <v>4506</v>
      </c>
      <c r="N2632" t="s">
        <v>401</v>
      </c>
      <c r="O2632" t="s">
        <v>402</v>
      </c>
      <c r="P2632" t="s">
        <v>403</v>
      </c>
      <c r="Q2632" t="s">
        <v>34</v>
      </c>
      <c r="R2632" t="s">
        <v>404</v>
      </c>
      <c r="S2632" t="s">
        <v>34</v>
      </c>
      <c r="T2632" t="s">
        <v>405</v>
      </c>
      <c r="U2632" t="s">
        <v>287</v>
      </c>
      <c r="V2632" t="s">
        <v>52</v>
      </c>
      <c r="W2632" t="s">
        <v>406</v>
      </c>
      <c r="X2632" t="s">
        <v>316</v>
      </c>
      <c r="Y2632" t="s">
        <v>65</v>
      </c>
    </row>
    <row r="2633" spans="1:25" x14ac:dyDescent="0.25">
      <c r="A2633">
        <v>10304</v>
      </c>
      <c r="B2633">
        <v>40</v>
      </c>
      <c r="C2633" t="s">
        <v>77</v>
      </c>
      <c r="D2633">
        <v>1</v>
      </c>
      <c r="E2633" t="s">
        <v>4527</v>
      </c>
      <c r="F2633" t="s">
        <v>408</v>
      </c>
      <c r="G2633" t="s">
        <v>28</v>
      </c>
      <c r="H2633">
        <v>4</v>
      </c>
      <c r="I2633">
        <v>10</v>
      </c>
      <c r="J2633">
        <v>2004</v>
      </c>
      <c r="K2633" t="s">
        <v>278</v>
      </c>
      <c r="L2633">
        <v>101</v>
      </c>
      <c r="M2633" t="s">
        <v>4506</v>
      </c>
      <c r="N2633" t="s">
        <v>409</v>
      </c>
      <c r="O2633" t="s">
        <v>410</v>
      </c>
      <c r="P2633" t="s">
        <v>411</v>
      </c>
      <c r="Q2633" t="s">
        <v>34</v>
      </c>
      <c r="R2633" t="s">
        <v>412</v>
      </c>
      <c r="S2633" t="s">
        <v>34</v>
      </c>
      <c r="T2633" t="s">
        <v>413</v>
      </c>
      <c r="U2633" t="s">
        <v>51</v>
      </c>
      <c r="V2633" t="s">
        <v>52</v>
      </c>
      <c r="W2633" t="s">
        <v>414</v>
      </c>
      <c r="X2633" t="s">
        <v>64</v>
      </c>
      <c r="Y2633" t="s">
        <v>65</v>
      </c>
    </row>
    <row r="2634" spans="1:25" x14ac:dyDescent="0.25">
      <c r="A2634">
        <v>10313</v>
      </c>
      <c r="B2634">
        <v>30</v>
      </c>
      <c r="C2634" t="s">
        <v>4528</v>
      </c>
      <c r="D2634">
        <v>9</v>
      </c>
      <c r="E2634" t="s">
        <v>4529</v>
      </c>
      <c r="F2634" t="s">
        <v>761</v>
      </c>
      <c r="G2634" t="s">
        <v>28</v>
      </c>
      <c r="H2634">
        <v>4</v>
      </c>
      <c r="I2634">
        <v>10</v>
      </c>
      <c r="J2634">
        <v>2004</v>
      </c>
      <c r="K2634" t="s">
        <v>278</v>
      </c>
      <c r="L2634">
        <v>101</v>
      </c>
      <c r="M2634" t="s">
        <v>4506</v>
      </c>
      <c r="N2634" t="s">
        <v>347</v>
      </c>
      <c r="O2634" t="s">
        <v>348</v>
      </c>
      <c r="P2634" t="s">
        <v>349</v>
      </c>
      <c r="Q2634" t="s">
        <v>34</v>
      </c>
      <c r="R2634" t="s">
        <v>350</v>
      </c>
      <c r="S2634" t="s">
        <v>351</v>
      </c>
      <c r="T2634" t="s">
        <v>352</v>
      </c>
      <c r="U2634" t="s">
        <v>353</v>
      </c>
      <c r="V2634" t="s">
        <v>39</v>
      </c>
      <c r="W2634" t="s">
        <v>354</v>
      </c>
      <c r="X2634" t="s">
        <v>355</v>
      </c>
      <c r="Y2634" t="s">
        <v>42</v>
      </c>
    </row>
    <row r="2635" spans="1:25" x14ac:dyDescent="0.25">
      <c r="A2635">
        <v>10324</v>
      </c>
      <c r="B2635">
        <v>34</v>
      </c>
      <c r="C2635" t="s">
        <v>77</v>
      </c>
      <c r="D2635">
        <v>5</v>
      </c>
      <c r="E2635" t="s">
        <v>4530</v>
      </c>
      <c r="F2635" t="s">
        <v>676</v>
      </c>
      <c r="G2635" t="s">
        <v>28</v>
      </c>
      <c r="H2635">
        <v>4</v>
      </c>
      <c r="I2635">
        <v>11</v>
      </c>
      <c r="J2635">
        <v>2004</v>
      </c>
      <c r="K2635" t="s">
        <v>278</v>
      </c>
      <c r="L2635">
        <v>101</v>
      </c>
      <c r="M2635" t="s">
        <v>4506</v>
      </c>
      <c r="N2635" t="s">
        <v>145</v>
      </c>
      <c r="O2635" t="s">
        <v>146</v>
      </c>
      <c r="P2635" t="s">
        <v>147</v>
      </c>
      <c r="Q2635" t="s">
        <v>148</v>
      </c>
      <c r="R2635" t="s">
        <v>35</v>
      </c>
      <c r="S2635" t="s">
        <v>36</v>
      </c>
      <c r="T2635" t="s">
        <v>37</v>
      </c>
      <c r="U2635" t="s">
        <v>38</v>
      </c>
      <c r="V2635" t="s">
        <v>39</v>
      </c>
      <c r="W2635" t="s">
        <v>149</v>
      </c>
      <c r="X2635" t="s">
        <v>150</v>
      </c>
      <c r="Y2635" t="s">
        <v>65</v>
      </c>
    </row>
    <row r="2636" spans="1:25" x14ac:dyDescent="0.25">
      <c r="A2636">
        <v>10336</v>
      </c>
      <c r="B2636">
        <v>46</v>
      </c>
      <c r="C2636" t="s">
        <v>77</v>
      </c>
      <c r="D2636">
        <v>2</v>
      </c>
      <c r="E2636" t="s">
        <v>4531</v>
      </c>
      <c r="F2636" t="s">
        <v>945</v>
      </c>
      <c r="G2636" t="s">
        <v>28</v>
      </c>
      <c r="H2636">
        <v>4</v>
      </c>
      <c r="I2636">
        <v>11</v>
      </c>
      <c r="J2636">
        <v>2004</v>
      </c>
      <c r="K2636" t="s">
        <v>278</v>
      </c>
      <c r="L2636">
        <v>101</v>
      </c>
      <c r="M2636" t="s">
        <v>4506</v>
      </c>
      <c r="N2636" t="s">
        <v>713</v>
      </c>
      <c r="O2636" t="s">
        <v>714</v>
      </c>
      <c r="P2636" t="s">
        <v>715</v>
      </c>
      <c r="Q2636" t="s">
        <v>34</v>
      </c>
      <c r="R2636" t="s">
        <v>61</v>
      </c>
      <c r="S2636" t="s">
        <v>34</v>
      </c>
      <c r="T2636" t="s">
        <v>716</v>
      </c>
      <c r="U2636" t="s">
        <v>51</v>
      </c>
      <c r="V2636" t="s">
        <v>52</v>
      </c>
      <c r="W2636" t="s">
        <v>717</v>
      </c>
      <c r="X2636" t="s">
        <v>718</v>
      </c>
      <c r="Y2636" t="s">
        <v>229</v>
      </c>
    </row>
    <row r="2637" spans="1:25" x14ac:dyDescent="0.25">
      <c r="A2637">
        <v>10348</v>
      </c>
      <c r="B2637">
        <v>32</v>
      </c>
      <c r="C2637" t="s">
        <v>3857</v>
      </c>
      <c r="D2637">
        <v>7</v>
      </c>
      <c r="E2637" t="s">
        <v>4532</v>
      </c>
      <c r="F2637" t="s">
        <v>665</v>
      </c>
      <c r="G2637" t="s">
        <v>28</v>
      </c>
      <c r="H2637">
        <v>4</v>
      </c>
      <c r="I2637">
        <v>11</v>
      </c>
      <c r="J2637">
        <v>2004</v>
      </c>
      <c r="K2637" t="s">
        <v>278</v>
      </c>
      <c r="L2637">
        <v>101</v>
      </c>
      <c r="M2637" t="s">
        <v>4506</v>
      </c>
      <c r="N2637" t="s">
        <v>292</v>
      </c>
      <c r="O2637" t="s">
        <v>293</v>
      </c>
      <c r="P2637" t="s">
        <v>294</v>
      </c>
      <c r="Q2637" t="s">
        <v>34</v>
      </c>
      <c r="R2637" t="s">
        <v>271</v>
      </c>
      <c r="S2637" t="s">
        <v>34</v>
      </c>
      <c r="T2637" t="s">
        <v>295</v>
      </c>
      <c r="U2637" t="s">
        <v>273</v>
      </c>
      <c r="V2637" t="s">
        <v>52</v>
      </c>
      <c r="W2637" t="s">
        <v>296</v>
      </c>
      <c r="X2637" t="s">
        <v>297</v>
      </c>
      <c r="Y2637" t="s">
        <v>42</v>
      </c>
    </row>
    <row r="2638" spans="1:25" x14ac:dyDescent="0.25">
      <c r="A2638">
        <v>10358</v>
      </c>
      <c r="B2638">
        <v>27</v>
      </c>
      <c r="C2638" t="s">
        <v>77</v>
      </c>
      <c r="D2638">
        <v>3</v>
      </c>
      <c r="E2638" t="s">
        <v>4533</v>
      </c>
      <c r="F2638" t="s">
        <v>436</v>
      </c>
      <c r="G2638" t="s">
        <v>28</v>
      </c>
      <c r="H2638">
        <v>4</v>
      </c>
      <c r="I2638">
        <v>12</v>
      </c>
      <c r="J2638">
        <v>2004</v>
      </c>
      <c r="K2638" t="s">
        <v>278</v>
      </c>
      <c r="L2638">
        <v>101</v>
      </c>
      <c r="M2638" t="s">
        <v>4506</v>
      </c>
      <c r="N2638" t="s">
        <v>268</v>
      </c>
      <c r="O2638" t="s">
        <v>269</v>
      </c>
      <c r="P2638" t="s">
        <v>270</v>
      </c>
      <c r="Q2638" t="s">
        <v>34</v>
      </c>
      <c r="R2638" t="s">
        <v>271</v>
      </c>
      <c r="S2638" t="s">
        <v>34</v>
      </c>
      <c r="T2638" t="s">
        <v>272</v>
      </c>
      <c r="U2638" t="s">
        <v>273</v>
      </c>
      <c r="V2638" t="s">
        <v>52</v>
      </c>
      <c r="W2638" t="s">
        <v>274</v>
      </c>
      <c r="X2638" t="s">
        <v>275</v>
      </c>
      <c r="Y2638" t="s">
        <v>65</v>
      </c>
    </row>
    <row r="2639" spans="1:25" x14ac:dyDescent="0.25">
      <c r="A2639">
        <v>10371</v>
      </c>
      <c r="B2639">
        <v>34</v>
      </c>
      <c r="C2639" t="s">
        <v>77</v>
      </c>
      <c r="D2639">
        <v>3</v>
      </c>
      <c r="E2639" t="s">
        <v>4534</v>
      </c>
      <c r="F2639" t="s">
        <v>950</v>
      </c>
      <c r="G2639" t="s">
        <v>28</v>
      </c>
      <c r="H2639">
        <v>1</v>
      </c>
      <c r="I2639">
        <v>1</v>
      </c>
      <c r="J2639">
        <v>2005</v>
      </c>
      <c r="K2639" t="s">
        <v>278</v>
      </c>
      <c r="L2639">
        <v>101</v>
      </c>
      <c r="M2639" t="s">
        <v>4506</v>
      </c>
      <c r="N2639" t="s">
        <v>417</v>
      </c>
      <c r="O2639" t="s">
        <v>418</v>
      </c>
      <c r="P2639" t="s">
        <v>419</v>
      </c>
      <c r="Q2639" t="s">
        <v>34</v>
      </c>
      <c r="R2639" t="s">
        <v>420</v>
      </c>
      <c r="S2639" t="s">
        <v>73</v>
      </c>
      <c r="T2639" t="s">
        <v>167</v>
      </c>
      <c r="U2639" t="s">
        <v>38</v>
      </c>
      <c r="V2639" t="s">
        <v>39</v>
      </c>
      <c r="W2639" t="s">
        <v>421</v>
      </c>
      <c r="X2639" t="s">
        <v>422</v>
      </c>
      <c r="Y2639" t="s">
        <v>65</v>
      </c>
    </row>
    <row r="2640" spans="1:25" x14ac:dyDescent="0.25">
      <c r="A2640">
        <v>10382</v>
      </c>
      <c r="B2640">
        <v>34</v>
      </c>
      <c r="C2640" t="s">
        <v>4535</v>
      </c>
      <c r="D2640">
        <v>9</v>
      </c>
      <c r="E2640" t="s">
        <v>4536</v>
      </c>
      <c r="F2640" t="s">
        <v>445</v>
      </c>
      <c r="G2640" t="s">
        <v>28</v>
      </c>
      <c r="H2640">
        <v>1</v>
      </c>
      <c r="I2640">
        <v>2</v>
      </c>
      <c r="J2640">
        <v>2005</v>
      </c>
      <c r="K2640" t="s">
        <v>278</v>
      </c>
      <c r="L2640">
        <v>101</v>
      </c>
      <c r="M2640" t="s">
        <v>4506</v>
      </c>
      <c r="N2640" t="s">
        <v>417</v>
      </c>
      <c r="O2640" t="s">
        <v>418</v>
      </c>
      <c r="P2640" t="s">
        <v>419</v>
      </c>
      <c r="Q2640" t="s">
        <v>34</v>
      </c>
      <c r="R2640" t="s">
        <v>420</v>
      </c>
      <c r="S2640" t="s">
        <v>73</v>
      </c>
      <c r="T2640" t="s">
        <v>167</v>
      </c>
      <c r="U2640" t="s">
        <v>38</v>
      </c>
      <c r="V2640" t="s">
        <v>39</v>
      </c>
      <c r="W2640" t="s">
        <v>421</v>
      </c>
      <c r="X2640" t="s">
        <v>422</v>
      </c>
      <c r="Y2640" t="s">
        <v>42</v>
      </c>
    </row>
    <row r="2641" spans="1:25" x14ac:dyDescent="0.25">
      <c r="A2641">
        <v>10411</v>
      </c>
      <c r="B2641">
        <v>34</v>
      </c>
      <c r="C2641" t="s">
        <v>77</v>
      </c>
      <c r="D2641">
        <v>4</v>
      </c>
      <c r="E2641" t="s">
        <v>4537</v>
      </c>
      <c r="F2641" t="s">
        <v>457</v>
      </c>
      <c r="G2641" t="s">
        <v>28</v>
      </c>
      <c r="H2641">
        <v>2</v>
      </c>
      <c r="I2641">
        <v>5</v>
      </c>
      <c r="J2641">
        <v>2005</v>
      </c>
      <c r="K2641" t="s">
        <v>278</v>
      </c>
      <c r="L2641">
        <v>101</v>
      </c>
      <c r="M2641" t="s">
        <v>4506</v>
      </c>
      <c r="N2641" t="s">
        <v>458</v>
      </c>
      <c r="O2641" t="s">
        <v>459</v>
      </c>
      <c r="P2641" t="s">
        <v>460</v>
      </c>
      <c r="Q2641" t="s">
        <v>34</v>
      </c>
      <c r="R2641" t="s">
        <v>461</v>
      </c>
      <c r="S2641" t="s">
        <v>462</v>
      </c>
      <c r="T2641" t="s">
        <v>463</v>
      </c>
      <c r="U2641" t="s">
        <v>353</v>
      </c>
      <c r="V2641" t="s">
        <v>39</v>
      </c>
      <c r="W2641" t="s">
        <v>464</v>
      </c>
      <c r="X2641" t="s">
        <v>465</v>
      </c>
      <c r="Y2641" t="s">
        <v>65</v>
      </c>
    </row>
    <row r="2642" spans="1:25" x14ac:dyDescent="0.25">
      <c r="A2642">
        <v>10424</v>
      </c>
      <c r="B2642">
        <v>46</v>
      </c>
      <c r="C2642" t="s">
        <v>4522</v>
      </c>
      <c r="D2642">
        <v>1</v>
      </c>
      <c r="E2642" t="s">
        <v>4538</v>
      </c>
      <c r="F2642" t="s">
        <v>467</v>
      </c>
      <c r="G2642" t="s">
        <v>468</v>
      </c>
      <c r="H2642">
        <v>2</v>
      </c>
      <c r="I2642">
        <v>5</v>
      </c>
      <c r="J2642">
        <v>2005</v>
      </c>
      <c r="K2642" t="s">
        <v>278</v>
      </c>
      <c r="L2642">
        <v>101</v>
      </c>
      <c r="M2642" t="s">
        <v>4506</v>
      </c>
      <c r="N2642" t="s">
        <v>268</v>
      </c>
      <c r="O2642" t="s">
        <v>269</v>
      </c>
      <c r="P2642" t="s">
        <v>270</v>
      </c>
      <c r="Q2642" t="s">
        <v>34</v>
      </c>
      <c r="R2642" t="s">
        <v>271</v>
      </c>
      <c r="S2642" t="s">
        <v>34</v>
      </c>
      <c r="T2642" t="s">
        <v>272</v>
      </c>
      <c r="U2642" t="s">
        <v>273</v>
      </c>
      <c r="V2642" t="s">
        <v>52</v>
      </c>
      <c r="W2642" t="s">
        <v>274</v>
      </c>
      <c r="X2642" t="s">
        <v>275</v>
      </c>
      <c r="Y2642" t="s">
        <v>65</v>
      </c>
    </row>
    <row r="2643" spans="1:25" x14ac:dyDescent="0.25">
      <c r="A2643">
        <v>10106</v>
      </c>
      <c r="B2643">
        <v>32</v>
      </c>
      <c r="C2643" t="s">
        <v>77</v>
      </c>
      <c r="D2643">
        <v>1</v>
      </c>
      <c r="E2643" t="s">
        <v>4539</v>
      </c>
      <c r="F2643" t="s">
        <v>1501</v>
      </c>
      <c r="G2643" t="s">
        <v>28</v>
      </c>
      <c r="H2643">
        <v>1</v>
      </c>
      <c r="I2643">
        <v>2</v>
      </c>
      <c r="J2643">
        <v>2003</v>
      </c>
      <c r="K2643" t="s">
        <v>1502</v>
      </c>
      <c r="L2643">
        <v>118</v>
      </c>
      <c r="M2643" t="s">
        <v>4540</v>
      </c>
      <c r="N2643" t="s">
        <v>1369</v>
      </c>
      <c r="O2643" t="s">
        <v>1370</v>
      </c>
      <c r="P2643" t="s">
        <v>1371</v>
      </c>
      <c r="Q2643" t="s">
        <v>34</v>
      </c>
      <c r="R2643" t="s">
        <v>1372</v>
      </c>
      <c r="S2643" t="s">
        <v>34</v>
      </c>
      <c r="T2643" t="s">
        <v>1373</v>
      </c>
      <c r="U2643" t="s">
        <v>396</v>
      </c>
      <c r="V2643" t="s">
        <v>52</v>
      </c>
      <c r="W2643" t="s">
        <v>1374</v>
      </c>
      <c r="X2643" t="s">
        <v>1375</v>
      </c>
      <c r="Y2643" t="s">
        <v>65</v>
      </c>
    </row>
    <row r="2644" spans="1:25" x14ac:dyDescent="0.25">
      <c r="A2644">
        <v>10120</v>
      </c>
      <c r="B2644">
        <v>24</v>
      </c>
      <c r="C2644" t="s">
        <v>77</v>
      </c>
      <c r="D2644">
        <v>7</v>
      </c>
      <c r="E2644" t="s">
        <v>4541</v>
      </c>
      <c r="F2644" t="s">
        <v>474</v>
      </c>
      <c r="G2644" t="s">
        <v>28</v>
      </c>
      <c r="H2644">
        <v>2</v>
      </c>
      <c r="I2644">
        <v>4</v>
      </c>
      <c r="J2644">
        <v>2003</v>
      </c>
      <c r="K2644" t="s">
        <v>1502</v>
      </c>
      <c r="L2644">
        <v>118</v>
      </c>
      <c r="M2644" t="s">
        <v>4540</v>
      </c>
      <c r="N2644" t="s">
        <v>132</v>
      </c>
      <c r="O2644" t="s">
        <v>133</v>
      </c>
      <c r="P2644" t="s">
        <v>134</v>
      </c>
      <c r="Q2644" t="s">
        <v>135</v>
      </c>
      <c r="R2644" t="s">
        <v>136</v>
      </c>
      <c r="S2644" t="s">
        <v>137</v>
      </c>
      <c r="T2644" t="s">
        <v>138</v>
      </c>
      <c r="U2644" t="s">
        <v>139</v>
      </c>
      <c r="V2644" t="s">
        <v>140</v>
      </c>
      <c r="W2644" t="s">
        <v>141</v>
      </c>
      <c r="X2644" t="s">
        <v>142</v>
      </c>
      <c r="Y2644" t="s">
        <v>65</v>
      </c>
    </row>
    <row r="2645" spans="1:25" x14ac:dyDescent="0.25">
      <c r="A2645">
        <v>10133</v>
      </c>
      <c r="B2645">
        <v>27</v>
      </c>
      <c r="C2645" t="s">
        <v>4542</v>
      </c>
      <c r="D2645">
        <v>2</v>
      </c>
      <c r="E2645" t="s">
        <v>4543</v>
      </c>
      <c r="F2645" t="s">
        <v>1850</v>
      </c>
      <c r="G2645" t="s">
        <v>28</v>
      </c>
      <c r="H2645">
        <v>2</v>
      </c>
      <c r="I2645">
        <v>6</v>
      </c>
      <c r="J2645">
        <v>2003</v>
      </c>
      <c r="K2645" t="s">
        <v>1502</v>
      </c>
      <c r="L2645">
        <v>118</v>
      </c>
      <c r="M2645" t="s">
        <v>4540</v>
      </c>
      <c r="N2645" t="s">
        <v>268</v>
      </c>
      <c r="O2645" t="s">
        <v>269</v>
      </c>
      <c r="P2645" t="s">
        <v>270</v>
      </c>
      <c r="Q2645" t="s">
        <v>34</v>
      </c>
      <c r="R2645" t="s">
        <v>271</v>
      </c>
      <c r="S2645" t="s">
        <v>34</v>
      </c>
      <c r="T2645" t="s">
        <v>272</v>
      </c>
      <c r="U2645" t="s">
        <v>273</v>
      </c>
      <c r="V2645" t="s">
        <v>52</v>
      </c>
      <c r="W2645" t="s">
        <v>274</v>
      </c>
      <c r="X2645" t="s">
        <v>275</v>
      </c>
      <c r="Y2645" t="s">
        <v>42</v>
      </c>
    </row>
    <row r="2646" spans="1:25" x14ac:dyDescent="0.25">
      <c r="A2646">
        <v>10145</v>
      </c>
      <c r="B2646">
        <v>20</v>
      </c>
      <c r="C2646" t="s">
        <v>77</v>
      </c>
      <c r="D2646">
        <v>13</v>
      </c>
      <c r="E2646" t="s">
        <v>4544</v>
      </c>
      <c r="F2646" t="s">
        <v>68</v>
      </c>
      <c r="G2646" t="s">
        <v>28</v>
      </c>
      <c r="H2646">
        <v>3</v>
      </c>
      <c r="I2646">
        <v>8</v>
      </c>
      <c r="J2646">
        <v>2003</v>
      </c>
      <c r="K2646" t="s">
        <v>1502</v>
      </c>
      <c r="L2646">
        <v>118</v>
      </c>
      <c r="M2646" t="s">
        <v>4540</v>
      </c>
      <c r="N2646" t="s">
        <v>69</v>
      </c>
      <c r="O2646" t="s">
        <v>70</v>
      </c>
      <c r="P2646" t="s">
        <v>71</v>
      </c>
      <c r="Q2646" t="s">
        <v>34</v>
      </c>
      <c r="R2646" t="s">
        <v>72</v>
      </c>
      <c r="S2646" t="s">
        <v>73</v>
      </c>
      <c r="T2646" t="s">
        <v>74</v>
      </c>
      <c r="U2646" t="s">
        <v>38</v>
      </c>
      <c r="V2646" t="s">
        <v>39</v>
      </c>
      <c r="W2646" t="s">
        <v>75</v>
      </c>
      <c r="X2646" t="s">
        <v>76</v>
      </c>
      <c r="Y2646" t="s">
        <v>42</v>
      </c>
    </row>
    <row r="2647" spans="1:25" x14ac:dyDescent="0.25">
      <c r="A2647">
        <v>10168</v>
      </c>
      <c r="B2647">
        <v>36</v>
      </c>
      <c r="C2647" t="s">
        <v>77</v>
      </c>
      <c r="D2647">
        <v>8</v>
      </c>
      <c r="E2647" t="s">
        <v>4545</v>
      </c>
      <c r="F2647" t="s">
        <v>87</v>
      </c>
      <c r="G2647" t="s">
        <v>28</v>
      </c>
      <c r="H2647">
        <v>4</v>
      </c>
      <c r="I2647">
        <v>10</v>
      </c>
      <c r="J2647">
        <v>2003</v>
      </c>
      <c r="K2647" t="s">
        <v>1502</v>
      </c>
      <c r="L2647">
        <v>118</v>
      </c>
      <c r="M2647" t="s">
        <v>4540</v>
      </c>
      <c r="N2647" t="s">
        <v>88</v>
      </c>
      <c r="O2647" t="s">
        <v>89</v>
      </c>
      <c r="P2647" t="s">
        <v>90</v>
      </c>
      <c r="Q2647" t="s">
        <v>34</v>
      </c>
      <c r="R2647" t="s">
        <v>91</v>
      </c>
      <c r="S2647" t="s">
        <v>73</v>
      </c>
      <c r="T2647" t="s">
        <v>92</v>
      </c>
      <c r="U2647" t="s">
        <v>38</v>
      </c>
      <c r="V2647" t="s">
        <v>39</v>
      </c>
      <c r="W2647" t="s">
        <v>93</v>
      </c>
      <c r="X2647" t="s">
        <v>94</v>
      </c>
      <c r="Y2647" t="s">
        <v>65</v>
      </c>
    </row>
    <row r="2648" spans="1:25" x14ac:dyDescent="0.25">
      <c r="A2648">
        <v>10188</v>
      </c>
      <c r="B2648">
        <v>29</v>
      </c>
      <c r="C2648" t="s">
        <v>77</v>
      </c>
      <c r="D2648">
        <v>8</v>
      </c>
      <c r="E2648" t="s">
        <v>4546</v>
      </c>
      <c r="F2648" t="s">
        <v>106</v>
      </c>
      <c r="G2648" t="s">
        <v>28</v>
      </c>
      <c r="H2648">
        <v>4</v>
      </c>
      <c r="I2648">
        <v>11</v>
      </c>
      <c r="J2648">
        <v>2003</v>
      </c>
      <c r="K2648" t="s">
        <v>1502</v>
      </c>
      <c r="L2648">
        <v>118</v>
      </c>
      <c r="M2648" t="s">
        <v>4540</v>
      </c>
      <c r="N2648" t="s">
        <v>107</v>
      </c>
      <c r="O2648" t="s">
        <v>108</v>
      </c>
      <c r="P2648" t="s">
        <v>109</v>
      </c>
      <c r="Q2648" t="s">
        <v>34</v>
      </c>
      <c r="R2648" t="s">
        <v>110</v>
      </c>
      <c r="S2648" t="s">
        <v>34</v>
      </c>
      <c r="T2648" t="s">
        <v>111</v>
      </c>
      <c r="U2648" t="s">
        <v>112</v>
      </c>
      <c r="V2648" t="s">
        <v>52</v>
      </c>
      <c r="W2648" t="s">
        <v>113</v>
      </c>
      <c r="X2648" t="s">
        <v>114</v>
      </c>
      <c r="Y2648" t="s">
        <v>65</v>
      </c>
    </row>
    <row r="2649" spans="1:25" x14ac:dyDescent="0.25">
      <c r="A2649">
        <v>10210</v>
      </c>
      <c r="B2649">
        <v>25</v>
      </c>
      <c r="C2649" t="s">
        <v>77</v>
      </c>
      <c r="D2649">
        <v>6</v>
      </c>
      <c r="E2649" t="s">
        <v>4547</v>
      </c>
      <c r="F2649" t="s">
        <v>483</v>
      </c>
      <c r="G2649" t="s">
        <v>28</v>
      </c>
      <c r="H2649">
        <v>1</v>
      </c>
      <c r="I2649">
        <v>1</v>
      </c>
      <c r="J2649">
        <v>2004</v>
      </c>
      <c r="K2649" t="s">
        <v>1502</v>
      </c>
      <c r="L2649">
        <v>118</v>
      </c>
      <c r="M2649" t="s">
        <v>4540</v>
      </c>
      <c r="N2649" t="s">
        <v>484</v>
      </c>
      <c r="O2649" t="s">
        <v>485</v>
      </c>
      <c r="P2649" t="s">
        <v>486</v>
      </c>
      <c r="Q2649" t="s">
        <v>34</v>
      </c>
      <c r="R2649" t="s">
        <v>487</v>
      </c>
      <c r="S2649" t="s">
        <v>487</v>
      </c>
      <c r="T2649" t="s">
        <v>488</v>
      </c>
      <c r="U2649" t="s">
        <v>307</v>
      </c>
      <c r="V2649" t="s">
        <v>307</v>
      </c>
      <c r="W2649" t="s">
        <v>489</v>
      </c>
      <c r="X2649" t="s">
        <v>490</v>
      </c>
      <c r="Y2649" t="s">
        <v>42</v>
      </c>
    </row>
    <row r="2650" spans="1:25" x14ac:dyDescent="0.25">
      <c r="A2650">
        <v>10223</v>
      </c>
      <c r="B2650">
        <v>29</v>
      </c>
      <c r="C2650" t="s">
        <v>77</v>
      </c>
      <c r="D2650">
        <v>8</v>
      </c>
      <c r="E2650" t="s">
        <v>4548</v>
      </c>
      <c r="F2650" t="s">
        <v>131</v>
      </c>
      <c r="G2650" t="s">
        <v>28</v>
      </c>
      <c r="H2650">
        <v>1</v>
      </c>
      <c r="I2650">
        <v>2</v>
      </c>
      <c r="J2650">
        <v>2004</v>
      </c>
      <c r="K2650" t="s">
        <v>1502</v>
      </c>
      <c r="L2650">
        <v>118</v>
      </c>
      <c r="M2650" t="s">
        <v>4540</v>
      </c>
      <c r="N2650" t="s">
        <v>132</v>
      </c>
      <c r="O2650" t="s">
        <v>133</v>
      </c>
      <c r="P2650" t="s">
        <v>134</v>
      </c>
      <c r="Q2650" t="s">
        <v>135</v>
      </c>
      <c r="R2650" t="s">
        <v>136</v>
      </c>
      <c r="S2650" t="s">
        <v>137</v>
      </c>
      <c r="T2650" t="s">
        <v>138</v>
      </c>
      <c r="U2650" t="s">
        <v>139</v>
      </c>
      <c r="V2650" t="s">
        <v>140</v>
      </c>
      <c r="W2650" t="s">
        <v>141</v>
      </c>
      <c r="X2650" t="s">
        <v>142</v>
      </c>
      <c r="Y2650" t="s">
        <v>65</v>
      </c>
    </row>
    <row r="2651" spans="1:25" x14ac:dyDescent="0.25">
      <c r="A2651">
        <v>10235</v>
      </c>
      <c r="B2651">
        <v>25</v>
      </c>
      <c r="C2651" t="s">
        <v>4549</v>
      </c>
      <c r="D2651">
        <v>2</v>
      </c>
      <c r="E2651" t="s">
        <v>4550</v>
      </c>
      <c r="F2651" t="s">
        <v>1859</v>
      </c>
      <c r="G2651" t="s">
        <v>28</v>
      </c>
      <c r="H2651">
        <v>2</v>
      </c>
      <c r="I2651">
        <v>4</v>
      </c>
      <c r="J2651">
        <v>2004</v>
      </c>
      <c r="K2651" t="s">
        <v>1502</v>
      </c>
      <c r="L2651">
        <v>118</v>
      </c>
      <c r="M2651" t="s">
        <v>4540</v>
      </c>
      <c r="N2651" t="s">
        <v>648</v>
      </c>
      <c r="O2651" t="s">
        <v>649</v>
      </c>
      <c r="P2651" t="s">
        <v>650</v>
      </c>
      <c r="Q2651" t="s">
        <v>34</v>
      </c>
      <c r="R2651" t="s">
        <v>651</v>
      </c>
      <c r="S2651" t="s">
        <v>351</v>
      </c>
      <c r="T2651" t="s">
        <v>652</v>
      </c>
      <c r="U2651" t="s">
        <v>353</v>
      </c>
      <c r="V2651" t="s">
        <v>39</v>
      </c>
      <c r="W2651" t="s">
        <v>653</v>
      </c>
      <c r="X2651" t="s">
        <v>264</v>
      </c>
      <c r="Y2651" t="s">
        <v>42</v>
      </c>
    </row>
    <row r="2652" spans="1:25" x14ac:dyDescent="0.25">
      <c r="A2652">
        <v>10250</v>
      </c>
      <c r="B2652">
        <v>44</v>
      </c>
      <c r="C2652" t="s">
        <v>77</v>
      </c>
      <c r="D2652">
        <v>3</v>
      </c>
      <c r="E2652" t="s">
        <v>4551</v>
      </c>
      <c r="F2652" t="s">
        <v>1523</v>
      </c>
      <c r="G2652" t="s">
        <v>28</v>
      </c>
      <c r="H2652">
        <v>2</v>
      </c>
      <c r="I2652">
        <v>5</v>
      </c>
      <c r="J2652">
        <v>2004</v>
      </c>
      <c r="K2652" t="s">
        <v>1502</v>
      </c>
      <c r="L2652">
        <v>118</v>
      </c>
      <c r="M2652" t="s">
        <v>4540</v>
      </c>
      <c r="N2652" t="s">
        <v>701</v>
      </c>
      <c r="O2652" t="s">
        <v>702</v>
      </c>
      <c r="P2652" t="s">
        <v>703</v>
      </c>
      <c r="Q2652" t="s">
        <v>34</v>
      </c>
      <c r="R2652" t="s">
        <v>704</v>
      </c>
      <c r="S2652" t="s">
        <v>73</v>
      </c>
      <c r="T2652" t="s">
        <v>92</v>
      </c>
      <c r="U2652" t="s">
        <v>38</v>
      </c>
      <c r="V2652" t="s">
        <v>39</v>
      </c>
      <c r="W2652" t="s">
        <v>149</v>
      </c>
      <c r="X2652" t="s">
        <v>705</v>
      </c>
      <c r="Y2652" t="s">
        <v>65</v>
      </c>
    </row>
    <row r="2653" spans="1:25" x14ac:dyDescent="0.25">
      <c r="A2653">
        <v>10263</v>
      </c>
      <c r="B2653">
        <v>47</v>
      </c>
      <c r="C2653" t="s">
        <v>77</v>
      </c>
      <c r="D2653">
        <v>9</v>
      </c>
      <c r="E2653" t="s">
        <v>4552</v>
      </c>
      <c r="F2653" t="s">
        <v>161</v>
      </c>
      <c r="G2653" t="s">
        <v>28</v>
      </c>
      <c r="H2653">
        <v>2</v>
      </c>
      <c r="I2653">
        <v>6</v>
      </c>
      <c r="J2653">
        <v>2004</v>
      </c>
      <c r="K2653" t="s">
        <v>1502</v>
      </c>
      <c r="L2653">
        <v>118</v>
      </c>
      <c r="M2653" t="s">
        <v>4540</v>
      </c>
      <c r="N2653" t="s">
        <v>162</v>
      </c>
      <c r="O2653" t="s">
        <v>163</v>
      </c>
      <c r="P2653" t="s">
        <v>164</v>
      </c>
      <c r="Q2653" t="s">
        <v>34</v>
      </c>
      <c r="R2653" t="s">
        <v>165</v>
      </c>
      <c r="S2653" t="s">
        <v>166</v>
      </c>
      <c r="T2653" t="s">
        <v>167</v>
      </c>
      <c r="U2653" t="s">
        <v>38</v>
      </c>
      <c r="V2653" t="s">
        <v>39</v>
      </c>
      <c r="W2653" t="s">
        <v>168</v>
      </c>
      <c r="X2653" t="s">
        <v>76</v>
      </c>
      <c r="Y2653" t="s">
        <v>65</v>
      </c>
    </row>
    <row r="2654" spans="1:25" x14ac:dyDescent="0.25">
      <c r="A2654">
        <v>10275</v>
      </c>
      <c r="B2654">
        <v>48</v>
      </c>
      <c r="C2654" t="s">
        <v>77</v>
      </c>
      <c r="D2654">
        <v>8</v>
      </c>
      <c r="E2654" t="s">
        <v>4553</v>
      </c>
      <c r="F2654" t="s">
        <v>171</v>
      </c>
      <c r="G2654" t="s">
        <v>28</v>
      </c>
      <c r="H2654">
        <v>3</v>
      </c>
      <c r="I2654">
        <v>7</v>
      </c>
      <c r="J2654">
        <v>2004</v>
      </c>
      <c r="K2654" t="s">
        <v>1502</v>
      </c>
      <c r="L2654">
        <v>118</v>
      </c>
      <c r="M2654" t="s">
        <v>4540</v>
      </c>
      <c r="N2654" t="s">
        <v>172</v>
      </c>
      <c r="O2654" t="s">
        <v>173</v>
      </c>
      <c r="P2654" t="s">
        <v>174</v>
      </c>
      <c r="Q2654" t="s">
        <v>34</v>
      </c>
      <c r="R2654" t="s">
        <v>175</v>
      </c>
      <c r="S2654" t="s">
        <v>34</v>
      </c>
      <c r="T2654" t="s">
        <v>176</v>
      </c>
      <c r="U2654" t="s">
        <v>51</v>
      </c>
      <c r="V2654" t="s">
        <v>52</v>
      </c>
      <c r="W2654" t="s">
        <v>177</v>
      </c>
      <c r="X2654" t="s">
        <v>178</v>
      </c>
      <c r="Y2654" t="s">
        <v>65</v>
      </c>
    </row>
    <row r="2655" spans="1:25" x14ac:dyDescent="0.25">
      <c r="A2655">
        <v>10285</v>
      </c>
      <c r="B2655">
        <v>45</v>
      </c>
      <c r="C2655" t="s">
        <v>77</v>
      </c>
      <c r="D2655">
        <v>13</v>
      </c>
      <c r="E2655" t="s">
        <v>4554</v>
      </c>
      <c r="F2655" t="s">
        <v>180</v>
      </c>
      <c r="G2655" t="s">
        <v>28</v>
      </c>
      <c r="H2655">
        <v>3</v>
      </c>
      <c r="I2655">
        <v>8</v>
      </c>
      <c r="J2655">
        <v>2004</v>
      </c>
      <c r="K2655" t="s">
        <v>1502</v>
      </c>
      <c r="L2655">
        <v>118</v>
      </c>
      <c r="M2655" t="s">
        <v>4540</v>
      </c>
      <c r="N2655" t="s">
        <v>181</v>
      </c>
      <c r="O2655" t="s">
        <v>182</v>
      </c>
      <c r="P2655" t="s">
        <v>183</v>
      </c>
      <c r="Q2655" t="s">
        <v>34</v>
      </c>
      <c r="R2655" t="s">
        <v>184</v>
      </c>
      <c r="S2655" t="s">
        <v>185</v>
      </c>
      <c r="T2655" t="s">
        <v>186</v>
      </c>
      <c r="U2655" t="s">
        <v>38</v>
      </c>
      <c r="V2655" t="s">
        <v>39</v>
      </c>
      <c r="W2655" t="s">
        <v>187</v>
      </c>
      <c r="X2655" t="s">
        <v>188</v>
      </c>
      <c r="Y2655" t="s">
        <v>65</v>
      </c>
    </row>
    <row r="2656" spans="1:25" x14ac:dyDescent="0.25">
      <c r="A2656">
        <v>10297</v>
      </c>
      <c r="B2656">
        <v>35</v>
      </c>
      <c r="C2656" t="s">
        <v>77</v>
      </c>
      <c r="D2656">
        <v>3</v>
      </c>
      <c r="E2656" t="s">
        <v>4555</v>
      </c>
      <c r="F2656" t="s">
        <v>1868</v>
      </c>
      <c r="G2656" t="s">
        <v>28</v>
      </c>
      <c r="H2656">
        <v>3</v>
      </c>
      <c r="I2656">
        <v>9</v>
      </c>
      <c r="J2656">
        <v>2004</v>
      </c>
      <c r="K2656" t="s">
        <v>1502</v>
      </c>
      <c r="L2656">
        <v>118</v>
      </c>
      <c r="M2656" t="s">
        <v>4540</v>
      </c>
      <c r="N2656" t="s">
        <v>903</v>
      </c>
      <c r="O2656" t="s">
        <v>904</v>
      </c>
      <c r="P2656" t="s">
        <v>905</v>
      </c>
      <c r="Q2656" t="s">
        <v>906</v>
      </c>
      <c r="R2656" t="s">
        <v>907</v>
      </c>
      <c r="S2656" t="s">
        <v>34</v>
      </c>
      <c r="T2656" t="s">
        <v>908</v>
      </c>
      <c r="U2656" t="s">
        <v>909</v>
      </c>
      <c r="V2656" t="s">
        <v>52</v>
      </c>
      <c r="W2656" t="s">
        <v>910</v>
      </c>
      <c r="X2656" t="s">
        <v>911</v>
      </c>
      <c r="Y2656" t="s">
        <v>65</v>
      </c>
    </row>
    <row r="2657" spans="1:25" x14ac:dyDescent="0.25">
      <c r="A2657">
        <v>10308</v>
      </c>
      <c r="B2657">
        <v>31</v>
      </c>
      <c r="C2657" t="s">
        <v>77</v>
      </c>
      <c r="D2657">
        <v>6</v>
      </c>
      <c r="E2657" t="s">
        <v>4556</v>
      </c>
      <c r="F2657" t="s">
        <v>200</v>
      </c>
      <c r="G2657" t="s">
        <v>28</v>
      </c>
      <c r="H2657">
        <v>4</v>
      </c>
      <c r="I2657">
        <v>10</v>
      </c>
      <c r="J2657">
        <v>2004</v>
      </c>
      <c r="K2657" t="s">
        <v>1502</v>
      </c>
      <c r="L2657">
        <v>118</v>
      </c>
      <c r="M2657" t="s">
        <v>4540</v>
      </c>
      <c r="N2657" t="s">
        <v>510</v>
      </c>
      <c r="O2657" t="s">
        <v>511</v>
      </c>
      <c r="P2657" t="s">
        <v>512</v>
      </c>
      <c r="Q2657" t="s">
        <v>34</v>
      </c>
      <c r="R2657" t="s">
        <v>513</v>
      </c>
      <c r="S2657" t="s">
        <v>36</v>
      </c>
      <c r="T2657" t="s">
        <v>514</v>
      </c>
      <c r="U2657" t="s">
        <v>38</v>
      </c>
      <c r="V2657" t="s">
        <v>39</v>
      </c>
      <c r="W2657" t="s">
        <v>149</v>
      </c>
      <c r="X2657" t="s">
        <v>363</v>
      </c>
      <c r="Y2657" t="s">
        <v>65</v>
      </c>
    </row>
    <row r="2658" spans="1:25" x14ac:dyDescent="0.25">
      <c r="A2658">
        <v>10318</v>
      </c>
      <c r="B2658">
        <v>50</v>
      </c>
      <c r="C2658" t="s">
        <v>77</v>
      </c>
      <c r="D2658">
        <v>8</v>
      </c>
      <c r="E2658" t="s">
        <v>4557</v>
      </c>
      <c r="F2658" t="s">
        <v>209</v>
      </c>
      <c r="G2658" t="s">
        <v>28</v>
      </c>
      <c r="H2658">
        <v>4</v>
      </c>
      <c r="I2658">
        <v>11</v>
      </c>
      <c r="J2658">
        <v>2004</v>
      </c>
      <c r="K2658" t="s">
        <v>1502</v>
      </c>
      <c r="L2658">
        <v>118</v>
      </c>
      <c r="M2658" t="s">
        <v>4540</v>
      </c>
      <c r="N2658" t="s">
        <v>210</v>
      </c>
      <c r="O2658" t="s">
        <v>211</v>
      </c>
      <c r="P2658" t="s">
        <v>212</v>
      </c>
      <c r="Q2658" t="s">
        <v>34</v>
      </c>
      <c r="R2658" t="s">
        <v>213</v>
      </c>
      <c r="S2658" t="s">
        <v>214</v>
      </c>
      <c r="T2658" t="s">
        <v>215</v>
      </c>
      <c r="U2658" t="s">
        <v>38</v>
      </c>
      <c r="V2658" t="s">
        <v>39</v>
      </c>
      <c r="W2658" t="s">
        <v>40</v>
      </c>
      <c r="X2658" t="s">
        <v>216</v>
      </c>
      <c r="Y2658" t="s">
        <v>229</v>
      </c>
    </row>
    <row r="2659" spans="1:25" x14ac:dyDescent="0.25">
      <c r="A2659">
        <v>10328</v>
      </c>
      <c r="B2659">
        <v>33</v>
      </c>
      <c r="C2659" t="s">
        <v>77</v>
      </c>
      <c r="D2659">
        <v>11</v>
      </c>
      <c r="E2659" t="s">
        <v>4558</v>
      </c>
      <c r="F2659" t="s">
        <v>2490</v>
      </c>
      <c r="G2659" t="s">
        <v>28</v>
      </c>
      <c r="H2659">
        <v>4</v>
      </c>
      <c r="I2659">
        <v>11</v>
      </c>
      <c r="J2659">
        <v>2004</v>
      </c>
      <c r="K2659" t="s">
        <v>1502</v>
      </c>
      <c r="L2659">
        <v>118</v>
      </c>
      <c r="M2659" t="s">
        <v>4540</v>
      </c>
      <c r="N2659" t="s">
        <v>1369</v>
      </c>
      <c r="O2659" t="s">
        <v>1370</v>
      </c>
      <c r="P2659" t="s">
        <v>1371</v>
      </c>
      <c r="Q2659" t="s">
        <v>34</v>
      </c>
      <c r="R2659" t="s">
        <v>1372</v>
      </c>
      <c r="S2659" t="s">
        <v>34</v>
      </c>
      <c r="T2659" t="s">
        <v>1373</v>
      </c>
      <c r="U2659" t="s">
        <v>396</v>
      </c>
      <c r="V2659" t="s">
        <v>52</v>
      </c>
      <c r="W2659" t="s">
        <v>1374</v>
      </c>
      <c r="X2659" t="s">
        <v>1375</v>
      </c>
      <c r="Y2659" t="s">
        <v>65</v>
      </c>
    </row>
    <row r="2660" spans="1:25" x14ac:dyDescent="0.25">
      <c r="A2660">
        <v>10340</v>
      </c>
      <c r="B2660">
        <v>29</v>
      </c>
      <c r="C2660" t="s">
        <v>77</v>
      </c>
      <c r="D2660">
        <v>6</v>
      </c>
      <c r="E2660" t="s">
        <v>4559</v>
      </c>
      <c r="F2660" t="s">
        <v>220</v>
      </c>
      <c r="G2660" t="s">
        <v>28</v>
      </c>
      <c r="H2660">
        <v>4</v>
      </c>
      <c r="I2660">
        <v>11</v>
      </c>
      <c r="J2660">
        <v>2004</v>
      </c>
      <c r="K2660" t="s">
        <v>1502</v>
      </c>
      <c r="L2660">
        <v>118</v>
      </c>
      <c r="M2660" t="s">
        <v>4540</v>
      </c>
      <c r="N2660" t="s">
        <v>611</v>
      </c>
      <c r="O2660" t="s">
        <v>612</v>
      </c>
      <c r="P2660" t="s">
        <v>613</v>
      </c>
      <c r="Q2660" t="s">
        <v>34</v>
      </c>
      <c r="R2660" t="s">
        <v>614</v>
      </c>
      <c r="S2660" t="s">
        <v>34</v>
      </c>
      <c r="T2660" t="s">
        <v>615</v>
      </c>
      <c r="U2660" t="s">
        <v>273</v>
      </c>
      <c r="V2660" t="s">
        <v>52</v>
      </c>
      <c r="W2660" t="s">
        <v>616</v>
      </c>
      <c r="X2660" t="s">
        <v>617</v>
      </c>
      <c r="Y2660" t="s">
        <v>65</v>
      </c>
    </row>
    <row r="2661" spans="1:25" x14ac:dyDescent="0.25">
      <c r="A2661">
        <v>10353</v>
      </c>
      <c r="B2661">
        <v>48</v>
      </c>
      <c r="C2661" t="s">
        <v>4560</v>
      </c>
      <c r="D2661">
        <v>4</v>
      </c>
      <c r="E2661" t="s">
        <v>4561</v>
      </c>
      <c r="F2661" t="s">
        <v>1874</v>
      </c>
      <c r="G2661" t="s">
        <v>28</v>
      </c>
      <c r="H2661">
        <v>4</v>
      </c>
      <c r="I2661">
        <v>12</v>
      </c>
      <c r="J2661">
        <v>2004</v>
      </c>
      <c r="K2661" t="s">
        <v>1502</v>
      </c>
      <c r="L2661">
        <v>118</v>
      </c>
      <c r="M2661" t="s">
        <v>4540</v>
      </c>
      <c r="N2661" t="s">
        <v>1507</v>
      </c>
      <c r="O2661" t="s">
        <v>1508</v>
      </c>
      <c r="P2661" t="s">
        <v>1509</v>
      </c>
      <c r="Q2661" t="s">
        <v>34</v>
      </c>
      <c r="R2661" t="s">
        <v>1089</v>
      </c>
      <c r="S2661" t="s">
        <v>166</v>
      </c>
      <c r="T2661" t="s">
        <v>1510</v>
      </c>
      <c r="U2661" t="s">
        <v>38</v>
      </c>
      <c r="V2661" t="s">
        <v>39</v>
      </c>
      <c r="W2661" t="s">
        <v>1511</v>
      </c>
      <c r="X2661" t="s">
        <v>1512</v>
      </c>
      <c r="Y2661" t="s">
        <v>65</v>
      </c>
    </row>
    <row r="2662" spans="1:25" x14ac:dyDescent="0.25">
      <c r="A2662">
        <v>10361</v>
      </c>
      <c r="B2662">
        <v>44</v>
      </c>
      <c r="C2662" t="s">
        <v>4562</v>
      </c>
      <c r="D2662">
        <v>5</v>
      </c>
      <c r="E2662" t="s">
        <v>4563</v>
      </c>
      <c r="F2662" t="s">
        <v>232</v>
      </c>
      <c r="G2662" t="s">
        <v>28</v>
      </c>
      <c r="H2662">
        <v>4</v>
      </c>
      <c r="I2662">
        <v>12</v>
      </c>
      <c r="J2662">
        <v>2004</v>
      </c>
      <c r="K2662" t="s">
        <v>1502</v>
      </c>
      <c r="L2662">
        <v>118</v>
      </c>
      <c r="M2662" t="s">
        <v>4540</v>
      </c>
      <c r="N2662" t="s">
        <v>233</v>
      </c>
      <c r="O2662" t="s">
        <v>234</v>
      </c>
      <c r="P2662" t="s">
        <v>235</v>
      </c>
      <c r="Q2662" t="s">
        <v>236</v>
      </c>
      <c r="R2662" t="s">
        <v>237</v>
      </c>
      <c r="S2662" t="s">
        <v>238</v>
      </c>
      <c r="T2662" t="s">
        <v>239</v>
      </c>
      <c r="U2662" t="s">
        <v>139</v>
      </c>
      <c r="V2662" t="s">
        <v>140</v>
      </c>
      <c r="W2662" t="s">
        <v>240</v>
      </c>
      <c r="X2662" t="s">
        <v>241</v>
      </c>
      <c r="Y2662" t="s">
        <v>65</v>
      </c>
    </row>
    <row r="2663" spans="1:25" x14ac:dyDescent="0.25">
      <c r="A2663">
        <v>10375</v>
      </c>
      <c r="B2663">
        <v>25</v>
      </c>
      <c r="C2663" t="s">
        <v>4564</v>
      </c>
      <c r="D2663">
        <v>10</v>
      </c>
      <c r="E2663" t="s">
        <v>4565</v>
      </c>
      <c r="F2663" t="s">
        <v>244</v>
      </c>
      <c r="G2663" t="s">
        <v>28</v>
      </c>
      <c r="H2663">
        <v>1</v>
      </c>
      <c r="I2663">
        <v>2</v>
      </c>
      <c r="J2663">
        <v>2005</v>
      </c>
      <c r="K2663" t="s">
        <v>1502</v>
      </c>
      <c r="L2663">
        <v>118</v>
      </c>
      <c r="M2663" t="s">
        <v>4540</v>
      </c>
      <c r="N2663" t="s">
        <v>172</v>
      </c>
      <c r="O2663" t="s">
        <v>173</v>
      </c>
      <c r="P2663" t="s">
        <v>174</v>
      </c>
      <c r="Q2663" t="s">
        <v>34</v>
      </c>
      <c r="R2663" t="s">
        <v>175</v>
      </c>
      <c r="S2663" t="s">
        <v>34</v>
      </c>
      <c r="T2663" t="s">
        <v>176</v>
      </c>
      <c r="U2663" t="s">
        <v>51</v>
      </c>
      <c r="V2663" t="s">
        <v>52</v>
      </c>
      <c r="W2663" t="s">
        <v>177</v>
      </c>
      <c r="X2663" t="s">
        <v>178</v>
      </c>
      <c r="Y2663" t="s">
        <v>42</v>
      </c>
    </row>
    <row r="2664" spans="1:25" x14ac:dyDescent="0.25">
      <c r="A2664">
        <v>10388</v>
      </c>
      <c r="B2664">
        <v>50</v>
      </c>
      <c r="C2664" t="s">
        <v>77</v>
      </c>
      <c r="D2664">
        <v>3</v>
      </c>
      <c r="E2664" t="s">
        <v>4566</v>
      </c>
      <c r="F2664" t="s">
        <v>247</v>
      </c>
      <c r="G2664" t="s">
        <v>28</v>
      </c>
      <c r="H2664">
        <v>1</v>
      </c>
      <c r="I2664">
        <v>3</v>
      </c>
      <c r="J2664">
        <v>2005</v>
      </c>
      <c r="K2664" t="s">
        <v>1502</v>
      </c>
      <c r="L2664">
        <v>118</v>
      </c>
      <c r="M2664" t="s">
        <v>4540</v>
      </c>
      <c r="N2664" t="s">
        <v>248</v>
      </c>
      <c r="O2664" t="s">
        <v>249</v>
      </c>
      <c r="P2664" t="s">
        <v>250</v>
      </c>
      <c r="Q2664" t="s">
        <v>34</v>
      </c>
      <c r="R2664" t="s">
        <v>251</v>
      </c>
      <c r="S2664" t="s">
        <v>185</v>
      </c>
      <c r="T2664" t="s">
        <v>252</v>
      </c>
      <c r="U2664" t="s">
        <v>38</v>
      </c>
      <c r="V2664" t="s">
        <v>39</v>
      </c>
      <c r="W2664" t="s">
        <v>253</v>
      </c>
      <c r="X2664" t="s">
        <v>254</v>
      </c>
      <c r="Y2664" t="s">
        <v>229</v>
      </c>
    </row>
    <row r="2665" spans="1:25" x14ac:dyDescent="0.25">
      <c r="A2665">
        <v>10398</v>
      </c>
      <c r="B2665">
        <v>23</v>
      </c>
      <c r="C2665" t="s">
        <v>77</v>
      </c>
      <c r="D2665">
        <v>9</v>
      </c>
      <c r="E2665" t="s">
        <v>4567</v>
      </c>
      <c r="F2665" t="s">
        <v>1559</v>
      </c>
      <c r="G2665" t="s">
        <v>28</v>
      </c>
      <c r="H2665">
        <v>1</v>
      </c>
      <c r="I2665">
        <v>3</v>
      </c>
      <c r="J2665">
        <v>2005</v>
      </c>
      <c r="K2665" t="s">
        <v>1502</v>
      </c>
      <c r="L2665">
        <v>118</v>
      </c>
      <c r="M2665" t="s">
        <v>4540</v>
      </c>
      <c r="N2665" t="s">
        <v>46</v>
      </c>
      <c r="O2665" t="s">
        <v>47</v>
      </c>
      <c r="P2665" t="s">
        <v>48</v>
      </c>
      <c r="Q2665" t="s">
        <v>34</v>
      </c>
      <c r="R2665" t="s">
        <v>49</v>
      </c>
      <c r="S2665" t="s">
        <v>34</v>
      </c>
      <c r="T2665" t="s">
        <v>50</v>
      </c>
      <c r="U2665" t="s">
        <v>51</v>
      </c>
      <c r="V2665" t="s">
        <v>52</v>
      </c>
      <c r="W2665" t="s">
        <v>53</v>
      </c>
      <c r="X2665" t="s">
        <v>54</v>
      </c>
      <c r="Y2665" t="s">
        <v>42</v>
      </c>
    </row>
    <row r="2666" spans="1:25" x14ac:dyDescent="0.25">
      <c r="A2666">
        <v>10401</v>
      </c>
      <c r="B2666">
        <v>21</v>
      </c>
      <c r="C2666" t="s">
        <v>4549</v>
      </c>
      <c r="D2666">
        <v>2</v>
      </c>
      <c r="E2666" t="s">
        <v>4568</v>
      </c>
      <c r="F2666" t="s">
        <v>1880</v>
      </c>
      <c r="G2666" t="s">
        <v>708</v>
      </c>
      <c r="H2666">
        <v>2</v>
      </c>
      <c r="I2666">
        <v>4</v>
      </c>
      <c r="J2666">
        <v>2005</v>
      </c>
      <c r="K2666" t="s">
        <v>1502</v>
      </c>
      <c r="L2666">
        <v>118</v>
      </c>
      <c r="M2666" t="s">
        <v>4540</v>
      </c>
      <c r="N2666" t="s">
        <v>153</v>
      </c>
      <c r="O2666" t="s">
        <v>154</v>
      </c>
      <c r="P2666" t="s">
        <v>155</v>
      </c>
      <c r="Q2666" t="s">
        <v>34</v>
      </c>
      <c r="R2666" t="s">
        <v>156</v>
      </c>
      <c r="S2666" t="s">
        <v>157</v>
      </c>
      <c r="T2666" t="s">
        <v>158</v>
      </c>
      <c r="U2666" t="s">
        <v>38</v>
      </c>
      <c r="V2666" t="s">
        <v>39</v>
      </c>
      <c r="W2666" t="s">
        <v>84</v>
      </c>
      <c r="X2666" t="s">
        <v>159</v>
      </c>
      <c r="Y2666" t="s">
        <v>42</v>
      </c>
    </row>
    <row r="2667" spans="1:25" x14ac:dyDescent="0.25">
      <c r="A2667">
        <v>10416</v>
      </c>
      <c r="B2667">
        <v>41</v>
      </c>
      <c r="C2667" t="s">
        <v>77</v>
      </c>
      <c r="D2667">
        <v>3</v>
      </c>
      <c r="E2667" t="s">
        <v>4569</v>
      </c>
      <c r="F2667" t="s">
        <v>1562</v>
      </c>
      <c r="G2667" t="s">
        <v>28</v>
      </c>
      <c r="H2667">
        <v>2</v>
      </c>
      <c r="I2667">
        <v>5</v>
      </c>
      <c r="J2667">
        <v>2005</v>
      </c>
      <c r="K2667" t="s">
        <v>1502</v>
      </c>
      <c r="L2667">
        <v>118</v>
      </c>
      <c r="M2667" t="s">
        <v>4540</v>
      </c>
      <c r="N2667" t="s">
        <v>831</v>
      </c>
      <c r="O2667" t="s">
        <v>832</v>
      </c>
      <c r="P2667" t="s">
        <v>833</v>
      </c>
      <c r="Q2667" t="s">
        <v>34</v>
      </c>
      <c r="R2667" t="s">
        <v>834</v>
      </c>
      <c r="S2667" t="s">
        <v>34</v>
      </c>
      <c r="T2667" t="s">
        <v>835</v>
      </c>
      <c r="U2667" t="s">
        <v>396</v>
      </c>
      <c r="V2667" t="s">
        <v>52</v>
      </c>
      <c r="W2667" t="s">
        <v>836</v>
      </c>
      <c r="X2667" t="s">
        <v>837</v>
      </c>
      <c r="Y2667" t="s">
        <v>65</v>
      </c>
    </row>
    <row r="2668" spans="1:25" x14ac:dyDescent="0.25">
      <c r="A2668">
        <v>10106</v>
      </c>
      <c r="B2668">
        <v>44</v>
      </c>
      <c r="C2668" t="s">
        <v>4570</v>
      </c>
      <c r="D2668">
        <v>8</v>
      </c>
      <c r="E2668" t="s">
        <v>4571</v>
      </c>
      <c r="F2668" t="s">
        <v>1501</v>
      </c>
      <c r="G2668" t="s">
        <v>28</v>
      </c>
      <c r="H2668">
        <v>1</v>
      </c>
      <c r="I2668">
        <v>2</v>
      </c>
      <c r="J2668">
        <v>2003</v>
      </c>
      <c r="K2668" t="s">
        <v>1502</v>
      </c>
      <c r="L2668">
        <v>80</v>
      </c>
      <c r="M2668" t="s">
        <v>4572</v>
      </c>
      <c r="N2668" t="s">
        <v>1369</v>
      </c>
      <c r="O2668" t="s">
        <v>1370</v>
      </c>
      <c r="P2668" t="s">
        <v>1371</v>
      </c>
      <c r="Q2668" t="s">
        <v>34</v>
      </c>
      <c r="R2668" t="s">
        <v>1372</v>
      </c>
      <c r="S2668" t="s">
        <v>34</v>
      </c>
      <c r="T2668" t="s">
        <v>1373</v>
      </c>
      <c r="U2668" t="s">
        <v>396</v>
      </c>
      <c r="V2668" t="s">
        <v>52</v>
      </c>
      <c r="W2668" t="s">
        <v>1374</v>
      </c>
      <c r="X2668" t="s">
        <v>1375</v>
      </c>
      <c r="Y2668" t="s">
        <v>65</v>
      </c>
    </row>
    <row r="2669" spans="1:25" x14ac:dyDescent="0.25">
      <c r="A2669">
        <v>10120</v>
      </c>
      <c r="B2669">
        <v>43</v>
      </c>
      <c r="C2669" t="s">
        <v>873</v>
      </c>
      <c r="D2669">
        <v>14</v>
      </c>
      <c r="E2669" t="s">
        <v>4573</v>
      </c>
      <c r="F2669" t="s">
        <v>474</v>
      </c>
      <c r="G2669" t="s">
        <v>28</v>
      </c>
      <c r="H2669">
        <v>2</v>
      </c>
      <c r="I2669">
        <v>4</v>
      </c>
      <c r="J2669">
        <v>2003</v>
      </c>
      <c r="K2669" t="s">
        <v>1502</v>
      </c>
      <c r="L2669">
        <v>80</v>
      </c>
      <c r="M2669" t="s">
        <v>4572</v>
      </c>
      <c r="N2669" t="s">
        <v>132</v>
      </c>
      <c r="O2669" t="s">
        <v>133</v>
      </c>
      <c r="P2669" t="s">
        <v>134</v>
      </c>
      <c r="Q2669" t="s">
        <v>135</v>
      </c>
      <c r="R2669" t="s">
        <v>136</v>
      </c>
      <c r="S2669" t="s">
        <v>137</v>
      </c>
      <c r="T2669" t="s">
        <v>138</v>
      </c>
      <c r="U2669" t="s">
        <v>139</v>
      </c>
      <c r="V2669" t="s">
        <v>140</v>
      </c>
      <c r="W2669" t="s">
        <v>141</v>
      </c>
      <c r="X2669" t="s">
        <v>142</v>
      </c>
      <c r="Y2669" t="s">
        <v>65</v>
      </c>
    </row>
    <row r="2670" spans="1:25" x14ac:dyDescent="0.25">
      <c r="A2670">
        <v>10143</v>
      </c>
      <c r="B2670">
        <v>28</v>
      </c>
      <c r="C2670" t="s">
        <v>4249</v>
      </c>
      <c r="D2670">
        <v>3</v>
      </c>
      <c r="E2670" t="s">
        <v>942</v>
      </c>
      <c r="F2670" t="s">
        <v>581</v>
      </c>
      <c r="G2670" t="s">
        <v>28</v>
      </c>
      <c r="H2670">
        <v>3</v>
      </c>
      <c r="I2670">
        <v>8</v>
      </c>
      <c r="J2670">
        <v>2003</v>
      </c>
      <c r="K2670" t="s">
        <v>1502</v>
      </c>
      <c r="L2670">
        <v>80</v>
      </c>
      <c r="M2670" t="s">
        <v>4572</v>
      </c>
      <c r="N2670" t="s">
        <v>582</v>
      </c>
      <c r="O2670" t="s">
        <v>583</v>
      </c>
      <c r="P2670" t="s">
        <v>584</v>
      </c>
      <c r="Q2670" t="s">
        <v>34</v>
      </c>
      <c r="R2670" t="s">
        <v>251</v>
      </c>
      <c r="S2670" t="s">
        <v>185</v>
      </c>
      <c r="T2670" t="s">
        <v>252</v>
      </c>
      <c r="U2670" t="s">
        <v>38</v>
      </c>
      <c r="V2670" t="s">
        <v>39</v>
      </c>
      <c r="W2670" t="s">
        <v>585</v>
      </c>
      <c r="X2670" t="s">
        <v>586</v>
      </c>
      <c r="Y2670" t="s">
        <v>42</v>
      </c>
    </row>
    <row r="2671" spans="1:25" x14ac:dyDescent="0.25">
      <c r="A2671">
        <v>10155</v>
      </c>
      <c r="B2671">
        <v>43</v>
      </c>
      <c r="C2671" t="s">
        <v>4574</v>
      </c>
      <c r="D2671">
        <v>1</v>
      </c>
      <c r="E2671" t="s">
        <v>4575</v>
      </c>
      <c r="F2671" t="s">
        <v>588</v>
      </c>
      <c r="G2671" t="s">
        <v>28</v>
      </c>
      <c r="H2671">
        <v>4</v>
      </c>
      <c r="I2671">
        <v>10</v>
      </c>
      <c r="J2671">
        <v>2003</v>
      </c>
      <c r="K2671" t="s">
        <v>1502</v>
      </c>
      <c r="L2671">
        <v>80</v>
      </c>
      <c r="M2671" t="s">
        <v>4572</v>
      </c>
      <c r="N2671" t="s">
        <v>191</v>
      </c>
      <c r="O2671" t="s">
        <v>192</v>
      </c>
      <c r="P2671" t="s">
        <v>193</v>
      </c>
      <c r="Q2671" t="s">
        <v>34</v>
      </c>
      <c r="R2671" t="s">
        <v>194</v>
      </c>
      <c r="S2671" t="s">
        <v>34</v>
      </c>
      <c r="T2671" t="s">
        <v>195</v>
      </c>
      <c r="U2671" t="s">
        <v>196</v>
      </c>
      <c r="V2671" t="s">
        <v>52</v>
      </c>
      <c r="W2671" t="s">
        <v>197</v>
      </c>
      <c r="X2671" t="s">
        <v>198</v>
      </c>
      <c r="Y2671" t="s">
        <v>65</v>
      </c>
    </row>
    <row r="2672" spans="1:25" x14ac:dyDescent="0.25">
      <c r="A2672">
        <v>10168</v>
      </c>
      <c r="B2672">
        <v>48</v>
      </c>
      <c r="C2672" t="s">
        <v>4249</v>
      </c>
      <c r="D2672">
        <v>15</v>
      </c>
      <c r="E2672" t="s">
        <v>4576</v>
      </c>
      <c r="F2672" t="s">
        <v>87</v>
      </c>
      <c r="G2672" t="s">
        <v>28</v>
      </c>
      <c r="H2672">
        <v>4</v>
      </c>
      <c r="I2672">
        <v>10</v>
      </c>
      <c r="J2672">
        <v>2003</v>
      </c>
      <c r="K2672" t="s">
        <v>1502</v>
      </c>
      <c r="L2672">
        <v>80</v>
      </c>
      <c r="M2672" t="s">
        <v>4572</v>
      </c>
      <c r="N2672" t="s">
        <v>88</v>
      </c>
      <c r="O2672" t="s">
        <v>89</v>
      </c>
      <c r="P2672" t="s">
        <v>90</v>
      </c>
      <c r="Q2672" t="s">
        <v>34</v>
      </c>
      <c r="R2672" t="s">
        <v>91</v>
      </c>
      <c r="S2672" t="s">
        <v>73</v>
      </c>
      <c r="T2672" t="s">
        <v>92</v>
      </c>
      <c r="U2672" t="s">
        <v>38</v>
      </c>
      <c r="V2672" t="s">
        <v>39</v>
      </c>
      <c r="W2672" t="s">
        <v>93</v>
      </c>
      <c r="X2672" t="s">
        <v>94</v>
      </c>
      <c r="Y2672" t="s">
        <v>65</v>
      </c>
    </row>
    <row r="2673" spans="1:25" x14ac:dyDescent="0.25">
      <c r="A2673">
        <v>10199</v>
      </c>
      <c r="B2673">
        <v>38</v>
      </c>
      <c r="C2673" t="s">
        <v>4486</v>
      </c>
      <c r="D2673">
        <v>3</v>
      </c>
      <c r="E2673" t="s">
        <v>4577</v>
      </c>
      <c r="F2673" t="s">
        <v>117</v>
      </c>
      <c r="G2673" t="s">
        <v>28</v>
      </c>
      <c r="H2673">
        <v>4</v>
      </c>
      <c r="I2673">
        <v>12</v>
      </c>
      <c r="J2673">
        <v>2003</v>
      </c>
      <c r="K2673" t="s">
        <v>1502</v>
      </c>
      <c r="L2673">
        <v>80</v>
      </c>
      <c r="M2673" t="s">
        <v>4572</v>
      </c>
      <c r="N2673" t="s">
        <v>358</v>
      </c>
      <c r="O2673" t="s">
        <v>359</v>
      </c>
      <c r="P2673" t="s">
        <v>360</v>
      </c>
      <c r="Q2673" t="s">
        <v>34</v>
      </c>
      <c r="R2673" t="s">
        <v>361</v>
      </c>
      <c r="S2673" t="s">
        <v>73</v>
      </c>
      <c r="T2673" t="s">
        <v>158</v>
      </c>
      <c r="U2673" t="s">
        <v>38</v>
      </c>
      <c r="V2673" t="s">
        <v>39</v>
      </c>
      <c r="W2673" t="s">
        <v>362</v>
      </c>
      <c r="X2673" t="s">
        <v>363</v>
      </c>
      <c r="Y2673" t="s">
        <v>65</v>
      </c>
    </row>
    <row r="2674" spans="1:25" x14ac:dyDescent="0.25">
      <c r="A2674">
        <v>10210</v>
      </c>
      <c r="B2674">
        <v>31</v>
      </c>
      <c r="C2674" t="s">
        <v>4574</v>
      </c>
      <c r="D2674">
        <v>13</v>
      </c>
      <c r="E2674" t="s">
        <v>4578</v>
      </c>
      <c r="F2674" t="s">
        <v>483</v>
      </c>
      <c r="G2674" t="s">
        <v>28</v>
      </c>
      <c r="H2674">
        <v>1</v>
      </c>
      <c r="I2674">
        <v>1</v>
      </c>
      <c r="J2674">
        <v>2004</v>
      </c>
      <c r="K2674" t="s">
        <v>1502</v>
      </c>
      <c r="L2674">
        <v>80</v>
      </c>
      <c r="M2674" t="s">
        <v>4572</v>
      </c>
      <c r="N2674" t="s">
        <v>484</v>
      </c>
      <c r="O2674" t="s">
        <v>485</v>
      </c>
      <c r="P2674" t="s">
        <v>486</v>
      </c>
      <c r="Q2674" t="s">
        <v>34</v>
      </c>
      <c r="R2674" t="s">
        <v>487</v>
      </c>
      <c r="S2674" t="s">
        <v>487</v>
      </c>
      <c r="T2674" t="s">
        <v>488</v>
      </c>
      <c r="U2674" t="s">
        <v>307</v>
      </c>
      <c r="V2674" t="s">
        <v>307</v>
      </c>
      <c r="W2674" t="s">
        <v>489</v>
      </c>
      <c r="X2674" t="s">
        <v>490</v>
      </c>
      <c r="Y2674" t="s">
        <v>42</v>
      </c>
    </row>
    <row r="2675" spans="1:25" x14ac:dyDescent="0.25">
      <c r="A2675">
        <v>10223</v>
      </c>
      <c r="B2675">
        <v>26</v>
      </c>
      <c r="C2675" t="s">
        <v>4579</v>
      </c>
      <c r="D2675">
        <v>15</v>
      </c>
      <c r="E2675" t="s">
        <v>4580</v>
      </c>
      <c r="F2675" t="s">
        <v>131</v>
      </c>
      <c r="G2675" t="s">
        <v>28</v>
      </c>
      <c r="H2675">
        <v>1</v>
      </c>
      <c r="I2675">
        <v>2</v>
      </c>
      <c r="J2675">
        <v>2004</v>
      </c>
      <c r="K2675" t="s">
        <v>1502</v>
      </c>
      <c r="L2675">
        <v>80</v>
      </c>
      <c r="M2675" t="s">
        <v>4572</v>
      </c>
      <c r="N2675" t="s">
        <v>132</v>
      </c>
      <c r="O2675" t="s">
        <v>133</v>
      </c>
      <c r="P2675" t="s">
        <v>134</v>
      </c>
      <c r="Q2675" t="s">
        <v>135</v>
      </c>
      <c r="R2675" t="s">
        <v>136</v>
      </c>
      <c r="S2675" t="s">
        <v>137</v>
      </c>
      <c r="T2675" t="s">
        <v>138</v>
      </c>
      <c r="U2675" t="s">
        <v>139</v>
      </c>
      <c r="V2675" t="s">
        <v>140</v>
      </c>
      <c r="W2675" t="s">
        <v>141</v>
      </c>
      <c r="X2675" t="s">
        <v>142</v>
      </c>
      <c r="Y2675" t="s">
        <v>42</v>
      </c>
    </row>
    <row r="2676" spans="1:25" x14ac:dyDescent="0.25">
      <c r="A2676">
        <v>10235</v>
      </c>
      <c r="B2676">
        <v>32</v>
      </c>
      <c r="C2676" t="s">
        <v>4581</v>
      </c>
      <c r="D2676">
        <v>9</v>
      </c>
      <c r="E2676" t="s">
        <v>4582</v>
      </c>
      <c r="F2676" t="s">
        <v>1859</v>
      </c>
      <c r="G2676" t="s">
        <v>28</v>
      </c>
      <c r="H2676">
        <v>2</v>
      </c>
      <c r="I2676">
        <v>4</v>
      </c>
      <c r="J2676">
        <v>2004</v>
      </c>
      <c r="K2676" t="s">
        <v>1502</v>
      </c>
      <c r="L2676">
        <v>80</v>
      </c>
      <c r="M2676" t="s">
        <v>4572</v>
      </c>
      <c r="N2676" t="s">
        <v>648</v>
      </c>
      <c r="O2676" t="s">
        <v>649</v>
      </c>
      <c r="P2676" t="s">
        <v>650</v>
      </c>
      <c r="Q2676" t="s">
        <v>34</v>
      </c>
      <c r="R2676" t="s">
        <v>651</v>
      </c>
      <c r="S2676" t="s">
        <v>351</v>
      </c>
      <c r="T2676" t="s">
        <v>652</v>
      </c>
      <c r="U2676" t="s">
        <v>353</v>
      </c>
      <c r="V2676" t="s">
        <v>39</v>
      </c>
      <c r="W2676" t="s">
        <v>653</v>
      </c>
      <c r="X2676" t="s">
        <v>264</v>
      </c>
      <c r="Y2676" t="s">
        <v>42</v>
      </c>
    </row>
    <row r="2677" spans="1:25" x14ac:dyDescent="0.25">
      <c r="A2677">
        <v>10250</v>
      </c>
      <c r="B2677">
        <v>44</v>
      </c>
      <c r="C2677" t="s">
        <v>4579</v>
      </c>
      <c r="D2677">
        <v>10</v>
      </c>
      <c r="E2677" t="s">
        <v>4583</v>
      </c>
      <c r="F2677" t="s">
        <v>1523</v>
      </c>
      <c r="G2677" t="s">
        <v>28</v>
      </c>
      <c r="H2677">
        <v>2</v>
      </c>
      <c r="I2677">
        <v>5</v>
      </c>
      <c r="J2677">
        <v>2004</v>
      </c>
      <c r="K2677" t="s">
        <v>1502</v>
      </c>
      <c r="L2677">
        <v>80</v>
      </c>
      <c r="M2677" t="s">
        <v>4572</v>
      </c>
      <c r="N2677" t="s">
        <v>701</v>
      </c>
      <c r="O2677" t="s">
        <v>702</v>
      </c>
      <c r="P2677" t="s">
        <v>703</v>
      </c>
      <c r="Q2677" t="s">
        <v>34</v>
      </c>
      <c r="R2677" t="s">
        <v>704</v>
      </c>
      <c r="S2677" t="s">
        <v>73</v>
      </c>
      <c r="T2677" t="s">
        <v>92</v>
      </c>
      <c r="U2677" t="s">
        <v>38</v>
      </c>
      <c r="V2677" t="s">
        <v>39</v>
      </c>
      <c r="W2677" t="s">
        <v>149</v>
      </c>
      <c r="X2677" t="s">
        <v>705</v>
      </c>
      <c r="Y2677" t="s">
        <v>42</v>
      </c>
    </row>
    <row r="2678" spans="1:25" x14ac:dyDescent="0.25">
      <c r="A2678">
        <v>10262</v>
      </c>
      <c r="B2678">
        <v>27</v>
      </c>
      <c r="C2678" t="s">
        <v>873</v>
      </c>
      <c r="D2678">
        <v>5</v>
      </c>
      <c r="E2678" t="s">
        <v>4584</v>
      </c>
      <c r="F2678" t="s">
        <v>1525</v>
      </c>
      <c r="G2678" t="s">
        <v>591</v>
      </c>
      <c r="H2678">
        <v>2</v>
      </c>
      <c r="I2678">
        <v>6</v>
      </c>
      <c r="J2678">
        <v>2004</v>
      </c>
      <c r="K2678" t="s">
        <v>1502</v>
      </c>
      <c r="L2678">
        <v>80</v>
      </c>
      <c r="M2678" t="s">
        <v>4572</v>
      </c>
      <c r="N2678" t="s">
        <v>268</v>
      </c>
      <c r="O2678" t="s">
        <v>269</v>
      </c>
      <c r="P2678" t="s">
        <v>270</v>
      </c>
      <c r="Q2678" t="s">
        <v>34</v>
      </c>
      <c r="R2678" t="s">
        <v>271</v>
      </c>
      <c r="S2678" t="s">
        <v>34</v>
      </c>
      <c r="T2678" t="s">
        <v>272</v>
      </c>
      <c r="U2678" t="s">
        <v>273</v>
      </c>
      <c r="V2678" t="s">
        <v>52</v>
      </c>
      <c r="W2678" t="s">
        <v>274</v>
      </c>
      <c r="X2678" t="s">
        <v>275</v>
      </c>
      <c r="Y2678" t="s">
        <v>42</v>
      </c>
    </row>
    <row r="2679" spans="1:25" x14ac:dyDescent="0.25">
      <c r="A2679">
        <v>10275</v>
      </c>
      <c r="B2679">
        <v>43</v>
      </c>
      <c r="C2679" t="s">
        <v>3153</v>
      </c>
      <c r="D2679">
        <v>15</v>
      </c>
      <c r="E2679" t="s">
        <v>4585</v>
      </c>
      <c r="F2679" t="s">
        <v>171</v>
      </c>
      <c r="G2679" t="s">
        <v>28</v>
      </c>
      <c r="H2679">
        <v>3</v>
      </c>
      <c r="I2679">
        <v>7</v>
      </c>
      <c r="J2679">
        <v>2004</v>
      </c>
      <c r="K2679" t="s">
        <v>1502</v>
      </c>
      <c r="L2679">
        <v>80</v>
      </c>
      <c r="M2679" t="s">
        <v>4572</v>
      </c>
      <c r="N2679" t="s">
        <v>172</v>
      </c>
      <c r="O2679" t="s">
        <v>173</v>
      </c>
      <c r="P2679" t="s">
        <v>174</v>
      </c>
      <c r="Q2679" t="s">
        <v>34</v>
      </c>
      <c r="R2679" t="s">
        <v>175</v>
      </c>
      <c r="S2679" t="s">
        <v>34</v>
      </c>
      <c r="T2679" t="s">
        <v>176</v>
      </c>
      <c r="U2679" t="s">
        <v>51</v>
      </c>
      <c r="V2679" t="s">
        <v>52</v>
      </c>
      <c r="W2679" t="s">
        <v>177</v>
      </c>
      <c r="X2679" t="s">
        <v>178</v>
      </c>
      <c r="Y2679" t="s">
        <v>65</v>
      </c>
    </row>
    <row r="2680" spans="1:25" x14ac:dyDescent="0.25">
      <c r="A2680">
        <v>10284</v>
      </c>
      <c r="B2680">
        <v>25</v>
      </c>
      <c r="C2680" t="s">
        <v>3633</v>
      </c>
      <c r="D2680">
        <v>7</v>
      </c>
      <c r="E2680" t="s">
        <v>4586</v>
      </c>
      <c r="F2680" t="s">
        <v>1528</v>
      </c>
      <c r="G2680" t="s">
        <v>28</v>
      </c>
      <c r="H2680">
        <v>3</v>
      </c>
      <c r="I2680">
        <v>8</v>
      </c>
      <c r="J2680">
        <v>2004</v>
      </c>
      <c r="K2680" t="s">
        <v>1502</v>
      </c>
      <c r="L2680">
        <v>80</v>
      </c>
      <c r="M2680" t="s">
        <v>4572</v>
      </c>
      <c r="N2680" t="s">
        <v>1327</v>
      </c>
      <c r="O2680" t="s">
        <v>1328</v>
      </c>
      <c r="P2680" t="s">
        <v>1329</v>
      </c>
      <c r="Q2680" t="s">
        <v>34</v>
      </c>
      <c r="R2680" t="s">
        <v>1330</v>
      </c>
      <c r="S2680" t="s">
        <v>34</v>
      </c>
      <c r="T2680" t="s">
        <v>1331</v>
      </c>
      <c r="U2680" t="s">
        <v>112</v>
      </c>
      <c r="V2680" t="s">
        <v>52</v>
      </c>
      <c r="W2680" t="s">
        <v>1332</v>
      </c>
      <c r="X2680" t="s">
        <v>1333</v>
      </c>
      <c r="Y2680" t="s">
        <v>42</v>
      </c>
    </row>
    <row r="2681" spans="1:25" x14ac:dyDescent="0.25">
      <c r="A2681">
        <v>10296</v>
      </c>
      <c r="B2681">
        <v>22</v>
      </c>
      <c r="C2681" t="s">
        <v>4587</v>
      </c>
      <c r="D2681">
        <v>3</v>
      </c>
      <c r="E2681" t="s">
        <v>4588</v>
      </c>
      <c r="F2681" t="s">
        <v>1530</v>
      </c>
      <c r="G2681" t="s">
        <v>28</v>
      </c>
      <c r="H2681">
        <v>3</v>
      </c>
      <c r="I2681">
        <v>9</v>
      </c>
      <c r="J2681">
        <v>2004</v>
      </c>
      <c r="K2681" t="s">
        <v>1502</v>
      </c>
      <c r="L2681">
        <v>80</v>
      </c>
      <c r="M2681" t="s">
        <v>4572</v>
      </c>
      <c r="N2681" t="s">
        <v>1531</v>
      </c>
      <c r="O2681" t="s">
        <v>1532</v>
      </c>
      <c r="P2681" t="s">
        <v>1533</v>
      </c>
      <c r="Q2681" t="s">
        <v>34</v>
      </c>
      <c r="R2681" t="s">
        <v>1534</v>
      </c>
      <c r="S2681" t="s">
        <v>34</v>
      </c>
      <c r="T2681" t="s">
        <v>1535</v>
      </c>
      <c r="U2681" t="s">
        <v>810</v>
      </c>
      <c r="V2681" t="s">
        <v>52</v>
      </c>
      <c r="W2681" t="s">
        <v>1536</v>
      </c>
      <c r="X2681" t="s">
        <v>150</v>
      </c>
      <c r="Y2681" t="s">
        <v>42</v>
      </c>
    </row>
    <row r="2682" spans="1:25" x14ac:dyDescent="0.25">
      <c r="A2682">
        <v>10308</v>
      </c>
      <c r="B2682">
        <v>21</v>
      </c>
      <c r="C2682" t="s">
        <v>4589</v>
      </c>
      <c r="D2682">
        <v>13</v>
      </c>
      <c r="E2682" t="s">
        <v>4590</v>
      </c>
      <c r="F2682" t="s">
        <v>200</v>
      </c>
      <c r="G2682" t="s">
        <v>28</v>
      </c>
      <c r="H2682">
        <v>4</v>
      </c>
      <c r="I2682">
        <v>10</v>
      </c>
      <c r="J2682">
        <v>2004</v>
      </c>
      <c r="K2682" t="s">
        <v>1502</v>
      </c>
      <c r="L2682">
        <v>80</v>
      </c>
      <c r="M2682" t="s">
        <v>4572</v>
      </c>
      <c r="N2682" t="s">
        <v>510</v>
      </c>
      <c r="O2682" t="s">
        <v>511</v>
      </c>
      <c r="P2682" t="s">
        <v>512</v>
      </c>
      <c r="Q2682" t="s">
        <v>34</v>
      </c>
      <c r="R2682" t="s">
        <v>513</v>
      </c>
      <c r="S2682" t="s">
        <v>36</v>
      </c>
      <c r="T2682" t="s">
        <v>514</v>
      </c>
      <c r="U2682" t="s">
        <v>38</v>
      </c>
      <c r="V2682" t="s">
        <v>39</v>
      </c>
      <c r="W2682" t="s">
        <v>149</v>
      </c>
      <c r="X2682" t="s">
        <v>363</v>
      </c>
      <c r="Y2682" t="s">
        <v>42</v>
      </c>
    </row>
    <row r="2683" spans="1:25" x14ac:dyDescent="0.25">
      <c r="A2683">
        <v>10316</v>
      </c>
      <c r="B2683">
        <v>48</v>
      </c>
      <c r="C2683" t="s">
        <v>1248</v>
      </c>
      <c r="D2683">
        <v>5</v>
      </c>
      <c r="E2683" t="s">
        <v>4591</v>
      </c>
      <c r="F2683" t="s">
        <v>665</v>
      </c>
      <c r="G2683" t="s">
        <v>28</v>
      </c>
      <c r="H2683">
        <v>4</v>
      </c>
      <c r="I2683">
        <v>11</v>
      </c>
      <c r="J2683">
        <v>2004</v>
      </c>
      <c r="K2683" t="s">
        <v>1502</v>
      </c>
      <c r="L2683">
        <v>80</v>
      </c>
      <c r="M2683" t="s">
        <v>4572</v>
      </c>
      <c r="N2683" t="s">
        <v>666</v>
      </c>
      <c r="O2683" t="s">
        <v>667</v>
      </c>
      <c r="P2683" t="s">
        <v>668</v>
      </c>
      <c r="Q2683" t="s">
        <v>34</v>
      </c>
      <c r="R2683" t="s">
        <v>669</v>
      </c>
      <c r="S2683" t="s">
        <v>670</v>
      </c>
      <c r="T2683" t="s">
        <v>671</v>
      </c>
      <c r="U2683" t="s">
        <v>262</v>
      </c>
      <c r="V2683" t="s">
        <v>52</v>
      </c>
      <c r="W2683" t="s">
        <v>672</v>
      </c>
      <c r="X2683" t="s">
        <v>673</v>
      </c>
      <c r="Y2683" t="s">
        <v>65</v>
      </c>
    </row>
    <row r="2684" spans="1:25" x14ac:dyDescent="0.25">
      <c r="A2684">
        <v>10328</v>
      </c>
      <c r="B2684">
        <v>33</v>
      </c>
      <c r="C2684" t="s">
        <v>941</v>
      </c>
      <c r="D2684">
        <v>13</v>
      </c>
      <c r="E2684" t="s">
        <v>4592</v>
      </c>
      <c r="F2684" t="s">
        <v>2490</v>
      </c>
      <c r="G2684" t="s">
        <v>28</v>
      </c>
      <c r="H2684">
        <v>4</v>
      </c>
      <c r="I2684">
        <v>11</v>
      </c>
      <c r="J2684">
        <v>2004</v>
      </c>
      <c r="K2684" t="s">
        <v>1502</v>
      </c>
      <c r="L2684">
        <v>80</v>
      </c>
      <c r="M2684" t="s">
        <v>4572</v>
      </c>
      <c r="N2684" t="s">
        <v>1369</v>
      </c>
      <c r="O2684" t="s">
        <v>1370</v>
      </c>
      <c r="P2684" t="s">
        <v>1371</v>
      </c>
      <c r="Q2684" t="s">
        <v>34</v>
      </c>
      <c r="R2684" t="s">
        <v>1372</v>
      </c>
      <c r="S2684" t="s">
        <v>34</v>
      </c>
      <c r="T2684" t="s">
        <v>1373</v>
      </c>
      <c r="U2684" t="s">
        <v>396</v>
      </c>
      <c r="V2684" t="s">
        <v>52</v>
      </c>
      <c r="W2684" t="s">
        <v>1374</v>
      </c>
      <c r="X2684" t="s">
        <v>1375</v>
      </c>
      <c r="Y2684" t="s">
        <v>42</v>
      </c>
    </row>
    <row r="2685" spans="1:25" x14ac:dyDescent="0.25">
      <c r="A2685">
        <v>10341</v>
      </c>
      <c r="B2685">
        <v>34</v>
      </c>
      <c r="C2685" t="s">
        <v>77</v>
      </c>
      <c r="D2685">
        <v>5</v>
      </c>
      <c r="E2685" t="s">
        <v>4593</v>
      </c>
      <c r="F2685" t="s">
        <v>220</v>
      </c>
      <c r="G2685" t="s">
        <v>28</v>
      </c>
      <c r="H2685">
        <v>4</v>
      </c>
      <c r="I2685">
        <v>11</v>
      </c>
      <c r="J2685">
        <v>2004</v>
      </c>
      <c r="K2685" t="s">
        <v>1502</v>
      </c>
      <c r="L2685">
        <v>80</v>
      </c>
      <c r="M2685" t="s">
        <v>4572</v>
      </c>
      <c r="N2685" t="s">
        <v>221</v>
      </c>
      <c r="O2685" t="s">
        <v>222</v>
      </c>
      <c r="P2685" t="s">
        <v>223</v>
      </c>
      <c r="Q2685" t="s">
        <v>34</v>
      </c>
      <c r="R2685" t="s">
        <v>224</v>
      </c>
      <c r="S2685" t="s">
        <v>34</v>
      </c>
      <c r="T2685" t="s">
        <v>225</v>
      </c>
      <c r="U2685" t="s">
        <v>226</v>
      </c>
      <c r="V2685" t="s">
        <v>52</v>
      </c>
      <c r="W2685" t="s">
        <v>227</v>
      </c>
      <c r="X2685" t="s">
        <v>228</v>
      </c>
      <c r="Y2685" t="s">
        <v>65</v>
      </c>
    </row>
    <row r="2686" spans="1:25" x14ac:dyDescent="0.25">
      <c r="A2686">
        <v>10353</v>
      </c>
      <c r="B2686">
        <v>43</v>
      </c>
      <c r="C2686" t="s">
        <v>4594</v>
      </c>
      <c r="D2686">
        <v>6</v>
      </c>
      <c r="E2686" t="s">
        <v>4595</v>
      </c>
      <c r="F2686" t="s">
        <v>1874</v>
      </c>
      <c r="G2686" t="s">
        <v>28</v>
      </c>
      <c r="H2686">
        <v>4</v>
      </c>
      <c r="I2686">
        <v>12</v>
      </c>
      <c r="J2686">
        <v>2004</v>
      </c>
      <c r="K2686" t="s">
        <v>1502</v>
      </c>
      <c r="L2686">
        <v>80</v>
      </c>
      <c r="M2686" t="s">
        <v>4572</v>
      </c>
      <c r="N2686" t="s">
        <v>1507</v>
      </c>
      <c r="O2686" t="s">
        <v>1508</v>
      </c>
      <c r="P2686" t="s">
        <v>1509</v>
      </c>
      <c r="Q2686" t="s">
        <v>34</v>
      </c>
      <c r="R2686" t="s">
        <v>1089</v>
      </c>
      <c r="S2686" t="s">
        <v>166</v>
      </c>
      <c r="T2686" t="s">
        <v>1510</v>
      </c>
      <c r="U2686" t="s">
        <v>38</v>
      </c>
      <c r="V2686" t="s">
        <v>39</v>
      </c>
      <c r="W2686" t="s">
        <v>1511</v>
      </c>
      <c r="X2686" t="s">
        <v>1512</v>
      </c>
      <c r="Y2686" t="s">
        <v>65</v>
      </c>
    </row>
    <row r="2687" spans="1:25" x14ac:dyDescent="0.25">
      <c r="A2687">
        <v>10361</v>
      </c>
      <c r="B2687">
        <v>44</v>
      </c>
      <c r="C2687" t="s">
        <v>77</v>
      </c>
      <c r="D2687">
        <v>10</v>
      </c>
      <c r="E2687" t="s">
        <v>4596</v>
      </c>
      <c r="F2687" t="s">
        <v>232</v>
      </c>
      <c r="G2687" t="s">
        <v>28</v>
      </c>
      <c r="H2687">
        <v>4</v>
      </c>
      <c r="I2687">
        <v>12</v>
      </c>
      <c r="J2687">
        <v>2004</v>
      </c>
      <c r="K2687" t="s">
        <v>1502</v>
      </c>
      <c r="L2687">
        <v>80</v>
      </c>
      <c r="M2687" t="s">
        <v>4572</v>
      </c>
      <c r="N2687" t="s">
        <v>233</v>
      </c>
      <c r="O2687" t="s">
        <v>234</v>
      </c>
      <c r="P2687" t="s">
        <v>235</v>
      </c>
      <c r="Q2687" t="s">
        <v>236</v>
      </c>
      <c r="R2687" t="s">
        <v>237</v>
      </c>
      <c r="S2687" t="s">
        <v>238</v>
      </c>
      <c r="T2687" t="s">
        <v>239</v>
      </c>
      <c r="U2687" t="s">
        <v>139</v>
      </c>
      <c r="V2687" t="s">
        <v>140</v>
      </c>
      <c r="W2687" t="s">
        <v>240</v>
      </c>
      <c r="X2687" t="s">
        <v>241</v>
      </c>
      <c r="Y2687" t="s">
        <v>65</v>
      </c>
    </row>
    <row r="2688" spans="1:25" x14ac:dyDescent="0.25">
      <c r="A2688">
        <v>10375</v>
      </c>
      <c r="B2688">
        <v>44</v>
      </c>
      <c r="C2688" t="s">
        <v>77</v>
      </c>
      <c r="D2688">
        <v>11</v>
      </c>
      <c r="E2688" t="s">
        <v>4597</v>
      </c>
      <c r="F2688" t="s">
        <v>244</v>
      </c>
      <c r="G2688" t="s">
        <v>28</v>
      </c>
      <c r="H2688">
        <v>1</v>
      </c>
      <c r="I2688">
        <v>2</v>
      </c>
      <c r="J2688">
        <v>2005</v>
      </c>
      <c r="K2688" t="s">
        <v>1502</v>
      </c>
      <c r="L2688">
        <v>80</v>
      </c>
      <c r="M2688" t="s">
        <v>4572</v>
      </c>
      <c r="N2688" t="s">
        <v>172</v>
      </c>
      <c r="O2688" t="s">
        <v>173</v>
      </c>
      <c r="P2688" t="s">
        <v>174</v>
      </c>
      <c r="Q2688" t="s">
        <v>34</v>
      </c>
      <c r="R2688" t="s">
        <v>175</v>
      </c>
      <c r="S2688" t="s">
        <v>34</v>
      </c>
      <c r="T2688" t="s">
        <v>176</v>
      </c>
      <c r="U2688" t="s">
        <v>51</v>
      </c>
      <c r="V2688" t="s">
        <v>52</v>
      </c>
      <c r="W2688" t="s">
        <v>177</v>
      </c>
      <c r="X2688" t="s">
        <v>178</v>
      </c>
      <c r="Y2688" t="s">
        <v>65</v>
      </c>
    </row>
    <row r="2689" spans="1:25" x14ac:dyDescent="0.25">
      <c r="A2689">
        <v>10386</v>
      </c>
      <c r="B2689">
        <v>32</v>
      </c>
      <c r="C2689" t="s">
        <v>4598</v>
      </c>
      <c r="D2689">
        <v>17</v>
      </c>
      <c r="E2689" t="s">
        <v>4599</v>
      </c>
      <c r="F2689" t="s">
        <v>1557</v>
      </c>
      <c r="G2689" t="s">
        <v>724</v>
      </c>
      <c r="H2689">
        <v>1</v>
      </c>
      <c r="I2689">
        <v>3</v>
      </c>
      <c r="J2689">
        <v>2005</v>
      </c>
      <c r="K2689" t="s">
        <v>1502</v>
      </c>
      <c r="L2689">
        <v>80</v>
      </c>
      <c r="M2689" t="s">
        <v>4572</v>
      </c>
      <c r="N2689" t="s">
        <v>268</v>
      </c>
      <c r="O2689" t="s">
        <v>269</v>
      </c>
      <c r="P2689" t="s">
        <v>270</v>
      </c>
      <c r="Q2689" t="s">
        <v>34</v>
      </c>
      <c r="R2689" t="s">
        <v>271</v>
      </c>
      <c r="S2689" t="s">
        <v>34</v>
      </c>
      <c r="T2689" t="s">
        <v>272</v>
      </c>
      <c r="U2689" t="s">
        <v>273</v>
      </c>
      <c r="V2689" t="s">
        <v>52</v>
      </c>
      <c r="W2689" t="s">
        <v>274</v>
      </c>
      <c r="X2689" t="s">
        <v>275</v>
      </c>
      <c r="Y2689" t="s">
        <v>65</v>
      </c>
    </row>
    <row r="2690" spans="1:25" x14ac:dyDescent="0.25">
      <c r="A2690">
        <v>10398</v>
      </c>
      <c r="B2690">
        <v>29</v>
      </c>
      <c r="C2690" t="s">
        <v>4600</v>
      </c>
      <c r="D2690">
        <v>10</v>
      </c>
      <c r="E2690" t="s">
        <v>4601</v>
      </c>
      <c r="F2690" t="s">
        <v>1559</v>
      </c>
      <c r="G2690" t="s">
        <v>28</v>
      </c>
      <c r="H2690">
        <v>1</v>
      </c>
      <c r="I2690">
        <v>3</v>
      </c>
      <c r="J2690">
        <v>2005</v>
      </c>
      <c r="K2690" t="s">
        <v>1502</v>
      </c>
      <c r="L2690">
        <v>80</v>
      </c>
      <c r="M2690" t="s">
        <v>4572</v>
      </c>
      <c r="N2690" t="s">
        <v>46</v>
      </c>
      <c r="O2690" t="s">
        <v>47</v>
      </c>
      <c r="P2690" t="s">
        <v>48</v>
      </c>
      <c r="Q2690" t="s">
        <v>34</v>
      </c>
      <c r="R2690" t="s">
        <v>49</v>
      </c>
      <c r="S2690" t="s">
        <v>34</v>
      </c>
      <c r="T2690" t="s">
        <v>50</v>
      </c>
      <c r="U2690" t="s">
        <v>51</v>
      </c>
      <c r="V2690" t="s">
        <v>52</v>
      </c>
      <c r="W2690" t="s">
        <v>53</v>
      </c>
      <c r="X2690" t="s">
        <v>54</v>
      </c>
      <c r="Y2690" t="s">
        <v>42</v>
      </c>
    </row>
    <row r="2691" spans="1:25" x14ac:dyDescent="0.25">
      <c r="A2691">
        <v>10401</v>
      </c>
      <c r="B2691">
        <v>77</v>
      </c>
      <c r="C2691" t="s">
        <v>4581</v>
      </c>
      <c r="D2691">
        <v>9</v>
      </c>
      <c r="E2691" t="s">
        <v>4602</v>
      </c>
      <c r="F2691" t="s">
        <v>1880</v>
      </c>
      <c r="G2691" t="s">
        <v>708</v>
      </c>
      <c r="H2691">
        <v>2</v>
      </c>
      <c r="I2691">
        <v>4</v>
      </c>
      <c r="J2691">
        <v>2005</v>
      </c>
      <c r="K2691" t="s">
        <v>1502</v>
      </c>
      <c r="L2691">
        <v>80</v>
      </c>
      <c r="M2691" t="s">
        <v>4572</v>
      </c>
      <c r="N2691" t="s">
        <v>153</v>
      </c>
      <c r="O2691" t="s">
        <v>154</v>
      </c>
      <c r="P2691" t="s">
        <v>155</v>
      </c>
      <c r="Q2691" t="s">
        <v>34</v>
      </c>
      <c r="R2691" t="s">
        <v>156</v>
      </c>
      <c r="S2691" t="s">
        <v>157</v>
      </c>
      <c r="T2691" t="s">
        <v>158</v>
      </c>
      <c r="U2691" t="s">
        <v>38</v>
      </c>
      <c r="V2691" t="s">
        <v>39</v>
      </c>
      <c r="W2691" t="s">
        <v>84</v>
      </c>
      <c r="X2691" t="s">
        <v>159</v>
      </c>
      <c r="Y2691" t="s">
        <v>229</v>
      </c>
    </row>
    <row r="2692" spans="1:25" x14ac:dyDescent="0.25">
      <c r="A2692">
        <v>10416</v>
      </c>
      <c r="B2692">
        <v>39</v>
      </c>
      <c r="C2692" t="s">
        <v>4579</v>
      </c>
      <c r="D2692">
        <v>10</v>
      </c>
      <c r="E2692" t="s">
        <v>3175</v>
      </c>
      <c r="F2692" t="s">
        <v>1562</v>
      </c>
      <c r="G2692" t="s">
        <v>28</v>
      </c>
      <c r="H2692">
        <v>2</v>
      </c>
      <c r="I2692">
        <v>5</v>
      </c>
      <c r="J2692">
        <v>2005</v>
      </c>
      <c r="K2692" t="s">
        <v>1502</v>
      </c>
      <c r="L2692">
        <v>80</v>
      </c>
      <c r="M2692" t="s">
        <v>4572</v>
      </c>
      <c r="N2692" t="s">
        <v>831</v>
      </c>
      <c r="O2692" t="s">
        <v>832</v>
      </c>
      <c r="P2692" t="s">
        <v>833</v>
      </c>
      <c r="Q2692" t="s">
        <v>34</v>
      </c>
      <c r="R2692" t="s">
        <v>834</v>
      </c>
      <c r="S2692" t="s">
        <v>34</v>
      </c>
      <c r="T2692" t="s">
        <v>835</v>
      </c>
      <c r="U2692" t="s">
        <v>396</v>
      </c>
      <c r="V2692" t="s">
        <v>52</v>
      </c>
      <c r="W2692" t="s">
        <v>836</v>
      </c>
      <c r="X2692" t="s">
        <v>837</v>
      </c>
      <c r="Y2692" t="s">
        <v>42</v>
      </c>
    </row>
    <row r="2693" spans="1:25" x14ac:dyDescent="0.25">
      <c r="A2693">
        <v>10105</v>
      </c>
      <c r="B2693">
        <v>39</v>
      </c>
      <c r="C2693" t="s">
        <v>3776</v>
      </c>
      <c r="D2693">
        <v>6</v>
      </c>
      <c r="E2693" t="s">
        <v>4603</v>
      </c>
      <c r="F2693" t="s">
        <v>560</v>
      </c>
      <c r="G2693" t="s">
        <v>28</v>
      </c>
      <c r="H2693">
        <v>1</v>
      </c>
      <c r="I2693">
        <v>2</v>
      </c>
      <c r="J2693">
        <v>2003</v>
      </c>
      <c r="K2693" t="s">
        <v>2075</v>
      </c>
      <c r="L2693">
        <v>100</v>
      </c>
      <c r="M2693" t="s">
        <v>4604</v>
      </c>
      <c r="N2693" t="s">
        <v>562</v>
      </c>
      <c r="O2693" t="s">
        <v>563</v>
      </c>
      <c r="P2693" t="s">
        <v>564</v>
      </c>
      <c r="Q2693" t="s">
        <v>34</v>
      </c>
      <c r="R2693" t="s">
        <v>565</v>
      </c>
      <c r="S2693" t="s">
        <v>34</v>
      </c>
      <c r="T2693" t="s">
        <v>566</v>
      </c>
      <c r="U2693" t="s">
        <v>567</v>
      </c>
      <c r="V2693" t="s">
        <v>52</v>
      </c>
      <c r="W2693" t="s">
        <v>568</v>
      </c>
      <c r="X2693" t="s">
        <v>569</v>
      </c>
      <c r="Y2693" t="s">
        <v>65</v>
      </c>
    </row>
    <row r="2694" spans="1:25" x14ac:dyDescent="0.25">
      <c r="A2694">
        <v>10118</v>
      </c>
      <c r="B2694">
        <v>36</v>
      </c>
      <c r="C2694" t="s">
        <v>77</v>
      </c>
      <c r="D2694">
        <v>1</v>
      </c>
      <c r="E2694" t="s">
        <v>4605</v>
      </c>
      <c r="F2694" t="s">
        <v>4606</v>
      </c>
      <c r="G2694" t="s">
        <v>28</v>
      </c>
      <c r="H2694">
        <v>2</v>
      </c>
      <c r="I2694">
        <v>4</v>
      </c>
      <c r="J2694">
        <v>2003</v>
      </c>
      <c r="K2694" t="s">
        <v>2075</v>
      </c>
      <c r="L2694">
        <v>100</v>
      </c>
      <c r="M2694" t="s">
        <v>4604</v>
      </c>
      <c r="N2694" t="s">
        <v>611</v>
      </c>
      <c r="O2694" t="s">
        <v>612</v>
      </c>
      <c r="P2694" t="s">
        <v>613</v>
      </c>
      <c r="Q2694" t="s">
        <v>34</v>
      </c>
      <c r="R2694" t="s">
        <v>614</v>
      </c>
      <c r="S2694" t="s">
        <v>34</v>
      </c>
      <c r="T2694" t="s">
        <v>615</v>
      </c>
      <c r="U2694" t="s">
        <v>273</v>
      </c>
      <c r="V2694" t="s">
        <v>52</v>
      </c>
      <c r="W2694" t="s">
        <v>616</v>
      </c>
      <c r="X2694" t="s">
        <v>617</v>
      </c>
      <c r="Y2694" t="s">
        <v>65</v>
      </c>
    </row>
    <row r="2695" spans="1:25" x14ac:dyDescent="0.25">
      <c r="A2695">
        <v>10129</v>
      </c>
      <c r="B2695">
        <v>42</v>
      </c>
      <c r="C2695" t="s">
        <v>4607</v>
      </c>
      <c r="D2695">
        <v>6</v>
      </c>
      <c r="E2695" t="s">
        <v>4608</v>
      </c>
      <c r="F2695" t="s">
        <v>573</v>
      </c>
      <c r="G2695" t="s">
        <v>28</v>
      </c>
      <c r="H2695">
        <v>2</v>
      </c>
      <c r="I2695">
        <v>6</v>
      </c>
      <c r="J2695">
        <v>2003</v>
      </c>
      <c r="K2695" t="s">
        <v>2075</v>
      </c>
      <c r="L2695">
        <v>100</v>
      </c>
      <c r="M2695" t="s">
        <v>4604</v>
      </c>
      <c r="N2695" t="s">
        <v>574</v>
      </c>
      <c r="O2695" t="s">
        <v>575</v>
      </c>
      <c r="P2695" t="s">
        <v>576</v>
      </c>
      <c r="Q2695" t="s">
        <v>34</v>
      </c>
      <c r="R2695" t="s">
        <v>577</v>
      </c>
      <c r="S2695" t="s">
        <v>34</v>
      </c>
      <c r="T2695" t="s">
        <v>578</v>
      </c>
      <c r="U2695" t="s">
        <v>262</v>
      </c>
      <c r="V2695" t="s">
        <v>52</v>
      </c>
      <c r="W2695" t="s">
        <v>84</v>
      </c>
      <c r="X2695" t="s">
        <v>579</v>
      </c>
      <c r="Y2695" t="s">
        <v>65</v>
      </c>
    </row>
    <row r="2696" spans="1:25" x14ac:dyDescent="0.25">
      <c r="A2696">
        <v>10142</v>
      </c>
      <c r="B2696">
        <v>21</v>
      </c>
      <c r="C2696" t="s">
        <v>77</v>
      </c>
      <c r="D2696">
        <v>3</v>
      </c>
      <c r="E2696" t="s">
        <v>4609</v>
      </c>
      <c r="F2696" t="s">
        <v>891</v>
      </c>
      <c r="G2696" t="s">
        <v>28</v>
      </c>
      <c r="H2696">
        <v>3</v>
      </c>
      <c r="I2696">
        <v>8</v>
      </c>
      <c r="J2696">
        <v>2003</v>
      </c>
      <c r="K2696" t="s">
        <v>2075</v>
      </c>
      <c r="L2696">
        <v>100</v>
      </c>
      <c r="M2696" t="s">
        <v>4604</v>
      </c>
      <c r="N2696" t="s">
        <v>417</v>
      </c>
      <c r="O2696" t="s">
        <v>418</v>
      </c>
      <c r="P2696" t="s">
        <v>419</v>
      </c>
      <c r="Q2696" t="s">
        <v>34</v>
      </c>
      <c r="R2696" t="s">
        <v>420</v>
      </c>
      <c r="S2696" t="s">
        <v>73</v>
      </c>
      <c r="T2696" t="s">
        <v>167</v>
      </c>
      <c r="U2696" t="s">
        <v>38</v>
      </c>
      <c r="V2696" t="s">
        <v>39</v>
      </c>
      <c r="W2696" t="s">
        <v>421</v>
      </c>
      <c r="X2696" t="s">
        <v>422</v>
      </c>
      <c r="Y2696" t="s">
        <v>42</v>
      </c>
    </row>
    <row r="2697" spans="1:25" x14ac:dyDescent="0.25">
      <c r="A2697">
        <v>10153</v>
      </c>
      <c r="B2697">
        <v>50</v>
      </c>
      <c r="C2697" t="s">
        <v>4610</v>
      </c>
      <c r="D2697">
        <v>2</v>
      </c>
      <c r="E2697" t="s">
        <v>4611</v>
      </c>
      <c r="F2697" t="s">
        <v>893</v>
      </c>
      <c r="G2697" t="s">
        <v>28</v>
      </c>
      <c r="H2697">
        <v>3</v>
      </c>
      <c r="I2697">
        <v>9</v>
      </c>
      <c r="J2697">
        <v>2003</v>
      </c>
      <c r="K2697" t="s">
        <v>2075</v>
      </c>
      <c r="L2697">
        <v>100</v>
      </c>
      <c r="M2697" t="s">
        <v>4604</v>
      </c>
      <c r="N2697" t="s">
        <v>268</v>
      </c>
      <c r="O2697" t="s">
        <v>269</v>
      </c>
      <c r="P2697" t="s">
        <v>270</v>
      </c>
      <c r="Q2697" t="s">
        <v>34</v>
      </c>
      <c r="R2697" t="s">
        <v>271</v>
      </c>
      <c r="S2697" t="s">
        <v>34</v>
      </c>
      <c r="T2697" t="s">
        <v>272</v>
      </c>
      <c r="U2697" t="s">
        <v>273</v>
      </c>
      <c r="V2697" t="s">
        <v>52</v>
      </c>
      <c r="W2697" t="s">
        <v>274</v>
      </c>
      <c r="X2697" t="s">
        <v>275</v>
      </c>
      <c r="Y2697" t="s">
        <v>65</v>
      </c>
    </row>
    <row r="2698" spans="1:25" x14ac:dyDescent="0.25">
      <c r="A2698">
        <v>10167</v>
      </c>
      <c r="B2698">
        <v>24</v>
      </c>
      <c r="C2698" t="s">
        <v>77</v>
      </c>
      <c r="D2698">
        <v>13</v>
      </c>
      <c r="E2698" t="s">
        <v>4612</v>
      </c>
      <c r="F2698" t="s">
        <v>590</v>
      </c>
      <c r="G2698" t="s">
        <v>591</v>
      </c>
      <c r="H2698">
        <v>4</v>
      </c>
      <c r="I2698">
        <v>10</v>
      </c>
      <c r="J2698">
        <v>2003</v>
      </c>
      <c r="K2698" t="s">
        <v>2075</v>
      </c>
      <c r="L2698">
        <v>100</v>
      </c>
      <c r="M2698" t="s">
        <v>4604</v>
      </c>
      <c r="N2698" t="s">
        <v>401</v>
      </c>
      <c r="O2698" t="s">
        <v>402</v>
      </c>
      <c r="P2698" t="s">
        <v>403</v>
      </c>
      <c r="Q2698" t="s">
        <v>34</v>
      </c>
      <c r="R2698" t="s">
        <v>404</v>
      </c>
      <c r="S2698" t="s">
        <v>34</v>
      </c>
      <c r="T2698" t="s">
        <v>405</v>
      </c>
      <c r="U2698" t="s">
        <v>287</v>
      </c>
      <c r="V2698" t="s">
        <v>52</v>
      </c>
      <c r="W2698" t="s">
        <v>406</v>
      </c>
      <c r="X2698" t="s">
        <v>316</v>
      </c>
      <c r="Y2698" t="s">
        <v>42</v>
      </c>
    </row>
    <row r="2699" spans="1:25" x14ac:dyDescent="0.25">
      <c r="A2699">
        <v>10177</v>
      </c>
      <c r="B2699">
        <v>44</v>
      </c>
      <c r="C2699" t="s">
        <v>2565</v>
      </c>
      <c r="D2699">
        <v>4</v>
      </c>
      <c r="E2699" t="s">
        <v>4613</v>
      </c>
      <c r="F2699" t="s">
        <v>2167</v>
      </c>
      <c r="G2699" t="s">
        <v>28</v>
      </c>
      <c r="H2699">
        <v>4</v>
      </c>
      <c r="I2699">
        <v>11</v>
      </c>
      <c r="J2699">
        <v>2003</v>
      </c>
      <c r="K2699" t="s">
        <v>2075</v>
      </c>
      <c r="L2699">
        <v>100</v>
      </c>
      <c r="M2699" t="s">
        <v>4604</v>
      </c>
      <c r="N2699" t="s">
        <v>914</v>
      </c>
      <c r="O2699" t="s">
        <v>915</v>
      </c>
      <c r="P2699" t="s">
        <v>916</v>
      </c>
      <c r="Q2699" t="s">
        <v>34</v>
      </c>
      <c r="R2699" t="s">
        <v>271</v>
      </c>
      <c r="S2699" t="s">
        <v>34</v>
      </c>
      <c r="T2699" t="s">
        <v>295</v>
      </c>
      <c r="U2699" t="s">
        <v>273</v>
      </c>
      <c r="V2699" t="s">
        <v>52</v>
      </c>
      <c r="W2699" t="s">
        <v>917</v>
      </c>
      <c r="X2699" t="s">
        <v>918</v>
      </c>
      <c r="Y2699" t="s">
        <v>65</v>
      </c>
    </row>
    <row r="2700" spans="1:25" x14ac:dyDescent="0.25">
      <c r="A2700">
        <v>10185</v>
      </c>
      <c r="B2700">
        <v>37</v>
      </c>
      <c r="C2700" t="s">
        <v>77</v>
      </c>
      <c r="D2700">
        <v>4</v>
      </c>
      <c r="E2700" t="s">
        <v>4614</v>
      </c>
      <c r="F2700" t="s">
        <v>602</v>
      </c>
      <c r="G2700" t="s">
        <v>28</v>
      </c>
      <c r="H2700">
        <v>4</v>
      </c>
      <c r="I2700">
        <v>11</v>
      </c>
      <c r="J2700">
        <v>2003</v>
      </c>
      <c r="K2700" t="s">
        <v>2075</v>
      </c>
      <c r="L2700">
        <v>100</v>
      </c>
      <c r="M2700" t="s">
        <v>4604</v>
      </c>
      <c r="N2700" t="s">
        <v>582</v>
      </c>
      <c r="O2700" t="s">
        <v>583</v>
      </c>
      <c r="P2700" t="s">
        <v>584</v>
      </c>
      <c r="Q2700" t="s">
        <v>34</v>
      </c>
      <c r="R2700" t="s">
        <v>251</v>
      </c>
      <c r="S2700" t="s">
        <v>185</v>
      </c>
      <c r="T2700" t="s">
        <v>252</v>
      </c>
      <c r="U2700" t="s">
        <v>38</v>
      </c>
      <c r="V2700" t="s">
        <v>39</v>
      </c>
      <c r="W2700" t="s">
        <v>585</v>
      </c>
      <c r="X2700" t="s">
        <v>586</v>
      </c>
      <c r="Y2700" t="s">
        <v>65</v>
      </c>
    </row>
    <row r="2701" spans="1:25" x14ac:dyDescent="0.25">
      <c r="A2701">
        <v>10197</v>
      </c>
      <c r="B2701">
        <v>27</v>
      </c>
      <c r="C2701" t="s">
        <v>2565</v>
      </c>
      <c r="D2701">
        <v>10</v>
      </c>
      <c r="E2701" t="s">
        <v>4615</v>
      </c>
      <c r="F2701" t="s">
        <v>610</v>
      </c>
      <c r="G2701" t="s">
        <v>28</v>
      </c>
      <c r="H2701">
        <v>4</v>
      </c>
      <c r="I2701">
        <v>11</v>
      </c>
      <c r="J2701">
        <v>2003</v>
      </c>
      <c r="K2701" t="s">
        <v>2075</v>
      </c>
      <c r="L2701">
        <v>100</v>
      </c>
      <c r="M2701" t="s">
        <v>4604</v>
      </c>
      <c r="N2701" t="s">
        <v>611</v>
      </c>
      <c r="O2701" t="s">
        <v>612</v>
      </c>
      <c r="P2701" t="s">
        <v>613</v>
      </c>
      <c r="Q2701" t="s">
        <v>34</v>
      </c>
      <c r="R2701" t="s">
        <v>614</v>
      </c>
      <c r="S2701" t="s">
        <v>34</v>
      </c>
      <c r="T2701" t="s">
        <v>615</v>
      </c>
      <c r="U2701" t="s">
        <v>273</v>
      </c>
      <c r="V2701" t="s">
        <v>52</v>
      </c>
      <c r="W2701" t="s">
        <v>616</v>
      </c>
      <c r="X2701" t="s">
        <v>617</v>
      </c>
      <c r="Y2701" t="s">
        <v>42</v>
      </c>
    </row>
    <row r="2702" spans="1:25" x14ac:dyDescent="0.25">
      <c r="A2702">
        <v>10208</v>
      </c>
      <c r="B2702">
        <v>37</v>
      </c>
      <c r="C2702" t="s">
        <v>77</v>
      </c>
      <c r="D2702">
        <v>4</v>
      </c>
      <c r="E2702" t="s">
        <v>4616</v>
      </c>
      <c r="F2702" t="s">
        <v>900</v>
      </c>
      <c r="G2702" t="s">
        <v>28</v>
      </c>
      <c r="H2702">
        <v>1</v>
      </c>
      <c r="I2702">
        <v>1</v>
      </c>
      <c r="J2702">
        <v>2004</v>
      </c>
      <c r="K2702" t="s">
        <v>2075</v>
      </c>
      <c r="L2702">
        <v>100</v>
      </c>
      <c r="M2702" t="s">
        <v>4604</v>
      </c>
      <c r="N2702" t="s">
        <v>338</v>
      </c>
      <c r="O2702" t="s">
        <v>339</v>
      </c>
      <c r="P2702" t="s">
        <v>340</v>
      </c>
      <c r="Q2702" t="s">
        <v>34</v>
      </c>
      <c r="R2702" t="s">
        <v>341</v>
      </c>
      <c r="S2702" t="s">
        <v>34</v>
      </c>
      <c r="T2702" t="s">
        <v>342</v>
      </c>
      <c r="U2702" t="s">
        <v>51</v>
      </c>
      <c r="V2702" t="s">
        <v>52</v>
      </c>
      <c r="W2702" t="s">
        <v>343</v>
      </c>
      <c r="X2702" t="s">
        <v>344</v>
      </c>
      <c r="Y2702" t="s">
        <v>65</v>
      </c>
    </row>
    <row r="2703" spans="1:25" x14ac:dyDescent="0.25">
      <c r="A2703">
        <v>10222</v>
      </c>
      <c r="B2703">
        <v>38</v>
      </c>
      <c r="C2703" t="s">
        <v>77</v>
      </c>
      <c r="D2703">
        <v>16</v>
      </c>
      <c r="E2703" t="s">
        <v>4617</v>
      </c>
      <c r="F2703" t="s">
        <v>626</v>
      </c>
      <c r="G2703" t="s">
        <v>28</v>
      </c>
      <c r="H2703">
        <v>1</v>
      </c>
      <c r="I2703">
        <v>2</v>
      </c>
      <c r="J2703">
        <v>2004</v>
      </c>
      <c r="K2703" t="s">
        <v>2075</v>
      </c>
      <c r="L2703">
        <v>100</v>
      </c>
      <c r="M2703" t="s">
        <v>4604</v>
      </c>
      <c r="N2703" t="s">
        <v>627</v>
      </c>
      <c r="O2703" t="s">
        <v>628</v>
      </c>
      <c r="P2703" t="s">
        <v>629</v>
      </c>
      <c r="Q2703" t="s">
        <v>34</v>
      </c>
      <c r="R2703" t="s">
        <v>630</v>
      </c>
      <c r="S2703" t="s">
        <v>73</v>
      </c>
      <c r="T2703" t="s">
        <v>631</v>
      </c>
      <c r="U2703" t="s">
        <v>38</v>
      </c>
      <c r="V2703" t="s">
        <v>39</v>
      </c>
      <c r="W2703" t="s">
        <v>362</v>
      </c>
      <c r="X2703" t="s">
        <v>422</v>
      </c>
      <c r="Y2703" t="s">
        <v>65</v>
      </c>
    </row>
    <row r="2704" spans="1:25" x14ac:dyDescent="0.25">
      <c r="A2704">
        <v>10232</v>
      </c>
      <c r="B2704">
        <v>48</v>
      </c>
      <c r="C2704" t="s">
        <v>4618</v>
      </c>
      <c r="D2704">
        <v>1</v>
      </c>
      <c r="E2704" t="s">
        <v>4619</v>
      </c>
      <c r="F2704" t="s">
        <v>2174</v>
      </c>
      <c r="G2704" t="s">
        <v>28</v>
      </c>
      <c r="H2704">
        <v>1</v>
      </c>
      <c r="I2704">
        <v>3</v>
      </c>
      <c r="J2704">
        <v>2004</v>
      </c>
      <c r="K2704" t="s">
        <v>2075</v>
      </c>
      <c r="L2704">
        <v>100</v>
      </c>
      <c r="M2704" t="s">
        <v>4604</v>
      </c>
      <c r="N2704" t="s">
        <v>666</v>
      </c>
      <c r="O2704" t="s">
        <v>667</v>
      </c>
      <c r="P2704" t="s">
        <v>668</v>
      </c>
      <c r="Q2704" t="s">
        <v>34</v>
      </c>
      <c r="R2704" t="s">
        <v>669</v>
      </c>
      <c r="S2704" t="s">
        <v>670</v>
      </c>
      <c r="T2704" t="s">
        <v>671</v>
      </c>
      <c r="U2704" t="s">
        <v>262</v>
      </c>
      <c r="V2704" t="s">
        <v>52</v>
      </c>
      <c r="W2704" t="s">
        <v>672</v>
      </c>
      <c r="X2704" t="s">
        <v>673</v>
      </c>
      <c r="Y2704" t="s">
        <v>65</v>
      </c>
    </row>
    <row r="2705" spans="1:25" x14ac:dyDescent="0.25">
      <c r="A2705">
        <v>10248</v>
      </c>
      <c r="B2705">
        <v>30</v>
      </c>
      <c r="C2705" t="s">
        <v>77</v>
      </c>
      <c r="D2705">
        <v>7</v>
      </c>
      <c r="E2705" t="s">
        <v>4620</v>
      </c>
      <c r="F2705" t="s">
        <v>633</v>
      </c>
      <c r="G2705" t="s">
        <v>591</v>
      </c>
      <c r="H2705">
        <v>2</v>
      </c>
      <c r="I2705">
        <v>5</v>
      </c>
      <c r="J2705">
        <v>2004</v>
      </c>
      <c r="K2705" t="s">
        <v>2075</v>
      </c>
      <c r="L2705">
        <v>100</v>
      </c>
      <c r="M2705" t="s">
        <v>4604</v>
      </c>
      <c r="N2705" t="s">
        <v>31</v>
      </c>
      <c r="O2705" t="s">
        <v>32</v>
      </c>
      <c r="P2705" t="s">
        <v>33</v>
      </c>
      <c r="Q2705" t="s">
        <v>34</v>
      </c>
      <c r="R2705" t="s">
        <v>35</v>
      </c>
      <c r="S2705" t="s">
        <v>36</v>
      </c>
      <c r="T2705" t="s">
        <v>37</v>
      </c>
      <c r="U2705" t="s">
        <v>38</v>
      </c>
      <c r="V2705" t="s">
        <v>39</v>
      </c>
      <c r="W2705" t="s">
        <v>40</v>
      </c>
      <c r="X2705" t="s">
        <v>41</v>
      </c>
      <c r="Y2705" t="s">
        <v>65</v>
      </c>
    </row>
    <row r="2706" spans="1:25" x14ac:dyDescent="0.25">
      <c r="A2706">
        <v>10261</v>
      </c>
      <c r="B2706">
        <v>25</v>
      </c>
      <c r="C2706" t="s">
        <v>4610</v>
      </c>
      <c r="D2706">
        <v>5</v>
      </c>
      <c r="E2706" t="s">
        <v>4621</v>
      </c>
      <c r="F2706" t="s">
        <v>635</v>
      </c>
      <c r="G2706" t="s">
        <v>28</v>
      </c>
      <c r="H2706">
        <v>2</v>
      </c>
      <c r="I2706">
        <v>6</v>
      </c>
      <c r="J2706">
        <v>2004</v>
      </c>
      <c r="K2706" t="s">
        <v>2075</v>
      </c>
      <c r="L2706">
        <v>100</v>
      </c>
      <c r="M2706" t="s">
        <v>4604</v>
      </c>
      <c r="N2706" t="s">
        <v>458</v>
      </c>
      <c r="O2706" t="s">
        <v>459</v>
      </c>
      <c r="P2706" t="s">
        <v>460</v>
      </c>
      <c r="Q2706" t="s">
        <v>34</v>
      </c>
      <c r="R2706" t="s">
        <v>461</v>
      </c>
      <c r="S2706" t="s">
        <v>462</v>
      </c>
      <c r="T2706" t="s">
        <v>463</v>
      </c>
      <c r="U2706" t="s">
        <v>353</v>
      </c>
      <c r="V2706" t="s">
        <v>39</v>
      </c>
      <c r="W2706" t="s">
        <v>464</v>
      </c>
      <c r="X2706" t="s">
        <v>465</v>
      </c>
      <c r="Y2706" t="s">
        <v>42</v>
      </c>
    </row>
    <row r="2707" spans="1:25" x14ac:dyDescent="0.25">
      <c r="A2707">
        <v>10273</v>
      </c>
      <c r="B2707">
        <v>40</v>
      </c>
      <c r="C2707" t="s">
        <v>4622</v>
      </c>
      <c r="D2707">
        <v>8</v>
      </c>
      <c r="E2707" t="s">
        <v>4623</v>
      </c>
      <c r="F2707" t="s">
        <v>637</v>
      </c>
      <c r="G2707" t="s">
        <v>28</v>
      </c>
      <c r="H2707">
        <v>3</v>
      </c>
      <c r="I2707">
        <v>7</v>
      </c>
      <c r="J2707">
        <v>2004</v>
      </c>
      <c r="K2707" t="s">
        <v>2075</v>
      </c>
      <c r="L2707">
        <v>100</v>
      </c>
      <c r="M2707" t="s">
        <v>4604</v>
      </c>
      <c r="N2707" t="s">
        <v>638</v>
      </c>
      <c r="O2707" t="s">
        <v>639</v>
      </c>
      <c r="P2707" t="s">
        <v>640</v>
      </c>
      <c r="Q2707" t="s">
        <v>34</v>
      </c>
      <c r="R2707" t="s">
        <v>641</v>
      </c>
      <c r="S2707" t="s">
        <v>34</v>
      </c>
      <c r="T2707" t="s">
        <v>642</v>
      </c>
      <c r="U2707" t="s">
        <v>643</v>
      </c>
      <c r="V2707" t="s">
        <v>52</v>
      </c>
      <c r="W2707" t="s">
        <v>644</v>
      </c>
      <c r="X2707" t="s">
        <v>645</v>
      </c>
      <c r="Y2707" t="s">
        <v>65</v>
      </c>
    </row>
    <row r="2708" spans="1:25" x14ac:dyDescent="0.25">
      <c r="A2708">
        <v>10283</v>
      </c>
      <c r="B2708">
        <v>22</v>
      </c>
      <c r="C2708" t="s">
        <v>4610</v>
      </c>
      <c r="D2708">
        <v>10</v>
      </c>
      <c r="E2708" t="s">
        <v>4624</v>
      </c>
      <c r="F2708" t="s">
        <v>647</v>
      </c>
      <c r="G2708" t="s">
        <v>28</v>
      </c>
      <c r="H2708">
        <v>3</v>
      </c>
      <c r="I2708">
        <v>8</v>
      </c>
      <c r="J2708">
        <v>2004</v>
      </c>
      <c r="K2708" t="s">
        <v>2075</v>
      </c>
      <c r="L2708">
        <v>100</v>
      </c>
      <c r="M2708" t="s">
        <v>4604</v>
      </c>
      <c r="N2708" t="s">
        <v>648</v>
      </c>
      <c r="O2708" t="s">
        <v>649</v>
      </c>
      <c r="P2708" t="s">
        <v>650</v>
      </c>
      <c r="Q2708" t="s">
        <v>34</v>
      </c>
      <c r="R2708" t="s">
        <v>651</v>
      </c>
      <c r="S2708" t="s">
        <v>351</v>
      </c>
      <c r="T2708" t="s">
        <v>652</v>
      </c>
      <c r="U2708" t="s">
        <v>353</v>
      </c>
      <c r="V2708" t="s">
        <v>39</v>
      </c>
      <c r="W2708" t="s">
        <v>653</v>
      </c>
      <c r="X2708" t="s">
        <v>264</v>
      </c>
      <c r="Y2708" t="s">
        <v>42</v>
      </c>
    </row>
    <row r="2709" spans="1:25" x14ac:dyDescent="0.25">
      <c r="A2709">
        <v>10295</v>
      </c>
      <c r="B2709">
        <v>34</v>
      </c>
      <c r="C2709" t="s">
        <v>77</v>
      </c>
      <c r="D2709">
        <v>5</v>
      </c>
      <c r="E2709" t="s">
        <v>4625</v>
      </c>
      <c r="F2709" t="s">
        <v>655</v>
      </c>
      <c r="G2709" t="s">
        <v>28</v>
      </c>
      <c r="H2709">
        <v>3</v>
      </c>
      <c r="I2709">
        <v>9</v>
      </c>
      <c r="J2709">
        <v>2004</v>
      </c>
      <c r="K2709" t="s">
        <v>2075</v>
      </c>
      <c r="L2709">
        <v>100</v>
      </c>
      <c r="M2709" t="s">
        <v>4604</v>
      </c>
      <c r="N2709" t="s">
        <v>656</v>
      </c>
      <c r="O2709" t="s">
        <v>657</v>
      </c>
      <c r="P2709" t="s">
        <v>658</v>
      </c>
      <c r="Q2709" t="s">
        <v>34</v>
      </c>
      <c r="R2709" t="s">
        <v>659</v>
      </c>
      <c r="S2709" t="s">
        <v>185</v>
      </c>
      <c r="T2709" t="s">
        <v>660</v>
      </c>
      <c r="U2709" t="s">
        <v>38</v>
      </c>
      <c r="V2709" t="s">
        <v>39</v>
      </c>
      <c r="W2709" t="s">
        <v>661</v>
      </c>
      <c r="X2709" t="s">
        <v>94</v>
      </c>
      <c r="Y2709" t="s">
        <v>65</v>
      </c>
    </row>
    <row r="2710" spans="1:25" x14ac:dyDescent="0.25">
      <c r="A2710">
        <v>10306</v>
      </c>
      <c r="B2710">
        <v>32</v>
      </c>
      <c r="C2710" t="s">
        <v>4626</v>
      </c>
      <c r="D2710">
        <v>4</v>
      </c>
      <c r="E2710" t="s">
        <v>4627</v>
      </c>
      <c r="F2710" t="s">
        <v>663</v>
      </c>
      <c r="G2710" t="s">
        <v>28</v>
      </c>
      <c r="H2710">
        <v>4</v>
      </c>
      <c r="I2710">
        <v>10</v>
      </c>
      <c r="J2710">
        <v>2004</v>
      </c>
      <c r="K2710" t="s">
        <v>2075</v>
      </c>
      <c r="L2710">
        <v>100</v>
      </c>
      <c r="M2710" t="s">
        <v>4604</v>
      </c>
      <c r="N2710" t="s">
        <v>927</v>
      </c>
      <c r="O2710" t="s">
        <v>928</v>
      </c>
      <c r="P2710" t="s">
        <v>929</v>
      </c>
      <c r="Q2710" t="s">
        <v>34</v>
      </c>
      <c r="R2710" t="s">
        <v>930</v>
      </c>
      <c r="S2710" t="s">
        <v>34</v>
      </c>
      <c r="T2710" t="s">
        <v>931</v>
      </c>
      <c r="U2710" t="s">
        <v>262</v>
      </c>
      <c r="V2710" t="s">
        <v>52</v>
      </c>
      <c r="W2710" t="s">
        <v>932</v>
      </c>
      <c r="X2710" t="s">
        <v>137</v>
      </c>
      <c r="Y2710" t="s">
        <v>42</v>
      </c>
    </row>
    <row r="2711" spans="1:25" x14ac:dyDescent="0.25">
      <c r="A2711">
        <v>10315</v>
      </c>
      <c r="B2711">
        <v>31</v>
      </c>
      <c r="C2711" t="s">
        <v>4622</v>
      </c>
      <c r="D2711">
        <v>3</v>
      </c>
      <c r="E2711" t="s">
        <v>4628</v>
      </c>
      <c r="F2711" t="s">
        <v>2592</v>
      </c>
      <c r="G2711" t="s">
        <v>28</v>
      </c>
      <c r="H2711">
        <v>4</v>
      </c>
      <c r="I2711">
        <v>10</v>
      </c>
      <c r="J2711">
        <v>2004</v>
      </c>
      <c r="K2711" t="s">
        <v>2075</v>
      </c>
      <c r="L2711">
        <v>100</v>
      </c>
      <c r="M2711" t="s">
        <v>4604</v>
      </c>
      <c r="N2711" t="s">
        <v>172</v>
      </c>
      <c r="O2711" t="s">
        <v>173</v>
      </c>
      <c r="P2711" t="s">
        <v>174</v>
      </c>
      <c r="Q2711" t="s">
        <v>34</v>
      </c>
      <c r="R2711" t="s">
        <v>175</v>
      </c>
      <c r="S2711" t="s">
        <v>34</v>
      </c>
      <c r="T2711" t="s">
        <v>176</v>
      </c>
      <c r="U2711" t="s">
        <v>51</v>
      </c>
      <c r="V2711" t="s">
        <v>52</v>
      </c>
      <c r="W2711" t="s">
        <v>177</v>
      </c>
      <c r="X2711" t="s">
        <v>178</v>
      </c>
      <c r="Y2711" t="s">
        <v>42</v>
      </c>
    </row>
    <row r="2712" spans="1:25" x14ac:dyDescent="0.25">
      <c r="A2712">
        <v>10327</v>
      </c>
      <c r="B2712">
        <v>43</v>
      </c>
      <c r="C2712" t="s">
        <v>4629</v>
      </c>
      <c r="D2712">
        <v>2</v>
      </c>
      <c r="E2712" t="s">
        <v>4630</v>
      </c>
      <c r="F2712" t="s">
        <v>1540</v>
      </c>
      <c r="G2712" t="s">
        <v>724</v>
      </c>
      <c r="H2712">
        <v>4</v>
      </c>
      <c r="I2712">
        <v>11</v>
      </c>
      <c r="J2712">
        <v>2004</v>
      </c>
      <c r="K2712" t="s">
        <v>2075</v>
      </c>
      <c r="L2712">
        <v>100</v>
      </c>
      <c r="M2712" t="s">
        <v>4604</v>
      </c>
      <c r="N2712" t="s">
        <v>562</v>
      </c>
      <c r="O2712" t="s">
        <v>563</v>
      </c>
      <c r="P2712" t="s">
        <v>564</v>
      </c>
      <c r="Q2712" t="s">
        <v>34</v>
      </c>
      <c r="R2712" t="s">
        <v>565</v>
      </c>
      <c r="S2712" t="s">
        <v>34</v>
      </c>
      <c r="T2712" t="s">
        <v>566</v>
      </c>
      <c r="U2712" t="s">
        <v>567</v>
      </c>
      <c r="V2712" t="s">
        <v>52</v>
      </c>
      <c r="W2712" t="s">
        <v>568</v>
      </c>
      <c r="X2712" t="s">
        <v>569</v>
      </c>
      <c r="Y2712" t="s">
        <v>65</v>
      </c>
    </row>
    <row r="2713" spans="1:25" x14ac:dyDescent="0.25">
      <c r="A2713">
        <v>10337</v>
      </c>
      <c r="B2713">
        <v>31</v>
      </c>
      <c r="C2713" t="s">
        <v>1126</v>
      </c>
      <c r="D2713">
        <v>1</v>
      </c>
      <c r="E2713" t="s">
        <v>4631</v>
      </c>
      <c r="F2713" t="s">
        <v>679</v>
      </c>
      <c r="G2713" t="s">
        <v>28</v>
      </c>
      <c r="H2713">
        <v>4</v>
      </c>
      <c r="I2713">
        <v>11</v>
      </c>
      <c r="J2713">
        <v>2004</v>
      </c>
      <c r="K2713" t="s">
        <v>2075</v>
      </c>
      <c r="L2713">
        <v>100</v>
      </c>
      <c r="M2713" t="s">
        <v>4604</v>
      </c>
      <c r="N2713" t="s">
        <v>312</v>
      </c>
      <c r="O2713" t="s">
        <v>313</v>
      </c>
      <c r="P2713" t="s">
        <v>314</v>
      </c>
      <c r="Q2713" t="s">
        <v>315</v>
      </c>
      <c r="R2713" t="s">
        <v>35</v>
      </c>
      <c r="S2713" t="s">
        <v>36</v>
      </c>
      <c r="T2713" t="s">
        <v>37</v>
      </c>
      <c r="U2713" t="s">
        <v>38</v>
      </c>
      <c r="V2713" t="s">
        <v>39</v>
      </c>
      <c r="W2713" t="s">
        <v>187</v>
      </c>
      <c r="X2713" t="s">
        <v>316</v>
      </c>
      <c r="Y2713" t="s">
        <v>42</v>
      </c>
    </row>
    <row r="2714" spans="1:25" x14ac:dyDescent="0.25">
      <c r="A2714">
        <v>10350</v>
      </c>
      <c r="B2714">
        <v>31</v>
      </c>
      <c r="C2714" t="s">
        <v>4315</v>
      </c>
      <c r="D2714">
        <v>13</v>
      </c>
      <c r="E2714" t="s">
        <v>4632</v>
      </c>
      <c r="F2714" t="s">
        <v>682</v>
      </c>
      <c r="G2714" t="s">
        <v>28</v>
      </c>
      <c r="H2714">
        <v>4</v>
      </c>
      <c r="I2714">
        <v>12</v>
      </c>
      <c r="J2714">
        <v>2004</v>
      </c>
      <c r="K2714" t="s">
        <v>2075</v>
      </c>
      <c r="L2714">
        <v>100</v>
      </c>
      <c r="M2714" t="s">
        <v>4604</v>
      </c>
      <c r="N2714" t="s">
        <v>268</v>
      </c>
      <c r="O2714" t="s">
        <v>269</v>
      </c>
      <c r="P2714" t="s">
        <v>270</v>
      </c>
      <c r="Q2714" t="s">
        <v>34</v>
      </c>
      <c r="R2714" t="s">
        <v>271</v>
      </c>
      <c r="S2714" t="s">
        <v>34</v>
      </c>
      <c r="T2714" t="s">
        <v>272</v>
      </c>
      <c r="U2714" t="s">
        <v>273</v>
      </c>
      <c r="V2714" t="s">
        <v>52</v>
      </c>
      <c r="W2714" t="s">
        <v>274</v>
      </c>
      <c r="X2714" t="s">
        <v>275</v>
      </c>
      <c r="Y2714" t="s">
        <v>42</v>
      </c>
    </row>
    <row r="2715" spans="1:25" x14ac:dyDescent="0.25">
      <c r="A2715">
        <v>10373</v>
      </c>
      <c r="B2715">
        <v>34</v>
      </c>
      <c r="C2715" t="s">
        <v>472</v>
      </c>
      <c r="D2715">
        <v>2</v>
      </c>
      <c r="E2715" t="s">
        <v>4633</v>
      </c>
      <c r="F2715" t="s">
        <v>687</v>
      </c>
      <c r="G2715" t="s">
        <v>28</v>
      </c>
      <c r="H2715">
        <v>1</v>
      </c>
      <c r="I2715">
        <v>1</v>
      </c>
      <c r="J2715">
        <v>2005</v>
      </c>
      <c r="K2715" t="s">
        <v>2075</v>
      </c>
      <c r="L2715">
        <v>100</v>
      </c>
      <c r="M2715" t="s">
        <v>4604</v>
      </c>
      <c r="N2715" t="s">
        <v>688</v>
      </c>
      <c r="O2715" t="s">
        <v>689</v>
      </c>
      <c r="P2715" t="s">
        <v>690</v>
      </c>
      <c r="Q2715" t="s">
        <v>34</v>
      </c>
      <c r="R2715" t="s">
        <v>691</v>
      </c>
      <c r="S2715" t="s">
        <v>34</v>
      </c>
      <c r="T2715" t="s">
        <v>692</v>
      </c>
      <c r="U2715" t="s">
        <v>196</v>
      </c>
      <c r="V2715" t="s">
        <v>52</v>
      </c>
      <c r="W2715" t="s">
        <v>693</v>
      </c>
      <c r="X2715" t="s">
        <v>694</v>
      </c>
      <c r="Y2715" t="s">
        <v>65</v>
      </c>
    </row>
    <row r="2716" spans="1:25" x14ac:dyDescent="0.25">
      <c r="A2716">
        <v>10386</v>
      </c>
      <c r="B2716">
        <v>45</v>
      </c>
      <c r="C2716" t="s">
        <v>4634</v>
      </c>
      <c r="D2716">
        <v>2</v>
      </c>
      <c r="E2716" t="s">
        <v>4635</v>
      </c>
      <c r="F2716" t="s">
        <v>1557</v>
      </c>
      <c r="G2716" t="s">
        <v>724</v>
      </c>
      <c r="H2716">
        <v>1</v>
      </c>
      <c r="I2716">
        <v>3</v>
      </c>
      <c r="J2716">
        <v>2005</v>
      </c>
      <c r="K2716" t="s">
        <v>2075</v>
      </c>
      <c r="L2716">
        <v>100</v>
      </c>
      <c r="M2716" t="s">
        <v>4604</v>
      </c>
      <c r="N2716" t="s">
        <v>268</v>
      </c>
      <c r="O2716" t="s">
        <v>269</v>
      </c>
      <c r="P2716" t="s">
        <v>270</v>
      </c>
      <c r="Q2716" t="s">
        <v>34</v>
      </c>
      <c r="R2716" t="s">
        <v>271</v>
      </c>
      <c r="S2716" t="s">
        <v>34</v>
      </c>
      <c r="T2716" t="s">
        <v>272</v>
      </c>
      <c r="U2716" t="s">
        <v>273</v>
      </c>
      <c r="V2716" t="s">
        <v>52</v>
      </c>
      <c r="W2716" t="s">
        <v>274</v>
      </c>
      <c r="X2716" t="s">
        <v>275</v>
      </c>
      <c r="Y2716" t="s">
        <v>65</v>
      </c>
    </row>
    <row r="2717" spans="1:25" x14ac:dyDescent="0.25">
      <c r="A2717">
        <v>10397</v>
      </c>
      <c r="B2717">
        <v>48</v>
      </c>
      <c r="C2717" t="s">
        <v>77</v>
      </c>
      <c r="D2717">
        <v>3</v>
      </c>
      <c r="E2717" t="s">
        <v>4636</v>
      </c>
      <c r="F2717" t="s">
        <v>4391</v>
      </c>
      <c r="G2717" t="s">
        <v>28</v>
      </c>
      <c r="H2717">
        <v>1</v>
      </c>
      <c r="I2717">
        <v>3</v>
      </c>
      <c r="J2717">
        <v>2005</v>
      </c>
      <c r="K2717" t="s">
        <v>2075</v>
      </c>
      <c r="L2717">
        <v>100</v>
      </c>
      <c r="M2717" t="s">
        <v>4604</v>
      </c>
      <c r="N2717" t="s">
        <v>594</v>
      </c>
      <c r="O2717" t="s">
        <v>595</v>
      </c>
      <c r="P2717" t="s">
        <v>596</v>
      </c>
      <c r="Q2717" t="s">
        <v>34</v>
      </c>
      <c r="R2717" t="s">
        <v>597</v>
      </c>
      <c r="S2717" t="s">
        <v>34</v>
      </c>
      <c r="T2717" t="s">
        <v>598</v>
      </c>
      <c r="U2717" t="s">
        <v>51</v>
      </c>
      <c r="V2717" t="s">
        <v>52</v>
      </c>
      <c r="W2717" t="s">
        <v>599</v>
      </c>
      <c r="X2717" t="s">
        <v>600</v>
      </c>
      <c r="Y2717" t="s">
        <v>65</v>
      </c>
    </row>
    <row r="2718" spans="1:25" x14ac:dyDescent="0.25">
      <c r="A2718">
        <v>10414</v>
      </c>
      <c r="B2718">
        <v>28</v>
      </c>
      <c r="C2718" t="s">
        <v>77</v>
      </c>
      <c r="D2718">
        <v>7</v>
      </c>
      <c r="E2718" t="s">
        <v>4637</v>
      </c>
      <c r="F2718" t="s">
        <v>707</v>
      </c>
      <c r="G2718" t="s">
        <v>708</v>
      </c>
      <c r="H2718">
        <v>2</v>
      </c>
      <c r="I2718">
        <v>5</v>
      </c>
      <c r="J2718">
        <v>2005</v>
      </c>
      <c r="K2718" t="s">
        <v>2075</v>
      </c>
      <c r="L2718">
        <v>100</v>
      </c>
      <c r="M2718" t="s">
        <v>4604</v>
      </c>
      <c r="N2718" t="s">
        <v>656</v>
      </c>
      <c r="O2718" t="s">
        <v>657</v>
      </c>
      <c r="P2718" t="s">
        <v>658</v>
      </c>
      <c r="Q2718" t="s">
        <v>34</v>
      </c>
      <c r="R2718" t="s">
        <v>659</v>
      </c>
      <c r="S2718" t="s">
        <v>185</v>
      </c>
      <c r="T2718" t="s">
        <v>660</v>
      </c>
      <c r="U2718" t="s">
        <v>38</v>
      </c>
      <c r="V2718" t="s">
        <v>39</v>
      </c>
      <c r="W2718" t="s">
        <v>661</v>
      </c>
      <c r="X2718" t="s">
        <v>94</v>
      </c>
      <c r="Y2718" t="s">
        <v>65</v>
      </c>
    </row>
    <row r="2719" spans="1:25" x14ac:dyDescent="0.25">
      <c r="A2719">
        <v>10105</v>
      </c>
      <c r="B2719">
        <v>22</v>
      </c>
      <c r="C2719" t="s">
        <v>77</v>
      </c>
      <c r="D2719">
        <v>7</v>
      </c>
      <c r="E2719" t="s">
        <v>4638</v>
      </c>
      <c r="F2719" t="s">
        <v>560</v>
      </c>
      <c r="G2719" t="s">
        <v>28</v>
      </c>
      <c r="H2719">
        <v>1</v>
      </c>
      <c r="I2719">
        <v>2</v>
      </c>
      <c r="J2719">
        <v>2003</v>
      </c>
      <c r="K2719" t="s">
        <v>2075</v>
      </c>
      <c r="L2719">
        <v>99</v>
      </c>
      <c r="M2719" t="s">
        <v>4639</v>
      </c>
      <c r="N2719" t="s">
        <v>562</v>
      </c>
      <c r="O2719" t="s">
        <v>563</v>
      </c>
      <c r="P2719" t="s">
        <v>564</v>
      </c>
      <c r="Q2719" t="s">
        <v>34</v>
      </c>
      <c r="R2719" t="s">
        <v>565</v>
      </c>
      <c r="S2719" t="s">
        <v>34</v>
      </c>
      <c r="T2719" t="s">
        <v>566</v>
      </c>
      <c r="U2719" t="s">
        <v>567</v>
      </c>
      <c r="V2719" t="s">
        <v>52</v>
      </c>
      <c r="W2719" t="s">
        <v>568</v>
      </c>
      <c r="X2719" t="s">
        <v>569</v>
      </c>
      <c r="Y2719" t="s">
        <v>42</v>
      </c>
    </row>
    <row r="2720" spans="1:25" x14ac:dyDescent="0.25">
      <c r="A2720">
        <v>10117</v>
      </c>
      <c r="B2720">
        <v>45</v>
      </c>
      <c r="C2720" t="s">
        <v>4640</v>
      </c>
      <c r="D2720">
        <v>1</v>
      </c>
      <c r="E2720" t="s">
        <v>4641</v>
      </c>
      <c r="F2720" t="s">
        <v>882</v>
      </c>
      <c r="G2720" t="s">
        <v>28</v>
      </c>
      <c r="H2720">
        <v>2</v>
      </c>
      <c r="I2720">
        <v>4</v>
      </c>
      <c r="J2720">
        <v>2003</v>
      </c>
      <c r="K2720" t="s">
        <v>2075</v>
      </c>
      <c r="L2720">
        <v>99</v>
      </c>
      <c r="M2720" t="s">
        <v>4639</v>
      </c>
      <c r="N2720" t="s">
        <v>302</v>
      </c>
      <c r="O2720" t="s">
        <v>303</v>
      </c>
      <c r="P2720" t="s">
        <v>304</v>
      </c>
      <c r="Q2720" t="s">
        <v>34</v>
      </c>
      <c r="R2720" t="s">
        <v>305</v>
      </c>
      <c r="S2720" t="s">
        <v>34</v>
      </c>
      <c r="T2720" t="s">
        <v>306</v>
      </c>
      <c r="U2720" t="s">
        <v>305</v>
      </c>
      <c r="V2720" t="s">
        <v>307</v>
      </c>
      <c r="W2720" t="s">
        <v>308</v>
      </c>
      <c r="X2720" t="s">
        <v>309</v>
      </c>
      <c r="Y2720" t="s">
        <v>65</v>
      </c>
    </row>
    <row r="2721" spans="1:25" x14ac:dyDescent="0.25">
      <c r="A2721">
        <v>10129</v>
      </c>
      <c r="B2721">
        <v>30</v>
      </c>
      <c r="C2721" t="s">
        <v>4642</v>
      </c>
      <c r="D2721">
        <v>7</v>
      </c>
      <c r="E2721" t="s">
        <v>4643</v>
      </c>
      <c r="F2721" t="s">
        <v>573</v>
      </c>
      <c r="G2721" t="s">
        <v>28</v>
      </c>
      <c r="H2721">
        <v>2</v>
      </c>
      <c r="I2721">
        <v>6</v>
      </c>
      <c r="J2721">
        <v>2003</v>
      </c>
      <c r="K2721" t="s">
        <v>2075</v>
      </c>
      <c r="L2721">
        <v>99</v>
      </c>
      <c r="M2721" t="s">
        <v>4639</v>
      </c>
      <c r="N2721" t="s">
        <v>574</v>
      </c>
      <c r="O2721" t="s">
        <v>575</v>
      </c>
      <c r="P2721" t="s">
        <v>576</v>
      </c>
      <c r="Q2721" t="s">
        <v>34</v>
      </c>
      <c r="R2721" t="s">
        <v>577</v>
      </c>
      <c r="S2721" t="s">
        <v>34</v>
      </c>
      <c r="T2721" t="s">
        <v>578</v>
      </c>
      <c r="U2721" t="s">
        <v>262</v>
      </c>
      <c r="V2721" t="s">
        <v>52</v>
      </c>
      <c r="W2721" t="s">
        <v>84</v>
      </c>
      <c r="X2721" t="s">
        <v>579</v>
      </c>
      <c r="Y2721" t="s">
        <v>42</v>
      </c>
    </row>
    <row r="2722" spans="1:25" x14ac:dyDescent="0.25">
      <c r="A2722">
        <v>10142</v>
      </c>
      <c r="B2722">
        <v>38</v>
      </c>
      <c r="C2722" t="s">
        <v>4642</v>
      </c>
      <c r="D2722">
        <v>4</v>
      </c>
      <c r="E2722" t="s">
        <v>4644</v>
      </c>
      <c r="F2722" t="s">
        <v>891</v>
      </c>
      <c r="G2722" t="s">
        <v>28</v>
      </c>
      <c r="H2722">
        <v>3</v>
      </c>
      <c r="I2722">
        <v>8</v>
      </c>
      <c r="J2722">
        <v>2003</v>
      </c>
      <c r="K2722" t="s">
        <v>2075</v>
      </c>
      <c r="L2722">
        <v>99</v>
      </c>
      <c r="M2722" t="s">
        <v>4639</v>
      </c>
      <c r="N2722" t="s">
        <v>417</v>
      </c>
      <c r="O2722" t="s">
        <v>418</v>
      </c>
      <c r="P2722" t="s">
        <v>419</v>
      </c>
      <c r="Q2722" t="s">
        <v>34</v>
      </c>
      <c r="R2722" t="s">
        <v>420</v>
      </c>
      <c r="S2722" t="s">
        <v>73</v>
      </c>
      <c r="T2722" t="s">
        <v>167</v>
      </c>
      <c r="U2722" t="s">
        <v>38</v>
      </c>
      <c r="V2722" t="s">
        <v>39</v>
      </c>
      <c r="W2722" t="s">
        <v>421</v>
      </c>
      <c r="X2722" t="s">
        <v>422</v>
      </c>
      <c r="Y2722" t="s">
        <v>65</v>
      </c>
    </row>
    <row r="2723" spans="1:25" x14ac:dyDescent="0.25">
      <c r="A2723">
        <v>10153</v>
      </c>
      <c r="B2723">
        <v>20</v>
      </c>
      <c r="C2723" t="s">
        <v>77</v>
      </c>
      <c r="D2723">
        <v>3</v>
      </c>
      <c r="E2723" t="s">
        <v>4645</v>
      </c>
      <c r="F2723" t="s">
        <v>893</v>
      </c>
      <c r="G2723" t="s">
        <v>28</v>
      </c>
      <c r="H2723">
        <v>3</v>
      </c>
      <c r="I2723">
        <v>9</v>
      </c>
      <c r="J2723">
        <v>2003</v>
      </c>
      <c r="K2723" t="s">
        <v>2075</v>
      </c>
      <c r="L2723">
        <v>99</v>
      </c>
      <c r="M2723" t="s">
        <v>4639</v>
      </c>
      <c r="N2723" t="s">
        <v>268</v>
      </c>
      <c r="O2723" t="s">
        <v>269</v>
      </c>
      <c r="P2723" t="s">
        <v>270</v>
      </c>
      <c r="Q2723" t="s">
        <v>34</v>
      </c>
      <c r="R2723" t="s">
        <v>271</v>
      </c>
      <c r="S2723" t="s">
        <v>34</v>
      </c>
      <c r="T2723" t="s">
        <v>272</v>
      </c>
      <c r="U2723" t="s">
        <v>273</v>
      </c>
      <c r="V2723" t="s">
        <v>52</v>
      </c>
      <c r="W2723" t="s">
        <v>274</v>
      </c>
      <c r="X2723" t="s">
        <v>275</v>
      </c>
      <c r="Y2723" t="s">
        <v>42</v>
      </c>
    </row>
    <row r="2724" spans="1:25" x14ac:dyDescent="0.25">
      <c r="A2724">
        <v>10167</v>
      </c>
      <c r="B2724">
        <v>28</v>
      </c>
      <c r="C2724" t="s">
        <v>77</v>
      </c>
      <c r="D2724">
        <v>14</v>
      </c>
      <c r="E2724" t="s">
        <v>431</v>
      </c>
      <c r="F2724" t="s">
        <v>590</v>
      </c>
      <c r="G2724" t="s">
        <v>591</v>
      </c>
      <c r="H2724">
        <v>4</v>
      </c>
      <c r="I2724">
        <v>10</v>
      </c>
      <c r="J2724">
        <v>2003</v>
      </c>
      <c r="K2724" t="s">
        <v>2075</v>
      </c>
      <c r="L2724">
        <v>99</v>
      </c>
      <c r="M2724" t="s">
        <v>4639</v>
      </c>
      <c r="N2724" t="s">
        <v>401</v>
      </c>
      <c r="O2724" t="s">
        <v>402</v>
      </c>
      <c r="P2724" t="s">
        <v>403</v>
      </c>
      <c r="Q2724" t="s">
        <v>34</v>
      </c>
      <c r="R2724" t="s">
        <v>404</v>
      </c>
      <c r="S2724" t="s">
        <v>34</v>
      </c>
      <c r="T2724" t="s">
        <v>405</v>
      </c>
      <c r="U2724" t="s">
        <v>287</v>
      </c>
      <c r="V2724" t="s">
        <v>52</v>
      </c>
      <c r="W2724" t="s">
        <v>406</v>
      </c>
      <c r="X2724" t="s">
        <v>316</v>
      </c>
      <c r="Y2724" t="s">
        <v>65</v>
      </c>
    </row>
    <row r="2725" spans="1:25" x14ac:dyDescent="0.25">
      <c r="A2725">
        <v>10177</v>
      </c>
      <c r="B2725">
        <v>24</v>
      </c>
      <c r="C2725" t="s">
        <v>77</v>
      </c>
      <c r="D2725">
        <v>5</v>
      </c>
      <c r="E2725" t="s">
        <v>4646</v>
      </c>
      <c r="F2725" t="s">
        <v>2167</v>
      </c>
      <c r="G2725" t="s">
        <v>28</v>
      </c>
      <c r="H2725">
        <v>4</v>
      </c>
      <c r="I2725">
        <v>11</v>
      </c>
      <c r="J2725">
        <v>2003</v>
      </c>
      <c r="K2725" t="s">
        <v>2075</v>
      </c>
      <c r="L2725">
        <v>99</v>
      </c>
      <c r="M2725" t="s">
        <v>4639</v>
      </c>
      <c r="N2725" t="s">
        <v>914</v>
      </c>
      <c r="O2725" t="s">
        <v>915</v>
      </c>
      <c r="P2725" t="s">
        <v>916</v>
      </c>
      <c r="Q2725" t="s">
        <v>34</v>
      </c>
      <c r="R2725" t="s">
        <v>271</v>
      </c>
      <c r="S2725" t="s">
        <v>34</v>
      </c>
      <c r="T2725" t="s">
        <v>295</v>
      </c>
      <c r="U2725" t="s">
        <v>273</v>
      </c>
      <c r="V2725" t="s">
        <v>52</v>
      </c>
      <c r="W2725" t="s">
        <v>917</v>
      </c>
      <c r="X2725" t="s">
        <v>918</v>
      </c>
      <c r="Y2725" t="s">
        <v>42</v>
      </c>
    </row>
    <row r="2726" spans="1:25" x14ac:dyDescent="0.25">
      <c r="A2726">
        <v>10185</v>
      </c>
      <c r="B2726">
        <v>22</v>
      </c>
      <c r="C2726" t="s">
        <v>4647</v>
      </c>
      <c r="D2726">
        <v>5</v>
      </c>
      <c r="E2726" t="s">
        <v>4648</v>
      </c>
      <c r="F2726" t="s">
        <v>602</v>
      </c>
      <c r="G2726" t="s">
        <v>28</v>
      </c>
      <c r="H2726">
        <v>4</v>
      </c>
      <c r="I2726">
        <v>11</v>
      </c>
      <c r="J2726">
        <v>2003</v>
      </c>
      <c r="K2726" t="s">
        <v>2075</v>
      </c>
      <c r="L2726">
        <v>99</v>
      </c>
      <c r="M2726" t="s">
        <v>4639</v>
      </c>
      <c r="N2726" t="s">
        <v>582</v>
      </c>
      <c r="O2726" t="s">
        <v>583</v>
      </c>
      <c r="P2726" t="s">
        <v>584</v>
      </c>
      <c r="Q2726" t="s">
        <v>34</v>
      </c>
      <c r="R2726" t="s">
        <v>251</v>
      </c>
      <c r="S2726" t="s">
        <v>185</v>
      </c>
      <c r="T2726" t="s">
        <v>252</v>
      </c>
      <c r="U2726" t="s">
        <v>38</v>
      </c>
      <c r="V2726" t="s">
        <v>39</v>
      </c>
      <c r="W2726" t="s">
        <v>585</v>
      </c>
      <c r="X2726" t="s">
        <v>586</v>
      </c>
      <c r="Y2726" t="s">
        <v>42</v>
      </c>
    </row>
    <row r="2727" spans="1:25" x14ac:dyDescent="0.25">
      <c r="A2727">
        <v>10197</v>
      </c>
      <c r="B2727">
        <v>35</v>
      </c>
      <c r="C2727" t="s">
        <v>4649</v>
      </c>
      <c r="D2727">
        <v>11</v>
      </c>
      <c r="E2727" t="s">
        <v>4650</v>
      </c>
      <c r="F2727" t="s">
        <v>610</v>
      </c>
      <c r="G2727" t="s">
        <v>28</v>
      </c>
      <c r="H2727">
        <v>4</v>
      </c>
      <c r="I2727">
        <v>11</v>
      </c>
      <c r="J2727">
        <v>2003</v>
      </c>
      <c r="K2727" t="s">
        <v>2075</v>
      </c>
      <c r="L2727">
        <v>99</v>
      </c>
      <c r="M2727" t="s">
        <v>4639</v>
      </c>
      <c r="N2727" t="s">
        <v>611</v>
      </c>
      <c r="O2727" t="s">
        <v>612</v>
      </c>
      <c r="P2727" t="s">
        <v>613</v>
      </c>
      <c r="Q2727" t="s">
        <v>34</v>
      </c>
      <c r="R2727" t="s">
        <v>614</v>
      </c>
      <c r="S2727" t="s">
        <v>34</v>
      </c>
      <c r="T2727" t="s">
        <v>615</v>
      </c>
      <c r="U2727" t="s">
        <v>273</v>
      </c>
      <c r="V2727" t="s">
        <v>52</v>
      </c>
      <c r="W2727" t="s">
        <v>616</v>
      </c>
      <c r="X2727" t="s">
        <v>617</v>
      </c>
      <c r="Y2727" t="s">
        <v>65</v>
      </c>
    </row>
    <row r="2728" spans="1:25" x14ac:dyDescent="0.25">
      <c r="A2728">
        <v>10208</v>
      </c>
      <c r="B2728">
        <v>33</v>
      </c>
      <c r="C2728" t="s">
        <v>4642</v>
      </c>
      <c r="D2728">
        <v>5</v>
      </c>
      <c r="E2728" t="s">
        <v>4651</v>
      </c>
      <c r="F2728" t="s">
        <v>900</v>
      </c>
      <c r="G2728" t="s">
        <v>28</v>
      </c>
      <c r="H2728">
        <v>1</v>
      </c>
      <c r="I2728">
        <v>1</v>
      </c>
      <c r="J2728">
        <v>2004</v>
      </c>
      <c r="K2728" t="s">
        <v>2075</v>
      </c>
      <c r="L2728">
        <v>99</v>
      </c>
      <c r="M2728" t="s">
        <v>4639</v>
      </c>
      <c r="N2728" t="s">
        <v>338</v>
      </c>
      <c r="O2728" t="s">
        <v>339</v>
      </c>
      <c r="P2728" t="s">
        <v>340</v>
      </c>
      <c r="Q2728" t="s">
        <v>34</v>
      </c>
      <c r="R2728" t="s">
        <v>341</v>
      </c>
      <c r="S2728" t="s">
        <v>34</v>
      </c>
      <c r="T2728" t="s">
        <v>342</v>
      </c>
      <c r="U2728" t="s">
        <v>51</v>
      </c>
      <c r="V2728" t="s">
        <v>52</v>
      </c>
      <c r="W2728" t="s">
        <v>343</v>
      </c>
      <c r="X2728" t="s">
        <v>344</v>
      </c>
      <c r="Y2728" t="s">
        <v>42</v>
      </c>
    </row>
    <row r="2729" spans="1:25" x14ac:dyDescent="0.25">
      <c r="A2729">
        <v>10222</v>
      </c>
      <c r="B2729">
        <v>31</v>
      </c>
      <c r="C2729" t="s">
        <v>4652</v>
      </c>
      <c r="D2729">
        <v>17</v>
      </c>
      <c r="E2729" t="s">
        <v>4653</v>
      </c>
      <c r="F2729" t="s">
        <v>626</v>
      </c>
      <c r="G2729" t="s">
        <v>28</v>
      </c>
      <c r="H2729">
        <v>1</v>
      </c>
      <c r="I2729">
        <v>2</v>
      </c>
      <c r="J2729">
        <v>2004</v>
      </c>
      <c r="K2729" t="s">
        <v>2075</v>
      </c>
      <c r="L2729">
        <v>99</v>
      </c>
      <c r="M2729" t="s">
        <v>4639</v>
      </c>
      <c r="N2729" t="s">
        <v>627</v>
      </c>
      <c r="O2729" t="s">
        <v>628</v>
      </c>
      <c r="P2729" t="s">
        <v>629</v>
      </c>
      <c r="Q2729" t="s">
        <v>34</v>
      </c>
      <c r="R2729" t="s">
        <v>630</v>
      </c>
      <c r="S2729" t="s">
        <v>73</v>
      </c>
      <c r="T2729" t="s">
        <v>631</v>
      </c>
      <c r="U2729" t="s">
        <v>38</v>
      </c>
      <c r="V2729" t="s">
        <v>39</v>
      </c>
      <c r="W2729" t="s">
        <v>362</v>
      </c>
      <c r="X2729" t="s">
        <v>422</v>
      </c>
      <c r="Y2729" t="s">
        <v>42</v>
      </c>
    </row>
    <row r="2730" spans="1:25" x14ac:dyDescent="0.25">
      <c r="A2730">
        <v>10232</v>
      </c>
      <c r="B2730">
        <v>35</v>
      </c>
      <c r="C2730" t="s">
        <v>4654</v>
      </c>
      <c r="D2730">
        <v>2</v>
      </c>
      <c r="E2730" t="s">
        <v>4655</v>
      </c>
      <c r="F2730" t="s">
        <v>2174</v>
      </c>
      <c r="G2730" t="s">
        <v>28</v>
      </c>
      <c r="H2730">
        <v>1</v>
      </c>
      <c r="I2730">
        <v>3</v>
      </c>
      <c r="J2730">
        <v>2004</v>
      </c>
      <c r="K2730" t="s">
        <v>2075</v>
      </c>
      <c r="L2730">
        <v>99</v>
      </c>
      <c r="M2730" t="s">
        <v>4639</v>
      </c>
      <c r="N2730" t="s">
        <v>666</v>
      </c>
      <c r="O2730" t="s">
        <v>667</v>
      </c>
      <c r="P2730" t="s">
        <v>668</v>
      </c>
      <c r="Q2730" t="s">
        <v>34</v>
      </c>
      <c r="R2730" t="s">
        <v>669</v>
      </c>
      <c r="S2730" t="s">
        <v>670</v>
      </c>
      <c r="T2730" t="s">
        <v>671</v>
      </c>
      <c r="U2730" t="s">
        <v>262</v>
      </c>
      <c r="V2730" t="s">
        <v>52</v>
      </c>
      <c r="W2730" t="s">
        <v>672</v>
      </c>
      <c r="X2730" t="s">
        <v>673</v>
      </c>
      <c r="Y2730" t="s">
        <v>42</v>
      </c>
    </row>
    <row r="2731" spans="1:25" x14ac:dyDescent="0.25">
      <c r="A2731">
        <v>10248</v>
      </c>
      <c r="B2731">
        <v>35</v>
      </c>
      <c r="C2731" t="s">
        <v>4656</v>
      </c>
      <c r="D2731">
        <v>8</v>
      </c>
      <c r="E2731" t="s">
        <v>4657</v>
      </c>
      <c r="F2731" t="s">
        <v>633</v>
      </c>
      <c r="G2731" t="s">
        <v>591</v>
      </c>
      <c r="H2731">
        <v>2</v>
      </c>
      <c r="I2731">
        <v>5</v>
      </c>
      <c r="J2731">
        <v>2004</v>
      </c>
      <c r="K2731" t="s">
        <v>2075</v>
      </c>
      <c r="L2731">
        <v>99</v>
      </c>
      <c r="M2731" t="s">
        <v>4639</v>
      </c>
      <c r="N2731" t="s">
        <v>31</v>
      </c>
      <c r="O2731" t="s">
        <v>32</v>
      </c>
      <c r="P2731" t="s">
        <v>33</v>
      </c>
      <c r="Q2731" t="s">
        <v>34</v>
      </c>
      <c r="R2731" t="s">
        <v>35</v>
      </c>
      <c r="S2731" t="s">
        <v>36</v>
      </c>
      <c r="T2731" t="s">
        <v>37</v>
      </c>
      <c r="U2731" t="s">
        <v>38</v>
      </c>
      <c r="V2731" t="s">
        <v>39</v>
      </c>
      <c r="W2731" t="s">
        <v>40</v>
      </c>
      <c r="X2731" t="s">
        <v>41</v>
      </c>
      <c r="Y2731" t="s">
        <v>65</v>
      </c>
    </row>
    <row r="2732" spans="1:25" x14ac:dyDescent="0.25">
      <c r="A2732">
        <v>10261</v>
      </c>
      <c r="B2732">
        <v>50</v>
      </c>
      <c r="C2732" t="s">
        <v>4658</v>
      </c>
      <c r="D2732">
        <v>6</v>
      </c>
      <c r="E2732" t="s">
        <v>4659</v>
      </c>
      <c r="F2732" t="s">
        <v>635</v>
      </c>
      <c r="G2732" t="s">
        <v>28</v>
      </c>
      <c r="H2732">
        <v>2</v>
      </c>
      <c r="I2732">
        <v>6</v>
      </c>
      <c r="J2732">
        <v>2004</v>
      </c>
      <c r="K2732" t="s">
        <v>2075</v>
      </c>
      <c r="L2732">
        <v>99</v>
      </c>
      <c r="M2732" t="s">
        <v>4639</v>
      </c>
      <c r="N2732" t="s">
        <v>458</v>
      </c>
      <c r="O2732" t="s">
        <v>459</v>
      </c>
      <c r="P2732" t="s">
        <v>460</v>
      </c>
      <c r="Q2732" t="s">
        <v>34</v>
      </c>
      <c r="R2732" t="s">
        <v>461</v>
      </c>
      <c r="S2732" t="s">
        <v>462</v>
      </c>
      <c r="T2732" t="s">
        <v>463</v>
      </c>
      <c r="U2732" t="s">
        <v>353</v>
      </c>
      <c r="V2732" t="s">
        <v>39</v>
      </c>
      <c r="W2732" t="s">
        <v>464</v>
      </c>
      <c r="X2732" t="s">
        <v>465</v>
      </c>
      <c r="Y2732" t="s">
        <v>65</v>
      </c>
    </row>
    <row r="2733" spans="1:25" x14ac:dyDescent="0.25">
      <c r="A2733">
        <v>10273</v>
      </c>
      <c r="B2733">
        <v>26</v>
      </c>
      <c r="C2733" t="s">
        <v>77</v>
      </c>
      <c r="D2733">
        <v>9</v>
      </c>
      <c r="E2733" t="s">
        <v>4660</v>
      </c>
      <c r="F2733" t="s">
        <v>637</v>
      </c>
      <c r="G2733" t="s">
        <v>28</v>
      </c>
      <c r="H2733">
        <v>3</v>
      </c>
      <c r="I2733">
        <v>7</v>
      </c>
      <c r="J2733">
        <v>2004</v>
      </c>
      <c r="K2733" t="s">
        <v>2075</v>
      </c>
      <c r="L2733">
        <v>99</v>
      </c>
      <c r="M2733" t="s">
        <v>4639</v>
      </c>
      <c r="N2733" t="s">
        <v>638</v>
      </c>
      <c r="O2733" t="s">
        <v>639</v>
      </c>
      <c r="P2733" t="s">
        <v>640</v>
      </c>
      <c r="Q2733" t="s">
        <v>34</v>
      </c>
      <c r="R2733" t="s">
        <v>641</v>
      </c>
      <c r="S2733" t="s">
        <v>34</v>
      </c>
      <c r="T2733" t="s">
        <v>642</v>
      </c>
      <c r="U2733" t="s">
        <v>643</v>
      </c>
      <c r="V2733" t="s">
        <v>52</v>
      </c>
      <c r="W2733" t="s">
        <v>644</v>
      </c>
      <c r="X2733" t="s">
        <v>645</v>
      </c>
      <c r="Y2733" t="s">
        <v>42</v>
      </c>
    </row>
    <row r="2734" spans="1:25" x14ac:dyDescent="0.25">
      <c r="A2734">
        <v>10283</v>
      </c>
      <c r="B2734">
        <v>38</v>
      </c>
      <c r="C2734" t="s">
        <v>1126</v>
      </c>
      <c r="D2734">
        <v>11</v>
      </c>
      <c r="E2734" t="s">
        <v>4661</v>
      </c>
      <c r="F2734" t="s">
        <v>647</v>
      </c>
      <c r="G2734" t="s">
        <v>28</v>
      </c>
      <c r="H2734">
        <v>3</v>
      </c>
      <c r="I2734">
        <v>8</v>
      </c>
      <c r="J2734">
        <v>2004</v>
      </c>
      <c r="K2734" t="s">
        <v>2075</v>
      </c>
      <c r="L2734">
        <v>99</v>
      </c>
      <c r="M2734" t="s">
        <v>4639</v>
      </c>
      <c r="N2734" t="s">
        <v>648</v>
      </c>
      <c r="O2734" t="s">
        <v>649</v>
      </c>
      <c r="P2734" t="s">
        <v>650</v>
      </c>
      <c r="Q2734" t="s">
        <v>34</v>
      </c>
      <c r="R2734" t="s">
        <v>651</v>
      </c>
      <c r="S2734" t="s">
        <v>351</v>
      </c>
      <c r="T2734" t="s">
        <v>652</v>
      </c>
      <c r="U2734" t="s">
        <v>353</v>
      </c>
      <c r="V2734" t="s">
        <v>39</v>
      </c>
      <c r="W2734" t="s">
        <v>653</v>
      </c>
      <c r="X2734" t="s">
        <v>264</v>
      </c>
      <c r="Y2734" t="s">
        <v>65</v>
      </c>
    </row>
    <row r="2735" spans="1:25" x14ac:dyDescent="0.25">
      <c r="A2735">
        <v>10294</v>
      </c>
      <c r="B2735">
        <v>45</v>
      </c>
      <c r="C2735" t="s">
        <v>77</v>
      </c>
      <c r="D2735">
        <v>1</v>
      </c>
      <c r="E2735" t="s">
        <v>1221</v>
      </c>
      <c r="F2735" t="s">
        <v>655</v>
      </c>
      <c r="G2735" t="s">
        <v>28</v>
      </c>
      <c r="H2735">
        <v>3</v>
      </c>
      <c r="I2735">
        <v>9</v>
      </c>
      <c r="J2735">
        <v>2004</v>
      </c>
      <c r="K2735" t="s">
        <v>2075</v>
      </c>
      <c r="L2735">
        <v>99</v>
      </c>
      <c r="M2735" t="s">
        <v>4639</v>
      </c>
      <c r="N2735" t="s">
        <v>840</v>
      </c>
      <c r="O2735" t="s">
        <v>841</v>
      </c>
      <c r="P2735" t="s">
        <v>842</v>
      </c>
      <c r="Q2735" t="s">
        <v>34</v>
      </c>
      <c r="R2735" t="s">
        <v>441</v>
      </c>
      <c r="S2735" t="s">
        <v>185</v>
      </c>
      <c r="T2735" t="s">
        <v>442</v>
      </c>
      <c r="U2735" t="s">
        <v>38</v>
      </c>
      <c r="V2735" t="s">
        <v>39</v>
      </c>
      <c r="W2735" t="s">
        <v>843</v>
      </c>
      <c r="X2735" t="s">
        <v>844</v>
      </c>
      <c r="Y2735" t="s">
        <v>65</v>
      </c>
    </row>
    <row r="2736" spans="1:25" x14ac:dyDescent="0.25">
      <c r="A2736">
        <v>10306</v>
      </c>
      <c r="B2736">
        <v>30</v>
      </c>
      <c r="C2736" t="s">
        <v>77</v>
      </c>
      <c r="D2736">
        <v>5</v>
      </c>
      <c r="E2736" t="s">
        <v>4662</v>
      </c>
      <c r="F2736" t="s">
        <v>663</v>
      </c>
      <c r="G2736" t="s">
        <v>28</v>
      </c>
      <c r="H2736">
        <v>4</v>
      </c>
      <c r="I2736">
        <v>10</v>
      </c>
      <c r="J2736">
        <v>2004</v>
      </c>
      <c r="K2736" t="s">
        <v>2075</v>
      </c>
      <c r="L2736">
        <v>99</v>
      </c>
      <c r="M2736" t="s">
        <v>4639</v>
      </c>
      <c r="N2736" t="s">
        <v>927</v>
      </c>
      <c r="O2736" t="s">
        <v>928</v>
      </c>
      <c r="P2736" t="s">
        <v>929</v>
      </c>
      <c r="Q2736" t="s">
        <v>34</v>
      </c>
      <c r="R2736" t="s">
        <v>930</v>
      </c>
      <c r="S2736" t="s">
        <v>34</v>
      </c>
      <c r="T2736" t="s">
        <v>931</v>
      </c>
      <c r="U2736" t="s">
        <v>262</v>
      </c>
      <c r="V2736" t="s">
        <v>52</v>
      </c>
      <c r="W2736" t="s">
        <v>932</v>
      </c>
      <c r="X2736" t="s">
        <v>137</v>
      </c>
      <c r="Y2736" t="s">
        <v>65</v>
      </c>
    </row>
    <row r="2737" spans="1:25" x14ac:dyDescent="0.25">
      <c r="A2737">
        <v>10315</v>
      </c>
      <c r="B2737">
        <v>37</v>
      </c>
      <c r="C2737" t="s">
        <v>4663</v>
      </c>
      <c r="D2737">
        <v>4</v>
      </c>
      <c r="E2737" t="s">
        <v>4664</v>
      </c>
      <c r="F2737" t="s">
        <v>2592</v>
      </c>
      <c r="G2737" t="s">
        <v>28</v>
      </c>
      <c r="H2737">
        <v>4</v>
      </c>
      <c r="I2737">
        <v>10</v>
      </c>
      <c r="J2737">
        <v>2004</v>
      </c>
      <c r="K2737" t="s">
        <v>2075</v>
      </c>
      <c r="L2737">
        <v>99</v>
      </c>
      <c r="M2737" t="s">
        <v>4639</v>
      </c>
      <c r="N2737" t="s">
        <v>172</v>
      </c>
      <c r="O2737" t="s">
        <v>173</v>
      </c>
      <c r="P2737" t="s">
        <v>174</v>
      </c>
      <c r="Q2737" t="s">
        <v>34</v>
      </c>
      <c r="R2737" t="s">
        <v>175</v>
      </c>
      <c r="S2737" t="s">
        <v>34</v>
      </c>
      <c r="T2737" t="s">
        <v>176</v>
      </c>
      <c r="U2737" t="s">
        <v>51</v>
      </c>
      <c r="V2737" t="s">
        <v>52</v>
      </c>
      <c r="W2737" t="s">
        <v>177</v>
      </c>
      <c r="X2737" t="s">
        <v>178</v>
      </c>
      <c r="Y2737" t="s">
        <v>65</v>
      </c>
    </row>
    <row r="2738" spans="1:25" x14ac:dyDescent="0.25">
      <c r="A2738">
        <v>10327</v>
      </c>
      <c r="B2738">
        <v>37</v>
      </c>
      <c r="C2738" t="s">
        <v>4376</v>
      </c>
      <c r="D2738">
        <v>3</v>
      </c>
      <c r="E2738" t="s">
        <v>4665</v>
      </c>
      <c r="F2738" t="s">
        <v>1540</v>
      </c>
      <c r="G2738" t="s">
        <v>724</v>
      </c>
      <c r="H2738">
        <v>4</v>
      </c>
      <c r="I2738">
        <v>11</v>
      </c>
      <c r="J2738">
        <v>2004</v>
      </c>
      <c r="K2738" t="s">
        <v>2075</v>
      </c>
      <c r="L2738">
        <v>99</v>
      </c>
      <c r="M2738" t="s">
        <v>4639</v>
      </c>
      <c r="N2738" t="s">
        <v>562</v>
      </c>
      <c r="O2738" t="s">
        <v>563</v>
      </c>
      <c r="P2738" t="s">
        <v>564</v>
      </c>
      <c r="Q2738" t="s">
        <v>34</v>
      </c>
      <c r="R2738" t="s">
        <v>565</v>
      </c>
      <c r="S2738" t="s">
        <v>34</v>
      </c>
      <c r="T2738" t="s">
        <v>566</v>
      </c>
      <c r="U2738" t="s">
        <v>567</v>
      </c>
      <c r="V2738" t="s">
        <v>52</v>
      </c>
      <c r="W2738" t="s">
        <v>568</v>
      </c>
      <c r="X2738" t="s">
        <v>569</v>
      </c>
      <c r="Y2738" t="s">
        <v>65</v>
      </c>
    </row>
    <row r="2739" spans="1:25" x14ac:dyDescent="0.25">
      <c r="A2739">
        <v>10337</v>
      </c>
      <c r="B2739">
        <v>36</v>
      </c>
      <c r="C2739" t="s">
        <v>4378</v>
      </c>
      <c r="D2739">
        <v>7</v>
      </c>
      <c r="E2739" t="s">
        <v>4666</v>
      </c>
      <c r="F2739" t="s">
        <v>679</v>
      </c>
      <c r="G2739" t="s">
        <v>28</v>
      </c>
      <c r="H2739">
        <v>4</v>
      </c>
      <c r="I2739">
        <v>11</v>
      </c>
      <c r="J2739">
        <v>2004</v>
      </c>
      <c r="K2739" t="s">
        <v>2075</v>
      </c>
      <c r="L2739">
        <v>99</v>
      </c>
      <c r="M2739" t="s">
        <v>4639</v>
      </c>
      <c r="N2739" t="s">
        <v>312</v>
      </c>
      <c r="O2739" t="s">
        <v>313</v>
      </c>
      <c r="P2739" t="s">
        <v>314</v>
      </c>
      <c r="Q2739" t="s">
        <v>315</v>
      </c>
      <c r="R2739" t="s">
        <v>35</v>
      </c>
      <c r="S2739" t="s">
        <v>36</v>
      </c>
      <c r="T2739" t="s">
        <v>37</v>
      </c>
      <c r="U2739" t="s">
        <v>38</v>
      </c>
      <c r="V2739" t="s">
        <v>39</v>
      </c>
      <c r="W2739" t="s">
        <v>187</v>
      </c>
      <c r="X2739" t="s">
        <v>316</v>
      </c>
      <c r="Y2739" t="s">
        <v>42</v>
      </c>
    </row>
    <row r="2740" spans="1:25" x14ac:dyDescent="0.25">
      <c r="A2740">
        <v>10350</v>
      </c>
      <c r="B2740">
        <v>25</v>
      </c>
      <c r="C2740" t="s">
        <v>77</v>
      </c>
      <c r="D2740">
        <v>16</v>
      </c>
      <c r="E2740" t="s">
        <v>4667</v>
      </c>
      <c r="F2740" t="s">
        <v>682</v>
      </c>
      <c r="G2740" t="s">
        <v>28</v>
      </c>
      <c r="H2740">
        <v>4</v>
      </c>
      <c r="I2740">
        <v>12</v>
      </c>
      <c r="J2740">
        <v>2004</v>
      </c>
      <c r="K2740" t="s">
        <v>2075</v>
      </c>
      <c r="L2740">
        <v>99</v>
      </c>
      <c r="M2740" t="s">
        <v>4639</v>
      </c>
      <c r="N2740" t="s">
        <v>268</v>
      </c>
      <c r="O2740" t="s">
        <v>269</v>
      </c>
      <c r="P2740" t="s">
        <v>270</v>
      </c>
      <c r="Q2740" t="s">
        <v>34</v>
      </c>
      <c r="R2740" t="s">
        <v>271</v>
      </c>
      <c r="S2740" t="s">
        <v>34</v>
      </c>
      <c r="T2740" t="s">
        <v>272</v>
      </c>
      <c r="U2740" t="s">
        <v>273</v>
      </c>
      <c r="V2740" t="s">
        <v>52</v>
      </c>
      <c r="W2740" t="s">
        <v>274</v>
      </c>
      <c r="X2740" t="s">
        <v>275</v>
      </c>
      <c r="Y2740" t="s">
        <v>42</v>
      </c>
    </row>
    <row r="2741" spans="1:25" x14ac:dyDescent="0.25">
      <c r="A2741">
        <v>10373</v>
      </c>
      <c r="B2741">
        <v>37</v>
      </c>
      <c r="C2741" t="s">
        <v>77</v>
      </c>
      <c r="D2741">
        <v>8</v>
      </c>
      <c r="E2741" t="s">
        <v>4668</v>
      </c>
      <c r="F2741" t="s">
        <v>687</v>
      </c>
      <c r="G2741" t="s">
        <v>28</v>
      </c>
      <c r="H2741">
        <v>1</v>
      </c>
      <c r="I2741">
        <v>1</v>
      </c>
      <c r="J2741">
        <v>2005</v>
      </c>
      <c r="K2741" t="s">
        <v>2075</v>
      </c>
      <c r="L2741">
        <v>99</v>
      </c>
      <c r="M2741" t="s">
        <v>4639</v>
      </c>
      <c r="N2741" t="s">
        <v>688</v>
      </c>
      <c r="O2741" t="s">
        <v>689</v>
      </c>
      <c r="P2741" t="s">
        <v>690</v>
      </c>
      <c r="Q2741" t="s">
        <v>34</v>
      </c>
      <c r="R2741" t="s">
        <v>691</v>
      </c>
      <c r="S2741" t="s">
        <v>34</v>
      </c>
      <c r="T2741" t="s">
        <v>692</v>
      </c>
      <c r="U2741" t="s">
        <v>196</v>
      </c>
      <c r="V2741" t="s">
        <v>52</v>
      </c>
      <c r="W2741" t="s">
        <v>693</v>
      </c>
      <c r="X2741" t="s">
        <v>694</v>
      </c>
      <c r="Y2741" t="s">
        <v>65</v>
      </c>
    </row>
    <row r="2742" spans="1:25" x14ac:dyDescent="0.25">
      <c r="A2742">
        <v>10386</v>
      </c>
      <c r="B2742">
        <v>30</v>
      </c>
      <c r="C2742" t="s">
        <v>4669</v>
      </c>
      <c r="D2742">
        <v>3</v>
      </c>
      <c r="E2742" t="s">
        <v>4670</v>
      </c>
      <c r="F2742" t="s">
        <v>1557</v>
      </c>
      <c r="G2742" t="s">
        <v>724</v>
      </c>
      <c r="H2742">
        <v>1</v>
      </c>
      <c r="I2742">
        <v>3</v>
      </c>
      <c r="J2742">
        <v>2005</v>
      </c>
      <c r="K2742" t="s">
        <v>2075</v>
      </c>
      <c r="L2742">
        <v>99</v>
      </c>
      <c r="M2742" t="s">
        <v>4639</v>
      </c>
      <c r="N2742" t="s">
        <v>268</v>
      </c>
      <c r="O2742" t="s">
        <v>269</v>
      </c>
      <c r="P2742" t="s">
        <v>270</v>
      </c>
      <c r="Q2742" t="s">
        <v>34</v>
      </c>
      <c r="R2742" t="s">
        <v>271</v>
      </c>
      <c r="S2742" t="s">
        <v>34</v>
      </c>
      <c r="T2742" t="s">
        <v>272</v>
      </c>
      <c r="U2742" t="s">
        <v>273</v>
      </c>
      <c r="V2742" t="s">
        <v>52</v>
      </c>
      <c r="W2742" t="s">
        <v>274</v>
      </c>
      <c r="X2742" t="s">
        <v>275</v>
      </c>
      <c r="Y2742" t="s">
        <v>42</v>
      </c>
    </row>
    <row r="2743" spans="1:25" x14ac:dyDescent="0.25">
      <c r="A2743">
        <v>10397</v>
      </c>
      <c r="B2743">
        <v>36</v>
      </c>
      <c r="C2743" t="s">
        <v>77</v>
      </c>
      <c r="D2743">
        <v>2</v>
      </c>
      <c r="E2743" t="s">
        <v>4671</v>
      </c>
      <c r="F2743" t="s">
        <v>4391</v>
      </c>
      <c r="G2743" t="s">
        <v>28</v>
      </c>
      <c r="H2743">
        <v>1</v>
      </c>
      <c r="I2743">
        <v>3</v>
      </c>
      <c r="J2743">
        <v>2005</v>
      </c>
      <c r="K2743" t="s">
        <v>2075</v>
      </c>
      <c r="L2743">
        <v>99</v>
      </c>
      <c r="M2743" t="s">
        <v>4639</v>
      </c>
      <c r="N2743" t="s">
        <v>594</v>
      </c>
      <c r="O2743" t="s">
        <v>595</v>
      </c>
      <c r="P2743" t="s">
        <v>596</v>
      </c>
      <c r="Q2743" t="s">
        <v>34</v>
      </c>
      <c r="R2743" t="s">
        <v>597</v>
      </c>
      <c r="S2743" t="s">
        <v>34</v>
      </c>
      <c r="T2743" t="s">
        <v>598</v>
      </c>
      <c r="U2743" t="s">
        <v>51</v>
      </c>
      <c r="V2743" t="s">
        <v>52</v>
      </c>
      <c r="W2743" t="s">
        <v>599</v>
      </c>
      <c r="X2743" t="s">
        <v>600</v>
      </c>
      <c r="Y2743" t="s">
        <v>65</v>
      </c>
    </row>
    <row r="2744" spans="1:25" x14ac:dyDescent="0.25">
      <c r="A2744">
        <v>10414</v>
      </c>
      <c r="B2744">
        <v>27</v>
      </c>
      <c r="C2744" t="s">
        <v>4656</v>
      </c>
      <c r="D2744">
        <v>8</v>
      </c>
      <c r="E2744" t="s">
        <v>4672</v>
      </c>
      <c r="F2744" t="s">
        <v>707</v>
      </c>
      <c r="G2744" t="s">
        <v>708</v>
      </c>
      <c r="H2744">
        <v>2</v>
      </c>
      <c r="I2744">
        <v>5</v>
      </c>
      <c r="J2744">
        <v>2005</v>
      </c>
      <c r="K2744" t="s">
        <v>2075</v>
      </c>
      <c r="L2744">
        <v>99</v>
      </c>
      <c r="M2744" t="s">
        <v>4639</v>
      </c>
      <c r="N2744" t="s">
        <v>656</v>
      </c>
      <c r="O2744" t="s">
        <v>657</v>
      </c>
      <c r="P2744" t="s">
        <v>658</v>
      </c>
      <c r="Q2744" t="s">
        <v>34</v>
      </c>
      <c r="R2744" t="s">
        <v>659</v>
      </c>
      <c r="S2744" t="s">
        <v>185</v>
      </c>
      <c r="T2744" t="s">
        <v>660</v>
      </c>
      <c r="U2744" t="s">
        <v>38</v>
      </c>
      <c r="V2744" t="s">
        <v>39</v>
      </c>
      <c r="W2744" t="s">
        <v>661</v>
      </c>
      <c r="X2744" t="s">
        <v>94</v>
      </c>
      <c r="Y2744" t="s">
        <v>42</v>
      </c>
    </row>
    <row r="2745" spans="1:25" x14ac:dyDescent="0.25">
      <c r="A2745">
        <v>10106</v>
      </c>
      <c r="B2745">
        <v>48</v>
      </c>
      <c r="C2745" t="s">
        <v>4673</v>
      </c>
      <c r="D2745">
        <v>10</v>
      </c>
      <c r="E2745" t="s">
        <v>4674</v>
      </c>
      <c r="F2745" t="s">
        <v>1501</v>
      </c>
      <c r="G2745" t="s">
        <v>28</v>
      </c>
      <c r="H2745">
        <v>1</v>
      </c>
      <c r="I2745">
        <v>2</v>
      </c>
      <c r="J2745">
        <v>2003</v>
      </c>
      <c r="K2745" t="s">
        <v>1502</v>
      </c>
      <c r="L2745">
        <v>74</v>
      </c>
      <c r="M2745" t="s">
        <v>4675</v>
      </c>
      <c r="N2745" t="s">
        <v>1369</v>
      </c>
      <c r="O2745" t="s">
        <v>1370</v>
      </c>
      <c r="P2745" t="s">
        <v>1371</v>
      </c>
      <c r="Q2745" t="s">
        <v>34</v>
      </c>
      <c r="R2745" t="s">
        <v>1372</v>
      </c>
      <c r="S2745" t="s">
        <v>34</v>
      </c>
      <c r="T2745" t="s">
        <v>1373</v>
      </c>
      <c r="U2745" t="s">
        <v>396</v>
      </c>
      <c r="V2745" t="s">
        <v>52</v>
      </c>
      <c r="W2745" t="s">
        <v>1374</v>
      </c>
      <c r="X2745" t="s">
        <v>1375</v>
      </c>
      <c r="Y2745" t="s">
        <v>42</v>
      </c>
    </row>
    <row r="2746" spans="1:25" x14ac:dyDescent="0.25">
      <c r="A2746">
        <v>10119</v>
      </c>
      <c r="B2746">
        <v>26</v>
      </c>
      <c r="C2746" t="s">
        <v>4676</v>
      </c>
      <c r="D2746">
        <v>1</v>
      </c>
      <c r="E2746" t="s">
        <v>4677</v>
      </c>
      <c r="F2746" t="s">
        <v>571</v>
      </c>
      <c r="G2746" t="s">
        <v>28</v>
      </c>
      <c r="H2746">
        <v>2</v>
      </c>
      <c r="I2746">
        <v>4</v>
      </c>
      <c r="J2746">
        <v>2003</v>
      </c>
      <c r="K2746" t="s">
        <v>1502</v>
      </c>
      <c r="L2746">
        <v>74</v>
      </c>
      <c r="M2746" t="s">
        <v>4675</v>
      </c>
      <c r="N2746" t="s">
        <v>221</v>
      </c>
      <c r="O2746" t="s">
        <v>222</v>
      </c>
      <c r="P2746" t="s">
        <v>223</v>
      </c>
      <c r="Q2746" t="s">
        <v>34</v>
      </c>
      <c r="R2746" t="s">
        <v>224</v>
      </c>
      <c r="S2746" t="s">
        <v>34</v>
      </c>
      <c r="T2746" t="s">
        <v>225</v>
      </c>
      <c r="U2746" t="s">
        <v>226</v>
      </c>
      <c r="V2746" t="s">
        <v>52</v>
      </c>
      <c r="W2746" t="s">
        <v>227</v>
      </c>
      <c r="X2746" t="s">
        <v>228</v>
      </c>
      <c r="Y2746" t="s">
        <v>42</v>
      </c>
    </row>
    <row r="2747" spans="1:25" x14ac:dyDescent="0.25">
      <c r="A2747">
        <v>10131</v>
      </c>
      <c r="B2747">
        <v>26</v>
      </c>
      <c r="C2747" t="s">
        <v>4678</v>
      </c>
      <c r="D2747">
        <v>2</v>
      </c>
      <c r="E2747" t="s">
        <v>4679</v>
      </c>
      <c r="F2747" t="s">
        <v>1506</v>
      </c>
      <c r="G2747" t="s">
        <v>28</v>
      </c>
      <c r="H2747">
        <v>2</v>
      </c>
      <c r="I2747">
        <v>6</v>
      </c>
      <c r="J2747">
        <v>2003</v>
      </c>
      <c r="K2747" t="s">
        <v>1502</v>
      </c>
      <c r="L2747">
        <v>74</v>
      </c>
      <c r="M2747" t="s">
        <v>4675</v>
      </c>
      <c r="N2747" t="s">
        <v>1507</v>
      </c>
      <c r="O2747" t="s">
        <v>1508</v>
      </c>
      <c r="P2747" t="s">
        <v>1509</v>
      </c>
      <c r="Q2747" t="s">
        <v>34</v>
      </c>
      <c r="R2747" t="s">
        <v>1089</v>
      </c>
      <c r="S2747" t="s">
        <v>166</v>
      </c>
      <c r="T2747" t="s">
        <v>1510</v>
      </c>
      <c r="U2747" t="s">
        <v>38</v>
      </c>
      <c r="V2747" t="s">
        <v>39</v>
      </c>
      <c r="W2747" t="s">
        <v>1511</v>
      </c>
      <c r="X2747" t="s">
        <v>1512</v>
      </c>
      <c r="Y2747" t="s">
        <v>42</v>
      </c>
    </row>
    <row r="2748" spans="1:25" x14ac:dyDescent="0.25">
      <c r="A2748">
        <v>10143</v>
      </c>
      <c r="B2748">
        <v>34</v>
      </c>
      <c r="C2748" t="s">
        <v>2143</v>
      </c>
      <c r="D2748">
        <v>5</v>
      </c>
      <c r="E2748" t="s">
        <v>4680</v>
      </c>
      <c r="F2748" t="s">
        <v>581</v>
      </c>
      <c r="G2748" t="s">
        <v>28</v>
      </c>
      <c r="H2748">
        <v>3</v>
      </c>
      <c r="I2748">
        <v>8</v>
      </c>
      <c r="J2748">
        <v>2003</v>
      </c>
      <c r="K2748" t="s">
        <v>1502</v>
      </c>
      <c r="L2748">
        <v>74</v>
      </c>
      <c r="M2748" t="s">
        <v>4675</v>
      </c>
      <c r="N2748" t="s">
        <v>582</v>
      </c>
      <c r="O2748" t="s">
        <v>583</v>
      </c>
      <c r="P2748" t="s">
        <v>584</v>
      </c>
      <c r="Q2748" t="s">
        <v>34</v>
      </c>
      <c r="R2748" t="s">
        <v>251</v>
      </c>
      <c r="S2748" t="s">
        <v>185</v>
      </c>
      <c r="T2748" t="s">
        <v>252</v>
      </c>
      <c r="U2748" t="s">
        <v>38</v>
      </c>
      <c r="V2748" t="s">
        <v>39</v>
      </c>
      <c r="W2748" t="s">
        <v>585</v>
      </c>
      <c r="X2748" t="s">
        <v>586</v>
      </c>
      <c r="Y2748" t="s">
        <v>42</v>
      </c>
    </row>
    <row r="2749" spans="1:25" x14ac:dyDescent="0.25">
      <c r="A2749">
        <v>10155</v>
      </c>
      <c r="B2749">
        <v>44</v>
      </c>
      <c r="C2749" t="s">
        <v>2143</v>
      </c>
      <c r="D2749">
        <v>3</v>
      </c>
      <c r="E2749" t="s">
        <v>4681</v>
      </c>
      <c r="F2749" t="s">
        <v>588</v>
      </c>
      <c r="G2749" t="s">
        <v>28</v>
      </c>
      <c r="H2749">
        <v>4</v>
      </c>
      <c r="I2749">
        <v>10</v>
      </c>
      <c r="J2749">
        <v>2003</v>
      </c>
      <c r="K2749" t="s">
        <v>1502</v>
      </c>
      <c r="L2749">
        <v>74</v>
      </c>
      <c r="M2749" t="s">
        <v>4675</v>
      </c>
      <c r="N2749" t="s">
        <v>191</v>
      </c>
      <c r="O2749" t="s">
        <v>192</v>
      </c>
      <c r="P2749" t="s">
        <v>193</v>
      </c>
      <c r="Q2749" t="s">
        <v>34</v>
      </c>
      <c r="R2749" t="s">
        <v>194</v>
      </c>
      <c r="S2749" t="s">
        <v>34</v>
      </c>
      <c r="T2749" t="s">
        <v>195</v>
      </c>
      <c r="U2749" t="s">
        <v>196</v>
      </c>
      <c r="V2749" t="s">
        <v>52</v>
      </c>
      <c r="W2749" t="s">
        <v>197</v>
      </c>
      <c r="X2749" t="s">
        <v>198</v>
      </c>
      <c r="Y2749" t="s">
        <v>65</v>
      </c>
    </row>
    <row r="2750" spans="1:25" x14ac:dyDescent="0.25">
      <c r="A2750">
        <v>10168</v>
      </c>
      <c r="B2750">
        <v>39</v>
      </c>
      <c r="C2750" t="s">
        <v>4682</v>
      </c>
      <c r="D2750">
        <v>17</v>
      </c>
      <c r="E2750" t="s">
        <v>4683</v>
      </c>
      <c r="F2750" t="s">
        <v>87</v>
      </c>
      <c r="G2750" t="s">
        <v>28</v>
      </c>
      <c r="H2750">
        <v>4</v>
      </c>
      <c r="I2750">
        <v>10</v>
      </c>
      <c r="J2750">
        <v>2003</v>
      </c>
      <c r="K2750" t="s">
        <v>1502</v>
      </c>
      <c r="L2750">
        <v>74</v>
      </c>
      <c r="M2750" t="s">
        <v>4675</v>
      </c>
      <c r="N2750" t="s">
        <v>88</v>
      </c>
      <c r="O2750" t="s">
        <v>89</v>
      </c>
      <c r="P2750" t="s">
        <v>90</v>
      </c>
      <c r="Q2750" t="s">
        <v>34</v>
      </c>
      <c r="R2750" t="s">
        <v>91</v>
      </c>
      <c r="S2750" t="s">
        <v>73</v>
      </c>
      <c r="T2750" t="s">
        <v>92</v>
      </c>
      <c r="U2750" t="s">
        <v>38</v>
      </c>
      <c r="V2750" t="s">
        <v>39</v>
      </c>
      <c r="W2750" t="s">
        <v>93</v>
      </c>
      <c r="X2750" t="s">
        <v>94</v>
      </c>
      <c r="Y2750" t="s">
        <v>65</v>
      </c>
    </row>
    <row r="2751" spans="1:25" x14ac:dyDescent="0.25">
      <c r="A2751">
        <v>10178</v>
      </c>
      <c r="B2751">
        <v>45</v>
      </c>
      <c r="C2751" t="s">
        <v>4684</v>
      </c>
      <c r="D2751">
        <v>2</v>
      </c>
      <c r="E2751" t="s">
        <v>4685</v>
      </c>
      <c r="F2751" t="s">
        <v>593</v>
      </c>
      <c r="G2751" t="s">
        <v>28</v>
      </c>
      <c r="H2751">
        <v>4</v>
      </c>
      <c r="I2751">
        <v>11</v>
      </c>
      <c r="J2751">
        <v>2003</v>
      </c>
      <c r="K2751" t="s">
        <v>1502</v>
      </c>
      <c r="L2751">
        <v>74</v>
      </c>
      <c r="M2751" t="s">
        <v>4675</v>
      </c>
      <c r="N2751" t="s">
        <v>594</v>
      </c>
      <c r="O2751" t="s">
        <v>595</v>
      </c>
      <c r="P2751" t="s">
        <v>596</v>
      </c>
      <c r="Q2751" t="s">
        <v>34</v>
      </c>
      <c r="R2751" t="s">
        <v>597</v>
      </c>
      <c r="S2751" t="s">
        <v>34</v>
      </c>
      <c r="T2751" t="s">
        <v>598</v>
      </c>
      <c r="U2751" t="s">
        <v>51</v>
      </c>
      <c r="V2751" t="s">
        <v>52</v>
      </c>
      <c r="W2751" t="s">
        <v>599</v>
      </c>
      <c r="X2751" t="s">
        <v>600</v>
      </c>
      <c r="Y2751" t="s">
        <v>65</v>
      </c>
    </row>
    <row r="2752" spans="1:25" x14ac:dyDescent="0.25">
      <c r="A2752">
        <v>10198</v>
      </c>
      <c r="B2752">
        <v>40</v>
      </c>
      <c r="C2752" t="s">
        <v>4686</v>
      </c>
      <c r="D2752">
        <v>2</v>
      </c>
      <c r="E2752" t="s">
        <v>4687</v>
      </c>
      <c r="F2752" t="s">
        <v>1519</v>
      </c>
      <c r="G2752" t="s">
        <v>28</v>
      </c>
      <c r="H2752">
        <v>4</v>
      </c>
      <c r="I2752">
        <v>11</v>
      </c>
      <c r="J2752">
        <v>2003</v>
      </c>
      <c r="K2752" t="s">
        <v>1502</v>
      </c>
      <c r="L2752">
        <v>74</v>
      </c>
      <c r="M2752" t="s">
        <v>4675</v>
      </c>
      <c r="N2752" t="s">
        <v>777</v>
      </c>
      <c r="O2752" t="s">
        <v>778</v>
      </c>
      <c r="P2752" t="s">
        <v>779</v>
      </c>
      <c r="Q2752" t="s">
        <v>34</v>
      </c>
      <c r="R2752" t="s">
        <v>780</v>
      </c>
      <c r="S2752" t="s">
        <v>34</v>
      </c>
      <c r="T2752" t="s">
        <v>781</v>
      </c>
      <c r="U2752" t="s">
        <v>782</v>
      </c>
      <c r="V2752" t="s">
        <v>307</v>
      </c>
      <c r="W2752" t="s">
        <v>783</v>
      </c>
      <c r="X2752" t="s">
        <v>784</v>
      </c>
      <c r="Y2752" t="s">
        <v>42</v>
      </c>
    </row>
    <row r="2753" spans="1:25" x14ac:dyDescent="0.25">
      <c r="A2753">
        <v>10210</v>
      </c>
      <c r="B2753">
        <v>42</v>
      </c>
      <c r="C2753" t="s">
        <v>3815</v>
      </c>
      <c r="D2753">
        <v>15</v>
      </c>
      <c r="E2753" t="s">
        <v>4688</v>
      </c>
      <c r="F2753" t="s">
        <v>483</v>
      </c>
      <c r="G2753" t="s">
        <v>28</v>
      </c>
      <c r="H2753">
        <v>1</v>
      </c>
      <c r="I2753">
        <v>1</v>
      </c>
      <c r="J2753">
        <v>2004</v>
      </c>
      <c r="K2753" t="s">
        <v>1502</v>
      </c>
      <c r="L2753">
        <v>74</v>
      </c>
      <c r="M2753" t="s">
        <v>4675</v>
      </c>
      <c r="N2753" t="s">
        <v>484</v>
      </c>
      <c r="O2753" t="s">
        <v>485</v>
      </c>
      <c r="P2753" t="s">
        <v>486</v>
      </c>
      <c r="Q2753" t="s">
        <v>34</v>
      </c>
      <c r="R2753" t="s">
        <v>487</v>
      </c>
      <c r="S2753" t="s">
        <v>487</v>
      </c>
      <c r="T2753" t="s">
        <v>488</v>
      </c>
      <c r="U2753" t="s">
        <v>307</v>
      </c>
      <c r="V2753" t="s">
        <v>307</v>
      </c>
      <c r="W2753" t="s">
        <v>489</v>
      </c>
      <c r="X2753" t="s">
        <v>490</v>
      </c>
      <c r="Y2753" t="s">
        <v>42</v>
      </c>
    </row>
    <row r="2754" spans="1:25" x14ac:dyDescent="0.25">
      <c r="A2754">
        <v>10222</v>
      </c>
      <c r="B2754">
        <v>43</v>
      </c>
      <c r="C2754" t="s">
        <v>4689</v>
      </c>
      <c r="D2754">
        <v>2</v>
      </c>
      <c r="E2754" t="s">
        <v>4690</v>
      </c>
      <c r="F2754" t="s">
        <v>626</v>
      </c>
      <c r="G2754" t="s">
        <v>28</v>
      </c>
      <c r="H2754">
        <v>1</v>
      </c>
      <c r="I2754">
        <v>2</v>
      </c>
      <c r="J2754">
        <v>2004</v>
      </c>
      <c r="K2754" t="s">
        <v>1502</v>
      </c>
      <c r="L2754">
        <v>74</v>
      </c>
      <c r="M2754" t="s">
        <v>4675</v>
      </c>
      <c r="N2754" t="s">
        <v>627</v>
      </c>
      <c r="O2754" t="s">
        <v>628</v>
      </c>
      <c r="P2754" t="s">
        <v>629</v>
      </c>
      <c r="Q2754" t="s">
        <v>34</v>
      </c>
      <c r="R2754" t="s">
        <v>630</v>
      </c>
      <c r="S2754" t="s">
        <v>73</v>
      </c>
      <c r="T2754" t="s">
        <v>631</v>
      </c>
      <c r="U2754" t="s">
        <v>38</v>
      </c>
      <c r="V2754" t="s">
        <v>39</v>
      </c>
      <c r="W2754" t="s">
        <v>362</v>
      </c>
      <c r="X2754" t="s">
        <v>422</v>
      </c>
      <c r="Y2754" t="s">
        <v>65</v>
      </c>
    </row>
    <row r="2755" spans="1:25" x14ac:dyDescent="0.25">
      <c r="A2755">
        <v>10235</v>
      </c>
      <c r="B2755">
        <v>34</v>
      </c>
      <c r="C2755" t="s">
        <v>230</v>
      </c>
      <c r="D2755">
        <v>11</v>
      </c>
      <c r="E2755" t="s">
        <v>4691</v>
      </c>
      <c r="F2755" t="s">
        <v>1859</v>
      </c>
      <c r="G2755" t="s">
        <v>28</v>
      </c>
      <c r="H2755">
        <v>2</v>
      </c>
      <c r="I2755">
        <v>4</v>
      </c>
      <c r="J2755">
        <v>2004</v>
      </c>
      <c r="K2755" t="s">
        <v>1502</v>
      </c>
      <c r="L2755">
        <v>74</v>
      </c>
      <c r="M2755" t="s">
        <v>4675</v>
      </c>
      <c r="N2755" t="s">
        <v>648</v>
      </c>
      <c r="O2755" t="s">
        <v>649</v>
      </c>
      <c r="P2755" t="s">
        <v>650</v>
      </c>
      <c r="Q2755" t="s">
        <v>34</v>
      </c>
      <c r="R2755" t="s">
        <v>651</v>
      </c>
      <c r="S2755" t="s">
        <v>351</v>
      </c>
      <c r="T2755" t="s">
        <v>652</v>
      </c>
      <c r="U2755" t="s">
        <v>353</v>
      </c>
      <c r="V2755" t="s">
        <v>39</v>
      </c>
      <c r="W2755" t="s">
        <v>653</v>
      </c>
      <c r="X2755" t="s">
        <v>264</v>
      </c>
      <c r="Y2755" t="s">
        <v>42</v>
      </c>
    </row>
    <row r="2756" spans="1:25" x14ac:dyDescent="0.25">
      <c r="A2756">
        <v>10250</v>
      </c>
      <c r="B2756">
        <v>38</v>
      </c>
      <c r="C2756" t="s">
        <v>4692</v>
      </c>
      <c r="D2756">
        <v>12</v>
      </c>
      <c r="E2756" t="s">
        <v>4693</v>
      </c>
      <c r="F2756" t="s">
        <v>1523</v>
      </c>
      <c r="G2756" t="s">
        <v>28</v>
      </c>
      <c r="H2756">
        <v>2</v>
      </c>
      <c r="I2756">
        <v>5</v>
      </c>
      <c r="J2756">
        <v>2004</v>
      </c>
      <c r="K2756" t="s">
        <v>1502</v>
      </c>
      <c r="L2756">
        <v>74</v>
      </c>
      <c r="M2756" t="s">
        <v>4675</v>
      </c>
      <c r="N2756" t="s">
        <v>701</v>
      </c>
      <c r="O2756" t="s">
        <v>702</v>
      </c>
      <c r="P2756" t="s">
        <v>703</v>
      </c>
      <c r="Q2756" t="s">
        <v>34</v>
      </c>
      <c r="R2756" t="s">
        <v>704</v>
      </c>
      <c r="S2756" t="s">
        <v>73</v>
      </c>
      <c r="T2756" t="s">
        <v>92</v>
      </c>
      <c r="U2756" t="s">
        <v>38</v>
      </c>
      <c r="V2756" t="s">
        <v>39</v>
      </c>
      <c r="W2756" t="s">
        <v>149</v>
      </c>
      <c r="X2756" t="s">
        <v>705</v>
      </c>
      <c r="Y2756" t="s">
        <v>42</v>
      </c>
    </row>
    <row r="2757" spans="1:25" x14ac:dyDescent="0.25">
      <c r="A2757">
        <v>10262</v>
      </c>
      <c r="B2757">
        <v>35</v>
      </c>
      <c r="C2757" t="s">
        <v>4694</v>
      </c>
      <c r="D2757">
        <v>7</v>
      </c>
      <c r="E2757" t="s">
        <v>4695</v>
      </c>
      <c r="F2757" t="s">
        <v>1525</v>
      </c>
      <c r="G2757" t="s">
        <v>591</v>
      </c>
      <c r="H2757">
        <v>2</v>
      </c>
      <c r="I2757">
        <v>6</v>
      </c>
      <c r="J2757">
        <v>2004</v>
      </c>
      <c r="K2757" t="s">
        <v>1502</v>
      </c>
      <c r="L2757">
        <v>74</v>
      </c>
      <c r="M2757" t="s">
        <v>4675</v>
      </c>
      <c r="N2757" t="s">
        <v>268</v>
      </c>
      <c r="O2757" t="s">
        <v>269</v>
      </c>
      <c r="P2757" t="s">
        <v>270</v>
      </c>
      <c r="Q2757" t="s">
        <v>34</v>
      </c>
      <c r="R2757" t="s">
        <v>271</v>
      </c>
      <c r="S2757" t="s">
        <v>34</v>
      </c>
      <c r="T2757" t="s">
        <v>272</v>
      </c>
      <c r="U2757" t="s">
        <v>273</v>
      </c>
      <c r="V2757" t="s">
        <v>52</v>
      </c>
      <c r="W2757" t="s">
        <v>274</v>
      </c>
      <c r="X2757" t="s">
        <v>275</v>
      </c>
      <c r="Y2757" t="s">
        <v>42</v>
      </c>
    </row>
    <row r="2758" spans="1:25" x14ac:dyDescent="0.25">
      <c r="A2758">
        <v>10275</v>
      </c>
      <c r="B2758">
        <v>31</v>
      </c>
      <c r="C2758" t="s">
        <v>230</v>
      </c>
      <c r="D2758">
        <v>17</v>
      </c>
      <c r="E2758" t="s">
        <v>4696</v>
      </c>
      <c r="F2758" t="s">
        <v>171</v>
      </c>
      <c r="G2758" t="s">
        <v>28</v>
      </c>
      <c r="H2758">
        <v>3</v>
      </c>
      <c r="I2758">
        <v>7</v>
      </c>
      <c r="J2758">
        <v>2004</v>
      </c>
      <c r="K2758" t="s">
        <v>1502</v>
      </c>
      <c r="L2758">
        <v>74</v>
      </c>
      <c r="M2758" t="s">
        <v>4675</v>
      </c>
      <c r="N2758" t="s">
        <v>172</v>
      </c>
      <c r="O2758" t="s">
        <v>173</v>
      </c>
      <c r="P2758" t="s">
        <v>174</v>
      </c>
      <c r="Q2758" t="s">
        <v>34</v>
      </c>
      <c r="R2758" t="s">
        <v>175</v>
      </c>
      <c r="S2758" t="s">
        <v>34</v>
      </c>
      <c r="T2758" t="s">
        <v>176</v>
      </c>
      <c r="U2758" t="s">
        <v>51</v>
      </c>
      <c r="V2758" t="s">
        <v>52</v>
      </c>
      <c r="W2758" t="s">
        <v>177</v>
      </c>
      <c r="X2758" t="s">
        <v>178</v>
      </c>
      <c r="Y2758" t="s">
        <v>42</v>
      </c>
    </row>
    <row r="2759" spans="1:25" x14ac:dyDescent="0.25">
      <c r="A2759">
        <v>10284</v>
      </c>
      <c r="B2759">
        <v>32</v>
      </c>
      <c r="C2759" t="s">
        <v>4697</v>
      </c>
      <c r="D2759">
        <v>9</v>
      </c>
      <c r="E2759" t="s">
        <v>4698</v>
      </c>
      <c r="F2759" t="s">
        <v>1528</v>
      </c>
      <c r="G2759" t="s">
        <v>28</v>
      </c>
      <c r="H2759">
        <v>3</v>
      </c>
      <c r="I2759">
        <v>8</v>
      </c>
      <c r="J2759">
        <v>2004</v>
      </c>
      <c r="K2759" t="s">
        <v>1502</v>
      </c>
      <c r="L2759">
        <v>74</v>
      </c>
      <c r="M2759" t="s">
        <v>4675</v>
      </c>
      <c r="N2759" t="s">
        <v>1327</v>
      </c>
      <c r="O2759" t="s">
        <v>1328</v>
      </c>
      <c r="P2759" t="s">
        <v>1329</v>
      </c>
      <c r="Q2759" t="s">
        <v>34</v>
      </c>
      <c r="R2759" t="s">
        <v>1330</v>
      </c>
      <c r="S2759" t="s">
        <v>34</v>
      </c>
      <c r="T2759" t="s">
        <v>1331</v>
      </c>
      <c r="U2759" t="s">
        <v>112</v>
      </c>
      <c r="V2759" t="s">
        <v>52</v>
      </c>
      <c r="W2759" t="s">
        <v>1332</v>
      </c>
      <c r="X2759" t="s">
        <v>1333</v>
      </c>
      <c r="Y2759" t="s">
        <v>42</v>
      </c>
    </row>
    <row r="2760" spans="1:25" x14ac:dyDescent="0.25">
      <c r="A2760">
        <v>10296</v>
      </c>
      <c r="B2760">
        <v>47</v>
      </c>
      <c r="C2760" t="s">
        <v>4699</v>
      </c>
      <c r="D2760">
        <v>5</v>
      </c>
      <c r="E2760" t="s">
        <v>4700</v>
      </c>
      <c r="F2760" t="s">
        <v>1530</v>
      </c>
      <c r="G2760" t="s">
        <v>28</v>
      </c>
      <c r="H2760">
        <v>3</v>
      </c>
      <c r="I2760">
        <v>9</v>
      </c>
      <c r="J2760">
        <v>2004</v>
      </c>
      <c r="K2760" t="s">
        <v>1502</v>
      </c>
      <c r="L2760">
        <v>74</v>
      </c>
      <c r="M2760" t="s">
        <v>4675</v>
      </c>
      <c r="N2760" t="s">
        <v>1531</v>
      </c>
      <c r="O2760" t="s">
        <v>1532</v>
      </c>
      <c r="P2760" t="s">
        <v>1533</v>
      </c>
      <c r="Q2760" t="s">
        <v>34</v>
      </c>
      <c r="R2760" t="s">
        <v>1534</v>
      </c>
      <c r="S2760" t="s">
        <v>34</v>
      </c>
      <c r="T2760" t="s">
        <v>1535</v>
      </c>
      <c r="U2760" t="s">
        <v>810</v>
      </c>
      <c r="V2760" t="s">
        <v>52</v>
      </c>
      <c r="W2760" t="s">
        <v>1536</v>
      </c>
      <c r="X2760" t="s">
        <v>150</v>
      </c>
      <c r="Y2760" t="s">
        <v>65</v>
      </c>
    </row>
    <row r="2761" spans="1:25" x14ac:dyDescent="0.25">
      <c r="A2761">
        <v>10308</v>
      </c>
      <c r="B2761">
        <v>39</v>
      </c>
      <c r="C2761" t="s">
        <v>4701</v>
      </c>
      <c r="D2761">
        <v>15</v>
      </c>
      <c r="E2761" t="s">
        <v>4702</v>
      </c>
      <c r="F2761" t="s">
        <v>200</v>
      </c>
      <c r="G2761" t="s">
        <v>28</v>
      </c>
      <c r="H2761">
        <v>4</v>
      </c>
      <c r="I2761">
        <v>10</v>
      </c>
      <c r="J2761">
        <v>2004</v>
      </c>
      <c r="K2761" t="s">
        <v>1502</v>
      </c>
      <c r="L2761">
        <v>74</v>
      </c>
      <c r="M2761" t="s">
        <v>4675</v>
      </c>
      <c r="N2761" t="s">
        <v>510</v>
      </c>
      <c r="O2761" t="s">
        <v>511</v>
      </c>
      <c r="P2761" t="s">
        <v>512</v>
      </c>
      <c r="Q2761" t="s">
        <v>34</v>
      </c>
      <c r="R2761" t="s">
        <v>513</v>
      </c>
      <c r="S2761" t="s">
        <v>36</v>
      </c>
      <c r="T2761" t="s">
        <v>514</v>
      </c>
      <c r="U2761" t="s">
        <v>38</v>
      </c>
      <c r="V2761" t="s">
        <v>39</v>
      </c>
      <c r="W2761" t="s">
        <v>149</v>
      </c>
      <c r="X2761" t="s">
        <v>363</v>
      </c>
      <c r="Y2761" t="s">
        <v>42</v>
      </c>
    </row>
    <row r="2762" spans="1:25" x14ac:dyDescent="0.25">
      <c r="A2762">
        <v>10316</v>
      </c>
      <c r="B2762">
        <v>44</v>
      </c>
      <c r="C2762" t="s">
        <v>4692</v>
      </c>
      <c r="D2762">
        <v>7</v>
      </c>
      <c r="E2762" t="s">
        <v>4703</v>
      </c>
      <c r="F2762" t="s">
        <v>665</v>
      </c>
      <c r="G2762" t="s">
        <v>28</v>
      </c>
      <c r="H2762">
        <v>4</v>
      </c>
      <c r="I2762">
        <v>11</v>
      </c>
      <c r="J2762">
        <v>2004</v>
      </c>
      <c r="K2762" t="s">
        <v>1502</v>
      </c>
      <c r="L2762">
        <v>74</v>
      </c>
      <c r="M2762" t="s">
        <v>4675</v>
      </c>
      <c r="N2762" t="s">
        <v>666</v>
      </c>
      <c r="O2762" t="s">
        <v>667</v>
      </c>
      <c r="P2762" t="s">
        <v>668</v>
      </c>
      <c r="Q2762" t="s">
        <v>34</v>
      </c>
      <c r="R2762" t="s">
        <v>669</v>
      </c>
      <c r="S2762" t="s">
        <v>670</v>
      </c>
      <c r="T2762" t="s">
        <v>671</v>
      </c>
      <c r="U2762" t="s">
        <v>262</v>
      </c>
      <c r="V2762" t="s">
        <v>52</v>
      </c>
      <c r="W2762" t="s">
        <v>672</v>
      </c>
      <c r="X2762" t="s">
        <v>673</v>
      </c>
      <c r="Y2762" t="s">
        <v>42</v>
      </c>
    </row>
    <row r="2763" spans="1:25" x14ac:dyDescent="0.25">
      <c r="A2763">
        <v>10328</v>
      </c>
      <c r="B2763">
        <v>39</v>
      </c>
      <c r="C2763" t="s">
        <v>2143</v>
      </c>
      <c r="D2763">
        <v>12</v>
      </c>
      <c r="E2763" t="s">
        <v>4704</v>
      </c>
      <c r="F2763" t="s">
        <v>2490</v>
      </c>
      <c r="G2763" t="s">
        <v>28</v>
      </c>
      <c r="H2763">
        <v>4</v>
      </c>
      <c r="I2763">
        <v>11</v>
      </c>
      <c r="J2763">
        <v>2004</v>
      </c>
      <c r="K2763" t="s">
        <v>1502</v>
      </c>
      <c r="L2763">
        <v>74</v>
      </c>
      <c r="M2763" t="s">
        <v>4675</v>
      </c>
      <c r="N2763" t="s">
        <v>1369</v>
      </c>
      <c r="O2763" t="s">
        <v>1370</v>
      </c>
      <c r="P2763" t="s">
        <v>1371</v>
      </c>
      <c r="Q2763" t="s">
        <v>34</v>
      </c>
      <c r="R2763" t="s">
        <v>1372</v>
      </c>
      <c r="S2763" t="s">
        <v>34</v>
      </c>
      <c r="T2763" t="s">
        <v>1373</v>
      </c>
      <c r="U2763" t="s">
        <v>396</v>
      </c>
      <c r="V2763" t="s">
        <v>52</v>
      </c>
      <c r="W2763" t="s">
        <v>1374</v>
      </c>
      <c r="X2763" t="s">
        <v>1375</v>
      </c>
      <c r="Y2763" t="s">
        <v>65</v>
      </c>
    </row>
    <row r="2764" spans="1:25" x14ac:dyDescent="0.25">
      <c r="A2764">
        <v>10339</v>
      </c>
      <c r="B2764">
        <v>50</v>
      </c>
      <c r="C2764" t="s">
        <v>4705</v>
      </c>
      <c r="D2764">
        <v>8</v>
      </c>
      <c r="E2764" t="s">
        <v>4706</v>
      </c>
      <c r="F2764" t="s">
        <v>519</v>
      </c>
      <c r="G2764" t="s">
        <v>28</v>
      </c>
      <c r="H2764">
        <v>4</v>
      </c>
      <c r="I2764">
        <v>11</v>
      </c>
      <c r="J2764">
        <v>2004</v>
      </c>
      <c r="K2764" t="s">
        <v>1502</v>
      </c>
      <c r="L2764">
        <v>74</v>
      </c>
      <c r="M2764" t="s">
        <v>4675</v>
      </c>
      <c r="N2764" t="s">
        <v>380</v>
      </c>
      <c r="O2764" t="s">
        <v>381</v>
      </c>
      <c r="P2764" t="s">
        <v>382</v>
      </c>
      <c r="Q2764" t="s">
        <v>34</v>
      </c>
      <c r="R2764" t="s">
        <v>383</v>
      </c>
      <c r="S2764" t="s">
        <v>384</v>
      </c>
      <c r="T2764" t="s">
        <v>385</v>
      </c>
      <c r="U2764" t="s">
        <v>307</v>
      </c>
      <c r="V2764" t="s">
        <v>307</v>
      </c>
      <c r="W2764" t="s">
        <v>386</v>
      </c>
      <c r="X2764" t="s">
        <v>387</v>
      </c>
      <c r="Y2764" t="s">
        <v>42</v>
      </c>
    </row>
    <row r="2765" spans="1:25" x14ac:dyDescent="0.25">
      <c r="A2765">
        <v>10352</v>
      </c>
      <c r="B2765">
        <v>22</v>
      </c>
      <c r="C2765" t="s">
        <v>4707</v>
      </c>
      <c r="D2765">
        <v>1</v>
      </c>
      <c r="E2765" t="s">
        <v>4708</v>
      </c>
      <c r="F2765" t="s">
        <v>1552</v>
      </c>
      <c r="G2765" t="s">
        <v>28</v>
      </c>
      <c r="H2765">
        <v>4</v>
      </c>
      <c r="I2765">
        <v>12</v>
      </c>
      <c r="J2765">
        <v>2004</v>
      </c>
      <c r="K2765" t="s">
        <v>1502</v>
      </c>
      <c r="L2765">
        <v>74</v>
      </c>
      <c r="M2765" t="s">
        <v>4675</v>
      </c>
      <c r="N2765" t="s">
        <v>2080</v>
      </c>
      <c r="O2765" t="s">
        <v>2081</v>
      </c>
      <c r="P2765" t="s">
        <v>2082</v>
      </c>
      <c r="Q2765" t="s">
        <v>34</v>
      </c>
      <c r="R2765" t="s">
        <v>441</v>
      </c>
      <c r="S2765" t="s">
        <v>185</v>
      </c>
      <c r="T2765" t="s">
        <v>442</v>
      </c>
      <c r="U2765" t="s">
        <v>38</v>
      </c>
      <c r="V2765" t="s">
        <v>39</v>
      </c>
      <c r="W2765" t="s">
        <v>1199</v>
      </c>
      <c r="X2765" t="s">
        <v>377</v>
      </c>
      <c r="Y2765" t="s">
        <v>42</v>
      </c>
    </row>
    <row r="2766" spans="1:25" x14ac:dyDescent="0.25">
      <c r="A2766">
        <v>10361</v>
      </c>
      <c r="B2766">
        <v>35</v>
      </c>
      <c r="C2766" t="s">
        <v>77</v>
      </c>
      <c r="D2766">
        <v>11</v>
      </c>
      <c r="E2766" t="s">
        <v>4709</v>
      </c>
      <c r="F2766" t="s">
        <v>232</v>
      </c>
      <c r="G2766" t="s">
        <v>28</v>
      </c>
      <c r="H2766">
        <v>4</v>
      </c>
      <c r="I2766">
        <v>12</v>
      </c>
      <c r="J2766">
        <v>2004</v>
      </c>
      <c r="K2766" t="s">
        <v>1502</v>
      </c>
      <c r="L2766">
        <v>74</v>
      </c>
      <c r="M2766" t="s">
        <v>4675</v>
      </c>
      <c r="N2766" t="s">
        <v>233</v>
      </c>
      <c r="O2766" t="s">
        <v>234</v>
      </c>
      <c r="P2766" t="s">
        <v>235</v>
      </c>
      <c r="Q2766" t="s">
        <v>236</v>
      </c>
      <c r="R2766" t="s">
        <v>237</v>
      </c>
      <c r="S2766" t="s">
        <v>238</v>
      </c>
      <c r="T2766" t="s">
        <v>239</v>
      </c>
      <c r="U2766" t="s">
        <v>139</v>
      </c>
      <c r="V2766" t="s">
        <v>140</v>
      </c>
      <c r="W2766" t="s">
        <v>240</v>
      </c>
      <c r="X2766" t="s">
        <v>241</v>
      </c>
      <c r="Y2766" t="s">
        <v>65</v>
      </c>
    </row>
    <row r="2767" spans="1:25" x14ac:dyDescent="0.25">
      <c r="A2767">
        <v>10373</v>
      </c>
      <c r="B2767">
        <v>45</v>
      </c>
      <c r="C2767" t="s">
        <v>4710</v>
      </c>
      <c r="D2767">
        <v>17</v>
      </c>
      <c r="E2767" t="s">
        <v>4711</v>
      </c>
      <c r="F2767" t="s">
        <v>687</v>
      </c>
      <c r="G2767" t="s">
        <v>28</v>
      </c>
      <c r="H2767">
        <v>1</v>
      </c>
      <c r="I2767">
        <v>1</v>
      </c>
      <c r="J2767">
        <v>2005</v>
      </c>
      <c r="K2767" t="s">
        <v>1502</v>
      </c>
      <c r="L2767">
        <v>74</v>
      </c>
      <c r="M2767" t="s">
        <v>4675</v>
      </c>
      <c r="N2767" t="s">
        <v>688</v>
      </c>
      <c r="O2767" t="s">
        <v>689</v>
      </c>
      <c r="P2767" t="s">
        <v>690</v>
      </c>
      <c r="Q2767" t="s">
        <v>34</v>
      </c>
      <c r="R2767" t="s">
        <v>691</v>
      </c>
      <c r="S2767" t="s">
        <v>34</v>
      </c>
      <c r="T2767" t="s">
        <v>692</v>
      </c>
      <c r="U2767" t="s">
        <v>196</v>
      </c>
      <c r="V2767" t="s">
        <v>52</v>
      </c>
      <c r="W2767" t="s">
        <v>693</v>
      </c>
      <c r="X2767" t="s">
        <v>694</v>
      </c>
      <c r="Y2767" t="s">
        <v>42</v>
      </c>
    </row>
    <row r="2768" spans="1:25" x14ac:dyDescent="0.25">
      <c r="A2768">
        <v>10386</v>
      </c>
      <c r="B2768">
        <v>44</v>
      </c>
      <c r="C2768" t="s">
        <v>4574</v>
      </c>
      <c r="D2768">
        <v>15</v>
      </c>
      <c r="E2768" t="s">
        <v>4712</v>
      </c>
      <c r="F2768" t="s">
        <v>1557</v>
      </c>
      <c r="G2768" t="s">
        <v>724</v>
      </c>
      <c r="H2768">
        <v>1</v>
      </c>
      <c r="I2768">
        <v>3</v>
      </c>
      <c r="J2768">
        <v>2005</v>
      </c>
      <c r="K2768" t="s">
        <v>1502</v>
      </c>
      <c r="L2768">
        <v>74</v>
      </c>
      <c r="M2768" t="s">
        <v>4675</v>
      </c>
      <c r="N2768" t="s">
        <v>268</v>
      </c>
      <c r="O2768" t="s">
        <v>269</v>
      </c>
      <c r="P2768" t="s">
        <v>270</v>
      </c>
      <c r="Q2768" t="s">
        <v>34</v>
      </c>
      <c r="R2768" t="s">
        <v>271</v>
      </c>
      <c r="S2768" t="s">
        <v>34</v>
      </c>
      <c r="T2768" t="s">
        <v>272</v>
      </c>
      <c r="U2768" t="s">
        <v>273</v>
      </c>
      <c r="V2768" t="s">
        <v>52</v>
      </c>
      <c r="W2768" t="s">
        <v>274</v>
      </c>
      <c r="X2768" t="s">
        <v>275</v>
      </c>
      <c r="Y2768" t="s">
        <v>65</v>
      </c>
    </row>
    <row r="2769" spans="1:25" x14ac:dyDescent="0.25">
      <c r="A2769">
        <v>10398</v>
      </c>
      <c r="B2769">
        <v>36</v>
      </c>
      <c r="C2769" t="s">
        <v>4713</v>
      </c>
      <c r="D2769">
        <v>12</v>
      </c>
      <c r="E2769" t="s">
        <v>4714</v>
      </c>
      <c r="F2769" t="s">
        <v>1559</v>
      </c>
      <c r="G2769" t="s">
        <v>28</v>
      </c>
      <c r="H2769">
        <v>1</v>
      </c>
      <c r="I2769">
        <v>3</v>
      </c>
      <c r="J2769">
        <v>2005</v>
      </c>
      <c r="K2769" t="s">
        <v>1502</v>
      </c>
      <c r="L2769">
        <v>74</v>
      </c>
      <c r="M2769" t="s">
        <v>4675</v>
      </c>
      <c r="N2769" t="s">
        <v>46</v>
      </c>
      <c r="O2769" t="s">
        <v>47</v>
      </c>
      <c r="P2769" t="s">
        <v>48</v>
      </c>
      <c r="Q2769" t="s">
        <v>34</v>
      </c>
      <c r="R2769" t="s">
        <v>49</v>
      </c>
      <c r="S2769" t="s">
        <v>34</v>
      </c>
      <c r="T2769" t="s">
        <v>50</v>
      </c>
      <c r="U2769" t="s">
        <v>51</v>
      </c>
      <c r="V2769" t="s">
        <v>52</v>
      </c>
      <c r="W2769" t="s">
        <v>53</v>
      </c>
      <c r="X2769" t="s">
        <v>54</v>
      </c>
      <c r="Y2769" t="s">
        <v>65</v>
      </c>
    </row>
    <row r="2770" spans="1:25" x14ac:dyDescent="0.25">
      <c r="A2770">
        <v>10401</v>
      </c>
      <c r="B2770">
        <v>28</v>
      </c>
      <c r="C2770" t="s">
        <v>230</v>
      </c>
      <c r="D2770">
        <v>11</v>
      </c>
      <c r="E2770" t="s">
        <v>4715</v>
      </c>
      <c r="F2770" t="s">
        <v>1880</v>
      </c>
      <c r="G2770" t="s">
        <v>708</v>
      </c>
      <c r="H2770">
        <v>2</v>
      </c>
      <c r="I2770">
        <v>4</v>
      </c>
      <c r="J2770">
        <v>2005</v>
      </c>
      <c r="K2770" t="s">
        <v>1502</v>
      </c>
      <c r="L2770">
        <v>74</v>
      </c>
      <c r="M2770" t="s">
        <v>4675</v>
      </c>
      <c r="N2770" t="s">
        <v>153</v>
      </c>
      <c r="O2770" t="s">
        <v>154</v>
      </c>
      <c r="P2770" t="s">
        <v>155</v>
      </c>
      <c r="Q2770" t="s">
        <v>34</v>
      </c>
      <c r="R2770" t="s">
        <v>156</v>
      </c>
      <c r="S2770" t="s">
        <v>157</v>
      </c>
      <c r="T2770" t="s">
        <v>158</v>
      </c>
      <c r="U2770" t="s">
        <v>38</v>
      </c>
      <c r="V2770" t="s">
        <v>39</v>
      </c>
      <c r="W2770" t="s">
        <v>84</v>
      </c>
      <c r="X2770" t="s">
        <v>159</v>
      </c>
      <c r="Y2770" t="s">
        <v>42</v>
      </c>
    </row>
    <row r="2771" spans="1:25" x14ac:dyDescent="0.25">
      <c r="A2771">
        <v>10416</v>
      </c>
      <c r="B2771">
        <v>43</v>
      </c>
      <c r="C2771" t="s">
        <v>4692</v>
      </c>
      <c r="D2771">
        <v>12</v>
      </c>
      <c r="E2771" t="s">
        <v>4716</v>
      </c>
      <c r="F2771" t="s">
        <v>1562</v>
      </c>
      <c r="G2771" t="s">
        <v>28</v>
      </c>
      <c r="H2771">
        <v>2</v>
      </c>
      <c r="I2771">
        <v>5</v>
      </c>
      <c r="J2771">
        <v>2005</v>
      </c>
      <c r="K2771" t="s">
        <v>1502</v>
      </c>
      <c r="L2771">
        <v>74</v>
      </c>
      <c r="M2771" t="s">
        <v>4675</v>
      </c>
      <c r="N2771" t="s">
        <v>831</v>
      </c>
      <c r="O2771" t="s">
        <v>832</v>
      </c>
      <c r="P2771" t="s">
        <v>833</v>
      </c>
      <c r="Q2771" t="s">
        <v>34</v>
      </c>
      <c r="R2771" t="s">
        <v>834</v>
      </c>
      <c r="S2771" t="s">
        <v>34</v>
      </c>
      <c r="T2771" t="s">
        <v>835</v>
      </c>
      <c r="U2771" t="s">
        <v>396</v>
      </c>
      <c r="V2771" t="s">
        <v>52</v>
      </c>
      <c r="W2771" t="s">
        <v>836</v>
      </c>
      <c r="X2771" t="s">
        <v>837</v>
      </c>
      <c r="Y2771" t="s">
        <v>42</v>
      </c>
    </row>
    <row r="2772" spans="1:25" x14ac:dyDescent="0.25">
      <c r="A2772">
        <v>10106</v>
      </c>
      <c r="B2772">
        <v>48</v>
      </c>
      <c r="C2772" t="s">
        <v>4717</v>
      </c>
      <c r="D2772">
        <v>15</v>
      </c>
      <c r="E2772" t="s">
        <v>4718</v>
      </c>
      <c r="F2772" t="s">
        <v>1501</v>
      </c>
      <c r="G2772" t="s">
        <v>28</v>
      </c>
      <c r="H2772">
        <v>1</v>
      </c>
      <c r="I2772">
        <v>2</v>
      </c>
      <c r="J2772">
        <v>2003</v>
      </c>
      <c r="K2772" t="s">
        <v>1502</v>
      </c>
      <c r="L2772">
        <v>49</v>
      </c>
      <c r="M2772" t="s">
        <v>4719</v>
      </c>
      <c r="N2772" t="s">
        <v>1369</v>
      </c>
      <c r="O2772" t="s">
        <v>1370</v>
      </c>
      <c r="P2772" t="s">
        <v>1371</v>
      </c>
      <c r="Q2772" t="s">
        <v>34</v>
      </c>
      <c r="R2772" t="s">
        <v>1372</v>
      </c>
      <c r="S2772" t="s">
        <v>34</v>
      </c>
      <c r="T2772" t="s">
        <v>1373</v>
      </c>
      <c r="U2772" t="s">
        <v>396</v>
      </c>
      <c r="V2772" t="s">
        <v>52</v>
      </c>
      <c r="W2772" t="s">
        <v>1374</v>
      </c>
      <c r="X2772" t="s">
        <v>1375</v>
      </c>
      <c r="Y2772" t="s">
        <v>42</v>
      </c>
    </row>
    <row r="2773" spans="1:25" x14ac:dyDescent="0.25">
      <c r="A2773">
        <v>10119</v>
      </c>
      <c r="B2773">
        <v>28</v>
      </c>
      <c r="C2773" t="s">
        <v>4720</v>
      </c>
      <c r="D2773">
        <v>6</v>
      </c>
      <c r="E2773" t="s">
        <v>4721</v>
      </c>
      <c r="F2773" t="s">
        <v>571</v>
      </c>
      <c r="G2773" t="s">
        <v>28</v>
      </c>
      <c r="H2773">
        <v>2</v>
      </c>
      <c r="I2773">
        <v>4</v>
      </c>
      <c r="J2773">
        <v>2003</v>
      </c>
      <c r="K2773" t="s">
        <v>1502</v>
      </c>
      <c r="L2773">
        <v>49</v>
      </c>
      <c r="M2773" t="s">
        <v>4719</v>
      </c>
      <c r="N2773" t="s">
        <v>221</v>
      </c>
      <c r="O2773" t="s">
        <v>222</v>
      </c>
      <c r="P2773" t="s">
        <v>223</v>
      </c>
      <c r="Q2773" t="s">
        <v>34</v>
      </c>
      <c r="R2773" t="s">
        <v>224</v>
      </c>
      <c r="S2773" t="s">
        <v>34</v>
      </c>
      <c r="T2773" t="s">
        <v>225</v>
      </c>
      <c r="U2773" t="s">
        <v>226</v>
      </c>
      <c r="V2773" t="s">
        <v>52</v>
      </c>
      <c r="W2773" t="s">
        <v>227</v>
      </c>
      <c r="X2773" t="s">
        <v>228</v>
      </c>
      <c r="Y2773" t="s">
        <v>42</v>
      </c>
    </row>
    <row r="2774" spans="1:25" x14ac:dyDescent="0.25">
      <c r="A2774">
        <v>10131</v>
      </c>
      <c r="B2774">
        <v>21</v>
      </c>
      <c r="C2774" t="s">
        <v>2915</v>
      </c>
      <c r="D2774">
        <v>7</v>
      </c>
      <c r="E2774" t="s">
        <v>4722</v>
      </c>
      <c r="F2774" t="s">
        <v>1506</v>
      </c>
      <c r="G2774" t="s">
        <v>28</v>
      </c>
      <c r="H2774">
        <v>2</v>
      </c>
      <c r="I2774">
        <v>6</v>
      </c>
      <c r="J2774">
        <v>2003</v>
      </c>
      <c r="K2774" t="s">
        <v>1502</v>
      </c>
      <c r="L2774">
        <v>49</v>
      </c>
      <c r="M2774" t="s">
        <v>4719</v>
      </c>
      <c r="N2774" t="s">
        <v>1507</v>
      </c>
      <c r="O2774" t="s">
        <v>1508</v>
      </c>
      <c r="P2774" t="s">
        <v>1509</v>
      </c>
      <c r="Q2774" t="s">
        <v>34</v>
      </c>
      <c r="R2774" t="s">
        <v>1089</v>
      </c>
      <c r="S2774" t="s">
        <v>166</v>
      </c>
      <c r="T2774" t="s">
        <v>1510</v>
      </c>
      <c r="U2774" t="s">
        <v>38</v>
      </c>
      <c r="V2774" t="s">
        <v>39</v>
      </c>
      <c r="W2774" t="s">
        <v>1511</v>
      </c>
      <c r="X2774" t="s">
        <v>1512</v>
      </c>
      <c r="Y2774" t="s">
        <v>42</v>
      </c>
    </row>
    <row r="2775" spans="1:25" x14ac:dyDescent="0.25">
      <c r="A2775">
        <v>10143</v>
      </c>
      <c r="B2775">
        <v>37</v>
      </c>
      <c r="C2775" t="s">
        <v>2910</v>
      </c>
      <c r="D2775">
        <v>10</v>
      </c>
      <c r="E2775" t="s">
        <v>4723</v>
      </c>
      <c r="F2775" t="s">
        <v>581</v>
      </c>
      <c r="G2775" t="s">
        <v>28</v>
      </c>
      <c r="H2775">
        <v>3</v>
      </c>
      <c r="I2775">
        <v>8</v>
      </c>
      <c r="J2775">
        <v>2003</v>
      </c>
      <c r="K2775" t="s">
        <v>1502</v>
      </c>
      <c r="L2775">
        <v>49</v>
      </c>
      <c r="M2775" t="s">
        <v>4719</v>
      </c>
      <c r="N2775" t="s">
        <v>582</v>
      </c>
      <c r="O2775" t="s">
        <v>583</v>
      </c>
      <c r="P2775" t="s">
        <v>584</v>
      </c>
      <c r="Q2775" t="s">
        <v>34</v>
      </c>
      <c r="R2775" t="s">
        <v>251</v>
      </c>
      <c r="S2775" t="s">
        <v>185</v>
      </c>
      <c r="T2775" t="s">
        <v>252</v>
      </c>
      <c r="U2775" t="s">
        <v>38</v>
      </c>
      <c r="V2775" t="s">
        <v>39</v>
      </c>
      <c r="W2775" t="s">
        <v>585</v>
      </c>
      <c r="X2775" t="s">
        <v>586</v>
      </c>
      <c r="Y2775" t="s">
        <v>42</v>
      </c>
    </row>
    <row r="2776" spans="1:25" x14ac:dyDescent="0.25">
      <c r="A2776">
        <v>10155</v>
      </c>
      <c r="B2776">
        <v>34</v>
      </c>
      <c r="C2776" t="s">
        <v>4724</v>
      </c>
      <c r="D2776">
        <v>8</v>
      </c>
      <c r="E2776" t="s">
        <v>4725</v>
      </c>
      <c r="F2776" t="s">
        <v>588</v>
      </c>
      <c r="G2776" t="s">
        <v>28</v>
      </c>
      <c r="H2776">
        <v>4</v>
      </c>
      <c r="I2776">
        <v>10</v>
      </c>
      <c r="J2776">
        <v>2003</v>
      </c>
      <c r="K2776" t="s">
        <v>1502</v>
      </c>
      <c r="L2776">
        <v>49</v>
      </c>
      <c r="M2776" t="s">
        <v>4719</v>
      </c>
      <c r="N2776" t="s">
        <v>191</v>
      </c>
      <c r="O2776" t="s">
        <v>192</v>
      </c>
      <c r="P2776" t="s">
        <v>193</v>
      </c>
      <c r="Q2776" t="s">
        <v>34</v>
      </c>
      <c r="R2776" t="s">
        <v>194</v>
      </c>
      <c r="S2776" t="s">
        <v>34</v>
      </c>
      <c r="T2776" t="s">
        <v>195</v>
      </c>
      <c r="U2776" t="s">
        <v>196</v>
      </c>
      <c r="V2776" t="s">
        <v>52</v>
      </c>
      <c r="W2776" t="s">
        <v>197</v>
      </c>
      <c r="X2776" t="s">
        <v>198</v>
      </c>
      <c r="Y2776" t="s">
        <v>42</v>
      </c>
    </row>
    <row r="2777" spans="1:25" x14ac:dyDescent="0.25">
      <c r="A2777">
        <v>10167</v>
      </c>
      <c r="B2777">
        <v>40</v>
      </c>
      <c r="C2777" t="s">
        <v>2915</v>
      </c>
      <c r="D2777">
        <v>4</v>
      </c>
      <c r="E2777" t="s">
        <v>4726</v>
      </c>
      <c r="F2777" t="s">
        <v>590</v>
      </c>
      <c r="G2777" t="s">
        <v>591</v>
      </c>
      <c r="H2777">
        <v>4</v>
      </c>
      <c r="I2777">
        <v>10</v>
      </c>
      <c r="J2777">
        <v>2003</v>
      </c>
      <c r="K2777" t="s">
        <v>1502</v>
      </c>
      <c r="L2777">
        <v>49</v>
      </c>
      <c r="M2777" t="s">
        <v>4719</v>
      </c>
      <c r="N2777" t="s">
        <v>401</v>
      </c>
      <c r="O2777" t="s">
        <v>402</v>
      </c>
      <c r="P2777" t="s">
        <v>403</v>
      </c>
      <c r="Q2777" t="s">
        <v>34</v>
      </c>
      <c r="R2777" t="s">
        <v>404</v>
      </c>
      <c r="S2777" t="s">
        <v>34</v>
      </c>
      <c r="T2777" t="s">
        <v>405</v>
      </c>
      <c r="U2777" t="s">
        <v>287</v>
      </c>
      <c r="V2777" t="s">
        <v>52</v>
      </c>
      <c r="W2777" t="s">
        <v>406</v>
      </c>
      <c r="X2777" t="s">
        <v>316</v>
      </c>
      <c r="Y2777" t="s">
        <v>42</v>
      </c>
    </row>
    <row r="2778" spans="1:25" x14ac:dyDescent="0.25">
      <c r="A2778">
        <v>10178</v>
      </c>
      <c r="B2778">
        <v>45</v>
      </c>
      <c r="C2778" t="s">
        <v>520</v>
      </c>
      <c r="D2778">
        <v>7</v>
      </c>
      <c r="E2778" t="s">
        <v>4727</v>
      </c>
      <c r="F2778" t="s">
        <v>593</v>
      </c>
      <c r="G2778" t="s">
        <v>28</v>
      </c>
      <c r="H2778">
        <v>4</v>
      </c>
      <c r="I2778">
        <v>11</v>
      </c>
      <c r="J2778">
        <v>2003</v>
      </c>
      <c r="K2778" t="s">
        <v>1502</v>
      </c>
      <c r="L2778">
        <v>49</v>
      </c>
      <c r="M2778" t="s">
        <v>4719</v>
      </c>
      <c r="N2778" t="s">
        <v>594</v>
      </c>
      <c r="O2778" t="s">
        <v>595</v>
      </c>
      <c r="P2778" t="s">
        <v>596</v>
      </c>
      <c r="Q2778" t="s">
        <v>34</v>
      </c>
      <c r="R2778" t="s">
        <v>597</v>
      </c>
      <c r="S2778" t="s">
        <v>34</v>
      </c>
      <c r="T2778" t="s">
        <v>598</v>
      </c>
      <c r="U2778" t="s">
        <v>51</v>
      </c>
      <c r="V2778" t="s">
        <v>52</v>
      </c>
      <c r="W2778" t="s">
        <v>599</v>
      </c>
      <c r="X2778" t="s">
        <v>600</v>
      </c>
      <c r="Y2778" t="s">
        <v>42</v>
      </c>
    </row>
    <row r="2779" spans="1:25" x14ac:dyDescent="0.25">
      <c r="A2779">
        <v>10186</v>
      </c>
      <c r="B2779">
        <v>28</v>
      </c>
      <c r="C2779" t="s">
        <v>4226</v>
      </c>
      <c r="D2779">
        <v>4</v>
      </c>
      <c r="E2779" t="s">
        <v>4728</v>
      </c>
      <c r="F2779" t="s">
        <v>602</v>
      </c>
      <c r="G2779" t="s">
        <v>28</v>
      </c>
      <c r="H2779">
        <v>4</v>
      </c>
      <c r="I2779">
        <v>11</v>
      </c>
      <c r="J2779">
        <v>2003</v>
      </c>
      <c r="K2779" t="s">
        <v>1502</v>
      </c>
      <c r="L2779">
        <v>49</v>
      </c>
      <c r="M2779" t="s">
        <v>4719</v>
      </c>
      <c r="N2779" t="s">
        <v>603</v>
      </c>
      <c r="O2779" t="s">
        <v>604</v>
      </c>
      <c r="P2779" t="s">
        <v>605</v>
      </c>
      <c r="Q2779" t="s">
        <v>34</v>
      </c>
      <c r="R2779" t="s">
        <v>577</v>
      </c>
      <c r="S2779" t="s">
        <v>34</v>
      </c>
      <c r="T2779" t="s">
        <v>606</v>
      </c>
      <c r="U2779" t="s">
        <v>262</v>
      </c>
      <c r="V2779" t="s">
        <v>52</v>
      </c>
      <c r="W2779" t="s">
        <v>607</v>
      </c>
      <c r="X2779" t="s">
        <v>608</v>
      </c>
      <c r="Y2779" t="s">
        <v>42</v>
      </c>
    </row>
    <row r="2780" spans="1:25" x14ac:dyDescent="0.25">
      <c r="A2780">
        <v>10197</v>
      </c>
      <c r="B2780">
        <v>29</v>
      </c>
      <c r="C2780" t="s">
        <v>2915</v>
      </c>
      <c r="D2780">
        <v>1</v>
      </c>
      <c r="E2780" t="s">
        <v>4729</v>
      </c>
      <c r="F2780" t="s">
        <v>610</v>
      </c>
      <c r="G2780" t="s">
        <v>28</v>
      </c>
      <c r="H2780">
        <v>4</v>
      </c>
      <c r="I2780">
        <v>11</v>
      </c>
      <c r="J2780">
        <v>2003</v>
      </c>
      <c r="K2780" t="s">
        <v>1502</v>
      </c>
      <c r="L2780">
        <v>49</v>
      </c>
      <c r="M2780" t="s">
        <v>4719</v>
      </c>
      <c r="N2780" t="s">
        <v>611</v>
      </c>
      <c r="O2780" t="s">
        <v>612</v>
      </c>
      <c r="P2780" t="s">
        <v>613</v>
      </c>
      <c r="Q2780" t="s">
        <v>34</v>
      </c>
      <c r="R2780" t="s">
        <v>614</v>
      </c>
      <c r="S2780" t="s">
        <v>34</v>
      </c>
      <c r="T2780" t="s">
        <v>615</v>
      </c>
      <c r="U2780" t="s">
        <v>273</v>
      </c>
      <c r="V2780" t="s">
        <v>52</v>
      </c>
      <c r="W2780" t="s">
        <v>616</v>
      </c>
      <c r="X2780" t="s">
        <v>617</v>
      </c>
      <c r="Y2780" t="s">
        <v>42</v>
      </c>
    </row>
    <row r="2781" spans="1:25" x14ac:dyDescent="0.25">
      <c r="A2781">
        <v>10209</v>
      </c>
      <c r="B2781">
        <v>48</v>
      </c>
      <c r="C2781" t="s">
        <v>4730</v>
      </c>
      <c r="D2781">
        <v>3</v>
      </c>
      <c r="E2781" t="s">
        <v>4731</v>
      </c>
      <c r="F2781" t="s">
        <v>619</v>
      </c>
      <c r="G2781" t="s">
        <v>28</v>
      </c>
      <c r="H2781">
        <v>1</v>
      </c>
      <c r="I2781">
        <v>1</v>
      </c>
      <c r="J2781">
        <v>2004</v>
      </c>
      <c r="K2781" t="s">
        <v>1502</v>
      </c>
      <c r="L2781">
        <v>49</v>
      </c>
      <c r="M2781" t="s">
        <v>4719</v>
      </c>
      <c r="N2781" t="s">
        <v>620</v>
      </c>
      <c r="O2781" t="s">
        <v>621</v>
      </c>
      <c r="P2781" t="s">
        <v>622</v>
      </c>
      <c r="Q2781" t="s">
        <v>34</v>
      </c>
      <c r="R2781" t="s">
        <v>623</v>
      </c>
      <c r="S2781" t="s">
        <v>73</v>
      </c>
      <c r="T2781" t="s">
        <v>34</v>
      </c>
      <c r="U2781" t="s">
        <v>38</v>
      </c>
      <c r="V2781" t="s">
        <v>39</v>
      </c>
      <c r="W2781" t="s">
        <v>624</v>
      </c>
      <c r="X2781" t="s">
        <v>150</v>
      </c>
      <c r="Y2781" t="s">
        <v>42</v>
      </c>
    </row>
    <row r="2782" spans="1:25" x14ac:dyDescent="0.25">
      <c r="A2782">
        <v>10222</v>
      </c>
      <c r="B2782">
        <v>31</v>
      </c>
      <c r="C2782" t="s">
        <v>4732</v>
      </c>
      <c r="D2782">
        <v>7</v>
      </c>
      <c r="E2782" t="s">
        <v>4733</v>
      </c>
      <c r="F2782" t="s">
        <v>626</v>
      </c>
      <c r="G2782" t="s">
        <v>28</v>
      </c>
      <c r="H2782">
        <v>1</v>
      </c>
      <c r="I2782">
        <v>2</v>
      </c>
      <c r="J2782">
        <v>2004</v>
      </c>
      <c r="K2782" t="s">
        <v>1502</v>
      </c>
      <c r="L2782">
        <v>49</v>
      </c>
      <c r="M2782" t="s">
        <v>4719</v>
      </c>
      <c r="N2782" t="s">
        <v>627</v>
      </c>
      <c r="O2782" t="s">
        <v>628</v>
      </c>
      <c r="P2782" t="s">
        <v>629</v>
      </c>
      <c r="Q2782" t="s">
        <v>34</v>
      </c>
      <c r="R2782" t="s">
        <v>630</v>
      </c>
      <c r="S2782" t="s">
        <v>73</v>
      </c>
      <c r="T2782" t="s">
        <v>631</v>
      </c>
      <c r="U2782" t="s">
        <v>38</v>
      </c>
      <c r="V2782" t="s">
        <v>39</v>
      </c>
      <c r="W2782" t="s">
        <v>362</v>
      </c>
      <c r="X2782" t="s">
        <v>422</v>
      </c>
      <c r="Y2782" t="s">
        <v>42</v>
      </c>
    </row>
    <row r="2783" spans="1:25" x14ac:dyDescent="0.25">
      <c r="A2783">
        <v>10249</v>
      </c>
      <c r="B2783">
        <v>32</v>
      </c>
      <c r="C2783" t="s">
        <v>4734</v>
      </c>
      <c r="D2783">
        <v>3</v>
      </c>
      <c r="E2783" t="s">
        <v>4735</v>
      </c>
      <c r="F2783" t="s">
        <v>2480</v>
      </c>
      <c r="G2783" t="s">
        <v>28</v>
      </c>
      <c r="H2783">
        <v>2</v>
      </c>
      <c r="I2783">
        <v>5</v>
      </c>
      <c r="J2783">
        <v>2004</v>
      </c>
      <c r="K2783" t="s">
        <v>1502</v>
      </c>
      <c r="L2783">
        <v>49</v>
      </c>
      <c r="M2783" t="s">
        <v>4719</v>
      </c>
      <c r="N2783" t="s">
        <v>366</v>
      </c>
      <c r="O2783" t="s">
        <v>367</v>
      </c>
      <c r="P2783" t="s">
        <v>368</v>
      </c>
      <c r="Q2783" t="s">
        <v>34</v>
      </c>
      <c r="R2783" t="s">
        <v>184</v>
      </c>
      <c r="S2783" t="s">
        <v>185</v>
      </c>
      <c r="T2783" t="s">
        <v>186</v>
      </c>
      <c r="U2783" t="s">
        <v>38</v>
      </c>
      <c r="V2783" t="s">
        <v>39</v>
      </c>
      <c r="W2783" t="s">
        <v>369</v>
      </c>
      <c r="X2783" t="s">
        <v>216</v>
      </c>
      <c r="Y2783" t="s">
        <v>42</v>
      </c>
    </row>
    <row r="2784" spans="1:25" x14ac:dyDescent="0.25">
      <c r="A2784">
        <v>10262</v>
      </c>
      <c r="B2784">
        <v>21</v>
      </c>
      <c r="C2784" t="s">
        <v>4736</v>
      </c>
      <c r="D2784">
        <v>12</v>
      </c>
      <c r="E2784" t="s">
        <v>4737</v>
      </c>
      <c r="F2784" t="s">
        <v>1525</v>
      </c>
      <c r="G2784" t="s">
        <v>591</v>
      </c>
      <c r="H2784">
        <v>2</v>
      </c>
      <c r="I2784">
        <v>6</v>
      </c>
      <c r="J2784">
        <v>2004</v>
      </c>
      <c r="K2784" t="s">
        <v>1502</v>
      </c>
      <c r="L2784">
        <v>49</v>
      </c>
      <c r="M2784" t="s">
        <v>4719</v>
      </c>
      <c r="N2784" t="s">
        <v>268</v>
      </c>
      <c r="O2784" t="s">
        <v>269</v>
      </c>
      <c r="P2784" t="s">
        <v>270</v>
      </c>
      <c r="Q2784" t="s">
        <v>34</v>
      </c>
      <c r="R2784" t="s">
        <v>271</v>
      </c>
      <c r="S2784" t="s">
        <v>34</v>
      </c>
      <c r="T2784" t="s">
        <v>272</v>
      </c>
      <c r="U2784" t="s">
        <v>273</v>
      </c>
      <c r="V2784" t="s">
        <v>52</v>
      </c>
      <c r="W2784" t="s">
        <v>274</v>
      </c>
      <c r="X2784" t="s">
        <v>275</v>
      </c>
      <c r="Y2784" t="s">
        <v>42</v>
      </c>
    </row>
    <row r="2785" spans="1:25" x14ac:dyDescent="0.25">
      <c r="A2785">
        <v>10274</v>
      </c>
      <c r="B2785">
        <v>32</v>
      </c>
      <c r="C2785" t="s">
        <v>4738</v>
      </c>
      <c r="D2785">
        <v>4</v>
      </c>
      <c r="E2785" t="s">
        <v>4739</v>
      </c>
      <c r="F2785" t="s">
        <v>637</v>
      </c>
      <c r="G2785" t="s">
        <v>28</v>
      </c>
      <c r="H2785">
        <v>3</v>
      </c>
      <c r="I2785">
        <v>7</v>
      </c>
      <c r="J2785">
        <v>2004</v>
      </c>
      <c r="K2785" t="s">
        <v>1502</v>
      </c>
      <c r="L2785">
        <v>49</v>
      </c>
      <c r="M2785" t="s">
        <v>4719</v>
      </c>
      <c r="N2785" t="s">
        <v>439</v>
      </c>
      <c r="O2785" t="s">
        <v>182</v>
      </c>
      <c r="P2785" t="s">
        <v>440</v>
      </c>
      <c r="Q2785" t="s">
        <v>34</v>
      </c>
      <c r="R2785" t="s">
        <v>441</v>
      </c>
      <c r="S2785" t="s">
        <v>185</v>
      </c>
      <c r="T2785" t="s">
        <v>442</v>
      </c>
      <c r="U2785" t="s">
        <v>38</v>
      </c>
      <c r="V2785" t="s">
        <v>39</v>
      </c>
      <c r="W2785" t="s">
        <v>421</v>
      </c>
      <c r="X2785" t="s">
        <v>443</v>
      </c>
      <c r="Y2785" t="s">
        <v>42</v>
      </c>
    </row>
    <row r="2786" spans="1:25" x14ac:dyDescent="0.25">
      <c r="A2786">
        <v>10283</v>
      </c>
      <c r="B2786">
        <v>43</v>
      </c>
      <c r="C2786" t="s">
        <v>4734</v>
      </c>
      <c r="D2786">
        <v>1</v>
      </c>
      <c r="E2786" t="s">
        <v>4740</v>
      </c>
      <c r="F2786" t="s">
        <v>647</v>
      </c>
      <c r="G2786" t="s">
        <v>28</v>
      </c>
      <c r="H2786">
        <v>3</v>
      </c>
      <c r="I2786">
        <v>8</v>
      </c>
      <c r="J2786">
        <v>2004</v>
      </c>
      <c r="K2786" t="s">
        <v>1502</v>
      </c>
      <c r="L2786">
        <v>49</v>
      </c>
      <c r="M2786" t="s">
        <v>4719</v>
      </c>
      <c r="N2786" t="s">
        <v>648</v>
      </c>
      <c r="O2786" t="s">
        <v>649</v>
      </c>
      <c r="P2786" t="s">
        <v>650</v>
      </c>
      <c r="Q2786" t="s">
        <v>34</v>
      </c>
      <c r="R2786" t="s">
        <v>651</v>
      </c>
      <c r="S2786" t="s">
        <v>351</v>
      </c>
      <c r="T2786" t="s">
        <v>652</v>
      </c>
      <c r="U2786" t="s">
        <v>353</v>
      </c>
      <c r="V2786" t="s">
        <v>39</v>
      </c>
      <c r="W2786" t="s">
        <v>653</v>
      </c>
      <c r="X2786" t="s">
        <v>264</v>
      </c>
      <c r="Y2786" t="s">
        <v>42</v>
      </c>
    </row>
    <row r="2787" spans="1:25" x14ac:dyDescent="0.25">
      <c r="A2787">
        <v>10296</v>
      </c>
      <c r="B2787">
        <v>21</v>
      </c>
      <c r="C2787" t="s">
        <v>4741</v>
      </c>
      <c r="D2787">
        <v>10</v>
      </c>
      <c r="E2787" t="s">
        <v>4742</v>
      </c>
      <c r="F2787" t="s">
        <v>1530</v>
      </c>
      <c r="G2787" t="s">
        <v>28</v>
      </c>
      <c r="H2787">
        <v>3</v>
      </c>
      <c r="I2787">
        <v>9</v>
      </c>
      <c r="J2787">
        <v>2004</v>
      </c>
      <c r="K2787" t="s">
        <v>1502</v>
      </c>
      <c r="L2787">
        <v>49</v>
      </c>
      <c r="M2787" t="s">
        <v>4719</v>
      </c>
      <c r="N2787" t="s">
        <v>1531</v>
      </c>
      <c r="O2787" t="s">
        <v>1532</v>
      </c>
      <c r="P2787" t="s">
        <v>1533</v>
      </c>
      <c r="Q2787" t="s">
        <v>34</v>
      </c>
      <c r="R2787" t="s">
        <v>1534</v>
      </c>
      <c r="S2787" t="s">
        <v>34</v>
      </c>
      <c r="T2787" t="s">
        <v>1535</v>
      </c>
      <c r="U2787" t="s">
        <v>810</v>
      </c>
      <c r="V2787" t="s">
        <v>52</v>
      </c>
      <c r="W2787" t="s">
        <v>1536</v>
      </c>
      <c r="X2787" t="s">
        <v>150</v>
      </c>
      <c r="Y2787" t="s">
        <v>42</v>
      </c>
    </row>
    <row r="2788" spans="1:25" x14ac:dyDescent="0.25">
      <c r="A2788">
        <v>10307</v>
      </c>
      <c r="B2788">
        <v>34</v>
      </c>
      <c r="C2788" t="s">
        <v>4743</v>
      </c>
      <c r="D2788">
        <v>4</v>
      </c>
      <c r="E2788" t="s">
        <v>4744</v>
      </c>
      <c r="F2788" t="s">
        <v>663</v>
      </c>
      <c r="G2788" t="s">
        <v>28</v>
      </c>
      <c r="H2788">
        <v>4</v>
      </c>
      <c r="I2788">
        <v>10</v>
      </c>
      <c r="J2788">
        <v>2004</v>
      </c>
      <c r="K2788" t="s">
        <v>1502</v>
      </c>
      <c r="L2788">
        <v>49</v>
      </c>
      <c r="M2788" t="s">
        <v>4719</v>
      </c>
      <c r="N2788" t="s">
        <v>329</v>
      </c>
      <c r="O2788" t="s">
        <v>330</v>
      </c>
      <c r="P2788" t="s">
        <v>331</v>
      </c>
      <c r="Q2788" t="s">
        <v>34</v>
      </c>
      <c r="R2788" t="s">
        <v>332</v>
      </c>
      <c r="S2788" t="s">
        <v>214</v>
      </c>
      <c r="T2788" t="s">
        <v>333</v>
      </c>
      <c r="U2788" t="s">
        <v>38</v>
      </c>
      <c r="V2788" t="s">
        <v>39</v>
      </c>
      <c r="W2788" t="s">
        <v>334</v>
      </c>
      <c r="X2788" t="s">
        <v>335</v>
      </c>
      <c r="Y2788" t="s">
        <v>42</v>
      </c>
    </row>
    <row r="2789" spans="1:25" x14ac:dyDescent="0.25">
      <c r="A2789">
        <v>10316</v>
      </c>
      <c r="B2789">
        <v>34</v>
      </c>
      <c r="C2789" t="s">
        <v>4745</v>
      </c>
      <c r="D2789">
        <v>12</v>
      </c>
      <c r="E2789" t="s">
        <v>4746</v>
      </c>
      <c r="F2789" t="s">
        <v>665</v>
      </c>
      <c r="G2789" t="s">
        <v>28</v>
      </c>
      <c r="H2789">
        <v>4</v>
      </c>
      <c r="I2789">
        <v>11</v>
      </c>
      <c r="J2789">
        <v>2004</v>
      </c>
      <c r="K2789" t="s">
        <v>1502</v>
      </c>
      <c r="L2789">
        <v>49</v>
      </c>
      <c r="M2789" t="s">
        <v>4719</v>
      </c>
      <c r="N2789" t="s">
        <v>666</v>
      </c>
      <c r="O2789" t="s">
        <v>667</v>
      </c>
      <c r="P2789" t="s">
        <v>668</v>
      </c>
      <c r="Q2789" t="s">
        <v>34</v>
      </c>
      <c r="R2789" t="s">
        <v>669</v>
      </c>
      <c r="S2789" t="s">
        <v>670</v>
      </c>
      <c r="T2789" t="s">
        <v>671</v>
      </c>
      <c r="U2789" t="s">
        <v>262</v>
      </c>
      <c r="V2789" t="s">
        <v>52</v>
      </c>
      <c r="W2789" t="s">
        <v>672</v>
      </c>
      <c r="X2789" t="s">
        <v>673</v>
      </c>
      <c r="Y2789" t="s">
        <v>42</v>
      </c>
    </row>
    <row r="2790" spans="1:25" x14ac:dyDescent="0.25">
      <c r="A2790">
        <v>10329</v>
      </c>
      <c r="B2790">
        <v>44</v>
      </c>
      <c r="C2790" t="s">
        <v>95</v>
      </c>
      <c r="D2790">
        <v>8</v>
      </c>
      <c r="E2790" t="s">
        <v>4671</v>
      </c>
      <c r="F2790" t="s">
        <v>218</v>
      </c>
      <c r="G2790" t="s">
        <v>28</v>
      </c>
      <c r="H2790">
        <v>4</v>
      </c>
      <c r="I2790">
        <v>11</v>
      </c>
      <c r="J2790">
        <v>2004</v>
      </c>
      <c r="K2790" t="s">
        <v>1502</v>
      </c>
      <c r="L2790">
        <v>49</v>
      </c>
      <c r="M2790" t="s">
        <v>4719</v>
      </c>
      <c r="N2790" t="s">
        <v>31</v>
      </c>
      <c r="O2790" t="s">
        <v>32</v>
      </c>
      <c r="P2790" t="s">
        <v>33</v>
      </c>
      <c r="Q2790" t="s">
        <v>34</v>
      </c>
      <c r="R2790" t="s">
        <v>35</v>
      </c>
      <c r="S2790" t="s">
        <v>36</v>
      </c>
      <c r="T2790" t="s">
        <v>37</v>
      </c>
      <c r="U2790" t="s">
        <v>38</v>
      </c>
      <c r="V2790" t="s">
        <v>39</v>
      </c>
      <c r="W2790" t="s">
        <v>40</v>
      </c>
      <c r="X2790" t="s">
        <v>41</v>
      </c>
      <c r="Y2790" t="s">
        <v>65</v>
      </c>
    </row>
    <row r="2791" spans="1:25" x14ac:dyDescent="0.25">
      <c r="A2791">
        <v>10339</v>
      </c>
      <c r="B2791">
        <v>27</v>
      </c>
      <c r="C2791" t="s">
        <v>3563</v>
      </c>
      <c r="D2791">
        <v>6</v>
      </c>
      <c r="E2791" t="s">
        <v>4747</v>
      </c>
      <c r="F2791" t="s">
        <v>519</v>
      </c>
      <c r="G2791" t="s">
        <v>28</v>
      </c>
      <c r="H2791">
        <v>4</v>
      </c>
      <c r="I2791">
        <v>11</v>
      </c>
      <c r="J2791">
        <v>2004</v>
      </c>
      <c r="K2791" t="s">
        <v>1502</v>
      </c>
      <c r="L2791">
        <v>49</v>
      </c>
      <c r="M2791" t="s">
        <v>4719</v>
      </c>
      <c r="N2791" t="s">
        <v>380</v>
      </c>
      <c r="O2791" t="s">
        <v>381</v>
      </c>
      <c r="P2791" t="s">
        <v>382</v>
      </c>
      <c r="Q2791" t="s">
        <v>34</v>
      </c>
      <c r="R2791" t="s">
        <v>383</v>
      </c>
      <c r="S2791" t="s">
        <v>384</v>
      </c>
      <c r="T2791" t="s">
        <v>385</v>
      </c>
      <c r="U2791" t="s">
        <v>307</v>
      </c>
      <c r="V2791" t="s">
        <v>307</v>
      </c>
      <c r="W2791" t="s">
        <v>386</v>
      </c>
      <c r="X2791" t="s">
        <v>387</v>
      </c>
      <c r="Y2791" t="s">
        <v>42</v>
      </c>
    </row>
    <row r="2792" spans="1:25" x14ac:dyDescent="0.25">
      <c r="A2792">
        <v>10352</v>
      </c>
      <c r="B2792">
        <v>49</v>
      </c>
      <c r="C2792" t="s">
        <v>4717</v>
      </c>
      <c r="D2792">
        <v>4</v>
      </c>
      <c r="E2792" t="s">
        <v>4748</v>
      </c>
      <c r="F2792" t="s">
        <v>1552</v>
      </c>
      <c r="G2792" t="s">
        <v>28</v>
      </c>
      <c r="H2792">
        <v>4</v>
      </c>
      <c r="I2792">
        <v>12</v>
      </c>
      <c r="J2792">
        <v>2004</v>
      </c>
      <c r="K2792" t="s">
        <v>1502</v>
      </c>
      <c r="L2792">
        <v>49</v>
      </c>
      <c r="M2792" t="s">
        <v>4719</v>
      </c>
      <c r="N2792" t="s">
        <v>2080</v>
      </c>
      <c r="O2792" t="s">
        <v>2081</v>
      </c>
      <c r="P2792" t="s">
        <v>2082</v>
      </c>
      <c r="Q2792" t="s">
        <v>34</v>
      </c>
      <c r="R2792" t="s">
        <v>441</v>
      </c>
      <c r="S2792" t="s">
        <v>185</v>
      </c>
      <c r="T2792" t="s">
        <v>442</v>
      </c>
      <c r="U2792" t="s">
        <v>38</v>
      </c>
      <c r="V2792" t="s">
        <v>39</v>
      </c>
      <c r="W2792" t="s">
        <v>1199</v>
      </c>
      <c r="X2792" t="s">
        <v>377</v>
      </c>
      <c r="Y2792" t="s">
        <v>42</v>
      </c>
    </row>
    <row r="2793" spans="1:25" x14ac:dyDescent="0.25">
      <c r="A2793">
        <v>10361</v>
      </c>
      <c r="B2793">
        <v>23</v>
      </c>
      <c r="C2793" t="s">
        <v>2903</v>
      </c>
      <c r="D2793">
        <v>12</v>
      </c>
      <c r="E2793" t="s">
        <v>4749</v>
      </c>
      <c r="F2793" t="s">
        <v>232</v>
      </c>
      <c r="G2793" t="s">
        <v>28</v>
      </c>
      <c r="H2793">
        <v>4</v>
      </c>
      <c r="I2793">
        <v>12</v>
      </c>
      <c r="J2793">
        <v>2004</v>
      </c>
      <c r="K2793" t="s">
        <v>1502</v>
      </c>
      <c r="L2793">
        <v>49</v>
      </c>
      <c r="M2793" t="s">
        <v>4719</v>
      </c>
      <c r="N2793" t="s">
        <v>233</v>
      </c>
      <c r="O2793" t="s">
        <v>234</v>
      </c>
      <c r="P2793" t="s">
        <v>235</v>
      </c>
      <c r="Q2793" t="s">
        <v>236</v>
      </c>
      <c r="R2793" t="s">
        <v>237</v>
      </c>
      <c r="S2793" t="s">
        <v>238</v>
      </c>
      <c r="T2793" t="s">
        <v>239</v>
      </c>
      <c r="U2793" t="s">
        <v>139</v>
      </c>
      <c r="V2793" t="s">
        <v>140</v>
      </c>
      <c r="W2793" t="s">
        <v>240</v>
      </c>
      <c r="X2793" t="s">
        <v>241</v>
      </c>
      <c r="Y2793" t="s">
        <v>42</v>
      </c>
    </row>
    <row r="2794" spans="1:25" x14ac:dyDescent="0.25">
      <c r="A2794">
        <v>10373</v>
      </c>
      <c r="B2794">
        <v>25</v>
      </c>
      <c r="C2794" t="s">
        <v>2111</v>
      </c>
      <c r="D2794">
        <v>9</v>
      </c>
      <c r="E2794" t="s">
        <v>4750</v>
      </c>
      <c r="F2794" t="s">
        <v>687</v>
      </c>
      <c r="G2794" t="s">
        <v>28</v>
      </c>
      <c r="H2794">
        <v>1</v>
      </c>
      <c r="I2794">
        <v>1</v>
      </c>
      <c r="J2794">
        <v>2005</v>
      </c>
      <c r="K2794" t="s">
        <v>1502</v>
      </c>
      <c r="L2794">
        <v>49</v>
      </c>
      <c r="M2794" t="s">
        <v>4719</v>
      </c>
      <c r="N2794" t="s">
        <v>688</v>
      </c>
      <c r="O2794" t="s">
        <v>689</v>
      </c>
      <c r="P2794" t="s">
        <v>690</v>
      </c>
      <c r="Q2794" t="s">
        <v>34</v>
      </c>
      <c r="R2794" t="s">
        <v>691</v>
      </c>
      <c r="S2794" t="s">
        <v>34</v>
      </c>
      <c r="T2794" t="s">
        <v>692</v>
      </c>
      <c r="U2794" t="s">
        <v>196</v>
      </c>
      <c r="V2794" t="s">
        <v>52</v>
      </c>
      <c r="W2794" t="s">
        <v>693</v>
      </c>
      <c r="X2794" t="s">
        <v>694</v>
      </c>
      <c r="Y2794" t="s">
        <v>42</v>
      </c>
    </row>
    <row r="2795" spans="1:25" x14ac:dyDescent="0.25">
      <c r="A2795">
        <v>10386</v>
      </c>
      <c r="B2795">
        <v>50</v>
      </c>
      <c r="C2795" t="s">
        <v>4751</v>
      </c>
      <c r="D2795">
        <v>16</v>
      </c>
      <c r="E2795" t="s">
        <v>4752</v>
      </c>
      <c r="F2795" t="s">
        <v>1557</v>
      </c>
      <c r="G2795" t="s">
        <v>724</v>
      </c>
      <c r="H2795">
        <v>1</v>
      </c>
      <c r="I2795">
        <v>3</v>
      </c>
      <c r="J2795">
        <v>2005</v>
      </c>
      <c r="K2795" t="s">
        <v>1502</v>
      </c>
      <c r="L2795">
        <v>49</v>
      </c>
      <c r="M2795" t="s">
        <v>4719</v>
      </c>
      <c r="N2795" t="s">
        <v>268</v>
      </c>
      <c r="O2795" t="s">
        <v>269</v>
      </c>
      <c r="P2795" t="s">
        <v>270</v>
      </c>
      <c r="Q2795" t="s">
        <v>34</v>
      </c>
      <c r="R2795" t="s">
        <v>271</v>
      </c>
      <c r="S2795" t="s">
        <v>34</v>
      </c>
      <c r="T2795" t="s">
        <v>272</v>
      </c>
      <c r="U2795" t="s">
        <v>273</v>
      </c>
      <c r="V2795" t="s">
        <v>52</v>
      </c>
      <c r="W2795" t="s">
        <v>274</v>
      </c>
      <c r="X2795" t="s">
        <v>275</v>
      </c>
      <c r="Y2795" t="s">
        <v>65</v>
      </c>
    </row>
    <row r="2796" spans="1:25" x14ac:dyDescent="0.25">
      <c r="A2796">
        <v>10398</v>
      </c>
      <c r="B2796">
        <v>34</v>
      </c>
      <c r="C2796" t="s">
        <v>4753</v>
      </c>
      <c r="D2796">
        <v>1</v>
      </c>
      <c r="E2796" t="s">
        <v>4754</v>
      </c>
      <c r="F2796" t="s">
        <v>1559</v>
      </c>
      <c r="G2796" t="s">
        <v>28</v>
      </c>
      <c r="H2796">
        <v>1</v>
      </c>
      <c r="I2796">
        <v>3</v>
      </c>
      <c r="J2796">
        <v>2005</v>
      </c>
      <c r="K2796" t="s">
        <v>1502</v>
      </c>
      <c r="L2796">
        <v>49</v>
      </c>
      <c r="M2796" t="s">
        <v>4719</v>
      </c>
      <c r="N2796" t="s">
        <v>46</v>
      </c>
      <c r="O2796" t="s">
        <v>47</v>
      </c>
      <c r="P2796" t="s">
        <v>48</v>
      </c>
      <c r="Q2796" t="s">
        <v>34</v>
      </c>
      <c r="R2796" t="s">
        <v>49</v>
      </c>
      <c r="S2796" t="s">
        <v>34</v>
      </c>
      <c r="T2796" t="s">
        <v>50</v>
      </c>
      <c r="U2796" t="s">
        <v>51</v>
      </c>
      <c r="V2796" t="s">
        <v>52</v>
      </c>
      <c r="W2796" t="s">
        <v>53</v>
      </c>
      <c r="X2796" t="s">
        <v>54</v>
      </c>
      <c r="Y2796" t="s">
        <v>42</v>
      </c>
    </row>
    <row r="2797" spans="1:25" x14ac:dyDescent="0.25">
      <c r="A2797">
        <v>10400</v>
      </c>
      <c r="B2797">
        <v>20</v>
      </c>
      <c r="C2797" t="s">
        <v>4755</v>
      </c>
      <c r="D2797">
        <v>4</v>
      </c>
      <c r="E2797" t="s">
        <v>4756</v>
      </c>
      <c r="F2797" t="s">
        <v>700</v>
      </c>
      <c r="G2797" t="s">
        <v>28</v>
      </c>
      <c r="H2797">
        <v>2</v>
      </c>
      <c r="I2797">
        <v>4</v>
      </c>
      <c r="J2797">
        <v>2005</v>
      </c>
      <c r="K2797" t="s">
        <v>1502</v>
      </c>
      <c r="L2797">
        <v>49</v>
      </c>
      <c r="M2797" t="s">
        <v>4719</v>
      </c>
      <c r="N2797" t="s">
        <v>701</v>
      </c>
      <c r="O2797" t="s">
        <v>702</v>
      </c>
      <c r="P2797" t="s">
        <v>703</v>
      </c>
      <c r="Q2797" t="s">
        <v>34</v>
      </c>
      <c r="R2797" t="s">
        <v>704</v>
      </c>
      <c r="S2797" t="s">
        <v>73</v>
      </c>
      <c r="T2797" t="s">
        <v>92</v>
      </c>
      <c r="U2797" t="s">
        <v>38</v>
      </c>
      <c r="V2797" t="s">
        <v>39</v>
      </c>
      <c r="W2797" t="s">
        <v>149</v>
      </c>
      <c r="X2797" t="s">
        <v>705</v>
      </c>
      <c r="Y2797" t="s">
        <v>42</v>
      </c>
    </row>
    <row r="2798" spans="1:25" x14ac:dyDescent="0.25">
      <c r="A2798">
        <v>10415</v>
      </c>
      <c r="B2798">
        <v>42</v>
      </c>
      <c r="C2798" t="s">
        <v>4734</v>
      </c>
      <c r="D2798">
        <v>3</v>
      </c>
      <c r="E2798" t="s">
        <v>4757</v>
      </c>
      <c r="F2798" t="s">
        <v>2499</v>
      </c>
      <c r="G2798" t="s">
        <v>267</v>
      </c>
      <c r="H2798">
        <v>2</v>
      </c>
      <c r="I2798">
        <v>5</v>
      </c>
      <c r="J2798">
        <v>2005</v>
      </c>
      <c r="K2798" t="s">
        <v>1502</v>
      </c>
      <c r="L2798">
        <v>49</v>
      </c>
      <c r="M2798" t="s">
        <v>4719</v>
      </c>
      <c r="N2798" t="s">
        <v>1380</v>
      </c>
      <c r="O2798" t="s">
        <v>1381</v>
      </c>
      <c r="P2798" t="s">
        <v>1382</v>
      </c>
      <c r="Q2798" t="s">
        <v>34</v>
      </c>
      <c r="R2798" t="s">
        <v>1383</v>
      </c>
      <c r="S2798" t="s">
        <v>137</v>
      </c>
      <c r="T2798" t="s">
        <v>1384</v>
      </c>
      <c r="U2798" t="s">
        <v>139</v>
      </c>
      <c r="V2798" t="s">
        <v>140</v>
      </c>
      <c r="W2798" t="s">
        <v>1385</v>
      </c>
      <c r="X2798" t="s">
        <v>1386</v>
      </c>
      <c r="Y2798" t="s">
        <v>42</v>
      </c>
    </row>
    <row r="2799" spans="1:25" x14ac:dyDescent="0.25">
      <c r="A2799">
        <v>10105</v>
      </c>
      <c r="B2799">
        <v>25</v>
      </c>
      <c r="C2799" t="s">
        <v>4758</v>
      </c>
      <c r="D2799">
        <v>8</v>
      </c>
      <c r="E2799" t="s">
        <v>4759</v>
      </c>
      <c r="F2799" t="s">
        <v>560</v>
      </c>
      <c r="G2799" t="s">
        <v>28</v>
      </c>
      <c r="H2799">
        <v>1</v>
      </c>
      <c r="I2799">
        <v>2</v>
      </c>
      <c r="J2799">
        <v>2003</v>
      </c>
      <c r="K2799" t="s">
        <v>2075</v>
      </c>
      <c r="L2799">
        <v>54</v>
      </c>
      <c r="M2799" t="s">
        <v>4760</v>
      </c>
      <c r="N2799" t="s">
        <v>562</v>
      </c>
      <c r="O2799" t="s">
        <v>563</v>
      </c>
      <c r="P2799" t="s">
        <v>564</v>
      </c>
      <c r="Q2799" t="s">
        <v>34</v>
      </c>
      <c r="R2799" t="s">
        <v>565</v>
      </c>
      <c r="S2799" t="s">
        <v>34</v>
      </c>
      <c r="T2799" t="s">
        <v>566</v>
      </c>
      <c r="U2799" t="s">
        <v>567</v>
      </c>
      <c r="V2799" t="s">
        <v>52</v>
      </c>
      <c r="W2799" t="s">
        <v>568</v>
      </c>
      <c r="X2799" t="s">
        <v>569</v>
      </c>
      <c r="Y2799" t="s">
        <v>42</v>
      </c>
    </row>
    <row r="2800" spans="1:25" x14ac:dyDescent="0.25">
      <c r="A2800">
        <v>10117</v>
      </c>
      <c r="B2800">
        <v>50</v>
      </c>
      <c r="C2800" t="s">
        <v>4761</v>
      </c>
      <c r="D2800">
        <v>2</v>
      </c>
      <c r="E2800" t="s">
        <v>4762</v>
      </c>
      <c r="F2800" t="s">
        <v>882</v>
      </c>
      <c r="G2800" t="s">
        <v>28</v>
      </c>
      <c r="H2800">
        <v>2</v>
      </c>
      <c r="I2800">
        <v>4</v>
      </c>
      <c r="J2800">
        <v>2003</v>
      </c>
      <c r="K2800" t="s">
        <v>2075</v>
      </c>
      <c r="L2800">
        <v>54</v>
      </c>
      <c r="M2800" t="s">
        <v>4760</v>
      </c>
      <c r="N2800" t="s">
        <v>302</v>
      </c>
      <c r="O2800" t="s">
        <v>303</v>
      </c>
      <c r="P2800" t="s">
        <v>304</v>
      </c>
      <c r="Q2800" t="s">
        <v>34</v>
      </c>
      <c r="R2800" t="s">
        <v>305</v>
      </c>
      <c r="S2800" t="s">
        <v>34</v>
      </c>
      <c r="T2800" t="s">
        <v>306</v>
      </c>
      <c r="U2800" t="s">
        <v>305</v>
      </c>
      <c r="V2800" t="s">
        <v>307</v>
      </c>
      <c r="W2800" t="s">
        <v>308</v>
      </c>
      <c r="X2800" t="s">
        <v>309</v>
      </c>
      <c r="Y2800" t="s">
        <v>42</v>
      </c>
    </row>
    <row r="2801" spans="1:25" x14ac:dyDescent="0.25">
      <c r="A2801">
        <v>10129</v>
      </c>
      <c r="B2801">
        <v>32</v>
      </c>
      <c r="C2801" t="s">
        <v>2111</v>
      </c>
      <c r="D2801">
        <v>8</v>
      </c>
      <c r="E2801" t="s">
        <v>4763</v>
      </c>
      <c r="F2801" t="s">
        <v>573</v>
      </c>
      <c r="G2801" t="s">
        <v>28</v>
      </c>
      <c r="H2801">
        <v>2</v>
      </c>
      <c r="I2801">
        <v>6</v>
      </c>
      <c r="J2801">
        <v>2003</v>
      </c>
      <c r="K2801" t="s">
        <v>2075</v>
      </c>
      <c r="L2801">
        <v>54</v>
      </c>
      <c r="M2801" t="s">
        <v>4760</v>
      </c>
      <c r="N2801" t="s">
        <v>574</v>
      </c>
      <c r="O2801" t="s">
        <v>575</v>
      </c>
      <c r="P2801" t="s">
        <v>576</v>
      </c>
      <c r="Q2801" t="s">
        <v>34</v>
      </c>
      <c r="R2801" t="s">
        <v>577</v>
      </c>
      <c r="S2801" t="s">
        <v>34</v>
      </c>
      <c r="T2801" t="s">
        <v>578</v>
      </c>
      <c r="U2801" t="s">
        <v>262</v>
      </c>
      <c r="V2801" t="s">
        <v>52</v>
      </c>
      <c r="W2801" t="s">
        <v>84</v>
      </c>
      <c r="X2801" t="s">
        <v>579</v>
      </c>
      <c r="Y2801" t="s">
        <v>42</v>
      </c>
    </row>
    <row r="2802" spans="1:25" x14ac:dyDescent="0.25">
      <c r="A2802">
        <v>10142</v>
      </c>
      <c r="B2802">
        <v>39</v>
      </c>
      <c r="C2802" t="s">
        <v>4764</v>
      </c>
      <c r="D2802">
        <v>5</v>
      </c>
      <c r="E2802" t="s">
        <v>4765</v>
      </c>
      <c r="F2802" t="s">
        <v>891</v>
      </c>
      <c r="G2802" t="s">
        <v>28</v>
      </c>
      <c r="H2802">
        <v>3</v>
      </c>
      <c r="I2802">
        <v>8</v>
      </c>
      <c r="J2802">
        <v>2003</v>
      </c>
      <c r="K2802" t="s">
        <v>2075</v>
      </c>
      <c r="L2802">
        <v>54</v>
      </c>
      <c r="M2802" t="s">
        <v>4760</v>
      </c>
      <c r="N2802" t="s">
        <v>417</v>
      </c>
      <c r="O2802" t="s">
        <v>418</v>
      </c>
      <c r="P2802" t="s">
        <v>419</v>
      </c>
      <c r="Q2802" t="s">
        <v>34</v>
      </c>
      <c r="R2802" t="s">
        <v>420</v>
      </c>
      <c r="S2802" t="s">
        <v>73</v>
      </c>
      <c r="T2802" t="s">
        <v>167</v>
      </c>
      <c r="U2802" t="s">
        <v>38</v>
      </c>
      <c r="V2802" t="s">
        <v>39</v>
      </c>
      <c r="W2802" t="s">
        <v>421</v>
      </c>
      <c r="X2802" t="s">
        <v>422</v>
      </c>
      <c r="Y2802" t="s">
        <v>42</v>
      </c>
    </row>
    <row r="2803" spans="1:25" x14ac:dyDescent="0.25">
      <c r="A2803">
        <v>10153</v>
      </c>
      <c r="B2803">
        <v>50</v>
      </c>
      <c r="C2803" t="s">
        <v>3960</v>
      </c>
      <c r="D2803">
        <v>4</v>
      </c>
      <c r="E2803" t="s">
        <v>431</v>
      </c>
      <c r="F2803" t="s">
        <v>893</v>
      </c>
      <c r="G2803" t="s">
        <v>28</v>
      </c>
      <c r="H2803">
        <v>3</v>
      </c>
      <c r="I2803">
        <v>9</v>
      </c>
      <c r="J2803">
        <v>2003</v>
      </c>
      <c r="K2803" t="s">
        <v>2075</v>
      </c>
      <c r="L2803">
        <v>54</v>
      </c>
      <c r="M2803" t="s">
        <v>4760</v>
      </c>
      <c r="N2803" t="s">
        <v>268</v>
      </c>
      <c r="O2803" t="s">
        <v>269</v>
      </c>
      <c r="P2803" t="s">
        <v>270</v>
      </c>
      <c r="Q2803" t="s">
        <v>34</v>
      </c>
      <c r="R2803" t="s">
        <v>271</v>
      </c>
      <c r="S2803" t="s">
        <v>34</v>
      </c>
      <c r="T2803" t="s">
        <v>272</v>
      </c>
      <c r="U2803" t="s">
        <v>273</v>
      </c>
      <c r="V2803" t="s">
        <v>52</v>
      </c>
      <c r="W2803" t="s">
        <v>274</v>
      </c>
      <c r="X2803" t="s">
        <v>275</v>
      </c>
      <c r="Y2803" t="s">
        <v>65</v>
      </c>
    </row>
    <row r="2804" spans="1:25" x14ac:dyDescent="0.25">
      <c r="A2804">
        <v>10167</v>
      </c>
      <c r="B2804">
        <v>38</v>
      </c>
      <c r="C2804" t="s">
        <v>4766</v>
      </c>
      <c r="D2804">
        <v>15</v>
      </c>
      <c r="E2804" t="s">
        <v>4767</v>
      </c>
      <c r="F2804" t="s">
        <v>590</v>
      </c>
      <c r="G2804" t="s">
        <v>591</v>
      </c>
      <c r="H2804">
        <v>4</v>
      </c>
      <c r="I2804">
        <v>10</v>
      </c>
      <c r="J2804">
        <v>2003</v>
      </c>
      <c r="K2804" t="s">
        <v>2075</v>
      </c>
      <c r="L2804">
        <v>54</v>
      </c>
      <c r="M2804" t="s">
        <v>4760</v>
      </c>
      <c r="N2804" t="s">
        <v>401</v>
      </c>
      <c r="O2804" t="s">
        <v>402</v>
      </c>
      <c r="P2804" t="s">
        <v>403</v>
      </c>
      <c r="Q2804" t="s">
        <v>34</v>
      </c>
      <c r="R2804" t="s">
        <v>404</v>
      </c>
      <c r="S2804" t="s">
        <v>34</v>
      </c>
      <c r="T2804" t="s">
        <v>405</v>
      </c>
      <c r="U2804" t="s">
        <v>287</v>
      </c>
      <c r="V2804" t="s">
        <v>52</v>
      </c>
      <c r="W2804" t="s">
        <v>406</v>
      </c>
      <c r="X2804" t="s">
        <v>316</v>
      </c>
      <c r="Y2804" t="s">
        <v>42</v>
      </c>
    </row>
    <row r="2805" spans="1:25" x14ac:dyDescent="0.25">
      <c r="A2805">
        <v>10177</v>
      </c>
      <c r="B2805">
        <v>40</v>
      </c>
      <c r="C2805" t="s">
        <v>4768</v>
      </c>
      <c r="D2805">
        <v>6</v>
      </c>
      <c r="E2805" t="s">
        <v>4769</v>
      </c>
      <c r="F2805" t="s">
        <v>2167</v>
      </c>
      <c r="G2805" t="s">
        <v>28</v>
      </c>
      <c r="H2805">
        <v>4</v>
      </c>
      <c r="I2805">
        <v>11</v>
      </c>
      <c r="J2805">
        <v>2003</v>
      </c>
      <c r="K2805" t="s">
        <v>2075</v>
      </c>
      <c r="L2805">
        <v>54</v>
      </c>
      <c r="M2805" t="s">
        <v>4760</v>
      </c>
      <c r="N2805" t="s">
        <v>914</v>
      </c>
      <c r="O2805" t="s">
        <v>915</v>
      </c>
      <c r="P2805" t="s">
        <v>916</v>
      </c>
      <c r="Q2805" t="s">
        <v>34</v>
      </c>
      <c r="R2805" t="s">
        <v>271</v>
      </c>
      <c r="S2805" t="s">
        <v>34</v>
      </c>
      <c r="T2805" t="s">
        <v>295</v>
      </c>
      <c r="U2805" t="s">
        <v>273</v>
      </c>
      <c r="V2805" t="s">
        <v>52</v>
      </c>
      <c r="W2805" t="s">
        <v>917</v>
      </c>
      <c r="X2805" t="s">
        <v>918</v>
      </c>
      <c r="Y2805" t="s">
        <v>42</v>
      </c>
    </row>
    <row r="2806" spans="1:25" x14ac:dyDescent="0.25">
      <c r="A2806">
        <v>10185</v>
      </c>
      <c r="B2806">
        <v>28</v>
      </c>
      <c r="C2806" t="s">
        <v>4770</v>
      </c>
      <c r="D2806">
        <v>6</v>
      </c>
      <c r="E2806" t="s">
        <v>4771</v>
      </c>
      <c r="F2806" t="s">
        <v>602</v>
      </c>
      <c r="G2806" t="s">
        <v>28</v>
      </c>
      <c r="H2806">
        <v>4</v>
      </c>
      <c r="I2806">
        <v>11</v>
      </c>
      <c r="J2806">
        <v>2003</v>
      </c>
      <c r="K2806" t="s">
        <v>2075</v>
      </c>
      <c r="L2806">
        <v>54</v>
      </c>
      <c r="M2806" t="s">
        <v>4760</v>
      </c>
      <c r="N2806" t="s">
        <v>582</v>
      </c>
      <c r="O2806" t="s">
        <v>583</v>
      </c>
      <c r="P2806" t="s">
        <v>584</v>
      </c>
      <c r="Q2806" t="s">
        <v>34</v>
      </c>
      <c r="R2806" t="s">
        <v>251</v>
      </c>
      <c r="S2806" t="s">
        <v>185</v>
      </c>
      <c r="T2806" t="s">
        <v>252</v>
      </c>
      <c r="U2806" t="s">
        <v>38</v>
      </c>
      <c r="V2806" t="s">
        <v>39</v>
      </c>
      <c r="W2806" t="s">
        <v>585</v>
      </c>
      <c r="X2806" t="s">
        <v>586</v>
      </c>
      <c r="Y2806" t="s">
        <v>42</v>
      </c>
    </row>
    <row r="2807" spans="1:25" x14ac:dyDescent="0.25">
      <c r="A2807">
        <v>10197</v>
      </c>
      <c r="B2807">
        <v>42</v>
      </c>
      <c r="C2807" t="s">
        <v>4768</v>
      </c>
      <c r="D2807">
        <v>12</v>
      </c>
      <c r="E2807" t="s">
        <v>4772</v>
      </c>
      <c r="F2807" t="s">
        <v>610</v>
      </c>
      <c r="G2807" t="s">
        <v>28</v>
      </c>
      <c r="H2807">
        <v>4</v>
      </c>
      <c r="I2807">
        <v>11</v>
      </c>
      <c r="J2807">
        <v>2003</v>
      </c>
      <c r="K2807" t="s">
        <v>2075</v>
      </c>
      <c r="L2807">
        <v>54</v>
      </c>
      <c r="M2807" t="s">
        <v>4760</v>
      </c>
      <c r="N2807" t="s">
        <v>611</v>
      </c>
      <c r="O2807" t="s">
        <v>612</v>
      </c>
      <c r="P2807" t="s">
        <v>613</v>
      </c>
      <c r="Q2807" t="s">
        <v>34</v>
      </c>
      <c r="R2807" t="s">
        <v>614</v>
      </c>
      <c r="S2807" t="s">
        <v>34</v>
      </c>
      <c r="T2807" t="s">
        <v>615</v>
      </c>
      <c r="U2807" t="s">
        <v>273</v>
      </c>
      <c r="V2807" t="s">
        <v>52</v>
      </c>
      <c r="W2807" t="s">
        <v>616</v>
      </c>
      <c r="X2807" t="s">
        <v>617</v>
      </c>
      <c r="Y2807" t="s">
        <v>42</v>
      </c>
    </row>
    <row r="2808" spans="1:25" x14ac:dyDescent="0.25">
      <c r="A2808">
        <v>10208</v>
      </c>
      <c r="B2808">
        <v>42</v>
      </c>
      <c r="C2808" t="s">
        <v>4773</v>
      </c>
      <c r="D2808">
        <v>6</v>
      </c>
      <c r="E2808" t="s">
        <v>4774</v>
      </c>
      <c r="F2808" t="s">
        <v>900</v>
      </c>
      <c r="G2808" t="s">
        <v>28</v>
      </c>
      <c r="H2808">
        <v>1</v>
      </c>
      <c r="I2808">
        <v>1</v>
      </c>
      <c r="J2808">
        <v>2004</v>
      </c>
      <c r="K2808" t="s">
        <v>2075</v>
      </c>
      <c r="L2808">
        <v>54</v>
      </c>
      <c r="M2808" t="s">
        <v>4760</v>
      </c>
      <c r="N2808" t="s">
        <v>338</v>
      </c>
      <c r="O2808" t="s">
        <v>339</v>
      </c>
      <c r="P2808" t="s">
        <v>340</v>
      </c>
      <c r="Q2808" t="s">
        <v>34</v>
      </c>
      <c r="R2808" t="s">
        <v>341</v>
      </c>
      <c r="S2808" t="s">
        <v>34</v>
      </c>
      <c r="T2808" t="s">
        <v>342</v>
      </c>
      <c r="U2808" t="s">
        <v>51</v>
      </c>
      <c r="V2808" t="s">
        <v>52</v>
      </c>
      <c r="W2808" t="s">
        <v>343</v>
      </c>
      <c r="X2808" t="s">
        <v>344</v>
      </c>
      <c r="Y2808" t="s">
        <v>42</v>
      </c>
    </row>
    <row r="2809" spans="1:25" x14ac:dyDescent="0.25">
      <c r="A2809">
        <v>10222</v>
      </c>
      <c r="B2809">
        <v>36</v>
      </c>
      <c r="C2809" t="s">
        <v>3796</v>
      </c>
      <c r="D2809">
        <v>18</v>
      </c>
      <c r="E2809" t="s">
        <v>4775</v>
      </c>
      <c r="F2809" t="s">
        <v>626</v>
      </c>
      <c r="G2809" t="s">
        <v>28</v>
      </c>
      <c r="H2809">
        <v>1</v>
      </c>
      <c r="I2809">
        <v>2</v>
      </c>
      <c r="J2809">
        <v>2004</v>
      </c>
      <c r="K2809" t="s">
        <v>2075</v>
      </c>
      <c r="L2809">
        <v>54</v>
      </c>
      <c r="M2809" t="s">
        <v>4760</v>
      </c>
      <c r="N2809" t="s">
        <v>627</v>
      </c>
      <c r="O2809" t="s">
        <v>628</v>
      </c>
      <c r="P2809" t="s">
        <v>629</v>
      </c>
      <c r="Q2809" t="s">
        <v>34</v>
      </c>
      <c r="R2809" t="s">
        <v>630</v>
      </c>
      <c r="S2809" t="s">
        <v>73</v>
      </c>
      <c r="T2809" t="s">
        <v>631</v>
      </c>
      <c r="U2809" t="s">
        <v>38</v>
      </c>
      <c r="V2809" t="s">
        <v>39</v>
      </c>
      <c r="W2809" t="s">
        <v>362</v>
      </c>
      <c r="X2809" t="s">
        <v>422</v>
      </c>
      <c r="Y2809" t="s">
        <v>42</v>
      </c>
    </row>
    <row r="2810" spans="1:25" x14ac:dyDescent="0.25">
      <c r="A2810">
        <v>10232</v>
      </c>
      <c r="B2810">
        <v>24</v>
      </c>
      <c r="C2810" t="s">
        <v>4776</v>
      </c>
      <c r="D2810">
        <v>3</v>
      </c>
      <c r="E2810" t="s">
        <v>4777</v>
      </c>
      <c r="F2810" t="s">
        <v>2174</v>
      </c>
      <c r="G2810" t="s">
        <v>28</v>
      </c>
      <c r="H2810">
        <v>1</v>
      </c>
      <c r="I2810">
        <v>3</v>
      </c>
      <c r="J2810">
        <v>2004</v>
      </c>
      <c r="K2810" t="s">
        <v>2075</v>
      </c>
      <c r="L2810">
        <v>54</v>
      </c>
      <c r="M2810" t="s">
        <v>4760</v>
      </c>
      <c r="N2810" t="s">
        <v>666</v>
      </c>
      <c r="O2810" t="s">
        <v>667</v>
      </c>
      <c r="P2810" t="s">
        <v>668</v>
      </c>
      <c r="Q2810" t="s">
        <v>34</v>
      </c>
      <c r="R2810" t="s">
        <v>669</v>
      </c>
      <c r="S2810" t="s">
        <v>670</v>
      </c>
      <c r="T2810" t="s">
        <v>671</v>
      </c>
      <c r="U2810" t="s">
        <v>262</v>
      </c>
      <c r="V2810" t="s">
        <v>52</v>
      </c>
      <c r="W2810" t="s">
        <v>672</v>
      </c>
      <c r="X2810" t="s">
        <v>673</v>
      </c>
      <c r="Y2810" t="s">
        <v>42</v>
      </c>
    </row>
    <row r="2811" spans="1:25" x14ac:dyDescent="0.25">
      <c r="A2811">
        <v>10248</v>
      </c>
      <c r="B2811">
        <v>23</v>
      </c>
      <c r="C2811" t="s">
        <v>3436</v>
      </c>
      <c r="D2811">
        <v>9</v>
      </c>
      <c r="E2811" t="s">
        <v>3437</v>
      </c>
      <c r="F2811" t="s">
        <v>633</v>
      </c>
      <c r="G2811" t="s">
        <v>591</v>
      </c>
      <c r="H2811">
        <v>2</v>
      </c>
      <c r="I2811">
        <v>5</v>
      </c>
      <c r="J2811">
        <v>2004</v>
      </c>
      <c r="K2811" t="s">
        <v>2075</v>
      </c>
      <c r="L2811">
        <v>54</v>
      </c>
      <c r="M2811" t="s">
        <v>4760</v>
      </c>
      <c r="N2811" t="s">
        <v>31</v>
      </c>
      <c r="O2811" t="s">
        <v>32</v>
      </c>
      <c r="P2811" t="s">
        <v>33</v>
      </c>
      <c r="Q2811" t="s">
        <v>34</v>
      </c>
      <c r="R2811" t="s">
        <v>35</v>
      </c>
      <c r="S2811" t="s">
        <v>36</v>
      </c>
      <c r="T2811" t="s">
        <v>37</v>
      </c>
      <c r="U2811" t="s">
        <v>38</v>
      </c>
      <c r="V2811" t="s">
        <v>39</v>
      </c>
      <c r="W2811" t="s">
        <v>40</v>
      </c>
      <c r="X2811" t="s">
        <v>41</v>
      </c>
      <c r="Y2811" t="s">
        <v>42</v>
      </c>
    </row>
    <row r="2812" spans="1:25" x14ac:dyDescent="0.25">
      <c r="A2812">
        <v>10261</v>
      </c>
      <c r="B2812">
        <v>29</v>
      </c>
      <c r="C2812" t="s">
        <v>4778</v>
      </c>
      <c r="D2812">
        <v>7</v>
      </c>
      <c r="E2812" t="s">
        <v>4779</v>
      </c>
      <c r="F2812" t="s">
        <v>635</v>
      </c>
      <c r="G2812" t="s">
        <v>28</v>
      </c>
      <c r="H2812">
        <v>2</v>
      </c>
      <c r="I2812">
        <v>6</v>
      </c>
      <c r="J2812">
        <v>2004</v>
      </c>
      <c r="K2812" t="s">
        <v>2075</v>
      </c>
      <c r="L2812">
        <v>54</v>
      </c>
      <c r="M2812" t="s">
        <v>4760</v>
      </c>
      <c r="N2812" t="s">
        <v>458</v>
      </c>
      <c r="O2812" t="s">
        <v>459</v>
      </c>
      <c r="P2812" t="s">
        <v>460</v>
      </c>
      <c r="Q2812" t="s">
        <v>34</v>
      </c>
      <c r="R2812" t="s">
        <v>461</v>
      </c>
      <c r="S2812" t="s">
        <v>462</v>
      </c>
      <c r="T2812" t="s">
        <v>463</v>
      </c>
      <c r="U2812" t="s">
        <v>353</v>
      </c>
      <c r="V2812" t="s">
        <v>39</v>
      </c>
      <c r="W2812" t="s">
        <v>464</v>
      </c>
      <c r="X2812" t="s">
        <v>465</v>
      </c>
      <c r="Y2812" t="s">
        <v>42</v>
      </c>
    </row>
    <row r="2813" spans="1:25" x14ac:dyDescent="0.25">
      <c r="A2813">
        <v>10273</v>
      </c>
      <c r="B2813">
        <v>37</v>
      </c>
      <c r="C2813" t="s">
        <v>2107</v>
      </c>
      <c r="D2813">
        <v>10</v>
      </c>
      <c r="E2813" t="s">
        <v>4780</v>
      </c>
      <c r="F2813" t="s">
        <v>637</v>
      </c>
      <c r="G2813" t="s">
        <v>28</v>
      </c>
      <c r="H2813">
        <v>3</v>
      </c>
      <c r="I2813">
        <v>7</v>
      </c>
      <c r="J2813">
        <v>2004</v>
      </c>
      <c r="K2813" t="s">
        <v>2075</v>
      </c>
      <c r="L2813">
        <v>54</v>
      </c>
      <c r="M2813" t="s">
        <v>4760</v>
      </c>
      <c r="N2813" t="s">
        <v>638</v>
      </c>
      <c r="O2813" t="s">
        <v>639</v>
      </c>
      <c r="P2813" t="s">
        <v>640</v>
      </c>
      <c r="Q2813" t="s">
        <v>34</v>
      </c>
      <c r="R2813" t="s">
        <v>641</v>
      </c>
      <c r="S2813" t="s">
        <v>34</v>
      </c>
      <c r="T2813" t="s">
        <v>642</v>
      </c>
      <c r="U2813" t="s">
        <v>643</v>
      </c>
      <c r="V2813" t="s">
        <v>52</v>
      </c>
      <c r="W2813" t="s">
        <v>644</v>
      </c>
      <c r="X2813" t="s">
        <v>645</v>
      </c>
      <c r="Y2813" t="s">
        <v>42</v>
      </c>
    </row>
    <row r="2814" spans="1:25" x14ac:dyDescent="0.25">
      <c r="A2814">
        <v>10283</v>
      </c>
      <c r="B2814">
        <v>33</v>
      </c>
      <c r="C2814" t="s">
        <v>2873</v>
      </c>
      <c r="D2814">
        <v>12</v>
      </c>
      <c r="E2814" t="s">
        <v>4781</v>
      </c>
      <c r="F2814" t="s">
        <v>647</v>
      </c>
      <c r="G2814" t="s">
        <v>28</v>
      </c>
      <c r="H2814">
        <v>3</v>
      </c>
      <c r="I2814">
        <v>8</v>
      </c>
      <c r="J2814">
        <v>2004</v>
      </c>
      <c r="K2814" t="s">
        <v>2075</v>
      </c>
      <c r="L2814">
        <v>54</v>
      </c>
      <c r="M2814" t="s">
        <v>4760</v>
      </c>
      <c r="N2814" t="s">
        <v>648</v>
      </c>
      <c r="O2814" t="s">
        <v>649</v>
      </c>
      <c r="P2814" t="s">
        <v>650</v>
      </c>
      <c r="Q2814" t="s">
        <v>34</v>
      </c>
      <c r="R2814" t="s">
        <v>651</v>
      </c>
      <c r="S2814" t="s">
        <v>351</v>
      </c>
      <c r="T2814" t="s">
        <v>652</v>
      </c>
      <c r="U2814" t="s">
        <v>353</v>
      </c>
      <c r="V2814" t="s">
        <v>39</v>
      </c>
      <c r="W2814" t="s">
        <v>653</v>
      </c>
      <c r="X2814" t="s">
        <v>264</v>
      </c>
      <c r="Y2814" t="s">
        <v>42</v>
      </c>
    </row>
    <row r="2815" spans="1:25" x14ac:dyDescent="0.25">
      <c r="A2815">
        <v>10293</v>
      </c>
      <c r="B2815">
        <v>32</v>
      </c>
      <c r="C2815" t="s">
        <v>3960</v>
      </c>
      <c r="D2815">
        <v>1</v>
      </c>
      <c r="E2815" t="s">
        <v>4782</v>
      </c>
      <c r="F2815" t="s">
        <v>925</v>
      </c>
      <c r="G2815" t="s">
        <v>28</v>
      </c>
      <c r="H2815">
        <v>3</v>
      </c>
      <c r="I2815">
        <v>9</v>
      </c>
      <c r="J2815">
        <v>2004</v>
      </c>
      <c r="K2815" t="s">
        <v>2075</v>
      </c>
      <c r="L2815">
        <v>54</v>
      </c>
      <c r="M2815" t="s">
        <v>4760</v>
      </c>
      <c r="N2815" t="s">
        <v>391</v>
      </c>
      <c r="O2815" t="s">
        <v>392</v>
      </c>
      <c r="P2815" t="s">
        <v>393</v>
      </c>
      <c r="Q2815" t="s">
        <v>34</v>
      </c>
      <c r="R2815" t="s">
        <v>394</v>
      </c>
      <c r="S2815" t="s">
        <v>34</v>
      </c>
      <c r="T2815" t="s">
        <v>395</v>
      </c>
      <c r="U2815" t="s">
        <v>396</v>
      </c>
      <c r="V2815" t="s">
        <v>52</v>
      </c>
      <c r="W2815" t="s">
        <v>397</v>
      </c>
      <c r="X2815" t="s">
        <v>398</v>
      </c>
      <c r="Y2815" t="s">
        <v>42</v>
      </c>
    </row>
    <row r="2816" spans="1:25" x14ac:dyDescent="0.25">
      <c r="A2816">
        <v>10306</v>
      </c>
      <c r="B2816">
        <v>35</v>
      </c>
      <c r="C2816" t="s">
        <v>4783</v>
      </c>
      <c r="D2816">
        <v>6</v>
      </c>
      <c r="E2816" t="s">
        <v>4784</v>
      </c>
      <c r="F2816" t="s">
        <v>663</v>
      </c>
      <c r="G2816" t="s">
        <v>28</v>
      </c>
      <c r="H2816">
        <v>4</v>
      </c>
      <c r="I2816">
        <v>10</v>
      </c>
      <c r="J2816">
        <v>2004</v>
      </c>
      <c r="K2816" t="s">
        <v>2075</v>
      </c>
      <c r="L2816">
        <v>54</v>
      </c>
      <c r="M2816" t="s">
        <v>4760</v>
      </c>
      <c r="N2816" t="s">
        <v>927</v>
      </c>
      <c r="O2816" t="s">
        <v>928</v>
      </c>
      <c r="P2816" t="s">
        <v>929</v>
      </c>
      <c r="Q2816" t="s">
        <v>34</v>
      </c>
      <c r="R2816" t="s">
        <v>930</v>
      </c>
      <c r="S2816" t="s">
        <v>34</v>
      </c>
      <c r="T2816" t="s">
        <v>931</v>
      </c>
      <c r="U2816" t="s">
        <v>262</v>
      </c>
      <c r="V2816" t="s">
        <v>52</v>
      </c>
      <c r="W2816" t="s">
        <v>932</v>
      </c>
      <c r="X2816" t="s">
        <v>137</v>
      </c>
      <c r="Y2816" t="s">
        <v>42</v>
      </c>
    </row>
    <row r="2817" spans="1:25" x14ac:dyDescent="0.25">
      <c r="A2817">
        <v>10315</v>
      </c>
      <c r="B2817">
        <v>40</v>
      </c>
      <c r="C2817" t="s">
        <v>4785</v>
      </c>
      <c r="D2817">
        <v>5</v>
      </c>
      <c r="E2817" t="s">
        <v>4786</v>
      </c>
      <c r="F2817" t="s">
        <v>2592</v>
      </c>
      <c r="G2817" t="s">
        <v>28</v>
      </c>
      <c r="H2817">
        <v>4</v>
      </c>
      <c r="I2817">
        <v>10</v>
      </c>
      <c r="J2817">
        <v>2004</v>
      </c>
      <c r="K2817" t="s">
        <v>2075</v>
      </c>
      <c r="L2817">
        <v>54</v>
      </c>
      <c r="M2817" t="s">
        <v>4760</v>
      </c>
      <c r="N2817" t="s">
        <v>172</v>
      </c>
      <c r="O2817" t="s">
        <v>173</v>
      </c>
      <c r="P2817" t="s">
        <v>174</v>
      </c>
      <c r="Q2817" t="s">
        <v>34</v>
      </c>
      <c r="R2817" t="s">
        <v>175</v>
      </c>
      <c r="S2817" t="s">
        <v>34</v>
      </c>
      <c r="T2817" t="s">
        <v>176</v>
      </c>
      <c r="U2817" t="s">
        <v>51</v>
      </c>
      <c r="V2817" t="s">
        <v>52</v>
      </c>
      <c r="W2817" t="s">
        <v>177</v>
      </c>
      <c r="X2817" t="s">
        <v>178</v>
      </c>
      <c r="Y2817" t="s">
        <v>42</v>
      </c>
    </row>
    <row r="2818" spans="1:25" x14ac:dyDescent="0.25">
      <c r="A2818">
        <v>10327</v>
      </c>
      <c r="B2818">
        <v>37</v>
      </c>
      <c r="C2818" t="s">
        <v>2113</v>
      </c>
      <c r="D2818">
        <v>4</v>
      </c>
      <c r="E2818" t="s">
        <v>4787</v>
      </c>
      <c r="F2818" t="s">
        <v>1540</v>
      </c>
      <c r="G2818" t="s">
        <v>724</v>
      </c>
      <c r="H2818">
        <v>4</v>
      </c>
      <c r="I2818">
        <v>11</v>
      </c>
      <c r="J2818">
        <v>2004</v>
      </c>
      <c r="K2818" t="s">
        <v>2075</v>
      </c>
      <c r="L2818">
        <v>54</v>
      </c>
      <c r="M2818" t="s">
        <v>4760</v>
      </c>
      <c r="N2818" t="s">
        <v>562</v>
      </c>
      <c r="O2818" t="s">
        <v>563</v>
      </c>
      <c r="P2818" t="s">
        <v>564</v>
      </c>
      <c r="Q2818" t="s">
        <v>34</v>
      </c>
      <c r="R2818" t="s">
        <v>565</v>
      </c>
      <c r="S2818" t="s">
        <v>34</v>
      </c>
      <c r="T2818" t="s">
        <v>566</v>
      </c>
      <c r="U2818" t="s">
        <v>567</v>
      </c>
      <c r="V2818" t="s">
        <v>52</v>
      </c>
      <c r="W2818" t="s">
        <v>568</v>
      </c>
      <c r="X2818" t="s">
        <v>569</v>
      </c>
      <c r="Y2818" t="s">
        <v>65</v>
      </c>
    </row>
    <row r="2819" spans="1:25" x14ac:dyDescent="0.25">
      <c r="A2819">
        <v>10337</v>
      </c>
      <c r="B2819">
        <v>42</v>
      </c>
      <c r="C2819" t="s">
        <v>4788</v>
      </c>
      <c r="D2819">
        <v>5</v>
      </c>
      <c r="E2819" t="s">
        <v>4789</v>
      </c>
      <c r="F2819" t="s">
        <v>679</v>
      </c>
      <c r="G2819" t="s">
        <v>28</v>
      </c>
      <c r="H2819">
        <v>4</v>
      </c>
      <c r="I2819">
        <v>11</v>
      </c>
      <c r="J2819">
        <v>2004</v>
      </c>
      <c r="K2819" t="s">
        <v>2075</v>
      </c>
      <c r="L2819">
        <v>54</v>
      </c>
      <c r="M2819" t="s">
        <v>4760</v>
      </c>
      <c r="N2819" t="s">
        <v>312</v>
      </c>
      <c r="O2819" t="s">
        <v>313</v>
      </c>
      <c r="P2819" t="s">
        <v>314</v>
      </c>
      <c r="Q2819" t="s">
        <v>315</v>
      </c>
      <c r="R2819" t="s">
        <v>35</v>
      </c>
      <c r="S2819" t="s">
        <v>36</v>
      </c>
      <c r="T2819" t="s">
        <v>37</v>
      </c>
      <c r="U2819" t="s">
        <v>38</v>
      </c>
      <c r="V2819" t="s">
        <v>39</v>
      </c>
      <c r="W2819" t="s">
        <v>187</v>
      </c>
      <c r="X2819" t="s">
        <v>316</v>
      </c>
      <c r="Y2819" t="s">
        <v>65</v>
      </c>
    </row>
    <row r="2820" spans="1:25" x14ac:dyDescent="0.25">
      <c r="A2820">
        <v>10350</v>
      </c>
      <c r="B2820">
        <v>20</v>
      </c>
      <c r="C2820" t="s">
        <v>77</v>
      </c>
      <c r="D2820">
        <v>15</v>
      </c>
      <c r="E2820" t="s">
        <v>4790</v>
      </c>
      <c r="F2820" t="s">
        <v>682</v>
      </c>
      <c r="G2820" t="s">
        <v>28</v>
      </c>
      <c r="H2820">
        <v>4</v>
      </c>
      <c r="I2820">
        <v>12</v>
      </c>
      <c r="J2820">
        <v>2004</v>
      </c>
      <c r="K2820" t="s">
        <v>2075</v>
      </c>
      <c r="L2820">
        <v>54</v>
      </c>
      <c r="M2820" t="s">
        <v>4760</v>
      </c>
      <c r="N2820" t="s">
        <v>268</v>
      </c>
      <c r="O2820" t="s">
        <v>269</v>
      </c>
      <c r="P2820" t="s">
        <v>270</v>
      </c>
      <c r="Q2820" t="s">
        <v>34</v>
      </c>
      <c r="R2820" t="s">
        <v>271</v>
      </c>
      <c r="S2820" t="s">
        <v>34</v>
      </c>
      <c r="T2820" t="s">
        <v>272</v>
      </c>
      <c r="U2820" t="s">
        <v>273</v>
      </c>
      <c r="V2820" t="s">
        <v>52</v>
      </c>
      <c r="W2820" t="s">
        <v>274</v>
      </c>
      <c r="X2820" t="s">
        <v>275</v>
      </c>
      <c r="Y2820" t="s">
        <v>42</v>
      </c>
    </row>
    <row r="2821" spans="1:25" x14ac:dyDescent="0.25">
      <c r="A2821">
        <v>10373</v>
      </c>
      <c r="B2821">
        <v>29</v>
      </c>
      <c r="C2821" t="s">
        <v>77</v>
      </c>
      <c r="D2821">
        <v>1</v>
      </c>
      <c r="E2821" t="s">
        <v>4791</v>
      </c>
      <c r="F2821" t="s">
        <v>687</v>
      </c>
      <c r="G2821" t="s">
        <v>28</v>
      </c>
      <c r="H2821">
        <v>1</v>
      </c>
      <c r="I2821">
        <v>1</v>
      </c>
      <c r="J2821">
        <v>2005</v>
      </c>
      <c r="K2821" t="s">
        <v>2075</v>
      </c>
      <c r="L2821">
        <v>54</v>
      </c>
      <c r="M2821" t="s">
        <v>4760</v>
      </c>
      <c r="N2821" t="s">
        <v>688</v>
      </c>
      <c r="O2821" t="s">
        <v>689</v>
      </c>
      <c r="P2821" t="s">
        <v>690</v>
      </c>
      <c r="Q2821" t="s">
        <v>34</v>
      </c>
      <c r="R2821" t="s">
        <v>691</v>
      </c>
      <c r="S2821" t="s">
        <v>34</v>
      </c>
      <c r="T2821" t="s">
        <v>692</v>
      </c>
      <c r="U2821" t="s">
        <v>196</v>
      </c>
      <c r="V2821" t="s">
        <v>52</v>
      </c>
      <c r="W2821" t="s">
        <v>693</v>
      </c>
      <c r="X2821" t="s">
        <v>694</v>
      </c>
      <c r="Y2821" t="s">
        <v>65</v>
      </c>
    </row>
    <row r="2822" spans="1:25" x14ac:dyDescent="0.25">
      <c r="A2822">
        <v>10386</v>
      </c>
      <c r="B2822">
        <v>43</v>
      </c>
      <c r="C2822" t="s">
        <v>77</v>
      </c>
      <c r="D2822">
        <v>4</v>
      </c>
      <c r="E2822" t="s">
        <v>4792</v>
      </c>
      <c r="F2822" t="s">
        <v>1557</v>
      </c>
      <c r="G2822" t="s">
        <v>724</v>
      </c>
      <c r="H2822">
        <v>1</v>
      </c>
      <c r="I2822">
        <v>3</v>
      </c>
      <c r="J2822">
        <v>2005</v>
      </c>
      <c r="K2822" t="s">
        <v>2075</v>
      </c>
      <c r="L2822">
        <v>54</v>
      </c>
      <c r="M2822" t="s">
        <v>4760</v>
      </c>
      <c r="N2822" t="s">
        <v>268</v>
      </c>
      <c r="O2822" t="s">
        <v>269</v>
      </c>
      <c r="P2822" t="s">
        <v>270</v>
      </c>
      <c r="Q2822" t="s">
        <v>34</v>
      </c>
      <c r="R2822" t="s">
        <v>271</v>
      </c>
      <c r="S2822" t="s">
        <v>34</v>
      </c>
      <c r="T2822" t="s">
        <v>272</v>
      </c>
      <c r="U2822" t="s">
        <v>273</v>
      </c>
      <c r="V2822" t="s">
        <v>52</v>
      </c>
      <c r="W2822" t="s">
        <v>274</v>
      </c>
      <c r="X2822" t="s">
        <v>275</v>
      </c>
      <c r="Y2822" t="s">
        <v>65</v>
      </c>
    </row>
    <row r="2823" spans="1:25" x14ac:dyDescent="0.25">
      <c r="A2823">
        <v>10397</v>
      </c>
      <c r="B2823">
        <v>34</v>
      </c>
      <c r="C2823" t="s">
        <v>4793</v>
      </c>
      <c r="D2823">
        <v>1</v>
      </c>
      <c r="E2823" t="s">
        <v>4794</v>
      </c>
      <c r="F2823" t="s">
        <v>4391</v>
      </c>
      <c r="G2823" t="s">
        <v>28</v>
      </c>
      <c r="H2823">
        <v>1</v>
      </c>
      <c r="I2823">
        <v>3</v>
      </c>
      <c r="J2823">
        <v>2005</v>
      </c>
      <c r="K2823" t="s">
        <v>2075</v>
      </c>
      <c r="L2823">
        <v>54</v>
      </c>
      <c r="M2823" t="s">
        <v>4760</v>
      </c>
      <c r="N2823" t="s">
        <v>594</v>
      </c>
      <c r="O2823" t="s">
        <v>595</v>
      </c>
      <c r="P2823" t="s">
        <v>596</v>
      </c>
      <c r="Q2823" t="s">
        <v>34</v>
      </c>
      <c r="R2823" t="s">
        <v>597</v>
      </c>
      <c r="S2823" t="s">
        <v>34</v>
      </c>
      <c r="T2823" t="s">
        <v>598</v>
      </c>
      <c r="U2823" t="s">
        <v>51</v>
      </c>
      <c r="V2823" t="s">
        <v>52</v>
      </c>
      <c r="W2823" t="s">
        <v>599</v>
      </c>
      <c r="X2823" t="s">
        <v>600</v>
      </c>
      <c r="Y2823" t="s">
        <v>42</v>
      </c>
    </row>
    <row r="2824" spans="1:25" x14ac:dyDescent="0.25">
      <c r="A2824">
        <v>10414</v>
      </c>
      <c r="B2824">
        <v>47</v>
      </c>
      <c r="C2824" t="s">
        <v>3436</v>
      </c>
      <c r="D2824">
        <v>9</v>
      </c>
      <c r="E2824" t="s">
        <v>3557</v>
      </c>
      <c r="F2824" t="s">
        <v>707</v>
      </c>
      <c r="G2824" t="s">
        <v>708</v>
      </c>
      <c r="H2824">
        <v>2</v>
      </c>
      <c r="I2824">
        <v>5</v>
      </c>
      <c r="J2824">
        <v>2005</v>
      </c>
      <c r="K2824" t="s">
        <v>2075</v>
      </c>
      <c r="L2824">
        <v>54</v>
      </c>
      <c r="M2824" t="s">
        <v>4760</v>
      </c>
      <c r="N2824" t="s">
        <v>656</v>
      </c>
      <c r="O2824" t="s">
        <v>657</v>
      </c>
      <c r="P2824" t="s">
        <v>658</v>
      </c>
      <c r="Q2824" t="s">
        <v>34</v>
      </c>
      <c r="R2824" t="s">
        <v>659</v>
      </c>
      <c r="S2824" t="s">
        <v>185</v>
      </c>
      <c r="T2824" t="s">
        <v>660</v>
      </c>
      <c r="U2824" t="s">
        <v>38</v>
      </c>
      <c r="V2824" t="s">
        <v>39</v>
      </c>
      <c r="W2824" t="s">
        <v>661</v>
      </c>
      <c r="X2824" t="s">
        <v>94</v>
      </c>
      <c r="Y2824" t="s">
        <v>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3FCCB-7727-450F-BD80-23FD83DCBD9E}">
  <dimension ref="A1:AA2346"/>
  <sheetViews>
    <sheetView tabSelected="1" workbookViewId="0"/>
  </sheetViews>
  <sheetFormatPr defaultRowHeight="15" x14ac:dyDescent="0.25"/>
  <cols>
    <col min="1" max="1" width="11.7109375" style="1" customWidth="1"/>
    <col min="2" max="2" width="14.5703125" style="1" customWidth="1"/>
    <col min="3" max="3" width="11.42578125" style="7" customWidth="1"/>
    <col min="4" max="4" width="12.85546875" style="1" customWidth="1"/>
    <col min="5" max="5" width="15.7109375" style="7" customWidth="1"/>
    <col min="6" max="6" width="18.140625" style="7" customWidth="1"/>
    <col min="7" max="7" width="12.28515625" style="14" customWidth="1"/>
    <col min="8" max="8" width="20.7109375" style="4" customWidth="1"/>
    <col min="9" max="9" width="12.140625" customWidth="1"/>
    <col min="10" max="10" width="9.85546875" bestFit="1" customWidth="1"/>
    <col min="11" max="11" width="13" bestFit="1" customWidth="1"/>
    <col min="12" max="12" width="10.85546875" bestFit="1" customWidth="1"/>
    <col min="13" max="13" width="16.5703125" bestFit="1" customWidth="1"/>
    <col min="14" max="14" width="8.42578125" bestFit="1" customWidth="1"/>
    <col min="15" max="15" width="17.85546875" bestFit="1" customWidth="1"/>
    <col min="16" max="16" width="32" bestFit="1" customWidth="1"/>
    <col min="17" max="17" width="15.85546875" bestFit="1" customWidth="1"/>
    <col min="18" max="18" width="39.7109375" bestFit="1" customWidth="1"/>
    <col min="19" max="19" width="17.28515625" bestFit="1" customWidth="1"/>
    <col min="20" max="20" width="14.42578125" bestFit="1" customWidth="1"/>
    <col min="21" max="21" width="11.7109375" bestFit="1" customWidth="1"/>
    <col min="22" max="22" width="15.7109375" bestFit="1" customWidth="1"/>
    <col min="23" max="23" width="12.28515625" bestFit="1" customWidth="1"/>
    <col min="24" max="24" width="13.42578125" bestFit="1" customWidth="1"/>
    <col min="25" max="25" width="22" bestFit="1" customWidth="1"/>
    <col min="26" max="26" width="22.7109375" bestFit="1" customWidth="1"/>
    <col min="27" max="27" width="11.85546875" bestFit="1" customWidth="1"/>
  </cols>
  <sheetData>
    <row r="1" spans="1:27" s="3" customFormat="1" ht="29.25" customHeight="1" x14ac:dyDescent="0.25">
      <c r="A1" s="2" t="s">
        <v>4795</v>
      </c>
      <c r="B1" s="2" t="s">
        <v>4796</v>
      </c>
      <c r="C1" s="6" t="s">
        <v>4797</v>
      </c>
      <c r="D1" s="2" t="s">
        <v>4798</v>
      </c>
      <c r="E1" s="6" t="s">
        <v>4</v>
      </c>
      <c r="F1" s="6" t="s">
        <v>4805</v>
      </c>
      <c r="G1" s="13" t="s">
        <v>4806</v>
      </c>
      <c r="H1" s="5" t="s">
        <v>4799</v>
      </c>
      <c r="I1" s="3" t="s">
        <v>6</v>
      </c>
      <c r="J1" s="3" t="s">
        <v>7</v>
      </c>
      <c r="K1" s="3" t="s">
        <v>8</v>
      </c>
      <c r="L1" s="3" t="s">
        <v>9</v>
      </c>
      <c r="M1" s="3" t="s">
        <v>4800</v>
      </c>
      <c r="N1" s="3" t="s">
        <v>11</v>
      </c>
      <c r="O1" s="3" t="s">
        <v>4801</v>
      </c>
      <c r="P1" s="3" t="s">
        <v>4802</v>
      </c>
      <c r="Q1" s="3" t="s">
        <v>14</v>
      </c>
      <c r="R1" s="3" t="s">
        <v>4803</v>
      </c>
      <c r="S1" s="3" t="s">
        <v>16</v>
      </c>
      <c r="T1" s="3" t="s">
        <v>17</v>
      </c>
      <c r="U1" s="3" t="s">
        <v>18</v>
      </c>
      <c r="V1" s="3" t="s">
        <v>19</v>
      </c>
      <c r="W1" s="3" t="s">
        <v>20</v>
      </c>
      <c r="X1" s="3" t="s">
        <v>21</v>
      </c>
      <c r="Y1" s="3" t="s">
        <v>4807</v>
      </c>
      <c r="Z1" s="3" t="s">
        <v>4808</v>
      </c>
      <c r="AA1" s="3" t="s">
        <v>24</v>
      </c>
    </row>
    <row r="2" spans="1:27" x14ac:dyDescent="0.25">
      <c r="A2" s="1">
        <v>10100</v>
      </c>
      <c r="B2" s="1">
        <v>30</v>
      </c>
      <c r="C2" s="8">
        <v>100</v>
      </c>
      <c r="D2" s="1">
        <v>3</v>
      </c>
      <c r="E2" s="7">
        <v>5151</v>
      </c>
      <c r="F2" s="7">
        <f>sales_data_sample3[[#This Row],[SALES]]*sales_data_sample3[[#This Row],[PROFIT MARGIN]]</f>
        <v>380.65889999999996</v>
      </c>
      <c r="G2" s="14" t="str">
        <f>IF(sales_data_sample3[[#This Row],[STATUS]] &lt;&gt;"Cancelled","7,39%","0")</f>
        <v>7,39%</v>
      </c>
      <c r="H2" s="4">
        <v>37627</v>
      </c>
      <c r="I2" t="s">
        <v>28</v>
      </c>
      <c r="J2">
        <f>ROUNDUP(MONTH(sales_data_sample3[[#This Row],[ORDER DATE]])/3,0)</f>
        <v>1</v>
      </c>
      <c r="K2" t="str">
        <f>TEXT(sales_data_sample3[[#This Row],[ORDER DATE]],"[$-409]mmmm")</f>
        <v>January</v>
      </c>
      <c r="L2">
        <f>YEAR(sales_data_sample3[[#This Row],[ORDER DATE]])</f>
        <v>2003</v>
      </c>
      <c r="M2" t="s">
        <v>1354</v>
      </c>
      <c r="N2">
        <v>170</v>
      </c>
      <c r="O2" t="s">
        <v>1565</v>
      </c>
      <c r="P2" t="s">
        <v>425</v>
      </c>
      <c r="Q2" t="s">
        <v>426</v>
      </c>
      <c r="R2" t="s">
        <v>427</v>
      </c>
      <c r="S2" t="s">
        <v>4804</v>
      </c>
      <c r="T2" t="s">
        <v>428</v>
      </c>
      <c r="U2" t="s">
        <v>429</v>
      </c>
      <c r="V2" t="s">
        <v>430</v>
      </c>
      <c r="W2" t="s">
        <v>38</v>
      </c>
      <c r="X2" t="s">
        <v>39</v>
      </c>
      <c r="Y2" t="s">
        <v>75</v>
      </c>
      <c r="Z2" t="s">
        <v>422</v>
      </c>
      <c r="AA2" t="s">
        <v>65</v>
      </c>
    </row>
    <row r="3" spans="1:27" x14ac:dyDescent="0.25">
      <c r="A3" s="1">
        <v>10100</v>
      </c>
      <c r="B3" s="1">
        <v>50</v>
      </c>
      <c r="C3" s="8">
        <v>67.8</v>
      </c>
      <c r="D3" s="1">
        <v>2</v>
      </c>
      <c r="E3" s="7">
        <v>3390</v>
      </c>
      <c r="F3" s="7">
        <f>sales_data_sample3[[#This Row],[SALES]]*sales_data_sample3[[#This Row],[PROFIT MARGIN]]</f>
        <v>250.52099999999999</v>
      </c>
      <c r="G3" s="14" t="str">
        <f>IF(sales_data_sample3[[#This Row],[STATUS]] &lt;&gt;"Cancelled","7,39%","0")</f>
        <v>7,39%</v>
      </c>
      <c r="H3" s="4">
        <v>37627</v>
      </c>
      <c r="I3" t="s">
        <v>28</v>
      </c>
      <c r="J3">
        <f>ROUNDUP(MONTH(sales_data_sample3[[#This Row],[ORDER DATE]])/3,0)</f>
        <v>1</v>
      </c>
      <c r="K3" t="str">
        <f>TEXT(sales_data_sample3[[#This Row],[ORDER DATE]],"[$-409]mmmm")</f>
        <v>January</v>
      </c>
      <c r="L3">
        <f>YEAR(sales_data_sample3[[#This Row],[ORDER DATE]])</f>
        <v>2003</v>
      </c>
      <c r="M3" t="s">
        <v>1354</v>
      </c>
      <c r="N3">
        <v>60</v>
      </c>
      <c r="O3" t="s">
        <v>1696</v>
      </c>
      <c r="P3" t="s">
        <v>425</v>
      </c>
      <c r="Q3" t="s">
        <v>426</v>
      </c>
      <c r="R3" t="s">
        <v>427</v>
      </c>
      <c r="S3" t="s">
        <v>4804</v>
      </c>
      <c r="T3" t="s">
        <v>428</v>
      </c>
      <c r="U3" t="s">
        <v>429</v>
      </c>
      <c r="V3" t="s">
        <v>430</v>
      </c>
      <c r="W3" t="s">
        <v>38</v>
      </c>
      <c r="X3" t="s">
        <v>39</v>
      </c>
      <c r="Y3" t="s">
        <v>75</v>
      </c>
      <c r="Z3" t="s">
        <v>422</v>
      </c>
      <c r="AA3" t="s">
        <v>65</v>
      </c>
    </row>
    <row r="4" spans="1:27" x14ac:dyDescent="0.25">
      <c r="A4" s="1">
        <v>10100</v>
      </c>
      <c r="B4" s="1">
        <v>22</v>
      </c>
      <c r="C4" s="8">
        <v>86.51</v>
      </c>
      <c r="D4" s="1">
        <v>4</v>
      </c>
      <c r="E4" s="7">
        <v>1903.22</v>
      </c>
      <c r="F4" s="7">
        <f>sales_data_sample3[[#This Row],[SALES]]*sales_data_sample3[[#This Row],[PROFIT MARGIN]]</f>
        <v>140.64795799999999</v>
      </c>
      <c r="G4" s="14" t="str">
        <f>IF(sales_data_sample3[[#This Row],[STATUS]] &lt;&gt;"Cancelled","7,39%","0")</f>
        <v>7,39%</v>
      </c>
      <c r="H4" s="4">
        <v>37627</v>
      </c>
      <c r="I4" t="s">
        <v>28</v>
      </c>
      <c r="J4">
        <f>ROUNDUP(MONTH(sales_data_sample3[[#This Row],[ORDER DATE]])/3,0)</f>
        <v>1</v>
      </c>
      <c r="K4" t="str">
        <f>TEXT(sales_data_sample3[[#This Row],[ORDER DATE]],"[$-409]mmmm")</f>
        <v>January</v>
      </c>
      <c r="L4">
        <f>YEAR(sales_data_sample3[[#This Row],[ORDER DATE]])</f>
        <v>2003</v>
      </c>
      <c r="M4" t="s">
        <v>1354</v>
      </c>
      <c r="N4">
        <v>92</v>
      </c>
      <c r="O4" t="s">
        <v>2529</v>
      </c>
      <c r="P4" t="s">
        <v>425</v>
      </c>
      <c r="Q4" t="s">
        <v>426</v>
      </c>
      <c r="R4" t="s">
        <v>427</v>
      </c>
      <c r="S4" t="s">
        <v>4804</v>
      </c>
      <c r="T4" t="s">
        <v>428</v>
      </c>
      <c r="U4" t="s">
        <v>429</v>
      </c>
      <c r="V4" t="s">
        <v>430</v>
      </c>
      <c r="W4" t="s">
        <v>38</v>
      </c>
      <c r="X4" t="s">
        <v>39</v>
      </c>
      <c r="Y4" t="s">
        <v>75</v>
      </c>
      <c r="Z4" t="s">
        <v>422</v>
      </c>
      <c r="AA4" t="s">
        <v>42</v>
      </c>
    </row>
    <row r="5" spans="1:27" x14ac:dyDescent="0.25">
      <c r="A5" s="1">
        <v>10100</v>
      </c>
      <c r="B5" s="1">
        <v>49</v>
      </c>
      <c r="C5" s="8">
        <v>34.47</v>
      </c>
      <c r="D5" s="1">
        <v>1</v>
      </c>
      <c r="E5" s="7">
        <v>1689.03</v>
      </c>
      <c r="F5" s="7">
        <f>sales_data_sample3[[#This Row],[SALES]]*sales_data_sample3[[#This Row],[PROFIT MARGIN]]</f>
        <v>124.81931699999998</v>
      </c>
      <c r="G5" s="14" t="str">
        <f>IF(sales_data_sample3[[#This Row],[STATUS]] &lt;&gt;"Cancelled","7,39%","0")</f>
        <v>7,39%</v>
      </c>
      <c r="H5" s="4">
        <v>37627</v>
      </c>
      <c r="I5" t="s">
        <v>28</v>
      </c>
      <c r="J5">
        <f>ROUNDUP(MONTH(sales_data_sample3[[#This Row],[ORDER DATE]])/3,0)</f>
        <v>1</v>
      </c>
      <c r="K5" t="str">
        <f>TEXT(sales_data_sample3[[#This Row],[ORDER DATE]],"[$-409]mmmm")</f>
        <v>January</v>
      </c>
      <c r="L5">
        <f>YEAR(sales_data_sample3[[#This Row],[ORDER DATE]])</f>
        <v>2003</v>
      </c>
      <c r="M5" t="s">
        <v>1354</v>
      </c>
      <c r="N5">
        <v>41</v>
      </c>
      <c r="O5" t="s">
        <v>3664</v>
      </c>
      <c r="P5" t="s">
        <v>425</v>
      </c>
      <c r="Q5" t="s">
        <v>426</v>
      </c>
      <c r="R5" t="s">
        <v>427</v>
      </c>
      <c r="S5" t="s">
        <v>4804</v>
      </c>
      <c r="T5" t="s">
        <v>428</v>
      </c>
      <c r="U5" t="s">
        <v>429</v>
      </c>
      <c r="V5" t="s">
        <v>430</v>
      </c>
      <c r="W5" t="s">
        <v>38</v>
      </c>
      <c r="X5" t="s">
        <v>39</v>
      </c>
      <c r="Y5" t="s">
        <v>75</v>
      </c>
      <c r="Z5" t="s">
        <v>422</v>
      </c>
      <c r="AA5" t="s">
        <v>42</v>
      </c>
    </row>
    <row r="6" spans="1:27" x14ac:dyDescent="0.25">
      <c r="A6" s="1">
        <v>10101</v>
      </c>
      <c r="B6" s="1">
        <v>25</v>
      </c>
      <c r="C6" s="8">
        <v>100</v>
      </c>
      <c r="D6" s="1">
        <v>4</v>
      </c>
      <c r="E6" s="7">
        <v>3782</v>
      </c>
      <c r="F6" s="7">
        <f>sales_data_sample3[[#This Row],[SALES]]*sales_data_sample3[[#This Row],[PROFIT MARGIN]]</f>
        <v>279.4898</v>
      </c>
      <c r="G6" s="14" t="str">
        <f>IF(sales_data_sample3[[#This Row],[STATUS]] &lt;&gt;"Cancelled","7,39%","0")</f>
        <v>7,39%</v>
      </c>
      <c r="H6" s="4">
        <v>37630</v>
      </c>
      <c r="I6" t="s">
        <v>28</v>
      </c>
      <c r="J6">
        <f>ROUNDUP(MONTH(sales_data_sample3[[#This Row],[ORDER DATE]])/3,0)</f>
        <v>1</v>
      </c>
      <c r="K6" t="str">
        <f>TEXT(sales_data_sample3[[#This Row],[ORDER DATE]],"[$-409]mmmm")</f>
        <v>January</v>
      </c>
      <c r="L6">
        <f>YEAR(sales_data_sample3[[#This Row],[ORDER DATE]])</f>
        <v>2003</v>
      </c>
      <c r="M6" t="s">
        <v>1354</v>
      </c>
      <c r="N6">
        <v>127</v>
      </c>
      <c r="O6" t="s">
        <v>1769</v>
      </c>
      <c r="P6" t="s">
        <v>849</v>
      </c>
      <c r="Q6" t="s">
        <v>850</v>
      </c>
      <c r="R6" t="s">
        <v>851</v>
      </c>
      <c r="S6" t="s">
        <v>4804</v>
      </c>
      <c r="T6" t="s">
        <v>852</v>
      </c>
      <c r="U6" t="s">
        <v>4804</v>
      </c>
      <c r="V6" t="s">
        <v>853</v>
      </c>
      <c r="W6" t="s">
        <v>810</v>
      </c>
      <c r="X6" t="s">
        <v>52</v>
      </c>
      <c r="Y6" t="s">
        <v>854</v>
      </c>
      <c r="Z6" t="s">
        <v>731</v>
      </c>
      <c r="AA6" t="s">
        <v>65</v>
      </c>
    </row>
    <row r="7" spans="1:27" x14ac:dyDescent="0.25">
      <c r="A7" s="1">
        <v>10101</v>
      </c>
      <c r="B7" s="1">
        <v>26</v>
      </c>
      <c r="C7" s="8">
        <v>100</v>
      </c>
      <c r="D7" s="1">
        <v>1</v>
      </c>
      <c r="E7" s="7">
        <v>3773.38</v>
      </c>
      <c r="F7" s="7">
        <f>sales_data_sample3[[#This Row],[SALES]]*sales_data_sample3[[#This Row],[PROFIT MARGIN]]</f>
        <v>278.85278199999999</v>
      </c>
      <c r="G7" s="14" t="str">
        <f>IF(sales_data_sample3[[#This Row],[STATUS]] &lt;&gt;"Cancelled","7,39%","0")</f>
        <v>7,39%</v>
      </c>
      <c r="H7" s="4">
        <v>37630</v>
      </c>
      <c r="I7" t="s">
        <v>28</v>
      </c>
      <c r="J7">
        <f>ROUNDUP(MONTH(sales_data_sample3[[#This Row],[ORDER DATE]])/3,0)</f>
        <v>1</v>
      </c>
      <c r="K7" t="str">
        <f>TEXT(sales_data_sample3[[#This Row],[ORDER DATE]],"[$-409]mmmm")</f>
        <v>January</v>
      </c>
      <c r="L7">
        <f>YEAR(sales_data_sample3[[#This Row],[ORDER DATE]])</f>
        <v>2003</v>
      </c>
      <c r="M7" t="s">
        <v>1354</v>
      </c>
      <c r="N7">
        <v>168</v>
      </c>
      <c r="O7" t="s">
        <v>1928</v>
      </c>
      <c r="P7" t="s">
        <v>849</v>
      </c>
      <c r="Q7" t="s">
        <v>850</v>
      </c>
      <c r="R7" t="s">
        <v>851</v>
      </c>
      <c r="S7" t="s">
        <v>4804</v>
      </c>
      <c r="T7" t="s">
        <v>852</v>
      </c>
      <c r="U7" t="s">
        <v>4804</v>
      </c>
      <c r="V7" t="s">
        <v>853</v>
      </c>
      <c r="W7" t="s">
        <v>810</v>
      </c>
      <c r="X7" t="s">
        <v>52</v>
      </c>
      <c r="Y7" t="s">
        <v>854</v>
      </c>
      <c r="Z7" t="s">
        <v>731</v>
      </c>
      <c r="AA7" t="s">
        <v>65</v>
      </c>
    </row>
    <row r="8" spans="1:27" x14ac:dyDescent="0.25">
      <c r="A8" s="1">
        <v>10101</v>
      </c>
      <c r="B8" s="1">
        <v>45</v>
      </c>
      <c r="C8" s="8">
        <v>31.2</v>
      </c>
      <c r="D8" s="1">
        <v>3</v>
      </c>
      <c r="E8" s="7">
        <v>1404</v>
      </c>
      <c r="F8" s="7">
        <f>sales_data_sample3[[#This Row],[SALES]]*sales_data_sample3[[#This Row],[PROFIT MARGIN]]</f>
        <v>103.75559999999999</v>
      </c>
      <c r="G8" s="14" t="str">
        <f>IF(sales_data_sample3[[#This Row],[STATUS]] &lt;&gt;"Cancelled","7,39%","0")</f>
        <v>7,39%</v>
      </c>
      <c r="H8" s="4">
        <v>37630</v>
      </c>
      <c r="I8" t="s">
        <v>28</v>
      </c>
      <c r="J8">
        <f>ROUNDUP(MONTH(sales_data_sample3[[#This Row],[ORDER DATE]])/3,0)</f>
        <v>1</v>
      </c>
      <c r="K8" t="str">
        <f>TEXT(sales_data_sample3[[#This Row],[ORDER DATE]],"[$-409]mmmm")</f>
        <v>January</v>
      </c>
      <c r="L8">
        <f>YEAR(sales_data_sample3[[#This Row],[ORDER DATE]])</f>
        <v>2003</v>
      </c>
      <c r="M8" t="s">
        <v>1354</v>
      </c>
      <c r="N8">
        <v>33</v>
      </c>
      <c r="O8" t="s">
        <v>2922</v>
      </c>
      <c r="P8" t="s">
        <v>849</v>
      </c>
      <c r="Q8" t="s">
        <v>850</v>
      </c>
      <c r="R8" t="s">
        <v>851</v>
      </c>
      <c r="S8" t="s">
        <v>4804</v>
      </c>
      <c r="T8" t="s">
        <v>852</v>
      </c>
      <c r="U8" t="s">
        <v>4804</v>
      </c>
      <c r="V8" t="s">
        <v>853</v>
      </c>
      <c r="W8" t="s">
        <v>810</v>
      </c>
      <c r="X8" t="s">
        <v>52</v>
      </c>
      <c r="Y8" t="s">
        <v>854</v>
      </c>
      <c r="Z8" t="s">
        <v>731</v>
      </c>
      <c r="AA8" t="s">
        <v>42</v>
      </c>
    </row>
    <row r="9" spans="1:27" x14ac:dyDescent="0.25">
      <c r="A9" s="1">
        <v>10101</v>
      </c>
      <c r="B9" s="1">
        <v>46</v>
      </c>
      <c r="C9" s="8">
        <v>53.76</v>
      </c>
      <c r="D9" s="1">
        <v>2</v>
      </c>
      <c r="E9" s="7">
        <v>2472.96</v>
      </c>
      <c r="F9" s="7">
        <f>sales_data_sample3[[#This Row],[SALES]]*sales_data_sample3[[#This Row],[PROFIT MARGIN]]</f>
        <v>182.75174399999997</v>
      </c>
      <c r="G9" s="14" t="str">
        <f>IF(sales_data_sample3[[#This Row],[STATUS]] &lt;&gt;"Cancelled","7,39%","0")</f>
        <v>7,39%</v>
      </c>
      <c r="H9" s="4">
        <v>37630</v>
      </c>
      <c r="I9" t="s">
        <v>28</v>
      </c>
      <c r="J9">
        <f>ROUNDUP(MONTH(sales_data_sample3[[#This Row],[ORDER DATE]])/3,0)</f>
        <v>1</v>
      </c>
      <c r="K9" t="str">
        <f>TEXT(sales_data_sample3[[#This Row],[ORDER DATE]],"[$-409]mmmm")</f>
        <v>January</v>
      </c>
      <c r="L9">
        <f>YEAR(sales_data_sample3[[#This Row],[ORDER DATE]])</f>
        <v>2003</v>
      </c>
      <c r="M9" t="s">
        <v>1354</v>
      </c>
      <c r="N9">
        <v>44</v>
      </c>
      <c r="O9" t="s">
        <v>3035</v>
      </c>
      <c r="P9" t="s">
        <v>849</v>
      </c>
      <c r="Q9" t="s">
        <v>850</v>
      </c>
      <c r="R9" t="s">
        <v>851</v>
      </c>
      <c r="S9" t="s">
        <v>4804</v>
      </c>
      <c r="T9" t="s">
        <v>852</v>
      </c>
      <c r="U9" t="s">
        <v>4804</v>
      </c>
      <c r="V9" t="s">
        <v>853</v>
      </c>
      <c r="W9" t="s">
        <v>810</v>
      </c>
      <c r="X9" t="s">
        <v>52</v>
      </c>
      <c r="Y9" t="s">
        <v>854</v>
      </c>
      <c r="Z9" t="s">
        <v>731</v>
      </c>
      <c r="AA9" t="s">
        <v>42</v>
      </c>
    </row>
    <row r="10" spans="1:27" x14ac:dyDescent="0.25">
      <c r="A10" s="1">
        <v>10102</v>
      </c>
      <c r="B10" s="1">
        <v>39</v>
      </c>
      <c r="C10" s="8">
        <v>100</v>
      </c>
      <c r="D10" s="1">
        <v>2</v>
      </c>
      <c r="E10" s="7">
        <v>4808.3100000000004</v>
      </c>
      <c r="F10" s="7">
        <f>sales_data_sample3[[#This Row],[SALES]]*sales_data_sample3[[#This Row],[PROFIT MARGIN]]</f>
        <v>355.33410900000001</v>
      </c>
      <c r="G10" s="14" t="str">
        <f>IF(sales_data_sample3[[#This Row],[STATUS]] &lt;&gt;"Cancelled","7,39%","0")</f>
        <v>7,39%</v>
      </c>
      <c r="H10" s="4">
        <v>37631</v>
      </c>
      <c r="I10" t="s">
        <v>28</v>
      </c>
      <c r="J10">
        <f>ROUNDUP(MONTH(sales_data_sample3[[#This Row],[ORDER DATE]])/3,0)</f>
        <v>1</v>
      </c>
      <c r="K10" t="str">
        <f>TEXT(sales_data_sample3[[#This Row],[ORDER DATE]],"[$-409]mmmm")</f>
        <v>January</v>
      </c>
      <c r="L10">
        <f>YEAR(sales_data_sample3[[#This Row],[ORDER DATE]])</f>
        <v>2003</v>
      </c>
      <c r="M10" t="s">
        <v>1354</v>
      </c>
      <c r="N10">
        <v>102</v>
      </c>
      <c r="O10" t="s">
        <v>1355</v>
      </c>
      <c r="P10" t="s">
        <v>145</v>
      </c>
      <c r="Q10" t="s">
        <v>146</v>
      </c>
      <c r="R10" t="s">
        <v>147</v>
      </c>
      <c r="S10" t="s">
        <v>148</v>
      </c>
      <c r="T10" t="s">
        <v>35</v>
      </c>
      <c r="U10" t="s">
        <v>36</v>
      </c>
      <c r="V10" t="s">
        <v>37</v>
      </c>
      <c r="W10" t="s">
        <v>38</v>
      </c>
      <c r="X10" t="s">
        <v>39</v>
      </c>
      <c r="Y10" t="s">
        <v>149</v>
      </c>
      <c r="Z10" t="s">
        <v>150</v>
      </c>
      <c r="AA10" t="s">
        <v>65</v>
      </c>
    </row>
    <row r="11" spans="1:27" x14ac:dyDescent="0.25">
      <c r="A11" s="1">
        <v>10102</v>
      </c>
      <c r="B11" s="1">
        <v>41</v>
      </c>
      <c r="C11" s="8">
        <v>50.14</v>
      </c>
      <c r="D11" s="1">
        <v>1</v>
      </c>
      <c r="E11" s="7">
        <v>2055.7399999999998</v>
      </c>
      <c r="F11" s="7">
        <f>sales_data_sample3[[#This Row],[SALES]]*sales_data_sample3[[#This Row],[PROFIT MARGIN]]</f>
        <v>151.91918599999997</v>
      </c>
      <c r="G11" s="14" t="str">
        <f>IF(sales_data_sample3[[#This Row],[STATUS]] &lt;&gt;"Cancelled","7,39%","0")</f>
        <v>7,39%</v>
      </c>
      <c r="H11" s="4">
        <v>37631</v>
      </c>
      <c r="I11" t="s">
        <v>28</v>
      </c>
      <c r="J11">
        <f>ROUNDUP(MONTH(sales_data_sample3[[#This Row],[ORDER DATE]])/3,0)</f>
        <v>1</v>
      </c>
      <c r="K11" t="str">
        <f>TEXT(sales_data_sample3[[#This Row],[ORDER DATE]],"[$-409]mmmm")</f>
        <v>January</v>
      </c>
      <c r="L11">
        <f>YEAR(sales_data_sample3[[#This Row],[ORDER DATE]])</f>
        <v>2003</v>
      </c>
      <c r="M11" t="s">
        <v>1354</v>
      </c>
      <c r="N11">
        <v>53</v>
      </c>
      <c r="O11" t="s">
        <v>1419</v>
      </c>
      <c r="P11" t="s">
        <v>145</v>
      </c>
      <c r="Q11" t="s">
        <v>146</v>
      </c>
      <c r="R11" t="s">
        <v>147</v>
      </c>
      <c r="S11" t="s">
        <v>148</v>
      </c>
      <c r="T11" t="s">
        <v>35</v>
      </c>
      <c r="U11" t="s">
        <v>36</v>
      </c>
      <c r="V11" t="s">
        <v>37</v>
      </c>
      <c r="W11" t="s">
        <v>38</v>
      </c>
      <c r="X11" t="s">
        <v>39</v>
      </c>
      <c r="Y11" t="s">
        <v>149</v>
      </c>
      <c r="Z11" t="s">
        <v>150</v>
      </c>
      <c r="AA11" t="s">
        <v>42</v>
      </c>
    </row>
    <row r="12" spans="1:27" x14ac:dyDescent="0.25">
      <c r="A12" s="1">
        <v>10103</v>
      </c>
      <c r="B12" s="1">
        <v>26</v>
      </c>
      <c r="C12" s="8">
        <v>100</v>
      </c>
      <c r="D12" s="1">
        <v>11</v>
      </c>
      <c r="E12" s="7">
        <v>5404.62</v>
      </c>
      <c r="F12" s="7">
        <f>sales_data_sample3[[#This Row],[SALES]]*sales_data_sample3[[#This Row],[PROFIT MARGIN]]</f>
        <v>1345.209918</v>
      </c>
      <c r="G12" s="14" t="str">
        <f>IF(sales_data_sample3[[#This Row],[STATUS]] &lt;&gt;"Cancelled","24,89%","0")</f>
        <v>24,89%</v>
      </c>
      <c r="H12" s="4">
        <v>37650</v>
      </c>
      <c r="I12" t="s">
        <v>28</v>
      </c>
      <c r="J12">
        <f>ROUNDUP(MONTH(sales_data_sample3[[#This Row],[ORDER DATE]])/3,0)</f>
        <v>1</v>
      </c>
      <c r="K12" t="str">
        <f>TEXT(sales_data_sample3[[#This Row],[ORDER DATE]],"[$-409]mmmm")</f>
        <v>January</v>
      </c>
      <c r="L12">
        <f>YEAR(sales_data_sample3[[#This Row],[ORDER DATE]])</f>
        <v>2003</v>
      </c>
      <c r="M12" t="s">
        <v>278</v>
      </c>
      <c r="N12">
        <v>214</v>
      </c>
      <c r="O12" t="s">
        <v>279</v>
      </c>
      <c r="P12" t="s">
        <v>201</v>
      </c>
      <c r="Q12" t="s">
        <v>202</v>
      </c>
      <c r="R12" t="s">
        <v>203</v>
      </c>
      <c r="S12" t="s">
        <v>4804</v>
      </c>
      <c r="T12" t="s">
        <v>204</v>
      </c>
      <c r="U12" t="s">
        <v>4804</v>
      </c>
      <c r="V12" t="s">
        <v>205</v>
      </c>
      <c r="W12" t="s">
        <v>112</v>
      </c>
      <c r="X12" t="s">
        <v>52</v>
      </c>
      <c r="Y12" t="s">
        <v>206</v>
      </c>
      <c r="Z12" t="s">
        <v>207</v>
      </c>
      <c r="AA12" t="s">
        <v>65</v>
      </c>
    </row>
    <row r="13" spans="1:27" x14ac:dyDescent="0.25">
      <c r="A13" s="1">
        <v>10103</v>
      </c>
      <c r="B13" s="1">
        <v>42</v>
      </c>
      <c r="C13" s="8">
        <v>100</v>
      </c>
      <c r="D13" s="1">
        <v>4</v>
      </c>
      <c r="E13" s="7">
        <v>5398.26</v>
      </c>
      <c r="F13" s="7">
        <f>sales_data_sample3[[#This Row],[SALES]]*sales_data_sample3[[#This Row],[PROFIT MARGIN]]</f>
        <v>1343.6269140000002</v>
      </c>
      <c r="G13" s="14" t="str">
        <f>IF(sales_data_sample3[[#This Row],[STATUS]] &lt;&gt;"Cancelled","24,89%","0")</f>
        <v>24,89%</v>
      </c>
      <c r="H13" s="4">
        <v>37650</v>
      </c>
      <c r="I13" t="s">
        <v>28</v>
      </c>
      <c r="J13">
        <f>ROUNDUP(MONTH(sales_data_sample3[[#This Row],[ORDER DATE]])/3,0)</f>
        <v>1</v>
      </c>
      <c r="K13" t="str">
        <f>TEXT(sales_data_sample3[[#This Row],[ORDER DATE]],"[$-409]mmmm")</f>
        <v>January</v>
      </c>
      <c r="L13">
        <f>YEAR(sales_data_sample3[[#This Row],[ORDER DATE]])</f>
        <v>2003</v>
      </c>
      <c r="M13" t="s">
        <v>278</v>
      </c>
      <c r="N13">
        <v>147</v>
      </c>
      <c r="O13" t="s">
        <v>710</v>
      </c>
      <c r="P13" t="s">
        <v>201</v>
      </c>
      <c r="Q13" t="s">
        <v>202</v>
      </c>
      <c r="R13" t="s">
        <v>203</v>
      </c>
      <c r="S13" t="s">
        <v>4804</v>
      </c>
      <c r="T13" t="s">
        <v>204</v>
      </c>
      <c r="U13" t="s">
        <v>4804</v>
      </c>
      <c r="V13" t="s">
        <v>205</v>
      </c>
      <c r="W13" t="s">
        <v>112</v>
      </c>
      <c r="X13" t="s">
        <v>52</v>
      </c>
      <c r="Y13" t="s">
        <v>206</v>
      </c>
      <c r="Z13" t="s">
        <v>207</v>
      </c>
      <c r="AA13" t="s">
        <v>65</v>
      </c>
    </row>
    <row r="14" spans="1:27" x14ac:dyDescent="0.25">
      <c r="A14" s="1">
        <v>10103</v>
      </c>
      <c r="B14" s="1">
        <v>27</v>
      </c>
      <c r="C14" s="8">
        <v>100</v>
      </c>
      <c r="D14" s="1">
        <v>8</v>
      </c>
      <c r="E14" s="7">
        <v>3394.98</v>
      </c>
      <c r="F14" s="7">
        <f>sales_data_sample3[[#This Row],[SALES]]*sales_data_sample3[[#This Row],[PROFIT MARGIN]]</f>
        <v>154.47158999999999</v>
      </c>
      <c r="G14" s="14" t="str">
        <f>IF(sales_data_sample3[[#This Row],[STATUS]] &lt;&gt;"Cancelled","4,55%","0")</f>
        <v>4,55%</v>
      </c>
      <c r="H14" s="4">
        <v>37650</v>
      </c>
      <c r="I14" t="s">
        <v>28</v>
      </c>
      <c r="J14">
        <f>ROUNDUP(MONTH(sales_data_sample3[[#This Row],[ORDER DATE]])/3,0)</f>
        <v>1</v>
      </c>
      <c r="K14" t="str">
        <f>TEXT(sales_data_sample3[[#This Row],[ORDER DATE]],"[$-409]mmmm")</f>
        <v>January</v>
      </c>
      <c r="L14">
        <f>YEAR(sales_data_sample3[[#This Row],[ORDER DATE]])</f>
        <v>2003</v>
      </c>
      <c r="M14" t="s">
        <v>957</v>
      </c>
      <c r="N14">
        <v>136</v>
      </c>
      <c r="O14" t="s">
        <v>958</v>
      </c>
      <c r="P14" t="s">
        <v>201</v>
      </c>
      <c r="Q14" t="s">
        <v>202</v>
      </c>
      <c r="R14" t="s">
        <v>203</v>
      </c>
      <c r="S14" t="s">
        <v>4804</v>
      </c>
      <c r="T14" t="s">
        <v>204</v>
      </c>
      <c r="U14" t="s">
        <v>4804</v>
      </c>
      <c r="V14" t="s">
        <v>205</v>
      </c>
      <c r="W14" t="s">
        <v>112</v>
      </c>
      <c r="X14" t="s">
        <v>52</v>
      </c>
      <c r="Y14" t="s">
        <v>206</v>
      </c>
      <c r="Z14" t="s">
        <v>207</v>
      </c>
      <c r="AA14" t="s">
        <v>65</v>
      </c>
    </row>
    <row r="15" spans="1:27" x14ac:dyDescent="0.25">
      <c r="A15" s="1">
        <v>10103</v>
      </c>
      <c r="B15" s="1">
        <v>35</v>
      </c>
      <c r="C15" s="8">
        <v>100</v>
      </c>
      <c r="D15" s="1">
        <v>10</v>
      </c>
      <c r="E15" s="7">
        <v>3920</v>
      </c>
      <c r="F15" s="7">
        <f>sales_data_sample3[[#This Row],[SALES]]*sales_data_sample3[[#This Row],[PROFIT MARGIN]]</f>
        <v>178.35999999999999</v>
      </c>
      <c r="G15" s="14" t="str">
        <f>IF(sales_data_sample3[[#This Row],[STATUS]] &lt;&gt;"Cancelled","4,55%","0")</f>
        <v>4,55%</v>
      </c>
      <c r="H15" s="4">
        <v>37650</v>
      </c>
      <c r="I15" t="s">
        <v>28</v>
      </c>
      <c r="J15">
        <f>ROUNDUP(MONTH(sales_data_sample3[[#This Row],[ORDER DATE]])/3,0)</f>
        <v>1</v>
      </c>
      <c r="K15" t="str">
        <f>TEXT(sales_data_sample3[[#This Row],[ORDER DATE]],"[$-409]mmmm")</f>
        <v>January</v>
      </c>
      <c r="L15">
        <f>YEAR(sales_data_sample3[[#This Row],[ORDER DATE]])</f>
        <v>2003</v>
      </c>
      <c r="M15" t="s">
        <v>957</v>
      </c>
      <c r="N15">
        <v>116</v>
      </c>
      <c r="O15" t="s">
        <v>1264</v>
      </c>
      <c r="P15" t="s">
        <v>201</v>
      </c>
      <c r="Q15" t="s">
        <v>202</v>
      </c>
      <c r="R15" t="s">
        <v>203</v>
      </c>
      <c r="S15" t="s">
        <v>4804</v>
      </c>
      <c r="T15" t="s">
        <v>204</v>
      </c>
      <c r="U15" t="s">
        <v>4804</v>
      </c>
      <c r="V15" t="s">
        <v>205</v>
      </c>
      <c r="W15" t="s">
        <v>112</v>
      </c>
      <c r="X15" t="s">
        <v>52</v>
      </c>
      <c r="Y15" t="s">
        <v>206</v>
      </c>
      <c r="Z15" t="s">
        <v>207</v>
      </c>
      <c r="AA15" t="s">
        <v>65</v>
      </c>
    </row>
    <row r="16" spans="1:27" x14ac:dyDescent="0.25">
      <c r="A16" s="1">
        <v>10103</v>
      </c>
      <c r="B16" s="1">
        <v>22</v>
      </c>
      <c r="C16" s="8">
        <v>54.09</v>
      </c>
      <c r="D16" s="1">
        <v>2</v>
      </c>
      <c r="E16" s="7">
        <v>1189.98</v>
      </c>
      <c r="F16" s="7">
        <f>sales_data_sample3[[#This Row],[SALES]]*sales_data_sample3[[#This Row],[PROFIT MARGIN]]</f>
        <v>54.144089999999998</v>
      </c>
      <c r="G16" s="14" t="str">
        <f>IF(sales_data_sample3[[#This Row],[STATUS]] &lt;&gt;"Cancelled","4,55%","0")</f>
        <v>4,55%</v>
      </c>
      <c r="H16" s="4">
        <v>37650</v>
      </c>
      <c r="I16" t="s">
        <v>28</v>
      </c>
      <c r="J16">
        <f>ROUNDUP(MONTH(sales_data_sample3[[#This Row],[ORDER DATE]])/3,0)</f>
        <v>1</v>
      </c>
      <c r="K16" t="str">
        <f>TEXT(sales_data_sample3[[#This Row],[ORDER DATE]],"[$-409]mmmm")</f>
        <v>January</v>
      </c>
      <c r="L16">
        <f>YEAR(sales_data_sample3[[#This Row],[ORDER DATE]])</f>
        <v>2003</v>
      </c>
      <c r="M16" t="s">
        <v>957</v>
      </c>
      <c r="N16">
        <v>60</v>
      </c>
      <c r="O16" t="s">
        <v>1799</v>
      </c>
      <c r="P16" t="s">
        <v>201</v>
      </c>
      <c r="Q16" t="s">
        <v>202</v>
      </c>
      <c r="R16" t="s">
        <v>203</v>
      </c>
      <c r="S16" t="s">
        <v>4804</v>
      </c>
      <c r="T16" t="s">
        <v>204</v>
      </c>
      <c r="U16" t="s">
        <v>4804</v>
      </c>
      <c r="V16" t="s">
        <v>205</v>
      </c>
      <c r="W16" t="s">
        <v>112</v>
      </c>
      <c r="X16" t="s">
        <v>52</v>
      </c>
      <c r="Y16" t="s">
        <v>206</v>
      </c>
      <c r="Z16" t="s">
        <v>207</v>
      </c>
      <c r="AA16" t="s">
        <v>42</v>
      </c>
    </row>
    <row r="17" spans="1:27" x14ac:dyDescent="0.25">
      <c r="A17" s="1">
        <v>10103</v>
      </c>
      <c r="B17" s="1">
        <v>27</v>
      </c>
      <c r="C17" s="8">
        <v>83.07</v>
      </c>
      <c r="D17" s="1">
        <v>12</v>
      </c>
      <c r="E17" s="7">
        <v>2242.89</v>
      </c>
      <c r="F17" s="7">
        <f>sales_data_sample3[[#This Row],[SALES]]*sales_data_sample3[[#This Row],[PROFIT MARGIN]]</f>
        <v>165.74957099999997</v>
      </c>
      <c r="G17" s="14" t="str">
        <f>IF(sales_data_sample3[[#This Row],[STATUS]] &lt;&gt;"Cancelled","7,39%","0")</f>
        <v>7,39%</v>
      </c>
      <c r="H17" s="4">
        <v>37650</v>
      </c>
      <c r="I17" t="s">
        <v>28</v>
      </c>
      <c r="J17">
        <f>ROUNDUP(MONTH(sales_data_sample3[[#This Row],[ORDER DATE]])/3,0)</f>
        <v>1</v>
      </c>
      <c r="K17" t="str">
        <f>TEXT(sales_data_sample3[[#This Row],[ORDER DATE]],"[$-409]mmmm")</f>
        <v>January</v>
      </c>
      <c r="L17">
        <f>YEAR(sales_data_sample3[[#This Row],[ORDER DATE]])</f>
        <v>2003</v>
      </c>
      <c r="M17" t="s">
        <v>1354</v>
      </c>
      <c r="N17">
        <v>101</v>
      </c>
      <c r="O17" t="s">
        <v>1989</v>
      </c>
      <c r="P17" t="s">
        <v>201</v>
      </c>
      <c r="Q17" t="s">
        <v>202</v>
      </c>
      <c r="R17" t="s">
        <v>203</v>
      </c>
      <c r="S17" t="s">
        <v>4804</v>
      </c>
      <c r="T17" t="s">
        <v>204</v>
      </c>
      <c r="U17" t="s">
        <v>4804</v>
      </c>
      <c r="V17" t="s">
        <v>205</v>
      </c>
      <c r="W17" t="s">
        <v>112</v>
      </c>
      <c r="X17" t="s">
        <v>52</v>
      </c>
      <c r="Y17" t="s">
        <v>206</v>
      </c>
      <c r="Z17" t="s">
        <v>207</v>
      </c>
      <c r="AA17" t="s">
        <v>42</v>
      </c>
    </row>
    <row r="18" spans="1:27" x14ac:dyDescent="0.25">
      <c r="A18" s="1">
        <v>10103</v>
      </c>
      <c r="B18" s="1">
        <v>35</v>
      </c>
      <c r="C18" s="8">
        <v>57.46</v>
      </c>
      <c r="D18" s="1">
        <v>14</v>
      </c>
      <c r="E18" s="7">
        <v>2011.1</v>
      </c>
      <c r="F18" s="7">
        <f>sales_data_sample3[[#This Row],[SALES]]*sales_data_sample3[[#This Row],[PROFIT MARGIN]]</f>
        <v>148.62028999999998</v>
      </c>
      <c r="G18" s="14" t="str">
        <f>IF(sales_data_sample3[[#This Row],[STATUS]] &lt;&gt;"Cancelled","7,39%","0")</f>
        <v>7,39%</v>
      </c>
      <c r="H18" s="4">
        <v>37650</v>
      </c>
      <c r="I18" t="s">
        <v>28</v>
      </c>
      <c r="J18">
        <f>ROUNDUP(MONTH(sales_data_sample3[[#This Row],[ORDER DATE]])/3,0)</f>
        <v>1</v>
      </c>
      <c r="K18" t="str">
        <f>TEXT(sales_data_sample3[[#This Row],[ORDER DATE]],"[$-409]mmmm")</f>
        <v>January</v>
      </c>
      <c r="L18">
        <f>YEAR(sales_data_sample3[[#This Row],[ORDER DATE]])</f>
        <v>2003</v>
      </c>
      <c r="M18" t="s">
        <v>1354</v>
      </c>
      <c r="N18">
        <v>62</v>
      </c>
      <c r="O18" t="s">
        <v>2025</v>
      </c>
      <c r="P18" t="s">
        <v>201</v>
      </c>
      <c r="Q18" t="s">
        <v>202</v>
      </c>
      <c r="R18" t="s">
        <v>203</v>
      </c>
      <c r="S18" t="s">
        <v>4804</v>
      </c>
      <c r="T18" t="s">
        <v>204</v>
      </c>
      <c r="U18" t="s">
        <v>4804</v>
      </c>
      <c r="V18" t="s">
        <v>205</v>
      </c>
      <c r="W18" t="s">
        <v>112</v>
      </c>
      <c r="X18" t="s">
        <v>52</v>
      </c>
      <c r="Y18" t="s">
        <v>206</v>
      </c>
      <c r="Z18" t="s">
        <v>207</v>
      </c>
      <c r="AA18" t="s">
        <v>42</v>
      </c>
    </row>
    <row r="19" spans="1:27" x14ac:dyDescent="0.25">
      <c r="A19" s="1">
        <v>10103</v>
      </c>
      <c r="B19" s="1">
        <v>25</v>
      </c>
      <c r="C19" s="8">
        <v>100</v>
      </c>
      <c r="D19" s="1">
        <v>13</v>
      </c>
      <c r="E19" s="7">
        <v>2539.5</v>
      </c>
      <c r="F19" s="7">
        <f>sales_data_sample3[[#This Row],[SALES]]*sales_data_sample3[[#This Row],[PROFIT MARGIN]]</f>
        <v>187.66904999999997</v>
      </c>
      <c r="G19" s="14" t="str">
        <f>IF(sales_data_sample3[[#This Row],[STATUS]] &lt;&gt;"Cancelled","7,39%","0")</f>
        <v>7,39%</v>
      </c>
      <c r="H19" s="4">
        <v>37650</v>
      </c>
      <c r="I19" t="s">
        <v>28</v>
      </c>
      <c r="J19">
        <f>ROUNDUP(MONTH(sales_data_sample3[[#This Row],[ORDER DATE]])/3,0)</f>
        <v>1</v>
      </c>
      <c r="K19" t="str">
        <f>TEXT(sales_data_sample3[[#This Row],[ORDER DATE]],"[$-409]mmmm")</f>
        <v>January</v>
      </c>
      <c r="L19">
        <f>YEAR(sales_data_sample3[[#This Row],[ORDER DATE]])</f>
        <v>2003</v>
      </c>
      <c r="M19" t="s">
        <v>1354</v>
      </c>
      <c r="N19">
        <v>104</v>
      </c>
      <c r="O19" t="s">
        <v>2122</v>
      </c>
      <c r="P19" t="s">
        <v>201</v>
      </c>
      <c r="Q19" t="s">
        <v>202</v>
      </c>
      <c r="R19" t="s">
        <v>203</v>
      </c>
      <c r="S19" t="s">
        <v>4804</v>
      </c>
      <c r="T19" t="s">
        <v>204</v>
      </c>
      <c r="U19" t="s">
        <v>4804</v>
      </c>
      <c r="V19" t="s">
        <v>205</v>
      </c>
      <c r="W19" t="s">
        <v>112</v>
      </c>
      <c r="X19" t="s">
        <v>52</v>
      </c>
      <c r="Y19" t="s">
        <v>206</v>
      </c>
      <c r="Z19" t="s">
        <v>207</v>
      </c>
      <c r="AA19" t="s">
        <v>42</v>
      </c>
    </row>
    <row r="20" spans="1:27" x14ac:dyDescent="0.25">
      <c r="A20" s="1">
        <v>10103</v>
      </c>
      <c r="B20" s="1">
        <v>46</v>
      </c>
      <c r="C20" s="8">
        <v>100</v>
      </c>
      <c r="D20" s="1">
        <v>16</v>
      </c>
      <c r="E20" s="7">
        <v>4791.82</v>
      </c>
      <c r="F20" s="7">
        <f>sales_data_sample3[[#This Row],[SALES]]*sales_data_sample3[[#This Row],[PROFIT MARGIN]]</f>
        <v>354.11549799999995</v>
      </c>
      <c r="G20" s="14" t="str">
        <f>IF(sales_data_sample3[[#This Row],[STATUS]] &lt;&gt;"Cancelled","7,39%","0")</f>
        <v>7,39%</v>
      </c>
      <c r="H20" s="4">
        <v>37650</v>
      </c>
      <c r="I20" t="s">
        <v>28</v>
      </c>
      <c r="J20">
        <f>ROUNDUP(MONTH(sales_data_sample3[[#This Row],[ORDER DATE]])/3,0)</f>
        <v>1</v>
      </c>
      <c r="K20" t="str">
        <f>TEXT(sales_data_sample3[[#This Row],[ORDER DATE]],"[$-409]mmmm")</f>
        <v>January</v>
      </c>
      <c r="L20">
        <f>YEAR(sales_data_sample3[[#This Row],[ORDER DATE]])</f>
        <v>2003</v>
      </c>
      <c r="M20" t="s">
        <v>1354</v>
      </c>
      <c r="N20">
        <v>99</v>
      </c>
      <c r="O20" t="s">
        <v>2325</v>
      </c>
      <c r="P20" t="s">
        <v>201</v>
      </c>
      <c r="Q20" t="s">
        <v>202</v>
      </c>
      <c r="R20" t="s">
        <v>203</v>
      </c>
      <c r="S20" t="s">
        <v>4804</v>
      </c>
      <c r="T20" t="s">
        <v>204</v>
      </c>
      <c r="U20" t="s">
        <v>4804</v>
      </c>
      <c r="V20" t="s">
        <v>205</v>
      </c>
      <c r="W20" t="s">
        <v>112</v>
      </c>
      <c r="X20" t="s">
        <v>52</v>
      </c>
      <c r="Y20" t="s">
        <v>206</v>
      </c>
      <c r="Z20" t="s">
        <v>207</v>
      </c>
      <c r="AA20" t="s">
        <v>65</v>
      </c>
    </row>
    <row r="21" spans="1:27" x14ac:dyDescent="0.25">
      <c r="A21" s="1">
        <v>10103</v>
      </c>
      <c r="B21" s="1">
        <v>36</v>
      </c>
      <c r="C21" s="8">
        <v>100</v>
      </c>
      <c r="D21" s="1">
        <v>5</v>
      </c>
      <c r="E21" s="7">
        <v>4228.2</v>
      </c>
      <c r="F21" s="7">
        <f>sales_data_sample3[[#This Row],[SALES]]*sales_data_sample3[[#This Row],[PROFIT MARGIN]]</f>
        <v>192.38309999999998</v>
      </c>
      <c r="G21" s="14" t="str">
        <f>IF(sales_data_sample3[[#This Row],[STATUS]] &lt;&gt;"Cancelled","4,55%","0")</f>
        <v>4,55%</v>
      </c>
      <c r="H21" s="4">
        <v>37650</v>
      </c>
      <c r="I21" t="s">
        <v>28</v>
      </c>
      <c r="J21">
        <f>ROUNDUP(MONTH(sales_data_sample3[[#This Row],[ORDER DATE]])/3,0)</f>
        <v>1</v>
      </c>
      <c r="K21" t="str">
        <f>TEXT(sales_data_sample3[[#This Row],[ORDER DATE]],"[$-409]mmmm")</f>
        <v>January</v>
      </c>
      <c r="L21">
        <f>YEAR(sales_data_sample3[[#This Row],[ORDER DATE]])</f>
        <v>2003</v>
      </c>
      <c r="M21" t="s">
        <v>957</v>
      </c>
      <c r="N21">
        <v>121</v>
      </c>
      <c r="O21" t="s">
        <v>2604</v>
      </c>
      <c r="P21" t="s">
        <v>201</v>
      </c>
      <c r="Q21" t="s">
        <v>202</v>
      </c>
      <c r="R21" t="s">
        <v>203</v>
      </c>
      <c r="S21" t="s">
        <v>4804</v>
      </c>
      <c r="T21" t="s">
        <v>204</v>
      </c>
      <c r="U21" t="s">
        <v>4804</v>
      </c>
      <c r="V21" t="s">
        <v>205</v>
      </c>
      <c r="W21" t="s">
        <v>112</v>
      </c>
      <c r="X21" t="s">
        <v>52</v>
      </c>
      <c r="Y21" t="s">
        <v>206</v>
      </c>
      <c r="Z21" t="s">
        <v>207</v>
      </c>
      <c r="AA21" t="s">
        <v>65</v>
      </c>
    </row>
    <row r="22" spans="1:27" x14ac:dyDescent="0.25">
      <c r="A22" s="1">
        <v>10103</v>
      </c>
      <c r="B22" s="1">
        <v>41</v>
      </c>
      <c r="C22" s="8">
        <v>47.29</v>
      </c>
      <c r="D22" s="1">
        <v>9</v>
      </c>
      <c r="E22" s="7">
        <v>1938.89</v>
      </c>
      <c r="F22" s="7">
        <f>sales_data_sample3[[#This Row],[SALES]]*sales_data_sample3[[#This Row],[PROFIT MARGIN]]</f>
        <v>143.28397100000001</v>
      </c>
      <c r="G22" s="14" t="str">
        <f>IF(sales_data_sample3[[#This Row],[STATUS]] &lt;&gt;"Cancelled","7,39%","0")</f>
        <v>7,39%</v>
      </c>
      <c r="H22" s="4">
        <v>37650</v>
      </c>
      <c r="I22" t="s">
        <v>28</v>
      </c>
      <c r="J22">
        <f>ROUNDUP(MONTH(sales_data_sample3[[#This Row],[ORDER DATE]])/3,0)</f>
        <v>1</v>
      </c>
      <c r="K22" t="str">
        <f>TEXT(sales_data_sample3[[#This Row],[ORDER DATE]],"[$-409]mmmm")</f>
        <v>January</v>
      </c>
      <c r="L22">
        <f>YEAR(sales_data_sample3[[#This Row],[ORDER DATE]])</f>
        <v>2003</v>
      </c>
      <c r="M22" t="s">
        <v>1354</v>
      </c>
      <c r="N22">
        <v>50</v>
      </c>
      <c r="O22" t="s">
        <v>2635</v>
      </c>
      <c r="P22" t="s">
        <v>201</v>
      </c>
      <c r="Q22" t="s">
        <v>202</v>
      </c>
      <c r="R22" t="s">
        <v>203</v>
      </c>
      <c r="S22" t="s">
        <v>4804</v>
      </c>
      <c r="T22" t="s">
        <v>204</v>
      </c>
      <c r="U22" t="s">
        <v>4804</v>
      </c>
      <c r="V22" t="s">
        <v>205</v>
      </c>
      <c r="W22" t="s">
        <v>112</v>
      </c>
      <c r="X22" t="s">
        <v>52</v>
      </c>
      <c r="Y22" t="s">
        <v>206</v>
      </c>
      <c r="Z22" t="s">
        <v>207</v>
      </c>
      <c r="AA22" t="s">
        <v>42</v>
      </c>
    </row>
    <row r="23" spans="1:27" x14ac:dyDescent="0.25">
      <c r="A23" s="1">
        <v>10103</v>
      </c>
      <c r="B23" s="1">
        <v>36</v>
      </c>
      <c r="C23" s="8">
        <v>100</v>
      </c>
      <c r="D23" s="1">
        <v>1</v>
      </c>
      <c r="E23" s="7">
        <v>3680.28</v>
      </c>
      <c r="F23" s="7">
        <f>sales_data_sample3[[#This Row],[SALES]]*sales_data_sample3[[#This Row],[PROFIT MARGIN]]</f>
        <v>167.45274000000001</v>
      </c>
      <c r="G23" s="14" t="str">
        <f>IF(sales_data_sample3[[#This Row],[STATUS]] &lt;&gt;"Cancelled","4,55%","0")</f>
        <v>4,55%</v>
      </c>
      <c r="H23" s="4">
        <v>37650</v>
      </c>
      <c r="I23" t="s">
        <v>28</v>
      </c>
      <c r="J23">
        <f>ROUNDUP(MONTH(sales_data_sample3[[#This Row],[ORDER DATE]])/3,0)</f>
        <v>1</v>
      </c>
      <c r="K23" t="str">
        <f>TEXT(sales_data_sample3[[#This Row],[ORDER DATE]],"[$-409]mmmm")</f>
        <v>January</v>
      </c>
      <c r="L23">
        <f>YEAR(sales_data_sample3[[#This Row],[ORDER DATE]])</f>
        <v>2003</v>
      </c>
      <c r="M23" t="s">
        <v>957</v>
      </c>
      <c r="N23">
        <v>127</v>
      </c>
      <c r="O23" t="s">
        <v>3076</v>
      </c>
      <c r="P23" t="s">
        <v>201</v>
      </c>
      <c r="Q23" t="s">
        <v>202</v>
      </c>
      <c r="R23" t="s">
        <v>203</v>
      </c>
      <c r="S23" t="s">
        <v>4804</v>
      </c>
      <c r="T23" t="s">
        <v>204</v>
      </c>
      <c r="U23" t="s">
        <v>4804</v>
      </c>
      <c r="V23" t="s">
        <v>205</v>
      </c>
      <c r="W23" t="s">
        <v>112</v>
      </c>
      <c r="X23" t="s">
        <v>52</v>
      </c>
      <c r="Y23" t="s">
        <v>206</v>
      </c>
      <c r="Z23" t="s">
        <v>207</v>
      </c>
      <c r="AA23" t="s">
        <v>65</v>
      </c>
    </row>
    <row r="24" spans="1:27" x14ac:dyDescent="0.25">
      <c r="A24" s="1">
        <v>10103</v>
      </c>
      <c r="B24" s="1">
        <v>25</v>
      </c>
      <c r="C24" s="8">
        <v>100</v>
      </c>
      <c r="D24" s="1">
        <v>15</v>
      </c>
      <c r="E24" s="7">
        <v>2873</v>
      </c>
      <c r="F24" s="7">
        <f>sales_data_sample3[[#This Row],[SALES]]*sales_data_sample3[[#This Row],[PROFIT MARGIN]]</f>
        <v>212.31469999999999</v>
      </c>
      <c r="G24" s="14" t="str">
        <f>IF(sales_data_sample3[[#This Row],[STATUS]] &lt;&gt;"Cancelled","7,39%","0")</f>
        <v>7,39%</v>
      </c>
      <c r="H24" s="4">
        <v>37650</v>
      </c>
      <c r="I24" t="s">
        <v>28</v>
      </c>
      <c r="J24">
        <f>ROUNDUP(MONTH(sales_data_sample3[[#This Row],[ORDER DATE]])/3,0)</f>
        <v>1</v>
      </c>
      <c r="K24" t="str">
        <f>TEXT(sales_data_sample3[[#This Row],[ORDER DATE]],"[$-409]mmmm")</f>
        <v>January</v>
      </c>
      <c r="L24">
        <f>YEAR(sales_data_sample3[[#This Row],[ORDER DATE]])</f>
        <v>2003</v>
      </c>
      <c r="M24" t="s">
        <v>1354</v>
      </c>
      <c r="N24">
        <v>97</v>
      </c>
      <c r="O24" t="s">
        <v>3732</v>
      </c>
      <c r="P24" t="s">
        <v>201</v>
      </c>
      <c r="Q24" t="s">
        <v>202</v>
      </c>
      <c r="R24" t="s">
        <v>203</v>
      </c>
      <c r="S24" t="s">
        <v>4804</v>
      </c>
      <c r="T24" t="s">
        <v>204</v>
      </c>
      <c r="U24" t="s">
        <v>4804</v>
      </c>
      <c r="V24" t="s">
        <v>205</v>
      </c>
      <c r="W24" t="s">
        <v>112</v>
      </c>
      <c r="X24" t="s">
        <v>52</v>
      </c>
      <c r="Y24" t="s">
        <v>206</v>
      </c>
      <c r="Z24" t="s">
        <v>207</v>
      </c>
      <c r="AA24" t="s">
        <v>42</v>
      </c>
    </row>
    <row r="25" spans="1:27" x14ac:dyDescent="0.25">
      <c r="A25" s="1">
        <v>10103</v>
      </c>
      <c r="B25" s="1">
        <v>31</v>
      </c>
      <c r="C25" s="8">
        <v>100</v>
      </c>
      <c r="D25" s="1">
        <v>3</v>
      </c>
      <c r="E25" s="7">
        <v>3224.31</v>
      </c>
      <c r="F25" s="7">
        <f>sales_data_sample3[[#This Row],[SALES]]*sales_data_sample3[[#This Row],[PROFIT MARGIN]]</f>
        <v>146.70610499999998</v>
      </c>
      <c r="G25" s="14" t="str">
        <f>IF(sales_data_sample3[[#This Row],[STATUS]] &lt;&gt;"Cancelled","4,55%","0")</f>
        <v>4,55%</v>
      </c>
      <c r="H25" s="4">
        <v>37650</v>
      </c>
      <c r="I25" t="s">
        <v>28</v>
      </c>
      <c r="J25">
        <f>ROUNDUP(MONTH(sales_data_sample3[[#This Row],[ORDER DATE]])/3,0)</f>
        <v>1</v>
      </c>
      <c r="K25" t="str">
        <f>TEXT(sales_data_sample3[[#This Row],[ORDER DATE]],"[$-409]mmmm")</f>
        <v>January</v>
      </c>
      <c r="L25">
        <f>YEAR(sales_data_sample3[[#This Row],[ORDER DATE]])</f>
        <v>2003</v>
      </c>
      <c r="M25" t="s">
        <v>957</v>
      </c>
      <c r="N25">
        <v>96</v>
      </c>
      <c r="O25" t="s">
        <v>3839</v>
      </c>
      <c r="P25" t="s">
        <v>201</v>
      </c>
      <c r="Q25" t="s">
        <v>202</v>
      </c>
      <c r="R25" t="s">
        <v>203</v>
      </c>
      <c r="S25" t="s">
        <v>4804</v>
      </c>
      <c r="T25" t="s">
        <v>204</v>
      </c>
      <c r="U25" t="s">
        <v>4804</v>
      </c>
      <c r="V25" t="s">
        <v>205</v>
      </c>
      <c r="W25" t="s">
        <v>112</v>
      </c>
      <c r="X25" t="s">
        <v>52</v>
      </c>
      <c r="Y25" t="s">
        <v>206</v>
      </c>
      <c r="Z25" t="s">
        <v>207</v>
      </c>
      <c r="AA25" t="s">
        <v>65</v>
      </c>
    </row>
    <row r="26" spans="1:27" x14ac:dyDescent="0.25">
      <c r="A26" s="1">
        <v>10103</v>
      </c>
      <c r="B26" s="1">
        <v>45</v>
      </c>
      <c r="C26" s="8">
        <v>75.63</v>
      </c>
      <c r="D26" s="1">
        <v>7</v>
      </c>
      <c r="E26" s="7">
        <v>3403.35</v>
      </c>
      <c r="F26" s="7">
        <f>sales_data_sample3[[#This Row],[SALES]]*sales_data_sample3[[#This Row],[PROFIT MARGIN]]</f>
        <v>154.85242499999998</v>
      </c>
      <c r="G26" s="14" t="str">
        <f>IF(sales_data_sample3[[#This Row],[STATUS]] &lt;&gt;"Cancelled","4,55%","0")</f>
        <v>4,55%</v>
      </c>
      <c r="H26" s="4">
        <v>37650</v>
      </c>
      <c r="I26" t="s">
        <v>28</v>
      </c>
      <c r="J26">
        <f>ROUNDUP(MONTH(sales_data_sample3[[#This Row],[ORDER DATE]])/3,0)</f>
        <v>1</v>
      </c>
      <c r="K26" t="str">
        <f>TEXT(sales_data_sample3[[#This Row],[ORDER DATE]],"[$-409]mmmm")</f>
        <v>January</v>
      </c>
      <c r="L26">
        <f>YEAR(sales_data_sample3[[#This Row],[ORDER DATE]])</f>
        <v>2003</v>
      </c>
      <c r="M26" t="s">
        <v>957</v>
      </c>
      <c r="N26">
        <v>64</v>
      </c>
      <c r="O26" t="s">
        <v>4029</v>
      </c>
      <c r="P26" t="s">
        <v>201</v>
      </c>
      <c r="Q26" t="s">
        <v>202</v>
      </c>
      <c r="R26" t="s">
        <v>203</v>
      </c>
      <c r="S26" t="s">
        <v>4804</v>
      </c>
      <c r="T26" t="s">
        <v>204</v>
      </c>
      <c r="U26" t="s">
        <v>4804</v>
      </c>
      <c r="V26" t="s">
        <v>205</v>
      </c>
      <c r="W26" t="s">
        <v>112</v>
      </c>
      <c r="X26" t="s">
        <v>52</v>
      </c>
      <c r="Y26" t="s">
        <v>206</v>
      </c>
      <c r="Z26" t="s">
        <v>207</v>
      </c>
      <c r="AA26" t="s">
        <v>65</v>
      </c>
    </row>
    <row r="27" spans="1:27" x14ac:dyDescent="0.25">
      <c r="A27" s="1">
        <v>10103</v>
      </c>
      <c r="B27" s="1">
        <v>42</v>
      </c>
      <c r="C27" s="8">
        <v>100</v>
      </c>
      <c r="D27" s="1">
        <v>6</v>
      </c>
      <c r="E27" s="7">
        <v>4460.82</v>
      </c>
      <c r="F27" s="7">
        <f>sales_data_sample3[[#This Row],[SALES]]*sales_data_sample3[[#This Row],[PROFIT MARGIN]]</f>
        <v>1110.298098</v>
      </c>
      <c r="G27" s="14" t="str">
        <f>IF(sales_data_sample3[[#This Row],[STATUS]] &lt;&gt;"Cancelled","24,89%","0")</f>
        <v>24,89%</v>
      </c>
      <c r="H27" s="4">
        <v>37650</v>
      </c>
      <c r="I27" t="s">
        <v>28</v>
      </c>
      <c r="J27">
        <f>ROUNDUP(MONTH(sales_data_sample3[[#This Row],[ORDER DATE]])/3,0)</f>
        <v>1</v>
      </c>
      <c r="K27" t="str">
        <f>TEXT(sales_data_sample3[[#This Row],[ORDER DATE]],"[$-409]mmmm")</f>
        <v>January</v>
      </c>
      <c r="L27">
        <f>YEAR(sales_data_sample3[[#This Row],[ORDER DATE]])</f>
        <v>2003</v>
      </c>
      <c r="M27" t="s">
        <v>278</v>
      </c>
      <c r="N27">
        <v>101</v>
      </c>
      <c r="O27" t="s">
        <v>4506</v>
      </c>
      <c r="P27" t="s">
        <v>201</v>
      </c>
      <c r="Q27" t="s">
        <v>202</v>
      </c>
      <c r="R27" t="s">
        <v>203</v>
      </c>
      <c r="S27" t="s">
        <v>4804</v>
      </c>
      <c r="T27" t="s">
        <v>204</v>
      </c>
      <c r="U27" t="s">
        <v>4804</v>
      </c>
      <c r="V27" t="s">
        <v>205</v>
      </c>
      <c r="W27" t="s">
        <v>112</v>
      </c>
      <c r="X27" t="s">
        <v>52</v>
      </c>
      <c r="Y27" t="s">
        <v>206</v>
      </c>
      <c r="Z27" t="s">
        <v>207</v>
      </c>
      <c r="AA27" t="s">
        <v>65</v>
      </c>
    </row>
    <row r="28" spans="1:27" x14ac:dyDescent="0.25">
      <c r="A28" s="1">
        <v>10104</v>
      </c>
      <c r="B28" s="1">
        <v>34</v>
      </c>
      <c r="C28" s="8">
        <v>100</v>
      </c>
      <c r="D28" s="1">
        <v>1</v>
      </c>
      <c r="E28" s="7">
        <v>5958.5</v>
      </c>
      <c r="F28" s="7">
        <f>sales_data_sample3[[#This Row],[SALES]]*sales_data_sample3[[#This Row],[PROFIT MARGIN]]</f>
        <v>1483.0706500000001</v>
      </c>
      <c r="G28" s="14" t="str">
        <f>IF(sales_data_sample3[[#This Row],[STATUS]] &lt;&gt;"Cancelled","24,89%","0")</f>
        <v>24,89%</v>
      </c>
      <c r="H28" s="4">
        <v>37652</v>
      </c>
      <c r="I28" t="s">
        <v>28</v>
      </c>
      <c r="J28">
        <f>ROUNDUP(MONTH(sales_data_sample3[[#This Row],[ORDER DATE]])/3,0)</f>
        <v>1</v>
      </c>
      <c r="K28" t="str">
        <f>TEXT(sales_data_sample3[[#This Row],[ORDER DATE]],"[$-409]mmmm")</f>
        <v>January</v>
      </c>
      <c r="L28">
        <f>YEAR(sales_data_sample3[[#This Row],[ORDER DATE]])</f>
        <v>2003</v>
      </c>
      <c r="M28" t="s">
        <v>278</v>
      </c>
      <c r="N28">
        <v>151</v>
      </c>
      <c r="O28" t="s">
        <v>1027</v>
      </c>
      <c r="P28" t="s">
        <v>268</v>
      </c>
      <c r="Q28" t="s">
        <v>269</v>
      </c>
      <c r="R28" t="s">
        <v>270</v>
      </c>
      <c r="S28" t="s">
        <v>4804</v>
      </c>
      <c r="T28" t="s">
        <v>271</v>
      </c>
      <c r="U28" t="s">
        <v>4804</v>
      </c>
      <c r="V28" t="s">
        <v>272</v>
      </c>
      <c r="W28" t="s">
        <v>273</v>
      </c>
      <c r="X28" t="s">
        <v>52</v>
      </c>
      <c r="Y28" t="s">
        <v>274</v>
      </c>
      <c r="Z28" t="s">
        <v>275</v>
      </c>
      <c r="AA28" t="s">
        <v>65</v>
      </c>
    </row>
    <row r="29" spans="1:27" x14ac:dyDescent="0.25">
      <c r="A29" s="1">
        <v>10104</v>
      </c>
      <c r="B29" s="1">
        <v>41</v>
      </c>
      <c r="C29" s="8">
        <v>100</v>
      </c>
      <c r="D29" s="1">
        <v>9</v>
      </c>
      <c r="E29" s="7">
        <v>4615.78</v>
      </c>
      <c r="F29" s="7">
        <f>sales_data_sample3[[#This Row],[SALES]]*sales_data_sample3[[#This Row],[PROFIT MARGIN]]</f>
        <v>210.01798999999997</v>
      </c>
      <c r="G29" s="14" t="str">
        <f>IF(sales_data_sample3[[#This Row],[STATUS]] &lt;&gt;"Cancelled","4,55%","0")</f>
        <v>4,55%</v>
      </c>
      <c r="H29" s="4">
        <v>37652</v>
      </c>
      <c r="I29" t="s">
        <v>28</v>
      </c>
      <c r="J29">
        <f>ROUNDUP(MONTH(sales_data_sample3[[#This Row],[ORDER DATE]])/3,0)</f>
        <v>1</v>
      </c>
      <c r="K29" t="str">
        <f>TEXT(sales_data_sample3[[#This Row],[ORDER DATE]],"[$-409]mmmm")</f>
        <v>January</v>
      </c>
      <c r="L29">
        <f>YEAR(sales_data_sample3[[#This Row],[ORDER DATE]])</f>
        <v>2003</v>
      </c>
      <c r="M29" t="s">
        <v>957</v>
      </c>
      <c r="N29">
        <v>118</v>
      </c>
      <c r="O29" t="s">
        <v>1172</v>
      </c>
      <c r="P29" t="s">
        <v>268</v>
      </c>
      <c r="Q29" t="s">
        <v>269</v>
      </c>
      <c r="R29" t="s">
        <v>270</v>
      </c>
      <c r="S29" t="s">
        <v>4804</v>
      </c>
      <c r="T29" t="s">
        <v>271</v>
      </c>
      <c r="U29" t="s">
        <v>4804</v>
      </c>
      <c r="V29" t="s">
        <v>272</v>
      </c>
      <c r="W29" t="s">
        <v>273</v>
      </c>
      <c r="X29" t="s">
        <v>52</v>
      </c>
      <c r="Y29" t="s">
        <v>274</v>
      </c>
      <c r="Z29" t="s">
        <v>275</v>
      </c>
      <c r="AA29" t="s">
        <v>65</v>
      </c>
    </row>
    <row r="30" spans="1:27" x14ac:dyDescent="0.25">
      <c r="A30" s="1">
        <v>10104</v>
      </c>
      <c r="B30" s="1">
        <v>24</v>
      </c>
      <c r="C30" s="8">
        <v>100</v>
      </c>
      <c r="D30" s="1">
        <v>8</v>
      </c>
      <c r="E30" s="7">
        <v>3457.92</v>
      </c>
      <c r="F30" s="7">
        <f>sales_data_sample3[[#This Row],[SALES]]*sales_data_sample3[[#This Row],[PROFIT MARGIN]]</f>
        <v>860.676288</v>
      </c>
      <c r="G30" s="14" t="str">
        <f>IF(sales_data_sample3[[#This Row],[STATUS]] &lt;&gt;"Cancelled","24,89%","0")</f>
        <v>24,89%</v>
      </c>
      <c r="H30" s="4">
        <v>37652</v>
      </c>
      <c r="I30" t="s">
        <v>28</v>
      </c>
      <c r="J30">
        <f>ROUNDUP(MONTH(sales_data_sample3[[#This Row],[ORDER DATE]])/3,0)</f>
        <v>1</v>
      </c>
      <c r="K30" t="str">
        <f>TEXT(sales_data_sample3[[#This Row],[ORDER DATE]],"[$-409]mmmm")</f>
        <v>January</v>
      </c>
      <c r="L30">
        <f>YEAR(sales_data_sample3[[#This Row],[ORDER DATE]])</f>
        <v>2003</v>
      </c>
      <c r="M30" t="s">
        <v>278</v>
      </c>
      <c r="N30">
        <v>163</v>
      </c>
      <c r="O30" t="s">
        <v>1667</v>
      </c>
      <c r="P30" t="s">
        <v>268</v>
      </c>
      <c r="Q30" t="s">
        <v>269</v>
      </c>
      <c r="R30" t="s">
        <v>270</v>
      </c>
      <c r="S30" t="s">
        <v>4804</v>
      </c>
      <c r="T30" t="s">
        <v>271</v>
      </c>
      <c r="U30" t="s">
        <v>4804</v>
      </c>
      <c r="V30" t="s">
        <v>272</v>
      </c>
      <c r="W30" t="s">
        <v>273</v>
      </c>
      <c r="X30" t="s">
        <v>52</v>
      </c>
      <c r="Y30" t="s">
        <v>274</v>
      </c>
      <c r="Z30" t="s">
        <v>275</v>
      </c>
      <c r="AA30" t="s">
        <v>65</v>
      </c>
    </row>
    <row r="31" spans="1:27" x14ac:dyDescent="0.25">
      <c r="A31" s="1">
        <v>10104</v>
      </c>
      <c r="B31" s="1">
        <v>29</v>
      </c>
      <c r="C31" s="8">
        <v>100</v>
      </c>
      <c r="D31" s="1">
        <v>12</v>
      </c>
      <c r="E31" s="7">
        <v>3772.61</v>
      </c>
      <c r="F31" s="7">
        <f>sales_data_sample3[[#This Row],[SALES]]*sales_data_sample3[[#This Row],[PROFIT MARGIN]]</f>
        <v>171.65375499999999</v>
      </c>
      <c r="G31" s="14" t="str">
        <f>IF(sales_data_sample3[[#This Row],[STATUS]] &lt;&gt;"Cancelled","4,55%","0")</f>
        <v>4,55%</v>
      </c>
      <c r="H31" s="4">
        <v>37652</v>
      </c>
      <c r="I31" t="s">
        <v>28</v>
      </c>
      <c r="J31">
        <f>ROUNDUP(MONTH(sales_data_sample3[[#This Row],[ORDER DATE]])/3,0)</f>
        <v>1</v>
      </c>
      <c r="K31" t="str">
        <f>TEXT(sales_data_sample3[[#This Row],[ORDER DATE]],"[$-409]mmmm")</f>
        <v>January</v>
      </c>
      <c r="L31">
        <f>YEAR(sales_data_sample3[[#This Row],[ORDER DATE]])</f>
        <v>2003</v>
      </c>
      <c r="M31" t="s">
        <v>957</v>
      </c>
      <c r="N31">
        <v>122</v>
      </c>
      <c r="O31" t="s">
        <v>1737</v>
      </c>
      <c r="P31" t="s">
        <v>268</v>
      </c>
      <c r="Q31" t="s">
        <v>269</v>
      </c>
      <c r="R31" t="s">
        <v>270</v>
      </c>
      <c r="S31" t="s">
        <v>4804</v>
      </c>
      <c r="T31" t="s">
        <v>271</v>
      </c>
      <c r="U31" t="s">
        <v>4804</v>
      </c>
      <c r="V31" t="s">
        <v>272</v>
      </c>
      <c r="W31" t="s">
        <v>273</v>
      </c>
      <c r="X31" t="s">
        <v>52</v>
      </c>
      <c r="Y31" t="s">
        <v>274</v>
      </c>
      <c r="Z31" t="s">
        <v>275</v>
      </c>
      <c r="AA31" t="s">
        <v>65</v>
      </c>
    </row>
    <row r="32" spans="1:27" x14ac:dyDescent="0.25">
      <c r="A32" s="1">
        <v>10104</v>
      </c>
      <c r="B32" s="1">
        <v>23</v>
      </c>
      <c r="C32" s="8">
        <v>100</v>
      </c>
      <c r="D32" s="1">
        <v>13</v>
      </c>
      <c r="E32" s="7">
        <v>4556.99</v>
      </c>
      <c r="F32" s="7">
        <f>sales_data_sample3[[#This Row],[SALES]]*sales_data_sample3[[#This Row],[PROFIT MARGIN]]</f>
        <v>1134.234811</v>
      </c>
      <c r="G32" s="14" t="str">
        <f>IF(sales_data_sample3[[#This Row],[STATUS]] &lt;&gt;"Cancelled","24,89%","0")</f>
        <v>24,89%</v>
      </c>
      <c r="H32" s="4">
        <v>37652</v>
      </c>
      <c r="I32" t="s">
        <v>28</v>
      </c>
      <c r="J32">
        <f>ROUNDUP(MONTH(sales_data_sample3[[#This Row],[ORDER DATE]])/3,0)</f>
        <v>1</v>
      </c>
      <c r="K32" t="str">
        <f>TEXT(sales_data_sample3[[#This Row],[ORDER DATE]],"[$-409]mmmm")</f>
        <v>January</v>
      </c>
      <c r="L32">
        <f>YEAR(sales_data_sample3[[#This Row],[ORDER DATE]])</f>
        <v>2003</v>
      </c>
      <c r="M32" t="s">
        <v>278</v>
      </c>
      <c r="N32">
        <v>169</v>
      </c>
      <c r="O32" t="s">
        <v>2190</v>
      </c>
      <c r="P32" t="s">
        <v>268</v>
      </c>
      <c r="Q32" t="s">
        <v>269</v>
      </c>
      <c r="R32" t="s">
        <v>270</v>
      </c>
      <c r="S32" t="s">
        <v>4804</v>
      </c>
      <c r="T32" t="s">
        <v>271</v>
      </c>
      <c r="U32" t="s">
        <v>4804</v>
      </c>
      <c r="V32" t="s">
        <v>272</v>
      </c>
      <c r="W32" t="s">
        <v>273</v>
      </c>
      <c r="X32" t="s">
        <v>52</v>
      </c>
      <c r="Y32" t="s">
        <v>274</v>
      </c>
      <c r="Z32" t="s">
        <v>275</v>
      </c>
      <c r="AA32" t="s">
        <v>65</v>
      </c>
    </row>
    <row r="33" spans="1:27" x14ac:dyDescent="0.25">
      <c r="A33" s="1">
        <v>10104</v>
      </c>
      <c r="B33" s="1">
        <v>38</v>
      </c>
      <c r="C33" s="8">
        <v>100</v>
      </c>
      <c r="D33" s="1">
        <v>3</v>
      </c>
      <c r="E33" s="7">
        <v>5348.5</v>
      </c>
      <c r="F33" s="7">
        <f>sales_data_sample3[[#This Row],[SALES]]*sales_data_sample3[[#This Row],[PROFIT MARGIN]]</f>
        <v>1331.2416500000002</v>
      </c>
      <c r="G33" s="14" t="str">
        <f>IF(sales_data_sample3[[#This Row],[STATUS]] &lt;&gt;"Cancelled","24,89%","0")</f>
        <v>24,89%</v>
      </c>
      <c r="H33" s="4">
        <v>37652</v>
      </c>
      <c r="I33" t="s">
        <v>28</v>
      </c>
      <c r="J33">
        <f>ROUNDUP(MONTH(sales_data_sample3[[#This Row],[ORDER DATE]])/3,0)</f>
        <v>1</v>
      </c>
      <c r="K33" t="str">
        <f>TEXT(sales_data_sample3[[#This Row],[ORDER DATE]],"[$-409]mmmm")</f>
        <v>January</v>
      </c>
      <c r="L33">
        <f>YEAR(sales_data_sample3[[#This Row],[ORDER DATE]])</f>
        <v>2003</v>
      </c>
      <c r="M33" t="s">
        <v>278</v>
      </c>
      <c r="N33">
        <v>143</v>
      </c>
      <c r="O33" t="s">
        <v>2501</v>
      </c>
      <c r="P33" t="s">
        <v>268</v>
      </c>
      <c r="Q33" t="s">
        <v>269</v>
      </c>
      <c r="R33" t="s">
        <v>270</v>
      </c>
      <c r="S33" t="s">
        <v>4804</v>
      </c>
      <c r="T33" t="s">
        <v>271</v>
      </c>
      <c r="U33" t="s">
        <v>4804</v>
      </c>
      <c r="V33" t="s">
        <v>272</v>
      </c>
      <c r="W33" t="s">
        <v>273</v>
      </c>
      <c r="X33" t="s">
        <v>52</v>
      </c>
      <c r="Y33" t="s">
        <v>274</v>
      </c>
      <c r="Z33" t="s">
        <v>275</v>
      </c>
      <c r="AA33" t="s">
        <v>65</v>
      </c>
    </row>
    <row r="34" spans="1:27" x14ac:dyDescent="0.25">
      <c r="A34" s="1">
        <v>10104</v>
      </c>
      <c r="B34" s="1">
        <v>35</v>
      </c>
      <c r="C34" s="8">
        <v>55.49</v>
      </c>
      <c r="D34" s="1">
        <v>6</v>
      </c>
      <c r="E34" s="7">
        <v>1942.15</v>
      </c>
      <c r="F34" s="7">
        <f>sales_data_sample3[[#This Row],[SALES]]*sales_data_sample3[[#This Row],[PROFIT MARGIN]]</f>
        <v>483.40113500000007</v>
      </c>
      <c r="G34" s="14" t="str">
        <f>IF(sales_data_sample3[[#This Row],[STATUS]] &lt;&gt;"Cancelled","24,89%","0")</f>
        <v>24,89%</v>
      </c>
      <c r="H34" s="4">
        <v>37652</v>
      </c>
      <c r="I34" t="s">
        <v>28</v>
      </c>
      <c r="J34">
        <f>ROUNDUP(MONTH(sales_data_sample3[[#This Row],[ORDER DATE]])/3,0)</f>
        <v>1</v>
      </c>
      <c r="K34" t="str">
        <f>TEXT(sales_data_sample3[[#This Row],[ORDER DATE]],"[$-409]mmmm")</f>
        <v>January</v>
      </c>
      <c r="L34">
        <f>YEAR(sales_data_sample3[[#This Row],[ORDER DATE]])</f>
        <v>2003</v>
      </c>
      <c r="M34" t="s">
        <v>278</v>
      </c>
      <c r="N34">
        <v>57</v>
      </c>
      <c r="O34" t="s">
        <v>2779</v>
      </c>
      <c r="P34" t="s">
        <v>268</v>
      </c>
      <c r="Q34" t="s">
        <v>269</v>
      </c>
      <c r="R34" t="s">
        <v>270</v>
      </c>
      <c r="S34" t="s">
        <v>4804</v>
      </c>
      <c r="T34" t="s">
        <v>271</v>
      </c>
      <c r="U34" t="s">
        <v>4804</v>
      </c>
      <c r="V34" t="s">
        <v>272</v>
      </c>
      <c r="W34" t="s">
        <v>273</v>
      </c>
      <c r="X34" t="s">
        <v>52</v>
      </c>
      <c r="Y34" t="s">
        <v>274</v>
      </c>
      <c r="Z34" t="s">
        <v>275</v>
      </c>
      <c r="AA34" t="s">
        <v>42</v>
      </c>
    </row>
    <row r="35" spans="1:27" x14ac:dyDescent="0.25">
      <c r="A35" s="1">
        <v>10104</v>
      </c>
      <c r="B35" s="1">
        <v>44</v>
      </c>
      <c r="C35" s="8">
        <v>39.6</v>
      </c>
      <c r="D35" s="1">
        <v>10</v>
      </c>
      <c r="E35" s="7">
        <v>1742.4</v>
      </c>
      <c r="F35" s="7">
        <f>sales_data_sample3[[#This Row],[SALES]]*sales_data_sample3[[#This Row],[PROFIT MARGIN]]</f>
        <v>433.68336000000005</v>
      </c>
      <c r="G35" s="14" t="str">
        <f>IF(sales_data_sample3[[#This Row],[STATUS]] &lt;&gt;"Cancelled","24,89%","0")</f>
        <v>24,89%</v>
      </c>
      <c r="H35" s="4">
        <v>37652</v>
      </c>
      <c r="I35" t="s">
        <v>28</v>
      </c>
      <c r="J35">
        <f>ROUNDUP(MONTH(sales_data_sample3[[#This Row],[ORDER DATE]])/3,0)</f>
        <v>1</v>
      </c>
      <c r="K35" t="str">
        <f>TEXT(sales_data_sample3[[#This Row],[ORDER DATE]],"[$-409]mmmm")</f>
        <v>January</v>
      </c>
      <c r="L35">
        <f>YEAR(sales_data_sample3[[#This Row],[ORDER DATE]])</f>
        <v>2003</v>
      </c>
      <c r="M35" t="s">
        <v>278</v>
      </c>
      <c r="N35">
        <v>35</v>
      </c>
      <c r="O35" t="s">
        <v>3186</v>
      </c>
      <c r="P35" t="s">
        <v>268</v>
      </c>
      <c r="Q35" t="s">
        <v>269</v>
      </c>
      <c r="R35" t="s">
        <v>270</v>
      </c>
      <c r="S35" t="s">
        <v>4804</v>
      </c>
      <c r="T35" t="s">
        <v>271</v>
      </c>
      <c r="U35" t="s">
        <v>4804</v>
      </c>
      <c r="V35" t="s">
        <v>272</v>
      </c>
      <c r="W35" t="s">
        <v>273</v>
      </c>
      <c r="X35" t="s">
        <v>52</v>
      </c>
      <c r="Y35" t="s">
        <v>274</v>
      </c>
      <c r="Z35" t="s">
        <v>275</v>
      </c>
      <c r="AA35" t="s">
        <v>42</v>
      </c>
    </row>
    <row r="36" spans="1:27" x14ac:dyDescent="0.25">
      <c r="A36" s="1">
        <v>10104</v>
      </c>
      <c r="B36" s="1">
        <v>26</v>
      </c>
      <c r="C36" s="8">
        <v>100</v>
      </c>
      <c r="D36" s="1">
        <v>5</v>
      </c>
      <c r="E36" s="7">
        <v>2921.62</v>
      </c>
      <c r="F36" s="7">
        <f>sales_data_sample3[[#This Row],[SALES]]*sales_data_sample3[[#This Row],[PROFIT MARGIN]]</f>
        <v>727.19121800000005</v>
      </c>
      <c r="G36" s="14" t="str">
        <f>IF(sales_data_sample3[[#This Row],[STATUS]] &lt;&gt;"Cancelled","24,89%","0")</f>
        <v>24,89%</v>
      </c>
      <c r="H36" s="4">
        <v>37652</v>
      </c>
      <c r="I36" t="s">
        <v>28</v>
      </c>
      <c r="J36">
        <f>ROUNDUP(MONTH(sales_data_sample3[[#This Row],[ORDER DATE]])/3,0)</f>
        <v>1</v>
      </c>
      <c r="K36" t="str">
        <f>TEXT(sales_data_sample3[[#This Row],[ORDER DATE]],"[$-409]mmmm")</f>
        <v>January</v>
      </c>
      <c r="L36">
        <f>YEAR(sales_data_sample3[[#This Row],[ORDER DATE]])</f>
        <v>2003</v>
      </c>
      <c r="M36" t="s">
        <v>278</v>
      </c>
      <c r="N36">
        <v>118</v>
      </c>
      <c r="O36" t="s">
        <v>3701</v>
      </c>
      <c r="P36" t="s">
        <v>268</v>
      </c>
      <c r="Q36" t="s">
        <v>269</v>
      </c>
      <c r="R36" t="s">
        <v>270</v>
      </c>
      <c r="S36" t="s">
        <v>4804</v>
      </c>
      <c r="T36" t="s">
        <v>271</v>
      </c>
      <c r="U36" t="s">
        <v>4804</v>
      </c>
      <c r="V36" t="s">
        <v>272</v>
      </c>
      <c r="W36" t="s">
        <v>273</v>
      </c>
      <c r="X36" t="s">
        <v>52</v>
      </c>
      <c r="Y36" t="s">
        <v>274</v>
      </c>
      <c r="Z36" t="s">
        <v>275</v>
      </c>
      <c r="AA36" t="s">
        <v>42</v>
      </c>
    </row>
    <row r="37" spans="1:27" x14ac:dyDescent="0.25">
      <c r="A37" s="1">
        <v>10104</v>
      </c>
      <c r="B37" s="1">
        <v>35</v>
      </c>
      <c r="C37" s="8">
        <v>47.62</v>
      </c>
      <c r="D37" s="1">
        <v>11</v>
      </c>
      <c r="E37" s="7">
        <v>1666.7</v>
      </c>
      <c r="F37" s="7">
        <f>sales_data_sample3[[#This Row],[SALES]]*sales_data_sample3[[#This Row],[PROFIT MARGIN]]</f>
        <v>75.834850000000003</v>
      </c>
      <c r="G37" s="14" t="str">
        <f>IF(sales_data_sample3[[#This Row],[STATUS]] &lt;&gt;"Cancelled","4,55%","0")</f>
        <v>4,55%</v>
      </c>
      <c r="H37" s="4">
        <v>37652</v>
      </c>
      <c r="I37" t="s">
        <v>28</v>
      </c>
      <c r="J37">
        <f>ROUNDUP(MONTH(sales_data_sample3[[#This Row],[ORDER DATE]])/3,0)</f>
        <v>1</v>
      </c>
      <c r="K37" t="str">
        <f>TEXT(sales_data_sample3[[#This Row],[ORDER DATE]],"[$-409]mmmm")</f>
        <v>January</v>
      </c>
      <c r="L37">
        <f>YEAR(sales_data_sample3[[#This Row],[ORDER DATE]])</f>
        <v>2003</v>
      </c>
      <c r="M37" t="s">
        <v>957</v>
      </c>
      <c r="N37">
        <v>54</v>
      </c>
      <c r="O37" t="s">
        <v>3944</v>
      </c>
      <c r="P37" t="s">
        <v>268</v>
      </c>
      <c r="Q37" t="s">
        <v>269</v>
      </c>
      <c r="R37" t="s">
        <v>270</v>
      </c>
      <c r="S37" t="s">
        <v>4804</v>
      </c>
      <c r="T37" t="s">
        <v>271</v>
      </c>
      <c r="U37" t="s">
        <v>4804</v>
      </c>
      <c r="V37" t="s">
        <v>272</v>
      </c>
      <c r="W37" t="s">
        <v>273</v>
      </c>
      <c r="X37" t="s">
        <v>52</v>
      </c>
      <c r="Y37" t="s">
        <v>274</v>
      </c>
      <c r="Z37" t="s">
        <v>275</v>
      </c>
      <c r="AA37" t="s">
        <v>42</v>
      </c>
    </row>
    <row r="38" spans="1:27" x14ac:dyDescent="0.25">
      <c r="A38" s="1">
        <v>10104</v>
      </c>
      <c r="B38" s="1">
        <v>49</v>
      </c>
      <c r="C38" s="8">
        <v>65.87</v>
      </c>
      <c r="D38" s="1">
        <v>4</v>
      </c>
      <c r="E38" s="7">
        <v>3227.63</v>
      </c>
      <c r="F38" s="7">
        <f>sales_data_sample3[[#This Row],[SALES]]*sales_data_sample3[[#This Row],[PROFIT MARGIN]]</f>
        <v>164.28636700000001</v>
      </c>
      <c r="G38" s="14" t="str">
        <f>IF(sales_data_sample3[[#This Row],[STATUS]] &lt;&gt;"Cancelled","5,09%","0")</f>
        <v>5,09%</v>
      </c>
      <c r="H38" s="4">
        <v>37652</v>
      </c>
      <c r="I38" t="s">
        <v>28</v>
      </c>
      <c r="J38">
        <f>ROUNDUP(MONTH(sales_data_sample3[[#This Row],[ORDER DATE]])/3,0)</f>
        <v>1</v>
      </c>
      <c r="K38" t="str">
        <f>TEXT(sales_data_sample3[[#This Row],[ORDER DATE]],"[$-409]mmmm")</f>
        <v>January</v>
      </c>
      <c r="L38">
        <f>YEAR(sales_data_sample3[[#This Row],[ORDER DATE]])</f>
        <v>2003</v>
      </c>
      <c r="M38" t="s">
        <v>2246</v>
      </c>
      <c r="N38">
        <v>62</v>
      </c>
      <c r="O38" t="s">
        <v>3989</v>
      </c>
      <c r="P38" t="s">
        <v>268</v>
      </c>
      <c r="Q38" t="s">
        <v>269</v>
      </c>
      <c r="R38" t="s">
        <v>270</v>
      </c>
      <c r="S38" t="s">
        <v>4804</v>
      </c>
      <c r="T38" t="s">
        <v>271</v>
      </c>
      <c r="U38" t="s">
        <v>4804</v>
      </c>
      <c r="V38" t="s">
        <v>272</v>
      </c>
      <c r="W38" t="s">
        <v>273</v>
      </c>
      <c r="X38" t="s">
        <v>52</v>
      </c>
      <c r="Y38" t="s">
        <v>274</v>
      </c>
      <c r="Z38" t="s">
        <v>275</v>
      </c>
      <c r="AA38" t="s">
        <v>65</v>
      </c>
    </row>
    <row r="39" spans="1:27" x14ac:dyDescent="0.25">
      <c r="A39" s="1">
        <v>10104</v>
      </c>
      <c r="B39" s="1">
        <v>33</v>
      </c>
      <c r="C39" s="8">
        <v>100</v>
      </c>
      <c r="D39" s="1">
        <v>7</v>
      </c>
      <c r="E39" s="7">
        <v>3705.24</v>
      </c>
      <c r="F39" s="7">
        <f>sales_data_sample3[[#This Row],[SALES]]*sales_data_sample3[[#This Row],[PROFIT MARGIN]]</f>
        <v>168.58841999999999</v>
      </c>
      <c r="G39" s="14" t="str">
        <f>IF(sales_data_sample3[[#This Row],[STATUS]] &lt;&gt;"Cancelled","4,55%","0")</f>
        <v>4,55%</v>
      </c>
      <c r="H39" s="4">
        <v>37652</v>
      </c>
      <c r="I39" t="s">
        <v>28</v>
      </c>
      <c r="J39">
        <f>ROUNDUP(MONTH(sales_data_sample3[[#This Row],[ORDER DATE]])/3,0)</f>
        <v>1</v>
      </c>
      <c r="K39" t="str">
        <f>TEXT(sales_data_sample3[[#This Row],[ORDER DATE]],"[$-409]mmmm")</f>
        <v>January</v>
      </c>
      <c r="L39">
        <f>YEAR(sales_data_sample3[[#This Row],[ORDER DATE]])</f>
        <v>2003</v>
      </c>
      <c r="M39" t="s">
        <v>957</v>
      </c>
      <c r="N39">
        <v>115</v>
      </c>
      <c r="O39" t="s">
        <v>4177</v>
      </c>
      <c r="P39" t="s">
        <v>268</v>
      </c>
      <c r="Q39" t="s">
        <v>269</v>
      </c>
      <c r="R39" t="s">
        <v>270</v>
      </c>
      <c r="S39" t="s">
        <v>4804</v>
      </c>
      <c r="T39" t="s">
        <v>271</v>
      </c>
      <c r="U39" t="s">
        <v>4804</v>
      </c>
      <c r="V39" t="s">
        <v>272</v>
      </c>
      <c r="W39" t="s">
        <v>273</v>
      </c>
      <c r="X39" t="s">
        <v>52</v>
      </c>
      <c r="Y39" t="s">
        <v>274</v>
      </c>
      <c r="Z39" t="s">
        <v>275</v>
      </c>
      <c r="AA39" t="s">
        <v>65</v>
      </c>
    </row>
    <row r="40" spans="1:27" x14ac:dyDescent="0.25">
      <c r="A40" s="1">
        <v>10104</v>
      </c>
      <c r="B40" s="1">
        <v>32</v>
      </c>
      <c r="C40" s="8">
        <v>53.31</v>
      </c>
      <c r="D40" s="1">
        <v>2</v>
      </c>
      <c r="E40" s="7">
        <v>1705.92</v>
      </c>
      <c r="F40" s="7">
        <f>sales_data_sample3[[#This Row],[SALES]]*sales_data_sample3[[#This Row],[PROFIT MARGIN]]</f>
        <v>86.831327999999999</v>
      </c>
      <c r="G40" s="14" t="str">
        <f>IF(sales_data_sample3[[#This Row],[STATUS]] &lt;&gt;"Cancelled","5,09%","0")</f>
        <v>5,09%</v>
      </c>
      <c r="H40" s="4">
        <v>37652</v>
      </c>
      <c r="I40" t="s">
        <v>28</v>
      </c>
      <c r="J40">
        <f>ROUNDUP(MONTH(sales_data_sample3[[#This Row],[ORDER DATE]])/3,0)</f>
        <v>1</v>
      </c>
      <c r="K40" t="str">
        <f>TEXT(sales_data_sample3[[#This Row],[ORDER DATE]],"[$-409]mmmm")</f>
        <v>January</v>
      </c>
      <c r="L40">
        <f>YEAR(sales_data_sample3[[#This Row],[ORDER DATE]])</f>
        <v>2003</v>
      </c>
      <c r="M40" t="s">
        <v>2246</v>
      </c>
      <c r="N40">
        <v>58</v>
      </c>
      <c r="O40" t="s">
        <v>4208</v>
      </c>
      <c r="P40" t="s">
        <v>268</v>
      </c>
      <c r="Q40" t="s">
        <v>269</v>
      </c>
      <c r="R40" t="s">
        <v>270</v>
      </c>
      <c r="S40" t="s">
        <v>4804</v>
      </c>
      <c r="T40" t="s">
        <v>271</v>
      </c>
      <c r="U40" t="s">
        <v>4804</v>
      </c>
      <c r="V40" t="s">
        <v>272</v>
      </c>
      <c r="W40" t="s">
        <v>273</v>
      </c>
      <c r="X40" t="s">
        <v>52</v>
      </c>
      <c r="Y40" t="s">
        <v>274</v>
      </c>
      <c r="Z40" t="s">
        <v>275</v>
      </c>
      <c r="AA40" t="s">
        <v>42</v>
      </c>
    </row>
    <row r="41" spans="1:27" x14ac:dyDescent="0.25">
      <c r="A41" s="1">
        <v>10105</v>
      </c>
      <c r="B41" s="1">
        <v>50</v>
      </c>
      <c r="C41" s="8">
        <v>100</v>
      </c>
      <c r="D41" s="1">
        <v>2</v>
      </c>
      <c r="E41" s="7">
        <v>7208</v>
      </c>
      <c r="F41" s="7">
        <f>sales_data_sample3[[#This Row],[SALES]]*sales_data_sample3[[#This Row],[PROFIT MARGIN]]</f>
        <v>1794.0712000000001</v>
      </c>
      <c r="G41" s="14" t="str">
        <f>IF(sales_data_sample3[[#This Row],[STATUS]] &lt;&gt;"Cancelled","24,89%","0")</f>
        <v>24,89%</v>
      </c>
      <c r="H41" s="4">
        <v>37663</v>
      </c>
      <c r="I41" t="s">
        <v>28</v>
      </c>
      <c r="J41">
        <f>ROUNDUP(MONTH(sales_data_sample3[[#This Row],[ORDER DATE]])/3,0)</f>
        <v>1</v>
      </c>
      <c r="K41" t="str">
        <f>TEXT(sales_data_sample3[[#This Row],[ORDER DATE]],"[$-409]mmmm")</f>
        <v>February</v>
      </c>
      <c r="L41">
        <f>YEAR(sales_data_sample3[[#This Row],[ORDER DATE]])</f>
        <v>2003</v>
      </c>
      <c r="M41" t="s">
        <v>278</v>
      </c>
      <c r="N41">
        <v>136</v>
      </c>
      <c r="O41" t="s">
        <v>561</v>
      </c>
      <c r="P41" t="s">
        <v>562</v>
      </c>
      <c r="Q41" t="s">
        <v>563</v>
      </c>
      <c r="R41" t="s">
        <v>564</v>
      </c>
      <c r="S41" t="s">
        <v>4804</v>
      </c>
      <c r="T41" t="s">
        <v>565</v>
      </c>
      <c r="U41" t="s">
        <v>4804</v>
      </c>
      <c r="V41" t="s">
        <v>566</v>
      </c>
      <c r="W41" t="s">
        <v>567</v>
      </c>
      <c r="X41" t="s">
        <v>52</v>
      </c>
      <c r="Y41" t="s">
        <v>568</v>
      </c>
      <c r="Z41" t="s">
        <v>569</v>
      </c>
      <c r="AA41" t="s">
        <v>229</v>
      </c>
    </row>
    <row r="42" spans="1:27" x14ac:dyDescent="0.25">
      <c r="A42" s="1">
        <v>10105</v>
      </c>
      <c r="B42" s="1">
        <v>41</v>
      </c>
      <c r="C42" s="8">
        <v>100</v>
      </c>
      <c r="D42" s="1">
        <v>15</v>
      </c>
      <c r="E42" s="7">
        <v>8690.36</v>
      </c>
      <c r="F42" s="7">
        <f>sales_data_sample3[[#This Row],[SALES]]*sales_data_sample3[[#This Row],[PROFIT MARGIN]]</f>
        <v>2163.030604</v>
      </c>
      <c r="G42" s="14" t="str">
        <f>IF(sales_data_sample3[[#This Row],[STATUS]] &lt;&gt;"Cancelled","24,89%","0")</f>
        <v>24,89%</v>
      </c>
      <c r="H42" s="4">
        <v>37663</v>
      </c>
      <c r="I42" t="s">
        <v>28</v>
      </c>
      <c r="J42">
        <f>ROUNDUP(MONTH(sales_data_sample3[[#This Row],[ORDER DATE]])/3,0)</f>
        <v>1</v>
      </c>
      <c r="K42" t="str">
        <f>TEXT(sales_data_sample3[[#This Row],[ORDER DATE]],"[$-409]mmmm")</f>
        <v>February</v>
      </c>
      <c r="L42">
        <f>YEAR(sales_data_sample3[[#This Row],[ORDER DATE]])</f>
        <v>2003</v>
      </c>
      <c r="M42" t="s">
        <v>278</v>
      </c>
      <c r="N42">
        <v>207</v>
      </c>
      <c r="O42" t="s">
        <v>880</v>
      </c>
      <c r="P42" t="s">
        <v>562</v>
      </c>
      <c r="Q42" t="s">
        <v>563</v>
      </c>
      <c r="R42" t="s">
        <v>564</v>
      </c>
      <c r="S42" t="s">
        <v>4804</v>
      </c>
      <c r="T42" t="s">
        <v>565</v>
      </c>
      <c r="U42" t="s">
        <v>4804</v>
      </c>
      <c r="V42" t="s">
        <v>566</v>
      </c>
      <c r="W42" t="s">
        <v>567</v>
      </c>
      <c r="X42" t="s">
        <v>52</v>
      </c>
      <c r="Y42" t="s">
        <v>568</v>
      </c>
      <c r="Z42" t="s">
        <v>569</v>
      </c>
      <c r="AA42" t="s">
        <v>229</v>
      </c>
    </row>
    <row r="43" spans="1:27" x14ac:dyDescent="0.25">
      <c r="A43" s="1">
        <v>10105</v>
      </c>
      <c r="B43" s="1">
        <v>29</v>
      </c>
      <c r="C43" s="8">
        <v>100</v>
      </c>
      <c r="D43" s="1">
        <v>14</v>
      </c>
      <c r="E43" s="7">
        <v>4566.05</v>
      </c>
      <c r="F43" s="7">
        <f>sales_data_sample3[[#This Row],[SALES]]*sales_data_sample3[[#This Row],[PROFIT MARGIN]]</f>
        <v>1136.4898450000001</v>
      </c>
      <c r="G43" s="14" t="str">
        <f>IF(sales_data_sample3[[#This Row],[STATUS]] &lt;&gt;"Cancelled","24,89%","0")</f>
        <v>24,89%</v>
      </c>
      <c r="H43" s="4">
        <v>37663</v>
      </c>
      <c r="I43" t="s">
        <v>28</v>
      </c>
      <c r="J43">
        <f>ROUNDUP(MONTH(sales_data_sample3[[#This Row],[ORDER DATE]])/3,0)</f>
        <v>1</v>
      </c>
      <c r="K43" t="str">
        <f>TEXT(sales_data_sample3[[#This Row],[ORDER DATE]],"[$-409]mmmm")</f>
        <v>February</v>
      </c>
      <c r="L43">
        <f>YEAR(sales_data_sample3[[#This Row],[ORDER DATE]])</f>
        <v>2003</v>
      </c>
      <c r="M43" t="s">
        <v>278</v>
      </c>
      <c r="N43">
        <v>173</v>
      </c>
      <c r="O43" t="s">
        <v>1095</v>
      </c>
      <c r="P43" t="s">
        <v>562</v>
      </c>
      <c r="Q43" t="s">
        <v>563</v>
      </c>
      <c r="R43" t="s">
        <v>564</v>
      </c>
      <c r="S43" t="s">
        <v>4804</v>
      </c>
      <c r="T43" t="s">
        <v>565</v>
      </c>
      <c r="U43" t="s">
        <v>4804</v>
      </c>
      <c r="V43" t="s">
        <v>566</v>
      </c>
      <c r="W43" t="s">
        <v>567</v>
      </c>
      <c r="X43" t="s">
        <v>52</v>
      </c>
      <c r="Y43" t="s">
        <v>568</v>
      </c>
      <c r="Z43" t="s">
        <v>569</v>
      </c>
      <c r="AA43" t="s">
        <v>65</v>
      </c>
    </row>
    <row r="44" spans="1:27" x14ac:dyDescent="0.25">
      <c r="A44" s="1">
        <v>10105</v>
      </c>
      <c r="B44" s="1">
        <v>22</v>
      </c>
      <c r="C44" s="8">
        <v>100</v>
      </c>
      <c r="D44" s="1">
        <v>11</v>
      </c>
      <c r="E44" s="7">
        <v>3065.04</v>
      </c>
      <c r="F44" s="7">
        <f>sales_data_sample3[[#This Row],[SALES]]*sales_data_sample3[[#This Row],[PROFIT MARGIN]]</f>
        <v>226.50645599999999</v>
      </c>
      <c r="G44" s="14" t="str">
        <f>IF(sales_data_sample3[[#This Row],[STATUS]] &lt;&gt;"Cancelled","7,39%","0")</f>
        <v>7,39%</v>
      </c>
      <c r="H44" s="4">
        <v>37663</v>
      </c>
      <c r="I44" t="s">
        <v>28</v>
      </c>
      <c r="J44">
        <f>ROUNDUP(MONTH(sales_data_sample3[[#This Row],[ORDER DATE]])/3,0)</f>
        <v>1</v>
      </c>
      <c r="K44" t="str">
        <f>TEXT(sales_data_sample3[[#This Row],[ORDER DATE]],"[$-409]mmmm")</f>
        <v>February</v>
      </c>
      <c r="L44">
        <f>YEAR(sales_data_sample3[[#This Row],[ORDER DATE]])</f>
        <v>2003</v>
      </c>
      <c r="M44" t="s">
        <v>1354</v>
      </c>
      <c r="N44">
        <v>136</v>
      </c>
      <c r="O44" t="s">
        <v>2159</v>
      </c>
      <c r="P44" t="s">
        <v>562</v>
      </c>
      <c r="Q44" t="s">
        <v>563</v>
      </c>
      <c r="R44" t="s">
        <v>564</v>
      </c>
      <c r="S44" t="s">
        <v>4804</v>
      </c>
      <c r="T44" t="s">
        <v>565</v>
      </c>
      <c r="U44" t="s">
        <v>4804</v>
      </c>
      <c r="V44" t="s">
        <v>566</v>
      </c>
      <c r="W44" t="s">
        <v>567</v>
      </c>
      <c r="X44" t="s">
        <v>52</v>
      </c>
      <c r="Y44" t="s">
        <v>568</v>
      </c>
      <c r="Z44" t="s">
        <v>569</v>
      </c>
      <c r="AA44" t="s">
        <v>65</v>
      </c>
    </row>
    <row r="45" spans="1:27" x14ac:dyDescent="0.25">
      <c r="A45" s="1">
        <v>10105</v>
      </c>
      <c r="B45" s="1">
        <v>38</v>
      </c>
      <c r="C45" s="8">
        <v>100</v>
      </c>
      <c r="D45" s="1">
        <v>13</v>
      </c>
      <c r="E45" s="7">
        <v>4330.1000000000004</v>
      </c>
      <c r="F45" s="7">
        <f>sales_data_sample3[[#This Row],[SALES]]*sales_data_sample3[[#This Row],[PROFIT MARGIN]]</f>
        <v>220.40209000000002</v>
      </c>
      <c r="G45" s="14" t="str">
        <f>IF(sales_data_sample3[[#This Row],[STATUS]] &lt;&gt;"Cancelled","5,09%","0")</f>
        <v>5,09%</v>
      </c>
      <c r="H45" s="4">
        <v>37663</v>
      </c>
      <c r="I45" t="s">
        <v>28</v>
      </c>
      <c r="J45">
        <f>ROUNDUP(MONTH(sales_data_sample3[[#This Row],[ORDER DATE]])/3,0)</f>
        <v>1</v>
      </c>
      <c r="K45" t="str">
        <f>TEXT(sales_data_sample3[[#This Row],[ORDER DATE]],"[$-409]mmmm")</f>
        <v>February</v>
      </c>
      <c r="L45">
        <f>YEAR(sales_data_sample3[[#This Row],[ORDER DATE]])</f>
        <v>2003</v>
      </c>
      <c r="M45" t="s">
        <v>2246</v>
      </c>
      <c r="N45">
        <v>100</v>
      </c>
      <c r="O45" t="s">
        <v>2247</v>
      </c>
      <c r="P45" t="s">
        <v>562</v>
      </c>
      <c r="Q45" t="s">
        <v>563</v>
      </c>
      <c r="R45" t="s">
        <v>564</v>
      </c>
      <c r="S45" t="s">
        <v>4804</v>
      </c>
      <c r="T45" t="s">
        <v>565</v>
      </c>
      <c r="U45" t="s">
        <v>4804</v>
      </c>
      <c r="V45" t="s">
        <v>566</v>
      </c>
      <c r="W45" t="s">
        <v>567</v>
      </c>
      <c r="X45" t="s">
        <v>52</v>
      </c>
      <c r="Y45" t="s">
        <v>568</v>
      </c>
      <c r="Z45" t="s">
        <v>569</v>
      </c>
      <c r="AA45" t="s">
        <v>65</v>
      </c>
    </row>
    <row r="46" spans="1:27" x14ac:dyDescent="0.25">
      <c r="A46" s="1">
        <v>10105</v>
      </c>
      <c r="B46" s="1">
        <v>41</v>
      </c>
      <c r="C46" s="8">
        <v>82.5</v>
      </c>
      <c r="D46" s="1">
        <v>10</v>
      </c>
      <c r="E46" s="7">
        <v>3382.5</v>
      </c>
      <c r="F46" s="7">
        <f>sales_data_sample3[[#This Row],[SALES]]*sales_data_sample3[[#This Row],[PROFIT MARGIN]]</f>
        <v>249.96674999999999</v>
      </c>
      <c r="G46" s="14" t="str">
        <f>IF(sales_data_sample3[[#This Row],[STATUS]] &lt;&gt;"Cancelled","7,39%","0")</f>
        <v>7,39%</v>
      </c>
      <c r="H46" s="4">
        <v>37663</v>
      </c>
      <c r="I46" t="s">
        <v>28</v>
      </c>
      <c r="J46">
        <f>ROUNDUP(MONTH(sales_data_sample3[[#This Row],[ORDER DATE]])/3,0)</f>
        <v>1</v>
      </c>
      <c r="K46" t="str">
        <f>TEXT(sales_data_sample3[[#This Row],[ORDER DATE]],"[$-409]mmmm")</f>
        <v>February</v>
      </c>
      <c r="L46">
        <f>YEAR(sales_data_sample3[[#This Row],[ORDER DATE]])</f>
        <v>2003</v>
      </c>
      <c r="M46" t="s">
        <v>1354</v>
      </c>
      <c r="N46">
        <v>87</v>
      </c>
      <c r="O46" t="s">
        <v>2562</v>
      </c>
      <c r="P46" t="s">
        <v>562</v>
      </c>
      <c r="Q46" t="s">
        <v>563</v>
      </c>
      <c r="R46" t="s">
        <v>564</v>
      </c>
      <c r="S46" t="s">
        <v>4804</v>
      </c>
      <c r="T46" t="s">
        <v>565</v>
      </c>
      <c r="U46" t="s">
        <v>4804</v>
      </c>
      <c r="V46" t="s">
        <v>566</v>
      </c>
      <c r="W46" t="s">
        <v>567</v>
      </c>
      <c r="X46" t="s">
        <v>52</v>
      </c>
      <c r="Y46" t="s">
        <v>568</v>
      </c>
      <c r="Z46" t="s">
        <v>569</v>
      </c>
      <c r="AA46" t="s">
        <v>65</v>
      </c>
    </row>
    <row r="47" spans="1:27" x14ac:dyDescent="0.25">
      <c r="A47" s="1">
        <v>10105</v>
      </c>
      <c r="B47" s="1">
        <v>43</v>
      </c>
      <c r="C47" s="8">
        <v>100</v>
      </c>
      <c r="D47" s="1">
        <v>9</v>
      </c>
      <c r="E47" s="7">
        <v>6341.21</v>
      </c>
      <c r="F47" s="7">
        <f>sales_data_sample3[[#This Row],[SALES]]*sales_data_sample3[[#This Row],[PROFIT MARGIN]]</f>
        <v>579.58659399999999</v>
      </c>
      <c r="G47" s="14" t="str">
        <f>IF(sales_data_sample3[[#This Row],[STATUS]] &lt;&gt;"Cancelled","9,14%","0")</f>
        <v>9,14%</v>
      </c>
      <c r="H47" s="4">
        <v>37663</v>
      </c>
      <c r="I47" t="s">
        <v>28</v>
      </c>
      <c r="J47">
        <f>ROUNDUP(MONTH(sales_data_sample3[[#This Row],[ORDER DATE]])/3,0)</f>
        <v>1</v>
      </c>
      <c r="K47" t="str">
        <f>TEXT(sales_data_sample3[[#This Row],[ORDER DATE]],"[$-409]mmmm")</f>
        <v>February</v>
      </c>
      <c r="L47">
        <f>YEAR(sales_data_sample3[[#This Row],[ORDER DATE]])</f>
        <v>2003</v>
      </c>
      <c r="M47" t="s">
        <v>2075</v>
      </c>
      <c r="N47">
        <v>122</v>
      </c>
      <c r="O47" t="s">
        <v>3005</v>
      </c>
      <c r="P47" t="s">
        <v>562</v>
      </c>
      <c r="Q47" t="s">
        <v>563</v>
      </c>
      <c r="R47" t="s">
        <v>564</v>
      </c>
      <c r="S47" t="s">
        <v>4804</v>
      </c>
      <c r="T47" t="s">
        <v>565</v>
      </c>
      <c r="U47" t="s">
        <v>4804</v>
      </c>
      <c r="V47" t="s">
        <v>566</v>
      </c>
      <c r="W47" t="s">
        <v>567</v>
      </c>
      <c r="X47" t="s">
        <v>52</v>
      </c>
      <c r="Y47" t="s">
        <v>568</v>
      </c>
      <c r="Z47" t="s">
        <v>569</v>
      </c>
      <c r="AA47" t="s">
        <v>65</v>
      </c>
    </row>
    <row r="48" spans="1:27" x14ac:dyDescent="0.25">
      <c r="A48" s="1">
        <v>10105</v>
      </c>
      <c r="B48" s="1">
        <v>44</v>
      </c>
      <c r="C48" s="8">
        <v>72.58</v>
      </c>
      <c r="D48" s="1">
        <v>4</v>
      </c>
      <c r="E48" s="7">
        <v>3193.52</v>
      </c>
      <c r="F48" s="7">
        <f>sales_data_sample3[[#This Row],[SALES]]*sales_data_sample3[[#This Row],[PROFIT MARGIN]]</f>
        <v>236.00112799999997</v>
      </c>
      <c r="G48" s="14" t="str">
        <f>IF(sales_data_sample3[[#This Row],[STATUS]] &lt;&gt;"Cancelled","7,39%","0")</f>
        <v>7,39%</v>
      </c>
      <c r="H48" s="4">
        <v>37663</v>
      </c>
      <c r="I48" t="s">
        <v>28</v>
      </c>
      <c r="J48">
        <f>ROUNDUP(MONTH(sales_data_sample3[[#This Row],[ORDER DATE]])/3,0)</f>
        <v>1</v>
      </c>
      <c r="K48" t="str">
        <f>TEXT(sales_data_sample3[[#This Row],[ORDER DATE]],"[$-409]mmmm")</f>
        <v>February</v>
      </c>
      <c r="L48">
        <f>YEAR(sales_data_sample3[[#This Row],[ORDER DATE]])</f>
        <v>2003</v>
      </c>
      <c r="M48" t="s">
        <v>1354</v>
      </c>
      <c r="N48">
        <v>88</v>
      </c>
      <c r="O48" t="s">
        <v>3347</v>
      </c>
      <c r="P48" t="s">
        <v>562</v>
      </c>
      <c r="Q48" t="s">
        <v>563</v>
      </c>
      <c r="R48" t="s">
        <v>564</v>
      </c>
      <c r="S48" t="s">
        <v>4804</v>
      </c>
      <c r="T48" t="s">
        <v>565</v>
      </c>
      <c r="U48" t="s">
        <v>4804</v>
      </c>
      <c r="V48" t="s">
        <v>566</v>
      </c>
      <c r="W48" t="s">
        <v>567</v>
      </c>
      <c r="X48" t="s">
        <v>52</v>
      </c>
      <c r="Y48" t="s">
        <v>568</v>
      </c>
      <c r="Z48" t="s">
        <v>569</v>
      </c>
      <c r="AA48" t="s">
        <v>65</v>
      </c>
    </row>
    <row r="49" spans="1:27" x14ac:dyDescent="0.25">
      <c r="A49" s="1">
        <v>10105</v>
      </c>
      <c r="B49" s="1">
        <v>50</v>
      </c>
      <c r="C49" s="8">
        <v>79.67</v>
      </c>
      <c r="D49" s="1">
        <v>1</v>
      </c>
      <c r="E49" s="7">
        <v>3983.5</v>
      </c>
      <c r="F49" s="7">
        <f>sales_data_sample3[[#This Row],[SALES]]*sales_data_sample3[[#This Row],[PROFIT MARGIN]]</f>
        <v>294.38064999999995</v>
      </c>
      <c r="G49" s="14" t="str">
        <f>IF(sales_data_sample3[[#This Row],[STATUS]] &lt;&gt;"Cancelled","7,39%","0")</f>
        <v>7,39%</v>
      </c>
      <c r="H49" s="4">
        <v>37663</v>
      </c>
      <c r="I49" t="s">
        <v>28</v>
      </c>
      <c r="J49">
        <f>ROUNDUP(MONTH(sales_data_sample3[[#This Row],[ORDER DATE]])/3,0)</f>
        <v>1</v>
      </c>
      <c r="K49" t="str">
        <f>TEXT(sales_data_sample3[[#This Row],[ORDER DATE]],"[$-409]mmmm")</f>
        <v>February</v>
      </c>
      <c r="L49">
        <f>YEAR(sales_data_sample3[[#This Row],[ORDER DATE]])</f>
        <v>2003</v>
      </c>
      <c r="M49" t="s">
        <v>1354</v>
      </c>
      <c r="N49">
        <v>83</v>
      </c>
      <c r="O49" t="s">
        <v>3543</v>
      </c>
      <c r="P49" t="s">
        <v>562</v>
      </c>
      <c r="Q49" t="s">
        <v>563</v>
      </c>
      <c r="R49" t="s">
        <v>564</v>
      </c>
      <c r="S49" t="s">
        <v>4804</v>
      </c>
      <c r="T49" t="s">
        <v>565</v>
      </c>
      <c r="U49" t="s">
        <v>4804</v>
      </c>
      <c r="V49" t="s">
        <v>566</v>
      </c>
      <c r="W49" t="s">
        <v>567</v>
      </c>
      <c r="X49" t="s">
        <v>52</v>
      </c>
      <c r="Y49" t="s">
        <v>568</v>
      </c>
      <c r="Z49" t="s">
        <v>569</v>
      </c>
      <c r="AA49" t="s">
        <v>65</v>
      </c>
    </row>
    <row r="50" spans="1:27" x14ac:dyDescent="0.25">
      <c r="A50" s="1">
        <v>10105</v>
      </c>
      <c r="B50" s="1">
        <v>41</v>
      </c>
      <c r="C50" s="8">
        <v>70.67</v>
      </c>
      <c r="D50" s="1">
        <v>5</v>
      </c>
      <c r="E50" s="7">
        <v>2897.47</v>
      </c>
      <c r="F50" s="7">
        <f>sales_data_sample3[[#This Row],[SALES]]*sales_data_sample3[[#This Row],[PROFIT MARGIN]]</f>
        <v>264.82875799999999</v>
      </c>
      <c r="G50" s="14" t="str">
        <f>IF(sales_data_sample3[[#This Row],[STATUS]] &lt;&gt;"Cancelled","9,14%","0")</f>
        <v>9,14%</v>
      </c>
      <c r="H50" s="4">
        <v>37663</v>
      </c>
      <c r="I50" t="s">
        <v>28</v>
      </c>
      <c r="J50">
        <f>ROUNDUP(MONTH(sales_data_sample3[[#This Row],[ORDER DATE]])/3,0)</f>
        <v>1</v>
      </c>
      <c r="K50" t="str">
        <f>TEXT(sales_data_sample3[[#This Row],[ORDER DATE]],"[$-409]mmmm")</f>
        <v>February</v>
      </c>
      <c r="L50">
        <f>YEAR(sales_data_sample3[[#This Row],[ORDER DATE]])</f>
        <v>2003</v>
      </c>
      <c r="M50" t="s">
        <v>2075</v>
      </c>
      <c r="N50">
        <v>66</v>
      </c>
      <c r="O50" t="s">
        <v>4284</v>
      </c>
      <c r="P50" t="s">
        <v>562</v>
      </c>
      <c r="Q50" t="s">
        <v>563</v>
      </c>
      <c r="R50" t="s">
        <v>564</v>
      </c>
      <c r="S50" t="s">
        <v>4804</v>
      </c>
      <c r="T50" t="s">
        <v>565</v>
      </c>
      <c r="U50" t="s">
        <v>4804</v>
      </c>
      <c r="V50" t="s">
        <v>566</v>
      </c>
      <c r="W50" t="s">
        <v>567</v>
      </c>
      <c r="X50" t="s">
        <v>52</v>
      </c>
      <c r="Y50" t="s">
        <v>568</v>
      </c>
      <c r="Z50" t="s">
        <v>569</v>
      </c>
      <c r="AA50" t="s">
        <v>42</v>
      </c>
    </row>
    <row r="51" spans="1:27" x14ac:dyDescent="0.25">
      <c r="A51" s="1">
        <v>10105</v>
      </c>
      <c r="B51" s="1">
        <v>29</v>
      </c>
      <c r="C51" s="8">
        <v>70.150000000000006</v>
      </c>
      <c r="D51" s="1">
        <v>12</v>
      </c>
      <c r="E51" s="7">
        <v>2034.35</v>
      </c>
      <c r="F51" s="7">
        <f>sales_data_sample3[[#This Row],[SALES]]*sales_data_sample3[[#This Row],[PROFIT MARGIN]]</f>
        <v>185.93958999999998</v>
      </c>
      <c r="G51" s="14" t="str">
        <f>IF(sales_data_sample3[[#This Row],[STATUS]] &lt;&gt;"Cancelled","9,14%","0")</f>
        <v>9,14%</v>
      </c>
      <c r="H51" s="4">
        <v>37663</v>
      </c>
      <c r="I51" t="s">
        <v>28</v>
      </c>
      <c r="J51">
        <f>ROUNDUP(MONTH(sales_data_sample3[[#This Row],[ORDER DATE]])/3,0)</f>
        <v>1</v>
      </c>
      <c r="K51" t="str">
        <f>TEXT(sales_data_sample3[[#This Row],[ORDER DATE]],"[$-409]mmmm")</f>
        <v>February</v>
      </c>
      <c r="L51">
        <f>YEAR(sales_data_sample3[[#This Row],[ORDER DATE]])</f>
        <v>2003</v>
      </c>
      <c r="M51" t="s">
        <v>2075</v>
      </c>
      <c r="N51">
        <v>86</v>
      </c>
      <c r="O51" t="s">
        <v>4358</v>
      </c>
      <c r="P51" t="s">
        <v>562</v>
      </c>
      <c r="Q51" t="s">
        <v>563</v>
      </c>
      <c r="R51" t="s">
        <v>564</v>
      </c>
      <c r="S51" t="s">
        <v>4804</v>
      </c>
      <c r="T51" t="s">
        <v>565</v>
      </c>
      <c r="U51" t="s">
        <v>4804</v>
      </c>
      <c r="V51" t="s">
        <v>566</v>
      </c>
      <c r="W51" t="s">
        <v>567</v>
      </c>
      <c r="X51" t="s">
        <v>52</v>
      </c>
      <c r="Y51" t="s">
        <v>568</v>
      </c>
      <c r="Z51" t="s">
        <v>569</v>
      </c>
      <c r="AA51" t="s">
        <v>42</v>
      </c>
    </row>
    <row r="52" spans="1:27" x14ac:dyDescent="0.25">
      <c r="A52" s="1">
        <v>10105</v>
      </c>
      <c r="B52" s="1">
        <v>31</v>
      </c>
      <c r="C52" s="8">
        <v>65.77</v>
      </c>
      <c r="D52" s="1">
        <v>3</v>
      </c>
      <c r="E52" s="7">
        <v>2038.87</v>
      </c>
      <c r="F52" s="7">
        <f>sales_data_sample3[[#This Row],[SALES]]*sales_data_sample3[[#This Row],[PROFIT MARGIN]]</f>
        <v>186.35271799999998</v>
      </c>
      <c r="G52" s="14" t="str">
        <f>IF(sales_data_sample3[[#This Row],[STATUS]] &lt;&gt;"Cancelled","9,14%","0")</f>
        <v>9,14%</v>
      </c>
      <c r="H52" s="4">
        <v>37663</v>
      </c>
      <c r="I52" t="s">
        <v>28</v>
      </c>
      <c r="J52">
        <f>ROUNDUP(MONTH(sales_data_sample3[[#This Row],[ORDER DATE]])/3,0)</f>
        <v>1</v>
      </c>
      <c r="K52" t="str">
        <f>TEXT(sales_data_sample3[[#This Row],[ORDER DATE]],"[$-409]mmmm")</f>
        <v>February</v>
      </c>
      <c r="L52">
        <f>YEAR(sales_data_sample3[[#This Row],[ORDER DATE]])</f>
        <v>2003</v>
      </c>
      <c r="M52" t="s">
        <v>2075</v>
      </c>
      <c r="N52">
        <v>72</v>
      </c>
      <c r="O52" t="s">
        <v>4468</v>
      </c>
      <c r="P52" t="s">
        <v>562</v>
      </c>
      <c r="Q52" t="s">
        <v>563</v>
      </c>
      <c r="R52" t="s">
        <v>564</v>
      </c>
      <c r="S52" t="s">
        <v>4804</v>
      </c>
      <c r="T52" t="s">
        <v>565</v>
      </c>
      <c r="U52" t="s">
        <v>4804</v>
      </c>
      <c r="V52" t="s">
        <v>566</v>
      </c>
      <c r="W52" t="s">
        <v>567</v>
      </c>
      <c r="X52" t="s">
        <v>52</v>
      </c>
      <c r="Y52" t="s">
        <v>568</v>
      </c>
      <c r="Z52" t="s">
        <v>569</v>
      </c>
      <c r="AA52" t="s">
        <v>42</v>
      </c>
    </row>
    <row r="53" spans="1:27" x14ac:dyDescent="0.25">
      <c r="A53" s="1">
        <v>10105</v>
      </c>
      <c r="B53" s="1">
        <v>39</v>
      </c>
      <c r="C53" s="8">
        <v>81.14</v>
      </c>
      <c r="D53" s="1">
        <v>6</v>
      </c>
      <c r="E53" s="7">
        <v>3164.46</v>
      </c>
      <c r="F53" s="7">
        <f>sales_data_sample3[[#This Row],[SALES]]*sales_data_sample3[[#This Row],[PROFIT MARGIN]]</f>
        <v>289.23164399999996</v>
      </c>
      <c r="G53" s="14" t="str">
        <f>IF(sales_data_sample3[[#This Row],[STATUS]] &lt;&gt;"Cancelled","9,14%","0")</f>
        <v>9,14%</v>
      </c>
      <c r="H53" s="4">
        <v>37663</v>
      </c>
      <c r="I53" t="s">
        <v>28</v>
      </c>
      <c r="J53">
        <f>ROUNDUP(MONTH(sales_data_sample3[[#This Row],[ORDER DATE]])/3,0)</f>
        <v>1</v>
      </c>
      <c r="K53" t="str">
        <f>TEXT(sales_data_sample3[[#This Row],[ORDER DATE]],"[$-409]mmmm")</f>
        <v>February</v>
      </c>
      <c r="L53">
        <f>YEAR(sales_data_sample3[[#This Row],[ORDER DATE]])</f>
        <v>2003</v>
      </c>
      <c r="M53" t="s">
        <v>2075</v>
      </c>
      <c r="N53">
        <v>100</v>
      </c>
      <c r="O53" t="s">
        <v>4604</v>
      </c>
      <c r="P53" t="s">
        <v>562</v>
      </c>
      <c r="Q53" t="s">
        <v>563</v>
      </c>
      <c r="R53" t="s">
        <v>564</v>
      </c>
      <c r="S53" t="s">
        <v>4804</v>
      </c>
      <c r="T53" t="s">
        <v>565</v>
      </c>
      <c r="U53" t="s">
        <v>4804</v>
      </c>
      <c r="V53" t="s">
        <v>566</v>
      </c>
      <c r="W53" t="s">
        <v>567</v>
      </c>
      <c r="X53" t="s">
        <v>52</v>
      </c>
      <c r="Y53" t="s">
        <v>568</v>
      </c>
      <c r="Z53" t="s">
        <v>569</v>
      </c>
      <c r="AA53" t="s">
        <v>65</v>
      </c>
    </row>
    <row r="54" spans="1:27" x14ac:dyDescent="0.25">
      <c r="A54" s="1">
        <v>10105</v>
      </c>
      <c r="B54" s="1">
        <v>22</v>
      </c>
      <c r="C54" s="8">
        <v>100</v>
      </c>
      <c r="D54" s="1">
        <v>7</v>
      </c>
      <c r="E54" s="7">
        <v>2556.1799999999998</v>
      </c>
      <c r="F54" s="7">
        <f>sales_data_sample3[[#This Row],[SALES]]*sales_data_sample3[[#This Row],[PROFIT MARGIN]]</f>
        <v>233.63485199999997</v>
      </c>
      <c r="G54" s="14" t="str">
        <f>IF(sales_data_sample3[[#This Row],[STATUS]] &lt;&gt;"Cancelled","9,14%","0")</f>
        <v>9,14%</v>
      </c>
      <c r="H54" s="4">
        <v>37663</v>
      </c>
      <c r="I54" t="s">
        <v>28</v>
      </c>
      <c r="J54">
        <f>ROUNDUP(MONTH(sales_data_sample3[[#This Row],[ORDER DATE]])/3,0)</f>
        <v>1</v>
      </c>
      <c r="K54" t="str">
        <f>TEXT(sales_data_sample3[[#This Row],[ORDER DATE]],"[$-409]mmmm")</f>
        <v>February</v>
      </c>
      <c r="L54">
        <f>YEAR(sales_data_sample3[[#This Row],[ORDER DATE]])</f>
        <v>2003</v>
      </c>
      <c r="M54" t="s">
        <v>2075</v>
      </c>
      <c r="N54">
        <v>99</v>
      </c>
      <c r="O54" t="s">
        <v>4639</v>
      </c>
      <c r="P54" t="s">
        <v>562</v>
      </c>
      <c r="Q54" t="s">
        <v>563</v>
      </c>
      <c r="R54" t="s">
        <v>564</v>
      </c>
      <c r="S54" t="s">
        <v>4804</v>
      </c>
      <c r="T54" t="s">
        <v>565</v>
      </c>
      <c r="U54" t="s">
        <v>4804</v>
      </c>
      <c r="V54" t="s">
        <v>566</v>
      </c>
      <c r="W54" t="s">
        <v>567</v>
      </c>
      <c r="X54" t="s">
        <v>52</v>
      </c>
      <c r="Y54" t="s">
        <v>568</v>
      </c>
      <c r="Z54" t="s">
        <v>569</v>
      </c>
      <c r="AA54" t="s">
        <v>42</v>
      </c>
    </row>
    <row r="55" spans="1:27" x14ac:dyDescent="0.25">
      <c r="A55" s="1">
        <v>10105</v>
      </c>
      <c r="B55" s="1">
        <v>25</v>
      </c>
      <c r="C55" s="8">
        <v>56.78</v>
      </c>
      <c r="D55" s="1">
        <v>8</v>
      </c>
      <c r="E55" s="7">
        <v>1419.5</v>
      </c>
      <c r="F55" s="7">
        <f>sales_data_sample3[[#This Row],[SALES]]*sales_data_sample3[[#This Row],[PROFIT MARGIN]]</f>
        <v>129.7423</v>
      </c>
      <c r="G55" s="14" t="str">
        <f>IF(sales_data_sample3[[#This Row],[STATUS]] &lt;&gt;"Cancelled","9,14%","0")</f>
        <v>9,14%</v>
      </c>
      <c r="H55" s="4">
        <v>37663</v>
      </c>
      <c r="I55" t="s">
        <v>28</v>
      </c>
      <c r="J55">
        <f>ROUNDUP(MONTH(sales_data_sample3[[#This Row],[ORDER DATE]])/3,0)</f>
        <v>1</v>
      </c>
      <c r="K55" t="str">
        <f>TEXT(sales_data_sample3[[#This Row],[ORDER DATE]],"[$-409]mmmm")</f>
        <v>February</v>
      </c>
      <c r="L55">
        <f>YEAR(sales_data_sample3[[#This Row],[ORDER DATE]])</f>
        <v>2003</v>
      </c>
      <c r="M55" t="s">
        <v>2075</v>
      </c>
      <c r="N55">
        <v>54</v>
      </c>
      <c r="O55" t="s">
        <v>4760</v>
      </c>
      <c r="P55" t="s">
        <v>562</v>
      </c>
      <c r="Q55" t="s">
        <v>563</v>
      </c>
      <c r="R55" t="s">
        <v>564</v>
      </c>
      <c r="S55" t="s">
        <v>4804</v>
      </c>
      <c r="T55" t="s">
        <v>565</v>
      </c>
      <c r="U55" t="s">
        <v>4804</v>
      </c>
      <c r="V55" t="s">
        <v>566</v>
      </c>
      <c r="W55" t="s">
        <v>567</v>
      </c>
      <c r="X55" t="s">
        <v>52</v>
      </c>
      <c r="Y55" t="s">
        <v>568</v>
      </c>
      <c r="Z55" t="s">
        <v>569</v>
      </c>
      <c r="AA55" t="s">
        <v>42</v>
      </c>
    </row>
    <row r="56" spans="1:27" x14ac:dyDescent="0.25">
      <c r="A56" s="1">
        <v>10106</v>
      </c>
      <c r="B56" s="1">
        <v>36</v>
      </c>
      <c r="C56" s="8">
        <v>100</v>
      </c>
      <c r="D56" s="1">
        <v>12</v>
      </c>
      <c r="E56" s="7">
        <v>5279.4</v>
      </c>
      <c r="F56" s="7">
        <f>sales_data_sample3[[#This Row],[SALES]]*sales_data_sample3[[#This Row],[PROFIT MARGIN]]</f>
        <v>385.92413999999997</v>
      </c>
      <c r="G56" s="14" t="str">
        <f>IF(sales_data_sample3[[#This Row],[STATUS]] &lt;&gt;"Cancelled","7,31%","0")</f>
        <v>7,31%</v>
      </c>
      <c r="H56" s="4">
        <v>37669</v>
      </c>
      <c r="I56" t="s">
        <v>28</v>
      </c>
      <c r="J56">
        <f>ROUNDUP(MONTH(sales_data_sample3[[#This Row],[ORDER DATE]])/3,0)</f>
        <v>1</v>
      </c>
      <c r="K56" t="str">
        <f>TEXT(sales_data_sample3[[#This Row],[ORDER DATE]],"[$-409]mmmm")</f>
        <v>February</v>
      </c>
      <c r="L56">
        <f>YEAR(sales_data_sample3[[#This Row],[ORDER DATE]])</f>
        <v>2003</v>
      </c>
      <c r="M56" t="s">
        <v>1502</v>
      </c>
      <c r="N56">
        <v>157</v>
      </c>
      <c r="O56" t="s">
        <v>1503</v>
      </c>
      <c r="P56" t="s">
        <v>1369</v>
      </c>
      <c r="Q56" t="s">
        <v>1370</v>
      </c>
      <c r="R56" t="s">
        <v>1371</v>
      </c>
      <c r="S56" t="s">
        <v>4804</v>
      </c>
      <c r="T56" t="s">
        <v>1372</v>
      </c>
      <c r="U56" t="s">
        <v>4804</v>
      </c>
      <c r="V56" t="s">
        <v>1373</v>
      </c>
      <c r="W56" t="s">
        <v>396</v>
      </c>
      <c r="X56" t="s">
        <v>52</v>
      </c>
      <c r="Y56" t="s">
        <v>1374</v>
      </c>
      <c r="Z56" t="s">
        <v>1375</v>
      </c>
      <c r="AA56" t="s">
        <v>65</v>
      </c>
    </row>
    <row r="57" spans="1:27" x14ac:dyDescent="0.25">
      <c r="A57" s="1">
        <v>10106</v>
      </c>
      <c r="B57" s="1">
        <v>34</v>
      </c>
      <c r="C57" s="8">
        <v>90.39</v>
      </c>
      <c r="D57" s="1">
        <v>2</v>
      </c>
      <c r="E57" s="7">
        <v>3073.26</v>
      </c>
      <c r="F57" s="7">
        <f>sales_data_sample3[[#This Row],[SALES]]*sales_data_sample3[[#This Row],[PROFIT MARGIN]]</f>
        <v>224.65530600000002</v>
      </c>
      <c r="G57" s="14" t="str">
        <f>IF(sales_data_sample3[[#This Row],[STATUS]] &lt;&gt;"Cancelled","7,31%","0")</f>
        <v>7,31%</v>
      </c>
      <c r="H57" s="4">
        <v>37669</v>
      </c>
      <c r="I57" t="s">
        <v>28</v>
      </c>
      <c r="J57">
        <f>ROUNDUP(MONTH(sales_data_sample3[[#This Row],[ORDER DATE]])/3,0)</f>
        <v>1</v>
      </c>
      <c r="K57" t="str">
        <f>TEXT(sales_data_sample3[[#This Row],[ORDER DATE]],"[$-409]mmmm")</f>
        <v>February</v>
      </c>
      <c r="L57">
        <f>YEAR(sales_data_sample3[[#This Row],[ORDER DATE]])</f>
        <v>2003</v>
      </c>
      <c r="M57" t="s">
        <v>1502</v>
      </c>
      <c r="N57">
        <v>84</v>
      </c>
      <c r="O57" t="s">
        <v>1845</v>
      </c>
      <c r="P57" t="s">
        <v>1369</v>
      </c>
      <c r="Q57" t="s">
        <v>1370</v>
      </c>
      <c r="R57" t="s">
        <v>1371</v>
      </c>
      <c r="S57" t="s">
        <v>4804</v>
      </c>
      <c r="T57" t="s">
        <v>1372</v>
      </c>
      <c r="U57" t="s">
        <v>4804</v>
      </c>
      <c r="V57" t="s">
        <v>1373</v>
      </c>
      <c r="W57" t="s">
        <v>396</v>
      </c>
      <c r="X57" t="s">
        <v>52</v>
      </c>
      <c r="Y57" t="s">
        <v>1374</v>
      </c>
      <c r="Z57" t="s">
        <v>1375</v>
      </c>
      <c r="AA57" t="s">
        <v>65</v>
      </c>
    </row>
    <row r="58" spans="1:27" x14ac:dyDescent="0.25">
      <c r="A58" s="1">
        <v>10106</v>
      </c>
      <c r="B58" s="1">
        <v>41</v>
      </c>
      <c r="C58" s="8">
        <v>83.44</v>
      </c>
      <c r="D58" s="1">
        <v>18</v>
      </c>
      <c r="E58" s="7">
        <v>3421.04</v>
      </c>
      <c r="F58" s="7">
        <f>sales_data_sample3[[#This Row],[SALES]]*sales_data_sample3[[#This Row],[PROFIT MARGIN]]</f>
        <v>312.68305599999997</v>
      </c>
      <c r="G58" s="14" t="str">
        <f>IF(sales_data_sample3[[#This Row],[STATUS]] &lt;&gt;"Cancelled","9,14%","0")</f>
        <v>9,14%</v>
      </c>
      <c r="H58" s="4">
        <v>37669</v>
      </c>
      <c r="I58" t="s">
        <v>28</v>
      </c>
      <c r="J58">
        <f>ROUNDUP(MONTH(sales_data_sample3[[#This Row],[ORDER DATE]])/3,0)</f>
        <v>1</v>
      </c>
      <c r="K58" t="str">
        <f>TEXT(sales_data_sample3[[#This Row],[ORDER DATE]],"[$-409]mmmm")</f>
        <v>February</v>
      </c>
      <c r="L58">
        <f>YEAR(sales_data_sample3[[#This Row],[ORDER DATE]])</f>
        <v>2003</v>
      </c>
      <c r="M58" t="s">
        <v>2075</v>
      </c>
      <c r="N58">
        <v>86</v>
      </c>
      <c r="O58" t="s">
        <v>2076</v>
      </c>
      <c r="P58" t="s">
        <v>1369</v>
      </c>
      <c r="Q58" t="s">
        <v>1370</v>
      </c>
      <c r="R58" t="s">
        <v>1371</v>
      </c>
      <c r="S58" t="s">
        <v>4804</v>
      </c>
      <c r="T58" t="s">
        <v>1372</v>
      </c>
      <c r="U58" t="s">
        <v>4804</v>
      </c>
      <c r="V58" t="s">
        <v>1373</v>
      </c>
      <c r="W58" t="s">
        <v>396</v>
      </c>
      <c r="X58" t="s">
        <v>52</v>
      </c>
      <c r="Y58" t="s">
        <v>1374</v>
      </c>
      <c r="Z58" t="s">
        <v>1375</v>
      </c>
      <c r="AA58" t="s">
        <v>65</v>
      </c>
    </row>
    <row r="59" spans="1:27" x14ac:dyDescent="0.25">
      <c r="A59" s="1">
        <v>10106</v>
      </c>
      <c r="B59" s="1">
        <v>41</v>
      </c>
      <c r="C59" s="8">
        <v>100</v>
      </c>
      <c r="D59" s="1">
        <v>17</v>
      </c>
      <c r="E59" s="7">
        <v>4774.8599999999997</v>
      </c>
      <c r="F59" s="7">
        <f>sales_data_sample3[[#This Row],[SALES]]*sales_data_sample3[[#This Row],[PROFIT MARGIN]]</f>
        <v>352.86215399999992</v>
      </c>
      <c r="G59" s="14" t="str">
        <f>IF(sales_data_sample3[[#This Row],[STATUS]] &lt;&gt;"Cancelled","7,39%","0")</f>
        <v>7,39%</v>
      </c>
      <c r="H59" s="4">
        <v>37669</v>
      </c>
      <c r="I59" t="s">
        <v>28</v>
      </c>
      <c r="J59">
        <f>ROUNDUP(MONTH(sales_data_sample3[[#This Row],[ORDER DATE]])/3,0)</f>
        <v>1</v>
      </c>
      <c r="K59" t="str">
        <f>TEXT(sales_data_sample3[[#This Row],[ORDER DATE]],"[$-409]mmmm")</f>
        <v>February</v>
      </c>
      <c r="L59">
        <f>YEAR(sales_data_sample3[[#This Row],[ORDER DATE]])</f>
        <v>2003</v>
      </c>
      <c r="M59" t="s">
        <v>1354</v>
      </c>
      <c r="N59">
        <v>105</v>
      </c>
      <c r="O59" t="s">
        <v>2467</v>
      </c>
      <c r="P59" t="s">
        <v>1369</v>
      </c>
      <c r="Q59" t="s">
        <v>1370</v>
      </c>
      <c r="R59" t="s">
        <v>1371</v>
      </c>
      <c r="S59" t="s">
        <v>4804</v>
      </c>
      <c r="T59" t="s">
        <v>1372</v>
      </c>
      <c r="U59" t="s">
        <v>4804</v>
      </c>
      <c r="V59" t="s">
        <v>1373</v>
      </c>
      <c r="W59" t="s">
        <v>396</v>
      </c>
      <c r="X59" t="s">
        <v>52</v>
      </c>
      <c r="Y59" t="s">
        <v>1374</v>
      </c>
      <c r="Z59" t="s">
        <v>1375</v>
      </c>
      <c r="AA59" t="s">
        <v>65</v>
      </c>
    </row>
    <row r="60" spans="1:27" x14ac:dyDescent="0.25">
      <c r="A60" s="1">
        <v>10106</v>
      </c>
      <c r="B60" s="1">
        <v>28</v>
      </c>
      <c r="C60" s="8">
        <v>88.63</v>
      </c>
      <c r="D60" s="1">
        <v>4</v>
      </c>
      <c r="E60" s="7">
        <v>2481.64</v>
      </c>
      <c r="F60" s="7">
        <f>sales_data_sample3[[#This Row],[SALES]]*sales_data_sample3[[#This Row],[PROFIT MARGIN]]</f>
        <v>181.407884</v>
      </c>
      <c r="G60" s="14" t="str">
        <f>IF(sales_data_sample3[[#This Row],[STATUS]] &lt;&gt;"Cancelled","7,31%","0")</f>
        <v>7,31%</v>
      </c>
      <c r="H60" s="4">
        <v>37669</v>
      </c>
      <c r="I60" t="s">
        <v>28</v>
      </c>
      <c r="J60">
        <f>ROUNDUP(MONTH(sales_data_sample3[[#This Row],[ORDER DATE]])/3,0)</f>
        <v>1</v>
      </c>
      <c r="K60" t="str">
        <f>TEXT(sales_data_sample3[[#This Row],[ORDER DATE]],"[$-409]mmmm")</f>
        <v>February</v>
      </c>
      <c r="L60">
        <f>YEAR(sales_data_sample3[[#This Row],[ORDER DATE]])</f>
        <v>2003</v>
      </c>
      <c r="M60" t="s">
        <v>1502</v>
      </c>
      <c r="N60">
        <v>109</v>
      </c>
      <c r="O60" t="s">
        <v>2888</v>
      </c>
      <c r="P60" t="s">
        <v>1369</v>
      </c>
      <c r="Q60" t="s">
        <v>1370</v>
      </c>
      <c r="R60" t="s">
        <v>1371</v>
      </c>
      <c r="S60" t="s">
        <v>4804</v>
      </c>
      <c r="T60" t="s">
        <v>1372</v>
      </c>
      <c r="U60" t="s">
        <v>4804</v>
      </c>
      <c r="V60" t="s">
        <v>1373</v>
      </c>
      <c r="W60" t="s">
        <v>396</v>
      </c>
      <c r="X60" t="s">
        <v>52</v>
      </c>
      <c r="Y60" t="s">
        <v>1374</v>
      </c>
      <c r="Z60" t="s">
        <v>1375</v>
      </c>
      <c r="AA60" t="s">
        <v>42</v>
      </c>
    </row>
    <row r="61" spans="1:27" x14ac:dyDescent="0.25">
      <c r="A61" s="1">
        <v>10106</v>
      </c>
      <c r="B61" s="1">
        <v>49</v>
      </c>
      <c r="C61" s="8">
        <v>74.680000000000007</v>
      </c>
      <c r="D61" s="1">
        <v>13</v>
      </c>
      <c r="E61" s="7">
        <v>3659.32</v>
      </c>
      <c r="F61" s="7">
        <f>sales_data_sample3[[#This Row],[SALES]]*sales_data_sample3[[#This Row],[PROFIT MARGIN]]</f>
        <v>267.49629199999998</v>
      </c>
      <c r="G61" s="14" t="str">
        <f>IF(sales_data_sample3[[#This Row],[STATUS]] &lt;&gt;"Cancelled","7,31%","0")</f>
        <v>7,31%</v>
      </c>
      <c r="H61" s="4">
        <v>37669</v>
      </c>
      <c r="I61" t="s">
        <v>28</v>
      </c>
      <c r="J61">
        <f>ROUNDUP(MONTH(sales_data_sample3[[#This Row],[ORDER DATE]])/3,0)</f>
        <v>1</v>
      </c>
      <c r="K61" t="str">
        <f>TEXT(sales_data_sample3[[#This Row],[ORDER DATE]],"[$-409]mmmm")</f>
        <v>February</v>
      </c>
      <c r="L61">
        <f>YEAR(sales_data_sample3[[#This Row],[ORDER DATE]])</f>
        <v>2003</v>
      </c>
      <c r="M61" t="s">
        <v>1502</v>
      </c>
      <c r="N61">
        <v>68</v>
      </c>
      <c r="O61" t="s">
        <v>3232</v>
      </c>
      <c r="P61" t="s">
        <v>1369</v>
      </c>
      <c r="Q61" t="s">
        <v>1370</v>
      </c>
      <c r="R61" t="s">
        <v>1371</v>
      </c>
      <c r="S61" t="s">
        <v>4804</v>
      </c>
      <c r="T61" t="s">
        <v>1372</v>
      </c>
      <c r="U61" t="s">
        <v>4804</v>
      </c>
      <c r="V61" t="s">
        <v>1373</v>
      </c>
      <c r="W61" t="s">
        <v>396</v>
      </c>
      <c r="X61" t="s">
        <v>52</v>
      </c>
      <c r="Y61" t="s">
        <v>1374</v>
      </c>
      <c r="Z61" t="s">
        <v>1375</v>
      </c>
      <c r="AA61" t="s">
        <v>65</v>
      </c>
    </row>
    <row r="62" spans="1:27" x14ac:dyDescent="0.25">
      <c r="A62" s="1">
        <v>10106</v>
      </c>
      <c r="B62" s="1">
        <v>31</v>
      </c>
      <c r="C62" s="8">
        <v>52.6</v>
      </c>
      <c r="D62" s="1">
        <v>14</v>
      </c>
      <c r="E62" s="7">
        <v>1630.6</v>
      </c>
      <c r="F62" s="7">
        <f>sales_data_sample3[[#This Row],[SALES]]*sales_data_sample3[[#This Row],[PROFIT MARGIN]]</f>
        <v>120.50133999999998</v>
      </c>
      <c r="G62" s="14" t="str">
        <f>IF(sales_data_sample3[[#This Row],[STATUS]] &lt;&gt;"Cancelled","7,39%","0")</f>
        <v>7,39%</v>
      </c>
      <c r="H62" s="4">
        <v>37669</v>
      </c>
      <c r="I62" t="s">
        <v>28</v>
      </c>
      <c r="J62">
        <f>ROUNDUP(MONTH(sales_data_sample3[[#This Row],[ORDER DATE]])/3,0)</f>
        <v>1</v>
      </c>
      <c r="K62" t="str">
        <f>TEXT(sales_data_sample3[[#This Row],[ORDER DATE]],"[$-409]mmmm")</f>
        <v>February</v>
      </c>
      <c r="L62">
        <f>YEAR(sales_data_sample3[[#This Row],[ORDER DATE]])</f>
        <v>2003</v>
      </c>
      <c r="M62" t="s">
        <v>1354</v>
      </c>
      <c r="N62">
        <v>65</v>
      </c>
      <c r="O62" t="s">
        <v>3465</v>
      </c>
      <c r="P62" t="s">
        <v>1369</v>
      </c>
      <c r="Q62" t="s">
        <v>1370</v>
      </c>
      <c r="R62" t="s">
        <v>1371</v>
      </c>
      <c r="S62" t="s">
        <v>4804</v>
      </c>
      <c r="T62" t="s">
        <v>1372</v>
      </c>
      <c r="U62" t="s">
        <v>4804</v>
      </c>
      <c r="V62" t="s">
        <v>1373</v>
      </c>
      <c r="W62" t="s">
        <v>396</v>
      </c>
      <c r="X62" t="s">
        <v>52</v>
      </c>
      <c r="Y62" t="s">
        <v>1374</v>
      </c>
      <c r="Z62" t="s">
        <v>1375</v>
      </c>
      <c r="AA62" t="s">
        <v>42</v>
      </c>
    </row>
    <row r="63" spans="1:27" x14ac:dyDescent="0.25">
      <c r="A63" s="1">
        <v>10106</v>
      </c>
      <c r="B63" s="1">
        <v>50</v>
      </c>
      <c r="C63" s="8">
        <v>64.83</v>
      </c>
      <c r="D63" s="1">
        <v>11</v>
      </c>
      <c r="E63" s="7">
        <v>3241.5</v>
      </c>
      <c r="F63" s="7">
        <f>sales_data_sample3[[#This Row],[SALES]]*sales_data_sample3[[#This Row],[PROFIT MARGIN]]</f>
        <v>236.95364999999998</v>
      </c>
      <c r="G63" s="14" t="str">
        <f>IF(sales_data_sample3[[#This Row],[STATUS]] &lt;&gt;"Cancelled","7,31%","0")</f>
        <v>7,31%</v>
      </c>
      <c r="H63" s="4">
        <v>37669</v>
      </c>
      <c r="I63" t="s">
        <v>28</v>
      </c>
      <c r="J63">
        <f>ROUNDUP(MONTH(sales_data_sample3[[#This Row],[ORDER DATE]])/3,0)</f>
        <v>1</v>
      </c>
      <c r="K63" t="str">
        <f>TEXT(sales_data_sample3[[#This Row],[ORDER DATE]],"[$-409]mmmm")</f>
        <v>February</v>
      </c>
      <c r="L63">
        <f>YEAR(sales_data_sample3[[#This Row],[ORDER DATE]])</f>
        <v>2003</v>
      </c>
      <c r="M63" t="s">
        <v>1502</v>
      </c>
      <c r="N63">
        <v>68</v>
      </c>
      <c r="O63" t="s">
        <v>3620</v>
      </c>
      <c r="P63" t="s">
        <v>1369</v>
      </c>
      <c r="Q63" t="s">
        <v>1370</v>
      </c>
      <c r="R63" t="s">
        <v>1371</v>
      </c>
      <c r="S63" t="s">
        <v>4804</v>
      </c>
      <c r="T63" t="s">
        <v>1372</v>
      </c>
      <c r="U63" t="s">
        <v>4804</v>
      </c>
      <c r="V63" t="s">
        <v>1373</v>
      </c>
      <c r="W63" t="s">
        <v>396</v>
      </c>
      <c r="X63" t="s">
        <v>52</v>
      </c>
      <c r="Y63" t="s">
        <v>1374</v>
      </c>
      <c r="Z63" t="s">
        <v>1375</v>
      </c>
      <c r="AA63" t="s">
        <v>65</v>
      </c>
    </row>
    <row r="64" spans="1:27" x14ac:dyDescent="0.25">
      <c r="A64" s="1">
        <v>10106</v>
      </c>
      <c r="B64" s="1">
        <v>26</v>
      </c>
      <c r="C64" s="8">
        <v>63.76</v>
      </c>
      <c r="D64" s="1">
        <v>3</v>
      </c>
      <c r="E64" s="7">
        <v>1657.76</v>
      </c>
      <c r="F64" s="7">
        <f>sales_data_sample3[[#This Row],[SALES]]*sales_data_sample3[[#This Row],[PROFIT MARGIN]]</f>
        <v>121.182256</v>
      </c>
      <c r="G64" s="14" t="str">
        <f>IF(sales_data_sample3[[#This Row],[STATUS]] &lt;&gt;"Cancelled","7,31%","0")</f>
        <v>7,31%</v>
      </c>
      <c r="H64" s="4">
        <v>37669</v>
      </c>
      <c r="I64" t="s">
        <v>28</v>
      </c>
      <c r="J64">
        <f>ROUNDUP(MONTH(sales_data_sample3[[#This Row],[ORDER DATE]])/3,0)</f>
        <v>1</v>
      </c>
      <c r="K64" t="str">
        <f>TEXT(sales_data_sample3[[#This Row],[ORDER DATE]],"[$-409]mmmm")</f>
        <v>February</v>
      </c>
      <c r="L64">
        <f>YEAR(sales_data_sample3[[#This Row],[ORDER DATE]])</f>
        <v>2003</v>
      </c>
      <c r="M64" t="s">
        <v>1502</v>
      </c>
      <c r="N64">
        <v>72</v>
      </c>
      <c r="O64" t="s">
        <v>3763</v>
      </c>
      <c r="P64" t="s">
        <v>1369</v>
      </c>
      <c r="Q64" t="s">
        <v>1370</v>
      </c>
      <c r="R64" t="s">
        <v>1371</v>
      </c>
      <c r="S64" t="s">
        <v>4804</v>
      </c>
      <c r="T64" t="s">
        <v>1372</v>
      </c>
      <c r="U64" t="s">
        <v>4804</v>
      </c>
      <c r="V64" t="s">
        <v>1373</v>
      </c>
      <c r="W64" t="s">
        <v>396</v>
      </c>
      <c r="X64" t="s">
        <v>52</v>
      </c>
      <c r="Y64" t="s">
        <v>1374</v>
      </c>
      <c r="Z64" t="s">
        <v>1375</v>
      </c>
      <c r="AA64" t="s">
        <v>42</v>
      </c>
    </row>
    <row r="65" spans="1:27" x14ac:dyDescent="0.25">
      <c r="A65" s="1">
        <v>10106</v>
      </c>
      <c r="B65" s="1">
        <v>33</v>
      </c>
      <c r="C65" s="8">
        <v>72.92</v>
      </c>
      <c r="D65" s="1">
        <v>5</v>
      </c>
      <c r="E65" s="7">
        <v>2406.36</v>
      </c>
      <c r="F65" s="7">
        <f>sales_data_sample3[[#This Row],[SALES]]*sales_data_sample3[[#This Row],[PROFIT MARGIN]]</f>
        <v>177.830004</v>
      </c>
      <c r="G65" s="14" t="str">
        <f>IF(sales_data_sample3[[#This Row],[STATUS]] &lt;&gt;"Cancelled","7,39%","0")</f>
        <v>7,39%</v>
      </c>
      <c r="H65" s="4">
        <v>37669</v>
      </c>
      <c r="I65" t="s">
        <v>28</v>
      </c>
      <c r="J65">
        <f>ROUNDUP(MONTH(sales_data_sample3[[#This Row],[ORDER DATE]])/3,0)</f>
        <v>1</v>
      </c>
      <c r="K65" t="str">
        <f>TEXT(sales_data_sample3[[#This Row],[ORDER DATE]],"[$-409]mmmm")</f>
        <v>February</v>
      </c>
      <c r="L65">
        <f>YEAR(sales_data_sample3[[#This Row],[ORDER DATE]])</f>
        <v>2003</v>
      </c>
      <c r="M65" t="s">
        <v>1354</v>
      </c>
      <c r="N65">
        <v>68</v>
      </c>
      <c r="O65" t="s">
        <v>4069</v>
      </c>
      <c r="P65" t="s">
        <v>1369</v>
      </c>
      <c r="Q65" t="s">
        <v>1370</v>
      </c>
      <c r="R65" t="s">
        <v>1371</v>
      </c>
      <c r="S65" t="s">
        <v>4804</v>
      </c>
      <c r="T65" t="s">
        <v>1372</v>
      </c>
      <c r="U65" t="s">
        <v>4804</v>
      </c>
      <c r="V65" t="s">
        <v>1373</v>
      </c>
      <c r="W65" t="s">
        <v>396</v>
      </c>
      <c r="X65" t="s">
        <v>52</v>
      </c>
      <c r="Y65" t="s">
        <v>1374</v>
      </c>
      <c r="Z65" t="s">
        <v>1375</v>
      </c>
      <c r="AA65" t="s">
        <v>42</v>
      </c>
    </row>
    <row r="66" spans="1:27" x14ac:dyDescent="0.25">
      <c r="A66" s="1">
        <v>10106</v>
      </c>
      <c r="B66" s="1">
        <v>39</v>
      </c>
      <c r="C66" s="8">
        <v>40.15</v>
      </c>
      <c r="D66" s="1">
        <v>6</v>
      </c>
      <c r="E66" s="7">
        <v>1565.85</v>
      </c>
      <c r="F66" s="7">
        <f>sales_data_sample3[[#This Row],[SALES]]*sales_data_sample3[[#This Row],[PROFIT MARGIN]]</f>
        <v>115.71631499999998</v>
      </c>
      <c r="G66" s="14" t="str">
        <f>IF(sales_data_sample3[[#This Row],[STATUS]] &lt;&gt;"Cancelled","7,39%","0")</f>
        <v>7,39%</v>
      </c>
      <c r="H66" s="4">
        <v>37669</v>
      </c>
      <c r="I66" t="s">
        <v>28</v>
      </c>
      <c r="J66">
        <f>ROUNDUP(MONTH(sales_data_sample3[[#This Row],[ORDER DATE]])/3,0)</f>
        <v>1</v>
      </c>
      <c r="K66" t="str">
        <f>TEXT(sales_data_sample3[[#This Row],[ORDER DATE]],"[$-409]mmmm")</f>
        <v>February</v>
      </c>
      <c r="L66">
        <f>YEAR(sales_data_sample3[[#This Row],[ORDER DATE]])</f>
        <v>2003</v>
      </c>
      <c r="M66" t="s">
        <v>1354</v>
      </c>
      <c r="N66">
        <v>43</v>
      </c>
      <c r="O66" t="s">
        <v>4136</v>
      </c>
      <c r="P66" t="s">
        <v>1369</v>
      </c>
      <c r="Q66" t="s">
        <v>1370</v>
      </c>
      <c r="R66" t="s">
        <v>1371</v>
      </c>
      <c r="S66" t="s">
        <v>4804</v>
      </c>
      <c r="T66" t="s">
        <v>1372</v>
      </c>
      <c r="U66" t="s">
        <v>4804</v>
      </c>
      <c r="V66" t="s">
        <v>1373</v>
      </c>
      <c r="W66" t="s">
        <v>396</v>
      </c>
      <c r="X66" t="s">
        <v>52</v>
      </c>
      <c r="Y66" t="s">
        <v>1374</v>
      </c>
      <c r="Z66" t="s">
        <v>1375</v>
      </c>
      <c r="AA66" t="s">
        <v>42</v>
      </c>
    </row>
    <row r="67" spans="1:27" x14ac:dyDescent="0.25">
      <c r="A67" s="1">
        <v>10106</v>
      </c>
      <c r="B67" s="1">
        <v>31</v>
      </c>
      <c r="C67" s="8">
        <v>100</v>
      </c>
      <c r="D67" s="1">
        <v>7</v>
      </c>
      <c r="E67" s="7">
        <v>3312.97</v>
      </c>
      <c r="F67" s="7">
        <f>sales_data_sample3[[#This Row],[SALES]]*sales_data_sample3[[#This Row],[PROFIT MARGIN]]</f>
        <v>242.17810699999998</v>
      </c>
      <c r="G67" s="14" t="str">
        <f>IF(sales_data_sample3[[#This Row],[STATUS]] &lt;&gt;"Cancelled","7,31%","0")</f>
        <v>7,31%</v>
      </c>
      <c r="H67" s="4">
        <v>37669</v>
      </c>
      <c r="I67" t="s">
        <v>28</v>
      </c>
      <c r="J67">
        <f>ROUNDUP(MONTH(sales_data_sample3[[#This Row],[ORDER DATE]])/3,0)</f>
        <v>1</v>
      </c>
      <c r="K67" t="str">
        <f>TEXT(sales_data_sample3[[#This Row],[ORDER DATE]],"[$-409]mmmm")</f>
        <v>February</v>
      </c>
      <c r="L67">
        <f>YEAR(sales_data_sample3[[#This Row],[ORDER DATE]])</f>
        <v>2003</v>
      </c>
      <c r="M67" t="s">
        <v>1502</v>
      </c>
      <c r="N67">
        <v>91</v>
      </c>
      <c r="O67" t="s">
        <v>4321</v>
      </c>
      <c r="P67" t="s">
        <v>1369</v>
      </c>
      <c r="Q67" t="s">
        <v>1370</v>
      </c>
      <c r="R67" t="s">
        <v>1371</v>
      </c>
      <c r="S67" t="s">
        <v>4804</v>
      </c>
      <c r="T67" t="s">
        <v>1372</v>
      </c>
      <c r="U67" t="s">
        <v>4804</v>
      </c>
      <c r="V67" t="s">
        <v>1373</v>
      </c>
      <c r="W67" t="s">
        <v>396</v>
      </c>
      <c r="X67" t="s">
        <v>52</v>
      </c>
      <c r="Y67" t="s">
        <v>1374</v>
      </c>
      <c r="Z67" t="s">
        <v>1375</v>
      </c>
      <c r="AA67" t="s">
        <v>65</v>
      </c>
    </row>
    <row r="68" spans="1:27" x14ac:dyDescent="0.25">
      <c r="A68" s="1">
        <v>10106</v>
      </c>
      <c r="B68" s="1">
        <v>30</v>
      </c>
      <c r="C68" s="8">
        <v>100</v>
      </c>
      <c r="D68" s="1">
        <v>16</v>
      </c>
      <c r="E68" s="7">
        <v>3177.3</v>
      </c>
      <c r="F68" s="7">
        <f>sales_data_sample3[[#This Row],[SALES]]*sales_data_sample3[[#This Row],[PROFIT MARGIN]]</f>
        <v>290.40521999999999</v>
      </c>
      <c r="G68" s="14" t="str">
        <f>IF(sales_data_sample3[[#This Row],[STATUS]] &lt;&gt;"Cancelled","9,14%","0")</f>
        <v>9,14%</v>
      </c>
      <c r="H68" s="4">
        <v>37669</v>
      </c>
      <c r="I68" t="s">
        <v>28</v>
      </c>
      <c r="J68">
        <f>ROUNDUP(MONTH(sales_data_sample3[[#This Row],[ORDER DATE]])/3,0)</f>
        <v>1</v>
      </c>
      <c r="K68" t="str">
        <f>TEXT(sales_data_sample3[[#This Row],[ORDER DATE]],"[$-409]mmmm")</f>
        <v>February</v>
      </c>
      <c r="L68">
        <f>YEAR(sales_data_sample3[[#This Row],[ORDER DATE]])</f>
        <v>2003</v>
      </c>
      <c r="M68" t="s">
        <v>2075</v>
      </c>
      <c r="N68">
        <v>90</v>
      </c>
      <c r="O68" t="s">
        <v>4394</v>
      </c>
      <c r="P68" t="s">
        <v>1369</v>
      </c>
      <c r="Q68" t="s">
        <v>1370</v>
      </c>
      <c r="R68" t="s">
        <v>1371</v>
      </c>
      <c r="S68" t="s">
        <v>4804</v>
      </c>
      <c r="T68" t="s">
        <v>1372</v>
      </c>
      <c r="U68" t="s">
        <v>4804</v>
      </c>
      <c r="V68" t="s">
        <v>1373</v>
      </c>
      <c r="W68" t="s">
        <v>396</v>
      </c>
      <c r="X68" t="s">
        <v>52</v>
      </c>
      <c r="Y68" t="s">
        <v>1374</v>
      </c>
      <c r="Z68" t="s">
        <v>1375</v>
      </c>
      <c r="AA68" t="s">
        <v>65</v>
      </c>
    </row>
    <row r="69" spans="1:27" x14ac:dyDescent="0.25">
      <c r="A69" s="1">
        <v>10106</v>
      </c>
      <c r="B69" s="1">
        <v>34</v>
      </c>
      <c r="C69" s="8">
        <v>100</v>
      </c>
      <c r="D69" s="1">
        <v>9</v>
      </c>
      <c r="E69" s="7">
        <v>3763.46</v>
      </c>
      <c r="F69" s="7">
        <f>sales_data_sample3[[#This Row],[SALES]]*sales_data_sample3[[#This Row],[PROFIT MARGIN]]</f>
        <v>275.108926</v>
      </c>
      <c r="G69" s="14" t="str">
        <f>IF(sales_data_sample3[[#This Row],[STATUS]] &lt;&gt;"Cancelled","7,31%","0")</f>
        <v>7,31%</v>
      </c>
      <c r="H69" s="4">
        <v>37669</v>
      </c>
      <c r="I69" t="s">
        <v>28</v>
      </c>
      <c r="J69">
        <f>ROUNDUP(MONTH(sales_data_sample3[[#This Row],[ORDER DATE]])/3,0)</f>
        <v>1</v>
      </c>
      <c r="K69" t="str">
        <f>TEXT(sales_data_sample3[[#This Row],[ORDER DATE]],"[$-409]mmmm")</f>
        <v>February</v>
      </c>
      <c r="L69">
        <f>YEAR(sales_data_sample3[[#This Row],[ORDER DATE]])</f>
        <v>2003</v>
      </c>
      <c r="M69" t="s">
        <v>1502</v>
      </c>
      <c r="N69">
        <v>99</v>
      </c>
      <c r="O69" t="s">
        <v>4433</v>
      </c>
      <c r="P69" t="s">
        <v>1369</v>
      </c>
      <c r="Q69" t="s">
        <v>1370</v>
      </c>
      <c r="R69" t="s">
        <v>1371</v>
      </c>
      <c r="S69" t="s">
        <v>4804</v>
      </c>
      <c r="T69" t="s">
        <v>1372</v>
      </c>
      <c r="U69" t="s">
        <v>4804</v>
      </c>
      <c r="V69" t="s">
        <v>1373</v>
      </c>
      <c r="W69" t="s">
        <v>396</v>
      </c>
      <c r="X69" t="s">
        <v>52</v>
      </c>
      <c r="Y69" t="s">
        <v>1374</v>
      </c>
      <c r="Z69" t="s">
        <v>1375</v>
      </c>
      <c r="AA69" t="s">
        <v>65</v>
      </c>
    </row>
    <row r="70" spans="1:27" x14ac:dyDescent="0.25">
      <c r="A70" s="1">
        <v>10106</v>
      </c>
      <c r="B70" s="1">
        <v>32</v>
      </c>
      <c r="C70" s="8">
        <v>100</v>
      </c>
      <c r="D70" s="1">
        <v>1</v>
      </c>
      <c r="E70" s="7">
        <v>3986.56</v>
      </c>
      <c r="F70" s="7">
        <f>sales_data_sample3[[#This Row],[SALES]]*sales_data_sample3[[#This Row],[PROFIT MARGIN]]</f>
        <v>291.41753599999998</v>
      </c>
      <c r="G70" s="14" t="str">
        <f>IF(sales_data_sample3[[#This Row],[STATUS]] &lt;&gt;"Cancelled","7,31%","0")</f>
        <v>7,31%</v>
      </c>
      <c r="H70" s="4">
        <v>37669</v>
      </c>
      <c r="I70" t="s">
        <v>28</v>
      </c>
      <c r="J70">
        <f>ROUNDUP(MONTH(sales_data_sample3[[#This Row],[ORDER DATE]])/3,0)</f>
        <v>1</v>
      </c>
      <c r="K70" t="str">
        <f>TEXT(sales_data_sample3[[#This Row],[ORDER DATE]],"[$-409]mmmm")</f>
        <v>February</v>
      </c>
      <c r="L70">
        <f>YEAR(sales_data_sample3[[#This Row],[ORDER DATE]])</f>
        <v>2003</v>
      </c>
      <c r="M70" t="s">
        <v>1502</v>
      </c>
      <c r="N70">
        <v>118</v>
      </c>
      <c r="O70" t="s">
        <v>4540</v>
      </c>
      <c r="P70" t="s">
        <v>1369</v>
      </c>
      <c r="Q70" t="s">
        <v>1370</v>
      </c>
      <c r="R70" t="s">
        <v>1371</v>
      </c>
      <c r="S70" t="s">
        <v>4804</v>
      </c>
      <c r="T70" t="s">
        <v>1372</v>
      </c>
      <c r="U70" t="s">
        <v>4804</v>
      </c>
      <c r="V70" t="s">
        <v>1373</v>
      </c>
      <c r="W70" t="s">
        <v>396</v>
      </c>
      <c r="X70" t="s">
        <v>52</v>
      </c>
      <c r="Y70" t="s">
        <v>1374</v>
      </c>
      <c r="Z70" t="s">
        <v>1375</v>
      </c>
      <c r="AA70" t="s">
        <v>65</v>
      </c>
    </row>
    <row r="71" spans="1:27" x14ac:dyDescent="0.25">
      <c r="A71" s="1">
        <v>10106</v>
      </c>
      <c r="B71" s="1">
        <v>44</v>
      </c>
      <c r="C71" s="8">
        <v>74.400000000000006</v>
      </c>
      <c r="D71" s="1">
        <v>8</v>
      </c>
      <c r="E71" s="7">
        <v>3273.6</v>
      </c>
      <c r="F71" s="7">
        <f>sales_data_sample3[[#This Row],[SALES]]*sales_data_sample3[[#This Row],[PROFIT MARGIN]]</f>
        <v>239.30015999999998</v>
      </c>
      <c r="G71" s="14" t="str">
        <f>IF(sales_data_sample3[[#This Row],[STATUS]] &lt;&gt;"Cancelled","7,31%","0")</f>
        <v>7,31%</v>
      </c>
      <c r="H71" s="4">
        <v>37669</v>
      </c>
      <c r="I71" t="s">
        <v>28</v>
      </c>
      <c r="J71">
        <f>ROUNDUP(MONTH(sales_data_sample3[[#This Row],[ORDER DATE]])/3,0)</f>
        <v>1</v>
      </c>
      <c r="K71" t="str">
        <f>TEXT(sales_data_sample3[[#This Row],[ORDER DATE]],"[$-409]mmmm")</f>
        <v>February</v>
      </c>
      <c r="L71">
        <f>YEAR(sales_data_sample3[[#This Row],[ORDER DATE]])</f>
        <v>2003</v>
      </c>
      <c r="M71" t="s">
        <v>1502</v>
      </c>
      <c r="N71">
        <v>80</v>
      </c>
      <c r="O71" t="s">
        <v>4572</v>
      </c>
      <c r="P71" t="s">
        <v>1369</v>
      </c>
      <c r="Q71" t="s">
        <v>1370</v>
      </c>
      <c r="R71" t="s">
        <v>1371</v>
      </c>
      <c r="S71" t="s">
        <v>4804</v>
      </c>
      <c r="T71" t="s">
        <v>1372</v>
      </c>
      <c r="U71" t="s">
        <v>4804</v>
      </c>
      <c r="V71" t="s">
        <v>1373</v>
      </c>
      <c r="W71" t="s">
        <v>396</v>
      </c>
      <c r="X71" t="s">
        <v>52</v>
      </c>
      <c r="Y71" t="s">
        <v>1374</v>
      </c>
      <c r="Z71" t="s">
        <v>1375</v>
      </c>
      <c r="AA71" t="s">
        <v>65</v>
      </c>
    </row>
    <row r="72" spans="1:27" x14ac:dyDescent="0.25">
      <c r="A72" s="1">
        <v>10106</v>
      </c>
      <c r="B72" s="1">
        <v>48</v>
      </c>
      <c r="C72" s="8">
        <v>61.44</v>
      </c>
      <c r="D72" s="1">
        <v>10</v>
      </c>
      <c r="E72" s="7">
        <v>2949.12</v>
      </c>
      <c r="F72" s="7">
        <f>sales_data_sample3[[#This Row],[SALES]]*sales_data_sample3[[#This Row],[PROFIT MARGIN]]</f>
        <v>215.58067199999999</v>
      </c>
      <c r="G72" s="14" t="str">
        <f>IF(sales_data_sample3[[#This Row],[STATUS]] &lt;&gt;"Cancelled","7,31%","0")</f>
        <v>7,31%</v>
      </c>
      <c r="H72" s="4">
        <v>37669</v>
      </c>
      <c r="I72" t="s">
        <v>28</v>
      </c>
      <c r="J72">
        <f>ROUNDUP(MONTH(sales_data_sample3[[#This Row],[ORDER DATE]])/3,0)</f>
        <v>1</v>
      </c>
      <c r="K72" t="str">
        <f>TEXT(sales_data_sample3[[#This Row],[ORDER DATE]],"[$-409]mmmm")</f>
        <v>February</v>
      </c>
      <c r="L72">
        <f>YEAR(sales_data_sample3[[#This Row],[ORDER DATE]])</f>
        <v>2003</v>
      </c>
      <c r="M72" t="s">
        <v>1502</v>
      </c>
      <c r="N72">
        <v>74</v>
      </c>
      <c r="O72" t="s">
        <v>4675</v>
      </c>
      <c r="P72" t="s">
        <v>1369</v>
      </c>
      <c r="Q72" t="s">
        <v>1370</v>
      </c>
      <c r="R72" t="s">
        <v>1371</v>
      </c>
      <c r="S72" t="s">
        <v>4804</v>
      </c>
      <c r="T72" t="s">
        <v>1372</v>
      </c>
      <c r="U72" t="s">
        <v>4804</v>
      </c>
      <c r="V72" t="s">
        <v>1373</v>
      </c>
      <c r="W72" t="s">
        <v>396</v>
      </c>
      <c r="X72" t="s">
        <v>52</v>
      </c>
      <c r="Y72" t="s">
        <v>1374</v>
      </c>
      <c r="Z72" t="s">
        <v>1375</v>
      </c>
      <c r="AA72" t="s">
        <v>42</v>
      </c>
    </row>
    <row r="73" spans="1:27" x14ac:dyDescent="0.25">
      <c r="A73" s="1">
        <v>10106</v>
      </c>
      <c r="B73" s="1">
        <v>48</v>
      </c>
      <c r="C73" s="8">
        <v>52.64</v>
      </c>
      <c r="D73" s="1">
        <v>15</v>
      </c>
      <c r="E73" s="7">
        <v>2526.7199999999998</v>
      </c>
      <c r="F73" s="7">
        <f>sales_data_sample3[[#This Row],[SALES]]*sales_data_sample3[[#This Row],[PROFIT MARGIN]]</f>
        <v>184.70323199999999</v>
      </c>
      <c r="G73" s="14" t="str">
        <f>IF(sales_data_sample3[[#This Row],[STATUS]] &lt;&gt;"Cancelled","7,31%","0")</f>
        <v>7,31%</v>
      </c>
      <c r="H73" s="4">
        <v>37669</v>
      </c>
      <c r="I73" t="s">
        <v>28</v>
      </c>
      <c r="J73">
        <f>ROUNDUP(MONTH(sales_data_sample3[[#This Row],[ORDER DATE]])/3,0)</f>
        <v>1</v>
      </c>
      <c r="K73" t="str">
        <f>TEXT(sales_data_sample3[[#This Row],[ORDER DATE]],"[$-409]mmmm")</f>
        <v>February</v>
      </c>
      <c r="L73">
        <f>YEAR(sales_data_sample3[[#This Row],[ORDER DATE]])</f>
        <v>2003</v>
      </c>
      <c r="M73" t="s">
        <v>1502</v>
      </c>
      <c r="N73">
        <v>49</v>
      </c>
      <c r="O73" t="s">
        <v>4719</v>
      </c>
      <c r="P73" t="s">
        <v>1369</v>
      </c>
      <c r="Q73" t="s">
        <v>1370</v>
      </c>
      <c r="R73" t="s">
        <v>1371</v>
      </c>
      <c r="S73" t="s">
        <v>4804</v>
      </c>
      <c r="T73" t="s">
        <v>1372</v>
      </c>
      <c r="U73" t="s">
        <v>4804</v>
      </c>
      <c r="V73" t="s">
        <v>1373</v>
      </c>
      <c r="W73" t="s">
        <v>396</v>
      </c>
      <c r="X73" t="s">
        <v>52</v>
      </c>
      <c r="Y73" t="s">
        <v>1374</v>
      </c>
      <c r="Z73" t="s">
        <v>1375</v>
      </c>
      <c r="AA73" t="s">
        <v>42</v>
      </c>
    </row>
    <row r="74" spans="1:27" x14ac:dyDescent="0.25">
      <c r="A74" s="1">
        <v>10107</v>
      </c>
      <c r="B74" s="1">
        <v>30</v>
      </c>
      <c r="C74" s="8">
        <v>95.7</v>
      </c>
      <c r="D74" s="1">
        <v>2</v>
      </c>
      <c r="E74" s="7">
        <f>sales_data_sample3[[#This Row],[PRICE EACH]]*sales_data_sample3[[#This Row],[QUANTITY ORDERED]]</f>
        <v>2871</v>
      </c>
      <c r="F74" s="7">
        <f>sales_data_sample3[[#This Row],[SALES]]*sales_data_sample3[[#This Row],[PROFIT MARGIN]]</f>
        <v>364.61700000000002</v>
      </c>
      <c r="G74" s="14" t="str">
        <f>IF(sales_data_sample3[[#This Row],[STATUS]] &lt;&gt;"Cancelled","12,70%","0")</f>
        <v>12,70%</v>
      </c>
      <c r="H74" s="4">
        <v>37676</v>
      </c>
      <c r="I74" t="s">
        <v>28</v>
      </c>
      <c r="J74">
        <f>ROUNDUP(MONTH(sales_data_sample3[[#This Row],[ORDER DATE]])/3,0)</f>
        <v>1</v>
      </c>
      <c r="K74" t="str">
        <f>TEXT(sales_data_sample3[[#This Row],[ORDER DATE]],"[$-409]mmmm")</f>
        <v>February</v>
      </c>
      <c r="L74">
        <f>YEAR(sales_data_sample3[[#This Row],[ORDER DATE]])</f>
        <v>2003</v>
      </c>
      <c r="M74" t="s">
        <v>29</v>
      </c>
      <c r="N74">
        <v>95</v>
      </c>
      <c r="O74" t="s">
        <v>30</v>
      </c>
      <c r="P74" t="s">
        <v>31</v>
      </c>
      <c r="Q74" t="s">
        <v>32</v>
      </c>
      <c r="R74" t="s">
        <v>33</v>
      </c>
      <c r="S74" t="s">
        <v>4804</v>
      </c>
      <c r="T74" t="s">
        <v>35</v>
      </c>
      <c r="U74" t="s">
        <v>36</v>
      </c>
      <c r="V74" t="s">
        <v>37</v>
      </c>
      <c r="W74" t="s">
        <v>38</v>
      </c>
      <c r="X74" t="s">
        <v>39</v>
      </c>
      <c r="Y74" t="s">
        <v>40</v>
      </c>
      <c r="Z74" t="s">
        <v>41</v>
      </c>
      <c r="AA74" t="s">
        <v>42</v>
      </c>
    </row>
    <row r="75" spans="1:27" x14ac:dyDescent="0.25">
      <c r="A75" s="1">
        <v>10107</v>
      </c>
      <c r="B75" s="1">
        <v>39</v>
      </c>
      <c r="C75" s="8">
        <v>99.91</v>
      </c>
      <c r="D75" s="1">
        <v>5</v>
      </c>
      <c r="E75" s="7">
        <v>3896.49</v>
      </c>
      <c r="F75" s="7">
        <f>sales_data_sample3[[#This Row],[SALES]]*sales_data_sample3[[#This Row],[PROFIT MARGIN]]</f>
        <v>494.85422999999997</v>
      </c>
      <c r="G75" s="14" t="str">
        <f>IF(sales_data_sample3[[#This Row],[STATUS]] &lt;&gt;"Cancelled","12,70%","0")</f>
        <v>12,70%</v>
      </c>
      <c r="H75" s="4">
        <v>37676</v>
      </c>
      <c r="I75" t="s">
        <v>28</v>
      </c>
      <c r="J75">
        <f>ROUNDUP(MONTH(sales_data_sample3[[#This Row],[ORDER DATE]])/3,0)</f>
        <v>1</v>
      </c>
      <c r="K75" t="str">
        <f>TEXT(sales_data_sample3[[#This Row],[ORDER DATE]],"[$-409]mmmm")</f>
        <v>February</v>
      </c>
      <c r="L75">
        <f>YEAR(sales_data_sample3[[#This Row],[ORDER DATE]])</f>
        <v>2003</v>
      </c>
      <c r="M75" t="s">
        <v>29</v>
      </c>
      <c r="N75">
        <v>118</v>
      </c>
      <c r="O75" t="s">
        <v>471</v>
      </c>
      <c r="P75" t="s">
        <v>31</v>
      </c>
      <c r="Q75" t="s">
        <v>32</v>
      </c>
      <c r="R75" t="s">
        <v>33</v>
      </c>
      <c r="S75" t="s">
        <v>4804</v>
      </c>
      <c r="T75" t="s">
        <v>35</v>
      </c>
      <c r="U75" t="s">
        <v>36</v>
      </c>
      <c r="V75" t="s">
        <v>37</v>
      </c>
      <c r="W75" t="s">
        <v>38</v>
      </c>
      <c r="X75" t="s">
        <v>39</v>
      </c>
      <c r="Y75" t="s">
        <v>40</v>
      </c>
      <c r="Z75" t="s">
        <v>41</v>
      </c>
      <c r="AA75" t="s">
        <v>65</v>
      </c>
    </row>
    <row r="76" spans="1:27" x14ac:dyDescent="0.25">
      <c r="A76" s="1">
        <v>10107</v>
      </c>
      <c r="B76" s="1">
        <v>27</v>
      </c>
      <c r="C76" s="8">
        <v>100</v>
      </c>
      <c r="D76" s="1">
        <v>4</v>
      </c>
      <c r="E76" s="7">
        <v>6065.55</v>
      </c>
      <c r="F76" s="7">
        <f>sales_data_sample3[[#This Row],[SALES]]*sales_data_sample3[[#This Row],[PROFIT MARGIN]]</f>
        <v>770.32485000000008</v>
      </c>
      <c r="G76" s="14" t="str">
        <f>IF(sales_data_sample3[[#This Row],[STATUS]] &lt;&gt;"Cancelled","12,70%","0")</f>
        <v>12,70%</v>
      </c>
      <c r="H76" s="4">
        <v>37676</v>
      </c>
      <c r="I76" t="s">
        <v>28</v>
      </c>
      <c r="J76">
        <f>ROUNDUP(MONTH(sales_data_sample3[[#This Row],[ORDER DATE]])/3,0)</f>
        <v>1</v>
      </c>
      <c r="K76" t="str">
        <f>TEXT(sales_data_sample3[[#This Row],[ORDER DATE]],"[$-409]mmmm")</f>
        <v>February</v>
      </c>
      <c r="L76">
        <f>YEAR(sales_data_sample3[[#This Row],[ORDER DATE]])</f>
        <v>2003</v>
      </c>
      <c r="M76" t="s">
        <v>29</v>
      </c>
      <c r="N76">
        <v>193</v>
      </c>
      <c r="O76" t="s">
        <v>530</v>
      </c>
      <c r="P76" t="s">
        <v>31</v>
      </c>
      <c r="Q76" t="s">
        <v>32</v>
      </c>
      <c r="R76" t="s">
        <v>33</v>
      </c>
      <c r="S76" t="s">
        <v>4804</v>
      </c>
      <c r="T76" t="s">
        <v>35</v>
      </c>
      <c r="U76" t="s">
        <v>36</v>
      </c>
      <c r="V76" t="s">
        <v>37</v>
      </c>
      <c r="W76" t="s">
        <v>38</v>
      </c>
      <c r="X76" t="s">
        <v>39</v>
      </c>
      <c r="Y76" t="s">
        <v>40</v>
      </c>
      <c r="Z76" t="s">
        <v>41</v>
      </c>
      <c r="AA76" t="s">
        <v>65</v>
      </c>
    </row>
    <row r="77" spans="1:27" x14ac:dyDescent="0.25">
      <c r="A77" s="1">
        <v>10107</v>
      </c>
      <c r="B77" s="1">
        <v>21</v>
      </c>
      <c r="C77" s="8">
        <v>100</v>
      </c>
      <c r="D77" s="1">
        <v>1</v>
      </c>
      <c r="E77" s="7">
        <v>3036.6</v>
      </c>
      <c r="F77" s="7">
        <f>sales_data_sample3[[#This Row],[SALES]]*sales_data_sample3[[#This Row],[PROFIT MARGIN]]</f>
        <v>385.64819999999997</v>
      </c>
      <c r="G77" s="14">
        <v>0.127</v>
      </c>
      <c r="H77" s="4">
        <v>37676</v>
      </c>
      <c r="I77" t="s">
        <v>28</v>
      </c>
      <c r="J77">
        <f>ROUNDUP(MONTH(sales_data_sample3[[#This Row],[ORDER DATE]])/3,0)</f>
        <v>1</v>
      </c>
      <c r="K77" t="str">
        <f>TEXT(sales_data_sample3[[#This Row],[ORDER DATE]],"[$-409]mmmm")</f>
        <v>February</v>
      </c>
      <c r="L77">
        <f>YEAR(sales_data_sample3[[#This Row],[ORDER DATE]])</f>
        <v>2003</v>
      </c>
      <c r="M77" t="s">
        <v>29</v>
      </c>
      <c r="N77">
        <v>150</v>
      </c>
      <c r="O77" t="s">
        <v>991</v>
      </c>
      <c r="P77" t="s">
        <v>31</v>
      </c>
      <c r="Q77" t="s">
        <v>32</v>
      </c>
      <c r="R77" t="s">
        <v>33</v>
      </c>
      <c r="S77" t="s">
        <v>4804</v>
      </c>
      <c r="T77" t="s">
        <v>35</v>
      </c>
      <c r="U77" t="s">
        <v>36</v>
      </c>
      <c r="V77" t="s">
        <v>37</v>
      </c>
      <c r="W77" t="s">
        <v>38</v>
      </c>
      <c r="X77" t="s">
        <v>39</v>
      </c>
      <c r="Y77" t="s">
        <v>40</v>
      </c>
      <c r="Z77" t="s">
        <v>41</v>
      </c>
      <c r="AA77" t="s">
        <v>65</v>
      </c>
    </row>
    <row r="78" spans="1:27" x14ac:dyDescent="0.25">
      <c r="A78" s="1">
        <v>10107</v>
      </c>
      <c r="B78" s="1">
        <v>29</v>
      </c>
      <c r="C78" s="8">
        <v>70.87</v>
      </c>
      <c r="D78" s="1">
        <v>6</v>
      </c>
      <c r="E78" s="7">
        <v>2055.23</v>
      </c>
      <c r="F78" s="7">
        <f>sales_data_sample3[[#This Row],[SALES]]*sales_data_sample3[[#This Row],[PROFIT MARGIN]]</f>
        <v>261.01420999999999</v>
      </c>
      <c r="G78" s="14">
        <v>0.127</v>
      </c>
      <c r="H78" s="4">
        <v>37676</v>
      </c>
      <c r="I78" t="s">
        <v>28</v>
      </c>
      <c r="J78">
        <f>ROUNDUP(MONTH(sales_data_sample3[[#This Row],[ORDER DATE]])/3,0)</f>
        <v>1</v>
      </c>
      <c r="K78" t="str">
        <f>TEXT(sales_data_sample3[[#This Row],[ORDER DATE]],"[$-409]mmmm")</f>
        <v>February</v>
      </c>
      <c r="L78">
        <f>YEAR(sales_data_sample3[[#This Row],[ORDER DATE]])</f>
        <v>2003</v>
      </c>
      <c r="M78" t="s">
        <v>29</v>
      </c>
      <c r="N78">
        <v>60</v>
      </c>
      <c r="O78" t="s">
        <v>1884</v>
      </c>
      <c r="P78" t="s">
        <v>31</v>
      </c>
      <c r="Q78" t="s">
        <v>32</v>
      </c>
      <c r="R78" t="s">
        <v>33</v>
      </c>
      <c r="S78" t="s">
        <v>4804</v>
      </c>
      <c r="T78" t="s">
        <v>35</v>
      </c>
      <c r="U78" t="s">
        <v>36</v>
      </c>
      <c r="V78" t="s">
        <v>37</v>
      </c>
      <c r="W78" t="s">
        <v>38</v>
      </c>
      <c r="X78" t="s">
        <v>39</v>
      </c>
      <c r="Y78" t="s">
        <v>40</v>
      </c>
      <c r="Z78" t="s">
        <v>41</v>
      </c>
      <c r="AA78" t="s">
        <v>42</v>
      </c>
    </row>
    <row r="79" spans="1:27" x14ac:dyDescent="0.25">
      <c r="A79" s="1">
        <v>10107</v>
      </c>
      <c r="B79" s="1">
        <v>25</v>
      </c>
      <c r="C79" s="8">
        <v>100</v>
      </c>
      <c r="D79" s="1">
        <v>3</v>
      </c>
      <c r="E79" s="7">
        <v>2845.75</v>
      </c>
      <c r="F79" s="7">
        <f>sales_data_sample3[[#This Row],[SALES]]*sales_data_sample3[[#This Row],[PROFIT MARGIN]]</f>
        <v>361.41025000000002</v>
      </c>
      <c r="G79" s="14">
        <v>0.127</v>
      </c>
      <c r="H79" s="4">
        <v>37676</v>
      </c>
      <c r="I79" t="s">
        <v>28</v>
      </c>
      <c r="J79">
        <f>ROUNDUP(MONTH(sales_data_sample3[[#This Row],[ORDER DATE]])/3,0)</f>
        <v>1</v>
      </c>
      <c r="K79" t="str">
        <f>TEXT(sales_data_sample3[[#This Row],[ORDER DATE]],"[$-409]mmmm")</f>
        <v>February</v>
      </c>
      <c r="L79">
        <f>YEAR(sales_data_sample3[[#This Row],[ORDER DATE]])</f>
        <v>2003</v>
      </c>
      <c r="M79" t="s">
        <v>29</v>
      </c>
      <c r="N79">
        <v>112</v>
      </c>
      <c r="O79" t="s">
        <v>2822</v>
      </c>
      <c r="P79" t="s">
        <v>31</v>
      </c>
      <c r="Q79" t="s">
        <v>32</v>
      </c>
      <c r="R79" t="s">
        <v>33</v>
      </c>
      <c r="S79" t="s">
        <v>4804</v>
      </c>
      <c r="T79" t="s">
        <v>35</v>
      </c>
      <c r="U79" t="s">
        <v>36</v>
      </c>
      <c r="V79" t="s">
        <v>37</v>
      </c>
      <c r="W79" t="s">
        <v>38</v>
      </c>
      <c r="X79" t="s">
        <v>39</v>
      </c>
      <c r="Y79" t="s">
        <v>40</v>
      </c>
      <c r="Z79" t="s">
        <v>41</v>
      </c>
      <c r="AA79" t="s">
        <v>42</v>
      </c>
    </row>
    <row r="80" spans="1:27" x14ac:dyDescent="0.25">
      <c r="A80" s="1">
        <v>10107</v>
      </c>
      <c r="B80" s="1">
        <v>38</v>
      </c>
      <c r="C80" s="8">
        <v>83.03</v>
      </c>
      <c r="D80" s="1">
        <v>7</v>
      </c>
      <c r="E80" s="7">
        <v>3155.14</v>
      </c>
      <c r="F80" s="7">
        <f>sales_data_sample3[[#This Row],[SALES]]*sales_data_sample3[[#This Row],[PROFIT MARGIN]]</f>
        <v>400.70277999999996</v>
      </c>
      <c r="G80" s="14">
        <v>0.127</v>
      </c>
      <c r="H80" s="4">
        <v>37676</v>
      </c>
      <c r="I80" t="s">
        <v>28</v>
      </c>
      <c r="J80">
        <f>ROUNDUP(MONTH(sales_data_sample3[[#This Row],[ORDER DATE]])/3,0)</f>
        <v>1</v>
      </c>
      <c r="K80" t="str">
        <f>TEXT(sales_data_sample3[[#This Row],[ORDER DATE]],"[$-409]mmmm")</f>
        <v>February</v>
      </c>
      <c r="L80">
        <f>YEAR(sales_data_sample3[[#This Row],[ORDER DATE]])</f>
        <v>2003</v>
      </c>
      <c r="M80" t="s">
        <v>29</v>
      </c>
      <c r="N80">
        <v>76</v>
      </c>
      <c r="O80" t="s">
        <v>2965</v>
      </c>
      <c r="P80" t="s">
        <v>31</v>
      </c>
      <c r="Q80" t="s">
        <v>32</v>
      </c>
      <c r="R80" t="s">
        <v>33</v>
      </c>
      <c r="S80" t="s">
        <v>4804</v>
      </c>
      <c r="T80" t="s">
        <v>35</v>
      </c>
      <c r="U80" t="s">
        <v>36</v>
      </c>
      <c r="V80" t="s">
        <v>37</v>
      </c>
      <c r="W80" t="s">
        <v>38</v>
      </c>
      <c r="X80" t="s">
        <v>39</v>
      </c>
      <c r="Y80" t="s">
        <v>40</v>
      </c>
      <c r="Z80" t="s">
        <v>41</v>
      </c>
      <c r="AA80" t="s">
        <v>65</v>
      </c>
    </row>
    <row r="81" spans="1:27" x14ac:dyDescent="0.25">
      <c r="A81" s="1">
        <v>10107</v>
      </c>
      <c r="B81" s="1">
        <v>20</v>
      </c>
      <c r="C81" s="8">
        <v>92.9</v>
      </c>
      <c r="D81" s="1">
        <v>8</v>
      </c>
      <c r="E81" s="7">
        <v>1858</v>
      </c>
      <c r="F81" s="7">
        <f>sales_data_sample3[[#This Row],[SALES]]*sales_data_sample3[[#This Row],[PROFIT MARGIN]]</f>
        <v>235.96600000000001</v>
      </c>
      <c r="G81" s="14">
        <v>0.127</v>
      </c>
      <c r="H81" s="4">
        <v>37676</v>
      </c>
      <c r="I81" t="s">
        <v>28</v>
      </c>
      <c r="J81">
        <f>ROUNDUP(MONTH(sales_data_sample3[[#This Row],[ORDER DATE]])/3,0)</f>
        <v>1</v>
      </c>
      <c r="K81" t="str">
        <f>TEXT(sales_data_sample3[[#This Row],[ORDER DATE]],"[$-409]mmmm")</f>
        <v>February</v>
      </c>
      <c r="L81">
        <f>YEAR(sales_data_sample3[[#This Row],[ORDER DATE]])</f>
        <v>2003</v>
      </c>
      <c r="M81" t="s">
        <v>29</v>
      </c>
      <c r="N81">
        <v>99</v>
      </c>
      <c r="O81" t="s">
        <v>3872</v>
      </c>
      <c r="P81" t="s">
        <v>31</v>
      </c>
      <c r="Q81" t="s">
        <v>32</v>
      </c>
      <c r="R81" t="s">
        <v>33</v>
      </c>
      <c r="S81" t="s">
        <v>4804</v>
      </c>
      <c r="T81" t="s">
        <v>35</v>
      </c>
      <c r="U81" t="s">
        <v>36</v>
      </c>
      <c r="V81" t="s">
        <v>37</v>
      </c>
      <c r="W81" t="s">
        <v>38</v>
      </c>
      <c r="X81" t="s">
        <v>39</v>
      </c>
      <c r="Y81" t="s">
        <v>40</v>
      </c>
      <c r="Z81" t="s">
        <v>41</v>
      </c>
      <c r="AA81" t="s">
        <v>42</v>
      </c>
    </row>
    <row r="82" spans="1:27" x14ac:dyDescent="0.25">
      <c r="A82" s="1">
        <v>10108</v>
      </c>
      <c r="B82" s="1">
        <v>33</v>
      </c>
      <c r="C82" s="8">
        <v>100</v>
      </c>
      <c r="D82" s="1">
        <v>6</v>
      </c>
      <c r="E82" s="7">
        <v>5265.15</v>
      </c>
      <c r="F82" s="7">
        <f>sales_data_sample3[[#This Row],[SALES]]*sales_data_sample3[[#This Row],[PROFIT MARGIN]]</f>
        <v>1310.4958349999999</v>
      </c>
      <c r="G82" s="14" t="str">
        <f>IF(sales_data_sample3[[#This Row],[STATUS]] &lt;&gt;"Cancelled","24,89%","0")</f>
        <v>24,89%</v>
      </c>
      <c r="H82" s="4">
        <v>37683</v>
      </c>
      <c r="I82" t="s">
        <v>28</v>
      </c>
      <c r="J82">
        <f>ROUNDUP(MONTH(sales_data_sample3[[#This Row],[ORDER DATE]])/3,0)</f>
        <v>1</v>
      </c>
      <c r="K82" t="str">
        <f>TEXT(sales_data_sample3[[#This Row],[ORDER DATE]],"[$-409]mmmm")</f>
        <v>March</v>
      </c>
      <c r="L82">
        <f>YEAR(sales_data_sample3[[#This Row],[ORDER DATE]])</f>
        <v>2003</v>
      </c>
      <c r="M82" t="s">
        <v>278</v>
      </c>
      <c r="N82">
        <v>194</v>
      </c>
      <c r="O82" t="s">
        <v>776</v>
      </c>
      <c r="P82" t="s">
        <v>777</v>
      </c>
      <c r="Q82" t="s">
        <v>778</v>
      </c>
      <c r="R82" t="s">
        <v>779</v>
      </c>
      <c r="S82" t="s">
        <v>4804</v>
      </c>
      <c r="T82" t="s">
        <v>780</v>
      </c>
      <c r="U82" t="s">
        <v>4804</v>
      </c>
      <c r="V82" t="s">
        <v>781</v>
      </c>
      <c r="W82" t="s">
        <v>782</v>
      </c>
      <c r="X82" t="s">
        <v>307</v>
      </c>
      <c r="Y82" t="s">
        <v>783</v>
      </c>
      <c r="Z82" t="s">
        <v>784</v>
      </c>
      <c r="AA82" t="s">
        <v>65</v>
      </c>
    </row>
    <row r="83" spans="1:27" x14ac:dyDescent="0.25">
      <c r="A83" s="1">
        <v>10108</v>
      </c>
      <c r="B83" s="1">
        <v>45</v>
      </c>
      <c r="C83" s="8">
        <v>100</v>
      </c>
      <c r="D83" s="1">
        <v>4</v>
      </c>
      <c r="E83" s="7">
        <v>6130.35</v>
      </c>
      <c r="F83" s="7">
        <f>sales_data_sample3[[#This Row],[SALES]]*sales_data_sample3[[#This Row],[PROFIT MARGIN]]</f>
        <v>1525.8441150000001</v>
      </c>
      <c r="G83" s="14" t="str">
        <f>IF(sales_data_sample3[[#This Row],[STATUS]] &lt;&gt;"Cancelled","24,89%","0")</f>
        <v>24,89%</v>
      </c>
      <c r="H83" s="4">
        <v>37683</v>
      </c>
      <c r="I83" t="s">
        <v>28</v>
      </c>
      <c r="J83">
        <f>ROUNDUP(MONTH(sales_data_sample3[[#This Row],[ORDER DATE]])/3,0)</f>
        <v>1</v>
      </c>
      <c r="K83" t="str">
        <f>TEXT(sales_data_sample3[[#This Row],[ORDER DATE]],"[$-409]mmmm")</f>
        <v>March</v>
      </c>
      <c r="L83">
        <f>YEAR(sales_data_sample3[[#This Row],[ORDER DATE]])</f>
        <v>2003</v>
      </c>
      <c r="M83" t="s">
        <v>278</v>
      </c>
      <c r="N83">
        <v>117</v>
      </c>
      <c r="O83" t="s">
        <v>1057</v>
      </c>
      <c r="P83" t="s">
        <v>777</v>
      </c>
      <c r="Q83" t="s">
        <v>778</v>
      </c>
      <c r="R83" t="s">
        <v>779</v>
      </c>
      <c r="S83" t="s">
        <v>4804</v>
      </c>
      <c r="T83" t="s">
        <v>780</v>
      </c>
      <c r="U83" t="s">
        <v>4804</v>
      </c>
      <c r="V83" t="s">
        <v>781</v>
      </c>
      <c r="W83" t="s">
        <v>782</v>
      </c>
      <c r="X83" t="s">
        <v>307</v>
      </c>
      <c r="Y83" t="s">
        <v>783</v>
      </c>
      <c r="Z83" t="s">
        <v>784</v>
      </c>
      <c r="AA83" t="s">
        <v>65</v>
      </c>
    </row>
    <row r="84" spans="1:27" x14ac:dyDescent="0.25">
      <c r="A84" s="1">
        <v>10108</v>
      </c>
      <c r="B84" s="1">
        <v>39</v>
      </c>
      <c r="C84" s="8">
        <v>89.38</v>
      </c>
      <c r="D84" s="1">
        <v>7</v>
      </c>
      <c r="E84" s="7">
        <v>3485.82</v>
      </c>
      <c r="F84" s="7">
        <f>sales_data_sample3[[#This Row],[SALES]]*sales_data_sample3[[#This Row],[PROFIT MARGIN]]</f>
        <v>867.62059800000009</v>
      </c>
      <c r="G84" s="14" t="str">
        <f>IF(sales_data_sample3[[#This Row],[STATUS]] &lt;&gt;"Cancelled","24,89%","0")</f>
        <v>24,89%</v>
      </c>
      <c r="H84" s="4">
        <v>37683</v>
      </c>
      <c r="I84" t="s">
        <v>28</v>
      </c>
      <c r="J84">
        <f>ROUNDUP(MONTH(sales_data_sample3[[#This Row],[ORDER DATE]])/3,0)</f>
        <v>1</v>
      </c>
      <c r="K84" t="str">
        <f>TEXT(sales_data_sample3[[#This Row],[ORDER DATE]],"[$-409]mmmm")</f>
        <v>March</v>
      </c>
      <c r="L84">
        <f>YEAR(sales_data_sample3[[#This Row],[ORDER DATE]])</f>
        <v>2003</v>
      </c>
      <c r="M84" t="s">
        <v>278</v>
      </c>
      <c r="N84">
        <v>79</v>
      </c>
      <c r="O84" t="s">
        <v>1128</v>
      </c>
      <c r="P84" t="s">
        <v>777</v>
      </c>
      <c r="Q84" t="s">
        <v>778</v>
      </c>
      <c r="R84" t="s">
        <v>779</v>
      </c>
      <c r="S84" t="s">
        <v>4804</v>
      </c>
      <c r="T84" t="s">
        <v>780</v>
      </c>
      <c r="U84" t="s">
        <v>4804</v>
      </c>
      <c r="V84" t="s">
        <v>781</v>
      </c>
      <c r="W84" t="s">
        <v>782</v>
      </c>
      <c r="X84" t="s">
        <v>307</v>
      </c>
      <c r="Y84" t="s">
        <v>783</v>
      </c>
      <c r="Z84" t="s">
        <v>784</v>
      </c>
      <c r="AA84" t="s">
        <v>65</v>
      </c>
    </row>
    <row r="85" spans="1:27" x14ac:dyDescent="0.25">
      <c r="A85" s="1">
        <v>10108</v>
      </c>
      <c r="B85" s="1">
        <v>36</v>
      </c>
      <c r="C85" s="8">
        <v>100</v>
      </c>
      <c r="D85" s="1">
        <v>3</v>
      </c>
      <c r="E85" s="7">
        <v>3731.04</v>
      </c>
      <c r="F85" s="7">
        <f>sales_data_sample3[[#This Row],[SALES]]*sales_data_sample3[[#This Row],[PROFIT MARGIN]]</f>
        <v>928.65585600000009</v>
      </c>
      <c r="G85" s="14" t="str">
        <f>IF(sales_data_sample3[[#This Row],[STATUS]] &lt;&gt;"Cancelled","24,89%","0")</f>
        <v>24,89%</v>
      </c>
      <c r="H85" s="4">
        <v>37683</v>
      </c>
      <c r="I85" t="s">
        <v>28</v>
      </c>
      <c r="J85">
        <f>ROUNDUP(MONTH(sales_data_sample3[[#This Row],[ORDER DATE]])/3,0)</f>
        <v>1</v>
      </c>
      <c r="K85" t="str">
        <f>TEXT(sales_data_sample3[[#This Row],[ORDER DATE]],"[$-409]mmmm")</f>
        <v>March</v>
      </c>
      <c r="L85">
        <f>YEAR(sales_data_sample3[[#This Row],[ORDER DATE]])</f>
        <v>2003</v>
      </c>
      <c r="M85" t="s">
        <v>278</v>
      </c>
      <c r="N85">
        <v>115</v>
      </c>
      <c r="O85" t="s">
        <v>1223</v>
      </c>
      <c r="P85" t="s">
        <v>777</v>
      </c>
      <c r="Q85" t="s">
        <v>778</v>
      </c>
      <c r="R85" t="s">
        <v>779</v>
      </c>
      <c r="S85" t="s">
        <v>4804</v>
      </c>
      <c r="T85" t="s">
        <v>780</v>
      </c>
      <c r="U85" t="s">
        <v>4804</v>
      </c>
      <c r="V85" t="s">
        <v>781</v>
      </c>
      <c r="W85" t="s">
        <v>782</v>
      </c>
      <c r="X85" t="s">
        <v>307</v>
      </c>
      <c r="Y85" t="s">
        <v>783</v>
      </c>
      <c r="Z85" t="s">
        <v>784</v>
      </c>
      <c r="AA85" t="s">
        <v>65</v>
      </c>
    </row>
    <row r="86" spans="1:27" x14ac:dyDescent="0.25">
      <c r="A86" s="1">
        <v>10108</v>
      </c>
      <c r="B86" s="1">
        <v>38</v>
      </c>
      <c r="C86" s="8">
        <v>82.39</v>
      </c>
      <c r="D86" s="1">
        <v>2</v>
      </c>
      <c r="E86" s="7">
        <v>3130.82</v>
      </c>
      <c r="F86" s="7">
        <f>sales_data_sample3[[#This Row],[SALES]]*sales_data_sample3[[#This Row],[PROFIT MARGIN]]</f>
        <v>779.26109800000006</v>
      </c>
      <c r="G86" s="14" t="str">
        <f>IF(sales_data_sample3[[#This Row],[STATUS]] &lt;&gt;"Cancelled","24,89%","0")</f>
        <v>24,89%</v>
      </c>
      <c r="H86" s="4">
        <v>37683</v>
      </c>
      <c r="I86" t="s">
        <v>28</v>
      </c>
      <c r="J86">
        <f>ROUNDUP(MONTH(sales_data_sample3[[#This Row],[ORDER DATE]])/3,0)</f>
        <v>1</v>
      </c>
      <c r="K86" t="str">
        <f>TEXT(sales_data_sample3[[#This Row],[ORDER DATE]],"[$-409]mmmm")</f>
        <v>March</v>
      </c>
      <c r="L86">
        <f>YEAR(sales_data_sample3[[#This Row],[ORDER DATE]])</f>
        <v>2003</v>
      </c>
      <c r="M86" t="s">
        <v>278</v>
      </c>
      <c r="N86">
        <v>77</v>
      </c>
      <c r="O86" t="s">
        <v>1592</v>
      </c>
      <c r="P86" t="s">
        <v>777</v>
      </c>
      <c r="Q86" t="s">
        <v>778</v>
      </c>
      <c r="R86" t="s">
        <v>779</v>
      </c>
      <c r="S86" t="s">
        <v>4804</v>
      </c>
      <c r="T86" t="s">
        <v>780</v>
      </c>
      <c r="U86" t="s">
        <v>4804</v>
      </c>
      <c r="V86" t="s">
        <v>781</v>
      </c>
      <c r="W86" t="s">
        <v>782</v>
      </c>
      <c r="X86" t="s">
        <v>307</v>
      </c>
      <c r="Y86" t="s">
        <v>783</v>
      </c>
      <c r="Z86" t="s">
        <v>784</v>
      </c>
      <c r="AA86" t="s">
        <v>65</v>
      </c>
    </row>
    <row r="87" spans="1:27" x14ac:dyDescent="0.25">
      <c r="A87" s="1">
        <v>10108</v>
      </c>
      <c r="B87" s="1">
        <v>26</v>
      </c>
      <c r="C87" s="8">
        <v>68.349999999999994</v>
      </c>
      <c r="D87" s="1">
        <v>9</v>
      </c>
      <c r="E87" s="7">
        <v>1777.1</v>
      </c>
      <c r="F87" s="7">
        <f>sales_data_sample3[[#This Row],[SALES]]*sales_data_sample3[[#This Row],[PROFIT MARGIN]]</f>
        <v>442.32018999999997</v>
      </c>
      <c r="G87" s="14" t="str">
        <f>IF(sales_data_sample3[[#This Row],[STATUS]] &lt;&gt;"Cancelled","24,89%","0")</f>
        <v>24,89%</v>
      </c>
      <c r="H87" s="4">
        <v>37683</v>
      </c>
      <c r="I87" t="s">
        <v>28</v>
      </c>
      <c r="J87">
        <f>ROUNDUP(MONTH(sales_data_sample3[[#This Row],[ORDER DATE]])/3,0)</f>
        <v>1</v>
      </c>
      <c r="K87" t="str">
        <f>TEXT(sales_data_sample3[[#This Row],[ORDER DATE]],"[$-409]mmmm")</f>
        <v>March</v>
      </c>
      <c r="L87">
        <f>YEAR(sales_data_sample3[[#This Row],[ORDER DATE]])</f>
        <v>2003</v>
      </c>
      <c r="M87" t="s">
        <v>278</v>
      </c>
      <c r="N87">
        <v>80</v>
      </c>
      <c r="O87" t="s">
        <v>2283</v>
      </c>
      <c r="P87" t="s">
        <v>777</v>
      </c>
      <c r="Q87" t="s">
        <v>778</v>
      </c>
      <c r="R87" t="s">
        <v>779</v>
      </c>
      <c r="S87" t="s">
        <v>4804</v>
      </c>
      <c r="T87" t="s">
        <v>780</v>
      </c>
      <c r="U87" t="s">
        <v>4804</v>
      </c>
      <c r="V87" t="s">
        <v>781</v>
      </c>
      <c r="W87" t="s">
        <v>782</v>
      </c>
      <c r="X87" t="s">
        <v>307</v>
      </c>
      <c r="Y87" t="s">
        <v>783</v>
      </c>
      <c r="Z87" t="s">
        <v>784</v>
      </c>
      <c r="AA87" t="s">
        <v>42</v>
      </c>
    </row>
    <row r="88" spans="1:27" x14ac:dyDescent="0.25">
      <c r="A88" s="1">
        <v>10108</v>
      </c>
      <c r="B88" s="1">
        <v>29</v>
      </c>
      <c r="C88" s="8">
        <v>100</v>
      </c>
      <c r="D88" s="1">
        <v>8</v>
      </c>
      <c r="E88" s="7">
        <v>4049.56</v>
      </c>
      <c r="F88" s="7">
        <f>sales_data_sample3[[#This Row],[SALES]]*sales_data_sample3[[#This Row],[PROFIT MARGIN]]</f>
        <v>1007.935484</v>
      </c>
      <c r="G88" s="14" t="str">
        <f>IF(sales_data_sample3[[#This Row],[STATUS]] &lt;&gt;"Cancelled","24,89%","0")</f>
        <v>24,89%</v>
      </c>
      <c r="H88" s="4">
        <v>37683</v>
      </c>
      <c r="I88" t="s">
        <v>28</v>
      </c>
      <c r="J88">
        <f>ROUNDUP(MONTH(sales_data_sample3[[#This Row],[ORDER DATE]])/3,0)</f>
        <v>1</v>
      </c>
      <c r="K88" t="str">
        <f>TEXT(sales_data_sample3[[#This Row],[ORDER DATE]],"[$-409]mmmm")</f>
        <v>March</v>
      </c>
      <c r="L88">
        <f>YEAR(sales_data_sample3[[#This Row],[ORDER DATE]])</f>
        <v>2003</v>
      </c>
      <c r="M88" t="s">
        <v>278</v>
      </c>
      <c r="N88">
        <v>146</v>
      </c>
      <c r="O88" t="s">
        <v>2364</v>
      </c>
      <c r="P88" t="s">
        <v>777</v>
      </c>
      <c r="Q88" t="s">
        <v>778</v>
      </c>
      <c r="R88" t="s">
        <v>779</v>
      </c>
      <c r="S88" t="s">
        <v>4804</v>
      </c>
      <c r="T88" t="s">
        <v>780</v>
      </c>
      <c r="U88" t="s">
        <v>4804</v>
      </c>
      <c r="V88" t="s">
        <v>781</v>
      </c>
      <c r="W88" t="s">
        <v>782</v>
      </c>
      <c r="X88" t="s">
        <v>307</v>
      </c>
      <c r="Y88" t="s">
        <v>783</v>
      </c>
      <c r="Z88" t="s">
        <v>784</v>
      </c>
      <c r="AA88" t="s">
        <v>65</v>
      </c>
    </row>
    <row r="89" spans="1:27" x14ac:dyDescent="0.25">
      <c r="A89" s="1">
        <v>10108</v>
      </c>
      <c r="B89" s="1">
        <v>43</v>
      </c>
      <c r="C89" s="8">
        <v>67.77</v>
      </c>
      <c r="D89" s="1">
        <v>12</v>
      </c>
      <c r="E89" s="7">
        <v>2914.11</v>
      </c>
      <c r="F89" s="7">
        <f>sales_data_sample3[[#This Row],[SALES]]*sales_data_sample3[[#This Row],[PROFIT MARGIN]]</f>
        <v>370.09197</v>
      </c>
      <c r="G89" s="14">
        <v>0.127</v>
      </c>
      <c r="H89" s="4">
        <v>37683</v>
      </c>
      <c r="I89" t="s">
        <v>28</v>
      </c>
      <c r="J89">
        <f>ROUNDUP(MONTH(sales_data_sample3[[#This Row],[ORDER DATE]])/3,0)</f>
        <v>1</v>
      </c>
      <c r="K89" t="str">
        <f>TEXT(sales_data_sample3[[#This Row],[ORDER DATE]],"[$-409]mmmm")</f>
        <v>March</v>
      </c>
      <c r="L89">
        <f>YEAR(sales_data_sample3[[#This Row],[ORDER DATE]])</f>
        <v>2003</v>
      </c>
      <c r="M89" t="s">
        <v>29</v>
      </c>
      <c r="N89">
        <v>62</v>
      </c>
      <c r="O89" t="s">
        <v>2422</v>
      </c>
      <c r="P89" t="s">
        <v>777</v>
      </c>
      <c r="Q89" t="s">
        <v>778</v>
      </c>
      <c r="R89" t="s">
        <v>779</v>
      </c>
      <c r="S89" t="s">
        <v>4804</v>
      </c>
      <c r="T89" t="s">
        <v>780</v>
      </c>
      <c r="U89" t="s">
        <v>4804</v>
      </c>
      <c r="V89" t="s">
        <v>781</v>
      </c>
      <c r="W89" t="s">
        <v>782</v>
      </c>
      <c r="X89" t="s">
        <v>307</v>
      </c>
      <c r="Y89" t="s">
        <v>783</v>
      </c>
      <c r="Z89" t="s">
        <v>784</v>
      </c>
      <c r="AA89" t="s">
        <v>42</v>
      </c>
    </row>
    <row r="90" spans="1:27" x14ac:dyDescent="0.25">
      <c r="A90" s="1">
        <v>10108</v>
      </c>
      <c r="B90" s="1">
        <v>44</v>
      </c>
      <c r="C90" s="8">
        <v>100</v>
      </c>
      <c r="D90" s="1">
        <v>11</v>
      </c>
      <c r="E90" s="7">
        <v>5565.12</v>
      </c>
      <c r="F90" s="7">
        <f>sales_data_sample3[[#This Row],[SALES]]*sales_data_sample3[[#This Row],[PROFIT MARGIN]]</f>
        <v>1385.1583680000001</v>
      </c>
      <c r="G90" s="14" t="str">
        <f>IF(sales_data_sample3[[#This Row],[STATUS]] &lt;&gt;"Cancelled","24,89%","0")</f>
        <v>24,89%</v>
      </c>
      <c r="H90" s="4">
        <v>37683</v>
      </c>
      <c r="I90" t="s">
        <v>28</v>
      </c>
      <c r="J90">
        <f>ROUNDUP(MONTH(sales_data_sample3[[#This Row],[ORDER DATE]])/3,0)</f>
        <v>1</v>
      </c>
      <c r="K90" t="str">
        <f>TEXT(sales_data_sample3[[#This Row],[ORDER DATE]],"[$-409]mmmm")</f>
        <v>March</v>
      </c>
      <c r="L90">
        <f>YEAR(sales_data_sample3[[#This Row],[ORDER DATE]])</f>
        <v>2003</v>
      </c>
      <c r="M90" t="s">
        <v>278</v>
      </c>
      <c r="N90">
        <v>148</v>
      </c>
      <c r="O90" t="s">
        <v>2673</v>
      </c>
      <c r="P90" t="s">
        <v>777</v>
      </c>
      <c r="Q90" t="s">
        <v>778</v>
      </c>
      <c r="R90" t="s">
        <v>779</v>
      </c>
      <c r="S90" t="s">
        <v>4804</v>
      </c>
      <c r="T90" t="s">
        <v>780</v>
      </c>
      <c r="U90" t="s">
        <v>4804</v>
      </c>
      <c r="V90" t="s">
        <v>781</v>
      </c>
      <c r="W90" t="s">
        <v>782</v>
      </c>
      <c r="X90" t="s">
        <v>307</v>
      </c>
      <c r="Y90" t="s">
        <v>783</v>
      </c>
      <c r="Z90" t="s">
        <v>784</v>
      </c>
      <c r="AA90" t="s">
        <v>65</v>
      </c>
    </row>
    <row r="91" spans="1:27" x14ac:dyDescent="0.25">
      <c r="A91" s="1">
        <v>10108</v>
      </c>
      <c r="B91" s="1">
        <v>35</v>
      </c>
      <c r="C91" s="8">
        <v>58.87</v>
      </c>
      <c r="D91" s="1">
        <v>15</v>
      </c>
      <c r="E91" s="7">
        <v>2060.4499999999998</v>
      </c>
      <c r="F91" s="7">
        <f>sales_data_sample3[[#This Row],[SALES]]*sales_data_sample3[[#This Row],[PROFIT MARGIN]]</f>
        <v>261.67714999999998</v>
      </c>
      <c r="G91" s="14">
        <v>0.127</v>
      </c>
      <c r="H91" s="4">
        <v>37683</v>
      </c>
      <c r="I91" t="s">
        <v>28</v>
      </c>
      <c r="J91">
        <f>ROUNDUP(MONTH(sales_data_sample3[[#This Row],[ORDER DATE]])/3,0)</f>
        <v>1</v>
      </c>
      <c r="K91" t="str">
        <f>TEXT(sales_data_sample3[[#This Row],[ORDER DATE]],"[$-409]mmmm")</f>
        <v>March</v>
      </c>
      <c r="L91">
        <f>YEAR(sales_data_sample3[[#This Row],[ORDER DATE]])</f>
        <v>2003</v>
      </c>
      <c r="M91" t="s">
        <v>29</v>
      </c>
      <c r="N91">
        <v>69</v>
      </c>
      <c r="O91" t="s">
        <v>3105</v>
      </c>
      <c r="P91" t="s">
        <v>777</v>
      </c>
      <c r="Q91" t="s">
        <v>778</v>
      </c>
      <c r="R91" t="s">
        <v>779</v>
      </c>
      <c r="S91" t="s">
        <v>4804</v>
      </c>
      <c r="T91" t="s">
        <v>780</v>
      </c>
      <c r="U91" t="s">
        <v>4804</v>
      </c>
      <c r="V91" t="s">
        <v>781</v>
      </c>
      <c r="W91" t="s">
        <v>782</v>
      </c>
      <c r="X91" t="s">
        <v>307</v>
      </c>
      <c r="Y91" t="s">
        <v>783</v>
      </c>
      <c r="Z91" t="s">
        <v>784</v>
      </c>
      <c r="AA91" t="s">
        <v>42</v>
      </c>
    </row>
    <row r="92" spans="1:27" x14ac:dyDescent="0.25">
      <c r="A92" s="1">
        <v>10108</v>
      </c>
      <c r="B92" s="1">
        <v>30</v>
      </c>
      <c r="C92" s="8">
        <v>63.07</v>
      </c>
      <c r="D92" s="1">
        <v>5</v>
      </c>
      <c r="E92" s="7">
        <v>1892.1</v>
      </c>
      <c r="F92" s="7">
        <f>sales_data_sample3[[#This Row],[SALES]]*sales_data_sample3[[#This Row],[PROFIT MARGIN]]</f>
        <v>470.94369</v>
      </c>
      <c r="G92" s="14" t="str">
        <f>IF(sales_data_sample3[[#This Row],[STATUS]] &lt;&gt;"Cancelled","24,89%","0")</f>
        <v>24,89%</v>
      </c>
      <c r="H92" s="4">
        <v>37683</v>
      </c>
      <c r="I92" t="s">
        <v>28</v>
      </c>
      <c r="J92">
        <f>ROUNDUP(MONTH(sales_data_sample3[[#This Row],[ORDER DATE]])/3,0)</f>
        <v>1</v>
      </c>
      <c r="K92" t="str">
        <f>TEXT(sales_data_sample3[[#This Row],[ORDER DATE]],"[$-409]mmmm")</f>
        <v>March</v>
      </c>
      <c r="L92">
        <f>YEAR(sales_data_sample3[[#This Row],[ORDER DATE]])</f>
        <v>2003</v>
      </c>
      <c r="M92" t="s">
        <v>278</v>
      </c>
      <c r="N92">
        <v>61</v>
      </c>
      <c r="O92" t="s">
        <v>3427</v>
      </c>
      <c r="P92" t="s">
        <v>777</v>
      </c>
      <c r="Q92" t="s">
        <v>778</v>
      </c>
      <c r="R92" t="s">
        <v>779</v>
      </c>
      <c r="S92" t="s">
        <v>4804</v>
      </c>
      <c r="T92" t="s">
        <v>780</v>
      </c>
      <c r="U92" t="s">
        <v>4804</v>
      </c>
      <c r="V92" t="s">
        <v>781</v>
      </c>
      <c r="W92" t="s">
        <v>782</v>
      </c>
      <c r="X92" t="s">
        <v>307</v>
      </c>
      <c r="Y92" t="s">
        <v>783</v>
      </c>
      <c r="Z92" t="s">
        <v>784</v>
      </c>
      <c r="AA92" t="s">
        <v>42</v>
      </c>
    </row>
    <row r="93" spans="1:27" x14ac:dyDescent="0.25">
      <c r="A93" s="1">
        <v>10108</v>
      </c>
      <c r="B93" s="1">
        <v>40</v>
      </c>
      <c r="C93" s="8">
        <v>100</v>
      </c>
      <c r="D93" s="1">
        <v>1</v>
      </c>
      <c r="E93" s="7">
        <v>5448.8</v>
      </c>
      <c r="F93" s="7">
        <f>sales_data_sample3[[#This Row],[SALES]]*sales_data_sample3[[#This Row],[PROFIT MARGIN]]</f>
        <v>1356.20632</v>
      </c>
      <c r="G93" s="14" t="str">
        <f>IF(sales_data_sample3[[#This Row],[STATUS]] &lt;&gt;"Cancelled","24,89%","0")</f>
        <v>24,89%</v>
      </c>
      <c r="H93" s="4">
        <v>37683</v>
      </c>
      <c r="I93" t="s">
        <v>28</v>
      </c>
      <c r="J93">
        <f>ROUNDUP(MONTH(sales_data_sample3[[#This Row],[ORDER DATE]])/3,0)</f>
        <v>1</v>
      </c>
      <c r="K93" t="str">
        <f>TEXT(sales_data_sample3[[#This Row],[ORDER DATE]],"[$-409]mmmm")</f>
        <v>March</v>
      </c>
      <c r="L93">
        <f>YEAR(sales_data_sample3[[#This Row],[ORDER DATE]])</f>
        <v>2003</v>
      </c>
      <c r="M93" t="s">
        <v>278</v>
      </c>
      <c r="N93">
        <v>140</v>
      </c>
      <c r="O93" t="s">
        <v>3589</v>
      </c>
      <c r="P93" t="s">
        <v>777</v>
      </c>
      <c r="Q93" t="s">
        <v>778</v>
      </c>
      <c r="R93" t="s">
        <v>779</v>
      </c>
      <c r="S93" t="s">
        <v>4804</v>
      </c>
      <c r="T93" t="s">
        <v>780</v>
      </c>
      <c r="U93" t="s">
        <v>4804</v>
      </c>
      <c r="V93" t="s">
        <v>781</v>
      </c>
      <c r="W93" t="s">
        <v>782</v>
      </c>
      <c r="X93" t="s">
        <v>307</v>
      </c>
      <c r="Y93" t="s">
        <v>783</v>
      </c>
      <c r="Z93" t="s">
        <v>784</v>
      </c>
      <c r="AA93" t="s">
        <v>65</v>
      </c>
    </row>
    <row r="94" spans="1:27" x14ac:dyDescent="0.25">
      <c r="A94" s="1">
        <v>10108</v>
      </c>
      <c r="B94" s="1">
        <v>31</v>
      </c>
      <c r="C94" s="8">
        <v>68.709999999999994</v>
      </c>
      <c r="D94" s="1">
        <v>10</v>
      </c>
      <c r="E94" s="7">
        <v>2130.0100000000002</v>
      </c>
      <c r="F94" s="7">
        <f>sales_data_sample3[[#This Row],[SALES]]*sales_data_sample3[[#This Row],[PROFIT MARGIN]]</f>
        <v>530.15948900000012</v>
      </c>
      <c r="G94" s="14" t="str">
        <f>IF(sales_data_sample3[[#This Row],[STATUS]] &lt;&gt;"Cancelled","24,89%","0")</f>
        <v>24,89%</v>
      </c>
      <c r="H94" s="4">
        <v>37683</v>
      </c>
      <c r="I94" t="s">
        <v>28</v>
      </c>
      <c r="J94">
        <f>ROUNDUP(MONTH(sales_data_sample3[[#This Row],[ORDER DATE]])/3,0)</f>
        <v>1</v>
      </c>
      <c r="K94" t="str">
        <f>TEXT(sales_data_sample3[[#This Row],[ORDER DATE]],"[$-409]mmmm")</f>
        <v>March</v>
      </c>
      <c r="L94">
        <f>YEAR(sales_data_sample3[[#This Row],[ORDER DATE]])</f>
        <v>2003</v>
      </c>
      <c r="M94" t="s">
        <v>278</v>
      </c>
      <c r="N94">
        <v>80</v>
      </c>
      <c r="O94" t="s">
        <v>3802</v>
      </c>
      <c r="P94" t="s">
        <v>777</v>
      </c>
      <c r="Q94" t="s">
        <v>778</v>
      </c>
      <c r="R94" t="s">
        <v>779</v>
      </c>
      <c r="S94" t="s">
        <v>4804</v>
      </c>
      <c r="T94" t="s">
        <v>780</v>
      </c>
      <c r="U94" t="s">
        <v>4804</v>
      </c>
      <c r="V94" t="s">
        <v>781</v>
      </c>
      <c r="W94" t="s">
        <v>782</v>
      </c>
      <c r="X94" t="s">
        <v>307</v>
      </c>
      <c r="Y94" t="s">
        <v>783</v>
      </c>
      <c r="Z94" t="s">
        <v>784</v>
      </c>
      <c r="AA94" t="s">
        <v>42</v>
      </c>
    </row>
    <row r="95" spans="1:27" x14ac:dyDescent="0.25">
      <c r="A95" s="1">
        <v>10108</v>
      </c>
      <c r="B95" s="1">
        <v>27</v>
      </c>
      <c r="C95" s="8">
        <v>43.45</v>
      </c>
      <c r="D95" s="1">
        <v>13</v>
      </c>
      <c r="E95" s="7">
        <v>1173.1500000000001</v>
      </c>
      <c r="F95" s="7">
        <f>sales_data_sample3[[#This Row],[SALES]]*sales_data_sample3[[#This Row],[PROFIT MARGIN]]</f>
        <v>148.99005000000002</v>
      </c>
      <c r="G95" s="14">
        <v>0.127</v>
      </c>
      <c r="H95" s="4">
        <v>37683</v>
      </c>
      <c r="I95" t="s">
        <v>28</v>
      </c>
      <c r="J95">
        <f>ROUNDUP(MONTH(sales_data_sample3[[#This Row],[ORDER DATE]])/3,0)</f>
        <v>1</v>
      </c>
      <c r="K95" t="str">
        <f>TEXT(sales_data_sample3[[#This Row],[ORDER DATE]],"[$-409]mmmm")</f>
        <v>March</v>
      </c>
      <c r="L95">
        <f>YEAR(sales_data_sample3[[#This Row],[ORDER DATE]])</f>
        <v>2003</v>
      </c>
      <c r="M95" t="s">
        <v>29</v>
      </c>
      <c r="N95">
        <v>40</v>
      </c>
      <c r="O95" t="s">
        <v>3904</v>
      </c>
      <c r="P95" t="s">
        <v>777</v>
      </c>
      <c r="Q95" t="s">
        <v>778</v>
      </c>
      <c r="R95" t="s">
        <v>779</v>
      </c>
      <c r="S95" t="s">
        <v>4804</v>
      </c>
      <c r="T95" t="s">
        <v>780</v>
      </c>
      <c r="U95" t="s">
        <v>4804</v>
      </c>
      <c r="V95" t="s">
        <v>781</v>
      </c>
      <c r="W95" t="s">
        <v>782</v>
      </c>
      <c r="X95" t="s">
        <v>307</v>
      </c>
      <c r="Y95" t="s">
        <v>783</v>
      </c>
      <c r="Z95" t="s">
        <v>784</v>
      </c>
      <c r="AA95" t="s">
        <v>42</v>
      </c>
    </row>
    <row r="96" spans="1:27" x14ac:dyDescent="0.25">
      <c r="A96" s="1">
        <v>10108</v>
      </c>
      <c r="B96" s="1">
        <v>31</v>
      </c>
      <c r="C96" s="8">
        <v>100</v>
      </c>
      <c r="D96" s="1">
        <v>16</v>
      </c>
      <c r="E96" s="7">
        <v>3669.78</v>
      </c>
      <c r="F96" s="7">
        <f>sales_data_sample3[[#This Row],[SALES]]*sales_data_sample3[[#This Row],[PROFIT MARGIN]]</f>
        <v>466.06206000000003</v>
      </c>
      <c r="G96" s="14">
        <v>0.127</v>
      </c>
      <c r="H96" s="4">
        <v>37683</v>
      </c>
      <c r="I96" t="s">
        <v>28</v>
      </c>
      <c r="J96">
        <f>ROUNDUP(MONTH(sales_data_sample3[[#This Row],[ORDER DATE]])/3,0)</f>
        <v>1</v>
      </c>
      <c r="K96" t="str">
        <f>TEXT(sales_data_sample3[[#This Row],[ORDER DATE]],"[$-409]mmmm")</f>
        <v>March</v>
      </c>
      <c r="L96">
        <f>YEAR(sales_data_sample3[[#This Row],[ORDER DATE]])</f>
        <v>2003</v>
      </c>
      <c r="M96" t="s">
        <v>29</v>
      </c>
      <c r="N96">
        <v>102</v>
      </c>
      <c r="O96" t="s">
        <v>4107</v>
      </c>
      <c r="P96" t="s">
        <v>777</v>
      </c>
      <c r="Q96" t="s">
        <v>778</v>
      </c>
      <c r="R96" t="s">
        <v>779</v>
      </c>
      <c r="S96" t="s">
        <v>4804</v>
      </c>
      <c r="T96" t="s">
        <v>780</v>
      </c>
      <c r="U96" t="s">
        <v>4804</v>
      </c>
      <c r="V96" t="s">
        <v>781</v>
      </c>
      <c r="W96" t="s">
        <v>782</v>
      </c>
      <c r="X96" t="s">
        <v>307</v>
      </c>
      <c r="Y96" t="s">
        <v>783</v>
      </c>
      <c r="Z96" t="s">
        <v>784</v>
      </c>
      <c r="AA96" t="s">
        <v>65</v>
      </c>
    </row>
    <row r="97" spans="1:27" x14ac:dyDescent="0.25">
      <c r="A97" s="1">
        <v>10108</v>
      </c>
      <c r="B97" s="1">
        <v>34</v>
      </c>
      <c r="C97" s="8">
        <v>82.99</v>
      </c>
      <c r="D97" s="1">
        <v>14</v>
      </c>
      <c r="E97" s="7">
        <v>2821.66</v>
      </c>
      <c r="F97" s="7">
        <f>sales_data_sample3[[#This Row],[SALES]]*sales_data_sample3[[#This Row],[PROFIT MARGIN]]</f>
        <v>358.35082</v>
      </c>
      <c r="G97" s="14">
        <v>0.127</v>
      </c>
      <c r="H97" s="4">
        <v>37683</v>
      </c>
      <c r="I97" t="s">
        <v>28</v>
      </c>
      <c r="J97">
        <f>ROUNDUP(MONTH(sales_data_sample3[[#This Row],[ORDER DATE]])/3,0)</f>
        <v>1</v>
      </c>
      <c r="K97" t="str">
        <f>TEXT(sales_data_sample3[[#This Row],[ORDER DATE]],"[$-409]mmmm")</f>
        <v>March</v>
      </c>
      <c r="L97">
        <f>YEAR(sales_data_sample3[[#This Row],[ORDER DATE]])</f>
        <v>2003</v>
      </c>
      <c r="M97" t="s">
        <v>29</v>
      </c>
      <c r="N97">
        <v>81</v>
      </c>
      <c r="O97" t="s">
        <v>4246</v>
      </c>
      <c r="P97" t="s">
        <v>777</v>
      </c>
      <c r="Q97" t="s">
        <v>778</v>
      </c>
      <c r="R97" t="s">
        <v>779</v>
      </c>
      <c r="S97" t="s">
        <v>4804</v>
      </c>
      <c r="T97" t="s">
        <v>780</v>
      </c>
      <c r="U97" t="s">
        <v>4804</v>
      </c>
      <c r="V97" t="s">
        <v>781</v>
      </c>
      <c r="W97" t="s">
        <v>782</v>
      </c>
      <c r="X97" t="s">
        <v>307</v>
      </c>
      <c r="Y97" t="s">
        <v>783</v>
      </c>
      <c r="Z97" t="s">
        <v>784</v>
      </c>
      <c r="AA97" t="s">
        <v>42</v>
      </c>
    </row>
    <row r="98" spans="1:27" x14ac:dyDescent="0.25">
      <c r="A98" s="1">
        <v>10109</v>
      </c>
      <c r="B98" s="1">
        <v>26</v>
      </c>
      <c r="C98" s="8">
        <v>100</v>
      </c>
      <c r="D98" s="1">
        <v>4</v>
      </c>
      <c r="E98" s="7">
        <v>4379.18</v>
      </c>
      <c r="F98" s="7">
        <f>sales_data_sample3[[#This Row],[SALES]]*sales_data_sample3[[#This Row],[PROFIT MARGIN]]</f>
        <v>1089.9779020000001</v>
      </c>
      <c r="G98" s="14" t="str">
        <f>IF(sales_data_sample3[[#This Row],[STATUS]] &lt;&gt;"Cancelled","24,89%","0")</f>
        <v>24,89%</v>
      </c>
      <c r="H98" s="4">
        <v>37690</v>
      </c>
      <c r="I98" t="s">
        <v>28</v>
      </c>
      <c r="J98">
        <f>ROUNDUP(MONTH(sales_data_sample3[[#This Row],[ORDER DATE]])/3,0)</f>
        <v>1</v>
      </c>
      <c r="K98" t="str">
        <f>TEXT(sales_data_sample3[[#This Row],[ORDER DATE]],"[$-409]mmmm")</f>
        <v>March</v>
      </c>
      <c r="L98">
        <f>YEAR(sales_data_sample3[[#This Row],[ORDER DATE]])</f>
        <v>2003</v>
      </c>
      <c r="M98" t="s">
        <v>278</v>
      </c>
      <c r="N98">
        <v>141</v>
      </c>
      <c r="O98" t="s">
        <v>1299</v>
      </c>
      <c r="P98" t="s">
        <v>494</v>
      </c>
      <c r="Q98" t="s">
        <v>495</v>
      </c>
      <c r="R98" t="s">
        <v>496</v>
      </c>
      <c r="S98" t="s">
        <v>4804</v>
      </c>
      <c r="T98" t="s">
        <v>332</v>
      </c>
      <c r="U98" t="s">
        <v>214</v>
      </c>
      <c r="V98" t="s">
        <v>333</v>
      </c>
      <c r="W98" t="s">
        <v>38</v>
      </c>
      <c r="X98" t="s">
        <v>39</v>
      </c>
      <c r="Y98" t="s">
        <v>187</v>
      </c>
      <c r="Z98" t="s">
        <v>497</v>
      </c>
      <c r="AA98" t="s">
        <v>65</v>
      </c>
    </row>
    <row r="99" spans="1:27" x14ac:dyDescent="0.25">
      <c r="A99" s="1">
        <v>10109</v>
      </c>
      <c r="B99" s="1">
        <v>38</v>
      </c>
      <c r="C99" s="8">
        <v>100</v>
      </c>
      <c r="D99" s="1">
        <v>3</v>
      </c>
      <c r="E99" s="7">
        <v>4432.7</v>
      </c>
      <c r="F99" s="7">
        <f>sales_data_sample3[[#This Row],[SALES]]*sales_data_sample3[[#This Row],[PROFIT MARGIN]]</f>
        <v>1103.2990299999999</v>
      </c>
      <c r="G99" s="14" t="str">
        <f>IF(sales_data_sample3[[#This Row],[STATUS]] &lt;&gt;"Cancelled","24,89%","0")</f>
        <v>24,89%</v>
      </c>
      <c r="H99" s="4">
        <v>37690</v>
      </c>
      <c r="I99" t="s">
        <v>28</v>
      </c>
      <c r="J99">
        <f>ROUNDUP(MONTH(sales_data_sample3[[#This Row],[ORDER DATE]])/3,0)</f>
        <v>1</v>
      </c>
      <c r="K99" t="str">
        <f>TEXT(sales_data_sample3[[#This Row],[ORDER DATE]],"[$-409]mmmm")</f>
        <v>March</v>
      </c>
      <c r="L99">
        <f>YEAR(sales_data_sample3[[#This Row],[ORDER DATE]])</f>
        <v>2003</v>
      </c>
      <c r="M99" t="s">
        <v>278</v>
      </c>
      <c r="N99">
        <v>142</v>
      </c>
      <c r="O99" t="s">
        <v>1635</v>
      </c>
      <c r="P99" t="s">
        <v>494</v>
      </c>
      <c r="Q99" t="s">
        <v>495</v>
      </c>
      <c r="R99" t="s">
        <v>496</v>
      </c>
      <c r="S99" t="s">
        <v>4804</v>
      </c>
      <c r="T99" t="s">
        <v>332</v>
      </c>
      <c r="U99" t="s">
        <v>214</v>
      </c>
      <c r="V99" t="s">
        <v>333</v>
      </c>
      <c r="W99" t="s">
        <v>38</v>
      </c>
      <c r="X99" t="s">
        <v>39</v>
      </c>
      <c r="Y99" t="s">
        <v>187</v>
      </c>
      <c r="Z99" t="s">
        <v>497</v>
      </c>
      <c r="AA99" t="s">
        <v>65</v>
      </c>
    </row>
    <row r="100" spans="1:27" x14ac:dyDescent="0.25">
      <c r="A100" s="1">
        <v>10109</v>
      </c>
      <c r="B100" s="1">
        <v>26</v>
      </c>
      <c r="C100" s="8">
        <v>100</v>
      </c>
      <c r="D100" s="1">
        <v>1</v>
      </c>
      <c r="E100" s="7">
        <v>3157.44</v>
      </c>
      <c r="F100" s="7">
        <f>sales_data_sample3[[#This Row],[SALES]]*sales_data_sample3[[#This Row],[PROFIT MARGIN]]</f>
        <v>785.88681600000007</v>
      </c>
      <c r="G100" s="14" t="str">
        <f>IF(sales_data_sample3[[#This Row],[STATUS]] &lt;&gt;"Cancelled","24,89%","0")</f>
        <v>24,89%</v>
      </c>
      <c r="H100" s="4">
        <v>37690</v>
      </c>
      <c r="I100" t="s">
        <v>28</v>
      </c>
      <c r="J100">
        <f>ROUNDUP(MONTH(sales_data_sample3[[#This Row],[ORDER DATE]])/3,0)</f>
        <v>1</v>
      </c>
      <c r="K100" t="str">
        <f>TEXT(sales_data_sample3[[#This Row],[ORDER DATE]],"[$-409]mmmm")</f>
        <v>March</v>
      </c>
      <c r="L100">
        <f>YEAR(sales_data_sample3[[#This Row],[ORDER DATE]])</f>
        <v>2003</v>
      </c>
      <c r="M100" t="s">
        <v>278</v>
      </c>
      <c r="N100">
        <v>132</v>
      </c>
      <c r="O100" t="s">
        <v>1960</v>
      </c>
      <c r="P100" t="s">
        <v>494</v>
      </c>
      <c r="Q100" t="s">
        <v>495</v>
      </c>
      <c r="R100" t="s">
        <v>496</v>
      </c>
      <c r="S100" t="s">
        <v>4804</v>
      </c>
      <c r="T100" t="s">
        <v>332</v>
      </c>
      <c r="U100" t="s">
        <v>214</v>
      </c>
      <c r="V100" t="s">
        <v>333</v>
      </c>
      <c r="W100" t="s">
        <v>38</v>
      </c>
      <c r="X100" t="s">
        <v>39</v>
      </c>
      <c r="Y100" t="s">
        <v>187</v>
      </c>
      <c r="Z100" t="s">
        <v>497</v>
      </c>
      <c r="AA100" t="s">
        <v>65</v>
      </c>
    </row>
    <row r="101" spans="1:27" x14ac:dyDescent="0.25">
      <c r="A101" s="1">
        <v>10109</v>
      </c>
      <c r="B101" s="1">
        <v>46</v>
      </c>
      <c r="C101" s="8">
        <v>100</v>
      </c>
      <c r="D101" s="1">
        <v>5</v>
      </c>
      <c r="E101" s="7">
        <v>8257</v>
      </c>
      <c r="F101" s="7">
        <f>sales_data_sample3[[#This Row],[SALES]]*sales_data_sample3[[#This Row],[PROFIT MARGIN]]</f>
        <v>2055.1673000000001</v>
      </c>
      <c r="G101" s="14" t="str">
        <f>IF(sales_data_sample3[[#This Row],[STATUS]] &lt;&gt;"Cancelled","24,89%","0")</f>
        <v>24,89%</v>
      </c>
      <c r="H101" s="4">
        <v>37690</v>
      </c>
      <c r="I101" t="s">
        <v>28</v>
      </c>
      <c r="J101">
        <f>ROUNDUP(MONTH(sales_data_sample3[[#This Row],[ORDER DATE]])/3,0)</f>
        <v>1</v>
      </c>
      <c r="K101" t="str">
        <f>TEXT(sales_data_sample3[[#This Row],[ORDER DATE]],"[$-409]mmmm")</f>
        <v>March</v>
      </c>
      <c r="L101">
        <f>YEAR(sales_data_sample3[[#This Row],[ORDER DATE]])</f>
        <v>2003</v>
      </c>
      <c r="M101" t="s">
        <v>278</v>
      </c>
      <c r="N101">
        <v>169</v>
      </c>
      <c r="O101" t="s">
        <v>2190</v>
      </c>
      <c r="P101" t="s">
        <v>494</v>
      </c>
      <c r="Q101" t="s">
        <v>495</v>
      </c>
      <c r="R101" t="s">
        <v>496</v>
      </c>
      <c r="S101" t="s">
        <v>4804</v>
      </c>
      <c r="T101" t="s">
        <v>332</v>
      </c>
      <c r="U101" t="s">
        <v>214</v>
      </c>
      <c r="V101" t="s">
        <v>333</v>
      </c>
      <c r="W101" t="s">
        <v>38</v>
      </c>
      <c r="X101" t="s">
        <v>39</v>
      </c>
      <c r="Y101" t="s">
        <v>187</v>
      </c>
      <c r="Z101" t="s">
        <v>497</v>
      </c>
      <c r="AA101" t="s">
        <v>229</v>
      </c>
    </row>
    <row r="102" spans="1:27" x14ac:dyDescent="0.25">
      <c r="A102" s="1">
        <v>10109</v>
      </c>
      <c r="B102" s="1">
        <v>47</v>
      </c>
      <c r="C102" s="8">
        <v>100</v>
      </c>
      <c r="D102" s="1">
        <v>2</v>
      </c>
      <c r="E102" s="7">
        <v>6241.6</v>
      </c>
      <c r="F102" s="7">
        <f>sales_data_sample3[[#This Row],[SALES]]*sales_data_sample3[[#This Row],[PROFIT MARGIN]]</f>
        <v>1553.5342400000002</v>
      </c>
      <c r="G102" s="14" t="str">
        <f>IF(sales_data_sample3[[#This Row],[STATUS]] &lt;&gt;"Cancelled","24,89%","0")</f>
        <v>24,89%</v>
      </c>
      <c r="H102" s="4">
        <v>37690</v>
      </c>
      <c r="I102" t="s">
        <v>28</v>
      </c>
      <c r="J102">
        <f>ROUNDUP(MONTH(sales_data_sample3[[#This Row],[ORDER DATE]])/3,0)</f>
        <v>1</v>
      </c>
      <c r="K102" t="str">
        <f>TEXT(sales_data_sample3[[#This Row],[ORDER DATE]],"[$-409]mmmm")</f>
        <v>March</v>
      </c>
      <c r="L102">
        <f>YEAR(sales_data_sample3[[#This Row],[ORDER DATE]])</f>
        <v>2003</v>
      </c>
      <c r="M102" t="s">
        <v>278</v>
      </c>
      <c r="N102">
        <v>141</v>
      </c>
      <c r="O102" t="s">
        <v>2392</v>
      </c>
      <c r="P102" t="s">
        <v>494</v>
      </c>
      <c r="Q102" t="s">
        <v>495</v>
      </c>
      <c r="R102" t="s">
        <v>496</v>
      </c>
      <c r="S102" t="s">
        <v>4804</v>
      </c>
      <c r="T102" t="s">
        <v>332</v>
      </c>
      <c r="U102" t="s">
        <v>214</v>
      </c>
      <c r="V102" t="s">
        <v>333</v>
      </c>
      <c r="W102" t="s">
        <v>38</v>
      </c>
      <c r="X102" t="s">
        <v>39</v>
      </c>
      <c r="Y102" t="s">
        <v>187</v>
      </c>
      <c r="Z102" t="s">
        <v>497</v>
      </c>
      <c r="AA102" t="s">
        <v>65</v>
      </c>
    </row>
    <row r="103" spans="1:27" x14ac:dyDescent="0.25">
      <c r="A103" s="1">
        <v>10109</v>
      </c>
      <c r="B103" s="1">
        <v>29</v>
      </c>
      <c r="C103" s="8">
        <v>32.1</v>
      </c>
      <c r="D103" s="1">
        <v>6</v>
      </c>
      <c r="E103" s="7">
        <v>930.9</v>
      </c>
      <c r="F103" s="7">
        <f>sales_data_sample3[[#This Row],[SALES]]*sales_data_sample3[[#This Row],[PROFIT MARGIN]]</f>
        <v>231.70101</v>
      </c>
      <c r="G103" s="14" t="str">
        <f>IF(sales_data_sample3[[#This Row],[STATUS]] &lt;&gt;"Cancelled","24,89%","0")</f>
        <v>24,89%</v>
      </c>
      <c r="H103" s="4">
        <v>37690</v>
      </c>
      <c r="I103" t="s">
        <v>28</v>
      </c>
      <c r="J103">
        <f>ROUNDUP(MONTH(sales_data_sample3[[#This Row],[ORDER DATE]])/3,0)</f>
        <v>1</v>
      </c>
      <c r="K103" t="str">
        <f>TEXT(sales_data_sample3[[#This Row],[ORDER DATE]],"[$-409]mmmm")</f>
        <v>March</v>
      </c>
      <c r="L103">
        <f>YEAR(sales_data_sample3[[#This Row],[ORDER DATE]])</f>
        <v>2003</v>
      </c>
      <c r="M103" t="s">
        <v>278</v>
      </c>
      <c r="N103">
        <v>37</v>
      </c>
      <c r="O103" t="s">
        <v>3302</v>
      </c>
      <c r="P103" t="s">
        <v>494</v>
      </c>
      <c r="Q103" t="s">
        <v>495</v>
      </c>
      <c r="R103" t="s">
        <v>496</v>
      </c>
      <c r="S103" t="s">
        <v>4804</v>
      </c>
      <c r="T103" t="s">
        <v>332</v>
      </c>
      <c r="U103" t="s">
        <v>214</v>
      </c>
      <c r="V103" t="s">
        <v>333</v>
      </c>
      <c r="W103" t="s">
        <v>38</v>
      </c>
      <c r="X103" t="s">
        <v>39</v>
      </c>
      <c r="Y103" t="s">
        <v>187</v>
      </c>
      <c r="Z103" t="s">
        <v>497</v>
      </c>
      <c r="AA103" t="s">
        <v>42</v>
      </c>
    </row>
    <row r="104" spans="1:27" x14ac:dyDescent="0.25">
      <c r="A104" s="1">
        <v>10110</v>
      </c>
      <c r="B104" s="1">
        <v>37</v>
      </c>
      <c r="C104" s="8">
        <v>100</v>
      </c>
      <c r="D104" s="1">
        <v>16</v>
      </c>
      <c r="E104" s="7">
        <v>5433.08</v>
      </c>
      <c r="F104" s="7">
        <f>sales_data_sample3[[#This Row],[SALES]]*sales_data_sample3[[#This Row],[PROFIT MARGIN]]</f>
        <v>1352.2936119999999</v>
      </c>
      <c r="G104" s="14" t="str">
        <f>IF(sales_data_sample3[[#This Row],[STATUS]] &lt;&gt;"Cancelled","24,89%","0")</f>
        <v>24,89%</v>
      </c>
      <c r="H104" s="4">
        <v>37698</v>
      </c>
      <c r="I104" t="s">
        <v>28</v>
      </c>
      <c r="J104">
        <f>ROUNDUP(MONTH(sales_data_sample3[[#This Row],[ORDER DATE]])/3,0)</f>
        <v>1</v>
      </c>
      <c r="K104" t="str">
        <f>TEXT(sales_data_sample3[[#This Row],[ORDER DATE]],"[$-409]mmmm")</f>
        <v>March</v>
      </c>
      <c r="L104">
        <f>YEAR(sales_data_sample3[[#This Row],[ORDER DATE]])</f>
        <v>2003</v>
      </c>
      <c r="M104" t="s">
        <v>278</v>
      </c>
      <c r="N104">
        <v>124</v>
      </c>
      <c r="O104" t="s">
        <v>1465</v>
      </c>
      <c r="P104" t="s">
        <v>927</v>
      </c>
      <c r="Q104" t="s">
        <v>928</v>
      </c>
      <c r="R104" t="s">
        <v>929</v>
      </c>
      <c r="S104" t="s">
        <v>4804</v>
      </c>
      <c r="T104" t="s">
        <v>930</v>
      </c>
      <c r="U104" t="s">
        <v>4804</v>
      </c>
      <c r="V104" t="s">
        <v>931</v>
      </c>
      <c r="W104" t="s">
        <v>262</v>
      </c>
      <c r="X104" t="s">
        <v>52</v>
      </c>
      <c r="Y104" t="s">
        <v>932</v>
      </c>
      <c r="Z104" t="s">
        <v>137</v>
      </c>
      <c r="AA104" t="s">
        <v>65</v>
      </c>
    </row>
    <row r="105" spans="1:27" x14ac:dyDescent="0.25">
      <c r="A105" s="1">
        <v>10110</v>
      </c>
      <c r="B105" s="1">
        <v>42</v>
      </c>
      <c r="C105" s="8">
        <v>100</v>
      </c>
      <c r="D105" s="1">
        <v>7</v>
      </c>
      <c r="E105" s="7">
        <v>6069</v>
      </c>
      <c r="F105" s="7">
        <f>sales_data_sample3[[#This Row],[SALES]]*sales_data_sample3[[#This Row],[PROFIT MARGIN]]</f>
        <v>448.49909999999994</v>
      </c>
      <c r="G105" s="14" t="str">
        <f>IF(sales_data_sample3[[#This Row],[STATUS]] &lt;&gt;"Cancelled","7,39%","0")</f>
        <v>7,39%</v>
      </c>
      <c r="H105" s="4">
        <v>37698</v>
      </c>
      <c r="I105" t="s">
        <v>28</v>
      </c>
      <c r="J105">
        <f>ROUNDUP(MONTH(sales_data_sample3[[#This Row],[ORDER DATE]])/3,0)</f>
        <v>1</v>
      </c>
      <c r="K105" t="str">
        <f>TEXT(sales_data_sample3[[#This Row],[ORDER DATE]],"[$-409]mmmm")</f>
        <v>March</v>
      </c>
      <c r="L105">
        <f>YEAR(sales_data_sample3[[#This Row],[ORDER DATE]])</f>
        <v>2003</v>
      </c>
      <c r="M105" t="s">
        <v>1354</v>
      </c>
      <c r="N105">
        <v>170</v>
      </c>
      <c r="O105" t="s">
        <v>1565</v>
      </c>
      <c r="P105" t="s">
        <v>927</v>
      </c>
      <c r="Q105" t="s">
        <v>928</v>
      </c>
      <c r="R105" t="s">
        <v>929</v>
      </c>
      <c r="S105" t="s">
        <v>4804</v>
      </c>
      <c r="T105" t="s">
        <v>930</v>
      </c>
      <c r="U105" t="s">
        <v>4804</v>
      </c>
      <c r="V105" t="s">
        <v>931</v>
      </c>
      <c r="W105" t="s">
        <v>262</v>
      </c>
      <c r="X105" t="s">
        <v>52</v>
      </c>
      <c r="Y105" t="s">
        <v>932</v>
      </c>
      <c r="Z105" t="s">
        <v>137</v>
      </c>
      <c r="AA105" t="s">
        <v>65</v>
      </c>
    </row>
    <row r="106" spans="1:27" x14ac:dyDescent="0.25">
      <c r="A106" s="1">
        <v>10110</v>
      </c>
      <c r="B106" s="1">
        <v>32</v>
      </c>
      <c r="C106" s="8">
        <v>50.25</v>
      </c>
      <c r="D106" s="1">
        <v>6</v>
      </c>
      <c r="E106" s="7">
        <v>1608</v>
      </c>
      <c r="F106" s="7">
        <f>sales_data_sample3[[#This Row],[SALES]]*sales_data_sample3[[#This Row],[PROFIT MARGIN]]</f>
        <v>118.8312</v>
      </c>
      <c r="G106" s="14" t="str">
        <f>IF(sales_data_sample3[[#This Row],[STATUS]] &lt;&gt;"Cancelled","7,39%","0")</f>
        <v>7,39%</v>
      </c>
      <c r="H106" s="4">
        <v>37698</v>
      </c>
      <c r="I106" t="s">
        <v>28</v>
      </c>
      <c r="J106">
        <f>ROUNDUP(MONTH(sales_data_sample3[[#This Row],[ORDER DATE]])/3,0)</f>
        <v>1</v>
      </c>
      <c r="K106" t="str">
        <f>TEXT(sales_data_sample3[[#This Row],[ORDER DATE]],"[$-409]mmmm")</f>
        <v>March</v>
      </c>
      <c r="L106">
        <f>YEAR(sales_data_sample3[[#This Row],[ORDER DATE]])</f>
        <v>2003</v>
      </c>
      <c r="M106" t="s">
        <v>1354</v>
      </c>
      <c r="N106">
        <v>60</v>
      </c>
      <c r="O106" t="s">
        <v>1696</v>
      </c>
      <c r="P106" t="s">
        <v>927</v>
      </c>
      <c r="Q106" t="s">
        <v>928</v>
      </c>
      <c r="R106" t="s">
        <v>929</v>
      </c>
      <c r="S106" t="s">
        <v>4804</v>
      </c>
      <c r="T106" t="s">
        <v>930</v>
      </c>
      <c r="U106" t="s">
        <v>4804</v>
      </c>
      <c r="V106" t="s">
        <v>931</v>
      </c>
      <c r="W106" t="s">
        <v>262</v>
      </c>
      <c r="X106" t="s">
        <v>52</v>
      </c>
      <c r="Y106" t="s">
        <v>932</v>
      </c>
      <c r="Z106" t="s">
        <v>137</v>
      </c>
      <c r="AA106" t="s">
        <v>42</v>
      </c>
    </row>
    <row r="107" spans="1:27" x14ac:dyDescent="0.25">
      <c r="A107" s="1">
        <v>10110</v>
      </c>
      <c r="B107" s="1">
        <v>33</v>
      </c>
      <c r="C107" s="8">
        <v>100</v>
      </c>
      <c r="D107" s="1">
        <v>4</v>
      </c>
      <c r="E107" s="7">
        <v>3859.68</v>
      </c>
      <c r="F107" s="7">
        <f>sales_data_sample3[[#This Row],[SALES]]*sales_data_sample3[[#This Row],[PROFIT MARGIN]]</f>
        <v>285.23035199999998</v>
      </c>
      <c r="G107" s="14" t="str">
        <f>IF(sales_data_sample3[[#This Row],[STATUS]] &lt;&gt;"Cancelled","7,39%","0")</f>
        <v>7,39%</v>
      </c>
      <c r="H107" s="4">
        <v>37698</v>
      </c>
      <c r="I107" t="s">
        <v>28</v>
      </c>
      <c r="J107">
        <f>ROUNDUP(MONTH(sales_data_sample3[[#This Row],[ORDER DATE]])/3,0)</f>
        <v>1</v>
      </c>
      <c r="K107" t="str">
        <f>TEXT(sales_data_sample3[[#This Row],[ORDER DATE]],"[$-409]mmmm")</f>
        <v>March</v>
      </c>
      <c r="L107">
        <f>YEAR(sales_data_sample3[[#This Row],[ORDER DATE]])</f>
        <v>2003</v>
      </c>
      <c r="M107" t="s">
        <v>1354</v>
      </c>
      <c r="N107">
        <v>127</v>
      </c>
      <c r="O107" t="s">
        <v>1769</v>
      </c>
      <c r="P107" t="s">
        <v>927</v>
      </c>
      <c r="Q107" t="s">
        <v>928</v>
      </c>
      <c r="R107" t="s">
        <v>929</v>
      </c>
      <c r="S107" t="s">
        <v>4804</v>
      </c>
      <c r="T107" t="s">
        <v>930</v>
      </c>
      <c r="U107" t="s">
        <v>4804</v>
      </c>
      <c r="V107" t="s">
        <v>931</v>
      </c>
      <c r="W107" t="s">
        <v>262</v>
      </c>
      <c r="X107" t="s">
        <v>52</v>
      </c>
      <c r="Y107" t="s">
        <v>932</v>
      </c>
      <c r="Z107" t="s">
        <v>137</v>
      </c>
      <c r="AA107" t="s">
        <v>65</v>
      </c>
    </row>
    <row r="108" spans="1:27" x14ac:dyDescent="0.25">
      <c r="A108" s="1">
        <v>10110</v>
      </c>
      <c r="B108" s="1">
        <v>31</v>
      </c>
      <c r="C108" s="8">
        <v>100</v>
      </c>
      <c r="D108" s="1">
        <v>1</v>
      </c>
      <c r="E108" s="7">
        <v>5074.3900000000003</v>
      </c>
      <c r="F108" s="7">
        <f>sales_data_sample3[[#This Row],[SALES]]*sales_data_sample3[[#This Row],[PROFIT MARGIN]]</f>
        <v>374.99742099999997</v>
      </c>
      <c r="G108" s="14" t="str">
        <f>IF(sales_data_sample3[[#This Row],[STATUS]] &lt;&gt;"Cancelled","7,39%","0")</f>
        <v>7,39%</v>
      </c>
      <c r="H108" s="4">
        <v>37698</v>
      </c>
      <c r="I108" t="s">
        <v>28</v>
      </c>
      <c r="J108">
        <f>ROUNDUP(MONTH(sales_data_sample3[[#This Row],[ORDER DATE]])/3,0)</f>
        <v>1</v>
      </c>
      <c r="K108" t="str">
        <f>TEXT(sales_data_sample3[[#This Row],[ORDER DATE]],"[$-409]mmmm")</f>
        <v>March</v>
      </c>
      <c r="L108">
        <f>YEAR(sales_data_sample3[[#This Row],[ORDER DATE]])</f>
        <v>2003</v>
      </c>
      <c r="M108" t="s">
        <v>1354</v>
      </c>
      <c r="N108">
        <v>168</v>
      </c>
      <c r="O108" t="s">
        <v>1928</v>
      </c>
      <c r="P108" t="s">
        <v>927</v>
      </c>
      <c r="Q108" t="s">
        <v>928</v>
      </c>
      <c r="R108" t="s">
        <v>929</v>
      </c>
      <c r="S108" t="s">
        <v>4804</v>
      </c>
      <c r="T108" t="s">
        <v>930</v>
      </c>
      <c r="U108" t="s">
        <v>4804</v>
      </c>
      <c r="V108" t="s">
        <v>931</v>
      </c>
      <c r="W108" t="s">
        <v>262</v>
      </c>
      <c r="X108" t="s">
        <v>52</v>
      </c>
      <c r="Y108" t="s">
        <v>932</v>
      </c>
      <c r="Z108" t="s">
        <v>137</v>
      </c>
      <c r="AA108" t="s">
        <v>65</v>
      </c>
    </row>
    <row r="109" spans="1:27" x14ac:dyDescent="0.25">
      <c r="A109" s="1">
        <v>10110</v>
      </c>
      <c r="B109" s="1">
        <v>28</v>
      </c>
      <c r="C109" s="8">
        <v>89.27</v>
      </c>
      <c r="D109" s="1">
        <v>8</v>
      </c>
      <c r="E109" s="7">
        <v>2499.56</v>
      </c>
      <c r="F109" s="7">
        <f>sales_data_sample3[[#This Row],[SALES]]*sales_data_sample3[[#This Row],[PROFIT MARGIN]]</f>
        <v>184.71748399999998</v>
      </c>
      <c r="G109" s="14" t="str">
        <f>IF(sales_data_sample3[[#This Row],[STATUS]] &lt;&gt;"Cancelled","7,39%","0")</f>
        <v>7,39%</v>
      </c>
      <c r="H109" s="4">
        <v>37698</v>
      </c>
      <c r="I109" t="s">
        <v>28</v>
      </c>
      <c r="J109">
        <f>ROUNDUP(MONTH(sales_data_sample3[[#This Row],[ORDER DATE]])/3,0)</f>
        <v>1</v>
      </c>
      <c r="K109" t="str">
        <f>TEXT(sales_data_sample3[[#This Row],[ORDER DATE]],"[$-409]mmmm")</f>
        <v>March</v>
      </c>
      <c r="L109">
        <f>YEAR(sales_data_sample3[[#This Row],[ORDER DATE]])</f>
        <v>2003</v>
      </c>
      <c r="M109" t="s">
        <v>1354</v>
      </c>
      <c r="N109">
        <v>92</v>
      </c>
      <c r="O109" t="s">
        <v>2529</v>
      </c>
      <c r="P109" t="s">
        <v>927</v>
      </c>
      <c r="Q109" t="s">
        <v>928</v>
      </c>
      <c r="R109" t="s">
        <v>929</v>
      </c>
      <c r="S109" t="s">
        <v>4804</v>
      </c>
      <c r="T109" t="s">
        <v>930</v>
      </c>
      <c r="U109" t="s">
        <v>4804</v>
      </c>
      <c r="V109" t="s">
        <v>931</v>
      </c>
      <c r="W109" t="s">
        <v>262</v>
      </c>
      <c r="X109" t="s">
        <v>52</v>
      </c>
      <c r="Y109" t="s">
        <v>932</v>
      </c>
      <c r="Z109" t="s">
        <v>137</v>
      </c>
      <c r="AA109" t="s">
        <v>42</v>
      </c>
    </row>
    <row r="110" spans="1:27" x14ac:dyDescent="0.25">
      <c r="A110" s="1">
        <v>10110</v>
      </c>
      <c r="B110" s="1">
        <v>42</v>
      </c>
      <c r="C110" s="8">
        <v>61.29</v>
      </c>
      <c r="D110" s="1">
        <v>9</v>
      </c>
      <c r="E110" s="7">
        <v>2574.1799999999998</v>
      </c>
      <c r="F110" s="7">
        <f>sales_data_sample3[[#This Row],[SALES]]*sales_data_sample3[[#This Row],[PROFIT MARGIN]]</f>
        <v>640.71340199999997</v>
      </c>
      <c r="G110" s="14" t="str">
        <f>IF(sales_data_sample3[[#This Row],[STATUS]] &lt;&gt;"Cancelled","24,89%","0")</f>
        <v>24,89%</v>
      </c>
      <c r="H110" s="4">
        <v>37698</v>
      </c>
      <c r="I110" t="s">
        <v>28</v>
      </c>
      <c r="J110">
        <f>ROUNDUP(MONTH(sales_data_sample3[[#This Row],[ORDER DATE]])/3,0)</f>
        <v>1</v>
      </c>
      <c r="K110" t="str">
        <f>TEXT(sales_data_sample3[[#This Row],[ORDER DATE]],"[$-409]mmmm")</f>
        <v>March</v>
      </c>
      <c r="L110">
        <f>YEAR(sales_data_sample3[[#This Row],[ORDER DATE]])</f>
        <v>2003</v>
      </c>
      <c r="M110" t="s">
        <v>278</v>
      </c>
      <c r="N110">
        <v>71</v>
      </c>
      <c r="O110" t="s">
        <v>2698</v>
      </c>
      <c r="P110" t="s">
        <v>927</v>
      </c>
      <c r="Q110" t="s">
        <v>928</v>
      </c>
      <c r="R110" t="s">
        <v>929</v>
      </c>
      <c r="S110" t="s">
        <v>4804</v>
      </c>
      <c r="T110" t="s">
        <v>930</v>
      </c>
      <c r="U110" t="s">
        <v>4804</v>
      </c>
      <c r="V110" t="s">
        <v>931</v>
      </c>
      <c r="W110" t="s">
        <v>262</v>
      </c>
      <c r="X110" t="s">
        <v>52</v>
      </c>
      <c r="Y110" t="s">
        <v>932</v>
      </c>
      <c r="Z110" t="s">
        <v>137</v>
      </c>
      <c r="AA110" t="s">
        <v>42</v>
      </c>
    </row>
    <row r="111" spans="1:27" x14ac:dyDescent="0.25">
      <c r="A111" s="1">
        <v>10110</v>
      </c>
      <c r="B111" s="1">
        <v>36</v>
      </c>
      <c r="C111" s="8">
        <v>85.25</v>
      </c>
      <c r="D111" s="1">
        <v>13</v>
      </c>
      <c r="E111" s="7">
        <v>3069</v>
      </c>
      <c r="F111" s="7">
        <f>sales_data_sample3[[#This Row],[SALES]]*sales_data_sample3[[#This Row],[PROFIT MARGIN]]</f>
        <v>763.8741</v>
      </c>
      <c r="G111" s="14" t="str">
        <f>IF(sales_data_sample3[[#This Row],[STATUS]] &lt;&gt;"Cancelled","24,89%","0")</f>
        <v>24,89%</v>
      </c>
      <c r="H111" s="4">
        <v>37698</v>
      </c>
      <c r="I111" t="s">
        <v>28</v>
      </c>
      <c r="J111">
        <f>ROUNDUP(MONTH(sales_data_sample3[[#This Row],[ORDER DATE]])/3,0)</f>
        <v>1</v>
      </c>
      <c r="K111" t="str">
        <f>TEXT(sales_data_sample3[[#This Row],[ORDER DATE]],"[$-409]mmmm")</f>
        <v>March</v>
      </c>
      <c r="L111">
        <f>YEAR(sales_data_sample3[[#This Row],[ORDER DATE]])</f>
        <v>2003</v>
      </c>
      <c r="M111" t="s">
        <v>278</v>
      </c>
      <c r="N111">
        <v>73</v>
      </c>
      <c r="O111" t="s">
        <v>2735</v>
      </c>
      <c r="P111" t="s">
        <v>927</v>
      </c>
      <c r="Q111" t="s">
        <v>928</v>
      </c>
      <c r="R111" t="s">
        <v>929</v>
      </c>
      <c r="S111" t="s">
        <v>4804</v>
      </c>
      <c r="T111" t="s">
        <v>930</v>
      </c>
      <c r="U111" t="s">
        <v>4804</v>
      </c>
      <c r="V111" t="s">
        <v>931</v>
      </c>
      <c r="W111" t="s">
        <v>262</v>
      </c>
      <c r="X111" t="s">
        <v>52</v>
      </c>
      <c r="Y111" t="s">
        <v>932</v>
      </c>
      <c r="Z111" t="s">
        <v>137</v>
      </c>
      <c r="AA111" t="s">
        <v>65</v>
      </c>
    </row>
    <row r="112" spans="1:27" x14ac:dyDescent="0.25">
      <c r="A112" s="1">
        <v>10110</v>
      </c>
      <c r="B112" s="1">
        <v>29</v>
      </c>
      <c r="C112" s="8">
        <v>59.37</v>
      </c>
      <c r="D112" s="1">
        <v>15</v>
      </c>
      <c r="E112" s="7">
        <v>1721.73</v>
      </c>
      <c r="F112" s="7">
        <f>sales_data_sample3[[#This Row],[SALES]]*sales_data_sample3[[#This Row],[PROFIT MARGIN]]</f>
        <v>428.53859700000004</v>
      </c>
      <c r="G112" s="14" t="str">
        <f>IF(sales_data_sample3[[#This Row],[STATUS]] &lt;&gt;"Cancelled","24,89%","0")</f>
        <v>24,89%</v>
      </c>
      <c r="H112" s="4">
        <v>37698</v>
      </c>
      <c r="I112" t="s">
        <v>28</v>
      </c>
      <c r="J112">
        <f>ROUNDUP(MONTH(sales_data_sample3[[#This Row],[ORDER DATE]])/3,0)</f>
        <v>1</v>
      </c>
      <c r="K112" t="str">
        <f>TEXT(sales_data_sample3[[#This Row],[ORDER DATE]],"[$-409]mmmm")</f>
        <v>March</v>
      </c>
      <c r="L112">
        <f>YEAR(sales_data_sample3[[#This Row],[ORDER DATE]])</f>
        <v>2003</v>
      </c>
      <c r="M112" t="s">
        <v>278</v>
      </c>
      <c r="N112">
        <v>50</v>
      </c>
      <c r="O112" t="s">
        <v>2857</v>
      </c>
      <c r="P112" t="s">
        <v>927</v>
      </c>
      <c r="Q112" t="s">
        <v>928</v>
      </c>
      <c r="R112" t="s">
        <v>929</v>
      </c>
      <c r="S112" t="s">
        <v>4804</v>
      </c>
      <c r="T112" t="s">
        <v>930</v>
      </c>
      <c r="U112" t="s">
        <v>4804</v>
      </c>
      <c r="V112" t="s">
        <v>931</v>
      </c>
      <c r="W112" t="s">
        <v>262</v>
      </c>
      <c r="X112" t="s">
        <v>52</v>
      </c>
      <c r="Y112" t="s">
        <v>932</v>
      </c>
      <c r="Z112" t="s">
        <v>137</v>
      </c>
      <c r="AA112" t="s">
        <v>42</v>
      </c>
    </row>
    <row r="113" spans="1:27" x14ac:dyDescent="0.25">
      <c r="A113" s="1">
        <v>10110</v>
      </c>
      <c r="B113" s="1">
        <v>20</v>
      </c>
      <c r="C113" s="8">
        <v>35.51</v>
      </c>
      <c r="D113" s="1">
        <v>3</v>
      </c>
      <c r="E113" s="7">
        <v>710.2</v>
      </c>
      <c r="F113" s="7">
        <f>sales_data_sample3[[#This Row],[SALES]]*sales_data_sample3[[#This Row],[PROFIT MARGIN]]</f>
        <v>52.483779999999996</v>
      </c>
      <c r="G113" s="14" t="str">
        <f>IF(sales_data_sample3[[#This Row],[STATUS]] &lt;&gt;"Cancelled","7,39%","0")</f>
        <v>7,39%</v>
      </c>
      <c r="H113" s="4">
        <v>37698</v>
      </c>
      <c r="I113" t="s">
        <v>28</v>
      </c>
      <c r="J113">
        <f>ROUNDUP(MONTH(sales_data_sample3[[#This Row],[ORDER DATE]])/3,0)</f>
        <v>1</v>
      </c>
      <c r="K113" t="str">
        <f>TEXT(sales_data_sample3[[#This Row],[ORDER DATE]],"[$-409]mmmm")</f>
        <v>March</v>
      </c>
      <c r="L113">
        <f>YEAR(sales_data_sample3[[#This Row],[ORDER DATE]])</f>
        <v>2003</v>
      </c>
      <c r="M113" t="s">
        <v>1354</v>
      </c>
      <c r="N113">
        <v>33</v>
      </c>
      <c r="O113" t="s">
        <v>2922</v>
      </c>
      <c r="P113" t="s">
        <v>927</v>
      </c>
      <c r="Q113" t="s">
        <v>928</v>
      </c>
      <c r="R113" t="s">
        <v>929</v>
      </c>
      <c r="S113" t="s">
        <v>4804</v>
      </c>
      <c r="T113" t="s">
        <v>930</v>
      </c>
      <c r="U113" t="s">
        <v>4804</v>
      </c>
      <c r="V113" t="s">
        <v>931</v>
      </c>
      <c r="W113" t="s">
        <v>262</v>
      </c>
      <c r="X113" t="s">
        <v>52</v>
      </c>
      <c r="Y113" t="s">
        <v>932</v>
      </c>
      <c r="Z113" t="s">
        <v>137</v>
      </c>
      <c r="AA113" t="s">
        <v>42</v>
      </c>
    </row>
    <row r="114" spans="1:27" x14ac:dyDescent="0.25">
      <c r="A114" s="1">
        <v>10110</v>
      </c>
      <c r="B114" s="1">
        <v>39</v>
      </c>
      <c r="C114" s="8">
        <v>44.35</v>
      </c>
      <c r="D114" s="1">
        <v>2</v>
      </c>
      <c r="E114" s="7">
        <v>1729.65</v>
      </c>
      <c r="F114" s="7">
        <f>sales_data_sample3[[#This Row],[SALES]]*sales_data_sample3[[#This Row],[PROFIT MARGIN]]</f>
        <v>127.821135</v>
      </c>
      <c r="G114" s="14" t="str">
        <f>IF(sales_data_sample3[[#This Row],[STATUS]] &lt;&gt;"Cancelled","7,39%","0")</f>
        <v>7,39%</v>
      </c>
      <c r="H114" s="4">
        <v>37698</v>
      </c>
      <c r="I114" t="s">
        <v>28</v>
      </c>
      <c r="J114">
        <f>ROUNDUP(MONTH(sales_data_sample3[[#This Row],[ORDER DATE]])/3,0)</f>
        <v>1</v>
      </c>
      <c r="K114" t="str">
        <f>TEXT(sales_data_sample3[[#This Row],[ORDER DATE]],"[$-409]mmmm")</f>
        <v>March</v>
      </c>
      <c r="L114">
        <f>YEAR(sales_data_sample3[[#This Row],[ORDER DATE]])</f>
        <v>2003</v>
      </c>
      <c r="M114" t="s">
        <v>1354</v>
      </c>
      <c r="N114">
        <v>44</v>
      </c>
      <c r="O114" t="s">
        <v>3035</v>
      </c>
      <c r="P114" t="s">
        <v>927</v>
      </c>
      <c r="Q114" t="s">
        <v>928</v>
      </c>
      <c r="R114" t="s">
        <v>929</v>
      </c>
      <c r="S114" t="s">
        <v>4804</v>
      </c>
      <c r="T114" t="s">
        <v>930</v>
      </c>
      <c r="U114" t="s">
        <v>4804</v>
      </c>
      <c r="V114" t="s">
        <v>931</v>
      </c>
      <c r="W114" t="s">
        <v>262</v>
      </c>
      <c r="X114" t="s">
        <v>52</v>
      </c>
      <c r="Y114" t="s">
        <v>932</v>
      </c>
      <c r="Z114" t="s">
        <v>137</v>
      </c>
      <c r="AA114" t="s">
        <v>42</v>
      </c>
    </row>
    <row r="115" spans="1:27" x14ac:dyDescent="0.25">
      <c r="A115" s="1">
        <v>10110</v>
      </c>
      <c r="B115" s="1">
        <v>43</v>
      </c>
      <c r="C115" s="8">
        <v>78.150000000000006</v>
      </c>
      <c r="D115" s="1">
        <v>11</v>
      </c>
      <c r="E115" s="7">
        <v>3360.45</v>
      </c>
      <c r="F115" s="7">
        <f>sales_data_sample3[[#This Row],[SALES]]*sales_data_sample3[[#This Row],[PROFIT MARGIN]]</f>
        <v>836.41600500000004</v>
      </c>
      <c r="G115" s="14" t="str">
        <f>IF(sales_data_sample3[[#This Row],[STATUS]] &lt;&gt;"Cancelled","24,89%","0")</f>
        <v>24,89%</v>
      </c>
      <c r="H115" s="4">
        <v>37698</v>
      </c>
      <c r="I115" t="s">
        <v>28</v>
      </c>
      <c r="J115">
        <f>ROUNDUP(MONTH(sales_data_sample3[[#This Row],[ORDER DATE]])/3,0)</f>
        <v>1</v>
      </c>
      <c r="K115" t="str">
        <f>TEXT(sales_data_sample3[[#This Row],[ORDER DATE]],"[$-409]mmmm")</f>
        <v>March</v>
      </c>
      <c r="L115">
        <f>YEAR(sales_data_sample3[[#This Row],[ORDER DATE]])</f>
        <v>2003</v>
      </c>
      <c r="M115" t="s">
        <v>278</v>
      </c>
      <c r="N115">
        <v>90</v>
      </c>
      <c r="O115" t="s">
        <v>3151</v>
      </c>
      <c r="P115" t="s">
        <v>927</v>
      </c>
      <c r="Q115" t="s">
        <v>928</v>
      </c>
      <c r="R115" t="s">
        <v>929</v>
      </c>
      <c r="S115" t="s">
        <v>4804</v>
      </c>
      <c r="T115" t="s">
        <v>930</v>
      </c>
      <c r="U115" t="s">
        <v>4804</v>
      </c>
      <c r="V115" t="s">
        <v>931</v>
      </c>
      <c r="W115" t="s">
        <v>262</v>
      </c>
      <c r="X115" t="s">
        <v>52</v>
      </c>
      <c r="Y115" t="s">
        <v>932</v>
      </c>
      <c r="Z115" t="s">
        <v>137</v>
      </c>
      <c r="AA115" t="s">
        <v>65</v>
      </c>
    </row>
    <row r="116" spans="1:27" x14ac:dyDescent="0.25">
      <c r="A116" s="1">
        <v>10110</v>
      </c>
      <c r="B116" s="1">
        <v>46</v>
      </c>
      <c r="C116" s="8">
        <v>100</v>
      </c>
      <c r="D116" s="1">
        <v>10</v>
      </c>
      <c r="E116" s="7">
        <v>5942.28</v>
      </c>
      <c r="F116" s="7">
        <f>sales_data_sample3[[#This Row],[SALES]]*sales_data_sample3[[#This Row],[PROFIT MARGIN]]</f>
        <v>1479.033492</v>
      </c>
      <c r="G116" s="14" t="str">
        <f>IF(sales_data_sample3[[#This Row],[STATUS]] &lt;&gt;"Cancelled","24,89%","0")</f>
        <v>24,89%</v>
      </c>
      <c r="H116" s="4">
        <v>37698</v>
      </c>
      <c r="I116" t="s">
        <v>28</v>
      </c>
      <c r="J116">
        <f>ROUNDUP(MONTH(sales_data_sample3[[#This Row],[ORDER DATE]])/3,0)</f>
        <v>1</v>
      </c>
      <c r="K116" t="str">
        <f>TEXT(sales_data_sample3[[#This Row],[ORDER DATE]],"[$-409]mmmm")</f>
        <v>March</v>
      </c>
      <c r="L116">
        <f>YEAR(sales_data_sample3[[#This Row],[ORDER DATE]])</f>
        <v>2003</v>
      </c>
      <c r="M116" t="s">
        <v>278</v>
      </c>
      <c r="N116">
        <v>117</v>
      </c>
      <c r="O116" t="s">
        <v>3275</v>
      </c>
      <c r="P116" t="s">
        <v>927</v>
      </c>
      <c r="Q116" t="s">
        <v>928</v>
      </c>
      <c r="R116" t="s">
        <v>929</v>
      </c>
      <c r="S116" t="s">
        <v>4804</v>
      </c>
      <c r="T116" t="s">
        <v>930</v>
      </c>
      <c r="U116" t="s">
        <v>4804</v>
      </c>
      <c r="V116" t="s">
        <v>931</v>
      </c>
      <c r="W116" t="s">
        <v>262</v>
      </c>
      <c r="X116" t="s">
        <v>52</v>
      </c>
      <c r="Y116" t="s">
        <v>932</v>
      </c>
      <c r="Z116" t="s">
        <v>137</v>
      </c>
      <c r="AA116" t="s">
        <v>65</v>
      </c>
    </row>
    <row r="117" spans="1:27" x14ac:dyDescent="0.25">
      <c r="A117" s="1">
        <v>10110</v>
      </c>
      <c r="B117" s="1">
        <v>27</v>
      </c>
      <c r="C117" s="8">
        <v>73.62</v>
      </c>
      <c r="D117" s="1">
        <v>12</v>
      </c>
      <c r="E117" s="7">
        <v>1987.74</v>
      </c>
      <c r="F117" s="7">
        <f>sales_data_sample3[[#This Row],[SALES]]*sales_data_sample3[[#This Row],[PROFIT MARGIN]]</f>
        <v>494.74848600000001</v>
      </c>
      <c r="G117" s="14" t="str">
        <f>IF(sales_data_sample3[[#This Row],[STATUS]] &lt;&gt;"Cancelled","24,89%","0")</f>
        <v>24,89%</v>
      </c>
      <c r="H117" s="4">
        <v>37698</v>
      </c>
      <c r="I117" t="s">
        <v>28</v>
      </c>
      <c r="J117">
        <f>ROUNDUP(MONTH(sales_data_sample3[[#This Row],[ORDER DATE]])/3,0)</f>
        <v>1</v>
      </c>
      <c r="K117" t="str">
        <f>TEXT(sales_data_sample3[[#This Row],[ORDER DATE]],"[$-409]mmmm")</f>
        <v>March</v>
      </c>
      <c r="L117">
        <f>YEAR(sales_data_sample3[[#This Row],[ORDER DATE]])</f>
        <v>2003</v>
      </c>
      <c r="M117" t="s">
        <v>278</v>
      </c>
      <c r="N117">
        <v>85</v>
      </c>
      <c r="O117" t="s">
        <v>3391</v>
      </c>
      <c r="P117" t="s">
        <v>927</v>
      </c>
      <c r="Q117" t="s">
        <v>928</v>
      </c>
      <c r="R117" t="s">
        <v>929</v>
      </c>
      <c r="S117" t="s">
        <v>4804</v>
      </c>
      <c r="T117" t="s">
        <v>930</v>
      </c>
      <c r="U117" t="s">
        <v>4804</v>
      </c>
      <c r="V117" t="s">
        <v>931</v>
      </c>
      <c r="W117" t="s">
        <v>262</v>
      </c>
      <c r="X117" t="s">
        <v>52</v>
      </c>
      <c r="Y117" t="s">
        <v>932</v>
      </c>
      <c r="Z117" t="s">
        <v>137</v>
      </c>
      <c r="AA117" t="s">
        <v>42</v>
      </c>
    </row>
    <row r="118" spans="1:27" x14ac:dyDescent="0.25">
      <c r="A118" s="1">
        <v>10110</v>
      </c>
      <c r="B118" s="1">
        <v>37</v>
      </c>
      <c r="C118" s="8">
        <v>100</v>
      </c>
      <c r="D118" s="1">
        <v>14</v>
      </c>
      <c r="E118" s="7">
        <v>3724.42</v>
      </c>
      <c r="F118" s="7">
        <f>sales_data_sample3[[#This Row],[SALES]]*sales_data_sample3[[#This Row],[PROFIT MARGIN]]</f>
        <v>927.00813800000003</v>
      </c>
      <c r="G118" s="14" t="str">
        <f>IF(sales_data_sample3[[#This Row],[STATUS]] &lt;&gt;"Cancelled","24,89%","0")</f>
        <v>24,89%</v>
      </c>
      <c r="H118" s="4">
        <v>37698</v>
      </c>
      <c r="I118" t="s">
        <v>28</v>
      </c>
      <c r="J118">
        <f>ROUNDUP(MONTH(sales_data_sample3[[#This Row],[ORDER DATE]])/3,0)</f>
        <v>1</v>
      </c>
      <c r="K118" t="str">
        <f>TEXT(sales_data_sample3[[#This Row],[ORDER DATE]],"[$-409]mmmm")</f>
        <v>March</v>
      </c>
      <c r="L118">
        <f>YEAR(sales_data_sample3[[#This Row],[ORDER DATE]])</f>
        <v>2003</v>
      </c>
      <c r="M118" t="s">
        <v>278</v>
      </c>
      <c r="N118">
        <v>107</v>
      </c>
      <c r="O118" t="s">
        <v>3508</v>
      </c>
      <c r="P118" t="s">
        <v>927</v>
      </c>
      <c r="Q118" t="s">
        <v>928</v>
      </c>
      <c r="R118" t="s">
        <v>929</v>
      </c>
      <c r="S118" t="s">
        <v>4804</v>
      </c>
      <c r="T118" t="s">
        <v>930</v>
      </c>
      <c r="U118" t="s">
        <v>4804</v>
      </c>
      <c r="V118" t="s">
        <v>931</v>
      </c>
      <c r="W118" t="s">
        <v>262</v>
      </c>
      <c r="X118" t="s">
        <v>52</v>
      </c>
      <c r="Y118" t="s">
        <v>932</v>
      </c>
      <c r="Z118" t="s">
        <v>137</v>
      </c>
      <c r="AA118" t="s">
        <v>65</v>
      </c>
    </row>
    <row r="119" spans="1:27" x14ac:dyDescent="0.25">
      <c r="A119" s="1">
        <v>10110</v>
      </c>
      <c r="B119" s="1">
        <v>48</v>
      </c>
      <c r="C119" s="8">
        <v>34.47</v>
      </c>
      <c r="D119" s="1">
        <v>5</v>
      </c>
      <c r="E119" s="7">
        <v>1654.56</v>
      </c>
      <c r="F119" s="7">
        <f>sales_data_sample3[[#This Row],[SALES]]*sales_data_sample3[[#This Row],[PROFIT MARGIN]]</f>
        <v>122.27198399999999</v>
      </c>
      <c r="G119" s="14" t="str">
        <f>IF(sales_data_sample3[[#This Row],[STATUS]] &lt;&gt;"Cancelled","7,39%","0")</f>
        <v>7,39%</v>
      </c>
      <c r="H119" s="4">
        <v>37698</v>
      </c>
      <c r="I119" t="s">
        <v>28</v>
      </c>
      <c r="J119">
        <f>ROUNDUP(MONTH(sales_data_sample3[[#This Row],[ORDER DATE]])/3,0)</f>
        <v>1</v>
      </c>
      <c r="K119" t="str">
        <f>TEXT(sales_data_sample3[[#This Row],[ORDER DATE]],"[$-409]mmmm")</f>
        <v>March</v>
      </c>
      <c r="L119">
        <f>YEAR(sales_data_sample3[[#This Row],[ORDER DATE]])</f>
        <v>2003</v>
      </c>
      <c r="M119" t="s">
        <v>1354</v>
      </c>
      <c r="N119">
        <v>41</v>
      </c>
      <c r="O119" t="s">
        <v>3664</v>
      </c>
      <c r="P119" t="s">
        <v>927</v>
      </c>
      <c r="Q119" t="s">
        <v>928</v>
      </c>
      <c r="R119" t="s">
        <v>929</v>
      </c>
      <c r="S119" t="s">
        <v>4804</v>
      </c>
      <c r="T119" t="s">
        <v>930</v>
      </c>
      <c r="U119" t="s">
        <v>4804</v>
      </c>
      <c r="V119" t="s">
        <v>931</v>
      </c>
      <c r="W119" t="s">
        <v>262</v>
      </c>
      <c r="X119" t="s">
        <v>52</v>
      </c>
      <c r="Y119" t="s">
        <v>932</v>
      </c>
      <c r="Z119" t="s">
        <v>137</v>
      </c>
      <c r="AA119" t="s">
        <v>42</v>
      </c>
    </row>
    <row r="120" spans="1:27" x14ac:dyDescent="0.25">
      <c r="A120" s="1">
        <v>10111</v>
      </c>
      <c r="B120" s="1">
        <v>33</v>
      </c>
      <c r="C120" s="8">
        <v>99.66</v>
      </c>
      <c r="D120" s="1">
        <v>6</v>
      </c>
      <c r="E120" s="7">
        <v>3288.78</v>
      </c>
      <c r="F120" s="7">
        <f>sales_data_sample3[[#This Row],[SALES]]*sales_data_sample3[[#This Row],[PROFIT MARGIN]]</f>
        <v>243.040842</v>
      </c>
      <c r="G120" s="14" t="str">
        <f>IF(sales_data_sample3[[#This Row],[STATUS]] &lt;&gt;"Cancelled","7,39%","0")</f>
        <v>7,39%</v>
      </c>
      <c r="H120" s="4">
        <v>37705</v>
      </c>
      <c r="I120" t="s">
        <v>28</v>
      </c>
      <c r="J120">
        <f>ROUNDUP(MONTH(sales_data_sample3[[#This Row],[ORDER DATE]])/3,0)</f>
        <v>1</v>
      </c>
      <c r="K120" t="str">
        <f>TEXT(sales_data_sample3[[#This Row],[ORDER DATE]],"[$-409]mmmm")</f>
        <v>March</v>
      </c>
      <c r="L120">
        <f>YEAR(sales_data_sample3[[#This Row],[ORDER DATE]])</f>
        <v>2003</v>
      </c>
      <c r="M120" t="s">
        <v>1354</v>
      </c>
      <c r="N120">
        <v>102</v>
      </c>
      <c r="O120" t="s">
        <v>1355</v>
      </c>
      <c r="P120" t="s">
        <v>118</v>
      </c>
      <c r="Q120" t="s">
        <v>119</v>
      </c>
      <c r="R120" t="s">
        <v>120</v>
      </c>
      <c r="S120" t="s">
        <v>4804</v>
      </c>
      <c r="T120" t="s">
        <v>83</v>
      </c>
      <c r="U120" t="s">
        <v>73</v>
      </c>
      <c r="V120" t="s">
        <v>4804</v>
      </c>
      <c r="W120" t="s">
        <v>38</v>
      </c>
      <c r="X120" t="s">
        <v>39</v>
      </c>
      <c r="Y120" t="s">
        <v>121</v>
      </c>
      <c r="Z120" t="s">
        <v>76</v>
      </c>
      <c r="AA120" t="s">
        <v>65</v>
      </c>
    </row>
    <row r="121" spans="1:27" x14ac:dyDescent="0.25">
      <c r="A121" s="1">
        <v>10111</v>
      </c>
      <c r="B121" s="1">
        <v>48</v>
      </c>
      <c r="C121" s="8">
        <v>49.06</v>
      </c>
      <c r="D121" s="1">
        <v>5</v>
      </c>
      <c r="E121" s="7">
        <v>2354.88</v>
      </c>
      <c r="F121" s="7">
        <f>sales_data_sample3[[#This Row],[SALES]]*sales_data_sample3[[#This Row],[PROFIT MARGIN]]</f>
        <v>174.025632</v>
      </c>
      <c r="G121" s="14" t="str">
        <f>IF(sales_data_sample3[[#This Row],[STATUS]] &lt;&gt;"Cancelled","7,39%","0")</f>
        <v>7,39%</v>
      </c>
      <c r="H121" s="4">
        <v>37705</v>
      </c>
      <c r="I121" t="s">
        <v>28</v>
      </c>
      <c r="J121">
        <f>ROUNDUP(MONTH(sales_data_sample3[[#This Row],[ORDER DATE]])/3,0)</f>
        <v>1</v>
      </c>
      <c r="K121" t="str">
        <f>TEXT(sales_data_sample3[[#This Row],[ORDER DATE]],"[$-409]mmmm")</f>
        <v>March</v>
      </c>
      <c r="L121">
        <f>YEAR(sales_data_sample3[[#This Row],[ORDER DATE]])</f>
        <v>2003</v>
      </c>
      <c r="M121" t="s">
        <v>1354</v>
      </c>
      <c r="N121">
        <v>53</v>
      </c>
      <c r="O121" t="s">
        <v>1419</v>
      </c>
      <c r="P121" t="s">
        <v>118</v>
      </c>
      <c r="Q121" t="s">
        <v>119</v>
      </c>
      <c r="R121" t="s">
        <v>120</v>
      </c>
      <c r="S121" t="s">
        <v>4804</v>
      </c>
      <c r="T121" t="s">
        <v>83</v>
      </c>
      <c r="U121" t="s">
        <v>73</v>
      </c>
      <c r="V121" t="s">
        <v>4804</v>
      </c>
      <c r="W121" t="s">
        <v>38</v>
      </c>
      <c r="X121" t="s">
        <v>39</v>
      </c>
      <c r="Y121" t="s">
        <v>121</v>
      </c>
      <c r="Z121" t="s">
        <v>76</v>
      </c>
      <c r="AA121" t="s">
        <v>42</v>
      </c>
    </row>
    <row r="122" spans="1:27" x14ac:dyDescent="0.25">
      <c r="A122" s="1">
        <v>10111</v>
      </c>
      <c r="B122" s="1">
        <v>28</v>
      </c>
      <c r="C122" s="8">
        <v>64.33</v>
      </c>
      <c r="D122" s="1">
        <v>2</v>
      </c>
      <c r="E122" s="7">
        <v>1801.24</v>
      </c>
      <c r="F122" s="7">
        <f>sales_data_sample3[[#This Row],[SALES]]*sales_data_sample3[[#This Row],[PROFIT MARGIN]]</f>
        <v>133.11163599999998</v>
      </c>
      <c r="G122" s="14" t="str">
        <f>IF(sales_data_sample3[[#This Row],[STATUS]] &lt;&gt;"Cancelled","7,39%","0")</f>
        <v>7,39%</v>
      </c>
      <c r="H122" s="4">
        <v>37705</v>
      </c>
      <c r="I122" t="s">
        <v>28</v>
      </c>
      <c r="J122">
        <f>ROUNDUP(MONTH(sales_data_sample3[[#This Row],[ORDER DATE]])/3,0)</f>
        <v>1</v>
      </c>
      <c r="K122" t="str">
        <f>TEXT(sales_data_sample3[[#This Row],[ORDER DATE]],"[$-409]mmmm")</f>
        <v>March</v>
      </c>
      <c r="L122">
        <f>YEAR(sales_data_sample3[[#This Row],[ORDER DATE]])</f>
        <v>2003</v>
      </c>
      <c r="M122" t="s">
        <v>1354</v>
      </c>
      <c r="N122">
        <v>62</v>
      </c>
      <c r="O122" t="s">
        <v>2025</v>
      </c>
      <c r="P122" t="s">
        <v>118</v>
      </c>
      <c r="Q122" t="s">
        <v>119</v>
      </c>
      <c r="R122" t="s">
        <v>120</v>
      </c>
      <c r="S122" t="s">
        <v>4804</v>
      </c>
      <c r="T122" t="s">
        <v>83</v>
      </c>
      <c r="U122" t="s">
        <v>73</v>
      </c>
      <c r="V122" t="s">
        <v>4804</v>
      </c>
      <c r="W122" t="s">
        <v>38</v>
      </c>
      <c r="X122" t="s">
        <v>39</v>
      </c>
      <c r="Y122" t="s">
        <v>121</v>
      </c>
      <c r="Z122" t="s">
        <v>76</v>
      </c>
      <c r="AA122" t="s">
        <v>42</v>
      </c>
    </row>
    <row r="123" spans="1:27" x14ac:dyDescent="0.25">
      <c r="A123" s="1">
        <v>10111</v>
      </c>
      <c r="B123" s="1">
        <v>43</v>
      </c>
      <c r="C123" s="8">
        <v>100</v>
      </c>
      <c r="D123" s="1">
        <v>1</v>
      </c>
      <c r="E123" s="7">
        <v>4818.1499999999996</v>
      </c>
      <c r="F123" s="7">
        <f>sales_data_sample3[[#This Row],[SALES]]*sales_data_sample3[[#This Row],[PROFIT MARGIN]]</f>
        <v>356.06128499999994</v>
      </c>
      <c r="G123" s="14" t="str">
        <f>IF(sales_data_sample3[[#This Row],[STATUS]] &lt;&gt;"Cancelled","7,39%","0")</f>
        <v>7,39%</v>
      </c>
      <c r="H123" s="4">
        <v>37705</v>
      </c>
      <c r="I123" t="s">
        <v>28</v>
      </c>
      <c r="J123">
        <f>ROUNDUP(MONTH(sales_data_sample3[[#This Row],[ORDER DATE]])/3,0)</f>
        <v>1</v>
      </c>
      <c r="K123" t="str">
        <f>TEXT(sales_data_sample3[[#This Row],[ORDER DATE]],"[$-409]mmmm")</f>
        <v>March</v>
      </c>
      <c r="L123">
        <f>YEAR(sales_data_sample3[[#This Row],[ORDER DATE]])</f>
        <v>2003</v>
      </c>
      <c r="M123" t="s">
        <v>1354</v>
      </c>
      <c r="N123">
        <v>104</v>
      </c>
      <c r="O123" t="s">
        <v>2122</v>
      </c>
      <c r="P123" t="s">
        <v>118</v>
      </c>
      <c r="Q123" t="s">
        <v>119</v>
      </c>
      <c r="R123" t="s">
        <v>120</v>
      </c>
      <c r="S123" t="s">
        <v>4804</v>
      </c>
      <c r="T123" t="s">
        <v>83</v>
      </c>
      <c r="U123" t="s">
        <v>73</v>
      </c>
      <c r="V123" t="s">
        <v>4804</v>
      </c>
      <c r="W123" t="s">
        <v>38</v>
      </c>
      <c r="X123" t="s">
        <v>39</v>
      </c>
      <c r="Y123" t="s">
        <v>121</v>
      </c>
      <c r="Z123" t="s">
        <v>76</v>
      </c>
      <c r="AA123" t="s">
        <v>65</v>
      </c>
    </row>
    <row r="124" spans="1:27" x14ac:dyDescent="0.25">
      <c r="A124" s="1">
        <v>10111</v>
      </c>
      <c r="B124" s="1">
        <v>39</v>
      </c>
      <c r="C124" s="8">
        <v>100</v>
      </c>
      <c r="D124" s="1">
        <v>4</v>
      </c>
      <c r="E124" s="7">
        <v>4178.8500000000004</v>
      </c>
      <c r="F124" s="7">
        <f>sales_data_sample3[[#This Row],[SALES]]*sales_data_sample3[[#This Row],[PROFIT MARGIN]]</f>
        <v>308.81701500000003</v>
      </c>
      <c r="G124" s="14" t="str">
        <f>IF(sales_data_sample3[[#This Row],[STATUS]] &lt;&gt;"Cancelled","7,39%","0")</f>
        <v>7,39%</v>
      </c>
      <c r="H124" s="4">
        <v>37705</v>
      </c>
      <c r="I124" t="s">
        <v>28</v>
      </c>
      <c r="J124">
        <f>ROUNDUP(MONTH(sales_data_sample3[[#This Row],[ORDER DATE]])/3,0)</f>
        <v>1</v>
      </c>
      <c r="K124" t="str">
        <f>TEXT(sales_data_sample3[[#This Row],[ORDER DATE]],"[$-409]mmmm")</f>
        <v>March</v>
      </c>
      <c r="L124">
        <f>YEAR(sales_data_sample3[[#This Row],[ORDER DATE]])</f>
        <v>2003</v>
      </c>
      <c r="M124" t="s">
        <v>1354</v>
      </c>
      <c r="N124">
        <v>99</v>
      </c>
      <c r="O124" t="s">
        <v>2325</v>
      </c>
      <c r="P124" t="s">
        <v>118</v>
      </c>
      <c r="Q124" t="s">
        <v>119</v>
      </c>
      <c r="R124" t="s">
        <v>120</v>
      </c>
      <c r="S124" t="s">
        <v>4804</v>
      </c>
      <c r="T124" t="s">
        <v>83</v>
      </c>
      <c r="U124" t="s">
        <v>73</v>
      </c>
      <c r="V124" t="s">
        <v>4804</v>
      </c>
      <c r="W124" t="s">
        <v>38</v>
      </c>
      <c r="X124" t="s">
        <v>39</v>
      </c>
      <c r="Y124" t="s">
        <v>121</v>
      </c>
      <c r="Z124" t="s">
        <v>76</v>
      </c>
      <c r="AA124" t="s">
        <v>65</v>
      </c>
    </row>
    <row r="125" spans="1:27" x14ac:dyDescent="0.25">
      <c r="A125" s="1">
        <v>10111</v>
      </c>
      <c r="B125" s="1">
        <v>26</v>
      </c>
      <c r="C125" s="8">
        <v>86.68</v>
      </c>
      <c r="D125" s="1">
        <v>3</v>
      </c>
      <c r="E125" s="7">
        <v>2253.6799999999998</v>
      </c>
      <c r="F125" s="7">
        <f>sales_data_sample3[[#This Row],[SALES]]*sales_data_sample3[[#This Row],[PROFIT MARGIN]]</f>
        <v>166.54695199999998</v>
      </c>
      <c r="G125" s="14" t="str">
        <f>IF(sales_data_sample3[[#This Row],[STATUS]] &lt;&gt;"Cancelled","7,39%","0")</f>
        <v>7,39%</v>
      </c>
      <c r="H125" s="4">
        <v>37705</v>
      </c>
      <c r="I125" t="s">
        <v>28</v>
      </c>
      <c r="J125">
        <f>ROUNDUP(MONTH(sales_data_sample3[[#This Row],[ORDER DATE]])/3,0)</f>
        <v>1</v>
      </c>
      <c r="K125" t="str">
        <f>TEXT(sales_data_sample3[[#This Row],[ORDER DATE]],"[$-409]mmmm")</f>
        <v>March</v>
      </c>
      <c r="L125">
        <f>YEAR(sales_data_sample3[[#This Row],[ORDER DATE]])</f>
        <v>2003</v>
      </c>
      <c r="M125" t="s">
        <v>1354</v>
      </c>
      <c r="N125">
        <v>97</v>
      </c>
      <c r="O125" t="s">
        <v>3732</v>
      </c>
      <c r="P125" t="s">
        <v>118</v>
      </c>
      <c r="Q125" t="s">
        <v>119</v>
      </c>
      <c r="R125" t="s">
        <v>120</v>
      </c>
      <c r="S125" t="s">
        <v>4804</v>
      </c>
      <c r="T125" t="s">
        <v>83</v>
      </c>
      <c r="U125" t="s">
        <v>73</v>
      </c>
      <c r="V125" t="s">
        <v>4804</v>
      </c>
      <c r="W125" t="s">
        <v>38</v>
      </c>
      <c r="X125" t="s">
        <v>39</v>
      </c>
      <c r="Y125" t="s">
        <v>121</v>
      </c>
      <c r="Z125" t="s">
        <v>76</v>
      </c>
      <c r="AA125" t="s">
        <v>42</v>
      </c>
    </row>
    <row r="126" spans="1:27" x14ac:dyDescent="0.25">
      <c r="A126" s="1">
        <v>10112</v>
      </c>
      <c r="B126" s="1">
        <v>29</v>
      </c>
      <c r="C126" s="8">
        <v>100</v>
      </c>
      <c r="D126" s="1">
        <v>1</v>
      </c>
      <c r="E126" s="7">
        <v>7209.11</v>
      </c>
      <c r="F126" s="7">
        <f>sales_data_sample3[[#This Row],[SALES]]*sales_data_sample3[[#This Row],[PROFIT MARGIN]]</f>
        <v>1794.347479</v>
      </c>
      <c r="G126" s="14" t="str">
        <f>IF(sales_data_sample3[[#This Row],[STATUS]] &lt;&gt;"Cancelled","24,89%","0")</f>
        <v>24,89%</v>
      </c>
      <c r="H126" s="4">
        <v>37704</v>
      </c>
      <c r="I126" t="s">
        <v>28</v>
      </c>
      <c r="J126">
        <f>ROUNDUP(MONTH(sales_data_sample3[[#This Row],[ORDER DATE]])/3,0)</f>
        <v>1</v>
      </c>
      <c r="K126" t="str">
        <f>TEXT(sales_data_sample3[[#This Row],[ORDER DATE]],"[$-409]mmmm")</f>
        <v>March</v>
      </c>
      <c r="L126">
        <f>YEAR(sales_data_sample3[[#This Row],[ORDER DATE]])</f>
        <v>2003</v>
      </c>
      <c r="M126" t="s">
        <v>278</v>
      </c>
      <c r="N126">
        <v>214</v>
      </c>
      <c r="O126" t="s">
        <v>279</v>
      </c>
      <c r="P126" t="s">
        <v>282</v>
      </c>
      <c r="Q126" t="s">
        <v>283</v>
      </c>
      <c r="R126" t="s">
        <v>284</v>
      </c>
      <c r="S126" t="s">
        <v>4804</v>
      </c>
      <c r="T126" t="s">
        <v>285</v>
      </c>
      <c r="U126" t="s">
        <v>4804</v>
      </c>
      <c r="V126" t="s">
        <v>286</v>
      </c>
      <c r="W126" t="s">
        <v>287</v>
      </c>
      <c r="X126" t="s">
        <v>52</v>
      </c>
      <c r="Y126" t="s">
        <v>288</v>
      </c>
      <c r="Z126" t="s">
        <v>289</v>
      </c>
      <c r="AA126" t="s">
        <v>229</v>
      </c>
    </row>
    <row r="127" spans="1:27" x14ac:dyDescent="0.25">
      <c r="A127" s="1">
        <v>10112</v>
      </c>
      <c r="B127" s="1">
        <v>23</v>
      </c>
      <c r="C127" s="8">
        <v>100</v>
      </c>
      <c r="D127" s="1">
        <v>2</v>
      </c>
      <c r="E127" s="7">
        <v>2539.89</v>
      </c>
      <c r="F127" s="7">
        <f>sales_data_sample3[[#This Row],[SALES]]*sales_data_sample3[[#This Row],[PROFIT MARGIN]]</f>
        <v>187.69787099999996</v>
      </c>
      <c r="G127" s="14" t="str">
        <f>IF(sales_data_sample3[[#This Row],[STATUS]] &lt;&gt;"Cancelled","7,39%","0")</f>
        <v>7,39%</v>
      </c>
      <c r="H127" s="4">
        <v>37704</v>
      </c>
      <c r="I127" t="s">
        <v>28</v>
      </c>
      <c r="J127">
        <f>ROUNDUP(MONTH(sales_data_sample3[[#This Row],[ORDER DATE]])/3,0)</f>
        <v>1</v>
      </c>
      <c r="K127" t="str">
        <f>TEXT(sales_data_sample3[[#This Row],[ORDER DATE]],"[$-409]mmmm")</f>
        <v>March</v>
      </c>
      <c r="L127">
        <f>YEAR(sales_data_sample3[[#This Row],[ORDER DATE]])</f>
        <v>2003</v>
      </c>
      <c r="M127" t="s">
        <v>1354</v>
      </c>
      <c r="N127">
        <v>101</v>
      </c>
      <c r="O127" t="s">
        <v>1989</v>
      </c>
      <c r="P127" t="s">
        <v>282</v>
      </c>
      <c r="Q127" t="s">
        <v>283</v>
      </c>
      <c r="R127" t="s">
        <v>284</v>
      </c>
      <c r="S127" t="s">
        <v>4804</v>
      </c>
      <c r="T127" t="s">
        <v>285</v>
      </c>
      <c r="U127" t="s">
        <v>4804</v>
      </c>
      <c r="V127" t="s">
        <v>286</v>
      </c>
      <c r="W127" t="s">
        <v>287</v>
      </c>
      <c r="X127" t="s">
        <v>52</v>
      </c>
      <c r="Y127" t="s">
        <v>288</v>
      </c>
      <c r="Z127" t="s">
        <v>289</v>
      </c>
      <c r="AA127" t="s">
        <v>42</v>
      </c>
    </row>
    <row r="128" spans="1:27" x14ac:dyDescent="0.25">
      <c r="A128" s="1">
        <v>10113</v>
      </c>
      <c r="B128" s="1">
        <v>21</v>
      </c>
      <c r="C128" s="8">
        <v>100</v>
      </c>
      <c r="D128" s="1">
        <v>2</v>
      </c>
      <c r="E128" s="7">
        <v>3415.44</v>
      </c>
      <c r="F128" s="7">
        <f>sales_data_sample3[[#This Row],[SALES]]*sales_data_sample3[[#This Row],[PROFIT MARGIN]]</f>
        <v>155.40252000000001</v>
      </c>
      <c r="G128" s="14" t="str">
        <f>IF(sales_data_sample3[[#This Row],[STATUS]] &lt;&gt;"Cancelled","4,55%","0")</f>
        <v>4,55%</v>
      </c>
      <c r="H128" s="4">
        <v>37706</v>
      </c>
      <c r="I128" t="s">
        <v>28</v>
      </c>
      <c r="J128">
        <f>ROUNDUP(MONTH(sales_data_sample3[[#This Row],[ORDER DATE]])/3,0)</f>
        <v>1</v>
      </c>
      <c r="K128" t="str">
        <f>TEXT(sales_data_sample3[[#This Row],[ORDER DATE]],"[$-409]mmmm")</f>
        <v>March</v>
      </c>
      <c r="L128">
        <f>YEAR(sales_data_sample3[[#This Row],[ORDER DATE]])</f>
        <v>2003</v>
      </c>
      <c r="M128" t="s">
        <v>957</v>
      </c>
      <c r="N128">
        <v>136</v>
      </c>
      <c r="O128" t="s">
        <v>958</v>
      </c>
      <c r="P128" t="s">
        <v>417</v>
      </c>
      <c r="Q128" t="s">
        <v>418</v>
      </c>
      <c r="R128" t="s">
        <v>419</v>
      </c>
      <c r="S128" t="s">
        <v>4804</v>
      </c>
      <c r="T128" t="s">
        <v>420</v>
      </c>
      <c r="U128" t="s">
        <v>73</v>
      </c>
      <c r="V128" t="s">
        <v>167</v>
      </c>
      <c r="W128" t="s">
        <v>38</v>
      </c>
      <c r="X128" t="s">
        <v>39</v>
      </c>
      <c r="Y128" t="s">
        <v>421</v>
      </c>
      <c r="Z128" t="s">
        <v>422</v>
      </c>
      <c r="AA128" t="s">
        <v>65</v>
      </c>
    </row>
    <row r="129" spans="1:27" x14ac:dyDescent="0.25">
      <c r="A129" s="1">
        <v>10113</v>
      </c>
      <c r="B129" s="1">
        <v>49</v>
      </c>
      <c r="C129" s="8">
        <v>100</v>
      </c>
      <c r="D129" s="1">
        <v>4</v>
      </c>
      <c r="E129" s="7">
        <v>4916.66</v>
      </c>
      <c r="F129" s="7">
        <f>sales_data_sample3[[#This Row],[SALES]]*sales_data_sample3[[#This Row],[PROFIT MARGIN]]</f>
        <v>223.70802999999998</v>
      </c>
      <c r="G129" s="14" t="str">
        <f>IF(sales_data_sample3[[#This Row],[STATUS]] &lt;&gt;"Cancelled","4,55%","0")</f>
        <v>4,55%</v>
      </c>
      <c r="H129" s="4">
        <v>37706</v>
      </c>
      <c r="I129" t="s">
        <v>28</v>
      </c>
      <c r="J129">
        <f>ROUNDUP(MONTH(sales_data_sample3[[#This Row],[ORDER DATE]])/3,0)</f>
        <v>1</v>
      </c>
      <c r="K129" t="str">
        <f>TEXT(sales_data_sample3[[#This Row],[ORDER DATE]],"[$-409]mmmm")</f>
        <v>March</v>
      </c>
      <c r="L129">
        <f>YEAR(sales_data_sample3[[#This Row],[ORDER DATE]])</f>
        <v>2003</v>
      </c>
      <c r="M129" t="s">
        <v>957</v>
      </c>
      <c r="N129">
        <v>116</v>
      </c>
      <c r="O129" t="s">
        <v>1264</v>
      </c>
      <c r="P129" t="s">
        <v>417</v>
      </c>
      <c r="Q129" t="s">
        <v>418</v>
      </c>
      <c r="R129" t="s">
        <v>419</v>
      </c>
      <c r="S129" t="s">
        <v>4804</v>
      </c>
      <c r="T129" t="s">
        <v>420</v>
      </c>
      <c r="U129" t="s">
        <v>73</v>
      </c>
      <c r="V129" t="s">
        <v>167</v>
      </c>
      <c r="W129" t="s">
        <v>38</v>
      </c>
      <c r="X129" t="s">
        <v>39</v>
      </c>
      <c r="Y129" t="s">
        <v>421</v>
      </c>
      <c r="Z129" t="s">
        <v>422</v>
      </c>
      <c r="AA129" t="s">
        <v>65</v>
      </c>
    </row>
    <row r="130" spans="1:27" x14ac:dyDescent="0.25">
      <c r="A130" s="1">
        <v>10113</v>
      </c>
      <c r="B130" s="1">
        <v>50</v>
      </c>
      <c r="C130" s="8">
        <v>49.81</v>
      </c>
      <c r="D130" s="1">
        <v>3</v>
      </c>
      <c r="E130" s="7">
        <v>2490.5</v>
      </c>
      <c r="F130" s="7">
        <f>sales_data_sample3[[#This Row],[SALES]]*sales_data_sample3[[#This Row],[PROFIT MARGIN]]</f>
        <v>184.04794999999999</v>
      </c>
      <c r="G130" s="14" t="str">
        <f>IF(sales_data_sample3[[#This Row],[STATUS]] &lt;&gt;"Cancelled","7,39%","0")</f>
        <v>7,39%</v>
      </c>
      <c r="H130" s="4">
        <v>37706</v>
      </c>
      <c r="I130" t="s">
        <v>28</v>
      </c>
      <c r="J130">
        <f>ROUNDUP(MONTH(sales_data_sample3[[#This Row],[ORDER DATE]])/3,0)</f>
        <v>1</v>
      </c>
      <c r="K130" t="str">
        <f>TEXT(sales_data_sample3[[#This Row],[ORDER DATE]],"[$-409]mmmm")</f>
        <v>March</v>
      </c>
      <c r="L130">
        <f>YEAR(sales_data_sample3[[#This Row],[ORDER DATE]])</f>
        <v>2003</v>
      </c>
      <c r="M130" t="s">
        <v>1354</v>
      </c>
      <c r="N130">
        <v>50</v>
      </c>
      <c r="O130" t="s">
        <v>2635</v>
      </c>
      <c r="P130" t="s">
        <v>417</v>
      </c>
      <c r="Q130" t="s">
        <v>418</v>
      </c>
      <c r="R130" t="s">
        <v>419</v>
      </c>
      <c r="S130" t="s">
        <v>4804</v>
      </c>
      <c r="T130" t="s">
        <v>420</v>
      </c>
      <c r="U130" t="s">
        <v>73</v>
      </c>
      <c r="V130" t="s">
        <v>167</v>
      </c>
      <c r="W130" t="s">
        <v>38</v>
      </c>
      <c r="X130" t="s">
        <v>39</v>
      </c>
      <c r="Y130" t="s">
        <v>421</v>
      </c>
      <c r="Z130" t="s">
        <v>422</v>
      </c>
      <c r="AA130" t="s">
        <v>42</v>
      </c>
    </row>
    <row r="131" spans="1:27" x14ac:dyDescent="0.25">
      <c r="A131" s="1">
        <v>10113</v>
      </c>
      <c r="B131" s="1">
        <v>23</v>
      </c>
      <c r="C131" s="8">
        <v>68.52</v>
      </c>
      <c r="D131" s="1">
        <v>1</v>
      </c>
      <c r="E131" s="7">
        <v>1575.96</v>
      </c>
      <c r="F131" s="7">
        <f>sales_data_sample3[[#This Row],[SALES]]*sales_data_sample3[[#This Row],[PROFIT MARGIN]]</f>
        <v>71.706180000000003</v>
      </c>
      <c r="G131" s="14" t="str">
        <f>IF(sales_data_sample3[[#This Row],[STATUS]] &lt;&gt;"Cancelled","4,55%","0")</f>
        <v>4,55%</v>
      </c>
      <c r="H131" s="4">
        <v>37706</v>
      </c>
      <c r="I131" t="s">
        <v>28</v>
      </c>
      <c r="J131">
        <f>ROUNDUP(MONTH(sales_data_sample3[[#This Row],[ORDER DATE]])/3,0)</f>
        <v>1</v>
      </c>
      <c r="K131" t="str">
        <f>TEXT(sales_data_sample3[[#This Row],[ORDER DATE]],"[$-409]mmmm")</f>
        <v>March</v>
      </c>
      <c r="L131">
        <f>YEAR(sales_data_sample3[[#This Row],[ORDER DATE]])</f>
        <v>2003</v>
      </c>
      <c r="M131" t="s">
        <v>957</v>
      </c>
      <c r="N131">
        <v>64</v>
      </c>
      <c r="O131" t="s">
        <v>4029</v>
      </c>
      <c r="P131" t="s">
        <v>417</v>
      </c>
      <c r="Q131" t="s">
        <v>418</v>
      </c>
      <c r="R131" t="s">
        <v>419</v>
      </c>
      <c r="S131" t="s">
        <v>4804</v>
      </c>
      <c r="T131" t="s">
        <v>420</v>
      </c>
      <c r="U131" t="s">
        <v>73</v>
      </c>
      <c r="V131" t="s">
        <v>167</v>
      </c>
      <c r="W131" t="s">
        <v>38</v>
      </c>
      <c r="X131" t="s">
        <v>39</v>
      </c>
      <c r="Y131" t="s">
        <v>421</v>
      </c>
      <c r="Z131" t="s">
        <v>422</v>
      </c>
      <c r="AA131" t="s">
        <v>42</v>
      </c>
    </row>
    <row r="132" spans="1:27" x14ac:dyDescent="0.25">
      <c r="A132" s="1">
        <v>10114</v>
      </c>
      <c r="B132" s="1">
        <v>31</v>
      </c>
      <c r="C132" s="8">
        <v>100</v>
      </c>
      <c r="D132" s="1">
        <v>8</v>
      </c>
      <c r="E132" s="7">
        <v>4305.28</v>
      </c>
      <c r="F132" s="7">
        <f>sales_data_sample3[[#This Row],[SALES]]*sales_data_sample3[[#This Row],[PROFIT MARGIN]]</f>
        <v>1071.584192</v>
      </c>
      <c r="G132" s="14" t="str">
        <f>IF(sales_data_sample3[[#This Row],[STATUS]] &lt;&gt;"Cancelled","24,89%","0")</f>
        <v>24,89%</v>
      </c>
      <c r="H132" s="4">
        <v>37712</v>
      </c>
      <c r="I132" t="s">
        <v>28</v>
      </c>
      <c r="J132">
        <f>ROUNDUP(MONTH(sales_data_sample3[[#This Row],[ORDER DATE]])/3,0)</f>
        <v>2</v>
      </c>
      <c r="K132" t="str">
        <f>TEXT(sales_data_sample3[[#This Row],[ORDER DATE]],"[$-409]mmmm")</f>
        <v>April</v>
      </c>
      <c r="L132">
        <f>YEAR(sales_data_sample3[[#This Row],[ORDER DATE]])</f>
        <v>2003</v>
      </c>
      <c r="M132" t="s">
        <v>278</v>
      </c>
      <c r="N132">
        <v>147</v>
      </c>
      <c r="O132" t="s">
        <v>710</v>
      </c>
      <c r="P132" t="s">
        <v>713</v>
      </c>
      <c r="Q132" t="s">
        <v>714</v>
      </c>
      <c r="R132" t="s">
        <v>715</v>
      </c>
      <c r="S132" t="s">
        <v>4804</v>
      </c>
      <c r="T132" t="s">
        <v>61</v>
      </c>
      <c r="U132" t="s">
        <v>4804</v>
      </c>
      <c r="V132" t="s">
        <v>716</v>
      </c>
      <c r="W132" t="s">
        <v>51</v>
      </c>
      <c r="X132" t="s">
        <v>52</v>
      </c>
      <c r="Y132" t="s">
        <v>717</v>
      </c>
      <c r="Z132" t="s">
        <v>718</v>
      </c>
      <c r="AA132" t="s">
        <v>65</v>
      </c>
    </row>
    <row r="133" spans="1:27" x14ac:dyDescent="0.25">
      <c r="A133" s="1">
        <v>10114</v>
      </c>
      <c r="B133" s="1">
        <v>39</v>
      </c>
      <c r="C133" s="8">
        <v>100</v>
      </c>
      <c r="D133" s="1">
        <v>3</v>
      </c>
      <c r="E133" s="7">
        <v>4164.42</v>
      </c>
      <c r="F133" s="7">
        <f>sales_data_sample3[[#This Row],[SALES]]*sales_data_sample3[[#This Row],[PROFIT MARGIN]]</f>
        <v>189.48111</v>
      </c>
      <c r="G133" s="14" t="str">
        <f>IF(sales_data_sample3[[#This Row],[STATUS]] &lt;&gt;"Cancelled","4,55%","0")</f>
        <v>4,55%</v>
      </c>
      <c r="H133" s="4">
        <v>37712</v>
      </c>
      <c r="I133" t="s">
        <v>28</v>
      </c>
      <c r="J133">
        <f>ROUNDUP(MONTH(sales_data_sample3[[#This Row],[ORDER DATE]])/3,0)</f>
        <v>2</v>
      </c>
      <c r="K133" t="str">
        <f>TEXT(sales_data_sample3[[#This Row],[ORDER DATE]],"[$-409]mmmm")</f>
        <v>April</v>
      </c>
      <c r="L133">
        <f>YEAR(sales_data_sample3[[#This Row],[ORDER DATE]])</f>
        <v>2003</v>
      </c>
      <c r="M133" t="s">
        <v>957</v>
      </c>
      <c r="N133">
        <v>122</v>
      </c>
      <c r="O133" t="s">
        <v>1737</v>
      </c>
      <c r="P133" t="s">
        <v>713</v>
      </c>
      <c r="Q133" t="s">
        <v>714</v>
      </c>
      <c r="R133" t="s">
        <v>715</v>
      </c>
      <c r="S133" t="s">
        <v>4804</v>
      </c>
      <c r="T133" t="s">
        <v>61</v>
      </c>
      <c r="U133" t="s">
        <v>4804</v>
      </c>
      <c r="V133" t="s">
        <v>716</v>
      </c>
      <c r="W133" t="s">
        <v>51</v>
      </c>
      <c r="X133" t="s">
        <v>52</v>
      </c>
      <c r="Y133" t="s">
        <v>717</v>
      </c>
      <c r="Z133" t="s">
        <v>718</v>
      </c>
      <c r="AA133" t="s">
        <v>65</v>
      </c>
    </row>
    <row r="134" spans="1:27" x14ac:dyDescent="0.25">
      <c r="A134" s="1">
        <v>10114</v>
      </c>
      <c r="B134" s="1">
        <v>45</v>
      </c>
      <c r="C134" s="8">
        <v>68.67</v>
      </c>
      <c r="D134" s="1">
        <v>6</v>
      </c>
      <c r="E134" s="7">
        <v>3090.15</v>
      </c>
      <c r="F134" s="7">
        <f>sales_data_sample3[[#This Row],[SALES]]*sales_data_sample3[[#This Row],[PROFIT MARGIN]]</f>
        <v>140.60182499999999</v>
      </c>
      <c r="G134" s="14" t="str">
        <f>IF(sales_data_sample3[[#This Row],[STATUS]] &lt;&gt;"Cancelled","4,55%","0")</f>
        <v>4,55%</v>
      </c>
      <c r="H134" s="4">
        <v>37712</v>
      </c>
      <c r="I134" t="s">
        <v>28</v>
      </c>
      <c r="J134">
        <f>ROUNDUP(MONTH(sales_data_sample3[[#This Row],[ORDER DATE]])/3,0)</f>
        <v>2</v>
      </c>
      <c r="K134" t="str">
        <f>TEXT(sales_data_sample3[[#This Row],[ORDER DATE]],"[$-409]mmmm")</f>
        <v>April</v>
      </c>
      <c r="L134">
        <f>YEAR(sales_data_sample3[[#This Row],[ORDER DATE]])</f>
        <v>2003</v>
      </c>
      <c r="M134" t="s">
        <v>957</v>
      </c>
      <c r="N134">
        <v>60</v>
      </c>
      <c r="O134" t="s">
        <v>1799</v>
      </c>
      <c r="P134" t="s">
        <v>713</v>
      </c>
      <c r="Q134" t="s">
        <v>714</v>
      </c>
      <c r="R134" t="s">
        <v>715</v>
      </c>
      <c r="S134" t="s">
        <v>4804</v>
      </c>
      <c r="T134" t="s">
        <v>61</v>
      </c>
      <c r="U134" t="s">
        <v>4804</v>
      </c>
      <c r="V134" t="s">
        <v>716</v>
      </c>
      <c r="W134" t="s">
        <v>51</v>
      </c>
      <c r="X134" t="s">
        <v>52</v>
      </c>
      <c r="Y134" t="s">
        <v>717</v>
      </c>
      <c r="Z134" t="s">
        <v>718</v>
      </c>
      <c r="AA134" t="s">
        <v>65</v>
      </c>
    </row>
    <row r="135" spans="1:27" x14ac:dyDescent="0.25">
      <c r="A135" s="1">
        <v>10114</v>
      </c>
      <c r="B135" s="1">
        <v>48</v>
      </c>
      <c r="C135" s="8">
        <v>100</v>
      </c>
      <c r="D135" s="1">
        <v>4</v>
      </c>
      <c r="E135" s="7">
        <v>8209.44</v>
      </c>
      <c r="F135" s="7">
        <f>sales_data_sample3[[#This Row],[SALES]]*sales_data_sample3[[#This Row],[PROFIT MARGIN]]</f>
        <v>2043.3296160000002</v>
      </c>
      <c r="G135" s="14" t="str">
        <f>IF(sales_data_sample3[[#This Row],[STATUS]] &lt;&gt;"Cancelled","24,89%","0")</f>
        <v>24,89%</v>
      </c>
      <c r="H135" s="4">
        <v>37712</v>
      </c>
      <c r="I135" t="s">
        <v>28</v>
      </c>
      <c r="J135">
        <f>ROUNDUP(MONTH(sales_data_sample3[[#This Row],[ORDER DATE]])/3,0)</f>
        <v>2</v>
      </c>
      <c r="K135" t="str">
        <f>TEXT(sales_data_sample3[[#This Row],[ORDER DATE]],"[$-409]mmmm")</f>
        <v>April</v>
      </c>
      <c r="L135">
        <f>YEAR(sales_data_sample3[[#This Row],[ORDER DATE]])</f>
        <v>2003</v>
      </c>
      <c r="M135" t="s">
        <v>278</v>
      </c>
      <c r="N135">
        <v>169</v>
      </c>
      <c r="O135" t="s">
        <v>2190</v>
      </c>
      <c r="P135" t="s">
        <v>713</v>
      </c>
      <c r="Q135" t="s">
        <v>714</v>
      </c>
      <c r="R135" t="s">
        <v>715</v>
      </c>
      <c r="S135" t="s">
        <v>4804</v>
      </c>
      <c r="T135" t="s">
        <v>61</v>
      </c>
      <c r="U135" t="s">
        <v>4804</v>
      </c>
      <c r="V135" t="s">
        <v>716</v>
      </c>
      <c r="W135" t="s">
        <v>51</v>
      </c>
      <c r="X135" t="s">
        <v>52</v>
      </c>
      <c r="Y135" t="s">
        <v>717</v>
      </c>
      <c r="Z135" t="s">
        <v>718</v>
      </c>
      <c r="AA135" t="s">
        <v>229</v>
      </c>
    </row>
    <row r="136" spans="1:27" x14ac:dyDescent="0.25">
      <c r="A136" s="1">
        <v>10114</v>
      </c>
      <c r="B136" s="1">
        <v>41</v>
      </c>
      <c r="C136" s="8">
        <v>100</v>
      </c>
      <c r="D136" s="1">
        <v>9</v>
      </c>
      <c r="E136" s="7">
        <v>4815.45</v>
      </c>
      <c r="F136" s="7">
        <f>sales_data_sample3[[#This Row],[SALES]]*sales_data_sample3[[#This Row],[PROFIT MARGIN]]</f>
        <v>219.10297499999999</v>
      </c>
      <c r="G136" s="14" t="str">
        <f>IF(sales_data_sample3[[#This Row],[STATUS]] &lt;&gt;"Cancelled","4,55%","0")</f>
        <v>4,55%</v>
      </c>
      <c r="H136" s="4">
        <v>37712</v>
      </c>
      <c r="I136" t="s">
        <v>28</v>
      </c>
      <c r="J136">
        <f>ROUNDUP(MONTH(sales_data_sample3[[#This Row],[ORDER DATE]])/3,0)</f>
        <v>2</v>
      </c>
      <c r="K136" t="str">
        <f>TEXT(sales_data_sample3[[#This Row],[ORDER DATE]],"[$-409]mmmm")</f>
        <v>April</v>
      </c>
      <c r="L136">
        <f>YEAR(sales_data_sample3[[#This Row],[ORDER DATE]])</f>
        <v>2003</v>
      </c>
      <c r="M136" t="s">
        <v>957</v>
      </c>
      <c r="N136">
        <v>121</v>
      </c>
      <c r="O136" t="s">
        <v>2604</v>
      </c>
      <c r="P136" t="s">
        <v>713</v>
      </c>
      <c r="Q136" t="s">
        <v>714</v>
      </c>
      <c r="R136" t="s">
        <v>715</v>
      </c>
      <c r="S136" t="s">
        <v>4804</v>
      </c>
      <c r="T136" t="s">
        <v>61</v>
      </c>
      <c r="U136" t="s">
        <v>4804</v>
      </c>
      <c r="V136" t="s">
        <v>716</v>
      </c>
      <c r="W136" t="s">
        <v>51</v>
      </c>
      <c r="X136" t="s">
        <v>52</v>
      </c>
      <c r="Y136" t="s">
        <v>717</v>
      </c>
      <c r="Z136" t="s">
        <v>718</v>
      </c>
      <c r="AA136" t="s">
        <v>65</v>
      </c>
    </row>
    <row r="137" spans="1:27" x14ac:dyDescent="0.25">
      <c r="A137" s="1">
        <v>10114</v>
      </c>
      <c r="B137" s="1">
        <v>21</v>
      </c>
      <c r="C137" s="8">
        <v>100</v>
      </c>
      <c r="D137" s="1">
        <v>5</v>
      </c>
      <c r="E137" s="7">
        <v>2925.09</v>
      </c>
      <c r="F137" s="7">
        <f>sales_data_sample3[[#This Row],[SALES]]*sales_data_sample3[[#This Row],[PROFIT MARGIN]]</f>
        <v>133.09159500000001</v>
      </c>
      <c r="G137" s="14" t="str">
        <f>IF(sales_data_sample3[[#This Row],[STATUS]] &lt;&gt;"Cancelled","4,55%","0")</f>
        <v>4,55%</v>
      </c>
      <c r="H137" s="4">
        <v>37712</v>
      </c>
      <c r="I137" t="s">
        <v>28</v>
      </c>
      <c r="J137">
        <f>ROUNDUP(MONTH(sales_data_sample3[[#This Row],[ORDER DATE]])/3,0)</f>
        <v>2</v>
      </c>
      <c r="K137" t="str">
        <f>TEXT(sales_data_sample3[[#This Row],[ORDER DATE]],"[$-409]mmmm")</f>
        <v>April</v>
      </c>
      <c r="L137">
        <f>YEAR(sales_data_sample3[[#This Row],[ORDER DATE]])</f>
        <v>2003</v>
      </c>
      <c r="M137" t="s">
        <v>957</v>
      </c>
      <c r="N137">
        <v>127</v>
      </c>
      <c r="O137" t="s">
        <v>3076</v>
      </c>
      <c r="P137" t="s">
        <v>713</v>
      </c>
      <c r="Q137" t="s">
        <v>714</v>
      </c>
      <c r="R137" t="s">
        <v>715</v>
      </c>
      <c r="S137" t="s">
        <v>4804</v>
      </c>
      <c r="T137" t="s">
        <v>61</v>
      </c>
      <c r="U137" t="s">
        <v>4804</v>
      </c>
      <c r="V137" t="s">
        <v>716</v>
      </c>
      <c r="W137" t="s">
        <v>51</v>
      </c>
      <c r="X137" t="s">
        <v>52</v>
      </c>
      <c r="Y137" t="s">
        <v>717</v>
      </c>
      <c r="Z137" t="s">
        <v>718</v>
      </c>
      <c r="AA137" t="s">
        <v>42</v>
      </c>
    </row>
    <row r="138" spans="1:27" x14ac:dyDescent="0.25">
      <c r="A138" s="1">
        <v>10114</v>
      </c>
      <c r="B138" s="1">
        <v>24</v>
      </c>
      <c r="C138" s="8">
        <v>45473</v>
      </c>
      <c r="D138" s="1">
        <v>1</v>
      </c>
      <c r="E138" s="7">
        <v>721.44</v>
      </c>
      <c r="F138" s="7">
        <f>sales_data_sample3[[#This Row],[SALES]]*sales_data_sample3[[#This Row],[PROFIT MARGIN]]</f>
        <v>179.56641600000003</v>
      </c>
      <c r="G138" s="14" t="str">
        <f>IF(sales_data_sample3[[#This Row],[STATUS]] &lt;&gt;"Cancelled","24,89%","0")</f>
        <v>24,89%</v>
      </c>
      <c r="H138" s="4">
        <v>37712</v>
      </c>
      <c r="I138" t="s">
        <v>28</v>
      </c>
      <c r="J138">
        <f>ROUNDUP(MONTH(sales_data_sample3[[#This Row],[ORDER DATE]])/3,0)</f>
        <v>2</v>
      </c>
      <c r="K138" t="str">
        <f>TEXT(sales_data_sample3[[#This Row],[ORDER DATE]],"[$-409]mmmm")</f>
        <v>April</v>
      </c>
      <c r="L138">
        <f>YEAR(sales_data_sample3[[#This Row],[ORDER DATE]])</f>
        <v>2003</v>
      </c>
      <c r="M138" t="s">
        <v>278</v>
      </c>
      <c r="N138">
        <v>35</v>
      </c>
      <c r="O138" t="s">
        <v>3186</v>
      </c>
      <c r="P138" t="s">
        <v>713</v>
      </c>
      <c r="Q138" t="s">
        <v>714</v>
      </c>
      <c r="R138" t="s">
        <v>715</v>
      </c>
      <c r="S138" t="s">
        <v>4804</v>
      </c>
      <c r="T138" t="s">
        <v>61</v>
      </c>
      <c r="U138" t="s">
        <v>4804</v>
      </c>
      <c r="V138" t="s">
        <v>716</v>
      </c>
      <c r="W138" t="s">
        <v>51</v>
      </c>
      <c r="X138" t="s">
        <v>52</v>
      </c>
      <c r="Y138" t="s">
        <v>717</v>
      </c>
      <c r="Z138" t="s">
        <v>718</v>
      </c>
      <c r="AA138" t="s">
        <v>42</v>
      </c>
    </row>
    <row r="139" spans="1:27" x14ac:dyDescent="0.25">
      <c r="A139" s="1">
        <v>10114</v>
      </c>
      <c r="B139" s="1">
        <v>32</v>
      </c>
      <c r="C139" s="8">
        <v>100</v>
      </c>
      <c r="D139" s="1">
        <v>7</v>
      </c>
      <c r="E139" s="7">
        <v>3667.52</v>
      </c>
      <c r="F139" s="7">
        <f>sales_data_sample3[[#This Row],[SALES]]*sales_data_sample3[[#This Row],[PROFIT MARGIN]]</f>
        <v>166.87216000000001</v>
      </c>
      <c r="G139" s="14" t="str">
        <f>IF(sales_data_sample3[[#This Row],[STATUS]] &lt;&gt;"Cancelled","4,55%","0")</f>
        <v>4,55%</v>
      </c>
      <c r="H139" s="4">
        <v>37712</v>
      </c>
      <c r="I139" t="s">
        <v>28</v>
      </c>
      <c r="J139">
        <f>ROUNDUP(MONTH(sales_data_sample3[[#This Row],[ORDER DATE]])/3,0)</f>
        <v>2</v>
      </c>
      <c r="K139" t="str">
        <f>TEXT(sales_data_sample3[[#This Row],[ORDER DATE]],"[$-409]mmmm")</f>
        <v>April</v>
      </c>
      <c r="L139">
        <f>YEAR(sales_data_sample3[[#This Row],[ORDER DATE]])</f>
        <v>2003</v>
      </c>
      <c r="M139" t="s">
        <v>957</v>
      </c>
      <c r="N139">
        <v>96</v>
      </c>
      <c r="O139" t="s">
        <v>3839</v>
      </c>
      <c r="P139" t="s">
        <v>713</v>
      </c>
      <c r="Q139" t="s">
        <v>714</v>
      </c>
      <c r="R139" t="s">
        <v>715</v>
      </c>
      <c r="S139" t="s">
        <v>4804</v>
      </c>
      <c r="T139" t="s">
        <v>61</v>
      </c>
      <c r="U139" t="s">
        <v>4804</v>
      </c>
      <c r="V139" t="s">
        <v>716</v>
      </c>
      <c r="W139" t="s">
        <v>51</v>
      </c>
      <c r="X139" t="s">
        <v>52</v>
      </c>
      <c r="Y139" t="s">
        <v>717</v>
      </c>
      <c r="Z139" t="s">
        <v>718</v>
      </c>
      <c r="AA139" t="s">
        <v>65</v>
      </c>
    </row>
    <row r="140" spans="1:27" x14ac:dyDescent="0.25">
      <c r="A140" s="1">
        <v>10114</v>
      </c>
      <c r="B140" s="1">
        <v>28</v>
      </c>
      <c r="C140" s="8">
        <v>55.73</v>
      </c>
      <c r="D140" s="1">
        <v>2</v>
      </c>
      <c r="E140" s="7">
        <v>1560.44</v>
      </c>
      <c r="F140" s="7">
        <f>sales_data_sample3[[#This Row],[SALES]]*sales_data_sample3[[#This Row],[PROFIT MARGIN]]</f>
        <v>71.000020000000006</v>
      </c>
      <c r="G140" s="14" t="str">
        <f>IF(sales_data_sample3[[#This Row],[STATUS]] &lt;&gt;"Cancelled","4,55%","0")</f>
        <v>4,55%</v>
      </c>
      <c r="H140" s="4">
        <v>37712</v>
      </c>
      <c r="I140" t="s">
        <v>28</v>
      </c>
      <c r="J140">
        <f>ROUNDUP(MONTH(sales_data_sample3[[#This Row],[ORDER DATE]])/3,0)</f>
        <v>2</v>
      </c>
      <c r="K140" t="str">
        <f>TEXT(sales_data_sample3[[#This Row],[ORDER DATE]],"[$-409]mmmm")</f>
        <v>April</v>
      </c>
      <c r="L140">
        <f>YEAR(sales_data_sample3[[#This Row],[ORDER DATE]])</f>
        <v>2003</v>
      </c>
      <c r="M140" t="s">
        <v>957</v>
      </c>
      <c r="N140">
        <v>54</v>
      </c>
      <c r="O140" t="s">
        <v>3944</v>
      </c>
      <c r="P140" t="s">
        <v>713</v>
      </c>
      <c r="Q140" t="s">
        <v>714</v>
      </c>
      <c r="R140" t="s">
        <v>715</v>
      </c>
      <c r="S140" t="s">
        <v>4804</v>
      </c>
      <c r="T140" t="s">
        <v>61</v>
      </c>
      <c r="U140" t="s">
        <v>4804</v>
      </c>
      <c r="V140" t="s">
        <v>716</v>
      </c>
      <c r="W140" t="s">
        <v>51</v>
      </c>
      <c r="X140" t="s">
        <v>52</v>
      </c>
      <c r="Y140" t="s">
        <v>717</v>
      </c>
      <c r="Z140" t="s">
        <v>718</v>
      </c>
      <c r="AA140" t="s">
        <v>42</v>
      </c>
    </row>
    <row r="141" spans="1:27" x14ac:dyDescent="0.25">
      <c r="A141" s="1">
        <v>10114</v>
      </c>
      <c r="B141" s="1">
        <v>42</v>
      </c>
      <c r="C141" s="8">
        <v>100</v>
      </c>
      <c r="D141" s="1">
        <v>10</v>
      </c>
      <c r="E141" s="7">
        <v>4758.18</v>
      </c>
      <c r="F141" s="7">
        <f>sales_data_sample3[[#This Row],[SALES]]*sales_data_sample3[[#This Row],[PROFIT MARGIN]]</f>
        <v>1184.3110020000001</v>
      </c>
      <c r="G141" s="14" t="str">
        <f>IF(sales_data_sample3[[#This Row],[STATUS]] &lt;&gt;"Cancelled","24,89%","0")</f>
        <v>24,89%</v>
      </c>
      <c r="H141" s="4">
        <v>37712</v>
      </c>
      <c r="I141" t="s">
        <v>28</v>
      </c>
      <c r="J141">
        <f>ROUNDUP(MONTH(sales_data_sample3[[#This Row],[ORDER DATE]])/3,0)</f>
        <v>2</v>
      </c>
      <c r="K141" t="str">
        <f>TEXT(sales_data_sample3[[#This Row],[ORDER DATE]],"[$-409]mmmm")</f>
        <v>April</v>
      </c>
      <c r="L141">
        <f>YEAR(sales_data_sample3[[#This Row],[ORDER DATE]])</f>
        <v>2003</v>
      </c>
      <c r="M141" t="s">
        <v>278</v>
      </c>
      <c r="N141">
        <v>101</v>
      </c>
      <c r="O141" t="s">
        <v>4506</v>
      </c>
      <c r="P141" t="s">
        <v>713</v>
      </c>
      <c r="Q141" t="s">
        <v>714</v>
      </c>
      <c r="R141" t="s">
        <v>715</v>
      </c>
      <c r="S141" t="s">
        <v>4804</v>
      </c>
      <c r="T141" t="s">
        <v>61</v>
      </c>
      <c r="U141" t="s">
        <v>4804</v>
      </c>
      <c r="V141" t="s">
        <v>716</v>
      </c>
      <c r="W141" t="s">
        <v>51</v>
      </c>
      <c r="X141" t="s">
        <v>52</v>
      </c>
      <c r="Y141" t="s">
        <v>717</v>
      </c>
      <c r="Z141" t="s">
        <v>718</v>
      </c>
      <c r="AA141" t="s">
        <v>65</v>
      </c>
    </row>
    <row r="142" spans="1:27" x14ac:dyDescent="0.25">
      <c r="A142" s="1">
        <v>10115</v>
      </c>
      <c r="B142" s="1">
        <v>46</v>
      </c>
      <c r="C142" s="8">
        <v>100</v>
      </c>
      <c r="D142" s="1">
        <v>5</v>
      </c>
      <c r="E142" s="7">
        <v>5723.78</v>
      </c>
      <c r="F142" s="7">
        <f>sales_data_sample3[[#This Row],[SALES]]*sales_data_sample3[[#This Row],[PROFIT MARGIN]]</f>
        <v>260.43198999999998</v>
      </c>
      <c r="G142" s="14" t="str">
        <f>IF(sales_data_sample3[[#This Row],[STATUS]] &lt;&gt;"Cancelled","4,55%","0")</f>
        <v>4,55%</v>
      </c>
      <c r="H142" s="4">
        <v>37715</v>
      </c>
      <c r="I142" t="s">
        <v>28</v>
      </c>
      <c r="J142">
        <f>ROUNDUP(MONTH(sales_data_sample3[[#This Row],[ORDER DATE]])/3,0)</f>
        <v>2</v>
      </c>
      <c r="K142" t="str">
        <f>TEXT(sales_data_sample3[[#This Row],[ORDER DATE]],"[$-409]mmmm")</f>
        <v>April</v>
      </c>
      <c r="L142">
        <f>YEAR(sales_data_sample3[[#This Row],[ORDER DATE]])</f>
        <v>2003</v>
      </c>
      <c r="M142" t="s">
        <v>957</v>
      </c>
      <c r="N142">
        <v>118</v>
      </c>
      <c r="O142" t="s">
        <v>1172</v>
      </c>
      <c r="P142" t="s">
        <v>312</v>
      </c>
      <c r="Q142" t="s">
        <v>313</v>
      </c>
      <c r="R142" t="s">
        <v>314</v>
      </c>
      <c r="S142" t="s">
        <v>315</v>
      </c>
      <c r="T142" t="s">
        <v>35</v>
      </c>
      <c r="U142" t="s">
        <v>36</v>
      </c>
      <c r="V142" t="s">
        <v>37</v>
      </c>
      <c r="W142" t="s">
        <v>38</v>
      </c>
      <c r="X142" t="s">
        <v>39</v>
      </c>
      <c r="Y142" t="s">
        <v>187</v>
      </c>
      <c r="Z142" t="s">
        <v>316</v>
      </c>
      <c r="AA142" t="s">
        <v>65</v>
      </c>
    </row>
    <row r="143" spans="1:27" x14ac:dyDescent="0.25">
      <c r="A143" s="1">
        <v>10115</v>
      </c>
      <c r="B143" s="1">
        <v>46</v>
      </c>
      <c r="C143" s="8">
        <v>100</v>
      </c>
      <c r="D143" s="1">
        <v>4</v>
      </c>
      <c r="E143" s="7">
        <v>7381.16</v>
      </c>
      <c r="F143" s="7">
        <f>sales_data_sample3[[#This Row],[SALES]]*sales_data_sample3[[#This Row],[PROFIT MARGIN]]</f>
        <v>1837.1707240000001</v>
      </c>
      <c r="G143" s="14" t="str">
        <f>IF(sales_data_sample3[[#This Row],[STATUS]] &lt;&gt;"Cancelled","24,89%","0")</f>
        <v>24,89%</v>
      </c>
      <c r="H143" s="4">
        <v>37715</v>
      </c>
      <c r="I143" t="s">
        <v>28</v>
      </c>
      <c r="J143">
        <f>ROUNDUP(MONTH(sales_data_sample3[[#This Row],[ORDER DATE]])/3,0)</f>
        <v>2</v>
      </c>
      <c r="K143" t="str">
        <f>TEXT(sales_data_sample3[[#This Row],[ORDER DATE]],"[$-409]mmmm")</f>
        <v>April</v>
      </c>
      <c r="L143">
        <f>YEAR(sales_data_sample3[[#This Row],[ORDER DATE]])</f>
        <v>2003</v>
      </c>
      <c r="M143" t="s">
        <v>278</v>
      </c>
      <c r="N143">
        <v>163</v>
      </c>
      <c r="O143" t="s">
        <v>1667</v>
      </c>
      <c r="P143" t="s">
        <v>312</v>
      </c>
      <c r="Q143" t="s">
        <v>313</v>
      </c>
      <c r="R143" t="s">
        <v>314</v>
      </c>
      <c r="S143" t="s">
        <v>315</v>
      </c>
      <c r="T143" t="s">
        <v>35</v>
      </c>
      <c r="U143" t="s">
        <v>36</v>
      </c>
      <c r="V143" t="s">
        <v>37</v>
      </c>
      <c r="W143" t="s">
        <v>38</v>
      </c>
      <c r="X143" t="s">
        <v>39</v>
      </c>
      <c r="Y143" t="s">
        <v>187</v>
      </c>
      <c r="Z143" t="s">
        <v>316</v>
      </c>
      <c r="AA143" t="s">
        <v>229</v>
      </c>
    </row>
    <row r="144" spans="1:27" x14ac:dyDescent="0.25">
      <c r="A144" s="1">
        <v>10115</v>
      </c>
      <c r="B144" s="1">
        <v>47</v>
      </c>
      <c r="C144" s="8">
        <v>69.36</v>
      </c>
      <c r="D144" s="1">
        <v>2</v>
      </c>
      <c r="E144" s="7">
        <v>3259.92</v>
      </c>
      <c r="F144" s="7">
        <f>sales_data_sample3[[#This Row],[SALES]]*sales_data_sample3[[#This Row],[PROFIT MARGIN]]</f>
        <v>811.39408800000001</v>
      </c>
      <c r="G144" s="14" t="str">
        <f>IF(sales_data_sample3[[#This Row],[STATUS]] &lt;&gt;"Cancelled","24,89%","0")</f>
        <v>24,89%</v>
      </c>
      <c r="H144" s="4">
        <v>37715</v>
      </c>
      <c r="I144" t="s">
        <v>28</v>
      </c>
      <c r="J144">
        <f>ROUNDUP(MONTH(sales_data_sample3[[#This Row],[ORDER DATE]])/3,0)</f>
        <v>2</v>
      </c>
      <c r="K144" t="str">
        <f>TEXT(sales_data_sample3[[#This Row],[ORDER DATE]],"[$-409]mmmm")</f>
        <v>April</v>
      </c>
      <c r="L144">
        <f>YEAR(sales_data_sample3[[#This Row],[ORDER DATE]])</f>
        <v>2003</v>
      </c>
      <c r="M144" t="s">
        <v>278</v>
      </c>
      <c r="N144">
        <v>57</v>
      </c>
      <c r="O144" t="s">
        <v>2779</v>
      </c>
      <c r="P144" t="s">
        <v>312</v>
      </c>
      <c r="Q144" t="s">
        <v>313</v>
      </c>
      <c r="R144" t="s">
        <v>314</v>
      </c>
      <c r="S144" t="s">
        <v>315</v>
      </c>
      <c r="T144" t="s">
        <v>35</v>
      </c>
      <c r="U144" t="s">
        <v>36</v>
      </c>
      <c r="V144" t="s">
        <v>37</v>
      </c>
      <c r="W144" t="s">
        <v>38</v>
      </c>
      <c r="X144" t="s">
        <v>39</v>
      </c>
      <c r="Y144" t="s">
        <v>187</v>
      </c>
      <c r="Z144" t="s">
        <v>316</v>
      </c>
      <c r="AA144" t="s">
        <v>65</v>
      </c>
    </row>
    <row r="145" spans="1:27" x14ac:dyDescent="0.25">
      <c r="A145" s="1">
        <v>10115</v>
      </c>
      <c r="B145" s="1">
        <v>44</v>
      </c>
      <c r="C145" s="8">
        <v>100</v>
      </c>
      <c r="D145" s="1">
        <v>1</v>
      </c>
      <c r="E145" s="7">
        <v>5568.64</v>
      </c>
      <c r="F145" s="7">
        <f>sales_data_sample3[[#This Row],[SALES]]*sales_data_sample3[[#This Row],[PROFIT MARGIN]]</f>
        <v>1386.0344960000002</v>
      </c>
      <c r="G145" s="14" t="str">
        <f>IF(sales_data_sample3[[#This Row],[STATUS]] &lt;&gt;"Cancelled","24,89%","0")</f>
        <v>24,89%</v>
      </c>
      <c r="H145" s="4">
        <v>37715</v>
      </c>
      <c r="I145" t="s">
        <v>28</v>
      </c>
      <c r="J145">
        <f>ROUNDUP(MONTH(sales_data_sample3[[#This Row],[ORDER DATE]])/3,0)</f>
        <v>2</v>
      </c>
      <c r="K145" t="str">
        <f>TEXT(sales_data_sample3[[#This Row],[ORDER DATE]],"[$-409]mmmm")</f>
        <v>April</v>
      </c>
      <c r="L145">
        <f>YEAR(sales_data_sample3[[#This Row],[ORDER DATE]])</f>
        <v>2003</v>
      </c>
      <c r="M145" t="s">
        <v>278</v>
      </c>
      <c r="N145">
        <v>118</v>
      </c>
      <c r="O145" t="s">
        <v>3701</v>
      </c>
      <c r="P145" t="s">
        <v>312</v>
      </c>
      <c r="Q145" t="s">
        <v>313</v>
      </c>
      <c r="R145" t="s">
        <v>314</v>
      </c>
      <c r="S145" t="s">
        <v>315</v>
      </c>
      <c r="T145" t="s">
        <v>35</v>
      </c>
      <c r="U145" t="s">
        <v>36</v>
      </c>
      <c r="V145" t="s">
        <v>37</v>
      </c>
      <c r="W145" t="s">
        <v>38</v>
      </c>
      <c r="X145" t="s">
        <v>39</v>
      </c>
      <c r="Y145" t="s">
        <v>187</v>
      </c>
      <c r="Z145" t="s">
        <v>316</v>
      </c>
      <c r="AA145" t="s">
        <v>65</v>
      </c>
    </row>
    <row r="146" spans="1:27" x14ac:dyDescent="0.25">
      <c r="A146" s="1">
        <v>10115</v>
      </c>
      <c r="B146" s="1">
        <v>27</v>
      </c>
      <c r="C146" s="8">
        <v>100</v>
      </c>
      <c r="D146" s="1">
        <v>3</v>
      </c>
      <c r="E146" s="7">
        <v>2843.91</v>
      </c>
      <c r="F146" s="7">
        <f>sales_data_sample3[[#This Row],[SALES]]*sales_data_sample3[[#This Row],[PROFIT MARGIN]]</f>
        <v>129.39790499999998</v>
      </c>
      <c r="G146" s="14" t="str">
        <f>IF(sales_data_sample3[[#This Row],[STATUS]] &lt;&gt;"Cancelled","4,55%","0")</f>
        <v>4,55%</v>
      </c>
      <c r="H146" s="4">
        <v>37715</v>
      </c>
      <c r="I146" t="s">
        <v>28</v>
      </c>
      <c r="J146">
        <f>ROUNDUP(MONTH(sales_data_sample3[[#This Row],[ORDER DATE]])/3,0)</f>
        <v>2</v>
      </c>
      <c r="K146" t="str">
        <f>TEXT(sales_data_sample3[[#This Row],[ORDER DATE]],"[$-409]mmmm")</f>
        <v>April</v>
      </c>
      <c r="L146">
        <f>YEAR(sales_data_sample3[[#This Row],[ORDER DATE]])</f>
        <v>2003</v>
      </c>
      <c r="M146" t="s">
        <v>957</v>
      </c>
      <c r="N146">
        <v>115</v>
      </c>
      <c r="O146" t="s">
        <v>4177</v>
      </c>
      <c r="P146" t="s">
        <v>312</v>
      </c>
      <c r="Q146" t="s">
        <v>313</v>
      </c>
      <c r="R146" t="s">
        <v>314</v>
      </c>
      <c r="S146" t="s">
        <v>315</v>
      </c>
      <c r="T146" t="s">
        <v>35</v>
      </c>
      <c r="U146" t="s">
        <v>36</v>
      </c>
      <c r="V146" t="s">
        <v>37</v>
      </c>
      <c r="W146" t="s">
        <v>38</v>
      </c>
      <c r="X146" t="s">
        <v>39</v>
      </c>
      <c r="Y146" t="s">
        <v>187</v>
      </c>
      <c r="Z146" t="s">
        <v>316</v>
      </c>
      <c r="AA146" t="s">
        <v>42</v>
      </c>
    </row>
    <row r="147" spans="1:27" x14ac:dyDescent="0.25">
      <c r="A147" s="1">
        <v>10116</v>
      </c>
      <c r="B147" s="1">
        <v>27</v>
      </c>
      <c r="C147" s="8">
        <v>63.38</v>
      </c>
      <c r="D147" s="1">
        <v>1</v>
      </c>
      <c r="E147" s="7">
        <v>1711.26</v>
      </c>
      <c r="F147" s="7">
        <f>sales_data_sample3[[#This Row],[SALES]]*sales_data_sample3[[#This Row],[PROFIT MARGIN]]</f>
        <v>87.103133999999997</v>
      </c>
      <c r="G147" s="14" t="str">
        <f>IF(sales_data_sample3[[#This Row],[STATUS]] &lt;&gt;"Cancelled","5,09%","0")</f>
        <v>5,09%</v>
      </c>
      <c r="H147" s="4">
        <v>37722</v>
      </c>
      <c r="I147" t="s">
        <v>28</v>
      </c>
      <c r="J147">
        <f>ROUNDUP(MONTH(sales_data_sample3[[#This Row],[ORDER DATE]])/3,0)</f>
        <v>2</v>
      </c>
      <c r="K147" t="str">
        <f>TEXT(sales_data_sample3[[#This Row],[ORDER DATE]],"[$-409]mmmm")</f>
        <v>April</v>
      </c>
      <c r="L147">
        <f>YEAR(sales_data_sample3[[#This Row],[ORDER DATE]])</f>
        <v>2003</v>
      </c>
      <c r="M147" t="s">
        <v>2246</v>
      </c>
      <c r="N147">
        <v>62</v>
      </c>
      <c r="O147" t="s">
        <v>3989</v>
      </c>
      <c r="P147" t="s">
        <v>1543</v>
      </c>
      <c r="Q147" t="s">
        <v>1544</v>
      </c>
      <c r="R147" t="s">
        <v>1545</v>
      </c>
      <c r="S147" t="s">
        <v>4804</v>
      </c>
      <c r="T147" t="s">
        <v>1546</v>
      </c>
      <c r="U147" t="s">
        <v>4804</v>
      </c>
      <c r="V147" t="s">
        <v>1547</v>
      </c>
      <c r="W147" t="s">
        <v>643</v>
      </c>
      <c r="X147" t="s">
        <v>52</v>
      </c>
      <c r="Y147" t="s">
        <v>1548</v>
      </c>
      <c r="Z147" t="s">
        <v>1549</v>
      </c>
      <c r="AA147" t="s">
        <v>42</v>
      </c>
    </row>
    <row r="148" spans="1:27" x14ac:dyDescent="0.25">
      <c r="A148" s="1">
        <v>10117</v>
      </c>
      <c r="B148" s="1">
        <v>33</v>
      </c>
      <c r="C148" s="8">
        <v>100</v>
      </c>
      <c r="D148" s="1">
        <v>9</v>
      </c>
      <c r="E148" s="7">
        <v>6034.38</v>
      </c>
      <c r="F148" s="7">
        <f>sales_data_sample3[[#This Row],[SALES]]*sales_data_sample3[[#This Row],[PROFIT MARGIN]]</f>
        <v>1501.9571820000001</v>
      </c>
      <c r="G148" s="14" t="str">
        <f>IF(sales_data_sample3[[#This Row],[STATUS]] &lt;&gt;"Cancelled","24,89%","0")</f>
        <v>24,89%</v>
      </c>
      <c r="H148" s="4">
        <v>37727</v>
      </c>
      <c r="I148" t="s">
        <v>28</v>
      </c>
      <c r="J148">
        <f>ROUNDUP(MONTH(sales_data_sample3[[#This Row],[ORDER DATE]])/3,0)</f>
        <v>2</v>
      </c>
      <c r="K148" t="str">
        <f>TEXT(sales_data_sample3[[#This Row],[ORDER DATE]],"[$-409]mmmm")</f>
        <v>April</v>
      </c>
      <c r="L148">
        <f>YEAR(sales_data_sample3[[#This Row],[ORDER DATE]])</f>
        <v>2003</v>
      </c>
      <c r="M148" t="s">
        <v>278</v>
      </c>
      <c r="N148">
        <v>207</v>
      </c>
      <c r="O148" t="s">
        <v>880</v>
      </c>
      <c r="P148" t="s">
        <v>302</v>
      </c>
      <c r="Q148" t="s">
        <v>303</v>
      </c>
      <c r="R148" t="s">
        <v>304</v>
      </c>
      <c r="S148" t="s">
        <v>4804</v>
      </c>
      <c r="T148" t="s">
        <v>305</v>
      </c>
      <c r="U148" t="s">
        <v>4804</v>
      </c>
      <c r="V148" t="s">
        <v>306</v>
      </c>
      <c r="W148" t="s">
        <v>305</v>
      </c>
      <c r="X148" t="s">
        <v>307</v>
      </c>
      <c r="Y148" t="s">
        <v>308</v>
      </c>
      <c r="Z148" t="s">
        <v>309</v>
      </c>
      <c r="AA148" t="s">
        <v>65</v>
      </c>
    </row>
    <row r="149" spans="1:27" x14ac:dyDescent="0.25">
      <c r="A149" s="1">
        <v>10117</v>
      </c>
      <c r="B149" s="1">
        <v>43</v>
      </c>
      <c r="C149" s="8">
        <v>100</v>
      </c>
      <c r="D149" s="1">
        <v>10</v>
      </c>
      <c r="E149" s="7">
        <v>5911.64</v>
      </c>
      <c r="F149" s="7">
        <f>sales_data_sample3[[#This Row],[SALES]]*sales_data_sample3[[#This Row],[PROFIT MARGIN]]</f>
        <v>1471.4071960000001</v>
      </c>
      <c r="G149" s="14" t="str">
        <f>IF(sales_data_sample3[[#This Row],[STATUS]] &lt;&gt;"Cancelled","24,89%","0")</f>
        <v>24,89%</v>
      </c>
      <c r="H149" s="4">
        <v>37727</v>
      </c>
      <c r="I149" t="s">
        <v>28</v>
      </c>
      <c r="J149">
        <f>ROUNDUP(MONTH(sales_data_sample3[[#This Row],[ORDER DATE]])/3,0)</f>
        <v>2</v>
      </c>
      <c r="K149" t="str">
        <f>TEXT(sales_data_sample3[[#This Row],[ORDER DATE]],"[$-409]mmmm")</f>
        <v>April</v>
      </c>
      <c r="L149">
        <f>YEAR(sales_data_sample3[[#This Row],[ORDER DATE]])</f>
        <v>2003</v>
      </c>
      <c r="M149" t="s">
        <v>278</v>
      </c>
      <c r="N149">
        <v>151</v>
      </c>
      <c r="O149" t="s">
        <v>1027</v>
      </c>
      <c r="P149" t="s">
        <v>302</v>
      </c>
      <c r="Q149" t="s">
        <v>303</v>
      </c>
      <c r="R149" t="s">
        <v>304</v>
      </c>
      <c r="S149" t="s">
        <v>4804</v>
      </c>
      <c r="T149" t="s">
        <v>305</v>
      </c>
      <c r="U149" t="s">
        <v>4804</v>
      </c>
      <c r="V149" t="s">
        <v>306</v>
      </c>
      <c r="W149" t="s">
        <v>305</v>
      </c>
      <c r="X149" t="s">
        <v>307</v>
      </c>
      <c r="Y149" t="s">
        <v>308</v>
      </c>
      <c r="Z149" t="s">
        <v>309</v>
      </c>
      <c r="AA149" t="s">
        <v>65</v>
      </c>
    </row>
    <row r="150" spans="1:27" x14ac:dyDescent="0.25">
      <c r="A150" s="1">
        <v>10117</v>
      </c>
      <c r="B150" s="1">
        <v>39</v>
      </c>
      <c r="C150" s="8">
        <v>100</v>
      </c>
      <c r="D150" s="1">
        <v>8</v>
      </c>
      <c r="E150" s="7">
        <v>5938.14</v>
      </c>
      <c r="F150" s="7">
        <f>sales_data_sample3[[#This Row],[SALES]]*sales_data_sample3[[#This Row],[PROFIT MARGIN]]</f>
        <v>1478.003046</v>
      </c>
      <c r="G150" s="14" t="str">
        <f>IF(sales_data_sample3[[#This Row],[STATUS]] &lt;&gt;"Cancelled","24,89%","0")</f>
        <v>24,89%</v>
      </c>
      <c r="H150" s="4">
        <v>37727</v>
      </c>
      <c r="I150" t="s">
        <v>28</v>
      </c>
      <c r="J150">
        <f>ROUNDUP(MONTH(sales_data_sample3[[#This Row],[ORDER DATE]])/3,0)</f>
        <v>2</v>
      </c>
      <c r="K150" t="str">
        <f>TEXT(sales_data_sample3[[#This Row],[ORDER DATE]],"[$-409]mmmm")</f>
        <v>April</v>
      </c>
      <c r="L150">
        <f>YEAR(sales_data_sample3[[#This Row],[ORDER DATE]])</f>
        <v>2003</v>
      </c>
      <c r="M150" t="s">
        <v>278</v>
      </c>
      <c r="N150">
        <v>173</v>
      </c>
      <c r="O150" t="s">
        <v>1095</v>
      </c>
      <c r="P150" t="s">
        <v>302</v>
      </c>
      <c r="Q150" t="s">
        <v>303</v>
      </c>
      <c r="R150" t="s">
        <v>304</v>
      </c>
      <c r="S150" t="s">
        <v>4804</v>
      </c>
      <c r="T150" t="s">
        <v>305</v>
      </c>
      <c r="U150" t="s">
        <v>4804</v>
      </c>
      <c r="V150" t="s">
        <v>306</v>
      </c>
      <c r="W150" t="s">
        <v>305</v>
      </c>
      <c r="X150" t="s">
        <v>307</v>
      </c>
      <c r="Y150" t="s">
        <v>308</v>
      </c>
      <c r="Z150" t="s">
        <v>309</v>
      </c>
      <c r="AA150" t="s">
        <v>65</v>
      </c>
    </row>
    <row r="151" spans="1:27" x14ac:dyDescent="0.25">
      <c r="A151" s="1">
        <v>10117</v>
      </c>
      <c r="B151" s="1">
        <v>26</v>
      </c>
      <c r="C151" s="8">
        <v>100</v>
      </c>
      <c r="D151" s="1">
        <v>5</v>
      </c>
      <c r="E151" s="7">
        <v>3551.34</v>
      </c>
      <c r="F151" s="7">
        <f>sales_data_sample3[[#This Row],[SALES]]*sales_data_sample3[[#This Row],[PROFIT MARGIN]]</f>
        <v>262.44402600000001</v>
      </c>
      <c r="G151" s="14" t="str">
        <f>IF(sales_data_sample3[[#This Row],[STATUS]] &lt;&gt;"Cancelled","7,39%","0")</f>
        <v>7,39%</v>
      </c>
      <c r="H151" s="4">
        <v>37727</v>
      </c>
      <c r="I151" t="s">
        <v>28</v>
      </c>
      <c r="J151">
        <f>ROUNDUP(MONTH(sales_data_sample3[[#This Row],[ORDER DATE]])/3,0)</f>
        <v>2</v>
      </c>
      <c r="K151" t="str">
        <f>TEXT(sales_data_sample3[[#This Row],[ORDER DATE]],"[$-409]mmmm")</f>
        <v>April</v>
      </c>
      <c r="L151">
        <f>YEAR(sales_data_sample3[[#This Row],[ORDER DATE]])</f>
        <v>2003</v>
      </c>
      <c r="M151" t="s">
        <v>1354</v>
      </c>
      <c r="N151">
        <v>136</v>
      </c>
      <c r="O151" t="s">
        <v>2159</v>
      </c>
      <c r="P151" t="s">
        <v>302</v>
      </c>
      <c r="Q151" t="s">
        <v>303</v>
      </c>
      <c r="R151" t="s">
        <v>304</v>
      </c>
      <c r="S151" t="s">
        <v>4804</v>
      </c>
      <c r="T151" t="s">
        <v>305</v>
      </c>
      <c r="U151" t="s">
        <v>4804</v>
      </c>
      <c r="V151" t="s">
        <v>306</v>
      </c>
      <c r="W151" t="s">
        <v>305</v>
      </c>
      <c r="X151" t="s">
        <v>307</v>
      </c>
      <c r="Y151" t="s">
        <v>308</v>
      </c>
      <c r="Z151" t="s">
        <v>309</v>
      </c>
      <c r="AA151" t="s">
        <v>65</v>
      </c>
    </row>
    <row r="152" spans="1:27" x14ac:dyDescent="0.25">
      <c r="A152" s="1">
        <v>10117</v>
      </c>
      <c r="B152" s="1">
        <v>21</v>
      </c>
      <c r="C152" s="8">
        <v>95.8</v>
      </c>
      <c r="D152" s="1">
        <v>7</v>
      </c>
      <c r="E152" s="7">
        <v>2011.8</v>
      </c>
      <c r="F152" s="7">
        <f>sales_data_sample3[[#This Row],[SALES]]*sales_data_sample3[[#This Row],[PROFIT MARGIN]]</f>
        <v>102.40062</v>
      </c>
      <c r="G152" s="14" t="str">
        <f>IF(sales_data_sample3[[#This Row],[STATUS]] &lt;&gt;"Cancelled","5,09%","0")</f>
        <v>5,09%</v>
      </c>
      <c r="H152" s="4">
        <v>37727</v>
      </c>
      <c r="I152" t="s">
        <v>28</v>
      </c>
      <c r="J152">
        <f>ROUNDUP(MONTH(sales_data_sample3[[#This Row],[ORDER DATE]])/3,0)</f>
        <v>2</v>
      </c>
      <c r="K152" t="str">
        <f>TEXT(sales_data_sample3[[#This Row],[ORDER DATE]],"[$-409]mmmm")</f>
        <v>April</v>
      </c>
      <c r="L152">
        <f>YEAR(sales_data_sample3[[#This Row],[ORDER DATE]])</f>
        <v>2003</v>
      </c>
      <c r="M152" t="s">
        <v>2246</v>
      </c>
      <c r="N152">
        <v>100</v>
      </c>
      <c r="O152" t="s">
        <v>2247</v>
      </c>
      <c r="P152" t="s">
        <v>302</v>
      </c>
      <c r="Q152" t="s">
        <v>303</v>
      </c>
      <c r="R152" t="s">
        <v>304</v>
      </c>
      <c r="S152" t="s">
        <v>4804</v>
      </c>
      <c r="T152" t="s">
        <v>305</v>
      </c>
      <c r="U152" t="s">
        <v>4804</v>
      </c>
      <c r="V152" t="s">
        <v>306</v>
      </c>
      <c r="W152" t="s">
        <v>305</v>
      </c>
      <c r="X152" t="s">
        <v>307</v>
      </c>
      <c r="Y152" t="s">
        <v>308</v>
      </c>
      <c r="Z152" t="s">
        <v>309</v>
      </c>
      <c r="AA152" t="s">
        <v>42</v>
      </c>
    </row>
    <row r="153" spans="1:27" x14ac:dyDescent="0.25">
      <c r="A153" s="1">
        <v>10117</v>
      </c>
      <c r="B153" s="1">
        <v>22</v>
      </c>
      <c r="C153" s="8">
        <v>100</v>
      </c>
      <c r="D153" s="1">
        <v>12</v>
      </c>
      <c r="E153" s="7">
        <v>2780.58</v>
      </c>
      <c r="F153" s="7">
        <f>sales_data_sample3[[#This Row],[SALES]]*sales_data_sample3[[#This Row],[PROFIT MARGIN]]</f>
        <v>692.08636200000001</v>
      </c>
      <c r="G153" s="14" t="str">
        <f>IF(sales_data_sample3[[#This Row],[STATUS]] &lt;&gt;"Cancelled","24,89%","0")</f>
        <v>24,89%</v>
      </c>
      <c r="H153" s="4">
        <v>37727</v>
      </c>
      <c r="I153" t="s">
        <v>28</v>
      </c>
      <c r="J153">
        <f>ROUNDUP(MONTH(sales_data_sample3[[#This Row],[ORDER DATE]])/3,0)</f>
        <v>2</v>
      </c>
      <c r="K153" t="str">
        <f>TEXT(sales_data_sample3[[#This Row],[ORDER DATE]],"[$-409]mmmm")</f>
        <v>April</v>
      </c>
      <c r="L153">
        <f>YEAR(sales_data_sample3[[#This Row],[ORDER DATE]])</f>
        <v>2003</v>
      </c>
      <c r="M153" t="s">
        <v>278</v>
      </c>
      <c r="N153">
        <v>143</v>
      </c>
      <c r="O153" t="s">
        <v>2501</v>
      </c>
      <c r="P153" t="s">
        <v>302</v>
      </c>
      <c r="Q153" t="s">
        <v>303</v>
      </c>
      <c r="R153" t="s">
        <v>304</v>
      </c>
      <c r="S153" t="s">
        <v>4804</v>
      </c>
      <c r="T153" t="s">
        <v>305</v>
      </c>
      <c r="U153" t="s">
        <v>4804</v>
      </c>
      <c r="V153" t="s">
        <v>306</v>
      </c>
      <c r="W153" t="s">
        <v>305</v>
      </c>
      <c r="X153" t="s">
        <v>307</v>
      </c>
      <c r="Y153" t="s">
        <v>308</v>
      </c>
      <c r="Z153" t="s">
        <v>309</v>
      </c>
      <c r="AA153" t="s">
        <v>42</v>
      </c>
    </row>
    <row r="154" spans="1:27" x14ac:dyDescent="0.25">
      <c r="A154" s="1">
        <v>10117</v>
      </c>
      <c r="B154" s="1">
        <v>23</v>
      </c>
      <c r="C154" s="8">
        <v>97.42</v>
      </c>
      <c r="D154" s="1">
        <v>4</v>
      </c>
      <c r="E154" s="7">
        <v>2240.66</v>
      </c>
      <c r="F154" s="7">
        <f>sales_data_sample3[[#This Row],[SALES]]*sales_data_sample3[[#This Row],[PROFIT MARGIN]]</f>
        <v>165.58477399999998</v>
      </c>
      <c r="G154" s="14" t="str">
        <f>IF(sales_data_sample3[[#This Row],[STATUS]] &lt;&gt;"Cancelled","7,39%","0")</f>
        <v>7,39%</v>
      </c>
      <c r="H154" s="4">
        <v>37727</v>
      </c>
      <c r="I154" t="s">
        <v>28</v>
      </c>
      <c r="J154">
        <f>ROUNDUP(MONTH(sales_data_sample3[[#This Row],[ORDER DATE]])/3,0)</f>
        <v>2</v>
      </c>
      <c r="K154" t="str">
        <f>TEXT(sales_data_sample3[[#This Row],[ORDER DATE]],"[$-409]mmmm")</f>
        <v>April</v>
      </c>
      <c r="L154">
        <f>YEAR(sales_data_sample3[[#This Row],[ORDER DATE]])</f>
        <v>2003</v>
      </c>
      <c r="M154" t="s">
        <v>1354</v>
      </c>
      <c r="N154">
        <v>87</v>
      </c>
      <c r="O154" t="s">
        <v>2562</v>
      </c>
      <c r="P154" t="s">
        <v>302</v>
      </c>
      <c r="Q154" t="s">
        <v>303</v>
      </c>
      <c r="R154" t="s">
        <v>304</v>
      </c>
      <c r="S154" t="s">
        <v>4804</v>
      </c>
      <c r="T154" t="s">
        <v>305</v>
      </c>
      <c r="U154" t="s">
        <v>4804</v>
      </c>
      <c r="V154" t="s">
        <v>306</v>
      </c>
      <c r="W154" t="s">
        <v>305</v>
      </c>
      <c r="X154" t="s">
        <v>307</v>
      </c>
      <c r="Y154" t="s">
        <v>308</v>
      </c>
      <c r="Z154" t="s">
        <v>309</v>
      </c>
      <c r="AA154" t="s">
        <v>42</v>
      </c>
    </row>
    <row r="155" spans="1:27" x14ac:dyDescent="0.25">
      <c r="A155" s="1">
        <v>10117</v>
      </c>
      <c r="B155" s="1">
        <v>41</v>
      </c>
      <c r="C155" s="8">
        <v>100</v>
      </c>
      <c r="D155" s="1">
        <v>3</v>
      </c>
      <c r="E155" s="7">
        <v>5189.78</v>
      </c>
      <c r="F155" s="7">
        <f>sales_data_sample3[[#This Row],[SALES]]*sales_data_sample3[[#This Row],[PROFIT MARGIN]]</f>
        <v>474.34589199999994</v>
      </c>
      <c r="G155" s="14" t="str">
        <f>IF(sales_data_sample3[[#This Row],[STATUS]] &lt;&gt;"Cancelled","9,14%","0")</f>
        <v>9,14%</v>
      </c>
      <c r="H155" s="4">
        <v>37727</v>
      </c>
      <c r="I155" t="s">
        <v>28</v>
      </c>
      <c r="J155">
        <f>ROUNDUP(MONTH(sales_data_sample3[[#This Row],[ORDER DATE]])/3,0)</f>
        <v>2</v>
      </c>
      <c r="K155" t="str">
        <f>TEXT(sales_data_sample3[[#This Row],[ORDER DATE]],"[$-409]mmmm")</f>
        <v>April</v>
      </c>
      <c r="L155">
        <f>YEAR(sales_data_sample3[[#This Row],[ORDER DATE]])</f>
        <v>2003</v>
      </c>
      <c r="M155" t="s">
        <v>2075</v>
      </c>
      <c r="N155">
        <v>122</v>
      </c>
      <c r="O155" t="s">
        <v>3005</v>
      </c>
      <c r="P155" t="s">
        <v>302</v>
      </c>
      <c r="Q155" t="s">
        <v>303</v>
      </c>
      <c r="R155" t="s">
        <v>304</v>
      </c>
      <c r="S155" t="s">
        <v>4804</v>
      </c>
      <c r="T155" t="s">
        <v>305</v>
      </c>
      <c r="U155" t="s">
        <v>4804</v>
      </c>
      <c r="V155" t="s">
        <v>306</v>
      </c>
      <c r="W155" t="s">
        <v>305</v>
      </c>
      <c r="X155" t="s">
        <v>307</v>
      </c>
      <c r="Y155" t="s">
        <v>308</v>
      </c>
      <c r="Z155" t="s">
        <v>309</v>
      </c>
      <c r="AA155" t="s">
        <v>65</v>
      </c>
    </row>
    <row r="156" spans="1:27" x14ac:dyDescent="0.25">
      <c r="A156" s="1">
        <v>10117</v>
      </c>
      <c r="B156" s="1">
        <v>21</v>
      </c>
      <c r="C156" s="8">
        <v>49.21</v>
      </c>
      <c r="D156" s="1">
        <v>11</v>
      </c>
      <c r="E156" s="7">
        <v>1033.4100000000001</v>
      </c>
      <c r="F156" s="7">
        <f>sales_data_sample3[[#This Row],[SALES]]*sales_data_sample3[[#This Row],[PROFIT MARGIN]]</f>
        <v>52.600569000000007</v>
      </c>
      <c r="G156" s="14" t="str">
        <f>IF(sales_data_sample3[[#This Row],[STATUS]] &lt;&gt;"Cancelled","5,09%","0")</f>
        <v>5,09%</v>
      </c>
      <c r="H156" s="4">
        <v>37727</v>
      </c>
      <c r="I156" t="s">
        <v>28</v>
      </c>
      <c r="J156">
        <f>ROUNDUP(MONTH(sales_data_sample3[[#This Row],[ORDER DATE]])/3,0)</f>
        <v>2</v>
      </c>
      <c r="K156" t="str">
        <f>TEXT(sales_data_sample3[[#This Row],[ORDER DATE]],"[$-409]mmmm")</f>
        <v>April</v>
      </c>
      <c r="L156">
        <f>YEAR(sales_data_sample3[[#This Row],[ORDER DATE]])</f>
        <v>2003</v>
      </c>
      <c r="M156" t="s">
        <v>2246</v>
      </c>
      <c r="N156">
        <v>58</v>
      </c>
      <c r="O156" t="s">
        <v>4208</v>
      </c>
      <c r="P156" t="s">
        <v>302</v>
      </c>
      <c r="Q156" t="s">
        <v>303</v>
      </c>
      <c r="R156" t="s">
        <v>304</v>
      </c>
      <c r="S156" t="s">
        <v>4804</v>
      </c>
      <c r="T156" t="s">
        <v>305</v>
      </c>
      <c r="U156" t="s">
        <v>4804</v>
      </c>
      <c r="V156" t="s">
        <v>306</v>
      </c>
      <c r="W156" t="s">
        <v>305</v>
      </c>
      <c r="X156" t="s">
        <v>307</v>
      </c>
      <c r="Y156" t="s">
        <v>308</v>
      </c>
      <c r="Z156" t="s">
        <v>309</v>
      </c>
      <c r="AA156" t="s">
        <v>42</v>
      </c>
    </row>
    <row r="157" spans="1:27" x14ac:dyDescent="0.25">
      <c r="A157" s="1">
        <v>10117</v>
      </c>
      <c r="B157" s="1">
        <v>38</v>
      </c>
      <c r="C157" s="8">
        <v>79.680000000000007</v>
      </c>
      <c r="D157" s="1">
        <v>6</v>
      </c>
      <c r="E157" s="7">
        <v>3027.84</v>
      </c>
      <c r="F157" s="7">
        <f>sales_data_sample3[[#This Row],[SALES]]*sales_data_sample3[[#This Row],[PROFIT MARGIN]]</f>
        <v>276.744576</v>
      </c>
      <c r="G157" s="14" t="str">
        <f>IF(sales_data_sample3[[#This Row],[STATUS]] &lt;&gt;"Cancelled","9,14%","0")</f>
        <v>9,14%</v>
      </c>
      <c r="H157" s="4">
        <v>37727</v>
      </c>
      <c r="I157" t="s">
        <v>28</v>
      </c>
      <c r="J157">
        <f>ROUNDUP(MONTH(sales_data_sample3[[#This Row],[ORDER DATE]])/3,0)</f>
        <v>2</v>
      </c>
      <c r="K157" t="str">
        <f>TEXT(sales_data_sample3[[#This Row],[ORDER DATE]],"[$-409]mmmm")</f>
        <v>April</v>
      </c>
      <c r="L157">
        <f>YEAR(sales_data_sample3[[#This Row],[ORDER DATE]])</f>
        <v>2003</v>
      </c>
      <c r="M157" t="s">
        <v>2075</v>
      </c>
      <c r="N157">
        <v>86</v>
      </c>
      <c r="O157" t="s">
        <v>4358</v>
      </c>
      <c r="P157" t="s">
        <v>302</v>
      </c>
      <c r="Q157" t="s">
        <v>303</v>
      </c>
      <c r="R157" t="s">
        <v>304</v>
      </c>
      <c r="S157" t="s">
        <v>4804</v>
      </c>
      <c r="T157" t="s">
        <v>305</v>
      </c>
      <c r="U157" t="s">
        <v>4804</v>
      </c>
      <c r="V157" t="s">
        <v>306</v>
      </c>
      <c r="W157" t="s">
        <v>305</v>
      </c>
      <c r="X157" t="s">
        <v>307</v>
      </c>
      <c r="Y157" t="s">
        <v>308</v>
      </c>
      <c r="Z157" t="s">
        <v>309</v>
      </c>
      <c r="AA157" t="s">
        <v>65</v>
      </c>
    </row>
    <row r="158" spans="1:27" x14ac:dyDescent="0.25">
      <c r="A158" s="1">
        <v>10117</v>
      </c>
      <c r="B158" s="1">
        <v>45</v>
      </c>
      <c r="C158" s="8">
        <v>83.42</v>
      </c>
      <c r="D158" s="1">
        <v>1</v>
      </c>
      <c r="E158" s="7">
        <v>3753.9</v>
      </c>
      <c r="F158" s="7">
        <f>sales_data_sample3[[#This Row],[SALES]]*sales_data_sample3[[#This Row],[PROFIT MARGIN]]</f>
        <v>343.10645999999997</v>
      </c>
      <c r="G158" s="14" t="str">
        <f>IF(sales_data_sample3[[#This Row],[STATUS]] &lt;&gt;"Cancelled","9,14%","0")</f>
        <v>9,14%</v>
      </c>
      <c r="H158" s="4">
        <v>37727</v>
      </c>
      <c r="I158" t="s">
        <v>28</v>
      </c>
      <c r="J158">
        <f>ROUNDUP(MONTH(sales_data_sample3[[#This Row],[ORDER DATE]])/3,0)</f>
        <v>2</v>
      </c>
      <c r="K158" t="str">
        <f>TEXT(sales_data_sample3[[#This Row],[ORDER DATE]],"[$-409]mmmm")</f>
        <v>April</v>
      </c>
      <c r="L158">
        <f>YEAR(sales_data_sample3[[#This Row],[ORDER DATE]])</f>
        <v>2003</v>
      </c>
      <c r="M158" t="s">
        <v>2075</v>
      </c>
      <c r="N158">
        <v>99</v>
      </c>
      <c r="O158" t="s">
        <v>4639</v>
      </c>
      <c r="P158" t="s">
        <v>302</v>
      </c>
      <c r="Q158" t="s">
        <v>303</v>
      </c>
      <c r="R158" t="s">
        <v>304</v>
      </c>
      <c r="S158" t="s">
        <v>4804</v>
      </c>
      <c r="T158" t="s">
        <v>305</v>
      </c>
      <c r="U158" t="s">
        <v>4804</v>
      </c>
      <c r="V158" t="s">
        <v>306</v>
      </c>
      <c r="W158" t="s">
        <v>305</v>
      </c>
      <c r="X158" t="s">
        <v>307</v>
      </c>
      <c r="Y158" t="s">
        <v>308</v>
      </c>
      <c r="Z158" t="s">
        <v>309</v>
      </c>
      <c r="AA158" t="s">
        <v>65</v>
      </c>
    </row>
    <row r="159" spans="1:27" x14ac:dyDescent="0.25">
      <c r="A159" s="1">
        <v>10117</v>
      </c>
      <c r="B159" s="1">
        <v>50</v>
      </c>
      <c r="C159" s="8">
        <v>43.68</v>
      </c>
      <c r="D159" s="1">
        <v>2</v>
      </c>
      <c r="E159" s="7">
        <v>2184</v>
      </c>
      <c r="F159" s="7">
        <f>sales_data_sample3[[#This Row],[SALES]]*sales_data_sample3[[#This Row],[PROFIT MARGIN]]</f>
        <v>199.61759999999998</v>
      </c>
      <c r="G159" s="14" t="str">
        <f>IF(sales_data_sample3[[#This Row],[STATUS]] &lt;&gt;"Cancelled","9,14%","0")</f>
        <v>9,14%</v>
      </c>
      <c r="H159" s="4">
        <v>37727</v>
      </c>
      <c r="I159" t="s">
        <v>28</v>
      </c>
      <c r="J159">
        <f>ROUNDUP(MONTH(sales_data_sample3[[#This Row],[ORDER DATE]])/3,0)</f>
        <v>2</v>
      </c>
      <c r="K159" t="str">
        <f>TEXT(sales_data_sample3[[#This Row],[ORDER DATE]],"[$-409]mmmm")</f>
        <v>April</v>
      </c>
      <c r="L159">
        <f>YEAR(sales_data_sample3[[#This Row],[ORDER DATE]])</f>
        <v>2003</v>
      </c>
      <c r="M159" t="s">
        <v>2075</v>
      </c>
      <c r="N159">
        <v>54</v>
      </c>
      <c r="O159" t="s">
        <v>4760</v>
      </c>
      <c r="P159" t="s">
        <v>302</v>
      </c>
      <c r="Q159" t="s">
        <v>303</v>
      </c>
      <c r="R159" t="s">
        <v>304</v>
      </c>
      <c r="S159" t="s">
        <v>4804</v>
      </c>
      <c r="T159" t="s">
        <v>305</v>
      </c>
      <c r="U159" t="s">
        <v>4804</v>
      </c>
      <c r="V159" t="s">
        <v>306</v>
      </c>
      <c r="W159" t="s">
        <v>305</v>
      </c>
      <c r="X159" t="s">
        <v>307</v>
      </c>
      <c r="Y159" t="s">
        <v>308</v>
      </c>
      <c r="Z159" t="s">
        <v>309</v>
      </c>
      <c r="AA159" t="s">
        <v>42</v>
      </c>
    </row>
    <row r="160" spans="1:27" x14ac:dyDescent="0.25">
      <c r="A160" s="1">
        <v>10118</v>
      </c>
      <c r="B160" s="1">
        <v>36</v>
      </c>
      <c r="C160" s="8">
        <v>100</v>
      </c>
      <c r="D160" s="1">
        <v>1</v>
      </c>
      <c r="E160" s="7">
        <v>4219.2</v>
      </c>
      <c r="F160" s="7">
        <f>sales_data_sample3[[#This Row],[SALES]]*sales_data_sample3[[#This Row],[PROFIT MARGIN]]</f>
        <v>385.63487999999995</v>
      </c>
      <c r="G160" s="14" t="str">
        <f>IF(sales_data_sample3[[#This Row],[STATUS]] &lt;&gt;"Cancelled","9,14%","0")</f>
        <v>9,14%</v>
      </c>
      <c r="H160" s="4">
        <v>37732</v>
      </c>
      <c r="I160" t="s">
        <v>28</v>
      </c>
      <c r="J160">
        <f>ROUNDUP(MONTH(sales_data_sample3[[#This Row],[ORDER DATE]])/3,0)</f>
        <v>2</v>
      </c>
      <c r="K160" t="str">
        <f>TEXT(sales_data_sample3[[#This Row],[ORDER DATE]],"[$-409]mmmm")</f>
        <v>April</v>
      </c>
      <c r="L160">
        <f>YEAR(sales_data_sample3[[#This Row],[ORDER DATE]])</f>
        <v>2003</v>
      </c>
      <c r="M160" t="s">
        <v>2075</v>
      </c>
      <c r="N160">
        <v>100</v>
      </c>
      <c r="O160" t="s">
        <v>4604</v>
      </c>
      <c r="P160" t="s">
        <v>611</v>
      </c>
      <c r="Q160" t="s">
        <v>612</v>
      </c>
      <c r="R160" t="s">
        <v>613</v>
      </c>
      <c r="S160" t="s">
        <v>4804</v>
      </c>
      <c r="T160" t="s">
        <v>614</v>
      </c>
      <c r="U160" t="s">
        <v>4804</v>
      </c>
      <c r="V160" t="s">
        <v>615</v>
      </c>
      <c r="W160" t="s">
        <v>273</v>
      </c>
      <c r="X160" t="s">
        <v>52</v>
      </c>
      <c r="Y160" t="s">
        <v>616</v>
      </c>
      <c r="Z160" t="s">
        <v>617</v>
      </c>
      <c r="AA160" t="s">
        <v>65</v>
      </c>
    </row>
    <row r="161" spans="1:27" x14ac:dyDescent="0.25">
      <c r="A161" s="1">
        <v>10119</v>
      </c>
      <c r="B161" s="1">
        <v>46</v>
      </c>
      <c r="C161" s="8">
        <v>100</v>
      </c>
      <c r="D161" s="1">
        <v>11</v>
      </c>
      <c r="E161" s="7">
        <v>5004.8</v>
      </c>
      <c r="F161" s="7">
        <f>sales_data_sample3[[#This Row],[SALES]]*sales_data_sample3[[#This Row],[PROFIT MARGIN]]</f>
        <v>1245.6947200000002</v>
      </c>
      <c r="G161" s="14" t="str">
        <f>IF(sales_data_sample3[[#This Row],[STATUS]] &lt;&gt;"Cancelled","24,89%","0")</f>
        <v>24,89%</v>
      </c>
      <c r="H161" s="4">
        <v>37739</v>
      </c>
      <c r="I161" t="s">
        <v>28</v>
      </c>
      <c r="J161">
        <f>ROUNDUP(MONTH(sales_data_sample3[[#This Row],[ORDER DATE]])/3,0)</f>
        <v>2</v>
      </c>
      <c r="K161" t="str">
        <f>TEXT(sales_data_sample3[[#This Row],[ORDER DATE]],"[$-409]mmmm")</f>
        <v>April</v>
      </c>
      <c r="L161">
        <f>YEAR(sales_data_sample3[[#This Row],[ORDER DATE]])</f>
        <v>2003</v>
      </c>
      <c r="M161" t="s">
        <v>278</v>
      </c>
      <c r="N161">
        <v>136</v>
      </c>
      <c r="O161" t="s">
        <v>561</v>
      </c>
      <c r="P161" t="s">
        <v>221</v>
      </c>
      <c r="Q161" t="s">
        <v>222</v>
      </c>
      <c r="R161" t="s">
        <v>223</v>
      </c>
      <c r="S161" t="s">
        <v>4804</v>
      </c>
      <c r="T161" t="s">
        <v>224</v>
      </c>
      <c r="U161" t="s">
        <v>4804</v>
      </c>
      <c r="V161" t="s">
        <v>225</v>
      </c>
      <c r="W161" t="s">
        <v>226</v>
      </c>
      <c r="X161" t="s">
        <v>52</v>
      </c>
      <c r="Y161" t="s">
        <v>227</v>
      </c>
      <c r="Z161" t="s">
        <v>228</v>
      </c>
      <c r="AA161" t="s">
        <v>65</v>
      </c>
    </row>
    <row r="162" spans="1:27" x14ac:dyDescent="0.25">
      <c r="A162" s="1">
        <v>10119</v>
      </c>
      <c r="B162" s="1">
        <v>43</v>
      </c>
      <c r="C162" s="8">
        <v>100</v>
      </c>
      <c r="D162" s="1">
        <v>3</v>
      </c>
      <c r="E162" s="7">
        <v>6916.12</v>
      </c>
      <c r="F162" s="7">
        <f>sales_data_sample3[[#This Row],[SALES]]*sales_data_sample3[[#This Row],[PROFIT MARGIN]]</f>
        <v>505.56837199999995</v>
      </c>
      <c r="G162" s="14" t="str">
        <f>IF(sales_data_sample3[[#This Row],[STATUS]] &lt;&gt;"Cancelled","7,31%","0")</f>
        <v>7,31%</v>
      </c>
      <c r="H162" s="4">
        <v>37739</v>
      </c>
      <c r="I162" t="s">
        <v>28</v>
      </c>
      <c r="J162">
        <f>ROUNDUP(MONTH(sales_data_sample3[[#This Row],[ORDER DATE]])/3,0)</f>
        <v>2</v>
      </c>
      <c r="K162" t="str">
        <f>TEXT(sales_data_sample3[[#This Row],[ORDER DATE]],"[$-409]mmmm")</f>
        <v>April</v>
      </c>
      <c r="L162">
        <f>YEAR(sales_data_sample3[[#This Row],[ORDER DATE]])</f>
        <v>2003</v>
      </c>
      <c r="M162" t="s">
        <v>1502</v>
      </c>
      <c r="N162">
        <v>157</v>
      </c>
      <c r="O162" t="s">
        <v>1503</v>
      </c>
      <c r="P162" t="s">
        <v>221</v>
      </c>
      <c r="Q162" t="s">
        <v>222</v>
      </c>
      <c r="R162" t="s">
        <v>223</v>
      </c>
      <c r="S162" t="s">
        <v>4804</v>
      </c>
      <c r="T162" t="s">
        <v>224</v>
      </c>
      <c r="U162" t="s">
        <v>4804</v>
      </c>
      <c r="V162" t="s">
        <v>225</v>
      </c>
      <c r="W162" t="s">
        <v>226</v>
      </c>
      <c r="X162" t="s">
        <v>52</v>
      </c>
      <c r="Y162" t="s">
        <v>227</v>
      </c>
      <c r="Z162" t="s">
        <v>228</v>
      </c>
      <c r="AA162" t="s">
        <v>65</v>
      </c>
    </row>
    <row r="163" spans="1:27" x14ac:dyDescent="0.25">
      <c r="A163" s="1">
        <v>10119</v>
      </c>
      <c r="B163" s="1">
        <v>21</v>
      </c>
      <c r="C163" s="8">
        <v>89.46</v>
      </c>
      <c r="D163" s="1">
        <v>9</v>
      </c>
      <c r="E163" s="7">
        <v>1878.66</v>
      </c>
      <c r="F163" s="7">
        <f>sales_data_sample3[[#This Row],[SALES]]*sales_data_sample3[[#This Row],[PROFIT MARGIN]]</f>
        <v>171.70952399999999</v>
      </c>
      <c r="G163" s="14" t="str">
        <f>IF(sales_data_sample3[[#This Row],[STATUS]] &lt;&gt;"Cancelled","9,14%","0")</f>
        <v>9,14%</v>
      </c>
      <c r="H163" s="4">
        <v>37739</v>
      </c>
      <c r="I163" t="s">
        <v>28</v>
      </c>
      <c r="J163">
        <f>ROUNDUP(MONTH(sales_data_sample3[[#This Row],[ORDER DATE]])/3,0)</f>
        <v>2</v>
      </c>
      <c r="K163" t="str">
        <f>TEXT(sales_data_sample3[[#This Row],[ORDER DATE]],"[$-409]mmmm")</f>
        <v>April</v>
      </c>
      <c r="L163">
        <f>YEAR(sales_data_sample3[[#This Row],[ORDER DATE]])</f>
        <v>2003</v>
      </c>
      <c r="M163" t="s">
        <v>2075</v>
      </c>
      <c r="N163">
        <v>86</v>
      </c>
      <c r="O163" t="s">
        <v>2076</v>
      </c>
      <c r="P163" t="s">
        <v>221</v>
      </c>
      <c r="Q163" t="s">
        <v>222</v>
      </c>
      <c r="R163" t="s">
        <v>223</v>
      </c>
      <c r="S163" t="s">
        <v>4804</v>
      </c>
      <c r="T163" t="s">
        <v>224</v>
      </c>
      <c r="U163" t="s">
        <v>4804</v>
      </c>
      <c r="V163" t="s">
        <v>225</v>
      </c>
      <c r="W163" t="s">
        <v>226</v>
      </c>
      <c r="X163" t="s">
        <v>52</v>
      </c>
      <c r="Y163" t="s">
        <v>227</v>
      </c>
      <c r="Z163" t="s">
        <v>228</v>
      </c>
      <c r="AA163" t="s">
        <v>42</v>
      </c>
    </row>
    <row r="164" spans="1:27" x14ac:dyDescent="0.25">
      <c r="A164" s="1">
        <v>10119</v>
      </c>
      <c r="B164" s="1">
        <v>27</v>
      </c>
      <c r="C164" s="8">
        <v>99.52</v>
      </c>
      <c r="D164" s="1">
        <v>8</v>
      </c>
      <c r="E164" s="7">
        <v>2687.04</v>
      </c>
      <c r="F164" s="7">
        <f>sales_data_sample3[[#This Row],[SALES]]*sales_data_sample3[[#This Row],[PROFIT MARGIN]]</f>
        <v>198.57225599999998</v>
      </c>
      <c r="G164" s="14" t="str">
        <f>IF(sales_data_sample3[[#This Row],[STATUS]] &lt;&gt;"Cancelled","7,39%","0")</f>
        <v>7,39%</v>
      </c>
      <c r="H164" s="4">
        <v>37739</v>
      </c>
      <c r="I164" t="s">
        <v>28</v>
      </c>
      <c r="J164">
        <f>ROUNDUP(MONTH(sales_data_sample3[[#This Row],[ORDER DATE]])/3,0)</f>
        <v>2</v>
      </c>
      <c r="K164" t="str">
        <f>TEXT(sales_data_sample3[[#This Row],[ORDER DATE]],"[$-409]mmmm")</f>
        <v>April</v>
      </c>
      <c r="L164">
        <f>YEAR(sales_data_sample3[[#This Row],[ORDER DATE]])</f>
        <v>2003</v>
      </c>
      <c r="M164" t="s">
        <v>1354</v>
      </c>
      <c r="N164">
        <v>105</v>
      </c>
      <c r="O164" t="s">
        <v>2467</v>
      </c>
      <c r="P164" t="s">
        <v>221</v>
      </c>
      <c r="Q164" t="s">
        <v>222</v>
      </c>
      <c r="R164" t="s">
        <v>223</v>
      </c>
      <c r="S164" t="s">
        <v>4804</v>
      </c>
      <c r="T164" t="s">
        <v>224</v>
      </c>
      <c r="U164" t="s">
        <v>4804</v>
      </c>
      <c r="V164" t="s">
        <v>225</v>
      </c>
      <c r="W164" t="s">
        <v>226</v>
      </c>
      <c r="X164" t="s">
        <v>52</v>
      </c>
      <c r="Y164" t="s">
        <v>227</v>
      </c>
      <c r="Z164" t="s">
        <v>228</v>
      </c>
      <c r="AA164" t="s">
        <v>42</v>
      </c>
    </row>
    <row r="165" spans="1:27" x14ac:dyDescent="0.25">
      <c r="A165" s="1">
        <v>10119</v>
      </c>
      <c r="B165" s="1">
        <v>41</v>
      </c>
      <c r="C165" s="8">
        <v>59.6</v>
      </c>
      <c r="D165" s="1">
        <v>4</v>
      </c>
      <c r="E165" s="7">
        <v>2443.6</v>
      </c>
      <c r="F165" s="7">
        <f>sales_data_sample3[[#This Row],[SALES]]*sales_data_sample3[[#This Row],[PROFIT MARGIN]]</f>
        <v>178.62715999999998</v>
      </c>
      <c r="G165" s="14" t="str">
        <f>IF(sales_data_sample3[[#This Row],[STATUS]] &lt;&gt;"Cancelled","7,31%","0")</f>
        <v>7,31%</v>
      </c>
      <c r="H165" s="4">
        <v>37739</v>
      </c>
      <c r="I165" t="s">
        <v>28</v>
      </c>
      <c r="J165">
        <f>ROUNDUP(MONTH(sales_data_sample3[[#This Row],[ORDER DATE]])/3,0)</f>
        <v>2</v>
      </c>
      <c r="K165" t="str">
        <f>TEXT(sales_data_sample3[[#This Row],[ORDER DATE]],"[$-409]mmmm")</f>
        <v>April</v>
      </c>
      <c r="L165">
        <f>YEAR(sales_data_sample3[[#This Row],[ORDER DATE]])</f>
        <v>2003</v>
      </c>
      <c r="M165" t="s">
        <v>1502</v>
      </c>
      <c r="N165">
        <v>68</v>
      </c>
      <c r="O165" t="s">
        <v>3232</v>
      </c>
      <c r="P165" t="s">
        <v>221</v>
      </c>
      <c r="Q165" t="s">
        <v>222</v>
      </c>
      <c r="R165" t="s">
        <v>223</v>
      </c>
      <c r="S165" t="s">
        <v>4804</v>
      </c>
      <c r="T165" t="s">
        <v>224</v>
      </c>
      <c r="U165" t="s">
        <v>4804</v>
      </c>
      <c r="V165" t="s">
        <v>225</v>
      </c>
      <c r="W165" t="s">
        <v>226</v>
      </c>
      <c r="X165" t="s">
        <v>52</v>
      </c>
      <c r="Y165" t="s">
        <v>227</v>
      </c>
      <c r="Z165" t="s">
        <v>228</v>
      </c>
      <c r="AA165" t="s">
        <v>42</v>
      </c>
    </row>
    <row r="166" spans="1:27" x14ac:dyDescent="0.25">
      <c r="A166" s="1">
        <v>10119</v>
      </c>
      <c r="B166" s="1">
        <v>35</v>
      </c>
      <c r="C166" s="8">
        <v>87.62</v>
      </c>
      <c r="D166" s="1">
        <v>13</v>
      </c>
      <c r="E166" s="7">
        <v>3066.7</v>
      </c>
      <c r="F166" s="7">
        <f>sales_data_sample3[[#This Row],[SALES]]*sales_data_sample3[[#This Row],[PROFIT MARGIN]]</f>
        <v>226.62912999999998</v>
      </c>
      <c r="G166" s="14" t="str">
        <f>IF(sales_data_sample3[[#This Row],[STATUS]] &lt;&gt;"Cancelled","7,39%","0")</f>
        <v>7,39%</v>
      </c>
      <c r="H166" s="4">
        <v>37739</v>
      </c>
      <c r="I166" t="s">
        <v>28</v>
      </c>
      <c r="J166">
        <f>ROUNDUP(MONTH(sales_data_sample3[[#This Row],[ORDER DATE]])/3,0)</f>
        <v>2</v>
      </c>
      <c r="K166" t="str">
        <f>TEXT(sales_data_sample3[[#This Row],[ORDER DATE]],"[$-409]mmmm")</f>
        <v>April</v>
      </c>
      <c r="L166">
        <f>YEAR(sales_data_sample3[[#This Row],[ORDER DATE]])</f>
        <v>2003</v>
      </c>
      <c r="M166" t="s">
        <v>1354</v>
      </c>
      <c r="N166">
        <v>88</v>
      </c>
      <c r="O166" t="s">
        <v>3347</v>
      </c>
      <c r="P166" t="s">
        <v>221</v>
      </c>
      <c r="Q166" t="s">
        <v>222</v>
      </c>
      <c r="R166" t="s">
        <v>223</v>
      </c>
      <c r="S166" t="s">
        <v>4804</v>
      </c>
      <c r="T166" t="s">
        <v>224</v>
      </c>
      <c r="U166" t="s">
        <v>4804</v>
      </c>
      <c r="V166" t="s">
        <v>225</v>
      </c>
      <c r="W166" t="s">
        <v>226</v>
      </c>
      <c r="X166" t="s">
        <v>52</v>
      </c>
      <c r="Y166" t="s">
        <v>227</v>
      </c>
      <c r="Z166" t="s">
        <v>228</v>
      </c>
      <c r="AA166" t="s">
        <v>65</v>
      </c>
    </row>
    <row r="167" spans="1:27" x14ac:dyDescent="0.25">
      <c r="A167" s="1">
        <v>10119</v>
      </c>
      <c r="B167" s="1">
        <v>20</v>
      </c>
      <c r="C167" s="8">
        <v>72.98</v>
      </c>
      <c r="D167" s="1">
        <v>5</v>
      </c>
      <c r="E167" s="7">
        <v>1459.6</v>
      </c>
      <c r="F167" s="7">
        <f>sales_data_sample3[[#This Row],[SALES]]*sales_data_sample3[[#This Row],[PROFIT MARGIN]]</f>
        <v>107.86443999999999</v>
      </c>
      <c r="G167" s="14" t="str">
        <f>IF(sales_data_sample3[[#This Row],[STATUS]] &lt;&gt;"Cancelled","7,39%","0")</f>
        <v>7,39%</v>
      </c>
      <c r="H167" s="4">
        <v>37739</v>
      </c>
      <c r="I167" t="s">
        <v>28</v>
      </c>
      <c r="J167">
        <f>ROUNDUP(MONTH(sales_data_sample3[[#This Row],[ORDER DATE]])/3,0)</f>
        <v>2</v>
      </c>
      <c r="K167" t="str">
        <f>TEXT(sales_data_sample3[[#This Row],[ORDER DATE]],"[$-409]mmmm")</f>
        <v>April</v>
      </c>
      <c r="L167">
        <f>YEAR(sales_data_sample3[[#This Row],[ORDER DATE]])</f>
        <v>2003</v>
      </c>
      <c r="M167" t="s">
        <v>1354</v>
      </c>
      <c r="N167">
        <v>65</v>
      </c>
      <c r="O167" t="s">
        <v>3465</v>
      </c>
      <c r="P167" t="s">
        <v>221</v>
      </c>
      <c r="Q167" t="s">
        <v>222</v>
      </c>
      <c r="R167" t="s">
        <v>223</v>
      </c>
      <c r="S167" t="s">
        <v>4804</v>
      </c>
      <c r="T167" t="s">
        <v>224</v>
      </c>
      <c r="U167" t="s">
        <v>4804</v>
      </c>
      <c r="V167" t="s">
        <v>225</v>
      </c>
      <c r="W167" t="s">
        <v>226</v>
      </c>
      <c r="X167" t="s">
        <v>52</v>
      </c>
      <c r="Y167" t="s">
        <v>227</v>
      </c>
      <c r="Z167" t="s">
        <v>228</v>
      </c>
      <c r="AA167" t="s">
        <v>42</v>
      </c>
    </row>
    <row r="168" spans="1:27" x14ac:dyDescent="0.25">
      <c r="A168" s="1">
        <v>10119</v>
      </c>
      <c r="B168" s="1">
        <v>35</v>
      </c>
      <c r="C168" s="8">
        <v>90.57</v>
      </c>
      <c r="D168" s="1">
        <v>10</v>
      </c>
      <c r="E168" s="7">
        <v>3169.95</v>
      </c>
      <c r="F168" s="7">
        <f>sales_data_sample3[[#This Row],[SALES]]*sales_data_sample3[[#This Row],[PROFIT MARGIN]]</f>
        <v>234.25930499999996</v>
      </c>
      <c r="G168" s="14" t="str">
        <f>IF(sales_data_sample3[[#This Row],[STATUS]] &lt;&gt;"Cancelled","7,39%","0")</f>
        <v>7,39%</v>
      </c>
      <c r="H168" s="4">
        <v>37739</v>
      </c>
      <c r="I168" t="s">
        <v>28</v>
      </c>
      <c r="J168">
        <f>ROUNDUP(MONTH(sales_data_sample3[[#This Row],[ORDER DATE]])/3,0)</f>
        <v>2</v>
      </c>
      <c r="K168" t="str">
        <f>TEXT(sales_data_sample3[[#This Row],[ORDER DATE]],"[$-409]mmmm")</f>
        <v>April</v>
      </c>
      <c r="L168">
        <f>YEAR(sales_data_sample3[[#This Row],[ORDER DATE]])</f>
        <v>2003</v>
      </c>
      <c r="M168" t="s">
        <v>1354</v>
      </c>
      <c r="N168">
        <v>83</v>
      </c>
      <c r="O168" t="s">
        <v>3543</v>
      </c>
      <c r="P168" t="s">
        <v>221</v>
      </c>
      <c r="Q168" t="s">
        <v>222</v>
      </c>
      <c r="R168" t="s">
        <v>223</v>
      </c>
      <c r="S168" t="s">
        <v>4804</v>
      </c>
      <c r="T168" t="s">
        <v>224</v>
      </c>
      <c r="U168" t="s">
        <v>4804</v>
      </c>
      <c r="V168" t="s">
        <v>225</v>
      </c>
      <c r="W168" t="s">
        <v>226</v>
      </c>
      <c r="X168" t="s">
        <v>52</v>
      </c>
      <c r="Y168" t="s">
        <v>227</v>
      </c>
      <c r="Z168" t="s">
        <v>228</v>
      </c>
      <c r="AA168" t="s">
        <v>65</v>
      </c>
    </row>
    <row r="169" spans="1:27" x14ac:dyDescent="0.25">
      <c r="A169" s="1">
        <v>10119</v>
      </c>
      <c r="B169" s="1">
        <v>28</v>
      </c>
      <c r="C169" s="8">
        <v>70.290000000000006</v>
      </c>
      <c r="D169" s="1">
        <v>2</v>
      </c>
      <c r="E169" s="7">
        <v>1968.12</v>
      </c>
      <c r="F169" s="7">
        <f>sales_data_sample3[[#This Row],[SALES]]*sales_data_sample3[[#This Row],[PROFIT MARGIN]]</f>
        <v>143.86957199999998</v>
      </c>
      <c r="G169" s="14" t="str">
        <f>IF(sales_data_sample3[[#This Row],[STATUS]] &lt;&gt;"Cancelled","7,31%","0")</f>
        <v>7,31%</v>
      </c>
      <c r="H169" s="4">
        <v>37739</v>
      </c>
      <c r="I169" t="s">
        <v>28</v>
      </c>
      <c r="J169">
        <f>ROUNDUP(MONTH(sales_data_sample3[[#This Row],[ORDER DATE]])/3,0)</f>
        <v>2</v>
      </c>
      <c r="K169" t="str">
        <f>TEXT(sales_data_sample3[[#This Row],[ORDER DATE]],"[$-409]mmmm")</f>
        <v>April</v>
      </c>
      <c r="L169">
        <f>YEAR(sales_data_sample3[[#This Row],[ORDER DATE]])</f>
        <v>2003</v>
      </c>
      <c r="M169" t="s">
        <v>1502</v>
      </c>
      <c r="N169">
        <v>68</v>
      </c>
      <c r="O169" t="s">
        <v>3620</v>
      </c>
      <c r="P169" t="s">
        <v>221</v>
      </c>
      <c r="Q169" t="s">
        <v>222</v>
      </c>
      <c r="R169" t="s">
        <v>223</v>
      </c>
      <c r="S169" t="s">
        <v>4804</v>
      </c>
      <c r="T169" t="s">
        <v>224</v>
      </c>
      <c r="U169" t="s">
        <v>4804</v>
      </c>
      <c r="V169" t="s">
        <v>225</v>
      </c>
      <c r="W169" t="s">
        <v>226</v>
      </c>
      <c r="X169" t="s">
        <v>52</v>
      </c>
      <c r="Y169" t="s">
        <v>227</v>
      </c>
      <c r="Z169" t="s">
        <v>228</v>
      </c>
      <c r="AA169" t="s">
        <v>42</v>
      </c>
    </row>
    <row r="170" spans="1:27" x14ac:dyDescent="0.25">
      <c r="A170" s="1">
        <v>10119</v>
      </c>
      <c r="B170" s="1">
        <v>25</v>
      </c>
      <c r="C170" s="8">
        <v>76.67</v>
      </c>
      <c r="D170" s="1">
        <v>14</v>
      </c>
      <c r="E170" s="7">
        <v>1916.75</v>
      </c>
      <c r="F170" s="7">
        <f>sales_data_sample3[[#This Row],[SALES]]*sales_data_sample3[[#This Row],[PROFIT MARGIN]]</f>
        <v>175.19094999999999</v>
      </c>
      <c r="G170" s="14" t="str">
        <f>IF(sales_data_sample3[[#This Row],[STATUS]] &lt;&gt;"Cancelled","9,14%","0")</f>
        <v>9,14%</v>
      </c>
      <c r="H170" s="4">
        <v>37739</v>
      </c>
      <c r="I170" t="s">
        <v>28</v>
      </c>
      <c r="J170">
        <f>ROUNDUP(MONTH(sales_data_sample3[[#This Row],[ORDER DATE]])/3,0)</f>
        <v>2</v>
      </c>
      <c r="K170" t="str">
        <f>TEXT(sales_data_sample3[[#This Row],[ORDER DATE]],"[$-409]mmmm")</f>
        <v>April</v>
      </c>
      <c r="L170">
        <f>YEAR(sales_data_sample3[[#This Row],[ORDER DATE]])</f>
        <v>2003</v>
      </c>
      <c r="M170" t="s">
        <v>2075</v>
      </c>
      <c r="N170">
        <v>66</v>
      </c>
      <c r="O170" t="s">
        <v>4284</v>
      </c>
      <c r="P170" t="s">
        <v>221</v>
      </c>
      <c r="Q170" t="s">
        <v>222</v>
      </c>
      <c r="R170" t="s">
        <v>223</v>
      </c>
      <c r="S170" t="s">
        <v>4804</v>
      </c>
      <c r="T170" t="s">
        <v>224</v>
      </c>
      <c r="U170" t="s">
        <v>4804</v>
      </c>
      <c r="V170" t="s">
        <v>225</v>
      </c>
      <c r="W170" t="s">
        <v>226</v>
      </c>
      <c r="X170" t="s">
        <v>52</v>
      </c>
      <c r="Y170" t="s">
        <v>227</v>
      </c>
      <c r="Z170" t="s">
        <v>228</v>
      </c>
      <c r="AA170" t="s">
        <v>42</v>
      </c>
    </row>
    <row r="171" spans="1:27" x14ac:dyDescent="0.25">
      <c r="A171" s="1">
        <v>10119</v>
      </c>
      <c r="B171" s="1">
        <v>29</v>
      </c>
      <c r="C171" s="8">
        <v>94.14</v>
      </c>
      <c r="D171" s="1">
        <v>7</v>
      </c>
      <c r="E171" s="7">
        <v>2730.06</v>
      </c>
      <c r="F171" s="7">
        <f>sales_data_sample3[[#This Row],[SALES]]*sales_data_sample3[[#This Row],[PROFIT MARGIN]]</f>
        <v>249.52748399999999</v>
      </c>
      <c r="G171" s="14" t="str">
        <f>IF(sales_data_sample3[[#This Row],[STATUS]] &lt;&gt;"Cancelled","9,14%","0")</f>
        <v>9,14%</v>
      </c>
      <c r="H171" s="4">
        <v>37739</v>
      </c>
      <c r="I171" t="s">
        <v>28</v>
      </c>
      <c r="J171">
        <f>ROUNDUP(MONTH(sales_data_sample3[[#This Row],[ORDER DATE]])/3,0)</f>
        <v>2</v>
      </c>
      <c r="K171" t="str">
        <f>TEXT(sales_data_sample3[[#This Row],[ORDER DATE]],"[$-409]mmmm")</f>
        <v>April</v>
      </c>
      <c r="L171">
        <f>YEAR(sales_data_sample3[[#This Row],[ORDER DATE]])</f>
        <v>2003</v>
      </c>
      <c r="M171" t="s">
        <v>2075</v>
      </c>
      <c r="N171">
        <v>90</v>
      </c>
      <c r="O171" t="s">
        <v>4394</v>
      </c>
      <c r="P171" t="s">
        <v>221</v>
      </c>
      <c r="Q171" t="s">
        <v>222</v>
      </c>
      <c r="R171" t="s">
        <v>223</v>
      </c>
      <c r="S171" t="s">
        <v>4804</v>
      </c>
      <c r="T171" t="s">
        <v>224</v>
      </c>
      <c r="U171" t="s">
        <v>4804</v>
      </c>
      <c r="V171" t="s">
        <v>225</v>
      </c>
      <c r="W171" t="s">
        <v>226</v>
      </c>
      <c r="X171" t="s">
        <v>52</v>
      </c>
      <c r="Y171" t="s">
        <v>227</v>
      </c>
      <c r="Z171" t="s">
        <v>228</v>
      </c>
      <c r="AA171" t="s">
        <v>42</v>
      </c>
    </row>
    <row r="172" spans="1:27" x14ac:dyDescent="0.25">
      <c r="A172" s="1">
        <v>10119</v>
      </c>
      <c r="B172" s="1">
        <v>38</v>
      </c>
      <c r="C172" s="8">
        <v>65.77</v>
      </c>
      <c r="D172" s="1">
        <v>12</v>
      </c>
      <c r="E172" s="7">
        <v>2499.2600000000002</v>
      </c>
      <c r="F172" s="7">
        <f>sales_data_sample3[[#This Row],[SALES]]*sales_data_sample3[[#This Row],[PROFIT MARGIN]]</f>
        <v>228.43236400000001</v>
      </c>
      <c r="G172" s="14" t="str">
        <f>IF(sales_data_sample3[[#This Row],[STATUS]] &lt;&gt;"Cancelled","9,14%","0")</f>
        <v>9,14%</v>
      </c>
      <c r="H172" s="4">
        <v>37739</v>
      </c>
      <c r="I172" t="s">
        <v>28</v>
      </c>
      <c r="J172">
        <f>ROUNDUP(MONTH(sales_data_sample3[[#This Row],[ORDER DATE]])/3,0)</f>
        <v>2</v>
      </c>
      <c r="K172" t="str">
        <f>TEXT(sales_data_sample3[[#This Row],[ORDER DATE]],"[$-409]mmmm")</f>
        <v>April</v>
      </c>
      <c r="L172">
        <f>YEAR(sales_data_sample3[[#This Row],[ORDER DATE]])</f>
        <v>2003</v>
      </c>
      <c r="M172" t="s">
        <v>2075</v>
      </c>
      <c r="N172">
        <v>72</v>
      </c>
      <c r="O172" t="s">
        <v>4468</v>
      </c>
      <c r="P172" t="s">
        <v>221</v>
      </c>
      <c r="Q172" t="s">
        <v>222</v>
      </c>
      <c r="R172" t="s">
        <v>223</v>
      </c>
      <c r="S172" t="s">
        <v>4804</v>
      </c>
      <c r="T172" t="s">
        <v>224</v>
      </c>
      <c r="U172" t="s">
        <v>4804</v>
      </c>
      <c r="V172" t="s">
        <v>225</v>
      </c>
      <c r="W172" t="s">
        <v>226</v>
      </c>
      <c r="X172" t="s">
        <v>52</v>
      </c>
      <c r="Y172" t="s">
        <v>227</v>
      </c>
      <c r="Z172" t="s">
        <v>228</v>
      </c>
      <c r="AA172" t="s">
        <v>42</v>
      </c>
    </row>
    <row r="173" spans="1:27" x14ac:dyDescent="0.25">
      <c r="A173" s="1">
        <v>10119</v>
      </c>
      <c r="B173" s="1">
        <v>26</v>
      </c>
      <c r="C173" s="8">
        <v>59.22</v>
      </c>
      <c r="D173" s="1">
        <v>1</v>
      </c>
      <c r="E173" s="7">
        <v>1539.72</v>
      </c>
      <c r="F173" s="7">
        <f>sales_data_sample3[[#This Row],[SALES]]*sales_data_sample3[[#This Row],[PROFIT MARGIN]]</f>
        <v>112.553532</v>
      </c>
      <c r="G173" s="14" t="str">
        <f>IF(sales_data_sample3[[#This Row],[STATUS]] &lt;&gt;"Cancelled","7,31%","0")</f>
        <v>7,31%</v>
      </c>
      <c r="H173" s="4">
        <v>37739</v>
      </c>
      <c r="I173" t="s">
        <v>28</v>
      </c>
      <c r="J173">
        <f>ROUNDUP(MONTH(sales_data_sample3[[#This Row],[ORDER DATE]])/3,0)</f>
        <v>2</v>
      </c>
      <c r="K173" t="str">
        <f>TEXT(sales_data_sample3[[#This Row],[ORDER DATE]],"[$-409]mmmm")</f>
        <v>April</v>
      </c>
      <c r="L173">
        <f>YEAR(sales_data_sample3[[#This Row],[ORDER DATE]])</f>
        <v>2003</v>
      </c>
      <c r="M173" t="s">
        <v>1502</v>
      </c>
      <c r="N173">
        <v>74</v>
      </c>
      <c r="O173" t="s">
        <v>4675</v>
      </c>
      <c r="P173" t="s">
        <v>221</v>
      </c>
      <c r="Q173" t="s">
        <v>222</v>
      </c>
      <c r="R173" t="s">
        <v>223</v>
      </c>
      <c r="S173" t="s">
        <v>4804</v>
      </c>
      <c r="T173" t="s">
        <v>224</v>
      </c>
      <c r="U173" t="s">
        <v>4804</v>
      </c>
      <c r="V173" t="s">
        <v>225</v>
      </c>
      <c r="W173" t="s">
        <v>226</v>
      </c>
      <c r="X173" t="s">
        <v>52</v>
      </c>
      <c r="Y173" t="s">
        <v>227</v>
      </c>
      <c r="Z173" t="s">
        <v>228</v>
      </c>
      <c r="AA173" t="s">
        <v>42</v>
      </c>
    </row>
    <row r="174" spans="1:27" x14ac:dyDescent="0.25">
      <c r="A174" s="1">
        <v>10119</v>
      </c>
      <c r="B174" s="1">
        <v>28</v>
      </c>
      <c r="C174" s="8">
        <v>48.17</v>
      </c>
      <c r="D174" s="1">
        <v>6</v>
      </c>
      <c r="E174" s="7">
        <v>1348.76</v>
      </c>
      <c r="F174" s="7">
        <f>sales_data_sample3[[#This Row],[SALES]]*sales_data_sample3[[#This Row],[PROFIT MARGIN]]</f>
        <v>98.594355999999991</v>
      </c>
      <c r="G174" s="14" t="str">
        <f>IF(sales_data_sample3[[#This Row],[STATUS]] &lt;&gt;"Cancelled","7,31%","0")</f>
        <v>7,31%</v>
      </c>
      <c r="H174" s="4">
        <v>37739</v>
      </c>
      <c r="I174" t="s">
        <v>28</v>
      </c>
      <c r="J174">
        <f>ROUNDUP(MONTH(sales_data_sample3[[#This Row],[ORDER DATE]])/3,0)</f>
        <v>2</v>
      </c>
      <c r="K174" t="str">
        <f>TEXT(sales_data_sample3[[#This Row],[ORDER DATE]],"[$-409]mmmm")</f>
        <v>April</v>
      </c>
      <c r="L174">
        <f>YEAR(sales_data_sample3[[#This Row],[ORDER DATE]])</f>
        <v>2003</v>
      </c>
      <c r="M174" t="s">
        <v>1502</v>
      </c>
      <c r="N174">
        <v>49</v>
      </c>
      <c r="O174" t="s">
        <v>4719</v>
      </c>
      <c r="P174" t="s">
        <v>221</v>
      </c>
      <c r="Q174" t="s">
        <v>222</v>
      </c>
      <c r="R174" t="s">
        <v>223</v>
      </c>
      <c r="S174" t="s">
        <v>4804</v>
      </c>
      <c r="T174" t="s">
        <v>224</v>
      </c>
      <c r="U174" t="s">
        <v>4804</v>
      </c>
      <c r="V174" t="s">
        <v>225</v>
      </c>
      <c r="W174" t="s">
        <v>226</v>
      </c>
      <c r="X174" t="s">
        <v>52</v>
      </c>
      <c r="Y174" t="s">
        <v>227</v>
      </c>
      <c r="Z174" t="s">
        <v>228</v>
      </c>
      <c r="AA174" t="s">
        <v>42</v>
      </c>
    </row>
    <row r="175" spans="1:27" x14ac:dyDescent="0.25">
      <c r="A175" s="1">
        <v>10120</v>
      </c>
      <c r="B175" s="1">
        <v>29</v>
      </c>
      <c r="C175" s="8">
        <v>96.34</v>
      </c>
      <c r="D175" s="1">
        <v>3</v>
      </c>
      <c r="E175" s="7">
        <v>2793.86</v>
      </c>
      <c r="F175" s="7">
        <f>sales_data_sample3[[#This Row],[SALES]]*sales_data_sample3[[#This Row],[PROFIT MARGIN]]</f>
        <v>354.82022000000001</v>
      </c>
      <c r="G175" s="14" t="str">
        <f>IF(sales_data_sample3[[#This Row],[STATUS]] &lt;&gt;"Cancelled","12,70%","0")</f>
        <v>12,70%</v>
      </c>
      <c r="H175" s="4">
        <v>37740</v>
      </c>
      <c r="I175" t="s">
        <v>28</v>
      </c>
      <c r="J175">
        <f>ROUNDUP(MONTH(sales_data_sample3[[#This Row],[ORDER DATE]])/3,0)</f>
        <v>2</v>
      </c>
      <c r="K175" t="str">
        <f>TEXT(sales_data_sample3[[#This Row],[ORDER DATE]],"[$-409]mmmm")</f>
        <v>April</v>
      </c>
      <c r="L175">
        <f>YEAR(sales_data_sample3[[#This Row],[ORDER DATE]])</f>
        <v>2003</v>
      </c>
      <c r="M175" t="s">
        <v>29</v>
      </c>
      <c r="N175">
        <v>118</v>
      </c>
      <c r="O175" t="s">
        <v>471</v>
      </c>
      <c r="P175" t="s">
        <v>132</v>
      </c>
      <c r="Q175" t="s">
        <v>133</v>
      </c>
      <c r="R175" t="s">
        <v>134</v>
      </c>
      <c r="S175" t="s">
        <v>135</v>
      </c>
      <c r="T175" t="s">
        <v>136</v>
      </c>
      <c r="U175" t="s">
        <v>137</v>
      </c>
      <c r="V175" t="s">
        <v>138</v>
      </c>
      <c r="W175" t="s">
        <v>139</v>
      </c>
      <c r="X175" t="s">
        <v>140</v>
      </c>
      <c r="Y175" t="s">
        <v>141</v>
      </c>
      <c r="Z175" t="s">
        <v>142</v>
      </c>
      <c r="AA175" t="s">
        <v>42</v>
      </c>
    </row>
    <row r="176" spans="1:27" x14ac:dyDescent="0.25">
      <c r="A176" s="1">
        <v>10120</v>
      </c>
      <c r="B176" s="1">
        <v>46</v>
      </c>
      <c r="C176" s="8">
        <v>100</v>
      </c>
      <c r="D176" s="1">
        <v>2</v>
      </c>
      <c r="E176" s="7">
        <v>9264.86</v>
      </c>
      <c r="F176" s="7">
        <f>sales_data_sample3[[#This Row],[SALES]]*sales_data_sample3[[#This Row],[PROFIT MARGIN]]</f>
        <v>1176.6372200000001</v>
      </c>
      <c r="G176" s="14" t="str">
        <f>IF(sales_data_sample3[[#This Row],[STATUS]] &lt;&gt;"Cancelled","12,70%","0")</f>
        <v>12,70%</v>
      </c>
      <c r="H176" s="4">
        <v>37740</v>
      </c>
      <c r="I176" t="s">
        <v>28</v>
      </c>
      <c r="J176">
        <f>ROUNDUP(MONTH(sales_data_sample3[[#This Row],[ORDER DATE]])/3,0)</f>
        <v>2</v>
      </c>
      <c r="K176" t="str">
        <f>TEXT(sales_data_sample3[[#This Row],[ORDER DATE]],"[$-409]mmmm")</f>
        <v>April</v>
      </c>
      <c r="L176">
        <f>YEAR(sales_data_sample3[[#This Row],[ORDER DATE]])</f>
        <v>2003</v>
      </c>
      <c r="M176" t="s">
        <v>29</v>
      </c>
      <c r="N176">
        <v>193</v>
      </c>
      <c r="O176" t="s">
        <v>530</v>
      </c>
      <c r="P176" t="s">
        <v>132</v>
      </c>
      <c r="Q176" t="s">
        <v>133</v>
      </c>
      <c r="R176" t="s">
        <v>134</v>
      </c>
      <c r="S176" t="s">
        <v>135</v>
      </c>
      <c r="T176" t="s">
        <v>136</v>
      </c>
      <c r="U176" t="s">
        <v>137</v>
      </c>
      <c r="V176" t="s">
        <v>138</v>
      </c>
      <c r="W176" t="s">
        <v>139</v>
      </c>
      <c r="X176" t="s">
        <v>140</v>
      </c>
      <c r="Y176" t="s">
        <v>141</v>
      </c>
      <c r="Z176" t="s">
        <v>142</v>
      </c>
      <c r="AA176" t="s">
        <v>229</v>
      </c>
    </row>
    <row r="177" spans="1:27" x14ac:dyDescent="0.25">
      <c r="A177" s="1">
        <v>10120</v>
      </c>
      <c r="B177" s="1">
        <v>29</v>
      </c>
      <c r="C177" s="8">
        <v>71.81</v>
      </c>
      <c r="D177" s="1">
        <v>8</v>
      </c>
      <c r="E177" s="7">
        <v>2082.4899999999998</v>
      </c>
      <c r="F177" s="7">
        <f>sales_data_sample3[[#This Row],[SALES]]*sales_data_sample3[[#This Row],[PROFIT MARGIN]]</f>
        <v>152.23001899999997</v>
      </c>
      <c r="G177" s="14" t="str">
        <f>IF(sales_data_sample3[[#This Row],[STATUS]] &lt;&gt;"Cancelled","7,31%","0")</f>
        <v>7,31%</v>
      </c>
      <c r="H177" s="4">
        <v>37740</v>
      </c>
      <c r="I177" t="s">
        <v>28</v>
      </c>
      <c r="J177">
        <f>ROUNDUP(MONTH(sales_data_sample3[[#This Row],[ORDER DATE]])/3,0)</f>
        <v>2</v>
      </c>
      <c r="K177" t="str">
        <f>TEXT(sales_data_sample3[[#This Row],[ORDER DATE]],"[$-409]mmmm")</f>
        <v>April</v>
      </c>
      <c r="L177">
        <f>YEAR(sales_data_sample3[[#This Row],[ORDER DATE]])</f>
        <v>2003</v>
      </c>
      <c r="M177" t="s">
        <v>1502</v>
      </c>
      <c r="N177">
        <v>84</v>
      </c>
      <c r="O177" t="s">
        <v>1845</v>
      </c>
      <c r="P177" t="s">
        <v>132</v>
      </c>
      <c r="Q177" t="s">
        <v>133</v>
      </c>
      <c r="R177" t="s">
        <v>134</v>
      </c>
      <c r="S177" t="s">
        <v>135</v>
      </c>
      <c r="T177" t="s">
        <v>136</v>
      </c>
      <c r="U177" t="s">
        <v>137</v>
      </c>
      <c r="V177" t="s">
        <v>138</v>
      </c>
      <c r="W177" t="s">
        <v>139</v>
      </c>
      <c r="X177" t="s">
        <v>140</v>
      </c>
      <c r="Y177" t="s">
        <v>141</v>
      </c>
      <c r="Z177" t="s">
        <v>142</v>
      </c>
      <c r="AA177" t="s">
        <v>42</v>
      </c>
    </row>
    <row r="178" spans="1:27" x14ac:dyDescent="0.25">
      <c r="A178" s="1">
        <v>10120</v>
      </c>
      <c r="B178" s="1">
        <v>46</v>
      </c>
      <c r="C178" s="8">
        <v>58.15</v>
      </c>
      <c r="D178" s="1">
        <v>4</v>
      </c>
      <c r="E178" s="7">
        <v>2674.9</v>
      </c>
      <c r="F178" s="7">
        <f>sales_data_sample3[[#This Row],[SALES]]*sales_data_sample3[[#This Row],[PROFIT MARGIN]]</f>
        <v>339.71230000000003</v>
      </c>
      <c r="G178" s="14">
        <v>0.127</v>
      </c>
      <c r="H178" s="4">
        <v>37740</v>
      </c>
      <c r="I178" t="s">
        <v>28</v>
      </c>
      <c r="J178">
        <f>ROUNDUP(MONTH(sales_data_sample3[[#This Row],[ORDER DATE]])/3,0)</f>
        <v>2</v>
      </c>
      <c r="K178" t="str">
        <f>TEXT(sales_data_sample3[[#This Row],[ORDER DATE]],"[$-409]mmmm")</f>
        <v>April</v>
      </c>
      <c r="L178">
        <f>YEAR(sales_data_sample3[[#This Row],[ORDER DATE]])</f>
        <v>2003</v>
      </c>
      <c r="M178" t="s">
        <v>29</v>
      </c>
      <c r="N178">
        <v>60</v>
      </c>
      <c r="O178" t="s">
        <v>1884</v>
      </c>
      <c r="P178" t="s">
        <v>132</v>
      </c>
      <c r="Q178" t="s">
        <v>133</v>
      </c>
      <c r="R178" t="s">
        <v>134</v>
      </c>
      <c r="S178" t="s">
        <v>135</v>
      </c>
      <c r="T178" t="s">
        <v>136</v>
      </c>
      <c r="U178" t="s">
        <v>137</v>
      </c>
      <c r="V178" t="s">
        <v>138</v>
      </c>
      <c r="W178" t="s">
        <v>139</v>
      </c>
      <c r="X178" t="s">
        <v>140</v>
      </c>
      <c r="Y178" t="s">
        <v>141</v>
      </c>
      <c r="Z178" t="s">
        <v>142</v>
      </c>
      <c r="AA178" t="s">
        <v>42</v>
      </c>
    </row>
    <row r="179" spans="1:27" x14ac:dyDescent="0.25">
      <c r="A179" s="1">
        <v>10120</v>
      </c>
      <c r="B179" s="1">
        <v>35</v>
      </c>
      <c r="C179" s="8">
        <v>98.05</v>
      </c>
      <c r="D179" s="1">
        <v>1</v>
      </c>
      <c r="E179" s="7">
        <v>3431.75</v>
      </c>
      <c r="F179" s="7">
        <f>sales_data_sample3[[#This Row],[SALES]]*sales_data_sample3[[#This Row],[PROFIT MARGIN]]</f>
        <v>435.83224999999999</v>
      </c>
      <c r="G179" s="14">
        <v>0.127</v>
      </c>
      <c r="H179" s="4">
        <v>37740</v>
      </c>
      <c r="I179" t="s">
        <v>28</v>
      </c>
      <c r="J179">
        <f>ROUNDUP(MONTH(sales_data_sample3[[#This Row],[ORDER DATE]])/3,0)</f>
        <v>2</v>
      </c>
      <c r="K179" t="str">
        <f>TEXT(sales_data_sample3[[#This Row],[ORDER DATE]],"[$-409]mmmm")</f>
        <v>April</v>
      </c>
      <c r="L179">
        <f>YEAR(sales_data_sample3[[#This Row],[ORDER DATE]])</f>
        <v>2003</v>
      </c>
      <c r="M179" t="s">
        <v>29</v>
      </c>
      <c r="N179">
        <v>112</v>
      </c>
      <c r="O179" t="s">
        <v>2822</v>
      </c>
      <c r="P179" t="s">
        <v>132</v>
      </c>
      <c r="Q179" t="s">
        <v>133</v>
      </c>
      <c r="R179" t="s">
        <v>134</v>
      </c>
      <c r="S179" t="s">
        <v>135</v>
      </c>
      <c r="T179" t="s">
        <v>136</v>
      </c>
      <c r="U179" t="s">
        <v>137</v>
      </c>
      <c r="V179" t="s">
        <v>138</v>
      </c>
      <c r="W179" t="s">
        <v>139</v>
      </c>
      <c r="X179" t="s">
        <v>140</v>
      </c>
      <c r="Y179" t="s">
        <v>141</v>
      </c>
      <c r="Z179" t="s">
        <v>142</v>
      </c>
      <c r="AA179" t="s">
        <v>65</v>
      </c>
    </row>
    <row r="180" spans="1:27" x14ac:dyDescent="0.25">
      <c r="A180" s="1">
        <v>10120</v>
      </c>
      <c r="B180" s="1">
        <v>39</v>
      </c>
      <c r="C180" s="8">
        <v>100</v>
      </c>
      <c r="D180" s="1">
        <v>10</v>
      </c>
      <c r="E180" s="7">
        <v>4651.53</v>
      </c>
      <c r="F180" s="7">
        <f>sales_data_sample3[[#This Row],[SALES]]*sales_data_sample3[[#This Row],[PROFIT MARGIN]]</f>
        <v>340.02684299999999</v>
      </c>
      <c r="G180" s="14" t="str">
        <f>IF(sales_data_sample3[[#This Row],[STATUS]] &lt;&gt;"Cancelled","7,31%","0")</f>
        <v>7,31%</v>
      </c>
      <c r="H180" s="4">
        <v>37740</v>
      </c>
      <c r="I180" t="s">
        <v>28</v>
      </c>
      <c r="J180">
        <f>ROUNDUP(MONTH(sales_data_sample3[[#This Row],[ORDER DATE]])/3,0)</f>
        <v>2</v>
      </c>
      <c r="K180" t="str">
        <f>TEXT(sales_data_sample3[[#This Row],[ORDER DATE]],"[$-409]mmmm")</f>
        <v>April</v>
      </c>
      <c r="L180">
        <f>YEAR(sales_data_sample3[[#This Row],[ORDER DATE]])</f>
        <v>2003</v>
      </c>
      <c r="M180" t="s">
        <v>1502</v>
      </c>
      <c r="N180">
        <v>109</v>
      </c>
      <c r="O180" t="s">
        <v>2888</v>
      </c>
      <c r="P180" t="s">
        <v>132</v>
      </c>
      <c r="Q180" t="s">
        <v>133</v>
      </c>
      <c r="R180" t="s">
        <v>134</v>
      </c>
      <c r="S180" t="s">
        <v>135</v>
      </c>
      <c r="T180" t="s">
        <v>136</v>
      </c>
      <c r="U180" t="s">
        <v>137</v>
      </c>
      <c r="V180" t="s">
        <v>138</v>
      </c>
      <c r="W180" t="s">
        <v>139</v>
      </c>
      <c r="X180" t="s">
        <v>140</v>
      </c>
      <c r="Y180" t="s">
        <v>141</v>
      </c>
      <c r="Z180" t="s">
        <v>142</v>
      </c>
      <c r="AA180" t="s">
        <v>65</v>
      </c>
    </row>
    <row r="181" spans="1:27" x14ac:dyDescent="0.25">
      <c r="A181" s="1">
        <v>10120</v>
      </c>
      <c r="B181" s="1">
        <v>34</v>
      </c>
      <c r="C181" s="8">
        <v>83.79</v>
      </c>
      <c r="D181" s="1">
        <v>5</v>
      </c>
      <c r="E181" s="7">
        <v>2848.86</v>
      </c>
      <c r="F181" s="7">
        <f>sales_data_sample3[[#This Row],[SALES]]*sales_data_sample3[[#This Row],[PROFIT MARGIN]]</f>
        <v>361.80522000000002</v>
      </c>
      <c r="G181" s="14">
        <v>0.127</v>
      </c>
      <c r="H181" s="4">
        <v>37740</v>
      </c>
      <c r="I181" t="s">
        <v>28</v>
      </c>
      <c r="J181">
        <f>ROUNDUP(MONTH(sales_data_sample3[[#This Row],[ORDER DATE]])/3,0)</f>
        <v>2</v>
      </c>
      <c r="K181" t="str">
        <f>TEXT(sales_data_sample3[[#This Row],[ORDER DATE]],"[$-409]mmmm")</f>
        <v>April</v>
      </c>
      <c r="L181">
        <f>YEAR(sales_data_sample3[[#This Row],[ORDER DATE]])</f>
        <v>2003</v>
      </c>
      <c r="M181" t="s">
        <v>29</v>
      </c>
      <c r="N181">
        <v>76</v>
      </c>
      <c r="O181" t="s">
        <v>2965</v>
      </c>
      <c r="P181" t="s">
        <v>132</v>
      </c>
      <c r="Q181" t="s">
        <v>133</v>
      </c>
      <c r="R181" t="s">
        <v>134</v>
      </c>
      <c r="S181" t="s">
        <v>135</v>
      </c>
      <c r="T181" t="s">
        <v>136</v>
      </c>
      <c r="U181" t="s">
        <v>137</v>
      </c>
      <c r="V181" t="s">
        <v>138</v>
      </c>
      <c r="W181" t="s">
        <v>139</v>
      </c>
      <c r="X181" t="s">
        <v>140</v>
      </c>
      <c r="Y181" t="s">
        <v>141</v>
      </c>
      <c r="Z181" t="s">
        <v>142</v>
      </c>
      <c r="AA181" t="s">
        <v>42</v>
      </c>
    </row>
    <row r="182" spans="1:27" x14ac:dyDescent="0.25">
      <c r="A182" s="1">
        <v>10120</v>
      </c>
      <c r="B182" s="1">
        <v>29</v>
      </c>
      <c r="C182" s="8">
        <v>85.49</v>
      </c>
      <c r="D182" s="1">
        <v>9</v>
      </c>
      <c r="E182" s="7">
        <v>2479.21</v>
      </c>
      <c r="F182" s="7">
        <f>sales_data_sample3[[#This Row],[SALES]]*sales_data_sample3[[#This Row],[PROFIT MARGIN]]</f>
        <v>181.23025100000001</v>
      </c>
      <c r="G182" s="14" t="str">
        <f>IF(sales_data_sample3[[#This Row],[STATUS]] &lt;&gt;"Cancelled","7,31%","0")</f>
        <v>7,31%</v>
      </c>
      <c r="H182" s="4">
        <v>37740</v>
      </c>
      <c r="I182" t="s">
        <v>28</v>
      </c>
      <c r="J182">
        <f>ROUNDUP(MONTH(sales_data_sample3[[#This Row],[ORDER DATE]])/3,0)</f>
        <v>2</v>
      </c>
      <c r="K182" t="str">
        <f>TEXT(sales_data_sample3[[#This Row],[ORDER DATE]],"[$-409]mmmm")</f>
        <v>April</v>
      </c>
      <c r="L182">
        <f>YEAR(sales_data_sample3[[#This Row],[ORDER DATE]])</f>
        <v>2003</v>
      </c>
      <c r="M182" t="s">
        <v>1502</v>
      </c>
      <c r="N182">
        <v>72</v>
      </c>
      <c r="O182" t="s">
        <v>3763</v>
      </c>
      <c r="P182" t="s">
        <v>132</v>
      </c>
      <c r="Q182" t="s">
        <v>133</v>
      </c>
      <c r="R182" t="s">
        <v>134</v>
      </c>
      <c r="S182" t="s">
        <v>135</v>
      </c>
      <c r="T182" t="s">
        <v>136</v>
      </c>
      <c r="U182" t="s">
        <v>137</v>
      </c>
      <c r="V182" t="s">
        <v>138</v>
      </c>
      <c r="W182" t="s">
        <v>139</v>
      </c>
      <c r="X182" t="s">
        <v>140</v>
      </c>
      <c r="Y182" t="s">
        <v>141</v>
      </c>
      <c r="Z182" t="s">
        <v>142</v>
      </c>
      <c r="AA182" t="s">
        <v>42</v>
      </c>
    </row>
    <row r="183" spans="1:27" x14ac:dyDescent="0.25">
      <c r="A183" s="1">
        <v>10120</v>
      </c>
      <c r="B183" s="1">
        <v>22</v>
      </c>
      <c r="C183" s="8">
        <v>100</v>
      </c>
      <c r="D183" s="1">
        <v>6</v>
      </c>
      <c r="E183" s="7">
        <v>2461.36</v>
      </c>
      <c r="F183" s="7">
        <f>sales_data_sample3[[#This Row],[SALES]]*sales_data_sample3[[#This Row],[PROFIT MARGIN]]</f>
        <v>312.59272000000004</v>
      </c>
      <c r="G183" s="14">
        <v>0.127</v>
      </c>
      <c r="H183" s="4">
        <v>37740</v>
      </c>
      <c r="I183" t="s">
        <v>28</v>
      </c>
      <c r="J183">
        <f>ROUNDUP(MONTH(sales_data_sample3[[#This Row],[ORDER DATE]])/3,0)</f>
        <v>2</v>
      </c>
      <c r="K183" t="str">
        <f>TEXT(sales_data_sample3[[#This Row],[ORDER DATE]],"[$-409]mmmm")</f>
        <v>April</v>
      </c>
      <c r="L183">
        <f>YEAR(sales_data_sample3[[#This Row],[ORDER DATE]])</f>
        <v>2003</v>
      </c>
      <c r="M183" t="s">
        <v>29</v>
      </c>
      <c r="N183">
        <v>99</v>
      </c>
      <c r="O183" t="s">
        <v>3872</v>
      </c>
      <c r="P183" t="s">
        <v>132</v>
      </c>
      <c r="Q183" t="s">
        <v>133</v>
      </c>
      <c r="R183" t="s">
        <v>134</v>
      </c>
      <c r="S183" t="s">
        <v>135</v>
      </c>
      <c r="T183" t="s">
        <v>136</v>
      </c>
      <c r="U183" t="s">
        <v>137</v>
      </c>
      <c r="V183" t="s">
        <v>138</v>
      </c>
      <c r="W183" t="s">
        <v>139</v>
      </c>
      <c r="X183" t="s">
        <v>140</v>
      </c>
      <c r="Y183" t="s">
        <v>141</v>
      </c>
      <c r="Z183" t="s">
        <v>142</v>
      </c>
      <c r="AA183" t="s">
        <v>42</v>
      </c>
    </row>
    <row r="184" spans="1:27" x14ac:dyDescent="0.25">
      <c r="A184" s="1">
        <v>10120</v>
      </c>
      <c r="B184" s="1">
        <v>29</v>
      </c>
      <c r="C184" s="8">
        <v>72.23</v>
      </c>
      <c r="D184" s="1">
        <v>11</v>
      </c>
      <c r="E184" s="7">
        <v>2094.67</v>
      </c>
      <c r="F184" s="7">
        <f>sales_data_sample3[[#This Row],[SALES]]*sales_data_sample3[[#This Row],[PROFIT MARGIN]]</f>
        <v>154.79611299999999</v>
      </c>
      <c r="G184" s="14" t="str">
        <f>IF(sales_data_sample3[[#This Row],[STATUS]] &lt;&gt;"Cancelled","7,39%","0")</f>
        <v>7,39%</v>
      </c>
      <c r="H184" s="4">
        <v>37740</v>
      </c>
      <c r="I184" t="s">
        <v>28</v>
      </c>
      <c r="J184">
        <f>ROUNDUP(MONTH(sales_data_sample3[[#This Row],[ORDER DATE]])/3,0)</f>
        <v>2</v>
      </c>
      <c r="K184" t="str">
        <f>TEXT(sales_data_sample3[[#This Row],[ORDER DATE]],"[$-409]mmmm")</f>
        <v>April</v>
      </c>
      <c r="L184">
        <f>YEAR(sales_data_sample3[[#This Row],[ORDER DATE]])</f>
        <v>2003</v>
      </c>
      <c r="M184" t="s">
        <v>1354</v>
      </c>
      <c r="N184">
        <v>68</v>
      </c>
      <c r="O184" t="s">
        <v>4069</v>
      </c>
      <c r="P184" t="s">
        <v>132</v>
      </c>
      <c r="Q184" t="s">
        <v>133</v>
      </c>
      <c r="R184" t="s">
        <v>134</v>
      </c>
      <c r="S184" t="s">
        <v>135</v>
      </c>
      <c r="T184" t="s">
        <v>136</v>
      </c>
      <c r="U184" t="s">
        <v>137</v>
      </c>
      <c r="V184" t="s">
        <v>138</v>
      </c>
      <c r="W184" t="s">
        <v>139</v>
      </c>
      <c r="X184" t="s">
        <v>140</v>
      </c>
      <c r="Y184" t="s">
        <v>141</v>
      </c>
      <c r="Z184" t="s">
        <v>142</v>
      </c>
      <c r="AA184" t="s">
        <v>42</v>
      </c>
    </row>
    <row r="185" spans="1:27" x14ac:dyDescent="0.25">
      <c r="A185" s="1">
        <v>10120</v>
      </c>
      <c r="B185" s="1">
        <v>49</v>
      </c>
      <c r="C185" s="8">
        <v>50.62</v>
      </c>
      <c r="D185" s="1">
        <v>12</v>
      </c>
      <c r="E185" s="7">
        <v>2480.38</v>
      </c>
      <c r="F185" s="7">
        <f>sales_data_sample3[[#This Row],[SALES]]*sales_data_sample3[[#This Row],[PROFIT MARGIN]]</f>
        <v>183.300082</v>
      </c>
      <c r="G185" s="14" t="str">
        <f>IF(sales_data_sample3[[#This Row],[STATUS]] &lt;&gt;"Cancelled","7,39%","0")</f>
        <v>7,39%</v>
      </c>
      <c r="H185" s="4">
        <v>37740</v>
      </c>
      <c r="I185" t="s">
        <v>28</v>
      </c>
      <c r="J185">
        <f>ROUNDUP(MONTH(sales_data_sample3[[#This Row],[ORDER DATE]])/3,0)</f>
        <v>2</v>
      </c>
      <c r="K185" t="str">
        <f>TEXT(sales_data_sample3[[#This Row],[ORDER DATE]],"[$-409]mmmm")</f>
        <v>April</v>
      </c>
      <c r="L185">
        <f>YEAR(sales_data_sample3[[#This Row],[ORDER DATE]])</f>
        <v>2003</v>
      </c>
      <c r="M185" t="s">
        <v>1354</v>
      </c>
      <c r="N185">
        <v>43</v>
      </c>
      <c r="O185" t="s">
        <v>4136</v>
      </c>
      <c r="P185" t="s">
        <v>132</v>
      </c>
      <c r="Q185" t="s">
        <v>133</v>
      </c>
      <c r="R185" t="s">
        <v>134</v>
      </c>
      <c r="S185" t="s">
        <v>135</v>
      </c>
      <c r="T185" t="s">
        <v>136</v>
      </c>
      <c r="U185" t="s">
        <v>137</v>
      </c>
      <c r="V185" t="s">
        <v>138</v>
      </c>
      <c r="W185" t="s">
        <v>139</v>
      </c>
      <c r="X185" t="s">
        <v>140</v>
      </c>
      <c r="Y185" t="s">
        <v>141</v>
      </c>
      <c r="Z185" t="s">
        <v>142</v>
      </c>
      <c r="AA185" t="s">
        <v>42</v>
      </c>
    </row>
    <row r="186" spans="1:27" x14ac:dyDescent="0.25">
      <c r="A186" s="1">
        <v>10120</v>
      </c>
      <c r="B186" s="1">
        <v>47</v>
      </c>
      <c r="C186" s="8">
        <v>82.21</v>
      </c>
      <c r="D186" s="1">
        <v>13</v>
      </c>
      <c r="E186" s="7">
        <v>3863.87</v>
      </c>
      <c r="F186" s="7">
        <f>sales_data_sample3[[#This Row],[SALES]]*sales_data_sample3[[#This Row],[PROFIT MARGIN]]</f>
        <v>282.44889699999999</v>
      </c>
      <c r="G186" s="14" t="str">
        <f>IF(sales_data_sample3[[#This Row],[STATUS]] &lt;&gt;"Cancelled","7,31%","0")</f>
        <v>7,31%</v>
      </c>
      <c r="H186" s="4">
        <v>37740</v>
      </c>
      <c r="I186" t="s">
        <v>28</v>
      </c>
      <c r="J186">
        <f>ROUNDUP(MONTH(sales_data_sample3[[#This Row],[ORDER DATE]])/3,0)</f>
        <v>2</v>
      </c>
      <c r="K186" t="str">
        <f>TEXT(sales_data_sample3[[#This Row],[ORDER DATE]],"[$-409]mmmm")</f>
        <v>April</v>
      </c>
      <c r="L186">
        <f>YEAR(sales_data_sample3[[#This Row],[ORDER DATE]])</f>
        <v>2003</v>
      </c>
      <c r="M186" t="s">
        <v>1502</v>
      </c>
      <c r="N186">
        <v>91</v>
      </c>
      <c r="O186" t="s">
        <v>4321</v>
      </c>
      <c r="P186" t="s">
        <v>132</v>
      </c>
      <c r="Q186" t="s">
        <v>133</v>
      </c>
      <c r="R186" t="s">
        <v>134</v>
      </c>
      <c r="S186" t="s">
        <v>135</v>
      </c>
      <c r="T186" t="s">
        <v>136</v>
      </c>
      <c r="U186" t="s">
        <v>137</v>
      </c>
      <c r="V186" t="s">
        <v>138</v>
      </c>
      <c r="W186" t="s">
        <v>139</v>
      </c>
      <c r="X186" t="s">
        <v>140</v>
      </c>
      <c r="Y186" t="s">
        <v>141</v>
      </c>
      <c r="Z186" t="s">
        <v>142</v>
      </c>
      <c r="AA186" t="s">
        <v>65</v>
      </c>
    </row>
    <row r="187" spans="1:27" x14ac:dyDescent="0.25">
      <c r="A187" s="1">
        <v>10120</v>
      </c>
      <c r="B187" s="1">
        <v>24</v>
      </c>
      <c r="C187" s="8">
        <v>100</v>
      </c>
      <c r="D187" s="1">
        <v>15</v>
      </c>
      <c r="E187" s="7">
        <v>2584.8000000000002</v>
      </c>
      <c r="F187" s="7">
        <f>sales_data_sample3[[#This Row],[SALES]]*sales_data_sample3[[#This Row],[PROFIT MARGIN]]</f>
        <v>188.94888</v>
      </c>
      <c r="G187" s="14" t="str">
        <f>IF(sales_data_sample3[[#This Row],[STATUS]] &lt;&gt;"Cancelled","7,31%","0")</f>
        <v>7,31%</v>
      </c>
      <c r="H187" s="4">
        <v>37740</v>
      </c>
      <c r="I187" t="s">
        <v>28</v>
      </c>
      <c r="J187">
        <f>ROUNDUP(MONTH(sales_data_sample3[[#This Row],[ORDER DATE]])/3,0)</f>
        <v>2</v>
      </c>
      <c r="K187" t="str">
        <f>TEXT(sales_data_sample3[[#This Row],[ORDER DATE]],"[$-409]mmmm")</f>
        <v>April</v>
      </c>
      <c r="L187">
        <f>YEAR(sales_data_sample3[[#This Row],[ORDER DATE]])</f>
        <v>2003</v>
      </c>
      <c r="M187" t="s">
        <v>1502</v>
      </c>
      <c r="N187">
        <v>99</v>
      </c>
      <c r="O187" t="s">
        <v>4433</v>
      </c>
      <c r="P187" t="s">
        <v>132</v>
      </c>
      <c r="Q187" t="s">
        <v>133</v>
      </c>
      <c r="R187" t="s">
        <v>134</v>
      </c>
      <c r="S187" t="s">
        <v>135</v>
      </c>
      <c r="T187" t="s">
        <v>136</v>
      </c>
      <c r="U187" t="s">
        <v>137</v>
      </c>
      <c r="V187" t="s">
        <v>138</v>
      </c>
      <c r="W187" t="s">
        <v>139</v>
      </c>
      <c r="X187" t="s">
        <v>140</v>
      </c>
      <c r="Y187" t="s">
        <v>141</v>
      </c>
      <c r="Z187" t="s">
        <v>142</v>
      </c>
      <c r="AA187" t="s">
        <v>42</v>
      </c>
    </row>
    <row r="188" spans="1:27" x14ac:dyDescent="0.25">
      <c r="A188" s="1">
        <v>10120</v>
      </c>
      <c r="B188" s="1">
        <v>24</v>
      </c>
      <c r="C188" s="8">
        <v>100</v>
      </c>
      <c r="D188" s="1">
        <v>7</v>
      </c>
      <c r="E188" s="7">
        <v>3417.12</v>
      </c>
      <c r="F188" s="7">
        <f>sales_data_sample3[[#This Row],[SALES]]*sales_data_sample3[[#This Row],[PROFIT MARGIN]]</f>
        <v>249.791472</v>
      </c>
      <c r="G188" s="14" t="str">
        <f>IF(sales_data_sample3[[#This Row],[STATUS]] &lt;&gt;"Cancelled","7,31%","0")</f>
        <v>7,31%</v>
      </c>
      <c r="H188" s="4">
        <v>37740</v>
      </c>
      <c r="I188" t="s">
        <v>28</v>
      </c>
      <c r="J188">
        <f>ROUNDUP(MONTH(sales_data_sample3[[#This Row],[ORDER DATE]])/3,0)</f>
        <v>2</v>
      </c>
      <c r="K188" t="str">
        <f>TEXT(sales_data_sample3[[#This Row],[ORDER DATE]],"[$-409]mmmm")</f>
        <v>April</v>
      </c>
      <c r="L188">
        <f>YEAR(sales_data_sample3[[#This Row],[ORDER DATE]])</f>
        <v>2003</v>
      </c>
      <c r="M188" t="s">
        <v>1502</v>
      </c>
      <c r="N188">
        <v>118</v>
      </c>
      <c r="O188" t="s">
        <v>4540</v>
      </c>
      <c r="P188" t="s">
        <v>132</v>
      </c>
      <c r="Q188" t="s">
        <v>133</v>
      </c>
      <c r="R188" t="s">
        <v>134</v>
      </c>
      <c r="S188" t="s">
        <v>135</v>
      </c>
      <c r="T188" t="s">
        <v>136</v>
      </c>
      <c r="U188" t="s">
        <v>137</v>
      </c>
      <c r="V188" t="s">
        <v>138</v>
      </c>
      <c r="W188" t="s">
        <v>139</v>
      </c>
      <c r="X188" t="s">
        <v>140</v>
      </c>
      <c r="Y188" t="s">
        <v>141</v>
      </c>
      <c r="Z188" t="s">
        <v>142</v>
      </c>
      <c r="AA188" t="s">
        <v>65</v>
      </c>
    </row>
    <row r="189" spans="1:27" x14ac:dyDescent="0.25">
      <c r="A189" s="1">
        <v>10120</v>
      </c>
      <c r="B189" s="1">
        <v>43</v>
      </c>
      <c r="C189" s="8">
        <v>76</v>
      </c>
      <c r="D189" s="1">
        <v>14</v>
      </c>
      <c r="E189" s="7">
        <v>3268</v>
      </c>
      <c r="F189" s="7">
        <f>sales_data_sample3[[#This Row],[SALES]]*sales_data_sample3[[#This Row],[PROFIT MARGIN]]</f>
        <v>238.89079999999998</v>
      </c>
      <c r="G189" s="14" t="str">
        <f>IF(sales_data_sample3[[#This Row],[STATUS]] &lt;&gt;"Cancelled","7,31%","0")</f>
        <v>7,31%</v>
      </c>
      <c r="H189" s="4">
        <v>37740</v>
      </c>
      <c r="I189" t="s">
        <v>28</v>
      </c>
      <c r="J189">
        <f>ROUNDUP(MONTH(sales_data_sample3[[#This Row],[ORDER DATE]])/3,0)</f>
        <v>2</v>
      </c>
      <c r="K189" t="str">
        <f>TEXT(sales_data_sample3[[#This Row],[ORDER DATE]],"[$-409]mmmm")</f>
        <v>April</v>
      </c>
      <c r="L189">
        <f>YEAR(sales_data_sample3[[#This Row],[ORDER DATE]])</f>
        <v>2003</v>
      </c>
      <c r="M189" t="s">
        <v>1502</v>
      </c>
      <c r="N189">
        <v>80</v>
      </c>
      <c r="O189" t="s">
        <v>4572</v>
      </c>
      <c r="P189" t="s">
        <v>132</v>
      </c>
      <c r="Q189" t="s">
        <v>133</v>
      </c>
      <c r="R189" t="s">
        <v>134</v>
      </c>
      <c r="S189" t="s">
        <v>135</v>
      </c>
      <c r="T189" t="s">
        <v>136</v>
      </c>
      <c r="U189" t="s">
        <v>137</v>
      </c>
      <c r="V189" t="s">
        <v>138</v>
      </c>
      <c r="W189" t="s">
        <v>139</v>
      </c>
      <c r="X189" t="s">
        <v>140</v>
      </c>
      <c r="Y189" t="s">
        <v>141</v>
      </c>
      <c r="Z189" t="s">
        <v>142</v>
      </c>
      <c r="AA189" t="s">
        <v>65</v>
      </c>
    </row>
    <row r="190" spans="1:27" x14ac:dyDescent="0.25">
      <c r="A190" s="1">
        <v>10121</v>
      </c>
      <c r="B190" s="1">
        <v>34</v>
      </c>
      <c r="C190" s="8">
        <v>81.349999999999994</v>
      </c>
      <c r="D190" s="1">
        <v>5</v>
      </c>
      <c r="E190" s="7">
        <v>2765.9</v>
      </c>
      <c r="F190" s="7">
        <f>sales_data_sample3[[#This Row],[SALES]]*sales_data_sample3[[#This Row],[PROFIT MARGIN]]</f>
        <v>351.26930000000004</v>
      </c>
      <c r="G190" s="14" t="str">
        <f>IF(sales_data_sample3[[#This Row],[STATUS]] &lt;&gt;"Cancelled","12,70%","0")</f>
        <v>12,70%</v>
      </c>
      <c r="H190" s="4">
        <v>37748</v>
      </c>
      <c r="I190" t="s">
        <v>28</v>
      </c>
      <c r="J190">
        <f>ROUNDUP(MONTH(sales_data_sample3[[#This Row],[ORDER DATE]])/3,0)</f>
        <v>2</v>
      </c>
      <c r="K190" t="str">
        <f>TEXT(sales_data_sample3[[#This Row],[ORDER DATE]],"[$-409]mmmm")</f>
        <v>May</v>
      </c>
      <c r="L190">
        <f>YEAR(sales_data_sample3[[#This Row],[ORDER DATE]])</f>
        <v>2003</v>
      </c>
      <c r="M190" t="s">
        <v>29</v>
      </c>
      <c r="N190">
        <v>95</v>
      </c>
      <c r="O190" t="s">
        <v>30</v>
      </c>
      <c r="P190" t="s">
        <v>46</v>
      </c>
      <c r="Q190" t="s">
        <v>47</v>
      </c>
      <c r="R190" t="s">
        <v>48</v>
      </c>
      <c r="S190" t="s">
        <v>4804</v>
      </c>
      <c r="T190" t="s">
        <v>49</v>
      </c>
      <c r="U190" t="s">
        <v>4804</v>
      </c>
      <c r="V190" t="s">
        <v>50</v>
      </c>
      <c r="W190" t="s">
        <v>51</v>
      </c>
      <c r="X190" t="s">
        <v>52</v>
      </c>
      <c r="Y190" t="s">
        <v>53</v>
      </c>
      <c r="Z190" t="s">
        <v>54</v>
      </c>
      <c r="AA190" t="s">
        <v>42</v>
      </c>
    </row>
    <row r="191" spans="1:27" x14ac:dyDescent="0.25">
      <c r="A191" s="1">
        <v>10121</v>
      </c>
      <c r="B191" s="1">
        <v>50</v>
      </c>
      <c r="C191" s="8">
        <v>100</v>
      </c>
      <c r="D191" s="1">
        <v>4</v>
      </c>
      <c r="E191" s="7">
        <v>8284</v>
      </c>
      <c r="F191" s="7">
        <f>sales_data_sample3[[#This Row],[SALES]]*sales_data_sample3[[#This Row],[PROFIT MARGIN]]</f>
        <v>1052.068</v>
      </c>
      <c r="G191" s="14">
        <v>0.127</v>
      </c>
      <c r="H191" s="4">
        <v>37748</v>
      </c>
      <c r="I191" t="s">
        <v>28</v>
      </c>
      <c r="J191">
        <f>ROUNDUP(MONTH(sales_data_sample3[[#This Row],[ORDER DATE]])/3,0)</f>
        <v>2</v>
      </c>
      <c r="K191" t="str">
        <f>TEXT(sales_data_sample3[[#This Row],[ORDER DATE]],"[$-409]mmmm")</f>
        <v>May</v>
      </c>
      <c r="L191">
        <f>YEAR(sales_data_sample3[[#This Row],[ORDER DATE]])</f>
        <v>2003</v>
      </c>
      <c r="M191" t="s">
        <v>29</v>
      </c>
      <c r="N191">
        <v>150</v>
      </c>
      <c r="O191" t="s">
        <v>991</v>
      </c>
      <c r="P191" t="s">
        <v>46</v>
      </c>
      <c r="Q191" t="s">
        <v>47</v>
      </c>
      <c r="R191" t="s">
        <v>48</v>
      </c>
      <c r="S191" t="s">
        <v>4804</v>
      </c>
      <c r="T191" t="s">
        <v>49</v>
      </c>
      <c r="U191" t="s">
        <v>4804</v>
      </c>
      <c r="V191" t="s">
        <v>50</v>
      </c>
      <c r="W191" t="s">
        <v>51</v>
      </c>
      <c r="X191" t="s">
        <v>52</v>
      </c>
      <c r="Y191" t="s">
        <v>53</v>
      </c>
      <c r="Z191" t="s">
        <v>54</v>
      </c>
      <c r="AA191" t="s">
        <v>229</v>
      </c>
    </row>
    <row r="192" spans="1:27" x14ac:dyDescent="0.25">
      <c r="A192" s="1">
        <v>10121</v>
      </c>
      <c r="B192" s="1">
        <v>32</v>
      </c>
      <c r="C192" s="8">
        <v>76.88</v>
      </c>
      <c r="D192" s="1">
        <v>2</v>
      </c>
      <c r="E192" s="7">
        <v>2460.16</v>
      </c>
      <c r="F192" s="7">
        <f>sales_data_sample3[[#This Row],[SALES]]*sales_data_sample3[[#This Row],[PROFIT MARGIN]]</f>
        <v>312.44031999999999</v>
      </c>
      <c r="G192" s="14">
        <v>0.127</v>
      </c>
      <c r="H192" s="4">
        <v>37748</v>
      </c>
      <c r="I192" t="s">
        <v>28</v>
      </c>
      <c r="J192">
        <f>ROUNDUP(MONTH(sales_data_sample3[[#This Row],[ORDER DATE]])/3,0)</f>
        <v>2</v>
      </c>
      <c r="K192" t="str">
        <f>TEXT(sales_data_sample3[[#This Row],[ORDER DATE]],"[$-409]mmmm")</f>
        <v>May</v>
      </c>
      <c r="L192">
        <f>YEAR(sales_data_sample3[[#This Row],[ORDER DATE]])</f>
        <v>2003</v>
      </c>
      <c r="M192" t="s">
        <v>29</v>
      </c>
      <c r="N192">
        <v>69</v>
      </c>
      <c r="O192" t="s">
        <v>3105</v>
      </c>
      <c r="P192" t="s">
        <v>46</v>
      </c>
      <c r="Q192" t="s">
        <v>47</v>
      </c>
      <c r="R192" t="s">
        <v>48</v>
      </c>
      <c r="S192" t="s">
        <v>4804</v>
      </c>
      <c r="T192" t="s">
        <v>49</v>
      </c>
      <c r="U192" t="s">
        <v>4804</v>
      </c>
      <c r="V192" t="s">
        <v>50</v>
      </c>
      <c r="W192" t="s">
        <v>51</v>
      </c>
      <c r="X192" t="s">
        <v>52</v>
      </c>
      <c r="Y192" t="s">
        <v>53</v>
      </c>
      <c r="Z192" t="s">
        <v>54</v>
      </c>
      <c r="AA192" t="s">
        <v>42</v>
      </c>
    </row>
    <row r="193" spans="1:27" x14ac:dyDescent="0.25">
      <c r="A193" s="1">
        <v>10121</v>
      </c>
      <c r="B193" s="1">
        <v>25</v>
      </c>
      <c r="C193" s="8">
        <v>86.74</v>
      </c>
      <c r="D193" s="1">
        <v>3</v>
      </c>
      <c r="E193" s="7">
        <v>2168.5</v>
      </c>
      <c r="F193" s="7">
        <f>sales_data_sample3[[#This Row],[SALES]]*sales_data_sample3[[#This Row],[PROFIT MARGIN]]</f>
        <v>275.39949999999999</v>
      </c>
      <c r="G193" s="14">
        <v>0.127</v>
      </c>
      <c r="H193" s="4">
        <v>37748</v>
      </c>
      <c r="I193" t="s">
        <v>28</v>
      </c>
      <c r="J193">
        <f>ROUNDUP(MONTH(sales_data_sample3[[#This Row],[ORDER DATE]])/3,0)</f>
        <v>2</v>
      </c>
      <c r="K193" t="str">
        <f>TEXT(sales_data_sample3[[#This Row],[ORDER DATE]],"[$-409]mmmm")</f>
        <v>May</v>
      </c>
      <c r="L193">
        <f>YEAR(sales_data_sample3[[#This Row],[ORDER DATE]])</f>
        <v>2003</v>
      </c>
      <c r="M193" t="s">
        <v>29</v>
      </c>
      <c r="N193">
        <v>102</v>
      </c>
      <c r="O193" t="s">
        <v>4107</v>
      </c>
      <c r="P193" t="s">
        <v>46</v>
      </c>
      <c r="Q193" t="s">
        <v>47</v>
      </c>
      <c r="R193" t="s">
        <v>48</v>
      </c>
      <c r="S193" t="s">
        <v>4804</v>
      </c>
      <c r="T193" t="s">
        <v>49</v>
      </c>
      <c r="U193" t="s">
        <v>4804</v>
      </c>
      <c r="V193" t="s">
        <v>50</v>
      </c>
      <c r="W193" t="s">
        <v>51</v>
      </c>
      <c r="X193" t="s">
        <v>52</v>
      </c>
      <c r="Y193" t="s">
        <v>53</v>
      </c>
      <c r="Z193" t="s">
        <v>54</v>
      </c>
      <c r="AA193" t="s">
        <v>42</v>
      </c>
    </row>
    <row r="194" spans="1:27" x14ac:dyDescent="0.25">
      <c r="A194" s="1">
        <v>10121</v>
      </c>
      <c r="B194" s="1">
        <v>44</v>
      </c>
      <c r="C194" s="8">
        <v>74.849999999999994</v>
      </c>
      <c r="D194" s="1">
        <v>1</v>
      </c>
      <c r="E194" s="7">
        <v>3293.4</v>
      </c>
      <c r="F194" s="7">
        <f>sales_data_sample3[[#This Row],[SALES]]*sales_data_sample3[[#This Row],[PROFIT MARGIN]]</f>
        <v>418.26179999999999</v>
      </c>
      <c r="G194" s="14">
        <v>0.127</v>
      </c>
      <c r="H194" s="4">
        <v>37748</v>
      </c>
      <c r="I194" t="s">
        <v>28</v>
      </c>
      <c r="J194">
        <f>ROUNDUP(MONTH(sales_data_sample3[[#This Row],[ORDER DATE]])/3,0)</f>
        <v>2</v>
      </c>
      <c r="K194" t="str">
        <f>TEXT(sales_data_sample3[[#This Row],[ORDER DATE]],"[$-409]mmmm")</f>
        <v>May</v>
      </c>
      <c r="L194">
        <f>YEAR(sales_data_sample3[[#This Row],[ORDER DATE]])</f>
        <v>2003</v>
      </c>
      <c r="M194" t="s">
        <v>29</v>
      </c>
      <c r="N194">
        <v>81</v>
      </c>
      <c r="O194" t="s">
        <v>4246</v>
      </c>
      <c r="P194" t="s">
        <v>46</v>
      </c>
      <c r="Q194" t="s">
        <v>47</v>
      </c>
      <c r="R194" t="s">
        <v>48</v>
      </c>
      <c r="S194" t="s">
        <v>4804</v>
      </c>
      <c r="T194" t="s">
        <v>49</v>
      </c>
      <c r="U194" t="s">
        <v>4804</v>
      </c>
      <c r="V194" t="s">
        <v>50</v>
      </c>
      <c r="W194" t="s">
        <v>51</v>
      </c>
      <c r="X194" t="s">
        <v>52</v>
      </c>
      <c r="Y194" t="s">
        <v>53</v>
      </c>
      <c r="Z194" t="s">
        <v>54</v>
      </c>
      <c r="AA194" t="s">
        <v>65</v>
      </c>
    </row>
    <row r="195" spans="1:27" x14ac:dyDescent="0.25">
      <c r="A195" s="1">
        <v>10122</v>
      </c>
      <c r="B195" s="1">
        <v>42</v>
      </c>
      <c r="C195" s="8">
        <v>100</v>
      </c>
      <c r="D195" s="1">
        <v>10</v>
      </c>
      <c r="E195" s="7">
        <v>7599.9</v>
      </c>
      <c r="F195" s="7">
        <f>sales_data_sample3[[#This Row],[SALES]]*sales_data_sample3[[#This Row],[PROFIT MARGIN]]</f>
        <v>1891.61511</v>
      </c>
      <c r="G195" s="14" t="str">
        <f>IF(sales_data_sample3[[#This Row],[STATUS]] &lt;&gt;"Cancelled","24,89%","0")</f>
        <v>24,89%</v>
      </c>
      <c r="H195" s="4">
        <v>37749</v>
      </c>
      <c r="I195" t="s">
        <v>28</v>
      </c>
      <c r="J195">
        <f>ROUNDUP(MONTH(sales_data_sample3[[#This Row],[ORDER DATE]])/3,0)</f>
        <v>2</v>
      </c>
      <c r="K195" t="str">
        <f>TEXT(sales_data_sample3[[#This Row],[ORDER DATE]],"[$-409]mmmm")</f>
        <v>May</v>
      </c>
      <c r="L195">
        <f>YEAR(sales_data_sample3[[#This Row],[ORDER DATE]])</f>
        <v>2003</v>
      </c>
      <c r="M195" t="s">
        <v>278</v>
      </c>
      <c r="N195">
        <v>194</v>
      </c>
      <c r="O195" t="s">
        <v>776</v>
      </c>
      <c r="P195" t="s">
        <v>787</v>
      </c>
      <c r="Q195" t="s">
        <v>788</v>
      </c>
      <c r="R195" t="s">
        <v>789</v>
      </c>
      <c r="S195" t="s">
        <v>4804</v>
      </c>
      <c r="T195" t="s">
        <v>790</v>
      </c>
      <c r="U195" t="s">
        <v>4804</v>
      </c>
      <c r="V195" t="s">
        <v>791</v>
      </c>
      <c r="W195" t="s">
        <v>51</v>
      </c>
      <c r="X195" t="s">
        <v>52</v>
      </c>
      <c r="Y195" t="s">
        <v>792</v>
      </c>
      <c r="Z195" t="s">
        <v>793</v>
      </c>
      <c r="AA195" t="s">
        <v>229</v>
      </c>
    </row>
    <row r="196" spans="1:27" x14ac:dyDescent="0.25">
      <c r="A196" s="1">
        <v>10122</v>
      </c>
      <c r="B196" s="1">
        <v>37</v>
      </c>
      <c r="C196" s="8">
        <v>99.82</v>
      </c>
      <c r="D196" s="1">
        <v>8</v>
      </c>
      <c r="E196" s="7">
        <v>3693.34</v>
      </c>
      <c r="F196" s="7">
        <f>sales_data_sample3[[#This Row],[SALES]]*sales_data_sample3[[#This Row],[PROFIT MARGIN]]</f>
        <v>919.27232600000002</v>
      </c>
      <c r="G196" s="14" t="str">
        <f>IF(sales_data_sample3[[#This Row],[STATUS]] &lt;&gt;"Cancelled","24,89%","0")</f>
        <v>24,89%</v>
      </c>
      <c r="H196" s="4">
        <v>37749</v>
      </c>
      <c r="I196" t="s">
        <v>28</v>
      </c>
      <c r="J196">
        <f>ROUNDUP(MONTH(sales_data_sample3[[#This Row],[ORDER DATE]])/3,0)</f>
        <v>2</v>
      </c>
      <c r="K196" t="str">
        <f>TEXT(sales_data_sample3[[#This Row],[ORDER DATE]],"[$-409]mmmm")</f>
        <v>May</v>
      </c>
      <c r="L196">
        <f>YEAR(sales_data_sample3[[#This Row],[ORDER DATE]])</f>
        <v>2003</v>
      </c>
      <c r="M196" t="s">
        <v>278</v>
      </c>
      <c r="N196">
        <v>117</v>
      </c>
      <c r="O196" t="s">
        <v>1057</v>
      </c>
      <c r="P196" t="s">
        <v>787</v>
      </c>
      <c r="Q196" t="s">
        <v>788</v>
      </c>
      <c r="R196" t="s">
        <v>789</v>
      </c>
      <c r="S196" t="s">
        <v>4804</v>
      </c>
      <c r="T196" t="s">
        <v>790</v>
      </c>
      <c r="U196" t="s">
        <v>4804</v>
      </c>
      <c r="V196" t="s">
        <v>791</v>
      </c>
      <c r="W196" t="s">
        <v>51</v>
      </c>
      <c r="X196" t="s">
        <v>52</v>
      </c>
      <c r="Y196" t="s">
        <v>792</v>
      </c>
      <c r="Z196" t="s">
        <v>793</v>
      </c>
      <c r="AA196" t="s">
        <v>65</v>
      </c>
    </row>
    <row r="197" spans="1:27" x14ac:dyDescent="0.25">
      <c r="A197" s="1">
        <v>10122</v>
      </c>
      <c r="B197" s="1">
        <v>32</v>
      </c>
      <c r="C197" s="8">
        <v>63.84</v>
      </c>
      <c r="D197" s="1">
        <v>11</v>
      </c>
      <c r="E197" s="7">
        <v>2042.88</v>
      </c>
      <c r="F197" s="7">
        <f>sales_data_sample3[[#This Row],[SALES]]*sales_data_sample3[[#This Row],[PROFIT MARGIN]]</f>
        <v>508.47283200000004</v>
      </c>
      <c r="G197" s="14" t="str">
        <f>IF(sales_data_sample3[[#This Row],[STATUS]] &lt;&gt;"Cancelled","24,89%","0")</f>
        <v>24,89%</v>
      </c>
      <c r="H197" s="4">
        <v>37749</v>
      </c>
      <c r="I197" t="s">
        <v>28</v>
      </c>
      <c r="J197">
        <f>ROUNDUP(MONTH(sales_data_sample3[[#This Row],[ORDER DATE]])/3,0)</f>
        <v>2</v>
      </c>
      <c r="K197" t="str">
        <f>TEXT(sales_data_sample3[[#This Row],[ORDER DATE]],"[$-409]mmmm")</f>
        <v>May</v>
      </c>
      <c r="L197">
        <f>YEAR(sales_data_sample3[[#This Row],[ORDER DATE]])</f>
        <v>2003</v>
      </c>
      <c r="M197" t="s">
        <v>278</v>
      </c>
      <c r="N197">
        <v>79</v>
      </c>
      <c r="O197" t="s">
        <v>1128</v>
      </c>
      <c r="P197" t="s">
        <v>787</v>
      </c>
      <c r="Q197" t="s">
        <v>788</v>
      </c>
      <c r="R197" t="s">
        <v>789</v>
      </c>
      <c r="S197" t="s">
        <v>4804</v>
      </c>
      <c r="T197" t="s">
        <v>790</v>
      </c>
      <c r="U197" t="s">
        <v>4804</v>
      </c>
      <c r="V197" t="s">
        <v>791</v>
      </c>
      <c r="W197" t="s">
        <v>51</v>
      </c>
      <c r="X197" t="s">
        <v>52</v>
      </c>
      <c r="Y197" t="s">
        <v>792</v>
      </c>
      <c r="Z197" t="s">
        <v>793</v>
      </c>
      <c r="AA197" t="s">
        <v>42</v>
      </c>
    </row>
    <row r="198" spans="1:27" x14ac:dyDescent="0.25">
      <c r="A198" s="1">
        <v>10122</v>
      </c>
      <c r="B198" s="1">
        <v>20</v>
      </c>
      <c r="C198" s="8">
        <v>100</v>
      </c>
      <c r="D198" s="1">
        <v>7</v>
      </c>
      <c r="E198" s="7">
        <v>2142</v>
      </c>
      <c r="F198" s="7">
        <f>sales_data_sample3[[#This Row],[SALES]]*sales_data_sample3[[#This Row],[PROFIT MARGIN]]</f>
        <v>533.14380000000006</v>
      </c>
      <c r="G198" s="14" t="str">
        <f>IF(sales_data_sample3[[#This Row],[STATUS]] &lt;&gt;"Cancelled","24,89%","0")</f>
        <v>24,89%</v>
      </c>
      <c r="H198" s="4">
        <v>37749</v>
      </c>
      <c r="I198" t="s">
        <v>28</v>
      </c>
      <c r="J198">
        <f>ROUNDUP(MONTH(sales_data_sample3[[#This Row],[ORDER DATE]])/3,0)</f>
        <v>2</v>
      </c>
      <c r="K198" t="str">
        <f>TEXT(sales_data_sample3[[#This Row],[ORDER DATE]],"[$-409]mmmm")</f>
        <v>May</v>
      </c>
      <c r="L198">
        <f>YEAR(sales_data_sample3[[#This Row],[ORDER DATE]])</f>
        <v>2003</v>
      </c>
      <c r="M198" t="s">
        <v>278</v>
      </c>
      <c r="N198">
        <v>115</v>
      </c>
      <c r="O198" t="s">
        <v>1223</v>
      </c>
      <c r="P198" t="s">
        <v>787</v>
      </c>
      <c r="Q198" t="s">
        <v>788</v>
      </c>
      <c r="R198" t="s">
        <v>789</v>
      </c>
      <c r="S198" t="s">
        <v>4804</v>
      </c>
      <c r="T198" t="s">
        <v>790</v>
      </c>
      <c r="U198" t="s">
        <v>4804</v>
      </c>
      <c r="V198" t="s">
        <v>791</v>
      </c>
      <c r="W198" t="s">
        <v>51</v>
      </c>
      <c r="X198" t="s">
        <v>52</v>
      </c>
      <c r="Y198" t="s">
        <v>792</v>
      </c>
      <c r="Z198" t="s">
        <v>793</v>
      </c>
      <c r="AA198" t="s">
        <v>42</v>
      </c>
    </row>
    <row r="199" spans="1:27" x14ac:dyDescent="0.25">
      <c r="A199" s="1">
        <v>10122</v>
      </c>
      <c r="B199" s="1">
        <v>34</v>
      </c>
      <c r="C199" s="8">
        <v>100</v>
      </c>
      <c r="D199" s="1">
        <v>2</v>
      </c>
      <c r="E199" s="7">
        <v>5004.8</v>
      </c>
      <c r="F199" s="7">
        <f>sales_data_sample3[[#This Row],[SALES]]*sales_data_sample3[[#This Row],[PROFIT MARGIN]]</f>
        <v>1245.6947200000002</v>
      </c>
      <c r="G199" s="14" t="str">
        <f>IF(sales_data_sample3[[#This Row],[STATUS]] &lt;&gt;"Cancelled","24,89%","0")</f>
        <v>24,89%</v>
      </c>
      <c r="H199" s="4">
        <v>37749</v>
      </c>
      <c r="I199" t="s">
        <v>28</v>
      </c>
      <c r="J199">
        <f>ROUNDUP(MONTH(sales_data_sample3[[#This Row],[ORDER DATE]])/3,0)</f>
        <v>2</v>
      </c>
      <c r="K199" t="str">
        <f>TEXT(sales_data_sample3[[#This Row],[ORDER DATE]],"[$-409]mmmm")</f>
        <v>May</v>
      </c>
      <c r="L199">
        <f>YEAR(sales_data_sample3[[#This Row],[ORDER DATE]])</f>
        <v>2003</v>
      </c>
      <c r="M199" t="s">
        <v>278</v>
      </c>
      <c r="N199">
        <v>141</v>
      </c>
      <c r="O199" t="s">
        <v>1299</v>
      </c>
      <c r="P199" t="s">
        <v>787</v>
      </c>
      <c r="Q199" t="s">
        <v>788</v>
      </c>
      <c r="R199" t="s">
        <v>789</v>
      </c>
      <c r="S199" t="s">
        <v>4804</v>
      </c>
      <c r="T199" t="s">
        <v>790</v>
      </c>
      <c r="U199" t="s">
        <v>4804</v>
      </c>
      <c r="V199" t="s">
        <v>791</v>
      </c>
      <c r="W199" t="s">
        <v>51</v>
      </c>
      <c r="X199" t="s">
        <v>52</v>
      </c>
      <c r="Y199" t="s">
        <v>792</v>
      </c>
      <c r="Z199" t="s">
        <v>793</v>
      </c>
      <c r="AA199" t="s">
        <v>65</v>
      </c>
    </row>
    <row r="200" spans="1:27" x14ac:dyDescent="0.25">
      <c r="A200" s="1">
        <v>10122</v>
      </c>
      <c r="B200" s="1">
        <v>43</v>
      </c>
      <c r="C200" s="8">
        <v>72.38</v>
      </c>
      <c r="D200" s="1">
        <v>6</v>
      </c>
      <c r="E200" s="7">
        <v>3112.34</v>
      </c>
      <c r="F200" s="7">
        <f>sales_data_sample3[[#This Row],[SALES]]*sales_data_sample3[[#This Row],[PROFIT MARGIN]]</f>
        <v>774.66142600000012</v>
      </c>
      <c r="G200" s="14" t="str">
        <f>IF(sales_data_sample3[[#This Row],[STATUS]] &lt;&gt;"Cancelled","24,89%","0")</f>
        <v>24,89%</v>
      </c>
      <c r="H200" s="4">
        <v>37749</v>
      </c>
      <c r="I200" t="s">
        <v>28</v>
      </c>
      <c r="J200">
        <f>ROUNDUP(MONTH(sales_data_sample3[[#This Row],[ORDER DATE]])/3,0)</f>
        <v>2</v>
      </c>
      <c r="K200" t="str">
        <f>TEXT(sales_data_sample3[[#This Row],[ORDER DATE]],"[$-409]mmmm")</f>
        <v>May</v>
      </c>
      <c r="L200">
        <f>YEAR(sales_data_sample3[[#This Row],[ORDER DATE]])</f>
        <v>2003</v>
      </c>
      <c r="M200" t="s">
        <v>278</v>
      </c>
      <c r="N200">
        <v>77</v>
      </c>
      <c r="O200" t="s">
        <v>1592</v>
      </c>
      <c r="P200" t="s">
        <v>787</v>
      </c>
      <c r="Q200" t="s">
        <v>788</v>
      </c>
      <c r="R200" t="s">
        <v>789</v>
      </c>
      <c r="S200" t="s">
        <v>4804</v>
      </c>
      <c r="T200" t="s">
        <v>790</v>
      </c>
      <c r="U200" t="s">
        <v>4804</v>
      </c>
      <c r="V200" t="s">
        <v>791</v>
      </c>
      <c r="W200" t="s">
        <v>51</v>
      </c>
      <c r="X200" t="s">
        <v>52</v>
      </c>
      <c r="Y200" t="s">
        <v>792</v>
      </c>
      <c r="Z200" t="s">
        <v>793</v>
      </c>
      <c r="AA200" t="s">
        <v>65</v>
      </c>
    </row>
    <row r="201" spans="1:27" x14ac:dyDescent="0.25">
      <c r="A201" s="1">
        <v>10122</v>
      </c>
      <c r="B201" s="1">
        <v>31</v>
      </c>
      <c r="C201" s="8">
        <v>100</v>
      </c>
      <c r="D201" s="1">
        <v>1</v>
      </c>
      <c r="E201" s="7">
        <v>4100.99</v>
      </c>
      <c r="F201" s="7">
        <f>sales_data_sample3[[#This Row],[SALES]]*sales_data_sample3[[#This Row],[PROFIT MARGIN]]</f>
        <v>1020.736411</v>
      </c>
      <c r="G201" s="14" t="str">
        <f>IF(sales_data_sample3[[#This Row],[STATUS]] &lt;&gt;"Cancelled","24,89%","0")</f>
        <v>24,89%</v>
      </c>
      <c r="H201" s="4">
        <v>37749</v>
      </c>
      <c r="I201" t="s">
        <v>28</v>
      </c>
      <c r="J201">
        <f>ROUNDUP(MONTH(sales_data_sample3[[#This Row],[ORDER DATE]])/3,0)</f>
        <v>2</v>
      </c>
      <c r="K201" t="str">
        <f>TEXT(sales_data_sample3[[#This Row],[ORDER DATE]],"[$-409]mmmm")</f>
        <v>May</v>
      </c>
      <c r="L201">
        <f>YEAR(sales_data_sample3[[#This Row],[ORDER DATE]])</f>
        <v>2003</v>
      </c>
      <c r="M201" t="s">
        <v>278</v>
      </c>
      <c r="N201">
        <v>142</v>
      </c>
      <c r="O201" t="s">
        <v>1635</v>
      </c>
      <c r="P201" t="s">
        <v>787</v>
      </c>
      <c r="Q201" t="s">
        <v>788</v>
      </c>
      <c r="R201" t="s">
        <v>789</v>
      </c>
      <c r="S201" t="s">
        <v>4804</v>
      </c>
      <c r="T201" t="s">
        <v>790</v>
      </c>
      <c r="U201" t="s">
        <v>4804</v>
      </c>
      <c r="V201" t="s">
        <v>791</v>
      </c>
      <c r="W201" t="s">
        <v>51</v>
      </c>
      <c r="X201" t="s">
        <v>52</v>
      </c>
      <c r="Y201" t="s">
        <v>792</v>
      </c>
      <c r="Z201" t="s">
        <v>793</v>
      </c>
      <c r="AA201" t="s">
        <v>65</v>
      </c>
    </row>
    <row r="202" spans="1:27" x14ac:dyDescent="0.25">
      <c r="A202" s="1">
        <v>10122</v>
      </c>
      <c r="B202" s="1">
        <v>25</v>
      </c>
      <c r="C202" s="8">
        <v>100</v>
      </c>
      <c r="D202" s="1">
        <v>3</v>
      </c>
      <c r="E202" s="7">
        <v>3598.5</v>
      </c>
      <c r="F202" s="7">
        <f>sales_data_sample3[[#This Row],[SALES]]*sales_data_sample3[[#This Row],[PROFIT MARGIN]]</f>
        <v>895.66665</v>
      </c>
      <c r="G202" s="14" t="str">
        <f>IF(sales_data_sample3[[#This Row],[STATUS]] &lt;&gt;"Cancelled","24,89%","0")</f>
        <v>24,89%</v>
      </c>
      <c r="H202" s="4">
        <v>37749</v>
      </c>
      <c r="I202" t="s">
        <v>28</v>
      </c>
      <c r="J202">
        <f>ROUNDUP(MONTH(sales_data_sample3[[#This Row],[ORDER DATE]])/3,0)</f>
        <v>2</v>
      </c>
      <c r="K202" t="str">
        <f>TEXT(sales_data_sample3[[#This Row],[ORDER DATE]],"[$-409]mmmm")</f>
        <v>May</v>
      </c>
      <c r="L202">
        <f>YEAR(sales_data_sample3[[#This Row],[ORDER DATE]])</f>
        <v>2003</v>
      </c>
      <c r="M202" t="s">
        <v>278</v>
      </c>
      <c r="N202">
        <v>169</v>
      </c>
      <c r="O202" t="s">
        <v>2190</v>
      </c>
      <c r="P202" t="s">
        <v>787</v>
      </c>
      <c r="Q202" t="s">
        <v>788</v>
      </c>
      <c r="R202" t="s">
        <v>789</v>
      </c>
      <c r="S202" t="s">
        <v>4804</v>
      </c>
      <c r="T202" t="s">
        <v>790</v>
      </c>
      <c r="U202" t="s">
        <v>4804</v>
      </c>
      <c r="V202" t="s">
        <v>791</v>
      </c>
      <c r="W202" t="s">
        <v>51</v>
      </c>
      <c r="X202" t="s">
        <v>52</v>
      </c>
      <c r="Y202" t="s">
        <v>792</v>
      </c>
      <c r="Z202" t="s">
        <v>793</v>
      </c>
      <c r="AA202" t="s">
        <v>65</v>
      </c>
    </row>
    <row r="203" spans="1:27" x14ac:dyDescent="0.25">
      <c r="A203" s="1">
        <v>10122</v>
      </c>
      <c r="B203" s="1">
        <v>21</v>
      </c>
      <c r="C203" s="8">
        <v>73.17</v>
      </c>
      <c r="D203" s="1">
        <v>13</v>
      </c>
      <c r="E203" s="7">
        <v>1536.57</v>
      </c>
      <c r="F203" s="7">
        <f>sales_data_sample3[[#This Row],[SALES]]*sales_data_sample3[[#This Row],[PROFIT MARGIN]]</f>
        <v>382.45227299999999</v>
      </c>
      <c r="G203" s="14" t="str">
        <f>IF(sales_data_sample3[[#This Row],[STATUS]] &lt;&gt;"Cancelled","24,89%","0")</f>
        <v>24,89%</v>
      </c>
      <c r="H203" s="4">
        <v>37749</v>
      </c>
      <c r="I203" t="s">
        <v>28</v>
      </c>
      <c r="J203">
        <f>ROUNDUP(MONTH(sales_data_sample3[[#This Row],[ORDER DATE]])/3,0)</f>
        <v>2</v>
      </c>
      <c r="K203" t="str">
        <f>TEXT(sales_data_sample3[[#This Row],[ORDER DATE]],"[$-409]mmmm")</f>
        <v>May</v>
      </c>
      <c r="L203">
        <f>YEAR(sales_data_sample3[[#This Row],[ORDER DATE]])</f>
        <v>2003</v>
      </c>
      <c r="M203" t="s">
        <v>278</v>
      </c>
      <c r="N203">
        <v>80</v>
      </c>
      <c r="O203" t="s">
        <v>2283</v>
      </c>
      <c r="P203" t="s">
        <v>787</v>
      </c>
      <c r="Q203" t="s">
        <v>788</v>
      </c>
      <c r="R203" t="s">
        <v>789</v>
      </c>
      <c r="S203" t="s">
        <v>4804</v>
      </c>
      <c r="T203" t="s">
        <v>790</v>
      </c>
      <c r="U203" t="s">
        <v>4804</v>
      </c>
      <c r="V203" t="s">
        <v>791</v>
      </c>
      <c r="W203" t="s">
        <v>51</v>
      </c>
      <c r="X203" t="s">
        <v>52</v>
      </c>
      <c r="Y203" t="s">
        <v>792</v>
      </c>
      <c r="Z203" t="s">
        <v>793</v>
      </c>
      <c r="AA203" t="s">
        <v>42</v>
      </c>
    </row>
    <row r="204" spans="1:27" x14ac:dyDescent="0.25">
      <c r="A204" s="1">
        <v>10122</v>
      </c>
      <c r="B204" s="1">
        <v>21</v>
      </c>
      <c r="C204" s="8">
        <v>100</v>
      </c>
      <c r="D204" s="1">
        <v>12</v>
      </c>
      <c r="E204" s="7">
        <v>2469.39</v>
      </c>
      <c r="F204" s="7">
        <f>sales_data_sample3[[#This Row],[SALES]]*sales_data_sample3[[#This Row],[PROFIT MARGIN]]</f>
        <v>614.63117099999999</v>
      </c>
      <c r="G204" s="14" t="str">
        <f>IF(sales_data_sample3[[#This Row],[STATUS]] &lt;&gt;"Cancelled","24,89%","0")</f>
        <v>24,89%</v>
      </c>
      <c r="H204" s="4">
        <v>37749</v>
      </c>
      <c r="I204" t="s">
        <v>28</v>
      </c>
      <c r="J204">
        <f>ROUNDUP(MONTH(sales_data_sample3[[#This Row],[ORDER DATE]])/3,0)</f>
        <v>2</v>
      </c>
      <c r="K204" t="str">
        <f>TEXT(sales_data_sample3[[#This Row],[ORDER DATE]],"[$-409]mmmm")</f>
        <v>May</v>
      </c>
      <c r="L204">
        <f>YEAR(sales_data_sample3[[#This Row],[ORDER DATE]])</f>
        <v>2003</v>
      </c>
      <c r="M204" t="s">
        <v>278</v>
      </c>
      <c r="N204">
        <v>146</v>
      </c>
      <c r="O204" t="s">
        <v>2364</v>
      </c>
      <c r="P204" t="s">
        <v>787</v>
      </c>
      <c r="Q204" t="s">
        <v>788</v>
      </c>
      <c r="R204" t="s">
        <v>789</v>
      </c>
      <c r="S204" t="s">
        <v>4804</v>
      </c>
      <c r="T204" t="s">
        <v>790</v>
      </c>
      <c r="U204" t="s">
        <v>4804</v>
      </c>
      <c r="V204" t="s">
        <v>791</v>
      </c>
      <c r="W204" t="s">
        <v>51</v>
      </c>
      <c r="X204" t="s">
        <v>52</v>
      </c>
      <c r="Y204" t="s">
        <v>792</v>
      </c>
      <c r="Z204" t="s">
        <v>793</v>
      </c>
      <c r="AA204" t="s">
        <v>42</v>
      </c>
    </row>
    <row r="205" spans="1:27" x14ac:dyDescent="0.25">
      <c r="A205" s="1">
        <v>10122</v>
      </c>
      <c r="B205" s="1">
        <v>35</v>
      </c>
      <c r="C205" s="8">
        <v>49.74</v>
      </c>
      <c r="D205" s="1">
        <v>16</v>
      </c>
      <c r="E205" s="7">
        <v>1740.9</v>
      </c>
      <c r="F205" s="7">
        <f>sales_data_sample3[[#This Row],[SALES]]*sales_data_sample3[[#This Row],[PROFIT MARGIN]]</f>
        <v>221.0943</v>
      </c>
      <c r="G205" s="14">
        <v>0.127</v>
      </c>
      <c r="H205" s="4">
        <v>37749</v>
      </c>
      <c r="I205" t="s">
        <v>28</v>
      </c>
      <c r="J205">
        <f>ROUNDUP(MONTH(sales_data_sample3[[#This Row],[ORDER DATE]])/3,0)</f>
        <v>2</v>
      </c>
      <c r="K205" t="str">
        <f>TEXT(sales_data_sample3[[#This Row],[ORDER DATE]],"[$-409]mmmm")</f>
        <v>May</v>
      </c>
      <c r="L205">
        <f>YEAR(sales_data_sample3[[#This Row],[ORDER DATE]])</f>
        <v>2003</v>
      </c>
      <c r="M205" t="s">
        <v>29</v>
      </c>
      <c r="N205">
        <v>62</v>
      </c>
      <c r="O205" t="s">
        <v>2422</v>
      </c>
      <c r="P205" t="s">
        <v>787</v>
      </c>
      <c r="Q205" t="s">
        <v>788</v>
      </c>
      <c r="R205" t="s">
        <v>789</v>
      </c>
      <c r="S205" t="s">
        <v>4804</v>
      </c>
      <c r="T205" t="s">
        <v>790</v>
      </c>
      <c r="U205" t="s">
        <v>4804</v>
      </c>
      <c r="V205" t="s">
        <v>791</v>
      </c>
      <c r="W205" t="s">
        <v>51</v>
      </c>
      <c r="X205" t="s">
        <v>52</v>
      </c>
      <c r="Y205" t="s">
        <v>792</v>
      </c>
      <c r="Z205" t="s">
        <v>793</v>
      </c>
      <c r="AA205" t="s">
        <v>42</v>
      </c>
    </row>
    <row r="206" spans="1:27" x14ac:dyDescent="0.25">
      <c r="A206" s="1">
        <v>10122</v>
      </c>
      <c r="B206" s="1">
        <v>28</v>
      </c>
      <c r="C206" s="8">
        <v>100</v>
      </c>
      <c r="D206" s="1">
        <v>15</v>
      </c>
      <c r="E206" s="7">
        <v>3583.16</v>
      </c>
      <c r="F206" s="7">
        <f>sales_data_sample3[[#This Row],[SALES]]*sales_data_sample3[[#This Row],[PROFIT MARGIN]]</f>
        <v>891.848524</v>
      </c>
      <c r="G206" s="14" t="str">
        <f>IF(sales_data_sample3[[#This Row],[STATUS]] &lt;&gt;"Cancelled","24,89%","0")</f>
        <v>24,89%</v>
      </c>
      <c r="H206" s="4">
        <v>37749</v>
      </c>
      <c r="I206" t="s">
        <v>28</v>
      </c>
      <c r="J206">
        <f>ROUNDUP(MONTH(sales_data_sample3[[#This Row],[ORDER DATE]])/3,0)</f>
        <v>2</v>
      </c>
      <c r="K206" t="str">
        <f>TEXT(sales_data_sample3[[#This Row],[ORDER DATE]],"[$-409]mmmm")</f>
        <v>May</v>
      </c>
      <c r="L206">
        <f>YEAR(sales_data_sample3[[#This Row],[ORDER DATE]])</f>
        <v>2003</v>
      </c>
      <c r="M206" t="s">
        <v>278</v>
      </c>
      <c r="N206">
        <v>148</v>
      </c>
      <c r="O206" t="s">
        <v>2673</v>
      </c>
      <c r="P206" t="s">
        <v>787</v>
      </c>
      <c r="Q206" t="s">
        <v>788</v>
      </c>
      <c r="R206" t="s">
        <v>789</v>
      </c>
      <c r="S206" t="s">
        <v>4804</v>
      </c>
      <c r="T206" t="s">
        <v>790</v>
      </c>
      <c r="U206" t="s">
        <v>4804</v>
      </c>
      <c r="V206" t="s">
        <v>791</v>
      </c>
      <c r="W206" t="s">
        <v>51</v>
      </c>
      <c r="X206" t="s">
        <v>52</v>
      </c>
      <c r="Y206" t="s">
        <v>792</v>
      </c>
      <c r="Z206" t="s">
        <v>793</v>
      </c>
      <c r="AA206" t="s">
        <v>65</v>
      </c>
    </row>
    <row r="207" spans="1:27" x14ac:dyDescent="0.25">
      <c r="A207" s="1">
        <v>10122</v>
      </c>
      <c r="B207" s="1">
        <v>39</v>
      </c>
      <c r="C207" s="8">
        <v>30.96</v>
      </c>
      <c r="D207" s="1">
        <v>4</v>
      </c>
      <c r="E207" s="7">
        <v>1207.44</v>
      </c>
      <c r="F207" s="7">
        <f>sales_data_sample3[[#This Row],[SALES]]*sales_data_sample3[[#This Row],[PROFIT MARGIN]]</f>
        <v>300.53181600000005</v>
      </c>
      <c r="G207" s="14" t="str">
        <f>IF(sales_data_sample3[[#This Row],[STATUS]] &lt;&gt;"Cancelled","24,89%","0")</f>
        <v>24,89%</v>
      </c>
      <c r="H207" s="4">
        <v>37749</v>
      </c>
      <c r="I207" t="s">
        <v>28</v>
      </c>
      <c r="J207">
        <f>ROUNDUP(MONTH(sales_data_sample3[[#This Row],[ORDER DATE]])/3,0)</f>
        <v>2</v>
      </c>
      <c r="K207" t="str">
        <f>TEXT(sales_data_sample3[[#This Row],[ORDER DATE]],"[$-409]mmmm")</f>
        <v>May</v>
      </c>
      <c r="L207">
        <f>YEAR(sales_data_sample3[[#This Row],[ORDER DATE]])</f>
        <v>2003</v>
      </c>
      <c r="M207" t="s">
        <v>278</v>
      </c>
      <c r="N207">
        <v>37</v>
      </c>
      <c r="O207" t="s">
        <v>3302</v>
      </c>
      <c r="P207" t="s">
        <v>787</v>
      </c>
      <c r="Q207" t="s">
        <v>788</v>
      </c>
      <c r="R207" t="s">
        <v>789</v>
      </c>
      <c r="S207" t="s">
        <v>4804</v>
      </c>
      <c r="T207" t="s">
        <v>790</v>
      </c>
      <c r="U207" t="s">
        <v>4804</v>
      </c>
      <c r="V207" t="s">
        <v>791</v>
      </c>
      <c r="W207" t="s">
        <v>51</v>
      </c>
      <c r="X207" t="s">
        <v>52</v>
      </c>
      <c r="Y207" t="s">
        <v>792</v>
      </c>
      <c r="Z207" t="s">
        <v>793</v>
      </c>
      <c r="AA207" t="s">
        <v>42</v>
      </c>
    </row>
    <row r="208" spans="1:27" x14ac:dyDescent="0.25">
      <c r="A208" s="1">
        <v>10122</v>
      </c>
      <c r="B208" s="1">
        <v>34</v>
      </c>
      <c r="C208" s="8">
        <v>50.21</v>
      </c>
      <c r="D208" s="1">
        <v>9</v>
      </c>
      <c r="E208" s="7">
        <v>1707.14</v>
      </c>
      <c r="F208" s="7">
        <f>sales_data_sample3[[#This Row],[SALES]]*sales_data_sample3[[#This Row],[PROFIT MARGIN]]</f>
        <v>424.90714600000007</v>
      </c>
      <c r="G208" s="14" t="str">
        <f>IF(sales_data_sample3[[#This Row],[STATUS]] &lt;&gt;"Cancelled","24,89%","0")</f>
        <v>24,89%</v>
      </c>
      <c r="H208" s="4">
        <v>37749</v>
      </c>
      <c r="I208" t="s">
        <v>28</v>
      </c>
      <c r="J208">
        <f>ROUNDUP(MONTH(sales_data_sample3[[#This Row],[ORDER DATE]])/3,0)</f>
        <v>2</v>
      </c>
      <c r="K208" t="str">
        <f>TEXT(sales_data_sample3[[#This Row],[ORDER DATE]],"[$-409]mmmm")</f>
        <v>May</v>
      </c>
      <c r="L208">
        <f>YEAR(sales_data_sample3[[#This Row],[ORDER DATE]])</f>
        <v>2003</v>
      </c>
      <c r="M208" t="s">
        <v>278</v>
      </c>
      <c r="N208">
        <v>61</v>
      </c>
      <c r="O208" t="s">
        <v>3427</v>
      </c>
      <c r="P208" t="s">
        <v>787</v>
      </c>
      <c r="Q208" t="s">
        <v>788</v>
      </c>
      <c r="R208" t="s">
        <v>789</v>
      </c>
      <c r="S208" t="s">
        <v>4804</v>
      </c>
      <c r="T208" t="s">
        <v>790</v>
      </c>
      <c r="U208" t="s">
        <v>4804</v>
      </c>
      <c r="V208" t="s">
        <v>791</v>
      </c>
      <c r="W208" t="s">
        <v>51</v>
      </c>
      <c r="X208" t="s">
        <v>52</v>
      </c>
      <c r="Y208" t="s">
        <v>792</v>
      </c>
      <c r="Z208" t="s">
        <v>793</v>
      </c>
      <c r="AA208" t="s">
        <v>42</v>
      </c>
    </row>
    <row r="209" spans="1:27" x14ac:dyDescent="0.25">
      <c r="A209" s="1">
        <v>10122</v>
      </c>
      <c r="B209" s="1">
        <v>43</v>
      </c>
      <c r="C209" s="8">
        <v>100</v>
      </c>
      <c r="D209" s="1">
        <v>5</v>
      </c>
      <c r="E209" s="7">
        <v>5494.97</v>
      </c>
      <c r="F209" s="7">
        <f>sales_data_sample3[[#This Row],[SALES]]*sales_data_sample3[[#This Row],[PROFIT MARGIN]]</f>
        <v>1367.6980330000001</v>
      </c>
      <c r="G209" s="14" t="str">
        <f>IF(sales_data_sample3[[#This Row],[STATUS]] &lt;&gt;"Cancelled","24,89%","0")</f>
        <v>24,89%</v>
      </c>
      <c r="H209" s="4">
        <v>37749</v>
      </c>
      <c r="I209" t="s">
        <v>28</v>
      </c>
      <c r="J209">
        <f>ROUNDUP(MONTH(sales_data_sample3[[#This Row],[ORDER DATE]])/3,0)</f>
        <v>2</v>
      </c>
      <c r="K209" t="str">
        <f>TEXT(sales_data_sample3[[#This Row],[ORDER DATE]],"[$-409]mmmm")</f>
        <v>May</v>
      </c>
      <c r="L209">
        <f>YEAR(sales_data_sample3[[#This Row],[ORDER DATE]])</f>
        <v>2003</v>
      </c>
      <c r="M209" t="s">
        <v>278</v>
      </c>
      <c r="N209">
        <v>140</v>
      </c>
      <c r="O209" t="s">
        <v>3589</v>
      </c>
      <c r="P209" t="s">
        <v>787</v>
      </c>
      <c r="Q209" t="s">
        <v>788</v>
      </c>
      <c r="R209" t="s">
        <v>789</v>
      </c>
      <c r="S209" t="s">
        <v>4804</v>
      </c>
      <c r="T209" t="s">
        <v>790</v>
      </c>
      <c r="U209" t="s">
        <v>4804</v>
      </c>
      <c r="V209" t="s">
        <v>791</v>
      </c>
      <c r="W209" t="s">
        <v>51</v>
      </c>
      <c r="X209" t="s">
        <v>52</v>
      </c>
      <c r="Y209" t="s">
        <v>792</v>
      </c>
      <c r="Z209" t="s">
        <v>793</v>
      </c>
      <c r="AA209" t="s">
        <v>65</v>
      </c>
    </row>
    <row r="210" spans="1:27" x14ac:dyDescent="0.25">
      <c r="A210" s="1">
        <v>10122</v>
      </c>
      <c r="B210" s="1">
        <v>29</v>
      </c>
      <c r="C210" s="8">
        <v>71.14</v>
      </c>
      <c r="D210" s="1">
        <v>14</v>
      </c>
      <c r="E210" s="7">
        <v>2063.06</v>
      </c>
      <c r="F210" s="7">
        <f>sales_data_sample3[[#This Row],[SALES]]*sales_data_sample3[[#This Row],[PROFIT MARGIN]]</f>
        <v>513.495634</v>
      </c>
      <c r="G210" s="14" t="str">
        <f>IF(sales_data_sample3[[#This Row],[STATUS]] &lt;&gt;"Cancelled","24,89%","0")</f>
        <v>24,89%</v>
      </c>
      <c r="H210" s="4">
        <v>37749</v>
      </c>
      <c r="I210" t="s">
        <v>28</v>
      </c>
      <c r="J210">
        <f>ROUNDUP(MONTH(sales_data_sample3[[#This Row],[ORDER DATE]])/3,0)</f>
        <v>2</v>
      </c>
      <c r="K210" t="str">
        <f>TEXT(sales_data_sample3[[#This Row],[ORDER DATE]],"[$-409]mmmm")</f>
        <v>May</v>
      </c>
      <c r="L210">
        <f>YEAR(sales_data_sample3[[#This Row],[ORDER DATE]])</f>
        <v>2003</v>
      </c>
      <c r="M210" t="s">
        <v>278</v>
      </c>
      <c r="N210">
        <v>80</v>
      </c>
      <c r="O210" t="s">
        <v>3802</v>
      </c>
      <c r="P210" t="s">
        <v>787</v>
      </c>
      <c r="Q210" t="s">
        <v>788</v>
      </c>
      <c r="R210" t="s">
        <v>789</v>
      </c>
      <c r="S210" t="s">
        <v>4804</v>
      </c>
      <c r="T210" t="s">
        <v>790</v>
      </c>
      <c r="U210" t="s">
        <v>4804</v>
      </c>
      <c r="V210" t="s">
        <v>791</v>
      </c>
      <c r="W210" t="s">
        <v>51</v>
      </c>
      <c r="X210" t="s">
        <v>52</v>
      </c>
      <c r="Y210" t="s">
        <v>792</v>
      </c>
      <c r="Z210" t="s">
        <v>793</v>
      </c>
      <c r="AA210" t="s">
        <v>42</v>
      </c>
    </row>
    <row r="211" spans="1:27" x14ac:dyDescent="0.25">
      <c r="A211" s="1">
        <v>10122</v>
      </c>
      <c r="B211" s="1">
        <v>31</v>
      </c>
      <c r="C211" s="8">
        <v>44.66</v>
      </c>
      <c r="D211" s="1">
        <v>17</v>
      </c>
      <c r="E211" s="7">
        <v>1384.46</v>
      </c>
      <c r="F211" s="7">
        <f>sales_data_sample3[[#This Row],[SALES]]*sales_data_sample3[[#This Row],[PROFIT MARGIN]]</f>
        <v>175.82642000000001</v>
      </c>
      <c r="G211" s="14">
        <v>0.127</v>
      </c>
      <c r="H211" s="4">
        <v>37749</v>
      </c>
      <c r="I211" t="s">
        <v>28</v>
      </c>
      <c r="J211">
        <f>ROUNDUP(MONTH(sales_data_sample3[[#This Row],[ORDER DATE]])/3,0)</f>
        <v>2</v>
      </c>
      <c r="K211" t="str">
        <f>TEXT(sales_data_sample3[[#This Row],[ORDER DATE]],"[$-409]mmmm")</f>
        <v>May</v>
      </c>
      <c r="L211">
        <f>YEAR(sales_data_sample3[[#This Row],[ORDER DATE]])</f>
        <v>2003</v>
      </c>
      <c r="M211" t="s">
        <v>29</v>
      </c>
      <c r="N211">
        <v>40</v>
      </c>
      <c r="O211" t="s">
        <v>3904</v>
      </c>
      <c r="P211" t="s">
        <v>787</v>
      </c>
      <c r="Q211" t="s">
        <v>788</v>
      </c>
      <c r="R211" t="s">
        <v>789</v>
      </c>
      <c r="S211" t="s">
        <v>4804</v>
      </c>
      <c r="T211" t="s">
        <v>790</v>
      </c>
      <c r="U211" t="s">
        <v>4804</v>
      </c>
      <c r="V211" t="s">
        <v>791</v>
      </c>
      <c r="W211" t="s">
        <v>51</v>
      </c>
      <c r="X211" t="s">
        <v>52</v>
      </c>
      <c r="Y211" t="s">
        <v>792</v>
      </c>
      <c r="Z211" t="s">
        <v>793</v>
      </c>
      <c r="AA211" t="s">
        <v>42</v>
      </c>
    </row>
    <row r="212" spans="1:27" x14ac:dyDescent="0.25">
      <c r="A212" s="1">
        <v>10123</v>
      </c>
      <c r="B212" s="1">
        <v>26</v>
      </c>
      <c r="C212" s="8">
        <v>100</v>
      </c>
      <c r="D212" s="1">
        <v>2</v>
      </c>
      <c r="E212" s="7">
        <v>3073.72</v>
      </c>
      <c r="F212" s="7">
        <f>sales_data_sample3[[#This Row],[SALES]]*sales_data_sample3[[#This Row],[PROFIT MARGIN]]</f>
        <v>765.04890799999998</v>
      </c>
      <c r="G212" s="14" t="str">
        <f>IF(sales_data_sample3[[#This Row],[STATUS]] &lt;&gt;"Cancelled","24,89%","0")</f>
        <v>24,89%</v>
      </c>
      <c r="H212" s="4">
        <v>37761</v>
      </c>
      <c r="I212" t="s">
        <v>28</v>
      </c>
      <c r="J212">
        <f>ROUNDUP(MONTH(sales_data_sample3[[#This Row],[ORDER DATE]])/3,0)</f>
        <v>2</v>
      </c>
      <c r="K212" t="str">
        <f>TEXT(sales_data_sample3[[#This Row],[ORDER DATE]],"[$-409]mmmm")</f>
        <v>May</v>
      </c>
      <c r="L212">
        <f>YEAR(sales_data_sample3[[#This Row],[ORDER DATE]])</f>
        <v>2003</v>
      </c>
      <c r="M212" t="s">
        <v>278</v>
      </c>
      <c r="N212">
        <v>124</v>
      </c>
      <c r="O212" t="s">
        <v>1465</v>
      </c>
      <c r="P212" t="s">
        <v>504</v>
      </c>
      <c r="Q212" t="s">
        <v>505</v>
      </c>
      <c r="R212" t="s">
        <v>506</v>
      </c>
      <c r="S212" t="s">
        <v>4804</v>
      </c>
      <c r="T212" t="s">
        <v>175</v>
      </c>
      <c r="U212" t="s">
        <v>4804</v>
      </c>
      <c r="V212" t="s">
        <v>176</v>
      </c>
      <c r="W212" t="s">
        <v>51</v>
      </c>
      <c r="X212" t="s">
        <v>52</v>
      </c>
      <c r="Y212" t="s">
        <v>507</v>
      </c>
      <c r="Z212" t="s">
        <v>508</v>
      </c>
      <c r="AA212" t="s">
        <v>65</v>
      </c>
    </row>
    <row r="213" spans="1:27" x14ac:dyDescent="0.25">
      <c r="A213" s="1">
        <v>10123</v>
      </c>
      <c r="B213" s="1">
        <v>46</v>
      </c>
      <c r="C213" s="8">
        <v>100</v>
      </c>
      <c r="D213" s="1">
        <v>3</v>
      </c>
      <c r="E213" s="7">
        <v>5161.2</v>
      </c>
      <c r="F213" s="7">
        <f>sales_data_sample3[[#This Row],[SALES]]*sales_data_sample3[[#This Row],[PROFIT MARGIN]]</f>
        <v>1284.6226799999999</v>
      </c>
      <c r="G213" s="14" t="str">
        <f>IF(sales_data_sample3[[#This Row],[STATUS]] &lt;&gt;"Cancelled","24,89%","0")</f>
        <v>24,89%</v>
      </c>
      <c r="H213" s="4">
        <v>37761</v>
      </c>
      <c r="I213" t="s">
        <v>28</v>
      </c>
      <c r="J213">
        <f>ROUNDUP(MONTH(sales_data_sample3[[#This Row],[ORDER DATE]])/3,0)</f>
        <v>2</v>
      </c>
      <c r="K213" t="str">
        <f>TEXT(sales_data_sample3[[#This Row],[ORDER DATE]],"[$-409]mmmm")</f>
        <v>May</v>
      </c>
      <c r="L213">
        <f>YEAR(sales_data_sample3[[#This Row],[ORDER DATE]])</f>
        <v>2003</v>
      </c>
      <c r="M213" t="s">
        <v>278</v>
      </c>
      <c r="N213">
        <v>132</v>
      </c>
      <c r="O213" t="s">
        <v>1960</v>
      </c>
      <c r="P213" t="s">
        <v>504</v>
      </c>
      <c r="Q213" t="s">
        <v>505</v>
      </c>
      <c r="R213" t="s">
        <v>506</v>
      </c>
      <c r="S213" t="s">
        <v>4804</v>
      </c>
      <c r="T213" t="s">
        <v>175</v>
      </c>
      <c r="U213" t="s">
        <v>4804</v>
      </c>
      <c r="V213" t="s">
        <v>176</v>
      </c>
      <c r="W213" t="s">
        <v>51</v>
      </c>
      <c r="X213" t="s">
        <v>52</v>
      </c>
      <c r="Y213" t="s">
        <v>507</v>
      </c>
      <c r="Z213" t="s">
        <v>508</v>
      </c>
      <c r="AA213" t="s">
        <v>65</v>
      </c>
    </row>
    <row r="214" spans="1:27" x14ac:dyDescent="0.25">
      <c r="A214" s="1">
        <v>10123</v>
      </c>
      <c r="B214" s="1">
        <v>34</v>
      </c>
      <c r="C214" s="8">
        <v>100</v>
      </c>
      <c r="D214" s="1">
        <v>4</v>
      </c>
      <c r="E214" s="7">
        <v>5331.88</v>
      </c>
      <c r="F214" s="7">
        <f>sales_data_sample3[[#This Row],[SALES]]*sales_data_sample3[[#This Row],[PROFIT MARGIN]]</f>
        <v>1327.1049320000002</v>
      </c>
      <c r="G214" s="14" t="str">
        <f>IF(sales_data_sample3[[#This Row],[STATUS]] &lt;&gt;"Cancelled","24,89%","0")</f>
        <v>24,89%</v>
      </c>
      <c r="H214" s="4">
        <v>37761</v>
      </c>
      <c r="I214" t="s">
        <v>28</v>
      </c>
      <c r="J214">
        <f>ROUNDUP(MONTH(sales_data_sample3[[#This Row],[ORDER DATE]])/3,0)</f>
        <v>2</v>
      </c>
      <c r="K214" t="str">
        <f>TEXT(sales_data_sample3[[#This Row],[ORDER DATE]],"[$-409]mmmm")</f>
        <v>May</v>
      </c>
      <c r="L214">
        <f>YEAR(sales_data_sample3[[#This Row],[ORDER DATE]])</f>
        <v>2003</v>
      </c>
      <c r="M214" t="s">
        <v>278</v>
      </c>
      <c r="N214">
        <v>141</v>
      </c>
      <c r="O214" t="s">
        <v>2392</v>
      </c>
      <c r="P214" t="s">
        <v>504</v>
      </c>
      <c r="Q214" t="s">
        <v>505</v>
      </c>
      <c r="R214" t="s">
        <v>506</v>
      </c>
      <c r="S214" t="s">
        <v>4804</v>
      </c>
      <c r="T214" t="s">
        <v>175</v>
      </c>
      <c r="U214" t="s">
        <v>4804</v>
      </c>
      <c r="V214" t="s">
        <v>176</v>
      </c>
      <c r="W214" t="s">
        <v>51</v>
      </c>
      <c r="X214" t="s">
        <v>52</v>
      </c>
      <c r="Y214" t="s">
        <v>507</v>
      </c>
      <c r="Z214" t="s">
        <v>508</v>
      </c>
      <c r="AA214" t="s">
        <v>65</v>
      </c>
    </row>
    <row r="215" spans="1:27" x14ac:dyDescent="0.25">
      <c r="A215" s="1">
        <v>10123</v>
      </c>
      <c r="B215" s="1">
        <v>50</v>
      </c>
      <c r="C215" s="8">
        <v>59.87</v>
      </c>
      <c r="D215" s="1">
        <v>1</v>
      </c>
      <c r="E215" s="7">
        <v>2993.5</v>
      </c>
      <c r="F215" s="7">
        <f>sales_data_sample3[[#This Row],[SALES]]*sales_data_sample3[[#This Row],[PROFIT MARGIN]]</f>
        <v>745.08215000000007</v>
      </c>
      <c r="G215" s="14" t="str">
        <f>IF(sales_data_sample3[[#This Row],[STATUS]] &lt;&gt;"Cancelled","24,89%","0")</f>
        <v>24,89%</v>
      </c>
      <c r="H215" s="4">
        <v>37761</v>
      </c>
      <c r="I215" t="s">
        <v>28</v>
      </c>
      <c r="J215">
        <f>ROUNDUP(MONTH(sales_data_sample3[[#This Row],[ORDER DATE]])/3,0)</f>
        <v>2</v>
      </c>
      <c r="K215" t="str">
        <f>TEXT(sales_data_sample3[[#This Row],[ORDER DATE]],"[$-409]mmmm")</f>
        <v>May</v>
      </c>
      <c r="L215">
        <f>YEAR(sales_data_sample3[[#This Row],[ORDER DATE]])</f>
        <v>2003</v>
      </c>
      <c r="M215" t="s">
        <v>278</v>
      </c>
      <c r="N215">
        <v>50</v>
      </c>
      <c r="O215" t="s">
        <v>2857</v>
      </c>
      <c r="P215" t="s">
        <v>504</v>
      </c>
      <c r="Q215" t="s">
        <v>505</v>
      </c>
      <c r="R215" t="s">
        <v>506</v>
      </c>
      <c r="S215" t="s">
        <v>4804</v>
      </c>
      <c r="T215" t="s">
        <v>175</v>
      </c>
      <c r="U215" t="s">
        <v>4804</v>
      </c>
      <c r="V215" t="s">
        <v>176</v>
      </c>
      <c r="W215" t="s">
        <v>51</v>
      </c>
      <c r="X215" t="s">
        <v>52</v>
      </c>
      <c r="Y215" t="s">
        <v>507</v>
      </c>
      <c r="Z215" t="s">
        <v>508</v>
      </c>
      <c r="AA215" t="s">
        <v>42</v>
      </c>
    </row>
    <row r="216" spans="1:27" x14ac:dyDescent="0.25">
      <c r="A216" s="1">
        <v>10124</v>
      </c>
      <c r="B216" s="1">
        <v>21</v>
      </c>
      <c r="C216" s="8">
        <v>100</v>
      </c>
      <c r="D216" s="1">
        <v>6</v>
      </c>
      <c r="E216" s="7">
        <v>2856</v>
      </c>
      <c r="F216" s="7">
        <f>sales_data_sample3[[#This Row],[SALES]]*sales_data_sample3[[#This Row],[PROFIT MARGIN]]</f>
        <v>211.05839999999998</v>
      </c>
      <c r="G216" s="14" t="str">
        <f>IF(sales_data_sample3[[#This Row],[STATUS]] &lt;&gt;"Cancelled","7,39%","0")</f>
        <v>7,39%</v>
      </c>
      <c r="H216" s="4">
        <v>37762</v>
      </c>
      <c r="I216" t="s">
        <v>28</v>
      </c>
      <c r="J216">
        <f>ROUNDUP(MONTH(sales_data_sample3[[#This Row],[ORDER DATE]])/3,0)</f>
        <v>2</v>
      </c>
      <c r="K216" t="str">
        <f>TEXT(sales_data_sample3[[#This Row],[ORDER DATE]],"[$-409]mmmm")</f>
        <v>May</v>
      </c>
      <c r="L216">
        <f>YEAR(sales_data_sample3[[#This Row],[ORDER DATE]])</f>
        <v>2003</v>
      </c>
      <c r="M216" t="s">
        <v>1354</v>
      </c>
      <c r="N216">
        <v>170</v>
      </c>
      <c r="O216" t="s">
        <v>1565</v>
      </c>
      <c r="P216" t="s">
        <v>1318</v>
      </c>
      <c r="Q216" t="s">
        <v>1319</v>
      </c>
      <c r="R216" t="s">
        <v>1320</v>
      </c>
      <c r="S216" t="s">
        <v>4804</v>
      </c>
      <c r="T216" t="s">
        <v>1321</v>
      </c>
      <c r="U216" t="s">
        <v>1322</v>
      </c>
      <c r="V216" t="s">
        <v>1323</v>
      </c>
      <c r="W216" t="s">
        <v>38</v>
      </c>
      <c r="X216" t="s">
        <v>39</v>
      </c>
      <c r="Y216" t="s">
        <v>168</v>
      </c>
      <c r="Z216" t="s">
        <v>705</v>
      </c>
      <c r="AA216" t="s">
        <v>42</v>
      </c>
    </row>
    <row r="217" spans="1:27" x14ac:dyDescent="0.25">
      <c r="A217" s="1">
        <v>10124</v>
      </c>
      <c r="B217" s="1">
        <v>42</v>
      </c>
      <c r="C217" s="8">
        <v>53.88</v>
      </c>
      <c r="D217" s="1">
        <v>5</v>
      </c>
      <c r="E217" s="7">
        <v>2262.96</v>
      </c>
      <c r="F217" s="7">
        <f>sales_data_sample3[[#This Row],[SALES]]*sales_data_sample3[[#This Row],[PROFIT MARGIN]]</f>
        <v>167.232744</v>
      </c>
      <c r="G217" s="14" t="str">
        <f>IF(sales_data_sample3[[#This Row],[STATUS]] &lt;&gt;"Cancelled","7,39%","0")</f>
        <v>7,39%</v>
      </c>
      <c r="H217" s="4">
        <v>37762</v>
      </c>
      <c r="I217" t="s">
        <v>28</v>
      </c>
      <c r="J217">
        <f>ROUNDUP(MONTH(sales_data_sample3[[#This Row],[ORDER DATE]])/3,0)</f>
        <v>2</v>
      </c>
      <c r="K217" t="str">
        <f>TEXT(sales_data_sample3[[#This Row],[ORDER DATE]],"[$-409]mmmm")</f>
        <v>May</v>
      </c>
      <c r="L217">
        <f>YEAR(sales_data_sample3[[#This Row],[ORDER DATE]])</f>
        <v>2003</v>
      </c>
      <c r="M217" t="s">
        <v>1354</v>
      </c>
      <c r="N217">
        <v>60</v>
      </c>
      <c r="O217" t="s">
        <v>1696</v>
      </c>
      <c r="P217" t="s">
        <v>1318</v>
      </c>
      <c r="Q217" t="s">
        <v>1319</v>
      </c>
      <c r="R217" t="s">
        <v>1320</v>
      </c>
      <c r="S217" t="s">
        <v>4804</v>
      </c>
      <c r="T217" t="s">
        <v>1321</v>
      </c>
      <c r="U217" t="s">
        <v>1322</v>
      </c>
      <c r="V217" t="s">
        <v>1323</v>
      </c>
      <c r="W217" t="s">
        <v>38</v>
      </c>
      <c r="X217" t="s">
        <v>39</v>
      </c>
      <c r="Y217" t="s">
        <v>168</v>
      </c>
      <c r="Z217" t="s">
        <v>705</v>
      </c>
      <c r="AA217" t="s">
        <v>42</v>
      </c>
    </row>
    <row r="218" spans="1:27" x14ac:dyDescent="0.25">
      <c r="A218" s="1">
        <v>10124</v>
      </c>
      <c r="B218" s="1">
        <v>42</v>
      </c>
      <c r="C218" s="8">
        <v>100</v>
      </c>
      <c r="D218" s="1">
        <v>3</v>
      </c>
      <c r="E218" s="7">
        <v>4431.84</v>
      </c>
      <c r="F218" s="7">
        <f>sales_data_sample3[[#This Row],[SALES]]*sales_data_sample3[[#This Row],[PROFIT MARGIN]]</f>
        <v>327.51297599999998</v>
      </c>
      <c r="G218" s="14" t="str">
        <f>IF(sales_data_sample3[[#This Row],[STATUS]] &lt;&gt;"Cancelled","7,39%","0")</f>
        <v>7,39%</v>
      </c>
      <c r="H218" s="4">
        <v>37762</v>
      </c>
      <c r="I218" t="s">
        <v>28</v>
      </c>
      <c r="J218">
        <f>ROUNDUP(MONTH(sales_data_sample3[[#This Row],[ORDER DATE]])/3,0)</f>
        <v>2</v>
      </c>
      <c r="K218" t="str">
        <f>TEXT(sales_data_sample3[[#This Row],[ORDER DATE]],"[$-409]mmmm")</f>
        <v>May</v>
      </c>
      <c r="L218">
        <f>YEAR(sales_data_sample3[[#This Row],[ORDER DATE]])</f>
        <v>2003</v>
      </c>
      <c r="M218" t="s">
        <v>1354</v>
      </c>
      <c r="N218">
        <v>127</v>
      </c>
      <c r="O218" t="s">
        <v>1769</v>
      </c>
      <c r="P218" t="s">
        <v>1318</v>
      </c>
      <c r="Q218" t="s">
        <v>1319</v>
      </c>
      <c r="R218" t="s">
        <v>1320</v>
      </c>
      <c r="S218" t="s">
        <v>4804</v>
      </c>
      <c r="T218" t="s">
        <v>1321</v>
      </c>
      <c r="U218" t="s">
        <v>1322</v>
      </c>
      <c r="V218" t="s">
        <v>1323</v>
      </c>
      <c r="W218" t="s">
        <v>38</v>
      </c>
      <c r="X218" t="s">
        <v>39</v>
      </c>
      <c r="Y218" t="s">
        <v>168</v>
      </c>
      <c r="Z218" t="s">
        <v>705</v>
      </c>
      <c r="AA218" t="s">
        <v>65</v>
      </c>
    </row>
    <row r="219" spans="1:27" x14ac:dyDescent="0.25">
      <c r="A219" s="1">
        <v>10124</v>
      </c>
      <c r="B219" s="1">
        <v>36</v>
      </c>
      <c r="C219" s="8">
        <v>85.59</v>
      </c>
      <c r="D219" s="1">
        <v>7</v>
      </c>
      <c r="E219" s="7">
        <v>3081.24</v>
      </c>
      <c r="F219" s="7">
        <f>sales_data_sample3[[#This Row],[SALES]]*sales_data_sample3[[#This Row],[PROFIT MARGIN]]</f>
        <v>227.70363599999996</v>
      </c>
      <c r="G219" s="14" t="str">
        <f>IF(sales_data_sample3[[#This Row],[STATUS]] &lt;&gt;"Cancelled","7,39%","0")</f>
        <v>7,39%</v>
      </c>
      <c r="H219" s="4">
        <v>37762</v>
      </c>
      <c r="I219" t="s">
        <v>28</v>
      </c>
      <c r="J219">
        <f>ROUNDUP(MONTH(sales_data_sample3[[#This Row],[ORDER DATE]])/3,0)</f>
        <v>2</v>
      </c>
      <c r="K219" t="str">
        <f>TEXT(sales_data_sample3[[#This Row],[ORDER DATE]],"[$-409]mmmm")</f>
        <v>May</v>
      </c>
      <c r="L219">
        <f>YEAR(sales_data_sample3[[#This Row],[ORDER DATE]])</f>
        <v>2003</v>
      </c>
      <c r="M219" t="s">
        <v>1354</v>
      </c>
      <c r="N219">
        <v>92</v>
      </c>
      <c r="O219" t="s">
        <v>2529</v>
      </c>
      <c r="P219" t="s">
        <v>1318</v>
      </c>
      <c r="Q219" t="s">
        <v>1319</v>
      </c>
      <c r="R219" t="s">
        <v>1320</v>
      </c>
      <c r="S219" t="s">
        <v>4804</v>
      </c>
      <c r="T219" t="s">
        <v>1321</v>
      </c>
      <c r="U219" t="s">
        <v>1322</v>
      </c>
      <c r="V219" t="s">
        <v>1323</v>
      </c>
      <c r="W219" t="s">
        <v>38</v>
      </c>
      <c r="X219" t="s">
        <v>39</v>
      </c>
      <c r="Y219" t="s">
        <v>168</v>
      </c>
      <c r="Z219" t="s">
        <v>705</v>
      </c>
      <c r="AA219" t="s">
        <v>65</v>
      </c>
    </row>
    <row r="220" spans="1:27" x14ac:dyDescent="0.25">
      <c r="A220" s="1">
        <v>10124</v>
      </c>
      <c r="B220" s="1">
        <v>23</v>
      </c>
      <c r="C220" s="8">
        <v>57.73</v>
      </c>
      <c r="D220" s="1">
        <v>8</v>
      </c>
      <c r="E220" s="7">
        <v>1327.79</v>
      </c>
      <c r="F220" s="7">
        <f>sales_data_sample3[[#This Row],[SALES]]*sales_data_sample3[[#This Row],[PROFIT MARGIN]]</f>
        <v>330.48693100000003</v>
      </c>
      <c r="G220" s="14" t="str">
        <f>IF(sales_data_sample3[[#This Row],[STATUS]] &lt;&gt;"Cancelled","24,89%","0")</f>
        <v>24,89%</v>
      </c>
      <c r="H220" s="4">
        <v>37762</v>
      </c>
      <c r="I220" t="s">
        <v>28</v>
      </c>
      <c r="J220">
        <f>ROUNDUP(MONTH(sales_data_sample3[[#This Row],[ORDER DATE]])/3,0)</f>
        <v>2</v>
      </c>
      <c r="K220" t="str">
        <f>TEXT(sales_data_sample3[[#This Row],[ORDER DATE]],"[$-409]mmmm")</f>
        <v>May</v>
      </c>
      <c r="L220">
        <f>YEAR(sales_data_sample3[[#This Row],[ORDER DATE]])</f>
        <v>2003</v>
      </c>
      <c r="M220" t="s">
        <v>278</v>
      </c>
      <c r="N220">
        <v>71</v>
      </c>
      <c r="O220" t="s">
        <v>2698</v>
      </c>
      <c r="P220" t="s">
        <v>1318</v>
      </c>
      <c r="Q220" t="s">
        <v>1319</v>
      </c>
      <c r="R220" t="s">
        <v>1320</v>
      </c>
      <c r="S220" t="s">
        <v>4804</v>
      </c>
      <c r="T220" t="s">
        <v>1321</v>
      </c>
      <c r="U220" t="s">
        <v>1322</v>
      </c>
      <c r="V220" t="s">
        <v>1323</v>
      </c>
      <c r="W220" t="s">
        <v>38</v>
      </c>
      <c r="X220" t="s">
        <v>39</v>
      </c>
      <c r="Y220" t="s">
        <v>168</v>
      </c>
      <c r="Z220" t="s">
        <v>705</v>
      </c>
      <c r="AA220" t="s">
        <v>42</v>
      </c>
    </row>
    <row r="221" spans="1:27" x14ac:dyDescent="0.25">
      <c r="A221" s="1">
        <v>10124</v>
      </c>
      <c r="B221" s="1">
        <v>22</v>
      </c>
      <c r="C221" s="8">
        <v>77.900000000000006</v>
      </c>
      <c r="D221" s="1">
        <v>12</v>
      </c>
      <c r="E221" s="7">
        <v>1713.8</v>
      </c>
      <c r="F221" s="7">
        <f>sales_data_sample3[[#This Row],[SALES]]*sales_data_sample3[[#This Row],[PROFIT MARGIN]]</f>
        <v>426.56482</v>
      </c>
      <c r="G221" s="14" t="str">
        <f>IF(sales_data_sample3[[#This Row],[STATUS]] &lt;&gt;"Cancelled","24,89%","0")</f>
        <v>24,89%</v>
      </c>
      <c r="H221" s="4">
        <v>37762</v>
      </c>
      <c r="I221" t="s">
        <v>28</v>
      </c>
      <c r="J221">
        <f>ROUNDUP(MONTH(sales_data_sample3[[#This Row],[ORDER DATE]])/3,0)</f>
        <v>2</v>
      </c>
      <c r="K221" t="str">
        <f>TEXT(sales_data_sample3[[#This Row],[ORDER DATE]],"[$-409]mmmm")</f>
        <v>May</v>
      </c>
      <c r="L221">
        <f>YEAR(sales_data_sample3[[#This Row],[ORDER DATE]])</f>
        <v>2003</v>
      </c>
      <c r="M221" t="s">
        <v>278</v>
      </c>
      <c r="N221">
        <v>73</v>
      </c>
      <c r="O221" t="s">
        <v>2735</v>
      </c>
      <c r="P221" t="s">
        <v>1318</v>
      </c>
      <c r="Q221" t="s">
        <v>1319</v>
      </c>
      <c r="R221" t="s">
        <v>1320</v>
      </c>
      <c r="S221" t="s">
        <v>4804</v>
      </c>
      <c r="T221" t="s">
        <v>1321</v>
      </c>
      <c r="U221" t="s">
        <v>1322</v>
      </c>
      <c r="V221" t="s">
        <v>1323</v>
      </c>
      <c r="W221" t="s">
        <v>38</v>
      </c>
      <c r="X221" t="s">
        <v>39</v>
      </c>
      <c r="Y221" t="s">
        <v>168</v>
      </c>
      <c r="Z221" t="s">
        <v>705</v>
      </c>
      <c r="AA221" t="s">
        <v>42</v>
      </c>
    </row>
    <row r="222" spans="1:27" x14ac:dyDescent="0.25">
      <c r="A222" s="1">
        <v>10124</v>
      </c>
      <c r="B222" s="1">
        <v>45</v>
      </c>
      <c r="C222" s="8">
        <v>37.840000000000003</v>
      </c>
      <c r="D222" s="1">
        <v>2</v>
      </c>
      <c r="E222" s="7">
        <v>1702.8</v>
      </c>
      <c r="F222" s="7">
        <f>sales_data_sample3[[#This Row],[SALES]]*sales_data_sample3[[#This Row],[PROFIT MARGIN]]</f>
        <v>125.83691999999999</v>
      </c>
      <c r="G222" s="14" t="str">
        <f>IF(sales_data_sample3[[#This Row],[STATUS]] &lt;&gt;"Cancelled","7,39%","0")</f>
        <v>7,39%</v>
      </c>
      <c r="H222" s="4">
        <v>37762</v>
      </c>
      <c r="I222" t="s">
        <v>28</v>
      </c>
      <c r="J222">
        <f>ROUNDUP(MONTH(sales_data_sample3[[#This Row],[ORDER DATE]])/3,0)</f>
        <v>2</v>
      </c>
      <c r="K222" t="str">
        <f>TEXT(sales_data_sample3[[#This Row],[ORDER DATE]],"[$-409]mmmm")</f>
        <v>May</v>
      </c>
      <c r="L222">
        <f>YEAR(sales_data_sample3[[#This Row],[ORDER DATE]])</f>
        <v>2003</v>
      </c>
      <c r="M222" t="s">
        <v>1354</v>
      </c>
      <c r="N222">
        <v>33</v>
      </c>
      <c r="O222" t="s">
        <v>2922</v>
      </c>
      <c r="P222" t="s">
        <v>1318</v>
      </c>
      <c r="Q222" t="s">
        <v>1319</v>
      </c>
      <c r="R222" t="s">
        <v>1320</v>
      </c>
      <c r="S222" t="s">
        <v>4804</v>
      </c>
      <c r="T222" t="s">
        <v>1321</v>
      </c>
      <c r="U222" t="s">
        <v>1322</v>
      </c>
      <c r="V222" t="s">
        <v>1323</v>
      </c>
      <c r="W222" t="s">
        <v>38</v>
      </c>
      <c r="X222" t="s">
        <v>39</v>
      </c>
      <c r="Y222" t="s">
        <v>168</v>
      </c>
      <c r="Z222" t="s">
        <v>705</v>
      </c>
      <c r="AA222" t="s">
        <v>42</v>
      </c>
    </row>
    <row r="223" spans="1:27" x14ac:dyDescent="0.25">
      <c r="A223" s="1">
        <v>10124</v>
      </c>
      <c r="B223" s="1">
        <v>22</v>
      </c>
      <c r="C223" s="8">
        <v>45.25</v>
      </c>
      <c r="D223" s="1">
        <v>1</v>
      </c>
      <c r="E223" s="7">
        <v>995.5</v>
      </c>
      <c r="F223" s="7">
        <f>sales_data_sample3[[#This Row],[SALES]]*sales_data_sample3[[#This Row],[PROFIT MARGIN]]</f>
        <v>73.567449999999994</v>
      </c>
      <c r="G223" s="14" t="str">
        <f>IF(sales_data_sample3[[#This Row],[STATUS]] &lt;&gt;"Cancelled","7,39%","0")</f>
        <v>7,39%</v>
      </c>
      <c r="H223" s="4">
        <v>37762</v>
      </c>
      <c r="I223" t="s">
        <v>28</v>
      </c>
      <c r="J223">
        <f>ROUNDUP(MONTH(sales_data_sample3[[#This Row],[ORDER DATE]])/3,0)</f>
        <v>2</v>
      </c>
      <c r="K223" t="str">
        <f>TEXT(sales_data_sample3[[#This Row],[ORDER DATE]],"[$-409]mmmm")</f>
        <v>May</v>
      </c>
      <c r="L223">
        <f>YEAR(sales_data_sample3[[#This Row],[ORDER DATE]])</f>
        <v>2003</v>
      </c>
      <c r="M223" t="s">
        <v>1354</v>
      </c>
      <c r="N223">
        <v>44</v>
      </c>
      <c r="O223" t="s">
        <v>3035</v>
      </c>
      <c r="P223" t="s">
        <v>1318</v>
      </c>
      <c r="Q223" t="s">
        <v>1319</v>
      </c>
      <c r="R223" t="s">
        <v>1320</v>
      </c>
      <c r="S223" t="s">
        <v>4804</v>
      </c>
      <c r="T223" t="s">
        <v>1321</v>
      </c>
      <c r="U223" t="s">
        <v>1322</v>
      </c>
      <c r="V223" t="s">
        <v>1323</v>
      </c>
      <c r="W223" t="s">
        <v>38</v>
      </c>
      <c r="X223" t="s">
        <v>39</v>
      </c>
      <c r="Y223" t="s">
        <v>168</v>
      </c>
      <c r="Z223" t="s">
        <v>705</v>
      </c>
      <c r="AA223" t="s">
        <v>42</v>
      </c>
    </row>
    <row r="224" spans="1:27" x14ac:dyDescent="0.25">
      <c r="A224" s="1">
        <v>10124</v>
      </c>
      <c r="B224" s="1">
        <v>32</v>
      </c>
      <c r="C224" s="8">
        <v>72.7</v>
      </c>
      <c r="D224" s="1">
        <v>10</v>
      </c>
      <c r="E224" s="7">
        <v>2326.4</v>
      </c>
      <c r="F224" s="7">
        <f>sales_data_sample3[[#This Row],[SALES]]*sales_data_sample3[[#This Row],[PROFIT MARGIN]]</f>
        <v>579.04096000000004</v>
      </c>
      <c r="G224" s="14" t="str">
        <f>IF(sales_data_sample3[[#This Row],[STATUS]] &lt;&gt;"Cancelled","24,89%","0")</f>
        <v>24,89%</v>
      </c>
      <c r="H224" s="4">
        <v>37762</v>
      </c>
      <c r="I224" t="s">
        <v>28</v>
      </c>
      <c r="J224">
        <f>ROUNDUP(MONTH(sales_data_sample3[[#This Row],[ORDER DATE]])/3,0)</f>
        <v>2</v>
      </c>
      <c r="K224" t="str">
        <f>TEXT(sales_data_sample3[[#This Row],[ORDER DATE]],"[$-409]mmmm")</f>
        <v>May</v>
      </c>
      <c r="L224">
        <f>YEAR(sales_data_sample3[[#This Row],[ORDER DATE]])</f>
        <v>2003</v>
      </c>
      <c r="M224" t="s">
        <v>278</v>
      </c>
      <c r="N224">
        <v>90</v>
      </c>
      <c r="O224" t="s">
        <v>3151</v>
      </c>
      <c r="P224" t="s">
        <v>1318</v>
      </c>
      <c r="Q224" t="s">
        <v>1319</v>
      </c>
      <c r="R224" t="s">
        <v>1320</v>
      </c>
      <c r="S224" t="s">
        <v>4804</v>
      </c>
      <c r="T224" t="s">
        <v>1321</v>
      </c>
      <c r="U224" t="s">
        <v>1322</v>
      </c>
      <c r="V224" t="s">
        <v>1323</v>
      </c>
      <c r="W224" t="s">
        <v>38</v>
      </c>
      <c r="X224" t="s">
        <v>39</v>
      </c>
      <c r="Y224" t="s">
        <v>168</v>
      </c>
      <c r="Z224" t="s">
        <v>705</v>
      </c>
      <c r="AA224" t="s">
        <v>42</v>
      </c>
    </row>
    <row r="225" spans="1:27" x14ac:dyDescent="0.25">
      <c r="A225" s="1">
        <v>10124</v>
      </c>
      <c r="B225" s="1">
        <v>25</v>
      </c>
      <c r="C225" s="8">
        <v>93.95</v>
      </c>
      <c r="D225" s="1">
        <v>9</v>
      </c>
      <c r="E225" s="7">
        <v>2348.75</v>
      </c>
      <c r="F225" s="7">
        <f>sales_data_sample3[[#This Row],[SALES]]*sales_data_sample3[[#This Row],[PROFIT MARGIN]]</f>
        <v>584.60387500000002</v>
      </c>
      <c r="G225" s="14" t="str">
        <f>IF(sales_data_sample3[[#This Row],[STATUS]] &lt;&gt;"Cancelled","24,89%","0")</f>
        <v>24,89%</v>
      </c>
      <c r="H225" s="4">
        <v>37762</v>
      </c>
      <c r="I225" t="s">
        <v>28</v>
      </c>
      <c r="J225">
        <f>ROUNDUP(MONTH(sales_data_sample3[[#This Row],[ORDER DATE]])/3,0)</f>
        <v>2</v>
      </c>
      <c r="K225" t="str">
        <f>TEXT(sales_data_sample3[[#This Row],[ORDER DATE]],"[$-409]mmmm")</f>
        <v>May</v>
      </c>
      <c r="L225">
        <f>YEAR(sales_data_sample3[[#This Row],[ORDER DATE]])</f>
        <v>2003</v>
      </c>
      <c r="M225" t="s">
        <v>278</v>
      </c>
      <c r="N225">
        <v>117</v>
      </c>
      <c r="O225" t="s">
        <v>3275</v>
      </c>
      <c r="P225" t="s">
        <v>1318</v>
      </c>
      <c r="Q225" t="s">
        <v>1319</v>
      </c>
      <c r="R225" t="s">
        <v>1320</v>
      </c>
      <c r="S225" t="s">
        <v>4804</v>
      </c>
      <c r="T225" t="s">
        <v>1321</v>
      </c>
      <c r="U225" t="s">
        <v>1322</v>
      </c>
      <c r="V225" t="s">
        <v>1323</v>
      </c>
      <c r="W225" t="s">
        <v>38</v>
      </c>
      <c r="X225" t="s">
        <v>39</v>
      </c>
      <c r="Y225" t="s">
        <v>168</v>
      </c>
      <c r="Z225" t="s">
        <v>705</v>
      </c>
      <c r="AA225" t="s">
        <v>42</v>
      </c>
    </row>
    <row r="226" spans="1:27" x14ac:dyDescent="0.25">
      <c r="A226" s="1">
        <v>10124</v>
      </c>
      <c r="B226" s="1">
        <v>49</v>
      </c>
      <c r="C226" s="8">
        <v>83.04</v>
      </c>
      <c r="D226" s="1">
        <v>11</v>
      </c>
      <c r="E226" s="7">
        <v>4068.96</v>
      </c>
      <c r="F226" s="7">
        <f>sales_data_sample3[[#This Row],[SALES]]*sales_data_sample3[[#This Row],[PROFIT MARGIN]]</f>
        <v>1012.7641440000001</v>
      </c>
      <c r="G226" s="14" t="str">
        <f>IF(sales_data_sample3[[#This Row],[STATUS]] &lt;&gt;"Cancelled","24,89%","0")</f>
        <v>24,89%</v>
      </c>
      <c r="H226" s="4">
        <v>37762</v>
      </c>
      <c r="I226" t="s">
        <v>28</v>
      </c>
      <c r="J226">
        <f>ROUNDUP(MONTH(sales_data_sample3[[#This Row],[ORDER DATE]])/3,0)</f>
        <v>2</v>
      </c>
      <c r="K226" t="str">
        <f>TEXT(sales_data_sample3[[#This Row],[ORDER DATE]],"[$-409]mmmm")</f>
        <v>May</v>
      </c>
      <c r="L226">
        <f>YEAR(sales_data_sample3[[#This Row],[ORDER DATE]])</f>
        <v>2003</v>
      </c>
      <c r="M226" t="s">
        <v>278</v>
      </c>
      <c r="N226">
        <v>85</v>
      </c>
      <c r="O226" t="s">
        <v>3391</v>
      </c>
      <c r="P226" t="s">
        <v>1318</v>
      </c>
      <c r="Q226" t="s">
        <v>1319</v>
      </c>
      <c r="R226" t="s">
        <v>1320</v>
      </c>
      <c r="S226" t="s">
        <v>4804</v>
      </c>
      <c r="T226" t="s">
        <v>1321</v>
      </c>
      <c r="U226" t="s">
        <v>1322</v>
      </c>
      <c r="V226" t="s">
        <v>1323</v>
      </c>
      <c r="W226" t="s">
        <v>38</v>
      </c>
      <c r="X226" t="s">
        <v>39</v>
      </c>
      <c r="Y226" t="s">
        <v>168</v>
      </c>
      <c r="Z226" t="s">
        <v>705</v>
      </c>
      <c r="AA226" t="s">
        <v>65</v>
      </c>
    </row>
    <row r="227" spans="1:27" x14ac:dyDescent="0.25">
      <c r="A227" s="1">
        <v>10124</v>
      </c>
      <c r="B227" s="1">
        <v>43</v>
      </c>
      <c r="C227" s="8">
        <v>100</v>
      </c>
      <c r="D227" s="1">
        <v>13</v>
      </c>
      <c r="E227" s="7">
        <v>5203</v>
      </c>
      <c r="F227" s="7">
        <f>sales_data_sample3[[#This Row],[SALES]]*sales_data_sample3[[#This Row],[PROFIT MARGIN]]</f>
        <v>1295.0267000000001</v>
      </c>
      <c r="G227" s="14" t="str">
        <f>IF(sales_data_sample3[[#This Row],[STATUS]] &lt;&gt;"Cancelled","24,89%","0")</f>
        <v>24,89%</v>
      </c>
      <c r="H227" s="4">
        <v>37762</v>
      </c>
      <c r="I227" t="s">
        <v>28</v>
      </c>
      <c r="J227">
        <f>ROUNDUP(MONTH(sales_data_sample3[[#This Row],[ORDER DATE]])/3,0)</f>
        <v>2</v>
      </c>
      <c r="K227" t="str">
        <f>TEXT(sales_data_sample3[[#This Row],[ORDER DATE]],"[$-409]mmmm")</f>
        <v>May</v>
      </c>
      <c r="L227">
        <f>YEAR(sales_data_sample3[[#This Row],[ORDER DATE]])</f>
        <v>2003</v>
      </c>
      <c r="M227" t="s">
        <v>278</v>
      </c>
      <c r="N227">
        <v>107</v>
      </c>
      <c r="O227" t="s">
        <v>3508</v>
      </c>
      <c r="P227" t="s">
        <v>1318</v>
      </c>
      <c r="Q227" t="s">
        <v>1319</v>
      </c>
      <c r="R227" t="s">
        <v>1320</v>
      </c>
      <c r="S227" t="s">
        <v>4804</v>
      </c>
      <c r="T227" t="s">
        <v>1321</v>
      </c>
      <c r="U227" t="s">
        <v>1322</v>
      </c>
      <c r="V227" t="s">
        <v>1323</v>
      </c>
      <c r="W227" t="s">
        <v>38</v>
      </c>
      <c r="X227" t="s">
        <v>39</v>
      </c>
      <c r="Y227" t="s">
        <v>168</v>
      </c>
      <c r="Z227" t="s">
        <v>705</v>
      </c>
      <c r="AA227" t="s">
        <v>65</v>
      </c>
    </row>
    <row r="228" spans="1:27" x14ac:dyDescent="0.25">
      <c r="A228" s="1">
        <v>10124</v>
      </c>
      <c r="B228" s="1">
        <v>46</v>
      </c>
      <c r="C228" s="8">
        <v>33.229999999999997</v>
      </c>
      <c r="D228" s="1">
        <v>4</v>
      </c>
      <c r="E228" s="7">
        <v>1528.58</v>
      </c>
      <c r="F228" s="7">
        <f>sales_data_sample3[[#This Row],[SALES]]*sales_data_sample3[[#This Row],[PROFIT MARGIN]]</f>
        <v>112.96206199999999</v>
      </c>
      <c r="G228" s="14" t="str">
        <f>IF(sales_data_sample3[[#This Row],[STATUS]] &lt;&gt;"Cancelled","7,39%","0")</f>
        <v>7,39%</v>
      </c>
      <c r="H228" s="4">
        <v>37762</v>
      </c>
      <c r="I228" t="s">
        <v>28</v>
      </c>
      <c r="J228">
        <f>ROUNDUP(MONTH(sales_data_sample3[[#This Row],[ORDER DATE]])/3,0)</f>
        <v>2</v>
      </c>
      <c r="K228" t="str">
        <f>TEXT(sales_data_sample3[[#This Row],[ORDER DATE]],"[$-409]mmmm")</f>
        <v>May</v>
      </c>
      <c r="L228">
        <f>YEAR(sales_data_sample3[[#This Row],[ORDER DATE]])</f>
        <v>2003</v>
      </c>
      <c r="M228" t="s">
        <v>1354</v>
      </c>
      <c r="N228">
        <v>41</v>
      </c>
      <c r="O228" t="s">
        <v>3664</v>
      </c>
      <c r="P228" t="s">
        <v>1318</v>
      </c>
      <c r="Q228" t="s">
        <v>1319</v>
      </c>
      <c r="R228" t="s">
        <v>1320</v>
      </c>
      <c r="S228" t="s">
        <v>4804</v>
      </c>
      <c r="T228" t="s">
        <v>1321</v>
      </c>
      <c r="U228" t="s">
        <v>1322</v>
      </c>
      <c r="V228" t="s">
        <v>1323</v>
      </c>
      <c r="W228" t="s">
        <v>38</v>
      </c>
      <c r="X228" t="s">
        <v>39</v>
      </c>
      <c r="Y228" t="s">
        <v>168</v>
      </c>
      <c r="Z228" t="s">
        <v>705</v>
      </c>
      <c r="AA228" t="s">
        <v>42</v>
      </c>
    </row>
    <row r="229" spans="1:27" x14ac:dyDescent="0.25">
      <c r="A229" s="1">
        <v>10125</v>
      </c>
      <c r="B229" s="1">
        <v>32</v>
      </c>
      <c r="C229" s="8">
        <v>100</v>
      </c>
      <c r="D229" s="1">
        <v>1</v>
      </c>
      <c r="E229" s="7">
        <v>3254.72</v>
      </c>
      <c r="F229" s="7">
        <f>sales_data_sample3[[#This Row],[SALES]]*sales_data_sample3[[#This Row],[PROFIT MARGIN]]</f>
        <v>240.52380799999997</v>
      </c>
      <c r="G229" s="14" t="str">
        <f>IF(sales_data_sample3[[#This Row],[STATUS]] &lt;&gt;"Cancelled","7,39%","0")</f>
        <v>7,39%</v>
      </c>
      <c r="H229" s="4">
        <v>37762</v>
      </c>
      <c r="I229" t="s">
        <v>28</v>
      </c>
      <c r="J229">
        <f>ROUNDUP(MONTH(sales_data_sample3[[#This Row],[ORDER DATE]])/3,0)</f>
        <v>2</v>
      </c>
      <c r="K229" t="str">
        <f>TEXT(sales_data_sample3[[#This Row],[ORDER DATE]],"[$-409]mmmm")</f>
        <v>May</v>
      </c>
      <c r="L229">
        <f>YEAR(sales_data_sample3[[#This Row],[ORDER DATE]])</f>
        <v>2003</v>
      </c>
      <c r="M229" t="s">
        <v>1354</v>
      </c>
      <c r="N229">
        <v>102</v>
      </c>
      <c r="O229" t="s">
        <v>1355</v>
      </c>
      <c r="P229" t="s">
        <v>132</v>
      </c>
      <c r="Q229" t="s">
        <v>133</v>
      </c>
      <c r="R229" t="s">
        <v>134</v>
      </c>
      <c r="S229" t="s">
        <v>135</v>
      </c>
      <c r="T229" t="s">
        <v>136</v>
      </c>
      <c r="U229" t="s">
        <v>137</v>
      </c>
      <c r="V229" t="s">
        <v>138</v>
      </c>
      <c r="W229" t="s">
        <v>139</v>
      </c>
      <c r="X229" t="s">
        <v>140</v>
      </c>
      <c r="Y229" t="s">
        <v>141</v>
      </c>
      <c r="Z229" t="s">
        <v>142</v>
      </c>
      <c r="AA229" t="s">
        <v>65</v>
      </c>
    </row>
    <row r="230" spans="1:27" x14ac:dyDescent="0.25">
      <c r="A230" s="1">
        <v>10125</v>
      </c>
      <c r="B230" s="1">
        <v>34</v>
      </c>
      <c r="C230" s="8">
        <v>100</v>
      </c>
      <c r="D230" s="1">
        <v>2</v>
      </c>
      <c r="E230" s="7">
        <v>6483.46</v>
      </c>
      <c r="F230" s="7">
        <f>sales_data_sample3[[#This Row],[SALES]]*sales_data_sample3[[#This Row],[PROFIT MARGIN]]</f>
        <v>479.12769399999996</v>
      </c>
      <c r="G230" s="14" t="str">
        <f>IF(sales_data_sample3[[#This Row],[STATUS]] &lt;&gt;"Cancelled","7,39%","0")</f>
        <v>7,39%</v>
      </c>
      <c r="H230" s="4">
        <v>37762</v>
      </c>
      <c r="I230" t="s">
        <v>28</v>
      </c>
      <c r="J230">
        <f>ROUNDUP(MONTH(sales_data_sample3[[#This Row],[ORDER DATE]])/3,0)</f>
        <v>2</v>
      </c>
      <c r="K230" t="str">
        <f>TEXT(sales_data_sample3[[#This Row],[ORDER DATE]],"[$-409]mmmm")</f>
        <v>May</v>
      </c>
      <c r="L230">
        <f>YEAR(sales_data_sample3[[#This Row],[ORDER DATE]])</f>
        <v>2003</v>
      </c>
      <c r="M230" t="s">
        <v>1354</v>
      </c>
      <c r="N230">
        <v>168</v>
      </c>
      <c r="O230" t="s">
        <v>1928</v>
      </c>
      <c r="P230" t="s">
        <v>132</v>
      </c>
      <c r="Q230" t="s">
        <v>133</v>
      </c>
      <c r="R230" t="s">
        <v>134</v>
      </c>
      <c r="S230" t="s">
        <v>135</v>
      </c>
      <c r="T230" t="s">
        <v>136</v>
      </c>
      <c r="U230" t="s">
        <v>137</v>
      </c>
      <c r="V230" t="s">
        <v>138</v>
      </c>
      <c r="W230" t="s">
        <v>139</v>
      </c>
      <c r="X230" t="s">
        <v>140</v>
      </c>
      <c r="Y230" t="s">
        <v>141</v>
      </c>
      <c r="Z230" t="s">
        <v>142</v>
      </c>
      <c r="AA230" t="s">
        <v>65</v>
      </c>
    </row>
    <row r="231" spans="1:27" x14ac:dyDescent="0.25">
      <c r="A231" s="1">
        <v>10126</v>
      </c>
      <c r="B231" s="1">
        <v>38</v>
      </c>
      <c r="C231" s="8">
        <v>100</v>
      </c>
      <c r="D231" s="1">
        <v>11</v>
      </c>
      <c r="E231" s="7">
        <v>7329.06</v>
      </c>
      <c r="F231" s="7">
        <f>sales_data_sample3[[#This Row],[SALES]]*sales_data_sample3[[#This Row],[PROFIT MARGIN]]</f>
        <v>1824.2030340000001</v>
      </c>
      <c r="G231" s="14" t="str">
        <f>IF(sales_data_sample3[[#This Row],[STATUS]] &lt;&gt;"Cancelled","24,89%","0")</f>
        <v>24,89%</v>
      </c>
      <c r="H231" s="4">
        <v>37769</v>
      </c>
      <c r="I231" t="s">
        <v>28</v>
      </c>
      <c r="J231">
        <f>ROUNDUP(MONTH(sales_data_sample3[[#This Row],[ORDER DATE]])/3,0)</f>
        <v>2</v>
      </c>
      <c r="K231" t="str">
        <f>TEXT(sales_data_sample3[[#This Row],[ORDER DATE]],"[$-409]mmmm")</f>
        <v>May</v>
      </c>
      <c r="L231">
        <f>YEAR(sales_data_sample3[[#This Row],[ORDER DATE]])</f>
        <v>2003</v>
      </c>
      <c r="M231" t="s">
        <v>278</v>
      </c>
      <c r="N231">
        <v>214</v>
      </c>
      <c r="O231" t="s">
        <v>279</v>
      </c>
      <c r="P231" t="s">
        <v>292</v>
      </c>
      <c r="Q231" t="s">
        <v>293</v>
      </c>
      <c r="R231" t="s">
        <v>294</v>
      </c>
      <c r="S231" t="s">
        <v>4804</v>
      </c>
      <c r="T231" t="s">
        <v>271</v>
      </c>
      <c r="U231" t="s">
        <v>4804</v>
      </c>
      <c r="V231" t="s">
        <v>295</v>
      </c>
      <c r="W231" t="s">
        <v>273</v>
      </c>
      <c r="X231" t="s">
        <v>52</v>
      </c>
      <c r="Y231" t="s">
        <v>296</v>
      </c>
      <c r="Z231" t="s">
        <v>297</v>
      </c>
      <c r="AA231" t="s">
        <v>229</v>
      </c>
    </row>
    <row r="232" spans="1:27" x14ac:dyDescent="0.25">
      <c r="A232" s="1">
        <v>10126</v>
      </c>
      <c r="B232" s="1">
        <v>22</v>
      </c>
      <c r="C232" s="8">
        <v>100</v>
      </c>
      <c r="D232" s="1">
        <v>4</v>
      </c>
      <c r="E232" s="7">
        <v>3347.74</v>
      </c>
      <c r="F232" s="7">
        <f>sales_data_sample3[[#This Row],[SALES]]*sales_data_sample3[[#This Row],[PROFIT MARGIN]]</f>
        <v>833.25248599999998</v>
      </c>
      <c r="G232" s="14" t="str">
        <f>IF(sales_data_sample3[[#This Row],[STATUS]] &lt;&gt;"Cancelled","24,89%","0")</f>
        <v>24,89%</v>
      </c>
      <c r="H232" s="4">
        <v>37769</v>
      </c>
      <c r="I232" t="s">
        <v>28</v>
      </c>
      <c r="J232">
        <f>ROUNDUP(MONTH(sales_data_sample3[[#This Row],[ORDER DATE]])/3,0)</f>
        <v>2</v>
      </c>
      <c r="K232" t="str">
        <f>TEXT(sales_data_sample3[[#This Row],[ORDER DATE]],"[$-409]mmmm")</f>
        <v>May</v>
      </c>
      <c r="L232">
        <f>YEAR(sales_data_sample3[[#This Row],[ORDER DATE]])</f>
        <v>2003</v>
      </c>
      <c r="M232" t="s">
        <v>278</v>
      </c>
      <c r="N232">
        <v>147</v>
      </c>
      <c r="O232" t="s">
        <v>710</v>
      </c>
      <c r="P232" t="s">
        <v>292</v>
      </c>
      <c r="Q232" t="s">
        <v>293</v>
      </c>
      <c r="R232" t="s">
        <v>294</v>
      </c>
      <c r="S232" t="s">
        <v>4804</v>
      </c>
      <c r="T232" t="s">
        <v>271</v>
      </c>
      <c r="U232" t="s">
        <v>4804</v>
      </c>
      <c r="V232" t="s">
        <v>295</v>
      </c>
      <c r="W232" t="s">
        <v>273</v>
      </c>
      <c r="X232" t="s">
        <v>52</v>
      </c>
      <c r="Y232" t="s">
        <v>296</v>
      </c>
      <c r="Z232" t="s">
        <v>297</v>
      </c>
      <c r="AA232" t="s">
        <v>65</v>
      </c>
    </row>
    <row r="233" spans="1:27" x14ac:dyDescent="0.25">
      <c r="A233" s="1">
        <v>10126</v>
      </c>
      <c r="B233" s="1">
        <v>21</v>
      </c>
      <c r="C233" s="8">
        <v>100</v>
      </c>
      <c r="D233" s="1">
        <v>8</v>
      </c>
      <c r="E233" s="7">
        <v>2439.5700000000002</v>
      </c>
      <c r="F233" s="7">
        <f>sales_data_sample3[[#This Row],[SALES]]*sales_data_sample3[[#This Row],[PROFIT MARGIN]]</f>
        <v>111.00043500000001</v>
      </c>
      <c r="G233" s="14" t="str">
        <f>IF(sales_data_sample3[[#This Row],[STATUS]] &lt;&gt;"Cancelled","4,55%","0")</f>
        <v>4,55%</v>
      </c>
      <c r="H233" s="4">
        <v>37769</v>
      </c>
      <c r="I233" t="s">
        <v>28</v>
      </c>
      <c r="J233">
        <f>ROUNDUP(MONTH(sales_data_sample3[[#This Row],[ORDER DATE]])/3,0)</f>
        <v>2</v>
      </c>
      <c r="K233" t="str">
        <f>TEXT(sales_data_sample3[[#This Row],[ORDER DATE]],"[$-409]mmmm")</f>
        <v>May</v>
      </c>
      <c r="L233">
        <f>YEAR(sales_data_sample3[[#This Row],[ORDER DATE]])</f>
        <v>2003</v>
      </c>
      <c r="M233" t="s">
        <v>957</v>
      </c>
      <c r="N233">
        <v>136</v>
      </c>
      <c r="O233" t="s">
        <v>958</v>
      </c>
      <c r="P233" t="s">
        <v>292</v>
      </c>
      <c r="Q233" t="s">
        <v>293</v>
      </c>
      <c r="R233" t="s">
        <v>294</v>
      </c>
      <c r="S233" t="s">
        <v>4804</v>
      </c>
      <c r="T233" t="s">
        <v>271</v>
      </c>
      <c r="U233" t="s">
        <v>4804</v>
      </c>
      <c r="V233" t="s">
        <v>295</v>
      </c>
      <c r="W233" t="s">
        <v>273</v>
      </c>
      <c r="X233" t="s">
        <v>52</v>
      </c>
      <c r="Y233" t="s">
        <v>296</v>
      </c>
      <c r="Z233" t="s">
        <v>297</v>
      </c>
      <c r="AA233" t="s">
        <v>42</v>
      </c>
    </row>
    <row r="234" spans="1:27" x14ac:dyDescent="0.25">
      <c r="A234" s="1">
        <v>10126</v>
      </c>
      <c r="B234" s="1">
        <v>38</v>
      </c>
      <c r="C234" s="8">
        <v>100</v>
      </c>
      <c r="D234" s="1">
        <v>10</v>
      </c>
      <c r="E234" s="7">
        <v>3857</v>
      </c>
      <c r="F234" s="7">
        <f>sales_data_sample3[[#This Row],[SALES]]*sales_data_sample3[[#This Row],[PROFIT MARGIN]]</f>
        <v>175.49349999999998</v>
      </c>
      <c r="G234" s="14" t="str">
        <f>IF(sales_data_sample3[[#This Row],[STATUS]] &lt;&gt;"Cancelled","4,55%","0")</f>
        <v>4,55%</v>
      </c>
      <c r="H234" s="4">
        <v>37769</v>
      </c>
      <c r="I234" t="s">
        <v>28</v>
      </c>
      <c r="J234">
        <f>ROUNDUP(MONTH(sales_data_sample3[[#This Row],[ORDER DATE]])/3,0)</f>
        <v>2</v>
      </c>
      <c r="K234" t="str">
        <f>TEXT(sales_data_sample3[[#This Row],[ORDER DATE]],"[$-409]mmmm")</f>
        <v>May</v>
      </c>
      <c r="L234">
        <f>YEAR(sales_data_sample3[[#This Row],[ORDER DATE]])</f>
        <v>2003</v>
      </c>
      <c r="M234" t="s">
        <v>957</v>
      </c>
      <c r="N234">
        <v>116</v>
      </c>
      <c r="O234" t="s">
        <v>1264</v>
      </c>
      <c r="P234" t="s">
        <v>292</v>
      </c>
      <c r="Q234" t="s">
        <v>293</v>
      </c>
      <c r="R234" t="s">
        <v>294</v>
      </c>
      <c r="S234" t="s">
        <v>4804</v>
      </c>
      <c r="T234" t="s">
        <v>271</v>
      </c>
      <c r="U234" t="s">
        <v>4804</v>
      </c>
      <c r="V234" t="s">
        <v>295</v>
      </c>
      <c r="W234" t="s">
        <v>273</v>
      </c>
      <c r="X234" t="s">
        <v>52</v>
      </c>
      <c r="Y234" t="s">
        <v>296</v>
      </c>
      <c r="Z234" t="s">
        <v>297</v>
      </c>
      <c r="AA234" t="s">
        <v>65</v>
      </c>
    </row>
    <row r="235" spans="1:27" x14ac:dyDescent="0.25">
      <c r="A235" s="1">
        <v>10126</v>
      </c>
      <c r="B235" s="1">
        <v>42</v>
      </c>
      <c r="C235" s="8">
        <v>54.99</v>
      </c>
      <c r="D235" s="1">
        <v>17</v>
      </c>
      <c r="E235" s="7">
        <v>2309.58</v>
      </c>
      <c r="F235" s="7">
        <f>sales_data_sample3[[#This Row],[SALES]]*sales_data_sample3[[#This Row],[PROFIT MARGIN]]</f>
        <v>170.67796199999998</v>
      </c>
      <c r="G235" s="14" t="str">
        <f>IF(sales_data_sample3[[#This Row],[STATUS]] &lt;&gt;"Cancelled","7,39%","0")</f>
        <v>7,39%</v>
      </c>
      <c r="H235" s="4">
        <v>37769</v>
      </c>
      <c r="I235" t="s">
        <v>28</v>
      </c>
      <c r="J235">
        <f>ROUNDUP(MONTH(sales_data_sample3[[#This Row],[ORDER DATE]])/3,0)</f>
        <v>2</v>
      </c>
      <c r="K235" t="str">
        <f>TEXT(sales_data_sample3[[#This Row],[ORDER DATE]],"[$-409]mmmm")</f>
        <v>May</v>
      </c>
      <c r="L235">
        <f>YEAR(sales_data_sample3[[#This Row],[ORDER DATE]])</f>
        <v>2003</v>
      </c>
      <c r="M235" t="s">
        <v>1354</v>
      </c>
      <c r="N235">
        <v>53</v>
      </c>
      <c r="O235" t="s">
        <v>1419</v>
      </c>
      <c r="P235" t="s">
        <v>292</v>
      </c>
      <c r="Q235" t="s">
        <v>293</v>
      </c>
      <c r="R235" t="s">
        <v>294</v>
      </c>
      <c r="S235" t="s">
        <v>4804</v>
      </c>
      <c r="T235" t="s">
        <v>271</v>
      </c>
      <c r="U235" t="s">
        <v>4804</v>
      </c>
      <c r="V235" t="s">
        <v>295</v>
      </c>
      <c r="W235" t="s">
        <v>273</v>
      </c>
      <c r="X235" t="s">
        <v>52</v>
      </c>
      <c r="Y235" t="s">
        <v>296</v>
      </c>
      <c r="Z235" t="s">
        <v>297</v>
      </c>
      <c r="AA235" t="s">
        <v>42</v>
      </c>
    </row>
    <row r="236" spans="1:27" x14ac:dyDescent="0.25">
      <c r="A236" s="1">
        <v>10126</v>
      </c>
      <c r="B236" s="1">
        <v>43</v>
      </c>
      <c r="C236" s="8">
        <v>65.02</v>
      </c>
      <c r="D236" s="1">
        <v>2</v>
      </c>
      <c r="E236" s="7">
        <v>2795.86</v>
      </c>
      <c r="F236" s="7">
        <f>sales_data_sample3[[#This Row],[SALES]]*sales_data_sample3[[#This Row],[PROFIT MARGIN]]</f>
        <v>127.21163</v>
      </c>
      <c r="G236" s="14" t="str">
        <f>IF(sales_data_sample3[[#This Row],[STATUS]] &lt;&gt;"Cancelled","4,55%","0")</f>
        <v>4,55%</v>
      </c>
      <c r="H236" s="4">
        <v>37769</v>
      </c>
      <c r="I236" t="s">
        <v>28</v>
      </c>
      <c r="J236">
        <f>ROUNDUP(MONTH(sales_data_sample3[[#This Row],[ORDER DATE]])/3,0)</f>
        <v>2</v>
      </c>
      <c r="K236" t="str">
        <f>TEXT(sales_data_sample3[[#This Row],[ORDER DATE]],"[$-409]mmmm")</f>
        <v>May</v>
      </c>
      <c r="L236">
        <f>YEAR(sales_data_sample3[[#This Row],[ORDER DATE]])</f>
        <v>2003</v>
      </c>
      <c r="M236" t="s">
        <v>957</v>
      </c>
      <c r="N236">
        <v>60</v>
      </c>
      <c r="O236" t="s">
        <v>1799</v>
      </c>
      <c r="P236" t="s">
        <v>292</v>
      </c>
      <c r="Q236" t="s">
        <v>293</v>
      </c>
      <c r="R236" t="s">
        <v>294</v>
      </c>
      <c r="S236" t="s">
        <v>4804</v>
      </c>
      <c r="T236" t="s">
        <v>271</v>
      </c>
      <c r="U236" t="s">
        <v>4804</v>
      </c>
      <c r="V236" t="s">
        <v>295</v>
      </c>
      <c r="W236" t="s">
        <v>273</v>
      </c>
      <c r="X236" t="s">
        <v>52</v>
      </c>
      <c r="Y236" t="s">
        <v>296</v>
      </c>
      <c r="Z236" t="s">
        <v>297</v>
      </c>
      <c r="AA236" t="s">
        <v>42</v>
      </c>
    </row>
    <row r="237" spans="1:27" x14ac:dyDescent="0.25">
      <c r="A237" s="1">
        <v>10126</v>
      </c>
      <c r="B237" s="1">
        <v>31</v>
      </c>
      <c r="C237" s="8">
        <v>90.17</v>
      </c>
      <c r="D237" s="1">
        <v>12</v>
      </c>
      <c r="E237" s="7">
        <v>2795.27</v>
      </c>
      <c r="F237" s="7">
        <f>sales_data_sample3[[#This Row],[SALES]]*sales_data_sample3[[#This Row],[PROFIT MARGIN]]</f>
        <v>206.57045299999999</v>
      </c>
      <c r="G237" s="14" t="str">
        <f>IF(sales_data_sample3[[#This Row],[STATUS]] &lt;&gt;"Cancelled","7,39%","0")</f>
        <v>7,39%</v>
      </c>
      <c r="H237" s="4">
        <v>37769</v>
      </c>
      <c r="I237" t="s">
        <v>28</v>
      </c>
      <c r="J237">
        <f>ROUNDUP(MONTH(sales_data_sample3[[#This Row],[ORDER DATE]])/3,0)</f>
        <v>2</v>
      </c>
      <c r="K237" t="str">
        <f>TEXT(sales_data_sample3[[#This Row],[ORDER DATE]],"[$-409]mmmm")</f>
        <v>May</v>
      </c>
      <c r="L237">
        <f>YEAR(sales_data_sample3[[#This Row],[ORDER DATE]])</f>
        <v>2003</v>
      </c>
      <c r="M237" t="s">
        <v>1354</v>
      </c>
      <c r="N237">
        <v>101</v>
      </c>
      <c r="O237" t="s">
        <v>1989</v>
      </c>
      <c r="P237" t="s">
        <v>292</v>
      </c>
      <c r="Q237" t="s">
        <v>293</v>
      </c>
      <c r="R237" t="s">
        <v>294</v>
      </c>
      <c r="S237" t="s">
        <v>4804</v>
      </c>
      <c r="T237" t="s">
        <v>271</v>
      </c>
      <c r="U237" t="s">
        <v>4804</v>
      </c>
      <c r="V237" t="s">
        <v>295</v>
      </c>
      <c r="W237" t="s">
        <v>273</v>
      </c>
      <c r="X237" t="s">
        <v>52</v>
      </c>
      <c r="Y237" t="s">
        <v>296</v>
      </c>
      <c r="Z237" t="s">
        <v>297</v>
      </c>
      <c r="AA237" t="s">
        <v>42</v>
      </c>
    </row>
    <row r="238" spans="1:27" x14ac:dyDescent="0.25">
      <c r="A238" s="1">
        <v>10126</v>
      </c>
      <c r="B238" s="1">
        <v>46</v>
      </c>
      <c r="C238" s="8">
        <v>73.7</v>
      </c>
      <c r="D238" s="1">
        <v>14</v>
      </c>
      <c r="E238" s="7">
        <v>3390.2</v>
      </c>
      <c r="F238" s="7">
        <f>sales_data_sample3[[#This Row],[SALES]]*sales_data_sample3[[#This Row],[PROFIT MARGIN]]</f>
        <v>250.53577999999996</v>
      </c>
      <c r="G238" s="14" t="str">
        <f>IF(sales_data_sample3[[#This Row],[STATUS]] &lt;&gt;"Cancelled","7,39%","0")</f>
        <v>7,39%</v>
      </c>
      <c r="H238" s="4">
        <v>37769</v>
      </c>
      <c r="I238" t="s">
        <v>28</v>
      </c>
      <c r="J238">
        <f>ROUNDUP(MONTH(sales_data_sample3[[#This Row],[ORDER DATE]])/3,0)</f>
        <v>2</v>
      </c>
      <c r="K238" t="str">
        <f>TEXT(sales_data_sample3[[#This Row],[ORDER DATE]],"[$-409]mmmm")</f>
        <v>May</v>
      </c>
      <c r="L238">
        <f>YEAR(sales_data_sample3[[#This Row],[ORDER DATE]])</f>
        <v>2003</v>
      </c>
      <c r="M238" t="s">
        <v>1354</v>
      </c>
      <c r="N238">
        <v>62</v>
      </c>
      <c r="O238" t="s">
        <v>2025</v>
      </c>
      <c r="P238" t="s">
        <v>292</v>
      </c>
      <c r="Q238" t="s">
        <v>293</v>
      </c>
      <c r="R238" t="s">
        <v>294</v>
      </c>
      <c r="S238" t="s">
        <v>4804</v>
      </c>
      <c r="T238" t="s">
        <v>271</v>
      </c>
      <c r="U238" t="s">
        <v>4804</v>
      </c>
      <c r="V238" t="s">
        <v>295</v>
      </c>
      <c r="W238" t="s">
        <v>273</v>
      </c>
      <c r="X238" t="s">
        <v>52</v>
      </c>
      <c r="Y238" t="s">
        <v>296</v>
      </c>
      <c r="Z238" t="s">
        <v>297</v>
      </c>
      <c r="AA238" t="s">
        <v>65</v>
      </c>
    </row>
    <row r="239" spans="1:27" x14ac:dyDescent="0.25">
      <c r="A239" s="1">
        <v>10126</v>
      </c>
      <c r="B239" s="1">
        <v>30</v>
      </c>
      <c r="C239" s="8">
        <v>97.39</v>
      </c>
      <c r="D239" s="1">
        <v>13</v>
      </c>
      <c r="E239" s="7">
        <v>2921.7</v>
      </c>
      <c r="F239" s="7">
        <f>sales_data_sample3[[#This Row],[SALES]]*sales_data_sample3[[#This Row],[PROFIT MARGIN]]</f>
        <v>215.91362999999996</v>
      </c>
      <c r="G239" s="14" t="str">
        <f>IF(sales_data_sample3[[#This Row],[STATUS]] &lt;&gt;"Cancelled","7,39%","0")</f>
        <v>7,39%</v>
      </c>
      <c r="H239" s="4">
        <v>37769</v>
      </c>
      <c r="I239" t="s">
        <v>28</v>
      </c>
      <c r="J239">
        <f>ROUNDUP(MONTH(sales_data_sample3[[#This Row],[ORDER DATE]])/3,0)</f>
        <v>2</v>
      </c>
      <c r="K239" t="str">
        <f>TEXT(sales_data_sample3[[#This Row],[ORDER DATE]],"[$-409]mmmm")</f>
        <v>May</v>
      </c>
      <c r="L239">
        <f>YEAR(sales_data_sample3[[#This Row],[ORDER DATE]])</f>
        <v>2003</v>
      </c>
      <c r="M239" t="s">
        <v>1354</v>
      </c>
      <c r="N239">
        <v>104</v>
      </c>
      <c r="O239" t="s">
        <v>2122</v>
      </c>
      <c r="P239" t="s">
        <v>292</v>
      </c>
      <c r="Q239" t="s">
        <v>293</v>
      </c>
      <c r="R239" t="s">
        <v>294</v>
      </c>
      <c r="S239" t="s">
        <v>4804</v>
      </c>
      <c r="T239" t="s">
        <v>271</v>
      </c>
      <c r="U239" t="s">
        <v>4804</v>
      </c>
      <c r="V239" t="s">
        <v>295</v>
      </c>
      <c r="W239" t="s">
        <v>273</v>
      </c>
      <c r="X239" t="s">
        <v>52</v>
      </c>
      <c r="Y239" t="s">
        <v>296</v>
      </c>
      <c r="Z239" t="s">
        <v>297</v>
      </c>
      <c r="AA239" t="s">
        <v>42</v>
      </c>
    </row>
    <row r="240" spans="1:27" x14ac:dyDescent="0.25">
      <c r="A240" s="1">
        <v>10126</v>
      </c>
      <c r="B240" s="1">
        <v>38</v>
      </c>
      <c r="C240" s="8">
        <v>82.34</v>
      </c>
      <c r="D240" s="1">
        <v>16</v>
      </c>
      <c r="E240" s="7">
        <v>3128.92</v>
      </c>
      <c r="F240" s="7">
        <f>sales_data_sample3[[#This Row],[SALES]]*sales_data_sample3[[#This Row],[PROFIT MARGIN]]</f>
        <v>231.22718799999998</v>
      </c>
      <c r="G240" s="14" t="str">
        <f>IF(sales_data_sample3[[#This Row],[STATUS]] &lt;&gt;"Cancelled","7,39%","0")</f>
        <v>7,39%</v>
      </c>
      <c r="H240" s="4">
        <v>37769</v>
      </c>
      <c r="I240" t="s">
        <v>28</v>
      </c>
      <c r="J240">
        <f>ROUNDUP(MONTH(sales_data_sample3[[#This Row],[ORDER DATE]])/3,0)</f>
        <v>2</v>
      </c>
      <c r="K240" t="str">
        <f>TEXT(sales_data_sample3[[#This Row],[ORDER DATE]],"[$-409]mmmm")</f>
        <v>May</v>
      </c>
      <c r="L240">
        <f>YEAR(sales_data_sample3[[#This Row],[ORDER DATE]])</f>
        <v>2003</v>
      </c>
      <c r="M240" t="s">
        <v>1354</v>
      </c>
      <c r="N240">
        <v>99</v>
      </c>
      <c r="O240" t="s">
        <v>2325</v>
      </c>
      <c r="P240" t="s">
        <v>292</v>
      </c>
      <c r="Q240" t="s">
        <v>293</v>
      </c>
      <c r="R240" t="s">
        <v>294</v>
      </c>
      <c r="S240" t="s">
        <v>4804</v>
      </c>
      <c r="T240" t="s">
        <v>271</v>
      </c>
      <c r="U240" t="s">
        <v>4804</v>
      </c>
      <c r="V240" t="s">
        <v>295</v>
      </c>
      <c r="W240" t="s">
        <v>273</v>
      </c>
      <c r="X240" t="s">
        <v>52</v>
      </c>
      <c r="Y240" t="s">
        <v>296</v>
      </c>
      <c r="Z240" t="s">
        <v>297</v>
      </c>
      <c r="AA240" t="s">
        <v>65</v>
      </c>
    </row>
    <row r="241" spans="1:27" x14ac:dyDescent="0.25">
      <c r="A241" s="1">
        <v>10126</v>
      </c>
      <c r="B241" s="1">
        <v>50</v>
      </c>
      <c r="C241" s="8">
        <v>100</v>
      </c>
      <c r="D241" s="1">
        <v>5</v>
      </c>
      <c r="E241" s="7">
        <v>7083</v>
      </c>
      <c r="F241" s="7">
        <f>sales_data_sample3[[#This Row],[SALES]]*sales_data_sample3[[#This Row],[PROFIT MARGIN]]</f>
        <v>322.2765</v>
      </c>
      <c r="G241" s="14" t="str">
        <f>IF(sales_data_sample3[[#This Row],[STATUS]] &lt;&gt;"Cancelled","4,55%","0")</f>
        <v>4,55%</v>
      </c>
      <c r="H241" s="4">
        <v>37769</v>
      </c>
      <c r="I241" t="s">
        <v>28</v>
      </c>
      <c r="J241">
        <f>ROUNDUP(MONTH(sales_data_sample3[[#This Row],[ORDER DATE]])/3,0)</f>
        <v>2</v>
      </c>
      <c r="K241" t="str">
        <f>TEXT(sales_data_sample3[[#This Row],[ORDER DATE]],"[$-409]mmmm")</f>
        <v>May</v>
      </c>
      <c r="L241">
        <f>YEAR(sales_data_sample3[[#This Row],[ORDER DATE]])</f>
        <v>2003</v>
      </c>
      <c r="M241" t="s">
        <v>957</v>
      </c>
      <c r="N241">
        <v>121</v>
      </c>
      <c r="O241" t="s">
        <v>2604</v>
      </c>
      <c r="P241" t="s">
        <v>292</v>
      </c>
      <c r="Q241" t="s">
        <v>293</v>
      </c>
      <c r="R241" t="s">
        <v>294</v>
      </c>
      <c r="S241" t="s">
        <v>4804</v>
      </c>
      <c r="T241" t="s">
        <v>271</v>
      </c>
      <c r="U241" t="s">
        <v>4804</v>
      </c>
      <c r="V241" t="s">
        <v>295</v>
      </c>
      <c r="W241" t="s">
        <v>273</v>
      </c>
      <c r="X241" t="s">
        <v>52</v>
      </c>
      <c r="Y241" t="s">
        <v>296</v>
      </c>
      <c r="Z241" t="s">
        <v>297</v>
      </c>
      <c r="AA241" t="s">
        <v>229</v>
      </c>
    </row>
    <row r="242" spans="1:27" x14ac:dyDescent="0.25">
      <c r="A242" s="1">
        <v>10126</v>
      </c>
      <c r="B242" s="1">
        <v>43</v>
      </c>
      <c r="C242" s="8">
        <v>53.83</v>
      </c>
      <c r="D242" s="1">
        <v>9</v>
      </c>
      <c r="E242" s="7">
        <v>2314.69</v>
      </c>
      <c r="F242" s="7">
        <f>sales_data_sample3[[#This Row],[SALES]]*sales_data_sample3[[#This Row],[PROFIT MARGIN]]</f>
        <v>171.05559099999999</v>
      </c>
      <c r="G242" s="14" t="str">
        <f>IF(sales_data_sample3[[#This Row],[STATUS]] &lt;&gt;"Cancelled","7,39%","0")</f>
        <v>7,39%</v>
      </c>
      <c r="H242" s="4">
        <v>37769</v>
      </c>
      <c r="I242" t="s">
        <v>28</v>
      </c>
      <c r="J242">
        <f>ROUNDUP(MONTH(sales_data_sample3[[#This Row],[ORDER DATE]])/3,0)</f>
        <v>2</v>
      </c>
      <c r="K242" t="str">
        <f>TEXT(sales_data_sample3[[#This Row],[ORDER DATE]],"[$-409]mmmm")</f>
        <v>May</v>
      </c>
      <c r="L242">
        <f>YEAR(sales_data_sample3[[#This Row],[ORDER DATE]])</f>
        <v>2003</v>
      </c>
      <c r="M242" t="s">
        <v>1354</v>
      </c>
      <c r="N242">
        <v>50</v>
      </c>
      <c r="O242" t="s">
        <v>2635</v>
      </c>
      <c r="P242" t="s">
        <v>292</v>
      </c>
      <c r="Q242" t="s">
        <v>293</v>
      </c>
      <c r="R242" t="s">
        <v>294</v>
      </c>
      <c r="S242" t="s">
        <v>4804</v>
      </c>
      <c r="T242" t="s">
        <v>271</v>
      </c>
      <c r="U242" t="s">
        <v>4804</v>
      </c>
      <c r="V242" t="s">
        <v>295</v>
      </c>
      <c r="W242" t="s">
        <v>273</v>
      </c>
      <c r="X242" t="s">
        <v>52</v>
      </c>
      <c r="Y242" t="s">
        <v>296</v>
      </c>
      <c r="Z242" t="s">
        <v>297</v>
      </c>
      <c r="AA242" t="s">
        <v>42</v>
      </c>
    </row>
    <row r="243" spans="1:27" x14ac:dyDescent="0.25">
      <c r="A243" s="1">
        <v>10126</v>
      </c>
      <c r="B243" s="1">
        <v>27</v>
      </c>
      <c r="C243" s="8">
        <v>100</v>
      </c>
      <c r="D243" s="1">
        <v>1</v>
      </c>
      <c r="E243" s="7">
        <v>3415.77</v>
      </c>
      <c r="F243" s="7">
        <f>sales_data_sample3[[#This Row],[SALES]]*sales_data_sample3[[#This Row],[PROFIT MARGIN]]</f>
        <v>155.41753499999999</v>
      </c>
      <c r="G243" s="14" t="str">
        <f>IF(sales_data_sample3[[#This Row],[STATUS]] &lt;&gt;"Cancelled","4,55%","0")</f>
        <v>4,55%</v>
      </c>
      <c r="H243" s="4">
        <v>37769</v>
      </c>
      <c r="I243" t="s">
        <v>28</v>
      </c>
      <c r="J243">
        <f>ROUNDUP(MONTH(sales_data_sample3[[#This Row],[ORDER DATE]])/3,0)</f>
        <v>2</v>
      </c>
      <c r="K243" t="str">
        <f>TEXT(sales_data_sample3[[#This Row],[ORDER DATE]],"[$-409]mmmm")</f>
        <v>May</v>
      </c>
      <c r="L243">
        <f>YEAR(sales_data_sample3[[#This Row],[ORDER DATE]])</f>
        <v>2003</v>
      </c>
      <c r="M243" t="s">
        <v>957</v>
      </c>
      <c r="N243">
        <v>127</v>
      </c>
      <c r="O243" t="s">
        <v>3076</v>
      </c>
      <c r="P243" t="s">
        <v>292</v>
      </c>
      <c r="Q243" t="s">
        <v>293</v>
      </c>
      <c r="R243" t="s">
        <v>294</v>
      </c>
      <c r="S243" t="s">
        <v>4804</v>
      </c>
      <c r="T243" t="s">
        <v>271</v>
      </c>
      <c r="U243" t="s">
        <v>4804</v>
      </c>
      <c r="V243" t="s">
        <v>295</v>
      </c>
      <c r="W243" t="s">
        <v>273</v>
      </c>
      <c r="X243" t="s">
        <v>52</v>
      </c>
      <c r="Y243" t="s">
        <v>296</v>
      </c>
      <c r="Z243" t="s">
        <v>297</v>
      </c>
      <c r="AA243" t="s">
        <v>65</v>
      </c>
    </row>
    <row r="244" spans="1:27" x14ac:dyDescent="0.25">
      <c r="A244" s="1">
        <v>10126</v>
      </c>
      <c r="B244" s="1">
        <v>34</v>
      </c>
      <c r="C244" s="8">
        <v>100</v>
      </c>
      <c r="D244" s="1">
        <v>15</v>
      </c>
      <c r="E244" s="7">
        <v>3576.12</v>
      </c>
      <c r="F244" s="7">
        <f>sales_data_sample3[[#This Row],[SALES]]*sales_data_sample3[[#This Row],[PROFIT MARGIN]]</f>
        <v>264.27526799999998</v>
      </c>
      <c r="G244" s="14" t="str">
        <f>IF(sales_data_sample3[[#This Row],[STATUS]] &lt;&gt;"Cancelled","7,39%","0")</f>
        <v>7,39%</v>
      </c>
      <c r="H244" s="4">
        <v>37769</v>
      </c>
      <c r="I244" t="s">
        <v>28</v>
      </c>
      <c r="J244">
        <f>ROUNDUP(MONTH(sales_data_sample3[[#This Row],[ORDER DATE]])/3,0)</f>
        <v>2</v>
      </c>
      <c r="K244" t="str">
        <f>TEXT(sales_data_sample3[[#This Row],[ORDER DATE]],"[$-409]mmmm")</f>
        <v>May</v>
      </c>
      <c r="L244">
        <f>YEAR(sales_data_sample3[[#This Row],[ORDER DATE]])</f>
        <v>2003</v>
      </c>
      <c r="M244" t="s">
        <v>1354</v>
      </c>
      <c r="N244">
        <v>97</v>
      </c>
      <c r="O244" t="s">
        <v>3732</v>
      </c>
      <c r="P244" t="s">
        <v>292</v>
      </c>
      <c r="Q244" t="s">
        <v>293</v>
      </c>
      <c r="R244" t="s">
        <v>294</v>
      </c>
      <c r="S244" t="s">
        <v>4804</v>
      </c>
      <c r="T244" t="s">
        <v>271</v>
      </c>
      <c r="U244" t="s">
        <v>4804</v>
      </c>
      <c r="V244" t="s">
        <v>295</v>
      </c>
      <c r="W244" t="s">
        <v>273</v>
      </c>
      <c r="X244" t="s">
        <v>52</v>
      </c>
      <c r="Y244" t="s">
        <v>296</v>
      </c>
      <c r="Z244" t="s">
        <v>297</v>
      </c>
      <c r="AA244" t="s">
        <v>65</v>
      </c>
    </row>
    <row r="245" spans="1:27" x14ac:dyDescent="0.25">
      <c r="A245" s="1">
        <v>10126</v>
      </c>
      <c r="B245" s="1">
        <v>43</v>
      </c>
      <c r="C245" s="8">
        <v>96.31</v>
      </c>
      <c r="D245" s="1">
        <v>3</v>
      </c>
      <c r="E245" s="7">
        <v>4141.33</v>
      </c>
      <c r="F245" s="7">
        <f>sales_data_sample3[[#This Row],[SALES]]*sales_data_sample3[[#This Row],[PROFIT MARGIN]]</f>
        <v>188.43051499999999</v>
      </c>
      <c r="G245" s="14" t="str">
        <f>IF(sales_data_sample3[[#This Row],[STATUS]] &lt;&gt;"Cancelled","4,55%","0")</f>
        <v>4,55%</v>
      </c>
      <c r="H245" s="4">
        <v>37769</v>
      </c>
      <c r="I245" t="s">
        <v>28</v>
      </c>
      <c r="J245">
        <f>ROUNDUP(MONTH(sales_data_sample3[[#This Row],[ORDER DATE]])/3,0)</f>
        <v>2</v>
      </c>
      <c r="K245" t="str">
        <f>TEXT(sales_data_sample3[[#This Row],[ORDER DATE]],"[$-409]mmmm")</f>
        <v>May</v>
      </c>
      <c r="L245">
        <f>YEAR(sales_data_sample3[[#This Row],[ORDER DATE]])</f>
        <v>2003</v>
      </c>
      <c r="M245" t="s">
        <v>957</v>
      </c>
      <c r="N245">
        <v>96</v>
      </c>
      <c r="O245" t="s">
        <v>3839</v>
      </c>
      <c r="P245" t="s">
        <v>292</v>
      </c>
      <c r="Q245" t="s">
        <v>293</v>
      </c>
      <c r="R245" t="s">
        <v>294</v>
      </c>
      <c r="S245" t="s">
        <v>4804</v>
      </c>
      <c r="T245" t="s">
        <v>271</v>
      </c>
      <c r="U245" t="s">
        <v>4804</v>
      </c>
      <c r="V245" t="s">
        <v>295</v>
      </c>
      <c r="W245" t="s">
        <v>273</v>
      </c>
      <c r="X245" t="s">
        <v>52</v>
      </c>
      <c r="Y245" t="s">
        <v>296</v>
      </c>
      <c r="Z245" t="s">
        <v>297</v>
      </c>
      <c r="AA245" t="s">
        <v>65</v>
      </c>
    </row>
    <row r="246" spans="1:27" x14ac:dyDescent="0.25">
      <c r="A246" s="1">
        <v>10126</v>
      </c>
      <c r="B246" s="1">
        <v>26</v>
      </c>
      <c r="C246" s="8">
        <v>62.7</v>
      </c>
      <c r="D246" s="1">
        <v>7</v>
      </c>
      <c r="E246" s="7">
        <v>1630.2</v>
      </c>
      <c r="F246" s="7">
        <f>sales_data_sample3[[#This Row],[SALES]]*sales_data_sample3[[#This Row],[PROFIT MARGIN]]</f>
        <v>74.174099999999996</v>
      </c>
      <c r="G246" s="14" t="str">
        <f>IF(sales_data_sample3[[#This Row],[STATUS]] &lt;&gt;"Cancelled","4,55%","0")</f>
        <v>4,55%</v>
      </c>
      <c r="H246" s="4">
        <v>37769</v>
      </c>
      <c r="I246" t="s">
        <v>28</v>
      </c>
      <c r="J246">
        <f>ROUNDUP(MONTH(sales_data_sample3[[#This Row],[ORDER DATE]])/3,0)</f>
        <v>2</v>
      </c>
      <c r="K246" t="str">
        <f>TEXT(sales_data_sample3[[#This Row],[ORDER DATE]],"[$-409]mmmm")</f>
        <v>May</v>
      </c>
      <c r="L246">
        <f>YEAR(sales_data_sample3[[#This Row],[ORDER DATE]])</f>
        <v>2003</v>
      </c>
      <c r="M246" t="s">
        <v>957</v>
      </c>
      <c r="N246">
        <v>64</v>
      </c>
      <c r="O246" t="s">
        <v>4029</v>
      </c>
      <c r="P246" t="s">
        <v>292</v>
      </c>
      <c r="Q246" t="s">
        <v>293</v>
      </c>
      <c r="R246" t="s">
        <v>294</v>
      </c>
      <c r="S246" t="s">
        <v>4804</v>
      </c>
      <c r="T246" t="s">
        <v>271</v>
      </c>
      <c r="U246" t="s">
        <v>4804</v>
      </c>
      <c r="V246" t="s">
        <v>295</v>
      </c>
      <c r="W246" t="s">
        <v>273</v>
      </c>
      <c r="X246" t="s">
        <v>52</v>
      </c>
      <c r="Y246" t="s">
        <v>296</v>
      </c>
      <c r="Z246" t="s">
        <v>297</v>
      </c>
      <c r="AA246" t="s">
        <v>42</v>
      </c>
    </row>
    <row r="247" spans="1:27" x14ac:dyDescent="0.25">
      <c r="A247" s="1">
        <v>10126</v>
      </c>
      <c r="B247" s="1">
        <v>45</v>
      </c>
      <c r="C247" s="8">
        <v>100</v>
      </c>
      <c r="D247" s="1">
        <v>6</v>
      </c>
      <c r="E247" s="7">
        <v>4597.2</v>
      </c>
      <c r="F247" s="7">
        <f>sales_data_sample3[[#This Row],[SALES]]*sales_data_sample3[[#This Row],[PROFIT MARGIN]]</f>
        <v>1144.24308</v>
      </c>
      <c r="G247" s="14" t="str">
        <f>IF(sales_data_sample3[[#This Row],[STATUS]] &lt;&gt;"Cancelled","24,89%","0")</f>
        <v>24,89%</v>
      </c>
      <c r="H247" s="4">
        <v>37769</v>
      </c>
      <c r="I247" t="s">
        <v>28</v>
      </c>
      <c r="J247">
        <f>ROUNDUP(MONTH(sales_data_sample3[[#This Row],[ORDER DATE]])/3,0)</f>
        <v>2</v>
      </c>
      <c r="K247" t="str">
        <f>TEXT(sales_data_sample3[[#This Row],[ORDER DATE]],"[$-409]mmmm")</f>
        <v>May</v>
      </c>
      <c r="L247">
        <f>YEAR(sales_data_sample3[[#This Row],[ORDER DATE]])</f>
        <v>2003</v>
      </c>
      <c r="M247" t="s">
        <v>278</v>
      </c>
      <c r="N247">
        <v>101</v>
      </c>
      <c r="O247" t="s">
        <v>4506</v>
      </c>
      <c r="P247" t="s">
        <v>292</v>
      </c>
      <c r="Q247" t="s">
        <v>293</v>
      </c>
      <c r="R247" t="s">
        <v>294</v>
      </c>
      <c r="S247" t="s">
        <v>4804</v>
      </c>
      <c r="T247" t="s">
        <v>271</v>
      </c>
      <c r="U247" t="s">
        <v>4804</v>
      </c>
      <c r="V247" t="s">
        <v>295</v>
      </c>
      <c r="W247" t="s">
        <v>273</v>
      </c>
      <c r="X247" t="s">
        <v>52</v>
      </c>
      <c r="Y247" t="s">
        <v>296</v>
      </c>
      <c r="Z247" t="s">
        <v>297</v>
      </c>
      <c r="AA247" t="s">
        <v>65</v>
      </c>
    </row>
    <row r="248" spans="1:27" x14ac:dyDescent="0.25">
      <c r="A248" s="1">
        <v>10127</v>
      </c>
      <c r="B248" s="1">
        <v>46</v>
      </c>
      <c r="C248" s="8">
        <v>100</v>
      </c>
      <c r="D248" s="1">
        <v>2</v>
      </c>
      <c r="E248" s="7">
        <v>11279.2</v>
      </c>
      <c r="F248" s="7">
        <f>sales_data_sample3[[#This Row],[SALES]]*sales_data_sample3[[#This Row],[PROFIT MARGIN]]</f>
        <v>2807.3928800000003</v>
      </c>
      <c r="G248" s="14" t="str">
        <f>IF(sales_data_sample3[[#This Row],[STATUS]] &lt;&gt;"Cancelled","24,89%","0")</f>
        <v>24,89%</v>
      </c>
      <c r="H248" s="4">
        <v>37775</v>
      </c>
      <c r="I248" t="s">
        <v>28</v>
      </c>
      <c r="J248">
        <f>ROUNDUP(MONTH(sales_data_sample3[[#This Row],[ORDER DATE]])/3,0)</f>
        <v>2</v>
      </c>
      <c r="K248" t="str">
        <f>TEXT(sales_data_sample3[[#This Row],[ORDER DATE]],"[$-409]mmmm")</f>
        <v>June</v>
      </c>
      <c r="L248">
        <f>YEAR(sales_data_sample3[[#This Row],[ORDER DATE]])</f>
        <v>2003</v>
      </c>
      <c r="M248" t="s">
        <v>278</v>
      </c>
      <c r="N248">
        <v>207</v>
      </c>
      <c r="O248" t="s">
        <v>880</v>
      </c>
      <c r="P248" t="s">
        <v>885</v>
      </c>
      <c r="Q248" t="s">
        <v>886</v>
      </c>
      <c r="R248" t="s">
        <v>887</v>
      </c>
      <c r="S248" t="s">
        <v>888</v>
      </c>
      <c r="T248" t="s">
        <v>35</v>
      </c>
      <c r="U248" t="s">
        <v>36</v>
      </c>
      <c r="V248" t="s">
        <v>37</v>
      </c>
      <c r="W248" t="s">
        <v>38</v>
      </c>
      <c r="X248" t="s">
        <v>39</v>
      </c>
      <c r="Y248" t="s">
        <v>75</v>
      </c>
      <c r="Z248" t="s">
        <v>889</v>
      </c>
      <c r="AA248" t="s">
        <v>229</v>
      </c>
    </row>
    <row r="249" spans="1:27" x14ac:dyDescent="0.25">
      <c r="A249" s="1">
        <v>10127</v>
      </c>
      <c r="B249" s="1">
        <v>46</v>
      </c>
      <c r="C249" s="8">
        <v>100</v>
      </c>
      <c r="D249" s="1">
        <v>3</v>
      </c>
      <c r="E249" s="7">
        <v>7366.44</v>
      </c>
      <c r="F249" s="7">
        <f>sales_data_sample3[[#This Row],[SALES]]*sales_data_sample3[[#This Row],[PROFIT MARGIN]]</f>
        <v>1833.506916</v>
      </c>
      <c r="G249" s="14" t="str">
        <f>IF(sales_data_sample3[[#This Row],[STATUS]] &lt;&gt;"Cancelled","24,89%","0")</f>
        <v>24,89%</v>
      </c>
      <c r="H249" s="4">
        <v>37775</v>
      </c>
      <c r="I249" t="s">
        <v>28</v>
      </c>
      <c r="J249">
        <f>ROUNDUP(MONTH(sales_data_sample3[[#This Row],[ORDER DATE]])/3,0)</f>
        <v>2</v>
      </c>
      <c r="K249" t="str">
        <f>TEXT(sales_data_sample3[[#This Row],[ORDER DATE]],"[$-409]mmmm")</f>
        <v>June</v>
      </c>
      <c r="L249">
        <f>YEAR(sales_data_sample3[[#This Row],[ORDER DATE]])</f>
        <v>2003</v>
      </c>
      <c r="M249" t="s">
        <v>278</v>
      </c>
      <c r="N249">
        <v>151</v>
      </c>
      <c r="O249" t="s">
        <v>1027</v>
      </c>
      <c r="P249" t="s">
        <v>885</v>
      </c>
      <c r="Q249" t="s">
        <v>886</v>
      </c>
      <c r="R249" t="s">
        <v>887</v>
      </c>
      <c r="S249" t="s">
        <v>888</v>
      </c>
      <c r="T249" t="s">
        <v>35</v>
      </c>
      <c r="U249" t="s">
        <v>36</v>
      </c>
      <c r="V249" t="s">
        <v>37</v>
      </c>
      <c r="W249" t="s">
        <v>38</v>
      </c>
      <c r="X249" t="s">
        <v>39</v>
      </c>
      <c r="Y249" t="s">
        <v>75</v>
      </c>
      <c r="Z249" t="s">
        <v>889</v>
      </c>
      <c r="AA249" t="s">
        <v>229</v>
      </c>
    </row>
    <row r="250" spans="1:27" x14ac:dyDescent="0.25">
      <c r="A250" s="1">
        <v>10127</v>
      </c>
      <c r="B250" s="1">
        <v>42</v>
      </c>
      <c r="C250" s="8">
        <v>100</v>
      </c>
      <c r="D250" s="1">
        <v>1</v>
      </c>
      <c r="E250" s="7">
        <v>8138.76</v>
      </c>
      <c r="F250" s="7">
        <f>sales_data_sample3[[#This Row],[SALES]]*sales_data_sample3[[#This Row],[PROFIT MARGIN]]</f>
        <v>2025.7373640000001</v>
      </c>
      <c r="G250" s="14" t="str">
        <f>IF(sales_data_sample3[[#This Row],[STATUS]] &lt;&gt;"Cancelled","24,89%","0")</f>
        <v>24,89%</v>
      </c>
      <c r="H250" s="4">
        <v>37775</v>
      </c>
      <c r="I250" t="s">
        <v>28</v>
      </c>
      <c r="J250">
        <f>ROUNDUP(MONTH(sales_data_sample3[[#This Row],[ORDER DATE]])/3,0)</f>
        <v>2</v>
      </c>
      <c r="K250" t="str">
        <f>TEXT(sales_data_sample3[[#This Row],[ORDER DATE]],"[$-409]mmmm")</f>
        <v>June</v>
      </c>
      <c r="L250">
        <f>YEAR(sales_data_sample3[[#This Row],[ORDER DATE]])</f>
        <v>2003</v>
      </c>
      <c r="M250" t="s">
        <v>278</v>
      </c>
      <c r="N250">
        <v>173</v>
      </c>
      <c r="O250" t="s">
        <v>1095</v>
      </c>
      <c r="P250" t="s">
        <v>885</v>
      </c>
      <c r="Q250" t="s">
        <v>886</v>
      </c>
      <c r="R250" t="s">
        <v>887</v>
      </c>
      <c r="S250" t="s">
        <v>888</v>
      </c>
      <c r="T250" t="s">
        <v>35</v>
      </c>
      <c r="U250" t="s">
        <v>36</v>
      </c>
      <c r="V250" t="s">
        <v>37</v>
      </c>
      <c r="W250" t="s">
        <v>38</v>
      </c>
      <c r="X250" t="s">
        <v>39</v>
      </c>
      <c r="Y250" t="s">
        <v>75</v>
      </c>
      <c r="Z250" t="s">
        <v>889</v>
      </c>
      <c r="AA250" t="s">
        <v>229</v>
      </c>
    </row>
    <row r="251" spans="1:27" x14ac:dyDescent="0.25">
      <c r="A251" s="1">
        <v>10127</v>
      </c>
      <c r="B251" s="1">
        <v>24</v>
      </c>
      <c r="C251" s="8">
        <v>100</v>
      </c>
      <c r="D251" s="1">
        <v>11</v>
      </c>
      <c r="E251" s="7">
        <v>2559.6</v>
      </c>
      <c r="F251" s="7">
        <f>sales_data_sample3[[#This Row],[SALES]]*sales_data_sample3[[#This Row],[PROFIT MARGIN]]</f>
        <v>116.4618</v>
      </c>
      <c r="G251" s="14" t="str">
        <f>IF(sales_data_sample3[[#This Row],[STATUS]] &lt;&gt;"Cancelled","4,55%","0")</f>
        <v>4,55%</v>
      </c>
      <c r="H251" s="4">
        <v>37775</v>
      </c>
      <c r="I251" t="s">
        <v>28</v>
      </c>
      <c r="J251">
        <f>ROUNDUP(MONTH(sales_data_sample3[[#This Row],[ORDER DATE]])/3,0)</f>
        <v>2</v>
      </c>
      <c r="K251" t="str">
        <f>TEXT(sales_data_sample3[[#This Row],[ORDER DATE]],"[$-409]mmmm")</f>
        <v>June</v>
      </c>
      <c r="L251">
        <f>YEAR(sales_data_sample3[[#This Row],[ORDER DATE]])</f>
        <v>2003</v>
      </c>
      <c r="M251" t="s">
        <v>957</v>
      </c>
      <c r="N251">
        <v>118</v>
      </c>
      <c r="O251" t="s">
        <v>1172</v>
      </c>
      <c r="P251" t="s">
        <v>885</v>
      </c>
      <c r="Q251" t="s">
        <v>886</v>
      </c>
      <c r="R251" t="s">
        <v>887</v>
      </c>
      <c r="S251" t="s">
        <v>888</v>
      </c>
      <c r="T251" t="s">
        <v>35</v>
      </c>
      <c r="U251" t="s">
        <v>36</v>
      </c>
      <c r="V251" t="s">
        <v>37</v>
      </c>
      <c r="W251" t="s">
        <v>38</v>
      </c>
      <c r="X251" t="s">
        <v>39</v>
      </c>
      <c r="Y251" t="s">
        <v>75</v>
      </c>
      <c r="Z251" t="s">
        <v>889</v>
      </c>
      <c r="AA251" t="s">
        <v>42</v>
      </c>
    </row>
    <row r="252" spans="1:27" x14ac:dyDescent="0.25">
      <c r="A252" s="1">
        <v>10127</v>
      </c>
      <c r="B252" s="1">
        <v>45</v>
      </c>
      <c r="C252" s="8">
        <v>100</v>
      </c>
      <c r="D252" s="1">
        <v>10</v>
      </c>
      <c r="E252" s="7">
        <v>7146.9</v>
      </c>
      <c r="F252" s="7">
        <f>sales_data_sample3[[#This Row],[SALES]]*sales_data_sample3[[#This Row],[PROFIT MARGIN]]</f>
        <v>1778.8634099999999</v>
      </c>
      <c r="G252" s="14" t="str">
        <f>IF(sales_data_sample3[[#This Row],[STATUS]] &lt;&gt;"Cancelled","24,89%","0")</f>
        <v>24,89%</v>
      </c>
      <c r="H252" s="4">
        <v>37775</v>
      </c>
      <c r="I252" t="s">
        <v>28</v>
      </c>
      <c r="J252">
        <f>ROUNDUP(MONTH(sales_data_sample3[[#This Row],[ORDER DATE]])/3,0)</f>
        <v>2</v>
      </c>
      <c r="K252" t="str">
        <f>TEXT(sales_data_sample3[[#This Row],[ORDER DATE]],"[$-409]mmmm")</f>
        <v>June</v>
      </c>
      <c r="L252">
        <f>YEAR(sales_data_sample3[[#This Row],[ORDER DATE]])</f>
        <v>2003</v>
      </c>
      <c r="M252" t="s">
        <v>278</v>
      </c>
      <c r="N252">
        <v>163</v>
      </c>
      <c r="O252" t="s">
        <v>1667</v>
      </c>
      <c r="P252" t="s">
        <v>885</v>
      </c>
      <c r="Q252" t="s">
        <v>886</v>
      </c>
      <c r="R252" t="s">
        <v>887</v>
      </c>
      <c r="S252" t="s">
        <v>888</v>
      </c>
      <c r="T252" t="s">
        <v>35</v>
      </c>
      <c r="U252" t="s">
        <v>36</v>
      </c>
      <c r="V252" t="s">
        <v>37</v>
      </c>
      <c r="W252" t="s">
        <v>38</v>
      </c>
      <c r="X252" t="s">
        <v>39</v>
      </c>
      <c r="Y252" t="s">
        <v>75</v>
      </c>
      <c r="Z252" t="s">
        <v>889</v>
      </c>
      <c r="AA252" t="s">
        <v>229</v>
      </c>
    </row>
    <row r="253" spans="1:27" x14ac:dyDescent="0.25">
      <c r="A253" s="1">
        <v>10127</v>
      </c>
      <c r="B253" s="1">
        <v>45</v>
      </c>
      <c r="C253" s="8">
        <v>100</v>
      </c>
      <c r="D253" s="1">
        <v>14</v>
      </c>
      <c r="E253" s="7">
        <v>6295.95</v>
      </c>
      <c r="F253" s="7">
        <f>sales_data_sample3[[#This Row],[SALES]]*sales_data_sample3[[#This Row],[PROFIT MARGIN]]</f>
        <v>286.46572499999996</v>
      </c>
      <c r="G253" s="14" t="str">
        <f>IF(sales_data_sample3[[#This Row],[STATUS]] &lt;&gt;"Cancelled","4,55%","0")</f>
        <v>4,55%</v>
      </c>
      <c r="H253" s="4">
        <v>37775</v>
      </c>
      <c r="I253" t="s">
        <v>28</v>
      </c>
      <c r="J253">
        <f>ROUNDUP(MONTH(sales_data_sample3[[#This Row],[ORDER DATE]])/3,0)</f>
        <v>2</v>
      </c>
      <c r="K253" t="str">
        <f>TEXT(sales_data_sample3[[#This Row],[ORDER DATE]],"[$-409]mmmm")</f>
        <v>June</v>
      </c>
      <c r="L253">
        <f>YEAR(sales_data_sample3[[#This Row],[ORDER DATE]])</f>
        <v>2003</v>
      </c>
      <c r="M253" t="s">
        <v>957</v>
      </c>
      <c r="N253">
        <v>122</v>
      </c>
      <c r="O253" t="s">
        <v>1737</v>
      </c>
      <c r="P253" t="s">
        <v>885</v>
      </c>
      <c r="Q253" t="s">
        <v>886</v>
      </c>
      <c r="R253" t="s">
        <v>887</v>
      </c>
      <c r="S253" t="s">
        <v>888</v>
      </c>
      <c r="T253" t="s">
        <v>35</v>
      </c>
      <c r="U253" t="s">
        <v>36</v>
      </c>
      <c r="V253" t="s">
        <v>37</v>
      </c>
      <c r="W253" t="s">
        <v>38</v>
      </c>
      <c r="X253" t="s">
        <v>39</v>
      </c>
      <c r="Y253" t="s">
        <v>75</v>
      </c>
      <c r="Z253" t="s">
        <v>889</v>
      </c>
      <c r="AA253" t="s">
        <v>65</v>
      </c>
    </row>
    <row r="254" spans="1:27" x14ac:dyDescent="0.25">
      <c r="A254" s="1">
        <v>10127</v>
      </c>
      <c r="B254" s="1">
        <v>22</v>
      </c>
      <c r="C254" s="8">
        <v>100</v>
      </c>
      <c r="D254" s="1">
        <v>15</v>
      </c>
      <c r="E254" s="7">
        <v>3837.24</v>
      </c>
      <c r="F254" s="7">
        <f>sales_data_sample3[[#This Row],[SALES]]*sales_data_sample3[[#This Row],[PROFIT MARGIN]]</f>
        <v>955.08903599999996</v>
      </c>
      <c r="G254" s="14" t="str">
        <f>IF(sales_data_sample3[[#This Row],[STATUS]] &lt;&gt;"Cancelled","24,89%","0")</f>
        <v>24,89%</v>
      </c>
      <c r="H254" s="4">
        <v>37775</v>
      </c>
      <c r="I254" t="s">
        <v>28</v>
      </c>
      <c r="J254">
        <f>ROUNDUP(MONTH(sales_data_sample3[[#This Row],[ORDER DATE]])/3,0)</f>
        <v>2</v>
      </c>
      <c r="K254" t="str">
        <f>TEXT(sales_data_sample3[[#This Row],[ORDER DATE]],"[$-409]mmmm")</f>
        <v>June</v>
      </c>
      <c r="L254">
        <f>YEAR(sales_data_sample3[[#This Row],[ORDER DATE]])</f>
        <v>2003</v>
      </c>
      <c r="M254" t="s">
        <v>278</v>
      </c>
      <c r="N254">
        <v>169</v>
      </c>
      <c r="O254" t="s">
        <v>2190</v>
      </c>
      <c r="P254" t="s">
        <v>885</v>
      </c>
      <c r="Q254" t="s">
        <v>886</v>
      </c>
      <c r="R254" t="s">
        <v>887</v>
      </c>
      <c r="S254" t="s">
        <v>888</v>
      </c>
      <c r="T254" t="s">
        <v>35</v>
      </c>
      <c r="U254" t="s">
        <v>36</v>
      </c>
      <c r="V254" t="s">
        <v>37</v>
      </c>
      <c r="W254" t="s">
        <v>38</v>
      </c>
      <c r="X254" t="s">
        <v>39</v>
      </c>
      <c r="Y254" t="s">
        <v>75</v>
      </c>
      <c r="Z254" t="s">
        <v>889</v>
      </c>
      <c r="AA254" t="s">
        <v>65</v>
      </c>
    </row>
    <row r="255" spans="1:27" x14ac:dyDescent="0.25">
      <c r="A255" s="1">
        <v>10127</v>
      </c>
      <c r="B255" s="1">
        <v>25</v>
      </c>
      <c r="C255" s="8">
        <v>100</v>
      </c>
      <c r="D255" s="1">
        <v>5</v>
      </c>
      <c r="E255" s="7">
        <v>3447</v>
      </c>
      <c r="F255" s="7">
        <f>sales_data_sample3[[#This Row],[SALES]]*sales_data_sample3[[#This Row],[PROFIT MARGIN]]</f>
        <v>857.95830000000001</v>
      </c>
      <c r="G255" s="14" t="str">
        <f>IF(sales_data_sample3[[#This Row],[STATUS]] &lt;&gt;"Cancelled","24,89%","0")</f>
        <v>24,89%</v>
      </c>
      <c r="H255" s="4">
        <v>37775</v>
      </c>
      <c r="I255" t="s">
        <v>28</v>
      </c>
      <c r="J255">
        <f>ROUNDUP(MONTH(sales_data_sample3[[#This Row],[ORDER DATE]])/3,0)</f>
        <v>2</v>
      </c>
      <c r="K255" t="str">
        <f>TEXT(sales_data_sample3[[#This Row],[ORDER DATE]],"[$-409]mmmm")</f>
        <v>June</v>
      </c>
      <c r="L255">
        <f>YEAR(sales_data_sample3[[#This Row],[ORDER DATE]])</f>
        <v>2003</v>
      </c>
      <c r="M255" t="s">
        <v>278</v>
      </c>
      <c r="N255">
        <v>143</v>
      </c>
      <c r="O255" t="s">
        <v>2501</v>
      </c>
      <c r="P255" t="s">
        <v>885</v>
      </c>
      <c r="Q255" t="s">
        <v>886</v>
      </c>
      <c r="R255" t="s">
        <v>887</v>
      </c>
      <c r="S255" t="s">
        <v>888</v>
      </c>
      <c r="T255" t="s">
        <v>35</v>
      </c>
      <c r="U255" t="s">
        <v>36</v>
      </c>
      <c r="V255" t="s">
        <v>37</v>
      </c>
      <c r="W255" t="s">
        <v>38</v>
      </c>
      <c r="X255" t="s">
        <v>39</v>
      </c>
      <c r="Y255" t="s">
        <v>75</v>
      </c>
      <c r="Z255" t="s">
        <v>889</v>
      </c>
      <c r="AA255" t="s">
        <v>65</v>
      </c>
    </row>
    <row r="256" spans="1:27" x14ac:dyDescent="0.25">
      <c r="A256" s="1">
        <v>10127</v>
      </c>
      <c r="B256" s="1">
        <v>20</v>
      </c>
      <c r="C256" s="8">
        <v>60.69</v>
      </c>
      <c r="D256" s="1">
        <v>8</v>
      </c>
      <c r="E256" s="7">
        <v>1213.8</v>
      </c>
      <c r="F256" s="7">
        <f>sales_data_sample3[[#This Row],[SALES]]*sales_data_sample3[[#This Row],[PROFIT MARGIN]]</f>
        <v>302.11482000000001</v>
      </c>
      <c r="G256" s="14" t="str">
        <f>IF(sales_data_sample3[[#This Row],[STATUS]] &lt;&gt;"Cancelled","24,89%","0")</f>
        <v>24,89%</v>
      </c>
      <c r="H256" s="4">
        <v>37775</v>
      </c>
      <c r="I256" t="s">
        <v>28</v>
      </c>
      <c r="J256">
        <f>ROUNDUP(MONTH(sales_data_sample3[[#This Row],[ORDER DATE]])/3,0)</f>
        <v>2</v>
      </c>
      <c r="K256" t="str">
        <f>TEXT(sales_data_sample3[[#This Row],[ORDER DATE]],"[$-409]mmmm")</f>
        <v>June</v>
      </c>
      <c r="L256">
        <f>YEAR(sales_data_sample3[[#This Row],[ORDER DATE]])</f>
        <v>2003</v>
      </c>
      <c r="M256" t="s">
        <v>278</v>
      </c>
      <c r="N256">
        <v>57</v>
      </c>
      <c r="O256" t="s">
        <v>2779</v>
      </c>
      <c r="P256" t="s">
        <v>885</v>
      </c>
      <c r="Q256" t="s">
        <v>886</v>
      </c>
      <c r="R256" t="s">
        <v>887</v>
      </c>
      <c r="S256" t="s">
        <v>888</v>
      </c>
      <c r="T256" t="s">
        <v>35</v>
      </c>
      <c r="U256" t="s">
        <v>36</v>
      </c>
      <c r="V256" t="s">
        <v>37</v>
      </c>
      <c r="W256" t="s">
        <v>38</v>
      </c>
      <c r="X256" t="s">
        <v>39</v>
      </c>
      <c r="Y256" t="s">
        <v>75</v>
      </c>
      <c r="Z256" t="s">
        <v>889</v>
      </c>
      <c r="AA256" t="s">
        <v>42</v>
      </c>
    </row>
    <row r="257" spans="1:27" x14ac:dyDescent="0.25">
      <c r="A257" s="1">
        <v>10127</v>
      </c>
      <c r="B257" s="1">
        <v>39</v>
      </c>
      <c r="C257" s="8">
        <v>38.19</v>
      </c>
      <c r="D257" s="1">
        <v>12</v>
      </c>
      <c r="E257" s="7">
        <v>1489.41</v>
      </c>
      <c r="F257" s="7">
        <f>sales_data_sample3[[#This Row],[SALES]]*sales_data_sample3[[#This Row],[PROFIT MARGIN]]</f>
        <v>370.71414900000002</v>
      </c>
      <c r="G257" s="14" t="str">
        <f>IF(sales_data_sample3[[#This Row],[STATUS]] &lt;&gt;"Cancelled","24,89%","0")</f>
        <v>24,89%</v>
      </c>
      <c r="H257" s="4">
        <v>37775</v>
      </c>
      <c r="I257" t="s">
        <v>28</v>
      </c>
      <c r="J257">
        <f>ROUNDUP(MONTH(sales_data_sample3[[#This Row],[ORDER DATE]])/3,0)</f>
        <v>2</v>
      </c>
      <c r="K257" t="str">
        <f>TEXT(sales_data_sample3[[#This Row],[ORDER DATE]],"[$-409]mmmm")</f>
        <v>June</v>
      </c>
      <c r="L257">
        <f>YEAR(sales_data_sample3[[#This Row],[ORDER DATE]])</f>
        <v>2003</v>
      </c>
      <c r="M257" t="s">
        <v>278</v>
      </c>
      <c r="N257">
        <v>35</v>
      </c>
      <c r="O257" t="s">
        <v>3186</v>
      </c>
      <c r="P257" t="s">
        <v>885</v>
      </c>
      <c r="Q257" t="s">
        <v>886</v>
      </c>
      <c r="R257" t="s">
        <v>887</v>
      </c>
      <c r="S257" t="s">
        <v>888</v>
      </c>
      <c r="T257" t="s">
        <v>35</v>
      </c>
      <c r="U257" t="s">
        <v>36</v>
      </c>
      <c r="V257" t="s">
        <v>37</v>
      </c>
      <c r="W257" t="s">
        <v>38</v>
      </c>
      <c r="X257" t="s">
        <v>39</v>
      </c>
      <c r="Y257" t="s">
        <v>75</v>
      </c>
      <c r="Z257" t="s">
        <v>889</v>
      </c>
      <c r="AA257" t="s">
        <v>42</v>
      </c>
    </row>
    <row r="258" spans="1:27" x14ac:dyDescent="0.25">
      <c r="A258" s="1">
        <v>10127</v>
      </c>
      <c r="B258" s="1">
        <v>20</v>
      </c>
      <c r="C258" s="8">
        <v>96.99</v>
      </c>
      <c r="D258" s="1">
        <v>7</v>
      </c>
      <c r="E258" s="7">
        <v>1939.8</v>
      </c>
      <c r="F258" s="7">
        <f>sales_data_sample3[[#This Row],[SALES]]*sales_data_sample3[[#This Row],[PROFIT MARGIN]]</f>
        <v>482.81621999999999</v>
      </c>
      <c r="G258" s="14" t="str">
        <f>IF(sales_data_sample3[[#This Row],[STATUS]] &lt;&gt;"Cancelled","24,89%","0")</f>
        <v>24,89%</v>
      </c>
      <c r="H258" s="4">
        <v>37775</v>
      </c>
      <c r="I258" t="s">
        <v>28</v>
      </c>
      <c r="J258">
        <f>ROUNDUP(MONTH(sales_data_sample3[[#This Row],[ORDER DATE]])/3,0)</f>
        <v>2</v>
      </c>
      <c r="K258" t="str">
        <f>TEXT(sales_data_sample3[[#This Row],[ORDER DATE]],"[$-409]mmmm")</f>
        <v>June</v>
      </c>
      <c r="L258">
        <f>YEAR(sales_data_sample3[[#This Row],[ORDER DATE]])</f>
        <v>2003</v>
      </c>
      <c r="M258" t="s">
        <v>278</v>
      </c>
      <c r="N258">
        <v>118</v>
      </c>
      <c r="O258" t="s">
        <v>3701</v>
      </c>
      <c r="P258" t="s">
        <v>885</v>
      </c>
      <c r="Q258" t="s">
        <v>886</v>
      </c>
      <c r="R258" t="s">
        <v>887</v>
      </c>
      <c r="S258" t="s">
        <v>888</v>
      </c>
      <c r="T258" t="s">
        <v>35</v>
      </c>
      <c r="U258" t="s">
        <v>36</v>
      </c>
      <c r="V258" t="s">
        <v>37</v>
      </c>
      <c r="W258" t="s">
        <v>38</v>
      </c>
      <c r="X258" t="s">
        <v>39</v>
      </c>
      <c r="Y258" t="s">
        <v>75</v>
      </c>
      <c r="Z258" t="s">
        <v>889</v>
      </c>
      <c r="AA258" t="s">
        <v>42</v>
      </c>
    </row>
    <row r="259" spans="1:27" x14ac:dyDescent="0.25">
      <c r="A259" s="1">
        <v>10127</v>
      </c>
      <c r="B259" s="1">
        <v>45</v>
      </c>
      <c r="C259" s="8">
        <v>51.95</v>
      </c>
      <c r="D259" s="1">
        <v>13</v>
      </c>
      <c r="E259" s="7">
        <v>2337.75</v>
      </c>
      <c r="F259" s="7">
        <f>sales_data_sample3[[#This Row],[SALES]]*sales_data_sample3[[#This Row],[PROFIT MARGIN]]</f>
        <v>106.367625</v>
      </c>
      <c r="G259" s="14" t="str">
        <f>IF(sales_data_sample3[[#This Row],[STATUS]] &lt;&gt;"Cancelled","4,55%","0")</f>
        <v>4,55%</v>
      </c>
      <c r="H259" s="4">
        <v>37775</v>
      </c>
      <c r="I259" t="s">
        <v>28</v>
      </c>
      <c r="J259">
        <f>ROUNDUP(MONTH(sales_data_sample3[[#This Row],[ORDER DATE]])/3,0)</f>
        <v>2</v>
      </c>
      <c r="K259" t="str">
        <f>TEXT(sales_data_sample3[[#This Row],[ORDER DATE]],"[$-409]mmmm")</f>
        <v>June</v>
      </c>
      <c r="L259">
        <f>YEAR(sales_data_sample3[[#This Row],[ORDER DATE]])</f>
        <v>2003</v>
      </c>
      <c r="M259" t="s">
        <v>957</v>
      </c>
      <c r="N259">
        <v>54</v>
      </c>
      <c r="O259" t="s">
        <v>3944</v>
      </c>
      <c r="P259" t="s">
        <v>885</v>
      </c>
      <c r="Q259" t="s">
        <v>886</v>
      </c>
      <c r="R259" t="s">
        <v>887</v>
      </c>
      <c r="S259" t="s">
        <v>888</v>
      </c>
      <c r="T259" t="s">
        <v>35</v>
      </c>
      <c r="U259" t="s">
        <v>36</v>
      </c>
      <c r="V259" t="s">
        <v>37</v>
      </c>
      <c r="W259" t="s">
        <v>38</v>
      </c>
      <c r="X259" t="s">
        <v>39</v>
      </c>
      <c r="Y259" t="s">
        <v>75</v>
      </c>
      <c r="Z259" t="s">
        <v>889</v>
      </c>
      <c r="AA259" t="s">
        <v>42</v>
      </c>
    </row>
    <row r="260" spans="1:27" x14ac:dyDescent="0.25">
      <c r="A260" s="1">
        <v>10127</v>
      </c>
      <c r="B260" s="1">
        <v>29</v>
      </c>
      <c r="C260" s="8">
        <v>70.84</v>
      </c>
      <c r="D260" s="1">
        <v>6</v>
      </c>
      <c r="E260" s="7">
        <v>2054.36</v>
      </c>
      <c r="F260" s="7">
        <f>sales_data_sample3[[#This Row],[SALES]]*sales_data_sample3[[#This Row],[PROFIT MARGIN]]</f>
        <v>104.56692400000001</v>
      </c>
      <c r="G260" s="14" t="str">
        <f>IF(sales_data_sample3[[#This Row],[STATUS]] &lt;&gt;"Cancelled","5,09%","0")</f>
        <v>5,09%</v>
      </c>
      <c r="H260" s="4">
        <v>37775</v>
      </c>
      <c r="I260" t="s">
        <v>28</v>
      </c>
      <c r="J260">
        <f>ROUNDUP(MONTH(sales_data_sample3[[#This Row],[ORDER DATE]])/3,0)</f>
        <v>2</v>
      </c>
      <c r="K260" t="str">
        <f>TEXT(sales_data_sample3[[#This Row],[ORDER DATE]],"[$-409]mmmm")</f>
        <v>June</v>
      </c>
      <c r="L260">
        <f>YEAR(sales_data_sample3[[#This Row],[ORDER DATE]])</f>
        <v>2003</v>
      </c>
      <c r="M260" t="s">
        <v>2246</v>
      </c>
      <c r="N260">
        <v>62</v>
      </c>
      <c r="O260" t="s">
        <v>3989</v>
      </c>
      <c r="P260" t="s">
        <v>885</v>
      </c>
      <c r="Q260" t="s">
        <v>886</v>
      </c>
      <c r="R260" t="s">
        <v>887</v>
      </c>
      <c r="S260" t="s">
        <v>888</v>
      </c>
      <c r="T260" t="s">
        <v>35</v>
      </c>
      <c r="U260" t="s">
        <v>36</v>
      </c>
      <c r="V260" t="s">
        <v>37</v>
      </c>
      <c r="W260" t="s">
        <v>38</v>
      </c>
      <c r="X260" t="s">
        <v>39</v>
      </c>
      <c r="Y260" t="s">
        <v>75</v>
      </c>
      <c r="Z260" t="s">
        <v>889</v>
      </c>
      <c r="AA260" t="s">
        <v>42</v>
      </c>
    </row>
    <row r="261" spans="1:27" x14ac:dyDescent="0.25">
      <c r="A261" s="1">
        <v>10127</v>
      </c>
      <c r="B261" s="1">
        <v>46</v>
      </c>
      <c r="C261" s="8">
        <v>100</v>
      </c>
      <c r="D261" s="1">
        <v>9</v>
      </c>
      <c r="E261" s="7">
        <v>6176.42</v>
      </c>
      <c r="F261" s="7">
        <f>sales_data_sample3[[#This Row],[SALES]]*sales_data_sample3[[#This Row],[PROFIT MARGIN]]</f>
        <v>281.02710999999999</v>
      </c>
      <c r="G261" s="14" t="str">
        <f>IF(sales_data_sample3[[#This Row],[STATUS]] &lt;&gt;"Cancelled","4,55%","0")</f>
        <v>4,55%</v>
      </c>
      <c r="H261" s="4">
        <v>37775</v>
      </c>
      <c r="I261" t="s">
        <v>28</v>
      </c>
      <c r="J261">
        <f>ROUNDUP(MONTH(sales_data_sample3[[#This Row],[ORDER DATE]])/3,0)</f>
        <v>2</v>
      </c>
      <c r="K261" t="str">
        <f>TEXT(sales_data_sample3[[#This Row],[ORDER DATE]],"[$-409]mmmm")</f>
        <v>June</v>
      </c>
      <c r="L261">
        <f>YEAR(sales_data_sample3[[#This Row],[ORDER DATE]])</f>
        <v>2003</v>
      </c>
      <c r="M261" t="s">
        <v>957</v>
      </c>
      <c r="N261">
        <v>115</v>
      </c>
      <c r="O261" t="s">
        <v>4177</v>
      </c>
      <c r="P261" t="s">
        <v>885</v>
      </c>
      <c r="Q261" t="s">
        <v>886</v>
      </c>
      <c r="R261" t="s">
        <v>887</v>
      </c>
      <c r="S261" t="s">
        <v>888</v>
      </c>
      <c r="T261" t="s">
        <v>35</v>
      </c>
      <c r="U261" t="s">
        <v>36</v>
      </c>
      <c r="V261" t="s">
        <v>37</v>
      </c>
      <c r="W261" t="s">
        <v>38</v>
      </c>
      <c r="X261" t="s">
        <v>39</v>
      </c>
      <c r="Y261" t="s">
        <v>75</v>
      </c>
      <c r="Z261" t="s">
        <v>889</v>
      </c>
      <c r="AA261" t="s">
        <v>65</v>
      </c>
    </row>
    <row r="262" spans="1:27" x14ac:dyDescent="0.25">
      <c r="A262" s="1">
        <v>10127</v>
      </c>
      <c r="B262" s="1">
        <v>46</v>
      </c>
      <c r="C262" s="8">
        <v>69.12</v>
      </c>
      <c r="D262" s="1">
        <v>4</v>
      </c>
      <c r="E262" s="7">
        <v>3179.52</v>
      </c>
      <c r="F262" s="7">
        <f>sales_data_sample3[[#This Row],[SALES]]*sales_data_sample3[[#This Row],[PROFIT MARGIN]]</f>
        <v>161.837568</v>
      </c>
      <c r="G262" s="14" t="str">
        <f>IF(sales_data_sample3[[#This Row],[STATUS]] &lt;&gt;"Cancelled","5,09%","0")</f>
        <v>5,09%</v>
      </c>
      <c r="H262" s="4">
        <v>37775</v>
      </c>
      <c r="I262" t="s">
        <v>28</v>
      </c>
      <c r="J262">
        <f>ROUNDUP(MONTH(sales_data_sample3[[#This Row],[ORDER DATE]])/3,0)</f>
        <v>2</v>
      </c>
      <c r="K262" t="str">
        <f>TEXT(sales_data_sample3[[#This Row],[ORDER DATE]],"[$-409]mmmm")</f>
        <v>June</v>
      </c>
      <c r="L262">
        <f>YEAR(sales_data_sample3[[#This Row],[ORDER DATE]])</f>
        <v>2003</v>
      </c>
      <c r="M262" t="s">
        <v>2246</v>
      </c>
      <c r="N262">
        <v>58</v>
      </c>
      <c r="O262" t="s">
        <v>4208</v>
      </c>
      <c r="P262" t="s">
        <v>885</v>
      </c>
      <c r="Q262" t="s">
        <v>886</v>
      </c>
      <c r="R262" t="s">
        <v>887</v>
      </c>
      <c r="S262" t="s">
        <v>888</v>
      </c>
      <c r="T262" t="s">
        <v>35</v>
      </c>
      <c r="U262" t="s">
        <v>36</v>
      </c>
      <c r="V262" t="s">
        <v>37</v>
      </c>
      <c r="W262" t="s">
        <v>38</v>
      </c>
      <c r="X262" t="s">
        <v>39</v>
      </c>
      <c r="Y262" t="s">
        <v>75</v>
      </c>
      <c r="Z262" t="s">
        <v>889</v>
      </c>
      <c r="AA262" t="s">
        <v>65</v>
      </c>
    </row>
    <row r="263" spans="1:27" x14ac:dyDescent="0.25">
      <c r="A263" s="1">
        <v>10128</v>
      </c>
      <c r="B263" s="1">
        <v>41</v>
      </c>
      <c r="C263" s="8">
        <v>100</v>
      </c>
      <c r="D263" s="1">
        <v>2</v>
      </c>
      <c r="E263" s="7">
        <v>5544.02</v>
      </c>
      <c r="F263" s="7">
        <f>sales_data_sample3[[#This Row],[SALES]]*sales_data_sample3[[#This Row],[PROFIT MARGIN]]</f>
        <v>409.703078</v>
      </c>
      <c r="G263" s="14" t="str">
        <f>IF(sales_data_sample3[[#This Row],[STATUS]] &lt;&gt;"Cancelled","7,39%","0")</f>
        <v>7,39%</v>
      </c>
      <c r="H263" s="4">
        <v>37778</v>
      </c>
      <c r="I263" t="s">
        <v>28</v>
      </c>
      <c r="J263">
        <f>ROUNDUP(MONTH(sales_data_sample3[[#This Row],[ORDER DATE]])/3,0)</f>
        <v>2</v>
      </c>
      <c r="K263" t="str">
        <f>TEXT(sales_data_sample3[[#This Row],[ORDER DATE]],"[$-409]mmmm")</f>
        <v>June</v>
      </c>
      <c r="L263">
        <f>YEAR(sales_data_sample3[[#This Row],[ORDER DATE]])</f>
        <v>2003</v>
      </c>
      <c r="M263" t="s">
        <v>1354</v>
      </c>
      <c r="N263">
        <v>136</v>
      </c>
      <c r="O263" t="s">
        <v>2159</v>
      </c>
      <c r="P263" t="s">
        <v>268</v>
      </c>
      <c r="Q263" t="s">
        <v>269</v>
      </c>
      <c r="R263" t="s">
        <v>270</v>
      </c>
      <c r="S263" t="s">
        <v>4804</v>
      </c>
      <c r="T263" t="s">
        <v>271</v>
      </c>
      <c r="U263" t="s">
        <v>4804</v>
      </c>
      <c r="V263" t="s">
        <v>272</v>
      </c>
      <c r="W263" t="s">
        <v>273</v>
      </c>
      <c r="X263" t="s">
        <v>52</v>
      </c>
      <c r="Y263" t="s">
        <v>274</v>
      </c>
      <c r="Z263" t="s">
        <v>275</v>
      </c>
      <c r="AA263" t="s">
        <v>65</v>
      </c>
    </row>
    <row r="264" spans="1:27" x14ac:dyDescent="0.25">
      <c r="A264" s="1">
        <v>10128</v>
      </c>
      <c r="B264" s="1">
        <v>41</v>
      </c>
      <c r="C264" s="8">
        <v>100</v>
      </c>
      <c r="D264" s="1">
        <v>4</v>
      </c>
      <c r="E264" s="7">
        <v>4837.18</v>
      </c>
      <c r="F264" s="7">
        <f>sales_data_sample3[[#This Row],[SALES]]*sales_data_sample3[[#This Row],[PROFIT MARGIN]]</f>
        <v>246.21246200000002</v>
      </c>
      <c r="G264" s="14" t="str">
        <f>IF(sales_data_sample3[[#This Row],[STATUS]] &lt;&gt;"Cancelled","5,09%","0")</f>
        <v>5,09%</v>
      </c>
      <c r="H264" s="4">
        <v>37778</v>
      </c>
      <c r="I264" t="s">
        <v>28</v>
      </c>
      <c r="J264">
        <f>ROUNDUP(MONTH(sales_data_sample3[[#This Row],[ORDER DATE]])/3,0)</f>
        <v>2</v>
      </c>
      <c r="K264" t="str">
        <f>TEXT(sales_data_sample3[[#This Row],[ORDER DATE]],"[$-409]mmmm")</f>
        <v>June</v>
      </c>
      <c r="L264">
        <f>YEAR(sales_data_sample3[[#This Row],[ORDER DATE]])</f>
        <v>2003</v>
      </c>
      <c r="M264" t="s">
        <v>2246</v>
      </c>
      <c r="N264">
        <v>100</v>
      </c>
      <c r="O264" t="s">
        <v>2247</v>
      </c>
      <c r="P264" t="s">
        <v>268</v>
      </c>
      <c r="Q264" t="s">
        <v>269</v>
      </c>
      <c r="R264" t="s">
        <v>270</v>
      </c>
      <c r="S264" t="s">
        <v>4804</v>
      </c>
      <c r="T264" t="s">
        <v>271</v>
      </c>
      <c r="U264" t="s">
        <v>4804</v>
      </c>
      <c r="V264" t="s">
        <v>272</v>
      </c>
      <c r="W264" t="s">
        <v>273</v>
      </c>
      <c r="X264" t="s">
        <v>52</v>
      </c>
      <c r="Y264" t="s">
        <v>274</v>
      </c>
      <c r="Z264" t="s">
        <v>275</v>
      </c>
      <c r="AA264" t="s">
        <v>65</v>
      </c>
    </row>
    <row r="265" spans="1:27" x14ac:dyDescent="0.25">
      <c r="A265" s="1">
        <v>10128</v>
      </c>
      <c r="B265" s="1">
        <v>43</v>
      </c>
      <c r="C265" s="8">
        <v>92.16</v>
      </c>
      <c r="D265" s="1">
        <v>1</v>
      </c>
      <c r="E265" s="7">
        <v>3962.88</v>
      </c>
      <c r="F265" s="7">
        <f>sales_data_sample3[[#This Row],[SALES]]*sales_data_sample3[[#This Row],[PROFIT MARGIN]]</f>
        <v>292.856832</v>
      </c>
      <c r="G265" s="14" t="str">
        <f>IF(sales_data_sample3[[#This Row],[STATUS]] &lt;&gt;"Cancelled","7,39%","0")</f>
        <v>7,39%</v>
      </c>
      <c r="H265" s="4">
        <v>37778</v>
      </c>
      <c r="I265" t="s">
        <v>28</v>
      </c>
      <c r="J265">
        <f>ROUNDUP(MONTH(sales_data_sample3[[#This Row],[ORDER DATE]])/3,0)</f>
        <v>2</v>
      </c>
      <c r="K265" t="str">
        <f>TEXT(sales_data_sample3[[#This Row],[ORDER DATE]],"[$-409]mmmm")</f>
        <v>June</v>
      </c>
      <c r="L265">
        <f>YEAR(sales_data_sample3[[#This Row],[ORDER DATE]])</f>
        <v>2003</v>
      </c>
      <c r="M265" t="s">
        <v>1354</v>
      </c>
      <c r="N265">
        <v>87</v>
      </c>
      <c r="O265" t="s">
        <v>2562</v>
      </c>
      <c r="P265" t="s">
        <v>268</v>
      </c>
      <c r="Q265" t="s">
        <v>269</v>
      </c>
      <c r="R265" t="s">
        <v>270</v>
      </c>
      <c r="S265" t="s">
        <v>4804</v>
      </c>
      <c r="T265" t="s">
        <v>271</v>
      </c>
      <c r="U265" t="s">
        <v>4804</v>
      </c>
      <c r="V265" t="s">
        <v>272</v>
      </c>
      <c r="W265" t="s">
        <v>273</v>
      </c>
      <c r="X265" t="s">
        <v>52</v>
      </c>
      <c r="Y265" t="s">
        <v>274</v>
      </c>
      <c r="Z265" t="s">
        <v>275</v>
      </c>
      <c r="AA265" t="s">
        <v>65</v>
      </c>
    </row>
    <row r="266" spans="1:27" x14ac:dyDescent="0.25">
      <c r="A266" s="1">
        <v>10128</v>
      </c>
      <c r="B266" s="1">
        <v>32</v>
      </c>
      <c r="C266" s="8">
        <v>97</v>
      </c>
      <c r="D266" s="1">
        <v>3</v>
      </c>
      <c r="E266" s="7">
        <v>3104</v>
      </c>
      <c r="F266" s="7">
        <f>sales_data_sample3[[#This Row],[SALES]]*sales_data_sample3[[#This Row],[PROFIT MARGIN]]</f>
        <v>283.7056</v>
      </c>
      <c r="G266" s="14" t="str">
        <f>IF(sales_data_sample3[[#This Row],[STATUS]] &lt;&gt;"Cancelled","9,14%","0")</f>
        <v>9,14%</v>
      </c>
      <c r="H266" s="4">
        <v>37778</v>
      </c>
      <c r="I266" t="s">
        <v>28</v>
      </c>
      <c r="J266">
        <f>ROUNDUP(MONTH(sales_data_sample3[[#This Row],[ORDER DATE]])/3,0)</f>
        <v>2</v>
      </c>
      <c r="K266" t="str">
        <f>TEXT(sales_data_sample3[[#This Row],[ORDER DATE]],"[$-409]mmmm")</f>
        <v>June</v>
      </c>
      <c r="L266">
        <f>YEAR(sales_data_sample3[[#This Row],[ORDER DATE]])</f>
        <v>2003</v>
      </c>
      <c r="M266" t="s">
        <v>2075</v>
      </c>
      <c r="N266">
        <v>86</v>
      </c>
      <c r="O266" t="s">
        <v>4358</v>
      </c>
      <c r="P266" t="s">
        <v>268</v>
      </c>
      <c r="Q266" t="s">
        <v>269</v>
      </c>
      <c r="R266" t="s">
        <v>270</v>
      </c>
      <c r="S266" t="s">
        <v>4804</v>
      </c>
      <c r="T266" t="s">
        <v>271</v>
      </c>
      <c r="U266" t="s">
        <v>4804</v>
      </c>
      <c r="V266" t="s">
        <v>272</v>
      </c>
      <c r="W266" t="s">
        <v>273</v>
      </c>
      <c r="X266" t="s">
        <v>52</v>
      </c>
      <c r="Y266" t="s">
        <v>274</v>
      </c>
      <c r="Z266" t="s">
        <v>275</v>
      </c>
      <c r="AA266" t="s">
        <v>65</v>
      </c>
    </row>
    <row r="267" spans="1:27" x14ac:dyDescent="0.25">
      <c r="A267" s="1">
        <v>10129</v>
      </c>
      <c r="B267" s="1">
        <v>33</v>
      </c>
      <c r="C267" s="8">
        <v>100</v>
      </c>
      <c r="D267" s="1">
        <v>2</v>
      </c>
      <c r="E267" s="7">
        <v>4398.24</v>
      </c>
      <c r="F267" s="7">
        <f>sales_data_sample3[[#This Row],[SALES]]*sales_data_sample3[[#This Row],[PROFIT MARGIN]]</f>
        <v>1094.7219359999999</v>
      </c>
      <c r="G267" s="14" t="str">
        <f>IF(sales_data_sample3[[#This Row],[STATUS]] &lt;&gt;"Cancelled","24,89%","0")</f>
        <v>24,89%</v>
      </c>
      <c r="H267" s="4">
        <v>37784</v>
      </c>
      <c r="I267" t="s">
        <v>28</v>
      </c>
      <c r="J267">
        <f>ROUNDUP(MONTH(sales_data_sample3[[#This Row],[ORDER DATE]])/3,0)</f>
        <v>2</v>
      </c>
      <c r="K267" t="str">
        <f>TEXT(sales_data_sample3[[#This Row],[ORDER DATE]],"[$-409]mmmm")</f>
        <v>June</v>
      </c>
      <c r="L267">
        <f>YEAR(sales_data_sample3[[#This Row],[ORDER DATE]])</f>
        <v>2003</v>
      </c>
      <c r="M267" t="s">
        <v>278</v>
      </c>
      <c r="N267">
        <v>136</v>
      </c>
      <c r="O267" t="s">
        <v>561</v>
      </c>
      <c r="P267" t="s">
        <v>574</v>
      </c>
      <c r="Q267" t="s">
        <v>575</v>
      </c>
      <c r="R267" t="s">
        <v>576</v>
      </c>
      <c r="S267" t="s">
        <v>4804</v>
      </c>
      <c r="T267" t="s">
        <v>577</v>
      </c>
      <c r="U267" t="s">
        <v>4804</v>
      </c>
      <c r="V267" t="s">
        <v>578</v>
      </c>
      <c r="W267" t="s">
        <v>262</v>
      </c>
      <c r="X267" t="s">
        <v>52</v>
      </c>
      <c r="Y267" t="s">
        <v>84</v>
      </c>
      <c r="Z267" t="s">
        <v>579</v>
      </c>
      <c r="AA267" t="s">
        <v>65</v>
      </c>
    </row>
    <row r="268" spans="1:27" x14ac:dyDescent="0.25">
      <c r="A268" s="1">
        <v>10129</v>
      </c>
      <c r="B268" s="1">
        <v>45</v>
      </c>
      <c r="C268" s="8">
        <v>100</v>
      </c>
      <c r="D268" s="1">
        <v>9</v>
      </c>
      <c r="E268" s="7">
        <v>6027.75</v>
      </c>
      <c r="F268" s="7">
        <f>sales_data_sample3[[#This Row],[SALES]]*sales_data_sample3[[#This Row],[PROFIT MARGIN]]</f>
        <v>550.93634999999995</v>
      </c>
      <c r="G268" s="14" t="str">
        <f>IF(sales_data_sample3[[#This Row],[STATUS]] &lt;&gt;"Cancelled","9,14%","0")</f>
        <v>9,14%</v>
      </c>
      <c r="H268" s="4">
        <v>37784</v>
      </c>
      <c r="I268" t="s">
        <v>28</v>
      </c>
      <c r="J268">
        <f>ROUNDUP(MONTH(sales_data_sample3[[#This Row],[ORDER DATE]])/3,0)</f>
        <v>2</v>
      </c>
      <c r="K268" t="str">
        <f>TEXT(sales_data_sample3[[#This Row],[ORDER DATE]],"[$-409]mmmm")</f>
        <v>June</v>
      </c>
      <c r="L268">
        <f>YEAR(sales_data_sample3[[#This Row],[ORDER DATE]])</f>
        <v>2003</v>
      </c>
      <c r="M268" t="s">
        <v>2075</v>
      </c>
      <c r="N268">
        <v>122</v>
      </c>
      <c r="O268" t="s">
        <v>3005</v>
      </c>
      <c r="P268" t="s">
        <v>574</v>
      </c>
      <c r="Q268" t="s">
        <v>575</v>
      </c>
      <c r="R268" t="s">
        <v>576</v>
      </c>
      <c r="S268" t="s">
        <v>4804</v>
      </c>
      <c r="T268" t="s">
        <v>577</v>
      </c>
      <c r="U268" t="s">
        <v>4804</v>
      </c>
      <c r="V268" t="s">
        <v>578</v>
      </c>
      <c r="W268" t="s">
        <v>262</v>
      </c>
      <c r="X268" t="s">
        <v>52</v>
      </c>
      <c r="Y268" t="s">
        <v>84</v>
      </c>
      <c r="Z268" t="s">
        <v>579</v>
      </c>
      <c r="AA268" t="s">
        <v>65</v>
      </c>
    </row>
    <row r="269" spans="1:27" x14ac:dyDescent="0.25">
      <c r="A269" s="1">
        <v>10129</v>
      </c>
      <c r="B269" s="1">
        <v>41</v>
      </c>
      <c r="C269" s="8">
        <v>94.71</v>
      </c>
      <c r="D269" s="1">
        <v>4</v>
      </c>
      <c r="E269" s="7">
        <v>3883.11</v>
      </c>
      <c r="F269" s="7">
        <f>sales_data_sample3[[#This Row],[SALES]]*sales_data_sample3[[#This Row],[PROFIT MARGIN]]</f>
        <v>286.96182899999997</v>
      </c>
      <c r="G269" s="14" t="str">
        <f>IF(sales_data_sample3[[#This Row],[STATUS]] &lt;&gt;"Cancelled","7,39%","0")</f>
        <v>7,39%</v>
      </c>
      <c r="H269" s="4">
        <v>37784</v>
      </c>
      <c r="I269" t="s">
        <v>28</v>
      </c>
      <c r="J269">
        <f>ROUNDUP(MONTH(sales_data_sample3[[#This Row],[ORDER DATE]])/3,0)</f>
        <v>2</v>
      </c>
      <c r="K269" t="str">
        <f>TEXT(sales_data_sample3[[#This Row],[ORDER DATE]],"[$-409]mmmm")</f>
        <v>June</v>
      </c>
      <c r="L269">
        <f>YEAR(sales_data_sample3[[#This Row],[ORDER DATE]])</f>
        <v>2003</v>
      </c>
      <c r="M269" t="s">
        <v>1354</v>
      </c>
      <c r="N269">
        <v>88</v>
      </c>
      <c r="O269" t="s">
        <v>3347</v>
      </c>
      <c r="P269" t="s">
        <v>574</v>
      </c>
      <c r="Q269" t="s">
        <v>575</v>
      </c>
      <c r="R269" t="s">
        <v>576</v>
      </c>
      <c r="S269" t="s">
        <v>4804</v>
      </c>
      <c r="T269" t="s">
        <v>577</v>
      </c>
      <c r="U269" t="s">
        <v>4804</v>
      </c>
      <c r="V269" t="s">
        <v>578</v>
      </c>
      <c r="W269" t="s">
        <v>262</v>
      </c>
      <c r="X269" t="s">
        <v>52</v>
      </c>
      <c r="Y269" t="s">
        <v>84</v>
      </c>
      <c r="Z269" t="s">
        <v>579</v>
      </c>
      <c r="AA269" t="s">
        <v>65</v>
      </c>
    </row>
    <row r="270" spans="1:27" x14ac:dyDescent="0.25">
      <c r="A270" s="1">
        <v>10129</v>
      </c>
      <c r="B270" s="1">
        <v>50</v>
      </c>
      <c r="C270" s="8">
        <v>77.989999999999995</v>
      </c>
      <c r="D270" s="1">
        <v>1</v>
      </c>
      <c r="E270" s="7">
        <v>3899.5</v>
      </c>
      <c r="F270" s="7">
        <f>sales_data_sample3[[#This Row],[SALES]]*sales_data_sample3[[#This Row],[PROFIT MARGIN]]</f>
        <v>288.17304999999999</v>
      </c>
      <c r="G270" s="14" t="str">
        <f>IF(sales_data_sample3[[#This Row],[STATUS]] &lt;&gt;"Cancelled","7,39%","0")</f>
        <v>7,39%</v>
      </c>
      <c r="H270" s="4">
        <v>37784</v>
      </c>
      <c r="I270" t="s">
        <v>28</v>
      </c>
      <c r="J270">
        <f>ROUNDUP(MONTH(sales_data_sample3[[#This Row],[ORDER DATE]])/3,0)</f>
        <v>2</v>
      </c>
      <c r="K270" t="str">
        <f>TEXT(sales_data_sample3[[#This Row],[ORDER DATE]],"[$-409]mmmm")</f>
        <v>June</v>
      </c>
      <c r="L270">
        <f>YEAR(sales_data_sample3[[#This Row],[ORDER DATE]])</f>
        <v>2003</v>
      </c>
      <c r="M270" t="s">
        <v>1354</v>
      </c>
      <c r="N270">
        <v>83</v>
      </c>
      <c r="O270" t="s">
        <v>3543</v>
      </c>
      <c r="P270" t="s">
        <v>574</v>
      </c>
      <c r="Q270" t="s">
        <v>575</v>
      </c>
      <c r="R270" t="s">
        <v>576</v>
      </c>
      <c r="S270" t="s">
        <v>4804</v>
      </c>
      <c r="T270" t="s">
        <v>577</v>
      </c>
      <c r="U270" t="s">
        <v>4804</v>
      </c>
      <c r="V270" t="s">
        <v>578</v>
      </c>
      <c r="W270" t="s">
        <v>262</v>
      </c>
      <c r="X270" t="s">
        <v>52</v>
      </c>
      <c r="Y270" t="s">
        <v>84</v>
      </c>
      <c r="Z270" t="s">
        <v>579</v>
      </c>
      <c r="AA270" t="s">
        <v>65</v>
      </c>
    </row>
    <row r="271" spans="1:27" x14ac:dyDescent="0.25">
      <c r="A271" s="1">
        <v>10129</v>
      </c>
      <c r="B271" s="1">
        <v>31</v>
      </c>
      <c r="C271" s="8">
        <v>60</v>
      </c>
      <c r="D271" s="1">
        <v>5</v>
      </c>
      <c r="E271" s="7">
        <v>1860</v>
      </c>
      <c r="F271" s="7">
        <f>sales_data_sample3[[#This Row],[SALES]]*sales_data_sample3[[#This Row],[PROFIT MARGIN]]</f>
        <v>170.00399999999999</v>
      </c>
      <c r="G271" s="14" t="str">
        <f>IF(sales_data_sample3[[#This Row],[STATUS]] &lt;&gt;"Cancelled","9,14%","0")</f>
        <v>9,14%</v>
      </c>
      <c r="H271" s="4">
        <v>37784</v>
      </c>
      <c r="I271" t="s">
        <v>28</v>
      </c>
      <c r="J271">
        <f>ROUNDUP(MONTH(sales_data_sample3[[#This Row],[ORDER DATE]])/3,0)</f>
        <v>2</v>
      </c>
      <c r="K271" t="str">
        <f>TEXT(sales_data_sample3[[#This Row],[ORDER DATE]],"[$-409]mmmm")</f>
        <v>June</v>
      </c>
      <c r="L271">
        <f>YEAR(sales_data_sample3[[#This Row],[ORDER DATE]])</f>
        <v>2003</v>
      </c>
      <c r="M271" t="s">
        <v>2075</v>
      </c>
      <c r="N271">
        <v>66</v>
      </c>
      <c r="O271" t="s">
        <v>4284</v>
      </c>
      <c r="P271" t="s">
        <v>574</v>
      </c>
      <c r="Q271" t="s">
        <v>575</v>
      </c>
      <c r="R271" t="s">
        <v>576</v>
      </c>
      <c r="S271" t="s">
        <v>4804</v>
      </c>
      <c r="T271" t="s">
        <v>577</v>
      </c>
      <c r="U271" t="s">
        <v>4804</v>
      </c>
      <c r="V271" t="s">
        <v>578</v>
      </c>
      <c r="W271" t="s">
        <v>262</v>
      </c>
      <c r="X271" t="s">
        <v>52</v>
      </c>
      <c r="Y271" t="s">
        <v>84</v>
      </c>
      <c r="Z271" t="s">
        <v>579</v>
      </c>
      <c r="AA271" t="s">
        <v>42</v>
      </c>
    </row>
    <row r="272" spans="1:27" x14ac:dyDescent="0.25">
      <c r="A272" s="1">
        <v>10129</v>
      </c>
      <c r="B272" s="1">
        <v>45</v>
      </c>
      <c r="C272" s="8">
        <v>85.29</v>
      </c>
      <c r="D272" s="1">
        <v>3</v>
      </c>
      <c r="E272" s="7">
        <v>3838.05</v>
      </c>
      <c r="F272" s="7">
        <f>sales_data_sample3[[#This Row],[SALES]]*sales_data_sample3[[#This Row],[PROFIT MARGIN]]</f>
        <v>350.79777000000001</v>
      </c>
      <c r="G272" s="14" t="str">
        <f>IF(sales_data_sample3[[#This Row],[STATUS]] &lt;&gt;"Cancelled","9,14%","0")</f>
        <v>9,14%</v>
      </c>
      <c r="H272" s="4">
        <v>37784</v>
      </c>
      <c r="I272" t="s">
        <v>28</v>
      </c>
      <c r="J272">
        <f>ROUNDUP(MONTH(sales_data_sample3[[#This Row],[ORDER DATE]])/3,0)</f>
        <v>2</v>
      </c>
      <c r="K272" t="str">
        <f>TEXT(sales_data_sample3[[#This Row],[ORDER DATE]],"[$-409]mmmm")</f>
        <v>June</v>
      </c>
      <c r="L272">
        <f>YEAR(sales_data_sample3[[#This Row],[ORDER DATE]])</f>
        <v>2003</v>
      </c>
      <c r="M272" t="s">
        <v>2075</v>
      </c>
      <c r="N272">
        <v>72</v>
      </c>
      <c r="O272" t="s">
        <v>4468</v>
      </c>
      <c r="P272" t="s">
        <v>574</v>
      </c>
      <c r="Q272" t="s">
        <v>575</v>
      </c>
      <c r="R272" t="s">
        <v>576</v>
      </c>
      <c r="S272" t="s">
        <v>4804</v>
      </c>
      <c r="T272" t="s">
        <v>577</v>
      </c>
      <c r="U272" t="s">
        <v>4804</v>
      </c>
      <c r="V272" t="s">
        <v>578</v>
      </c>
      <c r="W272" t="s">
        <v>262</v>
      </c>
      <c r="X272" t="s">
        <v>52</v>
      </c>
      <c r="Y272" t="s">
        <v>84</v>
      </c>
      <c r="Z272" t="s">
        <v>579</v>
      </c>
      <c r="AA272" t="s">
        <v>65</v>
      </c>
    </row>
    <row r="273" spans="1:27" x14ac:dyDescent="0.25">
      <c r="A273" s="1">
        <v>10129</v>
      </c>
      <c r="B273" s="1">
        <v>42</v>
      </c>
      <c r="C273" s="8">
        <v>91.15</v>
      </c>
      <c r="D273" s="1">
        <v>6</v>
      </c>
      <c r="E273" s="7">
        <v>3828.3</v>
      </c>
      <c r="F273" s="7">
        <f>sales_data_sample3[[#This Row],[SALES]]*sales_data_sample3[[#This Row],[PROFIT MARGIN]]</f>
        <v>349.90661999999998</v>
      </c>
      <c r="G273" s="14" t="str">
        <f>IF(sales_data_sample3[[#This Row],[STATUS]] &lt;&gt;"Cancelled","9,14%","0")</f>
        <v>9,14%</v>
      </c>
      <c r="H273" s="4">
        <v>37784</v>
      </c>
      <c r="I273" t="s">
        <v>28</v>
      </c>
      <c r="J273">
        <f>ROUNDUP(MONTH(sales_data_sample3[[#This Row],[ORDER DATE]])/3,0)</f>
        <v>2</v>
      </c>
      <c r="K273" t="str">
        <f>TEXT(sales_data_sample3[[#This Row],[ORDER DATE]],"[$-409]mmmm")</f>
        <v>June</v>
      </c>
      <c r="L273">
        <f>YEAR(sales_data_sample3[[#This Row],[ORDER DATE]])</f>
        <v>2003</v>
      </c>
      <c r="M273" t="s">
        <v>2075</v>
      </c>
      <c r="N273">
        <v>100</v>
      </c>
      <c r="O273" t="s">
        <v>4604</v>
      </c>
      <c r="P273" t="s">
        <v>574</v>
      </c>
      <c r="Q273" t="s">
        <v>575</v>
      </c>
      <c r="R273" t="s">
        <v>576</v>
      </c>
      <c r="S273" t="s">
        <v>4804</v>
      </c>
      <c r="T273" t="s">
        <v>577</v>
      </c>
      <c r="U273" t="s">
        <v>4804</v>
      </c>
      <c r="V273" t="s">
        <v>578</v>
      </c>
      <c r="W273" t="s">
        <v>262</v>
      </c>
      <c r="X273" t="s">
        <v>52</v>
      </c>
      <c r="Y273" t="s">
        <v>84</v>
      </c>
      <c r="Z273" t="s">
        <v>579</v>
      </c>
      <c r="AA273" t="s">
        <v>65</v>
      </c>
    </row>
    <row r="274" spans="1:27" x14ac:dyDescent="0.25">
      <c r="A274" s="1">
        <v>10129</v>
      </c>
      <c r="B274" s="1">
        <v>30</v>
      </c>
      <c r="C274" s="8">
        <v>85.41</v>
      </c>
      <c r="D274" s="1">
        <v>7</v>
      </c>
      <c r="E274" s="7">
        <v>2562.3000000000002</v>
      </c>
      <c r="F274" s="7">
        <f>sales_data_sample3[[#This Row],[SALES]]*sales_data_sample3[[#This Row],[PROFIT MARGIN]]</f>
        <v>234.19422</v>
      </c>
      <c r="G274" s="14" t="str">
        <f>IF(sales_data_sample3[[#This Row],[STATUS]] &lt;&gt;"Cancelled","9,14%","0")</f>
        <v>9,14%</v>
      </c>
      <c r="H274" s="4">
        <v>37784</v>
      </c>
      <c r="I274" t="s">
        <v>28</v>
      </c>
      <c r="J274">
        <f>ROUNDUP(MONTH(sales_data_sample3[[#This Row],[ORDER DATE]])/3,0)</f>
        <v>2</v>
      </c>
      <c r="K274" t="str">
        <f>TEXT(sales_data_sample3[[#This Row],[ORDER DATE]],"[$-409]mmmm")</f>
        <v>June</v>
      </c>
      <c r="L274">
        <f>YEAR(sales_data_sample3[[#This Row],[ORDER DATE]])</f>
        <v>2003</v>
      </c>
      <c r="M274" t="s">
        <v>2075</v>
      </c>
      <c r="N274">
        <v>99</v>
      </c>
      <c r="O274" t="s">
        <v>4639</v>
      </c>
      <c r="P274" t="s">
        <v>574</v>
      </c>
      <c r="Q274" t="s">
        <v>575</v>
      </c>
      <c r="R274" t="s">
        <v>576</v>
      </c>
      <c r="S274" t="s">
        <v>4804</v>
      </c>
      <c r="T274" t="s">
        <v>577</v>
      </c>
      <c r="U274" t="s">
        <v>4804</v>
      </c>
      <c r="V274" t="s">
        <v>578</v>
      </c>
      <c r="W274" t="s">
        <v>262</v>
      </c>
      <c r="X274" t="s">
        <v>52</v>
      </c>
      <c r="Y274" t="s">
        <v>84</v>
      </c>
      <c r="Z274" t="s">
        <v>579</v>
      </c>
      <c r="AA274" t="s">
        <v>42</v>
      </c>
    </row>
    <row r="275" spans="1:27" x14ac:dyDescent="0.25">
      <c r="A275" s="1">
        <v>10129</v>
      </c>
      <c r="B275" s="1">
        <v>32</v>
      </c>
      <c r="C275" s="8">
        <v>64.97</v>
      </c>
      <c r="D275" s="1">
        <v>8</v>
      </c>
      <c r="E275" s="7">
        <v>2079.04</v>
      </c>
      <c r="F275" s="7">
        <f>sales_data_sample3[[#This Row],[SALES]]*sales_data_sample3[[#This Row],[PROFIT MARGIN]]</f>
        <v>190.02425599999998</v>
      </c>
      <c r="G275" s="14" t="str">
        <f>IF(sales_data_sample3[[#This Row],[STATUS]] &lt;&gt;"Cancelled","9,14%","0")</f>
        <v>9,14%</v>
      </c>
      <c r="H275" s="4">
        <v>37784</v>
      </c>
      <c r="I275" t="s">
        <v>28</v>
      </c>
      <c r="J275">
        <f>ROUNDUP(MONTH(sales_data_sample3[[#This Row],[ORDER DATE]])/3,0)</f>
        <v>2</v>
      </c>
      <c r="K275" t="str">
        <f>TEXT(sales_data_sample3[[#This Row],[ORDER DATE]],"[$-409]mmmm")</f>
        <v>June</v>
      </c>
      <c r="L275">
        <f>YEAR(sales_data_sample3[[#This Row],[ORDER DATE]])</f>
        <v>2003</v>
      </c>
      <c r="M275" t="s">
        <v>2075</v>
      </c>
      <c r="N275">
        <v>54</v>
      </c>
      <c r="O275" t="s">
        <v>4760</v>
      </c>
      <c r="P275" t="s">
        <v>574</v>
      </c>
      <c r="Q275" t="s">
        <v>575</v>
      </c>
      <c r="R275" t="s">
        <v>576</v>
      </c>
      <c r="S275" t="s">
        <v>4804</v>
      </c>
      <c r="T275" t="s">
        <v>577</v>
      </c>
      <c r="U275" t="s">
        <v>4804</v>
      </c>
      <c r="V275" t="s">
        <v>578</v>
      </c>
      <c r="W275" t="s">
        <v>262</v>
      </c>
      <c r="X275" t="s">
        <v>52</v>
      </c>
      <c r="Y275" t="s">
        <v>84</v>
      </c>
      <c r="Z275" t="s">
        <v>579</v>
      </c>
      <c r="AA275" t="s">
        <v>42</v>
      </c>
    </row>
    <row r="276" spans="1:27" x14ac:dyDescent="0.25">
      <c r="A276" s="1">
        <v>10130</v>
      </c>
      <c r="B276" s="1">
        <v>40</v>
      </c>
      <c r="C276" s="8">
        <v>96.34</v>
      </c>
      <c r="D276" s="1">
        <v>2</v>
      </c>
      <c r="E276" s="7">
        <v>3853.6</v>
      </c>
      <c r="F276" s="7">
        <f>sales_data_sample3[[#This Row],[SALES]]*sales_data_sample3[[#This Row],[PROFIT MARGIN]]</f>
        <v>352.21903999999995</v>
      </c>
      <c r="G276" s="14" t="str">
        <f>IF(sales_data_sample3[[#This Row],[STATUS]] &lt;&gt;"Cancelled","9,14%","0")</f>
        <v>9,14%</v>
      </c>
      <c r="H276" s="4">
        <v>37788</v>
      </c>
      <c r="I276" t="s">
        <v>28</v>
      </c>
      <c r="J276">
        <f>ROUNDUP(MONTH(sales_data_sample3[[#This Row],[ORDER DATE]])/3,0)</f>
        <v>2</v>
      </c>
      <c r="K276" t="str">
        <f>TEXT(sales_data_sample3[[#This Row],[ORDER DATE]],"[$-409]mmmm")</f>
        <v>June</v>
      </c>
      <c r="L276">
        <f>YEAR(sales_data_sample3[[#This Row],[ORDER DATE]])</f>
        <v>2003</v>
      </c>
      <c r="M276" t="s">
        <v>2075</v>
      </c>
      <c r="N276">
        <v>86</v>
      </c>
      <c r="O276" t="s">
        <v>2076</v>
      </c>
      <c r="P276" t="s">
        <v>2080</v>
      </c>
      <c r="Q276" t="s">
        <v>2081</v>
      </c>
      <c r="R276" t="s">
        <v>2082</v>
      </c>
      <c r="S276" t="s">
        <v>4804</v>
      </c>
      <c r="T276" t="s">
        <v>441</v>
      </c>
      <c r="U276" t="s">
        <v>185</v>
      </c>
      <c r="V276" t="s">
        <v>442</v>
      </c>
      <c r="W276" t="s">
        <v>38</v>
      </c>
      <c r="X276" t="s">
        <v>39</v>
      </c>
      <c r="Y276" t="s">
        <v>1199</v>
      </c>
      <c r="Z276" t="s">
        <v>377</v>
      </c>
      <c r="AA276" t="s">
        <v>65</v>
      </c>
    </row>
    <row r="277" spans="1:27" x14ac:dyDescent="0.25">
      <c r="A277" s="1">
        <v>10130</v>
      </c>
      <c r="B277" s="1">
        <v>33</v>
      </c>
      <c r="C277" s="8">
        <v>100</v>
      </c>
      <c r="D277" s="1">
        <v>1</v>
      </c>
      <c r="E277" s="7">
        <v>3423.75</v>
      </c>
      <c r="F277" s="7">
        <f>sales_data_sample3[[#This Row],[SALES]]*sales_data_sample3[[#This Row],[PROFIT MARGIN]]</f>
        <v>253.01512499999998</v>
      </c>
      <c r="G277" s="14" t="str">
        <f>IF(sales_data_sample3[[#This Row],[STATUS]] &lt;&gt;"Cancelled","7,39%","0")</f>
        <v>7,39%</v>
      </c>
      <c r="H277" s="4">
        <v>37788</v>
      </c>
      <c r="I277" t="s">
        <v>28</v>
      </c>
      <c r="J277">
        <f>ROUNDUP(MONTH(sales_data_sample3[[#This Row],[ORDER DATE]])/3,0)</f>
        <v>2</v>
      </c>
      <c r="K277" t="str">
        <f>TEXT(sales_data_sample3[[#This Row],[ORDER DATE]],"[$-409]mmmm")</f>
        <v>June</v>
      </c>
      <c r="L277">
        <f>YEAR(sales_data_sample3[[#This Row],[ORDER DATE]])</f>
        <v>2003</v>
      </c>
      <c r="M277" t="s">
        <v>1354</v>
      </c>
      <c r="N277">
        <v>105</v>
      </c>
      <c r="O277" t="s">
        <v>2467</v>
      </c>
      <c r="P277" t="s">
        <v>2080</v>
      </c>
      <c r="Q277" t="s">
        <v>2081</v>
      </c>
      <c r="R277" t="s">
        <v>2082</v>
      </c>
      <c r="S277" t="s">
        <v>4804</v>
      </c>
      <c r="T277" t="s">
        <v>441</v>
      </c>
      <c r="U277" t="s">
        <v>185</v>
      </c>
      <c r="V277" t="s">
        <v>442</v>
      </c>
      <c r="W277" t="s">
        <v>38</v>
      </c>
      <c r="X277" t="s">
        <v>39</v>
      </c>
      <c r="Y277" t="s">
        <v>1199</v>
      </c>
      <c r="Z277" t="s">
        <v>377</v>
      </c>
      <c r="AA277" t="s">
        <v>65</v>
      </c>
    </row>
    <row r="278" spans="1:27" x14ac:dyDescent="0.25">
      <c r="A278" s="1">
        <v>10131</v>
      </c>
      <c r="B278" s="1">
        <v>21</v>
      </c>
      <c r="C278" s="8">
        <v>100</v>
      </c>
      <c r="D278" s="1">
        <v>4</v>
      </c>
      <c r="E278" s="7">
        <v>2781.66</v>
      </c>
      <c r="F278" s="7">
        <f>sales_data_sample3[[#This Row],[SALES]]*sales_data_sample3[[#This Row],[PROFIT MARGIN]]</f>
        <v>203.33934599999998</v>
      </c>
      <c r="G278" s="14" t="str">
        <f>IF(sales_data_sample3[[#This Row],[STATUS]] &lt;&gt;"Cancelled","7,31%","0")</f>
        <v>7,31%</v>
      </c>
      <c r="H278" s="4">
        <v>37788</v>
      </c>
      <c r="I278" t="s">
        <v>28</v>
      </c>
      <c r="J278">
        <f>ROUNDUP(MONTH(sales_data_sample3[[#This Row],[ORDER DATE]])/3,0)</f>
        <v>2</v>
      </c>
      <c r="K278" t="str">
        <f>TEXT(sales_data_sample3[[#This Row],[ORDER DATE]],"[$-409]mmmm")</f>
        <v>June</v>
      </c>
      <c r="L278">
        <f>YEAR(sales_data_sample3[[#This Row],[ORDER DATE]])</f>
        <v>2003</v>
      </c>
      <c r="M278" t="s">
        <v>1502</v>
      </c>
      <c r="N278">
        <v>157</v>
      </c>
      <c r="O278" t="s">
        <v>1503</v>
      </c>
      <c r="P278" t="s">
        <v>1507</v>
      </c>
      <c r="Q278" t="s">
        <v>1508</v>
      </c>
      <c r="R278" t="s">
        <v>1509</v>
      </c>
      <c r="S278" t="s">
        <v>4804</v>
      </c>
      <c r="T278" t="s">
        <v>1089</v>
      </c>
      <c r="U278" t="s">
        <v>166</v>
      </c>
      <c r="V278" t="s">
        <v>1510</v>
      </c>
      <c r="W278" t="s">
        <v>38</v>
      </c>
      <c r="X278" t="s">
        <v>39</v>
      </c>
      <c r="Y278" t="s">
        <v>1511</v>
      </c>
      <c r="Z278" t="s">
        <v>1512</v>
      </c>
      <c r="AA278" t="s">
        <v>42</v>
      </c>
    </row>
    <row r="279" spans="1:27" x14ac:dyDescent="0.25">
      <c r="A279" s="1">
        <v>10131</v>
      </c>
      <c r="B279" s="1">
        <v>35</v>
      </c>
      <c r="C279" s="8">
        <v>67.14</v>
      </c>
      <c r="D279" s="1">
        <v>5</v>
      </c>
      <c r="E279" s="7">
        <v>2349.9</v>
      </c>
      <c r="F279" s="7">
        <f>sales_data_sample3[[#This Row],[SALES]]*sales_data_sample3[[#This Row],[PROFIT MARGIN]]</f>
        <v>171.77769000000001</v>
      </c>
      <c r="G279" s="14" t="str">
        <f>IF(sales_data_sample3[[#This Row],[STATUS]] &lt;&gt;"Cancelled","7,31%","0")</f>
        <v>7,31%</v>
      </c>
      <c r="H279" s="4">
        <v>37788</v>
      </c>
      <c r="I279" t="s">
        <v>28</v>
      </c>
      <c r="J279">
        <f>ROUNDUP(MONTH(sales_data_sample3[[#This Row],[ORDER DATE]])/3,0)</f>
        <v>2</v>
      </c>
      <c r="K279" t="str">
        <f>TEXT(sales_data_sample3[[#This Row],[ORDER DATE]],"[$-409]mmmm")</f>
        <v>June</v>
      </c>
      <c r="L279">
        <f>YEAR(sales_data_sample3[[#This Row],[ORDER DATE]])</f>
        <v>2003</v>
      </c>
      <c r="M279" t="s">
        <v>1502</v>
      </c>
      <c r="N279">
        <v>68</v>
      </c>
      <c r="O279" t="s">
        <v>3232</v>
      </c>
      <c r="P279" t="s">
        <v>1507</v>
      </c>
      <c r="Q279" t="s">
        <v>1508</v>
      </c>
      <c r="R279" t="s">
        <v>1509</v>
      </c>
      <c r="S279" t="s">
        <v>4804</v>
      </c>
      <c r="T279" t="s">
        <v>1089</v>
      </c>
      <c r="U279" t="s">
        <v>166</v>
      </c>
      <c r="V279" t="s">
        <v>1510</v>
      </c>
      <c r="W279" t="s">
        <v>38</v>
      </c>
      <c r="X279" t="s">
        <v>39</v>
      </c>
      <c r="Y279" t="s">
        <v>1511</v>
      </c>
      <c r="Z279" t="s">
        <v>1512</v>
      </c>
      <c r="AA279" t="s">
        <v>42</v>
      </c>
    </row>
    <row r="280" spans="1:27" x14ac:dyDescent="0.25">
      <c r="A280" s="1">
        <v>10131</v>
      </c>
      <c r="B280" s="1">
        <v>29</v>
      </c>
      <c r="C280" s="8">
        <v>59.18</v>
      </c>
      <c r="D280" s="1">
        <v>6</v>
      </c>
      <c r="E280" s="7">
        <v>1716.22</v>
      </c>
      <c r="F280" s="7">
        <f>sales_data_sample3[[#This Row],[SALES]]*sales_data_sample3[[#This Row],[PROFIT MARGIN]]</f>
        <v>126.82865799999999</v>
      </c>
      <c r="G280" s="14" t="str">
        <f>IF(sales_data_sample3[[#This Row],[STATUS]] &lt;&gt;"Cancelled","7,39%","0")</f>
        <v>7,39%</v>
      </c>
      <c r="H280" s="4">
        <v>37788</v>
      </c>
      <c r="I280" t="s">
        <v>28</v>
      </c>
      <c r="J280">
        <f>ROUNDUP(MONTH(sales_data_sample3[[#This Row],[ORDER DATE]])/3,0)</f>
        <v>2</v>
      </c>
      <c r="K280" t="str">
        <f>TEXT(sales_data_sample3[[#This Row],[ORDER DATE]],"[$-409]mmmm")</f>
        <v>June</v>
      </c>
      <c r="L280">
        <f>YEAR(sales_data_sample3[[#This Row],[ORDER DATE]])</f>
        <v>2003</v>
      </c>
      <c r="M280" t="s">
        <v>1354</v>
      </c>
      <c r="N280">
        <v>65</v>
      </c>
      <c r="O280" t="s">
        <v>3465</v>
      </c>
      <c r="P280" t="s">
        <v>1507</v>
      </c>
      <c r="Q280" t="s">
        <v>1508</v>
      </c>
      <c r="R280" t="s">
        <v>1509</v>
      </c>
      <c r="S280" t="s">
        <v>4804</v>
      </c>
      <c r="T280" t="s">
        <v>1089</v>
      </c>
      <c r="U280" t="s">
        <v>166</v>
      </c>
      <c r="V280" t="s">
        <v>1510</v>
      </c>
      <c r="W280" t="s">
        <v>38</v>
      </c>
      <c r="X280" t="s">
        <v>39</v>
      </c>
      <c r="Y280" t="s">
        <v>1511</v>
      </c>
      <c r="Z280" t="s">
        <v>1512</v>
      </c>
      <c r="AA280" t="s">
        <v>42</v>
      </c>
    </row>
    <row r="281" spans="1:27" x14ac:dyDescent="0.25">
      <c r="A281" s="1">
        <v>10131</v>
      </c>
      <c r="B281" s="1">
        <v>50</v>
      </c>
      <c r="C281" s="8">
        <v>81.89</v>
      </c>
      <c r="D281" s="1">
        <v>3</v>
      </c>
      <c r="E281" s="7">
        <v>4094.5</v>
      </c>
      <c r="F281" s="7">
        <f>sales_data_sample3[[#This Row],[SALES]]*sales_data_sample3[[#This Row],[PROFIT MARGIN]]</f>
        <v>299.30795000000001</v>
      </c>
      <c r="G281" s="14" t="str">
        <f>IF(sales_data_sample3[[#This Row],[STATUS]] &lt;&gt;"Cancelled","7,31%","0")</f>
        <v>7,31%</v>
      </c>
      <c r="H281" s="4">
        <v>37788</v>
      </c>
      <c r="I281" t="s">
        <v>28</v>
      </c>
      <c r="J281">
        <f>ROUNDUP(MONTH(sales_data_sample3[[#This Row],[ORDER DATE]])/3,0)</f>
        <v>2</v>
      </c>
      <c r="K281" t="str">
        <f>TEXT(sales_data_sample3[[#This Row],[ORDER DATE]],"[$-409]mmmm")</f>
        <v>June</v>
      </c>
      <c r="L281">
        <f>YEAR(sales_data_sample3[[#This Row],[ORDER DATE]])</f>
        <v>2003</v>
      </c>
      <c r="M281" t="s">
        <v>1502</v>
      </c>
      <c r="N281">
        <v>68</v>
      </c>
      <c r="O281" t="s">
        <v>3620</v>
      </c>
      <c r="P281" t="s">
        <v>1507</v>
      </c>
      <c r="Q281" t="s">
        <v>1508</v>
      </c>
      <c r="R281" t="s">
        <v>1509</v>
      </c>
      <c r="S281" t="s">
        <v>4804</v>
      </c>
      <c r="T281" t="s">
        <v>1089</v>
      </c>
      <c r="U281" t="s">
        <v>166</v>
      </c>
      <c r="V281" t="s">
        <v>1510</v>
      </c>
      <c r="W281" t="s">
        <v>38</v>
      </c>
      <c r="X281" t="s">
        <v>39</v>
      </c>
      <c r="Y281" t="s">
        <v>1511</v>
      </c>
      <c r="Z281" t="s">
        <v>1512</v>
      </c>
      <c r="AA281" t="s">
        <v>65</v>
      </c>
    </row>
    <row r="282" spans="1:27" x14ac:dyDescent="0.25">
      <c r="A282" s="1">
        <v>10131</v>
      </c>
      <c r="B282" s="1">
        <v>22</v>
      </c>
      <c r="C282" s="8">
        <v>85.99</v>
      </c>
      <c r="D282" s="1">
        <v>8</v>
      </c>
      <c r="E282" s="7">
        <v>1891.78</v>
      </c>
      <c r="F282" s="7">
        <f>sales_data_sample3[[#This Row],[SALES]]*sales_data_sample3[[#This Row],[PROFIT MARGIN]]</f>
        <v>172.908692</v>
      </c>
      <c r="G282" s="14" t="str">
        <f>IF(sales_data_sample3[[#This Row],[STATUS]] &lt;&gt;"Cancelled","9,14%","0")</f>
        <v>9,14%</v>
      </c>
      <c r="H282" s="4">
        <v>37788</v>
      </c>
      <c r="I282" t="s">
        <v>28</v>
      </c>
      <c r="J282">
        <f>ROUNDUP(MONTH(sales_data_sample3[[#This Row],[ORDER DATE]])/3,0)</f>
        <v>2</v>
      </c>
      <c r="K282" t="str">
        <f>TEXT(sales_data_sample3[[#This Row],[ORDER DATE]],"[$-409]mmmm")</f>
        <v>June</v>
      </c>
      <c r="L282">
        <f>YEAR(sales_data_sample3[[#This Row],[ORDER DATE]])</f>
        <v>2003</v>
      </c>
      <c r="M282" t="s">
        <v>2075</v>
      </c>
      <c r="N282">
        <v>90</v>
      </c>
      <c r="O282" t="s">
        <v>4394</v>
      </c>
      <c r="P282" t="s">
        <v>1507</v>
      </c>
      <c r="Q282" t="s">
        <v>1508</v>
      </c>
      <c r="R282" t="s">
        <v>1509</v>
      </c>
      <c r="S282" t="s">
        <v>4804</v>
      </c>
      <c r="T282" t="s">
        <v>1089</v>
      </c>
      <c r="U282" t="s">
        <v>166</v>
      </c>
      <c r="V282" t="s">
        <v>1510</v>
      </c>
      <c r="W282" t="s">
        <v>38</v>
      </c>
      <c r="X282" t="s">
        <v>39</v>
      </c>
      <c r="Y282" t="s">
        <v>1511</v>
      </c>
      <c r="Z282" t="s">
        <v>1512</v>
      </c>
      <c r="AA282" t="s">
        <v>42</v>
      </c>
    </row>
    <row r="283" spans="1:27" x14ac:dyDescent="0.25">
      <c r="A283" s="1">
        <v>10131</v>
      </c>
      <c r="B283" s="1">
        <v>40</v>
      </c>
      <c r="C283" s="8">
        <v>100</v>
      </c>
      <c r="D283" s="1">
        <v>1</v>
      </c>
      <c r="E283" s="7">
        <v>4427.6000000000004</v>
      </c>
      <c r="F283" s="7">
        <f>sales_data_sample3[[#This Row],[SALES]]*sales_data_sample3[[#This Row],[PROFIT MARGIN]]</f>
        <v>323.65756000000005</v>
      </c>
      <c r="G283" s="14" t="str">
        <f>IF(sales_data_sample3[[#This Row],[STATUS]] &lt;&gt;"Cancelled","7,31%","0")</f>
        <v>7,31%</v>
      </c>
      <c r="H283" s="4">
        <v>37788</v>
      </c>
      <c r="I283" t="s">
        <v>28</v>
      </c>
      <c r="J283">
        <f>ROUNDUP(MONTH(sales_data_sample3[[#This Row],[ORDER DATE]])/3,0)</f>
        <v>2</v>
      </c>
      <c r="K283" t="str">
        <f>TEXT(sales_data_sample3[[#This Row],[ORDER DATE]],"[$-409]mmmm")</f>
        <v>June</v>
      </c>
      <c r="L283">
        <f>YEAR(sales_data_sample3[[#This Row],[ORDER DATE]])</f>
        <v>2003</v>
      </c>
      <c r="M283" t="s">
        <v>1502</v>
      </c>
      <c r="N283">
        <v>99</v>
      </c>
      <c r="O283" t="s">
        <v>4433</v>
      </c>
      <c r="P283" t="s">
        <v>1507</v>
      </c>
      <c r="Q283" t="s">
        <v>1508</v>
      </c>
      <c r="R283" t="s">
        <v>1509</v>
      </c>
      <c r="S283" t="s">
        <v>4804</v>
      </c>
      <c r="T283" t="s">
        <v>1089</v>
      </c>
      <c r="U283" t="s">
        <v>166</v>
      </c>
      <c r="V283" t="s">
        <v>1510</v>
      </c>
      <c r="W283" t="s">
        <v>38</v>
      </c>
      <c r="X283" t="s">
        <v>39</v>
      </c>
      <c r="Y283" t="s">
        <v>1511</v>
      </c>
      <c r="Z283" t="s">
        <v>1512</v>
      </c>
      <c r="AA283" t="s">
        <v>65</v>
      </c>
    </row>
    <row r="284" spans="1:27" x14ac:dyDescent="0.25">
      <c r="A284" s="1">
        <v>10131</v>
      </c>
      <c r="B284" s="1">
        <v>26</v>
      </c>
      <c r="C284" s="8">
        <v>85.13</v>
      </c>
      <c r="D284" s="1">
        <v>2</v>
      </c>
      <c r="E284" s="7">
        <v>2213.38</v>
      </c>
      <c r="F284" s="7">
        <f>sales_data_sample3[[#This Row],[SALES]]*sales_data_sample3[[#This Row],[PROFIT MARGIN]]</f>
        <v>161.798078</v>
      </c>
      <c r="G284" s="14" t="str">
        <f>IF(sales_data_sample3[[#This Row],[STATUS]] &lt;&gt;"Cancelled","7,31%","0")</f>
        <v>7,31%</v>
      </c>
      <c r="H284" s="4">
        <v>37788</v>
      </c>
      <c r="I284" t="s">
        <v>28</v>
      </c>
      <c r="J284">
        <f>ROUNDUP(MONTH(sales_data_sample3[[#This Row],[ORDER DATE]])/3,0)</f>
        <v>2</v>
      </c>
      <c r="K284" t="str">
        <f>TEXT(sales_data_sample3[[#This Row],[ORDER DATE]],"[$-409]mmmm")</f>
        <v>June</v>
      </c>
      <c r="L284">
        <f>YEAR(sales_data_sample3[[#This Row],[ORDER DATE]])</f>
        <v>2003</v>
      </c>
      <c r="M284" t="s">
        <v>1502</v>
      </c>
      <c r="N284">
        <v>74</v>
      </c>
      <c r="O284" t="s">
        <v>4675</v>
      </c>
      <c r="P284" t="s">
        <v>1507</v>
      </c>
      <c r="Q284" t="s">
        <v>1508</v>
      </c>
      <c r="R284" t="s">
        <v>1509</v>
      </c>
      <c r="S284" t="s">
        <v>4804</v>
      </c>
      <c r="T284" t="s">
        <v>1089</v>
      </c>
      <c r="U284" t="s">
        <v>166</v>
      </c>
      <c r="V284" t="s">
        <v>1510</v>
      </c>
      <c r="W284" t="s">
        <v>38</v>
      </c>
      <c r="X284" t="s">
        <v>39</v>
      </c>
      <c r="Y284" t="s">
        <v>1511</v>
      </c>
      <c r="Z284" t="s">
        <v>1512</v>
      </c>
      <c r="AA284" t="s">
        <v>42</v>
      </c>
    </row>
    <row r="285" spans="1:27" x14ac:dyDescent="0.25">
      <c r="A285" s="1">
        <v>10131</v>
      </c>
      <c r="B285" s="1">
        <v>21</v>
      </c>
      <c r="C285" s="8">
        <v>41.71</v>
      </c>
      <c r="D285" s="1">
        <v>7</v>
      </c>
      <c r="E285" s="7">
        <v>875.91</v>
      </c>
      <c r="F285" s="7">
        <f>sales_data_sample3[[#This Row],[SALES]]*sales_data_sample3[[#This Row],[PROFIT MARGIN]]</f>
        <v>64.029021</v>
      </c>
      <c r="G285" s="14" t="str">
        <f>IF(sales_data_sample3[[#This Row],[STATUS]] &lt;&gt;"Cancelled","7,31%","0")</f>
        <v>7,31%</v>
      </c>
      <c r="H285" s="4">
        <v>37788</v>
      </c>
      <c r="I285" t="s">
        <v>28</v>
      </c>
      <c r="J285">
        <f>ROUNDUP(MONTH(sales_data_sample3[[#This Row],[ORDER DATE]])/3,0)</f>
        <v>2</v>
      </c>
      <c r="K285" t="str">
        <f>TEXT(sales_data_sample3[[#This Row],[ORDER DATE]],"[$-409]mmmm")</f>
        <v>June</v>
      </c>
      <c r="L285">
        <f>YEAR(sales_data_sample3[[#This Row],[ORDER DATE]])</f>
        <v>2003</v>
      </c>
      <c r="M285" t="s">
        <v>1502</v>
      </c>
      <c r="N285">
        <v>49</v>
      </c>
      <c r="O285" t="s">
        <v>4719</v>
      </c>
      <c r="P285" t="s">
        <v>1507</v>
      </c>
      <c r="Q285" t="s">
        <v>1508</v>
      </c>
      <c r="R285" t="s">
        <v>1509</v>
      </c>
      <c r="S285" t="s">
        <v>4804</v>
      </c>
      <c r="T285" t="s">
        <v>1089</v>
      </c>
      <c r="U285" t="s">
        <v>166</v>
      </c>
      <c r="V285" t="s">
        <v>1510</v>
      </c>
      <c r="W285" t="s">
        <v>38</v>
      </c>
      <c r="X285" t="s">
        <v>39</v>
      </c>
      <c r="Y285" t="s">
        <v>1511</v>
      </c>
      <c r="Z285" t="s">
        <v>1512</v>
      </c>
      <c r="AA285" t="s">
        <v>42</v>
      </c>
    </row>
    <row r="286" spans="1:27" x14ac:dyDescent="0.25">
      <c r="A286" s="1">
        <v>10133</v>
      </c>
      <c r="B286" s="1">
        <v>49</v>
      </c>
      <c r="C286" s="8">
        <v>69.27</v>
      </c>
      <c r="D286" s="1">
        <v>3</v>
      </c>
      <c r="E286" s="7">
        <v>3394.23</v>
      </c>
      <c r="F286" s="7">
        <f>sales_data_sample3[[#This Row],[SALES]]*sales_data_sample3[[#This Row],[PROFIT MARGIN]]</f>
        <v>248.118213</v>
      </c>
      <c r="G286" s="14" t="str">
        <f>IF(sales_data_sample3[[#This Row],[STATUS]] &lt;&gt;"Cancelled","7,31%","0")</f>
        <v>7,31%</v>
      </c>
      <c r="H286" s="4">
        <v>37799</v>
      </c>
      <c r="I286" t="s">
        <v>28</v>
      </c>
      <c r="J286">
        <f>ROUNDUP(MONTH(sales_data_sample3[[#This Row],[ORDER DATE]])/3,0)</f>
        <v>2</v>
      </c>
      <c r="K286" t="str">
        <f>TEXT(sales_data_sample3[[#This Row],[ORDER DATE]],"[$-409]mmmm")</f>
        <v>June</v>
      </c>
      <c r="L286">
        <f>YEAR(sales_data_sample3[[#This Row],[ORDER DATE]])</f>
        <v>2003</v>
      </c>
      <c r="M286" t="s">
        <v>1502</v>
      </c>
      <c r="N286">
        <v>84</v>
      </c>
      <c r="O286" t="s">
        <v>1845</v>
      </c>
      <c r="P286" t="s">
        <v>268</v>
      </c>
      <c r="Q286" t="s">
        <v>269</v>
      </c>
      <c r="R286" t="s">
        <v>270</v>
      </c>
      <c r="S286" t="s">
        <v>4804</v>
      </c>
      <c r="T286" t="s">
        <v>271</v>
      </c>
      <c r="U286" t="s">
        <v>4804</v>
      </c>
      <c r="V286" t="s">
        <v>272</v>
      </c>
      <c r="W286" t="s">
        <v>273</v>
      </c>
      <c r="X286" t="s">
        <v>52</v>
      </c>
      <c r="Y286" t="s">
        <v>274</v>
      </c>
      <c r="Z286" t="s">
        <v>275</v>
      </c>
      <c r="AA286" t="s">
        <v>65</v>
      </c>
    </row>
    <row r="287" spans="1:27" x14ac:dyDescent="0.25">
      <c r="A287" s="1">
        <v>10133</v>
      </c>
      <c r="B287" s="1">
        <v>41</v>
      </c>
      <c r="C287" s="8">
        <v>94.1</v>
      </c>
      <c r="D287" s="1">
        <v>5</v>
      </c>
      <c r="E287" s="7">
        <v>3858.1</v>
      </c>
      <c r="F287" s="7">
        <f>sales_data_sample3[[#This Row],[SALES]]*sales_data_sample3[[#This Row],[PROFIT MARGIN]]</f>
        <v>282.02710999999999</v>
      </c>
      <c r="G287" s="14" t="str">
        <f>IF(sales_data_sample3[[#This Row],[STATUS]] &lt;&gt;"Cancelled","7,31%","0")</f>
        <v>7,31%</v>
      </c>
      <c r="H287" s="4">
        <v>37799</v>
      </c>
      <c r="I287" t="s">
        <v>28</v>
      </c>
      <c r="J287">
        <f>ROUNDUP(MONTH(sales_data_sample3[[#This Row],[ORDER DATE]])/3,0)</f>
        <v>2</v>
      </c>
      <c r="K287" t="str">
        <f>TEXT(sales_data_sample3[[#This Row],[ORDER DATE]],"[$-409]mmmm")</f>
        <v>June</v>
      </c>
      <c r="L287">
        <f>YEAR(sales_data_sample3[[#This Row],[ORDER DATE]])</f>
        <v>2003</v>
      </c>
      <c r="M287" t="s">
        <v>1502</v>
      </c>
      <c r="N287">
        <v>109</v>
      </c>
      <c r="O287" t="s">
        <v>2888</v>
      </c>
      <c r="P287" t="s">
        <v>268</v>
      </c>
      <c r="Q287" t="s">
        <v>269</v>
      </c>
      <c r="R287" t="s">
        <v>270</v>
      </c>
      <c r="S287" t="s">
        <v>4804</v>
      </c>
      <c r="T287" t="s">
        <v>271</v>
      </c>
      <c r="U287" t="s">
        <v>4804</v>
      </c>
      <c r="V287" t="s">
        <v>272</v>
      </c>
      <c r="W287" t="s">
        <v>273</v>
      </c>
      <c r="X287" t="s">
        <v>52</v>
      </c>
      <c r="Y287" t="s">
        <v>274</v>
      </c>
      <c r="Z287" t="s">
        <v>275</v>
      </c>
      <c r="AA287" t="s">
        <v>65</v>
      </c>
    </row>
    <row r="288" spans="1:27" x14ac:dyDescent="0.25">
      <c r="A288" s="1">
        <v>10133</v>
      </c>
      <c r="B288" s="1">
        <v>46</v>
      </c>
      <c r="C288" s="8">
        <v>77.52</v>
      </c>
      <c r="D288" s="1">
        <v>4</v>
      </c>
      <c r="E288" s="7">
        <v>3565.92</v>
      </c>
      <c r="F288" s="7">
        <f>sales_data_sample3[[#This Row],[SALES]]*sales_data_sample3[[#This Row],[PROFIT MARGIN]]</f>
        <v>260.66875199999998</v>
      </c>
      <c r="G288" s="14" t="str">
        <f>IF(sales_data_sample3[[#This Row],[STATUS]] &lt;&gt;"Cancelled","7,31%","0")</f>
        <v>7,31%</v>
      </c>
      <c r="H288" s="4">
        <v>37799</v>
      </c>
      <c r="I288" t="s">
        <v>28</v>
      </c>
      <c r="J288">
        <f>ROUNDUP(MONTH(sales_data_sample3[[#This Row],[ORDER DATE]])/3,0)</f>
        <v>2</v>
      </c>
      <c r="K288" t="str">
        <f>TEXT(sales_data_sample3[[#This Row],[ORDER DATE]],"[$-409]mmmm")</f>
        <v>June</v>
      </c>
      <c r="L288">
        <f>YEAR(sales_data_sample3[[#This Row],[ORDER DATE]])</f>
        <v>2003</v>
      </c>
      <c r="M288" t="s">
        <v>1502</v>
      </c>
      <c r="N288">
        <v>72</v>
      </c>
      <c r="O288" t="s">
        <v>3763</v>
      </c>
      <c r="P288" t="s">
        <v>268</v>
      </c>
      <c r="Q288" t="s">
        <v>269</v>
      </c>
      <c r="R288" t="s">
        <v>270</v>
      </c>
      <c r="S288" t="s">
        <v>4804</v>
      </c>
      <c r="T288" t="s">
        <v>271</v>
      </c>
      <c r="U288" t="s">
        <v>4804</v>
      </c>
      <c r="V288" t="s">
        <v>272</v>
      </c>
      <c r="W288" t="s">
        <v>273</v>
      </c>
      <c r="X288" t="s">
        <v>52</v>
      </c>
      <c r="Y288" t="s">
        <v>274</v>
      </c>
      <c r="Z288" t="s">
        <v>275</v>
      </c>
      <c r="AA288" t="s">
        <v>65</v>
      </c>
    </row>
    <row r="289" spans="1:27" x14ac:dyDescent="0.25">
      <c r="A289" s="1">
        <v>10133</v>
      </c>
      <c r="B289" s="1">
        <v>23</v>
      </c>
      <c r="C289" s="8">
        <v>100</v>
      </c>
      <c r="D289" s="1">
        <v>1</v>
      </c>
      <c r="E289" s="7">
        <v>2642.01</v>
      </c>
      <c r="F289" s="7">
        <f>sales_data_sample3[[#This Row],[SALES]]*sales_data_sample3[[#This Row],[PROFIT MARGIN]]</f>
        <v>335.53527000000003</v>
      </c>
      <c r="G289" s="14">
        <v>0.127</v>
      </c>
      <c r="H289" s="4">
        <v>37799</v>
      </c>
      <c r="I289" t="s">
        <v>28</v>
      </c>
      <c r="J289">
        <f>ROUNDUP(MONTH(sales_data_sample3[[#This Row],[ORDER DATE]])/3,0)</f>
        <v>2</v>
      </c>
      <c r="K289" t="str">
        <f>TEXT(sales_data_sample3[[#This Row],[ORDER DATE]],"[$-409]mmmm")</f>
        <v>June</v>
      </c>
      <c r="L289">
        <f>YEAR(sales_data_sample3[[#This Row],[ORDER DATE]])</f>
        <v>2003</v>
      </c>
      <c r="M289" t="s">
        <v>29</v>
      </c>
      <c r="N289">
        <v>99</v>
      </c>
      <c r="O289" t="s">
        <v>3872</v>
      </c>
      <c r="P289" t="s">
        <v>268</v>
      </c>
      <c r="Q289" t="s">
        <v>269</v>
      </c>
      <c r="R289" t="s">
        <v>270</v>
      </c>
      <c r="S289" t="s">
        <v>4804</v>
      </c>
      <c r="T289" t="s">
        <v>271</v>
      </c>
      <c r="U289" t="s">
        <v>4804</v>
      </c>
      <c r="V289" t="s">
        <v>272</v>
      </c>
      <c r="W289" t="s">
        <v>273</v>
      </c>
      <c r="X289" t="s">
        <v>52</v>
      </c>
      <c r="Y289" t="s">
        <v>274</v>
      </c>
      <c r="Z289" t="s">
        <v>275</v>
      </c>
      <c r="AA289" t="s">
        <v>42</v>
      </c>
    </row>
    <row r="290" spans="1:27" x14ac:dyDescent="0.25">
      <c r="A290" s="1">
        <v>10133</v>
      </c>
      <c r="B290" s="1">
        <v>49</v>
      </c>
      <c r="C290" s="8">
        <v>57.1</v>
      </c>
      <c r="D290" s="1">
        <v>6</v>
      </c>
      <c r="E290" s="7">
        <v>2797.9</v>
      </c>
      <c r="F290" s="7">
        <f>sales_data_sample3[[#This Row],[SALES]]*sales_data_sample3[[#This Row],[PROFIT MARGIN]]</f>
        <v>206.76480999999998</v>
      </c>
      <c r="G290" s="14" t="str">
        <f>IF(sales_data_sample3[[#This Row],[STATUS]] &lt;&gt;"Cancelled","7,39%","0")</f>
        <v>7,39%</v>
      </c>
      <c r="H290" s="4">
        <v>37799</v>
      </c>
      <c r="I290" t="s">
        <v>28</v>
      </c>
      <c r="J290">
        <f>ROUNDUP(MONTH(sales_data_sample3[[#This Row],[ORDER DATE]])/3,0)</f>
        <v>2</v>
      </c>
      <c r="K290" t="str">
        <f>TEXT(sales_data_sample3[[#This Row],[ORDER DATE]],"[$-409]mmmm")</f>
        <v>June</v>
      </c>
      <c r="L290">
        <f>YEAR(sales_data_sample3[[#This Row],[ORDER DATE]])</f>
        <v>2003</v>
      </c>
      <c r="M290" t="s">
        <v>1354</v>
      </c>
      <c r="N290">
        <v>68</v>
      </c>
      <c r="O290" t="s">
        <v>4069</v>
      </c>
      <c r="P290" t="s">
        <v>268</v>
      </c>
      <c r="Q290" t="s">
        <v>269</v>
      </c>
      <c r="R290" t="s">
        <v>270</v>
      </c>
      <c r="S290" t="s">
        <v>4804</v>
      </c>
      <c r="T290" t="s">
        <v>271</v>
      </c>
      <c r="U290" t="s">
        <v>4804</v>
      </c>
      <c r="V290" t="s">
        <v>272</v>
      </c>
      <c r="W290" t="s">
        <v>273</v>
      </c>
      <c r="X290" t="s">
        <v>52</v>
      </c>
      <c r="Y290" t="s">
        <v>274</v>
      </c>
      <c r="Z290" t="s">
        <v>275</v>
      </c>
      <c r="AA290" t="s">
        <v>42</v>
      </c>
    </row>
    <row r="291" spans="1:27" x14ac:dyDescent="0.25">
      <c r="A291" s="1">
        <v>10133</v>
      </c>
      <c r="B291" s="1">
        <v>27</v>
      </c>
      <c r="C291" s="8">
        <v>50.19</v>
      </c>
      <c r="D291" s="1">
        <v>7</v>
      </c>
      <c r="E291" s="7">
        <v>1355.13</v>
      </c>
      <c r="F291" s="7">
        <f>sales_data_sample3[[#This Row],[SALES]]*sales_data_sample3[[#This Row],[PROFIT MARGIN]]</f>
        <v>100.14410700000001</v>
      </c>
      <c r="G291" s="14" t="str">
        <f>IF(sales_data_sample3[[#This Row],[STATUS]] &lt;&gt;"Cancelled","7,39%","0")</f>
        <v>7,39%</v>
      </c>
      <c r="H291" s="4">
        <v>37799</v>
      </c>
      <c r="I291" t="s">
        <v>28</v>
      </c>
      <c r="J291">
        <f>ROUNDUP(MONTH(sales_data_sample3[[#This Row],[ORDER DATE]])/3,0)</f>
        <v>2</v>
      </c>
      <c r="K291" t="str">
        <f>TEXT(sales_data_sample3[[#This Row],[ORDER DATE]],"[$-409]mmmm")</f>
        <v>June</v>
      </c>
      <c r="L291">
        <f>YEAR(sales_data_sample3[[#This Row],[ORDER DATE]])</f>
        <v>2003</v>
      </c>
      <c r="M291" t="s">
        <v>1354</v>
      </c>
      <c r="N291">
        <v>43</v>
      </c>
      <c r="O291" t="s">
        <v>4136</v>
      </c>
      <c r="P291" t="s">
        <v>268</v>
      </c>
      <c r="Q291" t="s">
        <v>269</v>
      </c>
      <c r="R291" t="s">
        <v>270</v>
      </c>
      <c r="S291" t="s">
        <v>4804</v>
      </c>
      <c r="T291" t="s">
        <v>271</v>
      </c>
      <c r="U291" t="s">
        <v>4804</v>
      </c>
      <c r="V291" t="s">
        <v>272</v>
      </c>
      <c r="W291" t="s">
        <v>273</v>
      </c>
      <c r="X291" t="s">
        <v>52</v>
      </c>
      <c r="Y291" t="s">
        <v>274</v>
      </c>
      <c r="Z291" t="s">
        <v>275</v>
      </c>
      <c r="AA291" t="s">
        <v>42</v>
      </c>
    </row>
    <row r="292" spans="1:27" x14ac:dyDescent="0.25">
      <c r="A292" s="1">
        <v>10133</v>
      </c>
      <c r="B292" s="1">
        <v>24</v>
      </c>
      <c r="C292" s="8">
        <v>77.64</v>
      </c>
      <c r="D292" s="1">
        <v>8</v>
      </c>
      <c r="E292" s="7">
        <v>1863.36</v>
      </c>
      <c r="F292" s="7">
        <f>sales_data_sample3[[#This Row],[SALES]]*sales_data_sample3[[#This Row],[PROFIT MARGIN]]</f>
        <v>136.21161599999999</v>
      </c>
      <c r="G292" s="14" t="str">
        <f>IF(sales_data_sample3[[#This Row],[STATUS]] &lt;&gt;"Cancelled","7,31%","0")</f>
        <v>7,31%</v>
      </c>
      <c r="H292" s="4">
        <v>37799</v>
      </c>
      <c r="I292" t="s">
        <v>28</v>
      </c>
      <c r="J292">
        <f>ROUNDUP(MONTH(sales_data_sample3[[#This Row],[ORDER DATE]])/3,0)</f>
        <v>2</v>
      </c>
      <c r="K292" t="str">
        <f>TEXT(sales_data_sample3[[#This Row],[ORDER DATE]],"[$-409]mmmm")</f>
        <v>June</v>
      </c>
      <c r="L292">
        <f>YEAR(sales_data_sample3[[#This Row],[ORDER DATE]])</f>
        <v>2003</v>
      </c>
      <c r="M292" t="s">
        <v>1502</v>
      </c>
      <c r="N292">
        <v>91</v>
      </c>
      <c r="O292" t="s">
        <v>4321</v>
      </c>
      <c r="P292" t="s">
        <v>268</v>
      </c>
      <c r="Q292" t="s">
        <v>269</v>
      </c>
      <c r="R292" t="s">
        <v>270</v>
      </c>
      <c r="S292" t="s">
        <v>4804</v>
      </c>
      <c r="T292" t="s">
        <v>271</v>
      </c>
      <c r="U292" t="s">
        <v>4804</v>
      </c>
      <c r="V292" t="s">
        <v>272</v>
      </c>
      <c r="W292" t="s">
        <v>273</v>
      </c>
      <c r="X292" t="s">
        <v>52</v>
      </c>
      <c r="Y292" t="s">
        <v>274</v>
      </c>
      <c r="Z292" t="s">
        <v>275</v>
      </c>
      <c r="AA292" t="s">
        <v>42</v>
      </c>
    </row>
    <row r="293" spans="1:27" x14ac:dyDescent="0.25">
      <c r="A293" s="1">
        <v>10133</v>
      </c>
      <c r="B293" s="1">
        <v>27</v>
      </c>
      <c r="C293" s="8">
        <v>99.67</v>
      </c>
      <c r="D293" s="1">
        <v>2</v>
      </c>
      <c r="E293" s="7">
        <v>2691.09</v>
      </c>
      <c r="F293" s="7">
        <f>sales_data_sample3[[#This Row],[SALES]]*sales_data_sample3[[#This Row],[PROFIT MARGIN]]</f>
        <v>196.71867900000001</v>
      </c>
      <c r="G293" s="14" t="str">
        <f>IF(sales_data_sample3[[#This Row],[STATUS]] &lt;&gt;"Cancelled","7,31%","0")</f>
        <v>7,31%</v>
      </c>
      <c r="H293" s="4">
        <v>37799</v>
      </c>
      <c r="I293" t="s">
        <v>28</v>
      </c>
      <c r="J293">
        <f>ROUNDUP(MONTH(sales_data_sample3[[#This Row],[ORDER DATE]])/3,0)</f>
        <v>2</v>
      </c>
      <c r="K293" t="str">
        <f>TEXT(sales_data_sample3[[#This Row],[ORDER DATE]],"[$-409]mmmm")</f>
        <v>June</v>
      </c>
      <c r="L293">
        <f>YEAR(sales_data_sample3[[#This Row],[ORDER DATE]])</f>
        <v>2003</v>
      </c>
      <c r="M293" t="s">
        <v>1502</v>
      </c>
      <c r="N293">
        <v>118</v>
      </c>
      <c r="O293" t="s">
        <v>4540</v>
      </c>
      <c r="P293" t="s">
        <v>268</v>
      </c>
      <c r="Q293" t="s">
        <v>269</v>
      </c>
      <c r="R293" t="s">
        <v>270</v>
      </c>
      <c r="S293" t="s">
        <v>4804</v>
      </c>
      <c r="T293" t="s">
        <v>271</v>
      </c>
      <c r="U293" t="s">
        <v>4804</v>
      </c>
      <c r="V293" t="s">
        <v>272</v>
      </c>
      <c r="W293" t="s">
        <v>273</v>
      </c>
      <c r="X293" t="s">
        <v>52</v>
      </c>
      <c r="Y293" t="s">
        <v>274</v>
      </c>
      <c r="Z293" t="s">
        <v>275</v>
      </c>
      <c r="AA293" t="s">
        <v>42</v>
      </c>
    </row>
    <row r="294" spans="1:27" x14ac:dyDescent="0.25">
      <c r="A294" s="1">
        <v>10134</v>
      </c>
      <c r="B294" s="1">
        <v>41</v>
      </c>
      <c r="C294" s="8">
        <v>94.74</v>
      </c>
      <c r="D294" s="1">
        <v>2</v>
      </c>
      <c r="E294" s="7">
        <v>3884.34</v>
      </c>
      <c r="F294" s="7">
        <f>sales_data_sample3[[#This Row],[SALES]]*sales_data_sample3[[#This Row],[PROFIT MARGIN]]</f>
        <v>493.31118000000004</v>
      </c>
      <c r="G294" s="14" t="str">
        <f>IF(sales_data_sample3[[#This Row],[STATUS]] &lt;&gt;"Cancelled","12,70%","0")</f>
        <v>12,70%</v>
      </c>
      <c r="H294" s="4">
        <v>37803</v>
      </c>
      <c r="I294" t="s">
        <v>28</v>
      </c>
      <c r="J294">
        <f>ROUNDUP(MONTH(sales_data_sample3[[#This Row],[ORDER DATE]])/3,0)</f>
        <v>3</v>
      </c>
      <c r="K294" t="str">
        <f>TEXT(sales_data_sample3[[#This Row],[ORDER DATE]],"[$-409]mmmm")</f>
        <v>July</v>
      </c>
      <c r="L294">
        <f>YEAR(sales_data_sample3[[#This Row],[ORDER DATE]])</f>
        <v>2003</v>
      </c>
      <c r="M294" t="s">
        <v>29</v>
      </c>
      <c r="N294">
        <v>95</v>
      </c>
      <c r="O294" t="s">
        <v>30</v>
      </c>
      <c r="P294" t="s">
        <v>58</v>
      </c>
      <c r="Q294" t="s">
        <v>59</v>
      </c>
      <c r="R294" t="s">
        <v>60</v>
      </c>
      <c r="S294" t="s">
        <v>4804</v>
      </c>
      <c r="T294" t="s">
        <v>61</v>
      </c>
      <c r="U294" t="s">
        <v>4804</v>
      </c>
      <c r="V294" t="s">
        <v>62</v>
      </c>
      <c r="W294" t="s">
        <v>51</v>
      </c>
      <c r="X294" t="s">
        <v>52</v>
      </c>
      <c r="Y294" t="s">
        <v>63</v>
      </c>
      <c r="Z294" t="s">
        <v>64</v>
      </c>
      <c r="AA294" t="s">
        <v>65</v>
      </c>
    </row>
    <row r="295" spans="1:27" x14ac:dyDescent="0.25">
      <c r="A295" s="1">
        <v>10134</v>
      </c>
      <c r="B295" s="1">
        <v>27</v>
      </c>
      <c r="C295" s="8">
        <v>100</v>
      </c>
      <c r="D295" s="1">
        <v>5</v>
      </c>
      <c r="E295" s="7">
        <v>3307.77</v>
      </c>
      <c r="F295" s="7">
        <f>sales_data_sample3[[#This Row],[SALES]]*sales_data_sample3[[#This Row],[PROFIT MARGIN]]</f>
        <v>420.08679000000001</v>
      </c>
      <c r="G295" s="14" t="str">
        <f>IF(sales_data_sample3[[#This Row],[STATUS]] &lt;&gt;"Cancelled","12,70%","0")</f>
        <v>12,70%</v>
      </c>
      <c r="H295" s="4">
        <v>37803</v>
      </c>
      <c r="I295" t="s">
        <v>28</v>
      </c>
      <c r="J295">
        <f>ROUNDUP(MONTH(sales_data_sample3[[#This Row],[ORDER DATE]])/3,0)</f>
        <v>3</v>
      </c>
      <c r="K295" t="str">
        <f>TEXT(sales_data_sample3[[#This Row],[ORDER DATE]],"[$-409]mmmm")</f>
        <v>July</v>
      </c>
      <c r="L295">
        <f>YEAR(sales_data_sample3[[#This Row],[ORDER DATE]])</f>
        <v>2003</v>
      </c>
      <c r="M295" t="s">
        <v>29</v>
      </c>
      <c r="N295">
        <v>118</v>
      </c>
      <c r="O295" t="s">
        <v>471</v>
      </c>
      <c r="P295" t="s">
        <v>58</v>
      </c>
      <c r="Q295" t="s">
        <v>59</v>
      </c>
      <c r="R295" t="s">
        <v>60</v>
      </c>
      <c r="S295" t="s">
        <v>4804</v>
      </c>
      <c r="T295" t="s">
        <v>61</v>
      </c>
      <c r="U295" t="s">
        <v>4804</v>
      </c>
      <c r="V295" t="s">
        <v>62</v>
      </c>
      <c r="W295" t="s">
        <v>51</v>
      </c>
      <c r="X295" t="s">
        <v>52</v>
      </c>
      <c r="Y295" t="s">
        <v>63</v>
      </c>
      <c r="Z295" t="s">
        <v>64</v>
      </c>
      <c r="AA295" t="s">
        <v>65</v>
      </c>
    </row>
    <row r="296" spans="1:27" x14ac:dyDescent="0.25">
      <c r="A296" s="1">
        <v>10134</v>
      </c>
      <c r="B296" s="1">
        <v>31</v>
      </c>
      <c r="C296" s="8">
        <v>100</v>
      </c>
      <c r="D296" s="1">
        <v>4</v>
      </c>
      <c r="E296" s="7">
        <v>7023.98</v>
      </c>
      <c r="F296" s="7">
        <f>sales_data_sample3[[#This Row],[SALES]]*sales_data_sample3[[#This Row],[PROFIT MARGIN]]</f>
        <v>892.04545999999993</v>
      </c>
      <c r="G296" s="14" t="str">
        <f>IF(sales_data_sample3[[#This Row],[STATUS]] &lt;&gt;"Cancelled","12,70%","0")</f>
        <v>12,70%</v>
      </c>
      <c r="H296" s="4">
        <v>37803</v>
      </c>
      <c r="I296" t="s">
        <v>28</v>
      </c>
      <c r="J296">
        <f>ROUNDUP(MONTH(sales_data_sample3[[#This Row],[ORDER DATE]])/3,0)</f>
        <v>3</v>
      </c>
      <c r="K296" t="str">
        <f>TEXT(sales_data_sample3[[#This Row],[ORDER DATE]],"[$-409]mmmm")</f>
        <v>July</v>
      </c>
      <c r="L296">
        <f>YEAR(sales_data_sample3[[#This Row],[ORDER DATE]])</f>
        <v>2003</v>
      </c>
      <c r="M296" t="s">
        <v>29</v>
      </c>
      <c r="N296">
        <v>193</v>
      </c>
      <c r="O296" t="s">
        <v>530</v>
      </c>
      <c r="P296" t="s">
        <v>58</v>
      </c>
      <c r="Q296" t="s">
        <v>59</v>
      </c>
      <c r="R296" t="s">
        <v>60</v>
      </c>
      <c r="S296" t="s">
        <v>4804</v>
      </c>
      <c r="T296" t="s">
        <v>61</v>
      </c>
      <c r="U296" t="s">
        <v>4804</v>
      </c>
      <c r="V296" t="s">
        <v>62</v>
      </c>
      <c r="W296" t="s">
        <v>51</v>
      </c>
      <c r="X296" t="s">
        <v>52</v>
      </c>
      <c r="Y296" t="s">
        <v>63</v>
      </c>
      <c r="Z296" t="s">
        <v>64</v>
      </c>
      <c r="AA296" t="s">
        <v>229</v>
      </c>
    </row>
    <row r="297" spans="1:27" x14ac:dyDescent="0.25">
      <c r="A297" s="1">
        <v>10134</v>
      </c>
      <c r="B297" s="1">
        <v>20</v>
      </c>
      <c r="C297" s="8">
        <v>100</v>
      </c>
      <c r="D297" s="1">
        <v>1</v>
      </c>
      <c r="E297" s="7">
        <v>2711.2</v>
      </c>
      <c r="F297" s="7">
        <f>sales_data_sample3[[#This Row],[SALES]]*sales_data_sample3[[#This Row],[PROFIT MARGIN]]</f>
        <v>344.32239999999996</v>
      </c>
      <c r="G297" s="14">
        <v>0.127</v>
      </c>
      <c r="H297" s="4">
        <v>37803</v>
      </c>
      <c r="I297" t="s">
        <v>28</v>
      </c>
      <c r="J297">
        <f>ROUNDUP(MONTH(sales_data_sample3[[#This Row],[ORDER DATE]])/3,0)</f>
        <v>3</v>
      </c>
      <c r="K297" t="str">
        <f>TEXT(sales_data_sample3[[#This Row],[ORDER DATE]],"[$-409]mmmm")</f>
        <v>July</v>
      </c>
      <c r="L297">
        <f>YEAR(sales_data_sample3[[#This Row],[ORDER DATE]])</f>
        <v>2003</v>
      </c>
      <c r="M297" t="s">
        <v>29</v>
      </c>
      <c r="N297">
        <v>150</v>
      </c>
      <c r="O297" t="s">
        <v>991</v>
      </c>
      <c r="P297" t="s">
        <v>58</v>
      </c>
      <c r="Q297" t="s">
        <v>59</v>
      </c>
      <c r="R297" t="s">
        <v>60</v>
      </c>
      <c r="S297" t="s">
        <v>4804</v>
      </c>
      <c r="T297" t="s">
        <v>61</v>
      </c>
      <c r="U297" t="s">
        <v>4804</v>
      </c>
      <c r="V297" t="s">
        <v>62</v>
      </c>
      <c r="W297" t="s">
        <v>51</v>
      </c>
      <c r="X297" t="s">
        <v>52</v>
      </c>
      <c r="Y297" t="s">
        <v>63</v>
      </c>
      <c r="Z297" t="s">
        <v>64</v>
      </c>
      <c r="AA297" t="s">
        <v>42</v>
      </c>
    </row>
    <row r="298" spans="1:27" x14ac:dyDescent="0.25">
      <c r="A298" s="1">
        <v>10134</v>
      </c>
      <c r="B298" s="1">
        <v>30</v>
      </c>
      <c r="C298" s="8">
        <v>61.78</v>
      </c>
      <c r="D298" s="1">
        <v>6</v>
      </c>
      <c r="E298" s="7">
        <v>1853.4</v>
      </c>
      <c r="F298" s="7">
        <f>sales_data_sample3[[#This Row],[SALES]]*sales_data_sample3[[#This Row],[PROFIT MARGIN]]</f>
        <v>235.38180000000003</v>
      </c>
      <c r="G298" s="14">
        <v>0.127</v>
      </c>
      <c r="H298" s="4">
        <v>37803</v>
      </c>
      <c r="I298" t="s">
        <v>28</v>
      </c>
      <c r="J298">
        <f>ROUNDUP(MONTH(sales_data_sample3[[#This Row],[ORDER DATE]])/3,0)</f>
        <v>3</v>
      </c>
      <c r="K298" t="str">
        <f>TEXT(sales_data_sample3[[#This Row],[ORDER DATE]],"[$-409]mmmm")</f>
        <v>July</v>
      </c>
      <c r="L298">
        <f>YEAR(sales_data_sample3[[#This Row],[ORDER DATE]])</f>
        <v>2003</v>
      </c>
      <c r="M298" t="s">
        <v>29</v>
      </c>
      <c r="N298">
        <v>60</v>
      </c>
      <c r="O298" t="s">
        <v>1884</v>
      </c>
      <c r="P298" t="s">
        <v>58</v>
      </c>
      <c r="Q298" t="s">
        <v>59</v>
      </c>
      <c r="R298" t="s">
        <v>60</v>
      </c>
      <c r="S298" t="s">
        <v>4804</v>
      </c>
      <c r="T298" t="s">
        <v>61</v>
      </c>
      <c r="U298" t="s">
        <v>4804</v>
      </c>
      <c r="V298" t="s">
        <v>62</v>
      </c>
      <c r="W298" t="s">
        <v>51</v>
      </c>
      <c r="X298" t="s">
        <v>52</v>
      </c>
      <c r="Y298" t="s">
        <v>63</v>
      </c>
      <c r="Z298" t="s">
        <v>64</v>
      </c>
      <c r="AA298" t="s">
        <v>42</v>
      </c>
    </row>
    <row r="299" spans="1:27" x14ac:dyDescent="0.25">
      <c r="A299" s="1">
        <v>10134</v>
      </c>
      <c r="B299" s="1">
        <v>35</v>
      </c>
      <c r="C299" s="8">
        <v>93.54</v>
      </c>
      <c r="D299" s="1">
        <v>3</v>
      </c>
      <c r="E299" s="7">
        <v>3273.9</v>
      </c>
      <c r="F299" s="7">
        <f>sales_data_sample3[[#This Row],[SALES]]*sales_data_sample3[[#This Row],[PROFIT MARGIN]]</f>
        <v>415.78530000000001</v>
      </c>
      <c r="G299" s="14">
        <v>0.127</v>
      </c>
      <c r="H299" s="4">
        <v>37803</v>
      </c>
      <c r="I299" t="s">
        <v>28</v>
      </c>
      <c r="J299">
        <f>ROUNDUP(MONTH(sales_data_sample3[[#This Row],[ORDER DATE]])/3,0)</f>
        <v>3</v>
      </c>
      <c r="K299" t="str">
        <f>TEXT(sales_data_sample3[[#This Row],[ORDER DATE]],"[$-409]mmmm")</f>
        <v>July</v>
      </c>
      <c r="L299">
        <f>YEAR(sales_data_sample3[[#This Row],[ORDER DATE]])</f>
        <v>2003</v>
      </c>
      <c r="M299" t="s">
        <v>29</v>
      </c>
      <c r="N299">
        <v>112</v>
      </c>
      <c r="O299" t="s">
        <v>2822</v>
      </c>
      <c r="P299" t="s">
        <v>58</v>
      </c>
      <c r="Q299" t="s">
        <v>59</v>
      </c>
      <c r="R299" t="s">
        <v>60</v>
      </c>
      <c r="S299" t="s">
        <v>4804</v>
      </c>
      <c r="T299" t="s">
        <v>61</v>
      </c>
      <c r="U299" t="s">
        <v>4804</v>
      </c>
      <c r="V299" t="s">
        <v>62</v>
      </c>
      <c r="W299" t="s">
        <v>51</v>
      </c>
      <c r="X299" t="s">
        <v>52</v>
      </c>
      <c r="Y299" t="s">
        <v>63</v>
      </c>
      <c r="Z299" t="s">
        <v>64</v>
      </c>
      <c r="AA299" t="s">
        <v>65</v>
      </c>
    </row>
    <row r="300" spans="1:27" x14ac:dyDescent="0.25">
      <c r="A300" s="1">
        <v>10134</v>
      </c>
      <c r="B300" s="1">
        <v>43</v>
      </c>
      <c r="C300" s="8">
        <v>83.03</v>
      </c>
      <c r="D300" s="1">
        <v>7</v>
      </c>
      <c r="E300" s="7">
        <v>3570.29</v>
      </c>
      <c r="F300" s="7">
        <f>sales_data_sample3[[#This Row],[SALES]]*sales_data_sample3[[#This Row],[PROFIT MARGIN]]</f>
        <v>453.42683</v>
      </c>
      <c r="G300" s="14">
        <v>0.127</v>
      </c>
      <c r="H300" s="4">
        <v>37803</v>
      </c>
      <c r="I300" t="s">
        <v>28</v>
      </c>
      <c r="J300">
        <f>ROUNDUP(MONTH(sales_data_sample3[[#This Row],[ORDER DATE]])/3,0)</f>
        <v>3</v>
      </c>
      <c r="K300" t="str">
        <f>TEXT(sales_data_sample3[[#This Row],[ORDER DATE]],"[$-409]mmmm")</f>
        <v>July</v>
      </c>
      <c r="L300">
        <f>YEAR(sales_data_sample3[[#This Row],[ORDER DATE]])</f>
        <v>2003</v>
      </c>
      <c r="M300" t="s">
        <v>29</v>
      </c>
      <c r="N300">
        <v>76</v>
      </c>
      <c r="O300" t="s">
        <v>2965</v>
      </c>
      <c r="P300" t="s">
        <v>58</v>
      </c>
      <c r="Q300" t="s">
        <v>59</v>
      </c>
      <c r="R300" t="s">
        <v>60</v>
      </c>
      <c r="S300" t="s">
        <v>4804</v>
      </c>
      <c r="T300" t="s">
        <v>61</v>
      </c>
      <c r="U300" t="s">
        <v>4804</v>
      </c>
      <c r="V300" t="s">
        <v>62</v>
      </c>
      <c r="W300" t="s">
        <v>51</v>
      </c>
      <c r="X300" t="s">
        <v>52</v>
      </c>
      <c r="Y300" t="s">
        <v>63</v>
      </c>
      <c r="Z300" t="s">
        <v>64</v>
      </c>
      <c r="AA300" t="s">
        <v>65</v>
      </c>
    </row>
    <row r="301" spans="1:27" x14ac:dyDescent="0.25">
      <c r="A301" s="1">
        <v>10135</v>
      </c>
      <c r="B301" s="1">
        <v>42</v>
      </c>
      <c r="C301" s="8">
        <v>100</v>
      </c>
      <c r="D301" s="1">
        <v>7</v>
      </c>
      <c r="E301" s="7">
        <v>8008.56</v>
      </c>
      <c r="F301" s="7">
        <f>sales_data_sample3[[#This Row],[SALES]]*sales_data_sample3[[#This Row],[PROFIT MARGIN]]</f>
        <v>1993.3305840000003</v>
      </c>
      <c r="G301" s="14" t="str">
        <f>IF(sales_data_sample3[[#This Row],[STATUS]] &lt;&gt;"Cancelled","24,89%","0")</f>
        <v>24,89%</v>
      </c>
      <c r="H301" s="4">
        <v>37804</v>
      </c>
      <c r="I301" t="s">
        <v>28</v>
      </c>
      <c r="J301">
        <f>ROUNDUP(MONTH(sales_data_sample3[[#This Row],[ORDER DATE]])/3,0)</f>
        <v>3</v>
      </c>
      <c r="K301" t="str">
        <f>TEXT(sales_data_sample3[[#This Row],[ORDER DATE]],"[$-409]mmmm")</f>
        <v>July</v>
      </c>
      <c r="L301">
        <f>YEAR(sales_data_sample3[[#This Row],[ORDER DATE]])</f>
        <v>2003</v>
      </c>
      <c r="M301" t="s">
        <v>278</v>
      </c>
      <c r="N301">
        <v>194</v>
      </c>
      <c r="O301" t="s">
        <v>776</v>
      </c>
      <c r="P301" t="s">
        <v>417</v>
      </c>
      <c r="Q301" t="s">
        <v>418</v>
      </c>
      <c r="R301" t="s">
        <v>419</v>
      </c>
      <c r="S301" t="s">
        <v>4804</v>
      </c>
      <c r="T301" t="s">
        <v>420</v>
      </c>
      <c r="U301" t="s">
        <v>73</v>
      </c>
      <c r="V301" t="s">
        <v>167</v>
      </c>
      <c r="W301" t="s">
        <v>38</v>
      </c>
      <c r="X301" t="s">
        <v>39</v>
      </c>
      <c r="Y301" t="s">
        <v>421</v>
      </c>
      <c r="Z301" t="s">
        <v>422</v>
      </c>
      <c r="AA301" t="s">
        <v>229</v>
      </c>
    </row>
    <row r="302" spans="1:27" x14ac:dyDescent="0.25">
      <c r="A302" s="1">
        <v>10135</v>
      </c>
      <c r="B302" s="1">
        <v>48</v>
      </c>
      <c r="C302" s="8">
        <v>100</v>
      </c>
      <c r="D302" s="1">
        <v>5</v>
      </c>
      <c r="E302" s="7">
        <v>6031.68</v>
      </c>
      <c r="F302" s="7">
        <f>sales_data_sample3[[#This Row],[SALES]]*sales_data_sample3[[#This Row],[PROFIT MARGIN]]</f>
        <v>1501.2851520000002</v>
      </c>
      <c r="G302" s="14" t="str">
        <f>IF(sales_data_sample3[[#This Row],[STATUS]] &lt;&gt;"Cancelled","24,89%","0")</f>
        <v>24,89%</v>
      </c>
      <c r="H302" s="4">
        <v>37804</v>
      </c>
      <c r="I302" t="s">
        <v>28</v>
      </c>
      <c r="J302">
        <f>ROUNDUP(MONTH(sales_data_sample3[[#This Row],[ORDER DATE]])/3,0)</f>
        <v>3</v>
      </c>
      <c r="K302" t="str">
        <f>TEXT(sales_data_sample3[[#This Row],[ORDER DATE]],"[$-409]mmmm")</f>
        <v>July</v>
      </c>
      <c r="L302">
        <f>YEAR(sales_data_sample3[[#This Row],[ORDER DATE]])</f>
        <v>2003</v>
      </c>
      <c r="M302" t="s">
        <v>278</v>
      </c>
      <c r="N302">
        <v>117</v>
      </c>
      <c r="O302" t="s">
        <v>1057</v>
      </c>
      <c r="P302" t="s">
        <v>417</v>
      </c>
      <c r="Q302" t="s">
        <v>418</v>
      </c>
      <c r="R302" t="s">
        <v>419</v>
      </c>
      <c r="S302" t="s">
        <v>4804</v>
      </c>
      <c r="T302" t="s">
        <v>420</v>
      </c>
      <c r="U302" t="s">
        <v>73</v>
      </c>
      <c r="V302" t="s">
        <v>167</v>
      </c>
      <c r="W302" t="s">
        <v>38</v>
      </c>
      <c r="X302" t="s">
        <v>39</v>
      </c>
      <c r="Y302" t="s">
        <v>421</v>
      </c>
      <c r="Z302" t="s">
        <v>422</v>
      </c>
      <c r="AA302" t="s">
        <v>65</v>
      </c>
    </row>
    <row r="303" spans="1:27" x14ac:dyDescent="0.25">
      <c r="A303" s="1">
        <v>10135</v>
      </c>
      <c r="B303" s="1">
        <v>24</v>
      </c>
      <c r="C303" s="8">
        <v>75.010000000000005</v>
      </c>
      <c r="D303" s="1">
        <v>8</v>
      </c>
      <c r="E303" s="7">
        <v>1800.24</v>
      </c>
      <c r="F303" s="7">
        <f>sales_data_sample3[[#This Row],[SALES]]*sales_data_sample3[[#This Row],[PROFIT MARGIN]]</f>
        <v>448.07973600000003</v>
      </c>
      <c r="G303" s="14" t="str">
        <f>IF(sales_data_sample3[[#This Row],[STATUS]] &lt;&gt;"Cancelled","24,89%","0")</f>
        <v>24,89%</v>
      </c>
      <c r="H303" s="4">
        <v>37804</v>
      </c>
      <c r="I303" t="s">
        <v>28</v>
      </c>
      <c r="J303">
        <f>ROUNDUP(MONTH(sales_data_sample3[[#This Row],[ORDER DATE]])/3,0)</f>
        <v>3</v>
      </c>
      <c r="K303" t="str">
        <f>TEXT(sales_data_sample3[[#This Row],[ORDER DATE]],"[$-409]mmmm")</f>
        <v>July</v>
      </c>
      <c r="L303">
        <f>YEAR(sales_data_sample3[[#This Row],[ORDER DATE]])</f>
        <v>2003</v>
      </c>
      <c r="M303" t="s">
        <v>278</v>
      </c>
      <c r="N303">
        <v>79</v>
      </c>
      <c r="O303" t="s">
        <v>1128</v>
      </c>
      <c r="P303" t="s">
        <v>417</v>
      </c>
      <c r="Q303" t="s">
        <v>418</v>
      </c>
      <c r="R303" t="s">
        <v>419</v>
      </c>
      <c r="S303" t="s">
        <v>4804</v>
      </c>
      <c r="T303" t="s">
        <v>420</v>
      </c>
      <c r="U303" t="s">
        <v>73</v>
      </c>
      <c r="V303" t="s">
        <v>167</v>
      </c>
      <c r="W303" t="s">
        <v>38</v>
      </c>
      <c r="X303" t="s">
        <v>39</v>
      </c>
      <c r="Y303" t="s">
        <v>421</v>
      </c>
      <c r="Z303" t="s">
        <v>422</v>
      </c>
      <c r="AA303" t="s">
        <v>42</v>
      </c>
    </row>
    <row r="304" spans="1:27" x14ac:dyDescent="0.25">
      <c r="A304" s="1">
        <v>10135</v>
      </c>
      <c r="B304" s="1">
        <v>29</v>
      </c>
      <c r="C304" s="8">
        <v>97.89</v>
      </c>
      <c r="D304" s="1">
        <v>4</v>
      </c>
      <c r="E304" s="7">
        <v>2838.81</v>
      </c>
      <c r="F304" s="7">
        <f>sales_data_sample3[[#This Row],[SALES]]*sales_data_sample3[[#This Row],[PROFIT MARGIN]]</f>
        <v>706.57980900000007</v>
      </c>
      <c r="G304" s="14" t="str">
        <f>IF(sales_data_sample3[[#This Row],[STATUS]] &lt;&gt;"Cancelled","24,89%","0")</f>
        <v>24,89%</v>
      </c>
      <c r="H304" s="4">
        <v>37804</v>
      </c>
      <c r="I304" t="s">
        <v>28</v>
      </c>
      <c r="J304">
        <f>ROUNDUP(MONTH(sales_data_sample3[[#This Row],[ORDER DATE]])/3,0)</f>
        <v>3</v>
      </c>
      <c r="K304" t="str">
        <f>TEXT(sales_data_sample3[[#This Row],[ORDER DATE]],"[$-409]mmmm")</f>
        <v>July</v>
      </c>
      <c r="L304">
        <f>YEAR(sales_data_sample3[[#This Row],[ORDER DATE]])</f>
        <v>2003</v>
      </c>
      <c r="M304" t="s">
        <v>278</v>
      </c>
      <c r="N304">
        <v>115</v>
      </c>
      <c r="O304" t="s">
        <v>1223</v>
      </c>
      <c r="P304" t="s">
        <v>417</v>
      </c>
      <c r="Q304" t="s">
        <v>418</v>
      </c>
      <c r="R304" t="s">
        <v>419</v>
      </c>
      <c r="S304" t="s">
        <v>4804</v>
      </c>
      <c r="T304" t="s">
        <v>420</v>
      </c>
      <c r="U304" t="s">
        <v>73</v>
      </c>
      <c r="V304" t="s">
        <v>167</v>
      </c>
      <c r="W304" t="s">
        <v>38</v>
      </c>
      <c r="X304" t="s">
        <v>39</v>
      </c>
      <c r="Y304" t="s">
        <v>421</v>
      </c>
      <c r="Z304" t="s">
        <v>422</v>
      </c>
      <c r="AA304" t="s">
        <v>42</v>
      </c>
    </row>
    <row r="305" spans="1:27" x14ac:dyDescent="0.25">
      <c r="A305" s="1">
        <v>10135</v>
      </c>
      <c r="B305" s="1">
        <v>48</v>
      </c>
      <c r="C305" s="8">
        <v>79.31</v>
      </c>
      <c r="D305" s="1">
        <v>3</v>
      </c>
      <c r="E305" s="7">
        <v>3806.88</v>
      </c>
      <c r="F305" s="7">
        <f>sales_data_sample3[[#This Row],[SALES]]*sales_data_sample3[[#This Row],[PROFIT MARGIN]]</f>
        <v>947.53243200000009</v>
      </c>
      <c r="G305" s="14" t="str">
        <f>IF(sales_data_sample3[[#This Row],[STATUS]] &lt;&gt;"Cancelled","24,89%","0")</f>
        <v>24,89%</v>
      </c>
      <c r="H305" s="4">
        <v>37804</v>
      </c>
      <c r="I305" t="s">
        <v>28</v>
      </c>
      <c r="J305">
        <f>ROUNDUP(MONTH(sales_data_sample3[[#This Row],[ORDER DATE]])/3,0)</f>
        <v>3</v>
      </c>
      <c r="K305" t="str">
        <f>TEXT(sales_data_sample3[[#This Row],[ORDER DATE]],"[$-409]mmmm")</f>
        <v>July</v>
      </c>
      <c r="L305">
        <f>YEAR(sales_data_sample3[[#This Row],[ORDER DATE]])</f>
        <v>2003</v>
      </c>
      <c r="M305" t="s">
        <v>278</v>
      </c>
      <c r="N305">
        <v>77</v>
      </c>
      <c r="O305" t="s">
        <v>1592</v>
      </c>
      <c r="P305" t="s">
        <v>417</v>
      </c>
      <c r="Q305" t="s">
        <v>418</v>
      </c>
      <c r="R305" t="s">
        <v>419</v>
      </c>
      <c r="S305" t="s">
        <v>4804</v>
      </c>
      <c r="T305" t="s">
        <v>420</v>
      </c>
      <c r="U305" t="s">
        <v>73</v>
      </c>
      <c r="V305" t="s">
        <v>167</v>
      </c>
      <c r="W305" t="s">
        <v>38</v>
      </c>
      <c r="X305" t="s">
        <v>39</v>
      </c>
      <c r="Y305" t="s">
        <v>421</v>
      </c>
      <c r="Z305" t="s">
        <v>422</v>
      </c>
      <c r="AA305" t="s">
        <v>65</v>
      </c>
    </row>
    <row r="306" spans="1:27" x14ac:dyDescent="0.25">
      <c r="A306" s="1">
        <v>10135</v>
      </c>
      <c r="B306" s="1">
        <v>45</v>
      </c>
      <c r="C306" s="8">
        <v>78</v>
      </c>
      <c r="D306" s="1">
        <v>10</v>
      </c>
      <c r="E306" s="7">
        <v>3510</v>
      </c>
      <c r="F306" s="7">
        <f>sales_data_sample3[[#This Row],[SALES]]*sales_data_sample3[[#This Row],[PROFIT MARGIN]]</f>
        <v>873.63900000000001</v>
      </c>
      <c r="G306" s="14" t="str">
        <f>IF(sales_data_sample3[[#This Row],[STATUS]] &lt;&gt;"Cancelled","24,89%","0")</f>
        <v>24,89%</v>
      </c>
      <c r="H306" s="4">
        <v>37804</v>
      </c>
      <c r="I306" t="s">
        <v>28</v>
      </c>
      <c r="J306">
        <f>ROUNDUP(MONTH(sales_data_sample3[[#This Row],[ORDER DATE]])/3,0)</f>
        <v>3</v>
      </c>
      <c r="K306" t="str">
        <f>TEXT(sales_data_sample3[[#This Row],[ORDER DATE]],"[$-409]mmmm")</f>
        <v>July</v>
      </c>
      <c r="L306">
        <f>YEAR(sales_data_sample3[[#This Row],[ORDER DATE]])</f>
        <v>2003</v>
      </c>
      <c r="M306" t="s">
        <v>278</v>
      </c>
      <c r="N306">
        <v>80</v>
      </c>
      <c r="O306" t="s">
        <v>2283</v>
      </c>
      <c r="P306" t="s">
        <v>417</v>
      </c>
      <c r="Q306" t="s">
        <v>418</v>
      </c>
      <c r="R306" t="s">
        <v>419</v>
      </c>
      <c r="S306" t="s">
        <v>4804</v>
      </c>
      <c r="T306" t="s">
        <v>420</v>
      </c>
      <c r="U306" t="s">
        <v>73</v>
      </c>
      <c r="V306" t="s">
        <v>167</v>
      </c>
      <c r="W306" t="s">
        <v>38</v>
      </c>
      <c r="X306" t="s">
        <v>39</v>
      </c>
      <c r="Y306" t="s">
        <v>421</v>
      </c>
      <c r="Z306" t="s">
        <v>422</v>
      </c>
      <c r="AA306" t="s">
        <v>65</v>
      </c>
    </row>
    <row r="307" spans="1:27" x14ac:dyDescent="0.25">
      <c r="A307" s="1">
        <v>10135</v>
      </c>
      <c r="B307" s="1">
        <v>42</v>
      </c>
      <c r="C307" s="8">
        <v>100</v>
      </c>
      <c r="D307" s="1">
        <v>9</v>
      </c>
      <c r="E307" s="7">
        <v>5432.7</v>
      </c>
      <c r="F307" s="7">
        <f>sales_data_sample3[[#This Row],[SALES]]*sales_data_sample3[[#This Row],[PROFIT MARGIN]]</f>
        <v>1352.19903</v>
      </c>
      <c r="G307" s="14" t="str">
        <f>IF(sales_data_sample3[[#This Row],[STATUS]] &lt;&gt;"Cancelled","24,89%","0")</f>
        <v>24,89%</v>
      </c>
      <c r="H307" s="4">
        <v>37804</v>
      </c>
      <c r="I307" t="s">
        <v>28</v>
      </c>
      <c r="J307">
        <f>ROUNDUP(MONTH(sales_data_sample3[[#This Row],[ORDER DATE]])/3,0)</f>
        <v>3</v>
      </c>
      <c r="K307" t="str">
        <f>TEXT(sales_data_sample3[[#This Row],[ORDER DATE]],"[$-409]mmmm")</f>
        <v>July</v>
      </c>
      <c r="L307">
        <f>YEAR(sales_data_sample3[[#This Row],[ORDER DATE]])</f>
        <v>2003</v>
      </c>
      <c r="M307" t="s">
        <v>278</v>
      </c>
      <c r="N307">
        <v>146</v>
      </c>
      <c r="O307" t="s">
        <v>2364</v>
      </c>
      <c r="P307" t="s">
        <v>417</v>
      </c>
      <c r="Q307" t="s">
        <v>418</v>
      </c>
      <c r="R307" t="s">
        <v>419</v>
      </c>
      <c r="S307" t="s">
        <v>4804</v>
      </c>
      <c r="T307" t="s">
        <v>420</v>
      </c>
      <c r="U307" t="s">
        <v>73</v>
      </c>
      <c r="V307" t="s">
        <v>167</v>
      </c>
      <c r="W307" t="s">
        <v>38</v>
      </c>
      <c r="X307" t="s">
        <v>39</v>
      </c>
      <c r="Y307" t="s">
        <v>421</v>
      </c>
      <c r="Z307" t="s">
        <v>422</v>
      </c>
      <c r="AA307" t="s">
        <v>65</v>
      </c>
    </row>
    <row r="308" spans="1:27" x14ac:dyDescent="0.25">
      <c r="A308" s="1">
        <v>10135</v>
      </c>
      <c r="B308" s="1">
        <v>45</v>
      </c>
      <c r="C308" s="8">
        <v>50.36</v>
      </c>
      <c r="D308" s="1">
        <v>13</v>
      </c>
      <c r="E308" s="7">
        <v>2266.1999999999998</v>
      </c>
      <c r="F308" s="7">
        <f>sales_data_sample3[[#This Row],[SALES]]*sales_data_sample3[[#This Row],[PROFIT MARGIN]]</f>
        <v>287.80739999999997</v>
      </c>
      <c r="G308" s="14">
        <v>0.127</v>
      </c>
      <c r="H308" s="4">
        <v>37804</v>
      </c>
      <c r="I308" t="s">
        <v>28</v>
      </c>
      <c r="J308">
        <f>ROUNDUP(MONTH(sales_data_sample3[[#This Row],[ORDER DATE]])/3,0)</f>
        <v>3</v>
      </c>
      <c r="K308" t="str">
        <f>TEXT(sales_data_sample3[[#This Row],[ORDER DATE]],"[$-409]mmmm")</f>
        <v>July</v>
      </c>
      <c r="L308">
        <f>YEAR(sales_data_sample3[[#This Row],[ORDER DATE]])</f>
        <v>2003</v>
      </c>
      <c r="M308" t="s">
        <v>29</v>
      </c>
      <c r="N308">
        <v>62</v>
      </c>
      <c r="O308" t="s">
        <v>2422</v>
      </c>
      <c r="P308" t="s">
        <v>417</v>
      </c>
      <c r="Q308" t="s">
        <v>418</v>
      </c>
      <c r="R308" t="s">
        <v>419</v>
      </c>
      <c r="S308" t="s">
        <v>4804</v>
      </c>
      <c r="T308" t="s">
        <v>420</v>
      </c>
      <c r="U308" t="s">
        <v>73</v>
      </c>
      <c r="V308" t="s">
        <v>167</v>
      </c>
      <c r="W308" t="s">
        <v>38</v>
      </c>
      <c r="X308" t="s">
        <v>39</v>
      </c>
      <c r="Y308" t="s">
        <v>421</v>
      </c>
      <c r="Z308" t="s">
        <v>422</v>
      </c>
      <c r="AA308" t="s">
        <v>42</v>
      </c>
    </row>
    <row r="309" spans="1:27" x14ac:dyDescent="0.25">
      <c r="A309" s="1">
        <v>10135</v>
      </c>
      <c r="B309" s="1">
        <v>31</v>
      </c>
      <c r="C309" s="8">
        <v>100</v>
      </c>
      <c r="D309" s="1">
        <v>12</v>
      </c>
      <c r="E309" s="7">
        <v>4705.18</v>
      </c>
      <c r="F309" s="7">
        <f>sales_data_sample3[[#This Row],[SALES]]*sales_data_sample3[[#This Row],[PROFIT MARGIN]]</f>
        <v>1171.1193020000001</v>
      </c>
      <c r="G309" s="14" t="str">
        <f>IF(sales_data_sample3[[#This Row],[STATUS]] &lt;&gt;"Cancelled","24,89%","0")</f>
        <v>24,89%</v>
      </c>
      <c r="H309" s="4">
        <v>37804</v>
      </c>
      <c r="I309" t="s">
        <v>28</v>
      </c>
      <c r="J309">
        <f>ROUNDUP(MONTH(sales_data_sample3[[#This Row],[ORDER DATE]])/3,0)</f>
        <v>3</v>
      </c>
      <c r="K309" t="str">
        <f>TEXT(sales_data_sample3[[#This Row],[ORDER DATE]],"[$-409]mmmm")</f>
        <v>July</v>
      </c>
      <c r="L309">
        <f>YEAR(sales_data_sample3[[#This Row],[ORDER DATE]])</f>
        <v>2003</v>
      </c>
      <c r="M309" t="s">
        <v>278</v>
      </c>
      <c r="N309">
        <v>148</v>
      </c>
      <c r="O309" t="s">
        <v>2673</v>
      </c>
      <c r="P309" t="s">
        <v>417</v>
      </c>
      <c r="Q309" t="s">
        <v>418</v>
      </c>
      <c r="R309" t="s">
        <v>419</v>
      </c>
      <c r="S309" t="s">
        <v>4804</v>
      </c>
      <c r="T309" t="s">
        <v>420</v>
      </c>
      <c r="U309" t="s">
        <v>73</v>
      </c>
      <c r="V309" t="s">
        <v>167</v>
      </c>
      <c r="W309" t="s">
        <v>38</v>
      </c>
      <c r="X309" t="s">
        <v>39</v>
      </c>
      <c r="Y309" t="s">
        <v>421</v>
      </c>
      <c r="Z309" t="s">
        <v>422</v>
      </c>
      <c r="AA309" t="s">
        <v>65</v>
      </c>
    </row>
    <row r="310" spans="1:27" x14ac:dyDescent="0.25">
      <c r="A310" s="1">
        <v>10135</v>
      </c>
      <c r="B310" s="1">
        <v>29</v>
      </c>
      <c r="C310" s="8">
        <v>61.64</v>
      </c>
      <c r="D310" s="1">
        <v>16</v>
      </c>
      <c r="E310" s="7">
        <v>1787.56</v>
      </c>
      <c r="F310" s="7">
        <f>sales_data_sample3[[#This Row],[SALES]]*sales_data_sample3[[#This Row],[PROFIT MARGIN]]</f>
        <v>227.02011999999999</v>
      </c>
      <c r="G310" s="14">
        <v>0.127</v>
      </c>
      <c r="H310" s="4">
        <v>37804</v>
      </c>
      <c r="I310" t="s">
        <v>28</v>
      </c>
      <c r="J310">
        <f>ROUNDUP(MONTH(sales_data_sample3[[#This Row],[ORDER DATE]])/3,0)</f>
        <v>3</v>
      </c>
      <c r="K310" t="str">
        <f>TEXT(sales_data_sample3[[#This Row],[ORDER DATE]],"[$-409]mmmm")</f>
        <v>July</v>
      </c>
      <c r="L310">
        <f>YEAR(sales_data_sample3[[#This Row],[ORDER DATE]])</f>
        <v>2003</v>
      </c>
      <c r="M310" t="s">
        <v>29</v>
      </c>
      <c r="N310">
        <v>69</v>
      </c>
      <c r="O310" t="s">
        <v>3105</v>
      </c>
      <c r="P310" t="s">
        <v>417</v>
      </c>
      <c r="Q310" t="s">
        <v>418</v>
      </c>
      <c r="R310" t="s">
        <v>419</v>
      </c>
      <c r="S310" t="s">
        <v>4804</v>
      </c>
      <c r="T310" t="s">
        <v>420</v>
      </c>
      <c r="U310" t="s">
        <v>73</v>
      </c>
      <c r="V310" t="s">
        <v>167</v>
      </c>
      <c r="W310" t="s">
        <v>38</v>
      </c>
      <c r="X310" t="s">
        <v>39</v>
      </c>
      <c r="Y310" t="s">
        <v>421</v>
      </c>
      <c r="Z310" t="s">
        <v>422</v>
      </c>
      <c r="AA310" t="s">
        <v>42</v>
      </c>
    </row>
    <row r="311" spans="1:27" x14ac:dyDescent="0.25">
      <c r="A311" s="1">
        <v>10135</v>
      </c>
      <c r="B311" s="1">
        <v>20</v>
      </c>
      <c r="C311" s="8">
        <v>35.869999999999997</v>
      </c>
      <c r="D311" s="1">
        <v>1</v>
      </c>
      <c r="E311" s="7">
        <v>717.4</v>
      </c>
      <c r="F311" s="7">
        <f>sales_data_sample3[[#This Row],[SALES]]*sales_data_sample3[[#This Row],[PROFIT MARGIN]]</f>
        <v>178.56085999999999</v>
      </c>
      <c r="G311" s="14" t="str">
        <f>IF(sales_data_sample3[[#This Row],[STATUS]] &lt;&gt;"Cancelled","24,89%","0")</f>
        <v>24,89%</v>
      </c>
      <c r="H311" s="4">
        <v>37804</v>
      </c>
      <c r="I311" t="s">
        <v>28</v>
      </c>
      <c r="J311">
        <f>ROUNDUP(MONTH(sales_data_sample3[[#This Row],[ORDER DATE]])/3,0)</f>
        <v>3</v>
      </c>
      <c r="K311" t="str">
        <f>TEXT(sales_data_sample3[[#This Row],[ORDER DATE]],"[$-409]mmmm")</f>
        <v>July</v>
      </c>
      <c r="L311">
        <f>YEAR(sales_data_sample3[[#This Row],[ORDER DATE]])</f>
        <v>2003</v>
      </c>
      <c r="M311" t="s">
        <v>278</v>
      </c>
      <c r="N311">
        <v>37</v>
      </c>
      <c r="O311" t="s">
        <v>3302</v>
      </c>
      <c r="P311" t="s">
        <v>417</v>
      </c>
      <c r="Q311" t="s">
        <v>418</v>
      </c>
      <c r="R311" t="s">
        <v>419</v>
      </c>
      <c r="S311" t="s">
        <v>4804</v>
      </c>
      <c r="T311" t="s">
        <v>420</v>
      </c>
      <c r="U311" t="s">
        <v>73</v>
      </c>
      <c r="V311" t="s">
        <v>167</v>
      </c>
      <c r="W311" t="s">
        <v>38</v>
      </c>
      <c r="X311" t="s">
        <v>39</v>
      </c>
      <c r="Y311" t="s">
        <v>421</v>
      </c>
      <c r="Z311" t="s">
        <v>422</v>
      </c>
      <c r="AA311" t="s">
        <v>42</v>
      </c>
    </row>
    <row r="312" spans="1:27" x14ac:dyDescent="0.25">
      <c r="A312" s="1">
        <v>10135</v>
      </c>
      <c r="B312" s="1">
        <v>27</v>
      </c>
      <c r="C312" s="8">
        <v>66.13</v>
      </c>
      <c r="D312" s="1">
        <v>6</v>
      </c>
      <c r="E312" s="7">
        <v>1785.51</v>
      </c>
      <c r="F312" s="7">
        <f>sales_data_sample3[[#This Row],[SALES]]*sales_data_sample3[[#This Row],[PROFIT MARGIN]]</f>
        <v>444.41343900000004</v>
      </c>
      <c r="G312" s="14" t="str">
        <f>IF(sales_data_sample3[[#This Row],[STATUS]] &lt;&gt;"Cancelled","24,89%","0")</f>
        <v>24,89%</v>
      </c>
      <c r="H312" s="4">
        <v>37804</v>
      </c>
      <c r="I312" t="s">
        <v>28</v>
      </c>
      <c r="J312">
        <f>ROUNDUP(MONTH(sales_data_sample3[[#This Row],[ORDER DATE]])/3,0)</f>
        <v>3</v>
      </c>
      <c r="K312" t="str">
        <f>TEXT(sales_data_sample3[[#This Row],[ORDER DATE]],"[$-409]mmmm")</f>
        <v>July</v>
      </c>
      <c r="L312">
        <f>YEAR(sales_data_sample3[[#This Row],[ORDER DATE]])</f>
        <v>2003</v>
      </c>
      <c r="M312" t="s">
        <v>278</v>
      </c>
      <c r="N312">
        <v>61</v>
      </c>
      <c r="O312" t="s">
        <v>3427</v>
      </c>
      <c r="P312" t="s">
        <v>417</v>
      </c>
      <c r="Q312" t="s">
        <v>418</v>
      </c>
      <c r="R312" t="s">
        <v>419</v>
      </c>
      <c r="S312" t="s">
        <v>4804</v>
      </c>
      <c r="T312" t="s">
        <v>420</v>
      </c>
      <c r="U312" t="s">
        <v>73</v>
      </c>
      <c r="V312" t="s">
        <v>167</v>
      </c>
      <c r="W312" t="s">
        <v>38</v>
      </c>
      <c r="X312" t="s">
        <v>39</v>
      </c>
      <c r="Y312" t="s">
        <v>421</v>
      </c>
      <c r="Z312" t="s">
        <v>422</v>
      </c>
      <c r="AA312" t="s">
        <v>42</v>
      </c>
    </row>
    <row r="313" spans="1:27" x14ac:dyDescent="0.25">
      <c r="A313" s="1">
        <v>10135</v>
      </c>
      <c r="B313" s="1">
        <v>47</v>
      </c>
      <c r="C313" s="8">
        <v>100</v>
      </c>
      <c r="D313" s="1">
        <v>2</v>
      </c>
      <c r="E313" s="7">
        <v>6336.07</v>
      </c>
      <c r="F313" s="7">
        <f>sales_data_sample3[[#This Row],[SALES]]*sales_data_sample3[[#This Row],[PROFIT MARGIN]]</f>
        <v>1577.0478229999999</v>
      </c>
      <c r="G313" s="14" t="str">
        <f>IF(sales_data_sample3[[#This Row],[STATUS]] &lt;&gt;"Cancelled","24,89%","0")</f>
        <v>24,89%</v>
      </c>
      <c r="H313" s="4">
        <v>37804</v>
      </c>
      <c r="I313" t="s">
        <v>28</v>
      </c>
      <c r="J313">
        <f>ROUNDUP(MONTH(sales_data_sample3[[#This Row],[ORDER DATE]])/3,0)</f>
        <v>3</v>
      </c>
      <c r="K313" t="str">
        <f>TEXT(sales_data_sample3[[#This Row],[ORDER DATE]],"[$-409]mmmm")</f>
        <v>July</v>
      </c>
      <c r="L313">
        <f>YEAR(sales_data_sample3[[#This Row],[ORDER DATE]])</f>
        <v>2003</v>
      </c>
      <c r="M313" t="s">
        <v>278</v>
      </c>
      <c r="N313">
        <v>140</v>
      </c>
      <c r="O313" t="s">
        <v>3589</v>
      </c>
      <c r="P313" t="s">
        <v>417</v>
      </c>
      <c r="Q313" t="s">
        <v>418</v>
      </c>
      <c r="R313" t="s">
        <v>419</v>
      </c>
      <c r="S313" t="s">
        <v>4804</v>
      </c>
      <c r="T313" t="s">
        <v>420</v>
      </c>
      <c r="U313" t="s">
        <v>73</v>
      </c>
      <c r="V313" t="s">
        <v>167</v>
      </c>
      <c r="W313" t="s">
        <v>38</v>
      </c>
      <c r="X313" t="s">
        <v>39</v>
      </c>
      <c r="Y313" t="s">
        <v>421</v>
      </c>
      <c r="Z313" t="s">
        <v>422</v>
      </c>
      <c r="AA313" t="s">
        <v>65</v>
      </c>
    </row>
    <row r="314" spans="1:27" x14ac:dyDescent="0.25">
      <c r="A314" s="1">
        <v>10135</v>
      </c>
      <c r="B314" s="1">
        <v>23</v>
      </c>
      <c r="C314" s="8">
        <v>87.31</v>
      </c>
      <c r="D314" s="1">
        <v>11</v>
      </c>
      <c r="E314" s="7">
        <v>2008.13</v>
      </c>
      <c r="F314" s="7">
        <f>sales_data_sample3[[#This Row],[SALES]]*sales_data_sample3[[#This Row],[PROFIT MARGIN]]</f>
        <v>499.82355700000005</v>
      </c>
      <c r="G314" s="14" t="str">
        <f>IF(sales_data_sample3[[#This Row],[STATUS]] &lt;&gt;"Cancelled","24,89%","0")</f>
        <v>24,89%</v>
      </c>
      <c r="H314" s="4">
        <v>37804</v>
      </c>
      <c r="I314" t="s">
        <v>28</v>
      </c>
      <c r="J314">
        <f>ROUNDUP(MONTH(sales_data_sample3[[#This Row],[ORDER DATE]])/3,0)</f>
        <v>3</v>
      </c>
      <c r="K314" t="str">
        <f>TEXT(sales_data_sample3[[#This Row],[ORDER DATE]],"[$-409]mmmm")</f>
        <v>July</v>
      </c>
      <c r="L314">
        <f>YEAR(sales_data_sample3[[#This Row],[ORDER DATE]])</f>
        <v>2003</v>
      </c>
      <c r="M314" t="s">
        <v>278</v>
      </c>
      <c r="N314">
        <v>80</v>
      </c>
      <c r="O314" t="s">
        <v>3802</v>
      </c>
      <c r="P314" t="s">
        <v>417</v>
      </c>
      <c r="Q314" t="s">
        <v>418</v>
      </c>
      <c r="R314" t="s">
        <v>419</v>
      </c>
      <c r="S314" t="s">
        <v>4804</v>
      </c>
      <c r="T314" t="s">
        <v>420</v>
      </c>
      <c r="U314" t="s">
        <v>73</v>
      </c>
      <c r="V314" t="s">
        <v>167</v>
      </c>
      <c r="W314" t="s">
        <v>38</v>
      </c>
      <c r="X314" t="s">
        <v>39</v>
      </c>
      <c r="Y314" t="s">
        <v>421</v>
      </c>
      <c r="Z314" t="s">
        <v>422</v>
      </c>
      <c r="AA314" t="s">
        <v>42</v>
      </c>
    </row>
    <row r="315" spans="1:27" x14ac:dyDescent="0.25">
      <c r="A315" s="1">
        <v>10135</v>
      </c>
      <c r="B315" s="1">
        <v>33</v>
      </c>
      <c r="C315" s="8">
        <v>40.229999999999997</v>
      </c>
      <c r="D315" s="1">
        <v>14</v>
      </c>
      <c r="E315" s="7">
        <v>1327.59</v>
      </c>
      <c r="F315" s="7">
        <f>sales_data_sample3[[#This Row],[SALES]]*sales_data_sample3[[#This Row],[PROFIT MARGIN]]</f>
        <v>168.60392999999999</v>
      </c>
      <c r="G315" s="14">
        <v>0.127</v>
      </c>
      <c r="H315" s="4">
        <v>37804</v>
      </c>
      <c r="I315" t="s">
        <v>28</v>
      </c>
      <c r="J315">
        <f>ROUNDUP(MONTH(sales_data_sample3[[#This Row],[ORDER DATE]])/3,0)</f>
        <v>3</v>
      </c>
      <c r="K315" t="str">
        <f>TEXT(sales_data_sample3[[#This Row],[ORDER DATE]],"[$-409]mmmm")</f>
        <v>July</v>
      </c>
      <c r="L315">
        <f>YEAR(sales_data_sample3[[#This Row],[ORDER DATE]])</f>
        <v>2003</v>
      </c>
      <c r="M315" t="s">
        <v>29</v>
      </c>
      <c r="N315">
        <v>40</v>
      </c>
      <c r="O315" t="s">
        <v>3904</v>
      </c>
      <c r="P315" t="s">
        <v>417</v>
      </c>
      <c r="Q315" t="s">
        <v>418</v>
      </c>
      <c r="R315" t="s">
        <v>419</v>
      </c>
      <c r="S315" t="s">
        <v>4804</v>
      </c>
      <c r="T315" t="s">
        <v>420</v>
      </c>
      <c r="U315" t="s">
        <v>73</v>
      </c>
      <c r="V315" t="s">
        <v>167</v>
      </c>
      <c r="W315" t="s">
        <v>38</v>
      </c>
      <c r="X315" t="s">
        <v>39</v>
      </c>
      <c r="Y315" t="s">
        <v>421</v>
      </c>
      <c r="Z315" t="s">
        <v>422</v>
      </c>
      <c r="AA315" t="s">
        <v>42</v>
      </c>
    </row>
    <row r="316" spans="1:27" x14ac:dyDescent="0.25">
      <c r="A316" s="1">
        <v>10135</v>
      </c>
      <c r="B316" s="1">
        <v>30</v>
      </c>
      <c r="C316" s="8">
        <v>89.8</v>
      </c>
      <c r="D316" s="1">
        <v>17</v>
      </c>
      <c r="E316" s="7">
        <v>2694</v>
      </c>
      <c r="F316" s="7">
        <f>sales_data_sample3[[#This Row],[SALES]]*sales_data_sample3[[#This Row],[PROFIT MARGIN]]</f>
        <v>342.13799999999998</v>
      </c>
      <c r="G316" s="14">
        <v>0.127</v>
      </c>
      <c r="H316" s="4">
        <v>37804</v>
      </c>
      <c r="I316" t="s">
        <v>28</v>
      </c>
      <c r="J316">
        <f>ROUNDUP(MONTH(sales_data_sample3[[#This Row],[ORDER DATE]])/3,0)</f>
        <v>3</v>
      </c>
      <c r="K316" t="str">
        <f>TEXT(sales_data_sample3[[#This Row],[ORDER DATE]],"[$-409]mmmm")</f>
        <v>July</v>
      </c>
      <c r="L316">
        <f>YEAR(sales_data_sample3[[#This Row],[ORDER DATE]])</f>
        <v>2003</v>
      </c>
      <c r="M316" t="s">
        <v>29</v>
      </c>
      <c r="N316">
        <v>102</v>
      </c>
      <c r="O316" t="s">
        <v>4107</v>
      </c>
      <c r="P316" t="s">
        <v>417</v>
      </c>
      <c r="Q316" t="s">
        <v>418</v>
      </c>
      <c r="R316" t="s">
        <v>419</v>
      </c>
      <c r="S316" t="s">
        <v>4804</v>
      </c>
      <c r="T316" t="s">
        <v>420</v>
      </c>
      <c r="U316" t="s">
        <v>73</v>
      </c>
      <c r="V316" t="s">
        <v>167</v>
      </c>
      <c r="W316" t="s">
        <v>38</v>
      </c>
      <c r="X316" t="s">
        <v>39</v>
      </c>
      <c r="Y316" t="s">
        <v>421</v>
      </c>
      <c r="Z316" t="s">
        <v>422</v>
      </c>
      <c r="AA316" t="s">
        <v>42</v>
      </c>
    </row>
    <row r="317" spans="1:27" x14ac:dyDescent="0.25">
      <c r="A317" s="1">
        <v>10135</v>
      </c>
      <c r="B317" s="1">
        <v>44</v>
      </c>
      <c r="C317" s="8">
        <v>96</v>
      </c>
      <c r="D317" s="1">
        <v>15</v>
      </c>
      <c r="E317" s="7">
        <v>4224</v>
      </c>
      <c r="F317" s="7">
        <f>sales_data_sample3[[#This Row],[SALES]]*sales_data_sample3[[#This Row],[PROFIT MARGIN]]</f>
        <v>536.44799999999998</v>
      </c>
      <c r="G317" s="14">
        <v>0.127</v>
      </c>
      <c r="H317" s="4">
        <v>37804</v>
      </c>
      <c r="I317" t="s">
        <v>28</v>
      </c>
      <c r="J317">
        <f>ROUNDUP(MONTH(sales_data_sample3[[#This Row],[ORDER DATE]])/3,0)</f>
        <v>3</v>
      </c>
      <c r="K317" t="str">
        <f>TEXT(sales_data_sample3[[#This Row],[ORDER DATE]],"[$-409]mmmm")</f>
        <v>July</v>
      </c>
      <c r="L317">
        <f>YEAR(sales_data_sample3[[#This Row],[ORDER DATE]])</f>
        <v>2003</v>
      </c>
      <c r="M317" t="s">
        <v>29</v>
      </c>
      <c r="N317">
        <v>81</v>
      </c>
      <c r="O317" t="s">
        <v>4246</v>
      </c>
      <c r="P317" t="s">
        <v>417</v>
      </c>
      <c r="Q317" t="s">
        <v>418</v>
      </c>
      <c r="R317" t="s">
        <v>419</v>
      </c>
      <c r="S317" t="s">
        <v>4804</v>
      </c>
      <c r="T317" t="s">
        <v>420</v>
      </c>
      <c r="U317" t="s">
        <v>73</v>
      </c>
      <c r="V317" t="s">
        <v>167</v>
      </c>
      <c r="W317" t="s">
        <v>38</v>
      </c>
      <c r="X317" t="s">
        <v>39</v>
      </c>
      <c r="Y317" t="s">
        <v>421</v>
      </c>
      <c r="Z317" t="s">
        <v>422</v>
      </c>
      <c r="AA317" t="s">
        <v>65</v>
      </c>
    </row>
    <row r="318" spans="1:27" x14ac:dyDescent="0.25">
      <c r="A318" s="1">
        <v>10136</v>
      </c>
      <c r="B318" s="1">
        <v>25</v>
      </c>
      <c r="C318" s="8">
        <v>100</v>
      </c>
      <c r="D318" s="1">
        <v>2</v>
      </c>
      <c r="E318" s="7">
        <v>3644.75</v>
      </c>
      <c r="F318" s="7">
        <f>sales_data_sample3[[#This Row],[SALES]]*sales_data_sample3[[#This Row],[PROFIT MARGIN]]</f>
        <v>907.17827499999999</v>
      </c>
      <c r="G318" s="14" t="str">
        <f>IF(sales_data_sample3[[#This Row],[STATUS]] &lt;&gt;"Cancelled","24,89%","0")</f>
        <v>24,89%</v>
      </c>
      <c r="H318" s="4">
        <v>37806</v>
      </c>
      <c r="I318" t="s">
        <v>28</v>
      </c>
      <c r="J318">
        <f>ROUNDUP(MONTH(sales_data_sample3[[#This Row],[ORDER DATE]])/3,0)</f>
        <v>3</v>
      </c>
      <c r="K318" t="str">
        <f>TEXT(sales_data_sample3[[#This Row],[ORDER DATE]],"[$-409]mmmm")</f>
        <v>July</v>
      </c>
      <c r="L318">
        <f>YEAR(sales_data_sample3[[#This Row],[ORDER DATE]])</f>
        <v>2003</v>
      </c>
      <c r="M318" t="s">
        <v>278</v>
      </c>
      <c r="N318">
        <v>141</v>
      </c>
      <c r="O318" t="s">
        <v>1299</v>
      </c>
      <c r="P318" t="s">
        <v>594</v>
      </c>
      <c r="Q318" t="s">
        <v>595</v>
      </c>
      <c r="R318" t="s">
        <v>596</v>
      </c>
      <c r="S318" t="s">
        <v>4804</v>
      </c>
      <c r="T318" t="s">
        <v>597</v>
      </c>
      <c r="U318" t="s">
        <v>4804</v>
      </c>
      <c r="V318" t="s">
        <v>598</v>
      </c>
      <c r="W318" t="s">
        <v>51</v>
      </c>
      <c r="X318" t="s">
        <v>52</v>
      </c>
      <c r="Y318" t="s">
        <v>599</v>
      </c>
      <c r="Z318" t="s">
        <v>600</v>
      </c>
      <c r="AA318" t="s">
        <v>65</v>
      </c>
    </row>
    <row r="319" spans="1:27" x14ac:dyDescent="0.25">
      <c r="A319" s="1">
        <v>10136</v>
      </c>
      <c r="B319" s="1">
        <v>36</v>
      </c>
      <c r="C319" s="8">
        <v>100</v>
      </c>
      <c r="D319" s="1">
        <v>1</v>
      </c>
      <c r="E319" s="7">
        <v>5274.72</v>
      </c>
      <c r="F319" s="7">
        <f>sales_data_sample3[[#This Row],[SALES]]*sales_data_sample3[[#This Row],[PROFIT MARGIN]]</f>
        <v>1312.8778080000002</v>
      </c>
      <c r="G319" s="14" t="str">
        <f>IF(sales_data_sample3[[#This Row],[STATUS]] &lt;&gt;"Cancelled","24,89%","0")</f>
        <v>24,89%</v>
      </c>
      <c r="H319" s="4">
        <v>37806</v>
      </c>
      <c r="I319" t="s">
        <v>28</v>
      </c>
      <c r="J319">
        <f>ROUNDUP(MONTH(sales_data_sample3[[#This Row],[ORDER DATE]])/3,0)</f>
        <v>3</v>
      </c>
      <c r="K319" t="str">
        <f>TEXT(sales_data_sample3[[#This Row],[ORDER DATE]],"[$-409]mmmm")</f>
        <v>July</v>
      </c>
      <c r="L319">
        <f>YEAR(sales_data_sample3[[#This Row],[ORDER DATE]])</f>
        <v>2003</v>
      </c>
      <c r="M319" t="s">
        <v>278</v>
      </c>
      <c r="N319">
        <v>142</v>
      </c>
      <c r="O319" t="s">
        <v>1635</v>
      </c>
      <c r="P319" t="s">
        <v>594</v>
      </c>
      <c r="Q319" t="s">
        <v>595</v>
      </c>
      <c r="R319" t="s">
        <v>596</v>
      </c>
      <c r="S319" t="s">
        <v>4804</v>
      </c>
      <c r="T319" t="s">
        <v>597</v>
      </c>
      <c r="U319" t="s">
        <v>4804</v>
      </c>
      <c r="V319" t="s">
        <v>598</v>
      </c>
      <c r="W319" t="s">
        <v>51</v>
      </c>
      <c r="X319" t="s">
        <v>52</v>
      </c>
      <c r="Y319" t="s">
        <v>599</v>
      </c>
      <c r="Z319" t="s">
        <v>600</v>
      </c>
      <c r="AA319" t="s">
        <v>65</v>
      </c>
    </row>
    <row r="320" spans="1:27" x14ac:dyDescent="0.25">
      <c r="A320" s="1">
        <v>10136</v>
      </c>
      <c r="B320" s="1">
        <v>41</v>
      </c>
      <c r="C320" s="8">
        <v>100</v>
      </c>
      <c r="D320" s="1">
        <v>3</v>
      </c>
      <c r="E320" s="7">
        <v>8331.61</v>
      </c>
      <c r="F320" s="7">
        <f>sales_data_sample3[[#This Row],[SALES]]*sales_data_sample3[[#This Row],[PROFIT MARGIN]]</f>
        <v>2073.7377290000004</v>
      </c>
      <c r="G320" s="14" t="str">
        <f>IF(sales_data_sample3[[#This Row],[STATUS]] &lt;&gt;"Cancelled","24,89%","0")</f>
        <v>24,89%</v>
      </c>
      <c r="H320" s="4">
        <v>37806</v>
      </c>
      <c r="I320" t="s">
        <v>28</v>
      </c>
      <c r="J320">
        <f>ROUNDUP(MONTH(sales_data_sample3[[#This Row],[ORDER DATE]])/3,0)</f>
        <v>3</v>
      </c>
      <c r="K320" t="str">
        <f>TEXT(sales_data_sample3[[#This Row],[ORDER DATE]],"[$-409]mmmm")</f>
        <v>July</v>
      </c>
      <c r="L320">
        <f>YEAR(sales_data_sample3[[#This Row],[ORDER DATE]])</f>
        <v>2003</v>
      </c>
      <c r="M320" t="s">
        <v>278</v>
      </c>
      <c r="N320">
        <v>169</v>
      </c>
      <c r="O320" t="s">
        <v>2190</v>
      </c>
      <c r="P320" t="s">
        <v>594</v>
      </c>
      <c r="Q320" t="s">
        <v>595</v>
      </c>
      <c r="R320" t="s">
        <v>596</v>
      </c>
      <c r="S320" t="s">
        <v>4804</v>
      </c>
      <c r="T320" t="s">
        <v>597</v>
      </c>
      <c r="U320" t="s">
        <v>4804</v>
      </c>
      <c r="V320" t="s">
        <v>598</v>
      </c>
      <c r="W320" t="s">
        <v>51</v>
      </c>
      <c r="X320" t="s">
        <v>52</v>
      </c>
      <c r="Y320" t="s">
        <v>599</v>
      </c>
      <c r="Z320" t="s">
        <v>600</v>
      </c>
      <c r="AA320" t="s">
        <v>229</v>
      </c>
    </row>
    <row r="321" spans="1:27" x14ac:dyDescent="0.25">
      <c r="A321" s="1">
        <v>10137</v>
      </c>
      <c r="B321" s="1">
        <v>44</v>
      </c>
      <c r="C321" s="8">
        <v>99.55</v>
      </c>
      <c r="D321" s="1">
        <v>2</v>
      </c>
      <c r="E321" s="7">
        <v>4380.2</v>
      </c>
      <c r="F321" s="7">
        <f>sales_data_sample3[[#This Row],[SALES]]*sales_data_sample3[[#This Row],[PROFIT MARGIN]]</f>
        <v>1090.2317800000001</v>
      </c>
      <c r="G321" s="14" t="str">
        <f>IF(sales_data_sample3[[#This Row],[STATUS]] &lt;&gt;"Cancelled","24,89%","0")</f>
        <v>24,89%</v>
      </c>
      <c r="H321" s="4">
        <v>37812</v>
      </c>
      <c r="I321" t="s">
        <v>28</v>
      </c>
      <c r="J321">
        <f>ROUNDUP(MONTH(sales_data_sample3[[#This Row],[ORDER DATE]])/3,0)</f>
        <v>3</v>
      </c>
      <c r="K321" t="str">
        <f>TEXT(sales_data_sample3[[#This Row],[ORDER DATE]],"[$-409]mmmm")</f>
        <v>July</v>
      </c>
      <c r="L321">
        <f>YEAR(sales_data_sample3[[#This Row],[ORDER DATE]])</f>
        <v>2003</v>
      </c>
      <c r="M321" t="s">
        <v>278</v>
      </c>
      <c r="N321">
        <v>124</v>
      </c>
      <c r="O321" t="s">
        <v>1465</v>
      </c>
      <c r="P321" t="s">
        <v>46</v>
      </c>
      <c r="Q321" t="s">
        <v>47</v>
      </c>
      <c r="R321" t="s">
        <v>48</v>
      </c>
      <c r="S321" t="s">
        <v>4804</v>
      </c>
      <c r="T321" t="s">
        <v>49</v>
      </c>
      <c r="U321" t="s">
        <v>4804</v>
      </c>
      <c r="V321" t="s">
        <v>50</v>
      </c>
      <c r="W321" t="s">
        <v>51</v>
      </c>
      <c r="X321" t="s">
        <v>52</v>
      </c>
      <c r="Y321" t="s">
        <v>53</v>
      </c>
      <c r="Z321" t="s">
        <v>54</v>
      </c>
      <c r="AA321" t="s">
        <v>65</v>
      </c>
    </row>
    <row r="322" spans="1:27" x14ac:dyDescent="0.25">
      <c r="A322" s="1">
        <v>10137</v>
      </c>
      <c r="B322" s="1">
        <v>37</v>
      </c>
      <c r="C322" s="8">
        <v>100</v>
      </c>
      <c r="D322" s="1">
        <v>3</v>
      </c>
      <c r="E322" s="7">
        <v>4346.76</v>
      </c>
      <c r="F322" s="7">
        <f>sales_data_sample3[[#This Row],[SALES]]*sales_data_sample3[[#This Row],[PROFIT MARGIN]]</f>
        <v>1081.9085640000001</v>
      </c>
      <c r="G322" s="14" t="str">
        <f>IF(sales_data_sample3[[#This Row],[STATUS]] &lt;&gt;"Cancelled","24,89%","0")</f>
        <v>24,89%</v>
      </c>
      <c r="H322" s="4">
        <v>37812</v>
      </c>
      <c r="I322" t="s">
        <v>28</v>
      </c>
      <c r="J322">
        <f>ROUNDUP(MONTH(sales_data_sample3[[#This Row],[ORDER DATE]])/3,0)</f>
        <v>3</v>
      </c>
      <c r="K322" t="str">
        <f>TEXT(sales_data_sample3[[#This Row],[ORDER DATE]],"[$-409]mmmm")</f>
        <v>July</v>
      </c>
      <c r="L322">
        <f>YEAR(sales_data_sample3[[#This Row],[ORDER DATE]])</f>
        <v>2003</v>
      </c>
      <c r="M322" t="s">
        <v>278</v>
      </c>
      <c r="N322">
        <v>132</v>
      </c>
      <c r="O322" t="s">
        <v>1960</v>
      </c>
      <c r="P322" t="s">
        <v>46</v>
      </c>
      <c r="Q322" t="s">
        <v>47</v>
      </c>
      <c r="R322" t="s">
        <v>48</v>
      </c>
      <c r="S322" t="s">
        <v>4804</v>
      </c>
      <c r="T322" t="s">
        <v>49</v>
      </c>
      <c r="U322" t="s">
        <v>4804</v>
      </c>
      <c r="V322" t="s">
        <v>50</v>
      </c>
      <c r="W322" t="s">
        <v>51</v>
      </c>
      <c r="X322" t="s">
        <v>52</v>
      </c>
      <c r="Y322" t="s">
        <v>53</v>
      </c>
      <c r="Z322" t="s">
        <v>54</v>
      </c>
      <c r="AA322" t="s">
        <v>65</v>
      </c>
    </row>
    <row r="323" spans="1:27" x14ac:dyDescent="0.25">
      <c r="A323" s="1">
        <v>10137</v>
      </c>
      <c r="B323" s="1">
        <v>31</v>
      </c>
      <c r="C323" s="8">
        <v>100</v>
      </c>
      <c r="D323" s="1">
        <v>4</v>
      </c>
      <c r="E323" s="7">
        <v>5124.3</v>
      </c>
      <c r="F323" s="7">
        <f>sales_data_sample3[[#This Row],[SALES]]*sales_data_sample3[[#This Row],[PROFIT MARGIN]]</f>
        <v>1275.4382700000001</v>
      </c>
      <c r="G323" s="14" t="str">
        <f>IF(sales_data_sample3[[#This Row],[STATUS]] &lt;&gt;"Cancelled","24,89%","0")</f>
        <v>24,89%</v>
      </c>
      <c r="H323" s="4">
        <v>37812</v>
      </c>
      <c r="I323" t="s">
        <v>28</v>
      </c>
      <c r="J323">
        <f>ROUNDUP(MONTH(sales_data_sample3[[#This Row],[ORDER DATE]])/3,0)</f>
        <v>3</v>
      </c>
      <c r="K323" t="str">
        <f>TEXT(sales_data_sample3[[#This Row],[ORDER DATE]],"[$-409]mmmm")</f>
        <v>July</v>
      </c>
      <c r="L323">
        <f>YEAR(sales_data_sample3[[#This Row],[ORDER DATE]])</f>
        <v>2003</v>
      </c>
      <c r="M323" t="s">
        <v>278</v>
      </c>
      <c r="N323">
        <v>141</v>
      </c>
      <c r="O323" t="s">
        <v>2392</v>
      </c>
      <c r="P323" t="s">
        <v>46</v>
      </c>
      <c r="Q323" t="s">
        <v>47</v>
      </c>
      <c r="R323" t="s">
        <v>48</v>
      </c>
      <c r="S323" t="s">
        <v>4804</v>
      </c>
      <c r="T323" t="s">
        <v>49</v>
      </c>
      <c r="U323" t="s">
        <v>4804</v>
      </c>
      <c r="V323" t="s">
        <v>50</v>
      </c>
      <c r="W323" t="s">
        <v>51</v>
      </c>
      <c r="X323" t="s">
        <v>52</v>
      </c>
      <c r="Y323" t="s">
        <v>53</v>
      </c>
      <c r="Z323" t="s">
        <v>54</v>
      </c>
      <c r="AA323" t="s">
        <v>65</v>
      </c>
    </row>
    <row r="324" spans="1:27" x14ac:dyDescent="0.25">
      <c r="A324" s="1">
        <v>10137</v>
      </c>
      <c r="B324" s="1">
        <v>26</v>
      </c>
      <c r="C324" s="8">
        <v>49.81</v>
      </c>
      <c r="D324" s="1">
        <v>1</v>
      </c>
      <c r="E324" s="7">
        <v>1295.06</v>
      </c>
      <c r="F324" s="7">
        <f>sales_data_sample3[[#This Row],[SALES]]*sales_data_sample3[[#This Row],[PROFIT MARGIN]]</f>
        <v>322.34043400000002</v>
      </c>
      <c r="G324" s="14" t="str">
        <f>IF(sales_data_sample3[[#This Row],[STATUS]] &lt;&gt;"Cancelled","24,89%","0")</f>
        <v>24,89%</v>
      </c>
      <c r="H324" s="4">
        <v>37812</v>
      </c>
      <c r="I324" t="s">
        <v>28</v>
      </c>
      <c r="J324">
        <f>ROUNDUP(MONTH(sales_data_sample3[[#This Row],[ORDER DATE]])/3,0)</f>
        <v>3</v>
      </c>
      <c r="K324" t="str">
        <f>TEXT(sales_data_sample3[[#This Row],[ORDER DATE]],"[$-409]mmmm")</f>
        <v>July</v>
      </c>
      <c r="L324">
        <f>YEAR(sales_data_sample3[[#This Row],[ORDER DATE]])</f>
        <v>2003</v>
      </c>
      <c r="M324" t="s">
        <v>278</v>
      </c>
      <c r="N324">
        <v>50</v>
      </c>
      <c r="O324" t="s">
        <v>2857</v>
      </c>
      <c r="P324" t="s">
        <v>46</v>
      </c>
      <c r="Q324" t="s">
        <v>47</v>
      </c>
      <c r="R324" t="s">
        <v>48</v>
      </c>
      <c r="S324" t="s">
        <v>4804</v>
      </c>
      <c r="T324" t="s">
        <v>49</v>
      </c>
      <c r="U324" t="s">
        <v>4804</v>
      </c>
      <c r="V324" t="s">
        <v>50</v>
      </c>
      <c r="W324" t="s">
        <v>51</v>
      </c>
      <c r="X324" t="s">
        <v>52</v>
      </c>
      <c r="Y324" t="s">
        <v>53</v>
      </c>
      <c r="Z324" t="s">
        <v>54</v>
      </c>
      <c r="AA324" t="s">
        <v>42</v>
      </c>
    </row>
    <row r="325" spans="1:27" x14ac:dyDescent="0.25">
      <c r="A325" s="1">
        <v>10139</v>
      </c>
      <c r="B325" s="1">
        <v>31</v>
      </c>
      <c r="C325" s="8">
        <v>100</v>
      </c>
      <c r="D325" s="1">
        <v>7</v>
      </c>
      <c r="E325" s="7">
        <v>3184.94</v>
      </c>
      <c r="F325" s="7">
        <f>sales_data_sample3[[#This Row],[SALES]]*sales_data_sample3[[#This Row],[PROFIT MARGIN]]</f>
        <v>235.36706599999999</v>
      </c>
      <c r="G325" s="14" t="str">
        <f>IF(sales_data_sample3[[#This Row],[STATUS]] &lt;&gt;"Cancelled","7,39%","0")</f>
        <v>7,39%</v>
      </c>
      <c r="H325" s="4">
        <v>37818</v>
      </c>
      <c r="I325" t="s">
        <v>28</v>
      </c>
      <c r="J325">
        <f>ROUNDUP(MONTH(sales_data_sample3[[#This Row],[ORDER DATE]])/3,0)</f>
        <v>3</v>
      </c>
      <c r="K325" t="str">
        <f>TEXT(sales_data_sample3[[#This Row],[ORDER DATE]],"[$-409]mmmm")</f>
        <v>July</v>
      </c>
      <c r="L325">
        <f>YEAR(sales_data_sample3[[#This Row],[ORDER DATE]])</f>
        <v>2003</v>
      </c>
      <c r="M325" t="s">
        <v>1354</v>
      </c>
      <c r="N325">
        <v>102</v>
      </c>
      <c r="O325" t="s">
        <v>1355</v>
      </c>
      <c r="P325" t="s">
        <v>233</v>
      </c>
      <c r="Q325" t="s">
        <v>234</v>
      </c>
      <c r="R325" t="s">
        <v>235</v>
      </c>
      <c r="S325" t="s">
        <v>236</v>
      </c>
      <c r="T325" t="s">
        <v>237</v>
      </c>
      <c r="U325" t="s">
        <v>238</v>
      </c>
      <c r="V325" t="s">
        <v>239</v>
      </c>
      <c r="W325" t="s">
        <v>139</v>
      </c>
      <c r="X325" t="s">
        <v>140</v>
      </c>
      <c r="Y325" t="s">
        <v>240</v>
      </c>
      <c r="Z325" t="s">
        <v>241</v>
      </c>
      <c r="AA325" t="s">
        <v>65</v>
      </c>
    </row>
    <row r="326" spans="1:27" x14ac:dyDescent="0.25">
      <c r="A326" s="1">
        <v>10139</v>
      </c>
      <c r="B326" s="1">
        <v>49</v>
      </c>
      <c r="C326" s="8">
        <v>43.13</v>
      </c>
      <c r="D326" s="1">
        <v>6</v>
      </c>
      <c r="E326" s="7">
        <v>2113.37</v>
      </c>
      <c r="F326" s="7">
        <f>sales_data_sample3[[#This Row],[SALES]]*sales_data_sample3[[#This Row],[PROFIT MARGIN]]</f>
        <v>156.17804299999997</v>
      </c>
      <c r="G326" s="14" t="str">
        <f>IF(sales_data_sample3[[#This Row],[STATUS]] &lt;&gt;"Cancelled","7,39%","0")</f>
        <v>7,39%</v>
      </c>
      <c r="H326" s="4">
        <v>37818</v>
      </c>
      <c r="I326" t="s">
        <v>28</v>
      </c>
      <c r="J326">
        <f>ROUNDUP(MONTH(sales_data_sample3[[#This Row],[ORDER DATE]])/3,0)</f>
        <v>3</v>
      </c>
      <c r="K326" t="str">
        <f>TEXT(sales_data_sample3[[#This Row],[ORDER DATE]],"[$-409]mmmm")</f>
        <v>July</v>
      </c>
      <c r="L326">
        <f>YEAR(sales_data_sample3[[#This Row],[ORDER DATE]])</f>
        <v>2003</v>
      </c>
      <c r="M326" t="s">
        <v>1354</v>
      </c>
      <c r="N326">
        <v>53</v>
      </c>
      <c r="O326" t="s">
        <v>1419</v>
      </c>
      <c r="P326" t="s">
        <v>233</v>
      </c>
      <c r="Q326" t="s">
        <v>234</v>
      </c>
      <c r="R326" t="s">
        <v>235</v>
      </c>
      <c r="S326" t="s">
        <v>236</v>
      </c>
      <c r="T326" t="s">
        <v>237</v>
      </c>
      <c r="U326" t="s">
        <v>238</v>
      </c>
      <c r="V326" t="s">
        <v>239</v>
      </c>
      <c r="W326" t="s">
        <v>139</v>
      </c>
      <c r="X326" t="s">
        <v>140</v>
      </c>
      <c r="Y326" t="s">
        <v>240</v>
      </c>
      <c r="Z326" t="s">
        <v>241</v>
      </c>
      <c r="AA326" t="s">
        <v>42</v>
      </c>
    </row>
    <row r="327" spans="1:27" x14ac:dyDescent="0.25">
      <c r="A327" s="1">
        <v>10139</v>
      </c>
      <c r="B327" s="1">
        <v>41</v>
      </c>
      <c r="C327" s="8">
        <v>100</v>
      </c>
      <c r="D327" s="1">
        <v>8</v>
      </c>
      <c r="E327" s="7">
        <v>7956.46</v>
      </c>
      <c r="F327" s="7">
        <f>sales_data_sample3[[#This Row],[SALES]]*sales_data_sample3[[#This Row],[PROFIT MARGIN]]</f>
        <v>587.982394</v>
      </c>
      <c r="G327" s="14" t="str">
        <f>IF(sales_data_sample3[[#This Row],[STATUS]] &lt;&gt;"Cancelled","7,39%","0")</f>
        <v>7,39%</v>
      </c>
      <c r="H327" s="4">
        <v>37818</v>
      </c>
      <c r="I327" t="s">
        <v>28</v>
      </c>
      <c r="J327">
        <f>ROUNDUP(MONTH(sales_data_sample3[[#This Row],[ORDER DATE]])/3,0)</f>
        <v>3</v>
      </c>
      <c r="K327" t="str">
        <f>TEXT(sales_data_sample3[[#This Row],[ORDER DATE]],"[$-409]mmmm")</f>
        <v>July</v>
      </c>
      <c r="L327">
        <f>YEAR(sales_data_sample3[[#This Row],[ORDER DATE]])</f>
        <v>2003</v>
      </c>
      <c r="M327" t="s">
        <v>1354</v>
      </c>
      <c r="N327">
        <v>168</v>
      </c>
      <c r="O327" t="s">
        <v>1928</v>
      </c>
      <c r="P327" t="s">
        <v>233</v>
      </c>
      <c r="Q327" t="s">
        <v>234</v>
      </c>
      <c r="R327" t="s">
        <v>235</v>
      </c>
      <c r="S327" t="s">
        <v>236</v>
      </c>
      <c r="T327" t="s">
        <v>237</v>
      </c>
      <c r="U327" t="s">
        <v>238</v>
      </c>
      <c r="V327" t="s">
        <v>239</v>
      </c>
      <c r="W327" t="s">
        <v>139</v>
      </c>
      <c r="X327" t="s">
        <v>140</v>
      </c>
      <c r="Y327" t="s">
        <v>240</v>
      </c>
      <c r="Z327" t="s">
        <v>241</v>
      </c>
      <c r="AA327" t="s">
        <v>229</v>
      </c>
    </row>
    <row r="328" spans="1:27" x14ac:dyDescent="0.25">
      <c r="A328" s="1">
        <v>10139</v>
      </c>
      <c r="B328" s="1">
        <v>46</v>
      </c>
      <c r="C328" s="8">
        <v>100</v>
      </c>
      <c r="D328" s="1">
        <v>1</v>
      </c>
      <c r="E328" s="7">
        <v>5545.76</v>
      </c>
      <c r="F328" s="7">
        <f>sales_data_sample3[[#This Row],[SALES]]*sales_data_sample3[[#This Row],[PROFIT MARGIN]]</f>
        <v>409.83166399999999</v>
      </c>
      <c r="G328" s="14" t="str">
        <f>IF(sales_data_sample3[[#This Row],[STATUS]] &lt;&gt;"Cancelled","7,39%","0")</f>
        <v>7,39%</v>
      </c>
      <c r="H328" s="4">
        <v>37818</v>
      </c>
      <c r="I328" t="s">
        <v>28</v>
      </c>
      <c r="J328">
        <f>ROUNDUP(MONTH(sales_data_sample3[[#This Row],[ORDER DATE]])/3,0)</f>
        <v>3</v>
      </c>
      <c r="K328" t="str">
        <f>TEXT(sales_data_sample3[[#This Row],[ORDER DATE]],"[$-409]mmmm")</f>
        <v>July</v>
      </c>
      <c r="L328">
        <f>YEAR(sales_data_sample3[[#This Row],[ORDER DATE]])</f>
        <v>2003</v>
      </c>
      <c r="M328" t="s">
        <v>1354</v>
      </c>
      <c r="N328">
        <v>101</v>
      </c>
      <c r="O328" t="s">
        <v>1989</v>
      </c>
      <c r="P328" t="s">
        <v>233</v>
      </c>
      <c r="Q328" t="s">
        <v>234</v>
      </c>
      <c r="R328" t="s">
        <v>235</v>
      </c>
      <c r="S328" t="s">
        <v>236</v>
      </c>
      <c r="T328" t="s">
        <v>237</v>
      </c>
      <c r="U328" t="s">
        <v>238</v>
      </c>
      <c r="V328" t="s">
        <v>239</v>
      </c>
      <c r="W328" t="s">
        <v>139</v>
      </c>
      <c r="X328" t="s">
        <v>140</v>
      </c>
      <c r="Y328" t="s">
        <v>240</v>
      </c>
      <c r="Z328" t="s">
        <v>241</v>
      </c>
      <c r="AA328" t="s">
        <v>65</v>
      </c>
    </row>
    <row r="329" spans="1:27" x14ac:dyDescent="0.25">
      <c r="A329" s="1">
        <v>10139</v>
      </c>
      <c r="B329" s="1">
        <v>20</v>
      </c>
      <c r="C329" s="8">
        <v>71.2</v>
      </c>
      <c r="D329" s="1">
        <v>3</v>
      </c>
      <c r="E329" s="7">
        <v>1424</v>
      </c>
      <c r="F329" s="7">
        <f>sales_data_sample3[[#This Row],[SALES]]*sales_data_sample3[[#This Row],[PROFIT MARGIN]]</f>
        <v>105.2336</v>
      </c>
      <c r="G329" s="14" t="str">
        <f>IF(sales_data_sample3[[#This Row],[STATUS]] &lt;&gt;"Cancelled","7,39%","0")</f>
        <v>7,39%</v>
      </c>
      <c r="H329" s="4">
        <v>37818</v>
      </c>
      <c r="I329" t="s">
        <v>28</v>
      </c>
      <c r="J329">
        <f>ROUNDUP(MONTH(sales_data_sample3[[#This Row],[ORDER DATE]])/3,0)</f>
        <v>3</v>
      </c>
      <c r="K329" t="str">
        <f>TEXT(sales_data_sample3[[#This Row],[ORDER DATE]],"[$-409]mmmm")</f>
        <v>July</v>
      </c>
      <c r="L329">
        <f>YEAR(sales_data_sample3[[#This Row],[ORDER DATE]])</f>
        <v>2003</v>
      </c>
      <c r="M329" t="s">
        <v>1354</v>
      </c>
      <c r="N329">
        <v>62</v>
      </c>
      <c r="O329" t="s">
        <v>2025</v>
      </c>
      <c r="P329" t="s">
        <v>233</v>
      </c>
      <c r="Q329" t="s">
        <v>234</v>
      </c>
      <c r="R329" t="s">
        <v>235</v>
      </c>
      <c r="S329" t="s">
        <v>236</v>
      </c>
      <c r="T329" t="s">
        <v>237</v>
      </c>
      <c r="U329" t="s">
        <v>238</v>
      </c>
      <c r="V329" t="s">
        <v>239</v>
      </c>
      <c r="W329" t="s">
        <v>139</v>
      </c>
      <c r="X329" t="s">
        <v>140</v>
      </c>
      <c r="Y329" t="s">
        <v>240</v>
      </c>
      <c r="Z329" t="s">
        <v>241</v>
      </c>
      <c r="AA329" t="s">
        <v>42</v>
      </c>
    </row>
    <row r="330" spans="1:27" x14ac:dyDescent="0.25">
      <c r="A330" s="1">
        <v>10139</v>
      </c>
      <c r="B330" s="1">
        <v>20</v>
      </c>
      <c r="C330" s="8">
        <v>90.06</v>
      </c>
      <c r="D330" s="1">
        <v>2</v>
      </c>
      <c r="E330" s="7">
        <v>1801.2</v>
      </c>
      <c r="F330" s="7">
        <f>sales_data_sample3[[#This Row],[SALES]]*sales_data_sample3[[#This Row],[PROFIT MARGIN]]</f>
        <v>133.10867999999999</v>
      </c>
      <c r="G330" s="14" t="str">
        <f>IF(sales_data_sample3[[#This Row],[STATUS]] &lt;&gt;"Cancelled","7,39%","0")</f>
        <v>7,39%</v>
      </c>
      <c r="H330" s="4">
        <v>37818</v>
      </c>
      <c r="I330" t="s">
        <v>28</v>
      </c>
      <c r="J330">
        <f>ROUNDUP(MONTH(sales_data_sample3[[#This Row],[ORDER DATE]])/3,0)</f>
        <v>3</v>
      </c>
      <c r="K330" t="str">
        <f>TEXT(sales_data_sample3[[#This Row],[ORDER DATE]],"[$-409]mmmm")</f>
        <v>July</v>
      </c>
      <c r="L330">
        <f>YEAR(sales_data_sample3[[#This Row],[ORDER DATE]])</f>
        <v>2003</v>
      </c>
      <c r="M330" t="s">
        <v>1354</v>
      </c>
      <c r="N330">
        <v>104</v>
      </c>
      <c r="O330" t="s">
        <v>2122</v>
      </c>
      <c r="P330" t="s">
        <v>233</v>
      </c>
      <c r="Q330" t="s">
        <v>234</v>
      </c>
      <c r="R330" t="s">
        <v>235</v>
      </c>
      <c r="S330" t="s">
        <v>236</v>
      </c>
      <c r="T330" t="s">
        <v>237</v>
      </c>
      <c r="U330" t="s">
        <v>238</v>
      </c>
      <c r="V330" t="s">
        <v>239</v>
      </c>
      <c r="W330" t="s">
        <v>139</v>
      </c>
      <c r="X330" t="s">
        <v>140</v>
      </c>
      <c r="Y330" t="s">
        <v>240</v>
      </c>
      <c r="Z330" t="s">
        <v>241</v>
      </c>
      <c r="AA330" t="s">
        <v>42</v>
      </c>
    </row>
    <row r="331" spans="1:27" x14ac:dyDescent="0.25">
      <c r="A331" s="1">
        <v>10139</v>
      </c>
      <c r="B331" s="1">
        <v>30</v>
      </c>
      <c r="C331" s="8">
        <v>100</v>
      </c>
      <c r="D331" s="1">
        <v>5</v>
      </c>
      <c r="E331" s="7">
        <v>3095.4</v>
      </c>
      <c r="F331" s="7">
        <f>sales_data_sample3[[#This Row],[SALES]]*sales_data_sample3[[#This Row],[PROFIT MARGIN]]</f>
        <v>228.75005999999999</v>
      </c>
      <c r="G331" s="14" t="str">
        <f>IF(sales_data_sample3[[#This Row],[STATUS]] &lt;&gt;"Cancelled","7,39%","0")</f>
        <v>7,39%</v>
      </c>
      <c r="H331" s="4">
        <v>37818</v>
      </c>
      <c r="I331" t="s">
        <v>28</v>
      </c>
      <c r="J331">
        <f>ROUNDUP(MONTH(sales_data_sample3[[#This Row],[ORDER DATE]])/3,0)</f>
        <v>3</v>
      </c>
      <c r="K331" t="str">
        <f>TEXT(sales_data_sample3[[#This Row],[ORDER DATE]],"[$-409]mmmm")</f>
        <v>July</v>
      </c>
      <c r="L331">
        <f>YEAR(sales_data_sample3[[#This Row],[ORDER DATE]])</f>
        <v>2003</v>
      </c>
      <c r="M331" t="s">
        <v>1354</v>
      </c>
      <c r="N331">
        <v>99</v>
      </c>
      <c r="O331" t="s">
        <v>2325</v>
      </c>
      <c r="P331" t="s">
        <v>233</v>
      </c>
      <c r="Q331" t="s">
        <v>234</v>
      </c>
      <c r="R331" t="s">
        <v>235</v>
      </c>
      <c r="S331" t="s">
        <v>236</v>
      </c>
      <c r="T331" t="s">
        <v>237</v>
      </c>
      <c r="U331" t="s">
        <v>238</v>
      </c>
      <c r="V331" t="s">
        <v>239</v>
      </c>
      <c r="W331" t="s">
        <v>139</v>
      </c>
      <c r="X331" t="s">
        <v>140</v>
      </c>
      <c r="Y331" t="s">
        <v>240</v>
      </c>
      <c r="Z331" t="s">
        <v>241</v>
      </c>
      <c r="AA331" t="s">
        <v>65</v>
      </c>
    </row>
    <row r="332" spans="1:27" x14ac:dyDescent="0.25">
      <c r="A332" s="1">
        <v>10139</v>
      </c>
      <c r="B332" s="1">
        <v>29</v>
      </c>
      <c r="C332" s="8">
        <v>100</v>
      </c>
      <c r="D332" s="1">
        <v>4</v>
      </c>
      <c r="E332" s="7">
        <v>3276.13</v>
      </c>
      <c r="F332" s="7">
        <f>sales_data_sample3[[#This Row],[SALES]]*sales_data_sample3[[#This Row],[PROFIT MARGIN]]</f>
        <v>242.10600699999998</v>
      </c>
      <c r="G332" s="14" t="str">
        <f>IF(sales_data_sample3[[#This Row],[STATUS]] &lt;&gt;"Cancelled","7,39%","0")</f>
        <v>7,39%</v>
      </c>
      <c r="H332" s="4">
        <v>37818</v>
      </c>
      <c r="I332" t="s">
        <v>28</v>
      </c>
      <c r="J332">
        <f>ROUNDUP(MONTH(sales_data_sample3[[#This Row],[ORDER DATE]])/3,0)</f>
        <v>3</v>
      </c>
      <c r="K332" t="str">
        <f>TEXT(sales_data_sample3[[#This Row],[ORDER DATE]],"[$-409]mmmm")</f>
        <v>July</v>
      </c>
      <c r="L332">
        <f>YEAR(sales_data_sample3[[#This Row],[ORDER DATE]])</f>
        <v>2003</v>
      </c>
      <c r="M332" t="s">
        <v>1354</v>
      </c>
      <c r="N332">
        <v>97</v>
      </c>
      <c r="O332" t="s">
        <v>3732</v>
      </c>
      <c r="P332" t="s">
        <v>233</v>
      </c>
      <c r="Q332" t="s">
        <v>234</v>
      </c>
      <c r="R332" t="s">
        <v>235</v>
      </c>
      <c r="S332" t="s">
        <v>236</v>
      </c>
      <c r="T332" t="s">
        <v>237</v>
      </c>
      <c r="U332" t="s">
        <v>238</v>
      </c>
      <c r="V332" t="s">
        <v>239</v>
      </c>
      <c r="W332" t="s">
        <v>139</v>
      </c>
      <c r="X332" t="s">
        <v>140</v>
      </c>
      <c r="Y332" t="s">
        <v>240</v>
      </c>
      <c r="Z332" t="s">
        <v>241</v>
      </c>
      <c r="AA332" t="s">
        <v>65</v>
      </c>
    </row>
    <row r="333" spans="1:27" x14ac:dyDescent="0.25">
      <c r="A333" s="1">
        <v>10140</v>
      </c>
      <c r="B333" s="1">
        <v>37</v>
      </c>
      <c r="C333" s="8">
        <v>100</v>
      </c>
      <c r="D333" s="1">
        <v>11</v>
      </c>
      <c r="E333" s="7">
        <v>7374.1</v>
      </c>
      <c r="F333" s="7">
        <f>sales_data_sample3[[#This Row],[SALES]]*sales_data_sample3[[#This Row],[PROFIT MARGIN]]</f>
        <v>1835.4134900000001</v>
      </c>
      <c r="G333" s="14" t="str">
        <f>IF(sales_data_sample3[[#This Row],[STATUS]] &lt;&gt;"Cancelled","24,89%","0")</f>
        <v>24,89%</v>
      </c>
      <c r="H333" s="4">
        <v>37826</v>
      </c>
      <c r="I333" t="s">
        <v>28</v>
      </c>
      <c r="J333">
        <f>ROUNDUP(MONTH(sales_data_sample3[[#This Row],[ORDER DATE]])/3,0)</f>
        <v>3</v>
      </c>
      <c r="K333" t="str">
        <f>TEXT(sales_data_sample3[[#This Row],[ORDER DATE]],"[$-409]mmmm")</f>
        <v>July</v>
      </c>
      <c r="L333">
        <f>YEAR(sales_data_sample3[[#This Row],[ORDER DATE]])</f>
        <v>2003</v>
      </c>
      <c r="M333" t="s">
        <v>278</v>
      </c>
      <c r="N333">
        <v>214</v>
      </c>
      <c r="O333" t="s">
        <v>279</v>
      </c>
      <c r="P333" t="s">
        <v>88</v>
      </c>
      <c r="Q333" t="s">
        <v>89</v>
      </c>
      <c r="R333" t="s">
        <v>90</v>
      </c>
      <c r="S333" t="s">
        <v>4804</v>
      </c>
      <c r="T333" t="s">
        <v>91</v>
      </c>
      <c r="U333" t="s">
        <v>73</v>
      </c>
      <c r="V333" t="s">
        <v>92</v>
      </c>
      <c r="W333" t="s">
        <v>38</v>
      </c>
      <c r="X333" t="s">
        <v>39</v>
      </c>
      <c r="Y333" t="s">
        <v>93</v>
      </c>
      <c r="Z333" t="s">
        <v>94</v>
      </c>
      <c r="AA333" t="s">
        <v>229</v>
      </c>
    </row>
    <row r="334" spans="1:27" x14ac:dyDescent="0.25">
      <c r="A334" s="1">
        <v>10140</v>
      </c>
      <c r="B334" s="1">
        <v>26</v>
      </c>
      <c r="C334" s="8">
        <v>100</v>
      </c>
      <c r="D334" s="1">
        <v>4</v>
      </c>
      <c r="E334" s="7">
        <v>3188.12</v>
      </c>
      <c r="F334" s="7">
        <f>sales_data_sample3[[#This Row],[SALES]]*sales_data_sample3[[#This Row],[PROFIT MARGIN]]</f>
        <v>793.52306799999997</v>
      </c>
      <c r="G334" s="14" t="str">
        <f>IF(sales_data_sample3[[#This Row],[STATUS]] &lt;&gt;"Cancelled","24,89%","0")</f>
        <v>24,89%</v>
      </c>
      <c r="H334" s="4">
        <v>37826</v>
      </c>
      <c r="I334" t="s">
        <v>28</v>
      </c>
      <c r="J334">
        <f>ROUNDUP(MONTH(sales_data_sample3[[#This Row],[ORDER DATE]])/3,0)</f>
        <v>3</v>
      </c>
      <c r="K334" t="str">
        <f>TEXT(sales_data_sample3[[#This Row],[ORDER DATE]],"[$-409]mmmm")</f>
        <v>July</v>
      </c>
      <c r="L334">
        <f>YEAR(sales_data_sample3[[#This Row],[ORDER DATE]])</f>
        <v>2003</v>
      </c>
      <c r="M334" t="s">
        <v>278</v>
      </c>
      <c r="N334">
        <v>147</v>
      </c>
      <c r="O334" t="s">
        <v>710</v>
      </c>
      <c r="P334" t="s">
        <v>88</v>
      </c>
      <c r="Q334" t="s">
        <v>89</v>
      </c>
      <c r="R334" t="s">
        <v>90</v>
      </c>
      <c r="S334" t="s">
        <v>4804</v>
      </c>
      <c r="T334" t="s">
        <v>91</v>
      </c>
      <c r="U334" t="s">
        <v>73</v>
      </c>
      <c r="V334" t="s">
        <v>92</v>
      </c>
      <c r="W334" t="s">
        <v>38</v>
      </c>
      <c r="X334" t="s">
        <v>39</v>
      </c>
      <c r="Y334" t="s">
        <v>93</v>
      </c>
      <c r="Z334" t="s">
        <v>94</v>
      </c>
      <c r="AA334" t="s">
        <v>65</v>
      </c>
    </row>
    <row r="335" spans="1:27" x14ac:dyDescent="0.25">
      <c r="A335" s="1">
        <v>10140</v>
      </c>
      <c r="B335" s="1">
        <v>38</v>
      </c>
      <c r="C335" s="8">
        <v>100</v>
      </c>
      <c r="D335" s="1">
        <v>8</v>
      </c>
      <c r="E335" s="7">
        <v>4829.8</v>
      </c>
      <c r="F335" s="7">
        <f>sales_data_sample3[[#This Row],[SALES]]*sales_data_sample3[[#This Row],[PROFIT MARGIN]]</f>
        <v>219.7559</v>
      </c>
      <c r="G335" s="14" t="str">
        <f>IF(sales_data_sample3[[#This Row],[STATUS]] &lt;&gt;"Cancelled","4,55%","0")</f>
        <v>4,55%</v>
      </c>
      <c r="H335" s="4">
        <v>37826</v>
      </c>
      <c r="I335" t="s">
        <v>28</v>
      </c>
      <c r="J335">
        <f>ROUNDUP(MONTH(sales_data_sample3[[#This Row],[ORDER DATE]])/3,0)</f>
        <v>3</v>
      </c>
      <c r="K335" t="str">
        <f>TEXT(sales_data_sample3[[#This Row],[ORDER DATE]],"[$-409]mmmm")</f>
        <v>July</v>
      </c>
      <c r="L335">
        <f>YEAR(sales_data_sample3[[#This Row],[ORDER DATE]])</f>
        <v>2003</v>
      </c>
      <c r="M335" t="s">
        <v>957</v>
      </c>
      <c r="N335">
        <v>136</v>
      </c>
      <c r="O335" t="s">
        <v>958</v>
      </c>
      <c r="P335" t="s">
        <v>88</v>
      </c>
      <c r="Q335" t="s">
        <v>89</v>
      </c>
      <c r="R335" t="s">
        <v>90</v>
      </c>
      <c r="S335" t="s">
        <v>4804</v>
      </c>
      <c r="T335" t="s">
        <v>91</v>
      </c>
      <c r="U335" t="s">
        <v>73</v>
      </c>
      <c r="V335" t="s">
        <v>92</v>
      </c>
      <c r="W335" t="s">
        <v>38</v>
      </c>
      <c r="X335" t="s">
        <v>39</v>
      </c>
      <c r="Y335" t="s">
        <v>93</v>
      </c>
      <c r="Z335" t="s">
        <v>94</v>
      </c>
      <c r="AA335" t="s">
        <v>65</v>
      </c>
    </row>
    <row r="336" spans="1:27" x14ac:dyDescent="0.25">
      <c r="A336" s="1">
        <v>10140</v>
      </c>
      <c r="B336" s="1">
        <v>32</v>
      </c>
      <c r="C336" s="8">
        <v>100</v>
      </c>
      <c r="D336" s="1">
        <v>10</v>
      </c>
      <c r="E336" s="7">
        <v>4181.4399999999996</v>
      </c>
      <c r="F336" s="7">
        <f>sales_data_sample3[[#This Row],[SALES]]*sales_data_sample3[[#This Row],[PROFIT MARGIN]]</f>
        <v>190.25551999999999</v>
      </c>
      <c r="G336" s="14" t="str">
        <f>IF(sales_data_sample3[[#This Row],[STATUS]] &lt;&gt;"Cancelled","4,55%","0")</f>
        <v>4,55%</v>
      </c>
      <c r="H336" s="4">
        <v>37826</v>
      </c>
      <c r="I336" t="s">
        <v>28</v>
      </c>
      <c r="J336">
        <f>ROUNDUP(MONTH(sales_data_sample3[[#This Row],[ORDER DATE]])/3,0)</f>
        <v>3</v>
      </c>
      <c r="K336" t="str">
        <f>TEXT(sales_data_sample3[[#This Row],[ORDER DATE]],"[$-409]mmmm")</f>
        <v>July</v>
      </c>
      <c r="L336">
        <f>YEAR(sales_data_sample3[[#This Row],[ORDER DATE]])</f>
        <v>2003</v>
      </c>
      <c r="M336" t="s">
        <v>957</v>
      </c>
      <c r="N336">
        <v>116</v>
      </c>
      <c r="O336" t="s">
        <v>1264</v>
      </c>
      <c r="P336" t="s">
        <v>88</v>
      </c>
      <c r="Q336" t="s">
        <v>89</v>
      </c>
      <c r="R336" t="s">
        <v>90</v>
      </c>
      <c r="S336" t="s">
        <v>4804</v>
      </c>
      <c r="T336" t="s">
        <v>91</v>
      </c>
      <c r="U336" t="s">
        <v>73</v>
      </c>
      <c r="V336" t="s">
        <v>92</v>
      </c>
      <c r="W336" t="s">
        <v>38</v>
      </c>
      <c r="X336" t="s">
        <v>39</v>
      </c>
      <c r="Y336" t="s">
        <v>93</v>
      </c>
      <c r="Z336" t="s">
        <v>94</v>
      </c>
      <c r="AA336" t="s">
        <v>65</v>
      </c>
    </row>
    <row r="337" spans="1:27" x14ac:dyDescent="0.25">
      <c r="A337" s="1">
        <v>10140</v>
      </c>
      <c r="B337" s="1">
        <v>46</v>
      </c>
      <c r="C337" s="8">
        <v>61.99</v>
      </c>
      <c r="D337" s="1">
        <v>2</v>
      </c>
      <c r="E337" s="7">
        <v>2851.54</v>
      </c>
      <c r="F337" s="7">
        <f>sales_data_sample3[[#This Row],[SALES]]*sales_data_sample3[[#This Row],[PROFIT MARGIN]]</f>
        <v>129.74507</v>
      </c>
      <c r="G337" s="14" t="str">
        <f>IF(sales_data_sample3[[#This Row],[STATUS]] &lt;&gt;"Cancelled","4,55%","0")</f>
        <v>4,55%</v>
      </c>
      <c r="H337" s="4">
        <v>37826</v>
      </c>
      <c r="I337" t="s">
        <v>28</v>
      </c>
      <c r="J337">
        <f>ROUNDUP(MONTH(sales_data_sample3[[#This Row],[ORDER DATE]])/3,0)</f>
        <v>3</v>
      </c>
      <c r="K337" t="str">
        <f>TEXT(sales_data_sample3[[#This Row],[ORDER DATE]],"[$-409]mmmm")</f>
        <v>July</v>
      </c>
      <c r="L337">
        <f>YEAR(sales_data_sample3[[#This Row],[ORDER DATE]])</f>
        <v>2003</v>
      </c>
      <c r="M337" t="s">
        <v>957</v>
      </c>
      <c r="N337">
        <v>60</v>
      </c>
      <c r="O337" t="s">
        <v>1799</v>
      </c>
      <c r="P337" t="s">
        <v>88</v>
      </c>
      <c r="Q337" t="s">
        <v>89</v>
      </c>
      <c r="R337" t="s">
        <v>90</v>
      </c>
      <c r="S337" t="s">
        <v>4804</v>
      </c>
      <c r="T337" t="s">
        <v>91</v>
      </c>
      <c r="U337" t="s">
        <v>73</v>
      </c>
      <c r="V337" t="s">
        <v>92</v>
      </c>
      <c r="W337" t="s">
        <v>38</v>
      </c>
      <c r="X337" t="s">
        <v>39</v>
      </c>
      <c r="Y337" t="s">
        <v>93</v>
      </c>
      <c r="Z337" t="s">
        <v>94</v>
      </c>
      <c r="AA337" t="s">
        <v>42</v>
      </c>
    </row>
    <row r="338" spans="1:27" x14ac:dyDescent="0.25">
      <c r="A338" s="1">
        <v>10140</v>
      </c>
      <c r="B338" s="1">
        <v>40</v>
      </c>
      <c r="C338" s="8">
        <v>100</v>
      </c>
      <c r="D338" s="1">
        <v>5</v>
      </c>
      <c r="E338" s="7">
        <v>4601.2</v>
      </c>
      <c r="F338" s="7">
        <f>sales_data_sample3[[#This Row],[SALES]]*sales_data_sample3[[#This Row],[PROFIT MARGIN]]</f>
        <v>209.35459999999998</v>
      </c>
      <c r="G338" s="14" t="str">
        <f>IF(sales_data_sample3[[#This Row],[STATUS]] &lt;&gt;"Cancelled","4,55%","0")</f>
        <v>4,55%</v>
      </c>
      <c r="H338" s="4">
        <v>37826</v>
      </c>
      <c r="I338" t="s">
        <v>28</v>
      </c>
      <c r="J338">
        <f>ROUNDUP(MONTH(sales_data_sample3[[#This Row],[ORDER DATE]])/3,0)</f>
        <v>3</v>
      </c>
      <c r="K338" t="str">
        <f>TEXT(sales_data_sample3[[#This Row],[ORDER DATE]],"[$-409]mmmm")</f>
        <v>July</v>
      </c>
      <c r="L338">
        <f>YEAR(sales_data_sample3[[#This Row],[ORDER DATE]])</f>
        <v>2003</v>
      </c>
      <c r="M338" t="s">
        <v>957</v>
      </c>
      <c r="N338">
        <v>121</v>
      </c>
      <c r="O338" t="s">
        <v>2604</v>
      </c>
      <c r="P338" t="s">
        <v>88</v>
      </c>
      <c r="Q338" t="s">
        <v>89</v>
      </c>
      <c r="R338" t="s">
        <v>90</v>
      </c>
      <c r="S338" t="s">
        <v>4804</v>
      </c>
      <c r="T338" t="s">
        <v>91</v>
      </c>
      <c r="U338" t="s">
        <v>73</v>
      </c>
      <c r="V338" t="s">
        <v>92</v>
      </c>
      <c r="W338" t="s">
        <v>38</v>
      </c>
      <c r="X338" t="s">
        <v>39</v>
      </c>
      <c r="Y338" t="s">
        <v>93</v>
      </c>
      <c r="Z338" t="s">
        <v>94</v>
      </c>
      <c r="AA338" t="s">
        <v>65</v>
      </c>
    </row>
    <row r="339" spans="1:27" x14ac:dyDescent="0.25">
      <c r="A339" s="1">
        <v>10140</v>
      </c>
      <c r="B339" s="1">
        <v>29</v>
      </c>
      <c r="C339" s="8">
        <v>43.27</v>
      </c>
      <c r="D339" s="1">
        <v>9</v>
      </c>
      <c r="E339" s="7">
        <v>1254.83</v>
      </c>
      <c r="F339" s="7">
        <f>sales_data_sample3[[#This Row],[SALES]]*sales_data_sample3[[#This Row],[PROFIT MARGIN]]</f>
        <v>92.731936999999988</v>
      </c>
      <c r="G339" s="14" t="str">
        <f>IF(sales_data_sample3[[#This Row],[STATUS]] &lt;&gt;"Cancelled","7,39%","0")</f>
        <v>7,39%</v>
      </c>
      <c r="H339" s="4">
        <v>37826</v>
      </c>
      <c r="I339" t="s">
        <v>28</v>
      </c>
      <c r="J339">
        <f>ROUNDUP(MONTH(sales_data_sample3[[#This Row],[ORDER DATE]])/3,0)</f>
        <v>3</v>
      </c>
      <c r="K339" t="str">
        <f>TEXT(sales_data_sample3[[#This Row],[ORDER DATE]],"[$-409]mmmm")</f>
        <v>July</v>
      </c>
      <c r="L339">
        <f>YEAR(sales_data_sample3[[#This Row],[ORDER DATE]])</f>
        <v>2003</v>
      </c>
      <c r="M339" t="s">
        <v>1354</v>
      </c>
      <c r="N339">
        <v>50</v>
      </c>
      <c r="O339" t="s">
        <v>2635</v>
      </c>
      <c r="P339" t="s">
        <v>88</v>
      </c>
      <c r="Q339" t="s">
        <v>89</v>
      </c>
      <c r="R339" t="s">
        <v>90</v>
      </c>
      <c r="S339" t="s">
        <v>4804</v>
      </c>
      <c r="T339" t="s">
        <v>91</v>
      </c>
      <c r="U339" t="s">
        <v>73</v>
      </c>
      <c r="V339" t="s">
        <v>92</v>
      </c>
      <c r="W339" t="s">
        <v>38</v>
      </c>
      <c r="X339" t="s">
        <v>39</v>
      </c>
      <c r="Y339" t="s">
        <v>93</v>
      </c>
      <c r="Z339" t="s">
        <v>94</v>
      </c>
      <c r="AA339" t="s">
        <v>42</v>
      </c>
    </row>
    <row r="340" spans="1:27" x14ac:dyDescent="0.25">
      <c r="A340" s="1">
        <v>10140</v>
      </c>
      <c r="B340" s="1">
        <v>47</v>
      </c>
      <c r="C340" s="8">
        <v>100</v>
      </c>
      <c r="D340" s="1">
        <v>1</v>
      </c>
      <c r="E340" s="7">
        <v>5105.1400000000003</v>
      </c>
      <c r="F340" s="7">
        <f>sales_data_sample3[[#This Row],[SALES]]*sales_data_sample3[[#This Row],[PROFIT MARGIN]]</f>
        <v>232.28387000000001</v>
      </c>
      <c r="G340" s="14" t="str">
        <f>IF(sales_data_sample3[[#This Row],[STATUS]] &lt;&gt;"Cancelled","4,55%","0")</f>
        <v>4,55%</v>
      </c>
      <c r="H340" s="4">
        <v>37826</v>
      </c>
      <c r="I340" t="s">
        <v>28</v>
      </c>
      <c r="J340">
        <f>ROUNDUP(MONTH(sales_data_sample3[[#This Row],[ORDER DATE]])/3,0)</f>
        <v>3</v>
      </c>
      <c r="K340" t="str">
        <f>TEXT(sales_data_sample3[[#This Row],[ORDER DATE]],"[$-409]mmmm")</f>
        <v>July</v>
      </c>
      <c r="L340">
        <f>YEAR(sales_data_sample3[[#This Row],[ORDER DATE]])</f>
        <v>2003</v>
      </c>
      <c r="M340" t="s">
        <v>957</v>
      </c>
      <c r="N340">
        <v>127</v>
      </c>
      <c r="O340" t="s">
        <v>3076</v>
      </c>
      <c r="P340" t="s">
        <v>88</v>
      </c>
      <c r="Q340" t="s">
        <v>89</v>
      </c>
      <c r="R340" t="s">
        <v>90</v>
      </c>
      <c r="S340" t="s">
        <v>4804</v>
      </c>
      <c r="T340" t="s">
        <v>91</v>
      </c>
      <c r="U340" t="s">
        <v>73</v>
      </c>
      <c r="V340" t="s">
        <v>92</v>
      </c>
      <c r="W340" t="s">
        <v>38</v>
      </c>
      <c r="X340" t="s">
        <v>39</v>
      </c>
      <c r="Y340" t="s">
        <v>93</v>
      </c>
      <c r="Z340" t="s">
        <v>94</v>
      </c>
      <c r="AA340" t="s">
        <v>65</v>
      </c>
    </row>
    <row r="341" spans="1:27" x14ac:dyDescent="0.25">
      <c r="A341" s="1">
        <v>10140</v>
      </c>
      <c r="B341" s="1">
        <v>26</v>
      </c>
      <c r="C341" s="8">
        <v>100</v>
      </c>
      <c r="D341" s="1">
        <v>3</v>
      </c>
      <c r="E341" s="7">
        <v>2829.58</v>
      </c>
      <c r="F341" s="7">
        <f>sales_data_sample3[[#This Row],[SALES]]*sales_data_sample3[[#This Row],[PROFIT MARGIN]]</f>
        <v>128.74589</v>
      </c>
      <c r="G341" s="14" t="str">
        <f>IF(sales_data_sample3[[#This Row],[STATUS]] &lt;&gt;"Cancelled","4,55%","0")</f>
        <v>4,55%</v>
      </c>
      <c r="H341" s="4">
        <v>37826</v>
      </c>
      <c r="I341" t="s">
        <v>28</v>
      </c>
      <c r="J341">
        <f>ROUNDUP(MONTH(sales_data_sample3[[#This Row],[ORDER DATE]])/3,0)</f>
        <v>3</v>
      </c>
      <c r="K341" t="str">
        <f>TEXT(sales_data_sample3[[#This Row],[ORDER DATE]],"[$-409]mmmm")</f>
        <v>July</v>
      </c>
      <c r="L341">
        <f>YEAR(sales_data_sample3[[#This Row],[ORDER DATE]])</f>
        <v>2003</v>
      </c>
      <c r="M341" t="s">
        <v>957</v>
      </c>
      <c r="N341">
        <v>96</v>
      </c>
      <c r="O341" t="s">
        <v>3839</v>
      </c>
      <c r="P341" t="s">
        <v>88</v>
      </c>
      <c r="Q341" t="s">
        <v>89</v>
      </c>
      <c r="R341" t="s">
        <v>90</v>
      </c>
      <c r="S341" t="s">
        <v>4804</v>
      </c>
      <c r="T341" t="s">
        <v>91</v>
      </c>
      <c r="U341" t="s">
        <v>73</v>
      </c>
      <c r="V341" t="s">
        <v>92</v>
      </c>
      <c r="W341" t="s">
        <v>38</v>
      </c>
      <c r="X341" t="s">
        <v>39</v>
      </c>
      <c r="Y341" t="s">
        <v>93</v>
      </c>
      <c r="Z341" t="s">
        <v>94</v>
      </c>
      <c r="AA341" t="s">
        <v>42</v>
      </c>
    </row>
    <row r="342" spans="1:27" x14ac:dyDescent="0.25">
      <c r="A342" s="1">
        <v>10140</v>
      </c>
      <c r="B342" s="1">
        <v>28</v>
      </c>
      <c r="C342" s="8">
        <v>60.76</v>
      </c>
      <c r="D342" s="1">
        <v>7</v>
      </c>
      <c r="E342" s="7">
        <v>1701.28</v>
      </c>
      <c r="F342" s="7">
        <f>sales_data_sample3[[#This Row],[SALES]]*sales_data_sample3[[#This Row],[PROFIT MARGIN]]</f>
        <v>77.408239999999992</v>
      </c>
      <c r="G342" s="14" t="str">
        <f>IF(sales_data_sample3[[#This Row],[STATUS]] &lt;&gt;"Cancelled","4,55%","0")</f>
        <v>4,55%</v>
      </c>
      <c r="H342" s="4">
        <v>37826</v>
      </c>
      <c r="I342" t="s">
        <v>28</v>
      </c>
      <c r="J342">
        <f>ROUNDUP(MONTH(sales_data_sample3[[#This Row],[ORDER DATE]])/3,0)</f>
        <v>3</v>
      </c>
      <c r="K342" t="str">
        <f>TEXT(sales_data_sample3[[#This Row],[ORDER DATE]],"[$-409]mmmm")</f>
        <v>July</v>
      </c>
      <c r="L342">
        <f>YEAR(sales_data_sample3[[#This Row],[ORDER DATE]])</f>
        <v>2003</v>
      </c>
      <c r="M342" t="s">
        <v>957</v>
      </c>
      <c r="N342">
        <v>64</v>
      </c>
      <c r="O342" t="s">
        <v>4029</v>
      </c>
      <c r="P342" t="s">
        <v>88</v>
      </c>
      <c r="Q342" t="s">
        <v>89</v>
      </c>
      <c r="R342" t="s">
        <v>90</v>
      </c>
      <c r="S342" t="s">
        <v>4804</v>
      </c>
      <c r="T342" t="s">
        <v>91</v>
      </c>
      <c r="U342" t="s">
        <v>73</v>
      </c>
      <c r="V342" t="s">
        <v>92</v>
      </c>
      <c r="W342" t="s">
        <v>38</v>
      </c>
      <c r="X342" t="s">
        <v>39</v>
      </c>
      <c r="Y342" t="s">
        <v>93</v>
      </c>
      <c r="Z342" t="s">
        <v>94</v>
      </c>
      <c r="AA342" t="s">
        <v>42</v>
      </c>
    </row>
    <row r="343" spans="1:27" x14ac:dyDescent="0.25">
      <c r="A343" s="1">
        <v>10140</v>
      </c>
      <c r="B343" s="1">
        <v>36</v>
      </c>
      <c r="C343" s="8">
        <v>100</v>
      </c>
      <c r="D343" s="1">
        <v>6</v>
      </c>
      <c r="E343" s="7">
        <v>4114.8</v>
      </c>
      <c r="F343" s="7">
        <f>sales_data_sample3[[#This Row],[SALES]]*sales_data_sample3[[#This Row],[PROFIT MARGIN]]</f>
        <v>1024.17372</v>
      </c>
      <c r="G343" s="14" t="str">
        <f>IF(sales_data_sample3[[#This Row],[STATUS]] &lt;&gt;"Cancelled","24,89%","0")</f>
        <v>24,89%</v>
      </c>
      <c r="H343" s="4">
        <v>37826</v>
      </c>
      <c r="I343" t="s">
        <v>28</v>
      </c>
      <c r="J343">
        <f>ROUNDUP(MONTH(sales_data_sample3[[#This Row],[ORDER DATE]])/3,0)</f>
        <v>3</v>
      </c>
      <c r="K343" t="str">
        <f>TEXT(sales_data_sample3[[#This Row],[ORDER DATE]],"[$-409]mmmm")</f>
        <v>July</v>
      </c>
      <c r="L343">
        <f>YEAR(sales_data_sample3[[#This Row],[ORDER DATE]])</f>
        <v>2003</v>
      </c>
      <c r="M343" t="s">
        <v>278</v>
      </c>
      <c r="N343">
        <v>101</v>
      </c>
      <c r="O343" t="s">
        <v>4506</v>
      </c>
      <c r="P343" t="s">
        <v>88</v>
      </c>
      <c r="Q343" t="s">
        <v>89</v>
      </c>
      <c r="R343" t="s">
        <v>90</v>
      </c>
      <c r="S343" t="s">
        <v>4804</v>
      </c>
      <c r="T343" t="s">
        <v>91</v>
      </c>
      <c r="U343" t="s">
        <v>73</v>
      </c>
      <c r="V343" t="s">
        <v>92</v>
      </c>
      <c r="W343" t="s">
        <v>38</v>
      </c>
      <c r="X343" t="s">
        <v>39</v>
      </c>
      <c r="Y343" t="s">
        <v>93</v>
      </c>
      <c r="Z343" t="s">
        <v>94</v>
      </c>
      <c r="AA343" t="s">
        <v>65</v>
      </c>
    </row>
    <row r="344" spans="1:27" x14ac:dyDescent="0.25">
      <c r="A344" s="1">
        <v>10141</v>
      </c>
      <c r="B344" s="1">
        <v>21</v>
      </c>
      <c r="C344" s="8">
        <v>100</v>
      </c>
      <c r="D344" s="1">
        <v>5</v>
      </c>
      <c r="E344" s="7">
        <v>2140.11</v>
      </c>
      <c r="F344" s="7">
        <f>sales_data_sample3[[#This Row],[SALES]]*sales_data_sample3[[#This Row],[PROFIT MARGIN]]</f>
        <v>97.375005000000002</v>
      </c>
      <c r="G344" s="14" t="str">
        <f>IF(sales_data_sample3[[#This Row],[STATUS]] &lt;&gt;"Cancelled","4,55%","0")</f>
        <v>4,55%</v>
      </c>
      <c r="H344" s="4">
        <v>37834</v>
      </c>
      <c r="I344" t="s">
        <v>28</v>
      </c>
      <c r="J344">
        <f>ROUNDUP(MONTH(sales_data_sample3[[#This Row],[ORDER DATE]])/3,0)</f>
        <v>3</v>
      </c>
      <c r="K344" t="str">
        <f>TEXT(sales_data_sample3[[#This Row],[ORDER DATE]],"[$-409]mmmm")</f>
        <v>August</v>
      </c>
      <c r="L344">
        <f>YEAR(sales_data_sample3[[#This Row],[ORDER DATE]])</f>
        <v>2003</v>
      </c>
      <c r="M344" t="s">
        <v>957</v>
      </c>
      <c r="N344">
        <v>118</v>
      </c>
      <c r="O344" t="s">
        <v>1172</v>
      </c>
      <c r="P344" t="s">
        <v>866</v>
      </c>
      <c r="Q344" t="s">
        <v>867</v>
      </c>
      <c r="R344" t="s">
        <v>868</v>
      </c>
      <c r="S344" t="s">
        <v>4804</v>
      </c>
      <c r="T344" t="s">
        <v>869</v>
      </c>
      <c r="U344" t="s">
        <v>4804</v>
      </c>
      <c r="V344" t="s">
        <v>870</v>
      </c>
      <c r="W344" t="s">
        <v>196</v>
      </c>
      <c r="X344" t="s">
        <v>52</v>
      </c>
      <c r="Y344" t="s">
        <v>871</v>
      </c>
      <c r="Z344" t="s">
        <v>872</v>
      </c>
      <c r="AA344" t="s">
        <v>42</v>
      </c>
    </row>
    <row r="345" spans="1:27" x14ac:dyDescent="0.25">
      <c r="A345" s="1">
        <v>10141</v>
      </c>
      <c r="B345" s="1">
        <v>39</v>
      </c>
      <c r="C345" s="8">
        <v>100</v>
      </c>
      <c r="D345" s="1">
        <v>4</v>
      </c>
      <c r="E345" s="7">
        <v>5938.53</v>
      </c>
      <c r="F345" s="7">
        <f>sales_data_sample3[[#This Row],[SALES]]*sales_data_sample3[[#This Row],[PROFIT MARGIN]]</f>
        <v>1478.100117</v>
      </c>
      <c r="G345" s="14" t="str">
        <f>IF(sales_data_sample3[[#This Row],[STATUS]] &lt;&gt;"Cancelled","24,89%","0")</f>
        <v>24,89%</v>
      </c>
      <c r="H345" s="4">
        <v>37834</v>
      </c>
      <c r="I345" t="s">
        <v>28</v>
      </c>
      <c r="J345">
        <f>ROUNDUP(MONTH(sales_data_sample3[[#This Row],[ORDER DATE]])/3,0)</f>
        <v>3</v>
      </c>
      <c r="K345" t="str">
        <f>TEXT(sales_data_sample3[[#This Row],[ORDER DATE]],"[$-409]mmmm")</f>
        <v>August</v>
      </c>
      <c r="L345">
        <f>YEAR(sales_data_sample3[[#This Row],[ORDER DATE]])</f>
        <v>2003</v>
      </c>
      <c r="M345" t="s">
        <v>278</v>
      </c>
      <c r="N345">
        <v>163</v>
      </c>
      <c r="O345" t="s">
        <v>1667</v>
      </c>
      <c r="P345" t="s">
        <v>866</v>
      </c>
      <c r="Q345" t="s">
        <v>867</v>
      </c>
      <c r="R345" t="s">
        <v>868</v>
      </c>
      <c r="S345" t="s">
        <v>4804</v>
      </c>
      <c r="T345" t="s">
        <v>869</v>
      </c>
      <c r="U345" t="s">
        <v>4804</v>
      </c>
      <c r="V345" t="s">
        <v>870</v>
      </c>
      <c r="W345" t="s">
        <v>196</v>
      </c>
      <c r="X345" t="s">
        <v>52</v>
      </c>
      <c r="Y345" t="s">
        <v>871</v>
      </c>
      <c r="Z345" t="s">
        <v>872</v>
      </c>
      <c r="AA345" t="s">
        <v>65</v>
      </c>
    </row>
    <row r="346" spans="1:27" x14ac:dyDescent="0.25">
      <c r="A346" s="1">
        <v>10141</v>
      </c>
      <c r="B346" s="1">
        <v>47</v>
      </c>
      <c r="C346" s="8">
        <v>100</v>
      </c>
      <c r="D346" s="1">
        <v>8</v>
      </c>
      <c r="E346" s="7">
        <v>6287.66</v>
      </c>
      <c r="F346" s="7">
        <f>sales_data_sample3[[#This Row],[SALES]]*sales_data_sample3[[#This Row],[PROFIT MARGIN]]</f>
        <v>286.08852999999999</v>
      </c>
      <c r="G346" s="14" t="str">
        <f>IF(sales_data_sample3[[#This Row],[STATUS]] &lt;&gt;"Cancelled","4,55%","0")</f>
        <v>4,55%</v>
      </c>
      <c r="H346" s="4">
        <v>37834</v>
      </c>
      <c r="I346" t="s">
        <v>28</v>
      </c>
      <c r="J346">
        <f>ROUNDUP(MONTH(sales_data_sample3[[#This Row],[ORDER DATE]])/3,0)</f>
        <v>3</v>
      </c>
      <c r="K346" t="str">
        <f>TEXT(sales_data_sample3[[#This Row],[ORDER DATE]],"[$-409]mmmm")</f>
        <v>August</v>
      </c>
      <c r="L346">
        <f>YEAR(sales_data_sample3[[#This Row],[ORDER DATE]])</f>
        <v>2003</v>
      </c>
      <c r="M346" t="s">
        <v>957</v>
      </c>
      <c r="N346">
        <v>122</v>
      </c>
      <c r="O346" t="s">
        <v>1737</v>
      </c>
      <c r="P346" t="s">
        <v>866</v>
      </c>
      <c r="Q346" t="s">
        <v>867</v>
      </c>
      <c r="R346" t="s">
        <v>868</v>
      </c>
      <c r="S346" t="s">
        <v>4804</v>
      </c>
      <c r="T346" t="s">
        <v>869</v>
      </c>
      <c r="U346" t="s">
        <v>4804</v>
      </c>
      <c r="V346" t="s">
        <v>870</v>
      </c>
      <c r="W346" t="s">
        <v>196</v>
      </c>
      <c r="X346" t="s">
        <v>52</v>
      </c>
      <c r="Y346" t="s">
        <v>871</v>
      </c>
      <c r="Z346" t="s">
        <v>872</v>
      </c>
      <c r="AA346" t="s">
        <v>65</v>
      </c>
    </row>
    <row r="347" spans="1:27" x14ac:dyDescent="0.25">
      <c r="A347" s="1">
        <v>10141</v>
      </c>
      <c r="B347" s="1">
        <v>34</v>
      </c>
      <c r="C347" s="8">
        <v>100</v>
      </c>
      <c r="D347" s="1">
        <v>9</v>
      </c>
      <c r="E347" s="7">
        <v>4836.5</v>
      </c>
      <c r="F347" s="7">
        <f>sales_data_sample3[[#This Row],[SALES]]*sales_data_sample3[[#This Row],[PROFIT MARGIN]]</f>
        <v>1203.80485</v>
      </c>
      <c r="G347" s="14" t="str">
        <f>IF(sales_data_sample3[[#This Row],[STATUS]] &lt;&gt;"Cancelled","24,89%","0")</f>
        <v>24,89%</v>
      </c>
      <c r="H347" s="4">
        <v>37834</v>
      </c>
      <c r="I347" t="s">
        <v>28</v>
      </c>
      <c r="J347">
        <f>ROUNDUP(MONTH(sales_data_sample3[[#This Row],[ORDER DATE]])/3,0)</f>
        <v>3</v>
      </c>
      <c r="K347" t="str">
        <f>TEXT(sales_data_sample3[[#This Row],[ORDER DATE]],"[$-409]mmmm")</f>
        <v>August</v>
      </c>
      <c r="L347">
        <f>YEAR(sales_data_sample3[[#This Row],[ORDER DATE]])</f>
        <v>2003</v>
      </c>
      <c r="M347" t="s">
        <v>278</v>
      </c>
      <c r="N347">
        <v>169</v>
      </c>
      <c r="O347" t="s">
        <v>2190</v>
      </c>
      <c r="P347" t="s">
        <v>866</v>
      </c>
      <c r="Q347" t="s">
        <v>867</v>
      </c>
      <c r="R347" t="s">
        <v>868</v>
      </c>
      <c r="S347" t="s">
        <v>4804</v>
      </c>
      <c r="T347" t="s">
        <v>869</v>
      </c>
      <c r="U347" t="s">
        <v>4804</v>
      </c>
      <c r="V347" t="s">
        <v>870</v>
      </c>
      <c r="W347" t="s">
        <v>196</v>
      </c>
      <c r="X347" t="s">
        <v>52</v>
      </c>
      <c r="Y347" t="s">
        <v>871</v>
      </c>
      <c r="Z347" t="s">
        <v>872</v>
      </c>
      <c r="AA347" t="s">
        <v>65</v>
      </c>
    </row>
    <row r="348" spans="1:27" x14ac:dyDescent="0.25">
      <c r="A348" s="1">
        <v>10141</v>
      </c>
      <c r="B348" s="1">
        <v>20</v>
      </c>
      <c r="C348" s="8">
        <v>54.33</v>
      </c>
      <c r="D348" s="1">
        <v>2</v>
      </c>
      <c r="E348" s="7">
        <v>1086.5999999999999</v>
      </c>
      <c r="F348" s="7">
        <f>sales_data_sample3[[#This Row],[SALES]]*sales_data_sample3[[#This Row],[PROFIT MARGIN]]</f>
        <v>270.45474000000002</v>
      </c>
      <c r="G348" s="14" t="str">
        <f>IF(sales_data_sample3[[#This Row],[STATUS]] &lt;&gt;"Cancelled","24,89%","0")</f>
        <v>24,89%</v>
      </c>
      <c r="H348" s="4">
        <v>37834</v>
      </c>
      <c r="I348" t="s">
        <v>28</v>
      </c>
      <c r="J348">
        <f>ROUNDUP(MONTH(sales_data_sample3[[#This Row],[ORDER DATE]])/3,0)</f>
        <v>3</v>
      </c>
      <c r="K348" t="str">
        <f>TEXT(sales_data_sample3[[#This Row],[ORDER DATE]],"[$-409]mmmm")</f>
        <v>August</v>
      </c>
      <c r="L348">
        <f>YEAR(sales_data_sample3[[#This Row],[ORDER DATE]])</f>
        <v>2003</v>
      </c>
      <c r="M348" t="s">
        <v>278</v>
      </c>
      <c r="N348">
        <v>57</v>
      </c>
      <c r="O348" t="s">
        <v>2779</v>
      </c>
      <c r="P348" t="s">
        <v>866</v>
      </c>
      <c r="Q348" t="s">
        <v>867</v>
      </c>
      <c r="R348" t="s">
        <v>868</v>
      </c>
      <c r="S348" t="s">
        <v>4804</v>
      </c>
      <c r="T348" t="s">
        <v>869</v>
      </c>
      <c r="U348" t="s">
        <v>4804</v>
      </c>
      <c r="V348" t="s">
        <v>870</v>
      </c>
      <c r="W348" t="s">
        <v>196</v>
      </c>
      <c r="X348" t="s">
        <v>52</v>
      </c>
      <c r="Y348" t="s">
        <v>871</v>
      </c>
      <c r="Z348" t="s">
        <v>872</v>
      </c>
      <c r="AA348" t="s">
        <v>42</v>
      </c>
    </row>
    <row r="349" spans="1:27" x14ac:dyDescent="0.25">
      <c r="A349" s="1">
        <v>10141</v>
      </c>
      <c r="B349" s="1">
        <v>21</v>
      </c>
      <c r="C349" s="8">
        <v>42.43</v>
      </c>
      <c r="D349" s="1">
        <v>6</v>
      </c>
      <c r="E349" s="7">
        <v>891.03</v>
      </c>
      <c r="F349" s="7">
        <f>sales_data_sample3[[#This Row],[SALES]]*sales_data_sample3[[#This Row],[PROFIT MARGIN]]</f>
        <v>221.777367</v>
      </c>
      <c r="G349" s="14" t="str">
        <f>IF(sales_data_sample3[[#This Row],[STATUS]] &lt;&gt;"Cancelled","24,89%","0")</f>
        <v>24,89%</v>
      </c>
      <c r="H349" s="4">
        <v>37834</v>
      </c>
      <c r="I349" t="s">
        <v>28</v>
      </c>
      <c r="J349">
        <f>ROUNDUP(MONTH(sales_data_sample3[[#This Row],[ORDER DATE]])/3,0)</f>
        <v>3</v>
      </c>
      <c r="K349" t="str">
        <f>TEXT(sales_data_sample3[[#This Row],[ORDER DATE]],"[$-409]mmmm")</f>
        <v>August</v>
      </c>
      <c r="L349">
        <f>YEAR(sales_data_sample3[[#This Row],[ORDER DATE]])</f>
        <v>2003</v>
      </c>
      <c r="M349" t="s">
        <v>278</v>
      </c>
      <c r="N349">
        <v>35</v>
      </c>
      <c r="O349" t="s">
        <v>3186</v>
      </c>
      <c r="P349" t="s">
        <v>866</v>
      </c>
      <c r="Q349" t="s">
        <v>867</v>
      </c>
      <c r="R349" t="s">
        <v>868</v>
      </c>
      <c r="S349" t="s">
        <v>4804</v>
      </c>
      <c r="T349" t="s">
        <v>869</v>
      </c>
      <c r="U349" t="s">
        <v>4804</v>
      </c>
      <c r="V349" t="s">
        <v>870</v>
      </c>
      <c r="W349" t="s">
        <v>196</v>
      </c>
      <c r="X349" t="s">
        <v>52</v>
      </c>
      <c r="Y349" t="s">
        <v>871</v>
      </c>
      <c r="Z349" t="s">
        <v>872</v>
      </c>
      <c r="AA349" t="s">
        <v>42</v>
      </c>
    </row>
    <row r="350" spans="1:27" x14ac:dyDescent="0.25">
      <c r="A350" s="1">
        <v>10141</v>
      </c>
      <c r="B350" s="1">
        <v>40</v>
      </c>
      <c r="C350" s="8">
        <v>94.62</v>
      </c>
      <c r="D350" s="1">
        <v>1</v>
      </c>
      <c r="E350" s="7">
        <v>3784.8</v>
      </c>
      <c r="F350" s="7">
        <f>sales_data_sample3[[#This Row],[SALES]]*sales_data_sample3[[#This Row],[PROFIT MARGIN]]</f>
        <v>942.03672000000006</v>
      </c>
      <c r="G350" s="14" t="str">
        <f>IF(sales_data_sample3[[#This Row],[STATUS]] &lt;&gt;"Cancelled","24,89%","0")</f>
        <v>24,89%</v>
      </c>
      <c r="H350" s="4">
        <v>37834</v>
      </c>
      <c r="I350" t="s">
        <v>28</v>
      </c>
      <c r="J350">
        <f>ROUNDUP(MONTH(sales_data_sample3[[#This Row],[ORDER DATE]])/3,0)</f>
        <v>3</v>
      </c>
      <c r="K350" t="str">
        <f>TEXT(sales_data_sample3[[#This Row],[ORDER DATE]],"[$-409]mmmm")</f>
        <v>August</v>
      </c>
      <c r="L350">
        <f>YEAR(sales_data_sample3[[#This Row],[ORDER DATE]])</f>
        <v>2003</v>
      </c>
      <c r="M350" t="s">
        <v>278</v>
      </c>
      <c r="N350">
        <v>118</v>
      </c>
      <c r="O350" t="s">
        <v>3701</v>
      </c>
      <c r="P350" t="s">
        <v>866</v>
      </c>
      <c r="Q350" t="s">
        <v>867</v>
      </c>
      <c r="R350" t="s">
        <v>868</v>
      </c>
      <c r="S350" t="s">
        <v>4804</v>
      </c>
      <c r="T350" t="s">
        <v>869</v>
      </c>
      <c r="U350" t="s">
        <v>4804</v>
      </c>
      <c r="V350" t="s">
        <v>870</v>
      </c>
      <c r="W350" t="s">
        <v>196</v>
      </c>
      <c r="X350" t="s">
        <v>52</v>
      </c>
      <c r="Y350" t="s">
        <v>871</v>
      </c>
      <c r="Z350" t="s">
        <v>872</v>
      </c>
      <c r="AA350" t="s">
        <v>65</v>
      </c>
    </row>
    <row r="351" spans="1:27" x14ac:dyDescent="0.25">
      <c r="A351" s="1">
        <v>10141</v>
      </c>
      <c r="B351" s="1">
        <v>24</v>
      </c>
      <c r="C351" s="8">
        <v>45.99</v>
      </c>
      <c r="D351" s="1">
        <v>7</v>
      </c>
      <c r="E351" s="7">
        <v>1103.76</v>
      </c>
      <c r="F351" s="7">
        <f>sales_data_sample3[[#This Row],[SALES]]*sales_data_sample3[[#This Row],[PROFIT MARGIN]]</f>
        <v>50.221080000000001</v>
      </c>
      <c r="G351" s="14" t="str">
        <f>IF(sales_data_sample3[[#This Row],[STATUS]] &lt;&gt;"Cancelled","4,55%","0")</f>
        <v>4,55%</v>
      </c>
      <c r="H351" s="4">
        <v>37834</v>
      </c>
      <c r="I351" t="s">
        <v>28</v>
      </c>
      <c r="J351">
        <f>ROUNDUP(MONTH(sales_data_sample3[[#This Row],[ORDER DATE]])/3,0)</f>
        <v>3</v>
      </c>
      <c r="K351" t="str">
        <f>TEXT(sales_data_sample3[[#This Row],[ORDER DATE]],"[$-409]mmmm")</f>
        <v>August</v>
      </c>
      <c r="L351">
        <f>YEAR(sales_data_sample3[[#This Row],[ORDER DATE]])</f>
        <v>2003</v>
      </c>
      <c r="M351" t="s">
        <v>957</v>
      </c>
      <c r="N351">
        <v>54</v>
      </c>
      <c r="O351" t="s">
        <v>3944</v>
      </c>
      <c r="P351" t="s">
        <v>866</v>
      </c>
      <c r="Q351" t="s">
        <v>867</v>
      </c>
      <c r="R351" t="s">
        <v>868</v>
      </c>
      <c r="S351" t="s">
        <v>4804</v>
      </c>
      <c r="T351" t="s">
        <v>869</v>
      </c>
      <c r="U351" t="s">
        <v>4804</v>
      </c>
      <c r="V351" t="s">
        <v>870</v>
      </c>
      <c r="W351" t="s">
        <v>196</v>
      </c>
      <c r="X351" t="s">
        <v>52</v>
      </c>
      <c r="Y351" t="s">
        <v>871</v>
      </c>
      <c r="Z351" t="s">
        <v>872</v>
      </c>
      <c r="AA351" t="s">
        <v>42</v>
      </c>
    </row>
    <row r="352" spans="1:27" x14ac:dyDescent="0.25">
      <c r="A352" s="1">
        <v>10141</v>
      </c>
      <c r="B352" s="1">
        <v>44</v>
      </c>
      <c r="C352" s="8">
        <v>100</v>
      </c>
      <c r="D352" s="1">
        <v>3</v>
      </c>
      <c r="E352" s="7">
        <v>5500.44</v>
      </c>
      <c r="F352" s="7">
        <f>sales_data_sample3[[#This Row],[SALES]]*sales_data_sample3[[#This Row],[PROFIT MARGIN]]</f>
        <v>250.27001999999999</v>
      </c>
      <c r="G352" s="14" t="str">
        <f>IF(sales_data_sample3[[#This Row],[STATUS]] &lt;&gt;"Cancelled","4,55%","0")</f>
        <v>4,55%</v>
      </c>
      <c r="H352" s="4">
        <v>37834</v>
      </c>
      <c r="I352" t="s">
        <v>28</v>
      </c>
      <c r="J352">
        <f>ROUNDUP(MONTH(sales_data_sample3[[#This Row],[ORDER DATE]])/3,0)</f>
        <v>3</v>
      </c>
      <c r="K352" t="str">
        <f>TEXT(sales_data_sample3[[#This Row],[ORDER DATE]],"[$-409]mmmm")</f>
        <v>August</v>
      </c>
      <c r="L352">
        <f>YEAR(sales_data_sample3[[#This Row],[ORDER DATE]])</f>
        <v>2003</v>
      </c>
      <c r="M352" t="s">
        <v>957</v>
      </c>
      <c r="N352">
        <v>115</v>
      </c>
      <c r="O352" t="s">
        <v>4177</v>
      </c>
      <c r="P352" t="s">
        <v>866</v>
      </c>
      <c r="Q352" t="s">
        <v>867</v>
      </c>
      <c r="R352" t="s">
        <v>868</v>
      </c>
      <c r="S352" t="s">
        <v>4804</v>
      </c>
      <c r="T352" t="s">
        <v>869</v>
      </c>
      <c r="U352" t="s">
        <v>4804</v>
      </c>
      <c r="V352" t="s">
        <v>870</v>
      </c>
      <c r="W352" t="s">
        <v>196</v>
      </c>
      <c r="X352" t="s">
        <v>52</v>
      </c>
      <c r="Y352" t="s">
        <v>871</v>
      </c>
      <c r="Z352" t="s">
        <v>872</v>
      </c>
      <c r="AA352" t="s">
        <v>65</v>
      </c>
    </row>
    <row r="353" spans="1:27" x14ac:dyDescent="0.25">
      <c r="A353" s="1">
        <v>10142</v>
      </c>
      <c r="B353" s="1">
        <v>33</v>
      </c>
      <c r="C353" s="8">
        <v>100</v>
      </c>
      <c r="D353" s="1">
        <v>12</v>
      </c>
      <c r="E353" s="7">
        <v>8023.29</v>
      </c>
      <c r="F353" s="7">
        <f>sales_data_sample3[[#This Row],[SALES]]*sales_data_sample3[[#This Row],[PROFIT MARGIN]]</f>
        <v>1996.996881</v>
      </c>
      <c r="G353" s="14" t="str">
        <f>IF(sales_data_sample3[[#This Row],[STATUS]] &lt;&gt;"Cancelled","24,89%","0")</f>
        <v>24,89%</v>
      </c>
      <c r="H353" s="4">
        <v>37841</v>
      </c>
      <c r="I353" t="s">
        <v>28</v>
      </c>
      <c r="J353">
        <f>ROUNDUP(MONTH(sales_data_sample3[[#This Row],[ORDER DATE]])/3,0)</f>
        <v>3</v>
      </c>
      <c r="K353" t="str">
        <f>TEXT(sales_data_sample3[[#This Row],[ORDER DATE]],"[$-409]mmmm")</f>
        <v>August</v>
      </c>
      <c r="L353">
        <f>YEAR(sales_data_sample3[[#This Row],[ORDER DATE]])</f>
        <v>2003</v>
      </c>
      <c r="M353" t="s">
        <v>278</v>
      </c>
      <c r="N353">
        <v>207</v>
      </c>
      <c r="O353" t="s">
        <v>880</v>
      </c>
      <c r="P353" t="s">
        <v>417</v>
      </c>
      <c r="Q353" t="s">
        <v>418</v>
      </c>
      <c r="R353" t="s">
        <v>419</v>
      </c>
      <c r="S353" t="s">
        <v>4804</v>
      </c>
      <c r="T353" t="s">
        <v>420</v>
      </c>
      <c r="U353" t="s">
        <v>73</v>
      </c>
      <c r="V353" t="s">
        <v>167</v>
      </c>
      <c r="W353" t="s">
        <v>38</v>
      </c>
      <c r="X353" t="s">
        <v>39</v>
      </c>
      <c r="Y353" t="s">
        <v>421</v>
      </c>
      <c r="Z353" t="s">
        <v>422</v>
      </c>
      <c r="AA353" t="s">
        <v>229</v>
      </c>
    </row>
    <row r="354" spans="1:27" x14ac:dyDescent="0.25">
      <c r="A354" s="1">
        <v>10142</v>
      </c>
      <c r="B354" s="1">
        <v>33</v>
      </c>
      <c r="C354" s="8">
        <v>100</v>
      </c>
      <c r="D354" s="1">
        <v>13</v>
      </c>
      <c r="E354" s="7">
        <v>4985.6400000000003</v>
      </c>
      <c r="F354" s="7">
        <f>sales_data_sample3[[#This Row],[SALES]]*sales_data_sample3[[#This Row],[PROFIT MARGIN]]</f>
        <v>1240.9257960000002</v>
      </c>
      <c r="G354" s="14" t="str">
        <f>IF(sales_data_sample3[[#This Row],[STATUS]] &lt;&gt;"Cancelled","24,89%","0")</f>
        <v>24,89%</v>
      </c>
      <c r="H354" s="4">
        <v>37841</v>
      </c>
      <c r="I354" t="s">
        <v>28</v>
      </c>
      <c r="J354">
        <f>ROUNDUP(MONTH(sales_data_sample3[[#This Row],[ORDER DATE]])/3,0)</f>
        <v>3</v>
      </c>
      <c r="K354" t="str">
        <f>TEXT(sales_data_sample3[[#This Row],[ORDER DATE]],"[$-409]mmmm")</f>
        <v>August</v>
      </c>
      <c r="L354">
        <f>YEAR(sales_data_sample3[[#This Row],[ORDER DATE]])</f>
        <v>2003</v>
      </c>
      <c r="M354" t="s">
        <v>278</v>
      </c>
      <c r="N354">
        <v>151</v>
      </c>
      <c r="O354" t="s">
        <v>1027</v>
      </c>
      <c r="P354" t="s">
        <v>417</v>
      </c>
      <c r="Q354" t="s">
        <v>418</v>
      </c>
      <c r="R354" t="s">
        <v>419</v>
      </c>
      <c r="S354" t="s">
        <v>4804</v>
      </c>
      <c r="T354" t="s">
        <v>420</v>
      </c>
      <c r="U354" t="s">
        <v>73</v>
      </c>
      <c r="V354" t="s">
        <v>167</v>
      </c>
      <c r="W354" t="s">
        <v>38</v>
      </c>
      <c r="X354" t="s">
        <v>39</v>
      </c>
      <c r="Y354" t="s">
        <v>421</v>
      </c>
      <c r="Z354" t="s">
        <v>422</v>
      </c>
      <c r="AA354" t="s">
        <v>65</v>
      </c>
    </row>
    <row r="355" spans="1:27" x14ac:dyDescent="0.25">
      <c r="A355" s="1">
        <v>10142</v>
      </c>
      <c r="B355" s="1">
        <v>46</v>
      </c>
      <c r="C355" s="8">
        <v>100</v>
      </c>
      <c r="D355" s="1">
        <v>11</v>
      </c>
      <c r="E355" s="7">
        <v>9470.94</v>
      </c>
      <c r="F355" s="7">
        <f>sales_data_sample3[[#This Row],[SALES]]*sales_data_sample3[[#This Row],[PROFIT MARGIN]]</f>
        <v>2357.3169660000003</v>
      </c>
      <c r="G355" s="14" t="str">
        <f>IF(sales_data_sample3[[#This Row],[STATUS]] &lt;&gt;"Cancelled","24,89%","0")</f>
        <v>24,89%</v>
      </c>
      <c r="H355" s="4">
        <v>37841</v>
      </c>
      <c r="I355" t="s">
        <v>28</v>
      </c>
      <c r="J355">
        <f>ROUNDUP(MONTH(sales_data_sample3[[#This Row],[ORDER DATE]])/3,0)</f>
        <v>3</v>
      </c>
      <c r="K355" t="str">
        <f>TEXT(sales_data_sample3[[#This Row],[ORDER DATE]],"[$-409]mmmm")</f>
        <v>August</v>
      </c>
      <c r="L355">
        <f>YEAR(sales_data_sample3[[#This Row],[ORDER DATE]])</f>
        <v>2003</v>
      </c>
      <c r="M355" t="s">
        <v>278</v>
      </c>
      <c r="N355">
        <v>173</v>
      </c>
      <c r="O355" t="s">
        <v>1095</v>
      </c>
      <c r="P355" t="s">
        <v>417</v>
      </c>
      <c r="Q355" t="s">
        <v>418</v>
      </c>
      <c r="R355" t="s">
        <v>419</v>
      </c>
      <c r="S355" t="s">
        <v>4804</v>
      </c>
      <c r="T355" t="s">
        <v>420</v>
      </c>
      <c r="U355" t="s">
        <v>73</v>
      </c>
      <c r="V355" t="s">
        <v>167</v>
      </c>
      <c r="W355" t="s">
        <v>38</v>
      </c>
      <c r="X355" t="s">
        <v>39</v>
      </c>
      <c r="Y355" t="s">
        <v>421</v>
      </c>
      <c r="Z355" t="s">
        <v>422</v>
      </c>
      <c r="AA355" t="s">
        <v>229</v>
      </c>
    </row>
    <row r="356" spans="1:27" x14ac:dyDescent="0.25">
      <c r="A356" s="1">
        <v>10142</v>
      </c>
      <c r="B356" s="1">
        <v>47</v>
      </c>
      <c r="C356" s="8">
        <v>100</v>
      </c>
      <c r="D356" s="1">
        <v>8</v>
      </c>
      <c r="E356" s="7">
        <v>6034.33</v>
      </c>
      <c r="F356" s="7">
        <f>sales_data_sample3[[#This Row],[SALES]]*sales_data_sample3[[#This Row],[PROFIT MARGIN]]</f>
        <v>445.93698699999993</v>
      </c>
      <c r="G356" s="14" t="str">
        <f>IF(sales_data_sample3[[#This Row],[STATUS]] &lt;&gt;"Cancelled","7,39%","0")</f>
        <v>7,39%</v>
      </c>
      <c r="H356" s="4">
        <v>37841</v>
      </c>
      <c r="I356" t="s">
        <v>28</v>
      </c>
      <c r="J356">
        <f>ROUNDUP(MONTH(sales_data_sample3[[#This Row],[ORDER DATE]])/3,0)</f>
        <v>3</v>
      </c>
      <c r="K356" t="str">
        <f>TEXT(sales_data_sample3[[#This Row],[ORDER DATE]],"[$-409]mmmm")</f>
        <v>August</v>
      </c>
      <c r="L356">
        <f>YEAR(sales_data_sample3[[#This Row],[ORDER DATE]])</f>
        <v>2003</v>
      </c>
      <c r="M356" t="s">
        <v>1354</v>
      </c>
      <c r="N356">
        <v>136</v>
      </c>
      <c r="O356" t="s">
        <v>2159</v>
      </c>
      <c r="P356" t="s">
        <v>417</v>
      </c>
      <c r="Q356" t="s">
        <v>418</v>
      </c>
      <c r="R356" t="s">
        <v>419</v>
      </c>
      <c r="S356" t="s">
        <v>4804</v>
      </c>
      <c r="T356" t="s">
        <v>420</v>
      </c>
      <c r="U356" t="s">
        <v>73</v>
      </c>
      <c r="V356" t="s">
        <v>167</v>
      </c>
      <c r="W356" t="s">
        <v>38</v>
      </c>
      <c r="X356" t="s">
        <v>39</v>
      </c>
      <c r="Y356" t="s">
        <v>421</v>
      </c>
      <c r="Z356" t="s">
        <v>422</v>
      </c>
      <c r="AA356" t="s">
        <v>65</v>
      </c>
    </row>
    <row r="357" spans="1:27" x14ac:dyDescent="0.25">
      <c r="A357" s="1">
        <v>10142</v>
      </c>
      <c r="B357" s="1">
        <v>22</v>
      </c>
      <c r="C357" s="8">
        <v>97.81</v>
      </c>
      <c r="D357" s="1">
        <v>10</v>
      </c>
      <c r="E357" s="7">
        <v>2151.8200000000002</v>
      </c>
      <c r="F357" s="7">
        <f>sales_data_sample3[[#This Row],[SALES]]*sales_data_sample3[[#This Row],[PROFIT MARGIN]]</f>
        <v>109.52763800000001</v>
      </c>
      <c r="G357" s="14" t="str">
        <f>IF(sales_data_sample3[[#This Row],[STATUS]] &lt;&gt;"Cancelled","5,09%","0")</f>
        <v>5,09%</v>
      </c>
      <c r="H357" s="4">
        <v>37841</v>
      </c>
      <c r="I357" t="s">
        <v>28</v>
      </c>
      <c r="J357">
        <f>ROUNDUP(MONTH(sales_data_sample3[[#This Row],[ORDER DATE]])/3,0)</f>
        <v>3</v>
      </c>
      <c r="K357" t="str">
        <f>TEXT(sales_data_sample3[[#This Row],[ORDER DATE]],"[$-409]mmmm")</f>
        <v>August</v>
      </c>
      <c r="L357">
        <f>YEAR(sales_data_sample3[[#This Row],[ORDER DATE]])</f>
        <v>2003</v>
      </c>
      <c r="M357" t="s">
        <v>2246</v>
      </c>
      <c r="N357">
        <v>100</v>
      </c>
      <c r="O357" t="s">
        <v>2247</v>
      </c>
      <c r="P357" t="s">
        <v>417</v>
      </c>
      <c r="Q357" t="s">
        <v>418</v>
      </c>
      <c r="R357" t="s">
        <v>419</v>
      </c>
      <c r="S357" t="s">
        <v>4804</v>
      </c>
      <c r="T357" t="s">
        <v>420</v>
      </c>
      <c r="U357" t="s">
        <v>73</v>
      </c>
      <c r="V357" t="s">
        <v>167</v>
      </c>
      <c r="W357" t="s">
        <v>38</v>
      </c>
      <c r="X357" t="s">
        <v>39</v>
      </c>
      <c r="Y357" t="s">
        <v>421</v>
      </c>
      <c r="Z357" t="s">
        <v>422</v>
      </c>
      <c r="AA357" t="s">
        <v>42</v>
      </c>
    </row>
    <row r="358" spans="1:27" x14ac:dyDescent="0.25">
      <c r="A358" s="1">
        <v>10142</v>
      </c>
      <c r="B358" s="1">
        <v>24</v>
      </c>
      <c r="C358" s="8">
        <v>100</v>
      </c>
      <c r="D358" s="1">
        <v>15</v>
      </c>
      <c r="E358" s="7">
        <v>3791.52</v>
      </c>
      <c r="F358" s="7">
        <f>sales_data_sample3[[#This Row],[SALES]]*sales_data_sample3[[#This Row],[PROFIT MARGIN]]</f>
        <v>943.70932800000003</v>
      </c>
      <c r="G358" s="14" t="str">
        <f>IF(sales_data_sample3[[#This Row],[STATUS]] &lt;&gt;"Cancelled","24,89%","0")</f>
        <v>24,89%</v>
      </c>
      <c r="H358" s="4">
        <v>37841</v>
      </c>
      <c r="I358" t="s">
        <v>28</v>
      </c>
      <c r="J358">
        <f>ROUNDUP(MONTH(sales_data_sample3[[#This Row],[ORDER DATE]])/3,0)</f>
        <v>3</v>
      </c>
      <c r="K358" t="str">
        <f>TEXT(sales_data_sample3[[#This Row],[ORDER DATE]],"[$-409]mmmm")</f>
        <v>August</v>
      </c>
      <c r="L358">
        <f>YEAR(sales_data_sample3[[#This Row],[ORDER DATE]])</f>
        <v>2003</v>
      </c>
      <c r="M358" t="s">
        <v>278</v>
      </c>
      <c r="N358">
        <v>143</v>
      </c>
      <c r="O358" t="s">
        <v>2501</v>
      </c>
      <c r="P358" t="s">
        <v>417</v>
      </c>
      <c r="Q358" t="s">
        <v>418</v>
      </c>
      <c r="R358" t="s">
        <v>419</v>
      </c>
      <c r="S358" t="s">
        <v>4804</v>
      </c>
      <c r="T358" t="s">
        <v>420</v>
      </c>
      <c r="U358" t="s">
        <v>73</v>
      </c>
      <c r="V358" t="s">
        <v>167</v>
      </c>
      <c r="W358" t="s">
        <v>38</v>
      </c>
      <c r="X358" t="s">
        <v>39</v>
      </c>
      <c r="Y358" t="s">
        <v>421</v>
      </c>
      <c r="Z358" t="s">
        <v>422</v>
      </c>
      <c r="AA358" t="s">
        <v>65</v>
      </c>
    </row>
    <row r="359" spans="1:27" x14ac:dyDescent="0.25">
      <c r="A359" s="1">
        <v>10142</v>
      </c>
      <c r="B359" s="1">
        <v>24</v>
      </c>
      <c r="C359" s="8">
        <v>70.22</v>
      </c>
      <c r="D359" s="1">
        <v>7</v>
      </c>
      <c r="E359" s="7">
        <v>1685.28</v>
      </c>
      <c r="F359" s="7">
        <f>sales_data_sample3[[#This Row],[SALES]]*sales_data_sample3[[#This Row],[PROFIT MARGIN]]</f>
        <v>124.54219199999999</v>
      </c>
      <c r="G359" s="14" t="str">
        <f>IF(sales_data_sample3[[#This Row],[STATUS]] &lt;&gt;"Cancelled","7,39%","0")</f>
        <v>7,39%</v>
      </c>
      <c r="H359" s="4">
        <v>37841</v>
      </c>
      <c r="I359" t="s">
        <v>28</v>
      </c>
      <c r="J359">
        <f>ROUNDUP(MONTH(sales_data_sample3[[#This Row],[ORDER DATE]])/3,0)</f>
        <v>3</v>
      </c>
      <c r="K359" t="str">
        <f>TEXT(sales_data_sample3[[#This Row],[ORDER DATE]],"[$-409]mmmm")</f>
        <v>August</v>
      </c>
      <c r="L359">
        <f>YEAR(sales_data_sample3[[#This Row],[ORDER DATE]])</f>
        <v>2003</v>
      </c>
      <c r="M359" t="s">
        <v>1354</v>
      </c>
      <c r="N359">
        <v>87</v>
      </c>
      <c r="O359" t="s">
        <v>2562</v>
      </c>
      <c r="P359" t="s">
        <v>417</v>
      </c>
      <c r="Q359" t="s">
        <v>418</v>
      </c>
      <c r="R359" t="s">
        <v>419</v>
      </c>
      <c r="S359" t="s">
        <v>4804</v>
      </c>
      <c r="T359" t="s">
        <v>420</v>
      </c>
      <c r="U359" t="s">
        <v>73</v>
      </c>
      <c r="V359" t="s">
        <v>167</v>
      </c>
      <c r="W359" t="s">
        <v>38</v>
      </c>
      <c r="X359" t="s">
        <v>39</v>
      </c>
      <c r="Y359" t="s">
        <v>421</v>
      </c>
      <c r="Z359" t="s">
        <v>422</v>
      </c>
      <c r="AA359" t="s">
        <v>42</v>
      </c>
    </row>
    <row r="360" spans="1:27" x14ac:dyDescent="0.25">
      <c r="A360" s="1">
        <v>10142</v>
      </c>
      <c r="B360" s="1">
        <v>33</v>
      </c>
      <c r="C360" s="8">
        <v>100</v>
      </c>
      <c r="D360" s="1">
        <v>6</v>
      </c>
      <c r="E360" s="7">
        <v>3366</v>
      </c>
      <c r="F360" s="7">
        <f>sales_data_sample3[[#This Row],[SALES]]*sales_data_sample3[[#This Row],[PROFIT MARGIN]]</f>
        <v>307.6524</v>
      </c>
      <c r="G360" s="14" t="str">
        <f>IF(sales_data_sample3[[#This Row],[STATUS]] &lt;&gt;"Cancelled","9,14%","0")</f>
        <v>9,14%</v>
      </c>
      <c r="H360" s="4">
        <v>37841</v>
      </c>
      <c r="I360" t="s">
        <v>28</v>
      </c>
      <c r="J360">
        <f>ROUNDUP(MONTH(sales_data_sample3[[#This Row],[ORDER DATE]])/3,0)</f>
        <v>3</v>
      </c>
      <c r="K360" t="str">
        <f>TEXT(sales_data_sample3[[#This Row],[ORDER DATE]],"[$-409]mmmm")</f>
        <v>August</v>
      </c>
      <c r="L360">
        <f>YEAR(sales_data_sample3[[#This Row],[ORDER DATE]])</f>
        <v>2003</v>
      </c>
      <c r="M360" t="s">
        <v>2075</v>
      </c>
      <c r="N360">
        <v>122</v>
      </c>
      <c r="O360" t="s">
        <v>3005</v>
      </c>
      <c r="P360" t="s">
        <v>417</v>
      </c>
      <c r="Q360" t="s">
        <v>418</v>
      </c>
      <c r="R360" t="s">
        <v>419</v>
      </c>
      <c r="S360" t="s">
        <v>4804</v>
      </c>
      <c r="T360" t="s">
        <v>420</v>
      </c>
      <c r="U360" t="s">
        <v>73</v>
      </c>
      <c r="V360" t="s">
        <v>167</v>
      </c>
      <c r="W360" t="s">
        <v>38</v>
      </c>
      <c r="X360" t="s">
        <v>39</v>
      </c>
      <c r="Y360" t="s">
        <v>421</v>
      </c>
      <c r="Z360" t="s">
        <v>422</v>
      </c>
      <c r="AA360" t="s">
        <v>65</v>
      </c>
    </row>
    <row r="361" spans="1:27" x14ac:dyDescent="0.25">
      <c r="A361" s="1">
        <v>10142</v>
      </c>
      <c r="B361" s="1">
        <v>49</v>
      </c>
      <c r="C361" s="8">
        <v>98.25</v>
      </c>
      <c r="D361" s="1">
        <v>1</v>
      </c>
      <c r="E361" s="7">
        <v>4814.25</v>
      </c>
      <c r="F361" s="7">
        <f>sales_data_sample3[[#This Row],[SALES]]*sales_data_sample3[[#This Row],[PROFIT MARGIN]]</f>
        <v>355.77307499999995</v>
      </c>
      <c r="G361" s="14" t="str">
        <f>IF(sales_data_sample3[[#This Row],[STATUS]] &lt;&gt;"Cancelled","7,39%","0")</f>
        <v>7,39%</v>
      </c>
      <c r="H361" s="4">
        <v>37841</v>
      </c>
      <c r="I361" t="s">
        <v>28</v>
      </c>
      <c r="J361">
        <f>ROUNDUP(MONTH(sales_data_sample3[[#This Row],[ORDER DATE]])/3,0)</f>
        <v>3</v>
      </c>
      <c r="K361" t="str">
        <f>TEXT(sales_data_sample3[[#This Row],[ORDER DATE]],"[$-409]mmmm")</f>
        <v>August</v>
      </c>
      <c r="L361">
        <f>YEAR(sales_data_sample3[[#This Row],[ORDER DATE]])</f>
        <v>2003</v>
      </c>
      <c r="M361" t="s">
        <v>1354</v>
      </c>
      <c r="N361">
        <v>88</v>
      </c>
      <c r="O361" t="s">
        <v>3347</v>
      </c>
      <c r="P361" t="s">
        <v>417</v>
      </c>
      <c r="Q361" t="s">
        <v>418</v>
      </c>
      <c r="R361" t="s">
        <v>419</v>
      </c>
      <c r="S361" t="s">
        <v>4804</v>
      </c>
      <c r="T361" t="s">
        <v>420</v>
      </c>
      <c r="U361" t="s">
        <v>73</v>
      </c>
      <c r="V361" t="s">
        <v>167</v>
      </c>
      <c r="W361" t="s">
        <v>38</v>
      </c>
      <c r="X361" t="s">
        <v>39</v>
      </c>
      <c r="Y361" t="s">
        <v>421</v>
      </c>
      <c r="Z361" t="s">
        <v>422</v>
      </c>
      <c r="AA361" t="s">
        <v>65</v>
      </c>
    </row>
    <row r="362" spans="1:27" x14ac:dyDescent="0.25">
      <c r="A362" s="1">
        <v>10142</v>
      </c>
      <c r="B362" s="1">
        <v>42</v>
      </c>
      <c r="C362" s="8">
        <v>74.569999999999993</v>
      </c>
      <c r="D362" s="1">
        <v>16</v>
      </c>
      <c r="E362" s="7">
        <v>3131.94</v>
      </c>
      <c r="F362" s="7">
        <f>sales_data_sample3[[#This Row],[SALES]]*sales_data_sample3[[#This Row],[PROFIT MARGIN]]</f>
        <v>159.41574600000001</v>
      </c>
      <c r="G362" s="14" t="str">
        <f>IF(sales_data_sample3[[#This Row],[STATUS]] &lt;&gt;"Cancelled","5,09%","0")</f>
        <v>5,09%</v>
      </c>
      <c r="H362" s="4">
        <v>37841</v>
      </c>
      <c r="I362" t="s">
        <v>28</v>
      </c>
      <c r="J362">
        <f>ROUNDUP(MONTH(sales_data_sample3[[#This Row],[ORDER DATE]])/3,0)</f>
        <v>3</v>
      </c>
      <c r="K362" t="str">
        <f>TEXT(sales_data_sample3[[#This Row],[ORDER DATE]],"[$-409]mmmm")</f>
        <v>August</v>
      </c>
      <c r="L362">
        <f>YEAR(sales_data_sample3[[#This Row],[ORDER DATE]])</f>
        <v>2003</v>
      </c>
      <c r="M362" t="s">
        <v>2246</v>
      </c>
      <c r="N362">
        <v>62</v>
      </c>
      <c r="O362" t="s">
        <v>3989</v>
      </c>
      <c r="P362" t="s">
        <v>417</v>
      </c>
      <c r="Q362" t="s">
        <v>418</v>
      </c>
      <c r="R362" t="s">
        <v>419</v>
      </c>
      <c r="S362" t="s">
        <v>4804</v>
      </c>
      <c r="T362" t="s">
        <v>420</v>
      </c>
      <c r="U362" t="s">
        <v>73</v>
      </c>
      <c r="V362" t="s">
        <v>167</v>
      </c>
      <c r="W362" t="s">
        <v>38</v>
      </c>
      <c r="X362" t="s">
        <v>39</v>
      </c>
      <c r="Y362" t="s">
        <v>421</v>
      </c>
      <c r="Z362" t="s">
        <v>422</v>
      </c>
      <c r="AA362" t="s">
        <v>65</v>
      </c>
    </row>
    <row r="363" spans="1:27" x14ac:dyDescent="0.25">
      <c r="A363" s="1">
        <v>10142</v>
      </c>
      <c r="B363" s="1">
        <v>42</v>
      </c>
      <c r="C363" s="8">
        <v>49.79</v>
      </c>
      <c r="D363" s="1">
        <v>14</v>
      </c>
      <c r="E363" s="7">
        <v>2091.1799999999998</v>
      </c>
      <c r="F363" s="7">
        <f>sales_data_sample3[[#This Row],[SALES]]*sales_data_sample3[[#This Row],[PROFIT MARGIN]]</f>
        <v>106.44106199999999</v>
      </c>
      <c r="G363" s="14" t="str">
        <f>IF(sales_data_sample3[[#This Row],[STATUS]] &lt;&gt;"Cancelled","5,09%","0")</f>
        <v>5,09%</v>
      </c>
      <c r="H363" s="4">
        <v>37841</v>
      </c>
      <c r="I363" t="s">
        <v>28</v>
      </c>
      <c r="J363">
        <f>ROUNDUP(MONTH(sales_data_sample3[[#This Row],[ORDER DATE]])/3,0)</f>
        <v>3</v>
      </c>
      <c r="K363" t="str">
        <f>TEXT(sales_data_sample3[[#This Row],[ORDER DATE]],"[$-409]mmmm")</f>
        <v>August</v>
      </c>
      <c r="L363">
        <f>YEAR(sales_data_sample3[[#This Row],[ORDER DATE]])</f>
        <v>2003</v>
      </c>
      <c r="M363" t="s">
        <v>2246</v>
      </c>
      <c r="N363">
        <v>58</v>
      </c>
      <c r="O363" t="s">
        <v>4208</v>
      </c>
      <c r="P363" t="s">
        <v>417</v>
      </c>
      <c r="Q363" t="s">
        <v>418</v>
      </c>
      <c r="R363" t="s">
        <v>419</v>
      </c>
      <c r="S363" t="s">
        <v>4804</v>
      </c>
      <c r="T363" t="s">
        <v>420</v>
      </c>
      <c r="U363" t="s">
        <v>73</v>
      </c>
      <c r="V363" t="s">
        <v>167</v>
      </c>
      <c r="W363" t="s">
        <v>38</v>
      </c>
      <c r="X363" t="s">
        <v>39</v>
      </c>
      <c r="Y363" t="s">
        <v>421</v>
      </c>
      <c r="Z363" t="s">
        <v>422</v>
      </c>
      <c r="AA363" t="s">
        <v>42</v>
      </c>
    </row>
    <row r="364" spans="1:27" x14ac:dyDescent="0.25">
      <c r="A364" s="1">
        <v>10142</v>
      </c>
      <c r="B364" s="1">
        <v>41</v>
      </c>
      <c r="C364" s="8">
        <v>64</v>
      </c>
      <c r="D364" s="1">
        <v>2</v>
      </c>
      <c r="E364" s="7">
        <v>2624</v>
      </c>
      <c r="F364" s="7">
        <f>sales_data_sample3[[#This Row],[SALES]]*sales_data_sample3[[#This Row],[PROFIT MARGIN]]</f>
        <v>239.83359999999999</v>
      </c>
      <c r="G364" s="14" t="str">
        <f>IF(sales_data_sample3[[#This Row],[STATUS]] &lt;&gt;"Cancelled","9,14%","0")</f>
        <v>9,14%</v>
      </c>
      <c r="H364" s="4">
        <v>37841</v>
      </c>
      <c r="I364" t="s">
        <v>28</v>
      </c>
      <c r="J364">
        <f>ROUNDUP(MONTH(sales_data_sample3[[#This Row],[ORDER DATE]])/3,0)</f>
        <v>3</v>
      </c>
      <c r="K364" t="str">
        <f>TEXT(sales_data_sample3[[#This Row],[ORDER DATE]],"[$-409]mmmm")</f>
        <v>August</v>
      </c>
      <c r="L364">
        <f>YEAR(sales_data_sample3[[#This Row],[ORDER DATE]])</f>
        <v>2003</v>
      </c>
      <c r="M364" t="s">
        <v>2075</v>
      </c>
      <c r="N364">
        <v>66</v>
      </c>
      <c r="O364" t="s">
        <v>4284</v>
      </c>
      <c r="P364" t="s">
        <v>417</v>
      </c>
      <c r="Q364" t="s">
        <v>418</v>
      </c>
      <c r="R364" t="s">
        <v>419</v>
      </c>
      <c r="S364" t="s">
        <v>4804</v>
      </c>
      <c r="T364" t="s">
        <v>420</v>
      </c>
      <c r="U364" t="s">
        <v>73</v>
      </c>
      <c r="V364" t="s">
        <v>167</v>
      </c>
      <c r="W364" t="s">
        <v>38</v>
      </c>
      <c r="X364" t="s">
        <v>39</v>
      </c>
      <c r="Y364" t="s">
        <v>421</v>
      </c>
      <c r="Z364" t="s">
        <v>422</v>
      </c>
      <c r="AA364" t="s">
        <v>42</v>
      </c>
    </row>
    <row r="365" spans="1:27" x14ac:dyDescent="0.25">
      <c r="A365" s="1">
        <v>10142</v>
      </c>
      <c r="B365" s="1">
        <v>43</v>
      </c>
      <c r="C365" s="8">
        <v>84.01</v>
      </c>
      <c r="D365" s="1">
        <v>9</v>
      </c>
      <c r="E365" s="7">
        <v>3612.43</v>
      </c>
      <c r="F365" s="7">
        <f>sales_data_sample3[[#This Row],[SALES]]*sales_data_sample3[[#This Row],[PROFIT MARGIN]]</f>
        <v>330.17610199999996</v>
      </c>
      <c r="G365" s="14" t="str">
        <f>IF(sales_data_sample3[[#This Row],[STATUS]] &lt;&gt;"Cancelled","9,14%","0")</f>
        <v>9,14%</v>
      </c>
      <c r="H365" s="4">
        <v>37841</v>
      </c>
      <c r="I365" t="s">
        <v>28</v>
      </c>
      <c r="J365">
        <f>ROUNDUP(MONTH(sales_data_sample3[[#This Row],[ORDER DATE]])/3,0)</f>
        <v>3</v>
      </c>
      <c r="K365" t="str">
        <f>TEXT(sales_data_sample3[[#This Row],[ORDER DATE]],"[$-409]mmmm")</f>
        <v>August</v>
      </c>
      <c r="L365">
        <f>YEAR(sales_data_sample3[[#This Row],[ORDER DATE]])</f>
        <v>2003</v>
      </c>
      <c r="M365" t="s">
        <v>2075</v>
      </c>
      <c r="N365">
        <v>86</v>
      </c>
      <c r="O365" t="s">
        <v>4358</v>
      </c>
      <c r="P365" t="s">
        <v>417</v>
      </c>
      <c r="Q365" t="s">
        <v>418</v>
      </c>
      <c r="R365" t="s">
        <v>419</v>
      </c>
      <c r="S365" t="s">
        <v>4804</v>
      </c>
      <c r="T365" t="s">
        <v>420</v>
      </c>
      <c r="U365" t="s">
        <v>73</v>
      </c>
      <c r="V365" t="s">
        <v>167</v>
      </c>
      <c r="W365" t="s">
        <v>38</v>
      </c>
      <c r="X365" t="s">
        <v>39</v>
      </c>
      <c r="Y365" t="s">
        <v>421</v>
      </c>
      <c r="Z365" t="s">
        <v>422</v>
      </c>
      <c r="AA365" t="s">
        <v>65</v>
      </c>
    </row>
    <row r="366" spans="1:27" x14ac:dyDescent="0.25">
      <c r="A366" s="1">
        <v>10142</v>
      </c>
      <c r="B366" s="1">
        <v>21</v>
      </c>
      <c r="C366" s="8">
        <v>100</v>
      </c>
      <c r="D366" s="1">
        <v>3</v>
      </c>
      <c r="E366" s="7">
        <v>2334.9899999999998</v>
      </c>
      <c r="F366" s="7">
        <f>sales_data_sample3[[#This Row],[SALES]]*sales_data_sample3[[#This Row],[PROFIT MARGIN]]</f>
        <v>213.41808599999996</v>
      </c>
      <c r="G366" s="14" t="str">
        <f>IF(sales_data_sample3[[#This Row],[STATUS]] &lt;&gt;"Cancelled","9,14%","0")</f>
        <v>9,14%</v>
      </c>
      <c r="H366" s="4">
        <v>37841</v>
      </c>
      <c r="I366" t="s">
        <v>28</v>
      </c>
      <c r="J366">
        <f>ROUNDUP(MONTH(sales_data_sample3[[#This Row],[ORDER DATE]])/3,0)</f>
        <v>3</v>
      </c>
      <c r="K366" t="str">
        <f>TEXT(sales_data_sample3[[#This Row],[ORDER DATE]],"[$-409]mmmm")</f>
        <v>August</v>
      </c>
      <c r="L366">
        <f>YEAR(sales_data_sample3[[#This Row],[ORDER DATE]])</f>
        <v>2003</v>
      </c>
      <c r="M366" t="s">
        <v>2075</v>
      </c>
      <c r="N366">
        <v>100</v>
      </c>
      <c r="O366" t="s">
        <v>4604</v>
      </c>
      <c r="P366" t="s">
        <v>417</v>
      </c>
      <c r="Q366" t="s">
        <v>418</v>
      </c>
      <c r="R366" t="s">
        <v>419</v>
      </c>
      <c r="S366" t="s">
        <v>4804</v>
      </c>
      <c r="T366" t="s">
        <v>420</v>
      </c>
      <c r="U366" t="s">
        <v>73</v>
      </c>
      <c r="V366" t="s">
        <v>167</v>
      </c>
      <c r="W366" t="s">
        <v>38</v>
      </c>
      <c r="X366" t="s">
        <v>39</v>
      </c>
      <c r="Y366" t="s">
        <v>421</v>
      </c>
      <c r="Z366" t="s">
        <v>422</v>
      </c>
      <c r="AA366" t="s">
        <v>42</v>
      </c>
    </row>
    <row r="367" spans="1:27" x14ac:dyDescent="0.25">
      <c r="A367" s="1">
        <v>10142</v>
      </c>
      <c r="B367" s="1">
        <v>38</v>
      </c>
      <c r="C367" s="8">
        <v>85.41</v>
      </c>
      <c r="D367" s="1">
        <v>4</v>
      </c>
      <c r="E367" s="7">
        <v>3245.58</v>
      </c>
      <c r="F367" s="7">
        <f>sales_data_sample3[[#This Row],[SALES]]*sales_data_sample3[[#This Row],[PROFIT MARGIN]]</f>
        <v>296.64601199999998</v>
      </c>
      <c r="G367" s="14" t="str">
        <f>IF(sales_data_sample3[[#This Row],[STATUS]] &lt;&gt;"Cancelled","9,14%","0")</f>
        <v>9,14%</v>
      </c>
      <c r="H367" s="4">
        <v>37841</v>
      </c>
      <c r="I367" t="s">
        <v>28</v>
      </c>
      <c r="J367">
        <f>ROUNDUP(MONTH(sales_data_sample3[[#This Row],[ORDER DATE]])/3,0)</f>
        <v>3</v>
      </c>
      <c r="K367" t="str">
        <f>TEXT(sales_data_sample3[[#This Row],[ORDER DATE]],"[$-409]mmmm")</f>
        <v>August</v>
      </c>
      <c r="L367">
        <f>YEAR(sales_data_sample3[[#This Row],[ORDER DATE]])</f>
        <v>2003</v>
      </c>
      <c r="M367" t="s">
        <v>2075</v>
      </c>
      <c r="N367">
        <v>99</v>
      </c>
      <c r="O367" t="s">
        <v>4639</v>
      </c>
      <c r="P367" t="s">
        <v>417</v>
      </c>
      <c r="Q367" t="s">
        <v>418</v>
      </c>
      <c r="R367" t="s">
        <v>419</v>
      </c>
      <c r="S367" t="s">
        <v>4804</v>
      </c>
      <c r="T367" t="s">
        <v>420</v>
      </c>
      <c r="U367" t="s">
        <v>73</v>
      </c>
      <c r="V367" t="s">
        <v>167</v>
      </c>
      <c r="W367" t="s">
        <v>38</v>
      </c>
      <c r="X367" t="s">
        <v>39</v>
      </c>
      <c r="Y367" t="s">
        <v>421</v>
      </c>
      <c r="Z367" t="s">
        <v>422</v>
      </c>
      <c r="AA367" t="s">
        <v>65</v>
      </c>
    </row>
    <row r="368" spans="1:27" x14ac:dyDescent="0.25">
      <c r="A368" s="1">
        <v>10142</v>
      </c>
      <c r="B368" s="1">
        <v>39</v>
      </c>
      <c r="C368" s="8">
        <v>44.23</v>
      </c>
      <c r="D368" s="1">
        <v>5</v>
      </c>
      <c r="E368" s="7">
        <v>1724.97</v>
      </c>
      <c r="F368" s="7">
        <f>sales_data_sample3[[#This Row],[SALES]]*sales_data_sample3[[#This Row],[PROFIT MARGIN]]</f>
        <v>157.66225799999998</v>
      </c>
      <c r="G368" s="14" t="str">
        <f>IF(sales_data_sample3[[#This Row],[STATUS]] &lt;&gt;"Cancelled","9,14%","0")</f>
        <v>9,14%</v>
      </c>
      <c r="H368" s="4">
        <v>37841</v>
      </c>
      <c r="I368" t="s">
        <v>28</v>
      </c>
      <c r="J368">
        <f>ROUNDUP(MONTH(sales_data_sample3[[#This Row],[ORDER DATE]])/3,0)</f>
        <v>3</v>
      </c>
      <c r="K368" t="str">
        <f>TEXT(sales_data_sample3[[#This Row],[ORDER DATE]],"[$-409]mmmm")</f>
        <v>August</v>
      </c>
      <c r="L368">
        <f>YEAR(sales_data_sample3[[#This Row],[ORDER DATE]])</f>
        <v>2003</v>
      </c>
      <c r="M368" t="s">
        <v>2075</v>
      </c>
      <c r="N368">
        <v>54</v>
      </c>
      <c r="O368" t="s">
        <v>4760</v>
      </c>
      <c r="P368" t="s">
        <v>417</v>
      </c>
      <c r="Q368" t="s">
        <v>418</v>
      </c>
      <c r="R368" t="s">
        <v>419</v>
      </c>
      <c r="S368" t="s">
        <v>4804</v>
      </c>
      <c r="T368" t="s">
        <v>420</v>
      </c>
      <c r="U368" t="s">
        <v>73</v>
      </c>
      <c r="V368" t="s">
        <v>167</v>
      </c>
      <c r="W368" t="s">
        <v>38</v>
      </c>
      <c r="X368" t="s">
        <v>39</v>
      </c>
      <c r="Y368" t="s">
        <v>421</v>
      </c>
      <c r="Z368" t="s">
        <v>422</v>
      </c>
      <c r="AA368" t="s">
        <v>42</v>
      </c>
    </row>
    <row r="369" spans="1:27" x14ac:dyDescent="0.25">
      <c r="A369" s="1">
        <v>10143</v>
      </c>
      <c r="B369" s="1">
        <v>49</v>
      </c>
      <c r="C369" s="8">
        <v>100</v>
      </c>
      <c r="D369" s="1">
        <v>15</v>
      </c>
      <c r="E369" s="7">
        <v>5597.76</v>
      </c>
      <c r="F369" s="7">
        <f>sales_data_sample3[[#This Row],[SALES]]*sales_data_sample3[[#This Row],[PROFIT MARGIN]]</f>
        <v>1393.2824640000001</v>
      </c>
      <c r="G369" s="14" t="str">
        <f>IF(sales_data_sample3[[#This Row],[STATUS]] &lt;&gt;"Cancelled","24,89%","0")</f>
        <v>24,89%</v>
      </c>
      <c r="H369" s="4">
        <v>37843</v>
      </c>
      <c r="I369" t="s">
        <v>28</v>
      </c>
      <c r="J369">
        <f>ROUNDUP(MONTH(sales_data_sample3[[#This Row],[ORDER DATE]])/3,0)</f>
        <v>3</v>
      </c>
      <c r="K369" t="str">
        <f>TEXT(sales_data_sample3[[#This Row],[ORDER DATE]],"[$-409]mmmm")</f>
        <v>August</v>
      </c>
      <c r="L369">
        <f>YEAR(sales_data_sample3[[#This Row],[ORDER DATE]])</f>
        <v>2003</v>
      </c>
      <c r="M369" t="s">
        <v>278</v>
      </c>
      <c r="N369">
        <v>136</v>
      </c>
      <c r="O369" t="s">
        <v>561</v>
      </c>
      <c r="P369" t="s">
        <v>582</v>
      </c>
      <c r="Q369" t="s">
        <v>583</v>
      </c>
      <c r="R369" t="s">
        <v>584</v>
      </c>
      <c r="S369" t="s">
        <v>4804</v>
      </c>
      <c r="T369" t="s">
        <v>251</v>
      </c>
      <c r="U369" t="s">
        <v>185</v>
      </c>
      <c r="V369" t="s">
        <v>252</v>
      </c>
      <c r="W369" t="s">
        <v>38</v>
      </c>
      <c r="X369" t="s">
        <v>39</v>
      </c>
      <c r="Y369" t="s">
        <v>585</v>
      </c>
      <c r="Z369" t="s">
        <v>586</v>
      </c>
      <c r="AA369" t="s">
        <v>65</v>
      </c>
    </row>
    <row r="370" spans="1:27" x14ac:dyDescent="0.25">
      <c r="A370" s="1">
        <v>10143</v>
      </c>
      <c r="B370" s="1">
        <v>32</v>
      </c>
      <c r="C370" s="8">
        <v>100</v>
      </c>
      <c r="D370" s="1">
        <v>7</v>
      </c>
      <c r="E370" s="7">
        <v>5248</v>
      </c>
      <c r="F370" s="7">
        <f>sales_data_sample3[[#This Row],[SALES]]*sales_data_sample3[[#This Row],[PROFIT MARGIN]]</f>
        <v>383.62880000000001</v>
      </c>
      <c r="G370" s="14" t="str">
        <f>IF(sales_data_sample3[[#This Row],[STATUS]] &lt;&gt;"Cancelled","7,31%","0")</f>
        <v>7,31%</v>
      </c>
      <c r="H370" s="4">
        <v>37843</v>
      </c>
      <c r="I370" t="s">
        <v>28</v>
      </c>
      <c r="J370">
        <f>ROUNDUP(MONTH(sales_data_sample3[[#This Row],[ORDER DATE]])/3,0)</f>
        <v>3</v>
      </c>
      <c r="K370" t="str">
        <f>TEXT(sales_data_sample3[[#This Row],[ORDER DATE]],"[$-409]mmmm")</f>
        <v>August</v>
      </c>
      <c r="L370">
        <f>YEAR(sales_data_sample3[[#This Row],[ORDER DATE]])</f>
        <v>2003</v>
      </c>
      <c r="M370" t="s">
        <v>1502</v>
      </c>
      <c r="N370">
        <v>157</v>
      </c>
      <c r="O370" t="s">
        <v>1503</v>
      </c>
      <c r="P370" t="s">
        <v>582</v>
      </c>
      <c r="Q370" t="s">
        <v>583</v>
      </c>
      <c r="R370" t="s">
        <v>584</v>
      </c>
      <c r="S370" t="s">
        <v>4804</v>
      </c>
      <c r="T370" t="s">
        <v>251</v>
      </c>
      <c r="U370" t="s">
        <v>185</v>
      </c>
      <c r="V370" t="s">
        <v>252</v>
      </c>
      <c r="W370" t="s">
        <v>38</v>
      </c>
      <c r="X370" t="s">
        <v>39</v>
      </c>
      <c r="Y370" t="s">
        <v>585</v>
      </c>
      <c r="Z370" t="s">
        <v>586</v>
      </c>
      <c r="AA370" t="s">
        <v>65</v>
      </c>
    </row>
    <row r="371" spans="1:27" x14ac:dyDescent="0.25">
      <c r="A371" s="1">
        <v>10143</v>
      </c>
      <c r="B371" s="1">
        <v>46</v>
      </c>
      <c r="C371" s="8">
        <v>74.84</v>
      </c>
      <c r="D371" s="1">
        <v>13</v>
      </c>
      <c r="E371" s="7">
        <v>3442.64</v>
      </c>
      <c r="F371" s="7">
        <f>sales_data_sample3[[#This Row],[SALES]]*sales_data_sample3[[#This Row],[PROFIT MARGIN]]</f>
        <v>314.65729599999997</v>
      </c>
      <c r="G371" s="14" t="str">
        <f>IF(sales_data_sample3[[#This Row],[STATUS]] &lt;&gt;"Cancelled","9,14%","0")</f>
        <v>9,14%</v>
      </c>
      <c r="H371" s="4">
        <v>37843</v>
      </c>
      <c r="I371" t="s">
        <v>28</v>
      </c>
      <c r="J371">
        <f>ROUNDUP(MONTH(sales_data_sample3[[#This Row],[ORDER DATE]])/3,0)</f>
        <v>3</v>
      </c>
      <c r="K371" t="str">
        <f>TEXT(sales_data_sample3[[#This Row],[ORDER DATE]],"[$-409]mmmm")</f>
        <v>August</v>
      </c>
      <c r="L371">
        <f>YEAR(sales_data_sample3[[#This Row],[ORDER DATE]])</f>
        <v>2003</v>
      </c>
      <c r="M371" t="s">
        <v>2075</v>
      </c>
      <c r="N371">
        <v>86</v>
      </c>
      <c r="O371" t="s">
        <v>2076</v>
      </c>
      <c r="P371" t="s">
        <v>582</v>
      </c>
      <c r="Q371" t="s">
        <v>583</v>
      </c>
      <c r="R371" t="s">
        <v>584</v>
      </c>
      <c r="S371" t="s">
        <v>4804</v>
      </c>
      <c r="T371" t="s">
        <v>251</v>
      </c>
      <c r="U371" t="s">
        <v>185</v>
      </c>
      <c r="V371" t="s">
        <v>252</v>
      </c>
      <c r="W371" t="s">
        <v>38</v>
      </c>
      <c r="X371" t="s">
        <v>39</v>
      </c>
      <c r="Y371" t="s">
        <v>585</v>
      </c>
      <c r="Z371" t="s">
        <v>586</v>
      </c>
      <c r="AA371" t="s">
        <v>65</v>
      </c>
    </row>
    <row r="372" spans="1:27" x14ac:dyDescent="0.25">
      <c r="A372" s="1">
        <v>10143</v>
      </c>
      <c r="B372" s="1">
        <v>34</v>
      </c>
      <c r="C372" s="8">
        <v>100</v>
      </c>
      <c r="D372" s="1">
        <v>12</v>
      </c>
      <c r="E372" s="7">
        <v>3455.76</v>
      </c>
      <c r="F372" s="7">
        <f>sales_data_sample3[[#This Row],[SALES]]*sales_data_sample3[[#This Row],[PROFIT MARGIN]]</f>
        <v>255.380664</v>
      </c>
      <c r="G372" s="14" t="str">
        <f>IF(sales_data_sample3[[#This Row],[STATUS]] &lt;&gt;"Cancelled","7,39%","0")</f>
        <v>7,39%</v>
      </c>
      <c r="H372" s="4">
        <v>37843</v>
      </c>
      <c r="I372" t="s">
        <v>28</v>
      </c>
      <c r="J372">
        <f>ROUNDUP(MONTH(sales_data_sample3[[#This Row],[ORDER DATE]])/3,0)</f>
        <v>3</v>
      </c>
      <c r="K372" t="str">
        <f>TEXT(sales_data_sample3[[#This Row],[ORDER DATE]],"[$-409]mmmm")</f>
        <v>August</v>
      </c>
      <c r="L372">
        <f>YEAR(sales_data_sample3[[#This Row],[ORDER DATE]])</f>
        <v>2003</v>
      </c>
      <c r="M372" t="s">
        <v>1354</v>
      </c>
      <c r="N372">
        <v>105</v>
      </c>
      <c r="O372" t="s">
        <v>2467</v>
      </c>
      <c r="P372" t="s">
        <v>582</v>
      </c>
      <c r="Q372" t="s">
        <v>583</v>
      </c>
      <c r="R372" t="s">
        <v>584</v>
      </c>
      <c r="S372" t="s">
        <v>4804</v>
      </c>
      <c r="T372" t="s">
        <v>251</v>
      </c>
      <c r="U372" t="s">
        <v>185</v>
      </c>
      <c r="V372" t="s">
        <v>252</v>
      </c>
      <c r="W372" t="s">
        <v>38</v>
      </c>
      <c r="X372" t="s">
        <v>39</v>
      </c>
      <c r="Y372" t="s">
        <v>585</v>
      </c>
      <c r="Z372" t="s">
        <v>586</v>
      </c>
      <c r="AA372" t="s">
        <v>65</v>
      </c>
    </row>
    <row r="373" spans="1:27" x14ac:dyDescent="0.25">
      <c r="A373" s="1">
        <v>10143</v>
      </c>
      <c r="B373" s="1">
        <v>27</v>
      </c>
      <c r="C373" s="8">
        <v>60.97</v>
      </c>
      <c r="D373" s="1">
        <v>8</v>
      </c>
      <c r="E373" s="7">
        <v>1646.19</v>
      </c>
      <c r="F373" s="7">
        <f>sales_data_sample3[[#This Row],[SALES]]*sales_data_sample3[[#This Row],[PROFIT MARGIN]]</f>
        <v>120.336489</v>
      </c>
      <c r="G373" s="14" t="str">
        <f>IF(sales_data_sample3[[#This Row],[STATUS]] &lt;&gt;"Cancelled","7,31%","0")</f>
        <v>7,31%</v>
      </c>
      <c r="H373" s="4">
        <v>37843</v>
      </c>
      <c r="I373" t="s">
        <v>28</v>
      </c>
      <c r="J373">
        <f>ROUNDUP(MONTH(sales_data_sample3[[#This Row],[ORDER DATE]])/3,0)</f>
        <v>3</v>
      </c>
      <c r="K373" t="str">
        <f>TEXT(sales_data_sample3[[#This Row],[ORDER DATE]],"[$-409]mmmm")</f>
        <v>August</v>
      </c>
      <c r="L373">
        <f>YEAR(sales_data_sample3[[#This Row],[ORDER DATE]])</f>
        <v>2003</v>
      </c>
      <c r="M373" t="s">
        <v>1502</v>
      </c>
      <c r="N373">
        <v>68</v>
      </c>
      <c r="O373" t="s">
        <v>3232</v>
      </c>
      <c r="P373" t="s">
        <v>582</v>
      </c>
      <c r="Q373" t="s">
        <v>583</v>
      </c>
      <c r="R373" t="s">
        <v>584</v>
      </c>
      <c r="S373" t="s">
        <v>4804</v>
      </c>
      <c r="T373" t="s">
        <v>251</v>
      </c>
      <c r="U373" t="s">
        <v>185</v>
      </c>
      <c r="V373" t="s">
        <v>252</v>
      </c>
      <c r="W373" t="s">
        <v>38</v>
      </c>
      <c r="X373" t="s">
        <v>39</v>
      </c>
      <c r="Y373" t="s">
        <v>585</v>
      </c>
      <c r="Z373" t="s">
        <v>586</v>
      </c>
      <c r="AA373" t="s">
        <v>42</v>
      </c>
    </row>
    <row r="374" spans="1:27" x14ac:dyDescent="0.25">
      <c r="A374" s="1">
        <v>10143</v>
      </c>
      <c r="B374" s="1">
        <v>33</v>
      </c>
      <c r="C374" s="8">
        <v>77.59</v>
      </c>
      <c r="D374" s="1">
        <v>9</v>
      </c>
      <c r="E374" s="7">
        <v>2560.4699999999998</v>
      </c>
      <c r="F374" s="7">
        <f>sales_data_sample3[[#This Row],[SALES]]*sales_data_sample3[[#This Row],[PROFIT MARGIN]]</f>
        <v>189.21873299999996</v>
      </c>
      <c r="G374" s="14" t="str">
        <f>IF(sales_data_sample3[[#This Row],[STATUS]] &lt;&gt;"Cancelled","7,39%","0")</f>
        <v>7,39%</v>
      </c>
      <c r="H374" s="4">
        <v>37843</v>
      </c>
      <c r="I374" t="s">
        <v>28</v>
      </c>
      <c r="J374">
        <f>ROUNDUP(MONTH(sales_data_sample3[[#This Row],[ORDER DATE]])/3,0)</f>
        <v>3</v>
      </c>
      <c r="K374" t="str">
        <f>TEXT(sales_data_sample3[[#This Row],[ORDER DATE]],"[$-409]mmmm")</f>
        <v>August</v>
      </c>
      <c r="L374">
        <f>YEAR(sales_data_sample3[[#This Row],[ORDER DATE]])</f>
        <v>2003</v>
      </c>
      <c r="M374" t="s">
        <v>1354</v>
      </c>
      <c r="N374">
        <v>65</v>
      </c>
      <c r="O374" t="s">
        <v>3465</v>
      </c>
      <c r="P374" t="s">
        <v>582</v>
      </c>
      <c r="Q374" t="s">
        <v>583</v>
      </c>
      <c r="R374" t="s">
        <v>584</v>
      </c>
      <c r="S374" t="s">
        <v>4804</v>
      </c>
      <c r="T374" t="s">
        <v>251</v>
      </c>
      <c r="U374" t="s">
        <v>185</v>
      </c>
      <c r="V374" t="s">
        <v>252</v>
      </c>
      <c r="W374" t="s">
        <v>38</v>
      </c>
      <c r="X374" t="s">
        <v>39</v>
      </c>
      <c r="Y374" t="s">
        <v>585</v>
      </c>
      <c r="Z374" t="s">
        <v>586</v>
      </c>
      <c r="AA374" t="s">
        <v>42</v>
      </c>
    </row>
    <row r="375" spans="1:27" x14ac:dyDescent="0.25">
      <c r="A375" s="1">
        <v>10143</v>
      </c>
      <c r="B375" s="1">
        <v>23</v>
      </c>
      <c r="C375" s="8">
        <v>80.510000000000005</v>
      </c>
      <c r="D375" s="1">
        <v>14</v>
      </c>
      <c r="E375" s="7">
        <v>1851.73</v>
      </c>
      <c r="F375" s="7">
        <f>sales_data_sample3[[#This Row],[SALES]]*sales_data_sample3[[#This Row],[PROFIT MARGIN]]</f>
        <v>136.84284699999998</v>
      </c>
      <c r="G375" s="14" t="str">
        <f>IF(sales_data_sample3[[#This Row],[STATUS]] &lt;&gt;"Cancelled","7,39%","0")</f>
        <v>7,39%</v>
      </c>
      <c r="H375" s="4">
        <v>37843</v>
      </c>
      <c r="I375" t="s">
        <v>28</v>
      </c>
      <c r="J375">
        <f>ROUNDUP(MONTH(sales_data_sample3[[#This Row],[ORDER DATE]])/3,0)</f>
        <v>3</v>
      </c>
      <c r="K375" t="str">
        <f>TEXT(sales_data_sample3[[#This Row],[ORDER DATE]],"[$-409]mmmm")</f>
        <v>August</v>
      </c>
      <c r="L375">
        <f>YEAR(sales_data_sample3[[#This Row],[ORDER DATE]])</f>
        <v>2003</v>
      </c>
      <c r="M375" t="s">
        <v>1354</v>
      </c>
      <c r="N375">
        <v>83</v>
      </c>
      <c r="O375" t="s">
        <v>3543</v>
      </c>
      <c r="P375" t="s">
        <v>582</v>
      </c>
      <c r="Q375" t="s">
        <v>583</v>
      </c>
      <c r="R375" t="s">
        <v>584</v>
      </c>
      <c r="S375" t="s">
        <v>4804</v>
      </c>
      <c r="T375" t="s">
        <v>251</v>
      </c>
      <c r="U375" t="s">
        <v>185</v>
      </c>
      <c r="V375" t="s">
        <v>252</v>
      </c>
      <c r="W375" t="s">
        <v>38</v>
      </c>
      <c r="X375" t="s">
        <v>39</v>
      </c>
      <c r="Y375" t="s">
        <v>585</v>
      </c>
      <c r="Z375" t="s">
        <v>586</v>
      </c>
      <c r="AA375" t="s">
        <v>42</v>
      </c>
    </row>
    <row r="376" spans="1:27" x14ac:dyDescent="0.25">
      <c r="A376" s="1">
        <v>10143</v>
      </c>
      <c r="B376" s="1">
        <v>28</v>
      </c>
      <c r="C376" s="8">
        <v>66.19</v>
      </c>
      <c r="D376" s="1">
        <v>6</v>
      </c>
      <c r="E376" s="7">
        <v>1853.32</v>
      </c>
      <c r="F376" s="7">
        <f>sales_data_sample3[[#This Row],[SALES]]*sales_data_sample3[[#This Row],[PROFIT MARGIN]]</f>
        <v>135.47769199999999</v>
      </c>
      <c r="G376" s="14" t="str">
        <f>IF(sales_data_sample3[[#This Row],[STATUS]] &lt;&gt;"Cancelled","7,31%","0")</f>
        <v>7,31%</v>
      </c>
      <c r="H376" s="4">
        <v>37843</v>
      </c>
      <c r="I376" t="s">
        <v>28</v>
      </c>
      <c r="J376">
        <f>ROUNDUP(MONTH(sales_data_sample3[[#This Row],[ORDER DATE]])/3,0)</f>
        <v>3</v>
      </c>
      <c r="K376" t="str">
        <f>TEXT(sales_data_sample3[[#This Row],[ORDER DATE]],"[$-409]mmmm")</f>
        <v>August</v>
      </c>
      <c r="L376">
        <f>YEAR(sales_data_sample3[[#This Row],[ORDER DATE]])</f>
        <v>2003</v>
      </c>
      <c r="M376" t="s">
        <v>1502</v>
      </c>
      <c r="N376">
        <v>68</v>
      </c>
      <c r="O376" t="s">
        <v>3620</v>
      </c>
      <c r="P376" t="s">
        <v>582</v>
      </c>
      <c r="Q376" t="s">
        <v>583</v>
      </c>
      <c r="R376" t="s">
        <v>584</v>
      </c>
      <c r="S376" t="s">
        <v>4804</v>
      </c>
      <c r="T376" t="s">
        <v>251</v>
      </c>
      <c r="U376" t="s">
        <v>185</v>
      </c>
      <c r="V376" t="s">
        <v>252</v>
      </c>
      <c r="W376" t="s">
        <v>38</v>
      </c>
      <c r="X376" t="s">
        <v>39</v>
      </c>
      <c r="Y376" t="s">
        <v>585</v>
      </c>
      <c r="Z376" t="s">
        <v>586</v>
      </c>
      <c r="AA376" t="s">
        <v>42</v>
      </c>
    </row>
    <row r="377" spans="1:27" x14ac:dyDescent="0.25">
      <c r="A377" s="1">
        <v>10143</v>
      </c>
      <c r="B377" s="1">
        <v>34</v>
      </c>
      <c r="C377" s="8">
        <v>36.659999999999997</v>
      </c>
      <c r="D377" s="1">
        <v>1</v>
      </c>
      <c r="E377" s="7">
        <v>1246.44</v>
      </c>
      <c r="F377" s="7">
        <f>sales_data_sample3[[#This Row],[SALES]]*sales_data_sample3[[#This Row],[PROFIT MARGIN]]</f>
        <v>92.111915999999994</v>
      </c>
      <c r="G377" s="14" t="str">
        <f>IF(sales_data_sample3[[#This Row],[STATUS]] &lt;&gt;"Cancelled","7,39%","0")</f>
        <v>7,39%</v>
      </c>
      <c r="H377" s="4">
        <v>37843</v>
      </c>
      <c r="I377" t="s">
        <v>28</v>
      </c>
      <c r="J377">
        <f>ROUNDUP(MONTH(sales_data_sample3[[#This Row],[ORDER DATE]])/3,0)</f>
        <v>3</v>
      </c>
      <c r="K377" t="str">
        <f>TEXT(sales_data_sample3[[#This Row],[ORDER DATE]],"[$-409]mmmm")</f>
        <v>August</v>
      </c>
      <c r="L377">
        <f>YEAR(sales_data_sample3[[#This Row],[ORDER DATE]])</f>
        <v>2003</v>
      </c>
      <c r="M377" t="s">
        <v>1354</v>
      </c>
      <c r="N377">
        <v>43</v>
      </c>
      <c r="O377" t="s">
        <v>4136</v>
      </c>
      <c r="P377" t="s">
        <v>582</v>
      </c>
      <c r="Q377" t="s">
        <v>583</v>
      </c>
      <c r="R377" t="s">
        <v>584</v>
      </c>
      <c r="S377" t="s">
        <v>4804</v>
      </c>
      <c r="T377" t="s">
        <v>251</v>
      </c>
      <c r="U377" t="s">
        <v>185</v>
      </c>
      <c r="V377" t="s">
        <v>252</v>
      </c>
      <c r="W377" t="s">
        <v>38</v>
      </c>
      <c r="X377" t="s">
        <v>39</v>
      </c>
      <c r="Y377" t="s">
        <v>585</v>
      </c>
      <c r="Z377" t="s">
        <v>586</v>
      </c>
      <c r="AA377" t="s">
        <v>42</v>
      </c>
    </row>
    <row r="378" spans="1:27" x14ac:dyDescent="0.25">
      <c r="A378" s="1">
        <v>10143</v>
      </c>
      <c r="B378" s="1">
        <v>36</v>
      </c>
      <c r="C378" s="8">
        <v>100</v>
      </c>
      <c r="D378" s="1">
        <v>2</v>
      </c>
      <c r="E378" s="7">
        <v>3945.96</v>
      </c>
      <c r="F378" s="7">
        <f>sales_data_sample3[[#This Row],[SALES]]*sales_data_sample3[[#This Row],[PROFIT MARGIN]]</f>
        <v>288.44967600000001</v>
      </c>
      <c r="G378" s="14" t="str">
        <f>IF(sales_data_sample3[[#This Row],[STATUS]] &lt;&gt;"Cancelled","7,31%","0")</f>
        <v>7,31%</v>
      </c>
      <c r="H378" s="4">
        <v>37843</v>
      </c>
      <c r="I378" t="s">
        <v>28</v>
      </c>
      <c r="J378">
        <f>ROUNDUP(MONTH(sales_data_sample3[[#This Row],[ORDER DATE]])/3,0)</f>
        <v>3</v>
      </c>
      <c r="K378" t="str">
        <f>TEXT(sales_data_sample3[[#This Row],[ORDER DATE]],"[$-409]mmmm")</f>
        <v>August</v>
      </c>
      <c r="L378">
        <f>YEAR(sales_data_sample3[[#This Row],[ORDER DATE]])</f>
        <v>2003</v>
      </c>
      <c r="M378" t="s">
        <v>1502</v>
      </c>
      <c r="N378">
        <v>91</v>
      </c>
      <c r="O378" t="s">
        <v>4321</v>
      </c>
      <c r="P378" t="s">
        <v>582</v>
      </c>
      <c r="Q378" t="s">
        <v>583</v>
      </c>
      <c r="R378" t="s">
        <v>584</v>
      </c>
      <c r="S378" t="s">
        <v>4804</v>
      </c>
      <c r="T378" t="s">
        <v>251</v>
      </c>
      <c r="U378" t="s">
        <v>185</v>
      </c>
      <c r="V378" t="s">
        <v>252</v>
      </c>
      <c r="W378" t="s">
        <v>38</v>
      </c>
      <c r="X378" t="s">
        <v>39</v>
      </c>
      <c r="Y378" t="s">
        <v>585</v>
      </c>
      <c r="Z378" t="s">
        <v>586</v>
      </c>
      <c r="AA378" t="s">
        <v>65</v>
      </c>
    </row>
    <row r="379" spans="1:27" x14ac:dyDescent="0.25">
      <c r="A379" s="1">
        <v>10143</v>
      </c>
      <c r="B379" s="1">
        <v>26</v>
      </c>
      <c r="C379" s="8">
        <v>100</v>
      </c>
      <c r="D379" s="1">
        <v>11</v>
      </c>
      <c r="E379" s="7">
        <v>2612.48</v>
      </c>
      <c r="F379" s="7">
        <f>sales_data_sample3[[#This Row],[SALES]]*sales_data_sample3[[#This Row],[PROFIT MARGIN]]</f>
        <v>238.78067199999998</v>
      </c>
      <c r="G379" s="14" t="str">
        <f>IF(sales_data_sample3[[#This Row],[STATUS]] &lt;&gt;"Cancelled","9,14%","0")</f>
        <v>9,14%</v>
      </c>
      <c r="H379" s="4">
        <v>37843</v>
      </c>
      <c r="I379" t="s">
        <v>28</v>
      </c>
      <c r="J379">
        <f>ROUNDUP(MONTH(sales_data_sample3[[#This Row],[ORDER DATE]])/3,0)</f>
        <v>3</v>
      </c>
      <c r="K379" t="str">
        <f>TEXT(sales_data_sample3[[#This Row],[ORDER DATE]],"[$-409]mmmm")</f>
        <v>August</v>
      </c>
      <c r="L379">
        <f>YEAR(sales_data_sample3[[#This Row],[ORDER DATE]])</f>
        <v>2003</v>
      </c>
      <c r="M379" t="s">
        <v>2075</v>
      </c>
      <c r="N379">
        <v>90</v>
      </c>
      <c r="O379" t="s">
        <v>4394</v>
      </c>
      <c r="P379" t="s">
        <v>582</v>
      </c>
      <c r="Q379" t="s">
        <v>583</v>
      </c>
      <c r="R379" t="s">
        <v>584</v>
      </c>
      <c r="S379" t="s">
        <v>4804</v>
      </c>
      <c r="T379" t="s">
        <v>251</v>
      </c>
      <c r="U379" t="s">
        <v>185</v>
      </c>
      <c r="V379" t="s">
        <v>252</v>
      </c>
      <c r="W379" t="s">
        <v>38</v>
      </c>
      <c r="X379" t="s">
        <v>39</v>
      </c>
      <c r="Y379" t="s">
        <v>585</v>
      </c>
      <c r="Z379" t="s">
        <v>586</v>
      </c>
      <c r="AA379" t="s">
        <v>42</v>
      </c>
    </row>
    <row r="380" spans="1:27" x14ac:dyDescent="0.25">
      <c r="A380" s="1">
        <v>10143</v>
      </c>
      <c r="B380" s="1">
        <v>26</v>
      </c>
      <c r="C380" s="8">
        <v>82.77</v>
      </c>
      <c r="D380" s="1">
        <v>4</v>
      </c>
      <c r="E380" s="7">
        <v>2152.02</v>
      </c>
      <c r="F380" s="7">
        <f>sales_data_sample3[[#This Row],[SALES]]*sales_data_sample3[[#This Row],[PROFIT MARGIN]]</f>
        <v>157.31266199999999</v>
      </c>
      <c r="G380" s="14" t="str">
        <f>IF(sales_data_sample3[[#This Row],[STATUS]] &lt;&gt;"Cancelled","7,31%","0")</f>
        <v>7,31%</v>
      </c>
      <c r="H380" s="4">
        <v>37843</v>
      </c>
      <c r="I380" t="s">
        <v>28</v>
      </c>
      <c r="J380">
        <f>ROUNDUP(MONTH(sales_data_sample3[[#This Row],[ORDER DATE]])/3,0)</f>
        <v>3</v>
      </c>
      <c r="K380" t="str">
        <f>TEXT(sales_data_sample3[[#This Row],[ORDER DATE]],"[$-409]mmmm")</f>
        <v>August</v>
      </c>
      <c r="L380">
        <f>YEAR(sales_data_sample3[[#This Row],[ORDER DATE]])</f>
        <v>2003</v>
      </c>
      <c r="M380" t="s">
        <v>1502</v>
      </c>
      <c r="N380">
        <v>99</v>
      </c>
      <c r="O380" t="s">
        <v>4433</v>
      </c>
      <c r="P380" t="s">
        <v>582</v>
      </c>
      <c r="Q380" t="s">
        <v>583</v>
      </c>
      <c r="R380" t="s">
        <v>584</v>
      </c>
      <c r="S380" t="s">
        <v>4804</v>
      </c>
      <c r="T380" t="s">
        <v>251</v>
      </c>
      <c r="U380" t="s">
        <v>185</v>
      </c>
      <c r="V380" t="s">
        <v>252</v>
      </c>
      <c r="W380" t="s">
        <v>38</v>
      </c>
      <c r="X380" t="s">
        <v>39</v>
      </c>
      <c r="Y380" t="s">
        <v>585</v>
      </c>
      <c r="Z380" t="s">
        <v>586</v>
      </c>
      <c r="AA380" t="s">
        <v>42</v>
      </c>
    </row>
    <row r="381" spans="1:27" x14ac:dyDescent="0.25">
      <c r="A381" s="1">
        <v>10143</v>
      </c>
      <c r="B381" s="1">
        <v>31</v>
      </c>
      <c r="C381" s="8">
        <v>85.29</v>
      </c>
      <c r="D381" s="1">
        <v>16</v>
      </c>
      <c r="E381" s="7">
        <v>2643.99</v>
      </c>
      <c r="F381" s="7">
        <f>sales_data_sample3[[#This Row],[SALES]]*sales_data_sample3[[#This Row],[PROFIT MARGIN]]</f>
        <v>241.66068599999997</v>
      </c>
      <c r="G381" s="14" t="str">
        <f>IF(sales_data_sample3[[#This Row],[STATUS]] &lt;&gt;"Cancelled","9,14%","0")</f>
        <v>9,14%</v>
      </c>
      <c r="H381" s="4">
        <v>37843</v>
      </c>
      <c r="I381" t="s">
        <v>28</v>
      </c>
      <c r="J381">
        <f>ROUNDUP(MONTH(sales_data_sample3[[#This Row],[ORDER DATE]])/3,0)</f>
        <v>3</v>
      </c>
      <c r="K381" t="str">
        <f>TEXT(sales_data_sample3[[#This Row],[ORDER DATE]],"[$-409]mmmm")</f>
        <v>August</v>
      </c>
      <c r="L381">
        <f>YEAR(sales_data_sample3[[#This Row],[ORDER DATE]])</f>
        <v>2003</v>
      </c>
      <c r="M381" t="s">
        <v>2075</v>
      </c>
      <c r="N381">
        <v>72</v>
      </c>
      <c r="O381" t="s">
        <v>4468</v>
      </c>
      <c r="P381" t="s">
        <v>582</v>
      </c>
      <c r="Q381" t="s">
        <v>583</v>
      </c>
      <c r="R381" t="s">
        <v>584</v>
      </c>
      <c r="S381" t="s">
        <v>4804</v>
      </c>
      <c r="T381" t="s">
        <v>251</v>
      </c>
      <c r="U381" t="s">
        <v>185</v>
      </c>
      <c r="V381" t="s">
        <v>252</v>
      </c>
      <c r="W381" t="s">
        <v>38</v>
      </c>
      <c r="X381" t="s">
        <v>39</v>
      </c>
      <c r="Y381" t="s">
        <v>585</v>
      </c>
      <c r="Z381" t="s">
        <v>586</v>
      </c>
      <c r="AA381" t="s">
        <v>42</v>
      </c>
    </row>
    <row r="382" spans="1:27" x14ac:dyDescent="0.25">
      <c r="A382" s="1">
        <v>10143</v>
      </c>
      <c r="B382" s="1">
        <v>28</v>
      </c>
      <c r="C382" s="8">
        <v>96</v>
      </c>
      <c r="D382" s="1">
        <v>3</v>
      </c>
      <c r="E382" s="7">
        <v>2688</v>
      </c>
      <c r="F382" s="7">
        <f>sales_data_sample3[[#This Row],[SALES]]*sales_data_sample3[[#This Row],[PROFIT MARGIN]]</f>
        <v>196.49279999999999</v>
      </c>
      <c r="G382" s="14" t="str">
        <f>IF(sales_data_sample3[[#This Row],[STATUS]] &lt;&gt;"Cancelled","7,31%","0")</f>
        <v>7,31%</v>
      </c>
      <c r="H382" s="4">
        <v>37843</v>
      </c>
      <c r="I382" t="s">
        <v>28</v>
      </c>
      <c r="J382">
        <f>ROUNDUP(MONTH(sales_data_sample3[[#This Row],[ORDER DATE]])/3,0)</f>
        <v>3</v>
      </c>
      <c r="K382" t="str">
        <f>TEXT(sales_data_sample3[[#This Row],[ORDER DATE]],"[$-409]mmmm")</f>
        <v>August</v>
      </c>
      <c r="L382">
        <f>YEAR(sales_data_sample3[[#This Row],[ORDER DATE]])</f>
        <v>2003</v>
      </c>
      <c r="M382" t="s">
        <v>1502</v>
      </c>
      <c r="N382">
        <v>80</v>
      </c>
      <c r="O382" t="s">
        <v>4572</v>
      </c>
      <c r="P382" t="s">
        <v>582</v>
      </c>
      <c r="Q382" t="s">
        <v>583</v>
      </c>
      <c r="R382" t="s">
        <v>584</v>
      </c>
      <c r="S382" t="s">
        <v>4804</v>
      </c>
      <c r="T382" t="s">
        <v>251</v>
      </c>
      <c r="U382" t="s">
        <v>185</v>
      </c>
      <c r="V382" t="s">
        <v>252</v>
      </c>
      <c r="W382" t="s">
        <v>38</v>
      </c>
      <c r="X382" t="s">
        <v>39</v>
      </c>
      <c r="Y382" t="s">
        <v>585</v>
      </c>
      <c r="Z382" t="s">
        <v>586</v>
      </c>
      <c r="AA382" t="s">
        <v>42</v>
      </c>
    </row>
    <row r="383" spans="1:27" x14ac:dyDescent="0.25">
      <c r="A383" s="1">
        <v>10143</v>
      </c>
      <c r="B383" s="1">
        <v>34</v>
      </c>
      <c r="C383" s="8">
        <v>85.87</v>
      </c>
      <c r="D383" s="1">
        <v>5</v>
      </c>
      <c r="E383" s="7">
        <v>2919.58</v>
      </c>
      <c r="F383" s="7">
        <f>sales_data_sample3[[#This Row],[SALES]]*sales_data_sample3[[#This Row],[PROFIT MARGIN]]</f>
        <v>213.42129799999998</v>
      </c>
      <c r="G383" s="14" t="str">
        <f>IF(sales_data_sample3[[#This Row],[STATUS]] &lt;&gt;"Cancelled","7,31%","0")</f>
        <v>7,31%</v>
      </c>
      <c r="H383" s="4">
        <v>37843</v>
      </c>
      <c r="I383" t="s">
        <v>28</v>
      </c>
      <c r="J383">
        <f>ROUNDUP(MONTH(sales_data_sample3[[#This Row],[ORDER DATE]])/3,0)</f>
        <v>3</v>
      </c>
      <c r="K383" t="str">
        <f>TEXT(sales_data_sample3[[#This Row],[ORDER DATE]],"[$-409]mmmm")</f>
        <v>August</v>
      </c>
      <c r="L383">
        <f>YEAR(sales_data_sample3[[#This Row],[ORDER DATE]])</f>
        <v>2003</v>
      </c>
      <c r="M383" t="s">
        <v>1502</v>
      </c>
      <c r="N383">
        <v>74</v>
      </c>
      <c r="O383" t="s">
        <v>4675</v>
      </c>
      <c r="P383" t="s">
        <v>582</v>
      </c>
      <c r="Q383" t="s">
        <v>583</v>
      </c>
      <c r="R383" t="s">
        <v>584</v>
      </c>
      <c r="S383" t="s">
        <v>4804</v>
      </c>
      <c r="T383" t="s">
        <v>251</v>
      </c>
      <c r="U383" t="s">
        <v>185</v>
      </c>
      <c r="V383" t="s">
        <v>252</v>
      </c>
      <c r="W383" t="s">
        <v>38</v>
      </c>
      <c r="X383" t="s">
        <v>39</v>
      </c>
      <c r="Y383" t="s">
        <v>585</v>
      </c>
      <c r="Z383" t="s">
        <v>586</v>
      </c>
      <c r="AA383" t="s">
        <v>42</v>
      </c>
    </row>
    <row r="384" spans="1:27" x14ac:dyDescent="0.25">
      <c r="A384" s="1">
        <v>10143</v>
      </c>
      <c r="B384" s="1">
        <v>37</v>
      </c>
      <c r="C384" s="8">
        <v>50.65</v>
      </c>
      <c r="D384" s="1">
        <v>10</v>
      </c>
      <c r="E384" s="7">
        <v>1874.05</v>
      </c>
      <c r="F384" s="7">
        <f>sales_data_sample3[[#This Row],[SALES]]*sales_data_sample3[[#This Row],[PROFIT MARGIN]]</f>
        <v>136.993055</v>
      </c>
      <c r="G384" s="14" t="str">
        <f>IF(sales_data_sample3[[#This Row],[STATUS]] &lt;&gt;"Cancelled","7,31%","0")</f>
        <v>7,31%</v>
      </c>
      <c r="H384" s="4">
        <v>37843</v>
      </c>
      <c r="I384" t="s">
        <v>28</v>
      </c>
      <c r="J384">
        <f>ROUNDUP(MONTH(sales_data_sample3[[#This Row],[ORDER DATE]])/3,0)</f>
        <v>3</v>
      </c>
      <c r="K384" t="str">
        <f>TEXT(sales_data_sample3[[#This Row],[ORDER DATE]],"[$-409]mmmm")</f>
        <v>August</v>
      </c>
      <c r="L384">
        <f>YEAR(sales_data_sample3[[#This Row],[ORDER DATE]])</f>
        <v>2003</v>
      </c>
      <c r="M384" t="s">
        <v>1502</v>
      </c>
      <c r="N384">
        <v>49</v>
      </c>
      <c r="O384" t="s">
        <v>4719</v>
      </c>
      <c r="P384" t="s">
        <v>582</v>
      </c>
      <c r="Q384" t="s">
        <v>583</v>
      </c>
      <c r="R384" t="s">
        <v>584</v>
      </c>
      <c r="S384" t="s">
        <v>4804</v>
      </c>
      <c r="T384" t="s">
        <v>251</v>
      </c>
      <c r="U384" t="s">
        <v>185</v>
      </c>
      <c r="V384" t="s">
        <v>252</v>
      </c>
      <c r="W384" t="s">
        <v>38</v>
      </c>
      <c r="X384" t="s">
        <v>39</v>
      </c>
      <c r="Y384" t="s">
        <v>585</v>
      </c>
      <c r="Z384" t="s">
        <v>586</v>
      </c>
      <c r="AA384" t="s">
        <v>42</v>
      </c>
    </row>
    <row r="385" spans="1:27" x14ac:dyDescent="0.25">
      <c r="A385" s="1">
        <v>10144</v>
      </c>
      <c r="B385" s="1">
        <v>20</v>
      </c>
      <c r="C385" s="8">
        <v>81.86</v>
      </c>
      <c r="D385" s="1">
        <v>1</v>
      </c>
      <c r="E385" s="7">
        <v>1637.2</v>
      </c>
      <c r="F385" s="7">
        <f>sales_data_sample3[[#This Row],[SALES]]*sales_data_sample3[[#This Row],[PROFIT MARGIN]]</f>
        <v>120.98907999999999</v>
      </c>
      <c r="G385" s="14" t="str">
        <f>IF(sales_data_sample3[[#This Row],[STATUS]] &lt;&gt;"Cancelled","7,39%","0")</f>
        <v>7,39%</v>
      </c>
      <c r="H385" s="4">
        <v>37846</v>
      </c>
      <c r="I385" t="s">
        <v>28</v>
      </c>
      <c r="J385">
        <f>ROUNDUP(MONTH(sales_data_sample3[[#This Row],[ORDER DATE]])/3,0)</f>
        <v>3</v>
      </c>
      <c r="K385" t="str">
        <f>TEXT(sales_data_sample3[[#This Row],[ORDER DATE]],"[$-409]mmmm")</f>
        <v>August</v>
      </c>
      <c r="L385">
        <f>YEAR(sales_data_sample3[[#This Row],[ORDER DATE]])</f>
        <v>2003</v>
      </c>
      <c r="M385" t="s">
        <v>1354</v>
      </c>
      <c r="N385">
        <v>68</v>
      </c>
      <c r="O385" t="s">
        <v>4069</v>
      </c>
      <c r="P385" t="s">
        <v>1543</v>
      </c>
      <c r="Q385" t="s">
        <v>1544</v>
      </c>
      <c r="R385" t="s">
        <v>1545</v>
      </c>
      <c r="S385" t="s">
        <v>4804</v>
      </c>
      <c r="T385" t="s">
        <v>1546</v>
      </c>
      <c r="U385" t="s">
        <v>4804</v>
      </c>
      <c r="V385" t="s">
        <v>1547</v>
      </c>
      <c r="W385" t="s">
        <v>643</v>
      </c>
      <c r="X385" t="s">
        <v>52</v>
      </c>
      <c r="Y385" t="s">
        <v>1548</v>
      </c>
      <c r="Z385" t="s">
        <v>1549</v>
      </c>
      <c r="AA385" t="s">
        <v>42</v>
      </c>
    </row>
    <row r="386" spans="1:27" x14ac:dyDescent="0.25">
      <c r="A386" s="1">
        <v>10145</v>
      </c>
      <c r="B386" s="1">
        <v>45</v>
      </c>
      <c r="C386" s="8">
        <v>83.26</v>
      </c>
      <c r="D386" s="1">
        <v>6</v>
      </c>
      <c r="E386" s="7">
        <v>3746.7</v>
      </c>
      <c r="F386" s="7">
        <f>sales_data_sample3[[#This Row],[SALES]]*sales_data_sample3[[#This Row],[PROFIT MARGIN]]</f>
        <v>475.83089999999999</v>
      </c>
      <c r="G386" s="14" t="str">
        <f>IF(sales_data_sample3[[#This Row],[STATUS]] &lt;&gt;"Cancelled","12,70%","0")</f>
        <v>12,70%</v>
      </c>
      <c r="H386" s="4">
        <v>37858</v>
      </c>
      <c r="I386" t="s">
        <v>28</v>
      </c>
      <c r="J386">
        <f>ROUNDUP(MONTH(sales_data_sample3[[#This Row],[ORDER DATE]])/3,0)</f>
        <v>3</v>
      </c>
      <c r="K386" t="str">
        <f>TEXT(sales_data_sample3[[#This Row],[ORDER DATE]],"[$-409]mmmm")</f>
        <v>August</v>
      </c>
      <c r="L386">
        <f>YEAR(sales_data_sample3[[#This Row],[ORDER DATE]])</f>
        <v>2003</v>
      </c>
      <c r="M386" t="s">
        <v>29</v>
      </c>
      <c r="N386">
        <v>95</v>
      </c>
      <c r="O386" t="s">
        <v>30</v>
      </c>
      <c r="P386" t="s">
        <v>69</v>
      </c>
      <c r="Q386" t="s">
        <v>70</v>
      </c>
      <c r="R386" t="s">
        <v>71</v>
      </c>
      <c r="S386" t="s">
        <v>4804</v>
      </c>
      <c r="T386" t="s">
        <v>72</v>
      </c>
      <c r="U386" t="s">
        <v>73</v>
      </c>
      <c r="V386" t="s">
        <v>74</v>
      </c>
      <c r="W386" t="s">
        <v>38</v>
      </c>
      <c r="X386" t="s">
        <v>39</v>
      </c>
      <c r="Y386" t="s">
        <v>75</v>
      </c>
      <c r="Z386" t="s">
        <v>76</v>
      </c>
      <c r="AA386" t="s">
        <v>65</v>
      </c>
    </row>
    <row r="387" spans="1:27" x14ac:dyDescent="0.25">
      <c r="A387" s="1">
        <v>10145</v>
      </c>
      <c r="B387" s="1">
        <v>37</v>
      </c>
      <c r="C387" s="8">
        <v>100</v>
      </c>
      <c r="D387" s="1">
        <v>9</v>
      </c>
      <c r="E387" s="7">
        <v>5192.95</v>
      </c>
      <c r="F387" s="7">
        <f>sales_data_sample3[[#This Row],[SALES]]*sales_data_sample3[[#This Row],[PROFIT MARGIN]]</f>
        <v>659.50464999999997</v>
      </c>
      <c r="G387" s="14" t="str">
        <f>IF(sales_data_sample3[[#This Row],[STATUS]] &lt;&gt;"Cancelled","12,70%","0")</f>
        <v>12,70%</v>
      </c>
      <c r="H387" s="4">
        <v>37858</v>
      </c>
      <c r="I387" t="s">
        <v>28</v>
      </c>
      <c r="J387">
        <f>ROUNDUP(MONTH(sales_data_sample3[[#This Row],[ORDER DATE]])/3,0)</f>
        <v>3</v>
      </c>
      <c r="K387" t="str">
        <f>TEXT(sales_data_sample3[[#This Row],[ORDER DATE]],"[$-409]mmmm")</f>
        <v>August</v>
      </c>
      <c r="L387">
        <f>YEAR(sales_data_sample3[[#This Row],[ORDER DATE]])</f>
        <v>2003</v>
      </c>
      <c r="M387" t="s">
        <v>29</v>
      </c>
      <c r="N387">
        <v>118</v>
      </c>
      <c r="O387" t="s">
        <v>471</v>
      </c>
      <c r="P387" t="s">
        <v>69</v>
      </c>
      <c r="Q387" t="s">
        <v>70</v>
      </c>
      <c r="R387" t="s">
        <v>71</v>
      </c>
      <c r="S387" t="s">
        <v>4804</v>
      </c>
      <c r="T387" t="s">
        <v>72</v>
      </c>
      <c r="U387" t="s">
        <v>73</v>
      </c>
      <c r="V387" t="s">
        <v>74</v>
      </c>
      <c r="W387" t="s">
        <v>38</v>
      </c>
      <c r="X387" t="s">
        <v>39</v>
      </c>
      <c r="Y387" t="s">
        <v>75</v>
      </c>
      <c r="Z387" t="s">
        <v>76</v>
      </c>
      <c r="AA387" t="s">
        <v>65</v>
      </c>
    </row>
    <row r="388" spans="1:27" x14ac:dyDescent="0.25">
      <c r="A388" s="1">
        <v>10145</v>
      </c>
      <c r="B388" s="1">
        <v>33</v>
      </c>
      <c r="C388" s="8">
        <v>100</v>
      </c>
      <c r="D388" s="1">
        <v>8</v>
      </c>
      <c r="E388" s="7">
        <v>5176.38</v>
      </c>
      <c r="F388" s="7">
        <f>sales_data_sample3[[#This Row],[SALES]]*sales_data_sample3[[#This Row],[PROFIT MARGIN]]</f>
        <v>657.40026</v>
      </c>
      <c r="G388" s="14" t="str">
        <f>IF(sales_data_sample3[[#This Row],[STATUS]] &lt;&gt;"Cancelled","12,70%","0")</f>
        <v>12,70%</v>
      </c>
      <c r="H388" s="4">
        <v>37858</v>
      </c>
      <c r="I388" t="s">
        <v>28</v>
      </c>
      <c r="J388">
        <f>ROUNDUP(MONTH(sales_data_sample3[[#This Row],[ORDER DATE]])/3,0)</f>
        <v>3</v>
      </c>
      <c r="K388" t="str">
        <f>TEXT(sales_data_sample3[[#This Row],[ORDER DATE]],"[$-409]mmmm")</f>
        <v>August</v>
      </c>
      <c r="L388">
        <f>YEAR(sales_data_sample3[[#This Row],[ORDER DATE]])</f>
        <v>2003</v>
      </c>
      <c r="M388" t="s">
        <v>29</v>
      </c>
      <c r="N388">
        <v>193</v>
      </c>
      <c r="O388" t="s">
        <v>530</v>
      </c>
      <c r="P388" t="s">
        <v>69</v>
      </c>
      <c r="Q388" t="s">
        <v>70</v>
      </c>
      <c r="R388" t="s">
        <v>71</v>
      </c>
      <c r="S388" t="s">
        <v>4804</v>
      </c>
      <c r="T388" t="s">
        <v>72</v>
      </c>
      <c r="U388" t="s">
        <v>73</v>
      </c>
      <c r="V388" t="s">
        <v>74</v>
      </c>
      <c r="W388" t="s">
        <v>38</v>
      </c>
      <c r="X388" t="s">
        <v>39</v>
      </c>
      <c r="Y388" t="s">
        <v>75</v>
      </c>
      <c r="Z388" t="s">
        <v>76</v>
      </c>
      <c r="AA388" t="s">
        <v>65</v>
      </c>
    </row>
    <row r="389" spans="1:27" x14ac:dyDescent="0.25">
      <c r="A389" s="1">
        <v>10145</v>
      </c>
      <c r="B389" s="1">
        <v>49</v>
      </c>
      <c r="C389" s="8">
        <v>100</v>
      </c>
      <c r="D389" s="1">
        <v>5</v>
      </c>
      <c r="E389" s="7">
        <v>8339.7999999999993</v>
      </c>
      <c r="F389" s="7">
        <f>sales_data_sample3[[#This Row],[SALES]]*sales_data_sample3[[#This Row],[PROFIT MARGIN]]</f>
        <v>1059.1545999999998</v>
      </c>
      <c r="G389" s="14">
        <v>0.127</v>
      </c>
      <c r="H389" s="4">
        <v>37858</v>
      </c>
      <c r="I389" t="s">
        <v>28</v>
      </c>
      <c r="J389">
        <f>ROUNDUP(MONTH(sales_data_sample3[[#This Row],[ORDER DATE]])/3,0)</f>
        <v>3</v>
      </c>
      <c r="K389" t="str">
        <f>TEXT(sales_data_sample3[[#This Row],[ORDER DATE]],"[$-409]mmmm")</f>
        <v>August</v>
      </c>
      <c r="L389">
        <f>YEAR(sales_data_sample3[[#This Row],[ORDER DATE]])</f>
        <v>2003</v>
      </c>
      <c r="M389" t="s">
        <v>29</v>
      </c>
      <c r="N389">
        <v>150</v>
      </c>
      <c r="O389" t="s">
        <v>991</v>
      </c>
      <c r="P389" t="s">
        <v>69</v>
      </c>
      <c r="Q389" t="s">
        <v>70</v>
      </c>
      <c r="R389" t="s">
        <v>71</v>
      </c>
      <c r="S389" t="s">
        <v>4804</v>
      </c>
      <c r="T389" t="s">
        <v>72</v>
      </c>
      <c r="U389" t="s">
        <v>73</v>
      </c>
      <c r="V389" t="s">
        <v>74</v>
      </c>
      <c r="W389" t="s">
        <v>38</v>
      </c>
      <c r="X389" t="s">
        <v>39</v>
      </c>
      <c r="Y389" t="s">
        <v>75</v>
      </c>
      <c r="Z389" t="s">
        <v>76</v>
      </c>
      <c r="AA389" t="s">
        <v>229</v>
      </c>
    </row>
    <row r="390" spans="1:27" x14ac:dyDescent="0.25">
      <c r="A390" s="1">
        <v>10145</v>
      </c>
      <c r="B390" s="1">
        <v>30</v>
      </c>
      <c r="C390" s="8">
        <v>85.32</v>
      </c>
      <c r="D390" s="1">
        <v>14</v>
      </c>
      <c r="E390" s="7">
        <v>2559.6</v>
      </c>
      <c r="F390" s="7">
        <f>sales_data_sample3[[#This Row],[SALES]]*sales_data_sample3[[#This Row],[PROFIT MARGIN]]</f>
        <v>187.10675999999998</v>
      </c>
      <c r="G390" s="14" t="str">
        <f>IF(sales_data_sample3[[#This Row],[STATUS]] &lt;&gt;"Cancelled","7,31%","0")</f>
        <v>7,31%</v>
      </c>
      <c r="H390" s="4">
        <v>37858</v>
      </c>
      <c r="I390" t="s">
        <v>28</v>
      </c>
      <c r="J390">
        <f>ROUNDUP(MONTH(sales_data_sample3[[#This Row],[ORDER DATE]])/3,0)</f>
        <v>3</v>
      </c>
      <c r="K390" t="str">
        <f>TEXT(sales_data_sample3[[#This Row],[ORDER DATE]],"[$-409]mmmm")</f>
        <v>August</v>
      </c>
      <c r="L390">
        <f>YEAR(sales_data_sample3[[#This Row],[ORDER DATE]])</f>
        <v>2003</v>
      </c>
      <c r="M390" t="s">
        <v>1502</v>
      </c>
      <c r="N390">
        <v>84</v>
      </c>
      <c r="O390" t="s">
        <v>1845</v>
      </c>
      <c r="P390" t="s">
        <v>69</v>
      </c>
      <c r="Q390" t="s">
        <v>70</v>
      </c>
      <c r="R390" t="s">
        <v>71</v>
      </c>
      <c r="S390" t="s">
        <v>4804</v>
      </c>
      <c r="T390" t="s">
        <v>72</v>
      </c>
      <c r="U390" t="s">
        <v>73</v>
      </c>
      <c r="V390" t="s">
        <v>74</v>
      </c>
      <c r="W390" t="s">
        <v>38</v>
      </c>
      <c r="X390" t="s">
        <v>39</v>
      </c>
      <c r="Y390" t="s">
        <v>75</v>
      </c>
      <c r="Z390" t="s">
        <v>76</v>
      </c>
      <c r="AA390" t="s">
        <v>42</v>
      </c>
    </row>
    <row r="391" spans="1:27" x14ac:dyDescent="0.25">
      <c r="A391" s="1">
        <v>10145</v>
      </c>
      <c r="B391" s="1">
        <v>30</v>
      </c>
      <c r="C391" s="8">
        <v>49.67</v>
      </c>
      <c r="D391" s="1">
        <v>10</v>
      </c>
      <c r="E391" s="7">
        <v>1490.1</v>
      </c>
      <c r="F391" s="7">
        <f>sales_data_sample3[[#This Row],[SALES]]*sales_data_sample3[[#This Row],[PROFIT MARGIN]]</f>
        <v>189.24269999999999</v>
      </c>
      <c r="G391" s="14">
        <v>0.127</v>
      </c>
      <c r="H391" s="4">
        <v>37858</v>
      </c>
      <c r="I391" t="s">
        <v>28</v>
      </c>
      <c r="J391">
        <f>ROUNDUP(MONTH(sales_data_sample3[[#This Row],[ORDER DATE]])/3,0)</f>
        <v>3</v>
      </c>
      <c r="K391" t="str">
        <f>TEXT(sales_data_sample3[[#This Row],[ORDER DATE]],"[$-409]mmmm")</f>
        <v>August</v>
      </c>
      <c r="L391">
        <f>YEAR(sales_data_sample3[[#This Row],[ORDER DATE]])</f>
        <v>2003</v>
      </c>
      <c r="M391" t="s">
        <v>29</v>
      </c>
      <c r="N391">
        <v>60</v>
      </c>
      <c r="O391" t="s">
        <v>1884</v>
      </c>
      <c r="P391" t="s">
        <v>69</v>
      </c>
      <c r="Q391" t="s">
        <v>70</v>
      </c>
      <c r="R391" t="s">
        <v>71</v>
      </c>
      <c r="S391" t="s">
        <v>4804</v>
      </c>
      <c r="T391" t="s">
        <v>72</v>
      </c>
      <c r="U391" t="s">
        <v>73</v>
      </c>
      <c r="V391" t="s">
        <v>74</v>
      </c>
      <c r="W391" t="s">
        <v>38</v>
      </c>
      <c r="X391" t="s">
        <v>39</v>
      </c>
      <c r="Y391" t="s">
        <v>75</v>
      </c>
      <c r="Z391" t="s">
        <v>76</v>
      </c>
      <c r="AA391" t="s">
        <v>42</v>
      </c>
    </row>
    <row r="392" spans="1:27" x14ac:dyDescent="0.25">
      <c r="A392" s="1">
        <v>10145</v>
      </c>
      <c r="B392" s="1">
        <v>43</v>
      </c>
      <c r="C392" s="8">
        <v>95.8</v>
      </c>
      <c r="D392" s="1">
        <v>7</v>
      </c>
      <c r="E392" s="7">
        <v>4119.3999999999996</v>
      </c>
      <c r="F392" s="7">
        <f>sales_data_sample3[[#This Row],[SALES]]*sales_data_sample3[[#This Row],[PROFIT MARGIN]]</f>
        <v>523.16379999999992</v>
      </c>
      <c r="G392" s="14">
        <v>0.127</v>
      </c>
      <c r="H392" s="4">
        <v>37858</v>
      </c>
      <c r="I392" t="s">
        <v>28</v>
      </c>
      <c r="J392">
        <f>ROUNDUP(MONTH(sales_data_sample3[[#This Row],[ORDER DATE]])/3,0)</f>
        <v>3</v>
      </c>
      <c r="K392" t="str">
        <f>TEXT(sales_data_sample3[[#This Row],[ORDER DATE]],"[$-409]mmmm")</f>
        <v>August</v>
      </c>
      <c r="L392">
        <f>YEAR(sales_data_sample3[[#This Row],[ORDER DATE]])</f>
        <v>2003</v>
      </c>
      <c r="M392" t="s">
        <v>29</v>
      </c>
      <c r="N392">
        <v>112</v>
      </c>
      <c r="O392" t="s">
        <v>2822</v>
      </c>
      <c r="P392" t="s">
        <v>69</v>
      </c>
      <c r="Q392" t="s">
        <v>70</v>
      </c>
      <c r="R392" t="s">
        <v>71</v>
      </c>
      <c r="S392" t="s">
        <v>4804</v>
      </c>
      <c r="T392" t="s">
        <v>72</v>
      </c>
      <c r="U392" t="s">
        <v>73</v>
      </c>
      <c r="V392" t="s">
        <v>74</v>
      </c>
      <c r="W392" t="s">
        <v>38</v>
      </c>
      <c r="X392" t="s">
        <v>39</v>
      </c>
      <c r="Y392" t="s">
        <v>75</v>
      </c>
      <c r="Z392" t="s">
        <v>76</v>
      </c>
      <c r="AA392" t="s">
        <v>65</v>
      </c>
    </row>
    <row r="393" spans="1:27" x14ac:dyDescent="0.25">
      <c r="A393" s="1">
        <v>10145</v>
      </c>
      <c r="B393" s="1">
        <v>40</v>
      </c>
      <c r="C393" s="8">
        <v>87.54</v>
      </c>
      <c r="D393" s="1">
        <v>16</v>
      </c>
      <c r="E393" s="7">
        <v>3501.6</v>
      </c>
      <c r="F393" s="7">
        <f>sales_data_sample3[[#This Row],[SALES]]*sales_data_sample3[[#This Row],[PROFIT MARGIN]]</f>
        <v>255.96696</v>
      </c>
      <c r="G393" s="14" t="str">
        <f>IF(sales_data_sample3[[#This Row],[STATUS]] &lt;&gt;"Cancelled","7,31%","0")</f>
        <v>7,31%</v>
      </c>
      <c r="H393" s="4">
        <v>37858</v>
      </c>
      <c r="I393" t="s">
        <v>28</v>
      </c>
      <c r="J393">
        <f>ROUNDUP(MONTH(sales_data_sample3[[#This Row],[ORDER DATE]])/3,0)</f>
        <v>3</v>
      </c>
      <c r="K393" t="str">
        <f>TEXT(sales_data_sample3[[#This Row],[ORDER DATE]],"[$-409]mmmm")</f>
        <v>August</v>
      </c>
      <c r="L393">
        <f>YEAR(sales_data_sample3[[#This Row],[ORDER DATE]])</f>
        <v>2003</v>
      </c>
      <c r="M393" t="s">
        <v>1502</v>
      </c>
      <c r="N393">
        <v>109</v>
      </c>
      <c r="O393" t="s">
        <v>2888</v>
      </c>
      <c r="P393" t="s">
        <v>69</v>
      </c>
      <c r="Q393" t="s">
        <v>70</v>
      </c>
      <c r="R393" t="s">
        <v>71</v>
      </c>
      <c r="S393" t="s">
        <v>4804</v>
      </c>
      <c r="T393" t="s">
        <v>72</v>
      </c>
      <c r="U393" t="s">
        <v>73</v>
      </c>
      <c r="V393" t="s">
        <v>74</v>
      </c>
      <c r="W393" t="s">
        <v>38</v>
      </c>
      <c r="X393" t="s">
        <v>39</v>
      </c>
      <c r="Y393" t="s">
        <v>75</v>
      </c>
      <c r="Z393" t="s">
        <v>76</v>
      </c>
      <c r="AA393" t="s">
        <v>65</v>
      </c>
    </row>
    <row r="394" spans="1:27" x14ac:dyDescent="0.25">
      <c r="A394" s="1">
        <v>10145</v>
      </c>
      <c r="B394" s="1">
        <v>47</v>
      </c>
      <c r="C394" s="8">
        <v>83.03</v>
      </c>
      <c r="D394" s="1">
        <v>11</v>
      </c>
      <c r="E394" s="7">
        <v>3902.41</v>
      </c>
      <c r="F394" s="7">
        <f>sales_data_sample3[[#This Row],[SALES]]*sales_data_sample3[[#This Row],[PROFIT MARGIN]]</f>
        <v>495.60606999999999</v>
      </c>
      <c r="G394" s="14">
        <v>0.127</v>
      </c>
      <c r="H394" s="4">
        <v>37858</v>
      </c>
      <c r="I394" t="s">
        <v>28</v>
      </c>
      <c r="J394">
        <f>ROUNDUP(MONTH(sales_data_sample3[[#This Row],[ORDER DATE]])/3,0)</f>
        <v>3</v>
      </c>
      <c r="K394" t="str">
        <f>TEXT(sales_data_sample3[[#This Row],[ORDER DATE]],"[$-409]mmmm")</f>
        <v>August</v>
      </c>
      <c r="L394">
        <f>YEAR(sales_data_sample3[[#This Row],[ORDER DATE]])</f>
        <v>2003</v>
      </c>
      <c r="M394" t="s">
        <v>29</v>
      </c>
      <c r="N394">
        <v>76</v>
      </c>
      <c r="O394" t="s">
        <v>2965</v>
      </c>
      <c r="P394" t="s">
        <v>69</v>
      </c>
      <c r="Q394" t="s">
        <v>70</v>
      </c>
      <c r="R394" t="s">
        <v>71</v>
      </c>
      <c r="S394" t="s">
        <v>4804</v>
      </c>
      <c r="T394" t="s">
        <v>72</v>
      </c>
      <c r="U394" t="s">
        <v>73</v>
      </c>
      <c r="V394" t="s">
        <v>74</v>
      </c>
      <c r="W394" t="s">
        <v>38</v>
      </c>
      <c r="X394" t="s">
        <v>39</v>
      </c>
      <c r="Y394" t="s">
        <v>75</v>
      </c>
      <c r="Z394" t="s">
        <v>76</v>
      </c>
      <c r="AA394" t="s">
        <v>65</v>
      </c>
    </row>
    <row r="395" spans="1:27" x14ac:dyDescent="0.25">
      <c r="A395" s="1">
        <v>10145</v>
      </c>
      <c r="B395" s="1">
        <v>27</v>
      </c>
      <c r="C395" s="8">
        <v>60.95</v>
      </c>
      <c r="D395" s="1">
        <v>3</v>
      </c>
      <c r="E395" s="7">
        <v>1645.65</v>
      </c>
      <c r="F395" s="7">
        <f>sales_data_sample3[[#This Row],[SALES]]*sales_data_sample3[[#This Row],[PROFIT MARGIN]]</f>
        <v>208.99755000000002</v>
      </c>
      <c r="G395" s="14">
        <v>0.127</v>
      </c>
      <c r="H395" s="4">
        <v>37858</v>
      </c>
      <c r="I395" t="s">
        <v>28</v>
      </c>
      <c r="J395">
        <f>ROUNDUP(MONTH(sales_data_sample3[[#This Row],[ORDER DATE]])/3,0)</f>
        <v>3</v>
      </c>
      <c r="K395" t="str">
        <f>TEXT(sales_data_sample3[[#This Row],[ORDER DATE]],"[$-409]mmmm")</f>
        <v>August</v>
      </c>
      <c r="L395">
        <f>YEAR(sales_data_sample3[[#This Row],[ORDER DATE]])</f>
        <v>2003</v>
      </c>
      <c r="M395" t="s">
        <v>29</v>
      </c>
      <c r="N395">
        <v>69</v>
      </c>
      <c r="O395" t="s">
        <v>3105</v>
      </c>
      <c r="P395" t="s">
        <v>69</v>
      </c>
      <c r="Q395" t="s">
        <v>70</v>
      </c>
      <c r="R395" t="s">
        <v>71</v>
      </c>
      <c r="S395" t="s">
        <v>4804</v>
      </c>
      <c r="T395" t="s">
        <v>72</v>
      </c>
      <c r="U395" t="s">
        <v>73</v>
      </c>
      <c r="V395" t="s">
        <v>74</v>
      </c>
      <c r="W395" t="s">
        <v>38</v>
      </c>
      <c r="X395" t="s">
        <v>39</v>
      </c>
      <c r="Y395" t="s">
        <v>75</v>
      </c>
      <c r="Z395" t="s">
        <v>76</v>
      </c>
      <c r="AA395" t="s">
        <v>42</v>
      </c>
    </row>
    <row r="396" spans="1:27" x14ac:dyDescent="0.25">
      <c r="A396" s="1">
        <v>10145</v>
      </c>
      <c r="B396" s="1">
        <v>33</v>
      </c>
      <c r="C396" s="8">
        <v>84.77</v>
      </c>
      <c r="D396" s="1">
        <v>15</v>
      </c>
      <c r="E396" s="7">
        <v>2797.41</v>
      </c>
      <c r="F396" s="7">
        <f>sales_data_sample3[[#This Row],[SALES]]*sales_data_sample3[[#This Row],[PROFIT MARGIN]]</f>
        <v>204.49067099999999</v>
      </c>
      <c r="G396" s="14" t="str">
        <f>IF(sales_data_sample3[[#This Row],[STATUS]] &lt;&gt;"Cancelled","7,31%","0")</f>
        <v>7,31%</v>
      </c>
      <c r="H396" s="4">
        <v>37858</v>
      </c>
      <c r="I396" t="s">
        <v>28</v>
      </c>
      <c r="J396">
        <f>ROUNDUP(MONTH(sales_data_sample3[[#This Row],[ORDER DATE]])/3,0)</f>
        <v>3</v>
      </c>
      <c r="K396" t="str">
        <f>TEXT(sales_data_sample3[[#This Row],[ORDER DATE]],"[$-409]mmmm")</f>
        <v>August</v>
      </c>
      <c r="L396">
        <f>YEAR(sales_data_sample3[[#This Row],[ORDER DATE]])</f>
        <v>2003</v>
      </c>
      <c r="M396" t="s">
        <v>1502</v>
      </c>
      <c r="N396">
        <v>72</v>
      </c>
      <c r="O396" t="s">
        <v>3763</v>
      </c>
      <c r="P396" t="s">
        <v>69</v>
      </c>
      <c r="Q396" t="s">
        <v>70</v>
      </c>
      <c r="R396" t="s">
        <v>71</v>
      </c>
      <c r="S396" t="s">
        <v>4804</v>
      </c>
      <c r="T396" t="s">
        <v>72</v>
      </c>
      <c r="U396" t="s">
        <v>73</v>
      </c>
      <c r="V396" t="s">
        <v>74</v>
      </c>
      <c r="W396" t="s">
        <v>38</v>
      </c>
      <c r="X396" t="s">
        <v>39</v>
      </c>
      <c r="Y396" t="s">
        <v>75</v>
      </c>
      <c r="Z396" t="s">
        <v>76</v>
      </c>
      <c r="AA396" t="s">
        <v>42</v>
      </c>
    </row>
    <row r="397" spans="1:27" x14ac:dyDescent="0.25">
      <c r="A397" s="1">
        <v>10145</v>
      </c>
      <c r="B397" s="1">
        <v>33</v>
      </c>
      <c r="C397" s="8">
        <v>93.9</v>
      </c>
      <c r="D397" s="1">
        <v>12</v>
      </c>
      <c r="E397" s="7">
        <v>3098.7</v>
      </c>
      <c r="F397" s="7">
        <f>sales_data_sample3[[#This Row],[SALES]]*sales_data_sample3[[#This Row],[PROFIT MARGIN]]</f>
        <v>393.53489999999999</v>
      </c>
      <c r="G397" s="14">
        <v>0.127</v>
      </c>
      <c r="H397" s="4">
        <v>37858</v>
      </c>
      <c r="I397" t="s">
        <v>28</v>
      </c>
      <c r="J397">
        <f>ROUNDUP(MONTH(sales_data_sample3[[#This Row],[ORDER DATE]])/3,0)</f>
        <v>3</v>
      </c>
      <c r="K397" t="str">
        <f>TEXT(sales_data_sample3[[#This Row],[ORDER DATE]],"[$-409]mmmm")</f>
        <v>August</v>
      </c>
      <c r="L397">
        <f>YEAR(sales_data_sample3[[#This Row],[ORDER DATE]])</f>
        <v>2003</v>
      </c>
      <c r="M397" t="s">
        <v>29</v>
      </c>
      <c r="N397">
        <v>99</v>
      </c>
      <c r="O397" t="s">
        <v>3872</v>
      </c>
      <c r="P397" t="s">
        <v>69</v>
      </c>
      <c r="Q397" t="s">
        <v>70</v>
      </c>
      <c r="R397" t="s">
        <v>71</v>
      </c>
      <c r="S397" t="s">
        <v>4804</v>
      </c>
      <c r="T397" t="s">
        <v>72</v>
      </c>
      <c r="U397" t="s">
        <v>73</v>
      </c>
      <c r="V397" t="s">
        <v>74</v>
      </c>
      <c r="W397" t="s">
        <v>38</v>
      </c>
      <c r="X397" t="s">
        <v>39</v>
      </c>
      <c r="Y397" t="s">
        <v>75</v>
      </c>
      <c r="Z397" t="s">
        <v>76</v>
      </c>
      <c r="AA397" t="s">
        <v>65</v>
      </c>
    </row>
    <row r="398" spans="1:27" x14ac:dyDescent="0.25">
      <c r="A398" s="1">
        <v>10145</v>
      </c>
      <c r="B398" s="1">
        <v>31</v>
      </c>
      <c r="C398" s="8">
        <v>35.799999999999997</v>
      </c>
      <c r="D398" s="1">
        <v>1</v>
      </c>
      <c r="E398" s="7">
        <v>1109.8</v>
      </c>
      <c r="F398" s="7">
        <f>sales_data_sample3[[#This Row],[SALES]]*sales_data_sample3[[#This Row],[PROFIT MARGIN]]</f>
        <v>140.94460000000001</v>
      </c>
      <c r="G398" s="14">
        <v>0.127</v>
      </c>
      <c r="H398" s="4">
        <v>37858</v>
      </c>
      <c r="I398" t="s">
        <v>28</v>
      </c>
      <c r="J398">
        <f>ROUNDUP(MONTH(sales_data_sample3[[#This Row],[ORDER DATE]])/3,0)</f>
        <v>3</v>
      </c>
      <c r="K398" t="str">
        <f>TEXT(sales_data_sample3[[#This Row],[ORDER DATE]],"[$-409]mmmm")</f>
        <v>August</v>
      </c>
      <c r="L398">
        <f>YEAR(sales_data_sample3[[#This Row],[ORDER DATE]])</f>
        <v>2003</v>
      </c>
      <c r="M398" t="s">
        <v>29</v>
      </c>
      <c r="N398">
        <v>40</v>
      </c>
      <c r="O398" t="s">
        <v>3904</v>
      </c>
      <c r="P398" t="s">
        <v>69</v>
      </c>
      <c r="Q398" t="s">
        <v>70</v>
      </c>
      <c r="R398" t="s">
        <v>71</v>
      </c>
      <c r="S398" t="s">
        <v>4804</v>
      </c>
      <c r="T398" t="s">
        <v>72</v>
      </c>
      <c r="U398" t="s">
        <v>73</v>
      </c>
      <c r="V398" t="s">
        <v>74</v>
      </c>
      <c r="W398" t="s">
        <v>38</v>
      </c>
      <c r="X398" t="s">
        <v>39</v>
      </c>
      <c r="Y398" t="s">
        <v>75</v>
      </c>
      <c r="Z398" t="s">
        <v>76</v>
      </c>
      <c r="AA398" t="s">
        <v>42</v>
      </c>
    </row>
    <row r="399" spans="1:27" x14ac:dyDescent="0.25">
      <c r="A399" s="1">
        <v>10145</v>
      </c>
      <c r="B399" s="1">
        <v>27</v>
      </c>
      <c r="C399" s="8">
        <v>100</v>
      </c>
      <c r="D399" s="1">
        <v>4</v>
      </c>
      <c r="E399" s="7">
        <v>3251.34</v>
      </c>
      <c r="F399" s="7">
        <f>sales_data_sample3[[#This Row],[SALES]]*sales_data_sample3[[#This Row],[PROFIT MARGIN]]</f>
        <v>412.92018000000002</v>
      </c>
      <c r="G399" s="14">
        <v>0.127</v>
      </c>
      <c r="H399" s="4">
        <v>37858</v>
      </c>
      <c r="I399" t="s">
        <v>28</v>
      </c>
      <c r="J399">
        <f>ROUNDUP(MONTH(sales_data_sample3[[#This Row],[ORDER DATE]])/3,0)</f>
        <v>3</v>
      </c>
      <c r="K399" t="str">
        <f>TEXT(sales_data_sample3[[#This Row],[ORDER DATE]],"[$-409]mmmm")</f>
        <v>August</v>
      </c>
      <c r="L399">
        <f>YEAR(sales_data_sample3[[#This Row],[ORDER DATE]])</f>
        <v>2003</v>
      </c>
      <c r="M399" t="s">
        <v>29</v>
      </c>
      <c r="N399">
        <v>102</v>
      </c>
      <c r="O399" t="s">
        <v>4107</v>
      </c>
      <c r="P399" t="s">
        <v>69</v>
      </c>
      <c r="Q399" t="s">
        <v>70</v>
      </c>
      <c r="R399" t="s">
        <v>71</v>
      </c>
      <c r="S399" t="s">
        <v>4804</v>
      </c>
      <c r="T399" t="s">
        <v>72</v>
      </c>
      <c r="U399" t="s">
        <v>73</v>
      </c>
      <c r="V399" t="s">
        <v>74</v>
      </c>
      <c r="W399" t="s">
        <v>38</v>
      </c>
      <c r="X399" t="s">
        <v>39</v>
      </c>
      <c r="Y399" t="s">
        <v>75</v>
      </c>
      <c r="Z399" t="s">
        <v>76</v>
      </c>
      <c r="AA399" t="s">
        <v>65</v>
      </c>
    </row>
    <row r="400" spans="1:27" x14ac:dyDescent="0.25">
      <c r="A400" s="1">
        <v>10145</v>
      </c>
      <c r="B400" s="1">
        <v>38</v>
      </c>
      <c r="C400" s="8">
        <v>81.36</v>
      </c>
      <c r="D400" s="1">
        <v>2</v>
      </c>
      <c r="E400" s="7">
        <v>3091.68</v>
      </c>
      <c r="F400" s="7">
        <f>sales_data_sample3[[#This Row],[SALES]]*sales_data_sample3[[#This Row],[PROFIT MARGIN]]</f>
        <v>392.64335999999997</v>
      </c>
      <c r="G400" s="14">
        <v>0.127</v>
      </c>
      <c r="H400" s="4">
        <v>37858</v>
      </c>
      <c r="I400" t="s">
        <v>28</v>
      </c>
      <c r="J400">
        <f>ROUNDUP(MONTH(sales_data_sample3[[#This Row],[ORDER DATE]])/3,0)</f>
        <v>3</v>
      </c>
      <c r="K400" t="str">
        <f>TEXT(sales_data_sample3[[#This Row],[ORDER DATE]],"[$-409]mmmm")</f>
        <v>August</v>
      </c>
      <c r="L400">
        <f>YEAR(sales_data_sample3[[#This Row],[ORDER DATE]])</f>
        <v>2003</v>
      </c>
      <c r="M400" t="s">
        <v>29</v>
      </c>
      <c r="N400">
        <v>81</v>
      </c>
      <c r="O400" t="s">
        <v>4246</v>
      </c>
      <c r="P400" t="s">
        <v>69</v>
      </c>
      <c r="Q400" t="s">
        <v>70</v>
      </c>
      <c r="R400" t="s">
        <v>71</v>
      </c>
      <c r="S400" t="s">
        <v>4804</v>
      </c>
      <c r="T400" t="s">
        <v>72</v>
      </c>
      <c r="U400" t="s">
        <v>73</v>
      </c>
      <c r="V400" t="s">
        <v>74</v>
      </c>
      <c r="W400" t="s">
        <v>38</v>
      </c>
      <c r="X400" t="s">
        <v>39</v>
      </c>
      <c r="Y400" t="s">
        <v>75</v>
      </c>
      <c r="Z400" t="s">
        <v>76</v>
      </c>
      <c r="AA400" t="s">
        <v>65</v>
      </c>
    </row>
    <row r="401" spans="1:27" x14ac:dyDescent="0.25">
      <c r="A401" s="1">
        <v>10145</v>
      </c>
      <c r="B401" s="1">
        <v>20</v>
      </c>
      <c r="C401" s="8">
        <v>100</v>
      </c>
      <c r="D401" s="1">
        <v>13</v>
      </c>
      <c r="E401" s="7">
        <v>2752.6</v>
      </c>
      <c r="F401" s="7">
        <f>sales_data_sample3[[#This Row],[SALES]]*sales_data_sample3[[#This Row],[PROFIT MARGIN]]</f>
        <v>201.21505999999999</v>
      </c>
      <c r="G401" s="14" t="str">
        <f>IF(sales_data_sample3[[#This Row],[STATUS]] &lt;&gt;"Cancelled","7,31%","0")</f>
        <v>7,31%</v>
      </c>
      <c r="H401" s="4">
        <v>37858</v>
      </c>
      <c r="I401" t="s">
        <v>28</v>
      </c>
      <c r="J401">
        <f>ROUNDUP(MONTH(sales_data_sample3[[#This Row],[ORDER DATE]])/3,0)</f>
        <v>3</v>
      </c>
      <c r="K401" t="str">
        <f>TEXT(sales_data_sample3[[#This Row],[ORDER DATE]],"[$-409]mmmm")</f>
        <v>August</v>
      </c>
      <c r="L401">
        <f>YEAR(sales_data_sample3[[#This Row],[ORDER DATE]])</f>
        <v>2003</v>
      </c>
      <c r="M401" t="s">
        <v>1502</v>
      </c>
      <c r="N401">
        <v>118</v>
      </c>
      <c r="O401" t="s">
        <v>4540</v>
      </c>
      <c r="P401" t="s">
        <v>69</v>
      </c>
      <c r="Q401" t="s">
        <v>70</v>
      </c>
      <c r="R401" t="s">
        <v>71</v>
      </c>
      <c r="S401" t="s">
        <v>4804</v>
      </c>
      <c r="T401" t="s">
        <v>72</v>
      </c>
      <c r="U401" t="s">
        <v>73</v>
      </c>
      <c r="V401" t="s">
        <v>74</v>
      </c>
      <c r="W401" t="s">
        <v>38</v>
      </c>
      <c r="X401" t="s">
        <v>39</v>
      </c>
      <c r="Y401" t="s">
        <v>75</v>
      </c>
      <c r="Z401" t="s">
        <v>76</v>
      </c>
      <c r="AA401" t="s">
        <v>42</v>
      </c>
    </row>
    <row r="402" spans="1:27" x14ac:dyDescent="0.25">
      <c r="A402" s="1">
        <v>10146</v>
      </c>
      <c r="B402" s="1">
        <v>47</v>
      </c>
      <c r="C402" s="8">
        <v>67.14</v>
      </c>
      <c r="D402" s="1">
        <v>2</v>
      </c>
      <c r="E402" s="7">
        <v>3155.58</v>
      </c>
      <c r="F402" s="7">
        <f>sales_data_sample3[[#This Row],[SALES]]*sales_data_sample3[[#This Row],[PROFIT MARGIN]]</f>
        <v>400.75866000000002</v>
      </c>
      <c r="G402" s="14">
        <v>0.127</v>
      </c>
      <c r="H402" s="4">
        <v>37867</v>
      </c>
      <c r="I402" t="s">
        <v>28</v>
      </c>
      <c r="J402">
        <f>ROUNDUP(MONTH(sales_data_sample3[[#This Row],[ORDER DATE]])/3,0)</f>
        <v>3</v>
      </c>
      <c r="K402" t="str">
        <f>TEXT(sales_data_sample3[[#This Row],[ORDER DATE]],"[$-409]mmmm")</f>
        <v>September</v>
      </c>
      <c r="L402">
        <f>YEAR(sales_data_sample3[[#This Row],[ORDER DATE]])</f>
        <v>2003</v>
      </c>
      <c r="M402" t="s">
        <v>29</v>
      </c>
      <c r="N402">
        <v>62</v>
      </c>
      <c r="O402" t="s">
        <v>2422</v>
      </c>
      <c r="P402" t="s">
        <v>1507</v>
      </c>
      <c r="Q402" t="s">
        <v>1508</v>
      </c>
      <c r="R402" t="s">
        <v>1509</v>
      </c>
      <c r="S402" t="s">
        <v>4804</v>
      </c>
      <c r="T402" t="s">
        <v>1089</v>
      </c>
      <c r="U402" t="s">
        <v>166</v>
      </c>
      <c r="V402" t="s">
        <v>1510</v>
      </c>
      <c r="W402" t="s">
        <v>38</v>
      </c>
      <c r="X402" t="s">
        <v>39</v>
      </c>
      <c r="Y402" t="s">
        <v>1511</v>
      </c>
      <c r="Z402" t="s">
        <v>1512</v>
      </c>
      <c r="AA402" t="s">
        <v>65</v>
      </c>
    </row>
    <row r="403" spans="1:27" x14ac:dyDescent="0.25">
      <c r="A403" s="1">
        <v>10146</v>
      </c>
      <c r="B403" s="1">
        <v>29</v>
      </c>
      <c r="C403" s="8">
        <v>100</v>
      </c>
      <c r="D403" s="1">
        <v>1</v>
      </c>
      <c r="E403" s="7">
        <v>4444.54</v>
      </c>
      <c r="F403" s="7">
        <f>sales_data_sample3[[#This Row],[SALES]]*sales_data_sample3[[#This Row],[PROFIT MARGIN]]</f>
        <v>1106.2460060000001</v>
      </c>
      <c r="G403" s="14" t="str">
        <f>IF(sales_data_sample3[[#This Row],[STATUS]] &lt;&gt;"Cancelled","24,89%","0")</f>
        <v>24,89%</v>
      </c>
      <c r="H403" s="4">
        <v>37867</v>
      </c>
      <c r="I403" t="s">
        <v>28</v>
      </c>
      <c r="J403">
        <f>ROUNDUP(MONTH(sales_data_sample3[[#This Row],[ORDER DATE]])/3,0)</f>
        <v>3</v>
      </c>
      <c r="K403" t="str">
        <f>TEXT(sales_data_sample3[[#This Row],[ORDER DATE]],"[$-409]mmmm")</f>
        <v>September</v>
      </c>
      <c r="L403">
        <f>YEAR(sales_data_sample3[[#This Row],[ORDER DATE]])</f>
        <v>2003</v>
      </c>
      <c r="M403" t="s">
        <v>278</v>
      </c>
      <c r="N403">
        <v>148</v>
      </c>
      <c r="O403" t="s">
        <v>2673</v>
      </c>
      <c r="P403" t="s">
        <v>1507</v>
      </c>
      <c r="Q403" t="s">
        <v>1508</v>
      </c>
      <c r="R403" t="s">
        <v>1509</v>
      </c>
      <c r="S403" t="s">
        <v>4804</v>
      </c>
      <c r="T403" t="s">
        <v>1089</v>
      </c>
      <c r="U403" t="s">
        <v>166</v>
      </c>
      <c r="V403" t="s">
        <v>1510</v>
      </c>
      <c r="W403" t="s">
        <v>38</v>
      </c>
      <c r="X403" t="s">
        <v>39</v>
      </c>
      <c r="Y403" t="s">
        <v>1511</v>
      </c>
      <c r="Z403" t="s">
        <v>1512</v>
      </c>
      <c r="AA403" t="s">
        <v>65</v>
      </c>
    </row>
    <row r="404" spans="1:27" x14ac:dyDescent="0.25">
      <c r="A404" s="1">
        <v>10147</v>
      </c>
      <c r="B404" s="1">
        <v>48</v>
      </c>
      <c r="C404" s="8">
        <v>100</v>
      </c>
      <c r="D404" s="1">
        <v>7</v>
      </c>
      <c r="E404" s="7">
        <v>9245.76</v>
      </c>
      <c r="F404" s="7">
        <f>sales_data_sample3[[#This Row],[SALES]]*sales_data_sample3[[#This Row],[PROFIT MARGIN]]</f>
        <v>2301.2696640000004</v>
      </c>
      <c r="G404" s="14" t="str">
        <f>IF(sales_data_sample3[[#This Row],[STATUS]] &lt;&gt;"Cancelled","24,89%","0")</f>
        <v>24,89%</v>
      </c>
      <c r="H404" s="4">
        <v>37869</v>
      </c>
      <c r="I404" t="s">
        <v>28</v>
      </c>
      <c r="J404">
        <f>ROUNDUP(MONTH(sales_data_sample3[[#This Row],[ORDER DATE]])/3,0)</f>
        <v>3</v>
      </c>
      <c r="K404" t="str">
        <f>TEXT(sales_data_sample3[[#This Row],[ORDER DATE]],"[$-409]mmmm")</f>
        <v>September</v>
      </c>
      <c r="L404">
        <f>YEAR(sales_data_sample3[[#This Row],[ORDER DATE]])</f>
        <v>2003</v>
      </c>
      <c r="M404" t="s">
        <v>278</v>
      </c>
      <c r="N404">
        <v>194</v>
      </c>
      <c r="O404" t="s">
        <v>776</v>
      </c>
      <c r="P404" t="s">
        <v>439</v>
      </c>
      <c r="Q404" t="s">
        <v>182</v>
      </c>
      <c r="R404" t="s">
        <v>440</v>
      </c>
      <c r="S404" t="s">
        <v>4804</v>
      </c>
      <c r="T404" t="s">
        <v>441</v>
      </c>
      <c r="U404" t="s">
        <v>185</v>
      </c>
      <c r="V404" t="s">
        <v>442</v>
      </c>
      <c r="W404" t="s">
        <v>38</v>
      </c>
      <c r="X404" t="s">
        <v>39</v>
      </c>
      <c r="Y404" t="s">
        <v>421</v>
      </c>
      <c r="Z404" t="s">
        <v>443</v>
      </c>
      <c r="AA404" t="s">
        <v>229</v>
      </c>
    </row>
    <row r="405" spans="1:27" x14ac:dyDescent="0.25">
      <c r="A405" s="1">
        <v>10147</v>
      </c>
      <c r="B405" s="1">
        <v>31</v>
      </c>
      <c r="C405" s="8">
        <v>100</v>
      </c>
      <c r="D405" s="1">
        <v>5</v>
      </c>
      <c r="E405" s="7">
        <v>3494.94</v>
      </c>
      <c r="F405" s="7">
        <f>sales_data_sample3[[#This Row],[SALES]]*sales_data_sample3[[#This Row],[PROFIT MARGIN]]</f>
        <v>869.89056600000004</v>
      </c>
      <c r="G405" s="14" t="str">
        <f>IF(sales_data_sample3[[#This Row],[STATUS]] &lt;&gt;"Cancelled","24,89%","0")</f>
        <v>24,89%</v>
      </c>
      <c r="H405" s="4">
        <v>37869</v>
      </c>
      <c r="I405" t="s">
        <v>28</v>
      </c>
      <c r="J405">
        <f>ROUNDUP(MONTH(sales_data_sample3[[#This Row],[ORDER DATE]])/3,0)</f>
        <v>3</v>
      </c>
      <c r="K405" t="str">
        <f>TEXT(sales_data_sample3[[#This Row],[ORDER DATE]],"[$-409]mmmm")</f>
        <v>September</v>
      </c>
      <c r="L405">
        <f>YEAR(sales_data_sample3[[#This Row],[ORDER DATE]])</f>
        <v>2003</v>
      </c>
      <c r="M405" t="s">
        <v>278</v>
      </c>
      <c r="N405">
        <v>117</v>
      </c>
      <c r="O405" t="s">
        <v>1057</v>
      </c>
      <c r="P405" t="s">
        <v>439</v>
      </c>
      <c r="Q405" t="s">
        <v>182</v>
      </c>
      <c r="R405" t="s">
        <v>440</v>
      </c>
      <c r="S405" t="s">
        <v>4804</v>
      </c>
      <c r="T405" t="s">
        <v>441</v>
      </c>
      <c r="U405" t="s">
        <v>185</v>
      </c>
      <c r="V405" t="s">
        <v>442</v>
      </c>
      <c r="W405" t="s">
        <v>38</v>
      </c>
      <c r="X405" t="s">
        <v>39</v>
      </c>
      <c r="Y405" t="s">
        <v>421</v>
      </c>
      <c r="Z405" t="s">
        <v>443</v>
      </c>
      <c r="AA405" t="s">
        <v>65</v>
      </c>
    </row>
    <row r="406" spans="1:27" x14ac:dyDescent="0.25">
      <c r="A406" s="1">
        <v>10147</v>
      </c>
      <c r="B406" s="1">
        <v>21</v>
      </c>
      <c r="C406" s="8">
        <v>63.84</v>
      </c>
      <c r="D406" s="1">
        <v>8</v>
      </c>
      <c r="E406" s="7">
        <v>1340.64</v>
      </c>
      <c r="F406" s="7">
        <f>sales_data_sample3[[#This Row],[SALES]]*sales_data_sample3[[#This Row],[PROFIT MARGIN]]</f>
        <v>333.68529600000005</v>
      </c>
      <c r="G406" s="14" t="str">
        <f>IF(sales_data_sample3[[#This Row],[STATUS]] &lt;&gt;"Cancelled","24,89%","0")</f>
        <v>24,89%</v>
      </c>
      <c r="H406" s="4">
        <v>37869</v>
      </c>
      <c r="I406" t="s">
        <v>28</v>
      </c>
      <c r="J406">
        <f>ROUNDUP(MONTH(sales_data_sample3[[#This Row],[ORDER DATE]])/3,0)</f>
        <v>3</v>
      </c>
      <c r="K406" t="str">
        <f>TEXT(sales_data_sample3[[#This Row],[ORDER DATE]],"[$-409]mmmm")</f>
        <v>September</v>
      </c>
      <c r="L406">
        <f>YEAR(sales_data_sample3[[#This Row],[ORDER DATE]])</f>
        <v>2003</v>
      </c>
      <c r="M406" t="s">
        <v>278</v>
      </c>
      <c r="N406">
        <v>79</v>
      </c>
      <c r="O406" t="s">
        <v>1128</v>
      </c>
      <c r="P406" t="s">
        <v>439</v>
      </c>
      <c r="Q406" t="s">
        <v>182</v>
      </c>
      <c r="R406" t="s">
        <v>440</v>
      </c>
      <c r="S406" t="s">
        <v>4804</v>
      </c>
      <c r="T406" t="s">
        <v>441</v>
      </c>
      <c r="U406" t="s">
        <v>185</v>
      </c>
      <c r="V406" t="s">
        <v>442</v>
      </c>
      <c r="W406" t="s">
        <v>38</v>
      </c>
      <c r="X406" t="s">
        <v>39</v>
      </c>
      <c r="Y406" t="s">
        <v>421</v>
      </c>
      <c r="Z406" t="s">
        <v>443</v>
      </c>
      <c r="AA406" t="s">
        <v>42</v>
      </c>
    </row>
    <row r="407" spans="1:27" x14ac:dyDescent="0.25">
      <c r="A407" s="1">
        <v>10147</v>
      </c>
      <c r="B407" s="1">
        <v>33</v>
      </c>
      <c r="C407" s="8">
        <v>97.89</v>
      </c>
      <c r="D407" s="1">
        <v>4</v>
      </c>
      <c r="E407" s="7">
        <v>3230.37</v>
      </c>
      <c r="F407" s="7">
        <f>sales_data_sample3[[#This Row],[SALES]]*sales_data_sample3[[#This Row],[PROFIT MARGIN]]</f>
        <v>804.03909299999998</v>
      </c>
      <c r="G407" s="14" t="str">
        <f>IF(sales_data_sample3[[#This Row],[STATUS]] &lt;&gt;"Cancelled","24,89%","0")</f>
        <v>24,89%</v>
      </c>
      <c r="H407" s="4">
        <v>37869</v>
      </c>
      <c r="I407" t="s">
        <v>28</v>
      </c>
      <c r="J407">
        <f>ROUNDUP(MONTH(sales_data_sample3[[#This Row],[ORDER DATE]])/3,0)</f>
        <v>3</v>
      </c>
      <c r="K407" t="str">
        <f>TEXT(sales_data_sample3[[#This Row],[ORDER DATE]],"[$-409]mmmm")</f>
        <v>September</v>
      </c>
      <c r="L407">
        <f>YEAR(sales_data_sample3[[#This Row],[ORDER DATE]])</f>
        <v>2003</v>
      </c>
      <c r="M407" t="s">
        <v>278</v>
      </c>
      <c r="N407">
        <v>115</v>
      </c>
      <c r="O407" t="s">
        <v>1223</v>
      </c>
      <c r="P407" t="s">
        <v>439</v>
      </c>
      <c r="Q407" t="s">
        <v>182</v>
      </c>
      <c r="R407" t="s">
        <v>440</v>
      </c>
      <c r="S407" t="s">
        <v>4804</v>
      </c>
      <c r="T407" t="s">
        <v>441</v>
      </c>
      <c r="U407" t="s">
        <v>185</v>
      </c>
      <c r="V407" t="s">
        <v>442</v>
      </c>
      <c r="W407" t="s">
        <v>38</v>
      </c>
      <c r="X407" t="s">
        <v>39</v>
      </c>
      <c r="Y407" t="s">
        <v>421</v>
      </c>
      <c r="Z407" t="s">
        <v>443</v>
      </c>
      <c r="AA407" t="s">
        <v>65</v>
      </c>
    </row>
    <row r="408" spans="1:27" x14ac:dyDescent="0.25">
      <c r="A408" s="1">
        <v>10147</v>
      </c>
      <c r="B408" s="1">
        <v>26</v>
      </c>
      <c r="C408" s="8">
        <v>82.39</v>
      </c>
      <c r="D408" s="1">
        <v>3</v>
      </c>
      <c r="E408" s="7">
        <v>2142.14</v>
      </c>
      <c r="F408" s="7">
        <f>sales_data_sample3[[#This Row],[SALES]]*sales_data_sample3[[#This Row],[PROFIT MARGIN]]</f>
        <v>533.17864599999996</v>
      </c>
      <c r="G408" s="14" t="str">
        <f>IF(sales_data_sample3[[#This Row],[STATUS]] &lt;&gt;"Cancelled","24,89%","0")</f>
        <v>24,89%</v>
      </c>
      <c r="H408" s="4">
        <v>37869</v>
      </c>
      <c r="I408" t="s">
        <v>28</v>
      </c>
      <c r="J408">
        <f>ROUNDUP(MONTH(sales_data_sample3[[#This Row],[ORDER DATE]])/3,0)</f>
        <v>3</v>
      </c>
      <c r="K408" t="str">
        <f>TEXT(sales_data_sample3[[#This Row],[ORDER DATE]],"[$-409]mmmm")</f>
        <v>September</v>
      </c>
      <c r="L408">
        <f>YEAR(sales_data_sample3[[#This Row],[ORDER DATE]])</f>
        <v>2003</v>
      </c>
      <c r="M408" t="s">
        <v>278</v>
      </c>
      <c r="N408">
        <v>77</v>
      </c>
      <c r="O408" t="s">
        <v>1592</v>
      </c>
      <c r="P408" t="s">
        <v>439</v>
      </c>
      <c r="Q408" t="s">
        <v>182</v>
      </c>
      <c r="R408" t="s">
        <v>440</v>
      </c>
      <c r="S408" t="s">
        <v>4804</v>
      </c>
      <c r="T408" t="s">
        <v>441</v>
      </c>
      <c r="U408" t="s">
        <v>185</v>
      </c>
      <c r="V408" t="s">
        <v>442</v>
      </c>
      <c r="W408" t="s">
        <v>38</v>
      </c>
      <c r="X408" t="s">
        <v>39</v>
      </c>
      <c r="Y408" t="s">
        <v>421</v>
      </c>
      <c r="Z408" t="s">
        <v>443</v>
      </c>
      <c r="AA408" t="s">
        <v>42</v>
      </c>
    </row>
    <row r="409" spans="1:27" x14ac:dyDescent="0.25">
      <c r="A409" s="1">
        <v>10147</v>
      </c>
      <c r="B409" s="1">
        <v>36</v>
      </c>
      <c r="C409" s="8">
        <v>86.04</v>
      </c>
      <c r="D409" s="1">
        <v>10</v>
      </c>
      <c r="E409" s="7">
        <v>3097.44</v>
      </c>
      <c r="F409" s="7">
        <f>sales_data_sample3[[#This Row],[SALES]]*sales_data_sample3[[#This Row],[PROFIT MARGIN]]</f>
        <v>770.9528160000001</v>
      </c>
      <c r="G409" s="14" t="str">
        <f>IF(sales_data_sample3[[#This Row],[STATUS]] &lt;&gt;"Cancelled","24,89%","0")</f>
        <v>24,89%</v>
      </c>
      <c r="H409" s="4">
        <v>37869</v>
      </c>
      <c r="I409" t="s">
        <v>28</v>
      </c>
      <c r="J409">
        <f>ROUNDUP(MONTH(sales_data_sample3[[#This Row],[ORDER DATE]])/3,0)</f>
        <v>3</v>
      </c>
      <c r="K409" t="str">
        <f>TEXT(sales_data_sample3[[#This Row],[ORDER DATE]],"[$-409]mmmm")</f>
        <v>September</v>
      </c>
      <c r="L409">
        <f>YEAR(sales_data_sample3[[#This Row],[ORDER DATE]])</f>
        <v>2003</v>
      </c>
      <c r="M409" t="s">
        <v>278</v>
      </c>
      <c r="N409">
        <v>80</v>
      </c>
      <c r="O409" t="s">
        <v>2283</v>
      </c>
      <c r="P409" t="s">
        <v>439</v>
      </c>
      <c r="Q409" t="s">
        <v>182</v>
      </c>
      <c r="R409" t="s">
        <v>440</v>
      </c>
      <c r="S409" t="s">
        <v>4804</v>
      </c>
      <c r="T409" t="s">
        <v>441</v>
      </c>
      <c r="U409" t="s">
        <v>185</v>
      </c>
      <c r="V409" t="s">
        <v>442</v>
      </c>
      <c r="W409" t="s">
        <v>38</v>
      </c>
      <c r="X409" t="s">
        <v>39</v>
      </c>
      <c r="Y409" t="s">
        <v>421</v>
      </c>
      <c r="Z409" t="s">
        <v>443</v>
      </c>
      <c r="AA409" t="s">
        <v>65</v>
      </c>
    </row>
    <row r="410" spans="1:27" x14ac:dyDescent="0.25">
      <c r="A410" s="1">
        <v>10147</v>
      </c>
      <c r="B410" s="1">
        <v>37</v>
      </c>
      <c r="C410" s="8">
        <v>100</v>
      </c>
      <c r="D410" s="1">
        <v>9</v>
      </c>
      <c r="E410" s="7">
        <v>4405.22</v>
      </c>
      <c r="F410" s="7">
        <f>sales_data_sample3[[#This Row],[SALES]]*sales_data_sample3[[#This Row],[PROFIT MARGIN]]</f>
        <v>1096.4592580000001</v>
      </c>
      <c r="G410" s="14" t="str">
        <f>IF(sales_data_sample3[[#This Row],[STATUS]] &lt;&gt;"Cancelled","24,89%","0")</f>
        <v>24,89%</v>
      </c>
      <c r="H410" s="4">
        <v>37869</v>
      </c>
      <c r="I410" t="s">
        <v>28</v>
      </c>
      <c r="J410">
        <f>ROUNDUP(MONTH(sales_data_sample3[[#This Row],[ORDER DATE]])/3,0)</f>
        <v>3</v>
      </c>
      <c r="K410" t="str">
        <f>TEXT(sales_data_sample3[[#This Row],[ORDER DATE]],"[$-409]mmmm")</f>
        <v>September</v>
      </c>
      <c r="L410">
        <f>YEAR(sales_data_sample3[[#This Row],[ORDER DATE]])</f>
        <v>2003</v>
      </c>
      <c r="M410" t="s">
        <v>278</v>
      </c>
      <c r="N410">
        <v>146</v>
      </c>
      <c r="O410" t="s">
        <v>2364</v>
      </c>
      <c r="P410" t="s">
        <v>439</v>
      </c>
      <c r="Q410" t="s">
        <v>182</v>
      </c>
      <c r="R410" t="s">
        <v>440</v>
      </c>
      <c r="S410" t="s">
        <v>4804</v>
      </c>
      <c r="T410" t="s">
        <v>441</v>
      </c>
      <c r="U410" t="s">
        <v>185</v>
      </c>
      <c r="V410" t="s">
        <v>442</v>
      </c>
      <c r="W410" t="s">
        <v>38</v>
      </c>
      <c r="X410" t="s">
        <v>39</v>
      </c>
      <c r="Y410" t="s">
        <v>421</v>
      </c>
      <c r="Z410" t="s">
        <v>443</v>
      </c>
      <c r="AA410" t="s">
        <v>65</v>
      </c>
    </row>
    <row r="411" spans="1:27" x14ac:dyDescent="0.25">
      <c r="A411" s="1">
        <v>10147</v>
      </c>
      <c r="B411" s="1">
        <v>25</v>
      </c>
      <c r="C411" s="8">
        <v>42.67</v>
      </c>
      <c r="D411" s="1">
        <v>1</v>
      </c>
      <c r="E411" s="7">
        <v>1066.75</v>
      </c>
      <c r="F411" s="7">
        <f>sales_data_sample3[[#This Row],[SALES]]*sales_data_sample3[[#This Row],[PROFIT MARGIN]]</f>
        <v>265.51407499999999</v>
      </c>
      <c r="G411" s="14" t="str">
        <f>IF(sales_data_sample3[[#This Row],[STATUS]] &lt;&gt;"Cancelled","24,89%","0")</f>
        <v>24,89%</v>
      </c>
      <c r="H411" s="4">
        <v>37869</v>
      </c>
      <c r="I411" t="s">
        <v>28</v>
      </c>
      <c r="J411">
        <f>ROUNDUP(MONTH(sales_data_sample3[[#This Row],[ORDER DATE]])/3,0)</f>
        <v>3</v>
      </c>
      <c r="K411" t="str">
        <f>TEXT(sales_data_sample3[[#This Row],[ORDER DATE]],"[$-409]mmmm")</f>
        <v>September</v>
      </c>
      <c r="L411">
        <f>YEAR(sales_data_sample3[[#This Row],[ORDER DATE]])</f>
        <v>2003</v>
      </c>
      <c r="M411" t="s">
        <v>278</v>
      </c>
      <c r="N411">
        <v>37</v>
      </c>
      <c r="O411" t="s">
        <v>3302</v>
      </c>
      <c r="P411" t="s">
        <v>439</v>
      </c>
      <c r="Q411" t="s">
        <v>182</v>
      </c>
      <c r="R411" t="s">
        <v>440</v>
      </c>
      <c r="S411" t="s">
        <v>4804</v>
      </c>
      <c r="T411" t="s">
        <v>441</v>
      </c>
      <c r="U411" t="s">
        <v>185</v>
      </c>
      <c r="V411" t="s">
        <v>442</v>
      </c>
      <c r="W411" t="s">
        <v>38</v>
      </c>
      <c r="X411" t="s">
        <v>39</v>
      </c>
      <c r="Y411" t="s">
        <v>421</v>
      </c>
      <c r="Z411" t="s">
        <v>443</v>
      </c>
      <c r="AA411" t="s">
        <v>42</v>
      </c>
    </row>
    <row r="412" spans="1:27" x14ac:dyDescent="0.25">
      <c r="A412" s="1">
        <v>10147</v>
      </c>
      <c r="B412" s="1">
        <v>30</v>
      </c>
      <c r="C412" s="8">
        <v>68.58</v>
      </c>
      <c r="D412" s="1">
        <v>6</v>
      </c>
      <c r="E412" s="7">
        <v>2057.4</v>
      </c>
      <c r="F412" s="7">
        <f>sales_data_sample3[[#This Row],[SALES]]*sales_data_sample3[[#This Row],[PROFIT MARGIN]]</f>
        <v>512.08686</v>
      </c>
      <c r="G412" s="14" t="str">
        <f>IF(sales_data_sample3[[#This Row],[STATUS]] &lt;&gt;"Cancelled","24,89%","0")</f>
        <v>24,89%</v>
      </c>
      <c r="H412" s="4">
        <v>37869</v>
      </c>
      <c r="I412" t="s">
        <v>28</v>
      </c>
      <c r="J412">
        <f>ROUNDUP(MONTH(sales_data_sample3[[#This Row],[ORDER DATE]])/3,0)</f>
        <v>3</v>
      </c>
      <c r="K412" t="str">
        <f>TEXT(sales_data_sample3[[#This Row],[ORDER DATE]],"[$-409]mmmm")</f>
        <v>September</v>
      </c>
      <c r="L412">
        <f>YEAR(sales_data_sample3[[#This Row],[ORDER DATE]])</f>
        <v>2003</v>
      </c>
      <c r="M412" t="s">
        <v>278</v>
      </c>
      <c r="N412">
        <v>61</v>
      </c>
      <c r="O412" t="s">
        <v>3427</v>
      </c>
      <c r="P412" t="s">
        <v>439</v>
      </c>
      <c r="Q412" t="s">
        <v>182</v>
      </c>
      <c r="R412" t="s">
        <v>440</v>
      </c>
      <c r="S412" t="s">
        <v>4804</v>
      </c>
      <c r="T412" t="s">
        <v>441</v>
      </c>
      <c r="U412" t="s">
        <v>185</v>
      </c>
      <c r="V412" t="s">
        <v>442</v>
      </c>
      <c r="W412" t="s">
        <v>38</v>
      </c>
      <c r="X412" t="s">
        <v>39</v>
      </c>
      <c r="Y412" t="s">
        <v>421</v>
      </c>
      <c r="Z412" t="s">
        <v>443</v>
      </c>
      <c r="AA412" t="s">
        <v>42</v>
      </c>
    </row>
    <row r="413" spans="1:27" x14ac:dyDescent="0.25">
      <c r="A413" s="1">
        <v>10147</v>
      </c>
      <c r="B413" s="1">
        <v>23</v>
      </c>
      <c r="C413" s="8">
        <v>100</v>
      </c>
      <c r="D413" s="1">
        <v>2</v>
      </c>
      <c r="E413" s="7">
        <v>2906.97</v>
      </c>
      <c r="F413" s="7">
        <f>sales_data_sample3[[#This Row],[SALES]]*sales_data_sample3[[#This Row],[PROFIT MARGIN]]</f>
        <v>723.54483299999993</v>
      </c>
      <c r="G413" s="14" t="str">
        <f>IF(sales_data_sample3[[#This Row],[STATUS]] &lt;&gt;"Cancelled","24,89%","0")</f>
        <v>24,89%</v>
      </c>
      <c r="H413" s="4">
        <v>37869</v>
      </c>
      <c r="I413" t="s">
        <v>28</v>
      </c>
      <c r="J413">
        <f>ROUNDUP(MONTH(sales_data_sample3[[#This Row],[ORDER DATE]])/3,0)</f>
        <v>3</v>
      </c>
      <c r="K413" t="str">
        <f>TEXT(sales_data_sample3[[#This Row],[ORDER DATE]],"[$-409]mmmm")</f>
        <v>September</v>
      </c>
      <c r="L413">
        <f>YEAR(sales_data_sample3[[#This Row],[ORDER DATE]])</f>
        <v>2003</v>
      </c>
      <c r="M413" t="s">
        <v>278</v>
      </c>
      <c r="N413">
        <v>140</v>
      </c>
      <c r="O413" t="s">
        <v>3589</v>
      </c>
      <c r="P413" t="s">
        <v>439</v>
      </c>
      <c r="Q413" t="s">
        <v>182</v>
      </c>
      <c r="R413" t="s">
        <v>440</v>
      </c>
      <c r="S413" t="s">
        <v>4804</v>
      </c>
      <c r="T413" t="s">
        <v>441</v>
      </c>
      <c r="U413" t="s">
        <v>185</v>
      </c>
      <c r="V413" t="s">
        <v>442</v>
      </c>
      <c r="W413" t="s">
        <v>38</v>
      </c>
      <c r="X413" t="s">
        <v>39</v>
      </c>
      <c r="Y413" t="s">
        <v>421</v>
      </c>
      <c r="Z413" t="s">
        <v>443</v>
      </c>
      <c r="AA413" t="s">
        <v>42</v>
      </c>
    </row>
    <row r="414" spans="1:27" x14ac:dyDescent="0.25">
      <c r="A414" s="1">
        <v>10147</v>
      </c>
      <c r="B414" s="1">
        <v>31</v>
      </c>
      <c r="C414" s="8">
        <v>64.67</v>
      </c>
      <c r="D414" s="1">
        <v>11</v>
      </c>
      <c r="E414" s="7">
        <v>2004.77</v>
      </c>
      <c r="F414" s="7">
        <f>sales_data_sample3[[#This Row],[SALES]]*sales_data_sample3[[#This Row],[PROFIT MARGIN]]</f>
        <v>498.98725300000001</v>
      </c>
      <c r="G414" s="14" t="str">
        <f>IF(sales_data_sample3[[#This Row],[STATUS]] &lt;&gt;"Cancelled","24,89%","0")</f>
        <v>24,89%</v>
      </c>
      <c r="H414" s="4">
        <v>37869</v>
      </c>
      <c r="I414" t="s">
        <v>28</v>
      </c>
      <c r="J414">
        <f>ROUNDUP(MONTH(sales_data_sample3[[#This Row],[ORDER DATE]])/3,0)</f>
        <v>3</v>
      </c>
      <c r="K414" t="str">
        <f>TEXT(sales_data_sample3[[#This Row],[ORDER DATE]],"[$-409]mmmm")</f>
        <v>September</v>
      </c>
      <c r="L414">
        <f>YEAR(sales_data_sample3[[#This Row],[ORDER DATE]])</f>
        <v>2003</v>
      </c>
      <c r="M414" t="s">
        <v>278</v>
      </c>
      <c r="N414">
        <v>80</v>
      </c>
      <c r="O414" t="s">
        <v>3802</v>
      </c>
      <c r="P414" t="s">
        <v>439</v>
      </c>
      <c r="Q414" t="s">
        <v>182</v>
      </c>
      <c r="R414" t="s">
        <v>440</v>
      </c>
      <c r="S414" t="s">
        <v>4804</v>
      </c>
      <c r="T414" t="s">
        <v>441</v>
      </c>
      <c r="U414" t="s">
        <v>185</v>
      </c>
      <c r="V414" t="s">
        <v>442</v>
      </c>
      <c r="W414" t="s">
        <v>38</v>
      </c>
      <c r="X414" t="s">
        <v>39</v>
      </c>
      <c r="Y414" t="s">
        <v>421</v>
      </c>
      <c r="Z414" t="s">
        <v>443</v>
      </c>
      <c r="AA414" t="s">
        <v>42</v>
      </c>
    </row>
    <row r="415" spans="1:27" x14ac:dyDescent="0.25">
      <c r="A415" s="1">
        <v>10148</v>
      </c>
      <c r="B415" s="1">
        <v>23</v>
      </c>
      <c r="C415" s="8">
        <v>100</v>
      </c>
      <c r="D415" s="1">
        <v>13</v>
      </c>
      <c r="E415" s="7">
        <v>2702.04</v>
      </c>
      <c r="F415" s="7">
        <f>sales_data_sample3[[#This Row],[SALES]]*sales_data_sample3[[#This Row],[PROFIT MARGIN]]</f>
        <v>672.53775600000006</v>
      </c>
      <c r="G415" s="14" t="str">
        <f>IF(sales_data_sample3[[#This Row],[STATUS]] &lt;&gt;"Cancelled","24,89%","0")</f>
        <v>24,89%</v>
      </c>
      <c r="H415" s="4">
        <v>37875</v>
      </c>
      <c r="I415" t="s">
        <v>28</v>
      </c>
      <c r="J415">
        <f>ROUNDUP(MONTH(sales_data_sample3[[#This Row],[ORDER DATE]])/3,0)</f>
        <v>3</v>
      </c>
      <c r="K415" t="str">
        <f>TEXT(sales_data_sample3[[#This Row],[ORDER DATE]],"[$-409]mmmm")</f>
        <v>September</v>
      </c>
      <c r="L415">
        <f>YEAR(sales_data_sample3[[#This Row],[ORDER DATE]])</f>
        <v>2003</v>
      </c>
      <c r="M415" t="s">
        <v>278</v>
      </c>
      <c r="N415">
        <v>141</v>
      </c>
      <c r="O415" t="s">
        <v>1299</v>
      </c>
      <c r="P415" t="s">
        <v>448</v>
      </c>
      <c r="Q415" t="s">
        <v>449</v>
      </c>
      <c r="R415" t="s">
        <v>450</v>
      </c>
      <c r="S415" t="s">
        <v>451</v>
      </c>
      <c r="T415" t="s">
        <v>452</v>
      </c>
      <c r="U415" t="s">
        <v>238</v>
      </c>
      <c r="V415" t="s">
        <v>453</v>
      </c>
      <c r="W415" t="s">
        <v>139</v>
      </c>
      <c r="X415" t="s">
        <v>140</v>
      </c>
      <c r="Y415" t="s">
        <v>454</v>
      </c>
      <c r="Z415" t="s">
        <v>455</v>
      </c>
      <c r="AA415" t="s">
        <v>42</v>
      </c>
    </row>
    <row r="416" spans="1:27" x14ac:dyDescent="0.25">
      <c r="A416" s="1">
        <v>10148</v>
      </c>
      <c r="B416" s="1">
        <v>47</v>
      </c>
      <c r="C416" s="8">
        <v>100</v>
      </c>
      <c r="D416" s="1">
        <v>9</v>
      </c>
      <c r="E416" s="7">
        <v>5848.68</v>
      </c>
      <c r="F416" s="7">
        <f>sales_data_sample3[[#This Row],[SALES]]*sales_data_sample3[[#This Row],[PROFIT MARGIN]]</f>
        <v>1455.7364520000001</v>
      </c>
      <c r="G416" s="14" t="str">
        <f>IF(sales_data_sample3[[#This Row],[STATUS]] &lt;&gt;"Cancelled","24,89%","0")</f>
        <v>24,89%</v>
      </c>
      <c r="H416" s="4">
        <v>37875</v>
      </c>
      <c r="I416" t="s">
        <v>28</v>
      </c>
      <c r="J416">
        <f>ROUNDUP(MONTH(sales_data_sample3[[#This Row],[ORDER DATE]])/3,0)</f>
        <v>3</v>
      </c>
      <c r="K416" t="str">
        <f>TEXT(sales_data_sample3[[#This Row],[ORDER DATE]],"[$-409]mmmm")</f>
        <v>September</v>
      </c>
      <c r="L416">
        <f>YEAR(sales_data_sample3[[#This Row],[ORDER DATE]])</f>
        <v>2003</v>
      </c>
      <c r="M416" t="s">
        <v>278</v>
      </c>
      <c r="N416">
        <v>124</v>
      </c>
      <c r="O416" t="s">
        <v>1465</v>
      </c>
      <c r="P416" t="s">
        <v>448</v>
      </c>
      <c r="Q416" t="s">
        <v>449</v>
      </c>
      <c r="R416" t="s">
        <v>450</v>
      </c>
      <c r="S416" t="s">
        <v>451</v>
      </c>
      <c r="T416" t="s">
        <v>452</v>
      </c>
      <c r="U416" t="s">
        <v>238</v>
      </c>
      <c r="V416" t="s">
        <v>453</v>
      </c>
      <c r="W416" t="s">
        <v>139</v>
      </c>
      <c r="X416" t="s">
        <v>140</v>
      </c>
      <c r="Y416" t="s">
        <v>454</v>
      </c>
      <c r="Z416" t="s">
        <v>455</v>
      </c>
      <c r="AA416" t="s">
        <v>65</v>
      </c>
    </row>
    <row r="417" spans="1:27" x14ac:dyDescent="0.25">
      <c r="A417" s="1">
        <v>10148</v>
      </c>
      <c r="B417" s="1">
        <v>25</v>
      </c>
      <c r="C417" s="8">
        <v>100</v>
      </c>
      <c r="D417" s="1">
        <v>12</v>
      </c>
      <c r="E417" s="7">
        <v>4232</v>
      </c>
      <c r="F417" s="7">
        <f>sales_data_sample3[[#This Row],[SALES]]*sales_data_sample3[[#This Row],[PROFIT MARGIN]]</f>
        <v>1053.3448000000001</v>
      </c>
      <c r="G417" s="14" t="str">
        <f>IF(sales_data_sample3[[#This Row],[STATUS]] &lt;&gt;"Cancelled","24,89%","0")</f>
        <v>24,89%</v>
      </c>
      <c r="H417" s="4">
        <v>37875</v>
      </c>
      <c r="I417" t="s">
        <v>28</v>
      </c>
      <c r="J417">
        <f>ROUNDUP(MONTH(sales_data_sample3[[#This Row],[ORDER DATE]])/3,0)</f>
        <v>3</v>
      </c>
      <c r="K417" t="str">
        <f>TEXT(sales_data_sample3[[#This Row],[ORDER DATE]],"[$-409]mmmm")</f>
        <v>September</v>
      </c>
      <c r="L417">
        <f>YEAR(sales_data_sample3[[#This Row],[ORDER DATE]])</f>
        <v>2003</v>
      </c>
      <c r="M417" t="s">
        <v>278</v>
      </c>
      <c r="N417">
        <v>142</v>
      </c>
      <c r="O417" t="s">
        <v>1635</v>
      </c>
      <c r="P417" t="s">
        <v>448</v>
      </c>
      <c r="Q417" t="s">
        <v>449</v>
      </c>
      <c r="R417" t="s">
        <v>450</v>
      </c>
      <c r="S417" t="s">
        <v>451</v>
      </c>
      <c r="T417" t="s">
        <v>452</v>
      </c>
      <c r="U417" t="s">
        <v>238</v>
      </c>
      <c r="V417" t="s">
        <v>453</v>
      </c>
      <c r="W417" t="s">
        <v>139</v>
      </c>
      <c r="X417" t="s">
        <v>140</v>
      </c>
      <c r="Y417" t="s">
        <v>454</v>
      </c>
      <c r="Z417" t="s">
        <v>455</v>
      </c>
      <c r="AA417" t="s">
        <v>65</v>
      </c>
    </row>
    <row r="418" spans="1:27" x14ac:dyDescent="0.25">
      <c r="A418" s="1">
        <v>10148</v>
      </c>
      <c r="B418" s="1">
        <v>27</v>
      </c>
      <c r="C418" s="8">
        <v>100</v>
      </c>
      <c r="D418" s="1">
        <v>10</v>
      </c>
      <c r="E418" s="7">
        <v>3528.36</v>
      </c>
      <c r="F418" s="7">
        <f>sales_data_sample3[[#This Row],[SALES]]*sales_data_sample3[[#This Row],[PROFIT MARGIN]]</f>
        <v>878.2088040000001</v>
      </c>
      <c r="G418" s="14" t="str">
        <f>IF(sales_data_sample3[[#This Row],[STATUS]] &lt;&gt;"Cancelled","24,89%","0")</f>
        <v>24,89%</v>
      </c>
      <c r="H418" s="4">
        <v>37875</v>
      </c>
      <c r="I418" t="s">
        <v>28</v>
      </c>
      <c r="J418">
        <f>ROUNDUP(MONTH(sales_data_sample3[[#This Row],[ORDER DATE]])/3,0)</f>
        <v>3</v>
      </c>
      <c r="K418" t="str">
        <f>TEXT(sales_data_sample3[[#This Row],[ORDER DATE]],"[$-409]mmmm")</f>
        <v>September</v>
      </c>
      <c r="L418">
        <f>YEAR(sales_data_sample3[[#This Row],[ORDER DATE]])</f>
        <v>2003</v>
      </c>
      <c r="M418" t="s">
        <v>278</v>
      </c>
      <c r="N418">
        <v>132</v>
      </c>
      <c r="O418" t="s">
        <v>1960</v>
      </c>
      <c r="P418" t="s">
        <v>448</v>
      </c>
      <c r="Q418" t="s">
        <v>449</v>
      </c>
      <c r="R418" t="s">
        <v>450</v>
      </c>
      <c r="S418" t="s">
        <v>451</v>
      </c>
      <c r="T418" t="s">
        <v>452</v>
      </c>
      <c r="U418" t="s">
        <v>238</v>
      </c>
      <c r="V418" t="s">
        <v>453</v>
      </c>
      <c r="W418" t="s">
        <v>139</v>
      </c>
      <c r="X418" t="s">
        <v>140</v>
      </c>
      <c r="Y418" t="s">
        <v>454</v>
      </c>
      <c r="Z418" t="s">
        <v>455</v>
      </c>
      <c r="AA418" t="s">
        <v>65</v>
      </c>
    </row>
    <row r="419" spans="1:27" x14ac:dyDescent="0.25">
      <c r="A419" s="1">
        <v>10148</v>
      </c>
      <c r="B419" s="1">
        <v>32</v>
      </c>
      <c r="C419" s="8">
        <v>100</v>
      </c>
      <c r="D419" s="1">
        <v>14</v>
      </c>
      <c r="E419" s="7">
        <v>5418.88</v>
      </c>
      <c r="F419" s="7">
        <f>sales_data_sample3[[#This Row],[SALES]]*sales_data_sample3[[#This Row],[PROFIT MARGIN]]</f>
        <v>1348.7592320000001</v>
      </c>
      <c r="G419" s="14" t="str">
        <f>IF(sales_data_sample3[[#This Row],[STATUS]] &lt;&gt;"Cancelled","24,89%","0")</f>
        <v>24,89%</v>
      </c>
      <c r="H419" s="4">
        <v>37875</v>
      </c>
      <c r="I419" t="s">
        <v>28</v>
      </c>
      <c r="J419">
        <f>ROUNDUP(MONTH(sales_data_sample3[[#This Row],[ORDER DATE]])/3,0)</f>
        <v>3</v>
      </c>
      <c r="K419" t="str">
        <f>TEXT(sales_data_sample3[[#This Row],[ORDER DATE]],"[$-409]mmmm")</f>
        <v>September</v>
      </c>
      <c r="L419">
        <f>YEAR(sales_data_sample3[[#This Row],[ORDER DATE]])</f>
        <v>2003</v>
      </c>
      <c r="M419" t="s">
        <v>278</v>
      </c>
      <c r="N419">
        <v>169</v>
      </c>
      <c r="O419" t="s">
        <v>2190</v>
      </c>
      <c r="P419" t="s">
        <v>448</v>
      </c>
      <c r="Q419" t="s">
        <v>449</v>
      </c>
      <c r="R419" t="s">
        <v>450</v>
      </c>
      <c r="S419" t="s">
        <v>451</v>
      </c>
      <c r="T419" t="s">
        <v>452</v>
      </c>
      <c r="U419" t="s">
        <v>238</v>
      </c>
      <c r="V419" t="s">
        <v>453</v>
      </c>
      <c r="W419" t="s">
        <v>139</v>
      </c>
      <c r="X419" t="s">
        <v>140</v>
      </c>
      <c r="Y419" t="s">
        <v>454</v>
      </c>
      <c r="Z419" t="s">
        <v>455</v>
      </c>
      <c r="AA419" t="s">
        <v>65</v>
      </c>
    </row>
    <row r="420" spans="1:27" x14ac:dyDescent="0.25">
      <c r="A420" s="1">
        <v>10148</v>
      </c>
      <c r="B420" s="1">
        <v>28</v>
      </c>
      <c r="C420" s="8">
        <v>100</v>
      </c>
      <c r="D420" s="1">
        <v>11</v>
      </c>
      <c r="E420" s="7">
        <v>3639.44</v>
      </c>
      <c r="F420" s="7">
        <f>sales_data_sample3[[#This Row],[SALES]]*sales_data_sample3[[#This Row],[PROFIT MARGIN]]</f>
        <v>905.85661600000003</v>
      </c>
      <c r="G420" s="14" t="str">
        <f>IF(sales_data_sample3[[#This Row],[STATUS]] &lt;&gt;"Cancelled","24,89%","0")</f>
        <v>24,89%</v>
      </c>
      <c r="H420" s="4">
        <v>37875</v>
      </c>
      <c r="I420" t="s">
        <v>28</v>
      </c>
      <c r="J420">
        <f>ROUNDUP(MONTH(sales_data_sample3[[#This Row],[ORDER DATE]])/3,0)</f>
        <v>3</v>
      </c>
      <c r="K420" t="str">
        <f>TEXT(sales_data_sample3[[#This Row],[ORDER DATE]],"[$-409]mmmm")</f>
        <v>September</v>
      </c>
      <c r="L420">
        <f>YEAR(sales_data_sample3[[#This Row],[ORDER DATE]])</f>
        <v>2003</v>
      </c>
      <c r="M420" t="s">
        <v>278</v>
      </c>
      <c r="N420">
        <v>141</v>
      </c>
      <c r="O420" t="s">
        <v>2392</v>
      </c>
      <c r="P420" t="s">
        <v>448</v>
      </c>
      <c r="Q420" t="s">
        <v>449</v>
      </c>
      <c r="R420" t="s">
        <v>450</v>
      </c>
      <c r="S420" t="s">
        <v>451</v>
      </c>
      <c r="T420" t="s">
        <v>452</v>
      </c>
      <c r="U420" t="s">
        <v>238</v>
      </c>
      <c r="V420" t="s">
        <v>453</v>
      </c>
      <c r="W420" t="s">
        <v>139</v>
      </c>
      <c r="X420" t="s">
        <v>140</v>
      </c>
      <c r="Y420" t="s">
        <v>454</v>
      </c>
      <c r="Z420" t="s">
        <v>455</v>
      </c>
      <c r="AA420" t="s">
        <v>65</v>
      </c>
    </row>
    <row r="421" spans="1:27" x14ac:dyDescent="0.25">
      <c r="A421" s="1">
        <v>10148</v>
      </c>
      <c r="B421" s="1">
        <v>34</v>
      </c>
      <c r="C421" s="8">
        <v>100</v>
      </c>
      <c r="D421" s="1">
        <v>1</v>
      </c>
      <c r="E421" s="7">
        <v>3598.22</v>
      </c>
      <c r="F421" s="7">
        <f>sales_data_sample3[[#This Row],[SALES]]*sales_data_sample3[[#This Row],[PROFIT MARGIN]]</f>
        <v>265.90845799999994</v>
      </c>
      <c r="G421" s="14" t="str">
        <f>IF(sales_data_sample3[[#This Row],[STATUS]] &lt;&gt;"Cancelled","7,39%","0")</f>
        <v>7,39%</v>
      </c>
      <c r="H421" s="4">
        <v>37875</v>
      </c>
      <c r="I421" t="s">
        <v>28</v>
      </c>
      <c r="J421">
        <f>ROUNDUP(MONTH(sales_data_sample3[[#This Row],[ORDER DATE]])/3,0)</f>
        <v>3</v>
      </c>
      <c r="K421" t="str">
        <f>TEXT(sales_data_sample3[[#This Row],[ORDER DATE]],"[$-409]mmmm")</f>
        <v>September</v>
      </c>
      <c r="L421">
        <f>YEAR(sales_data_sample3[[#This Row],[ORDER DATE]])</f>
        <v>2003</v>
      </c>
      <c r="M421" t="s">
        <v>1354</v>
      </c>
      <c r="N421">
        <v>92</v>
      </c>
      <c r="O421" t="s">
        <v>2529</v>
      </c>
      <c r="P421" t="s">
        <v>448</v>
      </c>
      <c r="Q421" t="s">
        <v>449</v>
      </c>
      <c r="R421" t="s">
        <v>450</v>
      </c>
      <c r="S421" t="s">
        <v>451</v>
      </c>
      <c r="T421" t="s">
        <v>452</v>
      </c>
      <c r="U421" t="s">
        <v>238</v>
      </c>
      <c r="V421" t="s">
        <v>453</v>
      </c>
      <c r="W421" t="s">
        <v>139</v>
      </c>
      <c r="X421" t="s">
        <v>140</v>
      </c>
      <c r="Y421" t="s">
        <v>454</v>
      </c>
      <c r="Z421" t="s">
        <v>455</v>
      </c>
      <c r="AA421" t="s">
        <v>65</v>
      </c>
    </row>
    <row r="422" spans="1:27" x14ac:dyDescent="0.25">
      <c r="A422" s="1">
        <v>10148</v>
      </c>
      <c r="B422" s="1">
        <v>29</v>
      </c>
      <c r="C422" s="8">
        <v>81.25</v>
      </c>
      <c r="D422" s="1">
        <v>2</v>
      </c>
      <c r="E422" s="7">
        <v>2356.25</v>
      </c>
      <c r="F422" s="7">
        <f>sales_data_sample3[[#This Row],[SALES]]*sales_data_sample3[[#This Row],[PROFIT MARGIN]]</f>
        <v>586.47062500000004</v>
      </c>
      <c r="G422" s="14" t="str">
        <f>IF(sales_data_sample3[[#This Row],[STATUS]] &lt;&gt;"Cancelled","24,89%","0")</f>
        <v>24,89%</v>
      </c>
      <c r="H422" s="4">
        <v>37875</v>
      </c>
      <c r="I422" t="s">
        <v>28</v>
      </c>
      <c r="J422">
        <f>ROUNDUP(MONTH(sales_data_sample3[[#This Row],[ORDER DATE]])/3,0)</f>
        <v>3</v>
      </c>
      <c r="K422" t="str">
        <f>TEXT(sales_data_sample3[[#This Row],[ORDER DATE]],"[$-409]mmmm")</f>
        <v>September</v>
      </c>
      <c r="L422">
        <f>YEAR(sales_data_sample3[[#This Row],[ORDER DATE]])</f>
        <v>2003</v>
      </c>
      <c r="M422" t="s">
        <v>278</v>
      </c>
      <c r="N422">
        <v>71</v>
      </c>
      <c r="O422" t="s">
        <v>2698</v>
      </c>
      <c r="P422" t="s">
        <v>448</v>
      </c>
      <c r="Q422" t="s">
        <v>449</v>
      </c>
      <c r="R422" t="s">
        <v>450</v>
      </c>
      <c r="S422" t="s">
        <v>451</v>
      </c>
      <c r="T422" t="s">
        <v>452</v>
      </c>
      <c r="U422" t="s">
        <v>238</v>
      </c>
      <c r="V422" t="s">
        <v>453</v>
      </c>
      <c r="W422" t="s">
        <v>139</v>
      </c>
      <c r="X422" t="s">
        <v>140</v>
      </c>
      <c r="Y422" t="s">
        <v>454</v>
      </c>
      <c r="Z422" t="s">
        <v>455</v>
      </c>
      <c r="AA422" t="s">
        <v>42</v>
      </c>
    </row>
    <row r="423" spans="1:27" x14ac:dyDescent="0.25">
      <c r="A423" s="1">
        <v>10148</v>
      </c>
      <c r="B423" s="1">
        <v>25</v>
      </c>
      <c r="C423" s="8">
        <v>60.26</v>
      </c>
      <c r="D423" s="1">
        <v>6</v>
      </c>
      <c r="E423" s="7">
        <v>1506.5</v>
      </c>
      <c r="F423" s="7">
        <f>sales_data_sample3[[#This Row],[SALES]]*sales_data_sample3[[#This Row],[PROFIT MARGIN]]</f>
        <v>374.96785</v>
      </c>
      <c r="G423" s="14" t="str">
        <f>IF(sales_data_sample3[[#This Row],[STATUS]] &lt;&gt;"Cancelled","24,89%","0")</f>
        <v>24,89%</v>
      </c>
      <c r="H423" s="4">
        <v>37875</v>
      </c>
      <c r="I423" t="s">
        <v>28</v>
      </c>
      <c r="J423">
        <f>ROUNDUP(MONTH(sales_data_sample3[[#This Row],[ORDER DATE]])/3,0)</f>
        <v>3</v>
      </c>
      <c r="K423" t="str">
        <f>TEXT(sales_data_sample3[[#This Row],[ORDER DATE]],"[$-409]mmmm")</f>
        <v>September</v>
      </c>
      <c r="L423">
        <f>YEAR(sales_data_sample3[[#This Row],[ORDER DATE]])</f>
        <v>2003</v>
      </c>
      <c r="M423" t="s">
        <v>278</v>
      </c>
      <c r="N423">
        <v>73</v>
      </c>
      <c r="O423" t="s">
        <v>2735</v>
      </c>
      <c r="P423" t="s">
        <v>448</v>
      </c>
      <c r="Q423" t="s">
        <v>449</v>
      </c>
      <c r="R423" t="s">
        <v>450</v>
      </c>
      <c r="S423" t="s">
        <v>451</v>
      </c>
      <c r="T423" t="s">
        <v>452</v>
      </c>
      <c r="U423" t="s">
        <v>238</v>
      </c>
      <c r="V423" t="s">
        <v>453</v>
      </c>
      <c r="W423" t="s">
        <v>139</v>
      </c>
      <c r="X423" t="s">
        <v>140</v>
      </c>
      <c r="Y423" t="s">
        <v>454</v>
      </c>
      <c r="Z423" t="s">
        <v>455</v>
      </c>
      <c r="AA423" t="s">
        <v>42</v>
      </c>
    </row>
    <row r="424" spans="1:27" x14ac:dyDescent="0.25">
      <c r="A424" s="1">
        <v>10148</v>
      </c>
      <c r="B424" s="1">
        <v>47</v>
      </c>
      <c r="C424" s="8">
        <v>56.85</v>
      </c>
      <c r="D424" s="1">
        <v>8</v>
      </c>
      <c r="E424" s="7">
        <v>2671.95</v>
      </c>
      <c r="F424" s="7">
        <f>sales_data_sample3[[#This Row],[SALES]]*sales_data_sample3[[#This Row],[PROFIT MARGIN]]</f>
        <v>665.04835500000002</v>
      </c>
      <c r="G424" s="14" t="str">
        <f>IF(sales_data_sample3[[#This Row],[STATUS]] &lt;&gt;"Cancelled","24,89%","0")</f>
        <v>24,89%</v>
      </c>
      <c r="H424" s="4">
        <v>37875</v>
      </c>
      <c r="I424" t="s">
        <v>28</v>
      </c>
      <c r="J424">
        <f>ROUNDUP(MONTH(sales_data_sample3[[#This Row],[ORDER DATE]])/3,0)</f>
        <v>3</v>
      </c>
      <c r="K424" t="str">
        <f>TEXT(sales_data_sample3[[#This Row],[ORDER DATE]],"[$-409]mmmm")</f>
        <v>September</v>
      </c>
      <c r="L424">
        <f>YEAR(sales_data_sample3[[#This Row],[ORDER DATE]])</f>
        <v>2003</v>
      </c>
      <c r="M424" t="s">
        <v>278</v>
      </c>
      <c r="N424">
        <v>50</v>
      </c>
      <c r="O424" t="s">
        <v>2857</v>
      </c>
      <c r="P424" t="s">
        <v>448</v>
      </c>
      <c r="Q424" t="s">
        <v>449</v>
      </c>
      <c r="R424" t="s">
        <v>450</v>
      </c>
      <c r="S424" t="s">
        <v>451</v>
      </c>
      <c r="T424" t="s">
        <v>452</v>
      </c>
      <c r="U424" t="s">
        <v>238</v>
      </c>
      <c r="V424" t="s">
        <v>453</v>
      </c>
      <c r="W424" t="s">
        <v>139</v>
      </c>
      <c r="X424" t="s">
        <v>140</v>
      </c>
      <c r="Y424" t="s">
        <v>454</v>
      </c>
      <c r="Z424" t="s">
        <v>455</v>
      </c>
      <c r="AA424" t="s">
        <v>42</v>
      </c>
    </row>
    <row r="425" spans="1:27" x14ac:dyDescent="0.25">
      <c r="A425" s="1">
        <v>10148</v>
      </c>
      <c r="B425" s="1">
        <v>21</v>
      </c>
      <c r="C425" s="8">
        <v>73.599999999999994</v>
      </c>
      <c r="D425" s="1">
        <v>4</v>
      </c>
      <c r="E425" s="7">
        <v>1545.6</v>
      </c>
      <c r="F425" s="7">
        <f>sales_data_sample3[[#This Row],[SALES]]*sales_data_sample3[[#This Row],[PROFIT MARGIN]]</f>
        <v>384.69983999999999</v>
      </c>
      <c r="G425" s="14" t="str">
        <f>IF(sales_data_sample3[[#This Row],[STATUS]] &lt;&gt;"Cancelled","24,89%","0")</f>
        <v>24,89%</v>
      </c>
      <c r="H425" s="4">
        <v>37875</v>
      </c>
      <c r="I425" t="s">
        <v>28</v>
      </c>
      <c r="J425">
        <f>ROUNDUP(MONTH(sales_data_sample3[[#This Row],[ORDER DATE]])/3,0)</f>
        <v>3</v>
      </c>
      <c r="K425" t="str">
        <f>TEXT(sales_data_sample3[[#This Row],[ORDER DATE]],"[$-409]mmmm")</f>
        <v>September</v>
      </c>
      <c r="L425">
        <f>YEAR(sales_data_sample3[[#This Row],[ORDER DATE]])</f>
        <v>2003</v>
      </c>
      <c r="M425" t="s">
        <v>278</v>
      </c>
      <c r="N425">
        <v>90</v>
      </c>
      <c r="O425" t="s">
        <v>3151</v>
      </c>
      <c r="P425" t="s">
        <v>448</v>
      </c>
      <c r="Q425" t="s">
        <v>449</v>
      </c>
      <c r="R425" t="s">
        <v>450</v>
      </c>
      <c r="S425" t="s">
        <v>451</v>
      </c>
      <c r="T425" t="s">
        <v>452</v>
      </c>
      <c r="U425" t="s">
        <v>238</v>
      </c>
      <c r="V425" t="s">
        <v>453</v>
      </c>
      <c r="W425" t="s">
        <v>139</v>
      </c>
      <c r="X425" t="s">
        <v>140</v>
      </c>
      <c r="Y425" t="s">
        <v>454</v>
      </c>
      <c r="Z425" t="s">
        <v>455</v>
      </c>
      <c r="AA425" t="s">
        <v>42</v>
      </c>
    </row>
    <row r="426" spans="1:27" x14ac:dyDescent="0.25">
      <c r="A426" s="1">
        <v>10148</v>
      </c>
      <c r="B426" s="1">
        <v>34</v>
      </c>
      <c r="C426" s="8">
        <v>100</v>
      </c>
      <c r="D426" s="1">
        <v>3</v>
      </c>
      <c r="E426" s="7">
        <v>4392.12</v>
      </c>
      <c r="F426" s="7">
        <f>sales_data_sample3[[#This Row],[SALES]]*sales_data_sample3[[#This Row],[PROFIT MARGIN]]</f>
        <v>1093.198668</v>
      </c>
      <c r="G426" s="14" t="str">
        <f>IF(sales_data_sample3[[#This Row],[STATUS]] &lt;&gt;"Cancelled","24,89%","0")</f>
        <v>24,89%</v>
      </c>
      <c r="H426" s="4">
        <v>37875</v>
      </c>
      <c r="I426" t="s">
        <v>28</v>
      </c>
      <c r="J426">
        <f>ROUNDUP(MONTH(sales_data_sample3[[#This Row],[ORDER DATE]])/3,0)</f>
        <v>3</v>
      </c>
      <c r="K426" t="str">
        <f>TEXT(sales_data_sample3[[#This Row],[ORDER DATE]],"[$-409]mmmm")</f>
        <v>September</v>
      </c>
      <c r="L426">
        <f>YEAR(sales_data_sample3[[#This Row],[ORDER DATE]])</f>
        <v>2003</v>
      </c>
      <c r="M426" t="s">
        <v>278</v>
      </c>
      <c r="N426">
        <v>117</v>
      </c>
      <c r="O426" t="s">
        <v>3275</v>
      </c>
      <c r="P426" t="s">
        <v>448</v>
      </c>
      <c r="Q426" t="s">
        <v>449</v>
      </c>
      <c r="R426" t="s">
        <v>450</v>
      </c>
      <c r="S426" t="s">
        <v>451</v>
      </c>
      <c r="T426" t="s">
        <v>452</v>
      </c>
      <c r="U426" t="s">
        <v>238</v>
      </c>
      <c r="V426" t="s">
        <v>453</v>
      </c>
      <c r="W426" t="s">
        <v>139</v>
      </c>
      <c r="X426" t="s">
        <v>140</v>
      </c>
      <c r="Y426" t="s">
        <v>454</v>
      </c>
      <c r="Z426" t="s">
        <v>455</v>
      </c>
      <c r="AA426" t="s">
        <v>65</v>
      </c>
    </row>
    <row r="427" spans="1:27" x14ac:dyDescent="0.25">
      <c r="A427" s="1">
        <v>10148</v>
      </c>
      <c r="B427" s="1">
        <v>31</v>
      </c>
      <c r="C427" s="8">
        <v>73.62</v>
      </c>
      <c r="D427" s="1">
        <v>5</v>
      </c>
      <c r="E427" s="7">
        <v>2282.2199999999998</v>
      </c>
      <c r="F427" s="7">
        <f>sales_data_sample3[[#This Row],[SALES]]*sales_data_sample3[[#This Row],[PROFIT MARGIN]]</f>
        <v>568.04455799999994</v>
      </c>
      <c r="G427" s="14" t="str">
        <f>IF(sales_data_sample3[[#This Row],[STATUS]] &lt;&gt;"Cancelled","24,89%","0")</f>
        <v>24,89%</v>
      </c>
      <c r="H427" s="4">
        <v>37875</v>
      </c>
      <c r="I427" t="s">
        <v>28</v>
      </c>
      <c r="J427">
        <f>ROUNDUP(MONTH(sales_data_sample3[[#This Row],[ORDER DATE]])/3,0)</f>
        <v>3</v>
      </c>
      <c r="K427" t="str">
        <f>TEXT(sales_data_sample3[[#This Row],[ORDER DATE]],"[$-409]mmmm")</f>
        <v>September</v>
      </c>
      <c r="L427">
        <f>YEAR(sales_data_sample3[[#This Row],[ORDER DATE]])</f>
        <v>2003</v>
      </c>
      <c r="M427" t="s">
        <v>278</v>
      </c>
      <c r="N427">
        <v>85</v>
      </c>
      <c r="O427" t="s">
        <v>3391</v>
      </c>
      <c r="P427" t="s">
        <v>448</v>
      </c>
      <c r="Q427" t="s">
        <v>449</v>
      </c>
      <c r="R427" t="s">
        <v>450</v>
      </c>
      <c r="S427" t="s">
        <v>451</v>
      </c>
      <c r="T427" t="s">
        <v>452</v>
      </c>
      <c r="U427" t="s">
        <v>238</v>
      </c>
      <c r="V427" t="s">
        <v>453</v>
      </c>
      <c r="W427" t="s">
        <v>139</v>
      </c>
      <c r="X427" t="s">
        <v>140</v>
      </c>
      <c r="Y427" t="s">
        <v>454</v>
      </c>
      <c r="Z427" t="s">
        <v>455</v>
      </c>
      <c r="AA427" t="s">
        <v>42</v>
      </c>
    </row>
    <row r="428" spans="1:27" x14ac:dyDescent="0.25">
      <c r="A428" s="1">
        <v>10148</v>
      </c>
      <c r="B428" s="1">
        <v>27</v>
      </c>
      <c r="C428" s="8">
        <v>100</v>
      </c>
      <c r="D428" s="1">
        <v>7</v>
      </c>
      <c r="E428" s="7">
        <v>3469.5</v>
      </c>
      <c r="F428" s="7">
        <f>sales_data_sample3[[#This Row],[SALES]]*sales_data_sample3[[#This Row],[PROFIT MARGIN]]</f>
        <v>863.55855000000008</v>
      </c>
      <c r="G428" s="14" t="str">
        <f>IF(sales_data_sample3[[#This Row],[STATUS]] &lt;&gt;"Cancelled","24,89%","0")</f>
        <v>24,89%</v>
      </c>
      <c r="H428" s="4">
        <v>37875</v>
      </c>
      <c r="I428" t="s">
        <v>28</v>
      </c>
      <c r="J428">
        <f>ROUNDUP(MONTH(sales_data_sample3[[#This Row],[ORDER DATE]])/3,0)</f>
        <v>3</v>
      </c>
      <c r="K428" t="str">
        <f>TEXT(sales_data_sample3[[#This Row],[ORDER DATE]],"[$-409]mmmm")</f>
        <v>September</v>
      </c>
      <c r="L428">
        <f>YEAR(sales_data_sample3[[#This Row],[ORDER DATE]])</f>
        <v>2003</v>
      </c>
      <c r="M428" t="s">
        <v>278</v>
      </c>
      <c r="N428">
        <v>107</v>
      </c>
      <c r="O428" t="s">
        <v>3508</v>
      </c>
      <c r="P428" t="s">
        <v>448</v>
      </c>
      <c r="Q428" t="s">
        <v>449</v>
      </c>
      <c r="R428" t="s">
        <v>450</v>
      </c>
      <c r="S428" t="s">
        <v>451</v>
      </c>
      <c r="T428" t="s">
        <v>452</v>
      </c>
      <c r="U428" t="s">
        <v>238</v>
      </c>
      <c r="V428" t="s">
        <v>453</v>
      </c>
      <c r="W428" t="s">
        <v>139</v>
      </c>
      <c r="X428" t="s">
        <v>140</v>
      </c>
      <c r="Y428" t="s">
        <v>454</v>
      </c>
      <c r="Z428" t="s">
        <v>455</v>
      </c>
      <c r="AA428" t="s">
        <v>65</v>
      </c>
    </row>
    <row r="429" spans="1:27" x14ac:dyDescent="0.25">
      <c r="A429" s="1">
        <v>10149</v>
      </c>
      <c r="B429" s="1">
        <v>50</v>
      </c>
      <c r="C429" s="8">
        <v>100</v>
      </c>
      <c r="D429" s="1">
        <v>4</v>
      </c>
      <c r="E429" s="7">
        <v>5907.5</v>
      </c>
      <c r="F429" s="7">
        <f>sales_data_sample3[[#This Row],[SALES]]*sales_data_sample3[[#This Row],[PROFIT MARGIN]]</f>
        <v>436.56424999999996</v>
      </c>
      <c r="G429" s="14" t="str">
        <f>IF(sales_data_sample3[[#This Row],[STATUS]] &lt;&gt;"Cancelled","7,39%","0")</f>
        <v>7,39%</v>
      </c>
      <c r="H429" s="4">
        <v>37876</v>
      </c>
      <c r="I429" t="s">
        <v>28</v>
      </c>
      <c r="J429">
        <f>ROUNDUP(MONTH(sales_data_sample3[[#This Row],[ORDER DATE]])/3,0)</f>
        <v>3</v>
      </c>
      <c r="K429" t="str">
        <f>TEXT(sales_data_sample3[[#This Row],[ORDER DATE]],"[$-409]mmmm")</f>
        <v>September</v>
      </c>
      <c r="L429">
        <f>YEAR(sales_data_sample3[[#This Row],[ORDER DATE]])</f>
        <v>2003</v>
      </c>
      <c r="M429" t="s">
        <v>1354</v>
      </c>
      <c r="N429">
        <v>102</v>
      </c>
      <c r="O429" t="s">
        <v>1355</v>
      </c>
      <c r="P429" t="s">
        <v>1195</v>
      </c>
      <c r="Q429" t="s">
        <v>1196</v>
      </c>
      <c r="R429" t="s">
        <v>1197</v>
      </c>
      <c r="S429" t="s">
        <v>4804</v>
      </c>
      <c r="T429" t="s">
        <v>1198</v>
      </c>
      <c r="U429" t="s">
        <v>73</v>
      </c>
      <c r="V429" t="s">
        <v>92</v>
      </c>
      <c r="W429" t="s">
        <v>38</v>
      </c>
      <c r="X429" t="s">
        <v>39</v>
      </c>
      <c r="Y429" t="s">
        <v>1199</v>
      </c>
      <c r="Z429" t="s">
        <v>705</v>
      </c>
      <c r="AA429" t="s">
        <v>65</v>
      </c>
    </row>
    <row r="430" spans="1:27" x14ac:dyDescent="0.25">
      <c r="A430" s="1">
        <v>10149</v>
      </c>
      <c r="B430" s="1">
        <v>30</v>
      </c>
      <c r="C430" s="8">
        <v>58.22</v>
      </c>
      <c r="D430" s="1">
        <v>3</v>
      </c>
      <c r="E430" s="7">
        <v>1746.6</v>
      </c>
      <c r="F430" s="7">
        <f>sales_data_sample3[[#This Row],[SALES]]*sales_data_sample3[[#This Row],[PROFIT MARGIN]]</f>
        <v>129.07373999999999</v>
      </c>
      <c r="G430" s="14" t="str">
        <f>IF(sales_data_sample3[[#This Row],[STATUS]] &lt;&gt;"Cancelled","7,39%","0")</f>
        <v>7,39%</v>
      </c>
      <c r="H430" s="4">
        <v>37876</v>
      </c>
      <c r="I430" t="s">
        <v>28</v>
      </c>
      <c r="J430">
        <f>ROUNDUP(MONTH(sales_data_sample3[[#This Row],[ORDER DATE]])/3,0)</f>
        <v>3</v>
      </c>
      <c r="K430" t="str">
        <f>TEXT(sales_data_sample3[[#This Row],[ORDER DATE]],"[$-409]mmmm")</f>
        <v>September</v>
      </c>
      <c r="L430">
        <f>YEAR(sales_data_sample3[[#This Row],[ORDER DATE]])</f>
        <v>2003</v>
      </c>
      <c r="M430" t="s">
        <v>1354</v>
      </c>
      <c r="N430">
        <v>53</v>
      </c>
      <c r="O430" t="s">
        <v>1419</v>
      </c>
      <c r="P430" t="s">
        <v>1195</v>
      </c>
      <c r="Q430" t="s">
        <v>1196</v>
      </c>
      <c r="R430" t="s">
        <v>1197</v>
      </c>
      <c r="S430" t="s">
        <v>4804</v>
      </c>
      <c r="T430" t="s">
        <v>1198</v>
      </c>
      <c r="U430" t="s">
        <v>73</v>
      </c>
      <c r="V430" t="s">
        <v>92</v>
      </c>
      <c r="W430" t="s">
        <v>38</v>
      </c>
      <c r="X430" t="s">
        <v>39</v>
      </c>
      <c r="Y430" t="s">
        <v>1199</v>
      </c>
      <c r="Z430" t="s">
        <v>705</v>
      </c>
      <c r="AA430" t="s">
        <v>42</v>
      </c>
    </row>
    <row r="431" spans="1:27" x14ac:dyDescent="0.25">
      <c r="A431" s="1">
        <v>10149</v>
      </c>
      <c r="B431" s="1">
        <v>34</v>
      </c>
      <c r="C431" s="8">
        <v>100</v>
      </c>
      <c r="D431" s="1">
        <v>11</v>
      </c>
      <c r="E431" s="7">
        <v>5375.4</v>
      </c>
      <c r="F431" s="7">
        <f>sales_data_sample3[[#This Row],[SALES]]*sales_data_sample3[[#This Row],[PROFIT MARGIN]]</f>
        <v>397.24205999999992</v>
      </c>
      <c r="G431" s="14" t="str">
        <f>IF(sales_data_sample3[[#This Row],[STATUS]] &lt;&gt;"Cancelled","7,39%","0")</f>
        <v>7,39%</v>
      </c>
      <c r="H431" s="4">
        <v>37876</v>
      </c>
      <c r="I431" t="s">
        <v>28</v>
      </c>
      <c r="J431">
        <f>ROUNDUP(MONTH(sales_data_sample3[[#This Row],[ORDER DATE]])/3,0)</f>
        <v>3</v>
      </c>
      <c r="K431" t="str">
        <f>TEXT(sales_data_sample3[[#This Row],[ORDER DATE]],"[$-409]mmmm")</f>
        <v>September</v>
      </c>
      <c r="L431">
        <f>YEAR(sales_data_sample3[[#This Row],[ORDER DATE]])</f>
        <v>2003</v>
      </c>
      <c r="M431" t="s">
        <v>1354</v>
      </c>
      <c r="N431">
        <v>170</v>
      </c>
      <c r="O431" t="s">
        <v>1565</v>
      </c>
      <c r="P431" t="s">
        <v>1195</v>
      </c>
      <c r="Q431" t="s">
        <v>1196</v>
      </c>
      <c r="R431" t="s">
        <v>1197</v>
      </c>
      <c r="S431" t="s">
        <v>4804</v>
      </c>
      <c r="T431" t="s">
        <v>1198</v>
      </c>
      <c r="U431" t="s">
        <v>73</v>
      </c>
      <c r="V431" t="s">
        <v>92</v>
      </c>
      <c r="W431" t="s">
        <v>38</v>
      </c>
      <c r="X431" t="s">
        <v>39</v>
      </c>
      <c r="Y431" t="s">
        <v>1199</v>
      </c>
      <c r="Z431" t="s">
        <v>705</v>
      </c>
      <c r="AA431" t="s">
        <v>65</v>
      </c>
    </row>
    <row r="432" spans="1:27" x14ac:dyDescent="0.25">
      <c r="A432" s="1">
        <v>10149</v>
      </c>
      <c r="B432" s="1">
        <v>24</v>
      </c>
      <c r="C432" s="8">
        <v>62.36</v>
      </c>
      <c r="D432" s="1">
        <v>10</v>
      </c>
      <c r="E432" s="7">
        <v>1496.64</v>
      </c>
      <c r="F432" s="7">
        <f>sales_data_sample3[[#This Row],[SALES]]*sales_data_sample3[[#This Row],[PROFIT MARGIN]]</f>
        <v>110.601696</v>
      </c>
      <c r="G432" s="14" t="str">
        <f>IF(sales_data_sample3[[#This Row],[STATUS]] &lt;&gt;"Cancelled","7,39%","0")</f>
        <v>7,39%</v>
      </c>
      <c r="H432" s="4">
        <v>37876</v>
      </c>
      <c r="I432" t="s">
        <v>28</v>
      </c>
      <c r="J432">
        <f>ROUNDUP(MONTH(sales_data_sample3[[#This Row],[ORDER DATE]])/3,0)</f>
        <v>3</v>
      </c>
      <c r="K432" t="str">
        <f>TEXT(sales_data_sample3[[#This Row],[ORDER DATE]],"[$-409]mmmm")</f>
        <v>September</v>
      </c>
      <c r="L432">
        <f>YEAR(sales_data_sample3[[#This Row],[ORDER DATE]])</f>
        <v>2003</v>
      </c>
      <c r="M432" t="s">
        <v>1354</v>
      </c>
      <c r="N432">
        <v>60</v>
      </c>
      <c r="O432" t="s">
        <v>1696</v>
      </c>
      <c r="P432" t="s">
        <v>1195</v>
      </c>
      <c r="Q432" t="s">
        <v>1196</v>
      </c>
      <c r="R432" t="s">
        <v>1197</v>
      </c>
      <c r="S432" t="s">
        <v>4804</v>
      </c>
      <c r="T432" t="s">
        <v>1198</v>
      </c>
      <c r="U432" t="s">
        <v>73</v>
      </c>
      <c r="V432" t="s">
        <v>92</v>
      </c>
      <c r="W432" t="s">
        <v>38</v>
      </c>
      <c r="X432" t="s">
        <v>39</v>
      </c>
      <c r="Y432" t="s">
        <v>1199</v>
      </c>
      <c r="Z432" t="s">
        <v>705</v>
      </c>
      <c r="AA432" t="s">
        <v>42</v>
      </c>
    </row>
    <row r="433" spans="1:27" x14ac:dyDescent="0.25">
      <c r="A433" s="1">
        <v>10149</v>
      </c>
      <c r="B433" s="1">
        <v>33</v>
      </c>
      <c r="C433" s="8">
        <v>100</v>
      </c>
      <c r="D433" s="1">
        <v>8</v>
      </c>
      <c r="E433" s="7">
        <v>4950.33</v>
      </c>
      <c r="F433" s="7">
        <f>sales_data_sample3[[#This Row],[SALES]]*sales_data_sample3[[#This Row],[PROFIT MARGIN]]</f>
        <v>365.82938699999994</v>
      </c>
      <c r="G433" s="14" t="str">
        <f>IF(sales_data_sample3[[#This Row],[STATUS]] &lt;&gt;"Cancelled","7,39%","0")</f>
        <v>7,39%</v>
      </c>
      <c r="H433" s="4">
        <v>37876</v>
      </c>
      <c r="I433" t="s">
        <v>28</v>
      </c>
      <c r="J433">
        <f>ROUNDUP(MONTH(sales_data_sample3[[#This Row],[ORDER DATE]])/3,0)</f>
        <v>3</v>
      </c>
      <c r="K433" t="str">
        <f>TEXT(sales_data_sample3[[#This Row],[ORDER DATE]],"[$-409]mmmm")</f>
        <v>September</v>
      </c>
      <c r="L433">
        <f>YEAR(sales_data_sample3[[#This Row],[ORDER DATE]])</f>
        <v>2003</v>
      </c>
      <c r="M433" t="s">
        <v>1354</v>
      </c>
      <c r="N433">
        <v>127</v>
      </c>
      <c r="O433" t="s">
        <v>1769</v>
      </c>
      <c r="P433" t="s">
        <v>1195</v>
      </c>
      <c r="Q433" t="s">
        <v>1196</v>
      </c>
      <c r="R433" t="s">
        <v>1197</v>
      </c>
      <c r="S433" t="s">
        <v>4804</v>
      </c>
      <c r="T433" t="s">
        <v>1198</v>
      </c>
      <c r="U433" t="s">
        <v>73</v>
      </c>
      <c r="V433" t="s">
        <v>92</v>
      </c>
      <c r="W433" t="s">
        <v>38</v>
      </c>
      <c r="X433" t="s">
        <v>39</v>
      </c>
      <c r="Y433" t="s">
        <v>1199</v>
      </c>
      <c r="Z433" t="s">
        <v>705</v>
      </c>
      <c r="AA433" t="s">
        <v>65</v>
      </c>
    </row>
    <row r="434" spans="1:27" x14ac:dyDescent="0.25">
      <c r="A434" s="1">
        <v>10149</v>
      </c>
      <c r="B434" s="1">
        <v>23</v>
      </c>
      <c r="C434" s="8">
        <v>100</v>
      </c>
      <c r="D434" s="1">
        <v>5</v>
      </c>
      <c r="E434" s="7">
        <v>4230.62</v>
      </c>
      <c r="F434" s="7">
        <f>sales_data_sample3[[#This Row],[SALES]]*sales_data_sample3[[#This Row],[PROFIT MARGIN]]</f>
        <v>312.64281799999998</v>
      </c>
      <c r="G434" s="14" t="str">
        <f>IF(sales_data_sample3[[#This Row],[STATUS]] &lt;&gt;"Cancelled","7,39%","0")</f>
        <v>7,39%</v>
      </c>
      <c r="H434" s="4">
        <v>37876</v>
      </c>
      <c r="I434" t="s">
        <v>28</v>
      </c>
      <c r="J434">
        <f>ROUNDUP(MONTH(sales_data_sample3[[#This Row],[ORDER DATE]])/3,0)</f>
        <v>3</v>
      </c>
      <c r="K434" t="str">
        <f>TEXT(sales_data_sample3[[#This Row],[ORDER DATE]],"[$-409]mmmm")</f>
        <v>September</v>
      </c>
      <c r="L434">
        <f>YEAR(sales_data_sample3[[#This Row],[ORDER DATE]])</f>
        <v>2003</v>
      </c>
      <c r="M434" t="s">
        <v>1354</v>
      </c>
      <c r="N434">
        <v>168</v>
      </c>
      <c r="O434" t="s">
        <v>1928</v>
      </c>
      <c r="P434" t="s">
        <v>1195</v>
      </c>
      <c r="Q434" t="s">
        <v>1196</v>
      </c>
      <c r="R434" t="s">
        <v>1197</v>
      </c>
      <c r="S434" t="s">
        <v>4804</v>
      </c>
      <c r="T434" t="s">
        <v>1198</v>
      </c>
      <c r="U434" t="s">
        <v>73</v>
      </c>
      <c r="V434" t="s">
        <v>92</v>
      </c>
      <c r="W434" t="s">
        <v>38</v>
      </c>
      <c r="X434" t="s">
        <v>39</v>
      </c>
      <c r="Y434" t="s">
        <v>1199</v>
      </c>
      <c r="Z434" t="s">
        <v>705</v>
      </c>
      <c r="AA434" t="s">
        <v>65</v>
      </c>
    </row>
    <row r="435" spans="1:27" x14ac:dyDescent="0.25">
      <c r="A435" s="1">
        <v>10149</v>
      </c>
      <c r="B435" s="1">
        <v>42</v>
      </c>
      <c r="C435" s="8">
        <v>94.25</v>
      </c>
      <c r="D435" s="1">
        <v>2</v>
      </c>
      <c r="E435" s="7">
        <v>3958.5</v>
      </c>
      <c r="F435" s="7">
        <f>sales_data_sample3[[#This Row],[SALES]]*sales_data_sample3[[#This Row],[PROFIT MARGIN]]</f>
        <v>292.53314999999998</v>
      </c>
      <c r="G435" s="14" t="str">
        <f>IF(sales_data_sample3[[#This Row],[STATUS]] &lt;&gt;"Cancelled","7,39%","0")</f>
        <v>7,39%</v>
      </c>
      <c r="H435" s="4">
        <v>37876</v>
      </c>
      <c r="I435" t="s">
        <v>28</v>
      </c>
      <c r="J435">
        <f>ROUNDUP(MONTH(sales_data_sample3[[#This Row],[ORDER DATE]])/3,0)</f>
        <v>3</v>
      </c>
      <c r="K435" t="str">
        <f>TEXT(sales_data_sample3[[#This Row],[ORDER DATE]],"[$-409]mmmm")</f>
        <v>September</v>
      </c>
      <c r="L435">
        <f>YEAR(sales_data_sample3[[#This Row],[ORDER DATE]])</f>
        <v>2003</v>
      </c>
      <c r="M435" t="s">
        <v>1354</v>
      </c>
      <c r="N435">
        <v>99</v>
      </c>
      <c r="O435" t="s">
        <v>2325</v>
      </c>
      <c r="P435" t="s">
        <v>1195</v>
      </c>
      <c r="Q435" t="s">
        <v>1196</v>
      </c>
      <c r="R435" t="s">
        <v>1197</v>
      </c>
      <c r="S435" t="s">
        <v>4804</v>
      </c>
      <c r="T435" t="s">
        <v>1198</v>
      </c>
      <c r="U435" t="s">
        <v>73</v>
      </c>
      <c r="V435" t="s">
        <v>92</v>
      </c>
      <c r="W435" t="s">
        <v>38</v>
      </c>
      <c r="X435" t="s">
        <v>39</v>
      </c>
      <c r="Y435" t="s">
        <v>1199</v>
      </c>
      <c r="Z435" t="s">
        <v>705</v>
      </c>
      <c r="AA435" t="s">
        <v>65</v>
      </c>
    </row>
    <row r="436" spans="1:27" x14ac:dyDescent="0.25">
      <c r="A436" s="1">
        <v>10149</v>
      </c>
      <c r="B436" s="1">
        <v>36</v>
      </c>
      <c r="C436" s="8">
        <v>33.19</v>
      </c>
      <c r="D436" s="1">
        <v>7</v>
      </c>
      <c r="E436" s="7">
        <v>1194.8399999999999</v>
      </c>
      <c r="F436" s="7">
        <f>sales_data_sample3[[#This Row],[SALES]]*sales_data_sample3[[#This Row],[PROFIT MARGIN]]</f>
        <v>88.298675999999986</v>
      </c>
      <c r="G436" s="14" t="str">
        <f>IF(sales_data_sample3[[#This Row],[STATUS]] &lt;&gt;"Cancelled","7,39%","0")</f>
        <v>7,39%</v>
      </c>
      <c r="H436" s="4">
        <v>37876</v>
      </c>
      <c r="I436" t="s">
        <v>28</v>
      </c>
      <c r="J436">
        <f>ROUNDUP(MONTH(sales_data_sample3[[#This Row],[ORDER DATE]])/3,0)</f>
        <v>3</v>
      </c>
      <c r="K436" t="str">
        <f>TEXT(sales_data_sample3[[#This Row],[ORDER DATE]],"[$-409]mmmm")</f>
        <v>September</v>
      </c>
      <c r="L436">
        <f>YEAR(sales_data_sample3[[#This Row],[ORDER DATE]])</f>
        <v>2003</v>
      </c>
      <c r="M436" t="s">
        <v>1354</v>
      </c>
      <c r="N436">
        <v>33</v>
      </c>
      <c r="O436" t="s">
        <v>2922</v>
      </c>
      <c r="P436" t="s">
        <v>1195</v>
      </c>
      <c r="Q436" t="s">
        <v>1196</v>
      </c>
      <c r="R436" t="s">
        <v>1197</v>
      </c>
      <c r="S436" t="s">
        <v>4804</v>
      </c>
      <c r="T436" t="s">
        <v>1198</v>
      </c>
      <c r="U436" t="s">
        <v>73</v>
      </c>
      <c r="V436" t="s">
        <v>92</v>
      </c>
      <c r="W436" t="s">
        <v>38</v>
      </c>
      <c r="X436" t="s">
        <v>39</v>
      </c>
      <c r="Y436" t="s">
        <v>1199</v>
      </c>
      <c r="Z436" t="s">
        <v>705</v>
      </c>
      <c r="AA436" t="s">
        <v>42</v>
      </c>
    </row>
    <row r="437" spans="1:27" x14ac:dyDescent="0.25">
      <c r="A437" s="1">
        <v>10149</v>
      </c>
      <c r="B437" s="1">
        <v>49</v>
      </c>
      <c r="C437" s="8">
        <v>49.28</v>
      </c>
      <c r="D437" s="1">
        <v>6</v>
      </c>
      <c r="E437" s="7">
        <v>2414.7199999999998</v>
      </c>
      <c r="F437" s="7">
        <f>sales_data_sample3[[#This Row],[SALES]]*sales_data_sample3[[#This Row],[PROFIT MARGIN]]</f>
        <v>178.44780799999998</v>
      </c>
      <c r="G437" s="14" t="str">
        <f>IF(sales_data_sample3[[#This Row],[STATUS]] &lt;&gt;"Cancelled","7,39%","0")</f>
        <v>7,39%</v>
      </c>
      <c r="H437" s="4">
        <v>37876</v>
      </c>
      <c r="I437" t="s">
        <v>28</v>
      </c>
      <c r="J437">
        <f>ROUNDUP(MONTH(sales_data_sample3[[#This Row],[ORDER DATE]])/3,0)</f>
        <v>3</v>
      </c>
      <c r="K437" t="str">
        <f>TEXT(sales_data_sample3[[#This Row],[ORDER DATE]],"[$-409]mmmm")</f>
        <v>September</v>
      </c>
      <c r="L437">
        <f>YEAR(sales_data_sample3[[#This Row],[ORDER DATE]])</f>
        <v>2003</v>
      </c>
      <c r="M437" t="s">
        <v>1354</v>
      </c>
      <c r="N437">
        <v>44</v>
      </c>
      <c r="O437" t="s">
        <v>3035</v>
      </c>
      <c r="P437" t="s">
        <v>1195</v>
      </c>
      <c r="Q437" t="s">
        <v>1196</v>
      </c>
      <c r="R437" t="s">
        <v>1197</v>
      </c>
      <c r="S437" t="s">
        <v>4804</v>
      </c>
      <c r="T437" t="s">
        <v>1198</v>
      </c>
      <c r="U437" t="s">
        <v>73</v>
      </c>
      <c r="V437" t="s">
        <v>92</v>
      </c>
      <c r="W437" t="s">
        <v>38</v>
      </c>
      <c r="X437" t="s">
        <v>39</v>
      </c>
      <c r="Y437" t="s">
        <v>1199</v>
      </c>
      <c r="Z437" t="s">
        <v>705</v>
      </c>
      <c r="AA437" t="s">
        <v>42</v>
      </c>
    </row>
    <row r="438" spans="1:27" x14ac:dyDescent="0.25">
      <c r="A438" s="1">
        <v>10149</v>
      </c>
      <c r="B438" s="1">
        <v>26</v>
      </c>
      <c r="C438" s="8">
        <v>38.979999999999997</v>
      </c>
      <c r="D438" s="1">
        <v>9</v>
      </c>
      <c r="E438" s="7">
        <v>1013.48</v>
      </c>
      <c r="F438" s="7">
        <f>sales_data_sample3[[#This Row],[SALES]]*sales_data_sample3[[#This Row],[PROFIT MARGIN]]</f>
        <v>74.896171999999993</v>
      </c>
      <c r="G438" s="14" t="str">
        <f>IF(sales_data_sample3[[#This Row],[STATUS]] &lt;&gt;"Cancelled","7,39%","0")</f>
        <v>7,39%</v>
      </c>
      <c r="H438" s="4">
        <v>37876</v>
      </c>
      <c r="I438" t="s">
        <v>28</v>
      </c>
      <c r="J438">
        <f>ROUNDUP(MONTH(sales_data_sample3[[#This Row],[ORDER DATE]])/3,0)</f>
        <v>3</v>
      </c>
      <c r="K438" t="str">
        <f>TEXT(sales_data_sample3[[#This Row],[ORDER DATE]],"[$-409]mmmm")</f>
        <v>September</v>
      </c>
      <c r="L438">
        <f>YEAR(sales_data_sample3[[#This Row],[ORDER DATE]])</f>
        <v>2003</v>
      </c>
      <c r="M438" t="s">
        <v>1354</v>
      </c>
      <c r="N438">
        <v>41</v>
      </c>
      <c r="O438" t="s">
        <v>3664</v>
      </c>
      <c r="P438" t="s">
        <v>1195</v>
      </c>
      <c r="Q438" t="s">
        <v>1196</v>
      </c>
      <c r="R438" t="s">
        <v>1197</v>
      </c>
      <c r="S438" t="s">
        <v>4804</v>
      </c>
      <c r="T438" t="s">
        <v>1198</v>
      </c>
      <c r="U438" t="s">
        <v>73</v>
      </c>
      <c r="V438" t="s">
        <v>92</v>
      </c>
      <c r="W438" t="s">
        <v>38</v>
      </c>
      <c r="X438" t="s">
        <v>39</v>
      </c>
      <c r="Y438" t="s">
        <v>1199</v>
      </c>
      <c r="Z438" t="s">
        <v>705</v>
      </c>
      <c r="AA438" t="s">
        <v>42</v>
      </c>
    </row>
    <row r="439" spans="1:27" x14ac:dyDescent="0.25">
      <c r="A439" s="1">
        <v>10149</v>
      </c>
      <c r="B439" s="1">
        <v>20</v>
      </c>
      <c r="C439" s="8">
        <v>90.57</v>
      </c>
      <c r="D439" s="1">
        <v>1</v>
      </c>
      <c r="E439" s="7">
        <v>1811.4</v>
      </c>
      <c r="F439" s="7">
        <f>sales_data_sample3[[#This Row],[SALES]]*sales_data_sample3[[#This Row],[PROFIT MARGIN]]</f>
        <v>133.86246</v>
      </c>
      <c r="G439" s="14" t="str">
        <f>IF(sales_data_sample3[[#This Row],[STATUS]] &lt;&gt;"Cancelled","7,39%","0")</f>
        <v>7,39%</v>
      </c>
      <c r="H439" s="4">
        <v>37876</v>
      </c>
      <c r="I439" t="s">
        <v>28</v>
      </c>
      <c r="J439">
        <f>ROUNDUP(MONTH(sales_data_sample3[[#This Row],[ORDER DATE]])/3,0)</f>
        <v>3</v>
      </c>
      <c r="K439" t="str">
        <f>TEXT(sales_data_sample3[[#This Row],[ORDER DATE]],"[$-409]mmmm")</f>
        <v>September</v>
      </c>
      <c r="L439">
        <f>YEAR(sales_data_sample3[[#This Row],[ORDER DATE]])</f>
        <v>2003</v>
      </c>
      <c r="M439" t="s">
        <v>1354</v>
      </c>
      <c r="N439">
        <v>97</v>
      </c>
      <c r="O439" t="s">
        <v>3732</v>
      </c>
      <c r="P439" t="s">
        <v>1195</v>
      </c>
      <c r="Q439" t="s">
        <v>1196</v>
      </c>
      <c r="R439" t="s">
        <v>1197</v>
      </c>
      <c r="S439" t="s">
        <v>4804</v>
      </c>
      <c r="T439" t="s">
        <v>1198</v>
      </c>
      <c r="U439" t="s">
        <v>73</v>
      </c>
      <c r="V439" t="s">
        <v>92</v>
      </c>
      <c r="W439" t="s">
        <v>38</v>
      </c>
      <c r="X439" t="s">
        <v>39</v>
      </c>
      <c r="Y439" t="s">
        <v>1199</v>
      </c>
      <c r="Z439" t="s">
        <v>705</v>
      </c>
      <c r="AA439" t="s">
        <v>42</v>
      </c>
    </row>
    <row r="440" spans="1:27" x14ac:dyDescent="0.25">
      <c r="A440" s="1">
        <v>10150</v>
      </c>
      <c r="B440" s="1">
        <v>45</v>
      </c>
      <c r="C440" s="8">
        <v>100</v>
      </c>
      <c r="D440" s="1">
        <v>8</v>
      </c>
      <c r="E440" s="7">
        <v>10993.5</v>
      </c>
      <c r="F440" s="7">
        <f>sales_data_sample3[[#This Row],[SALES]]*sales_data_sample3[[#This Row],[PROFIT MARGIN]]</f>
        <v>2736.28215</v>
      </c>
      <c r="G440" s="14" t="str">
        <f>IF(sales_data_sample3[[#This Row],[STATUS]] &lt;&gt;"Cancelled","24,89%","0")</f>
        <v>24,89%</v>
      </c>
      <c r="H440" s="4">
        <v>37883</v>
      </c>
      <c r="I440" t="s">
        <v>28</v>
      </c>
      <c r="J440">
        <f>ROUNDUP(MONTH(sales_data_sample3[[#This Row],[ORDER DATE]])/3,0)</f>
        <v>3</v>
      </c>
      <c r="K440" t="str">
        <f>TEXT(sales_data_sample3[[#This Row],[ORDER DATE]],"[$-409]mmmm")</f>
        <v>September</v>
      </c>
      <c r="L440">
        <f>YEAR(sales_data_sample3[[#This Row],[ORDER DATE]])</f>
        <v>2003</v>
      </c>
      <c r="M440" t="s">
        <v>278</v>
      </c>
      <c r="N440">
        <v>214</v>
      </c>
      <c r="O440" t="s">
        <v>279</v>
      </c>
      <c r="P440" t="s">
        <v>302</v>
      </c>
      <c r="Q440" t="s">
        <v>303</v>
      </c>
      <c r="R440" t="s">
        <v>304</v>
      </c>
      <c r="S440" t="s">
        <v>4804</v>
      </c>
      <c r="T440" t="s">
        <v>305</v>
      </c>
      <c r="U440" t="s">
        <v>4804</v>
      </c>
      <c r="V440" t="s">
        <v>306</v>
      </c>
      <c r="W440" t="s">
        <v>305</v>
      </c>
      <c r="X440" t="s">
        <v>307</v>
      </c>
      <c r="Y440" t="s">
        <v>308</v>
      </c>
      <c r="Z440" t="s">
        <v>309</v>
      </c>
      <c r="AA440" t="s">
        <v>229</v>
      </c>
    </row>
    <row r="441" spans="1:27" x14ac:dyDescent="0.25">
      <c r="A441" s="1">
        <v>10150</v>
      </c>
      <c r="B441" s="1">
        <v>20</v>
      </c>
      <c r="C441" s="8">
        <v>100</v>
      </c>
      <c r="D441" s="1">
        <v>1</v>
      </c>
      <c r="E441" s="7">
        <v>3191.2</v>
      </c>
      <c r="F441" s="7">
        <f>sales_data_sample3[[#This Row],[SALES]]*sales_data_sample3[[#This Row],[PROFIT MARGIN]]</f>
        <v>794.28967999999998</v>
      </c>
      <c r="G441" s="14" t="str">
        <f>IF(sales_data_sample3[[#This Row],[STATUS]] &lt;&gt;"Cancelled","24,89%","0")</f>
        <v>24,89%</v>
      </c>
      <c r="H441" s="4">
        <v>37883</v>
      </c>
      <c r="I441" t="s">
        <v>28</v>
      </c>
      <c r="J441">
        <f>ROUNDUP(MONTH(sales_data_sample3[[#This Row],[ORDER DATE]])/3,0)</f>
        <v>3</v>
      </c>
      <c r="K441" t="str">
        <f>TEXT(sales_data_sample3[[#This Row],[ORDER DATE]],"[$-409]mmmm")</f>
        <v>September</v>
      </c>
      <c r="L441">
        <f>YEAR(sales_data_sample3[[#This Row],[ORDER DATE]])</f>
        <v>2003</v>
      </c>
      <c r="M441" t="s">
        <v>278</v>
      </c>
      <c r="N441">
        <v>147</v>
      </c>
      <c r="O441" t="s">
        <v>710</v>
      </c>
      <c r="P441" t="s">
        <v>302</v>
      </c>
      <c r="Q441" t="s">
        <v>303</v>
      </c>
      <c r="R441" t="s">
        <v>304</v>
      </c>
      <c r="S441" t="s">
        <v>4804</v>
      </c>
      <c r="T441" t="s">
        <v>305</v>
      </c>
      <c r="U441" t="s">
        <v>4804</v>
      </c>
      <c r="V441" t="s">
        <v>306</v>
      </c>
      <c r="W441" t="s">
        <v>305</v>
      </c>
      <c r="X441" t="s">
        <v>307</v>
      </c>
      <c r="Y441" t="s">
        <v>308</v>
      </c>
      <c r="Z441" t="s">
        <v>309</v>
      </c>
      <c r="AA441" t="s">
        <v>65</v>
      </c>
    </row>
    <row r="442" spans="1:27" x14ac:dyDescent="0.25">
      <c r="A442" s="1">
        <v>10150</v>
      </c>
      <c r="B442" s="1">
        <v>30</v>
      </c>
      <c r="C442" s="8">
        <v>100</v>
      </c>
      <c r="D442" s="1">
        <v>5</v>
      </c>
      <c r="E442" s="7">
        <v>4100.1000000000004</v>
      </c>
      <c r="F442" s="7">
        <f>sales_data_sample3[[#This Row],[SALES]]*sales_data_sample3[[#This Row],[PROFIT MARGIN]]</f>
        <v>186.55455000000001</v>
      </c>
      <c r="G442" s="14" t="str">
        <f>IF(sales_data_sample3[[#This Row],[STATUS]] &lt;&gt;"Cancelled","4,55%","0")</f>
        <v>4,55%</v>
      </c>
      <c r="H442" s="4">
        <v>37883</v>
      </c>
      <c r="I442" t="s">
        <v>28</v>
      </c>
      <c r="J442">
        <f>ROUNDUP(MONTH(sales_data_sample3[[#This Row],[ORDER DATE]])/3,0)</f>
        <v>3</v>
      </c>
      <c r="K442" t="str">
        <f>TEXT(sales_data_sample3[[#This Row],[ORDER DATE]],"[$-409]mmmm")</f>
        <v>September</v>
      </c>
      <c r="L442">
        <f>YEAR(sales_data_sample3[[#This Row],[ORDER DATE]])</f>
        <v>2003</v>
      </c>
      <c r="M442" t="s">
        <v>957</v>
      </c>
      <c r="N442">
        <v>136</v>
      </c>
      <c r="O442" t="s">
        <v>958</v>
      </c>
      <c r="P442" t="s">
        <v>302</v>
      </c>
      <c r="Q442" t="s">
        <v>303</v>
      </c>
      <c r="R442" t="s">
        <v>304</v>
      </c>
      <c r="S442" t="s">
        <v>4804</v>
      </c>
      <c r="T442" t="s">
        <v>305</v>
      </c>
      <c r="U442" t="s">
        <v>4804</v>
      </c>
      <c r="V442" t="s">
        <v>306</v>
      </c>
      <c r="W442" t="s">
        <v>305</v>
      </c>
      <c r="X442" t="s">
        <v>307</v>
      </c>
      <c r="Y442" t="s">
        <v>308</v>
      </c>
      <c r="Z442" t="s">
        <v>309</v>
      </c>
      <c r="AA442" t="s">
        <v>65</v>
      </c>
    </row>
    <row r="443" spans="1:27" x14ac:dyDescent="0.25">
      <c r="A443" s="1">
        <v>10150</v>
      </c>
      <c r="B443" s="1">
        <v>34</v>
      </c>
      <c r="C443" s="8">
        <v>100</v>
      </c>
      <c r="D443" s="1">
        <v>7</v>
      </c>
      <c r="E443" s="7">
        <v>4641</v>
      </c>
      <c r="F443" s="7">
        <f>sales_data_sample3[[#This Row],[SALES]]*sales_data_sample3[[#This Row],[PROFIT MARGIN]]</f>
        <v>211.16549999999998</v>
      </c>
      <c r="G443" s="14" t="str">
        <f>IF(sales_data_sample3[[#This Row],[STATUS]] &lt;&gt;"Cancelled","4,55%","0")</f>
        <v>4,55%</v>
      </c>
      <c r="H443" s="4">
        <v>37883</v>
      </c>
      <c r="I443" t="s">
        <v>28</v>
      </c>
      <c r="J443">
        <f>ROUNDUP(MONTH(sales_data_sample3[[#This Row],[ORDER DATE]])/3,0)</f>
        <v>3</v>
      </c>
      <c r="K443" t="str">
        <f>TEXT(sales_data_sample3[[#This Row],[ORDER DATE]],"[$-409]mmmm")</f>
        <v>September</v>
      </c>
      <c r="L443">
        <f>YEAR(sales_data_sample3[[#This Row],[ORDER DATE]])</f>
        <v>2003</v>
      </c>
      <c r="M443" t="s">
        <v>957</v>
      </c>
      <c r="N443">
        <v>116</v>
      </c>
      <c r="O443" t="s">
        <v>1264</v>
      </c>
      <c r="P443" t="s">
        <v>302</v>
      </c>
      <c r="Q443" t="s">
        <v>303</v>
      </c>
      <c r="R443" t="s">
        <v>304</v>
      </c>
      <c r="S443" t="s">
        <v>4804</v>
      </c>
      <c r="T443" t="s">
        <v>305</v>
      </c>
      <c r="U443" t="s">
        <v>4804</v>
      </c>
      <c r="V443" t="s">
        <v>306</v>
      </c>
      <c r="W443" t="s">
        <v>305</v>
      </c>
      <c r="X443" t="s">
        <v>307</v>
      </c>
      <c r="Y443" t="s">
        <v>308</v>
      </c>
      <c r="Z443" t="s">
        <v>309</v>
      </c>
      <c r="AA443" t="s">
        <v>65</v>
      </c>
    </row>
    <row r="444" spans="1:27" x14ac:dyDescent="0.25">
      <c r="A444" s="1">
        <v>10150</v>
      </c>
      <c r="B444" s="1">
        <v>47</v>
      </c>
      <c r="C444" s="8">
        <v>91.18</v>
      </c>
      <c r="D444" s="1">
        <v>9</v>
      </c>
      <c r="E444" s="7">
        <v>4285.46</v>
      </c>
      <c r="F444" s="7">
        <f>sales_data_sample3[[#This Row],[SALES]]*sales_data_sample3[[#This Row],[PROFIT MARGIN]]</f>
        <v>316.695494</v>
      </c>
      <c r="G444" s="14" t="str">
        <f>IF(sales_data_sample3[[#This Row],[STATUS]] &lt;&gt;"Cancelled","7,39%","0")</f>
        <v>7,39%</v>
      </c>
      <c r="H444" s="4">
        <v>37883</v>
      </c>
      <c r="I444" t="s">
        <v>28</v>
      </c>
      <c r="J444">
        <f>ROUNDUP(MONTH(sales_data_sample3[[#This Row],[ORDER DATE]])/3,0)</f>
        <v>3</v>
      </c>
      <c r="K444" t="str">
        <f>TEXT(sales_data_sample3[[#This Row],[ORDER DATE]],"[$-409]mmmm")</f>
        <v>September</v>
      </c>
      <c r="L444">
        <f>YEAR(sales_data_sample3[[#This Row],[ORDER DATE]])</f>
        <v>2003</v>
      </c>
      <c r="M444" t="s">
        <v>1354</v>
      </c>
      <c r="N444">
        <v>101</v>
      </c>
      <c r="O444" t="s">
        <v>1989</v>
      </c>
      <c r="P444" t="s">
        <v>302</v>
      </c>
      <c r="Q444" t="s">
        <v>303</v>
      </c>
      <c r="R444" t="s">
        <v>304</v>
      </c>
      <c r="S444" t="s">
        <v>4804</v>
      </c>
      <c r="T444" t="s">
        <v>305</v>
      </c>
      <c r="U444" t="s">
        <v>4804</v>
      </c>
      <c r="V444" t="s">
        <v>306</v>
      </c>
      <c r="W444" t="s">
        <v>305</v>
      </c>
      <c r="X444" t="s">
        <v>307</v>
      </c>
      <c r="Y444" t="s">
        <v>308</v>
      </c>
      <c r="Z444" t="s">
        <v>309</v>
      </c>
      <c r="AA444" t="s">
        <v>65</v>
      </c>
    </row>
    <row r="445" spans="1:27" x14ac:dyDescent="0.25">
      <c r="A445" s="1">
        <v>10150</v>
      </c>
      <c r="B445" s="1">
        <v>30</v>
      </c>
      <c r="C445" s="8">
        <v>49.97</v>
      </c>
      <c r="D445" s="1">
        <v>11</v>
      </c>
      <c r="E445" s="7">
        <v>1499.1</v>
      </c>
      <c r="F445" s="7">
        <f>sales_data_sample3[[#This Row],[SALES]]*sales_data_sample3[[#This Row],[PROFIT MARGIN]]</f>
        <v>110.78348999999999</v>
      </c>
      <c r="G445" s="14" t="str">
        <f>IF(sales_data_sample3[[#This Row],[STATUS]] &lt;&gt;"Cancelled","7,39%","0")</f>
        <v>7,39%</v>
      </c>
      <c r="H445" s="4">
        <v>37883</v>
      </c>
      <c r="I445" t="s">
        <v>28</v>
      </c>
      <c r="J445">
        <f>ROUNDUP(MONTH(sales_data_sample3[[#This Row],[ORDER DATE]])/3,0)</f>
        <v>3</v>
      </c>
      <c r="K445" t="str">
        <f>TEXT(sales_data_sample3[[#This Row],[ORDER DATE]],"[$-409]mmmm")</f>
        <v>September</v>
      </c>
      <c r="L445">
        <f>YEAR(sales_data_sample3[[#This Row],[ORDER DATE]])</f>
        <v>2003</v>
      </c>
      <c r="M445" t="s">
        <v>1354</v>
      </c>
      <c r="N445">
        <v>62</v>
      </c>
      <c r="O445" t="s">
        <v>2025</v>
      </c>
      <c r="P445" t="s">
        <v>302</v>
      </c>
      <c r="Q445" t="s">
        <v>303</v>
      </c>
      <c r="R445" t="s">
        <v>304</v>
      </c>
      <c r="S445" t="s">
        <v>4804</v>
      </c>
      <c r="T445" t="s">
        <v>305</v>
      </c>
      <c r="U445" t="s">
        <v>4804</v>
      </c>
      <c r="V445" t="s">
        <v>306</v>
      </c>
      <c r="W445" t="s">
        <v>305</v>
      </c>
      <c r="X445" t="s">
        <v>307</v>
      </c>
      <c r="Y445" t="s">
        <v>308</v>
      </c>
      <c r="Z445" t="s">
        <v>309</v>
      </c>
      <c r="AA445" t="s">
        <v>42</v>
      </c>
    </row>
    <row r="446" spans="1:27" x14ac:dyDescent="0.25">
      <c r="A446" s="1">
        <v>10150</v>
      </c>
      <c r="B446" s="1">
        <v>26</v>
      </c>
      <c r="C446" s="8">
        <v>100</v>
      </c>
      <c r="D446" s="1">
        <v>10</v>
      </c>
      <c r="E446" s="7">
        <v>2804.36</v>
      </c>
      <c r="F446" s="7">
        <f>sales_data_sample3[[#This Row],[SALES]]*sales_data_sample3[[#This Row],[PROFIT MARGIN]]</f>
        <v>207.24220399999999</v>
      </c>
      <c r="G446" s="14" t="str">
        <f>IF(sales_data_sample3[[#This Row],[STATUS]] &lt;&gt;"Cancelled","7,39%","0")</f>
        <v>7,39%</v>
      </c>
      <c r="H446" s="4">
        <v>37883</v>
      </c>
      <c r="I446" t="s">
        <v>28</v>
      </c>
      <c r="J446">
        <f>ROUNDUP(MONTH(sales_data_sample3[[#This Row],[ORDER DATE]])/3,0)</f>
        <v>3</v>
      </c>
      <c r="K446" t="str">
        <f>TEXT(sales_data_sample3[[#This Row],[ORDER DATE]],"[$-409]mmmm")</f>
        <v>September</v>
      </c>
      <c r="L446">
        <f>YEAR(sales_data_sample3[[#This Row],[ORDER DATE]])</f>
        <v>2003</v>
      </c>
      <c r="M446" t="s">
        <v>1354</v>
      </c>
      <c r="N446">
        <v>104</v>
      </c>
      <c r="O446" t="s">
        <v>2122</v>
      </c>
      <c r="P446" t="s">
        <v>302</v>
      </c>
      <c r="Q446" t="s">
        <v>303</v>
      </c>
      <c r="R446" t="s">
        <v>304</v>
      </c>
      <c r="S446" t="s">
        <v>4804</v>
      </c>
      <c r="T446" t="s">
        <v>305</v>
      </c>
      <c r="U446" t="s">
        <v>4804</v>
      </c>
      <c r="V446" t="s">
        <v>306</v>
      </c>
      <c r="W446" t="s">
        <v>305</v>
      </c>
      <c r="X446" t="s">
        <v>307</v>
      </c>
      <c r="Y446" t="s">
        <v>308</v>
      </c>
      <c r="Z446" t="s">
        <v>309</v>
      </c>
      <c r="AA446" t="s">
        <v>42</v>
      </c>
    </row>
    <row r="447" spans="1:27" x14ac:dyDescent="0.25">
      <c r="A447" s="1">
        <v>10150</v>
      </c>
      <c r="B447" s="1">
        <v>49</v>
      </c>
      <c r="C447" s="8">
        <v>100</v>
      </c>
      <c r="D447" s="1">
        <v>2</v>
      </c>
      <c r="E447" s="7">
        <v>6467.02</v>
      </c>
      <c r="F447" s="7">
        <f>sales_data_sample3[[#This Row],[SALES]]*sales_data_sample3[[#This Row],[PROFIT MARGIN]]</f>
        <v>294.24941000000001</v>
      </c>
      <c r="G447" s="14" t="str">
        <f>IF(sales_data_sample3[[#This Row],[STATUS]] &lt;&gt;"Cancelled","4,55%","0")</f>
        <v>4,55%</v>
      </c>
      <c r="H447" s="4">
        <v>37883</v>
      </c>
      <c r="I447" t="s">
        <v>28</v>
      </c>
      <c r="J447">
        <f>ROUNDUP(MONTH(sales_data_sample3[[#This Row],[ORDER DATE]])/3,0)</f>
        <v>3</v>
      </c>
      <c r="K447" t="str">
        <f>TEXT(sales_data_sample3[[#This Row],[ORDER DATE]],"[$-409]mmmm")</f>
        <v>September</v>
      </c>
      <c r="L447">
        <f>YEAR(sales_data_sample3[[#This Row],[ORDER DATE]])</f>
        <v>2003</v>
      </c>
      <c r="M447" t="s">
        <v>957</v>
      </c>
      <c r="N447">
        <v>121</v>
      </c>
      <c r="O447" t="s">
        <v>2604</v>
      </c>
      <c r="P447" t="s">
        <v>302</v>
      </c>
      <c r="Q447" t="s">
        <v>303</v>
      </c>
      <c r="R447" t="s">
        <v>304</v>
      </c>
      <c r="S447" t="s">
        <v>4804</v>
      </c>
      <c r="T447" t="s">
        <v>305</v>
      </c>
      <c r="U447" t="s">
        <v>4804</v>
      </c>
      <c r="V447" t="s">
        <v>306</v>
      </c>
      <c r="W447" t="s">
        <v>305</v>
      </c>
      <c r="X447" t="s">
        <v>307</v>
      </c>
      <c r="Y447" t="s">
        <v>308</v>
      </c>
      <c r="Z447" t="s">
        <v>309</v>
      </c>
      <c r="AA447" t="s">
        <v>65</v>
      </c>
    </row>
    <row r="448" spans="1:27" x14ac:dyDescent="0.25">
      <c r="A448" s="1">
        <v>10150</v>
      </c>
      <c r="B448" s="1">
        <v>30</v>
      </c>
      <c r="C448" s="8">
        <v>42.76</v>
      </c>
      <c r="D448" s="1">
        <v>6</v>
      </c>
      <c r="E448" s="7">
        <v>1282.8</v>
      </c>
      <c r="F448" s="7">
        <f>sales_data_sample3[[#This Row],[SALES]]*sales_data_sample3[[#This Row],[PROFIT MARGIN]]</f>
        <v>94.798919999999981</v>
      </c>
      <c r="G448" s="14" t="str">
        <f>IF(sales_data_sample3[[#This Row],[STATUS]] &lt;&gt;"Cancelled","7,39%","0")</f>
        <v>7,39%</v>
      </c>
      <c r="H448" s="4">
        <v>37883</v>
      </c>
      <c r="I448" t="s">
        <v>28</v>
      </c>
      <c r="J448">
        <f>ROUNDUP(MONTH(sales_data_sample3[[#This Row],[ORDER DATE]])/3,0)</f>
        <v>3</v>
      </c>
      <c r="K448" t="str">
        <f>TEXT(sales_data_sample3[[#This Row],[ORDER DATE]],"[$-409]mmmm")</f>
        <v>September</v>
      </c>
      <c r="L448">
        <f>YEAR(sales_data_sample3[[#This Row],[ORDER DATE]])</f>
        <v>2003</v>
      </c>
      <c r="M448" t="s">
        <v>1354</v>
      </c>
      <c r="N448">
        <v>50</v>
      </c>
      <c r="O448" t="s">
        <v>2635</v>
      </c>
      <c r="P448" t="s">
        <v>302</v>
      </c>
      <c r="Q448" t="s">
        <v>303</v>
      </c>
      <c r="R448" t="s">
        <v>304</v>
      </c>
      <c r="S448" t="s">
        <v>4804</v>
      </c>
      <c r="T448" t="s">
        <v>305</v>
      </c>
      <c r="U448" t="s">
        <v>4804</v>
      </c>
      <c r="V448" t="s">
        <v>306</v>
      </c>
      <c r="W448" t="s">
        <v>305</v>
      </c>
      <c r="X448" t="s">
        <v>307</v>
      </c>
      <c r="Y448" t="s">
        <v>308</v>
      </c>
      <c r="Z448" t="s">
        <v>309</v>
      </c>
      <c r="AA448" t="s">
        <v>42</v>
      </c>
    </row>
    <row r="449" spans="1:27" x14ac:dyDescent="0.25">
      <c r="A449" s="1">
        <v>10150</v>
      </c>
      <c r="B449" s="1">
        <v>49</v>
      </c>
      <c r="C449" s="8">
        <v>58.18</v>
      </c>
      <c r="D449" s="1">
        <v>4</v>
      </c>
      <c r="E449" s="7">
        <v>2850.82</v>
      </c>
      <c r="F449" s="7">
        <f>sales_data_sample3[[#This Row],[SALES]]*sales_data_sample3[[#This Row],[PROFIT MARGIN]]</f>
        <v>129.71231</v>
      </c>
      <c r="G449" s="14" t="str">
        <f>IF(sales_data_sample3[[#This Row],[STATUS]] &lt;&gt;"Cancelled","4,55%","0")</f>
        <v>4,55%</v>
      </c>
      <c r="H449" s="4">
        <v>37883</v>
      </c>
      <c r="I449" t="s">
        <v>28</v>
      </c>
      <c r="J449">
        <f>ROUNDUP(MONTH(sales_data_sample3[[#This Row],[ORDER DATE]])/3,0)</f>
        <v>3</v>
      </c>
      <c r="K449" t="str">
        <f>TEXT(sales_data_sample3[[#This Row],[ORDER DATE]],"[$-409]mmmm")</f>
        <v>September</v>
      </c>
      <c r="L449">
        <f>YEAR(sales_data_sample3[[#This Row],[ORDER DATE]])</f>
        <v>2003</v>
      </c>
      <c r="M449" t="s">
        <v>957</v>
      </c>
      <c r="N449">
        <v>64</v>
      </c>
      <c r="O449" t="s">
        <v>4029</v>
      </c>
      <c r="P449" t="s">
        <v>302</v>
      </c>
      <c r="Q449" t="s">
        <v>303</v>
      </c>
      <c r="R449" t="s">
        <v>304</v>
      </c>
      <c r="S449" t="s">
        <v>4804</v>
      </c>
      <c r="T449" t="s">
        <v>305</v>
      </c>
      <c r="U449" t="s">
        <v>4804</v>
      </c>
      <c r="V449" t="s">
        <v>306</v>
      </c>
      <c r="W449" t="s">
        <v>305</v>
      </c>
      <c r="X449" t="s">
        <v>307</v>
      </c>
      <c r="Y449" t="s">
        <v>308</v>
      </c>
      <c r="Z449" t="s">
        <v>309</v>
      </c>
      <c r="AA449" t="s">
        <v>42</v>
      </c>
    </row>
    <row r="450" spans="1:27" x14ac:dyDescent="0.25">
      <c r="A450" s="1">
        <v>10150</v>
      </c>
      <c r="B450" s="1">
        <v>20</v>
      </c>
      <c r="C450" s="8">
        <v>100</v>
      </c>
      <c r="D450" s="1">
        <v>3</v>
      </c>
      <c r="E450" s="7">
        <v>2104</v>
      </c>
      <c r="F450" s="7">
        <f>sales_data_sample3[[#This Row],[SALES]]*sales_data_sample3[[#This Row],[PROFIT MARGIN]]</f>
        <v>523.68560000000002</v>
      </c>
      <c r="G450" s="14" t="str">
        <f>IF(sales_data_sample3[[#This Row],[STATUS]] &lt;&gt;"Cancelled","24,89%","0")</f>
        <v>24,89%</v>
      </c>
      <c r="H450" s="4">
        <v>37883</v>
      </c>
      <c r="I450" t="s">
        <v>28</v>
      </c>
      <c r="J450">
        <f>ROUNDUP(MONTH(sales_data_sample3[[#This Row],[ORDER DATE]])/3,0)</f>
        <v>3</v>
      </c>
      <c r="K450" t="str">
        <f>TEXT(sales_data_sample3[[#This Row],[ORDER DATE]],"[$-409]mmmm")</f>
        <v>September</v>
      </c>
      <c r="L450">
        <f>YEAR(sales_data_sample3[[#This Row],[ORDER DATE]])</f>
        <v>2003</v>
      </c>
      <c r="M450" t="s">
        <v>278</v>
      </c>
      <c r="N450">
        <v>101</v>
      </c>
      <c r="O450" t="s">
        <v>4506</v>
      </c>
      <c r="P450" t="s">
        <v>302</v>
      </c>
      <c r="Q450" t="s">
        <v>303</v>
      </c>
      <c r="R450" t="s">
        <v>304</v>
      </c>
      <c r="S450" t="s">
        <v>4804</v>
      </c>
      <c r="T450" t="s">
        <v>305</v>
      </c>
      <c r="U450" t="s">
        <v>4804</v>
      </c>
      <c r="V450" t="s">
        <v>306</v>
      </c>
      <c r="W450" t="s">
        <v>305</v>
      </c>
      <c r="X450" t="s">
        <v>307</v>
      </c>
      <c r="Y450" t="s">
        <v>308</v>
      </c>
      <c r="Z450" t="s">
        <v>309</v>
      </c>
      <c r="AA450" t="s">
        <v>42</v>
      </c>
    </row>
    <row r="451" spans="1:27" x14ac:dyDescent="0.25">
      <c r="A451" s="1">
        <v>10151</v>
      </c>
      <c r="B451" s="1">
        <v>24</v>
      </c>
      <c r="C451" s="8">
        <v>100</v>
      </c>
      <c r="D451" s="1">
        <v>3</v>
      </c>
      <c r="E451" s="7">
        <v>3327.6</v>
      </c>
      <c r="F451" s="7">
        <f>sales_data_sample3[[#This Row],[SALES]]*sales_data_sample3[[#This Row],[PROFIT MARGIN]]</f>
        <v>151.4058</v>
      </c>
      <c r="G451" s="14" t="str">
        <f>IF(sales_data_sample3[[#This Row],[STATUS]] &lt;&gt;"Cancelled","4,55%","0")</f>
        <v>4,55%</v>
      </c>
      <c r="H451" s="4">
        <v>37885</v>
      </c>
      <c r="I451" t="s">
        <v>28</v>
      </c>
      <c r="J451">
        <f>ROUNDUP(MONTH(sales_data_sample3[[#This Row],[ORDER DATE]])/3,0)</f>
        <v>3</v>
      </c>
      <c r="K451" t="str">
        <f>TEXT(sales_data_sample3[[#This Row],[ORDER DATE]],"[$-409]mmmm")</f>
        <v>September</v>
      </c>
      <c r="L451">
        <f>YEAR(sales_data_sample3[[#This Row],[ORDER DATE]])</f>
        <v>2003</v>
      </c>
      <c r="M451" t="s">
        <v>957</v>
      </c>
      <c r="N451">
        <v>118</v>
      </c>
      <c r="O451" t="s">
        <v>1172</v>
      </c>
      <c r="P451" t="s">
        <v>688</v>
      </c>
      <c r="Q451" t="s">
        <v>689</v>
      </c>
      <c r="R451" t="s">
        <v>690</v>
      </c>
      <c r="S451" t="s">
        <v>4804</v>
      </c>
      <c r="T451" t="s">
        <v>691</v>
      </c>
      <c r="U451" t="s">
        <v>4804</v>
      </c>
      <c r="V451" t="s">
        <v>692</v>
      </c>
      <c r="W451" t="s">
        <v>196</v>
      </c>
      <c r="X451" t="s">
        <v>52</v>
      </c>
      <c r="Y451" t="s">
        <v>693</v>
      </c>
      <c r="Z451" t="s">
        <v>694</v>
      </c>
      <c r="AA451" t="s">
        <v>65</v>
      </c>
    </row>
    <row r="452" spans="1:27" x14ac:dyDescent="0.25">
      <c r="A452" s="1">
        <v>10151</v>
      </c>
      <c r="B452" s="1">
        <v>43</v>
      </c>
      <c r="C452" s="8">
        <v>100</v>
      </c>
      <c r="D452" s="1">
        <v>2</v>
      </c>
      <c r="E452" s="7">
        <v>7110.91</v>
      </c>
      <c r="F452" s="7">
        <f>sales_data_sample3[[#This Row],[SALES]]*sales_data_sample3[[#This Row],[PROFIT MARGIN]]</f>
        <v>1769.905499</v>
      </c>
      <c r="G452" s="14" t="str">
        <f>IF(sales_data_sample3[[#This Row],[STATUS]] &lt;&gt;"Cancelled","24,89%","0")</f>
        <v>24,89%</v>
      </c>
      <c r="H452" s="4">
        <v>37885</v>
      </c>
      <c r="I452" t="s">
        <v>28</v>
      </c>
      <c r="J452">
        <f>ROUNDUP(MONTH(sales_data_sample3[[#This Row],[ORDER DATE]])/3,0)</f>
        <v>3</v>
      </c>
      <c r="K452" t="str">
        <f>TEXT(sales_data_sample3[[#This Row],[ORDER DATE]],"[$-409]mmmm")</f>
        <v>September</v>
      </c>
      <c r="L452">
        <f>YEAR(sales_data_sample3[[#This Row],[ORDER DATE]])</f>
        <v>2003</v>
      </c>
      <c r="M452" t="s">
        <v>278</v>
      </c>
      <c r="N452">
        <v>163</v>
      </c>
      <c r="O452" t="s">
        <v>1667</v>
      </c>
      <c r="P452" t="s">
        <v>688</v>
      </c>
      <c r="Q452" t="s">
        <v>689</v>
      </c>
      <c r="R452" t="s">
        <v>690</v>
      </c>
      <c r="S452" t="s">
        <v>4804</v>
      </c>
      <c r="T452" t="s">
        <v>691</v>
      </c>
      <c r="U452" t="s">
        <v>4804</v>
      </c>
      <c r="V452" t="s">
        <v>692</v>
      </c>
      <c r="W452" t="s">
        <v>196</v>
      </c>
      <c r="X452" t="s">
        <v>52</v>
      </c>
      <c r="Y452" t="s">
        <v>693</v>
      </c>
      <c r="Z452" t="s">
        <v>694</v>
      </c>
      <c r="AA452" t="s">
        <v>229</v>
      </c>
    </row>
    <row r="453" spans="1:27" x14ac:dyDescent="0.25">
      <c r="A453" s="1">
        <v>10151</v>
      </c>
      <c r="B453" s="1">
        <v>49</v>
      </c>
      <c r="C453" s="8">
        <v>100</v>
      </c>
      <c r="D453" s="1">
        <v>6</v>
      </c>
      <c r="E453" s="7">
        <v>5412.54</v>
      </c>
      <c r="F453" s="7">
        <f>sales_data_sample3[[#This Row],[SALES]]*sales_data_sample3[[#This Row],[PROFIT MARGIN]]</f>
        <v>246.27056999999999</v>
      </c>
      <c r="G453" s="14" t="str">
        <f>IF(sales_data_sample3[[#This Row],[STATUS]] &lt;&gt;"Cancelled","4,55%","0")</f>
        <v>4,55%</v>
      </c>
      <c r="H453" s="4">
        <v>37885</v>
      </c>
      <c r="I453" t="s">
        <v>28</v>
      </c>
      <c r="J453">
        <f>ROUNDUP(MONTH(sales_data_sample3[[#This Row],[ORDER DATE]])/3,0)</f>
        <v>3</v>
      </c>
      <c r="K453" t="str">
        <f>TEXT(sales_data_sample3[[#This Row],[ORDER DATE]],"[$-409]mmmm")</f>
        <v>September</v>
      </c>
      <c r="L453">
        <f>YEAR(sales_data_sample3[[#This Row],[ORDER DATE]])</f>
        <v>2003</v>
      </c>
      <c r="M453" t="s">
        <v>957</v>
      </c>
      <c r="N453">
        <v>122</v>
      </c>
      <c r="O453" t="s">
        <v>1737</v>
      </c>
      <c r="P453" t="s">
        <v>688</v>
      </c>
      <c r="Q453" t="s">
        <v>689</v>
      </c>
      <c r="R453" t="s">
        <v>690</v>
      </c>
      <c r="S453" t="s">
        <v>4804</v>
      </c>
      <c r="T453" t="s">
        <v>691</v>
      </c>
      <c r="U453" t="s">
        <v>4804</v>
      </c>
      <c r="V453" t="s">
        <v>692</v>
      </c>
      <c r="W453" t="s">
        <v>196</v>
      </c>
      <c r="X453" t="s">
        <v>52</v>
      </c>
      <c r="Y453" t="s">
        <v>693</v>
      </c>
      <c r="Z453" t="s">
        <v>694</v>
      </c>
      <c r="AA453" t="s">
        <v>65</v>
      </c>
    </row>
    <row r="454" spans="1:27" x14ac:dyDescent="0.25">
      <c r="A454" s="1">
        <v>10151</v>
      </c>
      <c r="B454" s="1">
        <v>39</v>
      </c>
      <c r="C454" s="8">
        <v>69.28</v>
      </c>
      <c r="D454" s="1">
        <v>9</v>
      </c>
      <c r="E454" s="7">
        <v>2701.92</v>
      </c>
      <c r="F454" s="7">
        <f>sales_data_sample3[[#This Row],[SALES]]*sales_data_sample3[[#This Row],[PROFIT MARGIN]]</f>
        <v>122.93736</v>
      </c>
      <c r="G454" s="14" t="str">
        <f>IF(sales_data_sample3[[#This Row],[STATUS]] &lt;&gt;"Cancelled","4,55%","0")</f>
        <v>4,55%</v>
      </c>
      <c r="H454" s="4">
        <v>37885</v>
      </c>
      <c r="I454" t="s">
        <v>28</v>
      </c>
      <c r="J454">
        <f>ROUNDUP(MONTH(sales_data_sample3[[#This Row],[ORDER DATE]])/3,0)</f>
        <v>3</v>
      </c>
      <c r="K454" t="str">
        <f>TEXT(sales_data_sample3[[#This Row],[ORDER DATE]],"[$-409]mmmm")</f>
        <v>September</v>
      </c>
      <c r="L454">
        <f>YEAR(sales_data_sample3[[#This Row],[ORDER DATE]])</f>
        <v>2003</v>
      </c>
      <c r="M454" t="s">
        <v>957</v>
      </c>
      <c r="N454">
        <v>60</v>
      </c>
      <c r="O454" t="s">
        <v>1799</v>
      </c>
      <c r="P454" t="s">
        <v>688</v>
      </c>
      <c r="Q454" t="s">
        <v>689</v>
      </c>
      <c r="R454" t="s">
        <v>690</v>
      </c>
      <c r="S454" t="s">
        <v>4804</v>
      </c>
      <c r="T454" t="s">
        <v>691</v>
      </c>
      <c r="U454" t="s">
        <v>4804</v>
      </c>
      <c r="V454" t="s">
        <v>692</v>
      </c>
      <c r="W454" t="s">
        <v>196</v>
      </c>
      <c r="X454" t="s">
        <v>52</v>
      </c>
      <c r="Y454" t="s">
        <v>693</v>
      </c>
      <c r="Z454" t="s">
        <v>694</v>
      </c>
      <c r="AA454" t="s">
        <v>42</v>
      </c>
    </row>
    <row r="455" spans="1:27" x14ac:dyDescent="0.25">
      <c r="A455" s="1">
        <v>10151</v>
      </c>
      <c r="B455" s="1">
        <v>21</v>
      </c>
      <c r="C455" s="8">
        <v>100</v>
      </c>
      <c r="D455" s="1">
        <v>7</v>
      </c>
      <c r="E455" s="7">
        <v>3734.01</v>
      </c>
      <c r="F455" s="7">
        <f>sales_data_sample3[[#This Row],[SALES]]*sales_data_sample3[[#This Row],[PROFIT MARGIN]]</f>
        <v>929.3950890000001</v>
      </c>
      <c r="G455" s="14" t="str">
        <f>IF(sales_data_sample3[[#This Row],[STATUS]] &lt;&gt;"Cancelled","24,89%","0")</f>
        <v>24,89%</v>
      </c>
      <c r="H455" s="4">
        <v>37885</v>
      </c>
      <c r="I455" t="s">
        <v>28</v>
      </c>
      <c r="J455">
        <f>ROUNDUP(MONTH(sales_data_sample3[[#This Row],[ORDER DATE]])/3,0)</f>
        <v>3</v>
      </c>
      <c r="K455" t="str">
        <f>TEXT(sales_data_sample3[[#This Row],[ORDER DATE]],"[$-409]mmmm")</f>
        <v>September</v>
      </c>
      <c r="L455">
        <f>YEAR(sales_data_sample3[[#This Row],[ORDER DATE]])</f>
        <v>2003</v>
      </c>
      <c r="M455" t="s">
        <v>278</v>
      </c>
      <c r="N455">
        <v>169</v>
      </c>
      <c r="O455" t="s">
        <v>2190</v>
      </c>
      <c r="P455" t="s">
        <v>688</v>
      </c>
      <c r="Q455" t="s">
        <v>689</v>
      </c>
      <c r="R455" t="s">
        <v>690</v>
      </c>
      <c r="S455" t="s">
        <v>4804</v>
      </c>
      <c r="T455" t="s">
        <v>691</v>
      </c>
      <c r="U455" t="s">
        <v>4804</v>
      </c>
      <c r="V455" t="s">
        <v>692</v>
      </c>
      <c r="W455" t="s">
        <v>196</v>
      </c>
      <c r="X455" t="s">
        <v>52</v>
      </c>
      <c r="Y455" t="s">
        <v>693</v>
      </c>
      <c r="Z455" t="s">
        <v>694</v>
      </c>
      <c r="AA455" t="s">
        <v>65</v>
      </c>
    </row>
    <row r="456" spans="1:27" x14ac:dyDescent="0.25">
      <c r="A456" s="1">
        <v>10151</v>
      </c>
      <c r="B456" s="1">
        <v>42</v>
      </c>
      <c r="C456" s="8">
        <v>100</v>
      </c>
      <c r="D456" s="1">
        <v>8</v>
      </c>
      <c r="E456" s="7">
        <v>5098.8</v>
      </c>
      <c r="F456" s="7">
        <f>sales_data_sample3[[#This Row],[SALES]]*sales_data_sample3[[#This Row],[PROFIT MARGIN]]</f>
        <v>231.99539999999999</v>
      </c>
      <c r="G456" s="14" t="str">
        <f>IF(sales_data_sample3[[#This Row],[STATUS]] &lt;&gt;"Cancelled","4,55%","0")</f>
        <v>4,55%</v>
      </c>
      <c r="H456" s="4">
        <v>37885</v>
      </c>
      <c r="I456" t="s">
        <v>28</v>
      </c>
      <c r="J456">
        <f>ROUNDUP(MONTH(sales_data_sample3[[#This Row],[ORDER DATE]])/3,0)</f>
        <v>3</v>
      </c>
      <c r="K456" t="str">
        <f>TEXT(sales_data_sample3[[#This Row],[ORDER DATE]],"[$-409]mmmm")</f>
        <v>September</v>
      </c>
      <c r="L456">
        <f>YEAR(sales_data_sample3[[#This Row],[ORDER DATE]])</f>
        <v>2003</v>
      </c>
      <c r="M456" t="s">
        <v>957</v>
      </c>
      <c r="N456">
        <v>127</v>
      </c>
      <c r="O456" t="s">
        <v>3076</v>
      </c>
      <c r="P456" t="s">
        <v>688</v>
      </c>
      <c r="Q456" t="s">
        <v>689</v>
      </c>
      <c r="R456" t="s">
        <v>690</v>
      </c>
      <c r="S456" t="s">
        <v>4804</v>
      </c>
      <c r="T456" t="s">
        <v>691</v>
      </c>
      <c r="U456" t="s">
        <v>4804</v>
      </c>
      <c r="V456" t="s">
        <v>692</v>
      </c>
      <c r="W456" t="s">
        <v>196</v>
      </c>
      <c r="X456" t="s">
        <v>52</v>
      </c>
      <c r="Y456" t="s">
        <v>693</v>
      </c>
      <c r="Z456" t="s">
        <v>694</v>
      </c>
      <c r="AA456" t="s">
        <v>65</v>
      </c>
    </row>
    <row r="457" spans="1:27" x14ac:dyDescent="0.25">
      <c r="A457" s="1">
        <v>10151</v>
      </c>
      <c r="B457" s="1">
        <v>30</v>
      </c>
      <c r="C457" s="8">
        <v>40.31</v>
      </c>
      <c r="D457" s="1">
        <v>4</v>
      </c>
      <c r="E457" s="7">
        <v>1209.3</v>
      </c>
      <c r="F457" s="7">
        <f>sales_data_sample3[[#This Row],[SALES]]*sales_data_sample3[[#This Row],[PROFIT MARGIN]]</f>
        <v>300.99477000000002</v>
      </c>
      <c r="G457" s="14" t="str">
        <f>IF(sales_data_sample3[[#This Row],[STATUS]] &lt;&gt;"Cancelled","24,89%","0")</f>
        <v>24,89%</v>
      </c>
      <c r="H457" s="4">
        <v>37885</v>
      </c>
      <c r="I457" t="s">
        <v>28</v>
      </c>
      <c r="J457">
        <f>ROUNDUP(MONTH(sales_data_sample3[[#This Row],[ORDER DATE]])/3,0)</f>
        <v>3</v>
      </c>
      <c r="K457" t="str">
        <f>TEXT(sales_data_sample3[[#This Row],[ORDER DATE]],"[$-409]mmmm")</f>
        <v>September</v>
      </c>
      <c r="L457">
        <f>YEAR(sales_data_sample3[[#This Row],[ORDER DATE]])</f>
        <v>2003</v>
      </c>
      <c r="M457" t="s">
        <v>278</v>
      </c>
      <c r="N457">
        <v>35</v>
      </c>
      <c r="O457" t="s">
        <v>3186</v>
      </c>
      <c r="P457" t="s">
        <v>688</v>
      </c>
      <c r="Q457" t="s">
        <v>689</v>
      </c>
      <c r="R457" t="s">
        <v>690</v>
      </c>
      <c r="S457" t="s">
        <v>4804</v>
      </c>
      <c r="T457" t="s">
        <v>691</v>
      </c>
      <c r="U457" t="s">
        <v>4804</v>
      </c>
      <c r="V457" t="s">
        <v>692</v>
      </c>
      <c r="W457" t="s">
        <v>196</v>
      </c>
      <c r="X457" t="s">
        <v>52</v>
      </c>
      <c r="Y457" t="s">
        <v>693</v>
      </c>
      <c r="Z457" t="s">
        <v>694</v>
      </c>
      <c r="AA457" t="s">
        <v>42</v>
      </c>
    </row>
    <row r="458" spans="1:27" x14ac:dyDescent="0.25">
      <c r="A458" s="1">
        <v>10151</v>
      </c>
      <c r="B458" s="1">
        <v>27</v>
      </c>
      <c r="C458" s="8">
        <v>100</v>
      </c>
      <c r="D458" s="1">
        <v>10</v>
      </c>
      <c r="E458" s="7">
        <v>3068.55</v>
      </c>
      <c r="F458" s="7">
        <f>sales_data_sample3[[#This Row],[SALES]]*sales_data_sample3[[#This Row],[PROFIT MARGIN]]</f>
        <v>139.61902499999999</v>
      </c>
      <c r="G458" s="14" t="str">
        <f>IF(sales_data_sample3[[#This Row],[STATUS]] &lt;&gt;"Cancelled","4,55%","0")</f>
        <v>4,55%</v>
      </c>
      <c r="H458" s="4">
        <v>37885</v>
      </c>
      <c r="I458" t="s">
        <v>28</v>
      </c>
      <c r="J458">
        <f>ROUNDUP(MONTH(sales_data_sample3[[#This Row],[ORDER DATE]])/3,0)</f>
        <v>3</v>
      </c>
      <c r="K458" t="str">
        <f>TEXT(sales_data_sample3[[#This Row],[ORDER DATE]],"[$-409]mmmm")</f>
        <v>September</v>
      </c>
      <c r="L458">
        <f>YEAR(sales_data_sample3[[#This Row],[ORDER DATE]])</f>
        <v>2003</v>
      </c>
      <c r="M458" t="s">
        <v>957</v>
      </c>
      <c r="N458">
        <v>96</v>
      </c>
      <c r="O458" t="s">
        <v>3839</v>
      </c>
      <c r="P458" t="s">
        <v>688</v>
      </c>
      <c r="Q458" t="s">
        <v>689</v>
      </c>
      <c r="R458" t="s">
        <v>690</v>
      </c>
      <c r="S458" t="s">
        <v>4804</v>
      </c>
      <c r="T458" t="s">
        <v>691</v>
      </c>
      <c r="U458" t="s">
        <v>4804</v>
      </c>
      <c r="V458" t="s">
        <v>692</v>
      </c>
      <c r="W458" t="s">
        <v>196</v>
      </c>
      <c r="X458" t="s">
        <v>52</v>
      </c>
      <c r="Y458" t="s">
        <v>693</v>
      </c>
      <c r="Z458" t="s">
        <v>694</v>
      </c>
      <c r="AA458" t="s">
        <v>65</v>
      </c>
    </row>
    <row r="459" spans="1:27" x14ac:dyDescent="0.25">
      <c r="A459" s="1">
        <v>10151</v>
      </c>
      <c r="B459" s="1">
        <v>41</v>
      </c>
      <c r="C459" s="8">
        <v>63.85</v>
      </c>
      <c r="D459" s="1">
        <v>5</v>
      </c>
      <c r="E459" s="7">
        <v>2617.85</v>
      </c>
      <c r="F459" s="7">
        <f>sales_data_sample3[[#This Row],[SALES]]*sales_data_sample3[[#This Row],[PROFIT MARGIN]]</f>
        <v>119.11217499999999</v>
      </c>
      <c r="G459" s="14" t="str">
        <f>IF(sales_data_sample3[[#This Row],[STATUS]] &lt;&gt;"Cancelled","4,55%","0")</f>
        <v>4,55%</v>
      </c>
      <c r="H459" s="4">
        <v>37885</v>
      </c>
      <c r="I459" t="s">
        <v>28</v>
      </c>
      <c r="J459">
        <f>ROUNDUP(MONTH(sales_data_sample3[[#This Row],[ORDER DATE]])/3,0)</f>
        <v>3</v>
      </c>
      <c r="K459" t="str">
        <f>TEXT(sales_data_sample3[[#This Row],[ORDER DATE]],"[$-409]mmmm")</f>
        <v>September</v>
      </c>
      <c r="L459">
        <f>YEAR(sales_data_sample3[[#This Row],[ORDER DATE]])</f>
        <v>2003</v>
      </c>
      <c r="M459" t="s">
        <v>957</v>
      </c>
      <c r="N459">
        <v>54</v>
      </c>
      <c r="O459" t="s">
        <v>3944</v>
      </c>
      <c r="P459" t="s">
        <v>688</v>
      </c>
      <c r="Q459" t="s">
        <v>689</v>
      </c>
      <c r="R459" t="s">
        <v>690</v>
      </c>
      <c r="S459" t="s">
        <v>4804</v>
      </c>
      <c r="T459" t="s">
        <v>691</v>
      </c>
      <c r="U459" t="s">
        <v>4804</v>
      </c>
      <c r="V459" t="s">
        <v>692</v>
      </c>
      <c r="W459" t="s">
        <v>196</v>
      </c>
      <c r="X459" t="s">
        <v>52</v>
      </c>
      <c r="Y459" t="s">
        <v>693</v>
      </c>
      <c r="Z459" t="s">
        <v>694</v>
      </c>
      <c r="AA459" t="s">
        <v>42</v>
      </c>
    </row>
    <row r="460" spans="1:27" x14ac:dyDescent="0.25">
      <c r="A460" s="1">
        <v>10151</v>
      </c>
      <c r="B460" s="1">
        <v>26</v>
      </c>
      <c r="C460" s="8">
        <v>100</v>
      </c>
      <c r="D460" s="1">
        <v>1</v>
      </c>
      <c r="E460" s="7">
        <v>3220.1</v>
      </c>
      <c r="F460" s="7">
        <f>sales_data_sample3[[#This Row],[SALES]]*sales_data_sample3[[#This Row],[PROFIT MARGIN]]</f>
        <v>146.51454999999999</v>
      </c>
      <c r="G460" s="14" t="str">
        <f>IF(sales_data_sample3[[#This Row],[STATUS]] &lt;&gt;"Cancelled","4,55%","0")</f>
        <v>4,55%</v>
      </c>
      <c r="H460" s="4">
        <v>37885</v>
      </c>
      <c r="I460" t="s">
        <v>28</v>
      </c>
      <c r="J460">
        <f>ROUNDUP(MONTH(sales_data_sample3[[#This Row],[ORDER DATE]])/3,0)</f>
        <v>3</v>
      </c>
      <c r="K460" t="str">
        <f>TEXT(sales_data_sample3[[#This Row],[ORDER DATE]],"[$-409]mmmm")</f>
        <v>September</v>
      </c>
      <c r="L460">
        <f>YEAR(sales_data_sample3[[#This Row],[ORDER DATE]])</f>
        <v>2003</v>
      </c>
      <c r="M460" t="s">
        <v>957</v>
      </c>
      <c r="N460">
        <v>115</v>
      </c>
      <c r="O460" t="s">
        <v>4177</v>
      </c>
      <c r="P460" t="s">
        <v>688</v>
      </c>
      <c r="Q460" t="s">
        <v>689</v>
      </c>
      <c r="R460" t="s">
        <v>690</v>
      </c>
      <c r="S460" t="s">
        <v>4804</v>
      </c>
      <c r="T460" t="s">
        <v>691</v>
      </c>
      <c r="U460" t="s">
        <v>4804</v>
      </c>
      <c r="V460" t="s">
        <v>692</v>
      </c>
      <c r="W460" t="s">
        <v>196</v>
      </c>
      <c r="X460" t="s">
        <v>52</v>
      </c>
      <c r="Y460" t="s">
        <v>693</v>
      </c>
      <c r="Z460" t="s">
        <v>694</v>
      </c>
      <c r="AA460" t="s">
        <v>65</v>
      </c>
    </row>
    <row r="461" spans="1:27" x14ac:dyDescent="0.25">
      <c r="A461" s="1">
        <v>10152</v>
      </c>
      <c r="B461" s="1">
        <v>35</v>
      </c>
      <c r="C461" s="8">
        <v>100</v>
      </c>
      <c r="D461" s="1">
        <v>1</v>
      </c>
      <c r="E461" s="7">
        <v>4524.1000000000004</v>
      </c>
      <c r="F461" s="7">
        <f>sales_data_sample3[[#This Row],[SALES]]*sales_data_sample3[[#This Row],[PROFIT MARGIN]]</f>
        <v>1126.0484900000001</v>
      </c>
      <c r="G461" s="14" t="str">
        <f>IF(sales_data_sample3[[#This Row],[STATUS]] &lt;&gt;"Cancelled","24,89%","0")</f>
        <v>24,89%</v>
      </c>
      <c r="H461" s="4">
        <v>37889</v>
      </c>
      <c r="I461" t="s">
        <v>28</v>
      </c>
      <c r="J461">
        <f>ROUNDUP(MONTH(sales_data_sample3[[#This Row],[ORDER DATE]])/3,0)</f>
        <v>3</v>
      </c>
      <c r="K461" t="str">
        <f>TEXT(sales_data_sample3[[#This Row],[ORDER DATE]],"[$-409]mmmm")</f>
        <v>September</v>
      </c>
      <c r="L461">
        <f>YEAR(sales_data_sample3[[#This Row],[ORDER DATE]])</f>
        <v>2003</v>
      </c>
      <c r="M461" t="s">
        <v>278</v>
      </c>
      <c r="N461">
        <v>143</v>
      </c>
      <c r="O461" t="s">
        <v>2501</v>
      </c>
      <c r="P461" t="s">
        <v>319</v>
      </c>
      <c r="Q461" t="s">
        <v>320</v>
      </c>
      <c r="R461" t="s">
        <v>321</v>
      </c>
      <c r="S461" t="s">
        <v>4804</v>
      </c>
      <c r="T461" t="s">
        <v>322</v>
      </c>
      <c r="U461" t="s">
        <v>323</v>
      </c>
      <c r="V461" t="s">
        <v>324</v>
      </c>
      <c r="W461" t="s">
        <v>139</v>
      </c>
      <c r="X461" t="s">
        <v>140</v>
      </c>
      <c r="Y461" t="s">
        <v>325</v>
      </c>
      <c r="Z461" t="s">
        <v>326</v>
      </c>
      <c r="AA461" t="s">
        <v>65</v>
      </c>
    </row>
    <row r="462" spans="1:27" x14ac:dyDescent="0.25">
      <c r="A462" s="1">
        <v>10152</v>
      </c>
      <c r="B462" s="1">
        <v>25</v>
      </c>
      <c r="C462" s="8">
        <v>65.31</v>
      </c>
      <c r="D462" s="1">
        <v>4</v>
      </c>
      <c r="E462" s="7">
        <v>1632.75</v>
      </c>
      <c r="F462" s="7">
        <f>sales_data_sample3[[#This Row],[SALES]]*sales_data_sample3[[#This Row],[PROFIT MARGIN]]</f>
        <v>406.39147500000001</v>
      </c>
      <c r="G462" s="14" t="str">
        <f>IF(sales_data_sample3[[#This Row],[STATUS]] &lt;&gt;"Cancelled","24,89%","0")</f>
        <v>24,89%</v>
      </c>
      <c r="H462" s="4">
        <v>37889</v>
      </c>
      <c r="I462" t="s">
        <v>28</v>
      </c>
      <c r="J462">
        <f>ROUNDUP(MONTH(sales_data_sample3[[#This Row],[ORDER DATE]])/3,0)</f>
        <v>3</v>
      </c>
      <c r="K462" t="str">
        <f>TEXT(sales_data_sample3[[#This Row],[ORDER DATE]],"[$-409]mmmm")</f>
        <v>September</v>
      </c>
      <c r="L462">
        <f>YEAR(sales_data_sample3[[#This Row],[ORDER DATE]])</f>
        <v>2003</v>
      </c>
      <c r="M462" t="s">
        <v>278</v>
      </c>
      <c r="N462">
        <v>57</v>
      </c>
      <c r="O462" t="s">
        <v>2779</v>
      </c>
      <c r="P462" t="s">
        <v>319</v>
      </c>
      <c r="Q462" t="s">
        <v>320</v>
      </c>
      <c r="R462" t="s">
        <v>321</v>
      </c>
      <c r="S462" t="s">
        <v>4804</v>
      </c>
      <c r="T462" t="s">
        <v>322</v>
      </c>
      <c r="U462" t="s">
        <v>323</v>
      </c>
      <c r="V462" t="s">
        <v>324</v>
      </c>
      <c r="W462" t="s">
        <v>139</v>
      </c>
      <c r="X462" t="s">
        <v>140</v>
      </c>
      <c r="Y462" t="s">
        <v>325</v>
      </c>
      <c r="Z462" t="s">
        <v>326</v>
      </c>
      <c r="AA462" t="s">
        <v>42</v>
      </c>
    </row>
    <row r="463" spans="1:27" x14ac:dyDescent="0.25">
      <c r="A463" s="1">
        <v>10152</v>
      </c>
      <c r="B463" s="1">
        <v>23</v>
      </c>
      <c r="C463" s="8">
        <v>100</v>
      </c>
      <c r="D463" s="1">
        <v>3</v>
      </c>
      <c r="E463" s="7">
        <v>2802.09</v>
      </c>
      <c r="F463" s="7">
        <f>sales_data_sample3[[#This Row],[SALES]]*sales_data_sample3[[#This Row],[PROFIT MARGIN]]</f>
        <v>697.44020100000012</v>
      </c>
      <c r="G463" s="14" t="str">
        <f>IF(sales_data_sample3[[#This Row],[STATUS]] &lt;&gt;"Cancelled","24,89%","0")</f>
        <v>24,89%</v>
      </c>
      <c r="H463" s="4">
        <v>37889</v>
      </c>
      <c r="I463" t="s">
        <v>28</v>
      </c>
      <c r="J463">
        <f>ROUNDUP(MONTH(sales_data_sample3[[#This Row],[ORDER DATE]])/3,0)</f>
        <v>3</v>
      </c>
      <c r="K463" t="str">
        <f>TEXT(sales_data_sample3[[#This Row],[ORDER DATE]],"[$-409]mmmm")</f>
        <v>September</v>
      </c>
      <c r="L463">
        <f>YEAR(sales_data_sample3[[#This Row],[ORDER DATE]])</f>
        <v>2003</v>
      </c>
      <c r="M463" t="s">
        <v>278</v>
      </c>
      <c r="N463">
        <v>118</v>
      </c>
      <c r="O463" t="s">
        <v>3701</v>
      </c>
      <c r="P463" t="s">
        <v>319</v>
      </c>
      <c r="Q463" t="s">
        <v>320</v>
      </c>
      <c r="R463" t="s">
        <v>321</v>
      </c>
      <c r="S463" t="s">
        <v>4804</v>
      </c>
      <c r="T463" t="s">
        <v>322</v>
      </c>
      <c r="U463" t="s">
        <v>323</v>
      </c>
      <c r="V463" t="s">
        <v>324</v>
      </c>
      <c r="W463" t="s">
        <v>139</v>
      </c>
      <c r="X463" t="s">
        <v>140</v>
      </c>
      <c r="Y463" t="s">
        <v>325</v>
      </c>
      <c r="Z463" t="s">
        <v>326</v>
      </c>
      <c r="AA463" t="s">
        <v>42</v>
      </c>
    </row>
    <row r="464" spans="1:27" x14ac:dyDescent="0.25">
      <c r="A464" s="1">
        <v>10152</v>
      </c>
      <c r="B464" s="1">
        <v>33</v>
      </c>
      <c r="C464" s="8">
        <v>50.95</v>
      </c>
      <c r="D464" s="1">
        <v>2</v>
      </c>
      <c r="E464" s="7">
        <v>1681.35</v>
      </c>
      <c r="F464" s="7">
        <f>sales_data_sample3[[#This Row],[SALES]]*sales_data_sample3[[#This Row],[PROFIT MARGIN]]</f>
        <v>85.580714999999998</v>
      </c>
      <c r="G464" s="14" t="str">
        <f>IF(sales_data_sample3[[#This Row],[STATUS]] &lt;&gt;"Cancelled","5,09%","0")</f>
        <v>5,09%</v>
      </c>
      <c r="H464" s="4">
        <v>37889</v>
      </c>
      <c r="I464" t="s">
        <v>28</v>
      </c>
      <c r="J464">
        <f>ROUNDUP(MONTH(sales_data_sample3[[#This Row],[ORDER DATE]])/3,0)</f>
        <v>3</v>
      </c>
      <c r="K464" t="str">
        <f>TEXT(sales_data_sample3[[#This Row],[ORDER DATE]],"[$-409]mmmm")</f>
        <v>September</v>
      </c>
      <c r="L464">
        <f>YEAR(sales_data_sample3[[#This Row],[ORDER DATE]])</f>
        <v>2003</v>
      </c>
      <c r="M464" t="s">
        <v>2246</v>
      </c>
      <c r="N464">
        <v>62</v>
      </c>
      <c r="O464" t="s">
        <v>3989</v>
      </c>
      <c r="P464" t="s">
        <v>319</v>
      </c>
      <c r="Q464" t="s">
        <v>320</v>
      </c>
      <c r="R464" t="s">
        <v>321</v>
      </c>
      <c r="S464" t="s">
        <v>4804</v>
      </c>
      <c r="T464" t="s">
        <v>322</v>
      </c>
      <c r="U464" t="s">
        <v>323</v>
      </c>
      <c r="V464" t="s">
        <v>324</v>
      </c>
      <c r="W464" t="s">
        <v>139</v>
      </c>
      <c r="X464" t="s">
        <v>140</v>
      </c>
      <c r="Y464" t="s">
        <v>325</v>
      </c>
      <c r="Z464" t="s">
        <v>326</v>
      </c>
      <c r="AA464" t="s">
        <v>42</v>
      </c>
    </row>
    <row r="465" spans="1:27" x14ac:dyDescent="0.25">
      <c r="A465" s="1">
        <v>10153</v>
      </c>
      <c r="B465" s="1">
        <v>20</v>
      </c>
      <c r="C465" s="8">
        <v>100</v>
      </c>
      <c r="D465" s="1">
        <v>11</v>
      </c>
      <c r="E465" s="7">
        <v>4904</v>
      </c>
      <c r="F465" s="7">
        <f>sales_data_sample3[[#This Row],[SALES]]*sales_data_sample3[[#This Row],[PROFIT MARGIN]]</f>
        <v>1220.6056000000001</v>
      </c>
      <c r="G465" s="14" t="str">
        <f>IF(sales_data_sample3[[#This Row],[STATUS]] &lt;&gt;"Cancelled","24,89%","0")</f>
        <v>24,89%</v>
      </c>
      <c r="H465" s="4">
        <v>37892</v>
      </c>
      <c r="I465" t="s">
        <v>28</v>
      </c>
      <c r="J465">
        <f>ROUNDUP(MONTH(sales_data_sample3[[#This Row],[ORDER DATE]])/3,0)</f>
        <v>3</v>
      </c>
      <c r="K465" t="str">
        <f>TEXT(sales_data_sample3[[#This Row],[ORDER DATE]],"[$-409]mmmm")</f>
        <v>September</v>
      </c>
      <c r="L465">
        <f>YEAR(sales_data_sample3[[#This Row],[ORDER DATE]])</f>
        <v>2003</v>
      </c>
      <c r="M465" t="s">
        <v>278</v>
      </c>
      <c r="N465">
        <v>207</v>
      </c>
      <c r="O465" t="s">
        <v>880</v>
      </c>
      <c r="P465" t="s">
        <v>268</v>
      </c>
      <c r="Q465" t="s">
        <v>269</v>
      </c>
      <c r="R465" t="s">
        <v>270</v>
      </c>
      <c r="S465" t="s">
        <v>4804</v>
      </c>
      <c r="T465" t="s">
        <v>271</v>
      </c>
      <c r="U465" t="s">
        <v>4804</v>
      </c>
      <c r="V465" t="s">
        <v>272</v>
      </c>
      <c r="W465" t="s">
        <v>273</v>
      </c>
      <c r="X465" t="s">
        <v>52</v>
      </c>
      <c r="Y465" t="s">
        <v>274</v>
      </c>
      <c r="Z465" t="s">
        <v>275</v>
      </c>
      <c r="AA465" t="s">
        <v>65</v>
      </c>
    </row>
    <row r="466" spans="1:27" x14ac:dyDescent="0.25">
      <c r="A466" s="1">
        <v>10153</v>
      </c>
      <c r="B466" s="1">
        <v>42</v>
      </c>
      <c r="C466" s="8">
        <v>100</v>
      </c>
      <c r="D466" s="1">
        <v>12</v>
      </c>
      <c r="E466" s="7">
        <v>5393.64</v>
      </c>
      <c r="F466" s="7">
        <f>sales_data_sample3[[#This Row],[SALES]]*sales_data_sample3[[#This Row],[PROFIT MARGIN]]</f>
        <v>1342.4769960000001</v>
      </c>
      <c r="G466" s="14" t="str">
        <f>IF(sales_data_sample3[[#This Row],[STATUS]] &lt;&gt;"Cancelled","24,89%","0")</f>
        <v>24,89%</v>
      </c>
      <c r="H466" s="4">
        <v>37892</v>
      </c>
      <c r="I466" t="s">
        <v>28</v>
      </c>
      <c r="J466">
        <f>ROUNDUP(MONTH(sales_data_sample3[[#This Row],[ORDER DATE]])/3,0)</f>
        <v>3</v>
      </c>
      <c r="K466" t="str">
        <f>TEXT(sales_data_sample3[[#This Row],[ORDER DATE]],"[$-409]mmmm")</f>
        <v>September</v>
      </c>
      <c r="L466">
        <f>YEAR(sales_data_sample3[[#This Row],[ORDER DATE]])</f>
        <v>2003</v>
      </c>
      <c r="M466" t="s">
        <v>278</v>
      </c>
      <c r="N466">
        <v>151</v>
      </c>
      <c r="O466" t="s">
        <v>1027</v>
      </c>
      <c r="P466" t="s">
        <v>268</v>
      </c>
      <c r="Q466" t="s">
        <v>269</v>
      </c>
      <c r="R466" t="s">
        <v>270</v>
      </c>
      <c r="S466" t="s">
        <v>4804</v>
      </c>
      <c r="T466" t="s">
        <v>271</v>
      </c>
      <c r="U466" t="s">
        <v>4804</v>
      </c>
      <c r="V466" t="s">
        <v>272</v>
      </c>
      <c r="W466" t="s">
        <v>273</v>
      </c>
      <c r="X466" t="s">
        <v>52</v>
      </c>
      <c r="Y466" t="s">
        <v>274</v>
      </c>
      <c r="Z466" t="s">
        <v>275</v>
      </c>
      <c r="AA466" t="s">
        <v>65</v>
      </c>
    </row>
    <row r="467" spans="1:27" x14ac:dyDescent="0.25">
      <c r="A467" s="1">
        <v>10153</v>
      </c>
      <c r="B467" s="1">
        <v>49</v>
      </c>
      <c r="C467" s="8">
        <v>100</v>
      </c>
      <c r="D467" s="1">
        <v>10</v>
      </c>
      <c r="E467" s="7">
        <v>7036.89</v>
      </c>
      <c r="F467" s="7">
        <f>sales_data_sample3[[#This Row],[SALES]]*sales_data_sample3[[#This Row],[PROFIT MARGIN]]</f>
        <v>1751.4819210000001</v>
      </c>
      <c r="G467" s="14" t="str">
        <f>IF(sales_data_sample3[[#This Row],[STATUS]] &lt;&gt;"Cancelled","24,89%","0")</f>
        <v>24,89%</v>
      </c>
      <c r="H467" s="4">
        <v>37892</v>
      </c>
      <c r="I467" t="s">
        <v>28</v>
      </c>
      <c r="J467">
        <f>ROUNDUP(MONTH(sales_data_sample3[[#This Row],[ORDER DATE]])/3,0)</f>
        <v>3</v>
      </c>
      <c r="K467" t="str">
        <f>TEXT(sales_data_sample3[[#This Row],[ORDER DATE]],"[$-409]mmmm")</f>
        <v>September</v>
      </c>
      <c r="L467">
        <f>YEAR(sales_data_sample3[[#This Row],[ORDER DATE]])</f>
        <v>2003</v>
      </c>
      <c r="M467" t="s">
        <v>278</v>
      </c>
      <c r="N467">
        <v>173</v>
      </c>
      <c r="O467" t="s">
        <v>1095</v>
      </c>
      <c r="P467" t="s">
        <v>268</v>
      </c>
      <c r="Q467" t="s">
        <v>269</v>
      </c>
      <c r="R467" t="s">
        <v>270</v>
      </c>
      <c r="S467" t="s">
        <v>4804</v>
      </c>
      <c r="T467" t="s">
        <v>271</v>
      </c>
      <c r="U467" t="s">
        <v>4804</v>
      </c>
      <c r="V467" t="s">
        <v>272</v>
      </c>
      <c r="W467" t="s">
        <v>273</v>
      </c>
      <c r="X467" t="s">
        <v>52</v>
      </c>
      <c r="Y467" t="s">
        <v>274</v>
      </c>
      <c r="Z467" t="s">
        <v>275</v>
      </c>
      <c r="AA467" t="s">
        <v>229</v>
      </c>
    </row>
    <row r="468" spans="1:27" x14ac:dyDescent="0.25">
      <c r="A468" s="1">
        <v>10153</v>
      </c>
      <c r="B468" s="1">
        <v>31</v>
      </c>
      <c r="C468" s="8">
        <v>100</v>
      </c>
      <c r="D468" s="1">
        <v>7</v>
      </c>
      <c r="E468" s="7">
        <v>3641.57</v>
      </c>
      <c r="F468" s="7">
        <f>sales_data_sample3[[#This Row],[SALES]]*sales_data_sample3[[#This Row],[PROFIT MARGIN]]</f>
        <v>269.11202299999997</v>
      </c>
      <c r="G468" s="14" t="str">
        <f>IF(sales_data_sample3[[#This Row],[STATUS]] &lt;&gt;"Cancelled","7,39%","0")</f>
        <v>7,39%</v>
      </c>
      <c r="H468" s="4">
        <v>37892</v>
      </c>
      <c r="I468" t="s">
        <v>28</v>
      </c>
      <c r="J468">
        <f>ROUNDUP(MONTH(sales_data_sample3[[#This Row],[ORDER DATE]])/3,0)</f>
        <v>3</v>
      </c>
      <c r="K468" t="str">
        <f>TEXT(sales_data_sample3[[#This Row],[ORDER DATE]],"[$-409]mmmm")</f>
        <v>September</v>
      </c>
      <c r="L468">
        <f>YEAR(sales_data_sample3[[#This Row],[ORDER DATE]])</f>
        <v>2003</v>
      </c>
      <c r="M468" t="s">
        <v>1354</v>
      </c>
      <c r="N468">
        <v>136</v>
      </c>
      <c r="O468" t="s">
        <v>2159</v>
      </c>
      <c r="P468" t="s">
        <v>268</v>
      </c>
      <c r="Q468" t="s">
        <v>269</v>
      </c>
      <c r="R468" t="s">
        <v>270</v>
      </c>
      <c r="S468" t="s">
        <v>4804</v>
      </c>
      <c r="T468" t="s">
        <v>271</v>
      </c>
      <c r="U468" t="s">
        <v>4804</v>
      </c>
      <c r="V468" t="s">
        <v>272</v>
      </c>
      <c r="W468" t="s">
        <v>273</v>
      </c>
      <c r="X468" t="s">
        <v>52</v>
      </c>
      <c r="Y468" t="s">
        <v>274</v>
      </c>
      <c r="Z468" t="s">
        <v>275</v>
      </c>
      <c r="AA468" t="s">
        <v>65</v>
      </c>
    </row>
    <row r="469" spans="1:27" x14ac:dyDescent="0.25">
      <c r="A469" s="1">
        <v>10153</v>
      </c>
      <c r="B469" s="1">
        <v>29</v>
      </c>
      <c r="C469" s="8">
        <v>88.74</v>
      </c>
      <c r="D469" s="1">
        <v>9</v>
      </c>
      <c r="E469" s="7">
        <v>2573.46</v>
      </c>
      <c r="F469" s="7">
        <f>sales_data_sample3[[#This Row],[SALES]]*sales_data_sample3[[#This Row],[PROFIT MARGIN]]</f>
        <v>130.989114</v>
      </c>
      <c r="G469" s="14" t="str">
        <f>IF(sales_data_sample3[[#This Row],[STATUS]] &lt;&gt;"Cancelled","5,09%","0")</f>
        <v>5,09%</v>
      </c>
      <c r="H469" s="4">
        <v>37892</v>
      </c>
      <c r="I469" t="s">
        <v>28</v>
      </c>
      <c r="J469">
        <f>ROUNDUP(MONTH(sales_data_sample3[[#This Row],[ORDER DATE]])/3,0)</f>
        <v>3</v>
      </c>
      <c r="K469" t="str">
        <f>TEXT(sales_data_sample3[[#This Row],[ORDER DATE]],"[$-409]mmmm")</f>
        <v>September</v>
      </c>
      <c r="L469">
        <f>YEAR(sales_data_sample3[[#This Row],[ORDER DATE]])</f>
        <v>2003</v>
      </c>
      <c r="M469" t="s">
        <v>2246</v>
      </c>
      <c r="N469">
        <v>100</v>
      </c>
      <c r="O469" t="s">
        <v>2247</v>
      </c>
      <c r="P469" t="s">
        <v>268</v>
      </c>
      <c r="Q469" t="s">
        <v>269</v>
      </c>
      <c r="R469" t="s">
        <v>270</v>
      </c>
      <c r="S469" t="s">
        <v>4804</v>
      </c>
      <c r="T469" t="s">
        <v>271</v>
      </c>
      <c r="U469" t="s">
        <v>4804</v>
      </c>
      <c r="V469" t="s">
        <v>272</v>
      </c>
      <c r="W469" t="s">
        <v>273</v>
      </c>
      <c r="X469" t="s">
        <v>52</v>
      </c>
      <c r="Y469" t="s">
        <v>274</v>
      </c>
      <c r="Z469" t="s">
        <v>275</v>
      </c>
      <c r="AA469" t="s">
        <v>42</v>
      </c>
    </row>
    <row r="470" spans="1:27" x14ac:dyDescent="0.25">
      <c r="A470" s="1">
        <v>10153</v>
      </c>
      <c r="B470" s="1">
        <v>22</v>
      </c>
      <c r="C470" s="8">
        <v>83.38</v>
      </c>
      <c r="D470" s="1">
        <v>6</v>
      </c>
      <c r="E470" s="7">
        <v>1834.36</v>
      </c>
      <c r="F470" s="7">
        <f>sales_data_sample3[[#This Row],[SALES]]*sales_data_sample3[[#This Row],[PROFIT MARGIN]]</f>
        <v>135.55920399999999</v>
      </c>
      <c r="G470" s="14" t="str">
        <f>IF(sales_data_sample3[[#This Row],[STATUS]] &lt;&gt;"Cancelled","7,39%","0")</f>
        <v>7,39%</v>
      </c>
      <c r="H470" s="4">
        <v>37892</v>
      </c>
      <c r="I470" t="s">
        <v>28</v>
      </c>
      <c r="J470">
        <f>ROUNDUP(MONTH(sales_data_sample3[[#This Row],[ORDER DATE]])/3,0)</f>
        <v>3</v>
      </c>
      <c r="K470" t="str">
        <f>TEXT(sales_data_sample3[[#This Row],[ORDER DATE]],"[$-409]mmmm")</f>
        <v>September</v>
      </c>
      <c r="L470">
        <f>YEAR(sales_data_sample3[[#This Row],[ORDER DATE]])</f>
        <v>2003</v>
      </c>
      <c r="M470" t="s">
        <v>1354</v>
      </c>
      <c r="N470">
        <v>87</v>
      </c>
      <c r="O470" t="s">
        <v>2562</v>
      </c>
      <c r="P470" t="s">
        <v>268</v>
      </c>
      <c r="Q470" t="s">
        <v>269</v>
      </c>
      <c r="R470" t="s">
        <v>270</v>
      </c>
      <c r="S470" t="s">
        <v>4804</v>
      </c>
      <c r="T470" t="s">
        <v>271</v>
      </c>
      <c r="U470" t="s">
        <v>4804</v>
      </c>
      <c r="V470" t="s">
        <v>272</v>
      </c>
      <c r="W470" t="s">
        <v>273</v>
      </c>
      <c r="X470" t="s">
        <v>52</v>
      </c>
      <c r="Y470" t="s">
        <v>274</v>
      </c>
      <c r="Z470" t="s">
        <v>275</v>
      </c>
      <c r="AA470" t="s">
        <v>42</v>
      </c>
    </row>
    <row r="471" spans="1:27" x14ac:dyDescent="0.25">
      <c r="A471" s="1">
        <v>10153</v>
      </c>
      <c r="B471" s="1">
        <v>40</v>
      </c>
      <c r="C471" s="8">
        <v>100</v>
      </c>
      <c r="D471" s="1">
        <v>5</v>
      </c>
      <c r="E471" s="7">
        <v>5456.4</v>
      </c>
      <c r="F471" s="7">
        <f>sales_data_sample3[[#This Row],[SALES]]*sales_data_sample3[[#This Row],[PROFIT MARGIN]]</f>
        <v>498.71495999999996</v>
      </c>
      <c r="G471" s="14" t="str">
        <f>IF(sales_data_sample3[[#This Row],[STATUS]] &lt;&gt;"Cancelled","9,14%","0")</f>
        <v>9,14%</v>
      </c>
      <c r="H471" s="4">
        <v>37892</v>
      </c>
      <c r="I471" t="s">
        <v>28</v>
      </c>
      <c r="J471">
        <f>ROUNDUP(MONTH(sales_data_sample3[[#This Row],[ORDER DATE]])/3,0)</f>
        <v>3</v>
      </c>
      <c r="K471" t="str">
        <f>TEXT(sales_data_sample3[[#This Row],[ORDER DATE]],"[$-409]mmmm")</f>
        <v>September</v>
      </c>
      <c r="L471">
        <f>YEAR(sales_data_sample3[[#This Row],[ORDER DATE]])</f>
        <v>2003</v>
      </c>
      <c r="M471" t="s">
        <v>2075</v>
      </c>
      <c r="N471">
        <v>122</v>
      </c>
      <c r="O471" t="s">
        <v>3005</v>
      </c>
      <c r="P471" t="s">
        <v>268</v>
      </c>
      <c r="Q471" t="s">
        <v>269</v>
      </c>
      <c r="R471" t="s">
        <v>270</v>
      </c>
      <c r="S471" t="s">
        <v>4804</v>
      </c>
      <c r="T471" t="s">
        <v>271</v>
      </c>
      <c r="U471" t="s">
        <v>4804</v>
      </c>
      <c r="V471" t="s">
        <v>272</v>
      </c>
      <c r="W471" t="s">
        <v>273</v>
      </c>
      <c r="X471" t="s">
        <v>52</v>
      </c>
      <c r="Y471" t="s">
        <v>274</v>
      </c>
      <c r="Z471" t="s">
        <v>275</v>
      </c>
      <c r="AA471" t="s">
        <v>65</v>
      </c>
    </row>
    <row r="472" spans="1:27" x14ac:dyDescent="0.25">
      <c r="A472" s="1">
        <v>10153</v>
      </c>
      <c r="B472" s="1">
        <v>31</v>
      </c>
      <c r="C472" s="8">
        <v>57.41</v>
      </c>
      <c r="D472" s="1">
        <v>13</v>
      </c>
      <c r="E472" s="7">
        <v>1779.71</v>
      </c>
      <c r="F472" s="7">
        <f>sales_data_sample3[[#This Row],[SALES]]*sales_data_sample3[[#This Row],[PROFIT MARGIN]]</f>
        <v>90.587238999999997</v>
      </c>
      <c r="G472" s="14" t="str">
        <f>IF(sales_data_sample3[[#This Row],[STATUS]] &lt;&gt;"Cancelled","5,09%","0")</f>
        <v>5,09%</v>
      </c>
      <c r="H472" s="4">
        <v>37892</v>
      </c>
      <c r="I472" t="s">
        <v>28</v>
      </c>
      <c r="J472">
        <f>ROUNDUP(MONTH(sales_data_sample3[[#This Row],[ORDER DATE]])/3,0)</f>
        <v>3</v>
      </c>
      <c r="K472" t="str">
        <f>TEXT(sales_data_sample3[[#This Row],[ORDER DATE]],"[$-409]mmmm")</f>
        <v>September</v>
      </c>
      <c r="L472">
        <f>YEAR(sales_data_sample3[[#This Row],[ORDER DATE]])</f>
        <v>2003</v>
      </c>
      <c r="M472" t="s">
        <v>2246</v>
      </c>
      <c r="N472">
        <v>58</v>
      </c>
      <c r="O472" t="s">
        <v>4208</v>
      </c>
      <c r="P472" t="s">
        <v>268</v>
      </c>
      <c r="Q472" t="s">
        <v>269</v>
      </c>
      <c r="R472" t="s">
        <v>270</v>
      </c>
      <c r="S472" t="s">
        <v>4804</v>
      </c>
      <c r="T472" t="s">
        <v>271</v>
      </c>
      <c r="U472" t="s">
        <v>4804</v>
      </c>
      <c r="V472" t="s">
        <v>272</v>
      </c>
      <c r="W472" t="s">
        <v>273</v>
      </c>
      <c r="X472" t="s">
        <v>52</v>
      </c>
      <c r="Y472" t="s">
        <v>274</v>
      </c>
      <c r="Z472" t="s">
        <v>275</v>
      </c>
      <c r="AA472" t="s">
        <v>42</v>
      </c>
    </row>
    <row r="473" spans="1:27" x14ac:dyDescent="0.25">
      <c r="A473" s="1">
        <v>10153</v>
      </c>
      <c r="B473" s="1">
        <v>43</v>
      </c>
      <c r="C473" s="8">
        <v>64.67</v>
      </c>
      <c r="D473" s="1">
        <v>1</v>
      </c>
      <c r="E473" s="7">
        <v>2780.81</v>
      </c>
      <c r="F473" s="7">
        <f>sales_data_sample3[[#This Row],[SALES]]*sales_data_sample3[[#This Row],[PROFIT MARGIN]]</f>
        <v>254.16603399999997</v>
      </c>
      <c r="G473" s="14" t="str">
        <f>IF(sales_data_sample3[[#This Row],[STATUS]] &lt;&gt;"Cancelled","9,14%","0")</f>
        <v>9,14%</v>
      </c>
      <c r="H473" s="4">
        <v>37892</v>
      </c>
      <c r="I473" t="s">
        <v>28</v>
      </c>
      <c r="J473">
        <f>ROUNDUP(MONTH(sales_data_sample3[[#This Row],[ORDER DATE]])/3,0)</f>
        <v>3</v>
      </c>
      <c r="K473" t="str">
        <f>TEXT(sales_data_sample3[[#This Row],[ORDER DATE]],"[$-409]mmmm")</f>
        <v>September</v>
      </c>
      <c r="L473">
        <f>YEAR(sales_data_sample3[[#This Row],[ORDER DATE]])</f>
        <v>2003</v>
      </c>
      <c r="M473" t="s">
        <v>2075</v>
      </c>
      <c r="N473">
        <v>66</v>
      </c>
      <c r="O473" t="s">
        <v>4284</v>
      </c>
      <c r="P473" t="s">
        <v>268</v>
      </c>
      <c r="Q473" t="s">
        <v>269</v>
      </c>
      <c r="R473" t="s">
        <v>270</v>
      </c>
      <c r="S473" t="s">
        <v>4804</v>
      </c>
      <c r="T473" t="s">
        <v>271</v>
      </c>
      <c r="U473" t="s">
        <v>4804</v>
      </c>
      <c r="V473" t="s">
        <v>272</v>
      </c>
      <c r="W473" t="s">
        <v>273</v>
      </c>
      <c r="X473" t="s">
        <v>52</v>
      </c>
      <c r="Y473" t="s">
        <v>274</v>
      </c>
      <c r="Z473" t="s">
        <v>275</v>
      </c>
      <c r="AA473" t="s">
        <v>42</v>
      </c>
    </row>
    <row r="474" spans="1:27" x14ac:dyDescent="0.25">
      <c r="A474" s="1">
        <v>10153</v>
      </c>
      <c r="B474" s="1">
        <v>31</v>
      </c>
      <c r="C474" s="8">
        <v>87.48</v>
      </c>
      <c r="D474" s="1">
        <v>8</v>
      </c>
      <c r="E474" s="7">
        <v>2711.88</v>
      </c>
      <c r="F474" s="7">
        <f>sales_data_sample3[[#This Row],[SALES]]*sales_data_sample3[[#This Row],[PROFIT MARGIN]]</f>
        <v>247.86583199999998</v>
      </c>
      <c r="G474" s="14" t="str">
        <f>IF(sales_data_sample3[[#This Row],[STATUS]] &lt;&gt;"Cancelled","9,14%","0")</f>
        <v>9,14%</v>
      </c>
      <c r="H474" s="4">
        <v>37892</v>
      </c>
      <c r="I474" t="s">
        <v>28</v>
      </c>
      <c r="J474">
        <f>ROUNDUP(MONTH(sales_data_sample3[[#This Row],[ORDER DATE]])/3,0)</f>
        <v>3</v>
      </c>
      <c r="K474" t="str">
        <f>TEXT(sales_data_sample3[[#This Row],[ORDER DATE]],"[$-409]mmmm")</f>
        <v>September</v>
      </c>
      <c r="L474">
        <f>YEAR(sales_data_sample3[[#This Row],[ORDER DATE]])</f>
        <v>2003</v>
      </c>
      <c r="M474" t="s">
        <v>2075</v>
      </c>
      <c r="N474">
        <v>86</v>
      </c>
      <c r="O474" t="s">
        <v>4358</v>
      </c>
      <c r="P474" t="s">
        <v>268</v>
      </c>
      <c r="Q474" t="s">
        <v>269</v>
      </c>
      <c r="R474" t="s">
        <v>270</v>
      </c>
      <c r="S474" t="s">
        <v>4804</v>
      </c>
      <c r="T474" t="s">
        <v>271</v>
      </c>
      <c r="U474" t="s">
        <v>4804</v>
      </c>
      <c r="V474" t="s">
        <v>272</v>
      </c>
      <c r="W474" t="s">
        <v>273</v>
      </c>
      <c r="X474" t="s">
        <v>52</v>
      </c>
      <c r="Y474" t="s">
        <v>274</v>
      </c>
      <c r="Z474" t="s">
        <v>275</v>
      </c>
      <c r="AA474" t="s">
        <v>42</v>
      </c>
    </row>
    <row r="475" spans="1:27" x14ac:dyDescent="0.25">
      <c r="A475" s="1">
        <v>10153</v>
      </c>
      <c r="B475" s="1">
        <v>50</v>
      </c>
      <c r="C475" s="8">
        <v>88.15</v>
      </c>
      <c r="D475" s="1">
        <v>2</v>
      </c>
      <c r="E475" s="7">
        <v>4407.5</v>
      </c>
      <c r="F475" s="7">
        <f>sales_data_sample3[[#This Row],[SALES]]*sales_data_sample3[[#This Row],[PROFIT MARGIN]]</f>
        <v>402.84549999999996</v>
      </c>
      <c r="G475" s="14" t="str">
        <f>IF(sales_data_sample3[[#This Row],[STATUS]] &lt;&gt;"Cancelled","9,14%","0")</f>
        <v>9,14%</v>
      </c>
      <c r="H475" s="4">
        <v>37892</v>
      </c>
      <c r="I475" t="s">
        <v>28</v>
      </c>
      <c r="J475">
        <f>ROUNDUP(MONTH(sales_data_sample3[[#This Row],[ORDER DATE]])/3,0)</f>
        <v>3</v>
      </c>
      <c r="K475" t="str">
        <f>TEXT(sales_data_sample3[[#This Row],[ORDER DATE]],"[$-409]mmmm")</f>
        <v>September</v>
      </c>
      <c r="L475">
        <f>YEAR(sales_data_sample3[[#This Row],[ORDER DATE]])</f>
        <v>2003</v>
      </c>
      <c r="M475" t="s">
        <v>2075</v>
      </c>
      <c r="N475">
        <v>100</v>
      </c>
      <c r="O475" t="s">
        <v>4604</v>
      </c>
      <c r="P475" t="s">
        <v>268</v>
      </c>
      <c r="Q475" t="s">
        <v>269</v>
      </c>
      <c r="R475" t="s">
        <v>270</v>
      </c>
      <c r="S475" t="s">
        <v>4804</v>
      </c>
      <c r="T475" t="s">
        <v>271</v>
      </c>
      <c r="U475" t="s">
        <v>4804</v>
      </c>
      <c r="V475" t="s">
        <v>272</v>
      </c>
      <c r="W475" t="s">
        <v>273</v>
      </c>
      <c r="X475" t="s">
        <v>52</v>
      </c>
      <c r="Y475" t="s">
        <v>274</v>
      </c>
      <c r="Z475" t="s">
        <v>275</v>
      </c>
      <c r="AA475" t="s">
        <v>65</v>
      </c>
    </row>
    <row r="476" spans="1:27" x14ac:dyDescent="0.25">
      <c r="A476" s="1">
        <v>10153</v>
      </c>
      <c r="B476" s="1">
        <v>20</v>
      </c>
      <c r="C476" s="8">
        <v>100</v>
      </c>
      <c r="D476" s="1">
        <v>3</v>
      </c>
      <c r="E476" s="7">
        <v>2204.6</v>
      </c>
      <c r="F476" s="7">
        <f>sales_data_sample3[[#This Row],[SALES]]*sales_data_sample3[[#This Row],[PROFIT MARGIN]]</f>
        <v>201.50043999999997</v>
      </c>
      <c r="G476" s="14" t="str">
        <f>IF(sales_data_sample3[[#This Row],[STATUS]] &lt;&gt;"Cancelled","9,14%","0")</f>
        <v>9,14%</v>
      </c>
      <c r="H476" s="4">
        <v>37892</v>
      </c>
      <c r="I476" t="s">
        <v>28</v>
      </c>
      <c r="J476">
        <f>ROUNDUP(MONTH(sales_data_sample3[[#This Row],[ORDER DATE]])/3,0)</f>
        <v>3</v>
      </c>
      <c r="K476" t="str">
        <f>TEXT(sales_data_sample3[[#This Row],[ORDER DATE]],"[$-409]mmmm")</f>
        <v>September</v>
      </c>
      <c r="L476">
        <f>YEAR(sales_data_sample3[[#This Row],[ORDER DATE]])</f>
        <v>2003</v>
      </c>
      <c r="M476" t="s">
        <v>2075</v>
      </c>
      <c r="N476">
        <v>99</v>
      </c>
      <c r="O476" t="s">
        <v>4639</v>
      </c>
      <c r="P476" t="s">
        <v>268</v>
      </c>
      <c r="Q476" t="s">
        <v>269</v>
      </c>
      <c r="R476" t="s">
        <v>270</v>
      </c>
      <c r="S476" t="s">
        <v>4804</v>
      </c>
      <c r="T476" t="s">
        <v>271</v>
      </c>
      <c r="U476" t="s">
        <v>4804</v>
      </c>
      <c r="V476" t="s">
        <v>272</v>
      </c>
      <c r="W476" t="s">
        <v>273</v>
      </c>
      <c r="X476" t="s">
        <v>52</v>
      </c>
      <c r="Y476" t="s">
        <v>274</v>
      </c>
      <c r="Z476" t="s">
        <v>275</v>
      </c>
      <c r="AA476" t="s">
        <v>42</v>
      </c>
    </row>
    <row r="477" spans="1:27" x14ac:dyDescent="0.25">
      <c r="A477" s="1">
        <v>10153</v>
      </c>
      <c r="B477" s="1">
        <v>50</v>
      </c>
      <c r="C477" s="8">
        <v>60.06</v>
      </c>
      <c r="D477" s="1">
        <v>4</v>
      </c>
      <c r="E477" s="7">
        <v>3003</v>
      </c>
      <c r="F477" s="7">
        <f>sales_data_sample3[[#This Row],[SALES]]*sales_data_sample3[[#This Row],[PROFIT MARGIN]]</f>
        <v>274.4742</v>
      </c>
      <c r="G477" s="14" t="str">
        <f>IF(sales_data_sample3[[#This Row],[STATUS]] &lt;&gt;"Cancelled","9,14%","0")</f>
        <v>9,14%</v>
      </c>
      <c r="H477" s="4">
        <v>37892</v>
      </c>
      <c r="I477" t="s">
        <v>28</v>
      </c>
      <c r="J477">
        <f>ROUNDUP(MONTH(sales_data_sample3[[#This Row],[ORDER DATE]])/3,0)</f>
        <v>3</v>
      </c>
      <c r="K477" t="str">
        <f>TEXT(sales_data_sample3[[#This Row],[ORDER DATE]],"[$-409]mmmm")</f>
        <v>September</v>
      </c>
      <c r="L477">
        <f>YEAR(sales_data_sample3[[#This Row],[ORDER DATE]])</f>
        <v>2003</v>
      </c>
      <c r="M477" t="s">
        <v>2075</v>
      </c>
      <c r="N477">
        <v>54</v>
      </c>
      <c r="O477" t="s">
        <v>4760</v>
      </c>
      <c r="P477" t="s">
        <v>268</v>
      </c>
      <c r="Q477" t="s">
        <v>269</v>
      </c>
      <c r="R477" t="s">
        <v>270</v>
      </c>
      <c r="S477" t="s">
        <v>4804</v>
      </c>
      <c r="T477" t="s">
        <v>271</v>
      </c>
      <c r="U477" t="s">
        <v>4804</v>
      </c>
      <c r="V477" t="s">
        <v>272</v>
      </c>
      <c r="W477" t="s">
        <v>273</v>
      </c>
      <c r="X477" t="s">
        <v>52</v>
      </c>
      <c r="Y477" t="s">
        <v>274</v>
      </c>
      <c r="Z477" t="s">
        <v>275</v>
      </c>
      <c r="AA477" t="s">
        <v>65</v>
      </c>
    </row>
    <row r="478" spans="1:27" x14ac:dyDescent="0.25">
      <c r="A478" s="1">
        <v>10154</v>
      </c>
      <c r="B478" s="1">
        <v>31</v>
      </c>
      <c r="C478" s="8">
        <v>91.17</v>
      </c>
      <c r="D478" s="1">
        <v>2</v>
      </c>
      <c r="E478" s="7">
        <v>2826.27</v>
      </c>
      <c r="F478" s="7">
        <f>sales_data_sample3[[#This Row],[SALES]]*sales_data_sample3[[#This Row],[PROFIT MARGIN]]</f>
        <v>208.86135299999998</v>
      </c>
      <c r="G478" s="14" t="str">
        <f>IF(sales_data_sample3[[#This Row],[STATUS]] &lt;&gt;"Cancelled","7,39%","0")</f>
        <v>7,39%</v>
      </c>
      <c r="H478" s="4">
        <v>37896</v>
      </c>
      <c r="I478" t="s">
        <v>28</v>
      </c>
      <c r="J478">
        <f>ROUNDUP(MONTH(sales_data_sample3[[#This Row],[ORDER DATE]])/3,0)</f>
        <v>4</v>
      </c>
      <c r="K478" t="str">
        <f>TEXT(sales_data_sample3[[#This Row],[ORDER DATE]],"[$-409]mmmm")</f>
        <v>October</v>
      </c>
      <c r="L478">
        <f>YEAR(sales_data_sample3[[#This Row],[ORDER DATE]])</f>
        <v>2003</v>
      </c>
      <c r="M478" t="s">
        <v>1354</v>
      </c>
      <c r="N478">
        <v>88</v>
      </c>
      <c r="O478" t="s">
        <v>3347</v>
      </c>
      <c r="P478" t="s">
        <v>1086</v>
      </c>
      <c r="Q478" t="s">
        <v>1087</v>
      </c>
      <c r="R478" t="s">
        <v>1088</v>
      </c>
      <c r="S478" t="s">
        <v>4804</v>
      </c>
      <c r="T478" t="s">
        <v>1089</v>
      </c>
      <c r="U478" t="s">
        <v>73</v>
      </c>
      <c r="V478" t="s">
        <v>1090</v>
      </c>
      <c r="W478" t="s">
        <v>38</v>
      </c>
      <c r="X478" t="s">
        <v>39</v>
      </c>
      <c r="Y478" t="s">
        <v>75</v>
      </c>
      <c r="Z478" t="s">
        <v>377</v>
      </c>
      <c r="AA478" t="s">
        <v>42</v>
      </c>
    </row>
    <row r="479" spans="1:27" x14ac:dyDescent="0.25">
      <c r="A479" s="1">
        <v>10154</v>
      </c>
      <c r="B479" s="1">
        <v>36</v>
      </c>
      <c r="C479" s="8">
        <v>64.33</v>
      </c>
      <c r="D479" s="1">
        <v>1</v>
      </c>
      <c r="E479" s="7">
        <v>2315.88</v>
      </c>
      <c r="F479" s="7">
        <f>sales_data_sample3[[#This Row],[SALES]]*sales_data_sample3[[#This Row],[PROFIT MARGIN]]</f>
        <v>211.67143200000001</v>
      </c>
      <c r="G479" s="14" t="str">
        <f>IF(sales_data_sample3[[#This Row],[STATUS]] &lt;&gt;"Cancelled","9,14%","0")</f>
        <v>9,14%</v>
      </c>
      <c r="H479" s="4">
        <v>37896</v>
      </c>
      <c r="I479" t="s">
        <v>28</v>
      </c>
      <c r="J479">
        <f>ROUNDUP(MONTH(sales_data_sample3[[#This Row],[ORDER DATE]])/3,0)</f>
        <v>4</v>
      </c>
      <c r="K479" t="str">
        <f>TEXT(sales_data_sample3[[#This Row],[ORDER DATE]],"[$-409]mmmm")</f>
        <v>October</v>
      </c>
      <c r="L479">
        <f>YEAR(sales_data_sample3[[#This Row],[ORDER DATE]])</f>
        <v>2003</v>
      </c>
      <c r="M479" t="s">
        <v>2075</v>
      </c>
      <c r="N479">
        <v>72</v>
      </c>
      <c r="O479" t="s">
        <v>4468</v>
      </c>
      <c r="P479" t="s">
        <v>1086</v>
      </c>
      <c r="Q479" t="s">
        <v>1087</v>
      </c>
      <c r="R479" t="s">
        <v>1088</v>
      </c>
      <c r="S479" t="s">
        <v>4804</v>
      </c>
      <c r="T479" t="s">
        <v>1089</v>
      </c>
      <c r="U479" t="s">
        <v>73</v>
      </c>
      <c r="V479" t="s">
        <v>1090</v>
      </c>
      <c r="W479" t="s">
        <v>38</v>
      </c>
      <c r="X479" t="s">
        <v>39</v>
      </c>
      <c r="Y479" t="s">
        <v>75</v>
      </c>
      <c r="Z479" t="s">
        <v>377</v>
      </c>
      <c r="AA479" t="s">
        <v>42</v>
      </c>
    </row>
    <row r="480" spans="1:27" x14ac:dyDescent="0.25">
      <c r="A480" s="1">
        <v>10155</v>
      </c>
      <c r="B480" s="1">
        <v>32</v>
      </c>
      <c r="C480" s="8">
        <v>100</v>
      </c>
      <c r="D480" s="1">
        <v>13</v>
      </c>
      <c r="E480" s="7">
        <v>4526.08</v>
      </c>
      <c r="F480" s="7">
        <f>sales_data_sample3[[#This Row],[SALES]]*sales_data_sample3[[#This Row],[PROFIT MARGIN]]</f>
        <v>1126.5413120000001</v>
      </c>
      <c r="G480" s="14" t="str">
        <f>IF(sales_data_sample3[[#This Row],[STATUS]] &lt;&gt;"Cancelled","24,89%","0")</f>
        <v>24,89%</v>
      </c>
      <c r="H480" s="4">
        <v>37900</v>
      </c>
      <c r="I480" t="s">
        <v>28</v>
      </c>
      <c r="J480">
        <f>ROUNDUP(MONTH(sales_data_sample3[[#This Row],[ORDER DATE]])/3,0)</f>
        <v>4</v>
      </c>
      <c r="K480" t="str">
        <f>TEXT(sales_data_sample3[[#This Row],[ORDER DATE]],"[$-409]mmmm")</f>
        <v>October</v>
      </c>
      <c r="L480">
        <f>YEAR(sales_data_sample3[[#This Row],[ORDER DATE]])</f>
        <v>2003</v>
      </c>
      <c r="M480" t="s">
        <v>278</v>
      </c>
      <c r="N480">
        <v>136</v>
      </c>
      <c r="O480" t="s">
        <v>561</v>
      </c>
      <c r="P480" t="s">
        <v>191</v>
      </c>
      <c r="Q480" t="s">
        <v>192</v>
      </c>
      <c r="R480" t="s">
        <v>193</v>
      </c>
      <c r="S480" t="s">
        <v>4804</v>
      </c>
      <c r="T480" t="s">
        <v>194</v>
      </c>
      <c r="U480" t="s">
        <v>4804</v>
      </c>
      <c r="V480" t="s">
        <v>195</v>
      </c>
      <c r="W480" t="s">
        <v>196</v>
      </c>
      <c r="X480" t="s">
        <v>52</v>
      </c>
      <c r="Y480" t="s">
        <v>197</v>
      </c>
      <c r="Z480" t="s">
        <v>198</v>
      </c>
      <c r="AA480" t="s">
        <v>65</v>
      </c>
    </row>
    <row r="481" spans="1:27" x14ac:dyDescent="0.25">
      <c r="A481" s="1">
        <v>10155</v>
      </c>
      <c r="B481" s="1">
        <v>38</v>
      </c>
      <c r="C481" s="8">
        <v>100</v>
      </c>
      <c r="D481" s="1">
        <v>5</v>
      </c>
      <c r="E481" s="7">
        <v>6531.44</v>
      </c>
      <c r="F481" s="7">
        <f>sales_data_sample3[[#This Row],[SALES]]*sales_data_sample3[[#This Row],[PROFIT MARGIN]]</f>
        <v>477.44826399999994</v>
      </c>
      <c r="G481" s="14" t="str">
        <f>IF(sales_data_sample3[[#This Row],[STATUS]] &lt;&gt;"Cancelled","7,31%","0")</f>
        <v>7,31%</v>
      </c>
      <c r="H481" s="4">
        <v>37900</v>
      </c>
      <c r="I481" t="s">
        <v>28</v>
      </c>
      <c r="J481">
        <f>ROUNDUP(MONTH(sales_data_sample3[[#This Row],[ORDER DATE]])/3,0)</f>
        <v>4</v>
      </c>
      <c r="K481" t="str">
        <f>TEXT(sales_data_sample3[[#This Row],[ORDER DATE]],"[$-409]mmmm")</f>
        <v>October</v>
      </c>
      <c r="L481">
        <f>YEAR(sales_data_sample3[[#This Row],[ORDER DATE]])</f>
        <v>2003</v>
      </c>
      <c r="M481" t="s">
        <v>1502</v>
      </c>
      <c r="N481">
        <v>157</v>
      </c>
      <c r="O481" t="s">
        <v>1503</v>
      </c>
      <c r="P481" t="s">
        <v>191</v>
      </c>
      <c r="Q481" t="s">
        <v>192</v>
      </c>
      <c r="R481" t="s">
        <v>193</v>
      </c>
      <c r="S481" t="s">
        <v>4804</v>
      </c>
      <c r="T481" t="s">
        <v>194</v>
      </c>
      <c r="U481" t="s">
        <v>4804</v>
      </c>
      <c r="V481" t="s">
        <v>195</v>
      </c>
      <c r="W481" t="s">
        <v>196</v>
      </c>
      <c r="X481" t="s">
        <v>52</v>
      </c>
      <c r="Y481" t="s">
        <v>197</v>
      </c>
      <c r="Z481" t="s">
        <v>198</v>
      </c>
      <c r="AA481" t="s">
        <v>65</v>
      </c>
    </row>
    <row r="482" spans="1:27" x14ac:dyDescent="0.25">
      <c r="A482" s="1">
        <v>10155</v>
      </c>
      <c r="B482" s="1">
        <v>44</v>
      </c>
      <c r="C482" s="8">
        <v>79.14</v>
      </c>
      <c r="D482" s="1">
        <v>11</v>
      </c>
      <c r="E482" s="7">
        <v>3482.16</v>
      </c>
      <c r="F482" s="7">
        <f>sales_data_sample3[[#This Row],[SALES]]*sales_data_sample3[[#This Row],[PROFIT MARGIN]]</f>
        <v>318.26942399999996</v>
      </c>
      <c r="G482" s="14" t="str">
        <f>IF(sales_data_sample3[[#This Row],[STATUS]] &lt;&gt;"Cancelled","9,14%","0")</f>
        <v>9,14%</v>
      </c>
      <c r="H482" s="4">
        <v>37900</v>
      </c>
      <c r="I482" t="s">
        <v>28</v>
      </c>
      <c r="J482">
        <f>ROUNDUP(MONTH(sales_data_sample3[[#This Row],[ORDER DATE]])/3,0)</f>
        <v>4</v>
      </c>
      <c r="K482" t="str">
        <f>TEXT(sales_data_sample3[[#This Row],[ORDER DATE]],"[$-409]mmmm")</f>
        <v>October</v>
      </c>
      <c r="L482">
        <f>YEAR(sales_data_sample3[[#This Row],[ORDER DATE]])</f>
        <v>2003</v>
      </c>
      <c r="M482" t="s">
        <v>2075</v>
      </c>
      <c r="N482">
        <v>86</v>
      </c>
      <c r="O482" t="s">
        <v>2076</v>
      </c>
      <c r="P482" t="s">
        <v>191</v>
      </c>
      <c r="Q482" t="s">
        <v>192</v>
      </c>
      <c r="R482" t="s">
        <v>193</v>
      </c>
      <c r="S482" t="s">
        <v>4804</v>
      </c>
      <c r="T482" t="s">
        <v>194</v>
      </c>
      <c r="U482" t="s">
        <v>4804</v>
      </c>
      <c r="V482" t="s">
        <v>195</v>
      </c>
      <c r="W482" t="s">
        <v>196</v>
      </c>
      <c r="X482" t="s">
        <v>52</v>
      </c>
      <c r="Y482" t="s">
        <v>197</v>
      </c>
      <c r="Z482" t="s">
        <v>198</v>
      </c>
      <c r="AA482" t="s">
        <v>65</v>
      </c>
    </row>
    <row r="483" spans="1:27" x14ac:dyDescent="0.25">
      <c r="A483" s="1">
        <v>10155</v>
      </c>
      <c r="B483" s="1">
        <v>29</v>
      </c>
      <c r="C483" s="8">
        <v>100</v>
      </c>
      <c r="D483" s="1">
        <v>10</v>
      </c>
      <c r="E483" s="7">
        <v>3622.97</v>
      </c>
      <c r="F483" s="7">
        <f>sales_data_sample3[[#This Row],[SALES]]*sales_data_sample3[[#This Row],[PROFIT MARGIN]]</f>
        <v>267.73748299999994</v>
      </c>
      <c r="G483" s="14" t="str">
        <f>IF(sales_data_sample3[[#This Row],[STATUS]] &lt;&gt;"Cancelled","7,39%","0")</f>
        <v>7,39%</v>
      </c>
      <c r="H483" s="4">
        <v>37900</v>
      </c>
      <c r="I483" t="s">
        <v>28</v>
      </c>
      <c r="J483">
        <f>ROUNDUP(MONTH(sales_data_sample3[[#This Row],[ORDER DATE]])/3,0)</f>
        <v>4</v>
      </c>
      <c r="K483" t="str">
        <f>TEXT(sales_data_sample3[[#This Row],[ORDER DATE]],"[$-409]mmmm")</f>
        <v>October</v>
      </c>
      <c r="L483">
        <f>YEAR(sales_data_sample3[[#This Row],[ORDER DATE]])</f>
        <v>2003</v>
      </c>
      <c r="M483" t="s">
        <v>1354</v>
      </c>
      <c r="N483">
        <v>105</v>
      </c>
      <c r="O483" t="s">
        <v>2467</v>
      </c>
      <c r="P483" t="s">
        <v>191</v>
      </c>
      <c r="Q483" t="s">
        <v>192</v>
      </c>
      <c r="R483" t="s">
        <v>193</v>
      </c>
      <c r="S483" t="s">
        <v>4804</v>
      </c>
      <c r="T483" t="s">
        <v>194</v>
      </c>
      <c r="U483" t="s">
        <v>4804</v>
      </c>
      <c r="V483" t="s">
        <v>195</v>
      </c>
      <c r="W483" t="s">
        <v>196</v>
      </c>
      <c r="X483" t="s">
        <v>52</v>
      </c>
      <c r="Y483" t="s">
        <v>197</v>
      </c>
      <c r="Z483" t="s">
        <v>198</v>
      </c>
      <c r="AA483" t="s">
        <v>65</v>
      </c>
    </row>
    <row r="484" spans="1:27" x14ac:dyDescent="0.25">
      <c r="A484" s="1">
        <v>10155</v>
      </c>
      <c r="B484" s="1">
        <v>23</v>
      </c>
      <c r="C484" s="8">
        <v>72.62</v>
      </c>
      <c r="D484" s="1">
        <v>6</v>
      </c>
      <c r="E484" s="7">
        <v>1670.26</v>
      </c>
      <c r="F484" s="7">
        <f>sales_data_sample3[[#This Row],[SALES]]*sales_data_sample3[[#This Row],[PROFIT MARGIN]]</f>
        <v>122.096006</v>
      </c>
      <c r="G484" s="14" t="str">
        <f>IF(sales_data_sample3[[#This Row],[STATUS]] &lt;&gt;"Cancelled","7,31%","0")</f>
        <v>7,31%</v>
      </c>
      <c r="H484" s="4">
        <v>37900</v>
      </c>
      <c r="I484" t="s">
        <v>28</v>
      </c>
      <c r="J484">
        <f>ROUNDUP(MONTH(sales_data_sample3[[#This Row],[ORDER DATE]])/3,0)</f>
        <v>4</v>
      </c>
      <c r="K484" t="str">
        <f>TEXT(sales_data_sample3[[#This Row],[ORDER DATE]],"[$-409]mmmm")</f>
        <v>October</v>
      </c>
      <c r="L484">
        <f>YEAR(sales_data_sample3[[#This Row],[ORDER DATE]])</f>
        <v>2003</v>
      </c>
      <c r="M484" t="s">
        <v>1502</v>
      </c>
      <c r="N484">
        <v>68</v>
      </c>
      <c r="O484" t="s">
        <v>3232</v>
      </c>
      <c r="P484" t="s">
        <v>191</v>
      </c>
      <c r="Q484" t="s">
        <v>192</v>
      </c>
      <c r="R484" t="s">
        <v>193</v>
      </c>
      <c r="S484" t="s">
        <v>4804</v>
      </c>
      <c r="T484" t="s">
        <v>194</v>
      </c>
      <c r="U484" t="s">
        <v>4804</v>
      </c>
      <c r="V484" t="s">
        <v>195</v>
      </c>
      <c r="W484" t="s">
        <v>196</v>
      </c>
      <c r="X484" t="s">
        <v>52</v>
      </c>
      <c r="Y484" t="s">
        <v>197</v>
      </c>
      <c r="Z484" t="s">
        <v>198</v>
      </c>
      <c r="AA484" t="s">
        <v>42</v>
      </c>
    </row>
    <row r="485" spans="1:27" x14ac:dyDescent="0.25">
      <c r="A485" s="1">
        <v>10155</v>
      </c>
      <c r="B485" s="1">
        <v>34</v>
      </c>
      <c r="C485" s="8">
        <v>55.89</v>
      </c>
      <c r="D485" s="1">
        <v>7</v>
      </c>
      <c r="E485" s="7">
        <v>1900.26</v>
      </c>
      <c r="F485" s="7">
        <f>sales_data_sample3[[#This Row],[SALES]]*sales_data_sample3[[#This Row],[PROFIT MARGIN]]</f>
        <v>140.42921399999997</v>
      </c>
      <c r="G485" s="14" t="str">
        <f>IF(sales_data_sample3[[#This Row],[STATUS]] &lt;&gt;"Cancelled","7,39%","0")</f>
        <v>7,39%</v>
      </c>
      <c r="H485" s="4">
        <v>37900</v>
      </c>
      <c r="I485" t="s">
        <v>28</v>
      </c>
      <c r="J485">
        <f>ROUNDUP(MONTH(sales_data_sample3[[#This Row],[ORDER DATE]])/3,0)</f>
        <v>4</v>
      </c>
      <c r="K485" t="str">
        <f>TEXT(sales_data_sample3[[#This Row],[ORDER DATE]],"[$-409]mmmm")</f>
        <v>October</v>
      </c>
      <c r="L485">
        <f>YEAR(sales_data_sample3[[#This Row],[ORDER DATE]])</f>
        <v>2003</v>
      </c>
      <c r="M485" t="s">
        <v>1354</v>
      </c>
      <c r="N485">
        <v>65</v>
      </c>
      <c r="O485" t="s">
        <v>3465</v>
      </c>
      <c r="P485" t="s">
        <v>191</v>
      </c>
      <c r="Q485" t="s">
        <v>192</v>
      </c>
      <c r="R485" t="s">
        <v>193</v>
      </c>
      <c r="S485" t="s">
        <v>4804</v>
      </c>
      <c r="T485" t="s">
        <v>194</v>
      </c>
      <c r="U485" t="s">
        <v>4804</v>
      </c>
      <c r="V485" t="s">
        <v>195</v>
      </c>
      <c r="W485" t="s">
        <v>196</v>
      </c>
      <c r="X485" t="s">
        <v>52</v>
      </c>
      <c r="Y485" t="s">
        <v>197</v>
      </c>
      <c r="Z485" t="s">
        <v>198</v>
      </c>
      <c r="AA485" t="s">
        <v>42</v>
      </c>
    </row>
    <row r="486" spans="1:27" x14ac:dyDescent="0.25">
      <c r="A486" s="1">
        <v>10155</v>
      </c>
      <c r="B486" s="1">
        <v>37</v>
      </c>
      <c r="C486" s="8">
        <v>67.930000000000007</v>
      </c>
      <c r="D486" s="1">
        <v>12</v>
      </c>
      <c r="E486" s="7">
        <v>2513.41</v>
      </c>
      <c r="F486" s="7">
        <f>sales_data_sample3[[#This Row],[SALES]]*sales_data_sample3[[#This Row],[PROFIT MARGIN]]</f>
        <v>185.74099899999996</v>
      </c>
      <c r="G486" s="14" t="str">
        <f>IF(sales_data_sample3[[#This Row],[STATUS]] &lt;&gt;"Cancelled","7,39%","0")</f>
        <v>7,39%</v>
      </c>
      <c r="H486" s="4">
        <v>37900</v>
      </c>
      <c r="I486" t="s">
        <v>28</v>
      </c>
      <c r="J486">
        <f>ROUNDUP(MONTH(sales_data_sample3[[#This Row],[ORDER DATE]])/3,0)</f>
        <v>4</v>
      </c>
      <c r="K486" t="str">
        <f>TEXT(sales_data_sample3[[#This Row],[ORDER DATE]],"[$-409]mmmm")</f>
        <v>October</v>
      </c>
      <c r="L486">
        <f>YEAR(sales_data_sample3[[#This Row],[ORDER DATE]])</f>
        <v>2003</v>
      </c>
      <c r="M486" t="s">
        <v>1354</v>
      </c>
      <c r="N486">
        <v>83</v>
      </c>
      <c r="O486" t="s">
        <v>3543</v>
      </c>
      <c r="P486" t="s">
        <v>191</v>
      </c>
      <c r="Q486" t="s">
        <v>192</v>
      </c>
      <c r="R486" t="s">
        <v>193</v>
      </c>
      <c r="S486" t="s">
        <v>4804</v>
      </c>
      <c r="T486" t="s">
        <v>194</v>
      </c>
      <c r="U486" t="s">
        <v>4804</v>
      </c>
      <c r="V486" t="s">
        <v>195</v>
      </c>
      <c r="W486" t="s">
        <v>196</v>
      </c>
      <c r="X486" t="s">
        <v>52</v>
      </c>
      <c r="Y486" t="s">
        <v>197</v>
      </c>
      <c r="Z486" t="s">
        <v>198</v>
      </c>
      <c r="AA486" t="s">
        <v>42</v>
      </c>
    </row>
    <row r="487" spans="1:27" x14ac:dyDescent="0.25">
      <c r="A487" s="1">
        <v>10155</v>
      </c>
      <c r="B487" s="1">
        <v>44</v>
      </c>
      <c r="C487" s="8">
        <v>77.11</v>
      </c>
      <c r="D487" s="1">
        <v>4</v>
      </c>
      <c r="E487" s="7">
        <v>3392.84</v>
      </c>
      <c r="F487" s="7">
        <f>sales_data_sample3[[#This Row],[SALES]]*sales_data_sample3[[#This Row],[PROFIT MARGIN]]</f>
        <v>248.016604</v>
      </c>
      <c r="G487" s="14" t="str">
        <f>IF(sales_data_sample3[[#This Row],[STATUS]] &lt;&gt;"Cancelled","7,31%","0")</f>
        <v>7,31%</v>
      </c>
      <c r="H487" s="4">
        <v>37900</v>
      </c>
      <c r="I487" t="s">
        <v>28</v>
      </c>
      <c r="J487">
        <f>ROUNDUP(MONTH(sales_data_sample3[[#This Row],[ORDER DATE]])/3,0)</f>
        <v>4</v>
      </c>
      <c r="K487" t="str">
        <f>TEXT(sales_data_sample3[[#This Row],[ORDER DATE]],"[$-409]mmmm")</f>
        <v>October</v>
      </c>
      <c r="L487">
        <f>YEAR(sales_data_sample3[[#This Row],[ORDER DATE]])</f>
        <v>2003</v>
      </c>
      <c r="M487" t="s">
        <v>1502</v>
      </c>
      <c r="N487">
        <v>68</v>
      </c>
      <c r="O487" t="s">
        <v>3620</v>
      </c>
      <c r="P487" t="s">
        <v>191</v>
      </c>
      <c r="Q487" t="s">
        <v>192</v>
      </c>
      <c r="R487" t="s">
        <v>193</v>
      </c>
      <c r="S487" t="s">
        <v>4804</v>
      </c>
      <c r="T487" t="s">
        <v>194</v>
      </c>
      <c r="U487" t="s">
        <v>4804</v>
      </c>
      <c r="V487" t="s">
        <v>195</v>
      </c>
      <c r="W487" t="s">
        <v>196</v>
      </c>
      <c r="X487" t="s">
        <v>52</v>
      </c>
      <c r="Y487" t="s">
        <v>197</v>
      </c>
      <c r="Z487" t="s">
        <v>198</v>
      </c>
      <c r="AA487" t="s">
        <v>65</v>
      </c>
    </row>
    <row r="488" spans="1:27" x14ac:dyDescent="0.25">
      <c r="A488" s="1">
        <v>10155</v>
      </c>
      <c r="B488" s="1">
        <v>32</v>
      </c>
      <c r="C488" s="8">
        <v>91.43</v>
      </c>
      <c r="D488" s="1">
        <v>9</v>
      </c>
      <c r="E488" s="7">
        <v>2925.76</v>
      </c>
      <c r="F488" s="7">
        <f>sales_data_sample3[[#This Row],[SALES]]*sales_data_sample3[[#This Row],[PROFIT MARGIN]]</f>
        <v>267.41446400000001</v>
      </c>
      <c r="G488" s="14" t="str">
        <f>IF(sales_data_sample3[[#This Row],[STATUS]] &lt;&gt;"Cancelled","9,14%","0")</f>
        <v>9,14%</v>
      </c>
      <c r="H488" s="4">
        <v>37900</v>
      </c>
      <c r="I488" t="s">
        <v>28</v>
      </c>
      <c r="J488">
        <f>ROUNDUP(MONTH(sales_data_sample3[[#This Row],[ORDER DATE]])/3,0)</f>
        <v>4</v>
      </c>
      <c r="K488" t="str">
        <f>TEXT(sales_data_sample3[[#This Row],[ORDER DATE]],"[$-409]mmmm")</f>
        <v>October</v>
      </c>
      <c r="L488">
        <f>YEAR(sales_data_sample3[[#This Row],[ORDER DATE]])</f>
        <v>2003</v>
      </c>
      <c r="M488" t="s">
        <v>2075</v>
      </c>
      <c r="N488">
        <v>90</v>
      </c>
      <c r="O488" t="s">
        <v>4394</v>
      </c>
      <c r="P488" t="s">
        <v>191</v>
      </c>
      <c r="Q488" t="s">
        <v>192</v>
      </c>
      <c r="R488" t="s">
        <v>193</v>
      </c>
      <c r="S488" t="s">
        <v>4804</v>
      </c>
      <c r="T488" t="s">
        <v>194</v>
      </c>
      <c r="U488" t="s">
        <v>4804</v>
      </c>
      <c r="V488" t="s">
        <v>195</v>
      </c>
      <c r="W488" t="s">
        <v>196</v>
      </c>
      <c r="X488" t="s">
        <v>52</v>
      </c>
      <c r="Y488" t="s">
        <v>197</v>
      </c>
      <c r="Z488" t="s">
        <v>198</v>
      </c>
      <c r="AA488" t="s">
        <v>42</v>
      </c>
    </row>
    <row r="489" spans="1:27" x14ac:dyDescent="0.25">
      <c r="A489" s="1">
        <v>10155</v>
      </c>
      <c r="B489" s="1">
        <v>20</v>
      </c>
      <c r="C489" s="8">
        <v>100</v>
      </c>
      <c r="D489" s="1">
        <v>2</v>
      </c>
      <c r="E489" s="7">
        <v>2353.4</v>
      </c>
      <c r="F489" s="7">
        <f>sales_data_sample3[[#This Row],[SALES]]*sales_data_sample3[[#This Row],[PROFIT MARGIN]]</f>
        <v>172.03354000000002</v>
      </c>
      <c r="G489" s="14" t="str">
        <f>IF(sales_data_sample3[[#This Row],[STATUS]] &lt;&gt;"Cancelled","7,31%","0")</f>
        <v>7,31%</v>
      </c>
      <c r="H489" s="4">
        <v>37900</v>
      </c>
      <c r="I489" t="s">
        <v>28</v>
      </c>
      <c r="J489">
        <f>ROUNDUP(MONTH(sales_data_sample3[[#This Row],[ORDER DATE]])/3,0)</f>
        <v>4</v>
      </c>
      <c r="K489" t="str">
        <f>TEXT(sales_data_sample3[[#This Row],[ORDER DATE]],"[$-409]mmmm")</f>
        <v>October</v>
      </c>
      <c r="L489">
        <f>YEAR(sales_data_sample3[[#This Row],[ORDER DATE]])</f>
        <v>2003</v>
      </c>
      <c r="M489" t="s">
        <v>1502</v>
      </c>
      <c r="N489">
        <v>99</v>
      </c>
      <c r="O489" t="s">
        <v>4433</v>
      </c>
      <c r="P489" t="s">
        <v>191</v>
      </c>
      <c r="Q489" t="s">
        <v>192</v>
      </c>
      <c r="R489" t="s">
        <v>193</v>
      </c>
      <c r="S489" t="s">
        <v>4804</v>
      </c>
      <c r="T489" t="s">
        <v>194</v>
      </c>
      <c r="U489" t="s">
        <v>4804</v>
      </c>
      <c r="V489" t="s">
        <v>195</v>
      </c>
      <c r="W489" t="s">
        <v>196</v>
      </c>
      <c r="X489" t="s">
        <v>52</v>
      </c>
      <c r="Y489" t="s">
        <v>197</v>
      </c>
      <c r="Z489" t="s">
        <v>198</v>
      </c>
      <c r="AA489" t="s">
        <v>42</v>
      </c>
    </row>
    <row r="490" spans="1:27" x14ac:dyDescent="0.25">
      <c r="A490" s="1">
        <v>10155</v>
      </c>
      <c r="B490" s="1">
        <v>43</v>
      </c>
      <c r="C490" s="8">
        <v>86.4</v>
      </c>
      <c r="D490" s="1">
        <v>1</v>
      </c>
      <c r="E490" s="7">
        <v>3715.2</v>
      </c>
      <c r="F490" s="7">
        <f>sales_data_sample3[[#This Row],[SALES]]*sales_data_sample3[[#This Row],[PROFIT MARGIN]]</f>
        <v>271.58112</v>
      </c>
      <c r="G490" s="14" t="str">
        <f>IF(sales_data_sample3[[#This Row],[STATUS]] &lt;&gt;"Cancelled","7,31%","0")</f>
        <v>7,31%</v>
      </c>
      <c r="H490" s="4">
        <v>37900</v>
      </c>
      <c r="I490" t="s">
        <v>28</v>
      </c>
      <c r="J490">
        <f>ROUNDUP(MONTH(sales_data_sample3[[#This Row],[ORDER DATE]])/3,0)</f>
        <v>4</v>
      </c>
      <c r="K490" t="str">
        <f>TEXT(sales_data_sample3[[#This Row],[ORDER DATE]],"[$-409]mmmm")</f>
        <v>October</v>
      </c>
      <c r="L490">
        <f>YEAR(sales_data_sample3[[#This Row],[ORDER DATE]])</f>
        <v>2003</v>
      </c>
      <c r="M490" t="s">
        <v>1502</v>
      </c>
      <c r="N490">
        <v>80</v>
      </c>
      <c r="O490" t="s">
        <v>4572</v>
      </c>
      <c r="P490" t="s">
        <v>191</v>
      </c>
      <c r="Q490" t="s">
        <v>192</v>
      </c>
      <c r="R490" t="s">
        <v>193</v>
      </c>
      <c r="S490" t="s">
        <v>4804</v>
      </c>
      <c r="T490" t="s">
        <v>194</v>
      </c>
      <c r="U490" t="s">
        <v>4804</v>
      </c>
      <c r="V490" t="s">
        <v>195</v>
      </c>
      <c r="W490" t="s">
        <v>196</v>
      </c>
      <c r="X490" t="s">
        <v>52</v>
      </c>
      <c r="Y490" t="s">
        <v>197</v>
      </c>
      <c r="Z490" t="s">
        <v>198</v>
      </c>
      <c r="AA490" t="s">
        <v>65</v>
      </c>
    </row>
    <row r="491" spans="1:27" x14ac:dyDescent="0.25">
      <c r="A491" s="1">
        <v>10155</v>
      </c>
      <c r="B491" s="1">
        <v>44</v>
      </c>
      <c r="C491" s="8">
        <v>85.87</v>
      </c>
      <c r="D491" s="1">
        <v>3</v>
      </c>
      <c r="E491" s="7">
        <v>3778.28</v>
      </c>
      <c r="F491" s="7">
        <f>sales_data_sample3[[#This Row],[SALES]]*sales_data_sample3[[#This Row],[PROFIT MARGIN]]</f>
        <v>276.19226800000001</v>
      </c>
      <c r="G491" s="14" t="str">
        <f>IF(sales_data_sample3[[#This Row],[STATUS]] &lt;&gt;"Cancelled","7,31%","0")</f>
        <v>7,31%</v>
      </c>
      <c r="H491" s="4">
        <v>37900</v>
      </c>
      <c r="I491" t="s">
        <v>28</v>
      </c>
      <c r="J491">
        <f>ROUNDUP(MONTH(sales_data_sample3[[#This Row],[ORDER DATE]])/3,0)</f>
        <v>4</v>
      </c>
      <c r="K491" t="str">
        <f>TEXT(sales_data_sample3[[#This Row],[ORDER DATE]],"[$-409]mmmm")</f>
        <v>October</v>
      </c>
      <c r="L491">
        <f>YEAR(sales_data_sample3[[#This Row],[ORDER DATE]])</f>
        <v>2003</v>
      </c>
      <c r="M491" t="s">
        <v>1502</v>
      </c>
      <c r="N491">
        <v>74</v>
      </c>
      <c r="O491" t="s">
        <v>4675</v>
      </c>
      <c r="P491" t="s">
        <v>191</v>
      </c>
      <c r="Q491" t="s">
        <v>192</v>
      </c>
      <c r="R491" t="s">
        <v>193</v>
      </c>
      <c r="S491" t="s">
        <v>4804</v>
      </c>
      <c r="T491" t="s">
        <v>194</v>
      </c>
      <c r="U491" t="s">
        <v>4804</v>
      </c>
      <c r="V491" t="s">
        <v>195</v>
      </c>
      <c r="W491" t="s">
        <v>196</v>
      </c>
      <c r="X491" t="s">
        <v>52</v>
      </c>
      <c r="Y491" t="s">
        <v>197</v>
      </c>
      <c r="Z491" t="s">
        <v>198</v>
      </c>
      <c r="AA491" t="s">
        <v>65</v>
      </c>
    </row>
    <row r="492" spans="1:27" x14ac:dyDescent="0.25">
      <c r="A492" s="1">
        <v>10155</v>
      </c>
      <c r="B492" s="1">
        <v>34</v>
      </c>
      <c r="C492" s="8">
        <v>49.16</v>
      </c>
      <c r="D492" s="1">
        <v>8</v>
      </c>
      <c r="E492" s="7">
        <v>1671.44</v>
      </c>
      <c r="F492" s="7">
        <f>sales_data_sample3[[#This Row],[SALES]]*sales_data_sample3[[#This Row],[PROFIT MARGIN]]</f>
        <v>122.182264</v>
      </c>
      <c r="G492" s="14" t="str">
        <f>IF(sales_data_sample3[[#This Row],[STATUS]] &lt;&gt;"Cancelled","7,31%","0")</f>
        <v>7,31%</v>
      </c>
      <c r="H492" s="4">
        <v>37900</v>
      </c>
      <c r="I492" t="s">
        <v>28</v>
      </c>
      <c r="J492">
        <f>ROUNDUP(MONTH(sales_data_sample3[[#This Row],[ORDER DATE]])/3,0)</f>
        <v>4</v>
      </c>
      <c r="K492" t="str">
        <f>TEXT(sales_data_sample3[[#This Row],[ORDER DATE]],"[$-409]mmmm")</f>
        <v>October</v>
      </c>
      <c r="L492">
        <f>YEAR(sales_data_sample3[[#This Row],[ORDER DATE]])</f>
        <v>2003</v>
      </c>
      <c r="M492" t="s">
        <v>1502</v>
      </c>
      <c r="N492">
        <v>49</v>
      </c>
      <c r="O492" t="s">
        <v>4719</v>
      </c>
      <c r="P492" t="s">
        <v>191</v>
      </c>
      <c r="Q492" t="s">
        <v>192</v>
      </c>
      <c r="R492" t="s">
        <v>193</v>
      </c>
      <c r="S492" t="s">
        <v>4804</v>
      </c>
      <c r="T492" t="s">
        <v>194</v>
      </c>
      <c r="U492" t="s">
        <v>4804</v>
      </c>
      <c r="V492" t="s">
        <v>195</v>
      </c>
      <c r="W492" t="s">
        <v>196</v>
      </c>
      <c r="X492" t="s">
        <v>52</v>
      </c>
      <c r="Y492" t="s">
        <v>197</v>
      </c>
      <c r="Z492" t="s">
        <v>198</v>
      </c>
      <c r="AA492" t="s">
        <v>42</v>
      </c>
    </row>
    <row r="493" spans="1:27" x14ac:dyDescent="0.25">
      <c r="A493" s="1">
        <v>10156</v>
      </c>
      <c r="B493" s="1">
        <v>20</v>
      </c>
      <c r="C493" s="8">
        <v>41.02</v>
      </c>
      <c r="D493" s="1">
        <v>1</v>
      </c>
      <c r="E493" s="7">
        <v>820.4</v>
      </c>
      <c r="F493" s="7">
        <f>sales_data_sample3[[#This Row],[SALES]]*sales_data_sample3[[#This Row],[PROFIT MARGIN]]</f>
        <v>60.627559999999995</v>
      </c>
      <c r="G493" s="14" t="str">
        <f>IF(sales_data_sample3[[#This Row],[STATUS]] &lt;&gt;"Cancelled","7,39%","0")</f>
        <v>7,39%</v>
      </c>
      <c r="H493" s="4">
        <v>37902</v>
      </c>
      <c r="I493" t="s">
        <v>28</v>
      </c>
      <c r="J493">
        <f>ROUNDUP(MONTH(sales_data_sample3[[#This Row],[ORDER DATE]])/3,0)</f>
        <v>4</v>
      </c>
      <c r="K493" t="str">
        <f>TEXT(sales_data_sample3[[#This Row],[ORDER DATE]],"[$-409]mmmm")</f>
        <v>October</v>
      </c>
      <c r="L493">
        <f>YEAR(sales_data_sample3[[#This Row],[ORDER DATE]])</f>
        <v>2003</v>
      </c>
      <c r="M493" t="s">
        <v>1354</v>
      </c>
      <c r="N493">
        <v>43</v>
      </c>
      <c r="O493" t="s">
        <v>4136</v>
      </c>
      <c r="P493" t="s">
        <v>268</v>
      </c>
      <c r="Q493" t="s">
        <v>269</v>
      </c>
      <c r="R493" t="s">
        <v>270</v>
      </c>
      <c r="S493" t="s">
        <v>4804</v>
      </c>
      <c r="T493" t="s">
        <v>271</v>
      </c>
      <c r="U493" t="s">
        <v>4804</v>
      </c>
      <c r="V493" t="s">
        <v>272</v>
      </c>
      <c r="W493" t="s">
        <v>273</v>
      </c>
      <c r="X493" t="s">
        <v>52</v>
      </c>
      <c r="Y493" t="s">
        <v>274</v>
      </c>
      <c r="Z493" t="s">
        <v>275</v>
      </c>
      <c r="AA493" t="s">
        <v>42</v>
      </c>
    </row>
    <row r="494" spans="1:27" x14ac:dyDescent="0.25">
      <c r="A494" s="1">
        <v>10156</v>
      </c>
      <c r="B494" s="1">
        <v>48</v>
      </c>
      <c r="C494" s="8">
        <v>100</v>
      </c>
      <c r="D494" s="1">
        <v>2</v>
      </c>
      <c r="E494" s="7">
        <v>4954.08</v>
      </c>
      <c r="F494" s="7">
        <f>sales_data_sample3[[#This Row],[SALES]]*sales_data_sample3[[#This Row],[PROFIT MARGIN]]</f>
        <v>362.14324799999997</v>
      </c>
      <c r="G494" s="14" t="str">
        <f>IF(sales_data_sample3[[#This Row],[STATUS]] &lt;&gt;"Cancelled","7,31%","0")</f>
        <v>7,31%</v>
      </c>
      <c r="H494" s="4">
        <v>37902</v>
      </c>
      <c r="I494" t="s">
        <v>28</v>
      </c>
      <c r="J494">
        <f>ROUNDUP(MONTH(sales_data_sample3[[#This Row],[ORDER DATE]])/3,0)</f>
        <v>4</v>
      </c>
      <c r="K494" t="str">
        <f>TEXT(sales_data_sample3[[#This Row],[ORDER DATE]],"[$-409]mmmm")</f>
        <v>October</v>
      </c>
      <c r="L494">
        <f>YEAR(sales_data_sample3[[#This Row],[ORDER DATE]])</f>
        <v>2003</v>
      </c>
      <c r="M494" t="s">
        <v>1502</v>
      </c>
      <c r="N494">
        <v>91</v>
      </c>
      <c r="O494" t="s">
        <v>4321</v>
      </c>
      <c r="P494" t="s">
        <v>268</v>
      </c>
      <c r="Q494" t="s">
        <v>269</v>
      </c>
      <c r="R494" t="s">
        <v>270</v>
      </c>
      <c r="S494" t="s">
        <v>4804</v>
      </c>
      <c r="T494" t="s">
        <v>271</v>
      </c>
      <c r="U494" t="s">
        <v>4804</v>
      </c>
      <c r="V494" t="s">
        <v>272</v>
      </c>
      <c r="W494" t="s">
        <v>273</v>
      </c>
      <c r="X494" t="s">
        <v>52</v>
      </c>
      <c r="Y494" t="s">
        <v>274</v>
      </c>
      <c r="Z494" t="s">
        <v>275</v>
      </c>
      <c r="AA494" t="s">
        <v>65</v>
      </c>
    </row>
    <row r="495" spans="1:27" x14ac:dyDescent="0.25">
      <c r="A495" s="1">
        <v>10158</v>
      </c>
      <c r="B495" s="1">
        <v>22</v>
      </c>
      <c r="C495" s="8">
        <v>67.03</v>
      </c>
      <c r="D495" s="1">
        <v>1</v>
      </c>
      <c r="E495" s="7">
        <v>1474.66</v>
      </c>
      <c r="F495" s="7">
        <f>sales_data_sample3[[#This Row],[SALES]]*sales_data_sample3[[#This Row],[PROFIT MARGIN]]</f>
        <v>187.28182000000001</v>
      </c>
      <c r="G495" s="14">
        <v>0.127</v>
      </c>
      <c r="H495" s="4">
        <v>37904</v>
      </c>
      <c r="I495" t="s">
        <v>28</v>
      </c>
      <c r="J495">
        <f>ROUNDUP(MONTH(sales_data_sample3[[#This Row],[ORDER DATE]])/3,0)</f>
        <v>4</v>
      </c>
      <c r="K495" t="str">
        <f>TEXT(sales_data_sample3[[#This Row],[ORDER DATE]],"[$-409]mmmm")</f>
        <v>October</v>
      </c>
      <c r="L495">
        <f>YEAR(sales_data_sample3[[#This Row],[ORDER DATE]])</f>
        <v>2003</v>
      </c>
      <c r="M495" t="s">
        <v>29</v>
      </c>
      <c r="N495">
        <v>76</v>
      </c>
      <c r="O495" t="s">
        <v>2965</v>
      </c>
      <c r="P495" t="s">
        <v>201</v>
      </c>
      <c r="Q495" t="s">
        <v>202</v>
      </c>
      <c r="R495" t="s">
        <v>203</v>
      </c>
      <c r="S495" t="s">
        <v>4804</v>
      </c>
      <c r="T495" t="s">
        <v>204</v>
      </c>
      <c r="U495" t="s">
        <v>4804</v>
      </c>
      <c r="V495" t="s">
        <v>205</v>
      </c>
      <c r="W495" t="s">
        <v>112</v>
      </c>
      <c r="X495" t="s">
        <v>52</v>
      </c>
      <c r="Y495" t="s">
        <v>206</v>
      </c>
      <c r="Z495" t="s">
        <v>207</v>
      </c>
      <c r="AA495" t="s">
        <v>42</v>
      </c>
    </row>
    <row r="496" spans="1:27" x14ac:dyDescent="0.25">
      <c r="A496" s="1">
        <v>10159</v>
      </c>
      <c r="B496" s="1">
        <v>49</v>
      </c>
      <c r="C496" s="8">
        <v>100</v>
      </c>
      <c r="D496" s="1">
        <v>14</v>
      </c>
      <c r="E496" s="7">
        <v>5205.2700000000004</v>
      </c>
      <c r="F496" s="7">
        <f>sales_data_sample3[[#This Row],[SALES]]*sales_data_sample3[[#This Row],[PROFIT MARGIN]]</f>
        <v>661.06929000000002</v>
      </c>
      <c r="G496" s="14" t="str">
        <f>IF(sales_data_sample3[[#This Row],[STATUS]] &lt;&gt;"Cancelled","12,70%","0")</f>
        <v>12,70%</v>
      </c>
      <c r="H496" s="4">
        <v>37904</v>
      </c>
      <c r="I496" t="s">
        <v>28</v>
      </c>
      <c r="J496">
        <f>ROUNDUP(MONTH(sales_data_sample3[[#This Row],[ORDER DATE]])/3,0)</f>
        <v>4</v>
      </c>
      <c r="K496" t="str">
        <f>TEXT(sales_data_sample3[[#This Row],[ORDER DATE]],"[$-409]mmmm")</f>
        <v>October</v>
      </c>
      <c r="L496">
        <f>YEAR(sales_data_sample3[[#This Row],[ORDER DATE]])</f>
        <v>2003</v>
      </c>
      <c r="M496" t="s">
        <v>29</v>
      </c>
      <c r="N496">
        <v>95</v>
      </c>
      <c r="O496" t="s">
        <v>30</v>
      </c>
      <c r="P496" t="s">
        <v>80</v>
      </c>
      <c r="Q496" t="s">
        <v>81</v>
      </c>
      <c r="R496" t="s">
        <v>82</v>
      </c>
      <c r="S496" t="s">
        <v>4804</v>
      </c>
      <c r="T496" t="s">
        <v>83</v>
      </c>
      <c r="U496" t="s">
        <v>73</v>
      </c>
      <c r="V496" t="s">
        <v>4804</v>
      </c>
      <c r="W496" t="s">
        <v>38</v>
      </c>
      <c r="X496" t="s">
        <v>39</v>
      </c>
      <c r="Y496" t="s">
        <v>84</v>
      </c>
      <c r="Z496" t="s">
        <v>76</v>
      </c>
      <c r="AA496" t="s">
        <v>65</v>
      </c>
    </row>
    <row r="497" spans="1:27" x14ac:dyDescent="0.25">
      <c r="A497" s="1">
        <v>10159</v>
      </c>
      <c r="B497" s="1">
        <v>37</v>
      </c>
      <c r="C497" s="8">
        <v>100</v>
      </c>
      <c r="D497" s="1">
        <v>17</v>
      </c>
      <c r="E497" s="7">
        <v>5016.83</v>
      </c>
      <c r="F497" s="7">
        <f>sales_data_sample3[[#This Row],[SALES]]*sales_data_sample3[[#This Row],[PROFIT MARGIN]]</f>
        <v>637.13741000000005</v>
      </c>
      <c r="G497" s="14" t="str">
        <f>IF(sales_data_sample3[[#This Row],[STATUS]] &lt;&gt;"Cancelled","12,70%","0")</f>
        <v>12,70%</v>
      </c>
      <c r="H497" s="4">
        <v>37904</v>
      </c>
      <c r="I497" t="s">
        <v>28</v>
      </c>
      <c r="J497">
        <f>ROUNDUP(MONTH(sales_data_sample3[[#This Row],[ORDER DATE]])/3,0)</f>
        <v>4</v>
      </c>
      <c r="K497" t="str">
        <f>TEXT(sales_data_sample3[[#This Row],[ORDER DATE]],"[$-409]mmmm")</f>
        <v>October</v>
      </c>
      <c r="L497">
        <f>YEAR(sales_data_sample3[[#This Row],[ORDER DATE]])</f>
        <v>2003</v>
      </c>
      <c r="M497" t="s">
        <v>29</v>
      </c>
      <c r="N497">
        <v>118</v>
      </c>
      <c r="O497" t="s">
        <v>471</v>
      </c>
      <c r="P497" t="s">
        <v>80</v>
      </c>
      <c r="Q497" t="s">
        <v>81</v>
      </c>
      <c r="R497" t="s">
        <v>82</v>
      </c>
      <c r="S497" t="s">
        <v>4804</v>
      </c>
      <c r="T497" t="s">
        <v>83</v>
      </c>
      <c r="U497" t="s">
        <v>73</v>
      </c>
      <c r="V497" t="s">
        <v>4804</v>
      </c>
      <c r="W497" t="s">
        <v>38</v>
      </c>
      <c r="X497" t="s">
        <v>39</v>
      </c>
      <c r="Y497" t="s">
        <v>84</v>
      </c>
      <c r="Z497" t="s">
        <v>76</v>
      </c>
      <c r="AA497" t="s">
        <v>65</v>
      </c>
    </row>
    <row r="498" spans="1:27" x14ac:dyDescent="0.25">
      <c r="A498" s="1">
        <v>10159</v>
      </c>
      <c r="B498" s="1">
        <v>22</v>
      </c>
      <c r="C498" s="8">
        <v>100</v>
      </c>
      <c r="D498" s="1">
        <v>16</v>
      </c>
      <c r="E498" s="7">
        <v>4132.7</v>
      </c>
      <c r="F498" s="7">
        <f>sales_data_sample3[[#This Row],[SALES]]*sales_data_sample3[[#This Row],[PROFIT MARGIN]]</f>
        <v>524.85289999999998</v>
      </c>
      <c r="G498" s="14" t="str">
        <f>IF(sales_data_sample3[[#This Row],[STATUS]] &lt;&gt;"Cancelled","12,70%","0")</f>
        <v>12,70%</v>
      </c>
      <c r="H498" s="4">
        <v>37904</v>
      </c>
      <c r="I498" t="s">
        <v>28</v>
      </c>
      <c r="J498">
        <f>ROUNDUP(MONTH(sales_data_sample3[[#This Row],[ORDER DATE]])/3,0)</f>
        <v>4</v>
      </c>
      <c r="K498" t="str">
        <f>TEXT(sales_data_sample3[[#This Row],[ORDER DATE]],"[$-409]mmmm")</f>
        <v>October</v>
      </c>
      <c r="L498">
        <f>YEAR(sales_data_sample3[[#This Row],[ORDER DATE]])</f>
        <v>2003</v>
      </c>
      <c r="M498" t="s">
        <v>29</v>
      </c>
      <c r="N498">
        <v>193</v>
      </c>
      <c r="O498" t="s">
        <v>530</v>
      </c>
      <c r="P498" t="s">
        <v>80</v>
      </c>
      <c r="Q498" t="s">
        <v>81</v>
      </c>
      <c r="R498" t="s">
        <v>82</v>
      </c>
      <c r="S498" t="s">
        <v>4804</v>
      </c>
      <c r="T498" t="s">
        <v>83</v>
      </c>
      <c r="U498" t="s">
        <v>73</v>
      </c>
      <c r="V498" t="s">
        <v>4804</v>
      </c>
      <c r="W498" t="s">
        <v>38</v>
      </c>
      <c r="X498" t="s">
        <v>39</v>
      </c>
      <c r="Y498" t="s">
        <v>84</v>
      </c>
      <c r="Z498" t="s">
        <v>76</v>
      </c>
      <c r="AA498" t="s">
        <v>65</v>
      </c>
    </row>
    <row r="499" spans="1:27" x14ac:dyDescent="0.25">
      <c r="A499" s="1">
        <v>10159</v>
      </c>
      <c r="B499" s="1">
        <v>41</v>
      </c>
      <c r="C499" s="8">
        <v>100</v>
      </c>
      <c r="D499" s="1">
        <v>2</v>
      </c>
      <c r="E499" s="7">
        <v>8296.35</v>
      </c>
      <c r="F499" s="7">
        <f>sales_data_sample3[[#This Row],[SALES]]*sales_data_sample3[[#This Row],[PROFIT MARGIN]]</f>
        <v>2064.961515</v>
      </c>
      <c r="G499" s="14" t="str">
        <f>IF(sales_data_sample3[[#This Row],[STATUS]] &lt;&gt;"Cancelled","24,89%","0")</f>
        <v>24,89%</v>
      </c>
      <c r="H499" s="4">
        <v>37904</v>
      </c>
      <c r="I499" t="s">
        <v>28</v>
      </c>
      <c r="J499">
        <f>ROUNDUP(MONTH(sales_data_sample3[[#This Row],[ORDER DATE]])/3,0)</f>
        <v>4</v>
      </c>
      <c r="K499" t="str">
        <f>TEXT(sales_data_sample3[[#This Row],[ORDER DATE]],"[$-409]mmmm")</f>
        <v>October</v>
      </c>
      <c r="L499">
        <f>YEAR(sales_data_sample3[[#This Row],[ORDER DATE]])</f>
        <v>2003</v>
      </c>
      <c r="M499" t="s">
        <v>278</v>
      </c>
      <c r="N499">
        <v>194</v>
      </c>
      <c r="O499" t="s">
        <v>776</v>
      </c>
      <c r="P499" t="s">
        <v>80</v>
      </c>
      <c r="Q499" t="s">
        <v>81</v>
      </c>
      <c r="R499" t="s">
        <v>82</v>
      </c>
      <c r="S499" t="s">
        <v>4804</v>
      </c>
      <c r="T499" t="s">
        <v>83</v>
      </c>
      <c r="U499" t="s">
        <v>73</v>
      </c>
      <c r="V499" t="s">
        <v>4804</v>
      </c>
      <c r="W499" t="s">
        <v>38</v>
      </c>
      <c r="X499" t="s">
        <v>39</v>
      </c>
      <c r="Y499" t="s">
        <v>84</v>
      </c>
      <c r="Z499" t="s">
        <v>76</v>
      </c>
      <c r="AA499" t="s">
        <v>229</v>
      </c>
    </row>
    <row r="500" spans="1:27" x14ac:dyDescent="0.25">
      <c r="A500" s="1">
        <v>10159</v>
      </c>
      <c r="B500" s="1">
        <v>38</v>
      </c>
      <c r="C500" s="8">
        <v>100</v>
      </c>
      <c r="D500" s="1">
        <v>13</v>
      </c>
      <c r="E500" s="7">
        <v>6238.84</v>
      </c>
      <c r="F500" s="7">
        <f>sales_data_sample3[[#This Row],[SALES]]*sales_data_sample3[[#This Row],[PROFIT MARGIN]]</f>
        <v>792.33267999999998</v>
      </c>
      <c r="G500" s="14">
        <v>0.127</v>
      </c>
      <c r="H500" s="4">
        <v>37904</v>
      </c>
      <c r="I500" t="s">
        <v>28</v>
      </c>
      <c r="J500">
        <f>ROUNDUP(MONTH(sales_data_sample3[[#This Row],[ORDER DATE]])/3,0)</f>
        <v>4</v>
      </c>
      <c r="K500" t="str">
        <f>TEXT(sales_data_sample3[[#This Row],[ORDER DATE]],"[$-409]mmmm")</f>
        <v>October</v>
      </c>
      <c r="L500">
        <f>YEAR(sales_data_sample3[[#This Row],[ORDER DATE]])</f>
        <v>2003</v>
      </c>
      <c r="M500" t="s">
        <v>29</v>
      </c>
      <c r="N500">
        <v>150</v>
      </c>
      <c r="O500" t="s">
        <v>991</v>
      </c>
      <c r="P500" t="s">
        <v>80</v>
      </c>
      <c r="Q500" t="s">
        <v>81</v>
      </c>
      <c r="R500" t="s">
        <v>82</v>
      </c>
      <c r="S500" t="s">
        <v>4804</v>
      </c>
      <c r="T500" t="s">
        <v>83</v>
      </c>
      <c r="U500" t="s">
        <v>73</v>
      </c>
      <c r="V500" t="s">
        <v>4804</v>
      </c>
      <c r="W500" t="s">
        <v>38</v>
      </c>
      <c r="X500" t="s">
        <v>39</v>
      </c>
      <c r="Y500" t="s">
        <v>84</v>
      </c>
      <c r="Z500" t="s">
        <v>76</v>
      </c>
      <c r="AA500" t="s">
        <v>65</v>
      </c>
    </row>
    <row r="501" spans="1:27" x14ac:dyDescent="0.25">
      <c r="A501" s="1">
        <v>10159</v>
      </c>
      <c r="B501" s="1">
        <v>24</v>
      </c>
      <c r="C501" s="8">
        <v>73.42</v>
      </c>
      <c r="D501" s="1">
        <v>3</v>
      </c>
      <c r="E501" s="7">
        <v>1762.08</v>
      </c>
      <c r="F501" s="7">
        <f>sales_data_sample3[[#This Row],[SALES]]*sales_data_sample3[[#This Row],[PROFIT MARGIN]]</f>
        <v>438.58171199999998</v>
      </c>
      <c r="G501" s="14" t="str">
        <f>IF(sales_data_sample3[[#This Row],[STATUS]] &lt;&gt;"Cancelled","24,89%","0")</f>
        <v>24,89%</v>
      </c>
      <c r="H501" s="4">
        <v>37904</v>
      </c>
      <c r="I501" t="s">
        <v>28</v>
      </c>
      <c r="J501">
        <f>ROUNDUP(MONTH(sales_data_sample3[[#This Row],[ORDER DATE]])/3,0)</f>
        <v>4</v>
      </c>
      <c r="K501" t="str">
        <f>TEXT(sales_data_sample3[[#This Row],[ORDER DATE]],"[$-409]mmmm")</f>
        <v>October</v>
      </c>
      <c r="L501">
        <f>YEAR(sales_data_sample3[[#This Row],[ORDER DATE]])</f>
        <v>2003</v>
      </c>
      <c r="M501" t="s">
        <v>278</v>
      </c>
      <c r="N501">
        <v>79</v>
      </c>
      <c r="O501" t="s">
        <v>1128</v>
      </c>
      <c r="P501" t="s">
        <v>80</v>
      </c>
      <c r="Q501" t="s">
        <v>81</v>
      </c>
      <c r="R501" t="s">
        <v>82</v>
      </c>
      <c r="S501" t="s">
        <v>4804</v>
      </c>
      <c r="T501" t="s">
        <v>83</v>
      </c>
      <c r="U501" t="s">
        <v>73</v>
      </c>
      <c r="V501" t="s">
        <v>4804</v>
      </c>
      <c r="W501" t="s">
        <v>38</v>
      </c>
      <c r="X501" t="s">
        <v>39</v>
      </c>
      <c r="Y501" t="s">
        <v>84</v>
      </c>
      <c r="Z501" t="s">
        <v>76</v>
      </c>
      <c r="AA501" t="s">
        <v>42</v>
      </c>
    </row>
    <row r="502" spans="1:27" x14ac:dyDescent="0.25">
      <c r="A502" s="1">
        <v>10159</v>
      </c>
      <c r="B502" s="1">
        <v>42</v>
      </c>
      <c r="C502" s="8">
        <v>51.48</v>
      </c>
      <c r="D502" s="1">
        <v>18</v>
      </c>
      <c r="E502" s="7">
        <v>2162.16</v>
      </c>
      <c r="F502" s="7">
        <f>sales_data_sample3[[#This Row],[SALES]]*sales_data_sample3[[#This Row],[PROFIT MARGIN]]</f>
        <v>274.59431999999998</v>
      </c>
      <c r="G502" s="14">
        <v>0.127</v>
      </c>
      <c r="H502" s="4">
        <v>37904</v>
      </c>
      <c r="I502" t="s">
        <v>28</v>
      </c>
      <c r="J502">
        <f>ROUNDUP(MONTH(sales_data_sample3[[#This Row],[ORDER DATE]])/3,0)</f>
        <v>4</v>
      </c>
      <c r="K502" t="str">
        <f>TEXT(sales_data_sample3[[#This Row],[ORDER DATE]],"[$-409]mmmm")</f>
        <v>October</v>
      </c>
      <c r="L502">
        <f>YEAR(sales_data_sample3[[#This Row],[ORDER DATE]])</f>
        <v>2003</v>
      </c>
      <c r="M502" t="s">
        <v>29</v>
      </c>
      <c r="N502">
        <v>60</v>
      </c>
      <c r="O502" t="s">
        <v>1884</v>
      </c>
      <c r="P502" t="s">
        <v>80</v>
      </c>
      <c r="Q502" t="s">
        <v>81</v>
      </c>
      <c r="R502" t="s">
        <v>82</v>
      </c>
      <c r="S502" t="s">
        <v>4804</v>
      </c>
      <c r="T502" t="s">
        <v>83</v>
      </c>
      <c r="U502" t="s">
        <v>73</v>
      </c>
      <c r="V502" t="s">
        <v>4804</v>
      </c>
      <c r="W502" t="s">
        <v>38</v>
      </c>
      <c r="X502" t="s">
        <v>39</v>
      </c>
      <c r="Y502" t="s">
        <v>84</v>
      </c>
      <c r="Z502" t="s">
        <v>76</v>
      </c>
      <c r="AA502" t="s">
        <v>42</v>
      </c>
    </row>
    <row r="503" spans="1:27" x14ac:dyDescent="0.25">
      <c r="A503" s="1">
        <v>10159</v>
      </c>
      <c r="B503" s="1">
        <v>21</v>
      </c>
      <c r="C503" s="8">
        <v>81.209999999999994</v>
      </c>
      <c r="D503" s="1">
        <v>5</v>
      </c>
      <c r="E503" s="7">
        <v>1705.41</v>
      </c>
      <c r="F503" s="7">
        <f>sales_data_sample3[[#This Row],[SALES]]*sales_data_sample3[[#This Row],[PROFIT MARGIN]]</f>
        <v>424.47654900000003</v>
      </c>
      <c r="G503" s="14" t="str">
        <f>IF(sales_data_sample3[[#This Row],[STATUS]] &lt;&gt;"Cancelled","24,89%","0")</f>
        <v>24,89%</v>
      </c>
      <c r="H503" s="4">
        <v>37904</v>
      </c>
      <c r="I503" t="s">
        <v>28</v>
      </c>
      <c r="J503">
        <f>ROUNDUP(MONTH(sales_data_sample3[[#This Row],[ORDER DATE]])/3,0)</f>
        <v>4</v>
      </c>
      <c r="K503" t="str">
        <f>TEXT(sales_data_sample3[[#This Row],[ORDER DATE]],"[$-409]mmmm")</f>
        <v>October</v>
      </c>
      <c r="L503">
        <f>YEAR(sales_data_sample3[[#This Row],[ORDER DATE]])</f>
        <v>2003</v>
      </c>
      <c r="M503" t="s">
        <v>278</v>
      </c>
      <c r="N503">
        <v>80</v>
      </c>
      <c r="O503" t="s">
        <v>2283</v>
      </c>
      <c r="P503" t="s">
        <v>80</v>
      </c>
      <c r="Q503" t="s">
        <v>81</v>
      </c>
      <c r="R503" t="s">
        <v>82</v>
      </c>
      <c r="S503" t="s">
        <v>4804</v>
      </c>
      <c r="T503" t="s">
        <v>83</v>
      </c>
      <c r="U503" t="s">
        <v>73</v>
      </c>
      <c r="V503" t="s">
        <v>4804</v>
      </c>
      <c r="W503" t="s">
        <v>38</v>
      </c>
      <c r="X503" t="s">
        <v>39</v>
      </c>
      <c r="Y503" t="s">
        <v>84</v>
      </c>
      <c r="Z503" t="s">
        <v>76</v>
      </c>
      <c r="AA503" t="s">
        <v>42</v>
      </c>
    </row>
    <row r="504" spans="1:27" x14ac:dyDescent="0.25">
      <c r="A504" s="1">
        <v>10159</v>
      </c>
      <c r="B504" s="1">
        <v>25</v>
      </c>
      <c r="C504" s="8">
        <v>100</v>
      </c>
      <c r="D504" s="1">
        <v>4</v>
      </c>
      <c r="E504" s="7">
        <v>3638</v>
      </c>
      <c r="F504" s="7">
        <f>sales_data_sample3[[#This Row],[SALES]]*sales_data_sample3[[#This Row],[PROFIT MARGIN]]</f>
        <v>905.4982</v>
      </c>
      <c r="G504" s="14" t="str">
        <f>IF(sales_data_sample3[[#This Row],[STATUS]] &lt;&gt;"Cancelled","24,89%","0")</f>
        <v>24,89%</v>
      </c>
      <c r="H504" s="4">
        <v>37904</v>
      </c>
      <c r="I504" t="s">
        <v>28</v>
      </c>
      <c r="J504">
        <f>ROUNDUP(MONTH(sales_data_sample3[[#This Row],[ORDER DATE]])/3,0)</f>
        <v>4</v>
      </c>
      <c r="K504" t="str">
        <f>TEXT(sales_data_sample3[[#This Row],[ORDER DATE]],"[$-409]mmmm")</f>
        <v>October</v>
      </c>
      <c r="L504">
        <f>YEAR(sales_data_sample3[[#This Row],[ORDER DATE]])</f>
        <v>2003</v>
      </c>
      <c r="M504" t="s">
        <v>278</v>
      </c>
      <c r="N504">
        <v>146</v>
      </c>
      <c r="O504" t="s">
        <v>2364</v>
      </c>
      <c r="P504" t="s">
        <v>80</v>
      </c>
      <c r="Q504" t="s">
        <v>81</v>
      </c>
      <c r="R504" t="s">
        <v>82</v>
      </c>
      <c r="S504" t="s">
        <v>4804</v>
      </c>
      <c r="T504" t="s">
        <v>83</v>
      </c>
      <c r="U504" t="s">
        <v>73</v>
      </c>
      <c r="V504" t="s">
        <v>4804</v>
      </c>
      <c r="W504" t="s">
        <v>38</v>
      </c>
      <c r="X504" t="s">
        <v>39</v>
      </c>
      <c r="Y504" t="s">
        <v>84</v>
      </c>
      <c r="Z504" t="s">
        <v>76</v>
      </c>
      <c r="AA504" t="s">
        <v>65</v>
      </c>
    </row>
    <row r="505" spans="1:27" x14ac:dyDescent="0.25">
      <c r="A505" s="1">
        <v>10159</v>
      </c>
      <c r="B505" s="1">
        <v>21</v>
      </c>
      <c r="C505" s="8">
        <v>64.66</v>
      </c>
      <c r="D505" s="1">
        <v>8</v>
      </c>
      <c r="E505" s="7">
        <v>1357.86</v>
      </c>
      <c r="F505" s="7">
        <f>sales_data_sample3[[#This Row],[SALES]]*sales_data_sample3[[#This Row],[PROFIT MARGIN]]</f>
        <v>172.44821999999999</v>
      </c>
      <c r="G505" s="14">
        <v>0.127</v>
      </c>
      <c r="H505" s="4">
        <v>37904</v>
      </c>
      <c r="I505" t="s">
        <v>28</v>
      </c>
      <c r="J505">
        <f>ROUNDUP(MONTH(sales_data_sample3[[#This Row],[ORDER DATE]])/3,0)</f>
        <v>4</v>
      </c>
      <c r="K505" t="str">
        <f>TEXT(sales_data_sample3[[#This Row],[ORDER DATE]],"[$-409]mmmm")</f>
        <v>October</v>
      </c>
      <c r="L505">
        <f>YEAR(sales_data_sample3[[#This Row],[ORDER DATE]])</f>
        <v>2003</v>
      </c>
      <c r="M505" t="s">
        <v>29</v>
      </c>
      <c r="N505">
        <v>62</v>
      </c>
      <c r="O505" t="s">
        <v>2422</v>
      </c>
      <c r="P505" t="s">
        <v>80</v>
      </c>
      <c r="Q505" t="s">
        <v>81</v>
      </c>
      <c r="R505" t="s">
        <v>82</v>
      </c>
      <c r="S505" t="s">
        <v>4804</v>
      </c>
      <c r="T505" t="s">
        <v>83</v>
      </c>
      <c r="U505" t="s">
        <v>73</v>
      </c>
      <c r="V505" t="s">
        <v>4804</v>
      </c>
      <c r="W505" t="s">
        <v>38</v>
      </c>
      <c r="X505" t="s">
        <v>39</v>
      </c>
      <c r="Y505" t="s">
        <v>84</v>
      </c>
      <c r="Z505" t="s">
        <v>76</v>
      </c>
      <c r="AA505" t="s">
        <v>42</v>
      </c>
    </row>
    <row r="506" spans="1:27" x14ac:dyDescent="0.25">
      <c r="A506" s="1">
        <v>10159</v>
      </c>
      <c r="B506" s="1">
        <v>32</v>
      </c>
      <c r="C506" s="8">
        <v>100</v>
      </c>
      <c r="D506" s="1">
        <v>7</v>
      </c>
      <c r="E506" s="7">
        <v>4618.88</v>
      </c>
      <c r="F506" s="7">
        <f>sales_data_sample3[[#This Row],[SALES]]*sales_data_sample3[[#This Row],[PROFIT MARGIN]]</f>
        <v>1149.639232</v>
      </c>
      <c r="G506" s="14" t="str">
        <f>IF(sales_data_sample3[[#This Row],[STATUS]] &lt;&gt;"Cancelled","24,89%","0")</f>
        <v>24,89%</v>
      </c>
      <c r="H506" s="4">
        <v>37904</v>
      </c>
      <c r="I506" t="s">
        <v>28</v>
      </c>
      <c r="J506">
        <f>ROUNDUP(MONTH(sales_data_sample3[[#This Row],[ORDER DATE]])/3,0)</f>
        <v>4</v>
      </c>
      <c r="K506" t="str">
        <f>TEXT(sales_data_sample3[[#This Row],[ORDER DATE]],"[$-409]mmmm")</f>
        <v>October</v>
      </c>
      <c r="L506">
        <f>YEAR(sales_data_sample3[[#This Row],[ORDER DATE]])</f>
        <v>2003</v>
      </c>
      <c r="M506" t="s">
        <v>278</v>
      </c>
      <c r="N506">
        <v>148</v>
      </c>
      <c r="O506" t="s">
        <v>2673</v>
      </c>
      <c r="P506" t="s">
        <v>80</v>
      </c>
      <c r="Q506" t="s">
        <v>81</v>
      </c>
      <c r="R506" t="s">
        <v>82</v>
      </c>
      <c r="S506" t="s">
        <v>4804</v>
      </c>
      <c r="T506" t="s">
        <v>83</v>
      </c>
      <c r="U506" t="s">
        <v>73</v>
      </c>
      <c r="V506" t="s">
        <v>4804</v>
      </c>
      <c r="W506" t="s">
        <v>38</v>
      </c>
      <c r="X506" t="s">
        <v>39</v>
      </c>
      <c r="Y506" t="s">
        <v>84</v>
      </c>
      <c r="Z506" t="s">
        <v>76</v>
      </c>
      <c r="AA506" t="s">
        <v>65</v>
      </c>
    </row>
    <row r="507" spans="1:27" x14ac:dyDescent="0.25">
      <c r="A507" s="1">
        <v>10159</v>
      </c>
      <c r="B507" s="1">
        <v>44</v>
      </c>
      <c r="C507" s="8">
        <v>100</v>
      </c>
      <c r="D507" s="1">
        <v>15</v>
      </c>
      <c r="E507" s="7">
        <v>5355.68</v>
      </c>
      <c r="F507" s="7">
        <f>sales_data_sample3[[#This Row],[SALES]]*sales_data_sample3[[#This Row],[PROFIT MARGIN]]</f>
        <v>680.17136000000005</v>
      </c>
      <c r="G507" s="14">
        <v>0.127</v>
      </c>
      <c r="H507" s="4">
        <v>37904</v>
      </c>
      <c r="I507" t="s">
        <v>28</v>
      </c>
      <c r="J507">
        <f>ROUNDUP(MONTH(sales_data_sample3[[#This Row],[ORDER DATE]])/3,0)</f>
        <v>4</v>
      </c>
      <c r="K507" t="str">
        <f>TEXT(sales_data_sample3[[#This Row],[ORDER DATE]],"[$-409]mmmm")</f>
        <v>October</v>
      </c>
      <c r="L507">
        <f>YEAR(sales_data_sample3[[#This Row],[ORDER DATE]])</f>
        <v>2003</v>
      </c>
      <c r="M507" t="s">
        <v>29</v>
      </c>
      <c r="N507">
        <v>112</v>
      </c>
      <c r="O507" t="s">
        <v>2822</v>
      </c>
      <c r="P507" t="s">
        <v>80</v>
      </c>
      <c r="Q507" t="s">
        <v>81</v>
      </c>
      <c r="R507" t="s">
        <v>82</v>
      </c>
      <c r="S507" t="s">
        <v>4804</v>
      </c>
      <c r="T507" t="s">
        <v>83</v>
      </c>
      <c r="U507" t="s">
        <v>73</v>
      </c>
      <c r="V507" t="s">
        <v>4804</v>
      </c>
      <c r="W507" t="s">
        <v>38</v>
      </c>
      <c r="X507" t="s">
        <v>39</v>
      </c>
      <c r="Y507" t="s">
        <v>84</v>
      </c>
      <c r="Z507" t="s">
        <v>76</v>
      </c>
      <c r="AA507" t="s">
        <v>65</v>
      </c>
    </row>
    <row r="508" spans="1:27" x14ac:dyDescent="0.25">
      <c r="A508" s="1">
        <v>10159</v>
      </c>
      <c r="B508" s="1">
        <v>27</v>
      </c>
      <c r="C508" s="8">
        <v>80.34</v>
      </c>
      <c r="D508" s="1">
        <v>11</v>
      </c>
      <c r="E508" s="7">
        <v>2169.1799999999998</v>
      </c>
      <c r="F508" s="7">
        <f>sales_data_sample3[[#This Row],[SALES]]*sales_data_sample3[[#This Row],[PROFIT MARGIN]]</f>
        <v>275.48586</v>
      </c>
      <c r="G508" s="14">
        <v>0.127</v>
      </c>
      <c r="H508" s="4">
        <v>37904</v>
      </c>
      <c r="I508" t="s">
        <v>28</v>
      </c>
      <c r="J508">
        <f>ROUNDUP(MONTH(sales_data_sample3[[#This Row],[ORDER DATE]])/3,0)</f>
        <v>4</v>
      </c>
      <c r="K508" t="str">
        <f>TEXT(sales_data_sample3[[#This Row],[ORDER DATE]],"[$-409]mmmm")</f>
        <v>October</v>
      </c>
      <c r="L508">
        <f>YEAR(sales_data_sample3[[#This Row],[ORDER DATE]])</f>
        <v>2003</v>
      </c>
      <c r="M508" t="s">
        <v>29</v>
      </c>
      <c r="N508">
        <v>69</v>
      </c>
      <c r="O508" t="s">
        <v>3105</v>
      </c>
      <c r="P508" t="s">
        <v>80</v>
      </c>
      <c r="Q508" t="s">
        <v>81</v>
      </c>
      <c r="R508" t="s">
        <v>82</v>
      </c>
      <c r="S508" t="s">
        <v>4804</v>
      </c>
      <c r="T508" t="s">
        <v>83</v>
      </c>
      <c r="U508" t="s">
        <v>73</v>
      </c>
      <c r="V508" t="s">
        <v>4804</v>
      </c>
      <c r="W508" t="s">
        <v>38</v>
      </c>
      <c r="X508" t="s">
        <v>39</v>
      </c>
      <c r="Y508" t="s">
        <v>84</v>
      </c>
      <c r="Z508" t="s">
        <v>76</v>
      </c>
      <c r="AA508" t="s">
        <v>42</v>
      </c>
    </row>
    <row r="509" spans="1:27" x14ac:dyDescent="0.25">
      <c r="A509" s="1">
        <v>10159</v>
      </c>
      <c r="B509" s="1">
        <v>50</v>
      </c>
      <c r="C509" s="8">
        <v>69.8</v>
      </c>
      <c r="D509" s="1">
        <v>1</v>
      </c>
      <c r="E509" s="7">
        <v>3490</v>
      </c>
      <c r="F509" s="7">
        <f>sales_data_sample3[[#This Row],[SALES]]*sales_data_sample3[[#This Row],[PROFIT MARGIN]]</f>
        <v>868.66100000000006</v>
      </c>
      <c r="G509" s="14" t="str">
        <f>IF(sales_data_sample3[[#This Row],[STATUS]] &lt;&gt;"Cancelled","24,89%","0")</f>
        <v>24,89%</v>
      </c>
      <c r="H509" s="4">
        <v>37904</v>
      </c>
      <c r="I509" t="s">
        <v>28</v>
      </c>
      <c r="J509">
        <f>ROUNDUP(MONTH(sales_data_sample3[[#This Row],[ORDER DATE]])/3,0)</f>
        <v>4</v>
      </c>
      <c r="K509" t="str">
        <f>TEXT(sales_data_sample3[[#This Row],[ORDER DATE]],"[$-409]mmmm")</f>
        <v>October</v>
      </c>
      <c r="L509">
        <f>YEAR(sales_data_sample3[[#This Row],[ORDER DATE]])</f>
        <v>2003</v>
      </c>
      <c r="M509" t="s">
        <v>278</v>
      </c>
      <c r="N509">
        <v>61</v>
      </c>
      <c r="O509" t="s">
        <v>3427</v>
      </c>
      <c r="P509" t="s">
        <v>80</v>
      </c>
      <c r="Q509" t="s">
        <v>81</v>
      </c>
      <c r="R509" t="s">
        <v>82</v>
      </c>
      <c r="S509" t="s">
        <v>4804</v>
      </c>
      <c r="T509" t="s">
        <v>83</v>
      </c>
      <c r="U509" t="s">
        <v>73</v>
      </c>
      <c r="V509" t="s">
        <v>4804</v>
      </c>
      <c r="W509" t="s">
        <v>38</v>
      </c>
      <c r="X509" t="s">
        <v>39</v>
      </c>
      <c r="Y509" t="s">
        <v>84</v>
      </c>
      <c r="Z509" t="s">
        <v>76</v>
      </c>
      <c r="AA509" t="s">
        <v>65</v>
      </c>
    </row>
    <row r="510" spans="1:27" x14ac:dyDescent="0.25">
      <c r="A510" s="1">
        <v>10159</v>
      </c>
      <c r="B510" s="1">
        <v>23</v>
      </c>
      <c r="C510" s="8">
        <v>67.099999999999994</v>
      </c>
      <c r="D510" s="1">
        <v>6</v>
      </c>
      <c r="E510" s="7">
        <v>1543.3</v>
      </c>
      <c r="F510" s="7">
        <f>sales_data_sample3[[#This Row],[SALES]]*sales_data_sample3[[#This Row],[PROFIT MARGIN]]</f>
        <v>384.12736999999998</v>
      </c>
      <c r="G510" s="14" t="str">
        <f>IF(sales_data_sample3[[#This Row],[STATUS]] &lt;&gt;"Cancelled","24,89%","0")</f>
        <v>24,89%</v>
      </c>
      <c r="H510" s="4">
        <v>37904</v>
      </c>
      <c r="I510" t="s">
        <v>28</v>
      </c>
      <c r="J510">
        <f>ROUNDUP(MONTH(sales_data_sample3[[#This Row],[ORDER DATE]])/3,0)</f>
        <v>4</v>
      </c>
      <c r="K510" t="str">
        <f>TEXT(sales_data_sample3[[#This Row],[ORDER DATE]],"[$-409]mmmm")</f>
        <v>October</v>
      </c>
      <c r="L510">
        <f>YEAR(sales_data_sample3[[#This Row],[ORDER DATE]])</f>
        <v>2003</v>
      </c>
      <c r="M510" t="s">
        <v>278</v>
      </c>
      <c r="N510">
        <v>80</v>
      </c>
      <c r="O510" t="s">
        <v>3802</v>
      </c>
      <c r="P510" t="s">
        <v>80</v>
      </c>
      <c r="Q510" t="s">
        <v>81</v>
      </c>
      <c r="R510" t="s">
        <v>82</v>
      </c>
      <c r="S510" t="s">
        <v>4804</v>
      </c>
      <c r="T510" t="s">
        <v>83</v>
      </c>
      <c r="U510" t="s">
        <v>73</v>
      </c>
      <c r="V510" t="s">
        <v>4804</v>
      </c>
      <c r="W510" t="s">
        <v>38</v>
      </c>
      <c r="X510" t="s">
        <v>39</v>
      </c>
      <c r="Y510" t="s">
        <v>84</v>
      </c>
      <c r="Z510" t="s">
        <v>76</v>
      </c>
      <c r="AA510" t="s">
        <v>42</v>
      </c>
    </row>
    <row r="511" spans="1:27" x14ac:dyDescent="0.25">
      <c r="A511" s="1">
        <v>10159</v>
      </c>
      <c r="B511" s="1">
        <v>35</v>
      </c>
      <c r="C511" s="8">
        <v>35.4</v>
      </c>
      <c r="D511" s="1">
        <v>9</v>
      </c>
      <c r="E511" s="7">
        <v>1239</v>
      </c>
      <c r="F511" s="7">
        <f>sales_data_sample3[[#This Row],[SALES]]*sales_data_sample3[[#This Row],[PROFIT MARGIN]]</f>
        <v>157.35300000000001</v>
      </c>
      <c r="G511" s="14">
        <v>0.127</v>
      </c>
      <c r="H511" s="4">
        <v>37904</v>
      </c>
      <c r="I511" t="s">
        <v>28</v>
      </c>
      <c r="J511">
        <f>ROUNDUP(MONTH(sales_data_sample3[[#This Row],[ORDER DATE]])/3,0)</f>
        <v>4</v>
      </c>
      <c r="K511" t="str">
        <f>TEXT(sales_data_sample3[[#This Row],[ORDER DATE]],"[$-409]mmmm")</f>
        <v>October</v>
      </c>
      <c r="L511">
        <f>YEAR(sales_data_sample3[[#This Row],[ORDER DATE]])</f>
        <v>2003</v>
      </c>
      <c r="M511" t="s">
        <v>29</v>
      </c>
      <c r="N511">
        <v>40</v>
      </c>
      <c r="O511" t="s">
        <v>3904</v>
      </c>
      <c r="P511" t="s">
        <v>80</v>
      </c>
      <c r="Q511" t="s">
        <v>81</v>
      </c>
      <c r="R511" t="s">
        <v>82</v>
      </c>
      <c r="S511" t="s">
        <v>4804</v>
      </c>
      <c r="T511" t="s">
        <v>83</v>
      </c>
      <c r="U511" t="s">
        <v>73</v>
      </c>
      <c r="V511" t="s">
        <v>4804</v>
      </c>
      <c r="W511" t="s">
        <v>38</v>
      </c>
      <c r="X511" t="s">
        <v>39</v>
      </c>
      <c r="Y511" t="s">
        <v>84</v>
      </c>
      <c r="Z511" t="s">
        <v>76</v>
      </c>
      <c r="AA511" t="s">
        <v>42</v>
      </c>
    </row>
    <row r="512" spans="1:27" x14ac:dyDescent="0.25">
      <c r="A512" s="1">
        <v>10159</v>
      </c>
      <c r="B512" s="1">
        <v>23</v>
      </c>
      <c r="C512" s="8">
        <v>100</v>
      </c>
      <c r="D512" s="1">
        <v>12</v>
      </c>
      <c r="E512" s="7">
        <v>2347.15</v>
      </c>
      <c r="F512" s="7">
        <f>sales_data_sample3[[#This Row],[SALES]]*sales_data_sample3[[#This Row],[PROFIT MARGIN]]</f>
        <v>298.08805000000001</v>
      </c>
      <c r="G512" s="14">
        <v>0.127</v>
      </c>
      <c r="H512" s="4">
        <v>37904</v>
      </c>
      <c r="I512" t="s">
        <v>28</v>
      </c>
      <c r="J512">
        <f>ROUNDUP(MONTH(sales_data_sample3[[#This Row],[ORDER DATE]])/3,0)</f>
        <v>4</v>
      </c>
      <c r="K512" t="str">
        <f>TEXT(sales_data_sample3[[#This Row],[ORDER DATE]],"[$-409]mmmm")</f>
        <v>October</v>
      </c>
      <c r="L512">
        <f>YEAR(sales_data_sample3[[#This Row],[ORDER DATE]])</f>
        <v>2003</v>
      </c>
      <c r="M512" t="s">
        <v>29</v>
      </c>
      <c r="N512">
        <v>102</v>
      </c>
      <c r="O512" t="s">
        <v>4107</v>
      </c>
      <c r="P512" t="s">
        <v>80</v>
      </c>
      <c r="Q512" t="s">
        <v>81</v>
      </c>
      <c r="R512" t="s">
        <v>82</v>
      </c>
      <c r="S512" t="s">
        <v>4804</v>
      </c>
      <c r="T512" t="s">
        <v>83</v>
      </c>
      <c r="U512" t="s">
        <v>73</v>
      </c>
      <c r="V512" t="s">
        <v>4804</v>
      </c>
      <c r="W512" t="s">
        <v>38</v>
      </c>
      <c r="X512" t="s">
        <v>39</v>
      </c>
      <c r="Y512" t="s">
        <v>84</v>
      </c>
      <c r="Z512" t="s">
        <v>76</v>
      </c>
      <c r="AA512" t="s">
        <v>42</v>
      </c>
    </row>
    <row r="513" spans="1:27" x14ac:dyDescent="0.25">
      <c r="A513" s="1">
        <v>10159</v>
      </c>
      <c r="B513" s="1">
        <v>31</v>
      </c>
      <c r="C513" s="8">
        <v>71.599999999999994</v>
      </c>
      <c r="D513" s="1">
        <v>10</v>
      </c>
      <c r="E513" s="7">
        <v>2219.6</v>
      </c>
      <c r="F513" s="7">
        <f>sales_data_sample3[[#This Row],[SALES]]*sales_data_sample3[[#This Row],[PROFIT MARGIN]]</f>
        <v>281.88920000000002</v>
      </c>
      <c r="G513" s="14">
        <v>0.127</v>
      </c>
      <c r="H513" s="4">
        <v>37904</v>
      </c>
      <c r="I513" t="s">
        <v>28</v>
      </c>
      <c r="J513">
        <f>ROUNDUP(MONTH(sales_data_sample3[[#This Row],[ORDER DATE]])/3,0)</f>
        <v>4</v>
      </c>
      <c r="K513" t="str">
        <f>TEXT(sales_data_sample3[[#This Row],[ORDER DATE]],"[$-409]mmmm")</f>
        <v>October</v>
      </c>
      <c r="L513">
        <f>YEAR(sales_data_sample3[[#This Row],[ORDER DATE]])</f>
        <v>2003</v>
      </c>
      <c r="M513" t="s">
        <v>29</v>
      </c>
      <c r="N513">
        <v>81</v>
      </c>
      <c r="O513" t="s">
        <v>4246</v>
      </c>
      <c r="P513" t="s">
        <v>80</v>
      </c>
      <c r="Q513" t="s">
        <v>81</v>
      </c>
      <c r="R513" t="s">
        <v>82</v>
      </c>
      <c r="S513" t="s">
        <v>4804</v>
      </c>
      <c r="T513" t="s">
        <v>83</v>
      </c>
      <c r="U513" t="s">
        <v>73</v>
      </c>
      <c r="V513" t="s">
        <v>4804</v>
      </c>
      <c r="W513" t="s">
        <v>38</v>
      </c>
      <c r="X513" t="s">
        <v>39</v>
      </c>
      <c r="Y513" t="s">
        <v>84</v>
      </c>
      <c r="Z513" t="s">
        <v>76</v>
      </c>
      <c r="AA513" t="s">
        <v>42</v>
      </c>
    </row>
    <row r="514" spans="1:27" x14ac:dyDescent="0.25">
      <c r="A514" s="1">
        <v>10160</v>
      </c>
      <c r="B514" s="1">
        <v>46</v>
      </c>
      <c r="C514" s="8">
        <v>100</v>
      </c>
      <c r="D514" s="1">
        <v>6</v>
      </c>
      <c r="E514" s="7">
        <v>5294.14</v>
      </c>
      <c r="F514" s="7">
        <f>sales_data_sample3[[#This Row],[SALES]]*sales_data_sample3[[#This Row],[PROFIT MARGIN]]</f>
        <v>1317.711446</v>
      </c>
      <c r="G514" s="14" t="str">
        <f>IF(sales_data_sample3[[#This Row],[STATUS]] &lt;&gt;"Cancelled","24,89%","0")</f>
        <v>24,89%</v>
      </c>
      <c r="H514" s="4">
        <v>37905</v>
      </c>
      <c r="I514" t="s">
        <v>28</v>
      </c>
      <c r="J514">
        <f>ROUNDUP(MONTH(sales_data_sample3[[#This Row],[ORDER DATE]])/3,0)</f>
        <v>4</v>
      </c>
      <c r="K514" t="str">
        <f>TEXT(sales_data_sample3[[#This Row],[ORDER DATE]],"[$-409]mmmm")</f>
        <v>October</v>
      </c>
      <c r="L514">
        <f>YEAR(sales_data_sample3[[#This Row],[ORDER DATE]])</f>
        <v>2003</v>
      </c>
      <c r="M514" t="s">
        <v>278</v>
      </c>
      <c r="N514">
        <v>117</v>
      </c>
      <c r="O514" t="s">
        <v>1057</v>
      </c>
      <c r="P514" t="s">
        <v>620</v>
      </c>
      <c r="Q514" t="s">
        <v>621</v>
      </c>
      <c r="R514" t="s">
        <v>622</v>
      </c>
      <c r="S514" t="s">
        <v>4804</v>
      </c>
      <c r="T514" t="s">
        <v>623</v>
      </c>
      <c r="U514" t="s">
        <v>73</v>
      </c>
      <c r="V514" t="s">
        <v>4804</v>
      </c>
      <c r="W514" t="s">
        <v>38</v>
      </c>
      <c r="X514" t="s">
        <v>39</v>
      </c>
      <c r="Y514" t="s">
        <v>624</v>
      </c>
      <c r="Z514" t="s">
        <v>150</v>
      </c>
      <c r="AA514" t="s">
        <v>65</v>
      </c>
    </row>
    <row r="515" spans="1:27" x14ac:dyDescent="0.25">
      <c r="A515" s="1">
        <v>10160</v>
      </c>
      <c r="B515" s="1">
        <v>50</v>
      </c>
      <c r="C515" s="8">
        <v>100</v>
      </c>
      <c r="D515" s="1">
        <v>5</v>
      </c>
      <c r="E515" s="7">
        <v>5182</v>
      </c>
      <c r="F515" s="7">
        <f>sales_data_sample3[[#This Row],[SALES]]*sales_data_sample3[[#This Row],[PROFIT MARGIN]]</f>
        <v>1289.7998</v>
      </c>
      <c r="G515" s="14" t="str">
        <f>IF(sales_data_sample3[[#This Row],[STATUS]] &lt;&gt;"Cancelled","24,89%","0")</f>
        <v>24,89%</v>
      </c>
      <c r="H515" s="4">
        <v>37905</v>
      </c>
      <c r="I515" t="s">
        <v>28</v>
      </c>
      <c r="J515">
        <f>ROUNDUP(MONTH(sales_data_sample3[[#This Row],[ORDER DATE]])/3,0)</f>
        <v>4</v>
      </c>
      <c r="K515" t="str">
        <f>TEXT(sales_data_sample3[[#This Row],[ORDER DATE]],"[$-409]mmmm")</f>
        <v>October</v>
      </c>
      <c r="L515">
        <f>YEAR(sales_data_sample3[[#This Row],[ORDER DATE]])</f>
        <v>2003</v>
      </c>
      <c r="M515" t="s">
        <v>278</v>
      </c>
      <c r="N515">
        <v>115</v>
      </c>
      <c r="O515" t="s">
        <v>1223</v>
      </c>
      <c r="P515" t="s">
        <v>620</v>
      </c>
      <c r="Q515" t="s">
        <v>621</v>
      </c>
      <c r="R515" t="s">
        <v>622</v>
      </c>
      <c r="S515" t="s">
        <v>4804</v>
      </c>
      <c r="T515" t="s">
        <v>623</v>
      </c>
      <c r="U515" t="s">
        <v>73</v>
      </c>
      <c r="V515" t="s">
        <v>4804</v>
      </c>
      <c r="W515" t="s">
        <v>38</v>
      </c>
      <c r="X515" t="s">
        <v>39</v>
      </c>
      <c r="Y515" t="s">
        <v>624</v>
      </c>
      <c r="Z515" t="s">
        <v>150</v>
      </c>
      <c r="AA515" t="s">
        <v>65</v>
      </c>
    </row>
    <row r="516" spans="1:27" x14ac:dyDescent="0.25">
      <c r="A516" s="1">
        <v>10160</v>
      </c>
      <c r="B516" s="1">
        <v>38</v>
      </c>
      <c r="C516" s="8">
        <v>88.55</v>
      </c>
      <c r="D516" s="1">
        <v>4</v>
      </c>
      <c r="E516" s="7">
        <v>3364.9</v>
      </c>
      <c r="F516" s="7">
        <f>sales_data_sample3[[#This Row],[SALES]]*sales_data_sample3[[#This Row],[PROFIT MARGIN]]</f>
        <v>837.52361000000008</v>
      </c>
      <c r="G516" s="14" t="str">
        <f>IF(sales_data_sample3[[#This Row],[STATUS]] &lt;&gt;"Cancelled","24,89%","0")</f>
        <v>24,89%</v>
      </c>
      <c r="H516" s="4">
        <v>37905</v>
      </c>
      <c r="I516" t="s">
        <v>28</v>
      </c>
      <c r="J516">
        <f>ROUNDUP(MONTH(sales_data_sample3[[#This Row],[ORDER DATE]])/3,0)</f>
        <v>4</v>
      </c>
      <c r="K516" t="str">
        <f>TEXT(sales_data_sample3[[#This Row],[ORDER DATE]],"[$-409]mmmm")</f>
        <v>October</v>
      </c>
      <c r="L516">
        <f>YEAR(sales_data_sample3[[#This Row],[ORDER DATE]])</f>
        <v>2003</v>
      </c>
      <c r="M516" t="s">
        <v>278</v>
      </c>
      <c r="N516">
        <v>77</v>
      </c>
      <c r="O516" t="s">
        <v>1592</v>
      </c>
      <c r="P516" t="s">
        <v>620</v>
      </c>
      <c r="Q516" t="s">
        <v>621</v>
      </c>
      <c r="R516" t="s">
        <v>622</v>
      </c>
      <c r="S516" t="s">
        <v>4804</v>
      </c>
      <c r="T516" t="s">
        <v>623</v>
      </c>
      <c r="U516" t="s">
        <v>73</v>
      </c>
      <c r="V516" t="s">
        <v>4804</v>
      </c>
      <c r="W516" t="s">
        <v>38</v>
      </c>
      <c r="X516" t="s">
        <v>39</v>
      </c>
      <c r="Y516" t="s">
        <v>624</v>
      </c>
      <c r="Z516" t="s">
        <v>150</v>
      </c>
      <c r="AA516" t="s">
        <v>65</v>
      </c>
    </row>
    <row r="517" spans="1:27" x14ac:dyDescent="0.25">
      <c r="A517" s="1">
        <v>10160</v>
      </c>
      <c r="B517" s="1">
        <v>20</v>
      </c>
      <c r="C517" s="8">
        <v>100</v>
      </c>
      <c r="D517" s="1">
        <v>1</v>
      </c>
      <c r="E517" s="7">
        <v>3996.4</v>
      </c>
      <c r="F517" s="7">
        <f>sales_data_sample3[[#This Row],[SALES]]*sales_data_sample3[[#This Row],[PROFIT MARGIN]]</f>
        <v>994.70396000000005</v>
      </c>
      <c r="G517" s="14" t="str">
        <f>IF(sales_data_sample3[[#This Row],[STATUS]] &lt;&gt;"Cancelled","24,89%","0")</f>
        <v>24,89%</v>
      </c>
      <c r="H517" s="4">
        <v>37905</v>
      </c>
      <c r="I517" t="s">
        <v>28</v>
      </c>
      <c r="J517">
        <f>ROUNDUP(MONTH(sales_data_sample3[[#This Row],[ORDER DATE]])/3,0)</f>
        <v>4</v>
      </c>
      <c r="K517" t="str">
        <f>TEXT(sales_data_sample3[[#This Row],[ORDER DATE]],"[$-409]mmmm")</f>
        <v>October</v>
      </c>
      <c r="L517">
        <f>YEAR(sales_data_sample3[[#This Row],[ORDER DATE]])</f>
        <v>2003</v>
      </c>
      <c r="M517" t="s">
        <v>278</v>
      </c>
      <c r="N517">
        <v>169</v>
      </c>
      <c r="O517" t="s">
        <v>2190</v>
      </c>
      <c r="P517" t="s">
        <v>620</v>
      </c>
      <c r="Q517" t="s">
        <v>621</v>
      </c>
      <c r="R517" t="s">
        <v>622</v>
      </c>
      <c r="S517" t="s">
        <v>4804</v>
      </c>
      <c r="T517" t="s">
        <v>623</v>
      </c>
      <c r="U517" t="s">
        <v>73</v>
      </c>
      <c r="V517" t="s">
        <v>4804</v>
      </c>
      <c r="W517" t="s">
        <v>38</v>
      </c>
      <c r="X517" t="s">
        <v>39</v>
      </c>
      <c r="Y517" t="s">
        <v>624</v>
      </c>
      <c r="Z517" t="s">
        <v>150</v>
      </c>
      <c r="AA517" t="s">
        <v>65</v>
      </c>
    </row>
    <row r="518" spans="1:27" x14ac:dyDescent="0.25">
      <c r="A518" s="1">
        <v>10160</v>
      </c>
      <c r="B518" s="1">
        <v>42</v>
      </c>
      <c r="C518" s="8">
        <v>37</v>
      </c>
      <c r="D518" s="1">
        <v>2</v>
      </c>
      <c r="E518" s="7">
        <v>1554</v>
      </c>
      <c r="F518" s="7">
        <f>sales_data_sample3[[#This Row],[SALES]]*sales_data_sample3[[#This Row],[PROFIT MARGIN]]</f>
        <v>386.79060000000004</v>
      </c>
      <c r="G518" s="14" t="str">
        <f>IF(sales_data_sample3[[#This Row],[STATUS]] &lt;&gt;"Cancelled","24,89%","0")</f>
        <v>24,89%</v>
      </c>
      <c r="H518" s="4">
        <v>37905</v>
      </c>
      <c r="I518" t="s">
        <v>28</v>
      </c>
      <c r="J518">
        <f>ROUNDUP(MONTH(sales_data_sample3[[#This Row],[ORDER DATE]])/3,0)</f>
        <v>4</v>
      </c>
      <c r="K518" t="str">
        <f>TEXT(sales_data_sample3[[#This Row],[ORDER DATE]],"[$-409]mmmm")</f>
        <v>October</v>
      </c>
      <c r="L518">
        <f>YEAR(sales_data_sample3[[#This Row],[ORDER DATE]])</f>
        <v>2003</v>
      </c>
      <c r="M518" t="s">
        <v>278</v>
      </c>
      <c r="N518">
        <v>37</v>
      </c>
      <c r="O518" t="s">
        <v>3302</v>
      </c>
      <c r="P518" t="s">
        <v>620</v>
      </c>
      <c r="Q518" t="s">
        <v>621</v>
      </c>
      <c r="R518" t="s">
        <v>622</v>
      </c>
      <c r="S518" t="s">
        <v>4804</v>
      </c>
      <c r="T518" t="s">
        <v>623</v>
      </c>
      <c r="U518" t="s">
        <v>73</v>
      </c>
      <c r="V518" t="s">
        <v>4804</v>
      </c>
      <c r="W518" t="s">
        <v>38</v>
      </c>
      <c r="X518" t="s">
        <v>39</v>
      </c>
      <c r="Y518" t="s">
        <v>624</v>
      </c>
      <c r="Z518" t="s">
        <v>150</v>
      </c>
      <c r="AA518" t="s">
        <v>42</v>
      </c>
    </row>
    <row r="519" spans="1:27" x14ac:dyDescent="0.25">
      <c r="A519" s="1">
        <v>10160</v>
      </c>
      <c r="B519" s="1">
        <v>35</v>
      </c>
      <c r="C519" s="8">
        <v>100</v>
      </c>
      <c r="D519" s="1">
        <v>3</v>
      </c>
      <c r="E519" s="7">
        <v>4767.7</v>
      </c>
      <c r="F519" s="7">
        <f>sales_data_sample3[[#This Row],[SALES]]*sales_data_sample3[[#This Row],[PROFIT MARGIN]]</f>
        <v>1186.6805300000001</v>
      </c>
      <c r="G519" s="14" t="str">
        <f>IF(sales_data_sample3[[#This Row],[STATUS]] &lt;&gt;"Cancelled","24,89%","0")</f>
        <v>24,89%</v>
      </c>
      <c r="H519" s="4">
        <v>37905</v>
      </c>
      <c r="I519" t="s">
        <v>28</v>
      </c>
      <c r="J519">
        <f>ROUNDUP(MONTH(sales_data_sample3[[#This Row],[ORDER DATE]])/3,0)</f>
        <v>4</v>
      </c>
      <c r="K519" t="str">
        <f>TEXT(sales_data_sample3[[#This Row],[ORDER DATE]],"[$-409]mmmm")</f>
        <v>October</v>
      </c>
      <c r="L519">
        <f>YEAR(sales_data_sample3[[#This Row],[ORDER DATE]])</f>
        <v>2003</v>
      </c>
      <c r="M519" t="s">
        <v>278</v>
      </c>
      <c r="N519">
        <v>140</v>
      </c>
      <c r="O519" t="s">
        <v>3589</v>
      </c>
      <c r="P519" t="s">
        <v>620</v>
      </c>
      <c r="Q519" t="s">
        <v>621</v>
      </c>
      <c r="R519" t="s">
        <v>622</v>
      </c>
      <c r="S519" t="s">
        <v>4804</v>
      </c>
      <c r="T519" t="s">
        <v>623</v>
      </c>
      <c r="U519" t="s">
        <v>73</v>
      </c>
      <c r="V519" t="s">
        <v>4804</v>
      </c>
      <c r="W519" t="s">
        <v>38</v>
      </c>
      <c r="X519" t="s">
        <v>39</v>
      </c>
      <c r="Y519" t="s">
        <v>624</v>
      </c>
      <c r="Z519" t="s">
        <v>150</v>
      </c>
      <c r="AA519" t="s">
        <v>65</v>
      </c>
    </row>
    <row r="520" spans="1:27" x14ac:dyDescent="0.25">
      <c r="A520" s="1">
        <v>10161</v>
      </c>
      <c r="B520" s="1">
        <v>28</v>
      </c>
      <c r="C520" s="8">
        <v>100</v>
      </c>
      <c r="D520" s="1">
        <v>12</v>
      </c>
      <c r="E520" s="7">
        <v>3764.88</v>
      </c>
      <c r="F520" s="7">
        <f>sales_data_sample3[[#This Row],[SALES]]*sales_data_sample3[[#This Row],[PROFIT MARGIN]]</f>
        <v>937.07863200000008</v>
      </c>
      <c r="G520" s="14" t="str">
        <f>IF(sales_data_sample3[[#This Row],[STATUS]] &lt;&gt;"Cancelled","24,89%","0")</f>
        <v>24,89%</v>
      </c>
      <c r="H520" s="4">
        <v>37911</v>
      </c>
      <c r="I520" t="s">
        <v>28</v>
      </c>
      <c r="J520">
        <f>ROUNDUP(MONTH(sales_data_sample3[[#This Row],[ORDER DATE]])/3,0)</f>
        <v>4</v>
      </c>
      <c r="K520" t="str">
        <f>TEXT(sales_data_sample3[[#This Row],[ORDER DATE]],"[$-409]mmmm")</f>
        <v>October</v>
      </c>
      <c r="L520">
        <f>YEAR(sales_data_sample3[[#This Row],[ORDER DATE]])</f>
        <v>2003</v>
      </c>
      <c r="M520" t="s">
        <v>278</v>
      </c>
      <c r="N520">
        <v>141</v>
      </c>
      <c r="O520" t="s">
        <v>1299</v>
      </c>
      <c r="P520" t="s">
        <v>934</v>
      </c>
      <c r="Q520" t="s">
        <v>935</v>
      </c>
      <c r="R520" t="s">
        <v>936</v>
      </c>
      <c r="S520" t="s">
        <v>4804</v>
      </c>
      <c r="T520" t="s">
        <v>937</v>
      </c>
      <c r="U520" t="s">
        <v>4804</v>
      </c>
      <c r="V520" t="s">
        <v>938</v>
      </c>
      <c r="W520" t="s">
        <v>567</v>
      </c>
      <c r="X520" t="s">
        <v>52</v>
      </c>
      <c r="Y520" t="s">
        <v>939</v>
      </c>
      <c r="Z520" t="s">
        <v>940</v>
      </c>
      <c r="AA520" t="s">
        <v>65</v>
      </c>
    </row>
    <row r="521" spans="1:27" x14ac:dyDescent="0.25">
      <c r="A521" s="1">
        <v>10161</v>
      </c>
      <c r="B521" s="1">
        <v>43</v>
      </c>
      <c r="C521" s="8">
        <v>100</v>
      </c>
      <c r="D521" s="1">
        <v>8</v>
      </c>
      <c r="E521" s="7">
        <v>6153.73</v>
      </c>
      <c r="F521" s="7">
        <f>sales_data_sample3[[#This Row],[SALES]]*sales_data_sample3[[#This Row],[PROFIT MARGIN]]</f>
        <v>1531.663397</v>
      </c>
      <c r="G521" s="14" t="str">
        <f>IF(sales_data_sample3[[#This Row],[STATUS]] &lt;&gt;"Cancelled","24,89%","0")</f>
        <v>24,89%</v>
      </c>
      <c r="H521" s="4">
        <v>37911</v>
      </c>
      <c r="I521" t="s">
        <v>28</v>
      </c>
      <c r="J521">
        <f>ROUNDUP(MONTH(sales_data_sample3[[#This Row],[ORDER DATE]])/3,0)</f>
        <v>4</v>
      </c>
      <c r="K521" t="str">
        <f>TEXT(sales_data_sample3[[#This Row],[ORDER DATE]],"[$-409]mmmm")</f>
        <v>October</v>
      </c>
      <c r="L521">
        <f>YEAR(sales_data_sample3[[#This Row],[ORDER DATE]])</f>
        <v>2003</v>
      </c>
      <c r="M521" t="s">
        <v>278</v>
      </c>
      <c r="N521">
        <v>124</v>
      </c>
      <c r="O521" t="s">
        <v>1465</v>
      </c>
      <c r="P521" t="s">
        <v>934</v>
      </c>
      <c r="Q521" t="s">
        <v>935</v>
      </c>
      <c r="R521" t="s">
        <v>936</v>
      </c>
      <c r="S521" t="s">
        <v>4804</v>
      </c>
      <c r="T521" t="s">
        <v>937</v>
      </c>
      <c r="U521" t="s">
        <v>4804</v>
      </c>
      <c r="V521" t="s">
        <v>938</v>
      </c>
      <c r="W521" t="s">
        <v>567</v>
      </c>
      <c r="X521" t="s">
        <v>52</v>
      </c>
      <c r="Y521" t="s">
        <v>939</v>
      </c>
      <c r="Z521" t="s">
        <v>940</v>
      </c>
      <c r="AA521" t="s">
        <v>65</v>
      </c>
    </row>
    <row r="522" spans="1:27" x14ac:dyDescent="0.25">
      <c r="A522" s="1">
        <v>10161</v>
      </c>
      <c r="B522" s="1">
        <v>48</v>
      </c>
      <c r="C522" s="8">
        <v>100</v>
      </c>
      <c r="D522" s="1">
        <v>11</v>
      </c>
      <c r="E522" s="7">
        <v>6145.44</v>
      </c>
      <c r="F522" s="7">
        <f>sales_data_sample3[[#This Row],[SALES]]*sales_data_sample3[[#This Row],[PROFIT MARGIN]]</f>
        <v>1529.6000159999999</v>
      </c>
      <c r="G522" s="14" t="str">
        <f>IF(sales_data_sample3[[#This Row],[STATUS]] &lt;&gt;"Cancelled","24,89%","0")</f>
        <v>24,89%</v>
      </c>
      <c r="H522" s="4">
        <v>37911</v>
      </c>
      <c r="I522" t="s">
        <v>28</v>
      </c>
      <c r="J522">
        <f>ROUNDUP(MONTH(sales_data_sample3[[#This Row],[ORDER DATE]])/3,0)</f>
        <v>4</v>
      </c>
      <c r="K522" t="str">
        <f>TEXT(sales_data_sample3[[#This Row],[ORDER DATE]],"[$-409]mmmm")</f>
        <v>October</v>
      </c>
      <c r="L522">
        <f>YEAR(sales_data_sample3[[#This Row],[ORDER DATE]])</f>
        <v>2003</v>
      </c>
      <c r="M522" t="s">
        <v>278</v>
      </c>
      <c r="N522">
        <v>142</v>
      </c>
      <c r="O522" t="s">
        <v>1635</v>
      </c>
      <c r="P522" t="s">
        <v>934</v>
      </c>
      <c r="Q522" t="s">
        <v>935</v>
      </c>
      <c r="R522" t="s">
        <v>936</v>
      </c>
      <c r="S522" t="s">
        <v>4804</v>
      </c>
      <c r="T522" t="s">
        <v>937</v>
      </c>
      <c r="U522" t="s">
        <v>4804</v>
      </c>
      <c r="V522" t="s">
        <v>938</v>
      </c>
      <c r="W522" t="s">
        <v>567</v>
      </c>
      <c r="X522" t="s">
        <v>52</v>
      </c>
      <c r="Y522" t="s">
        <v>939</v>
      </c>
      <c r="Z522" t="s">
        <v>940</v>
      </c>
      <c r="AA522" t="s">
        <v>65</v>
      </c>
    </row>
    <row r="523" spans="1:27" x14ac:dyDescent="0.25">
      <c r="A523" s="1">
        <v>10161</v>
      </c>
      <c r="B523" s="1">
        <v>23</v>
      </c>
      <c r="C523" s="8">
        <v>100</v>
      </c>
      <c r="D523" s="1">
        <v>9</v>
      </c>
      <c r="E523" s="7">
        <v>3187.8</v>
      </c>
      <c r="F523" s="7">
        <f>sales_data_sample3[[#This Row],[SALES]]*sales_data_sample3[[#This Row],[PROFIT MARGIN]]</f>
        <v>793.44342000000006</v>
      </c>
      <c r="G523" s="14" t="str">
        <f>IF(sales_data_sample3[[#This Row],[STATUS]] &lt;&gt;"Cancelled","24,89%","0")</f>
        <v>24,89%</v>
      </c>
      <c r="H523" s="4">
        <v>37911</v>
      </c>
      <c r="I523" t="s">
        <v>28</v>
      </c>
      <c r="J523">
        <f>ROUNDUP(MONTH(sales_data_sample3[[#This Row],[ORDER DATE]])/3,0)</f>
        <v>4</v>
      </c>
      <c r="K523" t="str">
        <f>TEXT(sales_data_sample3[[#This Row],[ORDER DATE]],"[$-409]mmmm")</f>
        <v>October</v>
      </c>
      <c r="L523">
        <f>YEAR(sales_data_sample3[[#This Row],[ORDER DATE]])</f>
        <v>2003</v>
      </c>
      <c r="M523" t="s">
        <v>278</v>
      </c>
      <c r="N523">
        <v>132</v>
      </c>
      <c r="O523" t="s">
        <v>1960</v>
      </c>
      <c r="P523" t="s">
        <v>934</v>
      </c>
      <c r="Q523" t="s">
        <v>935</v>
      </c>
      <c r="R523" t="s">
        <v>936</v>
      </c>
      <c r="S523" t="s">
        <v>4804</v>
      </c>
      <c r="T523" t="s">
        <v>937</v>
      </c>
      <c r="U523" t="s">
        <v>4804</v>
      </c>
      <c r="V523" t="s">
        <v>938</v>
      </c>
      <c r="W523" t="s">
        <v>567</v>
      </c>
      <c r="X523" t="s">
        <v>52</v>
      </c>
      <c r="Y523" t="s">
        <v>939</v>
      </c>
      <c r="Z523" t="s">
        <v>940</v>
      </c>
      <c r="AA523" t="s">
        <v>65</v>
      </c>
    </row>
    <row r="524" spans="1:27" x14ac:dyDescent="0.25">
      <c r="A524" s="1">
        <v>10161</v>
      </c>
      <c r="B524" s="1">
        <v>36</v>
      </c>
      <c r="C524" s="8">
        <v>100</v>
      </c>
      <c r="D524" s="1">
        <v>10</v>
      </c>
      <c r="E524" s="7">
        <v>5544</v>
      </c>
      <c r="F524" s="7">
        <f>sales_data_sample3[[#This Row],[SALES]]*sales_data_sample3[[#This Row],[PROFIT MARGIN]]</f>
        <v>1379.9016000000001</v>
      </c>
      <c r="G524" s="14" t="str">
        <f>IF(sales_data_sample3[[#This Row],[STATUS]] &lt;&gt;"Cancelled","24,89%","0")</f>
        <v>24,89%</v>
      </c>
      <c r="H524" s="4">
        <v>37911</v>
      </c>
      <c r="I524" t="s">
        <v>28</v>
      </c>
      <c r="J524">
        <f>ROUNDUP(MONTH(sales_data_sample3[[#This Row],[ORDER DATE]])/3,0)</f>
        <v>4</v>
      </c>
      <c r="K524" t="str">
        <f>TEXT(sales_data_sample3[[#This Row],[ORDER DATE]],"[$-409]mmmm")</f>
        <v>October</v>
      </c>
      <c r="L524">
        <f>YEAR(sales_data_sample3[[#This Row],[ORDER DATE]])</f>
        <v>2003</v>
      </c>
      <c r="M524" t="s">
        <v>278</v>
      </c>
      <c r="N524">
        <v>141</v>
      </c>
      <c r="O524" t="s">
        <v>2392</v>
      </c>
      <c r="P524" t="s">
        <v>934</v>
      </c>
      <c r="Q524" t="s">
        <v>935</v>
      </c>
      <c r="R524" t="s">
        <v>936</v>
      </c>
      <c r="S524" t="s">
        <v>4804</v>
      </c>
      <c r="T524" t="s">
        <v>937</v>
      </c>
      <c r="U524" t="s">
        <v>4804</v>
      </c>
      <c r="V524" t="s">
        <v>938</v>
      </c>
      <c r="W524" t="s">
        <v>567</v>
      </c>
      <c r="X524" t="s">
        <v>52</v>
      </c>
      <c r="Y524" t="s">
        <v>939</v>
      </c>
      <c r="Z524" t="s">
        <v>940</v>
      </c>
      <c r="AA524" t="s">
        <v>65</v>
      </c>
    </row>
    <row r="525" spans="1:27" x14ac:dyDescent="0.25">
      <c r="A525" s="1">
        <v>10161</v>
      </c>
      <c r="B525" s="1">
        <v>25</v>
      </c>
      <c r="C525" s="8">
        <v>80.540000000000006</v>
      </c>
      <c r="D525" s="1">
        <v>1</v>
      </c>
      <c r="E525" s="7">
        <v>2013.5</v>
      </c>
      <c r="F525" s="7">
        <f>sales_data_sample3[[#This Row],[SALES]]*sales_data_sample3[[#This Row],[PROFIT MARGIN]]</f>
        <v>501.16015000000004</v>
      </c>
      <c r="G525" s="14" t="str">
        <f>IF(sales_data_sample3[[#This Row],[STATUS]] &lt;&gt;"Cancelled","24,89%","0")</f>
        <v>24,89%</v>
      </c>
      <c r="H525" s="4">
        <v>37911</v>
      </c>
      <c r="I525" t="s">
        <v>28</v>
      </c>
      <c r="J525">
        <f>ROUNDUP(MONTH(sales_data_sample3[[#This Row],[ORDER DATE]])/3,0)</f>
        <v>4</v>
      </c>
      <c r="K525" t="str">
        <f>TEXT(sales_data_sample3[[#This Row],[ORDER DATE]],"[$-409]mmmm")</f>
        <v>October</v>
      </c>
      <c r="L525">
        <f>YEAR(sales_data_sample3[[#This Row],[ORDER DATE]])</f>
        <v>2003</v>
      </c>
      <c r="M525" t="s">
        <v>278</v>
      </c>
      <c r="N525">
        <v>71</v>
      </c>
      <c r="O525" t="s">
        <v>2698</v>
      </c>
      <c r="P525" t="s">
        <v>934</v>
      </c>
      <c r="Q525" t="s">
        <v>935</v>
      </c>
      <c r="R525" t="s">
        <v>936</v>
      </c>
      <c r="S525" t="s">
        <v>4804</v>
      </c>
      <c r="T525" t="s">
        <v>937</v>
      </c>
      <c r="U525" t="s">
        <v>4804</v>
      </c>
      <c r="V525" t="s">
        <v>938</v>
      </c>
      <c r="W525" t="s">
        <v>567</v>
      </c>
      <c r="X525" t="s">
        <v>52</v>
      </c>
      <c r="Y525" t="s">
        <v>939</v>
      </c>
      <c r="Z525" t="s">
        <v>940</v>
      </c>
      <c r="AA525" t="s">
        <v>42</v>
      </c>
    </row>
    <row r="526" spans="1:27" x14ac:dyDescent="0.25">
      <c r="A526" s="1">
        <v>10161</v>
      </c>
      <c r="B526" s="1">
        <v>37</v>
      </c>
      <c r="C526" s="8">
        <v>72.760000000000005</v>
      </c>
      <c r="D526" s="1">
        <v>5</v>
      </c>
      <c r="E526" s="7">
        <v>2692.12</v>
      </c>
      <c r="F526" s="7">
        <f>sales_data_sample3[[#This Row],[SALES]]*sales_data_sample3[[#This Row],[PROFIT MARGIN]]</f>
        <v>670.068668</v>
      </c>
      <c r="G526" s="14" t="str">
        <f>IF(sales_data_sample3[[#This Row],[STATUS]] &lt;&gt;"Cancelled","24,89%","0")</f>
        <v>24,89%</v>
      </c>
      <c r="H526" s="4">
        <v>37911</v>
      </c>
      <c r="I526" t="s">
        <v>28</v>
      </c>
      <c r="J526">
        <f>ROUNDUP(MONTH(sales_data_sample3[[#This Row],[ORDER DATE]])/3,0)</f>
        <v>4</v>
      </c>
      <c r="K526" t="str">
        <f>TEXT(sales_data_sample3[[#This Row],[ORDER DATE]],"[$-409]mmmm")</f>
        <v>October</v>
      </c>
      <c r="L526">
        <f>YEAR(sales_data_sample3[[#This Row],[ORDER DATE]])</f>
        <v>2003</v>
      </c>
      <c r="M526" t="s">
        <v>278</v>
      </c>
      <c r="N526">
        <v>73</v>
      </c>
      <c r="O526" t="s">
        <v>2735</v>
      </c>
      <c r="P526" t="s">
        <v>934</v>
      </c>
      <c r="Q526" t="s">
        <v>935</v>
      </c>
      <c r="R526" t="s">
        <v>936</v>
      </c>
      <c r="S526" t="s">
        <v>4804</v>
      </c>
      <c r="T526" t="s">
        <v>937</v>
      </c>
      <c r="U526" t="s">
        <v>4804</v>
      </c>
      <c r="V526" t="s">
        <v>938</v>
      </c>
      <c r="W526" t="s">
        <v>567</v>
      </c>
      <c r="X526" t="s">
        <v>52</v>
      </c>
      <c r="Y526" t="s">
        <v>939</v>
      </c>
      <c r="Z526" t="s">
        <v>940</v>
      </c>
      <c r="AA526" t="s">
        <v>42</v>
      </c>
    </row>
    <row r="527" spans="1:27" x14ac:dyDescent="0.25">
      <c r="A527" s="1">
        <v>10161</v>
      </c>
      <c r="B527" s="1">
        <v>23</v>
      </c>
      <c r="C527" s="8">
        <v>53.33</v>
      </c>
      <c r="D527" s="1">
        <v>7</v>
      </c>
      <c r="E527" s="7">
        <v>1226.5899999999999</v>
      </c>
      <c r="F527" s="7">
        <f>sales_data_sample3[[#This Row],[SALES]]*sales_data_sample3[[#This Row],[PROFIT MARGIN]]</f>
        <v>305.29825099999999</v>
      </c>
      <c r="G527" s="14" t="str">
        <f>IF(sales_data_sample3[[#This Row],[STATUS]] &lt;&gt;"Cancelled","24,89%","0")</f>
        <v>24,89%</v>
      </c>
      <c r="H527" s="4">
        <v>37911</v>
      </c>
      <c r="I527" t="s">
        <v>28</v>
      </c>
      <c r="J527">
        <f>ROUNDUP(MONTH(sales_data_sample3[[#This Row],[ORDER DATE]])/3,0)</f>
        <v>4</v>
      </c>
      <c r="K527" t="str">
        <f>TEXT(sales_data_sample3[[#This Row],[ORDER DATE]],"[$-409]mmmm")</f>
        <v>October</v>
      </c>
      <c r="L527">
        <f>YEAR(sales_data_sample3[[#This Row],[ORDER DATE]])</f>
        <v>2003</v>
      </c>
      <c r="M527" t="s">
        <v>278</v>
      </c>
      <c r="N527">
        <v>50</v>
      </c>
      <c r="O527" t="s">
        <v>2857</v>
      </c>
      <c r="P527" t="s">
        <v>934</v>
      </c>
      <c r="Q527" t="s">
        <v>935</v>
      </c>
      <c r="R527" t="s">
        <v>936</v>
      </c>
      <c r="S527" t="s">
        <v>4804</v>
      </c>
      <c r="T527" t="s">
        <v>937</v>
      </c>
      <c r="U527" t="s">
        <v>4804</v>
      </c>
      <c r="V527" t="s">
        <v>938</v>
      </c>
      <c r="W527" t="s">
        <v>567</v>
      </c>
      <c r="X527" t="s">
        <v>52</v>
      </c>
      <c r="Y527" t="s">
        <v>939</v>
      </c>
      <c r="Z527" t="s">
        <v>940</v>
      </c>
      <c r="AA527" t="s">
        <v>42</v>
      </c>
    </row>
    <row r="528" spans="1:27" x14ac:dyDescent="0.25">
      <c r="A528" s="1">
        <v>10161</v>
      </c>
      <c r="B528" s="1">
        <v>20</v>
      </c>
      <c r="C528" s="8">
        <v>100</v>
      </c>
      <c r="D528" s="1">
        <v>3</v>
      </c>
      <c r="E528" s="7">
        <v>2144.6</v>
      </c>
      <c r="F528" s="7">
        <f>sales_data_sample3[[#This Row],[SALES]]*sales_data_sample3[[#This Row],[PROFIT MARGIN]]</f>
        <v>533.79093999999998</v>
      </c>
      <c r="G528" s="14" t="str">
        <f>IF(sales_data_sample3[[#This Row],[STATUS]] &lt;&gt;"Cancelled","24,89%","0")</f>
        <v>24,89%</v>
      </c>
      <c r="H528" s="4">
        <v>37911</v>
      </c>
      <c r="I528" t="s">
        <v>28</v>
      </c>
      <c r="J528">
        <f>ROUNDUP(MONTH(sales_data_sample3[[#This Row],[ORDER DATE]])/3,0)</f>
        <v>4</v>
      </c>
      <c r="K528" t="str">
        <f>TEXT(sales_data_sample3[[#This Row],[ORDER DATE]],"[$-409]mmmm")</f>
        <v>October</v>
      </c>
      <c r="L528">
        <f>YEAR(sales_data_sample3[[#This Row],[ORDER DATE]])</f>
        <v>2003</v>
      </c>
      <c r="M528" t="s">
        <v>278</v>
      </c>
      <c r="N528">
        <v>90</v>
      </c>
      <c r="O528" t="s">
        <v>3151</v>
      </c>
      <c r="P528" t="s">
        <v>934</v>
      </c>
      <c r="Q528" t="s">
        <v>935</v>
      </c>
      <c r="R528" t="s">
        <v>936</v>
      </c>
      <c r="S528" t="s">
        <v>4804</v>
      </c>
      <c r="T528" t="s">
        <v>937</v>
      </c>
      <c r="U528" t="s">
        <v>4804</v>
      </c>
      <c r="V528" t="s">
        <v>938</v>
      </c>
      <c r="W528" t="s">
        <v>567</v>
      </c>
      <c r="X528" t="s">
        <v>52</v>
      </c>
      <c r="Y528" t="s">
        <v>939</v>
      </c>
      <c r="Z528" t="s">
        <v>940</v>
      </c>
      <c r="AA528" t="s">
        <v>42</v>
      </c>
    </row>
    <row r="529" spans="1:27" x14ac:dyDescent="0.25">
      <c r="A529" s="1">
        <v>10161</v>
      </c>
      <c r="B529" s="1">
        <v>25</v>
      </c>
      <c r="C529" s="8">
        <v>100</v>
      </c>
      <c r="D529" s="1">
        <v>2</v>
      </c>
      <c r="E529" s="7">
        <v>2759.75</v>
      </c>
      <c r="F529" s="7">
        <f>sales_data_sample3[[#This Row],[SALES]]*sales_data_sample3[[#This Row],[PROFIT MARGIN]]</f>
        <v>686.90177500000004</v>
      </c>
      <c r="G529" s="14" t="str">
        <f>IF(sales_data_sample3[[#This Row],[STATUS]] &lt;&gt;"Cancelled","24,89%","0")</f>
        <v>24,89%</v>
      </c>
      <c r="H529" s="4">
        <v>37911</v>
      </c>
      <c r="I529" t="s">
        <v>28</v>
      </c>
      <c r="J529">
        <f>ROUNDUP(MONTH(sales_data_sample3[[#This Row],[ORDER DATE]])/3,0)</f>
        <v>4</v>
      </c>
      <c r="K529" t="str">
        <f>TEXT(sales_data_sample3[[#This Row],[ORDER DATE]],"[$-409]mmmm")</f>
        <v>October</v>
      </c>
      <c r="L529">
        <f>YEAR(sales_data_sample3[[#This Row],[ORDER DATE]])</f>
        <v>2003</v>
      </c>
      <c r="M529" t="s">
        <v>278</v>
      </c>
      <c r="N529">
        <v>117</v>
      </c>
      <c r="O529" t="s">
        <v>3275</v>
      </c>
      <c r="P529" t="s">
        <v>934</v>
      </c>
      <c r="Q529" t="s">
        <v>935</v>
      </c>
      <c r="R529" t="s">
        <v>936</v>
      </c>
      <c r="S529" t="s">
        <v>4804</v>
      </c>
      <c r="T529" t="s">
        <v>937</v>
      </c>
      <c r="U529" t="s">
        <v>4804</v>
      </c>
      <c r="V529" t="s">
        <v>938</v>
      </c>
      <c r="W529" t="s">
        <v>567</v>
      </c>
      <c r="X529" t="s">
        <v>52</v>
      </c>
      <c r="Y529" t="s">
        <v>939</v>
      </c>
      <c r="Z529" t="s">
        <v>940</v>
      </c>
      <c r="AA529" t="s">
        <v>42</v>
      </c>
    </row>
    <row r="530" spans="1:27" x14ac:dyDescent="0.25">
      <c r="A530" s="1">
        <v>10161</v>
      </c>
      <c r="B530" s="1">
        <v>20</v>
      </c>
      <c r="C530" s="8">
        <v>77.05</v>
      </c>
      <c r="D530" s="1">
        <v>4</v>
      </c>
      <c r="E530" s="7">
        <v>1541</v>
      </c>
      <c r="F530" s="7">
        <f>sales_data_sample3[[#This Row],[SALES]]*sales_data_sample3[[#This Row],[PROFIT MARGIN]]</f>
        <v>383.55490000000003</v>
      </c>
      <c r="G530" s="14" t="str">
        <f>IF(sales_data_sample3[[#This Row],[STATUS]] &lt;&gt;"Cancelled","24,89%","0")</f>
        <v>24,89%</v>
      </c>
      <c r="H530" s="4">
        <v>37911</v>
      </c>
      <c r="I530" t="s">
        <v>28</v>
      </c>
      <c r="J530">
        <f>ROUNDUP(MONTH(sales_data_sample3[[#This Row],[ORDER DATE]])/3,0)</f>
        <v>4</v>
      </c>
      <c r="K530" t="str">
        <f>TEXT(sales_data_sample3[[#This Row],[ORDER DATE]],"[$-409]mmmm")</f>
        <v>October</v>
      </c>
      <c r="L530">
        <f>YEAR(sales_data_sample3[[#This Row],[ORDER DATE]])</f>
        <v>2003</v>
      </c>
      <c r="M530" t="s">
        <v>278</v>
      </c>
      <c r="N530">
        <v>85</v>
      </c>
      <c r="O530" t="s">
        <v>3391</v>
      </c>
      <c r="P530" t="s">
        <v>934</v>
      </c>
      <c r="Q530" t="s">
        <v>935</v>
      </c>
      <c r="R530" t="s">
        <v>936</v>
      </c>
      <c r="S530" t="s">
        <v>4804</v>
      </c>
      <c r="T530" t="s">
        <v>937</v>
      </c>
      <c r="U530" t="s">
        <v>4804</v>
      </c>
      <c r="V530" t="s">
        <v>938</v>
      </c>
      <c r="W530" t="s">
        <v>567</v>
      </c>
      <c r="X530" t="s">
        <v>52</v>
      </c>
      <c r="Y530" t="s">
        <v>939</v>
      </c>
      <c r="Z530" t="s">
        <v>940</v>
      </c>
      <c r="AA530" t="s">
        <v>42</v>
      </c>
    </row>
    <row r="531" spans="1:27" x14ac:dyDescent="0.25">
      <c r="A531" s="1">
        <v>10161</v>
      </c>
      <c r="B531" s="1">
        <v>30</v>
      </c>
      <c r="C531" s="8">
        <v>100</v>
      </c>
      <c r="D531" s="1">
        <v>6</v>
      </c>
      <c r="E531" s="7">
        <v>3148.2</v>
      </c>
      <c r="F531" s="7">
        <f>sales_data_sample3[[#This Row],[SALES]]*sales_data_sample3[[#This Row],[PROFIT MARGIN]]</f>
        <v>783.58698000000004</v>
      </c>
      <c r="G531" s="14" t="str">
        <f>IF(sales_data_sample3[[#This Row],[STATUS]] &lt;&gt;"Cancelled","24,89%","0")</f>
        <v>24,89%</v>
      </c>
      <c r="H531" s="4">
        <v>37911</v>
      </c>
      <c r="I531" t="s">
        <v>28</v>
      </c>
      <c r="J531">
        <f>ROUNDUP(MONTH(sales_data_sample3[[#This Row],[ORDER DATE]])/3,0)</f>
        <v>4</v>
      </c>
      <c r="K531" t="str">
        <f>TEXT(sales_data_sample3[[#This Row],[ORDER DATE]],"[$-409]mmmm")</f>
        <v>October</v>
      </c>
      <c r="L531">
        <f>YEAR(sales_data_sample3[[#This Row],[ORDER DATE]])</f>
        <v>2003</v>
      </c>
      <c r="M531" t="s">
        <v>278</v>
      </c>
      <c r="N531">
        <v>107</v>
      </c>
      <c r="O531" t="s">
        <v>3508</v>
      </c>
      <c r="P531" t="s">
        <v>934</v>
      </c>
      <c r="Q531" t="s">
        <v>935</v>
      </c>
      <c r="R531" t="s">
        <v>936</v>
      </c>
      <c r="S531" t="s">
        <v>4804</v>
      </c>
      <c r="T531" t="s">
        <v>937</v>
      </c>
      <c r="U531" t="s">
        <v>4804</v>
      </c>
      <c r="V531" t="s">
        <v>938</v>
      </c>
      <c r="W531" t="s">
        <v>567</v>
      </c>
      <c r="X531" t="s">
        <v>52</v>
      </c>
      <c r="Y531" t="s">
        <v>939</v>
      </c>
      <c r="Z531" t="s">
        <v>940</v>
      </c>
      <c r="AA531" t="s">
        <v>65</v>
      </c>
    </row>
    <row r="532" spans="1:27" x14ac:dyDescent="0.25">
      <c r="A532" s="1">
        <v>10162</v>
      </c>
      <c r="B532" s="1">
        <v>48</v>
      </c>
      <c r="C532" s="8">
        <v>91.44</v>
      </c>
      <c r="D532" s="1">
        <v>2</v>
      </c>
      <c r="E532" s="7">
        <v>4389.12</v>
      </c>
      <c r="F532" s="7">
        <f>sales_data_sample3[[#This Row],[SALES]]*sales_data_sample3[[#This Row],[PROFIT MARGIN]]</f>
        <v>324.35596799999996</v>
      </c>
      <c r="G532" s="14" t="str">
        <f>IF(sales_data_sample3[[#This Row],[STATUS]] &lt;&gt;"Cancelled","7,39%","0")</f>
        <v>7,39%</v>
      </c>
      <c r="H532" s="4">
        <v>37912</v>
      </c>
      <c r="I532" t="s">
        <v>28</v>
      </c>
      <c r="J532">
        <f>ROUNDUP(MONTH(sales_data_sample3[[#This Row],[ORDER DATE]])/3,0)</f>
        <v>4</v>
      </c>
      <c r="K532" t="str">
        <f>TEXT(sales_data_sample3[[#This Row],[ORDER DATE]],"[$-409]mmmm")</f>
        <v>October</v>
      </c>
      <c r="L532">
        <f>YEAR(sales_data_sample3[[#This Row],[ORDER DATE]])</f>
        <v>2003</v>
      </c>
      <c r="M532" t="s">
        <v>1354</v>
      </c>
      <c r="N532">
        <v>102</v>
      </c>
      <c r="O532" t="s">
        <v>1355</v>
      </c>
      <c r="P532" t="s">
        <v>80</v>
      </c>
      <c r="Q532" t="s">
        <v>81</v>
      </c>
      <c r="R532" t="s">
        <v>82</v>
      </c>
      <c r="S532" t="s">
        <v>4804</v>
      </c>
      <c r="T532" t="s">
        <v>83</v>
      </c>
      <c r="U532" t="s">
        <v>73</v>
      </c>
      <c r="V532" t="s">
        <v>4804</v>
      </c>
      <c r="W532" t="s">
        <v>38</v>
      </c>
      <c r="X532" t="s">
        <v>39</v>
      </c>
      <c r="Y532" t="s">
        <v>84</v>
      </c>
      <c r="Z532" t="s">
        <v>76</v>
      </c>
      <c r="AA532" t="s">
        <v>65</v>
      </c>
    </row>
    <row r="533" spans="1:27" x14ac:dyDescent="0.25">
      <c r="A533" s="1">
        <v>10162</v>
      </c>
      <c r="B533" s="1">
        <v>45</v>
      </c>
      <c r="C533" s="8">
        <v>51.21</v>
      </c>
      <c r="D533" s="1">
        <v>1</v>
      </c>
      <c r="E533" s="7">
        <v>2304.4499999999998</v>
      </c>
      <c r="F533" s="7">
        <f>sales_data_sample3[[#This Row],[SALES]]*sales_data_sample3[[#This Row],[PROFIT MARGIN]]</f>
        <v>170.29885499999997</v>
      </c>
      <c r="G533" s="14" t="str">
        <f>IF(sales_data_sample3[[#This Row],[STATUS]] &lt;&gt;"Cancelled","7,39%","0")</f>
        <v>7,39%</v>
      </c>
      <c r="H533" s="4">
        <v>37912</v>
      </c>
      <c r="I533" t="s">
        <v>28</v>
      </c>
      <c r="J533">
        <f>ROUNDUP(MONTH(sales_data_sample3[[#This Row],[ORDER DATE]])/3,0)</f>
        <v>4</v>
      </c>
      <c r="K533" t="str">
        <f>TEXT(sales_data_sample3[[#This Row],[ORDER DATE]],"[$-409]mmmm")</f>
        <v>October</v>
      </c>
      <c r="L533">
        <f>YEAR(sales_data_sample3[[#This Row],[ORDER DATE]])</f>
        <v>2003</v>
      </c>
      <c r="M533" t="s">
        <v>1354</v>
      </c>
      <c r="N533">
        <v>53</v>
      </c>
      <c r="O533" t="s">
        <v>1419</v>
      </c>
      <c r="P533" t="s">
        <v>80</v>
      </c>
      <c r="Q533" t="s">
        <v>81</v>
      </c>
      <c r="R533" t="s">
        <v>82</v>
      </c>
      <c r="S533" t="s">
        <v>4804</v>
      </c>
      <c r="T533" t="s">
        <v>83</v>
      </c>
      <c r="U533" t="s">
        <v>73</v>
      </c>
      <c r="V533" t="s">
        <v>4804</v>
      </c>
      <c r="W533" t="s">
        <v>38</v>
      </c>
      <c r="X533" t="s">
        <v>39</v>
      </c>
      <c r="Y533" t="s">
        <v>84</v>
      </c>
      <c r="Z533" t="s">
        <v>76</v>
      </c>
      <c r="AA533" t="s">
        <v>42</v>
      </c>
    </row>
    <row r="534" spans="1:27" x14ac:dyDescent="0.25">
      <c r="A534" s="1">
        <v>10162</v>
      </c>
      <c r="B534" s="1">
        <v>29</v>
      </c>
      <c r="C534" s="8">
        <v>100</v>
      </c>
      <c r="D534" s="1">
        <v>9</v>
      </c>
      <c r="E534" s="7">
        <v>5176.5</v>
      </c>
      <c r="F534" s="7">
        <f>sales_data_sample3[[#This Row],[SALES]]*sales_data_sample3[[#This Row],[PROFIT MARGIN]]</f>
        <v>382.54334999999998</v>
      </c>
      <c r="G534" s="14" t="str">
        <f>IF(sales_data_sample3[[#This Row],[STATUS]] &lt;&gt;"Cancelled","7,39%","0")</f>
        <v>7,39%</v>
      </c>
      <c r="H534" s="4">
        <v>37912</v>
      </c>
      <c r="I534" t="s">
        <v>28</v>
      </c>
      <c r="J534">
        <f>ROUNDUP(MONTH(sales_data_sample3[[#This Row],[ORDER DATE]])/3,0)</f>
        <v>4</v>
      </c>
      <c r="K534" t="str">
        <f>TEXT(sales_data_sample3[[#This Row],[ORDER DATE]],"[$-409]mmmm")</f>
        <v>October</v>
      </c>
      <c r="L534">
        <f>YEAR(sales_data_sample3[[#This Row],[ORDER DATE]])</f>
        <v>2003</v>
      </c>
      <c r="M534" t="s">
        <v>1354</v>
      </c>
      <c r="N534">
        <v>170</v>
      </c>
      <c r="O534" t="s">
        <v>1565</v>
      </c>
      <c r="P534" t="s">
        <v>80</v>
      </c>
      <c r="Q534" t="s">
        <v>81</v>
      </c>
      <c r="R534" t="s">
        <v>82</v>
      </c>
      <c r="S534" t="s">
        <v>4804</v>
      </c>
      <c r="T534" t="s">
        <v>83</v>
      </c>
      <c r="U534" t="s">
        <v>73</v>
      </c>
      <c r="V534" t="s">
        <v>4804</v>
      </c>
      <c r="W534" t="s">
        <v>38</v>
      </c>
      <c r="X534" t="s">
        <v>39</v>
      </c>
      <c r="Y534" t="s">
        <v>84</v>
      </c>
      <c r="Z534" t="s">
        <v>76</v>
      </c>
      <c r="AA534" t="s">
        <v>65</v>
      </c>
    </row>
    <row r="535" spans="1:27" x14ac:dyDescent="0.25">
      <c r="A535" s="1">
        <v>10162</v>
      </c>
      <c r="B535" s="1">
        <v>27</v>
      </c>
      <c r="C535" s="8">
        <v>69.62</v>
      </c>
      <c r="D535" s="1">
        <v>8</v>
      </c>
      <c r="E535" s="7">
        <v>1879.74</v>
      </c>
      <c r="F535" s="7">
        <f>sales_data_sample3[[#This Row],[SALES]]*sales_data_sample3[[#This Row],[PROFIT MARGIN]]</f>
        <v>138.91278599999998</v>
      </c>
      <c r="G535" s="14" t="str">
        <f>IF(sales_data_sample3[[#This Row],[STATUS]] &lt;&gt;"Cancelled","7,39%","0")</f>
        <v>7,39%</v>
      </c>
      <c r="H535" s="4">
        <v>37912</v>
      </c>
      <c r="I535" t="s">
        <v>28</v>
      </c>
      <c r="J535">
        <f>ROUNDUP(MONTH(sales_data_sample3[[#This Row],[ORDER DATE]])/3,0)</f>
        <v>4</v>
      </c>
      <c r="K535" t="str">
        <f>TEXT(sales_data_sample3[[#This Row],[ORDER DATE]],"[$-409]mmmm")</f>
        <v>October</v>
      </c>
      <c r="L535">
        <f>YEAR(sales_data_sample3[[#This Row],[ORDER DATE]])</f>
        <v>2003</v>
      </c>
      <c r="M535" t="s">
        <v>1354</v>
      </c>
      <c r="N535">
        <v>60</v>
      </c>
      <c r="O535" t="s">
        <v>1696</v>
      </c>
      <c r="P535" t="s">
        <v>80</v>
      </c>
      <c r="Q535" t="s">
        <v>81</v>
      </c>
      <c r="R535" t="s">
        <v>82</v>
      </c>
      <c r="S535" t="s">
        <v>4804</v>
      </c>
      <c r="T535" t="s">
        <v>83</v>
      </c>
      <c r="U535" t="s">
        <v>73</v>
      </c>
      <c r="V535" t="s">
        <v>4804</v>
      </c>
      <c r="W535" t="s">
        <v>38</v>
      </c>
      <c r="X535" t="s">
        <v>39</v>
      </c>
      <c r="Y535" t="s">
        <v>84</v>
      </c>
      <c r="Z535" t="s">
        <v>76</v>
      </c>
      <c r="AA535" t="s">
        <v>42</v>
      </c>
    </row>
    <row r="536" spans="1:27" x14ac:dyDescent="0.25">
      <c r="A536" s="1">
        <v>10162</v>
      </c>
      <c r="B536" s="1">
        <v>38</v>
      </c>
      <c r="C536" s="8">
        <v>100</v>
      </c>
      <c r="D536" s="1">
        <v>6</v>
      </c>
      <c r="E536" s="7">
        <v>4299.7</v>
      </c>
      <c r="F536" s="7">
        <f>sales_data_sample3[[#This Row],[SALES]]*sales_data_sample3[[#This Row],[PROFIT MARGIN]]</f>
        <v>317.74782999999996</v>
      </c>
      <c r="G536" s="14" t="str">
        <f>IF(sales_data_sample3[[#This Row],[STATUS]] &lt;&gt;"Cancelled","7,39%","0")</f>
        <v>7,39%</v>
      </c>
      <c r="H536" s="4">
        <v>37912</v>
      </c>
      <c r="I536" t="s">
        <v>28</v>
      </c>
      <c r="J536">
        <f>ROUNDUP(MONTH(sales_data_sample3[[#This Row],[ORDER DATE]])/3,0)</f>
        <v>4</v>
      </c>
      <c r="K536" t="str">
        <f>TEXT(sales_data_sample3[[#This Row],[ORDER DATE]],"[$-409]mmmm")</f>
        <v>October</v>
      </c>
      <c r="L536">
        <f>YEAR(sales_data_sample3[[#This Row],[ORDER DATE]])</f>
        <v>2003</v>
      </c>
      <c r="M536" t="s">
        <v>1354</v>
      </c>
      <c r="N536">
        <v>127</v>
      </c>
      <c r="O536" t="s">
        <v>1769</v>
      </c>
      <c r="P536" t="s">
        <v>80</v>
      </c>
      <c r="Q536" t="s">
        <v>81</v>
      </c>
      <c r="R536" t="s">
        <v>82</v>
      </c>
      <c r="S536" t="s">
        <v>4804</v>
      </c>
      <c r="T536" t="s">
        <v>83</v>
      </c>
      <c r="U536" t="s">
        <v>73</v>
      </c>
      <c r="V536" t="s">
        <v>4804</v>
      </c>
      <c r="W536" t="s">
        <v>38</v>
      </c>
      <c r="X536" t="s">
        <v>39</v>
      </c>
      <c r="Y536" t="s">
        <v>84</v>
      </c>
      <c r="Z536" t="s">
        <v>76</v>
      </c>
      <c r="AA536" t="s">
        <v>65</v>
      </c>
    </row>
    <row r="537" spans="1:27" x14ac:dyDescent="0.25">
      <c r="A537" s="1">
        <v>10162</v>
      </c>
      <c r="B537" s="1">
        <v>48</v>
      </c>
      <c r="C537" s="8">
        <v>100</v>
      </c>
      <c r="D537" s="1">
        <v>3</v>
      </c>
      <c r="E537" s="7">
        <v>7209.12</v>
      </c>
      <c r="F537" s="7">
        <f>sales_data_sample3[[#This Row],[SALES]]*sales_data_sample3[[#This Row],[PROFIT MARGIN]]</f>
        <v>532.75396799999999</v>
      </c>
      <c r="G537" s="14" t="str">
        <f>IF(sales_data_sample3[[#This Row],[STATUS]] &lt;&gt;"Cancelled","7,39%","0")</f>
        <v>7,39%</v>
      </c>
      <c r="H537" s="4">
        <v>37912</v>
      </c>
      <c r="I537" t="s">
        <v>28</v>
      </c>
      <c r="J537">
        <f>ROUNDUP(MONTH(sales_data_sample3[[#This Row],[ORDER DATE]])/3,0)</f>
        <v>4</v>
      </c>
      <c r="K537" t="str">
        <f>TEXT(sales_data_sample3[[#This Row],[ORDER DATE]],"[$-409]mmmm")</f>
        <v>October</v>
      </c>
      <c r="L537">
        <f>YEAR(sales_data_sample3[[#This Row],[ORDER DATE]])</f>
        <v>2003</v>
      </c>
      <c r="M537" t="s">
        <v>1354</v>
      </c>
      <c r="N537">
        <v>168</v>
      </c>
      <c r="O537" t="s">
        <v>1928</v>
      </c>
      <c r="P537" t="s">
        <v>80</v>
      </c>
      <c r="Q537" t="s">
        <v>81</v>
      </c>
      <c r="R537" t="s">
        <v>82</v>
      </c>
      <c r="S537" t="s">
        <v>4804</v>
      </c>
      <c r="T537" t="s">
        <v>83</v>
      </c>
      <c r="U537" t="s">
        <v>73</v>
      </c>
      <c r="V537" t="s">
        <v>4804</v>
      </c>
      <c r="W537" t="s">
        <v>38</v>
      </c>
      <c r="X537" t="s">
        <v>39</v>
      </c>
      <c r="Y537" t="s">
        <v>84</v>
      </c>
      <c r="Z537" t="s">
        <v>76</v>
      </c>
      <c r="AA537" t="s">
        <v>229</v>
      </c>
    </row>
    <row r="538" spans="1:27" x14ac:dyDescent="0.25">
      <c r="A538" s="1">
        <v>10162</v>
      </c>
      <c r="B538" s="1">
        <v>39</v>
      </c>
      <c r="C538" s="8">
        <v>100</v>
      </c>
      <c r="D538" s="1">
        <v>10</v>
      </c>
      <c r="E538" s="7">
        <v>3912.09</v>
      </c>
      <c r="F538" s="7">
        <f>sales_data_sample3[[#This Row],[SALES]]*sales_data_sample3[[#This Row],[PROFIT MARGIN]]</f>
        <v>289.10345100000001</v>
      </c>
      <c r="G538" s="14" t="str">
        <f>IF(sales_data_sample3[[#This Row],[STATUS]] &lt;&gt;"Cancelled","7,39%","0")</f>
        <v>7,39%</v>
      </c>
      <c r="H538" s="4">
        <v>37912</v>
      </c>
      <c r="I538" t="s">
        <v>28</v>
      </c>
      <c r="J538">
        <f>ROUNDUP(MONTH(sales_data_sample3[[#This Row],[ORDER DATE]])/3,0)</f>
        <v>4</v>
      </c>
      <c r="K538" t="str">
        <f>TEXT(sales_data_sample3[[#This Row],[ORDER DATE]],"[$-409]mmmm")</f>
        <v>October</v>
      </c>
      <c r="L538">
        <f>YEAR(sales_data_sample3[[#This Row],[ORDER DATE]])</f>
        <v>2003</v>
      </c>
      <c r="M538" t="s">
        <v>1354</v>
      </c>
      <c r="N538">
        <v>92</v>
      </c>
      <c r="O538" t="s">
        <v>2529</v>
      </c>
      <c r="P538" t="s">
        <v>80</v>
      </c>
      <c r="Q538" t="s">
        <v>81</v>
      </c>
      <c r="R538" t="s">
        <v>82</v>
      </c>
      <c r="S538" t="s">
        <v>4804</v>
      </c>
      <c r="T538" t="s">
        <v>83</v>
      </c>
      <c r="U538" t="s">
        <v>73</v>
      </c>
      <c r="V538" t="s">
        <v>4804</v>
      </c>
      <c r="W538" t="s">
        <v>38</v>
      </c>
      <c r="X538" t="s">
        <v>39</v>
      </c>
      <c r="Y538" t="s">
        <v>84</v>
      </c>
      <c r="Z538" t="s">
        <v>76</v>
      </c>
      <c r="AA538" t="s">
        <v>65</v>
      </c>
    </row>
    <row r="539" spans="1:27" x14ac:dyDescent="0.25">
      <c r="A539" s="1">
        <v>10162</v>
      </c>
      <c r="B539" s="1">
        <v>37</v>
      </c>
      <c r="C539" s="8">
        <v>27.22</v>
      </c>
      <c r="D539" s="1">
        <v>5</v>
      </c>
      <c r="E539" s="7">
        <v>1007.14</v>
      </c>
      <c r="F539" s="7">
        <f>sales_data_sample3[[#This Row],[SALES]]*sales_data_sample3[[#This Row],[PROFIT MARGIN]]</f>
        <v>74.427645999999996</v>
      </c>
      <c r="G539" s="14" t="str">
        <f>IF(sales_data_sample3[[#This Row],[STATUS]] &lt;&gt;"Cancelled","7,39%","0")</f>
        <v>7,39%</v>
      </c>
      <c r="H539" s="4">
        <v>37912</v>
      </c>
      <c r="I539" t="s">
        <v>28</v>
      </c>
      <c r="J539">
        <f>ROUNDUP(MONTH(sales_data_sample3[[#This Row],[ORDER DATE]])/3,0)</f>
        <v>4</v>
      </c>
      <c r="K539" t="str">
        <f>TEXT(sales_data_sample3[[#This Row],[ORDER DATE]],"[$-409]mmmm")</f>
        <v>October</v>
      </c>
      <c r="L539">
        <f>YEAR(sales_data_sample3[[#This Row],[ORDER DATE]])</f>
        <v>2003</v>
      </c>
      <c r="M539" t="s">
        <v>1354</v>
      </c>
      <c r="N539">
        <v>33</v>
      </c>
      <c r="O539" t="s">
        <v>2922</v>
      </c>
      <c r="P539" t="s">
        <v>80</v>
      </c>
      <c r="Q539" t="s">
        <v>81</v>
      </c>
      <c r="R539" t="s">
        <v>82</v>
      </c>
      <c r="S539" t="s">
        <v>4804</v>
      </c>
      <c r="T539" t="s">
        <v>83</v>
      </c>
      <c r="U539" t="s">
        <v>73</v>
      </c>
      <c r="V539" t="s">
        <v>4804</v>
      </c>
      <c r="W539" t="s">
        <v>38</v>
      </c>
      <c r="X539" t="s">
        <v>39</v>
      </c>
      <c r="Y539" t="s">
        <v>84</v>
      </c>
      <c r="Z539" t="s">
        <v>76</v>
      </c>
      <c r="AA539" t="s">
        <v>42</v>
      </c>
    </row>
    <row r="540" spans="1:27" x14ac:dyDescent="0.25">
      <c r="A540" s="1">
        <v>10162</v>
      </c>
      <c r="B540" s="1">
        <v>43</v>
      </c>
      <c r="C540" s="8">
        <v>36.29</v>
      </c>
      <c r="D540" s="1">
        <v>4</v>
      </c>
      <c r="E540" s="7">
        <v>1560.47</v>
      </c>
      <c r="F540" s="7">
        <f>sales_data_sample3[[#This Row],[SALES]]*sales_data_sample3[[#This Row],[PROFIT MARGIN]]</f>
        <v>115.31873299999999</v>
      </c>
      <c r="G540" s="14" t="str">
        <f>IF(sales_data_sample3[[#This Row],[STATUS]] &lt;&gt;"Cancelled","7,39%","0")</f>
        <v>7,39%</v>
      </c>
      <c r="H540" s="4">
        <v>37912</v>
      </c>
      <c r="I540" t="s">
        <v>28</v>
      </c>
      <c r="J540">
        <f>ROUNDUP(MONTH(sales_data_sample3[[#This Row],[ORDER DATE]])/3,0)</f>
        <v>4</v>
      </c>
      <c r="K540" t="str">
        <f>TEXT(sales_data_sample3[[#This Row],[ORDER DATE]],"[$-409]mmmm")</f>
        <v>October</v>
      </c>
      <c r="L540">
        <f>YEAR(sales_data_sample3[[#This Row],[ORDER DATE]])</f>
        <v>2003</v>
      </c>
      <c r="M540" t="s">
        <v>1354</v>
      </c>
      <c r="N540">
        <v>44</v>
      </c>
      <c r="O540" t="s">
        <v>3035</v>
      </c>
      <c r="P540" t="s">
        <v>80</v>
      </c>
      <c r="Q540" t="s">
        <v>81</v>
      </c>
      <c r="R540" t="s">
        <v>82</v>
      </c>
      <c r="S540" t="s">
        <v>4804</v>
      </c>
      <c r="T540" t="s">
        <v>83</v>
      </c>
      <c r="U540" t="s">
        <v>73</v>
      </c>
      <c r="V540" t="s">
        <v>4804</v>
      </c>
      <c r="W540" t="s">
        <v>38</v>
      </c>
      <c r="X540" t="s">
        <v>39</v>
      </c>
      <c r="Y540" t="s">
        <v>84</v>
      </c>
      <c r="Z540" t="s">
        <v>76</v>
      </c>
      <c r="AA540" t="s">
        <v>42</v>
      </c>
    </row>
    <row r="541" spans="1:27" x14ac:dyDescent="0.25">
      <c r="A541" s="1">
        <v>10162</v>
      </c>
      <c r="B541" s="1">
        <v>37</v>
      </c>
      <c r="C541" s="8">
        <v>38.979999999999997</v>
      </c>
      <c r="D541" s="1">
        <v>7</v>
      </c>
      <c r="E541" s="7">
        <v>1442.26</v>
      </c>
      <c r="F541" s="7">
        <f>sales_data_sample3[[#This Row],[SALES]]*sales_data_sample3[[#This Row],[PROFIT MARGIN]]</f>
        <v>106.58301399999999</v>
      </c>
      <c r="G541" s="14" t="str">
        <f>IF(sales_data_sample3[[#This Row],[STATUS]] &lt;&gt;"Cancelled","7,39%","0")</f>
        <v>7,39%</v>
      </c>
      <c r="H541" s="4">
        <v>37912</v>
      </c>
      <c r="I541" t="s">
        <v>28</v>
      </c>
      <c r="J541">
        <f>ROUNDUP(MONTH(sales_data_sample3[[#This Row],[ORDER DATE]])/3,0)</f>
        <v>4</v>
      </c>
      <c r="K541" t="str">
        <f>TEXT(sales_data_sample3[[#This Row],[ORDER DATE]],"[$-409]mmmm")</f>
        <v>October</v>
      </c>
      <c r="L541">
        <f>YEAR(sales_data_sample3[[#This Row],[ORDER DATE]])</f>
        <v>2003</v>
      </c>
      <c r="M541" t="s">
        <v>1354</v>
      </c>
      <c r="N541">
        <v>41</v>
      </c>
      <c r="O541" t="s">
        <v>3664</v>
      </c>
      <c r="P541" t="s">
        <v>80</v>
      </c>
      <c r="Q541" t="s">
        <v>81</v>
      </c>
      <c r="R541" t="s">
        <v>82</v>
      </c>
      <c r="S541" t="s">
        <v>4804</v>
      </c>
      <c r="T541" t="s">
        <v>83</v>
      </c>
      <c r="U541" t="s">
        <v>73</v>
      </c>
      <c r="V541" t="s">
        <v>4804</v>
      </c>
      <c r="W541" t="s">
        <v>38</v>
      </c>
      <c r="X541" t="s">
        <v>39</v>
      </c>
      <c r="Y541" t="s">
        <v>84</v>
      </c>
      <c r="Z541" t="s">
        <v>76</v>
      </c>
      <c r="AA541" t="s">
        <v>42</v>
      </c>
    </row>
    <row r="542" spans="1:27" x14ac:dyDescent="0.25">
      <c r="A542" s="1">
        <v>10163</v>
      </c>
      <c r="B542" s="1">
        <v>21</v>
      </c>
      <c r="C542" s="8">
        <v>100</v>
      </c>
      <c r="D542" s="1">
        <v>1</v>
      </c>
      <c r="E542" s="7">
        <v>4860.24</v>
      </c>
      <c r="F542" s="7">
        <f>sales_data_sample3[[#This Row],[SALES]]*sales_data_sample3[[#This Row],[PROFIT MARGIN]]</f>
        <v>1209.7137359999999</v>
      </c>
      <c r="G542" s="14" t="str">
        <f>IF(sales_data_sample3[[#This Row],[STATUS]] &lt;&gt;"Cancelled","24,89%","0")</f>
        <v>24,89%</v>
      </c>
      <c r="H542" s="4">
        <v>37914</v>
      </c>
      <c r="I542" t="s">
        <v>28</v>
      </c>
      <c r="J542">
        <f>ROUNDUP(MONTH(sales_data_sample3[[#This Row],[ORDER DATE]])/3,0)</f>
        <v>4</v>
      </c>
      <c r="K542" t="str">
        <f>TEXT(sales_data_sample3[[#This Row],[ORDER DATE]],"[$-409]mmmm")</f>
        <v>October</v>
      </c>
      <c r="L542">
        <f>YEAR(sales_data_sample3[[#This Row],[ORDER DATE]])</f>
        <v>2003</v>
      </c>
      <c r="M542" t="s">
        <v>278</v>
      </c>
      <c r="N542">
        <v>214</v>
      </c>
      <c r="O542" t="s">
        <v>279</v>
      </c>
      <c r="P542" t="s">
        <v>312</v>
      </c>
      <c r="Q542" t="s">
        <v>313</v>
      </c>
      <c r="R542" t="s">
        <v>314</v>
      </c>
      <c r="S542" t="s">
        <v>315</v>
      </c>
      <c r="T542" t="s">
        <v>35</v>
      </c>
      <c r="U542" t="s">
        <v>36</v>
      </c>
      <c r="V542" t="s">
        <v>37</v>
      </c>
      <c r="W542" t="s">
        <v>38</v>
      </c>
      <c r="X542" t="s">
        <v>39</v>
      </c>
      <c r="Y542" t="s">
        <v>187</v>
      </c>
      <c r="Z542" t="s">
        <v>316</v>
      </c>
      <c r="AA542" t="s">
        <v>65</v>
      </c>
    </row>
    <row r="543" spans="1:27" x14ac:dyDescent="0.25">
      <c r="A543" s="1">
        <v>10163</v>
      </c>
      <c r="B543" s="1">
        <v>31</v>
      </c>
      <c r="C543" s="8">
        <v>100</v>
      </c>
      <c r="D543" s="1">
        <v>2</v>
      </c>
      <c r="E543" s="7">
        <v>3329.09</v>
      </c>
      <c r="F543" s="7">
        <f>sales_data_sample3[[#This Row],[SALES]]*sales_data_sample3[[#This Row],[PROFIT MARGIN]]</f>
        <v>246.01975099999999</v>
      </c>
      <c r="G543" s="14" t="str">
        <f>IF(sales_data_sample3[[#This Row],[STATUS]] &lt;&gt;"Cancelled","7,39%","0")</f>
        <v>7,39%</v>
      </c>
      <c r="H543" s="4">
        <v>37914</v>
      </c>
      <c r="I543" t="s">
        <v>28</v>
      </c>
      <c r="J543">
        <f>ROUNDUP(MONTH(sales_data_sample3[[#This Row],[ORDER DATE]])/3,0)</f>
        <v>4</v>
      </c>
      <c r="K543" t="str">
        <f>TEXT(sales_data_sample3[[#This Row],[ORDER DATE]],"[$-409]mmmm")</f>
        <v>October</v>
      </c>
      <c r="L543">
        <f>YEAR(sales_data_sample3[[#This Row],[ORDER DATE]])</f>
        <v>2003</v>
      </c>
      <c r="M543" t="s">
        <v>1354</v>
      </c>
      <c r="N543">
        <v>101</v>
      </c>
      <c r="O543" t="s">
        <v>1989</v>
      </c>
      <c r="P543" t="s">
        <v>312</v>
      </c>
      <c r="Q543" t="s">
        <v>313</v>
      </c>
      <c r="R543" t="s">
        <v>314</v>
      </c>
      <c r="S543" t="s">
        <v>315</v>
      </c>
      <c r="T543" t="s">
        <v>35</v>
      </c>
      <c r="U543" t="s">
        <v>36</v>
      </c>
      <c r="V543" t="s">
        <v>37</v>
      </c>
      <c r="W543" t="s">
        <v>38</v>
      </c>
      <c r="X543" t="s">
        <v>39</v>
      </c>
      <c r="Y543" t="s">
        <v>187</v>
      </c>
      <c r="Z543" t="s">
        <v>316</v>
      </c>
      <c r="AA543" t="s">
        <v>65</v>
      </c>
    </row>
    <row r="544" spans="1:27" x14ac:dyDescent="0.25">
      <c r="A544" s="1">
        <v>10163</v>
      </c>
      <c r="B544" s="1">
        <v>48</v>
      </c>
      <c r="C544" s="8">
        <v>69.959999999999994</v>
      </c>
      <c r="D544" s="1">
        <v>4</v>
      </c>
      <c r="E544" s="7">
        <v>3358.08</v>
      </c>
      <c r="F544" s="7">
        <f>sales_data_sample3[[#This Row],[SALES]]*sales_data_sample3[[#This Row],[PROFIT MARGIN]]</f>
        <v>248.16211199999998</v>
      </c>
      <c r="G544" s="14" t="str">
        <f>IF(sales_data_sample3[[#This Row],[STATUS]] &lt;&gt;"Cancelled","7,39%","0")</f>
        <v>7,39%</v>
      </c>
      <c r="H544" s="4">
        <v>37914</v>
      </c>
      <c r="I544" t="s">
        <v>28</v>
      </c>
      <c r="J544">
        <f>ROUNDUP(MONTH(sales_data_sample3[[#This Row],[ORDER DATE]])/3,0)</f>
        <v>4</v>
      </c>
      <c r="K544" t="str">
        <f>TEXT(sales_data_sample3[[#This Row],[ORDER DATE]],"[$-409]mmmm")</f>
        <v>October</v>
      </c>
      <c r="L544">
        <f>YEAR(sales_data_sample3[[#This Row],[ORDER DATE]])</f>
        <v>2003</v>
      </c>
      <c r="M544" t="s">
        <v>1354</v>
      </c>
      <c r="N544">
        <v>62</v>
      </c>
      <c r="O544" t="s">
        <v>2025</v>
      </c>
      <c r="P544" t="s">
        <v>312</v>
      </c>
      <c r="Q544" t="s">
        <v>313</v>
      </c>
      <c r="R544" t="s">
        <v>314</v>
      </c>
      <c r="S544" t="s">
        <v>315</v>
      </c>
      <c r="T544" t="s">
        <v>35</v>
      </c>
      <c r="U544" t="s">
        <v>36</v>
      </c>
      <c r="V544" t="s">
        <v>37</v>
      </c>
      <c r="W544" t="s">
        <v>38</v>
      </c>
      <c r="X544" t="s">
        <v>39</v>
      </c>
      <c r="Y544" t="s">
        <v>187</v>
      </c>
      <c r="Z544" t="s">
        <v>316</v>
      </c>
      <c r="AA544" t="s">
        <v>65</v>
      </c>
    </row>
    <row r="545" spans="1:27" x14ac:dyDescent="0.25">
      <c r="A545" s="1">
        <v>10163</v>
      </c>
      <c r="B545" s="1">
        <v>40</v>
      </c>
      <c r="C545" s="8">
        <v>100</v>
      </c>
      <c r="D545" s="1">
        <v>3</v>
      </c>
      <c r="E545" s="7">
        <v>4900.8</v>
      </c>
      <c r="F545" s="7">
        <f>sales_data_sample3[[#This Row],[SALES]]*sales_data_sample3[[#This Row],[PROFIT MARGIN]]</f>
        <v>362.16911999999996</v>
      </c>
      <c r="G545" s="14" t="str">
        <f>IF(sales_data_sample3[[#This Row],[STATUS]] &lt;&gt;"Cancelled","7,39%","0")</f>
        <v>7,39%</v>
      </c>
      <c r="H545" s="4">
        <v>37914</v>
      </c>
      <c r="I545" t="s">
        <v>28</v>
      </c>
      <c r="J545">
        <f>ROUNDUP(MONTH(sales_data_sample3[[#This Row],[ORDER DATE]])/3,0)</f>
        <v>4</v>
      </c>
      <c r="K545" t="str">
        <f>TEXT(sales_data_sample3[[#This Row],[ORDER DATE]],"[$-409]mmmm")</f>
        <v>October</v>
      </c>
      <c r="L545">
        <f>YEAR(sales_data_sample3[[#This Row],[ORDER DATE]])</f>
        <v>2003</v>
      </c>
      <c r="M545" t="s">
        <v>1354</v>
      </c>
      <c r="N545">
        <v>104</v>
      </c>
      <c r="O545" t="s">
        <v>2122</v>
      </c>
      <c r="P545" t="s">
        <v>312</v>
      </c>
      <c r="Q545" t="s">
        <v>313</v>
      </c>
      <c r="R545" t="s">
        <v>314</v>
      </c>
      <c r="S545" t="s">
        <v>315</v>
      </c>
      <c r="T545" t="s">
        <v>35</v>
      </c>
      <c r="U545" t="s">
        <v>36</v>
      </c>
      <c r="V545" t="s">
        <v>37</v>
      </c>
      <c r="W545" t="s">
        <v>38</v>
      </c>
      <c r="X545" t="s">
        <v>39</v>
      </c>
      <c r="Y545" t="s">
        <v>187</v>
      </c>
      <c r="Z545" t="s">
        <v>316</v>
      </c>
      <c r="AA545" t="s">
        <v>65</v>
      </c>
    </row>
    <row r="546" spans="1:27" x14ac:dyDescent="0.25">
      <c r="A546" s="1">
        <v>10163</v>
      </c>
      <c r="B546" s="1">
        <v>43</v>
      </c>
      <c r="C546" s="8">
        <v>100</v>
      </c>
      <c r="D546" s="1">
        <v>6</v>
      </c>
      <c r="E546" s="7">
        <v>4991.4399999999996</v>
      </c>
      <c r="F546" s="7">
        <f>sales_data_sample3[[#This Row],[SALES]]*sales_data_sample3[[#This Row],[PROFIT MARGIN]]</f>
        <v>368.86741599999993</v>
      </c>
      <c r="G546" s="14" t="str">
        <f>IF(sales_data_sample3[[#This Row],[STATUS]] &lt;&gt;"Cancelled","7,39%","0")</f>
        <v>7,39%</v>
      </c>
      <c r="H546" s="4">
        <v>37914</v>
      </c>
      <c r="I546" t="s">
        <v>28</v>
      </c>
      <c r="J546">
        <f>ROUNDUP(MONTH(sales_data_sample3[[#This Row],[ORDER DATE]])/3,0)</f>
        <v>4</v>
      </c>
      <c r="K546" t="str">
        <f>TEXT(sales_data_sample3[[#This Row],[ORDER DATE]],"[$-409]mmmm")</f>
        <v>October</v>
      </c>
      <c r="L546">
        <f>YEAR(sales_data_sample3[[#This Row],[ORDER DATE]])</f>
        <v>2003</v>
      </c>
      <c r="M546" t="s">
        <v>1354</v>
      </c>
      <c r="N546">
        <v>99</v>
      </c>
      <c r="O546" t="s">
        <v>2325</v>
      </c>
      <c r="P546" t="s">
        <v>312</v>
      </c>
      <c r="Q546" t="s">
        <v>313</v>
      </c>
      <c r="R546" t="s">
        <v>314</v>
      </c>
      <c r="S546" t="s">
        <v>315</v>
      </c>
      <c r="T546" t="s">
        <v>35</v>
      </c>
      <c r="U546" t="s">
        <v>36</v>
      </c>
      <c r="V546" t="s">
        <v>37</v>
      </c>
      <c r="W546" t="s">
        <v>38</v>
      </c>
      <c r="X546" t="s">
        <v>39</v>
      </c>
      <c r="Y546" t="s">
        <v>187</v>
      </c>
      <c r="Z546" t="s">
        <v>316</v>
      </c>
      <c r="AA546" t="s">
        <v>65</v>
      </c>
    </row>
    <row r="547" spans="1:27" x14ac:dyDescent="0.25">
      <c r="A547" s="1">
        <v>10163</v>
      </c>
      <c r="B547" s="1">
        <v>42</v>
      </c>
      <c r="C547" s="8">
        <v>91.55</v>
      </c>
      <c r="D547" s="1">
        <v>5</v>
      </c>
      <c r="E547" s="7">
        <v>3845.1</v>
      </c>
      <c r="F547" s="7">
        <f>sales_data_sample3[[#This Row],[SALES]]*sales_data_sample3[[#This Row],[PROFIT MARGIN]]</f>
        <v>284.15288999999996</v>
      </c>
      <c r="G547" s="14" t="str">
        <f>IF(sales_data_sample3[[#This Row],[STATUS]] &lt;&gt;"Cancelled","7,39%","0")</f>
        <v>7,39%</v>
      </c>
      <c r="H547" s="4">
        <v>37914</v>
      </c>
      <c r="I547" t="s">
        <v>28</v>
      </c>
      <c r="J547">
        <f>ROUNDUP(MONTH(sales_data_sample3[[#This Row],[ORDER DATE]])/3,0)</f>
        <v>4</v>
      </c>
      <c r="K547" t="str">
        <f>TEXT(sales_data_sample3[[#This Row],[ORDER DATE]],"[$-409]mmmm")</f>
        <v>October</v>
      </c>
      <c r="L547">
        <f>YEAR(sales_data_sample3[[#This Row],[ORDER DATE]])</f>
        <v>2003</v>
      </c>
      <c r="M547" t="s">
        <v>1354</v>
      </c>
      <c r="N547">
        <v>97</v>
      </c>
      <c r="O547" t="s">
        <v>3732</v>
      </c>
      <c r="P547" t="s">
        <v>312</v>
      </c>
      <c r="Q547" t="s">
        <v>313</v>
      </c>
      <c r="R547" t="s">
        <v>314</v>
      </c>
      <c r="S547" t="s">
        <v>315</v>
      </c>
      <c r="T547" t="s">
        <v>35</v>
      </c>
      <c r="U547" t="s">
        <v>36</v>
      </c>
      <c r="V547" t="s">
        <v>37</v>
      </c>
      <c r="W547" t="s">
        <v>38</v>
      </c>
      <c r="X547" t="s">
        <v>39</v>
      </c>
      <c r="Y547" t="s">
        <v>187</v>
      </c>
      <c r="Z547" t="s">
        <v>316</v>
      </c>
      <c r="AA547" t="s">
        <v>65</v>
      </c>
    </row>
    <row r="548" spans="1:27" x14ac:dyDescent="0.25">
      <c r="A548" s="1">
        <v>10164</v>
      </c>
      <c r="B548" s="1">
        <v>21</v>
      </c>
      <c r="C548" s="8">
        <v>100</v>
      </c>
      <c r="D548" s="1">
        <v>2</v>
      </c>
      <c r="E548" s="7">
        <v>3536.82</v>
      </c>
      <c r="F548" s="7">
        <f>sales_data_sample3[[#This Row],[SALES]]*sales_data_sample3[[#This Row],[PROFIT MARGIN]]</f>
        <v>880.31449800000007</v>
      </c>
      <c r="G548" s="14" t="str">
        <f>IF(sales_data_sample3[[#This Row],[STATUS]] &lt;&gt;"Cancelled","24,89%","0")</f>
        <v>24,89%</v>
      </c>
      <c r="H548" s="4">
        <v>37915</v>
      </c>
      <c r="I548" t="s">
        <v>724</v>
      </c>
      <c r="J548">
        <f>ROUNDUP(MONTH(sales_data_sample3[[#This Row],[ORDER DATE]])/3,0)</f>
        <v>4</v>
      </c>
      <c r="K548" t="str">
        <f>TEXT(sales_data_sample3[[#This Row],[ORDER DATE]],"[$-409]mmmm")</f>
        <v>October</v>
      </c>
      <c r="L548">
        <f>YEAR(sales_data_sample3[[#This Row],[ORDER DATE]])</f>
        <v>2003</v>
      </c>
      <c r="M548" t="s">
        <v>278</v>
      </c>
      <c r="N548">
        <v>147</v>
      </c>
      <c r="O548" t="s">
        <v>710</v>
      </c>
      <c r="P548" t="s">
        <v>725</v>
      </c>
      <c r="Q548" t="s">
        <v>726</v>
      </c>
      <c r="R548" t="s">
        <v>727</v>
      </c>
      <c r="S548" t="s">
        <v>4804</v>
      </c>
      <c r="T548" t="s">
        <v>728</v>
      </c>
      <c r="U548" t="s">
        <v>4804</v>
      </c>
      <c r="V548" t="s">
        <v>729</v>
      </c>
      <c r="W548" t="s">
        <v>226</v>
      </c>
      <c r="X548" t="s">
        <v>52</v>
      </c>
      <c r="Y548" t="s">
        <v>730</v>
      </c>
      <c r="Z548" t="s">
        <v>731</v>
      </c>
      <c r="AA548" t="s">
        <v>65</v>
      </c>
    </row>
    <row r="549" spans="1:27" x14ac:dyDescent="0.25">
      <c r="A549" s="1">
        <v>10164</v>
      </c>
      <c r="B549" s="1">
        <v>49</v>
      </c>
      <c r="C549" s="8">
        <v>100</v>
      </c>
      <c r="D549" s="1">
        <v>6</v>
      </c>
      <c r="E549" s="7">
        <v>6563.06</v>
      </c>
      <c r="F549" s="7">
        <f>sales_data_sample3[[#This Row],[SALES]]*sales_data_sample3[[#This Row],[PROFIT MARGIN]]</f>
        <v>298.61923000000002</v>
      </c>
      <c r="G549" s="14" t="str">
        <f>IF(sales_data_sample3[[#This Row],[STATUS]] &lt;&gt;"Cancelled","4,55%","0")</f>
        <v>4,55%</v>
      </c>
      <c r="H549" s="4">
        <v>37915</v>
      </c>
      <c r="I549" t="s">
        <v>724</v>
      </c>
      <c r="J549">
        <f>ROUNDUP(MONTH(sales_data_sample3[[#This Row],[ORDER DATE]])/3,0)</f>
        <v>4</v>
      </c>
      <c r="K549" t="str">
        <f>TEXT(sales_data_sample3[[#This Row],[ORDER DATE]],"[$-409]mmmm")</f>
        <v>October</v>
      </c>
      <c r="L549">
        <f>YEAR(sales_data_sample3[[#This Row],[ORDER DATE]])</f>
        <v>2003</v>
      </c>
      <c r="M549" t="s">
        <v>957</v>
      </c>
      <c r="N549">
        <v>136</v>
      </c>
      <c r="O549" t="s">
        <v>958</v>
      </c>
      <c r="P549" t="s">
        <v>725</v>
      </c>
      <c r="Q549" t="s">
        <v>726</v>
      </c>
      <c r="R549" t="s">
        <v>727</v>
      </c>
      <c r="S549" t="s">
        <v>4804</v>
      </c>
      <c r="T549" t="s">
        <v>728</v>
      </c>
      <c r="U549" t="s">
        <v>4804</v>
      </c>
      <c r="V549" t="s">
        <v>729</v>
      </c>
      <c r="W549" t="s">
        <v>226</v>
      </c>
      <c r="X549" t="s">
        <v>52</v>
      </c>
      <c r="Y549" t="s">
        <v>730</v>
      </c>
      <c r="Z549" t="s">
        <v>731</v>
      </c>
      <c r="AA549" t="s">
        <v>65</v>
      </c>
    </row>
    <row r="550" spans="1:27" x14ac:dyDescent="0.25">
      <c r="A550" s="1">
        <v>10164</v>
      </c>
      <c r="B550" s="1">
        <v>36</v>
      </c>
      <c r="C550" s="8">
        <v>99.17</v>
      </c>
      <c r="D550" s="1">
        <v>8</v>
      </c>
      <c r="E550" s="7">
        <v>3570.12</v>
      </c>
      <c r="F550" s="7">
        <f>sales_data_sample3[[#This Row],[SALES]]*sales_data_sample3[[#This Row],[PROFIT MARGIN]]</f>
        <v>162.44046</v>
      </c>
      <c r="G550" s="14" t="str">
        <f>IF(sales_data_sample3[[#This Row],[STATUS]] &lt;&gt;"Cancelled","4,55%","0")</f>
        <v>4,55%</v>
      </c>
      <c r="H550" s="4">
        <v>37915</v>
      </c>
      <c r="I550" t="s">
        <v>724</v>
      </c>
      <c r="J550">
        <f>ROUNDUP(MONTH(sales_data_sample3[[#This Row],[ORDER DATE]])/3,0)</f>
        <v>4</v>
      </c>
      <c r="K550" t="str">
        <f>TEXT(sales_data_sample3[[#This Row],[ORDER DATE]],"[$-409]mmmm")</f>
        <v>October</v>
      </c>
      <c r="L550">
        <f>YEAR(sales_data_sample3[[#This Row],[ORDER DATE]])</f>
        <v>2003</v>
      </c>
      <c r="M550" t="s">
        <v>957</v>
      </c>
      <c r="N550">
        <v>116</v>
      </c>
      <c r="O550" t="s">
        <v>1264</v>
      </c>
      <c r="P550" t="s">
        <v>725</v>
      </c>
      <c r="Q550" t="s">
        <v>726</v>
      </c>
      <c r="R550" t="s">
        <v>727</v>
      </c>
      <c r="S550" t="s">
        <v>4804</v>
      </c>
      <c r="T550" t="s">
        <v>728</v>
      </c>
      <c r="U550" t="s">
        <v>4804</v>
      </c>
      <c r="V550" t="s">
        <v>729</v>
      </c>
      <c r="W550" t="s">
        <v>226</v>
      </c>
      <c r="X550" t="s">
        <v>52</v>
      </c>
      <c r="Y550" t="s">
        <v>730</v>
      </c>
      <c r="Z550" t="s">
        <v>731</v>
      </c>
      <c r="AA550" t="s">
        <v>65</v>
      </c>
    </row>
    <row r="551" spans="1:27" x14ac:dyDescent="0.25">
      <c r="A551" s="1">
        <v>10164</v>
      </c>
      <c r="B551" s="1">
        <v>45</v>
      </c>
      <c r="C551" s="8">
        <v>100</v>
      </c>
      <c r="D551" s="1">
        <v>3</v>
      </c>
      <c r="E551" s="7">
        <v>5012.55</v>
      </c>
      <c r="F551" s="7">
        <f>sales_data_sample3[[#This Row],[SALES]]*sales_data_sample3[[#This Row],[PROFIT MARGIN]]</f>
        <v>228.07102499999999</v>
      </c>
      <c r="G551" s="14" t="str">
        <f>IF(sales_data_sample3[[#This Row],[STATUS]] &lt;&gt;"Cancelled","4,55%","0")</f>
        <v>4,55%</v>
      </c>
      <c r="H551" s="4">
        <v>37915</v>
      </c>
      <c r="I551" t="s">
        <v>724</v>
      </c>
      <c r="J551">
        <f>ROUNDUP(MONTH(sales_data_sample3[[#This Row],[ORDER DATE]])/3,0)</f>
        <v>4</v>
      </c>
      <c r="K551" t="str">
        <f>TEXT(sales_data_sample3[[#This Row],[ORDER DATE]],"[$-409]mmmm")</f>
        <v>October</v>
      </c>
      <c r="L551">
        <f>YEAR(sales_data_sample3[[#This Row],[ORDER DATE]])</f>
        <v>2003</v>
      </c>
      <c r="M551" t="s">
        <v>957</v>
      </c>
      <c r="N551">
        <v>121</v>
      </c>
      <c r="O551" t="s">
        <v>2604</v>
      </c>
      <c r="P551" t="s">
        <v>725</v>
      </c>
      <c r="Q551" t="s">
        <v>726</v>
      </c>
      <c r="R551" t="s">
        <v>727</v>
      </c>
      <c r="S551" t="s">
        <v>4804</v>
      </c>
      <c r="T551" t="s">
        <v>728</v>
      </c>
      <c r="U551" t="s">
        <v>4804</v>
      </c>
      <c r="V551" t="s">
        <v>729</v>
      </c>
      <c r="W551" t="s">
        <v>226</v>
      </c>
      <c r="X551" t="s">
        <v>52</v>
      </c>
      <c r="Y551" t="s">
        <v>730</v>
      </c>
      <c r="Z551" t="s">
        <v>731</v>
      </c>
      <c r="AA551" t="s">
        <v>65</v>
      </c>
    </row>
    <row r="552" spans="1:27" x14ac:dyDescent="0.25">
      <c r="A552" s="1">
        <v>10164</v>
      </c>
      <c r="B552" s="1">
        <v>25</v>
      </c>
      <c r="C552" s="8">
        <v>53.83</v>
      </c>
      <c r="D552" s="1">
        <v>7</v>
      </c>
      <c r="E552" s="7">
        <v>1345.75</v>
      </c>
      <c r="F552" s="7">
        <f>sales_data_sample3[[#This Row],[SALES]]*sales_data_sample3[[#This Row],[PROFIT MARGIN]]</f>
        <v>99.450924999999998</v>
      </c>
      <c r="G552" s="14" t="str">
        <f>IF(sales_data_sample3[[#This Row],[STATUS]] &lt;&gt;"Cancelled","7,39%","0")</f>
        <v>7,39%</v>
      </c>
      <c r="H552" s="4">
        <v>37915</v>
      </c>
      <c r="I552" t="s">
        <v>724</v>
      </c>
      <c r="J552">
        <f>ROUNDUP(MONTH(sales_data_sample3[[#This Row],[ORDER DATE]])/3,0)</f>
        <v>4</v>
      </c>
      <c r="K552" t="str">
        <f>TEXT(sales_data_sample3[[#This Row],[ORDER DATE]],"[$-409]mmmm")</f>
        <v>October</v>
      </c>
      <c r="L552">
        <f>YEAR(sales_data_sample3[[#This Row],[ORDER DATE]])</f>
        <v>2003</v>
      </c>
      <c r="M552" t="s">
        <v>1354</v>
      </c>
      <c r="N552">
        <v>50</v>
      </c>
      <c r="O552" t="s">
        <v>2635</v>
      </c>
      <c r="P552" t="s">
        <v>725</v>
      </c>
      <c r="Q552" t="s">
        <v>726</v>
      </c>
      <c r="R552" t="s">
        <v>727</v>
      </c>
      <c r="S552" t="s">
        <v>4804</v>
      </c>
      <c r="T552" t="s">
        <v>728</v>
      </c>
      <c r="U552" t="s">
        <v>4804</v>
      </c>
      <c r="V552" t="s">
        <v>729</v>
      </c>
      <c r="W552" t="s">
        <v>226</v>
      </c>
      <c r="X552" t="s">
        <v>52</v>
      </c>
      <c r="Y552" t="s">
        <v>730</v>
      </c>
      <c r="Z552" t="s">
        <v>731</v>
      </c>
      <c r="AA552" t="s">
        <v>42</v>
      </c>
    </row>
    <row r="553" spans="1:27" x14ac:dyDescent="0.25">
      <c r="A553" s="1">
        <v>10164</v>
      </c>
      <c r="B553" s="1">
        <v>24</v>
      </c>
      <c r="C553" s="8">
        <v>100</v>
      </c>
      <c r="D553" s="1">
        <v>1</v>
      </c>
      <c r="E553" s="7">
        <v>2634.96</v>
      </c>
      <c r="F553" s="7">
        <f>sales_data_sample3[[#This Row],[SALES]]*sales_data_sample3[[#This Row],[PROFIT MARGIN]]</f>
        <v>119.89068</v>
      </c>
      <c r="G553" s="14" t="str">
        <f>IF(sales_data_sample3[[#This Row],[STATUS]] &lt;&gt;"Cancelled","4,55%","0")</f>
        <v>4,55%</v>
      </c>
      <c r="H553" s="4">
        <v>37915</v>
      </c>
      <c r="I553" t="s">
        <v>724</v>
      </c>
      <c r="J553">
        <f>ROUNDUP(MONTH(sales_data_sample3[[#This Row],[ORDER DATE]])/3,0)</f>
        <v>4</v>
      </c>
      <c r="K553" t="str">
        <f>TEXT(sales_data_sample3[[#This Row],[ORDER DATE]],"[$-409]mmmm")</f>
        <v>October</v>
      </c>
      <c r="L553">
        <f>YEAR(sales_data_sample3[[#This Row],[ORDER DATE]])</f>
        <v>2003</v>
      </c>
      <c r="M553" t="s">
        <v>957</v>
      </c>
      <c r="N553">
        <v>96</v>
      </c>
      <c r="O553" t="s">
        <v>3839</v>
      </c>
      <c r="P553" t="s">
        <v>725</v>
      </c>
      <c r="Q553" t="s">
        <v>726</v>
      </c>
      <c r="R553" t="s">
        <v>727</v>
      </c>
      <c r="S553" t="s">
        <v>4804</v>
      </c>
      <c r="T553" t="s">
        <v>728</v>
      </c>
      <c r="U553" t="s">
        <v>4804</v>
      </c>
      <c r="V553" t="s">
        <v>729</v>
      </c>
      <c r="W553" t="s">
        <v>226</v>
      </c>
      <c r="X553" t="s">
        <v>52</v>
      </c>
      <c r="Y553" t="s">
        <v>730</v>
      </c>
      <c r="Z553" t="s">
        <v>731</v>
      </c>
      <c r="AA553" t="s">
        <v>42</v>
      </c>
    </row>
    <row r="554" spans="1:27" x14ac:dyDescent="0.25">
      <c r="A554" s="1">
        <v>10164</v>
      </c>
      <c r="B554" s="1">
        <v>49</v>
      </c>
      <c r="C554" s="8">
        <v>54.94</v>
      </c>
      <c r="D554" s="1">
        <v>5</v>
      </c>
      <c r="E554" s="7">
        <v>2692.06</v>
      </c>
      <c r="F554" s="7">
        <f>sales_data_sample3[[#This Row],[SALES]]*sales_data_sample3[[#This Row],[PROFIT MARGIN]]</f>
        <v>122.48872999999999</v>
      </c>
      <c r="G554" s="14" t="str">
        <f>IF(sales_data_sample3[[#This Row],[STATUS]] &lt;&gt;"Cancelled","4,55%","0")</f>
        <v>4,55%</v>
      </c>
      <c r="H554" s="4">
        <v>37915</v>
      </c>
      <c r="I554" t="s">
        <v>724</v>
      </c>
      <c r="J554">
        <f>ROUNDUP(MONTH(sales_data_sample3[[#This Row],[ORDER DATE]])/3,0)</f>
        <v>4</v>
      </c>
      <c r="K554" t="str">
        <f>TEXT(sales_data_sample3[[#This Row],[ORDER DATE]],"[$-409]mmmm")</f>
        <v>October</v>
      </c>
      <c r="L554">
        <f>YEAR(sales_data_sample3[[#This Row],[ORDER DATE]])</f>
        <v>2003</v>
      </c>
      <c r="M554" t="s">
        <v>957</v>
      </c>
      <c r="N554">
        <v>64</v>
      </c>
      <c r="O554" t="s">
        <v>4029</v>
      </c>
      <c r="P554" t="s">
        <v>725</v>
      </c>
      <c r="Q554" t="s">
        <v>726</v>
      </c>
      <c r="R554" t="s">
        <v>727</v>
      </c>
      <c r="S554" t="s">
        <v>4804</v>
      </c>
      <c r="T554" t="s">
        <v>728</v>
      </c>
      <c r="U554" t="s">
        <v>4804</v>
      </c>
      <c r="V554" t="s">
        <v>729</v>
      </c>
      <c r="W554" t="s">
        <v>226</v>
      </c>
      <c r="X554" t="s">
        <v>52</v>
      </c>
      <c r="Y554" t="s">
        <v>730</v>
      </c>
      <c r="Z554" t="s">
        <v>731</v>
      </c>
      <c r="AA554" t="s">
        <v>42</v>
      </c>
    </row>
    <row r="555" spans="1:27" x14ac:dyDescent="0.25">
      <c r="A555" s="1">
        <v>10164</v>
      </c>
      <c r="B555" s="1">
        <v>39</v>
      </c>
      <c r="C555" s="8">
        <v>81.93</v>
      </c>
      <c r="D555" s="1">
        <v>4</v>
      </c>
      <c r="E555" s="7">
        <v>3195.27</v>
      </c>
      <c r="F555" s="7">
        <f>sales_data_sample3[[#This Row],[SALES]]*sales_data_sample3[[#This Row],[PROFIT MARGIN]]</f>
        <v>795.30270300000007</v>
      </c>
      <c r="G555" s="14" t="str">
        <f>IF(sales_data_sample3[[#This Row],[STATUS]] &lt;&gt;"Cancelled","24,89%","0")</f>
        <v>24,89%</v>
      </c>
      <c r="H555" s="4">
        <v>37915</v>
      </c>
      <c r="I555" t="s">
        <v>724</v>
      </c>
      <c r="J555">
        <f>ROUNDUP(MONTH(sales_data_sample3[[#This Row],[ORDER DATE]])/3,0)</f>
        <v>4</v>
      </c>
      <c r="K555" t="str">
        <f>TEXT(sales_data_sample3[[#This Row],[ORDER DATE]],"[$-409]mmmm")</f>
        <v>October</v>
      </c>
      <c r="L555">
        <f>YEAR(sales_data_sample3[[#This Row],[ORDER DATE]])</f>
        <v>2003</v>
      </c>
      <c r="M555" t="s">
        <v>278</v>
      </c>
      <c r="N555">
        <v>101</v>
      </c>
      <c r="O555" t="s">
        <v>4506</v>
      </c>
      <c r="P555" t="s">
        <v>725</v>
      </c>
      <c r="Q555" t="s">
        <v>726</v>
      </c>
      <c r="R555" t="s">
        <v>727</v>
      </c>
      <c r="S555" t="s">
        <v>4804</v>
      </c>
      <c r="T555" t="s">
        <v>728</v>
      </c>
      <c r="U555" t="s">
        <v>4804</v>
      </c>
      <c r="V555" t="s">
        <v>729</v>
      </c>
      <c r="W555" t="s">
        <v>226</v>
      </c>
      <c r="X555" t="s">
        <v>52</v>
      </c>
      <c r="Y555" t="s">
        <v>730</v>
      </c>
      <c r="Z555" t="s">
        <v>731</v>
      </c>
      <c r="AA555" t="s">
        <v>65</v>
      </c>
    </row>
    <row r="556" spans="1:27" x14ac:dyDescent="0.25">
      <c r="A556" s="1">
        <v>10165</v>
      </c>
      <c r="B556" s="1">
        <v>44</v>
      </c>
      <c r="C556" s="8">
        <v>100</v>
      </c>
      <c r="D556" s="1">
        <v>3</v>
      </c>
      <c r="E556" s="7">
        <v>8594.52</v>
      </c>
      <c r="F556" s="7">
        <f>sales_data_sample3[[#This Row],[SALES]]*sales_data_sample3[[#This Row],[PROFIT MARGIN]]</f>
        <v>2139.1760280000003</v>
      </c>
      <c r="G556" s="14" t="str">
        <f>IF(sales_data_sample3[[#This Row],[STATUS]] &lt;&gt;"Cancelled","24,89%","0")</f>
        <v>24,89%</v>
      </c>
      <c r="H556" s="4">
        <v>37916</v>
      </c>
      <c r="I556" t="s">
        <v>28</v>
      </c>
      <c r="J556">
        <f>ROUNDUP(MONTH(sales_data_sample3[[#This Row],[ORDER DATE]])/3,0)</f>
        <v>4</v>
      </c>
      <c r="K556" t="str">
        <f>TEXT(sales_data_sample3[[#This Row],[ORDER DATE]],"[$-409]mmmm")</f>
        <v>October</v>
      </c>
      <c r="L556">
        <f>YEAR(sales_data_sample3[[#This Row],[ORDER DATE]])</f>
        <v>2003</v>
      </c>
      <c r="M556" t="s">
        <v>278</v>
      </c>
      <c r="N556">
        <v>207</v>
      </c>
      <c r="O556" t="s">
        <v>880</v>
      </c>
      <c r="P556" t="s">
        <v>302</v>
      </c>
      <c r="Q556" t="s">
        <v>303</v>
      </c>
      <c r="R556" t="s">
        <v>304</v>
      </c>
      <c r="S556" t="s">
        <v>4804</v>
      </c>
      <c r="T556" t="s">
        <v>305</v>
      </c>
      <c r="U556" t="s">
        <v>4804</v>
      </c>
      <c r="V556" t="s">
        <v>306</v>
      </c>
      <c r="W556" t="s">
        <v>305</v>
      </c>
      <c r="X556" t="s">
        <v>307</v>
      </c>
      <c r="Y556" t="s">
        <v>308</v>
      </c>
      <c r="Z556" t="s">
        <v>309</v>
      </c>
      <c r="AA556" t="s">
        <v>229</v>
      </c>
    </row>
    <row r="557" spans="1:27" x14ac:dyDescent="0.25">
      <c r="A557" s="1">
        <v>10165</v>
      </c>
      <c r="B557" s="1">
        <v>34</v>
      </c>
      <c r="C557" s="8">
        <v>100</v>
      </c>
      <c r="D557" s="1">
        <v>4</v>
      </c>
      <c r="E557" s="7">
        <v>4880.0200000000004</v>
      </c>
      <c r="F557" s="7">
        <f>sales_data_sample3[[#This Row],[SALES]]*sales_data_sample3[[#This Row],[PROFIT MARGIN]]</f>
        <v>1214.6369780000002</v>
      </c>
      <c r="G557" s="14" t="str">
        <f>IF(sales_data_sample3[[#This Row],[STATUS]] &lt;&gt;"Cancelled","24,89%","0")</f>
        <v>24,89%</v>
      </c>
      <c r="H557" s="4">
        <v>37916</v>
      </c>
      <c r="I557" t="s">
        <v>28</v>
      </c>
      <c r="J557">
        <f>ROUNDUP(MONTH(sales_data_sample3[[#This Row],[ORDER DATE]])/3,0)</f>
        <v>4</v>
      </c>
      <c r="K557" t="str">
        <f>TEXT(sales_data_sample3[[#This Row],[ORDER DATE]],"[$-409]mmmm")</f>
        <v>October</v>
      </c>
      <c r="L557">
        <f>YEAR(sales_data_sample3[[#This Row],[ORDER DATE]])</f>
        <v>2003</v>
      </c>
      <c r="M557" t="s">
        <v>278</v>
      </c>
      <c r="N557">
        <v>151</v>
      </c>
      <c r="O557" t="s">
        <v>1027</v>
      </c>
      <c r="P557" t="s">
        <v>302</v>
      </c>
      <c r="Q557" t="s">
        <v>303</v>
      </c>
      <c r="R557" t="s">
        <v>304</v>
      </c>
      <c r="S557" t="s">
        <v>4804</v>
      </c>
      <c r="T557" t="s">
        <v>305</v>
      </c>
      <c r="U557" t="s">
        <v>4804</v>
      </c>
      <c r="V557" t="s">
        <v>306</v>
      </c>
      <c r="W557" t="s">
        <v>305</v>
      </c>
      <c r="X557" t="s">
        <v>307</v>
      </c>
      <c r="Y557" t="s">
        <v>308</v>
      </c>
      <c r="Z557" t="s">
        <v>309</v>
      </c>
      <c r="AA557" t="s">
        <v>65</v>
      </c>
    </row>
    <row r="558" spans="1:27" x14ac:dyDescent="0.25">
      <c r="A558" s="1">
        <v>10165</v>
      </c>
      <c r="B558" s="1">
        <v>27</v>
      </c>
      <c r="C558" s="8">
        <v>100</v>
      </c>
      <c r="D558" s="1">
        <v>2</v>
      </c>
      <c r="E558" s="7">
        <v>5559.03</v>
      </c>
      <c r="F558" s="7">
        <f>sales_data_sample3[[#This Row],[SALES]]*sales_data_sample3[[#This Row],[PROFIT MARGIN]]</f>
        <v>1383.6425670000001</v>
      </c>
      <c r="G558" s="14" t="str">
        <f>IF(sales_data_sample3[[#This Row],[STATUS]] &lt;&gt;"Cancelled","24,89%","0")</f>
        <v>24,89%</v>
      </c>
      <c r="H558" s="4">
        <v>37916</v>
      </c>
      <c r="I558" t="s">
        <v>28</v>
      </c>
      <c r="J558">
        <f>ROUNDUP(MONTH(sales_data_sample3[[#This Row],[ORDER DATE]])/3,0)</f>
        <v>4</v>
      </c>
      <c r="K558" t="str">
        <f>TEXT(sales_data_sample3[[#This Row],[ORDER DATE]],"[$-409]mmmm")</f>
        <v>October</v>
      </c>
      <c r="L558">
        <f>YEAR(sales_data_sample3[[#This Row],[ORDER DATE]])</f>
        <v>2003</v>
      </c>
      <c r="M558" t="s">
        <v>278</v>
      </c>
      <c r="N558">
        <v>173</v>
      </c>
      <c r="O558" t="s">
        <v>1095</v>
      </c>
      <c r="P558" t="s">
        <v>302</v>
      </c>
      <c r="Q558" t="s">
        <v>303</v>
      </c>
      <c r="R558" t="s">
        <v>304</v>
      </c>
      <c r="S558" t="s">
        <v>4804</v>
      </c>
      <c r="T558" t="s">
        <v>305</v>
      </c>
      <c r="U558" t="s">
        <v>4804</v>
      </c>
      <c r="V558" t="s">
        <v>306</v>
      </c>
      <c r="W558" t="s">
        <v>305</v>
      </c>
      <c r="X558" t="s">
        <v>307</v>
      </c>
      <c r="Y558" t="s">
        <v>308</v>
      </c>
      <c r="Z558" t="s">
        <v>309</v>
      </c>
      <c r="AA558" t="s">
        <v>65</v>
      </c>
    </row>
    <row r="559" spans="1:27" x14ac:dyDescent="0.25">
      <c r="A559" s="1">
        <v>10165</v>
      </c>
      <c r="B559" s="1">
        <v>48</v>
      </c>
      <c r="C559" s="8">
        <v>100</v>
      </c>
      <c r="D559" s="1">
        <v>12</v>
      </c>
      <c r="E559" s="7">
        <v>6825.6</v>
      </c>
      <c r="F559" s="7">
        <f>sales_data_sample3[[#This Row],[SALES]]*sales_data_sample3[[#This Row],[PROFIT MARGIN]]</f>
        <v>310.56479999999999</v>
      </c>
      <c r="G559" s="14" t="str">
        <f>IF(sales_data_sample3[[#This Row],[STATUS]] &lt;&gt;"Cancelled","4,55%","0")</f>
        <v>4,55%</v>
      </c>
      <c r="H559" s="4">
        <v>37916</v>
      </c>
      <c r="I559" t="s">
        <v>28</v>
      </c>
      <c r="J559">
        <f>ROUNDUP(MONTH(sales_data_sample3[[#This Row],[ORDER DATE]])/3,0)</f>
        <v>4</v>
      </c>
      <c r="K559" t="str">
        <f>TEXT(sales_data_sample3[[#This Row],[ORDER DATE]],"[$-409]mmmm")</f>
        <v>October</v>
      </c>
      <c r="L559">
        <f>YEAR(sales_data_sample3[[#This Row],[ORDER DATE]])</f>
        <v>2003</v>
      </c>
      <c r="M559" t="s">
        <v>957</v>
      </c>
      <c r="N559">
        <v>118</v>
      </c>
      <c r="O559" t="s">
        <v>1172</v>
      </c>
      <c r="P559" t="s">
        <v>302</v>
      </c>
      <c r="Q559" t="s">
        <v>303</v>
      </c>
      <c r="R559" t="s">
        <v>304</v>
      </c>
      <c r="S559" t="s">
        <v>4804</v>
      </c>
      <c r="T559" t="s">
        <v>305</v>
      </c>
      <c r="U559" t="s">
        <v>4804</v>
      </c>
      <c r="V559" t="s">
        <v>306</v>
      </c>
      <c r="W559" t="s">
        <v>305</v>
      </c>
      <c r="X559" t="s">
        <v>307</v>
      </c>
      <c r="Y559" t="s">
        <v>308</v>
      </c>
      <c r="Z559" t="s">
        <v>309</v>
      </c>
      <c r="AA559" t="s">
        <v>65</v>
      </c>
    </row>
    <row r="560" spans="1:27" x14ac:dyDescent="0.25">
      <c r="A560" s="1">
        <v>10165</v>
      </c>
      <c r="B560" s="1">
        <v>29</v>
      </c>
      <c r="C560" s="8">
        <v>100</v>
      </c>
      <c r="D560" s="1">
        <v>11</v>
      </c>
      <c r="E560" s="7">
        <v>5032.95</v>
      </c>
      <c r="F560" s="7">
        <f>sales_data_sample3[[#This Row],[SALES]]*sales_data_sample3[[#This Row],[PROFIT MARGIN]]</f>
        <v>1252.7012549999999</v>
      </c>
      <c r="G560" s="14" t="str">
        <f>IF(sales_data_sample3[[#This Row],[STATUS]] &lt;&gt;"Cancelled","24,89%","0")</f>
        <v>24,89%</v>
      </c>
      <c r="H560" s="4">
        <v>37916</v>
      </c>
      <c r="I560" t="s">
        <v>28</v>
      </c>
      <c r="J560">
        <f>ROUNDUP(MONTH(sales_data_sample3[[#This Row],[ORDER DATE]])/3,0)</f>
        <v>4</v>
      </c>
      <c r="K560" t="str">
        <f>TEXT(sales_data_sample3[[#This Row],[ORDER DATE]],"[$-409]mmmm")</f>
        <v>October</v>
      </c>
      <c r="L560">
        <f>YEAR(sales_data_sample3[[#This Row],[ORDER DATE]])</f>
        <v>2003</v>
      </c>
      <c r="M560" t="s">
        <v>278</v>
      </c>
      <c r="N560">
        <v>163</v>
      </c>
      <c r="O560" t="s">
        <v>1667</v>
      </c>
      <c r="P560" t="s">
        <v>302</v>
      </c>
      <c r="Q560" t="s">
        <v>303</v>
      </c>
      <c r="R560" t="s">
        <v>304</v>
      </c>
      <c r="S560" t="s">
        <v>4804</v>
      </c>
      <c r="T560" t="s">
        <v>305</v>
      </c>
      <c r="U560" t="s">
        <v>4804</v>
      </c>
      <c r="V560" t="s">
        <v>306</v>
      </c>
      <c r="W560" t="s">
        <v>305</v>
      </c>
      <c r="X560" t="s">
        <v>307</v>
      </c>
      <c r="Y560" t="s">
        <v>308</v>
      </c>
      <c r="Z560" t="s">
        <v>309</v>
      </c>
      <c r="AA560" t="s">
        <v>65</v>
      </c>
    </row>
    <row r="561" spans="1:27" x14ac:dyDescent="0.25">
      <c r="A561" s="1">
        <v>10165</v>
      </c>
      <c r="B561" s="1">
        <v>46</v>
      </c>
      <c r="C561" s="8">
        <v>100</v>
      </c>
      <c r="D561" s="1">
        <v>15</v>
      </c>
      <c r="E561" s="7">
        <v>5984.14</v>
      </c>
      <c r="F561" s="7">
        <f>sales_data_sample3[[#This Row],[SALES]]*sales_data_sample3[[#This Row],[PROFIT MARGIN]]</f>
        <v>272.27837</v>
      </c>
      <c r="G561" s="14" t="str">
        <f>IF(sales_data_sample3[[#This Row],[STATUS]] &lt;&gt;"Cancelled","4,55%","0")</f>
        <v>4,55%</v>
      </c>
      <c r="H561" s="4">
        <v>37916</v>
      </c>
      <c r="I561" t="s">
        <v>28</v>
      </c>
      <c r="J561">
        <f>ROUNDUP(MONTH(sales_data_sample3[[#This Row],[ORDER DATE]])/3,0)</f>
        <v>4</v>
      </c>
      <c r="K561" t="str">
        <f>TEXT(sales_data_sample3[[#This Row],[ORDER DATE]],"[$-409]mmmm")</f>
        <v>October</v>
      </c>
      <c r="L561">
        <f>YEAR(sales_data_sample3[[#This Row],[ORDER DATE]])</f>
        <v>2003</v>
      </c>
      <c r="M561" t="s">
        <v>957</v>
      </c>
      <c r="N561">
        <v>122</v>
      </c>
      <c r="O561" t="s">
        <v>1737</v>
      </c>
      <c r="P561" t="s">
        <v>302</v>
      </c>
      <c r="Q561" t="s">
        <v>303</v>
      </c>
      <c r="R561" t="s">
        <v>304</v>
      </c>
      <c r="S561" t="s">
        <v>4804</v>
      </c>
      <c r="T561" t="s">
        <v>305</v>
      </c>
      <c r="U561" t="s">
        <v>4804</v>
      </c>
      <c r="V561" t="s">
        <v>306</v>
      </c>
      <c r="W561" t="s">
        <v>305</v>
      </c>
      <c r="X561" t="s">
        <v>307</v>
      </c>
      <c r="Y561" t="s">
        <v>308</v>
      </c>
      <c r="Z561" t="s">
        <v>309</v>
      </c>
      <c r="AA561" t="s">
        <v>65</v>
      </c>
    </row>
    <row r="562" spans="1:27" x14ac:dyDescent="0.25">
      <c r="A562" s="1">
        <v>10165</v>
      </c>
      <c r="B562" s="1">
        <v>31</v>
      </c>
      <c r="C562" s="8">
        <v>71.099999999999994</v>
      </c>
      <c r="D562" s="1">
        <v>18</v>
      </c>
      <c r="E562" s="7">
        <v>2204.1</v>
      </c>
      <c r="F562" s="7">
        <f>sales_data_sample3[[#This Row],[SALES]]*sales_data_sample3[[#This Row],[PROFIT MARGIN]]</f>
        <v>100.28654999999999</v>
      </c>
      <c r="G562" s="14" t="str">
        <f>IF(sales_data_sample3[[#This Row],[STATUS]] &lt;&gt;"Cancelled","4,55%","0")</f>
        <v>4,55%</v>
      </c>
      <c r="H562" s="4">
        <v>37916</v>
      </c>
      <c r="I562" t="s">
        <v>28</v>
      </c>
      <c r="J562">
        <f>ROUNDUP(MONTH(sales_data_sample3[[#This Row],[ORDER DATE]])/3,0)</f>
        <v>4</v>
      </c>
      <c r="K562" t="str">
        <f>TEXT(sales_data_sample3[[#This Row],[ORDER DATE]],"[$-409]mmmm")</f>
        <v>October</v>
      </c>
      <c r="L562">
        <f>YEAR(sales_data_sample3[[#This Row],[ORDER DATE]])</f>
        <v>2003</v>
      </c>
      <c r="M562" t="s">
        <v>957</v>
      </c>
      <c r="N562">
        <v>60</v>
      </c>
      <c r="O562" t="s">
        <v>1799</v>
      </c>
      <c r="P562" t="s">
        <v>302</v>
      </c>
      <c r="Q562" t="s">
        <v>303</v>
      </c>
      <c r="R562" t="s">
        <v>304</v>
      </c>
      <c r="S562" t="s">
        <v>4804</v>
      </c>
      <c r="T562" t="s">
        <v>305</v>
      </c>
      <c r="U562" t="s">
        <v>4804</v>
      </c>
      <c r="V562" t="s">
        <v>306</v>
      </c>
      <c r="W562" t="s">
        <v>305</v>
      </c>
      <c r="X562" t="s">
        <v>307</v>
      </c>
      <c r="Y562" t="s">
        <v>308</v>
      </c>
      <c r="Z562" t="s">
        <v>309</v>
      </c>
      <c r="AA562" t="s">
        <v>42</v>
      </c>
    </row>
    <row r="563" spans="1:27" x14ac:dyDescent="0.25">
      <c r="A563" s="1">
        <v>10165</v>
      </c>
      <c r="B563" s="1">
        <v>47</v>
      </c>
      <c r="C563" s="8">
        <v>100</v>
      </c>
      <c r="D563" s="1">
        <v>16</v>
      </c>
      <c r="E563" s="7">
        <v>8754.69</v>
      </c>
      <c r="F563" s="7">
        <f>sales_data_sample3[[#This Row],[SALES]]*sales_data_sample3[[#This Row],[PROFIT MARGIN]]</f>
        <v>2179.0423410000003</v>
      </c>
      <c r="G563" s="14" t="str">
        <f>IF(sales_data_sample3[[#This Row],[STATUS]] &lt;&gt;"Cancelled","24,89%","0")</f>
        <v>24,89%</v>
      </c>
      <c r="H563" s="4">
        <v>37916</v>
      </c>
      <c r="I563" t="s">
        <v>28</v>
      </c>
      <c r="J563">
        <f>ROUNDUP(MONTH(sales_data_sample3[[#This Row],[ORDER DATE]])/3,0)</f>
        <v>4</v>
      </c>
      <c r="K563" t="str">
        <f>TEXT(sales_data_sample3[[#This Row],[ORDER DATE]],"[$-409]mmmm")</f>
        <v>October</v>
      </c>
      <c r="L563">
        <f>YEAR(sales_data_sample3[[#This Row],[ORDER DATE]])</f>
        <v>2003</v>
      </c>
      <c r="M563" t="s">
        <v>278</v>
      </c>
      <c r="N563">
        <v>169</v>
      </c>
      <c r="O563" t="s">
        <v>2190</v>
      </c>
      <c r="P563" t="s">
        <v>302</v>
      </c>
      <c r="Q563" t="s">
        <v>303</v>
      </c>
      <c r="R563" t="s">
        <v>304</v>
      </c>
      <c r="S563" t="s">
        <v>4804</v>
      </c>
      <c r="T563" t="s">
        <v>305</v>
      </c>
      <c r="U563" t="s">
        <v>4804</v>
      </c>
      <c r="V563" t="s">
        <v>306</v>
      </c>
      <c r="W563" t="s">
        <v>305</v>
      </c>
      <c r="X563" t="s">
        <v>307</v>
      </c>
      <c r="Y563" t="s">
        <v>308</v>
      </c>
      <c r="Z563" t="s">
        <v>309</v>
      </c>
      <c r="AA563" t="s">
        <v>229</v>
      </c>
    </row>
    <row r="564" spans="1:27" x14ac:dyDescent="0.25">
      <c r="A564" s="1">
        <v>10165</v>
      </c>
      <c r="B564" s="1">
        <v>50</v>
      </c>
      <c r="C564" s="8">
        <v>100</v>
      </c>
      <c r="D564" s="1">
        <v>1</v>
      </c>
      <c r="E564" s="7">
        <v>5344.5</v>
      </c>
      <c r="F564" s="7">
        <f>sales_data_sample3[[#This Row],[SALES]]*sales_data_sample3[[#This Row],[PROFIT MARGIN]]</f>
        <v>272.03505000000001</v>
      </c>
      <c r="G564" s="14" t="str">
        <f>IF(sales_data_sample3[[#This Row],[STATUS]] &lt;&gt;"Cancelled","5,09%","0")</f>
        <v>5,09%</v>
      </c>
      <c r="H564" s="4">
        <v>37916</v>
      </c>
      <c r="I564" t="s">
        <v>28</v>
      </c>
      <c r="J564">
        <f>ROUNDUP(MONTH(sales_data_sample3[[#This Row],[ORDER DATE]])/3,0)</f>
        <v>4</v>
      </c>
      <c r="K564" t="str">
        <f>TEXT(sales_data_sample3[[#This Row],[ORDER DATE]],"[$-409]mmmm")</f>
        <v>October</v>
      </c>
      <c r="L564">
        <f>YEAR(sales_data_sample3[[#This Row],[ORDER DATE]])</f>
        <v>2003</v>
      </c>
      <c r="M564" t="s">
        <v>2246</v>
      </c>
      <c r="N564">
        <v>100</v>
      </c>
      <c r="O564" t="s">
        <v>2247</v>
      </c>
      <c r="P564" t="s">
        <v>302</v>
      </c>
      <c r="Q564" t="s">
        <v>303</v>
      </c>
      <c r="R564" t="s">
        <v>304</v>
      </c>
      <c r="S564" t="s">
        <v>4804</v>
      </c>
      <c r="T564" t="s">
        <v>305</v>
      </c>
      <c r="U564" t="s">
        <v>4804</v>
      </c>
      <c r="V564" t="s">
        <v>306</v>
      </c>
      <c r="W564" t="s">
        <v>305</v>
      </c>
      <c r="X564" t="s">
        <v>307</v>
      </c>
      <c r="Y564" t="s">
        <v>308</v>
      </c>
      <c r="Z564" t="s">
        <v>309</v>
      </c>
      <c r="AA564" t="s">
        <v>65</v>
      </c>
    </row>
    <row r="565" spans="1:27" x14ac:dyDescent="0.25">
      <c r="A565" s="1">
        <v>10165</v>
      </c>
      <c r="B565" s="1">
        <v>28</v>
      </c>
      <c r="C565" s="8">
        <v>100</v>
      </c>
      <c r="D565" s="1">
        <v>6</v>
      </c>
      <c r="E565" s="7">
        <v>3337.6</v>
      </c>
      <c r="F565" s="7">
        <f>sales_data_sample3[[#This Row],[SALES]]*sales_data_sample3[[#This Row],[PROFIT MARGIN]]</f>
        <v>830.72864000000004</v>
      </c>
      <c r="G565" s="14" t="str">
        <f>IF(sales_data_sample3[[#This Row],[STATUS]] &lt;&gt;"Cancelled","24,89%","0")</f>
        <v>24,89%</v>
      </c>
      <c r="H565" s="4">
        <v>37916</v>
      </c>
      <c r="I565" t="s">
        <v>28</v>
      </c>
      <c r="J565">
        <f>ROUNDUP(MONTH(sales_data_sample3[[#This Row],[ORDER DATE]])/3,0)</f>
        <v>4</v>
      </c>
      <c r="K565" t="str">
        <f>TEXT(sales_data_sample3[[#This Row],[ORDER DATE]],"[$-409]mmmm")</f>
        <v>October</v>
      </c>
      <c r="L565">
        <f>YEAR(sales_data_sample3[[#This Row],[ORDER DATE]])</f>
        <v>2003</v>
      </c>
      <c r="M565" t="s">
        <v>278</v>
      </c>
      <c r="N565">
        <v>143</v>
      </c>
      <c r="O565" t="s">
        <v>2501</v>
      </c>
      <c r="P565" t="s">
        <v>302</v>
      </c>
      <c r="Q565" t="s">
        <v>303</v>
      </c>
      <c r="R565" t="s">
        <v>304</v>
      </c>
      <c r="S565" t="s">
        <v>4804</v>
      </c>
      <c r="T565" t="s">
        <v>305</v>
      </c>
      <c r="U565" t="s">
        <v>4804</v>
      </c>
      <c r="V565" t="s">
        <v>306</v>
      </c>
      <c r="W565" t="s">
        <v>305</v>
      </c>
      <c r="X565" t="s">
        <v>307</v>
      </c>
      <c r="Y565" t="s">
        <v>308</v>
      </c>
      <c r="Z565" t="s">
        <v>309</v>
      </c>
      <c r="AA565" t="s">
        <v>65</v>
      </c>
    </row>
    <row r="566" spans="1:27" x14ac:dyDescent="0.25">
      <c r="A566" s="1">
        <v>10165</v>
      </c>
      <c r="B566" s="1">
        <v>25</v>
      </c>
      <c r="C566" s="8">
        <v>69.36</v>
      </c>
      <c r="D566" s="1">
        <v>9</v>
      </c>
      <c r="E566" s="7">
        <v>1734</v>
      </c>
      <c r="F566" s="7">
        <f>sales_data_sample3[[#This Row],[SALES]]*sales_data_sample3[[#This Row],[PROFIT MARGIN]]</f>
        <v>431.5926</v>
      </c>
      <c r="G566" s="14" t="str">
        <f>IF(sales_data_sample3[[#This Row],[STATUS]] &lt;&gt;"Cancelled","24,89%","0")</f>
        <v>24,89%</v>
      </c>
      <c r="H566" s="4">
        <v>37916</v>
      </c>
      <c r="I566" t="s">
        <v>28</v>
      </c>
      <c r="J566">
        <f>ROUNDUP(MONTH(sales_data_sample3[[#This Row],[ORDER DATE]])/3,0)</f>
        <v>4</v>
      </c>
      <c r="K566" t="str">
        <f>TEXT(sales_data_sample3[[#This Row],[ORDER DATE]],"[$-409]mmmm")</f>
        <v>October</v>
      </c>
      <c r="L566">
        <f>YEAR(sales_data_sample3[[#This Row],[ORDER DATE]])</f>
        <v>2003</v>
      </c>
      <c r="M566" t="s">
        <v>278</v>
      </c>
      <c r="N566">
        <v>57</v>
      </c>
      <c r="O566" t="s">
        <v>2779</v>
      </c>
      <c r="P566" t="s">
        <v>302</v>
      </c>
      <c r="Q566" t="s">
        <v>303</v>
      </c>
      <c r="R566" t="s">
        <v>304</v>
      </c>
      <c r="S566" t="s">
        <v>4804</v>
      </c>
      <c r="T566" t="s">
        <v>305</v>
      </c>
      <c r="U566" t="s">
        <v>4804</v>
      </c>
      <c r="V566" t="s">
        <v>306</v>
      </c>
      <c r="W566" t="s">
        <v>305</v>
      </c>
      <c r="X566" t="s">
        <v>307</v>
      </c>
      <c r="Y566" t="s">
        <v>308</v>
      </c>
      <c r="Z566" t="s">
        <v>309</v>
      </c>
      <c r="AA566" t="s">
        <v>42</v>
      </c>
    </row>
    <row r="567" spans="1:27" x14ac:dyDescent="0.25">
      <c r="A567" s="1">
        <v>10165</v>
      </c>
      <c r="B567" s="1">
        <v>32</v>
      </c>
      <c r="C567" s="8">
        <v>100</v>
      </c>
      <c r="D567" s="1">
        <v>17</v>
      </c>
      <c r="E567" s="7">
        <v>4661.76</v>
      </c>
      <c r="F567" s="7">
        <f>sales_data_sample3[[#This Row],[SALES]]*sales_data_sample3[[#This Row],[PROFIT MARGIN]]</f>
        <v>212.11008000000001</v>
      </c>
      <c r="G567" s="14" t="str">
        <f>IF(sales_data_sample3[[#This Row],[STATUS]] &lt;&gt;"Cancelled","4,55%","0")</f>
        <v>4,55%</v>
      </c>
      <c r="H567" s="4">
        <v>37916</v>
      </c>
      <c r="I567" t="s">
        <v>28</v>
      </c>
      <c r="J567">
        <f>ROUNDUP(MONTH(sales_data_sample3[[#This Row],[ORDER DATE]])/3,0)</f>
        <v>4</v>
      </c>
      <c r="K567" t="str">
        <f>TEXT(sales_data_sample3[[#This Row],[ORDER DATE]],"[$-409]mmmm")</f>
        <v>October</v>
      </c>
      <c r="L567">
        <f>YEAR(sales_data_sample3[[#This Row],[ORDER DATE]])</f>
        <v>2003</v>
      </c>
      <c r="M567" t="s">
        <v>957</v>
      </c>
      <c r="N567">
        <v>127</v>
      </c>
      <c r="O567" t="s">
        <v>3076</v>
      </c>
      <c r="P567" t="s">
        <v>302</v>
      </c>
      <c r="Q567" t="s">
        <v>303</v>
      </c>
      <c r="R567" t="s">
        <v>304</v>
      </c>
      <c r="S567" t="s">
        <v>4804</v>
      </c>
      <c r="T567" t="s">
        <v>305</v>
      </c>
      <c r="U567" t="s">
        <v>4804</v>
      </c>
      <c r="V567" t="s">
        <v>306</v>
      </c>
      <c r="W567" t="s">
        <v>305</v>
      </c>
      <c r="X567" t="s">
        <v>307</v>
      </c>
      <c r="Y567" t="s">
        <v>308</v>
      </c>
      <c r="Z567" t="s">
        <v>309</v>
      </c>
      <c r="AA567" t="s">
        <v>65</v>
      </c>
    </row>
    <row r="568" spans="1:27" x14ac:dyDescent="0.25">
      <c r="A568" s="1">
        <v>10165</v>
      </c>
      <c r="B568" s="1">
        <v>27</v>
      </c>
      <c r="C568" s="8">
        <v>31.82</v>
      </c>
      <c r="D568" s="1">
        <v>13</v>
      </c>
      <c r="E568" s="7">
        <v>859.14</v>
      </c>
      <c r="F568" s="7">
        <f>sales_data_sample3[[#This Row],[SALES]]*sales_data_sample3[[#This Row],[PROFIT MARGIN]]</f>
        <v>213.839946</v>
      </c>
      <c r="G568" s="14" t="str">
        <f>IF(sales_data_sample3[[#This Row],[STATUS]] &lt;&gt;"Cancelled","24,89%","0")</f>
        <v>24,89%</v>
      </c>
      <c r="H568" s="4">
        <v>37916</v>
      </c>
      <c r="I568" t="s">
        <v>28</v>
      </c>
      <c r="J568">
        <f>ROUNDUP(MONTH(sales_data_sample3[[#This Row],[ORDER DATE]])/3,0)</f>
        <v>4</v>
      </c>
      <c r="K568" t="str">
        <f>TEXT(sales_data_sample3[[#This Row],[ORDER DATE]],"[$-409]mmmm")</f>
        <v>October</v>
      </c>
      <c r="L568">
        <f>YEAR(sales_data_sample3[[#This Row],[ORDER DATE]])</f>
        <v>2003</v>
      </c>
      <c r="M568" t="s">
        <v>278</v>
      </c>
      <c r="N568">
        <v>35</v>
      </c>
      <c r="O568" t="s">
        <v>3186</v>
      </c>
      <c r="P568" t="s">
        <v>302</v>
      </c>
      <c r="Q568" t="s">
        <v>303</v>
      </c>
      <c r="R568" t="s">
        <v>304</v>
      </c>
      <c r="S568" t="s">
        <v>4804</v>
      </c>
      <c r="T568" t="s">
        <v>305</v>
      </c>
      <c r="U568" t="s">
        <v>4804</v>
      </c>
      <c r="V568" t="s">
        <v>306</v>
      </c>
      <c r="W568" t="s">
        <v>305</v>
      </c>
      <c r="X568" t="s">
        <v>307</v>
      </c>
      <c r="Y568" t="s">
        <v>308</v>
      </c>
      <c r="Z568" t="s">
        <v>309</v>
      </c>
      <c r="AA568" t="s">
        <v>42</v>
      </c>
    </row>
    <row r="569" spans="1:27" x14ac:dyDescent="0.25">
      <c r="A569" s="1">
        <v>10165</v>
      </c>
      <c r="B569" s="1">
        <v>24</v>
      </c>
      <c r="C569" s="8">
        <v>99.36</v>
      </c>
      <c r="D569" s="1">
        <v>8</v>
      </c>
      <c r="E569" s="7">
        <v>2384.64</v>
      </c>
      <c r="F569" s="7">
        <f>sales_data_sample3[[#This Row],[SALES]]*sales_data_sample3[[#This Row],[PROFIT MARGIN]]</f>
        <v>593.53689599999996</v>
      </c>
      <c r="G569" s="14" t="str">
        <f>IF(sales_data_sample3[[#This Row],[STATUS]] &lt;&gt;"Cancelled","24,89%","0")</f>
        <v>24,89%</v>
      </c>
      <c r="H569" s="4">
        <v>37916</v>
      </c>
      <c r="I569" t="s">
        <v>28</v>
      </c>
      <c r="J569">
        <f>ROUNDUP(MONTH(sales_data_sample3[[#This Row],[ORDER DATE]])/3,0)</f>
        <v>4</v>
      </c>
      <c r="K569" t="str">
        <f>TEXT(sales_data_sample3[[#This Row],[ORDER DATE]],"[$-409]mmmm")</f>
        <v>October</v>
      </c>
      <c r="L569">
        <f>YEAR(sales_data_sample3[[#This Row],[ORDER DATE]])</f>
        <v>2003</v>
      </c>
      <c r="M569" t="s">
        <v>278</v>
      </c>
      <c r="N569">
        <v>118</v>
      </c>
      <c r="O569" t="s">
        <v>3701</v>
      </c>
      <c r="P569" t="s">
        <v>302</v>
      </c>
      <c r="Q569" t="s">
        <v>303</v>
      </c>
      <c r="R569" t="s">
        <v>304</v>
      </c>
      <c r="S569" t="s">
        <v>4804</v>
      </c>
      <c r="T569" t="s">
        <v>305</v>
      </c>
      <c r="U569" t="s">
        <v>4804</v>
      </c>
      <c r="V569" t="s">
        <v>306</v>
      </c>
      <c r="W569" t="s">
        <v>305</v>
      </c>
      <c r="X569" t="s">
        <v>307</v>
      </c>
      <c r="Y569" t="s">
        <v>308</v>
      </c>
      <c r="Z569" t="s">
        <v>309</v>
      </c>
      <c r="AA569" t="s">
        <v>42</v>
      </c>
    </row>
    <row r="570" spans="1:27" x14ac:dyDescent="0.25">
      <c r="A570" s="1">
        <v>10165</v>
      </c>
      <c r="B570" s="1">
        <v>48</v>
      </c>
      <c r="C570" s="8">
        <v>45.99</v>
      </c>
      <c r="D570" s="1">
        <v>14</v>
      </c>
      <c r="E570" s="7">
        <v>2207.52</v>
      </c>
      <c r="F570" s="7">
        <f>sales_data_sample3[[#This Row],[SALES]]*sales_data_sample3[[#This Row],[PROFIT MARGIN]]</f>
        <v>100.44216</v>
      </c>
      <c r="G570" s="14" t="str">
        <f>IF(sales_data_sample3[[#This Row],[STATUS]] &lt;&gt;"Cancelled","4,55%","0")</f>
        <v>4,55%</v>
      </c>
      <c r="H570" s="4">
        <v>37916</v>
      </c>
      <c r="I570" t="s">
        <v>28</v>
      </c>
      <c r="J570">
        <f>ROUNDUP(MONTH(sales_data_sample3[[#This Row],[ORDER DATE]])/3,0)</f>
        <v>4</v>
      </c>
      <c r="K570" t="str">
        <f>TEXT(sales_data_sample3[[#This Row],[ORDER DATE]],"[$-409]mmmm")</f>
        <v>October</v>
      </c>
      <c r="L570">
        <f>YEAR(sales_data_sample3[[#This Row],[ORDER DATE]])</f>
        <v>2003</v>
      </c>
      <c r="M570" t="s">
        <v>957</v>
      </c>
      <c r="N570">
        <v>54</v>
      </c>
      <c r="O570" t="s">
        <v>3944</v>
      </c>
      <c r="P570" t="s">
        <v>302</v>
      </c>
      <c r="Q570" t="s">
        <v>303</v>
      </c>
      <c r="R570" t="s">
        <v>304</v>
      </c>
      <c r="S570" t="s">
        <v>4804</v>
      </c>
      <c r="T570" t="s">
        <v>305</v>
      </c>
      <c r="U570" t="s">
        <v>4804</v>
      </c>
      <c r="V570" t="s">
        <v>306</v>
      </c>
      <c r="W570" t="s">
        <v>305</v>
      </c>
      <c r="X570" t="s">
        <v>307</v>
      </c>
      <c r="Y570" t="s">
        <v>308</v>
      </c>
      <c r="Z570" t="s">
        <v>309</v>
      </c>
      <c r="AA570" t="s">
        <v>42</v>
      </c>
    </row>
    <row r="571" spans="1:27" x14ac:dyDescent="0.25">
      <c r="A571" s="1">
        <v>10165</v>
      </c>
      <c r="B571" s="1">
        <v>44</v>
      </c>
      <c r="C571" s="8">
        <v>53.44</v>
      </c>
      <c r="D571" s="1">
        <v>7</v>
      </c>
      <c r="E571" s="7">
        <v>2351.36</v>
      </c>
      <c r="F571" s="7">
        <f>sales_data_sample3[[#This Row],[SALES]]*sales_data_sample3[[#This Row],[PROFIT MARGIN]]</f>
        <v>119.68422400000001</v>
      </c>
      <c r="G571" s="14" t="str">
        <f>IF(sales_data_sample3[[#This Row],[STATUS]] &lt;&gt;"Cancelled","5,09%","0")</f>
        <v>5,09%</v>
      </c>
      <c r="H571" s="4">
        <v>37916</v>
      </c>
      <c r="I571" t="s">
        <v>28</v>
      </c>
      <c r="J571">
        <f>ROUNDUP(MONTH(sales_data_sample3[[#This Row],[ORDER DATE]])/3,0)</f>
        <v>4</v>
      </c>
      <c r="K571" t="str">
        <f>TEXT(sales_data_sample3[[#This Row],[ORDER DATE]],"[$-409]mmmm")</f>
        <v>October</v>
      </c>
      <c r="L571">
        <f>YEAR(sales_data_sample3[[#This Row],[ORDER DATE]])</f>
        <v>2003</v>
      </c>
      <c r="M571" t="s">
        <v>2246</v>
      </c>
      <c r="N571">
        <v>62</v>
      </c>
      <c r="O571" t="s">
        <v>3989</v>
      </c>
      <c r="P571" t="s">
        <v>302</v>
      </c>
      <c r="Q571" t="s">
        <v>303</v>
      </c>
      <c r="R571" t="s">
        <v>304</v>
      </c>
      <c r="S571" t="s">
        <v>4804</v>
      </c>
      <c r="T571" t="s">
        <v>305</v>
      </c>
      <c r="U571" t="s">
        <v>4804</v>
      </c>
      <c r="V571" t="s">
        <v>306</v>
      </c>
      <c r="W571" t="s">
        <v>305</v>
      </c>
      <c r="X571" t="s">
        <v>307</v>
      </c>
      <c r="Y571" t="s">
        <v>308</v>
      </c>
      <c r="Z571" t="s">
        <v>309</v>
      </c>
      <c r="AA571" t="s">
        <v>42</v>
      </c>
    </row>
    <row r="572" spans="1:27" x14ac:dyDescent="0.25">
      <c r="A572" s="1">
        <v>10165</v>
      </c>
      <c r="B572" s="1">
        <v>48</v>
      </c>
      <c r="C572" s="8">
        <v>94.92</v>
      </c>
      <c r="D572" s="1">
        <v>10</v>
      </c>
      <c r="E572" s="7">
        <v>4556.16</v>
      </c>
      <c r="F572" s="7">
        <f>sales_data_sample3[[#This Row],[SALES]]*sales_data_sample3[[#This Row],[PROFIT MARGIN]]</f>
        <v>207.30527999999998</v>
      </c>
      <c r="G572" s="14" t="str">
        <f>IF(sales_data_sample3[[#This Row],[STATUS]] &lt;&gt;"Cancelled","4,55%","0")</f>
        <v>4,55%</v>
      </c>
      <c r="H572" s="4">
        <v>37916</v>
      </c>
      <c r="I572" t="s">
        <v>28</v>
      </c>
      <c r="J572">
        <f>ROUNDUP(MONTH(sales_data_sample3[[#This Row],[ORDER DATE]])/3,0)</f>
        <v>4</v>
      </c>
      <c r="K572" t="str">
        <f>TEXT(sales_data_sample3[[#This Row],[ORDER DATE]],"[$-409]mmmm")</f>
        <v>October</v>
      </c>
      <c r="L572">
        <f>YEAR(sales_data_sample3[[#This Row],[ORDER DATE]])</f>
        <v>2003</v>
      </c>
      <c r="M572" t="s">
        <v>957</v>
      </c>
      <c r="N572">
        <v>115</v>
      </c>
      <c r="O572" t="s">
        <v>4177</v>
      </c>
      <c r="P572" t="s">
        <v>302</v>
      </c>
      <c r="Q572" t="s">
        <v>303</v>
      </c>
      <c r="R572" t="s">
        <v>304</v>
      </c>
      <c r="S572" t="s">
        <v>4804</v>
      </c>
      <c r="T572" t="s">
        <v>305</v>
      </c>
      <c r="U572" t="s">
        <v>4804</v>
      </c>
      <c r="V572" t="s">
        <v>306</v>
      </c>
      <c r="W572" t="s">
        <v>305</v>
      </c>
      <c r="X572" t="s">
        <v>307</v>
      </c>
      <c r="Y572" t="s">
        <v>308</v>
      </c>
      <c r="Z572" t="s">
        <v>309</v>
      </c>
      <c r="AA572" t="s">
        <v>65</v>
      </c>
    </row>
    <row r="573" spans="1:27" x14ac:dyDescent="0.25">
      <c r="A573" s="1">
        <v>10165</v>
      </c>
      <c r="B573" s="1">
        <v>38</v>
      </c>
      <c r="C573" s="8">
        <v>66.78</v>
      </c>
      <c r="D573" s="1">
        <v>5</v>
      </c>
      <c r="E573" s="7">
        <v>2537.64</v>
      </c>
      <c r="F573" s="7">
        <f>sales_data_sample3[[#This Row],[SALES]]*sales_data_sample3[[#This Row],[PROFIT MARGIN]]</f>
        <v>129.165876</v>
      </c>
      <c r="G573" s="14" t="str">
        <f>IF(sales_data_sample3[[#This Row],[STATUS]] &lt;&gt;"Cancelled","5,09%","0")</f>
        <v>5,09%</v>
      </c>
      <c r="H573" s="4">
        <v>37916</v>
      </c>
      <c r="I573" t="s">
        <v>28</v>
      </c>
      <c r="J573">
        <f>ROUNDUP(MONTH(sales_data_sample3[[#This Row],[ORDER DATE]])/3,0)</f>
        <v>4</v>
      </c>
      <c r="K573" t="str">
        <f>TEXT(sales_data_sample3[[#This Row],[ORDER DATE]],"[$-409]mmmm")</f>
        <v>October</v>
      </c>
      <c r="L573">
        <f>YEAR(sales_data_sample3[[#This Row],[ORDER DATE]])</f>
        <v>2003</v>
      </c>
      <c r="M573" t="s">
        <v>2246</v>
      </c>
      <c r="N573">
        <v>58</v>
      </c>
      <c r="O573" t="s">
        <v>4208</v>
      </c>
      <c r="P573" t="s">
        <v>302</v>
      </c>
      <c r="Q573" t="s">
        <v>303</v>
      </c>
      <c r="R573" t="s">
        <v>304</v>
      </c>
      <c r="S573" t="s">
        <v>4804</v>
      </c>
      <c r="T573" t="s">
        <v>305</v>
      </c>
      <c r="U573" t="s">
        <v>4804</v>
      </c>
      <c r="V573" t="s">
        <v>306</v>
      </c>
      <c r="W573" t="s">
        <v>305</v>
      </c>
      <c r="X573" t="s">
        <v>307</v>
      </c>
      <c r="Y573" t="s">
        <v>308</v>
      </c>
      <c r="Z573" t="s">
        <v>309</v>
      </c>
      <c r="AA573" t="s">
        <v>42</v>
      </c>
    </row>
    <row r="574" spans="1:27" x14ac:dyDescent="0.25">
      <c r="A574" s="1">
        <v>10166</v>
      </c>
      <c r="B574" s="1">
        <v>43</v>
      </c>
      <c r="C574" s="8">
        <v>100</v>
      </c>
      <c r="D574" s="1">
        <v>2</v>
      </c>
      <c r="E574" s="7">
        <v>6930.74</v>
      </c>
      <c r="F574" s="7">
        <f>sales_data_sample3[[#This Row],[SALES]]*sales_data_sample3[[#This Row],[PROFIT MARGIN]]</f>
        <v>512.1816859999999</v>
      </c>
      <c r="G574" s="14" t="str">
        <f>IF(sales_data_sample3[[#This Row],[STATUS]] &lt;&gt;"Cancelled","7,39%","0")</f>
        <v>7,39%</v>
      </c>
      <c r="H574" s="4">
        <v>37915</v>
      </c>
      <c r="I574" t="s">
        <v>28</v>
      </c>
      <c r="J574">
        <f>ROUNDUP(MONTH(sales_data_sample3[[#This Row],[ORDER DATE]])/3,0)</f>
        <v>4</v>
      </c>
      <c r="K574" t="str">
        <f>TEXT(sales_data_sample3[[#This Row],[ORDER DATE]],"[$-409]mmmm")</f>
        <v>October</v>
      </c>
      <c r="L574">
        <f>YEAR(sales_data_sample3[[#This Row],[ORDER DATE]])</f>
        <v>2003</v>
      </c>
      <c r="M574" t="s">
        <v>1354</v>
      </c>
      <c r="N574">
        <v>136</v>
      </c>
      <c r="O574" t="s">
        <v>2159</v>
      </c>
      <c r="P574" t="s">
        <v>248</v>
      </c>
      <c r="Q574" t="s">
        <v>249</v>
      </c>
      <c r="R574" t="s">
        <v>250</v>
      </c>
      <c r="S574" t="s">
        <v>4804</v>
      </c>
      <c r="T574" t="s">
        <v>251</v>
      </c>
      <c r="U574" t="s">
        <v>185</v>
      </c>
      <c r="V574" t="s">
        <v>252</v>
      </c>
      <c r="W574" t="s">
        <v>38</v>
      </c>
      <c r="X574" t="s">
        <v>39</v>
      </c>
      <c r="Y574" t="s">
        <v>253</v>
      </c>
      <c r="Z574" t="s">
        <v>254</v>
      </c>
      <c r="AA574" t="s">
        <v>65</v>
      </c>
    </row>
    <row r="575" spans="1:27" x14ac:dyDescent="0.25">
      <c r="A575" s="1">
        <v>10166</v>
      </c>
      <c r="B575" s="1">
        <v>26</v>
      </c>
      <c r="C575" s="8">
        <v>73.73</v>
      </c>
      <c r="D575" s="1">
        <v>1</v>
      </c>
      <c r="E575" s="7">
        <v>1916.98</v>
      </c>
      <c r="F575" s="7">
        <f>sales_data_sample3[[#This Row],[SALES]]*sales_data_sample3[[#This Row],[PROFIT MARGIN]]</f>
        <v>141.66482199999999</v>
      </c>
      <c r="G575" s="14" t="str">
        <f>IF(sales_data_sample3[[#This Row],[STATUS]] &lt;&gt;"Cancelled","7,39%","0")</f>
        <v>7,39%</v>
      </c>
      <c r="H575" s="4">
        <v>37915</v>
      </c>
      <c r="I575" t="s">
        <v>28</v>
      </c>
      <c r="J575">
        <f>ROUNDUP(MONTH(sales_data_sample3[[#This Row],[ORDER DATE]])/3,0)</f>
        <v>4</v>
      </c>
      <c r="K575" t="str">
        <f>TEXT(sales_data_sample3[[#This Row],[ORDER DATE]],"[$-409]mmmm")</f>
        <v>October</v>
      </c>
      <c r="L575">
        <f>YEAR(sales_data_sample3[[#This Row],[ORDER DATE]])</f>
        <v>2003</v>
      </c>
      <c r="M575" t="s">
        <v>1354</v>
      </c>
      <c r="N575">
        <v>87</v>
      </c>
      <c r="O575" t="s">
        <v>2562</v>
      </c>
      <c r="P575" t="s">
        <v>248</v>
      </c>
      <c r="Q575" t="s">
        <v>249</v>
      </c>
      <c r="R575" t="s">
        <v>250</v>
      </c>
      <c r="S575" t="s">
        <v>4804</v>
      </c>
      <c r="T575" t="s">
        <v>251</v>
      </c>
      <c r="U575" t="s">
        <v>185</v>
      </c>
      <c r="V575" t="s">
        <v>252</v>
      </c>
      <c r="W575" t="s">
        <v>38</v>
      </c>
      <c r="X575" t="s">
        <v>39</v>
      </c>
      <c r="Y575" t="s">
        <v>253</v>
      </c>
      <c r="Z575" t="s">
        <v>254</v>
      </c>
      <c r="AA575" t="s">
        <v>42</v>
      </c>
    </row>
    <row r="576" spans="1:27" x14ac:dyDescent="0.25">
      <c r="A576" s="1">
        <v>10166</v>
      </c>
      <c r="B576" s="1">
        <v>29</v>
      </c>
      <c r="C576" s="8">
        <v>100</v>
      </c>
      <c r="D576" s="1">
        <v>3</v>
      </c>
      <c r="E576" s="7">
        <v>3013.97</v>
      </c>
      <c r="F576" s="7">
        <f>sales_data_sample3[[#This Row],[SALES]]*sales_data_sample3[[#This Row],[PROFIT MARGIN]]</f>
        <v>275.47685799999999</v>
      </c>
      <c r="G576" s="14" t="str">
        <f>IF(sales_data_sample3[[#This Row],[STATUS]] &lt;&gt;"Cancelled","9,14%","0")</f>
        <v>9,14%</v>
      </c>
      <c r="H576" s="4">
        <v>37915</v>
      </c>
      <c r="I576" t="s">
        <v>28</v>
      </c>
      <c r="J576">
        <f>ROUNDUP(MONTH(sales_data_sample3[[#This Row],[ORDER DATE]])/3,0)</f>
        <v>4</v>
      </c>
      <c r="K576" t="str">
        <f>TEXT(sales_data_sample3[[#This Row],[ORDER DATE]],"[$-409]mmmm")</f>
        <v>October</v>
      </c>
      <c r="L576">
        <f>YEAR(sales_data_sample3[[#This Row],[ORDER DATE]])</f>
        <v>2003</v>
      </c>
      <c r="M576" t="s">
        <v>2075</v>
      </c>
      <c r="N576">
        <v>86</v>
      </c>
      <c r="O576" t="s">
        <v>4358</v>
      </c>
      <c r="P576" t="s">
        <v>248</v>
      </c>
      <c r="Q576" t="s">
        <v>249</v>
      </c>
      <c r="R576" t="s">
        <v>250</v>
      </c>
      <c r="S576" t="s">
        <v>4804</v>
      </c>
      <c r="T576" t="s">
        <v>251</v>
      </c>
      <c r="U576" t="s">
        <v>185</v>
      </c>
      <c r="V576" t="s">
        <v>252</v>
      </c>
      <c r="W576" t="s">
        <v>38</v>
      </c>
      <c r="X576" t="s">
        <v>39</v>
      </c>
      <c r="Y576" t="s">
        <v>253</v>
      </c>
      <c r="Z576" t="s">
        <v>254</v>
      </c>
      <c r="AA576" t="s">
        <v>65</v>
      </c>
    </row>
    <row r="577" spans="1:27" x14ac:dyDescent="0.25">
      <c r="A577" s="1">
        <v>10167</v>
      </c>
      <c r="B577" s="1">
        <v>44</v>
      </c>
      <c r="C577" s="8">
        <v>100</v>
      </c>
      <c r="D577" s="1">
        <v>9</v>
      </c>
      <c r="E577" s="7">
        <v>5924.16</v>
      </c>
      <c r="F577" s="7">
        <f>sales_data_sample3[[#This Row],[SALES]]*sales_data_sample3[[#This Row],[PROFIT MARGIN]]</f>
        <v>0</v>
      </c>
      <c r="G577" s="14">
        <v>0</v>
      </c>
      <c r="H577" s="4">
        <v>37917</v>
      </c>
      <c r="I577" t="s">
        <v>591</v>
      </c>
      <c r="J577">
        <f>ROUNDUP(MONTH(sales_data_sample3[[#This Row],[ORDER DATE]])/3,0)</f>
        <v>4</v>
      </c>
      <c r="K577" t="str">
        <f>TEXT(sales_data_sample3[[#This Row],[ORDER DATE]],"[$-409]mmmm")</f>
        <v>October</v>
      </c>
      <c r="L577">
        <f>YEAR(sales_data_sample3[[#This Row],[ORDER DATE]])</f>
        <v>2003</v>
      </c>
      <c r="M577" t="s">
        <v>278</v>
      </c>
      <c r="N577">
        <v>136</v>
      </c>
      <c r="O577" t="s">
        <v>561</v>
      </c>
      <c r="P577" t="s">
        <v>401</v>
      </c>
      <c r="Q577" t="s">
        <v>402</v>
      </c>
      <c r="R577" t="s">
        <v>403</v>
      </c>
      <c r="S577" t="s">
        <v>4804</v>
      </c>
      <c r="T577" t="s">
        <v>404</v>
      </c>
      <c r="U577" t="s">
        <v>4804</v>
      </c>
      <c r="V577" t="s">
        <v>405</v>
      </c>
      <c r="W577" t="s">
        <v>287</v>
      </c>
      <c r="X577" t="s">
        <v>52</v>
      </c>
      <c r="Y577" t="s">
        <v>406</v>
      </c>
      <c r="Z577" t="s">
        <v>316</v>
      </c>
      <c r="AA577" t="s">
        <v>65</v>
      </c>
    </row>
    <row r="578" spans="1:27" x14ac:dyDescent="0.25">
      <c r="A578" s="1">
        <v>10167</v>
      </c>
      <c r="B578" s="1">
        <v>43</v>
      </c>
      <c r="C578" s="8">
        <v>100</v>
      </c>
      <c r="D578" s="1">
        <v>1</v>
      </c>
      <c r="E578" s="7">
        <v>5763.72</v>
      </c>
      <c r="F578" s="7">
        <f>sales_data_sample3[[#This Row],[SALES]]*sales_data_sample3[[#This Row],[PROFIT MARGIN]]</f>
        <v>0</v>
      </c>
      <c r="G578" s="14">
        <v>0</v>
      </c>
      <c r="H578" s="4">
        <v>37917</v>
      </c>
      <c r="I578" t="s">
        <v>591</v>
      </c>
      <c r="J578">
        <f>ROUNDUP(MONTH(sales_data_sample3[[#This Row],[ORDER DATE]])/3,0)</f>
        <v>4</v>
      </c>
      <c r="K578" t="str">
        <f>TEXT(sales_data_sample3[[#This Row],[ORDER DATE]],"[$-409]mmmm")</f>
        <v>October</v>
      </c>
      <c r="L578">
        <f>YEAR(sales_data_sample3[[#This Row],[ORDER DATE]])</f>
        <v>2003</v>
      </c>
      <c r="M578" t="s">
        <v>1502</v>
      </c>
      <c r="N578">
        <v>157</v>
      </c>
      <c r="O578" t="s">
        <v>1503</v>
      </c>
      <c r="P578" t="s">
        <v>401</v>
      </c>
      <c r="Q578" t="s">
        <v>402</v>
      </c>
      <c r="R578" t="s">
        <v>403</v>
      </c>
      <c r="S578" t="s">
        <v>4804</v>
      </c>
      <c r="T578" t="s">
        <v>404</v>
      </c>
      <c r="U578" t="s">
        <v>4804</v>
      </c>
      <c r="V578" t="s">
        <v>405</v>
      </c>
      <c r="W578" t="s">
        <v>287</v>
      </c>
      <c r="X578" t="s">
        <v>52</v>
      </c>
      <c r="Y578" t="s">
        <v>406</v>
      </c>
      <c r="Z578" t="s">
        <v>316</v>
      </c>
      <c r="AA578" t="s">
        <v>65</v>
      </c>
    </row>
    <row r="579" spans="1:27" x14ac:dyDescent="0.25">
      <c r="A579" s="1">
        <v>10167</v>
      </c>
      <c r="B579" s="1">
        <v>46</v>
      </c>
      <c r="C579" s="8">
        <v>73.12</v>
      </c>
      <c r="D579" s="1">
        <v>7</v>
      </c>
      <c r="E579" s="7">
        <v>3363.52</v>
      </c>
      <c r="F579" s="7">
        <f>sales_data_sample3[[#This Row],[SALES]]*sales_data_sample3[[#This Row],[PROFIT MARGIN]]</f>
        <v>0</v>
      </c>
      <c r="G579" s="14">
        <v>0</v>
      </c>
      <c r="H579" s="4">
        <v>37917</v>
      </c>
      <c r="I579" t="s">
        <v>591</v>
      </c>
      <c r="J579">
        <f>ROUNDUP(MONTH(sales_data_sample3[[#This Row],[ORDER DATE]])/3,0)</f>
        <v>4</v>
      </c>
      <c r="K579" t="str">
        <f>TEXT(sales_data_sample3[[#This Row],[ORDER DATE]],"[$-409]mmmm")</f>
        <v>October</v>
      </c>
      <c r="L579">
        <f>YEAR(sales_data_sample3[[#This Row],[ORDER DATE]])</f>
        <v>2003</v>
      </c>
      <c r="M579" t="s">
        <v>2075</v>
      </c>
      <c r="N579">
        <v>86</v>
      </c>
      <c r="O579" t="s">
        <v>2076</v>
      </c>
      <c r="P579" t="s">
        <v>401</v>
      </c>
      <c r="Q579" t="s">
        <v>402</v>
      </c>
      <c r="R579" t="s">
        <v>403</v>
      </c>
      <c r="S579" t="s">
        <v>4804</v>
      </c>
      <c r="T579" t="s">
        <v>404</v>
      </c>
      <c r="U579" t="s">
        <v>4804</v>
      </c>
      <c r="V579" t="s">
        <v>405</v>
      </c>
      <c r="W579" t="s">
        <v>287</v>
      </c>
      <c r="X579" t="s">
        <v>52</v>
      </c>
      <c r="Y579" t="s">
        <v>406</v>
      </c>
      <c r="Z579" t="s">
        <v>316</v>
      </c>
      <c r="AA579" t="s">
        <v>65</v>
      </c>
    </row>
    <row r="580" spans="1:27" x14ac:dyDescent="0.25">
      <c r="A580" s="1">
        <v>10167</v>
      </c>
      <c r="B580" s="1">
        <v>34</v>
      </c>
      <c r="C580" s="8">
        <v>100</v>
      </c>
      <c r="D580" s="1">
        <v>6</v>
      </c>
      <c r="E580" s="7">
        <v>3599.58</v>
      </c>
      <c r="F580" s="7">
        <f>sales_data_sample3[[#This Row],[SALES]]*sales_data_sample3[[#This Row],[PROFIT MARGIN]]</f>
        <v>0</v>
      </c>
      <c r="G580" s="14">
        <v>0</v>
      </c>
      <c r="H580" s="4">
        <v>37917</v>
      </c>
      <c r="I580" t="s">
        <v>591</v>
      </c>
      <c r="J580">
        <f>ROUNDUP(MONTH(sales_data_sample3[[#This Row],[ORDER DATE]])/3,0)</f>
        <v>4</v>
      </c>
      <c r="K580" t="str">
        <f>TEXT(sales_data_sample3[[#This Row],[ORDER DATE]],"[$-409]mmmm")</f>
        <v>October</v>
      </c>
      <c r="L580">
        <f>YEAR(sales_data_sample3[[#This Row],[ORDER DATE]])</f>
        <v>2003</v>
      </c>
      <c r="M580" t="s">
        <v>1354</v>
      </c>
      <c r="N580">
        <v>105</v>
      </c>
      <c r="O580" t="s">
        <v>2467</v>
      </c>
      <c r="P580" t="s">
        <v>401</v>
      </c>
      <c r="Q580" t="s">
        <v>402</v>
      </c>
      <c r="R580" t="s">
        <v>403</v>
      </c>
      <c r="S580" t="s">
        <v>4804</v>
      </c>
      <c r="T580" t="s">
        <v>404</v>
      </c>
      <c r="U580" t="s">
        <v>4804</v>
      </c>
      <c r="V580" t="s">
        <v>405</v>
      </c>
      <c r="W580" t="s">
        <v>287</v>
      </c>
      <c r="X580" t="s">
        <v>52</v>
      </c>
      <c r="Y580" t="s">
        <v>406</v>
      </c>
      <c r="Z580" t="s">
        <v>316</v>
      </c>
      <c r="AA580" t="s">
        <v>65</v>
      </c>
    </row>
    <row r="581" spans="1:27" x14ac:dyDescent="0.25">
      <c r="A581" s="1">
        <v>10167</v>
      </c>
      <c r="B581" s="1">
        <v>33</v>
      </c>
      <c r="C581" s="8">
        <v>100</v>
      </c>
      <c r="D581" s="1">
        <v>16</v>
      </c>
      <c r="E581" s="7">
        <v>3812.16</v>
      </c>
      <c r="F581" s="7">
        <f>sales_data_sample3[[#This Row],[SALES]]*sales_data_sample3[[#This Row],[PROFIT MARGIN]]</f>
        <v>0</v>
      </c>
      <c r="G581" s="14">
        <v>0</v>
      </c>
      <c r="H581" s="4">
        <v>37917</v>
      </c>
      <c r="I581" t="s">
        <v>591</v>
      </c>
      <c r="J581">
        <f>ROUNDUP(MONTH(sales_data_sample3[[#This Row],[ORDER DATE]])/3,0)</f>
        <v>4</v>
      </c>
      <c r="K581" t="str">
        <f>TEXT(sales_data_sample3[[#This Row],[ORDER DATE]],"[$-409]mmmm")</f>
        <v>October</v>
      </c>
      <c r="L581">
        <f>YEAR(sales_data_sample3[[#This Row],[ORDER DATE]])</f>
        <v>2003</v>
      </c>
      <c r="M581" t="s">
        <v>2075</v>
      </c>
      <c r="N581">
        <v>122</v>
      </c>
      <c r="O581" t="s">
        <v>3005</v>
      </c>
      <c r="P581" t="s">
        <v>401</v>
      </c>
      <c r="Q581" t="s">
        <v>402</v>
      </c>
      <c r="R581" t="s">
        <v>403</v>
      </c>
      <c r="S581" t="s">
        <v>4804</v>
      </c>
      <c r="T581" t="s">
        <v>404</v>
      </c>
      <c r="U581" t="s">
        <v>4804</v>
      </c>
      <c r="V581" t="s">
        <v>405</v>
      </c>
      <c r="W581" t="s">
        <v>287</v>
      </c>
      <c r="X581" t="s">
        <v>52</v>
      </c>
      <c r="Y581" t="s">
        <v>406</v>
      </c>
      <c r="Z581" t="s">
        <v>316</v>
      </c>
      <c r="AA581" t="s">
        <v>65</v>
      </c>
    </row>
    <row r="582" spans="1:27" x14ac:dyDescent="0.25">
      <c r="A582" s="1">
        <v>10167</v>
      </c>
      <c r="B582" s="1">
        <v>21</v>
      </c>
      <c r="C582" s="8">
        <v>69.88</v>
      </c>
      <c r="D582" s="1">
        <v>2</v>
      </c>
      <c r="E582" s="7">
        <v>1467.48</v>
      </c>
      <c r="F582" s="7">
        <f>sales_data_sample3[[#This Row],[SALES]]*sales_data_sample3[[#This Row],[PROFIT MARGIN]]</f>
        <v>0</v>
      </c>
      <c r="G582" s="14">
        <v>0</v>
      </c>
      <c r="H582" s="4">
        <v>37917</v>
      </c>
      <c r="I582" t="s">
        <v>591</v>
      </c>
      <c r="J582">
        <f>ROUNDUP(MONTH(sales_data_sample3[[#This Row],[ORDER DATE]])/3,0)</f>
        <v>4</v>
      </c>
      <c r="K582" t="str">
        <f>TEXT(sales_data_sample3[[#This Row],[ORDER DATE]],"[$-409]mmmm")</f>
        <v>October</v>
      </c>
      <c r="L582">
        <f>YEAR(sales_data_sample3[[#This Row],[ORDER DATE]])</f>
        <v>2003</v>
      </c>
      <c r="M582" t="s">
        <v>1502</v>
      </c>
      <c r="N582">
        <v>68</v>
      </c>
      <c r="O582" t="s">
        <v>3232</v>
      </c>
      <c r="P582" t="s">
        <v>401</v>
      </c>
      <c r="Q582" t="s">
        <v>402</v>
      </c>
      <c r="R582" t="s">
        <v>403</v>
      </c>
      <c r="S582" t="s">
        <v>4804</v>
      </c>
      <c r="T582" t="s">
        <v>404</v>
      </c>
      <c r="U582" t="s">
        <v>4804</v>
      </c>
      <c r="V582" t="s">
        <v>405</v>
      </c>
      <c r="W582" t="s">
        <v>287</v>
      </c>
      <c r="X582" t="s">
        <v>52</v>
      </c>
      <c r="Y582" t="s">
        <v>406</v>
      </c>
      <c r="Z582" t="s">
        <v>316</v>
      </c>
      <c r="AA582" t="s">
        <v>42</v>
      </c>
    </row>
    <row r="583" spans="1:27" x14ac:dyDescent="0.25">
      <c r="A583" s="1">
        <v>10167</v>
      </c>
      <c r="B583" s="1">
        <v>20</v>
      </c>
      <c r="C583" s="8">
        <v>79.66</v>
      </c>
      <c r="D583" s="1">
        <v>11</v>
      </c>
      <c r="E583" s="7">
        <v>1593.2</v>
      </c>
      <c r="F583" s="7">
        <f>sales_data_sample3[[#This Row],[SALES]]*sales_data_sample3[[#This Row],[PROFIT MARGIN]]</f>
        <v>0</v>
      </c>
      <c r="G583" s="14">
        <v>0</v>
      </c>
      <c r="H583" s="4">
        <v>37917</v>
      </c>
      <c r="I583" t="s">
        <v>591</v>
      </c>
      <c r="J583">
        <f>ROUNDUP(MONTH(sales_data_sample3[[#This Row],[ORDER DATE]])/3,0)</f>
        <v>4</v>
      </c>
      <c r="K583" t="str">
        <f>TEXT(sales_data_sample3[[#This Row],[ORDER DATE]],"[$-409]mmmm")</f>
        <v>October</v>
      </c>
      <c r="L583">
        <f>YEAR(sales_data_sample3[[#This Row],[ORDER DATE]])</f>
        <v>2003</v>
      </c>
      <c r="M583" t="s">
        <v>1354</v>
      </c>
      <c r="N583">
        <v>88</v>
      </c>
      <c r="O583" t="s">
        <v>3347</v>
      </c>
      <c r="P583" t="s">
        <v>401</v>
      </c>
      <c r="Q583" t="s">
        <v>402</v>
      </c>
      <c r="R583" t="s">
        <v>403</v>
      </c>
      <c r="S583" t="s">
        <v>4804</v>
      </c>
      <c r="T583" t="s">
        <v>404</v>
      </c>
      <c r="U583" t="s">
        <v>4804</v>
      </c>
      <c r="V583" t="s">
        <v>405</v>
      </c>
      <c r="W583" t="s">
        <v>287</v>
      </c>
      <c r="X583" t="s">
        <v>52</v>
      </c>
      <c r="Y583" t="s">
        <v>406</v>
      </c>
      <c r="Z583" t="s">
        <v>316</v>
      </c>
      <c r="AA583" t="s">
        <v>42</v>
      </c>
    </row>
    <row r="584" spans="1:27" x14ac:dyDescent="0.25">
      <c r="A584" s="1">
        <v>10167</v>
      </c>
      <c r="B584" s="1">
        <v>32</v>
      </c>
      <c r="C584" s="8">
        <v>63.12</v>
      </c>
      <c r="D584" s="1">
        <v>3</v>
      </c>
      <c r="E584" s="7">
        <v>2019.84</v>
      </c>
      <c r="F584" s="7">
        <f>sales_data_sample3[[#This Row],[SALES]]*sales_data_sample3[[#This Row],[PROFIT MARGIN]]</f>
        <v>0</v>
      </c>
      <c r="G584" s="14">
        <v>0</v>
      </c>
      <c r="H584" s="4">
        <v>37917</v>
      </c>
      <c r="I584" t="s">
        <v>591</v>
      </c>
      <c r="J584">
        <f>ROUNDUP(MONTH(sales_data_sample3[[#This Row],[ORDER DATE]])/3,0)</f>
        <v>4</v>
      </c>
      <c r="K584" t="str">
        <f>TEXT(sales_data_sample3[[#This Row],[ORDER DATE]],"[$-409]mmmm")</f>
        <v>October</v>
      </c>
      <c r="L584">
        <f>YEAR(sales_data_sample3[[#This Row],[ORDER DATE]])</f>
        <v>2003</v>
      </c>
      <c r="M584" t="s">
        <v>1354</v>
      </c>
      <c r="N584">
        <v>65</v>
      </c>
      <c r="O584" t="s">
        <v>3465</v>
      </c>
      <c r="P584" t="s">
        <v>401</v>
      </c>
      <c r="Q584" t="s">
        <v>402</v>
      </c>
      <c r="R584" t="s">
        <v>403</v>
      </c>
      <c r="S584" t="s">
        <v>4804</v>
      </c>
      <c r="T584" t="s">
        <v>404</v>
      </c>
      <c r="U584" t="s">
        <v>4804</v>
      </c>
      <c r="V584" t="s">
        <v>405</v>
      </c>
      <c r="W584" t="s">
        <v>287</v>
      </c>
      <c r="X584" t="s">
        <v>52</v>
      </c>
      <c r="Y584" t="s">
        <v>406</v>
      </c>
      <c r="Z584" t="s">
        <v>316</v>
      </c>
      <c r="AA584" t="s">
        <v>42</v>
      </c>
    </row>
    <row r="585" spans="1:27" x14ac:dyDescent="0.25">
      <c r="A585" s="1">
        <v>10167</v>
      </c>
      <c r="B585" s="1">
        <v>29</v>
      </c>
      <c r="C585" s="8">
        <v>83.86</v>
      </c>
      <c r="D585" s="1">
        <v>8</v>
      </c>
      <c r="E585" s="7">
        <v>2431.94</v>
      </c>
      <c r="F585" s="7">
        <f>sales_data_sample3[[#This Row],[SALES]]*sales_data_sample3[[#This Row],[PROFIT MARGIN]]</f>
        <v>0</v>
      </c>
      <c r="G585" s="14">
        <v>0</v>
      </c>
      <c r="H585" s="4">
        <v>37917</v>
      </c>
      <c r="I585" t="s">
        <v>591</v>
      </c>
      <c r="J585">
        <f>ROUNDUP(MONTH(sales_data_sample3[[#This Row],[ORDER DATE]])/3,0)</f>
        <v>4</v>
      </c>
      <c r="K585" t="str">
        <f>TEXT(sales_data_sample3[[#This Row],[ORDER DATE]],"[$-409]mmmm")</f>
        <v>October</v>
      </c>
      <c r="L585">
        <f>YEAR(sales_data_sample3[[#This Row],[ORDER DATE]])</f>
        <v>2003</v>
      </c>
      <c r="M585" t="s">
        <v>1354</v>
      </c>
      <c r="N585">
        <v>83</v>
      </c>
      <c r="O585" t="s">
        <v>3543</v>
      </c>
      <c r="P585" t="s">
        <v>401</v>
      </c>
      <c r="Q585" t="s">
        <v>402</v>
      </c>
      <c r="R585" t="s">
        <v>403</v>
      </c>
      <c r="S585" t="s">
        <v>4804</v>
      </c>
      <c r="T585" t="s">
        <v>404</v>
      </c>
      <c r="U585" t="s">
        <v>4804</v>
      </c>
      <c r="V585" t="s">
        <v>405</v>
      </c>
      <c r="W585" t="s">
        <v>287</v>
      </c>
      <c r="X585" t="s">
        <v>52</v>
      </c>
      <c r="Y585" t="s">
        <v>406</v>
      </c>
      <c r="Z585" t="s">
        <v>316</v>
      </c>
      <c r="AA585" t="s">
        <v>42</v>
      </c>
    </row>
    <row r="586" spans="1:27" x14ac:dyDescent="0.25">
      <c r="A586" s="1">
        <v>10167</v>
      </c>
      <c r="B586" s="1">
        <v>43</v>
      </c>
      <c r="C586" s="8">
        <v>75.34</v>
      </c>
      <c r="D586" s="1">
        <v>12</v>
      </c>
      <c r="E586" s="7">
        <v>3239.62</v>
      </c>
      <c r="F586" s="7">
        <f>sales_data_sample3[[#This Row],[SALES]]*sales_data_sample3[[#This Row],[PROFIT MARGIN]]</f>
        <v>0</v>
      </c>
      <c r="G586" s="14">
        <v>0</v>
      </c>
      <c r="H586" s="4">
        <v>37917</v>
      </c>
      <c r="I586" t="s">
        <v>591</v>
      </c>
      <c r="J586">
        <f>ROUNDUP(MONTH(sales_data_sample3[[#This Row],[ORDER DATE]])/3,0)</f>
        <v>4</v>
      </c>
      <c r="K586" t="str">
        <f>TEXT(sales_data_sample3[[#This Row],[ORDER DATE]],"[$-409]mmmm")</f>
        <v>October</v>
      </c>
      <c r="L586">
        <f>YEAR(sales_data_sample3[[#This Row],[ORDER DATE]])</f>
        <v>2003</v>
      </c>
      <c r="M586" t="s">
        <v>2075</v>
      </c>
      <c r="N586">
        <v>66</v>
      </c>
      <c r="O586" t="s">
        <v>4284</v>
      </c>
      <c r="P586" t="s">
        <v>401</v>
      </c>
      <c r="Q586" t="s">
        <v>402</v>
      </c>
      <c r="R586" t="s">
        <v>403</v>
      </c>
      <c r="S586" t="s">
        <v>4804</v>
      </c>
      <c r="T586" t="s">
        <v>404</v>
      </c>
      <c r="U586" t="s">
        <v>4804</v>
      </c>
      <c r="V586" t="s">
        <v>405</v>
      </c>
      <c r="W586" t="s">
        <v>287</v>
      </c>
      <c r="X586" t="s">
        <v>52</v>
      </c>
      <c r="Y586" t="s">
        <v>406</v>
      </c>
      <c r="Z586" t="s">
        <v>316</v>
      </c>
      <c r="AA586" t="s">
        <v>65</v>
      </c>
    </row>
    <row r="587" spans="1:27" x14ac:dyDescent="0.25">
      <c r="A587" s="1">
        <v>10167</v>
      </c>
      <c r="B587" s="1">
        <v>29</v>
      </c>
      <c r="C587" s="8">
        <v>100</v>
      </c>
      <c r="D587" s="1">
        <v>5</v>
      </c>
      <c r="E587" s="7">
        <v>2940.02</v>
      </c>
      <c r="F587" s="7">
        <f>sales_data_sample3[[#This Row],[SALES]]*sales_data_sample3[[#This Row],[PROFIT MARGIN]]</f>
        <v>0</v>
      </c>
      <c r="G587" s="14">
        <v>0</v>
      </c>
      <c r="H587" s="4">
        <v>37917</v>
      </c>
      <c r="I587" t="s">
        <v>591</v>
      </c>
      <c r="J587">
        <f>ROUNDUP(MONTH(sales_data_sample3[[#This Row],[ORDER DATE]])/3,0)</f>
        <v>4</v>
      </c>
      <c r="K587" t="str">
        <f>TEXT(sales_data_sample3[[#This Row],[ORDER DATE]],"[$-409]mmmm")</f>
        <v>October</v>
      </c>
      <c r="L587">
        <f>YEAR(sales_data_sample3[[#This Row],[ORDER DATE]])</f>
        <v>2003</v>
      </c>
      <c r="M587" t="s">
        <v>2075</v>
      </c>
      <c r="N587">
        <v>90</v>
      </c>
      <c r="O587" t="s">
        <v>4394</v>
      </c>
      <c r="P587" t="s">
        <v>401</v>
      </c>
      <c r="Q587" t="s">
        <v>402</v>
      </c>
      <c r="R587" t="s">
        <v>403</v>
      </c>
      <c r="S587" t="s">
        <v>4804</v>
      </c>
      <c r="T587" t="s">
        <v>404</v>
      </c>
      <c r="U587" t="s">
        <v>4804</v>
      </c>
      <c r="V587" t="s">
        <v>405</v>
      </c>
      <c r="W587" t="s">
        <v>287</v>
      </c>
      <c r="X587" t="s">
        <v>52</v>
      </c>
      <c r="Y587" t="s">
        <v>406</v>
      </c>
      <c r="Z587" t="s">
        <v>316</v>
      </c>
      <c r="AA587" t="s">
        <v>42</v>
      </c>
    </row>
    <row r="588" spans="1:27" x14ac:dyDescent="0.25">
      <c r="A588" s="1">
        <v>10167</v>
      </c>
      <c r="B588" s="1">
        <v>46</v>
      </c>
      <c r="C588" s="8">
        <v>70.11</v>
      </c>
      <c r="D588" s="1">
        <v>10</v>
      </c>
      <c r="E588" s="7">
        <v>3225.06</v>
      </c>
      <c r="F588" s="7">
        <f>sales_data_sample3[[#This Row],[SALES]]*sales_data_sample3[[#This Row],[PROFIT MARGIN]]</f>
        <v>0</v>
      </c>
      <c r="G588" s="14">
        <v>0</v>
      </c>
      <c r="H588" s="4">
        <v>37917</v>
      </c>
      <c r="I588" t="s">
        <v>591</v>
      </c>
      <c r="J588">
        <f>ROUNDUP(MONTH(sales_data_sample3[[#This Row],[ORDER DATE]])/3,0)</f>
        <v>4</v>
      </c>
      <c r="K588" t="str">
        <f>TEXT(sales_data_sample3[[#This Row],[ORDER DATE]],"[$-409]mmmm")</f>
        <v>October</v>
      </c>
      <c r="L588">
        <f>YEAR(sales_data_sample3[[#This Row],[ORDER DATE]])</f>
        <v>2003</v>
      </c>
      <c r="M588" t="s">
        <v>2075</v>
      </c>
      <c r="N588">
        <v>72</v>
      </c>
      <c r="O588" t="s">
        <v>4468</v>
      </c>
      <c r="P588" t="s">
        <v>401</v>
      </c>
      <c r="Q588" t="s">
        <v>402</v>
      </c>
      <c r="R588" t="s">
        <v>403</v>
      </c>
      <c r="S588" t="s">
        <v>4804</v>
      </c>
      <c r="T588" t="s">
        <v>404</v>
      </c>
      <c r="U588" t="s">
        <v>4804</v>
      </c>
      <c r="V588" t="s">
        <v>405</v>
      </c>
      <c r="W588" t="s">
        <v>287</v>
      </c>
      <c r="X588" t="s">
        <v>52</v>
      </c>
      <c r="Y588" t="s">
        <v>406</v>
      </c>
      <c r="Z588" t="s">
        <v>316</v>
      </c>
      <c r="AA588" t="s">
        <v>65</v>
      </c>
    </row>
    <row r="589" spans="1:27" x14ac:dyDescent="0.25">
      <c r="A589" s="1">
        <v>10167</v>
      </c>
      <c r="B589" s="1">
        <v>24</v>
      </c>
      <c r="C589" s="8">
        <v>100</v>
      </c>
      <c r="D589" s="1">
        <v>13</v>
      </c>
      <c r="E589" s="7">
        <v>2812.8</v>
      </c>
      <c r="F589" s="7">
        <f>sales_data_sample3[[#This Row],[SALES]]*sales_data_sample3[[#This Row],[PROFIT MARGIN]]</f>
        <v>0</v>
      </c>
      <c r="G589" s="14">
        <v>0</v>
      </c>
      <c r="H589" s="4">
        <v>37917</v>
      </c>
      <c r="I589" t="s">
        <v>591</v>
      </c>
      <c r="J589">
        <f>ROUNDUP(MONTH(sales_data_sample3[[#This Row],[ORDER DATE]])/3,0)</f>
        <v>4</v>
      </c>
      <c r="K589" t="str">
        <f>TEXT(sales_data_sample3[[#This Row],[ORDER DATE]],"[$-409]mmmm")</f>
        <v>October</v>
      </c>
      <c r="L589">
        <f>YEAR(sales_data_sample3[[#This Row],[ORDER DATE]])</f>
        <v>2003</v>
      </c>
      <c r="M589" t="s">
        <v>2075</v>
      </c>
      <c r="N589">
        <v>100</v>
      </c>
      <c r="O589" t="s">
        <v>4604</v>
      </c>
      <c r="P589" t="s">
        <v>401</v>
      </c>
      <c r="Q589" t="s">
        <v>402</v>
      </c>
      <c r="R589" t="s">
        <v>403</v>
      </c>
      <c r="S589" t="s">
        <v>4804</v>
      </c>
      <c r="T589" t="s">
        <v>404</v>
      </c>
      <c r="U589" t="s">
        <v>4804</v>
      </c>
      <c r="V589" t="s">
        <v>405</v>
      </c>
      <c r="W589" t="s">
        <v>287</v>
      </c>
      <c r="X589" t="s">
        <v>52</v>
      </c>
      <c r="Y589" t="s">
        <v>406</v>
      </c>
      <c r="Z589" t="s">
        <v>316</v>
      </c>
      <c r="AA589" t="s">
        <v>42</v>
      </c>
    </row>
    <row r="590" spans="1:27" x14ac:dyDescent="0.25">
      <c r="A590" s="1">
        <v>10167</v>
      </c>
      <c r="B590" s="1">
        <v>28</v>
      </c>
      <c r="C590" s="8">
        <v>100</v>
      </c>
      <c r="D590" s="1">
        <v>14</v>
      </c>
      <c r="E590" s="7">
        <v>3003</v>
      </c>
      <c r="F590" s="7">
        <f>sales_data_sample3[[#This Row],[SALES]]*sales_data_sample3[[#This Row],[PROFIT MARGIN]]</f>
        <v>0</v>
      </c>
      <c r="G590" s="14">
        <v>0</v>
      </c>
      <c r="H590" s="4">
        <v>37917</v>
      </c>
      <c r="I590" t="s">
        <v>591</v>
      </c>
      <c r="J590">
        <f>ROUNDUP(MONTH(sales_data_sample3[[#This Row],[ORDER DATE]])/3,0)</f>
        <v>4</v>
      </c>
      <c r="K590" t="str">
        <f>TEXT(sales_data_sample3[[#This Row],[ORDER DATE]],"[$-409]mmmm")</f>
        <v>October</v>
      </c>
      <c r="L590">
        <f>YEAR(sales_data_sample3[[#This Row],[ORDER DATE]])</f>
        <v>2003</v>
      </c>
      <c r="M590" t="s">
        <v>2075</v>
      </c>
      <c r="N590">
        <v>99</v>
      </c>
      <c r="O590" t="s">
        <v>4639</v>
      </c>
      <c r="P590" t="s">
        <v>401</v>
      </c>
      <c r="Q590" t="s">
        <v>402</v>
      </c>
      <c r="R590" t="s">
        <v>403</v>
      </c>
      <c r="S590" t="s">
        <v>4804</v>
      </c>
      <c r="T590" t="s">
        <v>404</v>
      </c>
      <c r="U590" t="s">
        <v>4804</v>
      </c>
      <c r="V590" t="s">
        <v>405</v>
      </c>
      <c r="W590" t="s">
        <v>287</v>
      </c>
      <c r="X590" t="s">
        <v>52</v>
      </c>
      <c r="Y590" t="s">
        <v>406</v>
      </c>
      <c r="Z590" t="s">
        <v>316</v>
      </c>
      <c r="AA590" t="s">
        <v>65</v>
      </c>
    </row>
    <row r="591" spans="1:27" x14ac:dyDescent="0.25">
      <c r="A591" s="1">
        <v>10167</v>
      </c>
      <c r="B591" s="1">
        <v>40</v>
      </c>
      <c r="C591" s="8">
        <v>41.71</v>
      </c>
      <c r="D591" s="1">
        <v>4</v>
      </c>
      <c r="E591" s="7">
        <v>1668.4</v>
      </c>
      <c r="F591" s="7">
        <f>sales_data_sample3[[#This Row],[SALES]]*sales_data_sample3[[#This Row],[PROFIT MARGIN]]</f>
        <v>0</v>
      </c>
      <c r="G591" s="14">
        <v>0</v>
      </c>
      <c r="H591" s="4">
        <v>37917</v>
      </c>
      <c r="I591" t="s">
        <v>591</v>
      </c>
      <c r="J591">
        <f>ROUNDUP(MONTH(sales_data_sample3[[#This Row],[ORDER DATE]])/3,0)</f>
        <v>4</v>
      </c>
      <c r="K591" t="str">
        <f>TEXT(sales_data_sample3[[#This Row],[ORDER DATE]],"[$-409]mmmm")</f>
        <v>October</v>
      </c>
      <c r="L591">
        <f>YEAR(sales_data_sample3[[#This Row],[ORDER DATE]])</f>
        <v>2003</v>
      </c>
      <c r="M591" t="s">
        <v>1502</v>
      </c>
      <c r="N591">
        <v>49</v>
      </c>
      <c r="O591" t="s">
        <v>4719</v>
      </c>
      <c r="P591" t="s">
        <v>401</v>
      </c>
      <c r="Q591" t="s">
        <v>402</v>
      </c>
      <c r="R591" t="s">
        <v>403</v>
      </c>
      <c r="S591" t="s">
        <v>4804</v>
      </c>
      <c r="T591" t="s">
        <v>404</v>
      </c>
      <c r="U591" t="s">
        <v>4804</v>
      </c>
      <c r="V591" t="s">
        <v>405</v>
      </c>
      <c r="W591" t="s">
        <v>287</v>
      </c>
      <c r="X591" t="s">
        <v>52</v>
      </c>
      <c r="Y591" t="s">
        <v>406</v>
      </c>
      <c r="Z591" t="s">
        <v>316</v>
      </c>
      <c r="AA591" t="s">
        <v>42</v>
      </c>
    </row>
    <row r="592" spans="1:27" x14ac:dyDescent="0.25">
      <c r="A592" s="1">
        <v>10167</v>
      </c>
      <c r="B592" s="1">
        <v>38</v>
      </c>
      <c r="C592" s="8">
        <v>48.59</v>
      </c>
      <c r="D592" s="1">
        <v>15</v>
      </c>
      <c r="E592" s="7">
        <v>1846.42</v>
      </c>
      <c r="F592" s="7">
        <f>sales_data_sample3[[#This Row],[SALES]]*sales_data_sample3[[#This Row],[PROFIT MARGIN]]</f>
        <v>0</v>
      </c>
      <c r="G592" s="14">
        <v>0</v>
      </c>
      <c r="H592" s="4">
        <v>37917</v>
      </c>
      <c r="I592" t="s">
        <v>591</v>
      </c>
      <c r="J592">
        <f>ROUNDUP(MONTH(sales_data_sample3[[#This Row],[ORDER DATE]])/3,0)</f>
        <v>4</v>
      </c>
      <c r="K592" t="str">
        <f>TEXT(sales_data_sample3[[#This Row],[ORDER DATE]],"[$-409]mmmm")</f>
        <v>October</v>
      </c>
      <c r="L592">
        <f>YEAR(sales_data_sample3[[#This Row],[ORDER DATE]])</f>
        <v>2003</v>
      </c>
      <c r="M592" t="s">
        <v>2075</v>
      </c>
      <c r="N592">
        <v>54</v>
      </c>
      <c r="O592" t="s">
        <v>4760</v>
      </c>
      <c r="P592" t="s">
        <v>401</v>
      </c>
      <c r="Q592" t="s">
        <v>402</v>
      </c>
      <c r="R592" t="s">
        <v>403</v>
      </c>
      <c r="S592" t="s">
        <v>4804</v>
      </c>
      <c r="T592" t="s">
        <v>404</v>
      </c>
      <c r="U592" t="s">
        <v>4804</v>
      </c>
      <c r="V592" t="s">
        <v>405</v>
      </c>
      <c r="W592" t="s">
        <v>287</v>
      </c>
      <c r="X592" t="s">
        <v>52</v>
      </c>
      <c r="Y592" t="s">
        <v>406</v>
      </c>
      <c r="Z592" t="s">
        <v>316</v>
      </c>
      <c r="AA592" t="s">
        <v>42</v>
      </c>
    </row>
    <row r="593" spans="1:27" x14ac:dyDescent="0.25">
      <c r="A593" s="1">
        <v>10168</v>
      </c>
      <c r="B593" s="1">
        <v>36</v>
      </c>
      <c r="C593" s="8">
        <v>96.66</v>
      </c>
      <c r="D593" s="1">
        <v>1</v>
      </c>
      <c r="E593" s="7">
        <v>3479.76</v>
      </c>
      <c r="F593" s="7">
        <f>sales_data_sample3[[#This Row],[SALES]]*sales_data_sample3[[#This Row],[PROFIT MARGIN]]</f>
        <v>441.92952000000002</v>
      </c>
      <c r="G593" s="14" t="str">
        <f>IF(sales_data_sample3[[#This Row],[STATUS]] &lt;&gt;"Cancelled","12,70%","0")</f>
        <v>12,70%</v>
      </c>
      <c r="H593" s="4">
        <v>37922</v>
      </c>
      <c r="I593" t="s">
        <v>28</v>
      </c>
      <c r="J593">
        <f>ROUNDUP(MONTH(sales_data_sample3[[#This Row],[ORDER DATE]])/3,0)</f>
        <v>4</v>
      </c>
      <c r="K593" t="str">
        <f>TEXT(sales_data_sample3[[#This Row],[ORDER DATE]],"[$-409]mmmm")</f>
        <v>October</v>
      </c>
      <c r="L593">
        <f>YEAR(sales_data_sample3[[#This Row],[ORDER DATE]])</f>
        <v>2003</v>
      </c>
      <c r="M593" t="s">
        <v>29</v>
      </c>
      <c r="N593">
        <v>95</v>
      </c>
      <c r="O593" t="s">
        <v>30</v>
      </c>
      <c r="P593" t="s">
        <v>88</v>
      </c>
      <c r="Q593" t="s">
        <v>89</v>
      </c>
      <c r="R593" t="s">
        <v>90</v>
      </c>
      <c r="S593" t="s">
        <v>4804</v>
      </c>
      <c r="T593" t="s">
        <v>91</v>
      </c>
      <c r="U593" t="s">
        <v>73</v>
      </c>
      <c r="V593" t="s">
        <v>92</v>
      </c>
      <c r="W593" t="s">
        <v>38</v>
      </c>
      <c r="X593" t="s">
        <v>39</v>
      </c>
      <c r="Y593" t="s">
        <v>93</v>
      </c>
      <c r="Z593" t="s">
        <v>94</v>
      </c>
      <c r="AA593" t="s">
        <v>65</v>
      </c>
    </row>
    <row r="594" spans="1:27" x14ac:dyDescent="0.25">
      <c r="A594" s="1">
        <v>10168</v>
      </c>
      <c r="B594" s="1">
        <v>27</v>
      </c>
      <c r="C594" s="8">
        <v>100</v>
      </c>
      <c r="D594" s="1">
        <v>4</v>
      </c>
      <c r="E594" s="7">
        <v>3660.93</v>
      </c>
      <c r="F594" s="7">
        <f>sales_data_sample3[[#This Row],[SALES]]*sales_data_sample3[[#This Row],[PROFIT MARGIN]]</f>
        <v>464.93810999999999</v>
      </c>
      <c r="G594" s="14" t="str">
        <f>IF(sales_data_sample3[[#This Row],[STATUS]] &lt;&gt;"Cancelled","12,70%","0")</f>
        <v>12,70%</v>
      </c>
      <c r="H594" s="4">
        <v>37922</v>
      </c>
      <c r="I594" t="s">
        <v>28</v>
      </c>
      <c r="J594">
        <f>ROUNDUP(MONTH(sales_data_sample3[[#This Row],[ORDER DATE]])/3,0)</f>
        <v>4</v>
      </c>
      <c r="K594" t="str">
        <f>TEXT(sales_data_sample3[[#This Row],[ORDER DATE]],"[$-409]mmmm")</f>
        <v>October</v>
      </c>
      <c r="L594">
        <f>YEAR(sales_data_sample3[[#This Row],[ORDER DATE]])</f>
        <v>2003</v>
      </c>
      <c r="M594" t="s">
        <v>29</v>
      </c>
      <c r="N594">
        <v>118</v>
      </c>
      <c r="O594" t="s">
        <v>471</v>
      </c>
      <c r="P594" t="s">
        <v>88</v>
      </c>
      <c r="Q594" t="s">
        <v>89</v>
      </c>
      <c r="R594" t="s">
        <v>90</v>
      </c>
      <c r="S594" t="s">
        <v>4804</v>
      </c>
      <c r="T594" t="s">
        <v>91</v>
      </c>
      <c r="U594" t="s">
        <v>73</v>
      </c>
      <c r="V594" t="s">
        <v>92</v>
      </c>
      <c r="W594" t="s">
        <v>38</v>
      </c>
      <c r="X594" t="s">
        <v>39</v>
      </c>
      <c r="Y594" t="s">
        <v>93</v>
      </c>
      <c r="Z594" t="s">
        <v>94</v>
      </c>
      <c r="AA594" t="s">
        <v>65</v>
      </c>
    </row>
    <row r="595" spans="1:27" x14ac:dyDescent="0.25">
      <c r="A595" s="1">
        <v>10168</v>
      </c>
      <c r="B595" s="1">
        <v>20</v>
      </c>
      <c r="C595" s="8">
        <v>100</v>
      </c>
      <c r="D595" s="1">
        <v>3</v>
      </c>
      <c r="E595" s="7">
        <v>4183</v>
      </c>
      <c r="F595" s="7">
        <f>sales_data_sample3[[#This Row],[SALES]]*sales_data_sample3[[#This Row],[PROFIT MARGIN]]</f>
        <v>531.24099999999999</v>
      </c>
      <c r="G595" s="14" t="str">
        <f>IF(sales_data_sample3[[#This Row],[STATUS]] &lt;&gt;"Cancelled","12,70%","0")</f>
        <v>12,70%</v>
      </c>
      <c r="H595" s="4">
        <v>37922</v>
      </c>
      <c r="I595" t="s">
        <v>28</v>
      </c>
      <c r="J595">
        <f>ROUNDUP(MONTH(sales_data_sample3[[#This Row],[ORDER DATE]])/3,0)</f>
        <v>4</v>
      </c>
      <c r="K595" t="str">
        <f>TEXT(sales_data_sample3[[#This Row],[ORDER DATE]],"[$-409]mmmm")</f>
        <v>October</v>
      </c>
      <c r="L595">
        <f>YEAR(sales_data_sample3[[#This Row],[ORDER DATE]])</f>
        <v>2003</v>
      </c>
      <c r="M595" t="s">
        <v>29</v>
      </c>
      <c r="N595">
        <v>193</v>
      </c>
      <c r="O595" t="s">
        <v>530</v>
      </c>
      <c r="P595" t="s">
        <v>88</v>
      </c>
      <c r="Q595" t="s">
        <v>89</v>
      </c>
      <c r="R595" t="s">
        <v>90</v>
      </c>
      <c r="S595" t="s">
        <v>4804</v>
      </c>
      <c r="T595" t="s">
        <v>91</v>
      </c>
      <c r="U595" t="s">
        <v>73</v>
      </c>
      <c r="V595" t="s">
        <v>92</v>
      </c>
      <c r="W595" t="s">
        <v>38</v>
      </c>
      <c r="X595" t="s">
        <v>39</v>
      </c>
      <c r="Y595" t="s">
        <v>93</v>
      </c>
      <c r="Z595" t="s">
        <v>94</v>
      </c>
      <c r="AA595" t="s">
        <v>65</v>
      </c>
    </row>
    <row r="596" spans="1:27" x14ac:dyDescent="0.25">
      <c r="A596" s="1">
        <v>10168</v>
      </c>
      <c r="B596" s="1">
        <v>21</v>
      </c>
      <c r="C596" s="8">
        <v>70.959999999999994</v>
      </c>
      <c r="D596" s="1">
        <v>9</v>
      </c>
      <c r="E596" s="7">
        <v>1490.16</v>
      </c>
      <c r="F596" s="7">
        <f>sales_data_sample3[[#This Row],[SALES]]*sales_data_sample3[[#This Row],[PROFIT MARGIN]]</f>
        <v>108.930696</v>
      </c>
      <c r="G596" s="14" t="str">
        <f>IF(sales_data_sample3[[#This Row],[STATUS]] &lt;&gt;"Cancelled","7,31%","0")</f>
        <v>7,31%</v>
      </c>
      <c r="H596" s="4">
        <v>37922</v>
      </c>
      <c r="I596" t="s">
        <v>28</v>
      </c>
      <c r="J596">
        <f>ROUNDUP(MONTH(sales_data_sample3[[#This Row],[ORDER DATE]])/3,0)</f>
        <v>4</v>
      </c>
      <c r="K596" t="str">
        <f>TEXT(sales_data_sample3[[#This Row],[ORDER DATE]],"[$-409]mmmm")</f>
        <v>October</v>
      </c>
      <c r="L596">
        <f>YEAR(sales_data_sample3[[#This Row],[ORDER DATE]])</f>
        <v>2003</v>
      </c>
      <c r="M596" t="s">
        <v>1502</v>
      </c>
      <c r="N596">
        <v>84</v>
      </c>
      <c r="O596" t="s">
        <v>1845</v>
      </c>
      <c r="P596" t="s">
        <v>88</v>
      </c>
      <c r="Q596" t="s">
        <v>89</v>
      </c>
      <c r="R596" t="s">
        <v>90</v>
      </c>
      <c r="S596" t="s">
        <v>4804</v>
      </c>
      <c r="T596" t="s">
        <v>91</v>
      </c>
      <c r="U596" t="s">
        <v>73</v>
      </c>
      <c r="V596" t="s">
        <v>92</v>
      </c>
      <c r="W596" t="s">
        <v>38</v>
      </c>
      <c r="X596" t="s">
        <v>39</v>
      </c>
      <c r="Y596" t="s">
        <v>93</v>
      </c>
      <c r="Z596" t="s">
        <v>94</v>
      </c>
      <c r="AA596" t="s">
        <v>42</v>
      </c>
    </row>
    <row r="597" spans="1:27" x14ac:dyDescent="0.25">
      <c r="A597" s="1">
        <v>10168</v>
      </c>
      <c r="B597" s="1">
        <v>46</v>
      </c>
      <c r="C597" s="8">
        <v>61.18</v>
      </c>
      <c r="D597" s="1">
        <v>5</v>
      </c>
      <c r="E597" s="7">
        <v>2814.28</v>
      </c>
      <c r="F597" s="7">
        <f>sales_data_sample3[[#This Row],[SALES]]*sales_data_sample3[[#This Row],[PROFIT MARGIN]]</f>
        <v>357.41356000000002</v>
      </c>
      <c r="G597" s="14">
        <v>0.127</v>
      </c>
      <c r="H597" s="4">
        <v>37922</v>
      </c>
      <c r="I597" t="s">
        <v>28</v>
      </c>
      <c r="J597">
        <f>ROUNDUP(MONTH(sales_data_sample3[[#This Row],[ORDER DATE]])/3,0)</f>
        <v>4</v>
      </c>
      <c r="K597" t="str">
        <f>TEXT(sales_data_sample3[[#This Row],[ORDER DATE]],"[$-409]mmmm")</f>
        <v>October</v>
      </c>
      <c r="L597">
        <f>YEAR(sales_data_sample3[[#This Row],[ORDER DATE]])</f>
        <v>2003</v>
      </c>
      <c r="M597" t="s">
        <v>29</v>
      </c>
      <c r="N597">
        <v>60</v>
      </c>
      <c r="O597" t="s">
        <v>1884</v>
      </c>
      <c r="P597" t="s">
        <v>88</v>
      </c>
      <c r="Q597" t="s">
        <v>89</v>
      </c>
      <c r="R597" t="s">
        <v>90</v>
      </c>
      <c r="S597" t="s">
        <v>4804</v>
      </c>
      <c r="T597" t="s">
        <v>91</v>
      </c>
      <c r="U597" t="s">
        <v>73</v>
      </c>
      <c r="V597" t="s">
        <v>92</v>
      </c>
      <c r="W597" t="s">
        <v>38</v>
      </c>
      <c r="X597" t="s">
        <v>39</v>
      </c>
      <c r="Y597" t="s">
        <v>93</v>
      </c>
      <c r="Z597" t="s">
        <v>94</v>
      </c>
      <c r="AA597" t="s">
        <v>42</v>
      </c>
    </row>
    <row r="598" spans="1:27" x14ac:dyDescent="0.25">
      <c r="A598" s="1">
        <v>10168</v>
      </c>
      <c r="B598" s="1">
        <v>50</v>
      </c>
      <c r="C598" s="8">
        <v>100</v>
      </c>
      <c r="D598" s="1">
        <v>2</v>
      </c>
      <c r="E598" s="7">
        <v>5747.5</v>
      </c>
      <c r="F598" s="7">
        <f>sales_data_sample3[[#This Row],[SALES]]*sales_data_sample3[[#This Row],[PROFIT MARGIN]]</f>
        <v>729.9325</v>
      </c>
      <c r="G598" s="14">
        <v>0.127</v>
      </c>
      <c r="H598" s="4">
        <v>37922</v>
      </c>
      <c r="I598" t="s">
        <v>28</v>
      </c>
      <c r="J598">
        <f>ROUNDUP(MONTH(sales_data_sample3[[#This Row],[ORDER DATE]])/3,0)</f>
        <v>4</v>
      </c>
      <c r="K598" t="str">
        <f>TEXT(sales_data_sample3[[#This Row],[ORDER DATE]],"[$-409]mmmm")</f>
        <v>October</v>
      </c>
      <c r="L598">
        <f>YEAR(sales_data_sample3[[#This Row],[ORDER DATE]])</f>
        <v>2003</v>
      </c>
      <c r="M598" t="s">
        <v>29</v>
      </c>
      <c r="N598">
        <v>112</v>
      </c>
      <c r="O598" t="s">
        <v>2822</v>
      </c>
      <c r="P598" t="s">
        <v>88</v>
      </c>
      <c r="Q598" t="s">
        <v>89</v>
      </c>
      <c r="R598" t="s">
        <v>90</v>
      </c>
      <c r="S598" t="s">
        <v>4804</v>
      </c>
      <c r="T598" t="s">
        <v>91</v>
      </c>
      <c r="U598" t="s">
        <v>73</v>
      </c>
      <c r="V598" t="s">
        <v>92</v>
      </c>
      <c r="W598" t="s">
        <v>38</v>
      </c>
      <c r="X598" t="s">
        <v>39</v>
      </c>
      <c r="Y598" t="s">
        <v>93</v>
      </c>
      <c r="Z598" t="s">
        <v>94</v>
      </c>
      <c r="AA598" t="s">
        <v>65</v>
      </c>
    </row>
    <row r="599" spans="1:27" x14ac:dyDescent="0.25">
      <c r="A599" s="1">
        <v>10168</v>
      </c>
      <c r="B599" s="1">
        <v>49</v>
      </c>
      <c r="C599" s="8">
        <v>100</v>
      </c>
      <c r="D599" s="1">
        <v>11</v>
      </c>
      <c r="E599" s="7">
        <v>6433.7</v>
      </c>
      <c r="F599" s="7">
        <f>sales_data_sample3[[#This Row],[SALES]]*sales_data_sample3[[#This Row],[PROFIT MARGIN]]</f>
        <v>470.30346999999995</v>
      </c>
      <c r="G599" s="14" t="str">
        <f>IF(sales_data_sample3[[#This Row],[STATUS]] &lt;&gt;"Cancelled","7,31%","0")</f>
        <v>7,31%</v>
      </c>
      <c r="H599" s="4">
        <v>37922</v>
      </c>
      <c r="I599" t="s">
        <v>28</v>
      </c>
      <c r="J599">
        <f>ROUNDUP(MONTH(sales_data_sample3[[#This Row],[ORDER DATE]])/3,0)</f>
        <v>4</v>
      </c>
      <c r="K599" t="str">
        <f>TEXT(sales_data_sample3[[#This Row],[ORDER DATE]],"[$-409]mmmm")</f>
        <v>October</v>
      </c>
      <c r="L599">
        <f>YEAR(sales_data_sample3[[#This Row],[ORDER DATE]])</f>
        <v>2003</v>
      </c>
      <c r="M599" t="s">
        <v>1502</v>
      </c>
      <c r="N599">
        <v>109</v>
      </c>
      <c r="O599" t="s">
        <v>2888</v>
      </c>
      <c r="P599" t="s">
        <v>88</v>
      </c>
      <c r="Q599" t="s">
        <v>89</v>
      </c>
      <c r="R599" t="s">
        <v>90</v>
      </c>
      <c r="S599" t="s">
        <v>4804</v>
      </c>
      <c r="T599" t="s">
        <v>91</v>
      </c>
      <c r="U599" t="s">
        <v>73</v>
      </c>
      <c r="V599" t="s">
        <v>92</v>
      </c>
      <c r="W599" t="s">
        <v>38</v>
      </c>
      <c r="X599" t="s">
        <v>39</v>
      </c>
      <c r="Y599" t="s">
        <v>93</v>
      </c>
      <c r="Z599" t="s">
        <v>94</v>
      </c>
      <c r="AA599" t="s">
        <v>65</v>
      </c>
    </row>
    <row r="600" spans="1:27" x14ac:dyDescent="0.25">
      <c r="A600" s="1">
        <v>10168</v>
      </c>
      <c r="B600" s="1">
        <v>29</v>
      </c>
      <c r="C600" s="8">
        <v>75.41</v>
      </c>
      <c r="D600" s="1">
        <v>6</v>
      </c>
      <c r="E600" s="7">
        <v>2186.89</v>
      </c>
      <c r="F600" s="7">
        <f>sales_data_sample3[[#This Row],[SALES]]*sales_data_sample3[[#This Row],[PROFIT MARGIN]]</f>
        <v>277.73502999999999</v>
      </c>
      <c r="G600" s="14">
        <v>0.127</v>
      </c>
      <c r="H600" s="4">
        <v>37922</v>
      </c>
      <c r="I600" t="s">
        <v>28</v>
      </c>
      <c r="J600">
        <f>ROUNDUP(MONTH(sales_data_sample3[[#This Row],[ORDER DATE]])/3,0)</f>
        <v>4</v>
      </c>
      <c r="K600" t="str">
        <f>TEXT(sales_data_sample3[[#This Row],[ORDER DATE]],"[$-409]mmmm")</f>
        <v>October</v>
      </c>
      <c r="L600">
        <f>YEAR(sales_data_sample3[[#This Row],[ORDER DATE]])</f>
        <v>2003</v>
      </c>
      <c r="M600" t="s">
        <v>29</v>
      </c>
      <c r="N600">
        <v>76</v>
      </c>
      <c r="O600" t="s">
        <v>2965</v>
      </c>
      <c r="P600" t="s">
        <v>88</v>
      </c>
      <c r="Q600" t="s">
        <v>89</v>
      </c>
      <c r="R600" t="s">
        <v>90</v>
      </c>
      <c r="S600" t="s">
        <v>4804</v>
      </c>
      <c r="T600" t="s">
        <v>91</v>
      </c>
      <c r="U600" t="s">
        <v>73</v>
      </c>
      <c r="V600" t="s">
        <v>92</v>
      </c>
      <c r="W600" t="s">
        <v>38</v>
      </c>
      <c r="X600" t="s">
        <v>39</v>
      </c>
      <c r="Y600" t="s">
        <v>93</v>
      </c>
      <c r="Z600" t="s">
        <v>94</v>
      </c>
      <c r="AA600" t="s">
        <v>42</v>
      </c>
    </row>
    <row r="601" spans="1:27" x14ac:dyDescent="0.25">
      <c r="A601" s="1">
        <v>10168</v>
      </c>
      <c r="B601" s="1">
        <v>27</v>
      </c>
      <c r="C601" s="8">
        <v>73.02</v>
      </c>
      <c r="D601" s="1">
        <v>18</v>
      </c>
      <c r="E601" s="7">
        <v>1971.54</v>
      </c>
      <c r="F601" s="7">
        <f>sales_data_sample3[[#This Row],[SALES]]*sales_data_sample3[[#This Row],[PROFIT MARGIN]]</f>
        <v>144.119574</v>
      </c>
      <c r="G601" s="14" t="str">
        <f>IF(sales_data_sample3[[#This Row],[STATUS]] &lt;&gt;"Cancelled","7,31%","0")</f>
        <v>7,31%</v>
      </c>
      <c r="H601" s="4">
        <v>37922</v>
      </c>
      <c r="I601" t="s">
        <v>28</v>
      </c>
      <c r="J601">
        <f>ROUNDUP(MONTH(sales_data_sample3[[#This Row],[ORDER DATE]])/3,0)</f>
        <v>4</v>
      </c>
      <c r="K601" t="str">
        <f>TEXT(sales_data_sample3[[#This Row],[ORDER DATE]],"[$-409]mmmm")</f>
        <v>October</v>
      </c>
      <c r="L601">
        <f>YEAR(sales_data_sample3[[#This Row],[ORDER DATE]])</f>
        <v>2003</v>
      </c>
      <c r="M601" t="s">
        <v>1502</v>
      </c>
      <c r="N601">
        <v>68</v>
      </c>
      <c r="O601" t="s">
        <v>3620</v>
      </c>
      <c r="P601" t="s">
        <v>88</v>
      </c>
      <c r="Q601" t="s">
        <v>89</v>
      </c>
      <c r="R601" t="s">
        <v>90</v>
      </c>
      <c r="S601" t="s">
        <v>4804</v>
      </c>
      <c r="T601" t="s">
        <v>91</v>
      </c>
      <c r="U601" t="s">
        <v>73</v>
      </c>
      <c r="V601" t="s">
        <v>92</v>
      </c>
      <c r="W601" t="s">
        <v>38</v>
      </c>
      <c r="X601" t="s">
        <v>39</v>
      </c>
      <c r="Y601" t="s">
        <v>93</v>
      </c>
      <c r="Z601" t="s">
        <v>94</v>
      </c>
      <c r="AA601" t="s">
        <v>42</v>
      </c>
    </row>
    <row r="602" spans="1:27" x14ac:dyDescent="0.25">
      <c r="A602" s="1">
        <v>10168</v>
      </c>
      <c r="B602" s="1">
        <v>48</v>
      </c>
      <c r="C602" s="8">
        <v>78.25</v>
      </c>
      <c r="D602" s="1">
        <v>10</v>
      </c>
      <c r="E602" s="7">
        <v>3756</v>
      </c>
      <c r="F602" s="7">
        <f>sales_data_sample3[[#This Row],[SALES]]*sales_data_sample3[[#This Row],[PROFIT MARGIN]]</f>
        <v>274.56360000000001</v>
      </c>
      <c r="G602" s="14" t="str">
        <f>IF(sales_data_sample3[[#This Row],[STATUS]] &lt;&gt;"Cancelled","7,31%","0")</f>
        <v>7,31%</v>
      </c>
      <c r="H602" s="4">
        <v>37922</v>
      </c>
      <c r="I602" t="s">
        <v>28</v>
      </c>
      <c r="J602">
        <f>ROUNDUP(MONTH(sales_data_sample3[[#This Row],[ORDER DATE]])/3,0)</f>
        <v>4</v>
      </c>
      <c r="K602" t="str">
        <f>TEXT(sales_data_sample3[[#This Row],[ORDER DATE]],"[$-409]mmmm")</f>
        <v>October</v>
      </c>
      <c r="L602">
        <f>YEAR(sales_data_sample3[[#This Row],[ORDER DATE]])</f>
        <v>2003</v>
      </c>
      <c r="M602" t="s">
        <v>1502</v>
      </c>
      <c r="N602">
        <v>72</v>
      </c>
      <c r="O602" t="s">
        <v>3763</v>
      </c>
      <c r="P602" t="s">
        <v>88</v>
      </c>
      <c r="Q602" t="s">
        <v>89</v>
      </c>
      <c r="R602" t="s">
        <v>90</v>
      </c>
      <c r="S602" t="s">
        <v>4804</v>
      </c>
      <c r="T602" t="s">
        <v>91</v>
      </c>
      <c r="U602" t="s">
        <v>73</v>
      </c>
      <c r="V602" t="s">
        <v>92</v>
      </c>
      <c r="W602" t="s">
        <v>38</v>
      </c>
      <c r="X602" t="s">
        <v>39</v>
      </c>
      <c r="Y602" t="s">
        <v>93</v>
      </c>
      <c r="Z602" t="s">
        <v>94</v>
      </c>
      <c r="AA602" t="s">
        <v>65</v>
      </c>
    </row>
    <row r="603" spans="1:27" x14ac:dyDescent="0.25">
      <c r="A603" s="1">
        <v>10168</v>
      </c>
      <c r="B603" s="1">
        <v>28</v>
      </c>
      <c r="C603" s="8">
        <v>100</v>
      </c>
      <c r="D603" s="1">
        <v>7</v>
      </c>
      <c r="E603" s="7">
        <v>3244.36</v>
      </c>
      <c r="F603" s="7">
        <f>sales_data_sample3[[#This Row],[SALES]]*sales_data_sample3[[#This Row],[PROFIT MARGIN]]</f>
        <v>412.03372000000002</v>
      </c>
      <c r="G603" s="14">
        <v>0.127</v>
      </c>
      <c r="H603" s="4">
        <v>37922</v>
      </c>
      <c r="I603" t="s">
        <v>28</v>
      </c>
      <c r="J603">
        <f>ROUNDUP(MONTH(sales_data_sample3[[#This Row],[ORDER DATE]])/3,0)</f>
        <v>4</v>
      </c>
      <c r="K603" t="str">
        <f>TEXT(sales_data_sample3[[#This Row],[ORDER DATE]],"[$-409]mmmm")</f>
        <v>October</v>
      </c>
      <c r="L603">
        <f>YEAR(sales_data_sample3[[#This Row],[ORDER DATE]])</f>
        <v>2003</v>
      </c>
      <c r="M603" t="s">
        <v>29</v>
      </c>
      <c r="N603">
        <v>99</v>
      </c>
      <c r="O603" t="s">
        <v>3872</v>
      </c>
      <c r="P603" t="s">
        <v>88</v>
      </c>
      <c r="Q603" t="s">
        <v>89</v>
      </c>
      <c r="R603" t="s">
        <v>90</v>
      </c>
      <c r="S603" t="s">
        <v>4804</v>
      </c>
      <c r="T603" t="s">
        <v>91</v>
      </c>
      <c r="U603" t="s">
        <v>73</v>
      </c>
      <c r="V603" t="s">
        <v>92</v>
      </c>
      <c r="W603" t="s">
        <v>38</v>
      </c>
      <c r="X603" t="s">
        <v>39</v>
      </c>
      <c r="Y603" t="s">
        <v>93</v>
      </c>
      <c r="Z603" t="s">
        <v>94</v>
      </c>
      <c r="AA603" t="s">
        <v>65</v>
      </c>
    </row>
    <row r="604" spans="1:27" x14ac:dyDescent="0.25">
      <c r="A604" s="1">
        <v>10168</v>
      </c>
      <c r="B604" s="1">
        <v>31</v>
      </c>
      <c r="C604" s="8">
        <v>73.61</v>
      </c>
      <c r="D604" s="1">
        <v>12</v>
      </c>
      <c r="E604" s="7">
        <v>2281.91</v>
      </c>
      <c r="F604" s="7">
        <f>sales_data_sample3[[#This Row],[SALES]]*sales_data_sample3[[#This Row],[PROFIT MARGIN]]</f>
        <v>168.63314899999997</v>
      </c>
      <c r="G604" s="14" t="str">
        <f>IF(sales_data_sample3[[#This Row],[STATUS]] &lt;&gt;"Cancelled","7,39%","0")</f>
        <v>7,39%</v>
      </c>
      <c r="H604" s="4">
        <v>37922</v>
      </c>
      <c r="I604" t="s">
        <v>28</v>
      </c>
      <c r="J604">
        <f>ROUNDUP(MONTH(sales_data_sample3[[#This Row],[ORDER DATE]])/3,0)</f>
        <v>4</v>
      </c>
      <c r="K604" t="str">
        <f>TEXT(sales_data_sample3[[#This Row],[ORDER DATE]],"[$-409]mmmm")</f>
        <v>October</v>
      </c>
      <c r="L604">
        <f>YEAR(sales_data_sample3[[#This Row],[ORDER DATE]])</f>
        <v>2003</v>
      </c>
      <c r="M604" t="s">
        <v>1354</v>
      </c>
      <c r="N604">
        <v>68</v>
      </c>
      <c r="O604" t="s">
        <v>4069</v>
      </c>
      <c r="P604" t="s">
        <v>88</v>
      </c>
      <c r="Q604" t="s">
        <v>89</v>
      </c>
      <c r="R604" t="s">
        <v>90</v>
      </c>
      <c r="S604" t="s">
        <v>4804</v>
      </c>
      <c r="T604" t="s">
        <v>91</v>
      </c>
      <c r="U604" t="s">
        <v>73</v>
      </c>
      <c r="V604" t="s">
        <v>92</v>
      </c>
      <c r="W604" t="s">
        <v>38</v>
      </c>
      <c r="X604" t="s">
        <v>39</v>
      </c>
      <c r="Y604" t="s">
        <v>93</v>
      </c>
      <c r="Z604" t="s">
        <v>94</v>
      </c>
      <c r="AA604" t="s">
        <v>42</v>
      </c>
    </row>
    <row r="605" spans="1:27" x14ac:dyDescent="0.25">
      <c r="A605" s="1">
        <v>10168</v>
      </c>
      <c r="B605" s="1">
        <v>48</v>
      </c>
      <c r="C605" s="8">
        <v>51.93</v>
      </c>
      <c r="D605" s="1">
        <v>13</v>
      </c>
      <c r="E605" s="7">
        <v>2492.64</v>
      </c>
      <c r="F605" s="7">
        <f>sales_data_sample3[[#This Row],[SALES]]*sales_data_sample3[[#This Row],[PROFIT MARGIN]]</f>
        <v>184.20609599999997</v>
      </c>
      <c r="G605" s="14" t="str">
        <f>IF(sales_data_sample3[[#This Row],[STATUS]] &lt;&gt;"Cancelled","7,39%","0")</f>
        <v>7,39%</v>
      </c>
      <c r="H605" s="4">
        <v>37922</v>
      </c>
      <c r="I605" t="s">
        <v>28</v>
      </c>
      <c r="J605">
        <f>ROUNDUP(MONTH(sales_data_sample3[[#This Row],[ORDER DATE]])/3,0)</f>
        <v>4</v>
      </c>
      <c r="K605" t="str">
        <f>TEXT(sales_data_sample3[[#This Row],[ORDER DATE]],"[$-409]mmmm")</f>
        <v>October</v>
      </c>
      <c r="L605">
        <f>YEAR(sales_data_sample3[[#This Row],[ORDER DATE]])</f>
        <v>2003</v>
      </c>
      <c r="M605" t="s">
        <v>1354</v>
      </c>
      <c r="N605">
        <v>43</v>
      </c>
      <c r="O605" t="s">
        <v>4136</v>
      </c>
      <c r="P605" t="s">
        <v>88</v>
      </c>
      <c r="Q605" t="s">
        <v>89</v>
      </c>
      <c r="R605" t="s">
        <v>90</v>
      </c>
      <c r="S605" t="s">
        <v>4804</v>
      </c>
      <c r="T605" t="s">
        <v>91</v>
      </c>
      <c r="U605" t="s">
        <v>73</v>
      </c>
      <c r="V605" t="s">
        <v>92</v>
      </c>
      <c r="W605" t="s">
        <v>38</v>
      </c>
      <c r="X605" t="s">
        <v>39</v>
      </c>
      <c r="Y605" t="s">
        <v>93</v>
      </c>
      <c r="Z605" t="s">
        <v>94</v>
      </c>
      <c r="AA605" t="s">
        <v>42</v>
      </c>
    </row>
    <row r="606" spans="1:27" x14ac:dyDescent="0.25">
      <c r="A606" s="1">
        <v>10168</v>
      </c>
      <c r="B606" s="1">
        <v>28</v>
      </c>
      <c r="C606" s="8">
        <v>98.65</v>
      </c>
      <c r="D606" s="1">
        <v>14</v>
      </c>
      <c r="E606" s="7">
        <v>2762.2</v>
      </c>
      <c r="F606" s="7">
        <f>sales_data_sample3[[#This Row],[SALES]]*sales_data_sample3[[#This Row],[PROFIT MARGIN]]</f>
        <v>201.91681999999997</v>
      </c>
      <c r="G606" s="14" t="str">
        <f>IF(sales_data_sample3[[#This Row],[STATUS]] &lt;&gt;"Cancelled","7,31%","0")</f>
        <v>7,31%</v>
      </c>
      <c r="H606" s="4">
        <v>37922</v>
      </c>
      <c r="I606" t="s">
        <v>28</v>
      </c>
      <c r="J606">
        <f>ROUNDUP(MONTH(sales_data_sample3[[#This Row],[ORDER DATE]])/3,0)</f>
        <v>4</v>
      </c>
      <c r="K606" t="str">
        <f>TEXT(sales_data_sample3[[#This Row],[ORDER DATE]],"[$-409]mmmm")</f>
        <v>October</v>
      </c>
      <c r="L606">
        <f>YEAR(sales_data_sample3[[#This Row],[ORDER DATE]])</f>
        <v>2003</v>
      </c>
      <c r="M606" t="s">
        <v>1502</v>
      </c>
      <c r="N606">
        <v>91</v>
      </c>
      <c r="O606" t="s">
        <v>4321</v>
      </c>
      <c r="P606" t="s">
        <v>88</v>
      </c>
      <c r="Q606" t="s">
        <v>89</v>
      </c>
      <c r="R606" t="s">
        <v>90</v>
      </c>
      <c r="S606" t="s">
        <v>4804</v>
      </c>
      <c r="T606" t="s">
        <v>91</v>
      </c>
      <c r="U606" t="s">
        <v>73</v>
      </c>
      <c r="V606" t="s">
        <v>92</v>
      </c>
      <c r="W606" t="s">
        <v>38</v>
      </c>
      <c r="X606" t="s">
        <v>39</v>
      </c>
      <c r="Y606" t="s">
        <v>93</v>
      </c>
      <c r="Z606" t="s">
        <v>94</v>
      </c>
      <c r="AA606" t="s">
        <v>42</v>
      </c>
    </row>
    <row r="607" spans="1:27" x14ac:dyDescent="0.25">
      <c r="A607" s="1">
        <v>10168</v>
      </c>
      <c r="B607" s="1">
        <v>31</v>
      </c>
      <c r="C607" s="8">
        <v>100</v>
      </c>
      <c r="D607" s="1">
        <v>16</v>
      </c>
      <c r="E607" s="7">
        <v>3431.39</v>
      </c>
      <c r="F607" s="7">
        <f>sales_data_sample3[[#This Row],[SALES]]*sales_data_sample3[[#This Row],[PROFIT MARGIN]]</f>
        <v>250.83460899999997</v>
      </c>
      <c r="G607" s="14" t="str">
        <f>IF(sales_data_sample3[[#This Row],[STATUS]] &lt;&gt;"Cancelled","7,31%","0")</f>
        <v>7,31%</v>
      </c>
      <c r="H607" s="4">
        <v>37922</v>
      </c>
      <c r="I607" t="s">
        <v>28</v>
      </c>
      <c r="J607">
        <f>ROUNDUP(MONTH(sales_data_sample3[[#This Row],[ORDER DATE]])/3,0)</f>
        <v>4</v>
      </c>
      <c r="K607" t="str">
        <f>TEXT(sales_data_sample3[[#This Row],[ORDER DATE]],"[$-409]mmmm")</f>
        <v>October</v>
      </c>
      <c r="L607">
        <f>YEAR(sales_data_sample3[[#This Row],[ORDER DATE]])</f>
        <v>2003</v>
      </c>
      <c r="M607" t="s">
        <v>1502</v>
      </c>
      <c r="N607">
        <v>99</v>
      </c>
      <c r="O607" t="s">
        <v>4433</v>
      </c>
      <c r="P607" t="s">
        <v>88</v>
      </c>
      <c r="Q607" t="s">
        <v>89</v>
      </c>
      <c r="R607" t="s">
        <v>90</v>
      </c>
      <c r="S607" t="s">
        <v>4804</v>
      </c>
      <c r="T607" t="s">
        <v>91</v>
      </c>
      <c r="U607" t="s">
        <v>73</v>
      </c>
      <c r="V607" t="s">
        <v>92</v>
      </c>
      <c r="W607" t="s">
        <v>38</v>
      </c>
      <c r="X607" t="s">
        <v>39</v>
      </c>
      <c r="Y607" t="s">
        <v>93</v>
      </c>
      <c r="Z607" t="s">
        <v>94</v>
      </c>
      <c r="AA607" t="s">
        <v>65</v>
      </c>
    </row>
    <row r="608" spans="1:27" x14ac:dyDescent="0.25">
      <c r="A608" s="1">
        <v>10168</v>
      </c>
      <c r="B608" s="1">
        <v>36</v>
      </c>
      <c r="C608" s="8">
        <v>100</v>
      </c>
      <c r="D608" s="1">
        <v>8</v>
      </c>
      <c r="E608" s="7">
        <v>4527.72</v>
      </c>
      <c r="F608" s="7">
        <f>sales_data_sample3[[#This Row],[SALES]]*sales_data_sample3[[#This Row],[PROFIT MARGIN]]</f>
        <v>330.97633200000001</v>
      </c>
      <c r="G608" s="14" t="str">
        <f>IF(sales_data_sample3[[#This Row],[STATUS]] &lt;&gt;"Cancelled","7,31%","0")</f>
        <v>7,31%</v>
      </c>
      <c r="H608" s="4">
        <v>37922</v>
      </c>
      <c r="I608" t="s">
        <v>28</v>
      </c>
      <c r="J608">
        <f>ROUNDUP(MONTH(sales_data_sample3[[#This Row],[ORDER DATE]])/3,0)</f>
        <v>4</v>
      </c>
      <c r="K608" t="str">
        <f>TEXT(sales_data_sample3[[#This Row],[ORDER DATE]],"[$-409]mmmm")</f>
        <v>October</v>
      </c>
      <c r="L608">
        <f>YEAR(sales_data_sample3[[#This Row],[ORDER DATE]])</f>
        <v>2003</v>
      </c>
      <c r="M608" t="s">
        <v>1502</v>
      </c>
      <c r="N608">
        <v>118</v>
      </c>
      <c r="O608" t="s">
        <v>4540</v>
      </c>
      <c r="P608" t="s">
        <v>88</v>
      </c>
      <c r="Q608" t="s">
        <v>89</v>
      </c>
      <c r="R608" t="s">
        <v>90</v>
      </c>
      <c r="S608" t="s">
        <v>4804</v>
      </c>
      <c r="T608" t="s">
        <v>91</v>
      </c>
      <c r="U608" t="s">
        <v>73</v>
      </c>
      <c r="V608" t="s">
        <v>92</v>
      </c>
      <c r="W608" t="s">
        <v>38</v>
      </c>
      <c r="X608" t="s">
        <v>39</v>
      </c>
      <c r="Y608" t="s">
        <v>93</v>
      </c>
      <c r="Z608" t="s">
        <v>94</v>
      </c>
      <c r="AA608" t="s">
        <v>65</v>
      </c>
    </row>
    <row r="609" spans="1:27" x14ac:dyDescent="0.25">
      <c r="A609" s="1">
        <v>10168</v>
      </c>
      <c r="B609" s="1">
        <v>48</v>
      </c>
      <c r="C609" s="8">
        <v>96</v>
      </c>
      <c r="D609" s="1">
        <v>15</v>
      </c>
      <c r="E609" s="7">
        <v>4608</v>
      </c>
      <c r="F609" s="7">
        <f>sales_data_sample3[[#This Row],[SALES]]*sales_data_sample3[[#This Row],[PROFIT MARGIN]]</f>
        <v>336.84479999999996</v>
      </c>
      <c r="G609" s="14" t="str">
        <f>IF(sales_data_sample3[[#This Row],[STATUS]] &lt;&gt;"Cancelled","7,31%","0")</f>
        <v>7,31%</v>
      </c>
      <c r="H609" s="4">
        <v>37922</v>
      </c>
      <c r="I609" t="s">
        <v>28</v>
      </c>
      <c r="J609">
        <f>ROUNDUP(MONTH(sales_data_sample3[[#This Row],[ORDER DATE]])/3,0)</f>
        <v>4</v>
      </c>
      <c r="K609" t="str">
        <f>TEXT(sales_data_sample3[[#This Row],[ORDER DATE]],"[$-409]mmmm")</f>
        <v>October</v>
      </c>
      <c r="L609">
        <f>YEAR(sales_data_sample3[[#This Row],[ORDER DATE]])</f>
        <v>2003</v>
      </c>
      <c r="M609" t="s">
        <v>1502</v>
      </c>
      <c r="N609">
        <v>80</v>
      </c>
      <c r="O609" t="s">
        <v>4572</v>
      </c>
      <c r="P609" t="s">
        <v>88</v>
      </c>
      <c r="Q609" t="s">
        <v>89</v>
      </c>
      <c r="R609" t="s">
        <v>90</v>
      </c>
      <c r="S609" t="s">
        <v>4804</v>
      </c>
      <c r="T609" t="s">
        <v>91</v>
      </c>
      <c r="U609" t="s">
        <v>73</v>
      </c>
      <c r="V609" t="s">
        <v>92</v>
      </c>
      <c r="W609" t="s">
        <v>38</v>
      </c>
      <c r="X609" t="s">
        <v>39</v>
      </c>
      <c r="Y609" t="s">
        <v>93</v>
      </c>
      <c r="Z609" t="s">
        <v>94</v>
      </c>
      <c r="AA609" t="s">
        <v>65</v>
      </c>
    </row>
    <row r="610" spans="1:27" x14ac:dyDescent="0.25">
      <c r="A610" s="1">
        <v>10168</v>
      </c>
      <c r="B610" s="1">
        <v>39</v>
      </c>
      <c r="C610" s="8">
        <v>82.91</v>
      </c>
      <c r="D610" s="1">
        <v>17</v>
      </c>
      <c r="E610" s="7">
        <v>3233.49</v>
      </c>
      <c r="F610" s="7">
        <f>sales_data_sample3[[#This Row],[SALES]]*sales_data_sample3[[#This Row],[PROFIT MARGIN]]</f>
        <v>236.36811899999998</v>
      </c>
      <c r="G610" s="14" t="str">
        <f>IF(sales_data_sample3[[#This Row],[STATUS]] &lt;&gt;"Cancelled","7,31%","0")</f>
        <v>7,31%</v>
      </c>
      <c r="H610" s="4">
        <v>37922</v>
      </c>
      <c r="I610" t="s">
        <v>28</v>
      </c>
      <c r="J610">
        <f>ROUNDUP(MONTH(sales_data_sample3[[#This Row],[ORDER DATE]])/3,0)</f>
        <v>4</v>
      </c>
      <c r="K610" t="str">
        <f>TEXT(sales_data_sample3[[#This Row],[ORDER DATE]],"[$-409]mmmm")</f>
        <v>October</v>
      </c>
      <c r="L610">
        <f>YEAR(sales_data_sample3[[#This Row],[ORDER DATE]])</f>
        <v>2003</v>
      </c>
      <c r="M610" t="s">
        <v>1502</v>
      </c>
      <c r="N610">
        <v>74</v>
      </c>
      <c r="O610" t="s">
        <v>4675</v>
      </c>
      <c r="P610" t="s">
        <v>88</v>
      </c>
      <c r="Q610" t="s">
        <v>89</v>
      </c>
      <c r="R610" t="s">
        <v>90</v>
      </c>
      <c r="S610" t="s">
        <v>4804</v>
      </c>
      <c r="T610" t="s">
        <v>91</v>
      </c>
      <c r="U610" t="s">
        <v>73</v>
      </c>
      <c r="V610" t="s">
        <v>92</v>
      </c>
      <c r="W610" t="s">
        <v>38</v>
      </c>
      <c r="X610" t="s">
        <v>39</v>
      </c>
      <c r="Y610" t="s">
        <v>93</v>
      </c>
      <c r="Z610" t="s">
        <v>94</v>
      </c>
      <c r="AA610" t="s">
        <v>65</v>
      </c>
    </row>
    <row r="611" spans="1:27" x14ac:dyDescent="0.25">
      <c r="A611" s="1">
        <v>10169</v>
      </c>
      <c r="B611" s="1">
        <v>30</v>
      </c>
      <c r="C611" s="8">
        <v>100</v>
      </c>
      <c r="D611" s="1">
        <v>2</v>
      </c>
      <c r="E611" s="7">
        <v>5019.8999999999996</v>
      </c>
      <c r="F611" s="7">
        <f>sales_data_sample3[[#This Row],[SALES]]*sales_data_sample3[[#This Row],[PROFIT MARGIN]]</f>
        <v>1249.4531099999999</v>
      </c>
      <c r="G611" s="14" t="str">
        <f>IF(sales_data_sample3[[#This Row],[STATUS]] &lt;&gt;"Cancelled","24,89%","0")</f>
        <v>24,89%</v>
      </c>
      <c r="H611" s="4">
        <v>37929</v>
      </c>
      <c r="I611" t="s">
        <v>28</v>
      </c>
      <c r="J611">
        <f>ROUNDUP(MONTH(sales_data_sample3[[#This Row],[ORDER DATE]])/3,0)</f>
        <v>4</v>
      </c>
      <c r="K611" t="str">
        <f>TEXT(sales_data_sample3[[#This Row],[ORDER DATE]],"[$-409]mmmm")</f>
        <v>November</v>
      </c>
      <c r="L611">
        <f>YEAR(sales_data_sample3[[#This Row],[ORDER DATE]])</f>
        <v>2003</v>
      </c>
      <c r="M611" t="s">
        <v>278</v>
      </c>
      <c r="N611">
        <v>194</v>
      </c>
      <c r="O611" t="s">
        <v>776</v>
      </c>
      <c r="P611" t="s">
        <v>448</v>
      </c>
      <c r="Q611" t="s">
        <v>449</v>
      </c>
      <c r="R611" t="s">
        <v>450</v>
      </c>
      <c r="S611" t="s">
        <v>451</v>
      </c>
      <c r="T611" t="s">
        <v>452</v>
      </c>
      <c r="U611" t="s">
        <v>238</v>
      </c>
      <c r="V611" t="s">
        <v>453</v>
      </c>
      <c r="W611" t="s">
        <v>139</v>
      </c>
      <c r="X611" t="s">
        <v>140</v>
      </c>
      <c r="Y611" t="s">
        <v>454</v>
      </c>
      <c r="Z611" t="s">
        <v>455</v>
      </c>
      <c r="AA611" t="s">
        <v>65</v>
      </c>
    </row>
    <row r="612" spans="1:27" x14ac:dyDescent="0.25">
      <c r="A612" s="1">
        <v>10169</v>
      </c>
      <c r="B612" s="1">
        <v>35</v>
      </c>
      <c r="C612" s="8">
        <v>100</v>
      </c>
      <c r="D612" s="1">
        <v>13</v>
      </c>
      <c r="E612" s="7">
        <v>4639.25</v>
      </c>
      <c r="F612" s="7">
        <f>sales_data_sample3[[#This Row],[SALES]]*sales_data_sample3[[#This Row],[PROFIT MARGIN]]</f>
        <v>589.18475000000001</v>
      </c>
      <c r="G612" s="14">
        <v>0.127</v>
      </c>
      <c r="H612" s="4">
        <v>37929</v>
      </c>
      <c r="I612" t="s">
        <v>28</v>
      </c>
      <c r="J612">
        <f>ROUNDUP(MONTH(sales_data_sample3[[#This Row],[ORDER DATE]])/3,0)</f>
        <v>4</v>
      </c>
      <c r="K612" t="str">
        <f>TEXT(sales_data_sample3[[#This Row],[ORDER DATE]],"[$-409]mmmm")</f>
        <v>November</v>
      </c>
      <c r="L612">
        <f>YEAR(sales_data_sample3[[#This Row],[ORDER DATE]])</f>
        <v>2003</v>
      </c>
      <c r="M612" t="s">
        <v>29</v>
      </c>
      <c r="N612">
        <v>150</v>
      </c>
      <c r="O612" t="s">
        <v>991</v>
      </c>
      <c r="P612" t="s">
        <v>448</v>
      </c>
      <c r="Q612" t="s">
        <v>449</v>
      </c>
      <c r="R612" t="s">
        <v>450</v>
      </c>
      <c r="S612" t="s">
        <v>451</v>
      </c>
      <c r="T612" t="s">
        <v>452</v>
      </c>
      <c r="U612" t="s">
        <v>238</v>
      </c>
      <c r="V612" t="s">
        <v>453</v>
      </c>
      <c r="W612" t="s">
        <v>139</v>
      </c>
      <c r="X612" t="s">
        <v>140</v>
      </c>
      <c r="Y612" t="s">
        <v>454</v>
      </c>
      <c r="Z612" t="s">
        <v>455</v>
      </c>
      <c r="AA612" t="s">
        <v>65</v>
      </c>
    </row>
    <row r="613" spans="1:27" x14ac:dyDescent="0.25">
      <c r="A613" s="1">
        <v>10169</v>
      </c>
      <c r="B613" s="1">
        <v>36</v>
      </c>
      <c r="C613" s="8">
        <v>63.84</v>
      </c>
      <c r="D613" s="1">
        <v>3</v>
      </c>
      <c r="E613" s="7">
        <v>2298.2399999999998</v>
      </c>
      <c r="F613" s="7">
        <f>sales_data_sample3[[#This Row],[SALES]]*sales_data_sample3[[#This Row],[PROFIT MARGIN]]</f>
        <v>572.03193599999997</v>
      </c>
      <c r="G613" s="14" t="str">
        <f>IF(sales_data_sample3[[#This Row],[STATUS]] &lt;&gt;"Cancelled","24,89%","0")</f>
        <v>24,89%</v>
      </c>
      <c r="H613" s="4">
        <v>37929</v>
      </c>
      <c r="I613" t="s">
        <v>28</v>
      </c>
      <c r="J613">
        <f>ROUNDUP(MONTH(sales_data_sample3[[#This Row],[ORDER DATE]])/3,0)</f>
        <v>4</v>
      </c>
      <c r="K613" t="str">
        <f>TEXT(sales_data_sample3[[#This Row],[ORDER DATE]],"[$-409]mmmm")</f>
        <v>November</v>
      </c>
      <c r="L613">
        <f>YEAR(sales_data_sample3[[#This Row],[ORDER DATE]])</f>
        <v>2003</v>
      </c>
      <c r="M613" t="s">
        <v>278</v>
      </c>
      <c r="N613">
        <v>79</v>
      </c>
      <c r="O613" t="s">
        <v>1128</v>
      </c>
      <c r="P613" t="s">
        <v>448</v>
      </c>
      <c r="Q613" t="s">
        <v>449</v>
      </c>
      <c r="R613" t="s">
        <v>450</v>
      </c>
      <c r="S613" t="s">
        <v>451</v>
      </c>
      <c r="T613" t="s">
        <v>452</v>
      </c>
      <c r="U613" t="s">
        <v>238</v>
      </c>
      <c r="V613" t="s">
        <v>453</v>
      </c>
      <c r="W613" t="s">
        <v>139</v>
      </c>
      <c r="X613" t="s">
        <v>140</v>
      </c>
      <c r="Y613" t="s">
        <v>454</v>
      </c>
      <c r="Z613" t="s">
        <v>455</v>
      </c>
      <c r="AA613" t="s">
        <v>42</v>
      </c>
    </row>
    <row r="614" spans="1:27" x14ac:dyDescent="0.25">
      <c r="A614" s="1">
        <v>10169</v>
      </c>
      <c r="B614" s="1">
        <v>32</v>
      </c>
      <c r="C614" s="8">
        <v>70.760000000000005</v>
      </c>
      <c r="D614" s="1">
        <v>5</v>
      </c>
      <c r="E614" s="7">
        <v>2264.3200000000002</v>
      </c>
      <c r="F614" s="7">
        <f>sales_data_sample3[[#This Row],[SALES]]*sales_data_sample3[[#This Row],[PROFIT MARGIN]]</f>
        <v>563.58924800000011</v>
      </c>
      <c r="G614" s="14" t="str">
        <f>IF(sales_data_sample3[[#This Row],[STATUS]] &lt;&gt;"Cancelled","24,89%","0")</f>
        <v>24,89%</v>
      </c>
      <c r="H614" s="4">
        <v>37929</v>
      </c>
      <c r="I614" t="s">
        <v>28</v>
      </c>
      <c r="J614">
        <f>ROUNDUP(MONTH(sales_data_sample3[[#This Row],[ORDER DATE]])/3,0)</f>
        <v>4</v>
      </c>
      <c r="K614" t="str">
        <f>TEXT(sales_data_sample3[[#This Row],[ORDER DATE]],"[$-409]mmmm")</f>
        <v>November</v>
      </c>
      <c r="L614">
        <f>YEAR(sales_data_sample3[[#This Row],[ORDER DATE]])</f>
        <v>2003</v>
      </c>
      <c r="M614" t="s">
        <v>278</v>
      </c>
      <c r="N614">
        <v>80</v>
      </c>
      <c r="O614" t="s">
        <v>2283</v>
      </c>
      <c r="P614" t="s">
        <v>448</v>
      </c>
      <c r="Q614" t="s">
        <v>449</v>
      </c>
      <c r="R614" t="s">
        <v>450</v>
      </c>
      <c r="S614" t="s">
        <v>451</v>
      </c>
      <c r="T614" t="s">
        <v>452</v>
      </c>
      <c r="U614" t="s">
        <v>238</v>
      </c>
      <c r="V614" t="s">
        <v>453</v>
      </c>
      <c r="W614" t="s">
        <v>139</v>
      </c>
      <c r="X614" t="s">
        <v>140</v>
      </c>
      <c r="Y614" t="s">
        <v>454</v>
      </c>
      <c r="Z614" t="s">
        <v>455</v>
      </c>
      <c r="AA614" t="s">
        <v>42</v>
      </c>
    </row>
    <row r="615" spans="1:27" x14ac:dyDescent="0.25">
      <c r="A615" s="1">
        <v>10169</v>
      </c>
      <c r="B615" s="1">
        <v>36</v>
      </c>
      <c r="C615" s="8">
        <v>100</v>
      </c>
      <c r="D615" s="1">
        <v>4</v>
      </c>
      <c r="E615" s="7">
        <v>4444.92</v>
      </c>
      <c r="F615" s="7">
        <f>sales_data_sample3[[#This Row],[SALES]]*sales_data_sample3[[#This Row],[PROFIT MARGIN]]</f>
        <v>1106.340588</v>
      </c>
      <c r="G615" s="14" t="str">
        <f>IF(sales_data_sample3[[#This Row],[STATUS]] &lt;&gt;"Cancelled","24,89%","0")</f>
        <v>24,89%</v>
      </c>
      <c r="H615" s="4">
        <v>37929</v>
      </c>
      <c r="I615" t="s">
        <v>28</v>
      </c>
      <c r="J615">
        <f>ROUNDUP(MONTH(sales_data_sample3[[#This Row],[ORDER DATE]])/3,0)</f>
        <v>4</v>
      </c>
      <c r="K615" t="str">
        <f>TEXT(sales_data_sample3[[#This Row],[ORDER DATE]],"[$-409]mmmm")</f>
        <v>November</v>
      </c>
      <c r="L615">
        <f>YEAR(sales_data_sample3[[#This Row],[ORDER DATE]])</f>
        <v>2003</v>
      </c>
      <c r="M615" t="s">
        <v>278</v>
      </c>
      <c r="N615">
        <v>146</v>
      </c>
      <c r="O615" t="s">
        <v>2364</v>
      </c>
      <c r="P615" t="s">
        <v>448</v>
      </c>
      <c r="Q615" t="s">
        <v>449</v>
      </c>
      <c r="R615" t="s">
        <v>450</v>
      </c>
      <c r="S615" t="s">
        <v>451</v>
      </c>
      <c r="T615" t="s">
        <v>452</v>
      </c>
      <c r="U615" t="s">
        <v>238</v>
      </c>
      <c r="V615" t="s">
        <v>453</v>
      </c>
      <c r="W615" t="s">
        <v>139</v>
      </c>
      <c r="X615" t="s">
        <v>140</v>
      </c>
      <c r="Y615" t="s">
        <v>454</v>
      </c>
      <c r="Z615" t="s">
        <v>455</v>
      </c>
      <c r="AA615" t="s">
        <v>65</v>
      </c>
    </row>
    <row r="616" spans="1:27" x14ac:dyDescent="0.25">
      <c r="A616" s="1">
        <v>10169</v>
      </c>
      <c r="B616" s="1">
        <v>38</v>
      </c>
      <c r="C616" s="8">
        <v>68.39</v>
      </c>
      <c r="D616" s="1">
        <v>8</v>
      </c>
      <c r="E616" s="7">
        <v>2598.8200000000002</v>
      </c>
      <c r="F616" s="7">
        <f>sales_data_sample3[[#This Row],[SALES]]*sales_data_sample3[[#This Row],[PROFIT MARGIN]]</f>
        <v>330.05014</v>
      </c>
      <c r="G616" s="14">
        <v>0.127</v>
      </c>
      <c r="H616" s="4">
        <v>37929</v>
      </c>
      <c r="I616" t="s">
        <v>28</v>
      </c>
      <c r="J616">
        <f>ROUNDUP(MONTH(sales_data_sample3[[#This Row],[ORDER DATE]])/3,0)</f>
        <v>4</v>
      </c>
      <c r="K616" t="str">
        <f>TEXT(sales_data_sample3[[#This Row],[ORDER DATE]],"[$-409]mmmm")</f>
        <v>November</v>
      </c>
      <c r="L616">
        <f>YEAR(sales_data_sample3[[#This Row],[ORDER DATE]])</f>
        <v>2003</v>
      </c>
      <c r="M616" t="s">
        <v>29</v>
      </c>
      <c r="N616">
        <v>62</v>
      </c>
      <c r="O616" t="s">
        <v>2422</v>
      </c>
      <c r="P616" t="s">
        <v>448</v>
      </c>
      <c r="Q616" t="s">
        <v>449</v>
      </c>
      <c r="R616" t="s">
        <v>450</v>
      </c>
      <c r="S616" t="s">
        <v>451</v>
      </c>
      <c r="T616" t="s">
        <v>452</v>
      </c>
      <c r="U616" t="s">
        <v>238</v>
      </c>
      <c r="V616" t="s">
        <v>453</v>
      </c>
      <c r="W616" t="s">
        <v>139</v>
      </c>
      <c r="X616" t="s">
        <v>140</v>
      </c>
      <c r="Y616" t="s">
        <v>454</v>
      </c>
      <c r="Z616" t="s">
        <v>455</v>
      </c>
      <c r="AA616" t="s">
        <v>42</v>
      </c>
    </row>
    <row r="617" spans="1:27" x14ac:dyDescent="0.25">
      <c r="A617" s="1">
        <v>10169</v>
      </c>
      <c r="B617" s="1">
        <v>33</v>
      </c>
      <c r="C617" s="8">
        <v>100</v>
      </c>
      <c r="D617" s="1">
        <v>7</v>
      </c>
      <c r="E617" s="7">
        <v>4910.3999999999996</v>
      </c>
      <c r="F617" s="7">
        <f>sales_data_sample3[[#This Row],[SALES]]*sales_data_sample3[[#This Row],[PROFIT MARGIN]]</f>
        <v>1222.19856</v>
      </c>
      <c r="G617" s="14" t="str">
        <f>IF(sales_data_sample3[[#This Row],[STATUS]] &lt;&gt;"Cancelled","24,89%","0")</f>
        <v>24,89%</v>
      </c>
      <c r="H617" s="4">
        <v>37929</v>
      </c>
      <c r="I617" t="s">
        <v>28</v>
      </c>
      <c r="J617">
        <f>ROUNDUP(MONTH(sales_data_sample3[[#This Row],[ORDER DATE]])/3,0)</f>
        <v>4</v>
      </c>
      <c r="K617" t="str">
        <f>TEXT(sales_data_sample3[[#This Row],[ORDER DATE]],"[$-409]mmmm")</f>
        <v>November</v>
      </c>
      <c r="L617">
        <f>YEAR(sales_data_sample3[[#This Row],[ORDER DATE]])</f>
        <v>2003</v>
      </c>
      <c r="M617" t="s">
        <v>278</v>
      </c>
      <c r="N617">
        <v>148</v>
      </c>
      <c r="O617" t="s">
        <v>2673</v>
      </c>
      <c r="P617" t="s">
        <v>448</v>
      </c>
      <c r="Q617" t="s">
        <v>449</v>
      </c>
      <c r="R617" t="s">
        <v>450</v>
      </c>
      <c r="S617" t="s">
        <v>451</v>
      </c>
      <c r="T617" t="s">
        <v>452</v>
      </c>
      <c r="U617" t="s">
        <v>238</v>
      </c>
      <c r="V617" t="s">
        <v>453</v>
      </c>
      <c r="W617" t="s">
        <v>139</v>
      </c>
      <c r="X617" t="s">
        <v>140</v>
      </c>
      <c r="Y617" t="s">
        <v>454</v>
      </c>
      <c r="Z617" t="s">
        <v>455</v>
      </c>
      <c r="AA617" t="s">
        <v>65</v>
      </c>
    </row>
    <row r="618" spans="1:27" x14ac:dyDescent="0.25">
      <c r="A618" s="1">
        <v>10169</v>
      </c>
      <c r="B618" s="1">
        <v>38</v>
      </c>
      <c r="C618" s="8">
        <v>74.11</v>
      </c>
      <c r="D618" s="1">
        <v>11</v>
      </c>
      <c r="E618" s="7">
        <v>2816.18</v>
      </c>
      <c r="F618" s="7">
        <f>sales_data_sample3[[#This Row],[SALES]]*sales_data_sample3[[#This Row],[PROFIT MARGIN]]</f>
        <v>357.65485999999999</v>
      </c>
      <c r="G618" s="14">
        <v>0.127</v>
      </c>
      <c r="H618" s="4">
        <v>37929</v>
      </c>
      <c r="I618" t="s">
        <v>28</v>
      </c>
      <c r="J618">
        <f>ROUNDUP(MONTH(sales_data_sample3[[#This Row],[ORDER DATE]])/3,0)</f>
        <v>4</v>
      </c>
      <c r="K618" t="str">
        <f>TEXT(sales_data_sample3[[#This Row],[ORDER DATE]],"[$-409]mmmm")</f>
        <v>November</v>
      </c>
      <c r="L618">
        <f>YEAR(sales_data_sample3[[#This Row],[ORDER DATE]])</f>
        <v>2003</v>
      </c>
      <c r="M618" t="s">
        <v>29</v>
      </c>
      <c r="N618">
        <v>69</v>
      </c>
      <c r="O618" t="s">
        <v>3105</v>
      </c>
      <c r="P618" t="s">
        <v>448</v>
      </c>
      <c r="Q618" t="s">
        <v>449</v>
      </c>
      <c r="R618" t="s">
        <v>450</v>
      </c>
      <c r="S618" t="s">
        <v>451</v>
      </c>
      <c r="T618" t="s">
        <v>452</v>
      </c>
      <c r="U618" t="s">
        <v>238</v>
      </c>
      <c r="V618" t="s">
        <v>453</v>
      </c>
      <c r="W618" t="s">
        <v>139</v>
      </c>
      <c r="X618" t="s">
        <v>140</v>
      </c>
      <c r="Y618" t="s">
        <v>454</v>
      </c>
      <c r="Z618" t="s">
        <v>455</v>
      </c>
      <c r="AA618" t="s">
        <v>42</v>
      </c>
    </row>
    <row r="619" spans="1:27" x14ac:dyDescent="0.25">
      <c r="A619" s="1">
        <v>10169</v>
      </c>
      <c r="B619" s="1">
        <v>34</v>
      </c>
      <c r="C619" s="8">
        <v>50.21</v>
      </c>
      <c r="D619" s="1">
        <v>1</v>
      </c>
      <c r="E619" s="7">
        <v>1707.14</v>
      </c>
      <c r="F619" s="7">
        <f>sales_data_sample3[[#This Row],[SALES]]*sales_data_sample3[[#This Row],[PROFIT MARGIN]]</f>
        <v>424.90714600000007</v>
      </c>
      <c r="G619" s="14" t="str">
        <f>IF(sales_data_sample3[[#This Row],[STATUS]] &lt;&gt;"Cancelled","24,89%","0")</f>
        <v>24,89%</v>
      </c>
      <c r="H619" s="4">
        <v>37929</v>
      </c>
      <c r="I619" t="s">
        <v>28</v>
      </c>
      <c r="J619">
        <f>ROUNDUP(MONTH(sales_data_sample3[[#This Row],[ORDER DATE]])/3,0)</f>
        <v>4</v>
      </c>
      <c r="K619" t="str">
        <f>TEXT(sales_data_sample3[[#This Row],[ORDER DATE]],"[$-409]mmmm")</f>
        <v>November</v>
      </c>
      <c r="L619">
        <f>YEAR(sales_data_sample3[[#This Row],[ORDER DATE]])</f>
        <v>2003</v>
      </c>
      <c r="M619" t="s">
        <v>278</v>
      </c>
      <c r="N619">
        <v>61</v>
      </c>
      <c r="O619" t="s">
        <v>3427</v>
      </c>
      <c r="P619" t="s">
        <v>448</v>
      </c>
      <c r="Q619" t="s">
        <v>449</v>
      </c>
      <c r="R619" t="s">
        <v>450</v>
      </c>
      <c r="S619" t="s">
        <v>451</v>
      </c>
      <c r="T619" t="s">
        <v>452</v>
      </c>
      <c r="U619" t="s">
        <v>238</v>
      </c>
      <c r="V619" t="s">
        <v>453</v>
      </c>
      <c r="W619" t="s">
        <v>139</v>
      </c>
      <c r="X619" t="s">
        <v>140</v>
      </c>
      <c r="Y619" t="s">
        <v>454</v>
      </c>
      <c r="Z619" t="s">
        <v>455</v>
      </c>
      <c r="AA619" t="s">
        <v>42</v>
      </c>
    </row>
    <row r="620" spans="1:27" x14ac:dyDescent="0.25">
      <c r="A620" s="1">
        <v>10169</v>
      </c>
      <c r="B620" s="1">
        <v>24</v>
      </c>
      <c r="C620" s="8">
        <v>94.58</v>
      </c>
      <c r="D620" s="1">
        <v>6</v>
      </c>
      <c r="E620" s="7">
        <v>2269.92</v>
      </c>
      <c r="F620" s="7">
        <f>sales_data_sample3[[#This Row],[SALES]]*sales_data_sample3[[#This Row],[PROFIT MARGIN]]</f>
        <v>564.98308800000007</v>
      </c>
      <c r="G620" s="14" t="str">
        <f>IF(sales_data_sample3[[#This Row],[STATUS]] &lt;&gt;"Cancelled","24,89%","0")</f>
        <v>24,89%</v>
      </c>
      <c r="H620" s="4">
        <v>37929</v>
      </c>
      <c r="I620" t="s">
        <v>28</v>
      </c>
      <c r="J620">
        <f>ROUNDUP(MONTH(sales_data_sample3[[#This Row],[ORDER DATE]])/3,0)</f>
        <v>4</v>
      </c>
      <c r="K620" t="str">
        <f>TEXT(sales_data_sample3[[#This Row],[ORDER DATE]],"[$-409]mmmm")</f>
        <v>November</v>
      </c>
      <c r="L620">
        <f>YEAR(sales_data_sample3[[#This Row],[ORDER DATE]])</f>
        <v>2003</v>
      </c>
      <c r="M620" t="s">
        <v>278</v>
      </c>
      <c r="N620">
        <v>80</v>
      </c>
      <c r="O620" t="s">
        <v>3802</v>
      </c>
      <c r="P620" t="s">
        <v>448</v>
      </c>
      <c r="Q620" t="s">
        <v>449</v>
      </c>
      <c r="R620" t="s">
        <v>450</v>
      </c>
      <c r="S620" t="s">
        <v>451</v>
      </c>
      <c r="T620" t="s">
        <v>452</v>
      </c>
      <c r="U620" t="s">
        <v>238</v>
      </c>
      <c r="V620" t="s">
        <v>453</v>
      </c>
      <c r="W620" t="s">
        <v>139</v>
      </c>
      <c r="X620" t="s">
        <v>140</v>
      </c>
      <c r="Y620" t="s">
        <v>454</v>
      </c>
      <c r="Z620" t="s">
        <v>455</v>
      </c>
      <c r="AA620" t="s">
        <v>42</v>
      </c>
    </row>
    <row r="621" spans="1:27" x14ac:dyDescent="0.25">
      <c r="A621" s="1">
        <v>10169</v>
      </c>
      <c r="B621" s="1">
        <v>26</v>
      </c>
      <c r="C621" s="8">
        <v>39.83</v>
      </c>
      <c r="D621" s="1">
        <v>9</v>
      </c>
      <c r="E621" s="7">
        <v>1035.58</v>
      </c>
      <c r="F621" s="7">
        <f>sales_data_sample3[[#This Row],[SALES]]*sales_data_sample3[[#This Row],[PROFIT MARGIN]]</f>
        <v>131.51865999999998</v>
      </c>
      <c r="G621" s="14">
        <v>0.127</v>
      </c>
      <c r="H621" s="4">
        <v>37929</v>
      </c>
      <c r="I621" t="s">
        <v>28</v>
      </c>
      <c r="J621">
        <f>ROUNDUP(MONTH(sales_data_sample3[[#This Row],[ORDER DATE]])/3,0)</f>
        <v>4</v>
      </c>
      <c r="K621" t="str">
        <f>TEXT(sales_data_sample3[[#This Row],[ORDER DATE]],"[$-409]mmmm")</f>
        <v>November</v>
      </c>
      <c r="L621">
        <f>YEAR(sales_data_sample3[[#This Row],[ORDER DATE]])</f>
        <v>2003</v>
      </c>
      <c r="M621" t="s">
        <v>29</v>
      </c>
      <c r="N621">
        <v>40</v>
      </c>
      <c r="O621" t="s">
        <v>3904</v>
      </c>
      <c r="P621" t="s">
        <v>448</v>
      </c>
      <c r="Q621" t="s">
        <v>449</v>
      </c>
      <c r="R621" t="s">
        <v>450</v>
      </c>
      <c r="S621" t="s">
        <v>451</v>
      </c>
      <c r="T621" t="s">
        <v>452</v>
      </c>
      <c r="U621" t="s">
        <v>238</v>
      </c>
      <c r="V621" t="s">
        <v>453</v>
      </c>
      <c r="W621" t="s">
        <v>139</v>
      </c>
      <c r="X621" t="s">
        <v>140</v>
      </c>
      <c r="Y621" t="s">
        <v>454</v>
      </c>
      <c r="Z621" t="s">
        <v>455</v>
      </c>
      <c r="AA621" t="s">
        <v>42</v>
      </c>
    </row>
    <row r="622" spans="1:27" x14ac:dyDescent="0.25">
      <c r="A622" s="1">
        <v>10169</v>
      </c>
      <c r="B622" s="1">
        <v>34</v>
      </c>
      <c r="C622" s="8">
        <v>100</v>
      </c>
      <c r="D622" s="1">
        <v>12</v>
      </c>
      <c r="E622" s="7">
        <v>3920.88</v>
      </c>
      <c r="F622" s="7">
        <f>sales_data_sample3[[#This Row],[SALES]]*sales_data_sample3[[#This Row],[PROFIT MARGIN]]</f>
        <v>497.95176000000004</v>
      </c>
      <c r="G622" s="14">
        <v>0.127</v>
      </c>
      <c r="H622" s="4">
        <v>37929</v>
      </c>
      <c r="I622" t="s">
        <v>28</v>
      </c>
      <c r="J622">
        <f>ROUNDUP(MONTH(sales_data_sample3[[#This Row],[ORDER DATE]])/3,0)</f>
        <v>4</v>
      </c>
      <c r="K622" t="str">
        <f>TEXT(sales_data_sample3[[#This Row],[ORDER DATE]],"[$-409]mmmm")</f>
        <v>November</v>
      </c>
      <c r="L622">
        <f>YEAR(sales_data_sample3[[#This Row],[ORDER DATE]])</f>
        <v>2003</v>
      </c>
      <c r="M622" t="s">
        <v>29</v>
      </c>
      <c r="N622">
        <v>102</v>
      </c>
      <c r="O622" t="s">
        <v>4107</v>
      </c>
      <c r="P622" t="s">
        <v>448</v>
      </c>
      <c r="Q622" t="s">
        <v>449</v>
      </c>
      <c r="R622" t="s">
        <v>450</v>
      </c>
      <c r="S622" t="s">
        <v>451</v>
      </c>
      <c r="T622" t="s">
        <v>452</v>
      </c>
      <c r="U622" t="s">
        <v>238</v>
      </c>
      <c r="V622" t="s">
        <v>453</v>
      </c>
      <c r="W622" t="s">
        <v>139</v>
      </c>
      <c r="X622" t="s">
        <v>140</v>
      </c>
      <c r="Y622" t="s">
        <v>454</v>
      </c>
      <c r="Z622" t="s">
        <v>455</v>
      </c>
      <c r="AA622" t="s">
        <v>65</v>
      </c>
    </row>
    <row r="623" spans="1:27" x14ac:dyDescent="0.25">
      <c r="A623" s="1">
        <v>10169</v>
      </c>
      <c r="B623" s="1">
        <v>48</v>
      </c>
      <c r="C623" s="8">
        <v>80.55</v>
      </c>
      <c r="D623" s="1">
        <v>10</v>
      </c>
      <c r="E623" s="7">
        <v>3866.4</v>
      </c>
      <c r="F623" s="7">
        <f>sales_data_sample3[[#This Row],[SALES]]*sales_data_sample3[[#This Row],[PROFIT MARGIN]]</f>
        <v>491.03280000000001</v>
      </c>
      <c r="G623" s="14">
        <v>0.127</v>
      </c>
      <c r="H623" s="4">
        <v>37929</v>
      </c>
      <c r="I623" t="s">
        <v>28</v>
      </c>
      <c r="J623">
        <f>ROUNDUP(MONTH(sales_data_sample3[[#This Row],[ORDER DATE]])/3,0)</f>
        <v>4</v>
      </c>
      <c r="K623" t="str">
        <f>TEXT(sales_data_sample3[[#This Row],[ORDER DATE]],"[$-409]mmmm")</f>
        <v>November</v>
      </c>
      <c r="L623">
        <f>YEAR(sales_data_sample3[[#This Row],[ORDER DATE]])</f>
        <v>2003</v>
      </c>
      <c r="M623" t="s">
        <v>29</v>
      </c>
      <c r="N623">
        <v>81</v>
      </c>
      <c r="O623" t="s">
        <v>4246</v>
      </c>
      <c r="P623" t="s">
        <v>448</v>
      </c>
      <c r="Q623" t="s">
        <v>449</v>
      </c>
      <c r="R623" t="s">
        <v>450</v>
      </c>
      <c r="S623" t="s">
        <v>451</v>
      </c>
      <c r="T623" t="s">
        <v>452</v>
      </c>
      <c r="U623" t="s">
        <v>238</v>
      </c>
      <c r="V623" t="s">
        <v>453</v>
      </c>
      <c r="W623" t="s">
        <v>139</v>
      </c>
      <c r="X623" t="s">
        <v>140</v>
      </c>
      <c r="Y623" t="s">
        <v>454</v>
      </c>
      <c r="Z623" t="s">
        <v>455</v>
      </c>
      <c r="AA623" t="s">
        <v>65</v>
      </c>
    </row>
    <row r="624" spans="1:27" x14ac:dyDescent="0.25">
      <c r="A624" s="1">
        <v>10170</v>
      </c>
      <c r="B624" s="1">
        <v>47</v>
      </c>
      <c r="C624" s="8">
        <v>100</v>
      </c>
      <c r="D624" s="1">
        <v>4</v>
      </c>
      <c r="E624" s="7">
        <v>5464.69</v>
      </c>
      <c r="F624" s="7">
        <f>sales_data_sample3[[#This Row],[SALES]]*sales_data_sample3[[#This Row],[PROFIT MARGIN]]</f>
        <v>1360.161341</v>
      </c>
      <c r="G624" s="14" t="str">
        <f>IF(sales_data_sample3[[#This Row],[STATUS]] &lt;&gt;"Cancelled","24,89%","0")</f>
        <v>24,89%</v>
      </c>
      <c r="H624" s="4">
        <v>37929</v>
      </c>
      <c r="I624" t="s">
        <v>28</v>
      </c>
      <c r="J624">
        <f>ROUNDUP(MONTH(sales_data_sample3[[#This Row],[ORDER DATE]])/3,0)</f>
        <v>4</v>
      </c>
      <c r="K624" t="str">
        <f>TEXT(sales_data_sample3[[#This Row],[ORDER DATE]],"[$-409]mmmm")</f>
        <v>November</v>
      </c>
      <c r="L624">
        <f>YEAR(sales_data_sample3[[#This Row],[ORDER DATE]])</f>
        <v>2003</v>
      </c>
      <c r="M624" t="s">
        <v>278</v>
      </c>
      <c r="N624">
        <v>117</v>
      </c>
      <c r="O624" t="s">
        <v>1057</v>
      </c>
      <c r="P624" t="s">
        <v>725</v>
      </c>
      <c r="Q624" t="s">
        <v>726</v>
      </c>
      <c r="R624" t="s">
        <v>727</v>
      </c>
      <c r="S624" t="s">
        <v>4804</v>
      </c>
      <c r="T624" t="s">
        <v>728</v>
      </c>
      <c r="U624" t="s">
        <v>4804</v>
      </c>
      <c r="V624" t="s">
        <v>729</v>
      </c>
      <c r="W624" t="s">
        <v>226</v>
      </c>
      <c r="X624" t="s">
        <v>52</v>
      </c>
      <c r="Y624" t="s">
        <v>730</v>
      </c>
      <c r="Z624" t="s">
        <v>731</v>
      </c>
      <c r="AA624" t="s">
        <v>65</v>
      </c>
    </row>
    <row r="625" spans="1:27" x14ac:dyDescent="0.25">
      <c r="A625" s="1">
        <v>10170</v>
      </c>
      <c r="B625" s="1">
        <v>41</v>
      </c>
      <c r="C625" s="8">
        <v>100</v>
      </c>
      <c r="D625" s="1">
        <v>3</v>
      </c>
      <c r="E625" s="7">
        <v>4391.1000000000004</v>
      </c>
      <c r="F625" s="7">
        <f>sales_data_sample3[[#This Row],[SALES]]*sales_data_sample3[[#This Row],[PROFIT MARGIN]]</f>
        <v>1092.9447900000002</v>
      </c>
      <c r="G625" s="14" t="str">
        <f>IF(sales_data_sample3[[#This Row],[STATUS]] &lt;&gt;"Cancelled","24,89%","0")</f>
        <v>24,89%</v>
      </c>
      <c r="H625" s="4">
        <v>37929</v>
      </c>
      <c r="I625" t="s">
        <v>28</v>
      </c>
      <c r="J625">
        <f>ROUNDUP(MONTH(sales_data_sample3[[#This Row],[ORDER DATE]])/3,0)</f>
        <v>4</v>
      </c>
      <c r="K625" t="str">
        <f>TEXT(sales_data_sample3[[#This Row],[ORDER DATE]],"[$-409]mmmm")</f>
        <v>November</v>
      </c>
      <c r="L625">
        <f>YEAR(sales_data_sample3[[#This Row],[ORDER DATE]])</f>
        <v>2003</v>
      </c>
      <c r="M625" t="s">
        <v>278</v>
      </c>
      <c r="N625">
        <v>115</v>
      </c>
      <c r="O625" t="s">
        <v>1223</v>
      </c>
      <c r="P625" t="s">
        <v>725</v>
      </c>
      <c r="Q625" t="s">
        <v>726</v>
      </c>
      <c r="R625" t="s">
        <v>727</v>
      </c>
      <c r="S625" t="s">
        <v>4804</v>
      </c>
      <c r="T625" t="s">
        <v>728</v>
      </c>
      <c r="U625" t="s">
        <v>4804</v>
      </c>
      <c r="V625" t="s">
        <v>729</v>
      </c>
      <c r="W625" t="s">
        <v>226</v>
      </c>
      <c r="X625" t="s">
        <v>52</v>
      </c>
      <c r="Y625" t="s">
        <v>730</v>
      </c>
      <c r="Z625" t="s">
        <v>731</v>
      </c>
      <c r="AA625" t="s">
        <v>65</v>
      </c>
    </row>
    <row r="626" spans="1:27" x14ac:dyDescent="0.25">
      <c r="A626" s="1">
        <v>10170</v>
      </c>
      <c r="B626" s="1">
        <v>20</v>
      </c>
      <c r="C626" s="8">
        <v>63.14</v>
      </c>
      <c r="D626" s="1">
        <v>2</v>
      </c>
      <c r="E626" s="7">
        <v>1262.8</v>
      </c>
      <c r="F626" s="7">
        <f>sales_data_sample3[[#This Row],[SALES]]*sales_data_sample3[[#This Row],[PROFIT MARGIN]]</f>
        <v>314.31092000000001</v>
      </c>
      <c r="G626" s="14" t="str">
        <f>IF(sales_data_sample3[[#This Row],[STATUS]] &lt;&gt;"Cancelled","24,89%","0")</f>
        <v>24,89%</v>
      </c>
      <c r="H626" s="4">
        <v>37929</v>
      </c>
      <c r="I626" t="s">
        <v>28</v>
      </c>
      <c r="J626">
        <f>ROUNDUP(MONTH(sales_data_sample3[[#This Row],[ORDER DATE]])/3,0)</f>
        <v>4</v>
      </c>
      <c r="K626" t="str">
        <f>TEXT(sales_data_sample3[[#This Row],[ORDER DATE]],"[$-409]mmmm")</f>
        <v>November</v>
      </c>
      <c r="L626">
        <f>YEAR(sales_data_sample3[[#This Row],[ORDER DATE]])</f>
        <v>2003</v>
      </c>
      <c r="M626" t="s">
        <v>278</v>
      </c>
      <c r="N626">
        <v>77</v>
      </c>
      <c r="O626" t="s">
        <v>1592</v>
      </c>
      <c r="P626" t="s">
        <v>725</v>
      </c>
      <c r="Q626" t="s">
        <v>726</v>
      </c>
      <c r="R626" t="s">
        <v>727</v>
      </c>
      <c r="S626" t="s">
        <v>4804</v>
      </c>
      <c r="T626" t="s">
        <v>728</v>
      </c>
      <c r="U626" t="s">
        <v>4804</v>
      </c>
      <c r="V626" t="s">
        <v>729</v>
      </c>
      <c r="W626" t="s">
        <v>226</v>
      </c>
      <c r="X626" t="s">
        <v>52</v>
      </c>
      <c r="Y626" t="s">
        <v>730</v>
      </c>
      <c r="Z626" t="s">
        <v>731</v>
      </c>
      <c r="AA626" t="s">
        <v>42</v>
      </c>
    </row>
    <row r="627" spans="1:27" x14ac:dyDescent="0.25">
      <c r="A627" s="1">
        <v>10170</v>
      </c>
      <c r="B627" s="1">
        <v>34</v>
      </c>
      <c r="C627" s="8">
        <v>100</v>
      </c>
      <c r="D627" s="1">
        <v>1</v>
      </c>
      <c r="E627" s="7">
        <v>3819.56</v>
      </c>
      <c r="F627" s="7">
        <f>sales_data_sample3[[#This Row],[SALES]]*sales_data_sample3[[#This Row],[PROFIT MARGIN]]</f>
        <v>950.68848400000002</v>
      </c>
      <c r="G627" s="14" t="str">
        <f>IF(sales_data_sample3[[#This Row],[STATUS]] &lt;&gt;"Cancelled","24,89%","0")</f>
        <v>24,89%</v>
      </c>
      <c r="H627" s="4">
        <v>37929</v>
      </c>
      <c r="I627" t="s">
        <v>28</v>
      </c>
      <c r="J627">
        <f>ROUNDUP(MONTH(sales_data_sample3[[#This Row],[ORDER DATE]])/3,0)</f>
        <v>4</v>
      </c>
      <c r="K627" t="str">
        <f>TEXT(sales_data_sample3[[#This Row],[ORDER DATE]],"[$-409]mmmm")</f>
        <v>November</v>
      </c>
      <c r="L627">
        <f>YEAR(sales_data_sample3[[#This Row],[ORDER DATE]])</f>
        <v>2003</v>
      </c>
      <c r="M627" t="s">
        <v>278</v>
      </c>
      <c r="N627">
        <v>140</v>
      </c>
      <c r="O627" t="s">
        <v>3589</v>
      </c>
      <c r="P627" t="s">
        <v>725</v>
      </c>
      <c r="Q627" t="s">
        <v>726</v>
      </c>
      <c r="R627" t="s">
        <v>727</v>
      </c>
      <c r="S627" t="s">
        <v>4804</v>
      </c>
      <c r="T627" t="s">
        <v>728</v>
      </c>
      <c r="U627" t="s">
        <v>4804</v>
      </c>
      <c r="V627" t="s">
        <v>729</v>
      </c>
      <c r="W627" t="s">
        <v>226</v>
      </c>
      <c r="X627" t="s">
        <v>52</v>
      </c>
      <c r="Y627" t="s">
        <v>730</v>
      </c>
      <c r="Z627" t="s">
        <v>731</v>
      </c>
      <c r="AA627" t="s">
        <v>65</v>
      </c>
    </row>
    <row r="628" spans="1:27" x14ac:dyDescent="0.25">
      <c r="A628" s="1">
        <v>10171</v>
      </c>
      <c r="B628" s="1">
        <v>35</v>
      </c>
      <c r="C628" s="8">
        <v>100</v>
      </c>
      <c r="D628" s="1">
        <v>2</v>
      </c>
      <c r="E628" s="7">
        <v>4508</v>
      </c>
      <c r="F628" s="7">
        <f>sales_data_sample3[[#This Row],[SALES]]*sales_data_sample3[[#This Row],[PROFIT MARGIN]]</f>
        <v>1122.0412000000001</v>
      </c>
      <c r="G628" s="14" t="str">
        <f>IF(sales_data_sample3[[#This Row],[STATUS]] &lt;&gt;"Cancelled","24,89%","0")</f>
        <v>24,89%</v>
      </c>
      <c r="H628" s="4">
        <v>37930</v>
      </c>
      <c r="I628" t="s">
        <v>28</v>
      </c>
      <c r="J628">
        <f>ROUNDUP(MONTH(sales_data_sample3[[#This Row],[ORDER DATE]])/3,0)</f>
        <v>4</v>
      </c>
      <c r="K628" t="str">
        <f>TEXT(sales_data_sample3[[#This Row],[ORDER DATE]],"[$-409]mmmm")</f>
        <v>November</v>
      </c>
      <c r="L628">
        <f>YEAR(sales_data_sample3[[#This Row],[ORDER DATE]])</f>
        <v>2003</v>
      </c>
      <c r="M628" t="s">
        <v>278</v>
      </c>
      <c r="N628">
        <v>141</v>
      </c>
      <c r="O628" t="s">
        <v>1299</v>
      </c>
      <c r="P628" t="s">
        <v>458</v>
      </c>
      <c r="Q628" t="s">
        <v>459</v>
      </c>
      <c r="R628" t="s">
        <v>460</v>
      </c>
      <c r="S628" t="s">
        <v>4804</v>
      </c>
      <c r="T628" t="s">
        <v>461</v>
      </c>
      <c r="U628" t="s">
        <v>462</v>
      </c>
      <c r="V628" t="s">
        <v>463</v>
      </c>
      <c r="W628" t="s">
        <v>353</v>
      </c>
      <c r="X628" t="s">
        <v>39</v>
      </c>
      <c r="Y628" t="s">
        <v>464</v>
      </c>
      <c r="Z628" t="s">
        <v>465</v>
      </c>
      <c r="AA628" t="s">
        <v>65</v>
      </c>
    </row>
    <row r="629" spans="1:27" x14ac:dyDescent="0.25">
      <c r="A629" s="1">
        <v>10171</v>
      </c>
      <c r="B629" s="1">
        <v>35</v>
      </c>
      <c r="C629" s="8">
        <v>100</v>
      </c>
      <c r="D629" s="1">
        <v>1</v>
      </c>
      <c r="E629" s="7">
        <v>4680.2</v>
      </c>
      <c r="F629" s="7">
        <f>sales_data_sample3[[#This Row],[SALES]]*sales_data_sample3[[#This Row],[PROFIT MARGIN]]</f>
        <v>1164.9017799999999</v>
      </c>
      <c r="G629" s="14" t="str">
        <f>IF(sales_data_sample3[[#This Row],[STATUS]] &lt;&gt;"Cancelled","24,89%","0")</f>
        <v>24,89%</v>
      </c>
      <c r="H629" s="4">
        <v>37930</v>
      </c>
      <c r="I629" t="s">
        <v>28</v>
      </c>
      <c r="J629">
        <f>ROUNDUP(MONTH(sales_data_sample3[[#This Row],[ORDER DATE]])/3,0)</f>
        <v>4</v>
      </c>
      <c r="K629" t="str">
        <f>TEXT(sales_data_sample3[[#This Row],[ORDER DATE]],"[$-409]mmmm")</f>
        <v>November</v>
      </c>
      <c r="L629">
        <f>YEAR(sales_data_sample3[[#This Row],[ORDER DATE]])</f>
        <v>2003</v>
      </c>
      <c r="M629" t="s">
        <v>278</v>
      </c>
      <c r="N629">
        <v>142</v>
      </c>
      <c r="O629" t="s">
        <v>1635</v>
      </c>
      <c r="P629" t="s">
        <v>458</v>
      </c>
      <c r="Q629" t="s">
        <v>459</v>
      </c>
      <c r="R629" t="s">
        <v>460</v>
      </c>
      <c r="S629" t="s">
        <v>4804</v>
      </c>
      <c r="T629" t="s">
        <v>461</v>
      </c>
      <c r="U629" t="s">
        <v>462</v>
      </c>
      <c r="V629" t="s">
        <v>463</v>
      </c>
      <c r="W629" t="s">
        <v>353</v>
      </c>
      <c r="X629" t="s">
        <v>39</v>
      </c>
      <c r="Y629" t="s">
        <v>464</v>
      </c>
      <c r="Z629" t="s">
        <v>465</v>
      </c>
      <c r="AA629" t="s">
        <v>65</v>
      </c>
    </row>
    <row r="630" spans="1:27" x14ac:dyDescent="0.25">
      <c r="A630" s="1">
        <v>10171</v>
      </c>
      <c r="B630" s="1">
        <v>39</v>
      </c>
      <c r="C630" s="8">
        <v>100</v>
      </c>
      <c r="D630" s="1">
        <v>3</v>
      </c>
      <c r="E630" s="7">
        <v>5481.45</v>
      </c>
      <c r="F630" s="7">
        <f>sales_data_sample3[[#This Row],[SALES]]*sales_data_sample3[[#This Row],[PROFIT MARGIN]]</f>
        <v>1364.332905</v>
      </c>
      <c r="G630" s="14" t="str">
        <f>IF(sales_data_sample3[[#This Row],[STATUS]] &lt;&gt;"Cancelled","24,89%","0")</f>
        <v>24,89%</v>
      </c>
      <c r="H630" s="4">
        <v>37930</v>
      </c>
      <c r="I630" t="s">
        <v>28</v>
      </c>
      <c r="J630">
        <f>ROUNDUP(MONTH(sales_data_sample3[[#This Row],[ORDER DATE]])/3,0)</f>
        <v>4</v>
      </c>
      <c r="K630" t="str">
        <f>TEXT(sales_data_sample3[[#This Row],[ORDER DATE]],"[$-409]mmmm")</f>
        <v>November</v>
      </c>
      <c r="L630">
        <f>YEAR(sales_data_sample3[[#This Row],[ORDER DATE]])</f>
        <v>2003</v>
      </c>
      <c r="M630" t="s">
        <v>278</v>
      </c>
      <c r="N630">
        <v>169</v>
      </c>
      <c r="O630" t="s">
        <v>2190</v>
      </c>
      <c r="P630" t="s">
        <v>458</v>
      </c>
      <c r="Q630" t="s">
        <v>459</v>
      </c>
      <c r="R630" t="s">
        <v>460</v>
      </c>
      <c r="S630" t="s">
        <v>4804</v>
      </c>
      <c r="T630" t="s">
        <v>461</v>
      </c>
      <c r="U630" t="s">
        <v>462</v>
      </c>
      <c r="V630" t="s">
        <v>463</v>
      </c>
      <c r="W630" t="s">
        <v>353</v>
      </c>
      <c r="X630" t="s">
        <v>39</v>
      </c>
      <c r="Y630" t="s">
        <v>464</v>
      </c>
      <c r="Z630" t="s">
        <v>465</v>
      </c>
      <c r="AA630" t="s">
        <v>65</v>
      </c>
    </row>
    <row r="631" spans="1:27" x14ac:dyDescent="0.25">
      <c r="A631" s="1">
        <v>10171</v>
      </c>
      <c r="B631" s="1">
        <v>36</v>
      </c>
      <c r="C631" s="8">
        <v>35.49</v>
      </c>
      <c r="D631" s="1">
        <v>4</v>
      </c>
      <c r="E631" s="7">
        <v>1277.6400000000001</v>
      </c>
      <c r="F631" s="7">
        <f>sales_data_sample3[[#This Row],[SALES]]*sales_data_sample3[[#This Row],[PROFIT MARGIN]]</f>
        <v>318.00459600000005</v>
      </c>
      <c r="G631" s="14" t="str">
        <f>IF(sales_data_sample3[[#This Row],[STATUS]] &lt;&gt;"Cancelled","24,89%","0")</f>
        <v>24,89%</v>
      </c>
      <c r="H631" s="4">
        <v>37930</v>
      </c>
      <c r="I631" t="s">
        <v>28</v>
      </c>
      <c r="J631">
        <f>ROUNDUP(MONTH(sales_data_sample3[[#This Row],[ORDER DATE]])/3,0)</f>
        <v>4</v>
      </c>
      <c r="K631" t="str">
        <f>TEXT(sales_data_sample3[[#This Row],[ORDER DATE]],"[$-409]mmmm")</f>
        <v>November</v>
      </c>
      <c r="L631">
        <f>YEAR(sales_data_sample3[[#This Row],[ORDER DATE]])</f>
        <v>2003</v>
      </c>
      <c r="M631" t="s">
        <v>278</v>
      </c>
      <c r="N631">
        <v>37</v>
      </c>
      <c r="O631" t="s">
        <v>3302</v>
      </c>
      <c r="P631" t="s">
        <v>458</v>
      </c>
      <c r="Q631" t="s">
        <v>459</v>
      </c>
      <c r="R631" t="s">
        <v>460</v>
      </c>
      <c r="S631" t="s">
        <v>4804</v>
      </c>
      <c r="T631" t="s">
        <v>461</v>
      </c>
      <c r="U631" t="s">
        <v>462</v>
      </c>
      <c r="V631" t="s">
        <v>463</v>
      </c>
      <c r="W631" t="s">
        <v>353</v>
      </c>
      <c r="X631" t="s">
        <v>39</v>
      </c>
      <c r="Y631" t="s">
        <v>464</v>
      </c>
      <c r="Z631" t="s">
        <v>465</v>
      </c>
      <c r="AA631" t="s">
        <v>42</v>
      </c>
    </row>
    <row r="632" spans="1:27" x14ac:dyDescent="0.25">
      <c r="A632" s="1">
        <v>10172</v>
      </c>
      <c r="B632" s="1">
        <v>42</v>
      </c>
      <c r="C632" s="8">
        <v>100</v>
      </c>
      <c r="D632" s="1">
        <v>6</v>
      </c>
      <c r="E632" s="7">
        <v>4965.24</v>
      </c>
      <c r="F632" s="7">
        <f>sales_data_sample3[[#This Row],[SALES]]*sales_data_sample3[[#This Row],[PROFIT MARGIN]]</f>
        <v>1235.848236</v>
      </c>
      <c r="G632" s="14" t="str">
        <f>IF(sales_data_sample3[[#This Row],[STATUS]] &lt;&gt;"Cancelled","24,89%","0")</f>
        <v>24,89%</v>
      </c>
      <c r="H632" s="4">
        <v>37930</v>
      </c>
      <c r="I632" t="s">
        <v>28</v>
      </c>
      <c r="J632">
        <f>ROUNDUP(MONTH(sales_data_sample3[[#This Row],[ORDER DATE]])/3,0)</f>
        <v>4</v>
      </c>
      <c r="K632" t="str">
        <f>TEXT(sales_data_sample3[[#This Row],[ORDER DATE]],"[$-409]mmmm")</f>
        <v>November</v>
      </c>
      <c r="L632">
        <f>YEAR(sales_data_sample3[[#This Row],[ORDER DATE]])</f>
        <v>2003</v>
      </c>
      <c r="M632" t="s">
        <v>278</v>
      </c>
      <c r="N632">
        <v>124</v>
      </c>
      <c r="O632" t="s">
        <v>1465</v>
      </c>
      <c r="P632" t="s">
        <v>162</v>
      </c>
      <c r="Q632" t="s">
        <v>163</v>
      </c>
      <c r="R632" t="s">
        <v>164</v>
      </c>
      <c r="S632" t="s">
        <v>4804</v>
      </c>
      <c r="T632" t="s">
        <v>165</v>
      </c>
      <c r="U632" t="s">
        <v>166</v>
      </c>
      <c r="V632" t="s">
        <v>167</v>
      </c>
      <c r="W632" t="s">
        <v>38</v>
      </c>
      <c r="X632" t="s">
        <v>39</v>
      </c>
      <c r="Y632" t="s">
        <v>168</v>
      </c>
      <c r="Z632" t="s">
        <v>76</v>
      </c>
      <c r="AA632" t="s">
        <v>65</v>
      </c>
    </row>
    <row r="633" spans="1:27" x14ac:dyDescent="0.25">
      <c r="A633" s="1">
        <v>10172</v>
      </c>
      <c r="B633" s="1">
        <v>39</v>
      </c>
      <c r="C633" s="8">
        <v>100</v>
      </c>
      <c r="D633" s="1">
        <v>7</v>
      </c>
      <c r="E633" s="7">
        <v>6023.16</v>
      </c>
      <c r="F633" s="7">
        <f>sales_data_sample3[[#This Row],[SALES]]*sales_data_sample3[[#This Row],[PROFIT MARGIN]]</f>
        <v>1499.164524</v>
      </c>
      <c r="G633" s="14" t="str">
        <f>IF(sales_data_sample3[[#This Row],[STATUS]] &lt;&gt;"Cancelled","24,89%","0")</f>
        <v>24,89%</v>
      </c>
      <c r="H633" s="4">
        <v>37930</v>
      </c>
      <c r="I633" t="s">
        <v>28</v>
      </c>
      <c r="J633">
        <f>ROUNDUP(MONTH(sales_data_sample3[[#This Row],[ORDER DATE]])/3,0)</f>
        <v>4</v>
      </c>
      <c r="K633" t="str">
        <f>TEXT(sales_data_sample3[[#This Row],[ORDER DATE]],"[$-409]mmmm")</f>
        <v>November</v>
      </c>
      <c r="L633">
        <f>YEAR(sales_data_sample3[[#This Row],[ORDER DATE]])</f>
        <v>2003</v>
      </c>
      <c r="M633" t="s">
        <v>278</v>
      </c>
      <c r="N633">
        <v>132</v>
      </c>
      <c r="O633" t="s">
        <v>1960</v>
      </c>
      <c r="P633" t="s">
        <v>162</v>
      </c>
      <c r="Q633" t="s">
        <v>163</v>
      </c>
      <c r="R633" t="s">
        <v>164</v>
      </c>
      <c r="S633" t="s">
        <v>4804</v>
      </c>
      <c r="T633" t="s">
        <v>165</v>
      </c>
      <c r="U633" t="s">
        <v>166</v>
      </c>
      <c r="V633" t="s">
        <v>167</v>
      </c>
      <c r="W633" t="s">
        <v>38</v>
      </c>
      <c r="X633" t="s">
        <v>39</v>
      </c>
      <c r="Y633" t="s">
        <v>168</v>
      </c>
      <c r="Z633" t="s">
        <v>76</v>
      </c>
      <c r="AA633" t="s">
        <v>65</v>
      </c>
    </row>
    <row r="634" spans="1:27" x14ac:dyDescent="0.25">
      <c r="A634" s="1">
        <v>10172</v>
      </c>
      <c r="B634" s="1">
        <v>48</v>
      </c>
      <c r="C634" s="8">
        <v>100</v>
      </c>
      <c r="D634" s="1">
        <v>8</v>
      </c>
      <c r="E634" s="7">
        <v>5493.12</v>
      </c>
      <c r="F634" s="7">
        <f>sales_data_sample3[[#This Row],[SALES]]*sales_data_sample3[[#This Row],[PROFIT MARGIN]]</f>
        <v>1367.237568</v>
      </c>
      <c r="G634" s="14" t="str">
        <f>IF(sales_data_sample3[[#This Row],[STATUS]] &lt;&gt;"Cancelled","24,89%","0")</f>
        <v>24,89%</v>
      </c>
      <c r="H634" s="4">
        <v>37930</v>
      </c>
      <c r="I634" t="s">
        <v>28</v>
      </c>
      <c r="J634">
        <f>ROUNDUP(MONTH(sales_data_sample3[[#This Row],[ORDER DATE]])/3,0)</f>
        <v>4</v>
      </c>
      <c r="K634" t="str">
        <f>TEXT(sales_data_sample3[[#This Row],[ORDER DATE]],"[$-409]mmmm")</f>
        <v>November</v>
      </c>
      <c r="L634">
        <f>YEAR(sales_data_sample3[[#This Row],[ORDER DATE]])</f>
        <v>2003</v>
      </c>
      <c r="M634" t="s">
        <v>278</v>
      </c>
      <c r="N634">
        <v>141</v>
      </c>
      <c r="O634" t="s">
        <v>2392</v>
      </c>
      <c r="P634" t="s">
        <v>162</v>
      </c>
      <c r="Q634" t="s">
        <v>163</v>
      </c>
      <c r="R634" t="s">
        <v>164</v>
      </c>
      <c r="S634" t="s">
        <v>4804</v>
      </c>
      <c r="T634" t="s">
        <v>165</v>
      </c>
      <c r="U634" t="s">
        <v>166</v>
      </c>
      <c r="V634" t="s">
        <v>167</v>
      </c>
      <c r="W634" t="s">
        <v>38</v>
      </c>
      <c r="X634" t="s">
        <v>39</v>
      </c>
      <c r="Y634" t="s">
        <v>168</v>
      </c>
      <c r="Z634" t="s">
        <v>76</v>
      </c>
      <c r="AA634" t="s">
        <v>65</v>
      </c>
    </row>
    <row r="635" spans="1:27" x14ac:dyDescent="0.25">
      <c r="A635" s="1">
        <v>10172</v>
      </c>
      <c r="B635" s="1">
        <v>32</v>
      </c>
      <c r="C635" s="8">
        <v>75.69</v>
      </c>
      <c r="D635" s="1">
        <v>3</v>
      </c>
      <c r="E635" s="7">
        <v>2422.08</v>
      </c>
      <c r="F635" s="7">
        <f>sales_data_sample3[[#This Row],[SALES]]*sales_data_sample3[[#This Row],[PROFIT MARGIN]]</f>
        <v>602.85571200000004</v>
      </c>
      <c r="G635" s="14" t="str">
        <f>IF(sales_data_sample3[[#This Row],[STATUS]] &lt;&gt;"Cancelled","24,89%","0")</f>
        <v>24,89%</v>
      </c>
      <c r="H635" s="4">
        <v>37930</v>
      </c>
      <c r="I635" t="s">
        <v>28</v>
      </c>
      <c r="J635">
        <f>ROUNDUP(MONTH(sales_data_sample3[[#This Row],[ORDER DATE]])/3,0)</f>
        <v>4</v>
      </c>
      <c r="K635" t="str">
        <f>TEXT(sales_data_sample3[[#This Row],[ORDER DATE]],"[$-409]mmmm")</f>
        <v>November</v>
      </c>
      <c r="L635">
        <f>YEAR(sales_data_sample3[[#This Row],[ORDER DATE]])</f>
        <v>2003</v>
      </c>
      <c r="M635" t="s">
        <v>278</v>
      </c>
      <c r="N635">
        <v>73</v>
      </c>
      <c r="O635" t="s">
        <v>2735</v>
      </c>
      <c r="P635" t="s">
        <v>162</v>
      </c>
      <c r="Q635" t="s">
        <v>163</v>
      </c>
      <c r="R635" t="s">
        <v>164</v>
      </c>
      <c r="S635" t="s">
        <v>4804</v>
      </c>
      <c r="T635" t="s">
        <v>165</v>
      </c>
      <c r="U635" t="s">
        <v>166</v>
      </c>
      <c r="V635" t="s">
        <v>167</v>
      </c>
      <c r="W635" t="s">
        <v>38</v>
      </c>
      <c r="X635" t="s">
        <v>39</v>
      </c>
      <c r="Y635" t="s">
        <v>168</v>
      </c>
      <c r="Z635" t="s">
        <v>76</v>
      </c>
      <c r="AA635" t="s">
        <v>42</v>
      </c>
    </row>
    <row r="636" spans="1:27" x14ac:dyDescent="0.25">
      <c r="A636" s="1">
        <v>10172</v>
      </c>
      <c r="B636" s="1">
        <v>34</v>
      </c>
      <c r="C636" s="8">
        <v>42.76</v>
      </c>
      <c r="D636" s="1">
        <v>5</v>
      </c>
      <c r="E636" s="7">
        <v>1453.84</v>
      </c>
      <c r="F636" s="7">
        <f>sales_data_sample3[[#This Row],[SALES]]*sales_data_sample3[[#This Row],[PROFIT MARGIN]]</f>
        <v>361.86077599999999</v>
      </c>
      <c r="G636" s="14" t="str">
        <f>IF(sales_data_sample3[[#This Row],[STATUS]] &lt;&gt;"Cancelled","24,89%","0")</f>
        <v>24,89%</v>
      </c>
      <c r="H636" s="4">
        <v>37930</v>
      </c>
      <c r="I636" t="s">
        <v>28</v>
      </c>
      <c r="J636">
        <f>ROUNDUP(MONTH(sales_data_sample3[[#This Row],[ORDER DATE]])/3,0)</f>
        <v>4</v>
      </c>
      <c r="K636" t="str">
        <f>TEXT(sales_data_sample3[[#This Row],[ORDER DATE]],"[$-409]mmmm")</f>
        <v>November</v>
      </c>
      <c r="L636">
        <f>YEAR(sales_data_sample3[[#This Row],[ORDER DATE]])</f>
        <v>2003</v>
      </c>
      <c r="M636" t="s">
        <v>278</v>
      </c>
      <c r="N636">
        <v>50</v>
      </c>
      <c r="O636" t="s">
        <v>2857</v>
      </c>
      <c r="P636" t="s">
        <v>162</v>
      </c>
      <c r="Q636" t="s">
        <v>163</v>
      </c>
      <c r="R636" t="s">
        <v>164</v>
      </c>
      <c r="S636" t="s">
        <v>4804</v>
      </c>
      <c r="T636" t="s">
        <v>165</v>
      </c>
      <c r="U636" t="s">
        <v>166</v>
      </c>
      <c r="V636" t="s">
        <v>167</v>
      </c>
      <c r="W636" t="s">
        <v>38</v>
      </c>
      <c r="X636" t="s">
        <v>39</v>
      </c>
      <c r="Y636" t="s">
        <v>168</v>
      </c>
      <c r="Z636" t="s">
        <v>76</v>
      </c>
      <c r="AA636" t="s">
        <v>42</v>
      </c>
    </row>
    <row r="637" spans="1:27" x14ac:dyDescent="0.25">
      <c r="A637" s="1">
        <v>10172</v>
      </c>
      <c r="B637" s="1">
        <v>22</v>
      </c>
      <c r="C637" s="8">
        <v>74.510000000000005</v>
      </c>
      <c r="D637" s="1">
        <v>1</v>
      </c>
      <c r="E637" s="7">
        <v>1639.22</v>
      </c>
      <c r="F637" s="7">
        <f>sales_data_sample3[[#This Row],[SALES]]*sales_data_sample3[[#This Row],[PROFIT MARGIN]]</f>
        <v>408.00185800000003</v>
      </c>
      <c r="G637" s="14" t="str">
        <f>IF(sales_data_sample3[[#This Row],[STATUS]] &lt;&gt;"Cancelled","24,89%","0")</f>
        <v>24,89%</v>
      </c>
      <c r="H637" s="4">
        <v>37930</v>
      </c>
      <c r="I637" t="s">
        <v>28</v>
      </c>
      <c r="J637">
        <f>ROUNDUP(MONTH(sales_data_sample3[[#This Row],[ORDER DATE]])/3,0)</f>
        <v>4</v>
      </c>
      <c r="K637" t="str">
        <f>TEXT(sales_data_sample3[[#This Row],[ORDER DATE]],"[$-409]mmmm")</f>
        <v>November</v>
      </c>
      <c r="L637">
        <f>YEAR(sales_data_sample3[[#This Row],[ORDER DATE]])</f>
        <v>2003</v>
      </c>
      <c r="M637" t="s">
        <v>278</v>
      </c>
      <c r="N637">
        <v>90</v>
      </c>
      <c r="O637" t="s">
        <v>3151</v>
      </c>
      <c r="P637" t="s">
        <v>162</v>
      </c>
      <c r="Q637" t="s">
        <v>163</v>
      </c>
      <c r="R637" t="s">
        <v>164</v>
      </c>
      <c r="S637" t="s">
        <v>4804</v>
      </c>
      <c r="T637" t="s">
        <v>165</v>
      </c>
      <c r="U637" t="s">
        <v>166</v>
      </c>
      <c r="V637" t="s">
        <v>167</v>
      </c>
      <c r="W637" t="s">
        <v>38</v>
      </c>
      <c r="X637" t="s">
        <v>39</v>
      </c>
      <c r="Y637" t="s">
        <v>168</v>
      </c>
      <c r="Z637" t="s">
        <v>76</v>
      </c>
      <c r="AA637" t="s">
        <v>42</v>
      </c>
    </row>
    <row r="638" spans="1:27" x14ac:dyDescent="0.25">
      <c r="A638" s="1">
        <v>10172</v>
      </c>
      <c r="B638" s="1">
        <v>24</v>
      </c>
      <c r="C638" s="8">
        <v>81.33</v>
      </c>
      <c r="D638" s="1">
        <v>2</v>
      </c>
      <c r="E638" s="7">
        <v>1951.92</v>
      </c>
      <c r="F638" s="7">
        <f>sales_data_sample3[[#This Row],[SALES]]*sales_data_sample3[[#This Row],[PROFIT MARGIN]]</f>
        <v>485.83288800000003</v>
      </c>
      <c r="G638" s="14" t="str">
        <f>IF(sales_data_sample3[[#This Row],[STATUS]] &lt;&gt;"Cancelled","24,89%","0")</f>
        <v>24,89%</v>
      </c>
      <c r="H638" s="4">
        <v>37930</v>
      </c>
      <c r="I638" t="s">
        <v>28</v>
      </c>
      <c r="J638">
        <f>ROUNDUP(MONTH(sales_data_sample3[[#This Row],[ORDER DATE]])/3,0)</f>
        <v>4</v>
      </c>
      <c r="K638" t="str">
        <f>TEXT(sales_data_sample3[[#This Row],[ORDER DATE]],"[$-409]mmmm")</f>
        <v>November</v>
      </c>
      <c r="L638">
        <f>YEAR(sales_data_sample3[[#This Row],[ORDER DATE]])</f>
        <v>2003</v>
      </c>
      <c r="M638" t="s">
        <v>278</v>
      </c>
      <c r="N638">
        <v>85</v>
      </c>
      <c r="O638" t="s">
        <v>3391</v>
      </c>
      <c r="P638" t="s">
        <v>162</v>
      </c>
      <c r="Q638" t="s">
        <v>163</v>
      </c>
      <c r="R638" t="s">
        <v>164</v>
      </c>
      <c r="S638" t="s">
        <v>4804</v>
      </c>
      <c r="T638" t="s">
        <v>165</v>
      </c>
      <c r="U638" t="s">
        <v>166</v>
      </c>
      <c r="V638" t="s">
        <v>167</v>
      </c>
      <c r="W638" t="s">
        <v>38</v>
      </c>
      <c r="X638" t="s">
        <v>39</v>
      </c>
      <c r="Y638" t="s">
        <v>168</v>
      </c>
      <c r="Z638" t="s">
        <v>76</v>
      </c>
      <c r="AA638" t="s">
        <v>42</v>
      </c>
    </row>
    <row r="639" spans="1:27" x14ac:dyDescent="0.25">
      <c r="A639" s="1">
        <v>10172</v>
      </c>
      <c r="B639" s="1">
        <v>22</v>
      </c>
      <c r="C639" s="8">
        <v>98.51</v>
      </c>
      <c r="D639" s="1">
        <v>4</v>
      </c>
      <c r="E639" s="7">
        <v>2167.2199999999998</v>
      </c>
      <c r="F639" s="7">
        <f>sales_data_sample3[[#This Row],[SALES]]*sales_data_sample3[[#This Row],[PROFIT MARGIN]]</f>
        <v>539.42105800000002</v>
      </c>
      <c r="G639" s="14" t="str">
        <f>IF(sales_data_sample3[[#This Row],[STATUS]] &lt;&gt;"Cancelled","24,89%","0")</f>
        <v>24,89%</v>
      </c>
      <c r="H639" s="4">
        <v>37930</v>
      </c>
      <c r="I639" t="s">
        <v>28</v>
      </c>
      <c r="J639">
        <f>ROUNDUP(MONTH(sales_data_sample3[[#This Row],[ORDER DATE]])/3,0)</f>
        <v>4</v>
      </c>
      <c r="K639" t="str">
        <f>TEXT(sales_data_sample3[[#This Row],[ORDER DATE]],"[$-409]mmmm")</f>
        <v>November</v>
      </c>
      <c r="L639">
        <f>YEAR(sales_data_sample3[[#This Row],[ORDER DATE]])</f>
        <v>2003</v>
      </c>
      <c r="M639" t="s">
        <v>278</v>
      </c>
      <c r="N639">
        <v>107</v>
      </c>
      <c r="O639" t="s">
        <v>3508</v>
      </c>
      <c r="P639" t="s">
        <v>162</v>
      </c>
      <c r="Q639" t="s">
        <v>163</v>
      </c>
      <c r="R639" t="s">
        <v>164</v>
      </c>
      <c r="S639" t="s">
        <v>4804</v>
      </c>
      <c r="T639" t="s">
        <v>165</v>
      </c>
      <c r="U639" t="s">
        <v>166</v>
      </c>
      <c r="V639" t="s">
        <v>167</v>
      </c>
      <c r="W639" t="s">
        <v>38</v>
      </c>
      <c r="X639" t="s">
        <v>39</v>
      </c>
      <c r="Y639" t="s">
        <v>168</v>
      </c>
      <c r="Z639" t="s">
        <v>76</v>
      </c>
      <c r="AA639" t="s">
        <v>42</v>
      </c>
    </row>
    <row r="640" spans="1:27" x14ac:dyDescent="0.25">
      <c r="A640" s="1">
        <v>10173</v>
      </c>
      <c r="B640" s="1">
        <v>43</v>
      </c>
      <c r="C640" s="8">
        <v>100</v>
      </c>
      <c r="D640" s="1">
        <v>6</v>
      </c>
      <c r="E640" s="7">
        <v>5036.16</v>
      </c>
      <c r="F640" s="7">
        <f>sales_data_sample3[[#This Row],[SALES]]*sales_data_sample3[[#This Row],[PROFIT MARGIN]]</f>
        <v>372.17222399999997</v>
      </c>
      <c r="G640" s="14" t="str">
        <f>IF(sales_data_sample3[[#This Row],[STATUS]] &lt;&gt;"Cancelled","7,39%","0")</f>
        <v>7,39%</v>
      </c>
      <c r="H640" s="4">
        <v>37930</v>
      </c>
      <c r="I640" t="s">
        <v>28</v>
      </c>
      <c r="J640">
        <f>ROUNDUP(MONTH(sales_data_sample3[[#This Row],[ORDER DATE]])/3,0)</f>
        <v>4</v>
      </c>
      <c r="K640" t="str">
        <f>TEXT(sales_data_sample3[[#This Row],[ORDER DATE]],"[$-409]mmmm")</f>
        <v>November</v>
      </c>
      <c r="L640">
        <f>YEAR(sales_data_sample3[[#This Row],[ORDER DATE]])</f>
        <v>2003</v>
      </c>
      <c r="M640" t="s">
        <v>1354</v>
      </c>
      <c r="N640">
        <v>102</v>
      </c>
      <c r="O640" t="s">
        <v>1355</v>
      </c>
      <c r="P640" t="s">
        <v>1369</v>
      </c>
      <c r="Q640" t="s">
        <v>1370</v>
      </c>
      <c r="R640" t="s">
        <v>1371</v>
      </c>
      <c r="S640" t="s">
        <v>4804</v>
      </c>
      <c r="T640" t="s">
        <v>1372</v>
      </c>
      <c r="U640" t="s">
        <v>4804</v>
      </c>
      <c r="V640" t="s">
        <v>1373</v>
      </c>
      <c r="W640" t="s">
        <v>396</v>
      </c>
      <c r="X640" t="s">
        <v>52</v>
      </c>
      <c r="Y640" t="s">
        <v>1374</v>
      </c>
      <c r="Z640" t="s">
        <v>1375</v>
      </c>
      <c r="AA640" t="s">
        <v>65</v>
      </c>
    </row>
    <row r="641" spans="1:27" x14ac:dyDescent="0.25">
      <c r="A641" s="1">
        <v>10173</v>
      </c>
      <c r="B641" s="1">
        <v>48</v>
      </c>
      <c r="C641" s="8">
        <v>44.21</v>
      </c>
      <c r="D641" s="1">
        <v>5</v>
      </c>
      <c r="E641" s="7">
        <v>2122.08</v>
      </c>
      <c r="F641" s="7">
        <f>sales_data_sample3[[#This Row],[SALES]]*sales_data_sample3[[#This Row],[PROFIT MARGIN]]</f>
        <v>156.82171199999999</v>
      </c>
      <c r="G641" s="14" t="str">
        <f>IF(sales_data_sample3[[#This Row],[STATUS]] &lt;&gt;"Cancelled","7,39%","0")</f>
        <v>7,39%</v>
      </c>
      <c r="H641" s="4">
        <v>37930</v>
      </c>
      <c r="I641" t="s">
        <v>28</v>
      </c>
      <c r="J641">
        <f>ROUNDUP(MONTH(sales_data_sample3[[#This Row],[ORDER DATE]])/3,0)</f>
        <v>4</v>
      </c>
      <c r="K641" t="str">
        <f>TEXT(sales_data_sample3[[#This Row],[ORDER DATE]],"[$-409]mmmm")</f>
        <v>November</v>
      </c>
      <c r="L641">
        <f>YEAR(sales_data_sample3[[#This Row],[ORDER DATE]])</f>
        <v>2003</v>
      </c>
      <c r="M641" t="s">
        <v>1354</v>
      </c>
      <c r="N641">
        <v>53</v>
      </c>
      <c r="O641" t="s">
        <v>1419</v>
      </c>
      <c r="P641" t="s">
        <v>1369</v>
      </c>
      <c r="Q641" t="s">
        <v>1370</v>
      </c>
      <c r="R641" t="s">
        <v>1371</v>
      </c>
      <c r="S641" t="s">
        <v>4804</v>
      </c>
      <c r="T641" t="s">
        <v>1372</v>
      </c>
      <c r="U641" t="s">
        <v>4804</v>
      </c>
      <c r="V641" t="s">
        <v>1373</v>
      </c>
      <c r="W641" t="s">
        <v>396</v>
      </c>
      <c r="X641" t="s">
        <v>52</v>
      </c>
      <c r="Y641" t="s">
        <v>1374</v>
      </c>
      <c r="Z641" t="s">
        <v>1375</v>
      </c>
      <c r="AA641" t="s">
        <v>42</v>
      </c>
    </row>
    <row r="642" spans="1:27" x14ac:dyDescent="0.25">
      <c r="A642" s="1">
        <v>10173</v>
      </c>
      <c r="B642" s="1">
        <v>24</v>
      </c>
      <c r="C642" s="8">
        <v>100</v>
      </c>
      <c r="D642" s="1">
        <v>13</v>
      </c>
      <c r="E642" s="7">
        <v>3508.8</v>
      </c>
      <c r="F642" s="7">
        <f>sales_data_sample3[[#This Row],[SALES]]*sales_data_sample3[[#This Row],[PROFIT MARGIN]]</f>
        <v>259.30032</v>
      </c>
      <c r="G642" s="14" t="str">
        <f>IF(sales_data_sample3[[#This Row],[STATUS]] &lt;&gt;"Cancelled","7,39%","0")</f>
        <v>7,39%</v>
      </c>
      <c r="H642" s="4">
        <v>37930</v>
      </c>
      <c r="I642" t="s">
        <v>28</v>
      </c>
      <c r="J642">
        <f>ROUNDUP(MONTH(sales_data_sample3[[#This Row],[ORDER DATE]])/3,0)</f>
        <v>4</v>
      </c>
      <c r="K642" t="str">
        <f>TEXT(sales_data_sample3[[#This Row],[ORDER DATE]],"[$-409]mmmm")</f>
        <v>November</v>
      </c>
      <c r="L642">
        <f>YEAR(sales_data_sample3[[#This Row],[ORDER DATE]])</f>
        <v>2003</v>
      </c>
      <c r="M642" t="s">
        <v>1354</v>
      </c>
      <c r="N642">
        <v>170</v>
      </c>
      <c r="O642" t="s">
        <v>1565</v>
      </c>
      <c r="P642" t="s">
        <v>1369</v>
      </c>
      <c r="Q642" t="s">
        <v>1370</v>
      </c>
      <c r="R642" t="s">
        <v>1371</v>
      </c>
      <c r="S642" t="s">
        <v>4804</v>
      </c>
      <c r="T642" t="s">
        <v>1372</v>
      </c>
      <c r="U642" t="s">
        <v>4804</v>
      </c>
      <c r="V642" t="s">
        <v>1373</v>
      </c>
      <c r="W642" t="s">
        <v>396</v>
      </c>
      <c r="X642" t="s">
        <v>52</v>
      </c>
      <c r="Y642" t="s">
        <v>1374</v>
      </c>
      <c r="Z642" t="s">
        <v>1375</v>
      </c>
      <c r="AA642" t="s">
        <v>65</v>
      </c>
    </row>
    <row r="643" spans="1:27" x14ac:dyDescent="0.25">
      <c r="A643" s="1">
        <v>10173</v>
      </c>
      <c r="B643" s="1">
        <v>26</v>
      </c>
      <c r="C643" s="8">
        <v>57.51</v>
      </c>
      <c r="D643" s="1">
        <v>12</v>
      </c>
      <c r="E643" s="7">
        <v>1495.26</v>
      </c>
      <c r="F643" s="7">
        <f>sales_data_sample3[[#This Row],[SALES]]*sales_data_sample3[[#This Row],[PROFIT MARGIN]]</f>
        <v>110.49971399999998</v>
      </c>
      <c r="G643" s="14" t="str">
        <f>IF(sales_data_sample3[[#This Row],[STATUS]] &lt;&gt;"Cancelled","7,39%","0")</f>
        <v>7,39%</v>
      </c>
      <c r="H643" s="4">
        <v>37930</v>
      </c>
      <c r="I643" t="s">
        <v>28</v>
      </c>
      <c r="J643">
        <f>ROUNDUP(MONTH(sales_data_sample3[[#This Row],[ORDER DATE]])/3,0)</f>
        <v>4</v>
      </c>
      <c r="K643" t="str">
        <f>TEXT(sales_data_sample3[[#This Row],[ORDER DATE]],"[$-409]mmmm")</f>
        <v>November</v>
      </c>
      <c r="L643">
        <f>YEAR(sales_data_sample3[[#This Row],[ORDER DATE]])</f>
        <v>2003</v>
      </c>
      <c r="M643" t="s">
        <v>1354</v>
      </c>
      <c r="N643">
        <v>60</v>
      </c>
      <c r="O643" t="s">
        <v>1696</v>
      </c>
      <c r="P643" t="s">
        <v>1369</v>
      </c>
      <c r="Q643" t="s">
        <v>1370</v>
      </c>
      <c r="R643" t="s">
        <v>1371</v>
      </c>
      <c r="S643" t="s">
        <v>4804</v>
      </c>
      <c r="T643" t="s">
        <v>1372</v>
      </c>
      <c r="U643" t="s">
        <v>4804</v>
      </c>
      <c r="V643" t="s">
        <v>1373</v>
      </c>
      <c r="W643" t="s">
        <v>396</v>
      </c>
      <c r="X643" t="s">
        <v>52</v>
      </c>
      <c r="Y643" t="s">
        <v>1374</v>
      </c>
      <c r="Z643" t="s">
        <v>1375</v>
      </c>
      <c r="AA643" t="s">
        <v>42</v>
      </c>
    </row>
    <row r="644" spans="1:27" x14ac:dyDescent="0.25">
      <c r="A644" s="1">
        <v>10173</v>
      </c>
      <c r="B644" s="1">
        <v>31</v>
      </c>
      <c r="C644" s="8">
        <v>100</v>
      </c>
      <c r="D644" s="1">
        <v>10</v>
      </c>
      <c r="E644" s="7">
        <v>4492.83</v>
      </c>
      <c r="F644" s="7">
        <f>sales_data_sample3[[#This Row],[SALES]]*sales_data_sample3[[#This Row],[PROFIT MARGIN]]</f>
        <v>332.02013699999998</v>
      </c>
      <c r="G644" s="14" t="str">
        <f>IF(sales_data_sample3[[#This Row],[STATUS]] &lt;&gt;"Cancelled","7,39%","0")</f>
        <v>7,39%</v>
      </c>
      <c r="H644" s="4">
        <v>37930</v>
      </c>
      <c r="I644" t="s">
        <v>28</v>
      </c>
      <c r="J644">
        <f>ROUNDUP(MONTH(sales_data_sample3[[#This Row],[ORDER DATE]])/3,0)</f>
        <v>4</v>
      </c>
      <c r="K644" t="str">
        <f>TEXT(sales_data_sample3[[#This Row],[ORDER DATE]],"[$-409]mmmm")</f>
        <v>November</v>
      </c>
      <c r="L644">
        <f>YEAR(sales_data_sample3[[#This Row],[ORDER DATE]])</f>
        <v>2003</v>
      </c>
      <c r="M644" t="s">
        <v>1354</v>
      </c>
      <c r="N644">
        <v>127</v>
      </c>
      <c r="O644" t="s">
        <v>1769</v>
      </c>
      <c r="P644" t="s">
        <v>1369</v>
      </c>
      <c r="Q644" t="s">
        <v>1370</v>
      </c>
      <c r="R644" t="s">
        <v>1371</v>
      </c>
      <c r="S644" t="s">
        <v>4804</v>
      </c>
      <c r="T644" t="s">
        <v>1372</v>
      </c>
      <c r="U644" t="s">
        <v>4804</v>
      </c>
      <c r="V644" t="s">
        <v>1373</v>
      </c>
      <c r="W644" t="s">
        <v>396</v>
      </c>
      <c r="X644" t="s">
        <v>52</v>
      </c>
      <c r="Y644" t="s">
        <v>1374</v>
      </c>
      <c r="Z644" t="s">
        <v>1375</v>
      </c>
      <c r="AA644" t="s">
        <v>65</v>
      </c>
    </row>
    <row r="645" spans="1:27" x14ac:dyDescent="0.25">
      <c r="A645" s="1">
        <v>10173</v>
      </c>
      <c r="B645" s="1">
        <v>22</v>
      </c>
      <c r="C645" s="8">
        <v>100</v>
      </c>
      <c r="D645" s="1">
        <v>7</v>
      </c>
      <c r="E645" s="7">
        <v>3452.68</v>
      </c>
      <c r="F645" s="7">
        <f>sales_data_sample3[[#This Row],[SALES]]*sales_data_sample3[[#This Row],[PROFIT MARGIN]]</f>
        <v>255.15305199999997</v>
      </c>
      <c r="G645" s="14" t="str">
        <f>IF(sales_data_sample3[[#This Row],[STATUS]] &lt;&gt;"Cancelled","7,39%","0")</f>
        <v>7,39%</v>
      </c>
      <c r="H645" s="4">
        <v>37930</v>
      </c>
      <c r="I645" t="s">
        <v>28</v>
      </c>
      <c r="J645">
        <f>ROUNDUP(MONTH(sales_data_sample3[[#This Row],[ORDER DATE]])/3,0)</f>
        <v>4</v>
      </c>
      <c r="K645" t="str">
        <f>TEXT(sales_data_sample3[[#This Row],[ORDER DATE]],"[$-409]mmmm")</f>
        <v>November</v>
      </c>
      <c r="L645">
        <f>YEAR(sales_data_sample3[[#This Row],[ORDER DATE]])</f>
        <v>2003</v>
      </c>
      <c r="M645" t="s">
        <v>1354</v>
      </c>
      <c r="N645">
        <v>168</v>
      </c>
      <c r="O645" t="s">
        <v>1928</v>
      </c>
      <c r="P645" t="s">
        <v>1369</v>
      </c>
      <c r="Q645" t="s">
        <v>1370</v>
      </c>
      <c r="R645" t="s">
        <v>1371</v>
      </c>
      <c r="S645" t="s">
        <v>4804</v>
      </c>
      <c r="T645" t="s">
        <v>1372</v>
      </c>
      <c r="U645" t="s">
        <v>4804</v>
      </c>
      <c r="V645" t="s">
        <v>1373</v>
      </c>
      <c r="W645" t="s">
        <v>396</v>
      </c>
      <c r="X645" t="s">
        <v>52</v>
      </c>
      <c r="Y645" t="s">
        <v>1374</v>
      </c>
      <c r="Z645" t="s">
        <v>1375</v>
      </c>
      <c r="AA645" t="s">
        <v>65</v>
      </c>
    </row>
    <row r="646" spans="1:27" x14ac:dyDescent="0.25">
      <c r="A646" s="1">
        <v>10173</v>
      </c>
      <c r="B646" s="1">
        <v>28</v>
      </c>
      <c r="C646" s="8">
        <v>53.72</v>
      </c>
      <c r="D646" s="1">
        <v>2</v>
      </c>
      <c r="E646" s="7">
        <v>1504.16</v>
      </c>
      <c r="F646" s="7">
        <f>sales_data_sample3[[#This Row],[SALES]]*sales_data_sample3[[#This Row],[PROFIT MARGIN]]</f>
        <v>111.15742399999999</v>
      </c>
      <c r="G646" s="14" t="str">
        <f>IF(sales_data_sample3[[#This Row],[STATUS]] &lt;&gt;"Cancelled","7,39%","0")</f>
        <v>7,39%</v>
      </c>
      <c r="H646" s="4">
        <v>37930</v>
      </c>
      <c r="I646" t="s">
        <v>28</v>
      </c>
      <c r="J646">
        <f>ROUNDUP(MONTH(sales_data_sample3[[#This Row],[ORDER DATE]])/3,0)</f>
        <v>4</v>
      </c>
      <c r="K646" t="str">
        <f>TEXT(sales_data_sample3[[#This Row],[ORDER DATE]],"[$-409]mmmm")</f>
        <v>November</v>
      </c>
      <c r="L646">
        <f>YEAR(sales_data_sample3[[#This Row],[ORDER DATE]])</f>
        <v>2003</v>
      </c>
      <c r="M646" t="s">
        <v>1354</v>
      </c>
      <c r="N646">
        <v>62</v>
      </c>
      <c r="O646" t="s">
        <v>2025</v>
      </c>
      <c r="P646" t="s">
        <v>1369</v>
      </c>
      <c r="Q646" t="s">
        <v>1370</v>
      </c>
      <c r="R646" t="s">
        <v>1371</v>
      </c>
      <c r="S646" t="s">
        <v>4804</v>
      </c>
      <c r="T646" t="s">
        <v>1372</v>
      </c>
      <c r="U646" t="s">
        <v>4804</v>
      </c>
      <c r="V646" t="s">
        <v>1373</v>
      </c>
      <c r="W646" t="s">
        <v>396</v>
      </c>
      <c r="X646" t="s">
        <v>52</v>
      </c>
      <c r="Y646" t="s">
        <v>1374</v>
      </c>
      <c r="Z646" t="s">
        <v>1375</v>
      </c>
      <c r="AA646" t="s">
        <v>42</v>
      </c>
    </row>
    <row r="647" spans="1:27" x14ac:dyDescent="0.25">
      <c r="A647" s="1">
        <v>10173</v>
      </c>
      <c r="B647" s="1">
        <v>31</v>
      </c>
      <c r="C647" s="8">
        <v>89.01</v>
      </c>
      <c r="D647" s="1">
        <v>1</v>
      </c>
      <c r="E647" s="7">
        <v>2759.31</v>
      </c>
      <c r="F647" s="7">
        <f>sales_data_sample3[[#This Row],[SALES]]*sales_data_sample3[[#This Row],[PROFIT MARGIN]]</f>
        <v>203.91300899999999</v>
      </c>
      <c r="G647" s="14" t="str">
        <f>IF(sales_data_sample3[[#This Row],[STATUS]] &lt;&gt;"Cancelled","7,39%","0")</f>
        <v>7,39%</v>
      </c>
      <c r="H647" s="4">
        <v>37930</v>
      </c>
      <c r="I647" t="s">
        <v>28</v>
      </c>
      <c r="J647">
        <f>ROUNDUP(MONTH(sales_data_sample3[[#This Row],[ORDER DATE]])/3,0)</f>
        <v>4</v>
      </c>
      <c r="K647" t="str">
        <f>TEXT(sales_data_sample3[[#This Row],[ORDER DATE]],"[$-409]mmmm")</f>
        <v>November</v>
      </c>
      <c r="L647">
        <f>YEAR(sales_data_sample3[[#This Row],[ORDER DATE]])</f>
        <v>2003</v>
      </c>
      <c r="M647" t="s">
        <v>1354</v>
      </c>
      <c r="N647">
        <v>104</v>
      </c>
      <c r="O647" t="s">
        <v>2122</v>
      </c>
      <c r="P647" t="s">
        <v>1369</v>
      </c>
      <c r="Q647" t="s">
        <v>1370</v>
      </c>
      <c r="R647" t="s">
        <v>1371</v>
      </c>
      <c r="S647" t="s">
        <v>4804</v>
      </c>
      <c r="T647" t="s">
        <v>1372</v>
      </c>
      <c r="U647" t="s">
        <v>4804</v>
      </c>
      <c r="V647" t="s">
        <v>1373</v>
      </c>
      <c r="W647" t="s">
        <v>396</v>
      </c>
      <c r="X647" t="s">
        <v>52</v>
      </c>
      <c r="Y647" t="s">
        <v>1374</v>
      </c>
      <c r="Z647" t="s">
        <v>1375</v>
      </c>
      <c r="AA647" t="s">
        <v>42</v>
      </c>
    </row>
    <row r="648" spans="1:27" x14ac:dyDescent="0.25">
      <c r="A648" s="1">
        <v>10173</v>
      </c>
      <c r="B648" s="1">
        <v>29</v>
      </c>
      <c r="C648" s="8">
        <v>95.24</v>
      </c>
      <c r="D648" s="1">
        <v>4</v>
      </c>
      <c r="E648" s="7">
        <v>2761.96</v>
      </c>
      <c r="F648" s="7">
        <f>sales_data_sample3[[#This Row],[SALES]]*sales_data_sample3[[#This Row],[PROFIT MARGIN]]</f>
        <v>204.10884399999998</v>
      </c>
      <c r="G648" s="14" t="str">
        <f>IF(sales_data_sample3[[#This Row],[STATUS]] &lt;&gt;"Cancelled","7,39%","0")</f>
        <v>7,39%</v>
      </c>
      <c r="H648" s="4">
        <v>37930</v>
      </c>
      <c r="I648" t="s">
        <v>28</v>
      </c>
      <c r="J648">
        <f>ROUNDUP(MONTH(sales_data_sample3[[#This Row],[ORDER DATE]])/3,0)</f>
        <v>4</v>
      </c>
      <c r="K648" t="str">
        <f>TEXT(sales_data_sample3[[#This Row],[ORDER DATE]],"[$-409]mmmm")</f>
        <v>November</v>
      </c>
      <c r="L648">
        <f>YEAR(sales_data_sample3[[#This Row],[ORDER DATE]])</f>
        <v>2003</v>
      </c>
      <c r="M648" t="s">
        <v>1354</v>
      </c>
      <c r="N648">
        <v>99</v>
      </c>
      <c r="O648" t="s">
        <v>2325</v>
      </c>
      <c r="P648" t="s">
        <v>1369</v>
      </c>
      <c r="Q648" t="s">
        <v>1370</v>
      </c>
      <c r="R648" t="s">
        <v>1371</v>
      </c>
      <c r="S648" t="s">
        <v>4804</v>
      </c>
      <c r="T648" t="s">
        <v>1372</v>
      </c>
      <c r="U648" t="s">
        <v>4804</v>
      </c>
      <c r="V648" t="s">
        <v>1373</v>
      </c>
      <c r="W648" t="s">
        <v>396</v>
      </c>
      <c r="X648" t="s">
        <v>52</v>
      </c>
      <c r="Y648" t="s">
        <v>1374</v>
      </c>
      <c r="Z648" t="s">
        <v>1375</v>
      </c>
      <c r="AA648" t="s">
        <v>42</v>
      </c>
    </row>
    <row r="649" spans="1:27" x14ac:dyDescent="0.25">
      <c r="A649" s="1">
        <v>10173</v>
      </c>
      <c r="B649" s="1">
        <v>21</v>
      </c>
      <c r="C649" s="8">
        <v>75.459999999999994</v>
      </c>
      <c r="D649" s="1">
        <v>14</v>
      </c>
      <c r="E649" s="7">
        <v>1584.66</v>
      </c>
      <c r="F649" s="7">
        <f>sales_data_sample3[[#This Row],[SALES]]*sales_data_sample3[[#This Row],[PROFIT MARGIN]]</f>
        <v>117.106374</v>
      </c>
      <c r="G649" s="14" t="str">
        <f>IF(sales_data_sample3[[#This Row],[STATUS]] &lt;&gt;"Cancelled","7,39%","0")</f>
        <v>7,39%</v>
      </c>
      <c r="H649" s="4">
        <v>37930</v>
      </c>
      <c r="I649" t="s">
        <v>28</v>
      </c>
      <c r="J649">
        <f>ROUNDUP(MONTH(sales_data_sample3[[#This Row],[ORDER DATE]])/3,0)</f>
        <v>4</v>
      </c>
      <c r="K649" t="str">
        <f>TEXT(sales_data_sample3[[#This Row],[ORDER DATE]],"[$-409]mmmm")</f>
        <v>November</v>
      </c>
      <c r="L649">
        <f>YEAR(sales_data_sample3[[#This Row],[ORDER DATE]])</f>
        <v>2003</v>
      </c>
      <c r="M649" t="s">
        <v>1354</v>
      </c>
      <c r="N649">
        <v>92</v>
      </c>
      <c r="O649" t="s">
        <v>2529</v>
      </c>
      <c r="P649" t="s">
        <v>1369</v>
      </c>
      <c r="Q649" t="s">
        <v>1370</v>
      </c>
      <c r="R649" t="s">
        <v>1371</v>
      </c>
      <c r="S649" t="s">
        <v>4804</v>
      </c>
      <c r="T649" t="s">
        <v>1372</v>
      </c>
      <c r="U649" t="s">
        <v>4804</v>
      </c>
      <c r="V649" t="s">
        <v>1373</v>
      </c>
      <c r="W649" t="s">
        <v>396</v>
      </c>
      <c r="X649" t="s">
        <v>52</v>
      </c>
      <c r="Y649" t="s">
        <v>1374</v>
      </c>
      <c r="Z649" t="s">
        <v>1375</v>
      </c>
      <c r="AA649" t="s">
        <v>42</v>
      </c>
    </row>
    <row r="650" spans="1:27" x14ac:dyDescent="0.25">
      <c r="A650" s="1">
        <v>10173</v>
      </c>
      <c r="B650" s="1">
        <v>39</v>
      </c>
      <c r="C650" s="8">
        <v>71.98</v>
      </c>
      <c r="D650" s="1">
        <v>15</v>
      </c>
      <c r="E650" s="7">
        <v>2807.22</v>
      </c>
      <c r="F650" s="7">
        <f>sales_data_sample3[[#This Row],[SALES]]*sales_data_sample3[[#This Row],[PROFIT MARGIN]]</f>
        <v>698.71705799999995</v>
      </c>
      <c r="G650" s="14" t="str">
        <f>IF(sales_data_sample3[[#This Row],[STATUS]] &lt;&gt;"Cancelled","24,89%","0")</f>
        <v>24,89%</v>
      </c>
      <c r="H650" s="4">
        <v>37930</v>
      </c>
      <c r="I650" t="s">
        <v>28</v>
      </c>
      <c r="J650">
        <f>ROUNDUP(MONTH(sales_data_sample3[[#This Row],[ORDER DATE]])/3,0)</f>
        <v>4</v>
      </c>
      <c r="K650" t="str">
        <f>TEXT(sales_data_sample3[[#This Row],[ORDER DATE]],"[$-409]mmmm")</f>
        <v>November</v>
      </c>
      <c r="L650">
        <f>YEAR(sales_data_sample3[[#This Row],[ORDER DATE]])</f>
        <v>2003</v>
      </c>
      <c r="M650" t="s">
        <v>278</v>
      </c>
      <c r="N650">
        <v>71</v>
      </c>
      <c r="O650" t="s">
        <v>2698</v>
      </c>
      <c r="P650" t="s">
        <v>1369</v>
      </c>
      <c r="Q650" t="s">
        <v>1370</v>
      </c>
      <c r="R650" t="s">
        <v>1371</v>
      </c>
      <c r="S650" t="s">
        <v>4804</v>
      </c>
      <c r="T650" t="s">
        <v>1372</v>
      </c>
      <c r="U650" t="s">
        <v>4804</v>
      </c>
      <c r="V650" t="s">
        <v>1373</v>
      </c>
      <c r="W650" t="s">
        <v>396</v>
      </c>
      <c r="X650" t="s">
        <v>52</v>
      </c>
      <c r="Y650" t="s">
        <v>1374</v>
      </c>
      <c r="Z650" t="s">
        <v>1375</v>
      </c>
      <c r="AA650" t="s">
        <v>42</v>
      </c>
    </row>
    <row r="651" spans="1:27" x14ac:dyDescent="0.25">
      <c r="A651" s="1">
        <v>10173</v>
      </c>
      <c r="B651" s="1">
        <v>31</v>
      </c>
      <c r="C651" s="8">
        <v>31.53</v>
      </c>
      <c r="D651" s="1">
        <v>9</v>
      </c>
      <c r="E651" s="7">
        <v>977.43</v>
      </c>
      <c r="F651" s="7">
        <f>sales_data_sample3[[#This Row],[SALES]]*sales_data_sample3[[#This Row],[PROFIT MARGIN]]</f>
        <v>72.23207699999999</v>
      </c>
      <c r="G651" s="14" t="str">
        <f>IF(sales_data_sample3[[#This Row],[STATUS]] &lt;&gt;"Cancelled","7,39%","0")</f>
        <v>7,39%</v>
      </c>
      <c r="H651" s="4">
        <v>37930</v>
      </c>
      <c r="I651" t="s">
        <v>28</v>
      </c>
      <c r="J651">
        <f>ROUNDUP(MONTH(sales_data_sample3[[#This Row],[ORDER DATE]])/3,0)</f>
        <v>4</v>
      </c>
      <c r="K651" t="str">
        <f>TEXT(sales_data_sample3[[#This Row],[ORDER DATE]],"[$-409]mmmm")</f>
        <v>November</v>
      </c>
      <c r="L651">
        <f>YEAR(sales_data_sample3[[#This Row],[ORDER DATE]])</f>
        <v>2003</v>
      </c>
      <c r="M651" t="s">
        <v>1354</v>
      </c>
      <c r="N651">
        <v>33</v>
      </c>
      <c r="O651" t="s">
        <v>2922</v>
      </c>
      <c r="P651" t="s">
        <v>1369</v>
      </c>
      <c r="Q651" t="s">
        <v>1370</v>
      </c>
      <c r="R651" t="s">
        <v>1371</v>
      </c>
      <c r="S651" t="s">
        <v>4804</v>
      </c>
      <c r="T651" t="s">
        <v>1372</v>
      </c>
      <c r="U651" t="s">
        <v>4804</v>
      </c>
      <c r="V651" t="s">
        <v>1373</v>
      </c>
      <c r="W651" t="s">
        <v>396</v>
      </c>
      <c r="X651" t="s">
        <v>52</v>
      </c>
      <c r="Y651" t="s">
        <v>1374</v>
      </c>
      <c r="Z651" t="s">
        <v>1375</v>
      </c>
      <c r="AA651" t="s">
        <v>42</v>
      </c>
    </row>
    <row r="652" spans="1:27" x14ac:dyDescent="0.25">
      <c r="A652" s="1">
        <v>10173</v>
      </c>
      <c r="B652" s="1">
        <v>27</v>
      </c>
      <c r="C652" s="8">
        <v>41.22</v>
      </c>
      <c r="D652" s="1">
        <v>8</v>
      </c>
      <c r="E652" s="7">
        <v>1112.94</v>
      </c>
      <c r="F652" s="7">
        <f>sales_data_sample3[[#This Row],[SALES]]*sales_data_sample3[[#This Row],[PROFIT MARGIN]]</f>
        <v>82.246265999999991</v>
      </c>
      <c r="G652" s="14" t="str">
        <f>IF(sales_data_sample3[[#This Row],[STATUS]] &lt;&gt;"Cancelled","7,39%","0")</f>
        <v>7,39%</v>
      </c>
      <c r="H652" s="4">
        <v>37930</v>
      </c>
      <c r="I652" t="s">
        <v>28</v>
      </c>
      <c r="J652">
        <f>ROUNDUP(MONTH(sales_data_sample3[[#This Row],[ORDER DATE]])/3,0)</f>
        <v>4</v>
      </c>
      <c r="K652" t="str">
        <f>TEXT(sales_data_sample3[[#This Row],[ORDER DATE]],"[$-409]mmmm")</f>
        <v>November</v>
      </c>
      <c r="L652">
        <f>YEAR(sales_data_sample3[[#This Row],[ORDER DATE]])</f>
        <v>2003</v>
      </c>
      <c r="M652" t="s">
        <v>1354</v>
      </c>
      <c r="N652">
        <v>44</v>
      </c>
      <c r="O652" t="s">
        <v>3035</v>
      </c>
      <c r="P652" t="s">
        <v>1369</v>
      </c>
      <c r="Q652" t="s">
        <v>1370</v>
      </c>
      <c r="R652" t="s">
        <v>1371</v>
      </c>
      <c r="S652" t="s">
        <v>4804</v>
      </c>
      <c r="T652" t="s">
        <v>1372</v>
      </c>
      <c r="U652" t="s">
        <v>4804</v>
      </c>
      <c r="V652" t="s">
        <v>1373</v>
      </c>
      <c r="W652" t="s">
        <v>396</v>
      </c>
      <c r="X652" t="s">
        <v>52</v>
      </c>
      <c r="Y652" t="s">
        <v>1374</v>
      </c>
      <c r="Z652" t="s">
        <v>1375</v>
      </c>
      <c r="AA652" t="s">
        <v>42</v>
      </c>
    </row>
    <row r="653" spans="1:27" x14ac:dyDescent="0.25">
      <c r="A653" s="1">
        <v>10173</v>
      </c>
      <c r="B653" s="1">
        <v>23</v>
      </c>
      <c r="C653" s="8">
        <v>100</v>
      </c>
      <c r="D653" s="1">
        <v>16</v>
      </c>
      <c r="E653" s="7">
        <v>2728.03</v>
      </c>
      <c r="F653" s="7">
        <f>sales_data_sample3[[#This Row],[SALES]]*sales_data_sample3[[#This Row],[PROFIT MARGIN]]</f>
        <v>679.00666700000011</v>
      </c>
      <c r="G653" s="14" t="str">
        <f>IF(sales_data_sample3[[#This Row],[STATUS]] &lt;&gt;"Cancelled","24,89%","0")</f>
        <v>24,89%</v>
      </c>
      <c r="H653" s="4">
        <v>37930</v>
      </c>
      <c r="I653" t="s">
        <v>28</v>
      </c>
      <c r="J653">
        <f>ROUNDUP(MONTH(sales_data_sample3[[#This Row],[ORDER DATE]])/3,0)</f>
        <v>4</v>
      </c>
      <c r="K653" t="str">
        <f>TEXT(sales_data_sample3[[#This Row],[ORDER DATE]],"[$-409]mmmm")</f>
        <v>November</v>
      </c>
      <c r="L653">
        <f>YEAR(sales_data_sample3[[#This Row],[ORDER DATE]])</f>
        <v>2003</v>
      </c>
      <c r="M653" t="s">
        <v>278</v>
      </c>
      <c r="N653">
        <v>117</v>
      </c>
      <c r="O653" t="s">
        <v>3275</v>
      </c>
      <c r="P653" t="s">
        <v>1369</v>
      </c>
      <c r="Q653" t="s">
        <v>1370</v>
      </c>
      <c r="R653" t="s">
        <v>1371</v>
      </c>
      <c r="S653" t="s">
        <v>4804</v>
      </c>
      <c r="T653" t="s">
        <v>1372</v>
      </c>
      <c r="U653" t="s">
        <v>4804</v>
      </c>
      <c r="V653" t="s">
        <v>1373</v>
      </c>
      <c r="W653" t="s">
        <v>396</v>
      </c>
      <c r="X653" t="s">
        <v>52</v>
      </c>
      <c r="Y653" t="s">
        <v>1374</v>
      </c>
      <c r="Z653" t="s">
        <v>1375</v>
      </c>
      <c r="AA653" t="s">
        <v>42</v>
      </c>
    </row>
    <row r="654" spans="1:27" x14ac:dyDescent="0.25">
      <c r="A654" s="1">
        <v>10173</v>
      </c>
      <c r="B654" s="1">
        <v>35</v>
      </c>
      <c r="C654" s="8">
        <v>33.229999999999997</v>
      </c>
      <c r="D654" s="1">
        <v>11</v>
      </c>
      <c r="E654" s="7">
        <v>1163.05</v>
      </c>
      <c r="F654" s="7">
        <f>sales_data_sample3[[#This Row],[SALES]]*sales_data_sample3[[#This Row],[PROFIT MARGIN]]</f>
        <v>85.949394999999996</v>
      </c>
      <c r="G654" s="14" t="str">
        <f>IF(sales_data_sample3[[#This Row],[STATUS]] &lt;&gt;"Cancelled","7,39%","0")</f>
        <v>7,39%</v>
      </c>
      <c r="H654" s="4">
        <v>37930</v>
      </c>
      <c r="I654" t="s">
        <v>28</v>
      </c>
      <c r="J654">
        <f>ROUNDUP(MONTH(sales_data_sample3[[#This Row],[ORDER DATE]])/3,0)</f>
        <v>4</v>
      </c>
      <c r="K654" t="str">
        <f>TEXT(sales_data_sample3[[#This Row],[ORDER DATE]],"[$-409]mmmm")</f>
        <v>November</v>
      </c>
      <c r="L654">
        <f>YEAR(sales_data_sample3[[#This Row],[ORDER DATE]])</f>
        <v>2003</v>
      </c>
      <c r="M654" t="s">
        <v>1354</v>
      </c>
      <c r="N654">
        <v>41</v>
      </c>
      <c r="O654" t="s">
        <v>3664</v>
      </c>
      <c r="P654" t="s">
        <v>1369</v>
      </c>
      <c r="Q654" t="s">
        <v>1370</v>
      </c>
      <c r="R654" t="s">
        <v>1371</v>
      </c>
      <c r="S654" t="s">
        <v>4804</v>
      </c>
      <c r="T654" t="s">
        <v>1372</v>
      </c>
      <c r="U654" t="s">
        <v>4804</v>
      </c>
      <c r="V654" t="s">
        <v>1373</v>
      </c>
      <c r="W654" t="s">
        <v>396</v>
      </c>
      <c r="X654" t="s">
        <v>52</v>
      </c>
      <c r="Y654" t="s">
        <v>1374</v>
      </c>
      <c r="Z654" t="s">
        <v>1375</v>
      </c>
      <c r="AA654" t="s">
        <v>42</v>
      </c>
    </row>
    <row r="655" spans="1:27" x14ac:dyDescent="0.25">
      <c r="A655" s="1">
        <v>10173</v>
      </c>
      <c r="B655" s="1">
        <v>22</v>
      </c>
      <c r="C655" s="8">
        <v>100</v>
      </c>
      <c r="D655" s="1">
        <v>3</v>
      </c>
      <c r="E655" s="7">
        <v>2571.14</v>
      </c>
      <c r="F655" s="7">
        <f>sales_data_sample3[[#This Row],[SALES]]*sales_data_sample3[[#This Row],[PROFIT MARGIN]]</f>
        <v>190.00724599999998</v>
      </c>
      <c r="G655" s="14" t="str">
        <f>IF(sales_data_sample3[[#This Row],[STATUS]] &lt;&gt;"Cancelled","7,39%","0")</f>
        <v>7,39%</v>
      </c>
      <c r="H655" s="4">
        <v>37930</v>
      </c>
      <c r="I655" t="s">
        <v>28</v>
      </c>
      <c r="J655">
        <f>ROUNDUP(MONTH(sales_data_sample3[[#This Row],[ORDER DATE]])/3,0)</f>
        <v>4</v>
      </c>
      <c r="K655" t="str">
        <f>TEXT(sales_data_sample3[[#This Row],[ORDER DATE]],"[$-409]mmmm")</f>
        <v>November</v>
      </c>
      <c r="L655">
        <f>YEAR(sales_data_sample3[[#This Row],[ORDER DATE]])</f>
        <v>2003</v>
      </c>
      <c r="M655" t="s">
        <v>1354</v>
      </c>
      <c r="N655">
        <v>97</v>
      </c>
      <c r="O655" t="s">
        <v>3732</v>
      </c>
      <c r="P655" t="s">
        <v>1369</v>
      </c>
      <c r="Q655" t="s">
        <v>1370</v>
      </c>
      <c r="R655" t="s">
        <v>1371</v>
      </c>
      <c r="S655" t="s">
        <v>4804</v>
      </c>
      <c r="T655" t="s">
        <v>1372</v>
      </c>
      <c r="U655" t="s">
        <v>4804</v>
      </c>
      <c r="V655" t="s">
        <v>1373</v>
      </c>
      <c r="W655" t="s">
        <v>396</v>
      </c>
      <c r="X655" t="s">
        <v>52</v>
      </c>
      <c r="Y655" t="s">
        <v>1374</v>
      </c>
      <c r="Z655" t="s">
        <v>1375</v>
      </c>
      <c r="AA655" t="s">
        <v>42</v>
      </c>
    </row>
    <row r="656" spans="1:27" x14ac:dyDescent="0.25">
      <c r="A656" s="1">
        <v>10174</v>
      </c>
      <c r="B656" s="1">
        <v>34</v>
      </c>
      <c r="C656" s="8">
        <v>100</v>
      </c>
      <c r="D656" s="1">
        <v>4</v>
      </c>
      <c r="E656" s="7">
        <v>8014.82</v>
      </c>
      <c r="F656" s="7">
        <f>sales_data_sample3[[#This Row],[SALES]]*sales_data_sample3[[#This Row],[PROFIT MARGIN]]</f>
        <v>1994.888698</v>
      </c>
      <c r="G656" s="14" t="str">
        <f>IF(sales_data_sample3[[#This Row],[STATUS]] &lt;&gt;"Cancelled","24,89%","0")</f>
        <v>24,89%</v>
      </c>
      <c r="H656" s="4">
        <v>37931</v>
      </c>
      <c r="I656" t="s">
        <v>28</v>
      </c>
      <c r="J656">
        <f>ROUNDUP(MONTH(sales_data_sample3[[#This Row],[ORDER DATE]])/3,0)</f>
        <v>4</v>
      </c>
      <c r="K656" t="str">
        <f>TEXT(sales_data_sample3[[#This Row],[ORDER DATE]],"[$-409]mmmm")</f>
        <v>November</v>
      </c>
      <c r="L656">
        <f>YEAR(sales_data_sample3[[#This Row],[ORDER DATE]])</f>
        <v>2003</v>
      </c>
      <c r="M656" t="s">
        <v>278</v>
      </c>
      <c r="N656">
        <v>214</v>
      </c>
      <c r="O656" t="s">
        <v>279</v>
      </c>
      <c r="P656" t="s">
        <v>319</v>
      </c>
      <c r="Q656" t="s">
        <v>320</v>
      </c>
      <c r="R656" t="s">
        <v>321</v>
      </c>
      <c r="S656" t="s">
        <v>4804</v>
      </c>
      <c r="T656" t="s">
        <v>322</v>
      </c>
      <c r="U656" t="s">
        <v>323</v>
      </c>
      <c r="V656" t="s">
        <v>324</v>
      </c>
      <c r="W656" t="s">
        <v>139</v>
      </c>
      <c r="X656" t="s">
        <v>140</v>
      </c>
      <c r="Y656" t="s">
        <v>325</v>
      </c>
      <c r="Z656" t="s">
        <v>326</v>
      </c>
      <c r="AA656" t="s">
        <v>229</v>
      </c>
    </row>
    <row r="657" spans="1:27" x14ac:dyDescent="0.25">
      <c r="A657" s="1">
        <v>10174</v>
      </c>
      <c r="B657" s="1">
        <v>43</v>
      </c>
      <c r="C657" s="8">
        <v>100</v>
      </c>
      <c r="D657" s="1">
        <v>1</v>
      </c>
      <c r="E657" s="7">
        <v>6817.22</v>
      </c>
      <c r="F657" s="7">
        <f>sales_data_sample3[[#This Row],[SALES]]*sales_data_sample3[[#This Row],[PROFIT MARGIN]]</f>
        <v>310.18351000000001</v>
      </c>
      <c r="G657" s="14" t="str">
        <f>IF(sales_data_sample3[[#This Row],[STATUS]] &lt;&gt;"Cancelled","4,55%","0")</f>
        <v>4,55%</v>
      </c>
      <c r="H657" s="4">
        <v>37931</v>
      </c>
      <c r="I657" t="s">
        <v>28</v>
      </c>
      <c r="J657">
        <f>ROUNDUP(MONTH(sales_data_sample3[[#This Row],[ORDER DATE]])/3,0)</f>
        <v>4</v>
      </c>
      <c r="K657" t="str">
        <f>TEXT(sales_data_sample3[[#This Row],[ORDER DATE]],"[$-409]mmmm")</f>
        <v>November</v>
      </c>
      <c r="L657">
        <f>YEAR(sales_data_sample3[[#This Row],[ORDER DATE]])</f>
        <v>2003</v>
      </c>
      <c r="M657" t="s">
        <v>957</v>
      </c>
      <c r="N657">
        <v>136</v>
      </c>
      <c r="O657" t="s">
        <v>958</v>
      </c>
      <c r="P657" t="s">
        <v>319</v>
      </c>
      <c r="Q657" t="s">
        <v>320</v>
      </c>
      <c r="R657" t="s">
        <v>321</v>
      </c>
      <c r="S657" t="s">
        <v>4804</v>
      </c>
      <c r="T657" t="s">
        <v>322</v>
      </c>
      <c r="U657" t="s">
        <v>323</v>
      </c>
      <c r="V657" t="s">
        <v>324</v>
      </c>
      <c r="W657" t="s">
        <v>139</v>
      </c>
      <c r="X657" t="s">
        <v>140</v>
      </c>
      <c r="Y657" t="s">
        <v>325</v>
      </c>
      <c r="Z657" t="s">
        <v>326</v>
      </c>
      <c r="AA657" t="s">
        <v>65</v>
      </c>
    </row>
    <row r="658" spans="1:27" x14ac:dyDescent="0.25">
      <c r="A658" s="1">
        <v>10174</v>
      </c>
      <c r="B658" s="1">
        <v>48</v>
      </c>
      <c r="C658" s="8">
        <v>93.34</v>
      </c>
      <c r="D658" s="1">
        <v>3</v>
      </c>
      <c r="E658" s="7">
        <v>4480.32</v>
      </c>
      <c r="F658" s="7">
        <f>sales_data_sample3[[#This Row],[SALES]]*sales_data_sample3[[#This Row],[PROFIT MARGIN]]</f>
        <v>203.85455999999999</v>
      </c>
      <c r="G658" s="14" t="str">
        <f>IF(sales_data_sample3[[#This Row],[STATUS]] &lt;&gt;"Cancelled","4,55%","0")</f>
        <v>4,55%</v>
      </c>
      <c r="H658" s="4">
        <v>37931</v>
      </c>
      <c r="I658" t="s">
        <v>28</v>
      </c>
      <c r="J658">
        <f>ROUNDUP(MONTH(sales_data_sample3[[#This Row],[ORDER DATE]])/3,0)</f>
        <v>4</v>
      </c>
      <c r="K658" t="str">
        <f>TEXT(sales_data_sample3[[#This Row],[ORDER DATE]],"[$-409]mmmm")</f>
        <v>November</v>
      </c>
      <c r="L658">
        <f>YEAR(sales_data_sample3[[#This Row],[ORDER DATE]])</f>
        <v>2003</v>
      </c>
      <c r="M658" t="s">
        <v>957</v>
      </c>
      <c r="N658">
        <v>116</v>
      </c>
      <c r="O658" t="s">
        <v>1264</v>
      </c>
      <c r="P658" t="s">
        <v>319</v>
      </c>
      <c r="Q658" t="s">
        <v>320</v>
      </c>
      <c r="R658" t="s">
        <v>321</v>
      </c>
      <c r="S658" t="s">
        <v>4804</v>
      </c>
      <c r="T658" t="s">
        <v>322</v>
      </c>
      <c r="U658" t="s">
        <v>323</v>
      </c>
      <c r="V658" t="s">
        <v>324</v>
      </c>
      <c r="W658" t="s">
        <v>139</v>
      </c>
      <c r="X658" t="s">
        <v>140</v>
      </c>
      <c r="Y658" t="s">
        <v>325</v>
      </c>
      <c r="Z658" t="s">
        <v>326</v>
      </c>
      <c r="AA658" t="s">
        <v>65</v>
      </c>
    </row>
    <row r="659" spans="1:27" x14ac:dyDescent="0.25">
      <c r="A659" s="1">
        <v>10174</v>
      </c>
      <c r="B659" s="1">
        <v>46</v>
      </c>
      <c r="C659" s="8">
        <v>100</v>
      </c>
      <c r="D659" s="1">
        <v>5</v>
      </c>
      <c r="E659" s="7">
        <v>5592.22</v>
      </c>
      <c r="F659" s="7">
        <f>sales_data_sample3[[#This Row],[SALES]]*sales_data_sample3[[#This Row],[PROFIT MARGIN]]</f>
        <v>413.26505800000001</v>
      </c>
      <c r="G659" s="14" t="str">
        <f>IF(sales_data_sample3[[#This Row],[STATUS]] &lt;&gt;"Cancelled","7,39%","0")</f>
        <v>7,39%</v>
      </c>
      <c r="H659" s="4">
        <v>37931</v>
      </c>
      <c r="I659" t="s">
        <v>28</v>
      </c>
      <c r="J659">
        <f>ROUNDUP(MONTH(sales_data_sample3[[#This Row],[ORDER DATE]])/3,0)</f>
        <v>4</v>
      </c>
      <c r="K659" t="str">
        <f>TEXT(sales_data_sample3[[#This Row],[ORDER DATE]],"[$-409]mmmm")</f>
        <v>November</v>
      </c>
      <c r="L659">
        <f>YEAR(sales_data_sample3[[#This Row],[ORDER DATE]])</f>
        <v>2003</v>
      </c>
      <c r="M659" t="s">
        <v>1354</v>
      </c>
      <c r="N659">
        <v>101</v>
      </c>
      <c r="O659" t="s">
        <v>1989</v>
      </c>
      <c r="P659" t="s">
        <v>319</v>
      </c>
      <c r="Q659" t="s">
        <v>320</v>
      </c>
      <c r="R659" t="s">
        <v>321</v>
      </c>
      <c r="S659" t="s">
        <v>4804</v>
      </c>
      <c r="T659" t="s">
        <v>322</v>
      </c>
      <c r="U659" t="s">
        <v>323</v>
      </c>
      <c r="V659" t="s">
        <v>324</v>
      </c>
      <c r="W659" t="s">
        <v>139</v>
      </c>
      <c r="X659" t="s">
        <v>140</v>
      </c>
      <c r="Y659" t="s">
        <v>325</v>
      </c>
      <c r="Z659" t="s">
        <v>326</v>
      </c>
      <c r="AA659" t="s">
        <v>65</v>
      </c>
    </row>
    <row r="660" spans="1:27" x14ac:dyDescent="0.25">
      <c r="A660" s="1">
        <v>10174</v>
      </c>
      <c r="B660" s="1">
        <v>49</v>
      </c>
      <c r="C660" s="8">
        <v>44.78</v>
      </c>
      <c r="D660" s="1">
        <v>2</v>
      </c>
      <c r="E660" s="7">
        <v>2194.2199999999998</v>
      </c>
      <c r="F660" s="7">
        <f>sales_data_sample3[[#This Row],[SALES]]*sales_data_sample3[[#This Row],[PROFIT MARGIN]]</f>
        <v>162.15285799999998</v>
      </c>
      <c r="G660" s="14" t="str">
        <f>IF(sales_data_sample3[[#This Row],[STATUS]] &lt;&gt;"Cancelled","7,39%","0")</f>
        <v>7,39%</v>
      </c>
      <c r="H660" s="4">
        <v>37931</v>
      </c>
      <c r="I660" t="s">
        <v>28</v>
      </c>
      <c r="J660">
        <f>ROUNDUP(MONTH(sales_data_sample3[[#This Row],[ORDER DATE]])/3,0)</f>
        <v>4</v>
      </c>
      <c r="K660" t="str">
        <f>TEXT(sales_data_sample3[[#This Row],[ORDER DATE]],"[$-409]mmmm")</f>
        <v>November</v>
      </c>
      <c r="L660">
        <f>YEAR(sales_data_sample3[[#This Row],[ORDER DATE]])</f>
        <v>2003</v>
      </c>
      <c r="M660" t="s">
        <v>1354</v>
      </c>
      <c r="N660">
        <v>50</v>
      </c>
      <c r="O660" t="s">
        <v>2635</v>
      </c>
      <c r="P660" t="s">
        <v>319</v>
      </c>
      <c r="Q660" t="s">
        <v>320</v>
      </c>
      <c r="R660" t="s">
        <v>321</v>
      </c>
      <c r="S660" t="s">
        <v>4804</v>
      </c>
      <c r="T660" t="s">
        <v>322</v>
      </c>
      <c r="U660" t="s">
        <v>323</v>
      </c>
      <c r="V660" t="s">
        <v>324</v>
      </c>
      <c r="W660" t="s">
        <v>139</v>
      </c>
      <c r="X660" t="s">
        <v>140</v>
      </c>
      <c r="Y660" t="s">
        <v>325</v>
      </c>
      <c r="Z660" t="s">
        <v>326</v>
      </c>
      <c r="AA660" t="s">
        <v>42</v>
      </c>
    </row>
    <row r="661" spans="1:27" x14ac:dyDescent="0.25">
      <c r="A661" s="1">
        <v>10175</v>
      </c>
      <c r="B661" s="1">
        <v>33</v>
      </c>
      <c r="C661" s="8">
        <v>100</v>
      </c>
      <c r="D661" s="1">
        <v>9</v>
      </c>
      <c r="E661" s="7">
        <v>5362.83</v>
      </c>
      <c r="F661" s="7">
        <f>sales_data_sample3[[#This Row],[SALES]]*sales_data_sample3[[#This Row],[PROFIT MARGIN]]</f>
        <v>1334.808387</v>
      </c>
      <c r="G661" s="14" t="str">
        <f>IF(sales_data_sample3[[#This Row],[STATUS]] &lt;&gt;"Cancelled","24,89%","0")</f>
        <v>24,89%</v>
      </c>
      <c r="H661" s="4">
        <v>37931</v>
      </c>
      <c r="I661" t="s">
        <v>28</v>
      </c>
      <c r="J661">
        <f>ROUNDUP(MONTH(sales_data_sample3[[#This Row],[ORDER DATE]])/3,0)</f>
        <v>4</v>
      </c>
      <c r="K661" t="str">
        <f>TEXT(sales_data_sample3[[#This Row],[ORDER DATE]],"[$-409]mmmm")</f>
        <v>November</v>
      </c>
      <c r="L661">
        <f>YEAR(sales_data_sample3[[#This Row],[ORDER DATE]])</f>
        <v>2003</v>
      </c>
      <c r="M661" t="s">
        <v>278</v>
      </c>
      <c r="N661">
        <v>147</v>
      </c>
      <c r="O661" t="s">
        <v>710</v>
      </c>
      <c r="P661" t="s">
        <v>574</v>
      </c>
      <c r="Q661" t="s">
        <v>575</v>
      </c>
      <c r="R661" t="s">
        <v>576</v>
      </c>
      <c r="S661" t="s">
        <v>4804</v>
      </c>
      <c r="T661" t="s">
        <v>577</v>
      </c>
      <c r="U661" t="s">
        <v>4804</v>
      </c>
      <c r="V661" t="s">
        <v>578</v>
      </c>
      <c r="W661" t="s">
        <v>262</v>
      </c>
      <c r="X661" t="s">
        <v>52</v>
      </c>
      <c r="Y661" t="s">
        <v>84</v>
      </c>
      <c r="Z661" t="s">
        <v>579</v>
      </c>
      <c r="AA661" t="s">
        <v>65</v>
      </c>
    </row>
    <row r="662" spans="1:27" x14ac:dyDescent="0.25">
      <c r="A662" s="1">
        <v>10175</v>
      </c>
      <c r="B662" s="1">
        <v>26</v>
      </c>
      <c r="C662" s="8">
        <v>100</v>
      </c>
      <c r="D662" s="1">
        <v>1</v>
      </c>
      <c r="E662" s="7">
        <v>3543.28</v>
      </c>
      <c r="F662" s="7">
        <f>sales_data_sample3[[#This Row],[SALES]]*sales_data_sample3[[#This Row],[PROFIT MARGIN]]</f>
        <v>161.21924000000001</v>
      </c>
      <c r="G662" s="14" t="str">
        <f>IF(sales_data_sample3[[#This Row],[STATUS]] &lt;&gt;"Cancelled","4,55%","0")</f>
        <v>4,55%</v>
      </c>
      <c r="H662" s="4">
        <v>37931</v>
      </c>
      <c r="I662" t="s">
        <v>28</v>
      </c>
      <c r="J662">
        <f>ROUNDUP(MONTH(sales_data_sample3[[#This Row],[ORDER DATE]])/3,0)</f>
        <v>4</v>
      </c>
      <c r="K662" t="str">
        <f>TEXT(sales_data_sample3[[#This Row],[ORDER DATE]],"[$-409]mmmm")</f>
        <v>November</v>
      </c>
      <c r="L662">
        <f>YEAR(sales_data_sample3[[#This Row],[ORDER DATE]])</f>
        <v>2003</v>
      </c>
      <c r="M662" t="s">
        <v>957</v>
      </c>
      <c r="N662">
        <v>118</v>
      </c>
      <c r="O662" t="s">
        <v>1172</v>
      </c>
      <c r="P662" t="s">
        <v>574</v>
      </c>
      <c r="Q662" t="s">
        <v>575</v>
      </c>
      <c r="R662" t="s">
        <v>576</v>
      </c>
      <c r="S662" t="s">
        <v>4804</v>
      </c>
      <c r="T662" t="s">
        <v>577</v>
      </c>
      <c r="U662" t="s">
        <v>4804</v>
      </c>
      <c r="V662" t="s">
        <v>578</v>
      </c>
      <c r="W662" t="s">
        <v>262</v>
      </c>
      <c r="X662" t="s">
        <v>52</v>
      </c>
      <c r="Y662" t="s">
        <v>84</v>
      </c>
      <c r="Z662" t="s">
        <v>579</v>
      </c>
      <c r="AA662" t="s">
        <v>65</v>
      </c>
    </row>
    <row r="663" spans="1:27" x14ac:dyDescent="0.25">
      <c r="A663" s="1">
        <v>10175</v>
      </c>
      <c r="B663" s="1">
        <v>48</v>
      </c>
      <c r="C663" s="8">
        <v>100</v>
      </c>
      <c r="D663" s="1">
        <v>4</v>
      </c>
      <c r="E663" s="7">
        <v>5891.04</v>
      </c>
      <c r="F663" s="7">
        <f>sales_data_sample3[[#This Row],[SALES]]*sales_data_sample3[[#This Row],[PROFIT MARGIN]]</f>
        <v>268.04232000000002</v>
      </c>
      <c r="G663" s="14" t="str">
        <f>IF(sales_data_sample3[[#This Row],[STATUS]] &lt;&gt;"Cancelled","4,55%","0")</f>
        <v>4,55%</v>
      </c>
      <c r="H663" s="4">
        <v>37931</v>
      </c>
      <c r="I663" t="s">
        <v>28</v>
      </c>
      <c r="J663">
        <f>ROUNDUP(MONTH(sales_data_sample3[[#This Row],[ORDER DATE]])/3,0)</f>
        <v>4</v>
      </c>
      <c r="K663" t="str">
        <f>TEXT(sales_data_sample3[[#This Row],[ORDER DATE]],"[$-409]mmmm")</f>
        <v>November</v>
      </c>
      <c r="L663">
        <f>YEAR(sales_data_sample3[[#This Row],[ORDER DATE]])</f>
        <v>2003</v>
      </c>
      <c r="M663" t="s">
        <v>957</v>
      </c>
      <c r="N663">
        <v>122</v>
      </c>
      <c r="O663" t="s">
        <v>1737</v>
      </c>
      <c r="P663" t="s">
        <v>574</v>
      </c>
      <c r="Q663" t="s">
        <v>575</v>
      </c>
      <c r="R663" t="s">
        <v>576</v>
      </c>
      <c r="S663" t="s">
        <v>4804</v>
      </c>
      <c r="T663" t="s">
        <v>577</v>
      </c>
      <c r="U663" t="s">
        <v>4804</v>
      </c>
      <c r="V663" t="s">
        <v>578</v>
      </c>
      <c r="W663" t="s">
        <v>262</v>
      </c>
      <c r="X663" t="s">
        <v>52</v>
      </c>
      <c r="Y663" t="s">
        <v>84</v>
      </c>
      <c r="Z663" t="s">
        <v>579</v>
      </c>
      <c r="AA663" t="s">
        <v>65</v>
      </c>
    </row>
    <row r="664" spans="1:27" x14ac:dyDescent="0.25">
      <c r="A664" s="1">
        <v>10175</v>
      </c>
      <c r="B664" s="1">
        <v>41</v>
      </c>
      <c r="C664" s="8">
        <v>69.28</v>
      </c>
      <c r="D664" s="1">
        <v>7</v>
      </c>
      <c r="E664" s="7">
        <v>2840.48</v>
      </c>
      <c r="F664" s="7">
        <f>sales_data_sample3[[#This Row],[SALES]]*sales_data_sample3[[#This Row],[PROFIT MARGIN]]</f>
        <v>129.24184</v>
      </c>
      <c r="G664" s="14" t="str">
        <f>IF(sales_data_sample3[[#This Row],[STATUS]] &lt;&gt;"Cancelled","4,55%","0")</f>
        <v>4,55%</v>
      </c>
      <c r="H664" s="4">
        <v>37931</v>
      </c>
      <c r="I664" t="s">
        <v>28</v>
      </c>
      <c r="J664">
        <f>ROUNDUP(MONTH(sales_data_sample3[[#This Row],[ORDER DATE]])/3,0)</f>
        <v>4</v>
      </c>
      <c r="K664" t="str">
        <f>TEXT(sales_data_sample3[[#This Row],[ORDER DATE]],"[$-409]mmmm")</f>
        <v>November</v>
      </c>
      <c r="L664">
        <f>YEAR(sales_data_sample3[[#This Row],[ORDER DATE]])</f>
        <v>2003</v>
      </c>
      <c r="M664" t="s">
        <v>957</v>
      </c>
      <c r="N664">
        <v>60</v>
      </c>
      <c r="O664" t="s">
        <v>1799</v>
      </c>
      <c r="P664" t="s">
        <v>574</v>
      </c>
      <c r="Q664" t="s">
        <v>575</v>
      </c>
      <c r="R664" t="s">
        <v>576</v>
      </c>
      <c r="S664" t="s">
        <v>4804</v>
      </c>
      <c r="T664" t="s">
        <v>577</v>
      </c>
      <c r="U664" t="s">
        <v>4804</v>
      </c>
      <c r="V664" t="s">
        <v>578</v>
      </c>
      <c r="W664" t="s">
        <v>262</v>
      </c>
      <c r="X664" t="s">
        <v>52</v>
      </c>
      <c r="Y664" t="s">
        <v>84</v>
      </c>
      <c r="Z664" t="s">
        <v>579</v>
      </c>
      <c r="AA664" t="s">
        <v>42</v>
      </c>
    </row>
    <row r="665" spans="1:27" x14ac:dyDescent="0.25">
      <c r="A665" s="1">
        <v>10175</v>
      </c>
      <c r="B665" s="1">
        <v>29</v>
      </c>
      <c r="C665" s="8">
        <v>100</v>
      </c>
      <c r="D665" s="1">
        <v>5</v>
      </c>
      <c r="E665" s="7">
        <v>4419.8900000000003</v>
      </c>
      <c r="F665" s="7">
        <f>sales_data_sample3[[#This Row],[SALES]]*sales_data_sample3[[#This Row],[PROFIT MARGIN]]</f>
        <v>1100.110621</v>
      </c>
      <c r="G665" s="14" t="str">
        <f>IF(sales_data_sample3[[#This Row],[STATUS]] &lt;&gt;"Cancelled","24,89%","0")</f>
        <v>24,89%</v>
      </c>
      <c r="H665" s="4">
        <v>37931</v>
      </c>
      <c r="I665" t="s">
        <v>28</v>
      </c>
      <c r="J665">
        <f>ROUNDUP(MONTH(sales_data_sample3[[#This Row],[ORDER DATE]])/3,0)</f>
        <v>4</v>
      </c>
      <c r="K665" t="str">
        <f>TEXT(sales_data_sample3[[#This Row],[ORDER DATE]],"[$-409]mmmm")</f>
        <v>November</v>
      </c>
      <c r="L665">
        <f>YEAR(sales_data_sample3[[#This Row],[ORDER DATE]])</f>
        <v>2003</v>
      </c>
      <c r="M665" t="s">
        <v>278</v>
      </c>
      <c r="N665">
        <v>169</v>
      </c>
      <c r="O665" t="s">
        <v>2190</v>
      </c>
      <c r="P665" t="s">
        <v>574</v>
      </c>
      <c r="Q665" t="s">
        <v>575</v>
      </c>
      <c r="R665" t="s">
        <v>576</v>
      </c>
      <c r="S665" t="s">
        <v>4804</v>
      </c>
      <c r="T665" t="s">
        <v>577</v>
      </c>
      <c r="U665" t="s">
        <v>4804</v>
      </c>
      <c r="V665" t="s">
        <v>578</v>
      </c>
      <c r="W665" t="s">
        <v>262</v>
      </c>
      <c r="X665" t="s">
        <v>52</v>
      </c>
      <c r="Y665" t="s">
        <v>84</v>
      </c>
      <c r="Z665" t="s">
        <v>579</v>
      </c>
      <c r="AA665" t="s">
        <v>65</v>
      </c>
    </row>
    <row r="666" spans="1:27" x14ac:dyDescent="0.25">
      <c r="A666" s="1">
        <v>10175</v>
      </c>
      <c r="B666" s="1">
        <v>47</v>
      </c>
      <c r="C666" s="8">
        <v>100</v>
      </c>
      <c r="D666" s="1">
        <v>10</v>
      </c>
      <c r="E666" s="7">
        <v>5121.59</v>
      </c>
      <c r="F666" s="7">
        <f>sales_data_sample3[[#This Row],[SALES]]*sales_data_sample3[[#This Row],[PROFIT MARGIN]]</f>
        <v>233.03234499999999</v>
      </c>
      <c r="G666" s="14" t="str">
        <f>IF(sales_data_sample3[[#This Row],[STATUS]] &lt;&gt;"Cancelled","4,55%","0")</f>
        <v>4,55%</v>
      </c>
      <c r="H666" s="4">
        <v>37931</v>
      </c>
      <c r="I666" t="s">
        <v>28</v>
      </c>
      <c r="J666">
        <f>ROUNDUP(MONTH(sales_data_sample3[[#This Row],[ORDER DATE]])/3,0)</f>
        <v>4</v>
      </c>
      <c r="K666" t="str">
        <f>TEXT(sales_data_sample3[[#This Row],[ORDER DATE]],"[$-409]mmmm")</f>
        <v>November</v>
      </c>
      <c r="L666">
        <f>YEAR(sales_data_sample3[[#This Row],[ORDER DATE]])</f>
        <v>2003</v>
      </c>
      <c r="M666" t="s">
        <v>957</v>
      </c>
      <c r="N666">
        <v>121</v>
      </c>
      <c r="O666" t="s">
        <v>2604</v>
      </c>
      <c r="P666" t="s">
        <v>574</v>
      </c>
      <c r="Q666" t="s">
        <v>575</v>
      </c>
      <c r="R666" t="s">
        <v>576</v>
      </c>
      <c r="S666" t="s">
        <v>4804</v>
      </c>
      <c r="T666" t="s">
        <v>577</v>
      </c>
      <c r="U666" t="s">
        <v>4804</v>
      </c>
      <c r="V666" t="s">
        <v>578</v>
      </c>
      <c r="W666" t="s">
        <v>262</v>
      </c>
      <c r="X666" t="s">
        <v>52</v>
      </c>
      <c r="Y666" t="s">
        <v>84</v>
      </c>
      <c r="Z666" t="s">
        <v>579</v>
      </c>
      <c r="AA666" t="s">
        <v>65</v>
      </c>
    </row>
    <row r="667" spans="1:27" x14ac:dyDescent="0.25">
      <c r="A667" s="1">
        <v>10175</v>
      </c>
      <c r="B667" s="1">
        <v>28</v>
      </c>
      <c r="C667" s="8">
        <v>100</v>
      </c>
      <c r="D667" s="1">
        <v>6</v>
      </c>
      <c r="E667" s="7">
        <v>2969.96</v>
      </c>
      <c r="F667" s="7">
        <f>sales_data_sample3[[#This Row],[SALES]]*sales_data_sample3[[#This Row],[PROFIT MARGIN]]</f>
        <v>135.13318000000001</v>
      </c>
      <c r="G667" s="14" t="str">
        <f>IF(sales_data_sample3[[#This Row],[STATUS]] &lt;&gt;"Cancelled","4,55%","0")</f>
        <v>4,55%</v>
      </c>
      <c r="H667" s="4">
        <v>37931</v>
      </c>
      <c r="I667" t="s">
        <v>28</v>
      </c>
      <c r="J667">
        <f>ROUNDUP(MONTH(sales_data_sample3[[#This Row],[ORDER DATE]])/3,0)</f>
        <v>4</v>
      </c>
      <c r="K667" t="str">
        <f>TEXT(sales_data_sample3[[#This Row],[ORDER DATE]],"[$-409]mmmm")</f>
        <v>November</v>
      </c>
      <c r="L667">
        <f>YEAR(sales_data_sample3[[#This Row],[ORDER DATE]])</f>
        <v>2003</v>
      </c>
      <c r="M667" t="s">
        <v>957</v>
      </c>
      <c r="N667">
        <v>127</v>
      </c>
      <c r="O667" t="s">
        <v>3076</v>
      </c>
      <c r="P667" t="s">
        <v>574</v>
      </c>
      <c r="Q667" t="s">
        <v>575</v>
      </c>
      <c r="R667" t="s">
        <v>576</v>
      </c>
      <c r="S667" t="s">
        <v>4804</v>
      </c>
      <c r="T667" t="s">
        <v>577</v>
      </c>
      <c r="U667" t="s">
        <v>4804</v>
      </c>
      <c r="V667" t="s">
        <v>578</v>
      </c>
      <c r="W667" t="s">
        <v>262</v>
      </c>
      <c r="X667" t="s">
        <v>52</v>
      </c>
      <c r="Y667" t="s">
        <v>84</v>
      </c>
      <c r="Z667" t="s">
        <v>579</v>
      </c>
      <c r="AA667" t="s">
        <v>42</v>
      </c>
    </row>
    <row r="668" spans="1:27" x14ac:dyDescent="0.25">
      <c r="A668" s="1">
        <v>10175</v>
      </c>
      <c r="B668" s="1">
        <v>37</v>
      </c>
      <c r="C668" s="8">
        <v>45657</v>
      </c>
      <c r="D668" s="1">
        <v>2</v>
      </c>
      <c r="E668" s="7">
        <v>1151.44</v>
      </c>
      <c r="F668" s="7">
        <f>sales_data_sample3[[#This Row],[SALES]]*sales_data_sample3[[#This Row],[PROFIT MARGIN]]</f>
        <v>286.59341600000005</v>
      </c>
      <c r="G668" s="14" t="str">
        <f>IF(sales_data_sample3[[#This Row],[STATUS]] &lt;&gt;"Cancelled","24,89%","0")</f>
        <v>24,89%</v>
      </c>
      <c r="H668" s="4">
        <v>37931</v>
      </c>
      <c r="I668" t="s">
        <v>28</v>
      </c>
      <c r="J668">
        <f>ROUNDUP(MONTH(sales_data_sample3[[#This Row],[ORDER DATE]])/3,0)</f>
        <v>4</v>
      </c>
      <c r="K668" t="str">
        <f>TEXT(sales_data_sample3[[#This Row],[ORDER DATE]],"[$-409]mmmm")</f>
        <v>November</v>
      </c>
      <c r="L668">
        <f>YEAR(sales_data_sample3[[#This Row],[ORDER DATE]])</f>
        <v>2003</v>
      </c>
      <c r="M668" t="s">
        <v>278</v>
      </c>
      <c r="N668">
        <v>35</v>
      </c>
      <c r="O668" t="s">
        <v>3186</v>
      </c>
      <c r="P668" t="s">
        <v>574</v>
      </c>
      <c r="Q668" t="s">
        <v>575</v>
      </c>
      <c r="R668" t="s">
        <v>576</v>
      </c>
      <c r="S668" t="s">
        <v>4804</v>
      </c>
      <c r="T668" t="s">
        <v>577</v>
      </c>
      <c r="U668" t="s">
        <v>4804</v>
      </c>
      <c r="V668" t="s">
        <v>578</v>
      </c>
      <c r="W668" t="s">
        <v>262</v>
      </c>
      <c r="X668" t="s">
        <v>52</v>
      </c>
      <c r="Y668" t="s">
        <v>84</v>
      </c>
      <c r="Z668" t="s">
        <v>579</v>
      </c>
      <c r="AA668" t="s">
        <v>42</v>
      </c>
    </row>
    <row r="669" spans="1:27" x14ac:dyDescent="0.25">
      <c r="A669" s="1">
        <v>10175</v>
      </c>
      <c r="B669" s="1">
        <v>22</v>
      </c>
      <c r="C669" s="8">
        <v>100</v>
      </c>
      <c r="D669" s="1">
        <v>8</v>
      </c>
      <c r="E669" s="7">
        <v>2436.7199999999998</v>
      </c>
      <c r="F669" s="7">
        <f>sales_data_sample3[[#This Row],[SALES]]*sales_data_sample3[[#This Row],[PROFIT MARGIN]]</f>
        <v>110.87075999999999</v>
      </c>
      <c r="G669" s="14" t="str">
        <f>IF(sales_data_sample3[[#This Row],[STATUS]] &lt;&gt;"Cancelled","4,55%","0")</f>
        <v>4,55%</v>
      </c>
      <c r="H669" s="4">
        <v>37931</v>
      </c>
      <c r="I669" t="s">
        <v>28</v>
      </c>
      <c r="J669">
        <f>ROUNDUP(MONTH(sales_data_sample3[[#This Row],[ORDER DATE]])/3,0)</f>
        <v>4</v>
      </c>
      <c r="K669" t="str">
        <f>TEXT(sales_data_sample3[[#This Row],[ORDER DATE]],"[$-409]mmmm")</f>
        <v>November</v>
      </c>
      <c r="L669">
        <f>YEAR(sales_data_sample3[[#This Row],[ORDER DATE]])</f>
        <v>2003</v>
      </c>
      <c r="M669" t="s">
        <v>957</v>
      </c>
      <c r="N669">
        <v>96</v>
      </c>
      <c r="O669" t="s">
        <v>3839</v>
      </c>
      <c r="P669" t="s">
        <v>574</v>
      </c>
      <c r="Q669" t="s">
        <v>575</v>
      </c>
      <c r="R669" t="s">
        <v>576</v>
      </c>
      <c r="S669" t="s">
        <v>4804</v>
      </c>
      <c r="T669" t="s">
        <v>577</v>
      </c>
      <c r="U669" t="s">
        <v>4804</v>
      </c>
      <c r="V669" t="s">
        <v>578</v>
      </c>
      <c r="W669" t="s">
        <v>262</v>
      </c>
      <c r="X669" t="s">
        <v>52</v>
      </c>
      <c r="Y669" t="s">
        <v>84</v>
      </c>
      <c r="Z669" t="s">
        <v>579</v>
      </c>
      <c r="AA669" t="s">
        <v>42</v>
      </c>
    </row>
    <row r="670" spans="1:27" x14ac:dyDescent="0.25">
      <c r="A670" s="1">
        <v>10175</v>
      </c>
      <c r="B670" s="1">
        <v>50</v>
      </c>
      <c r="C670" s="8">
        <v>63.31</v>
      </c>
      <c r="D670" s="1">
        <v>3</v>
      </c>
      <c r="E670" s="7">
        <v>3165.5</v>
      </c>
      <c r="F670" s="7">
        <f>sales_data_sample3[[#This Row],[SALES]]*sales_data_sample3[[#This Row],[PROFIT MARGIN]]</f>
        <v>144.03025</v>
      </c>
      <c r="G670" s="14" t="str">
        <f>IF(sales_data_sample3[[#This Row],[STATUS]] &lt;&gt;"Cancelled","4,55%","0")</f>
        <v>4,55%</v>
      </c>
      <c r="H670" s="4">
        <v>37931</v>
      </c>
      <c r="I670" t="s">
        <v>28</v>
      </c>
      <c r="J670">
        <f>ROUNDUP(MONTH(sales_data_sample3[[#This Row],[ORDER DATE]])/3,0)</f>
        <v>4</v>
      </c>
      <c r="K670" t="str">
        <f>TEXT(sales_data_sample3[[#This Row],[ORDER DATE]],"[$-409]mmmm")</f>
        <v>November</v>
      </c>
      <c r="L670">
        <f>YEAR(sales_data_sample3[[#This Row],[ORDER DATE]])</f>
        <v>2003</v>
      </c>
      <c r="M670" t="s">
        <v>957</v>
      </c>
      <c r="N670">
        <v>54</v>
      </c>
      <c r="O670" t="s">
        <v>3944</v>
      </c>
      <c r="P670" t="s">
        <v>574</v>
      </c>
      <c r="Q670" t="s">
        <v>575</v>
      </c>
      <c r="R670" t="s">
        <v>576</v>
      </c>
      <c r="S670" t="s">
        <v>4804</v>
      </c>
      <c r="T670" t="s">
        <v>577</v>
      </c>
      <c r="U670" t="s">
        <v>4804</v>
      </c>
      <c r="V670" t="s">
        <v>578</v>
      </c>
      <c r="W670" t="s">
        <v>262</v>
      </c>
      <c r="X670" t="s">
        <v>52</v>
      </c>
      <c r="Y670" t="s">
        <v>84</v>
      </c>
      <c r="Z670" t="s">
        <v>579</v>
      </c>
      <c r="AA670" t="s">
        <v>65</v>
      </c>
    </row>
    <row r="671" spans="1:27" x14ac:dyDescent="0.25">
      <c r="A671" s="1">
        <v>10175</v>
      </c>
      <c r="B671" s="1">
        <v>29</v>
      </c>
      <c r="C671" s="8">
        <v>74.98</v>
      </c>
      <c r="D671" s="1">
        <v>12</v>
      </c>
      <c r="E671" s="7">
        <v>2174.42</v>
      </c>
      <c r="F671" s="7">
        <f>sales_data_sample3[[#This Row],[SALES]]*sales_data_sample3[[#This Row],[PROFIT MARGIN]]</f>
        <v>98.936109999999999</v>
      </c>
      <c r="G671" s="14" t="str">
        <f>IF(sales_data_sample3[[#This Row],[STATUS]] &lt;&gt;"Cancelled","4,55%","0")</f>
        <v>4,55%</v>
      </c>
      <c r="H671" s="4">
        <v>37931</v>
      </c>
      <c r="I671" t="s">
        <v>28</v>
      </c>
      <c r="J671">
        <f>ROUNDUP(MONTH(sales_data_sample3[[#This Row],[ORDER DATE]])/3,0)</f>
        <v>4</v>
      </c>
      <c r="K671" t="str">
        <f>TEXT(sales_data_sample3[[#This Row],[ORDER DATE]],"[$-409]mmmm")</f>
        <v>November</v>
      </c>
      <c r="L671">
        <f>YEAR(sales_data_sample3[[#This Row],[ORDER DATE]])</f>
        <v>2003</v>
      </c>
      <c r="M671" t="s">
        <v>957</v>
      </c>
      <c r="N671">
        <v>64</v>
      </c>
      <c r="O671" t="s">
        <v>4029</v>
      </c>
      <c r="P671" t="s">
        <v>574</v>
      </c>
      <c r="Q671" t="s">
        <v>575</v>
      </c>
      <c r="R671" t="s">
        <v>576</v>
      </c>
      <c r="S671" t="s">
        <v>4804</v>
      </c>
      <c r="T671" t="s">
        <v>577</v>
      </c>
      <c r="U671" t="s">
        <v>4804</v>
      </c>
      <c r="V671" t="s">
        <v>578</v>
      </c>
      <c r="W671" t="s">
        <v>262</v>
      </c>
      <c r="X671" t="s">
        <v>52</v>
      </c>
      <c r="Y671" t="s">
        <v>84</v>
      </c>
      <c r="Z671" t="s">
        <v>579</v>
      </c>
      <c r="AA671" t="s">
        <v>42</v>
      </c>
    </row>
    <row r="672" spans="1:27" x14ac:dyDescent="0.25">
      <c r="A672" s="1">
        <v>10175</v>
      </c>
      <c r="B672" s="1">
        <v>42</v>
      </c>
      <c r="C672" s="8">
        <v>85.98</v>
      </c>
      <c r="D672" s="1">
        <v>11</v>
      </c>
      <c r="E672" s="7">
        <v>3611.16</v>
      </c>
      <c r="F672" s="7">
        <f>sales_data_sample3[[#This Row],[SALES]]*sales_data_sample3[[#This Row],[PROFIT MARGIN]]</f>
        <v>898.817724</v>
      </c>
      <c r="G672" s="14" t="str">
        <f>IF(sales_data_sample3[[#This Row],[STATUS]] &lt;&gt;"Cancelled","24,89%","0")</f>
        <v>24,89%</v>
      </c>
      <c r="H672" s="4">
        <v>37931</v>
      </c>
      <c r="I672" t="s">
        <v>28</v>
      </c>
      <c r="J672">
        <f>ROUNDUP(MONTH(sales_data_sample3[[#This Row],[ORDER DATE]])/3,0)</f>
        <v>4</v>
      </c>
      <c r="K672" t="str">
        <f>TEXT(sales_data_sample3[[#This Row],[ORDER DATE]],"[$-409]mmmm")</f>
        <v>November</v>
      </c>
      <c r="L672">
        <f>YEAR(sales_data_sample3[[#This Row],[ORDER DATE]])</f>
        <v>2003</v>
      </c>
      <c r="M672" t="s">
        <v>278</v>
      </c>
      <c r="N672">
        <v>101</v>
      </c>
      <c r="O672" t="s">
        <v>4506</v>
      </c>
      <c r="P672" t="s">
        <v>574</v>
      </c>
      <c r="Q672" t="s">
        <v>575</v>
      </c>
      <c r="R672" t="s">
        <v>576</v>
      </c>
      <c r="S672" t="s">
        <v>4804</v>
      </c>
      <c r="T672" t="s">
        <v>577</v>
      </c>
      <c r="U672" t="s">
        <v>4804</v>
      </c>
      <c r="V672" t="s">
        <v>578</v>
      </c>
      <c r="W672" t="s">
        <v>262</v>
      </c>
      <c r="X672" t="s">
        <v>52</v>
      </c>
      <c r="Y672" t="s">
        <v>84</v>
      </c>
      <c r="Z672" t="s">
        <v>579</v>
      </c>
      <c r="AA672" t="s">
        <v>65</v>
      </c>
    </row>
    <row r="673" spans="1:27" x14ac:dyDescent="0.25">
      <c r="A673" s="1">
        <v>10176</v>
      </c>
      <c r="B673" s="1">
        <v>33</v>
      </c>
      <c r="C673" s="8">
        <v>100</v>
      </c>
      <c r="D673" s="1">
        <v>2</v>
      </c>
      <c r="E673" s="7">
        <v>7474.5</v>
      </c>
      <c r="F673" s="7">
        <f>sales_data_sample3[[#This Row],[SALES]]*sales_data_sample3[[#This Row],[PROFIT MARGIN]]</f>
        <v>1860.4030500000001</v>
      </c>
      <c r="G673" s="14" t="str">
        <f>IF(sales_data_sample3[[#This Row],[STATUS]] &lt;&gt;"Cancelled","24,89%","0")</f>
        <v>24,89%</v>
      </c>
      <c r="H673" s="4">
        <v>37931</v>
      </c>
      <c r="I673" t="s">
        <v>28</v>
      </c>
      <c r="J673">
        <f>ROUNDUP(MONTH(sales_data_sample3[[#This Row],[ORDER DATE]])/3,0)</f>
        <v>4</v>
      </c>
      <c r="K673" t="str">
        <f>TEXT(sales_data_sample3[[#This Row],[ORDER DATE]],"[$-409]mmmm")</f>
        <v>November</v>
      </c>
      <c r="L673">
        <f>YEAR(sales_data_sample3[[#This Row],[ORDER DATE]])</f>
        <v>2003</v>
      </c>
      <c r="M673" t="s">
        <v>278</v>
      </c>
      <c r="N673">
        <v>207</v>
      </c>
      <c r="O673" t="s">
        <v>880</v>
      </c>
      <c r="P673" t="s">
        <v>831</v>
      </c>
      <c r="Q673" t="s">
        <v>832</v>
      </c>
      <c r="R673" t="s">
        <v>833</v>
      </c>
      <c r="S673" t="s">
        <v>4804</v>
      </c>
      <c r="T673" t="s">
        <v>834</v>
      </c>
      <c r="U673" t="s">
        <v>4804</v>
      </c>
      <c r="V673" t="s">
        <v>835</v>
      </c>
      <c r="W673" t="s">
        <v>396</v>
      </c>
      <c r="X673" t="s">
        <v>52</v>
      </c>
      <c r="Y673" t="s">
        <v>836</v>
      </c>
      <c r="Z673" t="s">
        <v>837</v>
      </c>
      <c r="AA673" t="s">
        <v>229</v>
      </c>
    </row>
    <row r="674" spans="1:27" x14ac:dyDescent="0.25">
      <c r="A674" s="1">
        <v>10176</v>
      </c>
      <c r="B674" s="1">
        <v>47</v>
      </c>
      <c r="C674" s="8">
        <v>100</v>
      </c>
      <c r="D674" s="1">
        <v>3</v>
      </c>
      <c r="E674" s="7">
        <v>8378.69</v>
      </c>
      <c r="F674" s="7">
        <f>sales_data_sample3[[#This Row],[SALES]]*sales_data_sample3[[#This Row],[PROFIT MARGIN]]</f>
        <v>2085.4559410000002</v>
      </c>
      <c r="G674" s="14" t="str">
        <f>IF(sales_data_sample3[[#This Row],[STATUS]] &lt;&gt;"Cancelled","24,89%","0")</f>
        <v>24,89%</v>
      </c>
      <c r="H674" s="4">
        <v>37931</v>
      </c>
      <c r="I674" t="s">
        <v>28</v>
      </c>
      <c r="J674">
        <f>ROUNDUP(MONTH(sales_data_sample3[[#This Row],[ORDER DATE]])/3,0)</f>
        <v>4</v>
      </c>
      <c r="K674" t="str">
        <f>TEXT(sales_data_sample3[[#This Row],[ORDER DATE]],"[$-409]mmmm")</f>
        <v>November</v>
      </c>
      <c r="L674">
        <f>YEAR(sales_data_sample3[[#This Row],[ORDER DATE]])</f>
        <v>2003</v>
      </c>
      <c r="M674" t="s">
        <v>278</v>
      </c>
      <c r="N674">
        <v>151</v>
      </c>
      <c r="O674" t="s">
        <v>1027</v>
      </c>
      <c r="P674" t="s">
        <v>831</v>
      </c>
      <c r="Q674" t="s">
        <v>832</v>
      </c>
      <c r="R674" t="s">
        <v>833</v>
      </c>
      <c r="S674" t="s">
        <v>4804</v>
      </c>
      <c r="T674" t="s">
        <v>834</v>
      </c>
      <c r="U674" t="s">
        <v>4804</v>
      </c>
      <c r="V674" t="s">
        <v>835</v>
      </c>
      <c r="W674" t="s">
        <v>396</v>
      </c>
      <c r="X674" t="s">
        <v>52</v>
      </c>
      <c r="Y674" t="s">
        <v>836</v>
      </c>
      <c r="Z674" t="s">
        <v>837</v>
      </c>
      <c r="AA674" t="s">
        <v>229</v>
      </c>
    </row>
    <row r="675" spans="1:27" x14ac:dyDescent="0.25">
      <c r="A675" s="1">
        <v>10176</v>
      </c>
      <c r="B675" s="1">
        <v>50</v>
      </c>
      <c r="C675" s="8">
        <v>100</v>
      </c>
      <c r="D675" s="1">
        <v>1</v>
      </c>
      <c r="E675" s="7">
        <v>7872.5</v>
      </c>
      <c r="F675" s="7">
        <f>sales_data_sample3[[#This Row],[SALES]]*sales_data_sample3[[#This Row],[PROFIT MARGIN]]</f>
        <v>1959.46525</v>
      </c>
      <c r="G675" s="14" t="str">
        <f>IF(sales_data_sample3[[#This Row],[STATUS]] &lt;&gt;"Cancelled","24,89%","0")</f>
        <v>24,89%</v>
      </c>
      <c r="H675" s="4">
        <v>37931</v>
      </c>
      <c r="I675" t="s">
        <v>28</v>
      </c>
      <c r="J675">
        <f>ROUNDUP(MONTH(sales_data_sample3[[#This Row],[ORDER DATE]])/3,0)</f>
        <v>4</v>
      </c>
      <c r="K675" t="str">
        <f>TEXT(sales_data_sample3[[#This Row],[ORDER DATE]],"[$-409]mmmm")</f>
        <v>November</v>
      </c>
      <c r="L675">
        <f>YEAR(sales_data_sample3[[#This Row],[ORDER DATE]])</f>
        <v>2003</v>
      </c>
      <c r="M675" t="s">
        <v>278</v>
      </c>
      <c r="N675">
        <v>173</v>
      </c>
      <c r="O675" t="s">
        <v>1095</v>
      </c>
      <c r="P675" t="s">
        <v>831</v>
      </c>
      <c r="Q675" t="s">
        <v>832</v>
      </c>
      <c r="R675" t="s">
        <v>833</v>
      </c>
      <c r="S675" t="s">
        <v>4804</v>
      </c>
      <c r="T675" t="s">
        <v>834</v>
      </c>
      <c r="U675" t="s">
        <v>4804</v>
      </c>
      <c r="V675" t="s">
        <v>835</v>
      </c>
      <c r="W675" t="s">
        <v>396</v>
      </c>
      <c r="X675" t="s">
        <v>52</v>
      </c>
      <c r="Y675" t="s">
        <v>836</v>
      </c>
      <c r="Z675" t="s">
        <v>837</v>
      </c>
      <c r="AA675" t="s">
        <v>229</v>
      </c>
    </row>
    <row r="676" spans="1:27" x14ac:dyDescent="0.25">
      <c r="A676" s="1">
        <v>10176</v>
      </c>
      <c r="B676" s="1">
        <v>20</v>
      </c>
      <c r="C676" s="8">
        <v>100</v>
      </c>
      <c r="D676" s="1">
        <v>10</v>
      </c>
      <c r="E676" s="7">
        <v>3667.6</v>
      </c>
      <c r="F676" s="7">
        <f>sales_data_sample3[[#This Row],[SALES]]*sales_data_sample3[[#This Row],[PROFIT MARGIN]]</f>
        <v>912.86563999999998</v>
      </c>
      <c r="G676" s="14" t="str">
        <f>IF(sales_data_sample3[[#This Row],[STATUS]] &lt;&gt;"Cancelled","24,89%","0")</f>
        <v>24,89%</v>
      </c>
      <c r="H676" s="4">
        <v>37931</v>
      </c>
      <c r="I676" t="s">
        <v>28</v>
      </c>
      <c r="J676">
        <f>ROUNDUP(MONTH(sales_data_sample3[[#This Row],[ORDER DATE]])/3,0)</f>
        <v>4</v>
      </c>
      <c r="K676" t="str">
        <f>TEXT(sales_data_sample3[[#This Row],[ORDER DATE]],"[$-409]mmmm")</f>
        <v>November</v>
      </c>
      <c r="L676">
        <f>YEAR(sales_data_sample3[[#This Row],[ORDER DATE]])</f>
        <v>2003</v>
      </c>
      <c r="M676" t="s">
        <v>278</v>
      </c>
      <c r="N676">
        <v>163</v>
      </c>
      <c r="O676" t="s">
        <v>1667</v>
      </c>
      <c r="P676" t="s">
        <v>831</v>
      </c>
      <c r="Q676" t="s">
        <v>832</v>
      </c>
      <c r="R676" t="s">
        <v>833</v>
      </c>
      <c r="S676" t="s">
        <v>4804</v>
      </c>
      <c r="T676" t="s">
        <v>834</v>
      </c>
      <c r="U676" t="s">
        <v>4804</v>
      </c>
      <c r="V676" t="s">
        <v>835</v>
      </c>
      <c r="W676" t="s">
        <v>396</v>
      </c>
      <c r="X676" t="s">
        <v>52</v>
      </c>
      <c r="Y676" t="s">
        <v>836</v>
      </c>
      <c r="Z676" t="s">
        <v>837</v>
      </c>
      <c r="AA676" t="s">
        <v>65</v>
      </c>
    </row>
    <row r="677" spans="1:27" x14ac:dyDescent="0.25">
      <c r="A677" s="1">
        <v>10176</v>
      </c>
      <c r="B677" s="1">
        <v>36</v>
      </c>
      <c r="C677" s="8">
        <v>100</v>
      </c>
      <c r="D677" s="1">
        <v>5</v>
      </c>
      <c r="E677" s="7">
        <v>5532.12</v>
      </c>
      <c r="F677" s="7">
        <f>sales_data_sample3[[#This Row],[SALES]]*sales_data_sample3[[#This Row],[PROFIT MARGIN]]</f>
        <v>1376.9446680000001</v>
      </c>
      <c r="G677" s="14" t="str">
        <f>IF(sales_data_sample3[[#This Row],[STATUS]] &lt;&gt;"Cancelled","24,89%","0")</f>
        <v>24,89%</v>
      </c>
      <c r="H677" s="4">
        <v>37931</v>
      </c>
      <c r="I677" t="s">
        <v>28</v>
      </c>
      <c r="J677">
        <f>ROUNDUP(MONTH(sales_data_sample3[[#This Row],[ORDER DATE]])/3,0)</f>
        <v>4</v>
      </c>
      <c r="K677" t="str">
        <f>TEXT(sales_data_sample3[[#This Row],[ORDER DATE]],"[$-409]mmmm")</f>
        <v>November</v>
      </c>
      <c r="L677">
        <f>YEAR(sales_data_sample3[[#This Row],[ORDER DATE]])</f>
        <v>2003</v>
      </c>
      <c r="M677" t="s">
        <v>278</v>
      </c>
      <c r="N677">
        <v>143</v>
      </c>
      <c r="O677" t="s">
        <v>2501</v>
      </c>
      <c r="P677" t="s">
        <v>831</v>
      </c>
      <c r="Q677" t="s">
        <v>832</v>
      </c>
      <c r="R677" t="s">
        <v>833</v>
      </c>
      <c r="S677" t="s">
        <v>4804</v>
      </c>
      <c r="T677" t="s">
        <v>834</v>
      </c>
      <c r="U677" t="s">
        <v>4804</v>
      </c>
      <c r="V677" t="s">
        <v>835</v>
      </c>
      <c r="W677" t="s">
        <v>396</v>
      </c>
      <c r="X677" t="s">
        <v>52</v>
      </c>
      <c r="Y677" t="s">
        <v>836</v>
      </c>
      <c r="Z677" t="s">
        <v>837</v>
      </c>
      <c r="AA677" t="s">
        <v>65</v>
      </c>
    </row>
    <row r="678" spans="1:27" x14ac:dyDescent="0.25">
      <c r="A678" s="1">
        <v>10176</v>
      </c>
      <c r="B678" s="1">
        <v>27</v>
      </c>
      <c r="C678" s="8">
        <v>68.78</v>
      </c>
      <c r="D678" s="1">
        <v>8</v>
      </c>
      <c r="E678" s="7">
        <v>1857.06</v>
      </c>
      <c r="F678" s="7">
        <f>sales_data_sample3[[#This Row],[SALES]]*sales_data_sample3[[#This Row],[PROFIT MARGIN]]</f>
        <v>462.22223400000001</v>
      </c>
      <c r="G678" s="14" t="str">
        <f>IF(sales_data_sample3[[#This Row],[STATUS]] &lt;&gt;"Cancelled","24,89%","0")</f>
        <v>24,89%</v>
      </c>
      <c r="H678" s="4">
        <v>37931</v>
      </c>
      <c r="I678" t="s">
        <v>28</v>
      </c>
      <c r="J678">
        <f>ROUNDUP(MONTH(sales_data_sample3[[#This Row],[ORDER DATE]])/3,0)</f>
        <v>4</v>
      </c>
      <c r="K678" t="str">
        <f>TEXT(sales_data_sample3[[#This Row],[ORDER DATE]],"[$-409]mmmm")</f>
        <v>November</v>
      </c>
      <c r="L678">
        <f>YEAR(sales_data_sample3[[#This Row],[ORDER DATE]])</f>
        <v>2003</v>
      </c>
      <c r="M678" t="s">
        <v>278</v>
      </c>
      <c r="N678">
        <v>57</v>
      </c>
      <c r="O678" t="s">
        <v>2779</v>
      </c>
      <c r="P678" t="s">
        <v>831</v>
      </c>
      <c r="Q678" t="s">
        <v>832</v>
      </c>
      <c r="R678" t="s">
        <v>833</v>
      </c>
      <c r="S678" t="s">
        <v>4804</v>
      </c>
      <c r="T678" t="s">
        <v>834</v>
      </c>
      <c r="U678" t="s">
        <v>4804</v>
      </c>
      <c r="V678" t="s">
        <v>835</v>
      </c>
      <c r="W678" t="s">
        <v>396</v>
      </c>
      <c r="X678" t="s">
        <v>52</v>
      </c>
      <c r="Y678" t="s">
        <v>836</v>
      </c>
      <c r="Z678" t="s">
        <v>837</v>
      </c>
      <c r="AA678" t="s">
        <v>42</v>
      </c>
    </row>
    <row r="679" spans="1:27" x14ac:dyDescent="0.25">
      <c r="A679" s="1">
        <v>10176</v>
      </c>
      <c r="B679" s="1">
        <v>29</v>
      </c>
      <c r="C679" s="8">
        <v>100</v>
      </c>
      <c r="D679" s="1">
        <v>7</v>
      </c>
      <c r="E679" s="7">
        <v>2915.66</v>
      </c>
      <c r="F679" s="7">
        <f>sales_data_sample3[[#This Row],[SALES]]*sales_data_sample3[[#This Row],[PROFIT MARGIN]]</f>
        <v>725.70777399999997</v>
      </c>
      <c r="G679" s="14" t="str">
        <f>IF(sales_data_sample3[[#This Row],[STATUS]] &lt;&gt;"Cancelled","24,89%","0")</f>
        <v>24,89%</v>
      </c>
      <c r="H679" s="4">
        <v>37931</v>
      </c>
      <c r="I679" t="s">
        <v>28</v>
      </c>
      <c r="J679">
        <f>ROUNDUP(MONTH(sales_data_sample3[[#This Row],[ORDER DATE]])/3,0)</f>
        <v>4</v>
      </c>
      <c r="K679" t="str">
        <f>TEXT(sales_data_sample3[[#This Row],[ORDER DATE]],"[$-409]mmmm")</f>
        <v>November</v>
      </c>
      <c r="L679">
        <f>YEAR(sales_data_sample3[[#This Row],[ORDER DATE]])</f>
        <v>2003</v>
      </c>
      <c r="M679" t="s">
        <v>278</v>
      </c>
      <c r="N679">
        <v>118</v>
      </c>
      <c r="O679" t="s">
        <v>3701</v>
      </c>
      <c r="P679" t="s">
        <v>831</v>
      </c>
      <c r="Q679" t="s">
        <v>832</v>
      </c>
      <c r="R679" t="s">
        <v>833</v>
      </c>
      <c r="S679" t="s">
        <v>4804</v>
      </c>
      <c r="T679" t="s">
        <v>834</v>
      </c>
      <c r="U679" t="s">
        <v>4804</v>
      </c>
      <c r="V679" t="s">
        <v>835</v>
      </c>
      <c r="W679" t="s">
        <v>396</v>
      </c>
      <c r="X679" t="s">
        <v>52</v>
      </c>
      <c r="Y679" t="s">
        <v>836</v>
      </c>
      <c r="Z679" t="s">
        <v>837</v>
      </c>
      <c r="AA679" t="s">
        <v>42</v>
      </c>
    </row>
    <row r="680" spans="1:27" x14ac:dyDescent="0.25">
      <c r="A680" s="1">
        <v>10176</v>
      </c>
      <c r="B680" s="1">
        <v>22</v>
      </c>
      <c r="C680" s="8">
        <v>64</v>
      </c>
      <c r="D680" s="1">
        <v>6</v>
      </c>
      <c r="E680" s="7">
        <v>1408</v>
      </c>
      <c r="F680" s="7">
        <f>sales_data_sample3[[#This Row],[SALES]]*sales_data_sample3[[#This Row],[PROFIT MARGIN]]</f>
        <v>71.667200000000008</v>
      </c>
      <c r="G680" s="14" t="str">
        <f>IF(sales_data_sample3[[#This Row],[STATUS]] &lt;&gt;"Cancelled","5,09%","0")</f>
        <v>5,09%</v>
      </c>
      <c r="H680" s="4">
        <v>37931</v>
      </c>
      <c r="I680" t="s">
        <v>28</v>
      </c>
      <c r="J680">
        <f>ROUNDUP(MONTH(sales_data_sample3[[#This Row],[ORDER DATE]])/3,0)</f>
        <v>4</v>
      </c>
      <c r="K680" t="str">
        <f>TEXT(sales_data_sample3[[#This Row],[ORDER DATE]],"[$-409]mmmm")</f>
        <v>November</v>
      </c>
      <c r="L680">
        <f>YEAR(sales_data_sample3[[#This Row],[ORDER DATE]])</f>
        <v>2003</v>
      </c>
      <c r="M680" t="s">
        <v>2246</v>
      </c>
      <c r="N680">
        <v>62</v>
      </c>
      <c r="O680" t="s">
        <v>3989</v>
      </c>
      <c r="P680" t="s">
        <v>831</v>
      </c>
      <c r="Q680" t="s">
        <v>832</v>
      </c>
      <c r="R680" t="s">
        <v>833</v>
      </c>
      <c r="S680" t="s">
        <v>4804</v>
      </c>
      <c r="T680" t="s">
        <v>834</v>
      </c>
      <c r="U680" t="s">
        <v>4804</v>
      </c>
      <c r="V680" t="s">
        <v>835</v>
      </c>
      <c r="W680" t="s">
        <v>396</v>
      </c>
      <c r="X680" t="s">
        <v>52</v>
      </c>
      <c r="Y680" t="s">
        <v>836</v>
      </c>
      <c r="Z680" t="s">
        <v>837</v>
      </c>
      <c r="AA680" t="s">
        <v>42</v>
      </c>
    </row>
    <row r="681" spans="1:27" x14ac:dyDescent="0.25">
      <c r="A681" s="1">
        <v>10176</v>
      </c>
      <c r="B681" s="1">
        <v>23</v>
      </c>
      <c r="C681" s="8">
        <v>100</v>
      </c>
      <c r="D681" s="1">
        <v>9</v>
      </c>
      <c r="E681" s="7">
        <v>3114.89</v>
      </c>
      <c r="F681" s="7">
        <f>sales_data_sample3[[#This Row],[SALES]]*sales_data_sample3[[#This Row],[PROFIT MARGIN]]</f>
        <v>141.72749499999998</v>
      </c>
      <c r="G681" s="14" t="str">
        <f>IF(sales_data_sample3[[#This Row],[STATUS]] &lt;&gt;"Cancelled","4,55%","0")</f>
        <v>4,55%</v>
      </c>
      <c r="H681" s="4">
        <v>37931</v>
      </c>
      <c r="I681" t="s">
        <v>28</v>
      </c>
      <c r="J681">
        <f>ROUNDUP(MONTH(sales_data_sample3[[#This Row],[ORDER DATE]])/3,0)</f>
        <v>4</v>
      </c>
      <c r="K681" t="str">
        <f>TEXT(sales_data_sample3[[#This Row],[ORDER DATE]],"[$-409]mmmm")</f>
        <v>November</v>
      </c>
      <c r="L681">
        <f>YEAR(sales_data_sample3[[#This Row],[ORDER DATE]])</f>
        <v>2003</v>
      </c>
      <c r="M681" t="s">
        <v>957</v>
      </c>
      <c r="N681">
        <v>115</v>
      </c>
      <c r="O681" t="s">
        <v>4177</v>
      </c>
      <c r="P681" t="s">
        <v>831</v>
      </c>
      <c r="Q681" t="s">
        <v>832</v>
      </c>
      <c r="R681" t="s">
        <v>833</v>
      </c>
      <c r="S681" t="s">
        <v>4804</v>
      </c>
      <c r="T681" t="s">
        <v>834</v>
      </c>
      <c r="U681" t="s">
        <v>4804</v>
      </c>
      <c r="V681" t="s">
        <v>835</v>
      </c>
      <c r="W681" t="s">
        <v>396</v>
      </c>
      <c r="X681" t="s">
        <v>52</v>
      </c>
      <c r="Y681" t="s">
        <v>836</v>
      </c>
      <c r="Z681" t="s">
        <v>837</v>
      </c>
      <c r="AA681" t="s">
        <v>65</v>
      </c>
    </row>
    <row r="682" spans="1:27" x14ac:dyDescent="0.25">
      <c r="A682" s="1">
        <v>10176</v>
      </c>
      <c r="B682" s="1">
        <v>38</v>
      </c>
      <c r="C682" s="8">
        <v>64.44</v>
      </c>
      <c r="D682" s="1">
        <v>4</v>
      </c>
      <c r="E682" s="7">
        <v>2448.7199999999998</v>
      </c>
      <c r="F682" s="7">
        <f>sales_data_sample3[[#This Row],[SALES]]*sales_data_sample3[[#This Row],[PROFIT MARGIN]]</f>
        <v>124.63984799999999</v>
      </c>
      <c r="G682" s="14" t="str">
        <f>IF(sales_data_sample3[[#This Row],[STATUS]] &lt;&gt;"Cancelled","5,09%","0")</f>
        <v>5,09%</v>
      </c>
      <c r="H682" s="4">
        <v>37931</v>
      </c>
      <c r="I682" t="s">
        <v>28</v>
      </c>
      <c r="J682">
        <f>ROUNDUP(MONTH(sales_data_sample3[[#This Row],[ORDER DATE]])/3,0)</f>
        <v>4</v>
      </c>
      <c r="K682" t="str">
        <f>TEXT(sales_data_sample3[[#This Row],[ORDER DATE]],"[$-409]mmmm")</f>
        <v>November</v>
      </c>
      <c r="L682">
        <f>YEAR(sales_data_sample3[[#This Row],[ORDER DATE]])</f>
        <v>2003</v>
      </c>
      <c r="M682" t="s">
        <v>2246</v>
      </c>
      <c r="N682">
        <v>58</v>
      </c>
      <c r="O682" t="s">
        <v>4208</v>
      </c>
      <c r="P682" t="s">
        <v>831</v>
      </c>
      <c r="Q682" t="s">
        <v>832</v>
      </c>
      <c r="R682" t="s">
        <v>833</v>
      </c>
      <c r="S682" t="s">
        <v>4804</v>
      </c>
      <c r="T682" t="s">
        <v>834</v>
      </c>
      <c r="U682" t="s">
        <v>4804</v>
      </c>
      <c r="V682" t="s">
        <v>835</v>
      </c>
      <c r="W682" t="s">
        <v>396</v>
      </c>
      <c r="X682" t="s">
        <v>52</v>
      </c>
      <c r="Y682" t="s">
        <v>836</v>
      </c>
      <c r="Z682" t="s">
        <v>837</v>
      </c>
      <c r="AA682" t="s">
        <v>42</v>
      </c>
    </row>
    <row r="683" spans="1:27" x14ac:dyDescent="0.25">
      <c r="A683" s="1">
        <v>10177</v>
      </c>
      <c r="B683" s="1">
        <v>23</v>
      </c>
      <c r="C683" s="8">
        <v>100</v>
      </c>
      <c r="D683" s="1">
        <v>9</v>
      </c>
      <c r="E683" s="7">
        <v>3675.63</v>
      </c>
      <c r="F683" s="7">
        <f>sales_data_sample3[[#This Row],[SALES]]*sales_data_sample3[[#This Row],[PROFIT MARGIN]]</f>
        <v>271.62905699999999</v>
      </c>
      <c r="G683" s="14" t="str">
        <f>IF(sales_data_sample3[[#This Row],[STATUS]] &lt;&gt;"Cancelled","7,39%","0")</f>
        <v>7,39%</v>
      </c>
      <c r="H683" s="4">
        <v>37932</v>
      </c>
      <c r="I683" t="s">
        <v>28</v>
      </c>
      <c r="J683">
        <f>ROUNDUP(MONTH(sales_data_sample3[[#This Row],[ORDER DATE]])/3,0)</f>
        <v>4</v>
      </c>
      <c r="K683" t="str">
        <f>TEXT(sales_data_sample3[[#This Row],[ORDER DATE]],"[$-409]mmmm")</f>
        <v>November</v>
      </c>
      <c r="L683">
        <f>YEAR(sales_data_sample3[[#This Row],[ORDER DATE]])</f>
        <v>2003</v>
      </c>
      <c r="M683" t="s">
        <v>1354</v>
      </c>
      <c r="N683">
        <v>136</v>
      </c>
      <c r="O683" t="s">
        <v>2159</v>
      </c>
      <c r="P683" t="s">
        <v>914</v>
      </c>
      <c r="Q683" t="s">
        <v>915</v>
      </c>
      <c r="R683" t="s">
        <v>916</v>
      </c>
      <c r="S683" t="s">
        <v>4804</v>
      </c>
      <c r="T683" t="s">
        <v>271</v>
      </c>
      <c r="U683" t="s">
        <v>4804</v>
      </c>
      <c r="V683" t="s">
        <v>295</v>
      </c>
      <c r="W683" t="s">
        <v>273</v>
      </c>
      <c r="X683" t="s">
        <v>52</v>
      </c>
      <c r="Y683" t="s">
        <v>917</v>
      </c>
      <c r="Z683" t="s">
        <v>918</v>
      </c>
      <c r="AA683" t="s">
        <v>65</v>
      </c>
    </row>
    <row r="684" spans="1:27" x14ac:dyDescent="0.25">
      <c r="A684" s="1">
        <v>10177</v>
      </c>
      <c r="B684" s="1">
        <v>29</v>
      </c>
      <c r="C684" s="8">
        <v>100</v>
      </c>
      <c r="D684" s="1">
        <v>11</v>
      </c>
      <c r="E684" s="7">
        <v>3070.52</v>
      </c>
      <c r="F684" s="7">
        <f>sales_data_sample3[[#This Row],[SALES]]*sales_data_sample3[[#This Row],[PROFIT MARGIN]]</f>
        <v>156.289468</v>
      </c>
      <c r="G684" s="14" t="str">
        <f>IF(sales_data_sample3[[#This Row],[STATUS]] &lt;&gt;"Cancelled","5,09%","0")</f>
        <v>5,09%</v>
      </c>
      <c r="H684" s="4">
        <v>37932</v>
      </c>
      <c r="I684" t="s">
        <v>28</v>
      </c>
      <c r="J684">
        <f>ROUNDUP(MONTH(sales_data_sample3[[#This Row],[ORDER DATE]])/3,0)</f>
        <v>4</v>
      </c>
      <c r="K684" t="str">
        <f>TEXT(sales_data_sample3[[#This Row],[ORDER DATE]],"[$-409]mmmm")</f>
        <v>November</v>
      </c>
      <c r="L684">
        <f>YEAR(sales_data_sample3[[#This Row],[ORDER DATE]])</f>
        <v>2003</v>
      </c>
      <c r="M684" t="s">
        <v>2246</v>
      </c>
      <c r="N684">
        <v>100</v>
      </c>
      <c r="O684" t="s">
        <v>2247</v>
      </c>
      <c r="P684" t="s">
        <v>914</v>
      </c>
      <c r="Q684" t="s">
        <v>915</v>
      </c>
      <c r="R684" t="s">
        <v>916</v>
      </c>
      <c r="S684" t="s">
        <v>4804</v>
      </c>
      <c r="T684" t="s">
        <v>271</v>
      </c>
      <c r="U684" t="s">
        <v>4804</v>
      </c>
      <c r="V684" t="s">
        <v>295</v>
      </c>
      <c r="W684" t="s">
        <v>273</v>
      </c>
      <c r="X684" t="s">
        <v>52</v>
      </c>
      <c r="Y684" t="s">
        <v>917</v>
      </c>
      <c r="Z684" t="s">
        <v>918</v>
      </c>
      <c r="AA684" t="s">
        <v>65</v>
      </c>
    </row>
    <row r="685" spans="1:27" x14ac:dyDescent="0.25">
      <c r="A685" s="1">
        <v>10177</v>
      </c>
      <c r="B685" s="1">
        <v>35</v>
      </c>
      <c r="C685" s="8">
        <v>74.599999999999994</v>
      </c>
      <c r="D685" s="1">
        <v>8</v>
      </c>
      <c r="E685" s="7">
        <v>2611</v>
      </c>
      <c r="F685" s="7">
        <f>sales_data_sample3[[#This Row],[SALES]]*sales_data_sample3[[#This Row],[PROFIT MARGIN]]</f>
        <v>192.95289999999997</v>
      </c>
      <c r="G685" s="14" t="str">
        <f>IF(sales_data_sample3[[#This Row],[STATUS]] &lt;&gt;"Cancelled","7,39%","0")</f>
        <v>7,39%</v>
      </c>
      <c r="H685" s="4">
        <v>37932</v>
      </c>
      <c r="I685" t="s">
        <v>28</v>
      </c>
      <c r="J685">
        <f>ROUNDUP(MONTH(sales_data_sample3[[#This Row],[ORDER DATE]])/3,0)</f>
        <v>4</v>
      </c>
      <c r="K685" t="str">
        <f>TEXT(sales_data_sample3[[#This Row],[ORDER DATE]],"[$-409]mmmm")</f>
        <v>November</v>
      </c>
      <c r="L685">
        <f>YEAR(sales_data_sample3[[#This Row],[ORDER DATE]])</f>
        <v>2003</v>
      </c>
      <c r="M685" t="s">
        <v>1354</v>
      </c>
      <c r="N685">
        <v>87</v>
      </c>
      <c r="O685" t="s">
        <v>2562</v>
      </c>
      <c r="P685" t="s">
        <v>914</v>
      </c>
      <c r="Q685" t="s">
        <v>915</v>
      </c>
      <c r="R685" t="s">
        <v>916</v>
      </c>
      <c r="S685" t="s">
        <v>4804</v>
      </c>
      <c r="T685" t="s">
        <v>271</v>
      </c>
      <c r="U685" t="s">
        <v>4804</v>
      </c>
      <c r="V685" t="s">
        <v>295</v>
      </c>
      <c r="W685" t="s">
        <v>273</v>
      </c>
      <c r="X685" t="s">
        <v>52</v>
      </c>
      <c r="Y685" t="s">
        <v>917</v>
      </c>
      <c r="Z685" t="s">
        <v>918</v>
      </c>
      <c r="AA685" t="s">
        <v>42</v>
      </c>
    </row>
    <row r="686" spans="1:27" x14ac:dyDescent="0.25">
      <c r="A686" s="1">
        <v>10177</v>
      </c>
      <c r="B686" s="1">
        <v>50</v>
      </c>
      <c r="C686" s="8">
        <v>100</v>
      </c>
      <c r="D686" s="1">
        <v>7</v>
      </c>
      <c r="E686" s="7">
        <v>6083</v>
      </c>
      <c r="F686" s="7">
        <f>sales_data_sample3[[#This Row],[SALES]]*sales_data_sample3[[#This Row],[PROFIT MARGIN]]</f>
        <v>555.98619999999994</v>
      </c>
      <c r="G686" s="14" t="str">
        <f>IF(sales_data_sample3[[#This Row],[STATUS]] &lt;&gt;"Cancelled","9,14%","0")</f>
        <v>9,14%</v>
      </c>
      <c r="H686" s="4">
        <v>37932</v>
      </c>
      <c r="I686" t="s">
        <v>28</v>
      </c>
      <c r="J686">
        <f>ROUNDUP(MONTH(sales_data_sample3[[#This Row],[ORDER DATE]])/3,0)</f>
        <v>4</v>
      </c>
      <c r="K686" t="str">
        <f>TEXT(sales_data_sample3[[#This Row],[ORDER DATE]],"[$-409]mmmm")</f>
        <v>November</v>
      </c>
      <c r="L686">
        <f>YEAR(sales_data_sample3[[#This Row],[ORDER DATE]])</f>
        <v>2003</v>
      </c>
      <c r="M686" t="s">
        <v>2075</v>
      </c>
      <c r="N686">
        <v>122</v>
      </c>
      <c r="O686" t="s">
        <v>3005</v>
      </c>
      <c r="P686" t="s">
        <v>914</v>
      </c>
      <c r="Q686" t="s">
        <v>915</v>
      </c>
      <c r="R686" t="s">
        <v>916</v>
      </c>
      <c r="S686" t="s">
        <v>4804</v>
      </c>
      <c r="T686" t="s">
        <v>271</v>
      </c>
      <c r="U686" t="s">
        <v>4804</v>
      </c>
      <c r="V686" t="s">
        <v>295</v>
      </c>
      <c r="W686" t="s">
        <v>273</v>
      </c>
      <c r="X686" t="s">
        <v>52</v>
      </c>
      <c r="Y686" t="s">
        <v>917</v>
      </c>
      <c r="Z686" t="s">
        <v>918</v>
      </c>
      <c r="AA686" t="s">
        <v>65</v>
      </c>
    </row>
    <row r="687" spans="1:27" x14ac:dyDescent="0.25">
      <c r="A687" s="1">
        <v>10177</v>
      </c>
      <c r="B687" s="1">
        <v>45</v>
      </c>
      <c r="C687" s="8">
        <v>72.58</v>
      </c>
      <c r="D687" s="1">
        <v>2</v>
      </c>
      <c r="E687" s="7">
        <v>3266.1</v>
      </c>
      <c r="F687" s="7">
        <f>sales_data_sample3[[#This Row],[SALES]]*sales_data_sample3[[#This Row],[PROFIT MARGIN]]</f>
        <v>241.36478999999997</v>
      </c>
      <c r="G687" s="14" t="str">
        <f>IF(sales_data_sample3[[#This Row],[STATUS]] &lt;&gt;"Cancelled","7,39%","0")</f>
        <v>7,39%</v>
      </c>
      <c r="H687" s="4">
        <v>37932</v>
      </c>
      <c r="I687" t="s">
        <v>28</v>
      </c>
      <c r="J687">
        <f>ROUNDUP(MONTH(sales_data_sample3[[#This Row],[ORDER DATE]])/3,0)</f>
        <v>4</v>
      </c>
      <c r="K687" t="str">
        <f>TEXT(sales_data_sample3[[#This Row],[ORDER DATE]],"[$-409]mmmm")</f>
        <v>November</v>
      </c>
      <c r="L687">
        <f>YEAR(sales_data_sample3[[#This Row],[ORDER DATE]])</f>
        <v>2003</v>
      </c>
      <c r="M687" t="s">
        <v>1354</v>
      </c>
      <c r="N687">
        <v>88</v>
      </c>
      <c r="O687" t="s">
        <v>3347</v>
      </c>
      <c r="P687" t="s">
        <v>914</v>
      </c>
      <c r="Q687" t="s">
        <v>915</v>
      </c>
      <c r="R687" t="s">
        <v>916</v>
      </c>
      <c r="S687" t="s">
        <v>4804</v>
      </c>
      <c r="T687" t="s">
        <v>271</v>
      </c>
      <c r="U687" t="s">
        <v>4804</v>
      </c>
      <c r="V687" t="s">
        <v>295</v>
      </c>
      <c r="W687" t="s">
        <v>273</v>
      </c>
      <c r="X687" t="s">
        <v>52</v>
      </c>
      <c r="Y687" t="s">
        <v>917</v>
      </c>
      <c r="Z687" t="s">
        <v>918</v>
      </c>
      <c r="AA687" t="s">
        <v>65</v>
      </c>
    </row>
    <row r="688" spans="1:27" x14ac:dyDescent="0.25">
      <c r="A688" s="1">
        <v>10177</v>
      </c>
      <c r="B688" s="1">
        <v>24</v>
      </c>
      <c r="C688" s="8">
        <v>76</v>
      </c>
      <c r="D688" s="1">
        <v>3</v>
      </c>
      <c r="E688" s="7">
        <v>1824</v>
      </c>
      <c r="F688" s="7">
        <f>sales_data_sample3[[#This Row],[SALES]]*sales_data_sample3[[#This Row],[PROFIT MARGIN]]</f>
        <v>166.71359999999999</v>
      </c>
      <c r="G688" s="14" t="str">
        <f>IF(sales_data_sample3[[#This Row],[STATUS]] &lt;&gt;"Cancelled","9,14%","0")</f>
        <v>9,14%</v>
      </c>
      <c r="H688" s="4">
        <v>37932</v>
      </c>
      <c r="I688" t="s">
        <v>28</v>
      </c>
      <c r="J688">
        <f>ROUNDUP(MONTH(sales_data_sample3[[#This Row],[ORDER DATE]])/3,0)</f>
        <v>4</v>
      </c>
      <c r="K688" t="str">
        <f>TEXT(sales_data_sample3[[#This Row],[ORDER DATE]],"[$-409]mmmm")</f>
        <v>November</v>
      </c>
      <c r="L688">
        <f>YEAR(sales_data_sample3[[#This Row],[ORDER DATE]])</f>
        <v>2003</v>
      </c>
      <c r="M688" t="s">
        <v>2075</v>
      </c>
      <c r="N688">
        <v>66</v>
      </c>
      <c r="O688" t="s">
        <v>4284</v>
      </c>
      <c r="P688" t="s">
        <v>914</v>
      </c>
      <c r="Q688" t="s">
        <v>915</v>
      </c>
      <c r="R688" t="s">
        <v>916</v>
      </c>
      <c r="S688" t="s">
        <v>4804</v>
      </c>
      <c r="T688" t="s">
        <v>271</v>
      </c>
      <c r="U688" t="s">
        <v>4804</v>
      </c>
      <c r="V688" t="s">
        <v>295</v>
      </c>
      <c r="W688" t="s">
        <v>273</v>
      </c>
      <c r="X688" t="s">
        <v>52</v>
      </c>
      <c r="Y688" t="s">
        <v>917</v>
      </c>
      <c r="Z688" t="s">
        <v>918</v>
      </c>
      <c r="AA688" t="s">
        <v>42</v>
      </c>
    </row>
    <row r="689" spans="1:27" x14ac:dyDescent="0.25">
      <c r="A689" s="1">
        <v>10177</v>
      </c>
      <c r="B689" s="1">
        <v>31</v>
      </c>
      <c r="C689" s="8">
        <v>88.34</v>
      </c>
      <c r="D689" s="1">
        <v>10</v>
      </c>
      <c r="E689" s="7">
        <v>2738.54</v>
      </c>
      <c r="F689" s="7">
        <f>sales_data_sample3[[#This Row],[SALES]]*sales_data_sample3[[#This Row],[PROFIT MARGIN]]</f>
        <v>250.30255599999998</v>
      </c>
      <c r="G689" s="14" t="str">
        <f>IF(sales_data_sample3[[#This Row],[STATUS]] &lt;&gt;"Cancelled","9,14%","0")</f>
        <v>9,14%</v>
      </c>
      <c r="H689" s="4">
        <v>37932</v>
      </c>
      <c r="I689" t="s">
        <v>28</v>
      </c>
      <c r="J689">
        <f>ROUNDUP(MONTH(sales_data_sample3[[#This Row],[ORDER DATE]])/3,0)</f>
        <v>4</v>
      </c>
      <c r="K689" t="str">
        <f>TEXT(sales_data_sample3[[#This Row],[ORDER DATE]],"[$-409]mmmm")</f>
        <v>November</v>
      </c>
      <c r="L689">
        <f>YEAR(sales_data_sample3[[#This Row],[ORDER DATE]])</f>
        <v>2003</v>
      </c>
      <c r="M689" t="s">
        <v>2075</v>
      </c>
      <c r="N689">
        <v>86</v>
      </c>
      <c r="O689" t="s">
        <v>4358</v>
      </c>
      <c r="P689" t="s">
        <v>914</v>
      </c>
      <c r="Q689" t="s">
        <v>915</v>
      </c>
      <c r="R689" t="s">
        <v>916</v>
      </c>
      <c r="S689" t="s">
        <v>4804</v>
      </c>
      <c r="T689" t="s">
        <v>271</v>
      </c>
      <c r="U689" t="s">
        <v>4804</v>
      </c>
      <c r="V689" t="s">
        <v>295</v>
      </c>
      <c r="W689" t="s">
        <v>273</v>
      </c>
      <c r="X689" t="s">
        <v>52</v>
      </c>
      <c r="Y689" t="s">
        <v>917</v>
      </c>
      <c r="Z689" t="s">
        <v>918</v>
      </c>
      <c r="AA689" t="s">
        <v>42</v>
      </c>
    </row>
    <row r="690" spans="1:27" x14ac:dyDescent="0.25">
      <c r="A690" s="1">
        <v>10177</v>
      </c>
      <c r="B690" s="1">
        <v>32</v>
      </c>
      <c r="C690" s="8">
        <v>76.62</v>
      </c>
      <c r="D690" s="1">
        <v>1</v>
      </c>
      <c r="E690" s="7">
        <v>2451.84</v>
      </c>
      <c r="F690" s="7">
        <f>sales_data_sample3[[#This Row],[SALES]]*sales_data_sample3[[#This Row],[PROFIT MARGIN]]</f>
        <v>224.098176</v>
      </c>
      <c r="G690" s="14" t="str">
        <f>IF(sales_data_sample3[[#This Row],[STATUS]] &lt;&gt;"Cancelled","9,14%","0")</f>
        <v>9,14%</v>
      </c>
      <c r="H690" s="4">
        <v>37932</v>
      </c>
      <c r="I690" t="s">
        <v>28</v>
      </c>
      <c r="J690">
        <f>ROUNDUP(MONTH(sales_data_sample3[[#This Row],[ORDER DATE]])/3,0)</f>
        <v>4</v>
      </c>
      <c r="K690" t="str">
        <f>TEXT(sales_data_sample3[[#This Row],[ORDER DATE]],"[$-409]mmmm")</f>
        <v>November</v>
      </c>
      <c r="L690">
        <f>YEAR(sales_data_sample3[[#This Row],[ORDER DATE]])</f>
        <v>2003</v>
      </c>
      <c r="M690" t="s">
        <v>2075</v>
      </c>
      <c r="N690">
        <v>72</v>
      </c>
      <c r="O690" t="s">
        <v>4468</v>
      </c>
      <c r="P690" t="s">
        <v>914</v>
      </c>
      <c r="Q690" t="s">
        <v>915</v>
      </c>
      <c r="R690" t="s">
        <v>916</v>
      </c>
      <c r="S690" t="s">
        <v>4804</v>
      </c>
      <c r="T690" t="s">
        <v>271</v>
      </c>
      <c r="U690" t="s">
        <v>4804</v>
      </c>
      <c r="V690" t="s">
        <v>295</v>
      </c>
      <c r="W690" t="s">
        <v>273</v>
      </c>
      <c r="X690" t="s">
        <v>52</v>
      </c>
      <c r="Y690" t="s">
        <v>917</v>
      </c>
      <c r="Z690" t="s">
        <v>918</v>
      </c>
      <c r="AA690" t="s">
        <v>42</v>
      </c>
    </row>
    <row r="691" spans="1:27" x14ac:dyDescent="0.25">
      <c r="A691" s="1">
        <v>10177</v>
      </c>
      <c r="B691" s="1">
        <v>44</v>
      </c>
      <c r="C691" s="8">
        <v>92.16</v>
      </c>
      <c r="D691" s="1">
        <v>4</v>
      </c>
      <c r="E691" s="7">
        <v>4055.04</v>
      </c>
      <c r="F691" s="7">
        <f>sales_data_sample3[[#This Row],[SALES]]*sales_data_sample3[[#This Row],[PROFIT MARGIN]]</f>
        <v>370.63065599999999</v>
      </c>
      <c r="G691" s="14" t="str">
        <f>IF(sales_data_sample3[[#This Row],[STATUS]] &lt;&gt;"Cancelled","9,14%","0")</f>
        <v>9,14%</v>
      </c>
      <c r="H691" s="4">
        <v>37932</v>
      </c>
      <c r="I691" t="s">
        <v>28</v>
      </c>
      <c r="J691">
        <f>ROUNDUP(MONTH(sales_data_sample3[[#This Row],[ORDER DATE]])/3,0)</f>
        <v>4</v>
      </c>
      <c r="K691" t="str">
        <f>TEXT(sales_data_sample3[[#This Row],[ORDER DATE]],"[$-409]mmmm")</f>
        <v>November</v>
      </c>
      <c r="L691">
        <f>YEAR(sales_data_sample3[[#This Row],[ORDER DATE]])</f>
        <v>2003</v>
      </c>
      <c r="M691" t="s">
        <v>2075</v>
      </c>
      <c r="N691">
        <v>100</v>
      </c>
      <c r="O691" t="s">
        <v>4604</v>
      </c>
      <c r="P691" t="s">
        <v>914</v>
      </c>
      <c r="Q691" t="s">
        <v>915</v>
      </c>
      <c r="R691" t="s">
        <v>916</v>
      </c>
      <c r="S691" t="s">
        <v>4804</v>
      </c>
      <c r="T691" t="s">
        <v>271</v>
      </c>
      <c r="U691" t="s">
        <v>4804</v>
      </c>
      <c r="V691" t="s">
        <v>295</v>
      </c>
      <c r="W691" t="s">
        <v>273</v>
      </c>
      <c r="X691" t="s">
        <v>52</v>
      </c>
      <c r="Y691" t="s">
        <v>917</v>
      </c>
      <c r="Z691" t="s">
        <v>918</v>
      </c>
      <c r="AA691" t="s">
        <v>65</v>
      </c>
    </row>
    <row r="692" spans="1:27" x14ac:dyDescent="0.25">
      <c r="A692" s="1">
        <v>10177</v>
      </c>
      <c r="B692" s="1">
        <v>24</v>
      </c>
      <c r="C692" s="8">
        <v>100</v>
      </c>
      <c r="D692" s="1">
        <v>5</v>
      </c>
      <c r="E692" s="7">
        <v>2526.48</v>
      </c>
      <c r="F692" s="7">
        <f>sales_data_sample3[[#This Row],[SALES]]*sales_data_sample3[[#This Row],[PROFIT MARGIN]]</f>
        <v>230.92027199999998</v>
      </c>
      <c r="G692" s="14" t="str">
        <f>IF(sales_data_sample3[[#This Row],[STATUS]] &lt;&gt;"Cancelled","9,14%","0")</f>
        <v>9,14%</v>
      </c>
      <c r="H692" s="4">
        <v>37932</v>
      </c>
      <c r="I692" t="s">
        <v>28</v>
      </c>
      <c r="J692">
        <f>ROUNDUP(MONTH(sales_data_sample3[[#This Row],[ORDER DATE]])/3,0)</f>
        <v>4</v>
      </c>
      <c r="K692" t="str">
        <f>TEXT(sales_data_sample3[[#This Row],[ORDER DATE]],"[$-409]mmmm")</f>
        <v>November</v>
      </c>
      <c r="L692">
        <f>YEAR(sales_data_sample3[[#This Row],[ORDER DATE]])</f>
        <v>2003</v>
      </c>
      <c r="M692" t="s">
        <v>2075</v>
      </c>
      <c r="N692">
        <v>99</v>
      </c>
      <c r="O692" t="s">
        <v>4639</v>
      </c>
      <c r="P692" t="s">
        <v>914</v>
      </c>
      <c r="Q692" t="s">
        <v>915</v>
      </c>
      <c r="R692" t="s">
        <v>916</v>
      </c>
      <c r="S692" t="s">
        <v>4804</v>
      </c>
      <c r="T692" t="s">
        <v>271</v>
      </c>
      <c r="U692" t="s">
        <v>4804</v>
      </c>
      <c r="V692" t="s">
        <v>295</v>
      </c>
      <c r="W692" t="s">
        <v>273</v>
      </c>
      <c r="X692" t="s">
        <v>52</v>
      </c>
      <c r="Y692" t="s">
        <v>917</v>
      </c>
      <c r="Z692" t="s">
        <v>918</v>
      </c>
      <c r="AA692" t="s">
        <v>42</v>
      </c>
    </row>
    <row r="693" spans="1:27" x14ac:dyDescent="0.25">
      <c r="A693" s="1">
        <v>10177</v>
      </c>
      <c r="B693" s="1">
        <v>40</v>
      </c>
      <c r="C693" s="8">
        <v>50.23</v>
      </c>
      <c r="D693" s="1">
        <v>6</v>
      </c>
      <c r="E693" s="7">
        <v>2009.2</v>
      </c>
      <c r="F693" s="7">
        <f>sales_data_sample3[[#This Row],[SALES]]*sales_data_sample3[[#This Row],[PROFIT MARGIN]]</f>
        <v>183.64087999999998</v>
      </c>
      <c r="G693" s="14" t="str">
        <f>IF(sales_data_sample3[[#This Row],[STATUS]] &lt;&gt;"Cancelled","9,14%","0")</f>
        <v>9,14%</v>
      </c>
      <c r="H693" s="4">
        <v>37932</v>
      </c>
      <c r="I693" t="s">
        <v>28</v>
      </c>
      <c r="J693">
        <f>ROUNDUP(MONTH(sales_data_sample3[[#This Row],[ORDER DATE]])/3,0)</f>
        <v>4</v>
      </c>
      <c r="K693" t="str">
        <f>TEXT(sales_data_sample3[[#This Row],[ORDER DATE]],"[$-409]mmmm")</f>
        <v>November</v>
      </c>
      <c r="L693">
        <f>YEAR(sales_data_sample3[[#This Row],[ORDER DATE]])</f>
        <v>2003</v>
      </c>
      <c r="M693" t="s">
        <v>2075</v>
      </c>
      <c r="N693">
        <v>54</v>
      </c>
      <c r="O693" t="s">
        <v>4760</v>
      </c>
      <c r="P693" t="s">
        <v>914</v>
      </c>
      <c r="Q693" t="s">
        <v>915</v>
      </c>
      <c r="R693" t="s">
        <v>916</v>
      </c>
      <c r="S693" t="s">
        <v>4804</v>
      </c>
      <c r="T693" t="s">
        <v>271</v>
      </c>
      <c r="U693" t="s">
        <v>4804</v>
      </c>
      <c r="V693" t="s">
        <v>295</v>
      </c>
      <c r="W693" t="s">
        <v>273</v>
      </c>
      <c r="X693" t="s">
        <v>52</v>
      </c>
      <c r="Y693" t="s">
        <v>917</v>
      </c>
      <c r="Z693" t="s">
        <v>918</v>
      </c>
      <c r="AA693" t="s">
        <v>42</v>
      </c>
    </row>
    <row r="694" spans="1:27" x14ac:dyDescent="0.25">
      <c r="A694" s="1">
        <v>10178</v>
      </c>
      <c r="B694" s="1">
        <v>24</v>
      </c>
      <c r="C694" s="8">
        <v>100</v>
      </c>
      <c r="D694" s="1">
        <v>12</v>
      </c>
      <c r="E694" s="7">
        <v>3492.48</v>
      </c>
      <c r="F694" s="7">
        <f>sales_data_sample3[[#This Row],[SALES]]*sales_data_sample3[[#This Row],[PROFIT MARGIN]]</f>
        <v>869.27827200000002</v>
      </c>
      <c r="G694" s="14" t="str">
        <f>IF(sales_data_sample3[[#This Row],[STATUS]] &lt;&gt;"Cancelled","24,89%","0")</f>
        <v>24,89%</v>
      </c>
      <c r="H694" s="4">
        <v>37933</v>
      </c>
      <c r="I694" t="s">
        <v>28</v>
      </c>
      <c r="J694">
        <f>ROUNDUP(MONTH(sales_data_sample3[[#This Row],[ORDER DATE]])/3,0)</f>
        <v>4</v>
      </c>
      <c r="K694" t="str">
        <f>TEXT(sales_data_sample3[[#This Row],[ORDER DATE]],"[$-409]mmmm")</f>
        <v>November</v>
      </c>
      <c r="L694">
        <f>YEAR(sales_data_sample3[[#This Row],[ORDER DATE]])</f>
        <v>2003</v>
      </c>
      <c r="M694" t="s">
        <v>278</v>
      </c>
      <c r="N694">
        <v>136</v>
      </c>
      <c r="O694" t="s">
        <v>561</v>
      </c>
      <c r="P694" t="s">
        <v>594</v>
      </c>
      <c r="Q694" t="s">
        <v>595</v>
      </c>
      <c r="R694" t="s">
        <v>596</v>
      </c>
      <c r="S694" t="s">
        <v>4804</v>
      </c>
      <c r="T694" t="s">
        <v>597</v>
      </c>
      <c r="U694" t="s">
        <v>4804</v>
      </c>
      <c r="V694" t="s">
        <v>598</v>
      </c>
      <c r="W694" t="s">
        <v>51</v>
      </c>
      <c r="X694" t="s">
        <v>52</v>
      </c>
      <c r="Y694" t="s">
        <v>599</v>
      </c>
      <c r="Z694" t="s">
        <v>600</v>
      </c>
      <c r="AA694" t="s">
        <v>65</v>
      </c>
    </row>
    <row r="695" spans="1:27" x14ac:dyDescent="0.25">
      <c r="A695" s="1">
        <v>10178</v>
      </c>
      <c r="B695" s="1">
        <v>42</v>
      </c>
      <c r="C695" s="8">
        <v>100</v>
      </c>
      <c r="D695" s="1">
        <v>4</v>
      </c>
      <c r="E695" s="7">
        <v>6490.68</v>
      </c>
      <c r="F695" s="7">
        <f>sales_data_sample3[[#This Row],[SALES]]*sales_data_sample3[[#This Row],[PROFIT MARGIN]]</f>
        <v>474.46870799999999</v>
      </c>
      <c r="G695" s="14" t="str">
        <f>IF(sales_data_sample3[[#This Row],[STATUS]] &lt;&gt;"Cancelled","7,31%","0")</f>
        <v>7,31%</v>
      </c>
      <c r="H695" s="4">
        <v>37933</v>
      </c>
      <c r="I695" t="s">
        <v>28</v>
      </c>
      <c r="J695">
        <f>ROUNDUP(MONTH(sales_data_sample3[[#This Row],[ORDER DATE]])/3,0)</f>
        <v>4</v>
      </c>
      <c r="K695" t="str">
        <f>TEXT(sales_data_sample3[[#This Row],[ORDER DATE]],"[$-409]mmmm")</f>
        <v>November</v>
      </c>
      <c r="L695">
        <f>YEAR(sales_data_sample3[[#This Row],[ORDER DATE]])</f>
        <v>2003</v>
      </c>
      <c r="M695" t="s">
        <v>1502</v>
      </c>
      <c r="N695">
        <v>157</v>
      </c>
      <c r="O695" t="s">
        <v>1503</v>
      </c>
      <c r="P695" t="s">
        <v>594</v>
      </c>
      <c r="Q695" t="s">
        <v>595</v>
      </c>
      <c r="R695" t="s">
        <v>596</v>
      </c>
      <c r="S695" t="s">
        <v>4804</v>
      </c>
      <c r="T695" t="s">
        <v>597</v>
      </c>
      <c r="U695" t="s">
        <v>4804</v>
      </c>
      <c r="V695" t="s">
        <v>598</v>
      </c>
      <c r="W695" t="s">
        <v>51</v>
      </c>
      <c r="X695" t="s">
        <v>52</v>
      </c>
      <c r="Y695" t="s">
        <v>599</v>
      </c>
      <c r="Z695" t="s">
        <v>600</v>
      </c>
      <c r="AA695" t="s">
        <v>65</v>
      </c>
    </row>
    <row r="696" spans="1:27" x14ac:dyDescent="0.25">
      <c r="A696" s="1">
        <v>10178</v>
      </c>
      <c r="B696" s="1">
        <v>41</v>
      </c>
      <c r="C696" s="8">
        <v>81.72</v>
      </c>
      <c r="D696" s="1">
        <v>10</v>
      </c>
      <c r="E696" s="7">
        <v>3350.52</v>
      </c>
      <c r="F696" s="7">
        <f>sales_data_sample3[[#This Row],[SALES]]*sales_data_sample3[[#This Row],[PROFIT MARGIN]]</f>
        <v>306.237528</v>
      </c>
      <c r="G696" s="14" t="str">
        <f>IF(sales_data_sample3[[#This Row],[STATUS]] &lt;&gt;"Cancelled","9,14%","0")</f>
        <v>9,14%</v>
      </c>
      <c r="H696" s="4">
        <v>37933</v>
      </c>
      <c r="I696" t="s">
        <v>28</v>
      </c>
      <c r="J696">
        <f>ROUNDUP(MONTH(sales_data_sample3[[#This Row],[ORDER DATE]])/3,0)</f>
        <v>4</v>
      </c>
      <c r="K696" t="str">
        <f>TEXT(sales_data_sample3[[#This Row],[ORDER DATE]],"[$-409]mmmm")</f>
        <v>November</v>
      </c>
      <c r="L696">
        <f>YEAR(sales_data_sample3[[#This Row],[ORDER DATE]])</f>
        <v>2003</v>
      </c>
      <c r="M696" t="s">
        <v>2075</v>
      </c>
      <c r="N696">
        <v>86</v>
      </c>
      <c r="O696" t="s">
        <v>2076</v>
      </c>
      <c r="P696" t="s">
        <v>594</v>
      </c>
      <c r="Q696" t="s">
        <v>595</v>
      </c>
      <c r="R696" t="s">
        <v>596</v>
      </c>
      <c r="S696" t="s">
        <v>4804</v>
      </c>
      <c r="T696" t="s">
        <v>597</v>
      </c>
      <c r="U696" t="s">
        <v>4804</v>
      </c>
      <c r="V696" t="s">
        <v>598</v>
      </c>
      <c r="W696" t="s">
        <v>51</v>
      </c>
      <c r="X696" t="s">
        <v>52</v>
      </c>
      <c r="Y696" t="s">
        <v>599</v>
      </c>
      <c r="Z696" t="s">
        <v>600</v>
      </c>
      <c r="AA696" t="s">
        <v>65</v>
      </c>
    </row>
    <row r="697" spans="1:27" x14ac:dyDescent="0.25">
      <c r="A697" s="1">
        <v>10178</v>
      </c>
      <c r="B697" s="1">
        <v>48</v>
      </c>
      <c r="C697" s="8">
        <v>100</v>
      </c>
      <c r="D697" s="1">
        <v>9</v>
      </c>
      <c r="E697" s="7">
        <v>5386.56</v>
      </c>
      <c r="F697" s="7">
        <f>sales_data_sample3[[#This Row],[SALES]]*sales_data_sample3[[#This Row],[PROFIT MARGIN]]</f>
        <v>398.06678399999998</v>
      </c>
      <c r="G697" s="14" t="str">
        <f>IF(sales_data_sample3[[#This Row],[STATUS]] &lt;&gt;"Cancelled","7,39%","0")</f>
        <v>7,39%</v>
      </c>
      <c r="H697" s="4">
        <v>37933</v>
      </c>
      <c r="I697" t="s">
        <v>28</v>
      </c>
      <c r="J697">
        <f>ROUNDUP(MONTH(sales_data_sample3[[#This Row],[ORDER DATE]])/3,0)</f>
        <v>4</v>
      </c>
      <c r="K697" t="str">
        <f>TEXT(sales_data_sample3[[#This Row],[ORDER DATE]],"[$-409]mmmm")</f>
        <v>November</v>
      </c>
      <c r="L697">
        <f>YEAR(sales_data_sample3[[#This Row],[ORDER DATE]])</f>
        <v>2003</v>
      </c>
      <c r="M697" t="s">
        <v>1354</v>
      </c>
      <c r="N697">
        <v>105</v>
      </c>
      <c r="O697" t="s">
        <v>2467</v>
      </c>
      <c r="P697" t="s">
        <v>594</v>
      </c>
      <c r="Q697" t="s">
        <v>595</v>
      </c>
      <c r="R697" t="s">
        <v>596</v>
      </c>
      <c r="S697" t="s">
        <v>4804</v>
      </c>
      <c r="T697" t="s">
        <v>597</v>
      </c>
      <c r="U697" t="s">
        <v>4804</v>
      </c>
      <c r="V697" t="s">
        <v>598</v>
      </c>
      <c r="W697" t="s">
        <v>51</v>
      </c>
      <c r="X697" t="s">
        <v>52</v>
      </c>
      <c r="Y697" t="s">
        <v>599</v>
      </c>
      <c r="Z697" t="s">
        <v>600</v>
      </c>
      <c r="AA697" t="s">
        <v>65</v>
      </c>
    </row>
    <row r="698" spans="1:27" x14ac:dyDescent="0.25">
      <c r="A698" s="1">
        <v>10178</v>
      </c>
      <c r="B698" s="1">
        <v>34</v>
      </c>
      <c r="C698" s="8">
        <v>80.84</v>
      </c>
      <c r="D698" s="1">
        <v>5</v>
      </c>
      <c r="E698" s="7">
        <v>2748.56</v>
      </c>
      <c r="F698" s="7">
        <f>sales_data_sample3[[#This Row],[SALES]]*sales_data_sample3[[#This Row],[PROFIT MARGIN]]</f>
        <v>200.919736</v>
      </c>
      <c r="G698" s="14" t="str">
        <f>IF(sales_data_sample3[[#This Row],[STATUS]] &lt;&gt;"Cancelled","7,31%","0")</f>
        <v>7,31%</v>
      </c>
      <c r="H698" s="4">
        <v>37933</v>
      </c>
      <c r="I698" t="s">
        <v>28</v>
      </c>
      <c r="J698">
        <f>ROUNDUP(MONTH(sales_data_sample3[[#This Row],[ORDER DATE]])/3,0)</f>
        <v>4</v>
      </c>
      <c r="K698" t="str">
        <f>TEXT(sales_data_sample3[[#This Row],[ORDER DATE]],"[$-409]mmmm")</f>
        <v>November</v>
      </c>
      <c r="L698">
        <f>YEAR(sales_data_sample3[[#This Row],[ORDER DATE]])</f>
        <v>2003</v>
      </c>
      <c r="M698" t="s">
        <v>1502</v>
      </c>
      <c r="N698">
        <v>68</v>
      </c>
      <c r="O698" t="s">
        <v>3232</v>
      </c>
      <c r="P698" t="s">
        <v>594</v>
      </c>
      <c r="Q698" t="s">
        <v>595</v>
      </c>
      <c r="R698" t="s">
        <v>596</v>
      </c>
      <c r="S698" t="s">
        <v>4804</v>
      </c>
      <c r="T698" t="s">
        <v>597</v>
      </c>
      <c r="U698" t="s">
        <v>4804</v>
      </c>
      <c r="V698" t="s">
        <v>598</v>
      </c>
      <c r="W698" t="s">
        <v>51</v>
      </c>
      <c r="X698" t="s">
        <v>52</v>
      </c>
      <c r="Y698" t="s">
        <v>599</v>
      </c>
      <c r="Z698" t="s">
        <v>600</v>
      </c>
      <c r="AA698" t="s">
        <v>42</v>
      </c>
    </row>
    <row r="699" spans="1:27" x14ac:dyDescent="0.25">
      <c r="A699" s="1">
        <v>10178</v>
      </c>
      <c r="B699" s="1">
        <v>27</v>
      </c>
      <c r="C699" s="8">
        <v>73.64</v>
      </c>
      <c r="D699" s="1">
        <v>6</v>
      </c>
      <c r="E699" s="7">
        <v>1988.28</v>
      </c>
      <c r="F699" s="7">
        <f>sales_data_sample3[[#This Row],[SALES]]*sales_data_sample3[[#This Row],[PROFIT MARGIN]]</f>
        <v>146.93389199999999</v>
      </c>
      <c r="G699" s="14" t="str">
        <f>IF(sales_data_sample3[[#This Row],[STATUS]] &lt;&gt;"Cancelled","7,39%","0")</f>
        <v>7,39%</v>
      </c>
      <c r="H699" s="4">
        <v>37933</v>
      </c>
      <c r="I699" t="s">
        <v>28</v>
      </c>
      <c r="J699">
        <f>ROUNDUP(MONTH(sales_data_sample3[[#This Row],[ORDER DATE]])/3,0)</f>
        <v>4</v>
      </c>
      <c r="K699" t="str">
        <f>TEXT(sales_data_sample3[[#This Row],[ORDER DATE]],"[$-409]mmmm")</f>
        <v>November</v>
      </c>
      <c r="L699">
        <f>YEAR(sales_data_sample3[[#This Row],[ORDER DATE]])</f>
        <v>2003</v>
      </c>
      <c r="M699" t="s">
        <v>1354</v>
      </c>
      <c r="N699">
        <v>65</v>
      </c>
      <c r="O699" t="s">
        <v>3465</v>
      </c>
      <c r="P699" t="s">
        <v>594</v>
      </c>
      <c r="Q699" t="s">
        <v>595</v>
      </c>
      <c r="R699" t="s">
        <v>596</v>
      </c>
      <c r="S699" t="s">
        <v>4804</v>
      </c>
      <c r="T699" t="s">
        <v>597</v>
      </c>
      <c r="U699" t="s">
        <v>4804</v>
      </c>
      <c r="V699" t="s">
        <v>598</v>
      </c>
      <c r="W699" t="s">
        <v>51</v>
      </c>
      <c r="X699" t="s">
        <v>52</v>
      </c>
      <c r="Y699" t="s">
        <v>599</v>
      </c>
      <c r="Z699" t="s">
        <v>600</v>
      </c>
      <c r="AA699" t="s">
        <v>42</v>
      </c>
    </row>
    <row r="700" spans="1:27" x14ac:dyDescent="0.25">
      <c r="A700" s="1">
        <v>10178</v>
      </c>
      <c r="B700" s="1">
        <v>21</v>
      </c>
      <c r="C700" s="8">
        <v>72.12</v>
      </c>
      <c r="D700" s="1">
        <v>11</v>
      </c>
      <c r="E700" s="7">
        <v>1514.52</v>
      </c>
      <c r="F700" s="7">
        <f>sales_data_sample3[[#This Row],[SALES]]*sales_data_sample3[[#This Row],[PROFIT MARGIN]]</f>
        <v>111.92302799999999</v>
      </c>
      <c r="G700" s="14" t="str">
        <f>IF(sales_data_sample3[[#This Row],[STATUS]] &lt;&gt;"Cancelled","7,39%","0")</f>
        <v>7,39%</v>
      </c>
      <c r="H700" s="4">
        <v>37933</v>
      </c>
      <c r="I700" t="s">
        <v>28</v>
      </c>
      <c r="J700">
        <f>ROUNDUP(MONTH(sales_data_sample3[[#This Row],[ORDER DATE]])/3,0)</f>
        <v>4</v>
      </c>
      <c r="K700" t="str">
        <f>TEXT(sales_data_sample3[[#This Row],[ORDER DATE]],"[$-409]mmmm")</f>
        <v>November</v>
      </c>
      <c r="L700">
        <f>YEAR(sales_data_sample3[[#This Row],[ORDER DATE]])</f>
        <v>2003</v>
      </c>
      <c r="M700" t="s">
        <v>1354</v>
      </c>
      <c r="N700">
        <v>83</v>
      </c>
      <c r="O700" t="s">
        <v>3543</v>
      </c>
      <c r="P700" t="s">
        <v>594</v>
      </c>
      <c r="Q700" t="s">
        <v>595</v>
      </c>
      <c r="R700" t="s">
        <v>596</v>
      </c>
      <c r="S700" t="s">
        <v>4804</v>
      </c>
      <c r="T700" t="s">
        <v>597</v>
      </c>
      <c r="U700" t="s">
        <v>4804</v>
      </c>
      <c r="V700" t="s">
        <v>598</v>
      </c>
      <c r="W700" t="s">
        <v>51</v>
      </c>
      <c r="X700" t="s">
        <v>52</v>
      </c>
      <c r="Y700" t="s">
        <v>599</v>
      </c>
      <c r="Z700" t="s">
        <v>600</v>
      </c>
      <c r="AA700" t="s">
        <v>42</v>
      </c>
    </row>
    <row r="701" spans="1:27" x14ac:dyDescent="0.25">
      <c r="A701" s="1">
        <v>10178</v>
      </c>
      <c r="B701" s="1">
        <v>30</v>
      </c>
      <c r="C701" s="8">
        <v>72.33</v>
      </c>
      <c r="D701" s="1">
        <v>3</v>
      </c>
      <c r="E701" s="7">
        <v>2169.9</v>
      </c>
      <c r="F701" s="7">
        <f>sales_data_sample3[[#This Row],[SALES]]*sales_data_sample3[[#This Row],[PROFIT MARGIN]]</f>
        <v>158.61968999999999</v>
      </c>
      <c r="G701" s="14" t="str">
        <f>IF(sales_data_sample3[[#This Row],[STATUS]] &lt;&gt;"Cancelled","7,31%","0")</f>
        <v>7,31%</v>
      </c>
      <c r="H701" s="4">
        <v>37933</v>
      </c>
      <c r="I701" t="s">
        <v>28</v>
      </c>
      <c r="J701">
        <f>ROUNDUP(MONTH(sales_data_sample3[[#This Row],[ORDER DATE]])/3,0)</f>
        <v>4</v>
      </c>
      <c r="K701" t="str">
        <f>TEXT(sales_data_sample3[[#This Row],[ORDER DATE]],"[$-409]mmmm")</f>
        <v>November</v>
      </c>
      <c r="L701">
        <f>YEAR(sales_data_sample3[[#This Row],[ORDER DATE]])</f>
        <v>2003</v>
      </c>
      <c r="M701" t="s">
        <v>1502</v>
      </c>
      <c r="N701">
        <v>68</v>
      </c>
      <c r="O701" t="s">
        <v>3620</v>
      </c>
      <c r="P701" t="s">
        <v>594</v>
      </c>
      <c r="Q701" t="s">
        <v>595</v>
      </c>
      <c r="R701" t="s">
        <v>596</v>
      </c>
      <c r="S701" t="s">
        <v>4804</v>
      </c>
      <c r="T701" t="s">
        <v>597</v>
      </c>
      <c r="U701" t="s">
        <v>4804</v>
      </c>
      <c r="V701" t="s">
        <v>598</v>
      </c>
      <c r="W701" t="s">
        <v>51</v>
      </c>
      <c r="X701" t="s">
        <v>52</v>
      </c>
      <c r="Y701" t="s">
        <v>599</v>
      </c>
      <c r="Z701" t="s">
        <v>600</v>
      </c>
      <c r="AA701" t="s">
        <v>42</v>
      </c>
    </row>
    <row r="702" spans="1:27" x14ac:dyDescent="0.25">
      <c r="A702" s="1">
        <v>10178</v>
      </c>
      <c r="B702" s="1">
        <v>34</v>
      </c>
      <c r="C702" s="8">
        <v>96.86</v>
      </c>
      <c r="D702" s="1">
        <v>8</v>
      </c>
      <c r="E702" s="7">
        <v>3293.24</v>
      </c>
      <c r="F702" s="7">
        <f>sales_data_sample3[[#This Row],[SALES]]*sales_data_sample3[[#This Row],[PROFIT MARGIN]]</f>
        <v>301.00213599999995</v>
      </c>
      <c r="G702" s="14" t="str">
        <f>IF(sales_data_sample3[[#This Row],[STATUS]] &lt;&gt;"Cancelled","9,14%","0")</f>
        <v>9,14%</v>
      </c>
      <c r="H702" s="4">
        <v>37933</v>
      </c>
      <c r="I702" t="s">
        <v>28</v>
      </c>
      <c r="J702">
        <f>ROUNDUP(MONTH(sales_data_sample3[[#This Row],[ORDER DATE]])/3,0)</f>
        <v>4</v>
      </c>
      <c r="K702" t="str">
        <f>TEXT(sales_data_sample3[[#This Row],[ORDER DATE]],"[$-409]mmmm")</f>
        <v>November</v>
      </c>
      <c r="L702">
        <f>YEAR(sales_data_sample3[[#This Row],[ORDER DATE]])</f>
        <v>2003</v>
      </c>
      <c r="M702" t="s">
        <v>2075</v>
      </c>
      <c r="N702">
        <v>90</v>
      </c>
      <c r="O702" t="s">
        <v>4394</v>
      </c>
      <c r="P702" t="s">
        <v>594</v>
      </c>
      <c r="Q702" t="s">
        <v>595</v>
      </c>
      <c r="R702" t="s">
        <v>596</v>
      </c>
      <c r="S702" t="s">
        <v>4804</v>
      </c>
      <c r="T702" t="s">
        <v>597</v>
      </c>
      <c r="U702" t="s">
        <v>4804</v>
      </c>
      <c r="V702" t="s">
        <v>598</v>
      </c>
      <c r="W702" t="s">
        <v>51</v>
      </c>
      <c r="X702" t="s">
        <v>52</v>
      </c>
      <c r="Y702" t="s">
        <v>599</v>
      </c>
      <c r="Z702" t="s">
        <v>600</v>
      </c>
      <c r="AA702" t="s">
        <v>65</v>
      </c>
    </row>
    <row r="703" spans="1:27" x14ac:dyDescent="0.25">
      <c r="A703" s="1">
        <v>10178</v>
      </c>
      <c r="B703" s="1">
        <v>22</v>
      </c>
      <c r="C703" s="8">
        <v>87.75</v>
      </c>
      <c r="D703" s="1">
        <v>1</v>
      </c>
      <c r="E703" s="7">
        <v>1930.5</v>
      </c>
      <c r="F703" s="7">
        <f>sales_data_sample3[[#This Row],[SALES]]*sales_data_sample3[[#This Row],[PROFIT MARGIN]]</f>
        <v>141.11955</v>
      </c>
      <c r="G703" s="14" t="str">
        <f>IF(sales_data_sample3[[#This Row],[STATUS]] &lt;&gt;"Cancelled","7,31%","0")</f>
        <v>7,31%</v>
      </c>
      <c r="H703" s="4">
        <v>37933</v>
      </c>
      <c r="I703" t="s">
        <v>28</v>
      </c>
      <c r="J703">
        <f>ROUNDUP(MONTH(sales_data_sample3[[#This Row],[ORDER DATE]])/3,0)</f>
        <v>4</v>
      </c>
      <c r="K703" t="str">
        <f>TEXT(sales_data_sample3[[#This Row],[ORDER DATE]],"[$-409]mmmm")</f>
        <v>November</v>
      </c>
      <c r="L703">
        <f>YEAR(sales_data_sample3[[#This Row],[ORDER DATE]])</f>
        <v>2003</v>
      </c>
      <c r="M703" t="s">
        <v>1502</v>
      </c>
      <c r="N703">
        <v>99</v>
      </c>
      <c r="O703" t="s">
        <v>4433</v>
      </c>
      <c r="P703" t="s">
        <v>594</v>
      </c>
      <c r="Q703" t="s">
        <v>595</v>
      </c>
      <c r="R703" t="s">
        <v>596</v>
      </c>
      <c r="S703" t="s">
        <v>4804</v>
      </c>
      <c r="T703" t="s">
        <v>597</v>
      </c>
      <c r="U703" t="s">
        <v>4804</v>
      </c>
      <c r="V703" t="s">
        <v>598</v>
      </c>
      <c r="W703" t="s">
        <v>51</v>
      </c>
      <c r="X703" t="s">
        <v>52</v>
      </c>
      <c r="Y703" t="s">
        <v>599</v>
      </c>
      <c r="Z703" t="s">
        <v>600</v>
      </c>
      <c r="AA703" t="s">
        <v>42</v>
      </c>
    </row>
    <row r="704" spans="1:27" x14ac:dyDescent="0.25">
      <c r="A704" s="1">
        <v>10178</v>
      </c>
      <c r="B704" s="1">
        <v>45</v>
      </c>
      <c r="C704" s="8">
        <v>76.25</v>
      </c>
      <c r="D704" s="1">
        <v>2</v>
      </c>
      <c r="E704" s="7">
        <v>3431.25</v>
      </c>
      <c r="F704" s="7">
        <f>sales_data_sample3[[#This Row],[SALES]]*sales_data_sample3[[#This Row],[PROFIT MARGIN]]</f>
        <v>250.824375</v>
      </c>
      <c r="G704" s="14" t="str">
        <f>IF(sales_data_sample3[[#This Row],[STATUS]] &lt;&gt;"Cancelled","7,31%","0")</f>
        <v>7,31%</v>
      </c>
      <c r="H704" s="4">
        <v>37933</v>
      </c>
      <c r="I704" t="s">
        <v>28</v>
      </c>
      <c r="J704">
        <f>ROUNDUP(MONTH(sales_data_sample3[[#This Row],[ORDER DATE]])/3,0)</f>
        <v>4</v>
      </c>
      <c r="K704" t="str">
        <f>TEXT(sales_data_sample3[[#This Row],[ORDER DATE]],"[$-409]mmmm")</f>
        <v>November</v>
      </c>
      <c r="L704">
        <f>YEAR(sales_data_sample3[[#This Row],[ORDER DATE]])</f>
        <v>2003</v>
      </c>
      <c r="M704" t="s">
        <v>1502</v>
      </c>
      <c r="N704">
        <v>74</v>
      </c>
      <c r="O704" t="s">
        <v>4675</v>
      </c>
      <c r="P704" t="s">
        <v>594</v>
      </c>
      <c r="Q704" t="s">
        <v>595</v>
      </c>
      <c r="R704" t="s">
        <v>596</v>
      </c>
      <c r="S704" t="s">
        <v>4804</v>
      </c>
      <c r="T704" t="s">
        <v>597</v>
      </c>
      <c r="U704" t="s">
        <v>4804</v>
      </c>
      <c r="V704" t="s">
        <v>598</v>
      </c>
      <c r="W704" t="s">
        <v>51</v>
      </c>
      <c r="X704" t="s">
        <v>52</v>
      </c>
      <c r="Y704" t="s">
        <v>599</v>
      </c>
      <c r="Z704" t="s">
        <v>600</v>
      </c>
      <c r="AA704" t="s">
        <v>65</v>
      </c>
    </row>
    <row r="705" spans="1:27" x14ac:dyDescent="0.25">
      <c r="A705" s="1">
        <v>10178</v>
      </c>
      <c r="B705" s="1">
        <v>45</v>
      </c>
      <c r="C705" s="8">
        <v>51.15</v>
      </c>
      <c r="D705" s="1">
        <v>7</v>
      </c>
      <c r="E705" s="7">
        <v>2301.75</v>
      </c>
      <c r="F705" s="7">
        <f>sales_data_sample3[[#This Row],[SALES]]*sales_data_sample3[[#This Row],[PROFIT MARGIN]]</f>
        <v>168.257925</v>
      </c>
      <c r="G705" s="14" t="str">
        <f>IF(sales_data_sample3[[#This Row],[STATUS]] &lt;&gt;"Cancelled","7,31%","0")</f>
        <v>7,31%</v>
      </c>
      <c r="H705" s="4">
        <v>37933</v>
      </c>
      <c r="I705" t="s">
        <v>28</v>
      </c>
      <c r="J705">
        <f>ROUNDUP(MONTH(sales_data_sample3[[#This Row],[ORDER DATE]])/3,0)</f>
        <v>4</v>
      </c>
      <c r="K705" t="str">
        <f>TEXT(sales_data_sample3[[#This Row],[ORDER DATE]],"[$-409]mmmm")</f>
        <v>November</v>
      </c>
      <c r="L705">
        <f>YEAR(sales_data_sample3[[#This Row],[ORDER DATE]])</f>
        <v>2003</v>
      </c>
      <c r="M705" t="s">
        <v>1502</v>
      </c>
      <c r="N705">
        <v>49</v>
      </c>
      <c r="O705" t="s">
        <v>4719</v>
      </c>
      <c r="P705" t="s">
        <v>594</v>
      </c>
      <c r="Q705" t="s">
        <v>595</v>
      </c>
      <c r="R705" t="s">
        <v>596</v>
      </c>
      <c r="S705" t="s">
        <v>4804</v>
      </c>
      <c r="T705" t="s">
        <v>597</v>
      </c>
      <c r="U705" t="s">
        <v>4804</v>
      </c>
      <c r="V705" t="s">
        <v>598</v>
      </c>
      <c r="W705" t="s">
        <v>51</v>
      </c>
      <c r="X705" t="s">
        <v>52</v>
      </c>
      <c r="Y705" t="s">
        <v>599</v>
      </c>
      <c r="Z705" t="s">
        <v>600</v>
      </c>
      <c r="AA705" t="s">
        <v>42</v>
      </c>
    </row>
    <row r="706" spans="1:27" x14ac:dyDescent="0.25">
      <c r="A706" s="1">
        <v>10180</v>
      </c>
      <c r="B706" s="1">
        <v>29</v>
      </c>
      <c r="C706" s="8">
        <v>86.13</v>
      </c>
      <c r="D706" s="1">
        <v>9</v>
      </c>
      <c r="E706" s="7">
        <v>2497.77</v>
      </c>
      <c r="F706" s="7">
        <f>sales_data_sample3[[#This Row],[SALES]]*sales_data_sample3[[#This Row],[PROFIT MARGIN]]</f>
        <v>317.21679</v>
      </c>
      <c r="G706" s="14" t="str">
        <f>IF(sales_data_sample3[[#This Row],[STATUS]] &lt;&gt;"Cancelled","12,70%","0")</f>
        <v>12,70%</v>
      </c>
      <c r="H706" s="4">
        <v>37936</v>
      </c>
      <c r="I706" t="s">
        <v>28</v>
      </c>
      <c r="J706">
        <f>ROUNDUP(MONTH(sales_data_sample3[[#This Row],[ORDER DATE]])/3,0)</f>
        <v>4</v>
      </c>
      <c r="K706" t="str">
        <f>TEXT(sales_data_sample3[[#This Row],[ORDER DATE]],"[$-409]mmmm")</f>
        <v>November</v>
      </c>
      <c r="L706">
        <f>YEAR(sales_data_sample3[[#This Row],[ORDER DATE]])</f>
        <v>2003</v>
      </c>
      <c r="M706" t="s">
        <v>29</v>
      </c>
      <c r="N706">
        <v>95</v>
      </c>
      <c r="O706" t="s">
        <v>30</v>
      </c>
      <c r="P706" t="s">
        <v>98</v>
      </c>
      <c r="Q706" t="s">
        <v>99</v>
      </c>
      <c r="R706" t="s">
        <v>100</v>
      </c>
      <c r="S706" t="s">
        <v>4804</v>
      </c>
      <c r="T706" t="s">
        <v>101</v>
      </c>
      <c r="U706" t="s">
        <v>4804</v>
      </c>
      <c r="V706" t="s">
        <v>102</v>
      </c>
      <c r="W706" t="s">
        <v>51</v>
      </c>
      <c r="X706" t="s">
        <v>52</v>
      </c>
      <c r="Y706" t="s">
        <v>103</v>
      </c>
      <c r="Z706" t="s">
        <v>104</v>
      </c>
      <c r="AA706" t="s">
        <v>42</v>
      </c>
    </row>
    <row r="707" spans="1:27" x14ac:dyDescent="0.25">
      <c r="A707" s="1">
        <v>10180</v>
      </c>
      <c r="B707" s="1">
        <v>42</v>
      </c>
      <c r="C707" s="8">
        <v>100</v>
      </c>
      <c r="D707" s="1">
        <v>12</v>
      </c>
      <c r="E707" s="7">
        <v>4695.6000000000004</v>
      </c>
      <c r="F707" s="7">
        <f>sales_data_sample3[[#This Row],[SALES]]*sales_data_sample3[[#This Row],[PROFIT MARGIN]]</f>
        <v>596.34120000000007</v>
      </c>
      <c r="G707" s="14" t="str">
        <f>IF(sales_data_sample3[[#This Row],[STATUS]] &lt;&gt;"Cancelled","12,70%","0")</f>
        <v>12,70%</v>
      </c>
      <c r="H707" s="4">
        <v>37936</v>
      </c>
      <c r="I707" t="s">
        <v>28</v>
      </c>
      <c r="J707">
        <f>ROUNDUP(MONTH(sales_data_sample3[[#This Row],[ORDER DATE]])/3,0)</f>
        <v>4</v>
      </c>
      <c r="K707" t="str">
        <f>TEXT(sales_data_sample3[[#This Row],[ORDER DATE]],"[$-409]mmmm")</f>
        <v>November</v>
      </c>
      <c r="L707">
        <f>YEAR(sales_data_sample3[[#This Row],[ORDER DATE]])</f>
        <v>2003</v>
      </c>
      <c r="M707" t="s">
        <v>29</v>
      </c>
      <c r="N707">
        <v>118</v>
      </c>
      <c r="O707" t="s">
        <v>471</v>
      </c>
      <c r="P707" t="s">
        <v>98</v>
      </c>
      <c r="Q707" t="s">
        <v>99</v>
      </c>
      <c r="R707" t="s">
        <v>100</v>
      </c>
      <c r="S707" t="s">
        <v>4804</v>
      </c>
      <c r="T707" t="s">
        <v>101</v>
      </c>
      <c r="U707" t="s">
        <v>4804</v>
      </c>
      <c r="V707" t="s">
        <v>102</v>
      </c>
      <c r="W707" t="s">
        <v>51</v>
      </c>
      <c r="X707" t="s">
        <v>52</v>
      </c>
      <c r="Y707" t="s">
        <v>103</v>
      </c>
      <c r="Z707" t="s">
        <v>104</v>
      </c>
      <c r="AA707" t="s">
        <v>65</v>
      </c>
    </row>
    <row r="708" spans="1:27" x14ac:dyDescent="0.25">
      <c r="A708" s="1">
        <v>10180</v>
      </c>
      <c r="B708" s="1">
        <v>41</v>
      </c>
      <c r="C708" s="8">
        <v>100</v>
      </c>
      <c r="D708" s="1">
        <v>11</v>
      </c>
      <c r="E708" s="7">
        <v>8892.9</v>
      </c>
      <c r="F708" s="7">
        <f>sales_data_sample3[[#This Row],[SALES]]*sales_data_sample3[[#This Row],[PROFIT MARGIN]]</f>
        <v>1129.3983000000001</v>
      </c>
      <c r="G708" s="14" t="str">
        <f>IF(sales_data_sample3[[#This Row],[STATUS]] &lt;&gt;"Cancelled","12,70%","0")</f>
        <v>12,70%</v>
      </c>
      <c r="H708" s="4">
        <v>37936</v>
      </c>
      <c r="I708" t="s">
        <v>28</v>
      </c>
      <c r="J708">
        <f>ROUNDUP(MONTH(sales_data_sample3[[#This Row],[ORDER DATE]])/3,0)</f>
        <v>4</v>
      </c>
      <c r="K708" t="str">
        <f>TEXT(sales_data_sample3[[#This Row],[ORDER DATE]],"[$-409]mmmm")</f>
        <v>November</v>
      </c>
      <c r="L708">
        <f>YEAR(sales_data_sample3[[#This Row],[ORDER DATE]])</f>
        <v>2003</v>
      </c>
      <c r="M708" t="s">
        <v>29</v>
      </c>
      <c r="N708">
        <v>193</v>
      </c>
      <c r="O708" t="s">
        <v>530</v>
      </c>
      <c r="P708" t="s">
        <v>98</v>
      </c>
      <c r="Q708" t="s">
        <v>99</v>
      </c>
      <c r="R708" t="s">
        <v>100</v>
      </c>
      <c r="S708" t="s">
        <v>4804</v>
      </c>
      <c r="T708" t="s">
        <v>101</v>
      </c>
      <c r="U708" t="s">
        <v>4804</v>
      </c>
      <c r="V708" t="s">
        <v>102</v>
      </c>
      <c r="W708" t="s">
        <v>51</v>
      </c>
      <c r="X708" t="s">
        <v>52</v>
      </c>
      <c r="Y708" t="s">
        <v>103</v>
      </c>
      <c r="Z708" t="s">
        <v>104</v>
      </c>
      <c r="AA708" t="s">
        <v>229</v>
      </c>
    </row>
    <row r="709" spans="1:27" x14ac:dyDescent="0.25">
      <c r="A709" s="1">
        <v>10180</v>
      </c>
      <c r="B709" s="1">
        <v>40</v>
      </c>
      <c r="C709" s="8">
        <v>100</v>
      </c>
      <c r="D709" s="1">
        <v>8</v>
      </c>
      <c r="E709" s="7">
        <v>6747.6</v>
      </c>
      <c r="F709" s="7">
        <f>sales_data_sample3[[#This Row],[SALES]]*sales_data_sample3[[#This Row],[PROFIT MARGIN]]</f>
        <v>856.94520000000011</v>
      </c>
      <c r="G709" s="14">
        <v>0.127</v>
      </c>
      <c r="H709" s="4">
        <v>37936</v>
      </c>
      <c r="I709" t="s">
        <v>28</v>
      </c>
      <c r="J709">
        <f>ROUNDUP(MONTH(sales_data_sample3[[#This Row],[ORDER DATE]])/3,0)</f>
        <v>4</v>
      </c>
      <c r="K709" t="str">
        <f>TEXT(sales_data_sample3[[#This Row],[ORDER DATE]],"[$-409]mmmm")</f>
        <v>November</v>
      </c>
      <c r="L709">
        <f>YEAR(sales_data_sample3[[#This Row],[ORDER DATE]])</f>
        <v>2003</v>
      </c>
      <c r="M709" t="s">
        <v>29</v>
      </c>
      <c r="N709">
        <v>150</v>
      </c>
      <c r="O709" t="s">
        <v>991</v>
      </c>
      <c r="P709" t="s">
        <v>98</v>
      </c>
      <c r="Q709" t="s">
        <v>99</v>
      </c>
      <c r="R709" t="s">
        <v>100</v>
      </c>
      <c r="S709" t="s">
        <v>4804</v>
      </c>
      <c r="T709" t="s">
        <v>101</v>
      </c>
      <c r="U709" t="s">
        <v>4804</v>
      </c>
      <c r="V709" t="s">
        <v>102</v>
      </c>
      <c r="W709" t="s">
        <v>51</v>
      </c>
      <c r="X709" t="s">
        <v>52</v>
      </c>
      <c r="Y709" t="s">
        <v>103</v>
      </c>
      <c r="Z709" t="s">
        <v>104</v>
      </c>
      <c r="AA709" t="s">
        <v>65</v>
      </c>
    </row>
    <row r="710" spans="1:27" x14ac:dyDescent="0.25">
      <c r="A710" s="1">
        <v>10180</v>
      </c>
      <c r="B710" s="1">
        <v>25</v>
      </c>
      <c r="C710" s="8">
        <v>64.2</v>
      </c>
      <c r="D710" s="1">
        <v>13</v>
      </c>
      <c r="E710" s="7">
        <v>1605</v>
      </c>
      <c r="F710" s="7">
        <f>sales_data_sample3[[#This Row],[SALES]]*sales_data_sample3[[#This Row],[PROFIT MARGIN]]</f>
        <v>203.83500000000001</v>
      </c>
      <c r="G710" s="14">
        <v>0.127</v>
      </c>
      <c r="H710" s="4">
        <v>37936</v>
      </c>
      <c r="I710" t="s">
        <v>28</v>
      </c>
      <c r="J710">
        <f>ROUNDUP(MONTH(sales_data_sample3[[#This Row],[ORDER DATE]])/3,0)</f>
        <v>4</v>
      </c>
      <c r="K710" t="str">
        <f>TEXT(sales_data_sample3[[#This Row],[ORDER DATE]],"[$-409]mmmm")</f>
        <v>November</v>
      </c>
      <c r="L710">
        <f>YEAR(sales_data_sample3[[#This Row],[ORDER DATE]])</f>
        <v>2003</v>
      </c>
      <c r="M710" t="s">
        <v>29</v>
      </c>
      <c r="N710">
        <v>60</v>
      </c>
      <c r="O710" t="s">
        <v>1884</v>
      </c>
      <c r="P710" t="s">
        <v>98</v>
      </c>
      <c r="Q710" t="s">
        <v>99</v>
      </c>
      <c r="R710" t="s">
        <v>100</v>
      </c>
      <c r="S710" t="s">
        <v>4804</v>
      </c>
      <c r="T710" t="s">
        <v>101</v>
      </c>
      <c r="U710" t="s">
        <v>4804</v>
      </c>
      <c r="V710" t="s">
        <v>102</v>
      </c>
      <c r="W710" t="s">
        <v>51</v>
      </c>
      <c r="X710" t="s">
        <v>52</v>
      </c>
      <c r="Y710" t="s">
        <v>103</v>
      </c>
      <c r="Z710" t="s">
        <v>104</v>
      </c>
      <c r="AA710" t="s">
        <v>42</v>
      </c>
    </row>
    <row r="711" spans="1:27" x14ac:dyDescent="0.25">
      <c r="A711" s="1">
        <v>10180</v>
      </c>
      <c r="B711" s="1">
        <v>21</v>
      </c>
      <c r="C711" s="8">
        <v>50.36</v>
      </c>
      <c r="D711" s="1">
        <v>3</v>
      </c>
      <c r="E711" s="7">
        <v>1057.56</v>
      </c>
      <c r="F711" s="7">
        <f>sales_data_sample3[[#This Row],[SALES]]*sales_data_sample3[[#This Row],[PROFIT MARGIN]]</f>
        <v>134.31011999999998</v>
      </c>
      <c r="G711" s="14">
        <v>0.127</v>
      </c>
      <c r="H711" s="4">
        <v>37936</v>
      </c>
      <c r="I711" t="s">
        <v>28</v>
      </c>
      <c r="J711">
        <f>ROUNDUP(MONTH(sales_data_sample3[[#This Row],[ORDER DATE]])/3,0)</f>
        <v>4</v>
      </c>
      <c r="K711" t="str">
        <f>TEXT(sales_data_sample3[[#This Row],[ORDER DATE]],"[$-409]mmmm")</f>
        <v>November</v>
      </c>
      <c r="L711">
        <f>YEAR(sales_data_sample3[[#This Row],[ORDER DATE]])</f>
        <v>2003</v>
      </c>
      <c r="M711" t="s">
        <v>29</v>
      </c>
      <c r="N711">
        <v>62</v>
      </c>
      <c r="O711" t="s">
        <v>2422</v>
      </c>
      <c r="P711" t="s">
        <v>98</v>
      </c>
      <c r="Q711" t="s">
        <v>99</v>
      </c>
      <c r="R711" t="s">
        <v>100</v>
      </c>
      <c r="S711" t="s">
        <v>4804</v>
      </c>
      <c r="T711" t="s">
        <v>101</v>
      </c>
      <c r="U711" t="s">
        <v>4804</v>
      </c>
      <c r="V711" t="s">
        <v>102</v>
      </c>
      <c r="W711" t="s">
        <v>51</v>
      </c>
      <c r="X711" t="s">
        <v>52</v>
      </c>
      <c r="Y711" t="s">
        <v>103</v>
      </c>
      <c r="Z711" t="s">
        <v>104</v>
      </c>
      <c r="AA711" t="s">
        <v>42</v>
      </c>
    </row>
    <row r="712" spans="1:27" x14ac:dyDescent="0.25">
      <c r="A712" s="1">
        <v>10180</v>
      </c>
      <c r="B712" s="1">
        <v>44</v>
      </c>
      <c r="C712" s="8">
        <v>100</v>
      </c>
      <c r="D712" s="1">
        <v>2</v>
      </c>
      <c r="E712" s="7">
        <v>5565.12</v>
      </c>
      <c r="F712" s="7">
        <f>sales_data_sample3[[#This Row],[SALES]]*sales_data_sample3[[#This Row],[PROFIT MARGIN]]</f>
        <v>1385.1583680000001</v>
      </c>
      <c r="G712" s="14" t="str">
        <f>IF(sales_data_sample3[[#This Row],[STATUS]] &lt;&gt;"Cancelled","24,89%","0")</f>
        <v>24,89%</v>
      </c>
      <c r="H712" s="4">
        <v>37936</v>
      </c>
      <c r="I712" t="s">
        <v>28</v>
      </c>
      <c r="J712">
        <f>ROUNDUP(MONTH(sales_data_sample3[[#This Row],[ORDER DATE]])/3,0)</f>
        <v>4</v>
      </c>
      <c r="K712" t="str">
        <f>TEXT(sales_data_sample3[[#This Row],[ORDER DATE]],"[$-409]mmmm")</f>
        <v>November</v>
      </c>
      <c r="L712">
        <f>YEAR(sales_data_sample3[[#This Row],[ORDER DATE]])</f>
        <v>2003</v>
      </c>
      <c r="M712" t="s">
        <v>278</v>
      </c>
      <c r="N712">
        <v>148</v>
      </c>
      <c r="O712" t="s">
        <v>2673</v>
      </c>
      <c r="P712" t="s">
        <v>98</v>
      </c>
      <c r="Q712" t="s">
        <v>99</v>
      </c>
      <c r="R712" t="s">
        <v>100</v>
      </c>
      <c r="S712" t="s">
        <v>4804</v>
      </c>
      <c r="T712" t="s">
        <v>101</v>
      </c>
      <c r="U712" t="s">
        <v>4804</v>
      </c>
      <c r="V712" t="s">
        <v>102</v>
      </c>
      <c r="W712" t="s">
        <v>51</v>
      </c>
      <c r="X712" t="s">
        <v>52</v>
      </c>
      <c r="Y712" t="s">
        <v>103</v>
      </c>
      <c r="Z712" t="s">
        <v>104</v>
      </c>
      <c r="AA712" t="s">
        <v>65</v>
      </c>
    </row>
    <row r="713" spans="1:27" x14ac:dyDescent="0.25">
      <c r="A713" s="1">
        <v>10180</v>
      </c>
      <c r="B713" s="1">
        <v>48</v>
      </c>
      <c r="C713" s="8">
        <v>100</v>
      </c>
      <c r="D713" s="1">
        <v>10</v>
      </c>
      <c r="E713" s="7">
        <v>5355.36</v>
      </c>
      <c r="F713" s="7">
        <f>sales_data_sample3[[#This Row],[SALES]]*sales_data_sample3[[#This Row],[PROFIT MARGIN]]</f>
        <v>680.13072</v>
      </c>
      <c r="G713" s="14">
        <v>0.127</v>
      </c>
      <c r="H713" s="4">
        <v>37936</v>
      </c>
      <c r="I713" t="s">
        <v>28</v>
      </c>
      <c r="J713">
        <f>ROUNDUP(MONTH(sales_data_sample3[[#This Row],[ORDER DATE]])/3,0)</f>
        <v>4</v>
      </c>
      <c r="K713" t="str">
        <f>TEXT(sales_data_sample3[[#This Row],[ORDER DATE]],"[$-409]mmmm")</f>
        <v>November</v>
      </c>
      <c r="L713">
        <f>YEAR(sales_data_sample3[[#This Row],[ORDER DATE]])</f>
        <v>2003</v>
      </c>
      <c r="M713" t="s">
        <v>29</v>
      </c>
      <c r="N713">
        <v>112</v>
      </c>
      <c r="O713" t="s">
        <v>2822</v>
      </c>
      <c r="P713" t="s">
        <v>98</v>
      </c>
      <c r="Q713" t="s">
        <v>99</v>
      </c>
      <c r="R713" t="s">
        <v>100</v>
      </c>
      <c r="S713" t="s">
        <v>4804</v>
      </c>
      <c r="T713" t="s">
        <v>101</v>
      </c>
      <c r="U713" t="s">
        <v>4804</v>
      </c>
      <c r="V713" t="s">
        <v>102</v>
      </c>
      <c r="W713" t="s">
        <v>51</v>
      </c>
      <c r="X713" t="s">
        <v>52</v>
      </c>
      <c r="Y713" t="s">
        <v>103</v>
      </c>
      <c r="Z713" t="s">
        <v>104</v>
      </c>
      <c r="AA713" t="s">
        <v>65</v>
      </c>
    </row>
    <row r="714" spans="1:27" x14ac:dyDescent="0.25">
      <c r="A714" s="1">
        <v>10180</v>
      </c>
      <c r="B714" s="1">
        <v>28</v>
      </c>
      <c r="C714" s="8">
        <v>68.55</v>
      </c>
      <c r="D714" s="1">
        <v>14</v>
      </c>
      <c r="E714" s="7">
        <v>1919.4</v>
      </c>
      <c r="F714" s="7">
        <f>sales_data_sample3[[#This Row],[SALES]]*sales_data_sample3[[#This Row],[PROFIT MARGIN]]</f>
        <v>243.7638</v>
      </c>
      <c r="G714" s="14">
        <v>0.127</v>
      </c>
      <c r="H714" s="4">
        <v>37936</v>
      </c>
      <c r="I714" t="s">
        <v>28</v>
      </c>
      <c r="J714">
        <f>ROUNDUP(MONTH(sales_data_sample3[[#This Row],[ORDER DATE]])/3,0)</f>
        <v>4</v>
      </c>
      <c r="K714" t="str">
        <f>TEXT(sales_data_sample3[[#This Row],[ORDER DATE]],"[$-409]mmmm")</f>
        <v>November</v>
      </c>
      <c r="L714">
        <f>YEAR(sales_data_sample3[[#This Row],[ORDER DATE]])</f>
        <v>2003</v>
      </c>
      <c r="M714" t="s">
        <v>29</v>
      </c>
      <c r="N714">
        <v>76</v>
      </c>
      <c r="O714" t="s">
        <v>2965</v>
      </c>
      <c r="P714" t="s">
        <v>98</v>
      </c>
      <c r="Q714" t="s">
        <v>99</v>
      </c>
      <c r="R714" t="s">
        <v>100</v>
      </c>
      <c r="S714" t="s">
        <v>4804</v>
      </c>
      <c r="T714" t="s">
        <v>101</v>
      </c>
      <c r="U714" t="s">
        <v>4804</v>
      </c>
      <c r="V714" t="s">
        <v>102</v>
      </c>
      <c r="W714" t="s">
        <v>51</v>
      </c>
      <c r="X714" t="s">
        <v>52</v>
      </c>
      <c r="Y714" t="s">
        <v>103</v>
      </c>
      <c r="Z714" t="s">
        <v>104</v>
      </c>
      <c r="AA714" t="s">
        <v>42</v>
      </c>
    </row>
    <row r="715" spans="1:27" x14ac:dyDescent="0.25">
      <c r="A715" s="1">
        <v>10180</v>
      </c>
      <c r="B715" s="1">
        <v>35</v>
      </c>
      <c r="C715" s="8">
        <v>72.03</v>
      </c>
      <c r="D715" s="1">
        <v>6</v>
      </c>
      <c r="E715" s="7">
        <v>2521.0500000000002</v>
      </c>
      <c r="F715" s="7">
        <f>sales_data_sample3[[#This Row],[SALES]]*sales_data_sample3[[#This Row],[PROFIT MARGIN]]</f>
        <v>320.17335000000003</v>
      </c>
      <c r="G715" s="14">
        <v>0.127</v>
      </c>
      <c r="H715" s="4">
        <v>37936</v>
      </c>
      <c r="I715" t="s">
        <v>28</v>
      </c>
      <c r="J715">
        <f>ROUNDUP(MONTH(sales_data_sample3[[#This Row],[ORDER DATE]])/3,0)</f>
        <v>4</v>
      </c>
      <c r="K715" t="str">
        <f>TEXT(sales_data_sample3[[#This Row],[ORDER DATE]],"[$-409]mmmm")</f>
        <v>November</v>
      </c>
      <c r="L715">
        <f>YEAR(sales_data_sample3[[#This Row],[ORDER DATE]])</f>
        <v>2003</v>
      </c>
      <c r="M715" t="s">
        <v>29</v>
      </c>
      <c r="N715">
        <v>69</v>
      </c>
      <c r="O715" t="s">
        <v>3105</v>
      </c>
      <c r="P715" t="s">
        <v>98</v>
      </c>
      <c r="Q715" t="s">
        <v>99</v>
      </c>
      <c r="R715" t="s">
        <v>100</v>
      </c>
      <c r="S715" t="s">
        <v>4804</v>
      </c>
      <c r="T715" t="s">
        <v>101</v>
      </c>
      <c r="U715" t="s">
        <v>4804</v>
      </c>
      <c r="V715" t="s">
        <v>102</v>
      </c>
      <c r="W715" t="s">
        <v>51</v>
      </c>
      <c r="X715" t="s">
        <v>52</v>
      </c>
      <c r="Y715" t="s">
        <v>103</v>
      </c>
      <c r="Z715" t="s">
        <v>104</v>
      </c>
      <c r="AA715" t="s">
        <v>42</v>
      </c>
    </row>
    <row r="716" spans="1:27" x14ac:dyDescent="0.25">
      <c r="A716" s="1">
        <v>10180</v>
      </c>
      <c r="B716" s="1">
        <v>28</v>
      </c>
      <c r="C716" s="8">
        <v>71.14</v>
      </c>
      <c r="D716" s="1">
        <v>1</v>
      </c>
      <c r="E716" s="7">
        <v>1991.92</v>
      </c>
      <c r="F716" s="7">
        <f>sales_data_sample3[[#This Row],[SALES]]*sales_data_sample3[[#This Row],[PROFIT MARGIN]]</f>
        <v>495.78888800000004</v>
      </c>
      <c r="G716" s="14" t="str">
        <f>IF(sales_data_sample3[[#This Row],[STATUS]] &lt;&gt;"Cancelled","24,89%","0")</f>
        <v>24,89%</v>
      </c>
      <c r="H716" s="4">
        <v>37936</v>
      </c>
      <c r="I716" t="s">
        <v>28</v>
      </c>
      <c r="J716">
        <f>ROUNDUP(MONTH(sales_data_sample3[[#This Row],[ORDER DATE]])/3,0)</f>
        <v>4</v>
      </c>
      <c r="K716" t="str">
        <f>TEXT(sales_data_sample3[[#This Row],[ORDER DATE]],"[$-409]mmmm")</f>
        <v>November</v>
      </c>
      <c r="L716">
        <f>YEAR(sales_data_sample3[[#This Row],[ORDER DATE]])</f>
        <v>2003</v>
      </c>
      <c r="M716" t="s">
        <v>278</v>
      </c>
      <c r="N716">
        <v>80</v>
      </c>
      <c r="O716" t="s">
        <v>3802</v>
      </c>
      <c r="P716" t="s">
        <v>98</v>
      </c>
      <c r="Q716" t="s">
        <v>99</v>
      </c>
      <c r="R716" t="s">
        <v>100</v>
      </c>
      <c r="S716" t="s">
        <v>4804</v>
      </c>
      <c r="T716" t="s">
        <v>101</v>
      </c>
      <c r="U716" t="s">
        <v>4804</v>
      </c>
      <c r="V716" t="s">
        <v>102</v>
      </c>
      <c r="W716" t="s">
        <v>51</v>
      </c>
      <c r="X716" t="s">
        <v>52</v>
      </c>
      <c r="Y716" t="s">
        <v>103</v>
      </c>
      <c r="Z716" t="s">
        <v>104</v>
      </c>
      <c r="AA716" t="s">
        <v>42</v>
      </c>
    </row>
    <row r="717" spans="1:27" x14ac:dyDescent="0.25">
      <c r="A717" s="1">
        <v>10180</v>
      </c>
      <c r="B717" s="1">
        <v>34</v>
      </c>
      <c r="C717" s="8">
        <v>45.46</v>
      </c>
      <c r="D717" s="1">
        <v>4</v>
      </c>
      <c r="E717" s="7">
        <v>1545.64</v>
      </c>
      <c r="F717" s="7">
        <f>sales_data_sample3[[#This Row],[SALES]]*sales_data_sample3[[#This Row],[PROFIT MARGIN]]</f>
        <v>196.29628000000002</v>
      </c>
      <c r="G717" s="14">
        <v>0.127</v>
      </c>
      <c r="H717" s="4">
        <v>37936</v>
      </c>
      <c r="I717" t="s">
        <v>28</v>
      </c>
      <c r="J717">
        <f>ROUNDUP(MONTH(sales_data_sample3[[#This Row],[ORDER DATE]])/3,0)</f>
        <v>4</v>
      </c>
      <c r="K717" t="str">
        <f>TEXT(sales_data_sample3[[#This Row],[ORDER DATE]],"[$-409]mmmm")</f>
        <v>November</v>
      </c>
      <c r="L717">
        <f>YEAR(sales_data_sample3[[#This Row],[ORDER DATE]])</f>
        <v>2003</v>
      </c>
      <c r="M717" t="s">
        <v>29</v>
      </c>
      <c r="N717">
        <v>40</v>
      </c>
      <c r="O717" t="s">
        <v>3904</v>
      </c>
      <c r="P717" t="s">
        <v>98</v>
      </c>
      <c r="Q717" t="s">
        <v>99</v>
      </c>
      <c r="R717" t="s">
        <v>100</v>
      </c>
      <c r="S717" t="s">
        <v>4804</v>
      </c>
      <c r="T717" t="s">
        <v>101</v>
      </c>
      <c r="U717" t="s">
        <v>4804</v>
      </c>
      <c r="V717" t="s">
        <v>102</v>
      </c>
      <c r="W717" t="s">
        <v>51</v>
      </c>
      <c r="X717" t="s">
        <v>52</v>
      </c>
      <c r="Y717" t="s">
        <v>103</v>
      </c>
      <c r="Z717" t="s">
        <v>104</v>
      </c>
      <c r="AA717" t="s">
        <v>42</v>
      </c>
    </row>
    <row r="718" spans="1:27" x14ac:dyDescent="0.25">
      <c r="A718" s="1">
        <v>10180</v>
      </c>
      <c r="B718" s="1">
        <v>22</v>
      </c>
      <c r="C718" s="8">
        <v>100</v>
      </c>
      <c r="D718" s="1">
        <v>7</v>
      </c>
      <c r="E718" s="7">
        <v>2514.6</v>
      </c>
      <c r="F718" s="7">
        <f>sales_data_sample3[[#This Row],[SALES]]*sales_data_sample3[[#This Row],[PROFIT MARGIN]]</f>
        <v>319.35419999999999</v>
      </c>
      <c r="G718" s="14">
        <v>0.127</v>
      </c>
      <c r="H718" s="4">
        <v>37936</v>
      </c>
      <c r="I718" t="s">
        <v>28</v>
      </c>
      <c r="J718">
        <f>ROUNDUP(MONTH(sales_data_sample3[[#This Row],[ORDER DATE]])/3,0)</f>
        <v>4</v>
      </c>
      <c r="K718" t="str">
        <f>TEXT(sales_data_sample3[[#This Row],[ORDER DATE]],"[$-409]mmmm")</f>
        <v>November</v>
      </c>
      <c r="L718">
        <f>YEAR(sales_data_sample3[[#This Row],[ORDER DATE]])</f>
        <v>2003</v>
      </c>
      <c r="M718" t="s">
        <v>29</v>
      </c>
      <c r="N718">
        <v>102</v>
      </c>
      <c r="O718" t="s">
        <v>4107</v>
      </c>
      <c r="P718" t="s">
        <v>98</v>
      </c>
      <c r="Q718" t="s">
        <v>99</v>
      </c>
      <c r="R718" t="s">
        <v>100</v>
      </c>
      <c r="S718" t="s">
        <v>4804</v>
      </c>
      <c r="T718" t="s">
        <v>101</v>
      </c>
      <c r="U718" t="s">
        <v>4804</v>
      </c>
      <c r="V718" t="s">
        <v>102</v>
      </c>
      <c r="W718" t="s">
        <v>51</v>
      </c>
      <c r="X718" t="s">
        <v>52</v>
      </c>
      <c r="Y718" t="s">
        <v>103</v>
      </c>
      <c r="Z718" t="s">
        <v>104</v>
      </c>
      <c r="AA718" t="s">
        <v>42</v>
      </c>
    </row>
    <row r="719" spans="1:27" x14ac:dyDescent="0.25">
      <c r="A719" s="1">
        <v>10180</v>
      </c>
      <c r="B719" s="1">
        <v>21</v>
      </c>
      <c r="C719" s="8">
        <v>93.56</v>
      </c>
      <c r="D719" s="1">
        <v>5</v>
      </c>
      <c r="E719" s="7">
        <v>1964.76</v>
      </c>
      <c r="F719" s="7">
        <f>sales_data_sample3[[#This Row],[SALES]]*sales_data_sample3[[#This Row],[PROFIT MARGIN]]</f>
        <v>249.52452</v>
      </c>
      <c r="G719" s="14">
        <v>0.127</v>
      </c>
      <c r="H719" s="4">
        <v>37936</v>
      </c>
      <c r="I719" t="s">
        <v>28</v>
      </c>
      <c r="J719">
        <f>ROUNDUP(MONTH(sales_data_sample3[[#This Row],[ORDER DATE]])/3,0)</f>
        <v>4</v>
      </c>
      <c r="K719" t="str">
        <f>TEXT(sales_data_sample3[[#This Row],[ORDER DATE]],"[$-409]mmmm")</f>
        <v>November</v>
      </c>
      <c r="L719">
        <f>YEAR(sales_data_sample3[[#This Row],[ORDER DATE]])</f>
        <v>2003</v>
      </c>
      <c r="M719" t="s">
        <v>29</v>
      </c>
      <c r="N719">
        <v>81</v>
      </c>
      <c r="O719" t="s">
        <v>4246</v>
      </c>
      <c r="P719" t="s">
        <v>98</v>
      </c>
      <c r="Q719" t="s">
        <v>99</v>
      </c>
      <c r="R719" t="s">
        <v>100</v>
      </c>
      <c r="S719" t="s">
        <v>4804</v>
      </c>
      <c r="T719" t="s">
        <v>101</v>
      </c>
      <c r="U719" t="s">
        <v>4804</v>
      </c>
      <c r="V719" t="s">
        <v>102</v>
      </c>
      <c r="W719" t="s">
        <v>51</v>
      </c>
      <c r="X719" t="s">
        <v>52</v>
      </c>
      <c r="Y719" t="s">
        <v>103</v>
      </c>
      <c r="Z719" t="s">
        <v>104</v>
      </c>
      <c r="AA719" t="s">
        <v>42</v>
      </c>
    </row>
    <row r="720" spans="1:27" x14ac:dyDescent="0.25">
      <c r="A720" s="1">
        <v>10181</v>
      </c>
      <c r="B720" s="1">
        <v>27</v>
      </c>
      <c r="C720" s="8">
        <v>100</v>
      </c>
      <c r="D720" s="1">
        <v>14</v>
      </c>
      <c r="E720" s="7">
        <v>5411.07</v>
      </c>
      <c r="F720" s="7">
        <f>sales_data_sample3[[#This Row],[SALES]]*sales_data_sample3[[#This Row],[PROFIT MARGIN]]</f>
        <v>1346.815323</v>
      </c>
      <c r="G720" s="14" t="str">
        <f>IF(sales_data_sample3[[#This Row],[STATUS]] &lt;&gt;"Cancelled","24,89%","0")</f>
        <v>24,89%</v>
      </c>
      <c r="H720" s="4">
        <v>37937</v>
      </c>
      <c r="I720" t="s">
        <v>28</v>
      </c>
      <c r="J720">
        <f>ROUNDUP(MONTH(sales_data_sample3[[#This Row],[ORDER DATE]])/3,0)</f>
        <v>4</v>
      </c>
      <c r="K720" t="str">
        <f>TEXT(sales_data_sample3[[#This Row],[ORDER DATE]],"[$-409]mmmm")</f>
        <v>November</v>
      </c>
      <c r="L720">
        <f>YEAR(sales_data_sample3[[#This Row],[ORDER DATE]])</f>
        <v>2003</v>
      </c>
      <c r="M720" t="s">
        <v>278</v>
      </c>
      <c r="N720">
        <v>194</v>
      </c>
      <c r="O720" t="s">
        <v>776</v>
      </c>
      <c r="P720" t="s">
        <v>107</v>
      </c>
      <c r="Q720" t="s">
        <v>108</v>
      </c>
      <c r="R720" t="s">
        <v>109</v>
      </c>
      <c r="S720" t="s">
        <v>4804</v>
      </c>
      <c r="T720" t="s">
        <v>110</v>
      </c>
      <c r="U720" t="s">
        <v>4804</v>
      </c>
      <c r="V720" t="s">
        <v>111</v>
      </c>
      <c r="W720" t="s">
        <v>112</v>
      </c>
      <c r="X720" t="s">
        <v>52</v>
      </c>
      <c r="Y720" t="s">
        <v>113</v>
      </c>
      <c r="Z720" t="s">
        <v>114</v>
      </c>
      <c r="AA720" t="s">
        <v>65</v>
      </c>
    </row>
    <row r="721" spans="1:27" x14ac:dyDescent="0.25">
      <c r="A721" s="1">
        <v>10181</v>
      </c>
      <c r="B721" s="1">
        <v>28</v>
      </c>
      <c r="C721" s="8">
        <v>100</v>
      </c>
      <c r="D721" s="1">
        <v>12</v>
      </c>
      <c r="E721" s="7">
        <v>2860.76</v>
      </c>
      <c r="F721" s="7">
        <f>sales_data_sample3[[#This Row],[SALES]]*sales_data_sample3[[#This Row],[PROFIT MARGIN]]</f>
        <v>712.04316400000005</v>
      </c>
      <c r="G721" s="14" t="str">
        <f>IF(sales_data_sample3[[#This Row],[STATUS]] &lt;&gt;"Cancelled","24,89%","0")</f>
        <v>24,89%</v>
      </c>
      <c r="H721" s="4">
        <v>37937</v>
      </c>
      <c r="I721" t="s">
        <v>28</v>
      </c>
      <c r="J721">
        <f>ROUNDUP(MONTH(sales_data_sample3[[#This Row],[ORDER DATE]])/3,0)</f>
        <v>4</v>
      </c>
      <c r="K721" t="str">
        <f>TEXT(sales_data_sample3[[#This Row],[ORDER DATE]],"[$-409]mmmm")</f>
        <v>November</v>
      </c>
      <c r="L721">
        <f>YEAR(sales_data_sample3[[#This Row],[ORDER DATE]])</f>
        <v>2003</v>
      </c>
      <c r="M721" t="s">
        <v>278</v>
      </c>
      <c r="N721">
        <v>117</v>
      </c>
      <c r="O721" t="s">
        <v>1057</v>
      </c>
      <c r="P721" t="s">
        <v>107</v>
      </c>
      <c r="Q721" t="s">
        <v>108</v>
      </c>
      <c r="R721" t="s">
        <v>109</v>
      </c>
      <c r="S721" t="s">
        <v>4804</v>
      </c>
      <c r="T721" t="s">
        <v>110</v>
      </c>
      <c r="U721" t="s">
        <v>4804</v>
      </c>
      <c r="V721" t="s">
        <v>111</v>
      </c>
      <c r="W721" t="s">
        <v>112</v>
      </c>
      <c r="X721" t="s">
        <v>52</v>
      </c>
      <c r="Y721" t="s">
        <v>113</v>
      </c>
      <c r="Z721" t="s">
        <v>114</v>
      </c>
      <c r="AA721" t="s">
        <v>42</v>
      </c>
    </row>
    <row r="722" spans="1:27" x14ac:dyDescent="0.25">
      <c r="A722" s="1">
        <v>10181</v>
      </c>
      <c r="B722" s="1">
        <v>20</v>
      </c>
      <c r="C722" s="8">
        <v>81.400000000000006</v>
      </c>
      <c r="D722" s="1">
        <v>15</v>
      </c>
      <c r="E722" s="7">
        <v>1628</v>
      </c>
      <c r="F722" s="7">
        <f>sales_data_sample3[[#This Row],[SALES]]*sales_data_sample3[[#This Row],[PROFIT MARGIN]]</f>
        <v>405.20920000000001</v>
      </c>
      <c r="G722" s="14" t="str">
        <f>IF(sales_data_sample3[[#This Row],[STATUS]] &lt;&gt;"Cancelled","24,89%","0")</f>
        <v>24,89%</v>
      </c>
      <c r="H722" s="4">
        <v>37937</v>
      </c>
      <c r="I722" t="s">
        <v>28</v>
      </c>
      <c r="J722">
        <f>ROUNDUP(MONTH(sales_data_sample3[[#This Row],[ORDER DATE]])/3,0)</f>
        <v>4</v>
      </c>
      <c r="K722" t="str">
        <f>TEXT(sales_data_sample3[[#This Row],[ORDER DATE]],"[$-409]mmmm")</f>
        <v>November</v>
      </c>
      <c r="L722">
        <f>YEAR(sales_data_sample3[[#This Row],[ORDER DATE]])</f>
        <v>2003</v>
      </c>
      <c r="M722" t="s">
        <v>278</v>
      </c>
      <c r="N722">
        <v>79</v>
      </c>
      <c r="O722" t="s">
        <v>1128</v>
      </c>
      <c r="P722" t="s">
        <v>107</v>
      </c>
      <c r="Q722" t="s">
        <v>108</v>
      </c>
      <c r="R722" t="s">
        <v>109</v>
      </c>
      <c r="S722" t="s">
        <v>4804</v>
      </c>
      <c r="T722" t="s">
        <v>110</v>
      </c>
      <c r="U722" t="s">
        <v>4804</v>
      </c>
      <c r="V722" t="s">
        <v>111</v>
      </c>
      <c r="W722" t="s">
        <v>112</v>
      </c>
      <c r="X722" t="s">
        <v>52</v>
      </c>
      <c r="Y722" t="s">
        <v>113</v>
      </c>
      <c r="Z722" t="s">
        <v>114</v>
      </c>
      <c r="AA722" t="s">
        <v>42</v>
      </c>
    </row>
    <row r="723" spans="1:27" x14ac:dyDescent="0.25">
      <c r="A723" s="1">
        <v>10181</v>
      </c>
      <c r="B723" s="1">
        <v>36</v>
      </c>
      <c r="C723" s="8">
        <v>100</v>
      </c>
      <c r="D723" s="1">
        <v>11</v>
      </c>
      <c r="E723" s="7">
        <v>4477.32</v>
      </c>
      <c r="F723" s="7">
        <f>sales_data_sample3[[#This Row],[SALES]]*sales_data_sample3[[#This Row],[PROFIT MARGIN]]</f>
        <v>1114.4049479999999</v>
      </c>
      <c r="G723" s="14" t="str">
        <f>IF(sales_data_sample3[[#This Row],[STATUS]] &lt;&gt;"Cancelled","24,89%","0")</f>
        <v>24,89%</v>
      </c>
      <c r="H723" s="4">
        <v>37937</v>
      </c>
      <c r="I723" t="s">
        <v>28</v>
      </c>
      <c r="J723">
        <f>ROUNDUP(MONTH(sales_data_sample3[[#This Row],[ORDER DATE]])/3,0)</f>
        <v>4</v>
      </c>
      <c r="K723" t="str">
        <f>TEXT(sales_data_sample3[[#This Row],[ORDER DATE]],"[$-409]mmmm")</f>
        <v>November</v>
      </c>
      <c r="L723">
        <f>YEAR(sales_data_sample3[[#This Row],[ORDER DATE]])</f>
        <v>2003</v>
      </c>
      <c r="M723" t="s">
        <v>278</v>
      </c>
      <c r="N723">
        <v>115</v>
      </c>
      <c r="O723" t="s">
        <v>1223</v>
      </c>
      <c r="P723" t="s">
        <v>107</v>
      </c>
      <c r="Q723" t="s">
        <v>108</v>
      </c>
      <c r="R723" t="s">
        <v>109</v>
      </c>
      <c r="S723" t="s">
        <v>4804</v>
      </c>
      <c r="T723" t="s">
        <v>110</v>
      </c>
      <c r="U723" t="s">
        <v>4804</v>
      </c>
      <c r="V723" t="s">
        <v>111</v>
      </c>
      <c r="W723" t="s">
        <v>112</v>
      </c>
      <c r="X723" t="s">
        <v>52</v>
      </c>
      <c r="Y723" t="s">
        <v>113</v>
      </c>
      <c r="Z723" t="s">
        <v>114</v>
      </c>
      <c r="AA723" t="s">
        <v>65</v>
      </c>
    </row>
    <row r="724" spans="1:27" x14ac:dyDescent="0.25">
      <c r="A724" s="1">
        <v>10181</v>
      </c>
      <c r="B724" s="1">
        <v>44</v>
      </c>
      <c r="C724" s="8">
        <v>100</v>
      </c>
      <c r="D724" s="1">
        <v>6</v>
      </c>
      <c r="E724" s="7">
        <v>5418.16</v>
      </c>
      <c r="F724" s="7">
        <f>sales_data_sample3[[#This Row],[SALES]]*sales_data_sample3[[#This Row],[PROFIT MARGIN]]</f>
        <v>1348.5800240000001</v>
      </c>
      <c r="G724" s="14" t="str">
        <f>IF(sales_data_sample3[[#This Row],[STATUS]] &lt;&gt;"Cancelled","24,89%","0")</f>
        <v>24,89%</v>
      </c>
      <c r="H724" s="4">
        <v>37937</v>
      </c>
      <c r="I724" t="s">
        <v>28</v>
      </c>
      <c r="J724">
        <f>ROUNDUP(MONTH(sales_data_sample3[[#This Row],[ORDER DATE]])/3,0)</f>
        <v>4</v>
      </c>
      <c r="K724" t="str">
        <f>TEXT(sales_data_sample3[[#This Row],[ORDER DATE]],"[$-409]mmmm")</f>
        <v>November</v>
      </c>
      <c r="L724">
        <f>YEAR(sales_data_sample3[[#This Row],[ORDER DATE]])</f>
        <v>2003</v>
      </c>
      <c r="M724" t="s">
        <v>278</v>
      </c>
      <c r="N724">
        <v>141</v>
      </c>
      <c r="O724" t="s">
        <v>1299</v>
      </c>
      <c r="P724" t="s">
        <v>107</v>
      </c>
      <c r="Q724" t="s">
        <v>108</v>
      </c>
      <c r="R724" t="s">
        <v>109</v>
      </c>
      <c r="S724" t="s">
        <v>4804</v>
      </c>
      <c r="T724" t="s">
        <v>110</v>
      </c>
      <c r="U724" t="s">
        <v>4804</v>
      </c>
      <c r="V724" t="s">
        <v>111</v>
      </c>
      <c r="W724" t="s">
        <v>112</v>
      </c>
      <c r="X724" t="s">
        <v>52</v>
      </c>
      <c r="Y724" t="s">
        <v>113</v>
      </c>
      <c r="Z724" t="s">
        <v>114</v>
      </c>
      <c r="AA724" t="s">
        <v>65</v>
      </c>
    </row>
    <row r="725" spans="1:27" x14ac:dyDescent="0.25">
      <c r="A725" s="1">
        <v>10181</v>
      </c>
      <c r="B725" s="1">
        <v>42</v>
      </c>
      <c r="C725" s="8">
        <v>100</v>
      </c>
      <c r="D725" s="1">
        <v>2</v>
      </c>
      <c r="E725" s="7">
        <v>5435.64</v>
      </c>
      <c r="F725" s="7">
        <f>sales_data_sample3[[#This Row],[SALES]]*sales_data_sample3[[#This Row],[PROFIT MARGIN]]</f>
        <v>1352.9307960000001</v>
      </c>
      <c r="G725" s="14" t="str">
        <f>IF(sales_data_sample3[[#This Row],[STATUS]] &lt;&gt;"Cancelled","24,89%","0")</f>
        <v>24,89%</v>
      </c>
      <c r="H725" s="4">
        <v>37937</v>
      </c>
      <c r="I725" t="s">
        <v>28</v>
      </c>
      <c r="J725">
        <f>ROUNDUP(MONTH(sales_data_sample3[[#This Row],[ORDER DATE]])/3,0)</f>
        <v>4</v>
      </c>
      <c r="K725" t="str">
        <f>TEXT(sales_data_sample3[[#This Row],[ORDER DATE]],"[$-409]mmmm")</f>
        <v>November</v>
      </c>
      <c r="L725">
        <f>YEAR(sales_data_sample3[[#This Row],[ORDER DATE]])</f>
        <v>2003</v>
      </c>
      <c r="M725" t="s">
        <v>278</v>
      </c>
      <c r="N725">
        <v>124</v>
      </c>
      <c r="O725" t="s">
        <v>1465</v>
      </c>
      <c r="P725" t="s">
        <v>107</v>
      </c>
      <c r="Q725" t="s">
        <v>108</v>
      </c>
      <c r="R725" t="s">
        <v>109</v>
      </c>
      <c r="S725" t="s">
        <v>4804</v>
      </c>
      <c r="T725" t="s">
        <v>110</v>
      </c>
      <c r="U725" t="s">
        <v>4804</v>
      </c>
      <c r="V725" t="s">
        <v>111</v>
      </c>
      <c r="W725" t="s">
        <v>112</v>
      </c>
      <c r="X725" t="s">
        <v>52</v>
      </c>
      <c r="Y725" t="s">
        <v>113</v>
      </c>
      <c r="Z725" t="s">
        <v>114</v>
      </c>
      <c r="AA725" t="s">
        <v>65</v>
      </c>
    </row>
    <row r="726" spans="1:27" x14ac:dyDescent="0.25">
      <c r="A726" s="1">
        <v>10181</v>
      </c>
      <c r="B726" s="1">
        <v>22</v>
      </c>
      <c r="C726" s="8">
        <v>73.92</v>
      </c>
      <c r="D726" s="1">
        <v>10</v>
      </c>
      <c r="E726" s="7">
        <v>1626.24</v>
      </c>
      <c r="F726" s="7">
        <f>sales_data_sample3[[#This Row],[SALES]]*sales_data_sample3[[#This Row],[PROFIT MARGIN]]</f>
        <v>404.77113600000001</v>
      </c>
      <c r="G726" s="14" t="str">
        <f>IF(sales_data_sample3[[#This Row],[STATUS]] &lt;&gt;"Cancelled","24,89%","0")</f>
        <v>24,89%</v>
      </c>
      <c r="H726" s="4">
        <v>37937</v>
      </c>
      <c r="I726" t="s">
        <v>28</v>
      </c>
      <c r="J726">
        <f>ROUNDUP(MONTH(sales_data_sample3[[#This Row],[ORDER DATE]])/3,0)</f>
        <v>4</v>
      </c>
      <c r="K726" t="str">
        <f>TEXT(sales_data_sample3[[#This Row],[ORDER DATE]],"[$-409]mmmm")</f>
        <v>November</v>
      </c>
      <c r="L726">
        <f>YEAR(sales_data_sample3[[#This Row],[ORDER DATE]])</f>
        <v>2003</v>
      </c>
      <c r="M726" t="s">
        <v>278</v>
      </c>
      <c r="N726">
        <v>77</v>
      </c>
      <c r="O726" t="s">
        <v>1592</v>
      </c>
      <c r="P726" t="s">
        <v>107</v>
      </c>
      <c r="Q726" t="s">
        <v>108</v>
      </c>
      <c r="R726" t="s">
        <v>109</v>
      </c>
      <c r="S726" t="s">
        <v>4804</v>
      </c>
      <c r="T726" t="s">
        <v>110</v>
      </c>
      <c r="U726" t="s">
        <v>4804</v>
      </c>
      <c r="V726" t="s">
        <v>111</v>
      </c>
      <c r="W726" t="s">
        <v>112</v>
      </c>
      <c r="X726" t="s">
        <v>52</v>
      </c>
      <c r="Y726" t="s">
        <v>113</v>
      </c>
      <c r="Z726" t="s">
        <v>114</v>
      </c>
      <c r="AA726" t="s">
        <v>42</v>
      </c>
    </row>
    <row r="727" spans="1:27" x14ac:dyDescent="0.25">
      <c r="A727" s="1">
        <v>10181</v>
      </c>
      <c r="B727" s="1">
        <v>21</v>
      </c>
      <c r="C727" s="8">
        <v>100</v>
      </c>
      <c r="D727" s="1">
        <v>5</v>
      </c>
      <c r="E727" s="7">
        <v>3286.08</v>
      </c>
      <c r="F727" s="7">
        <f>sales_data_sample3[[#This Row],[SALES]]*sales_data_sample3[[#This Row],[PROFIT MARGIN]]</f>
        <v>817.90531199999998</v>
      </c>
      <c r="G727" s="14" t="str">
        <f>IF(sales_data_sample3[[#This Row],[STATUS]] &lt;&gt;"Cancelled","24,89%","0")</f>
        <v>24,89%</v>
      </c>
      <c r="H727" s="4">
        <v>37937</v>
      </c>
      <c r="I727" t="s">
        <v>28</v>
      </c>
      <c r="J727">
        <f>ROUNDUP(MONTH(sales_data_sample3[[#This Row],[ORDER DATE]])/3,0)</f>
        <v>4</v>
      </c>
      <c r="K727" t="str">
        <f>TEXT(sales_data_sample3[[#This Row],[ORDER DATE]],"[$-409]mmmm")</f>
        <v>November</v>
      </c>
      <c r="L727">
        <f>YEAR(sales_data_sample3[[#This Row],[ORDER DATE]])</f>
        <v>2003</v>
      </c>
      <c r="M727" t="s">
        <v>278</v>
      </c>
      <c r="N727">
        <v>142</v>
      </c>
      <c r="O727" t="s">
        <v>1635</v>
      </c>
      <c r="P727" t="s">
        <v>107</v>
      </c>
      <c r="Q727" t="s">
        <v>108</v>
      </c>
      <c r="R727" t="s">
        <v>109</v>
      </c>
      <c r="S727" t="s">
        <v>4804</v>
      </c>
      <c r="T727" t="s">
        <v>110</v>
      </c>
      <c r="U727" t="s">
        <v>4804</v>
      </c>
      <c r="V727" t="s">
        <v>111</v>
      </c>
      <c r="W727" t="s">
        <v>112</v>
      </c>
      <c r="X727" t="s">
        <v>52</v>
      </c>
      <c r="Y727" t="s">
        <v>113</v>
      </c>
      <c r="Z727" t="s">
        <v>114</v>
      </c>
      <c r="AA727" t="s">
        <v>65</v>
      </c>
    </row>
    <row r="728" spans="1:27" x14ac:dyDescent="0.25">
      <c r="A728" s="1">
        <v>10181</v>
      </c>
      <c r="B728" s="1">
        <v>27</v>
      </c>
      <c r="C728" s="8">
        <v>100</v>
      </c>
      <c r="D728" s="1">
        <v>3</v>
      </c>
      <c r="E728" s="7">
        <v>3884.76</v>
      </c>
      <c r="F728" s="7">
        <f>sales_data_sample3[[#This Row],[SALES]]*sales_data_sample3[[#This Row],[PROFIT MARGIN]]</f>
        <v>966.91676400000006</v>
      </c>
      <c r="G728" s="14" t="str">
        <f>IF(sales_data_sample3[[#This Row],[STATUS]] &lt;&gt;"Cancelled","24,89%","0")</f>
        <v>24,89%</v>
      </c>
      <c r="H728" s="4">
        <v>37937</v>
      </c>
      <c r="I728" t="s">
        <v>28</v>
      </c>
      <c r="J728">
        <f>ROUNDUP(MONTH(sales_data_sample3[[#This Row],[ORDER DATE]])/3,0)</f>
        <v>4</v>
      </c>
      <c r="K728" t="str">
        <f>TEXT(sales_data_sample3[[#This Row],[ORDER DATE]],"[$-409]mmmm")</f>
        <v>November</v>
      </c>
      <c r="L728">
        <f>YEAR(sales_data_sample3[[#This Row],[ORDER DATE]])</f>
        <v>2003</v>
      </c>
      <c r="M728" t="s">
        <v>278</v>
      </c>
      <c r="N728">
        <v>132</v>
      </c>
      <c r="O728" t="s">
        <v>1960</v>
      </c>
      <c r="P728" t="s">
        <v>107</v>
      </c>
      <c r="Q728" t="s">
        <v>108</v>
      </c>
      <c r="R728" t="s">
        <v>109</v>
      </c>
      <c r="S728" t="s">
        <v>4804</v>
      </c>
      <c r="T728" t="s">
        <v>110</v>
      </c>
      <c r="U728" t="s">
        <v>4804</v>
      </c>
      <c r="V728" t="s">
        <v>111</v>
      </c>
      <c r="W728" t="s">
        <v>112</v>
      </c>
      <c r="X728" t="s">
        <v>52</v>
      </c>
      <c r="Y728" t="s">
        <v>113</v>
      </c>
      <c r="Z728" t="s">
        <v>114</v>
      </c>
      <c r="AA728" t="s">
        <v>65</v>
      </c>
    </row>
    <row r="729" spans="1:27" x14ac:dyDescent="0.25">
      <c r="A729" s="1">
        <v>10181</v>
      </c>
      <c r="B729" s="1">
        <v>45</v>
      </c>
      <c r="C729" s="8">
        <v>100</v>
      </c>
      <c r="D729" s="1">
        <v>7</v>
      </c>
      <c r="E729" s="7">
        <v>6324.75</v>
      </c>
      <c r="F729" s="7">
        <f>sales_data_sample3[[#This Row],[SALES]]*sales_data_sample3[[#This Row],[PROFIT MARGIN]]</f>
        <v>1574.2302750000001</v>
      </c>
      <c r="G729" s="14" t="str">
        <f>IF(sales_data_sample3[[#This Row],[STATUS]] &lt;&gt;"Cancelled","24,89%","0")</f>
        <v>24,89%</v>
      </c>
      <c r="H729" s="4">
        <v>37937</v>
      </c>
      <c r="I729" t="s">
        <v>28</v>
      </c>
      <c r="J729">
        <f>ROUNDUP(MONTH(sales_data_sample3[[#This Row],[ORDER DATE]])/3,0)</f>
        <v>4</v>
      </c>
      <c r="K729" t="str">
        <f>TEXT(sales_data_sample3[[#This Row],[ORDER DATE]],"[$-409]mmmm")</f>
        <v>November</v>
      </c>
      <c r="L729">
        <f>YEAR(sales_data_sample3[[#This Row],[ORDER DATE]])</f>
        <v>2003</v>
      </c>
      <c r="M729" t="s">
        <v>278</v>
      </c>
      <c r="N729">
        <v>169</v>
      </c>
      <c r="O729" t="s">
        <v>2190</v>
      </c>
      <c r="P729" t="s">
        <v>107</v>
      </c>
      <c r="Q729" t="s">
        <v>108</v>
      </c>
      <c r="R729" t="s">
        <v>109</v>
      </c>
      <c r="S729" t="s">
        <v>4804</v>
      </c>
      <c r="T729" t="s">
        <v>110</v>
      </c>
      <c r="U729" t="s">
        <v>4804</v>
      </c>
      <c r="V729" t="s">
        <v>111</v>
      </c>
      <c r="W729" t="s">
        <v>112</v>
      </c>
      <c r="X729" t="s">
        <v>52</v>
      </c>
      <c r="Y729" t="s">
        <v>113</v>
      </c>
      <c r="Z729" t="s">
        <v>114</v>
      </c>
      <c r="AA729" t="s">
        <v>65</v>
      </c>
    </row>
    <row r="730" spans="1:27" x14ac:dyDescent="0.25">
      <c r="A730" s="1">
        <v>10181</v>
      </c>
      <c r="B730" s="1">
        <v>30</v>
      </c>
      <c r="C730" s="8">
        <v>82.82</v>
      </c>
      <c r="D730" s="1">
        <v>17</v>
      </c>
      <c r="E730" s="7">
        <v>2484.6</v>
      </c>
      <c r="F730" s="7">
        <f>sales_data_sample3[[#This Row],[SALES]]*sales_data_sample3[[#This Row],[PROFIT MARGIN]]</f>
        <v>618.41693999999995</v>
      </c>
      <c r="G730" s="14" t="str">
        <f>IF(sales_data_sample3[[#This Row],[STATUS]] &lt;&gt;"Cancelled","24,89%","0")</f>
        <v>24,89%</v>
      </c>
      <c r="H730" s="4">
        <v>37937</v>
      </c>
      <c r="I730" t="s">
        <v>28</v>
      </c>
      <c r="J730">
        <f>ROUNDUP(MONTH(sales_data_sample3[[#This Row],[ORDER DATE]])/3,0)</f>
        <v>4</v>
      </c>
      <c r="K730" t="str">
        <f>TEXT(sales_data_sample3[[#This Row],[ORDER DATE]],"[$-409]mmmm")</f>
        <v>November</v>
      </c>
      <c r="L730">
        <f>YEAR(sales_data_sample3[[#This Row],[ORDER DATE]])</f>
        <v>2003</v>
      </c>
      <c r="M730" t="s">
        <v>278</v>
      </c>
      <c r="N730">
        <v>80</v>
      </c>
      <c r="O730" t="s">
        <v>2283</v>
      </c>
      <c r="P730" t="s">
        <v>107</v>
      </c>
      <c r="Q730" t="s">
        <v>108</v>
      </c>
      <c r="R730" t="s">
        <v>109</v>
      </c>
      <c r="S730" t="s">
        <v>4804</v>
      </c>
      <c r="T730" t="s">
        <v>110</v>
      </c>
      <c r="U730" t="s">
        <v>4804</v>
      </c>
      <c r="V730" t="s">
        <v>111</v>
      </c>
      <c r="W730" t="s">
        <v>112</v>
      </c>
      <c r="X730" t="s">
        <v>52</v>
      </c>
      <c r="Y730" t="s">
        <v>113</v>
      </c>
      <c r="Z730" t="s">
        <v>114</v>
      </c>
      <c r="AA730" t="s">
        <v>42</v>
      </c>
    </row>
    <row r="731" spans="1:27" x14ac:dyDescent="0.25">
      <c r="A731" s="1">
        <v>10181</v>
      </c>
      <c r="B731" s="1">
        <v>22</v>
      </c>
      <c r="C731" s="8">
        <v>100</v>
      </c>
      <c r="D731" s="1">
        <v>16</v>
      </c>
      <c r="E731" s="7">
        <v>3395.48</v>
      </c>
      <c r="F731" s="7">
        <f>sales_data_sample3[[#This Row],[SALES]]*sales_data_sample3[[#This Row],[PROFIT MARGIN]]</f>
        <v>845.13497200000006</v>
      </c>
      <c r="G731" s="14" t="str">
        <f>IF(sales_data_sample3[[#This Row],[STATUS]] &lt;&gt;"Cancelled","24,89%","0")</f>
        <v>24,89%</v>
      </c>
      <c r="H731" s="4">
        <v>37937</v>
      </c>
      <c r="I731" t="s">
        <v>28</v>
      </c>
      <c r="J731">
        <f>ROUNDUP(MONTH(sales_data_sample3[[#This Row],[ORDER DATE]])/3,0)</f>
        <v>4</v>
      </c>
      <c r="K731" t="str">
        <f>TEXT(sales_data_sample3[[#This Row],[ORDER DATE]],"[$-409]mmmm")</f>
        <v>November</v>
      </c>
      <c r="L731">
        <f>YEAR(sales_data_sample3[[#This Row],[ORDER DATE]])</f>
        <v>2003</v>
      </c>
      <c r="M731" t="s">
        <v>278</v>
      </c>
      <c r="N731">
        <v>146</v>
      </c>
      <c r="O731" t="s">
        <v>2364</v>
      </c>
      <c r="P731" t="s">
        <v>107</v>
      </c>
      <c r="Q731" t="s">
        <v>108</v>
      </c>
      <c r="R731" t="s">
        <v>109</v>
      </c>
      <c r="S731" t="s">
        <v>4804</v>
      </c>
      <c r="T731" t="s">
        <v>110</v>
      </c>
      <c r="U731" t="s">
        <v>4804</v>
      </c>
      <c r="V731" t="s">
        <v>111</v>
      </c>
      <c r="W731" t="s">
        <v>112</v>
      </c>
      <c r="X731" t="s">
        <v>52</v>
      </c>
      <c r="Y731" t="s">
        <v>113</v>
      </c>
      <c r="Z731" t="s">
        <v>114</v>
      </c>
      <c r="AA731" t="s">
        <v>65</v>
      </c>
    </row>
    <row r="732" spans="1:27" x14ac:dyDescent="0.25">
      <c r="A732" s="1">
        <v>10181</v>
      </c>
      <c r="B732" s="1">
        <v>39</v>
      </c>
      <c r="C732" s="8">
        <v>100</v>
      </c>
      <c r="D732" s="1">
        <v>4</v>
      </c>
      <c r="E732" s="7">
        <v>5785.26</v>
      </c>
      <c r="F732" s="7">
        <f>sales_data_sample3[[#This Row],[SALES]]*sales_data_sample3[[#This Row],[PROFIT MARGIN]]</f>
        <v>1439.9512140000002</v>
      </c>
      <c r="G732" s="14" t="str">
        <f>IF(sales_data_sample3[[#This Row],[STATUS]] &lt;&gt;"Cancelled","24,89%","0")</f>
        <v>24,89%</v>
      </c>
      <c r="H732" s="4">
        <v>37937</v>
      </c>
      <c r="I732" t="s">
        <v>28</v>
      </c>
      <c r="J732">
        <f>ROUNDUP(MONTH(sales_data_sample3[[#This Row],[ORDER DATE]])/3,0)</f>
        <v>4</v>
      </c>
      <c r="K732" t="str">
        <f>TEXT(sales_data_sample3[[#This Row],[ORDER DATE]],"[$-409]mmmm")</f>
        <v>November</v>
      </c>
      <c r="L732">
        <f>YEAR(sales_data_sample3[[#This Row],[ORDER DATE]])</f>
        <v>2003</v>
      </c>
      <c r="M732" t="s">
        <v>278</v>
      </c>
      <c r="N732">
        <v>141</v>
      </c>
      <c r="O732" t="s">
        <v>2392</v>
      </c>
      <c r="P732" t="s">
        <v>107</v>
      </c>
      <c r="Q732" t="s">
        <v>108</v>
      </c>
      <c r="R732" t="s">
        <v>109</v>
      </c>
      <c r="S732" t="s">
        <v>4804</v>
      </c>
      <c r="T732" t="s">
        <v>110</v>
      </c>
      <c r="U732" t="s">
        <v>4804</v>
      </c>
      <c r="V732" t="s">
        <v>111</v>
      </c>
      <c r="W732" t="s">
        <v>112</v>
      </c>
      <c r="X732" t="s">
        <v>52</v>
      </c>
      <c r="Y732" t="s">
        <v>113</v>
      </c>
      <c r="Z732" t="s">
        <v>114</v>
      </c>
      <c r="AA732" t="s">
        <v>65</v>
      </c>
    </row>
    <row r="733" spans="1:27" x14ac:dyDescent="0.25">
      <c r="A733" s="1">
        <v>10181</v>
      </c>
      <c r="B733" s="1">
        <v>34</v>
      </c>
      <c r="C733" s="8">
        <v>53.83</v>
      </c>
      <c r="D733" s="1">
        <v>1</v>
      </c>
      <c r="E733" s="7">
        <v>1830.22</v>
      </c>
      <c r="F733" s="7">
        <f>sales_data_sample3[[#This Row],[SALES]]*sales_data_sample3[[#This Row],[PROFIT MARGIN]]</f>
        <v>455.54175800000002</v>
      </c>
      <c r="G733" s="14" t="str">
        <f>IF(sales_data_sample3[[#This Row],[STATUS]] &lt;&gt;"Cancelled","24,89%","0")</f>
        <v>24,89%</v>
      </c>
      <c r="H733" s="4">
        <v>37937</v>
      </c>
      <c r="I733" t="s">
        <v>28</v>
      </c>
      <c r="J733">
        <f>ROUNDUP(MONTH(sales_data_sample3[[#This Row],[ORDER DATE]])/3,0)</f>
        <v>4</v>
      </c>
      <c r="K733" t="str">
        <f>TEXT(sales_data_sample3[[#This Row],[ORDER DATE]],"[$-409]mmmm")</f>
        <v>November</v>
      </c>
      <c r="L733">
        <f>YEAR(sales_data_sample3[[#This Row],[ORDER DATE]])</f>
        <v>2003</v>
      </c>
      <c r="M733" t="s">
        <v>278</v>
      </c>
      <c r="N733">
        <v>50</v>
      </c>
      <c r="O733" t="s">
        <v>2857</v>
      </c>
      <c r="P733" t="s">
        <v>107</v>
      </c>
      <c r="Q733" t="s">
        <v>108</v>
      </c>
      <c r="R733" t="s">
        <v>109</v>
      </c>
      <c r="S733" t="s">
        <v>4804</v>
      </c>
      <c r="T733" t="s">
        <v>110</v>
      </c>
      <c r="U733" t="s">
        <v>4804</v>
      </c>
      <c r="V733" t="s">
        <v>111</v>
      </c>
      <c r="W733" t="s">
        <v>112</v>
      </c>
      <c r="X733" t="s">
        <v>52</v>
      </c>
      <c r="Y733" t="s">
        <v>113</v>
      </c>
      <c r="Z733" t="s">
        <v>114</v>
      </c>
      <c r="AA733" t="s">
        <v>42</v>
      </c>
    </row>
    <row r="734" spans="1:27" x14ac:dyDescent="0.25">
      <c r="A734" s="1">
        <v>10181</v>
      </c>
      <c r="B734" s="1">
        <v>37</v>
      </c>
      <c r="C734" s="8">
        <v>42.67</v>
      </c>
      <c r="D734" s="1">
        <v>8</v>
      </c>
      <c r="E734" s="7">
        <v>1578.79</v>
      </c>
      <c r="F734" s="7">
        <f>sales_data_sample3[[#This Row],[SALES]]*sales_data_sample3[[#This Row],[PROFIT MARGIN]]</f>
        <v>392.96083099999998</v>
      </c>
      <c r="G734" s="14" t="str">
        <f>IF(sales_data_sample3[[#This Row],[STATUS]] &lt;&gt;"Cancelled","24,89%","0")</f>
        <v>24,89%</v>
      </c>
      <c r="H734" s="4">
        <v>37937</v>
      </c>
      <c r="I734" t="s">
        <v>28</v>
      </c>
      <c r="J734">
        <f>ROUNDUP(MONTH(sales_data_sample3[[#This Row],[ORDER DATE]])/3,0)</f>
        <v>4</v>
      </c>
      <c r="K734" t="str">
        <f>TEXT(sales_data_sample3[[#This Row],[ORDER DATE]],"[$-409]mmmm")</f>
        <v>November</v>
      </c>
      <c r="L734">
        <f>YEAR(sales_data_sample3[[#This Row],[ORDER DATE]])</f>
        <v>2003</v>
      </c>
      <c r="M734" t="s">
        <v>278</v>
      </c>
      <c r="N734">
        <v>37</v>
      </c>
      <c r="O734" t="s">
        <v>3302</v>
      </c>
      <c r="P734" t="s">
        <v>107</v>
      </c>
      <c r="Q734" t="s">
        <v>108</v>
      </c>
      <c r="R734" t="s">
        <v>109</v>
      </c>
      <c r="S734" t="s">
        <v>4804</v>
      </c>
      <c r="T734" t="s">
        <v>110</v>
      </c>
      <c r="U734" t="s">
        <v>4804</v>
      </c>
      <c r="V734" t="s">
        <v>111</v>
      </c>
      <c r="W734" t="s">
        <v>112</v>
      </c>
      <c r="X734" t="s">
        <v>52</v>
      </c>
      <c r="Y734" t="s">
        <v>113</v>
      </c>
      <c r="Z734" t="s">
        <v>114</v>
      </c>
      <c r="AA734" t="s">
        <v>42</v>
      </c>
    </row>
    <row r="735" spans="1:27" x14ac:dyDescent="0.25">
      <c r="A735" s="1">
        <v>10181</v>
      </c>
      <c r="B735" s="1">
        <v>23</v>
      </c>
      <c r="C735" s="8">
        <v>65.52</v>
      </c>
      <c r="D735" s="1">
        <v>13</v>
      </c>
      <c r="E735" s="7">
        <v>1506.96</v>
      </c>
      <c r="F735" s="7">
        <f>sales_data_sample3[[#This Row],[SALES]]*sales_data_sample3[[#This Row],[PROFIT MARGIN]]</f>
        <v>375.08234400000003</v>
      </c>
      <c r="G735" s="14" t="str">
        <f>IF(sales_data_sample3[[#This Row],[STATUS]] &lt;&gt;"Cancelled","24,89%","0")</f>
        <v>24,89%</v>
      </c>
      <c r="H735" s="4">
        <v>37937</v>
      </c>
      <c r="I735" t="s">
        <v>28</v>
      </c>
      <c r="J735">
        <f>ROUNDUP(MONTH(sales_data_sample3[[#This Row],[ORDER DATE]])/3,0)</f>
        <v>4</v>
      </c>
      <c r="K735" t="str">
        <f>TEXT(sales_data_sample3[[#This Row],[ORDER DATE]],"[$-409]mmmm")</f>
        <v>November</v>
      </c>
      <c r="L735">
        <f>YEAR(sales_data_sample3[[#This Row],[ORDER DATE]])</f>
        <v>2003</v>
      </c>
      <c r="M735" t="s">
        <v>278</v>
      </c>
      <c r="N735">
        <v>61</v>
      </c>
      <c r="O735" t="s">
        <v>3427</v>
      </c>
      <c r="P735" t="s">
        <v>107</v>
      </c>
      <c r="Q735" t="s">
        <v>108</v>
      </c>
      <c r="R735" t="s">
        <v>109</v>
      </c>
      <c r="S735" t="s">
        <v>4804</v>
      </c>
      <c r="T735" t="s">
        <v>110</v>
      </c>
      <c r="U735" t="s">
        <v>4804</v>
      </c>
      <c r="V735" t="s">
        <v>111</v>
      </c>
      <c r="W735" t="s">
        <v>112</v>
      </c>
      <c r="X735" t="s">
        <v>52</v>
      </c>
      <c r="Y735" t="s">
        <v>113</v>
      </c>
      <c r="Z735" t="s">
        <v>114</v>
      </c>
      <c r="AA735" t="s">
        <v>42</v>
      </c>
    </row>
    <row r="736" spans="1:27" x14ac:dyDescent="0.25">
      <c r="A736" s="1">
        <v>10181</v>
      </c>
      <c r="B736" s="1">
        <v>25</v>
      </c>
      <c r="C736" s="8">
        <v>100</v>
      </c>
      <c r="D736" s="1">
        <v>9</v>
      </c>
      <c r="E736" s="7">
        <v>3861.75</v>
      </c>
      <c r="F736" s="7">
        <f>sales_data_sample3[[#This Row],[SALES]]*sales_data_sample3[[#This Row],[PROFIT MARGIN]]</f>
        <v>961.18957499999999</v>
      </c>
      <c r="G736" s="14" t="str">
        <f>IF(sales_data_sample3[[#This Row],[STATUS]] &lt;&gt;"Cancelled","24,89%","0")</f>
        <v>24,89%</v>
      </c>
      <c r="H736" s="4">
        <v>37937</v>
      </c>
      <c r="I736" t="s">
        <v>28</v>
      </c>
      <c r="J736">
        <f>ROUNDUP(MONTH(sales_data_sample3[[#This Row],[ORDER DATE]])/3,0)</f>
        <v>4</v>
      </c>
      <c r="K736" t="str">
        <f>TEXT(sales_data_sample3[[#This Row],[ORDER DATE]],"[$-409]mmmm")</f>
        <v>November</v>
      </c>
      <c r="L736">
        <f>YEAR(sales_data_sample3[[#This Row],[ORDER DATE]])</f>
        <v>2003</v>
      </c>
      <c r="M736" t="s">
        <v>278</v>
      </c>
      <c r="N736">
        <v>140</v>
      </c>
      <c r="O736" t="s">
        <v>3589</v>
      </c>
      <c r="P736" t="s">
        <v>107</v>
      </c>
      <c r="Q736" t="s">
        <v>108</v>
      </c>
      <c r="R736" t="s">
        <v>109</v>
      </c>
      <c r="S736" t="s">
        <v>4804</v>
      </c>
      <c r="T736" t="s">
        <v>110</v>
      </c>
      <c r="U736" t="s">
        <v>4804</v>
      </c>
      <c r="V736" t="s">
        <v>111</v>
      </c>
      <c r="W736" t="s">
        <v>112</v>
      </c>
      <c r="X736" t="s">
        <v>52</v>
      </c>
      <c r="Y736" t="s">
        <v>113</v>
      </c>
      <c r="Z736" t="s">
        <v>114</v>
      </c>
      <c r="AA736" t="s">
        <v>65</v>
      </c>
    </row>
    <row r="737" spans="1:27" x14ac:dyDescent="0.25">
      <c r="A737" s="1">
        <v>10182</v>
      </c>
      <c r="B737" s="1">
        <v>25</v>
      </c>
      <c r="C737" s="8">
        <v>87.33</v>
      </c>
      <c r="D737" s="1">
        <v>3</v>
      </c>
      <c r="E737" s="7">
        <v>2183.25</v>
      </c>
      <c r="F737" s="7">
        <f>sales_data_sample3[[#This Row],[SALES]]*sales_data_sample3[[#This Row],[PROFIT MARGIN]]</f>
        <v>161.342175</v>
      </c>
      <c r="G737" s="14" t="str">
        <f>IF(sales_data_sample3[[#This Row],[STATUS]] &lt;&gt;"Cancelled","7,39%","0")</f>
        <v>7,39%</v>
      </c>
      <c r="H737" s="4">
        <v>37937</v>
      </c>
      <c r="I737" t="s">
        <v>28</v>
      </c>
      <c r="J737">
        <f>ROUNDUP(MONTH(sales_data_sample3[[#This Row],[ORDER DATE]])/3,0)</f>
        <v>4</v>
      </c>
      <c r="K737" t="str">
        <f>TEXT(sales_data_sample3[[#This Row],[ORDER DATE]],"[$-409]mmmm")</f>
        <v>November</v>
      </c>
      <c r="L737">
        <f>YEAR(sales_data_sample3[[#This Row],[ORDER DATE]])</f>
        <v>2003</v>
      </c>
      <c r="M737" t="s">
        <v>1354</v>
      </c>
      <c r="N737">
        <v>102</v>
      </c>
      <c r="O737" t="s">
        <v>1355</v>
      </c>
      <c r="P737" t="s">
        <v>417</v>
      </c>
      <c r="Q737" t="s">
        <v>418</v>
      </c>
      <c r="R737" t="s">
        <v>419</v>
      </c>
      <c r="S737" t="s">
        <v>4804</v>
      </c>
      <c r="T737" t="s">
        <v>420</v>
      </c>
      <c r="U737" t="s">
        <v>73</v>
      </c>
      <c r="V737" t="s">
        <v>167</v>
      </c>
      <c r="W737" t="s">
        <v>38</v>
      </c>
      <c r="X737" t="s">
        <v>39</v>
      </c>
      <c r="Y737" t="s">
        <v>421</v>
      </c>
      <c r="Z737" t="s">
        <v>422</v>
      </c>
      <c r="AA737" t="s">
        <v>42</v>
      </c>
    </row>
    <row r="738" spans="1:27" x14ac:dyDescent="0.25">
      <c r="A738" s="1">
        <v>10182</v>
      </c>
      <c r="B738" s="1">
        <v>32</v>
      </c>
      <c r="C738" s="8">
        <v>54.45</v>
      </c>
      <c r="D738" s="1">
        <v>2</v>
      </c>
      <c r="E738" s="7">
        <v>1742.4</v>
      </c>
      <c r="F738" s="7">
        <f>sales_data_sample3[[#This Row],[SALES]]*sales_data_sample3[[#This Row],[PROFIT MARGIN]]</f>
        <v>128.76336000000001</v>
      </c>
      <c r="G738" s="14" t="str">
        <f>IF(sales_data_sample3[[#This Row],[STATUS]] &lt;&gt;"Cancelled","7,39%","0")</f>
        <v>7,39%</v>
      </c>
      <c r="H738" s="4">
        <v>37937</v>
      </c>
      <c r="I738" t="s">
        <v>28</v>
      </c>
      <c r="J738">
        <f>ROUNDUP(MONTH(sales_data_sample3[[#This Row],[ORDER DATE]])/3,0)</f>
        <v>4</v>
      </c>
      <c r="K738" t="str">
        <f>TEXT(sales_data_sample3[[#This Row],[ORDER DATE]],"[$-409]mmmm")</f>
        <v>November</v>
      </c>
      <c r="L738">
        <f>YEAR(sales_data_sample3[[#This Row],[ORDER DATE]])</f>
        <v>2003</v>
      </c>
      <c r="M738" t="s">
        <v>1354</v>
      </c>
      <c r="N738">
        <v>53</v>
      </c>
      <c r="O738" t="s">
        <v>1419</v>
      </c>
      <c r="P738" t="s">
        <v>417</v>
      </c>
      <c r="Q738" t="s">
        <v>418</v>
      </c>
      <c r="R738" t="s">
        <v>419</v>
      </c>
      <c r="S738" t="s">
        <v>4804</v>
      </c>
      <c r="T738" t="s">
        <v>420</v>
      </c>
      <c r="U738" t="s">
        <v>73</v>
      </c>
      <c r="V738" t="s">
        <v>167</v>
      </c>
      <c r="W738" t="s">
        <v>38</v>
      </c>
      <c r="X738" t="s">
        <v>39</v>
      </c>
      <c r="Y738" t="s">
        <v>421</v>
      </c>
      <c r="Z738" t="s">
        <v>422</v>
      </c>
      <c r="AA738" t="s">
        <v>42</v>
      </c>
    </row>
    <row r="739" spans="1:27" x14ac:dyDescent="0.25">
      <c r="A739" s="1">
        <v>10182</v>
      </c>
      <c r="B739" s="1">
        <v>44</v>
      </c>
      <c r="C739" s="8">
        <v>100</v>
      </c>
      <c r="D739" s="1">
        <v>10</v>
      </c>
      <c r="E739" s="7">
        <v>7554.8</v>
      </c>
      <c r="F739" s="7">
        <f>sales_data_sample3[[#This Row],[SALES]]*sales_data_sample3[[#This Row],[PROFIT MARGIN]]</f>
        <v>558.29971999999998</v>
      </c>
      <c r="G739" s="14" t="str">
        <f>IF(sales_data_sample3[[#This Row],[STATUS]] &lt;&gt;"Cancelled","7,39%","0")</f>
        <v>7,39%</v>
      </c>
      <c r="H739" s="4">
        <v>37937</v>
      </c>
      <c r="I739" t="s">
        <v>28</v>
      </c>
      <c r="J739">
        <f>ROUNDUP(MONTH(sales_data_sample3[[#This Row],[ORDER DATE]])/3,0)</f>
        <v>4</v>
      </c>
      <c r="K739" t="str">
        <f>TEXT(sales_data_sample3[[#This Row],[ORDER DATE]],"[$-409]mmmm")</f>
        <v>November</v>
      </c>
      <c r="L739">
        <f>YEAR(sales_data_sample3[[#This Row],[ORDER DATE]])</f>
        <v>2003</v>
      </c>
      <c r="M739" t="s">
        <v>1354</v>
      </c>
      <c r="N739">
        <v>170</v>
      </c>
      <c r="O739" t="s">
        <v>1565</v>
      </c>
      <c r="P739" t="s">
        <v>417</v>
      </c>
      <c r="Q739" t="s">
        <v>418</v>
      </c>
      <c r="R739" t="s">
        <v>419</v>
      </c>
      <c r="S739" t="s">
        <v>4804</v>
      </c>
      <c r="T739" t="s">
        <v>420</v>
      </c>
      <c r="U739" t="s">
        <v>73</v>
      </c>
      <c r="V739" t="s">
        <v>167</v>
      </c>
      <c r="W739" t="s">
        <v>38</v>
      </c>
      <c r="X739" t="s">
        <v>39</v>
      </c>
      <c r="Y739" t="s">
        <v>421</v>
      </c>
      <c r="Z739" t="s">
        <v>422</v>
      </c>
      <c r="AA739" t="s">
        <v>229</v>
      </c>
    </row>
    <row r="740" spans="1:27" x14ac:dyDescent="0.25">
      <c r="A740" s="1">
        <v>10182</v>
      </c>
      <c r="B740" s="1">
        <v>38</v>
      </c>
      <c r="C740" s="8">
        <v>61.15</v>
      </c>
      <c r="D740" s="1">
        <v>9</v>
      </c>
      <c r="E740" s="7">
        <v>2323.6999999999998</v>
      </c>
      <c r="F740" s="7">
        <f>sales_data_sample3[[#This Row],[SALES]]*sales_data_sample3[[#This Row],[PROFIT MARGIN]]</f>
        <v>171.72142999999997</v>
      </c>
      <c r="G740" s="14" t="str">
        <f>IF(sales_data_sample3[[#This Row],[STATUS]] &lt;&gt;"Cancelled","7,39%","0")</f>
        <v>7,39%</v>
      </c>
      <c r="H740" s="4">
        <v>37937</v>
      </c>
      <c r="I740" t="s">
        <v>28</v>
      </c>
      <c r="J740">
        <f>ROUNDUP(MONTH(sales_data_sample3[[#This Row],[ORDER DATE]])/3,0)</f>
        <v>4</v>
      </c>
      <c r="K740" t="str">
        <f>TEXT(sales_data_sample3[[#This Row],[ORDER DATE]],"[$-409]mmmm")</f>
        <v>November</v>
      </c>
      <c r="L740">
        <f>YEAR(sales_data_sample3[[#This Row],[ORDER DATE]])</f>
        <v>2003</v>
      </c>
      <c r="M740" t="s">
        <v>1354</v>
      </c>
      <c r="N740">
        <v>60</v>
      </c>
      <c r="O740" t="s">
        <v>1696</v>
      </c>
      <c r="P740" t="s">
        <v>417</v>
      </c>
      <c r="Q740" t="s">
        <v>418</v>
      </c>
      <c r="R740" t="s">
        <v>419</v>
      </c>
      <c r="S740" t="s">
        <v>4804</v>
      </c>
      <c r="T740" t="s">
        <v>420</v>
      </c>
      <c r="U740" t="s">
        <v>73</v>
      </c>
      <c r="V740" t="s">
        <v>167</v>
      </c>
      <c r="W740" t="s">
        <v>38</v>
      </c>
      <c r="X740" t="s">
        <v>39</v>
      </c>
      <c r="Y740" t="s">
        <v>421</v>
      </c>
      <c r="Z740" t="s">
        <v>422</v>
      </c>
      <c r="AA740" t="s">
        <v>42</v>
      </c>
    </row>
    <row r="741" spans="1:27" x14ac:dyDescent="0.25">
      <c r="A741" s="1">
        <v>10182</v>
      </c>
      <c r="B741" s="1">
        <v>20</v>
      </c>
      <c r="C741" s="8">
        <v>100</v>
      </c>
      <c r="D741" s="1">
        <v>7</v>
      </c>
      <c r="E741" s="7">
        <v>2212</v>
      </c>
      <c r="F741" s="7">
        <f>sales_data_sample3[[#This Row],[SALES]]*sales_data_sample3[[#This Row],[PROFIT MARGIN]]</f>
        <v>163.46679999999998</v>
      </c>
      <c r="G741" s="14" t="str">
        <f>IF(sales_data_sample3[[#This Row],[STATUS]] &lt;&gt;"Cancelled","7,39%","0")</f>
        <v>7,39%</v>
      </c>
      <c r="H741" s="4">
        <v>37937</v>
      </c>
      <c r="I741" t="s">
        <v>28</v>
      </c>
      <c r="J741">
        <f>ROUNDUP(MONTH(sales_data_sample3[[#This Row],[ORDER DATE]])/3,0)</f>
        <v>4</v>
      </c>
      <c r="K741" t="str">
        <f>TEXT(sales_data_sample3[[#This Row],[ORDER DATE]],"[$-409]mmmm")</f>
        <v>November</v>
      </c>
      <c r="L741">
        <f>YEAR(sales_data_sample3[[#This Row],[ORDER DATE]])</f>
        <v>2003</v>
      </c>
      <c r="M741" t="s">
        <v>1354</v>
      </c>
      <c r="N741">
        <v>127</v>
      </c>
      <c r="O741" t="s">
        <v>1769</v>
      </c>
      <c r="P741" t="s">
        <v>417</v>
      </c>
      <c r="Q741" t="s">
        <v>418</v>
      </c>
      <c r="R741" t="s">
        <v>419</v>
      </c>
      <c r="S741" t="s">
        <v>4804</v>
      </c>
      <c r="T741" t="s">
        <v>420</v>
      </c>
      <c r="U741" t="s">
        <v>73</v>
      </c>
      <c r="V741" t="s">
        <v>167</v>
      </c>
      <c r="W741" t="s">
        <v>38</v>
      </c>
      <c r="X741" t="s">
        <v>39</v>
      </c>
      <c r="Y741" t="s">
        <v>421</v>
      </c>
      <c r="Z741" t="s">
        <v>422</v>
      </c>
      <c r="AA741" t="s">
        <v>42</v>
      </c>
    </row>
    <row r="742" spans="1:27" x14ac:dyDescent="0.25">
      <c r="A742" s="1">
        <v>10182</v>
      </c>
      <c r="B742" s="1">
        <v>21</v>
      </c>
      <c r="C742" s="8">
        <v>100</v>
      </c>
      <c r="D742" s="1">
        <v>4</v>
      </c>
      <c r="E742" s="7">
        <v>3047.73</v>
      </c>
      <c r="F742" s="7">
        <f>sales_data_sample3[[#This Row],[SALES]]*sales_data_sample3[[#This Row],[PROFIT MARGIN]]</f>
        <v>225.22724699999998</v>
      </c>
      <c r="G742" s="14" t="str">
        <f>IF(sales_data_sample3[[#This Row],[STATUS]] &lt;&gt;"Cancelled","7,39%","0")</f>
        <v>7,39%</v>
      </c>
      <c r="H742" s="4">
        <v>37937</v>
      </c>
      <c r="I742" t="s">
        <v>28</v>
      </c>
      <c r="J742">
        <f>ROUNDUP(MONTH(sales_data_sample3[[#This Row],[ORDER DATE]])/3,0)</f>
        <v>4</v>
      </c>
      <c r="K742" t="str">
        <f>TEXT(sales_data_sample3[[#This Row],[ORDER DATE]],"[$-409]mmmm")</f>
        <v>November</v>
      </c>
      <c r="L742">
        <f>YEAR(sales_data_sample3[[#This Row],[ORDER DATE]])</f>
        <v>2003</v>
      </c>
      <c r="M742" t="s">
        <v>1354</v>
      </c>
      <c r="N742">
        <v>168</v>
      </c>
      <c r="O742" t="s">
        <v>1928</v>
      </c>
      <c r="P742" t="s">
        <v>417</v>
      </c>
      <c r="Q742" t="s">
        <v>418</v>
      </c>
      <c r="R742" t="s">
        <v>419</v>
      </c>
      <c r="S742" t="s">
        <v>4804</v>
      </c>
      <c r="T742" t="s">
        <v>420</v>
      </c>
      <c r="U742" t="s">
        <v>73</v>
      </c>
      <c r="V742" t="s">
        <v>167</v>
      </c>
      <c r="W742" t="s">
        <v>38</v>
      </c>
      <c r="X742" t="s">
        <v>39</v>
      </c>
      <c r="Y742" t="s">
        <v>421</v>
      </c>
      <c r="Z742" t="s">
        <v>422</v>
      </c>
      <c r="AA742" t="s">
        <v>65</v>
      </c>
    </row>
    <row r="743" spans="1:27" x14ac:dyDescent="0.25">
      <c r="A743" s="1">
        <v>10182</v>
      </c>
      <c r="B743" s="1">
        <v>33</v>
      </c>
      <c r="C743" s="8">
        <v>86.31</v>
      </c>
      <c r="D743" s="1">
        <v>1</v>
      </c>
      <c r="E743" s="7">
        <v>2848.23</v>
      </c>
      <c r="F743" s="7">
        <f>sales_data_sample3[[#This Row],[SALES]]*sales_data_sample3[[#This Row],[PROFIT MARGIN]]</f>
        <v>210.48419699999999</v>
      </c>
      <c r="G743" s="14" t="str">
        <f>IF(sales_data_sample3[[#This Row],[STATUS]] &lt;&gt;"Cancelled","7,39%","0")</f>
        <v>7,39%</v>
      </c>
      <c r="H743" s="4">
        <v>37937</v>
      </c>
      <c r="I743" t="s">
        <v>28</v>
      </c>
      <c r="J743">
        <f>ROUNDUP(MONTH(sales_data_sample3[[#This Row],[ORDER DATE]])/3,0)</f>
        <v>4</v>
      </c>
      <c r="K743" t="str">
        <f>TEXT(sales_data_sample3[[#This Row],[ORDER DATE]],"[$-409]mmmm")</f>
        <v>November</v>
      </c>
      <c r="L743">
        <f>YEAR(sales_data_sample3[[#This Row],[ORDER DATE]])</f>
        <v>2003</v>
      </c>
      <c r="M743" t="s">
        <v>1354</v>
      </c>
      <c r="N743">
        <v>99</v>
      </c>
      <c r="O743" t="s">
        <v>2325</v>
      </c>
      <c r="P743" t="s">
        <v>417</v>
      </c>
      <c r="Q743" t="s">
        <v>418</v>
      </c>
      <c r="R743" t="s">
        <v>419</v>
      </c>
      <c r="S743" t="s">
        <v>4804</v>
      </c>
      <c r="T743" t="s">
        <v>420</v>
      </c>
      <c r="U743" t="s">
        <v>73</v>
      </c>
      <c r="V743" t="s">
        <v>167</v>
      </c>
      <c r="W743" t="s">
        <v>38</v>
      </c>
      <c r="X743" t="s">
        <v>39</v>
      </c>
      <c r="Y743" t="s">
        <v>421</v>
      </c>
      <c r="Z743" t="s">
        <v>422</v>
      </c>
      <c r="AA743" t="s">
        <v>42</v>
      </c>
    </row>
    <row r="744" spans="1:27" x14ac:dyDescent="0.25">
      <c r="A744" s="1">
        <v>10182</v>
      </c>
      <c r="B744" s="1">
        <v>36</v>
      </c>
      <c r="C744" s="8">
        <v>100</v>
      </c>
      <c r="D744" s="1">
        <v>11</v>
      </c>
      <c r="E744" s="7">
        <v>3942.72</v>
      </c>
      <c r="F744" s="7">
        <f>sales_data_sample3[[#This Row],[SALES]]*sales_data_sample3[[#This Row],[PROFIT MARGIN]]</f>
        <v>291.36700799999994</v>
      </c>
      <c r="G744" s="14" t="str">
        <f>IF(sales_data_sample3[[#This Row],[STATUS]] &lt;&gt;"Cancelled","7,39%","0")</f>
        <v>7,39%</v>
      </c>
      <c r="H744" s="4">
        <v>37937</v>
      </c>
      <c r="I744" t="s">
        <v>28</v>
      </c>
      <c r="J744">
        <f>ROUNDUP(MONTH(sales_data_sample3[[#This Row],[ORDER DATE]])/3,0)</f>
        <v>4</v>
      </c>
      <c r="K744" t="str">
        <f>TEXT(sales_data_sample3[[#This Row],[ORDER DATE]],"[$-409]mmmm")</f>
        <v>November</v>
      </c>
      <c r="L744">
        <f>YEAR(sales_data_sample3[[#This Row],[ORDER DATE]])</f>
        <v>2003</v>
      </c>
      <c r="M744" t="s">
        <v>1354</v>
      </c>
      <c r="N744">
        <v>92</v>
      </c>
      <c r="O744" t="s">
        <v>2529</v>
      </c>
      <c r="P744" t="s">
        <v>417</v>
      </c>
      <c r="Q744" t="s">
        <v>418</v>
      </c>
      <c r="R744" t="s">
        <v>419</v>
      </c>
      <c r="S744" t="s">
        <v>4804</v>
      </c>
      <c r="T744" t="s">
        <v>420</v>
      </c>
      <c r="U744" t="s">
        <v>73</v>
      </c>
      <c r="V744" t="s">
        <v>167</v>
      </c>
      <c r="W744" t="s">
        <v>38</v>
      </c>
      <c r="X744" t="s">
        <v>39</v>
      </c>
      <c r="Y744" t="s">
        <v>421</v>
      </c>
      <c r="Z744" t="s">
        <v>422</v>
      </c>
      <c r="AA744" t="s">
        <v>65</v>
      </c>
    </row>
    <row r="745" spans="1:27" x14ac:dyDescent="0.25">
      <c r="A745" s="1">
        <v>10182</v>
      </c>
      <c r="B745" s="1">
        <v>44</v>
      </c>
      <c r="C745" s="8">
        <v>69.84</v>
      </c>
      <c r="D745" s="1">
        <v>12</v>
      </c>
      <c r="E745" s="7">
        <v>3072.96</v>
      </c>
      <c r="F745" s="7">
        <f>sales_data_sample3[[#This Row],[SALES]]*sales_data_sample3[[#This Row],[PROFIT MARGIN]]</f>
        <v>764.85974400000009</v>
      </c>
      <c r="G745" s="14" t="str">
        <f>IF(sales_data_sample3[[#This Row],[STATUS]] &lt;&gt;"Cancelled","24,89%","0")</f>
        <v>24,89%</v>
      </c>
      <c r="H745" s="4">
        <v>37937</v>
      </c>
      <c r="I745" t="s">
        <v>28</v>
      </c>
      <c r="J745">
        <f>ROUNDUP(MONTH(sales_data_sample3[[#This Row],[ORDER DATE]])/3,0)</f>
        <v>4</v>
      </c>
      <c r="K745" t="str">
        <f>TEXT(sales_data_sample3[[#This Row],[ORDER DATE]],"[$-409]mmmm")</f>
        <v>November</v>
      </c>
      <c r="L745">
        <f>YEAR(sales_data_sample3[[#This Row],[ORDER DATE]])</f>
        <v>2003</v>
      </c>
      <c r="M745" t="s">
        <v>278</v>
      </c>
      <c r="N745">
        <v>71</v>
      </c>
      <c r="O745" t="s">
        <v>2698</v>
      </c>
      <c r="P745" t="s">
        <v>417</v>
      </c>
      <c r="Q745" t="s">
        <v>418</v>
      </c>
      <c r="R745" t="s">
        <v>419</v>
      </c>
      <c r="S745" t="s">
        <v>4804</v>
      </c>
      <c r="T745" t="s">
        <v>420</v>
      </c>
      <c r="U745" t="s">
        <v>73</v>
      </c>
      <c r="V745" t="s">
        <v>167</v>
      </c>
      <c r="W745" t="s">
        <v>38</v>
      </c>
      <c r="X745" t="s">
        <v>39</v>
      </c>
      <c r="Y745" t="s">
        <v>421</v>
      </c>
      <c r="Z745" t="s">
        <v>422</v>
      </c>
      <c r="AA745" t="s">
        <v>65</v>
      </c>
    </row>
    <row r="746" spans="1:27" x14ac:dyDescent="0.25">
      <c r="A746" s="1">
        <v>10182</v>
      </c>
      <c r="B746" s="1">
        <v>47</v>
      </c>
      <c r="C746" s="8">
        <v>74.22</v>
      </c>
      <c r="D746" s="1">
        <v>16</v>
      </c>
      <c r="E746" s="7">
        <v>3488.34</v>
      </c>
      <c r="F746" s="7">
        <f>sales_data_sample3[[#This Row],[SALES]]*sales_data_sample3[[#This Row],[PROFIT MARGIN]]</f>
        <v>868.24782600000003</v>
      </c>
      <c r="G746" s="14" t="str">
        <f>IF(sales_data_sample3[[#This Row],[STATUS]] &lt;&gt;"Cancelled","24,89%","0")</f>
        <v>24,89%</v>
      </c>
      <c r="H746" s="4">
        <v>37937</v>
      </c>
      <c r="I746" t="s">
        <v>28</v>
      </c>
      <c r="J746">
        <f>ROUNDUP(MONTH(sales_data_sample3[[#This Row],[ORDER DATE]])/3,0)</f>
        <v>4</v>
      </c>
      <c r="K746" t="str">
        <f>TEXT(sales_data_sample3[[#This Row],[ORDER DATE]],"[$-409]mmmm")</f>
        <v>November</v>
      </c>
      <c r="L746">
        <f>YEAR(sales_data_sample3[[#This Row],[ORDER DATE]])</f>
        <v>2003</v>
      </c>
      <c r="M746" t="s">
        <v>278</v>
      </c>
      <c r="N746">
        <v>73</v>
      </c>
      <c r="O746" t="s">
        <v>2735</v>
      </c>
      <c r="P746" t="s">
        <v>417</v>
      </c>
      <c r="Q746" t="s">
        <v>418</v>
      </c>
      <c r="R746" t="s">
        <v>419</v>
      </c>
      <c r="S746" t="s">
        <v>4804</v>
      </c>
      <c r="T746" t="s">
        <v>420</v>
      </c>
      <c r="U746" t="s">
        <v>73</v>
      </c>
      <c r="V746" t="s">
        <v>167</v>
      </c>
      <c r="W746" t="s">
        <v>38</v>
      </c>
      <c r="X746" t="s">
        <v>39</v>
      </c>
      <c r="Y746" t="s">
        <v>421</v>
      </c>
      <c r="Z746" t="s">
        <v>422</v>
      </c>
      <c r="AA746" t="s">
        <v>65</v>
      </c>
    </row>
    <row r="747" spans="1:27" x14ac:dyDescent="0.25">
      <c r="A747" s="1">
        <v>10182</v>
      </c>
      <c r="B747" s="1">
        <v>39</v>
      </c>
      <c r="C747" s="8">
        <v>36.840000000000003</v>
      </c>
      <c r="D747" s="1">
        <v>6</v>
      </c>
      <c r="E747" s="7">
        <v>1436.76</v>
      </c>
      <c r="F747" s="7">
        <f>sales_data_sample3[[#This Row],[SALES]]*sales_data_sample3[[#This Row],[PROFIT MARGIN]]</f>
        <v>106.17656399999998</v>
      </c>
      <c r="G747" s="14" t="str">
        <f>IF(sales_data_sample3[[#This Row],[STATUS]] &lt;&gt;"Cancelled","7,39%","0")</f>
        <v>7,39%</v>
      </c>
      <c r="H747" s="4">
        <v>37937</v>
      </c>
      <c r="I747" t="s">
        <v>28</v>
      </c>
      <c r="J747">
        <f>ROUNDUP(MONTH(sales_data_sample3[[#This Row],[ORDER DATE]])/3,0)</f>
        <v>4</v>
      </c>
      <c r="K747" t="str">
        <f>TEXT(sales_data_sample3[[#This Row],[ORDER DATE]],"[$-409]mmmm")</f>
        <v>November</v>
      </c>
      <c r="L747">
        <f>YEAR(sales_data_sample3[[#This Row],[ORDER DATE]])</f>
        <v>2003</v>
      </c>
      <c r="M747" t="s">
        <v>1354</v>
      </c>
      <c r="N747">
        <v>33</v>
      </c>
      <c r="O747" t="s">
        <v>2922</v>
      </c>
      <c r="P747" t="s">
        <v>417</v>
      </c>
      <c r="Q747" t="s">
        <v>418</v>
      </c>
      <c r="R747" t="s">
        <v>419</v>
      </c>
      <c r="S747" t="s">
        <v>4804</v>
      </c>
      <c r="T747" t="s">
        <v>420</v>
      </c>
      <c r="U747" t="s">
        <v>73</v>
      </c>
      <c r="V747" t="s">
        <v>167</v>
      </c>
      <c r="W747" t="s">
        <v>38</v>
      </c>
      <c r="X747" t="s">
        <v>39</v>
      </c>
      <c r="Y747" t="s">
        <v>421</v>
      </c>
      <c r="Z747" t="s">
        <v>422</v>
      </c>
      <c r="AA747" t="s">
        <v>42</v>
      </c>
    </row>
    <row r="748" spans="1:27" x14ac:dyDescent="0.25">
      <c r="A748" s="1">
        <v>10182</v>
      </c>
      <c r="B748" s="1">
        <v>31</v>
      </c>
      <c r="C748" s="8">
        <v>36.74</v>
      </c>
      <c r="D748" s="1">
        <v>5</v>
      </c>
      <c r="E748" s="7">
        <v>1138.94</v>
      </c>
      <c r="F748" s="7">
        <f>sales_data_sample3[[#This Row],[SALES]]*sales_data_sample3[[#This Row],[PROFIT MARGIN]]</f>
        <v>84.167665999999997</v>
      </c>
      <c r="G748" s="14" t="str">
        <f>IF(sales_data_sample3[[#This Row],[STATUS]] &lt;&gt;"Cancelled","7,39%","0")</f>
        <v>7,39%</v>
      </c>
      <c r="H748" s="4">
        <v>37937</v>
      </c>
      <c r="I748" t="s">
        <v>28</v>
      </c>
      <c r="J748">
        <f>ROUNDUP(MONTH(sales_data_sample3[[#This Row],[ORDER DATE]])/3,0)</f>
        <v>4</v>
      </c>
      <c r="K748" t="str">
        <f>TEXT(sales_data_sample3[[#This Row],[ORDER DATE]],"[$-409]mmmm")</f>
        <v>November</v>
      </c>
      <c r="L748">
        <f>YEAR(sales_data_sample3[[#This Row],[ORDER DATE]])</f>
        <v>2003</v>
      </c>
      <c r="M748" t="s">
        <v>1354</v>
      </c>
      <c r="N748">
        <v>44</v>
      </c>
      <c r="O748" t="s">
        <v>3035</v>
      </c>
      <c r="P748" t="s">
        <v>417</v>
      </c>
      <c r="Q748" t="s">
        <v>418</v>
      </c>
      <c r="R748" t="s">
        <v>419</v>
      </c>
      <c r="S748" t="s">
        <v>4804</v>
      </c>
      <c r="T748" t="s">
        <v>420</v>
      </c>
      <c r="U748" t="s">
        <v>73</v>
      </c>
      <c r="V748" t="s">
        <v>167</v>
      </c>
      <c r="W748" t="s">
        <v>38</v>
      </c>
      <c r="X748" t="s">
        <v>39</v>
      </c>
      <c r="Y748" t="s">
        <v>421</v>
      </c>
      <c r="Z748" t="s">
        <v>422</v>
      </c>
      <c r="AA748" t="s">
        <v>42</v>
      </c>
    </row>
    <row r="749" spans="1:27" x14ac:dyDescent="0.25">
      <c r="A749" s="1">
        <v>10182</v>
      </c>
      <c r="B749" s="1">
        <v>36</v>
      </c>
      <c r="C749" s="8">
        <v>73.599999999999994</v>
      </c>
      <c r="D749" s="1">
        <v>14</v>
      </c>
      <c r="E749" s="7">
        <v>2649.6</v>
      </c>
      <c r="F749" s="7">
        <f>sales_data_sample3[[#This Row],[SALES]]*sales_data_sample3[[#This Row],[PROFIT MARGIN]]</f>
        <v>659.48544000000004</v>
      </c>
      <c r="G749" s="14" t="str">
        <f>IF(sales_data_sample3[[#This Row],[STATUS]] &lt;&gt;"Cancelled","24,89%","0")</f>
        <v>24,89%</v>
      </c>
      <c r="H749" s="4">
        <v>37937</v>
      </c>
      <c r="I749" t="s">
        <v>28</v>
      </c>
      <c r="J749">
        <f>ROUNDUP(MONTH(sales_data_sample3[[#This Row],[ORDER DATE]])/3,0)</f>
        <v>4</v>
      </c>
      <c r="K749" t="str">
        <f>TEXT(sales_data_sample3[[#This Row],[ORDER DATE]],"[$-409]mmmm")</f>
        <v>November</v>
      </c>
      <c r="L749">
        <f>YEAR(sales_data_sample3[[#This Row],[ORDER DATE]])</f>
        <v>2003</v>
      </c>
      <c r="M749" t="s">
        <v>278</v>
      </c>
      <c r="N749">
        <v>90</v>
      </c>
      <c r="O749" t="s">
        <v>3151</v>
      </c>
      <c r="P749" t="s">
        <v>417</v>
      </c>
      <c r="Q749" t="s">
        <v>418</v>
      </c>
      <c r="R749" t="s">
        <v>419</v>
      </c>
      <c r="S749" t="s">
        <v>4804</v>
      </c>
      <c r="T749" t="s">
        <v>420</v>
      </c>
      <c r="U749" t="s">
        <v>73</v>
      </c>
      <c r="V749" t="s">
        <v>167</v>
      </c>
      <c r="W749" t="s">
        <v>38</v>
      </c>
      <c r="X749" t="s">
        <v>39</v>
      </c>
      <c r="Y749" t="s">
        <v>421</v>
      </c>
      <c r="Z749" t="s">
        <v>422</v>
      </c>
      <c r="AA749" t="s">
        <v>42</v>
      </c>
    </row>
    <row r="750" spans="1:27" x14ac:dyDescent="0.25">
      <c r="A750" s="1">
        <v>10182</v>
      </c>
      <c r="B750" s="1">
        <v>20</v>
      </c>
      <c r="C750" s="8">
        <v>100</v>
      </c>
      <c r="D750" s="1">
        <v>13</v>
      </c>
      <c r="E750" s="7">
        <v>2395.8000000000002</v>
      </c>
      <c r="F750" s="7">
        <f>sales_data_sample3[[#This Row],[SALES]]*sales_data_sample3[[#This Row],[PROFIT MARGIN]]</f>
        <v>596.3146200000001</v>
      </c>
      <c r="G750" s="14" t="str">
        <f>IF(sales_data_sample3[[#This Row],[STATUS]] &lt;&gt;"Cancelled","24,89%","0")</f>
        <v>24,89%</v>
      </c>
      <c r="H750" s="4">
        <v>37937</v>
      </c>
      <c r="I750" t="s">
        <v>28</v>
      </c>
      <c r="J750">
        <f>ROUNDUP(MONTH(sales_data_sample3[[#This Row],[ORDER DATE]])/3,0)</f>
        <v>4</v>
      </c>
      <c r="K750" t="str">
        <f>TEXT(sales_data_sample3[[#This Row],[ORDER DATE]],"[$-409]mmmm")</f>
        <v>November</v>
      </c>
      <c r="L750">
        <f>YEAR(sales_data_sample3[[#This Row],[ORDER DATE]])</f>
        <v>2003</v>
      </c>
      <c r="M750" t="s">
        <v>278</v>
      </c>
      <c r="N750">
        <v>117</v>
      </c>
      <c r="O750" t="s">
        <v>3275</v>
      </c>
      <c r="P750" t="s">
        <v>417</v>
      </c>
      <c r="Q750" t="s">
        <v>418</v>
      </c>
      <c r="R750" t="s">
        <v>419</v>
      </c>
      <c r="S750" t="s">
        <v>4804</v>
      </c>
      <c r="T750" t="s">
        <v>420</v>
      </c>
      <c r="U750" t="s">
        <v>73</v>
      </c>
      <c r="V750" t="s">
        <v>167</v>
      </c>
      <c r="W750" t="s">
        <v>38</v>
      </c>
      <c r="X750" t="s">
        <v>39</v>
      </c>
      <c r="Y750" t="s">
        <v>421</v>
      </c>
      <c r="Z750" t="s">
        <v>422</v>
      </c>
      <c r="AA750" t="s">
        <v>42</v>
      </c>
    </row>
    <row r="751" spans="1:27" x14ac:dyDescent="0.25">
      <c r="A751" s="1">
        <v>10182</v>
      </c>
      <c r="B751" s="1">
        <v>33</v>
      </c>
      <c r="C751" s="8">
        <v>94.17</v>
      </c>
      <c r="D751" s="1">
        <v>15</v>
      </c>
      <c r="E751" s="7">
        <v>3107.61</v>
      </c>
      <c r="F751" s="7">
        <f>sales_data_sample3[[#This Row],[SALES]]*sales_data_sample3[[#This Row],[PROFIT MARGIN]]</f>
        <v>773.48412900000005</v>
      </c>
      <c r="G751" s="14" t="str">
        <f>IF(sales_data_sample3[[#This Row],[STATUS]] &lt;&gt;"Cancelled","24,89%","0")</f>
        <v>24,89%</v>
      </c>
      <c r="H751" s="4">
        <v>37937</v>
      </c>
      <c r="I751" t="s">
        <v>28</v>
      </c>
      <c r="J751">
        <f>ROUNDUP(MONTH(sales_data_sample3[[#This Row],[ORDER DATE]])/3,0)</f>
        <v>4</v>
      </c>
      <c r="K751" t="str">
        <f>TEXT(sales_data_sample3[[#This Row],[ORDER DATE]],"[$-409]mmmm")</f>
        <v>November</v>
      </c>
      <c r="L751">
        <f>YEAR(sales_data_sample3[[#This Row],[ORDER DATE]])</f>
        <v>2003</v>
      </c>
      <c r="M751" t="s">
        <v>278</v>
      </c>
      <c r="N751">
        <v>85</v>
      </c>
      <c r="O751" t="s">
        <v>3391</v>
      </c>
      <c r="P751" t="s">
        <v>417</v>
      </c>
      <c r="Q751" t="s">
        <v>418</v>
      </c>
      <c r="R751" t="s">
        <v>419</v>
      </c>
      <c r="S751" t="s">
        <v>4804</v>
      </c>
      <c r="T751" t="s">
        <v>420</v>
      </c>
      <c r="U751" t="s">
        <v>73</v>
      </c>
      <c r="V751" t="s">
        <v>167</v>
      </c>
      <c r="W751" t="s">
        <v>38</v>
      </c>
      <c r="X751" t="s">
        <v>39</v>
      </c>
      <c r="Y751" t="s">
        <v>421</v>
      </c>
      <c r="Z751" t="s">
        <v>422</v>
      </c>
      <c r="AA751" t="s">
        <v>65</v>
      </c>
    </row>
    <row r="752" spans="1:27" x14ac:dyDescent="0.25">
      <c r="A752" s="1">
        <v>10182</v>
      </c>
      <c r="B752" s="1">
        <v>49</v>
      </c>
      <c r="C752" s="8">
        <v>100</v>
      </c>
      <c r="D752" s="1">
        <v>17</v>
      </c>
      <c r="E752" s="7">
        <v>6244.07</v>
      </c>
      <c r="F752" s="7">
        <f>sales_data_sample3[[#This Row],[SALES]]*sales_data_sample3[[#This Row],[PROFIT MARGIN]]</f>
        <v>1554.1490229999999</v>
      </c>
      <c r="G752" s="14" t="str">
        <f>IF(sales_data_sample3[[#This Row],[STATUS]] &lt;&gt;"Cancelled","24,89%","0")</f>
        <v>24,89%</v>
      </c>
      <c r="H752" s="4">
        <v>37937</v>
      </c>
      <c r="I752" t="s">
        <v>28</v>
      </c>
      <c r="J752">
        <f>ROUNDUP(MONTH(sales_data_sample3[[#This Row],[ORDER DATE]])/3,0)</f>
        <v>4</v>
      </c>
      <c r="K752" t="str">
        <f>TEXT(sales_data_sample3[[#This Row],[ORDER DATE]],"[$-409]mmmm")</f>
        <v>November</v>
      </c>
      <c r="L752">
        <f>YEAR(sales_data_sample3[[#This Row],[ORDER DATE]])</f>
        <v>2003</v>
      </c>
      <c r="M752" t="s">
        <v>278</v>
      </c>
      <c r="N752">
        <v>107</v>
      </c>
      <c r="O752" t="s">
        <v>3508</v>
      </c>
      <c r="P752" t="s">
        <v>417</v>
      </c>
      <c r="Q752" t="s">
        <v>418</v>
      </c>
      <c r="R752" t="s">
        <v>419</v>
      </c>
      <c r="S752" t="s">
        <v>4804</v>
      </c>
      <c r="T752" t="s">
        <v>420</v>
      </c>
      <c r="U752" t="s">
        <v>73</v>
      </c>
      <c r="V752" t="s">
        <v>167</v>
      </c>
      <c r="W752" t="s">
        <v>38</v>
      </c>
      <c r="X752" t="s">
        <v>39</v>
      </c>
      <c r="Y752" t="s">
        <v>421</v>
      </c>
      <c r="Z752" t="s">
        <v>422</v>
      </c>
      <c r="AA752" t="s">
        <v>65</v>
      </c>
    </row>
    <row r="753" spans="1:27" x14ac:dyDescent="0.25">
      <c r="A753" s="1">
        <v>10182</v>
      </c>
      <c r="B753" s="1">
        <v>23</v>
      </c>
      <c r="C753" s="8">
        <v>42.26</v>
      </c>
      <c r="D753" s="1">
        <v>8</v>
      </c>
      <c r="E753" s="7">
        <v>971.98</v>
      </c>
      <c r="F753" s="7">
        <f>sales_data_sample3[[#This Row],[SALES]]*sales_data_sample3[[#This Row],[PROFIT MARGIN]]</f>
        <v>71.829321999999991</v>
      </c>
      <c r="G753" s="14" t="str">
        <f>IF(sales_data_sample3[[#This Row],[STATUS]] &lt;&gt;"Cancelled","7,39%","0")</f>
        <v>7,39%</v>
      </c>
      <c r="H753" s="4">
        <v>37937</v>
      </c>
      <c r="I753" t="s">
        <v>28</v>
      </c>
      <c r="J753">
        <f>ROUNDUP(MONTH(sales_data_sample3[[#This Row],[ORDER DATE]])/3,0)</f>
        <v>4</v>
      </c>
      <c r="K753" t="str">
        <f>TEXT(sales_data_sample3[[#This Row],[ORDER DATE]],"[$-409]mmmm")</f>
        <v>November</v>
      </c>
      <c r="L753">
        <f>YEAR(sales_data_sample3[[#This Row],[ORDER DATE]])</f>
        <v>2003</v>
      </c>
      <c r="M753" t="s">
        <v>1354</v>
      </c>
      <c r="N753">
        <v>41</v>
      </c>
      <c r="O753" t="s">
        <v>3664</v>
      </c>
      <c r="P753" t="s">
        <v>417</v>
      </c>
      <c r="Q753" t="s">
        <v>418</v>
      </c>
      <c r="R753" t="s">
        <v>419</v>
      </c>
      <c r="S753" t="s">
        <v>4804</v>
      </c>
      <c r="T753" t="s">
        <v>420</v>
      </c>
      <c r="U753" t="s">
        <v>73</v>
      </c>
      <c r="V753" t="s">
        <v>167</v>
      </c>
      <c r="W753" t="s">
        <v>38</v>
      </c>
      <c r="X753" t="s">
        <v>39</v>
      </c>
      <c r="Y753" t="s">
        <v>421</v>
      </c>
      <c r="Z753" t="s">
        <v>422</v>
      </c>
      <c r="AA753" t="s">
        <v>42</v>
      </c>
    </row>
    <row r="754" spans="1:27" x14ac:dyDescent="0.25">
      <c r="A754" s="1">
        <v>10183</v>
      </c>
      <c r="B754" s="1">
        <v>23</v>
      </c>
      <c r="C754" s="8">
        <v>100</v>
      </c>
      <c r="D754" s="1">
        <v>8</v>
      </c>
      <c r="E754" s="7">
        <v>5372.57</v>
      </c>
      <c r="F754" s="7">
        <f>sales_data_sample3[[#This Row],[SALES]]*sales_data_sample3[[#This Row],[PROFIT MARGIN]]</f>
        <v>1337.232673</v>
      </c>
      <c r="G754" s="14" t="str">
        <f>IF(sales_data_sample3[[#This Row],[STATUS]] &lt;&gt;"Cancelled","24,89%","0")</f>
        <v>24,89%</v>
      </c>
      <c r="H754" s="4">
        <v>37938</v>
      </c>
      <c r="I754" t="s">
        <v>28</v>
      </c>
      <c r="J754">
        <f>ROUNDUP(MONTH(sales_data_sample3[[#This Row],[ORDER DATE]])/3,0)</f>
        <v>4</v>
      </c>
      <c r="K754" t="str">
        <f>TEXT(sales_data_sample3[[#This Row],[ORDER DATE]],"[$-409]mmmm")</f>
        <v>November</v>
      </c>
      <c r="L754">
        <f>YEAR(sales_data_sample3[[#This Row],[ORDER DATE]])</f>
        <v>2003</v>
      </c>
      <c r="M754" t="s">
        <v>278</v>
      </c>
      <c r="N754">
        <v>214</v>
      </c>
      <c r="O754" t="s">
        <v>279</v>
      </c>
      <c r="P754" t="s">
        <v>329</v>
      </c>
      <c r="Q754" t="s">
        <v>330</v>
      </c>
      <c r="R754" t="s">
        <v>331</v>
      </c>
      <c r="S754" t="s">
        <v>4804</v>
      </c>
      <c r="T754" t="s">
        <v>332</v>
      </c>
      <c r="U754" t="s">
        <v>214</v>
      </c>
      <c r="V754" t="s">
        <v>333</v>
      </c>
      <c r="W754" t="s">
        <v>38</v>
      </c>
      <c r="X754" t="s">
        <v>39</v>
      </c>
      <c r="Y754" t="s">
        <v>334</v>
      </c>
      <c r="Z754" t="s">
        <v>335</v>
      </c>
      <c r="AA754" t="s">
        <v>65</v>
      </c>
    </row>
    <row r="755" spans="1:27" x14ac:dyDescent="0.25">
      <c r="A755" s="1">
        <v>10183</v>
      </c>
      <c r="B755" s="1">
        <v>28</v>
      </c>
      <c r="C755" s="8">
        <v>100</v>
      </c>
      <c r="D755" s="1">
        <v>1</v>
      </c>
      <c r="E755" s="7">
        <v>3433.36</v>
      </c>
      <c r="F755" s="7">
        <f>sales_data_sample3[[#This Row],[SALES]]*sales_data_sample3[[#This Row],[PROFIT MARGIN]]</f>
        <v>854.56330400000002</v>
      </c>
      <c r="G755" s="14" t="str">
        <f>IF(sales_data_sample3[[#This Row],[STATUS]] &lt;&gt;"Cancelled","24,89%","0")</f>
        <v>24,89%</v>
      </c>
      <c r="H755" s="4">
        <v>37938</v>
      </c>
      <c r="I755" t="s">
        <v>28</v>
      </c>
      <c r="J755">
        <f>ROUNDUP(MONTH(sales_data_sample3[[#This Row],[ORDER DATE]])/3,0)</f>
        <v>4</v>
      </c>
      <c r="K755" t="str">
        <f>TEXT(sales_data_sample3[[#This Row],[ORDER DATE]],"[$-409]mmmm")</f>
        <v>November</v>
      </c>
      <c r="L755">
        <f>YEAR(sales_data_sample3[[#This Row],[ORDER DATE]])</f>
        <v>2003</v>
      </c>
      <c r="M755" t="s">
        <v>278</v>
      </c>
      <c r="N755">
        <v>147</v>
      </c>
      <c r="O755" t="s">
        <v>710</v>
      </c>
      <c r="P755" t="s">
        <v>329</v>
      </c>
      <c r="Q755" t="s">
        <v>330</v>
      </c>
      <c r="R755" t="s">
        <v>331</v>
      </c>
      <c r="S755" t="s">
        <v>4804</v>
      </c>
      <c r="T755" t="s">
        <v>332</v>
      </c>
      <c r="U755" t="s">
        <v>214</v>
      </c>
      <c r="V755" t="s">
        <v>333</v>
      </c>
      <c r="W755" t="s">
        <v>38</v>
      </c>
      <c r="X755" t="s">
        <v>39</v>
      </c>
      <c r="Y755" t="s">
        <v>334</v>
      </c>
      <c r="Z755" t="s">
        <v>335</v>
      </c>
      <c r="AA755" t="s">
        <v>65</v>
      </c>
    </row>
    <row r="756" spans="1:27" x14ac:dyDescent="0.25">
      <c r="A756" s="1">
        <v>10183</v>
      </c>
      <c r="B756" s="1">
        <v>41</v>
      </c>
      <c r="C756" s="8">
        <v>100</v>
      </c>
      <c r="D756" s="1">
        <v>5</v>
      </c>
      <c r="E756" s="7">
        <v>6163.94</v>
      </c>
      <c r="F756" s="7">
        <f>sales_data_sample3[[#This Row],[SALES]]*sales_data_sample3[[#This Row],[PROFIT MARGIN]]</f>
        <v>280.45926999999995</v>
      </c>
      <c r="G756" s="14" t="str">
        <f>IF(sales_data_sample3[[#This Row],[STATUS]] &lt;&gt;"Cancelled","4,55%","0")</f>
        <v>4,55%</v>
      </c>
      <c r="H756" s="4">
        <v>37938</v>
      </c>
      <c r="I756" t="s">
        <v>28</v>
      </c>
      <c r="J756">
        <f>ROUNDUP(MONTH(sales_data_sample3[[#This Row],[ORDER DATE]])/3,0)</f>
        <v>4</v>
      </c>
      <c r="K756" t="str">
        <f>TEXT(sales_data_sample3[[#This Row],[ORDER DATE]],"[$-409]mmmm")</f>
        <v>November</v>
      </c>
      <c r="L756">
        <f>YEAR(sales_data_sample3[[#This Row],[ORDER DATE]])</f>
        <v>2003</v>
      </c>
      <c r="M756" t="s">
        <v>957</v>
      </c>
      <c r="N756">
        <v>136</v>
      </c>
      <c r="O756" t="s">
        <v>958</v>
      </c>
      <c r="P756" t="s">
        <v>329</v>
      </c>
      <c r="Q756" t="s">
        <v>330</v>
      </c>
      <c r="R756" t="s">
        <v>331</v>
      </c>
      <c r="S756" t="s">
        <v>4804</v>
      </c>
      <c r="T756" t="s">
        <v>332</v>
      </c>
      <c r="U756" t="s">
        <v>214</v>
      </c>
      <c r="V756" t="s">
        <v>333</v>
      </c>
      <c r="W756" t="s">
        <v>38</v>
      </c>
      <c r="X756" t="s">
        <v>39</v>
      </c>
      <c r="Y756" t="s">
        <v>334</v>
      </c>
      <c r="Z756" t="s">
        <v>335</v>
      </c>
      <c r="AA756" t="s">
        <v>65</v>
      </c>
    </row>
    <row r="757" spans="1:27" x14ac:dyDescent="0.25">
      <c r="A757" s="1">
        <v>10183</v>
      </c>
      <c r="B757" s="1">
        <v>21</v>
      </c>
      <c r="C757" s="8">
        <v>96.84</v>
      </c>
      <c r="D757" s="1">
        <v>7</v>
      </c>
      <c r="E757" s="7">
        <v>2033.64</v>
      </c>
      <c r="F757" s="7">
        <f>sales_data_sample3[[#This Row],[SALES]]*sales_data_sample3[[#This Row],[PROFIT MARGIN]]</f>
        <v>92.530619999999999</v>
      </c>
      <c r="G757" s="14" t="str">
        <f>IF(sales_data_sample3[[#This Row],[STATUS]] &lt;&gt;"Cancelled","4,55%","0")</f>
        <v>4,55%</v>
      </c>
      <c r="H757" s="4">
        <v>37938</v>
      </c>
      <c r="I757" t="s">
        <v>28</v>
      </c>
      <c r="J757">
        <f>ROUNDUP(MONTH(sales_data_sample3[[#This Row],[ORDER DATE]])/3,0)</f>
        <v>4</v>
      </c>
      <c r="K757" t="str">
        <f>TEXT(sales_data_sample3[[#This Row],[ORDER DATE]],"[$-409]mmmm")</f>
        <v>November</v>
      </c>
      <c r="L757">
        <f>YEAR(sales_data_sample3[[#This Row],[ORDER DATE]])</f>
        <v>2003</v>
      </c>
      <c r="M757" t="s">
        <v>957</v>
      </c>
      <c r="N757">
        <v>116</v>
      </c>
      <c r="O757" t="s">
        <v>1264</v>
      </c>
      <c r="P757" t="s">
        <v>329</v>
      </c>
      <c r="Q757" t="s">
        <v>330</v>
      </c>
      <c r="R757" t="s">
        <v>331</v>
      </c>
      <c r="S757" t="s">
        <v>4804</v>
      </c>
      <c r="T757" t="s">
        <v>332</v>
      </c>
      <c r="U757" t="s">
        <v>214</v>
      </c>
      <c r="V757" t="s">
        <v>333</v>
      </c>
      <c r="W757" t="s">
        <v>38</v>
      </c>
      <c r="X757" t="s">
        <v>39</v>
      </c>
      <c r="Y757" t="s">
        <v>334</v>
      </c>
      <c r="Z757" t="s">
        <v>335</v>
      </c>
      <c r="AA757" t="s">
        <v>42</v>
      </c>
    </row>
    <row r="758" spans="1:27" x14ac:dyDescent="0.25">
      <c r="A758" s="1">
        <v>10183</v>
      </c>
      <c r="B758" s="1">
        <v>37</v>
      </c>
      <c r="C758" s="8">
        <v>89.15</v>
      </c>
      <c r="D758" s="1">
        <v>9</v>
      </c>
      <c r="E758" s="7">
        <v>3298.55</v>
      </c>
      <c r="F758" s="7">
        <f>sales_data_sample3[[#This Row],[SALES]]*sales_data_sample3[[#This Row],[PROFIT MARGIN]]</f>
        <v>243.762845</v>
      </c>
      <c r="G758" s="14" t="str">
        <f>IF(sales_data_sample3[[#This Row],[STATUS]] &lt;&gt;"Cancelled","7,39%","0")</f>
        <v>7,39%</v>
      </c>
      <c r="H758" s="4">
        <v>37938</v>
      </c>
      <c r="I758" t="s">
        <v>28</v>
      </c>
      <c r="J758">
        <f>ROUNDUP(MONTH(sales_data_sample3[[#This Row],[ORDER DATE]])/3,0)</f>
        <v>4</v>
      </c>
      <c r="K758" t="str">
        <f>TEXT(sales_data_sample3[[#This Row],[ORDER DATE]],"[$-409]mmmm")</f>
        <v>November</v>
      </c>
      <c r="L758">
        <f>YEAR(sales_data_sample3[[#This Row],[ORDER DATE]])</f>
        <v>2003</v>
      </c>
      <c r="M758" t="s">
        <v>1354</v>
      </c>
      <c r="N758">
        <v>101</v>
      </c>
      <c r="O758" t="s">
        <v>1989</v>
      </c>
      <c r="P758" t="s">
        <v>329</v>
      </c>
      <c r="Q758" t="s">
        <v>330</v>
      </c>
      <c r="R758" t="s">
        <v>331</v>
      </c>
      <c r="S758" t="s">
        <v>4804</v>
      </c>
      <c r="T758" t="s">
        <v>332</v>
      </c>
      <c r="U758" t="s">
        <v>214</v>
      </c>
      <c r="V758" t="s">
        <v>333</v>
      </c>
      <c r="W758" t="s">
        <v>38</v>
      </c>
      <c r="X758" t="s">
        <v>39</v>
      </c>
      <c r="Y758" t="s">
        <v>334</v>
      </c>
      <c r="Z758" t="s">
        <v>335</v>
      </c>
      <c r="AA758" t="s">
        <v>65</v>
      </c>
    </row>
    <row r="759" spans="1:27" x14ac:dyDescent="0.25">
      <c r="A759" s="1">
        <v>10183</v>
      </c>
      <c r="B759" s="1">
        <v>39</v>
      </c>
      <c r="C759" s="8">
        <v>68.08</v>
      </c>
      <c r="D759" s="1">
        <v>11</v>
      </c>
      <c r="E759" s="7">
        <v>2655.12</v>
      </c>
      <c r="F759" s="7">
        <f>sales_data_sample3[[#This Row],[SALES]]*sales_data_sample3[[#This Row],[PROFIT MARGIN]]</f>
        <v>196.21336799999997</v>
      </c>
      <c r="G759" s="14" t="str">
        <f>IF(sales_data_sample3[[#This Row],[STATUS]] &lt;&gt;"Cancelled","7,39%","0")</f>
        <v>7,39%</v>
      </c>
      <c r="H759" s="4">
        <v>37938</v>
      </c>
      <c r="I759" t="s">
        <v>28</v>
      </c>
      <c r="J759">
        <f>ROUNDUP(MONTH(sales_data_sample3[[#This Row],[ORDER DATE]])/3,0)</f>
        <v>4</v>
      </c>
      <c r="K759" t="str">
        <f>TEXT(sales_data_sample3[[#This Row],[ORDER DATE]],"[$-409]mmmm")</f>
        <v>November</v>
      </c>
      <c r="L759">
        <f>YEAR(sales_data_sample3[[#This Row],[ORDER DATE]])</f>
        <v>2003</v>
      </c>
      <c r="M759" t="s">
        <v>1354</v>
      </c>
      <c r="N759">
        <v>62</v>
      </c>
      <c r="O759" t="s">
        <v>2025</v>
      </c>
      <c r="P759" t="s">
        <v>329</v>
      </c>
      <c r="Q759" t="s">
        <v>330</v>
      </c>
      <c r="R759" t="s">
        <v>331</v>
      </c>
      <c r="S759" t="s">
        <v>4804</v>
      </c>
      <c r="T759" t="s">
        <v>332</v>
      </c>
      <c r="U759" t="s">
        <v>214</v>
      </c>
      <c r="V759" t="s">
        <v>333</v>
      </c>
      <c r="W759" t="s">
        <v>38</v>
      </c>
      <c r="X759" t="s">
        <v>39</v>
      </c>
      <c r="Y759" t="s">
        <v>334</v>
      </c>
      <c r="Z759" t="s">
        <v>335</v>
      </c>
      <c r="AA759" t="s">
        <v>42</v>
      </c>
    </row>
    <row r="760" spans="1:27" x14ac:dyDescent="0.25">
      <c r="A760" s="1">
        <v>10183</v>
      </c>
      <c r="B760" s="1">
        <v>22</v>
      </c>
      <c r="C760" s="8">
        <v>100</v>
      </c>
      <c r="D760" s="1">
        <v>10</v>
      </c>
      <c r="E760" s="7">
        <v>2488.1999999999998</v>
      </c>
      <c r="F760" s="7">
        <f>sales_data_sample3[[#This Row],[SALES]]*sales_data_sample3[[#This Row],[PROFIT MARGIN]]</f>
        <v>183.87797999999998</v>
      </c>
      <c r="G760" s="14" t="str">
        <f>IF(sales_data_sample3[[#This Row],[STATUS]] &lt;&gt;"Cancelled","7,39%","0")</f>
        <v>7,39%</v>
      </c>
      <c r="H760" s="4">
        <v>37938</v>
      </c>
      <c r="I760" t="s">
        <v>28</v>
      </c>
      <c r="J760">
        <f>ROUNDUP(MONTH(sales_data_sample3[[#This Row],[ORDER DATE]])/3,0)</f>
        <v>4</v>
      </c>
      <c r="K760" t="str">
        <f>TEXT(sales_data_sample3[[#This Row],[ORDER DATE]],"[$-409]mmmm")</f>
        <v>November</v>
      </c>
      <c r="L760">
        <f>YEAR(sales_data_sample3[[#This Row],[ORDER DATE]])</f>
        <v>2003</v>
      </c>
      <c r="M760" t="s">
        <v>1354</v>
      </c>
      <c r="N760">
        <v>104</v>
      </c>
      <c r="O760" t="s">
        <v>2122</v>
      </c>
      <c r="P760" t="s">
        <v>329</v>
      </c>
      <c r="Q760" t="s">
        <v>330</v>
      </c>
      <c r="R760" t="s">
        <v>331</v>
      </c>
      <c r="S760" t="s">
        <v>4804</v>
      </c>
      <c r="T760" t="s">
        <v>332</v>
      </c>
      <c r="U760" t="s">
        <v>214</v>
      </c>
      <c r="V760" t="s">
        <v>333</v>
      </c>
      <c r="W760" t="s">
        <v>38</v>
      </c>
      <c r="X760" t="s">
        <v>39</v>
      </c>
      <c r="Y760" t="s">
        <v>334</v>
      </c>
      <c r="Z760" t="s">
        <v>335</v>
      </c>
      <c r="AA760" t="s">
        <v>42</v>
      </c>
    </row>
    <row r="761" spans="1:27" x14ac:dyDescent="0.25">
      <c r="A761" s="1">
        <v>10183</v>
      </c>
      <c r="B761" s="1">
        <v>21</v>
      </c>
      <c r="C761" s="8">
        <v>100</v>
      </c>
      <c r="D761" s="1">
        <v>2</v>
      </c>
      <c r="E761" s="7">
        <v>2441.04</v>
      </c>
      <c r="F761" s="7">
        <f>sales_data_sample3[[#This Row],[SALES]]*sales_data_sample3[[#This Row],[PROFIT MARGIN]]</f>
        <v>111.06732</v>
      </c>
      <c r="G761" s="14" t="str">
        <f>IF(sales_data_sample3[[#This Row],[STATUS]] &lt;&gt;"Cancelled","4,55%","0")</f>
        <v>4,55%</v>
      </c>
      <c r="H761" s="4">
        <v>37938</v>
      </c>
      <c r="I761" t="s">
        <v>28</v>
      </c>
      <c r="J761">
        <f>ROUNDUP(MONTH(sales_data_sample3[[#This Row],[ORDER DATE]])/3,0)</f>
        <v>4</v>
      </c>
      <c r="K761" t="str">
        <f>TEXT(sales_data_sample3[[#This Row],[ORDER DATE]],"[$-409]mmmm")</f>
        <v>November</v>
      </c>
      <c r="L761">
        <f>YEAR(sales_data_sample3[[#This Row],[ORDER DATE]])</f>
        <v>2003</v>
      </c>
      <c r="M761" t="s">
        <v>957</v>
      </c>
      <c r="N761">
        <v>121</v>
      </c>
      <c r="O761" t="s">
        <v>2604</v>
      </c>
      <c r="P761" t="s">
        <v>329</v>
      </c>
      <c r="Q761" t="s">
        <v>330</v>
      </c>
      <c r="R761" t="s">
        <v>331</v>
      </c>
      <c r="S761" t="s">
        <v>4804</v>
      </c>
      <c r="T761" t="s">
        <v>332</v>
      </c>
      <c r="U761" t="s">
        <v>214</v>
      </c>
      <c r="V761" t="s">
        <v>333</v>
      </c>
      <c r="W761" t="s">
        <v>38</v>
      </c>
      <c r="X761" t="s">
        <v>39</v>
      </c>
      <c r="Y761" t="s">
        <v>334</v>
      </c>
      <c r="Z761" t="s">
        <v>335</v>
      </c>
      <c r="AA761" t="s">
        <v>42</v>
      </c>
    </row>
    <row r="762" spans="1:27" x14ac:dyDescent="0.25">
      <c r="A762" s="1">
        <v>10183</v>
      </c>
      <c r="B762" s="1">
        <v>40</v>
      </c>
      <c r="C762" s="8">
        <v>49.3</v>
      </c>
      <c r="D762" s="1">
        <v>6</v>
      </c>
      <c r="E762" s="7">
        <v>1972</v>
      </c>
      <c r="F762" s="7">
        <f>sales_data_sample3[[#This Row],[SALES]]*sales_data_sample3[[#This Row],[PROFIT MARGIN]]</f>
        <v>145.73079999999999</v>
      </c>
      <c r="G762" s="14" t="str">
        <f>IF(sales_data_sample3[[#This Row],[STATUS]] &lt;&gt;"Cancelled","7,39%","0")</f>
        <v>7,39%</v>
      </c>
      <c r="H762" s="4">
        <v>37938</v>
      </c>
      <c r="I762" t="s">
        <v>28</v>
      </c>
      <c r="J762">
        <f>ROUNDUP(MONTH(sales_data_sample3[[#This Row],[ORDER DATE]])/3,0)</f>
        <v>4</v>
      </c>
      <c r="K762" t="str">
        <f>TEXT(sales_data_sample3[[#This Row],[ORDER DATE]],"[$-409]mmmm")</f>
        <v>November</v>
      </c>
      <c r="L762">
        <f>YEAR(sales_data_sample3[[#This Row],[ORDER DATE]])</f>
        <v>2003</v>
      </c>
      <c r="M762" t="s">
        <v>1354</v>
      </c>
      <c r="N762">
        <v>50</v>
      </c>
      <c r="O762" t="s">
        <v>2635</v>
      </c>
      <c r="P762" t="s">
        <v>329</v>
      </c>
      <c r="Q762" t="s">
        <v>330</v>
      </c>
      <c r="R762" t="s">
        <v>331</v>
      </c>
      <c r="S762" t="s">
        <v>4804</v>
      </c>
      <c r="T762" t="s">
        <v>332</v>
      </c>
      <c r="U762" t="s">
        <v>214</v>
      </c>
      <c r="V762" t="s">
        <v>333</v>
      </c>
      <c r="W762" t="s">
        <v>38</v>
      </c>
      <c r="X762" t="s">
        <v>39</v>
      </c>
      <c r="Y762" t="s">
        <v>334</v>
      </c>
      <c r="Z762" t="s">
        <v>335</v>
      </c>
      <c r="AA762" t="s">
        <v>42</v>
      </c>
    </row>
    <row r="763" spans="1:27" x14ac:dyDescent="0.25">
      <c r="A763" s="1">
        <v>10183</v>
      </c>
      <c r="B763" s="1">
        <v>47</v>
      </c>
      <c r="C763" s="8">
        <v>100</v>
      </c>
      <c r="D763" s="1">
        <v>12</v>
      </c>
      <c r="E763" s="7">
        <v>5035.1099999999997</v>
      </c>
      <c r="F763" s="7">
        <f>sales_data_sample3[[#This Row],[SALES]]*sales_data_sample3[[#This Row],[PROFIT MARGIN]]</f>
        <v>372.09462899999994</v>
      </c>
      <c r="G763" s="14" t="str">
        <f>IF(sales_data_sample3[[#This Row],[STATUS]] &lt;&gt;"Cancelled","7,39%","0")</f>
        <v>7,39%</v>
      </c>
      <c r="H763" s="4">
        <v>37938</v>
      </c>
      <c r="I763" t="s">
        <v>28</v>
      </c>
      <c r="J763">
        <f>ROUNDUP(MONTH(sales_data_sample3[[#This Row],[ORDER DATE]])/3,0)</f>
        <v>4</v>
      </c>
      <c r="K763" t="str">
        <f>TEXT(sales_data_sample3[[#This Row],[ORDER DATE]],"[$-409]mmmm")</f>
        <v>November</v>
      </c>
      <c r="L763">
        <f>YEAR(sales_data_sample3[[#This Row],[ORDER DATE]])</f>
        <v>2003</v>
      </c>
      <c r="M763" t="s">
        <v>1354</v>
      </c>
      <c r="N763">
        <v>97</v>
      </c>
      <c r="O763" t="s">
        <v>3732</v>
      </c>
      <c r="P763" t="s">
        <v>329</v>
      </c>
      <c r="Q763" t="s">
        <v>330</v>
      </c>
      <c r="R763" t="s">
        <v>331</v>
      </c>
      <c r="S763" t="s">
        <v>4804</v>
      </c>
      <c r="T763" t="s">
        <v>332</v>
      </c>
      <c r="U763" t="s">
        <v>214</v>
      </c>
      <c r="V763" t="s">
        <v>333</v>
      </c>
      <c r="W763" t="s">
        <v>38</v>
      </c>
      <c r="X763" t="s">
        <v>39</v>
      </c>
      <c r="Y763" t="s">
        <v>334</v>
      </c>
      <c r="Z763" t="s">
        <v>335</v>
      </c>
      <c r="AA763" t="s">
        <v>65</v>
      </c>
    </row>
    <row r="764" spans="1:27" x14ac:dyDescent="0.25">
      <c r="A764" s="1">
        <v>10183</v>
      </c>
      <c r="B764" s="1">
        <v>49</v>
      </c>
      <c r="C764" s="8">
        <v>64.64</v>
      </c>
      <c r="D764" s="1">
        <v>4</v>
      </c>
      <c r="E764" s="7">
        <v>3167.36</v>
      </c>
      <c r="F764" s="7">
        <f>sales_data_sample3[[#This Row],[SALES]]*sales_data_sample3[[#This Row],[PROFIT MARGIN]]</f>
        <v>144.11488</v>
      </c>
      <c r="G764" s="14" t="str">
        <f>IF(sales_data_sample3[[#This Row],[STATUS]] &lt;&gt;"Cancelled","4,55%","0")</f>
        <v>4,55%</v>
      </c>
      <c r="H764" s="4">
        <v>37938</v>
      </c>
      <c r="I764" t="s">
        <v>28</v>
      </c>
      <c r="J764">
        <f>ROUNDUP(MONTH(sales_data_sample3[[#This Row],[ORDER DATE]])/3,0)</f>
        <v>4</v>
      </c>
      <c r="K764" t="str">
        <f>TEXT(sales_data_sample3[[#This Row],[ORDER DATE]],"[$-409]mmmm")</f>
        <v>November</v>
      </c>
      <c r="L764">
        <f>YEAR(sales_data_sample3[[#This Row],[ORDER DATE]])</f>
        <v>2003</v>
      </c>
      <c r="M764" t="s">
        <v>957</v>
      </c>
      <c r="N764">
        <v>64</v>
      </c>
      <c r="O764" t="s">
        <v>4029</v>
      </c>
      <c r="P764" t="s">
        <v>329</v>
      </c>
      <c r="Q764" t="s">
        <v>330</v>
      </c>
      <c r="R764" t="s">
        <v>331</v>
      </c>
      <c r="S764" t="s">
        <v>4804</v>
      </c>
      <c r="T764" t="s">
        <v>332</v>
      </c>
      <c r="U764" t="s">
        <v>214</v>
      </c>
      <c r="V764" t="s">
        <v>333</v>
      </c>
      <c r="W764" t="s">
        <v>38</v>
      </c>
      <c r="X764" t="s">
        <v>39</v>
      </c>
      <c r="Y764" t="s">
        <v>334</v>
      </c>
      <c r="Z764" t="s">
        <v>335</v>
      </c>
      <c r="AA764" t="s">
        <v>65</v>
      </c>
    </row>
    <row r="765" spans="1:27" x14ac:dyDescent="0.25">
      <c r="A765" s="1">
        <v>10183</v>
      </c>
      <c r="B765" s="1">
        <v>23</v>
      </c>
      <c r="C765" s="8">
        <v>86.99</v>
      </c>
      <c r="D765" s="1">
        <v>3</v>
      </c>
      <c r="E765" s="7">
        <v>2000.77</v>
      </c>
      <c r="F765" s="7">
        <f>sales_data_sample3[[#This Row],[SALES]]*sales_data_sample3[[#This Row],[PROFIT MARGIN]]</f>
        <v>497.99165300000004</v>
      </c>
      <c r="G765" s="14" t="str">
        <f>IF(sales_data_sample3[[#This Row],[STATUS]] &lt;&gt;"Cancelled","24,89%","0")</f>
        <v>24,89%</v>
      </c>
      <c r="H765" s="4">
        <v>37938</v>
      </c>
      <c r="I765" t="s">
        <v>28</v>
      </c>
      <c r="J765">
        <f>ROUNDUP(MONTH(sales_data_sample3[[#This Row],[ORDER DATE]])/3,0)</f>
        <v>4</v>
      </c>
      <c r="K765" t="str">
        <f>TEXT(sales_data_sample3[[#This Row],[ORDER DATE]],"[$-409]mmmm")</f>
        <v>November</v>
      </c>
      <c r="L765">
        <f>YEAR(sales_data_sample3[[#This Row],[ORDER DATE]])</f>
        <v>2003</v>
      </c>
      <c r="M765" t="s">
        <v>278</v>
      </c>
      <c r="N765">
        <v>101</v>
      </c>
      <c r="O765" t="s">
        <v>4506</v>
      </c>
      <c r="P765" t="s">
        <v>329</v>
      </c>
      <c r="Q765" t="s">
        <v>330</v>
      </c>
      <c r="R765" t="s">
        <v>331</v>
      </c>
      <c r="S765" t="s">
        <v>4804</v>
      </c>
      <c r="T765" t="s">
        <v>332</v>
      </c>
      <c r="U765" t="s">
        <v>214</v>
      </c>
      <c r="V765" t="s">
        <v>333</v>
      </c>
      <c r="W765" t="s">
        <v>38</v>
      </c>
      <c r="X765" t="s">
        <v>39</v>
      </c>
      <c r="Y765" t="s">
        <v>334</v>
      </c>
      <c r="Z765" t="s">
        <v>335</v>
      </c>
      <c r="AA765" t="s">
        <v>42</v>
      </c>
    </row>
    <row r="766" spans="1:27" x14ac:dyDescent="0.25">
      <c r="A766" s="1">
        <v>10184</v>
      </c>
      <c r="B766" s="1">
        <v>37</v>
      </c>
      <c r="C766" s="8">
        <v>100</v>
      </c>
      <c r="D766" s="1">
        <v>6</v>
      </c>
      <c r="E766" s="7">
        <v>4516.22</v>
      </c>
      <c r="F766" s="7">
        <f>sales_data_sample3[[#This Row],[SALES]]*sales_data_sample3[[#This Row],[PROFIT MARGIN]]</f>
        <v>205.48801</v>
      </c>
      <c r="G766" s="14" t="str">
        <f>IF(sales_data_sample3[[#This Row],[STATUS]] &lt;&gt;"Cancelled","4,55%","0")</f>
        <v>4,55%</v>
      </c>
      <c r="H766" s="4">
        <v>37939</v>
      </c>
      <c r="I766" t="s">
        <v>28</v>
      </c>
      <c r="J766">
        <f>ROUNDUP(MONTH(sales_data_sample3[[#This Row],[ORDER DATE]])/3,0)</f>
        <v>4</v>
      </c>
      <c r="K766" t="str">
        <f>TEXT(sales_data_sample3[[#This Row],[ORDER DATE]],"[$-409]mmmm")</f>
        <v>November</v>
      </c>
      <c r="L766">
        <f>YEAR(sales_data_sample3[[#This Row],[ORDER DATE]])</f>
        <v>2003</v>
      </c>
      <c r="M766" t="s">
        <v>957</v>
      </c>
      <c r="N766">
        <v>118</v>
      </c>
      <c r="O766" t="s">
        <v>1172</v>
      </c>
      <c r="P766" t="s">
        <v>1183</v>
      </c>
      <c r="Q766" t="s">
        <v>1184</v>
      </c>
      <c r="R766" t="s">
        <v>1185</v>
      </c>
      <c r="S766" t="s">
        <v>4804</v>
      </c>
      <c r="T766" t="s">
        <v>1186</v>
      </c>
      <c r="U766" t="s">
        <v>4804</v>
      </c>
      <c r="V766" t="s">
        <v>1187</v>
      </c>
      <c r="W766" t="s">
        <v>273</v>
      </c>
      <c r="X766" t="s">
        <v>52</v>
      </c>
      <c r="Y766" t="s">
        <v>1188</v>
      </c>
      <c r="Z766" t="s">
        <v>1189</v>
      </c>
      <c r="AA766" t="s">
        <v>65</v>
      </c>
    </row>
    <row r="767" spans="1:27" x14ac:dyDescent="0.25">
      <c r="A767" s="1">
        <v>10184</v>
      </c>
      <c r="B767" s="1">
        <v>46</v>
      </c>
      <c r="C767" s="8">
        <v>100</v>
      </c>
      <c r="D767" s="1">
        <v>5</v>
      </c>
      <c r="E767" s="7">
        <v>7381.16</v>
      </c>
      <c r="F767" s="7">
        <f>sales_data_sample3[[#This Row],[SALES]]*sales_data_sample3[[#This Row],[PROFIT MARGIN]]</f>
        <v>1837.1707240000001</v>
      </c>
      <c r="G767" s="14" t="str">
        <f>IF(sales_data_sample3[[#This Row],[STATUS]] &lt;&gt;"Cancelled","24,89%","0")</f>
        <v>24,89%</v>
      </c>
      <c r="H767" s="4">
        <v>37939</v>
      </c>
      <c r="I767" t="s">
        <v>28</v>
      </c>
      <c r="J767">
        <f>ROUNDUP(MONTH(sales_data_sample3[[#This Row],[ORDER DATE]])/3,0)</f>
        <v>4</v>
      </c>
      <c r="K767" t="str">
        <f>TEXT(sales_data_sample3[[#This Row],[ORDER DATE]],"[$-409]mmmm")</f>
        <v>November</v>
      </c>
      <c r="L767">
        <f>YEAR(sales_data_sample3[[#This Row],[ORDER DATE]])</f>
        <v>2003</v>
      </c>
      <c r="M767" t="s">
        <v>278</v>
      </c>
      <c r="N767">
        <v>163</v>
      </c>
      <c r="O767" t="s">
        <v>1667</v>
      </c>
      <c r="P767" t="s">
        <v>1183</v>
      </c>
      <c r="Q767" t="s">
        <v>1184</v>
      </c>
      <c r="R767" t="s">
        <v>1185</v>
      </c>
      <c r="S767" t="s">
        <v>4804</v>
      </c>
      <c r="T767" t="s">
        <v>1186</v>
      </c>
      <c r="U767" t="s">
        <v>4804</v>
      </c>
      <c r="V767" t="s">
        <v>1187</v>
      </c>
      <c r="W767" t="s">
        <v>273</v>
      </c>
      <c r="X767" t="s">
        <v>52</v>
      </c>
      <c r="Y767" t="s">
        <v>1188</v>
      </c>
      <c r="Z767" t="s">
        <v>1189</v>
      </c>
      <c r="AA767" t="s">
        <v>229</v>
      </c>
    </row>
    <row r="768" spans="1:27" x14ac:dyDescent="0.25">
      <c r="A768" s="1">
        <v>10184</v>
      </c>
      <c r="B768" s="1">
        <v>46</v>
      </c>
      <c r="C768" s="8">
        <v>100</v>
      </c>
      <c r="D768" s="1">
        <v>9</v>
      </c>
      <c r="E768" s="7">
        <v>5984.14</v>
      </c>
      <c r="F768" s="7">
        <f>sales_data_sample3[[#This Row],[SALES]]*sales_data_sample3[[#This Row],[PROFIT MARGIN]]</f>
        <v>272.27837</v>
      </c>
      <c r="G768" s="14" t="str">
        <f>IF(sales_data_sample3[[#This Row],[STATUS]] &lt;&gt;"Cancelled","4,55%","0")</f>
        <v>4,55%</v>
      </c>
      <c r="H768" s="4">
        <v>37939</v>
      </c>
      <c r="I768" t="s">
        <v>28</v>
      </c>
      <c r="J768">
        <f>ROUNDUP(MONTH(sales_data_sample3[[#This Row],[ORDER DATE]])/3,0)</f>
        <v>4</v>
      </c>
      <c r="K768" t="str">
        <f>TEXT(sales_data_sample3[[#This Row],[ORDER DATE]],"[$-409]mmmm")</f>
        <v>November</v>
      </c>
      <c r="L768">
        <f>YEAR(sales_data_sample3[[#This Row],[ORDER DATE]])</f>
        <v>2003</v>
      </c>
      <c r="M768" t="s">
        <v>957</v>
      </c>
      <c r="N768">
        <v>122</v>
      </c>
      <c r="O768" t="s">
        <v>1737</v>
      </c>
      <c r="P768" t="s">
        <v>1183</v>
      </c>
      <c r="Q768" t="s">
        <v>1184</v>
      </c>
      <c r="R768" t="s">
        <v>1185</v>
      </c>
      <c r="S768" t="s">
        <v>4804</v>
      </c>
      <c r="T768" t="s">
        <v>1186</v>
      </c>
      <c r="U768" t="s">
        <v>4804</v>
      </c>
      <c r="V768" t="s">
        <v>1187</v>
      </c>
      <c r="W768" t="s">
        <v>273</v>
      </c>
      <c r="X768" t="s">
        <v>52</v>
      </c>
      <c r="Y768" t="s">
        <v>1188</v>
      </c>
      <c r="Z768" t="s">
        <v>1189</v>
      </c>
      <c r="AA768" t="s">
        <v>65</v>
      </c>
    </row>
    <row r="769" spans="1:27" x14ac:dyDescent="0.25">
      <c r="A769" s="1">
        <v>10184</v>
      </c>
      <c r="B769" s="1">
        <v>44</v>
      </c>
      <c r="C769" s="8">
        <v>60.16</v>
      </c>
      <c r="D769" s="1">
        <v>12</v>
      </c>
      <c r="E769" s="7">
        <v>2647.04</v>
      </c>
      <c r="F769" s="7">
        <f>sales_data_sample3[[#This Row],[SALES]]*sales_data_sample3[[#This Row],[PROFIT MARGIN]]</f>
        <v>120.44032</v>
      </c>
      <c r="G769" s="14" t="str">
        <f>IF(sales_data_sample3[[#This Row],[STATUS]] &lt;&gt;"Cancelled","4,55%","0")</f>
        <v>4,55%</v>
      </c>
      <c r="H769" s="4">
        <v>37939</v>
      </c>
      <c r="I769" t="s">
        <v>28</v>
      </c>
      <c r="J769">
        <f>ROUNDUP(MONTH(sales_data_sample3[[#This Row],[ORDER DATE]])/3,0)</f>
        <v>4</v>
      </c>
      <c r="K769" t="str">
        <f>TEXT(sales_data_sample3[[#This Row],[ORDER DATE]],"[$-409]mmmm")</f>
        <v>November</v>
      </c>
      <c r="L769">
        <f>YEAR(sales_data_sample3[[#This Row],[ORDER DATE]])</f>
        <v>2003</v>
      </c>
      <c r="M769" t="s">
        <v>957</v>
      </c>
      <c r="N769">
        <v>60</v>
      </c>
      <c r="O769" t="s">
        <v>1799</v>
      </c>
      <c r="P769" t="s">
        <v>1183</v>
      </c>
      <c r="Q769" t="s">
        <v>1184</v>
      </c>
      <c r="R769" t="s">
        <v>1185</v>
      </c>
      <c r="S769" t="s">
        <v>4804</v>
      </c>
      <c r="T769" t="s">
        <v>1186</v>
      </c>
      <c r="U769" t="s">
        <v>4804</v>
      </c>
      <c r="V769" t="s">
        <v>1187</v>
      </c>
      <c r="W769" t="s">
        <v>273</v>
      </c>
      <c r="X769" t="s">
        <v>52</v>
      </c>
      <c r="Y769" t="s">
        <v>1188</v>
      </c>
      <c r="Z769" t="s">
        <v>1189</v>
      </c>
      <c r="AA769" t="s">
        <v>42</v>
      </c>
    </row>
    <row r="770" spans="1:27" x14ac:dyDescent="0.25">
      <c r="A770" s="1">
        <v>10184</v>
      </c>
      <c r="B770" s="1">
        <v>28</v>
      </c>
      <c r="C770" s="8">
        <v>100</v>
      </c>
      <c r="D770" s="1">
        <v>10</v>
      </c>
      <c r="E770" s="7">
        <v>4409.72</v>
      </c>
      <c r="F770" s="7">
        <f>sales_data_sample3[[#This Row],[SALES]]*sales_data_sample3[[#This Row],[PROFIT MARGIN]]</f>
        <v>1097.5793080000001</v>
      </c>
      <c r="G770" s="14" t="str">
        <f>IF(sales_data_sample3[[#This Row],[STATUS]] &lt;&gt;"Cancelled","24,89%","0")</f>
        <v>24,89%</v>
      </c>
      <c r="H770" s="4">
        <v>37939</v>
      </c>
      <c r="I770" t="s">
        <v>28</v>
      </c>
      <c r="J770">
        <f>ROUNDUP(MONTH(sales_data_sample3[[#This Row],[ORDER DATE]])/3,0)</f>
        <v>4</v>
      </c>
      <c r="K770" t="str">
        <f>TEXT(sales_data_sample3[[#This Row],[ORDER DATE]],"[$-409]mmmm")</f>
        <v>November</v>
      </c>
      <c r="L770">
        <f>YEAR(sales_data_sample3[[#This Row],[ORDER DATE]])</f>
        <v>2003</v>
      </c>
      <c r="M770" t="s">
        <v>278</v>
      </c>
      <c r="N770">
        <v>169</v>
      </c>
      <c r="O770" t="s">
        <v>2190</v>
      </c>
      <c r="P770" t="s">
        <v>1183</v>
      </c>
      <c r="Q770" t="s">
        <v>1184</v>
      </c>
      <c r="R770" t="s">
        <v>1185</v>
      </c>
      <c r="S770" t="s">
        <v>4804</v>
      </c>
      <c r="T770" t="s">
        <v>1186</v>
      </c>
      <c r="U770" t="s">
        <v>4804</v>
      </c>
      <c r="V770" t="s">
        <v>1187</v>
      </c>
      <c r="W770" t="s">
        <v>273</v>
      </c>
      <c r="X770" t="s">
        <v>52</v>
      </c>
      <c r="Y770" t="s">
        <v>1188</v>
      </c>
      <c r="Z770" t="s">
        <v>1189</v>
      </c>
      <c r="AA770" t="s">
        <v>65</v>
      </c>
    </row>
    <row r="771" spans="1:27" x14ac:dyDescent="0.25">
      <c r="A771" s="1">
        <v>10184</v>
      </c>
      <c r="B771" s="1">
        <v>31</v>
      </c>
      <c r="C771" s="8">
        <v>60.11</v>
      </c>
      <c r="D771" s="1">
        <v>3</v>
      </c>
      <c r="E771" s="7">
        <v>1863.41</v>
      </c>
      <c r="F771" s="7">
        <f>sales_data_sample3[[#This Row],[SALES]]*sales_data_sample3[[#This Row],[PROFIT MARGIN]]</f>
        <v>463.80274900000006</v>
      </c>
      <c r="G771" s="14" t="str">
        <f>IF(sales_data_sample3[[#This Row],[STATUS]] &lt;&gt;"Cancelled","24,89%","0")</f>
        <v>24,89%</v>
      </c>
      <c r="H771" s="4">
        <v>37939</v>
      </c>
      <c r="I771" t="s">
        <v>28</v>
      </c>
      <c r="J771">
        <f>ROUNDUP(MONTH(sales_data_sample3[[#This Row],[ORDER DATE]])/3,0)</f>
        <v>4</v>
      </c>
      <c r="K771" t="str">
        <f>TEXT(sales_data_sample3[[#This Row],[ORDER DATE]],"[$-409]mmmm")</f>
        <v>November</v>
      </c>
      <c r="L771">
        <f>YEAR(sales_data_sample3[[#This Row],[ORDER DATE]])</f>
        <v>2003</v>
      </c>
      <c r="M771" t="s">
        <v>278</v>
      </c>
      <c r="N771">
        <v>57</v>
      </c>
      <c r="O771" t="s">
        <v>2779</v>
      </c>
      <c r="P771" t="s">
        <v>1183</v>
      </c>
      <c r="Q771" t="s">
        <v>1184</v>
      </c>
      <c r="R771" t="s">
        <v>1185</v>
      </c>
      <c r="S771" t="s">
        <v>4804</v>
      </c>
      <c r="T771" t="s">
        <v>1186</v>
      </c>
      <c r="U771" t="s">
        <v>4804</v>
      </c>
      <c r="V771" t="s">
        <v>1187</v>
      </c>
      <c r="W771" t="s">
        <v>273</v>
      </c>
      <c r="X771" t="s">
        <v>52</v>
      </c>
      <c r="Y771" t="s">
        <v>1188</v>
      </c>
      <c r="Z771" t="s">
        <v>1189</v>
      </c>
      <c r="AA771" t="s">
        <v>42</v>
      </c>
    </row>
    <row r="772" spans="1:27" x14ac:dyDescent="0.25">
      <c r="A772" s="1">
        <v>10184</v>
      </c>
      <c r="B772" s="1">
        <v>24</v>
      </c>
      <c r="C772" s="8">
        <v>100</v>
      </c>
      <c r="D772" s="1">
        <v>11</v>
      </c>
      <c r="E772" s="7">
        <v>3496.32</v>
      </c>
      <c r="F772" s="7">
        <f>sales_data_sample3[[#This Row],[SALES]]*sales_data_sample3[[#This Row],[PROFIT MARGIN]]</f>
        <v>159.08256</v>
      </c>
      <c r="G772" s="14" t="str">
        <f>IF(sales_data_sample3[[#This Row],[STATUS]] &lt;&gt;"Cancelled","4,55%","0")</f>
        <v>4,55%</v>
      </c>
      <c r="H772" s="4">
        <v>37939</v>
      </c>
      <c r="I772" t="s">
        <v>28</v>
      </c>
      <c r="J772">
        <f>ROUNDUP(MONTH(sales_data_sample3[[#This Row],[ORDER DATE]])/3,0)</f>
        <v>4</v>
      </c>
      <c r="K772" t="str">
        <f>TEXT(sales_data_sample3[[#This Row],[ORDER DATE]],"[$-409]mmmm")</f>
        <v>November</v>
      </c>
      <c r="L772">
        <f>YEAR(sales_data_sample3[[#This Row],[ORDER DATE]])</f>
        <v>2003</v>
      </c>
      <c r="M772" t="s">
        <v>957</v>
      </c>
      <c r="N772">
        <v>127</v>
      </c>
      <c r="O772" t="s">
        <v>3076</v>
      </c>
      <c r="P772" t="s">
        <v>1183</v>
      </c>
      <c r="Q772" t="s">
        <v>1184</v>
      </c>
      <c r="R772" t="s">
        <v>1185</v>
      </c>
      <c r="S772" t="s">
        <v>4804</v>
      </c>
      <c r="T772" t="s">
        <v>1186</v>
      </c>
      <c r="U772" t="s">
        <v>4804</v>
      </c>
      <c r="V772" t="s">
        <v>1187</v>
      </c>
      <c r="W772" t="s">
        <v>273</v>
      </c>
      <c r="X772" t="s">
        <v>52</v>
      </c>
      <c r="Y772" t="s">
        <v>1188</v>
      </c>
      <c r="Z772" t="s">
        <v>1189</v>
      </c>
      <c r="AA772" t="s">
        <v>65</v>
      </c>
    </row>
    <row r="773" spans="1:27" x14ac:dyDescent="0.25">
      <c r="A773" s="1">
        <v>10184</v>
      </c>
      <c r="B773" s="1">
        <v>42</v>
      </c>
      <c r="C773" s="8">
        <v>31.82</v>
      </c>
      <c r="D773" s="1">
        <v>7</v>
      </c>
      <c r="E773" s="7">
        <v>1336.44</v>
      </c>
      <c r="F773" s="7">
        <f>sales_data_sample3[[#This Row],[SALES]]*sales_data_sample3[[#This Row],[PROFIT MARGIN]]</f>
        <v>332.63991600000003</v>
      </c>
      <c r="G773" s="14" t="str">
        <f>IF(sales_data_sample3[[#This Row],[STATUS]] &lt;&gt;"Cancelled","24,89%","0")</f>
        <v>24,89%</v>
      </c>
      <c r="H773" s="4">
        <v>37939</v>
      </c>
      <c r="I773" t="s">
        <v>28</v>
      </c>
      <c r="J773">
        <f>ROUNDUP(MONTH(sales_data_sample3[[#This Row],[ORDER DATE]])/3,0)</f>
        <v>4</v>
      </c>
      <c r="K773" t="str">
        <f>TEXT(sales_data_sample3[[#This Row],[ORDER DATE]],"[$-409]mmmm")</f>
        <v>November</v>
      </c>
      <c r="L773">
        <f>YEAR(sales_data_sample3[[#This Row],[ORDER DATE]])</f>
        <v>2003</v>
      </c>
      <c r="M773" t="s">
        <v>278</v>
      </c>
      <c r="N773">
        <v>35</v>
      </c>
      <c r="O773" t="s">
        <v>3186</v>
      </c>
      <c r="P773" t="s">
        <v>1183</v>
      </c>
      <c r="Q773" t="s">
        <v>1184</v>
      </c>
      <c r="R773" t="s">
        <v>1185</v>
      </c>
      <c r="S773" t="s">
        <v>4804</v>
      </c>
      <c r="T773" t="s">
        <v>1186</v>
      </c>
      <c r="U773" t="s">
        <v>4804</v>
      </c>
      <c r="V773" t="s">
        <v>1187</v>
      </c>
      <c r="W773" t="s">
        <v>273</v>
      </c>
      <c r="X773" t="s">
        <v>52</v>
      </c>
      <c r="Y773" t="s">
        <v>1188</v>
      </c>
      <c r="Z773" t="s">
        <v>1189</v>
      </c>
      <c r="AA773" t="s">
        <v>42</v>
      </c>
    </row>
    <row r="774" spans="1:27" x14ac:dyDescent="0.25">
      <c r="A774" s="1">
        <v>10184</v>
      </c>
      <c r="B774" s="1">
        <v>49</v>
      </c>
      <c r="C774" s="8">
        <v>100</v>
      </c>
      <c r="D774" s="1">
        <v>2</v>
      </c>
      <c r="E774" s="7">
        <v>5795.72</v>
      </c>
      <c r="F774" s="7">
        <f>sales_data_sample3[[#This Row],[SALES]]*sales_data_sample3[[#This Row],[PROFIT MARGIN]]</f>
        <v>1442.5547080000001</v>
      </c>
      <c r="G774" s="14" t="str">
        <f>IF(sales_data_sample3[[#This Row],[STATUS]] &lt;&gt;"Cancelled","24,89%","0")</f>
        <v>24,89%</v>
      </c>
      <c r="H774" s="4">
        <v>37939</v>
      </c>
      <c r="I774" t="s">
        <v>28</v>
      </c>
      <c r="J774">
        <f>ROUNDUP(MONTH(sales_data_sample3[[#This Row],[ORDER DATE]])/3,0)</f>
        <v>4</v>
      </c>
      <c r="K774" t="str">
        <f>TEXT(sales_data_sample3[[#This Row],[ORDER DATE]],"[$-409]mmmm")</f>
        <v>November</v>
      </c>
      <c r="L774">
        <f>YEAR(sales_data_sample3[[#This Row],[ORDER DATE]])</f>
        <v>2003</v>
      </c>
      <c r="M774" t="s">
        <v>278</v>
      </c>
      <c r="N774">
        <v>118</v>
      </c>
      <c r="O774" t="s">
        <v>3701</v>
      </c>
      <c r="P774" t="s">
        <v>1183</v>
      </c>
      <c r="Q774" t="s">
        <v>1184</v>
      </c>
      <c r="R774" t="s">
        <v>1185</v>
      </c>
      <c r="S774" t="s">
        <v>4804</v>
      </c>
      <c r="T774" t="s">
        <v>1186</v>
      </c>
      <c r="U774" t="s">
        <v>4804</v>
      </c>
      <c r="V774" t="s">
        <v>1187</v>
      </c>
      <c r="W774" t="s">
        <v>273</v>
      </c>
      <c r="X774" t="s">
        <v>52</v>
      </c>
      <c r="Y774" t="s">
        <v>1188</v>
      </c>
      <c r="Z774" t="s">
        <v>1189</v>
      </c>
      <c r="AA774" t="s">
        <v>65</v>
      </c>
    </row>
    <row r="775" spans="1:27" x14ac:dyDescent="0.25">
      <c r="A775" s="1">
        <v>10184</v>
      </c>
      <c r="B775" s="1">
        <v>46</v>
      </c>
      <c r="C775" s="8">
        <v>100</v>
      </c>
      <c r="D775" s="1">
        <v>13</v>
      </c>
      <c r="E775" s="7">
        <v>4607.3599999999997</v>
      </c>
      <c r="F775" s="7">
        <f>sales_data_sample3[[#This Row],[SALES]]*sales_data_sample3[[#This Row],[PROFIT MARGIN]]</f>
        <v>209.63487999999998</v>
      </c>
      <c r="G775" s="14" t="str">
        <f>IF(sales_data_sample3[[#This Row],[STATUS]] &lt;&gt;"Cancelled","4,55%","0")</f>
        <v>4,55%</v>
      </c>
      <c r="H775" s="4">
        <v>37939</v>
      </c>
      <c r="I775" t="s">
        <v>28</v>
      </c>
      <c r="J775">
        <f>ROUNDUP(MONTH(sales_data_sample3[[#This Row],[ORDER DATE]])/3,0)</f>
        <v>4</v>
      </c>
      <c r="K775" t="str">
        <f>TEXT(sales_data_sample3[[#This Row],[ORDER DATE]],"[$-409]mmmm")</f>
        <v>November</v>
      </c>
      <c r="L775">
        <f>YEAR(sales_data_sample3[[#This Row],[ORDER DATE]])</f>
        <v>2003</v>
      </c>
      <c r="M775" t="s">
        <v>957</v>
      </c>
      <c r="N775">
        <v>96</v>
      </c>
      <c r="O775" t="s">
        <v>3839</v>
      </c>
      <c r="P775" t="s">
        <v>1183</v>
      </c>
      <c r="Q775" t="s">
        <v>1184</v>
      </c>
      <c r="R775" t="s">
        <v>1185</v>
      </c>
      <c r="S775" t="s">
        <v>4804</v>
      </c>
      <c r="T775" t="s">
        <v>1186</v>
      </c>
      <c r="U775" t="s">
        <v>4804</v>
      </c>
      <c r="V775" t="s">
        <v>1187</v>
      </c>
      <c r="W775" t="s">
        <v>273</v>
      </c>
      <c r="X775" t="s">
        <v>52</v>
      </c>
      <c r="Y775" t="s">
        <v>1188</v>
      </c>
      <c r="Z775" t="s">
        <v>1189</v>
      </c>
      <c r="AA775" t="s">
        <v>65</v>
      </c>
    </row>
    <row r="776" spans="1:27" x14ac:dyDescent="0.25">
      <c r="A776" s="1">
        <v>10184</v>
      </c>
      <c r="B776" s="1">
        <v>33</v>
      </c>
      <c r="C776" s="8">
        <v>62.77</v>
      </c>
      <c r="D776" s="1">
        <v>8</v>
      </c>
      <c r="E776" s="7">
        <v>2071.41</v>
      </c>
      <c r="F776" s="7">
        <f>sales_data_sample3[[#This Row],[SALES]]*sales_data_sample3[[#This Row],[PROFIT MARGIN]]</f>
        <v>94.249154999999988</v>
      </c>
      <c r="G776" s="14" t="str">
        <f>IF(sales_data_sample3[[#This Row],[STATUS]] &lt;&gt;"Cancelled","4,55%","0")</f>
        <v>4,55%</v>
      </c>
      <c r="H776" s="4">
        <v>37939</v>
      </c>
      <c r="I776" t="s">
        <v>28</v>
      </c>
      <c r="J776">
        <f>ROUNDUP(MONTH(sales_data_sample3[[#This Row],[ORDER DATE]])/3,0)</f>
        <v>4</v>
      </c>
      <c r="K776" t="str">
        <f>TEXT(sales_data_sample3[[#This Row],[ORDER DATE]],"[$-409]mmmm")</f>
        <v>November</v>
      </c>
      <c r="L776">
        <f>YEAR(sales_data_sample3[[#This Row],[ORDER DATE]])</f>
        <v>2003</v>
      </c>
      <c r="M776" t="s">
        <v>957</v>
      </c>
      <c r="N776">
        <v>54</v>
      </c>
      <c r="O776" t="s">
        <v>3944</v>
      </c>
      <c r="P776" t="s">
        <v>1183</v>
      </c>
      <c r="Q776" t="s">
        <v>1184</v>
      </c>
      <c r="R776" t="s">
        <v>1185</v>
      </c>
      <c r="S776" t="s">
        <v>4804</v>
      </c>
      <c r="T776" t="s">
        <v>1186</v>
      </c>
      <c r="U776" t="s">
        <v>4804</v>
      </c>
      <c r="V776" t="s">
        <v>1187</v>
      </c>
      <c r="W776" t="s">
        <v>273</v>
      </c>
      <c r="X776" t="s">
        <v>52</v>
      </c>
      <c r="Y776" t="s">
        <v>1188</v>
      </c>
      <c r="Z776" t="s">
        <v>1189</v>
      </c>
      <c r="AA776" t="s">
        <v>42</v>
      </c>
    </row>
    <row r="777" spans="1:27" x14ac:dyDescent="0.25">
      <c r="A777" s="1">
        <v>10184</v>
      </c>
      <c r="B777" s="1">
        <v>48</v>
      </c>
      <c r="C777" s="8">
        <v>50.95</v>
      </c>
      <c r="D777" s="1">
        <v>1</v>
      </c>
      <c r="E777" s="7">
        <v>2445.6</v>
      </c>
      <c r="F777" s="7">
        <f>sales_data_sample3[[#This Row],[SALES]]*sales_data_sample3[[#This Row],[PROFIT MARGIN]]</f>
        <v>124.48103999999999</v>
      </c>
      <c r="G777" s="14" t="str">
        <f>IF(sales_data_sample3[[#This Row],[STATUS]] &lt;&gt;"Cancelled","5,09%","0")</f>
        <v>5,09%</v>
      </c>
      <c r="H777" s="4">
        <v>37939</v>
      </c>
      <c r="I777" t="s">
        <v>28</v>
      </c>
      <c r="J777">
        <f>ROUNDUP(MONTH(sales_data_sample3[[#This Row],[ORDER DATE]])/3,0)</f>
        <v>4</v>
      </c>
      <c r="K777" t="str">
        <f>TEXT(sales_data_sample3[[#This Row],[ORDER DATE]],"[$-409]mmmm")</f>
        <v>November</v>
      </c>
      <c r="L777">
        <f>YEAR(sales_data_sample3[[#This Row],[ORDER DATE]])</f>
        <v>2003</v>
      </c>
      <c r="M777" t="s">
        <v>2246</v>
      </c>
      <c r="N777">
        <v>62</v>
      </c>
      <c r="O777" t="s">
        <v>3989</v>
      </c>
      <c r="P777" t="s">
        <v>1183</v>
      </c>
      <c r="Q777" t="s">
        <v>1184</v>
      </c>
      <c r="R777" t="s">
        <v>1185</v>
      </c>
      <c r="S777" t="s">
        <v>4804</v>
      </c>
      <c r="T777" t="s">
        <v>1186</v>
      </c>
      <c r="U777" t="s">
        <v>4804</v>
      </c>
      <c r="V777" t="s">
        <v>1187</v>
      </c>
      <c r="W777" t="s">
        <v>273</v>
      </c>
      <c r="X777" t="s">
        <v>52</v>
      </c>
      <c r="Y777" t="s">
        <v>1188</v>
      </c>
      <c r="Z777" t="s">
        <v>1189</v>
      </c>
      <c r="AA777" t="s">
        <v>42</v>
      </c>
    </row>
    <row r="778" spans="1:27" x14ac:dyDescent="0.25">
      <c r="A778" s="1">
        <v>10184</v>
      </c>
      <c r="B778" s="1">
        <v>45</v>
      </c>
      <c r="C778" s="8">
        <v>100</v>
      </c>
      <c r="D778" s="1">
        <v>4</v>
      </c>
      <c r="E778" s="7">
        <v>4948.2</v>
      </c>
      <c r="F778" s="7">
        <f>sales_data_sample3[[#This Row],[SALES]]*sales_data_sample3[[#This Row],[PROFIT MARGIN]]</f>
        <v>225.14309999999998</v>
      </c>
      <c r="G778" s="14" t="str">
        <f>IF(sales_data_sample3[[#This Row],[STATUS]] &lt;&gt;"Cancelled","4,55%","0")</f>
        <v>4,55%</v>
      </c>
      <c r="H778" s="4">
        <v>37939</v>
      </c>
      <c r="I778" t="s">
        <v>28</v>
      </c>
      <c r="J778">
        <f>ROUNDUP(MONTH(sales_data_sample3[[#This Row],[ORDER DATE]])/3,0)</f>
        <v>4</v>
      </c>
      <c r="K778" t="str">
        <f>TEXT(sales_data_sample3[[#This Row],[ORDER DATE]],"[$-409]mmmm")</f>
        <v>November</v>
      </c>
      <c r="L778">
        <f>YEAR(sales_data_sample3[[#This Row],[ORDER DATE]])</f>
        <v>2003</v>
      </c>
      <c r="M778" t="s">
        <v>957</v>
      </c>
      <c r="N778">
        <v>115</v>
      </c>
      <c r="O778" t="s">
        <v>4177</v>
      </c>
      <c r="P778" t="s">
        <v>1183</v>
      </c>
      <c r="Q778" t="s">
        <v>1184</v>
      </c>
      <c r="R778" t="s">
        <v>1185</v>
      </c>
      <c r="S778" t="s">
        <v>4804</v>
      </c>
      <c r="T778" t="s">
        <v>1186</v>
      </c>
      <c r="U778" t="s">
        <v>4804</v>
      </c>
      <c r="V778" t="s">
        <v>1187</v>
      </c>
      <c r="W778" t="s">
        <v>273</v>
      </c>
      <c r="X778" t="s">
        <v>52</v>
      </c>
      <c r="Y778" t="s">
        <v>1188</v>
      </c>
      <c r="Z778" t="s">
        <v>1189</v>
      </c>
      <c r="AA778" t="s">
        <v>65</v>
      </c>
    </row>
    <row r="779" spans="1:27" x14ac:dyDescent="0.25">
      <c r="A779" s="1">
        <v>10185</v>
      </c>
      <c r="B779" s="1">
        <v>21</v>
      </c>
      <c r="C779" s="8">
        <v>100</v>
      </c>
      <c r="D779" s="1">
        <v>13</v>
      </c>
      <c r="E779" s="7">
        <v>3883.74</v>
      </c>
      <c r="F779" s="7">
        <f>sales_data_sample3[[#This Row],[SALES]]*sales_data_sample3[[#This Row],[PROFIT MARGIN]]</f>
        <v>966.66288599999996</v>
      </c>
      <c r="G779" s="14" t="str">
        <f>IF(sales_data_sample3[[#This Row],[STATUS]] &lt;&gt;"Cancelled","24,89%","0")</f>
        <v>24,89%</v>
      </c>
      <c r="H779" s="4">
        <v>37939</v>
      </c>
      <c r="I779" t="s">
        <v>28</v>
      </c>
      <c r="J779">
        <f>ROUNDUP(MONTH(sales_data_sample3[[#This Row],[ORDER DATE]])/3,0)</f>
        <v>4</v>
      </c>
      <c r="K779" t="str">
        <f>TEXT(sales_data_sample3[[#This Row],[ORDER DATE]],"[$-409]mmmm")</f>
        <v>November</v>
      </c>
      <c r="L779">
        <f>YEAR(sales_data_sample3[[#This Row],[ORDER DATE]])</f>
        <v>2003</v>
      </c>
      <c r="M779" t="s">
        <v>278</v>
      </c>
      <c r="N779">
        <v>207</v>
      </c>
      <c r="O779" t="s">
        <v>880</v>
      </c>
      <c r="P779" t="s">
        <v>582</v>
      </c>
      <c r="Q779" t="s">
        <v>583</v>
      </c>
      <c r="R779" t="s">
        <v>584</v>
      </c>
      <c r="S779" t="s">
        <v>4804</v>
      </c>
      <c r="T779" t="s">
        <v>251</v>
      </c>
      <c r="U779" t="s">
        <v>185</v>
      </c>
      <c r="V779" t="s">
        <v>252</v>
      </c>
      <c r="W779" t="s">
        <v>38</v>
      </c>
      <c r="X779" t="s">
        <v>39</v>
      </c>
      <c r="Y779" t="s">
        <v>585</v>
      </c>
      <c r="Z779" t="s">
        <v>586</v>
      </c>
      <c r="AA779" t="s">
        <v>65</v>
      </c>
    </row>
    <row r="780" spans="1:27" x14ac:dyDescent="0.25">
      <c r="A780" s="1">
        <v>10185</v>
      </c>
      <c r="B780" s="1">
        <v>33</v>
      </c>
      <c r="C780" s="8">
        <v>100</v>
      </c>
      <c r="D780" s="1">
        <v>14</v>
      </c>
      <c r="E780" s="7">
        <v>4038.21</v>
      </c>
      <c r="F780" s="7">
        <f>sales_data_sample3[[#This Row],[SALES]]*sales_data_sample3[[#This Row],[PROFIT MARGIN]]</f>
        <v>1005.1104690000001</v>
      </c>
      <c r="G780" s="14" t="str">
        <f>IF(sales_data_sample3[[#This Row],[STATUS]] &lt;&gt;"Cancelled","24,89%","0")</f>
        <v>24,89%</v>
      </c>
      <c r="H780" s="4">
        <v>37939</v>
      </c>
      <c r="I780" t="s">
        <v>28</v>
      </c>
      <c r="J780">
        <f>ROUNDUP(MONTH(sales_data_sample3[[#This Row],[ORDER DATE]])/3,0)</f>
        <v>4</v>
      </c>
      <c r="K780" t="str">
        <f>TEXT(sales_data_sample3[[#This Row],[ORDER DATE]],"[$-409]mmmm")</f>
        <v>November</v>
      </c>
      <c r="L780">
        <f>YEAR(sales_data_sample3[[#This Row],[ORDER DATE]])</f>
        <v>2003</v>
      </c>
      <c r="M780" t="s">
        <v>278</v>
      </c>
      <c r="N780">
        <v>151</v>
      </c>
      <c r="O780" t="s">
        <v>1027</v>
      </c>
      <c r="P780" t="s">
        <v>582</v>
      </c>
      <c r="Q780" t="s">
        <v>583</v>
      </c>
      <c r="R780" t="s">
        <v>584</v>
      </c>
      <c r="S780" t="s">
        <v>4804</v>
      </c>
      <c r="T780" t="s">
        <v>251</v>
      </c>
      <c r="U780" t="s">
        <v>185</v>
      </c>
      <c r="V780" t="s">
        <v>252</v>
      </c>
      <c r="W780" t="s">
        <v>38</v>
      </c>
      <c r="X780" t="s">
        <v>39</v>
      </c>
      <c r="Y780" t="s">
        <v>585</v>
      </c>
      <c r="Z780" t="s">
        <v>586</v>
      </c>
      <c r="AA780" t="s">
        <v>65</v>
      </c>
    </row>
    <row r="781" spans="1:27" x14ac:dyDescent="0.25">
      <c r="A781" s="1">
        <v>10185</v>
      </c>
      <c r="B781" s="1">
        <v>43</v>
      </c>
      <c r="C781" s="8">
        <v>100</v>
      </c>
      <c r="D781" s="1">
        <v>12</v>
      </c>
      <c r="E781" s="7">
        <v>7886.2</v>
      </c>
      <c r="F781" s="7">
        <f>sales_data_sample3[[#This Row],[SALES]]*sales_data_sample3[[#This Row],[PROFIT MARGIN]]</f>
        <v>1962.87518</v>
      </c>
      <c r="G781" s="14" t="str">
        <f>IF(sales_data_sample3[[#This Row],[STATUS]] &lt;&gt;"Cancelled","24,89%","0")</f>
        <v>24,89%</v>
      </c>
      <c r="H781" s="4">
        <v>37939</v>
      </c>
      <c r="I781" t="s">
        <v>28</v>
      </c>
      <c r="J781">
        <f>ROUNDUP(MONTH(sales_data_sample3[[#This Row],[ORDER DATE]])/3,0)</f>
        <v>4</v>
      </c>
      <c r="K781" t="str">
        <f>TEXT(sales_data_sample3[[#This Row],[ORDER DATE]],"[$-409]mmmm")</f>
        <v>November</v>
      </c>
      <c r="L781">
        <f>YEAR(sales_data_sample3[[#This Row],[ORDER DATE]])</f>
        <v>2003</v>
      </c>
      <c r="M781" t="s">
        <v>278</v>
      </c>
      <c r="N781">
        <v>173</v>
      </c>
      <c r="O781" t="s">
        <v>1095</v>
      </c>
      <c r="P781" t="s">
        <v>582</v>
      </c>
      <c r="Q781" t="s">
        <v>583</v>
      </c>
      <c r="R781" t="s">
        <v>584</v>
      </c>
      <c r="S781" t="s">
        <v>4804</v>
      </c>
      <c r="T781" t="s">
        <v>251</v>
      </c>
      <c r="U781" t="s">
        <v>185</v>
      </c>
      <c r="V781" t="s">
        <v>252</v>
      </c>
      <c r="W781" t="s">
        <v>38</v>
      </c>
      <c r="X781" t="s">
        <v>39</v>
      </c>
      <c r="Y781" t="s">
        <v>585</v>
      </c>
      <c r="Z781" t="s">
        <v>586</v>
      </c>
      <c r="AA781" t="s">
        <v>229</v>
      </c>
    </row>
    <row r="782" spans="1:27" x14ac:dyDescent="0.25">
      <c r="A782" s="1">
        <v>10185</v>
      </c>
      <c r="B782" s="1">
        <v>28</v>
      </c>
      <c r="C782" s="8">
        <v>100</v>
      </c>
      <c r="D782" s="1">
        <v>9</v>
      </c>
      <c r="E782" s="7">
        <v>3442.04</v>
      </c>
      <c r="F782" s="7">
        <f>sales_data_sample3[[#This Row],[SALES]]*sales_data_sample3[[#This Row],[PROFIT MARGIN]]</f>
        <v>254.36675599999998</v>
      </c>
      <c r="G782" s="14" t="str">
        <f>IF(sales_data_sample3[[#This Row],[STATUS]] &lt;&gt;"Cancelled","7,39%","0")</f>
        <v>7,39%</v>
      </c>
      <c r="H782" s="4">
        <v>37939</v>
      </c>
      <c r="I782" t="s">
        <v>28</v>
      </c>
      <c r="J782">
        <f>ROUNDUP(MONTH(sales_data_sample3[[#This Row],[ORDER DATE]])/3,0)</f>
        <v>4</v>
      </c>
      <c r="K782" t="str">
        <f>TEXT(sales_data_sample3[[#This Row],[ORDER DATE]],"[$-409]mmmm")</f>
        <v>November</v>
      </c>
      <c r="L782">
        <f>YEAR(sales_data_sample3[[#This Row],[ORDER DATE]])</f>
        <v>2003</v>
      </c>
      <c r="M782" t="s">
        <v>1354</v>
      </c>
      <c r="N782">
        <v>136</v>
      </c>
      <c r="O782" t="s">
        <v>2159</v>
      </c>
      <c r="P782" t="s">
        <v>582</v>
      </c>
      <c r="Q782" t="s">
        <v>583</v>
      </c>
      <c r="R782" t="s">
        <v>584</v>
      </c>
      <c r="S782" t="s">
        <v>4804</v>
      </c>
      <c r="T782" t="s">
        <v>251</v>
      </c>
      <c r="U782" t="s">
        <v>185</v>
      </c>
      <c r="V782" t="s">
        <v>252</v>
      </c>
      <c r="W782" t="s">
        <v>38</v>
      </c>
      <c r="X782" t="s">
        <v>39</v>
      </c>
      <c r="Y782" t="s">
        <v>585</v>
      </c>
      <c r="Z782" t="s">
        <v>586</v>
      </c>
      <c r="AA782" t="s">
        <v>65</v>
      </c>
    </row>
    <row r="783" spans="1:27" x14ac:dyDescent="0.25">
      <c r="A783" s="1">
        <v>10185</v>
      </c>
      <c r="B783" s="1">
        <v>49</v>
      </c>
      <c r="C783" s="8">
        <v>80.67</v>
      </c>
      <c r="D783" s="1">
        <v>11</v>
      </c>
      <c r="E783" s="7">
        <v>3952.83</v>
      </c>
      <c r="F783" s="7">
        <f>sales_data_sample3[[#This Row],[SALES]]*sales_data_sample3[[#This Row],[PROFIT MARGIN]]</f>
        <v>201.19904700000001</v>
      </c>
      <c r="G783" s="14" t="str">
        <f>IF(sales_data_sample3[[#This Row],[STATUS]] &lt;&gt;"Cancelled","5,09%","0")</f>
        <v>5,09%</v>
      </c>
      <c r="H783" s="4">
        <v>37939</v>
      </c>
      <c r="I783" t="s">
        <v>28</v>
      </c>
      <c r="J783">
        <f>ROUNDUP(MONTH(sales_data_sample3[[#This Row],[ORDER DATE]])/3,0)</f>
        <v>4</v>
      </c>
      <c r="K783" t="str">
        <f>TEXT(sales_data_sample3[[#This Row],[ORDER DATE]],"[$-409]mmmm")</f>
        <v>November</v>
      </c>
      <c r="L783">
        <f>YEAR(sales_data_sample3[[#This Row],[ORDER DATE]])</f>
        <v>2003</v>
      </c>
      <c r="M783" t="s">
        <v>2246</v>
      </c>
      <c r="N783">
        <v>100</v>
      </c>
      <c r="O783" t="s">
        <v>2247</v>
      </c>
      <c r="P783" t="s">
        <v>582</v>
      </c>
      <c r="Q783" t="s">
        <v>583</v>
      </c>
      <c r="R783" t="s">
        <v>584</v>
      </c>
      <c r="S783" t="s">
        <v>4804</v>
      </c>
      <c r="T783" t="s">
        <v>251</v>
      </c>
      <c r="U783" t="s">
        <v>185</v>
      </c>
      <c r="V783" t="s">
        <v>252</v>
      </c>
      <c r="W783" t="s">
        <v>38</v>
      </c>
      <c r="X783" t="s">
        <v>39</v>
      </c>
      <c r="Y783" t="s">
        <v>585</v>
      </c>
      <c r="Z783" t="s">
        <v>586</v>
      </c>
      <c r="AA783" t="s">
        <v>65</v>
      </c>
    </row>
    <row r="784" spans="1:27" x14ac:dyDescent="0.25">
      <c r="A784" s="1">
        <v>10185</v>
      </c>
      <c r="B784" s="1">
        <v>39</v>
      </c>
      <c r="C784" s="8">
        <v>100</v>
      </c>
      <c r="D784" s="1">
        <v>16</v>
      </c>
      <c r="E784" s="7">
        <v>5096.91</v>
      </c>
      <c r="F784" s="7">
        <f>sales_data_sample3[[#This Row],[SALES]]*sales_data_sample3[[#This Row],[PROFIT MARGIN]]</f>
        <v>1268.620899</v>
      </c>
      <c r="G784" s="14" t="str">
        <f>IF(sales_data_sample3[[#This Row],[STATUS]] &lt;&gt;"Cancelled","24,89%","0")</f>
        <v>24,89%</v>
      </c>
      <c r="H784" s="4">
        <v>37939</v>
      </c>
      <c r="I784" t="s">
        <v>28</v>
      </c>
      <c r="J784">
        <f>ROUNDUP(MONTH(sales_data_sample3[[#This Row],[ORDER DATE]])/3,0)</f>
        <v>4</v>
      </c>
      <c r="K784" t="str">
        <f>TEXT(sales_data_sample3[[#This Row],[ORDER DATE]],"[$-409]mmmm")</f>
        <v>November</v>
      </c>
      <c r="L784">
        <f>YEAR(sales_data_sample3[[#This Row],[ORDER DATE]])</f>
        <v>2003</v>
      </c>
      <c r="M784" t="s">
        <v>278</v>
      </c>
      <c r="N784">
        <v>143</v>
      </c>
      <c r="O784" t="s">
        <v>2501</v>
      </c>
      <c r="P784" t="s">
        <v>582</v>
      </c>
      <c r="Q784" t="s">
        <v>583</v>
      </c>
      <c r="R784" t="s">
        <v>584</v>
      </c>
      <c r="S784" t="s">
        <v>4804</v>
      </c>
      <c r="T784" t="s">
        <v>251</v>
      </c>
      <c r="U784" t="s">
        <v>185</v>
      </c>
      <c r="V784" t="s">
        <v>252</v>
      </c>
      <c r="W784" t="s">
        <v>38</v>
      </c>
      <c r="X784" t="s">
        <v>39</v>
      </c>
      <c r="Y784" t="s">
        <v>585</v>
      </c>
      <c r="Z784" t="s">
        <v>586</v>
      </c>
      <c r="AA784" t="s">
        <v>65</v>
      </c>
    </row>
    <row r="785" spans="1:27" x14ac:dyDescent="0.25">
      <c r="A785" s="1">
        <v>10185</v>
      </c>
      <c r="B785" s="1">
        <v>47</v>
      </c>
      <c r="C785" s="8">
        <v>77.239999999999995</v>
      </c>
      <c r="D785" s="1">
        <v>8</v>
      </c>
      <c r="E785" s="7">
        <v>3630.28</v>
      </c>
      <c r="F785" s="7">
        <f>sales_data_sample3[[#This Row],[SALES]]*sales_data_sample3[[#This Row],[PROFIT MARGIN]]</f>
        <v>268.277692</v>
      </c>
      <c r="G785" s="14" t="str">
        <f>IF(sales_data_sample3[[#This Row],[STATUS]] &lt;&gt;"Cancelled","7,39%","0")</f>
        <v>7,39%</v>
      </c>
      <c r="H785" s="4">
        <v>37939</v>
      </c>
      <c r="I785" t="s">
        <v>28</v>
      </c>
      <c r="J785">
        <f>ROUNDUP(MONTH(sales_data_sample3[[#This Row],[ORDER DATE]])/3,0)</f>
        <v>4</v>
      </c>
      <c r="K785" t="str">
        <f>TEXT(sales_data_sample3[[#This Row],[ORDER DATE]],"[$-409]mmmm")</f>
        <v>November</v>
      </c>
      <c r="L785">
        <f>YEAR(sales_data_sample3[[#This Row],[ORDER DATE]])</f>
        <v>2003</v>
      </c>
      <c r="M785" t="s">
        <v>1354</v>
      </c>
      <c r="N785">
        <v>87</v>
      </c>
      <c r="O785" t="s">
        <v>2562</v>
      </c>
      <c r="P785" t="s">
        <v>582</v>
      </c>
      <c r="Q785" t="s">
        <v>583</v>
      </c>
      <c r="R785" t="s">
        <v>584</v>
      </c>
      <c r="S785" t="s">
        <v>4804</v>
      </c>
      <c r="T785" t="s">
        <v>251</v>
      </c>
      <c r="U785" t="s">
        <v>185</v>
      </c>
      <c r="V785" t="s">
        <v>252</v>
      </c>
      <c r="W785" t="s">
        <v>38</v>
      </c>
      <c r="X785" t="s">
        <v>39</v>
      </c>
      <c r="Y785" t="s">
        <v>585</v>
      </c>
      <c r="Z785" t="s">
        <v>586</v>
      </c>
      <c r="AA785" t="s">
        <v>65</v>
      </c>
    </row>
    <row r="786" spans="1:27" x14ac:dyDescent="0.25">
      <c r="A786" s="1">
        <v>10185</v>
      </c>
      <c r="B786" s="1">
        <v>30</v>
      </c>
      <c r="C786" s="8">
        <v>100</v>
      </c>
      <c r="D786" s="1">
        <v>7</v>
      </c>
      <c r="E786" s="7">
        <v>3170.7</v>
      </c>
      <c r="F786" s="7">
        <f>sales_data_sample3[[#This Row],[SALES]]*sales_data_sample3[[#This Row],[PROFIT MARGIN]]</f>
        <v>289.80197999999996</v>
      </c>
      <c r="G786" s="14" t="str">
        <f>IF(sales_data_sample3[[#This Row],[STATUS]] &lt;&gt;"Cancelled","9,14%","0")</f>
        <v>9,14%</v>
      </c>
      <c r="H786" s="4">
        <v>37939</v>
      </c>
      <c r="I786" t="s">
        <v>28</v>
      </c>
      <c r="J786">
        <f>ROUNDUP(MONTH(sales_data_sample3[[#This Row],[ORDER DATE]])/3,0)</f>
        <v>4</v>
      </c>
      <c r="K786" t="str">
        <f>TEXT(sales_data_sample3[[#This Row],[ORDER DATE]],"[$-409]mmmm")</f>
        <v>November</v>
      </c>
      <c r="L786">
        <f>YEAR(sales_data_sample3[[#This Row],[ORDER DATE]])</f>
        <v>2003</v>
      </c>
      <c r="M786" t="s">
        <v>2075</v>
      </c>
      <c r="N786">
        <v>122</v>
      </c>
      <c r="O786" t="s">
        <v>3005</v>
      </c>
      <c r="P786" t="s">
        <v>582</v>
      </c>
      <c r="Q786" t="s">
        <v>583</v>
      </c>
      <c r="R786" t="s">
        <v>584</v>
      </c>
      <c r="S786" t="s">
        <v>4804</v>
      </c>
      <c r="T786" t="s">
        <v>251</v>
      </c>
      <c r="U786" t="s">
        <v>185</v>
      </c>
      <c r="V786" t="s">
        <v>252</v>
      </c>
      <c r="W786" t="s">
        <v>38</v>
      </c>
      <c r="X786" t="s">
        <v>39</v>
      </c>
      <c r="Y786" t="s">
        <v>585</v>
      </c>
      <c r="Z786" t="s">
        <v>586</v>
      </c>
      <c r="AA786" t="s">
        <v>65</v>
      </c>
    </row>
    <row r="787" spans="1:27" x14ac:dyDescent="0.25">
      <c r="A787" s="1">
        <v>10185</v>
      </c>
      <c r="B787" s="1">
        <v>33</v>
      </c>
      <c r="C787" s="8">
        <v>74.349999999999994</v>
      </c>
      <c r="D787" s="1">
        <v>2</v>
      </c>
      <c r="E787" s="7">
        <v>2453.5500000000002</v>
      </c>
      <c r="F787" s="7">
        <f>sales_data_sample3[[#This Row],[SALES]]*sales_data_sample3[[#This Row],[PROFIT MARGIN]]</f>
        <v>181.31734499999999</v>
      </c>
      <c r="G787" s="14" t="str">
        <f>IF(sales_data_sample3[[#This Row],[STATUS]] &lt;&gt;"Cancelled","7,39%","0")</f>
        <v>7,39%</v>
      </c>
      <c r="H787" s="4">
        <v>37939</v>
      </c>
      <c r="I787" t="s">
        <v>28</v>
      </c>
      <c r="J787">
        <f>ROUNDUP(MONTH(sales_data_sample3[[#This Row],[ORDER DATE]])/3,0)</f>
        <v>4</v>
      </c>
      <c r="K787" t="str">
        <f>TEXT(sales_data_sample3[[#This Row],[ORDER DATE]],"[$-409]mmmm")</f>
        <v>November</v>
      </c>
      <c r="L787">
        <f>YEAR(sales_data_sample3[[#This Row],[ORDER DATE]])</f>
        <v>2003</v>
      </c>
      <c r="M787" t="s">
        <v>1354</v>
      </c>
      <c r="N787">
        <v>88</v>
      </c>
      <c r="O787" t="s">
        <v>3347</v>
      </c>
      <c r="P787" t="s">
        <v>582</v>
      </c>
      <c r="Q787" t="s">
        <v>583</v>
      </c>
      <c r="R787" t="s">
        <v>584</v>
      </c>
      <c r="S787" t="s">
        <v>4804</v>
      </c>
      <c r="T787" t="s">
        <v>251</v>
      </c>
      <c r="U787" t="s">
        <v>185</v>
      </c>
      <c r="V787" t="s">
        <v>252</v>
      </c>
      <c r="W787" t="s">
        <v>38</v>
      </c>
      <c r="X787" t="s">
        <v>39</v>
      </c>
      <c r="Y787" t="s">
        <v>585</v>
      </c>
      <c r="Z787" t="s">
        <v>586</v>
      </c>
      <c r="AA787" t="s">
        <v>42</v>
      </c>
    </row>
    <row r="788" spans="1:27" x14ac:dyDescent="0.25">
      <c r="A788" s="1">
        <v>10185</v>
      </c>
      <c r="B788" s="1">
        <v>20</v>
      </c>
      <c r="C788" s="8">
        <v>48.62</v>
      </c>
      <c r="D788" s="1">
        <v>15</v>
      </c>
      <c r="E788" s="7">
        <v>972.4</v>
      </c>
      <c r="F788" s="7">
        <f>sales_data_sample3[[#This Row],[SALES]]*sales_data_sample3[[#This Row],[PROFIT MARGIN]]</f>
        <v>49.495159999999998</v>
      </c>
      <c r="G788" s="14" t="str">
        <f>IF(sales_data_sample3[[#This Row],[STATUS]] &lt;&gt;"Cancelled","5,09%","0")</f>
        <v>5,09%</v>
      </c>
      <c r="H788" s="4">
        <v>37939</v>
      </c>
      <c r="I788" t="s">
        <v>28</v>
      </c>
      <c r="J788">
        <f>ROUNDUP(MONTH(sales_data_sample3[[#This Row],[ORDER DATE]])/3,0)</f>
        <v>4</v>
      </c>
      <c r="K788" t="str">
        <f>TEXT(sales_data_sample3[[#This Row],[ORDER DATE]],"[$-409]mmmm")</f>
        <v>November</v>
      </c>
      <c r="L788">
        <f>YEAR(sales_data_sample3[[#This Row],[ORDER DATE]])</f>
        <v>2003</v>
      </c>
      <c r="M788" t="s">
        <v>2246</v>
      </c>
      <c r="N788">
        <v>58</v>
      </c>
      <c r="O788" t="s">
        <v>4208</v>
      </c>
      <c r="P788" t="s">
        <v>582</v>
      </c>
      <c r="Q788" t="s">
        <v>583</v>
      </c>
      <c r="R788" t="s">
        <v>584</v>
      </c>
      <c r="S788" t="s">
        <v>4804</v>
      </c>
      <c r="T788" t="s">
        <v>251</v>
      </c>
      <c r="U788" t="s">
        <v>185</v>
      </c>
      <c r="V788" t="s">
        <v>252</v>
      </c>
      <c r="W788" t="s">
        <v>38</v>
      </c>
      <c r="X788" t="s">
        <v>39</v>
      </c>
      <c r="Y788" t="s">
        <v>585</v>
      </c>
      <c r="Z788" t="s">
        <v>586</v>
      </c>
      <c r="AA788" t="s">
        <v>42</v>
      </c>
    </row>
    <row r="789" spans="1:27" x14ac:dyDescent="0.25">
      <c r="A789" s="1">
        <v>10185</v>
      </c>
      <c r="B789" s="1">
        <v>21</v>
      </c>
      <c r="C789" s="8">
        <v>54</v>
      </c>
      <c r="D789" s="1">
        <v>3</v>
      </c>
      <c r="E789" s="7">
        <v>1134</v>
      </c>
      <c r="F789" s="7">
        <f>sales_data_sample3[[#This Row],[SALES]]*sales_data_sample3[[#This Row],[PROFIT MARGIN]]</f>
        <v>103.6476</v>
      </c>
      <c r="G789" s="14" t="str">
        <f>IF(sales_data_sample3[[#This Row],[STATUS]] &lt;&gt;"Cancelled","9,14%","0")</f>
        <v>9,14%</v>
      </c>
      <c r="H789" s="4">
        <v>37939</v>
      </c>
      <c r="I789" t="s">
        <v>28</v>
      </c>
      <c r="J789">
        <f>ROUNDUP(MONTH(sales_data_sample3[[#This Row],[ORDER DATE]])/3,0)</f>
        <v>4</v>
      </c>
      <c r="K789" t="str">
        <f>TEXT(sales_data_sample3[[#This Row],[ORDER DATE]],"[$-409]mmmm")</f>
        <v>November</v>
      </c>
      <c r="L789">
        <f>YEAR(sales_data_sample3[[#This Row],[ORDER DATE]])</f>
        <v>2003</v>
      </c>
      <c r="M789" t="s">
        <v>2075</v>
      </c>
      <c r="N789">
        <v>66</v>
      </c>
      <c r="O789" t="s">
        <v>4284</v>
      </c>
      <c r="P789" t="s">
        <v>582</v>
      </c>
      <c r="Q789" t="s">
        <v>583</v>
      </c>
      <c r="R789" t="s">
        <v>584</v>
      </c>
      <c r="S789" t="s">
        <v>4804</v>
      </c>
      <c r="T789" t="s">
        <v>251</v>
      </c>
      <c r="U789" t="s">
        <v>185</v>
      </c>
      <c r="V789" t="s">
        <v>252</v>
      </c>
      <c r="W789" t="s">
        <v>38</v>
      </c>
      <c r="X789" t="s">
        <v>39</v>
      </c>
      <c r="Y789" t="s">
        <v>585</v>
      </c>
      <c r="Z789" t="s">
        <v>586</v>
      </c>
      <c r="AA789" t="s">
        <v>42</v>
      </c>
    </row>
    <row r="790" spans="1:27" x14ac:dyDescent="0.25">
      <c r="A790" s="1">
        <v>10185</v>
      </c>
      <c r="B790" s="1">
        <v>30</v>
      </c>
      <c r="C790" s="8">
        <v>94.4</v>
      </c>
      <c r="D790" s="1">
        <v>10</v>
      </c>
      <c r="E790" s="7">
        <v>2832</v>
      </c>
      <c r="F790" s="7">
        <f>sales_data_sample3[[#This Row],[SALES]]*sales_data_sample3[[#This Row],[PROFIT MARGIN]]</f>
        <v>258.84479999999996</v>
      </c>
      <c r="G790" s="14" t="str">
        <f>IF(sales_data_sample3[[#This Row],[STATUS]] &lt;&gt;"Cancelled","9,14%","0")</f>
        <v>9,14%</v>
      </c>
      <c r="H790" s="4">
        <v>37939</v>
      </c>
      <c r="I790" t="s">
        <v>28</v>
      </c>
      <c r="J790">
        <f>ROUNDUP(MONTH(sales_data_sample3[[#This Row],[ORDER DATE]])/3,0)</f>
        <v>4</v>
      </c>
      <c r="K790" t="str">
        <f>TEXT(sales_data_sample3[[#This Row],[ORDER DATE]],"[$-409]mmmm")</f>
        <v>November</v>
      </c>
      <c r="L790">
        <f>YEAR(sales_data_sample3[[#This Row],[ORDER DATE]])</f>
        <v>2003</v>
      </c>
      <c r="M790" t="s">
        <v>2075</v>
      </c>
      <c r="N790">
        <v>86</v>
      </c>
      <c r="O790" t="s">
        <v>4358</v>
      </c>
      <c r="P790" t="s">
        <v>582</v>
      </c>
      <c r="Q790" t="s">
        <v>583</v>
      </c>
      <c r="R790" t="s">
        <v>584</v>
      </c>
      <c r="S790" t="s">
        <v>4804</v>
      </c>
      <c r="T790" t="s">
        <v>251</v>
      </c>
      <c r="U790" t="s">
        <v>185</v>
      </c>
      <c r="V790" t="s">
        <v>252</v>
      </c>
      <c r="W790" t="s">
        <v>38</v>
      </c>
      <c r="X790" t="s">
        <v>39</v>
      </c>
      <c r="Y790" t="s">
        <v>585</v>
      </c>
      <c r="Z790" t="s">
        <v>586</v>
      </c>
      <c r="AA790" t="s">
        <v>42</v>
      </c>
    </row>
    <row r="791" spans="1:27" x14ac:dyDescent="0.25">
      <c r="A791" s="1">
        <v>10185</v>
      </c>
      <c r="B791" s="1">
        <v>39</v>
      </c>
      <c r="C791" s="8">
        <v>57.82</v>
      </c>
      <c r="D791" s="1">
        <v>1</v>
      </c>
      <c r="E791" s="7">
        <v>2254.98</v>
      </c>
      <c r="F791" s="7">
        <f>sales_data_sample3[[#This Row],[SALES]]*sales_data_sample3[[#This Row],[PROFIT MARGIN]]</f>
        <v>206.10517199999998</v>
      </c>
      <c r="G791" s="14" t="str">
        <f>IF(sales_data_sample3[[#This Row],[STATUS]] &lt;&gt;"Cancelled","9,14%","0")</f>
        <v>9,14%</v>
      </c>
      <c r="H791" s="4">
        <v>37939</v>
      </c>
      <c r="I791" t="s">
        <v>28</v>
      </c>
      <c r="J791">
        <f>ROUNDUP(MONTH(sales_data_sample3[[#This Row],[ORDER DATE]])/3,0)</f>
        <v>4</v>
      </c>
      <c r="K791" t="str">
        <f>TEXT(sales_data_sample3[[#This Row],[ORDER DATE]],"[$-409]mmmm")</f>
        <v>November</v>
      </c>
      <c r="L791">
        <f>YEAR(sales_data_sample3[[#This Row],[ORDER DATE]])</f>
        <v>2003</v>
      </c>
      <c r="M791" t="s">
        <v>2075</v>
      </c>
      <c r="N791">
        <v>72</v>
      </c>
      <c r="O791" t="s">
        <v>4468</v>
      </c>
      <c r="P791" t="s">
        <v>582</v>
      </c>
      <c r="Q791" t="s">
        <v>583</v>
      </c>
      <c r="R791" t="s">
        <v>584</v>
      </c>
      <c r="S791" t="s">
        <v>4804</v>
      </c>
      <c r="T791" t="s">
        <v>251</v>
      </c>
      <c r="U791" t="s">
        <v>185</v>
      </c>
      <c r="V791" t="s">
        <v>252</v>
      </c>
      <c r="W791" t="s">
        <v>38</v>
      </c>
      <c r="X791" t="s">
        <v>39</v>
      </c>
      <c r="Y791" t="s">
        <v>585</v>
      </c>
      <c r="Z791" t="s">
        <v>586</v>
      </c>
      <c r="AA791" t="s">
        <v>42</v>
      </c>
    </row>
    <row r="792" spans="1:27" x14ac:dyDescent="0.25">
      <c r="A792" s="1">
        <v>10185</v>
      </c>
      <c r="B792" s="1">
        <v>37</v>
      </c>
      <c r="C792" s="8">
        <v>100</v>
      </c>
      <c r="D792" s="1">
        <v>4</v>
      </c>
      <c r="E792" s="7">
        <v>3891.66</v>
      </c>
      <c r="F792" s="7">
        <f>sales_data_sample3[[#This Row],[SALES]]*sales_data_sample3[[#This Row],[PROFIT MARGIN]]</f>
        <v>355.69772399999999</v>
      </c>
      <c r="G792" s="14" t="str">
        <f>IF(sales_data_sample3[[#This Row],[STATUS]] &lt;&gt;"Cancelled","9,14%","0")</f>
        <v>9,14%</v>
      </c>
      <c r="H792" s="4">
        <v>37939</v>
      </c>
      <c r="I792" t="s">
        <v>28</v>
      </c>
      <c r="J792">
        <f>ROUNDUP(MONTH(sales_data_sample3[[#This Row],[ORDER DATE]])/3,0)</f>
        <v>4</v>
      </c>
      <c r="K792" t="str">
        <f>TEXT(sales_data_sample3[[#This Row],[ORDER DATE]],"[$-409]mmmm")</f>
        <v>November</v>
      </c>
      <c r="L792">
        <f>YEAR(sales_data_sample3[[#This Row],[ORDER DATE]])</f>
        <v>2003</v>
      </c>
      <c r="M792" t="s">
        <v>2075</v>
      </c>
      <c r="N792">
        <v>100</v>
      </c>
      <c r="O792" t="s">
        <v>4604</v>
      </c>
      <c r="P792" t="s">
        <v>582</v>
      </c>
      <c r="Q792" t="s">
        <v>583</v>
      </c>
      <c r="R792" t="s">
        <v>584</v>
      </c>
      <c r="S792" t="s">
        <v>4804</v>
      </c>
      <c r="T792" t="s">
        <v>251</v>
      </c>
      <c r="U792" t="s">
        <v>185</v>
      </c>
      <c r="V792" t="s">
        <v>252</v>
      </c>
      <c r="W792" t="s">
        <v>38</v>
      </c>
      <c r="X792" t="s">
        <v>39</v>
      </c>
      <c r="Y792" t="s">
        <v>585</v>
      </c>
      <c r="Z792" t="s">
        <v>586</v>
      </c>
      <c r="AA792" t="s">
        <v>65</v>
      </c>
    </row>
    <row r="793" spans="1:27" x14ac:dyDescent="0.25">
      <c r="A793" s="1">
        <v>10185</v>
      </c>
      <c r="B793" s="1">
        <v>22</v>
      </c>
      <c r="C793" s="8">
        <v>79.45</v>
      </c>
      <c r="D793" s="1">
        <v>5</v>
      </c>
      <c r="E793" s="7">
        <v>1747.9</v>
      </c>
      <c r="F793" s="7">
        <f>sales_data_sample3[[#This Row],[SALES]]*sales_data_sample3[[#This Row],[PROFIT MARGIN]]</f>
        <v>159.75806</v>
      </c>
      <c r="G793" s="14" t="str">
        <f>IF(sales_data_sample3[[#This Row],[STATUS]] &lt;&gt;"Cancelled","9,14%","0")</f>
        <v>9,14%</v>
      </c>
      <c r="H793" s="4">
        <v>37939</v>
      </c>
      <c r="I793" t="s">
        <v>28</v>
      </c>
      <c r="J793">
        <f>ROUNDUP(MONTH(sales_data_sample3[[#This Row],[ORDER DATE]])/3,0)</f>
        <v>4</v>
      </c>
      <c r="K793" t="str">
        <f>TEXT(sales_data_sample3[[#This Row],[ORDER DATE]],"[$-409]mmmm")</f>
        <v>November</v>
      </c>
      <c r="L793">
        <f>YEAR(sales_data_sample3[[#This Row],[ORDER DATE]])</f>
        <v>2003</v>
      </c>
      <c r="M793" t="s">
        <v>2075</v>
      </c>
      <c r="N793">
        <v>99</v>
      </c>
      <c r="O793" t="s">
        <v>4639</v>
      </c>
      <c r="P793" t="s">
        <v>582</v>
      </c>
      <c r="Q793" t="s">
        <v>583</v>
      </c>
      <c r="R793" t="s">
        <v>584</v>
      </c>
      <c r="S793" t="s">
        <v>4804</v>
      </c>
      <c r="T793" t="s">
        <v>251</v>
      </c>
      <c r="U793" t="s">
        <v>185</v>
      </c>
      <c r="V793" t="s">
        <v>252</v>
      </c>
      <c r="W793" t="s">
        <v>38</v>
      </c>
      <c r="X793" t="s">
        <v>39</v>
      </c>
      <c r="Y793" t="s">
        <v>585</v>
      </c>
      <c r="Z793" t="s">
        <v>586</v>
      </c>
      <c r="AA793" t="s">
        <v>42</v>
      </c>
    </row>
    <row r="794" spans="1:27" x14ac:dyDescent="0.25">
      <c r="A794" s="1">
        <v>10185</v>
      </c>
      <c r="B794" s="1">
        <v>28</v>
      </c>
      <c r="C794" s="8">
        <v>64.430000000000007</v>
      </c>
      <c r="D794" s="1">
        <v>6</v>
      </c>
      <c r="E794" s="7">
        <v>1804.04</v>
      </c>
      <c r="F794" s="7">
        <f>sales_data_sample3[[#This Row],[SALES]]*sales_data_sample3[[#This Row],[PROFIT MARGIN]]</f>
        <v>164.88925599999999</v>
      </c>
      <c r="G794" s="14" t="str">
        <f>IF(sales_data_sample3[[#This Row],[STATUS]] &lt;&gt;"Cancelled","9,14%","0")</f>
        <v>9,14%</v>
      </c>
      <c r="H794" s="4">
        <v>37939</v>
      </c>
      <c r="I794" t="s">
        <v>28</v>
      </c>
      <c r="J794">
        <f>ROUNDUP(MONTH(sales_data_sample3[[#This Row],[ORDER DATE]])/3,0)</f>
        <v>4</v>
      </c>
      <c r="K794" t="str">
        <f>TEXT(sales_data_sample3[[#This Row],[ORDER DATE]],"[$-409]mmmm")</f>
        <v>November</v>
      </c>
      <c r="L794">
        <f>YEAR(sales_data_sample3[[#This Row],[ORDER DATE]])</f>
        <v>2003</v>
      </c>
      <c r="M794" t="s">
        <v>2075</v>
      </c>
      <c r="N794">
        <v>54</v>
      </c>
      <c r="O794" t="s">
        <v>4760</v>
      </c>
      <c r="P794" t="s">
        <v>582</v>
      </c>
      <c r="Q794" t="s">
        <v>583</v>
      </c>
      <c r="R794" t="s">
        <v>584</v>
      </c>
      <c r="S794" t="s">
        <v>4804</v>
      </c>
      <c r="T794" t="s">
        <v>251</v>
      </c>
      <c r="U794" t="s">
        <v>185</v>
      </c>
      <c r="V794" t="s">
        <v>252</v>
      </c>
      <c r="W794" t="s">
        <v>38</v>
      </c>
      <c r="X794" t="s">
        <v>39</v>
      </c>
      <c r="Y794" t="s">
        <v>585</v>
      </c>
      <c r="Z794" t="s">
        <v>586</v>
      </c>
      <c r="AA794" t="s">
        <v>42</v>
      </c>
    </row>
    <row r="795" spans="1:27" x14ac:dyDescent="0.25">
      <c r="A795" s="1">
        <v>10186</v>
      </c>
      <c r="B795" s="1">
        <v>26</v>
      </c>
      <c r="C795" s="8">
        <v>100</v>
      </c>
      <c r="D795" s="1">
        <v>9</v>
      </c>
      <c r="E795" s="7">
        <v>3854.24</v>
      </c>
      <c r="F795" s="7">
        <f>sales_data_sample3[[#This Row],[SALES]]*sales_data_sample3[[#This Row],[PROFIT MARGIN]]</f>
        <v>959.320336</v>
      </c>
      <c r="G795" s="14" t="str">
        <f>IF(sales_data_sample3[[#This Row],[STATUS]] &lt;&gt;"Cancelled","24,89%","0")</f>
        <v>24,89%</v>
      </c>
      <c r="H795" s="4">
        <v>37939</v>
      </c>
      <c r="I795" t="s">
        <v>28</v>
      </c>
      <c r="J795">
        <f>ROUNDUP(MONTH(sales_data_sample3[[#This Row],[ORDER DATE]])/3,0)</f>
        <v>4</v>
      </c>
      <c r="K795" t="str">
        <f>TEXT(sales_data_sample3[[#This Row],[ORDER DATE]],"[$-409]mmmm")</f>
        <v>November</v>
      </c>
      <c r="L795">
        <f>YEAR(sales_data_sample3[[#This Row],[ORDER DATE]])</f>
        <v>2003</v>
      </c>
      <c r="M795" t="s">
        <v>278</v>
      </c>
      <c r="N795">
        <v>136</v>
      </c>
      <c r="O795" t="s">
        <v>561</v>
      </c>
      <c r="P795" t="s">
        <v>603</v>
      </c>
      <c r="Q795" t="s">
        <v>604</v>
      </c>
      <c r="R795" t="s">
        <v>605</v>
      </c>
      <c r="S795" t="s">
        <v>4804</v>
      </c>
      <c r="T795" t="s">
        <v>577</v>
      </c>
      <c r="U795" t="s">
        <v>4804</v>
      </c>
      <c r="V795" t="s">
        <v>606</v>
      </c>
      <c r="W795" t="s">
        <v>262</v>
      </c>
      <c r="X795" t="s">
        <v>52</v>
      </c>
      <c r="Y795" t="s">
        <v>607</v>
      </c>
      <c r="Z795" t="s">
        <v>608</v>
      </c>
      <c r="AA795" t="s">
        <v>65</v>
      </c>
    </row>
    <row r="796" spans="1:27" x14ac:dyDescent="0.25">
      <c r="A796" s="1">
        <v>10186</v>
      </c>
      <c r="B796" s="1">
        <v>32</v>
      </c>
      <c r="C796" s="8">
        <v>100</v>
      </c>
      <c r="D796" s="1">
        <v>1</v>
      </c>
      <c r="E796" s="7">
        <v>6004.8</v>
      </c>
      <c r="F796" s="7">
        <f>sales_data_sample3[[#This Row],[SALES]]*sales_data_sample3[[#This Row],[PROFIT MARGIN]]</f>
        <v>438.95087999999998</v>
      </c>
      <c r="G796" s="14" t="str">
        <f>IF(sales_data_sample3[[#This Row],[STATUS]] &lt;&gt;"Cancelled","7,31%","0")</f>
        <v>7,31%</v>
      </c>
      <c r="H796" s="4">
        <v>37939</v>
      </c>
      <c r="I796" t="s">
        <v>28</v>
      </c>
      <c r="J796">
        <f>ROUNDUP(MONTH(sales_data_sample3[[#This Row],[ORDER DATE]])/3,0)</f>
        <v>4</v>
      </c>
      <c r="K796" t="str">
        <f>TEXT(sales_data_sample3[[#This Row],[ORDER DATE]],"[$-409]mmmm")</f>
        <v>November</v>
      </c>
      <c r="L796">
        <f>YEAR(sales_data_sample3[[#This Row],[ORDER DATE]])</f>
        <v>2003</v>
      </c>
      <c r="M796" t="s">
        <v>1502</v>
      </c>
      <c r="N796">
        <v>157</v>
      </c>
      <c r="O796" t="s">
        <v>1503</v>
      </c>
      <c r="P796" t="s">
        <v>603</v>
      </c>
      <c r="Q796" t="s">
        <v>604</v>
      </c>
      <c r="R796" t="s">
        <v>605</v>
      </c>
      <c r="S796" t="s">
        <v>4804</v>
      </c>
      <c r="T796" t="s">
        <v>577</v>
      </c>
      <c r="U796" t="s">
        <v>4804</v>
      </c>
      <c r="V796" t="s">
        <v>606</v>
      </c>
      <c r="W796" t="s">
        <v>262</v>
      </c>
      <c r="X796" t="s">
        <v>52</v>
      </c>
      <c r="Y796" t="s">
        <v>607</v>
      </c>
      <c r="Z796" t="s">
        <v>608</v>
      </c>
      <c r="AA796" t="s">
        <v>65</v>
      </c>
    </row>
    <row r="797" spans="1:27" x14ac:dyDescent="0.25">
      <c r="A797" s="1">
        <v>10186</v>
      </c>
      <c r="B797" s="1">
        <v>32</v>
      </c>
      <c r="C797" s="8">
        <v>89.46</v>
      </c>
      <c r="D797" s="1">
        <v>7</v>
      </c>
      <c r="E797" s="7">
        <v>2862.72</v>
      </c>
      <c r="F797" s="7">
        <f>sales_data_sample3[[#This Row],[SALES]]*sales_data_sample3[[#This Row],[PROFIT MARGIN]]</f>
        <v>261.65260799999999</v>
      </c>
      <c r="G797" s="14" t="str">
        <f>IF(sales_data_sample3[[#This Row],[STATUS]] &lt;&gt;"Cancelled","9,14%","0")</f>
        <v>9,14%</v>
      </c>
      <c r="H797" s="4">
        <v>37939</v>
      </c>
      <c r="I797" t="s">
        <v>28</v>
      </c>
      <c r="J797">
        <f>ROUNDUP(MONTH(sales_data_sample3[[#This Row],[ORDER DATE]])/3,0)</f>
        <v>4</v>
      </c>
      <c r="K797" t="str">
        <f>TEXT(sales_data_sample3[[#This Row],[ORDER DATE]],"[$-409]mmmm")</f>
        <v>November</v>
      </c>
      <c r="L797">
        <f>YEAR(sales_data_sample3[[#This Row],[ORDER DATE]])</f>
        <v>2003</v>
      </c>
      <c r="M797" t="s">
        <v>2075</v>
      </c>
      <c r="N797">
        <v>86</v>
      </c>
      <c r="O797" t="s">
        <v>2076</v>
      </c>
      <c r="P797" t="s">
        <v>603</v>
      </c>
      <c r="Q797" t="s">
        <v>604</v>
      </c>
      <c r="R797" t="s">
        <v>605</v>
      </c>
      <c r="S797" t="s">
        <v>4804</v>
      </c>
      <c r="T797" t="s">
        <v>577</v>
      </c>
      <c r="U797" t="s">
        <v>4804</v>
      </c>
      <c r="V797" t="s">
        <v>606</v>
      </c>
      <c r="W797" t="s">
        <v>262</v>
      </c>
      <c r="X797" t="s">
        <v>52</v>
      </c>
      <c r="Y797" t="s">
        <v>607</v>
      </c>
      <c r="Z797" t="s">
        <v>608</v>
      </c>
      <c r="AA797" t="s">
        <v>42</v>
      </c>
    </row>
    <row r="798" spans="1:27" x14ac:dyDescent="0.25">
      <c r="A798" s="1">
        <v>10186</v>
      </c>
      <c r="B798" s="1">
        <v>46</v>
      </c>
      <c r="C798" s="8">
        <v>100</v>
      </c>
      <c r="D798" s="1">
        <v>6</v>
      </c>
      <c r="E798" s="7">
        <v>4918.78</v>
      </c>
      <c r="F798" s="7">
        <f>sales_data_sample3[[#This Row],[SALES]]*sales_data_sample3[[#This Row],[PROFIT MARGIN]]</f>
        <v>363.49784199999993</v>
      </c>
      <c r="G798" s="14" t="str">
        <f>IF(sales_data_sample3[[#This Row],[STATUS]] &lt;&gt;"Cancelled","7,39%","0")</f>
        <v>7,39%</v>
      </c>
      <c r="H798" s="4">
        <v>37939</v>
      </c>
      <c r="I798" t="s">
        <v>28</v>
      </c>
      <c r="J798">
        <f>ROUNDUP(MONTH(sales_data_sample3[[#This Row],[ORDER DATE]])/3,0)</f>
        <v>4</v>
      </c>
      <c r="K798" t="str">
        <f>TEXT(sales_data_sample3[[#This Row],[ORDER DATE]],"[$-409]mmmm")</f>
        <v>November</v>
      </c>
      <c r="L798">
        <f>YEAR(sales_data_sample3[[#This Row],[ORDER DATE]])</f>
        <v>2003</v>
      </c>
      <c r="M798" t="s">
        <v>1354</v>
      </c>
      <c r="N798">
        <v>105</v>
      </c>
      <c r="O798" t="s">
        <v>2467</v>
      </c>
      <c r="P798" t="s">
        <v>603</v>
      </c>
      <c r="Q798" t="s">
        <v>604</v>
      </c>
      <c r="R798" t="s">
        <v>605</v>
      </c>
      <c r="S798" t="s">
        <v>4804</v>
      </c>
      <c r="T798" t="s">
        <v>577</v>
      </c>
      <c r="U798" t="s">
        <v>4804</v>
      </c>
      <c r="V798" t="s">
        <v>606</v>
      </c>
      <c r="W798" t="s">
        <v>262</v>
      </c>
      <c r="X798" t="s">
        <v>52</v>
      </c>
      <c r="Y798" t="s">
        <v>607</v>
      </c>
      <c r="Z798" t="s">
        <v>608</v>
      </c>
      <c r="AA798" t="s">
        <v>65</v>
      </c>
    </row>
    <row r="799" spans="1:27" x14ac:dyDescent="0.25">
      <c r="A799" s="1">
        <v>10186</v>
      </c>
      <c r="B799" s="1">
        <v>22</v>
      </c>
      <c r="C799" s="8">
        <v>69.2</v>
      </c>
      <c r="D799" s="1">
        <v>2</v>
      </c>
      <c r="E799" s="7">
        <v>1522.4</v>
      </c>
      <c r="F799" s="7">
        <f>sales_data_sample3[[#This Row],[SALES]]*sales_data_sample3[[#This Row],[PROFIT MARGIN]]</f>
        <v>111.28744</v>
      </c>
      <c r="G799" s="14" t="str">
        <f>IF(sales_data_sample3[[#This Row],[STATUS]] &lt;&gt;"Cancelled","7,31%","0")</f>
        <v>7,31%</v>
      </c>
      <c r="H799" s="4">
        <v>37939</v>
      </c>
      <c r="I799" t="s">
        <v>28</v>
      </c>
      <c r="J799">
        <f>ROUNDUP(MONTH(sales_data_sample3[[#This Row],[ORDER DATE]])/3,0)</f>
        <v>4</v>
      </c>
      <c r="K799" t="str">
        <f>TEXT(sales_data_sample3[[#This Row],[ORDER DATE]],"[$-409]mmmm")</f>
        <v>November</v>
      </c>
      <c r="L799">
        <f>YEAR(sales_data_sample3[[#This Row],[ORDER DATE]])</f>
        <v>2003</v>
      </c>
      <c r="M799" t="s">
        <v>1502</v>
      </c>
      <c r="N799">
        <v>68</v>
      </c>
      <c r="O799" t="s">
        <v>3232</v>
      </c>
      <c r="P799" t="s">
        <v>603</v>
      </c>
      <c r="Q799" t="s">
        <v>604</v>
      </c>
      <c r="R799" t="s">
        <v>605</v>
      </c>
      <c r="S799" t="s">
        <v>4804</v>
      </c>
      <c r="T799" t="s">
        <v>577</v>
      </c>
      <c r="U799" t="s">
        <v>4804</v>
      </c>
      <c r="V799" t="s">
        <v>606</v>
      </c>
      <c r="W799" t="s">
        <v>262</v>
      </c>
      <c r="X799" t="s">
        <v>52</v>
      </c>
      <c r="Y799" t="s">
        <v>607</v>
      </c>
      <c r="Z799" t="s">
        <v>608</v>
      </c>
      <c r="AA799" t="s">
        <v>42</v>
      </c>
    </row>
    <row r="800" spans="1:27" x14ac:dyDescent="0.25">
      <c r="A800" s="1">
        <v>10186</v>
      </c>
      <c r="B800" s="1">
        <v>21</v>
      </c>
      <c r="C800" s="8">
        <v>69.040000000000006</v>
      </c>
      <c r="D800" s="1">
        <v>3</v>
      </c>
      <c r="E800" s="7">
        <v>1449.84</v>
      </c>
      <c r="F800" s="7">
        <f>sales_data_sample3[[#This Row],[SALES]]*sales_data_sample3[[#This Row],[PROFIT MARGIN]]</f>
        <v>107.14317599999998</v>
      </c>
      <c r="G800" s="14" t="str">
        <f>IF(sales_data_sample3[[#This Row],[STATUS]] &lt;&gt;"Cancelled","7,39%","0")</f>
        <v>7,39%</v>
      </c>
      <c r="H800" s="4">
        <v>37939</v>
      </c>
      <c r="I800" t="s">
        <v>28</v>
      </c>
      <c r="J800">
        <f>ROUNDUP(MONTH(sales_data_sample3[[#This Row],[ORDER DATE]])/3,0)</f>
        <v>4</v>
      </c>
      <c r="K800" t="str">
        <f>TEXT(sales_data_sample3[[#This Row],[ORDER DATE]],"[$-409]mmmm")</f>
        <v>November</v>
      </c>
      <c r="L800">
        <f>YEAR(sales_data_sample3[[#This Row],[ORDER DATE]])</f>
        <v>2003</v>
      </c>
      <c r="M800" t="s">
        <v>1354</v>
      </c>
      <c r="N800">
        <v>65</v>
      </c>
      <c r="O800" t="s">
        <v>3465</v>
      </c>
      <c r="P800" t="s">
        <v>603</v>
      </c>
      <c r="Q800" t="s">
        <v>604</v>
      </c>
      <c r="R800" t="s">
        <v>605</v>
      </c>
      <c r="S800" t="s">
        <v>4804</v>
      </c>
      <c r="T800" t="s">
        <v>577</v>
      </c>
      <c r="U800" t="s">
        <v>4804</v>
      </c>
      <c r="V800" t="s">
        <v>606</v>
      </c>
      <c r="W800" t="s">
        <v>262</v>
      </c>
      <c r="X800" t="s">
        <v>52</v>
      </c>
      <c r="Y800" t="s">
        <v>607</v>
      </c>
      <c r="Z800" t="s">
        <v>608</v>
      </c>
      <c r="AA800" t="s">
        <v>42</v>
      </c>
    </row>
    <row r="801" spans="1:27" x14ac:dyDescent="0.25">
      <c r="A801" s="1">
        <v>10186</v>
      </c>
      <c r="B801" s="1">
        <v>36</v>
      </c>
      <c r="C801" s="8">
        <v>85.54</v>
      </c>
      <c r="D801" s="1">
        <v>8</v>
      </c>
      <c r="E801" s="7">
        <v>3079.44</v>
      </c>
      <c r="F801" s="7">
        <f>sales_data_sample3[[#This Row],[SALES]]*sales_data_sample3[[#This Row],[PROFIT MARGIN]]</f>
        <v>227.57061599999997</v>
      </c>
      <c r="G801" s="14" t="str">
        <f>IF(sales_data_sample3[[#This Row],[STATUS]] &lt;&gt;"Cancelled","7,39%","0")</f>
        <v>7,39%</v>
      </c>
      <c r="H801" s="4">
        <v>37939</v>
      </c>
      <c r="I801" t="s">
        <v>28</v>
      </c>
      <c r="J801">
        <f>ROUNDUP(MONTH(sales_data_sample3[[#This Row],[ORDER DATE]])/3,0)</f>
        <v>4</v>
      </c>
      <c r="K801" t="str">
        <f>TEXT(sales_data_sample3[[#This Row],[ORDER DATE]],"[$-409]mmmm")</f>
        <v>November</v>
      </c>
      <c r="L801">
        <f>YEAR(sales_data_sample3[[#This Row],[ORDER DATE]])</f>
        <v>2003</v>
      </c>
      <c r="M801" t="s">
        <v>1354</v>
      </c>
      <c r="N801">
        <v>83</v>
      </c>
      <c r="O801" t="s">
        <v>3543</v>
      </c>
      <c r="P801" t="s">
        <v>603</v>
      </c>
      <c r="Q801" t="s">
        <v>604</v>
      </c>
      <c r="R801" t="s">
        <v>605</v>
      </c>
      <c r="S801" t="s">
        <v>4804</v>
      </c>
      <c r="T801" t="s">
        <v>577</v>
      </c>
      <c r="U801" t="s">
        <v>4804</v>
      </c>
      <c r="V801" t="s">
        <v>606</v>
      </c>
      <c r="W801" t="s">
        <v>262</v>
      </c>
      <c r="X801" t="s">
        <v>52</v>
      </c>
      <c r="Y801" t="s">
        <v>607</v>
      </c>
      <c r="Z801" t="s">
        <v>608</v>
      </c>
      <c r="AA801" t="s">
        <v>65</v>
      </c>
    </row>
    <row r="802" spans="1:27" x14ac:dyDescent="0.25">
      <c r="A802" s="1">
        <v>10186</v>
      </c>
      <c r="B802" s="1">
        <v>24</v>
      </c>
      <c r="C802" s="8">
        <v>99.57</v>
      </c>
      <c r="D802" s="1">
        <v>5</v>
      </c>
      <c r="E802" s="7">
        <v>2389.6799999999998</v>
      </c>
      <c r="F802" s="7">
        <f>sales_data_sample3[[#This Row],[SALES]]*sales_data_sample3[[#This Row],[PROFIT MARGIN]]</f>
        <v>218.41675199999997</v>
      </c>
      <c r="G802" s="14" t="str">
        <f>IF(sales_data_sample3[[#This Row],[STATUS]] &lt;&gt;"Cancelled","9,14%","0")</f>
        <v>9,14%</v>
      </c>
      <c r="H802" s="4">
        <v>37939</v>
      </c>
      <c r="I802" t="s">
        <v>28</v>
      </c>
      <c r="J802">
        <f>ROUNDUP(MONTH(sales_data_sample3[[#This Row],[ORDER DATE]])/3,0)</f>
        <v>4</v>
      </c>
      <c r="K802" t="str">
        <f>TEXT(sales_data_sample3[[#This Row],[ORDER DATE]],"[$-409]mmmm")</f>
        <v>November</v>
      </c>
      <c r="L802">
        <f>YEAR(sales_data_sample3[[#This Row],[ORDER DATE]])</f>
        <v>2003</v>
      </c>
      <c r="M802" t="s">
        <v>2075</v>
      </c>
      <c r="N802">
        <v>90</v>
      </c>
      <c r="O802" t="s">
        <v>4394</v>
      </c>
      <c r="P802" t="s">
        <v>603</v>
      </c>
      <c r="Q802" t="s">
        <v>604</v>
      </c>
      <c r="R802" t="s">
        <v>605</v>
      </c>
      <c r="S802" t="s">
        <v>4804</v>
      </c>
      <c r="T802" t="s">
        <v>577</v>
      </c>
      <c r="U802" t="s">
        <v>4804</v>
      </c>
      <c r="V802" t="s">
        <v>606</v>
      </c>
      <c r="W802" t="s">
        <v>262</v>
      </c>
      <c r="X802" t="s">
        <v>52</v>
      </c>
      <c r="Y802" t="s">
        <v>607</v>
      </c>
      <c r="Z802" t="s">
        <v>608</v>
      </c>
      <c r="AA802" t="s">
        <v>42</v>
      </c>
    </row>
    <row r="803" spans="1:27" x14ac:dyDescent="0.25">
      <c r="A803" s="1">
        <v>10186</v>
      </c>
      <c r="B803" s="1">
        <v>28</v>
      </c>
      <c r="C803" s="8">
        <v>52.14</v>
      </c>
      <c r="D803" s="1">
        <v>4</v>
      </c>
      <c r="E803" s="7">
        <v>1459.92</v>
      </c>
      <c r="F803" s="7">
        <f>sales_data_sample3[[#This Row],[SALES]]*sales_data_sample3[[#This Row],[PROFIT MARGIN]]</f>
        <v>106.720152</v>
      </c>
      <c r="G803" s="14" t="str">
        <f>IF(sales_data_sample3[[#This Row],[STATUS]] &lt;&gt;"Cancelled","7,31%","0")</f>
        <v>7,31%</v>
      </c>
      <c r="H803" s="4">
        <v>37939</v>
      </c>
      <c r="I803" t="s">
        <v>28</v>
      </c>
      <c r="J803">
        <f>ROUNDUP(MONTH(sales_data_sample3[[#This Row],[ORDER DATE]])/3,0)</f>
        <v>4</v>
      </c>
      <c r="K803" t="str">
        <f>TEXT(sales_data_sample3[[#This Row],[ORDER DATE]],"[$-409]mmmm")</f>
        <v>November</v>
      </c>
      <c r="L803">
        <f>YEAR(sales_data_sample3[[#This Row],[ORDER DATE]])</f>
        <v>2003</v>
      </c>
      <c r="M803" t="s">
        <v>1502</v>
      </c>
      <c r="N803">
        <v>49</v>
      </c>
      <c r="O803" t="s">
        <v>4719</v>
      </c>
      <c r="P803" t="s">
        <v>603</v>
      </c>
      <c r="Q803" t="s">
        <v>604</v>
      </c>
      <c r="R803" t="s">
        <v>605</v>
      </c>
      <c r="S803" t="s">
        <v>4804</v>
      </c>
      <c r="T803" t="s">
        <v>577</v>
      </c>
      <c r="U803" t="s">
        <v>4804</v>
      </c>
      <c r="V803" t="s">
        <v>606</v>
      </c>
      <c r="W803" t="s">
        <v>262</v>
      </c>
      <c r="X803" t="s">
        <v>52</v>
      </c>
      <c r="Y803" t="s">
        <v>607</v>
      </c>
      <c r="Z803" t="s">
        <v>608</v>
      </c>
      <c r="AA803" t="s">
        <v>42</v>
      </c>
    </row>
    <row r="804" spans="1:27" x14ac:dyDescent="0.25">
      <c r="A804" s="1">
        <v>10188</v>
      </c>
      <c r="B804" s="1">
        <v>48</v>
      </c>
      <c r="C804" s="8">
        <v>100</v>
      </c>
      <c r="D804" s="1">
        <v>1</v>
      </c>
      <c r="E804" s="7">
        <v>5512.32</v>
      </c>
      <c r="F804" s="7">
        <f>sales_data_sample3[[#This Row],[SALES]]*sales_data_sample3[[#This Row],[PROFIT MARGIN]]</f>
        <v>700.06463999999994</v>
      </c>
      <c r="G804" s="14" t="str">
        <f>IF(sales_data_sample3[[#This Row],[STATUS]] &lt;&gt;"Cancelled","12,70%","0")</f>
        <v>12,70%</v>
      </c>
      <c r="H804" s="4">
        <v>37943</v>
      </c>
      <c r="I804" t="s">
        <v>28</v>
      </c>
      <c r="J804">
        <f>ROUNDUP(MONTH(sales_data_sample3[[#This Row],[ORDER DATE]])/3,0)</f>
        <v>4</v>
      </c>
      <c r="K804" t="str">
        <f>TEXT(sales_data_sample3[[#This Row],[ORDER DATE]],"[$-409]mmmm")</f>
        <v>November</v>
      </c>
      <c r="L804">
        <f>YEAR(sales_data_sample3[[#This Row],[ORDER DATE]])</f>
        <v>2003</v>
      </c>
      <c r="M804" t="s">
        <v>29</v>
      </c>
      <c r="N804">
        <v>95</v>
      </c>
      <c r="O804" t="s">
        <v>30</v>
      </c>
      <c r="P804" t="s">
        <v>107</v>
      </c>
      <c r="Q804" t="s">
        <v>108</v>
      </c>
      <c r="R804" t="s">
        <v>109</v>
      </c>
      <c r="S804" t="s">
        <v>4804</v>
      </c>
      <c r="T804" t="s">
        <v>110</v>
      </c>
      <c r="U804" t="s">
        <v>4804</v>
      </c>
      <c r="V804" t="s">
        <v>111</v>
      </c>
      <c r="W804" t="s">
        <v>112</v>
      </c>
      <c r="X804" t="s">
        <v>52</v>
      </c>
      <c r="Y804" t="s">
        <v>113</v>
      </c>
      <c r="Z804" t="s">
        <v>114</v>
      </c>
      <c r="AA804" t="s">
        <v>65</v>
      </c>
    </row>
    <row r="805" spans="1:27" x14ac:dyDescent="0.25">
      <c r="A805" s="1">
        <v>10188</v>
      </c>
      <c r="B805" s="1">
        <v>38</v>
      </c>
      <c r="C805" s="8">
        <v>96.34</v>
      </c>
      <c r="D805" s="1">
        <v>4</v>
      </c>
      <c r="E805" s="7">
        <v>3660.92</v>
      </c>
      <c r="F805" s="7">
        <f>sales_data_sample3[[#This Row],[SALES]]*sales_data_sample3[[#This Row],[PROFIT MARGIN]]</f>
        <v>464.93684000000002</v>
      </c>
      <c r="G805" s="14" t="str">
        <f>IF(sales_data_sample3[[#This Row],[STATUS]] &lt;&gt;"Cancelled","12,70%","0")</f>
        <v>12,70%</v>
      </c>
      <c r="H805" s="4">
        <v>37943</v>
      </c>
      <c r="I805" t="s">
        <v>28</v>
      </c>
      <c r="J805">
        <f>ROUNDUP(MONTH(sales_data_sample3[[#This Row],[ORDER DATE]])/3,0)</f>
        <v>4</v>
      </c>
      <c r="K805" t="str">
        <f>TEXT(sales_data_sample3[[#This Row],[ORDER DATE]],"[$-409]mmmm")</f>
        <v>November</v>
      </c>
      <c r="L805">
        <f>YEAR(sales_data_sample3[[#This Row],[ORDER DATE]])</f>
        <v>2003</v>
      </c>
      <c r="M805" t="s">
        <v>29</v>
      </c>
      <c r="N805">
        <v>118</v>
      </c>
      <c r="O805" t="s">
        <v>471</v>
      </c>
      <c r="P805" t="s">
        <v>107</v>
      </c>
      <c r="Q805" t="s">
        <v>108</v>
      </c>
      <c r="R805" t="s">
        <v>109</v>
      </c>
      <c r="S805" t="s">
        <v>4804</v>
      </c>
      <c r="T805" t="s">
        <v>110</v>
      </c>
      <c r="U805" t="s">
        <v>4804</v>
      </c>
      <c r="V805" t="s">
        <v>111</v>
      </c>
      <c r="W805" t="s">
        <v>112</v>
      </c>
      <c r="X805" t="s">
        <v>52</v>
      </c>
      <c r="Y805" t="s">
        <v>113</v>
      </c>
      <c r="Z805" t="s">
        <v>114</v>
      </c>
      <c r="AA805" t="s">
        <v>65</v>
      </c>
    </row>
    <row r="806" spans="1:27" x14ac:dyDescent="0.25">
      <c r="A806" s="1">
        <v>10188</v>
      </c>
      <c r="B806" s="1">
        <v>45</v>
      </c>
      <c r="C806" s="8">
        <v>100</v>
      </c>
      <c r="D806" s="1">
        <v>3</v>
      </c>
      <c r="E806" s="7">
        <v>8714.7000000000007</v>
      </c>
      <c r="F806" s="7">
        <f>sales_data_sample3[[#This Row],[SALES]]*sales_data_sample3[[#This Row],[PROFIT MARGIN]]</f>
        <v>1106.7669000000001</v>
      </c>
      <c r="G806" s="14" t="str">
        <f>IF(sales_data_sample3[[#This Row],[STATUS]] &lt;&gt;"Cancelled","12,70%","0")</f>
        <v>12,70%</v>
      </c>
      <c r="H806" s="4">
        <v>37943</v>
      </c>
      <c r="I806" t="s">
        <v>28</v>
      </c>
      <c r="J806">
        <f>ROUNDUP(MONTH(sales_data_sample3[[#This Row],[ORDER DATE]])/3,0)</f>
        <v>4</v>
      </c>
      <c r="K806" t="str">
        <f>TEXT(sales_data_sample3[[#This Row],[ORDER DATE]],"[$-409]mmmm")</f>
        <v>November</v>
      </c>
      <c r="L806">
        <f>YEAR(sales_data_sample3[[#This Row],[ORDER DATE]])</f>
        <v>2003</v>
      </c>
      <c r="M806" t="s">
        <v>29</v>
      </c>
      <c r="N806">
        <v>193</v>
      </c>
      <c r="O806" t="s">
        <v>530</v>
      </c>
      <c r="P806" t="s">
        <v>107</v>
      </c>
      <c r="Q806" t="s">
        <v>108</v>
      </c>
      <c r="R806" t="s">
        <v>109</v>
      </c>
      <c r="S806" t="s">
        <v>4804</v>
      </c>
      <c r="T806" t="s">
        <v>110</v>
      </c>
      <c r="U806" t="s">
        <v>4804</v>
      </c>
      <c r="V806" t="s">
        <v>111</v>
      </c>
      <c r="W806" t="s">
        <v>112</v>
      </c>
      <c r="X806" t="s">
        <v>52</v>
      </c>
      <c r="Y806" t="s">
        <v>113</v>
      </c>
      <c r="Z806" t="s">
        <v>114</v>
      </c>
      <c r="AA806" t="s">
        <v>229</v>
      </c>
    </row>
    <row r="807" spans="1:27" x14ac:dyDescent="0.25">
      <c r="A807" s="1">
        <v>10188</v>
      </c>
      <c r="B807" s="1">
        <v>32</v>
      </c>
      <c r="C807" s="8">
        <v>65.42</v>
      </c>
      <c r="D807" s="1">
        <v>5</v>
      </c>
      <c r="E807" s="7">
        <v>2093.44</v>
      </c>
      <c r="F807" s="7">
        <f>sales_data_sample3[[#This Row],[SALES]]*sales_data_sample3[[#This Row],[PROFIT MARGIN]]</f>
        <v>265.86688000000004</v>
      </c>
      <c r="G807" s="14">
        <v>0.127</v>
      </c>
      <c r="H807" s="4">
        <v>37943</v>
      </c>
      <c r="I807" t="s">
        <v>28</v>
      </c>
      <c r="J807">
        <f>ROUNDUP(MONTH(sales_data_sample3[[#This Row],[ORDER DATE]])/3,0)</f>
        <v>4</v>
      </c>
      <c r="K807" t="str">
        <f>TEXT(sales_data_sample3[[#This Row],[ORDER DATE]],"[$-409]mmmm")</f>
        <v>November</v>
      </c>
      <c r="L807">
        <f>YEAR(sales_data_sample3[[#This Row],[ORDER DATE]])</f>
        <v>2003</v>
      </c>
      <c r="M807" t="s">
        <v>29</v>
      </c>
      <c r="N807">
        <v>60</v>
      </c>
      <c r="O807" t="s">
        <v>1884</v>
      </c>
      <c r="P807" t="s">
        <v>107</v>
      </c>
      <c r="Q807" t="s">
        <v>108</v>
      </c>
      <c r="R807" t="s">
        <v>109</v>
      </c>
      <c r="S807" t="s">
        <v>4804</v>
      </c>
      <c r="T807" t="s">
        <v>110</v>
      </c>
      <c r="U807" t="s">
        <v>4804</v>
      </c>
      <c r="V807" t="s">
        <v>111</v>
      </c>
      <c r="W807" t="s">
        <v>112</v>
      </c>
      <c r="X807" t="s">
        <v>52</v>
      </c>
      <c r="Y807" t="s">
        <v>113</v>
      </c>
      <c r="Z807" t="s">
        <v>114</v>
      </c>
      <c r="AA807" t="s">
        <v>42</v>
      </c>
    </row>
    <row r="808" spans="1:27" x14ac:dyDescent="0.25">
      <c r="A808" s="1">
        <v>10188</v>
      </c>
      <c r="B808" s="1">
        <v>25</v>
      </c>
      <c r="C808" s="8">
        <v>100</v>
      </c>
      <c r="D808" s="1">
        <v>2</v>
      </c>
      <c r="E808" s="7">
        <v>2535.75</v>
      </c>
      <c r="F808" s="7">
        <f>sales_data_sample3[[#This Row],[SALES]]*sales_data_sample3[[#This Row],[PROFIT MARGIN]]</f>
        <v>322.04025000000001</v>
      </c>
      <c r="G808" s="14">
        <v>0.127</v>
      </c>
      <c r="H808" s="4">
        <v>37943</v>
      </c>
      <c r="I808" t="s">
        <v>28</v>
      </c>
      <c r="J808">
        <f>ROUNDUP(MONTH(sales_data_sample3[[#This Row],[ORDER DATE]])/3,0)</f>
        <v>4</v>
      </c>
      <c r="K808" t="str">
        <f>TEXT(sales_data_sample3[[#This Row],[ORDER DATE]],"[$-409]mmmm")</f>
        <v>November</v>
      </c>
      <c r="L808">
        <f>YEAR(sales_data_sample3[[#This Row],[ORDER DATE]])</f>
        <v>2003</v>
      </c>
      <c r="M808" t="s">
        <v>29</v>
      </c>
      <c r="N808">
        <v>112</v>
      </c>
      <c r="O808" t="s">
        <v>2822</v>
      </c>
      <c r="P808" t="s">
        <v>107</v>
      </c>
      <c r="Q808" t="s">
        <v>108</v>
      </c>
      <c r="R808" t="s">
        <v>109</v>
      </c>
      <c r="S808" t="s">
        <v>4804</v>
      </c>
      <c r="T808" t="s">
        <v>110</v>
      </c>
      <c r="U808" t="s">
        <v>4804</v>
      </c>
      <c r="V808" t="s">
        <v>111</v>
      </c>
      <c r="W808" t="s">
        <v>112</v>
      </c>
      <c r="X808" t="s">
        <v>52</v>
      </c>
      <c r="Y808" t="s">
        <v>113</v>
      </c>
      <c r="Z808" t="s">
        <v>114</v>
      </c>
      <c r="AA808" t="s">
        <v>42</v>
      </c>
    </row>
    <row r="809" spans="1:27" x14ac:dyDescent="0.25">
      <c r="A809" s="1">
        <v>10188</v>
      </c>
      <c r="B809" s="1">
        <v>40</v>
      </c>
      <c r="C809" s="8">
        <v>91.4</v>
      </c>
      <c r="D809" s="1">
        <v>6</v>
      </c>
      <c r="E809" s="7">
        <v>3656</v>
      </c>
      <c r="F809" s="7">
        <f>sales_data_sample3[[#This Row],[SALES]]*sales_data_sample3[[#This Row],[PROFIT MARGIN]]</f>
        <v>464.31200000000001</v>
      </c>
      <c r="G809" s="14">
        <v>0.127</v>
      </c>
      <c r="H809" s="4">
        <v>37943</v>
      </c>
      <c r="I809" t="s">
        <v>28</v>
      </c>
      <c r="J809">
        <f>ROUNDUP(MONTH(sales_data_sample3[[#This Row],[ORDER DATE]])/3,0)</f>
        <v>4</v>
      </c>
      <c r="K809" t="str">
        <f>TEXT(sales_data_sample3[[#This Row],[ORDER DATE]],"[$-409]mmmm")</f>
        <v>November</v>
      </c>
      <c r="L809">
        <f>YEAR(sales_data_sample3[[#This Row],[ORDER DATE]])</f>
        <v>2003</v>
      </c>
      <c r="M809" t="s">
        <v>29</v>
      </c>
      <c r="N809">
        <v>76</v>
      </c>
      <c r="O809" t="s">
        <v>2965</v>
      </c>
      <c r="P809" t="s">
        <v>107</v>
      </c>
      <c r="Q809" t="s">
        <v>108</v>
      </c>
      <c r="R809" t="s">
        <v>109</v>
      </c>
      <c r="S809" t="s">
        <v>4804</v>
      </c>
      <c r="T809" t="s">
        <v>110</v>
      </c>
      <c r="U809" t="s">
        <v>4804</v>
      </c>
      <c r="V809" t="s">
        <v>111</v>
      </c>
      <c r="W809" t="s">
        <v>112</v>
      </c>
      <c r="X809" t="s">
        <v>52</v>
      </c>
      <c r="Y809" t="s">
        <v>113</v>
      </c>
      <c r="Z809" t="s">
        <v>114</v>
      </c>
      <c r="AA809" t="s">
        <v>65</v>
      </c>
    </row>
    <row r="810" spans="1:27" x14ac:dyDescent="0.25">
      <c r="A810" s="1">
        <v>10188</v>
      </c>
      <c r="B810" s="1">
        <v>44</v>
      </c>
      <c r="C810" s="8">
        <v>98.89</v>
      </c>
      <c r="D810" s="1">
        <v>7</v>
      </c>
      <c r="E810" s="7">
        <v>4351.16</v>
      </c>
      <c r="F810" s="7">
        <f>sales_data_sample3[[#This Row],[SALES]]*sales_data_sample3[[#This Row],[PROFIT MARGIN]]</f>
        <v>552.59731999999997</v>
      </c>
      <c r="G810" s="14">
        <v>0.127</v>
      </c>
      <c r="H810" s="4">
        <v>37943</v>
      </c>
      <c r="I810" t="s">
        <v>28</v>
      </c>
      <c r="J810">
        <f>ROUNDUP(MONTH(sales_data_sample3[[#This Row],[ORDER DATE]])/3,0)</f>
        <v>4</v>
      </c>
      <c r="K810" t="str">
        <f>TEXT(sales_data_sample3[[#This Row],[ORDER DATE]],"[$-409]mmmm")</f>
        <v>November</v>
      </c>
      <c r="L810">
        <f>YEAR(sales_data_sample3[[#This Row],[ORDER DATE]])</f>
        <v>2003</v>
      </c>
      <c r="M810" t="s">
        <v>29</v>
      </c>
      <c r="N810">
        <v>99</v>
      </c>
      <c r="O810" t="s">
        <v>3872</v>
      </c>
      <c r="P810" t="s">
        <v>107</v>
      </c>
      <c r="Q810" t="s">
        <v>108</v>
      </c>
      <c r="R810" t="s">
        <v>109</v>
      </c>
      <c r="S810" t="s">
        <v>4804</v>
      </c>
      <c r="T810" t="s">
        <v>110</v>
      </c>
      <c r="U810" t="s">
        <v>4804</v>
      </c>
      <c r="V810" t="s">
        <v>111</v>
      </c>
      <c r="W810" t="s">
        <v>112</v>
      </c>
      <c r="X810" t="s">
        <v>52</v>
      </c>
      <c r="Y810" t="s">
        <v>113</v>
      </c>
      <c r="Z810" t="s">
        <v>114</v>
      </c>
      <c r="AA810" t="s">
        <v>65</v>
      </c>
    </row>
    <row r="811" spans="1:27" x14ac:dyDescent="0.25">
      <c r="A811" s="1">
        <v>10188</v>
      </c>
      <c r="B811" s="1">
        <v>29</v>
      </c>
      <c r="C811" s="8">
        <v>100</v>
      </c>
      <c r="D811" s="1">
        <v>8</v>
      </c>
      <c r="E811" s="7">
        <v>3957.05</v>
      </c>
      <c r="F811" s="7">
        <f>sales_data_sample3[[#This Row],[SALES]]*sales_data_sample3[[#This Row],[PROFIT MARGIN]]</f>
        <v>289.260355</v>
      </c>
      <c r="G811" s="14" t="str">
        <f>IF(sales_data_sample3[[#This Row],[STATUS]] &lt;&gt;"Cancelled","7,31%","0")</f>
        <v>7,31%</v>
      </c>
      <c r="H811" s="4">
        <v>37943</v>
      </c>
      <c r="I811" t="s">
        <v>28</v>
      </c>
      <c r="J811">
        <f>ROUNDUP(MONTH(sales_data_sample3[[#This Row],[ORDER DATE]])/3,0)</f>
        <v>4</v>
      </c>
      <c r="K811" t="str">
        <f>TEXT(sales_data_sample3[[#This Row],[ORDER DATE]],"[$-409]mmmm")</f>
        <v>November</v>
      </c>
      <c r="L811">
        <f>YEAR(sales_data_sample3[[#This Row],[ORDER DATE]])</f>
        <v>2003</v>
      </c>
      <c r="M811" t="s">
        <v>1502</v>
      </c>
      <c r="N811">
        <v>118</v>
      </c>
      <c r="O811" t="s">
        <v>4540</v>
      </c>
      <c r="P811" t="s">
        <v>107</v>
      </c>
      <c r="Q811" t="s">
        <v>108</v>
      </c>
      <c r="R811" t="s">
        <v>109</v>
      </c>
      <c r="S811" t="s">
        <v>4804</v>
      </c>
      <c r="T811" t="s">
        <v>110</v>
      </c>
      <c r="U811" t="s">
        <v>4804</v>
      </c>
      <c r="V811" t="s">
        <v>111</v>
      </c>
      <c r="W811" t="s">
        <v>112</v>
      </c>
      <c r="X811" t="s">
        <v>52</v>
      </c>
      <c r="Y811" t="s">
        <v>113</v>
      </c>
      <c r="Z811" t="s">
        <v>114</v>
      </c>
      <c r="AA811" t="s">
        <v>65</v>
      </c>
    </row>
    <row r="812" spans="1:27" x14ac:dyDescent="0.25">
      <c r="A812" s="1">
        <v>10189</v>
      </c>
      <c r="B812" s="1">
        <v>28</v>
      </c>
      <c r="C812" s="8">
        <v>100</v>
      </c>
      <c r="D812" s="1">
        <v>1</v>
      </c>
      <c r="E812" s="7">
        <v>4512.4799999999996</v>
      </c>
      <c r="F812" s="7">
        <f>sales_data_sample3[[#This Row],[SALES]]*sales_data_sample3[[#This Row],[PROFIT MARGIN]]</f>
        <v>573.08495999999991</v>
      </c>
      <c r="G812" s="14">
        <v>0.127</v>
      </c>
      <c r="H812" s="4">
        <v>37943</v>
      </c>
      <c r="I812" t="s">
        <v>28</v>
      </c>
      <c r="J812">
        <f>ROUNDUP(MONTH(sales_data_sample3[[#This Row],[ORDER DATE]])/3,0)</f>
        <v>4</v>
      </c>
      <c r="K812" t="str">
        <f>TEXT(sales_data_sample3[[#This Row],[ORDER DATE]],"[$-409]mmmm")</f>
        <v>November</v>
      </c>
      <c r="L812">
        <f>YEAR(sales_data_sample3[[#This Row],[ORDER DATE]])</f>
        <v>2003</v>
      </c>
      <c r="M812" t="s">
        <v>29</v>
      </c>
      <c r="N812">
        <v>150</v>
      </c>
      <c r="O812" t="s">
        <v>991</v>
      </c>
      <c r="P812" t="s">
        <v>69</v>
      </c>
      <c r="Q812" t="s">
        <v>70</v>
      </c>
      <c r="R812" t="s">
        <v>71</v>
      </c>
      <c r="S812" t="s">
        <v>4804</v>
      </c>
      <c r="T812" t="s">
        <v>72</v>
      </c>
      <c r="U812" t="s">
        <v>73</v>
      </c>
      <c r="V812" t="s">
        <v>74</v>
      </c>
      <c r="W812" t="s">
        <v>38</v>
      </c>
      <c r="X812" t="s">
        <v>39</v>
      </c>
      <c r="Y812" t="s">
        <v>75</v>
      </c>
      <c r="Z812" t="s">
        <v>76</v>
      </c>
      <c r="AA812" t="s">
        <v>65</v>
      </c>
    </row>
    <row r="813" spans="1:27" x14ac:dyDescent="0.25">
      <c r="A813" s="1">
        <v>10190</v>
      </c>
      <c r="B813" s="1">
        <v>42</v>
      </c>
      <c r="C813" s="8">
        <v>76.19</v>
      </c>
      <c r="D813" s="1">
        <v>3</v>
      </c>
      <c r="E813" s="7">
        <v>3199.98</v>
      </c>
      <c r="F813" s="7">
        <f>sales_data_sample3[[#This Row],[SALES]]*sales_data_sample3[[#This Row],[PROFIT MARGIN]]</f>
        <v>406.39746000000002</v>
      </c>
      <c r="G813" s="14">
        <v>0.127</v>
      </c>
      <c r="H813" s="4">
        <v>37944</v>
      </c>
      <c r="I813" t="s">
        <v>28</v>
      </c>
      <c r="J813">
        <f>ROUNDUP(MONTH(sales_data_sample3[[#This Row],[ORDER DATE]])/3,0)</f>
        <v>4</v>
      </c>
      <c r="K813" t="str">
        <f>TEXT(sales_data_sample3[[#This Row],[ORDER DATE]],"[$-409]mmmm")</f>
        <v>November</v>
      </c>
      <c r="L813">
        <f>YEAR(sales_data_sample3[[#This Row],[ORDER DATE]])</f>
        <v>2003</v>
      </c>
      <c r="M813" t="s">
        <v>29</v>
      </c>
      <c r="N813">
        <v>69</v>
      </c>
      <c r="O813" t="s">
        <v>3105</v>
      </c>
      <c r="P813" t="s">
        <v>268</v>
      </c>
      <c r="Q813" t="s">
        <v>269</v>
      </c>
      <c r="R813" t="s">
        <v>270</v>
      </c>
      <c r="S813" t="s">
        <v>4804</v>
      </c>
      <c r="T813" t="s">
        <v>271</v>
      </c>
      <c r="U813" t="s">
        <v>4804</v>
      </c>
      <c r="V813" t="s">
        <v>272</v>
      </c>
      <c r="W813" t="s">
        <v>273</v>
      </c>
      <c r="X813" t="s">
        <v>52</v>
      </c>
      <c r="Y813" t="s">
        <v>274</v>
      </c>
      <c r="Z813" t="s">
        <v>275</v>
      </c>
      <c r="AA813" t="s">
        <v>65</v>
      </c>
    </row>
    <row r="814" spans="1:27" x14ac:dyDescent="0.25">
      <c r="A814" s="1">
        <v>10190</v>
      </c>
      <c r="B814" s="1">
        <v>46</v>
      </c>
      <c r="C814" s="8">
        <v>32.99</v>
      </c>
      <c r="D814" s="1">
        <v>1</v>
      </c>
      <c r="E814" s="7">
        <v>1517.54</v>
      </c>
      <c r="F814" s="7">
        <f>sales_data_sample3[[#This Row],[SALES]]*sales_data_sample3[[#This Row],[PROFIT MARGIN]]</f>
        <v>192.72757999999999</v>
      </c>
      <c r="G814" s="14">
        <v>0.127</v>
      </c>
      <c r="H814" s="4">
        <v>37944</v>
      </c>
      <c r="I814" t="s">
        <v>28</v>
      </c>
      <c r="J814">
        <f>ROUNDUP(MONTH(sales_data_sample3[[#This Row],[ORDER DATE]])/3,0)</f>
        <v>4</v>
      </c>
      <c r="K814" t="str">
        <f>TEXT(sales_data_sample3[[#This Row],[ORDER DATE]],"[$-409]mmmm")</f>
        <v>November</v>
      </c>
      <c r="L814">
        <f>YEAR(sales_data_sample3[[#This Row],[ORDER DATE]])</f>
        <v>2003</v>
      </c>
      <c r="M814" t="s">
        <v>29</v>
      </c>
      <c r="N814">
        <v>40</v>
      </c>
      <c r="O814" t="s">
        <v>3904</v>
      </c>
      <c r="P814" t="s">
        <v>268</v>
      </c>
      <c r="Q814" t="s">
        <v>269</v>
      </c>
      <c r="R814" t="s">
        <v>270</v>
      </c>
      <c r="S814" t="s">
        <v>4804</v>
      </c>
      <c r="T814" t="s">
        <v>271</v>
      </c>
      <c r="U814" t="s">
        <v>4804</v>
      </c>
      <c r="V814" t="s">
        <v>272</v>
      </c>
      <c r="W814" t="s">
        <v>273</v>
      </c>
      <c r="X814" t="s">
        <v>52</v>
      </c>
      <c r="Y814" t="s">
        <v>274</v>
      </c>
      <c r="Z814" t="s">
        <v>275</v>
      </c>
      <c r="AA814" t="s">
        <v>42</v>
      </c>
    </row>
    <row r="815" spans="1:27" x14ac:dyDescent="0.25">
      <c r="A815" s="1">
        <v>10190</v>
      </c>
      <c r="B815" s="1">
        <v>42</v>
      </c>
      <c r="C815" s="8">
        <v>85.72</v>
      </c>
      <c r="D815" s="1">
        <v>4</v>
      </c>
      <c r="E815" s="7">
        <v>3600.24</v>
      </c>
      <c r="F815" s="7">
        <f>sales_data_sample3[[#This Row],[SALES]]*sales_data_sample3[[#This Row],[PROFIT MARGIN]]</f>
        <v>457.23048</v>
      </c>
      <c r="G815" s="14">
        <v>0.127</v>
      </c>
      <c r="H815" s="4">
        <v>37944</v>
      </c>
      <c r="I815" t="s">
        <v>28</v>
      </c>
      <c r="J815">
        <f>ROUNDUP(MONTH(sales_data_sample3[[#This Row],[ORDER DATE]])/3,0)</f>
        <v>4</v>
      </c>
      <c r="K815" t="str">
        <f>TEXT(sales_data_sample3[[#This Row],[ORDER DATE]],"[$-409]mmmm")</f>
        <v>November</v>
      </c>
      <c r="L815">
        <f>YEAR(sales_data_sample3[[#This Row],[ORDER DATE]])</f>
        <v>2003</v>
      </c>
      <c r="M815" t="s">
        <v>29</v>
      </c>
      <c r="N815">
        <v>102</v>
      </c>
      <c r="O815" t="s">
        <v>4107</v>
      </c>
      <c r="P815" t="s">
        <v>268</v>
      </c>
      <c r="Q815" t="s">
        <v>269</v>
      </c>
      <c r="R815" t="s">
        <v>270</v>
      </c>
      <c r="S815" t="s">
        <v>4804</v>
      </c>
      <c r="T815" t="s">
        <v>271</v>
      </c>
      <c r="U815" t="s">
        <v>4804</v>
      </c>
      <c r="V815" t="s">
        <v>272</v>
      </c>
      <c r="W815" t="s">
        <v>273</v>
      </c>
      <c r="X815" t="s">
        <v>52</v>
      </c>
      <c r="Y815" t="s">
        <v>274</v>
      </c>
      <c r="Z815" t="s">
        <v>275</v>
      </c>
      <c r="AA815" t="s">
        <v>65</v>
      </c>
    </row>
    <row r="816" spans="1:27" x14ac:dyDescent="0.25">
      <c r="A816" s="1">
        <v>10190</v>
      </c>
      <c r="B816" s="1">
        <v>40</v>
      </c>
      <c r="C816" s="8">
        <v>66.72</v>
      </c>
      <c r="D816" s="1">
        <v>2</v>
      </c>
      <c r="E816" s="7">
        <v>2668.8</v>
      </c>
      <c r="F816" s="7">
        <f>sales_data_sample3[[#This Row],[SALES]]*sales_data_sample3[[#This Row],[PROFIT MARGIN]]</f>
        <v>338.93760000000003</v>
      </c>
      <c r="G816" s="14">
        <v>0.127</v>
      </c>
      <c r="H816" s="4">
        <v>37944</v>
      </c>
      <c r="I816" t="s">
        <v>28</v>
      </c>
      <c r="J816">
        <f>ROUNDUP(MONTH(sales_data_sample3[[#This Row],[ORDER DATE]])/3,0)</f>
        <v>4</v>
      </c>
      <c r="K816" t="str">
        <f>TEXT(sales_data_sample3[[#This Row],[ORDER DATE]],"[$-409]mmmm")</f>
        <v>November</v>
      </c>
      <c r="L816">
        <f>YEAR(sales_data_sample3[[#This Row],[ORDER DATE]])</f>
        <v>2003</v>
      </c>
      <c r="M816" t="s">
        <v>29</v>
      </c>
      <c r="N816">
        <v>81</v>
      </c>
      <c r="O816" t="s">
        <v>4246</v>
      </c>
      <c r="P816" t="s">
        <v>268</v>
      </c>
      <c r="Q816" t="s">
        <v>269</v>
      </c>
      <c r="R816" t="s">
        <v>270</v>
      </c>
      <c r="S816" t="s">
        <v>4804</v>
      </c>
      <c r="T816" t="s">
        <v>271</v>
      </c>
      <c r="U816" t="s">
        <v>4804</v>
      </c>
      <c r="V816" t="s">
        <v>272</v>
      </c>
      <c r="W816" t="s">
        <v>273</v>
      </c>
      <c r="X816" t="s">
        <v>52</v>
      </c>
      <c r="Y816" t="s">
        <v>274</v>
      </c>
      <c r="Z816" t="s">
        <v>275</v>
      </c>
      <c r="AA816" t="s">
        <v>42</v>
      </c>
    </row>
    <row r="817" spans="1:27" x14ac:dyDescent="0.25">
      <c r="A817" s="1">
        <v>10191</v>
      </c>
      <c r="B817" s="1">
        <v>21</v>
      </c>
      <c r="C817" s="8">
        <v>100</v>
      </c>
      <c r="D817" s="1">
        <v>3</v>
      </c>
      <c r="E817" s="7">
        <v>3840.9</v>
      </c>
      <c r="F817" s="7">
        <f>sales_data_sample3[[#This Row],[SALES]]*sales_data_sample3[[#This Row],[PROFIT MARGIN]]</f>
        <v>956.00001000000009</v>
      </c>
      <c r="G817" s="14" t="str">
        <f>IF(sales_data_sample3[[#This Row],[STATUS]] &lt;&gt;"Cancelled","24,89%","0")</f>
        <v>24,89%</v>
      </c>
      <c r="H817" s="4">
        <v>37945</v>
      </c>
      <c r="I817" t="s">
        <v>28</v>
      </c>
      <c r="J817">
        <f>ROUNDUP(MONTH(sales_data_sample3[[#This Row],[ORDER DATE]])/3,0)</f>
        <v>4</v>
      </c>
      <c r="K817" t="str">
        <f>TEXT(sales_data_sample3[[#This Row],[ORDER DATE]],"[$-409]mmmm")</f>
        <v>November</v>
      </c>
      <c r="L817">
        <f>YEAR(sales_data_sample3[[#This Row],[ORDER DATE]])</f>
        <v>2003</v>
      </c>
      <c r="M817" t="s">
        <v>278</v>
      </c>
      <c r="N817">
        <v>194</v>
      </c>
      <c r="O817" t="s">
        <v>776</v>
      </c>
      <c r="P817" t="s">
        <v>805</v>
      </c>
      <c r="Q817" t="s">
        <v>806</v>
      </c>
      <c r="R817" t="s">
        <v>807</v>
      </c>
      <c r="S817" t="s">
        <v>4804</v>
      </c>
      <c r="T817" t="s">
        <v>808</v>
      </c>
      <c r="U817" t="s">
        <v>4804</v>
      </c>
      <c r="V817" t="s">
        <v>809</v>
      </c>
      <c r="W817" t="s">
        <v>810</v>
      </c>
      <c r="X817" t="s">
        <v>52</v>
      </c>
      <c r="Y817" t="s">
        <v>811</v>
      </c>
      <c r="Z817" t="s">
        <v>812</v>
      </c>
      <c r="AA817" t="s">
        <v>65</v>
      </c>
    </row>
    <row r="818" spans="1:27" x14ac:dyDescent="0.25">
      <c r="A818" s="1">
        <v>10191</v>
      </c>
      <c r="B818" s="1">
        <v>40</v>
      </c>
      <c r="C818" s="8">
        <v>100</v>
      </c>
      <c r="D818" s="1">
        <v>1</v>
      </c>
      <c r="E818" s="7">
        <v>5590</v>
      </c>
      <c r="F818" s="7">
        <f>sales_data_sample3[[#This Row],[SALES]]*sales_data_sample3[[#This Row],[PROFIT MARGIN]]</f>
        <v>1391.3510000000001</v>
      </c>
      <c r="G818" s="14" t="str">
        <f>IF(sales_data_sample3[[#This Row],[STATUS]] &lt;&gt;"Cancelled","24,89%","0")</f>
        <v>24,89%</v>
      </c>
      <c r="H818" s="4">
        <v>37945</v>
      </c>
      <c r="I818" t="s">
        <v>28</v>
      </c>
      <c r="J818">
        <f>ROUNDUP(MONTH(sales_data_sample3[[#This Row],[ORDER DATE]])/3,0)</f>
        <v>4</v>
      </c>
      <c r="K818" t="str">
        <f>TEXT(sales_data_sample3[[#This Row],[ORDER DATE]],"[$-409]mmmm")</f>
        <v>November</v>
      </c>
      <c r="L818">
        <f>YEAR(sales_data_sample3[[#This Row],[ORDER DATE]])</f>
        <v>2003</v>
      </c>
      <c r="M818" t="s">
        <v>278</v>
      </c>
      <c r="N818">
        <v>117</v>
      </c>
      <c r="O818" t="s">
        <v>1057</v>
      </c>
      <c r="P818" t="s">
        <v>805</v>
      </c>
      <c r="Q818" t="s">
        <v>806</v>
      </c>
      <c r="R818" t="s">
        <v>807</v>
      </c>
      <c r="S818" t="s">
        <v>4804</v>
      </c>
      <c r="T818" t="s">
        <v>808</v>
      </c>
      <c r="U818" t="s">
        <v>4804</v>
      </c>
      <c r="V818" t="s">
        <v>809</v>
      </c>
      <c r="W818" t="s">
        <v>810</v>
      </c>
      <c r="X818" t="s">
        <v>52</v>
      </c>
      <c r="Y818" t="s">
        <v>811</v>
      </c>
      <c r="Z818" t="s">
        <v>812</v>
      </c>
      <c r="AA818" t="s">
        <v>65</v>
      </c>
    </row>
    <row r="819" spans="1:27" x14ac:dyDescent="0.25">
      <c r="A819" s="1">
        <v>10191</v>
      </c>
      <c r="B819" s="1">
        <v>30</v>
      </c>
      <c r="C819" s="8">
        <v>64.64</v>
      </c>
      <c r="D819" s="1">
        <v>4</v>
      </c>
      <c r="E819" s="7">
        <v>1939.2</v>
      </c>
      <c r="F819" s="7">
        <f>sales_data_sample3[[#This Row],[SALES]]*sales_data_sample3[[#This Row],[PROFIT MARGIN]]</f>
        <v>482.66688000000005</v>
      </c>
      <c r="G819" s="14" t="str">
        <f>IF(sales_data_sample3[[#This Row],[STATUS]] &lt;&gt;"Cancelled","24,89%","0")</f>
        <v>24,89%</v>
      </c>
      <c r="H819" s="4">
        <v>37945</v>
      </c>
      <c r="I819" t="s">
        <v>28</v>
      </c>
      <c r="J819">
        <f>ROUNDUP(MONTH(sales_data_sample3[[#This Row],[ORDER DATE]])/3,0)</f>
        <v>4</v>
      </c>
      <c r="K819" t="str">
        <f>TEXT(sales_data_sample3[[#This Row],[ORDER DATE]],"[$-409]mmmm")</f>
        <v>November</v>
      </c>
      <c r="L819">
        <f>YEAR(sales_data_sample3[[#This Row],[ORDER DATE]])</f>
        <v>2003</v>
      </c>
      <c r="M819" t="s">
        <v>278</v>
      </c>
      <c r="N819">
        <v>79</v>
      </c>
      <c r="O819" t="s">
        <v>1128</v>
      </c>
      <c r="P819" t="s">
        <v>805</v>
      </c>
      <c r="Q819" t="s">
        <v>806</v>
      </c>
      <c r="R819" t="s">
        <v>807</v>
      </c>
      <c r="S819" t="s">
        <v>4804</v>
      </c>
      <c r="T819" t="s">
        <v>808</v>
      </c>
      <c r="U819" t="s">
        <v>4804</v>
      </c>
      <c r="V819" t="s">
        <v>809</v>
      </c>
      <c r="W819" t="s">
        <v>810</v>
      </c>
      <c r="X819" t="s">
        <v>52</v>
      </c>
      <c r="Y819" t="s">
        <v>811</v>
      </c>
      <c r="Z819" t="s">
        <v>812</v>
      </c>
      <c r="AA819" t="s">
        <v>42</v>
      </c>
    </row>
    <row r="820" spans="1:27" x14ac:dyDescent="0.25">
      <c r="A820" s="1">
        <v>10191</v>
      </c>
      <c r="B820" s="1">
        <v>36</v>
      </c>
      <c r="C820" s="8">
        <v>94.88</v>
      </c>
      <c r="D820" s="1">
        <v>6</v>
      </c>
      <c r="E820" s="7">
        <v>3415.68</v>
      </c>
      <c r="F820" s="7">
        <f>sales_data_sample3[[#This Row],[SALES]]*sales_data_sample3[[#This Row],[PROFIT MARGIN]]</f>
        <v>850.16275199999995</v>
      </c>
      <c r="G820" s="14" t="str">
        <f>IF(sales_data_sample3[[#This Row],[STATUS]] &lt;&gt;"Cancelled","24,89%","0")</f>
        <v>24,89%</v>
      </c>
      <c r="H820" s="4">
        <v>37945</v>
      </c>
      <c r="I820" t="s">
        <v>28</v>
      </c>
      <c r="J820">
        <f>ROUNDUP(MONTH(sales_data_sample3[[#This Row],[ORDER DATE]])/3,0)</f>
        <v>4</v>
      </c>
      <c r="K820" t="str">
        <f>TEXT(sales_data_sample3[[#This Row],[ORDER DATE]],"[$-409]mmmm")</f>
        <v>November</v>
      </c>
      <c r="L820">
        <f>YEAR(sales_data_sample3[[#This Row],[ORDER DATE]])</f>
        <v>2003</v>
      </c>
      <c r="M820" t="s">
        <v>278</v>
      </c>
      <c r="N820">
        <v>80</v>
      </c>
      <c r="O820" t="s">
        <v>2283</v>
      </c>
      <c r="P820" t="s">
        <v>805</v>
      </c>
      <c r="Q820" t="s">
        <v>806</v>
      </c>
      <c r="R820" t="s">
        <v>807</v>
      </c>
      <c r="S820" t="s">
        <v>4804</v>
      </c>
      <c r="T820" t="s">
        <v>808</v>
      </c>
      <c r="U820" t="s">
        <v>4804</v>
      </c>
      <c r="V820" t="s">
        <v>809</v>
      </c>
      <c r="W820" t="s">
        <v>810</v>
      </c>
      <c r="X820" t="s">
        <v>52</v>
      </c>
      <c r="Y820" t="s">
        <v>811</v>
      </c>
      <c r="Z820" t="s">
        <v>812</v>
      </c>
      <c r="AA820" t="s">
        <v>65</v>
      </c>
    </row>
    <row r="821" spans="1:27" x14ac:dyDescent="0.25">
      <c r="A821" s="1">
        <v>10191</v>
      </c>
      <c r="B821" s="1">
        <v>23</v>
      </c>
      <c r="C821" s="8">
        <v>100</v>
      </c>
      <c r="D821" s="1">
        <v>5</v>
      </c>
      <c r="E821" s="7">
        <v>3414.58</v>
      </c>
      <c r="F821" s="7">
        <f>sales_data_sample3[[#This Row],[SALES]]*sales_data_sample3[[#This Row],[PROFIT MARGIN]]</f>
        <v>849.88896199999999</v>
      </c>
      <c r="G821" s="14" t="str">
        <f>IF(sales_data_sample3[[#This Row],[STATUS]] &lt;&gt;"Cancelled","24,89%","0")</f>
        <v>24,89%</v>
      </c>
      <c r="H821" s="4">
        <v>37945</v>
      </c>
      <c r="I821" t="s">
        <v>28</v>
      </c>
      <c r="J821">
        <f>ROUNDUP(MONTH(sales_data_sample3[[#This Row],[ORDER DATE]])/3,0)</f>
        <v>4</v>
      </c>
      <c r="K821" t="str">
        <f>TEXT(sales_data_sample3[[#This Row],[ORDER DATE]],"[$-409]mmmm")</f>
        <v>November</v>
      </c>
      <c r="L821">
        <f>YEAR(sales_data_sample3[[#This Row],[ORDER DATE]])</f>
        <v>2003</v>
      </c>
      <c r="M821" t="s">
        <v>278</v>
      </c>
      <c r="N821">
        <v>146</v>
      </c>
      <c r="O821" t="s">
        <v>2364</v>
      </c>
      <c r="P821" t="s">
        <v>805</v>
      </c>
      <c r="Q821" t="s">
        <v>806</v>
      </c>
      <c r="R821" t="s">
        <v>807</v>
      </c>
      <c r="S821" t="s">
        <v>4804</v>
      </c>
      <c r="T821" t="s">
        <v>808</v>
      </c>
      <c r="U821" t="s">
        <v>4804</v>
      </c>
      <c r="V821" t="s">
        <v>809</v>
      </c>
      <c r="W821" t="s">
        <v>810</v>
      </c>
      <c r="X821" t="s">
        <v>52</v>
      </c>
      <c r="Y821" t="s">
        <v>811</v>
      </c>
      <c r="Z821" t="s">
        <v>812</v>
      </c>
      <c r="AA821" t="s">
        <v>65</v>
      </c>
    </row>
    <row r="822" spans="1:27" x14ac:dyDescent="0.25">
      <c r="A822" s="1">
        <v>10191</v>
      </c>
      <c r="B822" s="1">
        <v>43</v>
      </c>
      <c r="C822" s="8">
        <v>72.739999999999995</v>
      </c>
      <c r="D822" s="1">
        <v>9</v>
      </c>
      <c r="E822" s="7">
        <v>3127.82</v>
      </c>
      <c r="F822" s="7">
        <f>sales_data_sample3[[#This Row],[SALES]]*sales_data_sample3[[#This Row],[PROFIT MARGIN]]</f>
        <v>397.23314000000005</v>
      </c>
      <c r="G822" s="14">
        <v>0.127</v>
      </c>
      <c r="H822" s="4">
        <v>37945</v>
      </c>
      <c r="I822" t="s">
        <v>28</v>
      </c>
      <c r="J822">
        <f>ROUNDUP(MONTH(sales_data_sample3[[#This Row],[ORDER DATE]])/3,0)</f>
        <v>4</v>
      </c>
      <c r="K822" t="str">
        <f>TEXT(sales_data_sample3[[#This Row],[ORDER DATE]],"[$-409]mmmm")</f>
        <v>November</v>
      </c>
      <c r="L822">
        <f>YEAR(sales_data_sample3[[#This Row],[ORDER DATE]])</f>
        <v>2003</v>
      </c>
      <c r="M822" t="s">
        <v>29</v>
      </c>
      <c r="N822">
        <v>62</v>
      </c>
      <c r="O822" t="s">
        <v>2422</v>
      </c>
      <c r="P822" t="s">
        <v>805</v>
      </c>
      <c r="Q822" t="s">
        <v>806</v>
      </c>
      <c r="R822" t="s">
        <v>807</v>
      </c>
      <c r="S822" t="s">
        <v>4804</v>
      </c>
      <c r="T822" t="s">
        <v>808</v>
      </c>
      <c r="U822" t="s">
        <v>4804</v>
      </c>
      <c r="V822" t="s">
        <v>809</v>
      </c>
      <c r="W822" t="s">
        <v>810</v>
      </c>
      <c r="X822" t="s">
        <v>52</v>
      </c>
      <c r="Y822" t="s">
        <v>811</v>
      </c>
      <c r="Z822" t="s">
        <v>812</v>
      </c>
      <c r="AA822" t="s">
        <v>65</v>
      </c>
    </row>
    <row r="823" spans="1:27" x14ac:dyDescent="0.25">
      <c r="A823" s="1">
        <v>10191</v>
      </c>
      <c r="B823" s="1">
        <v>32</v>
      </c>
      <c r="C823" s="8">
        <v>100</v>
      </c>
      <c r="D823" s="1">
        <v>8</v>
      </c>
      <c r="E823" s="7">
        <v>4237.76</v>
      </c>
      <c r="F823" s="7">
        <f>sales_data_sample3[[#This Row],[SALES]]*sales_data_sample3[[#This Row],[PROFIT MARGIN]]</f>
        <v>1054.778464</v>
      </c>
      <c r="G823" s="14" t="str">
        <f>IF(sales_data_sample3[[#This Row],[STATUS]] &lt;&gt;"Cancelled","24,89%","0")</f>
        <v>24,89%</v>
      </c>
      <c r="H823" s="4">
        <v>37945</v>
      </c>
      <c r="I823" t="s">
        <v>28</v>
      </c>
      <c r="J823">
        <f>ROUNDUP(MONTH(sales_data_sample3[[#This Row],[ORDER DATE]])/3,0)</f>
        <v>4</v>
      </c>
      <c r="K823" t="str">
        <f>TEXT(sales_data_sample3[[#This Row],[ORDER DATE]],"[$-409]mmmm")</f>
        <v>November</v>
      </c>
      <c r="L823">
        <f>YEAR(sales_data_sample3[[#This Row],[ORDER DATE]])</f>
        <v>2003</v>
      </c>
      <c r="M823" t="s">
        <v>278</v>
      </c>
      <c r="N823">
        <v>148</v>
      </c>
      <c r="O823" t="s">
        <v>2673</v>
      </c>
      <c r="P823" t="s">
        <v>805</v>
      </c>
      <c r="Q823" t="s">
        <v>806</v>
      </c>
      <c r="R823" t="s">
        <v>807</v>
      </c>
      <c r="S823" t="s">
        <v>4804</v>
      </c>
      <c r="T823" t="s">
        <v>808</v>
      </c>
      <c r="U823" t="s">
        <v>4804</v>
      </c>
      <c r="V823" t="s">
        <v>809</v>
      </c>
      <c r="W823" t="s">
        <v>810</v>
      </c>
      <c r="X823" t="s">
        <v>52</v>
      </c>
      <c r="Y823" t="s">
        <v>811</v>
      </c>
      <c r="Z823" t="s">
        <v>812</v>
      </c>
      <c r="AA823" t="s">
        <v>65</v>
      </c>
    </row>
    <row r="824" spans="1:27" x14ac:dyDescent="0.25">
      <c r="A824" s="1">
        <v>10191</v>
      </c>
      <c r="B824" s="1">
        <v>48</v>
      </c>
      <c r="C824" s="8">
        <v>60.01</v>
      </c>
      <c r="D824" s="1">
        <v>2</v>
      </c>
      <c r="E824" s="7">
        <v>2880.48</v>
      </c>
      <c r="F824" s="7">
        <f>sales_data_sample3[[#This Row],[SALES]]*sales_data_sample3[[#This Row],[PROFIT MARGIN]]</f>
        <v>716.95147200000008</v>
      </c>
      <c r="G824" s="14" t="str">
        <f>IF(sales_data_sample3[[#This Row],[STATUS]] &lt;&gt;"Cancelled","24,89%","0")</f>
        <v>24,89%</v>
      </c>
      <c r="H824" s="4">
        <v>37945</v>
      </c>
      <c r="I824" t="s">
        <v>28</v>
      </c>
      <c r="J824">
        <f>ROUNDUP(MONTH(sales_data_sample3[[#This Row],[ORDER DATE]])/3,0)</f>
        <v>4</v>
      </c>
      <c r="K824" t="str">
        <f>TEXT(sales_data_sample3[[#This Row],[ORDER DATE]],"[$-409]mmmm")</f>
        <v>November</v>
      </c>
      <c r="L824">
        <f>YEAR(sales_data_sample3[[#This Row],[ORDER DATE]])</f>
        <v>2003</v>
      </c>
      <c r="M824" t="s">
        <v>278</v>
      </c>
      <c r="N824">
        <v>61</v>
      </c>
      <c r="O824" t="s">
        <v>3427</v>
      </c>
      <c r="P824" t="s">
        <v>805</v>
      </c>
      <c r="Q824" t="s">
        <v>806</v>
      </c>
      <c r="R824" t="s">
        <v>807</v>
      </c>
      <c r="S824" t="s">
        <v>4804</v>
      </c>
      <c r="T824" t="s">
        <v>808</v>
      </c>
      <c r="U824" t="s">
        <v>4804</v>
      </c>
      <c r="V824" t="s">
        <v>809</v>
      </c>
      <c r="W824" t="s">
        <v>810</v>
      </c>
      <c r="X824" t="s">
        <v>52</v>
      </c>
      <c r="Y824" t="s">
        <v>811</v>
      </c>
      <c r="Z824" t="s">
        <v>812</v>
      </c>
      <c r="AA824" t="s">
        <v>42</v>
      </c>
    </row>
    <row r="825" spans="1:27" x14ac:dyDescent="0.25">
      <c r="A825" s="1">
        <v>10191</v>
      </c>
      <c r="B825" s="1">
        <v>44</v>
      </c>
      <c r="C825" s="8">
        <v>66.290000000000006</v>
      </c>
      <c r="D825" s="1">
        <v>7</v>
      </c>
      <c r="E825" s="7">
        <v>2916.76</v>
      </c>
      <c r="F825" s="7">
        <f>sales_data_sample3[[#This Row],[SALES]]*sales_data_sample3[[#This Row],[PROFIT MARGIN]]</f>
        <v>725.98156400000005</v>
      </c>
      <c r="G825" s="14" t="str">
        <f>IF(sales_data_sample3[[#This Row],[STATUS]] &lt;&gt;"Cancelled","24,89%","0")</f>
        <v>24,89%</v>
      </c>
      <c r="H825" s="4">
        <v>37945</v>
      </c>
      <c r="I825" t="s">
        <v>28</v>
      </c>
      <c r="J825">
        <f>ROUNDUP(MONTH(sales_data_sample3[[#This Row],[ORDER DATE]])/3,0)</f>
        <v>4</v>
      </c>
      <c r="K825" t="str">
        <f>TEXT(sales_data_sample3[[#This Row],[ORDER DATE]],"[$-409]mmmm")</f>
        <v>November</v>
      </c>
      <c r="L825">
        <f>YEAR(sales_data_sample3[[#This Row],[ORDER DATE]])</f>
        <v>2003</v>
      </c>
      <c r="M825" t="s">
        <v>278</v>
      </c>
      <c r="N825">
        <v>80</v>
      </c>
      <c r="O825" t="s">
        <v>3802</v>
      </c>
      <c r="P825" t="s">
        <v>805</v>
      </c>
      <c r="Q825" t="s">
        <v>806</v>
      </c>
      <c r="R825" t="s">
        <v>807</v>
      </c>
      <c r="S825" t="s">
        <v>4804</v>
      </c>
      <c r="T825" t="s">
        <v>808</v>
      </c>
      <c r="U825" t="s">
        <v>4804</v>
      </c>
      <c r="V825" t="s">
        <v>809</v>
      </c>
      <c r="W825" t="s">
        <v>810</v>
      </c>
      <c r="X825" t="s">
        <v>52</v>
      </c>
      <c r="Y825" t="s">
        <v>811</v>
      </c>
      <c r="Z825" t="s">
        <v>812</v>
      </c>
      <c r="AA825" t="s">
        <v>42</v>
      </c>
    </row>
    <row r="826" spans="1:27" x14ac:dyDescent="0.25">
      <c r="A826" s="1">
        <v>10192</v>
      </c>
      <c r="B826" s="1">
        <v>27</v>
      </c>
      <c r="C826" s="8">
        <v>100</v>
      </c>
      <c r="D826" s="1">
        <v>16</v>
      </c>
      <c r="E826" s="7">
        <v>3544.56</v>
      </c>
      <c r="F826" s="7">
        <f>sales_data_sample3[[#This Row],[SALES]]*sales_data_sample3[[#This Row],[PROFIT MARGIN]]</f>
        <v>882.24098400000003</v>
      </c>
      <c r="G826" s="14" t="str">
        <f>IF(sales_data_sample3[[#This Row],[STATUS]] &lt;&gt;"Cancelled","24,89%","0")</f>
        <v>24,89%</v>
      </c>
      <c r="H826" s="4">
        <v>37945</v>
      </c>
      <c r="I826" t="s">
        <v>28</v>
      </c>
      <c r="J826">
        <f>ROUNDUP(MONTH(sales_data_sample3[[#This Row],[ORDER DATE]])/3,0)</f>
        <v>4</v>
      </c>
      <c r="K826" t="str">
        <f>TEXT(sales_data_sample3[[#This Row],[ORDER DATE]],"[$-409]mmmm")</f>
        <v>November</v>
      </c>
      <c r="L826">
        <f>YEAR(sales_data_sample3[[#This Row],[ORDER DATE]])</f>
        <v>2003</v>
      </c>
      <c r="M826" t="s">
        <v>278</v>
      </c>
      <c r="N826">
        <v>115</v>
      </c>
      <c r="O826" t="s">
        <v>1223</v>
      </c>
      <c r="P826" t="s">
        <v>425</v>
      </c>
      <c r="Q826" t="s">
        <v>426</v>
      </c>
      <c r="R826" t="s">
        <v>427</v>
      </c>
      <c r="S826" t="s">
        <v>4804</v>
      </c>
      <c r="T826" t="s">
        <v>428</v>
      </c>
      <c r="U826" t="s">
        <v>429</v>
      </c>
      <c r="V826" t="s">
        <v>430</v>
      </c>
      <c r="W826" t="s">
        <v>38</v>
      </c>
      <c r="X826" t="s">
        <v>39</v>
      </c>
      <c r="Y826" t="s">
        <v>75</v>
      </c>
      <c r="Z826" t="s">
        <v>422</v>
      </c>
      <c r="AA826" t="s">
        <v>65</v>
      </c>
    </row>
    <row r="827" spans="1:27" x14ac:dyDescent="0.25">
      <c r="A827" s="1">
        <v>10192</v>
      </c>
      <c r="B827" s="1">
        <v>22</v>
      </c>
      <c r="C827" s="8">
        <v>100</v>
      </c>
      <c r="D827" s="1">
        <v>11</v>
      </c>
      <c r="E827" s="7">
        <v>3300.66</v>
      </c>
      <c r="F827" s="7">
        <f>sales_data_sample3[[#This Row],[SALES]]*sales_data_sample3[[#This Row],[PROFIT MARGIN]]</f>
        <v>821.53427399999998</v>
      </c>
      <c r="G827" s="14" t="str">
        <f>IF(sales_data_sample3[[#This Row],[STATUS]] &lt;&gt;"Cancelled","24,89%","0")</f>
        <v>24,89%</v>
      </c>
      <c r="H827" s="4">
        <v>37945</v>
      </c>
      <c r="I827" t="s">
        <v>28</v>
      </c>
      <c r="J827">
        <f>ROUNDUP(MONTH(sales_data_sample3[[#This Row],[ORDER DATE]])/3,0)</f>
        <v>4</v>
      </c>
      <c r="K827" t="str">
        <f>TEXT(sales_data_sample3[[#This Row],[ORDER DATE]],"[$-409]mmmm")</f>
        <v>November</v>
      </c>
      <c r="L827">
        <f>YEAR(sales_data_sample3[[#This Row],[ORDER DATE]])</f>
        <v>2003</v>
      </c>
      <c r="M827" t="s">
        <v>278</v>
      </c>
      <c r="N827">
        <v>141</v>
      </c>
      <c r="O827" t="s">
        <v>1299</v>
      </c>
      <c r="P827" t="s">
        <v>425</v>
      </c>
      <c r="Q827" t="s">
        <v>426</v>
      </c>
      <c r="R827" t="s">
        <v>427</v>
      </c>
      <c r="S827" t="s">
        <v>4804</v>
      </c>
      <c r="T827" t="s">
        <v>428</v>
      </c>
      <c r="U827" t="s">
        <v>429</v>
      </c>
      <c r="V827" t="s">
        <v>430</v>
      </c>
      <c r="W827" t="s">
        <v>38</v>
      </c>
      <c r="X827" t="s">
        <v>39</v>
      </c>
      <c r="Y827" t="s">
        <v>75</v>
      </c>
      <c r="Z827" t="s">
        <v>422</v>
      </c>
      <c r="AA827" t="s">
        <v>65</v>
      </c>
    </row>
    <row r="828" spans="1:27" x14ac:dyDescent="0.25">
      <c r="A828" s="1">
        <v>10192</v>
      </c>
      <c r="B828" s="1">
        <v>29</v>
      </c>
      <c r="C828" s="8">
        <v>100</v>
      </c>
      <c r="D828" s="1">
        <v>7</v>
      </c>
      <c r="E828" s="7">
        <v>4258.3599999999997</v>
      </c>
      <c r="F828" s="7">
        <f>sales_data_sample3[[#This Row],[SALES]]*sales_data_sample3[[#This Row],[PROFIT MARGIN]]</f>
        <v>1059.905804</v>
      </c>
      <c r="G828" s="14" t="str">
        <f>IF(sales_data_sample3[[#This Row],[STATUS]] &lt;&gt;"Cancelled","24,89%","0")</f>
        <v>24,89%</v>
      </c>
      <c r="H828" s="4">
        <v>37945</v>
      </c>
      <c r="I828" t="s">
        <v>28</v>
      </c>
      <c r="J828">
        <f>ROUNDUP(MONTH(sales_data_sample3[[#This Row],[ORDER DATE]])/3,0)</f>
        <v>4</v>
      </c>
      <c r="K828" t="str">
        <f>TEXT(sales_data_sample3[[#This Row],[ORDER DATE]],"[$-409]mmmm")</f>
        <v>November</v>
      </c>
      <c r="L828">
        <f>YEAR(sales_data_sample3[[#This Row],[ORDER DATE]])</f>
        <v>2003</v>
      </c>
      <c r="M828" t="s">
        <v>278</v>
      </c>
      <c r="N828">
        <v>124</v>
      </c>
      <c r="O828" t="s">
        <v>1465</v>
      </c>
      <c r="P828" t="s">
        <v>425</v>
      </c>
      <c r="Q828" t="s">
        <v>426</v>
      </c>
      <c r="R828" t="s">
        <v>427</v>
      </c>
      <c r="S828" t="s">
        <v>4804</v>
      </c>
      <c r="T828" t="s">
        <v>428</v>
      </c>
      <c r="U828" t="s">
        <v>429</v>
      </c>
      <c r="V828" t="s">
        <v>430</v>
      </c>
      <c r="W828" t="s">
        <v>38</v>
      </c>
      <c r="X828" t="s">
        <v>39</v>
      </c>
      <c r="Y828" t="s">
        <v>75</v>
      </c>
      <c r="Z828" t="s">
        <v>422</v>
      </c>
      <c r="AA828" t="s">
        <v>65</v>
      </c>
    </row>
    <row r="829" spans="1:27" x14ac:dyDescent="0.25">
      <c r="A829" s="1">
        <v>10192</v>
      </c>
      <c r="B829" s="1">
        <v>45</v>
      </c>
      <c r="C829" s="8">
        <v>90.86</v>
      </c>
      <c r="D829" s="1">
        <v>15</v>
      </c>
      <c r="E829" s="7">
        <v>4088.7</v>
      </c>
      <c r="F829" s="7">
        <f>sales_data_sample3[[#This Row],[SALES]]*sales_data_sample3[[#This Row],[PROFIT MARGIN]]</f>
        <v>1017.67743</v>
      </c>
      <c r="G829" s="14" t="str">
        <f>IF(sales_data_sample3[[#This Row],[STATUS]] &lt;&gt;"Cancelled","24,89%","0")</f>
        <v>24,89%</v>
      </c>
      <c r="H829" s="4">
        <v>37945</v>
      </c>
      <c r="I829" t="s">
        <v>28</v>
      </c>
      <c r="J829">
        <f>ROUNDUP(MONTH(sales_data_sample3[[#This Row],[ORDER DATE]])/3,0)</f>
        <v>4</v>
      </c>
      <c r="K829" t="str">
        <f>TEXT(sales_data_sample3[[#This Row],[ORDER DATE]],"[$-409]mmmm")</f>
        <v>November</v>
      </c>
      <c r="L829">
        <f>YEAR(sales_data_sample3[[#This Row],[ORDER DATE]])</f>
        <v>2003</v>
      </c>
      <c r="M829" t="s">
        <v>278</v>
      </c>
      <c r="N829">
        <v>77</v>
      </c>
      <c r="O829" t="s">
        <v>1592</v>
      </c>
      <c r="P829" t="s">
        <v>425</v>
      </c>
      <c r="Q829" t="s">
        <v>426</v>
      </c>
      <c r="R829" t="s">
        <v>427</v>
      </c>
      <c r="S829" t="s">
        <v>4804</v>
      </c>
      <c r="T829" t="s">
        <v>428</v>
      </c>
      <c r="U829" t="s">
        <v>429</v>
      </c>
      <c r="V829" t="s">
        <v>430</v>
      </c>
      <c r="W829" t="s">
        <v>38</v>
      </c>
      <c r="X829" t="s">
        <v>39</v>
      </c>
      <c r="Y829" t="s">
        <v>75</v>
      </c>
      <c r="Z829" t="s">
        <v>422</v>
      </c>
      <c r="AA829" t="s">
        <v>65</v>
      </c>
    </row>
    <row r="830" spans="1:27" x14ac:dyDescent="0.25">
      <c r="A830" s="1">
        <v>10192</v>
      </c>
      <c r="B830" s="1">
        <v>47</v>
      </c>
      <c r="C830" s="8">
        <v>100</v>
      </c>
      <c r="D830" s="1">
        <v>10</v>
      </c>
      <c r="E830" s="7">
        <v>7421.3</v>
      </c>
      <c r="F830" s="7">
        <f>sales_data_sample3[[#This Row],[SALES]]*sales_data_sample3[[#This Row],[PROFIT MARGIN]]</f>
        <v>1847.1615700000002</v>
      </c>
      <c r="G830" s="14" t="str">
        <f>IF(sales_data_sample3[[#This Row],[STATUS]] &lt;&gt;"Cancelled","24,89%","0")</f>
        <v>24,89%</v>
      </c>
      <c r="H830" s="4">
        <v>37945</v>
      </c>
      <c r="I830" t="s">
        <v>28</v>
      </c>
      <c r="J830">
        <f>ROUNDUP(MONTH(sales_data_sample3[[#This Row],[ORDER DATE]])/3,0)</f>
        <v>4</v>
      </c>
      <c r="K830" t="str">
        <f>TEXT(sales_data_sample3[[#This Row],[ORDER DATE]],"[$-409]mmmm")</f>
        <v>November</v>
      </c>
      <c r="L830">
        <f>YEAR(sales_data_sample3[[#This Row],[ORDER DATE]])</f>
        <v>2003</v>
      </c>
      <c r="M830" t="s">
        <v>278</v>
      </c>
      <c r="N830">
        <v>142</v>
      </c>
      <c r="O830" t="s">
        <v>1635</v>
      </c>
      <c r="P830" t="s">
        <v>425</v>
      </c>
      <c r="Q830" t="s">
        <v>426</v>
      </c>
      <c r="R830" t="s">
        <v>427</v>
      </c>
      <c r="S830" t="s">
        <v>4804</v>
      </c>
      <c r="T830" t="s">
        <v>428</v>
      </c>
      <c r="U830" t="s">
        <v>429</v>
      </c>
      <c r="V830" t="s">
        <v>430</v>
      </c>
      <c r="W830" t="s">
        <v>38</v>
      </c>
      <c r="X830" t="s">
        <v>39</v>
      </c>
      <c r="Y830" t="s">
        <v>75</v>
      </c>
      <c r="Z830" t="s">
        <v>422</v>
      </c>
      <c r="AA830" t="s">
        <v>229</v>
      </c>
    </row>
    <row r="831" spans="1:27" x14ac:dyDescent="0.25">
      <c r="A831" s="1">
        <v>10192</v>
      </c>
      <c r="B831" s="1">
        <v>38</v>
      </c>
      <c r="C831" s="8">
        <v>100</v>
      </c>
      <c r="D831" s="1">
        <v>8</v>
      </c>
      <c r="E831" s="7">
        <v>4965.84</v>
      </c>
      <c r="F831" s="7">
        <f>sales_data_sample3[[#This Row],[SALES]]*sales_data_sample3[[#This Row],[PROFIT MARGIN]]</f>
        <v>1235.997576</v>
      </c>
      <c r="G831" s="14" t="str">
        <f>IF(sales_data_sample3[[#This Row],[STATUS]] &lt;&gt;"Cancelled","24,89%","0")</f>
        <v>24,89%</v>
      </c>
      <c r="H831" s="4">
        <v>37945</v>
      </c>
      <c r="I831" t="s">
        <v>28</v>
      </c>
      <c r="J831">
        <f>ROUNDUP(MONTH(sales_data_sample3[[#This Row],[ORDER DATE]])/3,0)</f>
        <v>4</v>
      </c>
      <c r="K831" t="str">
        <f>TEXT(sales_data_sample3[[#This Row],[ORDER DATE]],"[$-409]mmmm")</f>
        <v>November</v>
      </c>
      <c r="L831">
        <f>YEAR(sales_data_sample3[[#This Row],[ORDER DATE]])</f>
        <v>2003</v>
      </c>
      <c r="M831" t="s">
        <v>278</v>
      </c>
      <c r="N831">
        <v>132</v>
      </c>
      <c r="O831" t="s">
        <v>1960</v>
      </c>
      <c r="P831" t="s">
        <v>425</v>
      </c>
      <c r="Q831" t="s">
        <v>426</v>
      </c>
      <c r="R831" t="s">
        <v>427</v>
      </c>
      <c r="S831" t="s">
        <v>4804</v>
      </c>
      <c r="T831" t="s">
        <v>428</v>
      </c>
      <c r="U831" t="s">
        <v>429</v>
      </c>
      <c r="V831" t="s">
        <v>430</v>
      </c>
      <c r="W831" t="s">
        <v>38</v>
      </c>
      <c r="X831" t="s">
        <v>39</v>
      </c>
      <c r="Y831" t="s">
        <v>75</v>
      </c>
      <c r="Z831" t="s">
        <v>422</v>
      </c>
      <c r="AA831" t="s">
        <v>65</v>
      </c>
    </row>
    <row r="832" spans="1:27" x14ac:dyDescent="0.25">
      <c r="A832" s="1">
        <v>10192</v>
      </c>
      <c r="B832" s="1">
        <v>26</v>
      </c>
      <c r="C832" s="8">
        <v>100</v>
      </c>
      <c r="D832" s="1">
        <v>12</v>
      </c>
      <c r="E832" s="7">
        <v>3918.46</v>
      </c>
      <c r="F832" s="7">
        <f>sales_data_sample3[[#This Row],[SALES]]*sales_data_sample3[[#This Row],[PROFIT MARGIN]]</f>
        <v>975.30469400000004</v>
      </c>
      <c r="G832" s="14" t="str">
        <f>IF(sales_data_sample3[[#This Row],[STATUS]] &lt;&gt;"Cancelled","24,89%","0")</f>
        <v>24,89%</v>
      </c>
      <c r="H832" s="4">
        <v>37945</v>
      </c>
      <c r="I832" t="s">
        <v>28</v>
      </c>
      <c r="J832">
        <f>ROUNDUP(MONTH(sales_data_sample3[[#This Row],[ORDER DATE]])/3,0)</f>
        <v>4</v>
      </c>
      <c r="K832" t="str">
        <f>TEXT(sales_data_sample3[[#This Row],[ORDER DATE]],"[$-409]mmmm")</f>
        <v>November</v>
      </c>
      <c r="L832">
        <f>YEAR(sales_data_sample3[[#This Row],[ORDER DATE]])</f>
        <v>2003</v>
      </c>
      <c r="M832" t="s">
        <v>278</v>
      </c>
      <c r="N832">
        <v>169</v>
      </c>
      <c r="O832" t="s">
        <v>2190</v>
      </c>
      <c r="P832" t="s">
        <v>425</v>
      </c>
      <c r="Q832" t="s">
        <v>426</v>
      </c>
      <c r="R832" t="s">
        <v>427</v>
      </c>
      <c r="S832" t="s">
        <v>4804</v>
      </c>
      <c r="T832" t="s">
        <v>428</v>
      </c>
      <c r="U832" t="s">
        <v>429</v>
      </c>
      <c r="V832" t="s">
        <v>430</v>
      </c>
      <c r="W832" t="s">
        <v>38</v>
      </c>
      <c r="X832" t="s">
        <v>39</v>
      </c>
      <c r="Y832" t="s">
        <v>75</v>
      </c>
      <c r="Z832" t="s">
        <v>422</v>
      </c>
      <c r="AA832" t="s">
        <v>65</v>
      </c>
    </row>
    <row r="833" spans="1:27" x14ac:dyDescent="0.25">
      <c r="A833" s="1">
        <v>10192</v>
      </c>
      <c r="B833" s="1">
        <v>45</v>
      </c>
      <c r="C833" s="8">
        <v>100</v>
      </c>
      <c r="D833" s="1">
        <v>9</v>
      </c>
      <c r="E833" s="7">
        <v>5340.6</v>
      </c>
      <c r="F833" s="7">
        <f>sales_data_sample3[[#This Row],[SALES]]*sales_data_sample3[[#This Row],[PROFIT MARGIN]]</f>
        <v>1329.2753400000001</v>
      </c>
      <c r="G833" s="14" t="str">
        <f>IF(sales_data_sample3[[#This Row],[STATUS]] &lt;&gt;"Cancelled","24,89%","0")</f>
        <v>24,89%</v>
      </c>
      <c r="H833" s="4">
        <v>37945</v>
      </c>
      <c r="I833" t="s">
        <v>28</v>
      </c>
      <c r="J833">
        <f>ROUNDUP(MONTH(sales_data_sample3[[#This Row],[ORDER DATE]])/3,0)</f>
        <v>4</v>
      </c>
      <c r="K833" t="str">
        <f>TEXT(sales_data_sample3[[#This Row],[ORDER DATE]],"[$-409]mmmm")</f>
        <v>November</v>
      </c>
      <c r="L833">
        <f>YEAR(sales_data_sample3[[#This Row],[ORDER DATE]])</f>
        <v>2003</v>
      </c>
      <c r="M833" t="s">
        <v>278</v>
      </c>
      <c r="N833">
        <v>141</v>
      </c>
      <c r="O833" t="s">
        <v>2392</v>
      </c>
      <c r="P833" t="s">
        <v>425</v>
      </c>
      <c r="Q833" t="s">
        <v>426</v>
      </c>
      <c r="R833" t="s">
        <v>427</v>
      </c>
      <c r="S833" t="s">
        <v>4804</v>
      </c>
      <c r="T833" t="s">
        <v>428</v>
      </c>
      <c r="U833" t="s">
        <v>429</v>
      </c>
      <c r="V833" t="s">
        <v>430</v>
      </c>
      <c r="W833" t="s">
        <v>38</v>
      </c>
      <c r="X833" t="s">
        <v>39</v>
      </c>
      <c r="Y833" t="s">
        <v>75</v>
      </c>
      <c r="Z833" t="s">
        <v>422</v>
      </c>
      <c r="AA833" t="s">
        <v>65</v>
      </c>
    </row>
    <row r="834" spans="1:27" x14ac:dyDescent="0.25">
      <c r="A834" s="1">
        <v>10192</v>
      </c>
      <c r="B834" s="1">
        <v>37</v>
      </c>
      <c r="C834" s="8">
        <v>69.819999999999993</v>
      </c>
      <c r="D834" s="1">
        <v>4</v>
      </c>
      <c r="E834" s="7">
        <v>2583.34</v>
      </c>
      <c r="F834" s="7">
        <f>sales_data_sample3[[#This Row],[SALES]]*sales_data_sample3[[#This Row],[PROFIT MARGIN]]</f>
        <v>642.99332600000002</v>
      </c>
      <c r="G834" s="14" t="str">
        <f>IF(sales_data_sample3[[#This Row],[STATUS]] &lt;&gt;"Cancelled","24,89%","0")</f>
        <v>24,89%</v>
      </c>
      <c r="H834" s="4">
        <v>37945</v>
      </c>
      <c r="I834" t="s">
        <v>28</v>
      </c>
      <c r="J834">
        <f>ROUNDUP(MONTH(sales_data_sample3[[#This Row],[ORDER DATE]])/3,0)</f>
        <v>4</v>
      </c>
      <c r="K834" t="str">
        <f>TEXT(sales_data_sample3[[#This Row],[ORDER DATE]],"[$-409]mmmm")</f>
        <v>November</v>
      </c>
      <c r="L834">
        <f>YEAR(sales_data_sample3[[#This Row],[ORDER DATE]])</f>
        <v>2003</v>
      </c>
      <c r="M834" t="s">
        <v>278</v>
      </c>
      <c r="N834">
        <v>73</v>
      </c>
      <c r="O834" t="s">
        <v>2735</v>
      </c>
      <c r="P834" t="s">
        <v>425</v>
      </c>
      <c r="Q834" t="s">
        <v>426</v>
      </c>
      <c r="R834" t="s">
        <v>427</v>
      </c>
      <c r="S834" t="s">
        <v>4804</v>
      </c>
      <c r="T834" t="s">
        <v>428</v>
      </c>
      <c r="U834" t="s">
        <v>429</v>
      </c>
      <c r="V834" t="s">
        <v>430</v>
      </c>
      <c r="W834" t="s">
        <v>38</v>
      </c>
      <c r="X834" t="s">
        <v>39</v>
      </c>
      <c r="Y834" t="s">
        <v>75</v>
      </c>
      <c r="Z834" t="s">
        <v>422</v>
      </c>
      <c r="AA834" t="s">
        <v>42</v>
      </c>
    </row>
    <row r="835" spans="1:27" x14ac:dyDescent="0.25">
      <c r="A835" s="1">
        <v>10192</v>
      </c>
      <c r="B835" s="1">
        <v>47</v>
      </c>
      <c r="C835" s="8">
        <v>53.83</v>
      </c>
      <c r="D835" s="1">
        <v>6</v>
      </c>
      <c r="E835" s="7">
        <v>2530.0100000000002</v>
      </c>
      <c r="F835" s="7">
        <f>sales_data_sample3[[#This Row],[SALES]]*sales_data_sample3[[#This Row],[PROFIT MARGIN]]</f>
        <v>629.71948900000007</v>
      </c>
      <c r="G835" s="14" t="str">
        <f>IF(sales_data_sample3[[#This Row],[STATUS]] &lt;&gt;"Cancelled","24,89%","0")</f>
        <v>24,89%</v>
      </c>
      <c r="H835" s="4">
        <v>37945</v>
      </c>
      <c r="I835" t="s">
        <v>28</v>
      </c>
      <c r="J835">
        <f>ROUNDUP(MONTH(sales_data_sample3[[#This Row],[ORDER DATE]])/3,0)</f>
        <v>4</v>
      </c>
      <c r="K835" t="str">
        <f>TEXT(sales_data_sample3[[#This Row],[ORDER DATE]],"[$-409]mmmm")</f>
        <v>November</v>
      </c>
      <c r="L835">
        <f>YEAR(sales_data_sample3[[#This Row],[ORDER DATE]])</f>
        <v>2003</v>
      </c>
      <c r="M835" t="s">
        <v>278</v>
      </c>
      <c r="N835">
        <v>50</v>
      </c>
      <c r="O835" t="s">
        <v>2857</v>
      </c>
      <c r="P835" t="s">
        <v>425</v>
      </c>
      <c r="Q835" t="s">
        <v>426</v>
      </c>
      <c r="R835" t="s">
        <v>427</v>
      </c>
      <c r="S835" t="s">
        <v>4804</v>
      </c>
      <c r="T835" t="s">
        <v>428</v>
      </c>
      <c r="U835" t="s">
        <v>429</v>
      </c>
      <c r="V835" t="s">
        <v>430</v>
      </c>
      <c r="W835" t="s">
        <v>38</v>
      </c>
      <c r="X835" t="s">
        <v>39</v>
      </c>
      <c r="Y835" t="s">
        <v>75</v>
      </c>
      <c r="Z835" t="s">
        <v>422</v>
      </c>
      <c r="AA835" t="s">
        <v>42</v>
      </c>
    </row>
    <row r="836" spans="1:27" x14ac:dyDescent="0.25">
      <c r="A836" s="1">
        <v>10192</v>
      </c>
      <c r="B836" s="1">
        <v>46</v>
      </c>
      <c r="C836" s="8">
        <v>83.6</v>
      </c>
      <c r="D836" s="1">
        <v>2</v>
      </c>
      <c r="E836" s="7">
        <v>3845.6</v>
      </c>
      <c r="F836" s="7">
        <f>sales_data_sample3[[#This Row],[SALES]]*sales_data_sample3[[#This Row],[PROFIT MARGIN]]</f>
        <v>957.16984000000002</v>
      </c>
      <c r="G836" s="14" t="str">
        <f>IF(sales_data_sample3[[#This Row],[STATUS]] &lt;&gt;"Cancelled","24,89%","0")</f>
        <v>24,89%</v>
      </c>
      <c r="H836" s="4">
        <v>37945</v>
      </c>
      <c r="I836" t="s">
        <v>28</v>
      </c>
      <c r="J836">
        <f>ROUNDUP(MONTH(sales_data_sample3[[#This Row],[ORDER DATE]])/3,0)</f>
        <v>4</v>
      </c>
      <c r="K836" t="str">
        <f>TEXT(sales_data_sample3[[#This Row],[ORDER DATE]],"[$-409]mmmm")</f>
        <v>November</v>
      </c>
      <c r="L836">
        <f>YEAR(sales_data_sample3[[#This Row],[ORDER DATE]])</f>
        <v>2003</v>
      </c>
      <c r="M836" t="s">
        <v>278</v>
      </c>
      <c r="N836">
        <v>90</v>
      </c>
      <c r="O836" t="s">
        <v>3151</v>
      </c>
      <c r="P836" t="s">
        <v>425</v>
      </c>
      <c r="Q836" t="s">
        <v>426</v>
      </c>
      <c r="R836" t="s">
        <v>427</v>
      </c>
      <c r="S836" t="s">
        <v>4804</v>
      </c>
      <c r="T836" t="s">
        <v>428</v>
      </c>
      <c r="U836" t="s">
        <v>429</v>
      </c>
      <c r="V836" t="s">
        <v>430</v>
      </c>
      <c r="W836" t="s">
        <v>38</v>
      </c>
      <c r="X836" t="s">
        <v>39</v>
      </c>
      <c r="Y836" t="s">
        <v>75</v>
      </c>
      <c r="Z836" t="s">
        <v>422</v>
      </c>
      <c r="AA836" t="s">
        <v>65</v>
      </c>
    </row>
    <row r="837" spans="1:27" x14ac:dyDescent="0.25">
      <c r="A837" s="1">
        <v>10192</v>
      </c>
      <c r="B837" s="1">
        <v>23</v>
      </c>
      <c r="C837" s="8">
        <v>100</v>
      </c>
      <c r="D837" s="1">
        <v>1</v>
      </c>
      <c r="E837" s="7">
        <v>3052.33</v>
      </c>
      <c r="F837" s="7">
        <f>sales_data_sample3[[#This Row],[SALES]]*sales_data_sample3[[#This Row],[PROFIT MARGIN]]</f>
        <v>759.72493700000007</v>
      </c>
      <c r="G837" s="14" t="str">
        <f>IF(sales_data_sample3[[#This Row],[STATUS]] &lt;&gt;"Cancelled","24,89%","0")</f>
        <v>24,89%</v>
      </c>
      <c r="H837" s="4">
        <v>37945</v>
      </c>
      <c r="I837" t="s">
        <v>28</v>
      </c>
      <c r="J837">
        <f>ROUNDUP(MONTH(sales_data_sample3[[#This Row],[ORDER DATE]])/3,0)</f>
        <v>4</v>
      </c>
      <c r="K837" t="str">
        <f>TEXT(sales_data_sample3[[#This Row],[ORDER DATE]],"[$-409]mmmm")</f>
        <v>November</v>
      </c>
      <c r="L837">
        <f>YEAR(sales_data_sample3[[#This Row],[ORDER DATE]])</f>
        <v>2003</v>
      </c>
      <c r="M837" t="s">
        <v>278</v>
      </c>
      <c r="N837">
        <v>117</v>
      </c>
      <c r="O837" t="s">
        <v>3275</v>
      </c>
      <c r="P837" t="s">
        <v>425</v>
      </c>
      <c r="Q837" t="s">
        <v>426</v>
      </c>
      <c r="R837" t="s">
        <v>427</v>
      </c>
      <c r="S837" t="s">
        <v>4804</v>
      </c>
      <c r="T837" t="s">
        <v>428</v>
      </c>
      <c r="U837" t="s">
        <v>429</v>
      </c>
      <c r="V837" t="s">
        <v>430</v>
      </c>
      <c r="W837" t="s">
        <v>38</v>
      </c>
      <c r="X837" t="s">
        <v>39</v>
      </c>
      <c r="Y837" t="s">
        <v>75</v>
      </c>
      <c r="Z837" t="s">
        <v>422</v>
      </c>
      <c r="AA837" t="s">
        <v>65</v>
      </c>
    </row>
    <row r="838" spans="1:27" x14ac:dyDescent="0.25">
      <c r="A838" s="1">
        <v>10192</v>
      </c>
      <c r="B838" s="1">
        <v>30</v>
      </c>
      <c r="C838" s="8">
        <v>30.59</v>
      </c>
      <c r="D838" s="1">
        <v>13</v>
      </c>
      <c r="E838" s="7">
        <v>917.7</v>
      </c>
      <c r="F838" s="7">
        <f>sales_data_sample3[[#This Row],[SALES]]*sales_data_sample3[[#This Row],[PROFIT MARGIN]]</f>
        <v>228.41553000000002</v>
      </c>
      <c r="G838" s="14" t="str">
        <f>IF(sales_data_sample3[[#This Row],[STATUS]] &lt;&gt;"Cancelled","24,89%","0")</f>
        <v>24,89%</v>
      </c>
      <c r="H838" s="4">
        <v>37945</v>
      </c>
      <c r="I838" t="s">
        <v>28</v>
      </c>
      <c r="J838">
        <f>ROUNDUP(MONTH(sales_data_sample3[[#This Row],[ORDER DATE]])/3,0)</f>
        <v>4</v>
      </c>
      <c r="K838" t="str">
        <f>TEXT(sales_data_sample3[[#This Row],[ORDER DATE]],"[$-409]mmmm")</f>
        <v>November</v>
      </c>
      <c r="L838">
        <f>YEAR(sales_data_sample3[[#This Row],[ORDER DATE]])</f>
        <v>2003</v>
      </c>
      <c r="M838" t="s">
        <v>278</v>
      </c>
      <c r="N838">
        <v>37</v>
      </c>
      <c r="O838" t="s">
        <v>3302</v>
      </c>
      <c r="P838" t="s">
        <v>425</v>
      </c>
      <c r="Q838" t="s">
        <v>426</v>
      </c>
      <c r="R838" t="s">
        <v>427</v>
      </c>
      <c r="S838" t="s">
        <v>4804</v>
      </c>
      <c r="T838" t="s">
        <v>428</v>
      </c>
      <c r="U838" t="s">
        <v>429</v>
      </c>
      <c r="V838" t="s">
        <v>430</v>
      </c>
      <c r="W838" t="s">
        <v>38</v>
      </c>
      <c r="X838" t="s">
        <v>39</v>
      </c>
      <c r="Y838" t="s">
        <v>75</v>
      </c>
      <c r="Z838" t="s">
        <v>422</v>
      </c>
      <c r="AA838" t="s">
        <v>42</v>
      </c>
    </row>
    <row r="839" spans="1:27" x14ac:dyDescent="0.25">
      <c r="A839" s="1">
        <v>10192</v>
      </c>
      <c r="B839" s="1">
        <v>32</v>
      </c>
      <c r="C839" s="8">
        <v>72.77</v>
      </c>
      <c r="D839" s="1">
        <v>3</v>
      </c>
      <c r="E839" s="7">
        <v>2328.64</v>
      </c>
      <c r="F839" s="7">
        <f>sales_data_sample3[[#This Row],[SALES]]*sales_data_sample3[[#This Row],[PROFIT MARGIN]]</f>
        <v>579.59849599999995</v>
      </c>
      <c r="G839" s="14" t="str">
        <f>IF(sales_data_sample3[[#This Row],[STATUS]] &lt;&gt;"Cancelled","24,89%","0")</f>
        <v>24,89%</v>
      </c>
      <c r="H839" s="4">
        <v>37945</v>
      </c>
      <c r="I839" t="s">
        <v>28</v>
      </c>
      <c r="J839">
        <f>ROUNDUP(MONTH(sales_data_sample3[[#This Row],[ORDER DATE]])/3,0)</f>
        <v>4</v>
      </c>
      <c r="K839" t="str">
        <f>TEXT(sales_data_sample3[[#This Row],[ORDER DATE]],"[$-409]mmmm")</f>
        <v>November</v>
      </c>
      <c r="L839">
        <f>YEAR(sales_data_sample3[[#This Row],[ORDER DATE]])</f>
        <v>2003</v>
      </c>
      <c r="M839" t="s">
        <v>278</v>
      </c>
      <c r="N839">
        <v>85</v>
      </c>
      <c r="O839" t="s">
        <v>3391</v>
      </c>
      <c r="P839" t="s">
        <v>425</v>
      </c>
      <c r="Q839" t="s">
        <v>426</v>
      </c>
      <c r="R839" t="s">
        <v>427</v>
      </c>
      <c r="S839" t="s">
        <v>4804</v>
      </c>
      <c r="T839" t="s">
        <v>428</v>
      </c>
      <c r="U839" t="s">
        <v>429</v>
      </c>
      <c r="V839" t="s">
        <v>430</v>
      </c>
      <c r="W839" t="s">
        <v>38</v>
      </c>
      <c r="X839" t="s">
        <v>39</v>
      </c>
      <c r="Y839" t="s">
        <v>75</v>
      </c>
      <c r="Z839" t="s">
        <v>422</v>
      </c>
      <c r="AA839" t="s">
        <v>42</v>
      </c>
    </row>
    <row r="840" spans="1:27" x14ac:dyDescent="0.25">
      <c r="A840" s="1">
        <v>10192</v>
      </c>
      <c r="B840" s="1">
        <v>46</v>
      </c>
      <c r="C840" s="8">
        <v>100</v>
      </c>
      <c r="D840" s="1">
        <v>5</v>
      </c>
      <c r="E840" s="7">
        <v>5566</v>
      </c>
      <c r="F840" s="7">
        <f>sales_data_sample3[[#This Row],[SALES]]*sales_data_sample3[[#This Row],[PROFIT MARGIN]]</f>
        <v>1385.3774000000001</v>
      </c>
      <c r="G840" s="14" t="str">
        <f>IF(sales_data_sample3[[#This Row],[STATUS]] &lt;&gt;"Cancelled","24,89%","0")</f>
        <v>24,89%</v>
      </c>
      <c r="H840" s="4">
        <v>37945</v>
      </c>
      <c r="I840" t="s">
        <v>28</v>
      </c>
      <c r="J840">
        <f>ROUNDUP(MONTH(sales_data_sample3[[#This Row],[ORDER DATE]])/3,0)</f>
        <v>4</v>
      </c>
      <c r="K840" t="str">
        <f>TEXT(sales_data_sample3[[#This Row],[ORDER DATE]],"[$-409]mmmm")</f>
        <v>November</v>
      </c>
      <c r="L840">
        <f>YEAR(sales_data_sample3[[#This Row],[ORDER DATE]])</f>
        <v>2003</v>
      </c>
      <c r="M840" t="s">
        <v>278</v>
      </c>
      <c r="N840">
        <v>107</v>
      </c>
      <c r="O840" t="s">
        <v>3508</v>
      </c>
      <c r="P840" t="s">
        <v>425</v>
      </c>
      <c r="Q840" t="s">
        <v>426</v>
      </c>
      <c r="R840" t="s">
        <v>427</v>
      </c>
      <c r="S840" t="s">
        <v>4804</v>
      </c>
      <c r="T840" t="s">
        <v>428</v>
      </c>
      <c r="U840" t="s">
        <v>429</v>
      </c>
      <c r="V840" t="s">
        <v>430</v>
      </c>
      <c r="W840" t="s">
        <v>38</v>
      </c>
      <c r="X840" t="s">
        <v>39</v>
      </c>
      <c r="Y840" t="s">
        <v>75</v>
      </c>
      <c r="Z840" t="s">
        <v>422</v>
      </c>
      <c r="AA840" t="s">
        <v>65</v>
      </c>
    </row>
    <row r="841" spans="1:27" x14ac:dyDescent="0.25">
      <c r="A841" s="1">
        <v>10192</v>
      </c>
      <c r="B841" s="1">
        <v>45</v>
      </c>
      <c r="C841" s="8">
        <v>100</v>
      </c>
      <c r="D841" s="1">
        <v>14</v>
      </c>
      <c r="E841" s="7">
        <v>6319.35</v>
      </c>
      <c r="F841" s="7">
        <f>sales_data_sample3[[#This Row],[SALES]]*sales_data_sample3[[#This Row],[PROFIT MARGIN]]</f>
        <v>1572.8862150000002</v>
      </c>
      <c r="G841" s="14" t="str">
        <f>IF(sales_data_sample3[[#This Row],[STATUS]] &lt;&gt;"Cancelled","24,89%","0")</f>
        <v>24,89%</v>
      </c>
      <c r="H841" s="4">
        <v>37945</v>
      </c>
      <c r="I841" t="s">
        <v>28</v>
      </c>
      <c r="J841">
        <f>ROUNDUP(MONTH(sales_data_sample3[[#This Row],[ORDER DATE]])/3,0)</f>
        <v>4</v>
      </c>
      <c r="K841" t="str">
        <f>TEXT(sales_data_sample3[[#This Row],[ORDER DATE]],"[$-409]mmmm")</f>
        <v>November</v>
      </c>
      <c r="L841">
        <f>YEAR(sales_data_sample3[[#This Row],[ORDER DATE]])</f>
        <v>2003</v>
      </c>
      <c r="M841" t="s">
        <v>278</v>
      </c>
      <c r="N841">
        <v>140</v>
      </c>
      <c r="O841" t="s">
        <v>3589</v>
      </c>
      <c r="P841" t="s">
        <v>425</v>
      </c>
      <c r="Q841" t="s">
        <v>426</v>
      </c>
      <c r="R841" t="s">
        <v>427</v>
      </c>
      <c r="S841" t="s">
        <v>4804</v>
      </c>
      <c r="T841" t="s">
        <v>428</v>
      </c>
      <c r="U841" t="s">
        <v>429</v>
      </c>
      <c r="V841" t="s">
        <v>430</v>
      </c>
      <c r="W841" t="s">
        <v>38</v>
      </c>
      <c r="X841" t="s">
        <v>39</v>
      </c>
      <c r="Y841" t="s">
        <v>75</v>
      </c>
      <c r="Z841" t="s">
        <v>422</v>
      </c>
      <c r="AA841" t="s">
        <v>65</v>
      </c>
    </row>
    <row r="842" spans="1:27" x14ac:dyDescent="0.25">
      <c r="A842" s="1">
        <v>10193</v>
      </c>
      <c r="B842" s="1">
        <v>28</v>
      </c>
      <c r="C842" s="8">
        <v>100</v>
      </c>
      <c r="D842" s="1">
        <v>7</v>
      </c>
      <c r="E842" s="7">
        <v>3106.88</v>
      </c>
      <c r="F842" s="7">
        <f>sales_data_sample3[[#This Row],[SALES]]*sales_data_sample3[[#This Row],[PROFIT MARGIN]]</f>
        <v>229.59843199999997</v>
      </c>
      <c r="G842" s="14" t="str">
        <f>IF(sales_data_sample3[[#This Row],[STATUS]] &lt;&gt;"Cancelled","7,39%","0")</f>
        <v>7,39%</v>
      </c>
      <c r="H842" s="4">
        <v>37946</v>
      </c>
      <c r="I842" t="s">
        <v>28</v>
      </c>
      <c r="J842">
        <f>ROUNDUP(MONTH(sales_data_sample3[[#This Row],[ORDER DATE]])/3,0)</f>
        <v>4</v>
      </c>
      <c r="K842" t="str">
        <f>TEXT(sales_data_sample3[[#This Row],[ORDER DATE]],"[$-409]mmmm")</f>
        <v>November</v>
      </c>
      <c r="L842">
        <f>YEAR(sales_data_sample3[[#This Row],[ORDER DATE]])</f>
        <v>2003</v>
      </c>
      <c r="M842" t="s">
        <v>1354</v>
      </c>
      <c r="N842">
        <v>102</v>
      </c>
      <c r="O842" t="s">
        <v>1355</v>
      </c>
      <c r="P842" t="s">
        <v>1380</v>
      </c>
      <c r="Q842" t="s">
        <v>1381</v>
      </c>
      <c r="R842" t="s">
        <v>1382</v>
      </c>
      <c r="S842" t="s">
        <v>4804</v>
      </c>
      <c r="T842" t="s">
        <v>1383</v>
      </c>
      <c r="U842" t="s">
        <v>137</v>
      </c>
      <c r="V842" t="s">
        <v>1384</v>
      </c>
      <c r="W842" t="s">
        <v>139</v>
      </c>
      <c r="X842" t="s">
        <v>140</v>
      </c>
      <c r="Y842" t="s">
        <v>1385</v>
      </c>
      <c r="Z842" t="s">
        <v>1386</v>
      </c>
      <c r="AA842" t="s">
        <v>65</v>
      </c>
    </row>
    <row r="843" spans="1:27" x14ac:dyDescent="0.25">
      <c r="A843" s="1">
        <v>10193</v>
      </c>
      <c r="B843" s="1">
        <v>46</v>
      </c>
      <c r="C843" s="8">
        <v>53.37</v>
      </c>
      <c r="D843" s="1">
        <v>6</v>
      </c>
      <c r="E843" s="7">
        <v>2455.02</v>
      </c>
      <c r="F843" s="7">
        <f>sales_data_sample3[[#This Row],[SALES]]*sales_data_sample3[[#This Row],[PROFIT MARGIN]]</f>
        <v>181.42597799999999</v>
      </c>
      <c r="G843" s="14" t="str">
        <f>IF(sales_data_sample3[[#This Row],[STATUS]] &lt;&gt;"Cancelled","7,39%","0")</f>
        <v>7,39%</v>
      </c>
      <c r="H843" s="4">
        <v>37946</v>
      </c>
      <c r="I843" t="s">
        <v>28</v>
      </c>
      <c r="J843">
        <f>ROUNDUP(MONTH(sales_data_sample3[[#This Row],[ORDER DATE]])/3,0)</f>
        <v>4</v>
      </c>
      <c r="K843" t="str">
        <f>TEXT(sales_data_sample3[[#This Row],[ORDER DATE]],"[$-409]mmmm")</f>
        <v>November</v>
      </c>
      <c r="L843">
        <f>YEAR(sales_data_sample3[[#This Row],[ORDER DATE]])</f>
        <v>2003</v>
      </c>
      <c r="M843" t="s">
        <v>1354</v>
      </c>
      <c r="N843">
        <v>53</v>
      </c>
      <c r="O843" t="s">
        <v>1419</v>
      </c>
      <c r="P843" t="s">
        <v>1380</v>
      </c>
      <c r="Q843" t="s">
        <v>1381</v>
      </c>
      <c r="R843" t="s">
        <v>1382</v>
      </c>
      <c r="S843" t="s">
        <v>4804</v>
      </c>
      <c r="T843" t="s">
        <v>1383</v>
      </c>
      <c r="U843" t="s">
        <v>137</v>
      </c>
      <c r="V843" t="s">
        <v>1384</v>
      </c>
      <c r="W843" t="s">
        <v>139</v>
      </c>
      <c r="X843" t="s">
        <v>140</v>
      </c>
      <c r="Y843" t="s">
        <v>1385</v>
      </c>
      <c r="Z843" t="s">
        <v>1386</v>
      </c>
      <c r="AA843" t="s">
        <v>42</v>
      </c>
    </row>
    <row r="844" spans="1:27" x14ac:dyDescent="0.25">
      <c r="A844" s="1">
        <v>10193</v>
      </c>
      <c r="B844" s="1">
        <v>21</v>
      </c>
      <c r="C844" s="8">
        <v>100</v>
      </c>
      <c r="D844" s="1">
        <v>14</v>
      </c>
      <c r="E844" s="7">
        <v>3141.6</v>
      </c>
      <c r="F844" s="7">
        <f>sales_data_sample3[[#This Row],[SALES]]*sales_data_sample3[[#This Row],[PROFIT MARGIN]]</f>
        <v>232.16423999999998</v>
      </c>
      <c r="G844" s="14" t="str">
        <f>IF(sales_data_sample3[[#This Row],[STATUS]] &lt;&gt;"Cancelled","7,39%","0")</f>
        <v>7,39%</v>
      </c>
      <c r="H844" s="4">
        <v>37946</v>
      </c>
      <c r="I844" t="s">
        <v>28</v>
      </c>
      <c r="J844">
        <f>ROUNDUP(MONTH(sales_data_sample3[[#This Row],[ORDER DATE]])/3,0)</f>
        <v>4</v>
      </c>
      <c r="K844" t="str">
        <f>TEXT(sales_data_sample3[[#This Row],[ORDER DATE]],"[$-409]mmmm")</f>
        <v>November</v>
      </c>
      <c r="L844">
        <f>YEAR(sales_data_sample3[[#This Row],[ORDER DATE]])</f>
        <v>2003</v>
      </c>
      <c r="M844" t="s">
        <v>1354</v>
      </c>
      <c r="N844">
        <v>170</v>
      </c>
      <c r="O844" t="s">
        <v>1565</v>
      </c>
      <c r="P844" t="s">
        <v>1380</v>
      </c>
      <c r="Q844" t="s">
        <v>1381</v>
      </c>
      <c r="R844" t="s">
        <v>1382</v>
      </c>
      <c r="S844" t="s">
        <v>4804</v>
      </c>
      <c r="T844" t="s">
        <v>1383</v>
      </c>
      <c r="U844" t="s">
        <v>137</v>
      </c>
      <c r="V844" t="s">
        <v>1384</v>
      </c>
      <c r="W844" t="s">
        <v>139</v>
      </c>
      <c r="X844" t="s">
        <v>140</v>
      </c>
      <c r="Y844" t="s">
        <v>1385</v>
      </c>
      <c r="Z844" t="s">
        <v>1386</v>
      </c>
      <c r="AA844" t="s">
        <v>65</v>
      </c>
    </row>
    <row r="845" spans="1:27" x14ac:dyDescent="0.25">
      <c r="A845" s="1">
        <v>10193</v>
      </c>
      <c r="B845" s="1">
        <v>42</v>
      </c>
      <c r="C845" s="8">
        <v>59.33</v>
      </c>
      <c r="D845" s="1">
        <v>13</v>
      </c>
      <c r="E845" s="7">
        <v>2491.86</v>
      </c>
      <c r="F845" s="7">
        <f>sales_data_sample3[[#This Row],[SALES]]*sales_data_sample3[[#This Row],[PROFIT MARGIN]]</f>
        <v>184.14845399999999</v>
      </c>
      <c r="G845" s="14" t="str">
        <f>IF(sales_data_sample3[[#This Row],[STATUS]] &lt;&gt;"Cancelled","7,39%","0")</f>
        <v>7,39%</v>
      </c>
      <c r="H845" s="4">
        <v>37946</v>
      </c>
      <c r="I845" t="s">
        <v>28</v>
      </c>
      <c r="J845">
        <f>ROUNDUP(MONTH(sales_data_sample3[[#This Row],[ORDER DATE]])/3,0)</f>
        <v>4</v>
      </c>
      <c r="K845" t="str">
        <f>TEXT(sales_data_sample3[[#This Row],[ORDER DATE]],"[$-409]mmmm")</f>
        <v>November</v>
      </c>
      <c r="L845">
        <f>YEAR(sales_data_sample3[[#This Row],[ORDER DATE]])</f>
        <v>2003</v>
      </c>
      <c r="M845" t="s">
        <v>1354</v>
      </c>
      <c r="N845">
        <v>60</v>
      </c>
      <c r="O845" t="s">
        <v>1696</v>
      </c>
      <c r="P845" t="s">
        <v>1380</v>
      </c>
      <c r="Q845" t="s">
        <v>1381</v>
      </c>
      <c r="R845" t="s">
        <v>1382</v>
      </c>
      <c r="S845" t="s">
        <v>4804</v>
      </c>
      <c r="T845" t="s">
        <v>1383</v>
      </c>
      <c r="U845" t="s">
        <v>137</v>
      </c>
      <c r="V845" t="s">
        <v>1384</v>
      </c>
      <c r="W845" t="s">
        <v>139</v>
      </c>
      <c r="X845" t="s">
        <v>140</v>
      </c>
      <c r="Y845" t="s">
        <v>1385</v>
      </c>
      <c r="Z845" t="s">
        <v>1386</v>
      </c>
      <c r="AA845" t="s">
        <v>42</v>
      </c>
    </row>
    <row r="846" spans="1:27" x14ac:dyDescent="0.25">
      <c r="A846" s="1">
        <v>10193</v>
      </c>
      <c r="B846" s="1">
        <v>44</v>
      </c>
      <c r="C846" s="8">
        <v>100</v>
      </c>
      <c r="D846" s="1">
        <v>11</v>
      </c>
      <c r="E846" s="7">
        <v>4642.88</v>
      </c>
      <c r="F846" s="7">
        <f>sales_data_sample3[[#This Row],[SALES]]*sales_data_sample3[[#This Row],[PROFIT MARGIN]]</f>
        <v>343.10883199999995</v>
      </c>
      <c r="G846" s="14" t="str">
        <f>IF(sales_data_sample3[[#This Row],[STATUS]] &lt;&gt;"Cancelled","7,39%","0")</f>
        <v>7,39%</v>
      </c>
      <c r="H846" s="4">
        <v>37946</v>
      </c>
      <c r="I846" t="s">
        <v>28</v>
      </c>
      <c r="J846">
        <f>ROUNDUP(MONTH(sales_data_sample3[[#This Row],[ORDER DATE]])/3,0)</f>
        <v>4</v>
      </c>
      <c r="K846" t="str">
        <f>TEXT(sales_data_sample3[[#This Row],[ORDER DATE]],"[$-409]mmmm")</f>
        <v>November</v>
      </c>
      <c r="L846">
        <f>YEAR(sales_data_sample3[[#This Row],[ORDER DATE]])</f>
        <v>2003</v>
      </c>
      <c r="M846" t="s">
        <v>1354</v>
      </c>
      <c r="N846">
        <v>127</v>
      </c>
      <c r="O846" t="s">
        <v>1769</v>
      </c>
      <c r="P846" t="s">
        <v>1380</v>
      </c>
      <c r="Q846" t="s">
        <v>1381</v>
      </c>
      <c r="R846" t="s">
        <v>1382</v>
      </c>
      <c r="S846" t="s">
        <v>4804</v>
      </c>
      <c r="T846" t="s">
        <v>1383</v>
      </c>
      <c r="U846" t="s">
        <v>137</v>
      </c>
      <c r="V846" t="s">
        <v>1384</v>
      </c>
      <c r="W846" t="s">
        <v>139</v>
      </c>
      <c r="X846" t="s">
        <v>140</v>
      </c>
      <c r="Y846" t="s">
        <v>1385</v>
      </c>
      <c r="Z846" t="s">
        <v>1386</v>
      </c>
      <c r="AA846" t="s">
        <v>65</v>
      </c>
    </row>
    <row r="847" spans="1:27" x14ac:dyDescent="0.25">
      <c r="A847" s="1">
        <v>10193</v>
      </c>
      <c r="B847" s="1">
        <v>22</v>
      </c>
      <c r="C847" s="8">
        <v>100</v>
      </c>
      <c r="D847" s="1">
        <v>8</v>
      </c>
      <c r="E847" s="7">
        <v>3675.32</v>
      </c>
      <c r="F847" s="7">
        <f>sales_data_sample3[[#This Row],[SALES]]*sales_data_sample3[[#This Row],[PROFIT MARGIN]]</f>
        <v>271.60614799999996</v>
      </c>
      <c r="G847" s="14" t="str">
        <f>IF(sales_data_sample3[[#This Row],[STATUS]] &lt;&gt;"Cancelled","7,39%","0")</f>
        <v>7,39%</v>
      </c>
      <c r="H847" s="4">
        <v>37946</v>
      </c>
      <c r="I847" t="s">
        <v>28</v>
      </c>
      <c r="J847">
        <f>ROUNDUP(MONTH(sales_data_sample3[[#This Row],[ORDER DATE]])/3,0)</f>
        <v>4</v>
      </c>
      <c r="K847" t="str">
        <f>TEXT(sales_data_sample3[[#This Row],[ORDER DATE]],"[$-409]mmmm")</f>
        <v>November</v>
      </c>
      <c r="L847">
        <f>YEAR(sales_data_sample3[[#This Row],[ORDER DATE]])</f>
        <v>2003</v>
      </c>
      <c r="M847" t="s">
        <v>1354</v>
      </c>
      <c r="N847">
        <v>168</v>
      </c>
      <c r="O847" t="s">
        <v>1928</v>
      </c>
      <c r="P847" t="s">
        <v>1380</v>
      </c>
      <c r="Q847" t="s">
        <v>1381</v>
      </c>
      <c r="R847" t="s">
        <v>1382</v>
      </c>
      <c r="S847" t="s">
        <v>4804</v>
      </c>
      <c r="T847" t="s">
        <v>1383</v>
      </c>
      <c r="U847" t="s">
        <v>137</v>
      </c>
      <c r="V847" t="s">
        <v>1384</v>
      </c>
      <c r="W847" t="s">
        <v>139</v>
      </c>
      <c r="X847" t="s">
        <v>140</v>
      </c>
      <c r="Y847" t="s">
        <v>1385</v>
      </c>
      <c r="Z847" t="s">
        <v>1386</v>
      </c>
      <c r="AA847" t="s">
        <v>65</v>
      </c>
    </row>
    <row r="848" spans="1:27" x14ac:dyDescent="0.25">
      <c r="A848" s="1">
        <v>10193</v>
      </c>
      <c r="B848" s="1">
        <v>28</v>
      </c>
      <c r="C848" s="8">
        <v>93.21</v>
      </c>
      <c r="D848" s="1">
        <v>1</v>
      </c>
      <c r="E848" s="7">
        <v>2609.88</v>
      </c>
      <c r="F848" s="7">
        <f>sales_data_sample3[[#This Row],[SALES]]*sales_data_sample3[[#This Row],[PROFIT MARGIN]]</f>
        <v>192.87013199999998</v>
      </c>
      <c r="G848" s="14" t="str">
        <f>IF(sales_data_sample3[[#This Row],[STATUS]] &lt;&gt;"Cancelled","7,39%","0")</f>
        <v>7,39%</v>
      </c>
      <c r="H848" s="4">
        <v>37946</v>
      </c>
      <c r="I848" t="s">
        <v>28</v>
      </c>
      <c r="J848">
        <f>ROUNDUP(MONTH(sales_data_sample3[[#This Row],[ORDER DATE]])/3,0)</f>
        <v>4</v>
      </c>
      <c r="K848" t="str">
        <f>TEXT(sales_data_sample3[[#This Row],[ORDER DATE]],"[$-409]mmmm")</f>
        <v>November</v>
      </c>
      <c r="L848">
        <f>YEAR(sales_data_sample3[[#This Row],[ORDER DATE]])</f>
        <v>2003</v>
      </c>
      <c r="M848" t="s">
        <v>1354</v>
      </c>
      <c r="N848">
        <v>101</v>
      </c>
      <c r="O848" t="s">
        <v>1989</v>
      </c>
      <c r="P848" t="s">
        <v>1380</v>
      </c>
      <c r="Q848" t="s">
        <v>1381</v>
      </c>
      <c r="R848" t="s">
        <v>1382</v>
      </c>
      <c r="S848" t="s">
        <v>4804</v>
      </c>
      <c r="T848" t="s">
        <v>1383</v>
      </c>
      <c r="U848" t="s">
        <v>137</v>
      </c>
      <c r="V848" t="s">
        <v>1384</v>
      </c>
      <c r="W848" t="s">
        <v>139</v>
      </c>
      <c r="X848" t="s">
        <v>140</v>
      </c>
      <c r="Y848" t="s">
        <v>1385</v>
      </c>
      <c r="Z848" t="s">
        <v>1386</v>
      </c>
      <c r="AA848" t="s">
        <v>42</v>
      </c>
    </row>
    <row r="849" spans="1:27" x14ac:dyDescent="0.25">
      <c r="A849" s="1">
        <v>10193</v>
      </c>
      <c r="B849" s="1">
        <v>24</v>
      </c>
      <c r="C849" s="8">
        <v>51.84</v>
      </c>
      <c r="D849" s="1">
        <v>3</v>
      </c>
      <c r="E849" s="7">
        <v>1244.1600000000001</v>
      </c>
      <c r="F849" s="7">
        <f>sales_data_sample3[[#This Row],[SALES]]*sales_data_sample3[[#This Row],[PROFIT MARGIN]]</f>
        <v>91.943423999999993</v>
      </c>
      <c r="G849" s="14" t="str">
        <f>IF(sales_data_sample3[[#This Row],[STATUS]] &lt;&gt;"Cancelled","7,39%","0")</f>
        <v>7,39%</v>
      </c>
      <c r="H849" s="4">
        <v>37946</v>
      </c>
      <c r="I849" t="s">
        <v>28</v>
      </c>
      <c r="J849">
        <f>ROUNDUP(MONTH(sales_data_sample3[[#This Row],[ORDER DATE]])/3,0)</f>
        <v>4</v>
      </c>
      <c r="K849" t="str">
        <f>TEXT(sales_data_sample3[[#This Row],[ORDER DATE]],"[$-409]mmmm")</f>
        <v>November</v>
      </c>
      <c r="L849">
        <f>YEAR(sales_data_sample3[[#This Row],[ORDER DATE]])</f>
        <v>2003</v>
      </c>
      <c r="M849" t="s">
        <v>1354</v>
      </c>
      <c r="N849">
        <v>62</v>
      </c>
      <c r="O849" t="s">
        <v>2025</v>
      </c>
      <c r="P849" t="s">
        <v>1380</v>
      </c>
      <c r="Q849" t="s">
        <v>1381</v>
      </c>
      <c r="R849" t="s">
        <v>1382</v>
      </c>
      <c r="S849" t="s">
        <v>4804</v>
      </c>
      <c r="T849" t="s">
        <v>1383</v>
      </c>
      <c r="U849" t="s">
        <v>137</v>
      </c>
      <c r="V849" t="s">
        <v>1384</v>
      </c>
      <c r="W849" t="s">
        <v>139</v>
      </c>
      <c r="X849" t="s">
        <v>140</v>
      </c>
      <c r="Y849" t="s">
        <v>1385</v>
      </c>
      <c r="Z849" t="s">
        <v>1386</v>
      </c>
      <c r="AA849" t="s">
        <v>42</v>
      </c>
    </row>
    <row r="850" spans="1:27" x14ac:dyDescent="0.25">
      <c r="A850" s="1">
        <v>10193</v>
      </c>
      <c r="B850" s="1">
        <v>23</v>
      </c>
      <c r="C850" s="8">
        <v>100</v>
      </c>
      <c r="D850" s="1">
        <v>2</v>
      </c>
      <c r="E850" s="7">
        <v>2769.89</v>
      </c>
      <c r="F850" s="7">
        <f>sales_data_sample3[[#This Row],[SALES]]*sales_data_sample3[[#This Row],[PROFIT MARGIN]]</f>
        <v>204.69487099999998</v>
      </c>
      <c r="G850" s="14" t="str">
        <f>IF(sales_data_sample3[[#This Row],[STATUS]] &lt;&gt;"Cancelled","7,39%","0")</f>
        <v>7,39%</v>
      </c>
      <c r="H850" s="4">
        <v>37946</v>
      </c>
      <c r="I850" t="s">
        <v>28</v>
      </c>
      <c r="J850">
        <f>ROUNDUP(MONTH(sales_data_sample3[[#This Row],[ORDER DATE]])/3,0)</f>
        <v>4</v>
      </c>
      <c r="K850" t="str">
        <f>TEXT(sales_data_sample3[[#This Row],[ORDER DATE]],"[$-409]mmmm")</f>
        <v>November</v>
      </c>
      <c r="L850">
        <f>YEAR(sales_data_sample3[[#This Row],[ORDER DATE]])</f>
        <v>2003</v>
      </c>
      <c r="M850" t="s">
        <v>1354</v>
      </c>
      <c r="N850">
        <v>104</v>
      </c>
      <c r="O850" t="s">
        <v>2122</v>
      </c>
      <c r="P850" t="s">
        <v>1380</v>
      </c>
      <c r="Q850" t="s">
        <v>1381</v>
      </c>
      <c r="R850" t="s">
        <v>1382</v>
      </c>
      <c r="S850" t="s">
        <v>4804</v>
      </c>
      <c r="T850" t="s">
        <v>1383</v>
      </c>
      <c r="U850" t="s">
        <v>137</v>
      </c>
      <c r="V850" t="s">
        <v>1384</v>
      </c>
      <c r="W850" t="s">
        <v>139</v>
      </c>
      <c r="X850" t="s">
        <v>140</v>
      </c>
      <c r="Y850" t="s">
        <v>1385</v>
      </c>
      <c r="Z850" t="s">
        <v>1386</v>
      </c>
      <c r="AA850" t="s">
        <v>42</v>
      </c>
    </row>
    <row r="851" spans="1:27" x14ac:dyDescent="0.25">
      <c r="A851" s="1">
        <v>10193</v>
      </c>
      <c r="B851" s="1">
        <v>32</v>
      </c>
      <c r="C851" s="8">
        <v>79.37</v>
      </c>
      <c r="D851" s="1">
        <v>5</v>
      </c>
      <c r="E851" s="7">
        <v>2539.84</v>
      </c>
      <c r="F851" s="7">
        <f>sales_data_sample3[[#This Row],[SALES]]*sales_data_sample3[[#This Row],[PROFIT MARGIN]]</f>
        <v>187.694176</v>
      </c>
      <c r="G851" s="14" t="str">
        <f>IF(sales_data_sample3[[#This Row],[STATUS]] &lt;&gt;"Cancelled","7,39%","0")</f>
        <v>7,39%</v>
      </c>
      <c r="H851" s="4">
        <v>37946</v>
      </c>
      <c r="I851" t="s">
        <v>28</v>
      </c>
      <c r="J851">
        <f>ROUNDUP(MONTH(sales_data_sample3[[#This Row],[ORDER DATE]])/3,0)</f>
        <v>4</v>
      </c>
      <c r="K851" t="str">
        <f>TEXT(sales_data_sample3[[#This Row],[ORDER DATE]],"[$-409]mmmm")</f>
        <v>November</v>
      </c>
      <c r="L851">
        <f>YEAR(sales_data_sample3[[#This Row],[ORDER DATE]])</f>
        <v>2003</v>
      </c>
      <c r="M851" t="s">
        <v>1354</v>
      </c>
      <c r="N851">
        <v>99</v>
      </c>
      <c r="O851" t="s">
        <v>2325</v>
      </c>
      <c r="P851" t="s">
        <v>1380</v>
      </c>
      <c r="Q851" t="s">
        <v>1381</v>
      </c>
      <c r="R851" t="s">
        <v>1382</v>
      </c>
      <c r="S851" t="s">
        <v>4804</v>
      </c>
      <c r="T851" t="s">
        <v>1383</v>
      </c>
      <c r="U851" t="s">
        <v>137</v>
      </c>
      <c r="V851" t="s">
        <v>1384</v>
      </c>
      <c r="W851" t="s">
        <v>139</v>
      </c>
      <c r="X851" t="s">
        <v>140</v>
      </c>
      <c r="Y851" t="s">
        <v>1385</v>
      </c>
      <c r="Z851" t="s">
        <v>1386</v>
      </c>
      <c r="AA851" t="s">
        <v>42</v>
      </c>
    </row>
    <row r="852" spans="1:27" x14ac:dyDescent="0.25">
      <c r="A852" s="1">
        <v>10193</v>
      </c>
      <c r="B852" s="1">
        <v>24</v>
      </c>
      <c r="C852" s="8">
        <v>97.55</v>
      </c>
      <c r="D852" s="1">
        <v>15</v>
      </c>
      <c r="E852" s="7">
        <v>2341.1999999999998</v>
      </c>
      <c r="F852" s="7">
        <f>sales_data_sample3[[#This Row],[SALES]]*sales_data_sample3[[#This Row],[PROFIT MARGIN]]</f>
        <v>173.01467999999997</v>
      </c>
      <c r="G852" s="14" t="str">
        <f>IF(sales_data_sample3[[#This Row],[STATUS]] &lt;&gt;"Cancelled","7,39%","0")</f>
        <v>7,39%</v>
      </c>
      <c r="H852" s="4">
        <v>37946</v>
      </c>
      <c r="I852" t="s">
        <v>28</v>
      </c>
      <c r="J852">
        <f>ROUNDUP(MONTH(sales_data_sample3[[#This Row],[ORDER DATE]])/3,0)</f>
        <v>4</v>
      </c>
      <c r="K852" t="str">
        <f>TEXT(sales_data_sample3[[#This Row],[ORDER DATE]],"[$-409]mmmm")</f>
        <v>November</v>
      </c>
      <c r="L852">
        <f>YEAR(sales_data_sample3[[#This Row],[ORDER DATE]])</f>
        <v>2003</v>
      </c>
      <c r="M852" t="s">
        <v>1354</v>
      </c>
      <c r="N852">
        <v>92</v>
      </c>
      <c r="O852" t="s">
        <v>2529</v>
      </c>
      <c r="P852" t="s">
        <v>1380</v>
      </c>
      <c r="Q852" t="s">
        <v>1381</v>
      </c>
      <c r="R852" t="s">
        <v>1382</v>
      </c>
      <c r="S852" t="s">
        <v>4804</v>
      </c>
      <c r="T852" t="s">
        <v>1383</v>
      </c>
      <c r="U852" t="s">
        <v>137</v>
      </c>
      <c r="V852" t="s">
        <v>1384</v>
      </c>
      <c r="W852" t="s">
        <v>139</v>
      </c>
      <c r="X852" t="s">
        <v>140</v>
      </c>
      <c r="Y852" t="s">
        <v>1385</v>
      </c>
      <c r="Z852" t="s">
        <v>1386</v>
      </c>
      <c r="AA852" t="s">
        <v>42</v>
      </c>
    </row>
    <row r="853" spans="1:27" x14ac:dyDescent="0.25">
      <c r="A853" s="1">
        <v>10193</v>
      </c>
      <c r="B853" s="1">
        <v>25</v>
      </c>
      <c r="C853" s="8">
        <v>76.260000000000005</v>
      </c>
      <c r="D853" s="1">
        <v>16</v>
      </c>
      <c r="E853" s="7">
        <v>1906.5</v>
      </c>
      <c r="F853" s="7">
        <f>sales_data_sample3[[#This Row],[SALES]]*sales_data_sample3[[#This Row],[PROFIT MARGIN]]</f>
        <v>474.52785</v>
      </c>
      <c r="G853" s="14" t="str">
        <f>IF(sales_data_sample3[[#This Row],[STATUS]] &lt;&gt;"Cancelled","24,89%","0")</f>
        <v>24,89%</v>
      </c>
      <c r="H853" s="4">
        <v>37946</v>
      </c>
      <c r="I853" t="s">
        <v>28</v>
      </c>
      <c r="J853">
        <f>ROUNDUP(MONTH(sales_data_sample3[[#This Row],[ORDER DATE]])/3,0)</f>
        <v>4</v>
      </c>
      <c r="K853" t="str">
        <f>TEXT(sales_data_sample3[[#This Row],[ORDER DATE]],"[$-409]mmmm")</f>
        <v>November</v>
      </c>
      <c r="L853">
        <f>YEAR(sales_data_sample3[[#This Row],[ORDER DATE]])</f>
        <v>2003</v>
      </c>
      <c r="M853" t="s">
        <v>278</v>
      </c>
      <c r="N853">
        <v>71</v>
      </c>
      <c r="O853" t="s">
        <v>2698</v>
      </c>
      <c r="P853" t="s">
        <v>1380</v>
      </c>
      <c r="Q853" t="s">
        <v>1381</v>
      </c>
      <c r="R853" t="s">
        <v>1382</v>
      </c>
      <c r="S853" t="s">
        <v>4804</v>
      </c>
      <c r="T853" t="s">
        <v>1383</v>
      </c>
      <c r="U853" t="s">
        <v>137</v>
      </c>
      <c r="V853" t="s">
        <v>1384</v>
      </c>
      <c r="W853" t="s">
        <v>139</v>
      </c>
      <c r="X853" t="s">
        <v>140</v>
      </c>
      <c r="Y853" t="s">
        <v>1385</v>
      </c>
      <c r="Z853" t="s">
        <v>1386</v>
      </c>
      <c r="AA853" t="s">
        <v>42</v>
      </c>
    </row>
    <row r="854" spans="1:27" x14ac:dyDescent="0.25">
      <c r="A854" s="1">
        <v>10193</v>
      </c>
      <c r="B854" s="1">
        <v>26</v>
      </c>
      <c r="C854" s="8">
        <v>29.21</v>
      </c>
      <c r="D854" s="1">
        <v>10</v>
      </c>
      <c r="E854" s="7">
        <v>759.46</v>
      </c>
      <c r="F854" s="7">
        <f>sales_data_sample3[[#This Row],[SALES]]*sales_data_sample3[[#This Row],[PROFIT MARGIN]]</f>
        <v>56.124093999999999</v>
      </c>
      <c r="G854" s="14" t="str">
        <f>IF(sales_data_sample3[[#This Row],[STATUS]] &lt;&gt;"Cancelled","7,39%","0")</f>
        <v>7,39%</v>
      </c>
      <c r="H854" s="4">
        <v>37946</v>
      </c>
      <c r="I854" t="s">
        <v>28</v>
      </c>
      <c r="J854">
        <f>ROUNDUP(MONTH(sales_data_sample3[[#This Row],[ORDER DATE]])/3,0)</f>
        <v>4</v>
      </c>
      <c r="K854" t="str">
        <f>TEXT(sales_data_sample3[[#This Row],[ORDER DATE]],"[$-409]mmmm")</f>
        <v>November</v>
      </c>
      <c r="L854">
        <f>YEAR(sales_data_sample3[[#This Row],[ORDER DATE]])</f>
        <v>2003</v>
      </c>
      <c r="M854" t="s">
        <v>1354</v>
      </c>
      <c r="N854">
        <v>33</v>
      </c>
      <c r="O854" t="s">
        <v>2922</v>
      </c>
      <c r="P854" t="s">
        <v>1380</v>
      </c>
      <c r="Q854" t="s">
        <v>1381</v>
      </c>
      <c r="R854" t="s">
        <v>1382</v>
      </c>
      <c r="S854" t="s">
        <v>4804</v>
      </c>
      <c r="T854" t="s">
        <v>1383</v>
      </c>
      <c r="U854" t="s">
        <v>137</v>
      </c>
      <c r="V854" t="s">
        <v>1384</v>
      </c>
      <c r="W854" t="s">
        <v>139</v>
      </c>
      <c r="X854" t="s">
        <v>140</v>
      </c>
      <c r="Y854" t="s">
        <v>1385</v>
      </c>
      <c r="Z854" t="s">
        <v>1386</v>
      </c>
      <c r="AA854" t="s">
        <v>42</v>
      </c>
    </row>
    <row r="855" spans="1:27" x14ac:dyDescent="0.25">
      <c r="A855" s="1">
        <v>10193</v>
      </c>
      <c r="B855" s="1">
        <v>20</v>
      </c>
      <c r="C855" s="8">
        <v>50.62</v>
      </c>
      <c r="D855" s="1">
        <v>9</v>
      </c>
      <c r="E855" s="7">
        <v>1012.4</v>
      </c>
      <c r="F855" s="7">
        <f>sales_data_sample3[[#This Row],[SALES]]*sales_data_sample3[[#This Row],[PROFIT MARGIN]]</f>
        <v>74.816359999999989</v>
      </c>
      <c r="G855" s="14" t="str">
        <f>IF(sales_data_sample3[[#This Row],[STATUS]] &lt;&gt;"Cancelled","7,39%","0")</f>
        <v>7,39%</v>
      </c>
      <c r="H855" s="4">
        <v>37946</v>
      </c>
      <c r="I855" t="s">
        <v>28</v>
      </c>
      <c r="J855">
        <f>ROUNDUP(MONTH(sales_data_sample3[[#This Row],[ORDER DATE]])/3,0)</f>
        <v>4</v>
      </c>
      <c r="K855" t="str">
        <f>TEXT(sales_data_sample3[[#This Row],[ORDER DATE]],"[$-409]mmmm")</f>
        <v>November</v>
      </c>
      <c r="L855">
        <f>YEAR(sales_data_sample3[[#This Row],[ORDER DATE]])</f>
        <v>2003</v>
      </c>
      <c r="M855" t="s">
        <v>1354</v>
      </c>
      <c r="N855">
        <v>44</v>
      </c>
      <c r="O855" t="s">
        <v>3035</v>
      </c>
      <c r="P855" t="s">
        <v>1380</v>
      </c>
      <c r="Q855" t="s">
        <v>1381</v>
      </c>
      <c r="R855" t="s">
        <v>1382</v>
      </c>
      <c r="S855" t="s">
        <v>4804</v>
      </c>
      <c r="T855" t="s">
        <v>1383</v>
      </c>
      <c r="U855" t="s">
        <v>137</v>
      </c>
      <c r="V855" t="s">
        <v>1384</v>
      </c>
      <c r="W855" t="s">
        <v>139</v>
      </c>
      <c r="X855" t="s">
        <v>140</v>
      </c>
      <c r="Y855" t="s">
        <v>1385</v>
      </c>
      <c r="Z855" t="s">
        <v>1386</v>
      </c>
      <c r="AA855" t="s">
        <v>42</v>
      </c>
    </row>
    <row r="856" spans="1:27" x14ac:dyDescent="0.25">
      <c r="A856" s="1">
        <v>10193</v>
      </c>
      <c r="B856" s="1">
        <v>22</v>
      </c>
      <c r="C856" s="8">
        <v>41.03</v>
      </c>
      <c r="D856" s="1">
        <v>12</v>
      </c>
      <c r="E856" s="7">
        <v>902.66</v>
      </c>
      <c r="F856" s="7">
        <f>sales_data_sample3[[#This Row],[SALES]]*sales_data_sample3[[#This Row],[PROFIT MARGIN]]</f>
        <v>66.706573999999989</v>
      </c>
      <c r="G856" s="14" t="str">
        <f>IF(sales_data_sample3[[#This Row],[STATUS]] &lt;&gt;"Cancelled","7,39%","0")</f>
        <v>7,39%</v>
      </c>
      <c r="H856" s="4">
        <v>37946</v>
      </c>
      <c r="I856" t="s">
        <v>28</v>
      </c>
      <c r="J856">
        <f>ROUNDUP(MONTH(sales_data_sample3[[#This Row],[ORDER DATE]])/3,0)</f>
        <v>4</v>
      </c>
      <c r="K856" t="str">
        <f>TEXT(sales_data_sample3[[#This Row],[ORDER DATE]],"[$-409]mmmm")</f>
        <v>November</v>
      </c>
      <c r="L856">
        <f>YEAR(sales_data_sample3[[#This Row],[ORDER DATE]])</f>
        <v>2003</v>
      </c>
      <c r="M856" t="s">
        <v>1354</v>
      </c>
      <c r="N856">
        <v>41</v>
      </c>
      <c r="O856" t="s">
        <v>3664</v>
      </c>
      <c r="P856" t="s">
        <v>1380</v>
      </c>
      <c r="Q856" t="s">
        <v>1381</v>
      </c>
      <c r="R856" t="s">
        <v>1382</v>
      </c>
      <c r="S856" t="s">
        <v>4804</v>
      </c>
      <c r="T856" t="s">
        <v>1383</v>
      </c>
      <c r="U856" t="s">
        <v>137</v>
      </c>
      <c r="V856" t="s">
        <v>1384</v>
      </c>
      <c r="W856" t="s">
        <v>139</v>
      </c>
      <c r="X856" t="s">
        <v>140</v>
      </c>
      <c r="Y856" t="s">
        <v>1385</v>
      </c>
      <c r="Z856" t="s">
        <v>1386</v>
      </c>
      <c r="AA856" t="s">
        <v>42</v>
      </c>
    </row>
    <row r="857" spans="1:27" x14ac:dyDescent="0.25">
      <c r="A857" s="1">
        <v>10193</v>
      </c>
      <c r="B857" s="1">
        <v>20</v>
      </c>
      <c r="C857" s="8">
        <v>100</v>
      </c>
      <c r="D857" s="1">
        <v>4</v>
      </c>
      <c r="E857" s="7">
        <v>2279</v>
      </c>
      <c r="F857" s="7">
        <f>sales_data_sample3[[#This Row],[SALES]]*sales_data_sample3[[#This Row],[PROFIT MARGIN]]</f>
        <v>168.41809999999998</v>
      </c>
      <c r="G857" s="14" t="str">
        <f>IF(sales_data_sample3[[#This Row],[STATUS]] &lt;&gt;"Cancelled","7,39%","0")</f>
        <v>7,39%</v>
      </c>
      <c r="H857" s="4">
        <v>37946</v>
      </c>
      <c r="I857" t="s">
        <v>28</v>
      </c>
      <c r="J857">
        <f>ROUNDUP(MONTH(sales_data_sample3[[#This Row],[ORDER DATE]])/3,0)</f>
        <v>4</v>
      </c>
      <c r="K857" t="str">
        <f>TEXT(sales_data_sample3[[#This Row],[ORDER DATE]],"[$-409]mmmm")</f>
        <v>November</v>
      </c>
      <c r="L857">
        <f>YEAR(sales_data_sample3[[#This Row],[ORDER DATE]])</f>
        <v>2003</v>
      </c>
      <c r="M857" t="s">
        <v>1354</v>
      </c>
      <c r="N857">
        <v>97</v>
      </c>
      <c r="O857" t="s">
        <v>3732</v>
      </c>
      <c r="P857" t="s">
        <v>1380</v>
      </c>
      <c r="Q857" t="s">
        <v>1381</v>
      </c>
      <c r="R857" t="s">
        <v>1382</v>
      </c>
      <c r="S857" t="s">
        <v>4804</v>
      </c>
      <c r="T857" t="s">
        <v>1383</v>
      </c>
      <c r="U857" t="s">
        <v>137</v>
      </c>
      <c r="V857" t="s">
        <v>1384</v>
      </c>
      <c r="W857" t="s">
        <v>139</v>
      </c>
      <c r="X857" t="s">
        <v>140</v>
      </c>
      <c r="Y857" t="s">
        <v>1385</v>
      </c>
      <c r="Z857" t="s">
        <v>1386</v>
      </c>
      <c r="AA857" t="s">
        <v>42</v>
      </c>
    </row>
    <row r="858" spans="1:27" x14ac:dyDescent="0.25">
      <c r="A858" s="1">
        <v>10194</v>
      </c>
      <c r="B858" s="1">
        <v>42</v>
      </c>
      <c r="C858" s="8">
        <v>100</v>
      </c>
      <c r="D858" s="1">
        <v>11</v>
      </c>
      <c r="E858" s="7">
        <v>7290.36</v>
      </c>
      <c r="F858" s="7">
        <f>sales_data_sample3[[#This Row],[SALES]]*sales_data_sample3[[#This Row],[PROFIT MARGIN]]</f>
        <v>1814.570604</v>
      </c>
      <c r="G858" s="14" t="str">
        <f>IF(sales_data_sample3[[#This Row],[STATUS]] &lt;&gt;"Cancelled","24,89%","0")</f>
        <v>24,89%</v>
      </c>
      <c r="H858" s="4">
        <v>37950</v>
      </c>
      <c r="I858" t="s">
        <v>28</v>
      </c>
      <c r="J858">
        <f>ROUNDUP(MONTH(sales_data_sample3[[#This Row],[ORDER DATE]])/3,0)</f>
        <v>4</v>
      </c>
      <c r="K858" t="str">
        <f>TEXT(sales_data_sample3[[#This Row],[ORDER DATE]],"[$-409]mmmm")</f>
        <v>November</v>
      </c>
      <c r="L858">
        <f>YEAR(sales_data_sample3[[#This Row],[ORDER DATE]])</f>
        <v>2003</v>
      </c>
      <c r="M858" t="s">
        <v>278</v>
      </c>
      <c r="N858">
        <v>214</v>
      </c>
      <c r="O858" t="s">
        <v>279</v>
      </c>
      <c r="P858" t="s">
        <v>338</v>
      </c>
      <c r="Q858" t="s">
        <v>339</v>
      </c>
      <c r="R858" t="s">
        <v>340</v>
      </c>
      <c r="S858" t="s">
        <v>4804</v>
      </c>
      <c r="T858" t="s">
        <v>341</v>
      </c>
      <c r="U858" t="s">
        <v>4804</v>
      </c>
      <c r="V858" t="s">
        <v>342</v>
      </c>
      <c r="W858" t="s">
        <v>51</v>
      </c>
      <c r="X858" t="s">
        <v>52</v>
      </c>
      <c r="Y858" t="s">
        <v>343</v>
      </c>
      <c r="Z858" t="s">
        <v>344</v>
      </c>
      <c r="AA858" t="s">
        <v>229</v>
      </c>
    </row>
    <row r="859" spans="1:27" x14ac:dyDescent="0.25">
      <c r="A859" s="1">
        <v>10194</v>
      </c>
      <c r="B859" s="1">
        <v>26</v>
      </c>
      <c r="C859" s="8">
        <v>100</v>
      </c>
      <c r="D859" s="1">
        <v>4</v>
      </c>
      <c r="E859" s="7">
        <v>4263.74</v>
      </c>
      <c r="F859" s="7">
        <f>sales_data_sample3[[#This Row],[SALES]]*sales_data_sample3[[#This Row],[PROFIT MARGIN]]</f>
        <v>1061.244886</v>
      </c>
      <c r="G859" s="14" t="str">
        <f>IF(sales_data_sample3[[#This Row],[STATUS]] &lt;&gt;"Cancelled","24,89%","0")</f>
        <v>24,89%</v>
      </c>
      <c r="H859" s="4">
        <v>37950</v>
      </c>
      <c r="I859" t="s">
        <v>28</v>
      </c>
      <c r="J859">
        <f>ROUNDUP(MONTH(sales_data_sample3[[#This Row],[ORDER DATE]])/3,0)</f>
        <v>4</v>
      </c>
      <c r="K859" t="str">
        <f>TEXT(sales_data_sample3[[#This Row],[ORDER DATE]],"[$-409]mmmm")</f>
        <v>November</v>
      </c>
      <c r="L859">
        <f>YEAR(sales_data_sample3[[#This Row],[ORDER DATE]])</f>
        <v>2003</v>
      </c>
      <c r="M859" t="s">
        <v>278</v>
      </c>
      <c r="N859">
        <v>147</v>
      </c>
      <c r="O859" t="s">
        <v>710</v>
      </c>
      <c r="P859" t="s">
        <v>338</v>
      </c>
      <c r="Q859" t="s">
        <v>339</v>
      </c>
      <c r="R859" t="s">
        <v>340</v>
      </c>
      <c r="S859" t="s">
        <v>4804</v>
      </c>
      <c r="T859" t="s">
        <v>341</v>
      </c>
      <c r="U859" t="s">
        <v>4804</v>
      </c>
      <c r="V859" t="s">
        <v>342</v>
      </c>
      <c r="W859" t="s">
        <v>51</v>
      </c>
      <c r="X859" t="s">
        <v>52</v>
      </c>
      <c r="Y859" t="s">
        <v>343</v>
      </c>
      <c r="Z859" t="s">
        <v>344</v>
      </c>
      <c r="AA859" t="s">
        <v>65</v>
      </c>
    </row>
    <row r="860" spans="1:27" x14ac:dyDescent="0.25">
      <c r="A860" s="1">
        <v>10194</v>
      </c>
      <c r="B860" s="1">
        <v>38</v>
      </c>
      <c r="C860" s="8">
        <v>100</v>
      </c>
      <c r="D860" s="1">
        <v>8</v>
      </c>
      <c r="E860" s="7">
        <v>4933.92</v>
      </c>
      <c r="F860" s="7">
        <f>sales_data_sample3[[#This Row],[SALES]]*sales_data_sample3[[#This Row],[PROFIT MARGIN]]</f>
        <v>224.49336</v>
      </c>
      <c r="G860" s="14" t="str">
        <f>IF(sales_data_sample3[[#This Row],[STATUS]] &lt;&gt;"Cancelled","4,55%","0")</f>
        <v>4,55%</v>
      </c>
      <c r="H860" s="4">
        <v>37950</v>
      </c>
      <c r="I860" t="s">
        <v>28</v>
      </c>
      <c r="J860">
        <f>ROUNDUP(MONTH(sales_data_sample3[[#This Row],[ORDER DATE]])/3,0)</f>
        <v>4</v>
      </c>
      <c r="K860" t="str">
        <f>TEXT(sales_data_sample3[[#This Row],[ORDER DATE]],"[$-409]mmmm")</f>
        <v>November</v>
      </c>
      <c r="L860">
        <f>YEAR(sales_data_sample3[[#This Row],[ORDER DATE]])</f>
        <v>2003</v>
      </c>
      <c r="M860" t="s">
        <v>957</v>
      </c>
      <c r="N860">
        <v>136</v>
      </c>
      <c r="O860" t="s">
        <v>958</v>
      </c>
      <c r="P860" t="s">
        <v>338</v>
      </c>
      <c r="Q860" t="s">
        <v>339</v>
      </c>
      <c r="R860" t="s">
        <v>340</v>
      </c>
      <c r="S860" t="s">
        <v>4804</v>
      </c>
      <c r="T860" t="s">
        <v>341</v>
      </c>
      <c r="U860" t="s">
        <v>4804</v>
      </c>
      <c r="V860" t="s">
        <v>342</v>
      </c>
      <c r="W860" t="s">
        <v>51</v>
      </c>
      <c r="X860" t="s">
        <v>52</v>
      </c>
      <c r="Y860" t="s">
        <v>343</v>
      </c>
      <c r="Z860" t="s">
        <v>344</v>
      </c>
      <c r="AA860" t="s">
        <v>65</v>
      </c>
    </row>
    <row r="861" spans="1:27" x14ac:dyDescent="0.25">
      <c r="A861" s="1">
        <v>10194</v>
      </c>
      <c r="B861" s="1">
        <v>21</v>
      </c>
      <c r="C861" s="8">
        <v>93.34</v>
      </c>
      <c r="D861" s="1">
        <v>10</v>
      </c>
      <c r="E861" s="7">
        <v>1960.14</v>
      </c>
      <c r="F861" s="7">
        <f>sales_data_sample3[[#This Row],[SALES]]*sales_data_sample3[[#This Row],[PROFIT MARGIN]]</f>
        <v>89.186369999999997</v>
      </c>
      <c r="G861" s="14" t="str">
        <f>IF(sales_data_sample3[[#This Row],[STATUS]] &lt;&gt;"Cancelled","4,55%","0")</f>
        <v>4,55%</v>
      </c>
      <c r="H861" s="4">
        <v>37950</v>
      </c>
      <c r="I861" t="s">
        <v>28</v>
      </c>
      <c r="J861">
        <f>ROUNDUP(MONTH(sales_data_sample3[[#This Row],[ORDER DATE]])/3,0)</f>
        <v>4</v>
      </c>
      <c r="K861" t="str">
        <f>TEXT(sales_data_sample3[[#This Row],[ORDER DATE]],"[$-409]mmmm")</f>
        <v>November</v>
      </c>
      <c r="L861">
        <f>YEAR(sales_data_sample3[[#This Row],[ORDER DATE]])</f>
        <v>2003</v>
      </c>
      <c r="M861" t="s">
        <v>957</v>
      </c>
      <c r="N861">
        <v>116</v>
      </c>
      <c r="O861" t="s">
        <v>1264</v>
      </c>
      <c r="P861" t="s">
        <v>338</v>
      </c>
      <c r="Q861" t="s">
        <v>339</v>
      </c>
      <c r="R861" t="s">
        <v>340</v>
      </c>
      <c r="S861" t="s">
        <v>4804</v>
      </c>
      <c r="T861" t="s">
        <v>341</v>
      </c>
      <c r="U861" t="s">
        <v>4804</v>
      </c>
      <c r="V861" t="s">
        <v>342</v>
      </c>
      <c r="W861" t="s">
        <v>51</v>
      </c>
      <c r="X861" t="s">
        <v>52</v>
      </c>
      <c r="Y861" t="s">
        <v>343</v>
      </c>
      <c r="Z861" t="s">
        <v>344</v>
      </c>
      <c r="AA861" t="s">
        <v>42</v>
      </c>
    </row>
    <row r="862" spans="1:27" x14ac:dyDescent="0.25">
      <c r="A862" s="1">
        <v>10194</v>
      </c>
      <c r="B862" s="1">
        <v>45</v>
      </c>
      <c r="C862" s="8">
        <v>70.489999999999995</v>
      </c>
      <c r="D862" s="1">
        <v>2</v>
      </c>
      <c r="E862" s="7">
        <v>3172.05</v>
      </c>
      <c r="F862" s="7">
        <f>sales_data_sample3[[#This Row],[SALES]]*sales_data_sample3[[#This Row],[PROFIT MARGIN]]</f>
        <v>144.32827499999999</v>
      </c>
      <c r="G862" s="14" t="str">
        <f>IF(sales_data_sample3[[#This Row],[STATUS]] &lt;&gt;"Cancelled","4,55%","0")</f>
        <v>4,55%</v>
      </c>
      <c r="H862" s="4">
        <v>37950</v>
      </c>
      <c r="I862" t="s">
        <v>28</v>
      </c>
      <c r="J862">
        <f>ROUNDUP(MONTH(sales_data_sample3[[#This Row],[ORDER DATE]])/3,0)</f>
        <v>4</v>
      </c>
      <c r="K862" t="str">
        <f>TEXT(sales_data_sample3[[#This Row],[ORDER DATE]],"[$-409]mmmm")</f>
        <v>November</v>
      </c>
      <c r="L862">
        <f>YEAR(sales_data_sample3[[#This Row],[ORDER DATE]])</f>
        <v>2003</v>
      </c>
      <c r="M862" t="s">
        <v>957</v>
      </c>
      <c r="N862">
        <v>60</v>
      </c>
      <c r="O862" t="s">
        <v>1799</v>
      </c>
      <c r="P862" t="s">
        <v>338</v>
      </c>
      <c r="Q862" t="s">
        <v>339</v>
      </c>
      <c r="R862" t="s">
        <v>340</v>
      </c>
      <c r="S862" t="s">
        <v>4804</v>
      </c>
      <c r="T862" t="s">
        <v>341</v>
      </c>
      <c r="U862" t="s">
        <v>4804</v>
      </c>
      <c r="V862" t="s">
        <v>342</v>
      </c>
      <c r="W862" t="s">
        <v>51</v>
      </c>
      <c r="X862" t="s">
        <v>52</v>
      </c>
      <c r="Y862" t="s">
        <v>343</v>
      </c>
      <c r="Z862" t="s">
        <v>344</v>
      </c>
      <c r="AA862" t="s">
        <v>65</v>
      </c>
    </row>
    <row r="863" spans="1:27" x14ac:dyDescent="0.25">
      <c r="A863" s="1">
        <v>10194</v>
      </c>
      <c r="B863" s="1">
        <v>32</v>
      </c>
      <c r="C863" s="8">
        <v>100</v>
      </c>
      <c r="D863" s="1">
        <v>5</v>
      </c>
      <c r="E863" s="7">
        <v>4262.08</v>
      </c>
      <c r="F863" s="7">
        <f>sales_data_sample3[[#This Row],[SALES]]*sales_data_sample3[[#This Row],[PROFIT MARGIN]]</f>
        <v>193.92463999999998</v>
      </c>
      <c r="G863" s="14" t="str">
        <f>IF(sales_data_sample3[[#This Row],[STATUS]] &lt;&gt;"Cancelled","4,55%","0")</f>
        <v>4,55%</v>
      </c>
      <c r="H863" s="4">
        <v>37950</v>
      </c>
      <c r="I863" t="s">
        <v>28</v>
      </c>
      <c r="J863">
        <f>ROUNDUP(MONTH(sales_data_sample3[[#This Row],[ORDER DATE]])/3,0)</f>
        <v>4</v>
      </c>
      <c r="K863" t="str">
        <f>TEXT(sales_data_sample3[[#This Row],[ORDER DATE]],"[$-409]mmmm")</f>
        <v>November</v>
      </c>
      <c r="L863">
        <f>YEAR(sales_data_sample3[[#This Row],[ORDER DATE]])</f>
        <v>2003</v>
      </c>
      <c r="M863" t="s">
        <v>957</v>
      </c>
      <c r="N863">
        <v>121</v>
      </c>
      <c r="O863" t="s">
        <v>2604</v>
      </c>
      <c r="P863" t="s">
        <v>338</v>
      </c>
      <c r="Q863" t="s">
        <v>339</v>
      </c>
      <c r="R863" t="s">
        <v>340</v>
      </c>
      <c r="S863" t="s">
        <v>4804</v>
      </c>
      <c r="T863" t="s">
        <v>341</v>
      </c>
      <c r="U863" t="s">
        <v>4804</v>
      </c>
      <c r="V863" t="s">
        <v>342</v>
      </c>
      <c r="W863" t="s">
        <v>51</v>
      </c>
      <c r="X863" t="s">
        <v>52</v>
      </c>
      <c r="Y863" t="s">
        <v>343</v>
      </c>
      <c r="Z863" t="s">
        <v>344</v>
      </c>
      <c r="AA863" t="s">
        <v>65</v>
      </c>
    </row>
    <row r="864" spans="1:27" x14ac:dyDescent="0.25">
      <c r="A864" s="1">
        <v>10194</v>
      </c>
      <c r="B864" s="1">
        <v>41</v>
      </c>
      <c r="C864" s="8">
        <v>44.78</v>
      </c>
      <c r="D864" s="1">
        <v>9</v>
      </c>
      <c r="E864" s="7">
        <v>1835.98</v>
      </c>
      <c r="F864" s="7">
        <f>sales_data_sample3[[#This Row],[SALES]]*sales_data_sample3[[#This Row],[PROFIT MARGIN]]</f>
        <v>135.678922</v>
      </c>
      <c r="G864" s="14" t="str">
        <f>IF(sales_data_sample3[[#This Row],[STATUS]] &lt;&gt;"Cancelled","7,39%","0")</f>
        <v>7,39%</v>
      </c>
      <c r="H864" s="4">
        <v>37950</v>
      </c>
      <c r="I864" t="s">
        <v>28</v>
      </c>
      <c r="J864">
        <f>ROUNDUP(MONTH(sales_data_sample3[[#This Row],[ORDER DATE]])/3,0)</f>
        <v>4</v>
      </c>
      <c r="K864" t="str">
        <f>TEXT(sales_data_sample3[[#This Row],[ORDER DATE]],"[$-409]mmmm")</f>
        <v>November</v>
      </c>
      <c r="L864">
        <f>YEAR(sales_data_sample3[[#This Row],[ORDER DATE]])</f>
        <v>2003</v>
      </c>
      <c r="M864" t="s">
        <v>1354</v>
      </c>
      <c r="N864">
        <v>50</v>
      </c>
      <c r="O864" t="s">
        <v>2635</v>
      </c>
      <c r="P864" t="s">
        <v>338</v>
      </c>
      <c r="Q864" t="s">
        <v>339</v>
      </c>
      <c r="R864" t="s">
        <v>340</v>
      </c>
      <c r="S864" t="s">
        <v>4804</v>
      </c>
      <c r="T864" t="s">
        <v>341</v>
      </c>
      <c r="U864" t="s">
        <v>4804</v>
      </c>
      <c r="V864" t="s">
        <v>342</v>
      </c>
      <c r="W864" t="s">
        <v>51</v>
      </c>
      <c r="X864" t="s">
        <v>52</v>
      </c>
      <c r="Y864" t="s">
        <v>343</v>
      </c>
      <c r="Z864" t="s">
        <v>344</v>
      </c>
      <c r="AA864" t="s">
        <v>42</v>
      </c>
    </row>
    <row r="865" spans="1:27" x14ac:dyDescent="0.25">
      <c r="A865" s="1">
        <v>10194</v>
      </c>
      <c r="B865" s="1">
        <v>49</v>
      </c>
      <c r="C865" s="8">
        <v>100</v>
      </c>
      <c r="D865" s="1">
        <v>1</v>
      </c>
      <c r="E865" s="7">
        <v>5760.93</v>
      </c>
      <c r="F865" s="7">
        <f>sales_data_sample3[[#This Row],[SALES]]*sales_data_sample3[[#This Row],[PROFIT MARGIN]]</f>
        <v>262.12231500000001</v>
      </c>
      <c r="G865" s="14" t="str">
        <f>IF(sales_data_sample3[[#This Row],[STATUS]] &lt;&gt;"Cancelled","4,55%","0")</f>
        <v>4,55%</v>
      </c>
      <c r="H865" s="4">
        <v>37950</v>
      </c>
      <c r="I865" t="s">
        <v>28</v>
      </c>
      <c r="J865">
        <f>ROUNDUP(MONTH(sales_data_sample3[[#This Row],[ORDER DATE]])/3,0)</f>
        <v>4</v>
      </c>
      <c r="K865" t="str">
        <f>TEXT(sales_data_sample3[[#This Row],[ORDER DATE]],"[$-409]mmmm")</f>
        <v>November</v>
      </c>
      <c r="L865">
        <f>YEAR(sales_data_sample3[[#This Row],[ORDER DATE]])</f>
        <v>2003</v>
      </c>
      <c r="M865" t="s">
        <v>957</v>
      </c>
      <c r="N865">
        <v>127</v>
      </c>
      <c r="O865" t="s">
        <v>3076</v>
      </c>
      <c r="P865" t="s">
        <v>338</v>
      </c>
      <c r="Q865" t="s">
        <v>339</v>
      </c>
      <c r="R865" t="s">
        <v>340</v>
      </c>
      <c r="S865" t="s">
        <v>4804</v>
      </c>
      <c r="T865" t="s">
        <v>341</v>
      </c>
      <c r="U865" t="s">
        <v>4804</v>
      </c>
      <c r="V865" t="s">
        <v>342</v>
      </c>
      <c r="W865" t="s">
        <v>51</v>
      </c>
      <c r="X865" t="s">
        <v>52</v>
      </c>
      <c r="Y865" t="s">
        <v>343</v>
      </c>
      <c r="Z865" t="s">
        <v>344</v>
      </c>
      <c r="AA865" t="s">
        <v>65</v>
      </c>
    </row>
    <row r="866" spans="1:27" x14ac:dyDescent="0.25">
      <c r="A866" s="1">
        <v>10194</v>
      </c>
      <c r="B866" s="1">
        <v>37</v>
      </c>
      <c r="C866" s="8">
        <v>97.27</v>
      </c>
      <c r="D866" s="1">
        <v>3</v>
      </c>
      <c r="E866" s="7">
        <v>3598.99</v>
      </c>
      <c r="F866" s="7">
        <f>sales_data_sample3[[#This Row],[SALES]]*sales_data_sample3[[#This Row],[PROFIT MARGIN]]</f>
        <v>163.75404499999999</v>
      </c>
      <c r="G866" s="14" t="str">
        <f>IF(sales_data_sample3[[#This Row],[STATUS]] &lt;&gt;"Cancelled","4,55%","0")</f>
        <v>4,55%</v>
      </c>
      <c r="H866" s="4">
        <v>37950</v>
      </c>
      <c r="I866" t="s">
        <v>28</v>
      </c>
      <c r="J866">
        <f>ROUNDUP(MONTH(sales_data_sample3[[#This Row],[ORDER DATE]])/3,0)</f>
        <v>4</v>
      </c>
      <c r="K866" t="str">
        <f>TEXT(sales_data_sample3[[#This Row],[ORDER DATE]],"[$-409]mmmm")</f>
        <v>November</v>
      </c>
      <c r="L866">
        <f>YEAR(sales_data_sample3[[#This Row],[ORDER DATE]])</f>
        <v>2003</v>
      </c>
      <c r="M866" t="s">
        <v>957</v>
      </c>
      <c r="N866">
        <v>96</v>
      </c>
      <c r="O866" t="s">
        <v>3839</v>
      </c>
      <c r="P866" t="s">
        <v>338</v>
      </c>
      <c r="Q866" t="s">
        <v>339</v>
      </c>
      <c r="R866" t="s">
        <v>340</v>
      </c>
      <c r="S866" t="s">
        <v>4804</v>
      </c>
      <c r="T866" t="s">
        <v>341</v>
      </c>
      <c r="U866" t="s">
        <v>4804</v>
      </c>
      <c r="V866" t="s">
        <v>342</v>
      </c>
      <c r="W866" t="s">
        <v>51</v>
      </c>
      <c r="X866" t="s">
        <v>52</v>
      </c>
      <c r="Y866" t="s">
        <v>343</v>
      </c>
      <c r="Z866" t="s">
        <v>344</v>
      </c>
      <c r="AA866" t="s">
        <v>65</v>
      </c>
    </row>
    <row r="867" spans="1:27" x14ac:dyDescent="0.25">
      <c r="A867" s="1">
        <v>10194</v>
      </c>
      <c r="B867" s="1">
        <v>39</v>
      </c>
      <c r="C867" s="8">
        <v>54.94</v>
      </c>
      <c r="D867" s="1">
        <v>7</v>
      </c>
      <c r="E867" s="7">
        <v>2142.66</v>
      </c>
      <c r="F867" s="7">
        <f>sales_data_sample3[[#This Row],[SALES]]*sales_data_sample3[[#This Row],[PROFIT MARGIN]]</f>
        <v>97.491029999999995</v>
      </c>
      <c r="G867" s="14" t="str">
        <f>IF(sales_data_sample3[[#This Row],[STATUS]] &lt;&gt;"Cancelled","4,55%","0")</f>
        <v>4,55%</v>
      </c>
      <c r="H867" s="4">
        <v>37950</v>
      </c>
      <c r="I867" t="s">
        <v>28</v>
      </c>
      <c r="J867">
        <f>ROUNDUP(MONTH(sales_data_sample3[[#This Row],[ORDER DATE]])/3,0)</f>
        <v>4</v>
      </c>
      <c r="K867" t="str">
        <f>TEXT(sales_data_sample3[[#This Row],[ORDER DATE]],"[$-409]mmmm")</f>
        <v>November</v>
      </c>
      <c r="L867">
        <f>YEAR(sales_data_sample3[[#This Row],[ORDER DATE]])</f>
        <v>2003</v>
      </c>
      <c r="M867" t="s">
        <v>957</v>
      </c>
      <c r="N867">
        <v>64</v>
      </c>
      <c r="O867" t="s">
        <v>4029</v>
      </c>
      <c r="P867" t="s">
        <v>338</v>
      </c>
      <c r="Q867" t="s">
        <v>339</v>
      </c>
      <c r="R867" t="s">
        <v>340</v>
      </c>
      <c r="S867" t="s">
        <v>4804</v>
      </c>
      <c r="T867" t="s">
        <v>341</v>
      </c>
      <c r="U867" t="s">
        <v>4804</v>
      </c>
      <c r="V867" t="s">
        <v>342</v>
      </c>
      <c r="W867" t="s">
        <v>51</v>
      </c>
      <c r="X867" t="s">
        <v>52</v>
      </c>
      <c r="Y867" t="s">
        <v>343</v>
      </c>
      <c r="Z867" t="s">
        <v>344</v>
      </c>
      <c r="AA867" t="s">
        <v>42</v>
      </c>
    </row>
    <row r="868" spans="1:27" x14ac:dyDescent="0.25">
      <c r="A868" s="1">
        <v>10194</v>
      </c>
      <c r="B868" s="1">
        <v>26</v>
      </c>
      <c r="C868" s="8">
        <v>89.01</v>
      </c>
      <c r="D868" s="1">
        <v>6</v>
      </c>
      <c r="E868" s="7">
        <v>2314.2600000000002</v>
      </c>
      <c r="F868" s="7">
        <f>sales_data_sample3[[#This Row],[SALES]]*sales_data_sample3[[#This Row],[PROFIT MARGIN]]</f>
        <v>576.01931400000012</v>
      </c>
      <c r="G868" s="14" t="str">
        <f>IF(sales_data_sample3[[#This Row],[STATUS]] &lt;&gt;"Cancelled","24,89%","0")</f>
        <v>24,89%</v>
      </c>
      <c r="H868" s="4">
        <v>37950</v>
      </c>
      <c r="I868" t="s">
        <v>28</v>
      </c>
      <c r="J868">
        <f>ROUNDUP(MONTH(sales_data_sample3[[#This Row],[ORDER DATE]])/3,0)</f>
        <v>4</v>
      </c>
      <c r="K868" t="str">
        <f>TEXT(sales_data_sample3[[#This Row],[ORDER DATE]],"[$-409]mmmm")</f>
        <v>November</v>
      </c>
      <c r="L868">
        <f>YEAR(sales_data_sample3[[#This Row],[ORDER DATE]])</f>
        <v>2003</v>
      </c>
      <c r="M868" t="s">
        <v>278</v>
      </c>
      <c r="N868">
        <v>101</v>
      </c>
      <c r="O868" t="s">
        <v>4506</v>
      </c>
      <c r="P868" t="s">
        <v>338</v>
      </c>
      <c r="Q868" t="s">
        <v>339</v>
      </c>
      <c r="R868" t="s">
        <v>340</v>
      </c>
      <c r="S868" t="s">
        <v>4804</v>
      </c>
      <c r="T868" t="s">
        <v>341</v>
      </c>
      <c r="U868" t="s">
        <v>4804</v>
      </c>
      <c r="V868" t="s">
        <v>342</v>
      </c>
      <c r="W868" t="s">
        <v>51</v>
      </c>
      <c r="X868" t="s">
        <v>52</v>
      </c>
      <c r="Y868" t="s">
        <v>343</v>
      </c>
      <c r="Z868" t="s">
        <v>344</v>
      </c>
      <c r="AA868" t="s">
        <v>42</v>
      </c>
    </row>
    <row r="869" spans="1:27" x14ac:dyDescent="0.25">
      <c r="A869" s="1">
        <v>10195</v>
      </c>
      <c r="B869" s="1">
        <v>49</v>
      </c>
      <c r="C869" s="8">
        <v>100</v>
      </c>
      <c r="D869" s="1">
        <v>6</v>
      </c>
      <c r="E869" s="7">
        <v>6445.46</v>
      </c>
      <c r="F869" s="7">
        <f>sales_data_sample3[[#This Row],[SALES]]*sales_data_sample3[[#This Row],[PROFIT MARGIN]]</f>
        <v>293.26842999999997</v>
      </c>
      <c r="G869" s="14" t="str">
        <f>IF(sales_data_sample3[[#This Row],[STATUS]] &lt;&gt;"Cancelled","4,55%","0")</f>
        <v>4,55%</v>
      </c>
      <c r="H869" s="4">
        <v>37950</v>
      </c>
      <c r="I869" t="s">
        <v>28</v>
      </c>
      <c r="J869">
        <f>ROUNDUP(MONTH(sales_data_sample3[[#This Row],[ORDER DATE]])/3,0)</f>
        <v>4</v>
      </c>
      <c r="K869" t="str">
        <f>TEXT(sales_data_sample3[[#This Row],[ORDER DATE]],"[$-409]mmmm")</f>
        <v>November</v>
      </c>
      <c r="L869">
        <f>YEAR(sales_data_sample3[[#This Row],[ORDER DATE]])</f>
        <v>2003</v>
      </c>
      <c r="M869" t="s">
        <v>957</v>
      </c>
      <c r="N869">
        <v>118</v>
      </c>
      <c r="O869" t="s">
        <v>1172</v>
      </c>
      <c r="P869" t="s">
        <v>510</v>
      </c>
      <c r="Q869" t="s">
        <v>511</v>
      </c>
      <c r="R869" t="s">
        <v>512</v>
      </c>
      <c r="S869" t="s">
        <v>4804</v>
      </c>
      <c r="T869" t="s">
        <v>513</v>
      </c>
      <c r="U869" t="s">
        <v>36</v>
      </c>
      <c r="V869" t="s">
        <v>514</v>
      </c>
      <c r="W869" t="s">
        <v>38</v>
      </c>
      <c r="X869" t="s">
        <v>39</v>
      </c>
      <c r="Y869" t="s">
        <v>149</v>
      </c>
      <c r="Z869" t="s">
        <v>363</v>
      </c>
      <c r="AA869" t="s">
        <v>65</v>
      </c>
    </row>
    <row r="870" spans="1:27" x14ac:dyDescent="0.25">
      <c r="A870" s="1">
        <v>10195</v>
      </c>
      <c r="B870" s="1">
        <v>27</v>
      </c>
      <c r="C870" s="8">
        <v>100</v>
      </c>
      <c r="D870" s="1">
        <v>5</v>
      </c>
      <c r="E870" s="7">
        <v>5128.1099999999997</v>
      </c>
      <c r="F870" s="7">
        <f>sales_data_sample3[[#This Row],[SALES]]*sales_data_sample3[[#This Row],[PROFIT MARGIN]]</f>
        <v>1276.386579</v>
      </c>
      <c r="G870" s="14" t="str">
        <f>IF(sales_data_sample3[[#This Row],[STATUS]] &lt;&gt;"Cancelled","24,89%","0")</f>
        <v>24,89%</v>
      </c>
      <c r="H870" s="4">
        <v>37950</v>
      </c>
      <c r="I870" t="s">
        <v>28</v>
      </c>
      <c r="J870">
        <f>ROUNDUP(MONTH(sales_data_sample3[[#This Row],[ORDER DATE]])/3,0)</f>
        <v>4</v>
      </c>
      <c r="K870" t="str">
        <f>TEXT(sales_data_sample3[[#This Row],[ORDER DATE]],"[$-409]mmmm")</f>
        <v>November</v>
      </c>
      <c r="L870">
        <f>YEAR(sales_data_sample3[[#This Row],[ORDER DATE]])</f>
        <v>2003</v>
      </c>
      <c r="M870" t="s">
        <v>278</v>
      </c>
      <c r="N870">
        <v>163</v>
      </c>
      <c r="O870" t="s">
        <v>1667</v>
      </c>
      <c r="P870" t="s">
        <v>510</v>
      </c>
      <c r="Q870" t="s">
        <v>511</v>
      </c>
      <c r="R870" t="s">
        <v>512</v>
      </c>
      <c r="S870" t="s">
        <v>4804</v>
      </c>
      <c r="T870" t="s">
        <v>513</v>
      </c>
      <c r="U870" t="s">
        <v>36</v>
      </c>
      <c r="V870" t="s">
        <v>514</v>
      </c>
      <c r="W870" t="s">
        <v>38</v>
      </c>
      <c r="X870" t="s">
        <v>39</v>
      </c>
      <c r="Y870" t="s">
        <v>149</v>
      </c>
      <c r="Z870" t="s">
        <v>363</v>
      </c>
      <c r="AA870" t="s">
        <v>65</v>
      </c>
    </row>
    <row r="871" spans="1:27" x14ac:dyDescent="0.25">
      <c r="A871" s="1">
        <v>10195</v>
      </c>
      <c r="B871" s="1">
        <v>35</v>
      </c>
      <c r="C871" s="8">
        <v>100</v>
      </c>
      <c r="D871" s="1">
        <v>9</v>
      </c>
      <c r="E871" s="7">
        <v>3608.15</v>
      </c>
      <c r="F871" s="7">
        <f>sales_data_sample3[[#This Row],[SALES]]*sales_data_sample3[[#This Row],[PROFIT MARGIN]]</f>
        <v>164.17082500000001</v>
      </c>
      <c r="G871" s="14" t="str">
        <f>IF(sales_data_sample3[[#This Row],[STATUS]] &lt;&gt;"Cancelled","4,55%","0")</f>
        <v>4,55%</v>
      </c>
      <c r="H871" s="4">
        <v>37950</v>
      </c>
      <c r="I871" t="s">
        <v>28</v>
      </c>
      <c r="J871">
        <f>ROUNDUP(MONTH(sales_data_sample3[[#This Row],[ORDER DATE]])/3,0)</f>
        <v>4</v>
      </c>
      <c r="K871" t="str">
        <f>TEXT(sales_data_sample3[[#This Row],[ORDER DATE]],"[$-409]mmmm")</f>
        <v>November</v>
      </c>
      <c r="L871">
        <f>YEAR(sales_data_sample3[[#This Row],[ORDER DATE]])</f>
        <v>2003</v>
      </c>
      <c r="M871" t="s">
        <v>957</v>
      </c>
      <c r="N871">
        <v>122</v>
      </c>
      <c r="O871" t="s">
        <v>1737</v>
      </c>
      <c r="P871" t="s">
        <v>510</v>
      </c>
      <c r="Q871" t="s">
        <v>511</v>
      </c>
      <c r="R871" t="s">
        <v>512</v>
      </c>
      <c r="S871" t="s">
        <v>4804</v>
      </c>
      <c r="T871" t="s">
        <v>513</v>
      </c>
      <c r="U871" t="s">
        <v>36</v>
      </c>
      <c r="V871" t="s">
        <v>514</v>
      </c>
      <c r="W871" t="s">
        <v>38</v>
      </c>
      <c r="X871" t="s">
        <v>39</v>
      </c>
      <c r="Y871" t="s">
        <v>149</v>
      </c>
      <c r="Z871" t="s">
        <v>363</v>
      </c>
      <c r="AA871" t="s">
        <v>65</v>
      </c>
    </row>
    <row r="872" spans="1:27" x14ac:dyDescent="0.25">
      <c r="A872" s="1">
        <v>10195</v>
      </c>
      <c r="B872" s="1">
        <v>50</v>
      </c>
      <c r="C872" s="8">
        <v>100</v>
      </c>
      <c r="D872" s="1">
        <v>10</v>
      </c>
      <c r="E872" s="7">
        <v>7620.5</v>
      </c>
      <c r="F872" s="7">
        <f>sales_data_sample3[[#This Row],[SALES]]*sales_data_sample3[[#This Row],[PROFIT MARGIN]]</f>
        <v>1896.7424500000002</v>
      </c>
      <c r="G872" s="14" t="str">
        <f>IF(sales_data_sample3[[#This Row],[STATUS]] &lt;&gt;"Cancelled","24,89%","0")</f>
        <v>24,89%</v>
      </c>
      <c r="H872" s="4">
        <v>37950</v>
      </c>
      <c r="I872" t="s">
        <v>28</v>
      </c>
      <c r="J872">
        <f>ROUNDUP(MONTH(sales_data_sample3[[#This Row],[ORDER DATE]])/3,0)</f>
        <v>4</v>
      </c>
      <c r="K872" t="str">
        <f>TEXT(sales_data_sample3[[#This Row],[ORDER DATE]],"[$-409]mmmm")</f>
        <v>November</v>
      </c>
      <c r="L872">
        <f>YEAR(sales_data_sample3[[#This Row],[ORDER DATE]])</f>
        <v>2003</v>
      </c>
      <c r="M872" t="s">
        <v>278</v>
      </c>
      <c r="N872">
        <v>169</v>
      </c>
      <c r="O872" t="s">
        <v>2190</v>
      </c>
      <c r="P872" t="s">
        <v>510</v>
      </c>
      <c r="Q872" t="s">
        <v>511</v>
      </c>
      <c r="R872" t="s">
        <v>512</v>
      </c>
      <c r="S872" t="s">
        <v>4804</v>
      </c>
      <c r="T872" t="s">
        <v>513</v>
      </c>
      <c r="U872" t="s">
        <v>36</v>
      </c>
      <c r="V872" t="s">
        <v>514</v>
      </c>
      <c r="W872" t="s">
        <v>38</v>
      </c>
      <c r="X872" t="s">
        <v>39</v>
      </c>
      <c r="Y872" t="s">
        <v>149</v>
      </c>
      <c r="Z872" t="s">
        <v>363</v>
      </c>
      <c r="AA872" t="s">
        <v>229</v>
      </c>
    </row>
    <row r="873" spans="1:27" x14ac:dyDescent="0.25">
      <c r="A873" s="1">
        <v>10195</v>
      </c>
      <c r="B873" s="1">
        <v>44</v>
      </c>
      <c r="C873" s="8">
        <v>66.47</v>
      </c>
      <c r="D873" s="1">
        <v>3</v>
      </c>
      <c r="E873" s="7">
        <v>2924.68</v>
      </c>
      <c r="F873" s="7">
        <f>sales_data_sample3[[#This Row],[SALES]]*sales_data_sample3[[#This Row],[PROFIT MARGIN]]</f>
        <v>727.95285200000001</v>
      </c>
      <c r="G873" s="14" t="str">
        <f>IF(sales_data_sample3[[#This Row],[STATUS]] &lt;&gt;"Cancelled","24,89%","0")</f>
        <v>24,89%</v>
      </c>
      <c r="H873" s="4">
        <v>37950</v>
      </c>
      <c r="I873" t="s">
        <v>28</v>
      </c>
      <c r="J873">
        <f>ROUNDUP(MONTH(sales_data_sample3[[#This Row],[ORDER DATE]])/3,0)</f>
        <v>4</v>
      </c>
      <c r="K873" t="str">
        <f>TEXT(sales_data_sample3[[#This Row],[ORDER DATE]],"[$-409]mmmm")</f>
        <v>November</v>
      </c>
      <c r="L873">
        <f>YEAR(sales_data_sample3[[#This Row],[ORDER DATE]])</f>
        <v>2003</v>
      </c>
      <c r="M873" t="s">
        <v>278</v>
      </c>
      <c r="N873">
        <v>57</v>
      </c>
      <c r="O873" t="s">
        <v>2779</v>
      </c>
      <c r="P873" t="s">
        <v>510</v>
      </c>
      <c r="Q873" t="s">
        <v>511</v>
      </c>
      <c r="R873" t="s">
        <v>512</v>
      </c>
      <c r="S873" t="s">
        <v>4804</v>
      </c>
      <c r="T873" t="s">
        <v>513</v>
      </c>
      <c r="U873" t="s">
        <v>36</v>
      </c>
      <c r="V873" t="s">
        <v>514</v>
      </c>
      <c r="W873" t="s">
        <v>38</v>
      </c>
      <c r="X873" t="s">
        <v>39</v>
      </c>
      <c r="Y873" t="s">
        <v>149</v>
      </c>
      <c r="Z873" t="s">
        <v>363</v>
      </c>
      <c r="AA873" t="s">
        <v>42</v>
      </c>
    </row>
    <row r="874" spans="1:27" x14ac:dyDescent="0.25">
      <c r="A874" s="1">
        <v>10195</v>
      </c>
      <c r="B874" s="1">
        <v>32</v>
      </c>
      <c r="C874" s="8">
        <v>28.29</v>
      </c>
      <c r="D874" s="1">
        <v>7</v>
      </c>
      <c r="E874" s="7">
        <v>905.28</v>
      </c>
      <c r="F874" s="7">
        <f>sales_data_sample3[[#This Row],[SALES]]*sales_data_sample3[[#This Row],[PROFIT MARGIN]]</f>
        <v>225.32419200000001</v>
      </c>
      <c r="G874" s="14" t="str">
        <f>IF(sales_data_sample3[[#This Row],[STATUS]] &lt;&gt;"Cancelled","24,89%","0")</f>
        <v>24,89%</v>
      </c>
      <c r="H874" s="4">
        <v>37950</v>
      </c>
      <c r="I874" t="s">
        <v>28</v>
      </c>
      <c r="J874">
        <f>ROUNDUP(MONTH(sales_data_sample3[[#This Row],[ORDER DATE]])/3,0)</f>
        <v>4</v>
      </c>
      <c r="K874" t="str">
        <f>TEXT(sales_data_sample3[[#This Row],[ORDER DATE]],"[$-409]mmmm")</f>
        <v>November</v>
      </c>
      <c r="L874">
        <f>YEAR(sales_data_sample3[[#This Row],[ORDER DATE]])</f>
        <v>2003</v>
      </c>
      <c r="M874" t="s">
        <v>278</v>
      </c>
      <c r="N874">
        <v>35</v>
      </c>
      <c r="O874" t="s">
        <v>3186</v>
      </c>
      <c r="P874" t="s">
        <v>510</v>
      </c>
      <c r="Q874" t="s">
        <v>511</v>
      </c>
      <c r="R874" t="s">
        <v>512</v>
      </c>
      <c r="S874" t="s">
        <v>4804</v>
      </c>
      <c r="T874" t="s">
        <v>513</v>
      </c>
      <c r="U874" t="s">
        <v>36</v>
      </c>
      <c r="V874" t="s">
        <v>514</v>
      </c>
      <c r="W874" t="s">
        <v>38</v>
      </c>
      <c r="X874" t="s">
        <v>39</v>
      </c>
      <c r="Y874" t="s">
        <v>149</v>
      </c>
      <c r="Z874" t="s">
        <v>363</v>
      </c>
      <c r="AA874" t="s">
        <v>42</v>
      </c>
    </row>
    <row r="875" spans="1:27" x14ac:dyDescent="0.25">
      <c r="A875" s="1">
        <v>10195</v>
      </c>
      <c r="B875" s="1">
        <v>34</v>
      </c>
      <c r="C875" s="8">
        <v>100</v>
      </c>
      <c r="D875" s="1">
        <v>2</v>
      </c>
      <c r="E875" s="7">
        <v>3699.88</v>
      </c>
      <c r="F875" s="7">
        <f>sales_data_sample3[[#This Row],[SALES]]*sales_data_sample3[[#This Row],[PROFIT MARGIN]]</f>
        <v>920.9001320000001</v>
      </c>
      <c r="G875" s="14" t="str">
        <f>IF(sales_data_sample3[[#This Row],[STATUS]] &lt;&gt;"Cancelled","24,89%","0")</f>
        <v>24,89%</v>
      </c>
      <c r="H875" s="4">
        <v>37950</v>
      </c>
      <c r="I875" t="s">
        <v>28</v>
      </c>
      <c r="J875">
        <f>ROUNDUP(MONTH(sales_data_sample3[[#This Row],[ORDER DATE]])/3,0)</f>
        <v>4</v>
      </c>
      <c r="K875" t="str">
        <f>TEXT(sales_data_sample3[[#This Row],[ORDER DATE]],"[$-409]mmmm")</f>
        <v>November</v>
      </c>
      <c r="L875">
        <f>YEAR(sales_data_sample3[[#This Row],[ORDER DATE]])</f>
        <v>2003</v>
      </c>
      <c r="M875" t="s">
        <v>278</v>
      </c>
      <c r="N875">
        <v>118</v>
      </c>
      <c r="O875" t="s">
        <v>3701</v>
      </c>
      <c r="P875" t="s">
        <v>510</v>
      </c>
      <c r="Q875" t="s">
        <v>511</v>
      </c>
      <c r="R875" t="s">
        <v>512</v>
      </c>
      <c r="S875" t="s">
        <v>4804</v>
      </c>
      <c r="T875" t="s">
        <v>513</v>
      </c>
      <c r="U875" t="s">
        <v>36</v>
      </c>
      <c r="V875" t="s">
        <v>514</v>
      </c>
      <c r="W875" t="s">
        <v>38</v>
      </c>
      <c r="X875" t="s">
        <v>39</v>
      </c>
      <c r="Y875" t="s">
        <v>149</v>
      </c>
      <c r="Z875" t="s">
        <v>363</v>
      </c>
      <c r="AA875" t="s">
        <v>65</v>
      </c>
    </row>
    <row r="876" spans="1:27" x14ac:dyDescent="0.25">
      <c r="A876" s="1">
        <v>10195</v>
      </c>
      <c r="B876" s="1">
        <v>32</v>
      </c>
      <c r="C876" s="8">
        <v>43.29</v>
      </c>
      <c r="D876" s="1">
        <v>8</v>
      </c>
      <c r="E876" s="7">
        <v>1385.28</v>
      </c>
      <c r="F876" s="7">
        <f>sales_data_sample3[[#This Row],[SALES]]*sales_data_sample3[[#This Row],[PROFIT MARGIN]]</f>
        <v>63.030239999999999</v>
      </c>
      <c r="G876" s="14" t="str">
        <f>IF(sales_data_sample3[[#This Row],[STATUS]] &lt;&gt;"Cancelled","4,55%","0")</f>
        <v>4,55%</v>
      </c>
      <c r="H876" s="4">
        <v>37950</v>
      </c>
      <c r="I876" t="s">
        <v>28</v>
      </c>
      <c r="J876">
        <f>ROUNDUP(MONTH(sales_data_sample3[[#This Row],[ORDER DATE]])/3,0)</f>
        <v>4</v>
      </c>
      <c r="K876" t="str">
        <f>TEXT(sales_data_sample3[[#This Row],[ORDER DATE]],"[$-409]mmmm")</f>
        <v>November</v>
      </c>
      <c r="L876">
        <f>YEAR(sales_data_sample3[[#This Row],[ORDER DATE]])</f>
        <v>2003</v>
      </c>
      <c r="M876" t="s">
        <v>957</v>
      </c>
      <c r="N876">
        <v>54</v>
      </c>
      <c r="O876" t="s">
        <v>3944</v>
      </c>
      <c r="P876" t="s">
        <v>510</v>
      </c>
      <c r="Q876" t="s">
        <v>511</v>
      </c>
      <c r="R876" t="s">
        <v>512</v>
      </c>
      <c r="S876" t="s">
        <v>4804</v>
      </c>
      <c r="T876" t="s">
        <v>513</v>
      </c>
      <c r="U876" t="s">
        <v>36</v>
      </c>
      <c r="V876" t="s">
        <v>514</v>
      </c>
      <c r="W876" t="s">
        <v>38</v>
      </c>
      <c r="X876" t="s">
        <v>39</v>
      </c>
      <c r="Y876" t="s">
        <v>149</v>
      </c>
      <c r="Z876" t="s">
        <v>363</v>
      </c>
      <c r="AA876" t="s">
        <v>42</v>
      </c>
    </row>
    <row r="877" spans="1:27" x14ac:dyDescent="0.25">
      <c r="A877" s="1">
        <v>10195</v>
      </c>
      <c r="B877" s="1">
        <v>33</v>
      </c>
      <c r="C877" s="8">
        <v>54.68</v>
      </c>
      <c r="D877" s="1">
        <v>1</v>
      </c>
      <c r="E877" s="7">
        <v>1804.44</v>
      </c>
      <c r="F877" s="7">
        <f>sales_data_sample3[[#This Row],[SALES]]*sales_data_sample3[[#This Row],[PROFIT MARGIN]]</f>
        <v>91.845996</v>
      </c>
      <c r="G877" s="14" t="str">
        <f>IF(sales_data_sample3[[#This Row],[STATUS]] &lt;&gt;"Cancelled","5,09%","0")</f>
        <v>5,09%</v>
      </c>
      <c r="H877" s="4">
        <v>37950</v>
      </c>
      <c r="I877" t="s">
        <v>28</v>
      </c>
      <c r="J877">
        <f>ROUNDUP(MONTH(sales_data_sample3[[#This Row],[ORDER DATE]])/3,0)</f>
        <v>4</v>
      </c>
      <c r="K877" t="str">
        <f>TEXT(sales_data_sample3[[#This Row],[ORDER DATE]],"[$-409]mmmm")</f>
        <v>November</v>
      </c>
      <c r="L877">
        <f>YEAR(sales_data_sample3[[#This Row],[ORDER DATE]])</f>
        <v>2003</v>
      </c>
      <c r="M877" t="s">
        <v>2246</v>
      </c>
      <c r="N877">
        <v>62</v>
      </c>
      <c r="O877" t="s">
        <v>3989</v>
      </c>
      <c r="P877" t="s">
        <v>510</v>
      </c>
      <c r="Q877" t="s">
        <v>511</v>
      </c>
      <c r="R877" t="s">
        <v>512</v>
      </c>
      <c r="S877" t="s">
        <v>4804</v>
      </c>
      <c r="T877" t="s">
        <v>513</v>
      </c>
      <c r="U877" t="s">
        <v>36</v>
      </c>
      <c r="V877" t="s">
        <v>514</v>
      </c>
      <c r="W877" t="s">
        <v>38</v>
      </c>
      <c r="X877" t="s">
        <v>39</v>
      </c>
      <c r="Y877" t="s">
        <v>149</v>
      </c>
      <c r="Z877" t="s">
        <v>363</v>
      </c>
      <c r="AA877" t="s">
        <v>42</v>
      </c>
    </row>
    <row r="878" spans="1:27" x14ac:dyDescent="0.25">
      <c r="A878" s="1">
        <v>10195</v>
      </c>
      <c r="B878" s="1">
        <v>49</v>
      </c>
      <c r="C878" s="8">
        <v>100</v>
      </c>
      <c r="D878" s="1">
        <v>4</v>
      </c>
      <c r="E878" s="7">
        <v>5161.17</v>
      </c>
      <c r="F878" s="7">
        <f>sales_data_sample3[[#This Row],[SALES]]*sales_data_sample3[[#This Row],[PROFIT MARGIN]]</f>
        <v>234.833235</v>
      </c>
      <c r="G878" s="14" t="str">
        <f>IF(sales_data_sample3[[#This Row],[STATUS]] &lt;&gt;"Cancelled","4,55%","0")</f>
        <v>4,55%</v>
      </c>
      <c r="H878" s="4">
        <v>37950</v>
      </c>
      <c r="I878" t="s">
        <v>28</v>
      </c>
      <c r="J878">
        <f>ROUNDUP(MONTH(sales_data_sample3[[#This Row],[ORDER DATE]])/3,0)</f>
        <v>4</v>
      </c>
      <c r="K878" t="str">
        <f>TEXT(sales_data_sample3[[#This Row],[ORDER DATE]],"[$-409]mmmm")</f>
        <v>November</v>
      </c>
      <c r="L878">
        <f>YEAR(sales_data_sample3[[#This Row],[ORDER DATE]])</f>
        <v>2003</v>
      </c>
      <c r="M878" t="s">
        <v>957</v>
      </c>
      <c r="N878">
        <v>115</v>
      </c>
      <c r="O878" t="s">
        <v>4177</v>
      </c>
      <c r="P878" t="s">
        <v>510</v>
      </c>
      <c r="Q878" t="s">
        <v>511</v>
      </c>
      <c r="R878" t="s">
        <v>512</v>
      </c>
      <c r="S878" t="s">
        <v>4804</v>
      </c>
      <c r="T878" t="s">
        <v>513</v>
      </c>
      <c r="U878" t="s">
        <v>36</v>
      </c>
      <c r="V878" t="s">
        <v>514</v>
      </c>
      <c r="W878" t="s">
        <v>38</v>
      </c>
      <c r="X878" t="s">
        <v>39</v>
      </c>
      <c r="Y878" t="s">
        <v>149</v>
      </c>
      <c r="Z878" t="s">
        <v>363</v>
      </c>
      <c r="AA878" t="s">
        <v>65</v>
      </c>
    </row>
    <row r="879" spans="1:27" x14ac:dyDescent="0.25">
      <c r="A879" s="1">
        <v>10196</v>
      </c>
      <c r="B879" s="1">
        <v>47</v>
      </c>
      <c r="C879" s="8">
        <v>100</v>
      </c>
      <c r="D879" s="1">
        <v>5</v>
      </c>
      <c r="E879" s="7">
        <v>8887.7000000000007</v>
      </c>
      <c r="F879" s="7">
        <f>sales_data_sample3[[#This Row],[SALES]]*sales_data_sample3[[#This Row],[PROFIT MARGIN]]</f>
        <v>2212.1485300000004</v>
      </c>
      <c r="G879" s="14" t="str">
        <f>IF(sales_data_sample3[[#This Row],[STATUS]] &lt;&gt;"Cancelled","24,89%","0")</f>
        <v>24,89%</v>
      </c>
      <c r="H879" s="4">
        <v>37951</v>
      </c>
      <c r="I879" t="s">
        <v>28</v>
      </c>
      <c r="J879">
        <f>ROUNDUP(MONTH(sales_data_sample3[[#This Row],[ORDER DATE]])/3,0)</f>
        <v>4</v>
      </c>
      <c r="K879" t="str">
        <f>TEXT(sales_data_sample3[[#This Row],[ORDER DATE]],"[$-409]mmmm")</f>
        <v>November</v>
      </c>
      <c r="L879">
        <f>YEAR(sales_data_sample3[[#This Row],[ORDER DATE]])</f>
        <v>2003</v>
      </c>
      <c r="M879" t="s">
        <v>278</v>
      </c>
      <c r="N879">
        <v>207</v>
      </c>
      <c r="O879" t="s">
        <v>880</v>
      </c>
      <c r="P879" t="s">
        <v>372</v>
      </c>
      <c r="Q879" t="s">
        <v>373</v>
      </c>
      <c r="R879" t="s">
        <v>374</v>
      </c>
      <c r="S879" t="s">
        <v>4804</v>
      </c>
      <c r="T879" t="s">
        <v>375</v>
      </c>
      <c r="U879" t="s">
        <v>166</v>
      </c>
      <c r="V879" t="s">
        <v>376</v>
      </c>
      <c r="W879" t="s">
        <v>38</v>
      </c>
      <c r="X879" t="s">
        <v>39</v>
      </c>
      <c r="Y879" t="s">
        <v>121</v>
      </c>
      <c r="Z879" t="s">
        <v>377</v>
      </c>
      <c r="AA879" t="s">
        <v>229</v>
      </c>
    </row>
    <row r="880" spans="1:27" x14ac:dyDescent="0.25">
      <c r="A880" s="1">
        <v>10196</v>
      </c>
      <c r="B880" s="1">
        <v>24</v>
      </c>
      <c r="C880" s="8">
        <v>100</v>
      </c>
      <c r="D880" s="1">
        <v>6</v>
      </c>
      <c r="E880" s="7">
        <v>3807.12</v>
      </c>
      <c r="F880" s="7">
        <f>sales_data_sample3[[#This Row],[SALES]]*sales_data_sample3[[#This Row],[PROFIT MARGIN]]</f>
        <v>947.59216800000002</v>
      </c>
      <c r="G880" s="14" t="str">
        <f>IF(sales_data_sample3[[#This Row],[STATUS]] &lt;&gt;"Cancelled","24,89%","0")</f>
        <v>24,89%</v>
      </c>
      <c r="H880" s="4">
        <v>37951</v>
      </c>
      <c r="I880" t="s">
        <v>28</v>
      </c>
      <c r="J880">
        <f>ROUNDUP(MONTH(sales_data_sample3[[#This Row],[ORDER DATE]])/3,0)</f>
        <v>4</v>
      </c>
      <c r="K880" t="str">
        <f>TEXT(sales_data_sample3[[#This Row],[ORDER DATE]],"[$-409]mmmm")</f>
        <v>November</v>
      </c>
      <c r="L880">
        <f>YEAR(sales_data_sample3[[#This Row],[ORDER DATE]])</f>
        <v>2003</v>
      </c>
      <c r="M880" t="s">
        <v>278</v>
      </c>
      <c r="N880">
        <v>151</v>
      </c>
      <c r="O880" t="s">
        <v>1027</v>
      </c>
      <c r="P880" t="s">
        <v>372</v>
      </c>
      <c r="Q880" t="s">
        <v>373</v>
      </c>
      <c r="R880" t="s">
        <v>374</v>
      </c>
      <c r="S880" t="s">
        <v>4804</v>
      </c>
      <c r="T880" t="s">
        <v>375</v>
      </c>
      <c r="U880" t="s">
        <v>166</v>
      </c>
      <c r="V880" t="s">
        <v>376</v>
      </c>
      <c r="W880" t="s">
        <v>38</v>
      </c>
      <c r="X880" t="s">
        <v>39</v>
      </c>
      <c r="Y880" t="s">
        <v>121</v>
      </c>
      <c r="Z880" t="s">
        <v>377</v>
      </c>
      <c r="AA880" t="s">
        <v>65</v>
      </c>
    </row>
    <row r="881" spans="1:27" x14ac:dyDescent="0.25">
      <c r="A881" s="1">
        <v>10196</v>
      </c>
      <c r="B881" s="1">
        <v>38</v>
      </c>
      <c r="C881" s="8">
        <v>100</v>
      </c>
      <c r="D881" s="1">
        <v>4</v>
      </c>
      <c r="E881" s="7">
        <v>7232.16</v>
      </c>
      <c r="F881" s="7">
        <f>sales_data_sample3[[#This Row],[SALES]]*sales_data_sample3[[#This Row],[PROFIT MARGIN]]</f>
        <v>1800.0846240000001</v>
      </c>
      <c r="G881" s="14" t="str">
        <f>IF(sales_data_sample3[[#This Row],[STATUS]] &lt;&gt;"Cancelled","24,89%","0")</f>
        <v>24,89%</v>
      </c>
      <c r="H881" s="4">
        <v>37951</v>
      </c>
      <c r="I881" t="s">
        <v>28</v>
      </c>
      <c r="J881">
        <f>ROUNDUP(MONTH(sales_data_sample3[[#This Row],[ORDER DATE]])/3,0)</f>
        <v>4</v>
      </c>
      <c r="K881" t="str">
        <f>TEXT(sales_data_sample3[[#This Row],[ORDER DATE]],"[$-409]mmmm")</f>
        <v>November</v>
      </c>
      <c r="L881">
        <f>YEAR(sales_data_sample3[[#This Row],[ORDER DATE]])</f>
        <v>2003</v>
      </c>
      <c r="M881" t="s">
        <v>278</v>
      </c>
      <c r="N881">
        <v>173</v>
      </c>
      <c r="O881" t="s">
        <v>1095</v>
      </c>
      <c r="P881" t="s">
        <v>372</v>
      </c>
      <c r="Q881" t="s">
        <v>373</v>
      </c>
      <c r="R881" t="s">
        <v>374</v>
      </c>
      <c r="S881" t="s">
        <v>4804</v>
      </c>
      <c r="T881" t="s">
        <v>375</v>
      </c>
      <c r="U881" t="s">
        <v>166</v>
      </c>
      <c r="V881" t="s">
        <v>376</v>
      </c>
      <c r="W881" t="s">
        <v>38</v>
      </c>
      <c r="X881" t="s">
        <v>39</v>
      </c>
      <c r="Y881" t="s">
        <v>121</v>
      </c>
      <c r="Z881" t="s">
        <v>377</v>
      </c>
      <c r="AA881" t="s">
        <v>229</v>
      </c>
    </row>
    <row r="882" spans="1:27" x14ac:dyDescent="0.25">
      <c r="A882" s="1">
        <v>10196</v>
      </c>
      <c r="B882" s="1">
        <v>49</v>
      </c>
      <c r="C882" s="8">
        <v>100</v>
      </c>
      <c r="D882" s="1">
        <v>1</v>
      </c>
      <c r="E882" s="7">
        <v>6893.81</v>
      </c>
      <c r="F882" s="7">
        <f>sales_data_sample3[[#This Row],[SALES]]*sales_data_sample3[[#This Row],[PROFIT MARGIN]]</f>
        <v>509.45255900000001</v>
      </c>
      <c r="G882" s="14" t="str">
        <f>IF(sales_data_sample3[[#This Row],[STATUS]] &lt;&gt;"Cancelled","7,39%","0")</f>
        <v>7,39%</v>
      </c>
      <c r="H882" s="4">
        <v>37951</v>
      </c>
      <c r="I882" t="s">
        <v>28</v>
      </c>
      <c r="J882">
        <f>ROUNDUP(MONTH(sales_data_sample3[[#This Row],[ORDER DATE]])/3,0)</f>
        <v>4</v>
      </c>
      <c r="K882" t="str">
        <f>TEXT(sales_data_sample3[[#This Row],[ORDER DATE]],"[$-409]mmmm")</f>
        <v>November</v>
      </c>
      <c r="L882">
        <f>YEAR(sales_data_sample3[[#This Row],[ORDER DATE]])</f>
        <v>2003</v>
      </c>
      <c r="M882" t="s">
        <v>1354</v>
      </c>
      <c r="N882">
        <v>136</v>
      </c>
      <c r="O882" t="s">
        <v>2159</v>
      </c>
      <c r="P882" t="s">
        <v>372</v>
      </c>
      <c r="Q882" t="s">
        <v>373</v>
      </c>
      <c r="R882" t="s">
        <v>374</v>
      </c>
      <c r="S882" t="s">
        <v>4804</v>
      </c>
      <c r="T882" t="s">
        <v>375</v>
      </c>
      <c r="U882" t="s">
        <v>166</v>
      </c>
      <c r="V882" t="s">
        <v>376</v>
      </c>
      <c r="W882" t="s">
        <v>38</v>
      </c>
      <c r="X882" t="s">
        <v>39</v>
      </c>
      <c r="Y882" t="s">
        <v>121</v>
      </c>
      <c r="Z882" t="s">
        <v>377</v>
      </c>
      <c r="AA882" t="s">
        <v>65</v>
      </c>
    </row>
    <row r="883" spans="1:27" x14ac:dyDescent="0.25">
      <c r="A883" s="1">
        <v>10196</v>
      </c>
      <c r="B883" s="1">
        <v>35</v>
      </c>
      <c r="C883" s="8">
        <v>100</v>
      </c>
      <c r="D883" s="1">
        <v>3</v>
      </c>
      <c r="E883" s="7">
        <v>3564.75</v>
      </c>
      <c r="F883" s="7">
        <f>sales_data_sample3[[#This Row],[SALES]]*sales_data_sample3[[#This Row],[PROFIT MARGIN]]</f>
        <v>181.445775</v>
      </c>
      <c r="G883" s="14" t="str">
        <f>IF(sales_data_sample3[[#This Row],[STATUS]] &lt;&gt;"Cancelled","5,09%","0")</f>
        <v>5,09%</v>
      </c>
      <c r="H883" s="4">
        <v>37951</v>
      </c>
      <c r="I883" t="s">
        <v>28</v>
      </c>
      <c r="J883">
        <f>ROUNDUP(MONTH(sales_data_sample3[[#This Row],[ORDER DATE]])/3,0)</f>
        <v>4</v>
      </c>
      <c r="K883" t="str">
        <f>TEXT(sales_data_sample3[[#This Row],[ORDER DATE]],"[$-409]mmmm")</f>
        <v>November</v>
      </c>
      <c r="L883">
        <f>YEAR(sales_data_sample3[[#This Row],[ORDER DATE]])</f>
        <v>2003</v>
      </c>
      <c r="M883" t="s">
        <v>2246</v>
      </c>
      <c r="N883">
        <v>100</v>
      </c>
      <c r="O883" t="s">
        <v>2247</v>
      </c>
      <c r="P883" t="s">
        <v>372</v>
      </c>
      <c r="Q883" t="s">
        <v>373</v>
      </c>
      <c r="R883" t="s">
        <v>374</v>
      </c>
      <c r="S883" t="s">
        <v>4804</v>
      </c>
      <c r="T883" t="s">
        <v>375</v>
      </c>
      <c r="U883" t="s">
        <v>166</v>
      </c>
      <c r="V883" t="s">
        <v>376</v>
      </c>
      <c r="W883" t="s">
        <v>38</v>
      </c>
      <c r="X883" t="s">
        <v>39</v>
      </c>
      <c r="Y883" t="s">
        <v>121</v>
      </c>
      <c r="Z883" t="s">
        <v>377</v>
      </c>
      <c r="AA883" t="s">
        <v>65</v>
      </c>
    </row>
    <row r="884" spans="1:27" x14ac:dyDescent="0.25">
      <c r="A884" s="1">
        <v>10196</v>
      </c>
      <c r="B884" s="1">
        <v>27</v>
      </c>
      <c r="C884" s="8">
        <v>100</v>
      </c>
      <c r="D884" s="1">
        <v>8</v>
      </c>
      <c r="E884" s="7">
        <v>4537.08</v>
      </c>
      <c r="F884" s="7">
        <f>sales_data_sample3[[#This Row],[SALES]]*sales_data_sample3[[#This Row],[PROFIT MARGIN]]</f>
        <v>1129.2792119999999</v>
      </c>
      <c r="G884" s="14" t="str">
        <f>IF(sales_data_sample3[[#This Row],[STATUS]] &lt;&gt;"Cancelled","24,89%","0")</f>
        <v>24,89%</v>
      </c>
      <c r="H884" s="4">
        <v>37951</v>
      </c>
      <c r="I884" t="s">
        <v>28</v>
      </c>
      <c r="J884">
        <f>ROUNDUP(MONTH(sales_data_sample3[[#This Row],[ORDER DATE]])/3,0)</f>
        <v>4</v>
      </c>
      <c r="K884" t="str">
        <f>TEXT(sales_data_sample3[[#This Row],[ORDER DATE]],"[$-409]mmmm")</f>
        <v>November</v>
      </c>
      <c r="L884">
        <f>YEAR(sales_data_sample3[[#This Row],[ORDER DATE]])</f>
        <v>2003</v>
      </c>
      <c r="M884" t="s">
        <v>278</v>
      </c>
      <c r="N884">
        <v>143</v>
      </c>
      <c r="O884" t="s">
        <v>2501</v>
      </c>
      <c r="P884" t="s">
        <v>372</v>
      </c>
      <c r="Q884" t="s">
        <v>373</v>
      </c>
      <c r="R884" t="s">
        <v>374</v>
      </c>
      <c r="S884" t="s">
        <v>4804</v>
      </c>
      <c r="T884" t="s">
        <v>375</v>
      </c>
      <c r="U884" t="s">
        <v>166</v>
      </c>
      <c r="V884" t="s">
        <v>376</v>
      </c>
      <c r="W884" t="s">
        <v>38</v>
      </c>
      <c r="X884" t="s">
        <v>39</v>
      </c>
      <c r="Y884" t="s">
        <v>121</v>
      </c>
      <c r="Z884" t="s">
        <v>377</v>
      </c>
      <c r="AA884" t="s">
        <v>65</v>
      </c>
    </row>
    <row r="885" spans="1:27" x14ac:dyDescent="0.25">
      <c r="A885" s="1">
        <v>10196</v>
      </c>
      <c r="B885" s="1">
        <v>46</v>
      </c>
      <c r="C885" s="8">
        <v>62.09</v>
      </c>
      <c r="D885" s="1">
        <v>7</v>
      </c>
      <c r="E885" s="7">
        <v>2856.14</v>
      </c>
      <c r="F885" s="7">
        <f>sales_data_sample3[[#This Row],[SALES]]*sales_data_sample3[[#This Row],[PROFIT MARGIN]]</f>
        <v>145.37752599999999</v>
      </c>
      <c r="G885" s="14" t="str">
        <f>IF(sales_data_sample3[[#This Row],[STATUS]] &lt;&gt;"Cancelled","5,09%","0")</f>
        <v>5,09%</v>
      </c>
      <c r="H885" s="4">
        <v>37951</v>
      </c>
      <c r="I885" t="s">
        <v>28</v>
      </c>
      <c r="J885">
        <f>ROUNDUP(MONTH(sales_data_sample3[[#This Row],[ORDER DATE]])/3,0)</f>
        <v>4</v>
      </c>
      <c r="K885" t="str">
        <f>TEXT(sales_data_sample3[[#This Row],[ORDER DATE]],"[$-409]mmmm")</f>
        <v>November</v>
      </c>
      <c r="L885">
        <f>YEAR(sales_data_sample3[[#This Row],[ORDER DATE]])</f>
        <v>2003</v>
      </c>
      <c r="M885" t="s">
        <v>2246</v>
      </c>
      <c r="N885">
        <v>58</v>
      </c>
      <c r="O885" t="s">
        <v>4208</v>
      </c>
      <c r="P885" t="s">
        <v>372</v>
      </c>
      <c r="Q885" t="s">
        <v>373</v>
      </c>
      <c r="R885" t="s">
        <v>374</v>
      </c>
      <c r="S885" t="s">
        <v>4804</v>
      </c>
      <c r="T885" t="s">
        <v>375</v>
      </c>
      <c r="U885" t="s">
        <v>166</v>
      </c>
      <c r="V885" t="s">
        <v>376</v>
      </c>
      <c r="W885" t="s">
        <v>38</v>
      </c>
      <c r="X885" t="s">
        <v>39</v>
      </c>
      <c r="Y885" t="s">
        <v>121</v>
      </c>
      <c r="Z885" t="s">
        <v>377</v>
      </c>
      <c r="AA885" t="s">
        <v>42</v>
      </c>
    </row>
    <row r="886" spans="1:27" x14ac:dyDescent="0.25">
      <c r="A886" s="1">
        <v>10196</v>
      </c>
      <c r="B886" s="1">
        <v>50</v>
      </c>
      <c r="C886" s="8">
        <v>94.4</v>
      </c>
      <c r="D886" s="1">
        <v>2</v>
      </c>
      <c r="E886" s="7">
        <v>4720</v>
      </c>
      <c r="F886" s="7">
        <f>sales_data_sample3[[#This Row],[SALES]]*sales_data_sample3[[#This Row],[PROFIT MARGIN]]</f>
        <v>431.40799999999996</v>
      </c>
      <c r="G886" s="14" t="str">
        <f>IF(sales_data_sample3[[#This Row],[STATUS]] &lt;&gt;"Cancelled","9,14%","0")</f>
        <v>9,14%</v>
      </c>
      <c r="H886" s="4">
        <v>37951</v>
      </c>
      <c r="I886" t="s">
        <v>28</v>
      </c>
      <c r="J886">
        <f>ROUNDUP(MONTH(sales_data_sample3[[#This Row],[ORDER DATE]])/3,0)</f>
        <v>4</v>
      </c>
      <c r="K886" t="str">
        <f>TEXT(sales_data_sample3[[#This Row],[ORDER DATE]],"[$-409]mmmm")</f>
        <v>November</v>
      </c>
      <c r="L886">
        <f>YEAR(sales_data_sample3[[#This Row],[ORDER DATE]])</f>
        <v>2003</v>
      </c>
      <c r="M886" t="s">
        <v>2075</v>
      </c>
      <c r="N886">
        <v>86</v>
      </c>
      <c r="O886" t="s">
        <v>4358</v>
      </c>
      <c r="P886" t="s">
        <v>372</v>
      </c>
      <c r="Q886" t="s">
        <v>373</v>
      </c>
      <c r="R886" t="s">
        <v>374</v>
      </c>
      <c r="S886" t="s">
        <v>4804</v>
      </c>
      <c r="T886" t="s">
        <v>375</v>
      </c>
      <c r="U886" t="s">
        <v>166</v>
      </c>
      <c r="V886" t="s">
        <v>376</v>
      </c>
      <c r="W886" t="s">
        <v>38</v>
      </c>
      <c r="X886" t="s">
        <v>39</v>
      </c>
      <c r="Y886" t="s">
        <v>121</v>
      </c>
      <c r="Z886" t="s">
        <v>377</v>
      </c>
      <c r="AA886" t="s">
        <v>65</v>
      </c>
    </row>
    <row r="887" spans="1:27" x14ac:dyDescent="0.25">
      <c r="A887" s="1">
        <v>10197</v>
      </c>
      <c r="B887" s="1">
        <v>45</v>
      </c>
      <c r="C887" s="8">
        <v>100</v>
      </c>
      <c r="D887" s="1">
        <v>6</v>
      </c>
      <c r="E887" s="7">
        <v>5324.4</v>
      </c>
      <c r="F887" s="7">
        <f>sales_data_sample3[[#This Row],[SALES]]*sales_data_sample3[[#This Row],[PROFIT MARGIN]]</f>
        <v>1325.24316</v>
      </c>
      <c r="G887" s="14" t="str">
        <f>IF(sales_data_sample3[[#This Row],[STATUS]] &lt;&gt;"Cancelled","24,89%","0")</f>
        <v>24,89%</v>
      </c>
      <c r="H887" s="4">
        <v>37951</v>
      </c>
      <c r="I887" t="s">
        <v>28</v>
      </c>
      <c r="J887">
        <f>ROUNDUP(MONTH(sales_data_sample3[[#This Row],[ORDER DATE]])/3,0)</f>
        <v>4</v>
      </c>
      <c r="K887" t="str">
        <f>TEXT(sales_data_sample3[[#This Row],[ORDER DATE]],"[$-409]mmmm")</f>
        <v>November</v>
      </c>
      <c r="L887">
        <f>YEAR(sales_data_sample3[[#This Row],[ORDER DATE]])</f>
        <v>2003</v>
      </c>
      <c r="M887" t="s">
        <v>278</v>
      </c>
      <c r="N887">
        <v>136</v>
      </c>
      <c r="O887" t="s">
        <v>561</v>
      </c>
      <c r="P887" t="s">
        <v>611</v>
      </c>
      <c r="Q887" t="s">
        <v>612</v>
      </c>
      <c r="R887" t="s">
        <v>613</v>
      </c>
      <c r="S887" t="s">
        <v>4804</v>
      </c>
      <c r="T887" t="s">
        <v>614</v>
      </c>
      <c r="U887" t="s">
        <v>4804</v>
      </c>
      <c r="V887" t="s">
        <v>615</v>
      </c>
      <c r="W887" t="s">
        <v>273</v>
      </c>
      <c r="X887" t="s">
        <v>52</v>
      </c>
      <c r="Y887" t="s">
        <v>616</v>
      </c>
      <c r="Z887" t="s">
        <v>617</v>
      </c>
      <c r="AA887" t="s">
        <v>65</v>
      </c>
    </row>
    <row r="888" spans="1:27" x14ac:dyDescent="0.25">
      <c r="A888" s="1">
        <v>10197</v>
      </c>
      <c r="B888" s="1">
        <v>46</v>
      </c>
      <c r="C888" s="8">
        <v>87.74</v>
      </c>
      <c r="D888" s="1">
        <v>4</v>
      </c>
      <c r="E888" s="7">
        <v>4036.04</v>
      </c>
      <c r="F888" s="7">
        <f>sales_data_sample3[[#This Row],[SALES]]*sales_data_sample3[[#This Row],[PROFIT MARGIN]]</f>
        <v>368.89405599999998</v>
      </c>
      <c r="G888" s="14" t="str">
        <f>IF(sales_data_sample3[[#This Row],[STATUS]] &lt;&gt;"Cancelled","9,14%","0")</f>
        <v>9,14%</v>
      </c>
      <c r="H888" s="4">
        <v>37951</v>
      </c>
      <c r="I888" t="s">
        <v>28</v>
      </c>
      <c r="J888">
        <f>ROUNDUP(MONTH(sales_data_sample3[[#This Row],[ORDER DATE]])/3,0)</f>
        <v>4</v>
      </c>
      <c r="K888" t="str">
        <f>TEXT(sales_data_sample3[[#This Row],[ORDER DATE]],"[$-409]mmmm")</f>
        <v>November</v>
      </c>
      <c r="L888">
        <f>YEAR(sales_data_sample3[[#This Row],[ORDER DATE]])</f>
        <v>2003</v>
      </c>
      <c r="M888" t="s">
        <v>2075</v>
      </c>
      <c r="N888">
        <v>86</v>
      </c>
      <c r="O888" t="s">
        <v>2076</v>
      </c>
      <c r="P888" t="s">
        <v>611</v>
      </c>
      <c r="Q888" t="s">
        <v>612</v>
      </c>
      <c r="R888" t="s">
        <v>613</v>
      </c>
      <c r="S888" t="s">
        <v>4804</v>
      </c>
      <c r="T888" t="s">
        <v>614</v>
      </c>
      <c r="U888" t="s">
        <v>4804</v>
      </c>
      <c r="V888" t="s">
        <v>615</v>
      </c>
      <c r="W888" t="s">
        <v>273</v>
      </c>
      <c r="X888" t="s">
        <v>52</v>
      </c>
      <c r="Y888" t="s">
        <v>616</v>
      </c>
      <c r="Z888" t="s">
        <v>617</v>
      </c>
      <c r="AA888" t="s">
        <v>65</v>
      </c>
    </row>
    <row r="889" spans="1:27" x14ac:dyDescent="0.25">
      <c r="A889" s="1">
        <v>10197</v>
      </c>
      <c r="B889" s="1">
        <v>22</v>
      </c>
      <c r="C889" s="8">
        <v>100</v>
      </c>
      <c r="D889" s="1">
        <v>3</v>
      </c>
      <c r="E889" s="7">
        <v>2538.8000000000002</v>
      </c>
      <c r="F889" s="7">
        <f>sales_data_sample3[[#This Row],[SALES]]*sales_data_sample3[[#This Row],[PROFIT MARGIN]]</f>
        <v>187.61732000000001</v>
      </c>
      <c r="G889" s="14" t="str">
        <f>IF(sales_data_sample3[[#This Row],[STATUS]] &lt;&gt;"Cancelled","7,39%","0")</f>
        <v>7,39%</v>
      </c>
      <c r="H889" s="4">
        <v>37951</v>
      </c>
      <c r="I889" t="s">
        <v>28</v>
      </c>
      <c r="J889">
        <f>ROUNDUP(MONTH(sales_data_sample3[[#This Row],[ORDER DATE]])/3,0)</f>
        <v>4</v>
      </c>
      <c r="K889" t="str">
        <f>TEXT(sales_data_sample3[[#This Row],[ORDER DATE]],"[$-409]mmmm")</f>
        <v>November</v>
      </c>
      <c r="L889">
        <f>YEAR(sales_data_sample3[[#This Row],[ORDER DATE]])</f>
        <v>2003</v>
      </c>
      <c r="M889" t="s">
        <v>1354</v>
      </c>
      <c r="N889">
        <v>105</v>
      </c>
      <c r="O889" t="s">
        <v>2467</v>
      </c>
      <c r="P889" t="s">
        <v>611</v>
      </c>
      <c r="Q889" t="s">
        <v>612</v>
      </c>
      <c r="R889" t="s">
        <v>613</v>
      </c>
      <c r="S889" t="s">
        <v>4804</v>
      </c>
      <c r="T889" t="s">
        <v>614</v>
      </c>
      <c r="U889" t="s">
        <v>4804</v>
      </c>
      <c r="V889" t="s">
        <v>615</v>
      </c>
      <c r="W889" t="s">
        <v>273</v>
      </c>
      <c r="X889" t="s">
        <v>52</v>
      </c>
      <c r="Y889" t="s">
        <v>616</v>
      </c>
      <c r="Z889" t="s">
        <v>617</v>
      </c>
      <c r="AA889" t="s">
        <v>42</v>
      </c>
    </row>
    <row r="890" spans="1:27" x14ac:dyDescent="0.25">
      <c r="A890" s="1">
        <v>10197</v>
      </c>
      <c r="B890" s="1">
        <v>50</v>
      </c>
      <c r="C890" s="8">
        <v>100</v>
      </c>
      <c r="D890" s="1">
        <v>14</v>
      </c>
      <c r="E890" s="7">
        <v>5090.5</v>
      </c>
      <c r="F890" s="7">
        <f>sales_data_sample3[[#This Row],[SALES]]*sales_data_sample3[[#This Row],[PROFIT MARGIN]]</f>
        <v>376.18794999999994</v>
      </c>
      <c r="G890" s="14" t="str">
        <f>IF(sales_data_sample3[[#This Row],[STATUS]] &lt;&gt;"Cancelled","7,39%","0")</f>
        <v>7,39%</v>
      </c>
      <c r="H890" s="4">
        <v>37951</v>
      </c>
      <c r="I890" t="s">
        <v>28</v>
      </c>
      <c r="J890">
        <f>ROUNDUP(MONTH(sales_data_sample3[[#This Row],[ORDER DATE]])/3,0)</f>
        <v>4</v>
      </c>
      <c r="K890" t="str">
        <f>TEXT(sales_data_sample3[[#This Row],[ORDER DATE]],"[$-409]mmmm")</f>
        <v>November</v>
      </c>
      <c r="L890">
        <f>YEAR(sales_data_sample3[[#This Row],[ORDER DATE]])</f>
        <v>2003</v>
      </c>
      <c r="M890" t="s">
        <v>1354</v>
      </c>
      <c r="N890">
        <v>87</v>
      </c>
      <c r="O890" t="s">
        <v>2562</v>
      </c>
      <c r="P890" t="s">
        <v>611</v>
      </c>
      <c r="Q890" t="s">
        <v>612</v>
      </c>
      <c r="R890" t="s">
        <v>613</v>
      </c>
      <c r="S890" t="s">
        <v>4804</v>
      </c>
      <c r="T890" t="s">
        <v>614</v>
      </c>
      <c r="U890" t="s">
        <v>4804</v>
      </c>
      <c r="V890" t="s">
        <v>615</v>
      </c>
      <c r="W890" t="s">
        <v>273</v>
      </c>
      <c r="X890" t="s">
        <v>52</v>
      </c>
      <c r="Y890" t="s">
        <v>616</v>
      </c>
      <c r="Z890" t="s">
        <v>617</v>
      </c>
      <c r="AA890" t="s">
        <v>65</v>
      </c>
    </row>
    <row r="891" spans="1:27" x14ac:dyDescent="0.25">
      <c r="A891" s="1">
        <v>10197</v>
      </c>
      <c r="B891" s="1">
        <v>41</v>
      </c>
      <c r="C891" s="8">
        <v>100</v>
      </c>
      <c r="D891" s="1">
        <v>13</v>
      </c>
      <c r="E891" s="7">
        <v>4534.6000000000004</v>
      </c>
      <c r="F891" s="7">
        <f>sales_data_sample3[[#This Row],[SALES]]*sales_data_sample3[[#This Row],[PROFIT MARGIN]]</f>
        <v>414.46244000000002</v>
      </c>
      <c r="G891" s="14" t="str">
        <f>IF(sales_data_sample3[[#This Row],[STATUS]] &lt;&gt;"Cancelled","9,14%","0")</f>
        <v>9,14%</v>
      </c>
      <c r="H891" s="4">
        <v>37951</v>
      </c>
      <c r="I891" t="s">
        <v>28</v>
      </c>
      <c r="J891">
        <f>ROUNDUP(MONTH(sales_data_sample3[[#This Row],[ORDER DATE]])/3,0)</f>
        <v>4</v>
      </c>
      <c r="K891" t="str">
        <f>TEXT(sales_data_sample3[[#This Row],[ORDER DATE]],"[$-409]mmmm")</f>
        <v>November</v>
      </c>
      <c r="L891">
        <f>YEAR(sales_data_sample3[[#This Row],[ORDER DATE]])</f>
        <v>2003</v>
      </c>
      <c r="M891" t="s">
        <v>2075</v>
      </c>
      <c r="N891">
        <v>122</v>
      </c>
      <c r="O891" t="s">
        <v>3005</v>
      </c>
      <c r="P891" t="s">
        <v>611</v>
      </c>
      <c r="Q891" t="s">
        <v>612</v>
      </c>
      <c r="R891" t="s">
        <v>613</v>
      </c>
      <c r="S891" t="s">
        <v>4804</v>
      </c>
      <c r="T891" t="s">
        <v>614</v>
      </c>
      <c r="U891" t="s">
        <v>4804</v>
      </c>
      <c r="V891" t="s">
        <v>615</v>
      </c>
      <c r="W891" t="s">
        <v>273</v>
      </c>
      <c r="X891" t="s">
        <v>52</v>
      </c>
      <c r="Y891" t="s">
        <v>616</v>
      </c>
      <c r="Z891" t="s">
        <v>617</v>
      </c>
      <c r="AA891" t="s">
        <v>65</v>
      </c>
    </row>
    <row r="892" spans="1:27" x14ac:dyDescent="0.25">
      <c r="A892" s="1">
        <v>10197</v>
      </c>
      <c r="B892" s="1">
        <v>47</v>
      </c>
      <c r="C892" s="8">
        <v>83.2</v>
      </c>
      <c r="D892" s="1">
        <v>8</v>
      </c>
      <c r="E892" s="7">
        <v>3910.4</v>
      </c>
      <c r="F892" s="7">
        <f>sales_data_sample3[[#This Row],[SALES]]*sales_data_sample3[[#This Row],[PROFIT MARGIN]]</f>
        <v>288.97855999999996</v>
      </c>
      <c r="G892" s="14" t="str">
        <f>IF(sales_data_sample3[[#This Row],[STATUS]] &lt;&gt;"Cancelled","7,39%","0")</f>
        <v>7,39%</v>
      </c>
      <c r="H892" s="4">
        <v>37951</v>
      </c>
      <c r="I892" t="s">
        <v>28</v>
      </c>
      <c r="J892">
        <f>ROUNDUP(MONTH(sales_data_sample3[[#This Row],[ORDER DATE]])/3,0)</f>
        <v>4</v>
      </c>
      <c r="K892" t="str">
        <f>TEXT(sales_data_sample3[[#This Row],[ORDER DATE]],"[$-409]mmmm")</f>
        <v>November</v>
      </c>
      <c r="L892">
        <f>YEAR(sales_data_sample3[[#This Row],[ORDER DATE]])</f>
        <v>2003</v>
      </c>
      <c r="M892" t="s">
        <v>1354</v>
      </c>
      <c r="N892">
        <v>88</v>
      </c>
      <c r="O892" t="s">
        <v>3347</v>
      </c>
      <c r="P892" t="s">
        <v>611</v>
      </c>
      <c r="Q892" t="s">
        <v>612</v>
      </c>
      <c r="R892" t="s">
        <v>613</v>
      </c>
      <c r="S892" t="s">
        <v>4804</v>
      </c>
      <c r="T892" t="s">
        <v>614</v>
      </c>
      <c r="U892" t="s">
        <v>4804</v>
      </c>
      <c r="V892" t="s">
        <v>615</v>
      </c>
      <c r="W892" t="s">
        <v>273</v>
      </c>
      <c r="X892" t="s">
        <v>52</v>
      </c>
      <c r="Y892" t="s">
        <v>616</v>
      </c>
      <c r="Z892" t="s">
        <v>617</v>
      </c>
      <c r="AA892" t="s">
        <v>65</v>
      </c>
    </row>
    <row r="893" spans="1:27" x14ac:dyDescent="0.25">
      <c r="A893" s="1">
        <v>10197</v>
      </c>
      <c r="B893" s="1">
        <v>22</v>
      </c>
      <c r="C893" s="8">
        <v>86.38</v>
      </c>
      <c r="D893" s="1">
        <v>5</v>
      </c>
      <c r="E893" s="7">
        <v>1900.36</v>
      </c>
      <c r="F893" s="7">
        <f>sales_data_sample3[[#This Row],[SALES]]*sales_data_sample3[[#This Row],[PROFIT MARGIN]]</f>
        <v>140.43660399999999</v>
      </c>
      <c r="G893" s="14" t="str">
        <f>IF(sales_data_sample3[[#This Row],[STATUS]] &lt;&gt;"Cancelled","7,39%","0")</f>
        <v>7,39%</v>
      </c>
      <c r="H893" s="4">
        <v>37951</v>
      </c>
      <c r="I893" t="s">
        <v>28</v>
      </c>
      <c r="J893">
        <f>ROUNDUP(MONTH(sales_data_sample3[[#This Row],[ORDER DATE]])/3,0)</f>
        <v>4</v>
      </c>
      <c r="K893" t="str">
        <f>TEXT(sales_data_sample3[[#This Row],[ORDER DATE]],"[$-409]mmmm")</f>
        <v>November</v>
      </c>
      <c r="L893">
        <f>YEAR(sales_data_sample3[[#This Row],[ORDER DATE]])</f>
        <v>2003</v>
      </c>
      <c r="M893" t="s">
        <v>1354</v>
      </c>
      <c r="N893">
        <v>83</v>
      </c>
      <c r="O893" t="s">
        <v>3543</v>
      </c>
      <c r="P893" t="s">
        <v>611</v>
      </c>
      <c r="Q893" t="s">
        <v>612</v>
      </c>
      <c r="R893" t="s">
        <v>613</v>
      </c>
      <c r="S893" t="s">
        <v>4804</v>
      </c>
      <c r="T893" t="s">
        <v>614</v>
      </c>
      <c r="U893" t="s">
        <v>4804</v>
      </c>
      <c r="V893" t="s">
        <v>615</v>
      </c>
      <c r="W893" t="s">
        <v>273</v>
      </c>
      <c r="X893" t="s">
        <v>52</v>
      </c>
      <c r="Y893" t="s">
        <v>616</v>
      </c>
      <c r="Z893" t="s">
        <v>617</v>
      </c>
      <c r="AA893" t="s">
        <v>42</v>
      </c>
    </row>
    <row r="894" spans="1:27" x14ac:dyDescent="0.25">
      <c r="A894" s="1">
        <v>10197</v>
      </c>
      <c r="B894" s="1">
        <v>23</v>
      </c>
      <c r="C894" s="8">
        <v>64.67</v>
      </c>
      <c r="D894" s="1">
        <v>9</v>
      </c>
      <c r="E894" s="7">
        <v>1487.41</v>
      </c>
      <c r="F894" s="7">
        <f>sales_data_sample3[[#This Row],[SALES]]*sales_data_sample3[[#This Row],[PROFIT MARGIN]]</f>
        <v>135.949274</v>
      </c>
      <c r="G894" s="14" t="str">
        <f>IF(sales_data_sample3[[#This Row],[STATUS]] &lt;&gt;"Cancelled","9,14%","0")</f>
        <v>9,14%</v>
      </c>
      <c r="H894" s="4">
        <v>37951</v>
      </c>
      <c r="I894" t="s">
        <v>28</v>
      </c>
      <c r="J894">
        <f>ROUNDUP(MONTH(sales_data_sample3[[#This Row],[ORDER DATE]])/3,0)</f>
        <v>4</v>
      </c>
      <c r="K894" t="str">
        <f>TEXT(sales_data_sample3[[#This Row],[ORDER DATE]],"[$-409]mmmm")</f>
        <v>November</v>
      </c>
      <c r="L894">
        <f>YEAR(sales_data_sample3[[#This Row],[ORDER DATE]])</f>
        <v>2003</v>
      </c>
      <c r="M894" t="s">
        <v>2075</v>
      </c>
      <c r="N894">
        <v>66</v>
      </c>
      <c r="O894" t="s">
        <v>4284</v>
      </c>
      <c r="P894" t="s">
        <v>611</v>
      </c>
      <c r="Q894" t="s">
        <v>612</v>
      </c>
      <c r="R894" t="s">
        <v>613</v>
      </c>
      <c r="S894" t="s">
        <v>4804</v>
      </c>
      <c r="T894" t="s">
        <v>614</v>
      </c>
      <c r="U894" t="s">
        <v>4804</v>
      </c>
      <c r="V894" t="s">
        <v>615</v>
      </c>
      <c r="W894" t="s">
        <v>273</v>
      </c>
      <c r="X894" t="s">
        <v>52</v>
      </c>
      <c r="Y894" t="s">
        <v>616</v>
      </c>
      <c r="Z894" t="s">
        <v>617</v>
      </c>
      <c r="AA894" t="s">
        <v>42</v>
      </c>
    </row>
    <row r="895" spans="1:27" x14ac:dyDescent="0.25">
      <c r="A895" s="1">
        <v>10197</v>
      </c>
      <c r="B895" s="1">
        <v>24</v>
      </c>
      <c r="C895" s="8">
        <v>90.52</v>
      </c>
      <c r="D895" s="1">
        <v>2</v>
      </c>
      <c r="E895" s="7">
        <v>2172.48</v>
      </c>
      <c r="F895" s="7">
        <f>sales_data_sample3[[#This Row],[SALES]]*sales_data_sample3[[#This Row],[PROFIT MARGIN]]</f>
        <v>198.564672</v>
      </c>
      <c r="G895" s="14" t="str">
        <f>IF(sales_data_sample3[[#This Row],[STATUS]] &lt;&gt;"Cancelled","9,14%","0")</f>
        <v>9,14%</v>
      </c>
      <c r="H895" s="4">
        <v>37951</v>
      </c>
      <c r="I895" t="s">
        <v>28</v>
      </c>
      <c r="J895">
        <f>ROUNDUP(MONTH(sales_data_sample3[[#This Row],[ORDER DATE]])/3,0)</f>
        <v>4</v>
      </c>
      <c r="K895" t="str">
        <f>TEXT(sales_data_sample3[[#This Row],[ORDER DATE]],"[$-409]mmmm")</f>
        <v>November</v>
      </c>
      <c r="L895">
        <f>YEAR(sales_data_sample3[[#This Row],[ORDER DATE]])</f>
        <v>2003</v>
      </c>
      <c r="M895" t="s">
        <v>2075</v>
      </c>
      <c r="N895">
        <v>90</v>
      </c>
      <c r="O895" t="s">
        <v>4394</v>
      </c>
      <c r="P895" t="s">
        <v>611</v>
      </c>
      <c r="Q895" t="s">
        <v>612</v>
      </c>
      <c r="R895" t="s">
        <v>613</v>
      </c>
      <c r="S895" t="s">
        <v>4804</v>
      </c>
      <c r="T895" t="s">
        <v>614</v>
      </c>
      <c r="U895" t="s">
        <v>4804</v>
      </c>
      <c r="V895" t="s">
        <v>615</v>
      </c>
      <c r="W895" t="s">
        <v>273</v>
      </c>
      <c r="X895" t="s">
        <v>52</v>
      </c>
      <c r="Y895" t="s">
        <v>616</v>
      </c>
      <c r="Z895" t="s">
        <v>617</v>
      </c>
      <c r="AA895" t="s">
        <v>42</v>
      </c>
    </row>
    <row r="896" spans="1:27" x14ac:dyDescent="0.25">
      <c r="A896" s="1">
        <v>10197</v>
      </c>
      <c r="B896" s="1">
        <v>50</v>
      </c>
      <c r="C896" s="8">
        <v>78.790000000000006</v>
      </c>
      <c r="D896" s="1">
        <v>7</v>
      </c>
      <c r="E896" s="7">
        <v>3939.5</v>
      </c>
      <c r="F896" s="7">
        <f>sales_data_sample3[[#This Row],[SALES]]*sales_data_sample3[[#This Row],[PROFIT MARGIN]]</f>
        <v>360.07029999999997</v>
      </c>
      <c r="G896" s="14" t="str">
        <f>IF(sales_data_sample3[[#This Row],[STATUS]] &lt;&gt;"Cancelled","9,14%","0")</f>
        <v>9,14%</v>
      </c>
      <c r="H896" s="4">
        <v>37951</v>
      </c>
      <c r="I896" t="s">
        <v>28</v>
      </c>
      <c r="J896">
        <f>ROUNDUP(MONTH(sales_data_sample3[[#This Row],[ORDER DATE]])/3,0)</f>
        <v>4</v>
      </c>
      <c r="K896" t="str">
        <f>TEXT(sales_data_sample3[[#This Row],[ORDER DATE]],"[$-409]mmmm")</f>
        <v>November</v>
      </c>
      <c r="L896">
        <f>YEAR(sales_data_sample3[[#This Row],[ORDER DATE]])</f>
        <v>2003</v>
      </c>
      <c r="M896" t="s">
        <v>2075</v>
      </c>
      <c r="N896">
        <v>72</v>
      </c>
      <c r="O896" t="s">
        <v>4468</v>
      </c>
      <c r="P896" t="s">
        <v>611</v>
      </c>
      <c r="Q896" t="s">
        <v>612</v>
      </c>
      <c r="R896" t="s">
        <v>613</v>
      </c>
      <c r="S896" t="s">
        <v>4804</v>
      </c>
      <c r="T896" t="s">
        <v>614</v>
      </c>
      <c r="U896" t="s">
        <v>4804</v>
      </c>
      <c r="V896" t="s">
        <v>615</v>
      </c>
      <c r="W896" t="s">
        <v>273</v>
      </c>
      <c r="X896" t="s">
        <v>52</v>
      </c>
      <c r="Y896" t="s">
        <v>616</v>
      </c>
      <c r="Z896" t="s">
        <v>617</v>
      </c>
      <c r="AA896" t="s">
        <v>65</v>
      </c>
    </row>
    <row r="897" spans="1:27" x14ac:dyDescent="0.25">
      <c r="A897" s="1">
        <v>10197</v>
      </c>
      <c r="B897" s="1">
        <v>27</v>
      </c>
      <c r="C897" s="8">
        <v>92.16</v>
      </c>
      <c r="D897" s="1">
        <v>10</v>
      </c>
      <c r="E897" s="7">
        <v>2488.3200000000002</v>
      </c>
      <c r="F897" s="7">
        <f>sales_data_sample3[[#This Row],[SALES]]*sales_data_sample3[[#This Row],[PROFIT MARGIN]]</f>
        <v>227.43244799999999</v>
      </c>
      <c r="G897" s="14" t="str">
        <f>IF(sales_data_sample3[[#This Row],[STATUS]] &lt;&gt;"Cancelled","9,14%","0")</f>
        <v>9,14%</v>
      </c>
      <c r="H897" s="4">
        <v>37951</v>
      </c>
      <c r="I897" t="s">
        <v>28</v>
      </c>
      <c r="J897">
        <f>ROUNDUP(MONTH(sales_data_sample3[[#This Row],[ORDER DATE]])/3,0)</f>
        <v>4</v>
      </c>
      <c r="K897" t="str">
        <f>TEXT(sales_data_sample3[[#This Row],[ORDER DATE]],"[$-409]mmmm")</f>
        <v>November</v>
      </c>
      <c r="L897">
        <f>YEAR(sales_data_sample3[[#This Row],[ORDER DATE]])</f>
        <v>2003</v>
      </c>
      <c r="M897" t="s">
        <v>2075</v>
      </c>
      <c r="N897">
        <v>100</v>
      </c>
      <c r="O897" t="s">
        <v>4604</v>
      </c>
      <c r="P897" t="s">
        <v>611</v>
      </c>
      <c r="Q897" t="s">
        <v>612</v>
      </c>
      <c r="R897" t="s">
        <v>613</v>
      </c>
      <c r="S897" t="s">
        <v>4804</v>
      </c>
      <c r="T897" t="s">
        <v>614</v>
      </c>
      <c r="U897" t="s">
        <v>4804</v>
      </c>
      <c r="V897" t="s">
        <v>615</v>
      </c>
      <c r="W897" t="s">
        <v>273</v>
      </c>
      <c r="X897" t="s">
        <v>52</v>
      </c>
      <c r="Y897" t="s">
        <v>616</v>
      </c>
      <c r="Z897" t="s">
        <v>617</v>
      </c>
      <c r="AA897" t="s">
        <v>42</v>
      </c>
    </row>
    <row r="898" spans="1:27" x14ac:dyDescent="0.25">
      <c r="A898" s="1">
        <v>10197</v>
      </c>
      <c r="B898" s="1">
        <v>35</v>
      </c>
      <c r="C898" s="8">
        <v>93.35</v>
      </c>
      <c r="D898" s="1">
        <v>11</v>
      </c>
      <c r="E898" s="7">
        <v>3267.25</v>
      </c>
      <c r="F898" s="7">
        <f>sales_data_sample3[[#This Row],[SALES]]*sales_data_sample3[[#This Row],[PROFIT MARGIN]]</f>
        <v>298.62664999999998</v>
      </c>
      <c r="G898" s="14" t="str">
        <f>IF(sales_data_sample3[[#This Row],[STATUS]] &lt;&gt;"Cancelled","9,14%","0")</f>
        <v>9,14%</v>
      </c>
      <c r="H898" s="4">
        <v>37951</v>
      </c>
      <c r="I898" t="s">
        <v>28</v>
      </c>
      <c r="J898">
        <f>ROUNDUP(MONTH(sales_data_sample3[[#This Row],[ORDER DATE]])/3,0)</f>
        <v>4</v>
      </c>
      <c r="K898" t="str">
        <f>TEXT(sales_data_sample3[[#This Row],[ORDER DATE]],"[$-409]mmmm")</f>
        <v>November</v>
      </c>
      <c r="L898">
        <f>YEAR(sales_data_sample3[[#This Row],[ORDER DATE]])</f>
        <v>2003</v>
      </c>
      <c r="M898" t="s">
        <v>2075</v>
      </c>
      <c r="N898">
        <v>99</v>
      </c>
      <c r="O898" t="s">
        <v>4639</v>
      </c>
      <c r="P898" t="s">
        <v>611</v>
      </c>
      <c r="Q898" t="s">
        <v>612</v>
      </c>
      <c r="R898" t="s">
        <v>613</v>
      </c>
      <c r="S898" t="s">
        <v>4804</v>
      </c>
      <c r="T898" t="s">
        <v>614</v>
      </c>
      <c r="U898" t="s">
        <v>4804</v>
      </c>
      <c r="V898" t="s">
        <v>615</v>
      </c>
      <c r="W898" t="s">
        <v>273</v>
      </c>
      <c r="X898" t="s">
        <v>52</v>
      </c>
      <c r="Y898" t="s">
        <v>616</v>
      </c>
      <c r="Z898" t="s">
        <v>617</v>
      </c>
      <c r="AA898" t="s">
        <v>65</v>
      </c>
    </row>
    <row r="899" spans="1:27" x14ac:dyDescent="0.25">
      <c r="A899" s="1">
        <v>10197</v>
      </c>
      <c r="B899" s="1">
        <v>29</v>
      </c>
      <c r="C899" s="8">
        <v>41.71</v>
      </c>
      <c r="D899" s="1">
        <v>1</v>
      </c>
      <c r="E899" s="7">
        <v>1209.5899999999999</v>
      </c>
      <c r="F899" s="7">
        <f>sales_data_sample3[[#This Row],[SALES]]*sales_data_sample3[[#This Row],[PROFIT MARGIN]]</f>
        <v>88.42102899999999</v>
      </c>
      <c r="G899" s="14" t="str">
        <f>IF(sales_data_sample3[[#This Row],[STATUS]] &lt;&gt;"Cancelled","7,31%","0")</f>
        <v>7,31%</v>
      </c>
      <c r="H899" s="4">
        <v>37951</v>
      </c>
      <c r="I899" t="s">
        <v>28</v>
      </c>
      <c r="J899">
        <f>ROUNDUP(MONTH(sales_data_sample3[[#This Row],[ORDER DATE]])/3,0)</f>
        <v>4</v>
      </c>
      <c r="K899" t="str">
        <f>TEXT(sales_data_sample3[[#This Row],[ORDER DATE]],"[$-409]mmmm")</f>
        <v>November</v>
      </c>
      <c r="L899">
        <f>YEAR(sales_data_sample3[[#This Row],[ORDER DATE]])</f>
        <v>2003</v>
      </c>
      <c r="M899" t="s">
        <v>1502</v>
      </c>
      <c r="N899">
        <v>49</v>
      </c>
      <c r="O899" t="s">
        <v>4719</v>
      </c>
      <c r="P899" t="s">
        <v>611</v>
      </c>
      <c r="Q899" t="s">
        <v>612</v>
      </c>
      <c r="R899" t="s">
        <v>613</v>
      </c>
      <c r="S899" t="s">
        <v>4804</v>
      </c>
      <c r="T899" t="s">
        <v>614</v>
      </c>
      <c r="U899" t="s">
        <v>4804</v>
      </c>
      <c r="V899" t="s">
        <v>615</v>
      </c>
      <c r="W899" t="s">
        <v>273</v>
      </c>
      <c r="X899" t="s">
        <v>52</v>
      </c>
      <c r="Y899" t="s">
        <v>616</v>
      </c>
      <c r="Z899" t="s">
        <v>617</v>
      </c>
      <c r="AA899" t="s">
        <v>42</v>
      </c>
    </row>
    <row r="900" spans="1:27" x14ac:dyDescent="0.25">
      <c r="A900" s="1">
        <v>10197</v>
      </c>
      <c r="B900" s="1">
        <v>42</v>
      </c>
      <c r="C900" s="8">
        <v>50.23</v>
      </c>
      <c r="D900" s="1">
        <v>12</v>
      </c>
      <c r="E900" s="7">
        <v>2109.66</v>
      </c>
      <c r="F900" s="7">
        <f>sales_data_sample3[[#This Row],[SALES]]*sales_data_sample3[[#This Row],[PROFIT MARGIN]]</f>
        <v>192.82292399999997</v>
      </c>
      <c r="G900" s="14" t="str">
        <f>IF(sales_data_sample3[[#This Row],[STATUS]] &lt;&gt;"Cancelled","9,14%","0")</f>
        <v>9,14%</v>
      </c>
      <c r="H900" s="4">
        <v>37951</v>
      </c>
      <c r="I900" t="s">
        <v>28</v>
      </c>
      <c r="J900">
        <f>ROUNDUP(MONTH(sales_data_sample3[[#This Row],[ORDER DATE]])/3,0)</f>
        <v>4</v>
      </c>
      <c r="K900" t="str">
        <f>TEXT(sales_data_sample3[[#This Row],[ORDER DATE]],"[$-409]mmmm")</f>
        <v>November</v>
      </c>
      <c r="L900">
        <f>YEAR(sales_data_sample3[[#This Row],[ORDER DATE]])</f>
        <v>2003</v>
      </c>
      <c r="M900" t="s">
        <v>2075</v>
      </c>
      <c r="N900">
        <v>54</v>
      </c>
      <c r="O900" t="s">
        <v>4760</v>
      </c>
      <c r="P900" t="s">
        <v>611</v>
      </c>
      <c r="Q900" t="s">
        <v>612</v>
      </c>
      <c r="R900" t="s">
        <v>613</v>
      </c>
      <c r="S900" t="s">
        <v>4804</v>
      </c>
      <c r="T900" t="s">
        <v>614</v>
      </c>
      <c r="U900" t="s">
        <v>4804</v>
      </c>
      <c r="V900" t="s">
        <v>615</v>
      </c>
      <c r="W900" t="s">
        <v>273</v>
      </c>
      <c r="X900" t="s">
        <v>52</v>
      </c>
      <c r="Y900" t="s">
        <v>616</v>
      </c>
      <c r="Z900" t="s">
        <v>617</v>
      </c>
      <c r="AA900" t="s">
        <v>42</v>
      </c>
    </row>
    <row r="901" spans="1:27" x14ac:dyDescent="0.25">
      <c r="A901" s="1">
        <v>10198</v>
      </c>
      <c r="B901" s="1">
        <v>42</v>
      </c>
      <c r="C901" s="8">
        <v>100</v>
      </c>
      <c r="D901" s="1">
        <v>4</v>
      </c>
      <c r="E901" s="7">
        <v>7483.98</v>
      </c>
      <c r="F901" s="7">
        <f>sales_data_sample3[[#This Row],[SALES]]*sales_data_sample3[[#This Row],[PROFIT MARGIN]]</f>
        <v>547.07893799999999</v>
      </c>
      <c r="G901" s="14" t="str">
        <f>IF(sales_data_sample3[[#This Row],[STATUS]] &lt;&gt;"Cancelled","7,31%","0")</f>
        <v>7,31%</v>
      </c>
      <c r="H901" s="4">
        <v>37952</v>
      </c>
      <c r="I901" t="s">
        <v>28</v>
      </c>
      <c r="J901">
        <f>ROUNDUP(MONTH(sales_data_sample3[[#This Row],[ORDER DATE]])/3,0)</f>
        <v>4</v>
      </c>
      <c r="K901" t="str">
        <f>TEXT(sales_data_sample3[[#This Row],[ORDER DATE]],"[$-409]mmmm")</f>
        <v>November</v>
      </c>
      <c r="L901">
        <f>YEAR(sales_data_sample3[[#This Row],[ORDER DATE]])</f>
        <v>2003</v>
      </c>
      <c r="M901" t="s">
        <v>1502</v>
      </c>
      <c r="N901">
        <v>157</v>
      </c>
      <c r="O901" t="s">
        <v>1503</v>
      </c>
      <c r="P901" t="s">
        <v>777</v>
      </c>
      <c r="Q901" t="s">
        <v>778</v>
      </c>
      <c r="R901" t="s">
        <v>779</v>
      </c>
      <c r="S901" t="s">
        <v>4804</v>
      </c>
      <c r="T901" t="s">
        <v>780</v>
      </c>
      <c r="U901" t="s">
        <v>4804</v>
      </c>
      <c r="V901" t="s">
        <v>781</v>
      </c>
      <c r="W901" t="s">
        <v>782</v>
      </c>
      <c r="X901" t="s">
        <v>307</v>
      </c>
      <c r="Y901" t="s">
        <v>783</v>
      </c>
      <c r="Z901" t="s">
        <v>784</v>
      </c>
      <c r="AA901" t="s">
        <v>229</v>
      </c>
    </row>
    <row r="902" spans="1:27" x14ac:dyDescent="0.25">
      <c r="A902" s="1">
        <v>10198</v>
      </c>
      <c r="B902" s="1">
        <v>48</v>
      </c>
      <c r="C902" s="8">
        <v>67.819999999999993</v>
      </c>
      <c r="D902" s="1">
        <v>5</v>
      </c>
      <c r="E902" s="7">
        <v>3255.36</v>
      </c>
      <c r="F902" s="7">
        <f>sales_data_sample3[[#This Row],[SALES]]*sales_data_sample3[[#This Row],[PROFIT MARGIN]]</f>
        <v>237.96681599999999</v>
      </c>
      <c r="G902" s="14" t="str">
        <f>IF(sales_data_sample3[[#This Row],[STATUS]] &lt;&gt;"Cancelled","7,31%","0")</f>
        <v>7,31%</v>
      </c>
      <c r="H902" s="4">
        <v>37952</v>
      </c>
      <c r="I902" t="s">
        <v>28</v>
      </c>
      <c r="J902">
        <f>ROUNDUP(MONTH(sales_data_sample3[[#This Row],[ORDER DATE]])/3,0)</f>
        <v>4</v>
      </c>
      <c r="K902" t="str">
        <f>TEXT(sales_data_sample3[[#This Row],[ORDER DATE]],"[$-409]mmmm")</f>
        <v>November</v>
      </c>
      <c r="L902">
        <f>YEAR(sales_data_sample3[[#This Row],[ORDER DATE]])</f>
        <v>2003</v>
      </c>
      <c r="M902" t="s">
        <v>1502</v>
      </c>
      <c r="N902">
        <v>68</v>
      </c>
      <c r="O902" t="s">
        <v>3232</v>
      </c>
      <c r="P902" t="s">
        <v>777</v>
      </c>
      <c r="Q902" t="s">
        <v>778</v>
      </c>
      <c r="R902" t="s">
        <v>779</v>
      </c>
      <c r="S902" t="s">
        <v>4804</v>
      </c>
      <c r="T902" t="s">
        <v>780</v>
      </c>
      <c r="U902" t="s">
        <v>4804</v>
      </c>
      <c r="V902" t="s">
        <v>781</v>
      </c>
      <c r="W902" t="s">
        <v>782</v>
      </c>
      <c r="X902" t="s">
        <v>307</v>
      </c>
      <c r="Y902" t="s">
        <v>783</v>
      </c>
      <c r="Z902" t="s">
        <v>784</v>
      </c>
      <c r="AA902" t="s">
        <v>65</v>
      </c>
    </row>
    <row r="903" spans="1:27" x14ac:dyDescent="0.25">
      <c r="A903" s="1">
        <v>10198</v>
      </c>
      <c r="B903" s="1">
        <v>27</v>
      </c>
      <c r="C903" s="8">
        <v>71.67</v>
      </c>
      <c r="D903" s="1">
        <v>6</v>
      </c>
      <c r="E903" s="7">
        <v>1935.09</v>
      </c>
      <c r="F903" s="7">
        <f>sales_data_sample3[[#This Row],[SALES]]*sales_data_sample3[[#This Row],[PROFIT MARGIN]]</f>
        <v>143.00315099999997</v>
      </c>
      <c r="G903" s="14" t="str">
        <f>IF(sales_data_sample3[[#This Row],[STATUS]] &lt;&gt;"Cancelled","7,39%","0")</f>
        <v>7,39%</v>
      </c>
      <c r="H903" s="4">
        <v>37952</v>
      </c>
      <c r="I903" t="s">
        <v>28</v>
      </c>
      <c r="J903">
        <f>ROUNDUP(MONTH(sales_data_sample3[[#This Row],[ORDER DATE]])/3,0)</f>
        <v>4</v>
      </c>
      <c r="K903" t="str">
        <f>TEXT(sales_data_sample3[[#This Row],[ORDER DATE]],"[$-409]mmmm")</f>
        <v>November</v>
      </c>
      <c r="L903">
        <f>YEAR(sales_data_sample3[[#This Row],[ORDER DATE]])</f>
        <v>2003</v>
      </c>
      <c r="M903" t="s">
        <v>1354</v>
      </c>
      <c r="N903">
        <v>65</v>
      </c>
      <c r="O903" t="s">
        <v>3465</v>
      </c>
      <c r="P903" t="s">
        <v>777</v>
      </c>
      <c r="Q903" t="s">
        <v>778</v>
      </c>
      <c r="R903" t="s">
        <v>779</v>
      </c>
      <c r="S903" t="s">
        <v>4804</v>
      </c>
      <c r="T903" t="s">
        <v>780</v>
      </c>
      <c r="U903" t="s">
        <v>4804</v>
      </c>
      <c r="V903" t="s">
        <v>781</v>
      </c>
      <c r="W903" t="s">
        <v>782</v>
      </c>
      <c r="X903" t="s">
        <v>307</v>
      </c>
      <c r="Y903" t="s">
        <v>783</v>
      </c>
      <c r="Z903" t="s">
        <v>784</v>
      </c>
      <c r="AA903" t="s">
        <v>42</v>
      </c>
    </row>
    <row r="904" spans="1:27" x14ac:dyDescent="0.25">
      <c r="A904" s="1">
        <v>10198</v>
      </c>
      <c r="B904" s="1">
        <v>43</v>
      </c>
      <c r="C904" s="8">
        <v>66.19</v>
      </c>
      <c r="D904" s="1">
        <v>3</v>
      </c>
      <c r="E904" s="7">
        <v>2846.17</v>
      </c>
      <c r="F904" s="7">
        <f>sales_data_sample3[[#This Row],[SALES]]*sales_data_sample3[[#This Row],[PROFIT MARGIN]]</f>
        <v>208.055027</v>
      </c>
      <c r="G904" s="14" t="str">
        <f>IF(sales_data_sample3[[#This Row],[STATUS]] &lt;&gt;"Cancelled","7,31%","0")</f>
        <v>7,31%</v>
      </c>
      <c r="H904" s="4">
        <v>37952</v>
      </c>
      <c r="I904" t="s">
        <v>28</v>
      </c>
      <c r="J904">
        <f>ROUNDUP(MONTH(sales_data_sample3[[#This Row],[ORDER DATE]])/3,0)</f>
        <v>4</v>
      </c>
      <c r="K904" t="str">
        <f>TEXT(sales_data_sample3[[#This Row],[ORDER DATE]],"[$-409]mmmm")</f>
        <v>November</v>
      </c>
      <c r="L904">
        <f>YEAR(sales_data_sample3[[#This Row],[ORDER DATE]])</f>
        <v>2003</v>
      </c>
      <c r="M904" t="s">
        <v>1502</v>
      </c>
      <c r="N904">
        <v>68</v>
      </c>
      <c r="O904" t="s">
        <v>3620</v>
      </c>
      <c r="P904" t="s">
        <v>777</v>
      </c>
      <c r="Q904" t="s">
        <v>778</v>
      </c>
      <c r="R904" t="s">
        <v>779</v>
      </c>
      <c r="S904" t="s">
        <v>4804</v>
      </c>
      <c r="T904" t="s">
        <v>780</v>
      </c>
      <c r="U904" t="s">
        <v>4804</v>
      </c>
      <c r="V904" t="s">
        <v>781</v>
      </c>
      <c r="W904" t="s">
        <v>782</v>
      </c>
      <c r="X904" t="s">
        <v>307</v>
      </c>
      <c r="Y904" t="s">
        <v>783</v>
      </c>
      <c r="Z904" t="s">
        <v>784</v>
      </c>
      <c r="AA904" t="s">
        <v>42</v>
      </c>
    </row>
    <row r="905" spans="1:27" x14ac:dyDescent="0.25">
      <c r="A905" s="1">
        <v>10198</v>
      </c>
      <c r="B905" s="1">
        <v>42</v>
      </c>
      <c r="C905" s="8">
        <v>100</v>
      </c>
      <c r="D905" s="1">
        <v>1</v>
      </c>
      <c r="E905" s="7">
        <v>4774.5600000000004</v>
      </c>
      <c r="F905" s="7">
        <f>sales_data_sample3[[#This Row],[SALES]]*sales_data_sample3[[#This Row],[PROFIT MARGIN]]</f>
        <v>349.02033600000004</v>
      </c>
      <c r="G905" s="14" t="str">
        <f>IF(sales_data_sample3[[#This Row],[STATUS]] &lt;&gt;"Cancelled","7,31%","0")</f>
        <v>7,31%</v>
      </c>
      <c r="H905" s="4">
        <v>37952</v>
      </c>
      <c r="I905" t="s">
        <v>28</v>
      </c>
      <c r="J905">
        <f>ROUNDUP(MONTH(sales_data_sample3[[#This Row],[ORDER DATE]])/3,0)</f>
        <v>4</v>
      </c>
      <c r="K905" t="str">
        <f>TEXT(sales_data_sample3[[#This Row],[ORDER DATE]],"[$-409]mmmm")</f>
        <v>November</v>
      </c>
      <c r="L905">
        <f>YEAR(sales_data_sample3[[#This Row],[ORDER DATE]])</f>
        <v>2003</v>
      </c>
      <c r="M905" t="s">
        <v>1502</v>
      </c>
      <c r="N905">
        <v>99</v>
      </c>
      <c r="O905" t="s">
        <v>4433</v>
      </c>
      <c r="P905" t="s">
        <v>777</v>
      </c>
      <c r="Q905" t="s">
        <v>778</v>
      </c>
      <c r="R905" t="s">
        <v>779</v>
      </c>
      <c r="S905" t="s">
        <v>4804</v>
      </c>
      <c r="T905" t="s">
        <v>780</v>
      </c>
      <c r="U905" t="s">
        <v>4804</v>
      </c>
      <c r="V905" t="s">
        <v>781</v>
      </c>
      <c r="W905" t="s">
        <v>782</v>
      </c>
      <c r="X905" t="s">
        <v>307</v>
      </c>
      <c r="Y905" t="s">
        <v>783</v>
      </c>
      <c r="Z905" t="s">
        <v>784</v>
      </c>
      <c r="AA905" t="s">
        <v>65</v>
      </c>
    </row>
    <row r="906" spans="1:27" x14ac:dyDescent="0.25">
      <c r="A906" s="1">
        <v>10198</v>
      </c>
      <c r="B906" s="1">
        <v>40</v>
      </c>
      <c r="C906" s="8">
        <v>63.67</v>
      </c>
      <c r="D906" s="1">
        <v>2</v>
      </c>
      <c r="E906" s="7">
        <v>2546.8000000000002</v>
      </c>
      <c r="F906" s="7">
        <f>sales_data_sample3[[#This Row],[SALES]]*sales_data_sample3[[#This Row],[PROFIT MARGIN]]</f>
        <v>186.17108000000002</v>
      </c>
      <c r="G906" s="14" t="str">
        <f>IF(sales_data_sample3[[#This Row],[STATUS]] &lt;&gt;"Cancelled","7,31%","0")</f>
        <v>7,31%</v>
      </c>
      <c r="H906" s="4">
        <v>37952</v>
      </c>
      <c r="I906" t="s">
        <v>28</v>
      </c>
      <c r="J906">
        <f>ROUNDUP(MONTH(sales_data_sample3[[#This Row],[ORDER DATE]])/3,0)</f>
        <v>4</v>
      </c>
      <c r="K906" t="str">
        <f>TEXT(sales_data_sample3[[#This Row],[ORDER DATE]],"[$-409]mmmm")</f>
        <v>November</v>
      </c>
      <c r="L906">
        <f>YEAR(sales_data_sample3[[#This Row],[ORDER DATE]])</f>
        <v>2003</v>
      </c>
      <c r="M906" t="s">
        <v>1502</v>
      </c>
      <c r="N906">
        <v>74</v>
      </c>
      <c r="O906" t="s">
        <v>4675</v>
      </c>
      <c r="P906" t="s">
        <v>777</v>
      </c>
      <c r="Q906" t="s">
        <v>778</v>
      </c>
      <c r="R906" t="s">
        <v>779</v>
      </c>
      <c r="S906" t="s">
        <v>4804</v>
      </c>
      <c r="T906" t="s">
        <v>780</v>
      </c>
      <c r="U906" t="s">
        <v>4804</v>
      </c>
      <c r="V906" t="s">
        <v>781</v>
      </c>
      <c r="W906" t="s">
        <v>782</v>
      </c>
      <c r="X906" t="s">
        <v>307</v>
      </c>
      <c r="Y906" t="s">
        <v>783</v>
      </c>
      <c r="Z906" t="s">
        <v>784</v>
      </c>
      <c r="AA906" t="s">
        <v>42</v>
      </c>
    </row>
    <row r="907" spans="1:27" x14ac:dyDescent="0.25">
      <c r="A907" s="1">
        <v>10199</v>
      </c>
      <c r="B907" s="1">
        <v>29</v>
      </c>
      <c r="C907" s="8">
        <v>38.4</v>
      </c>
      <c r="D907" s="1">
        <v>1</v>
      </c>
      <c r="E907" s="7">
        <v>1113.5999999999999</v>
      </c>
      <c r="F907" s="7">
        <f>sales_data_sample3[[#This Row],[SALES]]*sales_data_sample3[[#This Row],[PROFIT MARGIN]]</f>
        <v>82.295039999999986</v>
      </c>
      <c r="G907" s="14" t="str">
        <f>IF(sales_data_sample3[[#This Row],[STATUS]] &lt;&gt;"Cancelled","7,39%","0")</f>
        <v>7,39%</v>
      </c>
      <c r="H907" s="4">
        <v>37956</v>
      </c>
      <c r="I907" t="s">
        <v>28</v>
      </c>
      <c r="J907">
        <f>ROUNDUP(MONTH(sales_data_sample3[[#This Row],[ORDER DATE]])/3,0)</f>
        <v>4</v>
      </c>
      <c r="K907" t="str">
        <f>TEXT(sales_data_sample3[[#This Row],[ORDER DATE]],"[$-409]mmmm")</f>
        <v>December</v>
      </c>
      <c r="L907">
        <f>YEAR(sales_data_sample3[[#This Row],[ORDER DATE]])</f>
        <v>2003</v>
      </c>
      <c r="M907" t="s">
        <v>1354</v>
      </c>
      <c r="N907">
        <v>43</v>
      </c>
      <c r="O907" t="s">
        <v>4136</v>
      </c>
      <c r="P907" t="s">
        <v>358</v>
      </c>
      <c r="Q907" t="s">
        <v>359</v>
      </c>
      <c r="R907" t="s">
        <v>360</v>
      </c>
      <c r="S907" t="s">
        <v>4804</v>
      </c>
      <c r="T907" t="s">
        <v>361</v>
      </c>
      <c r="U907" t="s">
        <v>73</v>
      </c>
      <c r="V907" t="s">
        <v>158</v>
      </c>
      <c r="W907" t="s">
        <v>38</v>
      </c>
      <c r="X907" t="s">
        <v>39</v>
      </c>
      <c r="Y907" t="s">
        <v>362</v>
      </c>
      <c r="Z907" t="s">
        <v>363</v>
      </c>
      <c r="AA907" t="s">
        <v>42</v>
      </c>
    </row>
    <row r="908" spans="1:27" x14ac:dyDescent="0.25">
      <c r="A908" s="1">
        <v>10199</v>
      </c>
      <c r="B908" s="1">
        <v>48</v>
      </c>
      <c r="C908" s="8">
        <v>83.12</v>
      </c>
      <c r="D908" s="1">
        <v>2</v>
      </c>
      <c r="E908" s="7">
        <v>3989.76</v>
      </c>
      <c r="F908" s="7">
        <f>sales_data_sample3[[#This Row],[SALES]]*sales_data_sample3[[#This Row],[PROFIT MARGIN]]</f>
        <v>291.651456</v>
      </c>
      <c r="G908" s="14" t="str">
        <f>IF(sales_data_sample3[[#This Row],[STATUS]] &lt;&gt;"Cancelled","7,31%","0")</f>
        <v>7,31%</v>
      </c>
      <c r="H908" s="4">
        <v>37956</v>
      </c>
      <c r="I908" t="s">
        <v>28</v>
      </c>
      <c r="J908">
        <f>ROUNDUP(MONTH(sales_data_sample3[[#This Row],[ORDER DATE]])/3,0)</f>
        <v>4</v>
      </c>
      <c r="K908" t="str">
        <f>TEXT(sales_data_sample3[[#This Row],[ORDER DATE]],"[$-409]mmmm")</f>
        <v>December</v>
      </c>
      <c r="L908">
        <f>YEAR(sales_data_sample3[[#This Row],[ORDER DATE]])</f>
        <v>2003</v>
      </c>
      <c r="M908" t="s">
        <v>1502</v>
      </c>
      <c r="N908">
        <v>91</v>
      </c>
      <c r="O908" t="s">
        <v>4321</v>
      </c>
      <c r="P908" t="s">
        <v>358</v>
      </c>
      <c r="Q908" t="s">
        <v>359</v>
      </c>
      <c r="R908" t="s">
        <v>360</v>
      </c>
      <c r="S908" t="s">
        <v>4804</v>
      </c>
      <c r="T908" t="s">
        <v>361</v>
      </c>
      <c r="U908" t="s">
        <v>73</v>
      </c>
      <c r="V908" t="s">
        <v>158</v>
      </c>
      <c r="W908" t="s">
        <v>38</v>
      </c>
      <c r="X908" t="s">
        <v>39</v>
      </c>
      <c r="Y908" t="s">
        <v>362</v>
      </c>
      <c r="Z908" t="s">
        <v>363</v>
      </c>
      <c r="AA908" t="s">
        <v>65</v>
      </c>
    </row>
    <row r="909" spans="1:27" x14ac:dyDescent="0.25">
      <c r="A909" s="1">
        <v>10199</v>
      </c>
      <c r="B909" s="1">
        <v>38</v>
      </c>
      <c r="C909" s="8">
        <v>82.4</v>
      </c>
      <c r="D909" s="1">
        <v>3</v>
      </c>
      <c r="E909" s="7">
        <v>3131.2</v>
      </c>
      <c r="F909" s="7">
        <f>sales_data_sample3[[#This Row],[SALES]]*sales_data_sample3[[#This Row],[PROFIT MARGIN]]</f>
        <v>228.89071999999999</v>
      </c>
      <c r="G909" s="14" t="str">
        <f>IF(sales_data_sample3[[#This Row],[STATUS]] &lt;&gt;"Cancelled","7,31%","0")</f>
        <v>7,31%</v>
      </c>
      <c r="H909" s="4">
        <v>37956</v>
      </c>
      <c r="I909" t="s">
        <v>28</v>
      </c>
      <c r="J909">
        <f>ROUNDUP(MONTH(sales_data_sample3[[#This Row],[ORDER DATE]])/3,0)</f>
        <v>4</v>
      </c>
      <c r="K909" t="str">
        <f>TEXT(sales_data_sample3[[#This Row],[ORDER DATE]],"[$-409]mmmm")</f>
        <v>December</v>
      </c>
      <c r="L909">
        <f>YEAR(sales_data_sample3[[#This Row],[ORDER DATE]])</f>
        <v>2003</v>
      </c>
      <c r="M909" t="s">
        <v>1502</v>
      </c>
      <c r="N909">
        <v>80</v>
      </c>
      <c r="O909" t="s">
        <v>4572</v>
      </c>
      <c r="P909" t="s">
        <v>358</v>
      </c>
      <c r="Q909" t="s">
        <v>359</v>
      </c>
      <c r="R909" t="s">
        <v>360</v>
      </c>
      <c r="S909" t="s">
        <v>4804</v>
      </c>
      <c r="T909" t="s">
        <v>361</v>
      </c>
      <c r="U909" t="s">
        <v>73</v>
      </c>
      <c r="V909" t="s">
        <v>158</v>
      </c>
      <c r="W909" t="s">
        <v>38</v>
      </c>
      <c r="X909" t="s">
        <v>39</v>
      </c>
      <c r="Y909" t="s">
        <v>362</v>
      </c>
      <c r="Z909" t="s">
        <v>363</v>
      </c>
      <c r="AA909" t="s">
        <v>65</v>
      </c>
    </row>
    <row r="910" spans="1:27" x14ac:dyDescent="0.25">
      <c r="A910" s="1">
        <v>10201</v>
      </c>
      <c r="B910" s="1">
        <v>22</v>
      </c>
      <c r="C910" s="8">
        <v>98.57</v>
      </c>
      <c r="D910" s="1">
        <v>2</v>
      </c>
      <c r="E910" s="7">
        <v>2168.54</v>
      </c>
      <c r="F910" s="7">
        <f>sales_data_sample3[[#This Row],[SALES]]*sales_data_sample3[[#This Row],[PROFIT MARGIN]]</f>
        <v>275.40458000000001</v>
      </c>
      <c r="G910" s="14" t="str">
        <f>IF(sales_data_sample3[[#This Row],[STATUS]] &lt;&gt;"Cancelled","12,70%","0")</f>
        <v>12,70%</v>
      </c>
      <c r="H910" s="4">
        <v>37956</v>
      </c>
      <c r="I910" t="s">
        <v>28</v>
      </c>
      <c r="J910">
        <f>ROUNDUP(MONTH(sales_data_sample3[[#This Row],[ORDER DATE]])/3,0)</f>
        <v>4</v>
      </c>
      <c r="K910" t="str">
        <f>TEXT(sales_data_sample3[[#This Row],[ORDER DATE]],"[$-409]mmmm")</f>
        <v>December</v>
      </c>
      <c r="L910">
        <f>YEAR(sales_data_sample3[[#This Row],[ORDER DATE]])</f>
        <v>2003</v>
      </c>
      <c r="M910" t="s">
        <v>29</v>
      </c>
      <c r="N910">
        <v>95</v>
      </c>
      <c r="O910" t="s">
        <v>30</v>
      </c>
      <c r="P910" t="s">
        <v>118</v>
      </c>
      <c r="Q910" t="s">
        <v>119</v>
      </c>
      <c r="R910" t="s">
        <v>120</v>
      </c>
      <c r="S910" t="s">
        <v>4804</v>
      </c>
      <c r="T910" t="s">
        <v>83</v>
      </c>
      <c r="U910" t="s">
        <v>73</v>
      </c>
      <c r="V910" t="s">
        <v>4804</v>
      </c>
      <c r="W910" t="s">
        <v>38</v>
      </c>
      <c r="X910" t="s">
        <v>39</v>
      </c>
      <c r="Y910" t="s">
        <v>121</v>
      </c>
      <c r="Z910" t="s">
        <v>76</v>
      </c>
      <c r="AA910" t="s">
        <v>42</v>
      </c>
    </row>
    <row r="911" spans="1:27" x14ac:dyDescent="0.25">
      <c r="A911" s="1">
        <v>10201</v>
      </c>
      <c r="B911" s="1">
        <v>24</v>
      </c>
      <c r="C911" s="8">
        <v>100</v>
      </c>
      <c r="D911" s="1">
        <v>5</v>
      </c>
      <c r="E911" s="7">
        <v>3025.92</v>
      </c>
      <c r="F911" s="7">
        <f>sales_data_sample3[[#This Row],[SALES]]*sales_data_sample3[[#This Row],[PROFIT MARGIN]]</f>
        <v>384.29184000000004</v>
      </c>
      <c r="G911" s="14" t="str">
        <f>IF(sales_data_sample3[[#This Row],[STATUS]] &lt;&gt;"Cancelled","12,70%","0")</f>
        <v>12,70%</v>
      </c>
      <c r="H911" s="4">
        <v>37956</v>
      </c>
      <c r="I911" t="s">
        <v>28</v>
      </c>
      <c r="J911">
        <f>ROUNDUP(MONTH(sales_data_sample3[[#This Row],[ORDER DATE]])/3,0)</f>
        <v>4</v>
      </c>
      <c r="K911" t="str">
        <f>TEXT(sales_data_sample3[[#This Row],[ORDER DATE]],"[$-409]mmmm")</f>
        <v>December</v>
      </c>
      <c r="L911">
        <f>YEAR(sales_data_sample3[[#This Row],[ORDER DATE]])</f>
        <v>2003</v>
      </c>
      <c r="M911" t="s">
        <v>29</v>
      </c>
      <c r="N911">
        <v>118</v>
      </c>
      <c r="O911" t="s">
        <v>471</v>
      </c>
      <c r="P911" t="s">
        <v>118</v>
      </c>
      <c r="Q911" t="s">
        <v>119</v>
      </c>
      <c r="R911" t="s">
        <v>120</v>
      </c>
      <c r="S911" t="s">
        <v>4804</v>
      </c>
      <c r="T911" t="s">
        <v>83</v>
      </c>
      <c r="U911" t="s">
        <v>73</v>
      </c>
      <c r="V911" t="s">
        <v>4804</v>
      </c>
      <c r="W911" t="s">
        <v>38</v>
      </c>
      <c r="X911" t="s">
        <v>39</v>
      </c>
      <c r="Y911" t="s">
        <v>121</v>
      </c>
      <c r="Z911" t="s">
        <v>76</v>
      </c>
      <c r="AA911" t="s">
        <v>65</v>
      </c>
    </row>
    <row r="912" spans="1:27" x14ac:dyDescent="0.25">
      <c r="A912" s="1">
        <v>10201</v>
      </c>
      <c r="B912" s="1">
        <v>49</v>
      </c>
      <c r="C912" s="8">
        <v>100</v>
      </c>
      <c r="D912" s="1">
        <v>4</v>
      </c>
      <c r="E912" s="7">
        <v>8065.89</v>
      </c>
      <c r="F912" s="7">
        <f>sales_data_sample3[[#This Row],[SALES]]*sales_data_sample3[[#This Row],[PROFIT MARGIN]]</f>
        <v>1024.3680300000001</v>
      </c>
      <c r="G912" s="14" t="str">
        <f>IF(sales_data_sample3[[#This Row],[STATUS]] &lt;&gt;"Cancelled","12,70%","0")</f>
        <v>12,70%</v>
      </c>
      <c r="H912" s="4">
        <v>37956</v>
      </c>
      <c r="I912" t="s">
        <v>28</v>
      </c>
      <c r="J912">
        <f>ROUNDUP(MONTH(sales_data_sample3[[#This Row],[ORDER DATE]])/3,0)</f>
        <v>4</v>
      </c>
      <c r="K912" t="str">
        <f>TEXT(sales_data_sample3[[#This Row],[ORDER DATE]],"[$-409]mmmm")</f>
        <v>December</v>
      </c>
      <c r="L912">
        <f>YEAR(sales_data_sample3[[#This Row],[ORDER DATE]])</f>
        <v>2003</v>
      </c>
      <c r="M912" t="s">
        <v>29</v>
      </c>
      <c r="N912">
        <v>193</v>
      </c>
      <c r="O912" t="s">
        <v>530</v>
      </c>
      <c r="P912" t="s">
        <v>118</v>
      </c>
      <c r="Q912" t="s">
        <v>119</v>
      </c>
      <c r="R912" t="s">
        <v>120</v>
      </c>
      <c r="S912" t="s">
        <v>4804</v>
      </c>
      <c r="T912" t="s">
        <v>83</v>
      </c>
      <c r="U912" t="s">
        <v>73</v>
      </c>
      <c r="V912" t="s">
        <v>4804</v>
      </c>
      <c r="W912" t="s">
        <v>38</v>
      </c>
      <c r="X912" t="s">
        <v>39</v>
      </c>
      <c r="Y912" t="s">
        <v>121</v>
      </c>
      <c r="Z912" t="s">
        <v>76</v>
      </c>
      <c r="AA912" t="s">
        <v>229</v>
      </c>
    </row>
    <row r="913" spans="1:27" x14ac:dyDescent="0.25">
      <c r="A913" s="1">
        <v>10201</v>
      </c>
      <c r="B913" s="1">
        <v>25</v>
      </c>
      <c r="C913" s="8">
        <v>100</v>
      </c>
      <c r="D913" s="1">
        <v>1</v>
      </c>
      <c r="E913" s="7">
        <v>4029</v>
      </c>
      <c r="F913" s="7">
        <f>sales_data_sample3[[#This Row],[SALES]]*sales_data_sample3[[#This Row],[PROFIT MARGIN]]</f>
        <v>511.68299999999999</v>
      </c>
      <c r="G913" s="14">
        <v>0.127</v>
      </c>
      <c r="H913" s="4">
        <v>37956</v>
      </c>
      <c r="I913" t="s">
        <v>28</v>
      </c>
      <c r="J913">
        <f>ROUNDUP(MONTH(sales_data_sample3[[#This Row],[ORDER DATE]])/3,0)</f>
        <v>4</v>
      </c>
      <c r="K913" t="str">
        <f>TEXT(sales_data_sample3[[#This Row],[ORDER DATE]],"[$-409]mmmm")</f>
        <v>December</v>
      </c>
      <c r="L913">
        <f>YEAR(sales_data_sample3[[#This Row],[ORDER DATE]])</f>
        <v>2003</v>
      </c>
      <c r="M913" t="s">
        <v>29</v>
      </c>
      <c r="N913">
        <v>150</v>
      </c>
      <c r="O913" t="s">
        <v>991</v>
      </c>
      <c r="P913" t="s">
        <v>118</v>
      </c>
      <c r="Q913" t="s">
        <v>119</v>
      </c>
      <c r="R913" t="s">
        <v>120</v>
      </c>
      <c r="S913" t="s">
        <v>4804</v>
      </c>
      <c r="T913" t="s">
        <v>83</v>
      </c>
      <c r="U913" t="s">
        <v>73</v>
      </c>
      <c r="V913" t="s">
        <v>4804</v>
      </c>
      <c r="W913" t="s">
        <v>38</v>
      </c>
      <c r="X913" t="s">
        <v>39</v>
      </c>
      <c r="Y913" t="s">
        <v>121</v>
      </c>
      <c r="Z913" t="s">
        <v>76</v>
      </c>
      <c r="AA913" t="s">
        <v>65</v>
      </c>
    </row>
    <row r="914" spans="1:27" x14ac:dyDescent="0.25">
      <c r="A914" s="1">
        <v>10201</v>
      </c>
      <c r="B914" s="1">
        <v>30</v>
      </c>
      <c r="C914" s="8">
        <v>64.81</v>
      </c>
      <c r="D914" s="1">
        <v>6</v>
      </c>
      <c r="E914" s="7">
        <v>1944.3</v>
      </c>
      <c r="F914" s="7">
        <f>sales_data_sample3[[#This Row],[SALES]]*sales_data_sample3[[#This Row],[PROFIT MARGIN]]</f>
        <v>246.92609999999999</v>
      </c>
      <c r="G914" s="14">
        <v>0.127</v>
      </c>
      <c r="H914" s="4">
        <v>37956</v>
      </c>
      <c r="I914" t="s">
        <v>28</v>
      </c>
      <c r="J914">
        <f>ROUNDUP(MONTH(sales_data_sample3[[#This Row],[ORDER DATE]])/3,0)</f>
        <v>4</v>
      </c>
      <c r="K914" t="str">
        <f>TEXT(sales_data_sample3[[#This Row],[ORDER DATE]],"[$-409]mmmm")</f>
        <v>December</v>
      </c>
      <c r="L914">
        <f>YEAR(sales_data_sample3[[#This Row],[ORDER DATE]])</f>
        <v>2003</v>
      </c>
      <c r="M914" t="s">
        <v>29</v>
      </c>
      <c r="N914">
        <v>60</v>
      </c>
      <c r="O914" t="s">
        <v>1884</v>
      </c>
      <c r="P914" t="s">
        <v>118</v>
      </c>
      <c r="Q914" t="s">
        <v>119</v>
      </c>
      <c r="R914" t="s">
        <v>120</v>
      </c>
      <c r="S914" t="s">
        <v>4804</v>
      </c>
      <c r="T914" t="s">
        <v>83</v>
      </c>
      <c r="U914" t="s">
        <v>73</v>
      </c>
      <c r="V914" t="s">
        <v>4804</v>
      </c>
      <c r="W914" t="s">
        <v>38</v>
      </c>
      <c r="X914" t="s">
        <v>39</v>
      </c>
      <c r="Y914" t="s">
        <v>121</v>
      </c>
      <c r="Z914" t="s">
        <v>76</v>
      </c>
      <c r="AA914" t="s">
        <v>42</v>
      </c>
    </row>
    <row r="915" spans="1:27" x14ac:dyDescent="0.25">
      <c r="A915" s="1">
        <v>10201</v>
      </c>
      <c r="B915" s="1">
        <v>39</v>
      </c>
      <c r="C915" s="8">
        <v>100</v>
      </c>
      <c r="D915" s="1">
        <v>3</v>
      </c>
      <c r="E915" s="7">
        <v>4351.2299999999996</v>
      </c>
      <c r="F915" s="7">
        <f>sales_data_sample3[[#This Row],[SALES]]*sales_data_sample3[[#This Row],[PROFIT MARGIN]]</f>
        <v>552.60620999999992</v>
      </c>
      <c r="G915" s="14">
        <v>0.127</v>
      </c>
      <c r="H915" s="4">
        <v>37956</v>
      </c>
      <c r="I915" t="s">
        <v>28</v>
      </c>
      <c r="J915">
        <f>ROUNDUP(MONTH(sales_data_sample3[[#This Row],[ORDER DATE]])/3,0)</f>
        <v>4</v>
      </c>
      <c r="K915" t="str">
        <f>TEXT(sales_data_sample3[[#This Row],[ORDER DATE]],"[$-409]mmmm")</f>
        <v>December</v>
      </c>
      <c r="L915">
        <f>YEAR(sales_data_sample3[[#This Row],[ORDER DATE]])</f>
        <v>2003</v>
      </c>
      <c r="M915" t="s">
        <v>29</v>
      </c>
      <c r="N915">
        <v>112</v>
      </c>
      <c r="O915" t="s">
        <v>2822</v>
      </c>
      <c r="P915" t="s">
        <v>118</v>
      </c>
      <c r="Q915" t="s">
        <v>119</v>
      </c>
      <c r="R915" t="s">
        <v>120</v>
      </c>
      <c r="S915" t="s">
        <v>4804</v>
      </c>
      <c r="T915" t="s">
        <v>83</v>
      </c>
      <c r="U915" t="s">
        <v>73</v>
      </c>
      <c r="V915" t="s">
        <v>4804</v>
      </c>
      <c r="W915" t="s">
        <v>38</v>
      </c>
      <c r="X915" t="s">
        <v>39</v>
      </c>
      <c r="Y915" t="s">
        <v>121</v>
      </c>
      <c r="Z915" t="s">
        <v>76</v>
      </c>
      <c r="AA915" t="s">
        <v>65</v>
      </c>
    </row>
    <row r="916" spans="1:27" x14ac:dyDescent="0.25">
      <c r="A916" s="1">
        <v>10201</v>
      </c>
      <c r="B916" s="1">
        <v>25</v>
      </c>
      <c r="C916" s="8">
        <v>73.88</v>
      </c>
      <c r="D916" s="1">
        <v>7</v>
      </c>
      <c r="E916" s="7">
        <v>1847</v>
      </c>
      <c r="F916" s="7">
        <f>sales_data_sample3[[#This Row],[SALES]]*sales_data_sample3[[#This Row],[PROFIT MARGIN]]</f>
        <v>234.56900000000002</v>
      </c>
      <c r="G916" s="14">
        <v>0.127</v>
      </c>
      <c r="H916" s="4">
        <v>37956</v>
      </c>
      <c r="I916" t="s">
        <v>28</v>
      </c>
      <c r="J916">
        <f>ROUNDUP(MONTH(sales_data_sample3[[#This Row],[ORDER DATE]])/3,0)</f>
        <v>4</v>
      </c>
      <c r="K916" t="str">
        <f>TEXT(sales_data_sample3[[#This Row],[ORDER DATE]],"[$-409]mmmm")</f>
        <v>December</v>
      </c>
      <c r="L916">
        <f>YEAR(sales_data_sample3[[#This Row],[ORDER DATE]])</f>
        <v>2003</v>
      </c>
      <c r="M916" t="s">
        <v>29</v>
      </c>
      <c r="N916">
        <v>76</v>
      </c>
      <c r="O916" t="s">
        <v>2965</v>
      </c>
      <c r="P916" t="s">
        <v>118</v>
      </c>
      <c r="Q916" t="s">
        <v>119</v>
      </c>
      <c r="R916" t="s">
        <v>120</v>
      </c>
      <c r="S916" t="s">
        <v>4804</v>
      </c>
      <c r="T916" t="s">
        <v>83</v>
      </c>
      <c r="U916" t="s">
        <v>73</v>
      </c>
      <c r="V916" t="s">
        <v>4804</v>
      </c>
      <c r="W916" t="s">
        <v>38</v>
      </c>
      <c r="X916" t="s">
        <v>39</v>
      </c>
      <c r="Y916" t="s">
        <v>121</v>
      </c>
      <c r="Z916" t="s">
        <v>76</v>
      </c>
      <c r="AA916" t="s">
        <v>42</v>
      </c>
    </row>
    <row r="917" spans="1:27" x14ac:dyDescent="0.25">
      <c r="A917" s="1">
        <v>10203</v>
      </c>
      <c r="B917" s="1">
        <v>20</v>
      </c>
      <c r="C917" s="8">
        <v>100</v>
      </c>
      <c r="D917" s="1">
        <v>8</v>
      </c>
      <c r="E917" s="7">
        <v>3930.4</v>
      </c>
      <c r="F917" s="7">
        <f>sales_data_sample3[[#This Row],[SALES]]*sales_data_sample3[[#This Row],[PROFIT MARGIN]]</f>
        <v>978.27656000000002</v>
      </c>
      <c r="G917" s="14" t="str">
        <f>IF(sales_data_sample3[[#This Row],[STATUS]] &lt;&gt;"Cancelled","24,89%","0")</f>
        <v>24,89%</v>
      </c>
      <c r="H917" s="4">
        <v>37957</v>
      </c>
      <c r="I917" t="s">
        <v>28</v>
      </c>
      <c r="J917">
        <f>ROUNDUP(MONTH(sales_data_sample3[[#This Row],[ORDER DATE]])/3,0)</f>
        <v>4</v>
      </c>
      <c r="K917" t="str">
        <f>TEXT(sales_data_sample3[[#This Row],[ORDER DATE]],"[$-409]mmmm")</f>
        <v>December</v>
      </c>
      <c r="L917">
        <f>YEAR(sales_data_sample3[[#This Row],[ORDER DATE]])</f>
        <v>2003</v>
      </c>
      <c r="M917" t="s">
        <v>278</v>
      </c>
      <c r="N917">
        <v>194</v>
      </c>
      <c r="O917" t="s">
        <v>776</v>
      </c>
      <c r="P917" t="s">
        <v>268</v>
      </c>
      <c r="Q917" t="s">
        <v>269</v>
      </c>
      <c r="R917" t="s">
        <v>270</v>
      </c>
      <c r="S917" t="s">
        <v>4804</v>
      </c>
      <c r="T917" t="s">
        <v>271</v>
      </c>
      <c r="U917" t="s">
        <v>4804</v>
      </c>
      <c r="V917" t="s">
        <v>272</v>
      </c>
      <c r="W917" t="s">
        <v>273</v>
      </c>
      <c r="X917" t="s">
        <v>52</v>
      </c>
      <c r="Y917" t="s">
        <v>274</v>
      </c>
      <c r="Z917" t="s">
        <v>275</v>
      </c>
      <c r="AA917" t="s">
        <v>65</v>
      </c>
    </row>
    <row r="918" spans="1:27" x14ac:dyDescent="0.25">
      <c r="A918" s="1">
        <v>10203</v>
      </c>
      <c r="B918" s="1">
        <v>20</v>
      </c>
      <c r="C918" s="8">
        <v>100</v>
      </c>
      <c r="D918" s="1">
        <v>6</v>
      </c>
      <c r="E918" s="7">
        <v>2254.8000000000002</v>
      </c>
      <c r="F918" s="7">
        <f>sales_data_sample3[[#This Row],[SALES]]*sales_data_sample3[[#This Row],[PROFIT MARGIN]]</f>
        <v>561.21972000000005</v>
      </c>
      <c r="G918" s="14" t="str">
        <f>IF(sales_data_sample3[[#This Row],[STATUS]] &lt;&gt;"Cancelled","24,89%","0")</f>
        <v>24,89%</v>
      </c>
      <c r="H918" s="4">
        <v>37957</v>
      </c>
      <c r="I918" t="s">
        <v>28</v>
      </c>
      <c r="J918">
        <f>ROUNDUP(MONTH(sales_data_sample3[[#This Row],[ORDER DATE]])/3,0)</f>
        <v>4</v>
      </c>
      <c r="K918" t="str">
        <f>TEXT(sales_data_sample3[[#This Row],[ORDER DATE]],"[$-409]mmmm")</f>
        <v>December</v>
      </c>
      <c r="L918">
        <f>YEAR(sales_data_sample3[[#This Row],[ORDER DATE]])</f>
        <v>2003</v>
      </c>
      <c r="M918" t="s">
        <v>278</v>
      </c>
      <c r="N918">
        <v>117</v>
      </c>
      <c r="O918" t="s">
        <v>1057</v>
      </c>
      <c r="P918" t="s">
        <v>268</v>
      </c>
      <c r="Q918" t="s">
        <v>269</v>
      </c>
      <c r="R918" t="s">
        <v>270</v>
      </c>
      <c r="S918" t="s">
        <v>4804</v>
      </c>
      <c r="T918" t="s">
        <v>271</v>
      </c>
      <c r="U918" t="s">
        <v>4804</v>
      </c>
      <c r="V918" t="s">
        <v>272</v>
      </c>
      <c r="W918" t="s">
        <v>273</v>
      </c>
      <c r="X918" t="s">
        <v>52</v>
      </c>
      <c r="Y918" t="s">
        <v>274</v>
      </c>
      <c r="Z918" t="s">
        <v>275</v>
      </c>
      <c r="AA918" t="s">
        <v>42</v>
      </c>
    </row>
    <row r="919" spans="1:27" x14ac:dyDescent="0.25">
      <c r="A919" s="1">
        <v>10203</v>
      </c>
      <c r="B919" s="1">
        <v>44</v>
      </c>
      <c r="C919" s="8">
        <v>82.99</v>
      </c>
      <c r="D919" s="1">
        <v>9</v>
      </c>
      <c r="E919" s="7">
        <v>3651.56</v>
      </c>
      <c r="F919" s="7">
        <f>sales_data_sample3[[#This Row],[SALES]]*sales_data_sample3[[#This Row],[PROFIT MARGIN]]</f>
        <v>908.87328400000001</v>
      </c>
      <c r="G919" s="14" t="str">
        <f>IF(sales_data_sample3[[#This Row],[STATUS]] &lt;&gt;"Cancelled","24,89%","0")</f>
        <v>24,89%</v>
      </c>
      <c r="H919" s="4">
        <v>37957</v>
      </c>
      <c r="I919" t="s">
        <v>28</v>
      </c>
      <c r="J919">
        <f>ROUNDUP(MONTH(sales_data_sample3[[#This Row],[ORDER DATE]])/3,0)</f>
        <v>4</v>
      </c>
      <c r="K919" t="str">
        <f>TEXT(sales_data_sample3[[#This Row],[ORDER DATE]],"[$-409]mmmm")</f>
        <v>December</v>
      </c>
      <c r="L919">
        <f>YEAR(sales_data_sample3[[#This Row],[ORDER DATE]])</f>
        <v>2003</v>
      </c>
      <c r="M919" t="s">
        <v>278</v>
      </c>
      <c r="N919">
        <v>79</v>
      </c>
      <c r="O919" t="s">
        <v>1128</v>
      </c>
      <c r="P919" t="s">
        <v>268</v>
      </c>
      <c r="Q919" t="s">
        <v>269</v>
      </c>
      <c r="R919" t="s">
        <v>270</v>
      </c>
      <c r="S919" t="s">
        <v>4804</v>
      </c>
      <c r="T919" t="s">
        <v>271</v>
      </c>
      <c r="U919" t="s">
        <v>4804</v>
      </c>
      <c r="V919" t="s">
        <v>272</v>
      </c>
      <c r="W919" t="s">
        <v>273</v>
      </c>
      <c r="X919" t="s">
        <v>52</v>
      </c>
      <c r="Y919" t="s">
        <v>274</v>
      </c>
      <c r="Z919" t="s">
        <v>275</v>
      </c>
      <c r="AA919" t="s">
        <v>65</v>
      </c>
    </row>
    <row r="920" spans="1:27" x14ac:dyDescent="0.25">
      <c r="A920" s="1">
        <v>10203</v>
      </c>
      <c r="B920" s="1">
        <v>47</v>
      </c>
      <c r="C920" s="8">
        <v>100</v>
      </c>
      <c r="D920" s="1">
        <v>5</v>
      </c>
      <c r="E920" s="7">
        <v>5195.8500000000004</v>
      </c>
      <c r="F920" s="7">
        <f>sales_data_sample3[[#This Row],[SALES]]*sales_data_sample3[[#This Row],[PROFIT MARGIN]]</f>
        <v>1293.2470650000002</v>
      </c>
      <c r="G920" s="14" t="str">
        <f>IF(sales_data_sample3[[#This Row],[STATUS]] &lt;&gt;"Cancelled","24,89%","0")</f>
        <v>24,89%</v>
      </c>
      <c r="H920" s="4">
        <v>37957</v>
      </c>
      <c r="I920" t="s">
        <v>28</v>
      </c>
      <c r="J920">
        <f>ROUNDUP(MONTH(sales_data_sample3[[#This Row],[ORDER DATE]])/3,0)</f>
        <v>4</v>
      </c>
      <c r="K920" t="str">
        <f>TEXT(sales_data_sample3[[#This Row],[ORDER DATE]],"[$-409]mmmm")</f>
        <v>December</v>
      </c>
      <c r="L920">
        <f>YEAR(sales_data_sample3[[#This Row],[ORDER DATE]])</f>
        <v>2003</v>
      </c>
      <c r="M920" t="s">
        <v>278</v>
      </c>
      <c r="N920">
        <v>115</v>
      </c>
      <c r="O920" t="s">
        <v>1223</v>
      </c>
      <c r="P920" t="s">
        <v>268</v>
      </c>
      <c r="Q920" t="s">
        <v>269</v>
      </c>
      <c r="R920" t="s">
        <v>270</v>
      </c>
      <c r="S920" t="s">
        <v>4804</v>
      </c>
      <c r="T920" t="s">
        <v>271</v>
      </c>
      <c r="U920" t="s">
        <v>4804</v>
      </c>
      <c r="V920" t="s">
        <v>272</v>
      </c>
      <c r="W920" t="s">
        <v>273</v>
      </c>
      <c r="X920" t="s">
        <v>52</v>
      </c>
      <c r="Y920" t="s">
        <v>274</v>
      </c>
      <c r="Z920" t="s">
        <v>275</v>
      </c>
      <c r="AA920" t="s">
        <v>65</v>
      </c>
    </row>
    <row r="921" spans="1:27" x14ac:dyDescent="0.25">
      <c r="A921" s="1">
        <v>10203</v>
      </c>
      <c r="B921" s="1">
        <v>45</v>
      </c>
      <c r="C921" s="8">
        <v>85.47</v>
      </c>
      <c r="D921" s="1">
        <v>4</v>
      </c>
      <c r="E921" s="7">
        <v>3846.15</v>
      </c>
      <c r="F921" s="7">
        <f>sales_data_sample3[[#This Row],[SALES]]*sales_data_sample3[[#This Row],[PROFIT MARGIN]]</f>
        <v>957.30673500000012</v>
      </c>
      <c r="G921" s="14" t="str">
        <f>IF(sales_data_sample3[[#This Row],[STATUS]] &lt;&gt;"Cancelled","24,89%","0")</f>
        <v>24,89%</v>
      </c>
      <c r="H921" s="4">
        <v>37957</v>
      </c>
      <c r="I921" t="s">
        <v>28</v>
      </c>
      <c r="J921">
        <f>ROUNDUP(MONTH(sales_data_sample3[[#This Row],[ORDER DATE]])/3,0)</f>
        <v>4</v>
      </c>
      <c r="K921" t="str">
        <f>TEXT(sales_data_sample3[[#This Row],[ORDER DATE]],"[$-409]mmmm")</f>
        <v>December</v>
      </c>
      <c r="L921">
        <f>YEAR(sales_data_sample3[[#This Row],[ORDER DATE]])</f>
        <v>2003</v>
      </c>
      <c r="M921" t="s">
        <v>278</v>
      </c>
      <c r="N921">
        <v>77</v>
      </c>
      <c r="O921" t="s">
        <v>1592</v>
      </c>
      <c r="P921" t="s">
        <v>268</v>
      </c>
      <c r="Q921" t="s">
        <v>269</v>
      </c>
      <c r="R921" t="s">
        <v>270</v>
      </c>
      <c r="S921" t="s">
        <v>4804</v>
      </c>
      <c r="T921" t="s">
        <v>271</v>
      </c>
      <c r="U921" t="s">
        <v>4804</v>
      </c>
      <c r="V921" t="s">
        <v>272</v>
      </c>
      <c r="W921" t="s">
        <v>273</v>
      </c>
      <c r="X921" t="s">
        <v>52</v>
      </c>
      <c r="Y921" t="s">
        <v>274</v>
      </c>
      <c r="Z921" t="s">
        <v>275</v>
      </c>
      <c r="AA921" t="s">
        <v>65</v>
      </c>
    </row>
    <row r="922" spans="1:27" x14ac:dyDescent="0.25">
      <c r="A922" s="1">
        <v>10203</v>
      </c>
      <c r="B922" s="1">
        <v>48</v>
      </c>
      <c r="C922" s="8">
        <v>100</v>
      </c>
      <c r="D922" s="1">
        <v>1</v>
      </c>
      <c r="E922" s="7">
        <v>8291.0400000000009</v>
      </c>
      <c r="F922" s="7">
        <f>sales_data_sample3[[#This Row],[SALES]]*sales_data_sample3[[#This Row],[PROFIT MARGIN]]</f>
        <v>2063.6398560000002</v>
      </c>
      <c r="G922" s="14" t="str">
        <f>IF(sales_data_sample3[[#This Row],[STATUS]] &lt;&gt;"Cancelled","24,89%","0")</f>
        <v>24,89%</v>
      </c>
      <c r="H922" s="4">
        <v>37957</v>
      </c>
      <c r="I922" t="s">
        <v>28</v>
      </c>
      <c r="J922">
        <f>ROUNDUP(MONTH(sales_data_sample3[[#This Row],[ORDER DATE]])/3,0)</f>
        <v>4</v>
      </c>
      <c r="K922" t="str">
        <f>TEXT(sales_data_sample3[[#This Row],[ORDER DATE]],"[$-409]mmmm")</f>
        <v>December</v>
      </c>
      <c r="L922">
        <f>YEAR(sales_data_sample3[[#This Row],[ORDER DATE]])</f>
        <v>2003</v>
      </c>
      <c r="M922" t="s">
        <v>278</v>
      </c>
      <c r="N922">
        <v>169</v>
      </c>
      <c r="O922" t="s">
        <v>2190</v>
      </c>
      <c r="P922" t="s">
        <v>268</v>
      </c>
      <c r="Q922" t="s">
        <v>269</v>
      </c>
      <c r="R922" t="s">
        <v>270</v>
      </c>
      <c r="S922" t="s">
        <v>4804</v>
      </c>
      <c r="T922" t="s">
        <v>271</v>
      </c>
      <c r="U922" t="s">
        <v>4804</v>
      </c>
      <c r="V922" t="s">
        <v>272</v>
      </c>
      <c r="W922" t="s">
        <v>273</v>
      </c>
      <c r="X922" t="s">
        <v>52</v>
      </c>
      <c r="Y922" t="s">
        <v>274</v>
      </c>
      <c r="Z922" t="s">
        <v>275</v>
      </c>
      <c r="AA922" t="s">
        <v>229</v>
      </c>
    </row>
    <row r="923" spans="1:27" x14ac:dyDescent="0.25">
      <c r="A923" s="1">
        <v>10203</v>
      </c>
      <c r="B923" s="1">
        <v>33</v>
      </c>
      <c r="C923" s="8">
        <v>86.04</v>
      </c>
      <c r="D923" s="1">
        <v>11</v>
      </c>
      <c r="E923" s="7">
        <v>2839.32</v>
      </c>
      <c r="F923" s="7">
        <f>sales_data_sample3[[#This Row],[SALES]]*sales_data_sample3[[#This Row],[PROFIT MARGIN]]</f>
        <v>706.70674800000006</v>
      </c>
      <c r="G923" s="14" t="str">
        <f>IF(sales_data_sample3[[#This Row],[STATUS]] &lt;&gt;"Cancelled","24,89%","0")</f>
        <v>24,89%</v>
      </c>
      <c r="H923" s="4">
        <v>37957</v>
      </c>
      <c r="I923" t="s">
        <v>28</v>
      </c>
      <c r="J923">
        <f>ROUNDUP(MONTH(sales_data_sample3[[#This Row],[ORDER DATE]])/3,0)</f>
        <v>4</v>
      </c>
      <c r="K923" t="str">
        <f>TEXT(sales_data_sample3[[#This Row],[ORDER DATE]],"[$-409]mmmm")</f>
        <v>December</v>
      </c>
      <c r="L923">
        <f>YEAR(sales_data_sample3[[#This Row],[ORDER DATE]])</f>
        <v>2003</v>
      </c>
      <c r="M923" t="s">
        <v>278</v>
      </c>
      <c r="N923">
        <v>80</v>
      </c>
      <c r="O923" t="s">
        <v>2283</v>
      </c>
      <c r="P923" t="s">
        <v>268</v>
      </c>
      <c r="Q923" t="s">
        <v>269</v>
      </c>
      <c r="R923" t="s">
        <v>270</v>
      </c>
      <c r="S923" t="s">
        <v>4804</v>
      </c>
      <c r="T923" t="s">
        <v>271</v>
      </c>
      <c r="U923" t="s">
        <v>4804</v>
      </c>
      <c r="V923" t="s">
        <v>272</v>
      </c>
      <c r="W923" t="s">
        <v>273</v>
      </c>
      <c r="X923" t="s">
        <v>52</v>
      </c>
      <c r="Y923" t="s">
        <v>274</v>
      </c>
      <c r="Z923" t="s">
        <v>275</v>
      </c>
      <c r="AA923" t="s">
        <v>42</v>
      </c>
    </row>
    <row r="924" spans="1:27" x14ac:dyDescent="0.25">
      <c r="A924" s="1">
        <v>10203</v>
      </c>
      <c r="B924" s="1">
        <v>32</v>
      </c>
      <c r="C924" s="8">
        <v>100</v>
      </c>
      <c r="D924" s="1">
        <v>10</v>
      </c>
      <c r="E924" s="7">
        <v>5127.04</v>
      </c>
      <c r="F924" s="7">
        <f>sales_data_sample3[[#This Row],[SALES]]*sales_data_sample3[[#This Row],[PROFIT MARGIN]]</f>
        <v>1276.1202560000002</v>
      </c>
      <c r="G924" s="14" t="str">
        <f>IF(sales_data_sample3[[#This Row],[STATUS]] &lt;&gt;"Cancelled","24,89%","0")</f>
        <v>24,89%</v>
      </c>
      <c r="H924" s="4">
        <v>37957</v>
      </c>
      <c r="I924" t="s">
        <v>28</v>
      </c>
      <c r="J924">
        <f>ROUNDUP(MONTH(sales_data_sample3[[#This Row],[ORDER DATE]])/3,0)</f>
        <v>4</v>
      </c>
      <c r="K924" t="str">
        <f>TEXT(sales_data_sample3[[#This Row],[ORDER DATE]],"[$-409]mmmm")</f>
        <v>December</v>
      </c>
      <c r="L924">
        <f>YEAR(sales_data_sample3[[#This Row],[ORDER DATE]])</f>
        <v>2003</v>
      </c>
      <c r="M924" t="s">
        <v>278</v>
      </c>
      <c r="N924">
        <v>146</v>
      </c>
      <c r="O924" t="s">
        <v>2364</v>
      </c>
      <c r="P924" t="s">
        <v>268</v>
      </c>
      <c r="Q924" t="s">
        <v>269</v>
      </c>
      <c r="R924" t="s">
        <v>270</v>
      </c>
      <c r="S924" t="s">
        <v>4804</v>
      </c>
      <c r="T924" t="s">
        <v>271</v>
      </c>
      <c r="U924" t="s">
        <v>4804</v>
      </c>
      <c r="V924" t="s">
        <v>272</v>
      </c>
      <c r="W924" t="s">
        <v>273</v>
      </c>
      <c r="X924" t="s">
        <v>52</v>
      </c>
      <c r="Y924" t="s">
        <v>274</v>
      </c>
      <c r="Z924" t="s">
        <v>275</v>
      </c>
      <c r="AA924" t="s">
        <v>65</v>
      </c>
    </row>
    <row r="925" spans="1:27" x14ac:dyDescent="0.25">
      <c r="A925" s="1">
        <v>10203</v>
      </c>
      <c r="B925" s="1">
        <v>21</v>
      </c>
      <c r="C925" s="8">
        <v>37</v>
      </c>
      <c r="D925" s="1">
        <v>2</v>
      </c>
      <c r="E925" s="7">
        <v>777</v>
      </c>
      <c r="F925" s="7">
        <f>sales_data_sample3[[#This Row],[SALES]]*sales_data_sample3[[#This Row],[PROFIT MARGIN]]</f>
        <v>193.39530000000002</v>
      </c>
      <c r="G925" s="14" t="str">
        <f>IF(sales_data_sample3[[#This Row],[STATUS]] &lt;&gt;"Cancelled","24,89%","0")</f>
        <v>24,89%</v>
      </c>
      <c r="H925" s="4">
        <v>37957</v>
      </c>
      <c r="I925" t="s">
        <v>28</v>
      </c>
      <c r="J925">
        <f>ROUNDUP(MONTH(sales_data_sample3[[#This Row],[ORDER DATE]])/3,0)</f>
        <v>4</v>
      </c>
      <c r="K925" t="str">
        <f>TEXT(sales_data_sample3[[#This Row],[ORDER DATE]],"[$-409]mmmm")</f>
        <v>December</v>
      </c>
      <c r="L925">
        <f>YEAR(sales_data_sample3[[#This Row],[ORDER DATE]])</f>
        <v>2003</v>
      </c>
      <c r="M925" t="s">
        <v>278</v>
      </c>
      <c r="N925">
        <v>37</v>
      </c>
      <c r="O925" t="s">
        <v>3302</v>
      </c>
      <c r="P925" t="s">
        <v>268</v>
      </c>
      <c r="Q925" t="s">
        <v>269</v>
      </c>
      <c r="R925" t="s">
        <v>270</v>
      </c>
      <c r="S925" t="s">
        <v>4804</v>
      </c>
      <c r="T925" t="s">
        <v>271</v>
      </c>
      <c r="U925" t="s">
        <v>4804</v>
      </c>
      <c r="V925" t="s">
        <v>272</v>
      </c>
      <c r="W925" t="s">
        <v>273</v>
      </c>
      <c r="X925" t="s">
        <v>52</v>
      </c>
      <c r="Y925" t="s">
        <v>274</v>
      </c>
      <c r="Z925" t="s">
        <v>275</v>
      </c>
      <c r="AA925" t="s">
        <v>42</v>
      </c>
    </row>
    <row r="926" spans="1:27" x14ac:dyDescent="0.25">
      <c r="A926" s="1">
        <v>10203</v>
      </c>
      <c r="B926" s="1">
        <v>34</v>
      </c>
      <c r="C926" s="8">
        <v>64.900000000000006</v>
      </c>
      <c r="D926" s="1">
        <v>7</v>
      </c>
      <c r="E926" s="7">
        <v>2206.6</v>
      </c>
      <c r="F926" s="7">
        <f>sales_data_sample3[[#This Row],[SALES]]*sales_data_sample3[[#This Row],[PROFIT MARGIN]]</f>
        <v>549.22274000000004</v>
      </c>
      <c r="G926" s="14" t="str">
        <f>IF(sales_data_sample3[[#This Row],[STATUS]] &lt;&gt;"Cancelled","24,89%","0")</f>
        <v>24,89%</v>
      </c>
      <c r="H926" s="4">
        <v>37957</v>
      </c>
      <c r="I926" t="s">
        <v>28</v>
      </c>
      <c r="J926">
        <f>ROUNDUP(MONTH(sales_data_sample3[[#This Row],[ORDER DATE]])/3,0)</f>
        <v>4</v>
      </c>
      <c r="K926" t="str">
        <f>TEXT(sales_data_sample3[[#This Row],[ORDER DATE]],"[$-409]mmmm")</f>
        <v>December</v>
      </c>
      <c r="L926">
        <f>YEAR(sales_data_sample3[[#This Row],[ORDER DATE]])</f>
        <v>2003</v>
      </c>
      <c r="M926" t="s">
        <v>278</v>
      </c>
      <c r="N926">
        <v>61</v>
      </c>
      <c r="O926" t="s">
        <v>3427</v>
      </c>
      <c r="P926" t="s">
        <v>268</v>
      </c>
      <c r="Q926" t="s">
        <v>269</v>
      </c>
      <c r="R926" t="s">
        <v>270</v>
      </c>
      <c r="S926" t="s">
        <v>4804</v>
      </c>
      <c r="T926" t="s">
        <v>271</v>
      </c>
      <c r="U926" t="s">
        <v>4804</v>
      </c>
      <c r="V926" t="s">
        <v>272</v>
      </c>
      <c r="W926" t="s">
        <v>273</v>
      </c>
      <c r="X926" t="s">
        <v>52</v>
      </c>
      <c r="Y926" t="s">
        <v>274</v>
      </c>
      <c r="Z926" t="s">
        <v>275</v>
      </c>
      <c r="AA926" t="s">
        <v>42</v>
      </c>
    </row>
    <row r="927" spans="1:27" x14ac:dyDescent="0.25">
      <c r="A927" s="1">
        <v>10203</v>
      </c>
      <c r="B927" s="1">
        <v>47</v>
      </c>
      <c r="C927" s="8">
        <v>100</v>
      </c>
      <c r="D927" s="1">
        <v>3</v>
      </c>
      <c r="E927" s="7">
        <v>6996.42</v>
      </c>
      <c r="F927" s="7">
        <f>sales_data_sample3[[#This Row],[SALES]]*sales_data_sample3[[#This Row],[PROFIT MARGIN]]</f>
        <v>1741.408938</v>
      </c>
      <c r="G927" s="14" t="str">
        <f>IF(sales_data_sample3[[#This Row],[STATUS]] &lt;&gt;"Cancelled","24,89%","0")</f>
        <v>24,89%</v>
      </c>
      <c r="H927" s="4">
        <v>37957</v>
      </c>
      <c r="I927" t="s">
        <v>28</v>
      </c>
      <c r="J927">
        <f>ROUNDUP(MONTH(sales_data_sample3[[#This Row],[ORDER DATE]])/3,0)</f>
        <v>4</v>
      </c>
      <c r="K927" t="str">
        <f>TEXT(sales_data_sample3[[#This Row],[ORDER DATE]],"[$-409]mmmm")</f>
        <v>December</v>
      </c>
      <c r="L927">
        <f>YEAR(sales_data_sample3[[#This Row],[ORDER DATE]])</f>
        <v>2003</v>
      </c>
      <c r="M927" t="s">
        <v>278</v>
      </c>
      <c r="N927">
        <v>140</v>
      </c>
      <c r="O927" t="s">
        <v>3589</v>
      </c>
      <c r="P927" t="s">
        <v>268</v>
      </c>
      <c r="Q927" t="s">
        <v>269</v>
      </c>
      <c r="R927" t="s">
        <v>270</v>
      </c>
      <c r="S927" t="s">
        <v>4804</v>
      </c>
      <c r="T927" t="s">
        <v>271</v>
      </c>
      <c r="U927" t="s">
        <v>4804</v>
      </c>
      <c r="V927" t="s">
        <v>272</v>
      </c>
      <c r="W927" t="s">
        <v>273</v>
      </c>
      <c r="X927" t="s">
        <v>52</v>
      </c>
      <c r="Y927" t="s">
        <v>274</v>
      </c>
      <c r="Z927" t="s">
        <v>275</v>
      </c>
      <c r="AA927" t="s">
        <v>65</v>
      </c>
    </row>
    <row r="928" spans="1:27" x14ac:dyDescent="0.25">
      <c r="A928" s="1">
        <v>10204</v>
      </c>
      <c r="B928" s="1">
        <v>42</v>
      </c>
      <c r="C928" s="8">
        <v>100</v>
      </c>
      <c r="D928" s="1">
        <v>17</v>
      </c>
      <c r="E928" s="7">
        <v>6182.4</v>
      </c>
      <c r="F928" s="7">
        <f>sales_data_sample3[[#This Row],[SALES]]*sales_data_sample3[[#This Row],[PROFIT MARGIN]]</f>
        <v>1538.79936</v>
      </c>
      <c r="G928" s="14" t="str">
        <f>IF(sales_data_sample3[[#This Row],[STATUS]] &lt;&gt;"Cancelled","24,89%","0")</f>
        <v>24,89%</v>
      </c>
      <c r="H928" s="4">
        <v>37957</v>
      </c>
      <c r="I928" t="s">
        <v>28</v>
      </c>
      <c r="J928">
        <f>ROUNDUP(MONTH(sales_data_sample3[[#This Row],[ORDER DATE]])/3,0)</f>
        <v>4</v>
      </c>
      <c r="K928" t="str">
        <f>TEXT(sales_data_sample3[[#This Row],[ORDER DATE]],"[$-409]mmmm")</f>
        <v>December</v>
      </c>
      <c r="L928">
        <f>YEAR(sales_data_sample3[[#This Row],[ORDER DATE]])</f>
        <v>2003</v>
      </c>
      <c r="M928" t="s">
        <v>278</v>
      </c>
      <c r="N928">
        <v>141</v>
      </c>
      <c r="O928" t="s">
        <v>1299</v>
      </c>
      <c r="P928" t="s">
        <v>885</v>
      </c>
      <c r="Q928" t="s">
        <v>886</v>
      </c>
      <c r="R928" t="s">
        <v>887</v>
      </c>
      <c r="S928" t="s">
        <v>888</v>
      </c>
      <c r="T928" t="s">
        <v>35</v>
      </c>
      <c r="U928" t="s">
        <v>36</v>
      </c>
      <c r="V928" t="s">
        <v>37</v>
      </c>
      <c r="W928" t="s">
        <v>38</v>
      </c>
      <c r="X928" t="s">
        <v>39</v>
      </c>
      <c r="Y928" t="s">
        <v>75</v>
      </c>
      <c r="Z928" t="s">
        <v>889</v>
      </c>
      <c r="AA928" t="s">
        <v>65</v>
      </c>
    </row>
    <row r="929" spans="1:27" x14ac:dyDescent="0.25">
      <c r="A929" s="1">
        <v>10204</v>
      </c>
      <c r="B929" s="1">
        <v>40</v>
      </c>
      <c r="C929" s="8">
        <v>100</v>
      </c>
      <c r="D929" s="1">
        <v>13</v>
      </c>
      <c r="E929" s="7">
        <v>4032</v>
      </c>
      <c r="F929" s="7">
        <f>sales_data_sample3[[#This Row],[SALES]]*sales_data_sample3[[#This Row],[PROFIT MARGIN]]</f>
        <v>1003.5648</v>
      </c>
      <c r="G929" s="14" t="str">
        <f>IF(sales_data_sample3[[#This Row],[STATUS]] &lt;&gt;"Cancelled","24,89%","0")</f>
        <v>24,89%</v>
      </c>
      <c r="H929" s="4">
        <v>37957</v>
      </c>
      <c r="I929" t="s">
        <v>28</v>
      </c>
      <c r="J929">
        <f>ROUNDUP(MONTH(sales_data_sample3[[#This Row],[ORDER DATE]])/3,0)</f>
        <v>4</v>
      </c>
      <c r="K929" t="str">
        <f>TEXT(sales_data_sample3[[#This Row],[ORDER DATE]],"[$-409]mmmm")</f>
        <v>December</v>
      </c>
      <c r="L929">
        <f>YEAR(sales_data_sample3[[#This Row],[ORDER DATE]])</f>
        <v>2003</v>
      </c>
      <c r="M929" t="s">
        <v>278</v>
      </c>
      <c r="N929">
        <v>124</v>
      </c>
      <c r="O929" t="s">
        <v>1465</v>
      </c>
      <c r="P929" t="s">
        <v>885</v>
      </c>
      <c r="Q929" t="s">
        <v>886</v>
      </c>
      <c r="R929" t="s">
        <v>887</v>
      </c>
      <c r="S929" t="s">
        <v>888</v>
      </c>
      <c r="T929" t="s">
        <v>35</v>
      </c>
      <c r="U929" t="s">
        <v>36</v>
      </c>
      <c r="V929" t="s">
        <v>37</v>
      </c>
      <c r="W929" t="s">
        <v>38</v>
      </c>
      <c r="X929" t="s">
        <v>39</v>
      </c>
      <c r="Y929" t="s">
        <v>75</v>
      </c>
      <c r="Z929" t="s">
        <v>889</v>
      </c>
      <c r="AA929" t="s">
        <v>65</v>
      </c>
    </row>
    <row r="930" spans="1:27" x14ac:dyDescent="0.25">
      <c r="A930" s="1">
        <v>10204</v>
      </c>
      <c r="B930" s="1">
        <v>33</v>
      </c>
      <c r="C930" s="8">
        <v>100</v>
      </c>
      <c r="D930" s="1">
        <v>4</v>
      </c>
      <c r="E930" s="7">
        <v>5890.5</v>
      </c>
      <c r="F930" s="7">
        <f>sales_data_sample3[[#This Row],[SALES]]*sales_data_sample3[[#This Row],[PROFIT MARGIN]]</f>
        <v>435.30794999999995</v>
      </c>
      <c r="G930" s="14" t="str">
        <f>IF(sales_data_sample3[[#This Row],[STATUS]] &lt;&gt;"Cancelled","7,39%","0")</f>
        <v>7,39%</v>
      </c>
      <c r="H930" s="4">
        <v>37957</v>
      </c>
      <c r="I930" t="s">
        <v>28</v>
      </c>
      <c r="J930">
        <f>ROUNDUP(MONTH(sales_data_sample3[[#This Row],[ORDER DATE]])/3,0)</f>
        <v>4</v>
      </c>
      <c r="K930" t="str">
        <f>TEXT(sales_data_sample3[[#This Row],[ORDER DATE]],"[$-409]mmmm")</f>
        <v>December</v>
      </c>
      <c r="L930">
        <f>YEAR(sales_data_sample3[[#This Row],[ORDER DATE]])</f>
        <v>2003</v>
      </c>
      <c r="M930" t="s">
        <v>1354</v>
      </c>
      <c r="N930">
        <v>170</v>
      </c>
      <c r="O930" t="s">
        <v>1565</v>
      </c>
      <c r="P930" t="s">
        <v>885</v>
      </c>
      <c r="Q930" t="s">
        <v>886</v>
      </c>
      <c r="R930" t="s">
        <v>887</v>
      </c>
      <c r="S930" t="s">
        <v>888</v>
      </c>
      <c r="T930" t="s">
        <v>35</v>
      </c>
      <c r="U930" t="s">
        <v>36</v>
      </c>
      <c r="V930" t="s">
        <v>37</v>
      </c>
      <c r="W930" t="s">
        <v>38</v>
      </c>
      <c r="X930" t="s">
        <v>39</v>
      </c>
      <c r="Y930" t="s">
        <v>75</v>
      </c>
      <c r="Z930" t="s">
        <v>889</v>
      </c>
      <c r="AA930" t="s">
        <v>65</v>
      </c>
    </row>
    <row r="931" spans="1:27" x14ac:dyDescent="0.25">
      <c r="A931" s="1">
        <v>10204</v>
      </c>
      <c r="B931" s="1">
        <v>38</v>
      </c>
      <c r="C931" s="8">
        <v>100</v>
      </c>
      <c r="D931" s="1">
        <v>16</v>
      </c>
      <c r="E931" s="7">
        <v>6432.64</v>
      </c>
      <c r="F931" s="7">
        <f>sales_data_sample3[[#This Row],[SALES]]*sales_data_sample3[[#This Row],[PROFIT MARGIN]]</f>
        <v>1601.084096</v>
      </c>
      <c r="G931" s="14" t="str">
        <f>IF(sales_data_sample3[[#This Row],[STATUS]] &lt;&gt;"Cancelled","24,89%","0")</f>
        <v>24,89%</v>
      </c>
      <c r="H931" s="4">
        <v>37957</v>
      </c>
      <c r="I931" t="s">
        <v>28</v>
      </c>
      <c r="J931">
        <f>ROUNDUP(MONTH(sales_data_sample3[[#This Row],[ORDER DATE]])/3,0)</f>
        <v>4</v>
      </c>
      <c r="K931" t="str">
        <f>TEXT(sales_data_sample3[[#This Row],[ORDER DATE]],"[$-409]mmmm")</f>
        <v>December</v>
      </c>
      <c r="L931">
        <f>YEAR(sales_data_sample3[[#This Row],[ORDER DATE]])</f>
        <v>2003</v>
      </c>
      <c r="M931" t="s">
        <v>278</v>
      </c>
      <c r="N931">
        <v>142</v>
      </c>
      <c r="O931" t="s">
        <v>1635</v>
      </c>
      <c r="P931" t="s">
        <v>885</v>
      </c>
      <c r="Q931" t="s">
        <v>886</v>
      </c>
      <c r="R931" t="s">
        <v>887</v>
      </c>
      <c r="S931" t="s">
        <v>888</v>
      </c>
      <c r="T931" t="s">
        <v>35</v>
      </c>
      <c r="U931" t="s">
        <v>36</v>
      </c>
      <c r="V931" t="s">
        <v>37</v>
      </c>
      <c r="W931" t="s">
        <v>38</v>
      </c>
      <c r="X931" t="s">
        <v>39</v>
      </c>
      <c r="Y931" t="s">
        <v>75</v>
      </c>
      <c r="Z931" t="s">
        <v>889</v>
      </c>
      <c r="AA931" t="s">
        <v>65</v>
      </c>
    </row>
    <row r="932" spans="1:27" x14ac:dyDescent="0.25">
      <c r="A932" s="1">
        <v>10204</v>
      </c>
      <c r="B932" s="1">
        <v>23</v>
      </c>
      <c r="C932" s="8">
        <v>71.44</v>
      </c>
      <c r="D932" s="1">
        <v>3</v>
      </c>
      <c r="E932" s="7">
        <v>1643.12</v>
      </c>
      <c r="F932" s="7">
        <f>sales_data_sample3[[#This Row],[SALES]]*sales_data_sample3[[#This Row],[PROFIT MARGIN]]</f>
        <v>121.42656799999997</v>
      </c>
      <c r="G932" s="14" t="str">
        <f>IF(sales_data_sample3[[#This Row],[STATUS]] &lt;&gt;"Cancelled","7,39%","0")</f>
        <v>7,39%</v>
      </c>
      <c r="H932" s="4">
        <v>37957</v>
      </c>
      <c r="I932" t="s">
        <v>28</v>
      </c>
      <c r="J932">
        <f>ROUNDUP(MONTH(sales_data_sample3[[#This Row],[ORDER DATE]])/3,0)</f>
        <v>4</v>
      </c>
      <c r="K932" t="str">
        <f>TEXT(sales_data_sample3[[#This Row],[ORDER DATE]],"[$-409]mmmm")</f>
        <v>December</v>
      </c>
      <c r="L932">
        <f>YEAR(sales_data_sample3[[#This Row],[ORDER DATE]])</f>
        <v>2003</v>
      </c>
      <c r="M932" t="s">
        <v>1354</v>
      </c>
      <c r="N932">
        <v>60</v>
      </c>
      <c r="O932" t="s">
        <v>1696</v>
      </c>
      <c r="P932" t="s">
        <v>885</v>
      </c>
      <c r="Q932" t="s">
        <v>886</v>
      </c>
      <c r="R932" t="s">
        <v>887</v>
      </c>
      <c r="S932" t="s">
        <v>888</v>
      </c>
      <c r="T932" t="s">
        <v>35</v>
      </c>
      <c r="U932" t="s">
        <v>36</v>
      </c>
      <c r="V932" t="s">
        <v>37</v>
      </c>
      <c r="W932" t="s">
        <v>38</v>
      </c>
      <c r="X932" t="s">
        <v>39</v>
      </c>
      <c r="Y932" t="s">
        <v>75</v>
      </c>
      <c r="Z932" t="s">
        <v>889</v>
      </c>
      <c r="AA932" t="s">
        <v>42</v>
      </c>
    </row>
    <row r="933" spans="1:27" x14ac:dyDescent="0.25">
      <c r="A933" s="1">
        <v>10204</v>
      </c>
      <c r="B933" s="1">
        <v>26</v>
      </c>
      <c r="C933" s="8">
        <v>100</v>
      </c>
      <c r="D933" s="1">
        <v>1</v>
      </c>
      <c r="E933" s="7">
        <v>3206.32</v>
      </c>
      <c r="F933" s="7">
        <f>sales_data_sample3[[#This Row],[SALES]]*sales_data_sample3[[#This Row],[PROFIT MARGIN]]</f>
        <v>236.947048</v>
      </c>
      <c r="G933" s="14" t="str">
        <f>IF(sales_data_sample3[[#This Row],[STATUS]] &lt;&gt;"Cancelled","7,39%","0")</f>
        <v>7,39%</v>
      </c>
      <c r="H933" s="4">
        <v>37957</v>
      </c>
      <c r="I933" t="s">
        <v>28</v>
      </c>
      <c r="J933">
        <f>ROUNDUP(MONTH(sales_data_sample3[[#This Row],[ORDER DATE]])/3,0)</f>
        <v>4</v>
      </c>
      <c r="K933" t="str">
        <f>TEXT(sales_data_sample3[[#This Row],[ORDER DATE]],"[$-409]mmmm")</f>
        <v>December</v>
      </c>
      <c r="L933">
        <f>YEAR(sales_data_sample3[[#This Row],[ORDER DATE]])</f>
        <v>2003</v>
      </c>
      <c r="M933" t="s">
        <v>1354</v>
      </c>
      <c r="N933">
        <v>127</v>
      </c>
      <c r="O933" t="s">
        <v>1769</v>
      </c>
      <c r="P933" t="s">
        <v>885</v>
      </c>
      <c r="Q933" t="s">
        <v>886</v>
      </c>
      <c r="R933" t="s">
        <v>887</v>
      </c>
      <c r="S933" t="s">
        <v>888</v>
      </c>
      <c r="T933" t="s">
        <v>35</v>
      </c>
      <c r="U933" t="s">
        <v>36</v>
      </c>
      <c r="V933" t="s">
        <v>37</v>
      </c>
      <c r="W933" t="s">
        <v>38</v>
      </c>
      <c r="X933" t="s">
        <v>39</v>
      </c>
      <c r="Y933" t="s">
        <v>75</v>
      </c>
      <c r="Z933" t="s">
        <v>889</v>
      </c>
      <c r="AA933" t="s">
        <v>65</v>
      </c>
    </row>
    <row r="934" spans="1:27" x14ac:dyDescent="0.25">
      <c r="A934" s="1">
        <v>10204</v>
      </c>
      <c r="B934" s="1">
        <v>27</v>
      </c>
      <c r="C934" s="8">
        <v>100</v>
      </c>
      <c r="D934" s="1">
        <v>14</v>
      </c>
      <c r="E934" s="7">
        <v>4169.88</v>
      </c>
      <c r="F934" s="7">
        <f>sales_data_sample3[[#This Row],[SALES]]*sales_data_sample3[[#This Row],[PROFIT MARGIN]]</f>
        <v>1037.8831320000002</v>
      </c>
      <c r="G934" s="14" t="str">
        <f>IF(sales_data_sample3[[#This Row],[STATUS]] &lt;&gt;"Cancelled","24,89%","0")</f>
        <v>24,89%</v>
      </c>
      <c r="H934" s="4">
        <v>37957</v>
      </c>
      <c r="I934" t="s">
        <v>28</v>
      </c>
      <c r="J934">
        <f>ROUNDUP(MONTH(sales_data_sample3[[#This Row],[ORDER DATE]])/3,0)</f>
        <v>4</v>
      </c>
      <c r="K934" t="str">
        <f>TEXT(sales_data_sample3[[#This Row],[ORDER DATE]],"[$-409]mmmm")</f>
        <v>December</v>
      </c>
      <c r="L934">
        <f>YEAR(sales_data_sample3[[#This Row],[ORDER DATE]])</f>
        <v>2003</v>
      </c>
      <c r="M934" t="s">
        <v>278</v>
      </c>
      <c r="N934">
        <v>132</v>
      </c>
      <c r="O934" t="s">
        <v>1960</v>
      </c>
      <c r="P934" t="s">
        <v>885</v>
      </c>
      <c r="Q934" t="s">
        <v>886</v>
      </c>
      <c r="R934" t="s">
        <v>887</v>
      </c>
      <c r="S934" t="s">
        <v>888</v>
      </c>
      <c r="T934" t="s">
        <v>35</v>
      </c>
      <c r="U934" t="s">
        <v>36</v>
      </c>
      <c r="V934" t="s">
        <v>37</v>
      </c>
      <c r="W934" t="s">
        <v>38</v>
      </c>
      <c r="X934" t="s">
        <v>39</v>
      </c>
      <c r="Y934" t="s">
        <v>75</v>
      </c>
      <c r="Z934" t="s">
        <v>889</v>
      </c>
      <c r="AA934" t="s">
        <v>65</v>
      </c>
    </row>
    <row r="935" spans="1:27" x14ac:dyDescent="0.25">
      <c r="A935" s="1">
        <v>10204</v>
      </c>
      <c r="B935" s="1">
        <v>35</v>
      </c>
      <c r="C935" s="8">
        <v>100</v>
      </c>
      <c r="D935" s="1">
        <v>15</v>
      </c>
      <c r="E935" s="7">
        <v>5735.8</v>
      </c>
      <c r="F935" s="7">
        <f>sales_data_sample3[[#This Row],[SALES]]*sales_data_sample3[[#This Row],[PROFIT MARGIN]]</f>
        <v>1427.6406200000001</v>
      </c>
      <c r="G935" s="14" t="str">
        <f>IF(sales_data_sample3[[#This Row],[STATUS]] &lt;&gt;"Cancelled","24,89%","0")</f>
        <v>24,89%</v>
      </c>
      <c r="H935" s="4">
        <v>37957</v>
      </c>
      <c r="I935" t="s">
        <v>28</v>
      </c>
      <c r="J935">
        <f>ROUNDUP(MONTH(sales_data_sample3[[#This Row],[ORDER DATE]])/3,0)</f>
        <v>4</v>
      </c>
      <c r="K935" t="str">
        <f>TEXT(sales_data_sample3[[#This Row],[ORDER DATE]],"[$-409]mmmm")</f>
        <v>December</v>
      </c>
      <c r="L935">
        <f>YEAR(sales_data_sample3[[#This Row],[ORDER DATE]])</f>
        <v>2003</v>
      </c>
      <c r="M935" t="s">
        <v>278</v>
      </c>
      <c r="N935">
        <v>141</v>
      </c>
      <c r="O935" t="s">
        <v>2392</v>
      </c>
      <c r="P935" t="s">
        <v>885</v>
      </c>
      <c r="Q935" t="s">
        <v>886</v>
      </c>
      <c r="R935" t="s">
        <v>887</v>
      </c>
      <c r="S935" t="s">
        <v>888</v>
      </c>
      <c r="T935" t="s">
        <v>35</v>
      </c>
      <c r="U935" t="s">
        <v>36</v>
      </c>
      <c r="V935" t="s">
        <v>37</v>
      </c>
      <c r="W935" t="s">
        <v>38</v>
      </c>
      <c r="X935" t="s">
        <v>39</v>
      </c>
      <c r="Y935" t="s">
        <v>75</v>
      </c>
      <c r="Z935" t="s">
        <v>889</v>
      </c>
      <c r="AA935" t="s">
        <v>65</v>
      </c>
    </row>
    <row r="936" spans="1:27" x14ac:dyDescent="0.25">
      <c r="A936" s="1">
        <v>10204</v>
      </c>
      <c r="B936" s="1">
        <v>29</v>
      </c>
      <c r="C936" s="8">
        <v>85.59</v>
      </c>
      <c r="D936" s="1">
        <v>5</v>
      </c>
      <c r="E936" s="7">
        <v>2482.11</v>
      </c>
      <c r="F936" s="7">
        <f>sales_data_sample3[[#This Row],[SALES]]*sales_data_sample3[[#This Row],[PROFIT MARGIN]]</f>
        <v>183.42792900000001</v>
      </c>
      <c r="G936" s="14" t="str">
        <f>IF(sales_data_sample3[[#This Row],[STATUS]] &lt;&gt;"Cancelled","7,39%","0")</f>
        <v>7,39%</v>
      </c>
      <c r="H936" s="4">
        <v>37957</v>
      </c>
      <c r="I936" t="s">
        <v>28</v>
      </c>
      <c r="J936">
        <f>ROUNDUP(MONTH(sales_data_sample3[[#This Row],[ORDER DATE]])/3,0)</f>
        <v>4</v>
      </c>
      <c r="K936" t="str">
        <f>TEXT(sales_data_sample3[[#This Row],[ORDER DATE]],"[$-409]mmmm")</f>
        <v>December</v>
      </c>
      <c r="L936">
        <f>YEAR(sales_data_sample3[[#This Row],[ORDER DATE]])</f>
        <v>2003</v>
      </c>
      <c r="M936" t="s">
        <v>1354</v>
      </c>
      <c r="N936">
        <v>92</v>
      </c>
      <c r="O936" t="s">
        <v>2529</v>
      </c>
      <c r="P936" t="s">
        <v>885</v>
      </c>
      <c r="Q936" t="s">
        <v>886</v>
      </c>
      <c r="R936" t="s">
        <v>887</v>
      </c>
      <c r="S936" t="s">
        <v>888</v>
      </c>
      <c r="T936" t="s">
        <v>35</v>
      </c>
      <c r="U936" t="s">
        <v>36</v>
      </c>
      <c r="V936" t="s">
        <v>37</v>
      </c>
      <c r="W936" t="s">
        <v>38</v>
      </c>
      <c r="X936" t="s">
        <v>39</v>
      </c>
      <c r="Y936" t="s">
        <v>75</v>
      </c>
      <c r="Z936" t="s">
        <v>889</v>
      </c>
      <c r="AA936" t="s">
        <v>42</v>
      </c>
    </row>
    <row r="937" spans="1:27" x14ac:dyDescent="0.25">
      <c r="A937" s="1">
        <v>10204</v>
      </c>
      <c r="B937" s="1">
        <v>45</v>
      </c>
      <c r="C937" s="8">
        <v>76.260000000000005</v>
      </c>
      <c r="D937" s="1">
        <v>6</v>
      </c>
      <c r="E937" s="7">
        <v>3431.7</v>
      </c>
      <c r="F937" s="7">
        <f>sales_data_sample3[[#This Row],[SALES]]*sales_data_sample3[[#This Row],[PROFIT MARGIN]]</f>
        <v>854.15012999999999</v>
      </c>
      <c r="G937" s="14" t="str">
        <f>IF(sales_data_sample3[[#This Row],[STATUS]] &lt;&gt;"Cancelled","24,89%","0")</f>
        <v>24,89%</v>
      </c>
      <c r="H937" s="4">
        <v>37957</v>
      </c>
      <c r="I937" t="s">
        <v>28</v>
      </c>
      <c r="J937">
        <f>ROUNDUP(MONTH(sales_data_sample3[[#This Row],[ORDER DATE]])/3,0)</f>
        <v>4</v>
      </c>
      <c r="K937" t="str">
        <f>TEXT(sales_data_sample3[[#This Row],[ORDER DATE]],"[$-409]mmmm")</f>
        <v>December</v>
      </c>
      <c r="L937">
        <f>YEAR(sales_data_sample3[[#This Row],[ORDER DATE]])</f>
        <v>2003</v>
      </c>
      <c r="M937" t="s">
        <v>278</v>
      </c>
      <c r="N937">
        <v>71</v>
      </c>
      <c r="O937" t="s">
        <v>2698</v>
      </c>
      <c r="P937" t="s">
        <v>885</v>
      </c>
      <c r="Q937" t="s">
        <v>886</v>
      </c>
      <c r="R937" t="s">
        <v>887</v>
      </c>
      <c r="S937" t="s">
        <v>888</v>
      </c>
      <c r="T937" t="s">
        <v>35</v>
      </c>
      <c r="U937" t="s">
        <v>36</v>
      </c>
      <c r="V937" t="s">
        <v>37</v>
      </c>
      <c r="W937" t="s">
        <v>38</v>
      </c>
      <c r="X937" t="s">
        <v>39</v>
      </c>
      <c r="Y937" t="s">
        <v>75</v>
      </c>
      <c r="Z937" t="s">
        <v>889</v>
      </c>
      <c r="AA937" t="s">
        <v>65</v>
      </c>
    </row>
    <row r="938" spans="1:27" x14ac:dyDescent="0.25">
      <c r="A938" s="1">
        <v>10204</v>
      </c>
      <c r="B938" s="1">
        <v>20</v>
      </c>
      <c r="C938" s="8">
        <v>62.47</v>
      </c>
      <c r="D938" s="1">
        <v>10</v>
      </c>
      <c r="E938" s="7">
        <v>1249.4000000000001</v>
      </c>
      <c r="F938" s="7">
        <f>sales_data_sample3[[#This Row],[SALES]]*sales_data_sample3[[#This Row],[PROFIT MARGIN]]</f>
        <v>310.97566000000006</v>
      </c>
      <c r="G938" s="14" t="str">
        <f>IF(sales_data_sample3[[#This Row],[STATUS]] &lt;&gt;"Cancelled","24,89%","0")</f>
        <v>24,89%</v>
      </c>
      <c r="H938" s="4">
        <v>37957</v>
      </c>
      <c r="I938" t="s">
        <v>28</v>
      </c>
      <c r="J938">
        <f>ROUNDUP(MONTH(sales_data_sample3[[#This Row],[ORDER DATE]])/3,0)</f>
        <v>4</v>
      </c>
      <c r="K938" t="str">
        <f>TEXT(sales_data_sample3[[#This Row],[ORDER DATE]],"[$-409]mmmm")</f>
        <v>December</v>
      </c>
      <c r="L938">
        <f>YEAR(sales_data_sample3[[#This Row],[ORDER DATE]])</f>
        <v>2003</v>
      </c>
      <c r="M938" t="s">
        <v>278</v>
      </c>
      <c r="N938">
        <v>73</v>
      </c>
      <c r="O938" t="s">
        <v>2735</v>
      </c>
      <c r="P938" t="s">
        <v>885</v>
      </c>
      <c r="Q938" t="s">
        <v>886</v>
      </c>
      <c r="R938" t="s">
        <v>887</v>
      </c>
      <c r="S938" t="s">
        <v>888</v>
      </c>
      <c r="T938" t="s">
        <v>35</v>
      </c>
      <c r="U938" t="s">
        <v>36</v>
      </c>
      <c r="V938" t="s">
        <v>37</v>
      </c>
      <c r="W938" t="s">
        <v>38</v>
      </c>
      <c r="X938" t="s">
        <v>39</v>
      </c>
      <c r="Y938" t="s">
        <v>75</v>
      </c>
      <c r="Z938" t="s">
        <v>889</v>
      </c>
      <c r="AA938" t="s">
        <v>42</v>
      </c>
    </row>
    <row r="939" spans="1:27" x14ac:dyDescent="0.25">
      <c r="A939" s="1">
        <v>10204</v>
      </c>
      <c r="B939" s="1">
        <v>45</v>
      </c>
      <c r="C939" s="8">
        <v>49.81</v>
      </c>
      <c r="D939" s="1">
        <v>12</v>
      </c>
      <c r="E939" s="7">
        <v>2241.4499999999998</v>
      </c>
      <c r="F939" s="7">
        <f>sales_data_sample3[[#This Row],[SALES]]*sales_data_sample3[[#This Row],[PROFIT MARGIN]]</f>
        <v>557.89690499999995</v>
      </c>
      <c r="G939" s="14" t="str">
        <f>IF(sales_data_sample3[[#This Row],[STATUS]] &lt;&gt;"Cancelled","24,89%","0")</f>
        <v>24,89%</v>
      </c>
      <c r="H939" s="4">
        <v>37957</v>
      </c>
      <c r="I939" t="s">
        <v>28</v>
      </c>
      <c r="J939">
        <f>ROUNDUP(MONTH(sales_data_sample3[[#This Row],[ORDER DATE]])/3,0)</f>
        <v>4</v>
      </c>
      <c r="K939" t="str">
        <f>TEXT(sales_data_sample3[[#This Row],[ORDER DATE]],"[$-409]mmmm")</f>
        <v>December</v>
      </c>
      <c r="L939">
        <f>YEAR(sales_data_sample3[[#This Row],[ORDER DATE]])</f>
        <v>2003</v>
      </c>
      <c r="M939" t="s">
        <v>278</v>
      </c>
      <c r="N939">
        <v>50</v>
      </c>
      <c r="O939" t="s">
        <v>2857</v>
      </c>
      <c r="P939" t="s">
        <v>885</v>
      </c>
      <c r="Q939" t="s">
        <v>886</v>
      </c>
      <c r="R939" t="s">
        <v>887</v>
      </c>
      <c r="S939" t="s">
        <v>888</v>
      </c>
      <c r="T939" t="s">
        <v>35</v>
      </c>
      <c r="U939" t="s">
        <v>36</v>
      </c>
      <c r="V939" t="s">
        <v>37</v>
      </c>
      <c r="W939" t="s">
        <v>38</v>
      </c>
      <c r="X939" t="s">
        <v>39</v>
      </c>
      <c r="Y939" t="s">
        <v>75</v>
      </c>
      <c r="Z939" t="s">
        <v>889</v>
      </c>
      <c r="AA939" t="s">
        <v>42</v>
      </c>
    </row>
    <row r="940" spans="1:27" x14ac:dyDescent="0.25">
      <c r="A940" s="1">
        <v>10204</v>
      </c>
      <c r="B940" s="1">
        <v>47</v>
      </c>
      <c r="C940" s="8">
        <v>96.32</v>
      </c>
      <c r="D940" s="1">
        <v>8</v>
      </c>
      <c r="E940" s="7">
        <v>4527.04</v>
      </c>
      <c r="F940" s="7">
        <f>sales_data_sample3[[#This Row],[SALES]]*sales_data_sample3[[#This Row],[PROFIT MARGIN]]</f>
        <v>1126.780256</v>
      </c>
      <c r="G940" s="14" t="str">
        <f>IF(sales_data_sample3[[#This Row],[STATUS]] &lt;&gt;"Cancelled","24,89%","0")</f>
        <v>24,89%</v>
      </c>
      <c r="H940" s="4">
        <v>37957</v>
      </c>
      <c r="I940" t="s">
        <v>28</v>
      </c>
      <c r="J940">
        <f>ROUNDUP(MONTH(sales_data_sample3[[#This Row],[ORDER DATE]])/3,0)</f>
        <v>4</v>
      </c>
      <c r="K940" t="str">
        <f>TEXT(sales_data_sample3[[#This Row],[ORDER DATE]],"[$-409]mmmm")</f>
        <v>December</v>
      </c>
      <c r="L940">
        <f>YEAR(sales_data_sample3[[#This Row],[ORDER DATE]])</f>
        <v>2003</v>
      </c>
      <c r="M940" t="s">
        <v>278</v>
      </c>
      <c r="N940">
        <v>90</v>
      </c>
      <c r="O940" t="s">
        <v>3151</v>
      </c>
      <c r="P940" t="s">
        <v>885</v>
      </c>
      <c r="Q940" t="s">
        <v>886</v>
      </c>
      <c r="R940" t="s">
        <v>887</v>
      </c>
      <c r="S940" t="s">
        <v>888</v>
      </c>
      <c r="T940" t="s">
        <v>35</v>
      </c>
      <c r="U940" t="s">
        <v>36</v>
      </c>
      <c r="V940" t="s">
        <v>37</v>
      </c>
      <c r="W940" t="s">
        <v>38</v>
      </c>
      <c r="X940" t="s">
        <v>39</v>
      </c>
      <c r="Y940" t="s">
        <v>75</v>
      </c>
      <c r="Z940" t="s">
        <v>889</v>
      </c>
      <c r="AA940" t="s">
        <v>65</v>
      </c>
    </row>
    <row r="941" spans="1:27" x14ac:dyDescent="0.25">
      <c r="A941" s="1">
        <v>10204</v>
      </c>
      <c r="B941" s="1">
        <v>42</v>
      </c>
      <c r="C941" s="8">
        <v>100</v>
      </c>
      <c r="D941" s="1">
        <v>7</v>
      </c>
      <c r="E941" s="7">
        <v>4242</v>
      </c>
      <c r="F941" s="7">
        <f>sales_data_sample3[[#This Row],[SALES]]*sales_data_sample3[[#This Row],[PROFIT MARGIN]]</f>
        <v>1055.8338000000001</v>
      </c>
      <c r="G941" s="14" t="str">
        <f>IF(sales_data_sample3[[#This Row],[STATUS]] &lt;&gt;"Cancelled","24,89%","0")</f>
        <v>24,89%</v>
      </c>
      <c r="H941" s="4">
        <v>37957</v>
      </c>
      <c r="I941" t="s">
        <v>28</v>
      </c>
      <c r="J941">
        <f>ROUNDUP(MONTH(sales_data_sample3[[#This Row],[ORDER DATE]])/3,0)</f>
        <v>4</v>
      </c>
      <c r="K941" t="str">
        <f>TEXT(sales_data_sample3[[#This Row],[ORDER DATE]],"[$-409]mmmm")</f>
        <v>December</v>
      </c>
      <c r="L941">
        <f>YEAR(sales_data_sample3[[#This Row],[ORDER DATE]])</f>
        <v>2003</v>
      </c>
      <c r="M941" t="s">
        <v>278</v>
      </c>
      <c r="N941">
        <v>117</v>
      </c>
      <c r="O941" t="s">
        <v>3275</v>
      </c>
      <c r="P941" t="s">
        <v>885</v>
      </c>
      <c r="Q941" t="s">
        <v>886</v>
      </c>
      <c r="R941" t="s">
        <v>887</v>
      </c>
      <c r="S941" t="s">
        <v>888</v>
      </c>
      <c r="T941" t="s">
        <v>35</v>
      </c>
      <c r="U941" t="s">
        <v>36</v>
      </c>
      <c r="V941" t="s">
        <v>37</v>
      </c>
      <c r="W941" t="s">
        <v>38</v>
      </c>
      <c r="X941" t="s">
        <v>39</v>
      </c>
      <c r="Y941" t="s">
        <v>75</v>
      </c>
      <c r="Z941" t="s">
        <v>889</v>
      </c>
      <c r="AA941" t="s">
        <v>65</v>
      </c>
    </row>
    <row r="942" spans="1:27" x14ac:dyDescent="0.25">
      <c r="A942" s="1">
        <v>10204</v>
      </c>
      <c r="B942" s="1">
        <v>40</v>
      </c>
      <c r="C942" s="8">
        <v>79.62</v>
      </c>
      <c r="D942" s="1">
        <v>9</v>
      </c>
      <c r="E942" s="7">
        <v>3184.8</v>
      </c>
      <c r="F942" s="7">
        <f>sales_data_sample3[[#This Row],[SALES]]*sales_data_sample3[[#This Row],[PROFIT MARGIN]]</f>
        <v>792.69672000000003</v>
      </c>
      <c r="G942" s="14" t="str">
        <f>IF(sales_data_sample3[[#This Row],[STATUS]] &lt;&gt;"Cancelled","24,89%","0")</f>
        <v>24,89%</v>
      </c>
      <c r="H942" s="4">
        <v>37957</v>
      </c>
      <c r="I942" t="s">
        <v>28</v>
      </c>
      <c r="J942">
        <f>ROUNDUP(MONTH(sales_data_sample3[[#This Row],[ORDER DATE]])/3,0)</f>
        <v>4</v>
      </c>
      <c r="K942" t="str">
        <f>TEXT(sales_data_sample3[[#This Row],[ORDER DATE]],"[$-409]mmmm")</f>
        <v>December</v>
      </c>
      <c r="L942">
        <f>YEAR(sales_data_sample3[[#This Row],[ORDER DATE]])</f>
        <v>2003</v>
      </c>
      <c r="M942" t="s">
        <v>278</v>
      </c>
      <c r="N942">
        <v>85</v>
      </c>
      <c r="O942" t="s">
        <v>3391</v>
      </c>
      <c r="P942" t="s">
        <v>885</v>
      </c>
      <c r="Q942" t="s">
        <v>886</v>
      </c>
      <c r="R942" t="s">
        <v>887</v>
      </c>
      <c r="S942" t="s">
        <v>888</v>
      </c>
      <c r="T942" t="s">
        <v>35</v>
      </c>
      <c r="U942" t="s">
        <v>36</v>
      </c>
      <c r="V942" t="s">
        <v>37</v>
      </c>
      <c r="W942" t="s">
        <v>38</v>
      </c>
      <c r="X942" t="s">
        <v>39</v>
      </c>
      <c r="Y942" t="s">
        <v>75</v>
      </c>
      <c r="Z942" t="s">
        <v>889</v>
      </c>
      <c r="AA942" t="s">
        <v>65</v>
      </c>
    </row>
    <row r="943" spans="1:27" x14ac:dyDescent="0.25">
      <c r="A943" s="1">
        <v>10204</v>
      </c>
      <c r="B943" s="1">
        <v>48</v>
      </c>
      <c r="C943" s="8">
        <v>91.02</v>
      </c>
      <c r="D943" s="1">
        <v>11</v>
      </c>
      <c r="E943" s="7">
        <v>4368.96</v>
      </c>
      <c r="F943" s="7">
        <f>sales_data_sample3[[#This Row],[SALES]]*sales_data_sample3[[#This Row],[PROFIT MARGIN]]</f>
        <v>1087.4341440000001</v>
      </c>
      <c r="G943" s="14" t="str">
        <f>IF(sales_data_sample3[[#This Row],[STATUS]] &lt;&gt;"Cancelled","24,89%","0")</f>
        <v>24,89%</v>
      </c>
      <c r="H943" s="4">
        <v>37957</v>
      </c>
      <c r="I943" t="s">
        <v>28</v>
      </c>
      <c r="J943">
        <f>ROUNDUP(MONTH(sales_data_sample3[[#This Row],[ORDER DATE]])/3,0)</f>
        <v>4</v>
      </c>
      <c r="K943" t="str">
        <f>TEXT(sales_data_sample3[[#This Row],[ORDER DATE]],"[$-409]mmmm")</f>
        <v>December</v>
      </c>
      <c r="L943">
        <f>YEAR(sales_data_sample3[[#This Row],[ORDER DATE]])</f>
        <v>2003</v>
      </c>
      <c r="M943" t="s">
        <v>278</v>
      </c>
      <c r="N943">
        <v>107</v>
      </c>
      <c r="O943" t="s">
        <v>3508</v>
      </c>
      <c r="P943" t="s">
        <v>885</v>
      </c>
      <c r="Q943" t="s">
        <v>886</v>
      </c>
      <c r="R943" t="s">
        <v>887</v>
      </c>
      <c r="S943" t="s">
        <v>888</v>
      </c>
      <c r="T943" t="s">
        <v>35</v>
      </c>
      <c r="U943" t="s">
        <v>36</v>
      </c>
      <c r="V943" t="s">
        <v>37</v>
      </c>
      <c r="W943" t="s">
        <v>38</v>
      </c>
      <c r="X943" t="s">
        <v>39</v>
      </c>
      <c r="Y943" t="s">
        <v>75</v>
      </c>
      <c r="Z943" t="s">
        <v>889</v>
      </c>
      <c r="AA943" t="s">
        <v>65</v>
      </c>
    </row>
    <row r="944" spans="1:27" x14ac:dyDescent="0.25">
      <c r="A944" s="1">
        <v>10204</v>
      </c>
      <c r="B944" s="1">
        <v>39</v>
      </c>
      <c r="C944" s="8">
        <v>33.229999999999997</v>
      </c>
      <c r="D944" s="1">
        <v>2</v>
      </c>
      <c r="E944" s="7">
        <v>1295.97</v>
      </c>
      <c r="F944" s="7">
        <f>sales_data_sample3[[#This Row],[SALES]]*sales_data_sample3[[#This Row],[PROFIT MARGIN]]</f>
        <v>95.772182999999998</v>
      </c>
      <c r="G944" s="14" t="str">
        <f>IF(sales_data_sample3[[#This Row],[STATUS]] &lt;&gt;"Cancelled","7,39%","0")</f>
        <v>7,39%</v>
      </c>
      <c r="H944" s="4">
        <v>37957</v>
      </c>
      <c r="I944" t="s">
        <v>28</v>
      </c>
      <c r="J944">
        <f>ROUNDUP(MONTH(sales_data_sample3[[#This Row],[ORDER DATE]])/3,0)</f>
        <v>4</v>
      </c>
      <c r="K944" t="str">
        <f>TEXT(sales_data_sample3[[#This Row],[ORDER DATE]],"[$-409]mmmm")</f>
        <v>December</v>
      </c>
      <c r="L944">
        <f>YEAR(sales_data_sample3[[#This Row],[ORDER DATE]])</f>
        <v>2003</v>
      </c>
      <c r="M944" t="s">
        <v>1354</v>
      </c>
      <c r="N944">
        <v>41</v>
      </c>
      <c r="O944" t="s">
        <v>3664</v>
      </c>
      <c r="P944" t="s">
        <v>885</v>
      </c>
      <c r="Q944" t="s">
        <v>886</v>
      </c>
      <c r="R944" t="s">
        <v>887</v>
      </c>
      <c r="S944" t="s">
        <v>888</v>
      </c>
      <c r="T944" t="s">
        <v>35</v>
      </c>
      <c r="U944" t="s">
        <v>36</v>
      </c>
      <c r="V944" t="s">
        <v>37</v>
      </c>
      <c r="W944" t="s">
        <v>38</v>
      </c>
      <c r="X944" t="s">
        <v>39</v>
      </c>
      <c r="Y944" t="s">
        <v>75</v>
      </c>
      <c r="Z944" t="s">
        <v>889</v>
      </c>
      <c r="AA944" t="s">
        <v>42</v>
      </c>
    </row>
    <row r="945" spans="1:27" x14ac:dyDescent="0.25">
      <c r="A945" s="1">
        <v>10205</v>
      </c>
      <c r="B945" s="1">
        <v>36</v>
      </c>
      <c r="C945" s="8">
        <v>100</v>
      </c>
      <c r="D945" s="1">
        <v>2</v>
      </c>
      <c r="E945" s="7">
        <v>3735.72</v>
      </c>
      <c r="F945" s="7">
        <f>sales_data_sample3[[#This Row],[SALES]]*sales_data_sample3[[#This Row],[PROFIT MARGIN]]</f>
        <v>276.06970799999993</v>
      </c>
      <c r="G945" s="14" t="str">
        <f>IF(sales_data_sample3[[#This Row],[STATUS]] &lt;&gt;"Cancelled","7,39%","0")</f>
        <v>7,39%</v>
      </c>
      <c r="H945" s="4">
        <v>37958</v>
      </c>
      <c r="I945" t="s">
        <v>28</v>
      </c>
      <c r="J945">
        <f>ROUNDUP(MONTH(sales_data_sample3[[#This Row],[ORDER DATE]])/3,0)</f>
        <v>4</v>
      </c>
      <c r="K945" t="str">
        <f>TEXT(sales_data_sample3[[#This Row],[ORDER DATE]],"[$-409]mmmm")</f>
        <v>December</v>
      </c>
      <c r="L945">
        <f>YEAR(sales_data_sample3[[#This Row],[ORDER DATE]])</f>
        <v>2003</v>
      </c>
      <c r="M945" t="s">
        <v>1354</v>
      </c>
      <c r="N945">
        <v>102</v>
      </c>
      <c r="O945" t="s">
        <v>1355</v>
      </c>
      <c r="P945" t="s">
        <v>268</v>
      </c>
      <c r="Q945" t="s">
        <v>269</v>
      </c>
      <c r="R945" t="s">
        <v>270</v>
      </c>
      <c r="S945" t="s">
        <v>4804</v>
      </c>
      <c r="T945" t="s">
        <v>271</v>
      </c>
      <c r="U945" t="s">
        <v>4804</v>
      </c>
      <c r="V945" t="s">
        <v>272</v>
      </c>
      <c r="W945" t="s">
        <v>273</v>
      </c>
      <c r="X945" t="s">
        <v>52</v>
      </c>
      <c r="Y945" t="s">
        <v>274</v>
      </c>
      <c r="Z945" t="s">
        <v>275</v>
      </c>
      <c r="AA945" t="s">
        <v>65</v>
      </c>
    </row>
    <row r="946" spans="1:27" x14ac:dyDescent="0.25">
      <c r="A946" s="1">
        <v>10205</v>
      </c>
      <c r="B946" s="1">
        <v>48</v>
      </c>
      <c r="C946" s="8">
        <v>63.61</v>
      </c>
      <c r="D946" s="1">
        <v>1</v>
      </c>
      <c r="E946" s="7">
        <v>3053.28</v>
      </c>
      <c r="F946" s="7">
        <f>sales_data_sample3[[#This Row],[SALES]]*sales_data_sample3[[#This Row],[PROFIT MARGIN]]</f>
        <v>225.63739200000001</v>
      </c>
      <c r="G946" s="14" t="str">
        <f>IF(sales_data_sample3[[#This Row],[STATUS]] &lt;&gt;"Cancelled","7,39%","0")</f>
        <v>7,39%</v>
      </c>
      <c r="H946" s="4">
        <v>37958</v>
      </c>
      <c r="I946" t="s">
        <v>28</v>
      </c>
      <c r="J946">
        <f>ROUNDUP(MONTH(sales_data_sample3[[#This Row],[ORDER DATE]])/3,0)</f>
        <v>4</v>
      </c>
      <c r="K946" t="str">
        <f>TEXT(sales_data_sample3[[#This Row],[ORDER DATE]],"[$-409]mmmm")</f>
        <v>December</v>
      </c>
      <c r="L946">
        <f>YEAR(sales_data_sample3[[#This Row],[ORDER DATE]])</f>
        <v>2003</v>
      </c>
      <c r="M946" t="s">
        <v>1354</v>
      </c>
      <c r="N946">
        <v>53</v>
      </c>
      <c r="O946" t="s">
        <v>1419</v>
      </c>
      <c r="P946" t="s">
        <v>268</v>
      </c>
      <c r="Q946" t="s">
        <v>269</v>
      </c>
      <c r="R946" t="s">
        <v>270</v>
      </c>
      <c r="S946" t="s">
        <v>4804</v>
      </c>
      <c r="T946" t="s">
        <v>271</v>
      </c>
      <c r="U946" t="s">
        <v>4804</v>
      </c>
      <c r="V946" t="s">
        <v>272</v>
      </c>
      <c r="W946" t="s">
        <v>273</v>
      </c>
      <c r="X946" t="s">
        <v>52</v>
      </c>
      <c r="Y946" t="s">
        <v>274</v>
      </c>
      <c r="Z946" t="s">
        <v>275</v>
      </c>
      <c r="AA946" t="s">
        <v>65</v>
      </c>
    </row>
    <row r="947" spans="1:27" x14ac:dyDescent="0.25">
      <c r="A947" s="1">
        <v>10205</v>
      </c>
      <c r="B947" s="1">
        <v>40</v>
      </c>
      <c r="C947" s="8">
        <v>100</v>
      </c>
      <c r="D947" s="1">
        <v>3</v>
      </c>
      <c r="E947" s="7">
        <v>7492.4</v>
      </c>
      <c r="F947" s="7">
        <f>sales_data_sample3[[#This Row],[SALES]]*sales_data_sample3[[#This Row],[PROFIT MARGIN]]</f>
        <v>553.68835999999988</v>
      </c>
      <c r="G947" s="14" t="str">
        <f>IF(sales_data_sample3[[#This Row],[STATUS]] &lt;&gt;"Cancelled","7,39%","0")</f>
        <v>7,39%</v>
      </c>
      <c r="H947" s="4">
        <v>37958</v>
      </c>
      <c r="I947" t="s">
        <v>28</v>
      </c>
      <c r="J947">
        <f>ROUNDUP(MONTH(sales_data_sample3[[#This Row],[ORDER DATE]])/3,0)</f>
        <v>4</v>
      </c>
      <c r="K947" t="str">
        <f>TEXT(sales_data_sample3[[#This Row],[ORDER DATE]],"[$-409]mmmm")</f>
        <v>December</v>
      </c>
      <c r="L947">
        <f>YEAR(sales_data_sample3[[#This Row],[ORDER DATE]])</f>
        <v>2003</v>
      </c>
      <c r="M947" t="s">
        <v>1354</v>
      </c>
      <c r="N947">
        <v>168</v>
      </c>
      <c r="O947" t="s">
        <v>1928</v>
      </c>
      <c r="P947" t="s">
        <v>268</v>
      </c>
      <c r="Q947" t="s">
        <v>269</v>
      </c>
      <c r="R947" t="s">
        <v>270</v>
      </c>
      <c r="S947" t="s">
        <v>4804</v>
      </c>
      <c r="T947" t="s">
        <v>271</v>
      </c>
      <c r="U947" t="s">
        <v>4804</v>
      </c>
      <c r="V947" t="s">
        <v>272</v>
      </c>
      <c r="W947" t="s">
        <v>273</v>
      </c>
      <c r="X947" t="s">
        <v>52</v>
      </c>
      <c r="Y947" t="s">
        <v>274</v>
      </c>
      <c r="Z947" t="s">
        <v>275</v>
      </c>
      <c r="AA947" t="s">
        <v>229</v>
      </c>
    </row>
    <row r="948" spans="1:27" x14ac:dyDescent="0.25">
      <c r="A948" s="1">
        <v>10205</v>
      </c>
      <c r="B948" s="1">
        <v>32</v>
      </c>
      <c r="C948" s="8">
        <v>37.17</v>
      </c>
      <c r="D948" s="1">
        <v>5</v>
      </c>
      <c r="E948" s="7">
        <v>1189.44</v>
      </c>
      <c r="F948" s="7">
        <f>sales_data_sample3[[#This Row],[SALES]]*sales_data_sample3[[#This Row],[PROFIT MARGIN]]</f>
        <v>87.899615999999995</v>
      </c>
      <c r="G948" s="14" t="str">
        <f>IF(sales_data_sample3[[#This Row],[STATUS]] &lt;&gt;"Cancelled","7,39%","0")</f>
        <v>7,39%</v>
      </c>
      <c r="H948" s="4">
        <v>37958</v>
      </c>
      <c r="I948" t="s">
        <v>28</v>
      </c>
      <c r="J948">
        <f>ROUNDUP(MONTH(sales_data_sample3[[#This Row],[ORDER DATE]])/3,0)</f>
        <v>4</v>
      </c>
      <c r="K948" t="str">
        <f>TEXT(sales_data_sample3[[#This Row],[ORDER DATE]],"[$-409]mmmm")</f>
        <v>December</v>
      </c>
      <c r="L948">
        <f>YEAR(sales_data_sample3[[#This Row],[ORDER DATE]])</f>
        <v>2003</v>
      </c>
      <c r="M948" t="s">
        <v>1354</v>
      </c>
      <c r="N948">
        <v>33</v>
      </c>
      <c r="O948" t="s">
        <v>2922</v>
      </c>
      <c r="P948" t="s">
        <v>268</v>
      </c>
      <c r="Q948" t="s">
        <v>269</v>
      </c>
      <c r="R948" t="s">
        <v>270</v>
      </c>
      <c r="S948" t="s">
        <v>4804</v>
      </c>
      <c r="T948" t="s">
        <v>271</v>
      </c>
      <c r="U948" t="s">
        <v>4804</v>
      </c>
      <c r="V948" t="s">
        <v>272</v>
      </c>
      <c r="W948" t="s">
        <v>273</v>
      </c>
      <c r="X948" t="s">
        <v>52</v>
      </c>
      <c r="Y948" t="s">
        <v>274</v>
      </c>
      <c r="Z948" t="s">
        <v>275</v>
      </c>
      <c r="AA948" t="s">
        <v>42</v>
      </c>
    </row>
    <row r="949" spans="1:27" x14ac:dyDescent="0.25">
      <c r="A949" s="1">
        <v>10205</v>
      </c>
      <c r="B949" s="1">
        <v>24</v>
      </c>
      <c r="C949" s="8">
        <v>38.08</v>
      </c>
      <c r="D949" s="1">
        <v>4</v>
      </c>
      <c r="E949" s="7">
        <v>913.92</v>
      </c>
      <c r="F949" s="7">
        <f>sales_data_sample3[[#This Row],[SALES]]*sales_data_sample3[[#This Row],[PROFIT MARGIN]]</f>
        <v>67.538687999999993</v>
      </c>
      <c r="G949" s="14" t="str">
        <f>IF(sales_data_sample3[[#This Row],[STATUS]] &lt;&gt;"Cancelled","7,39%","0")</f>
        <v>7,39%</v>
      </c>
      <c r="H949" s="4">
        <v>37958</v>
      </c>
      <c r="I949" t="s">
        <v>28</v>
      </c>
      <c r="J949">
        <f>ROUNDUP(MONTH(sales_data_sample3[[#This Row],[ORDER DATE]])/3,0)</f>
        <v>4</v>
      </c>
      <c r="K949" t="str">
        <f>TEXT(sales_data_sample3[[#This Row],[ORDER DATE]],"[$-409]mmmm")</f>
        <v>December</v>
      </c>
      <c r="L949">
        <f>YEAR(sales_data_sample3[[#This Row],[ORDER DATE]])</f>
        <v>2003</v>
      </c>
      <c r="M949" t="s">
        <v>1354</v>
      </c>
      <c r="N949">
        <v>44</v>
      </c>
      <c r="O949" t="s">
        <v>3035</v>
      </c>
      <c r="P949" t="s">
        <v>268</v>
      </c>
      <c r="Q949" t="s">
        <v>269</v>
      </c>
      <c r="R949" t="s">
        <v>270</v>
      </c>
      <c r="S949" t="s">
        <v>4804</v>
      </c>
      <c r="T949" t="s">
        <v>271</v>
      </c>
      <c r="U949" t="s">
        <v>4804</v>
      </c>
      <c r="V949" t="s">
        <v>272</v>
      </c>
      <c r="W949" t="s">
        <v>273</v>
      </c>
      <c r="X949" t="s">
        <v>52</v>
      </c>
      <c r="Y949" t="s">
        <v>274</v>
      </c>
      <c r="Z949" t="s">
        <v>275</v>
      </c>
      <c r="AA949" t="s">
        <v>42</v>
      </c>
    </row>
    <row r="950" spans="1:27" x14ac:dyDescent="0.25">
      <c r="A950" s="1">
        <v>10206</v>
      </c>
      <c r="B950" s="1">
        <v>47</v>
      </c>
      <c r="C950" s="8">
        <v>100</v>
      </c>
      <c r="D950" s="1">
        <v>6</v>
      </c>
      <c r="E950" s="7">
        <v>9064.89</v>
      </c>
      <c r="F950" s="7">
        <f>sales_data_sample3[[#This Row],[SALES]]*sales_data_sample3[[#This Row],[PROFIT MARGIN]]</f>
        <v>2256.2511209999998</v>
      </c>
      <c r="G950" s="14" t="str">
        <f>IF(sales_data_sample3[[#This Row],[STATUS]] &lt;&gt;"Cancelled","24,89%","0")</f>
        <v>24,89%</v>
      </c>
      <c r="H950" s="4">
        <v>37960</v>
      </c>
      <c r="I950" t="s">
        <v>28</v>
      </c>
      <c r="J950">
        <f>ROUNDUP(MONTH(sales_data_sample3[[#This Row],[ORDER DATE]])/3,0)</f>
        <v>4</v>
      </c>
      <c r="K950" t="str">
        <f>TEXT(sales_data_sample3[[#This Row],[ORDER DATE]],"[$-409]mmmm")</f>
        <v>December</v>
      </c>
      <c r="L950">
        <f>YEAR(sales_data_sample3[[#This Row],[ORDER DATE]])</f>
        <v>2003</v>
      </c>
      <c r="M950" t="s">
        <v>278</v>
      </c>
      <c r="N950">
        <v>214</v>
      </c>
      <c r="O950" t="s">
        <v>279</v>
      </c>
      <c r="P950" t="s">
        <v>347</v>
      </c>
      <c r="Q950" t="s">
        <v>348</v>
      </c>
      <c r="R950" t="s">
        <v>349</v>
      </c>
      <c r="S950" t="s">
        <v>4804</v>
      </c>
      <c r="T950" t="s">
        <v>350</v>
      </c>
      <c r="U950" t="s">
        <v>351</v>
      </c>
      <c r="V950" t="s">
        <v>352</v>
      </c>
      <c r="W950" t="s">
        <v>353</v>
      </c>
      <c r="X950" t="s">
        <v>39</v>
      </c>
      <c r="Y950" t="s">
        <v>354</v>
      </c>
      <c r="Z950" t="s">
        <v>355</v>
      </c>
      <c r="AA950" t="s">
        <v>229</v>
      </c>
    </row>
    <row r="951" spans="1:27" x14ac:dyDescent="0.25">
      <c r="A951" s="1">
        <v>10206</v>
      </c>
      <c r="B951" s="1">
        <v>28</v>
      </c>
      <c r="C951" s="8">
        <v>100</v>
      </c>
      <c r="D951" s="1">
        <v>3</v>
      </c>
      <c r="E951" s="7">
        <v>4056.36</v>
      </c>
      <c r="F951" s="7">
        <f>sales_data_sample3[[#This Row],[SALES]]*sales_data_sample3[[#This Row],[PROFIT MARGIN]]</f>
        <v>184.56438</v>
      </c>
      <c r="G951" s="14" t="str">
        <f>IF(sales_data_sample3[[#This Row],[STATUS]] &lt;&gt;"Cancelled","4,55%","0")</f>
        <v>4,55%</v>
      </c>
      <c r="H951" s="4">
        <v>37960</v>
      </c>
      <c r="I951" t="s">
        <v>28</v>
      </c>
      <c r="J951">
        <f>ROUNDUP(MONTH(sales_data_sample3[[#This Row],[ORDER DATE]])/3,0)</f>
        <v>4</v>
      </c>
      <c r="K951" t="str">
        <f>TEXT(sales_data_sample3[[#This Row],[ORDER DATE]],"[$-409]mmmm")</f>
        <v>December</v>
      </c>
      <c r="L951">
        <f>YEAR(sales_data_sample3[[#This Row],[ORDER DATE]])</f>
        <v>2003</v>
      </c>
      <c r="M951" t="s">
        <v>957</v>
      </c>
      <c r="N951">
        <v>136</v>
      </c>
      <c r="O951" t="s">
        <v>958</v>
      </c>
      <c r="P951" t="s">
        <v>347</v>
      </c>
      <c r="Q951" t="s">
        <v>348</v>
      </c>
      <c r="R951" t="s">
        <v>349</v>
      </c>
      <c r="S951" t="s">
        <v>4804</v>
      </c>
      <c r="T951" t="s">
        <v>350</v>
      </c>
      <c r="U951" t="s">
        <v>351</v>
      </c>
      <c r="V951" t="s">
        <v>352</v>
      </c>
      <c r="W951" t="s">
        <v>353</v>
      </c>
      <c r="X951" t="s">
        <v>39</v>
      </c>
      <c r="Y951" t="s">
        <v>354</v>
      </c>
      <c r="Z951" t="s">
        <v>355</v>
      </c>
      <c r="AA951" t="s">
        <v>65</v>
      </c>
    </row>
    <row r="952" spans="1:27" x14ac:dyDescent="0.25">
      <c r="A952" s="1">
        <v>10206</v>
      </c>
      <c r="B952" s="1">
        <v>34</v>
      </c>
      <c r="C952" s="8">
        <v>100</v>
      </c>
      <c r="D952" s="1">
        <v>5</v>
      </c>
      <c r="E952" s="7">
        <v>3966.78</v>
      </c>
      <c r="F952" s="7">
        <f>sales_data_sample3[[#This Row],[SALES]]*sales_data_sample3[[#This Row],[PROFIT MARGIN]]</f>
        <v>180.48849000000001</v>
      </c>
      <c r="G952" s="14" t="str">
        <f>IF(sales_data_sample3[[#This Row],[STATUS]] &lt;&gt;"Cancelled","4,55%","0")</f>
        <v>4,55%</v>
      </c>
      <c r="H952" s="4">
        <v>37960</v>
      </c>
      <c r="I952" t="s">
        <v>28</v>
      </c>
      <c r="J952">
        <f>ROUNDUP(MONTH(sales_data_sample3[[#This Row],[ORDER DATE]])/3,0)</f>
        <v>4</v>
      </c>
      <c r="K952" t="str">
        <f>TEXT(sales_data_sample3[[#This Row],[ORDER DATE]],"[$-409]mmmm")</f>
        <v>December</v>
      </c>
      <c r="L952">
        <f>YEAR(sales_data_sample3[[#This Row],[ORDER DATE]])</f>
        <v>2003</v>
      </c>
      <c r="M952" t="s">
        <v>957</v>
      </c>
      <c r="N952">
        <v>116</v>
      </c>
      <c r="O952" t="s">
        <v>1264</v>
      </c>
      <c r="P952" t="s">
        <v>347</v>
      </c>
      <c r="Q952" t="s">
        <v>348</v>
      </c>
      <c r="R952" t="s">
        <v>349</v>
      </c>
      <c r="S952" t="s">
        <v>4804</v>
      </c>
      <c r="T952" t="s">
        <v>350</v>
      </c>
      <c r="U952" t="s">
        <v>351</v>
      </c>
      <c r="V952" t="s">
        <v>352</v>
      </c>
      <c r="W952" t="s">
        <v>353</v>
      </c>
      <c r="X952" t="s">
        <v>39</v>
      </c>
      <c r="Y952" t="s">
        <v>354</v>
      </c>
      <c r="Z952" t="s">
        <v>355</v>
      </c>
      <c r="AA952" t="s">
        <v>65</v>
      </c>
    </row>
    <row r="953" spans="1:27" x14ac:dyDescent="0.25">
      <c r="A953" s="1">
        <v>10206</v>
      </c>
      <c r="B953" s="1">
        <v>37</v>
      </c>
      <c r="C953" s="8">
        <v>90.17</v>
      </c>
      <c r="D953" s="1">
        <v>7</v>
      </c>
      <c r="E953" s="7">
        <v>3336.29</v>
      </c>
      <c r="F953" s="7">
        <f>sales_data_sample3[[#This Row],[SALES]]*sales_data_sample3[[#This Row],[PROFIT MARGIN]]</f>
        <v>246.55183099999996</v>
      </c>
      <c r="G953" s="14" t="str">
        <f>IF(sales_data_sample3[[#This Row],[STATUS]] &lt;&gt;"Cancelled","7,39%","0")</f>
        <v>7,39%</v>
      </c>
      <c r="H953" s="4">
        <v>37960</v>
      </c>
      <c r="I953" t="s">
        <v>28</v>
      </c>
      <c r="J953">
        <f>ROUNDUP(MONTH(sales_data_sample3[[#This Row],[ORDER DATE]])/3,0)</f>
        <v>4</v>
      </c>
      <c r="K953" t="str">
        <f>TEXT(sales_data_sample3[[#This Row],[ORDER DATE]],"[$-409]mmmm")</f>
        <v>December</v>
      </c>
      <c r="L953">
        <f>YEAR(sales_data_sample3[[#This Row],[ORDER DATE]])</f>
        <v>2003</v>
      </c>
      <c r="M953" t="s">
        <v>1354</v>
      </c>
      <c r="N953">
        <v>101</v>
      </c>
      <c r="O953" t="s">
        <v>1989</v>
      </c>
      <c r="P953" t="s">
        <v>347</v>
      </c>
      <c r="Q953" t="s">
        <v>348</v>
      </c>
      <c r="R953" t="s">
        <v>349</v>
      </c>
      <c r="S953" t="s">
        <v>4804</v>
      </c>
      <c r="T953" t="s">
        <v>350</v>
      </c>
      <c r="U953" t="s">
        <v>351</v>
      </c>
      <c r="V953" t="s">
        <v>352</v>
      </c>
      <c r="W953" t="s">
        <v>353</v>
      </c>
      <c r="X953" t="s">
        <v>39</v>
      </c>
      <c r="Y953" t="s">
        <v>354</v>
      </c>
      <c r="Z953" t="s">
        <v>355</v>
      </c>
      <c r="AA953" t="s">
        <v>65</v>
      </c>
    </row>
    <row r="954" spans="1:27" x14ac:dyDescent="0.25">
      <c r="A954" s="1">
        <v>10206</v>
      </c>
      <c r="B954" s="1">
        <v>28</v>
      </c>
      <c r="C954" s="8">
        <v>67.459999999999994</v>
      </c>
      <c r="D954" s="1">
        <v>9</v>
      </c>
      <c r="E954" s="7">
        <v>1888.88</v>
      </c>
      <c r="F954" s="7">
        <f>sales_data_sample3[[#This Row],[SALES]]*sales_data_sample3[[#This Row],[PROFIT MARGIN]]</f>
        <v>139.588232</v>
      </c>
      <c r="G954" s="14" t="str">
        <f>IF(sales_data_sample3[[#This Row],[STATUS]] &lt;&gt;"Cancelled","7,39%","0")</f>
        <v>7,39%</v>
      </c>
      <c r="H954" s="4">
        <v>37960</v>
      </c>
      <c r="I954" t="s">
        <v>28</v>
      </c>
      <c r="J954">
        <f>ROUNDUP(MONTH(sales_data_sample3[[#This Row],[ORDER DATE]])/3,0)</f>
        <v>4</v>
      </c>
      <c r="K954" t="str">
        <f>TEXT(sales_data_sample3[[#This Row],[ORDER DATE]],"[$-409]mmmm")</f>
        <v>December</v>
      </c>
      <c r="L954">
        <f>YEAR(sales_data_sample3[[#This Row],[ORDER DATE]])</f>
        <v>2003</v>
      </c>
      <c r="M954" t="s">
        <v>1354</v>
      </c>
      <c r="N954">
        <v>62</v>
      </c>
      <c r="O954" t="s">
        <v>2025</v>
      </c>
      <c r="P954" t="s">
        <v>347</v>
      </c>
      <c r="Q954" t="s">
        <v>348</v>
      </c>
      <c r="R954" t="s">
        <v>349</v>
      </c>
      <c r="S954" t="s">
        <v>4804</v>
      </c>
      <c r="T954" t="s">
        <v>350</v>
      </c>
      <c r="U954" t="s">
        <v>351</v>
      </c>
      <c r="V954" t="s">
        <v>352</v>
      </c>
      <c r="W954" t="s">
        <v>353</v>
      </c>
      <c r="X954" t="s">
        <v>39</v>
      </c>
      <c r="Y954" t="s">
        <v>354</v>
      </c>
      <c r="Z954" t="s">
        <v>355</v>
      </c>
      <c r="AA954" t="s">
        <v>42</v>
      </c>
    </row>
    <row r="955" spans="1:27" x14ac:dyDescent="0.25">
      <c r="A955" s="1">
        <v>10206</v>
      </c>
      <c r="B955" s="1">
        <v>30</v>
      </c>
      <c r="C955" s="8">
        <v>100</v>
      </c>
      <c r="D955" s="1">
        <v>8</v>
      </c>
      <c r="E955" s="7">
        <v>3581.4</v>
      </c>
      <c r="F955" s="7">
        <f>sales_data_sample3[[#This Row],[SALES]]*sales_data_sample3[[#This Row],[PROFIT MARGIN]]</f>
        <v>264.66546</v>
      </c>
      <c r="G955" s="14" t="str">
        <f>IF(sales_data_sample3[[#This Row],[STATUS]] &lt;&gt;"Cancelled","7,39%","0")</f>
        <v>7,39%</v>
      </c>
      <c r="H955" s="4">
        <v>37960</v>
      </c>
      <c r="I955" t="s">
        <v>28</v>
      </c>
      <c r="J955">
        <f>ROUNDUP(MONTH(sales_data_sample3[[#This Row],[ORDER DATE]])/3,0)</f>
        <v>4</v>
      </c>
      <c r="K955" t="str">
        <f>TEXT(sales_data_sample3[[#This Row],[ORDER DATE]],"[$-409]mmmm")</f>
        <v>December</v>
      </c>
      <c r="L955">
        <f>YEAR(sales_data_sample3[[#This Row],[ORDER DATE]])</f>
        <v>2003</v>
      </c>
      <c r="M955" t="s">
        <v>1354</v>
      </c>
      <c r="N955">
        <v>104</v>
      </c>
      <c r="O955" t="s">
        <v>2122</v>
      </c>
      <c r="P955" t="s">
        <v>347</v>
      </c>
      <c r="Q955" t="s">
        <v>348</v>
      </c>
      <c r="R955" t="s">
        <v>349</v>
      </c>
      <c r="S955" t="s">
        <v>4804</v>
      </c>
      <c r="T955" t="s">
        <v>350</v>
      </c>
      <c r="U955" t="s">
        <v>351</v>
      </c>
      <c r="V955" t="s">
        <v>352</v>
      </c>
      <c r="W955" t="s">
        <v>353</v>
      </c>
      <c r="X955" t="s">
        <v>39</v>
      </c>
      <c r="Y955" t="s">
        <v>354</v>
      </c>
      <c r="Z955" t="s">
        <v>355</v>
      </c>
      <c r="AA955" t="s">
        <v>65</v>
      </c>
    </row>
    <row r="956" spans="1:27" x14ac:dyDescent="0.25">
      <c r="A956" s="1">
        <v>10206</v>
      </c>
      <c r="B956" s="1">
        <v>28</v>
      </c>
      <c r="C956" s="8">
        <v>87.3</v>
      </c>
      <c r="D956" s="1">
        <v>11</v>
      </c>
      <c r="E956" s="7">
        <v>2444.4</v>
      </c>
      <c r="F956" s="7">
        <f>sales_data_sample3[[#This Row],[SALES]]*sales_data_sample3[[#This Row],[PROFIT MARGIN]]</f>
        <v>180.64115999999999</v>
      </c>
      <c r="G956" s="14" t="str">
        <f>IF(sales_data_sample3[[#This Row],[STATUS]] &lt;&gt;"Cancelled","7,39%","0")</f>
        <v>7,39%</v>
      </c>
      <c r="H956" s="4">
        <v>37960</v>
      </c>
      <c r="I956" t="s">
        <v>28</v>
      </c>
      <c r="J956">
        <f>ROUNDUP(MONTH(sales_data_sample3[[#This Row],[ORDER DATE]])/3,0)</f>
        <v>4</v>
      </c>
      <c r="K956" t="str">
        <f>TEXT(sales_data_sample3[[#This Row],[ORDER DATE]],"[$-409]mmmm")</f>
        <v>December</v>
      </c>
      <c r="L956">
        <f>YEAR(sales_data_sample3[[#This Row],[ORDER DATE]])</f>
        <v>2003</v>
      </c>
      <c r="M956" t="s">
        <v>1354</v>
      </c>
      <c r="N956">
        <v>99</v>
      </c>
      <c r="O956" t="s">
        <v>2325</v>
      </c>
      <c r="P956" t="s">
        <v>347</v>
      </c>
      <c r="Q956" t="s">
        <v>348</v>
      </c>
      <c r="R956" t="s">
        <v>349</v>
      </c>
      <c r="S956" t="s">
        <v>4804</v>
      </c>
      <c r="T956" t="s">
        <v>350</v>
      </c>
      <c r="U956" t="s">
        <v>351</v>
      </c>
      <c r="V956" t="s">
        <v>352</v>
      </c>
      <c r="W956" t="s">
        <v>353</v>
      </c>
      <c r="X956" t="s">
        <v>39</v>
      </c>
      <c r="Y956" t="s">
        <v>354</v>
      </c>
      <c r="Z956" t="s">
        <v>355</v>
      </c>
      <c r="AA956" t="s">
        <v>42</v>
      </c>
    </row>
    <row r="957" spans="1:27" x14ac:dyDescent="0.25">
      <c r="A957" s="1">
        <v>10206</v>
      </c>
      <c r="B957" s="1">
        <v>21</v>
      </c>
      <c r="C957" s="8">
        <v>53.33</v>
      </c>
      <c r="D957" s="1">
        <v>4</v>
      </c>
      <c r="E957" s="7">
        <v>1119.93</v>
      </c>
      <c r="F957" s="7">
        <f>sales_data_sample3[[#This Row],[SALES]]*sales_data_sample3[[#This Row],[PROFIT MARGIN]]</f>
        <v>82.762827000000001</v>
      </c>
      <c r="G957" s="14" t="str">
        <f>IF(sales_data_sample3[[#This Row],[STATUS]] &lt;&gt;"Cancelled","7,39%","0")</f>
        <v>7,39%</v>
      </c>
      <c r="H957" s="4">
        <v>37960</v>
      </c>
      <c r="I957" t="s">
        <v>28</v>
      </c>
      <c r="J957">
        <f>ROUNDUP(MONTH(sales_data_sample3[[#This Row],[ORDER DATE]])/3,0)</f>
        <v>4</v>
      </c>
      <c r="K957" t="str">
        <f>TEXT(sales_data_sample3[[#This Row],[ORDER DATE]],"[$-409]mmmm")</f>
        <v>December</v>
      </c>
      <c r="L957">
        <f>YEAR(sales_data_sample3[[#This Row],[ORDER DATE]])</f>
        <v>2003</v>
      </c>
      <c r="M957" t="s">
        <v>1354</v>
      </c>
      <c r="N957">
        <v>50</v>
      </c>
      <c r="O957" t="s">
        <v>2635</v>
      </c>
      <c r="P957" t="s">
        <v>347</v>
      </c>
      <c r="Q957" t="s">
        <v>348</v>
      </c>
      <c r="R957" t="s">
        <v>349</v>
      </c>
      <c r="S957" t="s">
        <v>4804</v>
      </c>
      <c r="T957" t="s">
        <v>350</v>
      </c>
      <c r="U957" t="s">
        <v>351</v>
      </c>
      <c r="V957" t="s">
        <v>352</v>
      </c>
      <c r="W957" t="s">
        <v>353</v>
      </c>
      <c r="X957" t="s">
        <v>39</v>
      </c>
      <c r="Y957" t="s">
        <v>354</v>
      </c>
      <c r="Z957" t="s">
        <v>355</v>
      </c>
      <c r="AA957" t="s">
        <v>42</v>
      </c>
    </row>
    <row r="958" spans="1:27" x14ac:dyDescent="0.25">
      <c r="A958" s="1">
        <v>10206</v>
      </c>
      <c r="B958" s="1">
        <v>33</v>
      </c>
      <c r="C958" s="8">
        <v>97.39</v>
      </c>
      <c r="D958" s="1">
        <v>10</v>
      </c>
      <c r="E958" s="7">
        <v>3213.87</v>
      </c>
      <c r="F958" s="7">
        <f>sales_data_sample3[[#This Row],[SALES]]*sales_data_sample3[[#This Row],[PROFIT MARGIN]]</f>
        <v>237.50499299999998</v>
      </c>
      <c r="G958" s="14" t="str">
        <f>IF(sales_data_sample3[[#This Row],[STATUS]] &lt;&gt;"Cancelled","7,39%","0")</f>
        <v>7,39%</v>
      </c>
      <c r="H958" s="4">
        <v>37960</v>
      </c>
      <c r="I958" t="s">
        <v>28</v>
      </c>
      <c r="J958">
        <f>ROUNDUP(MONTH(sales_data_sample3[[#This Row],[ORDER DATE]])/3,0)</f>
        <v>4</v>
      </c>
      <c r="K958" t="str">
        <f>TEXT(sales_data_sample3[[#This Row],[ORDER DATE]],"[$-409]mmmm")</f>
        <v>December</v>
      </c>
      <c r="L958">
        <f>YEAR(sales_data_sample3[[#This Row],[ORDER DATE]])</f>
        <v>2003</v>
      </c>
      <c r="M958" t="s">
        <v>1354</v>
      </c>
      <c r="N958">
        <v>97</v>
      </c>
      <c r="O958" t="s">
        <v>3732</v>
      </c>
      <c r="P958" t="s">
        <v>347</v>
      </c>
      <c r="Q958" t="s">
        <v>348</v>
      </c>
      <c r="R958" t="s">
        <v>349</v>
      </c>
      <c r="S958" t="s">
        <v>4804</v>
      </c>
      <c r="T958" t="s">
        <v>350</v>
      </c>
      <c r="U958" t="s">
        <v>351</v>
      </c>
      <c r="V958" t="s">
        <v>352</v>
      </c>
      <c r="W958" t="s">
        <v>353</v>
      </c>
      <c r="X958" t="s">
        <v>39</v>
      </c>
      <c r="Y958" t="s">
        <v>354</v>
      </c>
      <c r="Z958" t="s">
        <v>355</v>
      </c>
      <c r="AA958" t="s">
        <v>65</v>
      </c>
    </row>
    <row r="959" spans="1:27" x14ac:dyDescent="0.25">
      <c r="A959" s="1">
        <v>10206</v>
      </c>
      <c r="B959" s="1">
        <v>36</v>
      </c>
      <c r="C959" s="8">
        <v>58.82</v>
      </c>
      <c r="D959" s="1">
        <v>2</v>
      </c>
      <c r="E959" s="7">
        <v>2117.52</v>
      </c>
      <c r="F959" s="7">
        <f>sales_data_sample3[[#This Row],[SALES]]*sales_data_sample3[[#This Row],[PROFIT MARGIN]]</f>
        <v>96.347160000000002</v>
      </c>
      <c r="G959" s="14" t="str">
        <f>IF(sales_data_sample3[[#This Row],[STATUS]] &lt;&gt;"Cancelled","4,55%","0")</f>
        <v>4,55%</v>
      </c>
      <c r="H959" s="4">
        <v>37960</v>
      </c>
      <c r="I959" t="s">
        <v>28</v>
      </c>
      <c r="J959">
        <f>ROUNDUP(MONTH(sales_data_sample3[[#This Row],[ORDER DATE]])/3,0)</f>
        <v>4</v>
      </c>
      <c r="K959" t="str">
        <f>TEXT(sales_data_sample3[[#This Row],[ORDER DATE]],"[$-409]mmmm")</f>
        <v>December</v>
      </c>
      <c r="L959">
        <f>YEAR(sales_data_sample3[[#This Row],[ORDER DATE]])</f>
        <v>2003</v>
      </c>
      <c r="M959" t="s">
        <v>957</v>
      </c>
      <c r="N959">
        <v>64</v>
      </c>
      <c r="O959" t="s">
        <v>4029</v>
      </c>
      <c r="P959" t="s">
        <v>347</v>
      </c>
      <c r="Q959" t="s">
        <v>348</v>
      </c>
      <c r="R959" t="s">
        <v>349</v>
      </c>
      <c r="S959" t="s">
        <v>4804</v>
      </c>
      <c r="T959" t="s">
        <v>350</v>
      </c>
      <c r="U959" t="s">
        <v>351</v>
      </c>
      <c r="V959" t="s">
        <v>352</v>
      </c>
      <c r="W959" t="s">
        <v>353</v>
      </c>
      <c r="X959" t="s">
        <v>39</v>
      </c>
      <c r="Y959" t="s">
        <v>354</v>
      </c>
      <c r="Z959" t="s">
        <v>355</v>
      </c>
      <c r="AA959" t="s">
        <v>42</v>
      </c>
    </row>
    <row r="960" spans="1:27" x14ac:dyDescent="0.25">
      <c r="A960" s="1">
        <v>10206</v>
      </c>
      <c r="B960" s="1">
        <v>33</v>
      </c>
      <c r="C960" s="8">
        <v>100</v>
      </c>
      <c r="D960" s="1">
        <v>1</v>
      </c>
      <c r="E960" s="7">
        <v>3871.89</v>
      </c>
      <c r="F960" s="7">
        <f>sales_data_sample3[[#This Row],[SALES]]*sales_data_sample3[[#This Row],[PROFIT MARGIN]]</f>
        <v>963.71342100000004</v>
      </c>
      <c r="G960" s="14" t="str">
        <f>IF(sales_data_sample3[[#This Row],[STATUS]] &lt;&gt;"Cancelled","24,89%","0")</f>
        <v>24,89%</v>
      </c>
      <c r="H960" s="4">
        <v>37960</v>
      </c>
      <c r="I960" t="s">
        <v>28</v>
      </c>
      <c r="J960">
        <f>ROUNDUP(MONTH(sales_data_sample3[[#This Row],[ORDER DATE]])/3,0)</f>
        <v>4</v>
      </c>
      <c r="K960" t="str">
        <f>TEXT(sales_data_sample3[[#This Row],[ORDER DATE]],"[$-409]mmmm")</f>
        <v>December</v>
      </c>
      <c r="L960">
        <f>YEAR(sales_data_sample3[[#This Row],[ORDER DATE]])</f>
        <v>2003</v>
      </c>
      <c r="M960" t="s">
        <v>278</v>
      </c>
      <c r="N960">
        <v>101</v>
      </c>
      <c r="O960" t="s">
        <v>4506</v>
      </c>
      <c r="P960" t="s">
        <v>347</v>
      </c>
      <c r="Q960" t="s">
        <v>348</v>
      </c>
      <c r="R960" t="s">
        <v>349</v>
      </c>
      <c r="S960" t="s">
        <v>4804</v>
      </c>
      <c r="T960" t="s">
        <v>350</v>
      </c>
      <c r="U960" t="s">
        <v>351</v>
      </c>
      <c r="V960" t="s">
        <v>352</v>
      </c>
      <c r="W960" t="s">
        <v>353</v>
      </c>
      <c r="X960" t="s">
        <v>39</v>
      </c>
      <c r="Y960" t="s">
        <v>354</v>
      </c>
      <c r="Z960" t="s">
        <v>355</v>
      </c>
      <c r="AA960" t="s">
        <v>65</v>
      </c>
    </row>
    <row r="961" spans="1:27" x14ac:dyDescent="0.25">
      <c r="A961" s="1">
        <v>10207</v>
      </c>
      <c r="B961" s="1">
        <v>31</v>
      </c>
      <c r="C961" s="8">
        <v>100</v>
      </c>
      <c r="D961" s="1">
        <v>15</v>
      </c>
      <c r="E961" s="7">
        <v>4076.19</v>
      </c>
      <c r="F961" s="7">
        <f>sales_data_sample3[[#This Row],[SALES]]*sales_data_sample3[[#This Row],[PROFIT MARGIN]]</f>
        <v>1014.5636910000001</v>
      </c>
      <c r="G961" s="14" t="str">
        <f>IF(sales_data_sample3[[#This Row],[STATUS]] &lt;&gt;"Cancelled","24,89%","0")</f>
        <v>24,89%</v>
      </c>
      <c r="H961" s="4">
        <v>37964</v>
      </c>
      <c r="I961" t="s">
        <v>28</v>
      </c>
      <c r="J961">
        <f>ROUNDUP(MONTH(sales_data_sample3[[#This Row],[ORDER DATE]])/3,0)</f>
        <v>4</v>
      </c>
      <c r="K961" t="str">
        <f>TEXT(sales_data_sample3[[#This Row],[ORDER DATE]],"[$-409]mmmm")</f>
        <v>December</v>
      </c>
      <c r="L961">
        <f>YEAR(sales_data_sample3[[#This Row],[ORDER DATE]])</f>
        <v>2003</v>
      </c>
      <c r="M961" t="s">
        <v>278</v>
      </c>
      <c r="N961">
        <v>147</v>
      </c>
      <c r="O961" t="s">
        <v>710</v>
      </c>
      <c r="P961" t="s">
        <v>737</v>
      </c>
      <c r="Q961" t="s">
        <v>738</v>
      </c>
      <c r="R961" t="s">
        <v>739</v>
      </c>
      <c r="S961" t="s">
        <v>4804</v>
      </c>
      <c r="T961" t="s">
        <v>659</v>
      </c>
      <c r="U961" t="s">
        <v>185</v>
      </c>
      <c r="V961" t="s">
        <v>660</v>
      </c>
      <c r="W961" t="s">
        <v>38</v>
      </c>
      <c r="X961" t="s">
        <v>39</v>
      </c>
      <c r="Y961" t="s">
        <v>740</v>
      </c>
      <c r="Z961" t="s">
        <v>422</v>
      </c>
      <c r="AA961" t="s">
        <v>65</v>
      </c>
    </row>
    <row r="962" spans="1:27" x14ac:dyDescent="0.25">
      <c r="A962" s="1">
        <v>10207</v>
      </c>
      <c r="B962" s="1">
        <v>34</v>
      </c>
      <c r="C962" s="8">
        <v>99.54</v>
      </c>
      <c r="D962" s="1">
        <v>7</v>
      </c>
      <c r="E962" s="7">
        <v>3384.36</v>
      </c>
      <c r="F962" s="7">
        <f>sales_data_sample3[[#This Row],[SALES]]*sales_data_sample3[[#This Row],[PROFIT MARGIN]]</f>
        <v>153.98838000000001</v>
      </c>
      <c r="G962" s="14" t="str">
        <f>IF(sales_data_sample3[[#This Row],[STATUS]] &lt;&gt;"Cancelled","4,55%","0")</f>
        <v>4,55%</v>
      </c>
      <c r="H962" s="4">
        <v>37964</v>
      </c>
      <c r="I962" t="s">
        <v>28</v>
      </c>
      <c r="J962">
        <f>ROUNDUP(MONTH(sales_data_sample3[[#This Row],[ORDER DATE]])/3,0)</f>
        <v>4</v>
      </c>
      <c r="K962" t="str">
        <f>TEXT(sales_data_sample3[[#This Row],[ORDER DATE]],"[$-409]mmmm")</f>
        <v>December</v>
      </c>
      <c r="L962">
        <f>YEAR(sales_data_sample3[[#This Row],[ORDER DATE]])</f>
        <v>2003</v>
      </c>
      <c r="M962" t="s">
        <v>957</v>
      </c>
      <c r="N962">
        <v>118</v>
      </c>
      <c r="O962" t="s">
        <v>1172</v>
      </c>
      <c r="P962" t="s">
        <v>737</v>
      </c>
      <c r="Q962" t="s">
        <v>738</v>
      </c>
      <c r="R962" t="s">
        <v>739</v>
      </c>
      <c r="S962" t="s">
        <v>4804</v>
      </c>
      <c r="T962" t="s">
        <v>659</v>
      </c>
      <c r="U962" t="s">
        <v>185</v>
      </c>
      <c r="V962" t="s">
        <v>660</v>
      </c>
      <c r="W962" t="s">
        <v>38</v>
      </c>
      <c r="X962" t="s">
        <v>39</v>
      </c>
      <c r="Y962" t="s">
        <v>740</v>
      </c>
      <c r="Z962" t="s">
        <v>422</v>
      </c>
      <c r="AA962" t="s">
        <v>65</v>
      </c>
    </row>
    <row r="963" spans="1:27" x14ac:dyDescent="0.25">
      <c r="A963" s="1">
        <v>10207</v>
      </c>
      <c r="B963" s="1">
        <v>44</v>
      </c>
      <c r="C963" s="8">
        <v>100</v>
      </c>
      <c r="D963" s="1">
        <v>6</v>
      </c>
      <c r="E963" s="7">
        <v>7060.24</v>
      </c>
      <c r="F963" s="7">
        <f>sales_data_sample3[[#This Row],[SALES]]*sales_data_sample3[[#This Row],[PROFIT MARGIN]]</f>
        <v>1757.2937360000001</v>
      </c>
      <c r="G963" s="14" t="str">
        <f>IF(sales_data_sample3[[#This Row],[STATUS]] &lt;&gt;"Cancelled","24,89%","0")</f>
        <v>24,89%</v>
      </c>
      <c r="H963" s="4">
        <v>37964</v>
      </c>
      <c r="I963" t="s">
        <v>28</v>
      </c>
      <c r="J963">
        <f>ROUNDUP(MONTH(sales_data_sample3[[#This Row],[ORDER DATE]])/3,0)</f>
        <v>4</v>
      </c>
      <c r="K963" t="str">
        <f>TEXT(sales_data_sample3[[#This Row],[ORDER DATE]],"[$-409]mmmm")</f>
        <v>December</v>
      </c>
      <c r="L963">
        <f>YEAR(sales_data_sample3[[#This Row],[ORDER DATE]])</f>
        <v>2003</v>
      </c>
      <c r="M963" t="s">
        <v>278</v>
      </c>
      <c r="N963">
        <v>163</v>
      </c>
      <c r="O963" t="s">
        <v>1667</v>
      </c>
      <c r="P963" t="s">
        <v>737</v>
      </c>
      <c r="Q963" t="s">
        <v>738</v>
      </c>
      <c r="R963" t="s">
        <v>739</v>
      </c>
      <c r="S963" t="s">
        <v>4804</v>
      </c>
      <c r="T963" t="s">
        <v>659</v>
      </c>
      <c r="U963" t="s">
        <v>185</v>
      </c>
      <c r="V963" t="s">
        <v>660</v>
      </c>
      <c r="W963" t="s">
        <v>38</v>
      </c>
      <c r="X963" t="s">
        <v>39</v>
      </c>
      <c r="Y963" t="s">
        <v>740</v>
      </c>
      <c r="Z963" t="s">
        <v>422</v>
      </c>
      <c r="AA963" t="s">
        <v>229</v>
      </c>
    </row>
    <row r="964" spans="1:27" x14ac:dyDescent="0.25">
      <c r="A964" s="1">
        <v>10207</v>
      </c>
      <c r="B964" s="1">
        <v>43</v>
      </c>
      <c r="C964" s="8">
        <v>100</v>
      </c>
      <c r="D964" s="1">
        <v>10</v>
      </c>
      <c r="E964" s="7">
        <v>5752.54</v>
      </c>
      <c r="F964" s="7">
        <f>sales_data_sample3[[#This Row],[SALES]]*sales_data_sample3[[#This Row],[PROFIT MARGIN]]</f>
        <v>261.74056999999999</v>
      </c>
      <c r="G964" s="14" t="str">
        <f>IF(sales_data_sample3[[#This Row],[STATUS]] &lt;&gt;"Cancelled","4,55%","0")</f>
        <v>4,55%</v>
      </c>
      <c r="H964" s="4">
        <v>37964</v>
      </c>
      <c r="I964" t="s">
        <v>28</v>
      </c>
      <c r="J964">
        <f>ROUNDUP(MONTH(sales_data_sample3[[#This Row],[ORDER DATE]])/3,0)</f>
        <v>4</v>
      </c>
      <c r="K964" t="str">
        <f>TEXT(sales_data_sample3[[#This Row],[ORDER DATE]],"[$-409]mmmm")</f>
        <v>December</v>
      </c>
      <c r="L964">
        <f>YEAR(sales_data_sample3[[#This Row],[ORDER DATE]])</f>
        <v>2003</v>
      </c>
      <c r="M964" t="s">
        <v>957</v>
      </c>
      <c r="N964">
        <v>122</v>
      </c>
      <c r="O964" t="s">
        <v>1737</v>
      </c>
      <c r="P964" t="s">
        <v>737</v>
      </c>
      <c r="Q964" t="s">
        <v>738</v>
      </c>
      <c r="R964" t="s">
        <v>739</v>
      </c>
      <c r="S964" t="s">
        <v>4804</v>
      </c>
      <c r="T964" t="s">
        <v>659</v>
      </c>
      <c r="U964" t="s">
        <v>185</v>
      </c>
      <c r="V964" t="s">
        <v>660</v>
      </c>
      <c r="W964" t="s">
        <v>38</v>
      </c>
      <c r="X964" t="s">
        <v>39</v>
      </c>
      <c r="Y964" t="s">
        <v>740</v>
      </c>
      <c r="Z964" t="s">
        <v>422</v>
      </c>
      <c r="AA964" t="s">
        <v>65</v>
      </c>
    </row>
    <row r="965" spans="1:27" x14ac:dyDescent="0.25">
      <c r="A965" s="1">
        <v>10207</v>
      </c>
      <c r="B965" s="1">
        <v>37</v>
      </c>
      <c r="C965" s="8">
        <v>69.89</v>
      </c>
      <c r="D965" s="1">
        <v>13</v>
      </c>
      <c r="E965" s="7">
        <v>2585.9299999999998</v>
      </c>
      <c r="F965" s="7">
        <f>sales_data_sample3[[#This Row],[SALES]]*sales_data_sample3[[#This Row],[PROFIT MARGIN]]</f>
        <v>117.65981499999999</v>
      </c>
      <c r="G965" s="14" t="str">
        <f>IF(sales_data_sample3[[#This Row],[STATUS]] &lt;&gt;"Cancelled","4,55%","0")</f>
        <v>4,55%</v>
      </c>
      <c r="H965" s="4">
        <v>37964</v>
      </c>
      <c r="I965" t="s">
        <v>28</v>
      </c>
      <c r="J965">
        <f>ROUNDUP(MONTH(sales_data_sample3[[#This Row],[ORDER DATE]])/3,0)</f>
        <v>4</v>
      </c>
      <c r="K965" t="str">
        <f>TEXT(sales_data_sample3[[#This Row],[ORDER DATE]],"[$-409]mmmm")</f>
        <v>December</v>
      </c>
      <c r="L965">
        <f>YEAR(sales_data_sample3[[#This Row],[ORDER DATE]])</f>
        <v>2003</v>
      </c>
      <c r="M965" t="s">
        <v>957</v>
      </c>
      <c r="N965">
        <v>60</v>
      </c>
      <c r="O965" t="s">
        <v>1799</v>
      </c>
      <c r="P965" t="s">
        <v>737</v>
      </c>
      <c r="Q965" t="s">
        <v>738</v>
      </c>
      <c r="R965" t="s">
        <v>739</v>
      </c>
      <c r="S965" t="s">
        <v>4804</v>
      </c>
      <c r="T965" t="s">
        <v>659</v>
      </c>
      <c r="U965" t="s">
        <v>185</v>
      </c>
      <c r="V965" t="s">
        <v>660</v>
      </c>
      <c r="W965" t="s">
        <v>38</v>
      </c>
      <c r="X965" t="s">
        <v>39</v>
      </c>
      <c r="Y965" t="s">
        <v>740</v>
      </c>
      <c r="Z965" t="s">
        <v>422</v>
      </c>
      <c r="AA965" t="s">
        <v>42</v>
      </c>
    </row>
    <row r="966" spans="1:27" x14ac:dyDescent="0.25">
      <c r="A966" s="1">
        <v>10207</v>
      </c>
      <c r="B966" s="1">
        <v>25</v>
      </c>
      <c r="C966" s="8">
        <v>100</v>
      </c>
      <c r="D966" s="1">
        <v>11</v>
      </c>
      <c r="E966" s="7">
        <v>3937.25</v>
      </c>
      <c r="F966" s="7">
        <f>sales_data_sample3[[#This Row],[SALES]]*sales_data_sample3[[#This Row],[PROFIT MARGIN]]</f>
        <v>979.98152500000003</v>
      </c>
      <c r="G966" s="14" t="str">
        <f>IF(sales_data_sample3[[#This Row],[STATUS]] &lt;&gt;"Cancelled","24,89%","0")</f>
        <v>24,89%</v>
      </c>
      <c r="H966" s="4">
        <v>37964</v>
      </c>
      <c r="I966" t="s">
        <v>28</v>
      </c>
      <c r="J966">
        <f>ROUNDUP(MONTH(sales_data_sample3[[#This Row],[ORDER DATE]])/3,0)</f>
        <v>4</v>
      </c>
      <c r="K966" t="str">
        <f>TEXT(sales_data_sample3[[#This Row],[ORDER DATE]],"[$-409]mmmm")</f>
        <v>December</v>
      </c>
      <c r="L966">
        <f>YEAR(sales_data_sample3[[#This Row],[ORDER DATE]])</f>
        <v>2003</v>
      </c>
      <c r="M966" t="s">
        <v>278</v>
      </c>
      <c r="N966">
        <v>169</v>
      </c>
      <c r="O966" t="s">
        <v>2190</v>
      </c>
      <c r="P966" t="s">
        <v>737</v>
      </c>
      <c r="Q966" t="s">
        <v>738</v>
      </c>
      <c r="R966" t="s">
        <v>739</v>
      </c>
      <c r="S966" t="s">
        <v>4804</v>
      </c>
      <c r="T966" t="s">
        <v>659</v>
      </c>
      <c r="U966" t="s">
        <v>185</v>
      </c>
      <c r="V966" t="s">
        <v>660</v>
      </c>
      <c r="W966" t="s">
        <v>38</v>
      </c>
      <c r="X966" t="s">
        <v>39</v>
      </c>
      <c r="Y966" t="s">
        <v>740</v>
      </c>
      <c r="Z966" t="s">
        <v>422</v>
      </c>
      <c r="AA966" t="s">
        <v>65</v>
      </c>
    </row>
    <row r="967" spans="1:27" x14ac:dyDescent="0.25">
      <c r="A967" s="1">
        <v>10207</v>
      </c>
      <c r="B967" s="1">
        <v>40</v>
      </c>
      <c r="C967" s="8">
        <v>100</v>
      </c>
      <c r="D967" s="1">
        <v>1</v>
      </c>
      <c r="E967" s="7">
        <v>6146.8</v>
      </c>
      <c r="F967" s="7">
        <f>sales_data_sample3[[#This Row],[SALES]]*sales_data_sample3[[#This Row],[PROFIT MARGIN]]</f>
        <v>1529.9385200000002</v>
      </c>
      <c r="G967" s="14" t="str">
        <f>IF(sales_data_sample3[[#This Row],[STATUS]] &lt;&gt;"Cancelled","24,89%","0")</f>
        <v>24,89%</v>
      </c>
      <c r="H967" s="4">
        <v>37964</v>
      </c>
      <c r="I967" t="s">
        <v>28</v>
      </c>
      <c r="J967">
        <f>ROUNDUP(MONTH(sales_data_sample3[[#This Row],[ORDER DATE]])/3,0)</f>
        <v>4</v>
      </c>
      <c r="K967" t="str">
        <f>TEXT(sales_data_sample3[[#This Row],[ORDER DATE]],"[$-409]mmmm")</f>
        <v>December</v>
      </c>
      <c r="L967">
        <f>YEAR(sales_data_sample3[[#This Row],[ORDER DATE]])</f>
        <v>2003</v>
      </c>
      <c r="M967" t="s">
        <v>278</v>
      </c>
      <c r="N967">
        <v>143</v>
      </c>
      <c r="O967" t="s">
        <v>2501</v>
      </c>
      <c r="P967" t="s">
        <v>737</v>
      </c>
      <c r="Q967" t="s">
        <v>738</v>
      </c>
      <c r="R967" t="s">
        <v>739</v>
      </c>
      <c r="S967" t="s">
        <v>4804</v>
      </c>
      <c r="T967" t="s">
        <v>659</v>
      </c>
      <c r="U967" t="s">
        <v>185</v>
      </c>
      <c r="V967" t="s">
        <v>660</v>
      </c>
      <c r="W967" t="s">
        <v>38</v>
      </c>
      <c r="X967" t="s">
        <v>39</v>
      </c>
      <c r="Y967" t="s">
        <v>740</v>
      </c>
      <c r="Z967" t="s">
        <v>422</v>
      </c>
      <c r="AA967" t="s">
        <v>65</v>
      </c>
    </row>
    <row r="968" spans="1:27" x14ac:dyDescent="0.25">
      <c r="A968" s="1">
        <v>10207</v>
      </c>
      <c r="B968" s="1">
        <v>47</v>
      </c>
      <c r="C968" s="8">
        <v>100</v>
      </c>
      <c r="D968" s="1">
        <v>16</v>
      </c>
      <c r="E968" s="7">
        <v>6658.02</v>
      </c>
      <c r="F968" s="7">
        <f>sales_data_sample3[[#This Row],[SALES]]*sales_data_sample3[[#This Row],[PROFIT MARGIN]]</f>
        <v>302.93991</v>
      </c>
      <c r="G968" s="14" t="str">
        <f>IF(sales_data_sample3[[#This Row],[STATUS]] &lt;&gt;"Cancelled","4,55%","0")</f>
        <v>4,55%</v>
      </c>
      <c r="H968" s="4">
        <v>37964</v>
      </c>
      <c r="I968" t="s">
        <v>28</v>
      </c>
      <c r="J968">
        <f>ROUNDUP(MONTH(sales_data_sample3[[#This Row],[ORDER DATE]])/3,0)</f>
        <v>4</v>
      </c>
      <c r="K968" t="str">
        <f>TEXT(sales_data_sample3[[#This Row],[ORDER DATE]],"[$-409]mmmm")</f>
        <v>December</v>
      </c>
      <c r="L968">
        <f>YEAR(sales_data_sample3[[#This Row],[ORDER DATE]])</f>
        <v>2003</v>
      </c>
      <c r="M968" t="s">
        <v>957</v>
      </c>
      <c r="N968">
        <v>121</v>
      </c>
      <c r="O968" t="s">
        <v>2604</v>
      </c>
      <c r="P968" t="s">
        <v>737</v>
      </c>
      <c r="Q968" t="s">
        <v>738</v>
      </c>
      <c r="R968" t="s">
        <v>739</v>
      </c>
      <c r="S968" t="s">
        <v>4804</v>
      </c>
      <c r="T968" t="s">
        <v>659</v>
      </c>
      <c r="U968" t="s">
        <v>185</v>
      </c>
      <c r="V968" t="s">
        <v>660</v>
      </c>
      <c r="W968" t="s">
        <v>38</v>
      </c>
      <c r="X968" t="s">
        <v>39</v>
      </c>
      <c r="Y968" t="s">
        <v>740</v>
      </c>
      <c r="Z968" t="s">
        <v>422</v>
      </c>
      <c r="AA968" t="s">
        <v>65</v>
      </c>
    </row>
    <row r="969" spans="1:27" x14ac:dyDescent="0.25">
      <c r="A969" s="1">
        <v>10207</v>
      </c>
      <c r="B969" s="1">
        <v>49</v>
      </c>
      <c r="C969" s="8">
        <v>46.82</v>
      </c>
      <c r="D969" s="1">
        <v>4</v>
      </c>
      <c r="E969" s="7">
        <v>2294.1799999999998</v>
      </c>
      <c r="F969" s="7">
        <f>sales_data_sample3[[#This Row],[SALES]]*sales_data_sample3[[#This Row],[PROFIT MARGIN]]</f>
        <v>571.02140199999997</v>
      </c>
      <c r="G969" s="14" t="str">
        <f>IF(sales_data_sample3[[#This Row],[STATUS]] &lt;&gt;"Cancelled","24,89%","0")</f>
        <v>24,89%</v>
      </c>
      <c r="H969" s="4">
        <v>37964</v>
      </c>
      <c r="I969" t="s">
        <v>28</v>
      </c>
      <c r="J969">
        <f>ROUNDUP(MONTH(sales_data_sample3[[#This Row],[ORDER DATE]])/3,0)</f>
        <v>4</v>
      </c>
      <c r="K969" t="str">
        <f>TEXT(sales_data_sample3[[#This Row],[ORDER DATE]],"[$-409]mmmm")</f>
        <v>December</v>
      </c>
      <c r="L969">
        <f>YEAR(sales_data_sample3[[#This Row],[ORDER DATE]])</f>
        <v>2003</v>
      </c>
      <c r="M969" t="s">
        <v>278</v>
      </c>
      <c r="N969">
        <v>57</v>
      </c>
      <c r="O969" t="s">
        <v>2779</v>
      </c>
      <c r="P969" t="s">
        <v>737</v>
      </c>
      <c r="Q969" t="s">
        <v>738</v>
      </c>
      <c r="R969" t="s">
        <v>739</v>
      </c>
      <c r="S969" t="s">
        <v>4804</v>
      </c>
      <c r="T969" t="s">
        <v>659</v>
      </c>
      <c r="U969" t="s">
        <v>185</v>
      </c>
      <c r="V969" t="s">
        <v>660</v>
      </c>
      <c r="W969" t="s">
        <v>38</v>
      </c>
      <c r="X969" t="s">
        <v>39</v>
      </c>
      <c r="Y969" t="s">
        <v>740</v>
      </c>
      <c r="Z969" t="s">
        <v>422</v>
      </c>
      <c r="AA969" t="s">
        <v>42</v>
      </c>
    </row>
    <row r="970" spans="1:27" x14ac:dyDescent="0.25">
      <c r="A970" s="1">
        <v>10207</v>
      </c>
      <c r="B970" s="1">
        <v>46</v>
      </c>
      <c r="C970" s="8">
        <v>100</v>
      </c>
      <c r="D970" s="1">
        <v>12</v>
      </c>
      <c r="E970" s="7">
        <v>6819.04</v>
      </c>
      <c r="F970" s="7">
        <f>sales_data_sample3[[#This Row],[SALES]]*sales_data_sample3[[#This Row],[PROFIT MARGIN]]</f>
        <v>310.26632000000001</v>
      </c>
      <c r="G970" s="14" t="str">
        <f>IF(sales_data_sample3[[#This Row],[STATUS]] &lt;&gt;"Cancelled","4,55%","0")</f>
        <v>4,55%</v>
      </c>
      <c r="H970" s="4">
        <v>37964</v>
      </c>
      <c r="I970" t="s">
        <v>28</v>
      </c>
      <c r="J970">
        <f>ROUNDUP(MONTH(sales_data_sample3[[#This Row],[ORDER DATE]])/3,0)</f>
        <v>4</v>
      </c>
      <c r="K970" t="str">
        <f>TEXT(sales_data_sample3[[#This Row],[ORDER DATE]],"[$-409]mmmm")</f>
        <v>December</v>
      </c>
      <c r="L970">
        <f>YEAR(sales_data_sample3[[#This Row],[ORDER DATE]])</f>
        <v>2003</v>
      </c>
      <c r="M970" t="s">
        <v>957</v>
      </c>
      <c r="N970">
        <v>127</v>
      </c>
      <c r="O970" t="s">
        <v>3076</v>
      </c>
      <c r="P970" t="s">
        <v>737</v>
      </c>
      <c r="Q970" t="s">
        <v>738</v>
      </c>
      <c r="R970" t="s">
        <v>739</v>
      </c>
      <c r="S970" t="s">
        <v>4804</v>
      </c>
      <c r="T970" t="s">
        <v>659</v>
      </c>
      <c r="U970" t="s">
        <v>185</v>
      </c>
      <c r="V970" t="s">
        <v>660</v>
      </c>
      <c r="W970" t="s">
        <v>38</v>
      </c>
      <c r="X970" t="s">
        <v>39</v>
      </c>
      <c r="Y970" t="s">
        <v>740</v>
      </c>
      <c r="Z970" t="s">
        <v>422</v>
      </c>
      <c r="AA970" t="s">
        <v>65</v>
      </c>
    </row>
    <row r="971" spans="1:27" x14ac:dyDescent="0.25">
      <c r="A971" s="1">
        <v>10207</v>
      </c>
      <c r="B971" s="1">
        <v>42</v>
      </c>
      <c r="C971" s="8">
        <v>45502</v>
      </c>
      <c r="D971" s="1">
        <v>8</v>
      </c>
      <c r="E971" s="7">
        <v>1247.4000000000001</v>
      </c>
      <c r="F971" s="7">
        <f>sales_data_sample3[[#This Row],[SALES]]*sales_data_sample3[[#This Row],[PROFIT MARGIN]]</f>
        <v>310.47786000000002</v>
      </c>
      <c r="G971" s="14" t="str">
        <f>IF(sales_data_sample3[[#This Row],[STATUS]] &lt;&gt;"Cancelled","24,89%","0")</f>
        <v>24,89%</v>
      </c>
      <c r="H971" s="4">
        <v>37964</v>
      </c>
      <c r="I971" t="s">
        <v>28</v>
      </c>
      <c r="J971">
        <f>ROUNDUP(MONTH(sales_data_sample3[[#This Row],[ORDER DATE]])/3,0)</f>
        <v>4</v>
      </c>
      <c r="K971" t="str">
        <f>TEXT(sales_data_sample3[[#This Row],[ORDER DATE]],"[$-409]mmmm")</f>
        <v>December</v>
      </c>
      <c r="L971">
        <f>YEAR(sales_data_sample3[[#This Row],[ORDER DATE]])</f>
        <v>2003</v>
      </c>
      <c r="M971" t="s">
        <v>278</v>
      </c>
      <c r="N971">
        <v>35</v>
      </c>
      <c r="O971" t="s">
        <v>3186</v>
      </c>
      <c r="P971" t="s">
        <v>737</v>
      </c>
      <c r="Q971" t="s">
        <v>738</v>
      </c>
      <c r="R971" t="s">
        <v>739</v>
      </c>
      <c r="S971" t="s">
        <v>4804</v>
      </c>
      <c r="T971" t="s">
        <v>659</v>
      </c>
      <c r="U971" t="s">
        <v>185</v>
      </c>
      <c r="V971" t="s">
        <v>660</v>
      </c>
      <c r="W971" t="s">
        <v>38</v>
      </c>
      <c r="X971" t="s">
        <v>39</v>
      </c>
      <c r="Y971" t="s">
        <v>740</v>
      </c>
      <c r="Z971" t="s">
        <v>422</v>
      </c>
      <c r="AA971" t="s">
        <v>42</v>
      </c>
    </row>
    <row r="972" spans="1:27" x14ac:dyDescent="0.25">
      <c r="A972" s="1">
        <v>10207</v>
      </c>
      <c r="B972" s="1">
        <v>28</v>
      </c>
      <c r="C972" s="8">
        <v>100</v>
      </c>
      <c r="D972" s="1">
        <v>3</v>
      </c>
      <c r="E972" s="7">
        <v>2980.6</v>
      </c>
      <c r="F972" s="7">
        <f>sales_data_sample3[[#This Row],[SALES]]*sales_data_sample3[[#This Row],[PROFIT MARGIN]]</f>
        <v>741.87134000000003</v>
      </c>
      <c r="G972" s="14" t="str">
        <f>IF(sales_data_sample3[[#This Row],[STATUS]] &lt;&gt;"Cancelled","24,89%","0")</f>
        <v>24,89%</v>
      </c>
      <c r="H972" s="4">
        <v>37964</v>
      </c>
      <c r="I972" t="s">
        <v>28</v>
      </c>
      <c r="J972">
        <f>ROUNDUP(MONTH(sales_data_sample3[[#This Row],[ORDER DATE]])/3,0)</f>
        <v>4</v>
      </c>
      <c r="K972" t="str">
        <f>TEXT(sales_data_sample3[[#This Row],[ORDER DATE]],"[$-409]mmmm")</f>
        <v>December</v>
      </c>
      <c r="L972">
        <f>YEAR(sales_data_sample3[[#This Row],[ORDER DATE]])</f>
        <v>2003</v>
      </c>
      <c r="M972" t="s">
        <v>278</v>
      </c>
      <c r="N972">
        <v>118</v>
      </c>
      <c r="O972" t="s">
        <v>3701</v>
      </c>
      <c r="P972" t="s">
        <v>737</v>
      </c>
      <c r="Q972" t="s">
        <v>738</v>
      </c>
      <c r="R972" t="s">
        <v>739</v>
      </c>
      <c r="S972" t="s">
        <v>4804</v>
      </c>
      <c r="T972" t="s">
        <v>659</v>
      </c>
      <c r="U972" t="s">
        <v>185</v>
      </c>
      <c r="V972" t="s">
        <v>660</v>
      </c>
      <c r="W972" t="s">
        <v>38</v>
      </c>
      <c r="X972" t="s">
        <v>39</v>
      </c>
      <c r="Y972" t="s">
        <v>740</v>
      </c>
      <c r="Z972" t="s">
        <v>422</v>
      </c>
      <c r="AA972" t="s">
        <v>42</v>
      </c>
    </row>
    <row r="973" spans="1:27" x14ac:dyDescent="0.25">
      <c r="A973" s="1">
        <v>10207</v>
      </c>
      <c r="B973" s="1">
        <v>49</v>
      </c>
      <c r="C973" s="8">
        <v>80.900000000000006</v>
      </c>
      <c r="D973" s="1">
        <v>14</v>
      </c>
      <c r="E973" s="7">
        <v>3964.1</v>
      </c>
      <c r="F973" s="7">
        <f>sales_data_sample3[[#This Row],[SALES]]*sales_data_sample3[[#This Row],[PROFIT MARGIN]]</f>
        <v>180.36654999999999</v>
      </c>
      <c r="G973" s="14" t="str">
        <f>IF(sales_data_sample3[[#This Row],[STATUS]] &lt;&gt;"Cancelled","4,55%","0")</f>
        <v>4,55%</v>
      </c>
      <c r="H973" s="4">
        <v>37964</v>
      </c>
      <c r="I973" t="s">
        <v>28</v>
      </c>
      <c r="J973">
        <f>ROUNDUP(MONTH(sales_data_sample3[[#This Row],[ORDER DATE]])/3,0)</f>
        <v>4</v>
      </c>
      <c r="K973" t="str">
        <f>TEXT(sales_data_sample3[[#This Row],[ORDER DATE]],"[$-409]mmmm")</f>
        <v>December</v>
      </c>
      <c r="L973">
        <f>YEAR(sales_data_sample3[[#This Row],[ORDER DATE]])</f>
        <v>2003</v>
      </c>
      <c r="M973" t="s">
        <v>957</v>
      </c>
      <c r="N973">
        <v>96</v>
      </c>
      <c r="O973" t="s">
        <v>3839</v>
      </c>
      <c r="P973" t="s">
        <v>737</v>
      </c>
      <c r="Q973" t="s">
        <v>738</v>
      </c>
      <c r="R973" t="s">
        <v>739</v>
      </c>
      <c r="S973" t="s">
        <v>4804</v>
      </c>
      <c r="T973" t="s">
        <v>659</v>
      </c>
      <c r="U973" t="s">
        <v>185</v>
      </c>
      <c r="V973" t="s">
        <v>660</v>
      </c>
      <c r="W973" t="s">
        <v>38</v>
      </c>
      <c r="X973" t="s">
        <v>39</v>
      </c>
      <c r="Y973" t="s">
        <v>740</v>
      </c>
      <c r="Z973" t="s">
        <v>422</v>
      </c>
      <c r="AA973" t="s">
        <v>65</v>
      </c>
    </row>
    <row r="974" spans="1:27" x14ac:dyDescent="0.25">
      <c r="A974" s="1">
        <v>10207</v>
      </c>
      <c r="B974" s="1">
        <v>27</v>
      </c>
      <c r="C974" s="8">
        <v>60.06</v>
      </c>
      <c r="D974" s="1">
        <v>9</v>
      </c>
      <c r="E974" s="7">
        <v>1621.62</v>
      </c>
      <c r="F974" s="7">
        <f>sales_data_sample3[[#This Row],[SALES]]*sales_data_sample3[[#This Row],[PROFIT MARGIN]]</f>
        <v>73.783709999999999</v>
      </c>
      <c r="G974" s="14" t="str">
        <f>IF(sales_data_sample3[[#This Row],[STATUS]] &lt;&gt;"Cancelled","4,55%","0")</f>
        <v>4,55%</v>
      </c>
      <c r="H974" s="4">
        <v>37964</v>
      </c>
      <c r="I974" t="s">
        <v>28</v>
      </c>
      <c r="J974">
        <f>ROUNDUP(MONTH(sales_data_sample3[[#This Row],[ORDER DATE]])/3,0)</f>
        <v>4</v>
      </c>
      <c r="K974" t="str">
        <f>TEXT(sales_data_sample3[[#This Row],[ORDER DATE]],"[$-409]mmmm")</f>
        <v>December</v>
      </c>
      <c r="L974">
        <f>YEAR(sales_data_sample3[[#This Row],[ORDER DATE]])</f>
        <v>2003</v>
      </c>
      <c r="M974" t="s">
        <v>957</v>
      </c>
      <c r="N974">
        <v>54</v>
      </c>
      <c r="O974" t="s">
        <v>3944</v>
      </c>
      <c r="P974" t="s">
        <v>737</v>
      </c>
      <c r="Q974" t="s">
        <v>738</v>
      </c>
      <c r="R974" t="s">
        <v>739</v>
      </c>
      <c r="S974" t="s">
        <v>4804</v>
      </c>
      <c r="T974" t="s">
        <v>659</v>
      </c>
      <c r="U974" t="s">
        <v>185</v>
      </c>
      <c r="V974" t="s">
        <v>660</v>
      </c>
      <c r="W974" t="s">
        <v>38</v>
      </c>
      <c r="X974" t="s">
        <v>39</v>
      </c>
      <c r="Y974" t="s">
        <v>740</v>
      </c>
      <c r="Z974" t="s">
        <v>422</v>
      </c>
      <c r="AA974" t="s">
        <v>42</v>
      </c>
    </row>
    <row r="975" spans="1:27" x14ac:dyDescent="0.25">
      <c r="A975" s="1">
        <v>10207</v>
      </c>
      <c r="B975" s="1">
        <v>45</v>
      </c>
      <c r="C975" s="8">
        <v>56.55</v>
      </c>
      <c r="D975" s="1">
        <v>2</v>
      </c>
      <c r="E975" s="7">
        <v>2544.75</v>
      </c>
      <c r="F975" s="7">
        <f>sales_data_sample3[[#This Row],[SALES]]*sales_data_sample3[[#This Row],[PROFIT MARGIN]]</f>
        <v>129.52777499999999</v>
      </c>
      <c r="G975" s="14" t="str">
        <f>IF(sales_data_sample3[[#This Row],[STATUS]] &lt;&gt;"Cancelled","5,09%","0")</f>
        <v>5,09%</v>
      </c>
      <c r="H975" s="4">
        <v>37964</v>
      </c>
      <c r="I975" t="s">
        <v>28</v>
      </c>
      <c r="J975">
        <f>ROUNDUP(MONTH(sales_data_sample3[[#This Row],[ORDER DATE]])/3,0)</f>
        <v>4</v>
      </c>
      <c r="K975" t="str">
        <f>TEXT(sales_data_sample3[[#This Row],[ORDER DATE]],"[$-409]mmmm")</f>
        <v>December</v>
      </c>
      <c r="L975">
        <f>YEAR(sales_data_sample3[[#This Row],[ORDER DATE]])</f>
        <v>2003</v>
      </c>
      <c r="M975" t="s">
        <v>2246</v>
      </c>
      <c r="N975">
        <v>62</v>
      </c>
      <c r="O975" t="s">
        <v>3989</v>
      </c>
      <c r="P975" t="s">
        <v>737</v>
      </c>
      <c r="Q975" t="s">
        <v>738</v>
      </c>
      <c r="R975" t="s">
        <v>739</v>
      </c>
      <c r="S975" t="s">
        <v>4804</v>
      </c>
      <c r="T975" t="s">
        <v>659</v>
      </c>
      <c r="U975" t="s">
        <v>185</v>
      </c>
      <c r="V975" t="s">
        <v>660</v>
      </c>
      <c r="W975" t="s">
        <v>38</v>
      </c>
      <c r="X975" t="s">
        <v>39</v>
      </c>
      <c r="Y975" t="s">
        <v>740</v>
      </c>
      <c r="Z975" t="s">
        <v>422</v>
      </c>
      <c r="AA975" t="s">
        <v>42</v>
      </c>
    </row>
    <row r="976" spans="1:27" x14ac:dyDescent="0.25">
      <c r="A976" s="1">
        <v>10207</v>
      </c>
      <c r="B976" s="1">
        <v>28</v>
      </c>
      <c r="C976" s="8">
        <v>94.92</v>
      </c>
      <c r="D976" s="1">
        <v>5</v>
      </c>
      <c r="E976" s="7">
        <v>2657.76</v>
      </c>
      <c r="F976" s="7">
        <f>sales_data_sample3[[#This Row],[SALES]]*sales_data_sample3[[#This Row],[PROFIT MARGIN]]</f>
        <v>120.92808000000001</v>
      </c>
      <c r="G976" s="14" t="str">
        <f>IF(sales_data_sample3[[#This Row],[STATUS]] &lt;&gt;"Cancelled","4,55%","0")</f>
        <v>4,55%</v>
      </c>
      <c r="H976" s="4">
        <v>37964</v>
      </c>
      <c r="I976" t="s">
        <v>28</v>
      </c>
      <c r="J976">
        <f>ROUNDUP(MONTH(sales_data_sample3[[#This Row],[ORDER DATE]])/3,0)</f>
        <v>4</v>
      </c>
      <c r="K976" t="str">
        <f>TEXT(sales_data_sample3[[#This Row],[ORDER DATE]],"[$-409]mmmm")</f>
        <v>December</v>
      </c>
      <c r="L976">
        <f>YEAR(sales_data_sample3[[#This Row],[ORDER DATE]])</f>
        <v>2003</v>
      </c>
      <c r="M976" t="s">
        <v>957</v>
      </c>
      <c r="N976">
        <v>115</v>
      </c>
      <c r="O976" t="s">
        <v>4177</v>
      </c>
      <c r="P976" t="s">
        <v>737</v>
      </c>
      <c r="Q976" t="s">
        <v>738</v>
      </c>
      <c r="R976" t="s">
        <v>739</v>
      </c>
      <c r="S976" t="s">
        <v>4804</v>
      </c>
      <c r="T976" t="s">
        <v>659</v>
      </c>
      <c r="U976" t="s">
        <v>185</v>
      </c>
      <c r="V976" t="s">
        <v>660</v>
      </c>
      <c r="W976" t="s">
        <v>38</v>
      </c>
      <c r="X976" t="s">
        <v>39</v>
      </c>
      <c r="Y976" t="s">
        <v>740</v>
      </c>
      <c r="Z976" t="s">
        <v>422</v>
      </c>
      <c r="AA976" t="s">
        <v>42</v>
      </c>
    </row>
    <row r="977" spans="1:27" x14ac:dyDescent="0.25">
      <c r="A977" s="1">
        <v>10208</v>
      </c>
      <c r="B977" s="1">
        <v>46</v>
      </c>
      <c r="C977" s="8">
        <v>100</v>
      </c>
      <c r="D977" s="1">
        <v>13</v>
      </c>
      <c r="E977" s="7">
        <v>8602.92</v>
      </c>
      <c r="F977" s="7">
        <f>sales_data_sample3[[#This Row],[SALES]]*sales_data_sample3[[#This Row],[PROFIT MARGIN]]</f>
        <v>2141.2667879999999</v>
      </c>
      <c r="G977" s="14" t="str">
        <f>IF(sales_data_sample3[[#This Row],[STATUS]] &lt;&gt;"Cancelled","24,89%","0")</f>
        <v>24,89%</v>
      </c>
      <c r="H977" s="4">
        <v>37988</v>
      </c>
      <c r="I977" t="s">
        <v>28</v>
      </c>
      <c r="J977">
        <f>ROUNDUP(MONTH(sales_data_sample3[[#This Row],[ORDER DATE]])/3,0)</f>
        <v>1</v>
      </c>
      <c r="K977" t="str">
        <f>TEXT(sales_data_sample3[[#This Row],[ORDER DATE]],"[$-409]mmmm")</f>
        <v>January</v>
      </c>
      <c r="L977">
        <f>YEAR(sales_data_sample3[[#This Row],[ORDER DATE]])</f>
        <v>2004</v>
      </c>
      <c r="M977" t="s">
        <v>278</v>
      </c>
      <c r="N977">
        <v>207</v>
      </c>
      <c r="O977" t="s">
        <v>880</v>
      </c>
      <c r="P977" t="s">
        <v>338</v>
      </c>
      <c r="Q977" t="s">
        <v>339</v>
      </c>
      <c r="R977" t="s">
        <v>340</v>
      </c>
      <c r="S977" t="s">
        <v>4804</v>
      </c>
      <c r="T977" t="s">
        <v>341</v>
      </c>
      <c r="U977" t="s">
        <v>4804</v>
      </c>
      <c r="V977" t="s">
        <v>342</v>
      </c>
      <c r="W977" t="s">
        <v>51</v>
      </c>
      <c r="X977" t="s">
        <v>52</v>
      </c>
      <c r="Y977" t="s">
        <v>343</v>
      </c>
      <c r="Z977" t="s">
        <v>344</v>
      </c>
      <c r="AA977" t="s">
        <v>229</v>
      </c>
    </row>
    <row r="978" spans="1:27" x14ac:dyDescent="0.25">
      <c r="A978" s="1">
        <v>10208</v>
      </c>
      <c r="B978" s="1">
        <v>26</v>
      </c>
      <c r="C978" s="8">
        <v>100</v>
      </c>
      <c r="D978" s="1">
        <v>14</v>
      </c>
      <c r="E978" s="7">
        <v>3142.36</v>
      </c>
      <c r="F978" s="7">
        <f>sales_data_sample3[[#This Row],[SALES]]*sales_data_sample3[[#This Row],[PROFIT MARGIN]]</f>
        <v>782.13340400000004</v>
      </c>
      <c r="G978" s="14" t="str">
        <f>IF(sales_data_sample3[[#This Row],[STATUS]] &lt;&gt;"Cancelled","24,89%","0")</f>
        <v>24,89%</v>
      </c>
      <c r="H978" s="4">
        <v>37988</v>
      </c>
      <c r="I978" t="s">
        <v>28</v>
      </c>
      <c r="J978">
        <f>ROUNDUP(MONTH(sales_data_sample3[[#This Row],[ORDER DATE]])/3,0)</f>
        <v>1</v>
      </c>
      <c r="K978" t="str">
        <f>TEXT(sales_data_sample3[[#This Row],[ORDER DATE]],"[$-409]mmmm")</f>
        <v>January</v>
      </c>
      <c r="L978">
        <f>YEAR(sales_data_sample3[[#This Row],[ORDER DATE]])</f>
        <v>2004</v>
      </c>
      <c r="M978" t="s">
        <v>278</v>
      </c>
      <c r="N978">
        <v>151</v>
      </c>
      <c r="O978" t="s">
        <v>1027</v>
      </c>
      <c r="P978" t="s">
        <v>338</v>
      </c>
      <c r="Q978" t="s">
        <v>339</v>
      </c>
      <c r="R978" t="s">
        <v>340</v>
      </c>
      <c r="S978" t="s">
        <v>4804</v>
      </c>
      <c r="T978" t="s">
        <v>341</v>
      </c>
      <c r="U978" t="s">
        <v>4804</v>
      </c>
      <c r="V978" t="s">
        <v>342</v>
      </c>
      <c r="W978" t="s">
        <v>51</v>
      </c>
      <c r="X978" t="s">
        <v>52</v>
      </c>
      <c r="Y978" t="s">
        <v>343</v>
      </c>
      <c r="Z978" t="s">
        <v>344</v>
      </c>
      <c r="AA978" t="s">
        <v>65</v>
      </c>
    </row>
    <row r="979" spans="1:27" x14ac:dyDescent="0.25">
      <c r="A979" s="1">
        <v>10208</v>
      </c>
      <c r="B979" s="1">
        <v>20</v>
      </c>
      <c r="C979" s="8">
        <v>100</v>
      </c>
      <c r="D979" s="1">
        <v>12</v>
      </c>
      <c r="E979" s="7">
        <v>3114.4</v>
      </c>
      <c r="F979" s="7">
        <f>sales_data_sample3[[#This Row],[SALES]]*sales_data_sample3[[#This Row],[PROFIT MARGIN]]</f>
        <v>775.17416000000003</v>
      </c>
      <c r="G979" s="14" t="str">
        <f>IF(sales_data_sample3[[#This Row],[STATUS]] &lt;&gt;"Cancelled","24,89%","0")</f>
        <v>24,89%</v>
      </c>
      <c r="H979" s="4">
        <v>37988</v>
      </c>
      <c r="I979" t="s">
        <v>28</v>
      </c>
      <c r="J979">
        <f>ROUNDUP(MONTH(sales_data_sample3[[#This Row],[ORDER DATE]])/3,0)</f>
        <v>1</v>
      </c>
      <c r="K979" t="str">
        <f>TEXT(sales_data_sample3[[#This Row],[ORDER DATE]],"[$-409]mmmm")</f>
        <v>January</v>
      </c>
      <c r="L979">
        <f>YEAR(sales_data_sample3[[#This Row],[ORDER DATE]])</f>
        <v>2004</v>
      </c>
      <c r="M979" t="s">
        <v>278</v>
      </c>
      <c r="N979">
        <v>173</v>
      </c>
      <c r="O979" t="s">
        <v>1095</v>
      </c>
      <c r="P979" t="s">
        <v>338</v>
      </c>
      <c r="Q979" t="s">
        <v>339</v>
      </c>
      <c r="R979" t="s">
        <v>340</v>
      </c>
      <c r="S979" t="s">
        <v>4804</v>
      </c>
      <c r="T979" t="s">
        <v>341</v>
      </c>
      <c r="U979" t="s">
        <v>4804</v>
      </c>
      <c r="V979" t="s">
        <v>342</v>
      </c>
      <c r="W979" t="s">
        <v>51</v>
      </c>
      <c r="X979" t="s">
        <v>52</v>
      </c>
      <c r="Y979" t="s">
        <v>343</v>
      </c>
      <c r="Z979" t="s">
        <v>344</v>
      </c>
      <c r="AA979" t="s">
        <v>65</v>
      </c>
    </row>
    <row r="980" spans="1:27" x14ac:dyDescent="0.25">
      <c r="A980" s="1">
        <v>10208</v>
      </c>
      <c r="B980" s="1">
        <v>24</v>
      </c>
      <c r="C980" s="8">
        <v>100</v>
      </c>
      <c r="D980" s="1">
        <v>9</v>
      </c>
      <c r="E980" s="7">
        <v>2622.48</v>
      </c>
      <c r="F980" s="7">
        <f>sales_data_sample3[[#This Row],[SALES]]*sales_data_sample3[[#This Row],[PROFIT MARGIN]]</f>
        <v>193.80127199999998</v>
      </c>
      <c r="G980" s="14" t="str">
        <f>IF(sales_data_sample3[[#This Row],[STATUS]] &lt;&gt;"Cancelled","7,39%","0")</f>
        <v>7,39%</v>
      </c>
      <c r="H980" s="4">
        <v>37988</v>
      </c>
      <c r="I980" t="s">
        <v>28</v>
      </c>
      <c r="J980">
        <f>ROUNDUP(MONTH(sales_data_sample3[[#This Row],[ORDER DATE]])/3,0)</f>
        <v>1</v>
      </c>
      <c r="K980" t="str">
        <f>TEXT(sales_data_sample3[[#This Row],[ORDER DATE]],"[$-409]mmmm")</f>
        <v>January</v>
      </c>
      <c r="L980">
        <f>YEAR(sales_data_sample3[[#This Row],[ORDER DATE]])</f>
        <v>2004</v>
      </c>
      <c r="M980" t="s">
        <v>1354</v>
      </c>
      <c r="N980">
        <v>136</v>
      </c>
      <c r="O980" t="s">
        <v>2159</v>
      </c>
      <c r="P980" t="s">
        <v>338</v>
      </c>
      <c r="Q980" t="s">
        <v>339</v>
      </c>
      <c r="R980" t="s">
        <v>340</v>
      </c>
      <c r="S980" t="s">
        <v>4804</v>
      </c>
      <c r="T980" t="s">
        <v>341</v>
      </c>
      <c r="U980" t="s">
        <v>4804</v>
      </c>
      <c r="V980" t="s">
        <v>342</v>
      </c>
      <c r="W980" t="s">
        <v>51</v>
      </c>
      <c r="X980" t="s">
        <v>52</v>
      </c>
      <c r="Y980" t="s">
        <v>343</v>
      </c>
      <c r="Z980" t="s">
        <v>344</v>
      </c>
      <c r="AA980" t="s">
        <v>42</v>
      </c>
    </row>
    <row r="981" spans="1:27" x14ac:dyDescent="0.25">
      <c r="A981" s="1">
        <v>10208</v>
      </c>
      <c r="B981" s="1">
        <v>48</v>
      </c>
      <c r="C981" s="8">
        <v>100</v>
      </c>
      <c r="D981" s="1">
        <v>11</v>
      </c>
      <c r="E981" s="7">
        <v>5614.56</v>
      </c>
      <c r="F981" s="7">
        <f>sales_data_sample3[[#This Row],[SALES]]*sales_data_sample3[[#This Row],[PROFIT MARGIN]]</f>
        <v>285.78110400000003</v>
      </c>
      <c r="G981" s="14" t="str">
        <f>IF(sales_data_sample3[[#This Row],[STATUS]] &lt;&gt;"Cancelled","5,09%","0")</f>
        <v>5,09%</v>
      </c>
      <c r="H981" s="4">
        <v>37988</v>
      </c>
      <c r="I981" t="s">
        <v>28</v>
      </c>
      <c r="J981">
        <f>ROUNDUP(MONTH(sales_data_sample3[[#This Row],[ORDER DATE]])/3,0)</f>
        <v>1</v>
      </c>
      <c r="K981" t="str">
        <f>TEXT(sales_data_sample3[[#This Row],[ORDER DATE]],"[$-409]mmmm")</f>
        <v>January</v>
      </c>
      <c r="L981">
        <f>YEAR(sales_data_sample3[[#This Row],[ORDER DATE]])</f>
        <v>2004</v>
      </c>
      <c r="M981" t="s">
        <v>2246</v>
      </c>
      <c r="N981">
        <v>100</v>
      </c>
      <c r="O981" t="s">
        <v>2247</v>
      </c>
      <c r="P981" t="s">
        <v>338</v>
      </c>
      <c r="Q981" t="s">
        <v>339</v>
      </c>
      <c r="R981" t="s">
        <v>340</v>
      </c>
      <c r="S981" t="s">
        <v>4804</v>
      </c>
      <c r="T981" t="s">
        <v>341</v>
      </c>
      <c r="U981" t="s">
        <v>4804</v>
      </c>
      <c r="V981" t="s">
        <v>342</v>
      </c>
      <c r="W981" t="s">
        <v>51</v>
      </c>
      <c r="X981" t="s">
        <v>52</v>
      </c>
      <c r="Y981" t="s">
        <v>343</v>
      </c>
      <c r="Z981" t="s">
        <v>344</v>
      </c>
      <c r="AA981" t="s">
        <v>65</v>
      </c>
    </row>
    <row r="982" spans="1:27" x14ac:dyDescent="0.25">
      <c r="A982" s="1">
        <v>10208</v>
      </c>
      <c r="B982" s="1">
        <v>45</v>
      </c>
      <c r="C982" s="8">
        <v>87.77</v>
      </c>
      <c r="D982" s="1">
        <v>8</v>
      </c>
      <c r="E982" s="7">
        <v>3949.65</v>
      </c>
      <c r="F982" s="7">
        <f>sales_data_sample3[[#This Row],[SALES]]*sales_data_sample3[[#This Row],[PROFIT MARGIN]]</f>
        <v>291.87913499999996</v>
      </c>
      <c r="G982" s="14" t="str">
        <f>IF(sales_data_sample3[[#This Row],[STATUS]] &lt;&gt;"Cancelled","7,39%","0")</f>
        <v>7,39%</v>
      </c>
      <c r="H982" s="4">
        <v>37988</v>
      </c>
      <c r="I982" t="s">
        <v>28</v>
      </c>
      <c r="J982">
        <f>ROUNDUP(MONTH(sales_data_sample3[[#This Row],[ORDER DATE]])/3,0)</f>
        <v>1</v>
      </c>
      <c r="K982" t="str">
        <f>TEXT(sales_data_sample3[[#This Row],[ORDER DATE]],"[$-409]mmmm")</f>
        <v>January</v>
      </c>
      <c r="L982">
        <f>YEAR(sales_data_sample3[[#This Row],[ORDER DATE]])</f>
        <v>2004</v>
      </c>
      <c r="M982" t="s">
        <v>1354</v>
      </c>
      <c r="N982">
        <v>87</v>
      </c>
      <c r="O982" t="s">
        <v>2562</v>
      </c>
      <c r="P982" t="s">
        <v>338</v>
      </c>
      <c r="Q982" t="s">
        <v>339</v>
      </c>
      <c r="R982" t="s">
        <v>340</v>
      </c>
      <c r="S982" t="s">
        <v>4804</v>
      </c>
      <c r="T982" t="s">
        <v>341</v>
      </c>
      <c r="U982" t="s">
        <v>4804</v>
      </c>
      <c r="V982" t="s">
        <v>342</v>
      </c>
      <c r="W982" t="s">
        <v>51</v>
      </c>
      <c r="X982" t="s">
        <v>52</v>
      </c>
      <c r="Y982" t="s">
        <v>343</v>
      </c>
      <c r="Z982" t="s">
        <v>344</v>
      </c>
      <c r="AA982" t="s">
        <v>65</v>
      </c>
    </row>
    <row r="983" spans="1:27" x14ac:dyDescent="0.25">
      <c r="A983" s="1">
        <v>10208</v>
      </c>
      <c r="B983" s="1">
        <v>35</v>
      </c>
      <c r="C983" s="8">
        <v>100</v>
      </c>
      <c r="D983" s="1">
        <v>7</v>
      </c>
      <c r="E983" s="7">
        <v>4301.1499999999996</v>
      </c>
      <c r="F983" s="7">
        <f>sales_data_sample3[[#This Row],[SALES]]*sales_data_sample3[[#This Row],[PROFIT MARGIN]]</f>
        <v>393.12510999999995</v>
      </c>
      <c r="G983" s="14" t="str">
        <f>IF(sales_data_sample3[[#This Row],[STATUS]] &lt;&gt;"Cancelled","9,14%","0")</f>
        <v>9,14%</v>
      </c>
      <c r="H983" s="4">
        <v>37988</v>
      </c>
      <c r="I983" t="s">
        <v>28</v>
      </c>
      <c r="J983">
        <f>ROUNDUP(MONTH(sales_data_sample3[[#This Row],[ORDER DATE]])/3,0)</f>
        <v>1</v>
      </c>
      <c r="K983" t="str">
        <f>TEXT(sales_data_sample3[[#This Row],[ORDER DATE]],"[$-409]mmmm")</f>
        <v>January</v>
      </c>
      <c r="L983">
        <f>YEAR(sales_data_sample3[[#This Row],[ORDER DATE]])</f>
        <v>2004</v>
      </c>
      <c r="M983" t="s">
        <v>2075</v>
      </c>
      <c r="N983">
        <v>122</v>
      </c>
      <c r="O983" t="s">
        <v>3005</v>
      </c>
      <c r="P983" t="s">
        <v>338</v>
      </c>
      <c r="Q983" t="s">
        <v>339</v>
      </c>
      <c r="R983" t="s">
        <v>340</v>
      </c>
      <c r="S983" t="s">
        <v>4804</v>
      </c>
      <c r="T983" t="s">
        <v>341</v>
      </c>
      <c r="U983" t="s">
        <v>4804</v>
      </c>
      <c r="V983" t="s">
        <v>342</v>
      </c>
      <c r="W983" t="s">
        <v>51</v>
      </c>
      <c r="X983" t="s">
        <v>52</v>
      </c>
      <c r="Y983" t="s">
        <v>343</v>
      </c>
      <c r="Z983" t="s">
        <v>344</v>
      </c>
      <c r="AA983" t="s">
        <v>65</v>
      </c>
    </row>
    <row r="984" spans="1:27" x14ac:dyDescent="0.25">
      <c r="A984" s="1">
        <v>10208</v>
      </c>
      <c r="B984" s="1">
        <v>20</v>
      </c>
      <c r="C984" s="8">
        <v>89.4</v>
      </c>
      <c r="D984" s="1">
        <v>2</v>
      </c>
      <c r="E984" s="7">
        <v>1788</v>
      </c>
      <c r="F984" s="7">
        <f>sales_data_sample3[[#This Row],[SALES]]*sales_data_sample3[[#This Row],[PROFIT MARGIN]]</f>
        <v>132.13319999999999</v>
      </c>
      <c r="G984" s="14" t="str">
        <f>IF(sales_data_sample3[[#This Row],[STATUS]] &lt;&gt;"Cancelled","7,39%","0")</f>
        <v>7,39%</v>
      </c>
      <c r="H984" s="4">
        <v>37988</v>
      </c>
      <c r="I984" t="s">
        <v>28</v>
      </c>
      <c r="J984">
        <f>ROUNDUP(MONTH(sales_data_sample3[[#This Row],[ORDER DATE]])/3,0)</f>
        <v>1</v>
      </c>
      <c r="K984" t="str">
        <f>TEXT(sales_data_sample3[[#This Row],[ORDER DATE]],"[$-409]mmmm")</f>
        <v>January</v>
      </c>
      <c r="L984">
        <f>YEAR(sales_data_sample3[[#This Row],[ORDER DATE]])</f>
        <v>2004</v>
      </c>
      <c r="M984" t="s">
        <v>1354</v>
      </c>
      <c r="N984">
        <v>88</v>
      </c>
      <c r="O984" t="s">
        <v>3347</v>
      </c>
      <c r="P984" t="s">
        <v>338</v>
      </c>
      <c r="Q984" t="s">
        <v>339</v>
      </c>
      <c r="R984" t="s">
        <v>340</v>
      </c>
      <c r="S984" t="s">
        <v>4804</v>
      </c>
      <c r="T984" t="s">
        <v>341</v>
      </c>
      <c r="U984" t="s">
        <v>4804</v>
      </c>
      <c r="V984" t="s">
        <v>342</v>
      </c>
      <c r="W984" t="s">
        <v>51</v>
      </c>
      <c r="X984" t="s">
        <v>52</v>
      </c>
      <c r="Y984" t="s">
        <v>343</v>
      </c>
      <c r="Z984" t="s">
        <v>344</v>
      </c>
      <c r="AA984" t="s">
        <v>42</v>
      </c>
    </row>
    <row r="985" spans="1:27" x14ac:dyDescent="0.25">
      <c r="A985" s="1">
        <v>10208</v>
      </c>
      <c r="B985" s="1">
        <v>30</v>
      </c>
      <c r="C985" s="8">
        <v>65.61</v>
      </c>
      <c r="D985" s="1">
        <v>15</v>
      </c>
      <c r="E985" s="7">
        <v>1968.3</v>
      </c>
      <c r="F985" s="7">
        <f>sales_data_sample3[[#This Row],[SALES]]*sales_data_sample3[[#This Row],[PROFIT MARGIN]]</f>
        <v>100.18647</v>
      </c>
      <c r="G985" s="14" t="str">
        <f>IF(sales_data_sample3[[#This Row],[STATUS]] &lt;&gt;"Cancelled","5,09%","0")</f>
        <v>5,09%</v>
      </c>
      <c r="H985" s="4">
        <v>37988</v>
      </c>
      <c r="I985" t="s">
        <v>28</v>
      </c>
      <c r="J985">
        <f>ROUNDUP(MONTH(sales_data_sample3[[#This Row],[ORDER DATE]])/3,0)</f>
        <v>1</v>
      </c>
      <c r="K985" t="str">
        <f>TEXT(sales_data_sample3[[#This Row],[ORDER DATE]],"[$-409]mmmm")</f>
        <v>January</v>
      </c>
      <c r="L985">
        <f>YEAR(sales_data_sample3[[#This Row],[ORDER DATE]])</f>
        <v>2004</v>
      </c>
      <c r="M985" t="s">
        <v>2246</v>
      </c>
      <c r="N985">
        <v>58</v>
      </c>
      <c r="O985" t="s">
        <v>4208</v>
      </c>
      <c r="P985" t="s">
        <v>338</v>
      </c>
      <c r="Q985" t="s">
        <v>339</v>
      </c>
      <c r="R985" t="s">
        <v>340</v>
      </c>
      <c r="S985" t="s">
        <v>4804</v>
      </c>
      <c r="T985" t="s">
        <v>341</v>
      </c>
      <c r="U985" t="s">
        <v>4804</v>
      </c>
      <c r="V985" t="s">
        <v>342</v>
      </c>
      <c r="W985" t="s">
        <v>51</v>
      </c>
      <c r="X985" t="s">
        <v>52</v>
      </c>
      <c r="Y985" t="s">
        <v>343</v>
      </c>
      <c r="Z985" t="s">
        <v>344</v>
      </c>
      <c r="AA985" t="s">
        <v>42</v>
      </c>
    </row>
    <row r="986" spans="1:27" x14ac:dyDescent="0.25">
      <c r="A986" s="1">
        <v>10208</v>
      </c>
      <c r="B986" s="1">
        <v>38</v>
      </c>
      <c r="C986" s="8">
        <v>74.67</v>
      </c>
      <c r="D986" s="1">
        <v>3</v>
      </c>
      <c r="E986" s="7">
        <v>2837.46</v>
      </c>
      <c r="F986" s="7">
        <f>sales_data_sample3[[#This Row],[SALES]]*sales_data_sample3[[#This Row],[PROFIT MARGIN]]</f>
        <v>259.34384399999999</v>
      </c>
      <c r="G986" s="14" t="str">
        <f>IF(sales_data_sample3[[#This Row],[STATUS]] &lt;&gt;"Cancelled","9,14%","0")</f>
        <v>9,14%</v>
      </c>
      <c r="H986" s="4">
        <v>37988</v>
      </c>
      <c r="I986" t="s">
        <v>28</v>
      </c>
      <c r="J986">
        <f>ROUNDUP(MONTH(sales_data_sample3[[#This Row],[ORDER DATE]])/3,0)</f>
        <v>1</v>
      </c>
      <c r="K986" t="str">
        <f>TEXT(sales_data_sample3[[#This Row],[ORDER DATE]],"[$-409]mmmm")</f>
        <v>January</v>
      </c>
      <c r="L986">
        <f>YEAR(sales_data_sample3[[#This Row],[ORDER DATE]])</f>
        <v>2004</v>
      </c>
      <c r="M986" t="s">
        <v>2075</v>
      </c>
      <c r="N986">
        <v>66</v>
      </c>
      <c r="O986" t="s">
        <v>4284</v>
      </c>
      <c r="P986" t="s">
        <v>338</v>
      </c>
      <c r="Q986" t="s">
        <v>339</v>
      </c>
      <c r="R986" t="s">
        <v>340</v>
      </c>
      <c r="S986" t="s">
        <v>4804</v>
      </c>
      <c r="T986" t="s">
        <v>341</v>
      </c>
      <c r="U986" t="s">
        <v>4804</v>
      </c>
      <c r="V986" t="s">
        <v>342</v>
      </c>
      <c r="W986" t="s">
        <v>51</v>
      </c>
      <c r="X986" t="s">
        <v>52</v>
      </c>
      <c r="Y986" t="s">
        <v>343</v>
      </c>
      <c r="Z986" t="s">
        <v>344</v>
      </c>
      <c r="AA986" t="s">
        <v>42</v>
      </c>
    </row>
    <row r="987" spans="1:27" x14ac:dyDescent="0.25">
      <c r="A987" s="1">
        <v>10208</v>
      </c>
      <c r="B987" s="1">
        <v>40</v>
      </c>
      <c r="C987" s="8">
        <v>80.55</v>
      </c>
      <c r="D987" s="1">
        <v>10</v>
      </c>
      <c r="E987" s="7">
        <v>3222</v>
      </c>
      <c r="F987" s="7">
        <f>sales_data_sample3[[#This Row],[SALES]]*sales_data_sample3[[#This Row],[PROFIT MARGIN]]</f>
        <v>294.49079999999998</v>
      </c>
      <c r="G987" s="14" t="str">
        <f>IF(sales_data_sample3[[#This Row],[STATUS]] &lt;&gt;"Cancelled","9,14%","0")</f>
        <v>9,14%</v>
      </c>
      <c r="H987" s="4">
        <v>37988</v>
      </c>
      <c r="I987" t="s">
        <v>28</v>
      </c>
      <c r="J987">
        <f>ROUNDUP(MONTH(sales_data_sample3[[#This Row],[ORDER DATE]])/3,0)</f>
        <v>1</v>
      </c>
      <c r="K987" t="str">
        <f>TEXT(sales_data_sample3[[#This Row],[ORDER DATE]],"[$-409]mmmm")</f>
        <v>January</v>
      </c>
      <c r="L987">
        <f>YEAR(sales_data_sample3[[#This Row],[ORDER DATE]])</f>
        <v>2004</v>
      </c>
      <c r="M987" t="s">
        <v>2075</v>
      </c>
      <c r="N987">
        <v>86</v>
      </c>
      <c r="O987" t="s">
        <v>4358</v>
      </c>
      <c r="P987" t="s">
        <v>338</v>
      </c>
      <c r="Q987" t="s">
        <v>339</v>
      </c>
      <c r="R987" t="s">
        <v>340</v>
      </c>
      <c r="S987" t="s">
        <v>4804</v>
      </c>
      <c r="T987" t="s">
        <v>341</v>
      </c>
      <c r="U987" t="s">
        <v>4804</v>
      </c>
      <c r="V987" t="s">
        <v>342</v>
      </c>
      <c r="W987" t="s">
        <v>51</v>
      </c>
      <c r="X987" t="s">
        <v>52</v>
      </c>
      <c r="Y987" t="s">
        <v>343</v>
      </c>
      <c r="Z987" t="s">
        <v>344</v>
      </c>
      <c r="AA987" t="s">
        <v>65</v>
      </c>
    </row>
    <row r="988" spans="1:27" x14ac:dyDescent="0.25">
      <c r="A988" s="1">
        <v>10208</v>
      </c>
      <c r="B988" s="1">
        <v>46</v>
      </c>
      <c r="C988" s="8">
        <v>74.45</v>
      </c>
      <c r="D988" s="1">
        <v>1</v>
      </c>
      <c r="E988" s="7">
        <v>3424.7</v>
      </c>
      <c r="F988" s="7">
        <f>sales_data_sample3[[#This Row],[SALES]]*sales_data_sample3[[#This Row],[PROFIT MARGIN]]</f>
        <v>313.01757999999995</v>
      </c>
      <c r="G988" s="14" t="str">
        <f>IF(sales_data_sample3[[#This Row],[STATUS]] &lt;&gt;"Cancelled","9,14%","0")</f>
        <v>9,14%</v>
      </c>
      <c r="H988" s="4">
        <v>37988</v>
      </c>
      <c r="I988" t="s">
        <v>28</v>
      </c>
      <c r="J988">
        <f>ROUNDUP(MONTH(sales_data_sample3[[#This Row],[ORDER DATE]])/3,0)</f>
        <v>1</v>
      </c>
      <c r="K988" t="str">
        <f>TEXT(sales_data_sample3[[#This Row],[ORDER DATE]],"[$-409]mmmm")</f>
        <v>January</v>
      </c>
      <c r="L988">
        <f>YEAR(sales_data_sample3[[#This Row],[ORDER DATE]])</f>
        <v>2004</v>
      </c>
      <c r="M988" t="s">
        <v>2075</v>
      </c>
      <c r="N988">
        <v>72</v>
      </c>
      <c r="O988" t="s">
        <v>4468</v>
      </c>
      <c r="P988" t="s">
        <v>338</v>
      </c>
      <c r="Q988" t="s">
        <v>339</v>
      </c>
      <c r="R988" t="s">
        <v>340</v>
      </c>
      <c r="S988" t="s">
        <v>4804</v>
      </c>
      <c r="T988" t="s">
        <v>341</v>
      </c>
      <c r="U988" t="s">
        <v>4804</v>
      </c>
      <c r="V988" t="s">
        <v>342</v>
      </c>
      <c r="W988" t="s">
        <v>51</v>
      </c>
      <c r="X988" t="s">
        <v>52</v>
      </c>
      <c r="Y988" t="s">
        <v>343</v>
      </c>
      <c r="Z988" t="s">
        <v>344</v>
      </c>
      <c r="AA988" t="s">
        <v>65</v>
      </c>
    </row>
    <row r="989" spans="1:27" x14ac:dyDescent="0.25">
      <c r="A989" s="1">
        <v>10208</v>
      </c>
      <c r="B989" s="1">
        <v>37</v>
      </c>
      <c r="C989" s="8">
        <v>100</v>
      </c>
      <c r="D989" s="1">
        <v>4</v>
      </c>
      <c r="E989" s="7">
        <v>4447.3999999999996</v>
      </c>
      <c r="F989" s="7">
        <f>sales_data_sample3[[#This Row],[SALES]]*sales_data_sample3[[#This Row],[PROFIT MARGIN]]</f>
        <v>406.49235999999996</v>
      </c>
      <c r="G989" s="14" t="str">
        <f>IF(sales_data_sample3[[#This Row],[STATUS]] &lt;&gt;"Cancelled","9,14%","0")</f>
        <v>9,14%</v>
      </c>
      <c r="H989" s="4">
        <v>37988</v>
      </c>
      <c r="I989" t="s">
        <v>28</v>
      </c>
      <c r="J989">
        <f>ROUNDUP(MONTH(sales_data_sample3[[#This Row],[ORDER DATE]])/3,0)</f>
        <v>1</v>
      </c>
      <c r="K989" t="str">
        <f>TEXT(sales_data_sample3[[#This Row],[ORDER DATE]],"[$-409]mmmm")</f>
        <v>January</v>
      </c>
      <c r="L989">
        <f>YEAR(sales_data_sample3[[#This Row],[ORDER DATE]])</f>
        <v>2004</v>
      </c>
      <c r="M989" t="s">
        <v>2075</v>
      </c>
      <c r="N989">
        <v>100</v>
      </c>
      <c r="O989" t="s">
        <v>4604</v>
      </c>
      <c r="P989" t="s">
        <v>338</v>
      </c>
      <c r="Q989" t="s">
        <v>339</v>
      </c>
      <c r="R989" t="s">
        <v>340</v>
      </c>
      <c r="S989" t="s">
        <v>4804</v>
      </c>
      <c r="T989" t="s">
        <v>341</v>
      </c>
      <c r="U989" t="s">
        <v>4804</v>
      </c>
      <c r="V989" t="s">
        <v>342</v>
      </c>
      <c r="W989" t="s">
        <v>51</v>
      </c>
      <c r="X989" t="s">
        <v>52</v>
      </c>
      <c r="Y989" t="s">
        <v>343</v>
      </c>
      <c r="Z989" t="s">
        <v>344</v>
      </c>
      <c r="AA989" t="s">
        <v>65</v>
      </c>
    </row>
    <row r="990" spans="1:27" x14ac:dyDescent="0.25">
      <c r="A990" s="1">
        <v>10208</v>
      </c>
      <c r="B990" s="1">
        <v>33</v>
      </c>
      <c r="C990" s="8">
        <v>85.41</v>
      </c>
      <c r="D990" s="1">
        <v>5</v>
      </c>
      <c r="E990" s="7">
        <v>2818.53</v>
      </c>
      <c r="F990" s="7">
        <f>sales_data_sample3[[#This Row],[SALES]]*sales_data_sample3[[#This Row],[PROFIT MARGIN]]</f>
        <v>257.61364200000003</v>
      </c>
      <c r="G990" s="14" t="str">
        <f>IF(sales_data_sample3[[#This Row],[STATUS]] &lt;&gt;"Cancelled","9,14%","0")</f>
        <v>9,14%</v>
      </c>
      <c r="H990" s="4">
        <v>37988</v>
      </c>
      <c r="I990" t="s">
        <v>28</v>
      </c>
      <c r="J990">
        <f>ROUNDUP(MONTH(sales_data_sample3[[#This Row],[ORDER DATE]])/3,0)</f>
        <v>1</v>
      </c>
      <c r="K990" t="str">
        <f>TEXT(sales_data_sample3[[#This Row],[ORDER DATE]],"[$-409]mmmm")</f>
        <v>January</v>
      </c>
      <c r="L990">
        <f>YEAR(sales_data_sample3[[#This Row],[ORDER DATE]])</f>
        <v>2004</v>
      </c>
      <c r="M990" t="s">
        <v>2075</v>
      </c>
      <c r="N990">
        <v>99</v>
      </c>
      <c r="O990" t="s">
        <v>4639</v>
      </c>
      <c r="P990" t="s">
        <v>338</v>
      </c>
      <c r="Q990" t="s">
        <v>339</v>
      </c>
      <c r="R990" t="s">
        <v>340</v>
      </c>
      <c r="S990" t="s">
        <v>4804</v>
      </c>
      <c r="T990" t="s">
        <v>341</v>
      </c>
      <c r="U990" t="s">
        <v>4804</v>
      </c>
      <c r="V990" t="s">
        <v>342</v>
      </c>
      <c r="W990" t="s">
        <v>51</v>
      </c>
      <c r="X990" t="s">
        <v>52</v>
      </c>
      <c r="Y990" t="s">
        <v>343</v>
      </c>
      <c r="Z990" t="s">
        <v>344</v>
      </c>
      <c r="AA990" t="s">
        <v>42</v>
      </c>
    </row>
    <row r="991" spans="1:27" x14ac:dyDescent="0.25">
      <c r="A991" s="1">
        <v>10208</v>
      </c>
      <c r="B991" s="1">
        <v>42</v>
      </c>
      <c r="C991" s="8">
        <v>63.88</v>
      </c>
      <c r="D991" s="1">
        <v>6</v>
      </c>
      <c r="E991" s="7">
        <v>2682.96</v>
      </c>
      <c r="F991" s="7">
        <f>sales_data_sample3[[#This Row],[SALES]]*sales_data_sample3[[#This Row],[PROFIT MARGIN]]</f>
        <v>245.222544</v>
      </c>
      <c r="G991" s="14" t="str">
        <f>IF(sales_data_sample3[[#This Row],[STATUS]] &lt;&gt;"Cancelled","9,14%","0")</f>
        <v>9,14%</v>
      </c>
      <c r="H991" s="4">
        <v>37988</v>
      </c>
      <c r="I991" t="s">
        <v>28</v>
      </c>
      <c r="J991">
        <f>ROUNDUP(MONTH(sales_data_sample3[[#This Row],[ORDER DATE]])/3,0)</f>
        <v>1</v>
      </c>
      <c r="K991" t="str">
        <f>TEXT(sales_data_sample3[[#This Row],[ORDER DATE]],"[$-409]mmmm")</f>
        <v>January</v>
      </c>
      <c r="L991">
        <f>YEAR(sales_data_sample3[[#This Row],[ORDER DATE]])</f>
        <v>2004</v>
      </c>
      <c r="M991" t="s">
        <v>2075</v>
      </c>
      <c r="N991">
        <v>54</v>
      </c>
      <c r="O991" t="s">
        <v>4760</v>
      </c>
      <c r="P991" t="s">
        <v>338</v>
      </c>
      <c r="Q991" t="s">
        <v>339</v>
      </c>
      <c r="R991" t="s">
        <v>340</v>
      </c>
      <c r="S991" t="s">
        <v>4804</v>
      </c>
      <c r="T991" t="s">
        <v>341</v>
      </c>
      <c r="U991" t="s">
        <v>4804</v>
      </c>
      <c r="V991" t="s">
        <v>342</v>
      </c>
      <c r="W991" t="s">
        <v>51</v>
      </c>
      <c r="X991" t="s">
        <v>52</v>
      </c>
      <c r="Y991" t="s">
        <v>343</v>
      </c>
      <c r="Z991" t="s">
        <v>344</v>
      </c>
      <c r="AA991" t="s">
        <v>42</v>
      </c>
    </row>
    <row r="992" spans="1:27" x14ac:dyDescent="0.25">
      <c r="A992" s="1">
        <v>10209</v>
      </c>
      <c r="B992" s="1">
        <v>39</v>
      </c>
      <c r="C992" s="8">
        <v>100</v>
      </c>
      <c r="D992" s="1">
        <v>8</v>
      </c>
      <c r="E992" s="7">
        <v>5197.92</v>
      </c>
      <c r="F992" s="7">
        <f>sales_data_sample3[[#This Row],[SALES]]*sales_data_sample3[[#This Row],[PROFIT MARGIN]]</f>
        <v>1293.7622880000001</v>
      </c>
      <c r="G992" s="14" t="str">
        <f>IF(sales_data_sample3[[#This Row],[STATUS]] &lt;&gt;"Cancelled","24,89%","0")</f>
        <v>24,89%</v>
      </c>
      <c r="H992" s="4">
        <v>37995</v>
      </c>
      <c r="I992" t="s">
        <v>28</v>
      </c>
      <c r="J992">
        <f>ROUNDUP(MONTH(sales_data_sample3[[#This Row],[ORDER DATE]])/3,0)</f>
        <v>1</v>
      </c>
      <c r="K992" t="str">
        <f>TEXT(sales_data_sample3[[#This Row],[ORDER DATE]],"[$-409]mmmm")</f>
        <v>January</v>
      </c>
      <c r="L992">
        <f>YEAR(sales_data_sample3[[#This Row],[ORDER DATE]])</f>
        <v>2004</v>
      </c>
      <c r="M992" t="s">
        <v>278</v>
      </c>
      <c r="N992">
        <v>136</v>
      </c>
      <c r="O992" t="s">
        <v>561</v>
      </c>
      <c r="P992" t="s">
        <v>620</v>
      </c>
      <c r="Q992" t="s">
        <v>621</v>
      </c>
      <c r="R992" t="s">
        <v>622</v>
      </c>
      <c r="S992" t="s">
        <v>4804</v>
      </c>
      <c r="T992" t="s">
        <v>623</v>
      </c>
      <c r="U992" t="s">
        <v>73</v>
      </c>
      <c r="V992" t="s">
        <v>4804</v>
      </c>
      <c r="W992" t="s">
        <v>38</v>
      </c>
      <c r="X992" t="s">
        <v>39</v>
      </c>
      <c r="Y992" t="s">
        <v>624</v>
      </c>
      <c r="Z992" t="s">
        <v>150</v>
      </c>
      <c r="AA992" t="s">
        <v>65</v>
      </c>
    </row>
    <row r="993" spans="1:27" x14ac:dyDescent="0.25">
      <c r="A993" s="1">
        <v>10209</v>
      </c>
      <c r="B993" s="1">
        <v>28</v>
      </c>
      <c r="C993" s="8">
        <v>100</v>
      </c>
      <c r="D993" s="1">
        <v>6</v>
      </c>
      <c r="E993" s="7">
        <v>2817.92</v>
      </c>
      <c r="F993" s="7">
        <f>sales_data_sample3[[#This Row],[SALES]]*sales_data_sample3[[#This Row],[PROFIT MARGIN]]</f>
        <v>257.55788799999999</v>
      </c>
      <c r="G993" s="14" t="str">
        <f>IF(sales_data_sample3[[#This Row],[STATUS]] &lt;&gt;"Cancelled","9,14%","0")</f>
        <v>9,14%</v>
      </c>
      <c r="H993" s="4">
        <v>37995</v>
      </c>
      <c r="I993" t="s">
        <v>28</v>
      </c>
      <c r="J993">
        <f>ROUNDUP(MONTH(sales_data_sample3[[#This Row],[ORDER DATE]])/3,0)</f>
        <v>1</v>
      </c>
      <c r="K993" t="str">
        <f>TEXT(sales_data_sample3[[#This Row],[ORDER DATE]],"[$-409]mmmm")</f>
        <v>January</v>
      </c>
      <c r="L993">
        <f>YEAR(sales_data_sample3[[#This Row],[ORDER DATE]])</f>
        <v>2004</v>
      </c>
      <c r="M993" t="s">
        <v>2075</v>
      </c>
      <c r="N993">
        <v>86</v>
      </c>
      <c r="O993" t="s">
        <v>2076</v>
      </c>
      <c r="P993" t="s">
        <v>620</v>
      </c>
      <c r="Q993" t="s">
        <v>621</v>
      </c>
      <c r="R993" t="s">
        <v>622</v>
      </c>
      <c r="S993" t="s">
        <v>4804</v>
      </c>
      <c r="T993" t="s">
        <v>623</v>
      </c>
      <c r="U993" t="s">
        <v>73</v>
      </c>
      <c r="V993" t="s">
        <v>4804</v>
      </c>
      <c r="W993" t="s">
        <v>38</v>
      </c>
      <c r="X993" t="s">
        <v>39</v>
      </c>
      <c r="Y993" t="s">
        <v>624</v>
      </c>
      <c r="Z993" t="s">
        <v>150</v>
      </c>
      <c r="AA993" t="s">
        <v>42</v>
      </c>
    </row>
    <row r="994" spans="1:27" x14ac:dyDescent="0.25">
      <c r="A994" s="1">
        <v>10209</v>
      </c>
      <c r="B994" s="1">
        <v>20</v>
      </c>
      <c r="C994" s="8">
        <v>100</v>
      </c>
      <c r="D994" s="1">
        <v>5</v>
      </c>
      <c r="E994" s="7">
        <v>2498.6</v>
      </c>
      <c r="F994" s="7">
        <f>sales_data_sample3[[#This Row],[SALES]]*sales_data_sample3[[#This Row],[PROFIT MARGIN]]</f>
        <v>184.64653999999999</v>
      </c>
      <c r="G994" s="14" t="str">
        <f>IF(sales_data_sample3[[#This Row],[STATUS]] &lt;&gt;"Cancelled","7,39%","0")</f>
        <v>7,39%</v>
      </c>
      <c r="H994" s="4">
        <v>37995</v>
      </c>
      <c r="I994" t="s">
        <v>28</v>
      </c>
      <c r="J994">
        <f>ROUNDUP(MONTH(sales_data_sample3[[#This Row],[ORDER DATE]])/3,0)</f>
        <v>1</v>
      </c>
      <c r="K994" t="str">
        <f>TEXT(sales_data_sample3[[#This Row],[ORDER DATE]],"[$-409]mmmm")</f>
        <v>January</v>
      </c>
      <c r="L994">
        <f>YEAR(sales_data_sample3[[#This Row],[ORDER DATE]])</f>
        <v>2004</v>
      </c>
      <c r="M994" t="s">
        <v>1354</v>
      </c>
      <c r="N994">
        <v>105</v>
      </c>
      <c r="O994" t="s">
        <v>2467</v>
      </c>
      <c r="P994" t="s">
        <v>620</v>
      </c>
      <c r="Q994" t="s">
        <v>621</v>
      </c>
      <c r="R994" t="s">
        <v>622</v>
      </c>
      <c r="S994" t="s">
        <v>4804</v>
      </c>
      <c r="T994" t="s">
        <v>623</v>
      </c>
      <c r="U994" t="s">
        <v>73</v>
      </c>
      <c r="V994" t="s">
        <v>4804</v>
      </c>
      <c r="W994" t="s">
        <v>38</v>
      </c>
      <c r="X994" t="s">
        <v>39</v>
      </c>
      <c r="Y994" t="s">
        <v>624</v>
      </c>
      <c r="Z994" t="s">
        <v>150</v>
      </c>
      <c r="AA994" t="s">
        <v>42</v>
      </c>
    </row>
    <row r="995" spans="1:27" x14ac:dyDescent="0.25">
      <c r="A995" s="1">
        <v>10209</v>
      </c>
      <c r="B995" s="1">
        <v>43</v>
      </c>
      <c r="C995" s="8">
        <v>82.21</v>
      </c>
      <c r="D995" s="1">
        <v>1</v>
      </c>
      <c r="E995" s="7">
        <v>3535.03</v>
      </c>
      <c r="F995" s="7">
        <f>sales_data_sample3[[#This Row],[SALES]]*sales_data_sample3[[#This Row],[PROFIT MARGIN]]</f>
        <v>258.41069299999998</v>
      </c>
      <c r="G995" s="14" t="str">
        <f>IF(sales_data_sample3[[#This Row],[STATUS]] &lt;&gt;"Cancelled","7,31%","0")</f>
        <v>7,31%</v>
      </c>
      <c r="H995" s="4">
        <v>37995</v>
      </c>
      <c r="I995" t="s">
        <v>28</v>
      </c>
      <c r="J995">
        <f>ROUNDUP(MONTH(sales_data_sample3[[#This Row],[ORDER DATE]])/3,0)</f>
        <v>1</v>
      </c>
      <c r="K995" t="str">
        <f>TEXT(sales_data_sample3[[#This Row],[ORDER DATE]],"[$-409]mmmm")</f>
        <v>January</v>
      </c>
      <c r="L995">
        <f>YEAR(sales_data_sample3[[#This Row],[ORDER DATE]])</f>
        <v>2004</v>
      </c>
      <c r="M995" t="s">
        <v>1502</v>
      </c>
      <c r="N995">
        <v>68</v>
      </c>
      <c r="O995" t="s">
        <v>3232</v>
      </c>
      <c r="P995" t="s">
        <v>620</v>
      </c>
      <c r="Q995" t="s">
        <v>621</v>
      </c>
      <c r="R995" t="s">
        <v>622</v>
      </c>
      <c r="S995" t="s">
        <v>4804</v>
      </c>
      <c r="T995" t="s">
        <v>623</v>
      </c>
      <c r="U995" t="s">
        <v>73</v>
      </c>
      <c r="V995" t="s">
        <v>4804</v>
      </c>
      <c r="W995" t="s">
        <v>38</v>
      </c>
      <c r="X995" t="s">
        <v>39</v>
      </c>
      <c r="Y995" t="s">
        <v>624</v>
      </c>
      <c r="Z995" t="s">
        <v>150</v>
      </c>
      <c r="AA995" t="s">
        <v>65</v>
      </c>
    </row>
    <row r="996" spans="1:27" x14ac:dyDescent="0.25">
      <c r="A996" s="1">
        <v>10209</v>
      </c>
      <c r="B996" s="1">
        <v>36</v>
      </c>
      <c r="C996" s="8">
        <v>77.59</v>
      </c>
      <c r="D996" s="1">
        <v>2</v>
      </c>
      <c r="E996" s="7">
        <v>2793.24</v>
      </c>
      <c r="F996" s="7">
        <f>sales_data_sample3[[#This Row],[SALES]]*sales_data_sample3[[#This Row],[PROFIT MARGIN]]</f>
        <v>206.42043599999997</v>
      </c>
      <c r="G996" s="14" t="str">
        <f>IF(sales_data_sample3[[#This Row],[STATUS]] &lt;&gt;"Cancelled","7,39%","0")</f>
        <v>7,39%</v>
      </c>
      <c r="H996" s="4">
        <v>37995</v>
      </c>
      <c r="I996" t="s">
        <v>28</v>
      </c>
      <c r="J996">
        <f>ROUNDUP(MONTH(sales_data_sample3[[#This Row],[ORDER DATE]])/3,0)</f>
        <v>1</v>
      </c>
      <c r="K996" t="str">
        <f>TEXT(sales_data_sample3[[#This Row],[ORDER DATE]],"[$-409]mmmm")</f>
        <v>January</v>
      </c>
      <c r="L996">
        <f>YEAR(sales_data_sample3[[#This Row],[ORDER DATE]])</f>
        <v>2004</v>
      </c>
      <c r="M996" t="s">
        <v>1354</v>
      </c>
      <c r="N996">
        <v>65</v>
      </c>
      <c r="O996" t="s">
        <v>3465</v>
      </c>
      <c r="P996" t="s">
        <v>620</v>
      </c>
      <c r="Q996" t="s">
        <v>621</v>
      </c>
      <c r="R996" t="s">
        <v>622</v>
      </c>
      <c r="S996" t="s">
        <v>4804</v>
      </c>
      <c r="T996" t="s">
        <v>623</v>
      </c>
      <c r="U996" t="s">
        <v>73</v>
      </c>
      <c r="V996" t="s">
        <v>4804</v>
      </c>
      <c r="W996" t="s">
        <v>38</v>
      </c>
      <c r="X996" t="s">
        <v>39</v>
      </c>
      <c r="Y996" t="s">
        <v>624</v>
      </c>
      <c r="Z996" t="s">
        <v>150</v>
      </c>
      <c r="AA996" t="s">
        <v>42</v>
      </c>
    </row>
    <row r="997" spans="1:27" x14ac:dyDescent="0.25">
      <c r="A997" s="1">
        <v>10209</v>
      </c>
      <c r="B997" s="1">
        <v>22</v>
      </c>
      <c r="C997" s="8">
        <v>89.73</v>
      </c>
      <c r="D997" s="1">
        <v>7</v>
      </c>
      <c r="E997" s="7">
        <v>1974.06</v>
      </c>
      <c r="F997" s="7">
        <f>sales_data_sample3[[#This Row],[SALES]]*sales_data_sample3[[#This Row],[PROFIT MARGIN]]</f>
        <v>145.88303399999998</v>
      </c>
      <c r="G997" s="14" t="str">
        <f>IF(sales_data_sample3[[#This Row],[STATUS]] &lt;&gt;"Cancelled","7,39%","0")</f>
        <v>7,39%</v>
      </c>
      <c r="H997" s="4">
        <v>37995</v>
      </c>
      <c r="I997" t="s">
        <v>28</v>
      </c>
      <c r="J997">
        <f>ROUNDUP(MONTH(sales_data_sample3[[#This Row],[ORDER DATE]])/3,0)</f>
        <v>1</v>
      </c>
      <c r="K997" t="str">
        <f>TEXT(sales_data_sample3[[#This Row],[ORDER DATE]],"[$-409]mmmm")</f>
        <v>January</v>
      </c>
      <c r="L997">
        <f>YEAR(sales_data_sample3[[#This Row],[ORDER DATE]])</f>
        <v>2004</v>
      </c>
      <c r="M997" t="s">
        <v>1354</v>
      </c>
      <c r="N997">
        <v>83</v>
      </c>
      <c r="O997" t="s">
        <v>3543</v>
      </c>
      <c r="P997" t="s">
        <v>620</v>
      </c>
      <c r="Q997" t="s">
        <v>621</v>
      </c>
      <c r="R997" t="s">
        <v>622</v>
      </c>
      <c r="S997" t="s">
        <v>4804</v>
      </c>
      <c r="T997" t="s">
        <v>623</v>
      </c>
      <c r="U997" t="s">
        <v>73</v>
      </c>
      <c r="V997" t="s">
        <v>4804</v>
      </c>
      <c r="W997" t="s">
        <v>38</v>
      </c>
      <c r="X997" t="s">
        <v>39</v>
      </c>
      <c r="Y997" t="s">
        <v>624</v>
      </c>
      <c r="Z997" t="s">
        <v>150</v>
      </c>
      <c r="AA997" t="s">
        <v>42</v>
      </c>
    </row>
    <row r="998" spans="1:27" x14ac:dyDescent="0.25">
      <c r="A998" s="1">
        <v>10209</v>
      </c>
      <c r="B998" s="1">
        <v>33</v>
      </c>
      <c r="C998" s="8">
        <v>88.71</v>
      </c>
      <c r="D998" s="1">
        <v>4</v>
      </c>
      <c r="E998" s="7">
        <v>2927.43</v>
      </c>
      <c r="F998" s="7">
        <f>sales_data_sample3[[#This Row],[SALES]]*sales_data_sample3[[#This Row],[PROFIT MARGIN]]</f>
        <v>267.56710199999998</v>
      </c>
      <c r="G998" s="14" t="str">
        <f>IF(sales_data_sample3[[#This Row],[STATUS]] &lt;&gt;"Cancelled","9,14%","0")</f>
        <v>9,14%</v>
      </c>
      <c r="H998" s="4">
        <v>37995</v>
      </c>
      <c r="I998" t="s">
        <v>28</v>
      </c>
      <c r="J998">
        <f>ROUNDUP(MONTH(sales_data_sample3[[#This Row],[ORDER DATE]])/3,0)</f>
        <v>1</v>
      </c>
      <c r="K998" t="str">
        <f>TEXT(sales_data_sample3[[#This Row],[ORDER DATE]],"[$-409]mmmm")</f>
        <v>January</v>
      </c>
      <c r="L998">
        <f>YEAR(sales_data_sample3[[#This Row],[ORDER DATE]])</f>
        <v>2004</v>
      </c>
      <c r="M998" t="s">
        <v>2075</v>
      </c>
      <c r="N998">
        <v>90</v>
      </c>
      <c r="O998" t="s">
        <v>4394</v>
      </c>
      <c r="P998" t="s">
        <v>620</v>
      </c>
      <c r="Q998" t="s">
        <v>621</v>
      </c>
      <c r="R998" t="s">
        <v>622</v>
      </c>
      <c r="S998" t="s">
        <v>4804</v>
      </c>
      <c r="T998" t="s">
        <v>623</v>
      </c>
      <c r="U998" t="s">
        <v>73</v>
      </c>
      <c r="V998" t="s">
        <v>4804</v>
      </c>
      <c r="W998" t="s">
        <v>38</v>
      </c>
      <c r="X998" t="s">
        <v>39</v>
      </c>
      <c r="Y998" t="s">
        <v>624</v>
      </c>
      <c r="Z998" t="s">
        <v>150</v>
      </c>
      <c r="AA998" t="s">
        <v>42</v>
      </c>
    </row>
    <row r="999" spans="1:27" x14ac:dyDescent="0.25">
      <c r="A999" s="1">
        <v>10209</v>
      </c>
      <c r="B999" s="1">
        <v>48</v>
      </c>
      <c r="C999" s="8">
        <v>44.69</v>
      </c>
      <c r="D999" s="1">
        <v>3</v>
      </c>
      <c r="E999" s="7">
        <v>2145.12</v>
      </c>
      <c r="F999" s="7">
        <f>sales_data_sample3[[#This Row],[SALES]]*sales_data_sample3[[#This Row],[PROFIT MARGIN]]</f>
        <v>156.80827199999999</v>
      </c>
      <c r="G999" s="14" t="str">
        <f>IF(sales_data_sample3[[#This Row],[STATUS]] &lt;&gt;"Cancelled","7,31%","0")</f>
        <v>7,31%</v>
      </c>
      <c r="H999" s="4">
        <v>37995</v>
      </c>
      <c r="I999" t="s">
        <v>28</v>
      </c>
      <c r="J999">
        <f>ROUNDUP(MONTH(sales_data_sample3[[#This Row],[ORDER DATE]])/3,0)</f>
        <v>1</v>
      </c>
      <c r="K999" t="str">
        <f>TEXT(sales_data_sample3[[#This Row],[ORDER DATE]],"[$-409]mmmm")</f>
        <v>January</v>
      </c>
      <c r="L999">
        <f>YEAR(sales_data_sample3[[#This Row],[ORDER DATE]])</f>
        <v>2004</v>
      </c>
      <c r="M999" t="s">
        <v>1502</v>
      </c>
      <c r="N999">
        <v>49</v>
      </c>
      <c r="O999" t="s">
        <v>4719</v>
      </c>
      <c r="P999" t="s">
        <v>620</v>
      </c>
      <c r="Q999" t="s">
        <v>621</v>
      </c>
      <c r="R999" t="s">
        <v>622</v>
      </c>
      <c r="S999" t="s">
        <v>4804</v>
      </c>
      <c r="T999" t="s">
        <v>623</v>
      </c>
      <c r="U999" t="s">
        <v>73</v>
      </c>
      <c r="V999" t="s">
        <v>4804</v>
      </c>
      <c r="W999" t="s">
        <v>38</v>
      </c>
      <c r="X999" t="s">
        <v>39</v>
      </c>
      <c r="Y999" t="s">
        <v>624</v>
      </c>
      <c r="Z999" t="s">
        <v>150</v>
      </c>
      <c r="AA999" t="s">
        <v>42</v>
      </c>
    </row>
    <row r="1000" spans="1:27" x14ac:dyDescent="0.25">
      <c r="A1000" s="1">
        <v>10210</v>
      </c>
      <c r="B1000" s="1">
        <v>23</v>
      </c>
      <c r="C1000" s="8">
        <v>100</v>
      </c>
      <c r="D1000" s="1">
        <v>2</v>
      </c>
      <c r="E1000" s="7">
        <v>3009.09</v>
      </c>
      <c r="F1000" s="7">
        <f>sales_data_sample3[[#This Row],[SALES]]*sales_data_sample3[[#This Row],[PROFIT MARGIN]]</f>
        <v>382.15443000000005</v>
      </c>
      <c r="G1000" s="14" t="str">
        <f>IF(sales_data_sample3[[#This Row],[STATUS]] &lt;&gt;"Cancelled","12,70%","0")</f>
        <v>12,70%</v>
      </c>
      <c r="H1000" s="4">
        <v>37998</v>
      </c>
      <c r="I1000" t="s">
        <v>28</v>
      </c>
      <c r="J1000">
        <f>ROUNDUP(MONTH(sales_data_sample3[[#This Row],[ORDER DATE]])/3,0)</f>
        <v>1</v>
      </c>
      <c r="K1000" t="str">
        <f>TEXT(sales_data_sample3[[#This Row],[ORDER DATE]],"[$-409]mmmm")</f>
        <v>January</v>
      </c>
      <c r="L1000">
        <f>YEAR(sales_data_sample3[[#This Row],[ORDER DATE]])</f>
        <v>2004</v>
      </c>
      <c r="M1000" t="s">
        <v>29</v>
      </c>
      <c r="N1000">
        <v>118</v>
      </c>
      <c r="O1000" t="s">
        <v>471</v>
      </c>
      <c r="P1000" t="s">
        <v>484</v>
      </c>
      <c r="Q1000" t="s">
        <v>485</v>
      </c>
      <c r="R1000" t="s">
        <v>486</v>
      </c>
      <c r="S1000" t="s">
        <v>4804</v>
      </c>
      <c r="T1000" t="s">
        <v>487</v>
      </c>
      <c r="U1000" t="s">
        <v>487</v>
      </c>
      <c r="V1000" t="s">
        <v>488</v>
      </c>
      <c r="W1000" t="s">
        <v>307</v>
      </c>
      <c r="X1000" t="s">
        <v>307</v>
      </c>
      <c r="Y1000" t="s">
        <v>489</v>
      </c>
      <c r="Z1000" t="s">
        <v>490</v>
      </c>
      <c r="AA1000" t="s">
        <v>65</v>
      </c>
    </row>
    <row r="1001" spans="1:27" x14ac:dyDescent="0.25">
      <c r="A1001" s="1">
        <v>10210</v>
      </c>
      <c r="B1001" s="1">
        <v>34</v>
      </c>
      <c r="C1001" s="8">
        <v>100</v>
      </c>
      <c r="D1001" s="1">
        <v>1</v>
      </c>
      <c r="E1001" s="7">
        <v>6123.4</v>
      </c>
      <c r="F1001" s="7">
        <f>sales_data_sample3[[#This Row],[SALES]]*sales_data_sample3[[#This Row],[PROFIT MARGIN]]</f>
        <v>777.67179999999996</v>
      </c>
      <c r="G1001" s="14" t="str">
        <f>IF(sales_data_sample3[[#This Row],[STATUS]] &lt;&gt;"Cancelled","12,70%","0")</f>
        <v>12,70%</v>
      </c>
      <c r="H1001" s="4">
        <v>37998</v>
      </c>
      <c r="I1001" t="s">
        <v>28</v>
      </c>
      <c r="J1001">
        <f>ROUNDUP(MONTH(sales_data_sample3[[#This Row],[ORDER DATE]])/3,0)</f>
        <v>1</v>
      </c>
      <c r="K1001" t="str">
        <f>TEXT(sales_data_sample3[[#This Row],[ORDER DATE]],"[$-409]mmmm")</f>
        <v>January</v>
      </c>
      <c r="L1001">
        <f>YEAR(sales_data_sample3[[#This Row],[ORDER DATE]])</f>
        <v>2004</v>
      </c>
      <c r="M1001" t="s">
        <v>29</v>
      </c>
      <c r="N1001">
        <v>193</v>
      </c>
      <c r="O1001" t="s">
        <v>530</v>
      </c>
      <c r="P1001" t="s">
        <v>484</v>
      </c>
      <c r="Q1001" t="s">
        <v>485</v>
      </c>
      <c r="R1001" t="s">
        <v>486</v>
      </c>
      <c r="S1001" t="s">
        <v>4804</v>
      </c>
      <c r="T1001" t="s">
        <v>487</v>
      </c>
      <c r="U1001" t="s">
        <v>487</v>
      </c>
      <c r="V1001" t="s">
        <v>488</v>
      </c>
      <c r="W1001" t="s">
        <v>307</v>
      </c>
      <c r="X1001" t="s">
        <v>307</v>
      </c>
      <c r="Y1001" t="s">
        <v>489</v>
      </c>
      <c r="Z1001" t="s">
        <v>490</v>
      </c>
      <c r="AA1001" t="s">
        <v>65</v>
      </c>
    </row>
    <row r="1002" spans="1:27" x14ac:dyDescent="0.25">
      <c r="A1002" s="1">
        <v>10210</v>
      </c>
      <c r="B1002" s="1">
        <v>31</v>
      </c>
      <c r="C1002" s="8">
        <v>100</v>
      </c>
      <c r="D1002" s="1">
        <v>17</v>
      </c>
      <c r="E1002" s="7">
        <v>5719.5</v>
      </c>
      <c r="F1002" s="7">
        <f>sales_data_sample3[[#This Row],[SALES]]*sales_data_sample3[[#This Row],[PROFIT MARGIN]]</f>
        <v>418.09544999999997</v>
      </c>
      <c r="G1002" s="14" t="str">
        <f>IF(sales_data_sample3[[#This Row],[STATUS]] &lt;&gt;"Cancelled","7,31%","0")</f>
        <v>7,31%</v>
      </c>
      <c r="H1002" s="4">
        <v>37998</v>
      </c>
      <c r="I1002" t="s">
        <v>28</v>
      </c>
      <c r="J1002">
        <f>ROUNDUP(MONTH(sales_data_sample3[[#This Row],[ORDER DATE]])/3,0)</f>
        <v>1</v>
      </c>
      <c r="K1002" t="str">
        <f>TEXT(sales_data_sample3[[#This Row],[ORDER DATE]],"[$-409]mmmm")</f>
        <v>January</v>
      </c>
      <c r="L1002">
        <f>YEAR(sales_data_sample3[[#This Row],[ORDER DATE]])</f>
        <v>2004</v>
      </c>
      <c r="M1002" t="s">
        <v>1502</v>
      </c>
      <c r="N1002">
        <v>157</v>
      </c>
      <c r="O1002" t="s">
        <v>1503</v>
      </c>
      <c r="P1002" t="s">
        <v>484</v>
      </c>
      <c r="Q1002" t="s">
        <v>485</v>
      </c>
      <c r="R1002" t="s">
        <v>486</v>
      </c>
      <c r="S1002" t="s">
        <v>4804</v>
      </c>
      <c r="T1002" t="s">
        <v>487</v>
      </c>
      <c r="U1002" t="s">
        <v>487</v>
      </c>
      <c r="V1002" t="s">
        <v>488</v>
      </c>
      <c r="W1002" t="s">
        <v>307</v>
      </c>
      <c r="X1002" t="s">
        <v>307</v>
      </c>
      <c r="Y1002" t="s">
        <v>489</v>
      </c>
      <c r="Z1002" t="s">
        <v>490</v>
      </c>
      <c r="AA1002" t="s">
        <v>65</v>
      </c>
    </row>
    <row r="1003" spans="1:27" x14ac:dyDescent="0.25">
      <c r="A1003" s="1">
        <v>10210</v>
      </c>
      <c r="B1003" s="1">
        <v>50</v>
      </c>
      <c r="C1003" s="8">
        <v>76.88</v>
      </c>
      <c r="D1003" s="1">
        <v>7</v>
      </c>
      <c r="E1003" s="7">
        <v>3844</v>
      </c>
      <c r="F1003" s="7">
        <f>sales_data_sample3[[#This Row],[SALES]]*sales_data_sample3[[#This Row],[PROFIT MARGIN]]</f>
        <v>280.99639999999999</v>
      </c>
      <c r="G1003" s="14" t="str">
        <f>IF(sales_data_sample3[[#This Row],[STATUS]] &lt;&gt;"Cancelled","7,31%","0")</f>
        <v>7,31%</v>
      </c>
      <c r="H1003" s="4">
        <v>37998</v>
      </c>
      <c r="I1003" t="s">
        <v>28</v>
      </c>
      <c r="J1003">
        <f>ROUNDUP(MONTH(sales_data_sample3[[#This Row],[ORDER DATE]])/3,0)</f>
        <v>1</v>
      </c>
      <c r="K1003" t="str">
        <f>TEXT(sales_data_sample3[[#This Row],[ORDER DATE]],"[$-409]mmmm")</f>
        <v>January</v>
      </c>
      <c r="L1003">
        <f>YEAR(sales_data_sample3[[#This Row],[ORDER DATE]])</f>
        <v>2004</v>
      </c>
      <c r="M1003" t="s">
        <v>1502</v>
      </c>
      <c r="N1003">
        <v>84</v>
      </c>
      <c r="O1003" t="s">
        <v>1845</v>
      </c>
      <c r="P1003" t="s">
        <v>484</v>
      </c>
      <c r="Q1003" t="s">
        <v>485</v>
      </c>
      <c r="R1003" t="s">
        <v>486</v>
      </c>
      <c r="S1003" t="s">
        <v>4804</v>
      </c>
      <c r="T1003" t="s">
        <v>487</v>
      </c>
      <c r="U1003" t="s">
        <v>487</v>
      </c>
      <c r="V1003" t="s">
        <v>488</v>
      </c>
      <c r="W1003" t="s">
        <v>307</v>
      </c>
      <c r="X1003" t="s">
        <v>307</v>
      </c>
      <c r="Y1003" t="s">
        <v>489</v>
      </c>
      <c r="Z1003" t="s">
        <v>490</v>
      </c>
      <c r="AA1003" t="s">
        <v>65</v>
      </c>
    </row>
    <row r="1004" spans="1:27" x14ac:dyDescent="0.25">
      <c r="A1004" s="1">
        <v>10210</v>
      </c>
      <c r="B1004" s="1">
        <v>40</v>
      </c>
      <c r="C1004" s="8">
        <v>49.67</v>
      </c>
      <c r="D1004" s="1">
        <v>3</v>
      </c>
      <c r="E1004" s="7">
        <v>1986.8</v>
      </c>
      <c r="F1004" s="7">
        <f>sales_data_sample3[[#This Row],[SALES]]*sales_data_sample3[[#This Row],[PROFIT MARGIN]]</f>
        <v>252.3236</v>
      </c>
      <c r="G1004" s="14">
        <v>0.127</v>
      </c>
      <c r="H1004" s="4">
        <v>37998</v>
      </c>
      <c r="I1004" t="s">
        <v>28</v>
      </c>
      <c r="J1004">
        <f>ROUNDUP(MONTH(sales_data_sample3[[#This Row],[ORDER DATE]])/3,0)</f>
        <v>1</v>
      </c>
      <c r="K1004" t="str">
        <f>TEXT(sales_data_sample3[[#This Row],[ORDER DATE]],"[$-409]mmmm")</f>
        <v>January</v>
      </c>
      <c r="L1004">
        <f>YEAR(sales_data_sample3[[#This Row],[ORDER DATE]])</f>
        <v>2004</v>
      </c>
      <c r="M1004" t="s">
        <v>29</v>
      </c>
      <c r="N1004">
        <v>60</v>
      </c>
      <c r="O1004" t="s">
        <v>1884</v>
      </c>
      <c r="P1004" t="s">
        <v>484</v>
      </c>
      <c r="Q1004" t="s">
        <v>485</v>
      </c>
      <c r="R1004" t="s">
        <v>486</v>
      </c>
      <c r="S1004" t="s">
        <v>4804</v>
      </c>
      <c r="T1004" t="s">
        <v>487</v>
      </c>
      <c r="U1004" t="s">
        <v>487</v>
      </c>
      <c r="V1004" t="s">
        <v>488</v>
      </c>
      <c r="W1004" t="s">
        <v>307</v>
      </c>
      <c r="X1004" t="s">
        <v>307</v>
      </c>
      <c r="Y1004" t="s">
        <v>489</v>
      </c>
      <c r="Z1004" t="s">
        <v>490</v>
      </c>
      <c r="AA1004" t="s">
        <v>42</v>
      </c>
    </row>
    <row r="1005" spans="1:27" x14ac:dyDescent="0.25">
      <c r="A1005" s="1">
        <v>10210</v>
      </c>
      <c r="B1005" s="1">
        <v>27</v>
      </c>
      <c r="C1005" s="8">
        <v>98.48</v>
      </c>
      <c r="D1005" s="1">
        <v>9</v>
      </c>
      <c r="E1005" s="7">
        <v>2658.96</v>
      </c>
      <c r="F1005" s="7">
        <f>sales_data_sample3[[#This Row],[SALES]]*sales_data_sample3[[#This Row],[PROFIT MARGIN]]</f>
        <v>194.36997600000001</v>
      </c>
      <c r="G1005" s="14" t="str">
        <f>IF(sales_data_sample3[[#This Row],[STATUS]] &lt;&gt;"Cancelled","7,31%","0")</f>
        <v>7,31%</v>
      </c>
      <c r="H1005" s="4">
        <v>37998</v>
      </c>
      <c r="I1005" t="s">
        <v>28</v>
      </c>
      <c r="J1005">
        <f>ROUNDUP(MONTH(sales_data_sample3[[#This Row],[ORDER DATE]])/3,0)</f>
        <v>1</v>
      </c>
      <c r="K1005" t="str">
        <f>TEXT(sales_data_sample3[[#This Row],[ORDER DATE]],"[$-409]mmmm")</f>
        <v>January</v>
      </c>
      <c r="L1005">
        <f>YEAR(sales_data_sample3[[#This Row],[ORDER DATE]])</f>
        <v>2004</v>
      </c>
      <c r="M1005" t="s">
        <v>1502</v>
      </c>
      <c r="N1005">
        <v>109</v>
      </c>
      <c r="O1005" t="s">
        <v>2888</v>
      </c>
      <c r="P1005" t="s">
        <v>484</v>
      </c>
      <c r="Q1005" t="s">
        <v>485</v>
      </c>
      <c r="R1005" t="s">
        <v>486</v>
      </c>
      <c r="S1005" t="s">
        <v>4804</v>
      </c>
      <c r="T1005" t="s">
        <v>487</v>
      </c>
      <c r="U1005" t="s">
        <v>487</v>
      </c>
      <c r="V1005" t="s">
        <v>488</v>
      </c>
      <c r="W1005" t="s">
        <v>307</v>
      </c>
      <c r="X1005" t="s">
        <v>307</v>
      </c>
      <c r="Y1005" t="s">
        <v>489</v>
      </c>
      <c r="Z1005" t="s">
        <v>490</v>
      </c>
      <c r="AA1005" t="s">
        <v>42</v>
      </c>
    </row>
    <row r="1006" spans="1:27" x14ac:dyDescent="0.25">
      <c r="A1006" s="1">
        <v>10210</v>
      </c>
      <c r="B1006" s="1">
        <v>30</v>
      </c>
      <c r="C1006" s="8">
        <v>61.7</v>
      </c>
      <c r="D1006" s="1">
        <v>4</v>
      </c>
      <c r="E1006" s="7">
        <v>1851</v>
      </c>
      <c r="F1006" s="7">
        <f>sales_data_sample3[[#This Row],[SALES]]*sales_data_sample3[[#This Row],[PROFIT MARGIN]]</f>
        <v>235.077</v>
      </c>
      <c r="G1006" s="14">
        <v>0.127</v>
      </c>
      <c r="H1006" s="4">
        <v>37998</v>
      </c>
      <c r="I1006" t="s">
        <v>28</v>
      </c>
      <c r="J1006">
        <f>ROUNDUP(MONTH(sales_data_sample3[[#This Row],[ORDER DATE]])/3,0)</f>
        <v>1</v>
      </c>
      <c r="K1006" t="str">
        <f>TEXT(sales_data_sample3[[#This Row],[ORDER DATE]],"[$-409]mmmm")</f>
        <v>January</v>
      </c>
      <c r="L1006">
        <f>YEAR(sales_data_sample3[[#This Row],[ORDER DATE]])</f>
        <v>2004</v>
      </c>
      <c r="M1006" t="s">
        <v>29</v>
      </c>
      <c r="N1006">
        <v>76</v>
      </c>
      <c r="O1006" t="s">
        <v>2965</v>
      </c>
      <c r="P1006" t="s">
        <v>484</v>
      </c>
      <c r="Q1006" t="s">
        <v>485</v>
      </c>
      <c r="R1006" t="s">
        <v>486</v>
      </c>
      <c r="S1006" t="s">
        <v>4804</v>
      </c>
      <c r="T1006" t="s">
        <v>487</v>
      </c>
      <c r="U1006" t="s">
        <v>487</v>
      </c>
      <c r="V1006" t="s">
        <v>488</v>
      </c>
      <c r="W1006" t="s">
        <v>307</v>
      </c>
      <c r="X1006" t="s">
        <v>307</v>
      </c>
      <c r="Y1006" t="s">
        <v>489</v>
      </c>
      <c r="Z1006" t="s">
        <v>490</v>
      </c>
      <c r="AA1006" t="s">
        <v>42</v>
      </c>
    </row>
    <row r="1007" spans="1:27" x14ac:dyDescent="0.25">
      <c r="A1007" s="1">
        <v>10210</v>
      </c>
      <c r="B1007" s="1">
        <v>29</v>
      </c>
      <c r="C1007" s="8">
        <v>69.599999999999994</v>
      </c>
      <c r="D1007" s="1">
        <v>16</v>
      </c>
      <c r="E1007" s="7">
        <v>2018.4</v>
      </c>
      <c r="F1007" s="7">
        <f>sales_data_sample3[[#This Row],[SALES]]*sales_data_sample3[[#This Row],[PROFIT MARGIN]]</f>
        <v>147.54504</v>
      </c>
      <c r="G1007" s="14" t="str">
        <f>IF(sales_data_sample3[[#This Row],[STATUS]] &lt;&gt;"Cancelled","7,31%","0")</f>
        <v>7,31%</v>
      </c>
      <c r="H1007" s="4">
        <v>37998</v>
      </c>
      <c r="I1007" t="s">
        <v>28</v>
      </c>
      <c r="J1007">
        <f>ROUNDUP(MONTH(sales_data_sample3[[#This Row],[ORDER DATE]])/3,0)</f>
        <v>1</v>
      </c>
      <c r="K1007" t="str">
        <f>TEXT(sales_data_sample3[[#This Row],[ORDER DATE]],"[$-409]mmmm")</f>
        <v>January</v>
      </c>
      <c r="L1007">
        <f>YEAR(sales_data_sample3[[#This Row],[ORDER DATE]])</f>
        <v>2004</v>
      </c>
      <c r="M1007" t="s">
        <v>1502</v>
      </c>
      <c r="N1007">
        <v>68</v>
      </c>
      <c r="O1007" t="s">
        <v>3620</v>
      </c>
      <c r="P1007" t="s">
        <v>484</v>
      </c>
      <c r="Q1007" t="s">
        <v>485</v>
      </c>
      <c r="R1007" t="s">
        <v>486</v>
      </c>
      <c r="S1007" t="s">
        <v>4804</v>
      </c>
      <c r="T1007" t="s">
        <v>487</v>
      </c>
      <c r="U1007" t="s">
        <v>487</v>
      </c>
      <c r="V1007" t="s">
        <v>488</v>
      </c>
      <c r="W1007" t="s">
        <v>307</v>
      </c>
      <c r="X1007" t="s">
        <v>307</v>
      </c>
      <c r="Y1007" t="s">
        <v>489</v>
      </c>
      <c r="Z1007" t="s">
        <v>490</v>
      </c>
      <c r="AA1007" t="s">
        <v>42</v>
      </c>
    </row>
    <row r="1008" spans="1:27" x14ac:dyDescent="0.25">
      <c r="A1008" s="1">
        <v>10210</v>
      </c>
      <c r="B1008" s="1">
        <v>40</v>
      </c>
      <c r="C1008" s="8">
        <v>71</v>
      </c>
      <c r="D1008" s="1">
        <v>8</v>
      </c>
      <c r="E1008" s="7">
        <v>2840</v>
      </c>
      <c r="F1008" s="7">
        <f>sales_data_sample3[[#This Row],[SALES]]*sales_data_sample3[[#This Row],[PROFIT MARGIN]]</f>
        <v>207.60399999999998</v>
      </c>
      <c r="G1008" s="14" t="str">
        <f>IF(sales_data_sample3[[#This Row],[STATUS]] &lt;&gt;"Cancelled","7,31%","0")</f>
        <v>7,31%</v>
      </c>
      <c r="H1008" s="4">
        <v>37998</v>
      </c>
      <c r="I1008" t="s">
        <v>28</v>
      </c>
      <c r="J1008">
        <f>ROUNDUP(MONTH(sales_data_sample3[[#This Row],[ORDER DATE]])/3,0)</f>
        <v>1</v>
      </c>
      <c r="K1008" t="str">
        <f>TEXT(sales_data_sample3[[#This Row],[ORDER DATE]],"[$-409]mmmm")</f>
        <v>January</v>
      </c>
      <c r="L1008">
        <f>YEAR(sales_data_sample3[[#This Row],[ORDER DATE]])</f>
        <v>2004</v>
      </c>
      <c r="M1008" t="s">
        <v>1502</v>
      </c>
      <c r="N1008">
        <v>72</v>
      </c>
      <c r="O1008" t="s">
        <v>3763</v>
      </c>
      <c r="P1008" t="s">
        <v>484</v>
      </c>
      <c r="Q1008" t="s">
        <v>485</v>
      </c>
      <c r="R1008" t="s">
        <v>486</v>
      </c>
      <c r="S1008" t="s">
        <v>4804</v>
      </c>
      <c r="T1008" t="s">
        <v>487</v>
      </c>
      <c r="U1008" t="s">
        <v>487</v>
      </c>
      <c r="V1008" t="s">
        <v>488</v>
      </c>
      <c r="W1008" t="s">
        <v>307</v>
      </c>
      <c r="X1008" t="s">
        <v>307</v>
      </c>
      <c r="Y1008" t="s">
        <v>489</v>
      </c>
      <c r="Z1008" t="s">
        <v>490</v>
      </c>
      <c r="AA1008" t="s">
        <v>42</v>
      </c>
    </row>
    <row r="1009" spans="1:27" x14ac:dyDescent="0.25">
      <c r="A1009" s="1">
        <v>10210</v>
      </c>
      <c r="B1009" s="1">
        <v>46</v>
      </c>
      <c r="C1009" s="8">
        <v>79.91</v>
      </c>
      <c r="D1009" s="1">
        <v>5</v>
      </c>
      <c r="E1009" s="7">
        <v>3675.86</v>
      </c>
      <c r="F1009" s="7">
        <f>sales_data_sample3[[#This Row],[SALES]]*sales_data_sample3[[#This Row],[PROFIT MARGIN]]</f>
        <v>466.83422000000002</v>
      </c>
      <c r="G1009" s="14">
        <v>0.127</v>
      </c>
      <c r="H1009" s="4">
        <v>37998</v>
      </c>
      <c r="I1009" t="s">
        <v>28</v>
      </c>
      <c r="J1009">
        <f>ROUNDUP(MONTH(sales_data_sample3[[#This Row],[ORDER DATE]])/3,0)</f>
        <v>1</v>
      </c>
      <c r="K1009" t="str">
        <f>TEXT(sales_data_sample3[[#This Row],[ORDER DATE]],"[$-409]mmmm")</f>
        <v>January</v>
      </c>
      <c r="L1009">
        <f>YEAR(sales_data_sample3[[#This Row],[ORDER DATE]])</f>
        <v>2004</v>
      </c>
      <c r="M1009" t="s">
        <v>29</v>
      </c>
      <c r="N1009">
        <v>99</v>
      </c>
      <c r="O1009" t="s">
        <v>3872</v>
      </c>
      <c r="P1009" t="s">
        <v>484</v>
      </c>
      <c r="Q1009" t="s">
        <v>485</v>
      </c>
      <c r="R1009" t="s">
        <v>486</v>
      </c>
      <c r="S1009" t="s">
        <v>4804</v>
      </c>
      <c r="T1009" t="s">
        <v>487</v>
      </c>
      <c r="U1009" t="s">
        <v>487</v>
      </c>
      <c r="V1009" t="s">
        <v>488</v>
      </c>
      <c r="W1009" t="s">
        <v>307</v>
      </c>
      <c r="X1009" t="s">
        <v>307</v>
      </c>
      <c r="Y1009" t="s">
        <v>489</v>
      </c>
      <c r="Z1009" t="s">
        <v>490</v>
      </c>
      <c r="AA1009" t="s">
        <v>65</v>
      </c>
    </row>
    <row r="1010" spans="1:27" x14ac:dyDescent="0.25">
      <c r="A1010" s="1">
        <v>10210</v>
      </c>
      <c r="B1010" s="1">
        <v>39</v>
      </c>
      <c r="C1010" s="8">
        <v>59.16</v>
      </c>
      <c r="D1010" s="1">
        <v>10</v>
      </c>
      <c r="E1010" s="7">
        <v>2307.2399999999998</v>
      </c>
      <c r="F1010" s="7">
        <f>sales_data_sample3[[#This Row],[SALES]]*sales_data_sample3[[#This Row],[PROFIT MARGIN]]</f>
        <v>170.50503599999996</v>
      </c>
      <c r="G1010" s="14" t="str">
        <f>IF(sales_data_sample3[[#This Row],[STATUS]] &lt;&gt;"Cancelled","7,39%","0")</f>
        <v>7,39%</v>
      </c>
      <c r="H1010" s="4">
        <v>37998</v>
      </c>
      <c r="I1010" t="s">
        <v>28</v>
      </c>
      <c r="J1010">
        <f>ROUNDUP(MONTH(sales_data_sample3[[#This Row],[ORDER DATE]])/3,0)</f>
        <v>1</v>
      </c>
      <c r="K1010" t="str">
        <f>TEXT(sales_data_sample3[[#This Row],[ORDER DATE]],"[$-409]mmmm")</f>
        <v>January</v>
      </c>
      <c r="L1010">
        <f>YEAR(sales_data_sample3[[#This Row],[ORDER DATE]])</f>
        <v>2004</v>
      </c>
      <c r="M1010" t="s">
        <v>1354</v>
      </c>
      <c r="N1010">
        <v>68</v>
      </c>
      <c r="O1010" t="s">
        <v>4069</v>
      </c>
      <c r="P1010" t="s">
        <v>484</v>
      </c>
      <c r="Q1010" t="s">
        <v>485</v>
      </c>
      <c r="R1010" t="s">
        <v>486</v>
      </c>
      <c r="S1010" t="s">
        <v>4804</v>
      </c>
      <c r="T1010" t="s">
        <v>487</v>
      </c>
      <c r="U1010" t="s">
        <v>487</v>
      </c>
      <c r="V1010" t="s">
        <v>488</v>
      </c>
      <c r="W1010" t="s">
        <v>307</v>
      </c>
      <c r="X1010" t="s">
        <v>307</v>
      </c>
      <c r="Y1010" t="s">
        <v>489</v>
      </c>
      <c r="Z1010" t="s">
        <v>490</v>
      </c>
      <c r="AA1010" t="s">
        <v>42</v>
      </c>
    </row>
    <row r="1011" spans="1:27" x14ac:dyDescent="0.25">
      <c r="A1011" s="1">
        <v>10210</v>
      </c>
      <c r="B1011" s="1">
        <v>43</v>
      </c>
      <c r="C1011" s="8">
        <v>41.02</v>
      </c>
      <c r="D1011" s="1">
        <v>11</v>
      </c>
      <c r="E1011" s="7">
        <v>1763.86</v>
      </c>
      <c r="F1011" s="7">
        <f>sales_data_sample3[[#This Row],[SALES]]*sales_data_sample3[[#This Row],[PROFIT MARGIN]]</f>
        <v>130.34925399999997</v>
      </c>
      <c r="G1011" s="14" t="str">
        <f>IF(sales_data_sample3[[#This Row],[STATUS]] &lt;&gt;"Cancelled","7,39%","0")</f>
        <v>7,39%</v>
      </c>
      <c r="H1011" s="4">
        <v>37998</v>
      </c>
      <c r="I1011" t="s">
        <v>28</v>
      </c>
      <c r="J1011">
        <f>ROUNDUP(MONTH(sales_data_sample3[[#This Row],[ORDER DATE]])/3,0)</f>
        <v>1</v>
      </c>
      <c r="K1011" t="str">
        <f>TEXT(sales_data_sample3[[#This Row],[ORDER DATE]],"[$-409]mmmm")</f>
        <v>January</v>
      </c>
      <c r="L1011">
        <f>YEAR(sales_data_sample3[[#This Row],[ORDER DATE]])</f>
        <v>2004</v>
      </c>
      <c r="M1011" t="s">
        <v>1354</v>
      </c>
      <c r="N1011">
        <v>43</v>
      </c>
      <c r="O1011" t="s">
        <v>4136</v>
      </c>
      <c r="P1011" t="s">
        <v>484</v>
      </c>
      <c r="Q1011" t="s">
        <v>485</v>
      </c>
      <c r="R1011" t="s">
        <v>486</v>
      </c>
      <c r="S1011" t="s">
        <v>4804</v>
      </c>
      <c r="T1011" t="s">
        <v>487</v>
      </c>
      <c r="U1011" t="s">
        <v>487</v>
      </c>
      <c r="V1011" t="s">
        <v>488</v>
      </c>
      <c r="W1011" t="s">
        <v>307</v>
      </c>
      <c r="X1011" t="s">
        <v>307</v>
      </c>
      <c r="Y1011" t="s">
        <v>489</v>
      </c>
      <c r="Z1011" t="s">
        <v>490</v>
      </c>
      <c r="AA1011" t="s">
        <v>42</v>
      </c>
    </row>
    <row r="1012" spans="1:27" x14ac:dyDescent="0.25">
      <c r="A1012" s="1">
        <v>10210</v>
      </c>
      <c r="B1012" s="1">
        <v>21</v>
      </c>
      <c r="C1012" s="8">
        <v>78.55</v>
      </c>
      <c r="D1012" s="1">
        <v>12</v>
      </c>
      <c r="E1012" s="7">
        <v>1649.55</v>
      </c>
      <c r="F1012" s="7">
        <f>sales_data_sample3[[#This Row],[SALES]]*sales_data_sample3[[#This Row],[PROFIT MARGIN]]</f>
        <v>120.582105</v>
      </c>
      <c r="G1012" s="14" t="str">
        <f>IF(sales_data_sample3[[#This Row],[STATUS]] &lt;&gt;"Cancelled","7,31%","0")</f>
        <v>7,31%</v>
      </c>
      <c r="H1012" s="4">
        <v>37998</v>
      </c>
      <c r="I1012" t="s">
        <v>28</v>
      </c>
      <c r="J1012">
        <f>ROUNDUP(MONTH(sales_data_sample3[[#This Row],[ORDER DATE]])/3,0)</f>
        <v>1</v>
      </c>
      <c r="K1012" t="str">
        <f>TEXT(sales_data_sample3[[#This Row],[ORDER DATE]],"[$-409]mmmm")</f>
        <v>January</v>
      </c>
      <c r="L1012">
        <f>YEAR(sales_data_sample3[[#This Row],[ORDER DATE]])</f>
        <v>2004</v>
      </c>
      <c r="M1012" t="s">
        <v>1502</v>
      </c>
      <c r="N1012">
        <v>91</v>
      </c>
      <c r="O1012" t="s">
        <v>4321</v>
      </c>
      <c r="P1012" t="s">
        <v>484</v>
      </c>
      <c r="Q1012" t="s">
        <v>485</v>
      </c>
      <c r="R1012" t="s">
        <v>486</v>
      </c>
      <c r="S1012" t="s">
        <v>4804</v>
      </c>
      <c r="T1012" t="s">
        <v>487</v>
      </c>
      <c r="U1012" t="s">
        <v>487</v>
      </c>
      <c r="V1012" t="s">
        <v>488</v>
      </c>
      <c r="W1012" t="s">
        <v>307</v>
      </c>
      <c r="X1012" t="s">
        <v>307</v>
      </c>
      <c r="Y1012" t="s">
        <v>489</v>
      </c>
      <c r="Z1012" t="s">
        <v>490</v>
      </c>
      <c r="AA1012" t="s">
        <v>42</v>
      </c>
    </row>
    <row r="1013" spans="1:27" x14ac:dyDescent="0.25">
      <c r="A1013" s="1">
        <v>10210</v>
      </c>
      <c r="B1013" s="1">
        <v>26</v>
      </c>
      <c r="C1013" s="8">
        <v>99.72</v>
      </c>
      <c r="D1013" s="1">
        <v>14</v>
      </c>
      <c r="E1013" s="7">
        <v>2592.7199999999998</v>
      </c>
      <c r="F1013" s="7">
        <f>sales_data_sample3[[#This Row],[SALES]]*sales_data_sample3[[#This Row],[PROFIT MARGIN]]</f>
        <v>189.52783199999999</v>
      </c>
      <c r="G1013" s="14" t="str">
        <f>IF(sales_data_sample3[[#This Row],[STATUS]] &lt;&gt;"Cancelled","7,31%","0")</f>
        <v>7,31%</v>
      </c>
      <c r="H1013" s="4">
        <v>37998</v>
      </c>
      <c r="I1013" t="s">
        <v>28</v>
      </c>
      <c r="J1013">
        <f>ROUNDUP(MONTH(sales_data_sample3[[#This Row],[ORDER DATE]])/3,0)</f>
        <v>1</v>
      </c>
      <c r="K1013" t="str">
        <f>TEXT(sales_data_sample3[[#This Row],[ORDER DATE]],"[$-409]mmmm")</f>
        <v>January</v>
      </c>
      <c r="L1013">
        <f>YEAR(sales_data_sample3[[#This Row],[ORDER DATE]])</f>
        <v>2004</v>
      </c>
      <c r="M1013" t="s">
        <v>1502</v>
      </c>
      <c r="N1013">
        <v>99</v>
      </c>
      <c r="O1013" t="s">
        <v>4433</v>
      </c>
      <c r="P1013" t="s">
        <v>484</v>
      </c>
      <c r="Q1013" t="s">
        <v>485</v>
      </c>
      <c r="R1013" t="s">
        <v>486</v>
      </c>
      <c r="S1013" t="s">
        <v>4804</v>
      </c>
      <c r="T1013" t="s">
        <v>487</v>
      </c>
      <c r="U1013" t="s">
        <v>487</v>
      </c>
      <c r="V1013" t="s">
        <v>488</v>
      </c>
      <c r="W1013" t="s">
        <v>307</v>
      </c>
      <c r="X1013" t="s">
        <v>307</v>
      </c>
      <c r="Y1013" t="s">
        <v>489</v>
      </c>
      <c r="Z1013" t="s">
        <v>490</v>
      </c>
      <c r="AA1013" t="s">
        <v>42</v>
      </c>
    </row>
    <row r="1014" spans="1:27" x14ac:dyDescent="0.25">
      <c r="A1014" s="1">
        <v>10210</v>
      </c>
      <c r="B1014" s="1">
        <v>25</v>
      </c>
      <c r="C1014" s="8">
        <v>100</v>
      </c>
      <c r="D1014" s="1">
        <v>6</v>
      </c>
      <c r="E1014" s="7">
        <v>2818</v>
      </c>
      <c r="F1014" s="7">
        <f>sales_data_sample3[[#This Row],[SALES]]*sales_data_sample3[[#This Row],[PROFIT MARGIN]]</f>
        <v>205.9958</v>
      </c>
      <c r="G1014" s="14" t="str">
        <f>IF(sales_data_sample3[[#This Row],[STATUS]] &lt;&gt;"Cancelled","7,31%","0")</f>
        <v>7,31%</v>
      </c>
      <c r="H1014" s="4">
        <v>37998</v>
      </c>
      <c r="I1014" t="s">
        <v>28</v>
      </c>
      <c r="J1014">
        <f>ROUNDUP(MONTH(sales_data_sample3[[#This Row],[ORDER DATE]])/3,0)</f>
        <v>1</v>
      </c>
      <c r="K1014" t="str">
        <f>TEXT(sales_data_sample3[[#This Row],[ORDER DATE]],"[$-409]mmmm")</f>
        <v>January</v>
      </c>
      <c r="L1014">
        <f>YEAR(sales_data_sample3[[#This Row],[ORDER DATE]])</f>
        <v>2004</v>
      </c>
      <c r="M1014" t="s">
        <v>1502</v>
      </c>
      <c r="N1014">
        <v>118</v>
      </c>
      <c r="O1014" t="s">
        <v>4540</v>
      </c>
      <c r="P1014" t="s">
        <v>484</v>
      </c>
      <c r="Q1014" t="s">
        <v>485</v>
      </c>
      <c r="R1014" t="s">
        <v>486</v>
      </c>
      <c r="S1014" t="s">
        <v>4804</v>
      </c>
      <c r="T1014" t="s">
        <v>487</v>
      </c>
      <c r="U1014" t="s">
        <v>487</v>
      </c>
      <c r="V1014" t="s">
        <v>488</v>
      </c>
      <c r="W1014" t="s">
        <v>307</v>
      </c>
      <c r="X1014" t="s">
        <v>307</v>
      </c>
      <c r="Y1014" t="s">
        <v>489</v>
      </c>
      <c r="Z1014" t="s">
        <v>490</v>
      </c>
      <c r="AA1014" t="s">
        <v>42</v>
      </c>
    </row>
    <row r="1015" spans="1:27" x14ac:dyDescent="0.25">
      <c r="A1015" s="1">
        <v>10210</v>
      </c>
      <c r="B1015" s="1">
        <v>31</v>
      </c>
      <c r="C1015" s="8">
        <v>86.4</v>
      </c>
      <c r="D1015" s="1">
        <v>13</v>
      </c>
      <c r="E1015" s="7">
        <v>2678.4</v>
      </c>
      <c r="F1015" s="7">
        <f>sales_data_sample3[[#This Row],[SALES]]*sales_data_sample3[[#This Row],[PROFIT MARGIN]]</f>
        <v>195.79104000000001</v>
      </c>
      <c r="G1015" s="14" t="str">
        <f>IF(sales_data_sample3[[#This Row],[STATUS]] &lt;&gt;"Cancelled","7,31%","0")</f>
        <v>7,31%</v>
      </c>
      <c r="H1015" s="4">
        <v>37998</v>
      </c>
      <c r="I1015" t="s">
        <v>28</v>
      </c>
      <c r="J1015">
        <f>ROUNDUP(MONTH(sales_data_sample3[[#This Row],[ORDER DATE]])/3,0)</f>
        <v>1</v>
      </c>
      <c r="K1015" t="str">
        <f>TEXT(sales_data_sample3[[#This Row],[ORDER DATE]],"[$-409]mmmm")</f>
        <v>January</v>
      </c>
      <c r="L1015">
        <f>YEAR(sales_data_sample3[[#This Row],[ORDER DATE]])</f>
        <v>2004</v>
      </c>
      <c r="M1015" t="s">
        <v>1502</v>
      </c>
      <c r="N1015">
        <v>80</v>
      </c>
      <c r="O1015" t="s">
        <v>4572</v>
      </c>
      <c r="P1015" t="s">
        <v>484</v>
      </c>
      <c r="Q1015" t="s">
        <v>485</v>
      </c>
      <c r="R1015" t="s">
        <v>486</v>
      </c>
      <c r="S1015" t="s">
        <v>4804</v>
      </c>
      <c r="T1015" t="s">
        <v>487</v>
      </c>
      <c r="U1015" t="s">
        <v>487</v>
      </c>
      <c r="V1015" t="s">
        <v>488</v>
      </c>
      <c r="W1015" t="s">
        <v>307</v>
      </c>
      <c r="X1015" t="s">
        <v>307</v>
      </c>
      <c r="Y1015" t="s">
        <v>489</v>
      </c>
      <c r="Z1015" t="s">
        <v>490</v>
      </c>
      <c r="AA1015" t="s">
        <v>42</v>
      </c>
    </row>
    <row r="1016" spans="1:27" x14ac:dyDescent="0.25">
      <c r="A1016" s="1">
        <v>10210</v>
      </c>
      <c r="B1016" s="1">
        <v>42</v>
      </c>
      <c r="C1016" s="8">
        <v>70.33</v>
      </c>
      <c r="D1016" s="1">
        <v>15</v>
      </c>
      <c r="E1016" s="7">
        <v>2953.86</v>
      </c>
      <c r="F1016" s="7">
        <f>sales_data_sample3[[#This Row],[SALES]]*sales_data_sample3[[#This Row],[PROFIT MARGIN]]</f>
        <v>215.927166</v>
      </c>
      <c r="G1016" s="14" t="str">
        <f>IF(sales_data_sample3[[#This Row],[STATUS]] &lt;&gt;"Cancelled","7,31%","0")</f>
        <v>7,31%</v>
      </c>
      <c r="H1016" s="4">
        <v>37998</v>
      </c>
      <c r="I1016" t="s">
        <v>28</v>
      </c>
      <c r="J1016">
        <f>ROUNDUP(MONTH(sales_data_sample3[[#This Row],[ORDER DATE]])/3,0)</f>
        <v>1</v>
      </c>
      <c r="K1016" t="str">
        <f>TEXT(sales_data_sample3[[#This Row],[ORDER DATE]],"[$-409]mmmm")</f>
        <v>January</v>
      </c>
      <c r="L1016">
        <f>YEAR(sales_data_sample3[[#This Row],[ORDER DATE]])</f>
        <v>2004</v>
      </c>
      <c r="M1016" t="s">
        <v>1502</v>
      </c>
      <c r="N1016">
        <v>74</v>
      </c>
      <c r="O1016" t="s">
        <v>4675</v>
      </c>
      <c r="P1016" t="s">
        <v>484</v>
      </c>
      <c r="Q1016" t="s">
        <v>485</v>
      </c>
      <c r="R1016" t="s">
        <v>486</v>
      </c>
      <c r="S1016" t="s">
        <v>4804</v>
      </c>
      <c r="T1016" t="s">
        <v>487</v>
      </c>
      <c r="U1016" t="s">
        <v>487</v>
      </c>
      <c r="V1016" t="s">
        <v>488</v>
      </c>
      <c r="W1016" t="s">
        <v>307</v>
      </c>
      <c r="X1016" t="s">
        <v>307</v>
      </c>
      <c r="Y1016" t="s">
        <v>489</v>
      </c>
      <c r="Z1016" t="s">
        <v>490</v>
      </c>
      <c r="AA1016" t="s">
        <v>42</v>
      </c>
    </row>
    <row r="1017" spans="1:27" x14ac:dyDescent="0.25">
      <c r="A1017" s="1">
        <v>10211</v>
      </c>
      <c r="B1017" s="1">
        <v>41</v>
      </c>
      <c r="C1017" s="8">
        <v>100</v>
      </c>
      <c r="D1017" s="1">
        <v>14</v>
      </c>
      <c r="E1017" s="7">
        <v>4708.4399999999996</v>
      </c>
      <c r="F1017" s="7">
        <f>sales_data_sample3[[#This Row],[SALES]]*sales_data_sample3[[#This Row],[PROFIT MARGIN]]</f>
        <v>597.97187999999994</v>
      </c>
      <c r="G1017" s="14" t="str">
        <f>IF(sales_data_sample3[[#This Row],[STATUS]] &lt;&gt;"Cancelled","12,70%","0")</f>
        <v>12,70%</v>
      </c>
      <c r="H1017" s="4">
        <v>38001</v>
      </c>
      <c r="I1017" t="s">
        <v>28</v>
      </c>
      <c r="J1017">
        <f>ROUNDUP(MONTH(sales_data_sample3[[#This Row],[ORDER DATE]])/3,0)</f>
        <v>1</v>
      </c>
      <c r="K1017" t="str">
        <f>TEXT(sales_data_sample3[[#This Row],[ORDER DATE]],"[$-409]mmmm")</f>
        <v>January</v>
      </c>
      <c r="L1017">
        <f>YEAR(sales_data_sample3[[#This Row],[ORDER DATE]])</f>
        <v>2004</v>
      </c>
      <c r="M1017" t="s">
        <v>29</v>
      </c>
      <c r="N1017">
        <v>95</v>
      </c>
      <c r="O1017" t="s">
        <v>30</v>
      </c>
      <c r="P1017" t="s">
        <v>124</v>
      </c>
      <c r="Q1017" t="s">
        <v>125</v>
      </c>
      <c r="R1017" t="s">
        <v>126</v>
      </c>
      <c r="S1017" t="s">
        <v>4804</v>
      </c>
      <c r="T1017" t="s">
        <v>61</v>
      </c>
      <c r="U1017" t="s">
        <v>4804</v>
      </c>
      <c r="V1017" t="s">
        <v>127</v>
      </c>
      <c r="W1017" t="s">
        <v>51</v>
      </c>
      <c r="X1017" t="s">
        <v>52</v>
      </c>
      <c r="Y1017" t="s">
        <v>128</v>
      </c>
      <c r="Z1017" t="s">
        <v>129</v>
      </c>
      <c r="AA1017" t="s">
        <v>65</v>
      </c>
    </row>
    <row r="1018" spans="1:27" x14ac:dyDescent="0.25">
      <c r="A1018" s="1">
        <v>10211</v>
      </c>
      <c r="B1018" s="1">
        <v>41</v>
      </c>
      <c r="C1018" s="8">
        <v>100</v>
      </c>
      <c r="D1018" s="1">
        <v>2</v>
      </c>
      <c r="E1018" s="7">
        <v>7498.9</v>
      </c>
      <c r="F1018" s="7">
        <f>sales_data_sample3[[#This Row],[SALES]]*sales_data_sample3[[#This Row],[PROFIT MARGIN]]</f>
        <v>1866.47621</v>
      </c>
      <c r="G1018" s="14" t="str">
        <f>IF(sales_data_sample3[[#This Row],[STATUS]] &lt;&gt;"Cancelled","24,89%","0")</f>
        <v>24,89%</v>
      </c>
      <c r="H1018" s="4">
        <v>38001</v>
      </c>
      <c r="I1018" t="s">
        <v>28</v>
      </c>
      <c r="J1018">
        <f>ROUNDUP(MONTH(sales_data_sample3[[#This Row],[ORDER DATE]])/3,0)</f>
        <v>1</v>
      </c>
      <c r="K1018" t="str">
        <f>TEXT(sales_data_sample3[[#This Row],[ORDER DATE]],"[$-409]mmmm")</f>
        <v>January</v>
      </c>
      <c r="L1018">
        <f>YEAR(sales_data_sample3[[#This Row],[ORDER DATE]])</f>
        <v>2004</v>
      </c>
      <c r="M1018" t="s">
        <v>278</v>
      </c>
      <c r="N1018">
        <v>194</v>
      </c>
      <c r="O1018" t="s">
        <v>776</v>
      </c>
      <c r="P1018" t="s">
        <v>124</v>
      </c>
      <c r="Q1018" t="s">
        <v>125</v>
      </c>
      <c r="R1018" t="s">
        <v>126</v>
      </c>
      <c r="S1018" t="s">
        <v>4804</v>
      </c>
      <c r="T1018" t="s">
        <v>61</v>
      </c>
      <c r="U1018" t="s">
        <v>4804</v>
      </c>
      <c r="V1018" t="s">
        <v>127</v>
      </c>
      <c r="W1018" t="s">
        <v>51</v>
      </c>
      <c r="X1018" t="s">
        <v>52</v>
      </c>
      <c r="Y1018" t="s">
        <v>128</v>
      </c>
      <c r="Z1018" t="s">
        <v>129</v>
      </c>
      <c r="AA1018" t="s">
        <v>229</v>
      </c>
    </row>
    <row r="1019" spans="1:27" x14ac:dyDescent="0.25">
      <c r="A1019" s="1">
        <v>10211</v>
      </c>
      <c r="B1019" s="1">
        <v>36</v>
      </c>
      <c r="C1019" s="8">
        <v>100</v>
      </c>
      <c r="D1019" s="1">
        <v>13</v>
      </c>
      <c r="E1019" s="7">
        <v>4771.8</v>
      </c>
      <c r="F1019" s="7">
        <f>sales_data_sample3[[#This Row],[SALES]]*sales_data_sample3[[#This Row],[PROFIT MARGIN]]</f>
        <v>606.01859999999999</v>
      </c>
      <c r="G1019" s="14">
        <v>0.127</v>
      </c>
      <c r="H1019" s="4">
        <v>38001</v>
      </c>
      <c r="I1019" t="s">
        <v>28</v>
      </c>
      <c r="J1019">
        <f>ROUNDUP(MONTH(sales_data_sample3[[#This Row],[ORDER DATE]])/3,0)</f>
        <v>1</v>
      </c>
      <c r="K1019" t="str">
        <f>TEXT(sales_data_sample3[[#This Row],[ORDER DATE]],"[$-409]mmmm")</f>
        <v>January</v>
      </c>
      <c r="L1019">
        <f>YEAR(sales_data_sample3[[#This Row],[ORDER DATE]])</f>
        <v>2004</v>
      </c>
      <c r="M1019" t="s">
        <v>29</v>
      </c>
      <c r="N1019">
        <v>150</v>
      </c>
      <c r="O1019" t="s">
        <v>991</v>
      </c>
      <c r="P1019" t="s">
        <v>124</v>
      </c>
      <c r="Q1019" t="s">
        <v>125</v>
      </c>
      <c r="R1019" t="s">
        <v>126</v>
      </c>
      <c r="S1019" t="s">
        <v>4804</v>
      </c>
      <c r="T1019" t="s">
        <v>61</v>
      </c>
      <c r="U1019" t="s">
        <v>4804</v>
      </c>
      <c r="V1019" t="s">
        <v>127</v>
      </c>
      <c r="W1019" t="s">
        <v>51</v>
      </c>
      <c r="X1019" t="s">
        <v>52</v>
      </c>
      <c r="Y1019" t="s">
        <v>128</v>
      </c>
      <c r="Z1019" t="s">
        <v>129</v>
      </c>
      <c r="AA1019" t="s">
        <v>65</v>
      </c>
    </row>
    <row r="1020" spans="1:27" x14ac:dyDescent="0.25">
      <c r="A1020" s="1">
        <v>10211</v>
      </c>
      <c r="B1020" s="1">
        <v>28</v>
      </c>
      <c r="C1020" s="8">
        <v>92.57</v>
      </c>
      <c r="D1020" s="1">
        <v>3</v>
      </c>
      <c r="E1020" s="7">
        <v>2591.96</v>
      </c>
      <c r="F1020" s="7">
        <f>sales_data_sample3[[#This Row],[SALES]]*sales_data_sample3[[#This Row],[PROFIT MARGIN]]</f>
        <v>645.13884400000006</v>
      </c>
      <c r="G1020" s="14" t="str">
        <f>IF(sales_data_sample3[[#This Row],[STATUS]] &lt;&gt;"Cancelled","24,89%","0")</f>
        <v>24,89%</v>
      </c>
      <c r="H1020" s="4">
        <v>38001</v>
      </c>
      <c r="I1020" t="s">
        <v>28</v>
      </c>
      <c r="J1020">
        <f>ROUNDUP(MONTH(sales_data_sample3[[#This Row],[ORDER DATE]])/3,0)</f>
        <v>1</v>
      </c>
      <c r="K1020" t="str">
        <f>TEXT(sales_data_sample3[[#This Row],[ORDER DATE]],"[$-409]mmmm")</f>
        <v>January</v>
      </c>
      <c r="L1020">
        <f>YEAR(sales_data_sample3[[#This Row],[ORDER DATE]])</f>
        <v>2004</v>
      </c>
      <c r="M1020" t="s">
        <v>278</v>
      </c>
      <c r="N1020">
        <v>79</v>
      </c>
      <c r="O1020" t="s">
        <v>1128</v>
      </c>
      <c r="P1020" t="s">
        <v>124</v>
      </c>
      <c r="Q1020" t="s">
        <v>125</v>
      </c>
      <c r="R1020" t="s">
        <v>126</v>
      </c>
      <c r="S1020" t="s">
        <v>4804</v>
      </c>
      <c r="T1020" t="s">
        <v>61</v>
      </c>
      <c r="U1020" t="s">
        <v>4804</v>
      </c>
      <c r="V1020" t="s">
        <v>127</v>
      </c>
      <c r="W1020" t="s">
        <v>51</v>
      </c>
      <c r="X1020" t="s">
        <v>52</v>
      </c>
      <c r="Y1020" t="s">
        <v>128</v>
      </c>
      <c r="Z1020" t="s">
        <v>129</v>
      </c>
      <c r="AA1020" t="s">
        <v>42</v>
      </c>
    </row>
    <row r="1021" spans="1:27" x14ac:dyDescent="0.25">
      <c r="A1021" s="1">
        <v>10211</v>
      </c>
      <c r="B1021" s="1">
        <v>35</v>
      </c>
      <c r="C1021" s="8">
        <v>78</v>
      </c>
      <c r="D1021" s="1">
        <v>5</v>
      </c>
      <c r="E1021" s="7">
        <v>2730</v>
      </c>
      <c r="F1021" s="7">
        <f>sales_data_sample3[[#This Row],[SALES]]*sales_data_sample3[[#This Row],[PROFIT MARGIN]]</f>
        <v>679.49700000000007</v>
      </c>
      <c r="G1021" s="14" t="str">
        <f>IF(sales_data_sample3[[#This Row],[STATUS]] &lt;&gt;"Cancelled","24,89%","0")</f>
        <v>24,89%</v>
      </c>
      <c r="H1021" s="4">
        <v>38001</v>
      </c>
      <c r="I1021" t="s">
        <v>28</v>
      </c>
      <c r="J1021">
        <f>ROUNDUP(MONTH(sales_data_sample3[[#This Row],[ORDER DATE]])/3,0)</f>
        <v>1</v>
      </c>
      <c r="K1021" t="str">
        <f>TEXT(sales_data_sample3[[#This Row],[ORDER DATE]],"[$-409]mmmm")</f>
        <v>January</v>
      </c>
      <c r="L1021">
        <f>YEAR(sales_data_sample3[[#This Row],[ORDER DATE]])</f>
        <v>2004</v>
      </c>
      <c r="M1021" t="s">
        <v>278</v>
      </c>
      <c r="N1021">
        <v>80</v>
      </c>
      <c r="O1021" t="s">
        <v>2283</v>
      </c>
      <c r="P1021" t="s">
        <v>124</v>
      </c>
      <c r="Q1021" t="s">
        <v>125</v>
      </c>
      <c r="R1021" t="s">
        <v>126</v>
      </c>
      <c r="S1021" t="s">
        <v>4804</v>
      </c>
      <c r="T1021" t="s">
        <v>61</v>
      </c>
      <c r="U1021" t="s">
        <v>4804</v>
      </c>
      <c r="V1021" t="s">
        <v>127</v>
      </c>
      <c r="W1021" t="s">
        <v>51</v>
      </c>
      <c r="X1021" t="s">
        <v>52</v>
      </c>
      <c r="Y1021" t="s">
        <v>128</v>
      </c>
      <c r="Z1021" t="s">
        <v>129</v>
      </c>
      <c r="AA1021" t="s">
        <v>42</v>
      </c>
    </row>
    <row r="1022" spans="1:27" x14ac:dyDescent="0.25">
      <c r="A1022" s="1">
        <v>10211</v>
      </c>
      <c r="B1022" s="1">
        <v>28</v>
      </c>
      <c r="C1022" s="8">
        <v>100</v>
      </c>
      <c r="D1022" s="1">
        <v>4</v>
      </c>
      <c r="E1022" s="7">
        <v>3745.28</v>
      </c>
      <c r="F1022" s="7">
        <f>sales_data_sample3[[#This Row],[SALES]]*sales_data_sample3[[#This Row],[PROFIT MARGIN]]</f>
        <v>932.20019200000013</v>
      </c>
      <c r="G1022" s="14" t="str">
        <f>IF(sales_data_sample3[[#This Row],[STATUS]] &lt;&gt;"Cancelled","24,89%","0")</f>
        <v>24,89%</v>
      </c>
      <c r="H1022" s="4">
        <v>38001</v>
      </c>
      <c r="I1022" t="s">
        <v>28</v>
      </c>
      <c r="J1022">
        <f>ROUNDUP(MONTH(sales_data_sample3[[#This Row],[ORDER DATE]])/3,0)</f>
        <v>1</v>
      </c>
      <c r="K1022" t="str">
        <f>TEXT(sales_data_sample3[[#This Row],[ORDER DATE]],"[$-409]mmmm")</f>
        <v>January</v>
      </c>
      <c r="L1022">
        <f>YEAR(sales_data_sample3[[#This Row],[ORDER DATE]])</f>
        <v>2004</v>
      </c>
      <c r="M1022" t="s">
        <v>278</v>
      </c>
      <c r="N1022">
        <v>146</v>
      </c>
      <c r="O1022" t="s">
        <v>2364</v>
      </c>
      <c r="P1022" t="s">
        <v>124</v>
      </c>
      <c r="Q1022" t="s">
        <v>125</v>
      </c>
      <c r="R1022" t="s">
        <v>126</v>
      </c>
      <c r="S1022" t="s">
        <v>4804</v>
      </c>
      <c r="T1022" t="s">
        <v>61</v>
      </c>
      <c r="U1022" t="s">
        <v>4804</v>
      </c>
      <c r="V1022" t="s">
        <v>127</v>
      </c>
      <c r="W1022" t="s">
        <v>51</v>
      </c>
      <c r="X1022" t="s">
        <v>52</v>
      </c>
      <c r="Y1022" t="s">
        <v>128</v>
      </c>
      <c r="Z1022" t="s">
        <v>129</v>
      </c>
      <c r="AA1022" t="s">
        <v>65</v>
      </c>
    </row>
    <row r="1023" spans="1:27" x14ac:dyDescent="0.25">
      <c r="A1023" s="1">
        <v>10211</v>
      </c>
      <c r="B1023" s="1">
        <v>46</v>
      </c>
      <c r="C1023" s="8">
        <v>54.09</v>
      </c>
      <c r="D1023" s="1">
        <v>8</v>
      </c>
      <c r="E1023" s="7">
        <v>2488.14</v>
      </c>
      <c r="F1023" s="7">
        <f>sales_data_sample3[[#This Row],[SALES]]*sales_data_sample3[[#This Row],[PROFIT MARGIN]]</f>
        <v>315.99378000000002</v>
      </c>
      <c r="G1023" s="14">
        <v>0.127</v>
      </c>
      <c r="H1023" s="4">
        <v>38001</v>
      </c>
      <c r="I1023" t="s">
        <v>28</v>
      </c>
      <c r="J1023">
        <f>ROUNDUP(MONTH(sales_data_sample3[[#This Row],[ORDER DATE]])/3,0)</f>
        <v>1</v>
      </c>
      <c r="K1023" t="str">
        <f>TEXT(sales_data_sample3[[#This Row],[ORDER DATE]],"[$-409]mmmm")</f>
        <v>January</v>
      </c>
      <c r="L1023">
        <f>YEAR(sales_data_sample3[[#This Row],[ORDER DATE]])</f>
        <v>2004</v>
      </c>
      <c r="M1023" t="s">
        <v>29</v>
      </c>
      <c r="N1023">
        <v>62</v>
      </c>
      <c r="O1023" t="s">
        <v>2422</v>
      </c>
      <c r="P1023" t="s">
        <v>124</v>
      </c>
      <c r="Q1023" t="s">
        <v>125</v>
      </c>
      <c r="R1023" t="s">
        <v>126</v>
      </c>
      <c r="S1023" t="s">
        <v>4804</v>
      </c>
      <c r="T1023" t="s">
        <v>61</v>
      </c>
      <c r="U1023" t="s">
        <v>4804</v>
      </c>
      <c r="V1023" t="s">
        <v>127</v>
      </c>
      <c r="W1023" t="s">
        <v>51</v>
      </c>
      <c r="X1023" t="s">
        <v>52</v>
      </c>
      <c r="Y1023" t="s">
        <v>128</v>
      </c>
      <c r="Z1023" t="s">
        <v>129</v>
      </c>
      <c r="AA1023" t="s">
        <v>42</v>
      </c>
    </row>
    <row r="1024" spans="1:27" x14ac:dyDescent="0.25">
      <c r="A1024" s="1">
        <v>10211</v>
      </c>
      <c r="B1024" s="1">
        <v>41</v>
      </c>
      <c r="C1024" s="8">
        <v>100</v>
      </c>
      <c r="D1024" s="1">
        <v>7</v>
      </c>
      <c r="E1024" s="7">
        <v>5673.58</v>
      </c>
      <c r="F1024" s="7">
        <f>sales_data_sample3[[#This Row],[SALES]]*sales_data_sample3[[#This Row],[PROFIT MARGIN]]</f>
        <v>1412.1540620000001</v>
      </c>
      <c r="G1024" s="14" t="str">
        <f>IF(sales_data_sample3[[#This Row],[STATUS]] &lt;&gt;"Cancelled","24,89%","0")</f>
        <v>24,89%</v>
      </c>
      <c r="H1024" s="4">
        <v>38001</v>
      </c>
      <c r="I1024" t="s">
        <v>28</v>
      </c>
      <c r="J1024">
        <f>ROUNDUP(MONTH(sales_data_sample3[[#This Row],[ORDER DATE]])/3,0)</f>
        <v>1</v>
      </c>
      <c r="K1024" t="str">
        <f>TEXT(sales_data_sample3[[#This Row],[ORDER DATE]],"[$-409]mmmm")</f>
        <v>January</v>
      </c>
      <c r="L1024">
        <f>YEAR(sales_data_sample3[[#This Row],[ORDER DATE]])</f>
        <v>2004</v>
      </c>
      <c r="M1024" t="s">
        <v>278</v>
      </c>
      <c r="N1024">
        <v>148</v>
      </c>
      <c r="O1024" t="s">
        <v>2673</v>
      </c>
      <c r="P1024" t="s">
        <v>124</v>
      </c>
      <c r="Q1024" t="s">
        <v>125</v>
      </c>
      <c r="R1024" t="s">
        <v>126</v>
      </c>
      <c r="S1024" t="s">
        <v>4804</v>
      </c>
      <c r="T1024" t="s">
        <v>61</v>
      </c>
      <c r="U1024" t="s">
        <v>4804</v>
      </c>
      <c r="V1024" t="s">
        <v>127</v>
      </c>
      <c r="W1024" t="s">
        <v>51</v>
      </c>
      <c r="X1024" t="s">
        <v>52</v>
      </c>
      <c r="Y1024" t="s">
        <v>128</v>
      </c>
      <c r="Z1024" t="s">
        <v>129</v>
      </c>
      <c r="AA1024" t="s">
        <v>65</v>
      </c>
    </row>
    <row r="1025" spans="1:27" x14ac:dyDescent="0.25">
      <c r="A1025" s="1">
        <v>10211</v>
      </c>
      <c r="B1025" s="1">
        <v>25</v>
      </c>
      <c r="C1025" s="8">
        <v>90.16</v>
      </c>
      <c r="D1025" s="1">
        <v>15</v>
      </c>
      <c r="E1025" s="7">
        <v>2254</v>
      </c>
      <c r="F1025" s="7">
        <f>sales_data_sample3[[#This Row],[SALES]]*sales_data_sample3[[#This Row],[PROFIT MARGIN]]</f>
        <v>286.25799999999998</v>
      </c>
      <c r="G1025" s="14">
        <v>0.127</v>
      </c>
      <c r="H1025" s="4">
        <v>38001</v>
      </c>
      <c r="I1025" t="s">
        <v>28</v>
      </c>
      <c r="J1025">
        <f>ROUNDUP(MONTH(sales_data_sample3[[#This Row],[ORDER DATE]])/3,0)</f>
        <v>1</v>
      </c>
      <c r="K1025" t="str">
        <f>TEXT(sales_data_sample3[[#This Row],[ORDER DATE]],"[$-409]mmmm")</f>
        <v>January</v>
      </c>
      <c r="L1025">
        <f>YEAR(sales_data_sample3[[#This Row],[ORDER DATE]])</f>
        <v>2004</v>
      </c>
      <c r="M1025" t="s">
        <v>29</v>
      </c>
      <c r="N1025">
        <v>112</v>
      </c>
      <c r="O1025" t="s">
        <v>2822</v>
      </c>
      <c r="P1025" t="s">
        <v>124</v>
      </c>
      <c r="Q1025" t="s">
        <v>125</v>
      </c>
      <c r="R1025" t="s">
        <v>126</v>
      </c>
      <c r="S1025" t="s">
        <v>4804</v>
      </c>
      <c r="T1025" t="s">
        <v>61</v>
      </c>
      <c r="U1025" t="s">
        <v>4804</v>
      </c>
      <c r="V1025" t="s">
        <v>127</v>
      </c>
      <c r="W1025" t="s">
        <v>51</v>
      </c>
      <c r="X1025" t="s">
        <v>52</v>
      </c>
      <c r="Y1025" t="s">
        <v>128</v>
      </c>
      <c r="Z1025" t="s">
        <v>129</v>
      </c>
      <c r="AA1025" t="s">
        <v>42</v>
      </c>
    </row>
    <row r="1026" spans="1:27" x14ac:dyDescent="0.25">
      <c r="A1026" s="1">
        <v>10211</v>
      </c>
      <c r="B1026" s="1">
        <v>21</v>
      </c>
      <c r="C1026" s="8">
        <v>63.72</v>
      </c>
      <c r="D1026" s="1">
        <v>11</v>
      </c>
      <c r="E1026" s="7">
        <v>1338.12</v>
      </c>
      <c r="F1026" s="7">
        <f>sales_data_sample3[[#This Row],[SALES]]*sales_data_sample3[[#This Row],[PROFIT MARGIN]]</f>
        <v>169.94123999999999</v>
      </c>
      <c r="G1026" s="14">
        <v>0.127</v>
      </c>
      <c r="H1026" s="4">
        <v>38001</v>
      </c>
      <c r="I1026" t="s">
        <v>28</v>
      </c>
      <c r="J1026">
        <f>ROUNDUP(MONTH(sales_data_sample3[[#This Row],[ORDER DATE]])/3,0)</f>
        <v>1</v>
      </c>
      <c r="K1026" t="str">
        <f>TEXT(sales_data_sample3[[#This Row],[ORDER DATE]],"[$-409]mmmm")</f>
        <v>January</v>
      </c>
      <c r="L1026">
        <f>YEAR(sales_data_sample3[[#This Row],[ORDER DATE]])</f>
        <v>2004</v>
      </c>
      <c r="M1026" t="s">
        <v>29</v>
      </c>
      <c r="N1026">
        <v>69</v>
      </c>
      <c r="O1026" t="s">
        <v>3105</v>
      </c>
      <c r="P1026" t="s">
        <v>124</v>
      </c>
      <c r="Q1026" t="s">
        <v>125</v>
      </c>
      <c r="R1026" t="s">
        <v>126</v>
      </c>
      <c r="S1026" t="s">
        <v>4804</v>
      </c>
      <c r="T1026" t="s">
        <v>61</v>
      </c>
      <c r="U1026" t="s">
        <v>4804</v>
      </c>
      <c r="V1026" t="s">
        <v>127</v>
      </c>
      <c r="W1026" t="s">
        <v>51</v>
      </c>
      <c r="X1026" t="s">
        <v>52</v>
      </c>
      <c r="Y1026" t="s">
        <v>128</v>
      </c>
      <c r="Z1026" t="s">
        <v>129</v>
      </c>
      <c r="AA1026" t="s">
        <v>42</v>
      </c>
    </row>
    <row r="1027" spans="1:27" x14ac:dyDescent="0.25">
      <c r="A1027" s="1">
        <v>10211</v>
      </c>
      <c r="B1027" s="1">
        <v>48</v>
      </c>
      <c r="C1027" s="8">
        <v>48.98</v>
      </c>
      <c r="D1027" s="1">
        <v>1</v>
      </c>
      <c r="E1027" s="7">
        <v>2351.04</v>
      </c>
      <c r="F1027" s="7">
        <f>sales_data_sample3[[#This Row],[SALES]]*sales_data_sample3[[#This Row],[PROFIT MARGIN]]</f>
        <v>585.173856</v>
      </c>
      <c r="G1027" s="14" t="str">
        <f>IF(sales_data_sample3[[#This Row],[STATUS]] &lt;&gt;"Cancelled","24,89%","0")</f>
        <v>24,89%</v>
      </c>
      <c r="H1027" s="4">
        <v>38001</v>
      </c>
      <c r="I1027" t="s">
        <v>28</v>
      </c>
      <c r="J1027">
        <f>ROUNDUP(MONTH(sales_data_sample3[[#This Row],[ORDER DATE]])/3,0)</f>
        <v>1</v>
      </c>
      <c r="K1027" t="str">
        <f>TEXT(sales_data_sample3[[#This Row],[ORDER DATE]],"[$-409]mmmm")</f>
        <v>January</v>
      </c>
      <c r="L1027">
        <f>YEAR(sales_data_sample3[[#This Row],[ORDER DATE]])</f>
        <v>2004</v>
      </c>
      <c r="M1027" t="s">
        <v>278</v>
      </c>
      <c r="N1027">
        <v>61</v>
      </c>
      <c r="O1027" t="s">
        <v>3427</v>
      </c>
      <c r="P1027" t="s">
        <v>124</v>
      </c>
      <c r="Q1027" t="s">
        <v>125</v>
      </c>
      <c r="R1027" t="s">
        <v>126</v>
      </c>
      <c r="S1027" t="s">
        <v>4804</v>
      </c>
      <c r="T1027" t="s">
        <v>61</v>
      </c>
      <c r="U1027" t="s">
        <v>4804</v>
      </c>
      <c r="V1027" t="s">
        <v>127</v>
      </c>
      <c r="W1027" t="s">
        <v>51</v>
      </c>
      <c r="X1027" t="s">
        <v>52</v>
      </c>
      <c r="Y1027" t="s">
        <v>128</v>
      </c>
      <c r="Z1027" t="s">
        <v>129</v>
      </c>
      <c r="AA1027" t="s">
        <v>42</v>
      </c>
    </row>
    <row r="1028" spans="1:27" x14ac:dyDescent="0.25">
      <c r="A1028" s="1">
        <v>10211</v>
      </c>
      <c r="B1028" s="1">
        <v>22</v>
      </c>
      <c r="C1028" s="8">
        <v>92.16</v>
      </c>
      <c r="D1028" s="1">
        <v>6</v>
      </c>
      <c r="E1028" s="7">
        <v>2027.52</v>
      </c>
      <c r="F1028" s="7">
        <f>sales_data_sample3[[#This Row],[SALES]]*sales_data_sample3[[#This Row],[PROFIT MARGIN]]</f>
        <v>504.64972800000004</v>
      </c>
      <c r="G1028" s="14" t="str">
        <f>IF(sales_data_sample3[[#This Row],[STATUS]] &lt;&gt;"Cancelled","24,89%","0")</f>
        <v>24,89%</v>
      </c>
      <c r="H1028" s="4">
        <v>38001</v>
      </c>
      <c r="I1028" t="s">
        <v>28</v>
      </c>
      <c r="J1028">
        <f>ROUNDUP(MONTH(sales_data_sample3[[#This Row],[ORDER DATE]])/3,0)</f>
        <v>1</v>
      </c>
      <c r="K1028" t="str">
        <f>TEXT(sales_data_sample3[[#This Row],[ORDER DATE]],"[$-409]mmmm")</f>
        <v>January</v>
      </c>
      <c r="L1028">
        <f>YEAR(sales_data_sample3[[#This Row],[ORDER DATE]])</f>
        <v>2004</v>
      </c>
      <c r="M1028" t="s">
        <v>278</v>
      </c>
      <c r="N1028">
        <v>80</v>
      </c>
      <c r="O1028" t="s">
        <v>3802</v>
      </c>
      <c r="P1028" t="s">
        <v>124</v>
      </c>
      <c r="Q1028" t="s">
        <v>125</v>
      </c>
      <c r="R1028" t="s">
        <v>126</v>
      </c>
      <c r="S1028" t="s">
        <v>4804</v>
      </c>
      <c r="T1028" t="s">
        <v>61</v>
      </c>
      <c r="U1028" t="s">
        <v>4804</v>
      </c>
      <c r="V1028" t="s">
        <v>127</v>
      </c>
      <c r="W1028" t="s">
        <v>51</v>
      </c>
      <c r="X1028" t="s">
        <v>52</v>
      </c>
      <c r="Y1028" t="s">
        <v>128</v>
      </c>
      <c r="Z1028" t="s">
        <v>129</v>
      </c>
      <c r="AA1028" t="s">
        <v>42</v>
      </c>
    </row>
    <row r="1029" spans="1:27" x14ac:dyDescent="0.25">
      <c r="A1029" s="1">
        <v>10211</v>
      </c>
      <c r="B1029" s="1">
        <v>41</v>
      </c>
      <c r="C1029" s="8">
        <v>42.24</v>
      </c>
      <c r="D1029" s="1">
        <v>9</v>
      </c>
      <c r="E1029" s="7">
        <v>1731.84</v>
      </c>
      <c r="F1029" s="7">
        <f>sales_data_sample3[[#This Row],[SALES]]*sales_data_sample3[[#This Row],[PROFIT MARGIN]]</f>
        <v>219.94368</v>
      </c>
      <c r="G1029" s="14">
        <v>0.127</v>
      </c>
      <c r="H1029" s="4">
        <v>38001</v>
      </c>
      <c r="I1029" t="s">
        <v>28</v>
      </c>
      <c r="J1029">
        <f>ROUNDUP(MONTH(sales_data_sample3[[#This Row],[ORDER DATE]])/3,0)</f>
        <v>1</v>
      </c>
      <c r="K1029" t="str">
        <f>TEXT(sales_data_sample3[[#This Row],[ORDER DATE]],"[$-409]mmmm")</f>
        <v>January</v>
      </c>
      <c r="L1029">
        <f>YEAR(sales_data_sample3[[#This Row],[ORDER DATE]])</f>
        <v>2004</v>
      </c>
      <c r="M1029" t="s">
        <v>29</v>
      </c>
      <c r="N1029">
        <v>40</v>
      </c>
      <c r="O1029" t="s">
        <v>3904</v>
      </c>
      <c r="P1029" t="s">
        <v>124</v>
      </c>
      <c r="Q1029" t="s">
        <v>125</v>
      </c>
      <c r="R1029" t="s">
        <v>126</v>
      </c>
      <c r="S1029" t="s">
        <v>4804</v>
      </c>
      <c r="T1029" t="s">
        <v>61</v>
      </c>
      <c r="U1029" t="s">
        <v>4804</v>
      </c>
      <c r="V1029" t="s">
        <v>127</v>
      </c>
      <c r="W1029" t="s">
        <v>51</v>
      </c>
      <c r="X1029" t="s">
        <v>52</v>
      </c>
      <c r="Y1029" t="s">
        <v>128</v>
      </c>
      <c r="Z1029" t="s">
        <v>129</v>
      </c>
      <c r="AA1029" t="s">
        <v>42</v>
      </c>
    </row>
    <row r="1030" spans="1:27" x14ac:dyDescent="0.25">
      <c r="A1030" s="1">
        <v>10211</v>
      </c>
      <c r="B1030" s="1">
        <v>37</v>
      </c>
      <c r="C1030" s="8">
        <v>100</v>
      </c>
      <c r="D1030" s="1">
        <v>12</v>
      </c>
      <c r="E1030" s="7">
        <v>4040.03</v>
      </c>
      <c r="F1030" s="7">
        <f>sales_data_sample3[[#This Row],[SALES]]*sales_data_sample3[[#This Row],[PROFIT MARGIN]]</f>
        <v>513.08381000000008</v>
      </c>
      <c r="G1030" s="14">
        <v>0.127</v>
      </c>
      <c r="H1030" s="4">
        <v>38001</v>
      </c>
      <c r="I1030" t="s">
        <v>28</v>
      </c>
      <c r="J1030">
        <f>ROUNDUP(MONTH(sales_data_sample3[[#This Row],[ORDER DATE]])/3,0)</f>
        <v>1</v>
      </c>
      <c r="K1030" t="str">
        <f>TEXT(sales_data_sample3[[#This Row],[ORDER DATE]],"[$-409]mmmm")</f>
        <v>January</v>
      </c>
      <c r="L1030">
        <f>YEAR(sales_data_sample3[[#This Row],[ORDER DATE]])</f>
        <v>2004</v>
      </c>
      <c r="M1030" t="s">
        <v>29</v>
      </c>
      <c r="N1030">
        <v>102</v>
      </c>
      <c r="O1030" t="s">
        <v>4107</v>
      </c>
      <c r="P1030" t="s">
        <v>124</v>
      </c>
      <c r="Q1030" t="s">
        <v>125</v>
      </c>
      <c r="R1030" t="s">
        <v>126</v>
      </c>
      <c r="S1030" t="s">
        <v>4804</v>
      </c>
      <c r="T1030" t="s">
        <v>61</v>
      </c>
      <c r="U1030" t="s">
        <v>4804</v>
      </c>
      <c r="V1030" t="s">
        <v>127</v>
      </c>
      <c r="W1030" t="s">
        <v>51</v>
      </c>
      <c r="X1030" t="s">
        <v>52</v>
      </c>
      <c r="Y1030" t="s">
        <v>128</v>
      </c>
      <c r="Z1030" t="s">
        <v>129</v>
      </c>
      <c r="AA1030" t="s">
        <v>65</v>
      </c>
    </row>
    <row r="1031" spans="1:27" x14ac:dyDescent="0.25">
      <c r="A1031" s="1">
        <v>10211</v>
      </c>
      <c r="B1031" s="1">
        <v>40</v>
      </c>
      <c r="C1031" s="8">
        <v>80.55</v>
      </c>
      <c r="D1031" s="1">
        <v>10</v>
      </c>
      <c r="E1031" s="7">
        <v>3222</v>
      </c>
      <c r="F1031" s="7">
        <f>sales_data_sample3[[#This Row],[SALES]]*sales_data_sample3[[#This Row],[PROFIT MARGIN]]</f>
        <v>409.19400000000002</v>
      </c>
      <c r="G1031" s="14">
        <v>0.127</v>
      </c>
      <c r="H1031" s="4">
        <v>38001</v>
      </c>
      <c r="I1031" t="s">
        <v>28</v>
      </c>
      <c r="J1031">
        <f>ROUNDUP(MONTH(sales_data_sample3[[#This Row],[ORDER DATE]])/3,0)</f>
        <v>1</v>
      </c>
      <c r="K1031" t="str">
        <f>TEXT(sales_data_sample3[[#This Row],[ORDER DATE]],"[$-409]mmmm")</f>
        <v>January</v>
      </c>
      <c r="L1031">
        <f>YEAR(sales_data_sample3[[#This Row],[ORDER DATE]])</f>
        <v>2004</v>
      </c>
      <c r="M1031" t="s">
        <v>29</v>
      </c>
      <c r="N1031">
        <v>81</v>
      </c>
      <c r="O1031" t="s">
        <v>4246</v>
      </c>
      <c r="P1031" t="s">
        <v>124</v>
      </c>
      <c r="Q1031" t="s">
        <v>125</v>
      </c>
      <c r="R1031" t="s">
        <v>126</v>
      </c>
      <c r="S1031" t="s">
        <v>4804</v>
      </c>
      <c r="T1031" t="s">
        <v>61</v>
      </c>
      <c r="U1031" t="s">
        <v>4804</v>
      </c>
      <c r="V1031" t="s">
        <v>127</v>
      </c>
      <c r="W1031" t="s">
        <v>51</v>
      </c>
      <c r="X1031" t="s">
        <v>52</v>
      </c>
      <c r="Y1031" t="s">
        <v>128</v>
      </c>
      <c r="Z1031" t="s">
        <v>129</v>
      </c>
      <c r="AA1031" t="s">
        <v>65</v>
      </c>
    </row>
    <row r="1032" spans="1:27" x14ac:dyDescent="0.25">
      <c r="A1032" s="1">
        <v>10212</v>
      </c>
      <c r="B1032" s="1">
        <v>39</v>
      </c>
      <c r="C1032" s="8">
        <v>100</v>
      </c>
      <c r="D1032" s="1">
        <v>16</v>
      </c>
      <c r="E1032" s="7">
        <v>4946.76</v>
      </c>
      <c r="F1032" s="7">
        <f>sales_data_sample3[[#This Row],[SALES]]*sales_data_sample3[[#This Row],[PROFIT MARGIN]]</f>
        <v>1231.2485640000002</v>
      </c>
      <c r="G1032" s="14" t="str">
        <f>IF(sales_data_sample3[[#This Row],[STATUS]] &lt;&gt;"Cancelled","24,89%","0")</f>
        <v>24,89%</v>
      </c>
      <c r="H1032" s="4">
        <v>38002</v>
      </c>
      <c r="I1032" t="s">
        <v>28</v>
      </c>
      <c r="J1032">
        <f>ROUNDUP(MONTH(sales_data_sample3[[#This Row],[ORDER DATE]])/3,0)</f>
        <v>1</v>
      </c>
      <c r="K1032" t="str">
        <f>TEXT(sales_data_sample3[[#This Row],[ORDER DATE]],"[$-409]mmmm")</f>
        <v>January</v>
      </c>
      <c r="L1032">
        <f>YEAR(sales_data_sample3[[#This Row],[ORDER DATE]])</f>
        <v>2004</v>
      </c>
      <c r="M1032" t="s">
        <v>278</v>
      </c>
      <c r="N1032">
        <v>117</v>
      </c>
      <c r="O1032" t="s">
        <v>1057</v>
      </c>
      <c r="P1032" t="s">
        <v>268</v>
      </c>
      <c r="Q1032" t="s">
        <v>269</v>
      </c>
      <c r="R1032" t="s">
        <v>270</v>
      </c>
      <c r="S1032" t="s">
        <v>4804</v>
      </c>
      <c r="T1032" t="s">
        <v>271</v>
      </c>
      <c r="U1032" t="s">
        <v>4804</v>
      </c>
      <c r="V1032" t="s">
        <v>272</v>
      </c>
      <c r="W1032" t="s">
        <v>273</v>
      </c>
      <c r="X1032" t="s">
        <v>52</v>
      </c>
      <c r="Y1032" t="s">
        <v>274</v>
      </c>
      <c r="Z1032" t="s">
        <v>275</v>
      </c>
      <c r="AA1032" t="s">
        <v>65</v>
      </c>
    </row>
    <row r="1033" spans="1:27" x14ac:dyDescent="0.25">
      <c r="A1033" s="1">
        <v>10212</v>
      </c>
      <c r="B1033" s="1">
        <v>33</v>
      </c>
      <c r="C1033" s="8">
        <v>100</v>
      </c>
      <c r="D1033" s="1">
        <v>15</v>
      </c>
      <c r="E1033" s="7">
        <v>4180.4399999999996</v>
      </c>
      <c r="F1033" s="7">
        <f>sales_data_sample3[[#This Row],[SALES]]*sales_data_sample3[[#This Row],[PROFIT MARGIN]]</f>
        <v>1040.511516</v>
      </c>
      <c r="G1033" s="14" t="str">
        <f>IF(sales_data_sample3[[#This Row],[STATUS]] &lt;&gt;"Cancelled","24,89%","0")</f>
        <v>24,89%</v>
      </c>
      <c r="H1033" s="4">
        <v>38002</v>
      </c>
      <c r="I1033" t="s">
        <v>28</v>
      </c>
      <c r="J1033">
        <f>ROUNDUP(MONTH(sales_data_sample3[[#This Row],[ORDER DATE]])/3,0)</f>
        <v>1</v>
      </c>
      <c r="K1033" t="str">
        <f>TEXT(sales_data_sample3[[#This Row],[ORDER DATE]],"[$-409]mmmm")</f>
        <v>January</v>
      </c>
      <c r="L1033">
        <f>YEAR(sales_data_sample3[[#This Row],[ORDER DATE]])</f>
        <v>2004</v>
      </c>
      <c r="M1033" t="s">
        <v>278</v>
      </c>
      <c r="N1033">
        <v>115</v>
      </c>
      <c r="O1033" t="s">
        <v>1223</v>
      </c>
      <c r="P1033" t="s">
        <v>268</v>
      </c>
      <c r="Q1033" t="s">
        <v>269</v>
      </c>
      <c r="R1033" t="s">
        <v>270</v>
      </c>
      <c r="S1033" t="s">
        <v>4804</v>
      </c>
      <c r="T1033" t="s">
        <v>271</v>
      </c>
      <c r="U1033" t="s">
        <v>4804</v>
      </c>
      <c r="V1033" t="s">
        <v>272</v>
      </c>
      <c r="W1033" t="s">
        <v>273</v>
      </c>
      <c r="X1033" t="s">
        <v>52</v>
      </c>
      <c r="Y1033" t="s">
        <v>274</v>
      </c>
      <c r="Z1033" t="s">
        <v>275</v>
      </c>
      <c r="AA1033" t="s">
        <v>65</v>
      </c>
    </row>
    <row r="1034" spans="1:27" x14ac:dyDescent="0.25">
      <c r="A1034" s="1">
        <v>10212</v>
      </c>
      <c r="B1034" s="1">
        <v>29</v>
      </c>
      <c r="C1034" s="8">
        <v>100</v>
      </c>
      <c r="D1034" s="1">
        <v>10</v>
      </c>
      <c r="E1034" s="7">
        <v>4186.7299999999996</v>
      </c>
      <c r="F1034" s="7">
        <f>sales_data_sample3[[#This Row],[SALES]]*sales_data_sample3[[#This Row],[PROFIT MARGIN]]</f>
        <v>1042.0770969999999</v>
      </c>
      <c r="G1034" s="14" t="str">
        <f>IF(sales_data_sample3[[#This Row],[STATUS]] &lt;&gt;"Cancelled","24,89%","0")</f>
        <v>24,89%</v>
      </c>
      <c r="H1034" s="4">
        <v>38002</v>
      </c>
      <c r="I1034" t="s">
        <v>28</v>
      </c>
      <c r="J1034">
        <f>ROUNDUP(MONTH(sales_data_sample3[[#This Row],[ORDER DATE]])/3,0)</f>
        <v>1</v>
      </c>
      <c r="K1034" t="str">
        <f>TEXT(sales_data_sample3[[#This Row],[ORDER DATE]],"[$-409]mmmm")</f>
        <v>January</v>
      </c>
      <c r="L1034">
        <f>YEAR(sales_data_sample3[[#This Row],[ORDER DATE]])</f>
        <v>2004</v>
      </c>
      <c r="M1034" t="s">
        <v>278</v>
      </c>
      <c r="N1034">
        <v>141</v>
      </c>
      <c r="O1034" t="s">
        <v>1299</v>
      </c>
      <c r="P1034" t="s">
        <v>268</v>
      </c>
      <c r="Q1034" t="s">
        <v>269</v>
      </c>
      <c r="R1034" t="s">
        <v>270</v>
      </c>
      <c r="S1034" t="s">
        <v>4804</v>
      </c>
      <c r="T1034" t="s">
        <v>271</v>
      </c>
      <c r="U1034" t="s">
        <v>4804</v>
      </c>
      <c r="V1034" t="s">
        <v>272</v>
      </c>
      <c r="W1034" t="s">
        <v>273</v>
      </c>
      <c r="X1034" t="s">
        <v>52</v>
      </c>
      <c r="Y1034" t="s">
        <v>274</v>
      </c>
      <c r="Z1034" t="s">
        <v>275</v>
      </c>
      <c r="AA1034" t="s">
        <v>65</v>
      </c>
    </row>
    <row r="1035" spans="1:27" x14ac:dyDescent="0.25">
      <c r="A1035" s="1">
        <v>10212</v>
      </c>
      <c r="B1035" s="1">
        <v>38</v>
      </c>
      <c r="C1035" s="8">
        <v>100</v>
      </c>
      <c r="D1035" s="1">
        <v>6</v>
      </c>
      <c r="E1035" s="7">
        <v>4492.3599999999997</v>
      </c>
      <c r="F1035" s="7">
        <f>sales_data_sample3[[#This Row],[SALES]]*sales_data_sample3[[#This Row],[PROFIT MARGIN]]</f>
        <v>1118.148404</v>
      </c>
      <c r="G1035" s="14" t="str">
        <f>IF(sales_data_sample3[[#This Row],[STATUS]] &lt;&gt;"Cancelled","24,89%","0")</f>
        <v>24,89%</v>
      </c>
      <c r="H1035" s="4">
        <v>38002</v>
      </c>
      <c r="I1035" t="s">
        <v>28</v>
      </c>
      <c r="J1035">
        <f>ROUNDUP(MONTH(sales_data_sample3[[#This Row],[ORDER DATE]])/3,0)</f>
        <v>1</v>
      </c>
      <c r="K1035" t="str">
        <f>TEXT(sales_data_sample3[[#This Row],[ORDER DATE]],"[$-409]mmmm")</f>
        <v>January</v>
      </c>
      <c r="L1035">
        <f>YEAR(sales_data_sample3[[#This Row],[ORDER DATE]])</f>
        <v>2004</v>
      </c>
      <c r="M1035" t="s">
        <v>278</v>
      </c>
      <c r="N1035">
        <v>124</v>
      </c>
      <c r="O1035" t="s">
        <v>1465</v>
      </c>
      <c r="P1035" t="s">
        <v>268</v>
      </c>
      <c r="Q1035" t="s">
        <v>269</v>
      </c>
      <c r="R1035" t="s">
        <v>270</v>
      </c>
      <c r="S1035" t="s">
        <v>4804</v>
      </c>
      <c r="T1035" t="s">
        <v>271</v>
      </c>
      <c r="U1035" t="s">
        <v>4804</v>
      </c>
      <c r="V1035" t="s">
        <v>272</v>
      </c>
      <c r="W1035" t="s">
        <v>273</v>
      </c>
      <c r="X1035" t="s">
        <v>52</v>
      </c>
      <c r="Y1035" t="s">
        <v>274</v>
      </c>
      <c r="Z1035" t="s">
        <v>275</v>
      </c>
      <c r="AA1035" t="s">
        <v>65</v>
      </c>
    </row>
    <row r="1036" spans="1:27" x14ac:dyDescent="0.25">
      <c r="A1036" s="1">
        <v>10212</v>
      </c>
      <c r="B1036" s="1">
        <v>20</v>
      </c>
      <c r="C1036" s="8">
        <v>66.989999999999995</v>
      </c>
      <c r="D1036" s="1">
        <v>14</v>
      </c>
      <c r="E1036" s="7">
        <v>1339.8</v>
      </c>
      <c r="F1036" s="7">
        <f>sales_data_sample3[[#This Row],[SALES]]*sales_data_sample3[[#This Row],[PROFIT MARGIN]]</f>
        <v>333.47622000000001</v>
      </c>
      <c r="G1036" s="14" t="str">
        <f>IF(sales_data_sample3[[#This Row],[STATUS]] &lt;&gt;"Cancelled","24,89%","0")</f>
        <v>24,89%</v>
      </c>
      <c r="H1036" s="4">
        <v>38002</v>
      </c>
      <c r="I1036" t="s">
        <v>28</v>
      </c>
      <c r="J1036">
        <f>ROUNDUP(MONTH(sales_data_sample3[[#This Row],[ORDER DATE]])/3,0)</f>
        <v>1</v>
      </c>
      <c r="K1036" t="str">
        <f>TEXT(sales_data_sample3[[#This Row],[ORDER DATE]],"[$-409]mmmm")</f>
        <v>January</v>
      </c>
      <c r="L1036">
        <f>YEAR(sales_data_sample3[[#This Row],[ORDER DATE]])</f>
        <v>2004</v>
      </c>
      <c r="M1036" t="s">
        <v>278</v>
      </c>
      <c r="N1036">
        <v>77</v>
      </c>
      <c r="O1036" t="s">
        <v>1592</v>
      </c>
      <c r="P1036" t="s">
        <v>268</v>
      </c>
      <c r="Q1036" t="s">
        <v>269</v>
      </c>
      <c r="R1036" t="s">
        <v>270</v>
      </c>
      <c r="S1036" t="s">
        <v>4804</v>
      </c>
      <c r="T1036" t="s">
        <v>271</v>
      </c>
      <c r="U1036" t="s">
        <v>4804</v>
      </c>
      <c r="V1036" t="s">
        <v>272</v>
      </c>
      <c r="W1036" t="s">
        <v>273</v>
      </c>
      <c r="X1036" t="s">
        <v>52</v>
      </c>
      <c r="Y1036" t="s">
        <v>274</v>
      </c>
      <c r="Z1036" t="s">
        <v>275</v>
      </c>
      <c r="AA1036" t="s">
        <v>42</v>
      </c>
    </row>
    <row r="1037" spans="1:27" x14ac:dyDescent="0.25">
      <c r="A1037" s="1">
        <v>10212</v>
      </c>
      <c r="B1037" s="1">
        <v>41</v>
      </c>
      <c r="C1037" s="8">
        <v>100</v>
      </c>
      <c r="D1037" s="1">
        <v>9</v>
      </c>
      <c r="E1037" s="7">
        <v>4840.87</v>
      </c>
      <c r="F1037" s="7">
        <f>sales_data_sample3[[#This Row],[SALES]]*sales_data_sample3[[#This Row],[PROFIT MARGIN]]</f>
        <v>1204.8925429999999</v>
      </c>
      <c r="G1037" s="14" t="str">
        <f>IF(sales_data_sample3[[#This Row],[STATUS]] &lt;&gt;"Cancelled","24,89%","0")</f>
        <v>24,89%</v>
      </c>
      <c r="H1037" s="4">
        <v>38002</v>
      </c>
      <c r="I1037" t="s">
        <v>28</v>
      </c>
      <c r="J1037">
        <f>ROUNDUP(MONTH(sales_data_sample3[[#This Row],[ORDER DATE]])/3,0)</f>
        <v>1</v>
      </c>
      <c r="K1037" t="str">
        <f>TEXT(sales_data_sample3[[#This Row],[ORDER DATE]],"[$-409]mmmm")</f>
        <v>January</v>
      </c>
      <c r="L1037">
        <f>YEAR(sales_data_sample3[[#This Row],[ORDER DATE]])</f>
        <v>2004</v>
      </c>
      <c r="M1037" t="s">
        <v>278</v>
      </c>
      <c r="N1037">
        <v>142</v>
      </c>
      <c r="O1037" t="s">
        <v>1635</v>
      </c>
      <c r="P1037" t="s">
        <v>268</v>
      </c>
      <c r="Q1037" t="s">
        <v>269</v>
      </c>
      <c r="R1037" t="s">
        <v>270</v>
      </c>
      <c r="S1037" t="s">
        <v>4804</v>
      </c>
      <c r="T1037" t="s">
        <v>271</v>
      </c>
      <c r="U1037" t="s">
        <v>4804</v>
      </c>
      <c r="V1037" t="s">
        <v>272</v>
      </c>
      <c r="W1037" t="s">
        <v>273</v>
      </c>
      <c r="X1037" t="s">
        <v>52</v>
      </c>
      <c r="Y1037" t="s">
        <v>274</v>
      </c>
      <c r="Z1037" t="s">
        <v>275</v>
      </c>
      <c r="AA1037" t="s">
        <v>65</v>
      </c>
    </row>
    <row r="1038" spans="1:27" x14ac:dyDescent="0.25">
      <c r="A1038" s="1">
        <v>10212</v>
      </c>
      <c r="B1038" s="1">
        <v>40</v>
      </c>
      <c r="C1038" s="8">
        <v>100</v>
      </c>
      <c r="D1038" s="1">
        <v>7</v>
      </c>
      <c r="E1038" s="7">
        <v>4910.3999999999996</v>
      </c>
      <c r="F1038" s="7">
        <f>sales_data_sample3[[#This Row],[SALES]]*sales_data_sample3[[#This Row],[PROFIT MARGIN]]</f>
        <v>1222.19856</v>
      </c>
      <c r="G1038" s="14" t="str">
        <f>IF(sales_data_sample3[[#This Row],[STATUS]] &lt;&gt;"Cancelled","24,89%","0")</f>
        <v>24,89%</v>
      </c>
      <c r="H1038" s="4">
        <v>38002</v>
      </c>
      <c r="I1038" t="s">
        <v>28</v>
      </c>
      <c r="J1038">
        <f>ROUNDUP(MONTH(sales_data_sample3[[#This Row],[ORDER DATE]])/3,0)</f>
        <v>1</v>
      </c>
      <c r="K1038" t="str">
        <f>TEXT(sales_data_sample3[[#This Row],[ORDER DATE]],"[$-409]mmmm")</f>
        <v>January</v>
      </c>
      <c r="L1038">
        <f>YEAR(sales_data_sample3[[#This Row],[ORDER DATE]])</f>
        <v>2004</v>
      </c>
      <c r="M1038" t="s">
        <v>278</v>
      </c>
      <c r="N1038">
        <v>132</v>
      </c>
      <c r="O1038" t="s">
        <v>1960</v>
      </c>
      <c r="P1038" t="s">
        <v>268</v>
      </c>
      <c r="Q1038" t="s">
        <v>269</v>
      </c>
      <c r="R1038" t="s">
        <v>270</v>
      </c>
      <c r="S1038" t="s">
        <v>4804</v>
      </c>
      <c r="T1038" t="s">
        <v>271</v>
      </c>
      <c r="U1038" t="s">
        <v>4804</v>
      </c>
      <c r="V1038" t="s">
        <v>272</v>
      </c>
      <c r="W1038" t="s">
        <v>273</v>
      </c>
      <c r="X1038" t="s">
        <v>52</v>
      </c>
      <c r="Y1038" t="s">
        <v>274</v>
      </c>
      <c r="Z1038" t="s">
        <v>275</v>
      </c>
      <c r="AA1038" t="s">
        <v>65</v>
      </c>
    </row>
    <row r="1039" spans="1:27" x14ac:dyDescent="0.25">
      <c r="A1039" s="1">
        <v>10212</v>
      </c>
      <c r="B1039" s="1">
        <v>40</v>
      </c>
      <c r="C1039" s="8">
        <v>100</v>
      </c>
      <c r="D1039" s="1">
        <v>11</v>
      </c>
      <c r="E1039" s="7">
        <v>5554.4</v>
      </c>
      <c r="F1039" s="7">
        <f>sales_data_sample3[[#This Row],[SALES]]*sales_data_sample3[[#This Row],[PROFIT MARGIN]]</f>
        <v>1382.4901600000001</v>
      </c>
      <c r="G1039" s="14" t="str">
        <f>IF(sales_data_sample3[[#This Row],[STATUS]] &lt;&gt;"Cancelled","24,89%","0")</f>
        <v>24,89%</v>
      </c>
      <c r="H1039" s="4">
        <v>38002</v>
      </c>
      <c r="I1039" t="s">
        <v>28</v>
      </c>
      <c r="J1039">
        <f>ROUNDUP(MONTH(sales_data_sample3[[#This Row],[ORDER DATE]])/3,0)</f>
        <v>1</v>
      </c>
      <c r="K1039" t="str">
        <f>TEXT(sales_data_sample3[[#This Row],[ORDER DATE]],"[$-409]mmmm")</f>
        <v>January</v>
      </c>
      <c r="L1039">
        <f>YEAR(sales_data_sample3[[#This Row],[ORDER DATE]])</f>
        <v>2004</v>
      </c>
      <c r="M1039" t="s">
        <v>278</v>
      </c>
      <c r="N1039">
        <v>169</v>
      </c>
      <c r="O1039" t="s">
        <v>2190</v>
      </c>
      <c r="P1039" t="s">
        <v>268</v>
      </c>
      <c r="Q1039" t="s">
        <v>269</v>
      </c>
      <c r="R1039" t="s">
        <v>270</v>
      </c>
      <c r="S1039" t="s">
        <v>4804</v>
      </c>
      <c r="T1039" t="s">
        <v>271</v>
      </c>
      <c r="U1039" t="s">
        <v>4804</v>
      </c>
      <c r="V1039" t="s">
        <v>272</v>
      </c>
      <c r="W1039" t="s">
        <v>273</v>
      </c>
      <c r="X1039" t="s">
        <v>52</v>
      </c>
      <c r="Y1039" t="s">
        <v>274</v>
      </c>
      <c r="Z1039" t="s">
        <v>275</v>
      </c>
      <c r="AA1039" t="s">
        <v>65</v>
      </c>
    </row>
    <row r="1040" spans="1:27" x14ac:dyDescent="0.25">
      <c r="A1040" s="1">
        <v>10212</v>
      </c>
      <c r="B1040" s="1">
        <v>45</v>
      </c>
      <c r="C1040" s="8">
        <v>100</v>
      </c>
      <c r="D1040" s="1">
        <v>8</v>
      </c>
      <c r="E1040" s="7">
        <v>6357.6</v>
      </c>
      <c r="F1040" s="7">
        <f>sales_data_sample3[[#This Row],[SALES]]*sales_data_sample3[[#This Row],[PROFIT MARGIN]]</f>
        <v>1582.4066400000002</v>
      </c>
      <c r="G1040" s="14" t="str">
        <f>IF(sales_data_sample3[[#This Row],[STATUS]] &lt;&gt;"Cancelled","24,89%","0")</f>
        <v>24,89%</v>
      </c>
      <c r="H1040" s="4">
        <v>38002</v>
      </c>
      <c r="I1040" t="s">
        <v>28</v>
      </c>
      <c r="J1040">
        <f>ROUNDUP(MONTH(sales_data_sample3[[#This Row],[ORDER DATE]])/3,0)</f>
        <v>1</v>
      </c>
      <c r="K1040" t="str">
        <f>TEXT(sales_data_sample3[[#This Row],[ORDER DATE]],"[$-409]mmmm")</f>
        <v>January</v>
      </c>
      <c r="L1040">
        <f>YEAR(sales_data_sample3[[#This Row],[ORDER DATE]])</f>
        <v>2004</v>
      </c>
      <c r="M1040" t="s">
        <v>278</v>
      </c>
      <c r="N1040">
        <v>141</v>
      </c>
      <c r="O1040" t="s">
        <v>2392</v>
      </c>
      <c r="P1040" t="s">
        <v>268</v>
      </c>
      <c r="Q1040" t="s">
        <v>269</v>
      </c>
      <c r="R1040" t="s">
        <v>270</v>
      </c>
      <c r="S1040" t="s">
        <v>4804</v>
      </c>
      <c r="T1040" t="s">
        <v>271</v>
      </c>
      <c r="U1040" t="s">
        <v>4804</v>
      </c>
      <c r="V1040" t="s">
        <v>272</v>
      </c>
      <c r="W1040" t="s">
        <v>273</v>
      </c>
      <c r="X1040" t="s">
        <v>52</v>
      </c>
      <c r="Y1040" t="s">
        <v>274</v>
      </c>
      <c r="Z1040" t="s">
        <v>275</v>
      </c>
      <c r="AA1040" t="s">
        <v>65</v>
      </c>
    </row>
    <row r="1041" spans="1:27" x14ac:dyDescent="0.25">
      <c r="A1041" s="1">
        <v>10212</v>
      </c>
      <c r="B1041" s="1">
        <v>41</v>
      </c>
      <c r="C1041" s="8">
        <v>82.31</v>
      </c>
      <c r="D1041" s="1">
        <v>3</v>
      </c>
      <c r="E1041" s="7">
        <v>3374.71</v>
      </c>
      <c r="F1041" s="7">
        <f>sales_data_sample3[[#This Row],[SALES]]*sales_data_sample3[[#This Row],[PROFIT MARGIN]]</f>
        <v>839.96531900000002</v>
      </c>
      <c r="G1041" s="14" t="str">
        <f>IF(sales_data_sample3[[#This Row],[STATUS]] &lt;&gt;"Cancelled","24,89%","0")</f>
        <v>24,89%</v>
      </c>
      <c r="H1041" s="4">
        <v>38002</v>
      </c>
      <c r="I1041" t="s">
        <v>28</v>
      </c>
      <c r="J1041">
        <f>ROUNDUP(MONTH(sales_data_sample3[[#This Row],[ORDER DATE]])/3,0)</f>
        <v>1</v>
      </c>
      <c r="K1041" t="str">
        <f>TEXT(sales_data_sample3[[#This Row],[ORDER DATE]],"[$-409]mmmm")</f>
        <v>January</v>
      </c>
      <c r="L1041">
        <f>YEAR(sales_data_sample3[[#This Row],[ORDER DATE]])</f>
        <v>2004</v>
      </c>
      <c r="M1041" t="s">
        <v>278</v>
      </c>
      <c r="N1041">
        <v>73</v>
      </c>
      <c r="O1041" t="s">
        <v>2735</v>
      </c>
      <c r="P1041" t="s">
        <v>268</v>
      </c>
      <c r="Q1041" t="s">
        <v>269</v>
      </c>
      <c r="R1041" t="s">
        <v>270</v>
      </c>
      <c r="S1041" t="s">
        <v>4804</v>
      </c>
      <c r="T1041" t="s">
        <v>271</v>
      </c>
      <c r="U1041" t="s">
        <v>4804</v>
      </c>
      <c r="V1041" t="s">
        <v>272</v>
      </c>
      <c r="W1041" t="s">
        <v>273</v>
      </c>
      <c r="X1041" t="s">
        <v>52</v>
      </c>
      <c r="Y1041" t="s">
        <v>274</v>
      </c>
      <c r="Z1041" t="s">
        <v>275</v>
      </c>
      <c r="AA1041" t="s">
        <v>65</v>
      </c>
    </row>
    <row r="1042" spans="1:27" x14ac:dyDescent="0.25">
      <c r="A1042" s="1">
        <v>10212</v>
      </c>
      <c r="B1042" s="1">
        <v>45</v>
      </c>
      <c r="C1042" s="8">
        <v>53.33</v>
      </c>
      <c r="D1042" s="1">
        <v>5</v>
      </c>
      <c r="E1042" s="7">
        <v>2399.85</v>
      </c>
      <c r="F1042" s="7">
        <f>sales_data_sample3[[#This Row],[SALES]]*sales_data_sample3[[#This Row],[PROFIT MARGIN]]</f>
        <v>597.32266500000003</v>
      </c>
      <c r="G1042" s="14" t="str">
        <f>IF(sales_data_sample3[[#This Row],[STATUS]] &lt;&gt;"Cancelled","24,89%","0")</f>
        <v>24,89%</v>
      </c>
      <c r="H1042" s="4">
        <v>38002</v>
      </c>
      <c r="I1042" t="s">
        <v>28</v>
      </c>
      <c r="J1042">
        <f>ROUNDUP(MONTH(sales_data_sample3[[#This Row],[ORDER DATE]])/3,0)</f>
        <v>1</v>
      </c>
      <c r="K1042" t="str">
        <f>TEXT(sales_data_sample3[[#This Row],[ORDER DATE]],"[$-409]mmmm")</f>
        <v>January</v>
      </c>
      <c r="L1042">
        <f>YEAR(sales_data_sample3[[#This Row],[ORDER DATE]])</f>
        <v>2004</v>
      </c>
      <c r="M1042" t="s">
        <v>278</v>
      </c>
      <c r="N1042">
        <v>50</v>
      </c>
      <c r="O1042" t="s">
        <v>2857</v>
      </c>
      <c r="P1042" t="s">
        <v>268</v>
      </c>
      <c r="Q1042" t="s">
        <v>269</v>
      </c>
      <c r="R1042" t="s">
        <v>270</v>
      </c>
      <c r="S1042" t="s">
        <v>4804</v>
      </c>
      <c r="T1042" t="s">
        <v>271</v>
      </c>
      <c r="U1042" t="s">
        <v>4804</v>
      </c>
      <c r="V1042" t="s">
        <v>272</v>
      </c>
      <c r="W1042" t="s">
        <v>273</v>
      </c>
      <c r="X1042" t="s">
        <v>52</v>
      </c>
      <c r="Y1042" t="s">
        <v>274</v>
      </c>
      <c r="Z1042" t="s">
        <v>275</v>
      </c>
      <c r="AA1042" t="s">
        <v>42</v>
      </c>
    </row>
    <row r="1043" spans="1:27" x14ac:dyDescent="0.25">
      <c r="A1043" s="1">
        <v>10212</v>
      </c>
      <c r="B1043" s="1">
        <v>45</v>
      </c>
      <c r="C1043" s="8">
        <v>88.14</v>
      </c>
      <c r="D1043" s="1">
        <v>1</v>
      </c>
      <c r="E1043" s="7">
        <v>3966.3</v>
      </c>
      <c r="F1043" s="7">
        <f>sales_data_sample3[[#This Row],[SALES]]*sales_data_sample3[[#This Row],[PROFIT MARGIN]]</f>
        <v>987.21207000000004</v>
      </c>
      <c r="G1043" s="14" t="str">
        <f>IF(sales_data_sample3[[#This Row],[STATUS]] &lt;&gt;"Cancelled","24,89%","0")</f>
        <v>24,89%</v>
      </c>
      <c r="H1043" s="4">
        <v>38002</v>
      </c>
      <c r="I1043" t="s">
        <v>28</v>
      </c>
      <c r="J1043">
        <f>ROUNDUP(MONTH(sales_data_sample3[[#This Row],[ORDER DATE]])/3,0)</f>
        <v>1</v>
      </c>
      <c r="K1043" t="str">
        <f>TEXT(sales_data_sample3[[#This Row],[ORDER DATE]],"[$-409]mmmm")</f>
        <v>January</v>
      </c>
      <c r="L1043">
        <f>YEAR(sales_data_sample3[[#This Row],[ORDER DATE]])</f>
        <v>2004</v>
      </c>
      <c r="M1043" t="s">
        <v>278</v>
      </c>
      <c r="N1043">
        <v>90</v>
      </c>
      <c r="O1043" t="s">
        <v>3151</v>
      </c>
      <c r="P1043" t="s">
        <v>268</v>
      </c>
      <c r="Q1043" t="s">
        <v>269</v>
      </c>
      <c r="R1043" t="s">
        <v>270</v>
      </c>
      <c r="S1043" t="s">
        <v>4804</v>
      </c>
      <c r="T1043" t="s">
        <v>271</v>
      </c>
      <c r="U1043" t="s">
        <v>4804</v>
      </c>
      <c r="V1043" t="s">
        <v>272</v>
      </c>
      <c r="W1043" t="s">
        <v>273</v>
      </c>
      <c r="X1043" t="s">
        <v>52</v>
      </c>
      <c r="Y1043" t="s">
        <v>274</v>
      </c>
      <c r="Z1043" t="s">
        <v>275</v>
      </c>
      <c r="AA1043" t="s">
        <v>65</v>
      </c>
    </row>
    <row r="1044" spans="1:27" x14ac:dyDescent="0.25">
      <c r="A1044" s="1">
        <v>10212</v>
      </c>
      <c r="B1044" s="1">
        <v>34</v>
      </c>
      <c r="C1044" s="8">
        <v>43.42</v>
      </c>
      <c r="D1044" s="1">
        <v>12</v>
      </c>
      <c r="E1044" s="7">
        <v>1476.28</v>
      </c>
      <c r="F1044" s="7">
        <f>sales_data_sample3[[#This Row],[SALES]]*sales_data_sample3[[#This Row],[PROFIT MARGIN]]</f>
        <v>367.44609200000002</v>
      </c>
      <c r="G1044" s="14" t="str">
        <f>IF(sales_data_sample3[[#This Row],[STATUS]] &lt;&gt;"Cancelled","24,89%","0")</f>
        <v>24,89%</v>
      </c>
      <c r="H1044" s="4">
        <v>38002</v>
      </c>
      <c r="I1044" t="s">
        <v>28</v>
      </c>
      <c r="J1044">
        <f>ROUNDUP(MONTH(sales_data_sample3[[#This Row],[ORDER DATE]])/3,0)</f>
        <v>1</v>
      </c>
      <c r="K1044" t="str">
        <f>TEXT(sales_data_sample3[[#This Row],[ORDER DATE]],"[$-409]mmmm")</f>
        <v>January</v>
      </c>
      <c r="L1044">
        <f>YEAR(sales_data_sample3[[#This Row],[ORDER DATE]])</f>
        <v>2004</v>
      </c>
      <c r="M1044" t="s">
        <v>278</v>
      </c>
      <c r="N1044">
        <v>37</v>
      </c>
      <c r="O1044" t="s">
        <v>3302</v>
      </c>
      <c r="P1044" t="s">
        <v>268</v>
      </c>
      <c r="Q1044" t="s">
        <v>269</v>
      </c>
      <c r="R1044" t="s">
        <v>270</v>
      </c>
      <c r="S1044" t="s">
        <v>4804</v>
      </c>
      <c r="T1044" t="s">
        <v>271</v>
      </c>
      <c r="U1044" t="s">
        <v>4804</v>
      </c>
      <c r="V1044" t="s">
        <v>272</v>
      </c>
      <c r="W1044" t="s">
        <v>273</v>
      </c>
      <c r="X1044" t="s">
        <v>52</v>
      </c>
      <c r="Y1044" t="s">
        <v>274</v>
      </c>
      <c r="Z1044" t="s">
        <v>275</v>
      </c>
      <c r="AA1044" t="s">
        <v>42</v>
      </c>
    </row>
    <row r="1045" spans="1:27" x14ac:dyDescent="0.25">
      <c r="A1045" s="1">
        <v>10212</v>
      </c>
      <c r="B1045" s="1">
        <v>27</v>
      </c>
      <c r="C1045" s="8">
        <v>79.62</v>
      </c>
      <c r="D1045" s="1">
        <v>2</v>
      </c>
      <c r="E1045" s="7">
        <v>2149.7399999999998</v>
      </c>
      <c r="F1045" s="7">
        <f>sales_data_sample3[[#This Row],[SALES]]*sales_data_sample3[[#This Row],[PROFIT MARGIN]]</f>
        <v>535.07028600000001</v>
      </c>
      <c r="G1045" s="14" t="str">
        <f>IF(sales_data_sample3[[#This Row],[STATUS]] &lt;&gt;"Cancelled","24,89%","0")</f>
        <v>24,89%</v>
      </c>
      <c r="H1045" s="4">
        <v>38002</v>
      </c>
      <c r="I1045" t="s">
        <v>28</v>
      </c>
      <c r="J1045">
        <f>ROUNDUP(MONTH(sales_data_sample3[[#This Row],[ORDER DATE]])/3,0)</f>
        <v>1</v>
      </c>
      <c r="K1045" t="str">
        <f>TEXT(sales_data_sample3[[#This Row],[ORDER DATE]],"[$-409]mmmm")</f>
        <v>January</v>
      </c>
      <c r="L1045">
        <f>YEAR(sales_data_sample3[[#This Row],[ORDER DATE]])</f>
        <v>2004</v>
      </c>
      <c r="M1045" t="s">
        <v>278</v>
      </c>
      <c r="N1045">
        <v>85</v>
      </c>
      <c r="O1045" t="s">
        <v>3391</v>
      </c>
      <c r="P1045" t="s">
        <v>268</v>
      </c>
      <c r="Q1045" t="s">
        <v>269</v>
      </c>
      <c r="R1045" t="s">
        <v>270</v>
      </c>
      <c r="S1045" t="s">
        <v>4804</v>
      </c>
      <c r="T1045" t="s">
        <v>271</v>
      </c>
      <c r="U1045" t="s">
        <v>4804</v>
      </c>
      <c r="V1045" t="s">
        <v>272</v>
      </c>
      <c r="W1045" t="s">
        <v>273</v>
      </c>
      <c r="X1045" t="s">
        <v>52</v>
      </c>
      <c r="Y1045" t="s">
        <v>274</v>
      </c>
      <c r="Z1045" t="s">
        <v>275</v>
      </c>
      <c r="AA1045" t="s">
        <v>42</v>
      </c>
    </row>
    <row r="1046" spans="1:27" x14ac:dyDescent="0.25">
      <c r="A1046" s="1">
        <v>10212</v>
      </c>
      <c r="B1046" s="1">
        <v>46</v>
      </c>
      <c r="C1046" s="8">
        <v>87.81</v>
      </c>
      <c r="D1046" s="1">
        <v>4</v>
      </c>
      <c r="E1046" s="7">
        <v>4039.26</v>
      </c>
      <c r="F1046" s="7">
        <f>sales_data_sample3[[#This Row],[SALES]]*sales_data_sample3[[#This Row],[PROFIT MARGIN]]</f>
        <v>1005.3718140000001</v>
      </c>
      <c r="G1046" s="14" t="str">
        <f>IF(sales_data_sample3[[#This Row],[STATUS]] &lt;&gt;"Cancelled","24,89%","0")</f>
        <v>24,89%</v>
      </c>
      <c r="H1046" s="4">
        <v>38002</v>
      </c>
      <c r="I1046" t="s">
        <v>28</v>
      </c>
      <c r="J1046">
        <f>ROUNDUP(MONTH(sales_data_sample3[[#This Row],[ORDER DATE]])/3,0)</f>
        <v>1</v>
      </c>
      <c r="K1046" t="str">
        <f>TEXT(sales_data_sample3[[#This Row],[ORDER DATE]],"[$-409]mmmm")</f>
        <v>January</v>
      </c>
      <c r="L1046">
        <f>YEAR(sales_data_sample3[[#This Row],[ORDER DATE]])</f>
        <v>2004</v>
      </c>
      <c r="M1046" t="s">
        <v>278</v>
      </c>
      <c r="N1046">
        <v>107</v>
      </c>
      <c r="O1046" t="s">
        <v>3508</v>
      </c>
      <c r="P1046" t="s">
        <v>268</v>
      </c>
      <c r="Q1046" t="s">
        <v>269</v>
      </c>
      <c r="R1046" t="s">
        <v>270</v>
      </c>
      <c r="S1046" t="s">
        <v>4804</v>
      </c>
      <c r="T1046" t="s">
        <v>271</v>
      </c>
      <c r="U1046" t="s">
        <v>4804</v>
      </c>
      <c r="V1046" t="s">
        <v>272</v>
      </c>
      <c r="W1046" t="s">
        <v>273</v>
      </c>
      <c r="X1046" t="s">
        <v>52</v>
      </c>
      <c r="Y1046" t="s">
        <v>274</v>
      </c>
      <c r="Z1046" t="s">
        <v>275</v>
      </c>
      <c r="AA1046" t="s">
        <v>65</v>
      </c>
    </row>
    <row r="1047" spans="1:27" x14ac:dyDescent="0.25">
      <c r="A1047" s="1">
        <v>10212</v>
      </c>
      <c r="B1047" s="1">
        <v>49</v>
      </c>
      <c r="C1047" s="8">
        <v>100</v>
      </c>
      <c r="D1047" s="1">
        <v>13</v>
      </c>
      <c r="E1047" s="7">
        <v>6949.67</v>
      </c>
      <c r="F1047" s="7">
        <f>sales_data_sample3[[#This Row],[SALES]]*sales_data_sample3[[#This Row],[PROFIT MARGIN]]</f>
        <v>1729.7728630000001</v>
      </c>
      <c r="G1047" s="14" t="str">
        <f>IF(sales_data_sample3[[#This Row],[STATUS]] &lt;&gt;"Cancelled","24,89%","0")</f>
        <v>24,89%</v>
      </c>
      <c r="H1047" s="4">
        <v>38002</v>
      </c>
      <c r="I1047" t="s">
        <v>28</v>
      </c>
      <c r="J1047">
        <f>ROUNDUP(MONTH(sales_data_sample3[[#This Row],[ORDER DATE]])/3,0)</f>
        <v>1</v>
      </c>
      <c r="K1047" t="str">
        <f>TEXT(sales_data_sample3[[#This Row],[ORDER DATE]],"[$-409]mmmm")</f>
        <v>January</v>
      </c>
      <c r="L1047">
        <f>YEAR(sales_data_sample3[[#This Row],[ORDER DATE]])</f>
        <v>2004</v>
      </c>
      <c r="M1047" t="s">
        <v>278</v>
      </c>
      <c r="N1047">
        <v>140</v>
      </c>
      <c r="O1047" t="s">
        <v>3589</v>
      </c>
      <c r="P1047" t="s">
        <v>268</v>
      </c>
      <c r="Q1047" t="s">
        <v>269</v>
      </c>
      <c r="R1047" t="s">
        <v>270</v>
      </c>
      <c r="S1047" t="s">
        <v>4804</v>
      </c>
      <c r="T1047" t="s">
        <v>271</v>
      </c>
      <c r="U1047" t="s">
        <v>4804</v>
      </c>
      <c r="V1047" t="s">
        <v>272</v>
      </c>
      <c r="W1047" t="s">
        <v>273</v>
      </c>
      <c r="X1047" t="s">
        <v>52</v>
      </c>
      <c r="Y1047" t="s">
        <v>274</v>
      </c>
      <c r="Z1047" t="s">
        <v>275</v>
      </c>
      <c r="AA1047" t="s">
        <v>65</v>
      </c>
    </row>
    <row r="1048" spans="1:27" x14ac:dyDescent="0.25">
      <c r="A1048" s="1">
        <v>10213</v>
      </c>
      <c r="B1048" s="1">
        <v>38</v>
      </c>
      <c r="C1048" s="8">
        <v>94.79</v>
      </c>
      <c r="D1048" s="1">
        <v>1</v>
      </c>
      <c r="E1048" s="7">
        <v>3602.02</v>
      </c>
      <c r="F1048" s="7">
        <f>sales_data_sample3[[#This Row],[SALES]]*sales_data_sample3[[#This Row],[PROFIT MARGIN]]</f>
        <v>266.189278</v>
      </c>
      <c r="G1048" s="14" t="str">
        <f>IF(sales_data_sample3[[#This Row],[STATUS]] &lt;&gt;"Cancelled","7,39%","0")</f>
        <v>7,39%</v>
      </c>
      <c r="H1048" s="4">
        <v>38008</v>
      </c>
      <c r="I1048" t="s">
        <v>28</v>
      </c>
      <c r="J1048">
        <f>ROUNDUP(MONTH(sales_data_sample3[[#This Row],[ORDER DATE]])/3,0)</f>
        <v>1</v>
      </c>
      <c r="K1048" t="str">
        <f>TEXT(sales_data_sample3[[#This Row],[ORDER DATE]],"[$-409]mmmm")</f>
        <v>January</v>
      </c>
      <c r="L1048">
        <f>YEAR(sales_data_sample3[[#This Row],[ORDER DATE]])</f>
        <v>2004</v>
      </c>
      <c r="M1048" t="s">
        <v>1354</v>
      </c>
      <c r="N1048">
        <v>92</v>
      </c>
      <c r="O1048" t="s">
        <v>2529</v>
      </c>
      <c r="P1048" t="s">
        <v>603</v>
      </c>
      <c r="Q1048" t="s">
        <v>604</v>
      </c>
      <c r="R1048" t="s">
        <v>605</v>
      </c>
      <c r="S1048" t="s">
        <v>4804</v>
      </c>
      <c r="T1048" t="s">
        <v>577</v>
      </c>
      <c r="U1048" t="s">
        <v>4804</v>
      </c>
      <c r="V1048" t="s">
        <v>606</v>
      </c>
      <c r="W1048" t="s">
        <v>262</v>
      </c>
      <c r="X1048" t="s">
        <v>52</v>
      </c>
      <c r="Y1048" t="s">
        <v>607</v>
      </c>
      <c r="Z1048" t="s">
        <v>608</v>
      </c>
      <c r="AA1048" t="s">
        <v>65</v>
      </c>
    </row>
    <row r="1049" spans="1:27" x14ac:dyDescent="0.25">
      <c r="A1049" s="1">
        <v>10213</v>
      </c>
      <c r="B1049" s="1">
        <v>25</v>
      </c>
      <c r="C1049" s="8">
        <v>83.39</v>
      </c>
      <c r="D1049" s="1">
        <v>2</v>
      </c>
      <c r="E1049" s="7">
        <v>2084.75</v>
      </c>
      <c r="F1049" s="7">
        <f>sales_data_sample3[[#This Row],[SALES]]*sales_data_sample3[[#This Row],[PROFIT MARGIN]]</f>
        <v>518.89427499999999</v>
      </c>
      <c r="G1049" s="14" t="str">
        <f>IF(sales_data_sample3[[#This Row],[STATUS]] &lt;&gt;"Cancelled","24,89%","0")</f>
        <v>24,89%</v>
      </c>
      <c r="H1049" s="4">
        <v>38008</v>
      </c>
      <c r="I1049" t="s">
        <v>28</v>
      </c>
      <c r="J1049">
        <f>ROUNDUP(MONTH(sales_data_sample3[[#This Row],[ORDER DATE]])/3,0)</f>
        <v>1</v>
      </c>
      <c r="K1049" t="str">
        <f>TEXT(sales_data_sample3[[#This Row],[ORDER DATE]],"[$-409]mmmm")</f>
        <v>January</v>
      </c>
      <c r="L1049">
        <f>YEAR(sales_data_sample3[[#This Row],[ORDER DATE]])</f>
        <v>2004</v>
      </c>
      <c r="M1049" t="s">
        <v>278</v>
      </c>
      <c r="N1049">
        <v>71</v>
      </c>
      <c r="O1049" t="s">
        <v>2698</v>
      </c>
      <c r="P1049" t="s">
        <v>603</v>
      </c>
      <c r="Q1049" t="s">
        <v>604</v>
      </c>
      <c r="R1049" t="s">
        <v>605</v>
      </c>
      <c r="S1049" t="s">
        <v>4804</v>
      </c>
      <c r="T1049" t="s">
        <v>577</v>
      </c>
      <c r="U1049" t="s">
        <v>4804</v>
      </c>
      <c r="V1049" t="s">
        <v>606</v>
      </c>
      <c r="W1049" t="s">
        <v>262</v>
      </c>
      <c r="X1049" t="s">
        <v>52</v>
      </c>
      <c r="Y1049" t="s">
        <v>607</v>
      </c>
      <c r="Z1049" t="s">
        <v>608</v>
      </c>
      <c r="AA1049" t="s">
        <v>42</v>
      </c>
    </row>
    <row r="1050" spans="1:27" x14ac:dyDescent="0.25">
      <c r="A1050" s="1">
        <v>10213</v>
      </c>
      <c r="B1050" s="1">
        <v>27</v>
      </c>
      <c r="C1050" s="8">
        <v>100</v>
      </c>
      <c r="D1050" s="1">
        <v>3</v>
      </c>
      <c r="E1050" s="7">
        <v>2790.45</v>
      </c>
      <c r="F1050" s="7">
        <f>sales_data_sample3[[#This Row],[SALES]]*sales_data_sample3[[#This Row],[PROFIT MARGIN]]</f>
        <v>694.54300499999999</v>
      </c>
      <c r="G1050" s="14" t="str">
        <f>IF(sales_data_sample3[[#This Row],[STATUS]] &lt;&gt;"Cancelled","24,89%","0")</f>
        <v>24,89%</v>
      </c>
      <c r="H1050" s="4">
        <v>38008</v>
      </c>
      <c r="I1050" t="s">
        <v>28</v>
      </c>
      <c r="J1050">
        <f>ROUNDUP(MONTH(sales_data_sample3[[#This Row],[ORDER DATE]])/3,0)</f>
        <v>1</v>
      </c>
      <c r="K1050" t="str">
        <f>TEXT(sales_data_sample3[[#This Row],[ORDER DATE]],"[$-409]mmmm")</f>
        <v>January</v>
      </c>
      <c r="L1050">
        <f>YEAR(sales_data_sample3[[#This Row],[ORDER DATE]])</f>
        <v>2004</v>
      </c>
      <c r="M1050" t="s">
        <v>278</v>
      </c>
      <c r="N1050">
        <v>117</v>
      </c>
      <c r="O1050" t="s">
        <v>3275</v>
      </c>
      <c r="P1050" t="s">
        <v>603</v>
      </c>
      <c r="Q1050" t="s">
        <v>604</v>
      </c>
      <c r="R1050" t="s">
        <v>605</v>
      </c>
      <c r="S1050" t="s">
        <v>4804</v>
      </c>
      <c r="T1050" t="s">
        <v>577</v>
      </c>
      <c r="U1050" t="s">
        <v>4804</v>
      </c>
      <c r="V1050" t="s">
        <v>606</v>
      </c>
      <c r="W1050" t="s">
        <v>262</v>
      </c>
      <c r="X1050" t="s">
        <v>52</v>
      </c>
      <c r="Y1050" t="s">
        <v>607</v>
      </c>
      <c r="Z1050" t="s">
        <v>608</v>
      </c>
      <c r="AA1050" t="s">
        <v>42</v>
      </c>
    </row>
    <row r="1051" spans="1:27" x14ac:dyDescent="0.25">
      <c r="A1051" s="1">
        <v>10214</v>
      </c>
      <c r="B1051" s="1">
        <v>30</v>
      </c>
      <c r="C1051" s="8">
        <v>100</v>
      </c>
      <c r="D1051" s="1">
        <v>7</v>
      </c>
      <c r="E1051" s="7">
        <v>5967</v>
      </c>
      <c r="F1051" s="7">
        <f>sales_data_sample3[[#This Row],[SALES]]*sales_data_sample3[[#This Row],[PROFIT MARGIN]]</f>
        <v>440.96129999999994</v>
      </c>
      <c r="G1051" s="14" t="str">
        <f>IF(sales_data_sample3[[#This Row],[STATUS]] &lt;&gt;"Cancelled","7,39%","0")</f>
        <v>7,39%</v>
      </c>
      <c r="H1051" s="4">
        <v>38012</v>
      </c>
      <c r="I1051" t="s">
        <v>28</v>
      </c>
      <c r="J1051">
        <f>ROUNDUP(MONTH(sales_data_sample3[[#This Row],[ORDER DATE]])/3,0)</f>
        <v>1</v>
      </c>
      <c r="K1051" t="str">
        <f>TEXT(sales_data_sample3[[#This Row],[ORDER DATE]],"[$-409]mmmm")</f>
        <v>January</v>
      </c>
      <c r="L1051">
        <f>YEAR(sales_data_sample3[[#This Row],[ORDER DATE]])</f>
        <v>2004</v>
      </c>
      <c r="M1051" t="s">
        <v>1354</v>
      </c>
      <c r="N1051">
        <v>170</v>
      </c>
      <c r="O1051" t="s">
        <v>1565</v>
      </c>
      <c r="P1051" t="s">
        <v>292</v>
      </c>
      <c r="Q1051" t="s">
        <v>293</v>
      </c>
      <c r="R1051" t="s">
        <v>294</v>
      </c>
      <c r="S1051" t="s">
        <v>4804</v>
      </c>
      <c r="T1051" t="s">
        <v>271</v>
      </c>
      <c r="U1051" t="s">
        <v>4804</v>
      </c>
      <c r="V1051" t="s">
        <v>295</v>
      </c>
      <c r="W1051" t="s">
        <v>273</v>
      </c>
      <c r="X1051" t="s">
        <v>52</v>
      </c>
      <c r="Y1051" t="s">
        <v>296</v>
      </c>
      <c r="Z1051" t="s">
        <v>297</v>
      </c>
      <c r="AA1051" t="s">
        <v>65</v>
      </c>
    </row>
    <row r="1052" spans="1:27" x14ac:dyDescent="0.25">
      <c r="A1052" s="1">
        <v>10214</v>
      </c>
      <c r="B1052" s="1">
        <v>21</v>
      </c>
      <c r="C1052" s="8">
        <v>62.96</v>
      </c>
      <c r="D1052" s="1">
        <v>6</v>
      </c>
      <c r="E1052" s="7">
        <v>1322.16</v>
      </c>
      <c r="F1052" s="7">
        <f>sales_data_sample3[[#This Row],[SALES]]*sales_data_sample3[[#This Row],[PROFIT MARGIN]]</f>
        <v>97.707623999999996</v>
      </c>
      <c r="G1052" s="14" t="str">
        <f>IF(sales_data_sample3[[#This Row],[STATUS]] &lt;&gt;"Cancelled","7,39%","0")</f>
        <v>7,39%</v>
      </c>
      <c r="H1052" s="4">
        <v>38012</v>
      </c>
      <c r="I1052" t="s">
        <v>28</v>
      </c>
      <c r="J1052">
        <f>ROUNDUP(MONTH(sales_data_sample3[[#This Row],[ORDER DATE]])/3,0)</f>
        <v>1</v>
      </c>
      <c r="K1052" t="str">
        <f>TEXT(sales_data_sample3[[#This Row],[ORDER DATE]],"[$-409]mmmm")</f>
        <v>January</v>
      </c>
      <c r="L1052">
        <f>YEAR(sales_data_sample3[[#This Row],[ORDER DATE]])</f>
        <v>2004</v>
      </c>
      <c r="M1052" t="s">
        <v>1354</v>
      </c>
      <c r="N1052">
        <v>60</v>
      </c>
      <c r="O1052" t="s">
        <v>1696</v>
      </c>
      <c r="P1052" t="s">
        <v>292</v>
      </c>
      <c r="Q1052" t="s">
        <v>293</v>
      </c>
      <c r="R1052" t="s">
        <v>294</v>
      </c>
      <c r="S1052" t="s">
        <v>4804</v>
      </c>
      <c r="T1052" t="s">
        <v>271</v>
      </c>
      <c r="U1052" t="s">
        <v>4804</v>
      </c>
      <c r="V1052" t="s">
        <v>295</v>
      </c>
      <c r="W1052" t="s">
        <v>273</v>
      </c>
      <c r="X1052" t="s">
        <v>52</v>
      </c>
      <c r="Y1052" t="s">
        <v>296</v>
      </c>
      <c r="Z1052" t="s">
        <v>297</v>
      </c>
      <c r="AA1052" t="s">
        <v>42</v>
      </c>
    </row>
    <row r="1053" spans="1:27" x14ac:dyDescent="0.25">
      <c r="A1053" s="1">
        <v>10214</v>
      </c>
      <c r="B1053" s="1">
        <v>27</v>
      </c>
      <c r="C1053" s="8">
        <v>100</v>
      </c>
      <c r="D1053" s="1">
        <v>4</v>
      </c>
      <c r="E1053" s="7">
        <v>3604.23</v>
      </c>
      <c r="F1053" s="7">
        <f>sales_data_sample3[[#This Row],[SALES]]*sales_data_sample3[[#This Row],[PROFIT MARGIN]]</f>
        <v>266.352597</v>
      </c>
      <c r="G1053" s="14" t="str">
        <f>IF(sales_data_sample3[[#This Row],[STATUS]] &lt;&gt;"Cancelled","7,39%","0")</f>
        <v>7,39%</v>
      </c>
      <c r="H1053" s="4">
        <v>38012</v>
      </c>
      <c r="I1053" t="s">
        <v>28</v>
      </c>
      <c r="J1053">
        <f>ROUNDUP(MONTH(sales_data_sample3[[#This Row],[ORDER DATE]])/3,0)</f>
        <v>1</v>
      </c>
      <c r="K1053" t="str">
        <f>TEXT(sales_data_sample3[[#This Row],[ORDER DATE]],"[$-409]mmmm")</f>
        <v>January</v>
      </c>
      <c r="L1053">
        <f>YEAR(sales_data_sample3[[#This Row],[ORDER DATE]])</f>
        <v>2004</v>
      </c>
      <c r="M1053" t="s">
        <v>1354</v>
      </c>
      <c r="N1053">
        <v>127</v>
      </c>
      <c r="O1053" t="s">
        <v>1769</v>
      </c>
      <c r="P1053" t="s">
        <v>292</v>
      </c>
      <c r="Q1053" t="s">
        <v>293</v>
      </c>
      <c r="R1053" t="s">
        <v>294</v>
      </c>
      <c r="S1053" t="s">
        <v>4804</v>
      </c>
      <c r="T1053" t="s">
        <v>271</v>
      </c>
      <c r="U1053" t="s">
        <v>4804</v>
      </c>
      <c r="V1053" t="s">
        <v>295</v>
      </c>
      <c r="W1053" t="s">
        <v>273</v>
      </c>
      <c r="X1053" t="s">
        <v>52</v>
      </c>
      <c r="Y1053" t="s">
        <v>296</v>
      </c>
      <c r="Z1053" t="s">
        <v>297</v>
      </c>
      <c r="AA1053" t="s">
        <v>65</v>
      </c>
    </row>
    <row r="1054" spans="1:27" x14ac:dyDescent="0.25">
      <c r="A1054" s="1">
        <v>10214</v>
      </c>
      <c r="B1054" s="1">
        <v>50</v>
      </c>
      <c r="C1054" s="8">
        <v>100</v>
      </c>
      <c r="D1054" s="1">
        <v>1</v>
      </c>
      <c r="E1054" s="7">
        <v>9534.5</v>
      </c>
      <c r="F1054" s="7">
        <f>sales_data_sample3[[#This Row],[SALES]]*sales_data_sample3[[#This Row],[PROFIT MARGIN]]</f>
        <v>704.59954999999991</v>
      </c>
      <c r="G1054" s="14" t="str">
        <f>IF(sales_data_sample3[[#This Row],[STATUS]] &lt;&gt;"Cancelled","7,39%","0")</f>
        <v>7,39%</v>
      </c>
      <c r="H1054" s="4">
        <v>38012</v>
      </c>
      <c r="I1054" t="s">
        <v>28</v>
      </c>
      <c r="J1054">
        <f>ROUNDUP(MONTH(sales_data_sample3[[#This Row],[ORDER DATE]])/3,0)</f>
        <v>1</v>
      </c>
      <c r="K1054" t="str">
        <f>TEXT(sales_data_sample3[[#This Row],[ORDER DATE]],"[$-409]mmmm")</f>
        <v>January</v>
      </c>
      <c r="L1054">
        <f>YEAR(sales_data_sample3[[#This Row],[ORDER DATE]])</f>
        <v>2004</v>
      </c>
      <c r="M1054" t="s">
        <v>1354</v>
      </c>
      <c r="N1054">
        <v>168</v>
      </c>
      <c r="O1054" t="s">
        <v>1928</v>
      </c>
      <c r="P1054" t="s">
        <v>292</v>
      </c>
      <c r="Q1054" t="s">
        <v>293</v>
      </c>
      <c r="R1054" t="s">
        <v>294</v>
      </c>
      <c r="S1054" t="s">
        <v>4804</v>
      </c>
      <c r="T1054" t="s">
        <v>271</v>
      </c>
      <c r="U1054" t="s">
        <v>4804</v>
      </c>
      <c r="V1054" t="s">
        <v>295</v>
      </c>
      <c r="W1054" t="s">
        <v>273</v>
      </c>
      <c r="X1054" t="s">
        <v>52</v>
      </c>
      <c r="Y1054" t="s">
        <v>296</v>
      </c>
      <c r="Z1054" t="s">
        <v>297</v>
      </c>
      <c r="AA1054" t="s">
        <v>229</v>
      </c>
    </row>
    <row r="1055" spans="1:27" x14ac:dyDescent="0.25">
      <c r="A1055" s="1">
        <v>10214</v>
      </c>
      <c r="B1055" s="1">
        <v>20</v>
      </c>
      <c r="C1055" s="8">
        <v>34.19</v>
      </c>
      <c r="D1055" s="1">
        <v>3</v>
      </c>
      <c r="E1055" s="7">
        <v>683.8</v>
      </c>
      <c r="F1055" s="7">
        <f>sales_data_sample3[[#This Row],[SALES]]*sales_data_sample3[[#This Row],[PROFIT MARGIN]]</f>
        <v>50.532819999999994</v>
      </c>
      <c r="G1055" s="14" t="str">
        <f>IF(sales_data_sample3[[#This Row],[STATUS]] &lt;&gt;"Cancelled","7,39%","0")</f>
        <v>7,39%</v>
      </c>
      <c r="H1055" s="4">
        <v>38012</v>
      </c>
      <c r="I1055" t="s">
        <v>28</v>
      </c>
      <c r="J1055">
        <f>ROUNDUP(MONTH(sales_data_sample3[[#This Row],[ORDER DATE]])/3,0)</f>
        <v>1</v>
      </c>
      <c r="K1055" t="str">
        <f>TEXT(sales_data_sample3[[#This Row],[ORDER DATE]],"[$-409]mmmm")</f>
        <v>January</v>
      </c>
      <c r="L1055">
        <f>YEAR(sales_data_sample3[[#This Row],[ORDER DATE]])</f>
        <v>2004</v>
      </c>
      <c r="M1055" t="s">
        <v>1354</v>
      </c>
      <c r="N1055">
        <v>33</v>
      </c>
      <c r="O1055" t="s">
        <v>2922</v>
      </c>
      <c r="P1055" t="s">
        <v>292</v>
      </c>
      <c r="Q1055" t="s">
        <v>293</v>
      </c>
      <c r="R1055" t="s">
        <v>294</v>
      </c>
      <c r="S1055" t="s">
        <v>4804</v>
      </c>
      <c r="T1055" t="s">
        <v>271</v>
      </c>
      <c r="U1055" t="s">
        <v>4804</v>
      </c>
      <c r="V1055" t="s">
        <v>295</v>
      </c>
      <c r="W1055" t="s">
        <v>273</v>
      </c>
      <c r="X1055" t="s">
        <v>52</v>
      </c>
      <c r="Y1055" t="s">
        <v>296</v>
      </c>
      <c r="Z1055" t="s">
        <v>297</v>
      </c>
      <c r="AA1055" t="s">
        <v>42</v>
      </c>
    </row>
    <row r="1056" spans="1:27" x14ac:dyDescent="0.25">
      <c r="A1056" s="1">
        <v>10214</v>
      </c>
      <c r="B1056" s="1">
        <v>49</v>
      </c>
      <c r="C1056" s="8">
        <v>47.94</v>
      </c>
      <c r="D1056" s="1">
        <v>2</v>
      </c>
      <c r="E1056" s="7">
        <v>2349.06</v>
      </c>
      <c r="F1056" s="7">
        <f>sales_data_sample3[[#This Row],[SALES]]*sales_data_sample3[[#This Row],[PROFIT MARGIN]]</f>
        <v>173.59553399999999</v>
      </c>
      <c r="G1056" s="14" t="str">
        <f>IF(sales_data_sample3[[#This Row],[STATUS]] &lt;&gt;"Cancelled","7,39%","0")</f>
        <v>7,39%</v>
      </c>
      <c r="H1056" s="4">
        <v>38012</v>
      </c>
      <c r="I1056" t="s">
        <v>28</v>
      </c>
      <c r="J1056">
        <f>ROUNDUP(MONTH(sales_data_sample3[[#This Row],[ORDER DATE]])/3,0)</f>
        <v>1</v>
      </c>
      <c r="K1056" t="str">
        <f>TEXT(sales_data_sample3[[#This Row],[ORDER DATE]],"[$-409]mmmm")</f>
        <v>January</v>
      </c>
      <c r="L1056">
        <f>YEAR(sales_data_sample3[[#This Row],[ORDER DATE]])</f>
        <v>2004</v>
      </c>
      <c r="M1056" t="s">
        <v>1354</v>
      </c>
      <c r="N1056">
        <v>44</v>
      </c>
      <c r="O1056" t="s">
        <v>3035</v>
      </c>
      <c r="P1056" t="s">
        <v>292</v>
      </c>
      <c r="Q1056" t="s">
        <v>293</v>
      </c>
      <c r="R1056" t="s">
        <v>294</v>
      </c>
      <c r="S1056" t="s">
        <v>4804</v>
      </c>
      <c r="T1056" t="s">
        <v>271</v>
      </c>
      <c r="U1056" t="s">
        <v>4804</v>
      </c>
      <c r="V1056" t="s">
        <v>295</v>
      </c>
      <c r="W1056" t="s">
        <v>273</v>
      </c>
      <c r="X1056" t="s">
        <v>52</v>
      </c>
      <c r="Y1056" t="s">
        <v>296</v>
      </c>
      <c r="Z1056" t="s">
        <v>297</v>
      </c>
      <c r="AA1056" t="s">
        <v>42</v>
      </c>
    </row>
    <row r="1057" spans="1:27" x14ac:dyDescent="0.25">
      <c r="A1057" s="1">
        <v>10214</v>
      </c>
      <c r="B1057" s="1">
        <v>44</v>
      </c>
      <c r="C1057" s="8">
        <v>34.880000000000003</v>
      </c>
      <c r="D1057" s="1">
        <v>5</v>
      </c>
      <c r="E1057" s="7">
        <v>1534.72</v>
      </c>
      <c r="F1057" s="7">
        <f>sales_data_sample3[[#This Row],[SALES]]*sales_data_sample3[[#This Row],[PROFIT MARGIN]]</f>
        <v>113.415808</v>
      </c>
      <c r="G1057" s="14" t="str">
        <f>IF(sales_data_sample3[[#This Row],[STATUS]] &lt;&gt;"Cancelled","7,39%","0")</f>
        <v>7,39%</v>
      </c>
      <c r="H1057" s="4">
        <v>38012</v>
      </c>
      <c r="I1057" t="s">
        <v>28</v>
      </c>
      <c r="J1057">
        <f>ROUNDUP(MONTH(sales_data_sample3[[#This Row],[ORDER DATE]])/3,0)</f>
        <v>1</v>
      </c>
      <c r="K1057" t="str">
        <f>TEXT(sales_data_sample3[[#This Row],[ORDER DATE]],"[$-409]mmmm")</f>
        <v>January</v>
      </c>
      <c r="L1057">
        <f>YEAR(sales_data_sample3[[#This Row],[ORDER DATE]])</f>
        <v>2004</v>
      </c>
      <c r="M1057" t="s">
        <v>1354</v>
      </c>
      <c r="N1057">
        <v>41</v>
      </c>
      <c r="O1057" t="s">
        <v>3664</v>
      </c>
      <c r="P1057" t="s">
        <v>292</v>
      </c>
      <c r="Q1057" t="s">
        <v>293</v>
      </c>
      <c r="R1057" t="s">
        <v>294</v>
      </c>
      <c r="S1057" t="s">
        <v>4804</v>
      </c>
      <c r="T1057" t="s">
        <v>271</v>
      </c>
      <c r="U1057" t="s">
        <v>4804</v>
      </c>
      <c r="V1057" t="s">
        <v>295</v>
      </c>
      <c r="W1057" t="s">
        <v>273</v>
      </c>
      <c r="X1057" t="s">
        <v>52</v>
      </c>
      <c r="Y1057" t="s">
        <v>296</v>
      </c>
      <c r="Z1057" t="s">
        <v>297</v>
      </c>
      <c r="AA1057" t="s">
        <v>42</v>
      </c>
    </row>
    <row r="1058" spans="1:27" x14ac:dyDescent="0.25">
      <c r="A1058" s="1">
        <v>10215</v>
      </c>
      <c r="B1058" s="1">
        <v>35</v>
      </c>
      <c r="C1058" s="8">
        <v>100</v>
      </c>
      <c r="D1058" s="1">
        <v>3</v>
      </c>
      <c r="E1058" s="7">
        <v>6075.3</v>
      </c>
      <c r="F1058" s="7">
        <f>sales_data_sample3[[#This Row],[SALES]]*sales_data_sample3[[#This Row],[PROFIT MARGIN]]</f>
        <v>1512.1421700000001</v>
      </c>
      <c r="G1058" s="14" t="str">
        <f>IF(sales_data_sample3[[#This Row],[STATUS]] &lt;&gt;"Cancelled","24,89%","0")</f>
        <v>24,89%</v>
      </c>
      <c r="H1058" s="4">
        <v>38015</v>
      </c>
      <c r="I1058" t="s">
        <v>28</v>
      </c>
      <c r="J1058">
        <f>ROUNDUP(MONTH(sales_data_sample3[[#This Row],[ORDER DATE]])/3,0)</f>
        <v>1</v>
      </c>
      <c r="K1058" t="str">
        <f>TEXT(sales_data_sample3[[#This Row],[ORDER DATE]],"[$-409]mmmm")</f>
        <v>January</v>
      </c>
      <c r="L1058">
        <f>YEAR(sales_data_sample3[[#This Row],[ORDER DATE]])</f>
        <v>2004</v>
      </c>
      <c r="M1058" t="s">
        <v>278</v>
      </c>
      <c r="N1058">
        <v>214</v>
      </c>
      <c r="O1058" t="s">
        <v>279</v>
      </c>
      <c r="P1058" t="s">
        <v>358</v>
      </c>
      <c r="Q1058" t="s">
        <v>359</v>
      </c>
      <c r="R1058" t="s">
        <v>360</v>
      </c>
      <c r="S1058" t="s">
        <v>4804</v>
      </c>
      <c r="T1058" t="s">
        <v>361</v>
      </c>
      <c r="U1058" t="s">
        <v>73</v>
      </c>
      <c r="V1058" t="s">
        <v>158</v>
      </c>
      <c r="W1058" t="s">
        <v>38</v>
      </c>
      <c r="X1058" t="s">
        <v>39</v>
      </c>
      <c r="Y1058" t="s">
        <v>362</v>
      </c>
      <c r="Z1058" t="s">
        <v>363</v>
      </c>
      <c r="AA1058" t="s">
        <v>65</v>
      </c>
    </row>
    <row r="1059" spans="1:27" x14ac:dyDescent="0.25">
      <c r="A1059" s="1">
        <v>10215</v>
      </c>
      <c r="B1059" s="1">
        <v>46</v>
      </c>
      <c r="C1059" s="8">
        <v>100</v>
      </c>
      <c r="D1059" s="1">
        <v>2</v>
      </c>
      <c r="E1059" s="7">
        <v>5152</v>
      </c>
      <c r="F1059" s="7">
        <f>sales_data_sample3[[#This Row],[SALES]]*sales_data_sample3[[#This Row],[PROFIT MARGIN]]</f>
        <v>234.416</v>
      </c>
      <c r="G1059" s="14" t="str">
        <f>IF(sales_data_sample3[[#This Row],[STATUS]] &lt;&gt;"Cancelled","4,55%","0")</f>
        <v>4,55%</v>
      </c>
      <c r="H1059" s="4">
        <v>38015</v>
      </c>
      <c r="I1059" t="s">
        <v>28</v>
      </c>
      <c r="J1059">
        <f>ROUNDUP(MONTH(sales_data_sample3[[#This Row],[ORDER DATE]])/3,0)</f>
        <v>1</v>
      </c>
      <c r="K1059" t="str">
        <f>TEXT(sales_data_sample3[[#This Row],[ORDER DATE]],"[$-409]mmmm")</f>
        <v>January</v>
      </c>
      <c r="L1059">
        <f>YEAR(sales_data_sample3[[#This Row],[ORDER DATE]])</f>
        <v>2004</v>
      </c>
      <c r="M1059" t="s">
        <v>957</v>
      </c>
      <c r="N1059">
        <v>116</v>
      </c>
      <c r="O1059" t="s">
        <v>1264</v>
      </c>
      <c r="P1059" t="s">
        <v>358</v>
      </c>
      <c r="Q1059" t="s">
        <v>359</v>
      </c>
      <c r="R1059" t="s">
        <v>360</v>
      </c>
      <c r="S1059" t="s">
        <v>4804</v>
      </c>
      <c r="T1059" t="s">
        <v>361</v>
      </c>
      <c r="U1059" t="s">
        <v>73</v>
      </c>
      <c r="V1059" t="s">
        <v>158</v>
      </c>
      <c r="W1059" t="s">
        <v>38</v>
      </c>
      <c r="X1059" t="s">
        <v>39</v>
      </c>
      <c r="Y1059" t="s">
        <v>362</v>
      </c>
      <c r="Z1059" t="s">
        <v>363</v>
      </c>
      <c r="AA1059" t="s">
        <v>65</v>
      </c>
    </row>
    <row r="1060" spans="1:27" x14ac:dyDescent="0.25">
      <c r="A1060" s="1">
        <v>10215</v>
      </c>
      <c r="B1060" s="1">
        <v>27</v>
      </c>
      <c r="C1060" s="8">
        <v>89.38</v>
      </c>
      <c r="D1060" s="1">
        <v>10</v>
      </c>
      <c r="E1060" s="7">
        <v>2413.2600000000002</v>
      </c>
      <c r="F1060" s="7">
        <f>sales_data_sample3[[#This Row],[SALES]]*sales_data_sample3[[#This Row],[PROFIT MARGIN]]</f>
        <v>178.33991399999999</v>
      </c>
      <c r="G1060" s="14" t="str">
        <f>IF(sales_data_sample3[[#This Row],[STATUS]] &lt;&gt;"Cancelled","7,39%","0")</f>
        <v>7,39%</v>
      </c>
      <c r="H1060" s="4">
        <v>38015</v>
      </c>
      <c r="I1060" t="s">
        <v>28</v>
      </c>
      <c r="J1060">
        <f>ROUNDUP(MONTH(sales_data_sample3[[#This Row],[ORDER DATE]])/3,0)</f>
        <v>1</v>
      </c>
      <c r="K1060" t="str">
        <f>TEXT(sales_data_sample3[[#This Row],[ORDER DATE]],"[$-409]mmmm")</f>
        <v>January</v>
      </c>
      <c r="L1060">
        <f>YEAR(sales_data_sample3[[#This Row],[ORDER DATE]])</f>
        <v>2004</v>
      </c>
      <c r="M1060" t="s">
        <v>1354</v>
      </c>
      <c r="N1060">
        <v>102</v>
      </c>
      <c r="O1060" t="s">
        <v>1355</v>
      </c>
      <c r="P1060" t="s">
        <v>358</v>
      </c>
      <c r="Q1060" t="s">
        <v>359</v>
      </c>
      <c r="R1060" t="s">
        <v>360</v>
      </c>
      <c r="S1060" t="s">
        <v>4804</v>
      </c>
      <c r="T1060" t="s">
        <v>361</v>
      </c>
      <c r="U1060" t="s">
        <v>73</v>
      </c>
      <c r="V1060" t="s">
        <v>158</v>
      </c>
      <c r="W1060" t="s">
        <v>38</v>
      </c>
      <c r="X1060" t="s">
        <v>39</v>
      </c>
      <c r="Y1060" t="s">
        <v>362</v>
      </c>
      <c r="Z1060" t="s">
        <v>363</v>
      </c>
      <c r="AA1060" t="s">
        <v>42</v>
      </c>
    </row>
    <row r="1061" spans="1:27" x14ac:dyDescent="0.25">
      <c r="A1061" s="1">
        <v>10215</v>
      </c>
      <c r="B1061" s="1">
        <v>33</v>
      </c>
      <c r="C1061" s="8">
        <v>43.13</v>
      </c>
      <c r="D1061" s="1">
        <v>9</v>
      </c>
      <c r="E1061" s="7">
        <v>1423.29</v>
      </c>
      <c r="F1061" s="7">
        <f>sales_data_sample3[[#This Row],[SALES]]*sales_data_sample3[[#This Row],[PROFIT MARGIN]]</f>
        <v>105.18113099999999</v>
      </c>
      <c r="G1061" s="14" t="str">
        <f>IF(sales_data_sample3[[#This Row],[STATUS]] &lt;&gt;"Cancelled","7,39%","0")</f>
        <v>7,39%</v>
      </c>
      <c r="H1061" s="4">
        <v>38015</v>
      </c>
      <c r="I1061" t="s">
        <v>28</v>
      </c>
      <c r="J1061">
        <f>ROUNDUP(MONTH(sales_data_sample3[[#This Row],[ORDER DATE]])/3,0)</f>
        <v>1</v>
      </c>
      <c r="K1061" t="str">
        <f>TEXT(sales_data_sample3[[#This Row],[ORDER DATE]],"[$-409]mmmm")</f>
        <v>January</v>
      </c>
      <c r="L1061">
        <f>YEAR(sales_data_sample3[[#This Row],[ORDER DATE]])</f>
        <v>2004</v>
      </c>
      <c r="M1061" t="s">
        <v>1354</v>
      </c>
      <c r="N1061">
        <v>53</v>
      </c>
      <c r="O1061" t="s">
        <v>1419</v>
      </c>
      <c r="P1061" t="s">
        <v>358</v>
      </c>
      <c r="Q1061" t="s">
        <v>359</v>
      </c>
      <c r="R1061" t="s">
        <v>360</v>
      </c>
      <c r="S1061" t="s">
        <v>4804</v>
      </c>
      <c r="T1061" t="s">
        <v>361</v>
      </c>
      <c r="U1061" t="s">
        <v>73</v>
      </c>
      <c r="V1061" t="s">
        <v>158</v>
      </c>
      <c r="W1061" t="s">
        <v>38</v>
      </c>
      <c r="X1061" t="s">
        <v>39</v>
      </c>
      <c r="Y1061" t="s">
        <v>362</v>
      </c>
      <c r="Z1061" t="s">
        <v>363</v>
      </c>
      <c r="AA1061" t="s">
        <v>42</v>
      </c>
    </row>
    <row r="1062" spans="1:27" x14ac:dyDescent="0.25">
      <c r="A1062" s="1">
        <v>10215</v>
      </c>
      <c r="B1062" s="1">
        <v>49</v>
      </c>
      <c r="C1062" s="8">
        <v>100</v>
      </c>
      <c r="D1062" s="1">
        <v>4</v>
      </c>
      <c r="E1062" s="7">
        <v>5510.05</v>
      </c>
      <c r="F1062" s="7">
        <f>sales_data_sample3[[#This Row],[SALES]]*sales_data_sample3[[#This Row],[PROFIT MARGIN]]</f>
        <v>407.19269499999996</v>
      </c>
      <c r="G1062" s="14" t="str">
        <f>IF(sales_data_sample3[[#This Row],[STATUS]] &lt;&gt;"Cancelled","7,39%","0")</f>
        <v>7,39%</v>
      </c>
      <c r="H1062" s="4">
        <v>38015</v>
      </c>
      <c r="I1062" t="s">
        <v>28</v>
      </c>
      <c r="J1062">
        <f>ROUNDUP(MONTH(sales_data_sample3[[#This Row],[ORDER DATE]])/3,0)</f>
        <v>1</v>
      </c>
      <c r="K1062" t="str">
        <f>TEXT(sales_data_sample3[[#This Row],[ORDER DATE]],"[$-409]mmmm")</f>
        <v>January</v>
      </c>
      <c r="L1062">
        <f>YEAR(sales_data_sample3[[#This Row],[ORDER DATE]])</f>
        <v>2004</v>
      </c>
      <c r="M1062" t="s">
        <v>1354</v>
      </c>
      <c r="N1062">
        <v>101</v>
      </c>
      <c r="O1062" t="s">
        <v>1989</v>
      </c>
      <c r="P1062" t="s">
        <v>358</v>
      </c>
      <c r="Q1062" t="s">
        <v>359</v>
      </c>
      <c r="R1062" t="s">
        <v>360</v>
      </c>
      <c r="S1062" t="s">
        <v>4804</v>
      </c>
      <c r="T1062" t="s">
        <v>361</v>
      </c>
      <c r="U1062" t="s">
        <v>73</v>
      </c>
      <c r="V1062" t="s">
        <v>158</v>
      </c>
      <c r="W1062" t="s">
        <v>38</v>
      </c>
      <c r="X1062" t="s">
        <v>39</v>
      </c>
      <c r="Y1062" t="s">
        <v>362</v>
      </c>
      <c r="Z1062" t="s">
        <v>363</v>
      </c>
      <c r="AA1062" t="s">
        <v>65</v>
      </c>
    </row>
    <row r="1063" spans="1:27" x14ac:dyDescent="0.25">
      <c r="A1063" s="1">
        <v>10215</v>
      </c>
      <c r="B1063" s="1">
        <v>31</v>
      </c>
      <c r="C1063" s="8">
        <v>58.71</v>
      </c>
      <c r="D1063" s="1">
        <v>6</v>
      </c>
      <c r="E1063" s="7">
        <v>1820.01</v>
      </c>
      <c r="F1063" s="7">
        <f>sales_data_sample3[[#This Row],[SALES]]*sales_data_sample3[[#This Row],[PROFIT MARGIN]]</f>
        <v>134.498739</v>
      </c>
      <c r="G1063" s="14" t="str">
        <f>IF(sales_data_sample3[[#This Row],[STATUS]] &lt;&gt;"Cancelled","7,39%","0")</f>
        <v>7,39%</v>
      </c>
      <c r="H1063" s="4">
        <v>38015</v>
      </c>
      <c r="I1063" t="s">
        <v>28</v>
      </c>
      <c r="J1063">
        <f>ROUNDUP(MONTH(sales_data_sample3[[#This Row],[ORDER DATE]])/3,0)</f>
        <v>1</v>
      </c>
      <c r="K1063" t="str">
        <f>TEXT(sales_data_sample3[[#This Row],[ORDER DATE]],"[$-409]mmmm")</f>
        <v>January</v>
      </c>
      <c r="L1063">
        <f>YEAR(sales_data_sample3[[#This Row],[ORDER DATE]])</f>
        <v>2004</v>
      </c>
      <c r="M1063" t="s">
        <v>1354</v>
      </c>
      <c r="N1063">
        <v>62</v>
      </c>
      <c r="O1063" t="s">
        <v>2025</v>
      </c>
      <c r="P1063" t="s">
        <v>358</v>
      </c>
      <c r="Q1063" t="s">
        <v>359</v>
      </c>
      <c r="R1063" t="s">
        <v>360</v>
      </c>
      <c r="S1063" t="s">
        <v>4804</v>
      </c>
      <c r="T1063" t="s">
        <v>361</v>
      </c>
      <c r="U1063" t="s">
        <v>73</v>
      </c>
      <c r="V1063" t="s">
        <v>158</v>
      </c>
      <c r="W1063" t="s">
        <v>38</v>
      </c>
      <c r="X1063" t="s">
        <v>39</v>
      </c>
      <c r="Y1063" t="s">
        <v>362</v>
      </c>
      <c r="Z1063" t="s">
        <v>363</v>
      </c>
      <c r="AA1063" t="s">
        <v>42</v>
      </c>
    </row>
    <row r="1064" spans="1:27" x14ac:dyDescent="0.25">
      <c r="A1064" s="1">
        <v>10215</v>
      </c>
      <c r="B1064" s="1">
        <v>49</v>
      </c>
      <c r="C1064" s="8">
        <v>100</v>
      </c>
      <c r="D1064" s="1">
        <v>5</v>
      </c>
      <c r="E1064" s="7">
        <v>5285.14</v>
      </c>
      <c r="F1064" s="7">
        <f>sales_data_sample3[[#This Row],[SALES]]*sales_data_sample3[[#This Row],[PROFIT MARGIN]]</f>
        <v>390.57184599999999</v>
      </c>
      <c r="G1064" s="14" t="str">
        <f>IF(sales_data_sample3[[#This Row],[STATUS]] &lt;&gt;"Cancelled","7,39%","0")</f>
        <v>7,39%</v>
      </c>
      <c r="H1064" s="4">
        <v>38015</v>
      </c>
      <c r="I1064" t="s">
        <v>28</v>
      </c>
      <c r="J1064">
        <f>ROUNDUP(MONTH(sales_data_sample3[[#This Row],[ORDER DATE]])/3,0)</f>
        <v>1</v>
      </c>
      <c r="K1064" t="str">
        <f>TEXT(sales_data_sample3[[#This Row],[ORDER DATE]],"[$-409]mmmm")</f>
        <v>January</v>
      </c>
      <c r="L1064">
        <f>YEAR(sales_data_sample3[[#This Row],[ORDER DATE]])</f>
        <v>2004</v>
      </c>
      <c r="M1064" t="s">
        <v>1354</v>
      </c>
      <c r="N1064">
        <v>104</v>
      </c>
      <c r="O1064" t="s">
        <v>2122</v>
      </c>
      <c r="P1064" t="s">
        <v>358</v>
      </c>
      <c r="Q1064" t="s">
        <v>359</v>
      </c>
      <c r="R1064" t="s">
        <v>360</v>
      </c>
      <c r="S1064" t="s">
        <v>4804</v>
      </c>
      <c r="T1064" t="s">
        <v>361</v>
      </c>
      <c r="U1064" t="s">
        <v>73</v>
      </c>
      <c r="V1064" t="s">
        <v>158</v>
      </c>
      <c r="W1064" t="s">
        <v>38</v>
      </c>
      <c r="X1064" t="s">
        <v>39</v>
      </c>
      <c r="Y1064" t="s">
        <v>362</v>
      </c>
      <c r="Z1064" t="s">
        <v>363</v>
      </c>
      <c r="AA1064" t="s">
        <v>65</v>
      </c>
    </row>
    <row r="1065" spans="1:27" x14ac:dyDescent="0.25">
      <c r="A1065" s="1">
        <v>10215</v>
      </c>
      <c r="B1065" s="1">
        <v>41</v>
      </c>
      <c r="C1065" s="8">
        <v>100</v>
      </c>
      <c r="D1065" s="1">
        <v>8</v>
      </c>
      <c r="E1065" s="7">
        <v>4555.92</v>
      </c>
      <c r="F1065" s="7">
        <f>sales_data_sample3[[#This Row],[SALES]]*sales_data_sample3[[#This Row],[PROFIT MARGIN]]</f>
        <v>336.68248799999998</v>
      </c>
      <c r="G1065" s="14" t="str">
        <f>IF(sales_data_sample3[[#This Row],[STATUS]] &lt;&gt;"Cancelled","7,39%","0")</f>
        <v>7,39%</v>
      </c>
      <c r="H1065" s="4">
        <v>38015</v>
      </c>
      <c r="I1065" t="s">
        <v>28</v>
      </c>
      <c r="J1065">
        <f>ROUNDUP(MONTH(sales_data_sample3[[#This Row],[ORDER DATE]])/3,0)</f>
        <v>1</v>
      </c>
      <c r="K1065" t="str">
        <f>TEXT(sales_data_sample3[[#This Row],[ORDER DATE]],"[$-409]mmmm")</f>
        <v>January</v>
      </c>
      <c r="L1065">
        <f>YEAR(sales_data_sample3[[#This Row],[ORDER DATE]])</f>
        <v>2004</v>
      </c>
      <c r="M1065" t="s">
        <v>1354</v>
      </c>
      <c r="N1065">
        <v>99</v>
      </c>
      <c r="O1065" t="s">
        <v>2325</v>
      </c>
      <c r="P1065" t="s">
        <v>358</v>
      </c>
      <c r="Q1065" t="s">
        <v>359</v>
      </c>
      <c r="R1065" t="s">
        <v>360</v>
      </c>
      <c r="S1065" t="s">
        <v>4804</v>
      </c>
      <c r="T1065" t="s">
        <v>361</v>
      </c>
      <c r="U1065" t="s">
        <v>73</v>
      </c>
      <c r="V1065" t="s">
        <v>158</v>
      </c>
      <c r="W1065" t="s">
        <v>38</v>
      </c>
      <c r="X1065" t="s">
        <v>39</v>
      </c>
      <c r="Y1065" t="s">
        <v>362</v>
      </c>
      <c r="Z1065" t="s">
        <v>363</v>
      </c>
      <c r="AA1065" t="s">
        <v>65</v>
      </c>
    </row>
    <row r="1066" spans="1:27" x14ac:dyDescent="0.25">
      <c r="A1066" s="1">
        <v>10215</v>
      </c>
      <c r="B1066" s="1">
        <v>46</v>
      </c>
      <c r="C1066" s="8">
        <v>45.28</v>
      </c>
      <c r="D1066" s="1">
        <v>1</v>
      </c>
      <c r="E1066" s="7">
        <v>2082.88</v>
      </c>
      <c r="F1066" s="7">
        <f>sales_data_sample3[[#This Row],[SALES]]*sales_data_sample3[[#This Row],[PROFIT MARGIN]]</f>
        <v>153.92483199999998</v>
      </c>
      <c r="G1066" s="14" t="str">
        <f>IF(sales_data_sample3[[#This Row],[STATUS]] &lt;&gt;"Cancelled","7,39%","0")</f>
        <v>7,39%</v>
      </c>
      <c r="H1066" s="4">
        <v>38015</v>
      </c>
      <c r="I1066" t="s">
        <v>28</v>
      </c>
      <c r="J1066">
        <f>ROUNDUP(MONTH(sales_data_sample3[[#This Row],[ORDER DATE]])/3,0)</f>
        <v>1</v>
      </c>
      <c r="K1066" t="str">
        <f>TEXT(sales_data_sample3[[#This Row],[ORDER DATE]],"[$-409]mmmm")</f>
        <v>January</v>
      </c>
      <c r="L1066">
        <f>YEAR(sales_data_sample3[[#This Row],[ORDER DATE]])</f>
        <v>2004</v>
      </c>
      <c r="M1066" t="s">
        <v>1354</v>
      </c>
      <c r="N1066">
        <v>50</v>
      </c>
      <c r="O1066" t="s">
        <v>2635</v>
      </c>
      <c r="P1066" t="s">
        <v>358</v>
      </c>
      <c r="Q1066" t="s">
        <v>359</v>
      </c>
      <c r="R1066" t="s">
        <v>360</v>
      </c>
      <c r="S1066" t="s">
        <v>4804</v>
      </c>
      <c r="T1066" t="s">
        <v>361</v>
      </c>
      <c r="U1066" t="s">
        <v>73</v>
      </c>
      <c r="V1066" t="s">
        <v>158</v>
      </c>
      <c r="W1066" t="s">
        <v>38</v>
      </c>
      <c r="X1066" t="s">
        <v>39</v>
      </c>
      <c r="Y1066" t="s">
        <v>362</v>
      </c>
      <c r="Z1066" t="s">
        <v>363</v>
      </c>
      <c r="AA1066" t="s">
        <v>42</v>
      </c>
    </row>
    <row r="1067" spans="1:27" x14ac:dyDescent="0.25">
      <c r="A1067" s="1">
        <v>10215</v>
      </c>
      <c r="B1067" s="1">
        <v>39</v>
      </c>
      <c r="C1067" s="8">
        <v>90.57</v>
      </c>
      <c r="D1067" s="1">
        <v>7</v>
      </c>
      <c r="E1067" s="7">
        <v>3532.23</v>
      </c>
      <c r="F1067" s="7">
        <f>sales_data_sample3[[#This Row],[SALES]]*sales_data_sample3[[#This Row],[PROFIT MARGIN]]</f>
        <v>261.03179699999998</v>
      </c>
      <c r="G1067" s="14" t="str">
        <f>IF(sales_data_sample3[[#This Row],[STATUS]] &lt;&gt;"Cancelled","7,39%","0")</f>
        <v>7,39%</v>
      </c>
      <c r="H1067" s="4">
        <v>38015</v>
      </c>
      <c r="I1067" t="s">
        <v>28</v>
      </c>
      <c r="J1067">
        <f>ROUNDUP(MONTH(sales_data_sample3[[#This Row],[ORDER DATE]])/3,0)</f>
        <v>1</v>
      </c>
      <c r="K1067" t="str">
        <f>TEXT(sales_data_sample3[[#This Row],[ORDER DATE]],"[$-409]mmmm")</f>
        <v>January</v>
      </c>
      <c r="L1067">
        <f>YEAR(sales_data_sample3[[#This Row],[ORDER DATE]])</f>
        <v>2004</v>
      </c>
      <c r="M1067" t="s">
        <v>1354</v>
      </c>
      <c r="N1067">
        <v>97</v>
      </c>
      <c r="O1067" t="s">
        <v>3732</v>
      </c>
      <c r="P1067" t="s">
        <v>358</v>
      </c>
      <c r="Q1067" t="s">
        <v>359</v>
      </c>
      <c r="R1067" t="s">
        <v>360</v>
      </c>
      <c r="S1067" t="s">
        <v>4804</v>
      </c>
      <c r="T1067" t="s">
        <v>361</v>
      </c>
      <c r="U1067" t="s">
        <v>73</v>
      </c>
      <c r="V1067" t="s">
        <v>158</v>
      </c>
      <c r="W1067" t="s">
        <v>38</v>
      </c>
      <c r="X1067" t="s">
        <v>39</v>
      </c>
      <c r="Y1067" t="s">
        <v>362</v>
      </c>
      <c r="Z1067" t="s">
        <v>363</v>
      </c>
      <c r="AA1067" t="s">
        <v>65</v>
      </c>
    </row>
    <row r="1068" spans="1:27" x14ac:dyDescent="0.25">
      <c r="A1068" s="1">
        <v>10216</v>
      </c>
      <c r="B1068" s="1">
        <v>43</v>
      </c>
      <c r="C1068" s="8">
        <v>100</v>
      </c>
      <c r="D1068" s="1">
        <v>1</v>
      </c>
      <c r="E1068" s="7">
        <v>5759.42</v>
      </c>
      <c r="F1068" s="7">
        <f>sales_data_sample3[[#This Row],[SALES]]*sales_data_sample3[[#This Row],[PROFIT MARGIN]]</f>
        <v>262.05360999999999</v>
      </c>
      <c r="G1068" s="14" t="str">
        <f>IF(sales_data_sample3[[#This Row],[STATUS]] &lt;&gt;"Cancelled","4,55%","0")</f>
        <v>4,55%</v>
      </c>
      <c r="H1068" s="4">
        <v>38019</v>
      </c>
      <c r="I1068" t="s">
        <v>28</v>
      </c>
      <c r="J1068">
        <f>ROUNDUP(MONTH(sales_data_sample3[[#This Row],[ORDER DATE]])/3,0)</f>
        <v>1</v>
      </c>
      <c r="K1068" t="str">
        <f>TEXT(sales_data_sample3[[#This Row],[ORDER DATE]],"[$-409]mmmm")</f>
        <v>February</v>
      </c>
      <c r="L1068">
        <f>YEAR(sales_data_sample3[[#This Row],[ORDER DATE]])</f>
        <v>2004</v>
      </c>
      <c r="M1068" t="s">
        <v>957</v>
      </c>
      <c r="N1068">
        <v>136</v>
      </c>
      <c r="O1068" t="s">
        <v>958</v>
      </c>
      <c r="P1068" t="s">
        <v>409</v>
      </c>
      <c r="Q1068" t="s">
        <v>410</v>
      </c>
      <c r="R1068" t="s">
        <v>411</v>
      </c>
      <c r="S1068" t="s">
        <v>4804</v>
      </c>
      <c r="T1068" t="s">
        <v>412</v>
      </c>
      <c r="U1068" t="s">
        <v>4804</v>
      </c>
      <c r="V1068" t="s">
        <v>413</v>
      </c>
      <c r="W1068" t="s">
        <v>51</v>
      </c>
      <c r="X1068" t="s">
        <v>52</v>
      </c>
      <c r="Y1068" t="s">
        <v>414</v>
      </c>
      <c r="Z1068" t="s">
        <v>64</v>
      </c>
      <c r="AA1068" t="s">
        <v>65</v>
      </c>
    </row>
    <row r="1069" spans="1:27" x14ac:dyDescent="0.25">
      <c r="A1069" s="1">
        <v>10217</v>
      </c>
      <c r="B1069" s="1">
        <v>48</v>
      </c>
      <c r="C1069" s="8">
        <v>100</v>
      </c>
      <c r="D1069" s="1">
        <v>4</v>
      </c>
      <c r="E1069" s="7">
        <v>7020.48</v>
      </c>
      <c r="F1069" s="7">
        <f>sales_data_sample3[[#This Row],[SALES]]*sales_data_sample3[[#This Row],[PROFIT MARGIN]]</f>
        <v>1747.3974719999999</v>
      </c>
      <c r="G1069" s="14" t="str">
        <f>IF(sales_data_sample3[[#This Row],[STATUS]] &lt;&gt;"Cancelled","24,89%","0")</f>
        <v>24,89%</v>
      </c>
      <c r="H1069" s="4">
        <v>38021</v>
      </c>
      <c r="I1069" t="s">
        <v>28</v>
      </c>
      <c r="J1069">
        <f>ROUNDUP(MONTH(sales_data_sample3[[#This Row],[ORDER DATE]])/3,0)</f>
        <v>1</v>
      </c>
      <c r="K1069" t="str">
        <f>TEXT(sales_data_sample3[[#This Row],[ORDER DATE]],"[$-409]mmmm")</f>
        <v>February</v>
      </c>
      <c r="L1069">
        <f>YEAR(sales_data_sample3[[#This Row],[ORDER DATE]])</f>
        <v>2004</v>
      </c>
      <c r="M1069" t="s">
        <v>278</v>
      </c>
      <c r="N1069">
        <v>147</v>
      </c>
      <c r="O1069" t="s">
        <v>710</v>
      </c>
      <c r="P1069" t="s">
        <v>743</v>
      </c>
      <c r="Q1069" t="s">
        <v>744</v>
      </c>
      <c r="R1069" t="s">
        <v>745</v>
      </c>
      <c r="S1069" t="s">
        <v>746</v>
      </c>
      <c r="T1069" t="s">
        <v>305</v>
      </c>
      <c r="U1069" t="s">
        <v>4804</v>
      </c>
      <c r="V1069" t="s">
        <v>747</v>
      </c>
      <c r="W1069" t="s">
        <v>305</v>
      </c>
      <c r="X1069" t="s">
        <v>140</v>
      </c>
      <c r="Y1069" t="s">
        <v>748</v>
      </c>
      <c r="Z1069" t="s">
        <v>749</v>
      </c>
      <c r="AA1069" t="s">
        <v>229</v>
      </c>
    </row>
    <row r="1070" spans="1:27" x14ac:dyDescent="0.25">
      <c r="A1070" s="1">
        <v>10217</v>
      </c>
      <c r="B1070" s="1">
        <v>35</v>
      </c>
      <c r="C1070" s="8">
        <v>61.38</v>
      </c>
      <c r="D1070" s="1">
        <v>2</v>
      </c>
      <c r="E1070" s="7">
        <v>2148.3000000000002</v>
      </c>
      <c r="F1070" s="7">
        <f>sales_data_sample3[[#This Row],[SALES]]*sales_data_sample3[[#This Row],[PROFIT MARGIN]]</f>
        <v>97.747650000000007</v>
      </c>
      <c r="G1070" s="14" t="str">
        <f>IF(sales_data_sample3[[#This Row],[STATUS]] &lt;&gt;"Cancelled","4,55%","0")</f>
        <v>4,55%</v>
      </c>
      <c r="H1070" s="4">
        <v>38021</v>
      </c>
      <c r="I1070" t="s">
        <v>28</v>
      </c>
      <c r="J1070">
        <f>ROUNDUP(MONTH(sales_data_sample3[[#This Row],[ORDER DATE]])/3,0)</f>
        <v>1</v>
      </c>
      <c r="K1070" t="str">
        <f>TEXT(sales_data_sample3[[#This Row],[ORDER DATE]],"[$-409]mmmm")</f>
        <v>February</v>
      </c>
      <c r="L1070">
        <f>YEAR(sales_data_sample3[[#This Row],[ORDER DATE]])</f>
        <v>2004</v>
      </c>
      <c r="M1070" t="s">
        <v>957</v>
      </c>
      <c r="N1070">
        <v>60</v>
      </c>
      <c r="O1070" t="s">
        <v>1799</v>
      </c>
      <c r="P1070" t="s">
        <v>743</v>
      </c>
      <c r="Q1070" t="s">
        <v>744</v>
      </c>
      <c r="R1070" t="s">
        <v>745</v>
      </c>
      <c r="S1070" t="s">
        <v>746</v>
      </c>
      <c r="T1070" t="s">
        <v>305</v>
      </c>
      <c r="U1070" t="s">
        <v>4804</v>
      </c>
      <c r="V1070" t="s">
        <v>747</v>
      </c>
      <c r="W1070" t="s">
        <v>305</v>
      </c>
      <c r="X1070" t="s">
        <v>140</v>
      </c>
      <c r="Y1070" t="s">
        <v>748</v>
      </c>
      <c r="Z1070" t="s">
        <v>749</v>
      </c>
      <c r="AA1070" t="s">
        <v>42</v>
      </c>
    </row>
    <row r="1071" spans="1:27" x14ac:dyDescent="0.25">
      <c r="A1071" s="1">
        <v>10217</v>
      </c>
      <c r="B1071" s="1">
        <v>38</v>
      </c>
      <c r="C1071" s="8">
        <v>100</v>
      </c>
      <c r="D1071" s="1">
        <v>5</v>
      </c>
      <c r="E1071" s="7">
        <v>4509.08</v>
      </c>
      <c r="F1071" s="7">
        <f>sales_data_sample3[[#This Row],[SALES]]*sales_data_sample3[[#This Row],[PROFIT MARGIN]]</f>
        <v>205.16314</v>
      </c>
      <c r="G1071" s="14" t="str">
        <f>IF(sales_data_sample3[[#This Row],[STATUS]] &lt;&gt;"Cancelled","4,55%","0")</f>
        <v>4,55%</v>
      </c>
      <c r="H1071" s="4">
        <v>38021</v>
      </c>
      <c r="I1071" t="s">
        <v>28</v>
      </c>
      <c r="J1071">
        <f>ROUNDUP(MONTH(sales_data_sample3[[#This Row],[ORDER DATE]])/3,0)</f>
        <v>1</v>
      </c>
      <c r="K1071" t="str">
        <f>TEXT(sales_data_sample3[[#This Row],[ORDER DATE]],"[$-409]mmmm")</f>
        <v>February</v>
      </c>
      <c r="L1071">
        <f>YEAR(sales_data_sample3[[#This Row],[ORDER DATE]])</f>
        <v>2004</v>
      </c>
      <c r="M1071" t="s">
        <v>957</v>
      </c>
      <c r="N1071">
        <v>121</v>
      </c>
      <c r="O1071" t="s">
        <v>2604</v>
      </c>
      <c r="P1071" t="s">
        <v>743</v>
      </c>
      <c r="Q1071" t="s">
        <v>744</v>
      </c>
      <c r="R1071" t="s">
        <v>745</v>
      </c>
      <c r="S1071" t="s">
        <v>746</v>
      </c>
      <c r="T1071" t="s">
        <v>305</v>
      </c>
      <c r="U1071" t="s">
        <v>4804</v>
      </c>
      <c r="V1071" t="s">
        <v>747</v>
      </c>
      <c r="W1071" t="s">
        <v>305</v>
      </c>
      <c r="X1071" t="s">
        <v>140</v>
      </c>
      <c r="Y1071" t="s">
        <v>748</v>
      </c>
      <c r="Z1071" t="s">
        <v>749</v>
      </c>
      <c r="AA1071" t="s">
        <v>65</v>
      </c>
    </row>
    <row r="1072" spans="1:27" x14ac:dyDescent="0.25">
      <c r="A1072" s="1">
        <v>10217</v>
      </c>
      <c r="B1072" s="1">
        <v>28</v>
      </c>
      <c r="C1072" s="8">
        <v>100</v>
      </c>
      <c r="D1072" s="1">
        <v>1</v>
      </c>
      <c r="E1072" s="7">
        <v>3148.88</v>
      </c>
      <c r="F1072" s="7">
        <f>sales_data_sample3[[#This Row],[SALES]]*sales_data_sample3[[#This Row],[PROFIT MARGIN]]</f>
        <v>143.27404000000001</v>
      </c>
      <c r="G1072" s="14" t="str">
        <f>IF(sales_data_sample3[[#This Row],[STATUS]] &lt;&gt;"Cancelled","4,55%","0")</f>
        <v>4,55%</v>
      </c>
      <c r="H1072" s="4">
        <v>38021</v>
      </c>
      <c r="I1072" t="s">
        <v>28</v>
      </c>
      <c r="J1072">
        <f>ROUNDUP(MONTH(sales_data_sample3[[#This Row],[ORDER DATE]])/3,0)</f>
        <v>1</v>
      </c>
      <c r="K1072" t="str">
        <f>TEXT(sales_data_sample3[[#This Row],[ORDER DATE]],"[$-409]mmmm")</f>
        <v>February</v>
      </c>
      <c r="L1072">
        <f>YEAR(sales_data_sample3[[#This Row],[ORDER DATE]])</f>
        <v>2004</v>
      </c>
      <c r="M1072" t="s">
        <v>957</v>
      </c>
      <c r="N1072">
        <v>127</v>
      </c>
      <c r="O1072" t="s">
        <v>3076</v>
      </c>
      <c r="P1072" t="s">
        <v>743</v>
      </c>
      <c r="Q1072" t="s">
        <v>744</v>
      </c>
      <c r="R1072" t="s">
        <v>745</v>
      </c>
      <c r="S1072" t="s">
        <v>746</v>
      </c>
      <c r="T1072" t="s">
        <v>305</v>
      </c>
      <c r="U1072" t="s">
        <v>4804</v>
      </c>
      <c r="V1072" t="s">
        <v>747</v>
      </c>
      <c r="W1072" t="s">
        <v>305</v>
      </c>
      <c r="X1072" t="s">
        <v>140</v>
      </c>
      <c r="Y1072" t="s">
        <v>748</v>
      </c>
      <c r="Z1072" t="s">
        <v>749</v>
      </c>
      <c r="AA1072" t="s">
        <v>65</v>
      </c>
    </row>
    <row r="1073" spans="1:27" x14ac:dyDescent="0.25">
      <c r="A1073" s="1">
        <v>10217</v>
      </c>
      <c r="B1073" s="1">
        <v>21</v>
      </c>
      <c r="C1073" s="8">
        <v>100</v>
      </c>
      <c r="D1073" s="1">
        <v>3</v>
      </c>
      <c r="E1073" s="7">
        <v>2244.9</v>
      </c>
      <c r="F1073" s="7">
        <f>sales_data_sample3[[#This Row],[SALES]]*sales_data_sample3[[#This Row],[PROFIT MARGIN]]</f>
        <v>102.14295</v>
      </c>
      <c r="G1073" s="14" t="str">
        <f>IF(sales_data_sample3[[#This Row],[STATUS]] &lt;&gt;"Cancelled","4,55%","0")</f>
        <v>4,55%</v>
      </c>
      <c r="H1073" s="4">
        <v>38021</v>
      </c>
      <c r="I1073" t="s">
        <v>28</v>
      </c>
      <c r="J1073">
        <f>ROUNDUP(MONTH(sales_data_sample3[[#This Row],[ORDER DATE]])/3,0)</f>
        <v>1</v>
      </c>
      <c r="K1073" t="str">
        <f>TEXT(sales_data_sample3[[#This Row],[ORDER DATE]],"[$-409]mmmm")</f>
        <v>February</v>
      </c>
      <c r="L1073">
        <f>YEAR(sales_data_sample3[[#This Row],[ORDER DATE]])</f>
        <v>2004</v>
      </c>
      <c r="M1073" t="s">
        <v>957</v>
      </c>
      <c r="N1073">
        <v>96</v>
      </c>
      <c r="O1073" t="s">
        <v>3839</v>
      </c>
      <c r="P1073" t="s">
        <v>743</v>
      </c>
      <c r="Q1073" t="s">
        <v>744</v>
      </c>
      <c r="R1073" t="s">
        <v>745</v>
      </c>
      <c r="S1073" t="s">
        <v>746</v>
      </c>
      <c r="T1073" t="s">
        <v>305</v>
      </c>
      <c r="U1073" t="s">
        <v>4804</v>
      </c>
      <c r="V1073" t="s">
        <v>747</v>
      </c>
      <c r="W1073" t="s">
        <v>305</v>
      </c>
      <c r="X1073" t="s">
        <v>140</v>
      </c>
      <c r="Y1073" t="s">
        <v>748</v>
      </c>
      <c r="Z1073" t="s">
        <v>749</v>
      </c>
      <c r="AA1073" t="s">
        <v>42</v>
      </c>
    </row>
    <row r="1074" spans="1:27" x14ac:dyDescent="0.25">
      <c r="A1074" s="1">
        <v>10217</v>
      </c>
      <c r="B1074" s="1">
        <v>39</v>
      </c>
      <c r="C1074" s="8">
        <v>62.05</v>
      </c>
      <c r="D1074" s="1">
        <v>7</v>
      </c>
      <c r="E1074" s="7">
        <v>2419.9499999999998</v>
      </c>
      <c r="F1074" s="7">
        <f>sales_data_sample3[[#This Row],[SALES]]*sales_data_sample3[[#This Row],[PROFIT MARGIN]]</f>
        <v>110.10772499999999</v>
      </c>
      <c r="G1074" s="14" t="str">
        <f>IF(sales_data_sample3[[#This Row],[STATUS]] &lt;&gt;"Cancelled","4,55%","0")</f>
        <v>4,55%</v>
      </c>
      <c r="H1074" s="4">
        <v>38021</v>
      </c>
      <c r="I1074" t="s">
        <v>28</v>
      </c>
      <c r="J1074">
        <f>ROUNDUP(MONTH(sales_data_sample3[[#This Row],[ORDER DATE]])/3,0)</f>
        <v>1</v>
      </c>
      <c r="K1074" t="str">
        <f>TEXT(sales_data_sample3[[#This Row],[ORDER DATE]],"[$-409]mmmm")</f>
        <v>February</v>
      </c>
      <c r="L1074">
        <f>YEAR(sales_data_sample3[[#This Row],[ORDER DATE]])</f>
        <v>2004</v>
      </c>
      <c r="M1074" t="s">
        <v>957</v>
      </c>
      <c r="N1074">
        <v>64</v>
      </c>
      <c r="O1074" t="s">
        <v>4029</v>
      </c>
      <c r="P1074" t="s">
        <v>743</v>
      </c>
      <c r="Q1074" t="s">
        <v>744</v>
      </c>
      <c r="R1074" t="s">
        <v>745</v>
      </c>
      <c r="S1074" t="s">
        <v>746</v>
      </c>
      <c r="T1074" t="s">
        <v>305</v>
      </c>
      <c r="U1074" t="s">
        <v>4804</v>
      </c>
      <c r="V1074" t="s">
        <v>747</v>
      </c>
      <c r="W1074" t="s">
        <v>305</v>
      </c>
      <c r="X1074" t="s">
        <v>140</v>
      </c>
      <c r="Y1074" t="s">
        <v>748</v>
      </c>
      <c r="Z1074" t="s">
        <v>749</v>
      </c>
      <c r="AA1074" t="s">
        <v>42</v>
      </c>
    </row>
    <row r="1075" spans="1:27" x14ac:dyDescent="0.25">
      <c r="A1075" s="1">
        <v>10217</v>
      </c>
      <c r="B1075" s="1">
        <v>31</v>
      </c>
      <c r="C1075" s="8">
        <v>88</v>
      </c>
      <c r="D1075" s="1">
        <v>6</v>
      </c>
      <c r="E1075" s="7">
        <v>2728</v>
      </c>
      <c r="F1075" s="7">
        <f>sales_data_sample3[[#This Row],[SALES]]*sales_data_sample3[[#This Row],[PROFIT MARGIN]]</f>
        <v>678.99919999999997</v>
      </c>
      <c r="G1075" s="14" t="str">
        <f>IF(sales_data_sample3[[#This Row],[STATUS]] &lt;&gt;"Cancelled","24,89%","0")</f>
        <v>24,89%</v>
      </c>
      <c r="H1075" s="4">
        <v>38021</v>
      </c>
      <c r="I1075" t="s">
        <v>28</v>
      </c>
      <c r="J1075">
        <f>ROUNDUP(MONTH(sales_data_sample3[[#This Row],[ORDER DATE]])/3,0)</f>
        <v>1</v>
      </c>
      <c r="K1075" t="str">
        <f>TEXT(sales_data_sample3[[#This Row],[ORDER DATE]],"[$-409]mmmm")</f>
        <v>February</v>
      </c>
      <c r="L1075">
        <f>YEAR(sales_data_sample3[[#This Row],[ORDER DATE]])</f>
        <v>2004</v>
      </c>
      <c r="M1075" t="s">
        <v>278</v>
      </c>
      <c r="N1075">
        <v>101</v>
      </c>
      <c r="O1075" t="s">
        <v>4506</v>
      </c>
      <c r="P1075" t="s">
        <v>743</v>
      </c>
      <c r="Q1075" t="s">
        <v>744</v>
      </c>
      <c r="R1075" t="s">
        <v>745</v>
      </c>
      <c r="S1075" t="s">
        <v>746</v>
      </c>
      <c r="T1075" t="s">
        <v>305</v>
      </c>
      <c r="U1075" t="s">
        <v>4804</v>
      </c>
      <c r="V1075" t="s">
        <v>747</v>
      </c>
      <c r="W1075" t="s">
        <v>305</v>
      </c>
      <c r="X1075" t="s">
        <v>140</v>
      </c>
      <c r="Y1075" t="s">
        <v>748</v>
      </c>
      <c r="Z1075" t="s">
        <v>749</v>
      </c>
      <c r="AA1075" t="s">
        <v>42</v>
      </c>
    </row>
    <row r="1076" spans="1:27" x14ac:dyDescent="0.25">
      <c r="A1076" s="1">
        <v>10219</v>
      </c>
      <c r="B1076" s="1">
        <v>48</v>
      </c>
      <c r="C1076" s="8">
        <v>100</v>
      </c>
      <c r="D1076" s="1">
        <v>2</v>
      </c>
      <c r="E1076" s="7">
        <v>4891.68</v>
      </c>
      <c r="F1076" s="7">
        <f>sales_data_sample3[[#This Row],[SALES]]*sales_data_sample3[[#This Row],[PROFIT MARGIN]]</f>
        <v>222.57144</v>
      </c>
      <c r="G1076" s="14" t="str">
        <f>IF(sales_data_sample3[[#This Row],[STATUS]] &lt;&gt;"Cancelled","4,55%","0")</f>
        <v>4,55%</v>
      </c>
      <c r="H1076" s="4">
        <v>38027</v>
      </c>
      <c r="I1076" t="s">
        <v>28</v>
      </c>
      <c r="J1076">
        <f>ROUNDUP(MONTH(sales_data_sample3[[#This Row],[ORDER DATE]])/3,0)</f>
        <v>1</v>
      </c>
      <c r="K1076" t="str">
        <f>TEXT(sales_data_sample3[[#This Row],[ORDER DATE]],"[$-409]mmmm")</f>
        <v>February</v>
      </c>
      <c r="L1076">
        <f>YEAR(sales_data_sample3[[#This Row],[ORDER DATE]])</f>
        <v>2004</v>
      </c>
      <c r="M1076" t="s">
        <v>957</v>
      </c>
      <c r="N1076">
        <v>118</v>
      </c>
      <c r="O1076" t="s">
        <v>1172</v>
      </c>
      <c r="P1076" t="s">
        <v>1195</v>
      </c>
      <c r="Q1076" t="s">
        <v>1196</v>
      </c>
      <c r="R1076" t="s">
        <v>1197</v>
      </c>
      <c r="S1076" t="s">
        <v>4804</v>
      </c>
      <c r="T1076" t="s">
        <v>1198</v>
      </c>
      <c r="U1076" t="s">
        <v>73</v>
      </c>
      <c r="V1076" t="s">
        <v>92</v>
      </c>
      <c r="W1076" t="s">
        <v>38</v>
      </c>
      <c r="X1076" t="s">
        <v>39</v>
      </c>
      <c r="Y1076" t="s">
        <v>1199</v>
      </c>
      <c r="Z1076" t="s">
        <v>705</v>
      </c>
      <c r="AA1076" t="s">
        <v>65</v>
      </c>
    </row>
    <row r="1077" spans="1:27" x14ac:dyDescent="0.25">
      <c r="A1077" s="1">
        <v>10219</v>
      </c>
      <c r="B1077" s="1">
        <v>43</v>
      </c>
      <c r="C1077" s="8">
        <v>100</v>
      </c>
      <c r="D1077" s="1">
        <v>1</v>
      </c>
      <c r="E1077" s="7">
        <v>8448.64</v>
      </c>
      <c r="F1077" s="7">
        <f>sales_data_sample3[[#This Row],[SALES]]*sales_data_sample3[[#This Row],[PROFIT MARGIN]]</f>
        <v>2102.8664960000001</v>
      </c>
      <c r="G1077" s="14" t="str">
        <f>IF(sales_data_sample3[[#This Row],[STATUS]] &lt;&gt;"Cancelled","24,89%","0")</f>
        <v>24,89%</v>
      </c>
      <c r="H1077" s="4">
        <v>38027</v>
      </c>
      <c r="I1077" t="s">
        <v>28</v>
      </c>
      <c r="J1077">
        <f>ROUNDUP(MONTH(sales_data_sample3[[#This Row],[ORDER DATE]])/3,0)</f>
        <v>1</v>
      </c>
      <c r="K1077" t="str">
        <f>TEXT(sales_data_sample3[[#This Row],[ORDER DATE]],"[$-409]mmmm")</f>
        <v>February</v>
      </c>
      <c r="L1077">
        <f>YEAR(sales_data_sample3[[#This Row],[ORDER DATE]])</f>
        <v>2004</v>
      </c>
      <c r="M1077" t="s">
        <v>278</v>
      </c>
      <c r="N1077">
        <v>163</v>
      </c>
      <c r="O1077" t="s">
        <v>1667</v>
      </c>
      <c r="P1077" t="s">
        <v>1195</v>
      </c>
      <c r="Q1077" t="s">
        <v>1196</v>
      </c>
      <c r="R1077" t="s">
        <v>1197</v>
      </c>
      <c r="S1077" t="s">
        <v>4804</v>
      </c>
      <c r="T1077" t="s">
        <v>1198</v>
      </c>
      <c r="U1077" t="s">
        <v>73</v>
      </c>
      <c r="V1077" t="s">
        <v>92</v>
      </c>
      <c r="W1077" t="s">
        <v>38</v>
      </c>
      <c r="X1077" t="s">
        <v>39</v>
      </c>
      <c r="Y1077" t="s">
        <v>1199</v>
      </c>
      <c r="Z1077" t="s">
        <v>705</v>
      </c>
      <c r="AA1077" t="s">
        <v>229</v>
      </c>
    </row>
    <row r="1078" spans="1:27" x14ac:dyDescent="0.25">
      <c r="A1078" s="1">
        <v>10219</v>
      </c>
      <c r="B1078" s="1">
        <v>21</v>
      </c>
      <c r="C1078" s="8">
        <v>40.31</v>
      </c>
      <c r="D1078" s="1">
        <v>3</v>
      </c>
      <c r="E1078" s="7">
        <v>846.51</v>
      </c>
      <c r="F1078" s="7">
        <f>sales_data_sample3[[#This Row],[SALES]]*sales_data_sample3[[#This Row],[PROFIT MARGIN]]</f>
        <v>210.69633899999999</v>
      </c>
      <c r="G1078" s="14" t="str">
        <f>IF(sales_data_sample3[[#This Row],[STATUS]] &lt;&gt;"Cancelled","24,89%","0")</f>
        <v>24,89%</v>
      </c>
      <c r="H1078" s="4">
        <v>38027</v>
      </c>
      <c r="I1078" t="s">
        <v>28</v>
      </c>
      <c r="J1078">
        <f>ROUNDUP(MONTH(sales_data_sample3[[#This Row],[ORDER DATE]])/3,0)</f>
        <v>1</v>
      </c>
      <c r="K1078" t="str">
        <f>TEXT(sales_data_sample3[[#This Row],[ORDER DATE]],"[$-409]mmmm")</f>
        <v>February</v>
      </c>
      <c r="L1078">
        <f>YEAR(sales_data_sample3[[#This Row],[ORDER DATE]])</f>
        <v>2004</v>
      </c>
      <c r="M1078" t="s">
        <v>278</v>
      </c>
      <c r="N1078">
        <v>35</v>
      </c>
      <c r="O1078" t="s">
        <v>3186</v>
      </c>
      <c r="P1078" t="s">
        <v>1195</v>
      </c>
      <c r="Q1078" t="s">
        <v>1196</v>
      </c>
      <c r="R1078" t="s">
        <v>1197</v>
      </c>
      <c r="S1078" t="s">
        <v>4804</v>
      </c>
      <c r="T1078" t="s">
        <v>1198</v>
      </c>
      <c r="U1078" t="s">
        <v>73</v>
      </c>
      <c r="V1078" t="s">
        <v>92</v>
      </c>
      <c r="W1078" t="s">
        <v>38</v>
      </c>
      <c r="X1078" t="s">
        <v>39</v>
      </c>
      <c r="Y1078" t="s">
        <v>1199</v>
      </c>
      <c r="Z1078" t="s">
        <v>705</v>
      </c>
      <c r="AA1078" t="s">
        <v>42</v>
      </c>
    </row>
    <row r="1079" spans="1:27" x14ac:dyDescent="0.25">
      <c r="A1079" s="1">
        <v>10219</v>
      </c>
      <c r="B1079" s="1">
        <v>35</v>
      </c>
      <c r="C1079" s="8">
        <v>55.19</v>
      </c>
      <c r="D1079" s="1">
        <v>4</v>
      </c>
      <c r="E1079" s="7">
        <v>1931.65</v>
      </c>
      <c r="F1079" s="7">
        <f>sales_data_sample3[[#This Row],[SALES]]*sales_data_sample3[[#This Row],[PROFIT MARGIN]]</f>
        <v>87.890074999999996</v>
      </c>
      <c r="G1079" s="14" t="str">
        <f>IF(sales_data_sample3[[#This Row],[STATUS]] &lt;&gt;"Cancelled","4,55%","0")</f>
        <v>4,55%</v>
      </c>
      <c r="H1079" s="4">
        <v>38027</v>
      </c>
      <c r="I1079" t="s">
        <v>28</v>
      </c>
      <c r="J1079">
        <f>ROUNDUP(MONTH(sales_data_sample3[[#This Row],[ORDER DATE]])/3,0)</f>
        <v>1</v>
      </c>
      <c r="K1079" t="str">
        <f>TEXT(sales_data_sample3[[#This Row],[ORDER DATE]],"[$-409]mmmm")</f>
        <v>February</v>
      </c>
      <c r="L1079">
        <f>YEAR(sales_data_sample3[[#This Row],[ORDER DATE]])</f>
        <v>2004</v>
      </c>
      <c r="M1079" t="s">
        <v>957</v>
      </c>
      <c r="N1079">
        <v>54</v>
      </c>
      <c r="O1079" t="s">
        <v>3944</v>
      </c>
      <c r="P1079" t="s">
        <v>1195</v>
      </c>
      <c r="Q1079" t="s">
        <v>1196</v>
      </c>
      <c r="R1079" t="s">
        <v>1197</v>
      </c>
      <c r="S1079" t="s">
        <v>4804</v>
      </c>
      <c r="T1079" t="s">
        <v>1198</v>
      </c>
      <c r="U1079" t="s">
        <v>73</v>
      </c>
      <c r="V1079" t="s">
        <v>92</v>
      </c>
      <c r="W1079" t="s">
        <v>38</v>
      </c>
      <c r="X1079" t="s">
        <v>39</v>
      </c>
      <c r="Y1079" t="s">
        <v>1199</v>
      </c>
      <c r="Z1079" t="s">
        <v>705</v>
      </c>
      <c r="AA1079" t="s">
        <v>42</v>
      </c>
    </row>
    <row r="1080" spans="1:27" x14ac:dyDescent="0.25">
      <c r="A1080" s="1">
        <v>10220</v>
      </c>
      <c r="B1080" s="1">
        <v>32</v>
      </c>
      <c r="C1080" s="8">
        <v>100</v>
      </c>
      <c r="D1080" s="1">
        <v>2</v>
      </c>
      <c r="E1080" s="7">
        <v>7181.44</v>
      </c>
      <c r="F1080" s="7">
        <f>sales_data_sample3[[#This Row],[SALES]]*sales_data_sample3[[#This Row],[PROFIT MARGIN]]</f>
        <v>1787.4604159999999</v>
      </c>
      <c r="G1080" s="14" t="str">
        <f>IF(sales_data_sample3[[#This Row],[STATUS]] &lt;&gt;"Cancelled","24,89%","0")</f>
        <v>24,89%</v>
      </c>
      <c r="H1080" s="4">
        <v>38029</v>
      </c>
      <c r="I1080" t="s">
        <v>28</v>
      </c>
      <c r="J1080">
        <f>ROUNDUP(MONTH(sales_data_sample3[[#This Row],[ORDER DATE]])/3,0)</f>
        <v>1</v>
      </c>
      <c r="K1080" t="str">
        <f>TEXT(sales_data_sample3[[#This Row],[ORDER DATE]],"[$-409]mmmm")</f>
        <v>February</v>
      </c>
      <c r="L1080">
        <f>YEAR(sales_data_sample3[[#This Row],[ORDER DATE]])</f>
        <v>2004</v>
      </c>
      <c r="M1080" t="s">
        <v>278</v>
      </c>
      <c r="N1080">
        <v>207</v>
      </c>
      <c r="O1080" t="s">
        <v>880</v>
      </c>
      <c r="P1080" t="s">
        <v>903</v>
      </c>
      <c r="Q1080" t="s">
        <v>904</v>
      </c>
      <c r="R1080" t="s">
        <v>905</v>
      </c>
      <c r="S1080" t="s">
        <v>906</v>
      </c>
      <c r="T1080" t="s">
        <v>907</v>
      </c>
      <c r="U1080" t="s">
        <v>4804</v>
      </c>
      <c r="V1080" t="s">
        <v>908</v>
      </c>
      <c r="W1080" t="s">
        <v>909</v>
      </c>
      <c r="X1080" t="s">
        <v>52</v>
      </c>
      <c r="Y1080" t="s">
        <v>910</v>
      </c>
      <c r="Z1080" t="s">
        <v>911</v>
      </c>
      <c r="AA1080" t="s">
        <v>229</v>
      </c>
    </row>
    <row r="1081" spans="1:27" x14ac:dyDescent="0.25">
      <c r="A1081" s="1">
        <v>10220</v>
      </c>
      <c r="B1081" s="1">
        <v>30</v>
      </c>
      <c r="C1081" s="8">
        <v>100</v>
      </c>
      <c r="D1081" s="1">
        <v>3</v>
      </c>
      <c r="E1081" s="7">
        <v>4713.6000000000004</v>
      </c>
      <c r="F1081" s="7">
        <f>sales_data_sample3[[#This Row],[SALES]]*sales_data_sample3[[#This Row],[PROFIT MARGIN]]</f>
        <v>1173.21504</v>
      </c>
      <c r="G1081" s="14" t="str">
        <f>IF(sales_data_sample3[[#This Row],[STATUS]] &lt;&gt;"Cancelled","24,89%","0")</f>
        <v>24,89%</v>
      </c>
      <c r="H1081" s="4">
        <v>38029</v>
      </c>
      <c r="I1081" t="s">
        <v>28</v>
      </c>
      <c r="J1081">
        <f>ROUNDUP(MONTH(sales_data_sample3[[#This Row],[ORDER DATE]])/3,0)</f>
        <v>1</v>
      </c>
      <c r="K1081" t="str">
        <f>TEXT(sales_data_sample3[[#This Row],[ORDER DATE]],"[$-409]mmmm")</f>
        <v>February</v>
      </c>
      <c r="L1081">
        <f>YEAR(sales_data_sample3[[#This Row],[ORDER DATE]])</f>
        <v>2004</v>
      </c>
      <c r="M1081" t="s">
        <v>278</v>
      </c>
      <c r="N1081">
        <v>151</v>
      </c>
      <c r="O1081" t="s">
        <v>1027</v>
      </c>
      <c r="P1081" t="s">
        <v>903</v>
      </c>
      <c r="Q1081" t="s">
        <v>904</v>
      </c>
      <c r="R1081" t="s">
        <v>905</v>
      </c>
      <c r="S1081" t="s">
        <v>906</v>
      </c>
      <c r="T1081" t="s">
        <v>907</v>
      </c>
      <c r="U1081" t="s">
        <v>4804</v>
      </c>
      <c r="V1081" t="s">
        <v>908</v>
      </c>
      <c r="W1081" t="s">
        <v>909</v>
      </c>
      <c r="X1081" t="s">
        <v>52</v>
      </c>
      <c r="Y1081" t="s">
        <v>910</v>
      </c>
      <c r="Z1081" t="s">
        <v>911</v>
      </c>
      <c r="AA1081" t="s">
        <v>65</v>
      </c>
    </row>
    <row r="1082" spans="1:27" x14ac:dyDescent="0.25">
      <c r="A1082" s="1">
        <v>10220</v>
      </c>
      <c r="B1082" s="1">
        <v>27</v>
      </c>
      <c r="C1082" s="8">
        <v>100</v>
      </c>
      <c r="D1082" s="1">
        <v>1</v>
      </c>
      <c r="E1082" s="7">
        <v>5045.22</v>
      </c>
      <c r="F1082" s="7">
        <f>sales_data_sample3[[#This Row],[SALES]]*sales_data_sample3[[#This Row],[PROFIT MARGIN]]</f>
        <v>1255.7552580000001</v>
      </c>
      <c r="G1082" s="14" t="str">
        <f>IF(sales_data_sample3[[#This Row],[STATUS]] &lt;&gt;"Cancelled","24,89%","0")</f>
        <v>24,89%</v>
      </c>
      <c r="H1082" s="4">
        <v>38029</v>
      </c>
      <c r="I1082" t="s">
        <v>28</v>
      </c>
      <c r="J1082">
        <f>ROUNDUP(MONTH(sales_data_sample3[[#This Row],[ORDER DATE]])/3,0)</f>
        <v>1</v>
      </c>
      <c r="K1082" t="str">
        <f>TEXT(sales_data_sample3[[#This Row],[ORDER DATE]],"[$-409]mmmm")</f>
        <v>February</v>
      </c>
      <c r="L1082">
        <f>YEAR(sales_data_sample3[[#This Row],[ORDER DATE]])</f>
        <v>2004</v>
      </c>
      <c r="M1082" t="s">
        <v>278</v>
      </c>
      <c r="N1082">
        <v>173</v>
      </c>
      <c r="O1082" t="s">
        <v>1095</v>
      </c>
      <c r="P1082" t="s">
        <v>903</v>
      </c>
      <c r="Q1082" t="s">
        <v>904</v>
      </c>
      <c r="R1082" t="s">
        <v>905</v>
      </c>
      <c r="S1082" t="s">
        <v>906</v>
      </c>
      <c r="T1082" t="s">
        <v>907</v>
      </c>
      <c r="U1082" t="s">
        <v>4804</v>
      </c>
      <c r="V1082" t="s">
        <v>908</v>
      </c>
      <c r="W1082" t="s">
        <v>909</v>
      </c>
      <c r="X1082" t="s">
        <v>52</v>
      </c>
      <c r="Y1082" t="s">
        <v>910</v>
      </c>
      <c r="Z1082" t="s">
        <v>911</v>
      </c>
      <c r="AA1082" t="s">
        <v>65</v>
      </c>
    </row>
    <row r="1083" spans="1:27" x14ac:dyDescent="0.25">
      <c r="A1083" s="1">
        <v>10220</v>
      </c>
      <c r="B1083" s="1">
        <v>50</v>
      </c>
      <c r="C1083" s="8">
        <v>100</v>
      </c>
      <c r="D1083" s="1">
        <v>5</v>
      </c>
      <c r="E1083" s="7">
        <v>8258</v>
      </c>
      <c r="F1083" s="7">
        <f>sales_data_sample3[[#This Row],[SALES]]*sales_data_sample3[[#This Row],[PROFIT MARGIN]]</f>
        <v>2055.4162000000001</v>
      </c>
      <c r="G1083" s="14" t="str">
        <f>IF(sales_data_sample3[[#This Row],[STATUS]] &lt;&gt;"Cancelled","24,89%","0")</f>
        <v>24,89%</v>
      </c>
      <c r="H1083" s="4">
        <v>38029</v>
      </c>
      <c r="I1083" t="s">
        <v>28</v>
      </c>
      <c r="J1083">
        <f>ROUNDUP(MONTH(sales_data_sample3[[#This Row],[ORDER DATE]])/3,0)</f>
        <v>1</v>
      </c>
      <c r="K1083" t="str">
        <f>TEXT(sales_data_sample3[[#This Row],[ORDER DATE]],"[$-409]mmmm")</f>
        <v>February</v>
      </c>
      <c r="L1083">
        <f>YEAR(sales_data_sample3[[#This Row],[ORDER DATE]])</f>
        <v>2004</v>
      </c>
      <c r="M1083" t="s">
        <v>278</v>
      </c>
      <c r="N1083">
        <v>143</v>
      </c>
      <c r="O1083" t="s">
        <v>2501</v>
      </c>
      <c r="P1083" t="s">
        <v>903</v>
      </c>
      <c r="Q1083" t="s">
        <v>904</v>
      </c>
      <c r="R1083" t="s">
        <v>905</v>
      </c>
      <c r="S1083" t="s">
        <v>906</v>
      </c>
      <c r="T1083" t="s">
        <v>907</v>
      </c>
      <c r="U1083" t="s">
        <v>4804</v>
      </c>
      <c r="V1083" t="s">
        <v>908</v>
      </c>
      <c r="W1083" t="s">
        <v>909</v>
      </c>
      <c r="X1083" t="s">
        <v>52</v>
      </c>
      <c r="Y1083" t="s">
        <v>910</v>
      </c>
      <c r="Z1083" t="s">
        <v>911</v>
      </c>
      <c r="AA1083" t="s">
        <v>229</v>
      </c>
    </row>
    <row r="1084" spans="1:27" x14ac:dyDescent="0.25">
      <c r="A1084" s="1">
        <v>10220</v>
      </c>
      <c r="B1084" s="1">
        <v>26</v>
      </c>
      <c r="C1084" s="8">
        <v>56.07</v>
      </c>
      <c r="D1084" s="1">
        <v>8</v>
      </c>
      <c r="E1084" s="7">
        <v>1457.82</v>
      </c>
      <c r="F1084" s="7">
        <f>sales_data_sample3[[#This Row],[SALES]]*sales_data_sample3[[#This Row],[PROFIT MARGIN]]</f>
        <v>362.85139800000002</v>
      </c>
      <c r="G1084" s="14" t="str">
        <f>IF(sales_data_sample3[[#This Row],[STATUS]] &lt;&gt;"Cancelled","24,89%","0")</f>
        <v>24,89%</v>
      </c>
      <c r="H1084" s="4">
        <v>38029</v>
      </c>
      <c r="I1084" t="s">
        <v>28</v>
      </c>
      <c r="J1084">
        <f>ROUNDUP(MONTH(sales_data_sample3[[#This Row],[ORDER DATE]])/3,0)</f>
        <v>1</v>
      </c>
      <c r="K1084" t="str">
        <f>TEXT(sales_data_sample3[[#This Row],[ORDER DATE]],"[$-409]mmmm")</f>
        <v>February</v>
      </c>
      <c r="L1084">
        <f>YEAR(sales_data_sample3[[#This Row],[ORDER DATE]])</f>
        <v>2004</v>
      </c>
      <c r="M1084" t="s">
        <v>278</v>
      </c>
      <c r="N1084">
        <v>57</v>
      </c>
      <c r="O1084" t="s">
        <v>2779</v>
      </c>
      <c r="P1084" t="s">
        <v>903</v>
      </c>
      <c r="Q1084" t="s">
        <v>904</v>
      </c>
      <c r="R1084" t="s">
        <v>905</v>
      </c>
      <c r="S1084" t="s">
        <v>906</v>
      </c>
      <c r="T1084" t="s">
        <v>907</v>
      </c>
      <c r="U1084" t="s">
        <v>4804</v>
      </c>
      <c r="V1084" t="s">
        <v>908</v>
      </c>
      <c r="W1084" t="s">
        <v>909</v>
      </c>
      <c r="X1084" t="s">
        <v>52</v>
      </c>
      <c r="Y1084" t="s">
        <v>910</v>
      </c>
      <c r="Z1084" t="s">
        <v>911</v>
      </c>
      <c r="AA1084" t="s">
        <v>42</v>
      </c>
    </row>
    <row r="1085" spans="1:27" x14ac:dyDescent="0.25">
      <c r="A1085" s="1">
        <v>10220</v>
      </c>
      <c r="B1085" s="1">
        <v>37</v>
      </c>
      <c r="C1085" s="8">
        <v>100</v>
      </c>
      <c r="D1085" s="1">
        <v>7</v>
      </c>
      <c r="E1085" s="7">
        <v>5032.74</v>
      </c>
      <c r="F1085" s="7">
        <f>sales_data_sample3[[#This Row],[SALES]]*sales_data_sample3[[#This Row],[PROFIT MARGIN]]</f>
        <v>1252.6489859999999</v>
      </c>
      <c r="G1085" s="14" t="str">
        <f>IF(sales_data_sample3[[#This Row],[STATUS]] &lt;&gt;"Cancelled","24,89%","0")</f>
        <v>24,89%</v>
      </c>
      <c r="H1085" s="4">
        <v>38029</v>
      </c>
      <c r="I1085" t="s">
        <v>28</v>
      </c>
      <c r="J1085">
        <f>ROUNDUP(MONTH(sales_data_sample3[[#This Row],[ORDER DATE]])/3,0)</f>
        <v>1</v>
      </c>
      <c r="K1085" t="str">
        <f>TEXT(sales_data_sample3[[#This Row],[ORDER DATE]],"[$-409]mmmm")</f>
        <v>February</v>
      </c>
      <c r="L1085">
        <f>YEAR(sales_data_sample3[[#This Row],[ORDER DATE]])</f>
        <v>2004</v>
      </c>
      <c r="M1085" t="s">
        <v>278</v>
      </c>
      <c r="N1085">
        <v>118</v>
      </c>
      <c r="O1085" t="s">
        <v>3701</v>
      </c>
      <c r="P1085" t="s">
        <v>903</v>
      </c>
      <c r="Q1085" t="s">
        <v>904</v>
      </c>
      <c r="R1085" t="s">
        <v>905</v>
      </c>
      <c r="S1085" t="s">
        <v>906</v>
      </c>
      <c r="T1085" t="s">
        <v>907</v>
      </c>
      <c r="U1085" t="s">
        <v>4804</v>
      </c>
      <c r="V1085" t="s">
        <v>908</v>
      </c>
      <c r="W1085" t="s">
        <v>909</v>
      </c>
      <c r="X1085" t="s">
        <v>52</v>
      </c>
      <c r="Y1085" t="s">
        <v>910</v>
      </c>
      <c r="Z1085" t="s">
        <v>911</v>
      </c>
      <c r="AA1085" t="s">
        <v>65</v>
      </c>
    </row>
    <row r="1086" spans="1:27" x14ac:dyDescent="0.25">
      <c r="A1086" s="1">
        <v>10220</v>
      </c>
      <c r="B1086" s="1">
        <v>20</v>
      </c>
      <c r="C1086" s="8">
        <v>52.82</v>
      </c>
      <c r="D1086" s="1">
        <v>6</v>
      </c>
      <c r="E1086" s="7">
        <v>1056.4000000000001</v>
      </c>
      <c r="F1086" s="7">
        <f>sales_data_sample3[[#This Row],[SALES]]*sales_data_sample3[[#This Row],[PROFIT MARGIN]]</f>
        <v>53.770760000000003</v>
      </c>
      <c r="G1086" s="14" t="str">
        <f>IF(sales_data_sample3[[#This Row],[STATUS]] &lt;&gt;"Cancelled","5,09%","0")</f>
        <v>5,09%</v>
      </c>
      <c r="H1086" s="4">
        <v>38029</v>
      </c>
      <c r="I1086" t="s">
        <v>28</v>
      </c>
      <c r="J1086">
        <f>ROUNDUP(MONTH(sales_data_sample3[[#This Row],[ORDER DATE]])/3,0)</f>
        <v>1</v>
      </c>
      <c r="K1086" t="str">
        <f>TEXT(sales_data_sample3[[#This Row],[ORDER DATE]],"[$-409]mmmm")</f>
        <v>February</v>
      </c>
      <c r="L1086">
        <f>YEAR(sales_data_sample3[[#This Row],[ORDER DATE]])</f>
        <v>2004</v>
      </c>
      <c r="M1086" t="s">
        <v>2246</v>
      </c>
      <c r="N1086">
        <v>62</v>
      </c>
      <c r="O1086" t="s">
        <v>3989</v>
      </c>
      <c r="P1086" t="s">
        <v>903</v>
      </c>
      <c r="Q1086" t="s">
        <v>904</v>
      </c>
      <c r="R1086" t="s">
        <v>905</v>
      </c>
      <c r="S1086" t="s">
        <v>906</v>
      </c>
      <c r="T1086" t="s">
        <v>907</v>
      </c>
      <c r="U1086" t="s">
        <v>4804</v>
      </c>
      <c r="V1086" t="s">
        <v>908</v>
      </c>
      <c r="W1086" t="s">
        <v>909</v>
      </c>
      <c r="X1086" t="s">
        <v>52</v>
      </c>
      <c r="Y1086" t="s">
        <v>910</v>
      </c>
      <c r="Z1086" t="s">
        <v>911</v>
      </c>
      <c r="AA1086" t="s">
        <v>42</v>
      </c>
    </row>
    <row r="1087" spans="1:27" x14ac:dyDescent="0.25">
      <c r="A1087" s="1">
        <v>10220</v>
      </c>
      <c r="B1087" s="1">
        <v>37</v>
      </c>
      <c r="C1087" s="8">
        <v>100</v>
      </c>
      <c r="D1087" s="1">
        <v>9</v>
      </c>
      <c r="E1087" s="7">
        <v>3983.05</v>
      </c>
      <c r="F1087" s="7">
        <f>sales_data_sample3[[#This Row],[SALES]]*sales_data_sample3[[#This Row],[PROFIT MARGIN]]</f>
        <v>181.22877500000001</v>
      </c>
      <c r="G1087" s="14" t="str">
        <f>IF(sales_data_sample3[[#This Row],[STATUS]] &lt;&gt;"Cancelled","4,55%","0")</f>
        <v>4,55%</v>
      </c>
      <c r="H1087" s="4">
        <v>38029</v>
      </c>
      <c r="I1087" t="s">
        <v>28</v>
      </c>
      <c r="J1087">
        <f>ROUNDUP(MONTH(sales_data_sample3[[#This Row],[ORDER DATE]])/3,0)</f>
        <v>1</v>
      </c>
      <c r="K1087" t="str">
        <f>TEXT(sales_data_sample3[[#This Row],[ORDER DATE]],"[$-409]mmmm")</f>
        <v>February</v>
      </c>
      <c r="L1087">
        <f>YEAR(sales_data_sample3[[#This Row],[ORDER DATE]])</f>
        <v>2004</v>
      </c>
      <c r="M1087" t="s">
        <v>957</v>
      </c>
      <c r="N1087">
        <v>115</v>
      </c>
      <c r="O1087" t="s">
        <v>4177</v>
      </c>
      <c r="P1087" t="s">
        <v>903</v>
      </c>
      <c r="Q1087" t="s">
        <v>904</v>
      </c>
      <c r="R1087" t="s">
        <v>905</v>
      </c>
      <c r="S1087" t="s">
        <v>906</v>
      </c>
      <c r="T1087" t="s">
        <v>907</v>
      </c>
      <c r="U1087" t="s">
        <v>4804</v>
      </c>
      <c r="V1087" t="s">
        <v>908</v>
      </c>
      <c r="W1087" t="s">
        <v>909</v>
      </c>
      <c r="X1087" t="s">
        <v>52</v>
      </c>
      <c r="Y1087" t="s">
        <v>910</v>
      </c>
      <c r="Z1087" t="s">
        <v>911</v>
      </c>
      <c r="AA1087" t="s">
        <v>65</v>
      </c>
    </row>
    <row r="1088" spans="1:27" x14ac:dyDescent="0.25">
      <c r="A1088" s="1">
        <v>10220</v>
      </c>
      <c r="B1088" s="1">
        <v>30</v>
      </c>
      <c r="C1088" s="8">
        <v>68.540000000000006</v>
      </c>
      <c r="D1088" s="1">
        <v>4</v>
      </c>
      <c r="E1088" s="7">
        <v>2056.1999999999998</v>
      </c>
      <c r="F1088" s="7">
        <f>sales_data_sample3[[#This Row],[SALES]]*sales_data_sample3[[#This Row],[PROFIT MARGIN]]</f>
        <v>104.66058</v>
      </c>
      <c r="G1088" s="14" t="str">
        <f>IF(sales_data_sample3[[#This Row],[STATUS]] &lt;&gt;"Cancelled","5,09%","0")</f>
        <v>5,09%</v>
      </c>
      <c r="H1088" s="4">
        <v>38029</v>
      </c>
      <c r="I1088" t="s">
        <v>28</v>
      </c>
      <c r="J1088">
        <f>ROUNDUP(MONTH(sales_data_sample3[[#This Row],[ORDER DATE]])/3,0)</f>
        <v>1</v>
      </c>
      <c r="K1088" t="str">
        <f>TEXT(sales_data_sample3[[#This Row],[ORDER DATE]],"[$-409]mmmm")</f>
        <v>February</v>
      </c>
      <c r="L1088">
        <f>YEAR(sales_data_sample3[[#This Row],[ORDER DATE]])</f>
        <v>2004</v>
      </c>
      <c r="M1088" t="s">
        <v>2246</v>
      </c>
      <c r="N1088">
        <v>58</v>
      </c>
      <c r="O1088" t="s">
        <v>4208</v>
      </c>
      <c r="P1088" t="s">
        <v>903</v>
      </c>
      <c r="Q1088" t="s">
        <v>904</v>
      </c>
      <c r="R1088" t="s">
        <v>905</v>
      </c>
      <c r="S1088" t="s">
        <v>906</v>
      </c>
      <c r="T1088" t="s">
        <v>907</v>
      </c>
      <c r="U1088" t="s">
        <v>4804</v>
      </c>
      <c r="V1088" t="s">
        <v>908</v>
      </c>
      <c r="W1088" t="s">
        <v>909</v>
      </c>
      <c r="X1088" t="s">
        <v>52</v>
      </c>
      <c r="Y1088" t="s">
        <v>910</v>
      </c>
      <c r="Z1088" t="s">
        <v>911</v>
      </c>
      <c r="AA1088" t="s">
        <v>42</v>
      </c>
    </row>
    <row r="1089" spans="1:27" x14ac:dyDescent="0.25">
      <c r="A1089" s="1">
        <v>10221</v>
      </c>
      <c r="B1089" s="1">
        <v>33</v>
      </c>
      <c r="C1089" s="8">
        <v>100</v>
      </c>
      <c r="D1089" s="1">
        <v>3</v>
      </c>
      <c r="E1089" s="7">
        <v>4417.38</v>
      </c>
      <c r="F1089" s="7">
        <f>sales_data_sample3[[#This Row],[SALES]]*sales_data_sample3[[#This Row],[PROFIT MARGIN]]</f>
        <v>326.44438199999996</v>
      </c>
      <c r="G1089" s="14" t="str">
        <f>IF(sales_data_sample3[[#This Row],[STATUS]] &lt;&gt;"Cancelled","7,39%","0")</f>
        <v>7,39%</v>
      </c>
      <c r="H1089" s="4">
        <v>38035</v>
      </c>
      <c r="I1089" t="s">
        <v>28</v>
      </c>
      <c r="J1089">
        <f>ROUNDUP(MONTH(sales_data_sample3[[#This Row],[ORDER DATE]])/3,0)</f>
        <v>1</v>
      </c>
      <c r="K1089" t="str">
        <f>TEXT(sales_data_sample3[[#This Row],[ORDER DATE]],"[$-409]mmmm")</f>
        <v>February</v>
      </c>
      <c r="L1089">
        <f>YEAR(sales_data_sample3[[#This Row],[ORDER DATE]])</f>
        <v>2004</v>
      </c>
      <c r="M1089" t="s">
        <v>1354</v>
      </c>
      <c r="N1089">
        <v>136</v>
      </c>
      <c r="O1089" t="s">
        <v>2159</v>
      </c>
      <c r="P1089" t="s">
        <v>638</v>
      </c>
      <c r="Q1089" t="s">
        <v>639</v>
      </c>
      <c r="R1089" t="s">
        <v>640</v>
      </c>
      <c r="S1089" t="s">
        <v>4804</v>
      </c>
      <c r="T1089" t="s">
        <v>641</v>
      </c>
      <c r="U1089" t="s">
        <v>4804</v>
      </c>
      <c r="V1089" t="s">
        <v>642</v>
      </c>
      <c r="W1089" t="s">
        <v>643</v>
      </c>
      <c r="X1089" t="s">
        <v>52</v>
      </c>
      <c r="Y1089" t="s">
        <v>644</v>
      </c>
      <c r="Z1089" t="s">
        <v>645</v>
      </c>
      <c r="AA1089" t="s">
        <v>65</v>
      </c>
    </row>
    <row r="1090" spans="1:27" x14ac:dyDescent="0.25">
      <c r="A1090" s="1">
        <v>10221</v>
      </c>
      <c r="B1090" s="1">
        <v>23</v>
      </c>
      <c r="C1090" s="8">
        <v>80.67</v>
      </c>
      <c r="D1090" s="1">
        <v>5</v>
      </c>
      <c r="E1090" s="7">
        <v>1855.41</v>
      </c>
      <c r="F1090" s="7">
        <f>sales_data_sample3[[#This Row],[SALES]]*sales_data_sample3[[#This Row],[PROFIT MARGIN]]</f>
        <v>94.440369000000004</v>
      </c>
      <c r="G1090" s="14" t="str">
        <f>IF(sales_data_sample3[[#This Row],[STATUS]] &lt;&gt;"Cancelled","5,09%","0")</f>
        <v>5,09%</v>
      </c>
      <c r="H1090" s="4">
        <v>38035</v>
      </c>
      <c r="I1090" t="s">
        <v>28</v>
      </c>
      <c r="J1090">
        <f>ROUNDUP(MONTH(sales_data_sample3[[#This Row],[ORDER DATE]])/3,0)</f>
        <v>1</v>
      </c>
      <c r="K1090" t="str">
        <f>TEXT(sales_data_sample3[[#This Row],[ORDER DATE]],"[$-409]mmmm")</f>
        <v>February</v>
      </c>
      <c r="L1090">
        <f>YEAR(sales_data_sample3[[#This Row],[ORDER DATE]])</f>
        <v>2004</v>
      </c>
      <c r="M1090" t="s">
        <v>2246</v>
      </c>
      <c r="N1090">
        <v>100</v>
      </c>
      <c r="O1090" t="s">
        <v>2247</v>
      </c>
      <c r="P1090" t="s">
        <v>638</v>
      </c>
      <c r="Q1090" t="s">
        <v>639</v>
      </c>
      <c r="R1090" t="s">
        <v>640</v>
      </c>
      <c r="S1090" t="s">
        <v>4804</v>
      </c>
      <c r="T1090" t="s">
        <v>641</v>
      </c>
      <c r="U1090" t="s">
        <v>4804</v>
      </c>
      <c r="V1090" t="s">
        <v>642</v>
      </c>
      <c r="W1090" t="s">
        <v>643</v>
      </c>
      <c r="X1090" t="s">
        <v>52</v>
      </c>
      <c r="Y1090" t="s">
        <v>644</v>
      </c>
      <c r="Z1090" t="s">
        <v>645</v>
      </c>
      <c r="AA1090" t="s">
        <v>42</v>
      </c>
    </row>
    <row r="1091" spans="1:27" x14ac:dyDescent="0.25">
      <c r="A1091" s="1">
        <v>10221</v>
      </c>
      <c r="B1091" s="1">
        <v>39</v>
      </c>
      <c r="C1091" s="8">
        <v>89.53</v>
      </c>
      <c r="D1091" s="1">
        <v>2</v>
      </c>
      <c r="E1091" s="7">
        <v>3491.67</v>
      </c>
      <c r="F1091" s="7">
        <f>sales_data_sample3[[#This Row],[SALES]]*sales_data_sample3[[#This Row],[PROFIT MARGIN]]</f>
        <v>258.03441299999997</v>
      </c>
      <c r="G1091" s="14" t="str">
        <f>IF(sales_data_sample3[[#This Row],[STATUS]] &lt;&gt;"Cancelled","7,39%","0")</f>
        <v>7,39%</v>
      </c>
      <c r="H1091" s="4">
        <v>38035</v>
      </c>
      <c r="I1091" t="s">
        <v>28</v>
      </c>
      <c r="J1091">
        <f>ROUNDUP(MONTH(sales_data_sample3[[#This Row],[ORDER DATE]])/3,0)</f>
        <v>1</v>
      </c>
      <c r="K1091" t="str">
        <f>TEXT(sales_data_sample3[[#This Row],[ORDER DATE]],"[$-409]mmmm")</f>
        <v>February</v>
      </c>
      <c r="L1091">
        <f>YEAR(sales_data_sample3[[#This Row],[ORDER DATE]])</f>
        <v>2004</v>
      </c>
      <c r="M1091" t="s">
        <v>1354</v>
      </c>
      <c r="N1091">
        <v>87</v>
      </c>
      <c r="O1091" t="s">
        <v>2562</v>
      </c>
      <c r="P1091" t="s">
        <v>638</v>
      </c>
      <c r="Q1091" t="s">
        <v>639</v>
      </c>
      <c r="R1091" t="s">
        <v>640</v>
      </c>
      <c r="S1091" t="s">
        <v>4804</v>
      </c>
      <c r="T1091" t="s">
        <v>641</v>
      </c>
      <c r="U1091" t="s">
        <v>4804</v>
      </c>
      <c r="V1091" t="s">
        <v>642</v>
      </c>
      <c r="W1091" t="s">
        <v>643</v>
      </c>
      <c r="X1091" t="s">
        <v>52</v>
      </c>
      <c r="Y1091" t="s">
        <v>644</v>
      </c>
      <c r="Z1091" t="s">
        <v>645</v>
      </c>
      <c r="AA1091" t="s">
        <v>65</v>
      </c>
    </row>
    <row r="1092" spans="1:27" x14ac:dyDescent="0.25">
      <c r="A1092" s="1">
        <v>10221</v>
      </c>
      <c r="B1092" s="1">
        <v>49</v>
      </c>
      <c r="C1092" s="8">
        <v>100</v>
      </c>
      <c r="D1092" s="1">
        <v>1</v>
      </c>
      <c r="E1092" s="7">
        <v>6804.63</v>
      </c>
      <c r="F1092" s="7">
        <f>sales_data_sample3[[#This Row],[SALES]]*sales_data_sample3[[#This Row],[PROFIT MARGIN]]</f>
        <v>621.94318199999998</v>
      </c>
      <c r="G1092" s="14" t="str">
        <f>IF(sales_data_sample3[[#This Row],[STATUS]] &lt;&gt;"Cancelled","9,14%","0")</f>
        <v>9,14%</v>
      </c>
      <c r="H1092" s="4">
        <v>38035</v>
      </c>
      <c r="I1092" t="s">
        <v>28</v>
      </c>
      <c r="J1092">
        <f>ROUNDUP(MONTH(sales_data_sample3[[#This Row],[ORDER DATE]])/3,0)</f>
        <v>1</v>
      </c>
      <c r="K1092" t="str">
        <f>TEXT(sales_data_sample3[[#This Row],[ORDER DATE]],"[$-409]mmmm")</f>
        <v>February</v>
      </c>
      <c r="L1092">
        <f>YEAR(sales_data_sample3[[#This Row],[ORDER DATE]])</f>
        <v>2004</v>
      </c>
      <c r="M1092" t="s">
        <v>2075</v>
      </c>
      <c r="N1092">
        <v>122</v>
      </c>
      <c r="O1092" t="s">
        <v>3005</v>
      </c>
      <c r="P1092" t="s">
        <v>638</v>
      </c>
      <c r="Q1092" t="s">
        <v>639</v>
      </c>
      <c r="R1092" t="s">
        <v>640</v>
      </c>
      <c r="S1092" t="s">
        <v>4804</v>
      </c>
      <c r="T1092" t="s">
        <v>641</v>
      </c>
      <c r="U1092" t="s">
        <v>4804</v>
      </c>
      <c r="V1092" t="s">
        <v>642</v>
      </c>
      <c r="W1092" t="s">
        <v>643</v>
      </c>
      <c r="X1092" t="s">
        <v>52</v>
      </c>
      <c r="Y1092" t="s">
        <v>644</v>
      </c>
      <c r="Z1092" t="s">
        <v>645</v>
      </c>
      <c r="AA1092" t="s">
        <v>65</v>
      </c>
    </row>
    <row r="1093" spans="1:27" x14ac:dyDescent="0.25">
      <c r="A1093" s="1">
        <v>10221</v>
      </c>
      <c r="B1093" s="1">
        <v>23</v>
      </c>
      <c r="C1093" s="8">
        <v>97</v>
      </c>
      <c r="D1093" s="1">
        <v>4</v>
      </c>
      <c r="E1093" s="7">
        <v>2231</v>
      </c>
      <c r="F1093" s="7">
        <f>sales_data_sample3[[#This Row],[SALES]]*sales_data_sample3[[#This Row],[PROFIT MARGIN]]</f>
        <v>203.9134</v>
      </c>
      <c r="G1093" s="14" t="str">
        <f>IF(sales_data_sample3[[#This Row],[STATUS]] &lt;&gt;"Cancelled","9,14%","0")</f>
        <v>9,14%</v>
      </c>
      <c r="H1093" s="4">
        <v>38035</v>
      </c>
      <c r="I1093" t="s">
        <v>28</v>
      </c>
      <c r="J1093">
        <f>ROUNDUP(MONTH(sales_data_sample3[[#This Row],[ORDER DATE]])/3,0)</f>
        <v>1</v>
      </c>
      <c r="K1093" t="str">
        <f>TEXT(sales_data_sample3[[#This Row],[ORDER DATE]],"[$-409]mmmm")</f>
        <v>February</v>
      </c>
      <c r="L1093">
        <f>YEAR(sales_data_sample3[[#This Row],[ORDER DATE]])</f>
        <v>2004</v>
      </c>
      <c r="M1093" t="s">
        <v>2075</v>
      </c>
      <c r="N1093">
        <v>86</v>
      </c>
      <c r="O1093" t="s">
        <v>4358</v>
      </c>
      <c r="P1093" t="s">
        <v>638</v>
      </c>
      <c r="Q1093" t="s">
        <v>639</v>
      </c>
      <c r="R1093" t="s">
        <v>640</v>
      </c>
      <c r="S1093" t="s">
        <v>4804</v>
      </c>
      <c r="T1093" t="s">
        <v>641</v>
      </c>
      <c r="U1093" t="s">
        <v>4804</v>
      </c>
      <c r="V1093" t="s">
        <v>642</v>
      </c>
      <c r="W1093" t="s">
        <v>643</v>
      </c>
      <c r="X1093" t="s">
        <v>52</v>
      </c>
      <c r="Y1093" t="s">
        <v>644</v>
      </c>
      <c r="Z1093" t="s">
        <v>645</v>
      </c>
      <c r="AA1093" t="s">
        <v>42</v>
      </c>
    </row>
    <row r="1094" spans="1:27" x14ac:dyDescent="0.25">
      <c r="A1094" s="1">
        <v>10222</v>
      </c>
      <c r="B1094" s="1">
        <v>49</v>
      </c>
      <c r="C1094" s="8">
        <v>100</v>
      </c>
      <c r="D1094" s="1">
        <v>12</v>
      </c>
      <c r="E1094" s="7">
        <v>5997.6</v>
      </c>
      <c r="F1094" s="7">
        <f>sales_data_sample3[[#This Row],[SALES]]*sales_data_sample3[[#This Row],[PROFIT MARGIN]]</f>
        <v>1492.8026400000001</v>
      </c>
      <c r="G1094" s="14" t="str">
        <f>IF(sales_data_sample3[[#This Row],[STATUS]] &lt;&gt;"Cancelled","24,89%","0")</f>
        <v>24,89%</v>
      </c>
      <c r="H1094" s="4">
        <v>38036</v>
      </c>
      <c r="I1094" t="s">
        <v>28</v>
      </c>
      <c r="J1094">
        <f>ROUNDUP(MONTH(sales_data_sample3[[#This Row],[ORDER DATE]])/3,0)</f>
        <v>1</v>
      </c>
      <c r="K1094" t="str">
        <f>TEXT(sales_data_sample3[[#This Row],[ORDER DATE]],"[$-409]mmmm")</f>
        <v>February</v>
      </c>
      <c r="L1094">
        <f>YEAR(sales_data_sample3[[#This Row],[ORDER DATE]])</f>
        <v>2004</v>
      </c>
      <c r="M1094" t="s">
        <v>278</v>
      </c>
      <c r="N1094">
        <v>136</v>
      </c>
      <c r="O1094" t="s">
        <v>561</v>
      </c>
      <c r="P1094" t="s">
        <v>627</v>
      </c>
      <c r="Q1094" t="s">
        <v>628</v>
      </c>
      <c r="R1094" t="s">
        <v>629</v>
      </c>
      <c r="S1094" t="s">
        <v>4804</v>
      </c>
      <c r="T1094" t="s">
        <v>630</v>
      </c>
      <c r="U1094" t="s">
        <v>73</v>
      </c>
      <c r="V1094" t="s">
        <v>631</v>
      </c>
      <c r="W1094" t="s">
        <v>38</v>
      </c>
      <c r="X1094" t="s">
        <v>39</v>
      </c>
      <c r="Y1094" t="s">
        <v>362</v>
      </c>
      <c r="Z1094" t="s">
        <v>422</v>
      </c>
      <c r="AA1094" t="s">
        <v>65</v>
      </c>
    </row>
    <row r="1095" spans="1:27" x14ac:dyDescent="0.25">
      <c r="A1095" s="1">
        <v>10222</v>
      </c>
      <c r="B1095" s="1">
        <v>49</v>
      </c>
      <c r="C1095" s="8">
        <v>100</v>
      </c>
      <c r="D1095" s="1">
        <v>4</v>
      </c>
      <c r="E1095" s="7">
        <v>6954.08</v>
      </c>
      <c r="F1095" s="7">
        <f>sales_data_sample3[[#This Row],[SALES]]*sales_data_sample3[[#This Row],[PROFIT MARGIN]]</f>
        <v>508.34324799999996</v>
      </c>
      <c r="G1095" s="14" t="str">
        <f>IF(sales_data_sample3[[#This Row],[STATUS]] &lt;&gt;"Cancelled","7,31%","0")</f>
        <v>7,31%</v>
      </c>
      <c r="H1095" s="4">
        <v>38036</v>
      </c>
      <c r="I1095" t="s">
        <v>28</v>
      </c>
      <c r="J1095">
        <f>ROUNDUP(MONTH(sales_data_sample3[[#This Row],[ORDER DATE]])/3,0)</f>
        <v>1</v>
      </c>
      <c r="K1095" t="str">
        <f>TEXT(sales_data_sample3[[#This Row],[ORDER DATE]],"[$-409]mmmm")</f>
        <v>February</v>
      </c>
      <c r="L1095">
        <f>YEAR(sales_data_sample3[[#This Row],[ORDER DATE]])</f>
        <v>2004</v>
      </c>
      <c r="M1095" t="s">
        <v>1502</v>
      </c>
      <c r="N1095">
        <v>157</v>
      </c>
      <c r="O1095" t="s">
        <v>1503</v>
      </c>
      <c r="P1095" t="s">
        <v>627</v>
      </c>
      <c r="Q1095" t="s">
        <v>628</v>
      </c>
      <c r="R1095" t="s">
        <v>629</v>
      </c>
      <c r="S1095" t="s">
        <v>4804</v>
      </c>
      <c r="T1095" t="s">
        <v>630</v>
      </c>
      <c r="U1095" t="s">
        <v>73</v>
      </c>
      <c r="V1095" t="s">
        <v>631</v>
      </c>
      <c r="W1095" t="s">
        <v>38</v>
      </c>
      <c r="X1095" t="s">
        <v>39</v>
      </c>
      <c r="Y1095" t="s">
        <v>362</v>
      </c>
      <c r="Z1095" t="s">
        <v>422</v>
      </c>
      <c r="AA1095" t="s">
        <v>65</v>
      </c>
    </row>
    <row r="1096" spans="1:27" x14ac:dyDescent="0.25">
      <c r="A1096" s="1">
        <v>10222</v>
      </c>
      <c r="B1096" s="1">
        <v>49</v>
      </c>
      <c r="C1096" s="8">
        <v>94.62</v>
      </c>
      <c r="D1096" s="1">
        <v>10</v>
      </c>
      <c r="E1096" s="7">
        <v>4636.38</v>
      </c>
      <c r="F1096" s="7">
        <f>sales_data_sample3[[#This Row],[SALES]]*sales_data_sample3[[#This Row],[PROFIT MARGIN]]</f>
        <v>423.76513199999999</v>
      </c>
      <c r="G1096" s="14" t="str">
        <f>IF(sales_data_sample3[[#This Row],[STATUS]] &lt;&gt;"Cancelled","9,14%","0")</f>
        <v>9,14%</v>
      </c>
      <c r="H1096" s="4">
        <v>38036</v>
      </c>
      <c r="I1096" t="s">
        <v>28</v>
      </c>
      <c r="J1096">
        <f>ROUNDUP(MONTH(sales_data_sample3[[#This Row],[ORDER DATE]])/3,0)</f>
        <v>1</v>
      </c>
      <c r="K1096" t="str">
        <f>TEXT(sales_data_sample3[[#This Row],[ORDER DATE]],"[$-409]mmmm")</f>
        <v>February</v>
      </c>
      <c r="L1096">
        <f>YEAR(sales_data_sample3[[#This Row],[ORDER DATE]])</f>
        <v>2004</v>
      </c>
      <c r="M1096" t="s">
        <v>2075</v>
      </c>
      <c r="N1096">
        <v>86</v>
      </c>
      <c r="O1096" t="s">
        <v>2076</v>
      </c>
      <c r="P1096" t="s">
        <v>627</v>
      </c>
      <c r="Q1096" t="s">
        <v>628</v>
      </c>
      <c r="R1096" t="s">
        <v>629</v>
      </c>
      <c r="S1096" t="s">
        <v>4804</v>
      </c>
      <c r="T1096" t="s">
        <v>630</v>
      </c>
      <c r="U1096" t="s">
        <v>73</v>
      </c>
      <c r="V1096" t="s">
        <v>631</v>
      </c>
      <c r="W1096" t="s">
        <v>38</v>
      </c>
      <c r="X1096" t="s">
        <v>39</v>
      </c>
      <c r="Y1096" t="s">
        <v>362</v>
      </c>
      <c r="Z1096" t="s">
        <v>422</v>
      </c>
      <c r="AA1096" t="s">
        <v>65</v>
      </c>
    </row>
    <row r="1097" spans="1:27" x14ac:dyDescent="0.25">
      <c r="A1097" s="1">
        <v>10222</v>
      </c>
      <c r="B1097" s="1">
        <v>45</v>
      </c>
      <c r="C1097" s="8">
        <v>85.75</v>
      </c>
      <c r="D1097" s="1">
        <v>9</v>
      </c>
      <c r="E1097" s="7">
        <v>3858.75</v>
      </c>
      <c r="F1097" s="7">
        <f>sales_data_sample3[[#This Row],[SALES]]*sales_data_sample3[[#This Row],[PROFIT MARGIN]]</f>
        <v>285.16162499999996</v>
      </c>
      <c r="G1097" s="14" t="str">
        <f>IF(sales_data_sample3[[#This Row],[STATUS]] &lt;&gt;"Cancelled","7,39%","0")</f>
        <v>7,39%</v>
      </c>
      <c r="H1097" s="4">
        <v>38036</v>
      </c>
      <c r="I1097" t="s">
        <v>28</v>
      </c>
      <c r="J1097">
        <f>ROUNDUP(MONTH(sales_data_sample3[[#This Row],[ORDER DATE]])/3,0)</f>
        <v>1</v>
      </c>
      <c r="K1097" t="str">
        <f>TEXT(sales_data_sample3[[#This Row],[ORDER DATE]],"[$-409]mmmm")</f>
        <v>February</v>
      </c>
      <c r="L1097">
        <f>YEAR(sales_data_sample3[[#This Row],[ORDER DATE]])</f>
        <v>2004</v>
      </c>
      <c r="M1097" t="s">
        <v>1354</v>
      </c>
      <c r="N1097">
        <v>105</v>
      </c>
      <c r="O1097" t="s">
        <v>2467</v>
      </c>
      <c r="P1097" t="s">
        <v>627</v>
      </c>
      <c r="Q1097" t="s">
        <v>628</v>
      </c>
      <c r="R1097" t="s">
        <v>629</v>
      </c>
      <c r="S1097" t="s">
        <v>4804</v>
      </c>
      <c r="T1097" t="s">
        <v>630</v>
      </c>
      <c r="U1097" t="s">
        <v>73</v>
      </c>
      <c r="V1097" t="s">
        <v>631</v>
      </c>
      <c r="W1097" t="s">
        <v>38</v>
      </c>
      <c r="X1097" t="s">
        <v>39</v>
      </c>
      <c r="Y1097" t="s">
        <v>362</v>
      </c>
      <c r="Z1097" t="s">
        <v>422</v>
      </c>
      <c r="AA1097" t="s">
        <v>65</v>
      </c>
    </row>
    <row r="1098" spans="1:27" x14ac:dyDescent="0.25">
      <c r="A1098" s="1">
        <v>10222</v>
      </c>
      <c r="B1098" s="1">
        <v>32</v>
      </c>
      <c r="C1098" s="8">
        <v>81.53</v>
      </c>
      <c r="D1098" s="1">
        <v>5</v>
      </c>
      <c r="E1098" s="7">
        <v>2608.96</v>
      </c>
      <c r="F1098" s="7">
        <f>sales_data_sample3[[#This Row],[SALES]]*sales_data_sample3[[#This Row],[PROFIT MARGIN]]</f>
        <v>190.71497600000001</v>
      </c>
      <c r="G1098" s="14" t="str">
        <f>IF(sales_data_sample3[[#This Row],[STATUS]] &lt;&gt;"Cancelled","7,31%","0")</f>
        <v>7,31%</v>
      </c>
      <c r="H1098" s="4">
        <v>38036</v>
      </c>
      <c r="I1098" t="s">
        <v>28</v>
      </c>
      <c r="J1098">
        <f>ROUNDUP(MONTH(sales_data_sample3[[#This Row],[ORDER DATE]])/3,0)</f>
        <v>1</v>
      </c>
      <c r="K1098" t="str">
        <f>TEXT(sales_data_sample3[[#This Row],[ORDER DATE]],"[$-409]mmmm")</f>
        <v>February</v>
      </c>
      <c r="L1098">
        <f>YEAR(sales_data_sample3[[#This Row],[ORDER DATE]])</f>
        <v>2004</v>
      </c>
      <c r="M1098" t="s">
        <v>1502</v>
      </c>
      <c r="N1098">
        <v>68</v>
      </c>
      <c r="O1098" t="s">
        <v>3232</v>
      </c>
      <c r="P1098" t="s">
        <v>627</v>
      </c>
      <c r="Q1098" t="s">
        <v>628</v>
      </c>
      <c r="R1098" t="s">
        <v>629</v>
      </c>
      <c r="S1098" t="s">
        <v>4804</v>
      </c>
      <c r="T1098" t="s">
        <v>630</v>
      </c>
      <c r="U1098" t="s">
        <v>73</v>
      </c>
      <c r="V1098" t="s">
        <v>631</v>
      </c>
      <c r="W1098" t="s">
        <v>38</v>
      </c>
      <c r="X1098" t="s">
        <v>39</v>
      </c>
      <c r="Y1098" t="s">
        <v>362</v>
      </c>
      <c r="Z1098" t="s">
        <v>422</v>
      </c>
      <c r="AA1098" t="s">
        <v>42</v>
      </c>
    </row>
    <row r="1099" spans="1:27" x14ac:dyDescent="0.25">
      <c r="A1099" s="1">
        <v>10222</v>
      </c>
      <c r="B1099" s="1">
        <v>47</v>
      </c>
      <c r="C1099" s="8">
        <v>70.81</v>
      </c>
      <c r="D1099" s="1">
        <v>14</v>
      </c>
      <c r="E1099" s="7">
        <v>3328.07</v>
      </c>
      <c r="F1099" s="7">
        <f>sales_data_sample3[[#This Row],[SALES]]*sales_data_sample3[[#This Row],[PROFIT MARGIN]]</f>
        <v>245.94437299999998</v>
      </c>
      <c r="G1099" s="14" t="str">
        <f>IF(sales_data_sample3[[#This Row],[STATUS]] &lt;&gt;"Cancelled","7,39%","0")</f>
        <v>7,39%</v>
      </c>
      <c r="H1099" s="4">
        <v>38036</v>
      </c>
      <c r="I1099" t="s">
        <v>28</v>
      </c>
      <c r="J1099">
        <f>ROUNDUP(MONTH(sales_data_sample3[[#This Row],[ORDER DATE]])/3,0)</f>
        <v>1</v>
      </c>
      <c r="K1099" t="str">
        <f>TEXT(sales_data_sample3[[#This Row],[ORDER DATE]],"[$-409]mmmm")</f>
        <v>February</v>
      </c>
      <c r="L1099">
        <f>YEAR(sales_data_sample3[[#This Row],[ORDER DATE]])</f>
        <v>2004</v>
      </c>
      <c r="M1099" t="s">
        <v>1354</v>
      </c>
      <c r="N1099">
        <v>88</v>
      </c>
      <c r="O1099" t="s">
        <v>3347</v>
      </c>
      <c r="P1099" t="s">
        <v>627</v>
      </c>
      <c r="Q1099" t="s">
        <v>628</v>
      </c>
      <c r="R1099" t="s">
        <v>629</v>
      </c>
      <c r="S1099" t="s">
        <v>4804</v>
      </c>
      <c r="T1099" t="s">
        <v>630</v>
      </c>
      <c r="U1099" t="s">
        <v>73</v>
      </c>
      <c r="V1099" t="s">
        <v>631</v>
      </c>
      <c r="W1099" t="s">
        <v>38</v>
      </c>
      <c r="X1099" t="s">
        <v>39</v>
      </c>
      <c r="Y1099" t="s">
        <v>362</v>
      </c>
      <c r="Z1099" t="s">
        <v>422</v>
      </c>
      <c r="AA1099" t="s">
        <v>65</v>
      </c>
    </row>
    <row r="1100" spans="1:27" x14ac:dyDescent="0.25">
      <c r="A1100" s="1">
        <v>10222</v>
      </c>
      <c r="B1100" s="1">
        <v>43</v>
      </c>
      <c r="C1100" s="8">
        <v>70.349999999999994</v>
      </c>
      <c r="D1100" s="1">
        <v>6</v>
      </c>
      <c r="E1100" s="7">
        <v>3025.05</v>
      </c>
      <c r="F1100" s="7">
        <f>sales_data_sample3[[#This Row],[SALES]]*sales_data_sample3[[#This Row],[PROFIT MARGIN]]</f>
        <v>223.55119500000001</v>
      </c>
      <c r="G1100" s="14" t="str">
        <f>IF(sales_data_sample3[[#This Row],[STATUS]] &lt;&gt;"Cancelled","7,39%","0")</f>
        <v>7,39%</v>
      </c>
      <c r="H1100" s="4">
        <v>38036</v>
      </c>
      <c r="I1100" t="s">
        <v>28</v>
      </c>
      <c r="J1100">
        <f>ROUNDUP(MONTH(sales_data_sample3[[#This Row],[ORDER DATE]])/3,0)</f>
        <v>1</v>
      </c>
      <c r="K1100" t="str">
        <f>TEXT(sales_data_sample3[[#This Row],[ORDER DATE]],"[$-409]mmmm")</f>
        <v>February</v>
      </c>
      <c r="L1100">
        <f>YEAR(sales_data_sample3[[#This Row],[ORDER DATE]])</f>
        <v>2004</v>
      </c>
      <c r="M1100" t="s">
        <v>1354</v>
      </c>
      <c r="N1100">
        <v>65</v>
      </c>
      <c r="O1100" t="s">
        <v>3465</v>
      </c>
      <c r="P1100" t="s">
        <v>627</v>
      </c>
      <c r="Q1100" t="s">
        <v>628</v>
      </c>
      <c r="R1100" t="s">
        <v>629</v>
      </c>
      <c r="S1100" t="s">
        <v>4804</v>
      </c>
      <c r="T1100" t="s">
        <v>630</v>
      </c>
      <c r="U1100" t="s">
        <v>73</v>
      </c>
      <c r="V1100" t="s">
        <v>631</v>
      </c>
      <c r="W1100" t="s">
        <v>38</v>
      </c>
      <c r="X1100" t="s">
        <v>39</v>
      </c>
      <c r="Y1100" t="s">
        <v>362</v>
      </c>
      <c r="Z1100" t="s">
        <v>422</v>
      </c>
      <c r="AA1100" t="s">
        <v>65</v>
      </c>
    </row>
    <row r="1101" spans="1:27" x14ac:dyDescent="0.25">
      <c r="A1101" s="1">
        <v>10222</v>
      </c>
      <c r="B1101" s="1">
        <v>46</v>
      </c>
      <c r="C1101" s="8">
        <v>80.510000000000005</v>
      </c>
      <c r="D1101" s="1">
        <v>11</v>
      </c>
      <c r="E1101" s="7">
        <v>3703.46</v>
      </c>
      <c r="F1101" s="7">
        <f>sales_data_sample3[[#This Row],[SALES]]*sales_data_sample3[[#This Row],[PROFIT MARGIN]]</f>
        <v>273.68569399999996</v>
      </c>
      <c r="G1101" s="14" t="str">
        <f>IF(sales_data_sample3[[#This Row],[STATUS]] &lt;&gt;"Cancelled","7,39%","0")</f>
        <v>7,39%</v>
      </c>
      <c r="H1101" s="4">
        <v>38036</v>
      </c>
      <c r="I1101" t="s">
        <v>28</v>
      </c>
      <c r="J1101">
        <f>ROUNDUP(MONTH(sales_data_sample3[[#This Row],[ORDER DATE]])/3,0)</f>
        <v>1</v>
      </c>
      <c r="K1101" t="str">
        <f>TEXT(sales_data_sample3[[#This Row],[ORDER DATE]],"[$-409]mmmm")</f>
        <v>February</v>
      </c>
      <c r="L1101">
        <f>YEAR(sales_data_sample3[[#This Row],[ORDER DATE]])</f>
        <v>2004</v>
      </c>
      <c r="M1101" t="s">
        <v>1354</v>
      </c>
      <c r="N1101">
        <v>83</v>
      </c>
      <c r="O1101" t="s">
        <v>3543</v>
      </c>
      <c r="P1101" t="s">
        <v>627</v>
      </c>
      <c r="Q1101" t="s">
        <v>628</v>
      </c>
      <c r="R1101" t="s">
        <v>629</v>
      </c>
      <c r="S1101" t="s">
        <v>4804</v>
      </c>
      <c r="T1101" t="s">
        <v>630</v>
      </c>
      <c r="U1101" t="s">
        <v>73</v>
      </c>
      <c r="V1101" t="s">
        <v>631</v>
      </c>
      <c r="W1101" t="s">
        <v>38</v>
      </c>
      <c r="X1101" t="s">
        <v>39</v>
      </c>
      <c r="Y1101" t="s">
        <v>362</v>
      </c>
      <c r="Z1101" t="s">
        <v>422</v>
      </c>
      <c r="AA1101" t="s">
        <v>65</v>
      </c>
    </row>
    <row r="1102" spans="1:27" x14ac:dyDescent="0.25">
      <c r="A1102" s="1">
        <v>10222</v>
      </c>
      <c r="B1102" s="1">
        <v>48</v>
      </c>
      <c r="C1102" s="8">
        <v>56.64</v>
      </c>
      <c r="D1102" s="1">
        <v>3</v>
      </c>
      <c r="E1102" s="7">
        <v>2718.72</v>
      </c>
      <c r="F1102" s="7">
        <f>sales_data_sample3[[#This Row],[SALES]]*sales_data_sample3[[#This Row],[PROFIT MARGIN]]</f>
        <v>198.73843199999999</v>
      </c>
      <c r="G1102" s="14" t="str">
        <f>IF(sales_data_sample3[[#This Row],[STATUS]] &lt;&gt;"Cancelled","7,31%","0")</f>
        <v>7,31%</v>
      </c>
      <c r="H1102" s="4">
        <v>38036</v>
      </c>
      <c r="I1102" t="s">
        <v>28</v>
      </c>
      <c r="J1102">
        <f>ROUNDUP(MONTH(sales_data_sample3[[#This Row],[ORDER DATE]])/3,0)</f>
        <v>1</v>
      </c>
      <c r="K1102" t="str">
        <f>TEXT(sales_data_sample3[[#This Row],[ORDER DATE]],"[$-409]mmmm")</f>
        <v>February</v>
      </c>
      <c r="L1102">
        <f>YEAR(sales_data_sample3[[#This Row],[ORDER DATE]])</f>
        <v>2004</v>
      </c>
      <c r="M1102" t="s">
        <v>1502</v>
      </c>
      <c r="N1102">
        <v>68</v>
      </c>
      <c r="O1102" t="s">
        <v>3620</v>
      </c>
      <c r="P1102" t="s">
        <v>627</v>
      </c>
      <c r="Q1102" t="s">
        <v>628</v>
      </c>
      <c r="R1102" t="s">
        <v>629</v>
      </c>
      <c r="S1102" t="s">
        <v>4804</v>
      </c>
      <c r="T1102" t="s">
        <v>630</v>
      </c>
      <c r="U1102" t="s">
        <v>73</v>
      </c>
      <c r="V1102" t="s">
        <v>631</v>
      </c>
      <c r="W1102" t="s">
        <v>38</v>
      </c>
      <c r="X1102" t="s">
        <v>39</v>
      </c>
      <c r="Y1102" t="s">
        <v>362</v>
      </c>
      <c r="Z1102" t="s">
        <v>422</v>
      </c>
      <c r="AA1102" t="s">
        <v>42</v>
      </c>
    </row>
    <row r="1103" spans="1:27" x14ac:dyDescent="0.25">
      <c r="A1103" s="1">
        <v>10222</v>
      </c>
      <c r="B1103" s="1">
        <v>31</v>
      </c>
      <c r="C1103" s="8">
        <v>62.67</v>
      </c>
      <c r="D1103" s="1">
        <v>15</v>
      </c>
      <c r="E1103" s="7">
        <v>1942.77</v>
      </c>
      <c r="F1103" s="7">
        <f>sales_data_sample3[[#This Row],[SALES]]*sales_data_sample3[[#This Row],[PROFIT MARGIN]]</f>
        <v>177.56917799999999</v>
      </c>
      <c r="G1103" s="14" t="str">
        <f>IF(sales_data_sample3[[#This Row],[STATUS]] &lt;&gt;"Cancelled","9,14%","0")</f>
        <v>9,14%</v>
      </c>
      <c r="H1103" s="4">
        <v>38036</v>
      </c>
      <c r="I1103" t="s">
        <v>28</v>
      </c>
      <c r="J1103">
        <f>ROUNDUP(MONTH(sales_data_sample3[[#This Row],[ORDER DATE]])/3,0)</f>
        <v>1</v>
      </c>
      <c r="K1103" t="str">
        <f>TEXT(sales_data_sample3[[#This Row],[ORDER DATE]],"[$-409]mmmm")</f>
        <v>February</v>
      </c>
      <c r="L1103">
        <f>YEAR(sales_data_sample3[[#This Row],[ORDER DATE]])</f>
        <v>2004</v>
      </c>
      <c r="M1103" t="s">
        <v>2075</v>
      </c>
      <c r="N1103">
        <v>66</v>
      </c>
      <c r="O1103" t="s">
        <v>4284</v>
      </c>
      <c r="P1103" t="s">
        <v>627</v>
      </c>
      <c r="Q1103" t="s">
        <v>628</v>
      </c>
      <c r="R1103" t="s">
        <v>629</v>
      </c>
      <c r="S1103" t="s">
        <v>4804</v>
      </c>
      <c r="T1103" t="s">
        <v>630</v>
      </c>
      <c r="U1103" t="s">
        <v>73</v>
      </c>
      <c r="V1103" t="s">
        <v>631</v>
      </c>
      <c r="W1103" t="s">
        <v>38</v>
      </c>
      <c r="X1103" t="s">
        <v>39</v>
      </c>
      <c r="Y1103" t="s">
        <v>362</v>
      </c>
      <c r="Z1103" t="s">
        <v>422</v>
      </c>
      <c r="AA1103" t="s">
        <v>42</v>
      </c>
    </row>
    <row r="1104" spans="1:27" x14ac:dyDescent="0.25">
      <c r="A1104" s="1">
        <v>10222</v>
      </c>
      <c r="B1104" s="1">
        <v>26</v>
      </c>
      <c r="C1104" s="8">
        <v>100</v>
      </c>
      <c r="D1104" s="1">
        <v>8</v>
      </c>
      <c r="E1104" s="7">
        <v>2659.54</v>
      </c>
      <c r="F1104" s="7">
        <f>sales_data_sample3[[#This Row],[SALES]]*sales_data_sample3[[#This Row],[PROFIT MARGIN]]</f>
        <v>243.08195599999999</v>
      </c>
      <c r="G1104" s="14" t="str">
        <f>IF(sales_data_sample3[[#This Row],[STATUS]] &lt;&gt;"Cancelled","9,14%","0")</f>
        <v>9,14%</v>
      </c>
      <c r="H1104" s="4">
        <v>38036</v>
      </c>
      <c r="I1104" t="s">
        <v>28</v>
      </c>
      <c r="J1104">
        <f>ROUNDUP(MONTH(sales_data_sample3[[#This Row],[ORDER DATE]])/3,0)</f>
        <v>1</v>
      </c>
      <c r="K1104" t="str">
        <f>TEXT(sales_data_sample3[[#This Row],[ORDER DATE]],"[$-409]mmmm")</f>
        <v>February</v>
      </c>
      <c r="L1104">
        <f>YEAR(sales_data_sample3[[#This Row],[ORDER DATE]])</f>
        <v>2004</v>
      </c>
      <c r="M1104" t="s">
        <v>2075</v>
      </c>
      <c r="N1104">
        <v>90</v>
      </c>
      <c r="O1104" t="s">
        <v>4394</v>
      </c>
      <c r="P1104" t="s">
        <v>627</v>
      </c>
      <c r="Q1104" t="s">
        <v>628</v>
      </c>
      <c r="R1104" t="s">
        <v>629</v>
      </c>
      <c r="S1104" t="s">
        <v>4804</v>
      </c>
      <c r="T1104" t="s">
        <v>630</v>
      </c>
      <c r="U1104" t="s">
        <v>73</v>
      </c>
      <c r="V1104" t="s">
        <v>631</v>
      </c>
      <c r="W1104" t="s">
        <v>38</v>
      </c>
      <c r="X1104" t="s">
        <v>39</v>
      </c>
      <c r="Y1104" t="s">
        <v>362</v>
      </c>
      <c r="Z1104" t="s">
        <v>422</v>
      </c>
      <c r="AA1104" t="s">
        <v>42</v>
      </c>
    </row>
    <row r="1105" spans="1:27" x14ac:dyDescent="0.25">
      <c r="A1105" s="1">
        <v>10222</v>
      </c>
      <c r="B1105" s="1">
        <v>37</v>
      </c>
      <c r="C1105" s="8">
        <v>87.75</v>
      </c>
      <c r="D1105" s="1">
        <v>1</v>
      </c>
      <c r="E1105" s="7">
        <v>3246.75</v>
      </c>
      <c r="F1105" s="7">
        <f>sales_data_sample3[[#This Row],[SALES]]*sales_data_sample3[[#This Row],[PROFIT MARGIN]]</f>
        <v>237.337425</v>
      </c>
      <c r="G1105" s="14" t="str">
        <f>IF(sales_data_sample3[[#This Row],[STATUS]] &lt;&gt;"Cancelled","7,31%","0")</f>
        <v>7,31%</v>
      </c>
      <c r="H1105" s="4">
        <v>38036</v>
      </c>
      <c r="I1105" t="s">
        <v>28</v>
      </c>
      <c r="J1105">
        <f>ROUNDUP(MONTH(sales_data_sample3[[#This Row],[ORDER DATE]])/3,0)</f>
        <v>1</v>
      </c>
      <c r="K1105" t="str">
        <f>TEXT(sales_data_sample3[[#This Row],[ORDER DATE]],"[$-409]mmmm")</f>
        <v>February</v>
      </c>
      <c r="L1105">
        <f>YEAR(sales_data_sample3[[#This Row],[ORDER DATE]])</f>
        <v>2004</v>
      </c>
      <c r="M1105" t="s">
        <v>1502</v>
      </c>
      <c r="N1105">
        <v>99</v>
      </c>
      <c r="O1105" t="s">
        <v>4433</v>
      </c>
      <c r="P1105" t="s">
        <v>627</v>
      </c>
      <c r="Q1105" t="s">
        <v>628</v>
      </c>
      <c r="R1105" t="s">
        <v>629</v>
      </c>
      <c r="S1105" t="s">
        <v>4804</v>
      </c>
      <c r="T1105" t="s">
        <v>630</v>
      </c>
      <c r="U1105" t="s">
        <v>73</v>
      </c>
      <c r="V1105" t="s">
        <v>631</v>
      </c>
      <c r="W1105" t="s">
        <v>38</v>
      </c>
      <c r="X1105" t="s">
        <v>39</v>
      </c>
      <c r="Y1105" t="s">
        <v>362</v>
      </c>
      <c r="Z1105" t="s">
        <v>422</v>
      </c>
      <c r="AA1105" t="s">
        <v>65</v>
      </c>
    </row>
    <row r="1106" spans="1:27" x14ac:dyDescent="0.25">
      <c r="A1106" s="1">
        <v>10222</v>
      </c>
      <c r="B1106" s="1">
        <v>36</v>
      </c>
      <c r="C1106" s="8">
        <v>80.95</v>
      </c>
      <c r="D1106" s="1">
        <v>13</v>
      </c>
      <c r="E1106" s="7">
        <v>2914.2</v>
      </c>
      <c r="F1106" s="7">
        <f>sales_data_sample3[[#This Row],[SALES]]*sales_data_sample3[[#This Row],[PROFIT MARGIN]]</f>
        <v>266.35787999999997</v>
      </c>
      <c r="G1106" s="14" t="str">
        <f>IF(sales_data_sample3[[#This Row],[STATUS]] &lt;&gt;"Cancelled","9,14%","0")</f>
        <v>9,14%</v>
      </c>
      <c r="H1106" s="4">
        <v>38036</v>
      </c>
      <c r="I1106" t="s">
        <v>28</v>
      </c>
      <c r="J1106">
        <f>ROUNDUP(MONTH(sales_data_sample3[[#This Row],[ORDER DATE]])/3,0)</f>
        <v>1</v>
      </c>
      <c r="K1106" t="str">
        <f>TEXT(sales_data_sample3[[#This Row],[ORDER DATE]],"[$-409]mmmm")</f>
        <v>February</v>
      </c>
      <c r="L1106">
        <f>YEAR(sales_data_sample3[[#This Row],[ORDER DATE]])</f>
        <v>2004</v>
      </c>
      <c r="M1106" t="s">
        <v>2075</v>
      </c>
      <c r="N1106">
        <v>72</v>
      </c>
      <c r="O1106" t="s">
        <v>4468</v>
      </c>
      <c r="P1106" t="s">
        <v>627</v>
      </c>
      <c r="Q1106" t="s">
        <v>628</v>
      </c>
      <c r="R1106" t="s">
        <v>629</v>
      </c>
      <c r="S1106" t="s">
        <v>4804</v>
      </c>
      <c r="T1106" t="s">
        <v>630</v>
      </c>
      <c r="U1106" t="s">
        <v>73</v>
      </c>
      <c r="V1106" t="s">
        <v>631</v>
      </c>
      <c r="W1106" t="s">
        <v>38</v>
      </c>
      <c r="X1106" t="s">
        <v>39</v>
      </c>
      <c r="Y1106" t="s">
        <v>362</v>
      </c>
      <c r="Z1106" t="s">
        <v>422</v>
      </c>
      <c r="AA1106" t="s">
        <v>42</v>
      </c>
    </row>
    <row r="1107" spans="1:27" x14ac:dyDescent="0.25">
      <c r="A1107" s="1">
        <v>10222</v>
      </c>
      <c r="B1107" s="1">
        <v>38</v>
      </c>
      <c r="C1107" s="8">
        <v>100</v>
      </c>
      <c r="D1107" s="1">
        <v>16</v>
      </c>
      <c r="E1107" s="7">
        <v>4187.22</v>
      </c>
      <c r="F1107" s="7">
        <f>sales_data_sample3[[#This Row],[SALES]]*sales_data_sample3[[#This Row],[PROFIT MARGIN]]</f>
        <v>382.71190799999999</v>
      </c>
      <c r="G1107" s="14" t="str">
        <f>IF(sales_data_sample3[[#This Row],[STATUS]] &lt;&gt;"Cancelled","9,14%","0")</f>
        <v>9,14%</v>
      </c>
      <c r="H1107" s="4">
        <v>38036</v>
      </c>
      <c r="I1107" t="s">
        <v>28</v>
      </c>
      <c r="J1107">
        <f>ROUNDUP(MONTH(sales_data_sample3[[#This Row],[ORDER DATE]])/3,0)</f>
        <v>1</v>
      </c>
      <c r="K1107" t="str">
        <f>TEXT(sales_data_sample3[[#This Row],[ORDER DATE]],"[$-409]mmmm")</f>
        <v>February</v>
      </c>
      <c r="L1107">
        <f>YEAR(sales_data_sample3[[#This Row],[ORDER DATE]])</f>
        <v>2004</v>
      </c>
      <c r="M1107" t="s">
        <v>2075</v>
      </c>
      <c r="N1107">
        <v>100</v>
      </c>
      <c r="O1107" t="s">
        <v>4604</v>
      </c>
      <c r="P1107" t="s">
        <v>627</v>
      </c>
      <c r="Q1107" t="s">
        <v>628</v>
      </c>
      <c r="R1107" t="s">
        <v>629</v>
      </c>
      <c r="S1107" t="s">
        <v>4804</v>
      </c>
      <c r="T1107" t="s">
        <v>630</v>
      </c>
      <c r="U1107" t="s">
        <v>73</v>
      </c>
      <c r="V1107" t="s">
        <v>631</v>
      </c>
      <c r="W1107" t="s">
        <v>38</v>
      </c>
      <c r="X1107" t="s">
        <v>39</v>
      </c>
      <c r="Y1107" t="s">
        <v>362</v>
      </c>
      <c r="Z1107" t="s">
        <v>422</v>
      </c>
      <c r="AA1107" t="s">
        <v>65</v>
      </c>
    </row>
    <row r="1108" spans="1:27" x14ac:dyDescent="0.25">
      <c r="A1108" s="1">
        <v>10222</v>
      </c>
      <c r="B1108" s="1">
        <v>31</v>
      </c>
      <c r="C1108" s="8">
        <v>95.34</v>
      </c>
      <c r="D1108" s="1">
        <v>17</v>
      </c>
      <c r="E1108" s="7">
        <v>2955.54</v>
      </c>
      <c r="F1108" s="7">
        <f>sales_data_sample3[[#This Row],[SALES]]*sales_data_sample3[[#This Row],[PROFIT MARGIN]]</f>
        <v>270.13635599999998</v>
      </c>
      <c r="G1108" s="14" t="str">
        <f>IF(sales_data_sample3[[#This Row],[STATUS]] &lt;&gt;"Cancelled","9,14%","0")</f>
        <v>9,14%</v>
      </c>
      <c r="H1108" s="4">
        <v>38036</v>
      </c>
      <c r="I1108" t="s">
        <v>28</v>
      </c>
      <c r="J1108">
        <f>ROUNDUP(MONTH(sales_data_sample3[[#This Row],[ORDER DATE]])/3,0)</f>
        <v>1</v>
      </c>
      <c r="K1108" t="str">
        <f>TEXT(sales_data_sample3[[#This Row],[ORDER DATE]],"[$-409]mmmm")</f>
        <v>February</v>
      </c>
      <c r="L1108">
        <f>YEAR(sales_data_sample3[[#This Row],[ORDER DATE]])</f>
        <v>2004</v>
      </c>
      <c r="M1108" t="s">
        <v>2075</v>
      </c>
      <c r="N1108">
        <v>99</v>
      </c>
      <c r="O1108" t="s">
        <v>4639</v>
      </c>
      <c r="P1108" t="s">
        <v>627</v>
      </c>
      <c r="Q1108" t="s">
        <v>628</v>
      </c>
      <c r="R1108" t="s">
        <v>629</v>
      </c>
      <c r="S1108" t="s">
        <v>4804</v>
      </c>
      <c r="T1108" t="s">
        <v>630</v>
      </c>
      <c r="U1108" t="s">
        <v>73</v>
      </c>
      <c r="V1108" t="s">
        <v>631</v>
      </c>
      <c r="W1108" t="s">
        <v>38</v>
      </c>
      <c r="X1108" t="s">
        <v>39</v>
      </c>
      <c r="Y1108" t="s">
        <v>362</v>
      </c>
      <c r="Z1108" t="s">
        <v>422</v>
      </c>
      <c r="AA1108" t="s">
        <v>42</v>
      </c>
    </row>
    <row r="1109" spans="1:27" x14ac:dyDescent="0.25">
      <c r="A1109" s="1">
        <v>10222</v>
      </c>
      <c r="B1109" s="1">
        <v>43</v>
      </c>
      <c r="C1109" s="8">
        <v>74.03</v>
      </c>
      <c r="D1109" s="1">
        <v>2</v>
      </c>
      <c r="E1109" s="7">
        <v>3183.29</v>
      </c>
      <c r="F1109" s="7">
        <f>sales_data_sample3[[#This Row],[SALES]]*sales_data_sample3[[#This Row],[PROFIT MARGIN]]</f>
        <v>232.698499</v>
      </c>
      <c r="G1109" s="14" t="str">
        <f>IF(sales_data_sample3[[#This Row],[STATUS]] &lt;&gt;"Cancelled","7,31%","0")</f>
        <v>7,31%</v>
      </c>
      <c r="H1109" s="4">
        <v>38036</v>
      </c>
      <c r="I1109" t="s">
        <v>28</v>
      </c>
      <c r="J1109">
        <f>ROUNDUP(MONTH(sales_data_sample3[[#This Row],[ORDER DATE]])/3,0)</f>
        <v>1</v>
      </c>
      <c r="K1109" t="str">
        <f>TEXT(sales_data_sample3[[#This Row],[ORDER DATE]],"[$-409]mmmm")</f>
        <v>February</v>
      </c>
      <c r="L1109">
        <f>YEAR(sales_data_sample3[[#This Row],[ORDER DATE]])</f>
        <v>2004</v>
      </c>
      <c r="M1109" t="s">
        <v>1502</v>
      </c>
      <c r="N1109">
        <v>74</v>
      </c>
      <c r="O1109" t="s">
        <v>4675</v>
      </c>
      <c r="P1109" t="s">
        <v>627</v>
      </c>
      <c r="Q1109" t="s">
        <v>628</v>
      </c>
      <c r="R1109" t="s">
        <v>629</v>
      </c>
      <c r="S1109" t="s">
        <v>4804</v>
      </c>
      <c r="T1109" t="s">
        <v>630</v>
      </c>
      <c r="U1109" t="s">
        <v>73</v>
      </c>
      <c r="V1109" t="s">
        <v>631</v>
      </c>
      <c r="W1109" t="s">
        <v>38</v>
      </c>
      <c r="X1109" t="s">
        <v>39</v>
      </c>
      <c r="Y1109" t="s">
        <v>362</v>
      </c>
      <c r="Z1109" t="s">
        <v>422</v>
      </c>
      <c r="AA1109" t="s">
        <v>65</v>
      </c>
    </row>
    <row r="1110" spans="1:27" x14ac:dyDescent="0.25">
      <c r="A1110" s="1">
        <v>10222</v>
      </c>
      <c r="B1110" s="1">
        <v>31</v>
      </c>
      <c r="C1110" s="8">
        <v>45.69</v>
      </c>
      <c r="D1110" s="1">
        <v>7</v>
      </c>
      <c r="E1110" s="7">
        <v>1416.39</v>
      </c>
      <c r="F1110" s="7">
        <f>sales_data_sample3[[#This Row],[SALES]]*sales_data_sample3[[#This Row],[PROFIT MARGIN]]</f>
        <v>103.53810900000001</v>
      </c>
      <c r="G1110" s="14" t="str">
        <f>IF(sales_data_sample3[[#This Row],[STATUS]] &lt;&gt;"Cancelled","7,31%","0")</f>
        <v>7,31%</v>
      </c>
      <c r="H1110" s="4">
        <v>38036</v>
      </c>
      <c r="I1110" t="s">
        <v>28</v>
      </c>
      <c r="J1110">
        <f>ROUNDUP(MONTH(sales_data_sample3[[#This Row],[ORDER DATE]])/3,0)</f>
        <v>1</v>
      </c>
      <c r="K1110" t="str">
        <f>TEXT(sales_data_sample3[[#This Row],[ORDER DATE]],"[$-409]mmmm")</f>
        <v>February</v>
      </c>
      <c r="L1110">
        <f>YEAR(sales_data_sample3[[#This Row],[ORDER DATE]])</f>
        <v>2004</v>
      </c>
      <c r="M1110" t="s">
        <v>1502</v>
      </c>
      <c r="N1110">
        <v>49</v>
      </c>
      <c r="O1110" t="s">
        <v>4719</v>
      </c>
      <c r="P1110" t="s">
        <v>627</v>
      </c>
      <c r="Q1110" t="s">
        <v>628</v>
      </c>
      <c r="R1110" t="s">
        <v>629</v>
      </c>
      <c r="S1110" t="s">
        <v>4804</v>
      </c>
      <c r="T1110" t="s">
        <v>630</v>
      </c>
      <c r="U1110" t="s">
        <v>73</v>
      </c>
      <c r="V1110" t="s">
        <v>631</v>
      </c>
      <c r="W1110" t="s">
        <v>38</v>
      </c>
      <c r="X1110" t="s">
        <v>39</v>
      </c>
      <c r="Y1110" t="s">
        <v>362</v>
      </c>
      <c r="Z1110" t="s">
        <v>422</v>
      </c>
      <c r="AA1110" t="s">
        <v>42</v>
      </c>
    </row>
    <row r="1111" spans="1:27" x14ac:dyDescent="0.25">
      <c r="A1111" s="1">
        <v>10222</v>
      </c>
      <c r="B1111" s="1">
        <v>36</v>
      </c>
      <c r="C1111" s="8">
        <v>63.34</v>
      </c>
      <c r="D1111" s="1">
        <v>18</v>
      </c>
      <c r="E1111" s="7">
        <v>2280.2399999999998</v>
      </c>
      <c r="F1111" s="7">
        <f>sales_data_sample3[[#This Row],[SALES]]*sales_data_sample3[[#This Row],[PROFIT MARGIN]]</f>
        <v>208.41393599999998</v>
      </c>
      <c r="G1111" s="14" t="str">
        <f>IF(sales_data_sample3[[#This Row],[STATUS]] &lt;&gt;"Cancelled","9,14%","0")</f>
        <v>9,14%</v>
      </c>
      <c r="H1111" s="4">
        <v>38036</v>
      </c>
      <c r="I1111" t="s">
        <v>28</v>
      </c>
      <c r="J1111">
        <f>ROUNDUP(MONTH(sales_data_sample3[[#This Row],[ORDER DATE]])/3,0)</f>
        <v>1</v>
      </c>
      <c r="K1111" t="str">
        <f>TEXT(sales_data_sample3[[#This Row],[ORDER DATE]],"[$-409]mmmm")</f>
        <v>February</v>
      </c>
      <c r="L1111">
        <f>YEAR(sales_data_sample3[[#This Row],[ORDER DATE]])</f>
        <v>2004</v>
      </c>
      <c r="M1111" t="s">
        <v>2075</v>
      </c>
      <c r="N1111">
        <v>54</v>
      </c>
      <c r="O1111" t="s">
        <v>4760</v>
      </c>
      <c r="P1111" t="s">
        <v>627</v>
      </c>
      <c r="Q1111" t="s">
        <v>628</v>
      </c>
      <c r="R1111" t="s">
        <v>629</v>
      </c>
      <c r="S1111" t="s">
        <v>4804</v>
      </c>
      <c r="T1111" t="s">
        <v>630</v>
      </c>
      <c r="U1111" t="s">
        <v>73</v>
      </c>
      <c r="V1111" t="s">
        <v>631</v>
      </c>
      <c r="W1111" t="s">
        <v>38</v>
      </c>
      <c r="X1111" t="s">
        <v>39</v>
      </c>
      <c r="Y1111" t="s">
        <v>362</v>
      </c>
      <c r="Z1111" t="s">
        <v>422</v>
      </c>
      <c r="AA1111" t="s">
        <v>42</v>
      </c>
    </row>
    <row r="1112" spans="1:27" x14ac:dyDescent="0.25">
      <c r="A1112" s="1">
        <v>10223</v>
      </c>
      <c r="B1112" s="1">
        <v>37</v>
      </c>
      <c r="C1112" s="8">
        <v>100</v>
      </c>
      <c r="D1112" s="1">
        <v>1</v>
      </c>
      <c r="E1112" s="7">
        <v>3965.66</v>
      </c>
      <c r="F1112" s="7">
        <f>sales_data_sample3[[#This Row],[SALES]]*sales_data_sample3[[#This Row],[PROFIT MARGIN]]</f>
        <v>503.63882000000001</v>
      </c>
      <c r="G1112" s="14" t="str">
        <f>IF(sales_data_sample3[[#This Row],[STATUS]] &lt;&gt;"Cancelled","12,70%","0")</f>
        <v>12,70%</v>
      </c>
      <c r="H1112" s="4">
        <v>38037</v>
      </c>
      <c r="I1112" t="s">
        <v>28</v>
      </c>
      <c r="J1112">
        <f>ROUNDUP(MONTH(sales_data_sample3[[#This Row],[ORDER DATE]])/3,0)</f>
        <v>1</v>
      </c>
      <c r="K1112" t="str">
        <f>TEXT(sales_data_sample3[[#This Row],[ORDER DATE]],"[$-409]mmmm")</f>
        <v>February</v>
      </c>
      <c r="L1112">
        <f>YEAR(sales_data_sample3[[#This Row],[ORDER DATE]])</f>
        <v>2004</v>
      </c>
      <c r="M1112" t="s">
        <v>29</v>
      </c>
      <c r="N1112">
        <v>95</v>
      </c>
      <c r="O1112" t="s">
        <v>30</v>
      </c>
      <c r="P1112" t="s">
        <v>132</v>
      </c>
      <c r="Q1112" t="s">
        <v>133</v>
      </c>
      <c r="R1112" t="s">
        <v>134</v>
      </c>
      <c r="S1112" t="s">
        <v>135</v>
      </c>
      <c r="T1112" t="s">
        <v>136</v>
      </c>
      <c r="U1112" t="s">
        <v>137</v>
      </c>
      <c r="V1112" t="s">
        <v>138</v>
      </c>
      <c r="W1112" t="s">
        <v>139</v>
      </c>
      <c r="X1112" t="s">
        <v>140</v>
      </c>
      <c r="Y1112" t="s">
        <v>141</v>
      </c>
      <c r="Z1112" t="s">
        <v>142</v>
      </c>
      <c r="AA1112" t="s">
        <v>65</v>
      </c>
    </row>
    <row r="1113" spans="1:27" x14ac:dyDescent="0.25">
      <c r="A1113" s="1">
        <v>10223</v>
      </c>
      <c r="B1113" s="1">
        <v>47</v>
      </c>
      <c r="C1113" s="8">
        <v>100</v>
      </c>
      <c r="D1113" s="1">
        <v>4</v>
      </c>
      <c r="E1113" s="7">
        <v>5422.39</v>
      </c>
      <c r="F1113" s="7">
        <f>sales_data_sample3[[#This Row],[SALES]]*sales_data_sample3[[#This Row],[PROFIT MARGIN]]</f>
        <v>688.64353000000006</v>
      </c>
      <c r="G1113" s="14" t="str">
        <f>IF(sales_data_sample3[[#This Row],[STATUS]] &lt;&gt;"Cancelled","12,70%","0")</f>
        <v>12,70%</v>
      </c>
      <c r="H1113" s="4">
        <v>38037</v>
      </c>
      <c r="I1113" t="s">
        <v>28</v>
      </c>
      <c r="J1113">
        <f>ROUNDUP(MONTH(sales_data_sample3[[#This Row],[ORDER DATE]])/3,0)</f>
        <v>1</v>
      </c>
      <c r="K1113" t="str">
        <f>TEXT(sales_data_sample3[[#This Row],[ORDER DATE]],"[$-409]mmmm")</f>
        <v>February</v>
      </c>
      <c r="L1113">
        <f>YEAR(sales_data_sample3[[#This Row],[ORDER DATE]])</f>
        <v>2004</v>
      </c>
      <c r="M1113" t="s">
        <v>29</v>
      </c>
      <c r="N1113">
        <v>118</v>
      </c>
      <c r="O1113" t="s">
        <v>471</v>
      </c>
      <c r="P1113" t="s">
        <v>132</v>
      </c>
      <c r="Q1113" t="s">
        <v>133</v>
      </c>
      <c r="R1113" t="s">
        <v>134</v>
      </c>
      <c r="S1113" t="s">
        <v>135</v>
      </c>
      <c r="T1113" t="s">
        <v>136</v>
      </c>
      <c r="U1113" t="s">
        <v>137</v>
      </c>
      <c r="V1113" t="s">
        <v>138</v>
      </c>
      <c r="W1113" t="s">
        <v>139</v>
      </c>
      <c r="X1113" t="s">
        <v>140</v>
      </c>
      <c r="Y1113" t="s">
        <v>141</v>
      </c>
      <c r="Z1113" t="s">
        <v>142</v>
      </c>
      <c r="AA1113" t="s">
        <v>65</v>
      </c>
    </row>
    <row r="1114" spans="1:27" x14ac:dyDescent="0.25">
      <c r="A1114" s="1">
        <v>10223</v>
      </c>
      <c r="B1114" s="1">
        <v>49</v>
      </c>
      <c r="C1114" s="8">
        <v>100</v>
      </c>
      <c r="D1114" s="1">
        <v>3</v>
      </c>
      <c r="E1114" s="7">
        <v>9774.0300000000007</v>
      </c>
      <c r="F1114" s="7">
        <f>sales_data_sample3[[#This Row],[SALES]]*sales_data_sample3[[#This Row],[PROFIT MARGIN]]</f>
        <v>1241.3018100000002</v>
      </c>
      <c r="G1114" s="14" t="str">
        <f>IF(sales_data_sample3[[#This Row],[STATUS]] &lt;&gt;"Cancelled","12,70%","0")</f>
        <v>12,70%</v>
      </c>
      <c r="H1114" s="4">
        <v>38037</v>
      </c>
      <c r="I1114" t="s">
        <v>28</v>
      </c>
      <c r="J1114">
        <f>ROUNDUP(MONTH(sales_data_sample3[[#This Row],[ORDER DATE]])/3,0)</f>
        <v>1</v>
      </c>
      <c r="K1114" t="str">
        <f>TEXT(sales_data_sample3[[#This Row],[ORDER DATE]],"[$-409]mmmm")</f>
        <v>February</v>
      </c>
      <c r="L1114">
        <f>YEAR(sales_data_sample3[[#This Row],[ORDER DATE]])</f>
        <v>2004</v>
      </c>
      <c r="M1114" t="s">
        <v>29</v>
      </c>
      <c r="N1114">
        <v>193</v>
      </c>
      <c r="O1114" t="s">
        <v>530</v>
      </c>
      <c r="P1114" t="s">
        <v>132</v>
      </c>
      <c r="Q1114" t="s">
        <v>133</v>
      </c>
      <c r="R1114" t="s">
        <v>134</v>
      </c>
      <c r="S1114" t="s">
        <v>135</v>
      </c>
      <c r="T1114" t="s">
        <v>136</v>
      </c>
      <c r="U1114" t="s">
        <v>137</v>
      </c>
      <c r="V1114" t="s">
        <v>138</v>
      </c>
      <c r="W1114" t="s">
        <v>139</v>
      </c>
      <c r="X1114" t="s">
        <v>140</v>
      </c>
      <c r="Y1114" t="s">
        <v>141</v>
      </c>
      <c r="Z1114" t="s">
        <v>142</v>
      </c>
      <c r="AA1114" t="s">
        <v>229</v>
      </c>
    </row>
    <row r="1115" spans="1:27" x14ac:dyDescent="0.25">
      <c r="A1115" s="1">
        <v>10223</v>
      </c>
      <c r="B1115" s="1">
        <v>47</v>
      </c>
      <c r="C1115" s="8">
        <v>100</v>
      </c>
      <c r="D1115" s="1">
        <v>9</v>
      </c>
      <c r="E1115" s="7">
        <v>4724.91</v>
      </c>
      <c r="F1115" s="7">
        <f>sales_data_sample3[[#This Row],[SALES]]*sales_data_sample3[[#This Row],[PROFIT MARGIN]]</f>
        <v>345.39092099999999</v>
      </c>
      <c r="G1115" s="14" t="str">
        <f>IF(sales_data_sample3[[#This Row],[STATUS]] &lt;&gt;"Cancelled","7,31%","0")</f>
        <v>7,31%</v>
      </c>
      <c r="H1115" s="4">
        <v>38037</v>
      </c>
      <c r="I1115" t="s">
        <v>28</v>
      </c>
      <c r="J1115">
        <f>ROUNDUP(MONTH(sales_data_sample3[[#This Row],[ORDER DATE]])/3,0)</f>
        <v>1</v>
      </c>
      <c r="K1115" t="str">
        <f>TEXT(sales_data_sample3[[#This Row],[ORDER DATE]],"[$-409]mmmm")</f>
        <v>February</v>
      </c>
      <c r="L1115">
        <f>YEAR(sales_data_sample3[[#This Row],[ORDER DATE]])</f>
        <v>2004</v>
      </c>
      <c r="M1115" t="s">
        <v>1502</v>
      </c>
      <c r="N1115">
        <v>84</v>
      </c>
      <c r="O1115" t="s">
        <v>1845</v>
      </c>
      <c r="P1115" t="s">
        <v>132</v>
      </c>
      <c r="Q1115" t="s">
        <v>133</v>
      </c>
      <c r="R1115" t="s">
        <v>134</v>
      </c>
      <c r="S1115" t="s">
        <v>135</v>
      </c>
      <c r="T1115" t="s">
        <v>136</v>
      </c>
      <c r="U1115" t="s">
        <v>137</v>
      </c>
      <c r="V1115" t="s">
        <v>138</v>
      </c>
      <c r="W1115" t="s">
        <v>139</v>
      </c>
      <c r="X1115" t="s">
        <v>140</v>
      </c>
      <c r="Y1115" t="s">
        <v>141</v>
      </c>
      <c r="Z1115" t="s">
        <v>142</v>
      </c>
      <c r="AA1115" t="s">
        <v>65</v>
      </c>
    </row>
    <row r="1116" spans="1:27" x14ac:dyDescent="0.25">
      <c r="A1116" s="1">
        <v>10223</v>
      </c>
      <c r="B1116" s="1">
        <v>28</v>
      </c>
      <c r="C1116" s="8">
        <v>60.57</v>
      </c>
      <c r="D1116" s="1">
        <v>5</v>
      </c>
      <c r="E1116" s="7">
        <v>1695.96</v>
      </c>
      <c r="F1116" s="7">
        <f>sales_data_sample3[[#This Row],[SALES]]*sales_data_sample3[[#This Row],[PROFIT MARGIN]]</f>
        <v>215.38692</v>
      </c>
      <c r="G1116" s="14">
        <v>0.127</v>
      </c>
      <c r="H1116" s="4">
        <v>38037</v>
      </c>
      <c r="I1116" t="s">
        <v>28</v>
      </c>
      <c r="J1116">
        <f>ROUNDUP(MONTH(sales_data_sample3[[#This Row],[ORDER DATE]])/3,0)</f>
        <v>1</v>
      </c>
      <c r="K1116" t="str">
        <f>TEXT(sales_data_sample3[[#This Row],[ORDER DATE]],"[$-409]mmmm")</f>
        <v>February</v>
      </c>
      <c r="L1116">
        <f>YEAR(sales_data_sample3[[#This Row],[ORDER DATE]])</f>
        <v>2004</v>
      </c>
      <c r="M1116" t="s">
        <v>29</v>
      </c>
      <c r="N1116">
        <v>60</v>
      </c>
      <c r="O1116" t="s">
        <v>1884</v>
      </c>
      <c r="P1116" t="s">
        <v>132</v>
      </c>
      <c r="Q1116" t="s">
        <v>133</v>
      </c>
      <c r="R1116" t="s">
        <v>134</v>
      </c>
      <c r="S1116" t="s">
        <v>135</v>
      </c>
      <c r="T1116" t="s">
        <v>136</v>
      </c>
      <c r="U1116" t="s">
        <v>137</v>
      </c>
      <c r="V1116" t="s">
        <v>138</v>
      </c>
      <c r="W1116" t="s">
        <v>139</v>
      </c>
      <c r="X1116" t="s">
        <v>140</v>
      </c>
      <c r="Y1116" t="s">
        <v>141</v>
      </c>
      <c r="Z1116" t="s">
        <v>142</v>
      </c>
      <c r="AA1116" t="s">
        <v>42</v>
      </c>
    </row>
    <row r="1117" spans="1:27" x14ac:dyDescent="0.25">
      <c r="A1117" s="1">
        <v>10223</v>
      </c>
      <c r="B1117" s="1">
        <v>32</v>
      </c>
      <c r="C1117" s="8">
        <v>91.29</v>
      </c>
      <c r="D1117" s="1">
        <v>2</v>
      </c>
      <c r="E1117" s="7">
        <v>2921.28</v>
      </c>
      <c r="F1117" s="7">
        <f>sales_data_sample3[[#This Row],[SALES]]*sales_data_sample3[[#This Row],[PROFIT MARGIN]]</f>
        <v>371.00256000000002</v>
      </c>
      <c r="G1117" s="14">
        <v>0.127</v>
      </c>
      <c r="H1117" s="4">
        <v>38037</v>
      </c>
      <c r="I1117" t="s">
        <v>28</v>
      </c>
      <c r="J1117">
        <f>ROUNDUP(MONTH(sales_data_sample3[[#This Row],[ORDER DATE]])/3,0)</f>
        <v>1</v>
      </c>
      <c r="K1117" t="str">
        <f>TEXT(sales_data_sample3[[#This Row],[ORDER DATE]],"[$-409]mmmm")</f>
        <v>February</v>
      </c>
      <c r="L1117">
        <f>YEAR(sales_data_sample3[[#This Row],[ORDER DATE]])</f>
        <v>2004</v>
      </c>
      <c r="M1117" t="s">
        <v>29</v>
      </c>
      <c r="N1117">
        <v>112</v>
      </c>
      <c r="O1117" t="s">
        <v>2822</v>
      </c>
      <c r="P1117" t="s">
        <v>132</v>
      </c>
      <c r="Q1117" t="s">
        <v>133</v>
      </c>
      <c r="R1117" t="s">
        <v>134</v>
      </c>
      <c r="S1117" t="s">
        <v>135</v>
      </c>
      <c r="T1117" t="s">
        <v>136</v>
      </c>
      <c r="U1117" t="s">
        <v>137</v>
      </c>
      <c r="V1117" t="s">
        <v>138</v>
      </c>
      <c r="W1117" t="s">
        <v>139</v>
      </c>
      <c r="X1117" t="s">
        <v>140</v>
      </c>
      <c r="Y1117" t="s">
        <v>141</v>
      </c>
      <c r="Z1117" t="s">
        <v>142</v>
      </c>
      <c r="AA1117" t="s">
        <v>42</v>
      </c>
    </row>
    <row r="1118" spans="1:27" x14ac:dyDescent="0.25">
      <c r="A1118" s="1">
        <v>10223</v>
      </c>
      <c r="B1118" s="1">
        <v>34</v>
      </c>
      <c r="C1118" s="8">
        <v>100</v>
      </c>
      <c r="D1118" s="1">
        <v>11</v>
      </c>
      <c r="E1118" s="7">
        <v>3608.76</v>
      </c>
      <c r="F1118" s="7">
        <f>sales_data_sample3[[#This Row],[SALES]]*sales_data_sample3[[#This Row],[PROFIT MARGIN]]</f>
        <v>263.80035600000002</v>
      </c>
      <c r="G1118" s="14" t="str">
        <f>IF(sales_data_sample3[[#This Row],[STATUS]] &lt;&gt;"Cancelled","7,31%","0")</f>
        <v>7,31%</v>
      </c>
      <c r="H1118" s="4">
        <v>38037</v>
      </c>
      <c r="I1118" t="s">
        <v>28</v>
      </c>
      <c r="J1118">
        <f>ROUNDUP(MONTH(sales_data_sample3[[#This Row],[ORDER DATE]])/3,0)</f>
        <v>1</v>
      </c>
      <c r="K1118" t="str">
        <f>TEXT(sales_data_sample3[[#This Row],[ORDER DATE]],"[$-409]mmmm")</f>
        <v>February</v>
      </c>
      <c r="L1118">
        <f>YEAR(sales_data_sample3[[#This Row],[ORDER DATE]])</f>
        <v>2004</v>
      </c>
      <c r="M1118" t="s">
        <v>1502</v>
      </c>
      <c r="N1118">
        <v>109</v>
      </c>
      <c r="O1118" t="s">
        <v>2888</v>
      </c>
      <c r="P1118" t="s">
        <v>132</v>
      </c>
      <c r="Q1118" t="s">
        <v>133</v>
      </c>
      <c r="R1118" t="s">
        <v>134</v>
      </c>
      <c r="S1118" t="s">
        <v>135</v>
      </c>
      <c r="T1118" t="s">
        <v>136</v>
      </c>
      <c r="U1118" t="s">
        <v>137</v>
      </c>
      <c r="V1118" t="s">
        <v>138</v>
      </c>
      <c r="W1118" t="s">
        <v>139</v>
      </c>
      <c r="X1118" t="s">
        <v>140</v>
      </c>
      <c r="Y1118" t="s">
        <v>141</v>
      </c>
      <c r="Z1118" t="s">
        <v>142</v>
      </c>
      <c r="AA1118" t="s">
        <v>65</v>
      </c>
    </row>
    <row r="1119" spans="1:27" x14ac:dyDescent="0.25">
      <c r="A1119" s="1">
        <v>10223</v>
      </c>
      <c r="B1119" s="1">
        <v>38</v>
      </c>
      <c r="C1119" s="8">
        <v>69.31</v>
      </c>
      <c r="D1119" s="1">
        <v>6</v>
      </c>
      <c r="E1119" s="7">
        <v>2633.78</v>
      </c>
      <c r="F1119" s="7">
        <f>sales_data_sample3[[#This Row],[SALES]]*sales_data_sample3[[#This Row],[PROFIT MARGIN]]</f>
        <v>334.49006000000003</v>
      </c>
      <c r="G1119" s="14">
        <v>0.127</v>
      </c>
      <c r="H1119" s="4">
        <v>38037</v>
      </c>
      <c r="I1119" t="s">
        <v>28</v>
      </c>
      <c r="J1119">
        <f>ROUNDUP(MONTH(sales_data_sample3[[#This Row],[ORDER DATE]])/3,0)</f>
        <v>1</v>
      </c>
      <c r="K1119" t="str">
        <f>TEXT(sales_data_sample3[[#This Row],[ORDER DATE]],"[$-409]mmmm")</f>
        <v>February</v>
      </c>
      <c r="L1119">
        <f>YEAR(sales_data_sample3[[#This Row],[ORDER DATE]])</f>
        <v>2004</v>
      </c>
      <c r="M1119" t="s">
        <v>29</v>
      </c>
      <c r="N1119">
        <v>76</v>
      </c>
      <c r="O1119" t="s">
        <v>2965</v>
      </c>
      <c r="P1119" t="s">
        <v>132</v>
      </c>
      <c r="Q1119" t="s">
        <v>133</v>
      </c>
      <c r="R1119" t="s">
        <v>134</v>
      </c>
      <c r="S1119" t="s">
        <v>135</v>
      </c>
      <c r="T1119" t="s">
        <v>136</v>
      </c>
      <c r="U1119" t="s">
        <v>137</v>
      </c>
      <c r="V1119" t="s">
        <v>138</v>
      </c>
      <c r="W1119" t="s">
        <v>139</v>
      </c>
      <c r="X1119" t="s">
        <v>140</v>
      </c>
      <c r="Y1119" t="s">
        <v>141</v>
      </c>
      <c r="Z1119" t="s">
        <v>142</v>
      </c>
      <c r="AA1119" t="s">
        <v>42</v>
      </c>
    </row>
    <row r="1120" spans="1:27" x14ac:dyDescent="0.25">
      <c r="A1120" s="1">
        <v>10223</v>
      </c>
      <c r="B1120" s="1">
        <v>23</v>
      </c>
      <c r="C1120" s="8">
        <v>74.62</v>
      </c>
      <c r="D1120" s="1">
        <v>10</v>
      </c>
      <c r="E1120" s="7">
        <v>1716.26</v>
      </c>
      <c r="F1120" s="7">
        <f>sales_data_sample3[[#This Row],[SALES]]*sales_data_sample3[[#This Row],[PROFIT MARGIN]]</f>
        <v>125.458606</v>
      </c>
      <c r="G1120" s="14" t="str">
        <f>IF(sales_data_sample3[[#This Row],[STATUS]] &lt;&gt;"Cancelled","7,31%","0")</f>
        <v>7,31%</v>
      </c>
      <c r="H1120" s="4">
        <v>38037</v>
      </c>
      <c r="I1120" t="s">
        <v>28</v>
      </c>
      <c r="J1120">
        <f>ROUNDUP(MONTH(sales_data_sample3[[#This Row],[ORDER DATE]])/3,0)</f>
        <v>1</v>
      </c>
      <c r="K1120" t="str">
        <f>TEXT(sales_data_sample3[[#This Row],[ORDER DATE]],"[$-409]mmmm")</f>
        <v>February</v>
      </c>
      <c r="L1120">
        <f>YEAR(sales_data_sample3[[#This Row],[ORDER DATE]])</f>
        <v>2004</v>
      </c>
      <c r="M1120" t="s">
        <v>1502</v>
      </c>
      <c r="N1120">
        <v>72</v>
      </c>
      <c r="O1120" t="s">
        <v>3763</v>
      </c>
      <c r="P1120" t="s">
        <v>132</v>
      </c>
      <c r="Q1120" t="s">
        <v>133</v>
      </c>
      <c r="R1120" t="s">
        <v>134</v>
      </c>
      <c r="S1120" t="s">
        <v>135</v>
      </c>
      <c r="T1120" t="s">
        <v>136</v>
      </c>
      <c r="U1120" t="s">
        <v>137</v>
      </c>
      <c r="V1120" t="s">
        <v>138</v>
      </c>
      <c r="W1120" t="s">
        <v>139</v>
      </c>
      <c r="X1120" t="s">
        <v>140</v>
      </c>
      <c r="Y1120" t="s">
        <v>141</v>
      </c>
      <c r="Z1120" t="s">
        <v>142</v>
      </c>
      <c r="AA1120" t="s">
        <v>42</v>
      </c>
    </row>
    <row r="1121" spans="1:27" x14ac:dyDescent="0.25">
      <c r="A1121" s="1">
        <v>10223</v>
      </c>
      <c r="B1121" s="1">
        <v>21</v>
      </c>
      <c r="C1121" s="8">
        <v>100</v>
      </c>
      <c r="D1121" s="1">
        <v>7</v>
      </c>
      <c r="E1121" s="7">
        <v>2475.27</v>
      </c>
      <c r="F1121" s="7">
        <f>sales_data_sample3[[#This Row],[SALES]]*sales_data_sample3[[#This Row],[PROFIT MARGIN]]</f>
        <v>314.35928999999999</v>
      </c>
      <c r="G1121" s="14">
        <v>0.127</v>
      </c>
      <c r="H1121" s="4">
        <v>38037</v>
      </c>
      <c r="I1121" t="s">
        <v>28</v>
      </c>
      <c r="J1121">
        <f>ROUNDUP(MONTH(sales_data_sample3[[#This Row],[ORDER DATE]])/3,0)</f>
        <v>1</v>
      </c>
      <c r="K1121" t="str">
        <f>TEXT(sales_data_sample3[[#This Row],[ORDER DATE]],"[$-409]mmmm")</f>
        <v>February</v>
      </c>
      <c r="L1121">
        <f>YEAR(sales_data_sample3[[#This Row],[ORDER DATE]])</f>
        <v>2004</v>
      </c>
      <c r="M1121" t="s">
        <v>29</v>
      </c>
      <c r="N1121">
        <v>99</v>
      </c>
      <c r="O1121" t="s">
        <v>3872</v>
      </c>
      <c r="P1121" t="s">
        <v>132</v>
      </c>
      <c r="Q1121" t="s">
        <v>133</v>
      </c>
      <c r="R1121" t="s">
        <v>134</v>
      </c>
      <c r="S1121" t="s">
        <v>135</v>
      </c>
      <c r="T1121" t="s">
        <v>136</v>
      </c>
      <c r="U1121" t="s">
        <v>137</v>
      </c>
      <c r="V1121" t="s">
        <v>138</v>
      </c>
      <c r="W1121" t="s">
        <v>139</v>
      </c>
      <c r="X1121" t="s">
        <v>140</v>
      </c>
      <c r="Y1121" t="s">
        <v>141</v>
      </c>
      <c r="Z1121" t="s">
        <v>142</v>
      </c>
      <c r="AA1121" t="s">
        <v>42</v>
      </c>
    </row>
    <row r="1122" spans="1:27" x14ac:dyDescent="0.25">
      <c r="A1122" s="1">
        <v>10223</v>
      </c>
      <c r="B1122" s="1">
        <v>20</v>
      </c>
      <c r="C1122" s="8">
        <v>66.040000000000006</v>
      </c>
      <c r="D1122" s="1">
        <v>12</v>
      </c>
      <c r="E1122" s="7">
        <v>1320.8</v>
      </c>
      <c r="F1122" s="7">
        <f>sales_data_sample3[[#This Row],[SALES]]*sales_data_sample3[[#This Row],[PROFIT MARGIN]]</f>
        <v>97.607119999999995</v>
      </c>
      <c r="G1122" s="14" t="str">
        <f>IF(sales_data_sample3[[#This Row],[STATUS]] &lt;&gt;"Cancelled","7,39%","0")</f>
        <v>7,39%</v>
      </c>
      <c r="H1122" s="4">
        <v>38037</v>
      </c>
      <c r="I1122" t="s">
        <v>28</v>
      </c>
      <c r="J1122">
        <f>ROUNDUP(MONTH(sales_data_sample3[[#This Row],[ORDER DATE]])/3,0)</f>
        <v>1</v>
      </c>
      <c r="K1122" t="str">
        <f>TEXT(sales_data_sample3[[#This Row],[ORDER DATE]],"[$-409]mmmm")</f>
        <v>February</v>
      </c>
      <c r="L1122">
        <f>YEAR(sales_data_sample3[[#This Row],[ORDER DATE]])</f>
        <v>2004</v>
      </c>
      <c r="M1122" t="s">
        <v>1354</v>
      </c>
      <c r="N1122">
        <v>68</v>
      </c>
      <c r="O1122" t="s">
        <v>4069</v>
      </c>
      <c r="P1122" t="s">
        <v>132</v>
      </c>
      <c r="Q1122" t="s">
        <v>133</v>
      </c>
      <c r="R1122" t="s">
        <v>134</v>
      </c>
      <c r="S1122" t="s">
        <v>135</v>
      </c>
      <c r="T1122" t="s">
        <v>136</v>
      </c>
      <c r="U1122" t="s">
        <v>137</v>
      </c>
      <c r="V1122" t="s">
        <v>138</v>
      </c>
      <c r="W1122" t="s">
        <v>139</v>
      </c>
      <c r="X1122" t="s">
        <v>140</v>
      </c>
      <c r="Y1122" t="s">
        <v>141</v>
      </c>
      <c r="Z1122" t="s">
        <v>142</v>
      </c>
      <c r="AA1122" t="s">
        <v>42</v>
      </c>
    </row>
    <row r="1123" spans="1:27" x14ac:dyDescent="0.25">
      <c r="A1123" s="1">
        <v>10223</v>
      </c>
      <c r="B1123" s="1">
        <v>41</v>
      </c>
      <c r="C1123" s="8">
        <v>46.26</v>
      </c>
      <c r="D1123" s="1">
        <v>13</v>
      </c>
      <c r="E1123" s="7">
        <v>1896.66</v>
      </c>
      <c r="F1123" s="7">
        <f>sales_data_sample3[[#This Row],[SALES]]*sales_data_sample3[[#This Row],[PROFIT MARGIN]]</f>
        <v>140.163174</v>
      </c>
      <c r="G1123" s="14" t="str">
        <f>IF(sales_data_sample3[[#This Row],[STATUS]] &lt;&gt;"Cancelled","7,39%","0")</f>
        <v>7,39%</v>
      </c>
      <c r="H1123" s="4">
        <v>38037</v>
      </c>
      <c r="I1123" t="s">
        <v>28</v>
      </c>
      <c r="J1123">
        <f>ROUNDUP(MONTH(sales_data_sample3[[#This Row],[ORDER DATE]])/3,0)</f>
        <v>1</v>
      </c>
      <c r="K1123" t="str">
        <f>TEXT(sales_data_sample3[[#This Row],[ORDER DATE]],"[$-409]mmmm")</f>
        <v>February</v>
      </c>
      <c r="L1123">
        <f>YEAR(sales_data_sample3[[#This Row],[ORDER DATE]])</f>
        <v>2004</v>
      </c>
      <c r="M1123" t="s">
        <v>1354</v>
      </c>
      <c r="N1123">
        <v>43</v>
      </c>
      <c r="O1123" t="s">
        <v>4136</v>
      </c>
      <c r="P1123" t="s">
        <v>132</v>
      </c>
      <c r="Q1123" t="s">
        <v>133</v>
      </c>
      <c r="R1123" t="s">
        <v>134</v>
      </c>
      <c r="S1123" t="s">
        <v>135</v>
      </c>
      <c r="T1123" t="s">
        <v>136</v>
      </c>
      <c r="U1123" t="s">
        <v>137</v>
      </c>
      <c r="V1123" t="s">
        <v>138</v>
      </c>
      <c r="W1123" t="s">
        <v>139</v>
      </c>
      <c r="X1123" t="s">
        <v>140</v>
      </c>
      <c r="Y1123" t="s">
        <v>141</v>
      </c>
      <c r="Z1123" t="s">
        <v>142</v>
      </c>
      <c r="AA1123" t="s">
        <v>42</v>
      </c>
    </row>
    <row r="1124" spans="1:27" x14ac:dyDescent="0.25">
      <c r="A1124" s="1">
        <v>10223</v>
      </c>
      <c r="B1124" s="1">
        <v>25</v>
      </c>
      <c r="C1124" s="8">
        <v>100</v>
      </c>
      <c r="D1124" s="1">
        <v>14</v>
      </c>
      <c r="E1124" s="7">
        <v>2534.75</v>
      </c>
      <c r="F1124" s="7">
        <f>sales_data_sample3[[#This Row],[SALES]]*sales_data_sample3[[#This Row],[PROFIT MARGIN]]</f>
        <v>185.29022499999999</v>
      </c>
      <c r="G1124" s="14" t="str">
        <f>IF(sales_data_sample3[[#This Row],[STATUS]] &lt;&gt;"Cancelled","7,31%","0")</f>
        <v>7,31%</v>
      </c>
      <c r="H1124" s="4">
        <v>38037</v>
      </c>
      <c r="I1124" t="s">
        <v>28</v>
      </c>
      <c r="J1124">
        <f>ROUNDUP(MONTH(sales_data_sample3[[#This Row],[ORDER DATE]])/3,0)</f>
        <v>1</v>
      </c>
      <c r="K1124" t="str">
        <f>TEXT(sales_data_sample3[[#This Row],[ORDER DATE]],"[$-409]mmmm")</f>
        <v>February</v>
      </c>
      <c r="L1124">
        <f>YEAR(sales_data_sample3[[#This Row],[ORDER DATE]])</f>
        <v>2004</v>
      </c>
      <c r="M1124" t="s">
        <v>1502</v>
      </c>
      <c r="N1124">
        <v>91</v>
      </c>
      <c r="O1124" t="s">
        <v>4321</v>
      </c>
      <c r="P1124" t="s">
        <v>132</v>
      </c>
      <c r="Q1124" t="s">
        <v>133</v>
      </c>
      <c r="R1124" t="s">
        <v>134</v>
      </c>
      <c r="S1124" t="s">
        <v>135</v>
      </c>
      <c r="T1124" t="s">
        <v>136</v>
      </c>
      <c r="U1124" t="s">
        <v>137</v>
      </c>
      <c r="V1124" t="s">
        <v>138</v>
      </c>
      <c r="W1124" t="s">
        <v>139</v>
      </c>
      <c r="X1124" t="s">
        <v>140</v>
      </c>
      <c r="Y1124" t="s">
        <v>141</v>
      </c>
      <c r="Z1124" t="s">
        <v>142</v>
      </c>
      <c r="AA1124" t="s">
        <v>42</v>
      </c>
    </row>
    <row r="1125" spans="1:27" x14ac:dyDescent="0.25">
      <c r="A1125" s="1">
        <v>10223</v>
      </c>
      <c r="B1125" s="1">
        <v>29</v>
      </c>
      <c r="C1125" s="8">
        <v>100</v>
      </c>
      <c r="D1125" s="1">
        <v>8</v>
      </c>
      <c r="E1125" s="7">
        <v>3199.86</v>
      </c>
      <c r="F1125" s="7">
        <f>sales_data_sample3[[#This Row],[SALES]]*sales_data_sample3[[#This Row],[PROFIT MARGIN]]</f>
        <v>233.90976599999999</v>
      </c>
      <c r="G1125" s="14" t="str">
        <f>IF(sales_data_sample3[[#This Row],[STATUS]] &lt;&gt;"Cancelled","7,31%","0")</f>
        <v>7,31%</v>
      </c>
      <c r="H1125" s="4">
        <v>38037</v>
      </c>
      <c r="I1125" t="s">
        <v>28</v>
      </c>
      <c r="J1125">
        <f>ROUNDUP(MONTH(sales_data_sample3[[#This Row],[ORDER DATE]])/3,0)</f>
        <v>1</v>
      </c>
      <c r="K1125" t="str">
        <f>TEXT(sales_data_sample3[[#This Row],[ORDER DATE]],"[$-409]mmmm")</f>
        <v>February</v>
      </c>
      <c r="L1125">
        <f>YEAR(sales_data_sample3[[#This Row],[ORDER DATE]])</f>
        <v>2004</v>
      </c>
      <c r="M1125" t="s">
        <v>1502</v>
      </c>
      <c r="N1125">
        <v>118</v>
      </c>
      <c r="O1125" t="s">
        <v>4540</v>
      </c>
      <c r="P1125" t="s">
        <v>132</v>
      </c>
      <c r="Q1125" t="s">
        <v>133</v>
      </c>
      <c r="R1125" t="s">
        <v>134</v>
      </c>
      <c r="S1125" t="s">
        <v>135</v>
      </c>
      <c r="T1125" t="s">
        <v>136</v>
      </c>
      <c r="U1125" t="s">
        <v>137</v>
      </c>
      <c r="V1125" t="s">
        <v>138</v>
      </c>
      <c r="W1125" t="s">
        <v>139</v>
      </c>
      <c r="X1125" t="s">
        <v>140</v>
      </c>
      <c r="Y1125" t="s">
        <v>141</v>
      </c>
      <c r="Z1125" t="s">
        <v>142</v>
      </c>
      <c r="AA1125" t="s">
        <v>65</v>
      </c>
    </row>
    <row r="1126" spans="1:27" x14ac:dyDescent="0.25">
      <c r="A1126" s="1">
        <v>10223</v>
      </c>
      <c r="B1126" s="1">
        <v>26</v>
      </c>
      <c r="C1126" s="8">
        <v>67.2</v>
      </c>
      <c r="D1126" s="1">
        <v>15</v>
      </c>
      <c r="E1126" s="7">
        <v>1747.2</v>
      </c>
      <c r="F1126" s="7">
        <f>sales_data_sample3[[#This Row],[SALES]]*sales_data_sample3[[#This Row],[PROFIT MARGIN]]</f>
        <v>127.72032</v>
      </c>
      <c r="G1126" s="14" t="str">
        <f>IF(sales_data_sample3[[#This Row],[STATUS]] &lt;&gt;"Cancelled","7,31%","0")</f>
        <v>7,31%</v>
      </c>
      <c r="H1126" s="4">
        <v>38037</v>
      </c>
      <c r="I1126" t="s">
        <v>28</v>
      </c>
      <c r="J1126">
        <f>ROUNDUP(MONTH(sales_data_sample3[[#This Row],[ORDER DATE]])/3,0)</f>
        <v>1</v>
      </c>
      <c r="K1126" t="str">
        <f>TEXT(sales_data_sample3[[#This Row],[ORDER DATE]],"[$-409]mmmm")</f>
        <v>February</v>
      </c>
      <c r="L1126">
        <f>YEAR(sales_data_sample3[[#This Row],[ORDER DATE]])</f>
        <v>2004</v>
      </c>
      <c r="M1126" t="s">
        <v>1502</v>
      </c>
      <c r="N1126">
        <v>80</v>
      </c>
      <c r="O1126" t="s">
        <v>4572</v>
      </c>
      <c r="P1126" t="s">
        <v>132</v>
      </c>
      <c r="Q1126" t="s">
        <v>133</v>
      </c>
      <c r="R1126" t="s">
        <v>134</v>
      </c>
      <c r="S1126" t="s">
        <v>135</v>
      </c>
      <c r="T1126" t="s">
        <v>136</v>
      </c>
      <c r="U1126" t="s">
        <v>137</v>
      </c>
      <c r="V1126" t="s">
        <v>138</v>
      </c>
      <c r="W1126" t="s">
        <v>139</v>
      </c>
      <c r="X1126" t="s">
        <v>140</v>
      </c>
      <c r="Y1126" t="s">
        <v>141</v>
      </c>
      <c r="Z1126" t="s">
        <v>142</v>
      </c>
      <c r="AA1126" t="s">
        <v>42</v>
      </c>
    </row>
    <row r="1127" spans="1:27" x14ac:dyDescent="0.25">
      <c r="A1127" s="1">
        <v>10224</v>
      </c>
      <c r="B1127" s="1">
        <v>43</v>
      </c>
      <c r="C1127" s="8">
        <v>100</v>
      </c>
      <c r="D1127" s="1">
        <v>6</v>
      </c>
      <c r="E1127" s="7">
        <v>6087.94</v>
      </c>
      <c r="F1127" s="7">
        <f>sales_data_sample3[[#This Row],[SALES]]*sales_data_sample3[[#This Row],[PROFIT MARGIN]]</f>
        <v>773.16837999999996</v>
      </c>
      <c r="G1127" s="14">
        <v>0.127</v>
      </c>
      <c r="H1127" s="4">
        <v>38038</v>
      </c>
      <c r="I1127" t="s">
        <v>28</v>
      </c>
      <c r="J1127">
        <f>ROUNDUP(MONTH(sales_data_sample3[[#This Row],[ORDER DATE]])/3,0)</f>
        <v>1</v>
      </c>
      <c r="K1127" t="str">
        <f>TEXT(sales_data_sample3[[#This Row],[ORDER DATE]],"[$-409]mmmm")</f>
        <v>February</v>
      </c>
      <c r="L1127">
        <f>YEAR(sales_data_sample3[[#This Row],[ORDER DATE]])</f>
        <v>2004</v>
      </c>
      <c r="M1127" t="s">
        <v>29</v>
      </c>
      <c r="N1127">
        <v>150</v>
      </c>
      <c r="O1127" t="s">
        <v>991</v>
      </c>
      <c r="P1127" t="s">
        <v>98</v>
      </c>
      <c r="Q1127" t="s">
        <v>99</v>
      </c>
      <c r="R1127" t="s">
        <v>100</v>
      </c>
      <c r="S1127" t="s">
        <v>4804</v>
      </c>
      <c r="T1127" t="s">
        <v>101</v>
      </c>
      <c r="U1127" t="s">
        <v>4804</v>
      </c>
      <c r="V1127" t="s">
        <v>102</v>
      </c>
      <c r="W1127" t="s">
        <v>51</v>
      </c>
      <c r="X1127" t="s">
        <v>52</v>
      </c>
      <c r="Y1127" t="s">
        <v>103</v>
      </c>
      <c r="Z1127" t="s">
        <v>104</v>
      </c>
      <c r="AA1127" t="s">
        <v>65</v>
      </c>
    </row>
    <row r="1128" spans="1:27" x14ac:dyDescent="0.25">
      <c r="A1128" s="1">
        <v>10224</v>
      </c>
      <c r="B1128" s="1">
        <v>38</v>
      </c>
      <c r="C1128" s="8">
        <v>58.44</v>
      </c>
      <c r="D1128" s="1">
        <v>1</v>
      </c>
      <c r="E1128" s="7">
        <v>2220.7199999999998</v>
      </c>
      <c r="F1128" s="7">
        <f>sales_data_sample3[[#This Row],[SALES]]*sales_data_sample3[[#This Row],[PROFIT MARGIN]]</f>
        <v>282.03143999999998</v>
      </c>
      <c r="G1128" s="14">
        <v>0.127</v>
      </c>
      <c r="H1128" s="4">
        <v>38038</v>
      </c>
      <c r="I1128" t="s">
        <v>28</v>
      </c>
      <c r="J1128">
        <f>ROUNDUP(MONTH(sales_data_sample3[[#This Row],[ORDER DATE]])/3,0)</f>
        <v>1</v>
      </c>
      <c r="K1128" t="str">
        <f>TEXT(sales_data_sample3[[#This Row],[ORDER DATE]],"[$-409]mmmm")</f>
        <v>February</v>
      </c>
      <c r="L1128">
        <f>YEAR(sales_data_sample3[[#This Row],[ORDER DATE]])</f>
        <v>2004</v>
      </c>
      <c r="M1128" t="s">
        <v>29</v>
      </c>
      <c r="N1128">
        <v>62</v>
      </c>
      <c r="O1128" t="s">
        <v>2422</v>
      </c>
      <c r="P1128" t="s">
        <v>98</v>
      </c>
      <c r="Q1128" t="s">
        <v>99</v>
      </c>
      <c r="R1128" t="s">
        <v>100</v>
      </c>
      <c r="S1128" t="s">
        <v>4804</v>
      </c>
      <c r="T1128" t="s">
        <v>101</v>
      </c>
      <c r="U1128" t="s">
        <v>4804</v>
      </c>
      <c r="V1128" t="s">
        <v>102</v>
      </c>
      <c r="W1128" t="s">
        <v>51</v>
      </c>
      <c r="X1128" t="s">
        <v>52</v>
      </c>
      <c r="Y1128" t="s">
        <v>103</v>
      </c>
      <c r="Z1128" t="s">
        <v>104</v>
      </c>
      <c r="AA1128" t="s">
        <v>42</v>
      </c>
    </row>
    <row r="1129" spans="1:27" x14ac:dyDescent="0.25">
      <c r="A1129" s="1">
        <v>10224</v>
      </c>
      <c r="B1129" s="1">
        <v>37</v>
      </c>
      <c r="C1129" s="8">
        <v>80.34</v>
      </c>
      <c r="D1129" s="1">
        <v>4</v>
      </c>
      <c r="E1129" s="7">
        <v>2972.58</v>
      </c>
      <c r="F1129" s="7">
        <f>sales_data_sample3[[#This Row],[SALES]]*sales_data_sample3[[#This Row],[PROFIT MARGIN]]</f>
        <v>377.51765999999998</v>
      </c>
      <c r="G1129" s="14">
        <v>0.127</v>
      </c>
      <c r="H1129" s="4">
        <v>38038</v>
      </c>
      <c r="I1129" t="s">
        <v>28</v>
      </c>
      <c r="J1129">
        <f>ROUNDUP(MONTH(sales_data_sample3[[#This Row],[ORDER DATE]])/3,0)</f>
        <v>1</v>
      </c>
      <c r="K1129" t="str">
        <f>TEXT(sales_data_sample3[[#This Row],[ORDER DATE]],"[$-409]mmmm")</f>
        <v>February</v>
      </c>
      <c r="L1129">
        <f>YEAR(sales_data_sample3[[#This Row],[ORDER DATE]])</f>
        <v>2004</v>
      </c>
      <c r="M1129" t="s">
        <v>29</v>
      </c>
      <c r="N1129">
        <v>69</v>
      </c>
      <c r="O1129" t="s">
        <v>3105</v>
      </c>
      <c r="P1129" t="s">
        <v>98</v>
      </c>
      <c r="Q1129" t="s">
        <v>99</v>
      </c>
      <c r="R1129" t="s">
        <v>100</v>
      </c>
      <c r="S1129" t="s">
        <v>4804</v>
      </c>
      <c r="T1129" t="s">
        <v>101</v>
      </c>
      <c r="U1129" t="s">
        <v>4804</v>
      </c>
      <c r="V1129" t="s">
        <v>102</v>
      </c>
      <c r="W1129" t="s">
        <v>51</v>
      </c>
      <c r="X1129" t="s">
        <v>52</v>
      </c>
      <c r="Y1129" t="s">
        <v>103</v>
      </c>
      <c r="Z1129" t="s">
        <v>104</v>
      </c>
      <c r="AA1129" t="s">
        <v>42</v>
      </c>
    </row>
    <row r="1130" spans="1:27" x14ac:dyDescent="0.25">
      <c r="A1130" s="1">
        <v>10224</v>
      </c>
      <c r="B1130" s="1">
        <v>43</v>
      </c>
      <c r="C1130" s="8">
        <v>39.43</v>
      </c>
      <c r="D1130" s="1">
        <v>2</v>
      </c>
      <c r="E1130" s="7">
        <v>1695.49</v>
      </c>
      <c r="F1130" s="7">
        <f>sales_data_sample3[[#This Row],[SALES]]*sales_data_sample3[[#This Row],[PROFIT MARGIN]]</f>
        <v>215.32723000000001</v>
      </c>
      <c r="G1130" s="14">
        <v>0.127</v>
      </c>
      <c r="H1130" s="4">
        <v>38038</v>
      </c>
      <c r="I1130" t="s">
        <v>28</v>
      </c>
      <c r="J1130">
        <f>ROUNDUP(MONTH(sales_data_sample3[[#This Row],[ORDER DATE]])/3,0)</f>
        <v>1</v>
      </c>
      <c r="K1130" t="str">
        <f>TEXT(sales_data_sample3[[#This Row],[ORDER DATE]],"[$-409]mmmm")</f>
        <v>February</v>
      </c>
      <c r="L1130">
        <f>YEAR(sales_data_sample3[[#This Row],[ORDER DATE]])</f>
        <v>2004</v>
      </c>
      <c r="M1130" t="s">
        <v>29</v>
      </c>
      <c r="N1130">
        <v>40</v>
      </c>
      <c r="O1130" t="s">
        <v>3904</v>
      </c>
      <c r="P1130" t="s">
        <v>98</v>
      </c>
      <c r="Q1130" t="s">
        <v>99</v>
      </c>
      <c r="R1130" t="s">
        <v>100</v>
      </c>
      <c r="S1130" t="s">
        <v>4804</v>
      </c>
      <c r="T1130" t="s">
        <v>101</v>
      </c>
      <c r="U1130" t="s">
        <v>4804</v>
      </c>
      <c r="V1130" t="s">
        <v>102</v>
      </c>
      <c r="W1130" t="s">
        <v>51</v>
      </c>
      <c r="X1130" t="s">
        <v>52</v>
      </c>
      <c r="Y1130" t="s">
        <v>103</v>
      </c>
      <c r="Z1130" t="s">
        <v>104</v>
      </c>
      <c r="AA1130" t="s">
        <v>42</v>
      </c>
    </row>
    <row r="1131" spans="1:27" x14ac:dyDescent="0.25">
      <c r="A1131" s="1">
        <v>10224</v>
      </c>
      <c r="B1131" s="1">
        <v>30</v>
      </c>
      <c r="C1131" s="8">
        <v>100</v>
      </c>
      <c r="D1131" s="1">
        <v>5</v>
      </c>
      <c r="E1131" s="7">
        <v>3336.9</v>
      </c>
      <c r="F1131" s="7">
        <f>sales_data_sample3[[#This Row],[SALES]]*sales_data_sample3[[#This Row],[PROFIT MARGIN]]</f>
        <v>423.78630000000004</v>
      </c>
      <c r="G1131" s="14">
        <v>0.127</v>
      </c>
      <c r="H1131" s="4">
        <v>38038</v>
      </c>
      <c r="I1131" t="s">
        <v>28</v>
      </c>
      <c r="J1131">
        <f>ROUNDUP(MONTH(sales_data_sample3[[#This Row],[ORDER DATE]])/3,0)</f>
        <v>1</v>
      </c>
      <c r="K1131" t="str">
        <f>TEXT(sales_data_sample3[[#This Row],[ORDER DATE]],"[$-409]mmmm")</f>
        <v>February</v>
      </c>
      <c r="L1131">
        <f>YEAR(sales_data_sample3[[#This Row],[ORDER DATE]])</f>
        <v>2004</v>
      </c>
      <c r="M1131" t="s">
        <v>29</v>
      </c>
      <c r="N1131">
        <v>102</v>
      </c>
      <c r="O1131" t="s">
        <v>4107</v>
      </c>
      <c r="P1131" t="s">
        <v>98</v>
      </c>
      <c r="Q1131" t="s">
        <v>99</v>
      </c>
      <c r="R1131" t="s">
        <v>100</v>
      </c>
      <c r="S1131" t="s">
        <v>4804</v>
      </c>
      <c r="T1131" t="s">
        <v>101</v>
      </c>
      <c r="U1131" t="s">
        <v>4804</v>
      </c>
      <c r="V1131" t="s">
        <v>102</v>
      </c>
      <c r="W1131" t="s">
        <v>51</v>
      </c>
      <c r="X1131" t="s">
        <v>52</v>
      </c>
      <c r="Y1131" t="s">
        <v>103</v>
      </c>
      <c r="Z1131" t="s">
        <v>104</v>
      </c>
      <c r="AA1131" t="s">
        <v>65</v>
      </c>
    </row>
    <row r="1132" spans="1:27" x14ac:dyDescent="0.25">
      <c r="A1132" s="1">
        <v>10224</v>
      </c>
      <c r="B1132" s="1">
        <v>50</v>
      </c>
      <c r="C1132" s="8">
        <v>77.290000000000006</v>
      </c>
      <c r="D1132" s="1">
        <v>3</v>
      </c>
      <c r="E1132" s="7">
        <v>3864.5</v>
      </c>
      <c r="F1132" s="7">
        <f>sales_data_sample3[[#This Row],[SALES]]*sales_data_sample3[[#This Row],[PROFIT MARGIN]]</f>
        <v>490.79149999999998</v>
      </c>
      <c r="G1132" s="14">
        <v>0.127</v>
      </c>
      <c r="H1132" s="4">
        <v>38038</v>
      </c>
      <c r="I1132" t="s">
        <v>28</v>
      </c>
      <c r="J1132">
        <f>ROUNDUP(MONTH(sales_data_sample3[[#This Row],[ORDER DATE]])/3,0)</f>
        <v>1</v>
      </c>
      <c r="K1132" t="str">
        <f>TEXT(sales_data_sample3[[#This Row],[ORDER DATE]],"[$-409]mmmm")</f>
        <v>February</v>
      </c>
      <c r="L1132">
        <f>YEAR(sales_data_sample3[[#This Row],[ORDER DATE]])</f>
        <v>2004</v>
      </c>
      <c r="M1132" t="s">
        <v>29</v>
      </c>
      <c r="N1132">
        <v>81</v>
      </c>
      <c r="O1132" t="s">
        <v>4246</v>
      </c>
      <c r="P1132" t="s">
        <v>98</v>
      </c>
      <c r="Q1132" t="s">
        <v>99</v>
      </c>
      <c r="R1132" t="s">
        <v>100</v>
      </c>
      <c r="S1132" t="s">
        <v>4804</v>
      </c>
      <c r="T1132" t="s">
        <v>101</v>
      </c>
      <c r="U1132" t="s">
        <v>4804</v>
      </c>
      <c r="V1132" t="s">
        <v>102</v>
      </c>
      <c r="W1132" t="s">
        <v>51</v>
      </c>
      <c r="X1132" t="s">
        <v>52</v>
      </c>
      <c r="Y1132" t="s">
        <v>103</v>
      </c>
      <c r="Z1132" t="s">
        <v>104</v>
      </c>
      <c r="AA1132" t="s">
        <v>65</v>
      </c>
    </row>
    <row r="1133" spans="1:27" x14ac:dyDescent="0.25">
      <c r="A1133" s="1">
        <v>10225</v>
      </c>
      <c r="B1133" s="1">
        <v>27</v>
      </c>
      <c r="C1133" s="8">
        <v>100</v>
      </c>
      <c r="D1133" s="1">
        <v>9</v>
      </c>
      <c r="E1133" s="7">
        <v>4517.91</v>
      </c>
      <c r="F1133" s="7">
        <f>sales_data_sample3[[#This Row],[SALES]]*sales_data_sample3[[#This Row],[PROFIT MARGIN]]</f>
        <v>1124.507799</v>
      </c>
      <c r="G1133" s="14" t="str">
        <f>IF(sales_data_sample3[[#This Row],[STATUS]] &lt;&gt;"Cancelled","24,89%","0")</f>
        <v>24,89%</v>
      </c>
      <c r="H1133" s="4">
        <v>38039</v>
      </c>
      <c r="I1133" t="s">
        <v>28</v>
      </c>
      <c r="J1133">
        <f>ROUNDUP(MONTH(sales_data_sample3[[#This Row],[ORDER DATE]])/3,0)</f>
        <v>1</v>
      </c>
      <c r="K1133" t="str">
        <f>TEXT(sales_data_sample3[[#This Row],[ORDER DATE]],"[$-409]mmmm")</f>
        <v>February</v>
      </c>
      <c r="L1133">
        <f>YEAR(sales_data_sample3[[#This Row],[ORDER DATE]])</f>
        <v>2004</v>
      </c>
      <c r="M1133" t="s">
        <v>278</v>
      </c>
      <c r="N1133">
        <v>194</v>
      </c>
      <c r="O1133" t="s">
        <v>776</v>
      </c>
      <c r="P1133" t="s">
        <v>818</v>
      </c>
      <c r="Q1133" t="s">
        <v>819</v>
      </c>
      <c r="R1133" t="s">
        <v>820</v>
      </c>
      <c r="S1133" t="s">
        <v>4804</v>
      </c>
      <c r="T1133" t="s">
        <v>821</v>
      </c>
      <c r="U1133" t="s">
        <v>4804</v>
      </c>
      <c r="V1133" t="s">
        <v>822</v>
      </c>
      <c r="W1133" t="s">
        <v>823</v>
      </c>
      <c r="X1133" t="s">
        <v>52</v>
      </c>
      <c r="Y1133" t="s">
        <v>824</v>
      </c>
      <c r="Z1133" t="s">
        <v>150</v>
      </c>
      <c r="AA1133" t="s">
        <v>65</v>
      </c>
    </row>
    <row r="1134" spans="1:27" x14ac:dyDescent="0.25">
      <c r="A1134" s="1">
        <v>10225</v>
      </c>
      <c r="B1134" s="1">
        <v>25</v>
      </c>
      <c r="C1134" s="8">
        <v>99.82</v>
      </c>
      <c r="D1134" s="1">
        <v>7</v>
      </c>
      <c r="E1134" s="7">
        <v>2495.5</v>
      </c>
      <c r="F1134" s="7">
        <f>sales_data_sample3[[#This Row],[SALES]]*sales_data_sample3[[#This Row],[PROFIT MARGIN]]</f>
        <v>621.12995000000001</v>
      </c>
      <c r="G1134" s="14" t="str">
        <f>IF(sales_data_sample3[[#This Row],[STATUS]] &lt;&gt;"Cancelled","24,89%","0")</f>
        <v>24,89%</v>
      </c>
      <c r="H1134" s="4">
        <v>38039</v>
      </c>
      <c r="I1134" t="s">
        <v>28</v>
      </c>
      <c r="J1134">
        <f>ROUNDUP(MONTH(sales_data_sample3[[#This Row],[ORDER DATE]])/3,0)</f>
        <v>1</v>
      </c>
      <c r="K1134" t="str">
        <f>TEXT(sales_data_sample3[[#This Row],[ORDER DATE]],"[$-409]mmmm")</f>
        <v>February</v>
      </c>
      <c r="L1134">
        <f>YEAR(sales_data_sample3[[#This Row],[ORDER DATE]])</f>
        <v>2004</v>
      </c>
      <c r="M1134" t="s">
        <v>278</v>
      </c>
      <c r="N1134">
        <v>117</v>
      </c>
      <c r="O1134" t="s">
        <v>1057</v>
      </c>
      <c r="P1134" t="s">
        <v>818</v>
      </c>
      <c r="Q1134" t="s">
        <v>819</v>
      </c>
      <c r="R1134" t="s">
        <v>820</v>
      </c>
      <c r="S1134" t="s">
        <v>4804</v>
      </c>
      <c r="T1134" t="s">
        <v>821</v>
      </c>
      <c r="U1134" t="s">
        <v>4804</v>
      </c>
      <c r="V1134" t="s">
        <v>822</v>
      </c>
      <c r="W1134" t="s">
        <v>823</v>
      </c>
      <c r="X1134" t="s">
        <v>52</v>
      </c>
      <c r="Y1134" t="s">
        <v>824</v>
      </c>
      <c r="Z1134" t="s">
        <v>150</v>
      </c>
      <c r="AA1134" t="s">
        <v>42</v>
      </c>
    </row>
    <row r="1135" spans="1:27" x14ac:dyDescent="0.25">
      <c r="A1135" s="1">
        <v>10225</v>
      </c>
      <c r="B1135" s="1">
        <v>37</v>
      </c>
      <c r="C1135" s="8">
        <v>77.41</v>
      </c>
      <c r="D1135" s="1">
        <v>10</v>
      </c>
      <c r="E1135" s="7">
        <v>2864.17</v>
      </c>
      <c r="F1135" s="7">
        <f>sales_data_sample3[[#This Row],[SALES]]*sales_data_sample3[[#This Row],[PROFIT MARGIN]]</f>
        <v>712.89191300000005</v>
      </c>
      <c r="G1135" s="14" t="str">
        <f>IF(sales_data_sample3[[#This Row],[STATUS]] &lt;&gt;"Cancelled","24,89%","0")</f>
        <v>24,89%</v>
      </c>
      <c r="H1135" s="4">
        <v>38039</v>
      </c>
      <c r="I1135" t="s">
        <v>28</v>
      </c>
      <c r="J1135">
        <f>ROUNDUP(MONTH(sales_data_sample3[[#This Row],[ORDER DATE]])/3,0)</f>
        <v>1</v>
      </c>
      <c r="K1135" t="str">
        <f>TEXT(sales_data_sample3[[#This Row],[ORDER DATE]],"[$-409]mmmm")</f>
        <v>February</v>
      </c>
      <c r="L1135">
        <f>YEAR(sales_data_sample3[[#This Row],[ORDER DATE]])</f>
        <v>2004</v>
      </c>
      <c r="M1135" t="s">
        <v>278</v>
      </c>
      <c r="N1135">
        <v>79</v>
      </c>
      <c r="O1135" t="s">
        <v>1128</v>
      </c>
      <c r="P1135" t="s">
        <v>818</v>
      </c>
      <c r="Q1135" t="s">
        <v>819</v>
      </c>
      <c r="R1135" t="s">
        <v>820</v>
      </c>
      <c r="S1135" t="s">
        <v>4804</v>
      </c>
      <c r="T1135" t="s">
        <v>821</v>
      </c>
      <c r="U1135" t="s">
        <v>4804</v>
      </c>
      <c r="V1135" t="s">
        <v>822</v>
      </c>
      <c r="W1135" t="s">
        <v>823</v>
      </c>
      <c r="X1135" t="s">
        <v>52</v>
      </c>
      <c r="Y1135" t="s">
        <v>824</v>
      </c>
      <c r="Z1135" t="s">
        <v>150</v>
      </c>
      <c r="AA1135" t="s">
        <v>42</v>
      </c>
    </row>
    <row r="1136" spans="1:27" x14ac:dyDescent="0.25">
      <c r="A1136" s="1">
        <v>10225</v>
      </c>
      <c r="B1136" s="1">
        <v>21</v>
      </c>
      <c r="C1136" s="8">
        <v>100</v>
      </c>
      <c r="D1136" s="1">
        <v>6</v>
      </c>
      <c r="E1136" s="7">
        <v>2684.43</v>
      </c>
      <c r="F1136" s="7">
        <f>sales_data_sample3[[#This Row],[SALES]]*sales_data_sample3[[#This Row],[PROFIT MARGIN]]</f>
        <v>668.154627</v>
      </c>
      <c r="G1136" s="14" t="str">
        <f>IF(sales_data_sample3[[#This Row],[STATUS]] &lt;&gt;"Cancelled","24,89%","0")</f>
        <v>24,89%</v>
      </c>
      <c r="H1136" s="4">
        <v>38039</v>
      </c>
      <c r="I1136" t="s">
        <v>28</v>
      </c>
      <c r="J1136">
        <f>ROUNDUP(MONTH(sales_data_sample3[[#This Row],[ORDER DATE]])/3,0)</f>
        <v>1</v>
      </c>
      <c r="K1136" t="str">
        <f>TEXT(sales_data_sample3[[#This Row],[ORDER DATE]],"[$-409]mmmm")</f>
        <v>February</v>
      </c>
      <c r="L1136">
        <f>YEAR(sales_data_sample3[[#This Row],[ORDER DATE]])</f>
        <v>2004</v>
      </c>
      <c r="M1136" t="s">
        <v>278</v>
      </c>
      <c r="N1136">
        <v>115</v>
      </c>
      <c r="O1136" t="s">
        <v>1223</v>
      </c>
      <c r="P1136" t="s">
        <v>818</v>
      </c>
      <c r="Q1136" t="s">
        <v>819</v>
      </c>
      <c r="R1136" t="s">
        <v>820</v>
      </c>
      <c r="S1136" t="s">
        <v>4804</v>
      </c>
      <c r="T1136" t="s">
        <v>821</v>
      </c>
      <c r="U1136" t="s">
        <v>4804</v>
      </c>
      <c r="V1136" t="s">
        <v>822</v>
      </c>
      <c r="W1136" t="s">
        <v>823</v>
      </c>
      <c r="X1136" t="s">
        <v>52</v>
      </c>
      <c r="Y1136" t="s">
        <v>824</v>
      </c>
      <c r="Z1136" t="s">
        <v>150</v>
      </c>
      <c r="AA1136" t="s">
        <v>42</v>
      </c>
    </row>
    <row r="1137" spans="1:27" x14ac:dyDescent="0.25">
      <c r="A1137" s="1">
        <v>10225</v>
      </c>
      <c r="B1137" s="1">
        <v>32</v>
      </c>
      <c r="C1137" s="8">
        <v>100</v>
      </c>
      <c r="D1137" s="1">
        <v>1</v>
      </c>
      <c r="E1137" s="7">
        <v>4529.28</v>
      </c>
      <c r="F1137" s="7">
        <f>sales_data_sample3[[#This Row],[SALES]]*sales_data_sample3[[#This Row],[PROFIT MARGIN]]</f>
        <v>1127.337792</v>
      </c>
      <c r="G1137" s="14" t="str">
        <f>IF(sales_data_sample3[[#This Row],[STATUS]] &lt;&gt;"Cancelled","24,89%","0")</f>
        <v>24,89%</v>
      </c>
      <c r="H1137" s="4">
        <v>38039</v>
      </c>
      <c r="I1137" t="s">
        <v>28</v>
      </c>
      <c r="J1137">
        <f>ROUNDUP(MONTH(sales_data_sample3[[#This Row],[ORDER DATE]])/3,0)</f>
        <v>1</v>
      </c>
      <c r="K1137" t="str">
        <f>TEXT(sales_data_sample3[[#This Row],[ORDER DATE]],"[$-409]mmmm")</f>
        <v>February</v>
      </c>
      <c r="L1137">
        <f>YEAR(sales_data_sample3[[#This Row],[ORDER DATE]])</f>
        <v>2004</v>
      </c>
      <c r="M1137" t="s">
        <v>278</v>
      </c>
      <c r="N1137">
        <v>141</v>
      </c>
      <c r="O1137" t="s">
        <v>1299</v>
      </c>
      <c r="P1137" t="s">
        <v>818</v>
      </c>
      <c r="Q1137" t="s">
        <v>819</v>
      </c>
      <c r="R1137" t="s">
        <v>820</v>
      </c>
      <c r="S1137" t="s">
        <v>4804</v>
      </c>
      <c r="T1137" t="s">
        <v>821</v>
      </c>
      <c r="U1137" t="s">
        <v>4804</v>
      </c>
      <c r="V1137" t="s">
        <v>822</v>
      </c>
      <c r="W1137" t="s">
        <v>823</v>
      </c>
      <c r="X1137" t="s">
        <v>52</v>
      </c>
      <c r="Y1137" t="s">
        <v>824</v>
      </c>
      <c r="Z1137" t="s">
        <v>150</v>
      </c>
      <c r="AA1137" t="s">
        <v>65</v>
      </c>
    </row>
    <row r="1138" spans="1:27" x14ac:dyDescent="0.25">
      <c r="A1138" s="1">
        <v>10225</v>
      </c>
      <c r="B1138" s="1">
        <v>47</v>
      </c>
      <c r="C1138" s="8">
        <v>64.680000000000007</v>
      </c>
      <c r="D1138" s="1">
        <v>5</v>
      </c>
      <c r="E1138" s="7">
        <v>3039.96</v>
      </c>
      <c r="F1138" s="7">
        <f>sales_data_sample3[[#This Row],[SALES]]*sales_data_sample3[[#This Row],[PROFIT MARGIN]]</f>
        <v>756.64604400000007</v>
      </c>
      <c r="G1138" s="14" t="str">
        <f>IF(sales_data_sample3[[#This Row],[STATUS]] &lt;&gt;"Cancelled","24,89%","0")</f>
        <v>24,89%</v>
      </c>
      <c r="H1138" s="4">
        <v>38039</v>
      </c>
      <c r="I1138" t="s">
        <v>28</v>
      </c>
      <c r="J1138">
        <f>ROUNDUP(MONTH(sales_data_sample3[[#This Row],[ORDER DATE]])/3,0)</f>
        <v>1</v>
      </c>
      <c r="K1138" t="str">
        <f>TEXT(sales_data_sample3[[#This Row],[ORDER DATE]],"[$-409]mmmm")</f>
        <v>February</v>
      </c>
      <c r="L1138">
        <f>YEAR(sales_data_sample3[[#This Row],[ORDER DATE]])</f>
        <v>2004</v>
      </c>
      <c r="M1138" t="s">
        <v>278</v>
      </c>
      <c r="N1138">
        <v>77</v>
      </c>
      <c r="O1138" t="s">
        <v>1592</v>
      </c>
      <c r="P1138" t="s">
        <v>818</v>
      </c>
      <c r="Q1138" t="s">
        <v>819</v>
      </c>
      <c r="R1138" t="s">
        <v>820</v>
      </c>
      <c r="S1138" t="s">
        <v>4804</v>
      </c>
      <c r="T1138" t="s">
        <v>821</v>
      </c>
      <c r="U1138" t="s">
        <v>4804</v>
      </c>
      <c r="V1138" t="s">
        <v>822</v>
      </c>
      <c r="W1138" t="s">
        <v>823</v>
      </c>
      <c r="X1138" t="s">
        <v>52</v>
      </c>
      <c r="Y1138" t="s">
        <v>824</v>
      </c>
      <c r="Z1138" t="s">
        <v>150</v>
      </c>
      <c r="AA1138" t="s">
        <v>65</v>
      </c>
    </row>
    <row r="1139" spans="1:27" x14ac:dyDescent="0.25">
      <c r="A1139" s="1">
        <v>10225</v>
      </c>
      <c r="B1139" s="1">
        <v>43</v>
      </c>
      <c r="C1139" s="8">
        <v>100</v>
      </c>
      <c r="D1139" s="1">
        <v>2</v>
      </c>
      <c r="E1139" s="7">
        <v>6407.86</v>
      </c>
      <c r="F1139" s="7">
        <f>sales_data_sample3[[#This Row],[SALES]]*sales_data_sample3[[#This Row],[PROFIT MARGIN]]</f>
        <v>1594.916354</v>
      </c>
      <c r="G1139" s="14" t="str">
        <f>IF(sales_data_sample3[[#This Row],[STATUS]] &lt;&gt;"Cancelled","24,89%","0")</f>
        <v>24,89%</v>
      </c>
      <c r="H1139" s="4">
        <v>38039</v>
      </c>
      <c r="I1139" t="s">
        <v>28</v>
      </c>
      <c r="J1139">
        <f>ROUNDUP(MONTH(sales_data_sample3[[#This Row],[ORDER DATE]])/3,0)</f>
        <v>1</v>
      </c>
      <c r="K1139" t="str">
        <f>TEXT(sales_data_sample3[[#This Row],[ORDER DATE]],"[$-409]mmmm")</f>
        <v>February</v>
      </c>
      <c r="L1139">
        <f>YEAR(sales_data_sample3[[#This Row],[ORDER DATE]])</f>
        <v>2004</v>
      </c>
      <c r="M1139" t="s">
        <v>278</v>
      </c>
      <c r="N1139">
        <v>169</v>
      </c>
      <c r="O1139" t="s">
        <v>2190</v>
      </c>
      <c r="P1139" t="s">
        <v>818</v>
      </c>
      <c r="Q1139" t="s">
        <v>819</v>
      </c>
      <c r="R1139" t="s">
        <v>820</v>
      </c>
      <c r="S1139" t="s">
        <v>4804</v>
      </c>
      <c r="T1139" t="s">
        <v>821</v>
      </c>
      <c r="U1139" t="s">
        <v>4804</v>
      </c>
      <c r="V1139" t="s">
        <v>822</v>
      </c>
      <c r="W1139" t="s">
        <v>823</v>
      </c>
      <c r="X1139" t="s">
        <v>52</v>
      </c>
      <c r="Y1139" t="s">
        <v>824</v>
      </c>
      <c r="Z1139" t="s">
        <v>150</v>
      </c>
      <c r="AA1139" t="s">
        <v>65</v>
      </c>
    </row>
    <row r="1140" spans="1:27" x14ac:dyDescent="0.25">
      <c r="A1140" s="1">
        <v>10225</v>
      </c>
      <c r="B1140" s="1">
        <v>37</v>
      </c>
      <c r="C1140" s="8">
        <v>95.69</v>
      </c>
      <c r="D1140" s="1">
        <v>12</v>
      </c>
      <c r="E1140" s="7">
        <v>3540.53</v>
      </c>
      <c r="F1140" s="7">
        <f>sales_data_sample3[[#This Row],[SALES]]*sales_data_sample3[[#This Row],[PROFIT MARGIN]]</f>
        <v>881.23791700000004</v>
      </c>
      <c r="G1140" s="14" t="str">
        <f>IF(sales_data_sample3[[#This Row],[STATUS]] &lt;&gt;"Cancelled","24,89%","0")</f>
        <v>24,89%</v>
      </c>
      <c r="H1140" s="4">
        <v>38039</v>
      </c>
      <c r="I1140" t="s">
        <v>28</v>
      </c>
      <c r="J1140">
        <f>ROUNDUP(MONTH(sales_data_sample3[[#This Row],[ORDER DATE]])/3,0)</f>
        <v>1</v>
      </c>
      <c r="K1140" t="str">
        <f>TEXT(sales_data_sample3[[#This Row],[ORDER DATE]],"[$-409]mmmm")</f>
        <v>February</v>
      </c>
      <c r="L1140">
        <f>YEAR(sales_data_sample3[[#This Row],[ORDER DATE]])</f>
        <v>2004</v>
      </c>
      <c r="M1140" t="s">
        <v>278</v>
      </c>
      <c r="N1140">
        <v>80</v>
      </c>
      <c r="O1140" t="s">
        <v>2283</v>
      </c>
      <c r="P1140" t="s">
        <v>818</v>
      </c>
      <c r="Q1140" t="s">
        <v>819</v>
      </c>
      <c r="R1140" t="s">
        <v>820</v>
      </c>
      <c r="S1140" t="s">
        <v>4804</v>
      </c>
      <c r="T1140" t="s">
        <v>821</v>
      </c>
      <c r="U1140" t="s">
        <v>4804</v>
      </c>
      <c r="V1140" t="s">
        <v>822</v>
      </c>
      <c r="W1140" t="s">
        <v>823</v>
      </c>
      <c r="X1140" t="s">
        <v>52</v>
      </c>
      <c r="Y1140" t="s">
        <v>824</v>
      </c>
      <c r="Z1140" t="s">
        <v>150</v>
      </c>
      <c r="AA1140" t="s">
        <v>65</v>
      </c>
    </row>
    <row r="1141" spans="1:27" x14ac:dyDescent="0.25">
      <c r="A1141" s="1">
        <v>10225</v>
      </c>
      <c r="B1141" s="1">
        <v>27</v>
      </c>
      <c r="C1141" s="8">
        <v>100</v>
      </c>
      <c r="D1141" s="1">
        <v>11</v>
      </c>
      <c r="E1141" s="7">
        <v>4564.08</v>
      </c>
      <c r="F1141" s="7">
        <f>sales_data_sample3[[#This Row],[SALES]]*sales_data_sample3[[#This Row],[PROFIT MARGIN]]</f>
        <v>1135.9995120000001</v>
      </c>
      <c r="G1141" s="14" t="str">
        <f>IF(sales_data_sample3[[#This Row],[STATUS]] &lt;&gt;"Cancelled","24,89%","0")</f>
        <v>24,89%</v>
      </c>
      <c r="H1141" s="4">
        <v>38039</v>
      </c>
      <c r="I1141" t="s">
        <v>28</v>
      </c>
      <c r="J1141">
        <f>ROUNDUP(MONTH(sales_data_sample3[[#This Row],[ORDER DATE]])/3,0)</f>
        <v>1</v>
      </c>
      <c r="K1141" t="str">
        <f>TEXT(sales_data_sample3[[#This Row],[ORDER DATE]],"[$-409]mmmm")</f>
        <v>February</v>
      </c>
      <c r="L1141">
        <f>YEAR(sales_data_sample3[[#This Row],[ORDER DATE]])</f>
        <v>2004</v>
      </c>
      <c r="M1141" t="s">
        <v>278</v>
      </c>
      <c r="N1141">
        <v>146</v>
      </c>
      <c r="O1141" t="s">
        <v>2364</v>
      </c>
      <c r="P1141" t="s">
        <v>818</v>
      </c>
      <c r="Q1141" t="s">
        <v>819</v>
      </c>
      <c r="R1141" t="s">
        <v>820</v>
      </c>
      <c r="S1141" t="s">
        <v>4804</v>
      </c>
      <c r="T1141" t="s">
        <v>821</v>
      </c>
      <c r="U1141" t="s">
        <v>4804</v>
      </c>
      <c r="V1141" t="s">
        <v>822</v>
      </c>
      <c r="W1141" t="s">
        <v>823</v>
      </c>
      <c r="X1141" t="s">
        <v>52</v>
      </c>
      <c r="Y1141" t="s">
        <v>824</v>
      </c>
      <c r="Z1141" t="s">
        <v>150</v>
      </c>
      <c r="AA1141" t="s">
        <v>65</v>
      </c>
    </row>
    <row r="1142" spans="1:27" x14ac:dyDescent="0.25">
      <c r="A1142" s="1">
        <v>10225</v>
      </c>
      <c r="B1142" s="1">
        <v>35</v>
      </c>
      <c r="C1142" s="8">
        <v>100</v>
      </c>
      <c r="D1142" s="1">
        <v>14</v>
      </c>
      <c r="E1142" s="7">
        <v>5260.15</v>
      </c>
      <c r="F1142" s="7">
        <f>sales_data_sample3[[#This Row],[SALES]]*sales_data_sample3[[#This Row],[PROFIT MARGIN]]</f>
        <v>1309.2513349999999</v>
      </c>
      <c r="G1142" s="14" t="str">
        <f>IF(sales_data_sample3[[#This Row],[STATUS]] &lt;&gt;"Cancelled","24,89%","0")</f>
        <v>24,89%</v>
      </c>
      <c r="H1142" s="4">
        <v>38039</v>
      </c>
      <c r="I1142" t="s">
        <v>28</v>
      </c>
      <c r="J1142">
        <f>ROUNDUP(MONTH(sales_data_sample3[[#This Row],[ORDER DATE]])/3,0)</f>
        <v>1</v>
      </c>
      <c r="K1142" t="str">
        <f>TEXT(sales_data_sample3[[#This Row],[ORDER DATE]],"[$-409]mmmm")</f>
        <v>February</v>
      </c>
      <c r="L1142">
        <f>YEAR(sales_data_sample3[[#This Row],[ORDER DATE]])</f>
        <v>2004</v>
      </c>
      <c r="M1142" t="s">
        <v>278</v>
      </c>
      <c r="N1142">
        <v>148</v>
      </c>
      <c r="O1142" t="s">
        <v>2673</v>
      </c>
      <c r="P1142" t="s">
        <v>818</v>
      </c>
      <c r="Q1142" t="s">
        <v>819</v>
      </c>
      <c r="R1142" t="s">
        <v>820</v>
      </c>
      <c r="S1142" t="s">
        <v>4804</v>
      </c>
      <c r="T1142" t="s">
        <v>821</v>
      </c>
      <c r="U1142" t="s">
        <v>4804</v>
      </c>
      <c r="V1142" t="s">
        <v>822</v>
      </c>
      <c r="W1142" t="s">
        <v>823</v>
      </c>
      <c r="X1142" t="s">
        <v>52</v>
      </c>
      <c r="Y1142" t="s">
        <v>824</v>
      </c>
      <c r="Z1142" t="s">
        <v>150</v>
      </c>
      <c r="AA1142" t="s">
        <v>65</v>
      </c>
    </row>
    <row r="1143" spans="1:27" x14ac:dyDescent="0.25">
      <c r="A1143" s="1">
        <v>10225</v>
      </c>
      <c r="B1143" s="1">
        <v>42</v>
      </c>
      <c r="C1143" s="8">
        <v>36.630000000000003</v>
      </c>
      <c r="D1143" s="1">
        <v>3</v>
      </c>
      <c r="E1143" s="7">
        <v>1538.46</v>
      </c>
      <c r="F1143" s="7">
        <f>sales_data_sample3[[#This Row],[SALES]]*sales_data_sample3[[#This Row],[PROFIT MARGIN]]</f>
        <v>382.92269400000004</v>
      </c>
      <c r="G1143" s="14" t="str">
        <f>IF(sales_data_sample3[[#This Row],[STATUS]] &lt;&gt;"Cancelled","24,89%","0")</f>
        <v>24,89%</v>
      </c>
      <c r="H1143" s="4">
        <v>38039</v>
      </c>
      <c r="I1143" t="s">
        <v>28</v>
      </c>
      <c r="J1143">
        <f>ROUNDUP(MONTH(sales_data_sample3[[#This Row],[ORDER DATE]])/3,0)</f>
        <v>1</v>
      </c>
      <c r="K1143" t="str">
        <f>TEXT(sales_data_sample3[[#This Row],[ORDER DATE]],"[$-409]mmmm")</f>
        <v>February</v>
      </c>
      <c r="L1143">
        <f>YEAR(sales_data_sample3[[#This Row],[ORDER DATE]])</f>
        <v>2004</v>
      </c>
      <c r="M1143" t="s">
        <v>278</v>
      </c>
      <c r="N1143">
        <v>37</v>
      </c>
      <c r="O1143" t="s">
        <v>3302</v>
      </c>
      <c r="P1143" t="s">
        <v>818</v>
      </c>
      <c r="Q1143" t="s">
        <v>819</v>
      </c>
      <c r="R1143" t="s">
        <v>820</v>
      </c>
      <c r="S1143" t="s">
        <v>4804</v>
      </c>
      <c r="T1143" t="s">
        <v>821</v>
      </c>
      <c r="U1143" t="s">
        <v>4804</v>
      </c>
      <c r="V1143" t="s">
        <v>822</v>
      </c>
      <c r="W1143" t="s">
        <v>823</v>
      </c>
      <c r="X1143" t="s">
        <v>52</v>
      </c>
      <c r="Y1143" t="s">
        <v>824</v>
      </c>
      <c r="Z1143" t="s">
        <v>150</v>
      </c>
      <c r="AA1143" t="s">
        <v>42</v>
      </c>
    </row>
    <row r="1144" spans="1:27" x14ac:dyDescent="0.25">
      <c r="A1144" s="1">
        <v>10225</v>
      </c>
      <c r="B1144" s="1">
        <v>24</v>
      </c>
      <c r="C1144" s="8">
        <v>50.21</v>
      </c>
      <c r="D1144" s="1">
        <v>8</v>
      </c>
      <c r="E1144" s="7">
        <v>1205.04</v>
      </c>
      <c r="F1144" s="7">
        <f>sales_data_sample3[[#This Row],[SALES]]*sales_data_sample3[[#This Row],[PROFIT MARGIN]]</f>
        <v>299.93445600000001</v>
      </c>
      <c r="G1144" s="14" t="str">
        <f>IF(sales_data_sample3[[#This Row],[STATUS]] &lt;&gt;"Cancelled","24,89%","0")</f>
        <v>24,89%</v>
      </c>
      <c r="H1144" s="4">
        <v>38039</v>
      </c>
      <c r="I1144" t="s">
        <v>28</v>
      </c>
      <c r="J1144">
        <f>ROUNDUP(MONTH(sales_data_sample3[[#This Row],[ORDER DATE]])/3,0)</f>
        <v>1</v>
      </c>
      <c r="K1144" t="str">
        <f>TEXT(sales_data_sample3[[#This Row],[ORDER DATE]],"[$-409]mmmm")</f>
        <v>February</v>
      </c>
      <c r="L1144">
        <f>YEAR(sales_data_sample3[[#This Row],[ORDER DATE]])</f>
        <v>2004</v>
      </c>
      <c r="M1144" t="s">
        <v>278</v>
      </c>
      <c r="N1144">
        <v>61</v>
      </c>
      <c r="O1144" t="s">
        <v>3427</v>
      </c>
      <c r="P1144" t="s">
        <v>818</v>
      </c>
      <c r="Q1144" t="s">
        <v>819</v>
      </c>
      <c r="R1144" t="s">
        <v>820</v>
      </c>
      <c r="S1144" t="s">
        <v>4804</v>
      </c>
      <c r="T1144" t="s">
        <v>821</v>
      </c>
      <c r="U1144" t="s">
        <v>4804</v>
      </c>
      <c r="V1144" t="s">
        <v>822</v>
      </c>
      <c r="W1144" t="s">
        <v>823</v>
      </c>
      <c r="X1144" t="s">
        <v>52</v>
      </c>
      <c r="Y1144" t="s">
        <v>824</v>
      </c>
      <c r="Z1144" t="s">
        <v>150</v>
      </c>
      <c r="AA1144" t="s">
        <v>42</v>
      </c>
    </row>
    <row r="1145" spans="1:27" x14ac:dyDescent="0.25">
      <c r="A1145" s="1">
        <v>10225</v>
      </c>
      <c r="B1145" s="1">
        <v>40</v>
      </c>
      <c r="C1145" s="8">
        <v>100</v>
      </c>
      <c r="D1145" s="1">
        <v>4</v>
      </c>
      <c r="E1145" s="7">
        <v>4550</v>
      </c>
      <c r="F1145" s="7">
        <f>sales_data_sample3[[#This Row],[SALES]]*sales_data_sample3[[#This Row],[PROFIT MARGIN]]</f>
        <v>1132.4950000000001</v>
      </c>
      <c r="G1145" s="14" t="str">
        <f>IF(sales_data_sample3[[#This Row],[STATUS]] &lt;&gt;"Cancelled","24,89%","0")</f>
        <v>24,89%</v>
      </c>
      <c r="H1145" s="4">
        <v>38039</v>
      </c>
      <c r="I1145" t="s">
        <v>28</v>
      </c>
      <c r="J1145">
        <f>ROUNDUP(MONTH(sales_data_sample3[[#This Row],[ORDER DATE]])/3,0)</f>
        <v>1</v>
      </c>
      <c r="K1145" t="str">
        <f>TEXT(sales_data_sample3[[#This Row],[ORDER DATE]],"[$-409]mmmm")</f>
        <v>February</v>
      </c>
      <c r="L1145">
        <f>YEAR(sales_data_sample3[[#This Row],[ORDER DATE]])</f>
        <v>2004</v>
      </c>
      <c r="M1145" t="s">
        <v>278</v>
      </c>
      <c r="N1145">
        <v>140</v>
      </c>
      <c r="O1145" t="s">
        <v>3589</v>
      </c>
      <c r="P1145" t="s">
        <v>818</v>
      </c>
      <c r="Q1145" t="s">
        <v>819</v>
      </c>
      <c r="R1145" t="s">
        <v>820</v>
      </c>
      <c r="S1145" t="s">
        <v>4804</v>
      </c>
      <c r="T1145" t="s">
        <v>821</v>
      </c>
      <c r="U1145" t="s">
        <v>4804</v>
      </c>
      <c r="V1145" t="s">
        <v>822</v>
      </c>
      <c r="W1145" t="s">
        <v>823</v>
      </c>
      <c r="X1145" t="s">
        <v>52</v>
      </c>
      <c r="Y1145" t="s">
        <v>824</v>
      </c>
      <c r="Z1145" t="s">
        <v>150</v>
      </c>
      <c r="AA1145" t="s">
        <v>65</v>
      </c>
    </row>
    <row r="1146" spans="1:27" x14ac:dyDescent="0.25">
      <c r="A1146" s="1">
        <v>10225</v>
      </c>
      <c r="B1146" s="1">
        <v>46</v>
      </c>
      <c r="C1146" s="8">
        <v>70.33</v>
      </c>
      <c r="D1146" s="1">
        <v>13</v>
      </c>
      <c r="E1146" s="7">
        <v>3235.18</v>
      </c>
      <c r="F1146" s="7">
        <f>sales_data_sample3[[#This Row],[SALES]]*sales_data_sample3[[#This Row],[PROFIT MARGIN]]</f>
        <v>805.23630200000002</v>
      </c>
      <c r="G1146" s="14" t="str">
        <f>IF(sales_data_sample3[[#This Row],[STATUS]] &lt;&gt;"Cancelled","24,89%","0")</f>
        <v>24,89%</v>
      </c>
      <c r="H1146" s="4">
        <v>38039</v>
      </c>
      <c r="I1146" t="s">
        <v>28</v>
      </c>
      <c r="J1146">
        <f>ROUNDUP(MONTH(sales_data_sample3[[#This Row],[ORDER DATE]])/3,0)</f>
        <v>1</v>
      </c>
      <c r="K1146" t="str">
        <f>TEXT(sales_data_sample3[[#This Row],[ORDER DATE]],"[$-409]mmmm")</f>
        <v>February</v>
      </c>
      <c r="L1146">
        <f>YEAR(sales_data_sample3[[#This Row],[ORDER DATE]])</f>
        <v>2004</v>
      </c>
      <c r="M1146" t="s">
        <v>278</v>
      </c>
      <c r="N1146">
        <v>80</v>
      </c>
      <c r="O1146" t="s">
        <v>3802</v>
      </c>
      <c r="P1146" t="s">
        <v>818</v>
      </c>
      <c r="Q1146" t="s">
        <v>819</v>
      </c>
      <c r="R1146" t="s">
        <v>820</v>
      </c>
      <c r="S1146" t="s">
        <v>4804</v>
      </c>
      <c r="T1146" t="s">
        <v>821</v>
      </c>
      <c r="U1146" t="s">
        <v>4804</v>
      </c>
      <c r="V1146" t="s">
        <v>822</v>
      </c>
      <c r="W1146" t="s">
        <v>823</v>
      </c>
      <c r="X1146" t="s">
        <v>52</v>
      </c>
      <c r="Y1146" t="s">
        <v>824</v>
      </c>
      <c r="Z1146" t="s">
        <v>150</v>
      </c>
      <c r="AA1146" t="s">
        <v>65</v>
      </c>
    </row>
    <row r="1147" spans="1:27" x14ac:dyDescent="0.25">
      <c r="A1147" s="1">
        <v>10226</v>
      </c>
      <c r="B1147" s="1">
        <v>38</v>
      </c>
      <c r="C1147" s="8">
        <v>100</v>
      </c>
      <c r="D1147" s="1">
        <v>4</v>
      </c>
      <c r="E1147" s="7">
        <v>4161.38</v>
      </c>
      <c r="F1147" s="7">
        <f>sales_data_sample3[[#This Row],[SALES]]*sales_data_sample3[[#This Row],[PROFIT MARGIN]]</f>
        <v>1035.767482</v>
      </c>
      <c r="G1147" s="14" t="str">
        <f>IF(sales_data_sample3[[#This Row],[STATUS]] &lt;&gt;"Cancelled","24,89%","0")</f>
        <v>24,89%</v>
      </c>
      <c r="H1147" s="4">
        <v>38043</v>
      </c>
      <c r="I1147" t="s">
        <v>28</v>
      </c>
      <c r="J1147">
        <f>ROUNDUP(MONTH(sales_data_sample3[[#This Row],[ORDER DATE]])/3,0)</f>
        <v>1</v>
      </c>
      <c r="K1147" t="str">
        <f>TEXT(sales_data_sample3[[#This Row],[ORDER DATE]],"[$-409]mmmm")</f>
        <v>February</v>
      </c>
      <c r="L1147">
        <f>YEAR(sales_data_sample3[[#This Row],[ORDER DATE]])</f>
        <v>2004</v>
      </c>
      <c r="M1147" t="s">
        <v>278</v>
      </c>
      <c r="N1147">
        <v>124</v>
      </c>
      <c r="O1147" t="s">
        <v>1465</v>
      </c>
      <c r="P1147" t="s">
        <v>627</v>
      </c>
      <c r="Q1147" t="s">
        <v>628</v>
      </c>
      <c r="R1147" t="s">
        <v>629</v>
      </c>
      <c r="S1147" t="s">
        <v>4804</v>
      </c>
      <c r="T1147" t="s">
        <v>630</v>
      </c>
      <c r="U1147" t="s">
        <v>73</v>
      </c>
      <c r="V1147" t="s">
        <v>631</v>
      </c>
      <c r="W1147" t="s">
        <v>38</v>
      </c>
      <c r="X1147" t="s">
        <v>39</v>
      </c>
      <c r="Y1147" t="s">
        <v>362</v>
      </c>
      <c r="Z1147" t="s">
        <v>422</v>
      </c>
      <c r="AA1147" t="s">
        <v>65</v>
      </c>
    </row>
    <row r="1148" spans="1:27" x14ac:dyDescent="0.25">
      <c r="A1148" s="1">
        <v>10226</v>
      </c>
      <c r="B1148" s="1">
        <v>24</v>
      </c>
      <c r="C1148" s="8">
        <v>100</v>
      </c>
      <c r="D1148" s="1">
        <v>7</v>
      </c>
      <c r="E1148" s="7">
        <v>3892.08</v>
      </c>
      <c r="F1148" s="7">
        <f>sales_data_sample3[[#This Row],[SALES]]*sales_data_sample3[[#This Row],[PROFIT MARGIN]]</f>
        <v>968.73871200000008</v>
      </c>
      <c r="G1148" s="14" t="str">
        <f>IF(sales_data_sample3[[#This Row],[STATUS]] &lt;&gt;"Cancelled","24,89%","0")</f>
        <v>24,89%</v>
      </c>
      <c r="H1148" s="4">
        <v>38043</v>
      </c>
      <c r="I1148" t="s">
        <v>28</v>
      </c>
      <c r="J1148">
        <f>ROUNDUP(MONTH(sales_data_sample3[[#This Row],[ORDER DATE]])/3,0)</f>
        <v>1</v>
      </c>
      <c r="K1148" t="str">
        <f>TEXT(sales_data_sample3[[#This Row],[ORDER DATE]],"[$-409]mmmm")</f>
        <v>February</v>
      </c>
      <c r="L1148">
        <f>YEAR(sales_data_sample3[[#This Row],[ORDER DATE]])</f>
        <v>2004</v>
      </c>
      <c r="M1148" t="s">
        <v>278</v>
      </c>
      <c r="N1148">
        <v>142</v>
      </c>
      <c r="O1148" t="s">
        <v>1635</v>
      </c>
      <c r="P1148" t="s">
        <v>627</v>
      </c>
      <c r="Q1148" t="s">
        <v>628</v>
      </c>
      <c r="R1148" t="s">
        <v>629</v>
      </c>
      <c r="S1148" t="s">
        <v>4804</v>
      </c>
      <c r="T1148" t="s">
        <v>630</v>
      </c>
      <c r="U1148" t="s">
        <v>73</v>
      </c>
      <c r="V1148" t="s">
        <v>631</v>
      </c>
      <c r="W1148" t="s">
        <v>38</v>
      </c>
      <c r="X1148" t="s">
        <v>39</v>
      </c>
      <c r="Y1148" t="s">
        <v>362</v>
      </c>
      <c r="Z1148" t="s">
        <v>422</v>
      </c>
      <c r="AA1148" t="s">
        <v>65</v>
      </c>
    </row>
    <row r="1149" spans="1:27" x14ac:dyDescent="0.25">
      <c r="A1149" s="1">
        <v>10226</v>
      </c>
      <c r="B1149" s="1">
        <v>24</v>
      </c>
      <c r="C1149" s="8">
        <v>100</v>
      </c>
      <c r="D1149" s="1">
        <v>5</v>
      </c>
      <c r="E1149" s="7">
        <v>3231.36</v>
      </c>
      <c r="F1149" s="7">
        <f>sales_data_sample3[[#This Row],[SALES]]*sales_data_sample3[[#This Row],[PROFIT MARGIN]]</f>
        <v>804.28550400000006</v>
      </c>
      <c r="G1149" s="14" t="str">
        <f>IF(sales_data_sample3[[#This Row],[STATUS]] &lt;&gt;"Cancelled","24,89%","0")</f>
        <v>24,89%</v>
      </c>
      <c r="H1149" s="4">
        <v>38043</v>
      </c>
      <c r="I1149" t="s">
        <v>28</v>
      </c>
      <c r="J1149">
        <f>ROUNDUP(MONTH(sales_data_sample3[[#This Row],[ORDER DATE]])/3,0)</f>
        <v>1</v>
      </c>
      <c r="K1149" t="str">
        <f>TEXT(sales_data_sample3[[#This Row],[ORDER DATE]],"[$-409]mmmm")</f>
        <v>February</v>
      </c>
      <c r="L1149">
        <f>YEAR(sales_data_sample3[[#This Row],[ORDER DATE]])</f>
        <v>2004</v>
      </c>
      <c r="M1149" t="s">
        <v>278</v>
      </c>
      <c r="N1149">
        <v>132</v>
      </c>
      <c r="O1149" t="s">
        <v>1960</v>
      </c>
      <c r="P1149" t="s">
        <v>627</v>
      </c>
      <c r="Q1149" t="s">
        <v>628</v>
      </c>
      <c r="R1149" t="s">
        <v>629</v>
      </c>
      <c r="S1149" t="s">
        <v>4804</v>
      </c>
      <c r="T1149" t="s">
        <v>630</v>
      </c>
      <c r="U1149" t="s">
        <v>73</v>
      </c>
      <c r="V1149" t="s">
        <v>631</v>
      </c>
      <c r="W1149" t="s">
        <v>38</v>
      </c>
      <c r="X1149" t="s">
        <v>39</v>
      </c>
      <c r="Y1149" t="s">
        <v>362</v>
      </c>
      <c r="Z1149" t="s">
        <v>422</v>
      </c>
      <c r="AA1149" t="s">
        <v>65</v>
      </c>
    </row>
    <row r="1150" spans="1:27" x14ac:dyDescent="0.25">
      <c r="A1150" s="1">
        <v>10226</v>
      </c>
      <c r="B1150" s="1">
        <v>46</v>
      </c>
      <c r="C1150" s="8">
        <v>100</v>
      </c>
      <c r="D1150" s="1">
        <v>6</v>
      </c>
      <c r="E1150" s="7">
        <v>7343.9</v>
      </c>
      <c r="F1150" s="7">
        <f>sales_data_sample3[[#This Row],[SALES]]*sales_data_sample3[[#This Row],[PROFIT MARGIN]]</f>
        <v>1827.89671</v>
      </c>
      <c r="G1150" s="14" t="str">
        <f>IF(sales_data_sample3[[#This Row],[STATUS]] &lt;&gt;"Cancelled","24,89%","0")</f>
        <v>24,89%</v>
      </c>
      <c r="H1150" s="4">
        <v>38043</v>
      </c>
      <c r="I1150" t="s">
        <v>28</v>
      </c>
      <c r="J1150">
        <f>ROUNDUP(MONTH(sales_data_sample3[[#This Row],[ORDER DATE]])/3,0)</f>
        <v>1</v>
      </c>
      <c r="K1150" t="str">
        <f>TEXT(sales_data_sample3[[#This Row],[ORDER DATE]],"[$-409]mmmm")</f>
        <v>February</v>
      </c>
      <c r="L1150">
        <f>YEAR(sales_data_sample3[[#This Row],[ORDER DATE]])</f>
        <v>2004</v>
      </c>
      <c r="M1150" t="s">
        <v>278</v>
      </c>
      <c r="N1150">
        <v>141</v>
      </c>
      <c r="O1150" t="s">
        <v>2392</v>
      </c>
      <c r="P1150" t="s">
        <v>627</v>
      </c>
      <c r="Q1150" t="s">
        <v>628</v>
      </c>
      <c r="R1150" t="s">
        <v>629</v>
      </c>
      <c r="S1150" t="s">
        <v>4804</v>
      </c>
      <c r="T1150" t="s">
        <v>630</v>
      </c>
      <c r="U1150" t="s">
        <v>73</v>
      </c>
      <c r="V1150" t="s">
        <v>631</v>
      </c>
      <c r="W1150" t="s">
        <v>38</v>
      </c>
      <c r="X1150" t="s">
        <v>39</v>
      </c>
      <c r="Y1150" t="s">
        <v>362</v>
      </c>
      <c r="Z1150" t="s">
        <v>422</v>
      </c>
      <c r="AA1150" t="s">
        <v>229</v>
      </c>
    </row>
    <row r="1151" spans="1:27" x14ac:dyDescent="0.25">
      <c r="A1151" s="1">
        <v>10226</v>
      </c>
      <c r="B1151" s="1">
        <v>21</v>
      </c>
      <c r="C1151" s="8">
        <v>60.26</v>
      </c>
      <c r="D1151" s="1">
        <v>1</v>
      </c>
      <c r="E1151" s="7">
        <v>1265.46</v>
      </c>
      <c r="F1151" s="7">
        <f>sales_data_sample3[[#This Row],[SALES]]*sales_data_sample3[[#This Row],[PROFIT MARGIN]]</f>
        <v>314.97299400000003</v>
      </c>
      <c r="G1151" s="14" t="str">
        <f>IF(sales_data_sample3[[#This Row],[STATUS]] &lt;&gt;"Cancelled","24,89%","0")</f>
        <v>24,89%</v>
      </c>
      <c r="H1151" s="4">
        <v>38043</v>
      </c>
      <c r="I1151" t="s">
        <v>28</v>
      </c>
      <c r="J1151">
        <f>ROUNDUP(MONTH(sales_data_sample3[[#This Row],[ORDER DATE]])/3,0)</f>
        <v>1</v>
      </c>
      <c r="K1151" t="str">
        <f>TEXT(sales_data_sample3[[#This Row],[ORDER DATE]],"[$-409]mmmm")</f>
        <v>February</v>
      </c>
      <c r="L1151">
        <f>YEAR(sales_data_sample3[[#This Row],[ORDER DATE]])</f>
        <v>2004</v>
      </c>
      <c r="M1151" t="s">
        <v>278</v>
      </c>
      <c r="N1151">
        <v>73</v>
      </c>
      <c r="O1151" t="s">
        <v>2735</v>
      </c>
      <c r="P1151" t="s">
        <v>627</v>
      </c>
      <c r="Q1151" t="s">
        <v>628</v>
      </c>
      <c r="R1151" t="s">
        <v>629</v>
      </c>
      <c r="S1151" t="s">
        <v>4804</v>
      </c>
      <c r="T1151" t="s">
        <v>630</v>
      </c>
      <c r="U1151" t="s">
        <v>73</v>
      </c>
      <c r="V1151" t="s">
        <v>631</v>
      </c>
      <c r="W1151" t="s">
        <v>38</v>
      </c>
      <c r="X1151" t="s">
        <v>39</v>
      </c>
      <c r="Y1151" t="s">
        <v>362</v>
      </c>
      <c r="Z1151" t="s">
        <v>422</v>
      </c>
      <c r="AA1151" t="s">
        <v>42</v>
      </c>
    </row>
    <row r="1152" spans="1:27" x14ac:dyDescent="0.25">
      <c r="A1152" s="1">
        <v>10226</v>
      </c>
      <c r="B1152" s="1">
        <v>36</v>
      </c>
      <c r="C1152" s="8">
        <v>43.27</v>
      </c>
      <c r="D1152" s="1">
        <v>3</v>
      </c>
      <c r="E1152" s="7">
        <v>1557.72</v>
      </c>
      <c r="F1152" s="7">
        <f>sales_data_sample3[[#This Row],[SALES]]*sales_data_sample3[[#This Row],[PROFIT MARGIN]]</f>
        <v>387.71650800000003</v>
      </c>
      <c r="G1152" s="14" t="str">
        <f>IF(sales_data_sample3[[#This Row],[STATUS]] &lt;&gt;"Cancelled","24,89%","0")</f>
        <v>24,89%</v>
      </c>
      <c r="H1152" s="4">
        <v>38043</v>
      </c>
      <c r="I1152" t="s">
        <v>28</v>
      </c>
      <c r="J1152">
        <f>ROUNDUP(MONTH(sales_data_sample3[[#This Row],[ORDER DATE]])/3,0)</f>
        <v>1</v>
      </c>
      <c r="K1152" t="str">
        <f>TEXT(sales_data_sample3[[#This Row],[ORDER DATE]],"[$-409]mmmm")</f>
        <v>February</v>
      </c>
      <c r="L1152">
        <f>YEAR(sales_data_sample3[[#This Row],[ORDER DATE]])</f>
        <v>2004</v>
      </c>
      <c r="M1152" t="s">
        <v>278</v>
      </c>
      <c r="N1152">
        <v>50</v>
      </c>
      <c r="O1152" t="s">
        <v>2857</v>
      </c>
      <c r="P1152" t="s">
        <v>627</v>
      </c>
      <c r="Q1152" t="s">
        <v>628</v>
      </c>
      <c r="R1152" t="s">
        <v>629</v>
      </c>
      <c r="S1152" t="s">
        <v>4804</v>
      </c>
      <c r="T1152" t="s">
        <v>630</v>
      </c>
      <c r="U1152" t="s">
        <v>73</v>
      </c>
      <c r="V1152" t="s">
        <v>631</v>
      </c>
      <c r="W1152" t="s">
        <v>38</v>
      </c>
      <c r="X1152" t="s">
        <v>39</v>
      </c>
      <c r="Y1152" t="s">
        <v>362</v>
      </c>
      <c r="Z1152" t="s">
        <v>422</v>
      </c>
      <c r="AA1152" t="s">
        <v>42</v>
      </c>
    </row>
    <row r="1153" spans="1:27" x14ac:dyDescent="0.25">
      <c r="A1153" s="1">
        <v>10226</v>
      </c>
      <c r="B1153" s="1">
        <v>48</v>
      </c>
      <c r="C1153" s="8">
        <v>92.09</v>
      </c>
      <c r="D1153" s="1">
        <v>2</v>
      </c>
      <c r="E1153" s="7">
        <v>4420.32</v>
      </c>
      <c r="F1153" s="7">
        <f>sales_data_sample3[[#This Row],[SALES]]*sales_data_sample3[[#This Row],[PROFIT MARGIN]]</f>
        <v>1100.2176480000001</v>
      </c>
      <c r="G1153" s="14" t="str">
        <f>IF(sales_data_sample3[[#This Row],[STATUS]] &lt;&gt;"Cancelled","24,89%","0")</f>
        <v>24,89%</v>
      </c>
      <c r="H1153" s="4">
        <v>38043</v>
      </c>
      <c r="I1153" t="s">
        <v>28</v>
      </c>
      <c r="J1153">
        <f>ROUNDUP(MONTH(sales_data_sample3[[#This Row],[ORDER DATE]])/3,0)</f>
        <v>1</v>
      </c>
      <c r="K1153" t="str">
        <f>TEXT(sales_data_sample3[[#This Row],[ORDER DATE]],"[$-409]mmmm")</f>
        <v>February</v>
      </c>
      <c r="L1153">
        <f>YEAR(sales_data_sample3[[#This Row],[ORDER DATE]])</f>
        <v>2004</v>
      </c>
      <c r="M1153" t="s">
        <v>278</v>
      </c>
      <c r="N1153">
        <v>107</v>
      </c>
      <c r="O1153" t="s">
        <v>3508</v>
      </c>
      <c r="P1153" t="s">
        <v>627</v>
      </c>
      <c r="Q1153" t="s">
        <v>628</v>
      </c>
      <c r="R1153" t="s">
        <v>629</v>
      </c>
      <c r="S1153" t="s">
        <v>4804</v>
      </c>
      <c r="T1153" t="s">
        <v>630</v>
      </c>
      <c r="U1153" t="s">
        <v>73</v>
      </c>
      <c r="V1153" t="s">
        <v>631</v>
      </c>
      <c r="W1153" t="s">
        <v>38</v>
      </c>
      <c r="X1153" t="s">
        <v>39</v>
      </c>
      <c r="Y1153" t="s">
        <v>362</v>
      </c>
      <c r="Z1153" t="s">
        <v>422</v>
      </c>
      <c r="AA1153" t="s">
        <v>65</v>
      </c>
    </row>
    <row r="1154" spans="1:27" x14ac:dyDescent="0.25">
      <c r="A1154" s="1">
        <v>10227</v>
      </c>
      <c r="B1154" s="1">
        <v>25</v>
      </c>
      <c r="C1154" s="8">
        <v>100</v>
      </c>
      <c r="D1154" s="1">
        <v>3</v>
      </c>
      <c r="E1154" s="7">
        <v>2953.75</v>
      </c>
      <c r="F1154" s="7">
        <f>sales_data_sample3[[#This Row],[SALES]]*sales_data_sample3[[#This Row],[PROFIT MARGIN]]</f>
        <v>218.28212499999998</v>
      </c>
      <c r="G1154" s="14" t="str">
        <f>IF(sales_data_sample3[[#This Row],[STATUS]] &lt;&gt;"Cancelled","7,39%","0")</f>
        <v>7,39%</v>
      </c>
      <c r="H1154" s="4">
        <v>38048</v>
      </c>
      <c r="I1154" t="s">
        <v>28</v>
      </c>
      <c r="J1154">
        <f>ROUNDUP(MONTH(sales_data_sample3[[#This Row],[ORDER DATE]])/3,0)</f>
        <v>1</v>
      </c>
      <c r="K1154" t="str">
        <f>TEXT(sales_data_sample3[[#This Row],[ORDER DATE]],"[$-409]mmmm")</f>
        <v>March</v>
      </c>
      <c r="L1154">
        <f>YEAR(sales_data_sample3[[#This Row],[ORDER DATE]])</f>
        <v>2004</v>
      </c>
      <c r="M1154" t="s">
        <v>1354</v>
      </c>
      <c r="N1154">
        <v>102</v>
      </c>
      <c r="O1154" t="s">
        <v>1355</v>
      </c>
      <c r="P1154" t="s">
        <v>338</v>
      </c>
      <c r="Q1154" t="s">
        <v>339</v>
      </c>
      <c r="R1154" t="s">
        <v>340</v>
      </c>
      <c r="S1154" t="s">
        <v>4804</v>
      </c>
      <c r="T1154" t="s">
        <v>341</v>
      </c>
      <c r="U1154" t="s">
        <v>4804</v>
      </c>
      <c r="V1154" t="s">
        <v>342</v>
      </c>
      <c r="W1154" t="s">
        <v>51</v>
      </c>
      <c r="X1154" t="s">
        <v>52</v>
      </c>
      <c r="Y1154" t="s">
        <v>343</v>
      </c>
      <c r="Z1154" t="s">
        <v>344</v>
      </c>
      <c r="AA1154" t="s">
        <v>42</v>
      </c>
    </row>
    <row r="1155" spans="1:27" x14ac:dyDescent="0.25">
      <c r="A1155" s="1">
        <v>10227</v>
      </c>
      <c r="B1155" s="1">
        <v>31</v>
      </c>
      <c r="C1155" s="8">
        <v>48.52</v>
      </c>
      <c r="D1155" s="1">
        <v>2</v>
      </c>
      <c r="E1155" s="7">
        <v>1504.12</v>
      </c>
      <c r="F1155" s="7">
        <f>sales_data_sample3[[#This Row],[SALES]]*sales_data_sample3[[#This Row],[PROFIT MARGIN]]</f>
        <v>111.15446799999998</v>
      </c>
      <c r="G1155" s="14" t="str">
        <f>IF(sales_data_sample3[[#This Row],[STATUS]] &lt;&gt;"Cancelled","7,39%","0")</f>
        <v>7,39%</v>
      </c>
      <c r="H1155" s="4">
        <v>38048</v>
      </c>
      <c r="I1155" t="s">
        <v>28</v>
      </c>
      <c r="J1155">
        <f>ROUNDUP(MONTH(sales_data_sample3[[#This Row],[ORDER DATE]])/3,0)</f>
        <v>1</v>
      </c>
      <c r="K1155" t="str">
        <f>TEXT(sales_data_sample3[[#This Row],[ORDER DATE]],"[$-409]mmmm")</f>
        <v>March</v>
      </c>
      <c r="L1155">
        <f>YEAR(sales_data_sample3[[#This Row],[ORDER DATE]])</f>
        <v>2004</v>
      </c>
      <c r="M1155" t="s">
        <v>1354</v>
      </c>
      <c r="N1155">
        <v>53</v>
      </c>
      <c r="O1155" t="s">
        <v>1419</v>
      </c>
      <c r="P1155" t="s">
        <v>338</v>
      </c>
      <c r="Q1155" t="s">
        <v>339</v>
      </c>
      <c r="R1155" t="s">
        <v>340</v>
      </c>
      <c r="S1155" t="s">
        <v>4804</v>
      </c>
      <c r="T1155" t="s">
        <v>341</v>
      </c>
      <c r="U1155" t="s">
        <v>4804</v>
      </c>
      <c r="V1155" t="s">
        <v>342</v>
      </c>
      <c r="W1155" t="s">
        <v>51</v>
      </c>
      <c r="X1155" t="s">
        <v>52</v>
      </c>
      <c r="Y1155" t="s">
        <v>343</v>
      </c>
      <c r="Z1155" t="s">
        <v>344</v>
      </c>
      <c r="AA1155" t="s">
        <v>42</v>
      </c>
    </row>
    <row r="1156" spans="1:27" x14ac:dyDescent="0.25">
      <c r="A1156" s="1">
        <v>10227</v>
      </c>
      <c r="B1156" s="1">
        <v>26</v>
      </c>
      <c r="C1156" s="8">
        <v>100</v>
      </c>
      <c r="D1156" s="1">
        <v>10</v>
      </c>
      <c r="E1156" s="7">
        <v>3712.8</v>
      </c>
      <c r="F1156" s="7">
        <f>sales_data_sample3[[#This Row],[SALES]]*sales_data_sample3[[#This Row],[PROFIT MARGIN]]</f>
        <v>274.37592000000001</v>
      </c>
      <c r="G1156" s="14" t="str">
        <f>IF(sales_data_sample3[[#This Row],[STATUS]] &lt;&gt;"Cancelled","7,39%","0")</f>
        <v>7,39%</v>
      </c>
      <c r="H1156" s="4">
        <v>38048</v>
      </c>
      <c r="I1156" t="s">
        <v>28</v>
      </c>
      <c r="J1156">
        <f>ROUNDUP(MONTH(sales_data_sample3[[#This Row],[ORDER DATE]])/3,0)</f>
        <v>1</v>
      </c>
      <c r="K1156" t="str">
        <f>TEXT(sales_data_sample3[[#This Row],[ORDER DATE]],"[$-409]mmmm")</f>
        <v>March</v>
      </c>
      <c r="L1156">
        <f>YEAR(sales_data_sample3[[#This Row],[ORDER DATE]])</f>
        <v>2004</v>
      </c>
      <c r="M1156" t="s">
        <v>1354</v>
      </c>
      <c r="N1156">
        <v>170</v>
      </c>
      <c r="O1156" t="s">
        <v>1565</v>
      </c>
      <c r="P1156" t="s">
        <v>338</v>
      </c>
      <c r="Q1156" t="s">
        <v>339</v>
      </c>
      <c r="R1156" t="s">
        <v>340</v>
      </c>
      <c r="S1156" t="s">
        <v>4804</v>
      </c>
      <c r="T1156" t="s">
        <v>341</v>
      </c>
      <c r="U1156" t="s">
        <v>4804</v>
      </c>
      <c r="V1156" t="s">
        <v>342</v>
      </c>
      <c r="W1156" t="s">
        <v>51</v>
      </c>
      <c r="X1156" t="s">
        <v>52</v>
      </c>
      <c r="Y1156" t="s">
        <v>343</v>
      </c>
      <c r="Z1156" t="s">
        <v>344</v>
      </c>
      <c r="AA1156" t="s">
        <v>65</v>
      </c>
    </row>
    <row r="1157" spans="1:27" x14ac:dyDescent="0.25">
      <c r="A1157" s="1">
        <v>10227</v>
      </c>
      <c r="B1157" s="1">
        <v>28</v>
      </c>
      <c r="C1157" s="8">
        <v>50.85</v>
      </c>
      <c r="D1157" s="1">
        <v>9</v>
      </c>
      <c r="E1157" s="7">
        <v>1423.8</v>
      </c>
      <c r="F1157" s="7">
        <f>sales_data_sample3[[#This Row],[SALES]]*sales_data_sample3[[#This Row],[PROFIT MARGIN]]</f>
        <v>105.21881999999999</v>
      </c>
      <c r="G1157" s="14" t="str">
        <f>IF(sales_data_sample3[[#This Row],[STATUS]] &lt;&gt;"Cancelled","7,39%","0")</f>
        <v>7,39%</v>
      </c>
      <c r="H1157" s="4">
        <v>38048</v>
      </c>
      <c r="I1157" t="s">
        <v>28</v>
      </c>
      <c r="J1157">
        <f>ROUNDUP(MONTH(sales_data_sample3[[#This Row],[ORDER DATE]])/3,0)</f>
        <v>1</v>
      </c>
      <c r="K1157" t="str">
        <f>TEXT(sales_data_sample3[[#This Row],[ORDER DATE]],"[$-409]mmmm")</f>
        <v>March</v>
      </c>
      <c r="L1157">
        <f>YEAR(sales_data_sample3[[#This Row],[ORDER DATE]])</f>
        <v>2004</v>
      </c>
      <c r="M1157" t="s">
        <v>1354</v>
      </c>
      <c r="N1157">
        <v>60</v>
      </c>
      <c r="O1157" t="s">
        <v>1696</v>
      </c>
      <c r="P1157" t="s">
        <v>338</v>
      </c>
      <c r="Q1157" t="s">
        <v>339</v>
      </c>
      <c r="R1157" t="s">
        <v>340</v>
      </c>
      <c r="S1157" t="s">
        <v>4804</v>
      </c>
      <c r="T1157" t="s">
        <v>341</v>
      </c>
      <c r="U1157" t="s">
        <v>4804</v>
      </c>
      <c r="V1157" t="s">
        <v>342</v>
      </c>
      <c r="W1157" t="s">
        <v>51</v>
      </c>
      <c r="X1157" t="s">
        <v>52</v>
      </c>
      <c r="Y1157" t="s">
        <v>343</v>
      </c>
      <c r="Z1157" t="s">
        <v>344</v>
      </c>
      <c r="AA1157" t="s">
        <v>42</v>
      </c>
    </row>
    <row r="1158" spans="1:27" x14ac:dyDescent="0.25">
      <c r="A1158" s="1">
        <v>10227</v>
      </c>
      <c r="B1158" s="1">
        <v>46</v>
      </c>
      <c r="C1158" s="8">
        <v>100</v>
      </c>
      <c r="D1158" s="1">
        <v>7</v>
      </c>
      <c r="E1158" s="7">
        <v>7017.76</v>
      </c>
      <c r="F1158" s="7">
        <f>sales_data_sample3[[#This Row],[SALES]]*sales_data_sample3[[#This Row],[PROFIT MARGIN]]</f>
        <v>518.61246399999993</v>
      </c>
      <c r="G1158" s="14" t="str">
        <f>IF(sales_data_sample3[[#This Row],[STATUS]] &lt;&gt;"Cancelled","7,39%","0")</f>
        <v>7,39%</v>
      </c>
      <c r="H1158" s="4">
        <v>38048</v>
      </c>
      <c r="I1158" t="s">
        <v>28</v>
      </c>
      <c r="J1158">
        <f>ROUNDUP(MONTH(sales_data_sample3[[#This Row],[ORDER DATE]])/3,0)</f>
        <v>1</v>
      </c>
      <c r="K1158" t="str">
        <f>TEXT(sales_data_sample3[[#This Row],[ORDER DATE]],"[$-409]mmmm")</f>
        <v>March</v>
      </c>
      <c r="L1158">
        <f>YEAR(sales_data_sample3[[#This Row],[ORDER DATE]])</f>
        <v>2004</v>
      </c>
      <c r="M1158" t="s">
        <v>1354</v>
      </c>
      <c r="N1158">
        <v>127</v>
      </c>
      <c r="O1158" t="s">
        <v>1769</v>
      </c>
      <c r="P1158" t="s">
        <v>338</v>
      </c>
      <c r="Q1158" t="s">
        <v>339</v>
      </c>
      <c r="R1158" t="s">
        <v>340</v>
      </c>
      <c r="S1158" t="s">
        <v>4804</v>
      </c>
      <c r="T1158" t="s">
        <v>341</v>
      </c>
      <c r="U1158" t="s">
        <v>4804</v>
      </c>
      <c r="V1158" t="s">
        <v>342</v>
      </c>
      <c r="W1158" t="s">
        <v>51</v>
      </c>
      <c r="X1158" t="s">
        <v>52</v>
      </c>
      <c r="Y1158" t="s">
        <v>343</v>
      </c>
      <c r="Z1158" t="s">
        <v>344</v>
      </c>
      <c r="AA1158" t="s">
        <v>229</v>
      </c>
    </row>
    <row r="1159" spans="1:27" x14ac:dyDescent="0.25">
      <c r="A1159" s="1">
        <v>10227</v>
      </c>
      <c r="B1159" s="1">
        <v>29</v>
      </c>
      <c r="C1159" s="8">
        <v>100</v>
      </c>
      <c r="D1159" s="1">
        <v>4</v>
      </c>
      <c r="E1159" s="7">
        <v>5579.02</v>
      </c>
      <c r="F1159" s="7">
        <f>sales_data_sample3[[#This Row],[SALES]]*sales_data_sample3[[#This Row],[PROFIT MARGIN]]</f>
        <v>412.28957800000001</v>
      </c>
      <c r="G1159" s="14" t="str">
        <f>IF(sales_data_sample3[[#This Row],[STATUS]] &lt;&gt;"Cancelled","7,39%","0")</f>
        <v>7,39%</v>
      </c>
      <c r="H1159" s="4">
        <v>38048</v>
      </c>
      <c r="I1159" t="s">
        <v>28</v>
      </c>
      <c r="J1159">
        <f>ROUNDUP(MONTH(sales_data_sample3[[#This Row],[ORDER DATE]])/3,0)</f>
        <v>1</v>
      </c>
      <c r="K1159" t="str">
        <f>TEXT(sales_data_sample3[[#This Row],[ORDER DATE]],"[$-409]mmmm")</f>
        <v>March</v>
      </c>
      <c r="L1159">
        <f>YEAR(sales_data_sample3[[#This Row],[ORDER DATE]])</f>
        <v>2004</v>
      </c>
      <c r="M1159" t="s">
        <v>1354</v>
      </c>
      <c r="N1159">
        <v>168</v>
      </c>
      <c r="O1159" t="s">
        <v>1928</v>
      </c>
      <c r="P1159" t="s">
        <v>338</v>
      </c>
      <c r="Q1159" t="s">
        <v>339</v>
      </c>
      <c r="R1159" t="s">
        <v>340</v>
      </c>
      <c r="S1159" t="s">
        <v>4804</v>
      </c>
      <c r="T1159" t="s">
        <v>341</v>
      </c>
      <c r="U1159" t="s">
        <v>4804</v>
      </c>
      <c r="V1159" t="s">
        <v>342</v>
      </c>
      <c r="W1159" t="s">
        <v>51</v>
      </c>
      <c r="X1159" t="s">
        <v>52</v>
      </c>
      <c r="Y1159" t="s">
        <v>343</v>
      </c>
      <c r="Z1159" t="s">
        <v>344</v>
      </c>
      <c r="AA1159" t="s">
        <v>65</v>
      </c>
    </row>
    <row r="1160" spans="1:27" x14ac:dyDescent="0.25">
      <c r="A1160" s="1">
        <v>10227</v>
      </c>
      <c r="B1160" s="1">
        <v>33</v>
      </c>
      <c r="C1160" s="8">
        <v>100</v>
      </c>
      <c r="D1160" s="1">
        <v>1</v>
      </c>
      <c r="E1160" s="7">
        <v>3666.96</v>
      </c>
      <c r="F1160" s="7">
        <f>sales_data_sample3[[#This Row],[SALES]]*sales_data_sample3[[#This Row],[PROFIT MARGIN]]</f>
        <v>270.98834399999998</v>
      </c>
      <c r="G1160" s="14" t="str">
        <f>IF(sales_data_sample3[[#This Row],[STATUS]] &lt;&gt;"Cancelled","7,39%","0")</f>
        <v>7,39%</v>
      </c>
      <c r="H1160" s="4">
        <v>38048</v>
      </c>
      <c r="I1160" t="s">
        <v>28</v>
      </c>
      <c r="J1160">
        <f>ROUNDUP(MONTH(sales_data_sample3[[#This Row],[ORDER DATE]])/3,0)</f>
        <v>1</v>
      </c>
      <c r="K1160" t="str">
        <f>TEXT(sales_data_sample3[[#This Row],[ORDER DATE]],"[$-409]mmmm")</f>
        <v>March</v>
      </c>
      <c r="L1160">
        <f>YEAR(sales_data_sample3[[#This Row],[ORDER DATE]])</f>
        <v>2004</v>
      </c>
      <c r="M1160" t="s">
        <v>1354</v>
      </c>
      <c r="N1160">
        <v>99</v>
      </c>
      <c r="O1160" t="s">
        <v>2325</v>
      </c>
      <c r="P1160" t="s">
        <v>338</v>
      </c>
      <c r="Q1160" t="s">
        <v>339</v>
      </c>
      <c r="R1160" t="s">
        <v>340</v>
      </c>
      <c r="S1160" t="s">
        <v>4804</v>
      </c>
      <c r="T1160" t="s">
        <v>341</v>
      </c>
      <c r="U1160" t="s">
        <v>4804</v>
      </c>
      <c r="V1160" t="s">
        <v>342</v>
      </c>
      <c r="W1160" t="s">
        <v>51</v>
      </c>
      <c r="X1160" t="s">
        <v>52</v>
      </c>
      <c r="Y1160" t="s">
        <v>343</v>
      </c>
      <c r="Z1160" t="s">
        <v>344</v>
      </c>
      <c r="AA1160" t="s">
        <v>65</v>
      </c>
    </row>
    <row r="1161" spans="1:27" x14ac:dyDescent="0.25">
      <c r="A1161" s="1">
        <v>10227</v>
      </c>
      <c r="B1161" s="1">
        <v>34</v>
      </c>
      <c r="C1161" s="8">
        <v>100</v>
      </c>
      <c r="D1161" s="1">
        <v>11</v>
      </c>
      <c r="E1161" s="7">
        <v>3566.94</v>
      </c>
      <c r="F1161" s="7">
        <f>sales_data_sample3[[#This Row],[SALES]]*sales_data_sample3[[#This Row],[PROFIT MARGIN]]</f>
        <v>263.59686599999998</v>
      </c>
      <c r="G1161" s="14" t="str">
        <f>IF(sales_data_sample3[[#This Row],[STATUS]] &lt;&gt;"Cancelled","7,39%","0")</f>
        <v>7,39%</v>
      </c>
      <c r="H1161" s="4">
        <v>38048</v>
      </c>
      <c r="I1161" t="s">
        <v>28</v>
      </c>
      <c r="J1161">
        <f>ROUNDUP(MONTH(sales_data_sample3[[#This Row],[ORDER DATE]])/3,0)</f>
        <v>1</v>
      </c>
      <c r="K1161" t="str">
        <f>TEXT(sales_data_sample3[[#This Row],[ORDER DATE]],"[$-409]mmmm")</f>
        <v>March</v>
      </c>
      <c r="L1161">
        <f>YEAR(sales_data_sample3[[#This Row],[ORDER DATE]])</f>
        <v>2004</v>
      </c>
      <c r="M1161" t="s">
        <v>1354</v>
      </c>
      <c r="N1161">
        <v>92</v>
      </c>
      <c r="O1161" t="s">
        <v>2529</v>
      </c>
      <c r="P1161" t="s">
        <v>338</v>
      </c>
      <c r="Q1161" t="s">
        <v>339</v>
      </c>
      <c r="R1161" t="s">
        <v>340</v>
      </c>
      <c r="S1161" t="s">
        <v>4804</v>
      </c>
      <c r="T1161" t="s">
        <v>341</v>
      </c>
      <c r="U1161" t="s">
        <v>4804</v>
      </c>
      <c r="V1161" t="s">
        <v>342</v>
      </c>
      <c r="W1161" t="s">
        <v>51</v>
      </c>
      <c r="X1161" t="s">
        <v>52</v>
      </c>
      <c r="Y1161" t="s">
        <v>343</v>
      </c>
      <c r="Z1161" t="s">
        <v>344</v>
      </c>
      <c r="AA1161" t="s">
        <v>65</v>
      </c>
    </row>
    <row r="1162" spans="1:27" x14ac:dyDescent="0.25">
      <c r="A1162" s="1">
        <v>10227</v>
      </c>
      <c r="B1162" s="1">
        <v>37</v>
      </c>
      <c r="C1162" s="8">
        <v>57.73</v>
      </c>
      <c r="D1162" s="1">
        <v>12</v>
      </c>
      <c r="E1162" s="7">
        <v>2136.0100000000002</v>
      </c>
      <c r="F1162" s="7">
        <f>sales_data_sample3[[#This Row],[SALES]]*sales_data_sample3[[#This Row],[PROFIT MARGIN]]</f>
        <v>531.65288900000007</v>
      </c>
      <c r="G1162" s="14" t="str">
        <f>IF(sales_data_sample3[[#This Row],[STATUS]] &lt;&gt;"Cancelled","24,89%","0")</f>
        <v>24,89%</v>
      </c>
      <c r="H1162" s="4">
        <v>38048</v>
      </c>
      <c r="I1162" t="s">
        <v>28</v>
      </c>
      <c r="J1162">
        <f>ROUNDUP(MONTH(sales_data_sample3[[#This Row],[ORDER DATE]])/3,0)</f>
        <v>1</v>
      </c>
      <c r="K1162" t="str">
        <f>TEXT(sales_data_sample3[[#This Row],[ORDER DATE]],"[$-409]mmmm")</f>
        <v>March</v>
      </c>
      <c r="L1162">
        <f>YEAR(sales_data_sample3[[#This Row],[ORDER DATE]])</f>
        <v>2004</v>
      </c>
      <c r="M1162" t="s">
        <v>278</v>
      </c>
      <c r="N1162">
        <v>71</v>
      </c>
      <c r="O1162" t="s">
        <v>2698</v>
      </c>
      <c r="P1162" t="s">
        <v>338</v>
      </c>
      <c r="Q1162" t="s">
        <v>339</v>
      </c>
      <c r="R1162" t="s">
        <v>340</v>
      </c>
      <c r="S1162" t="s">
        <v>4804</v>
      </c>
      <c r="T1162" t="s">
        <v>341</v>
      </c>
      <c r="U1162" t="s">
        <v>4804</v>
      </c>
      <c r="V1162" t="s">
        <v>342</v>
      </c>
      <c r="W1162" t="s">
        <v>51</v>
      </c>
      <c r="X1162" t="s">
        <v>52</v>
      </c>
      <c r="Y1162" t="s">
        <v>343</v>
      </c>
      <c r="Z1162" t="s">
        <v>344</v>
      </c>
      <c r="AA1162" t="s">
        <v>42</v>
      </c>
    </row>
    <row r="1163" spans="1:27" x14ac:dyDescent="0.25">
      <c r="A1163" s="1">
        <v>10227</v>
      </c>
      <c r="B1163" s="1">
        <v>42</v>
      </c>
      <c r="C1163" s="8">
        <v>29.21</v>
      </c>
      <c r="D1163" s="1">
        <v>6</v>
      </c>
      <c r="E1163" s="7">
        <v>1226.82</v>
      </c>
      <c r="F1163" s="7">
        <f>sales_data_sample3[[#This Row],[SALES]]*sales_data_sample3[[#This Row],[PROFIT MARGIN]]</f>
        <v>90.661997999999983</v>
      </c>
      <c r="G1163" s="14" t="str">
        <f>IF(sales_data_sample3[[#This Row],[STATUS]] &lt;&gt;"Cancelled","7,39%","0")</f>
        <v>7,39%</v>
      </c>
      <c r="H1163" s="4">
        <v>38048</v>
      </c>
      <c r="I1163" t="s">
        <v>28</v>
      </c>
      <c r="J1163">
        <f>ROUNDUP(MONTH(sales_data_sample3[[#This Row],[ORDER DATE]])/3,0)</f>
        <v>1</v>
      </c>
      <c r="K1163" t="str">
        <f>TEXT(sales_data_sample3[[#This Row],[ORDER DATE]],"[$-409]mmmm")</f>
        <v>March</v>
      </c>
      <c r="L1163">
        <f>YEAR(sales_data_sample3[[#This Row],[ORDER DATE]])</f>
        <v>2004</v>
      </c>
      <c r="M1163" t="s">
        <v>1354</v>
      </c>
      <c r="N1163">
        <v>33</v>
      </c>
      <c r="O1163" t="s">
        <v>2922</v>
      </c>
      <c r="P1163" t="s">
        <v>338</v>
      </c>
      <c r="Q1163" t="s">
        <v>339</v>
      </c>
      <c r="R1163" t="s">
        <v>340</v>
      </c>
      <c r="S1163" t="s">
        <v>4804</v>
      </c>
      <c r="T1163" t="s">
        <v>341</v>
      </c>
      <c r="U1163" t="s">
        <v>4804</v>
      </c>
      <c r="V1163" t="s">
        <v>342</v>
      </c>
      <c r="W1163" t="s">
        <v>51</v>
      </c>
      <c r="X1163" t="s">
        <v>52</v>
      </c>
      <c r="Y1163" t="s">
        <v>343</v>
      </c>
      <c r="Z1163" t="s">
        <v>344</v>
      </c>
      <c r="AA1163" t="s">
        <v>42</v>
      </c>
    </row>
    <row r="1164" spans="1:27" x14ac:dyDescent="0.25">
      <c r="A1164" s="1">
        <v>10227</v>
      </c>
      <c r="B1164" s="1">
        <v>24</v>
      </c>
      <c r="C1164" s="8">
        <v>48.38</v>
      </c>
      <c r="D1164" s="1">
        <v>5</v>
      </c>
      <c r="E1164" s="7">
        <v>1161.1199999999999</v>
      </c>
      <c r="F1164" s="7">
        <f>sales_data_sample3[[#This Row],[SALES]]*sales_data_sample3[[#This Row],[PROFIT MARGIN]]</f>
        <v>85.806767999999991</v>
      </c>
      <c r="G1164" s="14" t="str">
        <f>IF(sales_data_sample3[[#This Row],[STATUS]] &lt;&gt;"Cancelled","7,39%","0")</f>
        <v>7,39%</v>
      </c>
      <c r="H1164" s="4">
        <v>38048</v>
      </c>
      <c r="I1164" t="s">
        <v>28</v>
      </c>
      <c r="J1164">
        <f>ROUNDUP(MONTH(sales_data_sample3[[#This Row],[ORDER DATE]])/3,0)</f>
        <v>1</v>
      </c>
      <c r="K1164" t="str">
        <f>TEXT(sales_data_sample3[[#This Row],[ORDER DATE]],"[$-409]mmmm")</f>
        <v>March</v>
      </c>
      <c r="L1164">
        <f>YEAR(sales_data_sample3[[#This Row],[ORDER DATE]])</f>
        <v>2004</v>
      </c>
      <c r="M1164" t="s">
        <v>1354</v>
      </c>
      <c r="N1164">
        <v>44</v>
      </c>
      <c r="O1164" t="s">
        <v>3035</v>
      </c>
      <c r="P1164" t="s">
        <v>338</v>
      </c>
      <c r="Q1164" t="s">
        <v>339</v>
      </c>
      <c r="R1164" t="s">
        <v>340</v>
      </c>
      <c r="S1164" t="s">
        <v>4804</v>
      </c>
      <c r="T1164" t="s">
        <v>341</v>
      </c>
      <c r="U1164" t="s">
        <v>4804</v>
      </c>
      <c r="V1164" t="s">
        <v>342</v>
      </c>
      <c r="W1164" t="s">
        <v>51</v>
      </c>
      <c r="X1164" t="s">
        <v>52</v>
      </c>
      <c r="Y1164" t="s">
        <v>343</v>
      </c>
      <c r="Z1164" t="s">
        <v>344</v>
      </c>
      <c r="AA1164" t="s">
        <v>42</v>
      </c>
    </row>
    <row r="1165" spans="1:27" x14ac:dyDescent="0.25">
      <c r="A1165" s="1">
        <v>10227</v>
      </c>
      <c r="B1165" s="1">
        <v>47</v>
      </c>
      <c r="C1165" s="8">
        <v>88.14</v>
      </c>
      <c r="D1165" s="1">
        <v>14</v>
      </c>
      <c r="E1165" s="7">
        <v>4142.58</v>
      </c>
      <c r="F1165" s="7">
        <f>sales_data_sample3[[#This Row],[SALES]]*sales_data_sample3[[#This Row],[PROFIT MARGIN]]</f>
        <v>1031.088162</v>
      </c>
      <c r="G1165" s="14" t="str">
        <f>IF(sales_data_sample3[[#This Row],[STATUS]] &lt;&gt;"Cancelled","24,89%","0")</f>
        <v>24,89%</v>
      </c>
      <c r="H1165" s="4">
        <v>38048</v>
      </c>
      <c r="I1165" t="s">
        <v>28</v>
      </c>
      <c r="J1165">
        <f>ROUNDUP(MONTH(sales_data_sample3[[#This Row],[ORDER DATE]])/3,0)</f>
        <v>1</v>
      </c>
      <c r="K1165" t="str">
        <f>TEXT(sales_data_sample3[[#This Row],[ORDER DATE]],"[$-409]mmmm")</f>
        <v>March</v>
      </c>
      <c r="L1165">
        <f>YEAR(sales_data_sample3[[#This Row],[ORDER DATE]])</f>
        <v>2004</v>
      </c>
      <c r="M1165" t="s">
        <v>278</v>
      </c>
      <c r="N1165">
        <v>90</v>
      </c>
      <c r="O1165" t="s">
        <v>3151</v>
      </c>
      <c r="P1165" t="s">
        <v>338</v>
      </c>
      <c r="Q1165" t="s">
        <v>339</v>
      </c>
      <c r="R1165" t="s">
        <v>340</v>
      </c>
      <c r="S1165" t="s">
        <v>4804</v>
      </c>
      <c r="T1165" t="s">
        <v>341</v>
      </c>
      <c r="U1165" t="s">
        <v>4804</v>
      </c>
      <c r="V1165" t="s">
        <v>342</v>
      </c>
      <c r="W1165" t="s">
        <v>51</v>
      </c>
      <c r="X1165" t="s">
        <v>52</v>
      </c>
      <c r="Y1165" t="s">
        <v>343</v>
      </c>
      <c r="Z1165" t="s">
        <v>344</v>
      </c>
      <c r="AA1165" t="s">
        <v>65</v>
      </c>
    </row>
    <row r="1166" spans="1:27" x14ac:dyDescent="0.25">
      <c r="A1166" s="1">
        <v>10227</v>
      </c>
      <c r="B1166" s="1">
        <v>33</v>
      </c>
      <c r="C1166" s="8">
        <v>100</v>
      </c>
      <c r="D1166" s="1">
        <v>13</v>
      </c>
      <c r="E1166" s="7">
        <v>4340.49</v>
      </c>
      <c r="F1166" s="7">
        <f>sales_data_sample3[[#This Row],[SALES]]*sales_data_sample3[[#This Row],[PROFIT MARGIN]]</f>
        <v>1080.3479609999999</v>
      </c>
      <c r="G1166" s="14" t="str">
        <f>IF(sales_data_sample3[[#This Row],[STATUS]] &lt;&gt;"Cancelled","24,89%","0")</f>
        <v>24,89%</v>
      </c>
      <c r="H1166" s="4">
        <v>38048</v>
      </c>
      <c r="I1166" t="s">
        <v>28</v>
      </c>
      <c r="J1166">
        <f>ROUNDUP(MONTH(sales_data_sample3[[#This Row],[ORDER DATE]])/3,0)</f>
        <v>1</v>
      </c>
      <c r="K1166" t="str">
        <f>TEXT(sales_data_sample3[[#This Row],[ORDER DATE]],"[$-409]mmmm")</f>
        <v>March</v>
      </c>
      <c r="L1166">
        <f>YEAR(sales_data_sample3[[#This Row],[ORDER DATE]])</f>
        <v>2004</v>
      </c>
      <c r="M1166" t="s">
        <v>278</v>
      </c>
      <c r="N1166">
        <v>117</v>
      </c>
      <c r="O1166" t="s">
        <v>3275</v>
      </c>
      <c r="P1166" t="s">
        <v>338</v>
      </c>
      <c r="Q1166" t="s">
        <v>339</v>
      </c>
      <c r="R1166" t="s">
        <v>340</v>
      </c>
      <c r="S1166" t="s">
        <v>4804</v>
      </c>
      <c r="T1166" t="s">
        <v>341</v>
      </c>
      <c r="U1166" t="s">
        <v>4804</v>
      </c>
      <c r="V1166" t="s">
        <v>342</v>
      </c>
      <c r="W1166" t="s">
        <v>51</v>
      </c>
      <c r="X1166" t="s">
        <v>52</v>
      </c>
      <c r="Y1166" t="s">
        <v>343</v>
      </c>
      <c r="Z1166" t="s">
        <v>344</v>
      </c>
      <c r="AA1166" t="s">
        <v>65</v>
      </c>
    </row>
    <row r="1167" spans="1:27" x14ac:dyDescent="0.25">
      <c r="A1167" s="1">
        <v>10227</v>
      </c>
      <c r="B1167" s="1">
        <v>40</v>
      </c>
      <c r="C1167" s="8">
        <v>79.62</v>
      </c>
      <c r="D1167" s="1">
        <v>15</v>
      </c>
      <c r="E1167" s="7">
        <v>3184.8</v>
      </c>
      <c r="F1167" s="7">
        <f>sales_data_sample3[[#This Row],[SALES]]*sales_data_sample3[[#This Row],[PROFIT MARGIN]]</f>
        <v>792.69672000000003</v>
      </c>
      <c r="G1167" s="14" t="str">
        <f>IF(sales_data_sample3[[#This Row],[STATUS]] &lt;&gt;"Cancelled","24,89%","0")</f>
        <v>24,89%</v>
      </c>
      <c r="H1167" s="4">
        <v>38048</v>
      </c>
      <c r="I1167" t="s">
        <v>28</v>
      </c>
      <c r="J1167">
        <f>ROUNDUP(MONTH(sales_data_sample3[[#This Row],[ORDER DATE]])/3,0)</f>
        <v>1</v>
      </c>
      <c r="K1167" t="str">
        <f>TEXT(sales_data_sample3[[#This Row],[ORDER DATE]],"[$-409]mmmm")</f>
        <v>March</v>
      </c>
      <c r="L1167">
        <f>YEAR(sales_data_sample3[[#This Row],[ORDER DATE]])</f>
        <v>2004</v>
      </c>
      <c r="M1167" t="s">
        <v>278</v>
      </c>
      <c r="N1167">
        <v>85</v>
      </c>
      <c r="O1167" t="s">
        <v>3391</v>
      </c>
      <c r="P1167" t="s">
        <v>338</v>
      </c>
      <c r="Q1167" t="s">
        <v>339</v>
      </c>
      <c r="R1167" t="s">
        <v>340</v>
      </c>
      <c r="S1167" t="s">
        <v>4804</v>
      </c>
      <c r="T1167" t="s">
        <v>341</v>
      </c>
      <c r="U1167" t="s">
        <v>4804</v>
      </c>
      <c r="V1167" t="s">
        <v>342</v>
      </c>
      <c r="W1167" t="s">
        <v>51</v>
      </c>
      <c r="X1167" t="s">
        <v>52</v>
      </c>
      <c r="Y1167" t="s">
        <v>343</v>
      </c>
      <c r="Z1167" t="s">
        <v>344</v>
      </c>
      <c r="AA1167" t="s">
        <v>65</v>
      </c>
    </row>
    <row r="1168" spans="1:27" x14ac:dyDescent="0.25">
      <c r="A1168" s="1">
        <v>10227</v>
      </c>
      <c r="B1168" s="1">
        <v>27</v>
      </c>
      <c r="C1168" s="8">
        <v>43.9</v>
      </c>
      <c r="D1168" s="1">
        <v>8</v>
      </c>
      <c r="E1168" s="7">
        <v>1185.3</v>
      </c>
      <c r="F1168" s="7">
        <f>sales_data_sample3[[#This Row],[SALES]]*sales_data_sample3[[#This Row],[PROFIT MARGIN]]</f>
        <v>87.593669999999989</v>
      </c>
      <c r="G1168" s="14" t="str">
        <f>IF(sales_data_sample3[[#This Row],[STATUS]] &lt;&gt;"Cancelled","7,39%","0")</f>
        <v>7,39%</v>
      </c>
      <c r="H1168" s="4">
        <v>38048</v>
      </c>
      <c r="I1168" t="s">
        <v>28</v>
      </c>
      <c r="J1168">
        <f>ROUNDUP(MONTH(sales_data_sample3[[#This Row],[ORDER DATE]])/3,0)</f>
        <v>1</v>
      </c>
      <c r="K1168" t="str">
        <f>TEXT(sales_data_sample3[[#This Row],[ORDER DATE]],"[$-409]mmmm")</f>
        <v>March</v>
      </c>
      <c r="L1168">
        <f>YEAR(sales_data_sample3[[#This Row],[ORDER DATE]])</f>
        <v>2004</v>
      </c>
      <c r="M1168" t="s">
        <v>1354</v>
      </c>
      <c r="N1168">
        <v>41</v>
      </c>
      <c r="O1168" t="s">
        <v>3664</v>
      </c>
      <c r="P1168" t="s">
        <v>338</v>
      </c>
      <c r="Q1168" t="s">
        <v>339</v>
      </c>
      <c r="R1168" t="s">
        <v>340</v>
      </c>
      <c r="S1168" t="s">
        <v>4804</v>
      </c>
      <c r="T1168" t="s">
        <v>341</v>
      </c>
      <c r="U1168" t="s">
        <v>4804</v>
      </c>
      <c r="V1168" t="s">
        <v>342</v>
      </c>
      <c r="W1168" t="s">
        <v>51</v>
      </c>
      <c r="X1168" t="s">
        <v>52</v>
      </c>
      <c r="Y1168" t="s">
        <v>343</v>
      </c>
      <c r="Z1168" t="s">
        <v>344</v>
      </c>
      <c r="AA1168" t="s">
        <v>42</v>
      </c>
    </row>
    <row r="1169" spans="1:27" x14ac:dyDescent="0.25">
      <c r="A1169" s="1">
        <v>10228</v>
      </c>
      <c r="B1169" s="1">
        <v>29</v>
      </c>
      <c r="C1169" s="8">
        <v>100</v>
      </c>
      <c r="D1169" s="1">
        <v>2</v>
      </c>
      <c r="E1169" s="7">
        <v>6463.23</v>
      </c>
      <c r="F1169" s="7">
        <f>sales_data_sample3[[#This Row],[SALES]]*sales_data_sample3[[#This Row],[PROFIT MARGIN]]</f>
        <v>1608.6979469999999</v>
      </c>
      <c r="G1169" s="14" t="str">
        <f>IF(sales_data_sample3[[#This Row],[STATUS]] &lt;&gt;"Cancelled","24,89%","0")</f>
        <v>24,89%</v>
      </c>
      <c r="H1169" s="4">
        <v>38056</v>
      </c>
      <c r="I1169" t="s">
        <v>28</v>
      </c>
      <c r="J1169">
        <f>ROUNDUP(MONTH(sales_data_sample3[[#This Row],[ORDER DATE]])/3,0)</f>
        <v>1</v>
      </c>
      <c r="K1169" t="str">
        <f>TEXT(sales_data_sample3[[#This Row],[ORDER DATE]],"[$-409]mmmm")</f>
        <v>March</v>
      </c>
      <c r="L1169">
        <f>YEAR(sales_data_sample3[[#This Row],[ORDER DATE]])</f>
        <v>2004</v>
      </c>
      <c r="M1169" t="s">
        <v>278</v>
      </c>
      <c r="N1169">
        <v>214</v>
      </c>
      <c r="O1169" t="s">
        <v>279</v>
      </c>
      <c r="P1169" t="s">
        <v>366</v>
      </c>
      <c r="Q1169" t="s">
        <v>367</v>
      </c>
      <c r="R1169" t="s">
        <v>368</v>
      </c>
      <c r="S1169" t="s">
        <v>4804</v>
      </c>
      <c r="T1169" t="s">
        <v>184</v>
      </c>
      <c r="U1169" t="s">
        <v>185</v>
      </c>
      <c r="V1169" t="s">
        <v>186</v>
      </c>
      <c r="W1169" t="s">
        <v>38</v>
      </c>
      <c r="X1169" t="s">
        <v>39</v>
      </c>
      <c r="Y1169" t="s">
        <v>369</v>
      </c>
      <c r="Z1169" t="s">
        <v>216</v>
      </c>
      <c r="AA1169" t="s">
        <v>65</v>
      </c>
    </row>
    <row r="1170" spans="1:27" x14ac:dyDescent="0.25">
      <c r="A1170" s="1">
        <v>10228</v>
      </c>
      <c r="B1170" s="1">
        <v>32</v>
      </c>
      <c r="C1170" s="8">
        <v>100</v>
      </c>
      <c r="D1170" s="1">
        <v>1</v>
      </c>
      <c r="E1170" s="7">
        <v>3360</v>
      </c>
      <c r="F1170" s="7">
        <f>sales_data_sample3[[#This Row],[SALES]]*sales_data_sample3[[#This Row],[PROFIT MARGIN]]</f>
        <v>152.88</v>
      </c>
      <c r="G1170" s="14" t="str">
        <f>IF(sales_data_sample3[[#This Row],[STATUS]] &lt;&gt;"Cancelled","4,55%","0")</f>
        <v>4,55%</v>
      </c>
      <c r="H1170" s="4">
        <v>38056</v>
      </c>
      <c r="I1170" t="s">
        <v>28</v>
      </c>
      <c r="J1170">
        <f>ROUNDUP(MONTH(sales_data_sample3[[#This Row],[ORDER DATE]])/3,0)</f>
        <v>1</v>
      </c>
      <c r="K1170" t="str">
        <f>TEXT(sales_data_sample3[[#This Row],[ORDER DATE]],"[$-409]mmmm")</f>
        <v>March</v>
      </c>
      <c r="L1170">
        <f>YEAR(sales_data_sample3[[#This Row],[ORDER DATE]])</f>
        <v>2004</v>
      </c>
      <c r="M1170" t="s">
        <v>957</v>
      </c>
      <c r="N1170">
        <v>116</v>
      </c>
      <c r="O1170" t="s">
        <v>1264</v>
      </c>
      <c r="P1170" t="s">
        <v>366</v>
      </c>
      <c r="Q1170" t="s">
        <v>367</v>
      </c>
      <c r="R1170" t="s">
        <v>368</v>
      </c>
      <c r="S1170" t="s">
        <v>4804</v>
      </c>
      <c r="T1170" t="s">
        <v>184</v>
      </c>
      <c r="U1170" t="s">
        <v>185</v>
      </c>
      <c r="V1170" t="s">
        <v>186</v>
      </c>
      <c r="W1170" t="s">
        <v>38</v>
      </c>
      <c r="X1170" t="s">
        <v>39</v>
      </c>
      <c r="Y1170" t="s">
        <v>369</v>
      </c>
      <c r="Z1170" t="s">
        <v>216</v>
      </c>
      <c r="AA1170" t="s">
        <v>65</v>
      </c>
    </row>
    <row r="1171" spans="1:27" x14ac:dyDescent="0.25">
      <c r="A1171" s="1">
        <v>10228</v>
      </c>
      <c r="B1171" s="1">
        <v>24</v>
      </c>
      <c r="C1171" s="8">
        <v>100</v>
      </c>
      <c r="D1171" s="1">
        <v>3</v>
      </c>
      <c r="E1171" s="7">
        <v>2504.4</v>
      </c>
      <c r="F1171" s="7">
        <f>sales_data_sample3[[#This Row],[SALES]]*sales_data_sample3[[#This Row],[PROFIT MARGIN]]</f>
        <v>185.07515999999998</v>
      </c>
      <c r="G1171" s="14" t="str">
        <f>IF(sales_data_sample3[[#This Row],[STATUS]] &lt;&gt;"Cancelled","7,39%","0")</f>
        <v>7,39%</v>
      </c>
      <c r="H1171" s="4">
        <v>38056</v>
      </c>
      <c r="I1171" t="s">
        <v>28</v>
      </c>
      <c r="J1171">
        <f>ROUNDUP(MONTH(sales_data_sample3[[#This Row],[ORDER DATE]])/3,0)</f>
        <v>1</v>
      </c>
      <c r="K1171" t="str">
        <f>TEXT(sales_data_sample3[[#This Row],[ORDER DATE]],"[$-409]mmmm")</f>
        <v>March</v>
      </c>
      <c r="L1171">
        <f>YEAR(sales_data_sample3[[#This Row],[ORDER DATE]])</f>
        <v>2004</v>
      </c>
      <c r="M1171" t="s">
        <v>1354</v>
      </c>
      <c r="N1171">
        <v>101</v>
      </c>
      <c r="O1171" t="s">
        <v>1989</v>
      </c>
      <c r="P1171" t="s">
        <v>366</v>
      </c>
      <c r="Q1171" t="s">
        <v>367</v>
      </c>
      <c r="R1171" t="s">
        <v>368</v>
      </c>
      <c r="S1171" t="s">
        <v>4804</v>
      </c>
      <c r="T1171" t="s">
        <v>184</v>
      </c>
      <c r="U1171" t="s">
        <v>185</v>
      </c>
      <c r="V1171" t="s">
        <v>186</v>
      </c>
      <c r="W1171" t="s">
        <v>38</v>
      </c>
      <c r="X1171" t="s">
        <v>39</v>
      </c>
      <c r="Y1171" t="s">
        <v>369</v>
      </c>
      <c r="Z1171" t="s">
        <v>216</v>
      </c>
      <c r="AA1171" t="s">
        <v>42</v>
      </c>
    </row>
    <row r="1172" spans="1:27" x14ac:dyDescent="0.25">
      <c r="A1172" s="1">
        <v>10228</v>
      </c>
      <c r="B1172" s="1">
        <v>45</v>
      </c>
      <c r="C1172" s="8">
        <v>63.71</v>
      </c>
      <c r="D1172" s="1">
        <v>5</v>
      </c>
      <c r="E1172" s="7">
        <v>2866.95</v>
      </c>
      <c r="F1172" s="7">
        <f>sales_data_sample3[[#This Row],[SALES]]*sales_data_sample3[[#This Row],[PROFIT MARGIN]]</f>
        <v>211.86760499999997</v>
      </c>
      <c r="G1172" s="14" t="str">
        <f>IF(sales_data_sample3[[#This Row],[STATUS]] &lt;&gt;"Cancelled","7,39%","0")</f>
        <v>7,39%</v>
      </c>
      <c r="H1172" s="4">
        <v>38056</v>
      </c>
      <c r="I1172" t="s">
        <v>28</v>
      </c>
      <c r="J1172">
        <f>ROUNDUP(MONTH(sales_data_sample3[[#This Row],[ORDER DATE]])/3,0)</f>
        <v>1</v>
      </c>
      <c r="K1172" t="str">
        <f>TEXT(sales_data_sample3[[#This Row],[ORDER DATE]],"[$-409]mmmm")</f>
        <v>March</v>
      </c>
      <c r="L1172">
        <f>YEAR(sales_data_sample3[[#This Row],[ORDER DATE]])</f>
        <v>2004</v>
      </c>
      <c r="M1172" t="s">
        <v>1354</v>
      </c>
      <c r="N1172">
        <v>62</v>
      </c>
      <c r="O1172" t="s">
        <v>2025</v>
      </c>
      <c r="P1172" t="s">
        <v>366</v>
      </c>
      <c r="Q1172" t="s">
        <v>367</v>
      </c>
      <c r="R1172" t="s">
        <v>368</v>
      </c>
      <c r="S1172" t="s">
        <v>4804</v>
      </c>
      <c r="T1172" t="s">
        <v>184</v>
      </c>
      <c r="U1172" t="s">
        <v>185</v>
      </c>
      <c r="V1172" t="s">
        <v>186</v>
      </c>
      <c r="W1172" t="s">
        <v>38</v>
      </c>
      <c r="X1172" t="s">
        <v>39</v>
      </c>
      <c r="Y1172" t="s">
        <v>369</v>
      </c>
      <c r="Z1172" t="s">
        <v>216</v>
      </c>
      <c r="AA1172" t="s">
        <v>42</v>
      </c>
    </row>
    <row r="1173" spans="1:27" x14ac:dyDescent="0.25">
      <c r="A1173" s="1">
        <v>10228</v>
      </c>
      <c r="B1173" s="1">
        <v>31</v>
      </c>
      <c r="C1173" s="8">
        <v>100</v>
      </c>
      <c r="D1173" s="1">
        <v>4</v>
      </c>
      <c r="E1173" s="7">
        <v>3181.53</v>
      </c>
      <c r="F1173" s="7">
        <f>sales_data_sample3[[#This Row],[SALES]]*sales_data_sample3[[#This Row],[PROFIT MARGIN]]</f>
        <v>235.11506699999998</v>
      </c>
      <c r="G1173" s="14" t="str">
        <f>IF(sales_data_sample3[[#This Row],[STATUS]] &lt;&gt;"Cancelled","7,39%","0")</f>
        <v>7,39%</v>
      </c>
      <c r="H1173" s="4">
        <v>38056</v>
      </c>
      <c r="I1173" t="s">
        <v>28</v>
      </c>
      <c r="J1173">
        <f>ROUNDUP(MONTH(sales_data_sample3[[#This Row],[ORDER DATE]])/3,0)</f>
        <v>1</v>
      </c>
      <c r="K1173" t="str">
        <f>TEXT(sales_data_sample3[[#This Row],[ORDER DATE]],"[$-409]mmmm")</f>
        <v>March</v>
      </c>
      <c r="L1173">
        <f>YEAR(sales_data_sample3[[#This Row],[ORDER DATE]])</f>
        <v>2004</v>
      </c>
      <c r="M1173" t="s">
        <v>1354</v>
      </c>
      <c r="N1173">
        <v>104</v>
      </c>
      <c r="O1173" t="s">
        <v>2122</v>
      </c>
      <c r="P1173" t="s">
        <v>366</v>
      </c>
      <c r="Q1173" t="s">
        <v>367</v>
      </c>
      <c r="R1173" t="s">
        <v>368</v>
      </c>
      <c r="S1173" t="s">
        <v>4804</v>
      </c>
      <c r="T1173" t="s">
        <v>184</v>
      </c>
      <c r="U1173" t="s">
        <v>185</v>
      </c>
      <c r="V1173" t="s">
        <v>186</v>
      </c>
      <c r="W1173" t="s">
        <v>38</v>
      </c>
      <c r="X1173" t="s">
        <v>39</v>
      </c>
      <c r="Y1173" t="s">
        <v>369</v>
      </c>
      <c r="Z1173" t="s">
        <v>216</v>
      </c>
      <c r="AA1173" t="s">
        <v>65</v>
      </c>
    </row>
    <row r="1174" spans="1:27" x14ac:dyDescent="0.25">
      <c r="A1174" s="1">
        <v>10228</v>
      </c>
      <c r="B1174" s="1">
        <v>33</v>
      </c>
      <c r="C1174" s="8">
        <v>100</v>
      </c>
      <c r="D1174" s="1">
        <v>6</v>
      </c>
      <c r="E1174" s="7">
        <v>3406.59</v>
      </c>
      <c r="F1174" s="7">
        <f>sales_data_sample3[[#This Row],[SALES]]*sales_data_sample3[[#This Row],[PROFIT MARGIN]]</f>
        <v>251.74700099999998</v>
      </c>
      <c r="G1174" s="14" t="str">
        <f>IF(sales_data_sample3[[#This Row],[STATUS]] &lt;&gt;"Cancelled","7,39%","0")</f>
        <v>7,39%</v>
      </c>
      <c r="H1174" s="4">
        <v>38056</v>
      </c>
      <c r="I1174" t="s">
        <v>28</v>
      </c>
      <c r="J1174">
        <f>ROUNDUP(MONTH(sales_data_sample3[[#This Row],[ORDER DATE]])/3,0)</f>
        <v>1</v>
      </c>
      <c r="K1174" t="str">
        <f>TEXT(sales_data_sample3[[#This Row],[ORDER DATE]],"[$-409]mmmm")</f>
        <v>March</v>
      </c>
      <c r="L1174">
        <f>YEAR(sales_data_sample3[[#This Row],[ORDER DATE]])</f>
        <v>2004</v>
      </c>
      <c r="M1174" t="s">
        <v>1354</v>
      </c>
      <c r="N1174">
        <v>97</v>
      </c>
      <c r="O1174" t="s">
        <v>3732</v>
      </c>
      <c r="P1174" t="s">
        <v>366</v>
      </c>
      <c r="Q1174" t="s">
        <v>367</v>
      </c>
      <c r="R1174" t="s">
        <v>368</v>
      </c>
      <c r="S1174" t="s">
        <v>4804</v>
      </c>
      <c r="T1174" t="s">
        <v>184</v>
      </c>
      <c r="U1174" t="s">
        <v>185</v>
      </c>
      <c r="V1174" t="s">
        <v>186</v>
      </c>
      <c r="W1174" t="s">
        <v>38</v>
      </c>
      <c r="X1174" t="s">
        <v>39</v>
      </c>
      <c r="Y1174" t="s">
        <v>369</v>
      </c>
      <c r="Z1174" t="s">
        <v>216</v>
      </c>
      <c r="AA1174" t="s">
        <v>65</v>
      </c>
    </row>
    <row r="1175" spans="1:27" x14ac:dyDescent="0.25">
      <c r="A1175" s="1">
        <v>10229</v>
      </c>
      <c r="B1175" s="1">
        <v>50</v>
      </c>
      <c r="C1175" s="8">
        <v>100</v>
      </c>
      <c r="D1175" s="1">
        <v>9</v>
      </c>
      <c r="E1175" s="7">
        <v>6426.5</v>
      </c>
      <c r="F1175" s="7">
        <f>sales_data_sample3[[#This Row],[SALES]]*sales_data_sample3[[#This Row],[PROFIT MARGIN]]</f>
        <v>1599.55585</v>
      </c>
      <c r="G1175" s="14" t="str">
        <f>IF(sales_data_sample3[[#This Row],[STATUS]] &lt;&gt;"Cancelled","24,89%","0")</f>
        <v>24,89%</v>
      </c>
      <c r="H1175" s="4">
        <v>38057</v>
      </c>
      <c r="I1175" t="s">
        <v>28</v>
      </c>
      <c r="J1175">
        <f>ROUNDUP(MONTH(sales_data_sample3[[#This Row],[ORDER DATE]])/3,0)</f>
        <v>1</v>
      </c>
      <c r="K1175" t="str">
        <f>TEXT(sales_data_sample3[[#This Row],[ORDER DATE]],"[$-409]mmmm")</f>
        <v>March</v>
      </c>
      <c r="L1175">
        <f>YEAR(sales_data_sample3[[#This Row],[ORDER DATE]])</f>
        <v>2004</v>
      </c>
      <c r="M1175" t="s">
        <v>278</v>
      </c>
      <c r="N1175">
        <v>147</v>
      </c>
      <c r="O1175" t="s">
        <v>710</v>
      </c>
      <c r="P1175" t="s">
        <v>417</v>
      </c>
      <c r="Q1175" t="s">
        <v>418</v>
      </c>
      <c r="R1175" t="s">
        <v>419</v>
      </c>
      <c r="S1175" t="s">
        <v>4804</v>
      </c>
      <c r="T1175" t="s">
        <v>420</v>
      </c>
      <c r="U1175" t="s">
        <v>73</v>
      </c>
      <c r="V1175" t="s">
        <v>167</v>
      </c>
      <c r="W1175" t="s">
        <v>38</v>
      </c>
      <c r="X1175" t="s">
        <v>39</v>
      </c>
      <c r="Y1175" t="s">
        <v>421</v>
      </c>
      <c r="Z1175" t="s">
        <v>422</v>
      </c>
      <c r="AA1175" t="s">
        <v>65</v>
      </c>
    </row>
    <row r="1176" spans="1:27" x14ac:dyDescent="0.25">
      <c r="A1176" s="1">
        <v>10229</v>
      </c>
      <c r="B1176" s="1">
        <v>25</v>
      </c>
      <c r="C1176" s="8">
        <v>100</v>
      </c>
      <c r="D1176" s="1">
        <v>13</v>
      </c>
      <c r="E1176" s="7">
        <v>3451</v>
      </c>
      <c r="F1176" s="7">
        <f>sales_data_sample3[[#This Row],[SALES]]*sales_data_sample3[[#This Row],[PROFIT MARGIN]]</f>
        <v>157.0205</v>
      </c>
      <c r="G1176" s="14" t="str">
        <f>IF(sales_data_sample3[[#This Row],[STATUS]] &lt;&gt;"Cancelled","4,55%","0")</f>
        <v>4,55%</v>
      </c>
      <c r="H1176" s="4">
        <v>38057</v>
      </c>
      <c r="I1176" t="s">
        <v>28</v>
      </c>
      <c r="J1176">
        <f>ROUNDUP(MONTH(sales_data_sample3[[#This Row],[ORDER DATE]])/3,0)</f>
        <v>1</v>
      </c>
      <c r="K1176" t="str">
        <f>TEXT(sales_data_sample3[[#This Row],[ORDER DATE]],"[$-409]mmmm")</f>
        <v>March</v>
      </c>
      <c r="L1176">
        <f>YEAR(sales_data_sample3[[#This Row],[ORDER DATE]])</f>
        <v>2004</v>
      </c>
      <c r="M1176" t="s">
        <v>957</v>
      </c>
      <c r="N1176">
        <v>136</v>
      </c>
      <c r="O1176" t="s">
        <v>958</v>
      </c>
      <c r="P1176" t="s">
        <v>417</v>
      </c>
      <c r="Q1176" t="s">
        <v>418</v>
      </c>
      <c r="R1176" t="s">
        <v>419</v>
      </c>
      <c r="S1176" t="s">
        <v>4804</v>
      </c>
      <c r="T1176" t="s">
        <v>420</v>
      </c>
      <c r="U1176" t="s">
        <v>73</v>
      </c>
      <c r="V1176" t="s">
        <v>167</v>
      </c>
      <c r="W1176" t="s">
        <v>38</v>
      </c>
      <c r="X1176" t="s">
        <v>39</v>
      </c>
      <c r="Y1176" t="s">
        <v>421</v>
      </c>
      <c r="Z1176" t="s">
        <v>422</v>
      </c>
      <c r="AA1176" t="s">
        <v>65</v>
      </c>
    </row>
    <row r="1177" spans="1:27" x14ac:dyDescent="0.25">
      <c r="A1177" s="1">
        <v>10229</v>
      </c>
      <c r="B1177" s="1">
        <v>36</v>
      </c>
      <c r="C1177" s="8">
        <v>100</v>
      </c>
      <c r="D1177" s="1">
        <v>1</v>
      </c>
      <c r="E1177" s="7">
        <v>4521.96</v>
      </c>
      <c r="F1177" s="7">
        <f>sales_data_sample3[[#This Row],[SALES]]*sales_data_sample3[[#This Row],[PROFIT MARGIN]]</f>
        <v>205.74918</v>
      </c>
      <c r="G1177" s="14" t="str">
        <f>IF(sales_data_sample3[[#This Row],[STATUS]] &lt;&gt;"Cancelled","4,55%","0")</f>
        <v>4,55%</v>
      </c>
      <c r="H1177" s="4">
        <v>38057</v>
      </c>
      <c r="I1177" t="s">
        <v>28</v>
      </c>
      <c r="J1177">
        <f>ROUNDUP(MONTH(sales_data_sample3[[#This Row],[ORDER DATE]])/3,0)</f>
        <v>1</v>
      </c>
      <c r="K1177" t="str">
        <f>TEXT(sales_data_sample3[[#This Row],[ORDER DATE]],"[$-409]mmmm")</f>
        <v>March</v>
      </c>
      <c r="L1177">
        <f>YEAR(sales_data_sample3[[#This Row],[ORDER DATE]])</f>
        <v>2004</v>
      </c>
      <c r="M1177" t="s">
        <v>957</v>
      </c>
      <c r="N1177">
        <v>118</v>
      </c>
      <c r="O1177" t="s">
        <v>1172</v>
      </c>
      <c r="P1177" t="s">
        <v>417</v>
      </c>
      <c r="Q1177" t="s">
        <v>418</v>
      </c>
      <c r="R1177" t="s">
        <v>419</v>
      </c>
      <c r="S1177" t="s">
        <v>4804</v>
      </c>
      <c r="T1177" t="s">
        <v>420</v>
      </c>
      <c r="U1177" t="s">
        <v>73</v>
      </c>
      <c r="V1177" t="s">
        <v>167</v>
      </c>
      <c r="W1177" t="s">
        <v>38</v>
      </c>
      <c r="X1177" t="s">
        <v>39</v>
      </c>
      <c r="Y1177" t="s">
        <v>421</v>
      </c>
      <c r="Z1177" t="s">
        <v>422</v>
      </c>
      <c r="AA1177" t="s">
        <v>65</v>
      </c>
    </row>
    <row r="1178" spans="1:27" x14ac:dyDescent="0.25">
      <c r="A1178" s="1">
        <v>10229</v>
      </c>
      <c r="B1178" s="1">
        <v>26</v>
      </c>
      <c r="C1178" s="8">
        <v>100</v>
      </c>
      <c r="D1178" s="1">
        <v>4</v>
      </c>
      <c r="E1178" s="7">
        <v>3765.32</v>
      </c>
      <c r="F1178" s="7">
        <f>sales_data_sample3[[#This Row],[SALES]]*sales_data_sample3[[#This Row],[PROFIT MARGIN]]</f>
        <v>171.32205999999999</v>
      </c>
      <c r="G1178" s="14" t="str">
        <f>IF(sales_data_sample3[[#This Row],[STATUS]] &lt;&gt;"Cancelled","4,55%","0")</f>
        <v>4,55%</v>
      </c>
      <c r="H1178" s="4">
        <v>38057</v>
      </c>
      <c r="I1178" t="s">
        <v>28</v>
      </c>
      <c r="J1178">
        <f>ROUNDUP(MONTH(sales_data_sample3[[#This Row],[ORDER DATE]])/3,0)</f>
        <v>1</v>
      </c>
      <c r="K1178" t="str">
        <f>TEXT(sales_data_sample3[[#This Row],[ORDER DATE]],"[$-409]mmmm")</f>
        <v>March</v>
      </c>
      <c r="L1178">
        <f>YEAR(sales_data_sample3[[#This Row],[ORDER DATE]])</f>
        <v>2004</v>
      </c>
      <c r="M1178" t="s">
        <v>957</v>
      </c>
      <c r="N1178">
        <v>122</v>
      </c>
      <c r="O1178" t="s">
        <v>1737</v>
      </c>
      <c r="P1178" t="s">
        <v>417</v>
      </c>
      <c r="Q1178" t="s">
        <v>418</v>
      </c>
      <c r="R1178" t="s">
        <v>419</v>
      </c>
      <c r="S1178" t="s">
        <v>4804</v>
      </c>
      <c r="T1178" t="s">
        <v>420</v>
      </c>
      <c r="U1178" t="s">
        <v>73</v>
      </c>
      <c r="V1178" t="s">
        <v>167</v>
      </c>
      <c r="W1178" t="s">
        <v>38</v>
      </c>
      <c r="X1178" t="s">
        <v>39</v>
      </c>
      <c r="Y1178" t="s">
        <v>421</v>
      </c>
      <c r="Z1178" t="s">
        <v>422</v>
      </c>
      <c r="AA1178" t="s">
        <v>65</v>
      </c>
    </row>
    <row r="1179" spans="1:27" x14ac:dyDescent="0.25">
      <c r="A1179" s="1">
        <v>10229</v>
      </c>
      <c r="B1179" s="1">
        <v>28</v>
      </c>
      <c r="C1179" s="8">
        <v>59.55</v>
      </c>
      <c r="D1179" s="1">
        <v>7</v>
      </c>
      <c r="E1179" s="7">
        <v>1667.4</v>
      </c>
      <c r="F1179" s="7">
        <f>sales_data_sample3[[#This Row],[SALES]]*sales_data_sample3[[#This Row],[PROFIT MARGIN]]</f>
        <v>75.866700000000009</v>
      </c>
      <c r="G1179" s="14" t="str">
        <f>IF(sales_data_sample3[[#This Row],[STATUS]] &lt;&gt;"Cancelled","4,55%","0")</f>
        <v>4,55%</v>
      </c>
      <c r="H1179" s="4">
        <v>38057</v>
      </c>
      <c r="I1179" t="s">
        <v>28</v>
      </c>
      <c r="J1179">
        <f>ROUNDUP(MONTH(sales_data_sample3[[#This Row],[ORDER DATE]])/3,0)</f>
        <v>1</v>
      </c>
      <c r="K1179" t="str">
        <f>TEXT(sales_data_sample3[[#This Row],[ORDER DATE]],"[$-409]mmmm")</f>
        <v>March</v>
      </c>
      <c r="L1179">
        <f>YEAR(sales_data_sample3[[#This Row],[ORDER DATE]])</f>
        <v>2004</v>
      </c>
      <c r="M1179" t="s">
        <v>957</v>
      </c>
      <c r="N1179">
        <v>60</v>
      </c>
      <c r="O1179" t="s">
        <v>1799</v>
      </c>
      <c r="P1179" t="s">
        <v>417</v>
      </c>
      <c r="Q1179" t="s">
        <v>418</v>
      </c>
      <c r="R1179" t="s">
        <v>419</v>
      </c>
      <c r="S1179" t="s">
        <v>4804</v>
      </c>
      <c r="T1179" t="s">
        <v>420</v>
      </c>
      <c r="U1179" t="s">
        <v>73</v>
      </c>
      <c r="V1179" t="s">
        <v>167</v>
      </c>
      <c r="W1179" t="s">
        <v>38</v>
      </c>
      <c r="X1179" t="s">
        <v>39</v>
      </c>
      <c r="Y1179" t="s">
        <v>421</v>
      </c>
      <c r="Z1179" t="s">
        <v>422</v>
      </c>
      <c r="AA1179" t="s">
        <v>42</v>
      </c>
    </row>
    <row r="1180" spans="1:27" x14ac:dyDescent="0.25">
      <c r="A1180" s="1">
        <v>10229</v>
      </c>
      <c r="B1180" s="1">
        <v>22</v>
      </c>
      <c r="C1180" s="8">
        <v>100</v>
      </c>
      <c r="D1180" s="1">
        <v>5</v>
      </c>
      <c r="E1180" s="7">
        <v>4172.5200000000004</v>
      </c>
      <c r="F1180" s="7">
        <f>sales_data_sample3[[#This Row],[SALES]]*sales_data_sample3[[#This Row],[PROFIT MARGIN]]</f>
        <v>1038.5402280000001</v>
      </c>
      <c r="G1180" s="14" t="str">
        <f>IF(sales_data_sample3[[#This Row],[STATUS]] &lt;&gt;"Cancelled","24,89%","0")</f>
        <v>24,89%</v>
      </c>
      <c r="H1180" s="4">
        <v>38057</v>
      </c>
      <c r="I1180" t="s">
        <v>28</v>
      </c>
      <c r="J1180">
        <f>ROUNDUP(MONTH(sales_data_sample3[[#This Row],[ORDER DATE]])/3,0)</f>
        <v>1</v>
      </c>
      <c r="K1180" t="str">
        <f>TEXT(sales_data_sample3[[#This Row],[ORDER DATE]],"[$-409]mmmm")</f>
        <v>March</v>
      </c>
      <c r="L1180">
        <f>YEAR(sales_data_sample3[[#This Row],[ORDER DATE]])</f>
        <v>2004</v>
      </c>
      <c r="M1180" t="s">
        <v>278</v>
      </c>
      <c r="N1180">
        <v>169</v>
      </c>
      <c r="O1180" t="s">
        <v>2190</v>
      </c>
      <c r="P1180" t="s">
        <v>417</v>
      </c>
      <c r="Q1180" t="s">
        <v>418</v>
      </c>
      <c r="R1180" t="s">
        <v>419</v>
      </c>
      <c r="S1180" t="s">
        <v>4804</v>
      </c>
      <c r="T1180" t="s">
        <v>420</v>
      </c>
      <c r="U1180" t="s">
        <v>73</v>
      </c>
      <c r="V1180" t="s">
        <v>167</v>
      </c>
      <c r="W1180" t="s">
        <v>38</v>
      </c>
      <c r="X1180" t="s">
        <v>39</v>
      </c>
      <c r="Y1180" t="s">
        <v>421</v>
      </c>
      <c r="Z1180" t="s">
        <v>422</v>
      </c>
      <c r="AA1180" t="s">
        <v>65</v>
      </c>
    </row>
    <row r="1181" spans="1:27" x14ac:dyDescent="0.25">
      <c r="A1181" s="1">
        <v>10229</v>
      </c>
      <c r="B1181" s="1">
        <v>41</v>
      </c>
      <c r="C1181" s="8">
        <v>100</v>
      </c>
      <c r="D1181" s="1">
        <v>10</v>
      </c>
      <c r="E1181" s="7">
        <v>4716.2299999999996</v>
      </c>
      <c r="F1181" s="7">
        <f>sales_data_sample3[[#This Row],[SALES]]*sales_data_sample3[[#This Row],[PROFIT MARGIN]]</f>
        <v>214.58846499999999</v>
      </c>
      <c r="G1181" s="14" t="str">
        <f>IF(sales_data_sample3[[#This Row],[STATUS]] &lt;&gt;"Cancelled","4,55%","0")</f>
        <v>4,55%</v>
      </c>
      <c r="H1181" s="4">
        <v>38057</v>
      </c>
      <c r="I1181" t="s">
        <v>28</v>
      </c>
      <c r="J1181">
        <f>ROUNDUP(MONTH(sales_data_sample3[[#This Row],[ORDER DATE]])/3,0)</f>
        <v>1</v>
      </c>
      <c r="K1181" t="str">
        <f>TEXT(sales_data_sample3[[#This Row],[ORDER DATE]],"[$-409]mmmm")</f>
        <v>March</v>
      </c>
      <c r="L1181">
        <f>YEAR(sales_data_sample3[[#This Row],[ORDER DATE]])</f>
        <v>2004</v>
      </c>
      <c r="M1181" t="s">
        <v>957</v>
      </c>
      <c r="N1181">
        <v>121</v>
      </c>
      <c r="O1181" t="s">
        <v>2604</v>
      </c>
      <c r="P1181" t="s">
        <v>417</v>
      </c>
      <c r="Q1181" t="s">
        <v>418</v>
      </c>
      <c r="R1181" t="s">
        <v>419</v>
      </c>
      <c r="S1181" t="s">
        <v>4804</v>
      </c>
      <c r="T1181" t="s">
        <v>420</v>
      </c>
      <c r="U1181" t="s">
        <v>73</v>
      </c>
      <c r="V1181" t="s">
        <v>167</v>
      </c>
      <c r="W1181" t="s">
        <v>38</v>
      </c>
      <c r="X1181" t="s">
        <v>39</v>
      </c>
      <c r="Y1181" t="s">
        <v>421</v>
      </c>
      <c r="Z1181" t="s">
        <v>422</v>
      </c>
      <c r="AA1181" t="s">
        <v>65</v>
      </c>
    </row>
    <row r="1182" spans="1:27" x14ac:dyDescent="0.25">
      <c r="A1182" s="1">
        <v>10229</v>
      </c>
      <c r="B1182" s="1">
        <v>39</v>
      </c>
      <c r="C1182" s="8">
        <v>40.25</v>
      </c>
      <c r="D1182" s="1">
        <v>14</v>
      </c>
      <c r="E1182" s="7">
        <v>1569.75</v>
      </c>
      <c r="F1182" s="7">
        <f>sales_data_sample3[[#This Row],[SALES]]*sales_data_sample3[[#This Row],[PROFIT MARGIN]]</f>
        <v>116.00452499999999</v>
      </c>
      <c r="G1182" s="14" t="str">
        <f>IF(sales_data_sample3[[#This Row],[STATUS]] &lt;&gt;"Cancelled","7,39%","0")</f>
        <v>7,39%</v>
      </c>
      <c r="H1182" s="4">
        <v>38057</v>
      </c>
      <c r="I1182" t="s">
        <v>28</v>
      </c>
      <c r="J1182">
        <f>ROUNDUP(MONTH(sales_data_sample3[[#This Row],[ORDER DATE]])/3,0)</f>
        <v>1</v>
      </c>
      <c r="K1182" t="str">
        <f>TEXT(sales_data_sample3[[#This Row],[ORDER DATE]],"[$-409]mmmm")</f>
        <v>March</v>
      </c>
      <c r="L1182">
        <f>YEAR(sales_data_sample3[[#This Row],[ORDER DATE]])</f>
        <v>2004</v>
      </c>
      <c r="M1182" t="s">
        <v>1354</v>
      </c>
      <c r="N1182">
        <v>50</v>
      </c>
      <c r="O1182" t="s">
        <v>2635</v>
      </c>
      <c r="P1182" t="s">
        <v>417</v>
      </c>
      <c r="Q1182" t="s">
        <v>418</v>
      </c>
      <c r="R1182" t="s">
        <v>419</v>
      </c>
      <c r="S1182" t="s">
        <v>4804</v>
      </c>
      <c r="T1182" t="s">
        <v>420</v>
      </c>
      <c r="U1182" t="s">
        <v>73</v>
      </c>
      <c r="V1182" t="s">
        <v>167</v>
      </c>
      <c r="W1182" t="s">
        <v>38</v>
      </c>
      <c r="X1182" t="s">
        <v>39</v>
      </c>
      <c r="Y1182" t="s">
        <v>421</v>
      </c>
      <c r="Z1182" t="s">
        <v>422</v>
      </c>
      <c r="AA1182" t="s">
        <v>42</v>
      </c>
    </row>
    <row r="1183" spans="1:27" x14ac:dyDescent="0.25">
      <c r="A1183" s="1">
        <v>10229</v>
      </c>
      <c r="B1183" s="1">
        <v>48</v>
      </c>
      <c r="C1183" s="8">
        <v>100</v>
      </c>
      <c r="D1183" s="1">
        <v>6</v>
      </c>
      <c r="E1183" s="7">
        <v>5704.32</v>
      </c>
      <c r="F1183" s="7">
        <f>sales_data_sample3[[#This Row],[SALES]]*sales_data_sample3[[#This Row],[PROFIT MARGIN]]</f>
        <v>259.54656</v>
      </c>
      <c r="G1183" s="14" t="str">
        <f>IF(sales_data_sample3[[#This Row],[STATUS]] &lt;&gt;"Cancelled","4,55%","0")</f>
        <v>4,55%</v>
      </c>
      <c r="H1183" s="4">
        <v>38057</v>
      </c>
      <c r="I1183" t="s">
        <v>28</v>
      </c>
      <c r="J1183">
        <f>ROUNDUP(MONTH(sales_data_sample3[[#This Row],[ORDER DATE]])/3,0)</f>
        <v>1</v>
      </c>
      <c r="K1183" t="str">
        <f>TEXT(sales_data_sample3[[#This Row],[ORDER DATE]],"[$-409]mmmm")</f>
        <v>March</v>
      </c>
      <c r="L1183">
        <f>YEAR(sales_data_sample3[[#This Row],[ORDER DATE]])</f>
        <v>2004</v>
      </c>
      <c r="M1183" t="s">
        <v>957</v>
      </c>
      <c r="N1183">
        <v>127</v>
      </c>
      <c r="O1183" t="s">
        <v>3076</v>
      </c>
      <c r="P1183" t="s">
        <v>417</v>
      </c>
      <c r="Q1183" t="s">
        <v>418</v>
      </c>
      <c r="R1183" t="s">
        <v>419</v>
      </c>
      <c r="S1183" t="s">
        <v>4804</v>
      </c>
      <c r="T1183" t="s">
        <v>420</v>
      </c>
      <c r="U1183" t="s">
        <v>73</v>
      </c>
      <c r="V1183" t="s">
        <v>167</v>
      </c>
      <c r="W1183" t="s">
        <v>38</v>
      </c>
      <c r="X1183" t="s">
        <v>39</v>
      </c>
      <c r="Y1183" t="s">
        <v>421</v>
      </c>
      <c r="Z1183" t="s">
        <v>422</v>
      </c>
      <c r="AA1183" t="s">
        <v>65</v>
      </c>
    </row>
    <row r="1184" spans="1:27" x14ac:dyDescent="0.25">
      <c r="A1184" s="1">
        <v>10229</v>
      </c>
      <c r="B1184" s="1">
        <v>33</v>
      </c>
      <c r="C1184" s="8">
        <v>32.880000000000003</v>
      </c>
      <c r="D1184" s="1">
        <v>2</v>
      </c>
      <c r="E1184" s="7">
        <v>1085.04</v>
      </c>
      <c r="F1184" s="7">
        <f>sales_data_sample3[[#This Row],[SALES]]*sales_data_sample3[[#This Row],[PROFIT MARGIN]]</f>
        <v>270.06645600000002</v>
      </c>
      <c r="G1184" s="14" t="str">
        <f>IF(sales_data_sample3[[#This Row],[STATUS]] &lt;&gt;"Cancelled","24,89%","0")</f>
        <v>24,89%</v>
      </c>
      <c r="H1184" s="4">
        <v>38057</v>
      </c>
      <c r="I1184" t="s">
        <v>28</v>
      </c>
      <c r="J1184">
        <f>ROUNDUP(MONTH(sales_data_sample3[[#This Row],[ORDER DATE]])/3,0)</f>
        <v>1</v>
      </c>
      <c r="K1184" t="str">
        <f>TEXT(sales_data_sample3[[#This Row],[ORDER DATE]],"[$-409]mmmm")</f>
        <v>March</v>
      </c>
      <c r="L1184">
        <f>YEAR(sales_data_sample3[[#This Row],[ORDER DATE]])</f>
        <v>2004</v>
      </c>
      <c r="M1184" t="s">
        <v>278</v>
      </c>
      <c r="N1184">
        <v>35</v>
      </c>
      <c r="O1184" t="s">
        <v>3186</v>
      </c>
      <c r="P1184" t="s">
        <v>417</v>
      </c>
      <c r="Q1184" t="s">
        <v>418</v>
      </c>
      <c r="R1184" t="s">
        <v>419</v>
      </c>
      <c r="S1184" t="s">
        <v>4804</v>
      </c>
      <c r="T1184" t="s">
        <v>420</v>
      </c>
      <c r="U1184" t="s">
        <v>73</v>
      </c>
      <c r="V1184" t="s">
        <v>167</v>
      </c>
      <c r="W1184" t="s">
        <v>38</v>
      </c>
      <c r="X1184" t="s">
        <v>39</v>
      </c>
      <c r="Y1184" t="s">
        <v>421</v>
      </c>
      <c r="Z1184" t="s">
        <v>422</v>
      </c>
      <c r="AA1184" t="s">
        <v>42</v>
      </c>
    </row>
    <row r="1185" spans="1:27" x14ac:dyDescent="0.25">
      <c r="A1185" s="1">
        <v>10229</v>
      </c>
      <c r="B1185" s="1">
        <v>25</v>
      </c>
      <c r="C1185" s="8">
        <v>100</v>
      </c>
      <c r="D1185" s="1">
        <v>8</v>
      </c>
      <c r="E1185" s="7">
        <v>2793</v>
      </c>
      <c r="F1185" s="7">
        <f>sales_data_sample3[[#This Row],[SALES]]*sales_data_sample3[[#This Row],[PROFIT MARGIN]]</f>
        <v>127.08149999999999</v>
      </c>
      <c r="G1185" s="14" t="str">
        <f>IF(sales_data_sample3[[#This Row],[STATUS]] &lt;&gt;"Cancelled","4,55%","0")</f>
        <v>4,55%</v>
      </c>
      <c r="H1185" s="4">
        <v>38057</v>
      </c>
      <c r="I1185" t="s">
        <v>28</v>
      </c>
      <c r="J1185">
        <f>ROUNDUP(MONTH(sales_data_sample3[[#This Row],[ORDER DATE]])/3,0)</f>
        <v>1</v>
      </c>
      <c r="K1185" t="str">
        <f>TEXT(sales_data_sample3[[#This Row],[ORDER DATE]],"[$-409]mmmm")</f>
        <v>March</v>
      </c>
      <c r="L1185">
        <f>YEAR(sales_data_sample3[[#This Row],[ORDER DATE]])</f>
        <v>2004</v>
      </c>
      <c r="M1185" t="s">
        <v>957</v>
      </c>
      <c r="N1185">
        <v>96</v>
      </c>
      <c r="O1185" t="s">
        <v>3839</v>
      </c>
      <c r="P1185" t="s">
        <v>417</v>
      </c>
      <c r="Q1185" t="s">
        <v>418</v>
      </c>
      <c r="R1185" t="s">
        <v>419</v>
      </c>
      <c r="S1185" t="s">
        <v>4804</v>
      </c>
      <c r="T1185" t="s">
        <v>420</v>
      </c>
      <c r="U1185" t="s">
        <v>73</v>
      </c>
      <c r="V1185" t="s">
        <v>167</v>
      </c>
      <c r="W1185" t="s">
        <v>38</v>
      </c>
      <c r="X1185" t="s">
        <v>39</v>
      </c>
      <c r="Y1185" t="s">
        <v>421</v>
      </c>
      <c r="Z1185" t="s">
        <v>422</v>
      </c>
      <c r="AA1185" t="s">
        <v>42</v>
      </c>
    </row>
    <row r="1186" spans="1:27" x14ac:dyDescent="0.25">
      <c r="A1186" s="1">
        <v>10229</v>
      </c>
      <c r="B1186" s="1">
        <v>23</v>
      </c>
      <c r="C1186" s="8">
        <v>54.11</v>
      </c>
      <c r="D1186" s="1">
        <v>3</v>
      </c>
      <c r="E1186" s="7">
        <v>1244.53</v>
      </c>
      <c r="F1186" s="7">
        <f>sales_data_sample3[[#This Row],[SALES]]*sales_data_sample3[[#This Row],[PROFIT MARGIN]]</f>
        <v>56.626114999999999</v>
      </c>
      <c r="G1186" s="14" t="str">
        <f>IF(sales_data_sample3[[#This Row],[STATUS]] &lt;&gt;"Cancelled","4,55%","0")</f>
        <v>4,55%</v>
      </c>
      <c r="H1186" s="4">
        <v>38057</v>
      </c>
      <c r="I1186" t="s">
        <v>28</v>
      </c>
      <c r="J1186">
        <f>ROUNDUP(MONTH(sales_data_sample3[[#This Row],[ORDER DATE]])/3,0)</f>
        <v>1</v>
      </c>
      <c r="K1186" t="str">
        <f>TEXT(sales_data_sample3[[#This Row],[ORDER DATE]],"[$-409]mmmm")</f>
        <v>March</v>
      </c>
      <c r="L1186">
        <f>YEAR(sales_data_sample3[[#This Row],[ORDER DATE]])</f>
        <v>2004</v>
      </c>
      <c r="M1186" t="s">
        <v>957</v>
      </c>
      <c r="N1186">
        <v>54</v>
      </c>
      <c r="O1186" t="s">
        <v>3944</v>
      </c>
      <c r="P1186" t="s">
        <v>417</v>
      </c>
      <c r="Q1186" t="s">
        <v>418</v>
      </c>
      <c r="R1186" t="s">
        <v>419</v>
      </c>
      <c r="S1186" t="s">
        <v>4804</v>
      </c>
      <c r="T1186" t="s">
        <v>420</v>
      </c>
      <c r="U1186" t="s">
        <v>73</v>
      </c>
      <c r="V1186" t="s">
        <v>167</v>
      </c>
      <c r="W1186" t="s">
        <v>38</v>
      </c>
      <c r="X1186" t="s">
        <v>39</v>
      </c>
      <c r="Y1186" t="s">
        <v>421</v>
      </c>
      <c r="Z1186" t="s">
        <v>422</v>
      </c>
      <c r="AA1186" t="s">
        <v>42</v>
      </c>
    </row>
    <row r="1187" spans="1:27" x14ac:dyDescent="0.25">
      <c r="A1187" s="1">
        <v>10229</v>
      </c>
      <c r="B1187" s="1">
        <v>30</v>
      </c>
      <c r="C1187" s="8">
        <v>73.040000000000006</v>
      </c>
      <c r="D1187" s="1">
        <v>12</v>
      </c>
      <c r="E1187" s="7">
        <v>2191.1999999999998</v>
      </c>
      <c r="F1187" s="7">
        <f>sales_data_sample3[[#This Row],[SALES]]*sales_data_sample3[[#This Row],[PROFIT MARGIN]]</f>
        <v>99.69959999999999</v>
      </c>
      <c r="G1187" s="14" t="str">
        <f>IF(sales_data_sample3[[#This Row],[STATUS]] &lt;&gt;"Cancelled","4,55%","0")</f>
        <v>4,55%</v>
      </c>
      <c r="H1187" s="4">
        <v>38057</v>
      </c>
      <c r="I1187" t="s">
        <v>28</v>
      </c>
      <c r="J1187">
        <f>ROUNDUP(MONTH(sales_data_sample3[[#This Row],[ORDER DATE]])/3,0)</f>
        <v>1</v>
      </c>
      <c r="K1187" t="str">
        <f>TEXT(sales_data_sample3[[#This Row],[ORDER DATE]],"[$-409]mmmm")</f>
        <v>March</v>
      </c>
      <c r="L1187">
        <f>YEAR(sales_data_sample3[[#This Row],[ORDER DATE]])</f>
        <v>2004</v>
      </c>
      <c r="M1187" t="s">
        <v>957</v>
      </c>
      <c r="N1187">
        <v>64</v>
      </c>
      <c r="O1187" t="s">
        <v>4029</v>
      </c>
      <c r="P1187" t="s">
        <v>417</v>
      </c>
      <c r="Q1187" t="s">
        <v>418</v>
      </c>
      <c r="R1187" t="s">
        <v>419</v>
      </c>
      <c r="S1187" t="s">
        <v>4804</v>
      </c>
      <c r="T1187" t="s">
        <v>420</v>
      </c>
      <c r="U1187" t="s">
        <v>73</v>
      </c>
      <c r="V1187" t="s">
        <v>167</v>
      </c>
      <c r="W1187" t="s">
        <v>38</v>
      </c>
      <c r="X1187" t="s">
        <v>39</v>
      </c>
      <c r="Y1187" t="s">
        <v>421</v>
      </c>
      <c r="Z1187" t="s">
        <v>422</v>
      </c>
      <c r="AA1187" t="s">
        <v>42</v>
      </c>
    </row>
    <row r="1188" spans="1:27" x14ac:dyDescent="0.25">
      <c r="A1188" s="1">
        <v>10229</v>
      </c>
      <c r="B1188" s="1">
        <v>50</v>
      </c>
      <c r="C1188" s="8">
        <v>100</v>
      </c>
      <c r="D1188" s="1">
        <v>11</v>
      </c>
      <c r="E1188" s="7">
        <v>5614</v>
      </c>
      <c r="F1188" s="7">
        <f>sales_data_sample3[[#This Row],[SALES]]*sales_data_sample3[[#This Row],[PROFIT MARGIN]]</f>
        <v>1397.3246000000001</v>
      </c>
      <c r="G1188" s="14" t="str">
        <f>IF(sales_data_sample3[[#This Row],[STATUS]] &lt;&gt;"Cancelled","24,89%","0")</f>
        <v>24,89%</v>
      </c>
      <c r="H1188" s="4">
        <v>38057</v>
      </c>
      <c r="I1188" t="s">
        <v>28</v>
      </c>
      <c r="J1188">
        <f>ROUNDUP(MONTH(sales_data_sample3[[#This Row],[ORDER DATE]])/3,0)</f>
        <v>1</v>
      </c>
      <c r="K1188" t="str">
        <f>TEXT(sales_data_sample3[[#This Row],[ORDER DATE]],"[$-409]mmmm")</f>
        <v>March</v>
      </c>
      <c r="L1188">
        <f>YEAR(sales_data_sample3[[#This Row],[ORDER DATE]])</f>
        <v>2004</v>
      </c>
      <c r="M1188" t="s">
        <v>278</v>
      </c>
      <c r="N1188">
        <v>101</v>
      </c>
      <c r="O1188" t="s">
        <v>4506</v>
      </c>
      <c r="P1188" t="s">
        <v>417</v>
      </c>
      <c r="Q1188" t="s">
        <v>418</v>
      </c>
      <c r="R1188" t="s">
        <v>419</v>
      </c>
      <c r="S1188" t="s">
        <v>4804</v>
      </c>
      <c r="T1188" t="s">
        <v>420</v>
      </c>
      <c r="U1188" t="s">
        <v>73</v>
      </c>
      <c r="V1188" t="s">
        <v>167</v>
      </c>
      <c r="W1188" t="s">
        <v>38</v>
      </c>
      <c r="X1188" t="s">
        <v>39</v>
      </c>
      <c r="Y1188" t="s">
        <v>421</v>
      </c>
      <c r="Z1188" t="s">
        <v>422</v>
      </c>
      <c r="AA1188" t="s">
        <v>65</v>
      </c>
    </row>
    <row r="1189" spans="1:27" x14ac:dyDescent="0.25">
      <c r="A1189" s="1">
        <v>10230</v>
      </c>
      <c r="B1189" s="1">
        <v>43</v>
      </c>
      <c r="C1189" s="8">
        <v>100</v>
      </c>
      <c r="D1189" s="1">
        <v>1</v>
      </c>
      <c r="E1189" s="7">
        <v>7016.31</v>
      </c>
      <c r="F1189" s="7">
        <f>sales_data_sample3[[#This Row],[SALES]]*sales_data_sample3[[#This Row],[PROFIT MARGIN]]</f>
        <v>1746.3595590000002</v>
      </c>
      <c r="G1189" s="14" t="str">
        <f>IF(sales_data_sample3[[#This Row],[STATUS]] &lt;&gt;"Cancelled","24,89%","0")</f>
        <v>24,89%</v>
      </c>
      <c r="H1189" s="4">
        <v>38061</v>
      </c>
      <c r="I1189" t="s">
        <v>28</v>
      </c>
      <c r="J1189">
        <f>ROUNDUP(MONTH(sales_data_sample3[[#This Row],[ORDER DATE]])/3,0)</f>
        <v>1</v>
      </c>
      <c r="K1189" t="str">
        <f>TEXT(sales_data_sample3[[#This Row],[ORDER DATE]],"[$-409]mmmm")</f>
        <v>March</v>
      </c>
      <c r="L1189">
        <f>YEAR(sales_data_sample3[[#This Row],[ORDER DATE]])</f>
        <v>2004</v>
      </c>
      <c r="M1189" t="s">
        <v>278</v>
      </c>
      <c r="N1189">
        <v>151</v>
      </c>
      <c r="O1189" t="s">
        <v>1027</v>
      </c>
      <c r="P1189" t="s">
        <v>849</v>
      </c>
      <c r="Q1189" t="s">
        <v>850</v>
      </c>
      <c r="R1189" t="s">
        <v>851</v>
      </c>
      <c r="S1189" t="s">
        <v>4804</v>
      </c>
      <c r="T1189" t="s">
        <v>852</v>
      </c>
      <c r="U1189" t="s">
        <v>4804</v>
      </c>
      <c r="V1189" t="s">
        <v>853</v>
      </c>
      <c r="W1189" t="s">
        <v>810</v>
      </c>
      <c r="X1189" t="s">
        <v>52</v>
      </c>
      <c r="Y1189" t="s">
        <v>854</v>
      </c>
      <c r="Z1189" t="s">
        <v>731</v>
      </c>
      <c r="AA1189" t="s">
        <v>229</v>
      </c>
    </row>
    <row r="1190" spans="1:27" x14ac:dyDescent="0.25">
      <c r="A1190" s="1">
        <v>10230</v>
      </c>
      <c r="B1190" s="1">
        <v>49</v>
      </c>
      <c r="C1190" s="8">
        <v>100</v>
      </c>
      <c r="D1190" s="1">
        <v>8</v>
      </c>
      <c r="E1190" s="7">
        <v>7300.51</v>
      </c>
      <c r="F1190" s="7">
        <f>sales_data_sample3[[#This Row],[SALES]]*sales_data_sample3[[#This Row],[PROFIT MARGIN]]</f>
        <v>1817.096939</v>
      </c>
      <c r="G1190" s="14" t="str">
        <f>IF(sales_data_sample3[[#This Row],[STATUS]] &lt;&gt;"Cancelled","24,89%","0")</f>
        <v>24,89%</v>
      </c>
      <c r="H1190" s="4">
        <v>38061</v>
      </c>
      <c r="I1190" t="s">
        <v>28</v>
      </c>
      <c r="J1190">
        <f>ROUNDUP(MONTH(sales_data_sample3[[#This Row],[ORDER DATE]])/3,0)</f>
        <v>1</v>
      </c>
      <c r="K1190" t="str">
        <f>TEXT(sales_data_sample3[[#This Row],[ORDER DATE]],"[$-409]mmmm")</f>
        <v>March</v>
      </c>
      <c r="L1190">
        <f>YEAR(sales_data_sample3[[#This Row],[ORDER DATE]])</f>
        <v>2004</v>
      </c>
      <c r="M1190" t="s">
        <v>278</v>
      </c>
      <c r="N1190">
        <v>163</v>
      </c>
      <c r="O1190" t="s">
        <v>1667</v>
      </c>
      <c r="P1190" t="s">
        <v>849</v>
      </c>
      <c r="Q1190" t="s">
        <v>850</v>
      </c>
      <c r="R1190" t="s">
        <v>851</v>
      </c>
      <c r="S1190" t="s">
        <v>4804</v>
      </c>
      <c r="T1190" t="s">
        <v>852</v>
      </c>
      <c r="U1190" t="s">
        <v>4804</v>
      </c>
      <c r="V1190" t="s">
        <v>853</v>
      </c>
      <c r="W1190" t="s">
        <v>810</v>
      </c>
      <c r="X1190" t="s">
        <v>52</v>
      </c>
      <c r="Y1190" t="s">
        <v>854</v>
      </c>
      <c r="Z1190" t="s">
        <v>731</v>
      </c>
      <c r="AA1190" t="s">
        <v>229</v>
      </c>
    </row>
    <row r="1191" spans="1:27" x14ac:dyDescent="0.25">
      <c r="A1191" s="1">
        <v>10230</v>
      </c>
      <c r="B1191" s="1">
        <v>42</v>
      </c>
      <c r="C1191" s="8">
        <v>100</v>
      </c>
      <c r="D1191" s="1">
        <v>3</v>
      </c>
      <c r="E1191" s="7">
        <v>7238.28</v>
      </c>
      <c r="F1191" s="7">
        <f>sales_data_sample3[[#This Row],[SALES]]*sales_data_sample3[[#This Row],[PROFIT MARGIN]]</f>
        <v>1801.607892</v>
      </c>
      <c r="G1191" s="14" t="str">
        <f>IF(sales_data_sample3[[#This Row],[STATUS]] &lt;&gt;"Cancelled","24,89%","0")</f>
        <v>24,89%</v>
      </c>
      <c r="H1191" s="4">
        <v>38061</v>
      </c>
      <c r="I1191" t="s">
        <v>28</v>
      </c>
      <c r="J1191">
        <f>ROUNDUP(MONTH(sales_data_sample3[[#This Row],[ORDER DATE]])/3,0)</f>
        <v>1</v>
      </c>
      <c r="K1191" t="str">
        <f>TEXT(sales_data_sample3[[#This Row],[ORDER DATE]],"[$-409]mmmm")</f>
        <v>March</v>
      </c>
      <c r="L1191">
        <f>YEAR(sales_data_sample3[[#This Row],[ORDER DATE]])</f>
        <v>2004</v>
      </c>
      <c r="M1191" t="s">
        <v>278</v>
      </c>
      <c r="N1191">
        <v>143</v>
      </c>
      <c r="O1191" t="s">
        <v>2501</v>
      </c>
      <c r="P1191" t="s">
        <v>849</v>
      </c>
      <c r="Q1191" t="s">
        <v>850</v>
      </c>
      <c r="R1191" t="s">
        <v>851</v>
      </c>
      <c r="S1191" t="s">
        <v>4804</v>
      </c>
      <c r="T1191" t="s">
        <v>852</v>
      </c>
      <c r="U1191" t="s">
        <v>4804</v>
      </c>
      <c r="V1191" t="s">
        <v>853</v>
      </c>
      <c r="W1191" t="s">
        <v>810</v>
      </c>
      <c r="X1191" t="s">
        <v>52</v>
      </c>
      <c r="Y1191" t="s">
        <v>854</v>
      </c>
      <c r="Z1191" t="s">
        <v>731</v>
      </c>
      <c r="AA1191" t="s">
        <v>229</v>
      </c>
    </row>
    <row r="1192" spans="1:27" x14ac:dyDescent="0.25">
      <c r="A1192" s="1">
        <v>10230</v>
      </c>
      <c r="B1192" s="1">
        <v>36</v>
      </c>
      <c r="C1192" s="8">
        <v>54.33</v>
      </c>
      <c r="D1192" s="1">
        <v>6</v>
      </c>
      <c r="E1192" s="7">
        <v>1955.88</v>
      </c>
      <c r="F1192" s="7">
        <f>sales_data_sample3[[#This Row],[SALES]]*sales_data_sample3[[#This Row],[PROFIT MARGIN]]</f>
        <v>486.81853200000006</v>
      </c>
      <c r="G1192" s="14" t="str">
        <f>IF(sales_data_sample3[[#This Row],[STATUS]] &lt;&gt;"Cancelled","24,89%","0")</f>
        <v>24,89%</v>
      </c>
      <c r="H1192" s="4">
        <v>38061</v>
      </c>
      <c r="I1192" t="s">
        <v>28</v>
      </c>
      <c r="J1192">
        <f>ROUNDUP(MONTH(sales_data_sample3[[#This Row],[ORDER DATE]])/3,0)</f>
        <v>1</v>
      </c>
      <c r="K1192" t="str">
        <f>TEXT(sales_data_sample3[[#This Row],[ORDER DATE]],"[$-409]mmmm")</f>
        <v>March</v>
      </c>
      <c r="L1192">
        <f>YEAR(sales_data_sample3[[#This Row],[ORDER DATE]])</f>
        <v>2004</v>
      </c>
      <c r="M1192" t="s">
        <v>278</v>
      </c>
      <c r="N1192">
        <v>57</v>
      </c>
      <c r="O1192" t="s">
        <v>2779</v>
      </c>
      <c r="P1192" t="s">
        <v>849</v>
      </c>
      <c r="Q1192" t="s">
        <v>850</v>
      </c>
      <c r="R1192" t="s">
        <v>851</v>
      </c>
      <c r="S1192" t="s">
        <v>4804</v>
      </c>
      <c r="T1192" t="s">
        <v>852</v>
      </c>
      <c r="U1192" t="s">
        <v>4804</v>
      </c>
      <c r="V1192" t="s">
        <v>853</v>
      </c>
      <c r="W1192" t="s">
        <v>810</v>
      </c>
      <c r="X1192" t="s">
        <v>52</v>
      </c>
      <c r="Y1192" t="s">
        <v>854</v>
      </c>
      <c r="Z1192" t="s">
        <v>731</v>
      </c>
      <c r="AA1192" t="s">
        <v>42</v>
      </c>
    </row>
    <row r="1193" spans="1:27" x14ac:dyDescent="0.25">
      <c r="A1193" s="1">
        <v>10230</v>
      </c>
      <c r="B1193" s="1">
        <v>45</v>
      </c>
      <c r="C1193" s="8">
        <v>100</v>
      </c>
      <c r="D1193" s="1">
        <v>5</v>
      </c>
      <c r="E1193" s="7">
        <v>4737.1499999999996</v>
      </c>
      <c r="F1193" s="7">
        <f>sales_data_sample3[[#This Row],[SALES]]*sales_data_sample3[[#This Row],[PROFIT MARGIN]]</f>
        <v>1179.0766349999999</v>
      </c>
      <c r="G1193" s="14" t="str">
        <f>IF(sales_data_sample3[[#This Row],[STATUS]] &lt;&gt;"Cancelled","24,89%","0")</f>
        <v>24,89%</v>
      </c>
      <c r="H1193" s="4">
        <v>38061</v>
      </c>
      <c r="I1193" t="s">
        <v>28</v>
      </c>
      <c r="J1193">
        <f>ROUNDUP(MONTH(sales_data_sample3[[#This Row],[ORDER DATE]])/3,0)</f>
        <v>1</v>
      </c>
      <c r="K1193" t="str">
        <f>TEXT(sales_data_sample3[[#This Row],[ORDER DATE]],"[$-409]mmmm")</f>
        <v>March</v>
      </c>
      <c r="L1193">
        <f>YEAR(sales_data_sample3[[#This Row],[ORDER DATE]])</f>
        <v>2004</v>
      </c>
      <c r="M1193" t="s">
        <v>278</v>
      </c>
      <c r="N1193">
        <v>118</v>
      </c>
      <c r="O1193" t="s">
        <v>3701</v>
      </c>
      <c r="P1193" t="s">
        <v>849</v>
      </c>
      <c r="Q1193" t="s">
        <v>850</v>
      </c>
      <c r="R1193" t="s">
        <v>851</v>
      </c>
      <c r="S1193" t="s">
        <v>4804</v>
      </c>
      <c r="T1193" t="s">
        <v>852</v>
      </c>
      <c r="U1193" t="s">
        <v>4804</v>
      </c>
      <c r="V1193" t="s">
        <v>853</v>
      </c>
      <c r="W1193" t="s">
        <v>810</v>
      </c>
      <c r="X1193" t="s">
        <v>52</v>
      </c>
      <c r="Y1193" t="s">
        <v>854</v>
      </c>
      <c r="Z1193" t="s">
        <v>731</v>
      </c>
      <c r="AA1193" t="s">
        <v>65</v>
      </c>
    </row>
    <row r="1194" spans="1:27" x14ac:dyDescent="0.25">
      <c r="A1194" s="1">
        <v>10230</v>
      </c>
      <c r="B1194" s="1">
        <v>46</v>
      </c>
      <c r="C1194" s="8">
        <v>60.9</v>
      </c>
      <c r="D1194" s="1">
        <v>4</v>
      </c>
      <c r="E1194" s="7">
        <v>2801.4</v>
      </c>
      <c r="F1194" s="7">
        <f>sales_data_sample3[[#This Row],[SALES]]*sales_data_sample3[[#This Row],[PROFIT MARGIN]]</f>
        <v>142.59126000000001</v>
      </c>
      <c r="G1194" s="14" t="str">
        <f>IF(sales_data_sample3[[#This Row],[STATUS]] &lt;&gt;"Cancelled","5,09%","0")</f>
        <v>5,09%</v>
      </c>
      <c r="H1194" s="4">
        <v>38061</v>
      </c>
      <c r="I1194" t="s">
        <v>28</v>
      </c>
      <c r="J1194">
        <f>ROUNDUP(MONTH(sales_data_sample3[[#This Row],[ORDER DATE]])/3,0)</f>
        <v>1</v>
      </c>
      <c r="K1194" t="str">
        <f>TEXT(sales_data_sample3[[#This Row],[ORDER DATE]],"[$-409]mmmm")</f>
        <v>March</v>
      </c>
      <c r="L1194">
        <f>YEAR(sales_data_sample3[[#This Row],[ORDER DATE]])</f>
        <v>2004</v>
      </c>
      <c r="M1194" t="s">
        <v>2246</v>
      </c>
      <c r="N1194">
        <v>62</v>
      </c>
      <c r="O1194" t="s">
        <v>3989</v>
      </c>
      <c r="P1194" t="s">
        <v>849</v>
      </c>
      <c r="Q1194" t="s">
        <v>850</v>
      </c>
      <c r="R1194" t="s">
        <v>851</v>
      </c>
      <c r="S1194" t="s">
        <v>4804</v>
      </c>
      <c r="T1194" t="s">
        <v>852</v>
      </c>
      <c r="U1194" t="s">
        <v>4804</v>
      </c>
      <c r="V1194" t="s">
        <v>853</v>
      </c>
      <c r="W1194" t="s">
        <v>810</v>
      </c>
      <c r="X1194" t="s">
        <v>52</v>
      </c>
      <c r="Y1194" t="s">
        <v>854</v>
      </c>
      <c r="Z1194" t="s">
        <v>731</v>
      </c>
      <c r="AA1194" t="s">
        <v>42</v>
      </c>
    </row>
    <row r="1195" spans="1:27" x14ac:dyDescent="0.25">
      <c r="A1195" s="1">
        <v>10230</v>
      </c>
      <c r="B1195" s="1">
        <v>34</v>
      </c>
      <c r="C1195" s="8">
        <v>100</v>
      </c>
      <c r="D1195" s="1">
        <v>7</v>
      </c>
      <c r="E1195" s="7">
        <v>3974.94</v>
      </c>
      <c r="F1195" s="7">
        <f>sales_data_sample3[[#This Row],[SALES]]*sales_data_sample3[[#This Row],[PROFIT MARGIN]]</f>
        <v>180.85977</v>
      </c>
      <c r="G1195" s="14" t="str">
        <f>IF(sales_data_sample3[[#This Row],[STATUS]] &lt;&gt;"Cancelled","4,55%","0")</f>
        <v>4,55%</v>
      </c>
      <c r="H1195" s="4">
        <v>38061</v>
      </c>
      <c r="I1195" t="s">
        <v>28</v>
      </c>
      <c r="J1195">
        <f>ROUNDUP(MONTH(sales_data_sample3[[#This Row],[ORDER DATE]])/3,0)</f>
        <v>1</v>
      </c>
      <c r="K1195" t="str">
        <f>TEXT(sales_data_sample3[[#This Row],[ORDER DATE]],"[$-409]mmmm")</f>
        <v>March</v>
      </c>
      <c r="L1195">
        <f>YEAR(sales_data_sample3[[#This Row],[ORDER DATE]])</f>
        <v>2004</v>
      </c>
      <c r="M1195" t="s">
        <v>957</v>
      </c>
      <c r="N1195">
        <v>115</v>
      </c>
      <c r="O1195" t="s">
        <v>4177</v>
      </c>
      <c r="P1195" t="s">
        <v>849</v>
      </c>
      <c r="Q1195" t="s">
        <v>850</v>
      </c>
      <c r="R1195" t="s">
        <v>851</v>
      </c>
      <c r="S1195" t="s">
        <v>4804</v>
      </c>
      <c r="T1195" t="s">
        <v>852</v>
      </c>
      <c r="U1195" t="s">
        <v>4804</v>
      </c>
      <c r="V1195" t="s">
        <v>853</v>
      </c>
      <c r="W1195" t="s">
        <v>810</v>
      </c>
      <c r="X1195" t="s">
        <v>52</v>
      </c>
      <c r="Y1195" t="s">
        <v>854</v>
      </c>
      <c r="Z1195" t="s">
        <v>731</v>
      </c>
      <c r="AA1195" t="s">
        <v>65</v>
      </c>
    </row>
    <row r="1196" spans="1:27" x14ac:dyDescent="0.25">
      <c r="A1196" s="1">
        <v>10230</v>
      </c>
      <c r="B1196" s="1">
        <v>43</v>
      </c>
      <c r="C1196" s="8">
        <v>52.14</v>
      </c>
      <c r="D1196" s="1">
        <v>2</v>
      </c>
      <c r="E1196" s="7">
        <v>2242.02</v>
      </c>
      <c r="F1196" s="7">
        <f>sales_data_sample3[[#This Row],[SALES]]*sales_data_sample3[[#This Row],[PROFIT MARGIN]]</f>
        <v>114.118818</v>
      </c>
      <c r="G1196" s="14" t="str">
        <f>IF(sales_data_sample3[[#This Row],[STATUS]] &lt;&gt;"Cancelled","5,09%","0")</f>
        <v>5,09%</v>
      </c>
      <c r="H1196" s="4">
        <v>38061</v>
      </c>
      <c r="I1196" t="s">
        <v>28</v>
      </c>
      <c r="J1196">
        <f>ROUNDUP(MONTH(sales_data_sample3[[#This Row],[ORDER DATE]])/3,0)</f>
        <v>1</v>
      </c>
      <c r="K1196" t="str">
        <f>TEXT(sales_data_sample3[[#This Row],[ORDER DATE]],"[$-409]mmmm")</f>
        <v>March</v>
      </c>
      <c r="L1196">
        <f>YEAR(sales_data_sample3[[#This Row],[ORDER DATE]])</f>
        <v>2004</v>
      </c>
      <c r="M1196" t="s">
        <v>2246</v>
      </c>
      <c r="N1196">
        <v>58</v>
      </c>
      <c r="O1196" t="s">
        <v>4208</v>
      </c>
      <c r="P1196" t="s">
        <v>849</v>
      </c>
      <c r="Q1196" t="s">
        <v>850</v>
      </c>
      <c r="R1196" t="s">
        <v>851</v>
      </c>
      <c r="S1196" t="s">
        <v>4804</v>
      </c>
      <c r="T1196" t="s">
        <v>852</v>
      </c>
      <c r="U1196" t="s">
        <v>4804</v>
      </c>
      <c r="V1196" t="s">
        <v>853</v>
      </c>
      <c r="W1196" t="s">
        <v>810</v>
      </c>
      <c r="X1196" t="s">
        <v>52</v>
      </c>
      <c r="Y1196" t="s">
        <v>854</v>
      </c>
      <c r="Z1196" t="s">
        <v>731</v>
      </c>
      <c r="AA1196" t="s">
        <v>42</v>
      </c>
    </row>
    <row r="1197" spans="1:27" x14ac:dyDescent="0.25">
      <c r="A1197" s="1">
        <v>10231</v>
      </c>
      <c r="B1197" s="1">
        <v>42</v>
      </c>
      <c r="C1197" s="8">
        <v>100</v>
      </c>
      <c r="D1197" s="1">
        <v>2</v>
      </c>
      <c r="E1197" s="7">
        <v>8378.58</v>
      </c>
      <c r="F1197" s="7">
        <f>sales_data_sample3[[#This Row],[SALES]]*sales_data_sample3[[#This Row],[PROFIT MARGIN]]</f>
        <v>2085.4285620000001</v>
      </c>
      <c r="G1197" s="14" t="str">
        <f>IF(sales_data_sample3[[#This Row],[STATUS]] &lt;&gt;"Cancelled","24,89%","0")</f>
        <v>24,89%</v>
      </c>
      <c r="H1197" s="4">
        <v>38065</v>
      </c>
      <c r="I1197" t="s">
        <v>28</v>
      </c>
      <c r="J1197">
        <f>ROUNDUP(MONTH(sales_data_sample3[[#This Row],[ORDER DATE]])/3,0)</f>
        <v>1</v>
      </c>
      <c r="K1197" t="str">
        <f>TEXT(sales_data_sample3[[#This Row],[ORDER DATE]],"[$-409]mmmm")</f>
        <v>March</v>
      </c>
      <c r="L1197">
        <f>YEAR(sales_data_sample3[[#This Row],[ORDER DATE]])</f>
        <v>2004</v>
      </c>
      <c r="M1197" t="s">
        <v>278</v>
      </c>
      <c r="N1197">
        <v>207</v>
      </c>
      <c r="O1197" t="s">
        <v>880</v>
      </c>
      <c r="P1197" t="s">
        <v>914</v>
      </c>
      <c r="Q1197" t="s">
        <v>915</v>
      </c>
      <c r="R1197" t="s">
        <v>916</v>
      </c>
      <c r="S1197" t="s">
        <v>4804</v>
      </c>
      <c r="T1197" t="s">
        <v>271</v>
      </c>
      <c r="U1197" t="s">
        <v>4804</v>
      </c>
      <c r="V1197" t="s">
        <v>295</v>
      </c>
      <c r="W1197" t="s">
        <v>273</v>
      </c>
      <c r="X1197" t="s">
        <v>52</v>
      </c>
      <c r="Y1197" t="s">
        <v>917</v>
      </c>
      <c r="Z1197" t="s">
        <v>918</v>
      </c>
      <c r="AA1197" t="s">
        <v>229</v>
      </c>
    </row>
    <row r="1198" spans="1:27" x14ac:dyDescent="0.25">
      <c r="A1198" s="1">
        <v>10231</v>
      </c>
      <c r="B1198" s="1">
        <v>49</v>
      </c>
      <c r="C1198" s="8">
        <v>100</v>
      </c>
      <c r="D1198" s="1">
        <v>1</v>
      </c>
      <c r="E1198" s="7">
        <v>6952.12</v>
      </c>
      <c r="F1198" s="7">
        <f>sales_data_sample3[[#This Row],[SALES]]*sales_data_sample3[[#This Row],[PROFIT MARGIN]]</f>
        <v>1730.382668</v>
      </c>
      <c r="G1198" s="14" t="str">
        <f>IF(sales_data_sample3[[#This Row],[STATUS]] &lt;&gt;"Cancelled","24,89%","0")</f>
        <v>24,89%</v>
      </c>
      <c r="H1198" s="4">
        <v>38065</v>
      </c>
      <c r="I1198" t="s">
        <v>28</v>
      </c>
      <c r="J1198">
        <f>ROUNDUP(MONTH(sales_data_sample3[[#This Row],[ORDER DATE]])/3,0)</f>
        <v>1</v>
      </c>
      <c r="K1198" t="str">
        <f>TEXT(sales_data_sample3[[#This Row],[ORDER DATE]],"[$-409]mmmm")</f>
        <v>March</v>
      </c>
      <c r="L1198">
        <f>YEAR(sales_data_sample3[[#This Row],[ORDER DATE]])</f>
        <v>2004</v>
      </c>
      <c r="M1198" t="s">
        <v>278</v>
      </c>
      <c r="N1198">
        <v>173</v>
      </c>
      <c r="O1198" t="s">
        <v>1095</v>
      </c>
      <c r="P1198" t="s">
        <v>914</v>
      </c>
      <c r="Q1198" t="s">
        <v>915</v>
      </c>
      <c r="R1198" t="s">
        <v>916</v>
      </c>
      <c r="S1198" t="s">
        <v>4804</v>
      </c>
      <c r="T1198" t="s">
        <v>271</v>
      </c>
      <c r="U1198" t="s">
        <v>4804</v>
      </c>
      <c r="V1198" t="s">
        <v>295</v>
      </c>
      <c r="W1198" t="s">
        <v>273</v>
      </c>
      <c r="X1198" t="s">
        <v>52</v>
      </c>
      <c r="Y1198" t="s">
        <v>917</v>
      </c>
      <c r="Z1198" t="s">
        <v>918</v>
      </c>
      <c r="AA1198" t="s">
        <v>65</v>
      </c>
    </row>
    <row r="1199" spans="1:27" x14ac:dyDescent="0.25">
      <c r="A1199" s="1">
        <v>10232</v>
      </c>
      <c r="B1199" s="1">
        <v>22</v>
      </c>
      <c r="C1199" s="8">
        <v>100</v>
      </c>
      <c r="D1199" s="1">
        <v>6</v>
      </c>
      <c r="E1199" s="7">
        <v>3606.02</v>
      </c>
      <c r="F1199" s="7">
        <f>sales_data_sample3[[#This Row],[SALES]]*sales_data_sample3[[#This Row],[PROFIT MARGIN]]</f>
        <v>266.48487799999998</v>
      </c>
      <c r="G1199" s="14" t="str">
        <f>IF(sales_data_sample3[[#This Row],[STATUS]] &lt;&gt;"Cancelled","7,39%","0")</f>
        <v>7,39%</v>
      </c>
      <c r="H1199" s="4">
        <v>38066</v>
      </c>
      <c r="I1199" t="s">
        <v>28</v>
      </c>
      <c r="J1199">
        <f>ROUNDUP(MONTH(sales_data_sample3[[#This Row],[ORDER DATE]])/3,0)</f>
        <v>1</v>
      </c>
      <c r="K1199" t="str">
        <f>TEXT(sales_data_sample3[[#This Row],[ORDER DATE]],"[$-409]mmmm")</f>
        <v>March</v>
      </c>
      <c r="L1199">
        <f>YEAR(sales_data_sample3[[#This Row],[ORDER DATE]])</f>
        <v>2004</v>
      </c>
      <c r="M1199" t="s">
        <v>1354</v>
      </c>
      <c r="N1199">
        <v>136</v>
      </c>
      <c r="O1199" t="s">
        <v>2159</v>
      </c>
      <c r="P1199" t="s">
        <v>666</v>
      </c>
      <c r="Q1199" t="s">
        <v>667</v>
      </c>
      <c r="R1199" t="s">
        <v>668</v>
      </c>
      <c r="S1199" t="s">
        <v>4804</v>
      </c>
      <c r="T1199" t="s">
        <v>669</v>
      </c>
      <c r="U1199" t="s">
        <v>670</v>
      </c>
      <c r="V1199" t="s">
        <v>671</v>
      </c>
      <c r="W1199" t="s">
        <v>262</v>
      </c>
      <c r="X1199" t="s">
        <v>52</v>
      </c>
      <c r="Y1199" t="s">
        <v>672</v>
      </c>
      <c r="Z1199" t="s">
        <v>673</v>
      </c>
      <c r="AA1199" t="s">
        <v>65</v>
      </c>
    </row>
    <row r="1200" spans="1:27" x14ac:dyDescent="0.25">
      <c r="A1200" s="1">
        <v>10232</v>
      </c>
      <c r="B1200" s="1">
        <v>48</v>
      </c>
      <c r="C1200" s="8">
        <v>95.8</v>
      </c>
      <c r="D1200" s="1">
        <v>8</v>
      </c>
      <c r="E1200" s="7">
        <v>4598.3999999999996</v>
      </c>
      <c r="F1200" s="7">
        <f>sales_data_sample3[[#This Row],[SALES]]*sales_data_sample3[[#This Row],[PROFIT MARGIN]]</f>
        <v>234.05855999999997</v>
      </c>
      <c r="G1200" s="14" t="str">
        <f>IF(sales_data_sample3[[#This Row],[STATUS]] &lt;&gt;"Cancelled","5,09%","0")</f>
        <v>5,09%</v>
      </c>
      <c r="H1200" s="4">
        <v>38066</v>
      </c>
      <c r="I1200" t="s">
        <v>28</v>
      </c>
      <c r="J1200">
        <f>ROUNDUP(MONTH(sales_data_sample3[[#This Row],[ORDER DATE]])/3,0)</f>
        <v>1</v>
      </c>
      <c r="K1200" t="str">
        <f>TEXT(sales_data_sample3[[#This Row],[ORDER DATE]],"[$-409]mmmm")</f>
        <v>March</v>
      </c>
      <c r="L1200">
        <f>YEAR(sales_data_sample3[[#This Row],[ORDER DATE]])</f>
        <v>2004</v>
      </c>
      <c r="M1200" t="s">
        <v>2246</v>
      </c>
      <c r="N1200">
        <v>100</v>
      </c>
      <c r="O1200" t="s">
        <v>2247</v>
      </c>
      <c r="P1200" t="s">
        <v>666</v>
      </c>
      <c r="Q1200" t="s">
        <v>667</v>
      </c>
      <c r="R1200" t="s">
        <v>668</v>
      </c>
      <c r="S1200" t="s">
        <v>4804</v>
      </c>
      <c r="T1200" t="s">
        <v>669</v>
      </c>
      <c r="U1200" t="s">
        <v>670</v>
      </c>
      <c r="V1200" t="s">
        <v>671</v>
      </c>
      <c r="W1200" t="s">
        <v>262</v>
      </c>
      <c r="X1200" t="s">
        <v>52</v>
      </c>
      <c r="Y1200" t="s">
        <v>672</v>
      </c>
      <c r="Z1200" t="s">
        <v>673</v>
      </c>
      <c r="AA1200" t="s">
        <v>65</v>
      </c>
    </row>
    <row r="1201" spans="1:27" x14ac:dyDescent="0.25">
      <c r="A1201" s="1">
        <v>10232</v>
      </c>
      <c r="B1201" s="1">
        <v>23</v>
      </c>
      <c r="C1201" s="8">
        <v>89.53</v>
      </c>
      <c r="D1201" s="1">
        <v>5</v>
      </c>
      <c r="E1201" s="7">
        <v>2059.19</v>
      </c>
      <c r="F1201" s="7">
        <f>sales_data_sample3[[#This Row],[SALES]]*sales_data_sample3[[#This Row],[PROFIT MARGIN]]</f>
        <v>152.17414099999999</v>
      </c>
      <c r="G1201" s="14" t="str">
        <f>IF(sales_data_sample3[[#This Row],[STATUS]] &lt;&gt;"Cancelled","7,39%","0")</f>
        <v>7,39%</v>
      </c>
      <c r="H1201" s="4">
        <v>38066</v>
      </c>
      <c r="I1201" t="s">
        <v>28</v>
      </c>
      <c r="J1201">
        <f>ROUNDUP(MONTH(sales_data_sample3[[#This Row],[ORDER DATE]])/3,0)</f>
        <v>1</v>
      </c>
      <c r="K1201" t="str">
        <f>TEXT(sales_data_sample3[[#This Row],[ORDER DATE]],"[$-409]mmmm")</f>
        <v>March</v>
      </c>
      <c r="L1201">
        <f>YEAR(sales_data_sample3[[#This Row],[ORDER DATE]])</f>
        <v>2004</v>
      </c>
      <c r="M1201" t="s">
        <v>1354</v>
      </c>
      <c r="N1201">
        <v>87</v>
      </c>
      <c r="O1201" t="s">
        <v>2562</v>
      </c>
      <c r="P1201" t="s">
        <v>666</v>
      </c>
      <c r="Q1201" t="s">
        <v>667</v>
      </c>
      <c r="R1201" t="s">
        <v>668</v>
      </c>
      <c r="S1201" t="s">
        <v>4804</v>
      </c>
      <c r="T1201" t="s">
        <v>669</v>
      </c>
      <c r="U1201" t="s">
        <v>670</v>
      </c>
      <c r="V1201" t="s">
        <v>671</v>
      </c>
      <c r="W1201" t="s">
        <v>262</v>
      </c>
      <c r="X1201" t="s">
        <v>52</v>
      </c>
      <c r="Y1201" t="s">
        <v>672</v>
      </c>
      <c r="Z1201" t="s">
        <v>673</v>
      </c>
      <c r="AA1201" t="s">
        <v>42</v>
      </c>
    </row>
    <row r="1202" spans="1:27" x14ac:dyDescent="0.25">
      <c r="A1202" s="1">
        <v>10232</v>
      </c>
      <c r="B1202" s="1">
        <v>46</v>
      </c>
      <c r="C1202" s="8">
        <v>100</v>
      </c>
      <c r="D1202" s="1">
        <v>4</v>
      </c>
      <c r="E1202" s="7">
        <v>5652.94</v>
      </c>
      <c r="F1202" s="7">
        <f>sales_data_sample3[[#This Row],[SALES]]*sales_data_sample3[[#This Row],[PROFIT MARGIN]]</f>
        <v>516.67871599999989</v>
      </c>
      <c r="G1202" s="14" t="str">
        <f>IF(sales_data_sample3[[#This Row],[STATUS]] &lt;&gt;"Cancelled","9,14%","0")</f>
        <v>9,14%</v>
      </c>
      <c r="H1202" s="4">
        <v>38066</v>
      </c>
      <c r="I1202" t="s">
        <v>28</v>
      </c>
      <c r="J1202">
        <f>ROUNDUP(MONTH(sales_data_sample3[[#This Row],[ORDER DATE]])/3,0)</f>
        <v>1</v>
      </c>
      <c r="K1202" t="str">
        <f>TEXT(sales_data_sample3[[#This Row],[ORDER DATE]],"[$-409]mmmm")</f>
        <v>March</v>
      </c>
      <c r="L1202">
        <f>YEAR(sales_data_sample3[[#This Row],[ORDER DATE]])</f>
        <v>2004</v>
      </c>
      <c r="M1202" t="s">
        <v>2075</v>
      </c>
      <c r="N1202">
        <v>122</v>
      </c>
      <c r="O1202" t="s">
        <v>3005</v>
      </c>
      <c r="P1202" t="s">
        <v>666</v>
      </c>
      <c r="Q1202" t="s">
        <v>667</v>
      </c>
      <c r="R1202" t="s">
        <v>668</v>
      </c>
      <c r="S1202" t="s">
        <v>4804</v>
      </c>
      <c r="T1202" t="s">
        <v>669</v>
      </c>
      <c r="U1202" t="s">
        <v>670</v>
      </c>
      <c r="V1202" t="s">
        <v>671</v>
      </c>
      <c r="W1202" t="s">
        <v>262</v>
      </c>
      <c r="X1202" t="s">
        <v>52</v>
      </c>
      <c r="Y1202" t="s">
        <v>672</v>
      </c>
      <c r="Z1202" t="s">
        <v>673</v>
      </c>
      <c r="AA1202" t="s">
        <v>65</v>
      </c>
    </row>
    <row r="1203" spans="1:27" x14ac:dyDescent="0.25">
      <c r="A1203" s="1">
        <v>10232</v>
      </c>
      <c r="B1203" s="1">
        <v>26</v>
      </c>
      <c r="C1203" s="8">
        <v>88.34</v>
      </c>
      <c r="D1203" s="1">
        <v>7</v>
      </c>
      <c r="E1203" s="7">
        <v>2296.84</v>
      </c>
      <c r="F1203" s="7">
        <f>sales_data_sample3[[#This Row],[SALES]]*sales_data_sample3[[#This Row],[PROFIT MARGIN]]</f>
        <v>209.93117599999999</v>
      </c>
      <c r="G1203" s="14" t="str">
        <f>IF(sales_data_sample3[[#This Row],[STATUS]] &lt;&gt;"Cancelled","9,14%","0")</f>
        <v>9,14%</v>
      </c>
      <c r="H1203" s="4">
        <v>38066</v>
      </c>
      <c r="I1203" t="s">
        <v>28</v>
      </c>
      <c r="J1203">
        <f>ROUNDUP(MONTH(sales_data_sample3[[#This Row],[ORDER DATE]])/3,0)</f>
        <v>1</v>
      </c>
      <c r="K1203" t="str">
        <f>TEXT(sales_data_sample3[[#This Row],[ORDER DATE]],"[$-409]mmmm")</f>
        <v>March</v>
      </c>
      <c r="L1203">
        <f>YEAR(sales_data_sample3[[#This Row],[ORDER DATE]])</f>
        <v>2004</v>
      </c>
      <c r="M1203" t="s">
        <v>2075</v>
      </c>
      <c r="N1203">
        <v>86</v>
      </c>
      <c r="O1203" t="s">
        <v>4358</v>
      </c>
      <c r="P1203" t="s">
        <v>666</v>
      </c>
      <c r="Q1203" t="s">
        <v>667</v>
      </c>
      <c r="R1203" t="s">
        <v>668</v>
      </c>
      <c r="S1203" t="s">
        <v>4804</v>
      </c>
      <c r="T1203" t="s">
        <v>669</v>
      </c>
      <c r="U1203" t="s">
        <v>670</v>
      </c>
      <c r="V1203" t="s">
        <v>671</v>
      </c>
      <c r="W1203" t="s">
        <v>262</v>
      </c>
      <c r="X1203" t="s">
        <v>52</v>
      </c>
      <c r="Y1203" t="s">
        <v>672</v>
      </c>
      <c r="Z1203" t="s">
        <v>673</v>
      </c>
      <c r="AA1203" t="s">
        <v>42</v>
      </c>
    </row>
    <row r="1204" spans="1:27" x14ac:dyDescent="0.25">
      <c r="A1204" s="1">
        <v>10232</v>
      </c>
      <c r="B1204" s="1">
        <v>48</v>
      </c>
      <c r="C1204" s="8">
        <v>96.16</v>
      </c>
      <c r="D1204" s="1">
        <v>1</v>
      </c>
      <c r="E1204" s="7">
        <v>4615.68</v>
      </c>
      <c r="F1204" s="7">
        <f>sales_data_sample3[[#This Row],[SALES]]*sales_data_sample3[[#This Row],[PROFIT MARGIN]]</f>
        <v>421.873152</v>
      </c>
      <c r="G1204" s="14" t="str">
        <f>IF(sales_data_sample3[[#This Row],[STATUS]] &lt;&gt;"Cancelled","9,14%","0")</f>
        <v>9,14%</v>
      </c>
      <c r="H1204" s="4">
        <v>38066</v>
      </c>
      <c r="I1204" t="s">
        <v>28</v>
      </c>
      <c r="J1204">
        <f>ROUNDUP(MONTH(sales_data_sample3[[#This Row],[ORDER DATE]])/3,0)</f>
        <v>1</v>
      </c>
      <c r="K1204" t="str">
        <f>TEXT(sales_data_sample3[[#This Row],[ORDER DATE]],"[$-409]mmmm")</f>
        <v>March</v>
      </c>
      <c r="L1204">
        <f>YEAR(sales_data_sample3[[#This Row],[ORDER DATE]])</f>
        <v>2004</v>
      </c>
      <c r="M1204" t="s">
        <v>2075</v>
      </c>
      <c r="N1204">
        <v>100</v>
      </c>
      <c r="O1204" t="s">
        <v>4604</v>
      </c>
      <c r="P1204" t="s">
        <v>666</v>
      </c>
      <c r="Q1204" t="s">
        <v>667</v>
      </c>
      <c r="R1204" t="s">
        <v>668</v>
      </c>
      <c r="S1204" t="s">
        <v>4804</v>
      </c>
      <c r="T1204" t="s">
        <v>669</v>
      </c>
      <c r="U1204" t="s">
        <v>670</v>
      </c>
      <c r="V1204" t="s">
        <v>671</v>
      </c>
      <c r="W1204" t="s">
        <v>262</v>
      </c>
      <c r="X1204" t="s">
        <v>52</v>
      </c>
      <c r="Y1204" t="s">
        <v>672</v>
      </c>
      <c r="Z1204" t="s">
        <v>673</v>
      </c>
      <c r="AA1204" t="s">
        <v>65</v>
      </c>
    </row>
    <row r="1205" spans="1:27" x14ac:dyDescent="0.25">
      <c r="A1205" s="1">
        <v>10232</v>
      </c>
      <c r="B1205" s="1">
        <v>35</v>
      </c>
      <c r="C1205" s="8">
        <v>82.43</v>
      </c>
      <c r="D1205" s="1">
        <v>2</v>
      </c>
      <c r="E1205" s="7">
        <v>2885.05</v>
      </c>
      <c r="F1205" s="7">
        <f>sales_data_sample3[[#This Row],[SALES]]*sales_data_sample3[[#This Row],[PROFIT MARGIN]]</f>
        <v>263.69357000000002</v>
      </c>
      <c r="G1205" s="14" t="str">
        <f>IF(sales_data_sample3[[#This Row],[STATUS]] &lt;&gt;"Cancelled","9,14%","0")</f>
        <v>9,14%</v>
      </c>
      <c r="H1205" s="4">
        <v>38066</v>
      </c>
      <c r="I1205" t="s">
        <v>28</v>
      </c>
      <c r="J1205">
        <f>ROUNDUP(MONTH(sales_data_sample3[[#This Row],[ORDER DATE]])/3,0)</f>
        <v>1</v>
      </c>
      <c r="K1205" t="str">
        <f>TEXT(sales_data_sample3[[#This Row],[ORDER DATE]],"[$-409]mmmm")</f>
        <v>March</v>
      </c>
      <c r="L1205">
        <f>YEAR(sales_data_sample3[[#This Row],[ORDER DATE]])</f>
        <v>2004</v>
      </c>
      <c r="M1205" t="s">
        <v>2075</v>
      </c>
      <c r="N1205">
        <v>99</v>
      </c>
      <c r="O1205" t="s">
        <v>4639</v>
      </c>
      <c r="P1205" t="s">
        <v>666</v>
      </c>
      <c r="Q1205" t="s">
        <v>667</v>
      </c>
      <c r="R1205" t="s">
        <v>668</v>
      </c>
      <c r="S1205" t="s">
        <v>4804</v>
      </c>
      <c r="T1205" t="s">
        <v>669</v>
      </c>
      <c r="U1205" t="s">
        <v>670</v>
      </c>
      <c r="V1205" t="s">
        <v>671</v>
      </c>
      <c r="W1205" t="s">
        <v>262</v>
      </c>
      <c r="X1205" t="s">
        <v>52</v>
      </c>
      <c r="Y1205" t="s">
        <v>672</v>
      </c>
      <c r="Z1205" t="s">
        <v>673</v>
      </c>
      <c r="AA1205" t="s">
        <v>42</v>
      </c>
    </row>
    <row r="1206" spans="1:27" x14ac:dyDescent="0.25">
      <c r="A1206" s="1">
        <v>10232</v>
      </c>
      <c r="B1206" s="1">
        <v>24</v>
      </c>
      <c r="C1206" s="8">
        <v>49.69</v>
      </c>
      <c r="D1206" s="1">
        <v>3</v>
      </c>
      <c r="E1206" s="7">
        <v>1192.56</v>
      </c>
      <c r="F1206" s="7">
        <f>sales_data_sample3[[#This Row],[SALES]]*sales_data_sample3[[#This Row],[PROFIT MARGIN]]</f>
        <v>108.99998399999998</v>
      </c>
      <c r="G1206" s="14" t="str">
        <f>IF(sales_data_sample3[[#This Row],[STATUS]] &lt;&gt;"Cancelled","9,14%","0")</f>
        <v>9,14%</v>
      </c>
      <c r="H1206" s="4">
        <v>38066</v>
      </c>
      <c r="I1206" t="s">
        <v>28</v>
      </c>
      <c r="J1206">
        <f>ROUNDUP(MONTH(sales_data_sample3[[#This Row],[ORDER DATE]])/3,0)</f>
        <v>1</v>
      </c>
      <c r="K1206" t="str">
        <f>TEXT(sales_data_sample3[[#This Row],[ORDER DATE]],"[$-409]mmmm")</f>
        <v>March</v>
      </c>
      <c r="L1206">
        <f>YEAR(sales_data_sample3[[#This Row],[ORDER DATE]])</f>
        <v>2004</v>
      </c>
      <c r="M1206" t="s">
        <v>2075</v>
      </c>
      <c r="N1206">
        <v>54</v>
      </c>
      <c r="O1206" t="s">
        <v>4760</v>
      </c>
      <c r="P1206" t="s">
        <v>666</v>
      </c>
      <c r="Q1206" t="s">
        <v>667</v>
      </c>
      <c r="R1206" t="s">
        <v>668</v>
      </c>
      <c r="S1206" t="s">
        <v>4804</v>
      </c>
      <c r="T1206" t="s">
        <v>669</v>
      </c>
      <c r="U1206" t="s">
        <v>670</v>
      </c>
      <c r="V1206" t="s">
        <v>671</v>
      </c>
      <c r="W1206" t="s">
        <v>262</v>
      </c>
      <c r="X1206" t="s">
        <v>52</v>
      </c>
      <c r="Y1206" t="s">
        <v>672</v>
      </c>
      <c r="Z1206" t="s">
        <v>673</v>
      </c>
      <c r="AA1206" t="s">
        <v>42</v>
      </c>
    </row>
    <row r="1207" spans="1:27" x14ac:dyDescent="0.25">
      <c r="A1207" s="1">
        <v>10233</v>
      </c>
      <c r="B1207" s="1">
        <v>40</v>
      </c>
      <c r="C1207" s="8">
        <v>94.71</v>
      </c>
      <c r="D1207" s="1">
        <v>2</v>
      </c>
      <c r="E1207" s="7">
        <v>3788.4</v>
      </c>
      <c r="F1207" s="7">
        <f>sales_data_sample3[[#This Row],[SALES]]*sales_data_sample3[[#This Row],[PROFIT MARGIN]]</f>
        <v>279.96276</v>
      </c>
      <c r="G1207" s="14" t="str">
        <f>IF(sales_data_sample3[[#This Row],[STATUS]] &lt;&gt;"Cancelled","7,39%","0")</f>
        <v>7,39%</v>
      </c>
      <c r="H1207" s="4">
        <v>38075</v>
      </c>
      <c r="I1207" t="s">
        <v>28</v>
      </c>
      <c r="J1207">
        <f>ROUNDUP(MONTH(sales_data_sample3[[#This Row],[ORDER DATE]])/3,0)</f>
        <v>1</v>
      </c>
      <c r="K1207" t="str">
        <f>TEXT(sales_data_sample3[[#This Row],[ORDER DATE]],"[$-409]mmmm")</f>
        <v>March</v>
      </c>
      <c r="L1207">
        <f>YEAR(sales_data_sample3[[#This Row],[ORDER DATE]])</f>
        <v>2004</v>
      </c>
      <c r="M1207" t="s">
        <v>1354</v>
      </c>
      <c r="N1207">
        <v>88</v>
      </c>
      <c r="O1207" t="s">
        <v>3347</v>
      </c>
      <c r="P1207" t="s">
        <v>153</v>
      </c>
      <c r="Q1207" t="s">
        <v>154</v>
      </c>
      <c r="R1207" t="s">
        <v>155</v>
      </c>
      <c r="S1207" t="s">
        <v>4804</v>
      </c>
      <c r="T1207" t="s">
        <v>156</v>
      </c>
      <c r="U1207" t="s">
        <v>157</v>
      </c>
      <c r="V1207" t="s">
        <v>158</v>
      </c>
      <c r="W1207" t="s">
        <v>38</v>
      </c>
      <c r="X1207" t="s">
        <v>39</v>
      </c>
      <c r="Y1207" t="s">
        <v>84</v>
      </c>
      <c r="Z1207" t="s">
        <v>159</v>
      </c>
      <c r="AA1207" t="s">
        <v>65</v>
      </c>
    </row>
    <row r="1208" spans="1:27" x14ac:dyDescent="0.25">
      <c r="A1208" s="1">
        <v>10233</v>
      </c>
      <c r="B1208" s="1">
        <v>36</v>
      </c>
      <c r="C1208" s="8">
        <v>70.67</v>
      </c>
      <c r="D1208" s="1">
        <v>3</v>
      </c>
      <c r="E1208" s="7">
        <v>2544.12</v>
      </c>
      <c r="F1208" s="7">
        <f>sales_data_sample3[[#This Row],[SALES]]*sales_data_sample3[[#This Row],[PROFIT MARGIN]]</f>
        <v>232.53256799999997</v>
      </c>
      <c r="G1208" s="14" t="str">
        <f>IF(sales_data_sample3[[#This Row],[STATUS]] &lt;&gt;"Cancelled","9,14%","0")</f>
        <v>9,14%</v>
      </c>
      <c r="H1208" s="4">
        <v>38075</v>
      </c>
      <c r="I1208" t="s">
        <v>28</v>
      </c>
      <c r="J1208">
        <f>ROUNDUP(MONTH(sales_data_sample3[[#This Row],[ORDER DATE]])/3,0)</f>
        <v>1</v>
      </c>
      <c r="K1208" t="str">
        <f>TEXT(sales_data_sample3[[#This Row],[ORDER DATE]],"[$-409]mmmm")</f>
        <v>March</v>
      </c>
      <c r="L1208">
        <f>YEAR(sales_data_sample3[[#This Row],[ORDER DATE]])</f>
        <v>2004</v>
      </c>
      <c r="M1208" t="s">
        <v>2075</v>
      </c>
      <c r="N1208">
        <v>66</v>
      </c>
      <c r="O1208" t="s">
        <v>4284</v>
      </c>
      <c r="P1208" t="s">
        <v>153</v>
      </c>
      <c r="Q1208" t="s">
        <v>154</v>
      </c>
      <c r="R1208" t="s">
        <v>155</v>
      </c>
      <c r="S1208" t="s">
        <v>4804</v>
      </c>
      <c r="T1208" t="s">
        <v>156</v>
      </c>
      <c r="U1208" t="s">
        <v>157</v>
      </c>
      <c r="V1208" t="s">
        <v>158</v>
      </c>
      <c r="W1208" t="s">
        <v>38</v>
      </c>
      <c r="X1208" t="s">
        <v>39</v>
      </c>
      <c r="Y1208" t="s">
        <v>84</v>
      </c>
      <c r="Z1208" t="s">
        <v>159</v>
      </c>
      <c r="AA1208" t="s">
        <v>42</v>
      </c>
    </row>
    <row r="1209" spans="1:27" x14ac:dyDescent="0.25">
      <c r="A1209" s="1">
        <v>10233</v>
      </c>
      <c r="B1209" s="1">
        <v>29</v>
      </c>
      <c r="C1209" s="8">
        <v>82.4</v>
      </c>
      <c r="D1209" s="1">
        <v>1</v>
      </c>
      <c r="E1209" s="7">
        <v>2389.6</v>
      </c>
      <c r="F1209" s="7">
        <f>sales_data_sample3[[#This Row],[SALES]]*sales_data_sample3[[#This Row],[PROFIT MARGIN]]</f>
        <v>218.40943999999999</v>
      </c>
      <c r="G1209" s="14" t="str">
        <f>IF(sales_data_sample3[[#This Row],[STATUS]] &lt;&gt;"Cancelled","9,14%","0")</f>
        <v>9,14%</v>
      </c>
      <c r="H1209" s="4">
        <v>38075</v>
      </c>
      <c r="I1209" t="s">
        <v>28</v>
      </c>
      <c r="J1209">
        <f>ROUNDUP(MONTH(sales_data_sample3[[#This Row],[ORDER DATE]])/3,0)</f>
        <v>1</v>
      </c>
      <c r="K1209" t="str">
        <f>TEXT(sales_data_sample3[[#This Row],[ORDER DATE]],"[$-409]mmmm")</f>
        <v>March</v>
      </c>
      <c r="L1209">
        <f>YEAR(sales_data_sample3[[#This Row],[ORDER DATE]])</f>
        <v>2004</v>
      </c>
      <c r="M1209" t="s">
        <v>2075</v>
      </c>
      <c r="N1209">
        <v>72</v>
      </c>
      <c r="O1209" t="s">
        <v>4468</v>
      </c>
      <c r="P1209" t="s">
        <v>153</v>
      </c>
      <c r="Q1209" t="s">
        <v>154</v>
      </c>
      <c r="R1209" t="s">
        <v>155</v>
      </c>
      <c r="S1209" t="s">
        <v>4804</v>
      </c>
      <c r="T1209" t="s">
        <v>156</v>
      </c>
      <c r="U1209" t="s">
        <v>157</v>
      </c>
      <c r="V1209" t="s">
        <v>158</v>
      </c>
      <c r="W1209" t="s">
        <v>38</v>
      </c>
      <c r="X1209" t="s">
        <v>39</v>
      </c>
      <c r="Y1209" t="s">
        <v>84</v>
      </c>
      <c r="Z1209" t="s">
        <v>159</v>
      </c>
      <c r="AA1209" t="s">
        <v>42</v>
      </c>
    </row>
    <row r="1210" spans="1:27" x14ac:dyDescent="0.25">
      <c r="A1210" s="1">
        <v>10235</v>
      </c>
      <c r="B1210" s="1">
        <v>24</v>
      </c>
      <c r="C1210" s="8">
        <v>76.03</v>
      </c>
      <c r="D1210" s="1">
        <v>3</v>
      </c>
      <c r="E1210" s="7">
        <v>1824.72</v>
      </c>
      <c r="F1210" s="7">
        <f>sales_data_sample3[[#This Row],[SALES]]*sales_data_sample3[[#This Row],[PROFIT MARGIN]]</f>
        <v>133.387032</v>
      </c>
      <c r="G1210" s="14" t="str">
        <f>IF(sales_data_sample3[[#This Row],[STATUS]] &lt;&gt;"Cancelled","7,31%","0")</f>
        <v>7,31%</v>
      </c>
      <c r="H1210" s="4">
        <v>38079</v>
      </c>
      <c r="I1210" t="s">
        <v>28</v>
      </c>
      <c r="J1210">
        <f>ROUNDUP(MONTH(sales_data_sample3[[#This Row],[ORDER DATE]])/3,0)</f>
        <v>2</v>
      </c>
      <c r="K1210" t="str">
        <f>TEXT(sales_data_sample3[[#This Row],[ORDER DATE]],"[$-409]mmmm")</f>
        <v>April</v>
      </c>
      <c r="L1210">
        <f>YEAR(sales_data_sample3[[#This Row],[ORDER DATE]])</f>
        <v>2004</v>
      </c>
      <c r="M1210" t="s">
        <v>1502</v>
      </c>
      <c r="N1210">
        <v>84</v>
      </c>
      <c r="O1210" t="s">
        <v>1845</v>
      </c>
      <c r="P1210" t="s">
        <v>648</v>
      </c>
      <c r="Q1210" t="s">
        <v>649</v>
      </c>
      <c r="R1210" t="s">
        <v>650</v>
      </c>
      <c r="S1210" t="s">
        <v>4804</v>
      </c>
      <c r="T1210" t="s">
        <v>651</v>
      </c>
      <c r="U1210" t="s">
        <v>351</v>
      </c>
      <c r="V1210" t="s">
        <v>652</v>
      </c>
      <c r="W1210" t="s">
        <v>353</v>
      </c>
      <c r="X1210" t="s">
        <v>39</v>
      </c>
      <c r="Y1210" t="s">
        <v>653</v>
      </c>
      <c r="Z1210" t="s">
        <v>264</v>
      </c>
      <c r="AA1210" t="s">
        <v>42</v>
      </c>
    </row>
    <row r="1211" spans="1:27" x14ac:dyDescent="0.25">
      <c r="A1211" s="1">
        <v>10235</v>
      </c>
      <c r="B1211" s="1">
        <v>23</v>
      </c>
      <c r="C1211" s="8">
        <v>96.29</v>
      </c>
      <c r="D1211" s="1">
        <v>5</v>
      </c>
      <c r="E1211" s="7">
        <v>2214.67</v>
      </c>
      <c r="F1211" s="7">
        <f>sales_data_sample3[[#This Row],[SALES]]*sales_data_sample3[[#This Row],[PROFIT MARGIN]]</f>
        <v>161.89237700000001</v>
      </c>
      <c r="G1211" s="14" t="str">
        <f>IF(sales_data_sample3[[#This Row],[STATUS]] &lt;&gt;"Cancelled","7,31%","0")</f>
        <v>7,31%</v>
      </c>
      <c r="H1211" s="4">
        <v>38079</v>
      </c>
      <c r="I1211" t="s">
        <v>28</v>
      </c>
      <c r="J1211">
        <f>ROUNDUP(MONTH(sales_data_sample3[[#This Row],[ORDER DATE]])/3,0)</f>
        <v>2</v>
      </c>
      <c r="K1211" t="str">
        <f>TEXT(sales_data_sample3[[#This Row],[ORDER DATE]],"[$-409]mmmm")</f>
        <v>April</v>
      </c>
      <c r="L1211">
        <f>YEAR(sales_data_sample3[[#This Row],[ORDER DATE]])</f>
        <v>2004</v>
      </c>
      <c r="M1211" t="s">
        <v>1502</v>
      </c>
      <c r="N1211">
        <v>109</v>
      </c>
      <c r="O1211" t="s">
        <v>2888</v>
      </c>
      <c r="P1211" t="s">
        <v>648</v>
      </c>
      <c r="Q1211" t="s">
        <v>649</v>
      </c>
      <c r="R1211" t="s">
        <v>650</v>
      </c>
      <c r="S1211" t="s">
        <v>4804</v>
      </c>
      <c r="T1211" t="s">
        <v>651</v>
      </c>
      <c r="U1211" t="s">
        <v>351</v>
      </c>
      <c r="V1211" t="s">
        <v>652</v>
      </c>
      <c r="W1211" t="s">
        <v>353</v>
      </c>
      <c r="X1211" t="s">
        <v>39</v>
      </c>
      <c r="Y1211" t="s">
        <v>653</v>
      </c>
      <c r="Z1211" t="s">
        <v>264</v>
      </c>
      <c r="AA1211" t="s">
        <v>42</v>
      </c>
    </row>
    <row r="1212" spans="1:27" x14ac:dyDescent="0.25">
      <c r="A1212" s="1">
        <v>10235</v>
      </c>
      <c r="B1212" s="1">
        <v>33</v>
      </c>
      <c r="C1212" s="8">
        <v>60.05</v>
      </c>
      <c r="D1212" s="1">
        <v>12</v>
      </c>
      <c r="E1212" s="7">
        <v>1981.65</v>
      </c>
      <c r="F1212" s="7">
        <f>sales_data_sample3[[#This Row],[SALES]]*sales_data_sample3[[#This Row],[PROFIT MARGIN]]</f>
        <v>144.85861500000001</v>
      </c>
      <c r="G1212" s="14" t="str">
        <f>IF(sales_data_sample3[[#This Row],[STATUS]] &lt;&gt;"Cancelled","7,31%","0")</f>
        <v>7,31%</v>
      </c>
      <c r="H1212" s="4">
        <v>38079</v>
      </c>
      <c r="I1212" t="s">
        <v>28</v>
      </c>
      <c r="J1212">
        <f>ROUNDUP(MONTH(sales_data_sample3[[#This Row],[ORDER DATE]])/3,0)</f>
        <v>2</v>
      </c>
      <c r="K1212" t="str">
        <f>TEXT(sales_data_sample3[[#This Row],[ORDER DATE]],"[$-409]mmmm")</f>
        <v>April</v>
      </c>
      <c r="L1212">
        <f>YEAR(sales_data_sample3[[#This Row],[ORDER DATE]])</f>
        <v>2004</v>
      </c>
      <c r="M1212" t="s">
        <v>1502</v>
      </c>
      <c r="N1212">
        <v>68</v>
      </c>
      <c r="O1212" t="s">
        <v>3620</v>
      </c>
      <c r="P1212" t="s">
        <v>648</v>
      </c>
      <c r="Q1212" t="s">
        <v>649</v>
      </c>
      <c r="R1212" t="s">
        <v>650</v>
      </c>
      <c r="S1212" t="s">
        <v>4804</v>
      </c>
      <c r="T1212" t="s">
        <v>651</v>
      </c>
      <c r="U1212" t="s">
        <v>351</v>
      </c>
      <c r="V1212" t="s">
        <v>652</v>
      </c>
      <c r="W1212" t="s">
        <v>353</v>
      </c>
      <c r="X1212" t="s">
        <v>39</v>
      </c>
      <c r="Y1212" t="s">
        <v>653</v>
      </c>
      <c r="Z1212" t="s">
        <v>264</v>
      </c>
      <c r="AA1212" t="s">
        <v>42</v>
      </c>
    </row>
    <row r="1213" spans="1:27" x14ac:dyDescent="0.25">
      <c r="A1213" s="1">
        <v>10235</v>
      </c>
      <c r="B1213" s="1">
        <v>40</v>
      </c>
      <c r="C1213" s="8">
        <v>81.14</v>
      </c>
      <c r="D1213" s="1">
        <v>4</v>
      </c>
      <c r="E1213" s="7">
        <v>3245.6</v>
      </c>
      <c r="F1213" s="7">
        <f>sales_data_sample3[[#This Row],[SALES]]*sales_data_sample3[[#This Row],[PROFIT MARGIN]]</f>
        <v>237.25335999999999</v>
      </c>
      <c r="G1213" s="14" t="str">
        <f>IF(sales_data_sample3[[#This Row],[STATUS]] &lt;&gt;"Cancelled","7,31%","0")</f>
        <v>7,31%</v>
      </c>
      <c r="H1213" s="4">
        <v>38079</v>
      </c>
      <c r="I1213" t="s">
        <v>28</v>
      </c>
      <c r="J1213">
        <f>ROUNDUP(MONTH(sales_data_sample3[[#This Row],[ORDER DATE]])/3,0)</f>
        <v>2</v>
      </c>
      <c r="K1213" t="str">
        <f>TEXT(sales_data_sample3[[#This Row],[ORDER DATE]],"[$-409]mmmm")</f>
        <v>April</v>
      </c>
      <c r="L1213">
        <f>YEAR(sales_data_sample3[[#This Row],[ORDER DATE]])</f>
        <v>2004</v>
      </c>
      <c r="M1213" t="s">
        <v>1502</v>
      </c>
      <c r="N1213">
        <v>72</v>
      </c>
      <c r="O1213" t="s">
        <v>3763</v>
      </c>
      <c r="P1213" t="s">
        <v>648</v>
      </c>
      <c r="Q1213" t="s">
        <v>649</v>
      </c>
      <c r="R1213" t="s">
        <v>650</v>
      </c>
      <c r="S1213" t="s">
        <v>4804</v>
      </c>
      <c r="T1213" t="s">
        <v>651</v>
      </c>
      <c r="U1213" t="s">
        <v>351</v>
      </c>
      <c r="V1213" t="s">
        <v>652</v>
      </c>
      <c r="W1213" t="s">
        <v>353</v>
      </c>
      <c r="X1213" t="s">
        <v>39</v>
      </c>
      <c r="Y1213" t="s">
        <v>653</v>
      </c>
      <c r="Z1213" t="s">
        <v>264</v>
      </c>
      <c r="AA1213" t="s">
        <v>65</v>
      </c>
    </row>
    <row r="1214" spans="1:27" x14ac:dyDescent="0.25">
      <c r="A1214" s="1">
        <v>10235</v>
      </c>
      <c r="B1214" s="1">
        <v>41</v>
      </c>
      <c r="C1214" s="8">
        <v>100</v>
      </c>
      <c r="D1214" s="1">
        <v>1</v>
      </c>
      <c r="E1214" s="7">
        <v>4177.49</v>
      </c>
      <c r="F1214" s="7">
        <f>sales_data_sample3[[#This Row],[SALES]]*sales_data_sample3[[#This Row],[PROFIT MARGIN]]</f>
        <v>530.54122999999993</v>
      </c>
      <c r="G1214" s="14">
        <v>0.127</v>
      </c>
      <c r="H1214" s="4">
        <v>38079</v>
      </c>
      <c r="I1214" t="s">
        <v>28</v>
      </c>
      <c r="J1214">
        <f>ROUNDUP(MONTH(sales_data_sample3[[#This Row],[ORDER DATE]])/3,0)</f>
        <v>2</v>
      </c>
      <c r="K1214" t="str">
        <f>TEXT(sales_data_sample3[[#This Row],[ORDER DATE]],"[$-409]mmmm")</f>
        <v>April</v>
      </c>
      <c r="L1214">
        <f>YEAR(sales_data_sample3[[#This Row],[ORDER DATE]])</f>
        <v>2004</v>
      </c>
      <c r="M1214" t="s">
        <v>29</v>
      </c>
      <c r="N1214">
        <v>99</v>
      </c>
      <c r="O1214" t="s">
        <v>3872</v>
      </c>
      <c r="P1214" t="s">
        <v>648</v>
      </c>
      <c r="Q1214" t="s">
        <v>649</v>
      </c>
      <c r="R1214" t="s">
        <v>650</v>
      </c>
      <c r="S1214" t="s">
        <v>4804</v>
      </c>
      <c r="T1214" t="s">
        <v>651</v>
      </c>
      <c r="U1214" t="s">
        <v>351</v>
      </c>
      <c r="V1214" t="s">
        <v>652</v>
      </c>
      <c r="W1214" t="s">
        <v>353</v>
      </c>
      <c r="X1214" t="s">
        <v>39</v>
      </c>
      <c r="Y1214" t="s">
        <v>653</v>
      </c>
      <c r="Z1214" t="s">
        <v>264</v>
      </c>
      <c r="AA1214" t="s">
        <v>65</v>
      </c>
    </row>
    <row r="1215" spans="1:27" x14ac:dyDescent="0.25">
      <c r="A1215" s="1">
        <v>10235</v>
      </c>
      <c r="B1215" s="1">
        <v>34</v>
      </c>
      <c r="C1215" s="8">
        <v>77.73</v>
      </c>
      <c r="D1215" s="1">
        <v>6</v>
      </c>
      <c r="E1215" s="7">
        <v>2642.82</v>
      </c>
      <c r="F1215" s="7">
        <f>sales_data_sample3[[#This Row],[SALES]]*sales_data_sample3[[#This Row],[PROFIT MARGIN]]</f>
        <v>195.30439799999999</v>
      </c>
      <c r="G1215" s="14" t="str">
        <f>IF(sales_data_sample3[[#This Row],[STATUS]] &lt;&gt;"Cancelled","7,39%","0")</f>
        <v>7,39%</v>
      </c>
      <c r="H1215" s="4">
        <v>38079</v>
      </c>
      <c r="I1215" t="s">
        <v>28</v>
      </c>
      <c r="J1215">
        <f>ROUNDUP(MONTH(sales_data_sample3[[#This Row],[ORDER DATE]])/3,0)</f>
        <v>2</v>
      </c>
      <c r="K1215" t="str">
        <f>TEXT(sales_data_sample3[[#This Row],[ORDER DATE]],"[$-409]mmmm")</f>
        <v>April</v>
      </c>
      <c r="L1215">
        <f>YEAR(sales_data_sample3[[#This Row],[ORDER DATE]])</f>
        <v>2004</v>
      </c>
      <c r="M1215" t="s">
        <v>1354</v>
      </c>
      <c r="N1215">
        <v>68</v>
      </c>
      <c r="O1215" t="s">
        <v>4069</v>
      </c>
      <c r="P1215" t="s">
        <v>648</v>
      </c>
      <c r="Q1215" t="s">
        <v>649</v>
      </c>
      <c r="R1215" t="s">
        <v>650</v>
      </c>
      <c r="S1215" t="s">
        <v>4804</v>
      </c>
      <c r="T1215" t="s">
        <v>651</v>
      </c>
      <c r="U1215" t="s">
        <v>351</v>
      </c>
      <c r="V1215" t="s">
        <v>652</v>
      </c>
      <c r="W1215" t="s">
        <v>353</v>
      </c>
      <c r="X1215" t="s">
        <v>39</v>
      </c>
      <c r="Y1215" t="s">
        <v>653</v>
      </c>
      <c r="Z1215" t="s">
        <v>264</v>
      </c>
      <c r="AA1215" t="s">
        <v>42</v>
      </c>
    </row>
    <row r="1216" spans="1:27" x14ac:dyDescent="0.25">
      <c r="A1216" s="1">
        <v>10235</v>
      </c>
      <c r="B1216" s="1">
        <v>41</v>
      </c>
      <c r="C1216" s="8">
        <v>35.35</v>
      </c>
      <c r="D1216" s="1">
        <v>7</v>
      </c>
      <c r="E1216" s="7">
        <v>1449.35</v>
      </c>
      <c r="F1216" s="7">
        <f>sales_data_sample3[[#This Row],[SALES]]*sales_data_sample3[[#This Row],[PROFIT MARGIN]]</f>
        <v>107.10696499999999</v>
      </c>
      <c r="G1216" s="14" t="str">
        <f>IF(sales_data_sample3[[#This Row],[STATUS]] &lt;&gt;"Cancelled","7,39%","0")</f>
        <v>7,39%</v>
      </c>
      <c r="H1216" s="4">
        <v>38079</v>
      </c>
      <c r="I1216" t="s">
        <v>28</v>
      </c>
      <c r="J1216">
        <f>ROUNDUP(MONTH(sales_data_sample3[[#This Row],[ORDER DATE]])/3,0)</f>
        <v>2</v>
      </c>
      <c r="K1216" t="str">
        <f>TEXT(sales_data_sample3[[#This Row],[ORDER DATE]],"[$-409]mmmm")</f>
        <v>April</v>
      </c>
      <c r="L1216">
        <f>YEAR(sales_data_sample3[[#This Row],[ORDER DATE]])</f>
        <v>2004</v>
      </c>
      <c r="M1216" t="s">
        <v>1354</v>
      </c>
      <c r="N1216">
        <v>43</v>
      </c>
      <c r="O1216" t="s">
        <v>4136</v>
      </c>
      <c r="P1216" t="s">
        <v>648</v>
      </c>
      <c r="Q1216" t="s">
        <v>649</v>
      </c>
      <c r="R1216" t="s">
        <v>650</v>
      </c>
      <c r="S1216" t="s">
        <v>4804</v>
      </c>
      <c r="T1216" t="s">
        <v>651</v>
      </c>
      <c r="U1216" t="s">
        <v>351</v>
      </c>
      <c r="V1216" t="s">
        <v>652</v>
      </c>
      <c r="W1216" t="s">
        <v>353</v>
      </c>
      <c r="X1216" t="s">
        <v>39</v>
      </c>
      <c r="Y1216" t="s">
        <v>653</v>
      </c>
      <c r="Z1216" t="s">
        <v>264</v>
      </c>
      <c r="AA1216" t="s">
        <v>42</v>
      </c>
    </row>
    <row r="1217" spans="1:27" x14ac:dyDescent="0.25">
      <c r="A1217" s="1">
        <v>10235</v>
      </c>
      <c r="B1217" s="1">
        <v>25</v>
      </c>
      <c r="C1217" s="8">
        <v>100</v>
      </c>
      <c r="D1217" s="1">
        <v>8</v>
      </c>
      <c r="E1217" s="7">
        <v>2580.25</v>
      </c>
      <c r="F1217" s="7">
        <f>sales_data_sample3[[#This Row],[SALES]]*sales_data_sample3[[#This Row],[PROFIT MARGIN]]</f>
        <v>188.616275</v>
      </c>
      <c r="G1217" s="14" t="str">
        <f>IF(sales_data_sample3[[#This Row],[STATUS]] &lt;&gt;"Cancelled","7,31%","0")</f>
        <v>7,31%</v>
      </c>
      <c r="H1217" s="4">
        <v>38079</v>
      </c>
      <c r="I1217" t="s">
        <v>28</v>
      </c>
      <c r="J1217">
        <f>ROUNDUP(MONTH(sales_data_sample3[[#This Row],[ORDER DATE]])/3,0)</f>
        <v>2</v>
      </c>
      <c r="K1217" t="str">
        <f>TEXT(sales_data_sample3[[#This Row],[ORDER DATE]],"[$-409]mmmm")</f>
        <v>April</v>
      </c>
      <c r="L1217">
        <f>YEAR(sales_data_sample3[[#This Row],[ORDER DATE]])</f>
        <v>2004</v>
      </c>
      <c r="M1217" t="s">
        <v>1502</v>
      </c>
      <c r="N1217">
        <v>91</v>
      </c>
      <c r="O1217" t="s">
        <v>4321</v>
      </c>
      <c r="P1217" t="s">
        <v>648</v>
      </c>
      <c r="Q1217" t="s">
        <v>649</v>
      </c>
      <c r="R1217" t="s">
        <v>650</v>
      </c>
      <c r="S1217" t="s">
        <v>4804</v>
      </c>
      <c r="T1217" t="s">
        <v>651</v>
      </c>
      <c r="U1217" t="s">
        <v>351</v>
      </c>
      <c r="V1217" t="s">
        <v>652</v>
      </c>
      <c r="W1217" t="s">
        <v>353</v>
      </c>
      <c r="X1217" t="s">
        <v>39</v>
      </c>
      <c r="Y1217" t="s">
        <v>653</v>
      </c>
      <c r="Z1217" t="s">
        <v>264</v>
      </c>
      <c r="AA1217" t="s">
        <v>42</v>
      </c>
    </row>
    <row r="1218" spans="1:27" x14ac:dyDescent="0.25">
      <c r="A1218" s="1">
        <v>10235</v>
      </c>
      <c r="B1218" s="1">
        <v>38</v>
      </c>
      <c r="C1218" s="8">
        <v>88.75</v>
      </c>
      <c r="D1218" s="1">
        <v>10</v>
      </c>
      <c r="E1218" s="7">
        <v>3372.5</v>
      </c>
      <c r="F1218" s="7">
        <f>sales_data_sample3[[#This Row],[SALES]]*sales_data_sample3[[#This Row],[PROFIT MARGIN]]</f>
        <v>246.52975000000001</v>
      </c>
      <c r="G1218" s="14" t="str">
        <f>IF(sales_data_sample3[[#This Row],[STATUS]] &lt;&gt;"Cancelled","7,31%","0")</f>
        <v>7,31%</v>
      </c>
      <c r="H1218" s="4">
        <v>38079</v>
      </c>
      <c r="I1218" t="s">
        <v>28</v>
      </c>
      <c r="J1218">
        <f>ROUNDUP(MONTH(sales_data_sample3[[#This Row],[ORDER DATE]])/3,0)</f>
        <v>2</v>
      </c>
      <c r="K1218" t="str">
        <f>TEXT(sales_data_sample3[[#This Row],[ORDER DATE]],"[$-409]mmmm")</f>
        <v>April</v>
      </c>
      <c r="L1218">
        <f>YEAR(sales_data_sample3[[#This Row],[ORDER DATE]])</f>
        <v>2004</v>
      </c>
      <c r="M1218" t="s">
        <v>1502</v>
      </c>
      <c r="N1218">
        <v>99</v>
      </c>
      <c r="O1218" t="s">
        <v>4433</v>
      </c>
      <c r="P1218" t="s">
        <v>648</v>
      </c>
      <c r="Q1218" t="s">
        <v>649</v>
      </c>
      <c r="R1218" t="s">
        <v>650</v>
      </c>
      <c r="S1218" t="s">
        <v>4804</v>
      </c>
      <c r="T1218" t="s">
        <v>651</v>
      </c>
      <c r="U1218" t="s">
        <v>351</v>
      </c>
      <c r="V1218" t="s">
        <v>652</v>
      </c>
      <c r="W1218" t="s">
        <v>353</v>
      </c>
      <c r="X1218" t="s">
        <v>39</v>
      </c>
      <c r="Y1218" t="s">
        <v>653</v>
      </c>
      <c r="Z1218" t="s">
        <v>264</v>
      </c>
      <c r="AA1218" t="s">
        <v>65</v>
      </c>
    </row>
    <row r="1219" spans="1:27" x14ac:dyDescent="0.25">
      <c r="A1219" s="1">
        <v>10235</v>
      </c>
      <c r="B1219" s="1">
        <v>25</v>
      </c>
      <c r="C1219" s="8">
        <v>96.11</v>
      </c>
      <c r="D1219" s="1">
        <v>2</v>
      </c>
      <c r="E1219" s="7">
        <v>2402.75</v>
      </c>
      <c r="F1219" s="7">
        <f>sales_data_sample3[[#This Row],[SALES]]*sales_data_sample3[[#This Row],[PROFIT MARGIN]]</f>
        <v>175.64102499999998</v>
      </c>
      <c r="G1219" s="14" t="str">
        <f>IF(sales_data_sample3[[#This Row],[STATUS]] &lt;&gt;"Cancelled","7,31%","0")</f>
        <v>7,31%</v>
      </c>
      <c r="H1219" s="4">
        <v>38079</v>
      </c>
      <c r="I1219" t="s">
        <v>28</v>
      </c>
      <c r="J1219">
        <f>ROUNDUP(MONTH(sales_data_sample3[[#This Row],[ORDER DATE]])/3,0)</f>
        <v>2</v>
      </c>
      <c r="K1219" t="str">
        <f>TEXT(sales_data_sample3[[#This Row],[ORDER DATE]],"[$-409]mmmm")</f>
        <v>April</v>
      </c>
      <c r="L1219">
        <f>YEAR(sales_data_sample3[[#This Row],[ORDER DATE]])</f>
        <v>2004</v>
      </c>
      <c r="M1219" t="s">
        <v>1502</v>
      </c>
      <c r="N1219">
        <v>118</v>
      </c>
      <c r="O1219" t="s">
        <v>4540</v>
      </c>
      <c r="P1219" t="s">
        <v>648</v>
      </c>
      <c r="Q1219" t="s">
        <v>649</v>
      </c>
      <c r="R1219" t="s">
        <v>650</v>
      </c>
      <c r="S1219" t="s">
        <v>4804</v>
      </c>
      <c r="T1219" t="s">
        <v>651</v>
      </c>
      <c r="U1219" t="s">
        <v>351</v>
      </c>
      <c r="V1219" t="s">
        <v>652</v>
      </c>
      <c r="W1219" t="s">
        <v>353</v>
      </c>
      <c r="X1219" t="s">
        <v>39</v>
      </c>
      <c r="Y1219" t="s">
        <v>653</v>
      </c>
      <c r="Z1219" t="s">
        <v>264</v>
      </c>
      <c r="AA1219" t="s">
        <v>42</v>
      </c>
    </row>
    <row r="1220" spans="1:27" x14ac:dyDescent="0.25">
      <c r="A1220" s="1">
        <v>10235</v>
      </c>
      <c r="B1220" s="1">
        <v>32</v>
      </c>
      <c r="C1220" s="8">
        <v>92</v>
      </c>
      <c r="D1220" s="1">
        <v>9</v>
      </c>
      <c r="E1220" s="7">
        <v>2944</v>
      </c>
      <c r="F1220" s="7">
        <f>sales_data_sample3[[#This Row],[SALES]]*sales_data_sample3[[#This Row],[PROFIT MARGIN]]</f>
        <v>215.2064</v>
      </c>
      <c r="G1220" s="14" t="str">
        <f>IF(sales_data_sample3[[#This Row],[STATUS]] &lt;&gt;"Cancelled","7,31%","0")</f>
        <v>7,31%</v>
      </c>
      <c r="H1220" s="4">
        <v>38079</v>
      </c>
      <c r="I1220" t="s">
        <v>28</v>
      </c>
      <c r="J1220">
        <f>ROUNDUP(MONTH(sales_data_sample3[[#This Row],[ORDER DATE]])/3,0)</f>
        <v>2</v>
      </c>
      <c r="K1220" t="str">
        <f>TEXT(sales_data_sample3[[#This Row],[ORDER DATE]],"[$-409]mmmm")</f>
        <v>April</v>
      </c>
      <c r="L1220">
        <f>YEAR(sales_data_sample3[[#This Row],[ORDER DATE]])</f>
        <v>2004</v>
      </c>
      <c r="M1220" t="s">
        <v>1502</v>
      </c>
      <c r="N1220">
        <v>80</v>
      </c>
      <c r="O1220" t="s">
        <v>4572</v>
      </c>
      <c r="P1220" t="s">
        <v>648</v>
      </c>
      <c r="Q1220" t="s">
        <v>649</v>
      </c>
      <c r="R1220" t="s">
        <v>650</v>
      </c>
      <c r="S1220" t="s">
        <v>4804</v>
      </c>
      <c r="T1220" t="s">
        <v>651</v>
      </c>
      <c r="U1220" t="s">
        <v>351</v>
      </c>
      <c r="V1220" t="s">
        <v>652</v>
      </c>
      <c r="W1220" t="s">
        <v>353</v>
      </c>
      <c r="X1220" t="s">
        <v>39</v>
      </c>
      <c r="Y1220" t="s">
        <v>653</v>
      </c>
      <c r="Z1220" t="s">
        <v>264</v>
      </c>
      <c r="AA1220" t="s">
        <v>42</v>
      </c>
    </row>
    <row r="1221" spans="1:27" x14ac:dyDescent="0.25">
      <c r="A1221" s="1">
        <v>10235</v>
      </c>
      <c r="B1221" s="1">
        <v>34</v>
      </c>
      <c r="C1221" s="8">
        <v>72.55</v>
      </c>
      <c r="D1221" s="1">
        <v>11</v>
      </c>
      <c r="E1221" s="7">
        <v>2466.6999999999998</v>
      </c>
      <c r="F1221" s="7">
        <f>sales_data_sample3[[#This Row],[SALES]]*sales_data_sample3[[#This Row],[PROFIT MARGIN]]</f>
        <v>180.31576999999999</v>
      </c>
      <c r="G1221" s="14" t="str">
        <f>IF(sales_data_sample3[[#This Row],[STATUS]] &lt;&gt;"Cancelled","7,31%","0")</f>
        <v>7,31%</v>
      </c>
      <c r="H1221" s="4">
        <v>38079</v>
      </c>
      <c r="I1221" t="s">
        <v>28</v>
      </c>
      <c r="J1221">
        <f>ROUNDUP(MONTH(sales_data_sample3[[#This Row],[ORDER DATE]])/3,0)</f>
        <v>2</v>
      </c>
      <c r="K1221" t="str">
        <f>TEXT(sales_data_sample3[[#This Row],[ORDER DATE]],"[$-409]mmmm")</f>
        <v>April</v>
      </c>
      <c r="L1221">
        <f>YEAR(sales_data_sample3[[#This Row],[ORDER DATE]])</f>
        <v>2004</v>
      </c>
      <c r="M1221" t="s">
        <v>1502</v>
      </c>
      <c r="N1221">
        <v>74</v>
      </c>
      <c r="O1221" t="s">
        <v>4675</v>
      </c>
      <c r="P1221" t="s">
        <v>648</v>
      </c>
      <c r="Q1221" t="s">
        <v>649</v>
      </c>
      <c r="R1221" t="s">
        <v>650</v>
      </c>
      <c r="S1221" t="s">
        <v>4804</v>
      </c>
      <c r="T1221" t="s">
        <v>651</v>
      </c>
      <c r="U1221" t="s">
        <v>351</v>
      </c>
      <c r="V1221" t="s">
        <v>652</v>
      </c>
      <c r="W1221" t="s">
        <v>353</v>
      </c>
      <c r="X1221" t="s">
        <v>39</v>
      </c>
      <c r="Y1221" t="s">
        <v>653</v>
      </c>
      <c r="Z1221" t="s">
        <v>264</v>
      </c>
      <c r="AA1221" t="s">
        <v>42</v>
      </c>
    </row>
    <row r="1222" spans="1:27" x14ac:dyDescent="0.25">
      <c r="A1222" s="1">
        <v>10236</v>
      </c>
      <c r="B1222" s="1">
        <v>22</v>
      </c>
      <c r="C1222" s="8">
        <v>100</v>
      </c>
      <c r="D1222" s="1">
        <v>1</v>
      </c>
      <c r="E1222" s="7">
        <v>2852.08</v>
      </c>
      <c r="F1222" s="7">
        <f>sales_data_sample3[[#This Row],[SALES]]*sales_data_sample3[[#This Row],[PROFIT MARGIN]]</f>
        <v>362.21415999999999</v>
      </c>
      <c r="G1222" s="14" t="str">
        <f>IF(sales_data_sample3[[#This Row],[STATUS]] &lt;&gt;"Cancelled","12,70%","0")</f>
        <v>12,70%</v>
      </c>
      <c r="H1222" s="4">
        <v>38080</v>
      </c>
      <c r="I1222" t="s">
        <v>28</v>
      </c>
      <c r="J1222">
        <f>ROUNDUP(MONTH(sales_data_sample3[[#This Row],[ORDER DATE]])/3,0)</f>
        <v>2</v>
      </c>
      <c r="K1222" t="str">
        <f>TEXT(sales_data_sample3[[#This Row],[ORDER DATE]],"[$-409]mmmm")</f>
        <v>April</v>
      </c>
      <c r="L1222">
        <f>YEAR(sales_data_sample3[[#This Row],[ORDER DATE]])</f>
        <v>2004</v>
      </c>
      <c r="M1222" t="s">
        <v>29</v>
      </c>
      <c r="N1222">
        <v>118</v>
      </c>
      <c r="O1222" t="s">
        <v>471</v>
      </c>
      <c r="P1222" t="s">
        <v>494</v>
      </c>
      <c r="Q1222" t="s">
        <v>495</v>
      </c>
      <c r="R1222" t="s">
        <v>496</v>
      </c>
      <c r="S1222" t="s">
        <v>4804</v>
      </c>
      <c r="T1222" t="s">
        <v>332</v>
      </c>
      <c r="U1222" t="s">
        <v>214</v>
      </c>
      <c r="V1222" t="s">
        <v>333</v>
      </c>
      <c r="W1222" t="s">
        <v>38</v>
      </c>
      <c r="X1222" t="s">
        <v>39</v>
      </c>
      <c r="Y1222" t="s">
        <v>187</v>
      </c>
      <c r="Z1222" t="s">
        <v>497</v>
      </c>
      <c r="AA1222" t="s">
        <v>42</v>
      </c>
    </row>
    <row r="1223" spans="1:27" x14ac:dyDescent="0.25">
      <c r="A1223" s="1">
        <v>10236</v>
      </c>
      <c r="B1223" s="1">
        <v>23</v>
      </c>
      <c r="C1223" s="8">
        <v>55.72</v>
      </c>
      <c r="D1223" s="1">
        <v>2</v>
      </c>
      <c r="E1223" s="7">
        <v>1281.56</v>
      </c>
      <c r="F1223" s="7">
        <f>sales_data_sample3[[#This Row],[SALES]]*sales_data_sample3[[#This Row],[PROFIT MARGIN]]</f>
        <v>162.75811999999999</v>
      </c>
      <c r="G1223" s="14">
        <v>0.127</v>
      </c>
      <c r="H1223" s="4">
        <v>38080</v>
      </c>
      <c r="I1223" t="s">
        <v>28</v>
      </c>
      <c r="J1223">
        <f>ROUNDUP(MONTH(sales_data_sample3[[#This Row],[ORDER DATE]])/3,0)</f>
        <v>2</v>
      </c>
      <c r="K1223" t="str">
        <f>TEXT(sales_data_sample3[[#This Row],[ORDER DATE]],"[$-409]mmmm")</f>
        <v>April</v>
      </c>
      <c r="L1223">
        <f>YEAR(sales_data_sample3[[#This Row],[ORDER DATE]])</f>
        <v>2004</v>
      </c>
      <c r="M1223" t="s">
        <v>29</v>
      </c>
      <c r="N1223">
        <v>60</v>
      </c>
      <c r="O1223" t="s">
        <v>1884</v>
      </c>
      <c r="P1223" t="s">
        <v>494</v>
      </c>
      <c r="Q1223" t="s">
        <v>495</v>
      </c>
      <c r="R1223" t="s">
        <v>496</v>
      </c>
      <c r="S1223" t="s">
        <v>4804</v>
      </c>
      <c r="T1223" t="s">
        <v>332</v>
      </c>
      <c r="U1223" t="s">
        <v>214</v>
      </c>
      <c r="V1223" t="s">
        <v>333</v>
      </c>
      <c r="W1223" t="s">
        <v>38</v>
      </c>
      <c r="X1223" t="s">
        <v>39</v>
      </c>
      <c r="Y1223" t="s">
        <v>187</v>
      </c>
      <c r="Z1223" t="s">
        <v>497</v>
      </c>
      <c r="AA1223" t="s">
        <v>42</v>
      </c>
    </row>
    <row r="1224" spans="1:27" x14ac:dyDescent="0.25">
      <c r="A1224" s="1">
        <v>10236</v>
      </c>
      <c r="B1224" s="1">
        <v>36</v>
      </c>
      <c r="C1224" s="8">
        <v>87.6</v>
      </c>
      <c r="D1224" s="1">
        <v>3</v>
      </c>
      <c r="E1224" s="7">
        <v>3153.6</v>
      </c>
      <c r="F1224" s="7">
        <f>sales_data_sample3[[#This Row],[SALES]]*sales_data_sample3[[#This Row],[PROFIT MARGIN]]</f>
        <v>400.50720000000001</v>
      </c>
      <c r="G1224" s="14">
        <v>0.127</v>
      </c>
      <c r="H1224" s="4">
        <v>38080</v>
      </c>
      <c r="I1224" t="s">
        <v>28</v>
      </c>
      <c r="J1224">
        <f>ROUNDUP(MONTH(sales_data_sample3[[#This Row],[ORDER DATE]])/3,0)</f>
        <v>2</v>
      </c>
      <c r="K1224" t="str">
        <f>TEXT(sales_data_sample3[[#This Row],[ORDER DATE]],"[$-409]mmmm")</f>
        <v>April</v>
      </c>
      <c r="L1224">
        <f>YEAR(sales_data_sample3[[#This Row],[ORDER DATE]])</f>
        <v>2004</v>
      </c>
      <c r="M1224" t="s">
        <v>29</v>
      </c>
      <c r="N1224">
        <v>76</v>
      </c>
      <c r="O1224" t="s">
        <v>2965</v>
      </c>
      <c r="P1224" t="s">
        <v>494</v>
      </c>
      <c r="Q1224" t="s">
        <v>495</v>
      </c>
      <c r="R1224" t="s">
        <v>496</v>
      </c>
      <c r="S1224" t="s">
        <v>4804</v>
      </c>
      <c r="T1224" t="s">
        <v>332</v>
      </c>
      <c r="U1224" t="s">
        <v>214</v>
      </c>
      <c r="V1224" t="s">
        <v>333</v>
      </c>
      <c r="W1224" t="s">
        <v>38</v>
      </c>
      <c r="X1224" t="s">
        <v>39</v>
      </c>
      <c r="Y1224" t="s">
        <v>187</v>
      </c>
      <c r="Z1224" t="s">
        <v>497</v>
      </c>
      <c r="AA1224" t="s">
        <v>65</v>
      </c>
    </row>
    <row r="1225" spans="1:27" x14ac:dyDescent="0.25">
      <c r="A1225" s="1">
        <v>10237</v>
      </c>
      <c r="B1225" s="1">
        <v>23</v>
      </c>
      <c r="C1225" s="8">
        <v>100</v>
      </c>
      <c r="D1225" s="1">
        <v>7</v>
      </c>
      <c r="E1225" s="7">
        <v>2333.12</v>
      </c>
      <c r="F1225" s="7">
        <f>sales_data_sample3[[#This Row],[SALES]]*sales_data_sample3[[#This Row],[PROFIT MARGIN]]</f>
        <v>296.30624</v>
      </c>
      <c r="G1225" s="14" t="str">
        <f>IF(sales_data_sample3[[#This Row],[STATUS]] &lt;&gt;"Cancelled","12,70%","0")</f>
        <v>12,70%</v>
      </c>
      <c r="H1225" s="4">
        <v>38082</v>
      </c>
      <c r="I1225" t="s">
        <v>28</v>
      </c>
      <c r="J1225">
        <f>ROUNDUP(MONTH(sales_data_sample3[[#This Row],[ORDER DATE]])/3,0)</f>
        <v>2</v>
      </c>
      <c r="K1225" t="str">
        <f>TEXT(sales_data_sample3[[#This Row],[ORDER DATE]],"[$-409]mmmm")</f>
        <v>April</v>
      </c>
      <c r="L1225">
        <f>YEAR(sales_data_sample3[[#This Row],[ORDER DATE]])</f>
        <v>2004</v>
      </c>
      <c r="M1225" t="s">
        <v>29</v>
      </c>
      <c r="N1225">
        <v>95</v>
      </c>
      <c r="O1225" t="s">
        <v>30</v>
      </c>
      <c r="P1225" t="s">
        <v>145</v>
      </c>
      <c r="Q1225" t="s">
        <v>146</v>
      </c>
      <c r="R1225" t="s">
        <v>147</v>
      </c>
      <c r="S1225" t="s">
        <v>148</v>
      </c>
      <c r="T1225" t="s">
        <v>35</v>
      </c>
      <c r="U1225" t="s">
        <v>36</v>
      </c>
      <c r="V1225" t="s">
        <v>37</v>
      </c>
      <c r="W1225" t="s">
        <v>38</v>
      </c>
      <c r="X1225" t="s">
        <v>39</v>
      </c>
      <c r="Y1225" t="s">
        <v>149</v>
      </c>
      <c r="Z1225" t="s">
        <v>150</v>
      </c>
      <c r="AA1225" t="s">
        <v>42</v>
      </c>
    </row>
    <row r="1226" spans="1:27" x14ac:dyDescent="0.25">
      <c r="A1226" s="1">
        <v>10237</v>
      </c>
      <c r="B1226" s="1">
        <v>39</v>
      </c>
      <c r="C1226" s="8">
        <v>100</v>
      </c>
      <c r="D1226" s="1">
        <v>9</v>
      </c>
      <c r="E1226" s="7">
        <v>7023.9</v>
      </c>
      <c r="F1226" s="7">
        <f>sales_data_sample3[[#This Row],[SALES]]*sales_data_sample3[[#This Row],[PROFIT MARGIN]]</f>
        <v>892.03530000000001</v>
      </c>
      <c r="G1226" s="14" t="str">
        <f>IF(sales_data_sample3[[#This Row],[STATUS]] &lt;&gt;"Cancelled","12,70%","0")</f>
        <v>12,70%</v>
      </c>
      <c r="H1226" s="4">
        <v>38082</v>
      </c>
      <c r="I1226" t="s">
        <v>28</v>
      </c>
      <c r="J1226">
        <f>ROUNDUP(MONTH(sales_data_sample3[[#This Row],[ORDER DATE]])/3,0)</f>
        <v>2</v>
      </c>
      <c r="K1226" t="str">
        <f>TEXT(sales_data_sample3[[#This Row],[ORDER DATE]],"[$-409]mmmm")</f>
        <v>April</v>
      </c>
      <c r="L1226">
        <f>YEAR(sales_data_sample3[[#This Row],[ORDER DATE]])</f>
        <v>2004</v>
      </c>
      <c r="M1226" t="s">
        <v>29</v>
      </c>
      <c r="N1226">
        <v>193</v>
      </c>
      <c r="O1226" t="s">
        <v>530</v>
      </c>
      <c r="P1226" t="s">
        <v>145</v>
      </c>
      <c r="Q1226" t="s">
        <v>146</v>
      </c>
      <c r="R1226" t="s">
        <v>147</v>
      </c>
      <c r="S1226" t="s">
        <v>148</v>
      </c>
      <c r="T1226" t="s">
        <v>35</v>
      </c>
      <c r="U1226" t="s">
        <v>36</v>
      </c>
      <c r="V1226" t="s">
        <v>37</v>
      </c>
      <c r="W1226" t="s">
        <v>38</v>
      </c>
      <c r="X1226" t="s">
        <v>39</v>
      </c>
      <c r="Y1226" t="s">
        <v>149</v>
      </c>
      <c r="Z1226" t="s">
        <v>150</v>
      </c>
      <c r="AA1226" t="s">
        <v>229</v>
      </c>
    </row>
    <row r="1227" spans="1:27" x14ac:dyDescent="0.25">
      <c r="A1227" s="1">
        <v>10237</v>
      </c>
      <c r="B1227" s="1">
        <v>32</v>
      </c>
      <c r="C1227" s="8">
        <v>100</v>
      </c>
      <c r="D1227" s="1">
        <v>6</v>
      </c>
      <c r="E1227" s="7">
        <v>4193.28</v>
      </c>
      <c r="F1227" s="7">
        <f>sales_data_sample3[[#This Row],[SALES]]*sales_data_sample3[[#This Row],[PROFIT MARGIN]]</f>
        <v>532.54656</v>
      </c>
      <c r="G1227" s="14">
        <v>0.127</v>
      </c>
      <c r="H1227" s="4">
        <v>38082</v>
      </c>
      <c r="I1227" t="s">
        <v>28</v>
      </c>
      <c r="J1227">
        <f>ROUNDUP(MONTH(sales_data_sample3[[#This Row],[ORDER DATE]])/3,0)</f>
        <v>2</v>
      </c>
      <c r="K1227" t="str">
        <f>TEXT(sales_data_sample3[[#This Row],[ORDER DATE]],"[$-409]mmmm")</f>
        <v>April</v>
      </c>
      <c r="L1227">
        <f>YEAR(sales_data_sample3[[#This Row],[ORDER DATE]])</f>
        <v>2004</v>
      </c>
      <c r="M1227" t="s">
        <v>29</v>
      </c>
      <c r="N1227">
        <v>150</v>
      </c>
      <c r="O1227" t="s">
        <v>991</v>
      </c>
      <c r="P1227" t="s">
        <v>145</v>
      </c>
      <c r="Q1227" t="s">
        <v>146</v>
      </c>
      <c r="R1227" t="s">
        <v>147</v>
      </c>
      <c r="S1227" t="s">
        <v>148</v>
      </c>
      <c r="T1227" t="s">
        <v>35</v>
      </c>
      <c r="U1227" t="s">
        <v>36</v>
      </c>
      <c r="V1227" t="s">
        <v>37</v>
      </c>
      <c r="W1227" t="s">
        <v>38</v>
      </c>
      <c r="X1227" t="s">
        <v>39</v>
      </c>
      <c r="Y1227" t="s">
        <v>149</v>
      </c>
      <c r="Z1227" t="s">
        <v>150</v>
      </c>
      <c r="AA1227" t="s">
        <v>65</v>
      </c>
    </row>
    <row r="1228" spans="1:27" x14ac:dyDescent="0.25">
      <c r="A1228" s="1">
        <v>10237</v>
      </c>
      <c r="B1228" s="1">
        <v>26</v>
      </c>
      <c r="C1228" s="8">
        <v>52.22</v>
      </c>
      <c r="D1228" s="1">
        <v>1</v>
      </c>
      <c r="E1228" s="7">
        <v>1357.72</v>
      </c>
      <c r="F1228" s="7">
        <f>sales_data_sample3[[#This Row],[SALES]]*sales_data_sample3[[#This Row],[PROFIT MARGIN]]</f>
        <v>172.43044</v>
      </c>
      <c r="G1228" s="14">
        <v>0.127</v>
      </c>
      <c r="H1228" s="4">
        <v>38082</v>
      </c>
      <c r="I1228" t="s">
        <v>28</v>
      </c>
      <c r="J1228">
        <f>ROUNDUP(MONTH(sales_data_sample3[[#This Row],[ORDER DATE]])/3,0)</f>
        <v>2</v>
      </c>
      <c r="K1228" t="str">
        <f>TEXT(sales_data_sample3[[#This Row],[ORDER DATE]],"[$-409]mmmm")</f>
        <v>April</v>
      </c>
      <c r="L1228">
        <f>YEAR(sales_data_sample3[[#This Row],[ORDER DATE]])</f>
        <v>2004</v>
      </c>
      <c r="M1228" t="s">
        <v>29</v>
      </c>
      <c r="N1228">
        <v>62</v>
      </c>
      <c r="O1228" t="s">
        <v>2422</v>
      </c>
      <c r="P1228" t="s">
        <v>145</v>
      </c>
      <c r="Q1228" t="s">
        <v>146</v>
      </c>
      <c r="R1228" t="s">
        <v>147</v>
      </c>
      <c r="S1228" t="s">
        <v>148</v>
      </c>
      <c r="T1228" t="s">
        <v>35</v>
      </c>
      <c r="U1228" t="s">
        <v>36</v>
      </c>
      <c r="V1228" t="s">
        <v>37</v>
      </c>
      <c r="W1228" t="s">
        <v>38</v>
      </c>
      <c r="X1228" t="s">
        <v>39</v>
      </c>
      <c r="Y1228" t="s">
        <v>149</v>
      </c>
      <c r="Z1228" t="s">
        <v>150</v>
      </c>
      <c r="AA1228" t="s">
        <v>42</v>
      </c>
    </row>
    <row r="1229" spans="1:27" x14ac:dyDescent="0.25">
      <c r="A1229" s="1">
        <v>10237</v>
      </c>
      <c r="B1229" s="1">
        <v>20</v>
      </c>
      <c r="C1229" s="8">
        <v>100</v>
      </c>
      <c r="D1229" s="1">
        <v>8</v>
      </c>
      <c r="E1229" s="7">
        <v>2299</v>
      </c>
      <c r="F1229" s="7">
        <f>sales_data_sample3[[#This Row],[SALES]]*sales_data_sample3[[#This Row],[PROFIT MARGIN]]</f>
        <v>291.97300000000001</v>
      </c>
      <c r="G1229" s="14">
        <v>0.127</v>
      </c>
      <c r="H1229" s="4">
        <v>38082</v>
      </c>
      <c r="I1229" t="s">
        <v>28</v>
      </c>
      <c r="J1229">
        <f>ROUNDUP(MONTH(sales_data_sample3[[#This Row],[ORDER DATE]])/3,0)</f>
        <v>2</v>
      </c>
      <c r="K1229" t="str">
        <f>TEXT(sales_data_sample3[[#This Row],[ORDER DATE]],"[$-409]mmmm")</f>
        <v>April</v>
      </c>
      <c r="L1229">
        <f>YEAR(sales_data_sample3[[#This Row],[ORDER DATE]])</f>
        <v>2004</v>
      </c>
      <c r="M1229" t="s">
        <v>29</v>
      </c>
      <c r="N1229">
        <v>112</v>
      </c>
      <c r="O1229" t="s">
        <v>2822</v>
      </c>
      <c r="P1229" t="s">
        <v>145</v>
      </c>
      <c r="Q1229" t="s">
        <v>146</v>
      </c>
      <c r="R1229" t="s">
        <v>147</v>
      </c>
      <c r="S1229" t="s">
        <v>148</v>
      </c>
      <c r="T1229" t="s">
        <v>35</v>
      </c>
      <c r="U1229" t="s">
        <v>36</v>
      </c>
      <c r="V1229" t="s">
        <v>37</v>
      </c>
      <c r="W1229" t="s">
        <v>38</v>
      </c>
      <c r="X1229" t="s">
        <v>39</v>
      </c>
      <c r="Y1229" t="s">
        <v>149</v>
      </c>
      <c r="Z1229" t="s">
        <v>150</v>
      </c>
      <c r="AA1229" t="s">
        <v>42</v>
      </c>
    </row>
    <row r="1230" spans="1:27" x14ac:dyDescent="0.25">
      <c r="A1230" s="1">
        <v>10237</v>
      </c>
      <c r="B1230" s="1">
        <v>26</v>
      </c>
      <c r="C1230" s="8">
        <v>79.650000000000006</v>
      </c>
      <c r="D1230" s="1">
        <v>4</v>
      </c>
      <c r="E1230" s="7">
        <v>2070.9</v>
      </c>
      <c r="F1230" s="7">
        <f>sales_data_sample3[[#This Row],[SALES]]*sales_data_sample3[[#This Row],[PROFIT MARGIN]]</f>
        <v>263.0043</v>
      </c>
      <c r="G1230" s="14">
        <v>0.127</v>
      </c>
      <c r="H1230" s="4">
        <v>38082</v>
      </c>
      <c r="I1230" t="s">
        <v>28</v>
      </c>
      <c r="J1230">
        <f>ROUNDUP(MONTH(sales_data_sample3[[#This Row],[ORDER DATE]])/3,0)</f>
        <v>2</v>
      </c>
      <c r="K1230" t="str">
        <f>TEXT(sales_data_sample3[[#This Row],[ORDER DATE]],"[$-409]mmmm")</f>
        <v>April</v>
      </c>
      <c r="L1230">
        <f>YEAR(sales_data_sample3[[#This Row],[ORDER DATE]])</f>
        <v>2004</v>
      </c>
      <c r="M1230" t="s">
        <v>29</v>
      </c>
      <c r="N1230">
        <v>69</v>
      </c>
      <c r="O1230" t="s">
        <v>3105</v>
      </c>
      <c r="P1230" t="s">
        <v>145</v>
      </c>
      <c r="Q1230" t="s">
        <v>146</v>
      </c>
      <c r="R1230" t="s">
        <v>147</v>
      </c>
      <c r="S1230" t="s">
        <v>148</v>
      </c>
      <c r="T1230" t="s">
        <v>35</v>
      </c>
      <c r="U1230" t="s">
        <v>36</v>
      </c>
      <c r="V1230" t="s">
        <v>37</v>
      </c>
      <c r="W1230" t="s">
        <v>38</v>
      </c>
      <c r="X1230" t="s">
        <v>39</v>
      </c>
      <c r="Y1230" t="s">
        <v>149</v>
      </c>
      <c r="Z1230" t="s">
        <v>150</v>
      </c>
      <c r="AA1230" t="s">
        <v>42</v>
      </c>
    </row>
    <row r="1231" spans="1:27" x14ac:dyDescent="0.25">
      <c r="A1231" s="1">
        <v>10237</v>
      </c>
      <c r="B1231" s="1">
        <v>26</v>
      </c>
      <c r="C1231" s="8">
        <v>40.229999999999997</v>
      </c>
      <c r="D1231" s="1">
        <v>2</v>
      </c>
      <c r="E1231" s="7">
        <v>1045.98</v>
      </c>
      <c r="F1231" s="7">
        <f>sales_data_sample3[[#This Row],[SALES]]*sales_data_sample3[[#This Row],[PROFIT MARGIN]]</f>
        <v>132.83946</v>
      </c>
      <c r="G1231" s="14">
        <v>0.127</v>
      </c>
      <c r="H1231" s="4">
        <v>38082</v>
      </c>
      <c r="I1231" t="s">
        <v>28</v>
      </c>
      <c r="J1231">
        <f>ROUNDUP(MONTH(sales_data_sample3[[#This Row],[ORDER DATE]])/3,0)</f>
        <v>2</v>
      </c>
      <c r="K1231" t="str">
        <f>TEXT(sales_data_sample3[[#This Row],[ORDER DATE]],"[$-409]mmmm")</f>
        <v>April</v>
      </c>
      <c r="L1231">
        <f>YEAR(sales_data_sample3[[#This Row],[ORDER DATE]])</f>
        <v>2004</v>
      </c>
      <c r="M1231" t="s">
        <v>29</v>
      </c>
      <c r="N1231">
        <v>40</v>
      </c>
      <c r="O1231" t="s">
        <v>3904</v>
      </c>
      <c r="P1231" t="s">
        <v>145</v>
      </c>
      <c r="Q1231" t="s">
        <v>146</v>
      </c>
      <c r="R1231" t="s">
        <v>147</v>
      </c>
      <c r="S1231" t="s">
        <v>148</v>
      </c>
      <c r="T1231" t="s">
        <v>35</v>
      </c>
      <c r="U1231" t="s">
        <v>36</v>
      </c>
      <c r="V1231" t="s">
        <v>37</v>
      </c>
      <c r="W1231" t="s">
        <v>38</v>
      </c>
      <c r="X1231" t="s">
        <v>39</v>
      </c>
      <c r="Y1231" t="s">
        <v>149</v>
      </c>
      <c r="Z1231" t="s">
        <v>150</v>
      </c>
      <c r="AA1231" t="s">
        <v>42</v>
      </c>
    </row>
    <row r="1232" spans="1:27" x14ac:dyDescent="0.25">
      <c r="A1232" s="1">
        <v>10237</v>
      </c>
      <c r="B1232" s="1">
        <v>27</v>
      </c>
      <c r="C1232" s="8">
        <v>100</v>
      </c>
      <c r="D1232" s="1">
        <v>5</v>
      </c>
      <c r="E1232" s="7">
        <v>3113.64</v>
      </c>
      <c r="F1232" s="7">
        <f>sales_data_sample3[[#This Row],[SALES]]*sales_data_sample3[[#This Row],[PROFIT MARGIN]]</f>
        <v>395.43227999999999</v>
      </c>
      <c r="G1232" s="14">
        <v>0.127</v>
      </c>
      <c r="H1232" s="4">
        <v>38082</v>
      </c>
      <c r="I1232" t="s">
        <v>28</v>
      </c>
      <c r="J1232">
        <f>ROUNDUP(MONTH(sales_data_sample3[[#This Row],[ORDER DATE]])/3,0)</f>
        <v>2</v>
      </c>
      <c r="K1232" t="str">
        <f>TEXT(sales_data_sample3[[#This Row],[ORDER DATE]],"[$-409]mmmm")</f>
        <v>April</v>
      </c>
      <c r="L1232">
        <f>YEAR(sales_data_sample3[[#This Row],[ORDER DATE]])</f>
        <v>2004</v>
      </c>
      <c r="M1232" t="s">
        <v>29</v>
      </c>
      <c r="N1232">
        <v>102</v>
      </c>
      <c r="O1232" t="s">
        <v>4107</v>
      </c>
      <c r="P1232" t="s">
        <v>145</v>
      </c>
      <c r="Q1232" t="s">
        <v>146</v>
      </c>
      <c r="R1232" t="s">
        <v>147</v>
      </c>
      <c r="S1232" t="s">
        <v>148</v>
      </c>
      <c r="T1232" t="s">
        <v>35</v>
      </c>
      <c r="U1232" t="s">
        <v>36</v>
      </c>
      <c r="V1232" t="s">
        <v>37</v>
      </c>
      <c r="W1232" t="s">
        <v>38</v>
      </c>
      <c r="X1232" t="s">
        <v>39</v>
      </c>
      <c r="Y1232" t="s">
        <v>149</v>
      </c>
      <c r="Z1232" t="s">
        <v>150</v>
      </c>
      <c r="AA1232" t="s">
        <v>65</v>
      </c>
    </row>
    <row r="1233" spans="1:27" x14ac:dyDescent="0.25">
      <c r="A1233" s="1">
        <v>10237</v>
      </c>
      <c r="B1233" s="1">
        <v>20</v>
      </c>
      <c r="C1233" s="8">
        <v>68.34</v>
      </c>
      <c r="D1233" s="1">
        <v>3</v>
      </c>
      <c r="E1233" s="7">
        <v>1366.8</v>
      </c>
      <c r="F1233" s="7">
        <f>sales_data_sample3[[#This Row],[SALES]]*sales_data_sample3[[#This Row],[PROFIT MARGIN]]</f>
        <v>173.58359999999999</v>
      </c>
      <c r="G1233" s="14">
        <v>0.127</v>
      </c>
      <c r="H1233" s="4">
        <v>38082</v>
      </c>
      <c r="I1233" t="s">
        <v>28</v>
      </c>
      <c r="J1233">
        <f>ROUNDUP(MONTH(sales_data_sample3[[#This Row],[ORDER DATE]])/3,0)</f>
        <v>2</v>
      </c>
      <c r="K1233" t="str">
        <f>TEXT(sales_data_sample3[[#This Row],[ORDER DATE]],"[$-409]mmmm")</f>
        <v>April</v>
      </c>
      <c r="L1233">
        <f>YEAR(sales_data_sample3[[#This Row],[ORDER DATE]])</f>
        <v>2004</v>
      </c>
      <c r="M1233" t="s">
        <v>29</v>
      </c>
      <c r="N1233">
        <v>81</v>
      </c>
      <c r="O1233" t="s">
        <v>4246</v>
      </c>
      <c r="P1233" t="s">
        <v>145</v>
      </c>
      <c r="Q1233" t="s">
        <v>146</v>
      </c>
      <c r="R1233" t="s">
        <v>147</v>
      </c>
      <c r="S1233" t="s">
        <v>148</v>
      </c>
      <c r="T1233" t="s">
        <v>35</v>
      </c>
      <c r="U1233" t="s">
        <v>36</v>
      </c>
      <c r="V1233" t="s">
        <v>37</v>
      </c>
      <c r="W1233" t="s">
        <v>38</v>
      </c>
      <c r="X1233" t="s">
        <v>39</v>
      </c>
      <c r="Y1233" t="s">
        <v>149</v>
      </c>
      <c r="Z1233" t="s">
        <v>150</v>
      </c>
      <c r="AA1233" t="s">
        <v>42</v>
      </c>
    </row>
    <row r="1234" spans="1:27" x14ac:dyDescent="0.25">
      <c r="A1234" s="1">
        <v>10238</v>
      </c>
      <c r="B1234" s="1">
        <v>28</v>
      </c>
      <c r="C1234" s="8">
        <v>100</v>
      </c>
      <c r="D1234" s="1">
        <v>3</v>
      </c>
      <c r="E1234" s="7">
        <v>5774.72</v>
      </c>
      <c r="F1234" s="7">
        <f>sales_data_sample3[[#This Row],[SALES]]*sales_data_sample3[[#This Row],[PROFIT MARGIN]]</f>
        <v>1437.3278080000002</v>
      </c>
      <c r="G1234" s="14" t="str">
        <f>IF(sales_data_sample3[[#This Row],[STATUS]] &lt;&gt;"Cancelled","24,89%","0")</f>
        <v>24,89%</v>
      </c>
      <c r="H1234" s="4">
        <v>38086</v>
      </c>
      <c r="I1234" t="s">
        <v>28</v>
      </c>
      <c r="J1234">
        <f>ROUNDUP(MONTH(sales_data_sample3[[#This Row],[ORDER DATE]])/3,0)</f>
        <v>2</v>
      </c>
      <c r="K1234" t="str">
        <f>TEXT(sales_data_sample3[[#This Row],[ORDER DATE]],"[$-409]mmmm")</f>
        <v>April</v>
      </c>
      <c r="L1234">
        <f>YEAR(sales_data_sample3[[#This Row],[ORDER DATE]])</f>
        <v>2004</v>
      </c>
      <c r="M1234" t="s">
        <v>278</v>
      </c>
      <c r="N1234">
        <v>194</v>
      </c>
      <c r="O1234" t="s">
        <v>776</v>
      </c>
      <c r="P1234" t="s">
        <v>562</v>
      </c>
      <c r="Q1234" t="s">
        <v>563</v>
      </c>
      <c r="R1234" t="s">
        <v>564</v>
      </c>
      <c r="S1234" t="s">
        <v>4804</v>
      </c>
      <c r="T1234" t="s">
        <v>565</v>
      </c>
      <c r="U1234" t="s">
        <v>4804</v>
      </c>
      <c r="V1234" t="s">
        <v>566</v>
      </c>
      <c r="W1234" t="s">
        <v>567</v>
      </c>
      <c r="X1234" t="s">
        <v>52</v>
      </c>
      <c r="Y1234" t="s">
        <v>568</v>
      </c>
      <c r="Z1234" t="s">
        <v>569</v>
      </c>
      <c r="AA1234" t="s">
        <v>65</v>
      </c>
    </row>
    <row r="1235" spans="1:27" x14ac:dyDescent="0.25">
      <c r="A1235" s="1">
        <v>10238</v>
      </c>
      <c r="B1235" s="1">
        <v>29</v>
      </c>
      <c r="C1235" s="8">
        <v>100</v>
      </c>
      <c r="D1235" s="1">
        <v>1</v>
      </c>
      <c r="E1235" s="7">
        <v>3167.38</v>
      </c>
      <c r="F1235" s="7">
        <f>sales_data_sample3[[#This Row],[SALES]]*sales_data_sample3[[#This Row],[PROFIT MARGIN]]</f>
        <v>788.36088200000006</v>
      </c>
      <c r="G1235" s="14" t="str">
        <f>IF(sales_data_sample3[[#This Row],[STATUS]] &lt;&gt;"Cancelled","24,89%","0")</f>
        <v>24,89%</v>
      </c>
      <c r="H1235" s="4">
        <v>38086</v>
      </c>
      <c r="I1235" t="s">
        <v>28</v>
      </c>
      <c r="J1235">
        <f>ROUNDUP(MONTH(sales_data_sample3[[#This Row],[ORDER DATE]])/3,0)</f>
        <v>2</v>
      </c>
      <c r="K1235" t="str">
        <f>TEXT(sales_data_sample3[[#This Row],[ORDER DATE]],"[$-409]mmmm")</f>
        <v>April</v>
      </c>
      <c r="L1235">
        <f>YEAR(sales_data_sample3[[#This Row],[ORDER DATE]])</f>
        <v>2004</v>
      </c>
      <c r="M1235" t="s">
        <v>278</v>
      </c>
      <c r="N1235">
        <v>117</v>
      </c>
      <c r="O1235" t="s">
        <v>1057</v>
      </c>
      <c r="P1235" t="s">
        <v>562</v>
      </c>
      <c r="Q1235" t="s">
        <v>563</v>
      </c>
      <c r="R1235" t="s">
        <v>564</v>
      </c>
      <c r="S1235" t="s">
        <v>4804</v>
      </c>
      <c r="T1235" t="s">
        <v>565</v>
      </c>
      <c r="U1235" t="s">
        <v>4804</v>
      </c>
      <c r="V1235" t="s">
        <v>566</v>
      </c>
      <c r="W1235" t="s">
        <v>567</v>
      </c>
      <c r="X1235" t="s">
        <v>52</v>
      </c>
      <c r="Y1235" t="s">
        <v>568</v>
      </c>
      <c r="Z1235" t="s">
        <v>569</v>
      </c>
      <c r="AA1235" t="s">
        <v>65</v>
      </c>
    </row>
    <row r="1236" spans="1:27" x14ac:dyDescent="0.25">
      <c r="A1236" s="1">
        <v>10238</v>
      </c>
      <c r="B1236" s="1">
        <v>20</v>
      </c>
      <c r="C1236" s="8">
        <v>74.209999999999994</v>
      </c>
      <c r="D1236" s="1">
        <v>4</v>
      </c>
      <c r="E1236" s="7">
        <v>1484.2</v>
      </c>
      <c r="F1236" s="7">
        <f>sales_data_sample3[[#This Row],[SALES]]*sales_data_sample3[[#This Row],[PROFIT MARGIN]]</f>
        <v>369.41738000000004</v>
      </c>
      <c r="G1236" s="14" t="str">
        <f>IF(sales_data_sample3[[#This Row],[STATUS]] &lt;&gt;"Cancelled","24,89%","0")</f>
        <v>24,89%</v>
      </c>
      <c r="H1236" s="4">
        <v>38086</v>
      </c>
      <c r="I1236" t="s">
        <v>28</v>
      </c>
      <c r="J1236">
        <f>ROUNDUP(MONTH(sales_data_sample3[[#This Row],[ORDER DATE]])/3,0)</f>
        <v>2</v>
      </c>
      <c r="K1236" t="str">
        <f>TEXT(sales_data_sample3[[#This Row],[ORDER DATE]],"[$-409]mmmm")</f>
        <v>April</v>
      </c>
      <c r="L1236">
        <f>YEAR(sales_data_sample3[[#This Row],[ORDER DATE]])</f>
        <v>2004</v>
      </c>
      <c r="M1236" t="s">
        <v>278</v>
      </c>
      <c r="N1236">
        <v>79</v>
      </c>
      <c r="O1236" t="s">
        <v>1128</v>
      </c>
      <c r="P1236" t="s">
        <v>562</v>
      </c>
      <c r="Q1236" t="s">
        <v>563</v>
      </c>
      <c r="R1236" t="s">
        <v>564</v>
      </c>
      <c r="S1236" t="s">
        <v>4804</v>
      </c>
      <c r="T1236" t="s">
        <v>565</v>
      </c>
      <c r="U1236" t="s">
        <v>4804</v>
      </c>
      <c r="V1236" t="s">
        <v>566</v>
      </c>
      <c r="W1236" t="s">
        <v>567</v>
      </c>
      <c r="X1236" t="s">
        <v>52</v>
      </c>
      <c r="Y1236" t="s">
        <v>568</v>
      </c>
      <c r="Z1236" t="s">
        <v>569</v>
      </c>
      <c r="AA1236" t="s">
        <v>42</v>
      </c>
    </row>
    <row r="1237" spans="1:27" x14ac:dyDescent="0.25">
      <c r="A1237" s="1">
        <v>10238</v>
      </c>
      <c r="B1237" s="1">
        <v>41</v>
      </c>
      <c r="C1237" s="8">
        <v>73.17</v>
      </c>
      <c r="D1237" s="1">
        <v>6</v>
      </c>
      <c r="E1237" s="7">
        <v>2999.97</v>
      </c>
      <c r="F1237" s="7">
        <f>sales_data_sample3[[#This Row],[SALES]]*sales_data_sample3[[#This Row],[PROFIT MARGIN]]</f>
        <v>746.69253300000003</v>
      </c>
      <c r="G1237" s="14" t="str">
        <f>IF(sales_data_sample3[[#This Row],[STATUS]] &lt;&gt;"Cancelled","24,89%","0")</f>
        <v>24,89%</v>
      </c>
      <c r="H1237" s="4">
        <v>38086</v>
      </c>
      <c r="I1237" t="s">
        <v>28</v>
      </c>
      <c r="J1237">
        <f>ROUNDUP(MONTH(sales_data_sample3[[#This Row],[ORDER DATE]])/3,0)</f>
        <v>2</v>
      </c>
      <c r="K1237" t="str">
        <f>TEXT(sales_data_sample3[[#This Row],[ORDER DATE]],"[$-409]mmmm")</f>
        <v>April</v>
      </c>
      <c r="L1237">
        <f>YEAR(sales_data_sample3[[#This Row],[ORDER DATE]])</f>
        <v>2004</v>
      </c>
      <c r="M1237" t="s">
        <v>278</v>
      </c>
      <c r="N1237">
        <v>80</v>
      </c>
      <c r="O1237" t="s">
        <v>2283</v>
      </c>
      <c r="P1237" t="s">
        <v>562</v>
      </c>
      <c r="Q1237" t="s">
        <v>563</v>
      </c>
      <c r="R1237" t="s">
        <v>564</v>
      </c>
      <c r="S1237" t="s">
        <v>4804</v>
      </c>
      <c r="T1237" t="s">
        <v>565</v>
      </c>
      <c r="U1237" t="s">
        <v>4804</v>
      </c>
      <c r="V1237" t="s">
        <v>566</v>
      </c>
      <c r="W1237" t="s">
        <v>567</v>
      </c>
      <c r="X1237" t="s">
        <v>52</v>
      </c>
      <c r="Y1237" t="s">
        <v>568</v>
      </c>
      <c r="Z1237" t="s">
        <v>569</v>
      </c>
      <c r="AA1237" t="s">
        <v>42</v>
      </c>
    </row>
    <row r="1238" spans="1:27" x14ac:dyDescent="0.25">
      <c r="A1238" s="1">
        <v>10238</v>
      </c>
      <c r="B1238" s="1">
        <v>49</v>
      </c>
      <c r="C1238" s="8">
        <v>100</v>
      </c>
      <c r="D1238" s="1">
        <v>5</v>
      </c>
      <c r="E1238" s="7">
        <v>6554.24</v>
      </c>
      <c r="F1238" s="7">
        <f>sales_data_sample3[[#This Row],[SALES]]*sales_data_sample3[[#This Row],[PROFIT MARGIN]]</f>
        <v>1631.350336</v>
      </c>
      <c r="G1238" s="14" t="str">
        <f>IF(sales_data_sample3[[#This Row],[STATUS]] &lt;&gt;"Cancelled","24,89%","0")</f>
        <v>24,89%</v>
      </c>
      <c r="H1238" s="4">
        <v>38086</v>
      </c>
      <c r="I1238" t="s">
        <v>28</v>
      </c>
      <c r="J1238">
        <f>ROUNDUP(MONTH(sales_data_sample3[[#This Row],[ORDER DATE]])/3,0)</f>
        <v>2</v>
      </c>
      <c r="K1238" t="str">
        <f>TEXT(sales_data_sample3[[#This Row],[ORDER DATE]],"[$-409]mmmm")</f>
        <v>April</v>
      </c>
      <c r="L1238">
        <f>YEAR(sales_data_sample3[[#This Row],[ORDER DATE]])</f>
        <v>2004</v>
      </c>
      <c r="M1238" t="s">
        <v>278</v>
      </c>
      <c r="N1238">
        <v>146</v>
      </c>
      <c r="O1238" t="s">
        <v>2364</v>
      </c>
      <c r="P1238" t="s">
        <v>562</v>
      </c>
      <c r="Q1238" t="s">
        <v>563</v>
      </c>
      <c r="R1238" t="s">
        <v>564</v>
      </c>
      <c r="S1238" t="s">
        <v>4804</v>
      </c>
      <c r="T1238" t="s">
        <v>565</v>
      </c>
      <c r="U1238" t="s">
        <v>4804</v>
      </c>
      <c r="V1238" t="s">
        <v>566</v>
      </c>
      <c r="W1238" t="s">
        <v>567</v>
      </c>
      <c r="X1238" t="s">
        <v>52</v>
      </c>
      <c r="Y1238" t="s">
        <v>568</v>
      </c>
      <c r="Z1238" t="s">
        <v>569</v>
      </c>
      <c r="AA1238" t="s">
        <v>65</v>
      </c>
    </row>
    <row r="1239" spans="1:27" x14ac:dyDescent="0.25">
      <c r="A1239" s="1">
        <v>10238</v>
      </c>
      <c r="B1239" s="1">
        <v>44</v>
      </c>
      <c r="C1239" s="8">
        <v>100</v>
      </c>
      <c r="D1239" s="1">
        <v>8</v>
      </c>
      <c r="E1239" s="7">
        <v>6350.96</v>
      </c>
      <c r="F1239" s="7">
        <f>sales_data_sample3[[#This Row],[SALES]]*sales_data_sample3[[#This Row],[PROFIT MARGIN]]</f>
        <v>1580.753944</v>
      </c>
      <c r="G1239" s="14" t="str">
        <f>IF(sales_data_sample3[[#This Row],[STATUS]] &lt;&gt;"Cancelled","24,89%","0")</f>
        <v>24,89%</v>
      </c>
      <c r="H1239" s="4">
        <v>38086</v>
      </c>
      <c r="I1239" t="s">
        <v>28</v>
      </c>
      <c r="J1239">
        <f>ROUNDUP(MONTH(sales_data_sample3[[#This Row],[ORDER DATE]])/3,0)</f>
        <v>2</v>
      </c>
      <c r="K1239" t="str">
        <f>TEXT(sales_data_sample3[[#This Row],[ORDER DATE]],"[$-409]mmmm")</f>
        <v>April</v>
      </c>
      <c r="L1239">
        <f>YEAR(sales_data_sample3[[#This Row],[ORDER DATE]])</f>
        <v>2004</v>
      </c>
      <c r="M1239" t="s">
        <v>278</v>
      </c>
      <c r="N1239">
        <v>148</v>
      </c>
      <c r="O1239" t="s">
        <v>2673</v>
      </c>
      <c r="P1239" t="s">
        <v>562</v>
      </c>
      <c r="Q1239" t="s">
        <v>563</v>
      </c>
      <c r="R1239" t="s">
        <v>564</v>
      </c>
      <c r="S1239" t="s">
        <v>4804</v>
      </c>
      <c r="T1239" t="s">
        <v>565</v>
      </c>
      <c r="U1239" t="s">
        <v>4804</v>
      </c>
      <c r="V1239" t="s">
        <v>566</v>
      </c>
      <c r="W1239" t="s">
        <v>567</v>
      </c>
      <c r="X1239" t="s">
        <v>52</v>
      </c>
      <c r="Y1239" t="s">
        <v>568</v>
      </c>
      <c r="Z1239" t="s">
        <v>569</v>
      </c>
      <c r="AA1239" t="s">
        <v>65</v>
      </c>
    </row>
    <row r="1240" spans="1:27" x14ac:dyDescent="0.25">
      <c r="A1240" s="1">
        <v>10238</v>
      </c>
      <c r="B1240" s="1">
        <v>47</v>
      </c>
      <c r="C1240" s="8">
        <v>62.45</v>
      </c>
      <c r="D1240" s="1">
        <v>2</v>
      </c>
      <c r="E1240" s="7">
        <v>2935.15</v>
      </c>
      <c r="F1240" s="7">
        <f>sales_data_sample3[[#This Row],[SALES]]*sales_data_sample3[[#This Row],[PROFIT MARGIN]]</f>
        <v>730.55883500000004</v>
      </c>
      <c r="G1240" s="14" t="str">
        <f>IF(sales_data_sample3[[#This Row],[STATUS]] &lt;&gt;"Cancelled","24,89%","0")</f>
        <v>24,89%</v>
      </c>
      <c r="H1240" s="4">
        <v>38086</v>
      </c>
      <c r="I1240" t="s">
        <v>28</v>
      </c>
      <c r="J1240">
        <f>ROUNDUP(MONTH(sales_data_sample3[[#This Row],[ORDER DATE]])/3,0)</f>
        <v>2</v>
      </c>
      <c r="K1240" t="str">
        <f>TEXT(sales_data_sample3[[#This Row],[ORDER DATE]],"[$-409]mmmm")</f>
        <v>April</v>
      </c>
      <c r="L1240">
        <f>YEAR(sales_data_sample3[[#This Row],[ORDER DATE]])</f>
        <v>2004</v>
      </c>
      <c r="M1240" t="s">
        <v>278</v>
      </c>
      <c r="N1240">
        <v>61</v>
      </c>
      <c r="O1240" t="s">
        <v>3427</v>
      </c>
      <c r="P1240" t="s">
        <v>562</v>
      </c>
      <c r="Q1240" t="s">
        <v>563</v>
      </c>
      <c r="R1240" t="s">
        <v>564</v>
      </c>
      <c r="S1240" t="s">
        <v>4804</v>
      </c>
      <c r="T1240" t="s">
        <v>565</v>
      </c>
      <c r="U1240" t="s">
        <v>4804</v>
      </c>
      <c r="V1240" t="s">
        <v>566</v>
      </c>
      <c r="W1240" t="s">
        <v>567</v>
      </c>
      <c r="X1240" t="s">
        <v>52</v>
      </c>
      <c r="Y1240" t="s">
        <v>568</v>
      </c>
      <c r="Z1240" t="s">
        <v>569</v>
      </c>
      <c r="AA1240" t="s">
        <v>42</v>
      </c>
    </row>
    <row r="1241" spans="1:27" x14ac:dyDescent="0.25">
      <c r="A1241" s="1">
        <v>10238</v>
      </c>
      <c r="B1241" s="1">
        <v>22</v>
      </c>
      <c r="C1241" s="8">
        <v>93.77</v>
      </c>
      <c r="D1241" s="1">
        <v>7</v>
      </c>
      <c r="E1241" s="7">
        <v>2062.94</v>
      </c>
      <c r="F1241" s="7">
        <f>sales_data_sample3[[#This Row],[SALES]]*sales_data_sample3[[#This Row],[PROFIT MARGIN]]</f>
        <v>513.46576600000003</v>
      </c>
      <c r="G1241" s="14" t="str">
        <f>IF(sales_data_sample3[[#This Row],[STATUS]] &lt;&gt;"Cancelled","24,89%","0")</f>
        <v>24,89%</v>
      </c>
      <c r="H1241" s="4">
        <v>38086</v>
      </c>
      <c r="I1241" t="s">
        <v>28</v>
      </c>
      <c r="J1241">
        <f>ROUNDUP(MONTH(sales_data_sample3[[#This Row],[ORDER DATE]])/3,0)</f>
        <v>2</v>
      </c>
      <c r="K1241" t="str">
        <f>TEXT(sales_data_sample3[[#This Row],[ORDER DATE]],"[$-409]mmmm")</f>
        <v>April</v>
      </c>
      <c r="L1241">
        <f>YEAR(sales_data_sample3[[#This Row],[ORDER DATE]])</f>
        <v>2004</v>
      </c>
      <c r="M1241" t="s">
        <v>278</v>
      </c>
      <c r="N1241">
        <v>80</v>
      </c>
      <c r="O1241" t="s">
        <v>3802</v>
      </c>
      <c r="P1241" t="s">
        <v>562</v>
      </c>
      <c r="Q1241" t="s">
        <v>563</v>
      </c>
      <c r="R1241" t="s">
        <v>564</v>
      </c>
      <c r="S1241" t="s">
        <v>4804</v>
      </c>
      <c r="T1241" t="s">
        <v>565</v>
      </c>
      <c r="U1241" t="s">
        <v>4804</v>
      </c>
      <c r="V1241" t="s">
        <v>566</v>
      </c>
      <c r="W1241" t="s">
        <v>567</v>
      </c>
      <c r="X1241" t="s">
        <v>52</v>
      </c>
      <c r="Y1241" t="s">
        <v>568</v>
      </c>
      <c r="Z1241" t="s">
        <v>569</v>
      </c>
      <c r="AA1241" t="s">
        <v>42</v>
      </c>
    </row>
    <row r="1242" spans="1:27" x14ac:dyDescent="0.25">
      <c r="A1242" s="1">
        <v>10239</v>
      </c>
      <c r="B1242" s="1">
        <v>21</v>
      </c>
      <c r="C1242" s="8">
        <v>93.28</v>
      </c>
      <c r="D1242" s="1">
        <v>5</v>
      </c>
      <c r="E1242" s="7">
        <v>1958.88</v>
      </c>
      <c r="F1242" s="7">
        <f>sales_data_sample3[[#This Row],[SALES]]*sales_data_sample3[[#This Row],[PROFIT MARGIN]]</f>
        <v>487.56523200000004</v>
      </c>
      <c r="G1242" s="14" t="str">
        <f>IF(sales_data_sample3[[#This Row],[STATUS]] &lt;&gt;"Cancelled","24,89%","0")</f>
        <v>24,89%</v>
      </c>
      <c r="H1242" s="4">
        <v>38089</v>
      </c>
      <c r="I1242" t="s">
        <v>28</v>
      </c>
      <c r="J1242">
        <f>ROUNDUP(MONTH(sales_data_sample3[[#This Row],[ORDER DATE]])/3,0)</f>
        <v>2</v>
      </c>
      <c r="K1242" t="str">
        <f>TEXT(sales_data_sample3[[#This Row],[ORDER DATE]],"[$-409]mmmm")</f>
        <v>April</v>
      </c>
      <c r="L1242">
        <f>YEAR(sales_data_sample3[[#This Row],[ORDER DATE]])</f>
        <v>2004</v>
      </c>
      <c r="M1242" t="s">
        <v>278</v>
      </c>
      <c r="N1242">
        <v>115</v>
      </c>
      <c r="O1242" t="s">
        <v>1223</v>
      </c>
      <c r="P1242" t="s">
        <v>688</v>
      </c>
      <c r="Q1242" t="s">
        <v>689</v>
      </c>
      <c r="R1242" t="s">
        <v>690</v>
      </c>
      <c r="S1242" t="s">
        <v>4804</v>
      </c>
      <c r="T1242" t="s">
        <v>691</v>
      </c>
      <c r="U1242" t="s">
        <v>4804</v>
      </c>
      <c r="V1242" t="s">
        <v>692</v>
      </c>
      <c r="W1242" t="s">
        <v>196</v>
      </c>
      <c r="X1242" t="s">
        <v>52</v>
      </c>
      <c r="Y1242" t="s">
        <v>693</v>
      </c>
      <c r="Z1242" t="s">
        <v>694</v>
      </c>
      <c r="AA1242" t="s">
        <v>42</v>
      </c>
    </row>
    <row r="1243" spans="1:27" x14ac:dyDescent="0.25">
      <c r="A1243" s="1">
        <v>10239</v>
      </c>
      <c r="B1243" s="1">
        <v>46</v>
      </c>
      <c r="C1243" s="8">
        <v>73.92</v>
      </c>
      <c r="D1243" s="1">
        <v>4</v>
      </c>
      <c r="E1243" s="7">
        <v>3400.32</v>
      </c>
      <c r="F1243" s="7">
        <f>sales_data_sample3[[#This Row],[SALES]]*sales_data_sample3[[#This Row],[PROFIT MARGIN]]</f>
        <v>846.33964800000012</v>
      </c>
      <c r="G1243" s="14" t="str">
        <f>IF(sales_data_sample3[[#This Row],[STATUS]] &lt;&gt;"Cancelled","24,89%","0")</f>
        <v>24,89%</v>
      </c>
      <c r="H1243" s="4">
        <v>38089</v>
      </c>
      <c r="I1243" t="s">
        <v>28</v>
      </c>
      <c r="J1243">
        <f>ROUNDUP(MONTH(sales_data_sample3[[#This Row],[ORDER DATE]])/3,0)</f>
        <v>2</v>
      </c>
      <c r="K1243" t="str">
        <f>TEXT(sales_data_sample3[[#This Row],[ORDER DATE]],"[$-409]mmmm")</f>
        <v>April</v>
      </c>
      <c r="L1243">
        <f>YEAR(sales_data_sample3[[#This Row],[ORDER DATE]])</f>
        <v>2004</v>
      </c>
      <c r="M1243" t="s">
        <v>278</v>
      </c>
      <c r="N1243">
        <v>77</v>
      </c>
      <c r="O1243" t="s">
        <v>1592</v>
      </c>
      <c r="P1243" t="s">
        <v>688</v>
      </c>
      <c r="Q1243" t="s">
        <v>689</v>
      </c>
      <c r="R1243" t="s">
        <v>690</v>
      </c>
      <c r="S1243" t="s">
        <v>4804</v>
      </c>
      <c r="T1243" t="s">
        <v>691</v>
      </c>
      <c r="U1243" t="s">
        <v>4804</v>
      </c>
      <c r="V1243" t="s">
        <v>692</v>
      </c>
      <c r="W1243" t="s">
        <v>196</v>
      </c>
      <c r="X1243" t="s">
        <v>52</v>
      </c>
      <c r="Y1243" t="s">
        <v>693</v>
      </c>
      <c r="Z1243" t="s">
        <v>694</v>
      </c>
      <c r="AA1243" t="s">
        <v>65</v>
      </c>
    </row>
    <row r="1244" spans="1:27" x14ac:dyDescent="0.25">
      <c r="A1244" s="1">
        <v>10239</v>
      </c>
      <c r="B1244" s="1">
        <v>47</v>
      </c>
      <c r="C1244" s="8">
        <v>100</v>
      </c>
      <c r="D1244" s="1">
        <v>1</v>
      </c>
      <c r="E1244" s="7">
        <v>7083.37</v>
      </c>
      <c r="F1244" s="7">
        <f>sales_data_sample3[[#This Row],[SALES]]*sales_data_sample3[[#This Row],[PROFIT MARGIN]]</f>
        <v>1763.0507930000001</v>
      </c>
      <c r="G1244" s="14" t="str">
        <f>IF(sales_data_sample3[[#This Row],[STATUS]] &lt;&gt;"Cancelled","24,89%","0")</f>
        <v>24,89%</v>
      </c>
      <c r="H1244" s="4">
        <v>38089</v>
      </c>
      <c r="I1244" t="s">
        <v>28</v>
      </c>
      <c r="J1244">
        <f>ROUNDUP(MONTH(sales_data_sample3[[#This Row],[ORDER DATE]])/3,0)</f>
        <v>2</v>
      </c>
      <c r="K1244" t="str">
        <f>TEXT(sales_data_sample3[[#This Row],[ORDER DATE]],"[$-409]mmmm")</f>
        <v>April</v>
      </c>
      <c r="L1244">
        <f>YEAR(sales_data_sample3[[#This Row],[ORDER DATE]])</f>
        <v>2004</v>
      </c>
      <c r="M1244" t="s">
        <v>278</v>
      </c>
      <c r="N1244">
        <v>169</v>
      </c>
      <c r="O1244" t="s">
        <v>2190</v>
      </c>
      <c r="P1244" t="s">
        <v>688</v>
      </c>
      <c r="Q1244" t="s">
        <v>689</v>
      </c>
      <c r="R1244" t="s">
        <v>690</v>
      </c>
      <c r="S1244" t="s">
        <v>4804</v>
      </c>
      <c r="T1244" t="s">
        <v>691</v>
      </c>
      <c r="U1244" t="s">
        <v>4804</v>
      </c>
      <c r="V1244" t="s">
        <v>692</v>
      </c>
      <c r="W1244" t="s">
        <v>196</v>
      </c>
      <c r="X1244" t="s">
        <v>52</v>
      </c>
      <c r="Y1244" t="s">
        <v>693</v>
      </c>
      <c r="Z1244" t="s">
        <v>694</v>
      </c>
      <c r="AA1244" t="s">
        <v>229</v>
      </c>
    </row>
    <row r="1245" spans="1:27" x14ac:dyDescent="0.25">
      <c r="A1245" s="1">
        <v>10239</v>
      </c>
      <c r="B1245" s="1">
        <v>20</v>
      </c>
      <c r="C1245" s="8">
        <v>44.56</v>
      </c>
      <c r="D1245" s="1">
        <v>2</v>
      </c>
      <c r="E1245" s="7">
        <v>891.2</v>
      </c>
      <c r="F1245" s="7">
        <f>sales_data_sample3[[#This Row],[SALES]]*sales_data_sample3[[#This Row],[PROFIT MARGIN]]</f>
        <v>221.81968000000003</v>
      </c>
      <c r="G1245" s="14" t="str">
        <f>IF(sales_data_sample3[[#This Row],[STATUS]] &lt;&gt;"Cancelled","24,89%","0")</f>
        <v>24,89%</v>
      </c>
      <c r="H1245" s="4">
        <v>38089</v>
      </c>
      <c r="I1245" t="s">
        <v>28</v>
      </c>
      <c r="J1245">
        <f>ROUNDUP(MONTH(sales_data_sample3[[#This Row],[ORDER DATE]])/3,0)</f>
        <v>2</v>
      </c>
      <c r="K1245" t="str">
        <f>TEXT(sales_data_sample3[[#This Row],[ORDER DATE]],"[$-409]mmmm")</f>
        <v>April</v>
      </c>
      <c r="L1245">
        <f>YEAR(sales_data_sample3[[#This Row],[ORDER DATE]])</f>
        <v>2004</v>
      </c>
      <c r="M1245" t="s">
        <v>278</v>
      </c>
      <c r="N1245">
        <v>37</v>
      </c>
      <c r="O1245" t="s">
        <v>3302</v>
      </c>
      <c r="P1245" t="s">
        <v>688</v>
      </c>
      <c r="Q1245" t="s">
        <v>689</v>
      </c>
      <c r="R1245" t="s">
        <v>690</v>
      </c>
      <c r="S1245" t="s">
        <v>4804</v>
      </c>
      <c r="T1245" t="s">
        <v>691</v>
      </c>
      <c r="U1245" t="s">
        <v>4804</v>
      </c>
      <c r="V1245" t="s">
        <v>692</v>
      </c>
      <c r="W1245" t="s">
        <v>196</v>
      </c>
      <c r="X1245" t="s">
        <v>52</v>
      </c>
      <c r="Y1245" t="s">
        <v>693</v>
      </c>
      <c r="Z1245" t="s">
        <v>694</v>
      </c>
      <c r="AA1245" t="s">
        <v>42</v>
      </c>
    </row>
    <row r="1246" spans="1:27" x14ac:dyDescent="0.25">
      <c r="A1246" s="1">
        <v>10239</v>
      </c>
      <c r="B1246" s="1">
        <v>29</v>
      </c>
      <c r="C1246" s="8">
        <v>100</v>
      </c>
      <c r="D1246" s="1">
        <v>3</v>
      </c>
      <c r="E1246" s="7">
        <v>4479.63</v>
      </c>
      <c r="F1246" s="7">
        <f>sales_data_sample3[[#This Row],[SALES]]*sales_data_sample3[[#This Row],[PROFIT MARGIN]]</f>
        <v>1114.9799070000001</v>
      </c>
      <c r="G1246" s="14" t="str">
        <f>IF(sales_data_sample3[[#This Row],[STATUS]] &lt;&gt;"Cancelled","24,89%","0")</f>
        <v>24,89%</v>
      </c>
      <c r="H1246" s="4">
        <v>38089</v>
      </c>
      <c r="I1246" t="s">
        <v>28</v>
      </c>
      <c r="J1246">
        <f>ROUNDUP(MONTH(sales_data_sample3[[#This Row],[ORDER DATE]])/3,0)</f>
        <v>2</v>
      </c>
      <c r="K1246" t="str">
        <f>TEXT(sales_data_sample3[[#This Row],[ORDER DATE]],"[$-409]mmmm")</f>
        <v>April</v>
      </c>
      <c r="L1246">
        <f>YEAR(sales_data_sample3[[#This Row],[ORDER DATE]])</f>
        <v>2004</v>
      </c>
      <c r="M1246" t="s">
        <v>278</v>
      </c>
      <c r="N1246">
        <v>140</v>
      </c>
      <c r="O1246" t="s">
        <v>3589</v>
      </c>
      <c r="P1246" t="s">
        <v>688</v>
      </c>
      <c r="Q1246" t="s">
        <v>689</v>
      </c>
      <c r="R1246" t="s">
        <v>690</v>
      </c>
      <c r="S1246" t="s">
        <v>4804</v>
      </c>
      <c r="T1246" t="s">
        <v>691</v>
      </c>
      <c r="U1246" t="s">
        <v>4804</v>
      </c>
      <c r="V1246" t="s">
        <v>692</v>
      </c>
      <c r="W1246" t="s">
        <v>196</v>
      </c>
      <c r="X1246" t="s">
        <v>52</v>
      </c>
      <c r="Y1246" t="s">
        <v>693</v>
      </c>
      <c r="Z1246" t="s">
        <v>694</v>
      </c>
      <c r="AA1246" t="s">
        <v>65</v>
      </c>
    </row>
    <row r="1247" spans="1:27" x14ac:dyDescent="0.25">
      <c r="A1247" s="1">
        <v>10240</v>
      </c>
      <c r="B1247" s="1">
        <v>41</v>
      </c>
      <c r="C1247" s="8">
        <v>100</v>
      </c>
      <c r="D1247" s="1">
        <v>3</v>
      </c>
      <c r="E1247" s="7">
        <v>5628.89</v>
      </c>
      <c r="F1247" s="7">
        <f>sales_data_sample3[[#This Row],[SALES]]*sales_data_sample3[[#This Row],[PROFIT MARGIN]]</f>
        <v>1401.0307210000001</v>
      </c>
      <c r="G1247" s="14" t="str">
        <f>IF(sales_data_sample3[[#This Row],[STATUS]] &lt;&gt;"Cancelled","24,89%","0")</f>
        <v>24,89%</v>
      </c>
      <c r="H1247" s="4">
        <v>38090</v>
      </c>
      <c r="I1247" t="s">
        <v>28</v>
      </c>
      <c r="J1247">
        <f>ROUNDUP(MONTH(sales_data_sample3[[#This Row],[ORDER DATE]])/3,0)</f>
        <v>2</v>
      </c>
      <c r="K1247" t="str">
        <f>TEXT(sales_data_sample3[[#This Row],[ORDER DATE]],"[$-409]mmmm")</f>
        <v>April</v>
      </c>
      <c r="L1247">
        <f>YEAR(sales_data_sample3[[#This Row],[ORDER DATE]])</f>
        <v>2004</v>
      </c>
      <c r="M1247" t="s">
        <v>278</v>
      </c>
      <c r="N1247">
        <v>141</v>
      </c>
      <c r="O1247" t="s">
        <v>1299</v>
      </c>
      <c r="P1247" t="s">
        <v>484</v>
      </c>
      <c r="Q1247" t="s">
        <v>485</v>
      </c>
      <c r="R1247" t="s">
        <v>486</v>
      </c>
      <c r="S1247" t="s">
        <v>4804</v>
      </c>
      <c r="T1247" t="s">
        <v>487</v>
      </c>
      <c r="U1247" t="s">
        <v>487</v>
      </c>
      <c r="V1247" t="s">
        <v>488</v>
      </c>
      <c r="W1247" t="s">
        <v>307</v>
      </c>
      <c r="X1247" t="s">
        <v>307</v>
      </c>
      <c r="Y1247" t="s">
        <v>489</v>
      </c>
      <c r="Z1247" t="s">
        <v>490</v>
      </c>
      <c r="AA1247" t="s">
        <v>65</v>
      </c>
    </row>
    <row r="1248" spans="1:27" x14ac:dyDescent="0.25">
      <c r="A1248" s="1">
        <v>10240</v>
      </c>
      <c r="B1248" s="1">
        <v>37</v>
      </c>
      <c r="C1248" s="8">
        <v>100</v>
      </c>
      <c r="D1248" s="1">
        <v>2</v>
      </c>
      <c r="E1248" s="7">
        <v>5526.32</v>
      </c>
      <c r="F1248" s="7">
        <f>sales_data_sample3[[#This Row],[SALES]]*sales_data_sample3[[#This Row],[PROFIT MARGIN]]</f>
        <v>1375.5010480000001</v>
      </c>
      <c r="G1248" s="14" t="str">
        <f>IF(sales_data_sample3[[#This Row],[STATUS]] &lt;&gt;"Cancelled","24,89%","0")</f>
        <v>24,89%</v>
      </c>
      <c r="H1248" s="4">
        <v>38090</v>
      </c>
      <c r="I1248" t="s">
        <v>28</v>
      </c>
      <c r="J1248">
        <f>ROUNDUP(MONTH(sales_data_sample3[[#This Row],[ORDER DATE]])/3,0)</f>
        <v>2</v>
      </c>
      <c r="K1248" t="str">
        <f>TEXT(sales_data_sample3[[#This Row],[ORDER DATE]],"[$-409]mmmm")</f>
        <v>April</v>
      </c>
      <c r="L1248">
        <f>YEAR(sales_data_sample3[[#This Row],[ORDER DATE]])</f>
        <v>2004</v>
      </c>
      <c r="M1248" t="s">
        <v>278</v>
      </c>
      <c r="N1248">
        <v>142</v>
      </c>
      <c r="O1248" t="s">
        <v>1635</v>
      </c>
      <c r="P1248" t="s">
        <v>484</v>
      </c>
      <c r="Q1248" t="s">
        <v>485</v>
      </c>
      <c r="R1248" t="s">
        <v>486</v>
      </c>
      <c r="S1248" t="s">
        <v>4804</v>
      </c>
      <c r="T1248" t="s">
        <v>487</v>
      </c>
      <c r="U1248" t="s">
        <v>487</v>
      </c>
      <c r="V1248" t="s">
        <v>488</v>
      </c>
      <c r="W1248" t="s">
        <v>307</v>
      </c>
      <c r="X1248" t="s">
        <v>307</v>
      </c>
      <c r="Y1248" t="s">
        <v>489</v>
      </c>
      <c r="Z1248" t="s">
        <v>490</v>
      </c>
      <c r="AA1248" t="s">
        <v>65</v>
      </c>
    </row>
    <row r="1249" spans="1:27" x14ac:dyDescent="0.25">
      <c r="A1249" s="1">
        <v>10240</v>
      </c>
      <c r="B1249" s="1">
        <v>37</v>
      </c>
      <c r="C1249" s="8">
        <v>100</v>
      </c>
      <c r="D1249" s="1">
        <v>1</v>
      </c>
      <c r="E1249" s="7">
        <v>5959.22</v>
      </c>
      <c r="F1249" s="7">
        <f>sales_data_sample3[[#This Row],[SALES]]*sales_data_sample3[[#This Row],[PROFIT MARGIN]]</f>
        <v>1483.2498580000001</v>
      </c>
      <c r="G1249" s="14" t="str">
        <f>IF(sales_data_sample3[[#This Row],[STATUS]] &lt;&gt;"Cancelled","24,89%","0")</f>
        <v>24,89%</v>
      </c>
      <c r="H1249" s="4">
        <v>38090</v>
      </c>
      <c r="I1249" t="s">
        <v>28</v>
      </c>
      <c r="J1249">
        <f>ROUNDUP(MONTH(sales_data_sample3[[#This Row],[ORDER DATE]])/3,0)</f>
        <v>2</v>
      </c>
      <c r="K1249" t="str">
        <f>TEXT(sales_data_sample3[[#This Row],[ORDER DATE]],"[$-409]mmmm")</f>
        <v>April</v>
      </c>
      <c r="L1249">
        <f>YEAR(sales_data_sample3[[#This Row],[ORDER DATE]])</f>
        <v>2004</v>
      </c>
      <c r="M1249" t="s">
        <v>278</v>
      </c>
      <c r="N1249">
        <v>141</v>
      </c>
      <c r="O1249" t="s">
        <v>2392</v>
      </c>
      <c r="P1249" t="s">
        <v>484</v>
      </c>
      <c r="Q1249" t="s">
        <v>485</v>
      </c>
      <c r="R1249" t="s">
        <v>486</v>
      </c>
      <c r="S1249" t="s">
        <v>4804</v>
      </c>
      <c r="T1249" t="s">
        <v>487</v>
      </c>
      <c r="U1249" t="s">
        <v>487</v>
      </c>
      <c r="V1249" t="s">
        <v>488</v>
      </c>
      <c r="W1249" t="s">
        <v>307</v>
      </c>
      <c r="X1249" t="s">
        <v>307</v>
      </c>
      <c r="Y1249" t="s">
        <v>489</v>
      </c>
      <c r="Z1249" t="s">
        <v>490</v>
      </c>
      <c r="AA1249" t="s">
        <v>65</v>
      </c>
    </row>
    <row r="1250" spans="1:27" x14ac:dyDescent="0.25">
      <c r="A1250" s="1">
        <v>10241</v>
      </c>
      <c r="B1250" s="1">
        <v>21</v>
      </c>
      <c r="C1250" s="8">
        <v>100</v>
      </c>
      <c r="D1250" s="1">
        <v>11</v>
      </c>
      <c r="E1250" s="7">
        <v>2508.66</v>
      </c>
      <c r="F1250" s="7">
        <f>sales_data_sample3[[#This Row],[SALES]]*sales_data_sample3[[#This Row],[PROFIT MARGIN]]</f>
        <v>624.40547400000003</v>
      </c>
      <c r="G1250" s="14" t="str">
        <f>IF(sales_data_sample3[[#This Row],[STATUS]] &lt;&gt;"Cancelled","24,89%","0")</f>
        <v>24,89%</v>
      </c>
      <c r="H1250" s="4">
        <v>38090</v>
      </c>
      <c r="I1250" t="s">
        <v>28</v>
      </c>
      <c r="J1250">
        <f>ROUNDUP(MONTH(sales_data_sample3[[#This Row],[ORDER DATE]])/3,0)</f>
        <v>2</v>
      </c>
      <c r="K1250" t="str">
        <f>TEXT(sales_data_sample3[[#This Row],[ORDER DATE]],"[$-409]mmmm")</f>
        <v>April</v>
      </c>
      <c r="L1250">
        <f>YEAR(sales_data_sample3[[#This Row],[ORDER DATE]])</f>
        <v>2004</v>
      </c>
      <c r="M1250" t="s">
        <v>278</v>
      </c>
      <c r="N1250">
        <v>124</v>
      </c>
      <c r="O1250" t="s">
        <v>1465</v>
      </c>
      <c r="P1250" t="s">
        <v>1255</v>
      </c>
      <c r="Q1250" t="s">
        <v>1256</v>
      </c>
      <c r="R1250" t="s">
        <v>1257</v>
      </c>
      <c r="S1250" t="s">
        <v>4804</v>
      </c>
      <c r="T1250" t="s">
        <v>1258</v>
      </c>
      <c r="U1250" t="s">
        <v>4804</v>
      </c>
      <c r="V1250" t="s">
        <v>1259</v>
      </c>
      <c r="W1250" t="s">
        <v>51</v>
      </c>
      <c r="X1250" t="s">
        <v>52</v>
      </c>
      <c r="Y1250" t="s">
        <v>1260</v>
      </c>
      <c r="Z1250" t="s">
        <v>1261</v>
      </c>
      <c r="AA1250" t="s">
        <v>42</v>
      </c>
    </row>
    <row r="1251" spans="1:27" x14ac:dyDescent="0.25">
      <c r="A1251" s="1">
        <v>10241</v>
      </c>
      <c r="B1251" s="1">
        <v>41</v>
      </c>
      <c r="C1251" s="8">
        <v>100</v>
      </c>
      <c r="D1251" s="1">
        <v>2</v>
      </c>
      <c r="E1251" s="7">
        <v>7597.3</v>
      </c>
      <c r="F1251" s="7">
        <f>sales_data_sample3[[#This Row],[SALES]]*sales_data_sample3[[#This Row],[PROFIT MARGIN]]</f>
        <v>561.44047</v>
      </c>
      <c r="G1251" s="14" t="str">
        <f>IF(sales_data_sample3[[#This Row],[STATUS]] &lt;&gt;"Cancelled","7,39%","0")</f>
        <v>7,39%</v>
      </c>
      <c r="H1251" s="4">
        <v>38090</v>
      </c>
      <c r="I1251" t="s">
        <v>28</v>
      </c>
      <c r="J1251">
        <f>ROUNDUP(MONTH(sales_data_sample3[[#This Row],[ORDER DATE]])/3,0)</f>
        <v>2</v>
      </c>
      <c r="K1251" t="str">
        <f>TEXT(sales_data_sample3[[#This Row],[ORDER DATE]],"[$-409]mmmm")</f>
        <v>April</v>
      </c>
      <c r="L1251">
        <f>YEAR(sales_data_sample3[[#This Row],[ORDER DATE]])</f>
        <v>2004</v>
      </c>
      <c r="M1251" t="s">
        <v>1354</v>
      </c>
      <c r="N1251">
        <v>170</v>
      </c>
      <c r="O1251" t="s">
        <v>1565</v>
      </c>
      <c r="P1251" t="s">
        <v>1255</v>
      </c>
      <c r="Q1251" t="s">
        <v>1256</v>
      </c>
      <c r="R1251" t="s">
        <v>1257</v>
      </c>
      <c r="S1251" t="s">
        <v>4804</v>
      </c>
      <c r="T1251" t="s">
        <v>1258</v>
      </c>
      <c r="U1251" t="s">
        <v>4804</v>
      </c>
      <c r="V1251" t="s">
        <v>1259</v>
      </c>
      <c r="W1251" t="s">
        <v>51</v>
      </c>
      <c r="X1251" t="s">
        <v>52</v>
      </c>
      <c r="Y1251" t="s">
        <v>1260</v>
      </c>
      <c r="Z1251" t="s">
        <v>1261</v>
      </c>
      <c r="AA1251" t="s">
        <v>229</v>
      </c>
    </row>
    <row r="1252" spans="1:27" x14ac:dyDescent="0.25">
      <c r="A1252" s="1">
        <v>10241</v>
      </c>
      <c r="B1252" s="1">
        <v>33</v>
      </c>
      <c r="C1252" s="8">
        <v>72.650000000000006</v>
      </c>
      <c r="D1252" s="1">
        <v>1</v>
      </c>
      <c r="E1252" s="7">
        <v>2397.4499999999998</v>
      </c>
      <c r="F1252" s="7">
        <f>sales_data_sample3[[#This Row],[SALES]]*sales_data_sample3[[#This Row],[PROFIT MARGIN]]</f>
        <v>177.17155499999998</v>
      </c>
      <c r="G1252" s="14" t="str">
        <f>IF(sales_data_sample3[[#This Row],[STATUS]] &lt;&gt;"Cancelled","7,39%","0")</f>
        <v>7,39%</v>
      </c>
      <c r="H1252" s="4">
        <v>38090</v>
      </c>
      <c r="I1252" t="s">
        <v>28</v>
      </c>
      <c r="J1252">
        <f>ROUNDUP(MONTH(sales_data_sample3[[#This Row],[ORDER DATE]])/3,0)</f>
        <v>2</v>
      </c>
      <c r="K1252" t="str">
        <f>TEXT(sales_data_sample3[[#This Row],[ORDER DATE]],"[$-409]mmmm")</f>
        <v>April</v>
      </c>
      <c r="L1252">
        <f>YEAR(sales_data_sample3[[#This Row],[ORDER DATE]])</f>
        <v>2004</v>
      </c>
      <c r="M1252" t="s">
        <v>1354</v>
      </c>
      <c r="N1252">
        <v>60</v>
      </c>
      <c r="O1252" t="s">
        <v>1696</v>
      </c>
      <c r="P1252" t="s">
        <v>1255</v>
      </c>
      <c r="Q1252" t="s">
        <v>1256</v>
      </c>
      <c r="R1252" t="s">
        <v>1257</v>
      </c>
      <c r="S1252" t="s">
        <v>4804</v>
      </c>
      <c r="T1252" t="s">
        <v>1258</v>
      </c>
      <c r="U1252" t="s">
        <v>4804</v>
      </c>
      <c r="V1252" t="s">
        <v>1259</v>
      </c>
      <c r="W1252" t="s">
        <v>51</v>
      </c>
      <c r="X1252" t="s">
        <v>52</v>
      </c>
      <c r="Y1252" t="s">
        <v>1260</v>
      </c>
      <c r="Z1252" t="s">
        <v>1261</v>
      </c>
      <c r="AA1252" t="s">
        <v>42</v>
      </c>
    </row>
    <row r="1253" spans="1:27" x14ac:dyDescent="0.25">
      <c r="A1253" s="1">
        <v>10241</v>
      </c>
      <c r="B1253" s="1">
        <v>44</v>
      </c>
      <c r="C1253" s="8">
        <v>100</v>
      </c>
      <c r="D1253" s="1">
        <v>12</v>
      </c>
      <c r="E1253" s="7">
        <v>6853.44</v>
      </c>
      <c r="F1253" s="7">
        <f>sales_data_sample3[[#This Row],[SALES]]*sales_data_sample3[[#This Row],[PROFIT MARGIN]]</f>
        <v>1705.821216</v>
      </c>
      <c r="G1253" s="14" t="str">
        <f>IF(sales_data_sample3[[#This Row],[STATUS]] &lt;&gt;"Cancelled","24,89%","0")</f>
        <v>24,89%</v>
      </c>
      <c r="H1253" s="4">
        <v>38090</v>
      </c>
      <c r="I1253" t="s">
        <v>28</v>
      </c>
      <c r="J1253">
        <f>ROUNDUP(MONTH(sales_data_sample3[[#This Row],[ORDER DATE]])/3,0)</f>
        <v>2</v>
      </c>
      <c r="K1253" t="str">
        <f>TEXT(sales_data_sample3[[#This Row],[ORDER DATE]],"[$-409]mmmm")</f>
        <v>April</v>
      </c>
      <c r="L1253">
        <f>YEAR(sales_data_sample3[[#This Row],[ORDER DATE]])</f>
        <v>2004</v>
      </c>
      <c r="M1253" t="s">
        <v>278</v>
      </c>
      <c r="N1253">
        <v>132</v>
      </c>
      <c r="O1253" t="s">
        <v>1960</v>
      </c>
      <c r="P1253" t="s">
        <v>1255</v>
      </c>
      <c r="Q1253" t="s">
        <v>1256</v>
      </c>
      <c r="R1253" t="s">
        <v>1257</v>
      </c>
      <c r="S1253" t="s">
        <v>4804</v>
      </c>
      <c r="T1253" t="s">
        <v>1258</v>
      </c>
      <c r="U1253" t="s">
        <v>4804</v>
      </c>
      <c r="V1253" t="s">
        <v>1259</v>
      </c>
      <c r="W1253" t="s">
        <v>51</v>
      </c>
      <c r="X1253" t="s">
        <v>52</v>
      </c>
      <c r="Y1253" t="s">
        <v>1260</v>
      </c>
      <c r="Z1253" t="s">
        <v>1261</v>
      </c>
      <c r="AA1253" t="s">
        <v>65</v>
      </c>
    </row>
    <row r="1254" spans="1:27" x14ac:dyDescent="0.25">
      <c r="A1254" s="1">
        <v>10241</v>
      </c>
      <c r="B1254" s="1">
        <v>42</v>
      </c>
      <c r="C1254" s="8">
        <v>90.19</v>
      </c>
      <c r="D1254" s="1">
        <v>3</v>
      </c>
      <c r="E1254" s="7">
        <v>3787.98</v>
      </c>
      <c r="F1254" s="7">
        <f>sales_data_sample3[[#This Row],[SALES]]*sales_data_sample3[[#This Row],[PROFIT MARGIN]]</f>
        <v>279.93172199999998</v>
      </c>
      <c r="G1254" s="14" t="str">
        <f>IF(sales_data_sample3[[#This Row],[STATUS]] &lt;&gt;"Cancelled","7,39%","0")</f>
        <v>7,39%</v>
      </c>
      <c r="H1254" s="4">
        <v>38090</v>
      </c>
      <c r="I1254" t="s">
        <v>28</v>
      </c>
      <c r="J1254">
        <f>ROUNDUP(MONTH(sales_data_sample3[[#This Row],[ORDER DATE]])/3,0)</f>
        <v>2</v>
      </c>
      <c r="K1254" t="str">
        <f>TEXT(sales_data_sample3[[#This Row],[ORDER DATE]],"[$-409]mmmm")</f>
        <v>April</v>
      </c>
      <c r="L1254">
        <f>YEAR(sales_data_sample3[[#This Row],[ORDER DATE]])</f>
        <v>2004</v>
      </c>
      <c r="M1254" t="s">
        <v>1354</v>
      </c>
      <c r="N1254">
        <v>92</v>
      </c>
      <c r="O1254" t="s">
        <v>2529</v>
      </c>
      <c r="P1254" t="s">
        <v>1255</v>
      </c>
      <c r="Q1254" t="s">
        <v>1256</v>
      </c>
      <c r="R1254" t="s">
        <v>1257</v>
      </c>
      <c r="S1254" t="s">
        <v>4804</v>
      </c>
      <c r="T1254" t="s">
        <v>1258</v>
      </c>
      <c r="U1254" t="s">
        <v>4804</v>
      </c>
      <c r="V1254" t="s">
        <v>1259</v>
      </c>
      <c r="W1254" t="s">
        <v>51</v>
      </c>
      <c r="X1254" t="s">
        <v>52</v>
      </c>
      <c r="Y1254" t="s">
        <v>1260</v>
      </c>
      <c r="Z1254" t="s">
        <v>1261</v>
      </c>
      <c r="AA1254" t="s">
        <v>65</v>
      </c>
    </row>
    <row r="1255" spans="1:27" x14ac:dyDescent="0.25">
      <c r="A1255" s="1">
        <v>10241</v>
      </c>
      <c r="B1255" s="1">
        <v>30</v>
      </c>
      <c r="C1255" s="8">
        <v>66.989999999999995</v>
      </c>
      <c r="D1255" s="1">
        <v>4</v>
      </c>
      <c r="E1255" s="7">
        <v>2009.7</v>
      </c>
      <c r="F1255" s="7">
        <f>sales_data_sample3[[#This Row],[SALES]]*sales_data_sample3[[#This Row],[PROFIT MARGIN]]</f>
        <v>500.21433000000002</v>
      </c>
      <c r="G1255" s="14" t="str">
        <f>IF(sales_data_sample3[[#This Row],[STATUS]] &lt;&gt;"Cancelled","24,89%","0")</f>
        <v>24,89%</v>
      </c>
      <c r="H1255" s="4">
        <v>38090</v>
      </c>
      <c r="I1255" t="s">
        <v>28</v>
      </c>
      <c r="J1255">
        <f>ROUNDUP(MONTH(sales_data_sample3[[#This Row],[ORDER DATE]])/3,0)</f>
        <v>2</v>
      </c>
      <c r="K1255" t="str">
        <f>TEXT(sales_data_sample3[[#This Row],[ORDER DATE]],"[$-409]mmmm")</f>
        <v>April</v>
      </c>
      <c r="L1255">
        <f>YEAR(sales_data_sample3[[#This Row],[ORDER DATE]])</f>
        <v>2004</v>
      </c>
      <c r="M1255" t="s">
        <v>278</v>
      </c>
      <c r="N1255">
        <v>71</v>
      </c>
      <c r="O1255" t="s">
        <v>2698</v>
      </c>
      <c r="P1255" t="s">
        <v>1255</v>
      </c>
      <c r="Q1255" t="s">
        <v>1256</v>
      </c>
      <c r="R1255" t="s">
        <v>1257</v>
      </c>
      <c r="S1255" t="s">
        <v>4804</v>
      </c>
      <c r="T1255" t="s">
        <v>1258</v>
      </c>
      <c r="U1255" t="s">
        <v>4804</v>
      </c>
      <c r="V1255" t="s">
        <v>1259</v>
      </c>
      <c r="W1255" t="s">
        <v>51</v>
      </c>
      <c r="X1255" t="s">
        <v>52</v>
      </c>
      <c r="Y1255" t="s">
        <v>1260</v>
      </c>
      <c r="Z1255" t="s">
        <v>1261</v>
      </c>
      <c r="AA1255" t="s">
        <v>42</v>
      </c>
    </row>
    <row r="1256" spans="1:27" x14ac:dyDescent="0.25">
      <c r="A1256" s="1">
        <v>10241</v>
      </c>
      <c r="B1256" s="1">
        <v>22</v>
      </c>
      <c r="C1256" s="8">
        <v>76.430000000000007</v>
      </c>
      <c r="D1256" s="1">
        <v>8</v>
      </c>
      <c r="E1256" s="7">
        <v>1681.46</v>
      </c>
      <c r="F1256" s="7">
        <f>sales_data_sample3[[#This Row],[SALES]]*sales_data_sample3[[#This Row],[PROFIT MARGIN]]</f>
        <v>418.51539400000001</v>
      </c>
      <c r="G1256" s="14" t="str">
        <f>IF(sales_data_sample3[[#This Row],[STATUS]] &lt;&gt;"Cancelled","24,89%","0")</f>
        <v>24,89%</v>
      </c>
      <c r="H1256" s="4">
        <v>38090</v>
      </c>
      <c r="I1256" t="s">
        <v>28</v>
      </c>
      <c r="J1256">
        <f>ROUNDUP(MONTH(sales_data_sample3[[#This Row],[ORDER DATE]])/3,0)</f>
        <v>2</v>
      </c>
      <c r="K1256" t="str">
        <f>TEXT(sales_data_sample3[[#This Row],[ORDER DATE]],"[$-409]mmmm")</f>
        <v>April</v>
      </c>
      <c r="L1256">
        <f>YEAR(sales_data_sample3[[#This Row],[ORDER DATE]])</f>
        <v>2004</v>
      </c>
      <c r="M1256" t="s">
        <v>278</v>
      </c>
      <c r="N1256">
        <v>73</v>
      </c>
      <c r="O1256" t="s">
        <v>2735</v>
      </c>
      <c r="P1256" t="s">
        <v>1255</v>
      </c>
      <c r="Q1256" t="s">
        <v>1256</v>
      </c>
      <c r="R1256" t="s">
        <v>1257</v>
      </c>
      <c r="S1256" t="s">
        <v>4804</v>
      </c>
      <c r="T1256" t="s">
        <v>1258</v>
      </c>
      <c r="U1256" t="s">
        <v>4804</v>
      </c>
      <c r="V1256" t="s">
        <v>1259</v>
      </c>
      <c r="W1256" t="s">
        <v>51</v>
      </c>
      <c r="X1256" t="s">
        <v>52</v>
      </c>
      <c r="Y1256" t="s">
        <v>1260</v>
      </c>
      <c r="Z1256" t="s">
        <v>1261</v>
      </c>
      <c r="AA1256" t="s">
        <v>42</v>
      </c>
    </row>
    <row r="1257" spans="1:27" x14ac:dyDescent="0.25">
      <c r="A1257" s="1">
        <v>10241</v>
      </c>
      <c r="B1257" s="1">
        <v>21</v>
      </c>
      <c r="C1257" s="8">
        <v>40.25</v>
      </c>
      <c r="D1257" s="1">
        <v>10</v>
      </c>
      <c r="E1257" s="7">
        <v>845.25</v>
      </c>
      <c r="F1257" s="7">
        <f>sales_data_sample3[[#This Row],[SALES]]*sales_data_sample3[[#This Row],[PROFIT MARGIN]]</f>
        <v>210.38272500000002</v>
      </c>
      <c r="G1257" s="14" t="str">
        <f>IF(sales_data_sample3[[#This Row],[STATUS]] &lt;&gt;"Cancelled","24,89%","0")</f>
        <v>24,89%</v>
      </c>
      <c r="H1257" s="4">
        <v>38090</v>
      </c>
      <c r="I1257" t="s">
        <v>28</v>
      </c>
      <c r="J1257">
        <f>ROUNDUP(MONTH(sales_data_sample3[[#This Row],[ORDER DATE]])/3,0)</f>
        <v>2</v>
      </c>
      <c r="K1257" t="str">
        <f>TEXT(sales_data_sample3[[#This Row],[ORDER DATE]],"[$-409]mmmm")</f>
        <v>April</v>
      </c>
      <c r="L1257">
        <f>YEAR(sales_data_sample3[[#This Row],[ORDER DATE]])</f>
        <v>2004</v>
      </c>
      <c r="M1257" t="s">
        <v>278</v>
      </c>
      <c r="N1257">
        <v>50</v>
      </c>
      <c r="O1257" t="s">
        <v>2857</v>
      </c>
      <c r="P1257" t="s">
        <v>1255</v>
      </c>
      <c r="Q1257" t="s">
        <v>1256</v>
      </c>
      <c r="R1257" t="s">
        <v>1257</v>
      </c>
      <c r="S1257" t="s">
        <v>4804</v>
      </c>
      <c r="T1257" t="s">
        <v>1258</v>
      </c>
      <c r="U1257" t="s">
        <v>4804</v>
      </c>
      <c r="V1257" t="s">
        <v>1259</v>
      </c>
      <c r="W1257" t="s">
        <v>51</v>
      </c>
      <c r="X1257" t="s">
        <v>52</v>
      </c>
      <c r="Y1257" t="s">
        <v>1260</v>
      </c>
      <c r="Z1257" t="s">
        <v>1261</v>
      </c>
      <c r="AA1257" t="s">
        <v>42</v>
      </c>
    </row>
    <row r="1258" spans="1:27" x14ac:dyDescent="0.25">
      <c r="A1258" s="1">
        <v>10241</v>
      </c>
      <c r="B1258" s="1">
        <v>47</v>
      </c>
      <c r="C1258" s="8">
        <v>94.5</v>
      </c>
      <c r="D1258" s="1">
        <v>6</v>
      </c>
      <c r="E1258" s="7">
        <v>4441.5</v>
      </c>
      <c r="F1258" s="7">
        <f>sales_data_sample3[[#This Row],[SALES]]*sales_data_sample3[[#This Row],[PROFIT MARGIN]]</f>
        <v>1105.4893500000001</v>
      </c>
      <c r="G1258" s="14" t="str">
        <f>IF(sales_data_sample3[[#This Row],[STATUS]] &lt;&gt;"Cancelled","24,89%","0")</f>
        <v>24,89%</v>
      </c>
      <c r="H1258" s="4">
        <v>38090</v>
      </c>
      <c r="I1258" t="s">
        <v>28</v>
      </c>
      <c r="J1258">
        <f>ROUNDUP(MONTH(sales_data_sample3[[#This Row],[ORDER DATE]])/3,0)</f>
        <v>2</v>
      </c>
      <c r="K1258" t="str">
        <f>TEXT(sales_data_sample3[[#This Row],[ORDER DATE]],"[$-409]mmmm")</f>
        <v>April</v>
      </c>
      <c r="L1258">
        <f>YEAR(sales_data_sample3[[#This Row],[ORDER DATE]])</f>
        <v>2004</v>
      </c>
      <c r="M1258" t="s">
        <v>278</v>
      </c>
      <c r="N1258">
        <v>90</v>
      </c>
      <c r="O1258" t="s">
        <v>3151</v>
      </c>
      <c r="P1258" t="s">
        <v>1255</v>
      </c>
      <c r="Q1258" t="s">
        <v>1256</v>
      </c>
      <c r="R1258" t="s">
        <v>1257</v>
      </c>
      <c r="S1258" t="s">
        <v>4804</v>
      </c>
      <c r="T1258" t="s">
        <v>1258</v>
      </c>
      <c r="U1258" t="s">
        <v>4804</v>
      </c>
      <c r="V1258" t="s">
        <v>1259</v>
      </c>
      <c r="W1258" t="s">
        <v>51</v>
      </c>
      <c r="X1258" t="s">
        <v>52</v>
      </c>
      <c r="Y1258" t="s">
        <v>1260</v>
      </c>
      <c r="Z1258" t="s">
        <v>1261</v>
      </c>
      <c r="AA1258" t="s">
        <v>65</v>
      </c>
    </row>
    <row r="1259" spans="1:27" x14ac:dyDescent="0.25">
      <c r="A1259" s="1">
        <v>10241</v>
      </c>
      <c r="B1259" s="1">
        <v>28</v>
      </c>
      <c r="C1259" s="8">
        <v>98.65</v>
      </c>
      <c r="D1259" s="1">
        <v>5</v>
      </c>
      <c r="E1259" s="7">
        <v>2762.2</v>
      </c>
      <c r="F1259" s="7">
        <f>sales_data_sample3[[#This Row],[SALES]]*sales_data_sample3[[#This Row],[PROFIT MARGIN]]</f>
        <v>687.51157999999998</v>
      </c>
      <c r="G1259" s="14" t="str">
        <f>IF(sales_data_sample3[[#This Row],[STATUS]] &lt;&gt;"Cancelled","24,89%","0")</f>
        <v>24,89%</v>
      </c>
      <c r="H1259" s="4">
        <v>38090</v>
      </c>
      <c r="I1259" t="s">
        <v>28</v>
      </c>
      <c r="J1259">
        <f>ROUNDUP(MONTH(sales_data_sample3[[#This Row],[ORDER DATE]])/3,0)</f>
        <v>2</v>
      </c>
      <c r="K1259" t="str">
        <f>TEXT(sales_data_sample3[[#This Row],[ORDER DATE]],"[$-409]mmmm")</f>
        <v>April</v>
      </c>
      <c r="L1259">
        <f>YEAR(sales_data_sample3[[#This Row],[ORDER DATE]])</f>
        <v>2004</v>
      </c>
      <c r="M1259" t="s">
        <v>278</v>
      </c>
      <c r="N1259">
        <v>117</v>
      </c>
      <c r="O1259" t="s">
        <v>3275</v>
      </c>
      <c r="P1259" t="s">
        <v>1255</v>
      </c>
      <c r="Q1259" t="s">
        <v>1256</v>
      </c>
      <c r="R1259" t="s">
        <v>1257</v>
      </c>
      <c r="S1259" t="s">
        <v>4804</v>
      </c>
      <c r="T1259" t="s">
        <v>1258</v>
      </c>
      <c r="U1259" t="s">
        <v>4804</v>
      </c>
      <c r="V1259" t="s">
        <v>1259</v>
      </c>
      <c r="W1259" t="s">
        <v>51</v>
      </c>
      <c r="X1259" t="s">
        <v>52</v>
      </c>
      <c r="Y1259" t="s">
        <v>1260</v>
      </c>
      <c r="Z1259" t="s">
        <v>1261</v>
      </c>
      <c r="AA1259" t="s">
        <v>42</v>
      </c>
    </row>
    <row r="1260" spans="1:27" x14ac:dyDescent="0.25">
      <c r="A1260" s="1">
        <v>10241</v>
      </c>
      <c r="B1260" s="1">
        <v>26</v>
      </c>
      <c r="C1260" s="8">
        <v>81.33</v>
      </c>
      <c r="D1260" s="1">
        <v>7</v>
      </c>
      <c r="E1260" s="7">
        <v>2114.58</v>
      </c>
      <c r="F1260" s="7">
        <f>sales_data_sample3[[#This Row],[SALES]]*sales_data_sample3[[#This Row],[PROFIT MARGIN]]</f>
        <v>526.31896200000006</v>
      </c>
      <c r="G1260" s="14" t="str">
        <f>IF(sales_data_sample3[[#This Row],[STATUS]] &lt;&gt;"Cancelled","24,89%","0")</f>
        <v>24,89%</v>
      </c>
      <c r="H1260" s="4">
        <v>38090</v>
      </c>
      <c r="I1260" t="s">
        <v>28</v>
      </c>
      <c r="J1260">
        <f>ROUNDUP(MONTH(sales_data_sample3[[#This Row],[ORDER DATE]])/3,0)</f>
        <v>2</v>
      </c>
      <c r="K1260" t="str">
        <f>TEXT(sales_data_sample3[[#This Row],[ORDER DATE]],"[$-409]mmmm")</f>
        <v>April</v>
      </c>
      <c r="L1260">
        <f>YEAR(sales_data_sample3[[#This Row],[ORDER DATE]])</f>
        <v>2004</v>
      </c>
      <c r="M1260" t="s">
        <v>278</v>
      </c>
      <c r="N1260">
        <v>85</v>
      </c>
      <c r="O1260" t="s">
        <v>3391</v>
      </c>
      <c r="P1260" t="s">
        <v>1255</v>
      </c>
      <c r="Q1260" t="s">
        <v>1256</v>
      </c>
      <c r="R1260" t="s">
        <v>1257</v>
      </c>
      <c r="S1260" t="s">
        <v>4804</v>
      </c>
      <c r="T1260" t="s">
        <v>1258</v>
      </c>
      <c r="U1260" t="s">
        <v>4804</v>
      </c>
      <c r="V1260" t="s">
        <v>1259</v>
      </c>
      <c r="W1260" t="s">
        <v>51</v>
      </c>
      <c r="X1260" t="s">
        <v>52</v>
      </c>
      <c r="Y1260" t="s">
        <v>1260</v>
      </c>
      <c r="Z1260" t="s">
        <v>1261</v>
      </c>
      <c r="AA1260" t="s">
        <v>42</v>
      </c>
    </row>
    <row r="1261" spans="1:27" x14ac:dyDescent="0.25">
      <c r="A1261" s="1">
        <v>10241</v>
      </c>
      <c r="B1261" s="1">
        <v>27</v>
      </c>
      <c r="C1261" s="8">
        <v>86.73</v>
      </c>
      <c r="D1261" s="1">
        <v>9</v>
      </c>
      <c r="E1261" s="7">
        <v>2341.71</v>
      </c>
      <c r="F1261" s="7">
        <f>sales_data_sample3[[#This Row],[SALES]]*sales_data_sample3[[#This Row],[PROFIT MARGIN]]</f>
        <v>582.85161900000003</v>
      </c>
      <c r="G1261" s="14" t="str">
        <f>IF(sales_data_sample3[[#This Row],[STATUS]] &lt;&gt;"Cancelled","24,89%","0")</f>
        <v>24,89%</v>
      </c>
      <c r="H1261" s="4">
        <v>38090</v>
      </c>
      <c r="I1261" t="s">
        <v>28</v>
      </c>
      <c r="J1261">
        <f>ROUNDUP(MONTH(sales_data_sample3[[#This Row],[ORDER DATE]])/3,0)</f>
        <v>2</v>
      </c>
      <c r="K1261" t="str">
        <f>TEXT(sales_data_sample3[[#This Row],[ORDER DATE]],"[$-409]mmmm")</f>
        <v>April</v>
      </c>
      <c r="L1261">
        <f>YEAR(sales_data_sample3[[#This Row],[ORDER DATE]])</f>
        <v>2004</v>
      </c>
      <c r="M1261" t="s">
        <v>278</v>
      </c>
      <c r="N1261">
        <v>107</v>
      </c>
      <c r="O1261" t="s">
        <v>3508</v>
      </c>
      <c r="P1261" t="s">
        <v>1255</v>
      </c>
      <c r="Q1261" t="s">
        <v>1256</v>
      </c>
      <c r="R1261" t="s">
        <v>1257</v>
      </c>
      <c r="S1261" t="s">
        <v>4804</v>
      </c>
      <c r="T1261" t="s">
        <v>1258</v>
      </c>
      <c r="U1261" t="s">
        <v>4804</v>
      </c>
      <c r="V1261" t="s">
        <v>1259</v>
      </c>
      <c r="W1261" t="s">
        <v>51</v>
      </c>
      <c r="X1261" t="s">
        <v>52</v>
      </c>
      <c r="Y1261" t="s">
        <v>1260</v>
      </c>
      <c r="Z1261" t="s">
        <v>1261</v>
      </c>
      <c r="AA1261" t="s">
        <v>42</v>
      </c>
    </row>
    <row r="1262" spans="1:27" x14ac:dyDescent="0.25">
      <c r="A1262" s="1">
        <v>10242</v>
      </c>
      <c r="B1262" s="1">
        <v>46</v>
      </c>
      <c r="C1262" s="8">
        <v>36.93</v>
      </c>
      <c r="D1262" s="1">
        <v>1</v>
      </c>
      <c r="E1262" s="7">
        <v>1698.78</v>
      </c>
      <c r="F1262" s="7">
        <f>sales_data_sample3[[#This Row],[SALES]]*sales_data_sample3[[#This Row],[PROFIT MARGIN]]</f>
        <v>125.53984199999999</v>
      </c>
      <c r="G1262" s="14" t="str">
        <f>IF(sales_data_sample3[[#This Row],[STATUS]] &lt;&gt;"Cancelled","7,39%","0")</f>
        <v>7,39%</v>
      </c>
      <c r="H1262" s="4">
        <v>38097</v>
      </c>
      <c r="I1262" t="s">
        <v>28</v>
      </c>
      <c r="J1262">
        <f>ROUNDUP(MONTH(sales_data_sample3[[#This Row],[ORDER DATE]])/3,0)</f>
        <v>2</v>
      </c>
      <c r="K1262" t="str">
        <f>TEXT(sales_data_sample3[[#This Row],[ORDER DATE]],"[$-409]mmmm")</f>
        <v>April</v>
      </c>
      <c r="L1262">
        <f>YEAR(sales_data_sample3[[#This Row],[ORDER DATE]])</f>
        <v>2004</v>
      </c>
      <c r="M1262" t="s">
        <v>1354</v>
      </c>
      <c r="N1262">
        <v>41</v>
      </c>
      <c r="O1262" t="s">
        <v>3664</v>
      </c>
      <c r="P1262" t="s">
        <v>1011</v>
      </c>
      <c r="Q1262" t="s">
        <v>1012</v>
      </c>
      <c r="R1262" t="s">
        <v>1013</v>
      </c>
      <c r="S1262" t="s">
        <v>1014</v>
      </c>
      <c r="T1262" t="s">
        <v>35</v>
      </c>
      <c r="U1262" t="s">
        <v>36</v>
      </c>
      <c r="V1262" t="s">
        <v>37</v>
      </c>
      <c r="W1262" t="s">
        <v>38</v>
      </c>
      <c r="X1262" t="s">
        <v>39</v>
      </c>
      <c r="Y1262" t="s">
        <v>1015</v>
      </c>
      <c r="Z1262" t="s">
        <v>1016</v>
      </c>
      <c r="AA1262" t="s">
        <v>42</v>
      </c>
    </row>
    <row r="1263" spans="1:27" x14ac:dyDescent="0.25">
      <c r="A1263" s="1">
        <v>10243</v>
      </c>
      <c r="B1263" s="1">
        <v>47</v>
      </c>
      <c r="C1263" s="8">
        <v>100</v>
      </c>
      <c r="D1263" s="1">
        <v>2</v>
      </c>
      <c r="E1263" s="7">
        <v>6154.18</v>
      </c>
      <c r="F1263" s="7">
        <f>sales_data_sample3[[#This Row],[SALES]]*sales_data_sample3[[#This Row],[PROFIT MARGIN]]</f>
        <v>454.793902</v>
      </c>
      <c r="G1263" s="14" t="str">
        <f>IF(sales_data_sample3[[#This Row],[STATUS]] &lt;&gt;"Cancelled","7,39%","0")</f>
        <v>7,39%</v>
      </c>
      <c r="H1263" s="4">
        <v>38103</v>
      </c>
      <c r="I1263" t="s">
        <v>28</v>
      </c>
      <c r="J1263">
        <f>ROUNDUP(MONTH(sales_data_sample3[[#This Row],[ORDER DATE]])/3,0)</f>
        <v>2</v>
      </c>
      <c r="K1263" t="str">
        <f>TEXT(sales_data_sample3[[#This Row],[ORDER DATE]],"[$-409]mmmm")</f>
        <v>April</v>
      </c>
      <c r="L1263">
        <f>YEAR(sales_data_sample3[[#This Row],[ORDER DATE]])</f>
        <v>2004</v>
      </c>
      <c r="M1263" t="s">
        <v>1354</v>
      </c>
      <c r="N1263">
        <v>127</v>
      </c>
      <c r="O1263" t="s">
        <v>1769</v>
      </c>
      <c r="P1263" t="s">
        <v>737</v>
      </c>
      <c r="Q1263" t="s">
        <v>738</v>
      </c>
      <c r="R1263" t="s">
        <v>739</v>
      </c>
      <c r="S1263" t="s">
        <v>4804</v>
      </c>
      <c r="T1263" t="s">
        <v>659</v>
      </c>
      <c r="U1263" t="s">
        <v>185</v>
      </c>
      <c r="V1263" t="s">
        <v>660</v>
      </c>
      <c r="W1263" t="s">
        <v>38</v>
      </c>
      <c r="X1263" t="s">
        <v>39</v>
      </c>
      <c r="Y1263" t="s">
        <v>740</v>
      </c>
      <c r="Z1263" t="s">
        <v>422</v>
      </c>
      <c r="AA1263" t="s">
        <v>65</v>
      </c>
    </row>
    <row r="1264" spans="1:27" x14ac:dyDescent="0.25">
      <c r="A1264" s="1">
        <v>10243</v>
      </c>
      <c r="B1264" s="1">
        <v>33</v>
      </c>
      <c r="C1264" s="8">
        <v>29.54</v>
      </c>
      <c r="D1264" s="1">
        <v>1</v>
      </c>
      <c r="E1264" s="7">
        <v>974.82</v>
      </c>
      <c r="F1264" s="7">
        <f>sales_data_sample3[[#This Row],[SALES]]*sales_data_sample3[[#This Row],[PROFIT MARGIN]]</f>
        <v>72.039197999999999</v>
      </c>
      <c r="G1264" s="14" t="str">
        <f>IF(sales_data_sample3[[#This Row],[STATUS]] &lt;&gt;"Cancelled","7,39%","0")</f>
        <v>7,39%</v>
      </c>
      <c r="H1264" s="4">
        <v>38103</v>
      </c>
      <c r="I1264" t="s">
        <v>28</v>
      </c>
      <c r="J1264">
        <f>ROUNDUP(MONTH(sales_data_sample3[[#This Row],[ORDER DATE]])/3,0)</f>
        <v>2</v>
      </c>
      <c r="K1264" t="str">
        <f>TEXT(sales_data_sample3[[#This Row],[ORDER DATE]],"[$-409]mmmm")</f>
        <v>April</v>
      </c>
      <c r="L1264">
        <f>YEAR(sales_data_sample3[[#This Row],[ORDER DATE]])</f>
        <v>2004</v>
      </c>
      <c r="M1264" t="s">
        <v>1354</v>
      </c>
      <c r="N1264">
        <v>33</v>
      </c>
      <c r="O1264" t="s">
        <v>2922</v>
      </c>
      <c r="P1264" t="s">
        <v>737</v>
      </c>
      <c r="Q1264" t="s">
        <v>738</v>
      </c>
      <c r="R1264" t="s">
        <v>739</v>
      </c>
      <c r="S1264" t="s">
        <v>4804</v>
      </c>
      <c r="T1264" t="s">
        <v>659</v>
      </c>
      <c r="U1264" t="s">
        <v>185</v>
      </c>
      <c r="V1264" t="s">
        <v>660</v>
      </c>
      <c r="W1264" t="s">
        <v>38</v>
      </c>
      <c r="X1264" t="s">
        <v>39</v>
      </c>
      <c r="Y1264" t="s">
        <v>740</v>
      </c>
      <c r="Z1264" t="s">
        <v>422</v>
      </c>
      <c r="AA1264" t="s">
        <v>42</v>
      </c>
    </row>
    <row r="1265" spans="1:27" x14ac:dyDescent="0.25">
      <c r="A1265" s="1">
        <v>10244</v>
      </c>
      <c r="B1265" s="1">
        <v>40</v>
      </c>
      <c r="C1265" s="8">
        <v>100</v>
      </c>
      <c r="D1265" s="1">
        <v>7</v>
      </c>
      <c r="E1265" s="7">
        <v>4684.8</v>
      </c>
      <c r="F1265" s="7">
        <f>sales_data_sample3[[#This Row],[SALES]]*sales_data_sample3[[#This Row],[PROFIT MARGIN]]</f>
        <v>346.20671999999996</v>
      </c>
      <c r="G1265" s="14" t="str">
        <f>IF(sales_data_sample3[[#This Row],[STATUS]] &lt;&gt;"Cancelled","7,39%","0")</f>
        <v>7,39%</v>
      </c>
      <c r="H1265" s="4">
        <v>38106</v>
      </c>
      <c r="I1265" t="s">
        <v>28</v>
      </c>
      <c r="J1265">
        <f>ROUNDUP(MONTH(sales_data_sample3[[#This Row],[ORDER DATE]])/3,0)</f>
        <v>2</v>
      </c>
      <c r="K1265" t="str">
        <f>TEXT(sales_data_sample3[[#This Row],[ORDER DATE]],"[$-409]mmmm")</f>
        <v>April</v>
      </c>
      <c r="L1265">
        <f>YEAR(sales_data_sample3[[#This Row],[ORDER DATE]])</f>
        <v>2004</v>
      </c>
      <c r="M1265" t="s">
        <v>1354</v>
      </c>
      <c r="N1265">
        <v>102</v>
      </c>
      <c r="O1265" t="s">
        <v>1355</v>
      </c>
      <c r="P1265" t="s">
        <v>268</v>
      </c>
      <c r="Q1265" t="s">
        <v>269</v>
      </c>
      <c r="R1265" t="s">
        <v>270</v>
      </c>
      <c r="S1265" t="s">
        <v>4804</v>
      </c>
      <c r="T1265" t="s">
        <v>271</v>
      </c>
      <c r="U1265" t="s">
        <v>4804</v>
      </c>
      <c r="V1265" t="s">
        <v>272</v>
      </c>
      <c r="W1265" t="s">
        <v>273</v>
      </c>
      <c r="X1265" t="s">
        <v>52</v>
      </c>
      <c r="Y1265" t="s">
        <v>274</v>
      </c>
      <c r="Z1265" t="s">
        <v>275</v>
      </c>
      <c r="AA1265" t="s">
        <v>65</v>
      </c>
    </row>
    <row r="1266" spans="1:27" x14ac:dyDescent="0.25">
      <c r="A1266" s="1">
        <v>10244</v>
      </c>
      <c r="B1266" s="1">
        <v>20</v>
      </c>
      <c r="C1266" s="8">
        <v>58.22</v>
      </c>
      <c r="D1266" s="1">
        <v>6</v>
      </c>
      <c r="E1266" s="7">
        <v>1164.4000000000001</v>
      </c>
      <c r="F1266" s="7">
        <f>sales_data_sample3[[#This Row],[SALES]]*sales_data_sample3[[#This Row],[PROFIT MARGIN]]</f>
        <v>86.049160000000001</v>
      </c>
      <c r="G1266" s="14" t="str">
        <f>IF(sales_data_sample3[[#This Row],[STATUS]] &lt;&gt;"Cancelled","7,39%","0")</f>
        <v>7,39%</v>
      </c>
      <c r="H1266" s="4">
        <v>38106</v>
      </c>
      <c r="I1266" t="s">
        <v>28</v>
      </c>
      <c r="J1266">
        <f>ROUNDUP(MONTH(sales_data_sample3[[#This Row],[ORDER DATE]])/3,0)</f>
        <v>2</v>
      </c>
      <c r="K1266" t="str">
        <f>TEXT(sales_data_sample3[[#This Row],[ORDER DATE]],"[$-409]mmmm")</f>
        <v>April</v>
      </c>
      <c r="L1266">
        <f>YEAR(sales_data_sample3[[#This Row],[ORDER DATE]])</f>
        <v>2004</v>
      </c>
      <c r="M1266" t="s">
        <v>1354</v>
      </c>
      <c r="N1266">
        <v>53</v>
      </c>
      <c r="O1266" t="s">
        <v>1419</v>
      </c>
      <c r="P1266" t="s">
        <v>268</v>
      </c>
      <c r="Q1266" t="s">
        <v>269</v>
      </c>
      <c r="R1266" t="s">
        <v>270</v>
      </c>
      <c r="S1266" t="s">
        <v>4804</v>
      </c>
      <c r="T1266" t="s">
        <v>271</v>
      </c>
      <c r="U1266" t="s">
        <v>4804</v>
      </c>
      <c r="V1266" t="s">
        <v>272</v>
      </c>
      <c r="W1266" t="s">
        <v>273</v>
      </c>
      <c r="X1266" t="s">
        <v>52</v>
      </c>
      <c r="Y1266" t="s">
        <v>274</v>
      </c>
      <c r="Z1266" t="s">
        <v>275</v>
      </c>
      <c r="AA1266" t="s">
        <v>42</v>
      </c>
    </row>
    <row r="1267" spans="1:27" x14ac:dyDescent="0.25">
      <c r="A1267" s="1">
        <v>10244</v>
      </c>
      <c r="B1267" s="1">
        <v>43</v>
      </c>
      <c r="C1267" s="8">
        <v>100</v>
      </c>
      <c r="D1267" s="1">
        <v>8</v>
      </c>
      <c r="E1267" s="7">
        <v>5950.34</v>
      </c>
      <c r="F1267" s="7">
        <f>sales_data_sample3[[#This Row],[SALES]]*sales_data_sample3[[#This Row],[PROFIT MARGIN]]</f>
        <v>439.73012599999998</v>
      </c>
      <c r="G1267" s="14" t="str">
        <f>IF(sales_data_sample3[[#This Row],[STATUS]] &lt;&gt;"Cancelled","7,39%","0")</f>
        <v>7,39%</v>
      </c>
      <c r="H1267" s="4">
        <v>38106</v>
      </c>
      <c r="I1267" t="s">
        <v>28</v>
      </c>
      <c r="J1267">
        <f>ROUNDUP(MONTH(sales_data_sample3[[#This Row],[ORDER DATE]])/3,0)</f>
        <v>2</v>
      </c>
      <c r="K1267" t="str">
        <f>TEXT(sales_data_sample3[[#This Row],[ORDER DATE]],"[$-409]mmmm")</f>
        <v>April</v>
      </c>
      <c r="L1267">
        <f>YEAR(sales_data_sample3[[#This Row],[ORDER DATE]])</f>
        <v>2004</v>
      </c>
      <c r="M1267" t="s">
        <v>1354</v>
      </c>
      <c r="N1267">
        <v>168</v>
      </c>
      <c r="O1267" t="s">
        <v>1928</v>
      </c>
      <c r="P1267" t="s">
        <v>268</v>
      </c>
      <c r="Q1267" t="s">
        <v>269</v>
      </c>
      <c r="R1267" t="s">
        <v>270</v>
      </c>
      <c r="S1267" t="s">
        <v>4804</v>
      </c>
      <c r="T1267" t="s">
        <v>271</v>
      </c>
      <c r="U1267" t="s">
        <v>4804</v>
      </c>
      <c r="V1267" t="s">
        <v>272</v>
      </c>
      <c r="W1267" t="s">
        <v>273</v>
      </c>
      <c r="X1267" t="s">
        <v>52</v>
      </c>
      <c r="Y1267" t="s">
        <v>274</v>
      </c>
      <c r="Z1267" t="s">
        <v>275</v>
      </c>
      <c r="AA1267" t="s">
        <v>65</v>
      </c>
    </row>
    <row r="1268" spans="1:27" x14ac:dyDescent="0.25">
      <c r="A1268" s="1">
        <v>10244</v>
      </c>
      <c r="B1268" s="1">
        <v>30</v>
      </c>
      <c r="C1268" s="8">
        <v>100</v>
      </c>
      <c r="D1268" s="1">
        <v>1</v>
      </c>
      <c r="E1268" s="7">
        <v>3525.6</v>
      </c>
      <c r="F1268" s="7">
        <f>sales_data_sample3[[#This Row],[SALES]]*sales_data_sample3[[#This Row],[PROFIT MARGIN]]</f>
        <v>260.54183999999998</v>
      </c>
      <c r="G1268" s="14" t="str">
        <f>IF(sales_data_sample3[[#This Row],[STATUS]] &lt;&gt;"Cancelled","7,39%","0")</f>
        <v>7,39%</v>
      </c>
      <c r="H1268" s="4">
        <v>38106</v>
      </c>
      <c r="I1268" t="s">
        <v>28</v>
      </c>
      <c r="J1268">
        <f>ROUNDUP(MONTH(sales_data_sample3[[#This Row],[ORDER DATE]])/3,0)</f>
        <v>2</v>
      </c>
      <c r="K1268" t="str">
        <f>TEXT(sales_data_sample3[[#This Row],[ORDER DATE]],"[$-409]mmmm")</f>
        <v>April</v>
      </c>
      <c r="L1268">
        <f>YEAR(sales_data_sample3[[#This Row],[ORDER DATE]])</f>
        <v>2004</v>
      </c>
      <c r="M1268" t="s">
        <v>1354</v>
      </c>
      <c r="N1268">
        <v>101</v>
      </c>
      <c r="O1268" t="s">
        <v>1989</v>
      </c>
      <c r="P1268" t="s">
        <v>268</v>
      </c>
      <c r="Q1268" t="s">
        <v>269</v>
      </c>
      <c r="R1268" t="s">
        <v>270</v>
      </c>
      <c r="S1268" t="s">
        <v>4804</v>
      </c>
      <c r="T1268" t="s">
        <v>271</v>
      </c>
      <c r="U1268" t="s">
        <v>4804</v>
      </c>
      <c r="V1268" t="s">
        <v>272</v>
      </c>
      <c r="W1268" t="s">
        <v>273</v>
      </c>
      <c r="X1268" t="s">
        <v>52</v>
      </c>
      <c r="Y1268" t="s">
        <v>274</v>
      </c>
      <c r="Z1268" t="s">
        <v>275</v>
      </c>
      <c r="AA1268" t="s">
        <v>65</v>
      </c>
    </row>
    <row r="1269" spans="1:27" x14ac:dyDescent="0.25">
      <c r="A1269" s="1">
        <v>10244</v>
      </c>
      <c r="B1269" s="1">
        <v>24</v>
      </c>
      <c r="C1269" s="8">
        <v>58.09</v>
      </c>
      <c r="D1269" s="1">
        <v>3</v>
      </c>
      <c r="E1269" s="7">
        <v>1394.16</v>
      </c>
      <c r="F1269" s="7">
        <f>sales_data_sample3[[#This Row],[SALES]]*sales_data_sample3[[#This Row],[PROFIT MARGIN]]</f>
        <v>103.028424</v>
      </c>
      <c r="G1269" s="14" t="str">
        <f>IF(sales_data_sample3[[#This Row],[STATUS]] &lt;&gt;"Cancelled","7,39%","0")</f>
        <v>7,39%</v>
      </c>
      <c r="H1269" s="4">
        <v>38106</v>
      </c>
      <c r="I1269" t="s">
        <v>28</v>
      </c>
      <c r="J1269">
        <f>ROUNDUP(MONTH(sales_data_sample3[[#This Row],[ORDER DATE]])/3,0)</f>
        <v>2</v>
      </c>
      <c r="K1269" t="str">
        <f>TEXT(sales_data_sample3[[#This Row],[ORDER DATE]],"[$-409]mmmm")</f>
        <v>April</v>
      </c>
      <c r="L1269">
        <f>YEAR(sales_data_sample3[[#This Row],[ORDER DATE]])</f>
        <v>2004</v>
      </c>
      <c r="M1269" t="s">
        <v>1354</v>
      </c>
      <c r="N1269">
        <v>62</v>
      </c>
      <c r="O1269" t="s">
        <v>2025</v>
      </c>
      <c r="P1269" t="s">
        <v>268</v>
      </c>
      <c r="Q1269" t="s">
        <v>269</v>
      </c>
      <c r="R1269" t="s">
        <v>270</v>
      </c>
      <c r="S1269" t="s">
        <v>4804</v>
      </c>
      <c r="T1269" t="s">
        <v>271</v>
      </c>
      <c r="U1269" t="s">
        <v>4804</v>
      </c>
      <c r="V1269" t="s">
        <v>272</v>
      </c>
      <c r="W1269" t="s">
        <v>273</v>
      </c>
      <c r="X1269" t="s">
        <v>52</v>
      </c>
      <c r="Y1269" t="s">
        <v>274</v>
      </c>
      <c r="Z1269" t="s">
        <v>275</v>
      </c>
      <c r="AA1269" t="s">
        <v>42</v>
      </c>
    </row>
    <row r="1270" spans="1:27" x14ac:dyDescent="0.25">
      <c r="A1270" s="1">
        <v>10244</v>
      </c>
      <c r="B1270" s="1">
        <v>29</v>
      </c>
      <c r="C1270" s="8">
        <v>100</v>
      </c>
      <c r="D1270" s="1">
        <v>2</v>
      </c>
      <c r="E1270" s="7">
        <v>3340.51</v>
      </c>
      <c r="F1270" s="7">
        <f>sales_data_sample3[[#This Row],[SALES]]*sales_data_sample3[[#This Row],[PROFIT MARGIN]]</f>
        <v>246.86368899999999</v>
      </c>
      <c r="G1270" s="14" t="str">
        <f>IF(sales_data_sample3[[#This Row],[STATUS]] &lt;&gt;"Cancelled","7,39%","0")</f>
        <v>7,39%</v>
      </c>
      <c r="H1270" s="4">
        <v>38106</v>
      </c>
      <c r="I1270" t="s">
        <v>28</v>
      </c>
      <c r="J1270">
        <f>ROUNDUP(MONTH(sales_data_sample3[[#This Row],[ORDER DATE]])/3,0)</f>
        <v>2</v>
      </c>
      <c r="K1270" t="str">
        <f>TEXT(sales_data_sample3[[#This Row],[ORDER DATE]],"[$-409]mmmm")</f>
        <v>April</v>
      </c>
      <c r="L1270">
        <f>YEAR(sales_data_sample3[[#This Row],[ORDER DATE]])</f>
        <v>2004</v>
      </c>
      <c r="M1270" t="s">
        <v>1354</v>
      </c>
      <c r="N1270">
        <v>104</v>
      </c>
      <c r="O1270" t="s">
        <v>2122</v>
      </c>
      <c r="P1270" t="s">
        <v>268</v>
      </c>
      <c r="Q1270" t="s">
        <v>269</v>
      </c>
      <c r="R1270" t="s">
        <v>270</v>
      </c>
      <c r="S1270" t="s">
        <v>4804</v>
      </c>
      <c r="T1270" t="s">
        <v>271</v>
      </c>
      <c r="U1270" t="s">
        <v>4804</v>
      </c>
      <c r="V1270" t="s">
        <v>272</v>
      </c>
      <c r="W1270" t="s">
        <v>273</v>
      </c>
      <c r="X1270" t="s">
        <v>52</v>
      </c>
      <c r="Y1270" t="s">
        <v>274</v>
      </c>
      <c r="Z1270" t="s">
        <v>275</v>
      </c>
      <c r="AA1270" t="s">
        <v>65</v>
      </c>
    </row>
    <row r="1271" spans="1:27" x14ac:dyDescent="0.25">
      <c r="A1271" s="1">
        <v>10244</v>
      </c>
      <c r="B1271" s="1">
        <v>36</v>
      </c>
      <c r="C1271" s="8">
        <v>84.33</v>
      </c>
      <c r="D1271" s="1">
        <v>5</v>
      </c>
      <c r="E1271" s="7">
        <v>3035.88</v>
      </c>
      <c r="F1271" s="7">
        <f>sales_data_sample3[[#This Row],[SALES]]*sales_data_sample3[[#This Row],[PROFIT MARGIN]]</f>
        <v>224.35153199999999</v>
      </c>
      <c r="G1271" s="14" t="str">
        <f>IF(sales_data_sample3[[#This Row],[STATUS]] &lt;&gt;"Cancelled","7,39%","0")</f>
        <v>7,39%</v>
      </c>
      <c r="H1271" s="4">
        <v>38106</v>
      </c>
      <c r="I1271" t="s">
        <v>28</v>
      </c>
      <c r="J1271">
        <f>ROUNDUP(MONTH(sales_data_sample3[[#This Row],[ORDER DATE]])/3,0)</f>
        <v>2</v>
      </c>
      <c r="K1271" t="str">
        <f>TEXT(sales_data_sample3[[#This Row],[ORDER DATE]],"[$-409]mmmm")</f>
        <v>April</v>
      </c>
      <c r="L1271">
        <f>YEAR(sales_data_sample3[[#This Row],[ORDER DATE]])</f>
        <v>2004</v>
      </c>
      <c r="M1271" t="s">
        <v>1354</v>
      </c>
      <c r="N1271">
        <v>99</v>
      </c>
      <c r="O1271" t="s">
        <v>2325</v>
      </c>
      <c r="P1271" t="s">
        <v>268</v>
      </c>
      <c r="Q1271" t="s">
        <v>269</v>
      </c>
      <c r="R1271" t="s">
        <v>270</v>
      </c>
      <c r="S1271" t="s">
        <v>4804</v>
      </c>
      <c r="T1271" t="s">
        <v>271</v>
      </c>
      <c r="U1271" t="s">
        <v>4804</v>
      </c>
      <c r="V1271" t="s">
        <v>272</v>
      </c>
      <c r="W1271" t="s">
        <v>273</v>
      </c>
      <c r="X1271" t="s">
        <v>52</v>
      </c>
      <c r="Y1271" t="s">
        <v>274</v>
      </c>
      <c r="Z1271" t="s">
        <v>275</v>
      </c>
      <c r="AA1271" t="s">
        <v>65</v>
      </c>
    </row>
    <row r="1272" spans="1:27" x14ac:dyDescent="0.25">
      <c r="A1272" s="1">
        <v>10244</v>
      </c>
      <c r="B1272" s="1">
        <v>39</v>
      </c>
      <c r="C1272" s="8">
        <v>45.25</v>
      </c>
      <c r="D1272" s="1">
        <v>9</v>
      </c>
      <c r="E1272" s="7">
        <v>1764.75</v>
      </c>
      <c r="F1272" s="7">
        <f>sales_data_sample3[[#This Row],[SALES]]*sales_data_sample3[[#This Row],[PROFIT MARGIN]]</f>
        <v>130.41502499999999</v>
      </c>
      <c r="G1272" s="14" t="str">
        <f>IF(sales_data_sample3[[#This Row],[STATUS]] &lt;&gt;"Cancelled","7,39%","0")</f>
        <v>7,39%</v>
      </c>
      <c r="H1272" s="4">
        <v>38106</v>
      </c>
      <c r="I1272" t="s">
        <v>28</v>
      </c>
      <c r="J1272">
        <f>ROUNDUP(MONTH(sales_data_sample3[[#This Row],[ORDER DATE]])/3,0)</f>
        <v>2</v>
      </c>
      <c r="K1272" t="str">
        <f>TEXT(sales_data_sample3[[#This Row],[ORDER DATE]],"[$-409]mmmm")</f>
        <v>April</v>
      </c>
      <c r="L1272">
        <f>YEAR(sales_data_sample3[[#This Row],[ORDER DATE]])</f>
        <v>2004</v>
      </c>
      <c r="M1272" t="s">
        <v>1354</v>
      </c>
      <c r="N1272">
        <v>44</v>
      </c>
      <c r="O1272" t="s">
        <v>3035</v>
      </c>
      <c r="P1272" t="s">
        <v>268</v>
      </c>
      <c r="Q1272" t="s">
        <v>269</v>
      </c>
      <c r="R1272" t="s">
        <v>270</v>
      </c>
      <c r="S1272" t="s">
        <v>4804</v>
      </c>
      <c r="T1272" t="s">
        <v>271</v>
      </c>
      <c r="U1272" t="s">
        <v>4804</v>
      </c>
      <c r="V1272" t="s">
        <v>272</v>
      </c>
      <c r="W1272" t="s">
        <v>273</v>
      </c>
      <c r="X1272" t="s">
        <v>52</v>
      </c>
      <c r="Y1272" t="s">
        <v>274</v>
      </c>
      <c r="Z1272" t="s">
        <v>275</v>
      </c>
      <c r="AA1272" t="s">
        <v>42</v>
      </c>
    </row>
    <row r="1273" spans="1:27" x14ac:dyDescent="0.25">
      <c r="A1273" s="1">
        <v>10244</v>
      </c>
      <c r="B1273" s="1">
        <v>40</v>
      </c>
      <c r="C1273" s="8">
        <v>86.68</v>
      </c>
      <c r="D1273" s="1">
        <v>4</v>
      </c>
      <c r="E1273" s="7">
        <v>3467.2</v>
      </c>
      <c r="F1273" s="7">
        <f>sales_data_sample3[[#This Row],[SALES]]*sales_data_sample3[[#This Row],[PROFIT MARGIN]]</f>
        <v>256.22607999999997</v>
      </c>
      <c r="G1273" s="14" t="str">
        <f>IF(sales_data_sample3[[#This Row],[STATUS]] &lt;&gt;"Cancelled","7,39%","0")</f>
        <v>7,39%</v>
      </c>
      <c r="H1273" s="4">
        <v>38106</v>
      </c>
      <c r="I1273" t="s">
        <v>28</v>
      </c>
      <c r="J1273">
        <f>ROUNDUP(MONTH(sales_data_sample3[[#This Row],[ORDER DATE]])/3,0)</f>
        <v>2</v>
      </c>
      <c r="K1273" t="str">
        <f>TEXT(sales_data_sample3[[#This Row],[ORDER DATE]],"[$-409]mmmm")</f>
        <v>April</v>
      </c>
      <c r="L1273">
        <f>YEAR(sales_data_sample3[[#This Row],[ORDER DATE]])</f>
        <v>2004</v>
      </c>
      <c r="M1273" t="s">
        <v>1354</v>
      </c>
      <c r="N1273">
        <v>97</v>
      </c>
      <c r="O1273" t="s">
        <v>3732</v>
      </c>
      <c r="P1273" t="s">
        <v>268</v>
      </c>
      <c r="Q1273" t="s">
        <v>269</v>
      </c>
      <c r="R1273" t="s">
        <v>270</v>
      </c>
      <c r="S1273" t="s">
        <v>4804</v>
      </c>
      <c r="T1273" t="s">
        <v>271</v>
      </c>
      <c r="U1273" t="s">
        <v>4804</v>
      </c>
      <c r="V1273" t="s">
        <v>272</v>
      </c>
      <c r="W1273" t="s">
        <v>273</v>
      </c>
      <c r="X1273" t="s">
        <v>52</v>
      </c>
      <c r="Y1273" t="s">
        <v>274</v>
      </c>
      <c r="Z1273" t="s">
        <v>275</v>
      </c>
      <c r="AA1273" t="s">
        <v>65</v>
      </c>
    </row>
    <row r="1274" spans="1:27" x14ac:dyDescent="0.25">
      <c r="A1274" s="1">
        <v>10245</v>
      </c>
      <c r="B1274" s="1">
        <v>34</v>
      </c>
      <c r="C1274" s="8">
        <v>100</v>
      </c>
      <c r="D1274" s="1">
        <v>9</v>
      </c>
      <c r="E1274" s="7">
        <v>6120.34</v>
      </c>
      <c r="F1274" s="7">
        <f>sales_data_sample3[[#This Row],[SALES]]*sales_data_sample3[[#This Row],[PROFIT MARGIN]]</f>
        <v>1523.3526260000001</v>
      </c>
      <c r="G1274" s="14" t="str">
        <f>IF(sales_data_sample3[[#This Row],[STATUS]] &lt;&gt;"Cancelled","24,89%","0")</f>
        <v>24,89%</v>
      </c>
      <c r="H1274" s="4">
        <v>38111</v>
      </c>
      <c r="I1274" t="s">
        <v>28</v>
      </c>
      <c r="J1274">
        <f>ROUNDUP(MONTH(sales_data_sample3[[#This Row],[ORDER DATE]])/3,0)</f>
        <v>2</v>
      </c>
      <c r="K1274" t="str">
        <f>TEXT(sales_data_sample3[[#This Row],[ORDER DATE]],"[$-409]mmmm")</f>
        <v>May</v>
      </c>
      <c r="L1274">
        <f>YEAR(sales_data_sample3[[#This Row],[ORDER DATE]])</f>
        <v>2004</v>
      </c>
      <c r="M1274" t="s">
        <v>278</v>
      </c>
      <c r="N1274">
        <v>214</v>
      </c>
      <c r="O1274" t="s">
        <v>279</v>
      </c>
      <c r="P1274" t="s">
        <v>372</v>
      </c>
      <c r="Q1274" t="s">
        <v>373</v>
      </c>
      <c r="R1274" t="s">
        <v>374</v>
      </c>
      <c r="S1274" t="s">
        <v>4804</v>
      </c>
      <c r="T1274" t="s">
        <v>375</v>
      </c>
      <c r="U1274" t="s">
        <v>166</v>
      </c>
      <c r="V1274" t="s">
        <v>376</v>
      </c>
      <c r="W1274" t="s">
        <v>38</v>
      </c>
      <c r="X1274" t="s">
        <v>39</v>
      </c>
      <c r="Y1274" t="s">
        <v>121</v>
      </c>
      <c r="Z1274" t="s">
        <v>377</v>
      </c>
      <c r="AA1274" t="s">
        <v>65</v>
      </c>
    </row>
    <row r="1275" spans="1:27" x14ac:dyDescent="0.25">
      <c r="A1275" s="1">
        <v>10245</v>
      </c>
      <c r="B1275" s="1">
        <v>28</v>
      </c>
      <c r="C1275" s="8">
        <v>100</v>
      </c>
      <c r="D1275" s="1">
        <v>2</v>
      </c>
      <c r="E1275" s="7">
        <v>4591.72</v>
      </c>
      <c r="F1275" s="7">
        <f>sales_data_sample3[[#This Row],[SALES]]*sales_data_sample3[[#This Row],[PROFIT MARGIN]]</f>
        <v>1142.8791080000001</v>
      </c>
      <c r="G1275" s="14" t="str">
        <f>IF(sales_data_sample3[[#This Row],[STATUS]] &lt;&gt;"Cancelled","24,89%","0")</f>
        <v>24,89%</v>
      </c>
      <c r="H1275" s="4">
        <v>38111</v>
      </c>
      <c r="I1275" t="s">
        <v>28</v>
      </c>
      <c r="J1275">
        <f>ROUNDUP(MONTH(sales_data_sample3[[#This Row],[ORDER DATE]])/3,0)</f>
        <v>2</v>
      </c>
      <c r="K1275" t="str">
        <f>TEXT(sales_data_sample3[[#This Row],[ORDER DATE]],"[$-409]mmmm")</f>
        <v>May</v>
      </c>
      <c r="L1275">
        <f>YEAR(sales_data_sample3[[#This Row],[ORDER DATE]])</f>
        <v>2004</v>
      </c>
      <c r="M1275" t="s">
        <v>278</v>
      </c>
      <c r="N1275">
        <v>147</v>
      </c>
      <c r="O1275" t="s">
        <v>710</v>
      </c>
      <c r="P1275" t="s">
        <v>372</v>
      </c>
      <c r="Q1275" t="s">
        <v>373</v>
      </c>
      <c r="R1275" t="s">
        <v>374</v>
      </c>
      <c r="S1275" t="s">
        <v>4804</v>
      </c>
      <c r="T1275" t="s">
        <v>375</v>
      </c>
      <c r="U1275" t="s">
        <v>166</v>
      </c>
      <c r="V1275" t="s">
        <v>376</v>
      </c>
      <c r="W1275" t="s">
        <v>38</v>
      </c>
      <c r="X1275" t="s">
        <v>39</v>
      </c>
      <c r="Y1275" t="s">
        <v>121</v>
      </c>
      <c r="Z1275" t="s">
        <v>377</v>
      </c>
      <c r="AA1275" t="s">
        <v>65</v>
      </c>
    </row>
    <row r="1276" spans="1:27" x14ac:dyDescent="0.25">
      <c r="A1276" s="1">
        <v>10245</v>
      </c>
      <c r="B1276" s="1">
        <v>38</v>
      </c>
      <c r="C1276" s="8">
        <v>100</v>
      </c>
      <c r="D1276" s="1">
        <v>6</v>
      </c>
      <c r="E1276" s="7">
        <v>5920.4</v>
      </c>
      <c r="F1276" s="7">
        <f>sales_data_sample3[[#This Row],[SALES]]*sales_data_sample3[[#This Row],[PROFIT MARGIN]]</f>
        <v>269.37819999999999</v>
      </c>
      <c r="G1276" s="14" t="str">
        <f>IF(sales_data_sample3[[#This Row],[STATUS]] &lt;&gt;"Cancelled","4,55%","0")</f>
        <v>4,55%</v>
      </c>
      <c r="H1276" s="4">
        <v>38111</v>
      </c>
      <c r="I1276" t="s">
        <v>28</v>
      </c>
      <c r="J1276">
        <f>ROUNDUP(MONTH(sales_data_sample3[[#This Row],[ORDER DATE]])/3,0)</f>
        <v>2</v>
      </c>
      <c r="K1276" t="str">
        <f>TEXT(sales_data_sample3[[#This Row],[ORDER DATE]],"[$-409]mmmm")</f>
        <v>May</v>
      </c>
      <c r="L1276">
        <f>YEAR(sales_data_sample3[[#This Row],[ORDER DATE]])</f>
        <v>2004</v>
      </c>
      <c r="M1276" t="s">
        <v>957</v>
      </c>
      <c r="N1276">
        <v>136</v>
      </c>
      <c r="O1276" t="s">
        <v>958</v>
      </c>
      <c r="P1276" t="s">
        <v>372</v>
      </c>
      <c r="Q1276" t="s">
        <v>373</v>
      </c>
      <c r="R1276" t="s">
        <v>374</v>
      </c>
      <c r="S1276" t="s">
        <v>4804</v>
      </c>
      <c r="T1276" t="s">
        <v>375</v>
      </c>
      <c r="U1276" t="s">
        <v>166</v>
      </c>
      <c r="V1276" t="s">
        <v>376</v>
      </c>
      <c r="W1276" t="s">
        <v>38</v>
      </c>
      <c r="X1276" t="s">
        <v>39</v>
      </c>
      <c r="Y1276" t="s">
        <v>121</v>
      </c>
      <c r="Z1276" t="s">
        <v>377</v>
      </c>
      <c r="AA1276" t="s">
        <v>65</v>
      </c>
    </row>
    <row r="1277" spans="1:27" x14ac:dyDescent="0.25">
      <c r="A1277" s="1">
        <v>10245</v>
      </c>
      <c r="B1277" s="1">
        <v>29</v>
      </c>
      <c r="C1277" s="8">
        <v>100</v>
      </c>
      <c r="D1277" s="1">
        <v>8</v>
      </c>
      <c r="E1277" s="7">
        <v>3451</v>
      </c>
      <c r="F1277" s="7">
        <f>sales_data_sample3[[#This Row],[SALES]]*sales_data_sample3[[#This Row],[PROFIT MARGIN]]</f>
        <v>157.0205</v>
      </c>
      <c r="G1277" s="14" t="str">
        <f>IF(sales_data_sample3[[#This Row],[STATUS]] &lt;&gt;"Cancelled","4,55%","0")</f>
        <v>4,55%</v>
      </c>
      <c r="H1277" s="4">
        <v>38111</v>
      </c>
      <c r="I1277" t="s">
        <v>28</v>
      </c>
      <c r="J1277">
        <f>ROUNDUP(MONTH(sales_data_sample3[[#This Row],[ORDER DATE]])/3,0)</f>
        <v>2</v>
      </c>
      <c r="K1277" t="str">
        <f>TEXT(sales_data_sample3[[#This Row],[ORDER DATE]],"[$-409]mmmm")</f>
        <v>May</v>
      </c>
      <c r="L1277">
        <f>YEAR(sales_data_sample3[[#This Row],[ORDER DATE]])</f>
        <v>2004</v>
      </c>
      <c r="M1277" t="s">
        <v>957</v>
      </c>
      <c r="N1277">
        <v>116</v>
      </c>
      <c r="O1277" t="s">
        <v>1264</v>
      </c>
      <c r="P1277" t="s">
        <v>372</v>
      </c>
      <c r="Q1277" t="s">
        <v>373</v>
      </c>
      <c r="R1277" t="s">
        <v>374</v>
      </c>
      <c r="S1277" t="s">
        <v>4804</v>
      </c>
      <c r="T1277" t="s">
        <v>375</v>
      </c>
      <c r="U1277" t="s">
        <v>166</v>
      </c>
      <c r="V1277" t="s">
        <v>376</v>
      </c>
      <c r="W1277" t="s">
        <v>38</v>
      </c>
      <c r="X1277" t="s">
        <v>39</v>
      </c>
      <c r="Y1277" t="s">
        <v>121</v>
      </c>
      <c r="Z1277" t="s">
        <v>377</v>
      </c>
      <c r="AA1277" t="s">
        <v>65</v>
      </c>
    </row>
    <row r="1278" spans="1:27" x14ac:dyDescent="0.25">
      <c r="A1278" s="1">
        <v>10245</v>
      </c>
      <c r="B1278" s="1">
        <v>21</v>
      </c>
      <c r="C1278" s="8">
        <v>100</v>
      </c>
      <c r="D1278" s="1">
        <v>3</v>
      </c>
      <c r="E1278" s="7">
        <v>2390.2199999999998</v>
      </c>
      <c r="F1278" s="7">
        <f>sales_data_sample3[[#This Row],[SALES]]*sales_data_sample3[[#This Row],[PROFIT MARGIN]]</f>
        <v>108.75500999999998</v>
      </c>
      <c r="G1278" s="14" t="str">
        <f>IF(sales_data_sample3[[#This Row],[STATUS]] &lt;&gt;"Cancelled","4,55%","0")</f>
        <v>4,55%</v>
      </c>
      <c r="H1278" s="4">
        <v>38111</v>
      </c>
      <c r="I1278" t="s">
        <v>28</v>
      </c>
      <c r="J1278">
        <f>ROUNDUP(MONTH(sales_data_sample3[[#This Row],[ORDER DATE]])/3,0)</f>
        <v>2</v>
      </c>
      <c r="K1278" t="str">
        <f>TEXT(sales_data_sample3[[#This Row],[ORDER DATE]],"[$-409]mmmm")</f>
        <v>May</v>
      </c>
      <c r="L1278">
        <f>YEAR(sales_data_sample3[[#This Row],[ORDER DATE]])</f>
        <v>2004</v>
      </c>
      <c r="M1278" t="s">
        <v>957</v>
      </c>
      <c r="N1278">
        <v>121</v>
      </c>
      <c r="O1278" t="s">
        <v>2604</v>
      </c>
      <c r="P1278" t="s">
        <v>372</v>
      </c>
      <c r="Q1278" t="s">
        <v>373</v>
      </c>
      <c r="R1278" t="s">
        <v>374</v>
      </c>
      <c r="S1278" t="s">
        <v>4804</v>
      </c>
      <c r="T1278" t="s">
        <v>375</v>
      </c>
      <c r="U1278" t="s">
        <v>166</v>
      </c>
      <c r="V1278" t="s">
        <v>376</v>
      </c>
      <c r="W1278" t="s">
        <v>38</v>
      </c>
      <c r="X1278" t="s">
        <v>39</v>
      </c>
      <c r="Y1278" t="s">
        <v>121</v>
      </c>
      <c r="Z1278" t="s">
        <v>377</v>
      </c>
      <c r="AA1278" t="s">
        <v>42</v>
      </c>
    </row>
    <row r="1279" spans="1:27" x14ac:dyDescent="0.25">
      <c r="A1279" s="1">
        <v>10245</v>
      </c>
      <c r="B1279" s="1">
        <v>45</v>
      </c>
      <c r="C1279" s="8">
        <v>59.87</v>
      </c>
      <c r="D1279" s="1">
        <v>7</v>
      </c>
      <c r="E1279" s="7">
        <v>2694.15</v>
      </c>
      <c r="F1279" s="7">
        <f>sales_data_sample3[[#This Row],[SALES]]*sales_data_sample3[[#This Row],[PROFIT MARGIN]]</f>
        <v>199.09768499999998</v>
      </c>
      <c r="G1279" s="14" t="str">
        <f>IF(sales_data_sample3[[#This Row],[STATUS]] &lt;&gt;"Cancelled","7,39%","0")</f>
        <v>7,39%</v>
      </c>
      <c r="H1279" s="4">
        <v>38111</v>
      </c>
      <c r="I1279" t="s">
        <v>28</v>
      </c>
      <c r="J1279">
        <f>ROUNDUP(MONTH(sales_data_sample3[[#This Row],[ORDER DATE]])/3,0)</f>
        <v>2</v>
      </c>
      <c r="K1279" t="str">
        <f>TEXT(sales_data_sample3[[#This Row],[ORDER DATE]],"[$-409]mmmm")</f>
        <v>May</v>
      </c>
      <c r="L1279">
        <f>YEAR(sales_data_sample3[[#This Row],[ORDER DATE]])</f>
        <v>2004</v>
      </c>
      <c r="M1279" t="s">
        <v>1354</v>
      </c>
      <c r="N1279">
        <v>50</v>
      </c>
      <c r="O1279" t="s">
        <v>2635</v>
      </c>
      <c r="P1279" t="s">
        <v>372</v>
      </c>
      <c r="Q1279" t="s">
        <v>373</v>
      </c>
      <c r="R1279" t="s">
        <v>374</v>
      </c>
      <c r="S1279" t="s">
        <v>4804</v>
      </c>
      <c r="T1279" t="s">
        <v>375</v>
      </c>
      <c r="U1279" t="s">
        <v>166</v>
      </c>
      <c r="V1279" t="s">
        <v>376</v>
      </c>
      <c r="W1279" t="s">
        <v>38</v>
      </c>
      <c r="X1279" t="s">
        <v>39</v>
      </c>
      <c r="Y1279" t="s">
        <v>121</v>
      </c>
      <c r="Z1279" t="s">
        <v>377</v>
      </c>
      <c r="AA1279" t="s">
        <v>42</v>
      </c>
    </row>
    <row r="1280" spans="1:27" x14ac:dyDescent="0.25">
      <c r="A1280" s="1">
        <v>10245</v>
      </c>
      <c r="B1280" s="1">
        <v>37</v>
      </c>
      <c r="C1280" s="8">
        <v>100</v>
      </c>
      <c r="D1280" s="1">
        <v>1</v>
      </c>
      <c r="E1280" s="7">
        <v>4133.6400000000003</v>
      </c>
      <c r="F1280" s="7">
        <f>sales_data_sample3[[#This Row],[SALES]]*sales_data_sample3[[#This Row],[PROFIT MARGIN]]</f>
        <v>188.08062000000001</v>
      </c>
      <c r="G1280" s="14" t="str">
        <f>IF(sales_data_sample3[[#This Row],[STATUS]] &lt;&gt;"Cancelled","4,55%","0")</f>
        <v>4,55%</v>
      </c>
      <c r="H1280" s="4">
        <v>38111</v>
      </c>
      <c r="I1280" t="s">
        <v>28</v>
      </c>
      <c r="J1280">
        <f>ROUNDUP(MONTH(sales_data_sample3[[#This Row],[ORDER DATE]])/3,0)</f>
        <v>2</v>
      </c>
      <c r="K1280" t="str">
        <f>TEXT(sales_data_sample3[[#This Row],[ORDER DATE]],"[$-409]mmmm")</f>
        <v>May</v>
      </c>
      <c r="L1280">
        <f>YEAR(sales_data_sample3[[#This Row],[ORDER DATE]])</f>
        <v>2004</v>
      </c>
      <c r="M1280" t="s">
        <v>957</v>
      </c>
      <c r="N1280">
        <v>96</v>
      </c>
      <c r="O1280" t="s">
        <v>3839</v>
      </c>
      <c r="P1280" t="s">
        <v>372</v>
      </c>
      <c r="Q1280" t="s">
        <v>373</v>
      </c>
      <c r="R1280" t="s">
        <v>374</v>
      </c>
      <c r="S1280" t="s">
        <v>4804</v>
      </c>
      <c r="T1280" t="s">
        <v>375</v>
      </c>
      <c r="U1280" t="s">
        <v>166</v>
      </c>
      <c r="V1280" t="s">
        <v>376</v>
      </c>
      <c r="W1280" t="s">
        <v>38</v>
      </c>
      <c r="X1280" t="s">
        <v>39</v>
      </c>
      <c r="Y1280" t="s">
        <v>121</v>
      </c>
      <c r="Z1280" t="s">
        <v>377</v>
      </c>
      <c r="AA1280" t="s">
        <v>65</v>
      </c>
    </row>
    <row r="1281" spans="1:27" x14ac:dyDescent="0.25">
      <c r="A1281" s="1">
        <v>10245</v>
      </c>
      <c r="B1281" s="1">
        <v>44</v>
      </c>
      <c r="C1281" s="8">
        <v>69.16</v>
      </c>
      <c r="D1281" s="1">
        <v>5</v>
      </c>
      <c r="E1281" s="7">
        <v>3043.04</v>
      </c>
      <c r="F1281" s="7">
        <f>sales_data_sample3[[#This Row],[SALES]]*sales_data_sample3[[#This Row],[PROFIT MARGIN]]</f>
        <v>138.45831999999999</v>
      </c>
      <c r="G1281" s="14" t="str">
        <f>IF(sales_data_sample3[[#This Row],[STATUS]] &lt;&gt;"Cancelled","4,55%","0")</f>
        <v>4,55%</v>
      </c>
      <c r="H1281" s="4">
        <v>38111</v>
      </c>
      <c r="I1281" t="s">
        <v>28</v>
      </c>
      <c r="J1281">
        <f>ROUNDUP(MONTH(sales_data_sample3[[#This Row],[ORDER DATE]])/3,0)</f>
        <v>2</v>
      </c>
      <c r="K1281" t="str">
        <f>TEXT(sales_data_sample3[[#This Row],[ORDER DATE]],"[$-409]mmmm")</f>
        <v>May</v>
      </c>
      <c r="L1281">
        <f>YEAR(sales_data_sample3[[#This Row],[ORDER DATE]])</f>
        <v>2004</v>
      </c>
      <c r="M1281" t="s">
        <v>957</v>
      </c>
      <c r="N1281">
        <v>64</v>
      </c>
      <c r="O1281" t="s">
        <v>4029</v>
      </c>
      <c r="P1281" t="s">
        <v>372</v>
      </c>
      <c r="Q1281" t="s">
        <v>373</v>
      </c>
      <c r="R1281" t="s">
        <v>374</v>
      </c>
      <c r="S1281" t="s">
        <v>4804</v>
      </c>
      <c r="T1281" t="s">
        <v>375</v>
      </c>
      <c r="U1281" t="s">
        <v>166</v>
      </c>
      <c r="V1281" t="s">
        <v>376</v>
      </c>
      <c r="W1281" t="s">
        <v>38</v>
      </c>
      <c r="X1281" t="s">
        <v>39</v>
      </c>
      <c r="Y1281" t="s">
        <v>121</v>
      </c>
      <c r="Z1281" t="s">
        <v>377</v>
      </c>
      <c r="AA1281" t="s">
        <v>65</v>
      </c>
    </row>
    <row r="1282" spans="1:27" x14ac:dyDescent="0.25">
      <c r="A1282" s="1">
        <v>10245</v>
      </c>
      <c r="B1282" s="1">
        <v>44</v>
      </c>
      <c r="C1282" s="8">
        <v>100</v>
      </c>
      <c r="D1282" s="1">
        <v>4</v>
      </c>
      <c r="E1282" s="7">
        <v>4628.8</v>
      </c>
      <c r="F1282" s="7">
        <f>sales_data_sample3[[#This Row],[SALES]]*sales_data_sample3[[#This Row],[PROFIT MARGIN]]</f>
        <v>1152.10832</v>
      </c>
      <c r="G1282" s="14" t="str">
        <f>IF(sales_data_sample3[[#This Row],[STATUS]] &lt;&gt;"Cancelled","24,89%","0")</f>
        <v>24,89%</v>
      </c>
      <c r="H1282" s="4">
        <v>38111</v>
      </c>
      <c r="I1282" t="s">
        <v>28</v>
      </c>
      <c r="J1282">
        <f>ROUNDUP(MONTH(sales_data_sample3[[#This Row],[ORDER DATE]])/3,0)</f>
        <v>2</v>
      </c>
      <c r="K1282" t="str">
        <f>TEXT(sales_data_sample3[[#This Row],[ORDER DATE]],"[$-409]mmmm")</f>
        <v>May</v>
      </c>
      <c r="L1282">
        <f>YEAR(sales_data_sample3[[#This Row],[ORDER DATE]])</f>
        <v>2004</v>
      </c>
      <c r="M1282" t="s">
        <v>278</v>
      </c>
      <c r="N1282">
        <v>101</v>
      </c>
      <c r="O1282" t="s">
        <v>4506</v>
      </c>
      <c r="P1282" t="s">
        <v>372</v>
      </c>
      <c r="Q1282" t="s">
        <v>373</v>
      </c>
      <c r="R1282" t="s">
        <v>374</v>
      </c>
      <c r="S1282" t="s">
        <v>4804</v>
      </c>
      <c r="T1282" t="s">
        <v>375</v>
      </c>
      <c r="U1282" t="s">
        <v>166</v>
      </c>
      <c r="V1282" t="s">
        <v>376</v>
      </c>
      <c r="W1282" t="s">
        <v>38</v>
      </c>
      <c r="X1282" t="s">
        <v>39</v>
      </c>
      <c r="Y1282" t="s">
        <v>121</v>
      </c>
      <c r="Z1282" t="s">
        <v>377</v>
      </c>
      <c r="AA1282" t="s">
        <v>65</v>
      </c>
    </row>
    <row r="1283" spans="1:27" x14ac:dyDescent="0.25">
      <c r="A1283" s="1">
        <v>10246</v>
      </c>
      <c r="B1283" s="1">
        <v>46</v>
      </c>
      <c r="C1283" s="8">
        <v>100</v>
      </c>
      <c r="D1283" s="1">
        <v>5</v>
      </c>
      <c r="E1283" s="7">
        <v>5069.66</v>
      </c>
      <c r="F1283" s="7">
        <f>sales_data_sample3[[#This Row],[SALES]]*sales_data_sample3[[#This Row],[PROFIT MARGIN]]</f>
        <v>230.66952999999998</v>
      </c>
      <c r="G1283" s="14" t="str">
        <f>IF(sales_data_sample3[[#This Row],[STATUS]] &lt;&gt;"Cancelled","4,55%","0")</f>
        <v>4,55%</v>
      </c>
      <c r="H1283" s="4">
        <v>38112</v>
      </c>
      <c r="I1283" t="s">
        <v>28</v>
      </c>
      <c r="J1283">
        <f>ROUNDUP(MONTH(sales_data_sample3[[#This Row],[ORDER DATE]])/3,0)</f>
        <v>2</v>
      </c>
      <c r="K1283" t="str">
        <f>TEXT(sales_data_sample3[[#This Row],[ORDER DATE]],"[$-409]mmmm")</f>
        <v>May</v>
      </c>
      <c r="L1283">
        <f>YEAR(sales_data_sample3[[#This Row],[ORDER DATE]])</f>
        <v>2004</v>
      </c>
      <c r="M1283" t="s">
        <v>957</v>
      </c>
      <c r="N1283">
        <v>118</v>
      </c>
      <c r="O1283" t="s">
        <v>1172</v>
      </c>
      <c r="P1283" t="s">
        <v>268</v>
      </c>
      <c r="Q1283" t="s">
        <v>269</v>
      </c>
      <c r="R1283" t="s">
        <v>270</v>
      </c>
      <c r="S1283" t="s">
        <v>4804</v>
      </c>
      <c r="T1283" t="s">
        <v>271</v>
      </c>
      <c r="U1283" t="s">
        <v>4804</v>
      </c>
      <c r="V1283" t="s">
        <v>272</v>
      </c>
      <c r="W1283" t="s">
        <v>273</v>
      </c>
      <c r="X1283" t="s">
        <v>52</v>
      </c>
      <c r="Y1283" t="s">
        <v>274</v>
      </c>
      <c r="Z1283" t="s">
        <v>275</v>
      </c>
      <c r="AA1283" t="s">
        <v>65</v>
      </c>
    </row>
    <row r="1284" spans="1:27" x14ac:dyDescent="0.25">
      <c r="A1284" s="1">
        <v>10246</v>
      </c>
      <c r="B1284" s="1">
        <v>40</v>
      </c>
      <c r="C1284" s="8">
        <v>100</v>
      </c>
      <c r="D1284" s="1">
        <v>4</v>
      </c>
      <c r="E1284" s="7">
        <v>6549.2</v>
      </c>
      <c r="F1284" s="7">
        <f>sales_data_sample3[[#This Row],[SALES]]*sales_data_sample3[[#This Row],[PROFIT MARGIN]]</f>
        <v>1630.0958800000001</v>
      </c>
      <c r="G1284" s="14" t="str">
        <f>IF(sales_data_sample3[[#This Row],[STATUS]] &lt;&gt;"Cancelled","24,89%","0")</f>
        <v>24,89%</v>
      </c>
      <c r="H1284" s="4">
        <v>38112</v>
      </c>
      <c r="I1284" t="s">
        <v>28</v>
      </c>
      <c r="J1284">
        <f>ROUNDUP(MONTH(sales_data_sample3[[#This Row],[ORDER DATE]])/3,0)</f>
        <v>2</v>
      </c>
      <c r="K1284" t="str">
        <f>TEXT(sales_data_sample3[[#This Row],[ORDER DATE]],"[$-409]mmmm")</f>
        <v>May</v>
      </c>
      <c r="L1284">
        <f>YEAR(sales_data_sample3[[#This Row],[ORDER DATE]])</f>
        <v>2004</v>
      </c>
      <c r="M1284" t="s">
        <v>278</v>
      </c>
      <c r="N1284">
        <v>163</v>
      </c>
      <c r="O1284" t="s">
        <v>1667</v>
      </c>
      <c r="P1284" t="s">
        <v>268</v>
      </c>
      <c r="Q1284" t="s">
        <v>269</v>
      </c>
      <c r="R1284" t="s">
        <v>270</v>
      </c>
      <c r="S1284" t="s">
        <v>4804</v>
      </c>
      <c r="T1284" t="s">
        <v>271</v>
      </c>
      <c r="U1284" t="s">
        <v>4804</v>
      </c>
      <c r="V1284" t="s">
        <v>272</v>
      </c>
      <c r="W1284" t="s">
        <v>273</v>
      </c>
      <c r="X1284" t="s">
        <v>52</v>
      </c>
      <c r="Y1284" t="s">
        <v>274</v>
      </c>
      <c r="Z1284" t="s">
        <v>275</v>
      </c>
      <c r="AA1284" t="s">
        <v>65</v>
      </c>
    </row>
    <row r="1285" spans="1:27" x14ac:dyDescent="0.25">
      <c r="A1285" s="1">
        <v>10246</v>
      </c>
      <c r="B1285" s="1">
        <v>22</v>
      </c>
      <c r="C1285" s="8">
        <v>98.18</v>
      </c>
      <c r="D1285" s="1">
        <v>8</v>
      </c>
      <c r="E1285" s="7">
        <v>2159.96</v>
      </c>
      <c r="F1285" s="7">
        <f>sales_data_sample3[[#This Row],[SALES]]*sales_data_sample3[[#This Row],[PROFIT MARGIN]]</f>
        <v>98.278180000000006</v>
      </c>
      <c r="G1285" s="14" t="str">
        <f>IF(sales_data_sample3[[#This Row],[STATUS]] &lt;&gt;"Cancelled","4,55%","0")</f>
        <v>4,55%</v>
      </c>
      <c r="H1285" s="4">
        <v>38112</v>
      </c>
      <c r="I1285" t="s">
        <v>28</v>
      </c>
      <c r="J1285">
        <f>ROUNDUP(MONTH(sales_data_sample3[[#This Row],[ORDER DATE]])/3,0)</f>
        <v>2</v>
      </c>
      <c r="K1285" t="str">
        <f>TEXT(sales_data_sample3[[#This Row],[ORDER DATE]],"[$-409]mmmm")</f>
        <v>May</v>
      </c>
      <c r="L1285">
        <f>YEAR(sales_data_sample3[[#This Row],[ORDER DATE]])</f>
        <v>2004</v>
      </c>
      <c r="M1285" t="s">
        <v>957</v>
      </c>
      <c r="N1285">
        <v>122</v>
      </c>
      <c r="O1285" t="s">
        <v>1737</v>
      </c>
      <c r="P1285" t="s">
        <v>268</v>
      </c>
      <c r="Q1285" t="s">
        <v>269</v>
      </c>
      <c r="R1285" t="s">
        <v>270</v>
      </c>
      <c r="S1285" t="s">
        <v>4804</v>
      </c>
      <c r="T1285" t="s">
        <v>271</v>
      </c>
      <c r="U1285" t="s">
        <v>4804</v>
      </c>
      <c r="V1285" t="s">
        <v>272</v>
      </c>
      <c r="W1285" t="s">
        <v>273</v>
      </c>
      <c r="X1285" t="s">
        <v>52</v>
      </c>
      <c r="Y1285" t="s">
        <v>274</v>
      </c>
      <c r="Z1285" t="s">
        <v>275</v>
      </c>
      <c r="AA1285" t="s">
        <v>42</v>
      </c>
    </row>
    <row r="1286" spans="1:27" x14ac:dyDescent="0.25">
      <c r="A1286" s="1">
        <v>10246</v>
      </c>
      <c r="B1286" s="1">
        <v>30</v>
      </c>
      <c r="C1286" s="8">
        <v>61.99</v>
      </c>
      <c r="D1286" s="1">
        <v>11</v>
      </c>
      <c r="E1286" s="7">
        <v>1859.7</v>
      </c>
      <c r="F1286" s="7">
        <f>sales_data_sample3[[#This Row],[SALES]]*sales_data_sample3[[#This Row],[PROFIT MARGIN]]</f>
        <v>84.616349999999997</v>
      </c>
      <c r="G1286" s="14" t="str">
        <f>IF(sales_data_sample3[[#This Row],[STATUS]] &lt;&gt;"Cancelled","4,55%","0")</f>
        <v>4,55%</v>
      </c>
      <c r="H1286" s="4">
        <v>38112</v>
      </c>
      <c r="I1286" t="s">
        <v>28</v>
      </c>
      <c r="J1286">
        <f>ROUNDUP(MONTH(sales_data_sample3[[#This Row],[ORDER DATE]])/3,0)</f>
        <v>2</v>
      </c>
      <c r="K1286" t="str">
        <f>TEXT(sales_data_sample3[[#This Row],[ORDER DATE]],"[$-409]mmmm")</f>
        <v>May</v>
      </c>
      <c r="L1286">
        <f>YEAR(sales_data_sample3[[#This Row],[ORDER DATE]])</f>
        <v>2004</v>
      </c>
      <c r="M1286" t="s">
        <v>957</v>
      </c>
      <c r="N1286">
        <v>60</v>
      </c>
      <c r="O1286" t="s">
        <v>1799</v>
      </c>
      <c r="P1286" t="s">
        <v>268</v>
      </c>
      <c r="Q1286" t="s">
        <v>269</v>
      </c>
      <c r="R1286" t="s">
        <v>270</v>
      </c>
      <c r="S1286" t="s">
        <v>4804</v>
      </c>
      <c r="T1286" t="s">
        <v>271</v>
      </c>
      <c r="U1286" t="s">
        <v>4804</v>
      </c>
      <c r="V1286" t="s">
        <v>272</v>
      </c>
      <c r="W1286" t="s">
        <v>273</v>
      </c>
      <c r="X1286" t="s">
        <v>52</v>
      </c>
      <c r="Y1286" t="s">
        <v>274</v>
      </c>
      <c r="Z1286" t="s">
        <v>275</v>
      </c>
      <c r="AA1286" t="s">
        <v>42</v>
      </c>
    </row>
    <row r="1287" spans="1:27" x14ac:dyDescent="0.25">
      <c r="A1287" s="1">
        <v>10246</v>
      </c>
      <c r="B1287" s="1">
        <v>36</v>
      </c>
      <c r="C1287" s="8">
        <v>100</v>
      </c>
      <c r="D1287" s="1">
        <v>9</v>
      </c>
      <c r="E1287" s="7">
        <v>7132.68</v>
      </c>
      <c r="F1287" s="7">
        <f>sales_data_sample3[[#This Row],[SALES]]*sales_data_sample3[[#This Row],[PROFIT MARGIN]]</f>
        <v>1775.3240520000002</v>
      </c>
      <c r="G1287" s="14" t="str">
        <f>IF(sales_data_sample3[[#This Row],[STATUS]] &lt;&gt;"Cancelled","24,89%","0")</f>
        <v>24,89%</v>
      </c>
      <c r="H1287" s="4">
        <v>38112</v>
      </c>
      <c r="I1287" t="s">
        <v>28</v>
      </c>
      <c r="J1287">
        <f>ROUNDUP(MONTH(sales_data_sample3[[#This Row],[ORDER DATE]])/3,0)</f>
        <v>2</v>
      </c>
      <c r="K1287" t="str">
        <f>TEXT(sales_data_sample3[[#This Row],[ORDER DATE]],"[$-409]mmmm")</f>
        <v>May</v>
      </c>
      <c r="L1287">
        <f>YEAR(sales_data_sample3[[#This Row],[ORDER DATE]])</f>
        <v>2004</v>
      </c>
      <c r="M1287" t="s">
        <v>278</v>
      </c>
      <c r="N1287">
        <v>169</v>
      </c>
      <c r="O1287" t="s">
        <v>2190</v>
      </c>
      <c r="P1287" t="s">
        <v>268</v>
      </c>
      <c r="Q1287" t="s">
        <v>269</v>
      </c>
      <c r="R1287" t="s">
        <v>270</v>
      </c>
      <c r="S1287" t="s">
        <v>4804</v>
      </c>
      <c r="T1287" t="s">
        <v>271</v>
      </c>
      <c r="U1287" t="s">
        <v>4804</v>
      </c>
      <c r="V1287" t="s">
        <v>272</v>
      </c>
      <c r="W1287" t="s">
        <v>273</v>
      </c>
      <c r="X1287" t="s">
        <v>52</v>
      </c>
      <c r="Y1287" t="s">
        <v>274</v>
      </c>
      <c r="Z1287" t="s">
        <v>275</v>
      </c>
      <c r="AA1287" t="s">
        <v>229</v>
      </c>
    </row>
    <row r="1288" spans="1:27" x14ac:dyDescent="0.25">
      <c r="A1288" s="1">
        <v>10246</v>
      </c>
      <c r="B1288" s="1">
        <v>44</v>
      </c>
      <c r="C1288" s="8">
        <v>52.6</v>
      </c>
      <c r="D1288" s="1">
        <v>2</v>
      </c>
      <c r="E1288" s="7">
        <v>2314.4</v>
      </c>
      <c r="F1288" s="7">
        <f>sales_data_sample3[[#This Row],[SALES]]*sales_data_sample3[[#This Row],[PROFIT MARGIN]]</f>
        <v>576.05416000000002</v>
      </c>
      <c r="G1288" s="14" t="str">
        <f>IF(sales_data_sample3[[#This Row],[STATUS]] &lt;&gt;"Cancelled","24,89%","0")</f>
        <v>24,89%</v>
      </c>
      <c r="H1288" s="4">
        <v>38112</v>
      </c>
      <c r="I1288" t="s">
        <v>28</v>
      </c>
      <c r="J1288">
        <f>ROUNDUP(MONTH(sales_data_sample3[[#This Row],[ORDER DATE]])/3,0)</f>
        <v>2</v>
      </c>
      <c r="K1288" t="str">
        <f>TEXT(sales_data_sample3[[#This Row],[ORDER DATE]],"[$-409]mmmm")</f>
        <v>May</v>
      </c>
      <c r="L1288">
        <f>YEAR(sales_data_sample3[[#This Row],[ORDER DATE]])</f>
        <v>2004</v>
      </c>
      <c r="M1288" t="s">
        <v>278</v>
      </c>
      <c r="N1288">
        <v>57</v>
      </c>
      <c r="O1288" t="s">
        <v>2779</v>
      </c>
      <c r="P1288" t="s">
        <v>268</v>
      </c>
      <c r="Q1288" t="s">
        <v>269</v>
      </c>
      <c r="R1288" t="s">
        <v>270</v>
      </c>
      <c r="S1288" t="s">
        <v>4804</v>
      </c>
      <c r="T1288" t="s">
        <v>271</v>
      </c>
      <c r="U1288" t="s">
        <v>4804</v>
      </c>
      <c r="V1288" t="s">
        <v>272</v>
      </c>
      <c r="W1288" t="s">
        <v>273</v>
      </c>
      <c r="X1288" t="s">
        <v>52</v>
      </c>
      <c r="Y1288" t="s">
        <v>274</v>
      </c>
      <c r="Z1288" t="s">
        <v>275</v>
      </c>
      <c r="AA1288" t="s">
        <v>42</v>
      </c>
    </row>
    <row r="1289" spans="1:27" x14ac:dyDescent="0.25">
      <c r="A1289" s="1">
        <v>10246</v>
      </c>
      <c r="B1289" s="1">
        <v>29</v>
      </c>
      <c r="C1289" s="8">
        <v>100</v>
      </c>
      <c r="D1289" s="1">
        <v>10</v>
      </c>
      <c r="E1289" s="7">
        <v>3520.6</v>
      </c>
      <c r="F1289" s="7">
        <f>sales_data_sample3[[#This Row],[SALES]]*sales_data_sample3[[#This Row],[PROFIT MARGIN]]</f>
        <v>160.18729999999999</v>
      </c>
      <c r="G1289" s="14" t="str">
        <f>IF(sales_data_sample3[[#This Row],[STATUS]] &lt;&gt;"Cancelled","4,55%","0")</f>
        <v>4,55%</v>
      </c>
      <c r="H1289" s="4">
        <v>38112</v>
      </c>
      <c r="I1289" t="s">
        <v>28</v>
      </c>
      <c r="J1289">
        <f>ROUNDUP(MONTH(sales_data_sample3[[#This Row],[ORDER DATE]])/3,0)</f>
        <v>2</v>
      </c>
      <c r="K1289" t="str">
        <f>TEXT(sales_data_sample3[[#This Row],[ORDER DATE]],"[$-409]mmmm")</f>
        <v>May</v>
      </c>
      <c r="L1289">
        <f>YEAR(sales_data_sample3[[#This Row],[ORDER DATE]])</f>
        <v>2004</v>
      </c>
      <c r="M1289" t="s">
        <v>957</v>
      </c>
      <c r="N1289">
        <v>127</v>
      </c>
      <c r="O1289" t="s">
        <v>3076</v>
      </c>
      <c r="P1289" t="s">
        <v>268</v>
      </c>
      <c r="Q1289" t="s">
        <v>269</v>
      </c>
      <c r="R1289" t="s">
        <v>270</v>
      </c>
      <c r="S1289" t="s">
        <v>4804</v>
      </c>
      <c r="T1289" t="s">
        <v>271</v>
      </c>
      <c r="U1289" t="s">
        <v>4804</v>
      </c>
      <c r="V1289" t="s">
        <v>272</v>
      </c>
      <c r="W1289" t="s">
        <v>273</v>
      </c>
      <c r="X1289" t="s">
        <v>52</v>
      </c>
      <c r="Y1289" t="s">
        <v>274</v>
      </c>
      <c r="Z1289" t="s">
        <v>275</v>
      </c>
      <c r="AA1289" t="s">
        <v>65</v>
      </c>
    </row>
    <row r="1290" spans="1:27" x14ac:dyDescent="0.25">
      <c r="A1290" s="1">
        <v>10246</v>
      </c>
      <c r="B1290" s="1">
        <v>49</v>
      </c>
      <c r="C1290" s="8">
        <v>36.07</v>
      </c>
      <c r="D1290" s="1">
        <v>6</v>
      </c>
      <c r="E1290" s="7">
        <v>1767.43</v>
      </c>
      <c r="F1290" s="7">
        <f>sales_data_sample3[[#This Row],[SALES]]*sales_data_sample3[[#This Row],[PROFIT MARGIN]]</f>
        <v>439.91332700000004</v>
      </c>
      <c r="G1290" s="14" t="str">
        <f>IF(sales_data_sample3[[#This Row],[STATUS]] &lt;&gt;"Cancelled","24,89%","0")</f>
        <v>24,89%</v>
      </c>
      <c r="H1290" s="4">
        <v>38112</v>
      </c>
      <c r="I1290" t="s">
        <v>28</v>
      </c>
      <c r="J1290">
        <f>ROUNDUP(MONTH(sales_data_sample3[[#This Row],[ORDER DATE]])/3,0)</f>
        <v>2</v>
      </c>
      <c r="K1290" t="str">
        <f>TEXT(sales_data_sample3[[#This Row],[ORDER DATE]],"[$-409]mmmm")</f>
        <v>May</v>
      </c>
      <c r="L1290">
        <f>YEAR(sales_data_sample3[[#This Row],[ORDER DATE]])</f>
        <v>2004</v>
      </c>
      <c r="M1290" t="s">
        <v>278</v>
      </c>
      <c r="N1290">
        <v>35</v>
      </c>
      <c r="O1290" t="s">
        <v>3186</v>
      </c>
      <c r="P1290" t="s">
        <v>268</v>
      </c>
      <c r="Q1290" t="s">
        <v>269</v>
      </c>
      <c r="R1290" t="s">
        <v>270</v>
      </c>
      <c r="S1290" t="s">
        <v>4804</v>
      </c>
      <c r="T1290" t="s">
        <v>271</v>
      </c>
      <c r="U1290" t="s">
        <v>4804</v>
      </c>
      <c r="V1290" t="s">
        <v>272</v>
      </c>
      <c r="W1290" t="s">
        <v>273</v>
      </c>
      <c r="X1290" t="s">
        <v>52</v>
      </c>
      <c r="Y1290" t="s">
        <v>274</v>
      </c>
      <c r="Z1290" t="s">
        <v>275</v>
      </c>
      <c r="AA1290" t="s">
        <v>42</v>
      </c>
    </row>
    <row r="1291" spans="1:27" x14ac:dyDescent="0.25">
      <c r="A1291" s="1">
        <v>10246</v>
      </c>
      <c r="B1291" s="1">
        <v>46</v>
      </c>
      <c r="C1291" s="8">
        <v>100</v>
      </c>
      <c r="D1291" s="1">
        <v>1</v>
      </c>
      <c r="E1291" s="7">
        <v>6311.2</v>
      </c>
      <c r="F1291" s="7">
        <f>sales_data_sample3[[#This Row],[SALES]]*sales_data_sample3[[#This Row],[PROFIT MARGIN]]</f>
        <v>1570.8576800000001</v>
      </c>
      <c r="G1291" s="14" t="str">
        <f>IF(sales_data_sample3[[#This Row],[STATUS]] &lt;&gt;"Cancelled","24,89%","0")</f>
        <v>24,89%</v>
      </c>
      <c r="H1291" s="4">
        <v>38112</v>
      </c>
      <c r="I1291" t="s">
        <v>28</v>
      </c>
      <c r="J1291">
        <f>ROUNDUP(MONTH(sales_data_sample3[[#This Row],[ORDER DATE]])/3,0)</f>
        <v>2</v>
      </c>
      <c r="K1291" t="str">
        <f>TEXT(sales_data_sample3[[#This Row],[ORDER DATE]],"[$-409]mmmm")</f>
        <v>May</v>
      </c>
      <c r="L1291">
        <f>YEAR(sales_data_sample3[[#This Row],[ORDER DATE]])</f>
        <v>2004</v>
      </c>
      <c r="M1291" t="s">
        <v>278</v>
      </c>
      <c r="N1291">
        <v>118</v>
      </c>
      <c r="O1291" t="s">
        <v>3701</v>
      </c>
      <c r="P1291" t="s">
        <v>268</v>
      </c>
      <c r="Q1291" t="s">
        <v>269</v>
      </c>
      <c r="R1291" t="s">
        <v>270</v>
      </c>
      <c r="S1291" t="s">
        <v>4804</v>
      </c>
      <c r="T1291" t="s">
        <v>271</v>
      </c>
      <c r="U1291" t="s">
        <v>4804</v>
      </c>
      <c r="V1291" t="s">
        <v>272</v>
      </c>
      <c r="W1291" t="s">
        <v>273</v>
      </c>
      <c r="X1291" t="s">
        <v>52</v>
      </c>
      <c r="Y1291" t="s">
        <v>274</v>
      </c>
      <c r="Z1291" t="s">
        <v>275</v>
      </c>
      <c r="AA1291" t="s">
        <v>65</v>
      </c>
    </row>
    <row r="1292" spans="1:27" x14ac:dyDescent="0.25">
      <c r="A1292" s="1">
        <v>10246</v>
      </c>
      <c r="B1292" s="1">
        <v>35</v>
      </c>
      <c r="C1292" s="8">
        <v>48.7</v>
      </c>
      <c r="D1292" s="1">
        <v>7</v>
      </c>
      <c r="E1292" s="7">
        <v>1704.5</v>
      </c>
      <c r="F1292" s="7">
        <f>sales_data_sample3[[#This Row],[SALES]]*sales_data_sample3[[#This Row],[PROFIT MARGIN]]</f>
        <v>77.554749999999999</v>
      </c>
      <c r="G1292" s="14" t="str">
        <f>IF(sales_data_sample3[[#This Row],[STATUS]] &lt;&gt;"Cancelled","4,55%","0")</f>
        <v>4,55%</v>
      </c>
      <c r="H1292" s="4">
        <v>38112</v>
      </c>
      <c r="I1292" t="s">
        <v>28</v>
      </c>
      <c r="J1292">
        <f>ROUNDUP(MONTH(sales_data_sample3[[#This Row],[ORDER DATE]])/3,0)</f>
        <v>2</v>
      </c>
      <c r="K1292" t="str">
        <f>TEXT(sales_data_sample3[[#This Row],[ORDER DATE]],"[$-409]mmmm")</f>
        <v>May</v>
      </c>
      <c r="L1292">
        <f>YEAR(sales_data_sample3[[#This Row],[ORDER DATE]])</f>
        <v>2004</v>
      </c>
      <c r="M1292" t="s">
        <v>957</v>
      </c>
      <c r="N1292">
        <v>54</v>
      </c>
      <c r="O1292" t="s">
        <v>3944</v>
      </c>
      <c r="P1292" t="s">
        <v>268</v>
      </c>
      <c r="Q1292" t="s">
        <v>269</v>
      </c>
      <c r="R1292" t="s">
        <v>270</v>
      </c>
      <c r="S1292" t="s">
        <v>4804</v>
      </c>
      <c r="T1292" t="s">
        <v>271</v>
      </c>
      <c r="U1292" t="s">
        <v>4804</v>
      </c>
      <c r="V1292" t="s">
        <v>272</v>
      </c>
      <c r="W1292" t="s">
        <v>273</v>
      </c>
      <c r="X1292" t="s">
        <v>52</v>
      </c>
      <c r="Y1292" t="s">
        <v>274</v>
      </c>
      <c r="Z1292" t="s">
        <v>275</v>
      </c>
      <c r="AA1292" t="s">
        <v>42</v>
      </c>
    </row>
    <row r="1293" spans="1:27" x14ac:dyDescent="0.25">
      <c r="A1293" s="1">
        <v>10246</v>
      </c>
      <c r="B1293" s="1">
        <v>22</v>
      </c>
      <c r="C1293" s="8">
        <v>100</v>
      </c>
      <c r="D1293" s="1">
        <v>3</v>
      </c>
      <c r="E1293" s="7">
        <v>2928.42</v>
      </c>
      <c r="F1293" s="7">
        <f>sales_data_sample3[[#This Row],[SALES]]*sales_data_sample3[[#This Row],[PROFIT MARGIN]]</f>
        <v>133.24311</v>
      </c>
      <c r="G1293" s="14" t="str">
        <f>IF(sales_data_sample3[[#This Row],[STATUS]] &lt;&gt;"Cancelled","4,55%","0")</f>
        <v>4,55%</v>
      </c>
      <c r="H1293" s="4">
        <v>38112</v>
      </c>
      <c r="I1293" t="s">
        <v>28</v>
      </c>
      <c r="J1293">
        <f>ROUNDUP(MONTH(sales_data_sample3[[#This Row],[ORDER DATE]])/3,0)</f>
        <v>2</v>
      </c>
      <c r="K1293" t="str">
        <f>TEXT(sales_data_sample3[[#This Row],[ORDER DATE]],"[$-409]mmmm")</f>
        <v>May</v>
      </c>
      <c r="L1293">
        <f>YEAR(sales_data_sample3[[#This Row],[ORDER DATE]])</f>
        <v>2004</v>
      </c>
      <c r="M1293" t="s">
        <v>957</v>
      </c>
      <c r="N1293">
        <v>115</v>
      </c>
      <c r="O1293" t="s">
        <v>4177</v>
      </c>
      <c r="P1293" t="s">
        <v>268</v>
      </c>
      <c r="Q1293" t="s">
        <v>269</v>
      </c>
      <c r="R1293" t="s">
        <v>270</v>
      </c>
      <c r="S1293" t="s">
        <v>4804</v>
      </c>
      <c r="T1293" t="s">
        <v>271</v>
      </c>
      <c r="U1293" t="s">
        <v>4804</v>
      </c>
      <c r="V1293" t="s">
        <v>272</v>
      </c>
      <c r="W1293" t="s">
        <v>273</v>
      </c>
      <c r="X1293" t="s">
        <v>52</v>
      </c>
      <c r="Y1293" t="s">
        <v>274</v>
      </c>
      <c r="Z1293" t="s">
        <v>275</v>
      </c>
      <c r="AA1293" t="s">
        <v>42</v>
      </c>
    </row>
    <row r="1294" spans="1:27" x14ac:dyDescent="0.25">
      <c r="A1294" s="1">
        <v>10247</v>
      </c>
      <c r="B1294" s="1">
        <v>44</v>
      </c>
      <c r="C1294" s="8">
        <v>100</v>
      </c>
      <c r="D1294" s="1">
        <v>2</v>
      </c>
      <c r="E1294" s="7">
        <v>10606.2</v>
      </c>
      <c r="F1294" s="7">
        <f>sales_data_sample3[[#This Row],[SALES]]*sales_data_sample3[[#This Row],[PROFIT MARGIN]]</f>
        <v>2639.8831800000003</v>
      </c>
      <c r="G1294" s="14" t="str">
        <f>IF(sales_data_sample3[[#This Row],[STATUS]] &lt;&gt;"Cancelled","24,89%","0")</f>
        <v>24,89%</v>
      </c>
      <c r="H1294" s="4">
        <v>38112</v>
      </c>
      <c r="I1294" t="s">
        <v>28</v>
      </c>
      <c r="J1294">
        <f>ROUNDUP(MONTH(sales_data_sample3[[#This Row],[ORDER DATE]])/3,0)</f>
        <v>2</v>
      </c>
      <c r="K1294" t="str">
        <f>TEXT(sales_data_sample3[[#This Row],[ORDER DATE]],"[$-409]mmmm")</f>
        <v>May</v>
      </c>
      <c r="L1294">
        <f>YEAR(sales_data_sample3[[#This Row],[ORDER DATE]])</f>
        <v>2004</v>
      </c>
      <c r="M1294" t="s">
        <v>278</v>
      </c>
      <c r="N1294">
        <v>207</v>
      </c>
      <c r="O1294" t="s">
        <v>880</v>
      </c>
      <c r="P1294" t="s">
        <v>866</v>
      </c>
      <c r="Q1294" t="s">
        <v>867</v>
      </c>
      <c r="R1294" t="s">
        <v>868</v>
      </c>
      <c r="S1294" t="s">
        <v>4804</v>
      </c>
      <c r="T1294" t="s">
        <v>869</v>
      </c>
      <c r="U1294" t="s">
        <v>4804</v>
      </c>
      <c r="V1294" t="s">
        <v>870</v>
      </c>
      <c r="W1294" t="s">
        <v>196</v>
      </c>
      <c r="X1294" t="s">
        <v>52</v>
      </c>
      <c r="Y1294" t="s">
        <v>871</v>
      </c>
      <c r="Z1294" t="s">
        <v>872</v>
      </c>
      <c r="AA1294" t="s">
        <v>229</v>
      </c>
    </row>
    <row r="1295" spans="1:27" x14ac:dyDescent="0.25">
      <c r="A1295" s="1">
        <v>10247</v>
      </c>
      <c r="B1295" s="1">
        <v>25</v>
      </c>
      <c r="C1295" s="8">
        <v>100</v>
      </c>
      <c r="D1295" s="1">
        <v>3</v>
      </c>
      <c r="E1295" s="7">
        <v>4381.25</v>
      </c>
      <c r="F1295" s="7">
        <f>sales_data_sample3[[#This Row],[SALES]]*sales_data_sample3[[#This Row],[PROFIT MARGIN]]</f>
        <v>1090.493125</v>
      </c>
      <c r="G1295" s="14" t="str">
        <f>IF(sales_data_sample3[[#This Row],[STATUS]] &lt;&gt;"Cancelled","24,89%","0")</f>
        <v>24,89%</v>
      </c>
      <c r="H1295" s="4">
        <v>38112</v>
      </c>
      <c r="I1295" t="s">
        <v>28</v>
      </c>
      <c r="J1295">
        <f>ROUNDUP(MONTH(sales_data_sample3[[#This Row],[ORDER DATE]])/3,0)</f>
        <v>2</v>
      </c>
      <c r="K1295" t="str">
        <f>TEXT(sales_data_sample3[[#This Row],[ORDER DATE]],"[$-409]mmmm")</f>
        <v>May</v>
      </c>
      <c r="L1295">
        <f>YEAR(sales_data_sample3[[#This Row],[ORDER DATE]])</f>
        <v>2004</v>
      </c>
      <c r="M1295" t="s">
        <v>278</v>
      </c>
      <c r="N1295">
        <v>151</v>
      </c>
      <c r="O1295" t="s">
        <v>1027</v>
      </c>
      <c r="P1295" t="s">
        <v>866</v>
      </c>
      <c r="Q1295" t="s">
        <v>867</v>
      </c>
      <c r="R1295" t="s">
        <v>868</v>
      </c>
      <c r="S1295" t="s">
        <v>4804</v>
      </c>
      <c r="T1295" t="s">
        <v>869</v>
      </c>
      <c r="U1295" t="s">
        <v>4804</v>
      </c>
      <c r="V1295" t="s">
        <v>870</v>
      </c>
      <c r="W1295" t="s">
        <v>196</v>
      </c>
      <c r="X1295" t="s">
        <v>52</v>
      </c>
      <c r="Y1295" t="s">
        <v>871</v>
      </c>
      <c r="Z1295" t="s">
        <v>872</v>
      </c>
      <c r="AA1295" t="s">
        <v>65</v>
      </c>
    </row>
    <row r="1296" spans="1:27" x14ac:dyDescent="0.25">
      <c r="A1296" s="1">
        <v>10247</v>
      </c>
      <c r="B1296" s="1">
        <v>27</v>
      </c>
      <c r="C1296" s="8">
        <v>100</v>
      </c>
      <c r="D1296" s="1">
        <v>1</v>
      </c>
      <c r="E1296" s="7">
        <v>4157.7299999999996</v>
      </c>
      <c r="F1296" s="7">
        <f>sales_data_sample3[[#This Row],[SALES]]*sales_data_sample3[[#This Row],[PROFIT MARGIN]]</f>
        <v>1034.858997</v>
      </c>
      <c r="G1296" s="14" t="str">
        <f>IF(sales_data_sample3[[#This Row],[STATUS]] &lt;&gt;"Cancelled","24,89%","0")</f>
        <v>24,89%</v>
      </c>
      <c r="H1296" s="4">
        <v>38112</v>
      </c>
      <c r="I1296" t="s">
        <v>28</v>
      </c>
      <c r="J1296">
        <f>ROUNDUP(MONTH(sales_data_sample3[[#This Row],[ORDER DATE]])/3,0)</f>
        <v>2</v>
      </c>
      <c r="K1296" t="str">
        <f>TEXT(sales_data_sample3[[#This Row],[ORDER DATE]],"[$-409]mmmm")</f>
        <v>May</v>
      </c>
      <c r="L1296">
        <f>YEAR(sales_data_sample3[[#This Row],[ORDER DATE]])</f>
        <v>2004</v>
      </c>
      <c r="M1296" t="s">
        <v>278</v>
      </c>
      <c r="N1296">
        <v>173</v>
      </c>
      <c r="O1296" t="s">
        <v>1095</v>
      </c>
      <c r="P1296" t="s">
        <v>866</v>
      </c>
      <c r="Q1296" t="s">
        <v>867</v>
      </c>
      <c r="R1296" t="s">
        <v>868</v>
      </c>
      <c r="S1296" t="s">
        <v>4804</v>
      </c>
      <c r="T1296" t="s">
        <v>869</v>
      </c>
      <c r="U1296" t="s">
        <v>4804</v>
      </c>
      <c r="V1296" t="s">
        <v>870</v>
      </c>
      <c r="W1296" t="s">
        <v>196</v>
      </c>
      <c r="X1296" t="s">
        <v>52</v>
      </c>
      <c r="Y1296" t="s">
        <v>871</v>
      </c>
      <c r="Z1296" t="s">
        <v>872</v>
      </c>
      <c r="AA1296" t="s">
        <v>65</v>
      </c>
    </row>
    <row r="1297" spans="1:27" x14ac:dyDescent="0.25">
      <c r="A1297" s="1">
        <v>10247</v>
      </c>
      <c r="B1297" s="1">
        <v>48</v>
      </c>
      <c r="C1297" s="8">
        <v>100</v>
      </c>
      <c r="D1297" s="1">
        <v>5</v>
      </c>
      <c r="E1297" s="7">
        <v>6756</v>
      </c>
      <c r="F1297" s="7">
        <f>sales_data_sample3[[#This Row],[SALES]]*sales_data_sample3[[#This Row],[PROFIT MARGIN]]</f>
        <v>1681.5684000000001</v>
      </c>
      <c r="G1297" s="14" t="str">
        <f>IF(sales_data_sample3[[#This Row],[STATUS]] &lt;&gt;"Cancelled","24,89%","0")</f>
        <v>24,89%</v>
      </c>
      <c r="H1297" s="4">
        <v>38112</v>
      </c>
      <c r="I1297" t="s">
        <v>28</v>
      </c>
      <c r="J1297">
        <f>ROUNDUP(MONTH(sales_data_sample3[[#This Row],[ORDER DATE]])/3,0)</f>
        <v>2</v>
      </c>
      <c r="K1297" t="str">
        <f>TEXT(sales_data_sample3[[#This Row],[ORDER DATE]],"[$-409]mmmm")</f>
        <v>May</v>
      </c>
      <c r="L1297">
        <f>YEAR(sales_data_sample3[[#This Row],[ORDER DATE]])</f>
        <v>2004</v>
      </c>
      <c r="M1297" t="s">
        <v>278</v>
      </c>
      <c r="N1297">
        <v>143</v>
      </c>
      <c r="O1297" t="s">
        <v>2501</v>
      </c>
      <c r="P1297" t="s">
        <v>866</v>
      </c>
      <c r="Q1297" t="s">
        <v>867</v>
      </c>
      <c r="R1297" t="s">
        <v>868</v>
      </c>
      <c r="S1297" t="s">
        <v>4804</v>
      </c>
      <c r="T1297" t="s">
        <v>869</v>
      </c>
      <c r="U1297" t="s">
        <v>4804</v>
      </c>
      <c r="V1297" t="s">
        <v>870</v>
      </c>
      <c r="W1297" t="s">
        <v>196</v>
      </c>
      <c r="X1297" t="s">
        <v>52</v>
      </c>
      <c r="Y1297" t="s">
        <v>871</v>
      </c>
      <c r="Z1297" t="s">
        <v>872</v>
      </c>
      <c r="AA1297" t="s">
        <v>65</v>
      </c>
    </row>
    <row r="1298" spans="1:27" x14ac:dyDescent="0.25">
      <c r="A1298" s="1">
        <v>10247</v>
      </c>
      <c r="B1298" s="1">
        <v>40</v>
      </c>
      <c r="C1298" s="8">
        <v>49.71</v>
      </c>
      <c r="D1298" s="1">
        <v>6</v>
      </c>
      <c r="E1298" s="7">
        <v>1988.4</v>
      </c>
      <c r="F1298" s="7">
        <f>sales_data_sample3[[#This Row],[SALES]]*sales_data_sample3[[#This Row],[PROFIT MARGIN]]</f>
        <v>101.20956000000001</v>
      </c>
      <c r="G1298" s="14" t="str">
        <f>IF(sales_data_sample3[[#This Row],[STATUS]] &lt;&gt;"Cancelled","5,09%","0")</f>
        <v>5,09%</v>
      </c>
      <c r="H1298" s="4">
        <v>38112</v>
      </c>
      <c r="I1298" t="s">
        <v>28</v>
      </c>
      <c r="J1298">
        <f>ROUNDUP(MONTH(sales_data_sample3[[#This Row],[ORDER DATE]])/3,0)</f>
        <v>2</v>
      </c>
      <c r="K1298" t="str">
        <f>TEXT(sales_data_sample3[[#This Row],[ORDER DATE]],"[$-409]mmmm")</f>
        <v>May</v>
      </c>
      <c r="L1298">
        <f>YEAR(sales_data_sample3[[#This Row],[ORDER DATE]])</f>
        <v>2004</v>
      </c>
      <c r="M1298" t="s">
        <v>2246</v>
      </c>
      <c r="N1298">
        <v>62</v>
      </c>
      <c r="O1298" t="s">
        <v>3989</v>
      </c>
      <c r="P1298" t="s">
        <v>866</v>
      </c>
      <c r="Q1298" t="s">
        <v>867</v>
      </c>
      <c r="R1298" t="s">
        <v>868</v>
      </c>
      <c r="S1298" t="s">
        <v>4804</v>
      </c>
      <c r="T1298" t="s">
        <v>869</v>
      </c>
      <c r="U1298" t="s">
        <v>4804</v>
      </c>
      <c r="V1298" t="s">
        <v>870</v>
      </c>
      <c r="W1298" t="s">
        <v>196</v>
      </c>
      <c r="X1298" t="s">
        <v>52</v>
      </c>
      <c r="Y1298" t="s">
        <v>871</v>
      </c>
      <c r="Z1298" t="s">
        <v>872</v>
      </c>
      <c r="AA1298" t="s">
        <v>42</v>
      </c>
    </row>
    <row r="1299" spans="1:27" x14ac:dyDescent="0.25">
      <c r="A1299" s="1">
        <v>10247</v>
      </c>
      <c r="B1299" s="1">
        <v>49</v>
      </c>
      <c r="C1299" s="8">
        <v>63.85</v>
      </c>
      <c r="D1299" s="1">
        <v>4</v>
      </c>
      <c r="E1299" s="7">
        <v>3128.65</v>
      </c>
      <c r="F1299" s="7">
        <f>sales_data_sample3[[#This Row],[SALES]]*sales_data_sample3[[#This Row],[PROFIT MARGIN]]</f>
        <v>159.24828500000001</v>
      </c>
      <c r="G1299" s="14" t="str">
        <f>IF(sales_data_sample3[[#This Row],[STATUS]] &lt;&gt;"Cancelled","5,09%","0")</f>
        <v>5,09%</v>
      </c>
      <c r="H1299" s="4">
        <v>38112</v>
      </c>
      <c r="I1299" t="s">
        <v>28</v>
      </c>
      <c r="J1299">
        <f>ROUNDUP(MONTH(sales_data_sample3[[#This Row],[ORDER DATE]])/3,0)</f>
        <v>2</v>
      </c>
      <c r="K1299" t="str">
        <f>TEXT(sales_data_sample3[[#This Row],[ORDER DATE]],"[$-409]mmmm")</f>
        <v>May</v>
      </c>
      <c r="L1299">
        <f>YEAR(sales_data_sample3[[#This Row],[ORDER DATE]])</f>
        <v>2004</v>
      </c>
      <c r="M1299" t="s">
        <v>2246</v>
      </c>
      <c r="N1299">
        <v>58</v>
      </c>
      <c r="O1299" t="s">
        <v>4208</v>
      </c>
      <c r="P1299" t="s">
        <v>866</v>
      </c>
      <c r="Q1299" t="s">
        <v>867</v>
      </c>
      <c r="R1299" t="s">
        <v>868</v>
      </c>
      <c r="S1299" t="s">
        <v>4804</v>
      </c>
      <c r="T1299" t="s">
        <v>869</v>
      </c>
      <c r="U1299" t="s">
        <v>4804</v>
      </c>
      <c r="V1299" t="s">
        <v>870</v>
      </c>
      <c r="W1299" t="s">
        <v>196</v>
      </c>
      <c r="X1299" t="s">
        <v>52</v>
      </c>
      <c r="Y1299" t="s">
        <v>871</v>
      </c>
      <c r="Z1299" t="s">
        <v>872</v>
      </c>
      <c r="AA1299" t="s">
        <v>65</v>
      </c>
    </row>
    <row r="1300" spans="1:27" x14ac:dyDescent="0.25">
      <c r="A1300" s="1">
        <v>10248</v>
      </c>
      <c r="B1300" s="1">
        <v>20</v>
      </c>
      <c r="C1300" s="8">
        <v>100</v>
      </c>
      <c r="D1300" s="1">
        <v>3</v>
      </c>
      <c r="E1300" s="7">
        <v>2910.4</v>
      </c>
      <c r="F1300" s="7">
        <f>sales_data_sample3[[#This Row],[SALES]]*sales_data_sample3[[#This Row],[PROFIT MARGIN]]</f>
        <v>0</v>
      </c>
      <c r="G1300" s="14">
        <v>0</v>
      </c>
      <c r="H1300" s="4">
        <v>38114</v>
      </c>
      <c r="I1300" t="s">
        <v>591</v>
      </c>
      <c r="J1300">
        <f>ROUNDUP(MONTH(sales_data_sample3[[#This Row],[ORDER DATE]])/3,0)</f>
        <v>2</v>
      </c>
      <c r="K1300" t="str">
        <f>TEXT(sales_data_sample3[[#This Row],[ORDER DATE]],"[$-409]mmmm")</f>
        <v>May</v>
      </c>
      <c r="L1300">
        <f>YEAR(sales_data_sample3[[#This Row],[ORDER DATE]])</f>
        <v>2004</v>
      </c>
      <c r="M1300" t="s">
        <v>278</v>
      </c>
      <c r="N1300">
        <v>136</v>
      </c>
      <c r="O1300" t="s">
        <v>561</v>
      </c>
      <c r="P1300" t="s">
        <v>31</v>
      </c>
      <c r="Q1300" t="s">
        <v>32</v>
      </c>
      <c r="R1300" t="s">
        <v>33</v>
      </c>
      <c r="S1300" t="s">
        <v>4804</v>
      </c>
      <c r="T1300" t="s">
        <v>35</v>
      </c>
      <c r="U1300" t="s">
        <v>36</v>
      </c>
      <c r="V1300" t="s">
        <v>37</v>
      </c>
      <c r="W1300" t="s">
        <v>38</v>
      </c>
      <c r="X1300" t="s">
        <v>39</v>
      </c>
      <c r="Y1300" t="s">
        <v>40</v>
      </c>
      <c r="Z1300" t="s">
        <v>41</v>
      </c>
      <c r="AA1300" t="s">
        <v>42</v>
      </c>
    </row>
    <row r="1301" spans="1:27" x14ac:dyDescent="0.25">
      <c r="A1301" s="1">
        <v>10248</v>
      </c>
      <c r="B1301" s="1">
        <v>21</v>
      </c>
      <c r="C1301" s="8">
        <v>73.98</v>
      </c>
      <c r="D1301" s="1">
        <v>1</v>
      </c>
      <c r="E1301" s="7">
        <v>1553.58</v>
      </c>
      <c r="F1301" s="7">
        <f>sales_data_sample3[[#This Row],[SALES]]*sales_data_sample3[[#This Row],[PROFIT MARGIN]]</f>
        <v>0</v>
      </c>
      <c r="G1301" s="14">
        <v>0</v>
      </c>
      <c r="H1301" s="4">
        <v>38114</v>
      </c>
      <c r="I1301" t="s">
        <v>591</v>
      </c>
      <c r="J1301">
        <f>ROUNDUP(MONTH(sales_data_sample3[[#This Row],[ORDER DATE]])/3,0)</f>
        <v>2</v>
      </c>
      <c r="K1301" t="str">
        <f>TEXT(sales_data_sample3[[#This Row],[ORDER DATE]],"[$-409]mmmm")</f>
        <v>May</v>
      </c>
      <c r="L1301">
        <f>YEAR(sales_data_sample3[[#This Row],[ORDER DATE]])</f>
        <v>2004</v>
      </c>
      <c r="M1301" t="s">
        <v>2075</v>
      </c>
      <c r="N1301">
        <v>86</v>
      </c>
      <c r="O1301" t="s">
        <v>2076</v>
      </c>
      <c r="P1301" t="s">
        <v>31</v>
      </c>
      <c r="Q1301" t="s">
        <v>32</v>
      </c>
      <c r="R1301" t="s">
        <v>33</v>
      </c>
      <c r="S1301" t="s">
        <v>4804</v>
      </c>
      <c r="T1301" t="s">
        <v>35</v>
      </c>
      <c r="U1301" t="s">
        <v>36</v>
      </c>
      <c r="V1301" t="s">
        <v>37</v>
      </c>
      <c r="W1301" t="s">
        <v>38</v>
      </c>
      <c r="X1301" t="s">
        <v>39</v>
      </c>
      <c r="Y1301" t="s">
        <v>40</v>
      </c>
      <c r="Z1301" t="s">
        <v>41</v>
      </c>
      <c r="AA1301" t="s">
        <v>42</v>
      </c>
    </row>
    <row r="1302" spans="1:27" x14ac:dyDescent="0.25">
      <c r="A1302" s="1">
        <v>10248</v>
      </c>
      <c r="B1302" s="1">
        <v>32</v>
      </c>
      <c r="C1302" s="8">
        <v>100</v>
      </c>
      <c r="D1302" s="1">
        <v>12</v>
      </c>
      <c r="E1302" s="7">
        <v>3802.56</v>
      </c>
      <c r="F1302" s="7">
        <f>sales_data_sample3[[#This Row],[SALES]]*sales_data_sample3[[#This Row],[PROFIT MARGIN]]</f>
        <v>0</v>
      </c>
      <c r="G1302" s="14">
        <v>0</v>
      </c>
      <c r="H1302" s="4">
        <v>38114</v>
      </c>
      <c r="I1302" t="s">
        <v>591</v>
      </c>
      <c r="J1302">
        <f>ROUNDUP(MONTH(sales_data_sample3[[#This Row],[ORDER DATE]])/3,0)</f>
        <v>2</v>
      </c>
      <c r="K1302" t="str">
        <f>TEXT(sales_data_sample3[[#This Row],[ORDER DATE]],"[$-409]mmmm")</f>
        <v>May</v>
      </c>
      <c r="L1302">
        <f>YEAR(sales_data_sample3[[#This Row],[ORDER DATE]])</f>
        <v>2004</v>
      </c>
      <c r="M1302" t="s">
        <v>1354</v>
      </c>
      <c r="N1302">
        <v>136</v>
      </c>
      <c r="O1302" t="s">
        <v>2159</v>
      </c>
      <c r="P1302" t="s">
        <v>31</v>
      </c>
      <c r="Q1302" t="s">
        <v>32</v>
      </c>
      <c r="R1302" t="s">
        <v>33</v>
      </c>
      <c r="S1302" t="s">
        <v>4804</v>
      </c>
      <c r="T1302" t="s">
        <v>35</v>
      </c>
      <c r="U1302" t="s">
        <v>36</v>
      </c>
      <c r="V1302" t="s">
        <v>37</v>
      </c>
      <c r="W1302" t="s">
        <v>38</v>
      </c>
      <c r="X1302" t="s">
        <v>39</v>
      </c>
      <c r="Y1302" t="s">
        <v>40</v>
      </c>
      <c r="Z1302" t="s">
        <v>41</v>
      </c>
      <c r="AA1302" t="s">
        <v>65</v>
      </c>
    </row>
    <row r="1303" spans="1:27" x14ac:dyDescent="0.25">
      <c r="A1303" s="1">
        <v>10248</v>
      </c>
      <c r="B1303" s="1">
        <v>42</v>
      </c>
      <c r="C1303" s="8">
        <v>100</v>
      </c>
      <c r="D1303" s="1">
        <v>14</v>
      </c>
      <c r="E1303" s="7">
        <v>5082.42</v>
      </c>
      <c r="F1303" s="7">
        <f>sales_data_sample3[[#This Row],[SALES]]*sales_data_sample3[[#This Row],[PROFIT MARGIN]]</f>
        <v>0</v>
      </c>
      <c r="G1303" s="14">
        <v>0</v>
      </c>
      <c r="H1303" s="4">
        <v>38114</v>
      </c>
      <c r="I1303" t="s">
        <v>591</v>
      </c>
      <c r="J1303">
        <f>ROUNDUP(MONTH(sales_data_sample3[[#This Row],[ORDER DATE]])/3,0)</f>
        <v>2</v>
      </c>
      <c r="K1303" t="str">
        <f>TEXT(sales_data_sample3[[#This Row],[ORDER DATE]],"[$-409]mmmm")</f>
        <v>May</v>
      </c>
      <c r="L1303">
        <f>YEAR(sales_data_sample3[[#This Row],[ORDER DATE]])</f>
        <v>2004</v>
      </c>
      <c r="M1303" t="s">
        <v>2246</v>
      </c>
      <c r="N1303">
        <v>100</v>
      </c>
      <c r="O1303" t="s">
        <v>2247</v>
      </c>
      <c r="P1303" t="s">
        <v>31</v>
      </c>
      <c r="Q1303" t="s">
        <v>32</v>
      </c>
      <c r="R1303" t="s">
        <v>33</v>
      </c>
      <c r="S1303" t="s">
        <v>4804</v>
      </c>
      <c r="T1303" t="s">
        <v>35</v>
      </c>
      <c r="U1303" t="s">
        <v>36</v>
      </c>
      <c r="V1303" t="s">
        <v>37</v>
      </c>
      <c r="W1303" t="s">
        <v>38</v>
      </c>
      <c r="X1303" t="s">
        <v>39</v>
      </c>
      <c r="Y1303" t="s">
        <v>40</v>
      </c>
      <c r="Z1303" t="s">
        <v>41</v>
      </c>
      <c r="AA1303" t="s">
        <v>65</v>
      </c>
    </row>
    <row r="1304" spans="1:27" x14ac:dyDescent="0.25">
      <c r="A1304" s="1">
        <v>10248</v>
      </c>
      <c r="B1304" s="1">
        <v>42</v>
      </c>
      <c r="C1304" s="8">
        <v>75.48</v>
      </c>
      <c r="D1304" s="1">
        <v>11</v>
      </c>
      <c r="E1304" s="7">
        <v>3170.16</v>
      </c>
      <c r="F1304" s="7">
        <f>sales_data_sample3[[#This Row],[SALES]]*sales_data_sample3[[#This Row],[PROFIT MARGIN]]</f>
        <v>0</v>
      </c>
      <c r="G1304" s="14">
        <v>0</v>
      </c>
      <c r="H1304" s="4">
        <v>38114</v>
      </c>
      <c r="I1304" t="s">
        <v>591</v>
      </c>
      <c r="J1304">
        <f>ROUNDUP(MONTH(sales_data_sample3[[#This Row],[ORDER DATE]])/3,0)</f>
        <v>2</v>
      </c>
      <c r="K1304" t="str">
        <f>TEXT(sales_data_sample3[[#This Row],[ORDER DATE]],"[$-409]mmmm")</f>
        <v>May</v>
      </c>
      <c r="L1304">
        <f>YEAR(sales_data_sample3[[#This Row],[ORDER DATE]])</f>
        <v>2004</v>
      </c>
      <c r="M1304" t="s">
        <v>1354</v>
      </c>
      <c r="N1304">
        <v>87</v>
      </c>
      <c r="O1304" t="s">
        <v>2562</v>
      </c>
      <c r="P1304" t="s">
        <v>31</v>
      </c>
      <c r="Q1304" t="s">
        <v>32</v>
      </c>
      <c r="R1304" t="s">
        <v>33</v>
      </c>
      <c r="S1304" t="s">
        <v>4804</v>
      </c>
      <c r="T1304" t="s">
        <v>35</v>
      </c>
      <c r="U1304" t="s">
        <v>36</v>
      </c>
      <c r="V1304" t="s">
        <v>37</v>
      </c>
      <c r="W1304" t="s">
        <v>38</v>
      </c>
      <c r="X1304" t="s">
        <v>39</v>
      </c>
      <c r="Y1304" t="s">
        <v>40</v>
      </c>
      <c r="Z1304" t="s">
        <v>41</v>
      </c>
      <c r="AA1304" t="s">
        <v>65</v>
      </c>
    </row>
    <row r="1305" spans="1:27" x14ac:dyDescent="0.25">
      <c r="A1305" s="1">
        <v>10248</v>
      </c>
      <c r="B1305" s="1">
        <v>48</v>
      </c>
      <c r="C1305" s="8">
        <v>100</v>
      </c>
      <c r="D1305" s="1">
        <v>10</v>
      </c>
      <c r="E1305" s="7">
        <v>6960.48</v>
      </c>
      <c r="F1305" s="7">
        <f>sales_data_sample3[[#This Row],[SALES]]*sales_data_sample3[[#This Row],[PROFIT MARGIN]]</f>
        <v>0</v>
      </c>
      <c r="G1305" s="14">
        <v>0</v>
      </c>
      <c r="H1305" s="4">
        <v>38114</v>
      </c>
      <c r="I1305" t="s">
        <v>591</v>
      </c>
      <c r="J1305">
        <f>ROUNDUP(MONTH(sales_data_sample3[[#This Row],[ORDER DATE]])/3,0)</f>
        <v>2</v>
      </c>
      <c r="K1305" t="str">
        <f>TEXT(sales_data_sample3[[#This Row],[ORDER DATE]],"[$-409]mmmm")</f>
        <v>May</v>
      </c>
      <c r="L1305">
        <f>YEAR(sales_data_sample3[[#This Row],[ORDER DATE]])</f>
        <v>2004</v>
      </c>
      <c r="M1305" t="s">
        <v>2075</v>
      </c>
      <c r="N1305">
        <v>122</v>
      </c>
      <c r="O1305" t="s">
        <v>3005</v>
      </c>
      <c r="P1305" t="s">
        <v>31</v>
      </c>
      <c r="Q1305" t="s">
        <v>32</v>
      </c>
      <c r="R1305" t="s">
        <v>33</v>
      </c>
      <c r="S1305" t="s">
        <v>4804</v>
      </c>
      <c r="T1305" t="s">
        <v>35</v>
      </c>
      <c r="U1305" t="s">
        <v>36</v>
      </c>
      <c r="V1305" t="s">
        <v>37</v>
      </c>
      <c r="W1305" t="s">
        <v>38</v>
      </c>
      <c r="X1305" t="s">
        <v>39</v>
      </c>
      <c r="Y1305" t="s">
        <v>40</v>
      </c>
      <c r="Z1305" t="s">
        <v>41</v>
      </c>
      <c r="AA1305" t="s">
        <v>65</v>
      </c>
    </row>
    <row r="1306" spans="1:27" x14ac:dyDescent="0.25">
      <c r="A1306" s="1">
        <v>10248</v>
      </c>
      <c r="B1306" s="1">
        <v>30</v>
      </c>
      <c r="C1306" s="8">
        <v>100</v>
      </c>
      <c r="D1306" s="1">
        <v>5</v>
      </c>
      <c r="E1306" s="7">
        <v>3053.7</v>
      </c>
      <c r="F1306" s="7">
        <f>sales_data_sample3[[#This Row],[SALES]]*sales_data_sample3[[#This Row],[PROFIT MARGIN]]</f>
        <v>0</v>
      </c>
      <c r="G1306" s="14">
        <v>0</v>
      </c>
      <c r="H1306" s="4">
        <v>38114</v>
      </c>
      <c r="I1306" t="s">
        <v>591</v>
      </c>
      <c r="J1306">
        <f>ROUNDUP(MONTH(sales_data_sample3[[#This Row],[ORDER DATE]])/3,0)</f>
        <v>2</v>
      </c>
      <c r="K1306" t="str">
        <f>TEXT(sales_data_sample3[[#This Row],[ORDER DATE]],"[$-409]mmmm")</f>
        <v>May</v>
      </c>
      <c r="L1306">
        <f>YEAR(sales_data_sample3[[#This Row],[ORDER DATE]])</f>
        <v>2004</v>
      </c>
      <c r="M1306" t="s">
        <v>1354</v>
      </c>
      <c r="N1306">
        <v>88</v>
      </c>
      <c r="O1306" t="s">
        <v>3347</v>
      </c>
      <c r="P1306" t="s">
        <v>31</v>
      </c>
      <c r="Q1306" t="s">
        <v>32</v>
      </c>
      <c r="R1306" t="s">
        <v>33</v>
      </c>
      <c r="S1306" t="s">
        <v>4804</v>
      </c>
      <c r="T1306" t="s">
        <v>35</v>
      </c>
      <c r="U1306" t="s">
        <v>36</v>
      </c>
      <c r="V1306" t="s">
        <v>37</v>
      </c>
      <c r="W1306" t="s">
        <v>38</v>
      </c>
      <c r="X1306" t="s">
        <v>39</v>
      </c>
      <c r="Y1306" t="s">
        <v>40</v>
      </c>
      <c r="Z1306" t="s">
        <v>41</v>
      </c>
      <c r="AA1306" t="s">
        <v>65</v>
      </c>
    </row>
    <row r="1307" spans="1:27" x14ac:dyDescent="0.25">
      <c r="A1307" s="1">
        <v>10248</v>
      </c>
      <c r="B1307" s="1">
        <v>23</v>
      </c>
      <c r="C1307" s="8">
        <v>76.31</v>
      </c>
      <c r="D1307" s="1">
        <v>2</v>
      </c>
      <c r="E1307" s="7">
        <v>1755.13</v>
      </c>
      <c r="F1307" s="7">
        <f>sales_data_sample3[[#This Row],[SALES]]*sales_data_sample3[[#This Row],[PROFIT MARGIN]]</f>
        <v>0</v>
      </c>
      <c r="G1307" s="14">
        <v>0</v>
      </c>
      <c r="H1307" s="4">
        <v>38114</v>
      </c>
      <c r="I1307" t="s">
        <v>591</v>
      </c>
      <c r="J1307">
        <f>ROUNDUP(MONTH(sales_data_sample3[[#This Row],[ORDER DATE]])/3,0)</f>
        <v>2</v>
      </c>
      <c r="K1307" t="str">
        <f>TEXT(sales_data_sample3[[#This Row],[ORDER DATE]],"[$-409]mmmm")</f>
        <v>May</v>
      </c>
      <c r="L1307">
        <f>YEAR(sales_data_sample3[[#This Row],[ORDER DATE]])</f>
        <v>2004</v>
      </c>
      <c r="M1307" t="s">
        <v>1354</v>
      </c>
      <c r="N1307">
        <v>83</v>
      </c>
      <c r="O1307" t="s">
        <v>3543</v>
      </c>
      <c r="P1307" t="s">
        <v>31</v>
      </c>
      <c r="Q1307" t="s">
        <v>32</v>
      </c>
      <c r="R1307" t="s">
        <v>33</v>
      </c>
      <c r="S1307" t="s">
        <v>4804</v>
      </c>
      <c r="T1307" t="s">
        <v>35</v>
      </c>
      <c r="U1307" t="s">
        <v>36</v>
      </c>
      <c r="V1307" t="s">
        <v>37</v>
      </c>
      <c r="W1307" t="s">
        <v>38</v>
      </c>
      <c r="X1307" t="s">
        <v>39</v>
      </c>
      <c r="Y1307" t="s">
        <v>40</v>
      </c>
      <c r="Z1307" t="s">
        <v>41</v>
      </c>
      <c r="AA1307" t="s">
        <v>42</v>
      </c>
    </row>
    <row r="1308" spans="1:27" x14ac:dyDescent="0.25">
      <c r="A1308" s="1">
        <v>10248</v>
      </c>
      <c r="B1308" s="1">
        <v>36</v>
      </c>
      <c r="C1308" s="8">
        <v>71.34</v>
      </c>
      <c r="D1308" s="1">
        <v>6</v>
      </c>
      <c r="E1308" s="7">
        <v>2568.2399999999998</v>
      </c>
      <c r="F1308" s="7">
        <f>sales_data_sample3[[#This Row],[SALES]]*sales_data_sample3[[#This Row],[PROFIT MARGIN]]</f>
        <v>0</v>
      </c>
      <c r="G1308" s="14">
        <v>0</v>
      </c>
      <c r="H1308" s="4">
        <v>38114</v>
      </c>
      <c r="I1308" t="s">
        <v>591</v>
      </c>
      <c r="J1308">
        <f>ROUNDUP(MONTH(sales_data_sample3[[#This Row],[ORDER DATE]])/3,0)</f>
        <v>2</v>
      </c>
      <c r="K1308" t="str">
        <f>TEXT(sales_data_sample3[[#This Row],[ORDER DATE]],"[$-409]mmmm")</f>
        <v>May</v>
      </c>
      <c r="L1308">
        <f>YEAR(sales_data_sample3[[#This Row],[ORDER DATE]])</f>
        <v>2004</v>
      </c>
      <c r="M1308" t="s">
        <v>2075</v>
      </c>
      <c r="N1308">
        <v>66</v>
      </c>
      <c r="O1308" t="s">
        <v>4284</v>
      </c>
      <c r="P1308" t="s">
        <v>31</v>
      </c>
      <c r="Q1308" t="s">
        <v>32</v>
      </c>
      <c r="R1308" t="s">
        <v>33</v>
      </c>
      <c r="S1308" t="s">
        <v>4804</v>
      </c>
      <c r="T1308" t="s">
        <v>35</v>
      </c>
      <c r="U1308" t="s">
        <v>36</v>
      </c>
      <c r="V1308" t="s">
        <v>37</v>
      </c>
      <c r="W1308" t="s">
        <v>38</v>
      </c>
      <c r="X1308" t="s">
        <v>39</v>
      </c>
      <c r="Y1308" t="s">
        <v>40</v>
      </c>
      <c r="Z1308" t="s">
        <v>41</v>
      </c>
      <c r="AA1308" t="s">
        <v>42</v>
      </c>
    </row>
    <row r="1309" spans="1:27" x14ac:dyDescent="0.25">
      <c r="A1309" s="1">
        <v>10248</v>
      </c>
      <c r="B1309" s="1">
        <v>40</v>
      </c>
      <c r="C1309" s="8">
        <v>100</v>
      </c>
      <c r="D1309" s="1">
        <v>13</v>
      </c>
      <c r="E1309" s="7">
        <v>4157.2</v>
      </c>
      <c r="F1309" s="7">
        <f>sales_data_sample3[[#This Row],[SALES]]*sales_data_sample3[[#This Row],[PROFIT MARGIN]]</f>
        <v>0</v>
      </c>
      <c r="G1309" s="14">
        <v>0</v>
      </c>
      <c r="H1309" s="4">
        <v>38114</v>
      </c>
      <c r="I1309" t="s">
        <v>591</v>
      </c>
      <c r="J1309">
        <f>ROUNDUP(MONTH(sales_data_sample3[[#This Row],[ORDER DATE]])/3,0)</f>
        <v>2</v>
      </c>
      <c r="K1309" t="str">
        <f>TEXT(sales_data_sample3[[#This Row],[ORDER DATE]],"[$-409]mmmm")</f>
        <v>May</v>
      </c>
      <c r="L1309">
        <f>YEAR(sales_data_sample3[[#This Row],[ORDER DATE]])</f>
        <v>2004</v>
      </c>
      <c r="M1309" t="s">
        <v>2075</v>
      </c>
      <c r="N1309">
        <v>86</v>
      </c>
      <c r="O1309" t="s">
        <v>4358</v>
      </c>
      <c r="P1309" t="s">
        <v>31</v>
      </c>
      <c r="Q1309" t="s">
        <v>32</v>
      </c>
      <c r="R1309" t="s">
        <v>33</v>
      </c>
      <c r="S1309" t="s">
        <v>4804</v>
      </c>
      <c r="T1309" t="s">
        <v>35</v>
      </c>
      <c r="U1309" t="s">
        <v>36</v>
      </c>
      <c r="V1309" t="s">
        <v>37</v>
      </c>
      <c r="W1309" t="s">
        <v>38</v>
      </c>
      <c r="X1309" t="s">
        <v>39</v>
      </c>
      <c r="Y1309" t="s">
        <v>40</v>
      </c>
      <c r="Z1309" t="s">
        <v>41</v>
      </c>
      <c r="AA1309" t="s">
        <v>65</v>
      </c>
    </row>
    <row r="1310" spans="1:27" x14ac:dyDescent="0.25">
      <c r="A1310" s="1">
        <v>10248</v>
      </c>
      <c r="B1310" s="1">
        <v>32</v>
      </c>
      <c r="C1310" s="8">
        <v>75.89</v>
      </c>
      <c r="D1310" s="1">
        <v>4</v>
      </c>
      <c r="E1310" s="7">
        <v>2428.48</v>
      </c>
      <c r="F1310" s="7">
        <f>sales_data_sample3[[#This Row],[SALES]]*sales_data_sample3[[#This Row],[PROFIT MARGIN]]</f>
        <v>0</v>
      </c>
      <c r="G1310" s="14">
        <v>0</v>
      </c>
      <c r="H1310" s="4">
        <v>38114</v>
      </c>
      <c r="I1310" t="s">
        <v>591</v>
      </c>
      <c r="J1310">
        <f>ROUNDUP(MONTH(sales_data_sample3[[#This Row],[ORDER DATE]])/3,0)</f>
        <v>2</v>
      </c>
      <c r="K1310" t="str">
        <f>TEXT(sales_data_sample3[[#This Row],[ORDER DATE]],"[$-409]mmmm")</f>
        <v>May</v>
      </c>
      <c r="L1310">
        <f>YEAR(sales_data_sample3[[#This Row],[ORDER DATE]])</f>
        <v>2004</v>
      </c>
      <c r="M1310" t="s">
        <v>2075</v>
      </c>
      <c r="N1310">
        <v>72</v>
      </c>
      <c r="O1310" t="s">
        <v>4468</v>
      </c>
      <c r="P1310" t="s">
        <v>31</v>
      </c>
      <c r="Q1310" t="s">
        <v>32</v>
      </c>
      <c r="R1310" t="s">
        <v>33</v>
      </c>
      <c r="S1310" t="s">
        <v>4804</v>
      </c>
      <c r="T1310" t="s">
        <v>35</v>
      </c>
      <c r="U1310" t="s">
        <v>36</v>
      </c>
      <c r="V1310" t="s">
        <v>37</v>
      </c>
      <c r="W1310" t="s">
        <v>38</v>
      </c>
      <c r="X1310" t="s">
        <v>39</v>
      </c>
      <c r="Y1310" t="s">
        <v>40</v>
      </c>
      <c r="Z1310" t="s">
        <v>41</v>
      </c>
      <c r="AA1310" t="s">
        <v>42</v>
      </c>
    </row>
    <row r="1311" spans="1:27" x14ac:dyDescent="0.25">
      <c r="A1311" s="1">
        <v>10248</v>
      </c>
      <c r="B1311" s="1">
        <v>30</v>
      </c>
      <c r="C1311" s="8">
        <v>100</v>
      </c>
      <c r="D1311" s="1">
        <v>7</v>
      </c>
      <c r="E1311" s="7">
        <v>3245.4</v>
      </c>
      <c r="F1311" s="7">
        <f>sales_data_sample3[[#This Row],[SALES]]*sales_data_sample3[[#This Row],[PROFIT MARGIN]]</f>
        <v>0</v>
      </c>
      <c r="G1311" s="14">
        <v>0</v>
      </c>
      <c r="H1311" s="4">
        <v>38114</v>
      </c>
      <c r="I1311" t="s">
        <v>591</v>
      </c>
      <c r="J1311">
        <f>ROUNDUP(MONTH(sales_data_sample3[[#This Row],[ORDER DATE]])/3,0)</f>
        <v>2</v>
      </c>
      <c r="K1311" t="str">
        <f>TEXT(sales_data_sample3[[#This Row],[ORDER DATE]],"[$-409]mmmm")</f>
        <v>May</v>
      </c>
      <c r="L1311">
        <f>YEAR(sales_data_sample3[[#This Row],[ORDER DATE]])</f>
        <v>2004</v>
      </c>
      <c r="M1311" t="s">
        <v>2075</v>
      </c>
      <c r="N1311">
        <v>100</v>
      </c>
      <c r="O1311" t="s">
        <v>4604</v>
      </c>
      <c r="P1311" t="s">
        <v>31</v>
      </c>
      <c r="Q1311" t="s">
        <v>32</v>
      </c>
      <c r="R1311" t="s">
        <v>33</v>
      </c>
      <c r="S1311" t="s">
        <v>4804</v>
      </c>
      <c r="T1311" t="s">
        <v>35</v>
      </c>
      <c r="U1311" t="s">
        <v>36</v>
      </c>
      <c r="V1311" t="s">
        <v>37</v>
      </c>
      <c r="W1311" t="s">
        <v>38</v>
      </c>
      <c r="X1311" t="s">
        <v>39</v>
      </c>
      <c r="Y1311" t="s">
        <v>40</v>
      </c>
      <c r="Z1311" t="s">
        <v>41</v>
      </c>
      <c r="AA1311" t="s">
        <v>65</v>
      </c>
    </row>
    <row r="1312" spans="1:27" x14ac:dyDescent="0.25">
      <c r="A1312" s="1">
        <v>10248</v>
      </c>
      <c r="B1312" s="1">
        <v>35</v>
      </c>
      <c r="C1312" s="8">
        <v>90.37</v>
      </c>
      <c r="D1312" s="1">
        <v>8</v>
      </c>
      <c r="E1312" s="7">
        <v>3162.95</v>
      </c>
      <c r="F1312" s="7">
        <f>sales_data_sample3[[#This Row],[SALES]]*sales_data_sample3[[#This Row],[PROFIT MARGIN]]</f>
        <v>0</v>
      </c>
      <c r="G1312" s="14">
        <v>0</v>
      </c>
      <c r="H1312" s="4">
        <v>38114</v>
      </c>
      <c r="I1312" t="s">
        <v>591</v>
      </c>
      <c r="J1312">
        <f>ROUNDUP(MONTH(sales_data_sample3[[#This Row],[ORDER DATE]])/3,0)</f>
        <v>2</v>
      </c>
      <c r="K1312" t="str">
        <f>TEXT(sales_data_sample3[[#This Row],[ORDER DATE]],"[$-409]mmmm")</f>
        <v>May</v>
      </c>
      <c r="L1312">
        <f>YEAR(sales_data_sample3[[#This Row],[ORDER DATE]])</f>
        <v>2004</v>
      </c>
      <c r="M1312" t="s">
        <v>2075</v>
      </c>
      <c r="N1312">
        <v>99</v>
      </c>
      <c r="O1312" t="s">
        <v>4639</v>
      </c>
      <c r="P1312" t="s">
        <v>31</v>
      </c>
      <c r="Q1312" t="s">
        <v>32</v>
      </c>
      <c r="R1312" t="s">
        <v>33</v>
      </c>
      <c r="S1312" t="s">
        <v>4804</v>
      </c>
      <c r="T1312" t="s">
        <v>35</v>
      </c>
      <c r="U1312" t="s">
        <v>36</v>
      </c>
      <c r="V1312" t="s">
        <v>37</v>
      </c>
      <c r="W1312" t="s">
        <v>38</v>
      </c>
      <c r="X1312" t="s">
        <v>39</v>
      </c>
      <c r="Y1312" t="s">
        <v>40</v>
      </c>
      <c r="Z1312" t="s">
        <v>41</v>
      </c>
      <c r="AA1312" t="s">
        <v>65</v>
      </c>
    </row>
    <row r="1313" spans="1:27" x14ac:dyDescent="0.25">
      <c r="A1313" s="1">
        <v>10248</v>
      </c>
      <c r="B1313" s="1">
        <v>23</v>
      </c>
      <c r="C1313" s="8">
        <v>65.52</v>
      </c>
      <c r="D1313" s="1">
        <v>9</v>
      </c>
      <c r="E1313" s="7">
        <v>1506.96</v>
      </c>
      <c r="F1313" s="7">
        <f>sales_data_sample3[[#This Row],[SALES]]*sales_data_sample3[[#This Row],[PROFIT MARGIN]]</f>
        <v>0</v>
      </c>
      <c r="G1313" s="14">
        <v>0</v>
      </c>
      <c r="H1313" s="4">
        <v>38114</v>
      </c>
      <c r="I1313" t="s">
        <v>591</v>
      </c>
      <c r="J1313">
        <f>ROUNDUP(MONTH(sales_data_sample3[[#This Row],[ORDER DATE]])/3,0)</f>
        <v>2</v>
      </c>
      <c r="K1313" t="str">
        <f>TEXT(sales_data_sample3[[#This Row],[ORDER DATE]],"[$-409]mmmm")</f>
        <v>May</v>
      </c>
      <c r="L1313">
        <f>YEAR(sales_data_sample3[[#This Row],[ORDER DATE]])</f>
        <v>2004</v>
      </c>
      <c r="M1313" t="s">
        <v>2075</v>
      </c>
      <c r="N1313">
        <v>54</v>
      </c>
      <c r="O1313" t="s">
        <v>4760</v>
      </c>
      <c r="P1313" t="s">
        <v>31</v>
      </c>
      <c r="Q1313" t="s">
        <v>32</v>
      </c>
      <c r="R1313" t="s">
        <v>33</v>
      </c>
      <c r="S1313" t="s">
        <v>4804</v>
      </c>
      <c r="T1313" t="s">
        <v>35</v>
      </c>
      <c r="U1313" t="s">
        <v>36</v>
      </c>
      <c r="V1313" t="s">
        <v>37</v>
      </c>
      <c r="W1313" t="s">
        <v>38</v>
      </c>
      <c r="X1313" t="s">
        <v>39</v>
      </c>
      <c r="Y1313" t="s">
        <v>40</v>
      </c>
      <c r="Z1313" t="s">
        <v>41</v>
      </c>
      <c r="AA1313" t="s">
        <v>42</v>
      </c>
    </row>
    <row r="1314" spans="1:27" x14ac:dyDescent="0.25">
      <c r="A1314" s="1">
        <v>10249</v>
      </c>
      <c r="B1314" s="1">
        <v>46</v>
      </c>
      <c r="C1314" s="8">
        <v>100</v>
      </c>
      <c r="D1314" s="1">
        <v>5</v>
      </c>
      <c r="E1314" s="7">
        <v>5600.5</v>
      </c>
      <c r="F1314" s="7">
        <f>sales_data_sample3[[#This Row],[SALES]]*sales_data_sample3[[#This Row],[PROFIT MARGIN]]</f>
        <v>413.87694999999997</v>
      </c>
      <c r="G1314" s="14" t="str">
        <f>IF(sales_data_sample3[[#This Row],[STATUS]] &lt;&gt;"Cancelled","7,39%","0")</f>
        <v>7,39%</v>
      </c>
      <c r="H1314" s="4">
        <v>38115</v>
      </c>
      <c r="I1314" t="s">
        <v>28</v>
      </c>
      <c r="J1314">
        <f>ROUNDUP(MONTH(sales_data_sample3[[#This Row],[ORDER DATE]])/3,0)</f>
        <v>2</v>
      </c>
      <c r="K1314" t="str">
        <f>TEXT(sales_data_sample3[[#This Row],[ORDER DATE]],"[$-409]mmmm")</f>
        <v>May</v>
      </c>
      <c r="L1314">
        <f>YEAR(sales_data_sample3[[#This Row],[ORDER DATE]])</f>
        <v>2004</v>
      </c>
      <c r="M1314" t="s">
        <v>1354</v>
      </c>
      <c r="N1314">
        <v>105</v>
      </c>
      <c r="O1314" t="s">
        <v>2467</v>
      </c>
      <c r="P1314" t="s">
        <v>366</v>
      </c>
      <c r="Q1314" t="s">
        <v>367</v>
      </c>
      <c r="R1314" t="s">
        <v>368</v>
      </c>
      <c r="S1314" t="s">
        <v>4804</v>
      </c>
      <c r="T1314" t="s">
        <v>184</v>
      </c>
      <c r="U1314" t="s">
        <v>185</v>
      </c>
      <c r="V1314" t="s">
        <v>186</v>
      </c>
      <c r="W1314" t="s">
        <v>38</v>
      </c>
      <c r="X1314" t="s">
        <v>39</v>
      </c>
      <c r="Y1314" t="s">
        <v>369</v>
      </c>
      <c r="Z1314" t="s">
        <v>216</v>
      </c>
      <c r="AA1314" t="s">
        <v>65</v>
      </c>
    </row>
    <row r="1315" spans="1:27" x14ac:dyDescent="0.25">
      <c r="A1315" s="1">
        <v>10249</v>
      </c>
      <c r="B1315" s="1">
        <v>20</v>
      </c>
      <c r="C1315" s="8">
        <v>67.819999999999993</v>
      </c>
      <c r="D1315" s="1">
        <v>1</v>
      </c>
      <c r="E1315" s="7">
        <v>1356.4</v>
      </c>
      <c r="F1315" s="7">
        <f>sales_data_sample3[[#This Row],[SALES]]*sales_data_sample3[[#This Row],[PROFIT MARGIN]]</f>
        <v>99.152839999999998</v>
      </c>
      <c r="G1315" s="14" t="str">
        <f>IF(sales_data_sample3[[#This Row],[STATUS]] &lt;&gt;"Cancelled","7,31%","0")</f>
        <v>7,31%</v>
      </c>
      <c r="H1315" s="4">
        <v>38115</v>
      </c>
      <c r="I1315" t="s">
        <v>28</v>
      </c>
      <c r="J1315">
        <f>ROUNDUP(MONTH(sales_data_sample3[[#This Row],[ORDER DATE]])/3,0)</f>
        <v>2</v>
      </c>
      <c r="K1315" t="str">
        <f>TEXT(sales_data_sample3[[#This Row],[ORDER DATE]],"[$-409]mmmm")</f>
        <v>May</v>
      </c>
      <c r="L1315">
        <f>YEAR(sales_data_sample3[[#This Row],[ORDER DATE]])</f>
        <v>2004</v>
      </c>
      <c r="M1315" t="s">
        <v>1502</v>
      </c>
      <c r="N1315">
        <v>68</v>
      </c>
      <c r="O1315" t="s">
        <v>3232</v>
      </c>
      <c r="P1315" t="s">
        <v>366</v>
      </c>
      <c r="Q1315" t="s">
        <v>367</v>
      </c>
      <c r="R1315" t="s">
        <v>368</v>
      </c>
      <c r="S1315" t="s">
        <v>4804</v>
      </c>
      <c r="T1315" t="s">
        <v>184</v>
      </c>
      <c r="U1315" t="s">
        <v>185</v>
      </c>
      <c r="V1315" t="s">
        <v>186</v>
      </c>
      <c r="W1315" t="s">
        <v>38</v>
      </c>
      <c r="X1315" t="s">
        <v>39</v>
      </c>
      <c r="Y1315" t="s">
        <v>369</v>
      </c>
      <c r="Z1315" t="s">
        <v>216</v>
      </c>
      <c r="AA1315" t="s">
        <v>42</v>
      </c>
    </row>
    <row r="1316" spans="1:27" x14ac:dyDescent="0.25">
      <c r="A1316" s="1">
        <v>10249</v>
      </c>
      <c r="B1316" s="1">
        <v>25</v>
      </c>
      <c r="C1316" s="8">
        <v>69.7</v>
      </c>
      <c r="D1316" s="1">
        <v>2</v>
      </c>
      <c r="E1316" s="7">
        <v>1742.5</v>
      </c>
      <c r="F1316" s="7">
        <f>sales_data_sample3[[#This Row],[SALES]]*sales_data_sample3[[#This Row],[PROFIT MARGIN]]</f>
        <v>128.77074999999999</v>
      </c>
      <c r="G1316" s="14" t="str">
        <f>IF(sales_data_sample3[[#This Row],[STATUS]] &lt;&gt;"Cancelled","7,39%","0")</f>
        <v>7,39%</v>
      </c>
      <c r="H1316" s="4">
        <v>38115</v>
      </c>
      <c r="I1316" t="s">
        <v>28</v>
      </c>
      <c r="J1316">
        <f>ROUNDUP(MONTH(sales_data_sample3[[#This Row],[ORDER DATE]])/3,0)</f>
        <v>2</v>
      </c>
      <c r="K1316" t="str">
        <f>TEXT(sales_data_sample3[[#This Row],[ORDER DATE]],"[$-409]mmmm")</f>
        <v>May</v>
      </c>
      <c r="L1316">
        <f>YEAR(sales_data_sample3[[#This Row],[ORDER DATE]])</f>
        <v>2004</v>
      </c>
      <c r="M1316" t="s">
        <v>1354</v>
      </c>
      <c r="N1316">
        <v>65</v>
      </c>
      <c r="O1316" t="s">
        <v>3465</v>
      </c>
      <c r="P1316" t="s">
        <v>366</v>
      </c>
      <c r="Q1316" t="s">
        <v>367</v>
      </c>
      <c r="R1316" t="s">
        <v>368</v>
      </c>
      <c r="S1316" t="s">
        <v>4804</v>
      </c>
      <c r="T1316" t="s">
        <v>184</v>
      </c>
      <c r="U1316" t="s">
        <v>185</v>
      </c>
      <c r="V1316" t="s">
        <v>186</v>
      </c>
      <c r="W1316" t="s">
        <v>38</v>
      </c>
      <c r="X1316" t="s">
        <v>39</v>
      </c>
      <c r="Y1316" t="s">
        <v>369</v>
      </c>
      <c r="Z1316" t="s">
        <v>216</v>
      </c>
      <c r="AA1316" t="s">
        <v>42</v>
      </c>
    </row>
    <row r="1317" spans="1:27" x14ac:dyDescent="0.25">
      <c r="A1317" s="1">
        <v>10249</v>
      </c>
      <c r="B1317" s="1">
        <v>40</v>
      </c>
      <c r="C1317" s="8">
        <v>95.95</v>
      </c>
      <c r="D1317" s="1">
        <v>4</v>
      </c>
      <c r="E1317" s="7">
        <v>3838</v>
      </c>
      <c r="F1317" s="7">
        <f>sales_data_sample3[[#This Row],[SALES]]*sales_data_sample3[[#This Row],[PROFIT MARGIN]]</f>
        <v>350.79319999999996</v>
      </c>
      <c r="G1317" s="14" t="str">
        <f>IF(sales_data_sample3[[#This Row],[STATUS]] &lt;&gt;"Cancelled","9,14%","0")</f>
        <v>9,14%</v>
      </c>
      <c r="H1317" s="4">
        <v>38115</v>
      </c>
      <c r="I1317" t="s">
        <v>28</v>
      </c>
      <c r="J1317">
        <f>ROUNDUP(MONTH(sales_data_sample3[[#This Row],[ORDER DATE]])/3,0)</f>
        <v>2</v>
      </c>
      <c r="K1317" t="str">
        <f>TEXT(sales_data_sample3[[#This Row],[ORDER DATE]],"[$-409]mmmm")</f>
        <v>May</v>
      </c>
      <c r="L1317">
        <f>YEAR(sales_data_sample3[[#This Row],[ORDER DATE]])</f>
        <v>2004</v>
      </c>
      <c r="M1317" t="s">
        <v>2075</v>
      </c>
      <c r="N1317">
        <v>90</v>
      </c>
      <c r="O1317" t="s">
        <v>4394</v>
      </c>
      <c r="P1317" t="s">
        <v>366</v>
      </c>
      <c r="Q1317" t="s">
        <v>367</v>
      </c>
      <c r="R1317" t="s">
        <v>368</v>
      </c>
      <c r="S1317" t="s">
        <v>4804</v>
      </c>
      <c r="T1317" t="s">
        <v>184</v>
      </c>
      <c r="U1317" t="s">
        <v>185</v>
      </c>
      <c r="V1317" t="s">
        <v>186</v>
      </c>
      <c r="W1317" t="s">
        <v>38</v>
      </c>
      <c r="X1317" t="s">
        <v>39</v>
      </c>
      <c r="Y1317" t="s">
        <v>369</v>
      </c>
      <c r="Z1317" t="s">
        <v>216</v>
      </c>
      <c r="AA1317" t="s">
        <v>65</v>
      </c>
    </row>
    <row r="1318" spans="1:27" x14ac:dyDescent="0.25">
      <c r="A1318" s="1">
        <v>10249</v>
      </c>
      <c r="B1318" s="1">
        <v>32</v>
      </c>
      <c r="C1318" s="8">
        <v>57.61</v>
      </c>
      <c r="D1318" s="1">
        <v>3</v>
      </c>
      <c r="E1318" s="7">
        <v>1843.52</v>
      </c>
      <c r="F1318" s="7">
        <f>sales_data_sample3[[#This Row],[SALES]]*sales_data_sample3[[#This Row],[PROFIT MARGIN]]</f>
        <v>134.761312</v>
      </c>
      <c r="G1318" s="14" t="str">
        <f>IF(sales_data_sample3[[#This Row],[STATUS]] &lt;&gt;"Cancelled","7,31%","0")</f>
        <v>7,31%</v>
      </c>
      <c r="H1318" s="4">
        <v>38115</v>
      </c>
      <c r="I1318" t="s">
        <v>28</v>
      </c>
      <c r="J1318">
        <f>ROUNDUP(MONTH(sales_data_sample3[[#This Row],[ORDER DATE]])/3,0)</f>
        <v>2</v>
      </c>
      <c r="K1318" t="str">
        <f>TEXT(sales_data_sample3[[#This Row],[ORDER DATE]],"[$-409]mmmm")</f>
        <v>May</v>
      </c>
      <c r="L1318">
        <f>YEAR(sales_data_sample3[[#This Row],[ORDER DATE]])</f>
        <v>2004</v>
      </c>
      <c r="M1318" t="s">
        <v>1502</v>
      </c>
      <c r="N1318">
        <v>49</v>
      </c>
      <c r="O1318" t="s">
        <v>4719</v>
      </c>
      <c r="P1318" t="s">
        <v>366</v>
      </c>
      <c r="Q1318" t="s">
        <v>367</v>
      </c>
      <c r="R1318" t="s">
        <v>368</v>
      </c>
      <c r="S1318" t="s">
        <v>4804</v>
      </c>
      <c r="T1318" t="s">
        <v>184</v>
      </c>
      <c r="U1318" t="s">
        <v>185</v>
      </c>
      <c r="V1318" t="s">
        <v>186</v>
      </c>
      <c r="W1318" t="s">
        <v>38</v>
      </c>
      <c r="X1318" t="s">
        <v>39</v>
      </c>
      <c r="Y1318" t="s">
        <v>369</v>
      </c>
      <c r="Z1318" t="s">
        <v>216</v>
      </c>
      <c r="AA1318" t="s">
        <v>42</v>
      </c>
    </row>
    <row r="1319" spans="1:27" x14ac:dyDescent="0.25">
      <c r="A1319" s="1">
        <v>10250</v>
      </c>
      <c r="B1319" s="1">
        <v>45</v>
      </c>
      <c r="C1319" s="8">
        <v>100</v>
      </c>
      <c r="D1319" s="1">
        <v>14</v>
      </c>
      <c r="E1319" s="7">
        <v>8160.3</v>
      </c>
      <c r="F1319" s="7">
        <f>sales_data_sample3[[#This Row],[SALES]]*sales_data_sample3[[#This Row],[PROFIT MARGIN]]</f>
        <v>596.51792999999998</v>
      </c>
      <c r="G1319" s="14" t="str">
        <f>IF(sales_data_sample3[[#This Row],[STATUS]] &lt;&gt;"Cancelled","7,31%","0")</f>
        <v>7,31%</v>
      </c>
      <c r="H1319" s="4">
        <v>38118</v>
      </c>
      <c r="I1319" t="s">
        <v>28</v>
      </c>
      <c r="J1319">
        <f>ROUNDUP(MONTH(sales_data_sample3[[#This Row],[ORDER DATE]])/3,0)</f>
        <v>2</v>
      </c>
      <c r="K1319" t="str">
        <f>TEXT(sales_data_sample3[[#This Row],[ORDER DATE]],"[$-409]mmmm")</f>
        <v>May</v>
      </c>
      <c r="L1319">
        <f>YEAR(sales_data_sample3[[#This Row],[ORDER DATE]])</f>
        <v>2004</v>
      </c>
      <c r="M1319" t="s">
        <v>1502</v>
      </c>
      <c r="N1319">
        <v>157</v>
      </c>
      <c r="O1319" t="s">
        <v>1503</v>
      </c>
      <c r="P1319" t="s">
        <v>701</v>
      </c>
      <c r="Q1319" t="s">
        <v>702</v>
      </c>
      <c r="R1319" t="s">
        <v>703</v>
      </c>
      <c r="S1319" t="s">
        <v>4804</v>
      </c>
      <c r="T1319" t="s">
        <v>704</v>
      </c>
      <c r="U1319" t="s">
        <v>73</v>
      </c>
      <c r="V1319" t="s">
        <v>92</v>
      </c>
      <c r="W1319" t="s">
        <v>38</v>
      </c>
      <c r="X1319" t="s">
        <v>39</v>
      </c>
      <c r="Y1319" t="s">
        <v>149</v>
      </c>
      <c r="Z1319" t="s">
        <v>705</v>
      </c>
      <c r="AA1319" t="s">
        <v>229</v>
      </c>
    </row>
    <row r="1320" spans="1:27" x14ac:dyDescent="0.25">
      <c r="A1320" s="1">
        <v>10250</v>
      </c>
      <c r="B1320" s="1">
        <v>27</v>
      </c>
      <c r="C1320" s="8">
        <v>98.84</v>
      </c>
      <c r="D1320" s="1">
        <v>4</v>
      </c>
      <c r="E1320" s="7">
        <v>2668.68</v>
      </c>
      <c r="F1320" s="7">
        <f>sales_data_sample3[[#This Row],[SALES]]*sales_data_sample3[[#This Row],[PROFIT MARGIN]]</f>
        <v>195.08050799999998</v>
      </c>
      <c r="G1320" s="14" t="str">
        <f>IF(sales_data_sample3[[#This Row],[STATUS]] &lt;&gt;"Cancelled","7,31%","0")</f>
        <v>7,31%</v>
      </c>
      <c r="H1320" s="4">
        <v>38118</v>
      </c>
      <c r="I1320" t="s">
        <v>28</v>
      </c>
      <c r="J1320">
        <f>ROUNDUP(MONTH(sales_data_sample3[[#This Row],[ORDER DATE]])/3,0)</f>
        <v>2</v>
      </c>
      <c r="K1320" t="str">
        <f>TEXT(sales_data_sample3[[#This Row],[ORDER DATE]],"[$-409]mmmm")</f>
        <v>May</v>
      </c>
      <c r="L1320">
        <f>YEAR(sales_data_sample3[[#This Row],[ORDER DATE]])</f>
        <v>2004</v>
      </c>
      <c r="M1320" t="s">
        <v>1502</v>
      </c>
      <c r="N1320">
        <v>84</v>
      </c>
      <c r="O1320" t="s">
        <v>1845</v>
      </c>
      <c r="P1320" t="s">
        <v>701</v>
      </c>
      <c r="Q1320" t="s">
        <v>702</v>
      </c>
      <c r="R1320" t="s">
        <v>703</v>
      </c>
      <c r="S1320" t="s">
        <v>4804</v>
      </c>
      <c r="T1320" t="s">
        <v>704</v>
      </c>
      <c r="U1320" t="s">
        <v>73</v>
      </c>
      <c r="V1320" t="s">
        <v>92</v>
      </c>
      <c r="W1320" t="s">
        <v>38</v>
      </c>
      <c r="X1320" t="s">
        <v>39</v>
      </c>
      <c r="Y1320" t="s">
        <v>149</v>
      </c>
      <c r="Z1320" t="s">
        <v>705</v>
      </c>
      <c r="AA1320" t="s">
        <v>42</v>
      </c>
    </row>
    <row r="1321" spans="1:27" x14ac:dyDescent="0.25">
      <c r="A1321" s="1">
        <v>10250</v>
      </c>
      <c r="B1321" s="1">
        <v>31</v>
      </c>
      <c r="C1321" s="8">
        <v>88.63</v>
      </c>
      <c r="D1321" s="1">
        <v>6</v>
      </c>
      <c r="E1321" s="7">
        <v>2747.53</v>
      </c>
      <c r="F1321" s="7">
        <f>sales_data_sample3[[#This Row],[SALES]]*sales_data_sample3[[#This Row],[PROFIT MARGIN]]</f>
        <v>200.84444300000001</v>
      </c>
      <c r="G1321" s="14" t="str">
        <f>IF(sales_data_sample3[[#This Row],[STATUS]] &lt;&gt;"Cancelled","7,31%","0")</f>
        <v>7,31%</v>
      </c>
      <c r="H1321" s="4">
        <v>38118</v>
      </c>
      <c r="I1321" t="s">
        <v>28</v>
      </c>
      <c r="J1321">
        <f>ROUNDUP(MONTH(sales_data_sample3[[#This Row],[ORDER DATE]])/3,0)</f>
        <v>2</v>
      </c>
      <c r="K1321" t="str">
        <f>TEXT(sales_data_sample3[[#This Row],[ORDER DATE]],"[$-409]mmmm")</f>
        <v>May</v>
      </c>
      <c r="L1321">
        <f>YEAR(sales_data_sample3[[#This Row],[ORDER DATE]])</f>
        <v>2004</v>
      </c>
      <c r="M1321" t="s">
        <v>1502</v>
      </c>
      <c r="N1321">
        <v>109</v>
      </c>
      <c r="O1321" t="s">
        <v>2888</v>
      </c>
      <c r="P1321" t="s">
        <v>701</v>
      </c>
      <c r="Q1321" t="s">
        <v>702</v>
      </c>
      <c r="R1321" t="s">
        <v>703</v>
      </c>
      <c r="S1321" t="s">
        <v>4804</v>
      </c>
      <c r="T1321" t="s">
        <v>704</v>
      </c>
      <c r="U1321" t="s">
        <v>73</v>
      </c>
      <c r="V1321" t="s">
        <v>92</v>
      </c>
      <c r="W1321" t="s">
        <v>38</v>
      </c>
      <c r="X1321" t="s">
        <v>39</v>
      </c>
      <c r="Y1321" t="s">
        <v>149</v>
      </c>
      <c r="Z1321" t="s">
        <v>705</v>
      </c>
      <c r="AA1321" t="s">
        <v>42</v>
      </c>
    </row>
    <row r="1322" spans="1:27" x14ac:dyDescent="0.25">
      <c r="A1322" s="1">
        <v>10250</v>
      </c>
      <c r="B1322" s="1">
        <v>32</v>
      </c>
      <c r="C1322" s="8">
        <v>87.6</v>
      </c>
      <c r="D1322" s="1">
        <v>1</v>
      </c>
      <c r="E1322" s="7">
        <v>2803.2</v>
      </c>
      <c r="F1322" s="7">
        <f>sales_data_sample3[[#This Row],[SALES]]*sales_data_sample3[[#This Row],[PROFIT MARGIN]]</f>
        <v>356.00639999999999</v>
      </c>
      <c r="G1322" s="14">
        <v>0.127</v>
      </c>
      <c r="H1322" s="4">
        <v>38118</v>
      </c>
      <c r="I1322" t="s">
        <v>28</v>
      </c>
      <c r="J1322">
        <f>ROUNDUP(MONTH(sales_data_sample3[[#This Row],[ORDER DATE]])/3,0)</f>
        <v>2</v>
      </c>
      <c r="K1322" t="str">
        <f>TEXT(sales_data_sample3[[#This Row],[ORDER DATE]],"[$-409]mmmm")</f>
        <v>May</v>
      </c>
      <c r="L1322">
        <f>YEAR(sales_data_sample3[[#This Row],[ORDER DATE]])</f>
        <v>2004</v>
      </c>
      <c r="M1322" t="s">
        <v>29</v>
      </c>
      <c r="N1322">
        <v>76</v>
      </c>
      <c r="O1322" t="s">
        <v>2965</v>
      </c>
      <c r="P1322" t="s">
        <v>701</v>
      </c>
      <c r="Q1322" t="s">
        <v>702</v>
      </c>
      <c r="R1322" t="s">
        <v>703</v>
      </c>
      <c r="S1322" t="s">
        <v>4804</v>
      </c>
      <c r="T1322" t="s">
        <v>704</v>
      </c>
      <c r="U1322" t="s">
        <v>73</v>
      </c>
      <c r="V1322" t="s">
        <v>92</v>
      </c>
      <c r="W1322" t="s">
        <v>38</v>
      </c>
      <c r="X1322" t="s">
        <v>39</v>
      </c>
      <c r="Y1322" t="s">
        <v>149</v>
      </c>
      <c r="Z1322" t="s">
        <v>705</v>
      </c>
      <c r="AA1322" t="s">
        <v>42</v>
      </c>
    </row>
    <row r="1323" spans="1:27" x14ac:dyDescent="0.25">
      <c r="A1323" s="1">
        <v>10250</v>
      </c>
      <c r="B1323" s="1">
        <v>40</v>
      </c>
      <c r="C1323" s="8">
        <v>75.06</v>
      </c>
      <c r="D1323" s="1">
        <v>13</v>
      </c>
      <c r="E1323" s="7">
        <v>3002.4</v>
      </c>
      <c r="F1323" s="7">
        <f>sales_data_sample3[[#This Row],[SALES]]*sales_data_sample3[[#This Row],[PROFIT MARGIN]]</f>
        <v>219.47543999999999</v>
      </c>
      <c r="G1323" s="14" t="str">
        <f>IF(sales_data_sample3[[#This Row],[STATUS]] &lt;&gt;"Cancelled","7,31%","0")</f>
        <v>7,31%</v>
      </c>
      <c r="H1323" s="4">
        <v>38118</v>
      </c>
      <c r="I1323" t="s">
        <v>28</v>
      </c>
      <c r="J1323">
        <f>ROUNDUP(MONTH(sales_data_sample3[[#This Row],[ORDER DATE]])/3,0)</f>
        <v>2</v>
      </c>
      <c r="K1323" t="str">
        <f>TEXT(sales_data_sample3[[#This Row],[ORDER DATE]],"[$-409]mmmm")</f>
        <v>May</v>
      </c>
      <c r="L1323">
        <f>YEAR(sales_data_sample3[[#This Row],[ORDER DATE]])</f>
        <v>2004</v>
      </c>
      <c r="M1323" t="s">
        <v>1502</v>
      </c>
      <c r="N1323">
        <v>68</v>
      </c>
      <c r="O1323" t="s">
        <v>3620</v>
      </c>
      <c r="P1323" t="s">
        <v>701</v>
      </c>
      <c r="Q1323" t="s">
        <v>702</v>
      </c>
      <c r="R1323" t="s">
        <v>703</v>
      </c>
      <c r="S1323" t="s">
        <v>4804</v>
      </c>
      <c r="T1323" t="s">
        <v>704</v>
      </c>
      <c r="U1323" t="s">
        <v>73</v>
      </c>
      <c r="V1323" t="s">
        <v>92</v>
      </c>
      <c r="W1323" t="s">
        <v>38</v>
      </c>
      <c r="X1323" t="s">
        <v>39</v>
      </c>
      <c r="Y1323" t="s">
        <v>149</v>
      </c>
      <c r="Z1323" t="s">
        <v>705</v>
      </c>
      <c r="AA1323" t="s">
        <v>65</v>
      </c>
    </row>
    <row r="1324" spans="1:27" x14ac:dyDescent="0.25">
      <c r="A1324" s="1">
        <v>10250</v>
      </c>
      <c r="B1324" s="1">
        <v>37</v>
      </c>
      <c r="C1324" s="8">
        <v>74.62</v>
      </c>
      <c r="D1324" s="1">
        <v>5</v>
      </c>
      <c r="E1324" s="7">
        <v>2760.94</v>
      </c>
      <c r="F1324" s="7">
        <f>sales_data_sample3[[#This Row],[SALES]]*sales_data_sample3[[#This Row],[PROFIT MARGIN]]</f>
        <v>201.824714</v>
      </c>
      <c r="G1324" s="14" t="str">
        <f>IF(sales_data_sample3[[#This Row],[STATUS]] &lt;&gt;"Cancelled","7,31%","0")</f>
        <v>7,31%</v>
      </c>
      <c r="H1324" s="4">
        <v>38118</v>
      </c>
      <c r="I1324" t="s">
        <v>28</v>
      </c>
      <c r="J1324">
        <f>ROUNDUP(MONTH(sales_data_sample3[[#This Row],[ORDER DATE]])/3,0)</f>
        <v>2</v>
      </c>
      <c r="K1324" t="str">
        <f>TEXT(sales_data_sample3[[#This Row],[ORDER DATE]],"[$-409]mmmm")</f>
        <v>May</v>
      </c>
      <c r="L1324">
        <f>YEAR(sales_data_sample3[[#This Row],[ORDER DATE]])</f>
        <v>2004</v>
      </c>
      <c r="M1324" t="s">
        <v>1502</v>
      </c>
      <c r="N1324">
        <v>72</v>
      </c>
      <c r="O1324" t="s">
        <v>3763</v>
      </c>
      <c r="P1324" t="s">
        <v>701</v>
      </c>
      <c r="Q1324" t="s">
        <v>702</v>
      </c>
      <c r="R1324" t="s">
        <v>703</v>
      </c>
      <c r="S1324" t="s">
        <v>4804</v>
      </c>
      <c r="T1324" t="s">
        <v>704</v>
      </c>
      <c r="U1324" t="s">
        <v>73</v>
      </c>
      <c r="V1324" t="s">
        <v>92</v>
      </c>
      <c r="W1324" t="s">
        <v>38</v>
      </c>
      <c r="X1324" t="s">
        <v>39</v>
      </c>
      <c r="Y1324" t="s">
        <v>149</v>
      </c>
      <c r="Z1324" t="s">
        <v>705</v>
      </c>
      <c r="AA1324" t="s">
        <v>42</v>
      </c>
    </row>
    <row r="1325" spans="1:27" x14ac:dyDescent="0.25">
      <c r="A1325" s="1">
        <v>10250</v>
      </c>
      <c r="B1325" s="1">
        <v>31</v>
      </c>
      <c r="C1325" s="8">
        <v>100</v>
      </c>
      <c r="D1325" s="1">
        <v>2</v>
      </c>
      <c r="E1325" s="7">
        <v>3282.28</v>
      </c>
      <c r="F1325" s="7">
        <f>sales_data_sample3[[#This Row],[SALES]]*sales_data_sample3[[#This Row],[PROFIT MARGIN]]</f>
        <v>416.84956000000005</v>
      </c>
      <c r="G1325" s="14">
        <v>0.127</v>
      </c>
      <c r="H1325" s="4">
        <v>38118</v>
      </c>
      <c r="I1325" t="s">
        <v>28</v>
      </c>
      <c r="J1325">
        <f>ROUNDUP(MONTH(sales_data_sample3[[#This Row],[ORDER DATE]])/3,0)</f>
        <v>2</v>
      </c>
      <c r="K1325" t="str">
        <f>TEXT(sales_data_sample3[[#This Row],[ORDER DATE]],"[$-409]mmmm")</f>
        <v>May</v>
      </c>
      <c r="L1325">
        <f>YEAR(sales_data_sample3[[#This Row],[ORDER DATE]])</f>
        <v>2004</v>
      </c>
      <c r="M1325" t="s">
        <v>29</v>
      </c>
      <c r="N1325">
        <v>99</v>
      </c>
      <c r="O1325" t="s">
        <v>3872</v>
      </c>
      <c r="P1325" t="s">
        <v>701</v>
      </c>
      <c r="Q1325" t="s">
        <v>702</v>
      </c>
      <c r="R1325" t="s">
        <v>703</v>
      </c>
      <c r="S1325" t="s">
        <v>4804</v>
      </c>
      <c r="T1325" t="s">
        <v>704</v>
      </c>
      <c r="U1325" t="s">
        <v>73</v>
      </c>
      <c r="V1325" t="s">
        <v>92</v>
      </c>
      <c r="W1325" t="s">
        <v>38</v>
      </c>
      <c r="X1325" t="s">
        <v>39</v>
      </c>
      <c r="Y1325" t="s">
        <v>149</v>
      </c>
      <c r="Z1325" t="s">
        <v>705</v>
      </c>
      <c r="AA1325" t="s">
        <v>65</v>
      </c>
    </row>
    <row r="1326" spans="1:27" x14ac:dyDescent="0.25">
      <c r="A1326" s="1">
        <v>10250</v>
      </c>
      <c r="B1326" s="1">
        <v>50</v>
      </c>
      <c r="C1326" s="8">
        <v>61.22</v>
      </c>
      <c r="D1326" s="1">
        <v>7</v>
      </c>
      <c r="E1326" s="7">
        <v>3061</v>
      </c>
      <c r="F1326" s="7">
        <f>sales_data_sample3[[#This Row],[SALES]]*sales_data_sample3[[#This Row],[PROFIT MARGIN]]</f>
        <v>226.20789999999997</v>
      </c>
      <c r="G1326" s="14" t="str">
        <f>IF(sales_data_sample3[[#This Row],[STATUS]] &lt;&gt;"Cancelled","7,39%","0")</f>
        <v>7,39%</v>
      </c>
      <c r="H1326" s="4">
        <v>38118</v>
      </c>
      <c r="I1326" t="s">
        <v>28</v>
      </c>
      <c r="J1326">
        <f>ROUNDUP(MONTH(sales_data_sample3[[#This Row],[ORDER DATE]])/3,0)</f>
        <v>2</v>
      </c>
      <c r="K1326" t="str">
        <f>TEXT(sales_data_sample3[[#This Row],[ORDER DATE]],"[$-409]mmmm")</f>
        <v>May</v>
      </c>
      <c r="L1326">
        <f>YEAR(sales_data_sample3[[#This Row],[ORDER DATE]])</f>
        <v>2004</v>
      </c>
      <c r="M1326" t="s">
        <v>1354</v>
      </c>
      <c r="N1326">
        <v>68</v>
      </c>
      <c r="O1326" t="s">
        <v>4069</v>
      </c>
      <c r="P1326" t="s">
        <v>701</v>
      </c>
      <c r="Q1326" t="s">
        <v>702</v>
      </c>
      <c r="R1326" t="s">
        <v>703</v>
      </c>
      <c r="S1326" t="s">
        <v>4804</v>
      </c>
      <c r="T1326" t="s">
        <v>704</v>
      </c>
      <c r="U1326" t="s">
        <v>73</v>
      </c>
      <c r="V1326" t="s">
        <v>92</v>
      </c>
      <c r="W1326" t="s">
        <v>38</v>
      </c>
      <c r="X1326" t="s">
        <v>39</v>
      </c>
      <c r="Y1326" t="s">
        <v>149</v>
      </c>
      <c r="Z1326" t="s">
        <v>705</v>
      </c>
      <c r="AA1326" t="s">
        <v>65</v>
      </c>
    </row>
    <row r="1327" spans="1:27" x14ac:dyDescent="0.25">
      <c r="A1327" s="1">
        <v>10250</v>
      </c>
      <c r="B1327" s="1">
        <v>36</v>
      </c>
      <c r="C1327" s="8">
        <v>51.93</v>
      </c>
      <c r="D1327" s="1">
        <v>8</v>
      </c>
      <c r="E1327" s="7">
        <v>1869.48</v>
      </c>
      <c r="F1327" s="7">
        <f>sales_data_sample3[[#This Row],[SALES]]*sales_data_sample3[[#This Row],[PROFIT MARGIN]]</f>
        <v>138.154572</v>
      </c>
      <c r="G1327" s="14" t="str">
        <f>IF(sales_data_sample3[[#This Row],[STATUS]] &lt;&gt;"Cancelled","7,39%","0")</f>
        <v>7,39%</v>
      </c>
      <c r="H1327" s="4">
        <v>38118</v>
      </c>
      <c r="I1327" t="s">
        <v>28</v>
      </c>
      <c r="J1327">
        <f>ROUNDUP(MONTH(sales_data_sample3[[#This Row],[ORDER DATE]])/3,0)</f>
        <v>2</v>
      </c>
      <c r="K1327" t="str">
        <f>TEXT(sales_data_sample3[[#This Row],[ORDER DATE]],"[$-409]mmmm")</f>
        <v>May</v>
      </c>
      <c r="L1327">
        <f>YEAR(sales_data_sample3[[#This Row],[ORDER DATE]])</f>
        <v>2004</v>
      </c>
      <c r="M1327" t="s">
        <v>1354</v>
      </c>
      <c r="N1327">
        <v>43</v>
      </c>
      <c r="O1327" t="s">
        <v>4136</v>
      </c>
      <c r="P1327" t="s">
        <v>701</v>
      </c>
      <c r="Q1327" t="s">
        <v>702</v>
      </c>
      <c r="R1327" t="s">
        <v>703</v>
      </c>
      <c r="S1327" t="s">
        <v>4804</v>
      </c>
      <c r="T1327" t="s">
        <v>704</v>
      </c>
      <c r="U1327" t="s">
        <v>73</v>
      </c>
      <c r="V1327" t="s">
        <v>92</v>
      </c>
      <c r="W1327" t="s">
        <v>38</v>
      </c>
      <c r="X1327" t="s">
        <v>39</v>
      </c>
      <c r="Y1327" t="s">
        <v>149</v>
      </c>
      <c r="Z1327" t="s">
        <v>705</v>
      </c>
      <c r="AA1327" t="s">
        <v>42</v>
      </c>
    </row>
    <row r="1328" spans="1:27" x14ac:dyDescent="0.25">
      <c r="A1328" s="1">
        <v>10250</v>
      </c>
      <c r="B1328" s="1">
        <v>31</v>
      </c>
      <c r="C1328" s="8">
        <v>91.34</v>
      </c>
      <c r="D1328" s="1">
        <v>9</v>
      </c>
      <c r="E1328" s="7">
        <v>2831.54</v>
      </c>
      <c r="F1328" s="7">
        <f>sales_data_sample3[[#This Row],[SALES]]*sales_data_sample3[[#This Row],[PROFIT MARGIN]]</f>
        <v>206.98557399999999</v>
      </c>
      <c r="G1328" s="14" t="str">
        <f>IF(sales_data_sample3[[#This Row],[STATUS]] &lt;&gt;"Cancelled","7,31%","0")</f>
        <v>7,31%</v>
      </c>
      <c r="H1328" s="4">
        <v>38118</v>
      </c>
      <c r="I1328" t="s">
        <v>28</v>
      </c>
      <c r="J1328">
        <f>ROUNDUP(MONTH(sales_data_sample3[[#This Row],[ORDER DATE]])/3,0)</f>
        <v>2</v>
      </c>
      <c r="K1328" t="str">
        <f>TEXT(sales_data_sample3[[#This Row],[ORDER DATE]],"[$-409]mmmm")</f>
        <v>May</v>
      </c>
      <c r="L1328">
        <f>YEAR(sales_data_sample3[[#This Row],[ORDER DATE]])</f>
        <v>2004</v>
      </c>
      <c r="M1328" t="s">
        <v>1502</v>
      </c>
      <c r="N1328">
        <v>91</v>
      </c>
      <c r="O1328" t="s">
        <v>4321</v>
      </c>
      <c r="P1328" t="s">
        <v>701</v>
      </c>
      <c r="Q1328" t="s">
        <v>702</v>
      </c>
      <c r="R1328" t="s">
        <v>703</v>
      </c>
      <c r="S1328" t="s">
        <v>4804</v>
      </c>
      <c r="T1328" t="s">
        <v>704</v>
      </c>
      <c r="U1328" t="s">
        <v>73</v>
      </c>
      <c r="V1328" t="s">
        <v>92</v>
      </c>
      <c r="W1328" t="s">
        <v>38</v>
      </c>
      <c r="X1328" t="s">
        <v>39</v>
      </c>
      <c r="Y1328" t="s">
        <v>149</v>
      </c>
      <c r="Z1328" t="s">
        <v>705</v>
      </c>
      <c r="AA1328" t="s">
        <v>42</v>
      </c>
    </row>
    <row r="1329" spans="1:27" x14ac:dyDescent="0.25">
      <c r="A1329" s="1">
        <v>10250</v>
      </c>
      <c r="B1329" s="1">
        <v>35</v>
      </c>
      <c r="C1329" s="8">
        <v>100</v>
      </c>
      <c r="D1329" s="1">
        <v>11</v>
      </c>
      <c r="E1329" s="7">
        <v>3909.15</v>
      </c>
      <c r="F1329" s="7">
        <f>sales_data_sample3[[#This Row],[SALES]]*sales_data_sample3[[#This Row],[PROFIT MARGIN]]</f>
        <v>285.75886500000001</v>
      </c>
      <c r="G1329" s="14" t="str">
        <f>IF(sales_data_sample3[[#This Row],[STATUS]] &lt;&gt;"Cancelled","7,31%","0")</f>
        <v>7,31%</v>
      </c>
      <c r="H1329" s="4">
        <v>38118</v>
      </c>
      <c r="I1329" t="s">
        <v>28</v>
      </c>
      <c r="J1329">
        <f>ROUNDUP(MONTH(sales_data_sample3[[#This Row],[ORDER DATE]])/3,0)</f>
        <v>2</v>
      </c>
      <c r="K1329" t="str">
        <f>TEXT(sales_data_sample3[[#This Row],[ORDER DATE]],"[$-409]mmmm")</f>
        <v>May</v>
      </c>
      <c r="L1329">
        <f>YEAR(sales_data_sample3[[#This Row],[ORDER DATE]])</f>
        <v>2004</v>
      </c>
      <c r="M1329" t="s">
        <v>1502</v>
      </c>
      <c r="N1329">
        <v>99</v>
      </c>
      <c r="O1329" t="s">
        <v>4433</v>
      </c>
      <c r="P1329" t="s">
        <v>701</v>
      </c>
      <c r="Q1329" t="s">
        <v>702</v>
      </c>
      <c r="R1329" t="s">
        <v>703</v>
      </c>
      <c r="S1329" t="s">
        <v>4804</v>
      </c>
      <c r="T1329" t="s">
        <v>704</v>
      </c>
      <c r="U1329" t="s">
        <v>73</v>
      </c>
      <c r="V1329" t="s">
        <v>92</v>
      </c>
      <c r="W1329" t="s">
        <v>38</v>
      </c>
      <c r="X1329" t="s">
        <v>39</v>
      </c>
      <c r="Y1329" t="s">
        <v>149</v>
      </c>
      <c r="Z1329" t="s">
        <v>705</v>
      </c>
      <c r="AA1329" t="s">
        <v>65</v>
      </c>
    </row>
    <row r="1330" spans="1:27" x14ac:dyDescent="0.25">
      <c r="A1330" s="1">
        <v>10250</v>
      </c>
      <c r="B1330" s="1">
        <v>44</v>
      </c>
      <c r="C1330" s="8">
        <v>100</v>
      </c>
      <c r="D1330" s="1">
        <v>3</v>
      </c>
      <c r="E1330" s="7">
        <v>6055.72</v>
      </c>
      <c r="F1330" s="7">
        <f>sales_data_sample3[[#This Row],[SALES]]*sales_data_sample3[[#This Row],[PROFIT MARGIN]]</f>
        <v>442.67313200000001</v>
      </c>
      <c r="G1330" s="14" t="str">
        <f>IF(sales_data_sample3[[#This Row],[STATUS]] &lt;&gt;"Cancelled","7,31%","0")</f>
        <v>7,31%</v>
      </c>
      <c r="H1330" s="4">
        <v>38118</v>
      </c>
      <c r="I1330" t="s">
        <v>28</v>
      </c>
      <c r="J1330">
        <f>ROUNDUP(MONTH(sales_data_sample3[[#This Row],[ORDER DATE]])/3,0)</f>
        <v>2</v>
      </c>
      <c r="K1330" t="str">
        <f>TEXT(sales_data_sample3[[#This Row],[ORDER DATE]],"[$-409]mmmm")</f>
        <v>May</v>
      </c>
      <c r="L1330">
        <f>YEAR(sales_data_sample3[[#This Row],[ORDER DATE]])</f>
        <v>2004</v>
      </c>
      <c r="M1330" t="s">
        <v>1502</v>
      </c>
      <c r="N1330">
        <v>118</v>
      </c>
      <c r="O1330" t="s">
        <v>4540</v>
      </c>
      <c r="P1330" t="s">
        <v>701</v>
      </c>
      <c r="Q1330" t="s">
        <v>702</v>
      </c>
      <c r="R1330" t="s">
        <v>703</v>
      </c>
      <c r="S1330" t="s">
        <v>4804</v>
      </c>
      <c r="T1330" t="s">
        <v>704</v>
      </c>
      <c r="U1330" t="s">
        <v>73</v>
      </c>
      <c r="V1330" t="s">
        <v>92</v>
      </c>
      <c r="W1330" t="s">
        <v>38</v>
      </c>
      <c r="X1330" t="s">
        <v>39</v>
      </c>
      <c r="Y1330" t="s">
        <v>149</v>
      </c>
      <c r="Z1330" t="s">
        <v>705</v>
      </c>
      <c r="AA1330" t="s">
        <v>65</v>
      </c>
    </row>
    <row r="1331" spans="1:27" x14ac:dyDescent="0.25">
      <c r="A1331" s="1">
        <v>10250</v>
      </c>
      <c r="B1331" s="1">
        <v>44</v>
      </c>
      <c r="C1331" s="8">
        <v>67.2</v>
      </c>
      <c r="D1331" s="1">
        <v>10</v>
      </c>
      <c r="E1331" s="7">
        <v>2956.8</v>
      </c>
      <c r="F1331" s="7">
        <f>sales_data_sample3[[#This Row],[SALES]]*sales_data_sample3[[#This Row],[PROFIT MARGIN]]</f>
        <v>216.14208000000002</v>
      </c>
      <c r="G1331" s="14" t="str">
        <f>IF(sales_data_sample3[[#This Row],[STATUS]] &lt;&gt;"Cancelled","7,31%","0")</f>
        <v>7,31%</v>
      </c>
      <c r="H1331" s="4">
        <v>38118</v>
      </c>
      <c r="I1331" t="s">
        <v>28</v>
      </c>
      <c r="J1331">
        <f>ROUNDUP(MONTH(sales_data_sample3[[#This Row],[ORDER DATE]])/3,0)</f>
        <v>2</v>
      </c>
      <c r="K1331" t="str">
        <f>TEXT(sales_data_sample3[[#This Row],[ORDER DATE]],"[$-409]mmmm")</f>
        <v>May</v>
      </c>
      <c r="L1331">
        <f>YEAR(sales_data_sample3[[#This Row],[ORDER DATE]])</f>
        <v>2004</v>
      </c>
      <c r="M1331" t="s">
        <v>1502</v>
      </c>
      <c r="N1331">
        <v>80</v>
      </c>
      <c r="O1331" t="s">
        <v>4572</v>
      </c>
      <c r="P1331" t="s">
        <v>701</v>
      </c>
      <c r="Q1331" t="s">
        <v>702</v>
      </c>
      <c r="R1331" t="s">
        <v>703</v>
      </c>
      <c r="S1331" t="s">
        <v>4804</v>
      </c>
      <c r="T1331" t="s">
        <v>704</v>
      </c>
      <c r="U1331" t="s">
        <v>73</v>
      </c>
      <c r="V1331" t="s">
        <v>92</v>
      </c>
      <c r="W1331" t="s">
        <v>38</v>
      </c>
      <c r="X1331" t="s">
        <v>39</v>
      </c>
      <c r="Y1331" t="s">
        <v>149</v>
      </c>
      <c r="Z1331" t="s">
        <v>705</v>
      </c>
      <c r="AA1331" t="s">
        <v>42</v>
      </c>
    </row>
    <row r="1332" spans="1:27" x14ac:dyDescent="0.25">
      <c r="A1332" s="1">
        <v>10250</v>
      </c>
      <c r="B1332" s="1">
        <v>38</v>
      </c>
      <c r="C1332" s="8">
        <v>62.19</v>
      </c>
      <c r="D1332" s="1">
        <v>12</v>
      </c>
      <c r="E1332" s="7">
        <v>2363.2199999999998</v>
      </c>
      <c r="F1332" s="7">
        <f>sales_data_sample3[[#This Row],[SALES]]*sales_data_sample3[[#This Row],[PROFIT MARGIN]]</f>
        <v>172.75138199999998</v>
      </c>
      <c r="G1332" s="14" t="str">
        <f>IF(sales_data_sample3[[#This Row],[STATUS]] &lt;&gt;"Cancelled","7,31%","0")</f>
        <v>7,31%</v>
      </c>
      <c r="H1332" s="4">
        <v>38118</v>
      </c>
      <c r="I1332" t="s">
        <v>28</v>
      </c>
      <c r="J1332">
        <f>ROUNDUP(MONTH(sales_data_sample3[[#This Row],[ORDER DATE]])/3,0)</f>
        <v>2</v>
      </c>
      <c r="K1332" t="str">
        <f>TEXT(sales_data_sample3[[#This Row],[ORDER DATE]],"[$-409]mmmm")</f>
        <v>May</v>
      </c>
      <c r="L1332">
        <f>YEAR(sales_data_sample3[[#This Row],[ORDER DATE]])</f>
        <v>2004</v>
      </c>
      <c r="M1332" t="s">
        <v>1502</v>
      </c>
      <c r="N1332">
        <v>74</v>
      </c>
      <c r="O1332" t="s">
        <v>4675</v>
      </c>
      <c r="P1332" t="s">
        <v>701</v>
      </c>
      <c r="Q1332" t="s">
        <v>702</v>
      </c>
      <c r="R1332" t="s">
        <v>703</v>
      </c>
      <c r="S1332" t="s">
        <v>4804</v>
      </c>
      <c r="T1332" t="s">
        <v>704</v>
      </c>
      <c r="U1332" t="s">
        <v>73</v>
      </c>
      <c r="V1332" t="s">
        <v>92</v>
      </c>
      <c r="W1332" t="s">
        <v>38</v>
      </c>
      <c r="X1332" t="s">
        <v>39</v>
      </c>
      <c r="Y1332" t="s">
        <v>149</v>
      </c>
      <c r="Z1332" t="s">
        <v>705</v>
      </c>
      <c r="AA1332" t="s">
        <v>42</v>
      </c>
    </row>
    <row r="1333" spans="1:27" x14ac:dyDescent="0.25">
      <c r="A1333" s="1">
        <v>10251</v>
      </c>
      <c r="B1333" s="1">
        <v>28</v>
      </c>
      <c r="C1333" s="8">
        <v>100</v>
      </c>
      <c r="D1333" s="1">
        <v>2</v>
      </c>
      <c r="E1333" s="7">
        <v>3188.64</v>
      </c>
      <c r="F1333" s="7">
        <f>sales_data_sample3[[#This Row],[SALES]]*sales_data_sample3[[#This Row],[PROFIT MARGIN]]</f>
        <v>404.95727999999997</v>
      </c>
      <c r="G1333" s="14" t="str">
        <f>IF(sales_data_sample3[[#This Row],[STATUS]] &lt;&gt;"Cancelled","12,70%","0")</f>
        <v>12,70%</v>
      </c>
      <c r="H1333" s="4">
        <v>38125</v>
      </c>
      <c r="I1333" t="s">
        <v>28</v>
      </c>
      <c r="J1333">
        <f>ROUNDUP(MONTH(sales_data_sample3[[#This Row],[ORDER DATE]])/3,0)</f>
        <v>2</v>
      </c>
      <c r="K1333" t="str">
        <f>TEXT(sales_data_sample3[[#This Row],[ORDER DATE]],"[$-409]mmmm")</f>
        <v>May</v>
      </c>
      <c r="L1333">
        <f>YEAR(sales_data_sample3[[#This Row],[ORDER DATE]])</f>
        <v>2004</v>
      </c>
      <c r="M1333" t="s">
        <v>29</v>
      </c>
      <c r="N1333">
        <v>95</v>
      </c>
      <c r="O1333" t="s">
        <v>30</v>
      </c>
      <c r="P1333" t="s">
        <v>153</v>
      </c>
      <c r="Q1333" t="s">
        <v>154</v>
      </c>
      <c r="R1333" t="s">
        <v>155</v>
      </c>
      <c r="S1333" t="s">
        <v>4804</v>
      </c>
      <c r="T1333" t="s">
        <v>156</v>
      </c>
      <c r="U1333" t="s">
        <v>157</v>
      </c>
      <c r="V1333" t="s">
        <v>158</v>
      </c>
      <c r="W1333" t="s">
        <v>38</v>
      </c>
      <c r="X1333" t="s">
        <v>39</v>
      </c>
      <c r="Y1333" t="s">
        <v>84</v>
      </c>
      <c r="Z1333" t="s">
        <v>159</v>
      </c>
      <c r="AA1333" t="s">
        <v>65</v>
      </c>
    </row>
    <row r="1334" spans="1:27" x14ac:dyDescent="0.25">
      <c r="A1334" s="1">
        <v>10251</v>
      </c>
      <c r="B1334" s="1">
        <v>44</v>
      </c>
      <c r="C1334" s="8">
        <v>100</v>
      </c>
      <c r="D1334" s="1">
        <v>5</v>
      </c>
      <c r="E1334" s="7">
        <v>5756.52</v>
      </c>
      <c r="F1334" s="7">
        <f>sales_data_sample3[[#This Row],[SALES]]*sales_data_sample3[[#This Row],[PROFIT MARGIN]]</f>
        <v>731.0780400000001</v>
      </c>
      <c r="G1334" s="14" t="str">
        <f>IF(sales_data_sample3[[#This Row],[STATUS]] &lt;&gt;"Cancelled","12,70%","0")</f>
        <v>12,70%</v>
      </c>
      <c r="H1334" s="4">
        <v>38125</v>
      </c>
      <c r="I1334" t="s">
        <v>28</v>
      </c>
      <c r="J1334">
        <f>ROUNDUP(MONTH(sales_data_sample3[[#This Row],[ORDER DATE]])/3,0)</f>
        <v>2</v>
      </c>
      <c r="K1334" t="str">
        <f>TEXT(sales_data_sample3[[#This Row],[ORDER DATE]],"[$-409]mmmm")</f>
        <v>May</v>
      </c>
      <c r="L1334">
        <f>YEAR(sales_data_sample3[[#This Row],[ORDER DATE]])</f>
        <v>2004</v>
      </c>
      <c r="M1334" t="s">
        <v>29</v>
      </c>
      <c r="N1334">
        <v>118</v>
      </c>
      <c r="O1334" t="s">
        <v>471</v>
      </c>
      <c r="P1334" t="s">
        <v>153</v>
      </c>
      <c r="Q1334" t="s">
        <v>154</v>
      </c>
      <c r="R1334" t="s">
        <v>155</v>
      </c>
      <c r="S1334" t="s">
        <v>4804</v>
      </c>
      <c r="T1334" t="s">
        <v>156</v>
      </c>
      <c r="U1334" t="s">
        <v>157</v>
      </c>
      <c r="V1334" t="s">
        <v>158</v>
      </c>
      <c r="W1334" t="s">
        <v>38</v>
      </c>
      <c r="X1334" t="s">
        <v>39</v>
      </c>
      <c r="Y1334" t="s">
        <v>84</v>
      </c>
      <c r="Z1334" t="s">
        <v>159</v>
      </c>
      <c r="AA1334" t="s">
        <v>65</v>
      </c>
    </row>
    <row r="1335" spans="1:27" x14ac:dyDescent="0.25">
      <c r="A1335" s="1">
        <v>10251</v>
      </c>
      <c r="B1335" s="1">
        <v>43</v>
      </c>
      <c r="C1335" s="8">
        <v>100</v>
      </c>
      <c r="D1335" s="1">
        <v>4</v>
      </c>
      <c r="E1335" s="7">
        <v>7078.23</v>
      </c>
      <c r="F1335" s="7">
        <f>sales_data_sample3[[#This Row],[SALES]]*sales_data_sample3[[#This Row],[PROFIT MARGIN]]</f>
        <v>898.93520999999998</v>
      </c>
      <c r="G1335" s="14" t="str">
        <f>IF(sales_data_sample3[[#This Row],[STATUS]] &lt;&gt;"Cancelled","12,70%","0")</f>
        <v>12,70%</v>
      </c>
      <c r="H1335" s="4">
        <v>38125</v>
      </c>
      <c r="I1335" t="s">
        <v>28</v>
      </c>
      <c r="J1335">
        <f>ROUNDUP(MONTH(sales_data_sample3[[#This Row],[ORDER DATE]])/3,0)</f>
        <v>2</v>
      </c>
      <c r="K1335" t="str">
        <f>TEXT(sales_data_sample3[[#This Row],[ORDER DATE]],"[$-409]mmmm")</f>
        <v>May</v>
      </c>
      <c r="L1335">
        <f>YEAR(sales_data_sample3[[#This Row],[ORDER DATE]])</f>
        <v>2004</v>
      </c>
      <c r="M1335" t="s">
        <v>29</v>
      </c>
      <c r="N1335">
        <v>193</v>
      </c>
      <c r="O1335" t="s">
        <v>530</v>
      </c>
      <c r="P1335" t="s">
        <v>153</v>
      </c>
      <c r="Q1335" t="s">
        <v>154</v>
      </c>
      <c r="R1335" t="s">
        <v>155</v>
      </c>
      <c r="S1335" t="s">
        <v>4804</v>
      </c>
      <c r="T1335" t="s">
        <v>156</v>
      </c>
      <c r="U1335" t="s">
        <v>157</v>
      </c>
      <c r="V1335" t="s">
        <v>158</v>
      </c>
      <c r="W1335" t="s">
        <v>38</v>
      </c>
      <c r="X1335" t="s">
        <v>39</v>
      </c>
      <c r="Y1335" t="s">
        <v>84</v>
      </c>
      <c r="Z1335" t="s">
        <v>159</v>
      </c>
      <c r="AA1335" t="s">
        <v>229</v>
      </c>
    </row>
    <row r="1336" spans="1:27" x14ac:dyDescent="0.25">
      <c r="A1336" s="1">
        <v>10251</v>
      </c>
      <c r="B1336" s="1">
        <v>46</v>
      </c>
      <c r="C1336" s="8">
        <v>100</v>
      </c>
      <c r="D1336" s="1">
        <v>1</v>
      </c>
      <c r="E1336" s="7">
        <v>7552.28</v>
      </c>
      <c r="F1336" s="7">
        <f>sales_data_sample3[[#This Row],[SALES]]*sales_data_sample3[[#This Row],[PROFIT MARGIN]]</f>
        <v>959.13955999999996</v>
      </c>
      <c r="G1336" s="14">
        <v>0.127</v>
      </c>
      <c r="H1336" s="4">
        <v>38125</v>
      </c>
      <c r="I1336" t="s">
        <v>28</v>
      </c>
      <c r="J1336">
        <f>ROUNDUP(MONTH(sales_data_sample3[[#This Row],[ORDER DATE]])/3,0)</f>
        <v>2</v>
      </c>
      <c r="K1336" t="str">
        <f>TEXT(sales_data_sample3[[#This Row],[ORDER DATE]],"[$-409]mmmm")</f>
        <v>May</v>
      </c>
      <c r="L1336">
        <f>YEAR(sales_data_sample3[[#This Row],[ORDER DATE]])</f>
        <v>2004</v>
      </c>
      <c r="M1336" t="s">
        <v>29</v>
      </c>
      <c r="N1336">
        <v>150</v>
      </c>
      <c r="O1336" t="s">
        <v>991</v>
      </c>
      <c r="P1336" t="s">
        <v>153</v>
      </c>
      <c r="Q1336" t="s">
        <v>154</v>
      </c>
      <c r="R1336" t="s">
        <v>155</v>
      </c>
      <c r="S1336" t="s">
        <v>4804</v>
      </c>
      <c r="T1336" t="s">
        <v>156</v>
      </c>
      <c r="U1336" t="s">
        <v>157</v>
      </c>
      <c r="V1336" t="s">
        <v>158</v>
      </c>
      <c r="W1336" t="s">
        <v>38</v>
      </c>
      <c r="X1336" t="s">
        <v>39</v>
      </c>
      <c r="Y1336" t="s">
        <v>84</v>
      </c>
      <c r="Z1336" t="s">
        <v>159</v>
      </c>
      <c r="AA1336" t="s">
        <v>229</v>
      </c>
    </row>
    <row r="1337" spans="1:27" x14ac:dyDescent="0.25">
      <c r="A1337" s="1">
        <v>10251</v>
      </c>
      <c r="B1337" s="1">
        <v>29</v>
      </c>
      <c r="C1337" s="8">
        <v>61.18</v>
      </c>
      <c r="D1337" s="1">
        <v>6</v>
      </c>
      <c r="E1337" s="7">
        <v>1774.22</v>
      </c>
      <c r="F1337" s="7">
        <f>sales_data_sample3[[#This Row],[SALES]]*sales_data_sample3[[#This Row],[PROFIT MARGIN]]</f>
        <v>225.32594</v>
      </c>
      <c r="G1337" s="14">
        <v>0.127</v>
      </c>
      <c r="H1337" s="4">
        <v>38125</v>
      </c>
      <c r="I1337" t="s">
        <v>28</v>
      </c>
      <c r="J1337">
        <f>ROUNDUP(MONTH(sales_data_sample3[[#This Row],[ORDER DATE]])/3,0)</f>
        <v>2</v>
      </c>
      <c r="K1337" t="str">
        <f>TEXT(sales_data_sample3[[#This Row],[ORDER DATE]],"[$-409]mmmm")</f>
        <v>May</v>
      </c>
      <c r="L1337">
        <f>YEAR(sales_data_sample3[[#This Row],[ORDER DATE]])</f>
        <v>2004</v>
      </c>
      <c r="M1337" t="s">
        <v>29</v>
      </c>
      <c r="N1337">
        <v>60</v>
      </c>
      <c r="O1337" t="s">
        <v>1884</v>
      </c>
      <c r="P1337" t="s">
        <v>153</v>
      </c>
      <c r="Q1337" t="s">
        <v>154</v>
      </c>
      <c r="R1337" t="s">
        <v>155</v>
      </c>
      <c r="S1337" t="s">
        <v>4804</v>
      </c>
      <c r="T1337" t="s">
        <v>156</v>
      </c>
      <c r="U1337" t="s">
        <v>157</v>
      </c>
      <c r="V1337" t="s">
        <v>158</v>
      </c>
      <c r="W1337" t="s">
        <v>38</v>
      </c>
      <c r="X1337" t="s">
        <v>39</v>
      </c>
      <c r="Y1337" t="s">
        <v>84</v>
      </c>
      <c r="Z1337" t="s">
        <v>159</v>
      </c>
      <c r="AA1337" t="s">
        <v>42</v>
      </c>
    </row>
    <row r="1338" spans="1:27" x14ac:dyDescent="0.25">
      <c r="A1338" s="1">
        <v>10251</v>
      </c>
      <c r="B1338" s="1">
        <v>26</v>
      </c>
      <c r="C1338" s="8">
        <v>100</v>
      </c>
      <c r="D1338" s="1">
        <v>3</v>
      </c>
      <c r="E1338" s="7">
        <v>2637.18</v>
      </c>
      <c r="F1338" s="7">
        <f>sales_data_sample3[[#This Row],[SALES]]*sales_data_sample3[[#This Row],[PROFIT MARGIN]]</f>
        <v>334.92185999999998</v>
      </c>
      <c r="G1338" s="14">
        <v>0.127</v>
      </c>
      <c r="H1338" s="4">
        <v>38125</v>
      </c>
      <c r="I1338" t="s">
        <v>28</v>
      </c>
      <c r="J1338">
        <f>ROUNDUP(MONTH(sales_data_sample3[[#This Row],[ORDER DATE]])/3,0)</f>
        <v>2</v>
      </c>
      <c r="K1338" t="str">
        <f>TEXT(sales_data_sample3[[#This Row],[ORDER DATE]],"[$-409]mmmm")</f>
        <v>May</v>
      </c>
      <c r="L1338">
        <f>YEAR(sales_data_sample3[[#This Row],[ORDER DATE]])</f>
        <v>2004</v>
      </c>
      <c r="M1338" t="s">
        <v>29</v>
      </c>
      <c r="N1338">
        <v>112</v>
      </c>
      <c r="O1338" t="s">
        <v>2822</v>
      </c>
      <c r="P1338" t="s">
        <v>153</v>
      </c>
      <c r="Q1338" t="s">
        <v>154</v>
      </c>
      <c r="R1338" t="s">
        <v>155</v>
      </c>
      <c r="S1338" t="s">
        <v>4804</v>
      </c>
      <c r="T1338" t="s">
        <v>156</v>
      </c>
      <c r="U1338" t="s">
        <v>157</v>
      </c>
      <c r="V1338" t="s">
        <v>158</v>
      </c>
      <c r="W1338" t="s">
        <v>38</v>
      </c>
      <c r="X1338" t="s">
        <v>39</v>
      </c>
      <c r="Y1338" t="s">
        <v>84</v>
      </c>
      <c r="Z1338" t="s">
        <v>159</v>
      </c>
      <c r="AA1338" t="s">
        <v>42</v>
      </c>
    </row>
    <row r="1339" spans="1:27" x14ac:dyDescent="0.25">
      <c r="A1339" s="1">
        <v>10252</v>
      </c>
      <c r="B1339" s="1">
        <v>20</v>
      </c>
      <c r="C1339" s="8">
        <v>76.39</v>
      </c>
      <c r="D1339" s="1">
        <v>2</v>
      </c>
      <c r="E1339" s="7">
        <v>1527.8</v>
      </c>
      <c r="F1339" s="7">
        <f>sales_data_sample3[[#This Row],[SALES]]*sales_data_sample3[[#This Row],[PROFIT MARGIN]]</f>
        <v>380.26942000000003</v>
      </c>
      <c r="G1339" s="14" t="str">
        <f>IF(sales_data_sample3[[#This Row],[STATUS]] &lt;&gt;"Cancelled","24,89%","0")</f>
        <v>24,89%</v>
      </c>
      <c r="H1339" s="4">
        <v>38133</v>
      </c>
      <c r="I1339" t="s">
        <v>28</v>
      </c>
      <c r="J1339">
        <f>ROUNDUP(MONTH(sales_data_sample3[[#This Row],[ORDER DATE]])/3,0)</f>
        <v>2</v>
      </c>
      <c r="K1339" t="str">
        <f>TEXT(sales_data_sample3[[#This Row],[ORDER DATE]],"[$-409]mmmm")</f>
        <v>May</v>
      </c>
      <c r="L1339">
        <f>YEAR(sales_data_sample3[[#This Row],[ORDER DATE]])</f>
        <v>2004</v>
      </c>
      <c r="M1339" t="s">
        <v>278</v>
      </c>
      <c r="N1339">
        <v>80</v>
      </c>
      <c r="O1339" t="s">
        <v>2283</v>
      </c>
      <c r="P1339" t="s">
        <v>124</v>
      </c>
      <c r="Q1339" t="s">
        <v>125</v>
      </c>
      <c r="R1339" t="s">
        <v>126</v>
      </c>
      <c r="S1339" t="s">
        <v>4804</v>
      </c>
      <c r="T1339" t="s">
        <v>61</v>
      </c>
      <c r="U1339" t="s">
        <v>4804</v>
      </c>
      <c r="V1339" t="s">
        <v>127</v>
      </c>
      <c r="W1339" t="s">
        <v>51</v>
      </c>
      <c r="X1339" t="s">
        <v>52</v>
      </c>
      <c r="Y1339" t="s">
        <v>128</v>
      </c>
      <c r="Z1339" t="s">
        <v>129</v>
      </c>
      <c r="AA1339" t="s">
        <v>42</v>
      </c>
    </row>
    <row r="1340" spans="1:27" x14ac:dyDescent="0.25">
      <c r="A1340" s="1">
        <v>10252</v>
      </c>
      <c r="B1340" s="1">
        <v>41</v>
      </c>
      <c r="C1340" s="8">
        <v>100</v>
      </c>
      <c r="D1340" s="1">
        <v>1</v>
      </c>
      <c r="E1340" s="7">
        <v>6749.83</v>
      </c>
      <c r="F1340" s="7">
        <f>sales_data_sample3[[#This Row],[SALES]]*sales_data_sample3[[#This Row],[PROFIT MARGIN]]</f>
        <v>1680.0326870000001</v>
      </c>
      <c r="G1340" s="14" t="str">
        <f>IF(sales_data_sample3[[#This Row],[STATUS]] &lt;&gt;"Cancelled","24,89%","0")</f>
        <v>24,89%</v>
      </c>
      <c r="H1340" s="4">
        <v>38133</v>
      </c>
      <c r="I1340" t="s">
        <v>28</v>
      </c>
      <c r="J1340">
        <f>ROUNDUP(MONTH(sales_data_sample3[[#This Row],[ORDER DATE]])/3,0)</f>
        <v>2</v>
      </c>
      <c r="K1340" t="str">
        <f>TEXT(sales_data_sample3[[#This Row],[ORDER DATE]],"[$-409]mmmm")</f>
        <v>May</v>
      </c>
      <c r="L1340">
        <f>YEAR(sales_data_sample3[[#This Row],[ORDER DATE]])</f>
        <v>2004</v>
      </c>
      <c r="M1340" t="s">
        <v>278</v>
      </c>
      <c r="N1340">
        <v>146</v>
      </c>
      <c r="O1340" t="s">
        <v>2364</v>
      </c>
      <c r="P1340" t="s">
        <v>124</v>
      </c>
      <c r="Q1340" t="s">
        <v>125</v>
      </c>
      <c r="R1340" t="s">
        <v>126</v>
      </c>
      <c r="S1340" t="s">
        <v>4804</v>
      </c>
      <c r="T1340" t="s">
        <v>61</v>
      </c>
      <c r="U1340" t="s">
        <v>4804</v>
      </c>
      <c r="V1340" t="s">
        <v>127</v>
      </c>
      <c r="W1340" t="s">
        <v>51</v>
      </c>
      <c r="X1340" t="s">
        <v>52</v>
      </c>
      <c r="Y1340" t="s">
        <v>128</v>
      </c>
      <c r="Z1340" t="s">
        <v>129</v>
      </c>
      <c r="AA1340" t="s">
        <v>65</v>
      </c>
    </row>
    <row r="1341" spans="1:27" x14ac:dyDescent="0.25">
      <c r="A1341" s="1">
        <v>10252</v>
      </c>
      <c r="B1341" s="1">
        <v>31</v>
      </c>
      <c r="C1341" s="8">
        <v>52.84</v>
      </c>
      <c r="D1341" s="1">
        <v>5</v>
      </c>
      <c r="E1341" s="7">
        <v>1638.04</v>
      </c>
      <c r="F1341" s="7">
        <f>sales_data_sample3[[#This Row],[SALES]]*sales_data_sample3[[#This Row],[PROFIT MARGIN]]</f>
        <v>208.03108</v>
      </c>
      <c r="G1341" s="14">
        <v>0.127</v>
      </c>
      <c r="H1341" s="4">
        <v>38133</v>
      </c>
      <c r="I1341" t="s">
        <v>28</v>
      </c>
      <c r="J1341">
        <f>ROUNDUP(MONTH(sales_data_sample3[[#This Row],[ORDER DATE]])/3,0)</f>
        <v>2</v>
      </c>
      <c r="K1341" t="str">
        <f>TEXT(sales_data_sample3[[#This Row],[ORDER DATE]],"[$-409]mmmm")</f>
        <v>May</v>
      </c>
      <c r="L1341">
        <f>YEAR(sales_data_sample3[[#This Row],[ORDER DATE]])</f>
        <v>2004</v>
      </c>
      <c r="M1341" t="s">
        <v>29</v>
      </c>
      <c r="N1341">
        <v>62</v>
      </c>
      <c r="O1341" t="s">
        <v>2422</v>
      </c>
      <c r="P1341" t="s">
        <v>124</v>
      </c>
      <c r="Q1341" t="s">
        <v>125</v>
      </c>
      <c r="R1341" t="s">
        <v>126</v>
      </c>
      <c r="S1341" t="s">
        <v>4804</v>
      </c>
      <c r="T1341" t="s">
        <v>61</v>
      </c>
      <c r="U1341" t="s">
        <v>4804</v>
      </c>
      <c r="V1341" t="s">
        <v>127</v>
      </c>
      <c r="W1341" t="s">
        <v>51</v>
      </c>
      <c r="X1341" t="s">
        <v>52</v>
      </c>
      <c r="Y1341" t="s">
        <v>128</v>
      </c>
      <c r="Z1341" t="s">
        <v>129</v>
      </c>
      <c r="AA1341" t="s">
        <v>42</v>
      </c>
    </row>
    <row r="1342" spans="1:27" x14ac:dyDescent="0.25">
      <c r="A1342" s="1">
        <v>10252</v>
      </c>
      <c r="B1342" s="1">
        <v>26</v>
      </c>
      <c r="C1342" s="8">
        <v>100</v>
      </c>
      <c r="D1342" s="1">
        <v>4</v>
      </c>
      <c r="E1342" s="7">
        <v>3559.4</v>
      </c>
      <c r="F1342" s="7">
        <f>sales_data_sample3[[#This Row],[SALES]]*sales_data_sample3[[#This Row],[PROFIT MARGIN]]</f>
        <v>885.93466000000001</v>
      </c>
      <c r="G1342" s="14" t="str">
        <f>IF(sales_data_sample3[[#This Row],[STATUS]] &lt;&gt;"Cancelled","24,89%","0")</f>
        <v>24,89%</v>
      </c>
      <c r="H1342" s="4">
        <v>38133</v>
      </c>
      <c r="I1342" t="s">
        <v>28</v>
      </c>
      <c r="J1342">
        <f>ROUNDUP(MONTH(sales_data_sample3[[#This Row],[ORDER DATE]])/3,0)</f>
        <v>2</v>
      </c>
      <c r="K1342" t="str">
        <f>TEXT(sales_data_sample3[[#This Row],[ORDER DATE]],"[$-409]mmmm")</f>
        <v>May</v>
      </c>
      <c r="L1342">
        <f>YEAR(sales_data_sample3[[#This Row],[ORDER DATE]])</f>
        <v>2004</v>
      </c>
      <c r="M1342" t="s">
        <v>278</v>
      </c>
      <c r="N1342">
        <v>148</v>
      </c>
      <c r="O1342" t="s">
        <v>2673</v>
      </c>
      <c r="P1342" t="s">
        <v>124</v>
      </c>
      <c r="Q1342" t="s">
        <v>125</v>
      </c>
      <c r="R1342" t="s">
        <v>126</v>
      </c>
      <c r="S1342" t="s">
        <v>4804</v>
      </c>
      <c r="T1342" t="s">
        <v>61</v>
      </c>
      <c r="U1342" t="s">
        <v>4804</v>
      </c>
      <c r="V1342" t="s">
        <v>127</v>
      </c>
      <c r="W1342" t="s">
        <v>51</v>
      </c>
      <c r="X1342" t="s">
        <v>52</v>
      </c>
      <c r="Y1342" t="s">
        <v>128</v>
      </c>
      <c r="Z1342" t="s">
        <v>129</v>
      </c>
      <c r="AA1342" t="s">
        <v>65</v>
      </c>
    </row>
    <row r="1343" spans="1:27" x14ac:dyDescent="0.25">
      <c r="A1343" s="1">
        <v>10252</v>
      </c>
      <c r="B1343" s="1">
        <v>47</v>
      </c>
      <c r="C1343" s="8">
        <v>65.8</v>
      </c>
      <c r="D1343" s="1">
        <v>8</v>
      </c>
      <c r="E1343" s="7">
        <v>3092.6</v>
      </c>
      <c r="F1343" s="7">
        <f>sales_data_sample3[[#This Row],[SALES]]*sales_data_sample3[[#This Row],[PROFIT MARGIN]]</f>
        <v>392.7602</v>
      </c>
      <c r="G1343" s="14">
        <v>0.127</v>
      </c>
      <c r="H1343" s="4">
        <v>38133</v>
      </c>
      <c r="I1343" t="s">
        <v>28</v>
      </c>
      <c r="J1343">
        <f>ROUNDUP(MONTH(sales_data_sample3[[#This Row],[ORDER DATE]])/3,0)</f>
        <v>2</v>
      </c>
      <c r="K1343" t="str">
        <f>TEXT(sales_data_sample3[[#This Row],[ORDER DATE]],"[$-409]mmmm")</f>
        <v>May</v>
      </c>
      <c r="L1343">
        <f>YEAR(sales_data_sample3[[#This Row],[ORDER DATE]])</f>
        <v>2004</v>
      </c>
      <c r="M1343" t="s">
        <v>29</v>
      </c>
      <c r="N1343">
        <v>69</v>
      </c>
      <c r="O1343" t="s">
        <v>3105</v>
      </c>
      <c r="P1343" t="s">
        <v>124</v>
      </c>
      <c r="Q1343" t="s">
        <v>125</v>
      </c>
      <c r="R1343" t="s">
        <v>126</v>
      </c>
      <c r="S1343" t="s">
        <v>4804</v>
      </c>
      <c r="T1343" t="s">
        <v>61</v>
      </c>
      <c r="U1343" t="s">
        <v>4804</v>
      </c>
      <c r="V1343" t="s">
        <v>127</v>
      </c>
      <c r="W1343" t="s">
        <v>51</v>
      </c>
      <c r="X1343" t="s">
        <v>52</v>
      </c>
      <c r="Y1343" t="s">
        <v>128</v>
      </c>
      <c r="Z1343" t="s">
        <v>129</v>
      </c>
      <c r="AA1343" t="s">
        <v>65</v>
      </c>
    </row>
    <row r="1344" spans="1:27" x14ac:dyDescent="0.25">
      <c r="A1344" s="1">
        <v>10252</v>
      </c>
      <c r="B1344" s="1">
        <v>38</v>
      </c>
      <c r="C1344" s="8">
        <v>87.31</v>
      </c>
      <c r="D1344" s="1">
        <v>3</v>
      </c>
      <c r="E1344" s="7">
        <v>3317.78</v>
      </c>
      <c r="F1344" s="7">
        <f>sales_data_sample3[[#This Row],[SALES]]*sales_data_sample3[[#This Row],[PROFIT MARGIN]]</f>
        <v>825.79544200000009</v>
      </c>
      <c r="G1344" s="14" t="str">
        <f>IF(sales_data_sample3[[#This Row],[STATUS]] &lt;&gt;"Cancelled","24,89%","0")</f>
        <v>24,89%</v>
      </c>
      <c r="H1344" s="4">
        <v>38133</v>
      </c>
      <c r="I1344" t="s">
        <v>28</v>
      </c>
      <c r="J1344">
        <f>ROUNDUP(MONTH(sales_data_sample3[[#This Row],[ORDER DATE]])/3,0)</f>
        <v>2</v>
      </c>
      <c r="K1344" t="str">
        <f>TEXT(sales_data_sample3[[#This Row],[ORDER DATE]],"[$-409]mmmm")</f>
        <v>May</v>
      </c>
      <c r="L1344">
        <f>YEAR(sales_data_sample3[[#This Row],[ORDER DATE]])</f>
        <v>2004</v>
      </c>
      <c r="M1344" t="s">
        <v>278</v>
      </c>
      <c r="N1344">
        <v>80</v>
      </c>
      <c r="O1344" t="s">
        <v>3802</v>
      </c>
      <c r="P1344" t="s">
        <v>124</v>
      </c>
      <c r="Q1344" t="s">
        <v>125</v>
      </c>
      <c r="R1344" t="s">
        <v>126</v>
      </c>
      <c r="S1344" t="s">
        <v>4804</v>
      </c>
      <c r="T1344" t="s">
        <v>61</v>
      </c>
      <c r="U1344" t="s">
        <v>4804</v>
      </c>
      <c r="V1344" t="s">
        <v>127</v>
      </c>
      <c r="W1344" t="s">
        <v>51</v>
      </c>
      <c r="X1344" t="s">
        <v>52</v>
      </c>
      <c r="Y1344" t="s">
        <v>128</v>
      </c>
      <c r="Z1344" t="s">
        <v>129</v>
      </c>
      <c r="AA1344" t="s">
        <v>65</v>
      </c>
    </row>
    <row r="1345" spans="1:27" x14ac:dyDescent="0.25">
      <c r="A1345" s="1">
        <v>10252</v>
      </c>
      <c r="B1345" s="1">
        <v>36</v>
      </c>
      <c r="C1345" s="8">
        <v>48.28</v>
      </c>
      <c r="D1345" s="1">
        <v>6</v>
      </c>
      <c r="E1345" s="7">
        <v>1738.08</v>
      </c>
      <c r="F1345" s="7">
        <f>sales_data_sample3[[#This Row],[SALES]]*sales_data_sample3[[#This Row],[PROFIT MARGIN]]</f>
        <v>220.73615999999998</v>
      </c>
      <c r="G1345" s="14">
        <v>0.127</v>
      </c>
      <c r="H1345" s="4">
        <v>38133</v>
      </c>
      <c r="I1345" t="s">
        <v>28</v>
      </c>
      <c r="J1345">
        <f>ROUNDUP(MONTH(sales_data_sample3[[#This Row],[ORDER DATE]])/3,0)</f>
        <v>2</v>
      </c>
      <c r="K1345" t="str">
        <f>TEXT(sales_data_sample3[[#This Row],[ORDER DATE]],"[$-409]mmmm")</f>
        <v>May</v>
      </c>
      <c r="L1345">
        <f>YEAR(sales_data_sample3[[#This Row],[ORDER DATE]])</f>
        <v>2004</v>
      </c>
      <c r="M1345" t="s">
        <v>29</v>
      </c>
      <c r="N1345">
        <v>40</v>
      </c>
      <c r="O1345" t="s">
        <v>3904</v>
      </c>
      <c r="P1345" t="s">
        <v>124</v>
      </c>
      <c r="Q1345" t="s">
        <v>125</v>
      </c>
      <c r="R1345" t="s">
        <v>126</v>
      </c>
      <c r="S1345" t="s">
        <v>4804</v>
      </c>
      <c r="T1345" t="s">
        <v>61</v>
      </c>
      <c r="U1345" t="s">
        <v>4804</v>
      </c>
      <c r="V1345" t="s">
        <v>127</v>
      </c>
      <c r="W1345" t="s">
        <v>51</v>
      </c>
      <c r="X1345" t="s">
        <v>52</v>
      </c>
      <c r="Y1345" t="s">
        <v>128</v>
      </c>
      <c r="Z1345" t="s">
        <v>129</v>
      </c>
      <c r="AA1345" t="s">
        <v>42</v>
      </c>
    </row>
    <row r="1346" spans="1:27" x14ac:dyDescent="0.25">
      <c r="A1346" s="1">
        <v>10252</v>
      </c>
      <c r="B1346" s="1">
        <v>25</v>
      </c>
      <c r="C1346" s="8">
        <v>100</v>
      </c>
      <c r="D1346" s="1">
        <v>9</v>
      </c>
      <c r="E1346" s="7">
        <v>2832</v>
      </c>
      <c r="F1346" s="7">
        <f>sales_data_sample3[[#This Row],[SALES]]*sales_data_sample3[[#This Row],[PROFIT MARGIN]]</f>
        <v>359.66399999999999</v>
      </c>
      <c r="G1346" s="14">
        <v>0.127</v>
      </c>
      <c r="H1346" s="4">
        <v>38133</v>
      </c>
      <c r="I1346" t="s">
        <v>28</v>
      </c>
      <c r="J1346">
        <f>ROUNDUP(MONTH(sales_data_sample3[[#This Row],[ORDER DATE]])/3,0)</f>
        <v>2</v>
      </c>
      <c r="K1346" t="str">
        <f>TEXT(sales_data_sample3[[#This Row],[ORDER DATE]],"[$-409]mmmm")</f>
        <v>May</v>
      </c>
      <c r="L1346">
        <f>YEAR(sales_data_sample3[[#This Row],[ORDER DATE]])</f>
        <v>2004</v>
      </c>
      <c r="M1346" t="s">
        <v>29</v>
      </c>
      <c r="N1346">
        <v>102</v>
      </c>
      <c r="O1346" t="s">
        <v>4107</v>
      </c>
      <c r="P1346" t="s">
        <v>124</v>
      </c>
      <c r="Q1346" t="s">
        <v>125</v>
      </c>
      <c r="R1346" t="s">
        <v>126</v>
      </c>
      <c r="S1346" t="s">
        <v>4804</v>
      </c>
      <c r="T1346" t="s">
        <v>61</v>
      </c>
      <c r="U1346" t="s">
        <v>4804</v>
      </c>
      <c r="V1346" t="s">
        <v>127</v>
      </c>
      <c r="W1346" t="s">
        <v>51</v>
      </c>
      <c r="X1346" t="s">
        <v>52</v>
      </c>
      <c r="Y1346" t="s">
        <v>128</v>
      </c>
      <c r="Z1346" t="s">
        <v>129</v>
      </c>
      <c r="AA1346" t="s">
        <v>42</v>
      </c>
    </row>
    <row r="1347" spans="1:27" x14ac:dyDescent="0.25">
      <c r="A1347" s="1">
        <v>10252</v>
      </c>
      <c r="B1347" s="1">
        <v>48</v>
      </c>
      <c r="C1347" s="8">
        <v>72.41</v>
      </c>
      <c r="D1347" s="1">
        <v>7</v>
      </c>
      <c r="E1347" s="7">
        <v>3475.68</v>
      </c>
      <c r="F1347" s="7">
        <f>sales_data_sample3[[#This Row],[SALES]]*sales_data_sample3[[#This Row],[PROFIT MARGIN]]</f>
        <v>441.41136</v>
      </c>
      <c r="G1347" s="14">
        <v>0.127</v>
      </c>
      <c r="H1347" s="4">
        <v>38133</v>
      </c>
      <c r="I1347" t="s">
        <v>28</v>
      </c>
      <c r="J1347">
        <f>ROUNDUP(MONTH(sales_data_sample3[[#This Row],[ORDER DATE]])/3,0)</f>
        <v>2</v>
      </c>
      <c r="K1347" t="str">
        <f>TEXT(sales_data_sample3[[#This Row],[ORDER DATE]],"[$-409]mmmm")</f>
        <v>May</v>
      </c>
      <c r="L1347">
        <f>YEAR(sales_data_sample3[[#This Row],[ORDER DATE]])</f>
        <v>2004</v>
      </c>
      <c r="M1347" t="s">
        <v>29</v>
      </c>
      <c r="N1347">
        <v>81</v>
      </c>
      <c r="O1347" t="s">
        <v>4246</v>
      </c>
      <c r="P1347" t="s">
        <v>124</v>
      </c>
      <c r="Q1347" t="s">
        <v>125</v>
      </c>
      <c r="R1347" t="s">
        <v>126</v>
      </c>
      <c r="S1347" t="s">
        <v>4804</v>
      </c>
      <c r="T1347" t="s">
        <v>61</v>
      </c>
      <c r="U1347" t="s">
        <v>4804</v>
      </c>
      <c r="V1347" t="s">
        <v>127</v>
      </c>
      <c r="W1347" t="s">
        <v>51</v>
      </c>
      <c r="X1347" t="s">
        <v>52</v>
      </c>
      <c r="Y1347" t="s">
        <v>128</v>
      </c>
      <c r="Z1347" t="s">
        <v>129</v>
      </c>
      <c r="AA1347" t="s">
        <v>65</v>
      </c>
    </row>
    <row r="1348" spans="1:27" x14ac:dyDescent="0.25">
      <c r="A1348" s="1">
        <v>10253</v>
      </c>
      <c r="B1348" s="1">
        <v>24</v>
      </c>
      <c r="C1348" s="8">
        <v>100</v>
      </c>
      <c r="D1348" s="1">
        <v>13</v>
      </c>
      <c r="E1348" s="7">
        <v>3922.56</v>
      </c>
      <c r="F1348" s="7">
        <f>sales_data_sample3[[#This Row],[SALES]]*sales_data_sample3[[#This Row],[PROFIT MARGIN]]</f>
        <v>0</v>
      </c>
      <c r="G1348" s="14">
        <v>0</v>
      </c>
      <c r="H1348" s="4">
        <v>38139</v>
      </c>
      <c r="I1348" t="s">
        <v>591</v>
      </c>
      <c r="J1348">
        <f>ROUNDUP(MONTH(sales_data_sample3[[#This Row],[ORDER DATE]])/3,0)</f>
        <v>2</v>
      </c>
      <c r="K1348" t="str">
        <f>TEXT(sales_data_sample3[[#This Row],[ORDER DATE]],"[$-409]mmmm")</f>
        <v>June</v>
      </c>
      <c r="L1348">
        <f>YEAR(sales_data_sample3[[#This Row],[ORDER DATE]])</f>
        <v>2004</v>
      </c>
      <c r="M1348" t="s">
        <v>278</v>
      </c>
      <c r="N1348">
        <v>194</v>
      </c>
      <c r="O1348" t="s">
        <v>776</v>
      </c>
      <c r="P1348" t="s">
        <v>257</v>
      </c>
      <c r="Q1348" t="s">
        <v>258</v>
      </c>
      <c r="R1348" t="s">
        <v>259</v>
      </c>
      <c r="S1348" t="s">
        <v>4804</v>
      </c>
      <c r="T1348" t="s">
        <v>260</v>
      </c>
      <c r="U1348" t="s">
        <v>4804</v>
      </c>
      <c r="V1348" t="s">
        <v>261</v>
      </c>
      <c r="W1348" t="s">
        <v>262</v>
      </c>
      <c r="X1348" t="s">
        <v>52</v>
      </c>
      <c r="Y1348" t="s">
        <v>263</v>
      </c>
      <c r="Z1348" t="s">
        <v>264</v>
      </c>
      <c r="AA1348" t="s">
        <v>65</v>
      </c>
    </row>
    <row r="1349" spans="1:27" x14ac:dyDescent="0.25">
      <c r="A1349" s="1">
        <v>10253</v>
      </c>
      <c r="B1349" s="1">
        <v>22</v>
      </c>
      <c r="C1349" s="8">
        <v>100</v>
      </c>
      <c r="D1349" s="1">
        <v>11</v>
      </c>
      <c r="E1349" s="7">
        <v>2402.84</v>
      </c>
      <c r="F1349" s="7">
        <f>sales_data_sample3[[#This Row],[SALES]]*sales_data_sample3[[#This Row],[PROFIT MARGIN]]</f>
        <v>0</v>
      </c>
      <c r="G1349" s="14" t="str">
        <f>IF(sales_data_sample3[[#This Row],[STATUS]] &lt;&gt;"Cancelled","24,89%","0")</f>
        <v>0</v>
      </c>
      <c r="H1349" s="4">
        <v>38139</v>
      </c>
      <c r="I1349" t="s">
        <v>591</v>
      </c>
      <c r="J1349">
        <f>ROUNDUP(MONTH(sales_data_sample3[[#This Row],[ORDER DATE]])/3,0)</f>
        <v>2</v>
      </c>
      <c r="K1349" t="str">
        <f>TEXT(sales_data_sample3[[#This Row],[ORDER DATE]],"[$-409]mmmm")</f>
        <v>June</v>
      </c>
      <c r="L1349">
        <f>YEAR(sales_data_sample3[[#This Row],[ORDER DATE]])</f>
        <v>2004</v>
      </c>
      <c r="M1349" t="s">
        <v>278</v>
      </c>
      <c r="N1349">
        <v>117</v>
      </c>
      <c r="O1349" t="s">
        <v>1057</v>
      </c>
      <c r="P1349" t="s">
        <v>257</v>
      </c>
      <c r="Q1349" t="s">
        <v>258</v>
      </c>
      <c r="R1349" t="s">
        <v>259</v>
      </c>
      <c r="S1349" t="s">
        <v>4804</v>
      </c>
      <c r="T1349" t="s">
        <v>260</v>
      </c>
      <c r="U1349" t="s">
        <v>4804</v>
      </c>
      <c r="V1349" t="s">
        <v>261</v>
      </c>
      <c r="W1349" t="s">
        <v>262</v>
      </c>
      <c r="X1349" t="s">
        <v>52</v>
      </c>
      <c r="Y1349" t="s">
        <v>263</v>
      </c>
      <c r="Z1349" t="s">
        <v>264</v>
      </c>
      <c r="AA1349" t="s">
        <v>42</v>
      </c>
    </row>
    <row r="1350" spans="1:27" x14ac:dyDescent="0.25">
      <c r="A1350" s="1">
        <v>10253</v>
      </c>
      <c r="B1350" s="1">
        <v>25</v>
      </c>
      <c r="C1350" s="8">
        <v>90.17</v>
      </c>
      <c r="D1350" s="1">
        <v>14</v>
      </c>
      <c r="E1350" s="7">
        <v>2254.25</v>
      </c>
      <c r="F1350" s="7">
        <f>sales_data_sample3[[#This Row],[SALES]]*sales_data_sample3[[#This Row],[PROFIT MARGIN]]</f>
        <v>0</v>
      </c>
      <c r="G1350" s="14" t="str">
        <f>IF(sales_data_sample3[[#This Row],[STATUS]] &lt;&gt;"Cancelled","24,89%","0")</f>
        <v>0</v>
      </c>
      <c r="H1350" s="4">
        <v>38139</v>
      </c>
      <c r="I1350" t="s">
        <v>591</v>
      </c>
      <c r="J1350">
        <f>ROUNDUP(MONTH(sales_data_sample3[[#This Row],[ORDER DATE]])/3,0)</f>
        <v>2</v>
      </c>
      <c r="K1350" t="str">
        <f>TEXT(sales_data_sample3[[#This Row],[ORDER DATE]],"[$-409]mmmm")</f>
        <v>June</v>
      </c>
      <c r="L1350">
        <f>YEAR(sales_data_sample3[[#This Row],[ORDER DATE]])</f>
        <v>2004</v>
      </c>
      <c r="M1350" t="s">
        <v>278</v>
      </c>
      <c r="N1350">
        <v>79</v>
      </c>
      <c r="O1350" t="s">
        <v>1128</v>
      </c>
      <c r="P1350" t="s">
        <v>257</v>
      </c>
      <c r="Q1350" t="s">
        <v>258</v>
      </c>
      <c r="R1350" t="s">
        <v>259</v>
      </c>
      <c r="S1350" t="s">
        <v>4804</v>
      </c>
      <c r="T1350" t="s">
        <v>260</v>
      </c>
      <c r="U1350" t="s">
        <v>4804</v>
      </c>
      <c r="V1350" t="s">
        <v>261</v>
      </c>
      <c r="W1350" t="s">
        <v>262</v>
      </c>
      <c r="X1350" t="s">
        <v>52</v>
      </c>
      <c r="Y1350" t="s">
        <v>263</v>
      </c>
      <c r="Z1350" t="s">
        <v>264</v>
      </c>
      <c r="AA1350" t="s">
        <v>42</v>
      </c>
    </row>
    <row r="1351" spans="1:27" x14ac:dyDescent="0.25">
      <c r="A1351" s="1">
        <v>10253</v>
      </c>
      <c r="B1351" s="1">
        <v>41</v>
      </c>
      <c r="C1351" s="8">
        <v>100</v>
      </c>
      <c r="D1351" s="1">
        <v>10</v>
      </c>
      <c r="E1351" s="7">
        <v>4910.57</v>
      </c>
      <c r="F1351" s="7">
        <f>sales_data_sample3[[#This Row],[SALES]]*sales_data_sample3[[#This Row],[PROFIT MARGIN]]</f>
        <v>0</v>
      </c>
      <c r="G1351" s="14" t="str">
        <f>IF(sales_data_sample3[[#This Row],[STATUS]] &lt;&gt;"Cancelled","24,89%","0")</f>
        <v>0</v>
      </c>
      <c r="H1351" s="4">
        <v>38139</v>
      </c>
      <c r="I1351" t="s">
        <v>591</v>
      </c>
      <c r="J1351">
        <f>ROUNDUP(MONTH(sales_data_sample3[[#This Row],[ORDER DATE]])/3,0)</f>
        <v>2</v>
      </c>
      <c r="K1351" t="str">
        <f>TEXT(sales_data_sample3[[#This Row],[ORDER DATE]],"[$-409]mmmm")</f>
        <v>June</v>
      </c>
      <c r="L1351">
        <f>YEAR(sales_data_sample3[[#This Row],[ORDER DATE]])</f>
        <v>2004</v>
      </c>
      <c r="M1351" t="s">
        <v>278</v>
      </c>
      <c r="N1351">
        <v>115</v>
      </c>
      <c r="O1351" t="s">
        <v>1223</v>
      </c>
      <c r="P1351" t="s">
        <v>257</v>
      </c>
      <c r="Q1351" t="s">
        <v>258</v>
      </c>
      <c r="R1351" t="s">
        <v>259</v>
      </c>
      <c r="S1351" t="s">
        <v>4804</v>
      </c>
      <c r="T1351" t="s">
        <v>260</v>
      </c>
      <c r="U1351" t="s">
        <v>4804</v>
      </c>
      <c r="V1351" t="s">
        <v>261</v>
      </c>
      <c r="W1351" t="s">
        <v>262</v>
      </c>
      <c r="X1351" t="s">
        <v>52</v>
      </c>
      <c r="Y1351" t="s">
        <v>263</v>
      </c>
      <c r="Z1351" t="s">
        <v>264</v>
      </c>
      <c r="AA1351" t="s">
        <v>65</v>
      </c>
    </row>
    <row r="1352" spans="1:27" x14ac:dyDescent="0.25">
      <c r="A1352" s="1">
        <v>10253</v>
      </c>
      <c r="B1352" s="1">
        <v>26</v>
      </c>
      <c r="C1352" s="8">
        <v>100</v>
      </c>
      <c r="D1352" s="1">
        <v>5</v>
      </c>
      <c r="E1352" s="7">
        <v>3054.48</v>
      </c>
      <c r="F1352" s="7">
        <f>sales_data_sample3[[#This Row],[SALES]]*sales_data_sample3[[#This Row],[PROFIT MARGIN]]</f>
        <v>0</v>
      </c>
      <c r="G1352" s="14" t="str">
        <f>IF(sales_data_sample3[[#This Row],[STATUS]] &lt;&gt;"Cancelled","24,89%","0")</f>
        <v>0</v>
      </c>
      <c r="H1352" s="4">
        <v>38139</v>
      </c>
      <c r="I1352" t="s">
        <v>591</v>
      </c>
      <c r="J1352">
        <f>ROUNDUP(MONTH(sales_data_sample3[[#This Row],[ORDER DATE]])/3,0)</f>
        <v>2</v>
      </c>
      <c r="K1352" t="str">
        <f>TEXT(sales_data_sample3[[#This Row],[ORDER DATE]],"[$-409]mmmm")</f>
        <v>June</v>
      </c>
      <c r="L1352">
        <f>YEAR(sales_data_sample3[[#This Row],[ORDER DATE]])</f>
        <v>2004</v>
      </c>
      <c r="M1352" t="s">
        <v>278</v>
      </c>
      <c r="N1352">
        <v>141</v>
      </c>
      <c r="O1352" t="s">
        <v>1299</v>
      </c>
      <c r="P1352" t="s">
        <v>257</v>
      </c>
      <c r="Q1352" t="s">
        <v>258</v>
      </c>
      <c r="R1352" t="s">
        <v>259</v>
      </c>
      <c r="S1352" t="s">
        <v>4804</v>
      </c>
      <c r="T1352" t="s">
        <v>260</v>
      </c>
      <c r="U1352" t="s">
        <v>4804</v>
      </c>
      <c r="V1352" t="s">
        <v>261</v>
      </c>
      <c r="W1352" t="s">
        <v>262</v>
      </c>
      <c r="X1352" t="s">
        <v>52</v>
      </c>
      <c r="Y1352" t="s">
        <v>263</v>
      </c>
      <c r="Z1352" t="s">
        <v>264</v>
      </c>
      <c r="AA1352" t="s">
        <v>65</v>
      </c>
    </row>
    <row r="1353" spans="1:27" x14ac:dyDescent="0.25">
      <c r="A1353" s="1">
        <v>10253</v>
      </c>
      <c r="B1353" s="1">
        <v>24</v>
      </c>
      <c r="C1353" s="8">
        <v>100</v>
      </c>
      <c r="D1353" s="1">
        <v>1</v>
      </c>
      <c r="E1353" s="7">
        <v>3374.88</v>
      </c>
      <c r="F1353" s="7">
        <f>sales_data_sample3[[#This Row],[SALES]]*sales_data_sample3[[#This Row],[PROFIT MARGIN]]</f>
        <v>0</v>
      </c>
      <c r="G1353" s="14" t="str">
        <f>IF(sales_data_sample3[[#This Row],[STATUS]] &lt;&gt;"Cancelled","24,89%","0")</f>
        <v>0</v>
      </c>
      <c r="H1353" s="4">
        <v>38139</v>
      </c>
      <c r="I1353" t="s">
        <v>591</v>
      </c>
      <c r="J1353">
        <f>ROUNDUP(MONTH(sales_data_sample3[[#This Row],[ORDER DATE]])/3,0)</f>
        <v>2</v>
      </c>
      <c r="K1353" t="str">
        <f>TEXT(sales_data_sample3[[#This Row],[ORDER DATE]],"[$-409]mmmm")</f>
        <v>June</v>
      </c>
      <c r="L1353">
        <f>YEAR(sales_data_sample3[[#This Row],[ORDER DATE]])</f>
        <v>2004</v>
      </c>
      <c r="M1353" t="s">
        <v>278</v>
      </c>
      <c r="N1353">
        <v>124</v>
      </c>
      <c r="O1353" t="s">
        <v>1465</v>
      </c>
      <c r="P1353" t="s">
        <v>257</v>
      </c>
      <c r="Q1353" t="s">
        <v>258</v>
      </c>
      <c r="R1353" t="s">
        <v>259</v>
      </c>
      <c r="S1353" t="s">
        <v>4804</v>
      </c>
      <c r="T1353" t="s">
        <v>260</v>
      </c>
      <c r="U1353" t="s">
        <v>4804</v>
      </c>
      <c r="V1353" t="s">
        <v>261</v>
      </c>
      <c r="W1353" t="s">
        <v>262</v>
      </c>
      <c r="X1353" t="s">
        <v>52</v>
      </c>
      <c r="Y1353" t="s">
        <v>263</v>
      </c>
      <c r="Z1353" t="s">
        <v>264</v>
      </c>
      <c r="AA1353" t="s">
        <v>65</v>
      </c>
    </row>
    <row r="1354" spans="1:27" x14ac:dyDescent="0.25">
      <c r="A1354" s="1">
        <v>10253</v>
      </c>
      <c r="B1354" s="1">
        <v>23</v>
      </c>
      <c r="C1354" s="8">
        <v>83.93</v>
      </c>
      <c r="D1354" s="1">
        <v>9</v>
      </c>
      <c r="E1354" s="7">
        <v>1930.39</v>
      </c>
      <c r="F1354" s="7">
        <f>sales_data_sample3[[#This Row],[SALES]]*sales_data_sample3[[#This Row],[PROFIT MARGIN]]</f>
        <v>0</v>
      </c>
      <c r="G1354" s="14" t="str">
        <f>IF(sales_data_sample3[[#This Row],[STATUS]] &lt;&gt;"Cancelled","24,89%","0")</f>
        <v>0</v>
      </c>
      <c r="H1354" s="4">
        <v>38139</v>
      </c>
      <c r="I1354" t="s">
        <v>591</v>
      </c>
      <c r="J1354">
        <f>ROUNDUP(MONTH(sales_data_sample3[[#This Row],[ORDER DATE]])/3,0)</f>
        <v>2</v>
      </c>
      <c r="K1354" t="str">
        <f>TEXT(sales_data_sample3[[#This Row],[ORDER DATE]],"[$-409]mmmm")</f>
        <v>June</v>
      </c>
      <c r="L1354">
        <f>YEAR(sales_data_sample3[[#This Row],[ORDER DATE]])</f>
        <v>2004</v>
      </c>
      <c r="M1354" t="s">
        <v>278</v>
      </c>
      <c r="N1354">
        <v>77</v>
      </c>
      <c r="O1354" t="s">
        <v>1592</v>
      </c>
      <c r="P1354" t="s">
        <v>257</v>
      </c>
      <c r="Q1354" t="s">
        <v>258</v>
      </c>
      <c r="R1354" t="s">
        <v>259</v>
      </c>
      <c r="S1354" t="s">
        <v>4804</v>
      </c>
      <c r="T1354" t="s">
        <v>260</v>
      </c>
      <c r="U1354" t="s">
        <v>4804</v>
      </c>
      <c r="V1354" t="s">
        <v>261</v>
      </c>
      <c r="W1354" t="s">
        <v>262</v>
      </c>
      <c r="X1354" t="s">
        <v>52</v>
      </c>
      <c r="Y1354" t="s">
        <v>263</v>
      </c>
      <c r="Z1354" t="s">
        <v>264</v>
      </c>
      <c r="AA1354" t="s">
        <v>42</v>
      </c>
    </row>
    <row r="1355" spans="1:27" x14ac:dyDescent="0.25">
      <c r="A1355" s="1">
        <v>10253</v>
      </c>
      <c r="B1355" s="1">
        <v>33</v>
      </c>
      <c r="C1355" s="8">
        <v>100</v>
      </c>
      <c r="D1355" s="1">
        <v>4</v>
      </c>
      <c r="E1355" s="7">
        <v>4459.62</v>
      </c>
      <c r="F1355" s="7">
        <f>sales_data_sample3[[#This Row],[SALES]]*sales_data_sample3[[#This Row],[PROFIT MARGIN]]</f>
        <v>0</v>
      </c>
      <c r="G1355" s="14" t="str">
        <f>IF(sales_data_sample3[[#This Row],[STATUS]] &lt;&gt;"Cancelled","24,89%","0")</f>
        <v>0</v>
      </c>
      <c r="H1355" s="4">
        <v>38139</v>
      </c>
      <c r="I1355" t="s">
        <v>591</v>
      </c>
      <c r="J1355">
        <f>ROUNDUP(MONTH(sales_data_sample3[[#This Row],[ORDER DATE]])/3,0)</f>
        <v>2</v>
      </c>
      <c r="K1355" t="str">
        <f>TEXT(sales_data_sample3[[#This Row],[ORDER DATE]],"[$-409]mmmm")</f>
        <v>June</v>
      </c>
      <c r="L1355">
        <f>YEAR(sales_data_sample3[[#This Row],[ORDER DATE]])</f>
        <v>2004</v>
      </c>
      <c r="M1355" t="s">
        <v>278</v>
      </c>
      <c r="N1355">
        <v>142</v>
      </c>
      <c r="O1355" t="s">
        <v>1635</v>
      </c>
      <c r="P1355" t="s">
        <v>257</v>
      </c>
      <c r="Q1355" t="s">
        <v>258</v>
      </c>
      <c r="R1355" t="s">
        <v>259</v>
      </c>
      <c r="S1355" t="s">
        <v>4804</v>
      </c>
      <c r="T1355" t="s">
        <v>260</v>
      </c>
      <c r="U1355" t="s">
        <v>4804</v>
      </c>
      <c r="V1355" t="s">
        <v>261</v>
      </c>
      <c r="W1355" t="s">
        <v>262</v>
      </c>
      <c r="X1355" t="s">
        <v>52</v>
      </c>
      <c r="Y1355" t="s">
        <v>263</v>
      </c>
      <c r="Z1355" t="s">
        <v>264</v>
      </c>
      <c r="AA1355" t="s">
        <v>65</v>
      </c>
    </row>
    <row r="1356" spans="1:27" x14ac:dyDescent="0.25">
      <c r="A1356" s="1">
        <v>10253</v>
      </c>
      <c r="B1356" s="1">
        <v>37</v>
      </c>
      <c r="C1356" s="8">
        <v>100</v>
      </c>
      <c r="D1356" s="1">
        <v>2</v>
      </c>
      <c r="E1356" s="7">
        <v>5177.04</v>
      </c>
      <c r="F1356" s="7">
        <f>sales_data_sample3[[#This Row],[SALES]]*sales_data_sample3[[#This Row],[PROFIT MARGIN]]</f>
        <v>0</v>
      </c>
      <c r="G1356" s="14" t="str">
        <f>IF(sales_data_sample3[[#This Row],[STATUS]] &lt;&gt;"Cancelled","24,89%","0")</f>
        <v>0</v>
      </c>
      <c r="H1356" s="4">
        <v>38139</v>
      </c>
      <c r="I1356" t="s">
        <v>591</v>
      </c>
      <c r="J1356">
        <f>ROUNDUP(MONTH(sales_data_sample3[[#This Row],[ORDER DATE]])/3,0)</f>
        <v>2</v>
      </c>
      <c r="K1356" t="str">
        <f>TEXT(sales_data_sample3[[#This Row],[ORDER DATE]],"[$-409]mmmm")</f>
        <v>June</v>
      </c>
      <c r="L1356">
        <f>YEAR(sales_data_sample3[[#This Row],[ORDER DATE]])</f>
        <v>2004</v>
      </c>
      <c r="M1356" t="s">
        <v>278</v>
      </c>
      <c r="N1356">
        <v>132</v>
      </c>
      <c r="O1356" t="s">
        <v>1960</v>
      </c>
      <c r="P1356" t="s">
        <v>257</v>
      </c>
      <c r="Q1356" t="s">
        <v>258</v>
      </c>
      <c r="R1356" t="s">
        <v>259</v>
      </c>
      <c r="S1356" t="s">
        <v>4804</v>
      </c>
      <c r="T1356" t="s">
        <v>260</v>
      </c>
      <c r="U1356" t="s">
        <v>4804</v>
      </c>
      <c r="V1356" t="s">
        <v>261</v>
      </c>
      <c r="W1356" t="s">
        <v>262</v>
      </c>
      <c r="X1356" t="s">
        <v>52</v>
      </c>
      <c r="Y1356" t="s">
        <v>263</v>
      </c>
      <c r="Z1356" t="s">
        <v>264</v>
      </c>
      <c r="AA1356" t="s">
        <v>65</v>
      </c>
    </row>
    <row r="1357" spans="1:27" x14ac:dyDescent="0.25">
      <c r="A1357" s="1">
        <v>10253</v>
      </c>
      <c r="B1357" s="1">
        <v>40</v>
      </c>
      <c r="C1357" s="8">
        <v>100</v>
      </c>
      <c r="D1357" s="1">
        <v>6</v>
      </c>
      <c r="E1357" s="7">
        <v>6773.6</v>
      </c>
      <c r="F1357" s="7">
        <f>sales_data_sample3[[#This Row],[SALES]]*sales_data_sample3[[#This Row],[PROFIT MARGIN]]</f>
        <v>0</v>
      </c>
      <c r="G1357" s="14" t="str">
        <f>IF(sales_data_sample3[[#This Row],[STATUS]] &lt;&gt;"Cancelled","24,89%","0")</f>
        <v>0</v>
      </c>
      <c r="H1357" s="4">
        <v>38139</v>
      </c>
      <c r="I1357" t="s">
        <v>591</v>
      </c>
      <c r="J1357">
        <f>ROUNDUP(MONTH(sales_data_sample3[[#This Row],[ORDER DATE]])/3,0)</f>
        <v>2</v>
      </c>
      <c r="K1357" t="str">
        <f>TEXT(sales_data_sample3[[#This Row],[ORDER DATE]],"[$-409]mmmm")</f>
        <v>June</v>
      </c>
      <c r="L1357">
        <f>YEAR(sales_data_sample3[[#This Row],[ORDER DATE]])</f>
        <v>2004</v>
      </c>
      <c r="M1357" t="s">
        <v>278</v>
      </c>
      <c r="N1357">
        <v>169</v>
      </c>
      <c r="O1357" t="s">
        <v>2190</v>
      </c>
      <c r="P1357" t="s">
        <v>257</v>
      </c>
      <c r="Q1357" t="s">
        <v>258</v>
      </c>
      <c r="R1357" t="s">
        <v>259</v>
      </c>
      <c r="S1357" t="s">
        <v>4804</v>
      </c>
      <c r="T1357" t="s">
        <v>260</v>
      </c>
      <c r="U1357" t="s">
        <v>4804</v>
      </c>
      <c r="V1357" t="s">
        <v>261</v>
      </c>
      <c r="W1357" t="s">
        <v>262</v>
      </c>
      <c r="X1357" t="s">
        <v>52</v>
      </c>
      <c r="Y1357" t="s">
        <v>263</v>
      </c>
      <c r="Z1357" t="s">
        <v>264</v>
      </c>
      <c r="AA1357" t="s">
        <v>65</v>
      </c>
    </row>
    <row r="1358" spans="1:27" x14ac:dyDescent="0.25">
      <c r="A1358" s="1">
        <v>10253</v>
      </c>
      <c r="B1358" s="1">
        <v>31</v>
      </c>
      <c r="C1358" s="8">
        <v>100</v>
      </c>
      <c r="D1358" s="1">
        <v>3</v>
      </c>
      <c r="E1358" s="7">
        <v>4029.38</v>
      </c>
      <c r="F1358" s="7">
        <f>sales_data_sample3[[#This Row],[SALES]]*sales_data_sample3[[#This Row],[PROFIT MARGIN]]</f>
        <v>0</v>
      </c>
      <c r="G1358" s="14" t="str">
        <f>IF(sales_data_sample3[[#This Row],[STATUS]] &lt;&gt;"Cancelled","24,89%","0")</f>
        <v>0</v>
      </c>
      <c r="H1358" s="4">
        <v>38139</v>
      </c>
      <c r="I1358" t="s">
        <v>591</v>
      </c>
      <c r="J1358">
        <f>ROUNDUP(MONTH(sales_data_sample3[[#This Row],[ORDER DATE]])/3,0)</f>
        <v>2</v>
      </c>
      <c r="K1358" t="str">
        <f>TEXT(sales_data_sample3[[#This Row],[ORDER DATE]],"[$-409]mmmm")</f>
        <v>June</v>
      </c>
      <c r="L1358">
        <f>YEAR(sales_data_sample3[[#This Row],[ORDER DATE]])</f>
        <v>2004</v>
      </c>
      <c r="M1358" t="s">
        <v>278</v>
      </c>
      <c r="N1358">
        <v>141</v>
      </c>
      <c r="O1358" t="s">
        <v>2392</v>
      </c>
      <c r="P1358" t="s">
        <v>257</v>
      </c>
      <c r="Q1358" t="s">
        <v>258</v>
      </c>
      <c r="R1358" t="s">
        <v>259</v>
      </c>
      <c r="S1358" t="s">
        <v>4804</v>
      </c>
      <c r="T1358" t="s">
        <v>260</v>
      </c>
      <c r="U1358" t="s">
        <v>4804</v>
      </c>
      <c r="V1358" t="s">
        <v>261</v>
      </c>
      <c r="W1358" t="s">
        <v>262</v>
      </c>
      <c r="X1358" t="s">
        <v>52</v>
      </c>
      <c r="Y1358" t="s">
        <v>263</v>
      </c>
      <c r="Z1358" t="s">
        <v>264</v>
      </c>
      <c r="AA1358" t="s">
        <v>65</v>
      </c>
    </row>
    <row r="1359" spans="1:27" x14ac:dyDescent="0.25">
      <c r="A1359" s="1">
        <v>10253</v>
      </c>
      <c r="B1359" s="1">
        <v>40</v>
      </c>
      <c r="C1359" s="8">
        <v>42.67</v>
      </c>
      <c r="D1359" s="1">
        <v>7</v>
      </c>
      <c r="E1359" s="7">
        <v>1706.8</v>
      </c>
      <c r="F1359" s="7">
        <f>sales_data_sample3[[#This Row],[SALES]]*sales_data_sample3[[#This Row],[PROFIT MARGIN]]</f>
        <v>0</v>
      </c>
      <c r="G1359" s="14" t="str">
        <f>IF(sales_data_sample3[[#This Row],[STATUS]] &lt;&gt;"Cancelled","24,89%","0")</f>
        <v>0</v>
      </c>
      <c r="H1359" s="4">
        <v>38139</v>
      </c>
      <c r="I1359" t="s">
        <v>591</v>
      </c>
      <c r="J1359">
        <f>ROUNDUP(MONTH(sales_data_sample3[[#This Row],[ORDER DATE]])/3,0)</f>
        <v>2</v>
      </c>
      <c r="K1359" t="str">
        <f>TEXT(sales_data_sample3[[#This Row],[ORDER DATE]],"[$-409]mmmm")</f>
        <v>June</v>
      </c>
      <c r="L1359">
        <f>YEAR(sales_data_sample3[[#This Row],[ORDER DATE]])</f>
        <v>2004</v>
      </c>
      <c r="M1359" t="s">
        <v>278</v>
      </c>
      <c r="N1359">
        <v>37</v>
      </c>
      <c r="O1359" t="s">
        <v>3302</v>
      </c>
      <c r="P1359" t="s">
        <v>257</v>
      </c>
      <c r="Q1359" t="s">
        <v>258</v>
      </c>
      <c r="R1359" t="s">
        <v>259</v>
      </c>
      <c r="S1359" t="s">
        <v>4804</v>
      </c>
      <c r="T1359" t="s">
        <v>260</v>
      </c>
      <c r="U1359" t="s">
        <v>4804</v>
      </c>
      <c r="V1359" t="s">
        <v>261</v>
      </c>
      <c r="W1359" t="s">
        <v>262</v>
      </c>
      <c r="X1359" t="s">
        <v>52</v>
      </c>
      <c r="Y1359" t="s">
        <v>263</v>
      </c>
      <c r="Z1359" t="s">
        <v>264</v>
      </c>
      <c r="AA1359" t="s">
        <v>42</v>
      </c>
    </row>
    <row r="1360" spans="1:27" x14ac:dyDescent="0.25">
      <c r="A1360" s="1">
        <v>10253</v>
      </c>
      <c r="B1360" s="1">
        <v>24</v>
      </c>
      <c r="C1360" s="8">
        <v>52.66</v>
      </c>
      <c r="D1360" s="1">
        <v>12</v>
      </c>
      <c r="E1360" s="7">
        <v>1263.8399999999999</v>
      </c>
      <c r="F1360" s="7">
        <f>sales_data_sample3[[#This Row],[SALES]]*sales_data_sample3[[#This Row],[PROFIT MARGIN]]</f>
        <v>0</v>
      </c>
      <c r="G1360" s="14" t="str">
        <f>IF(sales_data_sample3[[#This Row],[STATUS]] &lt;&gt;"Cancelled","24,89%","0")</f>
        <v>0</v>
      </c>
      <c r="H1360" s="4">
        <v>38139</v>
      </c>
      <c r="I1360" t="s">
        <v>591</v>
      </c>
      <c r="J1360">
        <f>ROUNDUP(MONTH(sales_data_sample3[[#This Row],[ORDER DATE]])/3,0)</f>
        <v>2</v>
      </c>
      <c r="K1360" t="str">
        <f>TEXT(sales_data_sample3[[#This Row],[ORDER DATE]],"[$-409]mmmm")</f>
        <v>June</v>
      </c>
      <c r="L1360">
        <f>YEAR(sales_data_sample3[[#This Row],[ORDER DATE]])</f>
        <v>2004</v>
      </c>
      <c r="M1360" t="s">
        <v>278</v>
      </c>
      <c r="N1360">
        <v>61</v>
      </c>
      <c r="O1360" t="s">
        <v>3427</v>
      </c>
      <c r="P1360" t="s">
        <v>257</v>
      </c>
      <c r="Q1360" t="s">
        <v>258</v>
      </c>
      <c r="R1360" t="s">
        <v>259</v>
      </c>
      <c r="S1360" t="s">
        <v>4804</v>
      </c>
      <c r="T1360" t="s">
        <v>260</v>
      </c>
      <c r="U1360" t="s">
        <v>4804</v>
      </c>
      <c r="V1360" t="s">
        <v>261</v>
      </c>
      <c r="W1360" t="s">
        <v>262</v>
      </c>
      <c r="X1360" t="s">
        <v>52</v>
      </c>
      <c r="Y1360" t="s">
        <v>263</v>
      </c>
      <c r="Z1360" t="s">
        <v>264</v>
      </c>
      <c r="AA1360" t="s">
        <v>42</v>
      </c>
    </row>
    <row r="1361" spans="1:27" x14ac:dyDescent="0.25">
      <c r="A1361" s="1">
        <v>10253</v>
      </c>
      <c r="B1361" s="1">
        <v>39</v>
      </c>
      <c r="C1361" s="8">
        <v>100</v>
      </c>
      <c r="D1361" s="1">
        <v>8</v>
      </c>
      <c r="E1361" s="7">
        <v>5148</v>
      </c>
      <c r="F1361" s="7">
        <f>sales_data_sample3[[#This Row],[SALES]]*sales_data_sample3[[#This Row],[PROFIT MARGIN]]</f>
        <v>0</v>
      </c>
      <c r="G1361" s="14" t="str">
        <f>IF(sales_data_sample3[[#This Row],[STATUS]] &lt;&gt;"Cancelled","24,89%","0")</f>
        <v>0</v>
      </c>
      <c r="H1361" s="4">
        <v>38139</v>
      </c>
      <c r="I1361" t="s">
        <v>591</v>
      </c>
      <c r="J1361">
        <f>ROUNDUP(MONTH(sales_data_sample3[[#This Row],[ORDER DATE]])/3,0)</f>
        <v>2</v>
      </c>
      <c r="K1361" t="str">
        <f>TEXT(sales_data_sample3[[#This Row],[ORDER DATE]],"[$-409]mmmm")</f>
        <v>June</v>
      </c>
      <c r="L1361">
        <f>YEAR(sales_data_sample3[[#This Row],[ORDER DATE]])</f>
        <v>2004</v>
      </c>
      <c r="M1361" t="s">
        <v>278</v>
      </c>
      <c r="N1361">
        <v>140</v>
      </c>
      <c r="O1361" t="s">
        <v>3589</v>
      </c>
      <c r="P1361" t="s">
        <v>257</v>
      </c>
      <c r="Q1361" t="s">
        <v>258</v>
      </c>
      <c r="R1361" t="s">
        <v>259</v>
      </c>
      <c r="S1361" t="s">
        <v>4804</v>
      </c>
      <c r="T1361" t="s">
        <v>260</v>
      </c>
      <c r="U1361" t="s">
        <v>4804</v>
      </c>
      <c r="V1361" t="s">
        <v>261</v>
      </c>
      <c r="W1361" t="s">
        <v>262</v>
      </c>
      <c r="X1361" t="s">
        <v>52</v>
      </c>
      <c r="Y1361" t="s">
        <v>263</v>
      </c>
      <c r="Z1361" t="s">
        <v>264</v>
      </c>
      <c r="AA1361" t="s">
        <v>65</v>
      </c>
    </row>
    <row r="1362" spans="1:27" x14ac:dyDescent="0.25">
      <c r="A1362" s="1">
        <v>10255</v>
      </c>
      <c r="B1362" s="1">
        <v>24</v>
      </c>
      <c r="C1362" s="8">
        <v>100</v>
      </c>
      <c r="D1362" s="1">
        <v>1</v>
      </c>
      <c r="E1362" s="7">
        <v>3726</v>
      </c>
      <c r="F1362" s="7">
        <f>sales_data_sample3[[#This Row],[SALES]]*sales_data_sample3[[#This Row],[PROFIT MARGIN]]</f>
        <v>275.35139999999996</v>
      </c>
      <c r="G1362" s="14" t="str">
        <f>IF(sales_data_sample3[[#This Row],[STATUS]] &lt;&gt;"Cancelled","7,39%","0")</f>
        <v>7,39%</v>
      </c>
      <c r="H1362" s="4">
        <v>38142</v>
      </c>
      <c r="I1362" t="s">
        <v>28</v>
      </c>
      <c r="J1362">
        <f>ROUNDUP(MONTH(sales_data_sample3[[#This Row],[ORDER DATE]])/3,0)</f>
        <v>2</v>
      </c>
      <c r="K1362" t="str">
        <f>TEXT(sales_data_sample3[[#This Row],[ORDER DATE]],"[$-409]mmmm")</f>
        <v>June</v>
      </c>
      <c r="L1362">
        <f>YEAR(sales_data_sample3[[#This Row],[ORDER DATE]])</f>
        <v>2004</v>
      </c>
      <c r="M1362" t="s">
        <v>1354</v>
      </c>
      <c r="N1362">
        <v>168</v>
      </c>
      <c r="O1362" t="s">
        <v>1928</v>
      </c>
      <c r="P1362" t="s">
        <v>1255</v>
      </c>
      <c r="Q1362" t="s">
        <v>1256</v>
      </c>
      <c r="R1362" t="s">
        <v>1257</v>
      </c>
      <c r="S1362" t="s">
        <v>4804</v>
      </c>
      <c r="T1362" t="s">
        <v>1258</v>
      </c>
      <c r="U1362" t="s">
        <v>4804</v>
      </c>
      <c r="V1362" t="s">
        <v>1259</v>
      </c>
      <c r="W1362" t="s">
        <v>51</v>
      </c>
      <c r="X1362" t="s">
        <v>52</v>
      </c>
      <c r="Y1362" t="s">
        <v>1260</v>
      </c>
      <c r="Z1362" t="s">
        <v>1261</v>
      </c>
      <c r="AA1362" t="s">
        <v>65</v>
      </c>
    </row>
    <row r="1363" spans="1:27" x14ac:dyDescent="0.25">
      <c r="A1363" s="1">
        <v>10255</v>
      </c>
      <c r="B1363" s="1">
        <v>37</v>
      </c>
      <c r="C1363" s="8">
        <v>45.7</v>
      </c>
      <c r="D1363" s="1">
        <v>2</v>
      </c>
      <c r="E1363" s="7">
        <v>1690.9</v>
      </c>
      <c r="F1363" s="7">
        <f>sales_data_sample3[[#This Row],[SALES]]*sales_data_sample3[[#This Row],[PROFIT MARGIN]]</f>
        <v>124.95751</v>
      </c>
      <c r="G1363" s="14" t="str">
        <f>IF(sales_data_sample3[[#This Row],[STATUS]] &lt;&gt;"Cancelled","7,39%","0")</f>
        <v>7,39%</v>
      </c>
      <c r="H1363" s="4">
        <v>38142</v>
      </c>
      <c r="I1363" t="s">
        <v>28</v>
      </c>
      <c r="J1363">
        <f>ROUNDUP(MONTH(sales_data_sample3[[#This Row],[ORDER DATE]])/3,0)</f>
        <v>2</v>
      </c>
      <c r="K1363" t="str">
        <f>TEXT(sales_data_sample3[[#This Row],[ORDER DATE]],"[$-409]mmmm")</f>
        <v>June</v>
      </c>
      <c r="L1363">
        <f>YEAR(sales_data_sample3[[#This Row],[ORDER DATE]])</f>
        <v>2004</v>
      </c>
      <c r="M1363" t="s">
        <v>1354</v>
      </c>
      <c r="N1363">
        <v>44</v>
      </c>
      <c r="O1363" t="s">
        <v>3035</v>
      </c>
      <c r="P1363" t="s">
        <v>1255</v>
      </c>
      <c r="Q1363" t="s">
        <v>1256</v>
      </c>
      <c r="R1363" t="s">
        <v>1257</v>
      </c>
      <c r="S1363" t="s">
        <v>4804</v>
      </c>
      <c r="T1363" t="s">
        <v>1258</v>
      </c>
      <c r="U1363" t="s">
        <v>4804</v>
      </c>
      <c r="V1363" t="s">
        <v>1259</v>
      </c>
      <c r="W1363" t="s">
        <v>51</v>
      </c>
      <c r="X1363" t="s">
        <v>52</v>
      </c>
      <c r="Y1363" t="s">
        <v>1260</v>
      </c>
      <c r="Z1363" t="s">
        <v>1261</v>
      </c>
      <c r="AA1363" t="s">
        <v>42</v>
      </c>
    </row>
    <row r="1364" spans="1:27" x14ac:dyDescent="0.25">
      <c r="A1364" s="1">
        <v>10256</v>
      </c>
      <c r="B1364" s="1">
        <v>34</v>
      </c>
      <c r="C1364" s="8">
        <v>95.55</v>
      </c>
      <c r="D1364" s="1">
        <v>2</v>
      </c>
      <c r="E1364" s="7">
        <v>3248.7</v>
      </c>
      <c r="F1364" s="7">
        <f>sales_data_sample3[[#This Row],[SALES]]*sales_data_sample3[[#This Row],[PROFIT MARGIN]]</f>
        <v>240.07892999999996</v>
      </c>
      <c r="G1364" s="14" t="str">
        <f>IF(sales_data_sample3[[#This Row],[STATUS]] &lt;&gt;"Cancelled","7,39%","0")</f>
        <v>7,39%</v>
      </c>
      <c r="H1364" s="4">
        <v>38146</v>
      </c>
      <c r="I1364" t="s">
        <v>28</v>
      </c>
      <c r="J1364">
        <f>ROUNDUP(MONTH(sales_data_sample3[[#This Row],[ORDER DATE]])/3,0)</f>
        <v>2</v>
      </c>
      <c r="K1364" t="str">
        <f>TEXT(sales_data_sample3[[#This Row],[ORDER DATE]],"[$-409]mmmm")</f>
        <v>June</v>
      </c>
      <c r="L1364">
        <f>YEAR(sales_data_sample3[[#This Row],[ORDER DATE]])</f>
        <v>2004</v>
      </c>
      <c r="M1364" t="s">
        <v>1354</v>
      </c>
      <c r="N1364">
        <v>102</v>
      </c>
      <c r="O1364" t="s">
        <v>1355</v>
      </c>
      <c r="P1364" t="s">
        <v>562</v>
      </c>
      <c r="Q1364" t="s">
        <v>563</v>
      </c>
      <c r="R1364" t="s">
        <v>564</v>
      </c>
      <c r="S1364" t="s">
        <v>4804</v>
      </c>
      <c r="T1364" t="s">
        <v>565</v>
      </c>
      <c r="U1364" t="s">
        <v>4804</v>
      </c>
      <c r="V1364" t="s">
        <v>566</v>
      </c>
      <c r="W1364" t="s">
        <v>567</v>
      </c>
      <c r="X1364" t="s">
        <v>52</v>
      </c>
      <c r="Y1364" t="s">
        <v>568</v>
      </c>
      <c r="Z1364" t="s">
        <v>569</v>
      </c>
      <c r="AA1364" t="s">
        <v>65</v>
      </c>
    </row>
    <row r="1365" spans="1:27" x14ac:dyDescent="0.25">
      <c r="A1365" s="1">
        <v>10256</v>
      </c>
      <c r="B1365" s="1">
        <v>29</v>
      </c>
      <c r="C1365" s="8">
        <v>51.75</v>
      </c>
      <c r="D1365" s="1">
        <v>1</v>
      </c>
      <c r="E1365" s="7">
        <v>1500.75</v>
      </c>
      <c r="F1365" s="7">
        <f>sales_data_sample3[[#This Row],[SALES]]*sales_data_sample3[[#This Row],[PROFIT MARGIN]]</f>
        <v>110.90542499999999</v>
      </c>
      <c r="G1365" s="14" t="str">
        <f>IF(sales_data_sample3[[#This Row],[STATUS]] &lt;&gt;"Cancelled","7,39%","0")</f>
        <v>7,39%</v>
      </c>
      <c r="H1365" s="4">
        <v>38146</v>
      </c>
      <c r="I1365" t="s">
        <v>28</v>
      </c>
      <c r="J1365">
        <f>ROUNDUP(MONTH(sales_data_sample3[[#This Row],[ORDER DATE]])/3,0)</f>
        <v>2</v>
      </c>
      <c r="K1365" t="str">
        <f>TEXT(sales_data_sample3[[#This Row],[ORDER DATE]],"[$-409]mmmm")</f>
        <v>June</v>
      </c>
      <c r="L1365">
        <f>YEAR(sales_data_sample3[[#This Row],[ORDER DATE]])</f>
        <v>2004</v>
      </c>
      <c r="M1365" t="s">
        <v>1354</v>
      </c>
      <c r="N1365">
        <v>53</v>
      </c>
      <c r="O1365" t="s">
        <v>1419</v>
      </c>
      <c r="P1365" t="s">
        <v>562</v>
      </c>
      <c r="Q1365" t="s">
        <v>563</v>
      </c>
      <c r="R1365" t="s">
        <v>564</v>
      </c>
      <c r="S1365" t="s">
        <v>4804</v>
      </c>
      <c r="T1365" t="s">
        <v>565</v>
      </c>
      <c r="U1365" t="s">
        <v>4804</v>
      </c>
      <c r="V1365" t="s">
        <v>566</v>
      </c>
      <c r="W1365" t="s">
        <v>567</v>
      </c>
      <c r="X1365" t="s">
        <v>52</v>
      </c>
      <c r="Y1365" t="s">
        <v>568</v>
      </c>
      <c r="Z1365" t="s">
        <v>569</v>
      </c>
      <c r="AA1365" t="s">
        <v>42</v>
      </c>
    </row>
    <row r="1366" spans="1:27" x14ac:dyDescent="0.25">
      <c r="A1366" s="1">
        <v>10257</v>
      </c>
      <c r="B1366" s="1">
        <v>50</v>
      </c>
      <c r="C1366" s="8">
        <v>88.14</v>
      </c>
      <c r="D1366" s="1">
        <v>1</v>
      </c>
      <c r="E1366" s="7">
        <v>4407</v>
      </c>
      <c r="F1366" s="7">
        <f>sales_data_sample3[[#This Row],[SALES]]*sales_data_sample3[[#This Row],[PROFIT MARGIN]]</f>
        <v>325.67729999999995</v>
      </c>
      <c r="G1366" s="14" t="str">
        <f>IF(sales_data_sample3[[#This Row],[STATUS]] &lt;&gt;"Cancelled","7,39%","0")</f>
        <v>7,39%</v>
      </c>
      <c r="H1366" s="4">
        <v>38152</v>
      </c>
      <c r="I1366" t="s">
        <v>28</v>
      </c>
      <c r="J1366">
        <f>ROUNDUP(MONTH(sales_data_sample3[[#This Row],[ORDER DATE]])/3,0)</f>
        <v>2</v>
      </c>
      <c r="K1366" t="str">
        <f>TEXT(sales_data_sample3[[#This Row],[ORDER DATE]],"[$-409]mmmm")</f>
        <v>June</v>
      </c>
      <c r="L1366">
        <f>YEAR(sales_data_sample3[[#This Row],[ORDER DATE]])</f>
        <v>2004</v>
      </c>
      <c r="M1366" t="s">
        <v>1354</v>
      </c>
      <c r="N1366">
        <v>101</v>
      </c>
      <c r="O1366" t="s">
        <v>1989</v>
      </c>
      <c r="P1366" t="s">
        <v>701</v>
      </c>
      <c r="Q1366" t="s">
        <v>702</v>
      </c>
      <c r="R1366" t="s">
        <v>703</v>
      </c>
      <c r="S1366" t="s">
        <v>4804</v>
      </c>
      <c r="T1366" t="s">
        <v>704</v>
      </c>
      <c r="U1366" t="s">
        <v>73</v>
      </c>
      <c r="V1366" t="s">
        <v>92</v>
      </c>
      <c r="W1366" t="s">
        <v>38</v>
      </c>
      <c r="X1366" t="s">
        <v>39</v>
      </c>
      <c r="Y1366" t="s">
        <v>149</v>
      </c>
      <c r="Z1366" t="s">
        <v>705</v>
      </c>
      <c r="AA1366" t="s">
        <v>65</v>
      </c>
    </row>
    <row r="1367" spans="1:27" x14ac:dyDescent="0.25">
      <c r="A1367" s="1">
        <v>10257</v>
      </c>
      <c r="B1367" s="1">
        <v>49</v>
      </c>
      <c r="C1367" s="8">
        <v>53.72</v>
      </c>
      <c r="D1367" s="1">
        <v>3</v>
      </c>
      <c r="E1367" s="7">
        <v>2632.28</v>
      </c>
      <c r="F1367" s="7">
        <f>sales_data_sample3[[#This Row],[SALES]]*sales_data_sample3[[#This Row],[PROFIT MARGIN]]</f>
        <v>194.52549199999999</v>
      </c>
      <c r="G1367" s="14" t="str">
        <f>IF(sales_data_sample3[[#This Row],[STATUS]] &lt;&gt;"Cancelled","7,39%","0")</f>
        <v>7,39%</v>
      </c>
      <c r="H1367" s="4">
        <v>38152</v>
      </c>
      <c r="I1367" t="s">
        <v>28</v>
      </c>
      <c r="J1367">
        <f>ROUNDUP(MONTH(sales_data_sample3[[#This Row],[ORDER DATE]])/3,0)</f>
        <v>2</v>
      </c>
      <c r="K1367" t="str">
        <f>TEXT(sales_data_sample3[[#This Row],[ORDER DATE]],"[$-409]mmmm")</f>
        <v>June</v>
      </c>
      <c r="L1367">
        <f>YEAR(sales_data_sample3[[#This Row],[ORDER DATE]])</f>
        <v>2004</v>
      </c>
      <c r="M1367" t="s">
        <v>1354</v>
      </c>
      <c r="N1367">
        <v>62</v>
      </c>
      <c r="O1367" t="s">
        <v>2025</v>
      </c>
      <c r="P1367" t="s">
        <v>701</v>
      </c>
      <c r="Q1367" t="s">
        <v>702</v>
      </c>
      <c r="R1367" t="s">
        <v>703</v>
      </c>
      <c r="S1367" t="s">
        <v>4804</v>
      </c>
      <c r="T1367" t="s">
        <v>704</v>
      </c>
      <c r="U1367" t="s">
        <v>73</v>
      </c>
      <c r="V1367" t="s">
        <v>92</v>
      </c>
      <c r="W1367" t="s">
        <v>38</v>
      </c>
      <c r="X1367" t="s">
        <v>39</v>
      </c>
      <c r="Y1367" t="s">
        <v>149</v>
      </c>
      <c r="Z1367" t="s">
        <v>705</v>
      </c>
      <c r="AA1367" t="s">
        <v>42</v>
      </c>
    </row>
    <row r="1368" spans="1:27" x14ac:dyDescent="0.25">
      <c r="A1368" s="1">
        <v>10257</v>
      </c>
      <c r="B1368" s="1">
        <v>37</v>
      </c>
      <c r="C1368" s="8">
        <v>84.82</v>
      </c>
      <c r="D1368" s="1">
        <v>2</v>
      </c>
      <c r="E1368" s="7">
        <v>3138.34</v>
      </c>
      <c r="F1368" s="7">
        <f>sales_data_sample3[[#This Row],[SALES]]*sales_data_sample3[[#This Row],[PROFIT MARGIN]]</f>
        <v>231.923326</v>
      </c>
      <c r="G1368" s="14" t="str">
        <f>IF(sales_data_sample3[[#This Row],[STATUS]] &lt;&gt;"Cancelled","7,39%","0")</f>
        <v>7,39%</v>
      </c>
      <c r="H1368" s="4">
        <v>38152</v>
      </c>
      <c r="I1368" t="s">
        <v>28</v>
      </c>
      <c r="J1368">
        <f>ROUNDUP(MONTH(sales_data_sample3[[#This Row],[ORDER DATE]])/3,0)</f>
        <v>2</v>
      </c>
      <c r="K1368" t="str">
        <f>TEXT(sales_data_sample3[[#This Row],[ORDER DATE]],"[$-409]mmmm")</f>
        <v>June</v>
      </c>
      <c r="L1368">
        <f>YEAR(sales_data_sample3[[#This Row],[ORDER DATE]])</f>
        <v>2004</v>
      </c>
      <c r="M1368" t="s">
        <v>1354</v>
      </c>
      <c r="N1368">
        <v>104</v>
      </c>
      <c r="O1368" t="s">
        <v>2122</v>
      </c>
      <c r="P1368" t="s">
        <v>701</v>
      </c>
      <c r="Q1368" t="s">
        <v>702</v>
      </c>
      <c r="R1368" t="s">
        <v>703</v>
      </c>
      <c r="S1368" t="s">
        <v>4804</v>
      </c>
      <c r="T1368" t="s">
        <v>704</v>
      </c>
      <c r="U1368" t="s">
        <v>73</v>
      </c>
      <c r="V1368" t="s">
        <v>92</v>
      </c>
      <c r="W1368" t="s">
        <v>38</v>
      </c>
      <c r="X1368" t="s">
        <v>39</v>
      </c>
      <c r="Y1368" t="s">
        <v>149</v>
      </c>
      <c r="Z1368" t="s">
        <v>705</v>
      </c>
      <c r="AA1368" t="s">
        <v>65</v>
      </c>
    </row>
    <row r="1369" spans="1:27" x14ac:dyDescent="0.25">
      <c r="A1369" s="1">
        <v>10257</v>
      </c>
      <c r="B1369" s="1">
        <v>26</v>
      </c>
      <c r="C1369" s="8">
        <v>89.29</v>
      </c>
      <c r="D1369" s="1">
        <v>5</v>
      </c>
      <c r="E1369" s="7">
        <v>2321.54</v>
      </c>
      <c r="F1369" s="7">
        <f>sales_data_sample3[[#This Row],[SALES]]*sales_data_sample3[[#This Row],[PROFIT MARGIN]]</f>
        <v>171.56180599999999</v>
      </c>
      <c r="G1369" s="14" t="str">
        <f>IF(sales_data_sample3[[#This Row],[STATUS]] &lt;&gt;"Cancelled","7,39%","0")</f>
        <v>7,39%</v>
      </c>
      <c r="H1369" s="4">
        <v>38152</v>
      </c>
      <c r="I1369" t="s">
        <v>28</v>
      </c>
      <c r="J1369">
        <f>ROUNDUP(MONTH(sales_data_sample3[[#This Row],[ORDER DATE]])/3,0)</f>
        <v>2</v>
      </c>
      <c r="K1369" t="str">
        <f>TEXT(sales_data_sample3[[#This Row],[ORDER DATE]],"[$-409]mmmm")</f>
        <v>June</v>
      </c>
      <c r="L1369">
        <f>YEAR(sales_data_sample3[[#This Row],[ORDER DATE]])</f>
        <v>2004</v>
      </c>
      <c r="M1369" t="s">
        <v>1354</v>
      </c>
      <c r="N1369">
        <v>99</v>
      </c>
      <c r="O1369" t="s">
        <v>2325</v>
      </c>
      <c r="P1369" t="s">
        <v>701</v>
      </c>
      <c r="Q1369" t="s">
        <v>702</v>
      </c>
      <c r="R1369" t="s">
        <v>703</v>
      </c>
      <c r="S1369" t="s">
        <v>4804</v>
      </c>
      <c r="T1369" t="s">
        <v>704</v>
      </c>
      <c r="U1369" t="s">
        <v>73</v>
      </c>
      <c r="V1369" t="s">
        <v>92</v>
      </c>
      <c r="W1369" t="s">
        <v>38</v>
      </c>
      <c r="X1369" t="s">
        <v>39</v>
      </c>
      <c r="Y1369" t="s">
        <v>149</v>
      </c>
      <c r="Z1369" t="s">
        <v>705</v>
      </c>
      <c r="AA1369" t="s">
        <v>42</v>
      </c>
    </row>
    <row r="1370" spans="1:27" x14ac:dyDescent="0.25">
      <c r="A1370" s="1">
        <v>10257</v>
      </c>
      <c r="B1370" s="1">
        <v>46</v>
      </c>
      <c r="C1370" s="8">
        <v>78.89</v>
      </c>
      <c r="D1370" s="1">
        <v>4</v>
      </c>
      <c r="E1370" s="7">
        <v>3628.94</v>
      </c>
      <c r="F1370" s="7">
        <f>sales_data_sample3[[#This Row],[SALES]]*sales_data_sample3[[#This Row],[PROFIT MARGIN]]</f>
        <v>268.17866599999996</v>
      </c>
      <c r="G1370" s="14" t="str">
        <f>IF(sales_data_sample3[[#This Row],[STATUS]] &lt;&gt;"Cancelled","7,39%","0")</f>
        <v>7,39%</v>
      </c>
      <c r="H1370" s="4">
        <v>38152</v>
      </c>
      <c r="I1370" t="s">
        <v>28</v>
      </c>
      <c r="J1370">
        <f>ROUNDUP(MONTH(sales_data_sample3[[#This Row],[ORDER DATE]])/3,0)</f>
        <v>2</v>
      </c>
      <c r="K1370" t="str">
        <f>TEXT(sales_data_sample3[[#This Row],[ORDER DATE]],"[$-409]mmmm")</f>
        <v>June</v>
      </c>
      <c r="L1370">
        <f>YEAR(sales_data_sample3[[#This Row],[ORDER DATE]])</f>
        <v>2004</v>
      </c>
      <c r="M1370" t="s">
        <v>1354</v>
      </c>
      <c r="N1370">
        <v>97</v>
      </c>
      <c r="O1370" t="s">
        <v>3732</v>
      </c>
      <c r="P1370" t="s">
        <v>701</v>
      </c>
      <c r="Q1370" t="s">
        <v>702</v>
      </c>
      <c r="R1370" t="s">
        <v>703</v>
      </c>
      <c r="S1370" t="s">
        <v>4804</v>
      </c>
      <c r="T1370" t="s">
        <v>704</v>
      </c>
      <c r="U1370" t="s">
        <v>73</v>
      </c>
      <c r="V1370" t="s">
        <v>92</v>
      </c>
      <c r="W1370" t="s">
        <v>38</v>
      </c>
      <c r="X1370" t="s">
        <v>39</v>
      </c>
      <c r="Y1370" t="s">
        <v>149</v>
      </c>
      <c r="Z1370" t="s">
        <v>705</v>
      </c>
      <c r="AA1370" t="s">
        <v>65</v>
      </c>
    </row>
    <row r="1371" spans="1:27" x14ac:dyDescent="0.25">
      <c r="A1371" s="1">
        <v>10258</v>
      </c>
      <c r="B1371" s="1">
        <v>32</v>
      </c>
      <c r="C1371" s="8">
        <v>100</v>
      </c>
      <c r="D1371" s="1">
        <v>6</v>
      </c>
      <c r="E1371" s="7">
        <v>7680.64</v>
      </c>
      <c r="F1371" s="7">
        <f>sales_data_sample3[[#This Row],[SALES]]*sales_data_sample3[[#This Row],[PROFIT MARGIN]]</f>
        <v>1911.7112960000002</v>
      </c>
      <c r="G1371" s="14" t="str">
        <f>IF(sales_data_sample3[[#This Row],[STATUS]] &lt;&gt;"Cancelled","24,89%","0")</f>
        <v>24,89%</v>
      </c>
      <c r="H1371" s="4">
        <v>38153</v>
      </c>
      <c r="I1371" t="s">
        <v>28</v>
      </c>
      <c r="J1371">
        <f>ROUNDUP(MONTH(sales_data_sample3[[#This Row],[ORDER DATE]])/3,0)</f>
        <v>2</v>
      </c>
      <c r="K1371" t="str">
        <f>TEXT(sales_data_sample3[[#This Row],[ORDER DATE]],"[$-409]mmmm")</f>
        <v>June</v>
      </c>
      <c r="L1371">
        <f>YEAR(sales_data_sample3[[#This Row],[ORDER DATE]])</f>
        <v>2004</v>
      </c>
      <c r="M1371" t="s">
        <v>278</v>
      </c>
      <c r="N1371">
        <v>214</v>
      </c>
      <c r="O1371" t="s">
        <v>279</v>
      </c>
      <c r="P1371" t="s">
        <v>380</v>
      </c>
      <c r="Q1371" t="s">
        <v>381</v>
      </c>
      <c r="R1371" t="s">
        <v>382</v>
      </c>
      <c r="S1371" t="s">
        <v>4804</v>
      </c>
      <c r="T1371" t="s">
        <v>383</v>
      </c>
      <c r="U1371" t="s">
        <v>384</v>
      </c>
      <c r="V1371" t="s">
        <v>385</v>
      </c>
      <c r="W1371" t="s">
        <v>307</v>
      </c>
      <c r="X1371" t="s">
        <v>307</v>
      </c>
      <c r="Y1371" t="s">
        <v>386</v>
      </c>
      <c r="Z1371" t="s">
        <v>387</v>
      </c>
      <c r="AA1371" t="s">
        <v>229</v>
      </c>
    </row>
    <row r="1372" spans="1:27" x14ac:dyDescent="0.25">
      <c r="A1372" s="1">
        <v>10258</v>
      </c>
      <c r="B1372" s="1">
        <v>41</v>
      </c>
      <c r="C1372" s="8">
        <v>100</v>
      </c>
      <c r="D1372" s="1">
        <v>3</v>
      </c>
      <c r="E1372" s="7">
        <v>6668.24</v>
      </c>
      <c r="F1372" s="7">
        <f>sales_data_sample3[[#This Row],[SALES]]*sales_data_sample3[[#This Row],[PROFIT MARGIN]]</f>
        <v>303.40492</v>
      </c>
      <c r="G1372" s="14" t="str">
        <f>IF(sales_data_sample3[[#This Row],[STATUS]] &lt;&gt;"Cancelled","4,55%","0")</f>
        <v>4,55%</v>
      </c>
      <c r="H1372" s="4">
        <v>38153</v>
      </c>
      <c r="I1372" t="s">
        <v>28</v>
      </c>
      <c r="J1372">
        <f>ROUNDUP(MONTH(sales_data_sample3[[#This Row],[ORDER DATE]])/3,0)</f>
        <v>2</v>
      </c>
      <c r="K1372" t="str">
        <f>TEXT(sales_data_sample3[[#This Row],[ORDER DATE]],"[$-409]mmmm")</f>
        <v>June</v>
      </c>
      <c r="L1372">
        <f>YEAR(sales_data_sample3[[#This Row],[ORDER DATE]])</f>
        <v>2004</v>
      </c>
      <c r="M1372" t="s">
        <v>957</v>
      </c>
      <c r="N1372">
        <v>136</v>
      </c>
      <c r="O1372" t="s">
        <v>958</v>
      </c>
      <c r="P1372" t="s">
        <v>380</v>
      </c>
      <c r="Q1372" t="s">
        <v>381</v>
      </c>
      <c r="R1372" t="s">
        <v>382</v>
      </c>
      <c r="S1372" t="s">
        <v>4804</v>
      </c>
      <c r="T1372" t="s">
        <v>383</v>
      </c>
      <c r="U1372" t="s">
        <v>384</v>
      </c>
      <c r="V1372" t="s">
        <v>385</v>
      </c>
      <c r="W1372" t="s">
        <v>307</v>
      </c>
      <c r="X1372" t="s">
        <v>307</v>
      </c>
      <c r="Y1372" t="s">
        <v>386</v>
      </c>
      <c r="Z1372" t="s">
        <v>387</v>
      </c>
      <c r="AA1372" t="s">
        <v>65</v>
      </c>
    </row>
    <row r="1373" spans="1:27" x14ac:dyDescent="0.25">
      <c r="A1373" s="1">
        <v>10258</v>
      </c>
      <c r="B1373" s="1">
        <v>41</v>
      </c>
      <c r="C1373" s="8">
        <v>100</v>
      </c>
      <c r="D1373" s="1">
        <v>5</v>
      </c>
      <c r="E1373" s="7">
        <v>5453</v>
      </c>
      <c r="F1373" s="7">
        <f>sales_data_sample3[[#This Row],[SALES]]*sales_data_sample3[[#This Row],[PROFIT MARGIN]]</f>
        <v>248.11150000000001</v>
      </c>
      <c r="G1373" s="14" t="str">
        <f>IF(sales_data_sample3[[#This Row],[STATUS]] &lt;&gt;"Cancelled","4,55%","0")</f>
        <v>4,55%</v>
      </c>
      <c r="H1373" s="4">
        <v>38153</v>
      </c>
      <c r="I1373" t="s">
        <v>28</v>
      </c>
      <c r="J1373">
        <f>ROUNDUP(MONTH(sales_data_sample3[[#This Row],[ORDER DATE]])/3,0)</f>
        <v>2</v>
      </c>
      <c r="K1373" t="str">
        <f>TEXT(sales_data_sample3[[#This Row],[ORDER DATE]],"[$-409]mmmm")</f>
        <v>June</v>
      </c>
      <c r="L1373">
        <f>YEAR(sales_data_sample3[[#This Row],[ORDER DATE]])</f>
        <v>2004</v>
      </c>
      <c r="M1373" t="s">
        <v>957</v>
      </c>
      <c r="N1373">
        <v>116</v>
      </c>
      <c r="O1373" t="s">
        <v>1264</v>
      </c>
      <c r="P1373" t="s">
        <v>380</v>
      </c>
      <c r="Q1373" t="s">
        <v>381</v>
      </c>
      <c r="R1373" t="s">
        <v>382</v>
      </c>
      <c r="S1373" t="s">
        <v>4804</v>
      </c>
      <c r="T1373" t="s">
        <v>383</v>
      </c>
      <c r="U1373" t="s">
        <v>384</v>
      </c>
      <c r="V1373" t="s">
        <v>385</v>
      </c>
      <c r="W1373" t="s">
        <v>307</v>
      </c>
      <c r="X1373" t="s">
        <v>307</v>
      </c>
      <c r="Y1373" t="s">
        <v>386</v>
      </c>
      <c r="Z1373" t="s">
        <v>387</v>
      </c>
      <c r="AA1373" t="s">
        <v>65</v>
      </c>
    </row>
    <row r="1374" spans="1:27" x14ac:dyDescent="0.25">
      <c r="A1374" s="1">
        <v>10258</v>
      </c>
      <c r="B1374" s="1">
        <v>21</v>
      </c>
      <c r="C1374" s="8">
        <v>59.87</v>
      </c>
      <c r="D1374" s="1">
        <v>4</v>
      </c>
      <c r="E1374" s="7">
        <v>1257.27</v>
      </c>
      <c r="F1374" s="7">
        <f>sales_data_sample3[[#This Row],[SALES]]*sales_data_sample3[[#This Row],[PROFIT MARGIN]]</f>
        <v>92.912252999999993</v>
      </c>
      <c r="G1374" s="14" t="str">
        <f>IF(sales_data_sample3[[#This Row],[STATUS]] &lt;&gt;"Cancelled","7,39%","0")</f>
        <v>7,39%</v>
      </c>
      <c r="H1374" s="4">
        <v>38153</v>
      </c>
      <c r="I1374" t="s">
        <v>28</v>
      </c>
      <c r="J1374">
        <f>ROUNDUP(MONTH(sales_data_sample3[[#This Row],[ORDER DATE]])/3,0)</f>
        <v>2</v>
      </c>
      <c r="K1374" t="str">
        <f>TEXT(sales_data_sample3[[#This Row],[ORDER DATE]],"[$-409]mmmm")</f>
        <v>June</v>
      </c>
      <c r="L1374">
        <f>YEAR(sales_data_sample3[[#This Row],[ORDER DATE]])</f>
        <v>2004</v>
      </c>
      <c r="M1374" t="s">
        <v>1354</v>
      </c>
      <c r="N1374">
        <v>50</v>
      </c>
      <c r="O1374" t="s">
        <v>2635</v>
      </c>
      <c r="P1374" t="s">
        <v>380</v>
      </c>
      <c r="Q1374" t="s">
        <v>381</v>
      </c>
      <c r="R1374" t="s">
        <v>382</v>
      </c>
      <c r="S1374" t="s">
        <v>4804</v>
      </c>
      <c r="T1374" t="s">
        <v>383</v>
      </c>
      <c r="U1374" t="s">
        <v>384</v>
      </c>
      <c r="V1374" t="s">
        <v>385</v>
      </c>
      <c r="W1374" t="s">
        <v>307</v>
      </c>
      <c r="X1374" t="s">
        <v>307</v>
      </c>
      <c r="Y1374" t="s">
        <v>386</v>
      </c>
      <c r="Z1374" t="s">
        <v>387</v>
      </c>
      <c r="AA1374" t="s">
        <v>42</v>
      </c>
    </row>
    <row r="1375" spans="1:27" x14ac:dyDescent="0.25">
      <c r="A1375" s="1">
        <v>10258</v>
      </c>
      <c r="B1375" s="1">
        <v>20</v>
      </c>
      <c r="C1375" s="8">
        <v>61.41</v>
      </c>
      <c r="D1375" s="1">
        <v>2</v>
      </c>
      <c r="E1375" s="7">
        <v>1228.2</v>
      </c>
      <c r="F1375" s="7">
        <f>sales_data_sample3[[#This Row],[SALES]]*sales_data_sample3[[#This Row],[PROFIT MARGIN]]</f>
        <v>55.883099999999999</v>
      </c>
      <c r="G1375" s="14" t="str">
        <f>IF(sales_data_sample3[[#This Row],[STATUS]] &lt;&gt;"Cancelled","4,55%","0")</f>
        <v>4,55%</v>
      </c>
      <c r="H1375" s="4">
        <v>38153</v>
      </c>
      <c r="I1375" t="s">
        <v>28</v>
      </c>
      <c r="J1375">
        <f>ROUNDUP(MONTH(sales_data_sample3[[#This Row],[ORDER DATE]])/3,0)</f>
        <v>2</v>
      </c>
      <c r="K1375" t="str">
        <f>TEXT(sales_data_sample3[[#This Row],[ORDER DATE]],"[$-409]mmmm")</f>
        <v>June</v>
      </c>
      <c r="L1375">
        <f>YEAR(sales_data_sample3[[#This Row],[ORDER DATE]])</f>
        <v>2004</v>
      </c>
      <c r="M1375" t="s">
        <v>957</v>
      </c>
      <c r="N1375">
        <v>64</v>
      </c>
      <c r="O1375" t="s">
        <v>4029</v>
      </c>
      <c r="P1375" t="s">
        <v>380</v>
      </c>
      <c r="Q1375" t="s">
        <v>381</v>
      </c>
      <c r="R1375" t="s">
        <v>382</v>
      </c>
      <c r="S1375" t="s">
        <v>4804</v>
      </c>
      <c r="T1375" t="s">
        <v>383</v>
      </c>
      <c r="U1375" t="s">
        <v>384</v>
      </c>
      <c r="V1375" t="s">
        <v>385</v>
      </c>
      <c r="W1375" t="s">
        <v>307</v>
      </c>
      <c r="X1375" t="s">
        <v>307</v>
      </c>
      <c r="Y1375" t="s">
        <v>386</v>
      </c>
      <c r="Z1375" t="s">
        <v>387</v>
      </c>
      <c r="AA1375" t="s">
        <v>42</v>
      </c>
    </row>
    <row r="1376" spans="1:27" x14ac:dyDescent="0.25">
      <c r="A1376" s="1">
        <v>10258</v>
      </c>
      <c r="B1376" s="1">
        <v>45</v>
      </c>
      <c r="C1376" s="8">
        <v>80.92</v>
      </c>
      <c r="D1376" s="1">
        <v>1</v>
      </c>
      <c r="E1376" s="7">
        <v>3641.4</v>
      </c>
      <c r="F1376" s="7">
        <f>sales_data_sample3[[#This Row],[SALES]]*sales_data_sample3[[#This Row],[PROFIT MARGIN]]</f>
        <v>906.34446000000003</v>
      </c>
      <c r="G1376" s="14" t="str">
        <f>IF(sales_data_sample3[[#This Row],[STATUS]] &lt;&gt;"Cancelled","24,89%","0")</f>
        <v>24,89%</v>
      </c>
      <c r="H1376" s="4">
        <v>38153</v>
      </c>
      <c r="I1376" t="s">
        <v>28</v>
      </c>
      <c r="J1376">
        <f>ROUNDUP(MONTH(sales_data_sample3[[#This Row],[ORDER DATE]])/3,0)</f>
        <v>2</v>
      </c>
      <c r="K1376" t="str">
        <f>TEXT(sales_data_sample3[[#This Row],[ORDER DATE]],"[$-409]mmmm")</f>
        <v>June</v>
      </c>
      <c r="L1376">
        <f>YEAR(sales_data_sample3[[#This Row],[ORDER DATE]])</f>
        <v>2004</v>
      </c>
      <c r="M1376" t="s">
        <v>278</v>
      </c>
      <c r="N1376">
        <v>101</v>
      </c>
      <c r="O1376" t="s">
        <v>4506</v>
      </c>
      <c r="P1376" t="s">
        <v>380</v>
      </c>
      <c r="Q1376" t="s">
        <v>381</v>
      </c>
      <c r="R1376" t="s">
        <v>382</v>
      </c>
      <c r="S1376" t="s">
        <v>4804</v>
      </c>
      <c r="T1376" t="s">
        <v>383</v>
      </c>
      <c r="U1376" t="s">
        <v>384</v>
      </c>
      <c r="V1376" t="s">
        <v>385</v>
      </c>
      <c r="W1376" t="s">
        <v>307</v>
      </c>
      <c r="X1376" t="s">
        <v>307</v>
      </c>
      <c r="Y1376" t="s">
        <v>386</v>
      </c>
      <c r="Z1376" t="s">
        <v>387</v>
      </c>
      <c r="AA1376" t="s">
        <v>65</v>
      </c>
    </row>
    <row r="1377" spans="1:27" x14ac:dyDescent="0.25">
      <c r="A1377" s="1">
        <v>10259</v>
      </c>
      <c r="B1377" s="1">
        <v>26</v>
      </c>
      <c r="C1377" s="8">
        <v>100</v>
      </c>
      <c r="D1377" s="1">
        <v>12</v>
      </c>
      <c r="E1377" s="7">
        <v>4033.38</v>
      </c>
      <c r="F1377" s="7">
        <f>sales_data_sample3[[#This Row],[SALES]]*sales_data_sample3[[#This Row],[PROFIT MARGIN]]</f>
        <v>1003.9082820000001</v>
      </c>
      <c r="G1377" s="14" t="str">
        <f>IF(sales_data_sample3[[#This Row],[STATUS]] &lt;&gt;"Cancelled","24,89%","0")</f>
        <v>24,89%</v>
      </c>
      <c r="H1377" s="4">
        <v>38153</v>
      </c>
      <c r="I1377" t="s">
        <v>28</v>
      </c>
      <c r="J1377">
        <f>ROUNDUP(MONTH(sales_data_sample3[[#This Row],[ORDER DATE]])/3,0)</f>
        <v>2</v>
      </c>
      <c r="K1377" t="str">
        <f>TEXT(sales_data_sample3[[#This Row],[ORDER DATE]],"[$-409]mmmm")</f>
        <v>June</v>
      </c>
      <c r="L1377">
        <f>YEAR(sales_data_sample3[[#This Row],[ORDER DATE]])</f>
        <v>2004</v>
      </c>
      <c r="M1377" t="s">
        <v>278</v>
      </c>
      <c r="N1377">
        <v>147</v>
      </c>
      <c r="O1377" t="s">
        <v>710</v>
      </c>
      <c r="P1377" t="s">
        <v>743</v>
      </c>
      <c r="Q1377" t="s">
        <v>744</v>
      </c>
      <c r="R1377" t="s">
        <v>745</v>
      </c>
      <c r="S1377" t="s">
        <v>746</v>
      </c>
      <c r="T1377" t="s">
        <v>305</v>
      </c>
      <c r="U1377" t="s">
        <v>4804</v>
      </c>
      <c r="V1377" t="s">
        <v>747</v>
      </c>
      <c r="W1377" t="s">
        <v>305</v>
      </c>
      <c r="X1377" t="s">
        <v>140</v>
      </c>
      <c r="Y1377" t="s">
        <v>748</v>
      </c>
      <c r="Z1377" t="s">
        <v>749</v>
      </c>
      <c r="AA1377" t="s">
        <v>65</v>
      </c>
    </row>
    <row r="1378" spans="1:27" x14ac:dyDescent="0.25">
      <c r="A1378" s="1">
        <v>10259</v>
      </c>
      <c r="B1378" s="1">
        <v>46</v>
      </c>
      <c r="C1378" s="8">
        <v>100</v>
      </c>
      <c r="D1378" s="1">
        <v>4</v>
      </c>
      <c r="E1378" s="7">
        <v>6541.2</v>
      </c>
      <c r="F1378" s="7">
        <f>sales_data_sample3[[#This Row],[SALES]]*sales_data_sample3[[#This Row],[PROFIT MARGIN]]</f>
        <v>297.62459999999999</v>
      </c>
      <c r="G1378" s="14" t="str">
        <f>IF(sales_data_sample3[[#This Row],[STATUS]] &lt;&gt;"Cancelled","4,55%","0")</f>
        <v>4,55%</v>
      </c>
      <c r="H1378" s="4">
        <v>38153</v>
      </c>
      <c r="I1378" t="s">
        <v>28</v>
      </c>
      <c r="J1378">
        <f>ROUNDUP(MONTH(sales_data_sample3[[#This Row],[ORDER DATE]])/3,0)</f>
        <v>2</v>
      </c>
      <c r="K1378" t="str">
        <f>TEXT(sales_data_sample3[[#This Row],[ORDER DATE]],"[$-409]mmmm")</f>
        <v>June</v>
      </c>
      <c r="L1378">
        <f>YEAR(sales_data_sample3[[#This Row],[ORDER DATE]])</f>
        <v>2004</v>
      </c>
      <c r="M1378" t="s">
        <v>957</v>
      </c>
      <c r="N1378">
        <v>118</v>
      </c>
      <c r="O1378" t="s">
        <v>1172</v>
      </c>
      <c r="P1378" t="s">
        <v>743</v>
      </c>
      <c r="Q1378" t="s">
        <v>744</v>
      </c>
      <c r="R1378" t="s">
        <v>745</v>
      </c>
      <c r="S1378" t="s">
        <v>746</v>
      </c>
      <c r="T1378" t="s">
        <v>305</v>
      </c>
      <c r="U1378" t="s">
        <v>4804</v>
      </c>
      <c r="V1378" t="s">
        <v>747</v>
      </c>
      <c r="W1378" t="s">
        <v>305</v>
      </c>
      <c r="X1378" t="s">
        <v>140</v>
      </c>
      <c r="Y1378" t="s">
        <v>748</v>
      </c>
      <c r="Z1378" t="s">
        <v>749</v>
      </c>
      <c r="AA1378" t="s">
        <v>65</v>
      </c>
    </row>
    <row r="1379" spans="1:27" x14ac:dyDescent="0.25">
      <c r="A1379" s="1">
        <v>10259</v>
      </c>
      <c r="B1379" s="1">
        <v>30</v>
      </c>
      <c r="C1379" s="8">
        <v>100</v>
      </c>
      <c r="D1379" s="1">
        <v>3</v>
      </c>
      <c r="E1379" s="7">
        <v>5697.9</v>
      </c>
      <c r="F1379" s="7">
        <f>sales_data_sample3[[#This Row],[SALES]]*sales_data_sample3[[#This Row],[PROFIT MARGIN]]</f>
        <v>1418.20731</v>
      </c>
      <c r="G1379" s="14" t="str">
        <f>IF(sales_data_sample3[[#This Row],[STATUS]] &lt;&gt;"Cancelled","24,89%","0")</f>
        <v>24,89%</v>
      </c>
      <c r="H1379" s="4">
        <v>38153</v>
      </c>
      <c r="I1379" t="s">
        <v>28</v>
      </c>
      <c r="J1379">
        <f>ROUNDUP(MONTH(sales_data_sample3[[#This Row],[ORDER DATE]])/3,0)</f>
        <v>2</v>
      </c>
      <c r="K1379" t="str">
        <f>TEXT(sales_data_sample3[[#This Row],[ORDER DATE]],"[$-409]mmmm")</f>
        <v>June</v>
      </c>
      <c r="L1379">
        <f>YEAR(sales_data_sample3[[#This Row],[ORDER DATE]])</f>
        <v>2004</v>
      </c>
      <c r="M1379" t="s">
        <v>278</v>
      </c>
      <c r="N1379">
        <v>163</v>
      </c>
      <c r="O1379" t="s">
        <v>1667</v>
      </c>
      <c r="P1379" t="s">
        <v>743</v>
      </c>
      <c r="Q1379" t="s">
        <v>744</v>
      </c>
      <c r="R1379" t="s">
        <v>745</v>
      </c>
      <c r="S1379" t="s">
        <v>746</v>
      </c>
      <c r="T1379" t="s">
        <v>305</v>
      </c>
      <c r="U1379" t="s">
        <v>4804</v>
      </c>
      <c r="V1379" t="s">
        <v>747</v>
      </c>
      <c r="W1379" t="s">
        <v>305</v>
      </c>
      <c r="X1379" t="s">
        <v>140</v>
      </c>
      <c r="Y1379" t="s">
        <v>748</v>
      </c>
      <c r="Z1379" t="s">
        <v>749</v>
      </c>
      <c r="AA1379" t="s">
        <v>65</v>
      </c>
    </row>
    <row r="1380" spans="1:27" x14ac:dyDescent="0.25">
      <c r="A1380" s="1">
        <v>10259</v>
      </c>
      <c r="B1380" s="1">
        <v>34</v>
      </c>
      <c r="C1380" s="8">
        <v>99.41</v>
      </c>
      <c r="D1380" s="1">
        <v>7</v>
      </c>
      <c r="E1380" s="7">
        <v>3379.94</v>
      </c>
      <c r="F1380" s="7">
        <f>sales_data_sample3[[#This Row],[SALES]]*sales_data_sample3[[#This Row],[PROFIT MARGIN]]</f>
        <v>153.78727000000001</v>
      </c>
      <c r="G1380" s="14" t="str">
        <f>IF(sales_data_sample3[[#This Row],[STATUS]] &lt;&gt;"Cancelled","4,55%","0")</f>
        <v>4,55%</v>
      </c>
      <c r="H1380" s="4">
        <v>38153</v>
      </c>
      <c r="I1380" t="s">
        <v>28</v>
      </c>
      <c r="J1380">
        <f>ROUNDUP(MONTH(sales_data_sample3[[#This Row],[ORDER DATE]])/3,0)</f>
        <v>2</v>
      </c>
      <c r="K1380" t="str">
        <f>TEXT(sales_data_sample3[[#This Row],[ORDER DATE]],"[$-409]mmmm")</f>
        <v>June</v>
      </c>
      <c r="L1380">
        <f>YEAR(sales_data_sample3[[#This Row],[ORDER DATE]])</f>
        <v>2004</v>
      </c>
      <c r="M1380" t="s">
        <v>957</v>
      </c>
      <c r="N1380">
        <v>122</v>
      </c>
      <c r="O1380" t="s">
        <v>1737</v>
      </c>
      <c r="P1380" t="s">
        <v>743</v>
      </c>
      <c r="Q1380" t="s">
        <v>744</v>
      </c>
      <c r="R1380" t="s">
        <v>745</v>
      </c>
      <c r="S1380" t="s">
        <v>746</v>
      </c>
      <c r="T1380" t="s">
        <v>305</v>
      </c>
      <c r="U1380" t="s">
        <v>4804</v>
      </c>
      <c r="V1380" t="s">
        <v>747</v>
      </c>
      <c r="W1380" t="s">
        <v>305</v>
      </c>
      <c r="X1380" t="s">
        <v>140</v>
      </c>
      <c r="Y1380" t="s">
        <v>748</v>
      </c>
      <c r="Z1380" t="s">
        <v>749</v>
      </c>
      <c r="AA1380" t="s">
        <v>65</v>
      </c>
    </row>
    <row r="1381" spans="1:27" x14ac:dyDescent="0.25">
      <c r="A1381" s="1">
        <v>10259</v>
      </c>
      <c r="B1381" s="1">
        <v>30</v>
      </c>
      <c r="C1381" s="8">
        <v>49.22</v>
      </c>
      <c r="D1381" s="1">
        <v>10</v>
      </c>
      <c r="E1381" s="7">
        <v>1476.6</v>
      </c>
      <c r="F1381" s="7">
        <f>sales_data_sample3[[#This Row],[SALES]]*sales_data_sample3[[#This Row],[PROFIT MARGIN]]</f>
        <v>67.185299999999998</v>
      </c>
      <c r="G1381" s="14" t="str">
        <f>IF(sales_data_sample3[[#This Row],[STATUS]] &lt;&gt;"Cancelled","4,55%","0")</f>
        <v>4,55%</v>
      </c>
      <c r="H1381" s="4">
        <v>38153</v>
      </c>
      <c r="I1381" t="s">
        <v>28</v>
      </c>
      <c r="J1381">
        <f>ROUNDUP(MONTH(sales_data_sample3[[#This Row],[ORDER DATE]])/3,0)</f>
        <v>2</v>
      </c>
      <c r="K1381" t="str">
        <f>TEXT(sales_data_sample3[[#This Row],[ORDER DATE]],"[$-409]mmmm")</f>
        <v>June</v>
      </c>
      <c r="L1381">
        <f>YEAR(sales_data_sample3[[#This Row],[ORDER DATE]])</f>
        <v>2004</v>
      </c>
      <c r="M1381" t="s">
        <v>957</v>
      </c>
      <c r="N1381">
        <v>60</v>
      </c>
      <c r="O1381" t="s">
        <v>1799</v>
      </c>
      <c r="P1381" t="s">
        <v>743</v>
      </c>
      <c r="Q1381" t="s">
        <v>744</v>
      </c>
      <c r="R1381" t="s">
        <v>745</v>
      </c>
      <c r="S1381" t="s">
        <v>746</v>
      </c>
      <c r="T1381" t="s">
        <v>305</v>
      </c>
      <c r="U1381" t="s">
        <v>4804</v>
      </c>
      <c r="V1381" t="s">
        <v>747</v>
      </c>
      <c r="W1381" t="s">
        <v>305</v>
      </c>
      <c r="X1381" t="s">
        <v>140</v>
      </c>
      <c r="Y1381" t="s">
        <v>748</v>
      </c>
      <c r="Z1381" t="s">
        <v>749</v>
      </c>
      <c r="AA1381" t="s">
        <v>42</v>
      </c>
    </row>
    <row r="1382" spans="1:27" x14ac:dyDescent="0.25">
      <c r="A1382" s="1">
        <v>10259</v>
      </c>
      <c r="B1382" s="1">
        <v>27</v>
      </c>
      <c r="C1382" s="8">
        <v>100</v>
      </c>
      <c r="D1382" s="1">
        <v>8</v>
      </c>
      <c r="E1382" s="7">
        <v>3657.69</v>
      </c>
      <c r="F1382" s="7">
        <f>sales_data_sample3[[#This Row],[SALES]]*sales_data_sample3[[#This Row],[PROFIT MARGIN]]</f>
        <v>910.39904100000001</v>
      </c>
      <c r="G1382" s="14" t="str">
        <f>IF(sales_data_sample3[[#This Row],[STATUS]] &lt;&gt;"Cancelled","24,89%","0")</f>
        <v>24,89%</v>
      </c>
      <c r="H1382" s="4">
        <v>38153</v>
      </c>
      <c r="I1382" t="s">
        <v>28</v>
      </c>
      <c r="J1382">
        <f>ROUNDUP(MONTH(sales_data_sample3[[#This Row],[ORDER DATE]])/3,0)</f>
        <v>2</v>
      </c>
      <c r="K1382" t="str">
        <f>TEXT(sales_data_sample3[[#This Row],[ORDER DATE]],"[$-409]mmmm")</f>
        <v>June</v>
      </c>
      <c r="L1382">
        <f>YEAR(sales_data_sample3[[#This Row],[ORDER DATE]])</f>
        <v>2004</v>
      </c>
      <c r="M1382" t="s">
        <v>278</v>
      </c>
      <c r="N1382">
        <v>169</v>
      </c>
      <c r="O1382" t="s">
        <v>2190</v>
      </c>
      <c r="P1382" t="s">
        <v>743</v>
      </c>
      <c r="Q1382" t="s">
        <v>744</v>
      </c>
      <c r="R1382" t="s">
        <v>745</v>
      </c>
      <c r="S1382" t="s">
        <v>746</v>
      </c>
      <c r="T1382" t="s">
        <v>305</v>
      </c>
      <c r="U1382" t="s">
        <v>4804</v>
      </c>
      <c r="V1382" t="s">
        <v>747</v>
      </c>
      <c r="W1382" t="s">
        <v>305</v>
      </c>
      <c r="X1382" t="s">
        <v>140</v>
      </c>
      <c r="Y1382" t="s">
        <v>748</v>
      </c>
      <c r="Z1382" t="s">
        <v>749</v>
      </c>
      <c r="AA1382" t="s">
        <v>65</v>
      </c>
    </row>
    <row r="1383" spans="1:27" x14ac:dyDescent="0.25">
      <c r="A1383" s="1">
        <v>10259</v>
      </c>
      <c r="B1383" s="1">
        <v>41</v>
      </c>
      <c r="C1383" s="8">
        <v>100</v>
      </c>
      <c r="D1383" s="1">
        <v>13</v>
      </c>
      <c r="E1383" s="7">
        <v>4666.62</v>
      </c>
      <c r="F1383" s="7">
        <f>sales_data_sample3[[#This Row],[SALES]]*sales_data_sample3[[#This Row],[PROFIT MARGIN]]</f>
        <v>212.33121</v>
      </c>
      <c r="G1383" s="14" t="str">
        <f>IF(sales_data_sample3[[#This Row],[STATUS]] &lt;&gt;"Cancelled","4,55%","0")</f>
        <v>4,55%</v>
      </c>
      <c r="H1383" s="4">
        <v>38153</v>
      </c>
      <c r="I1383" t="s">
        <v>28</v>
      </c>
      <c r="J1383">
        <f>ROUNDUP(MONTH(sales_data_sample3[[#This Row],[ORDER DATE]])/3,0)</f>
        <v>2</v>
      </c>
      <c r="K1383" t="str">
        <f>TEXT(sales_data_sample3[[#This Row],[ORDER DATE]],"[$-409]mmmm")</f>
        <v>June</v>
      </c>
      <c r="L1383">
        <f>YEAR(sales_data_sample3[[#This Row],[ORDER DATE]])</f>
        <v>2004</v>
      </c>
      <c r="M1383" t="s">
        <v>957</v>
      </c>
      <c r="N1383">
        <v>121</v>
      </c>
      <c r="O1383" t="s">
        <v>2604</v>
      </c>
      <c r="P1383" t="s">
        <v>743</v>
      </c>
      <c r="Q1383" t="s">
        <v>744</v>
      </c>
      <c r="R1383" t="s">
        <v>745</v>
      </c>
      <c r="S1383" t="s">
        <v>746</v>
      </c>
      <c r="T1383" t="s">
        <v>305</v>
      </c>
      <c r="U1383" t="s">
        <v>4804</v>
      </c>
      <c r="V1383" t="s">
        <v>747</v>
      </c>
      <c r="W1383" t="s">
        <v>305</v>
      </c>
      <c r="X1383" t="s">
        <v>140</v>
      </c>
      <c r="Y1383" t="s">
        <v>748</v>
      </c>
      <c r="Z1383" t="s">
        <v>749</v>
      </c>
      <c r="AA1383" t="s">
        <v>65</v>
      </c>
    </row>
    <row r="1384" spans="1:27" x14ac:dyDescent="0.25">
      <c r="A1384" s="1">
        <v>10259</v>
      </c>
      <c r="B1384" s="1">
        <v>28</v>
      </c>
      <c r="C1384" s="8">
        <v>46.82</v>
      </c>
      <c r="D1384" s="1">
        <v>1</v>
      </c>
      <c r="E1384" s="7">
        <v>1310.96</v>
      </c>
      <c r="F1384" s="7">
        <f>sales_data_sample3[[#This Row],[SALES]]*sales_data_sample3[[#This Row],[PROFIT MARGIN]]</f>
        <v>326.29794400000003</v>
      </c>
      <c r="G1384" s="14" t="str">
        <f>IF(sales_data_sample3[[#This Row],[STATUS]] &lt;&gt;"Cancelled","24,89%","0")</f>
        <v>24,89%</v>
      </c>
      <c r="H1384" s="4">
        <v>38153</v>
      </c>
      <c r="I1384" t="s">
        <v>28</v>
      </c>
      <c r="J1384">
        <f>ROUNDUP(MONTH(sales_data_sample3[[#This Row],[ORDER DATE]])/3,0)</f>
        <v>2</v>
      </c>
      <c r="K1384" t="str">
        <f>TEXT(sales_data_sample3[[#This Row],[ORDER DATE]],"[$-409]mmmm")</f>
        <v>June</v>
      </c>
      <c r="L1384">
        <f>YEAR(sales_data_sample3[[#This Row],[ORDER DATE]])</f>
        <v>2004</v>
      </c>
      <c r="M1384" t="s">
        <v>278</v>
      </c>
      <c r="N1384">
        <v>57</v>
      </c>
      <c r="O1384" t="s">
        <v>2779</v>
      </c>
      <c r="P1384" t="s">
        <v>743</v>
      </c>
      <c r="Q1384" t="s">
        <v>744</v>
      </c>
      <c r="R1384" t="s">
        <v>745</v>
      </c>
      <c r="S1384" t="s">
        <v>746</v>
      </c>
      <c r="T1384" t="s">
        <v>305</v>
      </c>
      <c r="U1384" t="s">
        <v>4804</v>
      </c>
      <c r="V1384" t="s">
        <v>747</v>
      </c>
      <c r="W1384" t="s">
        <v>305</v>
      </c>
      <c r="X1384" t="s">
        <v>140</v>
      </c>
      <c r="Y1384" t="s">
        <v>748</v>
      </c>
      <c r="Z1384" t="s">
        <v>749</v>
      </c>
      <c r="AA1384" t="s">
        <v>42</v>
      </c>
    </row>
    <row r="1385" spans="1:27" x14ac:dyDescent="0.25">
      <c r="A1385" s="1">
        <v>10259</v>
      </c>
      <c r="B1385" s="1">
        <v>47</v>
      </c>
      <c r="C1385" s="8">
        <v>100</v>
      </c>
      <c r="D1385" s="1">
        <v>9</v>
      </c>
      <c r="E1385" s="7">
        <v>5285.62</v>
      </c>
      <c r="F1385" s="7">
        <f>sales_data_sample3[[#This Row],[SALES]]*sales_data_sample3[[#This Row],[PROFIT MARGIN]]</f>
        <v>240.49571</v>
      </c>
      <c r="G1385" s="14" t="str">
        <f>IF(sales_data_sample3[[#This Row],[STATUS]] &lt;&gt;"Cancelled","4,55%","0")</f>
        <v>4,55%</v>
      </c>
      <c r="H1385" s="4">
        <v>38153</v>
      </c>
      <c r="I1385" t="s">
        <v>28</v>
      </c>
      <c r="J1385">
        <f>ROUNDUP(MONTH(sales_data_sample3[[#This Row],[ORDER DATE]])/3,0)</f>
        <v>2</v>
      </c>
      <c r="K1385" t="str">
        <f>TEXT(sales_data_sample3[[#This Row],[ORDER DATE]],"[$-409]mmmm")</f>
        <v>June</v>
      </c>
      <c r="L1385">
        <f>YEAR(sales_data_sample3[[#This Row],[ORDER DATE]])</f>
        <v>2004</v>
      </c>
      <c r="M1385" t="s">
        <v>957</v>
      </c>
      <c r="N1385">
        <v>127</v>
      </c>
      <c r="O1385" t="s">
        <v>3076</v>
      </c>
      <c r="P1385" t="s">
        <v>743</v>
      </c>
      <c r="Q1385" t="s">
        <v>744</v>
      </c>
      <c r="R1385" t="s">
        <v>745</v>
      </c>
      <c r="S1385" t="s">
        <v>746</v>
      </c>
      <c r="T1385" t="s">
        <v>305</v>
      </c>
      <c r="U1385" t="s">
        <v>4804</v>
      </c>
      <c r="V1385" t="s">
        <v>747</v>
      </c>
      <c r="W1385" t="s">
        <v>305</v>
      </c>
      <c r="X1385" t="s">
        <v>140</v>
      </c>
      <c r="Y1385" t="s">
        <v>748</v>
      </c>
      <c r="Z1385" t="s">
        <v>749</v>
      </c>
      <c r="AA1385" t="s">
        <v>65</v>
      </c>
    </row>
    <row r="1386" spans="1:27" x14ac:dyDescent="0.25">
      <c r="A1386" s="1">
        <v>10259</v>
      </c>
      <c r="B1386" s="1">
        <v>31</v>
      </c>
      <c r="C1386" s="8">
        <v>33.24</v>
      </c>
      <c r="D1386" s="1">
        <v>5</v>
      </c>
      <c r="E1386" s="7">
        <v>1030.44</v>
      </c>
      <c r="F1386" s="7">
        <f>sales_data_sample3[[#This Row],[SALES]]*sales_data_sample3[[#This Row],[PROFIT MARGIN]]</f>
        <v>256.476516</v>
      </c>
      <c r="G1386" s="14" t="str">
        <f>IF(sales_data_sample3[[#This Row],[STATUS]] &lt;&gt;"Cancelled","24,89%","0")</f>
        <v>24,89%</v>
      </c>
      <c r="H1386" s="4">
        <v>38153</v>
      </c>
      <c r="I1386" t="s">
        <v>28</v>
      </c>
      <c r="J1386">
        <f>ROUNDUP(MONTH(sales_data_sample3[[#This Row],[ORDER DATE]])/3,0)</f>
        <v>2</v>
      </c>
      <c r="K1386" t="str">
        <f>TEXT(sales_data_sample3[[#This Row],[ORDER DATE]],"[$-409]mmmm")</f>
        <v>June</v>
      </c>
      <c r="L1386">
        <f>YEAR(sales_data_sample3[[#This Row],[ORDER DATE]])</f>
        <v>2004</v>
      </c>
      <c r="M1386" t="s">
        <v>278</v>
      </c>
      <c r="N1386">
        <v>35</v>
      </c>
      <c r="O1386" t="s">
        <v>3186</v>
      </c>
      <c r="P1386" t="s">
        <v>743</v>
      </c>
      <c r="Q1386" t="s">
        <v>744</v>
      </c>
      <c r="R1386" t="s">
        <v>745</v>
      </c>
      <c r="S1386" t="s">
        <v>746</v>
      </c>
      <c r="T1386" t="s">
        <v>305</v>
      </c>
      <c r="U1386" t="s">
        <v>4804</v>
      </c>
      <c r="V1386" t="s">
        <v>747</v>
      </c>
      <c r="W1386" t="s">
        <v>305</v>
      </c>
      <c r="X1386" t="s">
        <v>140</v>
      </c>
      <c r="Y1386" t="s">
        <v>748</v>
      </c>
      <c r="Z1386" t="s">
        <v>749</v>
      </c>
      <c r="AA1386" t="s">
        <v>42</v>
      </c>
    </row>
    <row r="1387" spans="1:27" x14ac:dyDescent="0.25">
      <c r="A1387" s="1">
        <v>10259</v>
      </c>
      <c r="B1387" s="1">
        <v>45</v>
      </c>
      <c r="C1387" s="8">
        <v>86.68</v>
      </c>
      <c r="D1387" s="1">
        <v>11</v>
      </c>
      <c r="E1387" s="7">
        <v>3900.6</v>
      </c>
      <c r="F1387" s="7">
        <f>sales_data_sample3[[#This Row],[SALES]]*sales_data_sample3[[#This Row],[PROFIT MARGIN]]</f>
        <v>177.47729999999999</v>
      </c>
      <c r="G1387" s="14" t="str">
        <f>IF(sales_data_sample3[[#This Row],[STATUS]] &lt;&gt;"Cancelled","4,55%","0")</f>
        <v>4,55%</v>
      </c>
      <c r="H1387" s="4">
        <v>38153</v>
      </c>
      <c r="I1387" t="s">
        <v>28</v>
      </c>
      <c r="J1387">
        <f>ROUNDUP(MONTH(sales_data_sample3[[#This Row],[ORDER DATE]])/3,0)</f>
        <v>2</v>
      </c>
      <c r="K1387" t="str">
        <f>TEXT(sales_data_sample3[[#This Row],[ORDER DATE]],"[$-409]mmmm")</f>
        <v>June</v>
      </c>
      <c r="L1387">
        <f>YEAR(sales_data_sample3[[#This Row],[ORDER DATE]])</f>
        <v>2004</v>
      </c>
      <c r="M1387" t="s">
        <v>957</v>
      </c>
      <c r="N1387">
        <v>96</v>
      </c>
      <c r="O1387" t="s">
        <v>3839</v>
      </c>
      <c r="P1387" t="s">
        <v>743</v>
      </c>
      <c r="Q1387" t="s">
        <v>744</v>
      </c>
      <c r="R1387" t="s">
        <v>745</v>
      </c>
      <c r="S1387" t="s">
        <v>746</v>
      </c>
      <c r="T1387" t="s">
        <v>305</v>
      </c>
      <c r="U1387" t="s">
        <v>4804</v>
      </c>
      <c r="V1387" t="s">
        <v>747</v>
      </c>
      <c r="W1387" t="s">
        <v>305</v>
      </c>
      <c r="X1387" t="s">
        <v>140</v>
      </c>
      <c r="Y1387" t="s">
        <v>748</v>
      </c>
      <c r="Z1387" t="s">
        <v>749</v>
      </c>
      <c r="AA1387" t="s">
        <v>65</v>
      </c>
    </row>
    <row r="1388" spans="1:27" x14ac:dyDescent="0.25">
      <c r="A1388" s="1">
        <v>10259</v>
      </c>
      <c r="B1388" s="1">
        <v>40</v>
      </c>
      <c r="C1388" s="8">
        <v>43.83</v>
      </c>
      <c r="D1388" s="1">
        <v>6</v>
      </c>
      <c r="E1388" s="7">
        <v>1753.2</v>
      </c>
      <c r="F1388" s="7">
        <f>sales_data_sample3[[#This Row],[SALES]]*sales_data_sample3[[#This Row],[PROFIT MARGIN]]</f>
        <v>79.770600000000002</v>
      </c>
      <c r="G1388" s="14" t="str">
        <f>IF(sales_data_sample3[[#This Row],[STATUS]] &lt;&gt;"Cancelled","4,55%","0")</f>
        <v>4,55%</v>
      </c>
      <c r="H1388" s="4">
        <v>38153</v>
      </c>
      <c r="I1388" t="s">
        <v>28</v>
      </c>
      <c r="J1388">
        <f>ROUNDUP(MONTH(sales_data_sample3[[#This Row],[ORDER DATE]])/3,0)</f>
        <v>2</v>
      </c>
      <c r="K1388" t="str">
        <f>TEXT(sales_data_sample3[[#This Row],[ORDER DATE]],"[$-409]mmmm")</f>
        <v>June</v>
      </c>
      <c r="L1388">
        <f>YEAR(sales_data_sample3[[#This Row],[ORDER DATE]])</f>
        <v>2004</v>
      </c>
      <c r="M1388" t="s">
        <v>957</v>
      </c>
      <c r="N1388">
        <v>54</v>
      </c>
      <c r="O1388" t="s">
        <v>3944</v>
      </c>
      <c r="P1388" t="s">
        <v>743</v>
      </c>
      <c r="Q1388" t="s">
        <v>744</v>
      </c>
      <c r="R1388" t="s">
        <v>745</v>
      </c>
      <c r="S1388" t="s">
        <v>746</v>
      </c>
      <c r="T1388" t="s">
        <v>305</v>
      </c>
      <c r="U1388" t="s">
        <v>4804</v>
      </c>
      <c r="V1388" t="s">
        <v>747</v>
      </c>
      <c r="W1388" t="s">
        <v>305</v>
      </c>
      <c r="X1388" t="s">
        <v>140</v>
      </c>
      <c r="Y1388" t="s">
        <v>748</v>
      </c>
      <c r="Z1388" t="s">
        <v>749</v>
      </c>
      <c r="AA1388" t="s">
        <v>42</v>
      </c>
    </row>
    <row r="1389" spans="1:27" x14ac:dyDescent="0.25">
      <c r="A1389" s="1">
        <v>10259</v>
      </c>
      <c r="B1389" s="1">
        <v>29</v>
      </c>
      <c r="C1389" s="8">
        <v>100</v>
      </c>
      <c r="D1389" s="1">
        <v>2</v>
      </c>
      <c r="E1389" s="7">
        <v>3054.57</v>
      </c>
      <c r="F1389" s="7">
        <f>sales_data_sample3[[#This Row],[SALES]]*sales_data_sample3[[#This Row],[PROFIT MARGIN]]</f>
        <v>138.982935</v>
      </c>
      <c r="G1389" s="14" t="str">
        <f>IF(sales_data_sample3[[#This Row],[STATUS]] &lt;&gt;"Cancelled","4,55%","0")</f>
        <v>4,55%</v>
      </c>
      <c r="H1389" s="4">
        <v>38153</v>
      </c>
      <c r="I1389" t="s">
        <v>28</v>
      </c>
      <c r="J1389">
        <f>ROUNDUP(MONTH(sales_data_sample3[[#This Row],[ORDER DATE]])/3,0)</f>
        <v>2</v>
      </c>
      <c r="K1389" t="str">
        <f>TEXT(sales_data_sample3[[#This Row],[ORDER DATE]],"[$-409]mmmm")</f>
        <v>June</v>
      </c>
      <c r="L1389">
        <f>YEAR(sales_data_sample3[[#This Row],[ORDER DATE]])</f>
        <v>2004</v>
      </c>
      <c r="M1389" t="s">
        <v>957</v>
      </c>
      <c r="N1389">
        <v>115</v>
      </c>
      <c r="O1389" t="s">
        <v>4177</v>
      </c>
      <c r="P1389" t="s">
        <v>743</v>
      </c>
      <c r="Q1389" t="s">
        <v>744</v>
      </c>
      <c r="R1389" t="s">
        <v>745</v>
      </c>
      <c r="S1389" t="s">
        <v>746</v>
      </c>
      <c r="T1389" t="s">
        <v>305</v>
      </c>
      <c r="U1389" t="s">
        <v>4804</v>
      </c>
      <c r="V1389" t="s">
        <v>747</v>
      </c>
      <c r="W1389" t="s">
        <v>305</v>
      </c>
      <c r="X1389" t="s">
        <v>140</v>
      </c>
      <c r="Y1389" t="s">
        <v>748</v>
      </c>
      <c r="Z1389" t="s">
        <v>749</v>
      </c>
      <c r="AA1389" t="s">
        <v>65</v>
      </c>
    </row>
    <row r="1390" spans="1:27" x14ac:dyDescent="0.25">
      <c r="A1390" s="1">
        <v>10261</v>
      </c>
      <c r="B1390" s="1">
        <v>27</v>
      </c>
      <c r="C1390" s="8">
        <v>100</v>
      </c>
      <c r="D1390" s="1">
        <v>1</v>
      </c>
      <c r="E1390" s="7">
        <v>3378.24</v>
      </c>
      <c r="F1390" s="7">
        <f>sales_data_sample3[[#This Row],[SALES]]*sales_data_sample3[[#This Row],[PROFIT MARGIN]]</f>
        <v>840.84393599999999</v>
      </c>
      <c r="G1390" s="14" t="str">
        <f>IF(sales_data_sample3[[#This Row],[STATUS]] &lt;&gt;"Cancelled","24,89%","0")</f>
        <v>24,89%</v>
      </c>
      <c r="H1390" s="4">
        <v>38155</v>
      </c>
      <c r="I1390" t="s">
        <v>28</v>
      </c>
      <c r="J1390">
        <f>ROUNDUP(MONTH(sales_data_sample3[[#This Row],[ORDER DATE]])/3,0)</f>
        <v>2</v>
      </c>
      <c r="K1390" t="str">
        <f>TEXT(sales_data_sample3[[#This Row],[ORDER DATE]],"[$-409]mmmm")</f>
        <v>June</v>
      </c>
      <c r="L1390">
        <f>YEAR(sales_data_sample3[[#This Row],[ORDER DATE]])</f>
        <v>2004</v>
      </c>
      <c r="M1390" t="s">
        <v>278</v>
      </c>
      <c r="N1390">
        <v>136</v>
      </c>
      <c r="O1390" t="s">
        <v>561</v>
      </c>
      <c r="P1390" t="s">
        <v>458</v>
      </c>
      <c r="Q1390" t="s">
        <v>459</v>
      </c>
      <c r="R1390" t="s">
        <v>460</v>
      </c>
      <c r="S1390" t="s">
        <v>4804</v>
      </c>
      <c r="T1390" t="s">
        <v>461</v>
      </c>
      <c r="U1390" t="s">
        <v>462</v>
      </c>
      <c r="V1390" t="s">
        <v>463</v>
      </c>
      <c r="W1390" t="s">
        <v>353</v>
      </c>
      <c r="X1390" t="s">
        <v>39</v>
      </c>
      <c r="Y1390" t="s">
        <v>464</v>
      </c>
      <c r="Z1390" t="s">
        <v>465</v>
      </c>
      <c r="AA1390" t="s">
        <v>65</v>
      </c>
    </row>
    <row r="1391" spans="1:27" x14ac:dyDescent="0.25">
      <c r="A1391" s="1">
        <v>10261</v>
      </c>
      <c r="B1391" s="1">
        <v>20</v>
      </c>
      <c r="C1391" s="8">
        <v>89.53</v>
      </c>
      <c r="D1391" s="1">
        <v>9</v>
      </c>
      <c r="E1391" s="7">
        <v>1790.6</v>
      </c>
      <c r="F1391" s="7">
        <f>sales_data_sample3[[#This Row],[SALES]]*sales_data_sample3[[#This Row],[PROFIT MARGIN]]</f>
        <v>132.32533999999998</v>
      </c>
      <c r="G1391" s="14" t="str">
        <f>IF(sales_data_sample3[[#This Row],[STATUS]] &lt;&gt;"Cancelled","7,39%","0")</f>
        <v>7,39%</v>
      </c>
      <c r="H1391" s="4">
        <v>38155</v>
      </c>
      <c r="I1391" t="s">
        <v>28</v>
      </c>
      <c r="J1391">
        <f>ROUNDUP(MONTH(sales_data_sample3[[#This Row],[ORDER DATE]])/3,0)</f>
        <v>2</v>
      </c>
      <c r="K1391" t="str">
        <f>TEXT(sales_data_sample3[[#This Row],[ORDER DATE]],"[$-409]mmmm")</f>
        <v>June</v>
      </c>
      <c r="L1391">
        <f>YEAR(sales_data_sample3[[#This Row],[ORDER DATE]])</f>
        <v>2004</v>
      </c>
      <c r="M1391" t="s">
        <v>1354</v>
      </c>
      <c r="N1391">
        <v>87</v>
      </c>
      <c r="O1391" t="s">
        <v>2562</v>
      </c>
      <c r="P1391" t="s">
        <v>458</v>
      </c>
      <c r="Q1391" t="s">
        <v>459</v>
      </c>
      <c r="R1391" t="s">
        <v>460</v>
      </c>
      <c r="S1391" t="s">
        <v>4804</v>
      </c>
      <c r="T1391" t="s">
        <v>461</v>
      </c>
      <c r="U1391" t="s">
        <v>462</v>
      </c>
      <c r="V1391" t="s">
        <v>463</v>
      </c>
      <c r="W1391" t="s">
        <v>353</v>
      </c>
      <c r="X1391" t="s">
        <v>39</v>
      </c>
      <c r="Y1391" t="s">
        <v>464</v>
      </c>
      <c r="Z1391" t="s">
        <v>465</v>
      </c>
      <c r="AA1391" t="s">
        <v>42</v>
      </c>
    </row>
    <row r="1392" spans="1:27" x14ac:dyDescent="0.25">
      <c r="A1392" s="1">
        <v>10261</v>
      </c>
      <c r="B1392" s="1">
        <v>36</v>
      </c>
      <c r="C1392" s="8">
        <v>100</v>
      </c>
      <c r="D1392" s="1">
        <v>8</v>
      </c>
      <c r="E1392" s="7">
        <v>4512.6000000000004</v>
      </c>
      <c r="F1392" s="7">
        <f>sales_data_sample3[[#This Row],[SALES]]*sales_data_sample3[[#This Row],[PROFIT MARGIN]]</f>
        <v>412.45164</v>
      </c>
      <c r="G1392" s="14" t="str">
        <f>IF(sales_data_sample3[[#This Row],[STATUS]] &lt;&gt;"Cancelled","9,14%","0")</f>
        <v>9,14%</v>
      </c>
      <c r="H1392" s="4">
        <v>38155</v>
      </c>
      <c r="I1392" t="s">
        <v>28</v>
      </c>
      <c r="J1392">
        <f>ROUNDUP(MONTH(sales_data_sample3[[#This Row],[ORDER DATE]])/3,0)</f>
        <v>2</v>
      </c>
      <c r="K1392" t="str">
        <f>TEXT(sales_data_sample3[[#This Row],[ORDER DATE]],"[$-409]mmmm")</f>
        <v>June</v>
      </c>
      <c r="L1392">
        <f>YEAR(sales_data_sample3[[#This Row],[ORDER DATE]])</f>
        <v>2004</v>
      </c>
      <c r="M1392" t="s">
        <v>2075</v>
      </c>
      <c r="N1392">
        <v>122</v>
      </c>
      <c r="O1392" t="s">
        <v>3005</v>
      </c>
      <c r="P1392" t="s">
        <v>458</v>
      </c>
      <c r="Q1392" t="s">
        <v>459</v>
      </c>
      <c r="R1392" t="s">
        <v>460</v>
      </c>
      <c r="S1392" t="s">
        <v>4804</v>
      </c>
      <c r="T1392" t="s">
        <v>461</v>
      </c>
      <c r="U1392" t="s">
        <v>462</v>
      </c>
      <c r="V1392" t="s">
        <v>463</v>
      </c>
      <c r="W1392" t="s">
        <v>353</v>
      </c>
      <c r="X1392" t="s">
        <v>39</v>
      </c>
      <c r="Y1392" t="s">
        <v>464</v>
      </c>
      <c r="Z1392" t="s">
        <v>465</v>
      </c>
      <c r="AA1392" t="s">
        <v>65</v>
      </c>
    </row>
    <row r="1393" spans="1:27" x14ac:dyDescent="0.25">
      <c r="A1393" s="1">
        <v>10261</v>
      </c>
      <c r="B1393" s="1">
        <v>22</v>
      </c>
      <c r="C1393" s="8">
        <v>91.17</v>
      </c>
      <c r="D1393" s="1">
        <v>3</v>
      </c>
      <c r="E1393" s="7">
        <v>2005.74</v>
      </c>
      <c r="F1393" s="7">
        <f>sales_data_sample3[[#This Row],[SALES]]*sales_data_sample3[[#This Row],[PROFIT MARGIN]]</f>
        <v>148.22418599999997</v>
      </c>
      <c r="G1393" s="14" t="str">
        <f>IF(sales_data_sample3[[#This Row],[STATUS]] &lt;&gt;"Cancelled","7,39%","0")</f>
        <v>7,39%</v>
      </c>
      <c r="H1393" s="4">
        <v>38155</v>
      </c>
      <c r="I1393" t="s">
        <v>28</v>
      </c>
      <c r="J1393">
        <f>ROUNDUP(MONTH(sales_data_sample3[[#This Row],[ORDER DATE]])/3,0)</f>
        <v>2</v>
      </c>
      <c r="K1393" t="str">
        <f>TEXT(sales_data_sample3[[#This Row],[ORDER DATE]],"[$-409]mmmm")</f>
        <v>June</v>
      </c>
      <c r="L1393">
        <f>YEAR(sales_data_sample3[[#This Row],[ORDER DATE]])</f>
        <v>2004</v>
      </c>
      <c r="M1393" t="s">
        <v>1354</v>
      </c>
      <c r="N1393">
        <v>88</v>
      </c>
      <c r="O1393" t="s">
        <v>3347</v>
      </c>
      <c r="P1393" t="s">
        <v>458</v>
      </c>
      <c r="Q1393" t="s">
        <v>459</v>
      </c>
      <c r="R1393" t="s">
        <v>460</v>
      </c>
      <c r="S1393" t="s">
        <v>4804</v>
      </c>
      <c r="T1393" t="s">
        <v>461</v>
      </c>
      <c r="U1393" t="s">
        <v>462</v>
      </c>
      <c r="V1393" t="s">
        <v>463</v>
      </c>
      <c r="W1393" t="s">
        <v>353</v>
      </c>
      <c r="X1393" t="s">
        <v>39</v>
      </c>
      <c r="Y1393" t="s">
        <v>464</v>
      </c>
      <c r="Z1393" t="s">
        <v>465</v>
      </c>
      <c r="AA1393" t="s">
        <v>42</v>
      </c>
    </row>
    <row r="1394" spans="1:27" x14ac:dyDescent="0.25">
      <c r="A1394" s="1">
        <v>10261</v>
      </c>
      <c r="B1394" s="1">
        <v>34</v>
      </c>
      <c r="C1394" s="8">
        <v>62</v>
      </c>
      <c r="D1394" s="1">
        <v>4</v>
      </c>
      <c r="E1394" s="7">
        <v>2108</v>
      </c>
      <c r="F1394" s="7">
        <f>sales_data_sample3[[#This Row],[SALES]]*sales_data_sample3[[#This Row],[PROFIT MARGIN]]</f>
        <v>192.6712</v>
      </c>
      <c r="G1394" s="14" t="str">
        <f>IF(sales_data_sample3[[#This Row],[STATUS]] &lt;&gt;"Cancelled","9,14%","0")</f>
        <v>9,14%</v>
      </c>
      <c r="H1394" s="4">
        <v>38155</v>
      </c>
      <c r="I1394" t="s">
        <v>28</v>
      </c>
      <c r="J1394">
        <f>ROUNDUP(MONTH(sales_data_sample3[[#This Row],[ORDER DATE]])/3,0)</f>
        <v>2</v>
      </c>
      <c r="K1394" t="str">
        <f>TEXT(sales_data_sample3[[#This Row],[ORDER DATE]],"[$-409]mmmm")</f>
        <v>June</v>
      </c>
      <c r="L1394">
        <f>YEAR(sales_data_sample3[[#This Row],[ORDER DATE]])</f>
        <v>2004</v>
      </c>
      <c r="M1394" t="s">
        <v>2075</v>
      </c>
      <c r="N1394">
        <v>66</v>
      </c>
      <c r="O1394" t="s">
        <v>4284</v>
      </c>
      <c r="P1394" t="s">
        <v>458</v>
      </c>
      <c r="Q1394" t="s">
        <v>459</v>
      </c>
      <c r="R1394" t="s">
        <v>460</v>
      </c>
      <c r="S1394" t="s">
        <v>4804</v>
      </c>
      <c r="T1394" t="s">
        <v>461</v>
      </c>
      <c r="U1394" t="s">
        <v>462</v>
      </c>
      <c r="V1394" t="s">
        <v>463</v>
      </c>
      <c r="W1394" t="s">
        <v>353</v>
      </c>
      <c r="X1394" t="s">
        <v>39</v>
      </c>
      <c r="Y1394" t="s">
        <v>464</v>
      </c>
      <c r="Z1394" t="s">
        <v>465</v>
      </c>
      <c r="AA1394" t="s">
        <v>42</v>
      </c>
    </row>
    <row r="1395" spans="1:27" x14ac:dyDescent="0.25">
      <c r="A1395" s="1">
        <v>10261</v>
      </c>
      <c r="B1395" s="1">
        <v>44</v>
      </c>
      <c r="C1395" s="8">
        <v>68.67</v>
      </c>
      <c r="D1395" s="1">
        <v>2</v>
      </c>
      <c r="E1395" s="7">
        <v>3021.48</v>
      </c>
      <c r="F1395" s="7">
        <f>sales_data_sample3[[#This Row],[SALES]]*sales_data_sample3[[#This Row],[PROFIT MARGIN]]</f>
        <v>276.16327200000001</v>
      </c>
      <c r="G1395" s="14" t="str">
        <f>IF(sales_data_sample3[[#This Row],[STATUS]] &lt;&gt;"Cancelled","9,14%","0")</f>
        <v>9,14%</v>
      </c>
      <c r="H1395" s="4">
        <v>38155</v>
      </c>
      <c r="I1395" t="s">
        <v>28</v>
      </c>
      <c r="J1395">
        <f>ROUNDUP(MONTH(sales_data_sample3[[#This Row],[ORDER DATE]])/3,0)</f>
        <v>2</v>
      </c>
      <c r="K1395" t="str">
        <f>TEXT(sales_data_sample3[[#This Row],[ORDER DATE]],"[$-409]mmmm")</f>
        <v>June</v>
      </c>
      <c r="L1395">
        <f>YEAR(sales_data_sample3[[#This Row],[ORDER DATE]])</f>
        <v>2004</v>
      </c>
      <c r="M1395" t="s">
        <v>2075</v>
      </c>
      <c r="N1395">
        <v>72</v>
      </c>
      <c r="O1395" t="s">
        <v>4468</v>
      </c>
      <c r="P1395" t="s">
        <v>458</v>
      </c>
      <c r="Q1395" t="s">
        <v>459</v>
      </c>
      <c r="R1395" t="s">
        <v>460</v>
      </c>
      <c r="S1395" t="s">
        <v>4804</v>
      </c>
      <c r="T1395" t="s">
        <v>461</v>
      </c>
      <c r="U1395" t="s">
        <v>462</v>
      </c>
      <c r="V1395" t="s">
        <v>463</v>
      </c>
      <c r="W1395" t="s">
        <v>353</v>
      </c>
      <c r="X1395" t="s">
        <v>39</v>
      </c>
      <c r="Y1395" t="s">
        <v>464</v>
      </c>
      <c r="Z1395" t="s">
        <v>465</v>
      </c>
      <c r="AA1395" t="s">
        <v>65</v>
      </c>
    </row>
    <row r="1396" spans="1:27" x14ac:dyDescent="0.25">
      <c r="A1396" s="1">
        <v>10261</v>
      </c>
      <c r="B1396" s="1">
        <v>25</v>
      </c>
      <c r="C1396" s="8">
        <v>88.15</v>
      </c>
      <c r="D1396" s="1">
        <v>5</v>
      </c>
      <c r="E1396" s="7">
        <v>2203.75</v>
      </c>
      <c r="F1396" s="7">
        <f>sales_data_sample3[[#This Row],[SALES]]*sales_data_sample3[[#This Row],[PROFIT MARGIN]]</f>
        <v>201.42274999999998</v>
      </c>
      <c r="G1396" s="14" t="str">
        <f>IF(sales_data_sample3[[#This Row],[STATUS]] &lt;&gt;"Cancelled","9,14%","0")</f>
        <v>9,14%</v>
      </c>
      <c r="H1396" s="4">
        <v>38155</v>
      </c>
      <c r="I1396" t="s">
        <v>28</v>
      </c>
      <c r="J1396">
        <f>ROUNDUP(MONTH(sales_data_sample3[[#This Row],[ORDER DATE]])/3,0)</f>
        <v>2</v>
      </c>
      <c r="K1396" t="str">
        <f>TEXT(sales_data_sample3[[#This Row],[ORDER DATE]],"[$-409]mmmm")</f>
        <v>June</v>
      </c>
      <c r="L1396">
        <f>YEAR(sales_data_sample3[[#This Row],[ORDER DATE]])</f>
        <v>2004</v>
      </c>
      <c r="M1396" t="s">
        <v>2075</v>
      </c>
      <c r="N1396">
        <v>100</v>
      </c>
      <c r="O1396" t="s">
        <v>4604</v>
      </c>
      <c r="P1396" t="s">
        <v>458</v>
      </c>
      <c r="Q1396" t="s">
        <v>459</v>
      </c>
      <c r="R1396" t="s">
        <v>460</v>
      </c>
      <c r="S1396" t="s">
        <v>4804</v>
      </c>
      <c r="T1396" t="s">
        <v>461</v>
      </c>
      <c r="U1396" t="s">
        <v>462</v>
      </c>
      <c r="V1396" t="s">
        <v>463</v>
      </c>
      <c r="W1396" t="s">
        <v>353</v>
      </c>
      <c r="X1396" t="s">
        <v>39</v>
      </c>
      <c r="Y1396" t="s">
        <v>464</v>
      </c>
      <c r="Z1396" t="s">
        <v>465</v>
      </c>
      <c r="AA1396" t="s">
        <v>42</v>
      </c>
    </row>
    <row r="1397" spans="1:27" x14ac:dyDescent="0.25">
      <c r="A1397" s="1">
        <v>10261</v>
      </c>
      <c r="B1397" s="1">
        <v>50</v>
      </c>
      <c r="C1397" s="8">
        <v>81.430000000000007</v>
      </c>
      <c r="D1397" s="1">
        <v>6</v>
      </c>
      <c r="E1397" s="7">
        <v>4071.5</v>
      </c>
      <c r="F1397" s="7">
        <f>sales_data_sample3[[#This Row],[SALES]]*sales_data_sample3[[#This Row],[PROFIT MARGIN]]</f>
        <v>372.13509999999997</v>
      </c>
      <c r="G1397" s="14" t="str">
        <f>IF(sales_data_sample3[[#This Row],[STATUS]] &lt;&gt;"Cancelled","9,14%","0")</f>
        <v>9,14%</v>
      </c>
      <c r="H1397" s="4">
        <v>38155</v>
      </c>
      <c r="I1397" t="s">
        <v>28</v>
      </c>
      <c r="J1397">
        <f>ROUNDUP(MONTH(sales_data_sample3[[#This Row],[ORDER DATE]])/3,0)</f>
        <v>2</v>
      </c>
      <c r="K1397" t="str">
        <f>TEXT(sales_data_sample3[[#This Row],[ORDER DATE]],"[$-409]mmmm")</f>
        <v>June</v>
      </c>
      <c r="L1397">
        <f>YEAR(sales_data_sample3[[#This Row],[ORDER DATE]])</f>
        <v>2004</v>
      </c>
      <c r="M1397" t="s">
        <v>2075</v>
      </c>
      <c r="N1397">
        <v>99</v>
      </c>
      <c r="O1397" t="s">
        <v>4639</v>
      </c>
      <c r="P1397" t="s">
        <v>458</v>
      </c>
      <c r="Q1397" t="s">
        <v>459</v>
      </c>
      <c r="R1397" t="s">
        <v>460</v>
      </c>
      <c r="S1397" t="s">
        <v>4804</v>
      </c>
      <c r="T1397" t="s">
        <v>461</v>
      </c>
      <c r="U1397" t="s">
        <v>462</v>
      </c>
      <c r="V1397" t="s">
        <v>463</v>
      </c>
      <c r="W1397" t="s">
        <v>353</v>
      </c>
      <c r="X1397" t="s">
        <v>39</v>
      </c>
      <c r="Y1397" t="s">
        <v>464</v>
      </c>
      <c r="Z1397" t="s">
        <v>465</v>
      </c>
      <c r="AA1397" t="s">
        <v>65</v>
      </c>
    </row>
    <row r="1398" spans="1:27" x14ac:dyDescent="0.25">
      <c r="A1398" s="1">
        <v>10261</v>
      </c>
      <c r="B1398" s="1">
        <v>29</v>
      </c>
      <c r="C1398" s="8">
        <v>50.78</v>
      </c>
      <c r="D1398" s="1">
        <v>7</v>
      </c>
      <c r="E1398" s="7">
        <v>1472.62</v>
      </c>
      <c r="F1398" s="7">
        <f>sales_data_sample3[[#This Row],[SALES]]*sales_data_sample3[[#This Row],[PROFIT MARGIN]]</f>
        <v>134.59746799999999</v>
      </c>
      <c r="G1398" s="14" t="str">
        <f>IF(sales_data_sample3[[#This Row],[STATUS]] &lt;&gt;"Cancelled","9,14%","0")</f>
        <v>9,14%</v>
      </c>
      <c r="H1398" s="4">
        <v>38155</v>
      </c>
      <c r="I1398" t="s">
        <v>28</v>
      </c>
      <c r="J1398">
        <f>ROUNDUP(MONTH(sales_data_sample3[[#This Row],[ORDER DATE]])/3,0)</f>
        <v>2</v>
      </c>
      <c r="K1398" t="str">
        <f>TEXT(sales_data_sample3[[#This Row],[ORDER DATE]],"[$-409]mmmm")</f>
        <v>June</v>
      </c>
      <c r="L1398">
        <f>YEAR(sales_data_sample3[[#This Row],[ORDER DATE]])</f>
        <v>2004</v>
      </c>
      <c r="M1398" t="s">
        <v>2075</v>
      </c>
      <c r="N1398">
        <v>54</v>
      </c>
      <c r="O1398" t="s">
        <v>4760</v>
      </c>
      <c r="P1398" t="s">
        <v>458</v>
      </c>
      <c r="Q1398" t="s">
        <v>459</v>
      </c>
      <c r="R1398" t="s">
        <v>460</v>
      </c>
      <c r="S1398" t="s">
        <v>4804</v>
      </c>
      <c r="T1398" t="s">
        <v>461</v>
      </c>
      <c r="U1398" t="s">
        <v>462</v>
      </c>
      <c r="V1398" t="s">
        <v>463</v>
      </c>
      <c r="W1398" t="s">
        <v>353</v>
      </c>
      <c r="X1398" t="s">
        <v>39</v>
      </c>
      <c r="Y1398" t="s">
        <v>464</v>
      </c>
      <c r="Z1398" t="s">
        <v>465</v>
      </c>
      <c r="AA1398" t="s">
        <v>42</v>
      </c>
    </row>
    <row r="1399" spans="1:27" x14ac:dyDescent="0.25">
      <c r="A1399" s="1">
        <v>10262</v>
      </c>
      <c r="B1399" s="1">
        <v>49</v>
      </c>
      <c r="C1399" s="8">
        <v>100</v>
      </c>
      <c r="D1399" s="1">
        <v>9</v>
      </c>
      <c r="E1399" s="7">
        <v>6567.96</v>
      </c>
      <c r="F1399" s="7">
        <f>sales_data_sample3[[#This Row],[SALES]]*sales_data_sample3[[#This Row],[PROFIT MARGIN]]</f>
        <v>0</v>
      </c>
      <c r="G1399" s="14">
        <v>0</v>
      </c>
      <c r="H1399" s="4">
        <v>38162</v>
      </c>
      <c r="I1399" t="s">
        <v>591</v>
      </c>
      <c r="J1399">
        <f>ROUNDUP(MONTH(sales_data_sample3[[#This Row],[ORDER DATE]])/3,0)</f>
        <v>2</v>
      </c>
      <c r="K1399" t="str">
        <f>TEXT(sales_data_sample3[[#This Row],[ORDER DATE]],"[$-409]mmmm")</f>
        <v>June</v>
      </c>
      <c r="L1399">
        <f>YEAR(sales_data_sample3[[#This Row],[ORDER DATE]])</f>
        <v>2004</v>
      </c>
      <c r="M1399" t="s">
        <v>1502</v>
      </c>
      <c r="N1399">
        <v>157</v>
      </c>
      <c r="O1399" t="s">
        <v>1503</v>
      </c>
      <c r="P1399" t="s">
        <v>268</v>
      </c>
      <c r="Q1399" t="s">
        <v>269</v>
      </c>
      <c r="R1399" t="s">
        <v>270</v>
      </c>
      <c r="S1399" t="s">
        <v>4804</v>
      </c>
      <c r="T1399" t="s">
        <v>271</v>
      </c>
      <c r="U1399" t="s">
        <v>4804</v>
      </c>
      <c r="V1399" t="s">
        <v>272</v>
      </c>
      <c r="W1399" t="s">
        <v>273</v>
      </c>
      <c r="X1399" t="s">
        <v>52</v>
      </c>
      <c r="Y1399" t="s">
        <v>274</v>
      </c>
      <c r="Z1399" t="s">
        <v>275</v>
      </c>
      <c r="AA1399" t="s">
        <v>65</v>
      </c>
    </row>
    <row r="1400" spans="1:27" x14ac:dyDescent="0.25">
      <c r="A1400" s="1">
        <v>10262</v>
      </c>
      <c r="B1400" s="1">
        <v>32</v>
      </c>
      <c r="C1400" s="8">
        <v>84.3</v>
      </c>
      <c r="D1400" s="1">
        <v>15</v>
      </c>
      <c r="E1400" s="7">
        <v>2697.6</v>
      </c>
      <c r="F1400" s="7">
        <f>sales_data_sample3[[#This Row],[SALES]]*sales_data_sample3[[#This Row],[PROFIT MARGIN]]</f>
        <v>0</v>
      </c>
      <c r="G1400" s="14">
        <v>0</v>
      </c>
      <c r="H1400" s="4">
        <v>38162</v>
      </c>
      <c r="I1400" t="s">
        <v>591</v>
      </c>
      <c r="J1400">
        <f>ROUNDUP(MONTH(sales_data_sample3[[#This Row],[ORDER DATE]])/3,0)</f>
        <v>2</v>
      </c>
      <c r="K1400" t="str">
        <f>TEXT(sales_data_sample3[[#This Row],[ORDER DATE]],"[$-409]mmmm")</f>
        <v>June</v>
      </c>
      <c r="L1400">
        <f>YEAR(sales_data_sample3[[#This Row],[ORDER DATE]])</f>
        <v>2004</v>
      </c>
      <c r="M1400" t="s">
        <v>2075</v>
      </c>
      <c r="N1400">
        <v>86</v>
      </c>
      <c r="O1400" t="s">
        <v>2076</v>
      </c>
      <c r="P1400" t="s">
        <v>268</v>
      </c>
      <c r="Q1400" t="s">
        <v>269</v>
      </c>
      <c r="R1400" t="s">
        <v>270</v>
      </c>
      <c r="S1400" t="s">
        <v>4804</v>
      </c>
      <c r="T1400" t="s">
        <v>271</v>
      </c>
      <c r="U1400" t="s">
        <v>4804</v>
      </c>
      <c r="V1400" t="s">
        <v>272</v>
      </c>
      <c r="W1400" t="s">
        <v>273</v>
      </c>
      <c r="X1400" t="s">
        <v>52</v>
      </c>
      <c r="Y1400" t="s">
        <v>274</v>
      </c>
      <c r="Z1400" t="s">
        <v>275</v>
      </c>
      <c r="AA1400" t="s">
        <v>42</v>
      </c>
    </row>
    <row r="1401" spans="1:27" x14ac:dyDescent="0.25">
      <c r="A1401" s="1">
        <v>10262</v>
      </c>
      <c r="B1401" s="1">
        <v>34</v>
      </c>
      <c r="C1401" s="8">
        <v>100</v>
      </c>
      <c r="D1401" s="1">
        <v>14</v>
      </c>
      <c r="E1401" s="7">
        <v>4103.46</v>
      </c>
      <c r="F1401" s="7">
        <f>sales_data_sample3[[#This Row],[SALES]]*sales_data_sample3[[#This Row],[PROFIT MARGIN]]</f>
        <v>0</v>
      </c>
      <c r="G1401" s="14">
        <v>0</v>
      </c>
      <c r="H1401" s="4">
        <v>38162</v>
      </c>
      <c r="I1401" t="s">
        <v>591</v>
      </c>
      <c r="J1401">
        <f>ROUNDUP(MONTH(sales_data_sample3[[#This Row],[ORDER DATE]])/3,0)</f>
        <v>2</v>
      </c>
      <c r="K1401" t="str">
        <f>TEXT(sales_data_sample3[[#This Row],[ORDER DATE]],"[$-409]mmmm")</f>
        <v>June</v>
      </c>
      <c r="L1401">
        <f>YEAR(sales_data_sample3[[#This Row],[ORDER DATE]])</f>
        <v>2004</v>
      </c>
      <c r="M1401" t="s">
        <v>1354</v>
      </c>
      <c r="N1401">
        <v>105</v>
      </c>
      <c r="O1401" t="s">
        <v>2467</v>
      </c>
      <c r="P1401" t="s">
        <v>268</v>
      </c>
      <c r="Q1401" t="s">
        <v>269</v>
      </c>
      <c r="R1401" t="s">
        <v>270</v>
      </c>
      <c r="S1401" t="s">
        <v>4804</v>
      </c>
      <c r="T1401" t="s">
        <v>271</v>
      </c>
      <c r="U1401" t="s">
        <v>4804</v>
      </c>
      <c r="V1401" t="s">
        <v>272</v>
      </c>
      <c r="W1401" t="s">
        <v>273</v>
      </c>
      <c r="X1401" t="s">
        <v>52</v>
      </c>
      <c r="Y1401" t="s">
        <v>274</v>
      </c>
      <c r="Z1401" t="s">
        <v>275</v>
      </c>
      <c r="AA1401" t="s">
        <v>65</v>
      </c>
    </row>
    <row r="1402" spans="1:27" x14ac:dyDescent="0.25">
      <c r="A1402" s="1">
        <v>10262</v>
      </c>
      <c r="B1402" s="1">
        <v>34</v>
      </c>
      <c r="C1402" s="8">
        <v>97.38</v>
      </c>
      <c r="D1402" s="1">
        <v>1</v>
      </c>
      <c r="E1402" s="7">
        <v>3310.92</v>
      </c>
      <c r="F1402" s="7">
        <f>sales_data_sample3[[#This Row],[SALES]]*sales_data_sample3[[#This Row],[PROFIT MARGIN]]</f>
        <v>0</v>
      </c>
      <c r="G1402" s="14">
        <v>0</v>
      </c>
      <c r="H1402" s="4">
        <v>38162</v>
      </c>
      <c r="I1402" t="s">
        <v>591</v>
      </c>
      <c r="J1402">
        <f>ROUNDUP(MONTH(sales_data_sample3[[#This Row],[ORDER DATE]])/3,0)</f>
        <v>2</v>
      </c>
      <c r="K1402" t="str">
        <f>TEXT(sales_data_sample3[[#This Row],[ORDER DATE]],"[$-409]mmmm")</f>
        <v>June</v>
      </c>
      <c r="L1402">
        <f>YEAR(sales_data_sample3[[#This Row],[ORDER DATE]])</f>
        <v>2004</v>
      </c>
      <c r="M1402" t="s">
        <v>1502</v>
      </c>
      <c r="N1402">
        <v>109</v>
      </c>
      <c r="O1402" t="s">
        <v>2888</v>
      </c>
      <c r="P1402" t="s">
        <v>268</v>
      </c>
      <c r="Q1402" t="s">
        <v>269</v>
      </c>
      <c r="R1402" t="s">
        <v>270</v>
      </c>
      <c r="S1402" t="s">
        <v>4804</v>
      </c>
      <c r="T1402" t="s">
        <v>271</v>
      </c>
      <c r="U1402" t="s">
        <v>4804</v>
      </c>
      <c r="V1402" t="s">
        <v>272</v>
      </c>
      <c r="W1402" t="s">
        <v>273</v>
      </c>
      <c r="X1402" t="s">
        <v>52</v>
      </c>
      <c r="Y1402" t="s">
        <v>274</v>
      </c>
      <c r="Z1402" t="s">
        <v>275</v>
      </c>
      <c r="AA1402" t="s">
        <v>65</v>
      </c>
    </row>
    <row r="1403" spans="1:27" x14ac:dyDescent="0.25">
      <c r="A1403" s="1">
        <v>10262</v>
      </c>
      <c r="B1403" s="1">
        <v>24</v>
      </c>
      <c r="C1403" s="8">
        <v>67.14</v>
      </c>
      <c r="D1403" s="1">
        <v>10</v>
      </c>
      <c r="E1403" s="7">
        <v>1611.36</v>
      </c>
      <c r="F1403" s="7">
        <f>sales_data_sample3[[#This Row],[SALES]]*sales_data_sample3[[#This Row],[PROFIT MARGIN]]</f>
        <v>0</v>
      </c>
      <c r="G1403" s="14">
        <v>0</v>
      </c>
      <c r="H1403" s="4">
        <v>38162</v>
      </c>
      <c r="I1403" t="s">
        <v>591</v>
      </c>
      <c r="J1403">
        <f>ROUNDUP(MONTH(sales_data_sample3[[#This Row],[ORDER DATE]])/3,0)</f>
        <v>2</v>
      </c>
      <c r="K1403" t="str">
        <f>TEXT(sales_data_sample3[[#This Row],[ORDER DATE]],"[$-409]mmmm")</f>
        <v>June</v>
      </c>
      <c r="L1403">
        <f>YEAR(sales_data_sample3[[#This Row],[ORDER DATE]])</f>
        <v>2004</v>
      </c>
      <c r="M1403" t="s">
        <v>1502</v>
      </c>
      <c r="N1403">
        <v>68</v>
      </c>
      <c r="O1403" t="s">
        <v>3232</v>
      </c>
      <c r="P1403" t="s">
        <v>268</v>
      </c>
      <c r="Q1403" t="s">
        <v>269</v>
      </c>
      <c r="R1403" t="s">
        <v>270</v>
      </c>
      <c r="S1403" t="s">
        <v>4804</v>
      </c>
      <c r="T1403" t="s">
        <v>271</v>
      </c>
      <c r="U1403" t="s">
        <v>4804</v>
      </c>
      <c r="V1403" t="s">
        <v>272</v>
      </c>
      <c r="W1403" t="s">
        <v>273</v>
      </c>
      <c r="X1403" t="s">
        <v>52</v>
      </c>
      <c r="Y1403" t="s">
        <v>274</v>
      </c>
      <c r="Z1403" t="s">
        <v>275</v>
      </c>
      <c r="AA1403" t="s">
        <v>42</v>
      </c>
    </row>
    <row r="1404" spans="1:27" x14ac:dyDescent="0.25">
      <c r="A1404" s="1">
        <v>10262</v>
      </c>
      <c r="B1404" s="1">
        <v>46</v>
      </c>
      <c r="C1404" s="8">
        <v>70.349999999999994</v>
      </c>
      <c r="D1404" s="1">
        <v>11</v>
      </c>
      <c r="E1404" s="7">
        <v>3236.1</v>
      </c>
      <c r="F1404" s="7">
        <f>sales_data_sample3[[#This Row],[SALES]]*sales_data_sample3[[#This Row],[PROFIT MARGIN]]</f>
        <v>0</v>
      </c>
      <c r="G1404" s="14">
        <v>0</v>
      </c>
      <c r="H1404" s="4">
        <v>38162</v>
      </c>
      <c r="I1404" t="s">
        <v>591</v>
      </c>
      <c r="J1404">
        <f>ROUNDUP(MONTH(sales_data_sample3[[#This Row],[ORDER DATE]])/3,0)</f>
        <v>2</v>
      </c>
      <c r="K1404" t="str">
        <f>TEXT(sales_data_sample3[[#This Row],[ORDER DATE]],"[$-409]mmmm")</f>
        <v>June</v>
      </c>
      <c r="L1404">
        <f>YEAR(sales_data_sample3[[#This Row],[ORDER DATE]])</f>
        <v>2004</v>
      </c>
      <c r="M1404" t="s">
        <v>1354</v>
      </c>
      <c r="N1404">
        <v>65</v>
      </c>
      <c r="O1404" t="s">
        <v>3465</v>
      </c>
      <c r="P1404" t="s">
        <v>268</v>
      </c>
      <c r="Q1404" t="s">
        <v>269</v>
      </c>
      <c r="R1404" t="s">
        <v>270</v>
      </c>
      <c r="S1404" t="s">
        <v>4804</v>
      </c>
      <c r="T1404" t="s">
        <v>271</v>
      </c>
      <c r="U1404" t="s">
        <v>4804</v>
      </c>
      <c r="V1404" t="s">
        <v>272</v>
      </c>
      <c r="W1404" t="s">
        <v>273</v>
      </c>
      <c r="X1404" t="s">
        <v>52</v>
      </c>
      <c r="Y1404" t="s">
        <v>274</v>
      </c>
      <c r="Z1404" t="s">
        <v>275</v>
      </c>
      <c r="AA1404" t="s">
        <v>65</v>
      </c>
    </row>
    <row r="1405" spans="1:27" x14ac:dyDescent="0.25">
      <c r="A1405" s="1">
        <v>10262</v>
      </c>
      <c r="B1405" s="1">
        <v>49</v>
      </c>
      <c r="C1405" s="8">
        <v>87.21</v>
      </c>
      <c r="D1405" s="1">
        <v>16</v>
      </c>
      <c r="E1405" s="7">
        <v>4273.29</v>
      </c>
      <c r="F1405" s="7">
        <f>sales_data_sample3[[#This Row],[SALES]]*sales_data_sample3[[#This Row],[PROFIT MARGIN]]</f>
        <v>0</v>
      </c>
      <c r="G1405" s="14">
        <v>0</v>
      </c>
      <c r="H1405" s="4">
        <v>38162</v>
      </c>
      <c r="I1405" t="s">
        <v>591</v>
      </c>
      <c r="J1405">
        <f>ROUNDUP(MONTH(sales_data_sample3[[#This Row],[ORDER DATE]])/3,0)</f>
        <v>2</v>
      </c>
      <c r="K1405" t="str">
        <f>TEXT(sales_data_sample3[[#This Row],[ORDER DATE]],"[$-409]mmmm")</f>
        <v>June</v>
      </c>
      <c r="L1405">
        <f>YEAR(sales_data_sample3[[#This Row],[ORDER DATE]])</f>
        <v>2004</v>
      </c>
      <c r="M1405" t="s">
        <v>1354</v>
      </c>
      <c r="N1405">
        <v>83</v>
      </c>
      <c r="O1405" t="s">
        <v>3543</v>
      </c>
      <c r="P1405" t="s">
        <v>268</v>
      </c>
      <c r="Q1405" t="s">
        <v>269</v>
      </c>
      <c r="R1405" t="s">
        <v>270</v>
      </c>
      <c r="S1405" t="s">
        <v>4804</v>
      </c>
      <c r="T1405" t="s">
        <v>271</v>
      </c>
      <c r="U1405" t="s">
        <v>4804</v>
      </c>
      <c r="V1405" t="s">
        <v>272</v>
      </c>
      <c r="W1405" t="s">
        <v>273</v>
      </c>
      <c r="X1405" t="s">
        <v>52</v>
      </c>
      <c r="Y1405" t="s">
        <v>274</v>
      </c>
      <c r="Z1405" t="s">
        <v>275</v>
      </c>
      <c r="AA1405" t="s">
        <v>65</v>
      </c>
    </row>
    <row r="1406" spans="1:27" x14ac:dyDescent="0.25">
      <c r="A1406" s="1">
        <v>10262</v>
      </c>
      <c r="B1406" s="1">
        <v>48</v>
      </c>
      <c r="C1406" s="8">
        <v>61.42</v>
      </c>
      <c r="D1406" s="1">
        <v>8</v>
      </c>
      <c r="E1406" s="7">
        <v>2948.16</v>
      </c>
      <c r="F1406" s="7">
        <f>sales_data_sample3[[#This Row],[SALES]]*sales_data_sample3[[#This Row],[PROFIT MARGIN]]</f>
        <v>0</v>
      </c>
      <c r="G1406" s="14">
        <v>0</v>
      </c>
      <c r="H1406" s="4">
        <v>38162</v>
      </c>
      <c r="I1406" t="s">
        <v>591</v>
      </c>
      <c r="J1406">
        <f>ROUNDUP(MONTH(sales_data_sample3[[#This Row],[ORDER DATE]])/3,0)</f>
        <v>2</v>
      </c>
      <c r="K1406" t="str">
        <f>TEXT(sales_data_sample3[[#This Row],[ORDER DATE]],"[$-409]mmmm")</f>
        <v>June</v>
      </c>
      <c r="L1406">
        <f>YEAR(sales_data_sample3[[#This Row],[ORDER DATE]])</f>
        <v>2004</v>
      </c>
      <c r="M1406" t="s">
        <v>1502</v>
      </c>
      <c r="N1406">
        <v>68</v>
      </c>
      <c r="O1406" t="s">
        <v>3620</v>
      </c>
      <c r="P1406" t="s">
        <v>268</v>
      </c>
      <c r="Q1406" t="s">
        <v>269</v>
      </c>
      <c r="R1406" t="s">
        <v>270</v>
      </c>
      <c r="S1406" t="s">
        <v>4804</v>
      </c>
      <c r="T1406" t="s">
        <v>271</v>
      </c>
      <c r="U1406" t="s">
        <v>4804</v>
      </c>
      <c r="V1406" t="s">
        <v>272</v>
      </c>
      <c r="W1406" t="s">
        <v>273</v>
      </c>
      <c r="X1406" t="s">
        <v>52</v>
      </c>
      <c r="Y1406" t="s">
        <v>274</v>
      </c>
      <c r="Z1406" t="s">
        <v>275</v>
      </c>
      <c r="AA1406" t="s">
        <v>42</v>
      </c>
    </row>
    <row r="1407" spans="1:27" x14ac:dyDescent="0.25">
      <c r="A1407" s="1">
        <v>10262</v>
      </c>
      <c r="B1407" s="1">
        <v>40</v>
      </c>
      <c r="C1407" s="8">
        <v>79.11</v>
      </c>
      <c r="D1407" s="1">
        <v>2</v>
      </c>
      <c r="E1407" s="7">
        <v>3164.4</v>
      </c>
      <c r="F1407" s="7">
        <f>sales_data_sample3[[#This Row],[SALES]]*sales_data_sample3[[#This Row],[PROFIT MARGIN]]</f>
        <v>0</v>
      </c>
      <c r="G1407" s="14">
        <v>0</v>
      </c>
      <c r="H1407" s="4">
        <v>38162</v>
      </c>
      <c r="I1407" t="s">
        <v>591</v>
      </c>
      <c r="J1407">
        <f>ROUNDUP(MONTH(sales_data_sample3[[#This Row],[ORDER DATE]])/3,0)</f>
        <v>2</v>
      </c>
      <c r="K1407" t="str">
        <f>TEXT(sales_data_sample3[[#This Row],[ORDER DATE]],"[$-409]mmmm")</f>
        <v>June</v>
      </c>
      <c r="L1407">
        <f>YEAR(sales_data_sample3[[#This Row],[ORDER DATE]])</f>
        <v>2004</v>
      </c>
      <c r="M1407" t="s">
        <v>1354</v>
      </c>
      <c r="N1407">
        <v>68</v>
      </c>
      <c r="O1407" t="s">
        <v>4069</v>
      </c>
      <c r="P1407" t="s">
        <v>268</v>
      </c>
      <c r="Q1407" t="s">
        <v>269</v>
      </c>
      <c r="R1407" t="s">
        <v>270</v>
      </c>
      <c r="S1407" t="s">
        <v>4804</v>
      </c>
      <c r="T1407" t="s">
        <v>271</v>
      </c>
      <c r="U1407" t="s">
        <v>4804</v>
      </c>
      <c r="V1407" t="s">
        <v>272</v>
      </c>
      <c r="W1407" t="s">
        <v>273</v>
      </c>
      <c r="X1407" t="s">
        <v>52</v>
      </c>
      <c r="Y1407" t="s">
        <v>274</v>
      </c>
      <c r="Z1407" t="s">
        <v>275</v>
      </c>
      <c r="AA1407" t="s">
        <v>65</v>
      </c>
    </row>
    <row r="1408" spans="1:27" x14ac:dyDescent="0.25">
      <c r="A1408" s="1">
        <v>10262</v>
      </c>
      <c r="B1408" s="1">
        <v>49</v>
      </c>
      <c r="C1408" s="8">
        <v>37.97</v>
      </c>
      <c r="D1408" s="1">
        <v>3</v>
      </c>
      <c r="E1408" s="7">
        <v>1860.53</v>
      </c>
      <c r="F1408" s="7">
        <f>sales_data_sample3[[#This Row],[SALES]]*sales_data_sample3[[#This Row],[PROFIT MARGIN]]</f>
        <v>0</v>
      </c>
      <c r="G1408" s="14">
        <v>0</v>
      </c>
      <c r="H1408" s="4">
        <v>38162</v>
      </c>
      <c r="I1408" t="s">
        <v>591</v>
      </c>
      <c r="J1408">
        <f>ROUNDUP(MONTH(sales_data_sample3[[#This Row],[ORDER DATE]])/3,0)</f>
        <v>2</v>
      </c>
      <c r="K1408" t="str">
        <f>TEXT(sales_data_sample3[[#This Row],[ORDER DATE]],"[$-409]mmmm")</f>
        <v>June</v>
      </c>
      <c r="L1408">
        <f>YEAR(sales_data_sample3[[#This Row],[ORDER DATE]])</f>
        <v>2004</v>
      </c>
      <c r="M1408" t="s">
        <v>1354</v>
      </c>
      <c r="N1408">
        <v>43</v>
      </c>
      <c r="O1408" t="s">
        <v>4136</v>
      </c>
      <c r="P1408" t="s">
        <v>268</v>
      </c>
      <c r="Q1408" t="s">
        <v>269</v>
      </c>
      <c r="R1408" t="s">
        <v>270</v>
      </c>
      <c r="S1408" t="s">
        <v>4804</v>
      </c>
      <c r="T1408" t="s">
        <v>271</v>
      </c>
      <c r="U1408" t="s">
        <v>4804</v>
      </c>
      <c r="V1408" t="s">
        <v>272</v>
      </c>
      <c r="W1408" t="s">
        <v>273</v>
      </c>
      <c r="X1408" t="s">
        <v>52</v>
      </c>
      <c r="Y1408" t="s">
        <v>274</v>
      </c>
      <c r="Z1408" t="s">
        <v>275</v>
      </c>
      <c r="AA1408" t="s">
        <v>42</v>
      </c>
    </row>
    <row r="1409" spans="1:27" x14ac:dyDescent="0.25">
      <c r="A1409" s="1">
        <v>10262</v>
      </c>
      <c r="B1409" s="1">
        <v>40</v>
      </c>
      <c r="C1409" s="8">
        <v>84.03</v>
      </c>
      <c r="D1409" s="1">
        <v>4</v>
      </c>
      <c r="E1409" s="7">
        <v>3361.2</v>
      </c>
      <c r="F1409" s="7">
        <f>sales_data_sample3[[#This Row],[SALES]]*sales_data_sample3[[#This Row],[PROFIT MARGIN]]</f>
        <v>0</v>
      </c>
      <c r="G1409" s="14">
        <v>0</v>
      </c>
      <c r="H1409" s="4">
        <v>38162</v>
      </c>
      <c r="I1409" t="s">
        <v>591</v>
      </c>
      <c r="J1409">
        <f>ROUNDUP(MONTH(sales_data_sample3[[#This Row],[ORDER DATE]])/3,0)</f>
        <v>2</v>
      </c>
      <c r="K1409" t="str">
        <f>TEXT(sales_data_sample3[[#This Row],[ORDER DATE]],"[$-409]mmmm")</f>
        <v>June</v>
      </c>
      <c r="L1409">
        <f>YEAR(sales_data_sample3[[#This Row],[ORDER DATE]])</f>
        <v>2004</v>
      </c>
      <c r="M1409" t="s">
        <v>1502</v>
      </c>
      <c r="N1409">
        <v>91</v>
      </c>
      <c r="O1409" t="s">
        <v>4321</v>
      </c>
      <c r="P1409" t="s">
        <v>268</v>
      </c>
      <c r="Q1409" t="s">
        <v>269</v>
      </c>
      <c r="R1409" t="s">
        <v>270</v>
      </c>
      <c r="S1409" t="s">
        <v>4804</v>
      </c>
      <c r="T1409" t="s">
        <v>271</v>
      </c>
      <c r="U1409" t="s">
        <v>4804</v>
      </c>
      <c r="V1409" t="s">
        <v>272</v>
      </c>
      <c r="W1409" t="s">
        <v>273</v>
      </c>
      <c r="X1409" t="s">
        <v>52</v>
      </c>
      <c r="Y1409" t="s">
        <v>274</v>
      </c>
      <c r="Z1409" t="s">
        <v>275</v>
      </c>
      <c r="AA1409" t="s">
        <v>65</v>
      </c>
    </row>
    <row r="1410" spans="1:27" x14ac:dyDescent="0.25">
      <c r="A1410" s="1">
        <v>10262</v>
      </c>
      <c r="B1410" s="1">
        <v>44</v>
      </c>
      <c r="C1410" s="8">
        <v>94.14</v>
      </c>
      <c r="D1410" s="1">
        <v>13</v>
      </c>
      <c r="E1410" s="7">
        <v>4142.16</v>
      </c>
      <c r="F1410" s="7">
        <f>sales_data_sample3[[#This Row],[SALES]]*sales_data_sample3[[#This Row],[PROFIT MARGIN]]</f>
        <v>0</v>
      </c>
      <c r="G1410" s="14">
        <v>0</v>
      </c>
      <c r="H1410" s="4">
        <v>38162</v>
      </c>
      <c r="I1410" t="s">
        <v>591</v>
      </c>
      <c r="J1410">
        <f>ROUNDUP(MONTH(sales_data_sample3[[#This Row],[ORDER DATE]])/3,0)</f>
        <v>2</v>
      </c>
      <c r="K1410" t="str">
        <f>TEXT(sales_data_sample3[[#This Row],[ORDER DATE]],"[$-409]mmmm")</f>
        <v>June</v>
      </c>
      <c r="L1410">
        <f>YEAR(sales_data_sample3[[#This Row],[ORDER DATE]])</f>
        <v>2004</v>
      </c>
      <c r="M1410" t="s">
        <v>2075</v>
      </c>
      <c r="N1410">
        <v>90</v>
      </c>
      <c r="O1410" t="s">
        <v>4394</v>
      </c>
      <c r="P1410" t="s">
        <v>268</v>
      </c>
      <c r="Q1410" t="s">
        <v>269</v>
      </c>
      <c r="R1410" t="s">
        <v>270</v>
      </c>
      <c r="S1410" t="s">
        <v>4804</v>
      </c>
      <c r="T1410" t="s">
        <v>271</v>
      </c>
      <c r="U1410" t="s">
        <v>4804</v>
      </c>
      <c r="V1410" t="s">
        <v>272</v>
      </c>
      <c r="W1410" t="s">
        <v>273</v>
      </c>
      <c r="X1410" t="s">
        <v>52</v>
      </c>
      <c r="Y1410" t="s">
        <v>274</v>
      </c>
      <c r="Z1410" t="s">
        <v>275</v>
      </c>
      <c r="AA1410" t="s">
        <v>65</v>
      </c>
    </row>
    <row r="1411" spans="1:27" x14ac:dyDescent="0.25">
      <c r="A1411" s="1">
        <v>10262</v>
      </c>
      <c r="B1411" s="1">
        <v>33</v>
      </c>
      <c r="C1411" s="8">
        <v>90.75</v>
      </c>
      <c r="D1411" s="1">
        <v>6</v>
      </c>
      <c r="E1411" s="7">
        <v>2994.75</v>
      </c>
      <c r="F1411" s="7">
        <f>sales_data_sample3[[#This Row],[SALES]]*sales_data_sample3[[#This Row],[PROFIT MARGIN]]</f>
        <v>0</v>
      </c>
      <c r="G1411" s="14">
        <v>0</v>
      </c>
      <c r="H1411" s="4">
        <v>38162</v>
      </c>
      <c r="I1411" t="s">
        <v>591</v>
      </c>
      <c r="J1411">
        <f>ROUNDUP(MONTH(sales_data_sample3[[#This Row],[ORDER DATE]])/3,0)</f>
        <v>2</v>
      </c>
      <c r="K1411" t="str">
        <f>TEXT(sales_data_sample3[[#This Row],[ORDER DATE]],"[$-409]mmmm")</f>
        <v>June</v>
      </c>
      <c r="L1411">
        <f>YEAR(sales_data_sample3[[#This Row],[ORDER DATE]])</f>
        <v>2004</v>
      </c>
      <c r="M1411" t="s">
        <v>1502</v>
      </c>
      <c r="N1411">
        <v>99</v>
      </c>
      <c r="O1411" t="s">
        <v>4433</v>
      </c>
      <c r="P1411" t="s">
        <v>268</v>
      </c>
      <c r="Q1411" t="s">
        <v>269</v>
      </c>
      <c r="R1411" t="s">
        <v>270</v>
      </c>
      <c r="S1411" t="s">
        <v>4804</v>
      </c>
      <c r="T1411" t="s">
        <v>271</v>
      </c>
      <c r="U1411" t="s">
        <v>4804</v>
      </c>
      <c r="V1411" t="s">
        <v>272</v>
      </c>
      <c r="W1411" t="s">
        <v>273</v>
      </c>
      <c r="X1411" t="s">
        <v>52</v>
      </c>
      <c r="Y1411" t="s">
        <v>274</v>
      </c>
      <c r="Z1411" t="s">
        <v>275</v>
      </c>
      <c r="AA1411" t="s">
        <v>42</v>
      </c>
    </row>
    <row r="1412" spans="1:27" x14ac:dyDescent="0.25">
      <c r="A1412" s="1">
        <v>10262</v>
      </c>
      <c r="B1412" s="1">
        <v>27</v>
      </c>
      <c r="C1412" s="8">
        <v>76</v>
      </c>
      <c r="D1412" s="1">
        <v>5</v>
      </c>
      <c r="E1412" s="7">
        <v>2052</v>
      </c>
      <c r="F1412" s="7">
        <f>sales_data_sample3[[#This Row],[SALES]]*sales_data_sample3[[#This Row],[PROFIT MARGIN]]</f>
        <v>0</v>
      </c>
      <c r="G1412" s="14">
        <v>0</v>
      </c>
      <c r="H1412" s="4">
        <v>38162</v>
      </c>
      <c r="I1412" t="s">
        <v>591</v>
      </c>
      <c r="J1412">
        <f>ROUNDUP(MONTH(sales_data_sample3[[#This Row],[ORDER DATE]])/3,0)</f>
        <v>2</v>
      </c>
      <c r="K1412" t="str">
        <f>TEXT(sales_data_sample3[[#This Row],[ORDER DATE]],"[$-409]mmmm")</f>
        <v>June</v>
      </c>
      <c r="L1412">
        <f>YEAR(sales_data_sample3[[#This Row],[ORDER DATE]])</f>
        <v>2004</v>
      </c>
      <c r="M1412" t="s">
        <v>1502</v>
      </c>
      <c r="N1412">
        <v>80</v>
      </c>
      <c r="O1412" t="s">
        <v>4572</v>
      </c>
      <c r="P1412" t="s">
        <v>268</v>
      </c>
      <c r="Q1412" t="s">
        <v>269</v>
      </c>
      <c r="R1412" t="s">
        <v>270</v>
      </c>
      <c r="S1412" t="s">
        <v>4804</v>
      </c>
      <c r="T1412" t="s">
        <v>271</v>
      </c>
      <c r="U1412" t="s">
        <v>4804</v>
      </c>
      <c r="V1412" t="s">
        <v>272</v>
      </c>
      <c r="W1412" t="s">
        <v>273</v>
      </c>
      <c r="X1412" t="s">
        <v>52</v>
      </c>
      <c r="Y1412" t="s">
        <v>274</v>
      </c>
      <c r="Z1412" t="s">
        <v>275</v>
      </c>
      <c r="AA1412" t="s">
        <v>42</v>
      </c>
    </row>
    <row r="1413" spans="1:27" x14ac:dyDescent="0.25">
      <c r="A1413" s="1">
        <v>10262</v>
      </c>
      <c r="B1413" s="1">
        <v>35</v>
      </c>
      <c r="C1413" s="8">
        <v>71.069999999999993</v>
      </c>
      <c r="D1413" s="1">
        <v>7</v>
      </c>
      <c r="E1413" s="7">
        <v>2487.4499999999998</v>
      </c>
      <c r="F1413" s="7">
        <f>sales_data_sample3[[#This Row],[SALES]]*sales_data_sample3[[#This Row],[PROFIT MARGIN]]</f>
        <v>0</v>
      </c>
      <c r="G1413" s="14">
        <v>0</v>
      </c>
      <c r="H1413" s="4">
        <v>38162</v>
      </c>
      <c r="I1413" t="s">
        <v>591</v>
      </c>
      <c r="J1413">
        <f>ROUNDUP(MONTH(sales_data_sample3[[#This Row],[ORDER DATE]])/3,0)</f>
        <v>2</v>
      </c>
      <c r="K1413" t="str">
        <f>TEXT(sales_data_sample3[[#This Row],[ORDER DATE]],"[$-409]mmmm")</f>
        <v>June</v>
      </c>
      <c r="L1413">
        <f>YEAR(sales_data_sample3[[#This Row],[ORDER DATE]])</f>
        <v>2004</v>
      </c>
      <c r="M1413" t="s">
        <v>1502</v>
      </c>
      <c r="N1413">
        <v>74</v>
      </c>
      <c r="O1413" t="s">
        <v>4675</v>
      </c>
      <c r="P1413" t="s">
        <v>268</v>
      </c>
      <c r="Q1413" t="s">
        <v>269</v>
      </c>
      <c r="R1413" t="s">
        <v>270</v>
      </c>
      <c r="S1413" t="s">
        <v>4804</v>
      </c>
      <c r="T1413" t="s">
        <v>271</v>
      </c>
      <c r="U1413" t="s">
        <v>4804</v>
      </c>
      <c r="V1413" t="s">
        <v>272</v>
      </c>
      <c r="W1413" t="s">
        <v>273</v>
      </c>
      <c r="X1413" t="s">
        <v>52</v>
      </c>
      <c r="Y1413" t="s">
        <v>274</v>
      </c>
      <c r="Z1413" t="s">
        <v>275</v>
      </c>
      <c r="AA1413" t="s">
        <v>42</v>
      </c>
    </row>
    <row r="1414" spans="1:27" x14ac:dyDescent="0.25">
      <c r="A1414" s="1">
        <v>10262</v>
      </c>
      <c r="B1414" s="1">
        <v>21</v>
      </c>
      <c r="C1414" s="8">
        <v>57.11</v>
      </c>
      <c r="D1414" s="1">
        <v>12</v>
      </c>
      <c r="E1414" s="7">
        <v>1199.31</v>
      </c>
      <c r="F1414" s="7">
        <f>sales_data_sample3[[#This Row],[SALES]]*sales_data_sample3[[#This Row],[PROFIT MARGIN]]</f>
        <v>0</v>
      </c>
      <c r="G1414" s="14">
        <v>0</v>
      </c>
      <c r="H1414" s="4">
        <v>38162</v>
      </c>
      <c r="I1414" t="s">
        <v>591</v>
      </c>
      <c r="J1414">
        <f>ROUNDUP(MONTH(sales_data_sample3[[#This Row],[ORDER DATE]])/3,0)</f>
        <v>2</v>
      </c>
      <c r="K1414" t="str">
        <f>TEXT(sales_data_sample3[[#This Row],[ORDER DATE]],"[$-409]mmmm")</f>
        <v>June</v>
      </c>
      <c r="L1414">
        <f>YEAR(sales_data_sample3[[#This Row],[ORDER DATE]])</f>
        <v>2004</v>
      </c>
      <c r="M1414" t="s">
        <v>1502</v>
      </c>
      <c r="N1414">
        <v>49</v>
      </c>
      <c r="O1414" t="s">
        <v>4719</v>
      </c>
      <c r="P1414" t="s">
        <v>268</v>
      </c>
      <c r="Q1414" t="s">
        <v>269</v>
      </c>
      <c r="R1414" t="s">
        <v>270</v>
      </c>
      <c r="S1414" t="s">
        <v>4804</v>
      </c>
      <c r="T1414" t="s">
        <v>271</v>
      </c>
      <c r="U1414" t="s">
        <v>4804</v>
      </c>
      <c r="V1414" t="s">
        <v>272</v>
      </c>
      <c r="W1414" t="s">
        <v>273</v>
      </c>
      <c r="X1414" t="s">
        <v>52</v>
      </c>
      <c r="Y1414" t="s">
        <v>274</v>
      </c>
      <c r="Z1414" t="s">
        <v>275</v>
      </c>
      <c r="AA1414" t="s">
        <v>42</v>
      </c>
    </row>
    <row r="1415" spans="1:27" x14ac:dyDescent="0.25">
      <c r="A1415" s="1">
        <v>10263</v>
      </c>
      <c r="B1415" s="1">
        <v>34</v>
      </c>
      <c r="C1415" s="8">
        <v>100</v>
      </c>
      <c r="D1415" s="1">
        <v>2</v>
      </c>
      <c r="E1415" s="7">
        <v>3676.76</v>
      </c>
      <c r="F1415" s="7">
        <f>sales_data_sample3[[#This Row],[SALES]]*sales_data_sample3[[#This Row],[PROFIT MARGIN]]</f>
        <v>466.94852000000003</v>
      </c>
      <c r="G1415" s="14" t="str">
        <f>IF(sales_data_sample3[[#This Row],[STATUS]] &lt;&gt;"Cancelled","12,70%","0")</f>
        <v>12,70%</v>
      </c>
      <c r="H1415" s="4">
        <v>38166</v>
      </c>
      <c r="I1415" t="s">
        <v>28</v>
      </c>
      <c r="J1415">
        <f>ROUNDUP(MONTH(sales_data_sample3[[#This Row],[ORDER DATE]])/3,0)</f>
        <v>2</v>
      </c>
      <c r="K1415" t="str">
        <f>TEXT(sales_data_sample3[[#This Row],[ORDER DATE]],"[$-409]mmmm")</f>
        <v>June</v>
      </c>
      <c r="L1415">
        <f>YEAR(sales_data_sample3[[#This Row],[ORDER DATE]])</f>
        <v>2004</v>
      </c>
      <c r="M1415" t="s">
        <v>29</v>
      </c>
      <c r="N1415">
        <v>95</v>
      </c>
      <c r="O1415" t="s">
        <v>30</v>
      </c>
      <c r="P1415" t="s">
        <v>162</v>
      </c>
      <c r="Q1415" t="s">
        <v>163</v>
      </c>
      <c r="R1415" t="s">
        <v>164</v>
      </c>
      <c r="S1415" t="s">
        <v>4804</v>
      </c>
      <c r="T1415" t="s">
        <v>165</v>
      </c>
      <c r="U1415" t="s">
        <v>166</v>
      </c>
      <c r="V1415" t="s">
        <v>167</v>
      </c>
      <c r="W1415" t="s">
        <v>38</v>
      </c>
      <c r="X1415" t="s">
        <v>39</v>
      </c>
      <c r="Y1415" t="s">
        <v>168</v>
      </c>
      <c r="Z1415" t="s">
        <v>76</v>
      </c>
      <c r="AA1415" t="s">
        <v>65</v>
      </c>
    </row>
    <row r="1416" spans="1:27" x14ac:dyDescent="0.25">
      <c r="A1416" s="1">
        <v>10263</v>
      </c>
      <c r="B1416" s="1">
        <v>40</v>
      </c>
      <c r="C1416" s="8">
        <v>100</v>
      </c>
      <c r="D1416" s="1">
        <v>5</v>
      </c>
      <c r="E1416" s="7">
        <v>4472</v>
      </c>
      <c r="F1416" s="7">
        <f>sales_data_sample3[[#This Row],[SALES]]*sales_data_sample3[[#This Row],[PROFIT MARGIN]]</f>
        <v>567.94399999999996</v>
      </c>
      <c r="G1416" s="14" t="str">
        <f>IF(sales_data_sample3[[#This Row],[STATUS]] &lt;&gt;"Cancelled","12,70%","0")</f>
        <v>12,70%</v>
      </c>
      <c r="H1416" s="4">
        <v>38166</v>
      </c>
      <c r="I1416" t="s">
        <v>28</v>
      </c>
      <c r="J1416">
        <f>ROUNDUP(MONTH(sales_data_sample3[[#This Row],[ORDER DATE]])/3,0)</f>
        <v>2</v>
      </c>
      <c r="K1416" t="str">
        <f>TEXT(sales_data_sample3[[#This Row],[ORDER DATE]],"[$-409]mmmm")</f>
        <v>June</v>
      </c>
      <c r="L1416">
        <f>YEAR(sales_data_sample3[[#This Row],[ORDER DATE]])</f>
        <v>2004</v>
      </c>
      <c r="M1416" t="s">
        <v>29</v>
      </c>
      <c r="N1416">
        <v>118</v>
      </c>
      <c r="O1416" t="s">
        <v>471</v>
      </c>
      <c r="P1416" t="s">
        <v>162</v>
      </c>
      <c r="Q1416" t="s">
        <v>163</v>
      </c>
      <c r="R1416" t="s">
        <v>164</v>
      </c>
      <c r="S1416" t="s">
        <v>4804</v>
      </c>
      <c r="T1416" t="s">
        <v>165</v>
      </c>
      <c r="U1416" t="s">
        <v>166</v>
      </c>
      <c r="V1416" t="s">
        <v>167</v>
      </c>
      <c r="W1416" t="s">
        <v>38</v>
      </c>
      <c r="X1416" t="s">
        <v>39</v>
      </c>
      <c r="Y1416" t="s">
        <v>168</v>
      </c>
      <c r="Z1416" t="s">
        <v>76</v>
      </c>
      <c r="AA1416" t="s">
        <v>65</v>
      </c>
    </row>
    <row r="1417" spans="1:27" x14ac:dyDescent="0.25">
      <c r="A1417" s="1">
        <v>10263</v>
      </c>
      <c r="B1417" s="1">
        <v>41</v>
      </c>
      <c r="C1417" s="8">
        <v>100</v>
      </c>
      <c r="D1417" s="1">
        <v>4</v>
      </c>
      <c r="E1417" s="7">
        <v>8336.94</v>
      </c>
      <c r="F1417" s="7">
        <f>sales_data_sample3[[#This Row],[SALES]]*sales_data_sample3[[#This Row],[PROFIT MARGIN]]</f>
        <v>1058.7913800000001</v>
      </c>
      <c r="G1417" s="14" t="str">
        <f>IF(sales_data_sample3[[#This Row],[STATUS]] &lt;&gt;"Cancelled","12,70%","0")</f>
        <v>12,70%</v>
      </c>
      <c r="H1417" s="4">
        <v>38166</v>
      </c>
      <c r="I1417" t="s">
        <v>28</v>
      </c>
      <c r="J1417">
        <f>ROUNDUP(MONTH(sales_data_sample3[[#This Row],[ORDER DATE]])/3,0)</f>
        <v>2</v>
      </c>
      <c r="K1417" t="str">
        <f>TEXT(sales_data_sample3[[#This Row],[ORDER DATE]],"[$-409]mmmm")</f>
        <v>June</v>
      </c>
      <c r="L1417">
        <f>YEAR(sales_data_sample3[[#This Row],[ORDER DATE]])</f>
        <v>2004</v>
      </c>
      <c r="M1417" t="s">
        <v>29</v>
      </c>
      <c r="N1417">
        <v>193</v>
      </c>
      <c r="O1417" t="s">
        <v>530</v>
      </c>
      <c r="P1417" t="s">
        <v>162</v>
      </c>
      <c r="Q1417" t="s">
        <v>163</v>
      </c>
      <c r="R1417" t="s">
        <v>164</v>
      </c>
      <c r="S1417" t="s">
        <v>4804</v>
      </c>
      <c r="T1417" t="s">
        <v>165</v>
      </c>
      <c r="U1417" t="s">
        <v>166</v>
      </c>
      <c r="V1417" t="s">
        <v>167</v>
      </c>
      <c r="W1417" t="s">
        <v>38</v>
      </c>
      <c r="X1417" t="s">
        <v>39</v>
      </c>
      <c r="Y1417" t="s">
        <v>168</v>
      </c>
      <c r="Z1417" t="s">
        <v>76</v>
      </c>
      <c r="AA1417" t="s">
        <v>229</v>
      </c>
    </row>
    <row r="1418" spans="1:27" x14ac:dyDescent="0.25">
      <c r="A1418" s="1">
        <v>10263</v>
      </c>
      <c r="B1418" s="1">
        <v>48</v>
      </c>
      <c r="C1418" s="8">
        <v>100</v>
      </c>
      <c r="D1418" s="1">
        <v>1</v>
      </c>
      <c r="E1418" s="7">
        <v>6434.4</v>
      </c>
      <c r="F1418" s="7">
        <f>sales_data_sample3[[#This Row],[SALES]]*sales_data_sample3[[#This Row],[PROFIT MARGIN]]</f>
        <v>817.16879999999992</v>
      </c>
      <c r="G1418" s="14">
        <v>0.127</v>
      </c>
      <c r="H1418" s="4">
        <v>38166</v>
      </c>
      <c r="I1418" t="s">
        <v>28</v>
      </c>
      <c r="J1418">
        <f>ROUNDUP(MONTH(sales_data_sample3[[#This Row],[ORDER DATE]])/3,0)</f>
        <v>2</v>
      </c>
      <c r="K1418" t="str">
        <f>TEXT(sales_data_sample3[[#This Row],[ORDER DATE]],"[$-409]mmmm")</f>
        <v>June</v>
      </c>
      <c r="L1418">
        <f>YEAR(sales_data_sample3[[#This Row],[ORDER DATE]])</f>
        <v>2004</v>
      </c>
      <c r="M1418" t="s">
        <v>29</v>
      </c>
      <c r="N1418">
        <v>150</v>
      </c>
      <c r="O1418" t="s">
        <v>991</v>
      </c>
      <c r="P1418" t="s">
        <v>162</v>
      </c>
      <c r="Q1418" t="s">
        <v>163</v>
      </c>
      <c r="R1418" t="s">
        <v>164</v>
      </c>
      <c r="S1418" t="s">
        <v>4804</v>
      </c>
      <c r="T1418" t="s">
        <v>165</v>
      </c>
      <c r="U1418" t="s">
        <v>166</v>
      </c>
      <c r="V1418" t="s">
        <v>167</v>
      </c>
      <c r="W1418" t="s">
        <v>38</v>
      </c>
      <c r="X1418" t="s">
        <v>39</v>
      </c>
      <c r="Y1418" t="s">
        <v>168</v>
      </c>
      <c r="Z1418" t="s">
        <v>76</v>
      </c>
      <c r="AA1418" t="s">
        <v>65</v>
      </c>
    </row>
    <row r="1419" spans="1:27" x14ac:dyDescent="0.25">
      <c r="A1419" s="1">
        <v>10263</v>
      </c>
      <c r="B1419" s="1">
        <v>33</v>
      </c>
      <c r="C1419" s="8">
        <v>86.17</v>
      </c>
      <c r="D1419" s="1">
        <v>10</v>
      </c>
      <c r="E1419" s="7">
        <v>2843.61</v>
      </c>
      <c r="F1419" s="7">
        <f>sales_data_sample3[[#This Row],[SALES]]*sales_data_sample3[[#This Row],[PROFIT MARGIN]]</f>
        <v>207.86789100000001</v>
      </c>
      <c r="G1419" s="14" t="str">
        <f>IF(sales_data_sample3[[#This Row],[STATUS]] &lt;&gt;"Cancelled","7,31%","0")</f>
        <v>7,31%</v>
      </c>
      <c r="H1419" s="4">
        <v>38166</v>
      </c>
      <c r="I1419" t="s">
        <v>28</v>
      </c>
      <c r="J1419">
        <f>ROUNDUP(MONTH(sales_data_sample3[[#This Row],[ORDER DATE]])/3,0)</f>
        <v>2</v>
      </c>
      <c r="K1419" t="str">
        <f>TEXT(sales_data_sample3[[#This Row],[ORDER DATE]],"[$-409]mmmm")</f>
        <v>June</v>
      </c>
      <c r="L1419">
        <f>YEAR(sales_data_sample3[[#This Row],[ORDER DATE]])</f>
        <v>2004</v>
      </c>
      <c r="M1419" t="s">
        <v>1502</v>
      </c>
      <c r="N1419">
        <v>84</v>
      </c>
      <c r="O1419" t="s">
        <v>1845</v>
      </c>
      <c r="P1419" t="s">
        <v>162</v>
      </c>
      <c r="Q1419" t="s">
        <v>163</v>
      </c>
      <c r="R1419" t="s">
        <v>164</v>
      </c>
      <c r="S1419" t="s">
        <v>4804</v>
      </c>
      <c r="T1419" t="s">
        <v>165</v>
      </c>
      <c r="U1419" t="s">
        <v>166</v>
      </c>
      <c r="V1419" t="s">
        <v>167</v>
      </c>
      <c r="W1419" t="s">
        <v>38</v>
      </c>
      <c r="X1419" t="s">
        <v>39</v>
      </c>
      <c r="Y1419" t="s">
        <v>168</v>
      </c>
      <c r="Z1419" t="s">
        <v>76</v>
      </c>
      <c r="AA1419" t="s">
        <v>42</v>
      </c>
    </row>
    <row r="1420" spans="1:27" x14ac:dyDescent="0.25">
      <c r="A1420" s="1">
        <v>10263</v>
      </c>
      <c r="B1420" s="1">
        <v>34</v>
      </c>
      <c r="C1420" s="8">
        <v>58.75</v>
      </c>
      <c r="D1420" s="1">
        <v>6</v>
      </c>
      <c r="E1420" s="7">
        <v>1997.5</v>
      </c>
      <c r="F1420" s="7">
        <f>sales_data_sample3[[#This Row],[SALES]]*sales_data_sample3[[#This Row],[PROFIT MARGIN]]</f>
        <v>253.6825</v>
      </c>
      <c r="G1420" s="14">
        <v>0.127</v>
      </c>
      <c r="H1420" s="4">
        <v>38166</v>
      </c>
      <c r="I1420" t="s">
        <v>28</v>
      </c>
      <c r="J1420">
        <f>ROUNDUP(MONTH(sales_data_sample3[[#This Row],[ORDER DATE]])/3,0)</f>
        <v>2</v>
      </c>
      <c r="K1420" t="str">
        <f>TEXT(sales_data_sample3[[#This Row],[ORDER DATE]],"[$-409]mmmm")</f>
        <v>June</v>
      </c>
      <c r="L1420">
        <f>YEAR(sales_data_sample3[[#This Row],[ORDER DATE]])</f>
        <v>2004</v>
      </c>
      <c r="M1420" t="s">
        <v>29</v>
      </c>
      <c r="N1420">
        <v>60</v>
      </c>
      <c r="O1420" t="s">
        <v>1884</v>
      </c>
      <c r="P1420" t="s">
        <v>162</v>
      </c>
      <c r="Q1420" t="s">
        <v>163</v>
      </c>
      <c r="R1420" t="s">
        <v>164</v>
      </c>
      <c r="S1420" t="s">
        <v>4804</v>
      </c>
      <c r="T1420" t="s">
        <v>165</v>
      </c>
      <c r="U1420" t="s">
        <v>166</v>
      </c>
      <c r="V1420" t="s">
        <v>167</v>
      </c>
      <c r="W1420" t="s">
        <v>38</v>
      </c>
      <c r="X1420" t="s">
        <v>39</v>
      </c>
      <c r="Y1420" t="s">
        <v>168</v>
      </c>
      <c r="Z1420" t="s">
        <v>76</v>
      </c>
      <c r="AA1420" t="s">
        <v>42</v>
      </c>
    </row>
    <row r="1421" spans="1:27" x14ac:dyDescent="0.25">
      <c r="A1421" s="1">
        <v>10263</v>
      </c>
      <c r="B1421" s="1">
        <v>42</v>
      </c>
      <c r="C1421" s="8">
        <v>100</v>
      </c>
      <c r="D1421" s="1">
        <v>3</v>
      </c>
      <c r="E1421" s="7">
        <v>4307.5200000000004</v>
      </c>
      <c r="F1421" s="7">
        <f>sales_data_sample3[[#This Row],[SALES]]*sales_data_sample3[[#This Row],[PROFIT MARGIN]]</f>
        <v>547.05504000000008</v>
      </c>
      <c r="G1421" s="14">
        <v>0.127</v>
      </c>
      <c r="H1421" s="4">
        <v>38166</v>
      </c>
      <c r="I1421" t="s">
        <v>28</v>
      </c>
      <c r="J1421">
        <f>ROUNDUP(MONTH(sales_data_sample3[[#This Row],[ORDER DATE]])/3,0)</f>
        <v>2</v>
      </c>
      <c r="K1421" t="str">
        <f>TEXT(sales_data_sample3[[#This Row],[ORDER DATE]],"[$-409]mmmm")</f>
        <v>June</v>
      </c>
      <c r="L1421">
        <f>YEAR(sales_data_sample3[[#This Row],[ORDER DATE]])</f>
        <v>2004</v>
      </c>
      <c r="M1421" t="s">
        <v>29</v>
      </c>
      <c r="N1421">
        <v>112</v>
      </c>
      <c r="O1421" t="s">
        <v>2822</v>
      </c>
      <c r="P1421" t="s">
        <v>162</v>
      </c>
      <c r="Q1421" t="s">
        <v>163</v>
      </c>
      <c r="R1421" t="s">
        <v>164</v>
      </c>
      <c r="S1421" t="s">
        <v>4804</v>
      </c>
      <c r="T1421" t="s">
        <v>165</v>
      </c>
      <c r="U1421" t="s">
        <v>166</v>
      </c>
      <c r="V1421" t="s">
        <v>167</v>
      </c>
      <c r="W1421" t="s">
        <v>38</v>
      </c>
      <c r="X1421" t="s">
        <v>39</v>
      </c>
      <c r="Y1421" t="s">
        <v>168</v>
      </c>
      <c r="Z1421" t="s">
        <v>76</v>
      </c>
      <c r="AA1421" t="s">
        <v>65</v>
      </c>
    </row>
    <row r="1422" spans="1:27" x14ac:dyDescent="0.25">
      <c r="A1422" s="1">
        <v>10263</v>
      </c>
      <c r="B1422" s="1">
        <v>37</v>
      </c>
      <c r="C1422" s="8">
        <v>62.46</v>
      </c>
      <c r="D1422" s="1">
        <v>7</v>
      </c>
      <c r="E1422" s="7">
        <v>2311.02</v>
      </c>
      <c r="F1422" s="7">
        <f>sales_data_sample3[[#This Row],[SALES]]*sales_data_sample3[[#This Row],[PROFIT MARGIN]]</f>
        <v>293.49954000000002</v>
      </c>
      <c r="G1422" s="14">
        <v>0.127</v>
      </c>
      <c r="H1422" s="4">
        <v>38166</v>
      </c>
      <c r="I1422" t="s">
        <v>28</v>
      </c>
      <c r="J1422">
        <f>ROUNDUP(MONTH(sales_data_sample3[[#This Row],[ORDER DATE]])/3,0)</f>
        <v>2</v>
      </c>
      <c r="K1422" t="str">
        <f>TEXT(sales_data_sample3[[#This Row],[ORDER DATE]],"[$-409]mmmm")</f>
        <v>June</v>
      </c>
      <c r="L1422">
        <f>YEAR(sales_data_sample3[[#This Row],[ORDER DATE]])</f>
        <v>2004</v>
      </c>
      <c r="M1422" t="s">
        <v>29</v>
      </c>
      <c r="N1422">
        <v>76</v>
      </c>
      <c r="O1422" t="s">
        <v>2965</v>
      </c>
      <c r="P1422" t="s">
        <v>162</v>
      </c>
      <c r="Q1422" t="s">
        <v>163</v>
      </c>
      <c r="R1422" t="s">
        <v>164</v>
      </c>
      <c r="S1422" t="s">
        <v>4804</v>
      </c>
      <c r="T1422" t="s">
        <v>165</v>
      </c>
      <c r="U1422" t="s">
        <v>166</v>
      </c>
      <c r="V1422" t="s">
        <v>167</v>
      </c>
      <c r="W1422" t="s">
        <v>38</v>
      </c>
      <c r="X1422" t="s">
        <v>39</v>
      </c>
      <c r="Y1422" t="s">
        <v>168</v>
      </c>
      <c r="Z1422" t="s">
        <v>76</v>
      </c>
      <c r="AA1422" t="s">
        <v>42</v>
      </c>
    </row>
    <row r="1423" spans="1:27" x14ac:dyDescent="0.25">
      <c r="A1423" s="1">
        <v>10263</v>
      </c>
      <c r="B1423" s="1">
        <v>24</v>
      </c>
      <c r="C1423" s="8">
        <v>75.349999999999994</v>
      </c>
      <c r="D1423" s="1">
        <v>11</v>
      </c>
      <c r="E1423" s="7">
        <v>1808.4</v>
      </c>
      <c r="F1423" s="7">
        <f>sales_data_sample3[[#This Row],[SALES]]*sales_data_sample3[[#This Row],[PROFIT MARGIN]]</f>
        <v>132.19404</v>
      </c>
      <c r="G1423" s="14" t="str">
        <f>IF(sales_data_sample3[[#This Row],[STATUS]] &lt;&gt;"Cancelled","7,31%","0")</f>
        <v>7,31%</v>
      </c>
      <c r="H1423" s="4">
        <v>38166</v>
      </c>
      <c r="I1423" t="s">
        <v>28</v>
      </c>
      <c r="J1423">
        <f>ROUNDUP(MONTH(sales_data_sample3[[#This Row],[ORDER DATE]])/3,0)</f>
        <v>2</v>
      </c>
      <c r="K1423" t="str">
        <f>TEXT(sales_data_sample3[[#This Row],[ORDER DATE]],"[$-409]mmmm")</f>
        <v>June</v>
      </c>
      <c r="L1423">
        <f>YEAR(sales_data_sample3[[#This Row],[ORDER DATE]])</f>
        <v>2004</v>
      </c>
      <c r="M1423" t="s">
        <v>1502</v>
      </c>
      <c r="N1423">
        <v>72</v>
      </c>
      <c r="O1423" t="s">
        <v>3763</v>
      </c>
      <c r="P1423" t="s">
        <v>162</v>
      </c>
      <c r="Q1423" t="s">
        <v>163</v>
      </c>
      <c r="R1423" t="s">
        <v>164</v>
      </c>
      <c r="S1423" t="s">
        <v>4804</v>
      </c>
      <c r="T1423" t="s">
        <v>165</v>
      </c>
      <c r="U1423" t="s">
        <v>166</v>
      </c>
      <c r="V1423" t="s">
        <v>167</v>
      </c>
      <c r="W1423" t="s">
        <v>38</v>
      </c>
      <c r="X1423" t="s">
        <v>39</v>
      </c>
      <c r="Y1423" t="s">
        <v>168</v>
      </c>
      <c r="Z1423" t="s">
        <v>76</v>
      </c>
      <c r="AA1423" t="s">
        <v>42</v>
      </c>
    </row>
    <row r="1424" spans="1:27" x14ac:dyDescent="0.25">
      <c r="A1424" s="1">
        <v>10263</v>
      </c>
      <c r="B1424" s="1">
        <v>31</v>
      </c>
      <c r="C1424" s="8">
        <v>79.91</v>
      </c>
      <c r="D1424" s="1">
        <v>8</v>
      </c>
      <c r="E1424" s="7">
        <v>2477.21</v>
      </c>
      <c r="F1424" s="7">
        <f>sales_data_sample3[[#This Row],[SALES]]*sales_data_sample3[[#This Row],[PROFIT MARGIN]]</f>
        <v>314.60567000000003</v>
      </c>
      <c r="G1424" s="14">
        <v>0.127</v>
      </c>
      <c r="H1424" s="4">
        <v>38166</v>
      </c>
      <c r="I1424" t="s">
        <v>28</v>
      </c>
      <c r="J1424">
        <f>ROUNDUP(MONTH(sales_data_sample3[[#This Row],[ORDER DATE]])/3,0)</f>
        <v>2</v>
      </c>
      <c r="K1424" t="str">
        <f>TEXT(sales_data_sample3[[#This Row],[ORDER DATE]],"[$-409]mmmm")</f>
        <v>June</v>
      </c>
      <c r="L1424">
        <f>YEAR(sales_data_sample3[[#This Row],[ORDER DATE]])</f>
        <v>2004</v>
      </c>
      <c r="M1424" t="s">
        <v>29</v>
      </c>
      <c r="N1424">
        <v>99</v>
      </c>
      <c r="O1424" t="s">
        <v>3872</v>
      </c>
      <c r="P1424" t="s">
        <v>162</v>
      </c>
      <c r="Q1424" t="s">
        <v>163</v>
      </c>
      <c r="R1424" t="s">
        <v>164</v>
      </c>
      <c r="S1424" t="s">
        <v>4804</v>
      </c>
      <c r="T1424" t="s">
        <v>165</v>
      </c>
      <c r="U1424" t="s">
        <v>166</v>
      </c>
      <c r="V1424" t="s">
        <v>167</v>
      </c>
      <c r="W1424" t="s">
        <v>38</v>
      </c>
      <c r="X1424" t="s">
        <v>39</v>
      </c>
      <c r="Y1424" t="s">
        <v>168</v>
      </c>
      <c r="Z1424" t="s">
        <v>76</v>
      </c>
      <c r="AA1424" t="s">
        <v>42</v>
      </c>
    </row>
    <row r="1425" spans="1:27" x14ac:dyDescent="0.25">
      <c r="A1425" s="1">
        <v>10263</v>
      </c>
      <c r="B1425" s="1">
        <v>47</v>
      </c>
      <c r="C1425" s="8">
        <v>100</v>
      </c>
      <c r="D1425" s="1">
        <v>9</v>
      </c>
      <c r="E1425" s="7">
        <v>5465.16</v>
      </c>
      <c r="F1425" s="7">
        <f>sales_data_sample3[[#This Row],[SALES]]*sales_data_sample3[[#This Row],[PROFIT MARGIN]]</f>
        <v>399.503196</v>
      </c>
      <c r="G1425" s="14" t="str">
        <f>IF(sales_data_sample3[[#This Row],[STATUS]] &lt;&gt;"Cancelled","7,31%","0")</f>
        <v>7,31%</v>
      </c>
      <c r="H1425" s="4">
        <v>38166</v>
      </c>
      <c r="I1425" t="s">
        <v>28</v>
      </c>
      <c r="J1425">
        <f>ROUNDUP(MONTH(sales_data_sample3[[#This Row],[ORDER DATE]])/3,0)</f>
        <v>2</v>
      </c>
      <c r="K1425" t="str">
        <f>TEXT(sales_data_sample3[[#This Row],[ORDER DATE]],"[$-409]mmmm")</f>
        <v>June</v>
      </c>
      <c r="L1425">
        <f>YEAR(sales_data_sample3[[#This Row],[ORDER DATE]])</f>
        <v>2004</v>
      </c>
      <c r="M1425" t="s">
        <v>1502</v>
      </c>
      <c r="N1425">
        <v>118</v>
      </c>
      <c r="O1425" t="s">
        <v>4540</v>
      </c>
      <c r="P1425" t="s">
        <v>162</v>
      </c>
      <c r="Q1425" t="s">
        <v>163</v>
      </c>
      <c r="R1425" t="s">
        <v>164</v>
      </c>
      <c r="S1425" t="s">
        <v>4804</v>
      </c>
      <c r="T1425" t="s">
        <v>165</v>
      </c>
      <c r="U1425" t="s">
        <v>166</v>
      </c>
      <c r="V1425" t="s">
        <v>167</v>
      </c>
      <c r="W1425" t="s">
        <v>38</v>
      </c>
      <c r="X1425" t="s">
        <v>39</v>
      </c>
      <c r="Y1425" t="s">
        <v>168</v>
      </c>
      <c r="Z1425" t="s">
        <v>76</v>
      </c>
      <c r="AA1425" t="s">
        <v>65</v>
      </c>
    </row>
    <row r="1426" spans="1:27" x14ac:dyDescent="0.25">
      <c r="A1426" s="1">
        <v>10264</v>
      </c>
      <c r="B1426" s="1">
        <v>48</v>
      </c>
      <c r="C1426" s="8">
        <v>54.71</v>
      </c>
      <c r="D1426" s="1">
        <v>3</v>
      </c>
      <c r="E1426" s="7">
        <v>2626.08</v>
      </c>
      <c r="F1426" s="7">
        <f>sales_data_sample3[[#This Row],[SALES]]*sales_data_sample3[[#This Row],[PROFIT MARGIN]]</f>
        <v>333.51215999999999</v>
      </c>
      <c r="G1426" s="14">
        <v>0.127</v>
      </c>
      <c r="H1426" s="4">
        <v>38168</v>
      </c>
      <c r="I1426" t="s">
        <v>28</v>
      </c>
      <c r="J1426">
        <f>ROUNDUP(MONTH(sales_data_sample3[[#This Row],[ORDER DATE]])/3,0)</f>
        <v>2</v>
      </c>
      <c r="K1426" t="str">
        <f>TEXT(sales_data_sample3[[#This Row],[ORDER DATE]],"[$-409]mmmm")</f>
        <v>June</v>
      </c>
      <c r="L1426">
        <f>YEAR(sales_data_sample3[[#This Row],[ORDER DATE]])</f>
        <v>2004</v>
      </c>
      <c r="M1426" t="s">
        <v>29</v>
      </c>
      <c r="N1426">
        <v>62</v>
      </c>
      <c r="O1426" t="s">
        <v>2422</v>
      </c>
      <c r="P1426" t="s">
        <v>656</v>
      </c>
      <c r="Q1426" t="s">
        <v>657</v>
      </c>
      <c r="R1426" t="s">
        <v>658</v>
      </c>
      <c r="S1426" t="s">
        <v>4804</v>
      </c>
      <c r="T1426" t="s">
        <v>659</v>
      </c>
      <c r="U1426" t="s">
        <v>185</v>
      </c>
      <c r="V1426" t="s">
        <v>660</v>
      </c>
      <c r="W1426" t="s">
        <v>38</v>
      </c>
      <c r="X1426" t="s">
        <v>39</v>
      </c>
      <c r="Y1426" t="s">
        <v>661</v>
      </c>
      <c r="Z1426" t="s">
        <v>94</v>
      </c>
      <c r="AA1426" t="s">
        <v>42</v>
      </c>
    </row>
    <row r="1427" spans="1:27" x14ac:dyDescent="0.25">
      <c r="A1427" s="1">
        <v>10264</v>
      </c>
      <c r="B1427" s="1">
        <v>20</v>
      </c>
      <c r="C1427" s="8">
        <v>100</v>
      </c>
      <c r="D1427" s="1">
        <v>2</v>
      </c>
      <c r="E1427" s="7">
        <v>2410.6</v>
      </c>
      <c r="F1427" s="7">
        <f>sales_data_sample3[[#This Row],[SALES]]*sales_data_sample3[[#This Row],[PROFIT MARGIN]]</f>
        <v>599.99833999999998</v>
      </c>
      <c r="G1427" s="14" t="str">
        <f>IF(sales_data_sample3[[#This Row],[STATUS]] &lt;&gt;"Cancelled","24,89%","0")</f>
        <v>24,89%</v>
      </c>
      <c r="H1427" s="4">
        <v>38168</v>
      </c>
      <c r="I1427" t="s">
        <v>28</v>
      </c>
      <c r="J1427">
        <f>ROUNDUP(MONTH(sales_data_sample3[[#This Row],[ORDER DATE]])/3,0)</f>
        <v>2</v>
      </c>
      <c r="K1427" t="str">
        <f>TEXT(sales_data_sample3[[#This Row],[ORDER DATE]],"[$-409]mmmm")</f>
        <v>June</v>
      </c>
      <c r="L1427">
        <f>YEAR(sales_data_sample3[[#This Row],[ORDER DATE]])</f>
        <v>2004</v>
      </c>
      <c r="M1427" t="s">
        <v>278</v>
      </c>
      <c r="N1427">
        <v>148</v>
      </c>
      <c r="O1427" t="s">
        <v>2673</v>
      </c>
      <c r="P1427" t="s">
        <v>656</v>
      </c>
      <c r="Q1427" t="s">
        <v>657</v>
      </c>
      <c r="R1427" t="s">
        <v>658</v>
      </c>
      <c r="S1427" t="s">
        <v>4804</v>
      </c>
      <c r="T1427" t="s">
        <v>659</v>
      </c>
      <c r="U1427" t="s">
        <v>185</v>
      </c>
      <c r="V1427" t="s">
        <v>660</v>
      </c>
      <c r="W1427" t="s">
        <v>38</v>
      </c>
      <c r="X1427" t="s">
        <v>39</v>
      </c>
      <c r="Y1427" t="s">
        <v>661</v>
      </c>
      <c r="Z1427" t="s">
        <v>94</v>
      </c>
      <c r="AA1427" t="s">
        <v>42</v>
      </c>
    </row>
    <row r="1428" spans="1:27" x14ac:dyDescent="0.25">
      <c r="A1428" s="1">
        <v>10264</v>
      </c>
      <c r="B1428" s="1">
        <v>37</v>
      </c>
      <c r="C1428" s="8">
        <v>65.099999999999994</v>
      </c>
      <c r="D1428" s="1">
        <v>6</v>
      </c>
      <c r="E1428" s="7">
        <v>2408.6999999999998</v>
      </c>
      <c r="F1428" s="7">
        <f>sales_data_sample3[[#This Row],[SALES]]*sales_data_sample3[[#This Row],[PROFIT MARGIN]]</f>
        <v>305.9049</v>
      </c>
      <c r="G1428" s="14">
        <v>0.127</v>
      </c>
      <c r="H1428" s="4">
        <v>38168</v>
      </c>
      <c r="I1428" t="s">
        <v>28</v>
      </c>
      <c r="J1428">
        <f>ROUNDUP(MONTH(sales_data_sample3[[#This Row],[ORDER DATE]])/3,0)</f>
        <v>2</v>
      </c>
      <c r="K1428" t="str">
        <f>TEXT(sales_data_sample3[[#This Row],[ORDER DATE]],"[$-409]mmmm")</f>
        <v>June</v>
      </c>
      <c r="L1428">
        <f>YEAR(sales_data_sample3[[#This Row],[ORDER DATE]])</f>
        <v>2004</v>
      </c>
      <c r="M1428" t="s">
        <v>29</v>
      </c>
      <c r="N1428">
        <v>69</v>
      </c>
      <c r="O1428" t="s">
        <v>3105</v>
      </c>
      <c r="P1428" t="s">
        <v>656</v>
      </c>
      <c r="Q1428" t="s">
        <v>657</v>
      </c>
      <c r="R1428" t="s">
        <v>658</v>
      </c>
      <c r="S1428" t="s">
        <v>4804</v>
      </c>
      <c r="T1428" t="s">
        <v>659</v>
      </c>
      <c r="U1428" t="s">
        <v>185</v>
      </c>
      <c r="V1428" t="s">
        <v>660</v>
      </c>
      <c r="W1428" t="s">
        <v>38</v>
      </c>
      <c r="X1428" t="s">
        <v>39</v>
      </c>
      <c r="Y1428" t="s">
        <v>661</v>
      </c>
      <c r="Z1428" t="s">
        <v>94</v>
      </c>
      <c r="AA1428" t="s">
        <v>42</v>
      </c>
    </row>
    <row r="1429" spans="1:27" x14ac:dyDescent="0.25">
      <c r="A1429" s="1">
        <v>10264</v>
      </c>
      <c r="B1429" s="1">
        <v>47</v>
      </c>
      <c r="C1429" s="8">
        <v>83.27</v>
      </c>
      <c r="D1429" s="1">
        <v>1</v>
      </c>
      <c r="E1429" s="7">
        <v>3913.69</v>
      </c>
      <c r="F1429" s="7">
        <f>sales_data_sample3[[#This Row],[SALES]]*sales_data_sample3[[#This Row],[PROFIT MARGIN]]</f>
        <v>974.1174410000001</v>
      </c>
      <c r="G1429" s="14" t="str">
        <f>IF(sales_data_sample3[[#This Row],[STATUS]] &lt;&gt;"Cancelled","24,89%","0")</f>
        <v>24,89%</v>
      </c>
      <c r="H1429" s="4">
        <v>38168</v>
      </c>
      <c r="I1429" t="s">
        <v>28</v>
      </c>
      <c r="J1429">
        <f>ROUNDUP(MONTH(sales_data_sample3[[#This Row],[ORDER DATE]])/3,0)</f>
        <v>2</v>
      </c>
      <c r="K1429" t="str">
        <f>TEXT(sales_data_sample3[[#This Row],[ORDER DATE]],"[$-409]mmmm")</f>
        <v>June</v>
      </c>
      <c r="L1429">
        <f>YEAR(sales_data_sample3[[#This Row],[ORDER DATE]])</f>
        <v>2004</v>
      </c>
      <c r="M1429" t="s">
        <v>278</v>
      </c>
      <c r="N1429">
        <v>80</v>
      </c>
      <c r="O1429" t="s">
        <v>3802</v>
      </c>
      <c r="P1429" t="s">
        <v>656</v>
      </c>
      <c r="Q1429" t="s">
        <v>657</v>
      </c>
      <c r="R1429" t="s">
        <v>658</v>
      </c>
      <c r="S1429" t="s">
        <v>4804</v>
      </c>
      <c r="T1429" t="s">
        <v>659</v>
      </c>
      <c r="U1429" t="s">
        <v>185</v>
      </c>
      <c r="V1429" t="s">
        <v>660</v>
      </c>
      <c r="W1429" t="s">
        <v>38</v>
      </c>
      <c r="X1429" t="s">
        <v>39</v>
      </c>
      <c r="Y1429" t="s">
        <v>661</v>
      </c>
      <c r="Z1429" t="s">
        <v>94</v>
      </c>
      <c r="AA1429" t="s">
        <v>65</v>
      </c>
    </row>
    <row r="1430" spans="1:27" x14ac:dyDescent="0.25">
      <c r="A1430" s="1">
        <v>10264</v>
      </c>
      <c r="B1430" s="1">
        <v>20</v>
      </c>
      <c r="C1430" s="8">
        <v>32.590000000000003</v>
      </c>
      <c r="D1430" s="1">
        <v>4</v>
      </c>
      <c r="E1430" s="7">
        <v>651.79999999999995</v>
      </c>
      <c r="F1430" s="7">
        <f>sales_data_sample3[[#This Row],[SALES]]*sales_data_sample3[[#This Row],[PROFIT MARGIN]]</f>
        <v>82.778599999999997</v>
      </c>
      <c r="G1430" s="14">
        <v>0.127</v>
      </c>
      <c r="H1430" s="4">
        <v>38168</v>
      </c>
      <c r="I1430" t="s">
        <v>28</v>
      </c>
      <c r="J1430">
        <f>ROUNDUP(MONTH(sales_data_sample3[[#This Row],[ORDER DATE]])/3,0)</f>
        <v>2</v>
      </c>
      <c r="K1430" t="str">
        <f>TEXT(sales_data_sample3[[#This Row],[ORDER DATE]],"[$-409]mmmm")</f>
        <v>June</v>
      </c>
      <c r="L1430">
        <f>YEAR(sales_data_sample3[[#This Row],[ORDER DATE]])</f>
        <v>2004</v>
      </c>
      <c r="M1430" t="s">
        <v>29</v>
      </c>
      <c r="N1430">
        <v>40</v>
      </c>
      <c r="O1430" t="s">
        <v>3904</v>
      </c>
      <c r="P1430" t="s">
        <v>656</v>
      </c>
      <c r="Q1430" t="s">
        <v>657</v>
      </c>
      <c r="R1430" t="s">
        <v>658</v>
      </c>
      <c r="S1430" t="s">
        <v>4804</v>
      </c>
      <c r="T1430" t="s">
        <v>659</v>
      </c>
      <c r="U1430" t="s">
        <v>185</v>
      </c>
      <c r="V1430" t="s">
        <v>660</v>
      </c>
      <c r="W1430" t="s">
        <v>38</v>
      </c>
      <c r="X1430" t="s">
        <v>39</v>
      </c>
      <c r="Y1430" t="s">
        <v>661</v>
      </c>
      <c r="Z1430" t="s">
        <v>94</v>
      </c>
      <c r="AA1430" t="s">
        <v>42</v>
      </c>
    </row>
    <row r="1431" spans="1:27" x14ac:dyDescent="0.25">
      <c r="A1431" s="1">
        <v>10264</v>
      </c>
      <c r="B1431" s="1">
        <v>34</v>
      </c>
      <c r="C1431" s="8">
        <v>97.97</v>
      </c>
      <c r="D1431" s="1">
        <v>7</v>
      </c>
      <c r="E1431" s="7">
        <v>3330.98</v>
      </c>
      <c r="F1431" s="7">
        <f>sales_data_sample3[[#This Row],[SALES]]*sales_data_sample3[[#This Row],[PROFIT MARGIN]]</f>
        <v>423.03446000000002</v>
      </c>
      <c r="G1431" s="14">
        <v>0.127</v>
      </c>
      <c r="H1431" s="4">
        <v>38168</v>
      </c>
      <c r="I1431" t="s">
        <v>28</v>
      </c>
      <c r="J1431">
        <f>ROUNDUP(MONTH(sales_data_sample3[[#This Row],[ORDER DATE]])/3,0)</f>
        <v>2</v>
      </c>
      <c r="K1431" t="str">
        <f>TEXT(sales_data_sample3[[#This Row],[ORDER DATE]],"[$-409]mmmm")</f>
        <v>June</v>
      </c>
      <c r="L1431">
        <f>YEAR(sales_data_sample3[[#This Row],[ORDER DATE]])</f>
        <v>2004</v>
      </c>
      <c r="M1431" t="s">
        <v>29</v>
      </c>
      <c r="N1431">
        <v>102</v>
      </c>
      <c r="O1431" t="s">
        <v>4107</v>
      </c>
      <c r="P1431" t="s">
        <v>656</v>
      </c>
      <c r="Q1431" t="s">
        <v>657</v>
      </c>
      <c r="R1431" t="s">
        <v>658</v>
      </c>
      <c r="S1431" t="s">
        <v>4804</v>
      </c>
      <c r="T1431" t="s">
        <v>659</v>
      </c>
      <c r="U1431" t="s">
        <v>185</v>
      </c>
      <c r="V1431" t="s">
        <v>660</v>
      </c>
      <c r="W1431" t="s">
        <v>38</v>
      </c>
      <c r="X1431" t="s">
        <v>39</v>
      </c>
      <c r="Y1431" t="s">
        <v>661</v>
      </c>
      <c r="Z1431" t="s">
        <v>94</v>
      </c>
      <c r="AA1431" t="s">
        <v>65</v>
      </c>
    </row>
    <row r="1432" spans="1:27" x14ac:dyDescent="0.25">
      <c r="A1432" s="1">
        <v>10264</v>
      </c>
      <c r="B1432" s="1">
        <v>47</v>
      </c>
      <c r="C1432" s="8">
        <v>89.5</v>
      </c>
      <c r="D1432" s="1">
        <v>5</v>
      </c>
      <c r="E1432" s="7">
        <v>4206.5</v>
      </c>
      <c r="F1432" s="7">
        <f>sales_data_sample3[[#This Row],[SALES]]*sales_data_sample3[[#This Row],[PROFIT MARGIN]]</f>
        <v>534.22550000000001</v>
      </c>
      <c r="G1432" s="14">
        <v>0.127</v>
      </c>
      <c r="H1432" s="4">
        <v>38168</v>
      </c>
      <c r="I1432" t="s">
        <v>28</v>
      </c>
      <c r="J1432">
        <f>ROUNDUP(MONTH(sales_data_sample3[[#This Row],[ORDER DATE]])/3,0)</f>
        <v>2</v>
      </c>
      <c r="K1432" t="str">
        <f>TEXT(sales_data_sample3[[#This Row],[ORDER DATE]],"[$-409]mmmm")</f>
        <v>June</v>
      </c>
      <c r="L1432">
        <f>YEAR(sales_data_sample3[[#This Row],[ORDER DATE]])</f>
        <v>2004</v>
      </c>
      <c r="M1432" t="s">
        <v>29</v>
      </c>
      <c r="N1432">
        <v>81</v>
      </c>
      <c r="O1432" t="s">
        <v>4246</v>
      </c>
      <c r="P1432" t="s">
        <v>656</v>
      </c>
      <c r="Q1432" t="s">
        <v>657</v>
      </c>
      <c r="R1432" t="s">
        <v>658</v>
      </c>
      <c r="S1432" t="s">
        <v>4804</v>
      </c>
      <c r="T1432" t="s">
        <v>659</v>
      </c>
      <c r="U1432" t="s">
        <v>185</v>
      </c>
      <c r="V1432" t="s">
        <v>660</v>
      </c>
      <c r="W1432" t="s">
        <v>38</v>
      </c>
      <c r="X1432" t="s">
        <v>39</v>
      </c>
      <c r="Y1432" t="s">
        <v>661</v>
      </c>
      <c r="Z1432" t="s">
        <v>94</v>
      </c>
      <c r="AA1432" t="s">
        <v>65</v>
      </c>
    </row>
    <row r="1433" spans="1:27" x14ac:dyDescent="0.25">
      <c r="A1433" s="1">
        <v>10265</v>
      </c>
      <c r="B1433" s="1">
        <v>45</v>
      </c>
      <c r="C1433" s="8">
        <v>86.84</v>
      </c>
      <c r="D1433" s="1">
        <v>2</v>
      </c>
      <c r="E1433" s="7">
        <v>3907.8</v>
      </c>
      <c r="F1433" s="7">
        <f>sales_data_sample3[[#This Row],[SALES]]*sales_data_sample3[[#This Row],[PROFIT MARGIN]]</f>
        <v>972.65142000000003</v>
      </c>
      <c r="G1433" s="14" t="str">
        <f>IF(sales_data_sample3[[#This Row],[STATUS]] &lt;&gt;"Cancelled","24,89%","0")</f>
        <v>24,89%</v>
      </c>
      <c r="H1433" s="4">
        <v>38170</v>
      </c>
      <c r="I1433" t="s">
        <v>28</v>
      </c>
      <c r="J1433">
        <f>ROUNDUP(MONTH(sales_data_sample3[[#This Row],[ORDER DATE]])/3,0)</f>
        <v>3</v>
      </c>
      <c r="K1433" t="str">
        <f>TEXT(sales_data_sample3[[#This Row],[ORDER DATE]],"[$-409]mmmm")</f>
        <v>July</v>
      </c>
      <c r="L1433">
        <f>YEAR(sales_data_sample3[[#This Row],[ORDER DATE]])</f>
        <v>2004</v>
      </c>
      <c r="M1433" t="s">
        <v>278</v>
      </c>
      <c r="N1433">
        <v>80</v>
      </c>
      <c r="O1433" t="s">
        <v>2283</v>
      </c>
      <c r="P1433" t="s">
        <v>1380</v>
      </c>
      <c r="Q1433" t="s">
        <v>1381</v>
      </c>
      <c r="R1433" t="s">
        <v>1382</v>
      </c>
      <c r="S1433" t="s">
        <v>4804</v>
      </c>
      <c r="T1433" t="s">
        <v>1383</v>
      </c>
      <c r="U1433" t="s">
        <v>137</v>
      </c>
      <c r="V1433" t="s">
        <v>1384</v>
      </c>
      <c r="W1433" t="s">
        <v>139</v>
      </c>
      <c r="X1433" t="s">
        <v>140</v>
      </c>
      <c r="Y1433" t="s">
        <v>1385</v>
      </c>
      <c r="Z1433" t="s">
        <v>1386</v>
      </c>
      <c r="AA1433" t="s">
        <v>65</v>
      </c>
    </row>
    <row r="1434" spans="1:27" x14ac:dyDescent="0.25">
      <c r="A1434" s="1">
        <v>10265</v>
      </c>
      <c r="B1434" s="1">
        <v>49</v>
      </c>
      <c r="C1434" s="8">
        <v>100</v>
      </c>
      <c r="D1434" s="1">
        <v>1</v>
      </c>
      <c r="E1434" s="7">
        <v>8427.02</v>
      </c>
      <c r="F1434" s="7">
        <f>sales_data_sample3[[#This Row],[SALES]]*sales_data_sample3[[#This Row],[PROFIT MARGIN]]</f>
        <v>2097.4852780000001</v>
      </c>
      <c r="G1434" s="14" t="str">
        <f>IF(sales_data_sample3[[#This Row],[STATUS]] &lt;&gt;"Cancelled","24,89%","0")</f>
        <v>24,89%</v>
      </c>
      <c r="H1434" s="4">
        <v>38170</v>
      </c>
      <c r="I1434" t="s">
        <v>28</v>
      </c>
      <c r="J1434">
        <f>ROUNDUP(MONTH(sales_data_sample3[[#This Row],[ORDER DATE]])/3,0)</f>
        <v>3</v>
      </c>
      <c r="K1434" t="str">
        <f>TEXT(sales_data_sample3[[#This Row],[ORDER DATE]],"[$-409]mmmm")</f>
        <v>July</v>
      </c>
      <c r="L1434">
        <f>YEAR(sales_data_sample3[[#This Row],[ORDER DATE]])</f>
        <v>2004</v>
      </c>
      <c r="M1434" t="s">
        <v>278</v>
      </c>
      <c r="N1434">
        <v>146</v>
      </c>
      <c r="O1434" t="s">
        <v>2364</v>
      </c>
      <c r="P1434" t="s">
        <v>1380</v>
      </c>
      <c r="Q1434" t="s">
        <v>1381</v>
      </c>
      <c r="R1434" t="s">
        <v>1382</v>
      </c>
      <c r="S1434" t="s">
        <v>4804</v>
      </c>
      <c r="T1434" t="s">
        <v>1383</v>
      </c>
      <c r="U1434" t="s">
        <v>137</v>
      </c>
      <c r="V1434" t="s">
        <v>1384</v>
      </c>
      <c r="W1434" t="s">
        <v>139</v>
      </c>
      <c r="X1434" t="s">
        <v>140</v>
      </c>
      <c r="Y1434" t="s">
        <v>1385</v>
      </c>
      <c r="Z1434" t="s">
        <v>1386</v>
      </c>
      <c r="AA1434" t="s">
        <v>229</v>
      </c>
    </row>
    <row r="1435" spans="1:27" x14ac:dyDescent="0.25">
      <c r="A1435" s="1">
        <v>10266</v>
      </c>
      <c r="B1435" s="1">
        <v>44</v>
      </c>
      <c r="C1435" s="8">
        <v>100</v>
      </c>
      <c r="D1435" s="1">
        <v>14</v>
      </c>
      <c r="E1435" s="7">
        <v>9160.36</v>
      </c>
      <c r="F1435" s="7">
        <f>sales_data_sample3[[#This Row],[SALES]]*sales_data_sample3[[#This Row],[PROFIT MARGIN]]</f>
        <v>2280.0136040000002</v>
      </c>
      <c r="G1435" s="14" t="str">
        <f>IF(sales_data_sample3[[#This Row],[STATUS]] &lt;&gt;"Cancelled","24,89%","0")</f>
        <v>24,89%</v>
      </c>
      <c r="H1435" s="4">
        <v>38174</v>
      </c>
      <c r="I1435" t="s">
        <v>28</v>
      </c>
      <c r="J1435">
        <f>ROUNDUP(MONTH(sales_data_sample3[[#This Row],[ORDER DATE]])/3,0)</f>
        <v>3</v>
      </c>
      <c r="K1435" t="str">
        <f>TEXT(sales_data_sample3[[#This Row],[ORDER DATE]],"[$-409]mmmm")</f>
        <v>July</v>
      </c>
      <c r="L1435">
        <f>YEAR(sales_data_sample3[[#This Row],[ORDER DATE]])</f>
        <v>2004</v>
      </c>
      <c r="M1435" t="s">
        <v>278</v>
      </c>
      <c r="N1435">
        <v>194</v>
      </c>
      <c r="O1435" t="s">
        <v>776</v>
      </c>
      <c r="P1435" t="s">
        <v>831</v>
      </c>
      <c r="Q1435" t="s">
        <v>832</v>
      </c>
      <c r="R1435" t="s">
        <v>833</v>
      </c>
      <c r="S1435" t="s">
        <v>4804</v>
      </c>
      <c r="T1435" t="s">
        <v>834</v>
      </c>
      <c r="U1435" t="s">
        <v>4804</v>
      </c>
      <c r="V1435" t="s">
        <v>835</v>
      </c>
      <c r="W1435" t="s">
        <v>396</v>
      </c>
      <c r="X1435" t="s">
        <v>52</v>
      </c>
      <c r="Y1435" t="s">
        <v>836</v>
      </c>
      <c r="Z1435" t="s">
        <v>837</v>
      </c>
      <c r="AA1435" t="s">
        <v>229</v>
      </c>
    </row>
    <row r="1436" spans="1:27" x14ac:dyDescent="0.25">
      <c r="A1436" s="1">
        <v>10266</v>
      </c>
      <c r="B1436" s="1">
        <v>22</v>
      </c>
      <c r="C1436" s="8">
        <v>100</v>
      </c>
      <c r="D1436" s="1">
        <v>12</v>
      </c>
      <c r="E1436" s="7">
        <v>2454.54</v>
      </c>
      <c r="F1436" s="7">
        <f>sales_data_sample3[[#This Row],[SALES]]*sales_data_sample3[[#This Row],[PROFIT MARGIN]]</f>
        <v>610.93500600000004</v>
      </c>
      <c r="G1436" s="14" t="str">
        <f>IF(sales_data_sample3[[#This Row],[STATUS]] &lt;&gt;"Cancelled","24,89%","0")</f>
        <v>24,89%</v>
      </c>
      <c r="H1436" s="4">
        <v>38174</v>
      </c>
      <c r="I1436" t="s">
        <v>28</v>
      </c>
      <c r="J1436">
        <f>ROUNDUP(MONTH(sales_data_sample3[[#This Row],[ORDER DATE]])/3,0)</f>
        <v>3</v>
      </c>
      <c r="K1436" t="str">
        <f>TEXT(sales_data_sample3[[#This Row],[ORDER DATE]],"[$-409]mmmm")</f>
        <v>July</v>
      </c>
      <c r="L1436">
        <f>YEAR(sales_data_sample3[[#This Row],[ORDER DATE]])</f>
        <v>2004</v>
      </c>
      <c r="M1436" t="s">
        <v>278</v>
      </c>
      <c r="N1436">
        <v>117</v>
      </c>
      <c r="O1436" t="s">
        <v>1057</v>
      </c>
      <c r="P1436" t="s">
        <v>831</v>
      </c>
      <c r="Q1436" t="s">
        <v>832</v>
      </c>
      <c r="R1436" t="s">
        <v>833</v>
      </c>
      <c r="S1436" t="s">
        <v>4804</v>
      </c>
      <c r="T1436" t="s">
        <v>834</v>
      </c>
      <c r="U1436" t="s">
        <v>4804</v>
      </c>
      <c r="V1436" t="s">
        <v>835</v>
      </c>
      <c r="W1436" t="s">
        <v>396</v>
      </c>
      <c r="X1436" t="s">
        <v>52</v>
      </c>
      <c r="Y1436" t="s">
        <v>836</v>
      </c>
      <c r="Z1436" t="s">
        <v>837</v>
      </c>
      <c r="AA1436" t="s">
        <v>42</v>
      </c>
    </row>
    <row r="1437" spans="1:27" x14ac:dyDescent="0.25">
      <c r="A1437" s="1">
        <v>10266</v>
      </c>
      <c r="B1437" s="1">
        <v>35</v>
      </c>
      <c r="C1437" s="8">
        <v>76.61</v>
      </c>
      <c r="D1437" s="1">
        <v>15</v>
      </c>
      <c r="E1437" s="7">
        <v>2681.35</v>
      </c>
      <c r="F1437" s="7">
        <f>sales_data_sample3[[#This Row],[SALES]]*sales_data_sample3[[#This Row],[PROFIT MARGIN]]</f>
        <v>667.388015</v>
      </c>
      <c r="G1437" s="14" t="str">
        <f>IF(sales_data_sample3[[#This Row],[STATUS]] &lt;&gt;"Cancelled","24,89%","0")</f>
        <v>24,89%</v>
      </c>
      <c r="H1437" s="4">
        <v>38174</v>
      </c>
      <c r="I1437" t="s">
        <v>28</v>
      </c>
      <c r="J1437">
        <f>ROUNDUP(MONTH(sales_data_sample3[[#This Row],[ORDER DATE]])/3,0)</f>
        <v>3</v>
      </c>
      <c r="K1437" t="str">
        <f>TEXT(sales_data_sample3[[#This Row],[ORDER DATE]],"[$-409]mmmm")</f>
        <v>July</v>
      </c>
      <c r="L1437">
        <f>YEAR(sales_data_sample3[[#This Row],[ORDER DATE]])</f>
        <v>2004</v>
      </c>
      <c r="M1437" t="s">
        <v>278</v>
      </c>
      <c r="N1437">
        <v>79</v>
      </c>
      <c r="O1437" t="s">
        <v>1128</v>
      </c>
      <c r="P1437" t="s">
        <v>831</v>
      </c>
      <c r="Q1437" t="s">
        <v>832</v>
      </c>
      <c r="R1437" t="s">
        <v>833</v>
      </c>
      <c r="S1437" t="s">
        <v>4804</v>
      </c>
      <c r="T1437" t="s">
        <v>834</v>
      </c>
      <c r="U1437" t="s">
        <v>4804</v>
      </c>
      <c r="V1437" t="s">
        <v>835</v>
      </c>
      <c r="W1437" t="s">
        <v>396</v>
      </c>
      <c r="X1437" t="s">
        <v>52</v>
      </c>
      <c r="Y1437" t="s">
        <v>836</v>
      </c>
      <c r="Z1437" t="s">
        <v>837</v>
      </c>
      <c r="AA1437" t="s">
        <v>42</v>
      </c>
    </row>
    <row r="1438" spans="1:27" x14ac:dyDescent="0.25">
      <c r="A1438" s="1">
        <v>10266</v>
      </c>
      <c r="B1438" s="1">
        <v>40</v>
      </c>
      <c r="C1438" s="8">
        <v>100</v>
      </c>
      <c r="D1438" s="1">
        <v>11</v>
      </c>
      <c r="E1438" s="7">
        <v>4468.3999999999996</v>
      </c>
      <c r="F1438" s="7">
        <f>sales_data_sample3[[#This Row],[SALES]]*sales_data_sample3[[#This Row],[PROFIT MARGIN]]</f>
        <v>1112.1847599999999</v>
      </c>
      <c r="G1438" s="14" t="str">
        <f>IF(sales_data_sample3[[#This Row],[STATUS]] &lt;&gt;"Cancelled","24,89%","0")</f>
        <v>24,89%</v>
      </c>
      <c r="H1438" s="4">
        <v>38174</v>
      </c>
      <c r="I1438" t="s">
        <v>28</v>
      </c>
      <c r="J1438">
        <f>ROUNDUP(MONTH(sales_data_sample3[[#This Row],[ORDER DATE]])/3,0)</f>
        <v>3</v>
      </c>
      <c r="K1438" t="str">
        <f>TEXT(sales_data_sample3[[#This Row],[ORDER DATE]],"[$-409]mmmm")</f>
        <v>July</v>
      </c>
      <c r="L1438">
        <f>YEAR(sales_data_sample3[[#This Row],[ORDER DATE]])</f>
        <v>2004</v>
      </c>
      <c r="M1438" t="s">
        <v>278</v>
      </c>
      <c r="N1438">
        <v>115</v>
      </c>
      <c r="O1438" t="s">
        <v>1223</v>
      </c>
      <c r="P1438" t="s">
        <v>831</v>
      </c>
      <c r="Q1438" t="s">
        <v>832</v>
      </c>
      <c r="R1438" t="s">
        <v>833</v>
      </c>
      <c r="S1438" t="s">
        <v>4804</v>
      </c>
      <c r="T1438" t="s">
        <v>834</v>
      </c>
      <c r="U1438" t="s">
        <v>4804</v>
      </c>
      <c r="V1438" t="s">
        <v>835</v>
      </c>
      <c r="W1438" t="s">
        <v>396</v>
      </c>
      <c r="X1438" t="s">
        <v>52</v>
      </c>
      <c r="Y1438" t="s">
        <v>836</v>
      </c>
      <c r="Z1438" t="s">
        <v>837</v>
      </c>
      <c r="AA1438" t="s">
        <v>65</v>
      </c>
    </row>
    <row r="1439" spans="1:27" x14ac:dyDescent="0.25">
      <c r="A1439" s="1">
        <v>10266</v>
      </c>
      <c r="B1439" s="1">
        <v>21</v>
      </c>
      <c r="C1439" s="8">
        <v>100</v>
      </c>
      <c r="D1439" s="1">
        <v>6</v>
      </c>
      <c r="E1439" s="7">
        <v>2526.5100000000002</v>
      </c>
      <c r="F1439" s="7">
        <f>sales_data_sample3[[#This Row],[SALES]]*sales_data_sample3[[#This Row],[PROFIT MARGIN]]</f>
        <v>628.84833900000012</v>
      </c>
      <c r="G1439" s="14" t="str">
        <f>IF(sales_data_sample3[[#This Row],[STATUS]] &lt;&gt;"Cancelled","24,89%","0")</f>
        <v>24,89%</v>
      </c>
      <c r="H1439" s="4">
        <v>38174</v>
      </c>
      <c r="I1439" t="s">
        <v>28</v>
      </c>
      <c r="J1439">
        <f>ROUNDUP(MONTH(sales_data_sample3[[#This Row],[ORDER DATE]])/3,0)</f>
        <v>3</v>
      </c>
      <c r="K1439" t="str">
        <f>TEXT(sales_data_sample3[[#This Row],[ORDER DATE]],"[$-409]mmmm")</f>
        <v>July</v>
      </c>
      <c r="L1439">
        <f>YEAR(sales_data_sample3[[#This Row],[ORDER DATE]])</f>
        <v>2004</v>
      </c>
      <c r="M1439" t="s">
        <v>278</v>
      </c>
      <c r="N1439">
        <v>141</v>
      </c>
      <c r="O1439" t="s">
        <v>1299</v>
      </c>
      <c r="P1439" t="s">
        <v>831</v>
      </c>
      <c r="Q1439" t="s">
        <v>832</v>
      </c>
      <c r="R1439" t="s">
        <v>833</v>
      </c>
      <c r="S1439" t="s">
        <v>4804</v>
      </c>
      <c r="T1439" t="s">
        <v>834</v>
      </c>
      <c r="U1439" t="s">
        <v>4804</v>
      </c>
      <c r="V1439" t="s">
        <v>835</v>
      </c>
      <c r="W1439" t="s">
        <v>396</v>
      </c>
      <c r="X1439" t="s">
        <v>52</v>
      </c>
      <c r="Y1439" t="s">
        <v>836</v>
      </c>
      <c r="Z1439" t="s">
        <v>837</v>
      </c>
      <c r="AA1439" t="s">
        <v>42</v>
      </c>
    </row>
    <row r="1440" spans="1:27" x14ac:dyDescent="0.25">
      <c r="A1440" s="1">
        <v>10266</v>
      </c>
      <c r="B1440" s="1">
        <v>36</v>
      </c>
      <c r="C1440" s="8">
        <v>100</v>
      </c>
      <c r="D1440" s="1">
        <v>2</v>
      </c>
      <c r="E1440" s="7">
        <v>5196.6000000000004</v>
      </c>
      <c r="F1440" s="7">
        <f>sales_data_sample3[[#This Row],[SALES]]*sales_data_sample3[[#This Row],[PROFIT MARGIN]]</f>
        <v>1293.4337400000002</v>
      </c>
      <c r="G1440" s="14" t="str">
        <f>IF(sales_data_sample3[[#This Row],[STATUS]] &lt;&gt;"Cancelled","24,89%","0")</f>
        <v>24,89%</v>
      </c>
      <c r="H1440" s="4">
        <v>38174</v>
      </c>
      <c r="I1440" t="s">
        <v>28</v>
      </c>
      <c r="J1440">
        <f>ROUNDUP(MONTH(sales_data_sample3[[#This Row],[ORDER DATE]])/3,0)</f>
        <v>3</v>
      </c>
      <c r="K1440" t="str">
        <f>TEXT(sales_data_sample3[[#This Row],[ORDER DATE]],"[$-409]mmmm")</f>
        <v>July</v>
      </c>
      <c r="L1440">
        <f>YEAR(sales_data_sample3[[#This Row],[ORDER DATE]])</f>
        <v>2004</v>
      </c>
      <c r="M1440" t="s">
        <v>278</v>
      </c>
      <c r="N1440">
        <v>124</v>
      </c>
      <c r="O1440" t="s">
        <v>1465</v>
      </c>
      <c r="P1440" t="s">
        <v>831</v>
      </c>
      <c r="Q1440" t="s">
        <v>832</v>
      </c>
      <c r="R1440" t="s">
        <v>833</v>
      </c>
      <c r="S1440" t="s">
        <v>4804</v>
      </c>
      <c r="T1440" t="s">
        <v>834</v>
      </c>
      <c r="U1440" t="s">
        <v>4804</v>
      </c>
      <c r="V1440" t="s">
        <v>835</v>
      </c>
      <c r="W1440" t="s">
        <v>396</v>
      </c>
      <c r="X1440" t="s">
        <v>52</v>
      </c>
      <c r="Y1440" t="s">
        <v>836</v>
      </c>
      <c r="Z1440" t="s">
        <v>837</v>
      </c>
      <c r="AA1440" t="s">
        <v>65</v>
      </c>
    </row>
    <row r="1441" spans="1:27" x14ac:dyDescent="0.25">
      <c r="A1441" s="1">
        <v>10266</v>
      </c>
      <c r="B1441" s="1">
        <v>33</v>
      </c>
      <c r="C1441" s="8">
        <v>74.69</v>
      </c>
      <c r="D1441" s="1">
        <v>10</v>
      </c>
      <c r="E1441" s="7">
        <v>2464.77</v>
      </c>
      <c r="F1441" s="7">
        <f>sales_data_sample3[[#This Row],[SALES]]*sales_data_sample3[[#This Row],[PROFIT MARGIN]]</f>
        <v>613.48125300000004</v>
      </c>
      <c r="G1441" s="14" t="str">
        <f>IF(sales_data_sample3[[#This Row],[STATUS]] &lt;&gt;"Cancelled","24,89%","0")</f>
        <v>24,89%</v>
      </c>
      <c r="H1441" s="4">
        <v>38174</v>
      </c>
      <c r="I1441" t="s">
        <v>28</v>
      </c>
      <c r="J1441">
        <f>ROUNDUP(MONTH(sales_data_sample3[[#This Row],[ORDER DATE]])/3,0)</f>
        <v>3</v>
      </c>
      <c r="K1441" t="str">
        <f>TEXT(sales_data_sample3[[#This Row],[ORDER DATE]],"[$-409]mmmm")</f>
        <v>July</v>
      </c>
      <c r="L1441">
        <f>YEAR(sales_data_sample3[[#This Row],[ORDER DATE]])</f>
        <v>2004</v>
      </c>
      <c r="M1441" t="s">
        <v>278</v>
      </c>
      <c r="N1441">
        <v>77</v>
      </c>
      <c r="O1441" t="s">
        <v>1592</v>
      </c>
      <c r="P1441" t="s">
        <v>831</v>
      </c>
      <c r="Q1441" t="s">
        <v>832</v>
      </c>
      <c r="R1441" t="s">
        <v>833</v>
      </c>
      <c r="S1441" t="s">
        <v>4804</v>
      </c>
      <c r="T1441" t="s">
        <v>834</v>
      </c>
      <c r="U1441" t="s">
        <v>4804</v>
      </c>
      <c r="V1441" t="s">
        <v>835</v>
      </c>
      <c r="W1441" t="s">
        <v>396</v>
      </c>
      <c r="X1441" t="s">
        <v>52</v>
      </c>
      <c r="Y1441" t="s">
        <v>836</v>
      </c>
      <c r="Z1441" t="s">
        <v>837</v>
      </c>
      <c r="AA1441" t="s">
        <v>42</v>
      </c>
    </row>
    <row r="1442" spans="1:27" x14ac:dyDescent="0.25">
      <c r="A1442" s="1">
        <v>10266</v>
      </c>
      <c r="B1442" s="1">
        <v>49</v>
      </c>
      <c r="C1442" s="8">
        <v>100</v>
      </c>
      <c r="D1442" s="1">
        <v>5</v>
      </c>
      <c r="E1442" s="7">
        <v>6203.4</v>
      </c>
      <c r="F1442" s="7">
        <f>sales_data_sample3[[#This Row],[SALES]]*sales_data_sample3[[#This Row],[PROFIT MARGIN]]</f>
        <v>1544.0262599999999</v>
      </c>
      <c r="G1442" s="14" t="str">
        <f>IF(sales_data_sample3[[#This Row],[STATUS]] &lt;&gt;"Cancelled","24,89%","0")</f>
        <v>24,89%</v>
      </c>
      <c r="H1442" s="4">
        <v>38174</v>
      </c>
      <c r="I1442" t="s">
        <v>28</v>
      </c>
      <c r="J1442">
        <f>ROUNDUP(MONTH(sales_data_sample3[[#This Row],[ORDER DATE]])/3,0)</f>
        <v>3</v>
      </c>
      <c r="K1442" t="str">
        <f>TEXT(sales_data_sample3[[#This Row],[ORDER DATE]],"[$-409]mmmm")</f>
        <v>July</v>
      </c>
      <c r="L1442">
        <f>YEAR(sales_data_sample3[[#This Row],[ORDER DATE]])</f>
        <v>2004</v>
      </c>
      <c r="M1442" t="s">
        <v>278</v>
      </c>
      <c r="N1442">
        <v>142</v>
      </c>
      <c r="O1442" t="s">
        <v>1635</v>
      </c>
      <c r="P1442" t="s">
        <v>831</v>
      </c>
      <c r="Q1442" t="s">
        <v>832</v>
      </c>
      <c r="R1442" t="s">
        <v>833</v>
      </c>
      <c r="S1442" t="s">
        <v>4804</v>
      </c>
      <c r="T1442" t="s">
        <v>834</v>
      </c>
      <c r="U1442" t="s">
        <v>4804</v>
      </c>
      <c r="V1442" t="s">
        <v>835</v>
      </c>
      <c r="W1442" t="s">
        <v>396</v>
      </c>
      <c r="X1442" t="s">
        <v>52</v>
      </c>
      <c r="Y1442" t="s">
        <v>836</v>
      </c>
      <c r="Z1442" t="s">
        <v>837</v>
      </c>
      <c r="AA1442" t="s">
        <v>65</v>
      </c>
    </row>
    <row r="1443" spans="1:27" x14ac:dyDescent="0.25">
      <c r="A1443" s="1">
        <v>10266</v>
      </c>
      <c r="B1443" s="1">
        <v>20</v>
      </c>
      <c r="C1443" s="8">
        <v>100</v>
      </c>
      <c r="D1443" s="1">
        <v>3</v>
      </c>
      <c r="E1443" s="7">
        <v>2824.8</v>
      </c>
      <c r="F1443" s="7">
        <f>sales_data_sample3[[#This Row],[SALES]]*sales_data_sample3[[#This Row],[PROFIT MARGIN]]</f>
        <v>703.0927200000001</v>
      </c>
      <c r="G1443" s="14" t="str">
        <f>IF(sales_data_sample3[[#This Row],[STATUS]] &lt;&gt;"Cancelled","24,89%","0")</f>
        <v>24,89%</v>
      </c>
      <c r="H1443" s="4">
        <v>38174</v>
      </c>
      <c r="I1443" t="s">
        <v>28</v>
      </c>
      <c r="J1443">
        <f>ROUNDUP(MONTH(sales_data_sample3[[#This Row],[ORDER DATE]])/3,0)</f>
        <v>3</v>
      </c>
      <c r="K1443" t="str">
        <f>TEXT(sales_data_sample3[[#This Row],[ORDER DATE]],"[$-409]mmmm")</f>
        <v>July</v>
      </c>
      <c r="L1443">
        <f>YEAR(sales_data_sample3[[#This Row],[ORDER DATE]])</f>
        <v>2004</v>
      </c>
      <c r="M1443" t="s">
        <v>278</v>
      </c>
      <c r="N1443">
        <v>132</v>
      </c>
      <c r="O1443" t="s">
        <v>1960</v>
      </c>
      <c r="P1443" t="s">
        <v>831</v>
      </c>
      <c r="Q1443" t="s">
        <v>832</v>
      </c>
      <c r="R1443" t="s">
        <v>833</v>
      </c>
      <c r="S1443" t="s">
        <v>4804</v>
      </c>
      <c r="T1443" t="s">
        <v>834</v>
      </c>
      <c r="U1443" t="s">
        <v>4804</v>
      </c>
      <c r="V1443" t="s">
        <v>835</v>
      </c>
      <c r="W1443" t="s">
        <v>396</v>
      </c>
      <c r="X1443" t="s">
        <v>52</v>
      </c>
      <c r="Y1443" t="s">
        <v>836</v>
      </c>
      <c r="Z1443" t="s">
        <v>837</v>
      </c>
      <c r="AA1443" t="s">
        <v>42</v>
      </c>
    </row>
    <row r="1444" spans="1:27" x14ac:dyDescent="0.25">
      <c r="A1444" s="1">
        <v>10266</v>
      </c>
      <c r="B1444" s="1">
        <v>29</v>
      </c>
      <c r="C1444" s="8">
        <v>100</v>
      </c>
      <c r="D1444" s="1">
        <v>7</v>
      </c>
      <c r="E1444" s="7">
        <v>4812.55</v>
      </c>
      <c r="F1444" s="7">
        <f>sales_data_sample3[[#This Row],[SALES]]*sales_data_sample3[[#This Row],[PROFIT MARGIN]]</f>
        <v>1197.843695</v>
      </c>
      <c r="G1444" s="14" t="str">
        <f>IF(sales_data_sample3[[#This Row],[STATUS]] &lt;&gt;"Cancelled","24,89%","0")</f>
        <v>24,89%</v>
      </c>
      <c r="H1444" s="4">
        <v>38174</v>
      </c>
      <c r="I1444" t="s">
        <v>28</v>
      </c>
      <c r="J1444">
        <f>ROUNDUP(MONTH(sales_data_sample3[[#This Row],[ORDER DATE]])/3,0)</f>
        <v>3</v>
      </c>
      <c r="K1444" t="str">
        <f>TEXT(sales_data_sample3[[#This Row],[ORDER DATE]],"[$-409]mmmm")</f>
        <v>July</v>
      </c>
      <c r="L1444">
        <f>YEAR(sales_data_sample3[[#This Row],[ORDER DATE]])</f>
        <v>2004</v>
      </c>
      <c r="M1444" t="s">
        <v>278</v>
      </c>
      <c r="N1444">
        <v>169</v>
      </c>
      <c r="O1444" t="s">
        <v>2190</v>
      </c>
      <c r="P1444" t="s">
        <v>831</v>
      </c>
      <c r="Q1444" t="s">
        <v>832</v>
      </c>
      <c r="R1444" t="s">
        <v>833</v>
      </c>
      <c r="S1444" t="s">
        <v>4804</v>
      </c>
      <c r="T1444" t="s">
        <v>834</v>
      </c>
      <c r="U1444" t="s">
        <v>4804</v>
      </c>
      <c r="V1444" t="s">
        <v>835</v>
      </c>
      <c r="W1444" t="s">
        <v>396</v>
      </c>
      <c r="X1444" t="s">
        <v>52</v>
      </c>
      <c r="Y1444" t="s">
        <v>836</v>
      </c>
      <c r="Z1444" t="s">
        <v>837</v>
      </c>
      <c r="AA1444" t="s">
        <v>65</v>
      </c>
    </row>
    <row r="1445" spans="1:27" x14ac:dyDescent="0.25">
      <c r="A1445" s="1">
        <v>10266</v>
      </c>
      <c r="B1445" s="1">
        <v>33</v>
      </c>
      <c r="C1445" s="8">
        <v>100</v>
      </c>
      <c r="D1445" s="1">
        <v>4</v>
      </c>
      <c r="E1445" s="7">
        <v>5035.1400000000003</v>
      </c>
      <c r="F1445" s="7">
        <f>sales_data_sample3[[#This Row],[SALES]]*sales_data_sample3[[#This Row],[PROFIT MARGIN]]</f>
        <v>1253.2463460000001</v>
      </c>
      <c r="G1445" s="14" t="str">
        <f>IF(sales_data_sample3[[#This Row],[STATUS]] &lt;&gt;"Cancelled","24,89%","0")</f>
        <v>24,89%</v>
      </c>
      <c r="H1445" s="4">
        <v>38174</v>
      </c>
      <c r="I1445" t="s">
        <v>28</v>
      </c>
      <c r="J1445">
        <f>ROUNDUP(MONTH(sales_data_sample3[[#This Row],[ORDER DATE]])/3,0)</f>
        <v>3</v>
      </c>
      <c r="K1445" t="str">
        <f>TEXT(sales_data_sample3[[#This Row],[ORDER DATE]],"[$-409]mmmm")</f>
        <v>July</v>
      </c>
      <c r="L1445">
        <f>YEAR(sales_data_sample3[[#This Row],[ORDER DATE]])</f>
        <v>2004</v>
      </c>
      <c r="M1445" t="s">
        <v>278</v>
      </c>
      <c r="N1445">
        <v>141</v>
      </c>
      <c r="O1445" t="s">
        <v>2392</v>
      </c>
      <c r="P1445" t="s">
        <v>831</v>
      </c>
      <c r="Q1445" t="s">
        <v>832</v>
      </c>
      <c r="R1445" t="s">
        <v>833</v>
      </c>
      <c r="S1445" t="s">
        <v>4804</v>
      </c>
      <c r="T1445" t="s">
        <v>834</v>
      </c>
      <c r="U1445" t="s">
        <v>4804</v>
      </c>
      <c r="V1445" t="s">
        <v>835</v>
      </c>
      <c r="W1445" t="s">
        <v>396</v>
      </c>
      <c r="X1445" t="s">
        <v>52</v>
      </c>
      <c r="Y1445" t="s">
        <v>836</v>
      </c>
      <c r="Z1445" t="s">
        <v>837</v>
      </c>
      <c r="AA1445" t="s">
        <v>65</v>
      </c>
    </row>
    <row r="1446" spans="1:27" x14ac:dyDescent="0.25">
      <c r="A1446" s="1">
        <v>10266</v>
      </c>
      <c r="B1446" s="1">
        <v>28</v>
      </c>
      <c r="C1446" s="8">
        <v>48.3</v>
      </c>
      <c r="D1446" s="1">
        <v>1</v>
      </c>
      <c r="E1446" s="7">
        <v>1352.4</v>
      </c>
      <c r="F1446" s="7">
        <f>sales_data_sample3[[#This Row],[SALES]]*sales_data_sample3[[#This Row],[PROFIT MARGIN]]</f>
        <v>336.61236000000002</v>
      </c>
      <c r="G1446" s="14" t="str">
        <f>IF(sales_data_sample3[[#This Row],[STATUS]] &lt;&gt;"Cancelled","24,89%","0")</f>
        <v>24,89%</v>
      </c>
      <c r="H1446" s="4">
        <v>38174</v>
      </c>
      <c r="I1446" t="s">
        <v>28</v>
      </c>
      <c r="J1446">
        <f>ROUNDUP(MONTH(sales_data_sample3[[#This Row],[ORDER DATE]])/3,0)</f>
        <v>3</v>
      </c>
      <c r="K1446" t="str">
        <f>TEXT(sales_data_sample3[[#This Row],[ORDER DATE]],"[$-409]mmmm")</f>
        <v>July</v>
      </c>
      <c r="L1446">
        <f>YEAR(sales_data_sample3[[#This Row],[ORDER DATE]])</f>
        <v>2004</v>
      </c>
      <c r="M1446" t="s">
        <v>278</v>
      </c>
      <c r="N1446">
        <v>50</v>
      </c>
      <c r="O1446" t="s">
        <v>2857</v>
      </c>
      <c r="P1446" t="s">
        <v>831</v>
      </c>
      <c r="Q1446" t="s">
        <v>832</v>
      </c>
      <c r="R1446" t="s">
        <v>833</v>
      </c>
      <c r="S1446" t="s">
        <v>4804</v>
      </c>
      <c r="T1446" t="s">
        <v>834</v>
      </c>
      <c r="U1446" t="s">
        <v>4804</v>
      </c>
      <c r="V1446" t="s">
        <v>835</v>
      </c>
      <c r="W1446" t="s">
        <v>396</v>
      </c>
      <c r="X1446" t="s">
        <v>52</v>
      </c>
      <c r="Y1446" t="s">
        <v>836</v>
      </c>
      <c r="Z1446" t="s">
        <v>837</v>
      </c>
      <c r="AA1446" t="s">
        <v>42</v>
      </c>
    </row>
    <row r="1447" spans="1:27" x14ac:dyDescent="0.25">
      <c r="A1447" s="1">
        <v>10266</v>
      </c>
      <c r="B1447" s="1">
        <v>34</v>
      </c>
      <c r="C1447" s="8">
        <v>40.4</v>
      </c>
      <c r="D1447" s="1">
        <v>8</v>
      </c>
      <c r="E1447" s="7">
        <v>1373.6</v>
      </c>
      <c r="F1447" s="7">
        <f>sales_data_sample3[[#This Row],[SALES]]*sales_data_sample3[[#This Row],[PROFIT MARGIN]]</f>
        <v>341.88903999999997</v>
      </c>
      <c r="G1447" s="14" t="str">
        <f>IF(sales_data_sample3[[#This Row],[STATUS]] &lt;&gt;"Cancelled","24,89%","0")</f>
        <v>24,89%</v>
      </c>
      <c r="H1447" s="4">
        <v>38174</v>
      </c>
      <c r="I1447" t="s">
        <v>28</v>
      </c>
      <c r="J1447">
        <f>ROUNDUP(MONTH(sales_data_sample3[[#This Row],[ORDER DATE]])/3,0)</f>
        <v>3</v>
      </c>
      <c r="K1447" t="str">
        <f>TEXT(sales_data_sample3[[#This Row],[ORDER DATE]],"[$-409]mmmm")</f>
        <v>July</v>
      </c>
      <c r="L1447">
        <f>YEAR(sales_data_sample3[[#This Row],[ORDER DATE]])</f>
        <v>2004</v>
      </c>
      <c r="M1447" t="s">
        <v>278</v>
      </c>
      <c r="N1447">
        <v>37</v>
      </c>
      <c r="O1447" t="s">
        <v>3302</v>
      </c>
      <c r="P1447" t="s">
        <v>831</v>
      </c>
      <c r="Q1447" t="s">
        <v>832</v>
      </c>
      <c r="R1447" t="s">
        <v>833</v>
      </c>
      <c r="S1447" t="s">
        <v>4804</v>
      </c>
      <c r="T1447" t="s">
        <v>834</v>
      </c>
      <c r="U1447" t="s">
        <v>4804</v>
      </c>
      <c r="V1447" t="s">
        <v>835</v>
      </c>
      <c r="W1447" t="s">
        <v>396</v>
      </c>
      <c r="X1447" t="s">
        <v>52</v>
      </c>
      <c r="Y1447" t="s">
        <v>836</v>
      </c>
      <c r="Z1447" t="s">
        <v>837</v>
      </c>
      <c r="AA1447" t="s">
        <v>42</v>
      </c>
    </row>
    <row r="1448" spans="1:27" x14ac:dyDescent="0.25">
      <c r="A1448" s="1">
        <v>10266</v>
      </c>
      <c r="B1448" s="1">
        <v>47</v>
      </c>
      <c r="C1448" s="8">
        <v>62.45</v>
      </c>
      <c r="D1448" s="1">
        <v>13</v>
      </c>
      <c r="E1448" s="7">
        <v>2935.15</v>
      </c>
      <c r="F1448" s="7">
        <f>sales_data_sample3[[#This Row],[SALES]]*sales_data_sample3[[#This Row],[PROFIT MARGIN]]</f>
        <v>730.55883500000004</v>
      </c>
      <c r="G1448" s="14" t="str">
        <f>IF(sales_data_sample3[[#This Row],[STATUS]] &lt;&gt;"Cancelled","24,89%","0")</f>
        <v>24,89%</v>
      </c>
      <c r="H1448" s="4">
        <v>38174</v>
      </c>
      <c r="I1448" t="s">
        <v>28</v>
      </c>
      <c r="J1448">
        <f>ROUNDUP(MONTH(sales_data_sample3[[#This Row],[ORDER DATE]])/3,0)</f>
        <v>3</v>
      </c>
      <c r="K1448" t="str">
        <f>TEXT(sales_data_sample3[[#This Row],[ORDER DATE]],"[$-409]mmmm")</f>
        <v>July</v>
      </c>
      <c r="L1448">
        <f>YEAR(sales_data_sample3[[#This Row],[ORDER DATE]])</f>
        <v>2004</v>
      </c>
      <c r="M1448" t="s">
        <v>278</v>
      </c>
      <c r="N1448">
        <v>61</v>
      </c>
      <c r="O1448" t="s">
        <v>3427</v>
      </c>
      <c r="P1448" t="s">
        <v>831</v>
      </c>
      <c r="Q1448" t="s">
        <v>832</v>
      </c>
      <c r="R1448" t="s">
        <v>833</v>
      </c>
      <c r="S1448" t="s">
        <v>4804</v>
      </c>
      <c r="T1448" t="s">
        <v>834</v>
      </c>
      <c r="U1448" t="s">
        <v>4804</v>
      </c>
      <c r="V1448" t="s">
        <v>835</v>
      </c>
      <c r="W1448" t="s">
        <v>396</v>
      </c>
      <c r="X1448" t="s">
        <v>52</v>
      </c>
      <c r="Y1448" t="s">
        <v>836</v>
      </c>
      <c r="Z1448" t="s">
        <v>837</v>
      </c>
      <c r="AA1448" t="s">
        <v>42</v>
      </c>
    </row>
    <row r="1449" spans="1:27" x14ac:dyDescent="0.25">
      <c r="A1449" s="1">
        <v>10266</v>
      </c>
      <c r="B1449" s="1">
        <v>24</v>
      </c>
      <c r="C1449" s="8">
        <v>100</v>
      </c>
      <c r="D1449" s="1">
        <v>9</v>
      </c>
      <c r="E1449" s="7">
        <v>2932.08</v>
      </c>
      <c r="F1449" s="7">
        <f>sales_data_sample3[[#This Row],[SALES]]*sales_data_sample3[[#This Row],[PROFIT MARGIN]]</f>
        <v>729.794712</v>
      </c>
      <c r="G1449" s="14" t="str">
        <f>IF(sales_data_sample3[[#This Row],[STATUS]] &lt;&gt;"Cancelled","24,89%","0")</f>
        <v>24,89%</v>
      </c>
      <c r="H1449" s="4">
        <v>38174</v>
      </c>
      <c r="I1449" t="s">
        <v>28</v>
      </c>
      <c r="J1449">
        <f>ROUNDUP(MONTH(sales_data_sample3[[#This Row],[ORDER DATE]])/3,0)</f>
        <v>3</v>
      </c>
      <c r="K1449" t="str">
        <f>TEXT(sales_data_sample3[[#This Row],[ORDER DATE]],"[$-409]mmmm")</f>
        <v>July</v>
      </c>
      <c r="L1449">
        <f>YEAR(sales_data_sample3[[#This Row],[ORDER DATE]])</f>
        <v>2004</v>
      </c>
      <c r="M1449" t="s">
        <v>278</v>
      </c>
      <c r="N1449">
        <v>140</v>
      </c>
      <c r="O1449" t="s">
        <v>3589</v>
      </c>
      <c r="P1449" t="s">
        <v>831</v>
      </c>
      <c r="Q1449" t="s">
        <v>832</v>
      </c>
      <c r="R1449" t="s">
        <v>833</v>
      </c>
      <c r="S1449" t="s">
        <v>4804</v>
      </c>
      <c r="T1449" t="s">
        <v>834</v>
      </c>
      <c r="U1449" t="s">
        <v>4804</v>
      </c>
      <c r="V1449" t="s">
        <v>835</v>
      </c>
      <c r="W1449" t="s">
        <v>396</v>
      </c>
      <c r="X1449" t="s">
        <v>52</v>
      </c>
      <c r="Y1449" t="s">
        <v>836</v>
      </c>
      <c r="Z1449" t="s">
        <v>837</v>
      </c>
      <c r="AA1449" t="s">
        <v>42</v>
      </c>
    </row>
    <row r="1450" spans="1:27" x14ac:dyDescent="0.25">
      <c r="A1450" s="1">
        <v>10267</v>
      </c>
      <c r="B1450" s="1">
        <v>36</v>
      </c>
      <c r="C1450" s="8">
        <v>75.55</v>
      </c>
      <c r="D1450" s="1">
        <v>1</v>
      </c>
      <c r="E1450" s="7">
        <v>2719.8</v>
      </c>
      <c r="F1450" s="7">
        <f>sales_data_sample3[[#This Row],[SALES]]*sales_data_sample3[[#This Row],[PROFIT MARGIN]]</f>
        <v>676.9582200000001</v>
      </c>
      <c r="G1450" s="14" t="str">
        <f>IF(sales_data_sample3[[#This Row],[STATUS]] &lt;&gt;"Cancelled","24,89%","0")</f>
        <v>24,89%</v>
      </c>
      <c r="H1450" s="4">
        <v>38175</v>
      </c>
      <c r="I1450" t="s">
        <v>28</v>
      </c>
      <c r="J1450">
        <f>ROUNDUP(MONTH(sales_data_sample3[[#This Row],[ORDER DATE]])/3,0)</f>
        <v>3</v>
      </c>
      <c r="K1450" t="str">
        <f>TEXT(sales_data_sample3[[#This Row],[ORDER DATE]],"[$-409]mmmm")</f>
        <v>July</v>
      </c>
      <c r="L1450">
        <f>YEAR(sales_data_sample3[[#This Row],[ORDER DATE]])</f>
        <v>2004</v>
      </c>
      <c r="M1450" t="s">
        <v>278</v>
      </c>
      <c r="N1450">
        <v>71</v>
      </c>
      <c r="O1450" t="s">
        <v>2698</v>
      </c>
      <c r="P1450" t="s">
        <v>885</v>
      </c>
      <c r="Q1450" t="s">
        <v>886</v>
      </c>
      <c r="R1450" t="s">
        <v>887</v>
      </c>
      <c r="S1450" t="s">
        <v>888</v>
      </c>
      <c r="T1450" t="s">
        <v>35</v>
      </c>
      <c r="U1450" t="s">
        <v>36</v>
      </c>
      <c r="V1450" t="s">
        <v>37</v>
      </c>
      <c r="W1450" t="s">
        <v>38</v>
      </c>
      <c r="X1450" t="s">
        <v>39</v>
      </c>
      <c r="Y1450" t="s">
        <v>75</v>
      </c>
      <c r="Z1450" t="s">
        <v>889</v>
      </c>
      <c r="AA1450" t="s">
        <v>42</v>
      </c>
    </row>
    <row r="1451" spans="1:27" x14ac:dyDescent="0.25">
      <c r="A1451" s="1">
        <v>10267</v>
      </c>
      <c r="B1451" s="1">
        <v>40</v>
      </c>
      <c r="C1451" s="8">
        <v>80.099999999999994</v>
      </c>
      <c r="D1451" s="1">
        <v>5</v>
      </c>
      <c r="E1451" s="7">
        <v>3204</v>
      </c>
      <c r="F1451" s="7">
        <f>sales_data_sample3[[#This Row],[SALES]]*sales_data_sample3[[#This Row],[PROFIT MARGIN]]</f>
        <v>797.47559999999999</v>
      </c>
      <c r="G1451" s="14" t="str">
        <f>IF(sales_data_sample3[[#This Row],[STATUS]] &lt;&gt;"Cancelled","24,89%","0")</f>
        <v>24,89%</v>
      </c>
      <c r="H1451" s="4">
        <v>38175</v>
      </c>
      <c r="I1451" t="s">
        <v>28</v>
      </c>
      <c r="J1451">
        <f>ROUNDUP(MONTH(sales_data_sample3[[#This Row],[ORDER DATE]])/3,0)</f>
        <v>3</v>
      </c>
      <c r="K1451" t="str">
        <f>TEXT(sales_data_sample3[[#This Row],[ORDER DATE]],"[$-409]mmmm")</f>
        <v>July</v>
      </c>
      <c r="L1451">
        <f>YEAR(sales_data_sample3[[#This Row],[ORDER DATE]])</f>
        <v>2004</v>
      </c>
      <c r="M1451" t="s">
        <v>278</v>
      </c>
      <c r="N1451">
        <v>73</v>
      </c>
      <c r="O1451" t="s">
        <v>2735</v>
      </c>
      <c r="P1451" t="s">
        <v>885</v>
      </c>
      <c r="Q1451" t="s">
        <v>886</v>
      </c>
      <c r="R1451" t="s">
        <v>887</v>
      </c>
      <c r="S1451" t="s">
        <v>888</v>
      </c>
      <c r="T1451" t="s">
        <v>35</v>
      </c>
      <c r="U1451" t="s">
        <v>36</v>
      </c>
      <c r="V1451" t="s">
        <v>37</v>
      </c>
      <c r="W1451" t="s">
        <v>38</v>
      </c>
      <c r="X1451" t="s">
        <v>39</v>
      </c>
      <c r="Y1451" t="s">
        <v>75</v>
      </c>
      <c r="Z1451" t="s">
        <v>889</v>
      </c>
      <c r="AA1451" t="s">
        <v>65</v>
      </c>
    </row>
    <row r="1452" spans="1:27" x14ac:dyDescent="0.25">
      <c r="A1452" s="1">
        <v>10267</v>
      </c>
      <c r="B1452" s="1">
        <v>38</v>
      </c>
      <c r="C1452" s="8">
        <v>87.24</v>
      </c>
      <c r="D1452" s="1">
        <v>3</v>
      </c>
      <c r="E1452" s="7">
        <v>3315.12</v>
      </c>
      <c r="F1452" s="7">
        <f>sales_data_sample3[[#This Row],[SALES]]*sales_data_sample3[[#This Row],[PROFIT MARGIN]]</f>
        <v>825.13336800000002</v>
      </c>
      <c r="G1452" s="14" t="str">
        <f>IF(sales_data_sample3[[#This Row],[STATUS]] &lt;&gt;"Cancelled","24,89%","0")</f>
        <v>24,89%</v>
      </c>
      <c r="H1452" s="4">
        <v>38175</v>
      </c>
      <c r="I1452" t="s">
        <v>28</v>
      </c>
      <c r="J1452">
        <f>ROUNDUP(MONTH(sales_data_sample3[[#This Row],[ORDER DATE]])/3,0)</f>
        <v>3</v>
      </c>
      <c r="K1452" t="str">
        <f>TEXT(sales_data_sample3[[#This Row],[ORDER DATE]],"[$-409]mmmm")</f>
        <v>July</v>
      </c>
      <c r="L1452">
        <f>YEAR(sales_data_sample3[[#This Row],[ORDER DATE]])</f>
        <v>2004</v>
      </c>
      <c r="M1452" t="s">
        <v>278</v>
      </c>
      <c r="N1452">
        <v>90</v>
      </c>
      <c r="O1452" t="s">
        <v>3151</v>
      </c>
      <c r="P1452" t="s">
        <v>885</v>
      </c>
      <c r="Q1452" t="s">
        <v>886</v>
      </c>
      <c r="R1452" t="s">
        <v>887</v>
      </c>
      <c r="S1452" t="s">
        <v>888</v>
      </c>
      <c r="T1452" t="s">
        <v>35</v>
      </c>
      <c r="U1452" t="s">
        <v>36</v>
      </c>
      <c r="V1452" t="s">
        <v>37</v>
      </c>
      <c r="W1452" t="s">
        <v>38</v>
      </c>
      <c r="X1452" t="s">
        <v>39</v>
      </c>
      <c r="Y1452" t="s">
        <v>75</v>
      </c>
      <c r="Z1452" t="s">
        <v>889</v>
      </c>
      <c r="AA1452" t="s">
        <v>65</v>
      </c>
    </row>
    <row r="1453" spans="1:27" x14ac:dyDescent="0.25">
      <c r="A1453" s="1">
        <v>10267</v>
      </c>
      <c r="B1453" s="1">
        <v>43</v>
      </c>
      <c r="C1453" s="8">
        <v>100</v>
      </c>
      <c r="D1453" s="1">
        <v>2</v>
      </c>
      <c r="E1453" s="7">
        <v>4645.72</v>
      </c>
      <c r="F1453" s="7">
        <f>sales_data_sample3[[#This Row],[SALES]]*sales_data_sample3[[#This Row],[PROFIT MARGIN]]</f>
        <v>1156.3197080000002</v>
      </c>
      <c r="G1453" s="14" t="str">
        <f>IF(sales_data_sample3[[#This Row],[STATUS]] &lt;&gt;"Cancelled","24,89%","0")</f>
        <v>24,89%</v>
      </c>
      <c r="H1453" s="4">
        <v>38175</v>
      </c>
      <c r="I1453" t="s">
        <v>28</v>
      </c>
      <c r="J1453">
        <f>ROUNDUP(MONTH(sales_data_sample3[[#This Row],[ORDER DATE]])/3,0)</f>
        <v>3</v>
      </c>
      <c r="K1453" t="str">
        <f>TEXT(sales_data_sample3[[#This Row],[ORDER DATE]],"[$-409]mmmm")</f>
        <v>July</v>
      </c>
      <c r="L1453">
        <f>YEAR(sales_data_sample3[[#This Row],[ORDER DATE]])</f>
        <v>2004</v>
      </c>
      <c r="M1453" t="s">
        <v>278</v>
      </c>
      <c r="N1453">
        <v>117</v>
      </c>
      <c r="O1453" t="s">
        <v>3275</v>
      </c>
      <c r="P1453" t="s">
        <v>885</v>
      </c>
      <c r="Q1453" t="s">
        <v>886</v>
      </c>
      <c r="R1453" t="s">
        <v>887</v>
      </c>
      <c r="S1453" t="s">
        <v>888</v>
      </c>
      <c r="T1453" t="s">
        <v>35</v>
      </c>
      <c r="U1453" t="s">
        <v>36</v>
      </c>
      <c r="V1453" t="s">
        <v>37</v>
      </c>
      <c r="W1453" t="s">
        <v>38</v>
      </c>
      <c r="X1453" t="s">
        <v>39</v>
      </c>
      <c r="Y1453" t="s">
        <v>75</v>
      </c>
      <c r="Z1453" t="s">
        <v>889</v>
      </c>
      <c r="AA1453" t="s">
        <v>65</v>
      </c>
    </row>
    <row r="1454" spans="1:27" x14ac:dyDescent="0.25">
      <c r="A1454" s="1">
        <v>10267</v>
      </c>
      <c r="B1454" s="1">
        <v>44</v>
      </c>
      <c r="C1454" s="8">
        <v>96.74</v>
      </c>
      <c r="D1454" s="1">
        <v>4</v>
      </c>
      <c r="E1454" s="7">
        <v>4256.5600000000004</v>
      </c>
      <c r="F1454" s="7">
        <f>sales_data_sample3[[#This Row],[SALES]]*sales_data_sample3[[#This Row],[PROFIT MARGIN]]</f>
        <v>1059.4577840000002</v>
      </c>
      <c r="G1454" s="14" t="str">
        <f>IF(sales_data_sample3[[#This Row],[STATUS]] &lt;&gt;"Cancelled","24,89%","0")</f>
        <v>24,89%</v>
      </c>
      <c r="H1454" s="4">
        <v>38175</v>
      </c>
      <c r="I1454" t="s">
        <v>28</v>
      </c>
      <c r="J1454">
        <f>ROUNDUP(MONTH(sales_data_sample3[[#This Row],[ORDER DATE]])/3,0)</f>
        <v>3</v>
      </c>
      <c r="K1454" t="str">
        <f>TEXT(sales_data_sample3[[#This Row],[ORDER DATE]],"[$-409]mmmm")</f>
        <v>July</v>
      </c>
      <c r="L1454">
        <f>YEAR(sales_data_sample3[[#This Row],[ORDER DATE]])</f>
        <v>2004</v>
      </c>
      <c r="M1454" t="s">
        <v>278</v>
      </c>
      <c r="N1454">
        <v>85</v>
      </c>
      <c r="O1454" t="s">
        <v>3391</v>
      </c>
      <c r="P1454" t="s">
        <v>885</v>
      </c>
      <c r="Q1454" t="s">
        <v>886</v>
      </c>
      <c r="R1454" t="s">
        <v>887</v>
      </c>
      <c r="S1454" t="s">
        <v>888</v>
      </c>
      <c r="T1454" t="s">
        <v>35</v>
      </c>
      <c r="U1454" t="s">
        <v>36</v>
      </c>
      <c r="V1454" t="s">
        <v>37</v>
      </c>
      <c r="W1454" t="s">
        <v>38</v>
      </c>
      <c r="X1454" t="s">
        <v>39</v>
      </c>
      <c r="Y1454" t="s">
        <v>75</v>
      </c>
      <c r="Z1454" t="s">
        <v>889</v>
      </c>
      <c r="AA1454" t="s">
        <v>65</v>
      </c>
    </row>
    <row r="1455" spans="1:27" x14ac:dyDescent="0.25">
      <c r="A1455" s="1">
        <v>10267</v>
      </c>
      <c r="B1455" s="1">
        <v>43</v>
      </c>
      <c r="C1455" s="8">
        <v>100</v>
      </c>
      <c r="D1455" s="1">
        <v>6</v>
      </c>
      <c r="E1455" s="7">
        <v>5110.9799999999996</v>
      </c>
      <c r="F1455" s="7">
        <f>sales_data_sample3[[#This Row],[SALES]]*sales_data_sample3[[#This Row],[PROFIT MARGIN]]</f>
        <v>1272.122922</v>
      </c>
      <c r="G1455" s="14" t="str">
        <f>IF(sales_data_sample3[[#This Row],[STATUS]] &lt;&gt;"Cancelled","24,89%","0")</f>
        <v>24,89%</v>
      </c>
      <c r="H1455" s="4">
        <v>38175</v>
      </c>
      <c r="I1455" t="s">
        <v>28</v>
      </c>
      <c r="J1455">
        <f>ROUNDUP(MONTH(sales_data_sample3[[#This Row],[ORDER DATE]])/3,0)</f>
        <v>3</v>
      </c>
      <c r="K1455" t="str">
        <f>TEXT(sales_data_sample3[[#This Row],[ORDER DATE]],"[$-409]mmmm")</f>
        <v>July</v>
      </c>
      <c r="L1455">
        <f>YEAR(sales_data_sample3[[#This Row],[ORDER DATE]])</f>
        <v>2004</v>
      </c>
      <c r="M1455" t="s">
        <v>278</v>
      </c>
      <c r="N1455">
        <v>107</v>
      </c>
      <c r="O1455" t="s">
        <v>3508</v>
      </c>
      <c r="P1455" t="s">
        <v>885</v>
      </c>
      <c r="Q1455" t="s">
        <v>886</v>
      </c>
      <c r="R1455" t="s">
        <v>887</v>
      </c>
      <c r="S1455" t="s">
        <v>888</v>
      </c>
      <c r="T1455" t="s">
        <v>35</v>
      </c>
      <c r="U1455" t="s">
        <v>36</v>
      </c>
      <c r="V1455" t="s">
        <v>37</v>
      </c>
      <c r="W1455" t="s">
        <v>38</v>
      </c>
      <c r="X1455" t="s">
        <v>39</v>
      </c>
      <c r="Y1455" t="s">
        <v>75</v>
      </c>
      <c r="Z1455" t="s">
        <v>889</v>
      </c>
      <c r="AA1455" t="s">
        <v>65</v>
      </c>
    </row>
    <row r="1456" spans="1:27" x14ac:dyDescent="0.25">
      <c r="A1456" s="1">
        <v>10269</v>
      </c>
      <c r="B1456" s="1">
        <v>32</v>
      </c>
      <c r="C1456" s="8">
        <v>63.08</v>
      </c>
      <c r="D1456" s="1">
        <v>1</v>
      </c>
      <c r="E1456" s="7">
        <v>2018.56</v>
      </c>
      <c r="F1456" s="7">
        <f>sales_data_sample3[[#This Row],[SALES]]*sales_data_sample3[[#This Row],[PROFIT MARGIN]]</f>
        <v>149.171584</v>
      </c>
      <c r="G1456" s="14" t="str">
        <f>IF(sales_data_sample3[[#This Row],[STATUS]] &lt;&gt;"Cancelled","7,39%","0")</f>
        <v>7,39%</v>
      </c>
      <c r="H1456" s="4">
        <v>38184</v>
      </c>
      <c r="I1456" t="s">
        <v>28</v>
      </c>
      <c r="J1456">
        <f>ROUNDUP(MONTH(sales_data_sample3[[#This Row],[ORDER DATE]])/3,0)</f>
        <v>3</v>
      </c>
      <c r="K1456" t="str">
        <f>TEXT(sales_data_sample3[[#This Row],[ORDER DATE]],"[$-409]mmmm")</f>
        <v>July</v>
      </c>
      <c r="L1456">
        <f>YEAR(sales_data_sample3[[#This Row],[ORDER DATE]])</f>
        <v>2004</v>
      </c>
      <c r="M1456" t="s">
        <v>1354</v>
      </c>
      <c r="N1456">
        <v>62</v>
      </c>
      <c r="O1456" t="s">
        <v>2025</v>
      </c>
      <c r="P1456" t="s">
        <v>221</v>
      </c>
      <c r="Q1456" t="s">
        <v>222</v>
      </c>
      <c r="R1456" t="s">
        <v>223</v>
      </c>
      <c r="S1456" t="s">
        <v>4804</v>
      </c>
      <c r="T1456" t="s">
        <v>224</v>
      </c>
      <c r="U1456" t="s">
        <v>4804</v>
      </c>
      <c r="V1456" t="s">
        <v>225</v>
      </c>
      <c r="W1456" t="s">
        <v>226</v>
      </c>
      <c r="X1456" t="s">
        <v>52</v>
      </c>
      <c r="Y1456" t="s">
        <v>227</v>
      </c>
      <c r="Z1456" t="s">
        <v>228</v>
      </c>
      <c r="AA1456" t="s">
        <v>42</v>
      </c>
    </row>
    <row r="1457" spans="1:27" x14ac:dyDescent="0.25">
      <c r="A1457" s="1">
        <v>10269</v>
      </c>
      <c r="B1457" s="1">
        <v>48</v>
      </c>
      <c r="C1457" s="8">
        <v>97.39</v>
      </c>
      <c r="D1457" s="1">
        <v>2</v>
      </c>
      <c r="E1457" s="7">
        <v>4674.72</v>
      </c>
      <c r="F1457" s="7">
        <f>sales_data_sample3[[#This Row],[SALES]]*sales_data_sample3[[#This Row],[PROFIT MARGIN]]</f>
        <v>345.46180799999996</v>
      </c>
      <c r="G1457" s="14" t="str">
        <f>IF(sales_data_sample3[[#This Row],[STATUS]] &lt;&gt;"Cancelled","7,39%","0")</f>
        <v>7,39%</v>
      </c>
      <c r="H1457" s="4">
        <v>38184</v>
      </c>
      <c r="I1457" t="s">
        <v>28</v>
      </c>
      <c r="J1457">
        <f>ROUNDUP(MONTH(sales_data_sample3[[#This Row],[ORDER DATE]])/3,0)</f>
        <v>3</v>
      </c>
      <c r="K1457" t="str">
        <f>TEXT(sales_data_sample3[[#This Row],[ORDER DATE]],"[$-409]mmmm")</f>
        <v>July</v>
      </c>
      <c r="L1457">
        <f>YEAR(sales_data_sample3[[#This Row],[ORDER DATE]])</f>
        <v>2004</v>
      </c>
      <c r="M1457" t="s">
        <v>1354</v>
      </c>
      <c r="N1457">
        <v>97</v>
      </c>
      <c r="O1457" t="s">
        <v>3732</v>
      </c>
      <c r="P1457" t="s">
        <v>221</v>
      </c>
      <c r="Q1457" t="s">
        <v>222</v>
      </c>
      <c r="R1457" t="s">
        <v>223</v>
      </c>
      <c r="S1457" t="s">
        <v>4804</v>
      </c>
      <c r="T1457" t="s">
        <v>224</v>
      </c>
      <c r="U1457" t="s">
        <v>4804</v>
      </c>
      <c r="V1457" t="s">
        <v>225</v>
      </c>
      <c r="W1457" t="s">
        <v>226</v>
      </c>
      <c r="X1457" t="s">
        <v>52</v>
      </c>
      <c r="Y1457" t="s">
        <v>227</v>
      </c>
      <c r="Z1457" t="s">
        <v>228</v>
      </c>
      <c r="AA1457" t="s">
        <v>65</v>
      </c>
    </row>
    <row r="1458" spans="1:27" x14ac:dyDescent="0.25">
      <c r="A1458" s="1">
        <v>10270</v>
      </c>
      <c r="B1458" s="1">
        <v>21</v>
      </c>
      <c r="C1458" s="8">
        <v>100</v>
      </c>
      <c r="D1458" s="1">
        <v>9</v>
      </c>
      <c r="E1458" s="7">
        <v>4905.3900000000003</v>
      </c>
      <c r="F1458" s="7">
        <f>sales_data_sample3[[#This Row],[SALES]]*sales_data_sample3[[#This Row],[PROFIT MARGIN]]</f>
        <v>1220.9515710000001</v>
      </c>
      <c r="G1458" s="14" t="str">
        <f>IF(sales_data_sample3[[#This Row],[STATUS]] &lt;&gt;"Cancelled","24,89%","0")</f>
        <v>24,89%</v>
      </c>
      <c r="H1458" s="4">
        <v>38187</v>
      </c>
      <c r="I1458" t="s">
        <v>28</v>
      </c>
      <c r="J1458">
        <f>ROUNDUP(MONTH(sales_data_sample3[[#This Row],[ORDER DATE]])/3,0)</f>
        <v>3</v>
      </c>
      <c r="K1458" t="str">
        <f>TEXT(sales_data_sample3[[#This Row],[ORDER DATE]],"[$-409]mmmm")</f>
        <v>July</v>
      </c>
      <c r="L1458">
        <f>YEAR(sales_data_sample3[[#This Row],[ORDER DATE]])</f>
        <v>2004</v>
      </c>
      <c r="M1458" t="s">
        <v>278</v>
      </c>
      <c r="N1458">
        <v>214</v>
      </c>
      <c r="O1458" t="s">
        <v>279</v>
      </c>
      <c r="P1458" t="s">
        <v>233</v>
      </c>
      <c r="Q1458" t="s">
        <v>234</v>
      </c>
      <c r="R1458" t="s">
        <v>235</v>
      </c>
      <c r="S1458" t="s">
        <v>236</v>
      </c>
      <c r="T1458" t="s">
        <v>237</v>
      </c>
      <c r="U1458" t="s">
        <v>238</v>
      </c>
      <c r="V1458" t="s">
        <v>239</v>
      </c>
      <c r="W1458" t="s">
        <v>139</v>
      </c>
      <c r="X1458" t="s">
        <v>140</v>
      </c>
      <c r="Y1458" t="s">
        <v>240</v>
      </c>
      <c r="Z1458" t="s">
        <v>241</v>
      </c>
      <c r="AA1458" t="s">
        <v>65</v>
      </c>
    </row>
    <row r="1459" spans="1:27" x14ac:dyDescent="0.25">
      <c r="A1459" s="1">
        <v>10270</v>
      </c>
      <c r="B1459" s="1">
        <v>32</v>
      </c>
      <c r="C1459" s="8">
        <v>100</v>
      </c>
      <c r="D1459" s="1">
        <v>2</v>
      </c>
      <c r="E1459" s="7">
        <v>4302.08</v>
      </c>
      <c r="F1459" s="7">
        <f>sales_data_sample3[[#This Row],[SALES]]*sales_data_sample3[[#This Row],[PROFIT MARGIN]]</f>
        <v>1070.7877120000001</v>
      </c>
      <c r="G1459" s="14" t="str">
        <f>IF(sales_data_sample3[[#This Row],[STATUS]] &lt;&gt;"Cancelled","24,89%","0")</f>
        <v>24,89%</v>
      </c>
      <c r="H1459" s="4">
        <v>38187</v>
      </c>
      <c r="I1459" t="s">
        <v>28</v>
      </c>
      <c r="J1459">
        <f>ROUNDUP(MONTH(sales_data_sample3[[#This Row],[ORDER DATE]])/3,0)</f>
        <v>3</v>
      </c>
      <c r="K1459" t="str">
        <f>TEXT(sales_data_sample3[[#This Row],[ORDER DATE]],"[$-409]mmmm")</f>
        <v>July</v>
      </c>
      <c r="L1459">
        <f>YEAR(sales_data_sample3[[#This Row],[ORDER DATE]])</f>
        <v>2004</v>
      </c>
      <c r="M1459" t="s">
        <v>278</v>
      </c>
      <c r="N1459">
        <v>147</v>
      </c>
      <c r="O1459" t="s">
        <v>710</v>
      </c>
      <c r="P1459" t="s">
        <v>233</v>
      </c>
      <c r="Q1459" t="s">
        <v>234</v>
      </c>
      <c r="R1459" t="s">
        <v>235</v>
      </c>
      <c r="S1459" t="s">
        <v>236</v>
      </c>
      <c r="T1459" t="s">
        <v>237</v>
      </c>
      <c r="U1459" t="s">
        <v>238</v>
      </c>
      <c r="V1459" t="s">
        <v>239</v>
      </c>
      <c r="W1459" t="s">
        <v>139</v>
      </c>
      <c r="X1459" t="s">
        <v>140</v>
      </c>
      <c r="Y1459" t="s">
        <v>240</v>
      </c>
      <c r="Z1459" t="s">
        <v>241</v>
      </c>
      <c r="AA1459" t="s">
        <v>65</v>
      </c>
    </row>
    <row r="1460" spans="1:27" x14ac:dyDescent="0.25">
      <c r="A1460" s="1">
        <v>10270</v>
      </c>
      <c r="B1460" s="1">
        <v>28</v>
      </c>
      <c r="C1460" s="8">
        <v>100</v>
      </c>
      <c r="D1460" s="1">
        <v>6</v>
      </c>
      <c r="E1460" s="7">
        <v>4094.72</v>
      </c>
      <c r="F1460" s="7">
        <f>sales_data_sample3[[#This Row],[SALES]]*sales_data_sample3[[#This Row],[PROFIT MARGIN]]</f>
        <v>186.30975999999998</v>
      </c>
      <c r="G1460" s="14" t="str">
        <f>IF(sales_data_sample3[[#This Row],[STATUS]] &lt;&gt;"Cancelled","4,55%","0")</f>
        <v>4,55%</v>
      </c>
      <c r="H1460" s="4">
        <v>38187</v>
      </c>
      <c r="I1460" t="s">
        <v>28</v>
      </c>
      <c r="J1460">
        <f>ROUNDUP(MONTH(sales_data_sample3[[#This Row],[ORDER DATE]])/3,0)</f>
        <v>3</v>
      </c>
      <c r="K1460" t="str">
        <f>TEXT(sales_data_sample3[[#This Row],[ORDER DATE]],"[$-409]mmmm")</f>
        <v>July</v>
      </c>
      <c r="L1460">
        <f>YEAR(sales_data_sample3[[#This Row],[ORDER DATE]])</f>
        <v>2004</v>
      </c>
      <c r="M1460" t="s">
        <v>957</v>
      </c>
      <c r="N1460">
        <v>136</v>
      </c>
      <c r="O1460" t="s">
        <v>958</v>
      </c>
      <c r="P1460" t="s">
        <v>233</v>
      </c>
      <c r="Q1460" t="s">
        <v>234</v>
      </c>
      <c r="R1460" t="s">
        <v>235</v>
      </c>
      <c r="S1460" t="s">
        <v>236</v>
      </c>
      <c r="T1460" t="s">
        <v>237</v>
      </c>
      <c r="U1460" t="s">
        <v>238</v>
      </c>
      <c r="V1460" t="s">
        <v>239</v>
      </c>
      <c r="W1460" t="s">
        <v>139</v>
      </c>
      <c r="X1460" t="s">
        <v>140</v>
      </c>
      <c r="Y1460" t="s">
        <v>240</v>
      </c>
      <c r="Z1460" t="s">
        <v>241</v>
      </c>
      <c r="AA1460" t="s">
        <v>65</v>
      </c>
    </row>
    <row r="1461" spans="1:27" x14ac:dyDescent="0.25">
      <c r="A1461" s="1">
        <v>10270</v>
      </c>
      <c r="B1461" s="1">
        <v>43</v>
      </c>
      <c r="C1461" s="8">
        <v>96.84</v>
      </c>
      <c r="D1461" s="1">
        <v>8</v>
      </c>
      <c r="E1461" s="7">
        <v>4164.12</v>
      </c>
      <c r="F1461" s="7">
        <f>sales_data_sample3[[#This Row],[SALES]]*sales_data_sample3[[#This Row],[PROFIT MARGIN]]</f>
        <v>189.46745999999999</v>
      </c>
      <c r="G1461" s="14" t="str">
        <f>IF(sales_data_sample3[[#This Row],[STATUS]] &lt;&gt;"Cancelled","4,55%","0")</f>
        <v>4,55%</v>
      </c>
      <c r="H1461" s="4">
        <v>38187</v>
      </c>
      <c r="I1461" t="s">
        <v>28</v>
      </c>
      <c r="J1461">
        <f>ROUNDUP(MONTH(sales_data_sample3[[#This Row],[ORDER DATE]])/3,0)</f>
        <v>3</v>
      </c>
      <c r="K1461" t="str">
        <f>TEXT(sales_data_sample3[[#This Row],[ORDER DATE]],"[$-409]mmmm")</f>
        <v>July</v>
      </c>
      <c r="L1461">
        <f>YEAR(sales_data_sample3[[#This Row],[ORDER DATE]])</f>
        <v>2004</v>
      </c>
      <c r="M1461" t="s">
        <v>957</v>
      </c>
      <c r="N1461">
        <v>116</v>
      </c>
      <c r="O1461" t="s">
        <v>1264</v>
      </c>
      <c r="P1461" t="s">
        <v>233</v>
      </c>
      <c r="Q1461" t="s">
        <v>234</v>
      </c>
      <c r="R1461" t="s">
        <v>235</v>
      </c>
      <c r="S1461" t="s">
        <v>236</v>
      </c>
      <c r="T1461" t="s">
        <v>237</v>
      </c>
      <c r="U1461" t="s">
        <v>238</v>
      </c>
      <c r="V1461" t="s">
        <v>239</v>
      </c>
      <c r="W1461" t="s">
        <v>139</v>
      </c>
      <c r="X1461" t="s">
        <v>140</v>
      </c>
      <c r="Y1461" t="s">
        <v>240</v>
      </c>
      <c r="Z1461" t="s">
        <v>241</v>
      </c>
      <c r="AA1461" t="s">
        <v>65</v>
      </c>
    </row>
    <row r="1462" spans="1:27" x14ac:dyDescent="0.25">
      <c r="A1462" s="1">
        <v>10270</v>
      </c>
      <c r="B1462" s="1">
        <v>31</v>
      </c>
      <c r="C1462" s="8">
        <v>96.24</v>
      </c>
      <c r="D1462" s="1">
        <v>10</v>
      </c>
      <c r="E1462" s="7">
        <v>2983.44</v>
      </c>
      <c r="F1462" s="7">
        <f>sales_data_sample3[[#This Row],[SALES]]*sales_data_sample3[[#This Row],[PROFIT MARGIN]]</f>
        <v>220.47621599999999</v>
      </c>
      <c r="G1462" s="14" t="str">
        <f>IF(sales_data_sample3[[#This Row],[STATUS]] &lt;&gt;"Cancelled","7,39%","0")</f>
        <v>7,39%</v>
      </c>
      <c r="H1462" s="4">
        <v>38187</v>
      </c>
      <c r="I1462" t="s">
        <v>28</v>
      </c>
      <c r="J1462">
        <f>ROUNDUP(MONTH(sales_data_sample3[[#This Row],[ORDER DATE]])/3,0)</f>
        <v>3</v>
      </c>
      <c r="K1462" t="str">
        <f>TEXT(sales_data_sample3[[#This Row],[ORDER DATE]],"[$-409]mmmm")</f>
        <v>July</v>
      </c>
      <c r="L1462">
        <f>YEAR(sales_data_sample3[[#This Row],[ORDER DATE]])</f>
        <v>2004</v>
      </c>
      <c r="M1462" t="s">
        <v>1354</v>
      </c>
      <c r="N1462">
        <v>101</v>
      </c>
      <c r="O1462" t="s">
        <v>1989</v>
      </c>
      <c r="P1462" t="s">
        <v>233</v>
      </c>
      <c r="Q1462" t="s">
        <v>234</v>
      </c>
      <c r="R1462" t="s">
        <v>235</v>
      </c>
      <c r="S1462" t="s">
        <v>236</v>
      </c>
      <c r="T1462" t="s">
        <v>237</v>
      </c>
      <c r="U1462" t="s">
        <v>238</v>
      </c>
      <c r="V1462" t="s">
        <v>239</v>
      </c>
      <c r="W1462" t="s">
        <v>139</v>
      </c>
      <c r="X1462" t="s">
        <v>140</v>
      </c>
      <c r="Y1462" t="s">
        <v>240</v>
      </c>
      <c r="Z1462" t="s">
        <v>241</v>
      </c>
      <c r="AA1462" t="s">
        <v>42</v>
      </c>
    </row>
    <row r="1463" spans="1:27" x14ac:dyDescent="0.25">
      <c r="A1463" s="1">
        <v>10270</v>
      </c>
      <c r="B1463" s="1">
        <v>38</v>
      </c>
      <c r="C1463" s="8">
        <v>100</v>
      </c>
      <c r="D1463" s="1">
        <v>11</v>
      </c>
      <c r="E1463" s="7">
        <v>4775.08</v>
      </c>
      <c r="F1463" s="7">
        <f>sales_data_sample3[[#This Row],[SALES]]*sales_data_sample3[[#This Row],[PROFIT MARGIN]]</f>
        <v>352.87841199999997</v>
      </c>
      <c r="G1463" s="14" t="str">
        <f>IF(sales_data_sample3[[#This Row],[STATUS]] &lt;&gt;"Cancelled","7,39%","0")</f>
        <v>7,39%</v>
      </c>
      <c r="H1463" s="4">
        <v>38187</v>
      </c>
      <c r="I1463" t="s">
        <v>28</v>
      </c>
      <c r="J1463">
        <f>ROUNDUP(MONTH(sales_data_sample3[[#This Row],[ORDER DATE]])/3,0)</f>
        <v>3</v>
      </c>
      <c r="K1463" t="str">
        <f>TEXT(sales_data_sample3[[#This Row],[ORDER DATE]],"[$-409]mmmm")</f>
        <v>July</v>
      </c>
      <c r="L1463">
        <f>YEAR(sales_data_sample3[[#This Row],[ORDER DATE]])</f>
        <v>2004</v>
      </c>
      <c r="M1463" t="s">
        <v>1354</v>
      </c>
      <c r="N1463">
        <v>104</v>
      </c>
      <c r="O1463" t="s">
        <v>2122</v>
      </c>
      <c r="P1463" t="s">
        <v>233</v>
      </c>
      <c r="Q1463" t="s">
        <v>234</v>
      </c>
      <c r="R1463" t="s">
        <v>235</v>
      </c>
      <c r="S1463" t="s">
        <v>236</v>
      </c>
      <c r="T1463" t="s">
        <v>237</v>
      </c>
      <c r="U1463" t="s">
        <v>238</v>
      </c>
      <c r="V1463" t="s">
        <v>239</v>
      </c>
      <c r="W1463" t="s">
        <v>139</v>
      </c>
      <c r="X1463" t="s">
        <v>140</v>
      </c>
      <c r="Y1463" t="s">
        <v>240</v>
      </c>
      <c r="Z1463" t="s">
        <v>241</v>
      </c>
      <c r="AA1463" t="s">
        <v>65</v>
      </c>
    </row>
    <row r="1464" spans="1:27" x14ac:dyDescent="0.25">
      <c r="A1464" s="1">
        <v>10270</v>
      </c>
      <c r="B1464" s="1">
        <v>38</v>
      </c>
      <c r="C1464" s="8">
        <v>100</v>
      </c>
      <c r="D1464" s="1">
        <v>3</v>
      </c>
      <c r="E1464" s="7">
        <v>5383.08</v>
      </c>
      <c r="F1464" s="7">
        <f>sales_data_sample3[[#This Row],[SALES]]*sales_data_sample3[[#This Row],[PROFIT MARGIN]]</f>
        <v>244.93013999999999</v>
      </c>
      <c r="G1464" s="14" t="str">
        <f>IF(sales_data_sample3[[#This Row],[STATUS]] &lt;&gt;"Cancelled","4,55%","0")</f>
        <v>4,55%</v>
      </c>
      <c r="H1464" s="4">
        <v>38187</v>
      </c>
      <c r="I1464" t="s">
        <v>28</v>
      </c>
      <c r="J1464">
        <f>ROUNDUP(MONTH(sales_data_sample3[[#This Row],[ORDER DATE]])/3,0)</f>
        <v>3</v>
      </c>
      <c r="K1464" t="str">
        <f>TEXT(sales_data_sample3[[#This Row],[ORDER DATE]],"[$-409]mmmm")</f>
        <v>July</v>
      </c>
      <c r="L1464">
        <f>YEAR(sales_data_sample3[[#This Row],[ORDER DATE]])</f>
        <v>2004</v>
      </c>
      <c r="M1464" t="s">
        <v>957</v>
      </c>
      <c r="N1464">
        <v>121</v>
      </c>
      <c r="O1464" t="s">
        <v>2604</v>
      </c>
      <c r="P1464" t="s">
        <v>233</v>
      </c>
      <c r="Q1464" t="s">
        <v>234</v>
      </c>
      <c r="R1464" t="s">
        <v>235</v>
      </c>
      <c r="S1464" t="s">
        <v>236</v>
      </c>
      <c r="T1464" t="s">
        <v>237</v>
      </c>
      <c r="U1464" t="s">
        <v>238</v>
      </c>
      <c r="V1464" t="s">
        <v>239</v>
      </c>
      <c r="W1464" t="s">
        <v>139</v>
      </c>
      <c r="X1464" t="s">
        <v>140</v>
      </c>
      <c r="Y1464" t="s">
        <v>240</v>
      </c>
      <c r="Z1464" t="s">
        <v>241</v>
      </c>
      <c r="AA1464" t="s">
        <v>65</v>
      </c>
    </row>
    <row r="1465" spans="1:27" x14ac:dyDescent="0.25">
      <c r="A1465" s="1">
        <v>10270</v>
      </c>
      <c r="B1465" s="1">
        <v>44</v>
      </c>
      <c r="C1465" s="8">
        <v>58.36</v>
      </c>
      <c r="D1465" s="1">
        <v>7</v>
      </c>
      <c r="E1465" s="7">
        <v>2567.84</v>
      </c>
      <c r="F1465" s="7">
        <f>sales_data_sample3[[#This Row],[SALES]]*sales_data_sample3[[#This Row],[PROFIT MARGIN]]</f>
        <v>189.76337599999999</v>
      </c>
      <c r="G1465" s="14" t="str">
        <f>IF(sales_data_sample3[[#This Row],[STATUS]] &lt;&gt;"Cancelled","7,39%","0")</f>
        <v>7,39%</v>
      </c>
      <c r="H1465" s="4">
        <v>38187</v>
      </c>
      <c r="I1465" t="s">
        <v>28</v>
      </c>
      <c r="J1465">
        <f>ROUNDUP(MONTH(sales_data_sample3[[#This Row],[ORDER DATE]])/3,0)</f>
        <v>3</v>
      </c>
      <c r="K1465" t="str">
        <f>TEXT(sales_data_sample3[[#This Row],[ORDER DATE]],"[$-409]mmmm")</f>
        <v>July</v>
      </c>
      <c r="L1465">
        <f>YEAR(sales_data_sample3[[#This Row],[ORDER DATE]])</f>
        <v>2004</v>
      </c>
      <c r="M1465" t="s">
        <v>1354</v>
      </c>
      <c r="N1465">
        <v>50</v>
      </c>
      <c r="O1465" t="s">
        <v>2635</v>
      </c>
      <c r="P1465" t="s">
        <v>233</v>
      </c>
      <c r="Q1465" t="s">
        <v>234</v>
      </c>
      <c r="R1465" t="s">
        <v>235</v>
      </c>
      <c r="S1465" t="s">
        <v>236</v>
      </c>
      <c r="T1465" t="s">
        <v>237</v>
      </c>
      <c r="U1465" t="s">
        <v>238</v>
      </c>
      <c r="V1465" t="s">
        <v>239</v>
      </c>
      <c r="W1465" t="s">
        <v>139</v>
      </c>
      <c r="X1465" t="s">
        <v>140</v>
      </c>
      <c r="Y1465" t="s">
        <v>240</v>
      </c>
      <c r="Z1465" t="s">
        <v>241</v>
      </c>
      <c r="AA1465" t="s">
        <v>42</v>
      </c>
    </row>
    <row r="1466" spans="1:27" x14ac:dyDescent="0.25">
      <c r="A1466" s="1">
        <v>10270</v>
      </c>
      <c r="B1466" s="1">
        <v>32</v>
      </c>
      <c r="C1466" s="8">
        <v>85.72</v>
      </c>
      <c r="D1466" s="1">
        <v>1</v>
      </c>
      <c r="E1466" s="7">
        <v>2743.04</v>
      </c>
      <c r="F1466" s="7">
        <f>sales_data_sample3[[#This Row],[SALES]]*sales_data_sample3[[#This Row],[PROFIT MARGIN]]</f>
        <v>124.80831999999999</v>
      </c>
      <c r="G1466" s="14" t="str">
        <f>IF(sales_data_sample3[[#This Row],[STATUS]] &lt;&gt;"Cancelled","4,55%","0")</f>
        <v>4,55%</v>
      </c>
      <c r="H1466" s="4">
        <v>38187</v>
      </c>
      <c r="I1466" t="s">
        <v>28</v>
      </c>
      <c r="J1466">
        <f>ROUNDUP(MONTH(sales_data_sample3[[#This Row],[ORDER DATE]])/3,0)</f>
        <v>3</v>
      </c>
      <c r="K1466" t="str">
        <f>TEXT(sales_data_sample3[[#This Row],[ORDER DATE]],"[$-409]mmmm")</f>
        <v>July</v>
      </c>
      <c r="L1466">
        <f>YEAR(sales_data_sample3[[#This Row],[ORDER DATE]])</f>
        <v>2004</v>
      </c>
      <c r="M1466" t="s">
        <v>957</v>
      </c>
      <c r="N1466">
        <v>96</v>
      </c>
      <c r="O1466" t="s">
        <v>3839</v>
      </c>
      <c r="P1466" t="s">
        <v>233</v>
      </c>
      <c r="Q1466" t="s">
        <v>234</v>
      </c>
      <c r="R1466" t="s">
        <v>235</v>
      </c>
      <c r="S1466" t="s">
        <v>236</v>
      </c>
      <c r="T1466" t="s">
        <v>237</v>
      </c>
      <c r="U1466" t="s">
        <v>238</v>
      </c>
      <c r="V1466" t="s">
        <v>239</v>
      </c>
      <c r="W1466" t="s">
        <v>139</v>
      </c>
      <c r="X1466" t="s">
        <v>140</v>
      </c>
      <c r="Y1466" t="s">
        <v>240</v>
      </c>
      <c r="Z1466" t="s">
        <v>241</v>
      </c>
      <c r="AA1466" t="s">
        <v>42</v>
      </c>
    </row>
    <row r="1467" spans="1:27" x14ac:dyDescent="0.25">
      <c r="A1467" s="1">
        <v>10270</v>
      </c>
      <c r="B1467" s="1">
        <v>21</v>
      </c>
      <c r="C1467" s="8">
        <v>63.35</v>
      </c>
      <c r="D1467" s="1">
        <v>5</v>
      </c>
      <c r="E1467" s="7">
        <v>1330.35</v>
      </c>
      <c r="F1467" s="7">
        <f>sales_data_sample3[[#This Row],[SALES]]*sales_data_sample3[[#This Row],[PROFIT MARGIN]]</f>
        <v>60.530924999999996</v>
      </c>
      <c r="G1467" s="14" t="str">
        <f>IF(sales_data_sample3[[#This Row],[STATUS]] &lt;&gt;"Cancelled","4,55%","0")</f>
        <v>4,55%</v>
      </c>
      <c r="H1467" s="4">
        <v>38187</v>
      </c>
      <c r="I1467" t="s">
        <v>28</v>
      </c>
      <c r="J1467">
        <f>ROUNDUP(MONTH(sales_data_sample3[[#This Row],[ORDER DATE]])/3,0)</f>
        <v>3</v>
      </c>
      <c r="K1467" t="str">
        <f>TEXT(sales_data_sample3[[#This Row],[ORDER DATE]],"[$-409]mmmm")</f>
        <v>July</v>
      </c>
      <c r="L1467">
        <f>YEAR(sales_data_sample3[[#This Row],[ORDER DATE]])</f>
        <v>2004</v>
      </c>
      <c r="M1467" t="s">
        <v>957</v>
      </c>
      <c r="N1467">
        <v>64</v>
      </c>
      <c r="O1467" t="s">
        <v>4029</v>
      </c>
      <c r="P1467" t="s">
        <v>233</v>
      </c>
      <c r="Q1467" t="s">
        <v>234</v>
      </c>
      <c r="R1467" t="s">
        <v>235</v>
      </c>
      <c r="S1467" t="s">
        <v>236</v>
      </c>
      <c r="T1467" t="s">
        <v>237</v>
      </c>
      <c r="U1467" t="s">
        <v>238</v>
      </c>
      <c r="V1467" t="s">
        <v>239</v>
      </c>
      <c r="W1467" t="s">
        <v>139</v>
      </c>
      <c r="X1467" t="s">
        <v>140</v>
      </c>
      <c r="Y1467" t="s">
        <v>240</v>
      </c>
      <c r="Z1467" t="s">
        <v>241</v>
      </c>
      <c r="AA1467" t="s">
        <v>42</v>
      </c>
    </row>
    <row r="1468" spans="1:27" x14ac:dyDescent="0.25">
      <c r="A1468" s="1">
        <v>10270</v>
      </c>
      <c r="B1468" s="1">
        <v>46</v>
      </c>
      <c r="C1468" s="8">
        <v>88</v>
      </c>
      <c r="D1468" s="1">
        <v>4</v>
      </c>
      <c r="E1468" s="7">
        <v>4048</v>
      </c>
      <c r="F1468" s="7">
        <f>sales_data_sample3[[#This Row],[SALES]]*sales_data_sample3[[#This Row],[PROFIT MARGIN]]</f>
        <v>1007.5472000000001</v>
      </c>
      <c r="G1468" s="14" t="str">
        <f>IF(sales_data_sample3[[#This Row],[STATUS]] &lt;&gt;"Cancelled","24,89%","0")</f>
        <v>24,89%</v>
      </c>
      <c r="H1468" s="4">
        <v>38187</v>
      </c>
      <c r="I1468" t="s">
        <v>28</v>
      </c>
      <c r="J1468">
        <f>ROUNDUP(MONTH(sales_data_sample3[[#This Row],[ORDER DATE]])/3,0)</f>
        <v>3</v>
      </c>
      <c r="K1468" t="str">
        <f>TEXT(sales_data_sample3[[#This Row],[ORDER DATE]],"[$-409]mmmm")</f>
        <v>July</v>
      </c>
      <c r="L1468">
        <f>YEAR(sales_data_sample3[[#This Row],[ORDER DATE]])</f>
        <v>2004</v>
      </c>
      <c r="M1468" t="s">
        <v>278</v>
      </c>
      <c r="N1468">
        <v>101</v>
      </c>
      <c r="O1468" t="s">
        <v>4506</v>
      </c>
      <c r="P1468" t="s">
        <v>233</v>
      </c>
      <c r="Q1468" t="s">
        <v>234</v>
      </c>
      <c r="R1468" t="s">
        <v>235</v>
      </c>
      <c r="S1468" t="s">
        <v>236</v>
      </c>
      <c r="T1468" t="s">
        <v>237</v>
      </c>
      <c r="U1468" t="s">
        <v>238</v>
      </c>
      <c r="V1468" t="s">
        <v>239</v>
      </c>
      <c r="W1468" t="s">
        <v>139</v>
      </c>
      <c r="X1468" t="s">
        <v>140</v>
      </c>
      <c r="Y1468" t="s">
        <v>240</v>
      </c>
      <c r="Z1468" t="s">
        <v>241</v>
      </c>
      <c r="AA1468" t="s">
        <v>65</v>
      </c>
    </row>
    <row r="1469" spans="1:27" x14ac:dyDescent="0.25">
      <c r="A1469" s="1">
        <v>10271</v>
      </c>
      <c r="B1469" s="1">
        <v>31</v>
      </c>
      <c r="C1469" s="8">
        <v>97.17</v>
      </c>
      <c r="D1469" s="1">
        <v>5</v>
      </c>
      <c r="E1469" s="7">
        <v>3012.27</v>
      </c>
      <c r="F1469" s="7">
        <f>sales_data_sample3[[#This Row],[SALES]]*sales_data_sample3[[#This Row],[PROFIT MARGIN]]</f>
        <v>137.05828499999998</v>
      </c>
      <c r="G1469" s="14" t="str">
        <f>IF(sales_data_sample3[[#This Row],[STATUS]] &lt;&gt;"Cancelled","4,55%","0")</f>
        <v>4,55%</v>
      </c>
      <c r="H1469" s="4">
        <v>38188</v>
      </c>
      <c r="I1469" t="s">
        <v>28</v>
      </c>
      <c r="J1469">
        <f>ROUNDUP(MONTH(sales_data_sample3[[#This Row],[ORDER DATE]])/3,0)</f>
        <v>3</v>
      </c>
      <c r="K1469" t="str">
        <f>TEXT(sales_data_sample3[[#This Row],[ORDER DATE]],"[$-409]mmmm")</f>
        <v>July</v>
      </c>
      <c r="L1469">
        <f>YEAR(sales_data_sample3[[#This Row],[ORDER DATE]])</f>
        <v>2004</v>
      </c>
      <c r="M1469" t="s">
        <v>957</v>
      </c>
      <c r="N1469">
        <v>118</v>
      </c>
      <c r="O1469" t="s">
        <v>1172</v>
      </c>
      <c r="P1469" t="s">
        <v>417</v>
      </c>
      <c r="Q1469" t="s">
        <v>418</v>
      </c>
      <c r="R1469" t="s">
        <v>419</v>
      </c>
      <c r="S1469" t="s">
        <v>4804</v>
      </c>
      <c r="T1469" t="s">
        <v>420</v>
      </c>
      <c r="U1469" t="s">
        <v>73</v>
      </c>
      <c r="V1469" t="s">
        <v>167</v>
      </c>
      <c r="W1469" t="s">
        <v>38</v>
      </c>
      <c r="X1469" t="s">
        <v>39</v>
      </c>
      <c r="Y1469" t="s">
        <v>421</v>
      </c>
      <c r="Z1469" t="s">
        <v>422</v>
      </c>
      <c r="AA1469" t="s">
        <v>65</v>
      </c>
    </row>
    <row r="1470" spans="1:27" x14ac:dyDescent="0.25">
      <c r="A1470" s="1">
        <v>10271</v>
      </c>
      <c r="B1470" s="1">
        <v>50</v>
      </c>
      <c r="C1470" s="8">
        <v>100</v>
      </c>
      <c r="D1470" s="1">
        <v>4</v>
      </c>
      <c r="E1470" s="7">
        <v>9169</v>
      </c>
      <c r="F1470" s="7">
        <f>sales_data_sample3[[#This Row],[SALES]]*sales_data_sample3[[#This Row],[PROFIT MARGIN]]</f>
        <v>2282.1641</v>
      </c>
      <c r="G1470" s="14" t="str">
        <f>IF(sales_data_sample3[[#This Row],[STATUS]] &lt;&gt;"Cancelled","24,89%","0")</f>
        <v>24,89%</v>
      </c>
      <c r="H1470" s="4">
        <v>38188</v>
      </c>
      <c r="I1470" t="s">
        <v>28</v>
      </c>
      <c r="J1470">
        <f>ROUNDUP(MONTH(sales_data_sample3[[#This Row],[ORDER DATE]])/3,0)</f>
        <v>3</v>
      </c>
      <c r="K1470" t="str">
        <f>TEXT(sales_data_sample3[[#This Row],[ORDER DATE]],"[$-409]mmmm")</f>
        <v>July</v>
      </c>
      <c r="L1470">
        <f>YEAR(sales_data_sample3[[#This Row],[ORDER DATE]])</f>
        <v>2004</v>
      </c>
      <c r="M1470" t="s">
        <v>278</v>
      </c>
      <c r="N1470">
        <v>163</v>
      </c>
      <c r="O1470" t="s">
        <v>1667</v>
      </c>
      <c r="P1470" t="s">
        <v>417</v>
      </c>
      <c r="Q1470" t="s">
        <v>418</v>
      </c>
      <c r="R1470" t="s">
        <v>419</v>
      </c>
      <c r="S1470" t="s">
        <v>4804</v>
      </c>
      <c r="T1470" t="s">
        <v>420</v>
      </c>
      <c r="U1470" t="s">
        <v>73</v>
      </c>
      <c r="V1470" t="s">
        <v>167</v>
      </c>
      <c r="W1470" t="s">
        <v>38</v>
      </c>
      <c r="X1470" t="s">
        <v>39</v>
      </c>
      <c r="Y1470" t="s">
        <v>421</v>
      </c>
      <c r="Z1470" t="s">
        <v>422</v>
      </c>
      <c r="AA1470" t="s">
        <v>229</v>
      </c>
    </row>
    <row r="1471" spans="1:27" x14ac:dyDescent="0.25">
      <c r="A1471" s="1">
        <v>10271</v>
      </c>
      <c r="B1471" s="1">
        <v>50</v>
      </c>
      <c r="C1471" s="8">
        <v>100</v>
      </c>
      <c r="D1471" s="1">
        <v>8</v>
      </c>
      <c r="E1471" s="7">
        <v>5093.5</v>
      </c>
      <c r="F1471" s="7">
        <f>sales_data_sample3[[#This Row],[SALES]]*sales_data_sample3[[#This Row],[PROFIT MARGIN]]</f>
        <v>231.75424999999998</v>
      </c>
      <c r="G1471" s="14" t="str">
        <f>IF(sales_data_sample3[[#This Row],[STATUS]] &lt;&gt;"Cancelled","4,55%","0")</f>
        <v>4,55%</v>
      </c>
      <c r="H1471" s="4">
        <v>38188</v>
      </c>
      <c r="I1471" t="s">
        <v>28</v>
      </c>
      <c r="J1471">
        <f>ROUNDUP(MONTH(sales_data_sample3[[#This Row],[ORDER DATE]])/3,0)</f>
        <v>3</v>
      </c>
      <c r="K1471" t="str">
        <f>TEXT(sales_data_sample3[[#This Row],[ORDER DATE]],"[$-409]mmmm")</f>
        <v>July</v>
      </c>
      <c r="L1471">
        <f>YEAR(sales_data_sample3[[#This Row],[ORDER DATE]])</f>
        <v>2004</v>
      </c>
      <c r="M1471" t="s">
        <v>957</v>
      </c>
      <c r="N1471">
        <v>122</v>
      </c>
      <c r="O1471" t="s">
        <v>1737</v>
      </c>
      <c r="P1471" t="s">
        <v>417</v>
      </c>
      <c r="Q1471" t="s">
        <v>418</v>
      </c>
      <c r="R1471" t="s">
        <v>419</v>
      </c>
      <c r="S1471" t="s">
        <v>4804</v>
      </c>
      <c r="T1471" t="s">
        <v>420</v>
      </c>
      <c r="U1471" t="s">
        <v>73</v>
      </c>
      <c r="V1471" t="s">
        <v>167</v>
      </c>
      <c r="W1471" t="s">
        <v>38</v>
      </c>
      <c r="X1471" t="s">
        <v>39</v>
      </c>
      <c r="Y1471" t="s">
        <v>421</v>
      </c>
      <c r="Z1471" t="s">
        <v>422</v>
      </c>
      <c r="AA1471" t="s">
        <v>65</v>
      </c>
    </row>
    <row r="1472" spans="1:27" x14ac:dyDescent="0.25">
      <c r="A1472" s="1">
        <v>10271</v>
      </c>
      <c r="B1472" s="1">
        <v>25</v>
      </c>
      <c r="C1472" s="8">
        <v>69.28</v>
      </c>
      <c r="D1472" s="1">
        <v>11</v>
      </c>
      <c r="E1472" s="7">
        <v>1732</v>
      </c>
      <c r="F1472" s="7">
        <f>sales_data_sample3[[#This Row],[SALES]]*sales_data_sample3[[#This Row],[PROFIT MARGIN]]</f>
        <v>78.805999999999997</v>
      </c>
      <c r="G1472" s="14" t="str">
        <f>IF(sales_data_sample3[[#This Row],[STATUS]] &lt;&gt;"Cancelled","4,55%","0")</f>
        <v>4,55%</v>
      </c>
      <c r="H1472" s="4">
        <v>38188</v>
      </c>
      <c r="I1472" t="s">
        <v>28</v>
      </c>
      <c r="J1472">
        <f>ROUNDUP(MONTH(sales_data_sample3[[#This Row],[ORDER DATE]])/3,0)</f>
        <v>3</v>
      </c>
      <c r="K1472" t="str">
        <f>TEXT(sales_data_sample3[[#This Row],[ORDER DATE]],"[$-409]mmmm")</f>
        <v>July</v>
      </c>
      <c r="L1472">
        <f>YEAR(sales_data_sample3[[#This Row],[ORDER DATE]])</f>
        <v>2004</v>
      </c>
      <c r="M1472" t="s">
        <v>957</v>
      </c>
      <c r="N1472">
        <v>60</v>
      </c>
      <c r="O1472" t="s">
        <v>1799</v>
      </c>
      <c r="P1472" t="s">
        <v>417</v>
      </c>
      <c r="Q1472" t="s">
        <v>418</v>
      </c>
      <c r="R1472" t="s">
        <v>419</v>
      </c>
      <c r="S1472" t="s">
        <v>4804</v>
      </c>
      <c r="T1472" t="s">
        <v>420</v>
      </c>
      <c r="U1472" t="s">
        <v>73</v>
      </c>
      <c r="V1472" t="s">
        <v>167</v>
      </c>
      <c r="W1472" t="s">
        <v>38</v>
      </c>
      <c r="X1472" t="s">
        <v>39</v>
      </c>
      <c r="Y1472" t="s">
        <v>421</v>
      </c>
      <c r="Z1472" t="s">
        <v>422</v>
      </c>
      <c r="AA1472" t="s">
        <v>42</v>
      </c>
    </row>
    <row r="1473" spans="1:27" x14ac:dyDescent="0.25">
      <c r="A1473" s="1">
        <v>10271</v>
      </c>
      <c r="B1473" s="1">
        <v>20</v>
      </c>
      <c r="C1473" s="8">
        <v>100</v>
      </c>
      <c r="D1473" s="1">
        <v>9</v>
      </c>
      <c r="E1473" s="7">
        <v>3928.6</v>
      </c>
      <c r="F1473" s="7">
        <f>sales_data_sample3[[#This Row],[SALES]]*sales_data_sample3[[#This Row],[PROFIT MARGIN]]</f>
        <v>977.82853999999998</v>
      </c>
      <c r="G1473" s="14" t="str">
        <f>IF(sales_data_sample3[[#This Row],[STATUS]] &lt;&gt;"Cancelled","24,89%","0")</f>
        <v>24,89%</v>
      </c>
      <c r="H1473" s="4">
        <v>38188</v>
      </c>
      <c r="I1473" t="s">
        <v>28</v>
      </c>
      <c r="J1473">
        <f>ROUNDUP(MONTH(sales_data_sample3[[#This Row],[ORDER DATE]])/3,0)</f>
        <v>3</v>
      </c>
      <c r="K1473" t="str">
        <f>TEXT(sales_data_sample3[[#This Row],[ORDER DATE]],"[$-409]mmmm")</f>
        <v>July</v>
      </c>
      <c r="L1473">
        <f>YEAR(sales_data_sample3[[#This Row],[ORDER DATE]])</f>
        <v>2004</v>
      </c>
      <c r="M1473" t="s">
        <v>278</v>
      </c>
      <c r="N1473">
        <v>169</v>
      </c>
      <c r="O1473" t="s">
        <v>2190</v>
      </c>
      <c r="P1473" t="s">
        <v>417</v>
      </c>
      <c r="Q1473" t="s">
        <v>418</v>
      </c>
      <c r="R1473" t="s">
        <v>419</v>
      </c>
      <c r="S1473" t="s">
        <v>4804</v>
      </c>
      <c r="T1473" t="s">
        <v>420</v>
      </c>
      <c r="U1473" t="s">
        <v>73</v>
      </c>
      <c r="V1473" t="s">
        <v>167</v>
      </c>
      <c r="W1473" t="s">
        <v>38</v>
      </c>
      <c r="X1473" t="s">
        <v>39</v>
      </c>
      <c r="Y1473" t="s">
        <v>421</v>
      </c>
      <c r="Z1473" t="s">
        <v>422</v>
      </c>
      <c r="AA1473" t="s">
        <v>65</v>
      </c>
    </row>
    <row r="1474" spans="1:27" x14ac:dyDescent="0.25">
      <c r="A1474" s="1">
        <v>10271</v>
      </c>
      <c r="B1474" s="1">
        <v>45</v>
      </c>
      <c r="C1474" s="8">
        <v>64.739999999999995</v>
      </c>
      <c r="D1474" s="1">
        <v>2</v>
      </c>
      <c r="E1474" s="7">
        <v>2913.3</v>
      </c>
      <c r="F1474" s="7">
        <f>sales_data_sample3[[#This Row],[SALES]]*sales_data_sample3[[#This Row],[PROFIT MARGIN]]</f>
        <v>725.12037000000009</v>
      </c>
      <c r="G1474" s="14" t="str">
        <f>IF(sales_data_sample3[[#This Row],[STATUS]] &lt;&gt;"Cancelled","24,89%","0")</f>
        <v>24,89%</v>
      </c>
      <c r="H1474" s="4">
        <v>38188</v>
      </c>
      <c r="I1474" t="s">
        <v>28</v>
      </c>
      <c r="J1474">
        <f>ROUNDUP(MONTH(sales_data_sample3[[#This Row],[ORDER DATE]])/3,0)</f>
        <v>3</v>
      </c>
      <c r="K1474" t="str">
        <f>TEXT(sales_data_sample3[[#This Row],[ORDER DATE]],"[$-409]mmmm")</f>
        <v>July</v>
      </c>
      <c r="L1474">
        <f>YEAR(sales_data_sample3[[#This Row],[ORDER DATE]])</f>
        <v>2004</v>
      </c>
      <c r="M1474" t="s">
        <v>278</v>
      </c>
      <c r="N1474">
        <v>57</v>
      </c>
      <c r="O1474" t="s">
        <v>2779</v>
      </c>
      <c r="P1474" t="s">
        <v>417</v>
      </c>
      <c r="Q1474" t="s">
        <v>418</v>
      </c>
      <c r="R1474" t="s">
        <v>419</v>
      </c>
      <c r="S1474" t="s">
        <v>4804</v>
      </c>
      <c r="T1474" t="s">
        <v>420</v>
      </c>
      <c r="U1474" t="s">
        <v>73</v>
      </c>
      <c r="V1474" t="s">
        <v>167</v>
      </c>
      <c r="W1474" t="s">
        <v>38</v>
      </c>
      <c r="X1474" t="s">
        <v>39</v>
      </c>
      <c r="Y1474" t="s">
        <v>421</v>
      </c>
      <c r="Z1474" t="s">
        <v>422</v>
      </c>
      <c r="AA1474" t="s">
        <v>42</v>
      </c>
    </row>
    <row r="1475" spans="1:27" x14ac:dyDescent="0.25">
      <c r="A1475" s="1">
        <v>10271</v>
      </c>
      <c r="B1475" s="1">
        <v>43</v>
      </c>
      <c r="C1475" s="8">
        <v>100</v>
      </c>
      <c r="D1475" s="1">
        <v>10</v>
      </c>
      <c r="E1475" s="7">
        <v>5605.05</v>
      </c>
      <c r="F1475" s="7">
        <f>sales_data_sample3[[#This Row],[SALES]]*sales_data_sample3[[#This Row],[PROFIT MARGIN]]</f>
        <v>255.029775</v>
      </c>
      <c r="G1475" s="14" t="str">
        <f>IF(sales_data_sample3[[#This Row],[STATUS]] &lt;&gt;"Cancelled","4,55%","0")</f>
        <v>4,55%</v>
      </c>
      <c r="H1475" s="4">
        <v>38188</v>
      </c>
      <c r="I1475" t="s">
        <v>28</v>
      </c>
      <c r="J1475">
        <f>ROUNDUP(MONTH(sales_data_sample3[[#This Row],[ORDER DATE]])/3,0)</f>
        <v>3</v>
      </c>
      <c r="K1475" t="str">
        <f>TEXT(sales_data_sample3[[#This Row],[ORDER DATE]],"[$-409]mmmm")</f>
        <v>July</v>
      </c>
      <c r="L1475">
        <f>YEAR(sales_data_sample3[[#This Row],[ORDER DATE]])</f>
        <v>2004</v>
      </c>
      <c r="M1475" t="s">
        <v>957</v>
      </c>
      <c r="N1475">
        <v>127</v>
      </c>
      <c r="O1475" t="s">
        <v>3076</v>
      </c>
      <c r="P1475" t="s">
        <v>417</v>
      </c>
      <c r="Q1475" t="s">
        <v>418</v>
      </c>
      <c r="R1475" t="s">
        <v>419</v>
      </c>
      <c r="S1475" t="s">
        <v>4804</v>
      </c>
      <c r="T1475" t="s">
        <v>420</v>
      </c>
      <c r="U1475" t="s">
        <v>73</v>
      </c>
      <c r="V1475" t="s">
        <v>167</v>
      </c>
      <c r="W1475" t="s">
        <v>38</v>
      </c>
      <c r="X1475" t="s">
        <v>39</v>
      </c>
      <c r="Y1475" t="s">
        <v>421</v>
      </c>
      <c r="Z1475" t="s">
        <v>422</v>
      </c>
      <c r="AA1475" t="s">
        <v>65</v>
      </c>
    </row>
    <row r="1476" spans="1:27" x14ac:dyDescent="0.25">
      <c r="A1476" s="1">
        <v>10271</v>
      </c>
      <c r="B1476" s="1">
        <v>38</v>
      </c>
      <c r="C1476" s="8">
        <v>41.72</v>
      </c>
      <c r="D1476" s="1">
        <v>6</v>
      </c>
      <c r="E1476" s="7">
        <v>1585.36</v>
      </c>
      <c r="F1476" s="7">
        <f>sales_data_sample3[[#This Row],[SALES]]*sales_data_sample3[[#This Row],[PROFIT MARGIN]]</f>
        <v>394.59610399999997</v>
      </c>
      <c r="G1476" s="14" t="str">
        <f>IF(sales_data_sample3[[#This Row],[STATUS]] &lt;&gt;"Cancelled","24,89%","0")</f>
        <v>24,89%</v>
      </c>
      <c r="H1476" s="4">
        <v>38188</v>
      </c>
      <c r="I1476" t="s">
        <v>28</v>
      </c>
      <c r="J1476">
        <f>ROUNDUP(MONTH(sales_data_sample3[[#This Row],[ORDER DATE]])/3,0)</f>
        <v>3</v>
      </c>
      <c r="K1476" t="str">
        <f>TEXT(sales_data_sample3[[#This Row],[ORDER DATE]],"[$-409]mmmm")</f>
        <v>July</v>
      </c>
      <c r="L1476">
        <f>YEAR(sales_data_sample3[[#This Row],[ORDER DATE]])</f>
        <v>2004</v>
      </c>
      <c r="M1476" t="s">
        <v>278</v>
      </c>
      <c r="N1476">
        <v>35</v>
      </c>
      <c r="O1476" t="s">
        <v>3186</v>
      </c>
      <c r="P1476" t="s">
        <v>417</v>
      </c>
      <c r="Q1476" t="s">
        <v>418</v>
      </c>
      <c r="R1476" t="s">
        <v>419</v>
      </c>
      <c r="S1476" t="s">
        <v>4804</v>
      </c>
      <c r="T1476" t="s">
        <v>420</v>
      </c>
      <c r="U1476" t="s">
        <v>73</v>
      </c>
      <c r="V1476" t="s">
        <v>167</v>
      </c>
      <c r="W1476" t="s">
        <v>38</v>
      </c>
      <c r="X1476" t="s">
        <v>39</v>
      </c>
      <c r="Y1476" t="s">
        <v>421</v>
      </c>
      <c r="Z1476" t="s">
        <v>422</v>
      </c>
      <c r="AA1476" t="s">
        <v>42</v>
      </c>
    </row>
    <row r="1477" spans="1:27" x14ac:dyDescent="0.25">
      <c r="A1477" s="1">
        <v>10271</v>
      </c>
      <c r="B1477" s="1">
        <v>22</v>
      </c>
      <c r="C1477" s="8">
        <v>100</v>
      </c>
      <c r="D1477" s="1">
        <v>1</v>
      </c>
      <c r="E1477" s="7">
        <v>3070.54</v>
      </c>
      <c r="F1477" s="7">
        <f>sales_data_sample3[[#This Row],[SALES]]*sales_data_sample3[[#This Row],[PROFIT MARGIN]]</f>
        <v>764.25740600000006</v>
      </c>
      <c r="G1477" s="14" t="str">
        <f>IF(sales_data_sample3[[#This Row],[STATUS]] &lt;&gt;"Cancelled","24,89%","0")</f>
        <v>24,89%</v>
      </c>
      <c r="H1477" s="4">
        <v>38188</v>
      </c>
      <c r="I1477" t="s">
        <v>28</v>
      </c>
      <c r="J1477">
        <f>ROUNDUP(MONTH(sales_data_sample3[[#This Row],[ORDER DATE]])/3,0)</f>
        <v>3</v>
      </c>
      <c r="K1477" t="str">
        <f>TEXT(sales_data_sample3[[#This Row],[ORDER DATE]],"[$-409]mmmm")</f>
        <v>July</v>
      </c>
      <c r="L1477">
        <f>YEAR(sales_data_sample3[[#This Row],[ORDER DATE]])</f>
        <v>2004</v>
      </c>
      <c r="M1477" t="s">
        <v>278</v>
      </c>
      <c r="N1477">
        <v>118</v>
      </c>
      <c r="O1477" t="s">
        <v>3701</v>
      </c>
      <c r="P1477" t="s">
        <v>417</v>
      </c>
      <c r="Q1477" t="s">
        <v>418</v>
      </c>
      <c r="R1477" t="s">
        <v>419</v>
      </c>
      <c r="S1477" t="s">
        <v>4804</v>
      </c>
      <c r="T1477" t="s">
        <v>420</v>
      </c>
      <c r="U1477" t="s">
        <v>73</v>
      </c>
      <c r="V1477" t="s">
        <v>167</v>
      </c>
      <c r="W1477" t="s">
        <v>38</v>
      </c>
      <c r="X1477" t="s">
        <v>39</v>
      </c>
      <c r="Y1477" t="s">
        <v>421</v>
      </c>
      <c r="Z1477" t="s">
        <v>422</v>
      </c>
      <c r="AA1477" t="s">
        <v>65</v>
      </c>
    </row>
    <row r="1478" spans="1:27" x14ac:dyDescent="0.25">
      <c r="A1478" s="1">
        <v>10271</v>
      </c>
      <c r="B1478" s="1">
        <v>35</v>
      </c>
      <c r="C1478" s="8">
        <v>47.62</v>
      </c>
      <c r="D1478" s="1">
        <v>7</v>
      </c>
      <c r="E1478" s="7">
        <v>1666.7</v>
      </c>
      <c r="F1478" s="7">
        <f>sales_data_sample3[[#This Row],[SALES]]*sales_data_sample3[[#This Row],[PROFIT MARGIN]]</f>
        <v>75.834850000000003</v>
      </c>
      <c r="G1478" s="14" t="str">
        <f>IF(sales_data_sample3[[#This Row],[STATUS]] &lt;&gt;"Cancelled","4,55%","0")</f>
        <v>4,55%</v>
      </c>
      <c r="H1478" s="4">
        <v>38188</v>
      </c>
      <c r="I1478" t="s">
        <v>28</v>
      </c>
      <c r="J1478">
        <f>ROUNDUP(MONTH(sales_data_sample3[[#This Row],[ORDER DATE]])/3,0)</f>
        <v>3</v>
      </c>
      <c r="K1478" t="str">
        <f>TEXT(sales_data_sample3[[#This Row],[ORDER DATE]],"[$-409]mmmm")</f>
        <v>July</v>
      </c>
      <c r="L1478">
        <f>YEAR(sales_data_sample3[[#This Row],[ORDER DATE]])</f>
        <v>2004</v>
      </c>
      <c r="M1478" t="s">
        <v>957</v>
      </c>
      <c r="N1478">
        <v>54</v>
      </c>
      <c r="O1478" t="s">
        <v>3944</v>
      </c>
      <c r="P1478" t="s">
        <v>417</v>
      </c>
      <c r="Q1478" t="s">
        <v>418</v>
      </c>
      <c r="R1478" t="s">
        <v>419</v>
      </c>
      <c r="S1478" t="s">
        <v>4804</v>
      </c>
      <c r="T1478" t="s">
        <v>420</v>
      </c>
      <c r="U1478" t="s">
        <v>73</v>
      </c>
      <c r="V1478" t="s">
        <v>167</v>
      </c>
      <c r="W1478" t="s">
        <v>38</v>
      </c>
      <c r="X1478" t="s">
        <v>39</v>
      </c>
      <c r="Y1478" t="s">
        <v>421</v>
      </c>
      <c r="Z1478" t="s">
        <v>422</v>
      </c>
      <c r="AA1478" t="s">
        <v>42</v>
      </c>
    </row>
    <row r="1479" spans="1:27" x14ac:dyDescent="0.25">
      <c r="A1479" s="1">
        <v>10271</v>
      </c>
      <c r="B1479" s="1">
        <v>34</v>
      </c>
      <c r="C1479" s="8">
        <v>98.39</v>
      </c>
      <c r="D1479" s="1">
        <v>3</v>
      </c>
      <c r="E1479" s="7">
        <v>3345.26</v>
      </c>
      <c r="F1479" s="7">
        <f>sales_data_sample3[[#This Row],[SALES]]*sales_data_sample3[[#This Row],[PROFIT MARGIN]]</f>
        <v>152.20932999999999</v>
      </c>
      <c r="G1479" s="14" t="str">
        <f>IF(sales_data_sample3[[#This Row],[STATUS]] &lt;&gt;"Cancelled","4,55%","0")</f>
        <v>4,55%</v>
      </c>
      <c r="H1479" s="4">
        <v>38188</v>
      </c>
      <c r="I1479" t="s">
        <v>28</v>
      </c>
      <c r="J1479">
        <f>ROUNDUP(MONTH(sales_data_sample3[[#This Row],[ORDER DATE]])/3,0)</f>
        <v>3</v>
      </c>
      <c r="K1479" t="str">
        <f>TEXT(sales_data_sample3[[#This Row],[ORDER DATE]],"[$-409]mmmm")</f>
        <v>July</v>
      </c>
      <c r="L1479">
        <f>YEAR(sales_data_sample3[[#This Row],[ORDER DATE]])</f>
        <v>2004</v>
      </c>
      <c r="M1479" t="s">
        <v>957</v>
      </c>
      <c r="N1479">
        <v>115</v>
      </c>
      <c r="O1479" t="s">
        <v>4177</v>
      </c>
      <c r="P1479" t="s">
        <v>417</v>
      </c>
      <c r="Q1479" t="s">
        <v>418</v>
      </c>
      <c r="R1479" t="s">
        <v>419</v>
      </c>
      <c r="S1479" t="s">
        <v>4804</v>
      </c>
      <c r="T1479" t="s">
        <v>420</v>
      </c>
      <c r="U1479" t="s">
        <v>73</v>
      </c>
      <c r="V1479" t="s">
        <v>167</v>
      </c>
      <c r="W1479" t="s">
        <v>38</v>
      </c>
      <c r="X1479" t="s">
        <v>39</v>
      </c>
      <c r="Y1479" t="s">
        <v>421</v>
      </c>
      <c r="Z1479" t="s">
        <v>422</v>
      </c>
      <c r="AA1479" t="s">
        <v>65</v>
      </c>
    </row>
    <row r="1480" spans="1:27" x14ac:dyDescent="0.25">
      <c r="A1480" s="1">
        <v>10272</v>
      </c>
      <c r="B1480" s="1">
        <v>35</v>
      </c>
      <c r="C1480" s="8">
        <v>100</v>
      </c>
      <c r="D1480" s="1">
        <v>2</v>
      </c>
      <c r="E1480" s="7">
        <v>5818.4</v>
      </c>
      <c r="F1480" s="7">
        <f>sales_data_sample3[[#This Row],[SALES]]*sales_data_sample3[[#This Row],[PROFIT MARGIN]]</f>
        <v>1448.19976</v>
      </c>
      <c r="G1480" s="14" t="str">
        <f>IF(sales_data_sample3[[#This Row],[STATUS]] &lt;&gt;"Cancelled","24,89%","0")</f>
        <v>24,89%</v>
      </c>
      <c r="H1480" s="4">
        <v>38188</v>
      </c>
      <c r="I1480" t="s">
        <v>28</v>
      </c>
      <c r="J1480">
        <f>ROUNDUP(MONTH(sales_data_sample3[[#This Row],[ORDER DATE]])/3,0)</f>
        <v>3</v>
      </c>
      <c r="K1480" t="str">
        <f>TEXT(sales_data_sample3[[#This Row],[ORDER DATE]],"[$-409]mmmm")</f>
        <v>July</v>
      </c>
      <c r="L1480">
        <f>YEAR(sales_data_sample3[[#This Row],[ORDER DATE]])</f>
        <v>2004</v>
      </c>
      <c r="M1480" t="s">
        <v>278</v>
      </c>
      <c r="N1480">
        <v>207</v>
      </c>
      <c r="O1480" t="s">
        <v>880</v>
      </c>
      <c r="P1480" t="s">
        <v>210</v>
      </c>
      <c r="Q1480" t="s">
        <v>211</v>
      </c>
      <c r="R1480" t="s">
        <v>212</v>
      </c>
      <c r="S1480" t="s">
        <v>4804</v>
      </c>
      <c r="T1480" t="s">
        <v>213</v>
      </c>
      <c r="U1480" t="s">
        <v>214</v>
      </c>
      <c r="V1480" t="s">
        <v>215</v>
      </c>
      <c r="W1480" t="s">
        <v>38</v>
      </c>
      <c r="X1480" t="s">
        <v>39</v>
      </c>
      <c r="Y1480" t="s">
        <v>40</v>
      </c>
      <c r="Z1480" t="s">
        <v>216</v>
      </c>
      <c r="AA1480" t="s">
        <v>65</v>
      </c>
    </row>
    <row r="1481" spans="1:27" x14ac:dyDescent="0.25">
      <c r="A1481" s="1">
        <v>10272</v>
      </c>
      <c r="B1481" s="1">
        <v>27</v>
      </c>
      <c r="C1481" s="8">
        <v>100</v>
      </c>
      <c r="D1481" s="1">
        <v>3</v>
      </c>
      <c r="E1481" s="7">
        <v>4283.01</v>
      </c>
      <c r="F1481" s="7">
        <f>sales_data_sample3[[#This Row],[SALES]]*sales_data_sample3[[#This Row],[PROFIT MARGIN]]</f>
        <v>1066.041189</v>
      </c>
      <c r="G1481" s="14" t="str">
        <f>IF(sales_data_sample3[[#This Row],[STATUS]] &lt;&gt;"Cancelled","24,89%","0")</f>
        <v>24,89%</v>
      </c>
      <c r="H1481" s="4">
        <v>38188</v>
      </c>
      <c r="I1481" t="s">
        <v>28</v>
      </c>
      <c r="J1481">
        <f>ROUNDUP(MONTH(sales_data_sample3[[#This Row],[ORDER DATE]])/3,0)</f>
        <v>3</v>
      </c>
      <c r="K1481" t="str">
        <f>TEXT(sales_data_sample3[[#This Row],[ORDER DATE]],"[$-409]mmmm")</f>
        <v>July</v>
      </c>
      <c r="L1481">
        <f>YEAR(sales_data_sample3[[#This Row],[ORDER DATE]])</f>
        <v>2004</v>
      </c>
      <c r="M1481" t="s">
        <v>278</v>
      </c>
      <c r="N1481">
        <v>151</v>
      </c>
      <c r="O1481" t="s">
        <v>1027</v>
      </c>
      <c r="P1481" t="s">
        <v>210</v>
      </c>
      <c r="Q1481" t="s">
        <v>211</v>
      </c>
      <c r="R1481" t="s">
        <v>212</v>
      </c>
      <c r="S1481" t="s">
        <v>4804</v>
      </c>
      <c r="T1481" t="s">
        <v>213</v>
      </c>
      <c r="U1481" t="s">
        <v>214</v>
      </c>
      <c r="V1481" t="s">
        <v>215</v>
      </c>
      <c r="W1481" t="s">
        <v>38</v>
      </c>
      <c r="X1481" t="s">
        <v>39</v>
      </c>
      <c r="Y1481" t="s">
        <v>40</v>
      </c>
      <c r="Z1481" t="s">
        <v>216</v>
      </c>
      <c r="AA1481" t="s">
        <v>65</v>
      </c>
    </row>
    <row r="1482" spans="1:27" x14ac:dyDescent="0.25">
      <c r="A1482" s="1">
        <v>10272</v>
      </c>
      <c r="B1482" s="1">
        <v>39</v>
      </c>
      <c r="C1482" s="8">
        <v>100</v>
      </c>
      <c r="D1482" s="1">
        <v>1</v>
      </c>
      <c r="E1482" s="7">
        <v>7962.24</v>
      </c>
      <c r="F1482" s="7">
        <f>sales_data_sample3[[#This Row],[SALES]]*sales_data_sample3[[#This Row],[PROFIT MARGIN]]</f>
        <v>1981.8015359999999</v>
      </c>
      <c r="G1482" s="14" t="str">
        <f>IF(sales_data_sample3[[#This Row],[STATUS]] &lt;&gt;"Cancelled","24,89%","0")</f>
        <v>24,89%</v>
      </c>
      <c r="H1482" s="4">
        <v>38188</v>
      </c>
      <c r="I1482" t="s">
        <v>28</v>
      </c>
      <c r="J1482">
        <f>ROUNDUP(MONTH(sales_data_sample3[[#This Row],[ORDER DATE]])/3,0)</f>
        <v>3</v>
      </c>
      <c r="K1482" t="str">
        <f>TEXT(sales_data_sample3[[#This Row],[ORDER DATE]],"[$-409]mmmm")</f>
        <v>July</v>
      </c>
      <c r="L1482">
        <f>YEAR(sales_data_sample3[[#This Row],[ORDER DATE]])</f>
        <v>2004</v>
      </c>
      <c r="M1482" t="s">
        <v>278</v>
      </c>
      <c r="N1482">
        <v>173</v>
      </c>
      <c r="O1482" t="s">
        <v>1095</v>
      </c>
      <c r="P1482" t="s">
        <v>210</v>
      </c>
      <c r="Q1482" t="s">
        <v>211</v>
      </c>
      <c r="R1482" t="s">
        <v>212</v>
      </c>
      <c r="S1482" t="s">
        <v>4804</v>
      </c>
      <c r="T1482" t="s">
        <v>213</v>
      </c>
      <c r="U1482" t="s">
        <v>214</v>
      </c>
      <c r="V1482" t="s">
        <v>215</v>
      </c>
      <c r="W1482" t="s">
        <v>38</v>
      </c>
      <c r="X1482" t="s">
        <v>39</v>
      </c>
      <c r="Y1482" t="s">
        <v>40</v>
      </c>
      <c r="Z1482" t="s">
        <v>216</v>
      </c>
      <c r="AA1482" t="s">
        <v>229</v>
      </c>
    </row>
    <row r="1483" spans="1:27" x14ac:dyDescent="0.25">
      <c r="A1483" s="1">
        <v>10272</v>
      </c>
      <c r="B1483" s="1">
        <v>25</v>
      </c>
      <c r="C1483" s="8">
        <v>100</v>
      </c>
      <c r="D1483" s="1">
        <v>5</v>
      </c>
      <c r="E1483" s="7">
        <v>3734</v>
      </c>
      <c r="F1483" s="7">
        <f>sales_data_sample3[[#This Row],[SALES]]*sales_data_sample3[[#This Row],[PROFIT MARGIN]]</f>
        <v>929.39260000000002</v>
      </c>
      <c r="G1483" s="14" t="str">
        <f>IF(sales_data_sample3[[#This Row],[STATUS]] &lt;&gt;"Cancelled","24,89%","0")</f>
        <v>24,89%</v>
      </c>
      <c r="H1483" s="4">
        <v>38188</v>
      </c>
      <c r="I1483" t="s">
        <v>28</v>
      </c>
      <c r="J1483">
        <f>ROUNDUP(MONTH(sales_data_sample3[[#This Row],[ORDER DATE]])/3,0)</f>
        <v>3</v>
      </c>
      <c r="K1483" t="str">
        <f>TEXT(sales_data_sample3[[#This Row],[ORDER DATE]],"[$-409]mmmm")</f>
        <v>July</v>
      </c>
      <c r="L1483">
        <f>YEAR(sales_data_sample3[[#This Row],[ORDER DATE]])</f>
        <v>2004</v>
      </c>
      <c r="M1483" t="s">
        <v>278</v>
      </c>
      <c r="N1483">
        <v>143</v>
      </c>
      <c r="O1483" t="s">
        <v>2501</v>
      </c>
      <c r="P1483" t="s">
        <v>210</v>
      </c>
      <c r="Q1483" t="s">
        <v>211</v>
      </c>
      <c r="R1483" t="s">
        <v>212</v>
      </c>
      <c r="S1483" t="s">
        <v>4804</v>
      </c>
      <c r="T1483" t="s">
        <v>213</v>
      </c>
      <c r="U1483" t="s">
        <v>214</v>
      </c>
      <c r="V1483" t="s">
        <v>215</v>
      </c>
      <c r="W1483" t="s">
        <v>38</v>
      </c>
      <c r="X1483" t="s">
        <v>39</v>
      </c>
      <c r="Y1483" t="s">
        <v>40</v>
      </c>
      <c r="Z1483" t="s">
        <v>216</v>
      </c>
      <c r="AA1483" t="s">
        <v>65</v>
      </c>
    </row>
    <row r="1484" spans="1:27" x14ac:dyDescent="0.25">
      <c r="A1484" s="1">
        <v>10272</v>
      </c>
      <c r="B1484" s="1">
        <v>45</v>
      </c>
      <c r="C1484" s="8">
        <v>64.63</v>
      </c>
      <c r="D1484" s="1">
        <v>6</v>
      </c>
      <c r="E1484" s="7">
        <v>2908.35</v>
      </c>
      <c r="F1484" s="7">
        <f>sales_data_sample3[[#This Row],[SALES]]*sales_data_sample3[[#This Row],[PROFIT MARGIN]]</f>
        <v>148.03501499999999</v>
      </c>
      <c r="G1484" s="14" t="str">
        <f>IF(sales_data_sample3[[#This Row],[STATUS]] &lt;&gt;"Cancelled","5,09%","0")</f>
        <v>5,09%</v>
      </c>
      <c r="H1484" s="4">
        <v>38188</v>
      </c>
      <c r="I1484" t="s">
        <v>28</v>
      </c>
      <c r="J1484">
        <f>ROUNDUP(MONTH(sales_data_sample3[[#This Row],[ORDER DATE]])/3,0)</f>
        <v>3</v>
      </c>
      <c r="K1484" t="str">
        <f>TEXT(sales_data_sample3[[#This Row],[ORDER DATE]],"[$-409]mmmm")</f>
        <v>July</v>
      </c>
      <c r="L1484">
        <f>YEAR(sales_data_sample3[[#This Row],[ORDER DATE]])</f>
        <v>2004</v>
      </c>
      <c r="M1484" t="s">
        <v>2246</v>
      </c>
      <c r="N1484">
        <v>62</v>
      </c>
      <c r="O1484" t="s">
        <v>3989</v>
      </c>
      <c r="P1484" t="s">
        <v>210</v>
      </c>
      <c r="Q1484" t="s">
        <v>211</v>
      </c>
      <c r="R1484" t="s">
        <v>212</v>
      </c>
      <c r="S1484" t="s">
        <v>4804</v>
      </c>
      <c r="T1484" t="s">
        <v>213</v>
      </c>
      <c r="U1484" t="s">
        <v>214</v>
      </c>
      <c r="V1484" t="s">
        <v>215</v>
      </c>
      <c r="W1484" t="s">
        <v>38</v>
      </c>
      <c r="X1484" t="s">
        <v>39</v>
      </c>
      <c r="Y1484" t="s">
        <v>40</v>
      </c>
      <c r="Z1484" t="s">
        <v>216</v>
      </c>
      <c r="AA1484" t="s">
        <v>42</v>
      </c>
    </row>
    <row r="1485" spans="1:27" x14ac:dyDescent="0.25">
      <c r="A1485" s="1">
        <v>10272</v>
      </c>
      <c r="B1485" s="1">
        <v>43</v>
      </c>
      <c r="C1485" s="8">
        <v>56.82</v>
      </c>
      <c r="D1485" s="1">
        <v>4</v>
      </c>
      <c r="E1485" s="7">
        <v>2443.2600000000002</v>
      </c>
      <c r="F1485" s="7">
        <f>sales_data_sample3[[#This Row],[SALES]]*sales_data_sample3[[#This Row],[PROFIT MARGIN]]</f>
        <v>124.36193400000002</v>
      </c>
      <c r="G1485" s="14" t="str">
        <f>IF(sales_data_sample3[[#This Row],[STATUS]] &lt;&gt;"Cancelled","5,09%","0")</f>
        <v>5,09%</v>
      </c>
      <c r="H1485" s="4">
        <v>38188</v>
      </c>
      <c r="I1485" t="s">
        <v>28</v>
      </c>
      <c r="J1485">
        <f>ROUNDUP(MONTH(sales_data_sample3[[#This Row],[ORDER DATE]])/3,0)</f>
        <v>3</v>
      </c>
      <c r="K1485" t="str">
        <f>TEXT(sales_data_sample3[[#This Row],[ORDER DATE]],"[$-409]mmmm")</f>
        <v>July</v>
      </c>
      <c r="L1485">
        <f>YEAR(sales_data_sample3[[#This Row],[ORDER DATE]])</f>
        <v>2004</v>
      </c>
      <c r="M1485" t="s">
        <v>2246</v>
      </c>
      <c r="N1485">
        <v>58</v>
      </c>
      <c r="O1485" t="s">
        <v>4208</v>
      </c>
      <c r="P1485" t="s">
        <v>210</v>
      </c>
      <c r="Q1485" t="s">
        <v>211</v>
      </c>
      <c r="R1485" t="s">
        <v>212</v>
      </c>
      <c r="S1485" t="s">
        <v>4804</v>
      </c>
      <c r="T1485" t="s">
        <v>213</v>
      </c>
      <c r="U1485" t="s">
        <v>214</v>
      </c>
      <c r="V1485" t="s">
        <v>215</v>
      </c>
      <c r="W1485" t="s">
        <v>38</v>
      </c>
      <c r="X1485" t="s">
        <v>39</v>
      </c>
      <c r="Y1485" t="s">
        <v>40</v>
      </c>
      <c r="Z1485" t="s">
        <v>216</v>
      </c>
      <c r="AA1485" t="s">
        <v>42</v>
      </c>
    </row>
    <row r="1486" spans="1:27" x14ac:dyDescent="0.25">
      <c r="A1486" s="1">
        <v>10273</v>
      </c>
      <c r="B1486" s="1">
        <v>30</v>
      </c>
      <c r="C1486" s="8">
        <v>100</v>
      </c>
      <c r="D1486" s="1">
        <v>4</v>
      </c>
      <c r="E1486" s="7">
        <v>3508.8</v>
      </c>
      <c r="F1486" s="7">
        <f>sales_data_sample3[[#This Row],[SALES]]*sales_data_sample3[[#This Row],[PROFIT MARGIN]]</f>
        <v>873.34032000000013</v>
      </c>
      <c r="G1486" s="14" t="str">
        <f>IF(sales_data_sample3[[#This Row],[STATUS]] &lt;&gt;"Cancelled","24,89%","0")</f>
        <v>24,89%</v>
      </c>
      <c r="H1486" s="4">
        <v>38189</v>
      </c>
      <c r="I1486" t="s">
        <v>28</v>
      </c>
      <c r="J1486">
        <f>ROUNDUP(MONTH(sales_data_sample3[[#This Row],[ORDER DATE]])/3,0)</f>
        <v>3</v>
      </c>
      <c r="K1486" t="str">
        <f>TEXT(sales_data_sample3[[#This Row],[ORDER DATE]],"[$-409]mmmm")</f>
        <v>July</v>
      </c>
      <c r="L1486">
        <f>YEAR(sales_data_sample3[[#This Row],[ORDER DATE]])</f>
        <v>2004</v>
      </c>
      <c r="M1486" t="s">
        <v>278</v>
      </c>
      <c r="N1486">
        <v>136</v>
      </c>
      <c r="O1486" t="s">
        <v>561</v>
      </c>
      <c r="P1486" t="s">
        <v>638</v>
      </c>
      <c r="Q1486" t="s">
        <v>639</v>
      </c>
      <c r="R1486" t="s">
        <v>640</v>
      </c>
      <c r="S1486" t="s">
        <v>4804</v>
      </c>
      <c r="T1486" t="s">
        <v>641</v>
      </c>
      <c r="U1486" t="s">
        <v>4804</v>
      </c>
      <c r="V1486" t="s">
        <v>642</v>
      </c>
      <c r="W1486" t="s">
        <v>643</v>
      </c>
      <c r="X1486" t="s">
        <v>52</v>
      </c>
      <c r="Y1486" t="s">
        <v>644</v>
      </c>
      <c r="Z1486" t="s">
        <v>645</v>
      </c>
      <c r="AA1486" t="s">
        <v>65</v>
      </c>
    </row>
    <row r="1487" spans="1:27" x14ac:dyDescent="0.25">
      <c r="A1487" s="1">
        <v>10273</v>
      </c>
      <c r="B1487" s="1">
        <v>34</v>
      </c>
      <c r="C1487" s="8">
        <v>98.06</v>
      </c>
      <c r="D1487" s="1">
        <v>2</v>
      </c>
      <c r="E1487" s="7">
        <v>3334.04</v>
      </c>
      <c r="F1487" s="7">
        <f>sales_data_sample3[[#This Row],[SALES]]*sales_data_sample3[[#This Row],[PROFIT MARGIN]]</f>
        <v>304.73125599999997</v>
      </c>
      <c r="G1487" s="14" t="str">
        <f>IF(sales_data_sample3[[#This Row],[STATUS]] &lt;&gt;"Cancelled","9,14%","0")</f>
        <v>9,14%</v>
      </c>
      <c r="H1487" s="4">
        <v>38189</v>
      </c>
      <c r="I1487" t="s">
        <v>28</v>
      </c>
      <c r="J1487">
        <f>ROUNDUP(MONTH(sales_data_sample3[[#This Row],[ORDER DATE]])/3,0)</f>
        <v>3</v>
      </c>
      <c r="K1487" t="str">
        <f>TEXT(sales_data_sample3[[#This Row],[ORDER DATE]],"[$-409]mmmm")</f>
        <v>July</v>
      </c>
      <c r="L1487">
        <f>YEAR(sales_data_sample3[[#This Row],[ORDER DATE]])</f>
        <v>2004</v>
      </c>
      <c r="M1487" t="s">
        <v>2075</v>
      </c>
      <c r="N1487">
        <v>86</v>
      </c>
      <c r="O1487" t="s">
        <v>2076</v>
      </c>
      <c r="P1487" t="s">
        <v>638</v>
      </c>
      <c r="Q1487" t="s">
        <v>639</v>
      </c>
      <c r="R1487" t="s">
        <v>640</v>
      </c>
      <c r="S1487" t="s">
        <v>4804</v>
      </c>
      <c r="T1487" t="s">
        <v>641</v>
      </c>
      <c r="U1487" t="s">
        <v>4804</v>
      </c>
      <c r="V1487" t="s">
        <v>642</v>
      </c>
      <c r="W1487" t="s">
        <v>643</v>
      </c>
      <c r="X1487" t="s">
        <v>52</v>
      </c>
      <c r="Y1487" t="s">
        <v>644</v>
      </c>
      <c r="Z1487" t="s">
        <v>645</v>
      </c>
      <c r="AA1487" t="s">
        <v>65</v>
      </c>
    </row>
    <row r="1488" spans="1:27" x14ac:dyDescent="0.25">
      <c r="A1488" s="1">
        <v>10273</v>
      </c>
      <c r="B1488" s="1">
        <v>40</v>
      </c>
      <c r="C1488" s="8">
        <v>100</v>
      </c>
      <c r="D1488" s="1">
        <v>13</v>
      </c>
      <c r="E1488" s="7">
        <v>5026.3999999999996</v>
      </c>
      <c r="F1488" s="7">
        <f>sales_data_sample3[[#This Row],[SALES]]*sales_data_sample3[[#This Row],[PROFIT MARGIN]]</f>
        <v>371.45095999999995</v>
      </c>
      <c r="G1488" s="14" t="str">
        <f>IF(sales_data_sample3[[#This Row],[STATUS]] &lt;&gt;"Cancelled","7,39%","0")</f>
        <v>7,39%</v>
      </c>
      <c r="H1488" s="4">
        <v>38189</v>
      </c>
      <c r="I1488" t="s">
        <v>28</v>
      </c>
      <c r="J1488">
        <f>ROUNDUP(MONTH(sales_data_sample3[[#This Row],[ORDER DATE]])/3,0)</f>
        <v>3</v>
      </c>
      <c r="K1488" t="str">
        <f>TEXT(sales_data_sample3[[#This Row],[ORDER DATE]],"[$-409]mmmm")</f>
        <v>July</v>
      </c>
      <c r="L1488">
        <f>YEAR(sales_data_sample3[[#This Row],[ORDER DATE]])</f>
        <v>2004</v>
      </c>
      <c r="M1488" t="s">
        <v>1354</v>
      </c>
      <c r="N1488">
        <v>136</v>
      </c>
      <c r="O1488" t="s">
        <v>2159</v>
      </c>
      <c r="P1488" t="s">
        <v>638</v>
      </c>
      <c r="Q1488" t="s">
        <v>639</v>
      </c>
      <c r="R1488" t="s">
        <v>640</v>
      </c>
      <c r="S1488" t="s">
        <v>4804</v>
      </c>
      <c r="T1488" t="s">
        <v>641</v>
      </c>
      <c r="U1488" t="s">
        <v>4804</v>
      </c>
      <c r="V1488" t="s">
        <v>642</v>
      </c>
      <c r="W1488" t="s">
        <v>643</v>
      </c>
      <c r="X1488" t="s">
        <v>52</v>
      </c>
      <c r="Y1488" t="s">
        <v>644</v>
      </c>
      <c r="Z1488" t="s">
        <v>645</v>
      </c>
      <c r="AA1488" t="s">
        <v>65</v>
      </c>
    </row>
    <row r="1489" spans="1:27" x14ac:dyDescent="0.25">
      <c r="A1489" s="1">
        <v>10273</v>
      </c>
      <c r="B1489" s="1">
        <v>47</v>
      </c>
      <c r="C1489" s="8">
        <v>100</v>
      </c>
      <c r="D1489" s="1">
        <v>15</v>
      </c>
      <c r="E1489" s="7">
        <v>5450.59</v>
      </c>
      <c r="F1489" s="7">
        <f>sales_data_sample3[[#This Row],[SALES]]*sales_data_sample3[[#This Row],[PROFIT MARGIN]]</f>
        <v>277.43503100000004</v>
      </c>
      <c r="G1489" s="14" t="str">
        <f>IF(sales_data_sample3[[#This Row],[STATUS]] &lt;&gt;"Cancelled","5,09%","0")</f>
        <v>5,09%</v>
      </c>
      <c r="H1489" s="4">
        <v>38189</v>
      </c>
      <c r="I1489" t="s">
        <v>28</v>
      </c>
      <c r="J1489">
        <f>ROUNDUP(MONTH(sales_data_sample3[[#This Row],[ORDER DATE]])/3,0)</f>
        <v>3</v>
      </c>
      <c r="K1489" t="str">
        <f>TEXT(sales_data_sample3[[#This Row],[ORDER DATE]],"[$-409]mmmm")</f>
        <v>July</v>
      </c>
      <c r="L1489">
        <f>YEAR(sales_data_sample3[[#This Row],[ORDER DATE]])</f>
        <v>2004</v>
      </c>
      <c r="M1489" t="s">
        <v>2246</v>
      </c>
      <c r="N1489">
        <v>100</v>
      </c>
      <c r="O1489" t="s">
        <v>2247</v>
      </c>
      <c r="P1489" t="s">
        <v>638</v>
      </c>
      <c r="Q1489" t="s">
        <v>639</v>
      </c>
      <c r="R1489" t="s">
        <v>640</v>
      </c>
      <c r="S1489" t="s">
        <v>4804</v>
      </c>
      <c r="T1489" t="s">
        <v>641</v>
      </c>
      <c r="U1489" t="s">
        <v>4804</v>
      </c>
      <c r="V1489" t="s">
        <v>642</v>
      </c>
      <c r="W1489" t="s">
        <v>643</v>
      </c>
      <c r="X1489" t="s">
        <v>52</v>
      </c>
      <c r="Y1489" t="s">
        <v>644</v>
      </c>
      <c r="Z1489" t="s">
        <v>645</v>
      </c>
      <c r="AA1489" t="s">
        <v>65</v>
      </c>
    </row>
    <row r="1490" spans="1:27" x14ac:dyDescent="0.25">
      <c r="A1490" s="1">
        <v>10273</v>
      </c>
      <c r="B1490" s="1">
        <v>50</v>
      </c>
      <c r="C1490" s="8">
        <v>85.75</v>
      </c>
      <c r="D1490" s="1">
        <v>1</v>
      </c>
      <c r="E1490" s="7">
        <v>4287.5</v>
      </c>
      <c r="F1490" s="7">
        <f>sales_data_sample3[[#This Row],[SALES]]*sales_data_sample3[[#This Row],[PROFIT MARGIN]]</f>
        <v>316.84625</v>
      </c>
      <c r="G1490" s="14" t="str">
        <f>IF(sales_data_sample3[[#This Row],[STATUS]] &lt;&gt;"Cancelled","7,39%","0")</f>
        <v>7,39%</v>
      </c>
      <c r="H1490" s="4">
        <v>38189</v>
      </c>
      <c r="I1490" t="s">
        <v>28</v>
      </c>
      <c r="J1490">
        <f>ROUNDUP(MONTH(sales_data_sample3[[#This Row],[ORDER DATE]])/3,0)</f>
        <v>3</v>
      </c>
      <c r="K1490" t="str">
        <f>TEXT(sales_data_sample3[[#This Row],[ORDER DATE]],"[$-409]mmmm")</f>
        <v>July</v>
      </c>
      <c r="L1490">
        <f>YEAR(sales_data_sample3[[#This Row],[ORDER DATE]])</f>
        <v>2004</v>
      </c>
      <c r="M1490" t="s">
        <v>1354</v>
      </c>
      <c r="N1490">
        <v>105</v>
      </c>
      <c r="O1490" t="s">
        <v>2467</v>
      </c>
      <c r="P1490" t="s">
        <v>638</v>
      </c>
      <c r="Q1490" t="s">
        <v>639</v>
      </c>
      <c r="R1490" t="s">
        <v>640</v>
      </c>
      <c r="S1490" t="s">
        <v>4804</v>
      </c>
      <c r="T1490" t="s">
        <v>641</v>
      </c>
      <c r="U1490" t="s">
        <v>4804</v>
      </c>
      <c r="V1490" t="s">
        <v>642</v>
      </c>
      <c r="W1490" t="s">
        <v>643</v>
      </c>
      <c r="X1490" t="s">
        <v>52</v>
      </c>
      <c r="Y1490" t="s">
        <v>644</v>
      </c>
      <c r="Z1490" t="s">
        <v>645</v>
      </c>
      <c r="AA1490" t="s">
        <v>65</v>
      </c>
    </row>
    <row r="1491" spans="1:27" x14ac:dyDescent="0.25">
      <c r="A1491" s="1">
        <v>10273</v>
      </c>
      <c r="B1491" s="1">
        <v>33</v>
      </c>
      <c r="C1491" s="8">
        <v>71.09</v>
      </c>
      <c r="D1491" s="1">
        <v>12</v>
      </c>
      <c r="E1491" s="7">
        <v>2345.9699999999998</v>
      </c>
      <c r="F1491" s="7">
        <f>sales_data_sample3[[#This Row],[SALES]]*sales_data_sample3[[#This Row],[PROFIT MARGIN]]</f>
        <v>173.36718299999998</v>
      </c>
      <c r="G1491" s="14" t="str">
        <f>IF(sales_data_sample3[[#This Row],[STATUS]] &lt;&gt;"Cancelled","7,39%","0")</f>
        <v>7,39%</v>
      </c>
      <c r="H1491" s="4">
        <v>38189</v>
      </c>
      <c r="I1491" t="s">
        <v>28</v>
      </c>
      <c r="J1491">
        <f>ROUNDUP(MONTH(sales_data_sample3[[#This Row],[ORDER DATE]])/3,0)</f>
        <v>3</v>
      </c>
      <c r="K1491" t="str">
        <f>TEXT(sales_data_sample3[[#This Row],[ORDER DATE]],"[$-409]mmmm")</f>
        <v>July</v>
      </c>
      <c r="L1491">
        <f>YEAR(sales_data_sample3[[#This Row],[ORDER DATE]])</f>
        <v>2004</v>
      </c>
      <c r="M1491" t="s">
        <v>1354</v>
      </c>
      <c r="N1491">
        <v>87</v>
      </c>
      <c r="O1491" t="s">
        <v>2562</v>
      </c>
      <c r="P1491" t="s">
        <v>638</v>
      </c>
      <c r="Q1491" t="s">
        <v>639</v>
      </c>
      <c r="R1491" t="s">
        <v>640</v>
      </c>
      <c r="S1491" t="s">
        <v>4804</v>
      </c>
      <c r="T1491" t="s">
        <v>641</v>
      </c>
      <c r="U1491" t="s">
        <v>4804</v>
      </c>
      <c r="V1491" t="s">
        <v>642</v>
      </c>
      <c r="W1491" t="s">
        <v>643</v>
      </c>
      <c r="X1491" t="s">
        <v>52</v>
      </c>
      <c r="Y1491" t="s">
        <v>644</v>
      </c>
      <c r="Z1491" t="s">
        <v>645</v>
      </c>
      <c r="AA1491" t="s">
        <v>42</v>
      </c>
    </row>
    <row r="1492" spans="1:27" x14ac:dyDescent="0.25">
      <c r="A1492" s="1">
        <v>10273</v>
      </c>
      <c r="B1492" s="1">
        <v>22</v>
      </c>
      <c r="C1492" s="8">
        <v>100</v>
      </c>
      <c r="D1492" s="1">
        <v>11</v>
      </c>
      <c r="E1492" s="7">
        <v>2784.76</v>
      </c>
      <c r="F1492" s="7">
        <f>sales_data_sample3[[#This Row],[SALES]]*sales_data_sample3[[#This Row],[PROFIT MARGIN]]</f>
        <v>254.527064</v>
      </c>
      <c r="G1492" s="14" t="str">
        <f>IF(sales_data_sample3[[#This Row],[STATUS]] &lt;&gt;"Cancelled","9,14%","0")</f>
        <v>9,14%</v>
      </c>
      <c r="H1492" s="4">
        <v>38189</v>
      </c>
      <c r="I1492" t="s">
        <v>28</v>
      </c>
      <c r="J1492">
        <f>ROUNDUP(MONTH(sales_data_sample3[[#This Row],[ORDER DATE]])/3,0)</f>
        <v>3</v>
      </c>
      <c r="K1492" t="str">
        <f>TEXT(sales_data_sample3[[#This Row],[ORDER DATE]],"[$-409]mmmm")</f>
        <v>July</v>
      </c>
      <c r="L1492">
        <f>YEAR(sales_data_sample3[[#This Row],[ORDER DATE]])</f>
        <v>2004</v>
      </c>
      <c r="M1492" t="s">
        <v>2075</v>
      </c>
      <c r="N1492">
        <v>122</v>
      </c>
      <c r="O1492" t="s">
        <v>3005</v>
      </c>
      <c r="P1492" t="s">
        <v>638</v>
      </c>
      <c r="Q1492" t="s">
        <v>639</v>
      </c>
      <c r="R1492" t="s">
        <v>640</v>
      </c>
      <c r="S1492" t="s">
        <v>4804</v>
      </c>
      <c r="T1492" t="s">
        <v>641</v>
      </c>
      <c r="U1492" t="s">
        <v>4804</v>
      </c>
      <c r="V1492" t="s">
        <v>642</v>
      </c>
      <c r="W1492" t="s">
        <v>643</v>
      </c>
      <c r="X1492" t="s">
        <v>52</v>
      </c>
      <c r="Y1492" t="s">
        <v>644</v>
      </c>
      <c r="Z1492" t="s">
        <v>645</v>
      </c>
      <c r="AA1492" t="s">
        <v>42</v>
      </c>
    </row>
    <row r="1493" spans="1:27" x14ac:dyDescent="0.25">
      <c r="A1493" s="1">
        <v>10273</v>
      </c>
      <c r="B1493" s="1">
        <v>27</v>
      </c>
      <c r="C1493" s="8">
        <v>100</v>
      </c>
      <c r="D1493" s="1">
        <v>6</v>
      </c>
      <c r="E1493" s="7">
        <v>2796.12</v>
      </c>
      <c r="F1493" s="7">
        <f>sales_data_sample3[[#This Row],[SALES]]*sales_data_sample3[[#This Row],[PROFIT MARGIN]]</f>
        <v>206.63326799999999</v>
      </c>
      <c r="G1493" s="14" t="str">
        <f>IF(sales_data_sample3[[#This Row],[STATUS]] &lt;&gt;"Cancelled","7,39%","0")</f>
        <v>7,39%</v>
      </c>
      <c r="H1493" s="4">
        <v>38189</v>
      </c>
      <c r="I1493" t="s">
        <v>28</v>
      </c>
      <c r="J1493">
        <f>ROUNDUP(MONTH(sales_data_sample3[[#This Row],[ORDER DATE]])/3,0)</f>
        <v>3</v>
      </c>
      <c r="K1493" t="str">
        <f>TEXT(sales_data_sample3[[#This Row],[ORDER DATE]],"[$-409]mmmm")</f>
        <v>July</v>
      </c>
      <c r="L1493">
        <f>YEAR(sales_data_sample3[[#This Row],[ORDER DATE]])</f>
        <v>2004</v>
      </c>
      <c r="M1493" t="s">
        <v>1354</v>
      </c>
      <c r="N1493">
        <v>88</v>
      </c>
      <c r="O1493" t="s">
        <v>3347</v>
      </c>
      <c r="P1493" t="s">
        <v>638</v>
      </c>
      <c r="Q1493" t="s">
        <v>639</v>
      </c>
      <c r="R1493" t="s">
        <v>640</v>
      </c>
      <c r="S1493" t="s">
        <v>4804</v>
      </c>
      <c r="T1493" t="s">
        <v>641</v>
      </c>
      <c r="U1493" t="s">
        <v>4804</v>
      </c>
      <c r="V1493" t="s">
        <v>642</v>
      </c>
      <c r="W1493" t="s">
        <v>643</v>
      </c>
      <c r="X1493" t="s">
        <v>52</v>
      </c>
      <c r="Y1493" t="s">
        <v>644</v>
      </c>
      <c r="Z1493" t="s">
        <v>645</v>
      </c>
      <c r="AA1493" t="s">
        <v>42</v>
      </c>
    </row>
    <row r="1494" spans="1:27" x14ac:dyDescent="0.25">
      <c r="A1494" s="1">
        <v>10273</v>
      </c>
      <c r="B1494" s="1">
        <v>48</v>
      </c>
      <c r="C1494" s="8">
        <v>83.02</v>
      </c>
      <c r="D1494" s="1">
        <v>3</v>
      </c>
      <c r="E1494" s="7">
        <v>3984.96</v>
      </c>
      <c r="F1494" s="7">
        <f>sales_data_sample3[[#This Row],[SALES]]*sales_data_sample3[[#This Row],[PROFIT MARGIN]]</f>
        <v>294.48854399999999</v>
      </c>
      <c r="G1494" s="14" t="str">
        <f>IF(sales_data_sample3[[#This Row],[STATUS]] &lt;&gt;"Cancelled","7,39%","0")</f>
        <v>7,39%</v>
      </c>
      <c r="H1494" s="4">
        <v>38189</v>
      </c>
      <c r="I1494" t="s">
        <v>28</v>
      </c>
      <c r="J1494">
        <f>ROUNDUP(MONTH(sales_data_sample3[[#This Row],[ORDER DATE]])/3,0)</f>
        <v>3</v>
      </c>
      <c r="K1494" t="str">
        <f>TEXT(sales_data_sample3[[#This Row],[ORDER DATE]],"[$-409]mmmm")</f>
        <v>July</v>
      </c>
      <c r="L1494">
        <f>YEAR(sales_data_sample3[[#This Row],[ORDER DATE]])</f>
        <v>2004</v>
      </c>
      <c r="M1494" t="s">
        <v>1354</v>
      </c>
      <c r="N1494">
        <v>83</v>
      </c>
      <c r="O1494" t="s">
        <v>3543</v>
      </c>
      <c r="P1494" t="s">
        <v>638</v>
      </c>
      <c r="Q1494" t="s">
        <v>639</v>
      </c>
      <c r="R1494" t="s">
        <v>640</v>
      </c>
      <c r="S1494" t="s">
        <v>4804</v>
      </c>
      <c r="T1494" t="s">
        <v>641</v>
      </c>
      <c r="U1494" t="s">
        <v>4804</v>
      </c>
      <c r="V1494" t="s">
        <v>642</v>
      </c>
      <c r="W1494" t="s">
        <v>643</v>
      </c>
      <c r="X1494" t="s">
        <v>52</v>
      </c>
      <c r="Y1494" t="s">
        <v>644</v>
      </c>
      <c r="Z1494" t="s">
        <v>645</v>
      </c>
      <c r="AA1494" t="s">
        <v>65</v>
      </c>
    </row>
    <row r="1495" spans="1:27" x14ac:dyDescent="0.25">
      <c r="A1495" s="1">
        <v>10273</v>
      </c>
      <c r="B1495" s="1">
        <v>21</v>
      </c>
      <c r="C1495" s="8">
        <v>65.34</v>
      </c>
      <c r="D1495" s="1">
        <v>7</v>
      </c>
      <c r="E1495" s="7">
        <v>1372.14</v>
      </c>
      <c r="F1495" s="7">
        <f>sales_data_sample3[[#This Row],[SALES]]*sales_data_sample3[[#This Row],[PROFIT MARGIN]]</f>
        <v>125.413596</v>
      </c>
      <c r="G1495" s="14" t="str">
        <f>IF(sales_data_sample3[[#This Row],[STATUS]] &lt;&gt;"Cancelled","9,14%","0")</f>
        <v>9,14%</v>
      </c>
      <c r="H1495" s="4">
        <v>38189</v>
      </c>
      <c r="I1495" t="s">
        <v>28</v>
      </c>
      <c r="J1495">
        <f>ROUNDUP(MONTH(sales_data_sample3[[#This Row],[ORDER DATE]])/3,0)</f>
        <v>3</v>
      </c>
      <c r="K1495" t="str">
        <f>TEXT(sales_data_sample3[[#This Row],[ORDER DATE]],"[$-409]mmmm")</f>
        <v>July</v>
      </c>
      <c r="L1495">
        <f>YEAR(sales_data_sample3[[#This Row],[ORDER DATE]])</f>
        <v>2004</v>
      </c>
      <c r="M1495" t="s">
        <v>2075</v>
      </c>
      <c r="N1495">
        <v>66</v>
      </c>
      <c r="O1495" t="s">
        <v>4284</v>
      </c>
      <c r="P1495" t="s">
        <v>638</v>
      </c>
      <c r="Q1495" t="s">
        <v>639</v>
      </c>
      <c r="R1495" t="s">
        <v>640</v>
      </c>
      <c r="S1495" t="s">
        <v>4804</v>
      </c>
      <c r="T1495" t="s">
        <v>641</v>
      </c>
      <c r="U1495" t="s">
        <v>4804</v>
      </c>
      <c r="V1495" t="s">
        <v>642</v>
      </c>
      <c r="W1495" t="s">
        <v>643</v>
      </c>
      <c r="X1495" t="s">
        <v>52</v>
      </c>
      <c r="Y1495" t="s">
        <v>644</v>
      </c>
      <c r="Z1495" t="s">
        <v>645</v>
      </c>
      <c r="AA1495" t="s">
        <v>42</v>
      </c>
    </row>
    <row r="1496" spans="1:27" x14ac:dyDescent="0.25">
      <c r="A1496" s="1">
        <v>10273</v>
      </c>
      <c r="B1496" s="1">
        <v>21</v>
      </c>
      <c r="C1496" s="8">
        <v>100</v>
      </c>
      <c r="D1496" s="1">
        <v>14</v>
      </c>
      <c r="E1496" s="7">
        <v>2146.1999999999998</v>
      </c>
      <c r="F1496" s="7">
        <f>sales_data_sample3[[#This Row],[SALES]]*sales_data_sample3[[#This Row],[PROFIT MARGIN]]</f>
        <v>196.16267999999997</v>
      </c>
      <c r="G1496" s="14" t="str">
        <f>IF(sales_data_sample3[[#This Row],[STATUS]] &lt;&gt;"Cancelled","9,14%","0")</f>
        <v>9,14%</v>
      </c>
      <c r="H1496" s="4">
        <v>38189</v>
      </c>
      <c r="I1496" t="s">
        <v>28</v>
      </c>
      <c r="J1496">
        <f>ROUNDUP(MONTH(sales_data_sample3[[#This Row],[ORDER DATE]])/3,0)</f>
        <v>3</v>
      </c>
      <c r="K1496" t="str">
        <f>TEXT(sales_data_sample3[[#This Row],[ORDER DATE]],"[$-409]mmmm")</f>
        <v>July</v>
      </c>
      <c r="L1496">
        <f>YEAR(sales_data_sample3[[#This Row],[ORDER DATE]])</f>
        <v>2004</v>
      </c>
      <c r="M1496" t="s">
        <v>2075</v>
      </c>
      <c r="N1496">
        <v>86</v>
      </c>
      <c r="O1496" t="s">
        <v>4358</v>
      </c>
      <c r="P1496" t="s">
        <v>638</v>
      </c>
      <c r="Q1496" t="s">
        <v>639</v>
      </c>
      <c r="R1496" t="s">
        <v>640</v>
      </c>
      <c r="S1496" t="s">
        <v>4804</v>
      </c>
      <c r="T1496" t="s">
        <v>641</v>
      </c>
      <c r="U1496" t="s">
        <v>4804</v>
      </c>
      <c r="V1496" t="s">
        <v>642</v>
      </c>
      <c r="W1496" t="s">
        <v>643</v>
      </c>
      <c r="X1496" t="s">
        <v>52</v>
      </c>
      <c r="Y1496" t="s">
        <v>644</v>
      </c>
      <c r="Z1496" t="s">
        <v>645</v>
      </c>
      <c r="AA1496" t="s">
        <v>42</v>
      </c>
    </row>
    <row r="1497" spans="1:27" x14ac:dyDescent="0.25">
      <c r="A1497" s="1">
        <v>10273</v>
      </c>
      <c r="B1497" s="1">
        <v>42</v>
      </c>
      <c r="C1497" s="8">
        <v>62.16</v>
      </c>
      <c r="D1497" s="1">
        <v>5</v>
      </c>
      <c r="E1497" s="7">
        <v>2610.7199999999998</v>
      </c>
      <c r="F1497" s="7">
        <f>sales_data_sample3[[#This Row],[SALES]]*sales_data_sample3[[#This Row],[PROFIT MARGIN]]</f>
        <v>238.61980799999998</v>
      </c>
      <c r="G1497" s="14" t="str">
        <f>IF(sales_data_sample3[[#This Row],[STATUS]] &lt;&gt;"Cancelled","9,14%","0")</f>
        <v>9,14%</v>
      </c>
      <c r="H1497" s="4">
        <v>38189</v>
      </c>
      <c r="I1497" t="s">
        <v>28</v>
      </c>
      <c r="J1497">
        <f>ROUNDUP(MONTH(sales_data_sample3[[#This Row],[ORDER DATE]])/3,0)</f>
        <v>3</v>
      </c>
      <c r="K1497" t="str">
        <f>TEXT(sales_data_sample3[[#This Row],[ORDER DATE]],"[$-409]mmmm")</f>
        <v>July</v>
      </c>
      <c r="L1497">
        <f>YEAR(sales_data_sample3[[#This Row],[ORDER DATE]])</f>
        <v>2004</v>
      </c>
      <c r="M1497" t="s">
        <v>2075</v>
      </c>
      <c r="N1497">
        <v>72</v>
      </c>
      <c r="O1497" t="s">
        <v>4468</v>
      </c>
      <c r="P1497" t="s">
        <v>638</v>
      </c>
      <c r="Q1497" t="s">
        <v>639</v>
      </c>
      <c r="R1497" t="s">
        <v>640</v>
      </c>
      <c r="S1497" t="s">
        <v>4804</v>
      </c>
      <c r="T1497" t="s">
        <v>641</v>
      </c>
      <c r="U1497" t="s">
        <v>4804</v>
      </c>
      <c r="V1497" t="s">
        <v>642</v>
      </c>
      <c r="W1497" t="s">
        <v>643</v>
      </c>
      <c r="X1497" t="s">
        <v>52</v>
      </c>
      <c r="Y1497" t="s">
        <v>644</v>
      </c>
      <c r="Z1497" t="s">
        <v>645</v>
      </c>
      <c r="AA1497" t="s">
        <v>42</v>
      </c>
    </row>
    <row r="1498" spans="1:27" x14ac:dyDescent="0.25">
      <c r="A1498" s="1">
        <v>10273</v>
      </c>
      <c r="B1498" s="1">
        <v>40</v>
      </c>
      <c r="C1498" s="8">
        <v>86.15</v>
      </c>
      <c r="D1498" s="1">
        <v>8</v>
      </c>
      <c r="E1498" s="7">
        <v>3446</v>
      </c>
      <c r="F1498" s="7">
        <f>sales_data_sample3[[#This Row],[SALES]]*sales_data_sample3[[#This Row],[PROFIT MARGIN]]</f>
        <v>314.96439999999996</v>
      </c>
      <c r="G1498" s="14" t="str">
        <f>IF(sales_data_sample3[[#This Row],[STATUS]] &lt;&gt;"Cancelled","9,14%","0")</f>
        <v>9,14%</v>
      </c>
      <c r="H1498" s="4">
        <v>38189</v>
      </c>
      <c r="I1498" t="s">
        <v>28</v>
      </c>
      <c r="J1498">
        <f>ROUNDUP(MONTH(sales_data_sample3[[#This Row],[ORDER DATE]])/3,0)</f>
        <v>3</v>
      </c>
      <c r="K1498" t="str">
        <f>TEXT(sales_data_sample3[[#This Row],[ORDER DATE]],"[$-409]mmmm")</f>
        <v>July</v>
      </c>
      <c r="L1498">
        <f>YEAR(sales_data_sample3[[#This Row],[ORDER DATE]])</f>
        <v>2004</v>
      </c>
      <c r="M1498" t="s">
        <v>2075</v>
      </c>
      <c r="N1498">
        <v>100</v>
      </c>
      <c r="O1498" t="s">
        <v>4604</v>
      </c>
      <c r="P1498" t="s">
        <v>638</v>
      </c>
      <c r="Q1498" t="s">
        <v>639</v>
      </c>
      <c r="R1498" t="s">
        <v>640</v>
      </c>
      <c r="S1498" t="s">
        <v>4804</v>
      </c>
      <c r="T1498" t="s">
        <v>641</v>
      </c>
      <c r="U1498" t="s">
        <v>4804</v>
      </c>
      <c r="V1498" t="s">
        <v>642</v>
      </c>
      <c r="W1498" t="s">
        <v>643</v>
      </c>
      <c r="X1498" t="s">
        <v>52</v>
      </c>
      <c r="Y1498" t="s">
        <v>644</v>
      </c>
      <c r="Z1498" t="s">
        <v>645</v>
      </c>
      <c r="AA1498" t="s">
        <v>65</v>
      </c>
    </row>
    <row r="1499" spans="1:27" x14ac:dyDescent="0.25">
      <c r="A1499" s="1">
        <v>10273</v>
      </c>
      <c r="B1499" s="1">
        <v>26</v>
      </c>
      <c r="C1499" s="8">
        <v>100</v>
      </c>
      <c r="D1499" s="1">
        <v>9</v>
      </c>
      <c r="E1499" s="7">
        <v>2969.46</v>
      </c>
      <c r="F1499" s="7">
        <f>sales_data_sample3[[#This Row],[SALES]]*sales_data_sample3[[#This Row],[PROFIT MARGIN]]</f>
        <v>271.40864399999998</v>
      </c>
      <c r="G1499" s="14" t="str">
        <f>IF(sales_data_sample3[[#This Row],[STATUS]] &lt;&gt;"Cancelled","9,14%","0")</f>
        <v>9,14%</v>
      </c>
      <c r="H1499" s="4">
        <v>38189</v>
      </c>
      <c r="I1499" t="s">
        <v>28</v>
      </c>
      <c r="J1499">
        <f>ROUNDUP(MONTH(sales_data_sample3[[#This Row],[ORDER DATE]])/3,0)</f>
        <v>3</v>
      </c>
      <c r="K1499" t="str">
        <f>TEXT(sales_data_sample3[[#This Row],[ORDER DATE]],"[$-409]mmmm")</f>
        <v>July</v>
      </c>
      <c r="L1499">
        <f>YEAR(sales_data_sample3[[#This Row],[ORDER DATE]])</f>
        <v>2004</v>
      </c>
      <c r="M1499" t="s">
        <v>2075</v>
      </c>
      <c r="N1499">
        <v>99</v>
      </c>
      <c r="O1499" t="s">
        <v>4639</v>
      </c>
      <c r="P1499" t="s">
        <v>638</v>
      </c>
      <c r="Q1499" t="s">
        <v>639</v>
      </c>
      <c r="R1499" t="s">
        <v>640</v>
      </c>
      <c r="S1499" t="s">
        <v>4804</v>
      </c>
      <c r="T1499" t="s">
        <v>641</v>
      </c>
      <c r="U1499" t="s">
        <v>4804</v>
      </c>
      <c r="V1499" t="s">
        <v>642</v>
      </c>
      <c r="W1499" t="s">
        <v>643</v>
      </c>
      <c r="X1499" t="s">
        <v>52</v>
      </c>
      <c r="Y1499" t="s">
        <v>644</v>
      </c>
      <c r="Z1499" t="s">
        <v>645</v>
      </c>
      <c r="AA1499" t="s">
        <v>42</v>
      </c>
    </row>
    <row r="1500" spans="1:27" x14ac:dyDescent="0.25">
      <c r="A1500" s="1">
        <v>10273</v>
      </c>
      <c r="B1500" s="1">
        <v>37</v>
      </c>
      <c r="C1500" s="8">
        <v>45.86</v>
      </c>
      <c r="D1500" s="1">
        <v>10</v>
      </c>
      <c r="E1500" s="7">
        <v>1696.82</v>
      </c>
      <c r="F1500" s="7">
        <f>sales_data_sample3[[#This Row],[SALES]]*sales_data_sample3[[#This Row],[PROFIT MARGIN]]</f>
        <v>155.08934799999997</v>
      </c>
      <c r="G1500" s="14" t="str">
        <f>IF(sales_data_sample3[[#This Row],[STATUS]] &lt;&gt;"Cancelled","9,14%","0")</f>
        <v>9,14%</v>
      </c>
      <c r="H1500" s="4">
        <v>38189</v>
      </c>
      <c r="I1500" t="s">
        <v>28</v>
      </c>
      <c r="J1500">
        <f>ROUNDUP(MONTH(sales_data_sample3[[#This Row],[ORDER DATE]])/3,0)</f>
        <v>3</v>
      </c>
      <c r="K1500" t="str">
        <f>TEXT(sales_data_sample3[[#This Row],[ORDER DATE]],"[$-409]mmmm")</f>
        <v>July</v>
      </c>
      <c r="L1500">
        <f>YEAR(sales_data_sample3[[#This Row],[ORDER DATE]])</f>
        <v>2004</v>
      </c>
      <c r="M1500" t="s">
        <v>2075</v>
      </c>
      <c r="N1500">
        <v>54</v>
      </c>
      <c r="O1500" t="s">
        <v>4760</v>
      </c>
      <c r="P1500" t="s">
        <v>638</v>
      </c>
      <c r="Q1500" t="s">
        <v>639</v>
      </c>
      <c r="R1500" t="s">
        <v>640</v>
      </c>
      <c r="S1500" t="s">
        <v>4804</v>
      </c>
      <c r="T1500" t="s">
        <v>641</v>
      </c>
      <c r="U1500" t="s">
        <v>4804</v>
      </c>
      <c r="V1500" t="s">
        <v>642</v>
      </c>
      <c r="W1500" t="s">
        <v>643</v>
      </c>
      <c r="X1500" t="s">
        <v>52</v>
      </c>
      <c r="Y1500" t="s">
        <v>644</v>
      </c>
      <c r="Z1500" t="s">
        <v>645</v>
      </c>
      <c r="AA1500" t="s">
        <v>42</v>
      </c>
    </row>
    <row r="1501" spans="1:27" x14ac:dyDescent="0.25">
      <c r="A1501" s="1">
        <v>10274</v>
      </c>
      <c r="B1501" s="1">
        <v>41</v>
      </c>
      <c r="C1501" s="8">
        <v>100</v>
      </c>
      <c r="D1501" s="1">
        <v>1</v>
      </c>
      <c r="E1501" s="7">
        <v>6724</v>
      </c>
      <c r="F1501" s="7">
        <f>sales_data_sample3[[#This Row],[SALES]]*sales_data_sample3[[#This Row],[PROFIT MARGIN]]</f>
        <v>491.52440000000001</v>
      </c>
      <c r="G1501" s="14" t="str">
        <f>IF(sales_data_sample3[[#This Row],[STATUS]] &lt;&gt;"Cancelled","7,31%","0")</f>
        <v>7,31%</v>
      </c>
      <c r="H1501" s="4">
        <v>38189</v>
      </c>
      <c r="I1501" t="s">
        <v>28</v>
      </c>
      <c r="J1501">
        <f>ROUNDUP(MONTH(sales_data_sample3[[#This Row],[ORDER DATE]])/3,0)</f>
        <v>3</v>
      </c>
      <c r="K1501" t="str">
        <f>TEXT(sales_data_sample3[[#This Row],[ORDER DATE]],"[$-409]mmmm")</f>
        <v>July</v>
      </c>
      <c r="L1501">
        <f>YEAR(sales_data_sample3[[#This Row],[ORDER DATE]])</f>
        <v>2004</v>
      </c>
      <c r="M1501" t="s">
        <v>1502</v>
      </c>
      <c r="N1501">
        <v>157</v>
      </c>
      <c r="O1501" t="s">
        <v>1503</v>
      </c>
      <c r="P1501" t="s">
        <v>439</v>
      </c>
      <c r="Q1501" t="s">
        <v>182</v>
      </c>
      <c r="R1501" t="s">
        <v>440</v>
      </c>
      <c r="S1501" t="s">
        <v>4804</v>
      </c>
      <c r="T1501" t="s">
        <v>441</v>
      </c>
      <c r="U1501" t="s">
        <v>185</v>
      </c>
      <c r="V1501" t="s">
        <v>442</v>
      </c>
      <c r="W1501" t="s">
        <v>38</v>
      </c>
      <c r="X1501" t="s">
        <v>39</v>
      </c>
      <c r="Y1501" t="s">
        <v>421</v>
      </c>
      <c r="Z1501" t="s">
        <v>443</v>
      </c>
      <c r="AA1501" t="s">
        <v>65</v>
      </c>
    </row>
    <row r="1502" spans="1:27" x14ac:dyDescent="0.25">
      <c r="A1502" s="1">
        <v>10274</v>
      </c>
      <c r="B1502" s="1">
        <v>40</v>
      </c>
      <c r="C1502" s="8">
        <v>65.08</v>
      </c>
      <c r="D1502" s="1">
        <v>2</v>
      </c>
      <c r="E1502" s="7">
        <v>2603.1999999999998</v>
      </c>
      <c r="F1502" s="7">
        <f>sales_data_sample3[[#This Row],[SALES]]*sales_data_sample3[[#This Row],[PROFIT MARGIN]]</f>
        <v>190.29391999999999</v>
      </c>
      <c r="G1502" s="14" t="str">
        <f>IF(sales_data_sample3[[#This Row],[STATUS]] &lt;&gt;"Cancelled","7,31%","0")</f>
        <v>7,31%</v>
      </c>
      <c r="H1502" s="4">
        <v>38189</v>
      </c>
      <c r="I1502" t="s">
        <v>28</v>
      </c>
      <c r="J1502">
        <f>ROUNDUP(MONTH(sales_data_sample3[[#This Row],[ORDER DATE]])/3,0)</f>
        <v>3</v>
      </c>
      <c r="K1502" t="str">
        <f>TEXT(sales_data_sample3[[#This Row],[ORDER DATE]],"[$-409]mmmm")</f>
        <v>July</v>
      </c>
      <c r="L1502">
        <f>YEAR(sales_data_sample3[[#This Row],[ORDER DATE]])</f>
        <v>2004</v>
      </c>
      <c r="M1502" t="s">
        <v>1502</v>
      </c>
      <c r="N1502">
        <v>68</v>
      </c>
      <c r="O1502" t="s">
        <v>3232</v>
      </c>
      <c r="P1502" t="s">
        <v>439</v>
      </c>
      <c r="Q1502" t="s">
        <v>182</v>
      </c>
      <c r="R1502" t="s">
        <v>440</v>
      </c>
      <c r="S1502" t="s">
        <v>4804</v>
      </c>
      <c r="T1502" t="s">
        <v>441</v>
      </c>
      <c r="U1502" t="s">
        <v>185</v>
      </c>
      <c r="V1502" t="s">
        <v>442</v>
      </c>
      <c r="W1502" t="s">
        <v>38</v>
      </c>
      <c r="X1502" t="s">
        <v>39</v>
      </c>
      <c r="Y1502" t="s">
        <v>421</v>
      </c>
      <c r="Z1502" t="s">
        <v>443</v>
      </c>
      <c r="AA1502" t="s">
        <v>42</v>
      </c>
    </row>
    <row r="1503" spans="1:27" x14ac:dyDescent="0.25">
      <c r="A1503" s="1">
        <v>10274</v>
      </c>
      <c r="B1503" s="1">
        <v>24</v>
      </c>
      <c r="C1503" s="8">
        <v>72.33</v>
      </c>
      <c r="D1503" s="1">
        <v>3</v>
      </c>
      <c r="E1503" s="7">
        <v>1735.92</v>
      </c>
      <c r="F1503" s="7">
        <f>sales_data_sample3[[#This Row],[SALES]]*sales_data_sample3[[#This Row],[PROFIT MARGIN]]</f>
        <v>128.28448799999998</v>
      </c>
      <c r="G1503" s="14" t="str">
        <f>IF(sales_data_sample3[[#This Row],[STATUS]] &lt;&gt;"Cancelled","7,39%","0")</f>
        <v>7,39%</v>
      </c>
      <c r="H1503" s="4">
        <v>38189</v>
      </c>
      <c r="I1503" t="s">
        <v>28</v>
      </c>
      <c r="J1503">
        <f>ROUNDUP(MONTH(sales_data_sample3[[#This Row],[ORDER DATE]])/3,0)</f>
        <v>3</v>
      </c>
      <c r="K1503" t="str">
        <f>TEXT(sales_data_sample3[[#This Row],[ORDER DATE]],"[$-409]mmmm")</f>
        <v>July</v>
      </c>
      <c r="L1503">
        <f>YEAR(sales_data_sample3[[#This Row],[ORDER DATE]])</f>
        <v>2004</v>
      </c>
      <c r="M1503" t="s">
        <v>1354</v>
      </c>
      <c r="N1503">
        <v>65</v>
      </c>
      <c r="O1503" t="s">
        <v>3465</v>
      </c>
      <c r="P1503" t="s">
        <v>439</v>
      </c>
      <c r="Q1503" t="s">
        <v>182</v>
      </c>
      <c r="R1503" t="s">
        <v>440</v>
      </c>
      <c r="S1503" t="s">
        <v>4804</v>
      </c>
      <c r="T1503" t="s">
        <v>441</v>
      </c>
      <c r="U1503" t="s">
        <v>185</v>
      </c>
      <c r="V1503" t="s">
        <v>442</v>
      </c>
      <c r="W1503" t="s">
        <v>38</v>
      </c>
      <c r="X1503" t="s">
        <v>39</v>
      </c>
      <c r="Y1503" t="s">
        <v>421</v>
      </c>
      <c r="Z1503" t="s">
        <v>443</v>
      </c>
      <c r="AA1503" t="s">
        <v>42</v>
      </c>
    </row>
    <row r="1504" spans="1:27" x14ac:dyDescent="0.25">
      <c r="A1504" s="1">
        <v>10274</v>
      </c>
      <c r="B1504" s="1">
        <v>24</v>
      </c>
      <c r="C1504" s="8">
        <v>90.52</v>
      </c>
      <c r="D1504" s="1">
        <v>5</v>
      </c>
      <c r="E1504" s="7">
        <v>2172.48</v>
      </c>
      <c r="F1504" s="7">
        <f>sales_data_sample3[[#This Row],[SALES]]*sales_data_sample3[[#This Row],[PROFIT MARGIN]]</f>
        <v>198.564672</v>
      </c>
      <c r="G1504" s="14" t="str">
        <f>IF(sales_data_sample3[[#This Row],[STATUS]] &lt;&gt;"Cancelled","9,14%","0")</f>
        <v>9,14%</v>
      </c>
      <c r="H1504" s="4">
        <v>38189</v>
      </c>
      <c r="I1504" t="s">
        <v>28</v>
      </c>
      <c r="J1504">
        <f>ROUNDUP(MONTH(sales_data_sample3[[#This Row],[ORDER DATE]])/3,0)</f>
        <v>3</v>
      </c>
      <c r="K1504" t="str">
        <f>TEXT(sales_data_sample3[[#This Row],[ORDER DATE]],"[$-409]mmmm")</f>
        <v>July</v>
      </c>
      <c r="L1504">
        <f>YEAR(sales_data_sample3[[#This Row],[ORDER DATE]])</f>
        <v>2004</v>
      </c>
      <c r="M1504" t="s">
        <v>2075</v>
      </c>
      <c r="N1504">
        <v>90</v>
      </c>
      <c r="O1504" t="s">
        <v>4394</v>
      </c>
      <c r="P1504" t="s">
        <v>439</v>
      </c>
      <c r="Q1504" t="s">
        <v>182</v>
      </c>
      <c r="R1504" t="s">
        <v>440</v>
      </c>
      <c r="S1504" t="s">
        <v>4804</v>
      </c>
      <c r="T1504" t="s">
        <v>441</v>
      </c>
      <c r="U1504" t="s">
        <v>185</v>
      </c>
      <c r="V1504" t="s">
        <v>442</v>
      </c>
      <c r="W1504" t="s">
        <v>38</v>
      </c>
      <c r="X1504" t="s">
        <v>39</v>
      </c>
      <c r="Y1504" t="s">
        <v>421</v>
      </c>
      <c r="Z1504" t="s">
        <v>443</v>
      </c>
      <c r="AA1504" t="s">
        <v>42</v>
      </c>
    </row>
    <row r="1505" spans="1:27" x14ac:dyDescent="0.25">
      <c r="A1505" s="1">
        <v>10274</v>
      </c>
      <c r="B1505" s="1">
        <v>32</v>
      </c>
      <c r="C1505" s="8">
        <v>58.6</v>
      </c>
      <c r="D1505" s="1">
        <v>4</v>
      </c>
      <c r="E1505" s="7">
        <v>1875.2</v>
      </c>
      <c r="F1505" s="7">
        <f>sales_data_sample3[[#This Row],[SALES]]*sales_data_sample3[[#This Row],[PROFIT MARGIN]]</f>
        <v>137.07712000000001</v>
      </c>
      <c r="G1505" s="14" t="str">
        <f>IF(sales_data_sample3[[#This Row],[STATUS]] &lt;&gt;"Cancelled","7,31%","0")</f>
        <v>7,31%</v>
      </c>
      <c r="H1505" s="4">
        <v>38189</v>
      </c>
      <c r="I1505" t="s">
        <v>28</v>
      </c>
      <c r="J1505">
        <f>ROUNDUP(MONTH(sales_data_sample3[[#This Row],[ORDER DATE]])/3,0)</f>
        <v>3</v>
      </c>
      <c r="K1505" t="str">
        <f>TEXT(sales_data_sample3[[#This Row],[ORDER DATE]],"[$-409]mmmm")</f>
        <v>July</v>
      </c>
      <c r="L1505">
        <f>YEAR(sales_data_sample3[[#This Row],[ORDER DATE]])</f>
        <v>2004</v>
      </c>
      <c r="M1505" t="s">
        <v>1502</v>
      </c>
      <c r="N1505">
        <v>49</v>
      </c>
      <c r="O1505" t="s">
        <v>4719</v>
      </c>
      <c r="P1505" t="s">
        <v>439</v>
      </c>
      <c r="Q1505" t="s">
        <v>182</v>
      </c>
      <c r="R1505" t="s">
        <v>440</v>
      </c>
      <c r="S1505" t="s">
        <v>4804</v>
      </c>
      <c r="T1505" t="s">
        <v>441</v>
      </c>
      <c r="U1505" t="s">
        <v>185</v>
      </c>
      <c r="V1505" t="s">
        <v>442</v>
      </c>
      <c r="W1505" t="s">
        <v>38</v>
      </c>
      <c r="X1505" t="s">
        <v>39</v>
      </c>
      <c r="Y1505" t="s">
        <v>421</v>
      </c>
      <c r="Z1505" t="s">
        <v>443</v>
      </c>
      <c r="AA1505" t="s">
        <v>42</v>
      </c>
    </row>
    <row r="1506" spans="1:27" x14ac:dyDescent="0.25">
      <c r="A1506" s="1">
        <v>10275</v>
      </c>
      <c r="B1506" s="1">
        <v>45</v>
      </c>
      <c r="C1506" s="8">
        <v>92.83</v>
      </c>
      <c r="D1506" s="1">
        <v>1</v>
      </c>
      <c r="E1506" s="7">
        <v>4177.3500000000004</v>
      </c>
      <c r="F1506" s="7">
        <f>sales_data_sample3[[#This Row],[SALES]]*sales_data_sample3[[#This Row],[PROFIT MARGIN]]</f>
        <v>530.52345000000003</v>
      </c>
      <c r="G1506" s="14" t="str">
        <f>IF(sales_data_sample3[[#This Row],[STATUS]] &lt;&gt;"Cancelled","12,70%","0")</f>
        <v>12,70%</v>
      </c>
      <c r="H1506" s="4">
        <v>38191</v>
      </c>
      <c r="I1506" t="s">
        <v>28</v>
      </c>
      <c r="J1506">
        <f>ROUNDUP(MONTH(sales_data_sample3[[#This Row],[ORDER DATE]])/3,0)</f>
        <v>3</v>
      </c>
      <c r="K1506" t="str">
        <f>TEXT(sales_data_sample3[[#This Row],[ORDER DATE]],"[$-409]mmmm")</f>
        <v>July</v>
      </c>
      <c r="L1506">
        <f>YEAR(sales_data_sample3[[#This Row],[ORDER DATE]])</f>
        <v>2004</v>
      </c>
      <c r="M1506" t="s">
        <v>29</v>
      </c>
      <c r="N1506">
        <v>95</v>
      </c>
      <c r="O1506" t="s">
        <v>30</v>
      </c>
      <c r="P1506" t="s">
        <v>172</v>
      </c>
      <c r="Q1506" t="s">
        <v>173</v>
      </c>
      <c r="R1506" t="s">
        <v>174</v>
      </c>
      <c r="S1506" t="s">
        <v>4804</v>
      </c>
      <c r="T1506" t="s">
        <v>175</v>
      </c>
      <c r="U1506" t="s">
        <v>4804</v>
      </c>
      <c r="V1506" t="s">
        <v>176</v>
      </c>
      <c r="W1506" t="s">
        <v>51</v>
      </c>
      <c r="X1506" t="s">
        <v>52</v>
      </c>
      <c r="Y1506" t="s">
        <v>177</v>
      </c>
      <c r="Z1506" t="s">
        <v>178</v>
      </c>
      <c r="AA1506" t="s">
        <v>65</v>
      </c>
    </row>
    <row r="1507" spans="1:27" x14ac:dyDescent="0.25">
      <c r="A1507" s="1">
        <v>10275</v>
      </c>
      <c r="B1507" s="1">
        <v>22</v>
      </c>
      <c r="C1507" s="8">
        <v>100</v>
      </c>
      <c r="D1507" s="1">
        <v>4</v>
      </c>
      <c r="E1507" s="7">
        <v>2904.44</v>
      </c>
      <c r="F1507" s="7">
        <f>sales_data_sample3[[#This Row],[SALES]]*sales_data_sample3[[#This Row],[PROFIT MARGIN]]</f>
        <v>368.86387999999999</v>
      </c>
      <c r="G1507" s="14" t="str">
        <f>IF(sales_data_sample3[[#This Row],[STATUS]] &lt;&gt;"Cancelled","12,70%","0")</f>
        <v>12,70%</v>
      </c>
      <c r="H1507" s="4">
        <v>38191</v>
      </c>
      <c r="I1507" t="s">
        <v>28</v>
      </c>
      <c r="J1507">
        <f>ROUNDUP(MONTH(sales_data_sample3[[#This Row],[ORDER DATE]])/3,0)</f>
        <v>3</v>
      </c>
      <c r="K1507" t="str">
        <f>TEXT(sales_data_sample3[[#This Row],[ORDER DATE]],"[$-409]mmmm")</f>
        <v>July</v>
      </c>
      <c r="L1507">
        <f>YEAR(sales_data_sample3[[#This Row],[ORDER DATE]])</f>
        <v>2004</v>
      </c>
      <c r="M1507" t="s">
        <v>29</v>
      </c>
      <c r="N1507">
        <v>118</v>
      </c>
      <c r="O1507" t="s">
        <v>471</v>
      </c>
      <c r="P1507" t="s">
        <v>172</v>
      </c>
      <c r="Q1507" t="s">
        <v>173</v>
      </c>
      <c r="R1507" t="s">
        <v>174</v>
      </c>
      <c r="S1507" t="s">
        <v>4804</v>
      </c>
      <c r="T1507" t="s">
        <v>175</v>
      </c>
      <c r="U1507" t="s">
        <v>4804</v>
      </c>
      <c r="V1507" t="s">
        <v>176</v>
      </c>
      <c r="W1507" t="s">
        <v>51</v>
      </c>
      <c r="X1507" t="s">
        <v>52</v>
      </c>
      <c r="Y1507" t="s">
        <v>177</v>
      </c>
      <c r="Z1507" t="s">
        <v>178</v>
      </c>
      <c r="AA1507" t="s">
        <v>42</v>
      </c>
    </row>
    <row r="1508" spans="1:27" x14ac:dyDescent="0.25">
      <c r="A1508" s="1">
        <v>10275</v>
      </c>
      <c r="B1508" s="1">
        <v>36</v>
      </c>
      <c r="C1508" s="8">
        <v>100</v>
      </c>
      <c r="D1508" s="1">
        <v>3</v>
      </c>
      <c r="E1508" s="7">
        <v>6901.92</v>
      </c>
      <c r="F1508" s="7">
        <f>sales_data_sample3[[#This Row],[SALES]]*sales_data_sample3[[#This Row],[PROFIT MARGIN]]</f>
        <v>876.54384000000005</v>
      </c>
      <c r="G1508" s="14" t="str">
        <f>IF(sales_data_sample3[[#This Row],[STATUS]] &lt;&gt;"Cancelled","12,70%","0")</f>
        <v>12,70%</v>
      </c>
      <c r="H1508" s="4">
        <v>38191</v>
      </c>
      <c r="I1508" t="s">
        <v>28</v>
      </c>
      <c r="J1508">
        <f>ROUNDUP(MONTH(sales_data_sample3[[#This Row],[ORDER DATE]])/3,0)</f>
        <v>3</v>
      </c>
      <c r="K1508" t="str">
        <f>TEXT(sales_data_sample3[[#This Row],[ORDER DATE]],"[$-409]mmmm")</f>
        <v>July</v>
      </c>
      <c r="L1508">
        <f>YEAR(sales_data_sample3[[#This Row],[ORDER DATE]])</f>
        <v>2004</v>
      </c>
      <c r="M1508" t="s">
        <v>29</v>
      </c>
      <c r="N1508">
        <v>193</v>
      </c>
      <c r="O1508" t="s">
        <v>530</v>
      </c>
      <c r="P1508" t="s">
        <v>172</v>
      </c>
      <c r="Q1508" t="s">
        <v>173</v>
      </c>
      <c r="R1508" t="s">
        <v>174</v>
      </c>
      <c r="S1508" t="s">
        <v>4804</v>
      </c>
      <c r="T1508" t="s">
        <v>175</v>
      </c>
      <c r="U1508" t="s">
        <v>4804</v>
      </c>
      <c r="V1508" t="s">
        <v>176</v>
      </c>
      <c r="W1508" t="s">
        <v>51</v>
      </c>
      <c r="X1508" t="s">
        <v>52</v>
      </c>
      <c r="Y1508" t="s">
        <v>177</v>
      </c>
      <c r="Z1508" t="s">
        <v>178</v>
      </c>
      <c r="AA1508" t="s">
        <v>65</v>
      </c>
    </row>
    <row r="1509" spans="1:27" x14ac:dyDescent="0.25">
      <c r="A1509" s="1">
        <v>10275</v>
      </c>
      <c r="B1509" s="1">
        <v>35</v>
      </c>
      <c r="C1509" s="8">
        <v>90.39</v>
      </c>
      <c r="D1509" s="1">
        <v>9</v>
      </c>
      <c r="E1509" s="7">
        <v>3163.65</v>
      </c>
      <c r="F1509" s="7">
        <f>sales_data_sample3[[#This Row],[SALES]]*sales_data_sample3[[#This Row],[PROFIT MARGIN]]</f>
        <v>231.26281499999999</v>
      </c>
      <c r="G1509" s="14" t="str">
        <f>IF(sales_data_sample3[[#This Row],[STATUS]] &lt;&gt;"Cancelled","7,31%","0")</f>
        <v>7,31%</v>
      </c>
      <c r="H1509" s="4">
        <v>38191</v>
      </c>
      <c r="I1509" t="s">
        <v>28</v>
      </c>
      <c r="J1509">
        <f>ROUNDUP(MONTH(sales_data_sample3[[#This Row],[ORDER DATE]])/3,0)</f>
        <v>3</v>
      </c>
      <c r="K1509" t="str">
        <f>TEXT(sales_data_sample3[[#This Row],[ORDER DATE]],"[$-409]mmmm")</f>
        <v>July</v>
      </c>
      <c r="L1509">
        <f>YEAR(sales_data_sample3[[#This Row],[ORDER DATE]])</f>
        <v>2004</v>
      </c>
      <c r="M1509" t="s">
        <v>1502</v>
      </c>
      <c r="N1509">
        <v>84</v>
      </c>
      <c r="O1509" t="s">
        <v>1845</v>
      </c>
      <c r="P1509" t="s">
        <v>172</v>
      </c>
      <c r="Q1509" t="s">
        <v>173</v>
      </c>
      <c r="R1509" t="s">
        <v>174</v>
      </c>
      <c r="S1509" t="s">
        <v>4804</v>
      </c>
      <c r="T1509" t="s">
        <v>175</v>
      </c>
      <c r="U1509" t="s">
        <v>4804</v>
      </c>
      <c r="V1509" t="s">
        <v>176</v>
      </c>
      <c r="W1509" t="s">
        <v>51</v>
      </c>
      <c r="X1509" t="s">
        <v>52</v>
      </c>
      <c r="Y1509" t="s">
        <v>177</v>
      </c>
      <c r="Z1509" t="s">
        <v>178</v>
      </c>
      <c r="AA1509" t="s">
        <v>65</v>
      </c>
    </row>
    <row r="1510" spans="1:27" x14ac:dyDescent="0.25">
      <c r="A1510" s="1">
        <v>10275</v>
      </c>
      <c r="B1510" s="1">
        <v>37</v>
      </c>
      <c r="C1510" s="8">
        <v>63.6</v>
      </c>
      <c r="D1510" s="1">
        <v>5</v>
      </c>
      <c r="E1510" s="7">
        <v>2353.1999999999998</v>
      </c>
      <c r="F1510" s="7">
        <f>sales_data_sample3[[#This Row],[SALES]]*sales_data_sample3[[#This Row],[PROFIT MARGIN]]</f>
        <v>298.85640000000001</v>
      </c>
      <c r="G1510" s="14">
        <v>0.127</v>
      </c>
      <c r="H1510" s="4">
        <v>38191</v>
      </c>
      <c r="I1510" t="s">
        <v>28</v>
      </c>
      <c r="J1510">
        <f>ROUNDUP(MONTH(sales_data_sample3[[#This Row],[ORDER DATE]])/3,0)</f>
        <v>3</v>
      </c>
      <c r="K1510" t="str">
        <f>TEXT(sales_data_sample3[[#This Row],[ORDER DATE]],"[$-409]mmmm")</f>
        <v>July</v>
      </c>
      <c r="L1510">
        <f>YEAR(sales_data_sample3[[#This Row],[ORDER DATE]])</f>
        <v>2004</v>
      </c>
      <c r="M1510" t="s">
        <v>29</v>
      </c>
      <c r="N1510">
        <v>60</v>
      </c>
      <c r="O1510" t="s">
        <v>1884</v>
      </c>
      <c r="P1510" t="s">
        <v>172</v>
      </c>
      <c r="Q1510" t="s">
        <v>173</v>
      </c>
      <c r="R1510" t="s">
        <v>174</v>
      </c>
      <c r="S1510" t="s">
        <v>4804</v>
      </c>
      <c r="T1510" t="s">
        <v>175</v>
      </c>
      <c r="U1510" t="s">
        <v>4804</v>
      </c>
      <c r="V1510" t="s">
        <v>176</v>
      </c>
      <c r="W1510" t="s">
        <v>51</v>
      </c>
      <c r="X1510" t="s">
        <v>52</v>
      </c>
      <c r="Y1510" t="s">
        <v>177</v>
      </c>
      <c r="Z1510" t="s">
        <v>178</v>
      </c>
      <c r="AA1510" t="s">
        <v>42</v>
      </c>
    </row>
    <row r="1511" spans="1:27" x14ac:dyDescent="0.25">
      <c r="A1511" s="1">
        <v>10275</v>
      </c>
      <c r="B1511" s="1">
        <v>21</v>
      </c>
      <c r="C1511" s="8">
        <v>100</v>
      </c>
      <c r="D1511" s="1">
        <v>2</v>
      </c>
      <c r="E1511" s="7">
        <v>2153.7600000000002</v>
      </c>
      <c r="F1511" s="7">
        <f>sales_data_sample3[[#This Row],[SALES]]*sales_data_sample3[[#This Row],[PROFIT MARGIN]]</f>
        <v>273.52752000000004</v>
      </c>
      <c r="G1511" s="14">
        <v>0.127</v>
      </c>
      <c r="H1511" s="4">
        <v>38191</v>
      </c>
      <c r="I1511" t="s">
        <v>28</v>
      </c>
      <c r="J1511">
        <f>ROUNDUP(MONTH(sales_data_sample3[[#This Row],[ORDER DATE]])/3,0)</f>
        <v>3</v>
      </c>
      <c r="K1511" t="str">
        <f>TEXT(sales_data_sample3[[#This Row],[ORDER DATE]],"[$-409]mmmm")</f>
        <v>July</v>
      </c>
      <c r="L1511">
        <f>YEAR(sales_data_sample3[[#This Row],[ORDER DATE]])</f>
        <v>2004</v>
      </c>
      <c r="M1511" t="s">
        <v>29</v>
      </c>
      <c r="N1511">
        <v>112</v>
      </c>
      <c r="O1511" t="s">
        <v>2822</v>
      </c>
      <c r="P1511" t="s">
        <v>172</v>
      </c>
      <c r="Q1511" t="s">
        <v>173</v>
      </c>
      <c r="R1511" t="s">
        <v>174</v>
      </c>
      <c r="S1511" t="s">
        <v>4804</v>
      </c>
      <c r="T1511" t="s">
        <v>175</v>
      </c>
      <c r="U1511" t="s">
        <v>4804</v>
      </c>
      <c r="V1511" t="s">
        <v>176</v>
      </c>
      <c r="W1511" t="s">
        <v>51</v>
      </c>
      <c r="X1511" t="s">
        <v>52</v>
      </c>
      <c r="Y1511" t="s">
        <v>177</v>
      </c>
      <c r="Z1511" t="s">
        <v>178</v>
      </c>
      <c r="AA1511" t="s">
        <v>42</v>
      </c>
    </row>
    <row r="1512" spans="1:27" x14ac:dyDescent="0.25">
      <c r="A1512" s="1">
        <v>10275</v>
      </c>
      <c r="B1512" s="1">
        <v>25</v>
      </c>
      <c r="C1512" s="8">
        <v>95.2</v>
      </c>
      <c r="D1512" s="1">
        <v>11</v>
      </c>
      <c r="E1512" s="7">
        <v>2380</v>
      </c>
      <c r="F1512" s="7">
        <f>sales_data_sample3[[#This Row],[SALES]]*sales_data_sample3[[#This Row],[PROFIT MARGIN]]</f>
        <v>173.97800000000001</v>
      </c>
      <c r="G1512" s="14" t="str">
        <f>IF(sales_data_sample3[[#This Row],[STATUS]] &lt;&gt;"Cancelled","7,31%","0")</f>
        <v>7,31%</v>
      </c>
      <c r="H1512" s="4">
        <v>38191</v>
      </c>
      <c r="I1512" t="s">
        <v>28</v>
      </c>
      <c r="J1512">
        <f>ROUNDUP(MONTH(sales_data_sample3[[#This Row],[ORDER DATE]])/3,0)</f>
        <v>3</v>
      </c>
      <c r="K1512" t="str">
        <f>TEXT(sales_data_sample3[[#This Row],[ORDER DATE]],"[$-409]mmmm")</f>
        <v>July</v>
      </c>
      <c r="L1512">
        <f>YEAR(sales_data_sample3[[#This Row],[ORDER DATE]])</f>
        <v>2004</v>
      </c>
      <c r="M1512" t="s">
        <v>1502</v>
      </c>
      <c r="N1512">
        <v>109</v>
      </c>
      <c r="O1512" t="s">
        <v>2888</v>
      </c>
      <c r="P1512" t="s">
        <v>172</v>
      </c>
      <c r="Q1512" t="s">
        <v>173</v>
      </c>
      <c r="R1512" t="s">
        <v>174</v>
      </c>
      <c r="S1512" t="s">
        <v>4804</v>
      </c>
      <c r="T1512" t="s">
        <v>175</v>
      </c>
      <c r="U1512" t="s">
        <v>4804</v>
      </c>
      <c r="V1512" t="s">
        <v>176</v>
      </c>
      <c r="W1512" t="s">
        <v>51</v>
      </c>
      <c r="X1512" t="s">
        <v>52</v>
      </c>
      <c r="Y1512" t="s">
        <v>177</v>
      </c>
      <c r="Z1512" t="s">
        <v>178</v>
      </c>
      <c r="AA1512" t="s">
        <v>42</v>
      </c>
    </row>
    <row r="1513" spans="1:27" x14ac:dyDescent="0.25">
      <c r="A1513" s="1">
        <v>10275</v>
      </c>
      <c r="B1513" s="1">
        <v>30</v>
      </c>
      <c r="C1513" s="8">
        <v>79.98</v>
      </c>
      <c r="D1513" s="1">
        <v>6</v>
      </c>
      <c r="E1513" s="7">
        <v>2399.4</v>
      </c>
      <c r="F1513" s="7">
        <f>sales_data_sample3[[#This Row],[SALES]]*sales_data_sample3[[#This Row],[PROFIT MARGIN]]</f>
        <v>304.72380000000004</v>
      </c>
      <c r="G1513" s="14">
        <v>0.127</v>
      </c>
      <c r="H1513" s="4">
        <v>38191</v>
      </c>
      <c r="I1513" t="s">
        <v>28</v>
      </c>
      <c r="J1513">
        <f>ROUNDUP(MONTH(sales_data_sample3[[#This Row],[ORDER DATE]])/3,0)</f>
        <v>3</v>
      </c>
      <c r="K1513" t="str">
        <f>TEXT(sales_data_sample3[[#This Row],[ORDER DATE]],"[$-409]mmmm")</f>
        <v>July</v>
      </c>
      <c r="L1513">
        <f>YEAR(sales_data_sample3[[#This Row],[ORDER DATE]])</f>
        <v>2004</v>
      </c>
      <c r="M1513" t="s">
        <v>29</v>
      </c>
      <c r="N1513">
        <v>76</v>
      </c>
      <c r="O1513" t="s">
        <v>2965</v>
      </c>
      <c r="P1513" t="s">
        <v>172</v>
      </c>
      <c r="Q1513" t="s">
        <v>173</v>
      </c>
      <c r="R1513" t="s">
        <v>174</v>
      </c>
      <c r="S1513" t="s">
        <v>4804</v>
      </c>
      <c r="T1513" t="s">
        <v>175</v>
      </c>
      <c r="U1513" t="s">
        <v>4804</v>
      </c>
      <c r="V1513" t="s">
        <v>176</v>
      </c>
      <c r="W1513" t="s">
        <v>51</v>
      </c>
      <c r="X1513" t="s">
        <v>52</v>
      </c>
      <c r="Y1513" t="s">
        <v>177</v>
      </c>
      <c r="Z1513" t="s">
        <v>178</v>
      </c>
      <c r="AA1513" t="s">
        <v>42</v>
      </c>
    </row>
    <row r="1514" spans="1:27" x14ac:dyDescent="0.25">
      <c r="A1514" s="1">
        <v>10275</v>
      </c>
      <c r="B1514" s="1">
        <v>41</v>
      </c>
      <c r="C1514" s="8">
        <v>81.89</v>
      </c>
      <c r="D1514" s="1">
        <v>18</v>
      </c>
      <c r="E1514" s="7">
        <v>3357.49</v>
      </c>
      <c r="F1514" s="7">
        <f>sales_data_sample3[[#This Row],[SALES]]*sales_data_sample3[[#This Row],[PROFIT MARGIN]]</f>
        <v>245.43251899999998</v>
      </c>
      <c r="G1514" s="14" t="str">
        <f>IF(sales_data_sample3[[#This Row],[STATUS]] &lt;&gt;"Cancelled","7,31%","0")</f>
        <v>7,31%</v>
      </c>
      <c r="H1514" s="4">
        <v>38191</v>
      </c>
      <c r="I1514" t="s">
        <v>28</v>
      </c>
      <c r="J1514">
        <f>ROUNDUP(MONTH(sales_data_sample3[[#This Row],[ORDER DATE]])/3,0)</f>
        <v>3</v>
      </c>
      <c r="K1514" t="str">
        <f>TEXT(sales_data_sample3[[#This Row],[ORDER DATE]],"[$-409]mmmm")</f>
        <v>July</v>
      </c>
      <c r="L1514">
        <f>YEAR(sales_data_sample3[[#This Row],[ORDER DATE]])</f>
        <v>2004</v>
      </c>
      <c r="M1514" t="s">
        <v>1502</v>
      </c>
      <c r="N1514">
        <v>68</v>
      </c>
      <c r="O1514" t="s">
        <v>3620</v>
      </c>
      <c r="P1514" t="s">
        <v>172</v>
      </c>
      <c r="Q1514" t="s">
        <v>173</v>
      </c>
      <c r="R1514" t="s">
        <v>174</v>
      </c>
      <c r="S1514" t="s">
        <v>4804</v>
      </c>
      <c r="T1514" t="s">
        <v>175</v>
      </c>
      <c r="U1514" t="s">
        <v>4804</v>
      </c>
      <c r="V1514" t="s">
        <v>176</v>
      </c>
      <c r="W1514" t="s">
        <v>51</v>
      </c>
      <c r="X1514" t="s">
        <v>52</v>
      </c>
      <c r="Y1514" t="s">
        <v>177</v>
      </c>
      <c r="Z1514" t="s">
        <v>178</v>
      </c>
      <c r="AA1514" t="s">
        <v>65</v>
      </c>
    </row>
    <row r="1515" spans="1:27" x14ac:dyDescent="0.25">
      <c r="A1515" s="1">
        <v>10275</v>
      </c>
      <c r="B1515" s="1">
        <v>27</v>
      </c>
      <c r="C1515" s="8">
        <v>62.31</v>
      </c>
      <c r="D1515" s="1">
        <v>10</v>
      </c>
      <c r="E1515" s="7">
        <v>1682.37</v>
      </c>
      <c r="F1515" s="7">
        <f>sales_data_sample3[[#This Row],[SALES]]*sales_data_sample3[[#This Row],[PROFIT MARGIN]]</f>
        <v>122.981247</v>
      </c>
      <c r="G1515" s="14" t="str">
        <f>IF(sales_data_sample3[[#This Row],[STATUS]] &lt;&gt;"Cancelled","7,31%","0")</f>
        <v>7,31%</v>
      </c>
      <c r="H1515" s="4">
        <v>38191</v>
      </c>
      <c r="I1515" t="s">
        <v>28</v>
      </c>
      <c r="J1515">
        <f>ROUNDUP(MONTH(sales_data_sample3[[#This Row],[ORDER DATE]])/3,0)</f>
        <v>3</v>
      </c>
      <c r="K1515" t="str">
        <f>TEXT(sales_data_sample3[[#This Row],[ORDER DATE]],"[$-409]mmmm")</f>
        <v>July</v>
      </c>
      <c r="L1515">
        <f>YEAR(sales_data_sample3[[#This Row],[ORDER DATE]])</f>
        <v>2004</v>
      </c>
      <c r="M1515" t="s">
        <v>1502</v>
      </c>
      <c r="N1515">
        <v>72</v>
      </c>
      <c r="O1515" t="s">
        <v>3763</v>
      </c>
      <c r="P1515" t="s">
        <v>172</v>
      </c>
      <c r="Q1515" t="s">
        <v>173</v>
      </c>
      <c r="R1515" t="s">
        <v>174</v>
      </c>
      <c r="S1515" t="s">
        <v>4804</v>
      </c>
      <c r="T1515" t="s">
        <v>175</v>
      </c>
      <c r="U1515" t="s">
        <v>4804</v>
      </c>
      <c r="V1515" t="s">
        <v>176</v>
      </c>
      <c r="W1515" t="s">
        <v>51</v>
      </c>
      <c r="X1515" t="s">
        <v>52</v>
      </c>
      <c r="Y1515" t="s">
        <v>177</v>
      </c>
      <c r="Z1515" t="s">
        <v>178</v>
      </c>
      <c r="AA1515" t="s">
        <v>42</v>
      </c>
    </row>
    <row r="1516" spans="1:27" x14ac:dyDescent="0.25">
      <c r="A1516" s="1">
        <v>10275</v>
      </c>
      <c r="B1516" s="1">
        <v>23</v>
      </c>
      <c r="C1516" s="8">
        <v>81.91</v>
      </c>
      <c r="D1516" s="1">
        <v>7</v>
      </c>
      <c r="E1516" s="7">
        <v>1883.93</v>
      </c>
      <c r="F1516" s="7">
        <f>sales_data_sample3[[#This Row],[SALES]]*sales_data_sample3[[#This Row],[PROFIT MARGIN]]</f>
        <v>239.25911000000002</v>
      </c>
      <c r="G1516" s="14">
        <v>0.127</v>
      </c>
      <c r="H1516" s="4">
        <v>38191</v>
      </c>
      <c r="I1516" t="s">
        <v>28</v>
      </c>
      <c r="J1516">
        <f>ROUNDUP(MONTH(sales_data_sample3[[#This Row],[ORDER DATE]])/3,0)</f>
        <v>3</v>
      </c>
      <c r="K1516" t="str">
        <f>TEXT(sales_data_sample3[[#This Row],[ORDER DATE]],"[$-409]mmmm")</f>
        <v>July</v>
      </c>
      <c r="L1516">
        <f>YEAR(sales_data_sample3[[#This Row],[ORDER DATE]])</f>
        <v>2004</v>
      </c>
      <c r="M1516" t="s">
        <v>29</v>
      </c>
      <c r="N1516">
        <v>99</v>
      </c>
      <c r="O1516" t="s">
        <v>3872</v>
      </c>
      <c r="P1516" t="s">
        <v>172</v>
      </c>
      <c r="Q1516" t="s">
        <v>173</v>
      </c>
      <c r="R1516" t="s">
        <v>174</v>
      </c>
      <c r="S1516" t="s">
        <v>4804</v>
      </c>
      <c r="T1516" t="s">
        <v>175</v>
      </c>
      <c r="U1516" t="s">
        <v>4804</v>
      </c>
      <c r="V1516" t="s">
        <v>176</v>
      </c>
      <c r="W1516" t="s">
        <v>51</v>
      </c>
      <c r="X1516" t="s">
        <v>52</v>
      </c>
      <c r="Y1516" t="s">
        <v>177</v>
      </c>
      <c r="Z1516" t="s">
        <v>178</v>
      </c>
      <c r="AA1516" t="s">
        <v>42</v>
      </c>
    </row>
    <row r="1517" spans="1:27" x14ac:dyDescent="0.25">
      <c r="A1517" s="1">
        <v>10275</v>
      </c>
      <c r="B1517" s="1">
        <v>28</v>
      </c>
      <c r="C1517" s="8">
        <v>63.97</v>
      </c>
      <c r="D1517" s="1">
        <v>12</v>
      </c>
      <c r="E1517" s="7">
        <v>1791.16</v>
      </c>
      <c r="F1517" s="7">
        <f>sales_data_sample3[[#This Row],[SALES]]*sales_data_sample3[[#This Row],[PROFIT MARGIN]]</f>
        <v>132.366724</v>
      </c>
      <c r="G1517" s="14" t="str">
        <f>IF(sales_data_sample3[[#This Row],[STATUS]] &lt;&gt;"Cancelled","7,39%","0")</f>
        <v>7,39%</v>
      </c>
      <c r="H1517" s="4">
        <v>38191</v>
      </c>
      <c r="I1517" t="s">
        <v>28</v>
      </c>
      <c r="J1517">
        <f>ROUNDUP(MONTH(sales_data_sample3[[#This Row],[ORDER DATE]])/3,0)</f>
        <v>3</v>
      </c>
      <c r="K1517" t="str">
        <f>TEXT(sales_data_sample3[[#This Row],[ORDER DATE]],"[$-409]mmmm")</f>
        <v>July</v>
      </c>
      <c r="L1517">
        <f>YEAR(sales_data_sample3[[#This Row],[ORDER DATE]])</f>
        <v>2004</v>
      </c>
      <c r="M1517" t="s">
        <v>1354</v>
      </c>
      <c r="N1517">
        <v>68</v>
      </c>
      <c r="O1517" t="s">
        <v>4069</v>
      </c>
      <c r="P1517" t="s">
        <v>172</v>
      </c>
      <c r="Q1517" t="s">
        <v>173</v>
      </c>
      <c r="R1517" t="s">
        <v>174</v>
      </c>
      <c r="S1517" t="s">
        <v>4804</v>
      </c>
      <c r="T1517" t="s">
        <v>175</v>
      </c>
      <c r="U1517" t="s">
        <v>4804</v>
      </c>
      <c r="V1517" t="s">
        <v>176</v>
      </c>
      <c r="W1517" t="s">
        <v>51</v>
      </c>
      <c r="X1517" t="s">
        <v>52</v>
      </c>
      <c r="Y1517" t="s">
        <v>177</v>
      </c>
      <c r="Z1517" t="s">
        <v>178</v>
      </c>
      <c r="AA1517" t="s">
        <v>42</v>
      </c>
    </row>
    <row r="1518" spans="1:27" x14ac:dyDescent="0.25">
      <c r="A1518" s="1">
        <v>10275</v>
      </c>
      <c r="B1518" s="1">
        <v>38</v>
      </c>
      <c r="C1518" s="8">
        <v>45.39</v>
      </c>
      <c r="D1518" s="1">
        <v>13</v>
      </c>
      <c r="E1518" s="7">
        <v>1724.82</v>
      </c>
      <c r="F1518" s="7">
        <f>sales_data_sample3[[#This Row],[SALES]]*sales_data_sample3[[#This Row],[PROFIT MARGIN]]</f>
        <v>127.46419799999998</v>
      </c>
      <c r="G1518" s="14" t="str">
        <f>IF(sales_data_sample3[[#This Row],[STATUS]] &lt;&gt;"Cancelled","7,39%","0")</f>
        <v>7,39%</v>
      </c>
      <c r="H1518" s="4">
        <v>38191</v>
      </c>
      <c r="I1518" t="s">
        <v>28</v>
      </c>
      <c r="J1518">
        <f>ROUNDUP(MONTH(sales_data_sample3[[#This Row],[ORDER DATE]])/3,0)</f>
        <v>3</v>
      </c>
      <c r="K1518" t="str">
        <f>TEXT(sales_data_sample3[[#This Row],[ORDER DATE]],"[$-409]mmmm")</f>
        <v>July</v>
      </c>
      <c r="L1518">
        <f>YEAR(sales_data_sample3[[#This Row],[ORDER DATE]])</f>
        <v>2004</v>
      </c>
      <c r="M1518" t="s">
        <v>1354</v>
      </c>
      <c r="N1518">
        <v>43</v>
      </c>
      <c r="O1518" t="s">
        <v>4136</v>
      </c>
      <c r="P1518" t="s">
        <v>172</v>
      </c>
      <c r="Q1518" t="s">
        <v>173</v>
      </c>
      <c r="R1518" t="s">
        <v>174</v>
      </c>
      <c r="S1518" t="s">
        <v>4804</v>
      </c>
      <c r="T1518" t="s">
        <v>175</v>
      </c>
      <c r="U1518" t="s">
        <v>4804</v>
      </c>
      <c r="V1518" t="s">
        <v>176</v>
      </c>
      <c r="W1518" t="s">
        <v>51</v>
      </c>
      <c r="X1518" t="s">
        <v>52</v>
      </c>
      <c r="Y1518" t="s">
        <v>177</v>
      </c>
      <c r="Z1518" t="s">
        <v>178</v>
      </c>
      <c r="AA1518" t="s">
        <v>42</v>
      </c>
    </row>
    <row r="1519" spans="1:27" x14ac:dyDescent="0.25">
      <c r="A1519" s="1">
        <v>10275</v>
      </c>
      <c r="B1519" s="1">
        <v>32</v>
      </c>
      <c r="C1519" s="8">
        <v>89.51</v>
      </c>
      <c r="D1519" s="1">
        <v>14</v>
      </c>
      <c r="E1519" s="7">
        <v>2864.32</v>
      </c>
      <c r="F1519" s="7">
        <f>sales_data_sample3[[#This Row],[SALES]]*sales_data_sample3[[#This Row],[PROFIT MARGIN]]</f>
        <v>209.38179200000002</v>
      </c>
      <c r="G1519" s="14" t="str">
        <f>IF(sales_data_sample3[[#This Row],[STATUS]] &lt;&gt;"Cancelled","7,31%","0")</f>
        <v>7,31%</v>
      </c>
      <c r="H1519" s="4">
        <v>38191</v>
      </c>
      <c r="I1519" t="s">
        <v>28</v>
      </c>
      <c r="J1519">
        <f>ROUNDUP(MONTH(sales_data_sample3[[#This Row],[ORDER DATE]])/3,0)</f>
        <v>3</v>
      </c>
      <c r="K1519" t="str">
        <f>TEXT(sales_data_sample3[[#This Row],[ORDER DATE]],"[$-409]mmmm")</f>
        <v>July</v>
      </c>
      <c r="L1519">
        <f>YEAR(sales_data_sample3[[#This Row],[ORDER DATE]])</f>
        <v>2004</v>
      </c>
      <c r="M1519" t="s">
        <v>1502</v>
      </c>
      <c r="N1519">
        <v>91</v>
      </c>
      <c r="O1519" t="s">
        <v>4321</v>
      </c>
      <c r="P1519" t="s">
        <v>172</v>
      </c>
      <c r="Q1519" t="s">
        <v>173</v>
      </c>
      <c r="R1519" t="s">
        <v>174</v>
      </c>
      <c r="S1519" t="s">
        <v>4804</v>
      </c>
      <c r="T1519" t="s">
        <v>175</v>
      </c>
      <c r="U1519" t="s">
        <v>4804</v>
      </c>
      <c r="V1519" t="s">
        <v>176</v>
      </c>
      <c r="W1519" t="s">
        <v>51</v>
      </c>
      <c r="X1519" t="s">
        <v>52</v>
      </c>
      <c r="Y1519" t="s">
        <v>177</v>
      </c>
      <c r="Z1519" t="s">
        <v>178</v>
      </c>
      <c r="AA1519" t="s">
        <v>42</v>
      </c>
    </row>
    <row r="1520" spans="1:27" x14ac:dyDescent="0.25">
      <c r="A1520" s="1">
        <v>10275</v>
      </c>
      <c r="B1520" s="1">
        <v>39</v>
      </c>
      <c r="C1520" s="8">
        <v>100</v>
      </c>
      <c r="D1520" s="1">
        <v>16</v>
      </c>
      <c r="E1520" s="7">
        <v>4472.5200000000004</v>
      </c>
      <c r="F1520" s="7">
        <f>sales_data_sample3[[#This Row],[SALES]]*sales_data_sample3[[#This Row],[PROFIT MARGIN]]</f>
        <v>326.94121200000001</v>
      </c>
      <c r="G1520" s="14" t="str">
        <f>IF(sales_data_sample3[[#This Row],[STATUS]] &lt;&gt;"Cancelled","7,31%","0")</f>
        <v>7,31%</v>
      </c>
      <c r="H1520" s="4">
        <v>38191</v>
      </c>
      <c r="I1520" t="s">
        <v>28</v>
      </c>
      <c r="J1520">
        <f>ROUNDUP(MONTH(sales_data_sample3[[#This Row],[ORDER DATE]])/3,0)</f>
        <v>3</v>
      </c>
      <c r="K1520" t="str">
        <f>TEXT(sales_data_sample3[[#This Row],[ORDER DATE]],"[$-409]mmmm")</f>
        <v>July</v>
      </c>
      <c r="L1520">
        <f>YEAR(sales_data_sample3[[#This Row],[ORDER DATE]])</f>
        <v>2004</v>
      </c>
      <c r="M1520" t="s">
        <v>1502</v>
      </c>
      <c r="N1520">
        <v>99</v>
      </c>
      <c r="O1520" t="s">
        <v>4433</v>
      </c>
      <c r="P1520" t="s">
        <v>172</v>
      </c>
      <c r="Q1520" t="s">
        <v>173</v>
      </c>
      <c r="R1520" t="s">
        <v>174</v>
      </c>
      <c r="S1520" t="s">
        <v>4804</v>
      </c>
      <c r="T1520" t="s">
        <v>175</v>
      </c>
      <c r="U1520" t="s">
        <v>4804</v>
      </c>
      <c r="V1520" t="s">
        <v>176</v>
      </c>
      <c r="W1520" t="s">
        <v>51</v>
      </c>
      <c r="X1520" t="s">
        <v>52</v>
      </c>
      <c r="Y1520" t="s">
        <v>177</v>
      </c>
      <c r="Z1520" t="s">
        <v>178</v>
      </c>
      <c r="AA1520" t="s">
        <v>65</v>
      </c>
    </row>
    <row r="1521" spans="1:27" x14ac:dyDescent="0.25">
      <c r="A1521" s="1">
        <v>10275</v>
      </c>
      <c r="B1521" s="1">
        <v>48</v>
      </c>
      <c r="C1521" s="8">
        <v>100</v>
      </c>
      <c r="D1521" s="1">
        <v>8</v>
      </c>
      <c r="E1521" s="7">
        <v>6378.72</v>
      </c>
      <c r="F1521" s="7">
        <f>sales_data_sample3[[#This Row],[SALES]]*sales_data_sample3[[#This Row],[PROFIT MARGIN]]</f>
        <v>466.28443199999998</v>
      </c>
      <c r="G1521" s="14" t="str">
        <f>IF(sales_data_sample3[[#This Row],[STATUS]] &lt;&gt;"Cancelled","7,31%","0")</f>
        <v>7,31%</v>
      </c>
      <c r="H1521" s="4">
        <v>38191</v>
      </c>
      <c r="I1521" t="s">
        <v>28</v>
      </c>
      <c r="J1521">
        <f>ROUNDUP(MONTH(sales_data_sample3[[#This Row],[ORDER DATE]])/3,0)</f>
        <v>3</v>
      </c>
      <c r="K1521" t="str">
        <f>TEXT(sales_data_sample3[[#This Row],[ORDER DATE]],"[$-409]mmmm")</f>
        <v>July</v>
      </c>
      <c r="L1521">
        <f>YEAR(sales_data_sample3[[#This Row],[ORDER DATE]])</f>
        <v>2004</v>
      </c>
      <c r="M1521" t="s">
        <v>1502</v>
      </c>
      <c r="N1521">
        <v>118</v>
      </c>
      <c r="O1521" t="s">
        <v>4540</v>
      </c>
      <c r="P1521" t="s">
        <v>172</v>
      </c>
      <c r="Q1521" t="s">
        <v>173</v>
      </c>
      <c r="R1521" t="s">
        <v>174</v>
      </c>
      <c r="S1521" t="s">
        <v>4804</v>
      </c>
      <c r="T1521" t="s">
        <v>175</v>
      </c>
      <c r="U1521" t="s">
        <v>4804</v>
      </c>
      <c r="V1521" t="s">
        <v>176</v>
      </c>
      <c r="W1521" t="s">
        <v>51</v>
      </c>
      <c r="X1521" t="s">
        <v>52</v>
      </c>
      <c r="Y1521" t="s">
        <v>177</v>
      </c>
      <c r="Z1521" t="s">
        <v>178</v>
      </c>
      <c r="AA1521" t="s">
        <v>65</v>
      </c>
    </row>
    <row r="1522" spans="1:27" x14ac:dyDescent="0.25">
      <c r="A1522" s="1">
        <v>10275</v>
      </c>
      <c r="B1522" s="1">
        <v>43</v>
      </c>
      <c r="C1522" s="8">
        <v>73.599999999999994</v>
      </c>
      <c r="D1522" s="1">
        <v>15</v>
      </c>
      <c r="E1522" s="7">
        <v>3164.8</v>
      </c>
      <c r="F1522" s="7">
        <f>sales_data_sample3[[#This Row],[SALES]]*sales_data_sample3[[#This Row],[PROFIT MARGIN]]</f>
        <v>231.34688</v>
      </c>
      <c r="G1522" s="14" t="str">
        <f>IF(sales_data_sample3[[#This Row],[STATUS]] &lt;&gt;"Cancelled","7,31%","0")</f>
        <v>7,31%</v>
      </c>
      <c r="H1522" s="4">
        <v>38191</v>
      </c>
      <c r="I1522" t="s">
        <v>28</v>
      </c>
      <c r="J1522">
        <f>ROUNDUP(MONTH(sales_data_sample3[[#This Row],[ORDER DATE]])/3,0)</f>
        <v>3</v>
      </c>
      <c r="K1522" t="str">
        <f>TEXT(sales_data_sample3[[#This Row],[ORDER DATE]],"[$-409]mmmm")</f>
        <v>July</v>
      </c>
      <c r="L1522">
        <f>YEAR(sales_data_sample3[[#This Row],[ORDER DATE]])</f>
        <v>2004</v>
      </c>
      <c r="M1522" t="s">
        <v>1502</v>
      </c>
      <c r="N1522">
        <v>80</v>
      </c>
      <c r="O1522" t="s">
        <v>4572</v>
      </c>
      <c r="P1522" t="s">
        <v>172</v>
      </c>
      <c r="Q1522" t="s">
        <v>173</v>
      </c>
      <c r="R1522" t="s">
        <v>174</v>
      </c>
      <c r="S1522" t="s">
        <v>4804</v>
      </c>
      <c r="T1522" t="s">
        <v>175</v>
      </c>
      <c r="U1522" t="s">
        <v>4804</v>
      </c>
      <c r="V1522" t="s">
        <v>176</v>
      </c>
      <c r="W1522" t="s">
        <v>51</v>
      </c>
      <c r="X1522" t="s">
        <v>52</v>
      </c>
      <c r="Y1522" t="s">
        <v>177</v>
      </c>
      <c r="Z1522" t="s">
        <v>178</v>
      </c>
      <c r="AA1522" t="s">
        <v>65</v>
      </c>
    </row>
    <row r="1523" spans="1:27" x14ac:dyDescent="0.25">
      <c r="A1523" s="1">
        <v>10275</v>
      </c>
      <c r="B1523" s="1">
        <v>31</v>
      </c>
      <c r="C1523" s="8">
        <v>72.55</v>
      </c>
      <c r="D1523" s="1">
        <v>17</v>
      </c>
      <c r="E1523" s="7">
        <v>2249.0500000000002</v>
      </c>
      <c r="F1523" s="7">
        <f>sales_data_sample3[[#This Row],[SALES]]*sales_data_sample3[[#This Row],[PROFIT MARGIN]]</f>
        <v>164.40555500000002</v>
      </c>
      <c r="G1523" s="14" t="str">
        <f>IF(sales_data_sample3[[#This Row],[STATUS]] &lt;&gt;"Cancelled","7,31%","0")</f>
        <v>7,31%</v>
      </c>
      <c r="H1523" s="4">
        <v>38191</v>
      </c>
      <c r="I1523" t="s">
        <v>28</v>
      </c>
      <c r="J1523">
        <f>ROUNDUP(MONTH(sales_data_sample3[[#This Row],[ORDER DATE]])/3,0)</f>
        <v>3</v>
      </c>
      <c r="K1523" t="str">
        <f>TEXT(sales_data_sample3[[#This Row],[ORDER DATE]],"[$-409]mmmm")</f>
        <v>July</v>
      </c>
      <c r="L1523">
        <f>YEAR(sales_data_sample3[[#This Row],[ORDER DATE]])</f>
        <v>2004</v>
      </c>
      <c r="M1523" t="s">
        <v>1502</v>
      </c>
      <c r="N1523">
        <v>74</v>
      </c>
      <c r="O1523" t="s">
        <v>4675</v>
      </c>
      <c r="P1523" t="s">
        <v>172</v>
      </c>
      <c r="Q1523" t="s">
        <v>173</v>
      </c>
      <c r="R1523" t="s">
        <v>174</v>
      </c>
      <c r="S1523" t="s">
        <v>4804</v>
      </c>
      <c r="T1523" t="s">
        <v>175</v>
      </c>
      <c r="U1523" t="s">
        <v>4804</v>
      </c>
      <c r="V1523" t="s">
        <v>176</v>
      </c>
      <c r="W1523" t="s">
        <v>51</v>
      </c>
      <c r="X1523" t="s">
        <v>52</v>
      </c>
      <c r="Y1523" t="s">
        <v>177</v>
      </c>
      <c r="Z1523" t="s">
        <v>178</v>
      </c>
      <c r="AA1523" t="s">
        <v>42</v>
      </c>
    </row>
    <row r="1524" spans="1:27" x14ac:dyDescent="0.25">
      <c r="A1524" s="1">
        <v>10276</v>
      </c>
      <c r="B1524" s="1">
        <v>50</v>
      </c>
      <c r="C1524" s="8">
        <v>100</v>
      </c>
      <c r="D1524" s="1">
        <v>3</v>
      </c>
      <c r="E1524" s="7">
        <v>9631</v>
      </c>
      <c r="F1524" s="7">
        <f>sales_data_sample3[[#This Row],[SALES]]*sales_data_sample3[[#This Row],[PROFIT MARGIN]]</f>
        <v>2397.1559000000002</v>
      </c>
      <c r="G1524" s="14" t="str">
        <f>IF(sales_data_sample3[[#This Row],[STATUS]] &lt;&gt;"Cancelled","24,89%","0")</f>
        <v>24,89%</v>
      </c>
      <c r="H1524" s="4">
        <v>38201</v>
      </c>
      <c r="I1524" t="s">
        <v>28</v>
      </c>
      <c r="J1524">
        <f>ROUNDUP(MONTH(sales_data_sample3[[#This Row],[ORDER DATE]])/3,0)</f>
        <v>3</v>
      </c>
      <c r="K1524" t="str">
        <f>TEXT(sales_data_sample3[[#This Row],[ORDER DATE]],"[$-409]mmmm")</f>
        <v>August</v>
      </c>
      <c r="L1524">
        <f>YEAR(sales_data_sample3[[#This Row],[ORDER DATE]])</f>
        <v>2004</v>
      </c>
      <c r="M1524" t="s">
        <v>278</v>
      </c>
      <c r="N1524">
        <v>194</v>
      </c>
      <c r="O1524" t="s">
        <v>776</v>
      </c>
      <c r="P1524" t="s">
        <v>840</v>
      </c>
      <c r="Q1524" t="s">
        <v>841</v>
      </c>
      <c r="R1524" t="s">
        <v>842</v>
      </c>
      <c r="S1524" t="s">
        <v>4804</v>
      </c>
      <c r="T1524" t="s">
        <v>441</v>
      </c>
      <c r="U1524" t="s">
        <v>185</v>
      </c>
      <c r="V1524" t="s">
        <v>442</v>
      </c>
      <c r="W1524" t="s">
        <v>38</v>
      </c>
      <c r="X1524" t="s">
        <v>39</v>
      </c>
      <c r="Y1524" t="s">
        <v>843</v>
      </c>
      <c r="Z1524" t="s">
        <v>844</v>
      </c>
      <c r="AA1524" t="s">
        <v>229</v>
      </c>
    </row>
    <row r="1525" spans="1:27" x14ac:dyDescent="0.25">
      <c r="A1525" s="1">
        <v>10276</v>
      </c>
      <c r="B1525" s="1">
        <v>43</v>
      </c>
      <c r="C1525" s="8">
        <v>100</v>
      </c>
      <c r="D1525" s="1">
        <v>14</v>
      </c>
      <c r="E1525" s="7">
        <v>5181.5</v>
      </c>
      <c r="F1525" s="7">
        <f>sales_data_sample3[[#This Row],[SALES]]*sales_data_sample3[[#This Row],[PROFIT MARGIN]]</f>
        <v>658.05050000000006</v>
      </c>
      <c r="G1525" s="14">
        <v>0.127</v>
      </c>
      <c r="H1525" s="4">
        <v>38201</v>
      </c>
      <c r="I1525" t="s">
        <v>28</v>
      </c>
      <c r="J1525">
        <f>ROUNDUP(MONTH(sales_data_sample3[[#This Row],[ORDER DATE]])/3,0)</f>
        <v>3</v>
      </c>
      <c r="K1525" t="str">
        <f>TEXT(sales_data_sample3[[#This Row],[ORDER DATE]],"[$-409]mmmm")</f>
        <v>August</v>
      </c>
      <c r="L1525">
        <f>YEAR(sales_data_sample3[[#This Row],[ORDER DATE]])</f>
        <v>2004</v>
      </c>
      <c r="M1525" t="s">
        <v>29</v>
      </c>
      <c r="N1525">
        <v>150</v>
      </c>
      <c r="O1525" t="s">
        <v>991</v>
      </c>
      <c r="P1525" t="s">
        <v>840</v>
      </c>
      <c r="Q1525" t="s">
        <v>841</v>
      </c>
      <c r="R1525" t="s">
        <v>842</v>
      </c>
      <c r="S1525" t="s">
        <v>4804</v>
      </c>
      <c r="T1525" t="s">
        <v>441</v>
      </c>
      <c r="U1525" t="s">
        <v>185</v>
      </c>
      <c r="V1525" t="s">
        <v>442</v>
      </c>
      <c r="W1525" t="s">
        <v>38</v>
      </c>
      <c r="X1525" t="s">
        <v>39</v>
      </c>
      <c r="Y1525" t="s">
        <v>843</v>
      </c>
      <c r="Z1525" t="s">
        <v>844</v>
      </c>
      <c r="AA1525" t="s">
        <v>65</v>
      </c>
    </row>
    <row r="1526" spans="1:27" x14ac:dyDescent="0.25">
      <c r="A1526" s="1">
        <v>10276</v>
      </c>
      <c r="B1526" s="1">
        <v>47</v>
      </c>
      <c r="C1526" s="8">
        <v>100</v>
      </c>
      <c r="D1526" s="1">
        <v>1</v>
      </c>
      <c r="E1526" s="7">
        <v>5464.69</v>
      </c>
      <c r="F1526" s="7">
        <f>sales_data_sample3[[#This Row],[SALES]]*sales_data_sample3[[#This Row],[PROFIT MARGIN]]</f>
        <v>1360.161341</v>
      </c>
      <c r="G1526" s="14" t="str">
        <f>IF(sales_data_sample3[[#This Row],[STATUS]] &lt;&gt;"Cancelled","24,89%","0")</f>
        <v>24,89%</v>
      </c>
      <c r="H1526" s="4">
        <v>38201</v>
      </c>
      <c r="I1526" t="s">
        <v>28</v>
      </c>
      <c r="J1526">
        <f>ROUNDUP(MONTH(sales_data_sample3[[#This Row],[ORDER DATE]])/3,0)</f>
        <v>3</v>
      </c>
      <c r="K1526" t="str">
        <f>TEXT(sales_data_sample3[[#This Row],[ORDER DATE]],"[$-409]mmmm")</f>
        <v>August</v>
      </c>
      <c r="L1526">
        <f>YEAR(sales_data_sample3[[#This Row],[ORDER DATE]])</f>
        <v>2004</v>
      </c>
      <c r="M1526" t="s">
        <v>278</v>
      </c>
      <c r="N1526">
        <v>117</v>
      </c>
      <c r="O1526" t="s">
        <v>1057</v>
      </c>
      <c r="P1526" t="s">
        <v>840</v>
      </c>
      <c r="Q1526" t="s">
        <v>841</v>
      </c>
      <c r="R1526" t="s">
        <v>842</v>
      </c>
      <c r="S1526" t="s">
        <v>4804</v>
      </c>
      <c r="T1526" t="s">
        <v>441</v>
      </c>
      <c r="U1526" t="s">
        <v>185</v>
      </c>
      <c r="V1526" t="s">
        <v>442</v>
      </c>
      <c r="W1526" t="s">
        <v>38</v>
      </c>
      <c r="X1526" t="s">
        <v>39</v>
      </c>
      <c r="Y1526" t="s">
        <v>843</v>
      </c>
      <c r="Z1526" t="s">
        <v>844</v>
      </c>
      <c r="AA1526" t="s">
        <v>65</v>
      </c>
    </row>
    <row r="1527" spans="1:27" x14ac:dyDescent="0.25">
      <c r="A1527" s="1">
        <v>10276</v>
      </c>
      <c r="B1527" s="1">
        <v>38</v>
      </c>
      <c r="C1527" s="8">
        <v>83.79</v>
      </c>
      <c r="D1527" s="1">
        <v>4</v>
      </c>
      <c r="E1527" s="7">
        <v>3184.02</v>
      </c>
      <c r="F1527" s="7">
        <f>sales_data_sample3[[#This Row],[SALES]]*sales_data_sample3[[#This Row],[PROFIT MARGIN]]</f>
        <v>792.50257799999997</v>
      </c>
      <c r="G1527" s="14" t="str">
        <f>IF(sales_data_sample3[[#This Row],[STATUS]] &lt;&gt;"Cancelled","24,89%","0")</f>
        <v>24,89%</v>
      </c>
      <c r="H1527" s="4">
        <v>38201</v>
      </c>
      <c r="I1527" t="s">
        <v>28</v>
      </c>
      <c r="J1527">
        <f>ROUNDUP(MONTH(sales_data_sample3[[#This Row],[ORDER DATE]])/3,0)</f>
        <v>3</v>
      </c>
      <c r="K1527" t="str">
        <f>TEXT(sales_data_sample3[[#This Row],[ORDER DATE]],"[$-409]mmmm")</f>
        <v>August</v>
      </c>
      <c r="L1527">
        <f>YEAR(sales_data_sample3[[#This Row],[ORDER DATE]])</f>
        <v>2004</v>
      </c>
      <c r="M1527" t="s">
        <v>278</v>
      </c>
      <c r="N1527">
        <v>79</v>
      </c>
      <c r="O1527" t="s">
        <v>1128</v>
      </c>
      <c r="P1527" t="s">
        <v>840</v>
      </c>
      <c r="Q1527" t="s">
        <v>841</v>
      </c>
      <c r="R1527" t="s">
        <v>842</v>
      </c>
      <c r="S1527" t="s">
        <v>4804</v>
      </c>
      <c r="T1527" t="s">
        <v>441</v>
      </c>
      <c r="U1527" t="s">
        <v>185</v>
      </c>
      <c r="V1527" t="s">
        <v>442</v>
      </c>
      <c r="W1527" t="s">
        <v>38</v>
      </c>
      <c r="X1527" t="s">
        <v>39</v>
      </c>
      <c r="Y1527" t="s">
        <v>843</v>
      </c>
      <c r="Z1527" t="s">
        <v>844</v>
      </c>
      <c r="AA1527" t="s">
        <v>65</v>
      </c>
    </row>
    <row r="1528" spans="1:27" x14ac:dyDescent="0.25">
      <c r="A1528" s="1">
        <v>10276</v>
      </c>
      <c r="B1528" s="1">
        <v>38</v>
      </c>
      <c r="C1528" s="8">
        <v>69.959999999999994</v>
      </c>
      <c r="D1528" s="1">
        <v>6</v>
      </c>
      <c r="E1528" s="7">
        <v>2658.48</v>
      </c>
      <c r="F1528" s="7">
        <f>sales_data_sample3[[#This Row],[SALES]]*sales_data_sample3[[#This Row],[PROFIT MARGIN]]</f>
        <v>661.69567200000006</v>
      </c>
      <c r="G1528" s="14" t="str">
        <f>IF(sales_data_sample3[[#This Row],[STATUS]] &lt;&gt;"Cancelled","24,89%","0")</f>
        <v>24,89%</v>
      </c>
      <c r="H1528" s="4">
        <v>38201</v>
      </c>
      <c r="I1528" t="s">
        <v>28</v>
      </c>
      <c r="J1528">
        <f>ROUNDUP(MONTH(sales_data_sample3[[#This Row],[ORDER DATE]])/3,0)</f>
        <v>3</v>
      </c>
      <c r="K1528" t="str">
        <f>TEXT(sales_data_sample3[[#This Row],[ORDER DATE]],"[$-409]mmmm")</f>
        <v>August</v>
      </c>
      <c r="L1528">
        <f>YEAR(sales_data_sample3[[#This Row],[ORDER DATE]])</f>
        <v>2004</v>
      </c>
      <c r="M1528" t="s">
        <v>278</v>
      </c>
      <c r="N1528">
        <v>80</v>
      </c>
      <c r="O1528" t="s">
        <v>2283</v>
      </c>
      <c r="P1528" t="s">
        <v>840</v>
      </c>
      <c r="Q1528" t="s">
        <v>841</v>
      </c>
      <c r="R1528" t="s">
        <v>842</v>
      </c>
      <c r="S1528" t="s">
        <v>4804</v>
      </c>
      <c r="T1528" t="s">
        <v>441</v>
      </c>
      <c r="U1528" t="s">
        <v>185</v>
      </c>
      <c r="V1528" t="s">
        <v>442</v>
      </c>
      <c r="W1528" t="s">
        <v>38</v>
      </c>
      <c r="X1528" t="s">
        <v>39</v>
      </c>
      <c r="Y1528" t="s">
        <v>843</v>
      </c>
      <c r="Z1528" t="s">
        <v>844</v>
      </c>
      <c r="AA1528" t="s">
        <v>42</v>
      </c>
    </row>
    <row r="1529" spans="1:27" x14ac:dyDescent="0.25">
      <c r="A1529" s="1">
        <v>10276</v>
      </c>
      <c r="B1529" s="1">
        <v>30</v>
      </c>
      <c r="C1529" s="8">
        <v>100</v>
      </c>
      <c r="D1529" s="1">
        <v>5</v>
      </c>
      <c r="E1529" s="7">
        <v>3924.6</v>
      </c>
      <c r="F1529" s="7">
        <f>sales_data_sample3[[#This Row],[SALES]]*sales_data_sample3[[#This Row],[PROFIT MARGIN]]</f>
        <v>976.83294000000001</v>
      </c>
      <c r="G1529" s="14" t="str">
        <f>IF(sales_data_sample3[[#This Row],[STATUS]] &lt;&gt;"Cancelled","24,89%","0")</f>
        <v>24,89%</v>
      </c>
      <c r="H1529" s="4">
        <v>38201</v>
      </c>
      <c r="I1529" t="s">
        <v>28</v>
      </c>
      <c r="J1529">
        <f>ROUNDUP(MONTH(sales_data_sample3[[#This Row],[ORDER DATE]])/3,0)</f>
        <v>3</v>
      </c>
      <c r="K1529" t="str">
        <f>TEXT(sales_data_sample3[[#This Row],[ORDER DATE]],"[$-409]mmmm")</f>
        <v>August</v>
      </c>
      <c r="L1529">
        <f>YEAR(sales_data_sample3[[#This Row],[ORDER DATE]])</f>
        <v>2004</v>
      </c>
      <c r="M1529" t="s">
        <v>278</v>
      </c>
      <c r="N1529">
        <v>146</v>
      </c>
      <c r="O1529" t="s">
        <v>2364</v>
      </c>
      <c r="P1529" t="s">
        <v>840</v>
      </c>
      <c r="Q1529" t="s">
        <v>841</v>
      </c>
      <c r="R1529" t="s">
        <v>842</v>
      </c>
      <c r="S1529" t="s">
        <v>4804</v>
      </c>
      <c r="T1529" t="s">
        <v>441</v>
      </c>
      <c r="U1529" t="s">
        <v>185</v>
      </c>
      <c r="V1529" t="s">
        <v>442</v>
      </c>
      <c r="W1529" t="s">
        <v>38</v>
      </c>
      <c r="X1529" t="s">
        <v>39</v>
      </c>
      <c r="Y1529" t="s">
        <v>843</v>
      </c>
      <c r="Z1529" t="s">
        <v>844</v>
      </c>
      <c r="AA1529" t="s">
        <v>65</v>
      </c>
    </row>
    <row r="1530" spans="1:27" x14ac:dyDescent="0.25">
      <c r="A1530" s="1">
        <v>10276</v>
      </c>
      <c r="B1530" s="1">
        <v>33</v>
      </c>
      <c r="C1530" s="8">
        <v>50.36</v>
      </c>
      <c r="D1530" s="1">
        <v>9</v>
      </c>
      <c r="E1530" s="7">
        <v>1661.88</v>
      </c>
      <c r="F1530" s="7">
        <f>sales_data_sample3[[#This Row],[SALES]]*sales_data_sample3[[#This Row],[PROFIT MARGIN]]</f>
        <v>211.05876000000001</v>
      </c>
      <c r="G1530" s="14">
        <v>0.127</v>
      </c>
      <c r="H1530" s="4">
        <v>38201</v>
      </c>
      <c r="I1530" t="s">
        <v>28</v>
      </c>
      <c r="J1530">
        <f>ROUNDUP(MONTH(sales_data_sample3[[#This Row],[ORDER DATE]])/3,0)</f>
        <v>3</v>
      </c>
      <c r="K1530" t="str">
        <f>TEXT(sales_data_sample3[[#This Row],[ORDER DATE]],"[$-409]mmmm")</f>
        <v>August</v>
      </c>
      <c r="L1530">
        <f>YEAR(sales_data_sample3[[#This Row],[ORDER DATE]])</f>
        <v>2004</v>
      </c>
      <c r="M1530" t="s">
        <v>29</v>
      </c>
      <c r="N1530">
        <v>62</v>
      </c>
      <c r="O1530" t="s">
        <v>2422</v>
      </c>
      <c r="P1530" t="s">
        <v>840</v>
      </c>
      <c r="Q1530" t="s">
        <v>841</v>
      </c>
      <c r="R1530" t="s">
        <v>842</v>
      </c>
      <c r="S1530" t="s">
        <v>4804</v>
      </c>
      <c r="T1530" t="s">
        <v>441</v>
      </c>
      <c r="U1530" t="s">
        <v>185</v>
      </c>
      <c r="V1530" t="s">
        <v>442</v>
      </c>
      <c r="W1530" t="s">
        <v>38</v>
      </c>
      <c r="X1530" t="s">
        <v>39</v>
      </c>
      <c r="Y1530" t="s">
        <v>843</v>
      </c>
      <c r="Z1530" t="s">
        <v>844</v>
      </c>
      <c r="AA1530" t="s">
        <v>42</v>
      </c>
    </row>
    <row r="1531" spans="1:27" x14ac:dyDescent="0.25">
      <c r="A1531" s="1">
        <v>10276</v>
      </c>
      <c r="B1531" s="1">
        <v>48</v>
      </c>
      <c r="C1531" s="8">
        <v>100</v>
      </c>
      <c r="D1531" s="1">
        <v>8</v>
      </c>
      <c r="E1531" s="7">
        <v>5713.92</v>
      </c>
      <c r="F1531" s="7">
        <f>sales_data_sample3[[#This Row],[SALES]]*sales_data_sample3[[#This Row],[PROFIT MARGIN]]</f>
        <v>1422.194688</v>
      </c>
      <c r="G1531" s="14" t="str">
        <f>IF(sales_data_sample3[[#This Row],[STATUS]] &lt;&gt;"Cancelled","24,89%","0")</f>
        <v>24,89%</v>
      </c>
      <c r="H1531" s="4">
        <v>38201</v>
      </c>
      <c r="I1531" t="s">
        <v>28</v>
      </c>
      <c r="J1531">
        <f>ROUNDUP(MONTH(sales_data_sample3[[#This Row],[ORDER DATE]])/3,0)</f>
        <v>3</v>
      </c>
      <c r="K1531" t="str">
        <f>TEXT(sales_data_sample3[[#This Row],[ORDER DATE]],"[$-409]mmmm")</f>
        <v>August</v>
      </c>
      <c r="L1531">
        <f>YEAR(sales_data_sample3[[#This Row],[ORDER DATE]])</f>
        <v>2004</v>
      </c>
      <c r="M1531" t="s">
        <v>278</v>
      </c>
      <c r="N1531">
        <v>148</v>
      </c>
      <c r="O1531" t="s">
        <v>2673</v>
      </c>
      <c r="P1531" t="s">
        <v>840</v>
      </c>
      <c r="Q1531" t="s">
        <v>841</v>
      </c>
      <c r="R1531" t="s">
        <v>842</v>
      </c>
      <c r="S1531" t="s">
        <v>4804</v>
      </c>
      <c r="T1531" t="s">
        <v>441</v>
      </c>
      <c r="U1531" t="s">
        <v>185</v>
      </c>
      <c r="V1531" t="s">
        <v>442</v>
      </c>
      <c r="W1531" t="s">
        <v>38</v>
      </c>
      <c r="X1531" t="s">
        <v>39</v>
      </c>
      <c r="Y1531" t="s">
        <v>843</v>
      </c>
      <c r="Z1531" t="s">
        <v>844</v>
      </c>
      <c r="AA1531" t="s">
        <v>65</v>
      </c>
    </row>
    <row r="1532" spans="1:27" x14ac:dyDescent="0.25">
      <c r="A1532" s="1">
        <v>10276</v>
      </c>
      <c r="B1532" s="1">
        <v>46</v>
      </c>
      <c r="C1532" s="8">
        <v>75.489999999999995</v>
      </c>
      <c r="D1532" s="1">
        <v>12</v>
      </c>
      <c r="E1532" s="7">
        <v>3472.54</v>
      </c>
      <c r="F1532" s="7">
        <f>sales_data_sample3[[#This Row],[SALES]]*sales_data_sample3[[#This Row],[PROFIT MARGIN]]</f>
        <v>441.01258000000001</v>
      </c>
      <c r="G1532" s="14">
        <v>0.127</v>
      </c>
      <c r="H1532" s="4">
        <v>38201</v>
      </c>
      <c r="I1532" t="s">
        <v>28</v>
      </c>
      <c r="J1532">
        <f>ROUNDUP(MONTH(sales_data_sample3[[#This Row],[ORDER DATE]])/3,0)</f>
        <v>3</v>
      </c>
      <c r="K1532" t="str">
        <f>TEXT(sales_data_sample3[[#This Row],[ORDER DATE]],"[$-409]mmmm")</f>
        <v>August</v>
      </c>
      <c r="L1532">
        <f>YEAR(sales_data_sample3[[#This Row],[ORDER DATE]])</f>
        <v>2004</v>
      </c>
      <c r="M1532" t="s">
        <v>29</v>
      </c>
      <c r="N1532">
        <v>69</v>
      </c>
      <c r="O1532" t="s">
        <v>3105</v>
      </c>
      <c r="P1532" t="s">
        <v>840</v>
      </c>
      <c r="Q1532" t="s">
        <v>841</v>
      </c>
      <c r="R1532" t="s">
        <v>842</v>
      </c>
      <c r="S1532" t="s">
        <v>4804</v>
      </c>
      <c r="T1532" t="s">
        <v>441</v>
      </c>
      <c r="U1532" t="s">
        <v>185</v>
      </c>
      <c r="V1532" t="s">
        <v>442</v>
      </c>
      <c r="W1532" t="s">
        <v>38</v>
      </c>
      <c r="X1532" t="s">
        <v>39</v>
      </c>
      <c r="Y1532" t="s">
        <v>843</v>
      </c>
      <c r="Z1532" t="s">
        <v>844</v>
      </c>
      <c r="AA1532" t="s">
        <v>65</v>
      </c>
    </row>
    <row r="1533" spans="1:27" x14ac:dyDescent="0.25">
      <c r="A1533" s="1">
        <v>10276</v>
      </c>
      <c r="B1533" s="1">
        <v>20</v>
      </c>
      <c r="C1533" s="8">
        <v>61.23</v>
      </c>
      <c r="D1533" s="1">
        <v>2</v>
      </c>
      <c r="E1533" s="7">
        <v>1224.5999999999999</v>
      </c>
      <c r="F1533" s="7">
        <f>sales_data_sample3[[#This Row],[SALES]]*sales_data_sample3[[#This Row],[PROFIT MARGIN]]</f>
        <v>304.80293999999998</v>
      </c>
      <c r="G1533" s="14" t="str">
        <f>IF(sales_data_sample3[[#This Row],[STATUS]] &lt;&gt;"Cancelled","24,89%","0")</f>
        <v>24,89%</v>
      </c>
      <c r="H1533" s="4">
        <v>38201</v>
      </c>
      <c r="I1533" t="s">
        <v>28</v>
      </c>
      <c r="J1533">
        <f>ROUNDUP(MONTH(sales_data_sample3[[#This Row],[ORDER DATE]])/3,0)</f>
        <v>3</v>
      </c>
      <c r="K1533" t="str">
        <f>TEXT(sales_data_sample3[[#This Row],[ORDER DATE]],"[$-409]mmmm")</f>
        <v>August</v>
      </c>
      <c r="L1533">
        <f>YEAR(sales_data_sample3[[#This Row],[ORDER DATE]])</f>
        <v>2004</v>
      </c>
      <c r="M1533" t="s">
        <v>278</v>
      </c>
      <c r="N1533">
        <v>61</v>
      </c>
      <c r="O1533" t="s">
        <v>3427</v>
      </c>
      <c r="P1533" t="s">
        <v>840</v>
      </c>
      <c r="Q1533" t="s">
        <v>841</v>
      </c>
      <c r="R1533" t="s">
        <v>842</v>
      </c>
      <c r="S1533" t="s">
        <v>4804</v>
      </c>
      <c r="T1533" t="s">
        <v>441</v>
      </c>
      <c r="U1533" t="s">
        <v>185</v>
      </c>
      <c r="V1533" t="s">
        <v>442</v>
      </c>
      <c r="W1533" t="s">
        <v>38</v>
      </c>
      <c r="X1533" t="s">
        <v>39</v>
      </c>
      <c r="Y1533" t="s">
        <v>843</v>
      </c>
      <c r="Z1533" t="s">
        <v>844</v>
      </c>
      <c r="AA1533" t="s">
        <v>42</v>
      </c>
    </row>
    <row r="1534" spans="1:27" x14ac:dyDescent="0.25">
      <c r="A1534" s="1">
        <v>10276</v>
      </c>
      <c r="B1534" s="1">
        <v>48</v>
      </c>
      <c r="C1534" s="8">
        <v>75.180000000000007</v>
      </c>
      <c r="D1534" s="1">
        <v>7</v>
      </c>
      <c r="E1534" s="7">
        <v>3608.64</v>
      </c>
      <c r="F1534" s="7">
        <f>sales_data_sample3[[#This Row],[SALES]]*sales_data_sample3[[#This Row],[PROFIT MARGIN]]</f>
        <v>898.19049600000005</v>
      </c>
      <c r="G1534" s="14" t="str">
        <f>IF(sales_data_sample3[[#This Row],[STATUS]] &lt;&gt;"Cancelled","24,89%","0")</f>
        <v>24,89%</v>
      </c>
      <c r="H1534" s="4">
        <v>38201</v>
      </c>
      <c r="I1534" t="s">
        <v>28</v>
      </c>
      <c r="J1534">
        <f>ROUNDUP(MONTH(sales_data_sample3[[#This Row],[ORDER DATE]])/3,0)</f>
        <v>3</v>
      </c>
      <c r="K1534" t="str">
        <f>TEXT(sales_data_sample3[[#This Row],[ORDER DATE]],"[$-409]mmmm")</f>
        <v>August</v>
      </c>
      <c r="L1534">
        <f>YEAR(sales_data_sample3[[#This Row],[ORDER DATE]])</f>
        <v>2004</v>
      </c>
      <c r="M1534" t="s">
        <v>278</v>
      </c>
      <c r="N1534">
        <v>80</v>
      </c>
      <c r="O1534" t="s">
        <v>3802</v>
      </c>
      <c r="P1534" t="s">
        <v>840</v>
      </c>
      <c r="Q1534" t="s">
        <v>841</v>
      </c>
      <c r="R1534" t="s">
        <v>842</v>
      </c>
      <c r="S1534" t="s">
        <v>4804</v>
      </c>
      <c r="T1534" t="s">
        <v>441</v>
      </c>
      <c r="U1534" t="s">
        <v>185</v>
      </c>
      <c r="V1534" t="s">
        <v>442</v>
      </c>
      <c r="W1534" t="s">
        <v>38</v>
      </c>
      <c r="X1534" t="s">
        <v>39</v>
      </c>
      <c r="Y1534" t="s">
        <v>843</v>
      </c>
      <c r="Z1534" t="s">
        <v>844</v>
      </c>
      <c r="AA1534" t="s">
        <v>65</v>
      </c>
    </row>
    <row r="1535" spans="1:27" x14ac:dyDescent="0.25">
      <c r="A1535" s="1">
        <v>10276</v>
      </c>
      <c r="B1535" s="1">
        <v>27</v>
      </c>
      <c r="C1535" s="8">
        <v>36.61</v>
      </c>
      <c r="D1535" s="1">
        <v>10</v>
      </c>
      <c r="E1535" s="7">
        <v>988.47</v>
      </c>
      <c r="F1535" s="7">
        <f>sales_data_sample3[[#This Row],[SALES]]*sales_data_sample3[[#This Row],[PROFIT MARGIN]]</f>
        <v>125.53569</v>
      </c>
      <c r="G1535" s="14">
        <v>0.127</v>
      </c>
      <c r="H1535" s="4">
        <v>38201</v>
      </c>
      <c r="I1535" t="s">
        <v>28</v>
      </c>
      <c r="J1535">
        <f>ROUNDUP(MONTH(sales_data_sample3[[#This Row],[ORDER DATE]])/3,0)</f>
        <v>3</v>
      </c>
      <c r="K1535" t="str">
        <f>TEXT(sales_data_sample3[[#This Row],[ORDER DATE]],"[$-409]mmmm")</f>
        <v>August</v>
      </c>
      <c r="L1535">
        <f>YEAR(sales_data_sample3[[#This Row],[ORDER DATE]])</f>
        <v>2004</v>
      </c>
      <c r="M1535" t="s">
        <v>29</v>
      </c>
      <c r="N1535">
        <v>40</v>
      </c>
      <c r="O1535" t="s">
        <v>3904</v>
      </c>
      <c r="P1535" t="s">
        <v>840</v>
      </c>
      <c r="Q1535" t="s">
        <v>841</v>
      </c>
      <c r="R1535" t="s">
        <v>842</v>
      </c>
      <c r="S1535" t="s">
        <v>4804</v>
      </c>
      <c r="T1535" t="s">
        <v>441</v>
      </c>
      <c r="U1535" t="s">
        <v>185</v>
      </c>
      <c r="V1535" t="s">
        <v>442</v>
      </c>
      <c r="W1535" t="s">
        <v>38</v>
      </c>
      <c r="X1535" t="s">
        <v>39</v>
      </c>
      <c r="Y1535" t="s">
        <v>843</v>
      </c>
      <c r="Z1535" t="s">
        <v>844</v>
      </c>
      <c r="AA1535" t="s">
        <v>42</v>
      </c>
    </row>
    <row r="1536" spans="1:27" x14ac:dyDescent="0.25">
      <c r="A1536" s="1">
        <v>10276</v>
      </c>
      <c r="B1536" s="1">
        <v>38</v>
      </c>
      <c r="C1536" s="8">
        <v>100</v>
      </c>
      <c r="D1536" s="1">
        <v>13</v>
      </c>
      <c r="E1536" s="7">
        <v>4304.6400000000003</v>
      </c>
      <c r="F1536" s="7">
        <f>sales_data_sample3[[#This Row],[SALES]]*sales_data_sample3[[#This Row],[PROFIT MARGIN]]</f>
        <v>546.68928000000005</v>
      </c>
      <c r="G1536" s="14">
        <v>0.127</v>
      </c>
      <c r="H1536" s="4">
        <v>38201</v>
      </c>
      <c r="I1536" t="s">
        <v>28</v>
      </c>
      <c r="J1536">
        <f>ROUNDUP(MONTH(sales_data_sample3[[#This Row],[ORDER DATE]])/3,0)</f>
        <v>3</v>
      </c>
      <c r="K1536" t="str">
        <f>TEXT(sales_data_sample3[[#This Row],[ORDER DATE]],"[$-409]mmmm")</f>
        <v>August</v>
      </c>
      <c r="L1536">
        <f>YEAR(sales_data_sample3[[#This Row],[ORDER DATE]])</f>
        <v>2004</v>
      </c>
      <c r="M1536" t="s">
        <v>29</v>
      </c>
      <c r="N1536">
        <v>102</v>
      </c>
      <c r="O1536" t="s">
        <v>4107</v>
      </c>
      <c r="P1536" t="s">
        <v>840</v>
      </c>
      <c r="Q1536" t="s">
        <v>841</v>
      </c>
      <c r="R1536" t="s">
        <v>842</v>
      </c>
      <c r="S1536" t="s">
        <v>4804</v>
      </c>
      <c r="T1536" t="s">
        <v>441</v>
      </c>
      <c r="U1536" t="s">
        <v>185</v>
      </c>
      <c r="V1536" t="s">
        <v>442</v>
      </c>
      <c r="W1536" t="s">
        <v>38</v>
      </c>
      <c r="X1536" t="s">
        <v>39</v>
      </c>
      <c r="Y1536" t="s">
        <v>843</v>
      </c>
      <c r="Z1536" t="s">
        <v>844</v>
      </c>
      <c r="AA1536" t="s">
        <v>65</v>
      </c>
    </row>
    <row r="1537" spans="1:27" x14ac:dyDescent="0.25">
      <c r="A1537" s="1">
        <v>10276</v>
      </c>
      <c r="B1537" s="1">
        <v>21</v>
      </c>
      <c r="C1537" s="8">
        <v>70.78</v>
      </c>
      <c r="D1537" s="1">
        <v>11</v>
      </c>
      <c r="E1537" s="7">
        <v>1486.38</v>
      </c>
      <c r="F1537" s="7">
        <f>sales_data_sample3[[#This Row],[SALES]]*sales_data_sample3[[#This Row],[PROFIT MARGIN]]</f>
        <v>188.77026000000001</v>
      </c>
      <c r="G1537" s="14">
        <v>0.127</v>
      </c>
      <c r="H1537" s="4">
        <v>38201</v>
      </c>
      <c r="I1537" t="s">
        <v>28</v>
      </c>
      <c r="J1537">
        <f>ROUNDUP(MONTH(sales_data_sample3[[#This Row],[ORDER DATE]])/3,0)</f>
        <v>3</v>
      </c>
      <c r="K1537" t="str">
        <f>TEXT(sales_data_sample3[[#This Row],[ORDER DATE]],"[$-409]mmmm")</f>
        <v>August</v>
      </c>
      <c r="L1537">
        <f>YEAR(sales_data_sample3[[#This Row],[ORDER DATE]])</f>
        <v>2004</v>
      </c>
      <c r="M1537" t="s">
        <v>29</v>
      </c>
      <c r="N1537">
        <v>81</v>
      </c>
      <c r="O1537" t="s">
        <v>4246</v>
      </c>
      <c r="P1537" t="s">
        <v>840</v>
      </c>
      <c r="Q1537" t="s">
        <v>841</v>
      </c>
      <c r="R1537" t="s">
        <v>842</v>
      </c>
      <c r="S1537" t="s">
        <v>4804</v>
      </c>
      <c r="T1537" t="s">
        <v>441</v>
      </c>
      <c r="U1537" t="s">
        <v>185</v>
      </c>
      <c r="V1537" t="s">
        <v>442</v>
      </c>
      <c r="W1537" t="s">
        <v>38</v>
      </c>
      <c r="X1537" t="s">
        <v>39</v>
      </c>
      <c r="Y1537" t="s">
        <v>843</v>
      </c>
      <c r="Z1537" t="s">
        <v>844</v>
      </c>
      <c r="AA1537" t="s">
        <v>42</v>
      </c>
    </row>
    <row r="1538" spans="1:27" x14ac:dyDescent="0.25">
      <c r="A1538" s="1">
        <v>10277</v>
      </c>
      <c r="B1538" s="1">
        <v>28</v>
      </c>
      <c r="C1538" s="8">
        <v>100</v>
      </c>
      <c r="D1538" s="1">
        <v>1</v>
      </c>
      <c r="E1538" s="7">
        <v>3127.88</v>
      </c>
      <c r="F1538" s="7">
        <f>sales_data_sample3[[#This Row],[SALES]]*sales_data_sample3[[#This Row],[PROFIT MARGIN]]</f>
        <v>778.52933200000007</v>
      </c>
      <c r="G1538" s="14" t="str">
        <f>IF(sales_data_sample3[[#This Row],[STATUS]] &lt;&gt;"Cancelled","24,89%","0")</f>
        <v>24,89%</v>
      </c>
      <c r="H1538" s="4">
        <v>38203</v>
      </c>
      <c r="I1538" t="s">
        <v>28</v>
      </c>
      <c r="J1538">
        <f>ROUNDUP(MONTH(sales_data_sample3[[#This Row],[ORDER DATE]])/3,0)</f>
        <v>3</v>
      </c>
      <c r="K1538" t="str">
        <f>TEXT(sales_data_sample3[[#This Row],[ORDER DATE]],"[$-409]mmmm")</f>
        <v>August</v>
      </c>
      <c r="L1538">
        <f>YEAR(sales_data_sample3[[#This Row],[ORDER DATE]])</f>
        <v>2004</v>
      </c>
      <c r="M1538" t="s">
        <v>278</v>
      </c>
      <c r="N1538">
        <v>115</v>
      </c>
      <c r="O1538" t="s">
        <v>1223</v>
      </c>
      <c r="P1538" t="s">
        <v>302</v>
      </c>
      <c r="Q1538" t="s">
        <v>303</v>
      </c>
      <c r="R1538" t="s">
        <v>304</v>
      </c>
      <c r="S1538" t="s">
        <v>4804</v>
      </c>
      <c r="T1538" t="s">
        <v>305</v>
      </c>
      <c r="U1538" t="s">
        <v>4804</v>
      </c>
      <c r="V1538" t="s">
        <v>306</v>
      </c>
      <c r="W1538" t="s">
        <v>305</v>
      </c>
      <c r="X1538" t="s">
        <v>307</v>
      </c>
      <c r="Y1538" t="s">
        <v>308</v>
      </c>
      <c r="Z1538" t="s">
        <v>309</v>
      </c>
      <c r="AA1538" t="s">
        <v>65</v>
      </c>
    </row>
    <row r="1539" spans="1:27" x14ac:dyDescent="0.25">
      <c r="A1539" s="1">
        <v>10278</v>
      </c>
      <c r="B1539" s="1">
        <v>34</v>
      </c>
      <c r="C1539" s="8">
        <v>100</v>
      </c>
      <c r="D1539" s="1">
        <v>6</v>
      </c>
      <c r="E1539" s="7">
        <v>4667.8599999999997</v>
      </c>
      <c r="F1539" s="7">
        <f>sales_data_sample3[[#This Row],[SALES]]*sales_data_sample3[[#This Row],[PROFIT MARGIN]]</f>
        <v>1161.8303539999999</v>
      </c>
      <c r="G1539" s="14" t="str">
        <f>IF(sales_data_sample3[[#This Row],[STATUS]] &lt;&gt;"Cancelled","24,89%","0")</f>
        <v>24,89%</v>
      </c>
      <c r="H1539" s="4">
        <v>38205</v>
      </c>
      <c r="I1539" t="s">
        <v>28</v>
      </c>
      <c r="J1539">
        <f>ROUNDUP(MONTH(sales_data_sample3[[#This Row],[ORDER DATE]])/3,0)</f>
        <v>3</v>
      </c>
      <c r="K1539" t="str">
        <f>TEXT(sales_data_sample3[[#This Row],[ORDER DATE]],"[$-409]mmmm")</f>
        <v>August</v>
      </c>
      <c r="L1539">
        <f>YEAR(sales_data_sample3[[#This Row],[ORDER DATE]])</f>
        <v>2004</v>
      </c>
      <c r="M1539" t="s">
        <v>278</v>
      </c>
      <c r="N1539">
        <v>141</v>
      </c>
      <c r="O1539" t="s">
        <v>1299</v>
      </c>
      <c r="P1539" t="s">
        <v>1318</v>
      </c>
      <c r="Q1539" t="s">
        <v>1319</v>
      </c>
      <c r="R1539" t="s">
        <v>1320</v>
      </c>
      <c r="S1539" t="s">
        <v>4804</v>
      </c>
      <c r="T1539" t="s">
        <v>1321</v>
      </c>
      <c r="U1539" t="s">
        <v>1322</v>
      </c>
      <c r="V1539" t="s">
        <v>1323</v>
      </c>
      <c r="W1539" t="s">
        <v>38</v>
      </c>
      <c r="X1539" t="s">
        <v>39</v>
      </c>
      <c r="Y1539" t="s">
        <v>168</v>
      </c>
      <c r="Z1539" t="s">
        <v>705</v>
      </c>
      <c r="AA1539" t="s">
        <v>65</v>
      </c>
    </row>
    <row r="1540" spans="1:27" x14ac:dyDescent="0.25">
      <c r="A1540" s="1">
        <v>10278</v>
      </c>
      <c r="B1540" s="1">
        <v>23</v>
      </c>
      <c r="C1540" s="8">
        <v>100</v>
      </c>
      <c r="D1540" s="1">
        <v>2</v>
      </c>
      <c r="E1540" s="7">
        <v>2604.52</v>
      </c>
      <c r="F1540" s="7">
        <f>sales_data_sample3[[#This Row],[SALES]]*sales_data_sample3[[#This Row],[PROFIT MARGIN]]</f>
        <v>648.26502800000003</v>
      </c>
      <c r="G1540" s="14" t="str">
        <f>IF(sales_data_sample3[[#This Row],[STATUS]] &lt;&gt;"Cancelled","24,89%","0")</f>
        <v>24,89%</v>
      </c>
      <c r="H1540" s="4">
        <v>38205</v>
      </c>
      <c r="I1540" t="s">
        <v>28</v>
      </c>
      <c r="J1540">
        <f>ROUNDUP(MONTH(sales_data_sample3[[#This Row],[ORDER DATE]])/3,0)</f>
        <v>3</v>
      </c>
      <c r="K1540" t="str">
        <f>TEXT(sales_data_sample3[[#This Row],[ORDER DATE]],"[$-409]mmmm")</f>
        <v>August</v>
      </c>
      <c r="L1540">
        <f>YEAR(sales_data_sample3[[#This Row],[ORDER DATE]])</f>
        <v>2004</v>
      </c>
      <c r="M1540" t="s">
        <v>278</v>
      </c>
      <c r="N1540">
        <v>124</v>
      </c>
      <c r="O1540" t="s">
        <v>1465</v>
      </c>
      <c r="P1540" t="s">
        <v>1318</v>
      </c>
      <c r="Q1540" t="s">
        <v>1319</v>
      </c>
      <c r="R1540" t="s">
        <v>1320</v>
      </c>
      <c r="S1540" t="s">
        <v>4804</v>
      </c>
      <c r="T1540" t="s">
        <v>1321</v>
      </c>
      <c r="U1540" t="s">
        <v>1322</v>
      </c>
      <c r="V1540" t="s">
        <v>1323</v>
      </c>
      <c r="W1540" t="s">
        <v>38</v>
      </c>
      <c r="X1540" t="s">
        <v>39</v>
      </c>
      <c r="Y1540" t="s">
        <v>168</v>
      </c>
      <c r="Z1540" t="s">
        <v>705</v>
      </c>
      <c r="AA1540" t="s">
        <v>42</v>
      </c>
    </row>
    <row r="1541" spans="1:27" x14ac:dyDescent="0.25">
      <c r="A1541" s="1">
        <v>10278</v>
      </c>
      <c r="B1541" s="1">
        <v>29</v>
      </c>
      <c r="C1541" s="8">
        <v>90.86</v>
      </c>
      <c r="D1541" s="1">
        <v>10</v>
      </c>
      <c r="E1541" s="7">
        <v>2634.94</v>
      </c>
      <c r="F1541" s="7">
        <f>sales_data_sample3[[#This Row],[SALES]]*sales_data_sample3[[#This Row],[PROFIT MARGIN]]</f>
        <v>655.83656600000006</v>
      </c>
      <c r="G1541" s="14" t="str">
        <f>IF(sales_data_sample3[[#This Row],[STATUS]] &lt;&gt;"Cancelled","24,89%","0")</f>
        <v>24,89%</v>
      </c>
      <c r="H1541" s="4">
        <v>38205</v>
      </c>
      <c r="I1541" t="s">
        <v>28</v>
      </c>
      <c r="J1541">
        <f>ROUNDUP(MONTH(sales_data_sample3[[#This Row],[ORDER DATE]])/3,0)</f>
        <v>3</v>
      </c>
      <c r="K1541" t="str">
        <f>TEXT(sales_data_sample3[[#This Row],[ORDER DATE]],"[$-409]mmmm")</f>
        <v>August</v>
      </c>
      <c r="L1541">
        <f>YEAR(sales_data_sample3[[#This Row],[ORDER DATE]])</f>
        <v>2004</v>
      </c>
      <c r="M1541" t="s">
        <v>278</v>
      </c>
      <c r="N1541">
        <v>77</v>
      </c>
      <c r="O1541" t="s">
        <v>1592</v>
      </c>
      <c r="P1541" t="s">
        <v>1318</v>
      </c>
      <c r="Q1541" t="s">
        <v>1319</v>
      </c>
      <c r="R1541" t="s">
        <v>1320</v>
      </c>
      <c r="S1541" t="s">
        <v>4804</v>
      </c>
      <c r="T1541" t="s">
        <v>1321</v>
      </c>
      <c r="U1541" t="s">
        <v>1322</v>
      </c>
      <c r="V1541" t="s">
        <v>1323</v>
      </c>
      <c r="W1541" t="s">
        <v>38</v>
      </c>
      <c r="X1541" t="s">
        <v>39</v>
      </c>
      <c r="Y1541" t="s">
        <v>168</v>
      </c>
      <c r="Z1541" t="s">
        <v>705</v>
      </c>
      <c r="AA1541" t="s">
        <v>42</v>
      </c>
    </row>
    <row r="1542" spans="1:27" x14ac:dyDescent="0.25">
      <c r="A1542" s="1">
        <v>10278</v>
      </c>
      <c r="B1542" s="1">
        <v>29</v>
      </c>
      <c r="C1542" s="8">
        <v>100</v>
      </c>
      <c r="D1542" s="1">
        <v>5</v>
      </c>
      <c r="E1542" s="7">
        <v>3754.05</v>
      </c>
      <c r="F1542" s="7">
        <f>sales_data_sample3[[#This Row],[SALES]]*sales_data_sample3[[#This Row],[PROFIT MARGIN]]</f>
        <v>934.38304500000004</v>
      </c>
      <c r="G1542" s="14" t="str">
        <f>IF(sales_data_sample3[[#This Row],[STATUS]] &lt;&gt;"Cancelled","24,89%","0")</f>
        <v>24,89%</v>
      </c>
      <c r="H1542" s="4">
        <v>38205</v>
      </c>
      <c r="I1542" t="s">
        <v>28</v>
      </c>
      <c r="J1542">
        <f>ROUNDUP(MONTH(sales_data_sample3[[#This Row],[ORDER DATE]])/3,0)</f>
        <v>3</v>
      </c>
      <c r="K1542" t="str">
        <f>TEXT(sales_data_sample3[[#This Row],[ORDER DATE]],"[$-409]mmmm")</f>
        <v>August</v>
      </c>
      <c r="L1542">
        <f>YEAR(sales_data_sample3[[#This Row],[ORDER DATE]])</f>
        <v>2004</v>
      </c>
      <c r="M1542" t="s">
        <v>278</v>
      </c>
      <c r="N1542">
        <v>142</v>
      </c>
      <c r="O1542" t="s">
        <v>1635</v>
      </c>
      <c r="P1542" t="s">
        <v>1318</v>
      </c>
      <c r="Q1542" t="s">
        <v>1319</v>
      </c>
      <c r="R1542" t="s">
        <v>1320</v>
      </c>
      <c r="S1542" t="s">
        <v>4804</v>
      </c>
      <c r="T1542" t="s">
        <v>1321</v>
      </c>
      <c r="U1542" t="s">
        <v>1322</v>
      </c>
      <c r="V1542" t="s">
        <v>1323</v>
      </c>
      <c r="W1542" t="s">
        <v>38</v>
      </c>
      <c r="X1542" t="s">
        <v>39</v>
      </c>
      <c r="Y1542" t="s">
        <v>168</v>
      </c>
      <c r="Z1542" t="s">
        <v>705</v>
      </c>
      <c r="AA1542" t="s">
        <v>65</v>
      </c>
    </row>
    <row r="1543" spans="1:27" x14ac:dyDescent="0.25">
      <c r="A1543" s="1">
        <v>10278</v>
      </c>
      <c r="B1543" s="1">
        <v>39</v>
      </c>
      <c r="C1543" s="8">
        <v>100</v>
      </c>
      <c r="D1543" s="1">
        <v>3</v>
      </c>
      <c r="E1543" s="7">
        <v>4324.32</v>
      </c>
      <c r="F1543" s="7">
        <f>sales_data_sample3[[#This Row],[SALES]]*sales_data_sample3[[#This Row],[PROFIT MARGIN]]</f>
        <v>1076.3232479999999</v>
      </c>
      <c r="G1543" s="14" t="str">
        <f>IF(sales_data_sample3[[#This Row],[STATUS]] &lt;&gt;"Cancelled","24,89%","0")</f>
        <v>24,89%</v>
      </c>
      <c r="H1543" s="4">
        <v>38205</v>
      </c>
      <c r="I1543" t="s">
        <v>28</v>
      </c>
      <c r="J1543">
        <f>ROUNDUP(MONTH(sales_data_sample3[[#This Row],[ORDER DATE]])/3,0)</f>
        <v>3</v>
      </c>
      <c r="K1543" t="str">
        <f>TEXT(sales_data_sample3[[#This Row],[ORDER DATE]],"[$-409]mmmm")</f>
        <v>August</v>
      </c>
      <c r="L1543">
        <f>YEAR(sales_data_sample3[[#This Row],[ORDER DATE]])</f>
        <v>2004</v>
      </c>
      <c r="M1543" t="s">
        <v>278</v>
      </c>
      <c r="N1543">
        <v>132</v>
      </c>
      <c r="O1543" t="s">
        <v>1960</v>
      </c>
      <c r="P1543" t="s">
        <v>1318</v>
      </c>
      <c r="Q1543" t="s">
        <v>1319</v>
      </c>
      <c r="R1543" t="s">
        <v>1320</v>
      </c>
      <c r="S1543" t="s">
        <v>4804</v>
      </c>
      <c r="T1543" t="s">
        <v>1321</v>
      </c>
      <c r="U1543" t="s">
        <v>1322</v>
      </c>
      <c r="V1543" t="s">
        <v>1323</v>
      </c>
      <c r="W1543" t="s">
        <v>38</v>
      </c>
      <c r="X1543" t="s">
        <v>39</v>
      </c>
      <c r="Y1543" t="s">
        <v>168</v>
      </c>
      <c r="Z1543" t="s">
        <v>705</v>
      </c>
      <c r="AA1543" t="s">
        <v>65</v>
      </c>
    </row>
    <row r="1544" spans="1:27" x14ac:dyDescent="0.25">
      <c r="A1544" s="1">
        <v>10278</v>
      </c>
      <c r="B1544" s="1">
        <v>42</v>
      </c>
      <c r="C1544" s="8">
        <v>100</v>
      </c>
      <c r="D1544" s="1">
        <v>7</v>
      </c>
      <c r="E1544" s="7">
        <v>6401.22</v>
      </c>
      <c r="F1544" s="7">
        <f>sales_data_sample3[[#This Row],[SALES]]*sales_data_sample3[[#This Row],[PROFIT MARGIN]]</f>
        <v>1593.2636580000001</v>
      </c>
      <c r="G1544" s="14" t="str">
        <f>IF(sales_data_sample3[[#This Row],[STATUS]] &lt;&gt;"Cancelled","24,89%","0")</f>
        <v>24,89%</v>
      </c>
      <c r="H1544" s="4">
        <v>38205</v>
      </c>
      <c r="I1544" t="s">
        <v>28</v>
      </c>
      <c r="J1544">
        <f>ROUNDUP(MONTH(sales_data_sample3[[#This Row],[ORDER DATE]])/3,0)</f>
        <v>3</v>
      </c>
      <c r="K1544" t="str">
        <f>TEXT(sales_data_sample3[[#This Row],[ORDER DATE]],"[$-409]mmmm")</f>
        <v>August</v>
      </c>
      <c r="L1544">
        <f>YEAR(sales_data_sample3[[#This Row],[ORDER DATE]])</f>
        <v>2004</v>
      </c>
      <c r="M1544" t="s">
        <v>278</v>
      </c>
      <c r="N1544">
        <v>169</v>
      </c>
      <c r="O1544" t="s">
        <v>2190</v>
      </c>
      <c r="P1544" t="s">
        <v>1318</v>
      </c>
      <c r="Q1544" t="s">
        <v>1319</v>
      </c>
      <c r="R1544" t="s">
        <v>1320</v>
      </c>
      <c r="S1544" t="s">
        <v>4804</v>
      </c>
      <c r="T1544" t="s">
        <v>1321</v>
      </c>
      <c r="U1544" t="s">
        <v>1322</v>
      </c>
      <c r="V1544" t="s">
        <v>1323</v>
      </c>
      <c r="W1544" t="s">
        <v>38</v>
      </c>
      <c r="X1544" t="s">
        <v>39</v>
      </c>
      <c r="Y1544" t="s">
        <v>168</v>
      </c>
      <c r="Z1544" t="s">
        <v>705</v>
      </c>
      <c r="AA1544" t="s">
        <v>65</v>
      </c>
    </row>
    <row r="1545" spans="1:27" x14ac:dyDescent="0.25">
      <c r="A1545" s="1">
        <v>10278</v>
      </c>
      <c r="B1545" s="1">
        <v>31</v>
      </c>
      <c r="C1545" s="8">
        <v>100</v>
      </c>
      <c r="D1545" s="1">
        <v>4</v>
      </c>
      <c r="E1545" s="7">
        <v>4116.8</v>
      </c>
      <c r="F1545" s="7">
        <f>sales_data_sample3[[#This Row],[SALES]]*sales_data_sample3[[#This Row],[PROFIT MARGIN]]</f>
        <v>1024.6715200000001</v>
      </c>
      <c r="G1545" s="14" t="str">
        <f>IF(sales_data_sample3[[#This Row],[STATUS]] &lt;&gt;"Cancelled","24,89%","0")</f>
        <v>24,89%</v>
      </c>
      <c r="H1545" s="4">
        <v>38205</v>
      </c>
      <c r="I1545" t="s">
        <v>28</v>
      </c>
      <c r="J1545">
        <f>ROUNDUP(MONTH(sales_data_sample3[[#This Row],[ORDER DATE]])/3,0)</f>
        <v>3</v>
      </c>
      <c r="K1545" t="str">
        <f>TEXT(sales_data_sample3[[#This Row],[ORDER DATE]],"[$-409]mmmm")</f>
        <v>August</v>
      </c>
      <c r="L1545">
        <f>YEAR(sales_data_sample3[[#This Row],[ORDER DATE]])</f>
        <v>2004</v>
      </c>
      <c r="M1545" t="s">
        <v>278</v>
      </c>
      <c r="N1545">
        <v>141</v>
      </c>
      <c r="O1545" t="s">
        <v>2392</v>
      </c>
      <c r="P1545" t="s">
        <v>1318</v>
      </c>
      <c r="Q1545" t="s">
        <v>1319</v>
      </c>
      <c r="R1545" t="s">
        <v>1320</v>
      </c>
      <c r="S1545" t="s">
        <v>4804</v>
      </c>
      <c r="T1545" t="s">
        <v>1321</v>
      </c>
      <c r="U1545" t="s">
        <v>1322</v>
      </c>
      <c r="V1545" t="s">
        <v>1323</v>
      </c>
      <c r="W1545" t="s">
        <v>38</v>
      </c>
      <c r="X1545" t="s">
        <v>39</v>
      </c>
      <c r="Y1545" t="s">
        <v>168</v>
      </c>
      <c r="Z1545" t="s">
        <v>705</v>
      </c>
      <c r="AA1545" t="s">
        <v>65</v>
      </c>
    </row>
    <row r="1546" spans="1:27" x14ac:dyDescent="0.25">
      <c r="A1546" s="1">
        <v>10278</v>
      </c>
      <c r="B1546" s="1">
        <v>35</v>
      </c>
      <c r="C1546" s="8">
        <v>45.28</v>
      </c>
      <c r="D1546" s="1">
        <v>1</v>
      </c>
      <c r="E1546" s="7">
        <v>1584.8</v>
      </c>
      <c r="F1546" s="7">
        <f>sales_data_sample3[[#This Row],[SALES]]*sales_data_sample3[[#This Row],[PROFIT MARGIN]]</f>
        <v>394.45672000000002</v>
      </c>
      <c r="G1546" s="14" t="str">
        <f>IF(sales_data_sample3[[#This Row],[STATUS]] &lt;&gt;"Cancelled","24,89%","0")</f>
        <v>24,89%</v>
      </c>
      <c r="H1546" s="4">
        <v>38205</v>
      </c>
      <c r="I1546" t="s">
        <v>28</v>
      </c>
      <c r="J1546">
        <f>ROUNDUP(MONTH(sales_data_sample3[[#This Row],[ORDER DATE]])/3,0)</f>
        <v>3</v>
      </c>
      <c r="K1546" t="str">
        <f>TEXT(sales_data_sample3[[#This Row],[ORDER DATE]],"[$-409]mmmm")</f>
        <v>August</v>
      </c>
      <c r="L1546">
        <f>YEAR(sales_data_sample3[[#This Row],[ORDER DATE]])</f>
        <v>2004</v>
      </c>
      <c r="M1546" t="s">
        <v>278</v>
      </c>
      <c r="N1546">
        <v>50</v>
      </c>
      <c r="O1546" t="s">
        <v>2857</v>
      </c>
      <c r="P1546" t="s">
        <v>1318</v>
      </c>
      <c r="Q1546" t="s">
        <v>1319</v>
      </c>
      <c r="R1546" t="s">
        <v>1320</v>
      </c>
      <c r="S1546" t="s">
        <v>4804</v>
      </c>
      <c r="T1546" t="s">
        <v>1321</v>
      </c>
      <c r="U1546" t="s">
        <v>1322</v>
      </c>
      <c r="V1546" t="s">
        <v>1323</v>
      </c>
      <c r="W1546" t="s">
        <v>38</v>
      </c>
      <c r="X1546" t="s">
        <v>39</v>
      </c>
      <c r="Y1546" t="s">
        <v>168</v>
      </c>
      <c r="Z1546" t="s">
        <v>705</v>
      </c>
      <c r="AA1546" t="s">
        <v>42</v>
      </c>
    </row>
    <row r="1547" spans="1:27" x14ac:dyDescent="0.25">
      <c r="A1547" s="1">
        <v>10278</v>
      </c>
      <c r="B1547" s="1">
        <v>31</v>
      </c>
      <c r="C1547" s="8">
        <v>38.89</v>
      </c>
      <c r="D1547" s="1">
        <v>8</v>
      </c>
      <c r="E1547" s="7">
        <v>1205.5899999999999</v>
      </c>
      <c r="F1547" s="7">
        <f>sales_data_sample3[[#This Row],[SALES]]*sales_data_sample3[[#This Row],[PROFIT MARGIN]]</f>
        <v>300.07135099999999</v>
      </c>
      <c r="G1547" s="14" t="str">
        <f>IF(sales_data_sample3[[#This Row],[STATUS]] &lt;&gt;"Cancelled","24,89%","0")</f>
        <v>24,89%</v>
      </c>
      <c r="H1547" s="4">
        <v>38205</v>
      </c>
      <c r="I1547" t="s">
        <v>28</v>
      </c>
      <c r="J1547">
        <f>ROUNDUP(MONTH(sales_data_sample3[[#This Row],[ORDER DATE]])/3,0)</f>
        <v>3</v>
      </c>
      <c r="K1547" t="str">
        <f>TEXT(sales_data_sample3[[#This Row],[ORDER DATE]],"[$-409]mmmm")</f>
        <v>August</v>
      </c>
      <c r="L1547">
        <f>YEAR(sales_data_sample3[[#This Row],[ORDER DATE]])</f>
        <v>2004</v>
      </c>
      <c r="M1547" t="s">
        <v>278</v>
      </c>
      <c r="N1547">
        <v>37</v>
      </c>
      <c r="O1547" t="s">
        <v>3302</v>
      </c>
      <c r="P1547" t="s">
        <v>1318</v>
      </c>
      <c r="Q1547" t="s">
        <v>1319</v>
      </c>
      <c r="R1547" t="s">
        <v>1320</v>
      </c>
      <c r="S1547" t="s">
        <v>4804</v>
      </c>
      <c r="T1547" t="s">
        <v>1321</v>
      </c>
      <c r="U1547" t="s">
        <v>1322</v>
      </c>
      <c r="V1547" t="s">
        <v>1323</v>
      </c>
      <c r="W1547" t="s">
        <v>38</v>
      </c>
      <c r="X1547" t="s">
        <v>39</v>
      </c>
      <c r="Y1547" t="s">
        <v>168</v>
      </c>
      <c r="Z1547" t="s">
        <v>705</v>
      </c>
      <c r="AA1547" t="s">
        <v>42</v>
      </c>
    </row>
    <row r="1548" spans="1:27" x14ac:dyDescent="0.25">
      <c r="A1548" s="1">
        <v>10278</v>
      </c>
      <c r="B1548" s="1">
        <v>25</v>
      </c>
      <c r="C1548" s="8">
        <v>100</v>
      </c>
      <c r="D1548" s="1">
        <v>9</v>
      </c>
      <c r="E1548" s="7">
        <v>3159.75</v>
      </c>
      <c r="F1548" s="7">
        <f>sales_data_sample3[[#This Row],[SALES]]*sales_data_sample3[[#This Row],[PROFIT MARGIN]]</f>
        <v>786.46177499999999</v>
      </c>
      <c r="G1548" s="14" t="str">
        <f>IF(sales_data_sample3[[#This Row],[STATUS]] &lt;&gt;"Cancelled","24,89%","0")</f>
        <v>24,89%</v>
      </c>
      <c r="H1548" s="4">
        <v>38205</v>
      </c>
      <c r="I1548" t="s">
        <v>28</v>
      </c>
      <c r="J1548">
        <f>ROUNDUP(MONTH(sales_data_sample3[[#This Row],[ORDER DATE]])/3,0)</f>
        <v>3</v>
      </c>
      <c r="K1548" t="str">
        <f>TEXT(sales_data_sample3[[#This Row],[ORDER DATE]],"[$-409]mmmm")</f>
        <v>August</v>
      </c>
      <c r="L1548">
        <f>YEAR(sales_data_sample3[[#This Row],[ORDER DATE]])</f>
        <v>2004</v>
      </c>
      <c r="M1548" t="s">
        <v>278</v>
      </c>
      <c r="N1548">
        <v>140</v>
      </c>
      <c r="O1548" t="s">
        <v>3589</v>
      </c>
      <c r="P1548" t="s">
        <v>1318</v>
      </c>
      <c r="Q1548" t="s">
        <v>1319</v>
      </c>
      <c r="R1548" t="s">
        <v>1320</v>
      </c>
      <c r="S1548" t="s">
        <v>4804</v>
      </c>
      <c r="T1548" t="s">
        <v>1321</v>
      </c>
      <c r="U1548" t="s">
        <v>1322</v>
      </c>
      <c r="V1548" t="s">
        <v>1323</v>
      </c>
      <c r="W1548" t="s">
        <v>38</v>
      </c>
      <c r="X1548" t="s">
        <v>39</v>
      </c>
      <c r="Y1548" t="s">
        <v>168</v>
      </c>
      <c r="Z1548" t="s">
        <v>705</v>
      </c>
      <c r="AA1548" t="s">
        <v>65</v>
      </c>
    </row>
    <row r="1549" spans="1:27" x14ac:dyDescent="0.25">
      <c r="A1549" s="1">
        <v>10279</v>
      </c>
      <c r="B1549" s="1">
        <v>26</v>
      </c>
      <c r="C1549" s="8">
        <v>60.58</v>
      </c>
      <c r="D1549" s="1">
        <v>1</v>
      </c>
      <c r="E1549" s="7">
        <v>1575.08</v>
      </c>
      <c r="F1549" s="7">
        <f>sales_data_sample3[[#This Row],[SALES]]*sales_data_sample3[[#This Row],[PROFIT MARGIN]]</f>
        <v>392.03741200000002</v>
      </c>
      <c r="G1549" s="14" t="str">
        <f>IF(sales_data_sample3[[#This Row],[STATUS]] &lt;&gt;"Cancelled","24,89%","0")</f>
        <v>24,89%</v>
      </c>
      <c r="H1549" s="4">
        <v>38208</v>
      </c>
      <c r="I1549" t="s">
        <v>28</v>
      </c>
      <c r="J1549">
        <f>ROUNDUP(MONTH(sales_data_sample3[[#This Row],[ORDER DATE]])/3,0)</f>
        <v>3</v>
      </c>
      <c r="K1549" t="str">
        <f>TEXT(sales_data_sample3[[#This Row],[ORDER DATE]],"[$-409]mmmm")</f>
        <v>August</v>
      </c>
      <c r="L1549">
        <f>YEAR(sales_data_sample3[[#This Row],[ORDER DATE]])</f>
        <v>2004</v>
      </c>
      <c r="M1549" t="s">
        <v>278</v>
      </c>
      <c r="N1549">
        <v>71</v>
      </c>
      <c r="O1549" t="s">
        <v>2698</v>
      </c>
      <c r="P1549" t="s">
        <v>268</v>
      </c>
      <c r="Q1549" t="s">
        <v>269</v>
      </c>
      <c r="R1549" t="s">
        <v>270</v>
      </c>
      <c r="S1549" t="s">
        <v>4804</v>
      </c>
      <c r="T1549" t="s">
        <v>271</v>
      </c>
      <c r="U1549" t="s">
        <v>4804</v>
      </c>
      <c r="V1549" t="s">
        <v>272</v>
      </c>
      <c r="W1549" t="s">
        <v>273</v>
      </c>
      <c r="X1549" t="s">
        <v>52</v>
      </c>
      <c r="Y1549" t="s">
        <v>274</v>
      </c>
      <c r="Z1549" t="s">
        <v>275</v>
      </c>
      <c r="AA1549" t="s">
        <v>42</v>
      </c>
    </row>
    <row r="1550" spans="1:27" x14ac:dyDescent="0.25">
      <c r="A1550" s="1">
        <v>10279</v>
      </c>
      <c r="B1550" s="1">
        <v>32</v>
      </c>
      <c r="C1550" s="8">
        <v>74.959999999999994</v>
      </c>
      <c r="D1550" s="1">
        <v>5</v>
      </c>
      <c r="E1550" s="7">
        <v>2398.7199999999998</v>
      </c>
      <c r="F1550" s="7">
        <f>sales_data_sample3[[#This Row],[SALES]]*sales_data_sample3[[#This Row],[PROFIT MARGIN]]</f>
        <v>597.04140799999993</v>
      </c>
      <c r="G1550" s="14" t="str">
        <f>IF(sales_data_sample3[[#This Row],[STATUS]] &lt;&gt;"Cancelled","24,89%","0")</f>
        <v>24,89%</v>
      </c>
      <c r="H1550" s="4">
        <v>38208</v>
      </c>
      <c r="I1550" t="s">
        <v>28</v>
      </c>
      <c r="J1550">
        <f>ROUNDUP(MONTH(sales_data_sample3[[#This Row],[ORDER DATE]])/3,0)</f>
        <v>3</v>
      </c>
      <c r="K1550" t="str">
        <f>TEXT(sales_data_sample3[[#This Row],[ORDER DATE]],"[$-409]mmmm")</f>
        <v>August</v>
      </c>
      <c r="L1550">
        <f>YEAR(sales_data_sample3[[#This Row],[ORDER DATE]])</f>
        <v>2004</v>
      </c>
      <c r="M1550" t="s">
        <v>278</v>
      </c>
      <c r="N1550">
        <v>73</v>
      </c>
      <c r="O1550" t="s">
        <v>2735</v>
      </c>
      <c r="P1550" t="s">
        <v>268</v>
      </c>
      <c r="Q1550" t="s">
        <v>269</v>
      </c>
      <c r="R1550" t="s">
        <v>270</v>
      </c>
      <c r="S1550" t="s">
        <v>4804</v>
      </c>
      <c r="T1550" t="s">
        <v>271</v>
      </c>
      <c r="U1550" t="s">
        <v>4804</v>
      </c>
      <c r="V1550" t="s">
        <v>272</v>
      </c>
      <c r="W1550" t="s">
        <v>273</v>
      </c>
      <c r="X1550" t="s">
        <v>52</v>
      </c>
      <c r="Y1550" t="s">
        <v>274</v>
      </c>
      <c r="Z1550" t="s">
        <v>275</v>
      </c>
      <c r="AA1550" t="s">
        <v>42</v>
      </c>
    </row>
    <row r="1551" spans="1:27" x14ac:dyDescent="0.25">
      <c r="A1551" s="1">
        <v>10279</v>
      </c>
      <c r="B1551" s="1">
        <v>49</v>
      </c>
      <c r="C1551" s="8">
        <v>79.97</v>
      </c>
      <c r="D1551" s="1">
        <v>3</v>
      </c>
      <c r="E1551" s="7">
        <v>3918.53</v>
      </c>
      <c r="F1551" s="7">
        <f>sales_data_sample3[[#This Row],[SALES]]*sales_data_sample3[[#This Row],[PROFIT MARGIN]]</f>
        <v>975.32211700000005</v>
      </c>
      <c r="G1551" s="14" t="str">
        <f>IF(sales_data_sample3[[#This Row],[STATUS]] &lt;&gt;"Cancelled","24,89%","0")</f>
        <v>24,89%</v>
      </c>
      <c r="H1551" s="4">
        <v>38208</v>
      </c>
      <c r="I1551" t="s">
        <v>28</v>
      </c>
      <c r="J1551">
        <f>ROUNDUP(MONTH(sales_data_sample3[[#This Row],[ORDER DATE]])/3,0)</f>
        <v>3</v>
      </c>
      <c r="K1551" t="str">
        <f>TEXT(sales_data_sample3[[#This Row],[ORDER DATE]],"[$-409]mmmm")</f>
        <v>August</v>
      </c>
      <c r="L1551">
        <f>YEAR(sales_data_sample3[[#This Row],[ORDER DATE]])</f>
        <v>2004</v>
      </c>
      <c r="M1551" t="s">
        <v>278</v>
      </c>
      <c r="N1551">
        <v>90</v>
      </c>
      <c r="O1551" t="s">
        <v>3151</v>
      </c>
      <c r="P1551" t="s">
        <v>268</v>
      </c>
      <c r="Q1551" t="s">
        <v>269</v>
      </c>
      <c r="R1551" t="s">
        <v>270</v>
      </c>
      <c r="S1551" t="s">
        <v>4804</v>
      </c>
      <c r="T1551" t="s">
        <v>271</v>
      </c>
      <c r="U1551" t="s">
        <v>4804</v>
      </c>
      <c r="V1551" t="s">
        <v>272</v>
      </c>
      <c r="W1551" t="s">
        <v>273</v>
      </c>
      <c r="X1551" t="s">
        <v>52</v>
      </c>
      <c r="Y1551" t="s">
        <v>274</v>
      </c>
      <c r="Z1551" t="s">
        <v>275</v>
      </c>
      <c r="AA1551" t="s">
        <v>65</v>
      </c>
    </row>
    <row r="1552" spans="1:27" x14ac:dyDescent="0.25">
      <c r="A1552" s="1">
        <v>10279</v>
      </c>
      <c r="B1552" s="1">
        <v>48</v>
      </c>
      <c r="C1552" s="8">
        <v>100</v>
      </c>
      <c r="D1552" s="1">
        <v>2</v>
      </c>
      <c r="E1552" s="7">
        <v>5580.96</v>
      </c>
      <c r="F1552" s="7">
        <f>sales_data_sample3[[#This Row],[SALES]]*sales_data_sample3[[#This Row],[PROFIT MARGIN]]</f>
        <v>1389.100944</v>
      </c>
      <c r="G1552" s="14" t="str">
        <f>IF(sales_data_sample3[[#This Row],[STATUS]] &lt;&gt;"Cancelled","24,89%","0")</f>
        <v>24,89%</v>
      </c>
      <c r="H1552" s="4">
        <v>38208</v>
      </c>
      <c r="I1552" t="s">
        <v>28</v>
      </c>
      <c r="J1552">
        <f>ROUNDUP(MONTH(sales_data_sample3[[#This Row],[ORDER DATE]])/3,0)</f>
        <v>3</v>
      </c>
      <c r="K1552" t="str">
        <f>TEXT(sales_data_sample3[[#This Row],[ORDER DATE]],"[$-409]mmmm")</f>
        <v>August</v>
      </c>
      <c r="L1552">
        <f>YEAR(sales_data_sample3[[#This Row],[ORDER DATE]])</f>
        <v>2004</v>
      </c>
      <c r="M1552" t="s">
        <v>278</v>
      </c>
      <c r="N1552">
        <v>117</v>
      </c>
      <c r="O1552" t="s">
        <v>3275</v>
      </c>
      <c r="P1552" t="s">
        <v>268</v>
      </c>
      <c r="Q1552" t="s">
        <v>269</v>
      </c>
      <c r="R1552" t="s">
        <v>270</v>
      </c>
      <c r="S1552" t="s">
        <v>4804</v>
      </c>
      <c r="T1552" t="s">
        <v>271</v>
      </c>
      <c r="U1552" t="s">
        <v>4804</v>
      </c>
      <c r="V1552" t="s">
        <v>272</v>
      </c>
      <c r="W1552" t="s">
        <v>273</v>
      </c>
      <c r="X1552" t="s">
        <v>52</v>
      </c>
      <c r="Y1552" t="s">
        <v>274</v>
      </c>
      <c r="Z1552" t="s">
        <v>275</v>
      </c>
      <c r="AA1552" t="s">
        <v>65</v>
      </c>
    </row>
    <row r="1553" spans="1:27" x14ac:dyDescent="0.25">
      <c r="A1553" s="1">
        <v>10279</v>
      </c>
      <c r="B1553" s="1">
        <v>33</v>
      </c>
      <c r="C1553" s="8">
        <v>71.06</v>
      </c>
      <c r="D1553" s="1">
        <v>4</v>
      </c>
      <c r="E1553" s="7">
        <v>2344.98</v>
      </c>
      <c r="F1553" s="7">
        <f>sales_data_sample3[[#This Row],[SALES]]*sales_data_sample3[[#This Row],[PROFIT MARGIN]]</f>
        <v>583.66552200000001</v>
      </c>
      <c r="G1553" s="14" t="str">
        <f>IF(sales_data_sample3[[#This Row],[STATUS]] &lt;&gt;"Cancelled","24,89%","0")</f>
        <v>24,89%</v>
      </c>
      <c r="H1553" s="4">
        <v>38208</v>
      </c>
      <c r="I1553" t="s">
        <v>28</v>
      </c>
      <c r="J1553">
        <f>ROUNDUP(MONTH(sales_data_sample3[[#This Row],[ORDER DATE]])/3,0)</f>
        <v>3</v>
      </c>
      <c r="K1553" t="str">
        <f>TEXT(sales_data_sample3[[#This Row],[ORDER DATE]],"[$-409]mmmm")</f>
        <v>August</v>
      </c>
      <c r="L1553">
        <f>YEAR(sales_data_sample3[[#This Row],[ORDER DATE]])</f>
        <v>2004</v>
      </c>
      <c r="M1553" t="s">
        <v>278</v>
      </c>
      <c r="N1553">
        <v>85</v>
      </c>
      <c r="O1553" t="s">
        <v>3391</v>
      </c>
      <c r="P1553" t="s">
        <v>268</v>
      </c>
      <c r="Q1553" t="s">
        <v>269</v>
      </c>
      <c r="R1553" t="s">
        <v>270</v>
      </c>
      <c r="S1553" t="s">
        <v>4804</v>
      </c>
      <c r="T1553" t="s">
        <v>271</v>
      </c>
      <c r="U1553" t="s">
        <v>4804</v>
      </c>
      <c r="V1553" t="s">
        <v>272</v>
      </c>
      <c r="W1553" t="s">
        <v>273</v>
      </c>
      <c r="X1553" t="s">
        <v>52</v>
      </c>
      <c r="Y1553" t="s">
        <v>274</v>
      </c>
      <c r="Z1553" t="s">
        <v>275</v>
      </c>
      <c r="AA1553" t="s">
        <v>42</v>
      </c>
    </row>
    <row r="1554" spans="1:27" x14ac:dyDescent="0.25">
      <c r="A1554" s="1">
        <v>10279</v>
      </c>
      <c r="B1554" s="1">
        <v>48</v>
      </c>
      <c r="C1554" s="8">
        <v>100</v>
      </c>
      <c r="D1554" s="1">
        <v>6</v>
      </c>
      <c r="E1554" s="7">
        <v>6168</v>
      </c>
      <c r="F1554" s="7">
        <f>sales_data_sample3[[#This Row],[SALES]]*sales_data_sample3[[#This Row],[PROFIT MARGIN]]</f>
        <v>1535.2152000000001</v>
      </c>
      <c r="G1554" s="14" t="str">
        <f>IF(sales_data_sample3[[#This Row],[STATUS]] &lt;&gt;"Cancelled","24,89%","0")</f>
        <v>24,89%</v>
      </c>
      <c r="H1554" s="4">
        <v>38208</v>
      </c>
      <c r="I1554" t="s">
        <v>28</v>
      </c>
      <c r="J1554">
        <f>ROUNDUP(MONTH(sales_data_sample3[[#This Row],[ORDER DATE]])/3,0)</f>
        <v>3</v>
      </c>
      <c r="K1554" t="str">
        <f>TEXT(sales_data_sample3[[#This Row],[ORDER DATE]],"[$-409]mmmm")</f>
        <v>August</v>
      </c>
      <c r="L1554">
        <f>YEAR(sales_data_sample3[[#This Row],[ORDER DATE]])</f>
        <v>2004</v>
      </c>
      <c r="M1554" t="s">
        <v>278</v>
      </c>
      <c r="N1554">
        <v>107</v>
      </c>
      <c r="O1554" t="s">
        <v>3508</v>
      </c>
      <c r="P1554" t="s">
        <v>268</v>
      </c>
      <c r="Q1554" t="s">
        <v>269</v>
      </c>
      <c r="R1554" t="s">
        <v>270</v>
      </c>
      <c r="S1554" t="s">
        <v>4804</v>
      </c>
      <c r="T1554" t="s">
        <v>271</v>
      </c>
      <c r="U1554" t="s">
        <v>4804</v>
      </c>
      <c r="V1554" t="s">
        <v>272</v>
      </c>
      <c r="W1554" t="s">
        <v>273</v>
      </c>
      <c r="X1554" t="s">
        <v>52</v>
      </c>
      <c r="Y1554" t="s">
        <v>274</v>
      </c>
      <c r="Z1554" t="s">
        <v>275</v>
      </c>
      <c r="AA1554" t="s">
        <v>65</v>
      </c>
    </row>
    <row r="1555" spans="1:27" x14ac:dyDescent="0.25">
      <c r="A1555" s="1">
        <v>10280</v>
      </c>
      <c r="B1555" s="1">
        <v>34</v>
      </c>
      <c r="C1555" s="8">
        <v>100</v>
      </c>
      <c r="D1555" s="1">
        <v>2</v>
      </c>
      <c r="E1555" s="7">
        <v>8014.82</v>
      </c>
      <c r="F1555" s="7">
        <f>sales_data_sample3[[#This Row],[SALES]]*sales_data_sample3[[#This Row],[PROFIT MARGIN]]</f>
        <v>1994.888698</v>
      </c>
      <c r="G1555" s="14" t="str">
        <f>IF(sales_data_sample3[[#This Row],[STATUS]] &lt;&gt;"Cancelled","24,89%","0")</f>
        <v>24,89%</v>
      </c>
      <c r="H1555" s="4">
        <v>38216</v>
      </c>
      <c r="I1555" t="s">
        <v>28</v>
      </c>
      <c r="J1555">
        <f>ROUNDUP(MONTH(sales_data_sample3[[#This Row],[ORDER DATE]])/3,0)</f>
        <v>3</v>
      </c>
      <c r="K1555" t="str">
        <f>TEXT(sales_data_sample3[[#This Row],[ORDER DATE]],"[$-409]mmmm")</f>
        <v>August</v>
      </c>
      <c r="L1555">
        <f>YEAR(sales_data_sample3[[#This Row],[ORDER DATE]])</f>
        <v>2004</v>
      </c>
      <c r="M1555" t="s">
        <v>278</v>
      </c>
      <c r="N1555">
        <v>214</v>
      </c>
      <c r="O1555" t="s">
        <v>279</v>
      </c>
      <c r="P1555" t="s">
        <v>391</v>
      </c>
      <c r="Q1555" t="s">
        <v>392</v>
      </c>
      <c r="R1555" t="s">
        <v>393</v>
      </c>
      <c r="S1555" t="s">
        <v>4804</v>
      </c>
      <c r="T1555" t="s">
        <v>394</v>
      </c>
      <c r="U1555" t="s">
        <v>4804</v>
      </c>
      <c r="V1555" t="s">
        <v>395</v>
      </c>
      <c r="W1555" t="s">
        <v>396</v>
      </c>
      <c r="X1555" t="s">
        <v>52</v>
      </c>
      <c r="Y1555" t="s">
        <v>397</v>
      </c>
      <c r="Z1555" t="s">
        <v>398</v>
      </c>
      <c r="AA1555" t="s">
        <v>229</v>
      </c>
    </row>
    <row r="1556" spans="1:27" x14ac:dyDescent="0.25">
      <c r="A1556" s="1">
        <v>10280</v>
      </c>
      <c r="B1556" s="1">
        <v>24</v>
      </c>
      <c r="C1556" s="8">
        <v>100</v>
      </c>
      <c r="D1556" s="1">
        <v>1</v>
      </c>
      <c r="E1556" s="7">
        <v>2800.08</v>
      </c>
      <c r="F1556" s="7">
        <f>sales_data_sample3[[#This Row],[SALES]]*sales_data_sample3[[#This Row],[PROFIT MARGIN]]</f>
        <v>127.40364</v>
      </c>
      <c r="G1556" s="14" t="str">
        <f>IF(sales_data_sample3[[#This Row],[STATUS]] &lt;&gt;"Cancelled","4,55%","0")</f>
        <v>4,55%</v>
      </c>
      <c r="H1556" s="4">
        <v>38216</v>
      </c>
      <c r="I1556" t="s">
        <v>28</v>
      </c>
      <c r="J1556">
        <f>ROUNDUP(MONTH(sales_data_sample3[[#This Row],[ORDER DATE]])/3,0)</f>
        <v>3</v>
      </c>
      <c r="K1556" t="str">
        <f>TEXT(sales_data_sample3[[#This Row],[ORDER DATE]],"[$-409]mmmm")</f>
        <v>August</v>
      </c>
      <c r="L1556">
        <f>YEAR(sales_data_sample3[[#This Row],[ORDER DATE]])</f>
        <v>2004</v>
      </c>
      <c r="M1556" t="s">
        <v>957</v>
      </c>
      <c r="N1556">
        <v>116</v>
      </c>
      <c r="O1556" t="s">
        <v>1264</v>
      </c>
      <c r="P1556" t="s">
        <v>391</v>
      </c>
      <c r="Q1556" t="s">
        <v>392</v>
      </c>
      <c r="R1556" t="s">
        <v>393</v>
      </c>
      <c r="S1556" t="s">
        <v>4804</v>
      </c>
      <c r="T1556" t="s">
        <v>394</v>
      </c>
      <c r="U1556" t="s">
        <v>4804</v>
      </c>
      <c r="V1556" t="s">
        <v>395</v>
      </c>
      <c r="W1556" t="s">
        <v>396</v>
      </c>
      <c r="X1556" t="s">
        <v>52</v>
      </c>
      <c r="Y1556" t="s">
        <v>397</v>
      </c>
      <c r="Z1556" t="s">
        <v>398</v>
      </c>
      <c r="AA1556" t="s">
        <v>42</v>
      </c>
    </row>
    <row r="1557" spans="1:27" x14ac:dyDescent="0.25">
      <c r="A1557" s="1">
        <v>10280</v>
      </c>
      <c r="B1557" s="1">
        <v>50</v>
      </c>
      <c r="C1557" s="8">
        <v>100</v>
      </c>
      <c r="D1557" s="1">
        <v>9</v>
      </c>
      <c r="E1557" s="7">
        <v>5239.5</v>
      </c>
      <c r="F1557" s="7">
        <f>sales_data_sample3[[#This Row],[SALES]]*sales_data_sample3[[#This Row],[PROFIT MARGIN]]</f>
        <v>387.19904999999994</v>
      </c>
      <c r="G1557" s="14" t="str">
        <f>IF(sales_data_sample3[[#This Row],[STATUS]] &lt;&gt;"Cancelled","7,39%","0")</f>
        <v>7,39%</v>
      </c>
      <c r="H1557" s="4">
        <v>38216</v>
      </c>
      <c r="I1557" t="s">
        <v>28</v>
      </c>
      <c r="J1557">
        <f>ROUNDUP(MONTH(sales_data_sample3[[#This Row],[ORDER DATE]])/3,0)</f>
        <v>3</v>
      </c>
      <c r="K1557" t="str">
        <f>TEXT(sales_data_sample3[[#This Row],[ORDER DATE]],"[$-409]mmmm")</f>
        <v>August</v>
      </c>
      <c r="L1557">
        <f>YEAR(sales_data_sample3[[#This Row],[ORDER DATE]])</f>
        <v>2004</v>
      </c>
      <c r="M1557" t="s">
        <v>1354</v>
      </c>
      <c r="N1557">
        <v>102</v>
      </c>
      <c r="O1557" t="s">
        <v>1355</v>
      </c>
      <c r="P1557" t="s">
        <v>391</v>
      </c>
      <c r="Q1557" t="s">
        <v>392</v>
      </c>
      <c r="R1557" t="s">
        <v>393</v>
      </c>
      <c r="S1557" t="s">
        <v>4804</v>
      </c>
      <c r="T1557" t="s">
        <v>394</v>
      </c>
      <c r="U1557" t="s">
        <v>4804</v>
      </c>
      <c r="V1557" t="s">
        <v>395</v>
      </c>
      <c r="W1557" t="s">
        <v>396</v>
      </c>
      <c r="X1557" t="s">
        <v>52</v>
      </c>
      <c r="Y1557" t="s">
        <v>397</v>
      </c>
      <c r="Z1557" t="s">
        <v>398</v>
      </c>
      <c r="AA1557" t="s">
        <v>65</v>
      </c>
    </row>
    <row r="1558" spans="1:27" x14ac:dyDescent="0.25">
      <c r="A1558" s="1">
        <v>10280</v>
      </c>
      <c r="B1558" s="1">
        <v>27</v>
      </c>
      <c r="C1558" s="8">
        <v>57.68</v>
      </c>
      <c r="D1558" s="1">
        <v>8</v>
      </c>
      <c r="E1558" s="7">
        <v>1557.36</v>
      </c>
      <c r="F1558" s="7">
        <f>sales_data_sample3[[#This Row],[SALES]]*sales_data_sample3[[#This Row],[PROFIT MARGIN]]</f>
        <v>115.08890399999999</v>
      </c>
      <c r="G1558" s="14" t="str">
        <f>IF(sales_data_sample3[[#This Row],[STATUS]] &lt;&gt;"Cancelled","7,39%","0")</f>
        <v>7,39%</v>
      </c>
      <c r="H1558" s="4">
        <v>38216</v>
      </c>
      <c r="I1558" t="s">
        <v>28</v>
      </c>
      <c r="J1558">
        <f>ROUNDUP(MONTH(sales_data_sample3[[#This Row],[ORDER DATE]])/3,0)</f>
        <v>3</v>
      </c>
      <c r="K1558" t="str">
        <f>TEXT(sales_data_sample3[[#This Row],[ORDER DATE]],"[$-409]mmmm")</f>
        <v>August</v>
      </c>
      <c r="L1558">
        <f>YEAR(sales_data_sample3[[#This Row],[ORDER DATE]])</f>
        <v>2004</v>
      </c>
      <c r="M1558" t="s">
        <v>1354</v>
      </c>
      <c r="N1558">
        <v>53</v>
      </c>
      <c r="O1558" t="s">
        <v>1419</v>
      </c>
      <c r="P1558" t="s">
        <v>391</v>
      </c>
      <c r="Q1558" t="s">
        <v>392</v>
      </c>
      <c r="R1558" t="s">
        <v>393</v>
      </c>
      <c r="S1558" t="s">
        <v>4804</v>
      </c>
      <c r="T1558" t="s">
        <v>394</v>
      </c>
      <c r="U1558" t="s">
        <v>4804</v>
      </c>
      <c r="V1558" t="s">
        <v>395</v>
      </c>
      <c r="W1558" t="s">
        <v>396</v>
      </c>
      <c r="X1558" t="s">
        <v>52</v>
      </c>
      <c r="Y1558" t="s">
        <v>397</v>
      </c>
      <c r="Z1558" t="s">
        <v>398</v>
      </c>
      <c r="AA1558" t="s">
        <v>42</v>
      </c>
    </row>
    <row r="1559" spans="1:27" x14ac:dyDescent="0.25">
      <c r="A1559" s="1">
        <v>10280</v>
      </c>
      <c r="B1559" s="1">
        <v>26</v>
      </c>
      <c r="C1559" s="8">
        <v>100</v>
      </c>
      <c r="D1559" s="1">
        <v>16</v>
      </c>
      <c r="E1559" s="7">
        <v>3668.6</v>
      </c>
      <c r="F1559" s="7">
        <f>sales_data_sample3[[#This Row],[SALES]]*sales_data_sample3[[#This Row],[PROFIT MARGIN]]</f>
        <v>271.10953999999998</v>
      </c>
      <c r="G1559" s="14" t="str">
        <f>IF(sales_data_sample3[[#This Row],[STATUS]] &lt;&gt;"Cancelled","7,39%","0")</f>
        <v>7,39%</v>
      </c>
      <c r="H1559" s="4">
        <v>38216</v>
      </c>
      <c r="I1559" t="s">
        <v>28</v>
      </c>
      <c r="J1559">
        <f>ROUNDUP(MONTH(sales_data_sample3[[#This Row],[ORDER DATE]])/3,0)</f>
        <v>3</v>
      </c>
      <c r="K1559" t="str">
        <f>TEXT(sales_data_sample3[[#This Row],[ORDER DATE]],"[$-409]mmmm")</f>
        <v>August</v>
      </c>
      <c r="L1559">
        <f>YEAR(sales_data_sample3[[#This Row],[ORDER DATE]])</f>
        <v>2004</v>
      </c>
      <c r="M1559" t="s">
        <v>1354</v>
      </c>
      <c r="N1559">
        <v>170</v>
      </c>
      <c r="O1559" t="s">
        <v>1565</v>
      </c>
      <c r="P1559" t="s">
        <v>391</v>
      </c>
      <c r="Q1559" t="s">
        <v>392</v>
      </c>
      <c r="R1559" t="s">
        <v>393</v>
      </c>
      <c r="S1559" t="s">
        <v>4804</v>
      </c>
      <c r="T1559" t="s">
        <v>394</v>
      </c>
      <c r="U1559" t="s">
        <v>4804</v>
      </c>
      <c r="V1559" t="s">
        <v>395</v>
      </c>
      <c r="W1559" t="s">
        <v>396</v>
      </c>
      <c r="X1559" t="s">
        <v>52</v>
      </c>
      <c r="Y1559" t="s">
        <v>397</v>
      </c>
      <c r="Z1559" t="s">
        <v>398</v>
      </c>
      <c r="AA1559" t="s">
        <v>65</v>
      </c>
    </row>
    <row r="1560" spans="1:27" x14ac:dyDescent="0.25">
      <c r="A1560" s="1">
        <v>10280</v>
      </c>
      <c r="B1560" s="1">
        <v>25</v>
      </c>
      <c r="C1560" s="8">
        <v>62.96</v>
      </c>
      <c r="D1560" s="1">
        <v>15</v>
      </c>
      <c r="E1560" s="7">
        <v>1574</v>
      </c>
      <c r="F1560" s="7">
        <f>sales_data_sample3[[#This Row],[SALES]]*sales_data_sample3[[#This Row],[PROFIT MARGIN]]</f>
        <v>116.31859999999999</v>
      </c>
      <c r="G1560" s="14" t="str">
        <f>IF(sales_data_sample3[[#This Row],[STATUS]] &lt;&gt;"Cancelled","7,39%","0")</f>
        <v>7,39%</v>
      </c>
      <c r="H1560" s="4">
        <v>38216</v>
      </c>
      <c r="I1560" t="s">
        <v>28</v>
      </c>
      <c r="J1560">
        <f>ROUNDUP(MONTH(sales_data_sample3[[#This Row],[ORDER DATE]])/3,0)</f>
        <v>3</v>
      </c>
      <c r="K1560" t="str">
        <f>TEXT(sales_data_sample3[[#This Row],[ORDER DATE]],"[$-409]mmmm")</f>
        <v>August</v>
      </c>
      <c r="L1560">
        <f>YEAR(sales_data_sample3[[#This Row],[ORDER DATE]])</f>
        <v>2004</v>
      </c>
      <c r="M1560" t="s">
        <v>1354</v>
      </c>
      <c r="N1560">
        <v>60</v>
      </c>
      <c r="O1560" t="s">
        <v>1696</v>
      </c>
      <c r="P1560" t="s">
        <v>391</v>
      </c>
      <c r="Q1560" t="s">
        <v>392</v>
      </c>
      <c r="R1560" t="s">
        <v>393</v>
      </c>
      <c r="S1560" t="s">
        <v>4804</v>
      </c>
      <c r="T1560" t="s">
        <v>394</v>
      </c>
      <c r="U1560" t="s">
        <v>4804</v>
      </c>
      <c r="V1560" t="s">
        <v>395</v>
      </c>
      <c r="W1560" t="s">
        <v>396</v>
      </c>
      <c r="X1560" t="s">
        <v>52</v>
      </c>
      <c r="Y1560" t="s">
        <v>397</v>
      </c>
      <c r="Z1560" t="s">
        <v>398</v>
      </c>
      <c r="AA1560" t="s">
        <v>42</v>
      </c>
    </row>
    <row r="1561" spans="1:27" x14ac:dyDescent="0.25">
      <c r="A1561" s="1">
        <v>10280</v>
      </c>
      <c r="B1561" s="1">
        <v>37</v>
      </c>
      <c r="C1561" s="8">
        <v>100</v>
      </c>
      <c r="D1561" s="1">
        <v>13</v>
      </c>
      <c r="E1561" s="7">
        <v>4750.8</v>
      </c>
      <c r="F1561" s="7">
        <f>sales_data_sample3[[#This Row],[SALES]]*sales_data_sample3[[#This Row],[PROFIT MARGIN]]</f>
        <v>351.08411999999998</v>
      </c>
      <c r="G1561" s="14" t="str">
        <f>IF(sales_data_sample3[[#This Row],[STATUS]] &lt;&gt;"Cancelled","7,39%","0")</f>
        <v>7,39%</v>
      </c>
      <c r="H1561" s="4">
        <v>38216</v>
      </c>
      <c r="I1561" t="s">
        <v>28</v>
      </c>
      <c r="J1561">
        <f>ROUNDUP(MONTH(sales_data_sample3[[#This Row],[ORDER DATE]])/3,0)</f>
        <v>3</v>
      </c>
      <c r="K1561" t="str">
        <f>TEXT(sales_data_sample3[[#This Row],[ORDER DATE]],"[$-409]mmmm")</f>
        <v>August</v>
      </c>
      <c r="L1561">
        <f>YEAR(sales_data_sample3[[#This Row],[ORDER DATE]])</f>
        <v>2004</v>
      </c>
      <c r="M1561" t="s">
        <v>1354</v>
      </c>
      <c r="N1561">
        <v>127</v>
      </c>
      <c r="O1561" t="s">
        <v>1769</v>
      </c>
      <c r="P1561" t="s">
        <v>391</v>
      </c>
      <c r="Q1561" t="s">
        <v>392</v>
      </c>
      <c r="R1561" t="s">
        <v>393</v>
      </c>
      <c r="S1561" t="s">
        <v>4804</v>
      </c>
      <c r="T1561" t="s">
        <v>394</v>
      </c>
      <c r="U1561" t="s">
        <v>4804</v>
      </c>
      <c r="V1561" t="s">
        <v>395</v>
      </c>
      <c r="W1561" t="s">
        <v>396</v>
      </c>
      <c r="X1561" t="s">
        <v>52</v>
      </c>
      <c r="Y1561" t="s">
        <v>397</v>
      </c>
      <c r="Z1561" t="s">
        <v>398</v>
      </c>
      <c r="AA1561" t="s">
        <v>65</v>
      </c>
    </row>
    <row r="1562" spans="1:27" x14ac:dyDescent="0.25">
      <c r="A1562" s="1">
        <v>10280</v>
      </c>
      <c r="B1562" s="1">
        <v>22</v>
      </c>
      <c r="C1562" s="8">
        <v>100</v>
      </c>
      <c r="D1562" s="1">
        <v>10</v>
      </c>
      <c r="E1562" s="7">
        <v>4455</v>
      </c>
      <c r="F1562" s="7">
        <f>sales_data_sample3[[#This Row],[SALES]]*sales_data_sample3[[#This Row],[PROFIT MARGIN]]</f>
        <v>329.22449999999998</v>
      </c>
      <c r="G1562" s="14" t="str">
        <f>IF(sales_data_sample3[[#This Row],[STATUS]] &lt;&gt;"Cancelled","7,39%","0")</f>
        <v>7,39%</v>
      </c>
      <c r="H1562" s="4">
        <v>38216</v>
      </c>
      <c r="I1562" t="s">
        <v>28</v>
      </c>
      <c r="J1562">
        <f>ROUNDUP(MONTH(sales_data_sample3[[#This Row],[ORDER DATE]])/3,0)</f>
        <v>3</v>
      </c>
      <c r="K1562" t="str">
        <f>TEXT(sales_data_sample3[[#This Row],[ORDER DATE]],"[$-409]mmmm")</f>
        <v>August</v>
      </c>
      <c r="L1562">
        <f>YEAR(sales_data_sample3[[#This Row],[ORDER DATE]])</f>
        <v>2004</v>
      </c>
      <c r="M1562" t="s">
        <v>1354</v>
      </c>
      <c r="N1562">
        <v>168</v>
      </c>
      <c r="O1562" t="s">
        <v>1928</v>
      </c>
      <c r="P1562" t="s">
        <v>391</v>
      </c>
      <c r="Q1562" t="s">
        <v>392</v>
      </c>
      <c r="R1562" t="s">
        <v>393</v>
      </c>
      <c r="S1562" t="s">
        <v>4804</v>
      </c>
      <c r="T1562" t="s">
        <v>394</v>
      </c>
      <c r="U1562" t="s">
        <v>4804</v>
      </c>
      <c r="V1562" t="s">
        <v>395</v>
      </c>
      <c r="W1562" t="s">
        <v>396</v>
      </c>
      <c r="X1562" t="s">
        <v>52</v>
      </c>
      <c r="Y1562" t="s">
        <v>397</v>
      </c>
      <c r="Z1562" t="s">
        <v>398</v>
      </c>
      <c r="AA1562" t="s">
        <v>65</v>
      </c>
    </row>
    <row r="1563" spans="1:27" x14ac:dyDescent="0.25">
      <c r="A1563" s="1">
        <v>10280</v>
      </c>
      <c r="B1563" s="1">
        <v>46</v>
      </c>
      <c r="C1563" s="8">
        <v>100</v>
      </c>
      <c r="D1563" s="1">
        <v>3</v>
      </c>
      <c r="E1563" s="7">
        <v>5126.24</v>
      </c>
      <c r="F1563" s="7">
        <f>sales_data_sample3[[#This Row],[SALES]]*sales_data_sample3[[#This Row],[PROFIT MARGIN]]</f>
        <v>378.82913599999995</v>
      </c>
      <c r="G1563" s="14" t="str">
        <f>IF(sales_data_sample3[[#This Row],[STATUS]] &lt;&gt;"Cancelled","7,39%","0")</f>
        <v>7,39%</v>
      </c>
      <c r="H1563" s="4">
        <v>38216</v>
      </c>
      <c r="I1563" t="s">
        <v>28</v>
      </c>
      <c r="J1563">
        <f>ROUNDUP(MONTH(sales_data_sample3[[#This Row],[ORDER DATE]])/3,0)</f>
        <v>3</v>
      </c>
      <c r="K1563" t="str">
        <f>TEXT(sales_data_sample3[[#This Row],[ORDER DATE]],"[$-409]mmmm")</f>
        <v>August</v>
      </c>
      <c r="L1563">
        <f>YEAR(sales_data_sample3[[#This Row],[ORDER DATE]])</f>
        <v>2004</v>
      </c>
      <c r="M1563" t="s">
        <v>1354</v>
      </c>
      <c r="N1563">
        <v>101</v>
      </c>
      <c r="O1563" t="s">
        <v>1989</v>
      </c>
      <c r="P1563" t="s">
        <v>391</v>
      </c>
      <c r="Q1563" t="s">
        <v>392</v>
      </c>
      <c r="R1563" t="s">
        <v>393</v>
      </c>
      <c r="S1563" t="s">
        <v>4804</v>
      </c>
      <c r="T1563" t="s">
        <v>394</v>
      </c>
      <c r="U1563" t="s">
        <v>4804</v>
      </c>
      <c r="V1563" t="s">
        <v>395</v>
      </c>
      <c r="W1563" t="s">
        <v>396</v>
      </c>
      <c r="X1563" t="s">
        <v>52</v>
      </c>
      <c r="Y1563" t="s">
        <v>397</v>
      </c>
      <c r="Z1563" t="s">
        <v>398</v>
      </c>
      <c r="AA1563" t="s">
        <v>65</v>
      </c>
    </row>
    <row r="1564" spans="1:27" x14ac:dyDescent="0.25">
      <c r="A1564" s="1">
        <v>10280</v>
      </c>
      <c r="B1564" s="1">
        <v>43</v>
      </c>
      <c r="C1564" s="8">
        <v>68.709999999999994</v>
      </c>
      <c r="D1564" s="1">
        <v>5</v>
      </c>
      <c r="E1564" s="7">
        <v>2954.53</v>
      </c>
      <c r="F1564" s="7">
        <f>sales_data_sample3[[#This Row],[SALES]]*sales_data_sample3[[#This Row],[PROFIT MARGIN]]</f>
        <v>218.33976699999999</v>
      </c>
      <c r="G1564" s="14" t="str">
        <f>IF(sales_data_sample3[[#This Row],[STATUS]] &lt;&gt;"Cancelled","7,39%","0")</f>
        <v>7,39%</v>
      </c>
      <c r="H1564" s="4">
        <v>38216</v>
      </c>
      <c r="I1564" t="s">
        <v>28</v>
      </c>
      <c r="J1564">
        <f>ROUNDUP(MONTH(sales_data_sample3[[#This Row],[ORDER DATE]])/3,0)</f>
        <v>3</v>
      </c>
      <c r="K1564" t="str">
        <f>TEXT(sales_data_sample3[[#This Row],[ORDER DATE]],"[$-409]mmmm")</f>
        <v>August</v>
      </c>
      <c r="L1564">
        <f>YEAR(sales_data_sample3[[#This Row],[ORDER DATE]])</f>
        <v>2004</v>
      </c>
      <c r="M1564" t="s">
        <v>1354</v>
      </c>
      <c r="N1564">
        <v>62</v>
      </c>
      <c r="O1564" t="s">
        <v>2025</v>
      </c>
      <c r="P1564" t="s">
        <v>391</v>
      </c>
      <c r="Q1564" t="s">
        <v>392</v>
      </c>
      <c r="R1564" t="s">
        <v>393</v>
      </c>
      <c r="S1564" t="s">
        <v>4804</v>
      </c>
      <c r="T1564" t="s">
        <v>394</v>
      </c>
      <c r="U1564" t="s">
        <v>4804</v>
      </c>
      <c r="V1564" t="s">
        <v>395</v>
      </c>
      <c r="W1564" t="s">
        <v>396</v>
      </c>
      <c r="X1564" t="s">
        <v>52</v>
      </c>
      <c r="Y1564" t="s">
        <v>397</v>
      </c>
      <c r="Z1564" t="s">
        <v>398</v>
      </c>
      <c r="AA1564" t="s">
        <v>42</v>
      </c>
    </row>
    <row r="1565" spans="1:27" x14ac:dyDescent="0.25">
      <c r="A1565" s="1">
        <v>10280</v>
      </c>
      <c r="B1565" s="1">
        <v>29</v>
      </c>
      <c r="C1565" s="8">
        <v>100</v>
      </c>
      <c r="D1565" s="1">
        <v>4</v>
      </c>
      <c r="E1565" s="7">
        <v>3006.43</v>
      </c>
      <c r="F1565" s="7">
        <f>sales_data_sample3[[#This Row],[SALES]]*sales_data_sample3[[#This Row],[PROFIT MARGIN]]</f>
        <v>222.17517699999996</v>
      </c>
      <c r="G1565" s="14" t="str">
        <f>IF(sales_data_sample3[[#This Row],[STATUS]] &lt;&gt;"Cancelled","7,39%","0")</f>
        <v>7,39%</v>
      </c>
      <c r="H1565" s="4">
        <v>38216</v>
      </c>
      <c r="I1565" t="s">
        <v>28</v>
      </c>
      <c r="J1565">
        <f>ROUNDUP(MONTH(sales_data_sample3[[#This Row],[ORDER DATE]])/3,0)</f>
        <v>3</v>
      </c>
      <c r="K1565" t="str">
        <f>TEXT(sales_data_sample3[[#This Row],[ORDER DATE]],"[$-409]mmmm")</f>
        <v>August</v>
      </c>
      <c r="L1565">
        <f>YEAR(sales_data_sample3[[#This Row],[ORDER DATE]])</f>
        <v>2004</v>
      </c>
      <c r="M1565" t="s">
        <v>1354</v>
      </c>
      <c r="N1565">
        <v>104</v>
      </c>
      <c r="O1565" t="s">
        <v>2122</v>
      </c>
      <c r="P1565" t="s">
        <v>391</v>
      </c>
      <c r="Q1565" t="s">
        <v>392</v>
      </c>
      <c r="R1565" t="s">
        <v>393</v>
      </c>
      <c r="S1565" t="s">
        <v>4804</v>
      </c>
      <c r="T1565" t="s">
        <v>394</v>
      </c>
      <c r="U1565" t="s">
        <v>4804</v>
      </c>
      <c r="V1565" t="s">
        <v>395</v>
      </c>
      <c r="W1565" t="s">
        <v>396</v>
      </c>
      <c r="X1565" t="s">
        <v>52</v>
      </c>
      <c r="Y1565" t="s">
        <v>397</v>
      </c>
      <c r="Z1565" t="s">
        <v>398</v>
      </c>
      <c r="AA1565" t="s">
        <v>65</v>
      </c>
    </row>
    <row r="1566" spans="1:27" x14ac:dyDescent="0.25">
      <c r="A1566" s="1">
        <v>10280</v>
      </c>
      <c r="B1566" s="1">
        <v>34</v>
      </c>
      <c r="C1566" s="8">
        <v>100</v>
      </c>
      <c r="D1566" s="1">
        <v>7</v>
      </c>
      <c r="E1566" s="7">
        <v>3474.46</v>
      </c>
      <c r="F1566" s="7">
        <f>sales_data_sample3[[#This Row],[SALES]]*sales_data_sample3[[#This Row],[PROFIT MARGIN]]</f>
        <v>256.76259399999998</v>
      </c>
      <c r="G1566" s="14" t="str">
        <f>IF(sales_data_sample3[[#This Row],[STATUS]] &lt;&gt;"Cancelled","7,39%","0")</f>
        <v>7,39%</v>
      </c>
      <c r="H1566" s="4">
        <v>38216</v>
      </c>
      <c r="I1566" t="s">
        <v>28</v>
      </c>
      <c r="J1566">
        <f>ROUNDUP(MONTH(sales_data_sample3[[#This Row],[ORDER DATE]])/3,0)</f>
        <v>3</v>
      </c>
      <c r="K1566" t="str">
        <f>TEXT(sales_data_sample3[[#This Row],[ORDER DATE]],"[$-409]mmmm")</f>
        <v>August</v>
      </c>
      <c r="L1566">
        <f>YEAR(sales_data_sample3[[#This Row],[ORDER DATE]])</f>
        <v>2004</v>
      </c>
      <c r="M1566" t="s">
        <v>1354</v>
      </c>
      <c r="N1566">
        <v>99</v>
      </c>
      <c r="O1566" t="s">
        <v>2325</v>
      </c>
      <c r="P1566" t="s">
        <v>391</v>
      </c>
      <c r="Q1566" t="s">
        <v>392</v>
      </c>
      <c r="R1566" t="s">
        <v>393</v>
      </c>
      <c r="S1566" t="s">
        <v>4804</v>
      </c>
      <c r="T1566" t="s">
        <v>394</v>
      </c>
      <c r="U1566" t="s">
        <v>4804</v>
      </c>
      <c r="V1566" t="s">
        <v>395</v>
      </c>
      <c r="W1566" t="s">
        <v>396</v>
      </c>
      <c r="X1566" t="s">
        <v>52</v>
      </c>
      <c r="Y1566" t="s">
        <v>397</v>
      </c>
      <c r="Z1566" t="s">
        <v>398</v>
      </c>
      <c r="AA1566" t="s">
        <v>65</v>
      </c>
    </row>
    <row r="1567" spans="1:27" x14ac:dyDescent="0.25">
      <c r="A1567" s="1">
        <v>10280</v>
      </c>
      <c r="B1567" s="1">
        <v>35</v>
      </c>
      <c r="C1567" s="8">
        <v>100</v>
      </c>
      <c r="D1567" s="1">
        <v>17</v>
      </c>
      <c r="E1567" s="7">
        <v>3704.05</v>
      </c>
      <c r="F1567" s="7">
        <f>sales_data_sample3[[#This Row],[SALES]]*sales_data_sample3[[#This Row],[PROFIT MARGIN]]</f>
        <v>273.72929499999998</v>
      </c>
      <c r="G1567" s="14" t="str">
        <f>IF(sales_data_sample3[[#This Row],[STATUS]] &lt;&gt;"Cancelled","7,39%","0")</f>
        <v>7,39%</v>
      </c>
      <c r="H1567" s="4">
        <v>38216</v>
      </c>
      <c r="I1567" t="s">
        <v>28</v>
      </c>
      <c r="J1567">
        <f>ROUNDUP(MONTH(sales_data_sample3[[#This Row],[ORDER DATE]])/3,0)</f>
        <v>3</v>
      </c>
      <c r="K1567" t="str">
        <f>TEXT(sales_data_sample3[[#This Row],[ORDER DATE]],"[$-409]mmmm")</f>
        <v>August</v>
      </c>
      <c r="L1567">
        <f>YEAR(sales_data_sample3[[#This Row],[ORDER DATE]])</f>
        <v>2004</v>
      </c>
      <c r="M1567" t="s">
        <v>1354</v>
      </c>
      <c r="N1567">
        <v>92</v>
      </c>
      <c r="O1567" t="s">
        <v>2529</v>
      </c>
      <c r="P1567" t="s">
        <v>391</v>
      </c>
      <c r="Q1567" t="s">
        <v>392</v>
      </c>
      <c r="R1567" t="s">
        <v>393</v>
      </c>
      <c r="S1567" t="s">
        <v>4804</v>
      </c>
      <c r="T1567" t="s">
        <v>394</v>
      </c>
      <c r="U1567" t="s">
        <v>4804</v>
      </c>
      <c r="V1567" t="s">
        <v>395</v>
      </c>
      <c r="W1567" t="s">
        <v>396</v>
      </c>
      <c r="X1567" t="s">
        <v>52</v>
      </c>
      <c r="Y1567" t="s">
        <v>397</v>
      </c>
      <c r="Z1567" t="s">
        <v>398</v>
      </c>
      <c r="AA1567" t="s">
        <v>65</v>
      </c>
    </row>
    <row r="1568" spans="1:27" x14ac:dyDescent="0.25">
      <c r="A1568" s="1">
        <v>10280</v>
      </c>
      <c r="B1568" s="1">
        <v>20</v>
      </c>
      <c r="C1568" s="8">
        <v>28.88</v>
      </c>
      <c r="D1568" s="1">
        <v>12</v>
      </c>
      <c r="E1568" s="7">
        <v>577.6</v>
      </c>
      <c r="F1568" s="7">
        <f>sales_data_sample3[[#This Row],[SALES]]*sales_data_sample3[[#This Row],[PROFIT MARGIN]]</f>
        <v>42.684639999999995</v>
      </c>
      <c r="G1568" s="14" t="str">
        <f>IF(sales_data_sample3[[#This Row],[STATUS]] &lt;&gt;"Cancelled","7,39%","0")</f>
        <v>7,39%</v>
      </c>
      <c r="H1568" s="4">
        <v>38216</v>
      </c>
      <c r="I1568" t="s">
        <v>28</v>
      </c>
      <c r="J1568">
        <f>ROUNDUP(MONTH(sales_data_sample3[[#This Row],[ORDER DATE]])/3,0)</f>
        <v>3</v>
      </c>
      <c r="K1568" t="str">
        <f>TEXT(sales_data_sample3[[#This Row],[ORDER DATE]],"[$-409]mmmm")</f>
        <v>August</v>
      </c>
      <c r="L1568">
        <f>YEAR(sales_data_sample3[[#This Row],[ORDER DATE]])</f>
        <v>2004</v>
      </c>
      <c r="M1568" t="s">
        <v>1354</v>
      </c>
      <c r="N1568">
        <v>33</v>
      </c>
      <c r="O1568" t="s">
        <v>2922</v>
      </c>
      <c r="P1568" t="s">
        <v>391</v>
      </c>
      <c r="Q1568" t="s">
        <v>392</v>
      </c>
      <c r="R1568" t="s">
        <v>393</v>
      </c>
      <c r="S1568" t="s">
        <v>4804</v>
      </c>
      <c r="T1568" t="s">
        <v>394</v>
      </c>
      <c r="U1568" t="s">
        <v>4804</v>
      </c>
      <c r="V1568" t="s">
        <v>395</v>
      </c>
      <c r="W1568" t="s">
        <v>396</v>
      </c>
      <c r="X1568" t="s">
        <v>52</v>
      </c>
      <c r="Y1568" t="s">
        <v>397</v>
      </c>
      <c r="Z1568" t="s">
        <v>398</v>
      </c>
      <c r="AA1568" t="s">
        <v>42</v>
      </c>
    </row>
    <row r="1569" spans="1:27" x14ac:dyDescent="0.25">
      <c r="A1569" s="1">
        <v>10280</v>
      </c>
      <c r="B1569" s="1">
        <v>45</v>
      </c>
      <c r="C1569" s="8">
        <v>47.49</v>
      </c>
      <c r="D1569" s="1">
        <v>11</v>
      </c>
      <c r="E1569" s="7">
        <v>2137.0500000000002</v>
      </c>
      <c r="F1569" s="7">
        <f>sales_data_sample3[[#This Row],[SALES]]*sales_data_sample3[[#This Row],[PROFIT MARGIN]]</f>
        <v>157.92799500000001</v>
      </c>
      <c r="G1569" s="14" t="str">
        <f>IF(sales_data_sample3[[#This Row],[STATUS]] &lt;&gt;"Cancelled","7,39%","0")</f>
        <v>7,39%</v>
      </c>
      <c r="H1569" s="4">
        <v>38216</v>
      </c>
      <c r="I1569" t="s">
        <v>28</v>
      </c>
      <c r="J1569">
        <f>ROUNDUP(MONTH(sales_data_sample3[[#This Row],[ORDER DATE]])/3,0)</f>
        <v>3</v>
      </c>
      <c r="K1569" t="str">
        <f>TEXT(sales_data_sample3[[#This Row],[ORDER DATE]],"[$-409]mmmm")</f>
        <v>August</v>
      </c>
      <c r="L1569">
        <f>YEAR(sales_data_sample3[[#This Row],[ORDER DATE]])</f>
        <v>2004</v>
      </c>
      <c r="M1569" t="s">
        <v>1354</v>
      </c>
      <c r="N1569">
        <v>44</v>
      </c>
      <c r="O1569" t="s">
        <v>3035</v>
      </c>
      <c r="P1569" t="s">
        <v>391</v>
      </c>
      <c r="Q1569" t="s">
        <v>392</v>
      </c>
      <c r="R1569" t="s">
        <v>393</v>
      </c>
      <c r="S1569" t="s">
        <v>4804</v>
      </c>
      <c r="T1569" t="s">
        <v>394</v>
      </c>
      <c r="U1569" t="s">
        <v>4804</v>
      </c>
      <c r="V1569" t="s">
        <v>395</v>
      </c>
      <c r="W1569" t="s">
        <v>396</v>
      </c>
      <c r="X1569" t="s">
        <v>52</v>
      </c>
      <c r="Y1569" t="s">
        <v>397</v>
      </c>
      <c r="Z1569" t="s">
        <v>398</v>
      </c>
      <c r="AA1569" t="s">
        <v>42</v>
      </c>
    </row>
    <row r="1570" spans="1:27" x14ac:dyDescent="0.25">
      <c r="A1570" s="1">
        <v>10280</v>
      </c>
      <c r="B1570" s="1">
        <v>33</v>
      </c>
      <c r="C1570" s="8">
        <v>41.85</v>
      </c>
      <c r="D1570" s="1">
        <v>14</v>
      </c>
      <c r="E1570" s="7">
        <v>1381.05</v>
      </c>
      <c r="F1570" s="7">
        <f>sales_data_sample3[[#This Row],[SALES]]*sales_data_sample3[[#This Row],[PROFIT MARGIN]]</f>
        <v>102.05959499999999</v>
      </c>
      <c r="G1570" s="14" t="str">
        <f>IF(sales_data_sample3[[#This Row],[STATUS]] &lt;&gt;"Cancelled","7,39%","0")</f>
        <v>7,39%</v>
      </c>
      <c r="H1570" s="4">
        <v>38216</v>
      </c>
      <c r="I1570" t="s">
        <v>28</v>
      </c>
      <c r="J1570">
        <f>ROUNDUP(MONTH(sales_data_sample3[[#This Row],[ORDER DATE]])/3,0)</f>
        <v>3</v>
      </c>
      <c r="K1570" t="str">
        <f>TEXT(sales_data_sample3[[#This Row],[ORDER DATE]],"[$-409]mmmm")</f>
        <v>August</v>
      </c>
      <c r="L1570">
        <f>YEAR(sales_data_sample3[[#This Row],[ORDER DATE]])</f>
        <v>2004</v>
      </c>
      <c r="M1570" t="s">
        <v>1354</v>
      </c>
      <c r="N1570">
        <v>41</v>
      </c>
      <c r="O1570" t="s">
        <v>3664</v>
      </c>
      <c r="P1570" t="s">
        <v>391</v>
      </c>
      <c r="Q1570" t="s">
        <v>392</v>
      </c>
      <c r="R1570" t="s">
        <v>393</v>
      </c>
      <c r="S1570" t="s">
        <v>4804</v>
      </c>
      <c r="T1570" t="s">
        <v>394</v>
      </c>
      <c r="U1570" t="s">
        <v>4804</v>
      </c>
      <c r="V1570" t="s">
        <v>395</v>
      </c>
      <c r="W1570" t="s">
        <v>396</v>
      </c>
      <c r="X1570" t="s">
        <v>52</v>
      </c>
      <c r="Y1570" t="s">
        <v>397</v>
      </c>
      <c r="Z1570" t="s">
        <v>398</v>
      </c>
      <c r="AA1570" t="s">
        <v>42</v>
      </c>
    </row>
    <row r="1571" spans="1:27" x14ac:dyDescent="0.25">
      <c r="A1571" s="1">
        <v>10280</v>
      </c>
      <c r="B1571" s="1">
        <v>21</v>
      </c>
      <c r="C1571" s="8">
        <v>78.89</v>
      </c>
      <c r="D1571" s="1">
        <v>6</v>
      </c>
      <c r="E1571" s="7">
        <v>1656.69</v>
      </c>
      <c r="F1571" s="7">
        <f>sales_data_sample3[[#This Row],[SALES]]*sales_data_sample3[[#This Row],[PROFIT MARGIN]]</f>
        <v>122.429391</v>
      </c>
      <c r="G1571" s="14" t="str">
        <f>IF(sales_data_sample3[[#This Row],[STATUS]] &lt;&gt;"Cancelled","7,39%","0")</f>
        <v>7,39%</v>
      </c>
      <c r="H1571" s="4">
        <v>38216</v>
      </c>
      <c r="I1571" t="s">
        <v>28</v>
      </c>
      <c r="J1571">
        <f>ROUNDUP(MONTH(sales_data_sample3[[#This Row],[ORDER DATE]])/3,0)</f>
        <v>3</v>
      </c>
      <c r="K1571" t="str">
        <f>TEXT(sales_data_sample3[[#This Row],[ORDER DATE]],"[$-409]mmmm")</f>
        <v>August</v>
      </c>
      <c r="L1571">
        <f>YEAR(sales_data_sample3[[#This Row],[ORDER DATE]])</f>
        <v>2004</v>
      </c>
      <c r="M1571" t="s">
        <v>1354</v>
      </c>
      <c r="N1571">
        <v>97</v>
      </c>
      <c r="O1571" t="s">
        <v>3732</v>
      </c>
      <c r="P1571" t="s">
        <v>391</v>
      </c>
      <c r="Q1571" t="s">
        <v>392</v>
      </c>
      <c r="R1571" t="s">
        <v>393</v>
      </c>
      <c r="S1571" t="s">
        <v>4804</v>
      </c>
      <c r="T1571" t="s">
        <v>394</v>
      </c>
      <c r="U1571" t="s">
        <v>4804</v>
      </c>
      <c r="V1571" t="s">
        <v>395</v>
      </c>
      <c r="W1571" t="s">
        <v>396</v>
      </c>
      <c r="X1571" t="s">
        <v>52</v>
      </c>
      <c r="Y1571" t="s">
        <v>397</v>
      </c>
      <c r="Z1571" t="s">
        <v>398</v>
      </c>
      <c r="AA1571" t="s">
        <v>42</v>
      </c>
    </row>
    <row r="1572" spans="1:27" x14ac:dyDescent="0.25">
      <c r="A1572" s="1">
        <v>10281</v>
      </c>
      <c r="B1572" s="1">
        <v>44</v>
      </c>
      <c r="C1572" s="8">
        <v>100</v>
      </c>
      <c r="D1572" s="1">
        <v>9</v>
      </c>
      <c r="E1572" s="7">
        <v>7020.64</v>
      </c>
      <c r="F1572" s="7">
        <f>sales_data_sample3[[#This Row],[SALES]]*sales_data_sample3[[#This Row],[PROFIT MARGIN]]</f>
        <v>1747.4372960000001</v>
      </c>
      <c r="G1572" s="14" t="str">
        <f>IF(sales_data_sample3[[#This Row],[STATUS]] &lt;&gt;"Cancelled","24,89%","0")</f>
        <v>24,89%</v>
      </c>
      <c r="H1572" s="4">
        <v>38218</v>
      </c>
      <c r="I1572" t="s">
        <v>28</v>
      </c>
      <c r="J1572">
        <f>ROUNDUP(MONTH(sales_data_sample3[[#This Row],[ORDER DATE]])/3,0)</f>
        <v>3</v>
      </c>
      <c r="K1572" t="str">
        <f>TEXT(sales_data_sample3[[#This Row],[ORDER DATE]],"[$-409]mmmm")</f>
        <v>August</v>
      </c>
      <c r="L1572">
        <f>YEAR(sales_data_sample3[[#This Row],[ORDER DATE]])</f>
        <v>2004</v>
      </c>
      <c r="M1572" t="s">
        <v>278</v>
      </c>
      <c r="N1572">
        <v>147</v>
      </c>
      <c r="O1572" t="s">
        <v>710</v>
      </c>
      <c r="P1572" t="s">
        <v>210</v>
      </c>
      <c r="Q1572" t="s">
        <v>211</v>
      </c>
      <c r="R1572" t="s">
        <v>212</v>
      </c>
      <c r="S1572" t="s">
        <v>4804</v>
      </c>
      <c r="T1572" t="s">
        <v>213</v>
      </c>
      <c r="U1572" t="s">
        <v>214</v>
      </c>
      <c r="V1572" t="s">
        <v>215</v>
      </c>
      <c r="W1572" t="s">
        <v>38</v>
      </c>
      <c r="X1572" t="s">
        <v>39</v>
      </c>
      <c r="Y1572" t="s">
        <v>40</v>
      </c>
      <c r="Z1572" t="s">
        <v>216</v>
      </c>
      <c r="AA1572" t="s">
        <v>229</v>
      </c>
    </row>
    <row r="1573" spans="1:27" x14ac:dyDescent="0.25">
      <c r="A1573" s="1">
        <v>10281</v>
      </c>
      <c r="B1573" s="1">
        <v>25</v>
      </c>
      <c r="C1573" s="8">
        <v>100</v>
      </c>
      <c r="D1573" s="1">
        <v>13</v>
      </c>
      <c r="E1573" s="7">
        <v>2938.5</v>
      </c>
      <c r="F1573" s="7">
        <f>sales_data_sample3[[#This Row],[SALES]]*sales_data_sample3[[#This Row],[PROFIT MARGIN]]</f>
        <v>133.70175</v>
      </c>
      <c r="G1573" s="14" t="str">
        <f>IF(sales_data_sample3[[#This Row],[STATUS]] &lt;&gt;"Cancelled","4,55%","0")</f>
        <v>4,55%</v>
      </c>
      <c r="H1573" s="4">
        <v>38218</v>
      </c>
      <c r="I1573" t="s">
        <v>28</v>
      </c>
      <c r="J1573">
        <f>ROUNDUP(MONTH(sales_data_sample3[[#This Row],[ORDER DATE]])/3,0)</f>
        <v>3</v>
      </c>
      <c r="K1573" t="str">
        <f>TEXT(sales_data_sample3[[#This Row],[ORDER DATE]],"[$-409]mmmm")</f>
        <v>August</v>
      </c>
      <c r="L1573">
        <f>YEAR(sales_data_sample3[[#This Row],[ORDER DATE]])</f>
        <v>2004</v>
      </c>
      <c r="M1573" t="s">
        <v>957</v>
      </c>
      <c r="N1573">
        <v>136</v>
      </c>
      <c r="O1573" t="s">
        <v>958</v>
      </c>
      <c r="P1573" t="s">
        <v>210</v>
      </c>
      <c r="Q1573" t="s">
        <v>211</v>
      </c>
      <c r="R1573" t="s">
        <v>212</v>
      </c>
      <c r="S1573" t="s">
        <v>4804</v>
      </c>
      <c r="T1573" t="s">
        <v>213</v>
      </c>
      <c r="U1573" t="s">
        <v>214</v>
      </c>
      <c r="V1573" t="s">
        <v>215</v>
      </c>
      <c r="W1573" t="s">
        <v>38</v>
      </c>
      <c r="X1573" t="s">
        <v>39</v>
      </c>
      <c r="Y1573" t="s">
        <v>40</v>
      </c>
      <c r="Z1573" t="s">
        <v>216</v>
      </c>
      <c r="AA1573" t="s">
        <v>42</v>
      </c>
    </row>
    <row r="1574" spans="1:27" x14ac:dyDescent="0.25">
      <c r="A1574" s="1">
        <v>10281</v>
      </c>
      <c r="B1574" s="1">
        <v>41</v>
      </c>
      <c r="C1574" s="8">
        <v>100</v>
      </c>
      <c r="D1574" s="1">
        <v>1</v>
      </c>
      <c r="E1574" s="7">
        <v>5247.18</v>
      </c>
      <c r="F1574" s="7">
        <f>sales_data_sample3[[#This Row],[SALES]]*sales_data_sample3[[#This Row],[PROFIT MARGIN]]</f>
        <v>238.74669</v>
      </c>
      <c r="G1574" s="14" t="str">
        <f>IF(sales_data_sample3[[#This Row],[STATUS]] &lt;&gt;"Cancelled","4,55%","0")</f>
        <v>4,55%</v>
      </c>
      <c r="H1574" s="4">
        <v>38218</v>
      </c>
      <c r="I1574" t="s">
        <v>28</v>
      </c>
      <c r="J1574">
        <f>ROUNDUP(MONTH(sales_data_sample3[[#This Row],[ORDER DATE]])/3,0)</f>
        <v>3</v>
      </c>
      <c r="K1574" t="str">
        <f>TEXT(sales_data_sample3[[#This Row],[ORDER DATE]],"[$-409]mmmm")</f>
        <v>August</v>
      </c>
      <c r="L1574">
        <f>YEAR(sales_data_sample3[[#This Row],[ORDER DATE]])</f>
        <v>2004</v>
      </c>
      <c r="M1574" t="s">
        <v>957</v>
      </c>
      <c r="N1574">
        <v>118</v>
      </c>
      <c r="O1574" t="s">
        <v>1172</v>
      </c>
      <c r="P1574" t="s">
        <v>210</v>
      </c>
      <c r="Q1574" t="s">
        <v>211</v>
      </c>
      <c r="R1574" t="s">
        <v>212</v>
      </c>
      <c r="S1574" t="s">
        <v>4804</v>
      </c>
      <c r="T1574" t="s">
        <v>213</v>
      </c>
      <c r="U1574" t="s">
        <v>214</v>
      </c>
      <c r="V1574" t="s">
        <v>215</v>
      </c>
      <c r="W1574" t="s">
        <v>38</v>
      </c>
      <c r="X1574" t="s">
        <v>39</v>
      </c>
      <c r="Y1574" t="s">
        <v>40</v>
      </c>
      <c r="Z1574" t="s">
        <v>216</v>
      </c>
      <c r="AA1574" t="s">
        <v>65</v>
      </c>
    </row>
    <row r="1575" spans="1:27" x14ac:dyDescent="0.25">
      <c r="A1575" s="1">
        <v>10281</v>
      </c>
      <c r="B1575" s="1">
        <v>48</v>
      </c>
      <c r="C1575" s="8">
        <v>100</v>
      </c>
      <c r="D1575" s="1">
        <v>4</v>
      </c>
      <c r="E1575" s="7">
        <v>5773.44</v>
      </c>
      <c r="F1575" s="7">
        <f>sales_data_sample3[[#This Row],[SALES]]*sales_data_sample3[[#This Row],[PROFIT MARGIN]]</f>
        <v>262.69151999999997</v>
      </c>
      <c r="G1575" s="14" t="str">
        <f>IF(sales_data_sample3[[#This Row],[STATUS]] &lt;&gt;"Cancelled","4,55%","0")</f>
        <v>4,55%</v>
      </c>
      <c r="H1575" s="4">
        <v>38218</v>
      </c>
      <c r="I1575" t="s">
        <v>28</v>
      </c>
      <c r="J1575">
        <f>ROUNDUP(MONTH(sales_data_sample3[[#This Row],[ORDER DATE]])/3,0)</f>
        <v>3</v>
      </c>
      <c r="K1575" t="str">
        <f>TEXT(sales_data_sample3[[#This Row],[ORDER DATE]],"[$-409]mmmm")</f>
        <v>August</v>
      </c>
      <c r="L1575">
        <f>YEAR(sales_data_sample3[[#This Row],[ORDER DATE]])</f>
        <v>2004</v>
      </c>
      <c r="M1575" t="s">
        <v>957</v>
      </c>
      <c r="N1575">
        <v>122</v>
      </c>
      <c r="O1575" t="s">
        <v>1737</v>
      </c>
      <c r="P1575" t="s">
        <v>210</v>
      </c>
      <c r="Q1575" t="s">
        <v>211</v>
      </c>
      <c r="R1575" t="s">
        <v>212</v>
      </c>
      <c r="S1575" t="s">
        <v>4804</v>
      </c>
      <c r="T1575" t="s">
        <v>213</v>
      </c>
      <c r="U1575" t="s">
        <v>214</v>
      </c>
      <c r="V1575" t="s">
        <v>215</v>
      </c>
      <c r="W1575" t="s">
        <v>38</v>
      </c>
      <c r="X1575" t="s">
        <v>39</v>
      </c>
      <c r="Y1575" t="s">
        <v>40</v>
      </c>
      <c r="Z1575" t="s">
        <v>216</v>
      </c>
      <c r="AA1575" t="s">
        <v>65</v>
      </c>
    </row>
    <row r="1576" spans="1:27" x14ac:dyDescent="0.25">
      <c r="A1576" s="1">
        <v>10281</v>
      </c>
      <c r="B1576" s="1">
        <v>29</v>
      </c>
      <c r="C1576" s="8">
        <v>57.73</v>
      </c>
      <c r="D1576" s="1">
        <v>7</v>
      </c>
      <c r="E1576" s="7">
        <v>1674.17</v>
      </c>
      <c r="F1576" s="7">
        <f>sales_data_sample3[[#This Row],[SALES]]*sales_data_sample3[[#This Row],[PROFIT MARGIN]]</f>
        <v>76.174734999999998</v>
      </c>
      <c r="G1576" s="14" t="str">
        <f>IF(sales_data_sample3[[#This Row],[STATUS]] &lt;&gt;"Cancelled","4,55%","0")</f>
        <v>4,55%</v>
      </c>
      <c r="H1576" s="4">
        <v>38218</v>
      </c>
      <c r="I1576" t="s">
        <v>28</v>
      </c>
      <c r="J1576">
        <f>ROUNDUP(MONTH(sales_data_sample3[[#This Row],[ORDER DATE]])/3,0)</f>
        <v>3</v>
      </c>
      <c r="K1576" t="str">
        <f>TEXT(sales_data_sample3[[#This Row],[ORDER DATE]],"[$-409]mmmm")</f>
        <v>August</v>
      </c>
      <c r="L1576">
        <f>YEAR(sales_data_sample3[[#This Row],[ORDER DATE]])</f>
        <v>2004</v>
      </c>
      <c r="M1576" t="s">
        <v>957</v>
      </c>
      <c r="N1576">
        <v>60</v>
      </c>
      <c r="O1576" t="s">
        <v>1799</v>
      </c>
      <c r="P1576" t="s">
        <v>210</v>
      </c>
      <c r="Q1576" t="s">
        <v>211</v>
      </c>
      <c r="R1576" t="s">
        <v>212</v>
      </c>
      <c r="S1576" t="s">
        <v>4804</v>
      </c>
      <c r="T1576" t="s">
        <v>213</v>
      </c>
      <c r="U1576" t="s">
        <v>214</v>
      </c>
      <c r="V1576" t="s">
        <v>215</v>
      </c>
      <c r="W1576" t="s">
        <v>38</v>
      </c>
      <c r="X1576" t="s">
        <v>39</v>
      </c>
      <c r="Y1576" t="s">
        <v>40</v>
      </c>
      <c r="Z1576" t="s">
        <v>216</v>
      </c>
      <c r="AA1576" t="s">
        <v>42</v>
      </c>
    </row>
    <row r="1577" spans="1:27" x14ac:dyDescent="0.25">
      <c r="A1577" s="1">
        <v>10281</v>
      </c>
      <c r="B1577" s="1">
        <v>25</v>
      </c>
      <c r="C1577" s="8">
        <v>100</v>
      </c>
      <c r="D1577" s="1">
        <v>5</v>
      </c>
      <c r="E1577" s="7">
        <v>4191.25</v>
      </c>
      <c r="F1577" s="7">
        <f>sales_data_sample3[[#This Row],[SALES]]*sales_data_sample3[[#This Row],[PROFIT MARGIN]]</f>
        <v>1043.202125</v>
      </c>
      <c r="G1577" s="14" t="str">
        <f>IF(sales_data_sample3[[#This Row],[STATUS]] &lt;&gt;"Cancelled","24,89%","0")</f>
        <v>24,89%</v>
      </c>
      <c r="H1577" s="4">
        <v>38218</v>
      </c>
      <c r="I1577" t="s">
        <v>28</v>
      </c>
      <c r="J1577">
        <f>ROUNDUP(MONTH(sales_data_sample3[[#This Row],[ORDER DATE]])/3,0)</f>
        <v>3</v>
      </c>
      <c r="K1577" t="str">
        <f>TEXT(sales_data_sample3[[#This Row],[ORDER DATE]],"[$-409]mmmm")</f>
        <v>August</v>
      </c>
      <c r="L1577">
        <f>YEAR(sales_data_sample3[[#This Row],[ORDER DATE]])</f>
        <v>2004</v>
      </c>
      <c r="M1577" t="s">
        <v>278</v>
      </c>
      <c r="N1577">
        <v>169</v>
      </c>
      <c r="O1577" t="s">
        <v>2190</v>
      </c>
      <c r="P1577" t="s">
        <v>210</v>
      </c>
      <c r="Q1577" t="s">
        <v>211</v>
      </c>
      <c r="R1577" t="s">
        <v>212</v>
      </c>
      <c r="S1577" t="s">
        <v>4804</v>
      </c>
      <c r="T1577" t="s">
        <v>213</v>
      </c>
      <c r="U1577" t="s">
        <v>214</v>
      </c>
      <c r="V1577" t="s">
        <v>215</v>
      </c>
      <c r="W1577" t="s">
        <v>38</v>
      </c>
      <c r="X1577" t="s">
        <v>39</v>
      </c>
      <c r="Y1577" t="s">
        <v>40</v>
      </c>
      <c r="Z1577" t="s">
        <v>216</v>
      </c>
      <c r="AA1577" t="s">
        <v>65</v>
      </c>
    </row>
    <row r="1578" spans="1:27" x14ac:dyDescent="0.25">
      <c r="A1578" s="1">
        <v>10281</v>
      </c>
      <c r="B1578" s="1">
        <v>25</v>
      </c>
      <c r="C1578" s="8">
        <v>99.29</v>
      </c>
      <c r="D1578" s="1">
        <v>10</v>
      </c>
      <c r="E1578" s="7">
        <v>2482.25</v>
      </c>
      <c r="F1578" s="7">
        <f>sales_data_sample3[[#This Row],[SALES]]*sales_data_sample3[[#This Row],[PROFIT MARGIN]]</f>
        <v>112.942375</v>
      </c>
      <c r="G1578" s="14" t="str">
        <f>IF(sales_data_sample3[[#This Row],[STATUS]] &lt;&gt;"Cancelled","4,55%","0")</f>
        <v>4,55%</v>
      </c>
      <c r="H1578" s="4">
        <v>38218</v>
      </c>
      <c r="I1578" t="s">
        <v>28</v>
      </c>
      <c r="J1578">
        <f>ROUNDUP(MONTH(sales_data_sample3[[#This Row],[ORDER DATE]])/3,0)</f>
        <v>3</v>
      </c>
      <c r="K1578" t="str">
        <f>TEXT(sales_data_sample3[[#This Row],[ORDER DATE]],"[$-409]mmmm")</f>
        <v>August</v>
      </c>
      <c r="L1578">
        <f>YEAR(sales_data_sample3[[#This Row],[ORDER DATE]])</f>
        <v>2004</v>
      </c>
      <c r="M1578" t="s">
        <v>957</v>
      </c>
      <c r="N1578">
        <v>121</v>
      </c>
      <c r="O1578" t="s">
        <v>2604</v>
      </c>
      <c r="P1578" t="s">
        <v>210</v>
      </c>
      <c r="Q1578" t="s">
        <v>211</v>
      </c>
      <c r="R1578" t="s">
        <v>212</v>
      </c>
      <c r="S1578" t="s">
        <v>4804</v>
      </c>
      <c r="T1578" t="s">
        <v>213</v>
      </c>
      <c r="U1578" t="s">
        <v>214</v>
      </c>
      <c r="V1578" t="s">
        <v>215</v>
      </c>
      <c r="W1578" t="s">
        <v>38</v>
      </c>
      <c r="X1578" t="s">
        <v>39</v>
      </c>
      <c r="Y1578" t="s">
        <v>40</v>
      </c>
      <c r="Z1578" t="s">
        <v>216</v>
      </c>
      <c r="AA1578" t="s">
        <v>42</v>
      </c>
    </row>
    <row r="1579" spans="1:27" x14ac:dyDescent="0.25">
      <c r="A1579" s="1">
        <v>10281</v>
      </c>
      <c r="B1579" s="1">
        <v>44</v>
      </c>
      <c r="C1579" s="8">
        <v>59.87</v>
      </c>
      <c r="D1579" s="1">
        <v>14</v>
      </c>
      <c r="E1579" s="7">
        <v>2634.28</v>
      </c>
      <c r="F1579" s="7">
        <f>sales_data_sample3[[#This Row],[SALES]]*sales_data_sample3[[#This Row],[PROFIT MARGIN]]</f>
        <v>194.673292</v>
      </c>
      <c r="G1579" s="14" t="str">
        <f>IF(sales_data_sample3[[#This Row],[STATUS]] &lt;&gt;"Cancelled","7,39%","0")</f>
        <v>7,39%</v>
      </c>
      <c r="H1579" s="4">
        <v>38218</v>
      </c>
      <c r="I1579" t="s">
        <v>28</v>
      </c>
      <c r="J1579">
        <f>ROUNDUP(MONTH(sales_data_sample3[[#This Row],[ORDER DATE]])/3,0)</f>
        <v>3</v>
      </c>
      <c r="K1579" t="str">
        <f>TEXT(sales_data_sample3[[#This Row],[ORDER DATE]],"[$-409]mmmm")</f>
        <v>August</v>
      </c>
      <c r="L1579">
        <f>YEAR(sales_data_sample3[[#This Row],[ORDER DATE]])</f>
        <v>2004</v>
      </c>
      <c r="M1579" t="s">
        <v>1354</v>
      </c>
      <c r="N1579">
        <v>50</v>
      </c>
      <c r="O1579" t="s">
        <v>2635</v>
      </c>
      <c r="P1579" t="s">
        <v>210</v>
      </c>
      <c r="Q1579" t="s">
        <v>211</v>
      </c>
      <c r="R1579" t="s">
        <v>212</v>
      </c>
      <c r="S1579" t="s">
        <v>4804</v>
      </c>
      <c r="T1579" t="s">
        <v>213</v>
      </c>
      <c r="U1579" t="s">
        <v>214</v>
      </c>
      <c r="V1579" t="s">
        <v>215</v>
      </c>
      <c r="W1579" t="s">
        <v>38</v>
      </c>
      <c r="X1579" t="s">
        <v>39</v>
      </c>
      <c r="Y1579" t="s">
        <v>40</v>
      </c>
      <c r="Z1579" t="s">
        <v>216</v>
      </c>
      <c r="AA1579" t="s">
        <v>42</v>
      </c>
    </row>
    <row r="1580" spans="1:27" x14ac:dyDescent="0.25">
      <c r="A1580" s="1">
        <v>10281</v>
      </c>
      <c r="B1580" s="1">
        <v>25</v>
      </c>
      <c r="C1580" s="8">
        <v>100</v>
      </c>
      <c r="D1580" s="1">
        <v>6</v>
      </c>
      <c r="E1580" s="7">
        <v>2779.5</v>
      </c>
      <c r="F1580" s="7">
        <f>sales_data_sample3[[#This Row],[SALES]]*sales_data_sample3[[#This Row],[PROFIT MARGIN]]</f>
        <v>126.46724999999999</v>
      </c>
      <c r="G1580" s="14" t="str">
        <f>IF(sales_data_sample3[[#This Row],[STATUS]] &lt;&gt;"Cancelled","4,55%","0")</f>
        <v>4,55%</v>
      </c>
      <c r="H1580" s="4">
        <v>38218</v>
      </c>
      <c r="I1580" t="s">
        <v>28</v>
      </c>
      <c r="J1580">
        <f>ROUNDUP(MONTH(sales_data_sample3[[#This Row],[ORDER DATE]])/3,0)</f>
        <v>3</v>
      </c>
      <c r="K1580" t="str">
        <f>TEXT(sales_data_sample3[[#This Row],[ORDER DATE]],"[$-409]mmmm")</f>
        <v>August</v>
      </c>
      <c r="L1580">
        <f>YEAR(sales_data_sample3[[#This Row],[ORDER DATE]])</f>
        <v>2004</v>
      </c>
      <c r="M1580" t="s">
        <v>957</v>
      </c>
      <c r="N1580">
        <v>127</v>
      </c>
      <c r="O1580" t="s">
        <v>3076</v>
      </c>
      <c r="P1580" t="s">
        <v>210</v>
      </c>
      <c r="Q1580" t="s">
        <v>211</v>
      </c>
      <c r="R1580" t="s">
        <v>212</v>
      </c>
      <c r="S1580" t="s">
        <v>4804</v>
      </c>
      <c r="T1580" t="s">
        <v>213</v>
      </c>
      <c r="U1580" t="s">
        <v>214</v>
      </c>
      <c r="V1580" t="s">
        <v>215</v>
      </c>
      <c r="W1580" t="s">
        <v>38</v>
      </c>
      <c r="X1580" t="s">
        <v>39</v>
      </c>
      <c r="Y1580" t="s">
        <v>40</v>
      </c>
      <c r="Z1580" t="s">
        <v>216</v>
      </c>
      <c r="AA1580" t="s">
        <v>42</v>
      </c>
    </row>
    <row r="1581" spans="1:27" x14ac:dyDescent="0.25">
      <c r="A1581" s="1">
        <v>10281</v>
      </c>
      <c r="B1581" s="1">
        <v>20</v>
      </c>
      <c r="C1581" s="8">
        <v>40.659999999999997</v>
      </c>
      <c r="D1581" s="1">
        <v>2</v>
      </c>
      <c r="E1581" s="7">
        <v>813.2</v>
      </c>
      <c r="F1581" s="7">
        <f>sales_data_sample3[[#This Row],[SALES]]*sales_data_sample3[[#This Row],[PROFIT MARGIN]]</f>
        <v>202.40548000000001</v>
      </c>
      <c r="G1581" s="14" t="str">
        <f>IF(sales_data_sample3[[#This Row],[STATUS]] &lt;&gt;"Cancelled","24,89%","0")</f>
        <v>24,89%</v>
      </c>
      <c r="H1581" s="4">
        <v>38218</v>
      </c>
      <c r="I1581" t="s">
        <v>28</v>
      </c>
      <c r="J1581">
        <f>ROUNDUP(MONTH(sales_data_sample3[[#This Row],[ORDER DATE]])/3,0)</f>
        <v>3</v>
      </c>
      <c r="K1581" t="str">
        <f>TEXT(sales_data_sample3[[#This Row],[ORDER DATE]],"[$-409]mmmm")</f>
        <v>August</v>
      </c>
      <c r="L1581">
        <f>YEAR(sales_data_sample3[[#This Row],[ORDER DATE]])</f>
        <v>2004</v>
      </c>
      <c r="M1581" t="s">
        <v>278</v>
      </c>
      <c r="N1581">
        <v>35</v>
      </c>
      <c r="O1581" t="s">
        <v>3186</v>
      </c>
      <c r="P1581" t="s">
        <v>210</v>
      </c>
      <c r="Q1581" t="s">
        <v>211</v>
      </c>
      <c r="R1581" t="s">
        <v>212</v>
      </c>
      <c r="S1581" t="s">
        <v>4804</v>
      </c>
      <c r="T1581" t="s">
        <v>213</v>
      </c>
      <c r="U1581" t="s">
        <v>214</v>
      </c>
      <c r="V1581" t="s">
        <v>215</v>
      </c>
      <c r="W1581" t="s">
        <v>38</v>
      </c>
      <c r="X1581" t="s">
        <v>39</v>
      </c>
      <c r="Y1581" t="s">
        <v>40</v>
      </c>
      <c r="Z1581" t="s">
        <v>216</v>
      </c>
      <c r="AA1581" t="s">
        <v>42</v>
      </c>
    </row>
    <row r="1582" spans="1:27" x14ac:dyDescent="0.25">
      <c r="A1582" s="1">
        <v>10281</v>
      </c>
      <c r="B1582" s="1">
        <v>29</v>
      </c>
      <c r="C1582" s="8">
        <v>82.83</v>
      </c>
      <c r="D1582" s="1">
        <v>8</v>
      </c>
      <c r="E1582" s="7">
        <v>2402.0700000000002</v>
      </c>
      <c r="F1582" s="7">
        <f>sales_data_sample3[[#This Row],[SALES]]*sales_data_sample3[[#This Row],[PROFIT MARGIN]]</f>
        <v>109.294185</v>
      </c>
      <c r="G1582" s="14" t="str">
        <f>IF(sales_data_sample3[[#This Row],[STATUS]] &lt;&gt;"Cancelled","4,55%","0")</f>
        <v>4,55%</v>
      </c>
      <c r="H1582" s="4">
        <v>38218</v>
      </c>
      <c r="I1582" t="s">
        <v>28</v>
      </c>
      <c r="J1582">
        <f>ROUNDUP(MONTH(sales_data_sample3[[#This Row],[ORDER DATE]])/3,0)</f>
        <v>3</v>
      </c>
      <c r="K1582" t="str">
        <f>TEXT(sales_data_sample3[[#This Row],[ORDER DATE]],"[$-409]mmmm")</f>
        <v>August</v>
      </c>
      <c r="L1582">
        <f>YEAR(sales_data_sample3[[#This Row],[ORDER DATE]])</f>
        <v>2004</v>
      </c>
      <c r="M1582" t="s">
        <v>957</v>
      </c>
      <c r="N1582">
        <v>96</v>
      </c>
      <c r="O1582" t="s">
        <v>3839</v>
      </c>
      <c r="P1582" t="s">
        <v>210</v>
      </c>
      <c r="Q1582" t="s">
        <v>211</v>
      </c>
      <c r="R1582" t="s">
        <v>212</v>
      </c>
      <c r="S1582" t="s">
        <v>4804</v>
      </c>
      <c r="T1582" t="s">
        <v>213</v>
      </c>
      <c r="U1582" t="s">
        <v>214</v>
      </c>
      <c r="V1582" t="s">
        <v>215</v>
      </c>
      <c r="W1582" t="s">
        <v>38</v>
      </c>
      <c r="X1582" t="s">
        <v>39</v>
      </c>
      <c r="Y1582" t="s">
        <v>40</v>
      </c>
      <c r="Z1582" t="s">
        <v>216</v>
      </c>
      <c r="AA1582" t="s">
        <v>42</v>
      </c>
    </row>
    <row r="1583" spans="1:27" x14ac:dyDescent="0.25">
      <c r="A1583" s="1">
        <v>10281</v>
      </c>
      <c r="B1583" s="1">
        <v>31</v>
      </c>
      <c r="C1583" s="8">
        <v>55.19</v>
      </c>
      <c r="D1583" s="1">
        <v>3</v>
      </c>
      <c r="E1583" s="7">
        <v>1710.89</v>
      </c>
      <c r="F1583" s="7">
        <f>sales_data_sample3[[#This Row],[SALES]]*sales_data_sample3[[#This Row],[PROFIT MARGIN]]</f>
        <v>77.845495</v>
      </c>
      <c r="G1583" s="14" t="str">
        <f>IF(sales_data_sample3[[#This Row],[STATUS]] &lt;&gt;"Cancelled","4,55%","0")</f>
        <v>4,55%</v>
      </c>
      <c r="H1583" s="4">
        <v>38218</v>
      </c>
      <c r="I1583" t="s">
        <v>28</v>
      </c>
      <c r="J1583">
        <f>ROUNDUP(MONTH(sales_data_sample3[[#This Row],[ORDER DATE]])/3,0)</f>
        <v>3</v>
      </c>
      <c r="K1583" t="str">
        <f>TEXT(sales_data_sample3[[#This Row],[ORDER DATE]],"[$-409]mmmm")</f>
        <v>August</v>
      </c>
      <c r="L1583">
        <f>YEAR(sales_data_sample3[[#This Row],[ORDER DATE]])</f>
        <v>2004</v>
      </c>
      <c r="M1583" t="s">
        <v>957</v>
      </c>
      <c r="N1583">
        <v>54</v>
      </c>
      <c r="O1583" t="s">
        <v>3944</v>
      </c>
      <c r="P1583" t="s">
        <v>210</v>
      </c>
      <c r="Q1583" t="s">
        <v>211</v>
      </c>
      <c r="R1583" t="s">
        <v>212</v>
      </c>
      <c r="S1583" t="s">
        <v>4804</v>
      </c>
      <c r="T1583" t="s">
        <v>213</v>
      </c>
      <c r="U1583" t="s">
        <v>214</v>
      </c>
      <c r="V1583" t="s">
        <v>215</v>
      </c>
      <c r="W1583" t="s">
        <v>38</v>
      </c>
      <c r="X1583" t="s">
        <v>39</v>
      </c>
      <c r="Y1583" t="s">
        <v>40</v>
      </c>
      <c r="Z1583" t="s">
        <v>216</v>
      </c>
      <c r="AA1583" t="s">
        <v>42</v>
      </c>
    </row>
    <row r="1584" spans="1:27" x14ac:dyDescent="0.25">
      <c r="A1584" s="1">
        <v>10281</v>
      </c>
      <c r="B1584" s="1">
        <v>36</v>
      </c>
      <c r="C1584" s="8">
        <v>77.569999999999993</v>
      </c>
      <c r="D1584" s="1">
        <v>12</v>
      </c>
      <c r="E1584" s="7">
        <v>2792.52</v>
      </c>
      <c r="F1584" s="7">
        <f>sales_data_sample3[[#This Row],[SALES]]*sales_data_sample3[[#This Row],[PROFIT MARGIN]]</f>
        <v>127.05965999999999</v>
      </c>
      <c r="G1584" s="14" t="str">
        <f>IF(sales_data_sample3[[#This Row],[STATUS]] &lt;&gt;"Cancelled","4,55%","0")</f>
        <v>4,55%</v>
      </c>
      <c r="H1584" s="4">
        <v>38218</v>
      </c>
      <c r="I1584" t="s">
        <v>28</v>
      </c>
      <c r="J1584">
        <f>ROUNDUP(MONTH(sales_data_sample3[[#This Row],[ORDER DATE]])/3,0)</f>
        <v>3</v>
      </c>
      <c r="K1584" t="str">
        <f>TEXT(sales_data_sample3[[#This Row],[ORDER DATE]],"[$-409]mmmm")</f>
        <v>August</v>
      </c>
      <c r="L1584">
        <f>YEAR(sales_data_sample3[[#This Row],[ORDER DATE]])</f>
        <v>2004</v>
      </c>
      <c r="M1584" t="s">
        <v>957</v>
      </c>
      <c r="N1584">
        <v>64</v>
      </c>
      <c r="O1584" t="s">
        <v>4029</v>
      </c>
      <c r="P1584" t="s">
        <v>210</v>
      </c>
      <c r="Q1584" t="s">
        <v>211</v>
      </c>
      <c r="R1584" t="s">
        <v>212</v>
      </c>
      <c r="S1584" t="s">
        <v>4804</v>
      </c>
      <c r="T1584" t="s">
        <v>213</v>
      </c>
      <c r="U1584" t="s">
        <v>214</v>
      </c>
      <c r="V1584" t="s">
        <v>215</v>
      </c>
      <c r="W1584" t="s">
        <v>38</v>
      </c>
      <c r="X1584" t="s">
        <v>39</v>
      </c>
      <c r="Y1584" t="s">
        <v>40</v>
      </c>
      <c r="Z1584" t="s">
        <v>216</v>
      </c>
      <c r="AA1584" t="s">
        <v>42</v>
      </c>
    </row>
    <row r="1585" spans="1:27" x14ac:dyDescent="0.25">
      <c r="A1585" s="1">
        <v>10281</v>
      </c>
      <c r="B1585" s="1">
        <v>27</v>
      </c>
      <c r="C1585" s="8">
        <v>85.98</v>
      </c>
      <c r="D1585" s="1">
        <v>11</v>
      </c>
      <c r="E1585" s="7">
        <v>2321.46</v>
      </c>
      <c r="F1585" s="7">
        <f>sales_data_sample3[[#This Row],[SALES]]*sales_data_sample3[[#This Row],[PROFIT MARGIN]]</f>
        <v>577.81139400000006</v>
      </c>
      <c r="G1585" s="14" t="str">
        <f>IF(sales_data_sample3[[#This Row],[STATUS]] &lt;&gt;"Cancelled","24,89%","0")</f>
        <v>24,89%</v>
      </c>
      <c r="H1585" s="4">
        <v>38218</v>
      </c>
      <c r="I1585" t="s">
        <v>28</v>
      </c>
      <c r="J1585">
        <f>ROUNDUP(MONTH(sales_data_sample3[[#This Row],[ORDER DATE]])/3,0)</f>
        <v>3</v>
      </c>
      <c r="K1585" t="str">
        <f>TEXT(sales_data_sample3[[#This Row],[ORDER DATE]],"[$-409]mmmm")</f>
        <v>August</v>
      </c>
      <c r="L1585">
        <f>YEAR(sales_data_sample3[[#This Row],[ORDER DATE]])</f>
        <v>2004</v>
      </c>
      <c r="M1585" t="s">
        <v>278</v>
      </c>
      <c r="N1585">
        <v>101</v>
      </c>
      <c r="O1585" t="s">
        <v>4506</v>
      </c>
      <c r="P1585" t="s">
        <v>210</v>
      </c>
      <c r="Q1585" t="s">
        <v>211</v>
      </c>
      <c r="R1585" t="s">
        <v>212</v>
      </c>
      <c r="S1585" t="s">
        <v>4804</v>
      </c>
      <c r="T1585" t="s">
        <v>213</v>
      </c>
      <c r="U1585" t="s">
        <v>214</v>
      </c>
      <c r="V1585" t="s">
        <v>215</v>
      </c>
      <c r="W1585" t="s">
        <v>38</v>
      </c>
      <c r="X1585" t="s">
        <v>39</v>
      </c>
      <c r="Y1585" t="s">
        <v>40</v>
      </c>
      <c r="Z1585" t="s">
        <v>216</v>
      </c>
      <c r="AA1585" t="s">
        <v>42</v>
      </c>
    </row>
    <row r="1586" spans="1:27" x14ac:dyDescent="0.25">
      <c r="A1586" s="1">
        <v>10282</v>
      </c>
      <c r="B1586" s="1">
        <v>41</v>
      </c>
      <c r="C1586" s="8">
        <v>100</v>
      </c>
      <c r="D1586" s="1">
        <v>5</v>
      </c>
      <c r="E1586" s="7">
        <v>7071.27</v>
      </c>
      <c r="F1586" s="7">
        <f>sales_data_sample3[[#This Row],[SALES]]*sales_data_sample3[[#This Row],[PROFIT MARGIN]]</f>
        <v>1760.0391030000001</v>
      </c>
      <c r="G1586" s="14" t="str">
        <f>IF(sales_data_sample3[[#This Row],[STATUS]] &lt;&gt;"Cancelled","24,89%","0")</f>
        <v>24,89%</v>
      </c>
      <c r="H1586" s="4">
        <v>38219</v>
      </c>
      <c r="I1586" t="s">
        <v>28</v>
      </c>
      <c r="J1586">
        <f>ROUNDUP(MONTH(sales_data_sample3[[#This Row],[ORDER DATE]])/3,0)</f>
        <v>3</v>
      </c>
      <c r="K1586" t="str">
        <f>TEXT(sales_data_sample3[[#This Row],[ORDER DATE]],"[$-409]mmmm")</f>
        <v>August</v>
      </c>
      <c r="L1586">
        <f>YEAR(sales_data_sample3[[#This Row],[ORDER DATE]])</f>
        <v>2004</v>
      </c>
      <c r="M1586" t="s">
        <v>278</v>
      </c>
      <c r="N1586">
        <v>207</v>
      </c>
      <c r="O1586" t="s">
        <v>880</v>
      </c>
      <c r="P1586" t="s">
        <v>417</v>
      </c>
      <c r="Q1586" t="s">
        <v>418</v>
      </c>
      <c r="R1586" t="s">
        <v>419</v>
      </c>
      <c r="S1586" t="s">
        <v>4804</v>
      </c>
      <c r="T1586" t="s">
        <v>420</v>
      </c>
      <c r="U1586" t="s">
        <v>73</v>
      </c>
      <c r="V1586" t="s">
        <v>167</v>
      </c>
      <c r="W1586" t="s">
        <v>38</v>
      </c>
      <c r="X1586" t="s">
        <v>39</v>
      </c>
      <c r="Y1586" t="s">
        <v>421</v>
      </c>
      <c r="Z1586" t="s">
        <v>422</v>
      </c>
      <c r="AA1586" t="s">
        <v>229</v>
      </c>
    </row>
    <row r="1587" spans="1:27" x14ac:dyDescent="0.25">
      <c r="A1587" s="1">
        <v>10282</v>
      </c>
      <c r="B1587" s="1">
        <v>27</v>
      </c>
      <c r="C1587" s="8">
        <v>100</v>
      </c>
      <c r="D1587" s="1">
        <v>6</v>
      </c>
      <c r="E1587" s="7">
        <v>4364.82</v>
      </c>
      <c r="F1587" s="7">
        <f>sales_data_sample3[[#This Row],[SALES]]*sales_data_sample3[[#This Row],[PROFIT MARGIN]]</f>
        <v>1086.4036980000001</v>
      </c>
      <c r="G1587" s="14" t="str">
        <f>IF(sales_data_sample3[[#This Row],[STATUS]] &lt;&gt;"Cancelled","24,89%","0")</f>
        <v>24,89%</v>
      </c>
      <c r="H1587" s="4">
        <v>38219</v>
      </c>
      <c r="I1587" t="s">
        <v>28</v>
      </c>
      <c r="J1587">
        <f>ROUNDUP(MONTH(sales_data_sample3[[#This Row],[ORDER DATE]])/3,0)</f>
        <v>3</v>
      </c>
      <c r="K1587" t="str">
        <f>TEXT(sales_data_sample3[[#This Row],[ORDER DATE]],"[$-409]mmmm")</f>
        <v>August</v>
      </c>
      <c r="L1587">
        <f>YEAR(sales_data_sample3[[#This Row],[ORDER DATE]])</f>
        <v>2004</v>
      </c>
      <c r="M1587" t="s">
        <v>278</v>
      </c>
      <c r="N1587">
        <v>151</v>
      </c>
      <c r="O1587" t="s">
        <v>1027</v>
      </c>
      <c r="P1587" t="s">
        <v>417</v>
      </c>
      <c r="Q1587" t="s">
        <v>418</v>
      </c>
      <c r="R1587" t="s">
        <v>419</v>
      </c>
      <c r="S1587" t="s">
        <v>4804</v>
      </c>
      <c r="T1587" t="s">
        <v>420</v>
      </c>
      <c r="U1587" t="s">
        <v>73</v>
      </c>
      <c r="V1587" t="s">
        <v>167</v>
      </c>
      <c r="W1587" t="s">
        <v>38</v>
      </c>
      <c r="X1587" t="s">
        <v>39</v>
      </c>
      <c r="Y1587" t="s">
        <v>421</v>
      </c>
      <c r="Z1587" t="s">
        <v>422</v>
      </c>
      <c r="AA1587" t="s">
        <v>65</v>
      </c>
    </row>
    <row r="1588" spans="1:27" x14ac:dyDescent="0.25">
      <c r="A1588" s="1">
        <v>10282</v>
      </c>
      <c r="B1588" s="1">
        <v>24</v>
      </c>
      <c r="C1588" s="8">
        <v>100</v>
      </c>
      <c r="D1588" s="1">
        <v>4</v>
      </c>
      <c r="E1588" s="7">
        <v>3778.8</v>
      </c>
      <c r="F1588" s="7">
        <f>sales_data_sample3[[#This Row],[SALES]]*sales_data_sample3[[#This Row],[PROFIT MARGIN]]</f>
        <v>940.54332000000011</v>
      </c>
      <c r="G1588" s="14" t="str">
        <f>IF(sales_data_sample3[[#This Row],[STATUS]] &lt;&gt;"Cancelled","24,89%","0")</f>
        <v>24,89%</v>
      </c>
      <c r="H1588" s="4">
        <v>38219</v>
      </c>
      <c r="I1588" t="s">
        <v>28</v>
      </c>
      <c r="J1588">
        <f>ROUNDUP(MONTH(sales_data_sample3[[#This Row],[ORDER DATE]])/3,0)</f>
        <v>3</v>
      </c>
      <c r="K1588" t="str">
        <f>TEXT(sales_data_sample3[[#This Row],[ORDER DATE]],"[$-409]mmmm")</f>
        <v>August</v>
      </c>
      <c r="L1588">
        <f>YEAR(sales_data_sample3[[#This Row],[ORDER DATE]])</f>
        <v>2004</v>
      </c>
      <c r="M1588" t="s">
        <v>278</v>
      </c>
      <c r="N1588">
        <v>173</v>
      </c>
      <c r="O1588" t="s">
        <v>1095</v>
      </c>
      <c r="P1588" t="s">
        <v>417</v>
      </c>
      <c r="Q1588" t="s">
        <v>418</v>
      </c>
      <c r="R1588" t="s">
        <v>419</v>
      </c>
      <c r="S1588" t="s">
        <v>4804</v>
      </c>
      <c r="T1588" t="s">
        <v>420</v>
      </c>
      <c r="U1588" t="s">
        <v>73</v>
      </c>
      <c r="V1588" t="s">
        <v>167</v>
      </c>
      <c r="W1588" t="s">
        <v>38</v>
      </c>
      <c r="X1588" t="s">
        <v>39</v>
      </c>
      <c r="Y1588" t="s">
        <v>421</v>
      </c>
      <c r="Z1588" t="s">
        <v>422</v>
      </c>
      <c r="AA1588" t="s">
        <v>65</v>
      </c>
    </row>
    <row r="1589" spans="1:27" x14ac:dyDescent="0.25">
      <c r="A1589" s="1">
        <v>10282</v>
      </c>
      <c r="B1589" s="1">
        <v>23</v>
      </c>
      <c r="C1589" s="8">
        <v>100</v>
      </c>
      <c r="D1589" s="1">
        <v>13</v>
      </c>
      <c r="E1589" s="7">
        <v>3238.63</v>
      </c>
      <c r="F1589" s="7">
        <f>sales_data_sample3[[#This Row],[SALES]]*sales_data_sample3[[#This Row],[PROFIT MARGIN]]</f>
        <v>806.09500700000001</v>
      </c>
      <c r="G1589" s="14" t="str">
        <f>IF(sales_data_sample3[[#This Row],[STATUS]] &lt;&gt;"Cancelled","24,89%","0")</f>
        <v>24,89%</v>
      </c>
      <c r="H1589" s="4">
        <v>38219</v>
      </c>
      <c r="I1589" t="s">
        <v>28</v>
      </c>
      <c r="J1589">
        <f>ROUNDUP(MONTH(sales_data_sample3[[#This Row],[ORDER DATE]])/3,0)</f>
        <v>3</v>
      </c>
      <c r="K1589" t="str">
        <f>TEXT(sales_data_sample3[[#This Row],[ORDER DATE]],"[$-409]mmmm")</f>
        <v>August</v>
      </c>
      <c r="L1589">
        <f>YEAR(sales_data_sample3[[#This Row],[ORDER DATE]])</f>
        <v>2004</v>
      </c>
      <c r="M1589" t="s">
        <v>278</v>
      </c>
      <c r="N1589">
        <v>163</v>
      </c>
      <c r="O1589" t="s">
        <v>1667</v>
      </c>
      <c r="P1589" t="s">
        <v>417</v>
      </c>
      <c r="Q1589" t="s">
        <v>418</v>
      </c>
      <c r="R1589" t="s">
        <v>419</v>
      </c>
      <c r="S1589" t="s">
        <v>4804</v>
      </c>
      <c r="T1589" t="s">
        <v>420</v>
      </c>
      <c r="U1589" t="s">
        <v>73</v>
      </c>
      <c r="V1589" t="s">
        <v>167</v>
      </c>
      <c r="W1589" t="s">
        <v>38</v>
      </c>
      <c r="X1589" t="s">
        <v>39</v>
      </c>
      <c r="Y1589" t="s">
        <v>421</v>
      </c>
      <c r="Z1589" t="s">
        <v>422</v>
      </c>
      <c r="AA1589" t="s">
        <v>65</v>
      </c>
    </row>
    <row r="1590" spans="1:27" x14ac:dyDescent="0.25">
      <c r="A1590" s="1">
        <v>10282</v>
      </c>
      <c r="B1590" s="1">
        <v>43</v>
      </c>
      <c r="C1590" s="8">
        <v>100</v>
      </c>
      <c r="D1590" s="1">
        <v>1</v>
      </c>
      <c r="E1590" s="7">
        <v>6695.53</v>
      </c>
      <c r="F1590" s="7">
        <f>sales_data_sample3[[#This Row],[SALES]]*sales_data_sample3[[#This Row],[PROFIT MARGIN]]</f>
        <v>494.79966699999994</v>
      </c>
      <c r="G1590" s="14" t="str">
        <f>IF(sales_data_sample3[[#This Row],[STATUS]] &lt;&gt;"Cancelled","7,39%","0")</f>
        <v>7,39%</v>
      </c>
      <c r="H1590" s="4">
        <v>38219</v>
      </c>
      <c r="I1590" t="s">
        <v>28</v>
      </c>
      <c r="J1590">
        <f>ROUNDUP(MONTH(sales_data_sample3[[#This Row],[ORDER DATE]])/3,0)</f>
        <v>3</v>
      </c>
      <c r="K1590" t="str">
        <f>TEXT(sales_data_sample3[[#This Row],[ORDER DATE]],"[$-409]mmmm")</f>
        <v>August</v>
      </c>
      <c r="L1590">
        <f>YEAR(sales_data_sample3[[#This Row],[ORDER DATE]])</f>
        <v>2004</v>
      </c>
      <c r="M1590" t="s">
        <v>1354</v>
      </c>
      <c r="N1590">
        <v>136</v>
      </c>
      <c r="O1590" t="s">
        <v>2159</v>
      </c>
      <c r="P1590" t="s">
        <v>417</v>
      </c>
      <c r="Q1590" t="s">
        <v>418</v>
      </c>
      <c r="R1590" t="s">
        <v>419</v>
      </c>
      <c r="S1590" t="s">
        <v>4804</v>
      </c>
      <c r="T1590" t="s">
        <v>420</v>
      </c>
      <c r="U1590" t="s">
        <v>73</v>
      </c>
      <c r="V1590" t="s">
        <v>167</v>
      </c>
      <c r="W1590" t="s">
        <v>38</v>
      </c>
      <c r="X1590" t="s">
        <v>39</v>
      </c>
      <c r="Y1590" t="s">
        <v>421</v>
      </c>
      <c r="Z1590" t="s">
        <v>422</v>
      </c>
      <c r="AA1590" t="s">
        <v>65</v>
      </c>
    </row>
    <row r="1591" spans="1:27" x14ac:dyDescent="0.25">
      <c r="A1591" s="1">
        <v>10282</v>
      </c>
      <c r="B1591" s="1">
        <v>36</v>
      </c>
      <c r="C1591" s="8">
        <v>100</v>
      </c>
      <c r="D1591" s="1">
        <v>3</v>
      </c>
      <c r="E1591" s="7">
        <v>4174.92</v>
      </c>
      <c r="F1591" s="7">
        <f>sales_data_sample3[[#This Row],[SALES]]*sales_data_sample3[[#This Row],[PROFIT MARGIN]]</f>
        <v>212.50342800000001</v>
      </c>
      <c r="G1591" s="14" t="str">
        <f>IF(sales_data_sample3[[#This Row],[STATUS]] &lt;&gt;"Cancelled","5,09%","0")</f>
        <v>5,09%</v>
      </c>
      <c r="H1591" s="4">
        <v>38219</v>
      </c>
      <c r="I1591" t="s">
        <v>28</v>
      </c>
      <c r="J1591">
        <f>ROUNDUP(MONTH(sales_data_sample3[[#This Row],[ORDER DATE]])/3,0)</f>
        <v>3</v>
      </c>
      <c r="K1591" t="str">
        <f>TEXT(sales_data_sample3[[#This Row],[ORDER DATE]],"[$-409]mmmm")</f>
        <v>August</v>
      </c>
      <c r="L1591">
        <f>YEAR(sales_data_sample3[[#This Row],[ORDER DATE]])</f>
        <v>2004</v>
      </c>
      <c r="M1591" t="s">
        <v>2246</v>
      </c>
      <c r="N1591">
        <v>100</v>
      </c>
      <c r="O1591" t="s">
        <v>2247</v>
      </c>
      <c r="P1591" t="s">
        <v>417</v>
      </c>
      <c r="Q1591" t="s">
        <v>418</v>
      </c>
      <c r="R1591" t="s">
        <v>419</v>
      </c>
      <c r="S1591" t="s">
        <v>4804</v>
      </c>
      <c r="T1591" t="s">
        <v>420</v>
      </c>
      <c r="U1591" t="s">
        <v>73</v>
      </c>
      <c r="V1591" t="s">
        <v>167</v>
      </c>
      <c r="W1591" t="s">
        <v>38</v>
      </c>
      <c r="X1591" t="s">
        <v>39</v>
      </c>
      <c r="Y1591" t="s">
        <v>421</v>
      </c>
      <c r="Z1591" t="s">
        <v>422</v>
      </c>
      <c r="AA1591" t="s">
        <v>65</v>
      </c>
    </row>
    <row r="1592" spans="1:27" x14ac:dyDescent="0.25">
      <c r="A1592" s="1">
        <v>10282</v>
      </c>
      <c r="B1592" s="1">
        <v>31</v>
      </c>
      <c r="C1592" s="8">
        <v>100</v>
      </c>
      <c r="D1592" s="1">
        <v>8</v>
      </c>
      <c r="E1592" s="7">
        <v>4674.8</v>
      </c>
      <c r="F1592" s="7">
        <f>sales_data_sample3[[#This Row],[SALES]]*sales_data_sample3[[#This Row],[PROFIT MARGIN]]</f>
        <v>1163.55772</v>
      </c>
      <c r="G1592" s="14" t="str">
        <f>IF(sales_data_sample3[[#This Row],[STATUS]] &lt;&gt;"Cancelled","24,89%","0")</f>
        <v>24,89%</v>
      </c>
      <c r="H1592" s="4">
        <v>38219</v>
      </c>
      <c r="I1592" t="s">
        <v>28</v>
      </c>
      <c r="J1592">
        <f>ROUNDUP(MONTH(sales_data_sample3[[#This Row],[ORDER DATE]])/3,0)</f>
        <v>3</v>
      </c>
      <c r="K1592" t="str">
        <f>TEXT(sales_data_sample3[[#This Row],[ORDER DATE]],"[$-409]mmmm")</f>
        <v>August</v>
      </c>
      <c r="L1592">
        <f>YEAR(sales_data_sample3[[#This Row],[ORDER DATE]])</f>
        <v>2004</v>
      </c>
      <c r="M1592" t="s">
        <v>278</v>
      </c>
      <c r="N1592">
        <v>143</v>
      </c>
      <c r="O1592" t="s">
        <v>2501</v>
      </c>
      <c r="P1592" t="s">
        <v>417</v>
      </c>
      <c r="Q1592" t="s">
        <v>418</v>
      </c>
      <c r="R1592" t="s">
        <v>419</v>
      </c>
      <c r="S1592" t="s">
        <v>4804</v>
      </c>
      <c r="T1592" t="s">
        <v>420</v>
      </c>
      <c r="U1592" t="s">
        <v>73</v>
      </c>
      <c r="V1592" t="s">
        <v>167</v>
      </c>
      <c r="W1592" t="s">
        <v>38</v>
      </c>
      <c r="X1592" t="s">
        <v>39</v>
      </c>
      <c r="Y1592" t="s">
        <v>421</v>
      </c>
      <c r="Z1592" t="s">
        <v>422</v>
      </c>
      <c r="AA1592" t="s">
        <v>65</v>
      </c>
    </row>
    <row r="1593" spans="1:27" x14ac:dyDescent="0.25">
      <c r="A1593" s="1">
        <v>10282</v>
      </c>
      <c r="B1593" s="1">
        <v>29</v>
      </c>
      <c r="C1593" s="8">
        <v>46.82</v>
      </c>
      <c r="D1593" s="1">
        <v>11</v>
      </c>
      <c r="E1593" s="7">
        <v>1357.78</v>
      </c>
      <c r="F1593" s="7">
        <f>sales_data_sample3[[#This Row],[SALES]]*sales_data_sample3[[#This Row],[PROFIT MARGIN]]</f>
        <v>337.95144199999999</v>
      </c>
      <c r="G1593" s="14" t="str">
        <f>IF(sales_data_sample3[[#This Row],[STATUS]] &lt;&gt;"Cancelled","24,89%","0")</f>
        <v>24,89%</v>
      </c>
      <c r="H1593" s="4">
        <v>38219</v>
      </c>
      <c r="I1593" t="s">
        <v>28</v>
      </c>
      <c r="J1593">
        <f>ROUNDUP(MONTH(sales_data_sample3[[#This Row],[ORDER DATE]])/3,0)</f>
        <v>3</v>
      </c>
      <c r="K1593" t="str">
        <f>TEXT(sales_data_sample3[[#This Row],[ORDER DATE]],"[$-409]mmmm")</f>
        <v>August</v>
      </c>
      <c r="L1593">
        <f>YEAR(sales_data_sample3[[#This Row],[ORDER DATE]])</f>
        <v>2004</v>
      </c>
      <c r="M1593" t="s">
        <v>278</v>
      </c>
      <c r="N1593">
        <v>57</v>
      </c>
      <c r="O1593" t="s">
        <v>2779</v>
      </c>
      <c r="P1593" t="s">
        <v>417</v>
      </c>
      <c r="Q1593" t="s">
        <v>418</v>
      </c>
      <c r="R1593" t="s">
        <v>419</v>
      </c>
      <c r="S1593" t="s">
        <v>4804</v>
      </c>
      <c r="T1593" t="s">
        <v>420</v>
      </c>
      <c r="U1593" t="s">
        <v>73</v>
      </c>
      <c r="V1593" t="s">
        <v>167</v>
      </c>
      <c r="W1593" t="s">
        <v>38</v>
      </c>
      <c r="X1593" t="s">
        <v>39</v>
      </c>
      <c r="Y1593" t="s">
        <v>421</v>
      </c>
      <c r="Z1593" t="s">
        <v>422</v>
      </c>
      <c r="AA1593" t="s">
        <v>42</v>
      </c>
    </row>
    <row r="1594" spans="1:27" x14ac:dyDescent="0.25">
      <c r="A1594" s="1">
        <v>10282</v>
      </c>
      <c r="B1594" s="1">
        <v>39</v>
      </c>
      <c r="C1594" s="8">
        <v>100</v>
      </c>
      <c r="D1594" s="1">
        <v>10</v>
      </c>
      <c r="E1594" s="7">
        <v>4797.3900000000003</v>
      </c>
      <c r="F1594" s="7">
        <f>sales_data_sample3[[#This Row],[SALES]]*sales_data_sample3[[#This Row],[PROFIT MARGIN]]</f>
        <v>1194.070371</v>
      </c>
      <c r="G1594" s="14" t="str">
        <f>IF(sales_data_sample3[[#This Row],[STATUS]] &lt;&gt;"Cancelled","24,89%","0")</f>
        <v>24,89%</v>
      </c>
      <c r="H1594" s="4">
        <v>38219</v>
      </c>
      <c r="I1594" t="s">
        <v>28</v>
      </c>
      <c r="J1594">
        <f>ROUNDUP(MONTH(sales_data_sample3[[#This Row],[ORDER DATE]])/3,0)</f>
        <v>3</v>
      </c>
      <c r="K1594" t="str">
        <f>TEXT(sales_data_sample3[[#This Row],[ORDER DATE]],"[$-409]mmmm")</f>
        <v>August</v>
      </c>
      <c r="L1594">
        <f>YEAR(sales_data_sample3[[#This Row],[ORDER DATE]])</f>
        <v>2004</v>
      </c>
      <c r="M1594" t="s">
        <v>278</v>
      </c>
      <c r="N1594">
        <v>118</v>
      </c>
      <c r="O1594" t="s">
        <v>3701</v>
      </c>
      <c r="P1594" t="s">
        <v>417</v>
      </c>
      <c r="Q1594" t="s">
        <v>418</v>
      </c>
      <c r="R1594" t="s">
        <v>419</v>
      </c>
      <c r="S1594" t="s">
        <v>4804</v>
      </c>
      <c r="T1594" t="s">
        <v>420</v>
      </c>
      <c r="U1594" t="s">
        <v>73</v>
      </c>
      <c r="V1594" t="s">
        <v>167</v>
      </c>
      <c r="W1594" t="s">
        <v>38</v>
      </c>
      <c r="X1594" t="s">
        <v>39</v>
      </c>
      <c r="Y1594" t="s">
        <v>421</v>
      </c>
      <c r="Z1594" t="s">
        <v>422</v>
      </c>
      <c r="AA1594" t="s">
        <v>65</v>
      </c>
    </row>
    <row r="1595" spans="1:27" x14ac:dyDescent="0.25">
      <c r="A1595" s="1">
        <v>10282</v>
      </c>
      <c r="B1595" s="1">
        <v>36</v>
      </c>
      <c r="C1595" s="8">
        <v>59.65</v>
      </c>
      <c r="D1595" s="1">
        <v>9</v>
      </c>
      <c r="E1595" s="7">
        <v>2147.4</v>
      </c>
      <c r="F1595" s="7">
        <f>sales_data_sample3[[#This Row],[SALES]]*sales_data_sample3[[#This Row],[PROFIT MARGIN]]</f>
        <v>109.30266</v>
      </c>
      <c r="G1595" s="14" t="str">
        <f>IF(sales_data_sample3[[#This Row],[STATUS]] &lt;&gt;"Cancelled","5,09%","0")</f>
        <v>5,09%</v>
      </c>
      <c r="H1595" s="4">
        <v>38219</v>
      </c>
      <c r="I1595" t="s">
        <v>28</v>
      </c>
      <c r="J1595">
        <f>ROUNDUP(MONTH(sales_data_sample3[[#This Row],[ORDER DATE]])/3,0)</f>
        <v>3</v>
      </c>
      <c r="K1595" t="str">
        <f>TEXT(sales_data_sample3[[#This Row],[ORDER DATE]],"[$-409]mmmm")</f>
        <v>August</v>
      </c>
      <c r="L1595">
        <f>YEAR(sales_data_sample3[[#This Row],[ORDER DATE]])</f>
        <v>2004</v>
      </c>
      <c r="M1595" t="s">
        <v>2246</v>
      </c>
      <c r="N1595">
        <v>62</v>
      </c>
      <c r="O1595" t="s">
        <v>3989</v>
      </c>
      <c r="P1595" t="s">
        <v>417</v>
      </c>
      <c r="Q1595" t="s">
        <v>418</v>
      </c>
      <c r="R1595" t="s">
        <v>419</v>
      </c>
      <c r="S1595" t="s">
        <v>4804</v>
      </c>
      <c r="T1595" t="s">
        <v>420</v>
      </c>
      <c r="U1595" t="s">
        <v>73</v>
      </c>
      <c r="V1595" t="s">
        <v>167</v>
      </c>
      <c r="W1595" t="s">
        <v>38</v>
      </c>
      <c r="X1595" t="s">
        <v>39</v>
      </c>
      <c r="Y1595" t="s">
        <v>421</v>
      </c>
      <c r="Z1595" t="s">
        <v>422</v>
      </c>
      <c r="AA1595" t="s">
        <v>42</v>
      </c>
    </row>
    <row r="1596" spans="1:27" x14ac:dyDescent="0.25">
      <c r="A1596" s="1">
        <v>10282</v>
      </c>
      <c r="B1596" s="1">
        <v>38</v>
      </c>
      <c r="C1596" s="8">
        <v>100</v>
      </c>
      <c r="D1596" s="1">
        <v>12</v>
      </c>
      <c r="E1596" s="7">
        <v>4310.72</v>
      </c>
      <c r="F1596" s="7">
        <f>sales_data_sample3[[#This Row],[SALES]]*sales_data_sample3[[#This Row],[PROFIT MARGIN]]</f>
        <v>196.13776000000001</v>
      </c>
      <c r="G1596" s="14" t="str">
        <f>IF(sales_data_sample3[[#This Row],[STATUS]] &lt;&gt;"Cancelled","4,55%","0")</f>
        <v>4,55%</v>
      </c>
      <c r="H1596" s="4">
        <v>38219</v>
      </c>
      <c r="I1596" t="s">
        <v>28</v>
      </c>
      <c r="J1596">
        <f>ROUNDUP(MONTH(sales_data_sample3[[#This Row],[ORDER DATE]])/3,0)</f>
        <v>3</v>
      </c>
      <c r="K1596" t="str">
        <f>TEXT(sales_data_sample3[[#This Row],[ORDER DATE]],"[$-409]mmmm")</f>
        <v>August</v>
      </c>
      <c r="L1596">
        <f>YEAR(sales_data_sample3[[#This Row],[ORDER DATE]])</f>
        <v>2004</v>
      </c>
      <c r="M1596" t="s">
        <v>957</v>
      </c>
      <c r="N1596">
        <v>115</v>
      </c>
      <c r="O1596" t="s">
        <v>4177</v>
      </c>
      <c r="P1596" t="s">
        <v>417</v>
      </c>
      <c r="Q1596" t="s">
        <v>418</v>
      </c>
      <c r="R1596" t="s">
        <v>419</v>
      </c>
      <c r="S1596" t="s">
        <v>4804</v>
      </c>
      <c r="T1596" t="s">
        <v>420</v>
      </c>
      <c r="U1596" t="s">
        <v>73</v>
      </c>
      <c r="V1596" t="s">
        <v>167</v>
      </c>
      <c r="W1596" t="s">
        <v>38</v>
      </c>
      <c r="X1596" t="s">
        <v>39</v>
      </c>
      <c r="Y1596" t="s">
        <v>421</v>
      </c>
      <c r="Z1596" t="s">
        <v>422</v>
      </c>
      <c r="AA1596" t="s">
        <v>65</v>
      </c>
    </row>
    <row r="1597" spans="1:27" x14ac:dyDescent="0.25">
      <c r="A1597" s="1">
        <v>10282</v>
      </c>
      <c r="B1597" s="1">
        <v>37</v>
      </c>
      <c r="C1597" s="8">
        <v>66.78</v>
      </c>
      <c r="D1597" s="1">
        <v>7</v>
      </c>
      <c r="E1597" s="7">
        <v>2470.86</v>
      </c>
      <c r="F1597" s="7">
        <f>sales_data_sample3[[#This Row],[SALES]]*sales_data_sample3[[#This Row],[PROFIT MARGIN]]</f>
        <v>125.76677400000001</v>
      </c>
      <c r="G1597" s="14" t="str">
        <f>IF(sales_data_sample3[[#This Row],[STATUS]] &lt;&gt;"Cancelled","5,09%","0")</f>
        <v>5,09%</v>
      </c>
      <c r="H1597" s="4">
        <v>38219</v>
      </c>
      <c r="I1597" t="s">
        <v>28</v>
      </c>
      <c r="J1597">
        <f>ROUNDUP(MONTH(sales_data_sample3[[#This Row],[ORDER DATE]])/3,0)</f>
        <v>3</v>
      </c>
      <c r="K1597" t="str">
        <f>TEXT(sales_data_sample3[[#This Row],[ORDER DATE]],"[$-409]mmmm")</f>
        <v>August</v>
      </c>
      <c r="L1597">
        <f>YEAR(sales_data_sample3[[#This Row],[ORDER DATE]])</f>
        <v>2004</v>
      </c>
      <c r="M1597" t="s">
        <v>2246</v>
      </c>
      <c r="N1597">
        <v>58</v>
      </c>
      <c r="O1597" t="s">
        <v>4208</v>
      </c>
      <c r="P1597" t="s">
        <v>417</v>
      </c>
      <c r="Q1597" t="s">
        <v>418</v>
      </c>
      <c r="R1597" t="s">
        <v>419</v>
      </c>
      <c r="S1597" t="s">
        <v>4804</v>
      </c>
      <c r="T1597" t="s">
        <v>420</v>
      </c>
      <c r="U1597" t="s">
        <v>73</v>
      </c>
      <c r="V1597" t="s">
        <v>167</v>
      </c>
      <c r="W1597" t="s">
        <v>38</v>
      </c>
      <c r="X1597" t="s">
        <v>39</v>
      </c>
      <c r="Y1597" t="s">
        <v>421</v>
      </c>
      <c r="Z1597" t="s">
        <v>422</v>
      </c>
      <c r="AA1597" t="s">
        <v>42</v>
      </c>
    </row>
    <row r="1598" spans="1:27" x14ac:dyDescent="0.25">
      <c r="A1598" s="1">
        <v>10282</v>
      </c>
      <c r="B1598" s="1">
        <v>43</v>
      </c>
      <c r="C1598" s="8">
        <v>86.61</v>
      </c>
      <c r="D1598" s="1">
        <v>2</v>
      </c>
      <c r="E1598" s="7">
        <v>3724.23</v>
      </c>
      <c r="F1598" s="7">
        <f>sales_data_sample3[[#This Row],[SALES]]*sales_data_sample3[[#This Row],[PROFIT MARGIN]]</f>
        <v>340.39462199999997</v>
      </c>
      <c r="G1598" s="14" t="str">
        <f>IF(sales_data_sample3[[#This Row],[STATUS]] &lt;&gt;"Cancelled","9,14%","0")</f>
        <v>9,14%</v>
      </c>
      <c r="H1598" s="4">
        <v>38219</v>
      </c>
      <c r="I1598" t="s">
        <v>28</v>
      </c>
      <c r="J1598">
        <f>ROUNDUP(MONTH(sales_data_sample3[[#This Row],[ORDER DATE]])/3,0)</f>
        <v>3</v>
      </c>
      <c r="K1598" t="str">
        <f>TEXT(sales_data_sample3[[#This Row],[ORDER DATE]],"[$-409]mmmm")</f>
        <v>August</v>
      </c>
      <c r="L1598">
        <f>YEAR(sales_data_sample3[[#This Row],[ORDER DATE]])</f>
        <v>2004</v>
      </c>
      <c r="M1598" t="s">
        <v>2075</v>
      </c>
      <c r="N1598">
        <v>86</v>
      </c>
      <c r="O1598" t="s">
        <v>4358</v>
      </c>
      <c r="P1598" t="s">
        <v>417</v>
      </c>
      <c r="Q1598" t="s">
        <v>418</v>
      </c>
      <c r="R1598" t="s">
        <v>419</v>
      </c>
      <c r="S1598" t="s">
        <v>4804</v>
      </c>
      <c r="T1598" t="s">
        <v>420</v>
      </c>
      <c r="U1598" t="s">
        <v>73</v>
      </c>
      <c r="V1598" t="s">
        <v>167</v>
      </c>
      <c r="W1598" t="s">
        <v>38</v>
      </c>
      <c r="X1598" t="s">
        <v>39</v>
      </c>
      <c r="Y1598" t="s">
        <v>421</v>
      </c>
      <c r="Z1598" t="s">
        <v>422</v>
      </c>
      <c r="AA1598" t="s">
        <v>65</v>
      </c>
    </row>
    <row r="1599" spans="1:27" x14ac:dyDescent="0.25">
      <c r="A1599" s="1">
        <v>10283</v>
      </c>
      <c r="B1599" s="1">
        <v>25</v>
      </c>
      <c r="C1599" s="8">
        <v>100</v>
      </c>
      <c r="D1599" s="1">
        <v>6</v>
      </c>
      <c r="E1599" s="7">
        <v>2992</v>
      </c>
      <c r="F1599" s="7">
        <f>sales_data_sample3[[#This Row],[SALES]]*sales_data_sample3[[#This Row],[PROFIT MARGIN]]</f>
        <v>744.7088</v>
      </c>
      <c r="G1599" s="14" t="str">
        <f>IF(sales_data_sample3[[#This Row],[STATUS]] &lt;&gt;"Cancelled","24,89%","0")</f>
        <v>24,89%</v>
      </c>
      <c r="H1599" s="4">
        <v>38219</v>
      </c>
      <c r="I1599" t="s">
        <v>28</v>
      </c>
      <c r="J1599">
        <f>ROUNDUP(MONTH(sales_data_sample3[[#This Row],[ORDER DATE]])/3,0)</f>
        <v>3</v>
      </c>
      <c r="K1599" t="str">
        <f>TEXT(sales_data_sample3[[#This Row],[ORDER DATE]],"[$-409]mmmm")</f>
        <v>August</v>
      </c>
      <c r="L1599">
        <f>YEAR(sales_data_sample3[[#This Row],[ORDER DATE]])</f>
        <v>2004</v>
      </c>
      <c r="M1599" t="s">
        <v>278</v>
      </c>
      <c r="N1599">
        <v>136</v>
      </c>
      <c r="O1599" t="s">
        <v>561</v>
      </c>
      <c r="P1599" t="s">
        <v>648</v>
      </c>
      <c r="Q1599" t="s">
        <v>649</v>
      </c>
      <c r="R1599" t="s">
        <v>650</v>
      </c>
      <c r="S1599" t="s">
        <v>4804</v>
      </c>
      <c r="T1599" t="s">
        <v>651</v>
      </c>
      <c r="U1599" t="s">
        <v>351</v>
      </c>
      <c r="V1599" t="s">
        <v>652</v>
      </c>
      <c r="W1599" t="s">
        <v>353</v>
      </c>
      <c r="X1599" t="s">
        <v>39</v>
      </c>
      <c r="Y1599" t="s">
        <v>653</v>
      </c>
      <c r="Z1599" t="s">
        <v>264</v>
      </c>
      <c r="AA1599" t="s">
        <v>42</v>
      </c>
    </row>
    <row r="1600" spans="1:27" x14ac:dyDescent="0.25">
      <c r="A1600" s="1">
        <v>10283</v>
      </c>
      <c r="B1600" s="1">
        <v>21</v>
      </c>
      <c r="C1600" s="8">
        <v>98.06</v>
      </c>
      <c r="D1600" s="1">
        <v>4</v>
      </c>
      <c r="E1600" s="7">
        <v>2059.2600000000002</v>
      </c>
      <c r="F1600" s="7">
        <f>sales_data_sample3[[#This Row],[SALES]]*sales_data_sample3[[#This Row],[PROFIT MARGIN]]</f>
        <v>188.216364</v>
      </c>
      <c r="G1600" s="14" t="str">
        <f>IF(sales_data_sample3[[#This Row],[STATUS]] &lt;&gt;"Cancelled","9,14%","0")</f>
        <v>9,14%</v>
      </c>
      <c r="H1600" s="4">
        <v>38219</v>
      </c>
      <c r="I1600" t="s">
        <v>28</v>
      </c>
      <c r="J1600">
        <f>ROUNDUP(MONTH(sales_data_sample3[[#This Row],[ORDER DATE]])/3,0)</f>
        <v>3</v>
      </c>
      <c r="K1600" t="str">
        <f>TEXT(sales_data_sample3[[#This Row],[ORDER DATE]],"[$-409]mmmm")</f>
        <v>August</v>
      </c>
      <c r="L1600">
        <f>YEAR(sales_data_sample3[[#This Row],[ORDER DATE]])</f>
        <v>2004</v>
      </c>
      <c r="M1600" t="s">
        <v>2075</v>
      </c>
      <c r="N1600">
        <v>86</v>
      </c>
      <c r="O1600" t="s">
        <v>2076</v>
      </c>
      <c r="P1600" t="s">
        <v>648</v>
      </c>
      <c r="Q1600" t="s">
        <v>649</v>
      </c>
      <c r="R1600" t="s">
        <v>650</v>
      </c>
      <c r="S1600" t="s">
        <v>4804</v>
      </c>
      <c r="T1600" t="s">
        <v>651</v>
      </c>
      <c r="U1600" t="s">
        <v>351</v>
      </c>
      <c r="V1600" t="s">
        <v>652</v>
      </c>
      <c r="W1600" t="s">
        <v>353</v>
      </c>
      <c r="X1600" t="s">
        <v>39</v>
      </c>
      <c r="Y1600" t="s">
        <v>653</v>
      </c>
      <c r="Z1600" t="s">
        <v>264</v>
      </c>
      <c r="AA1600" t="s">
        <v>42</v>
      </c>
    </row>
    <row r="1601" spans="1:27" x14ac:dyDescent="0.25">
      <c r="A1601" s="1">
        <v>10283</v>
      </c>
      <c r="B1601" s="1">
        <v>46</v>
      </c>
      <c r="C1601" s="8">
        <v>100</v>
      </c>
      <c r="D1601" s="1">
        <v>3</v>
      </c>
      <c r="E1601" s="7">
        <v>5795.54</v>
      </c>
      <c r="F1601" s="7">
        <f>sales_data_sample3[[#This Row],[SALES]]*sales_data_sample3[[#This Row],[PROFIT MARGIN]]</f>
        <v>428.29040599999996</v>
      </c>
      <c r="G1601" s="14" t="str">
        <f>IF(sales_data_sample3[[#This Row],[STATUS]] &lt;&gt;"Cancelled","7,39%","0")</f>
        <v>7,39%</v>
      </c>
      <c r="H1601" s="4">
        <v>38219</v>
      </c>
      <c r="I1601" t="s">
        <v>28</v>
      </c>
      <c r="J1601">
        <f>ROUNDUP(MONTH(sales_data_sample3[[#This Row],[ORDER DATE]])/3,0)</f>
        <v>3</v>
      </c>
      <c r="K1601" t="str">
        <f>TEXT(sales_data_sample3[[#This Row],[ORDER DATE]],"[$-409]mmmm")</f>
        <v>August</v>
      </c>
      <c r="L1601">
        <f>YEAR(sales_data_sample3[[#This Row],[ORDER DATE]])</f>
        <v>2004</v>
      </c>
      <c r="M1601" t="s">
        <v>1354</v>
      </c>
      <c r="N1601">
        <v>105</v>
      </c>
      <c r="O1601" t="s">
        <v>2467</v>
      </c>
      <c r="P1601" t="s">
        <v>648</v>
      </c>
      <c r="Q1601" t="s">
        <v>649</v>
      </c>
      <c r="R1601" t="s">
        <v>650</v>
      </c>
      <c r="S1601" t="s">
        <v>4804</v>
      </c>
      <c r="T1601" t="s">
        <v>651</v>
      </c>
      <c r="U1601" t="s">
        <v>351</v>
      </c>
      <c r="V1601" t="s">
        <v>652</v>
      </c>
      <c r="W1601" t="s">
        <v>353</v>
      </c>
      <c r="X1601" t="s">
        <v>39</v>
      </c>
      <c r="Y1601" t="s">
        <v>653</v>
      </c>
      <c r="Z1601" t="s">
        <v>264</v>
      </c>
      <c r="AA1601" t="s">
        <v>65</v>
      </c>
    </row>
    <row r="1602" spans="1:27" x14ac:dyDescent="0.25">
      <c r="A1602" s="1">
        <v>10283</v>
      </c>
      <c r="B1602" s="1">
        <v>34</v>
      </c>
      <c r="C1602" s="8">
        <v>100</v>
      </c>
      <c r="D1602" s="1">
        <v>14</v>
      </c>
      <c r="E1602" s="7">
        <v>3580.88</v>
      </c>
      <c r="F1602" s="7">
        <f>sales_data_sample3[[#This Row],[SALES]]*sales_data_sample3[[#This Row],[PROFIT MARGIN]]</f>
        <v>264.62703199999999</v>
      </c>
      <c r="G1602" s="14" t="str">
        <f>IF(sales_data_sample3[[#This Row],[STATUS]] &lt;&gt;"Cancelled","7,39%","0")</f>
        <v>7,39%</v>
      </c>
      <c r="H1602" s="4">
        <v>38219</v>
      </c>
      <c r="I1602" t="s">
        <v>28</v>
      </c>
      <c r="J1602">
        <f>ROUNDUP(MONTH(sales_data_sample3[[#This Row],[ORDER DATE]])/3,0)</f>
        <v>3</v>
      </c>
      <c r="K1602" t="str">
        <f>TEXT(sales_data_sample3[[#This Row],[ORDER DATE]],"[$-409]mmmm")</f>
        <v>August</v>
      </c>
      <c r="L1602">
        <f>YEAR(sales_data_sample3[[#This Row],[ORDER DATE]])</f>
        <v>2004</v>
      </c>
      <c r="M1602" t="s">
        <v>1354</v>
      </c>
      <c r="N1602">
        <v>87</v>
      </c>
      <c r="O1602" t="s">
        <v>2562</v>
      </c>
      <c r="P1602" t="s">
        <v>648</v>
      </c>
      <c r="Q1602" t="s">
        <v>649</v>
      </c>
      <c r="R1602" t="s">
        <v>650</v>
      </c>
      <c r="S1602" t="s">
        <v>4804</v>
      </c>
      <c r="T1602" t="s">
        <v>651</v>
      </c>
      <c r="U1602" t="s">
        <v>351</v>
      </c>
      <c r="V1602" t="s">
        <v>652</v>
      </c>
      <c r="W1602" t="s">
        <v>353</v>
      </c>
      <c r="X1602" t="s">
        <v>39</v>
      </c>
      <c r="Y1602" t="s">
        <v>653</v>
      </c>
      <c r="Z1602" t="s">
        <v>264</v>
      </c>
      <c r="AA1602" t="s">
        <v>65</v>
      </c>
    </row>
    <row r="1603" spans="1:27" x14ac:dyDescent="0.25">
      <c r="A1603" s="1">
        <v>10283</v>
      </c>
      <c r="B1603" s="1">
        <v>42</v>
      </c>
      <c r="C1603" s="8">
        <v>100</v>
      </c>
      <c r="D1603" s="1">
        <v>13</v>
      </c>
      <c r="E1603" s="7">
        <v>5316.36</v>
      </c>
      <c r="F1603" s="7">
        <f>sales_data_sample3[[#This Row],[SALES]]*sales_data_sample3[[#This Row],[PROFIT MARGIN]]</f>
        <v>485.91530399999994</v>
      </c>
      <c r="G1603" s="14" t="str">
        <f>IF(sales_data_sample3[[#This Row],[STATUS]] &lt;&gt;"Cancelled","9,14%","0")</f>
        <v>9,14%</v>
      </c>
      <c r="H1603" s="4">
        <v>38219</v>
      </c>
      <c r="I1603" t="s">
        <v>28</v>
      </c>
      <c r="J1603">
        <f>ROUNDUP(MONTH(sales_data_sample3[[#This Row],[ORDER DATE]])/3,0)</f>
        <v>3</v>
      </c>
      <c r="K1603" t="str">
        <f>TEXT(sales_data_sample3[[#This Row],[ORDER DATE]],"[$-409]mmmm")</f>
        <v>August</v>
      </c>
      <c r="L1603">
        <f>YEAR(sales_data_sample3[[#This Row],[ORDER DATE]])</f>
        <v>2004</v>
      </c>
      <c r="M1603" t="s">
        <v>2075</v>
      </c>
      <c r="N1603">
        <v>122</v>
      </c>
      <c r="O1603" t="s">
        <v>3005</v>
      </c>
      <c r="P1603" t="s">
        <v>648</v>
      </c>
      <c r="Q1603" t="s">
        <v>649</v>
      </c>
      <c r="R1603" t="s">
        <v>650</v>
      </c>
      <c r="S1603" t="s">
        <v>4804</v>
      </c>
      <c r="T1603" t="s">
        <v>651</v>
      </c>
      <c r="U1603" t="s">
        <v>351</v>
      </c>
      <c r="V1603" t="s">
        <v>652</v>
      </c>
      <c r="W1603" t="s">
        <v>353</v>
      </c>
      <c r="X1603" t="s">
        <v>39</v>
      </c>
      <c r="Y1603" t="s">
        <v>653</v>
      </c>
      <c r="Z1603" t="s">
        <v>264</v>
      </c>
      <c r="AA1603" t="s">
        <v>65</v>
      </c>
    </row>
    <row r="1604" spans="1:27" x14ac:dyDescent="0.25">
      <c r="A1604" s="1">
        <v>10283</v>
      </c>
      <c r="B1604" s="1">
        <v>34</v>
      </c>
      <c r="C1604" s="8">
        <v>92.94</v>
      </c>
      <c r="D1604" s="1">
        <v>8</v>
      </c>
      <c r="E1604" s="7">
        <v>3159.96</v>
      </c>
      <c r="F1604" s="7">
        <f>sales_data_sample3[[#This Row],[SALES]]*sales_data_sample3[[#This Row],[PROFIT MARGIN]]</f>
        <v>233.52104399999999</v>
      </c>
      <c r="G1604" s="14" t="str">
        <f>IF(sales_data_sample3[[#This Row],[STATUS]] &lt;&gt;"Cancelled","7,39%","0")</f>
        <v>7,39%</v>
      </c>
      <c r="H1604" s="4">
        <v>38219</v>
      </c>
      <c r="I1604" t="s">
        <v>28</v>
      </c>
      <c r="J1604">
        <f>ROUNDUP(MONTH(sales_data_sample3[[#This Row],[ORDER DATE]])/3,0)</f>
        <v>3</v>
      </c>
      <c r="K1604" t="str">
        <f>TEXT(sales_data_sample3[[#This Row],[ORDER DATE]],"[$-409]mmmm")</f>
        <v>August</v>
      </c>
      <c r="L1604">
        <f>YEAR(sales_data_sample3[[#This Row],[ORDER DATE]])</f>
        <v>2004</v>
      </c>
      <c r="M1604" t="s">
        <v>1354</v>
      </c>
      <c r="N1604">
        <v>88</v>
      </c>
      <c r="O1604" t="s">
        <v>3347</v>
      </c>
      <c r="P1604" t="s">
        <v>648</v>
      </c>
      <c r="Q1604" t="s">
        <v>649</v>
      </c>
      <c r="R1604" t="s">
        <v>650</v>
      </c>
      <c r="S1604" t="s">
        <v>4804</v>
      </c>
      <c r="T1604" t="s">
        <v>651</v>
      </c>
      <c r="U1604" t="s">
        <v>351</v>
      </c>
      <c r="V1604" t="s">
        <v>652</v>
      </c>
      <c r="W1604" t="s">
        <v>353</v>
      </c>
      <c r="X1604" t="s">
        <v>39</v>
      </c>
      <c r="Y1604" t="s">
        <v>653</v>
      </c>
      <c r="Z1604" t="s">
        <v>264</v>
      </c>
      <c r="AA1604" t="s">
        <v>65</v>
      </c>
    </row>
    <row r="1605" spans="1:27" x14ac:dyDescent="0.25">
      <c r="A1605" s="1">
        <v>10283</v>
      </c>
      <c r="B1605" s="1">
        <v>33</v>
      </c>
      <c r="C1605" s="8">
        <v>72.959999999999994</v>
      </c>
      <c r="D1605" s="1">
        <v>5</v>
      </c>
      <c r="E1605" s="7">
        <v>2407.6799999999998</v>
      </c>
      <c r="F1605" s="7">
        <f>sales_data_sample3[[#This Row],[SALES]]*sales_data_sample3[[#This Row],[PROFIT MARGIN]]</f>
        <v>177.92755199999996</v>
      </c>
      <c r="G1605" s="14" t="str">
        <f>IF(sales_data_sample3[[#This Row],[STATUS]] &lt;&gt;"Cancelled","7,39%","0")</f>
        <v>7,39%</v>
      </c>
      <c r="H1605" s="4">
        <v>38219</v>
      </c>
      <c r="I1605" t="s">
        <v>28</v>
      </c>
      <c r="J1605">
        <f>ROUNDUP(MONTH(sales_data_sample3[[#This Row],[ORDER DATE]])/3,0)</f>
        <v>3</v>
      </c>
      <c r="K1605" t="str">
        <f>TEXT(sales_data_sample3[[#This Row],[ORDER DATE]],"[$-409]mmmm")</f>
        <v>August</v>
      </c>
      <c r="L1605">
        <f>YEAR(sales_data_sample3[[#This Row],[ORDER DATE]])</f>
        <v>2004</v>
      </c>
      <c r="M1605" t="s">
        <v>1354</v>
      </c>
      <c r="N1605">
        <v>83</v>
      </c>
      <c r="O1605" t="s">
        <v>3543</v>
      </c>
      <c r="P1605" t="s">
        <v>648</v>
      </c>
      <c r="Q1605" t="s">
        <v>649</v>
      </c>
      <c r="R1605" t="s">
        <v>650</v>
      </c>
      <c r="S1605" t="s">
        <v>4804</v>
      </c>
      <c r="T1605" t="s">
        <v>651</v>
      </c>
      <c r="U1605" t="s">
        <v>351</v>
      </c>
      <c r="V1605" t="s">
        <v>652</v>
      </c>
      <c r="W1605" t="s">
        <v>353</v>
      </c>
      <c r="X1605" t="s">
        <v>39</v>
      </c>
      <c r="Y1605" t="s">
        <v>653</v>
      </c>
      <c r="Z1605" t="s">
        <v>264</v>
      </c>
      <c r="AA1605" t="s">
        <v>42</v>
      </c>
    </row>
    <row r="1606" spans="1:27" x14ac:dyDescent="0.25">
      <c r="A1606" s="1">
        <v>10283</v>
      </c>
      <c r="B1606" s="1">
        <v>45</v>
      </c>
      <c r="C1606" s="8">
        <v>78.67</v>
      </c>
      <c r="D1606" s="1">
        <v>9</v>
      </c>
      <c r="E1606" s="7">
        <v>3540.15</v>
      </c>
      <c r="F1606" s="7">
        <f>sales_data_sample3[[#This Row],[SALES]]*sales_data_sample3[[#This Row],[PROFIT MARGIN]]</f>
        <v>323.56970999999999</v>
      </c>
      <c r="G1606" s="14" t="str">
        <f>IF(sales_data_sample3[[#This Row],[STATUS]] &lt;&gt;"Cancelled","9,14%","0")</f>
        <v>9,14%</v>
      </c>
      <c r="H1606" s="4">
        <v>38219</v>
      </c>
      <c r="I1606" t="s">
        <v>28</v>
      </c>
      <c r="J1606">
        <f>ROUNDUP(MONTH(sales_data_sample3[[#This Row],[ORDER DATE]])/3,0)</f>
        <v>3</v>
      </c>
      <c r="K1606" t="str">
        <f>TEXT(sales_data_sample3[[#This Row],[ORDER DATE]],"[$-409]mmmm")</f>
        <v>August</v>
      </c>
      <c r="L1606">
        <f>YEAR(sales_data_sample3[[#This Row],[ORDER DATE]])</f>
        <v>2004</v>
      </c>
      <c r="M1606" t="s">
        <v>2075</v>
      </c>
      <c r="N1606">
        <v>66</v>
      </c>
      <c r="O1606" t="s">
        <v>4284</v>
      </c>
      <c r="P1606" t="s">
        <v>648</v>
      </c>
      <c r="Q1606" t="s">
        <v>649</v>
      </c>
      <c r="R1606" t="s">
        <v>650</v>
      </c>
      <c r="S1606" t="s">
        <v>4804</v>
      </c>
      <c r="T1606" t="s">
        <v>651</v>
      </c>
      <c r="U1606" t="s">
        <v>351</v>
      </c>
      <c r="V1606" t="s">
        <v>652</v>
      </c>
      <c r="W1606" t="s">
        <v>353</v>
      </c>
      <c r="X1606" t="s">
        <v>39</v>
      </c>
      <c r="Y1606" t="s">
        <v>653</v>
      </c>
      <c r="Z1606" t="s">
        <v>264</v>
      </c>
      <c r="AA1606" t="s">
        <v>65</v>
      </c>
    </row>
    <row r="1607" spans="1:27" x14ac:dyDescent="0.25">
      <c r="A1607" s="1">
        <v>10283</v>
      </c>
      <c r="B1607" s="1">
        <v>20</v>
      </c>
      <c r="C1607" s="8">
        <v>94.14</v>
      </c>
      <c r="D1607" s="1">
        <v>2</v>
      </c>
      <c r="E1607" s="7">
        <v>1882.8</v>
      </c>
      <c r="F1607" s="7">
        <f>sales_data_sample3[[#This Row],[SALES]]*sales_data_sample3[[#This Row],[PROFIT MARGIN]]</f>
        <v>172.08792</v>
      </c>
      <c r="G1607" s="14" t="str">
        <f>IF(sales_data_sample3[[#This Row],[STATUS]] &lt;&gt;"Cancelled","9,14%","0")</f>
        <v>9,14%</v>
      </c>
      <c r="H1607" s="4">
        <v>38219</v>
      </c>
      <c r="I1607" t="s">
        <v>28</v>
      </c>
      <c r="J1607">
        <f>ROUNDUP(MONTH(sales_data_sample3[[#This Row],[ORDER DATE]])/3,0)</f>
        <v>3</v>
      </c>
      <c r="K1607" t="str">
        <f>TEXT(sales_data_sample3[[#This Row],[ORDER DATE]],"[$-409]mmmm")</f>
        <v>August</v>
      </c>
      <c r="L1607">
        <f>YEAR(sales_data_sample3[[#This Row],[ORDER DATE]])</f>
        <v>2004</v>
      </c>
      <c r="M1607" t="s">
        <v>2075</v>
      </c>
      <c r="N1607">
        <v>90</v>
      </c>
      <c r="O1607" t="s">
        <v>4394</v>
      </c>
      <c r="P1607" t="s">
        <v>648</v>
      </c>
      <c r="Q1607" t="s">
        <v>649</v>
      </c>
      <c r="R1607" t="s">
        <v>650</v>
      </c>
      <c r="S1607" t="s">
        <v>4804</v>
      </c>
      <c r="T1607" t="s">
        <v>651</v>
      </c>
      <c r="U1607" t="s">
        <v>351</v>
      </c>
      <c r="V1607" t="s">
        <v>652</v>
      </c>
      <c r="W1607" t="s">
        <v>353</v>
      </c>
      <c r="X1607" t="s">
        <v>39</v>
      </c>
      <c r="Y1607" t="s">
        <v>653</v>
      </c>
      <c r="Z1607" t="s">
        <v>264</v>
      </c>
      <c r="AA1607" t="s">
        <v>42</v>
      </c>
    </row>
    <row r="1608" spans="1:27" x14ac:dyDescent="0.25">
      <c r="A1608" s="1">
        <v>10283</v>
      </c>
      <c r="B1608" s="1">
        <v>47</v>
      </c>
      <c r="C1608" s="8">
        <v>65.77</v>
      </c>
      <c r="D1608" s="1">
        <v>7</v>
      </c>
      <c r="E1608" s="7">
        <v>3091.19</v>
      </c>
      <c r="F1608" s="7">
        <f>sales_data_sample3[[#This Row],[SALES]]*sales_data_sample3[[#This Row],[PROFIT MARGIN]]</f>
        <v>282.53476599999999</v>
      </c>
      <c r="G1608" s="14" t="str">
        <f>IF(sales_data_sample3[[#This Row],[STATUS]] &lt;&gt;"Cancelled","9,14%","0")</f>
        <v>9,14%</v>
      </c>
      <c r="H1608" s="4">
        <v>38219</v>
      </c>
      <c r="I1608" t="s">
        <v>28</v>
      </c>
      <c r="J1608">
        <f>ROUNDUP(MONTH(sales_data_sample3[[#This Row],[ORDER DATE]])/3,0)</f>
        <v>3</v>
      </c>
      <c r="K1608" t="str">
        <f>TEXT(sales_data_sample3[[#This Row],[ORDER DATE]],"[$-409]mmmm")</f>
        <v>August</v>
      </c>
      <c r="L1608">
        <f>YEAR(sales_data_sample3[[#This Row],[ORDER DATE]])</f>
        <v>2004</v>
      </c>
      <c r="M1608" t="s">
        <v>2075</v>
      </c>
      <c r="N1608">
        <v>72</v>
      </c>
      <c r="O1608" t="s">
        <v>4468</v>
      </c>
      <c r="P1608" t="s">
        <v>648</v>
      </c>
      <c r="Q1608" t="s">
        <v>649</v>
      </c>
      <c r="R1608" t="s">
        <v>650</v>
      </c>
      <c r="S1608" t="s">
        <v>4804</v>
      </c>
      <c r="T1608" t="s">
        <v>651</v>
      </c>
      <c r="U1608" t="s">
        <v>351</v>
      </c>
      <c r="V1608" t="s">
        <v>652</v>
      </c>
      <c r="W1608" t="s">
        <v>353</v>
      </c>
      <c r="X1608" t="s">
        <v>39</v>
      </c>
      <c r="Y1608" t="s">
        <v>653</v>
      </c>
      <c r="Z1608" t="s">
        <v>264</v>
      </c>
      <c r="AA1608" t="s">
        <v>65</v>
      </c>
    </row>
    <row r="1609" spans="1:27" x14ac:dyDescent="0.25">
      <c r="A1609" s="1">
        <v>10283</v>
      </c>
      <c r="B1609" s="1">
        <v>22</v>
      </c>
      <c r="C1609" s="8">
        <v>88.15</v>
      </c>
      <c r="D1609" s="1">
        <v>10</v>
      </c>
      <c r="E1609" s="7">
        <v>1939.3</v>
      </c>
      <c r="F1609" s="7">
        <f>sales_data_sample3[[#This Row],[SALES]]*sales_data_sample3[[#This Row],[PROFIT MARGIN]]</f>
        <v>177.25201999999999</v>
      </c>
      <c r="G1609" s="14" t="str">
        <f>IF(sales_data_sample3[[#This Row],[STATUS]] &lt;&gt;"Cancelled","9,14%","0")</f>
        <v>9,14%</v>
      </c>
      <c r="H1609" s="4">
        <v>38219</v>
      </c>
      <c r="I1609" t="s">
        <v>28</v>
      </c>
      <c r="J1609">
        <f>ROUNDUP(MONTH(sales_data_sample3[[#This Row],[ORDER DATE]])/3,0)</f>
        <v>3</v>
      </c>
      <c r="K1609" t="str">
        <f>TEXT(sales_data_sample3[[#This Row],[ORDER DATE]],"[$-409]mmmm")</f>
        <v>August</v>
      </c>
      <c r="L1609">
        <f>YEAR(sales_data_sample3[[#This Row],[ORDER DATE]])</f>
        <v>2004</v>
      </c>
      <c r="M1609" t="s">
        <v>2075</v>
      </c>
      <c r="N1609">
        <v>100</v>
      </c>
      <c r="O1609" t="s">
        <v>4604</v>
      </c>
      <c r="P1609" t="s">
        <v>648</v>
      </c>
      <c r="Q1609" t="s">
        <v>649</v>
      </c>
      <c r="R1609" t="s">
        <v>650</v>
      </c>
      <c r="S1609" t="s">
        <v>4804</v>
      </c>
      <c r="T1609" t="s">
        <v>651</v>
      </c>
      <c r="U1609" t="s">
        <v>351</v>
      </c>
      <c r="V1609" t="s">
        <v>652</v>
      </c>
      <c r="W1609" t="s">
        <v>353</v>
      </c>
      <c r="X1609" t="s">
        <v>39</v>
      </c>
      <c r="Y1609" t="s">
        <v>653</v>
      </c>
      <c r="Z1609" t="s">
        <v>264</v>
      </c>
      <c r="AA1609" t="s">
        <v>42</v>
      </c>
    </row>
    <row r="1610" spans="1:27" x14ac:dyDescent="0.25">
      <c r="A1610" s="1">
        <v>10283</v>
      </c>
      <c r="B1610" s="1">
        <v>38</v>
      </c>
      <c r="C1610" s="8">
        <v>89.38</v>
      </c>
      <c r="D1610" s="1">
        <v>11</v>
      </c>
      <c r="E1610" s="7">
        <v>3396.44</v>
      </c>
      <c r="F1610" s="7">
        <f>sales_data_sample3[[#This Row],[SALES]]*sales_data_sample3[[#This Row],[PROFIT MARGIN]]</f>
        <v>310.43461600000001</v>
      </c>
      <c r="G1610" s="14" t="str">
        <f>IF(sales_data_sample3[[#This Row],[STATUS]] &lt;&gt;"Cancelled","9,14%","0")</f>
        <v>9,14%</v>
      </c>
      <c r="H1610" s="4">
        <v>38219</v>
      </c>
      <c r="I1610" t="s">
        <v>28</v>
      </c>
      <c r="J1610">
        <f>ROUNDUP(MONTH(sales_data_sample3[[#This Row],[ORDER DATE]])/3,0)</f>
        <v>3</v>
      </c>
      <c r="K1610" t="str">
        <f>TEXT(sales_data_sample3[[#This Row],[ORDER DATE]],"[$-409]mmmm")</f>
        <v>August</v>
      </c>
      <c r="L1610">
        <f>YEAR(sales_data_sample3[[#This Row],[ORDER DATE]])</f>
        <v>2004</v>
      </c>
      <c r="M1610" t="s">
        <v>2075</v>
      </c>
      <c r="N1610">
        <v>99</v>
      </c>
      <c r="O1610" t="s">
        <v>4639</v>
      </c>
      <c r="P1610" t="s">
        <v>648</v>
      </c>
      <c r="Q1610" t="s">
        <v>649</v>
      </c>
      <c r="R1610" t="s">
        <v>650</v>
      </c>
      <c r="S1610" t="s">
        <v>4804</v>
      </c>
      <c r="T1610" t="s">
        <v>651</v>
      </c>
      <c r="U1610" t="s">
        <v>351</v>
      </c>
      <c r="V1610" t="s">
        <v>652</v>
      </c>
      <c r="W1610" t="s">
        <v>353</v>
      </c>
      <c r="X1610" t="s">
        <v>39</v>
      </c>
      <c r="Y1610" t="s">
        <v>653</v>
      </c>
      <c r="Z1610" t="s">
        <v>264</v>
      </c>
      <c r="AA1610" t="s">
        <v>65</v>
      </c>
    </row>
    <row r="1611" spans="1:27" x14ac:dyDescent="0.25">
      <c r="A1611" s="1">
        <v>10283</v>
      </c>
      <c r="B1611" s="1">
        <v>43</v>
      </c>
      <c r="C1611" s="8">
        <v>57.61</v>
      </c>
      <c r="D1611" s="1">
        <v>1</v>
      </c>
      <c r="E1611" s="7">
        <v>2477.23</v>
      </c>
      <c r="F1611" s="7">
        <f>sales_data_sample3[[#This Row],[SALES]]*sales_data_sample3[[#This Row],[PROFIT MARGIN]]</f>
        <v>181.08551299999999</v>
      </c>
      <c r="G1611" s="14" t="str">
        <f>IF(sales_data_sample3[[#This Row],[STATUS]] &lt;&gt;"Cancelled","7,31%","0")</f>
        <v>7,31%</v>
      </c>
      <c r="H1611" s="4">
        <v>38219</v>
      </c>
      <c r="I1611" t="s">
        <v>28</v>
      </c>
      <c r="J1611">
        <f>ROUNDUP(MONTH(sales_data_sample3[[#This Row],[ORDER DATE]])/3,0)</f>
        <v>3</v>
      </c>
      <c r="K1611" t="str">
        <f>TEXT(sales_data_sample3[[#This Row],[ORDER DATE]],"[$-409]mmmm")</f>
        <v>August</v>
      </c>
      <c r="L1611">
        <f>YEAR(sales_data_sample3[[#This Row],[ORDER DATE]])</f>
        <v>2004</v>
      </c>
      <c r="M1611" t="s">
        <v>1502</v>
      </c>
      <c r="N1611">
        <v>49</v>
      </c>
      <c r="O1611" t="s">
        <v>4719</v>
      </c>
      <c r="P1611" t="s">
        <v>648</v>
      </c>
      <c r="Q1611" t="s">
        <v>649</v>
      </c>
      <c r="R1611" t="s">
        <v>650</v>
      </c>
      <c r="S1611" t="s">
        <v>4804</v>
      </c>
      <c r="T1611" t="s">
        <v>651</v>
      </c>
      <c r="U1611" t="s">
        <v>351</v>
      </c>
      <c r="V1611" t="s">
        <v>652</v>
      </c>
      <c r="W1611" t="s">
        <v>353</v>
      </c>
      <c r="X1611" t="s">
        <v>39</v>
      </c>
      <c r="Y1611" t="s">
        <v>653</v>
      </c>
      <c r="Z1611" t="s">
        <v>264</v>
      </c>
      <c r="AA1611" t="s">
        <v>42</v>
      </c>
    </row>
    <row r="1612" spans="1:27" x14ac:dyDescent="0.25">
      <c r="A1612" s="1">
        <v>10283</v>
      </c>
      <c r="B1612" s="1">
        <v>33</v>
      </c>
      <c r="C1612" s="8">
        <v>51.32</v>
      </c>
      <c r="D1612" s="1">
        <v>12</v>
      </c>
      <c r="E1612" s="7">
        <v>1693.56</v>
      </c>
      <c r="F1612" s="7">
        <f>sales_data_sample3[[#This Row],[SALES]]*sales_data_sample3[[#This Row],[PROFIT MARGIN]]</f>
        <v>154.79138399999999</v>
      </c>
      <c r="G1612" s="14" t="str">
        <f>IF(sales_data_sample3[[#This Row],[STATUS]] &lt;&gt;"Cancelled","9,14%","0")</f>
        <v>9,14%</v>
      </c>
      <c r="H1612" s="4">
        <v>38219</v>
      </c>
      <c r="I1612" t="s">
        <v>28</v>
      </c>
      <c r="J1612">
        <f>ROUNDUP(MONTH(sales_data_sample3[[#This Row],[ORDER DATE]])/3,0)</f>
        <v>3</v>
      </c>
      <c r="K1612" t="str">
        <f>TEXT(sales_data_sample3[[#This Row],[ORDER DATE]],"[$-409]mmmm")</f>
        <v>August</v>
      </c>
      <c r="L1612">
        <f>YEAR(sales_data_sample3[[#This Row],[ORDER DATE]])</f>
        <v>2004</v>
      </c>
      <c r="M1612" t="s">
        <v>2075</v>
      </c>
      <c r="N1612">
        <v>54</v>
      </c>
      <c r="O1612" t="s">
        <v>4760</v>
      </c>
      <c r="P1612" t="s">
        <v>648</v>
      </c>
      <c r="Q1612" t="s">
        <v>649</v>
      </c>
      <c r="R1612" t="s">
        <v>650</v>
      </c>
      <c r="S1612" t="s">
        <v>4804</v>
      </c>
      <c r="T1612" t="s">
        <v>651</v>
      </c>
      <c r="U1612" t="s">
        <v>351</v>
      </c>
      <c r="V1612" t="s">
        <v>652</v>
      </c>
      <c r="W1612" t="s">
        <v>353</v>
      </c>
      <c r="X1612" t="s">
        <v>39</v>
      </c>
      <c r="Y1612" t="s">
        <v>653</v>
      </c>
      <c r="Z1612" t="s">
        <v>264</v>
      </c>
      <c r="AA1612" t="s">
        <v>42</v>
      </c>
    </row>
    <row r="1613" spans="1:27" x14ac:dyDescent="0.25">
      <c r="A1613" s="1">
        <v>10284</v>
      </c>
      <c r="B1613" s="1">
        <v>45</v>
      </c>
      <c r="C1613" s="8">
        <v>100</v>
      </c>
      <c r="D1613" s="1">
        <v>11</v>
      </c>
      <c r="E1613" s="7">
        <v>5747.85</v>
      </c>
      <c r="F1613" s="7">
        <f>sales_data_sample3[[#This Row],[SALES]]*sales_data_sample3[[#This Row],[PROFIT MARGIN]]</f>
        <v>420.16783500000003</v>
      </c>
      <c r="G1613" s="14" t="str">
        <f>IF(sales_data_sample3[[#This Row],[STATUS]] &lt;&gt;"Cancelled","7,31%","0")</f>
        <v>7,31%</v>
      </c>
      <c r="H1613" s="4">
        <v>38220</v>
      </c>
      <c r="I1613" t="s">
        <v>28</v>
      </c>
      <c r="J1613">
        <f>ROUNDUP(MONTH(sales_data_sample3[[#This Row],[ORDER DATE]])/3,0)</f>
        <v>3</v>
      </c>
      <c r="K1613" t="str">
        <f>TEXT(sales_data_sample3[[#This Row],[ORDER DATE]],"[$-409]mmmm")</f>
        <v>August</v>
      </c>
      <c r="L1613">
        <f>YEAR(sales_data_sample3[[#This Row],[ORDER DATE]])</f>
        <v>2004</v>
      </c>
      <c r="M1613" t="s">
        <v>1502</v>
      </c>
      <c r="N1613">
        <v>157</v>
      </c>
      <c r="O1613" t="s">
        <v>1503</v>
      </c>
      <c r="P1613" t="s">
        <v>1327</v>
      </c>
      <c r="Q1613" t="s">
        <v>1328</v>
      </c>
      <c r="R1613" t="s">
        <v>1329</v>
      </c>
      <c r="S1613" t="s">
        <v>4804</v>
      </c>
      <c r="T1613" t="s">
        <v>1330</v>
      </c>
      <c r="U1613" t="s">
        <v>4804</v>
      </c>
      <c r="V1613" t="s">
        <v>1331</v>
      </c>
      <c r="W1613" t="s">
        <v>112</v>
      </c>
      <c r="X1613" t="s">
        <v>52</v>
      </c>
      <c r="Y1613" t="s">
        <v>1332</v>
      </c>
      <c r="Z1613" t="s">
        <v>1333</v>
      </c>
      <c r="AA1613" t="s">
        <v>65</v>
      </c>
    </row>
    <row r="1614" spans="1:27" x14ac:dyDescent="0.25">
      <c r="A1614" s="1">
        <v>10284</v>
      </c>
      <c r="B1614" s="1">
        <v>31</v>
      </c>
      <c r="C1614" s="8">
        <v>71.81</v>
      </c>
      <c r="D1614" s="1">
        <v>1</v>
      </c>
      <c r="E1614" s="7">
        <v>2226.11</v>
      </c>
      <c r="F1614" s="7">
        <f>sales_data_sample3[[#This Row],[SALES]]*sales_data_sample3[[#This Row],[PROFIT MARGIN]]</f>
        <v>162.72864100000001</v>
      </c>
      <c r="G1614" s="14" t="str">
        <f>IF(sales_data_sample3[[#This Row],[STATUS]] &lt;&gt;"Cancelled","7,31%","0")</f>
        <v>7,31%</v>
      </c>
      <c r="H1614" s="4">
        <v>38220</v>
      </c>
      <c r="I1614" t="s">
        <v>28</v>
      </c>
      <c r="J1614">
        <f>ROUNDUP(MONTH(sales_data_sample3[[#This Row],[ORDER DATE]])/3,0)</f>
        <v>3</v>
      </c>
      <c r="K1614" t="str">
        <f>TEXT(sales_data_sample3[[#This Row],[ORDER DATE]],"[$-409]mmmm")</f>
        <v>August</v>
      </c>
      <c r="L1614">
        <f>YEAR(sales_data_sample3[[#This Row],[ORDER DATE]])</f>
        <v>2004</v>
      </c>
      <c r="M1614" t="s">
        <v>1502</v>
      </c>
      <c r="N1614">
        <v>84</v>
      </c>
      <c r="O1614" t="s">
        <v>1845</v>
      </c>
      <c r="P1614" t="s">
        <v>1327</v>
      </c>
      <c r="Q1614" t="s">
        <v>1328</v>
      </c>
      <c r="R1614" t="s">
        <v>1329</v>
      </c>
      <c r="S1614" t="s">
        <v>4804</v>
      </c>
      <c r="T1614" t="s">
        <v>1330</v>
      </c>
      <c r="U1614" t="s">
        <v>4804</v>
      </c>
      <c r="V1614" t="s">
        <v>1331</v>
      </c>
      <c r="W1614" t="s">
        <v>112</v>
      </c>
      <c r="X1614" t="s">
        <v>52</v>
      </c>
      <c r="Y1614" t="s">
        <v>1332</v>
      </c>
      <c r="Z1614" t="s">
        <v>1333</v>
      </c>
      <c r="AA1614" t="s">
        <v>42</v>
      </c>
    </row>
    <row r="1615" spans="1:27" x14ac:dyDescent="0.25">
      <c r="A1615" s="1">
        <v>10284</v>
      </c>
      <c r="B1615" s="1">
        <v>22</v>
      </c>
      <c r="C1615" s="8">
        <v>100</v>
      </c>
      <c r="D1615" s="1">
        <v>3</v>
      </c>
      <c r="E1615" s="7">
        <v>2310.88</v>
      </c>
      <c r="F1615" s="7">
        <f>sales_data_sample3[[#This Row],[SALES]]*sales_data_sample3[[#This Row],[PROFIT MARGIN]]</f>
        <v>168.92532800000001</v>
      </c>
      <c r="G1615" s="14" t="str">
        <f>IF(sales_data_sample3[[#This Row],[STATUS]] &lt;&gt;"Cancelled","7,31%","0")</f>
        <v>7,31%</v>
      </c>
      <c r="H1615" s="4">
        <v>38220</v>
      </c>
      <c r="I1615" t="s">
        <v>28</v>
      </c>
      <c r="J1615">
        <f>ROUNDUP(MONTH(sales_data_sample3[[#This Row],[ORDER DATE]])/3,0)</f>
        <v>3</v>
      </c>
      <c r="K1615" t="str">
        <f>TEXT(sales_data_sample3[[#This Row],[ORDER DATE]],"[$-409]mmmm")</f>
        <v>August</v>
      </c>
      <c r="L1615">
        <f>YEAR(sales_data_sample3[[#This Row],[ORDER DATE]])</f>
        <v>2004</v>
      </c>
      <c r="M1615" t="s">
        <v>1502</v>
      </c>
      <c r="N1615">
        <v>109</v>
      </c>
      <c r="O1615" t="s">
        <v>2888</v>
      </c>
      <c r="P1615" t="s">
        <v>1327</v>
      </c>
      <c r="Q1615" t="s">
        <v>1328</v>
      </c>
      <c r="R1615" t="s">
        <v>1329</v>
      </c>
      <c r="S1615" t="s">
        <v>4804</v>
      </c>
      <c r="T1615" t="s">
        <v>1330</v>
      </c>
      <c r="U1615" t="s">
        <v>4804</v>
      </c>
      <c r="V1615" t="s">
        <v>1331</v>
      </c>
      <c r="W1615" t="s">
        <v>112</v>
      </c>
      <c r="X1615" t="s">
        <v>52</v>
      </c>
      <c r="Y1615" t="s">
        <v>1332</v>
      </c>
      <c r="Z1615" t="s">
        <v>1333</v>
      </c>
      <c r="AA1615" t="s">
        <v>42</v>
      </c>
    </row>
    <row r="1616" spans="1:27" x14ac:dyDescent="0.25">
      <c r="A1616" s="1">
        <v>10284</v>
      </c>
      <c r="B1616" s="1">
        <v>30</v>
      </c>
      <c r="C1616" s="8">
        <v>73.989999999999995</v>
      </c>
      <c r="D1616" s="1">
        <v>12</v>
      </c>
      <c r="E1616" s="7">
        <v>2219.6999999999998</v>
      </c>
      <c r="F1616" s="7">
        <f>sales_data_sample3[[#This Row],[SALES]]*sales_data_sample3[[#This Row],[PROFIT MARGIN]]</f>
        <v>162.26006999999998</v>
      </c>
      <c r="G1616" s="14" t="str">
        <f>IF(sales_data_sample3[[#This Row],[STATUS]] &lt;&gt;"Cancelled","7,31%","0")</f>
        <v>7,31%</v>
      </c>
      <c r="H1616" s="4">
        <v>38220</v>
      </c>
      <c r="I1616" t="s">
        <v>28</v>
      </c>
      <c r="J1616">
        <f>ROUNDUP(MONTH(sales_data_sample3[[#This Row],[ORDER DATE]])/3,0)</f>
        <v>3</v>
      </c>
      <c r="K1616" t="str">
        <f>TEXT(sales_data_sample3[[#This Row],[ORDER DATE]],"[$-409]mmmm")</f>
        <v>August</v>
      </c>
      <c r="L1616">
        <f>YEAR(sales_data_sample3[[#This Row],[ORDER DATE]])</f>
        <v>2004</v>
      </c>
      <c r="M1616" t="s">
        <v>1502</v>
      </c>
      <c r="N1616">
        <v>68</v>
      </c>
      <c r="O1616" t="s">
        <v>3232</v>
      </c>
      <c r="P1616" t="s">
        <v>1327</v>
      </c>
      <c r="Q1616" t="s">
        <v>1328</v>
      </c>
      <c r="R1616" t="s">
        <v>1329</v>
      </c>
      <c r="S1616" t="s">
        <v>4804</v>
      </c>
      <c r="T1616" t="s">
        <v>1330</v>
      </c>
      <c r="U1616" t="s">
        <v>4804</v>
      </c>
      <c r="V1616" t="s">
        <v>1331</v>
      </c>
      <c r="W1616" t="s">
        <v>112</v>
      </c>
      <c r="X1616" t="s">
        <v>52</v>
      </c>
      <c r="Y1616" t="s">
        <v>1332</v>
      </c>
      <c r="Z1616" t="s">
        <v>1333</v>
      </c>
      <c r="AA1616" t="s">
        <v>42</v>
      </c>
    </row>
    <row r="1617" spans="1:27" x14ac:dyDescent="0.25">
      <c r="A1617" s="1">
        <v>10284</v>
      </c>
      <c r="B1617" s="1">
        <v>39</v>
      </c>
      <c r="C1617" s="8">
        <v>71.67</v>
      </c>
      <c r="D1617" s="1">
        <v>13</v>
      </c>
      <c r="E1617" s="7">
        <v>2795.13</v>
      </c>
      <c r="F1617" s="7">
        <f>sales_data_sample3[[#This Row],[SALES]]*sales_data_sample3[[#This Row],[PROFIT MARGIN]]</f>
        <v>206.56010699999999</v>
      </c>
      <c r="G1617" s="14" t="str">
        <f>IF(sales_data_sample3[[#This Row],[STATUS]] &lt;&gt;"Cancelled","7,39%","0")</f>
        <v>7,39%</v>
      </c>
      <c r="H1617" s="4">
        <v>38220</v>
      </c>
      <c r="I1617" t="s">
        <v>28</v>
      </c>
      <c r="J1617">
        <f>ROUNDUP(MONTH(sales_data_sample3[[#This Row],[ORDER DATE]])/3,0)</f>
        <v>3</v>
      </c>
      <c r="K1617" t="str">
        <f>TEXT(sales_data_sample3[[#This Row],[ORDER DATE]],"[$-409]mmmm")</f>
        <v>August</v>
      </c>
      <c r="L1617">
        <f>YEAR(sales_data_sample3[[#This Row],[ORDER DATE]])</f>
        <v>2004</v>
      </c>
      <c r="M1617" t="s">
        <v>1354</v>
      </c>
      <c r="N1617">
        <v>65</v>
      </c>
      <c r="O1617" t="s">
        <v>3465</v>
      </c>
      <c r="P1617" t="s">
        <v>1327</v>
      </c>
      <c r="Q1617" t="s">
        <v>1328</v>
      </c>
      <c r="R1617" t="s">
        <v>1329</v>
      </c>
      <c r="S1617" t="s">
        <v>4804</v>
      </c>
      <c r="T1617" t="s">
        <v>1330</v>
      </c>
      <c r="U1617" t="s">
        <v>4804</v>
      </c>
      <c r="V1617" t="s">
        <v>1331</v>
      </c>
      <c r="W1617" t="s">
        <v>112</v>
      </c>
      <c r="X1617" t="s">
        <v>52</v>
      </c>
      <c r="Y1617" t="s">
        <v>1332</v>
      </c>
      <c r="Z1617" t="s">
        <v>1333</v>
      </c>
      <c r="AA1617" t="s">
        <v>42</v>
      </c>
    </row>
    <row r="1618" spans="1:27" x14ac:dyDescent="0.25">
      <c r="A1618" s="1">
        <v>10284</v>
      </c>
      <c r="B1618" s="1">
        <v>21</v>
      </c>
      <c r="C1618" s="8">
        <v>55.96</v>
      </c>
      <c r="D1618" s="1">
        <v>10</v>
      </c>
      <c r="E1618" s="7">
        <v>1175.1600000000001</v>
      </c>
      <c r="F1618" s="7">
        <f>sales_data_sample3[[#This Row],[SALES]]*sales_data_sample3[[#This Row],[PROFIT MARGIN]]</f>
        <v>85.904195999999999</v>
      </c>
      <c r="G1618" s="14" t="str">
        <f>IF(sales_data_sample3[[#This Row],[STATUS]] &lt;&gt;"Cancelled","7,31%","0")</f>
        <v>7,31%</v>
      </c>
      <c r="H1618" s="4">
        <v>38220</v>
      </c>
      <c r="I1618" t="s">
        <v>28</v>
      </c>
      <c r="J1618">
        <f>ROUNDUP(MONTH(sales_data_sample3[[#This Row],[ORDER DATE]])/3,0)</f>
        <v>3</v>
      </c>
      <c r="K1618" t="str">
        <f>TEXT(sales_data_sample3[[#This Row],[ORDER DATE]],"[$-409]mmmm")</f>
        <v>August</v>
      </c>
      <c r="L1618">
        <f>YEAR(sales_data_sample3[[#This Row],[ORDER DATE]])</f>
        <v>2004</v>
      </c>
      <c r="M1618" t="s">
        <v>1502</v>
      </c>
      <c r="N1618">
        <v>68</v>
      </c>
      <c r="O1618" t="s">
        <v>3620</v>
      </c>
      <c r="P1618" t="s">
        <v>1327</v>
      </c>
      <c r="Q1618" t="s">
        <v>1328</v>
      </c>
      <c r="R1618" t="s">
        <v>1329</v>
      </c>
      <c r="S1618" t="s">
        <v>4804</v>
      </c>
      <c r="T1618" t="s">
        <v>1330</v>
      </c>
      <c r="U1618" t="s">
        <v>4804</v>
      </c>
      <c r="V1618" t="s">
        <v>1331</v>
      </c>
      <c r="W1618" t="s">
        <v>112</v>
      </c>
      <c r="X1618" t="s">
        <v>52</v>
      </c>
      <c r="Y1618" t="s">
        <v>1332</v>
      </c>
      <c r="Z1618" t="s">
        <v>1333</v>
      </c>
      <c r="AA1618" t="s">
        <v>42</v>
      </c>
    </row>
    <row r="1619" spans="1:27" x14ac:dyDescent="0.25">
      <c r="A1619" s="1">
        <v>10284</v>
      </c>
      <c r="B1619" s="1">
        <v>21</v>
      </c>
      <c r="C1619" s="8">
        <v>71</v>
      </c>
      <c r="D1619" s="1">
        <v>2</v>
      </c>
      <c r="E1619" s="7">
        <v>1491</v>
      </c>
      <c r="F1619" s="7">
        <f>sales_data_sample3[[#This Row],[SALES]]*sales_data_sample3[[#This Row],[PROFIT MARGIN]]</f>
        <v>108.99209999999999</v>
      </c>
      <c r="G1619" s="14" t="str">
        <f>IF(sales_data_sample3[[#This Row],[STATUS]] &lt;&gt;"Cancelled","7,31%","0")</f>
        <v>7,31%</v>
      </c>
      <c r="H1619" s="4">
        <v>38220</v>
      </c>
      <c r="I1619" t="s">
        <v>28</v>
      </c>
      <c r="J1619">
        <f>ROUNDUP(MONTH(sales_data_sample3[[#This Row],[ORDER DATE]])/3,0)</f>
        <v>3</v>
      </c>
      <c r="K1619" t="str">
        <f>TEXT(sales_data_sample3[[#This Row],[ORDER DATE]],"[$-409]mmmm")</f>
        <v>August</v>
      </c>
      <c r="L1619">
        <f>YEAR(sales_data_sample3[[#This Row],[ORDER DATE]])</f>
        <v>2004</v>
      </c>
      <c r="M1619" t="s">
        <v>1502</v>
      </c>
      <c r="N1619">
        <v>72</v>
      </c>
      <c r="O1619" t="s">
        <v>3763</v>
      </c>
      <c r="P1619" t="s">
        <v>1327</v>
      </c>
      <c r="Q1619" t="s">
        <v>1328</v>
      </c>
      <c r="R1619" t="s">
        <v>1329</v>
      </c>
      <c r="S1619" t="s">
        <v>4804</v>
      </c>
      <c r="T1619" t="s">
        <v>1330</v>
      </c>
      <c r="U1619" t="s">
        <v>4804</v>
      </c>
      <c r="V1619" t="s">
        <v>1331</v>
      </c>
      <c r="W1619" t="s">
        <v>112</v>
      </c>
      <c r="X1619" t="s">
        <v>52</v>
      </c>
      <c r="Y1619" t="s">
        <v>1332</v>
      </c>
      <c r="Z1619" t="s">
        <v>1333</v>
      </c>
      <c r="AA1619" t="s">
        <v>42</v>
      </c>
    </row>
    <row r="1620" spans="1:27" x14ac:dyDescent="0.25">
      <c r="A1620" s="1">
        <v>10284</v>
      </c>
      <c r="B1620" s="1">
        <v>50</v>
      </c>
      <c r="C1620" s="8">
        <v>81.86</v>
      </c>
      <c r="D1620" s="1">
        <v>4</v>
      </c>
      <c r="E1620" s="7">
        <v>4093</v>
      </c>
      <c r="F1620" s="7">
        <f>sales_data_sample3[[#This Row],[SALES]]*sales_data_sample3[[#This Row],[PROFIT MARGIN]]</f>
        <v>302.47269999999997</v>
      </c>
      <c r="G1620" s="14" t="str">
        <f>IF(sales_data_sample3[[#This Row],[STATUS]] &lt;&gt;"Cancelled","7,39%","0")</f>
        <v>7,39%</v>
      </c>
      <c r="H1620" s="4">
        <v>38220</v>
      </c>
      <c r="I1620" t="s">
        <v>28</v>
      </c>
      <c r="J1620">
        <f>ROUNDUP(MONTH(sales_data_sample3[[#This Row],[ORDER DATE]])/3,0)</f>
        <v>3</v>
      </c>
      <c r="K1620" t="str">
        <f>TEXT(sales_data_sample3[[#This Row],[ORDER DATE]],"[$-409]mmmm")</f>
        <v>August</v>
      </c>
      <c r="L1620">
        <f>YEAR(sales_data_sample3[[#This Row],[ORDER DATE]])</f>
        <v>2004</v>
      </c>
      <c r="M1620" t="s">
        <v>1354</v>
      </c>
      <c r="N1620">
        <v>68</v>
      </c>
      <c r="O1620" t="s">
        <v>4069</v>
      </c>
      <c r="P1620" t="s">
        <v>1327</v>
      </c>
      <c r="Q1620" t="s">
        <v>1328</v>
      </c>
      <c r="R1620" t="s">
        <v>1329</v>
      </c>
      <c r="S1620" t="s">
        <v>4804</v>
      </c>
      <c r="T1620" t="s">
        <v>1330</v>
      </c>
      <c r="U1620" t="s">
        <v>4804</v>
      </c>
      <c r="V1620" t="s">
        <v>1331</v>
      </c>
      <c r="W1620" t="s">
        <v>112</v>
      </c>
      <c r="X1620" t="s">
        <v>52</v>
      </c>
      <c r="Y1620" t="s">
        <v>1332</v>
      </c>
      <c r="Z1620" t="s">
        <v>1333</v>
      </c>
      <c r="AA1620" t="s">
        <v>65</v>
      </c>
    </row>
    <row r="1621" spans="1:27" x14ac:dyDescent="0.25">
      <c r="A1621" s="1">
        <v>10284</v>
      </c>
      <c r="B1621" s="1">
        <v>33</v>
      </c>
      <c r="C1621" s="8">
        <v>51.93</v>
      </c>
      <c r="D1621" s="1">
        <v>5</v>
      </c>
      <c r="E1621" s="7">
        <v>1713.69</v>
      </c>
      <c r="F1621" s="7">
        <f>sales_data_sample3[[#This Row],[SALES]]*sales_data_sample3[[#This Row],[PROFIT MARGIN]]</f>
        <v>126.64169099999999</v>
      </c>
      <c r="G1621" s="14" t="str">
        <f>IF(sales_data_sample3[[#This Row],[STATUS]] &lt;&gt;"Cancelled","7,39%","0")</f>
        <v>7,39%</v>
      </c>
      <c r="H1621" s="4">
        <v>38220</v>
      </c>
      <c r="I1621" t="s">
        <v>28</v>
      </c>
      <c r="J1621">
        <f>ROUNDUP(MONTH(sales_data_sample3[[#This Row],[ORDER DATE]])/3,0)</f>
        <v>3</v>
      </c>
      <c r="K1621" t="str">
        <f>TEXT(sales_data_sample3[[#This Row],[ORDER DATE]],"[$-409]mmmm")</f>
        <v>August</v>
      </c>
      <c r="L1621">
        <f>YEAR(sales_data_sample3[[#This Row],[ORDER DATE]])</f>
        <v>2004</v>
      </c>
      <c r="M1621" t="s">
        <v>1354</v>
      </c>
      <c r="N1621">
        <v>43</v>
      </c>
      <c r="O1621" t="s">
        <v>4136</v>
      </c>
      <c r="P1621" t="s">
        <v>1327</v>
      </c>
      <c r="Q1621" t="s">
        <v>1328</v>
      </c>
      <c r="R1621" t="s">
        <v>1329</v>
      </c>
      <c r="S1621" t="s">
        <v>4804</v>
      </c>
      <c r="T1621" t="s">
        <v>1330</v>
      </c>
      <c r="U1621" t="s">
        <v>4804</v>
      </c>
      <c r="V1621" t="s">
        <v>1331</v>
      </c>
      <c r="W1621" t="s">
        <v>112</v>
      </c>
      <c r="X1621" t="s">
        <v>52</v>
      </c>
      <c r="Y1621" t="s">
        <v>1332</v>
      </c>
      <c r="Z1621" t="s">
        <v>1333</v>
      </c>
      <c r="AA1621" t="s">
        <v>42</v>
      </c>
    </row>
    <row r="1622" spans="1:27" x14ac:dyDescent="0.25">
      <c r="A1622" s="1">
        <v>10284</v>
      </c>
      <c r="B1622" s="1">
        <v>24</v>
      </c>
      <c r="C1622" s="8">
        <v>83.12</v>
      </c>
      <c r="D1622" s="1">
        <v>6</v>
      </c>
      <c r="E1622" s="7">
        <v>1994.88</v>
      </c>
      <c r="F1622" s="7">
        <f>sales_data_sample3[[#This Row],[SALES]]*sales_data_sample3[[#This Row],[PROFIT MARGIN]]</f>
        <v>145.825728</v>
      </c>
      <c r="G1622" s="14" t="str">
        <f>IF(sales_data_sample3[[#This Row],[STATUS]] &lt;&gt;"Cancelled","7,31%","0")</f>
        <v>7,31%</v>
      </c>
      <c r="H1622" s="4">
        <v>38220</v>
      </c>
      <c r="I1622" t="s">
        <v>28</v>
      </c>
      <c r="J1622">
        <f>ROUNDUP(MONTH(sales_data_sample3[[#This Row],[ORDER DATE]])/3,0)</f>
        <v>3</v>
      </c>
      <c r="K1622" t="str">
        <f>TEXT(sales_data_sample3[[#This Row],[ORDER DATE]],"[$-409]mmmm")</f>
        <v>August</v>
      </c>
      <c r="L1622">
        <f>YEAR(sales_data_sample3[[#This Row],[ORDER DATE]])</f>
        <v>2004</v>
      </c>
      <c r="M1622" t="s">
        <v>1502</v>
      </c>
      <c r="N1622">
        <v>91</v>
      </c>
      <c r="O1622" t="s">
        <v>4321</v>
      </c>
      <c r="P1622" t="s">
        <v>1327</v>
      </c>
      <c r="Q1622" t="s">
        <v>1328</v>
      </c>
      <c r="R1622" t="s">
        <v>1329</v>
      </c>
      <c r="S1622" t="s">
        <v>4804</v>
      </c>
      <c r="T1622" t="s">
        <v>1330</v>
      </c>
      <c r="U1622" t="s">
        <v>4804</v>
      </c>
      <c r="V1622" t="s">
        <v>1331</v>
      </c>
      <c r="W1622" t="s">
        <v>112</v>
      </c>
      <c r="X1622" t="s">
        <v>52</v>
      </c>
      <c r="Y1622" t="s">
        <v>1332</v>
      </c>
      <c r="Z1622" t="s">
        <v>1333</v>
      </c>
      <c r="AA1622" t="s">
        <v>42</v>
      </c>
    </row>
    <row r="1623" spans="1:27" x14ac:dyDescent="0.25">
      <c r="A1623" s="1">
        <v>10284</v>
      </c>
      <c r="B1623" s="1">
        <v>45</v>
      </c>
      <c r="C1623" s="8">
        <v>100</v>
      </c>
      <c r="D1623" s="1">
        <v>8</v>
      </c>
      <c r="E1623" s="7">
        <v>4576.95</v>
      </c>
      <c r="F1623" s="7">
        <f>sales_data_sample3[[#This Row],[SALES]]*sales_data_sample3[[#This Row],[PROFIT MARGIN]]</f>
        <v>334.57504499999999</v>
      </c>
      <c r="G1623" s="14" t="str">
        <f>IF(sales_data_sample3[[#This Row],[STATUS]] &lt;&gt;"Cancelled","7,31%","0")</f>
        <v>7,31%</v>
      </c>
      <c r="H1623" s="4">
        <v>38220</v>
      </c>
      <c r="I1623" t="s">
        <v>28</v>
      </c>
      <c r="J1623">
        <f>ROUNDUP(MONTH(sales_data_sample3[[#This Row],[ORDER DATE]])/3,0)</f>
        <v>3</v>
      </c>
      <c r="K1623" t="str">
        <f>TEXT(sales_data_sample3[[#This Row],[ORDER DATE]],"[$-409]mmmm")</f>
        <v>August</v>
      </c>
      <c r="L1623">
        <f>YEAR(sales_data_sample3[[#This Row],[ORDER DATE]])</f>
        <v>2004</v>
      </c>
      <c r="M1623" t="s">
        <v>1502</v>
      </c>
      <c r="N1623">
        <v>99</v>
      </c>
      <c r="O1623" t="s">
        <v>4433</v>
      </c>
      <c r="P1623" t="s">
        <v>1327</v>
      </c>
      <c r="Q1623" t="s">
        <v>1328</v>
      </c>
      <c r="R1623" t="s">
        <v>1329</v>
      </c>
      <c r="S1623" t="s">
        <v>4804</v>
      </c>
      <c r="T1623" t="s">
        <v>1330</v>
      </c>
      <c r="U1623" t="s">
        <v>4804</v>
      </c>
      <c r="V1623" t="s">
        <v>1331</v>
      </c>
      <c r="W1623" t="s">
        <v>112</v>
      </c>
      <c r="X1623" t="s">
        <v>52</v>
      </c>
      <c r="Y1623" t="s">
        <v>1332</v>
      </c>
      <c r="Z1623" t="s">
        <v>1333</v>
      </c>
      <c r="AA1623" t="s">
        <v>65</v>
      </c>
    </row>
    <row r="1624" spans="1:27" x14ac:dyDescent="0.25">
      <c r="A1624" s="1">
        <v>10284</v>
      </c>
      <c r="B1624" s="1">
        <v>25</v>
      </c>
      <c r="C1624" s="8">
        <v>69.599999999999994</v>
      </c>
      <c r="D1624" s="1">
        <v>7</v>
      </c>
      <c r="E1624" s="7">
        <v>1740</v>
      </c>
      <c r="F1624" s="7">
        <f>sales_data_sample3[[#This Row],[SALES]]*sales_data_sample3[[#This Row],[PROFIT MARGIN]]</f>
        <v>127.194</v>
      </c>
      <c r="G1624" s="14" t="str">
        <f>IF(sales_data_sample3[[#This Row],[STATUS]] &lt;&gt;"Cancelled","7,31%","0")</f>
        <v>7,31%</v>
      </c>
      <c r="H1624" s="4">
        <v>38220</v>
      </c>
      <c r="I1624" t="s">
        <v>28</v>
      </c>
      <c r="J1624">
        <f>ROUNDUP(MONTH(sales_data_sample3[[#This Row],[ORDER DATE]])/3,0)</f>
        <v>3</v>
      </c>
      <c r="K1624" t="str">
        <f>TEXT(sales_data_sample3[[#This Row],[ORDER DATE]],"[$-409]mmmm")</f>
        <v>August</v>
      </c>
      <c r="L1624">
        <f>YEAR(sales_data_sample3[[#This Row],[ORDER DATE]])</f>
        <v>2004</v>
      </c>
      <c r="M1624" t="s">
        <v>1502</v>
      </c>
      <c r="N1624">
        <v>80</v>
      </c>
      <c r="O1624" t="s">
        <v>4572</v>
      </c>
      <c r="P1624" t="s">
        <v>1327</v>
      </c>
      <c r="Q1624" t="s">
        <v>1328</v>
      </c>
      <c r="R1624" t="s">
        <v>1329</v>
      </c>
      <c r="S1624" t="s">
        <v>4804</v>
      </c>
      <c r="T1624" t="s">
        <v>1330</v>
      </c>
      <c r="U1624" t="s">
        <v>4804</v>
      </c>
      <c r="V1624" t="s">
        <v>1331</v>
      </c>
      <c r="W1624" t="s">
        <v>112</v>
      </c>
      <c r="X1624" t="s">
        <v>52</v>
      </c>
      <c r="Y1624" t="s">
        <v>1332</v>
      </c>
      <c r="Z1624" t="s">
        <v>1333</v>
      </c>
      <c r="AA1624" t="s">
        <v>42</v>
      </c>
    </row>
    <row r="1625" spans="1:27" x14ac:dyDescent="0.25">
      <c r="A1625" s="1">
        <v>10284</v>
      </c>
      <c r="B1625" s="1">
        <v>32</v>
      </c>
      <c r="C1625" s="8">
        <v>64.41</v>
      </c>
      <c r="D1625" s="1">
        <v>9</v>
      </c>
      <c r="E1625" s="7">
        <v>2061.12</v>
      </c>
      <c r="F1625" s="7">
        <f>sales_data_sample3[[#This Row],[SALES]]*sales_data_sample3[[#This Row],[PROFIT MARGIN]]</f>
        <v>150.66787199999999</v>
      </c>
      <c r="G1625" s="14" t="str">
        <f>IF(sales_data_sample3[[#This Row],[STATUS]] &lt;&gt;"Cancelled","7,31%","0")</f>
        <v>7,31%</v>
      </c>
      <c r="H1625" s="4">
        <v>38220</v>
      </c>
      <c r="I1625" t="s">
        <v>28</v>
      </c>
      <c r="J1625">
        <f>ROUNDUP(MONTH(sales_data_sample3[[#This Row],[ORDER DATE]])/3,0)</f>
        <v>3</v>
      </c>
      <c r="K1625" t="str">
        <f>TEXT(sales_data_sample3[[#This Row],[ORDER DATE]],"[$-409]mmmm")</f>
        <v>August</v>
      </c>
      <c r="L1625">
        <f>YEAR(sales_data_sample3[[#This Row],[ORDER DATE]])</f>
        <v>2004</v>
      </c>
      <c r="M1625" t="s">
        <v>1502</v>
      </c>
      <c r="N1625">
        <v>74</v>
      </c>
      <c r="O1625" t="s">
        <v>4675</v>
      </c>
      <c r="P1625" t="s">
        <v>1327</v>
      </c>
      <c r="Q1625" t="s">
        <v>1328</v>
      </c>
      <c r="R1625" t="s">
        <v>1329</v>
      </c>
      <c r="S1625" t="s">
        <v>4804</v>
      </c>
      <c r="T1625" t="s">
        <v>1330</v>
      </c>
      <c r="U1625" t="s">
        <v>4804</v>
      </c>
      <c r="V1625" t="s">
        <v>1331</v>
      </c>
      <c r="W1625" t="s">
        <v>112</v>
      </c>
      <c r="X1625" t="s">
        <v>52</v>
      </c>
      <c r="Y1625" t="s">
        <v>1332</v>
      </c>
      <c r="Z1625" t="s">
        <v>1333</v>
      </c>
      <c r="AA1625" t="s">
        <v>42</v>
      </c>
    </row>
    <row r="1626" spans="1:27" x14ac:dyDescent="0.25">
      <c r="A1626" s="1">
        <v>10285</v>
      </c>
      <c r="B1626" s="1">
        <v>36</v>
      </c>
      <c r="C1626" s="8">
        <v>100</v>
      </c>
      <c r="D1626" s="1">
        <v>6</v>
      </c>
      <c r="E1626" s="7">
        <v>4099.68</v>
      </c>
      <c r="F1626" s="7">
        <f>sales_data_sample3[[#This Row],[SALES]]*sales_data_sample3[[#This Row],[PROFIT MARGIN]]</f>
        <v>520.65935999999999</v>
      </c>
      <c r="G1626" s="14" t="str">
        <f>IF(sales_data_sample3[[#This Row],[STATUS]] &lt;&gt;"Cancelled","12,70%","0")</f>
        <v>12,70%</v>
      </c>
      <c r="H1626" s="4">
        <v>38226</v>
      </c>
      <c r="I1626" t="s">
        <v>28</v>
      </c>
      <c r="J1626">
        <f>ROUNDUP(MONTH(sales_data_sample3[[#This Row],[ORDER DATE]])/3,0)</f>
        <v>3</v>
      </c>
      <c r="K1626" t="str">
        <f>TEXT(sales_data_sample3[[#This Row],[ORDER DATE]],"[$-409]mmmm")</f>
        <v>August</v>
      </c>
      <c r="L1626">
        <f>YEAR(sales_data_sample3[[#This Row],[ORDER DATE]])</f>
        <v>2004</v>
      </c>
      <c r="M1626" t="s">
        <v>29</v>
      </c>
      <c r="N1626">
        <v>95</v>
      </c>
      <c r="O1626" t="s">
        <v>30</v>
      </c>
      <c r="P1626" t="s">
        <v>181</v>
      </c>
      <c r="Q1626" t="s">
        <v>182</v>
      </c>
      <c r="R1626" t="s">
        <v>183</v>
      </c>
      <c r="S1626" t="s">
        <v>4804</v>
      </c>
      <c r="T1626" t="s">
        <v>184</v>
      </c>
      <c r="U1626" t="s">
        <v>185</v>
      </c>
      <c r="V1626" t="s">
        <v>186</v>
      </c>
      <c r="W1626" t="s">
        <v>38</v>
      </c>
      <c r="X1626" t="s">
        <v>39</v>
      </c>
      <c r="Y1626" t="s">
        <v>187</v>
      </c>
      <c r="Z1626" t="s">
        <v>188</v>
      </c>
      <c r="AA1626" t="s">
        <v>65</v>
      </c>
    </row>
    <row r="1627" spans="1:27" x14ac:dyDescent="0.25">
      <c r="A1627" s="1">
        <v>10285</v>
      </c>
      <c r="B1627" s="1">
        <v>47</v>
      </c>
      <c r="C1627" s="8">
        <v>100</v>
      </c>
      <c r="D1627" s="1">
        <v>9</v>
      </c>
      <c r="E1627" s="7">
        <v>6484.59</v>
      </c>
      <c r="F1627" s="7">
        <f>sales_data_sample3[[#This Row],[SALES]]*sales_data_sample3[[#This Row],[PROFIT MARGIN]]</f>
        <v>823.54293000000007</v>
      </c>
      <c r="G1627" s="14" t="str">
        <f>IF(sales_data_sample3[[#This Row],[STATUS]] &lt;&gt;"Cancelled","12,70%","0")</f>
        <v>12,70%</v>
      </c>
      <c r="H1627" s="4">
        <v>38226</v>
      </c>
      <c r="I1627" t="s">
        <v>28</v>
      </c>
      <c r="J1627">
        <f>ROUNDUP(MONTH(sales_data_sample3[[#This Row],[ORDER DATE]])/3,0)</f>
        <v>3</v>
      </c>
      <c r="K1627" t="str">
        <f>TEXT(sales_data_sample3[[#This Row],[ORDER DATE]],"[$-409]mmmm")</f>
        <v>August</v>
      </c>
      <c r="L1627">
        <f>YEAR(sales_data_sample3[[#This Row],[ORDER DATE]])</f>
        <v>2004</v>
      </c>
      <c r="M1627" t="s">
        <v>29</v>
      </c>
      <c r="N1627">
        <v>118</v>
      </c>
      <c r="O1627" t="s">
        <v>471</v>
      </c>
      <c r="P1627" t="s">
        <v>181</v>
      </c>
      <c r="Q1627" t="s">
        <v>182</v>
      </c>
      <c r="R1627" t="s">
        <v>183</v>
      </c>
      <c r="S1627" t="s">
        <v>4804</v>
      </c>
      <c r="T1627" t="s">
        <v>184</v>
      </c>
      <c r="U1627" t="s">
        <v>185</v>
      </c>
      <c r="V1627" t="s">
        <v>186</v>
      </c>
      <c r="W1627" t="s">
        <v>38</v>
      </c>
      <c r="X1627" t="s">
        <v>39</v>
      </c>
      <c r="Y1627" t="s">
        <v>187</v>
      </c>
      <c r="Z1627" t="s">
        <v>188</v>
      </c>
      <c r="AA1627" t="s">
        <v>65</v>
      </c>
    </row>
    <row r="1628" spans="1:27" x14ac:dyDescent="0.25">
      <c r="A1628" s="1">
        <v>10285</v>
      </c>
      <c r="B1628" s="1">
        <v>27</v>
      </c>
      <c r="C1628" s="8">
        <v>100</v>
      </c>
      <c r="D1628" s="1">
        <v>8</v>
      </c>
      <c r="E1628" s="7">
        <v>5438.07</v>
      </c>
      <c r="F1628" s="7">
        <f>sales_data_sample3[[#This Row],[SALES]]*sales_data_sample3[[#This Row],[PROFIT MARGIN]]</f>
        <v>690.63488999999993</v>
      </c>
      <c r="G1628" s="14" t="str">
        <f>IF(sales_data_sample3[[#This Row],[STATUS]] &lt;&gt;"Cancelled","12,70%","0")</f>
        <v>12,70%</v>
      </c>
      <c r="H1628" s="4">
        <v>38226</v>
      </c>
      <c r="I1628" t="s">
        <v>28</v>
      </c>
      <c r="J1628">
        <f>ROUNDUP(MONTH(sales_data_sample3[[#This Row],[ORDER DATE]])/3,0)</f>
        <v>3</v>
      </c>
      <c r="K1628" t="str">
        <f>TEXT(sales_data_sample3[[#This Row],[ORDER DATE]],"[$-409]mmmm")</f>
        <v>August</v>
      </c>
      <c r="L1628">
        <f>YEAR(sales_data_sample3[[#This Row],[ORDER DATE]])</f>
        <v>2004</v>
      </c>
      <c r="M1628" t="s">
        <v>29</v>
      </c>
      <c r="N1628">
        <v>193</v>
      </c>
      <c r="O1628" t="s">
        <v>530</v>
      </c>
      <c r="P1628" t="s">
        <v>181</v>
      </c>
      <c r="Q1628" t="s">
        <v>182</v>
      </c>
      <c r="R1628" t="s">
        <v>183</v>
      </c>
      <c r="S1628" t="s">
        <v>4804</v>
      </c>
      <c r="T1628" t="s">
        <v>184</v>
      </c>
      <c r="U1628" t="s">
        <v>185</v>
      </c>
      <c r="V1628" t="s">
        <v>186</v>
      </c>
      <c r="W1628" t="s">
        <v>38</v>
      </c>
      <c r="X1628" t="s">
        <v>39</v>
      </c>
      <c r="Y1628" t="s">
        <v>187</v>
      </c>
      <c r="Z1628" t="s">
        <v>188</v>
      </c>
      <c r="AA1628" t="s">
        <v>65</v>
      </c>
    </row>
    <row r="1629" spans="1:27" x14ac:dyDescent="0.25">
      <c r="A1629" s="1">
        <v>10285</v>
      </c>
      <c r="B1629" s="1">
        <v>49</v>
      </c>
      <c r="C1629" s="8">
        <v>100</v>
      </c>
      <c r="D1629" s="1">
        <v>5</v>
      </c>
      <c r="E1629" s="7">
        <v>6863.92</v>
      </c>
      <c r="F1629" s="7">
        <f>sales_data_sample3[[#This Row],[SALES]]*sales_data_sample3[[#This Row],[PROFIT MARGIN]]</f>
        <v>871.71784000000002</v>
      </c>
      <c r="G1629" s="14">
        <v>0.127</v>
      </c>
      <c r="H1629" s="4">
        <v>38226</v>
      </c>
      <c r="I1629" t="s">
        <v>28</v>
      </c>
      <c r="J1629">
        <f>ROUNDUP(MONTH(sales_data_sample3[[#This Row],[ORDER DATE]])/3,0)</f>
        <v>3</v>
      </c>
      <c r="K1629" t="str">
        <f>TEXT(sales_data_sample3[[#This Row],[ORDER DATE]],"[$-409]mmmm")</f>
        <v>August</v>
      </c>
      <c r="L1629">
        <f>YEAR(sales_data_sample3[[#This Row],[ORDER DATE]])</f>
        <v>2004</v>
      </c>
      <c r="M1629" t="s">
        <v>29</v>
      </c>
      <c r="N1629">
        <v>150</v>
      </c>
      <c r="O1629" t="s">
        <v>991</v>
      </c>
      <c r="P1629" t="s">
        <v>181</v>
      </c>
      <c r="Q1629" t="s">
        <v>182</v>
      </c>
      <c r="R1629" t="s">
        <v>183</v>
      </c>
      <c r="S1629" t="s">
        <v>4804</v>
      </c>
      <c r="T1629" t="s">
        <v>184</v>
      </c>
      <c r="U1629" t="s">
        <v>185</v>
      </c>
      <c r="V1629" t="s">
        <v>186</v>
      </c>
      <c r="W1629" t="s">
        <v>38</v>
      </c>
      <c r="X1629" t="s">
        <v>39</v>
      </c>
      <c r="Y1629" t="s">
        <v>187</v>
      </c>
      <c r="Z1629" t="s">
        <v>188</v>
      </c>
      <c r="AA1629" t="s">
        <v>65</v>
      </c>
    </row>
    <row r="1630" spans="1:27" x14ac:dyDescent="0.25">
      <c r="A1630" s="1">
        <v>10285</v>
      </c>
      <c r="B1630" s="1">
        <v>20</v>
      </c>
      <c r="C1630" s="8">
        <v>49.06</v>
      </c>
      <c r="D1630" s="1">
        <v>10</v>
      </c>
      <c r="E1630" s="7">
        <v>981.2</v>
      </c>
      <c r="F1630" s="7">
        <f>sales_data_sample3[[#This Row],[SALES]]*sales_data_sample3[[#This Row],[PROFIT MARGIN]]</f>
        <v>124.61240000000001</v>
      </c>
      <c r="G1630" s="14">
        <v>0.127</v>
      </c>
      <c r="H1630" s="4">
        <v>38226</v>
      </c>
      <c r="I1630" t="s">
        <v>28</v>
      </c>
      <c r="J1630">
        <f>ROUNDUP(MONTH(sales_data_sample3[[#This Row],[ORDER DATE]])/3,0)</f>
        <v>3</v>
      </c>
      <c r="K1630" t="str">
        <f>TEXT(sales_data_sample3[[#This Row],[ORDER DATE]],"[$-409]mmmm")</f>
        <v>August</v>
      </c>
      <c r="L1630">
        <f>YEAR(sales_data_sample3[[#This Row],[ORDER DATE]])</f>
        <v>2004</v>
      </c>
      <c r="M1630" t="s">
        <v>29</v>
      </c>
      <c r="N1630">
        <v>60</v>
      </c>
      <c r="O1630" t="s">
        <v>1884</v>
      </c>
      <c r="P1630" t="s">
        <v>181</v>
      </c>
      <c r="Q1630" t="s">
        <v>182</v>
      </c>
      <c r="R1630" t="s">
        <v>183</v>
      </c>
      <c r="S1630" t="s">
        <v>4804</v>
      </c>
      <c r="T1630" t="s">
        <v>184</v>
      </c>
      <c r="U1630" t="s">
        <v>185</v>
      </c>
      <c r="V1630" t="s">
        <v>186</v>
      </c>
      <c r="W1630" t="s">
        <v>38</v>
      </c>
      <c r="X1630" t="s">
        <v>39</v>
      </c>
      <c r="Y1630" t="s">
        <v>187</v>
      </c>
      <c r="Z1630" t="s">
        <v>188</v>
      </c>
      <c r="AA1630" t="s">
        <v>42</v>
      </c>
    </row>
    <row r="1631" spans="1:27" x14ac:dyDescent="0.25">
      <c r="A1631" s="1">
        <v>10285</v>
      </c>
      <c r="B1631" s="1">
        <v>34</v>
      </c>
      <c r="C1631" s="8">
        <v>100</v>
      </c>
      <c r="D1631" s="1">
        <v>7</v>
      </c>
      <c r="E1631" s="7">
        <v>3716.88</v>
      </c>
      <c r="F1631" s="7">
        <f>sales_data_sample3[[#This Row],[SALES]]*sales_data_sample3[[#This Row],[PROFIT MARGIN]]</f>
        <v>472.04376000000002</v>
      </c>
      <c r="G1631" s="14">
        <v>0.127</v>
      </c>
      <c r="H1631" s="4">
        <v>38226</v>
      </c>
      <c r="I1631" t="s">
        <v>28</v>
      </c>
      <c r="J1631">
        <f>ROUNDUP(MONTH(sales_data_sample3[[#This Row],[ORDER DATE]])/3,0)</f>
        <v>3</v>
      </c>
      <c r="K1631" t="str">
        <f>TEXT(sales_data_sample3[[#This Row],[ORDER DATE]],"[$-409]mmmm")</f>
        <v>August</v>
      </c>
      <c r="L1631">
        <f>YEAR(sales_data_sample3[[#This Row],[ORDER DATE]])</f>
        <v>2004</v>
      </c>
      <c r="M1631" t="s">
        <v>29</v>
      </c>
      <c r="N1631">
        <v>112</v>
      </c>
      <c r="O1631" t="s">
        <v>2822</v>
      </c>
      <c r="P1631" t="s">
        <v>181</v>
      </c>
      <c r="Q1631" t="s">
        <v>182</v>
      </c>
      <c r="R1631" t="s">
        <v>183</v>
      </c>
      <c r="S1631" t="s">
        <v>4804</v>
      </c>
      <c r="T1631" t="s">
        <v>184</v>
      </c>
      <c r="U1631" t="s">
        <v>185</v>
      </c>
      <c r="V1631" t="s">
        <v>186</v>
      </c>
      <c r="W1631" t="s">
        <v>38</v>
      </c>
      <c r="X1631" t="s">
        <v>39</v>
      </c>
      <c r="Y1631" t="s">
        <v>187</v>
      </c>
      <c r="Z1631" t="s">
        <v>188</v>
      </c>
      <c r="AA1631" t="s">
        <v>65</v>
      </c>
    </row>
    <row r="1632" spans="1:27" x14ac:dyDescent="0.25">
      <c r="A1632" s="1">
        <v>10285</v>
      </c>
      <c r="B1632" s="1">
        <v>39</v>
      </c>
      <c r="C1632" s="8">
        <v>70.08</v>
      </c>
      <c r="D1632" s="1">
        <v>11</v>
      </c>
      <c r="E1632" s="7">
        <v>2733.12</v>
      </c>
      <c r="F1632" s="7">
        <f>sales_data_sample3[[#This Row],[SALES]]*sales_data_sample3[[#This Row],[PROFIT MARGIN]]</f>
        <v>347.10624000000001</v>
      </c>
      <c r="G1632" s="14">
        <v>0.127</v>
      </c>
      <c r="H1632" s="4">
        <v>38226</v>
      </c>
      <c r="I1632" t="s">
        <v>28</v>
      </c>
      <c r="J1632">
        <f>ROUNDUP(MONTH(sales_data_sample3[[#This Row],[ORDER DATE]])/3,0)</f>
        <v>3</v>
      </c>
      <c r="K1632" t="str">
        <f>TEXT(sales_data_sample3[[#This Row],[ORDER DATE]],"[$-409]mmmm")</f>
        <v>August</v>
      </c>
      <c r="L1632">
        <f>YEAR(sales_data_sample3[[#This Row],[ORDER DATE]])</f>
        <v>2004</v>
      </c>
      <c r="M1632" t="s">
        <v>29</v>
      </c>
      <c r="N1632">
        <v>76</v>
      </c>
      <c r="O1632" t="s">
        <v>2965</v>
      </c>
      <c r="P1632" t="s">
        <v>181</v>
      </c>
      <c r="Q1632" t="s">
        <v>182</v>
      </c>
      <c r="R1632" t="s">
        <v>183</v>
      </c>
      <c r="S1632" t="s">
        <v>4804</v>
      </c>
      <c r="T1632" t="s">
        <v>184</v>
      </c>
      <c r="U1632" t="s">
        <v>185</v>
      </c>
      <c r="V1632" t="s">
        <v>186</v>
      </c>
      <c r="W1632" t="s">
        <v>38</v>
      </c>
      <c r="X1632" t="s">
        <v>39</v>
      </c>
      <c r="Y1632" t="s">
        <v>187</v>
      </c>
      <c r="Z1632" t="s">
        <v>188</v>
      </c>
      <c r="AA1632" t="s">
        <v>42</v>
      </c>
    </row>
    <row r="1633" spans="1:27" x14ac:dyDescent="0.25">
      <c r="A1633" s="1">
        <v>10285</v>
      </c>
      <c r="B1633" s="1">
        <v>38</v>
      </c>
      <c r="C1633" s="8">
        <v>59.56</v>
      </c>
      <c r="D1633" s="1">
        <v>3</v>
      </c>
      <c r="E1633" s="7">
        <v>2263.2800000000002</v>
      </c>
      <c r="F1633" s="7">
        <f>sales_data_sample3[[#This Row],[SALES]]*sales_data_sample3[[#This Row],[PROFIT MARGIN]]</f>
        <v>287.43656000000004</v>
      </c>
      <c r="G1633" s="14">
        <v>0.127</v>
      </c>
      <c r="H1633" s="4">
        <v>38226</v>
      </c>
      <c r="I1633" t="s">
        <v>28</v>
      </c>
      <c r="J1633">
        <f>ROUNDUP(MONTH(sales_data_sample3[[#This Row],[ORDER DATE]])/3,0)</f>
        <v>3</v>
      </c>
      <c r="K1633" t="str">
        <f>TEXT(sales_data_sample3[[#This Row],[ORDER DATE]],"[$-409]mmmm")</f>
        <v>August</v>
      </c>
      <c r="L1633">
        <f>YEAR(sales_data_sample3[[#This Row],[ORDER DATE]])</f>
        <v>2004</v>
      </c>
      <c r="M1633" t="s">
        <v>29</v>
      </c>
      <c r="N1633">
        <v>69</v>
      </c>
      <c r="O1633" t="s">
        <v>3105</v>
      </c>
      <c r="P1633" t="s">
        <v>181</v>
      </c>
      <c r="Q1633" t="s">
        <v>182</v>
      </c>
      <c r="R1633" t="s">
        <v>183</v>
      </c>
      <c r="S1633" t="s">
        <v>4804</v>
      </c>
      <c r="T1633" t="s">
        <v>184</v>
      </c>
      <c r="U1633" t="s">
        <v>185</v>
      </c>
      <c r="V1633" t="s">
        <v>186</v>
      </c>
      <c r="W1633" t="s">
        <v>38</v>
      </c>
      <c r="X1633" t="s">
        <v>39</v>
      </c>
      <c r="Y1633" t="s">
        <v>187</v>
      </c>
      <c r="Z1633" t="s">
        <v>188</v>
      </c>
      <c r="AA1633" t="s">
        <v>42</v>
      </c>
    </row>
    <row r="1634" spans="1:27" x14ac:dyDescent="0.25">
      <c r="A1634" s="1">
        <v>10285</v>
      </c>
      <c r="B1634" s="1">
        <v>37</v>
      </c>
      <c r="C1634" s="8">
        <v>98.89</v>
      </c>
      <c r="D1634" s="1">
        <v>12</v>
      </c>
      <c r="E1634" s="7">
        <v>3658.93</v>
      </c>
      <c r="F1634" s="7">
        <f>sales_data_sample3[[#This Row],[SALES]]*sales_data_sample3[[#This Row],[PROFIT MARGIN]]</f>
        <v>464.68410999999998</v>
      </c>
      <c r="G1634" s="14">
        <v>0.127</v>
      </c>
      <c r="H1634" s="4">
        <v>38226</v>
      </c>
      <c r="I1634" t="s">
        <v>28</v>
      </c>
      <c r="J1634">
        <f>ROUNDUP(MONTH(sales_data_sample3[[#This Row],[ORDER DATE]])/3,0)</f>
        <v>3</v>
      </c>
      <c r="K1634" t="str">
        <f>TEXT(sales_data_sample3[[#This Row],[ORDER DATE]],"[$-409]mmmm")</f>
        <v>August</v>
      </c>
      <c r="L1634">
        <f>YEAR(sales_data_sample3[[#This Row],[ORDER DATE]])</f>
        <v>2004</v>
      </c>
      <c r="M1634" t="s">
        <v>29</v>
      </c>
      <c r="N1634">
        <v>99</v>
      </c>
      <c r="O1634" t="s">
        <v>3872</v>
      </c>
      <c r="P1634" t="s">
        <v>181</v>
      </c>
      <c r="Q1634" t="s">
        <v>182</v>
      </c>
      <c r="R1634" t="s">
        <v>183</v>
      </c>
      <c r="S1634" t="s">
        <v>4804</v>
      </c>
      <c r="T1634" t="s">
        <v>184</v>
      </c>
      <c r="U1634" t="s">
        <v>185</v>
      </c>
      <c r="V1634" t="s">
        <v>186</v>
      </c>
      <c r="W1634" t="s">
        <v>38</v>
      </c>
      <c r="X1634" t="s">
        <v>39</v>
      </c>
      <c r="Y1634" t="s">
        <v>187</v>
      </c>
      <c r="Z1634" t="s">
        <v>188</v>
      </c>
      <c r="AA1634" t="s">
        <v>65</v>
      </c>
    </row>
    <row r="1635" spans="1:27" x14ac:dyDescent="0.25">
      <c r="A1635" s="1">
        <v>10285</v>
      </c>
      <c r="B1635" s="1">
        <v>37</v>
      </c>
      <c r="C1635" s="8">
        <v>41.03</v>
      </c>
      <c r="D1635" s="1">
        <v>1</v>
      </c>
      <c r="E1635" s="7">
        <v>1518.11</v>
      </c>
      <c r="F1635" s="7">
        <f>sales_data_sample3[[#This Row],[SALES]]*sales_data_sample3[[#This Row],[PROFIT MARGIN]]</f>
        <v>192.79997</v>
      </c>
      <c r="G1635" s="14">
        <v>0.127</v>
      </c>
      <c r="H1635" s="4">
        <v>38226</v>
      </c>
      <c r="I1635" t="s">
        <v>28</v>
      </c>
      <c r="J1635">
        <f>ROUNDUP(MONTH(sales_data_sample3[[#This Row],[ORDER DATE]])/3,0)</f>
        <v>3</v>
      </c>
      <c r="K1635" t="str">
        <f>TEXT(sales_data_sample3[[#This Row],[ORDER DATE]],"[$-409]mmmm")</f>
        <v>August</v>
      </c>
      <c r="L1635">
        <f>YEAR(sales_data_sample3[[#This Row],[ORDER DATE]])</f>
        <v>2004</v>
      </c>
      <c r="M1635" t="s">
        <v>29</v>
      </c>
      <c r="N1635">
        <v>40</v>
      </c>
      <c r="O1635" t="s">
        <v>3904</v>
      </c>
      <c r="P1635" t="s">
        <v>181</v>
      </c>
      <c r="Q1635" t="s">
        <v>182</v>
      </c>
      <c r="R1635" t="s">
        <v>183</v>
      </c>
      <c r="S1635" t="s">
        <v>4804</v>
      </c>
      <c r="T1635" t="s">
        <v>184</v>
      </c>
      <c r="U1635" t="s">
        <v>185</v>
      </c>
      <c r="V1635" t="s">
        <v>186</v>
      </c>
      <c r="W1635" t="s">
        <v>38</v>
      </c>
      <c r="X1635" t="s">
        <v>39</v>
      </c>
      <c r="Y1635" t="s">
        <v>187</v>
      </c>
      <c r="Z1635" t="s">
        <v>188</v>
      </c>
      <c r="AA1635" t="s">
        <v>42</v>
      </c>
    </row>
    <row r="1636" spans="1:27" x14ac:dyDescent="0.25">
      <c r="A1636" s="1">
        <v>10285</v>
      </c>
      <c r="B1636" s="1">
        <v>26</v>
      </c>
      <c r="C1636" s="8">
        <v>100</v>
      </c>
      <c r="D1636" s="1">
        <v>4</v>
      </c>
      <c r="E1636" s="7">
        <v>2600.2600000000002</v>
      </c>
      <c r="F1636" s="7">
        <f>sales_data_sample3[[#This Row],[SALES]]*sales_data_sample3[[#This Row],[PROFIT MARGIN]]</f>
        <v>330.23302000000001</v>
      </c>
      <c r="G1636" s="14">
        <v>0.127</v>
      </c>
      <c r="H1636" s="4">
        <v>38226</v>
      </c>
      <c r="I1636" t="s">
        <v>28</v>
      </c>
      <c r="J1636">
        <f>ROUNDUP(MONTH(sales_data_sample3[[#This Row],[ORDER DATE]])/3,0)</f>
        <v>3</v>
      </c>
      <c r="K1636" t="str">
        <f>TEXT(sales_data_sample3[[#This Row],[ORDER DATE]],"[$-409]mmmm")</f>
        <v>August</v>
      </c>
      <c r="L1636">
        <f>YEAR(sales_data_sample3[[#This Row],[ORDER DATE]])</f>
        <v>2004</v>
      </c>
      <c r="M1636" t="s">
        <v>29</v>
      </c>
      <c r="N1636">
        <v>102</v>
      </c>
      <c r="O1636" t="s">
        <v>4107</v>
      </c>
      <c r="P1636" t="s">
        <v>181</v>
      </c>
      <c r="Q1636" t="s">
        <v>182</v>
      </c>
      <c r="R1636" t="s">
        <v>183</v>
      </c>
      <c r="S1636" t="s">
        <v>4804</v>
      </c>
      <c r="T1636" t="s">
        <v>184</v>
      </c>
      <c r="U1636" t="s">
        <v>185</v>
      </c>
      <c r="V1636" t="s">
        <v>186</v>
      </c>
      <c r="W1636" t="s">
        <v>38</v>
      </c>
      <c r="X1636" t="s">
        <v>39</v>
      </c>
      <c r="Y1636" t="s">
        <v>187</v>
      </c>
      <c r="Z1636" t="s">
        <v>188</v>
      </c>
      <c r="AA1636" t="s">
        <v>42</v>
      </c>
    </row>
    <row r="1637" spans="1:27" x14ac:dyDescent="0.25">
      <c r="A1637" s="1">
        <v>10285</v>
      </c>
      <c r="B1637" s="1">
        <v>39</v>
      </c>
      <c r="C1637" s="8">
        <v>78.92</v>
      </c>
      <c r="D1637" s="1">
        <v>2</v>
      </c>
      <c r="E1637" s="7">
        <v>3077.88</v>
      </c>
      <c r="F1637" s="7">
        <f>sales_data_sample3[[#This Row],[SALES]]*sales_data_sample3[[#This Row],[PROFIT MARGIN]]</f>
        <v>390.89076</v>
      </c>
      <c r="G1637" s="14">
        <v>0.127</v>
      </c>
      <c r="H1637" s="4">
        <v>38226</v>
      </c>
      <c r="I1637" t="s">
        <v>28</v>
      </c>
      <c r="J1637">
        <f>ROUNDUP(MONTH(sales_data_sample3[[#This Row],[ORDER DATE]])/3,0)</f>
        <v>3</v>
      </c>
      <c r="K1637" t="str">
        <f>TEXT(sales_data_sample3[[#This Row],[ORDER DATE]],"[$-409]mmmm")</f>
        <v>August</v>
      </c>
      <c r="L1637">
        <f>YEAR(sales_data_sample3[[#This Row],[ORDER DATE]])</f>
        <v>2004</v>
      </c>
      <c r="M1637" t="s">
        <v>29</v>
      </c>
      <c r="N1637">
        <v>81</v>
      </c>
      <c r="O1637" t="s">
        <v>4246</v>
      </c>
      <c r="P1637" t="s">
        <v>181</v>
      </c>
      <c r="Q1637" t="s">
        <v>182</v>
      </c>
      <c r="R1637" t="s">
        <v>183</v>
      </c>
      <c r="S1637" t="s">
        <v>4804</v>
      </c>
      <c r="T1637" t="s">
        <v>184</v>
      </c>
      <c r="U1637" t="s">
        <v>185</v>
      </c>
      <c r="V1637" t="s">
        <v>186</v>
      </c>
      <c r="W1637" t="s">
        <v>38</v>
      </c>
      <c r="X1637" t="s">
        <v>39</v>
      </c>
      <c r="Y1637" t="s">
        <v>187</v>
      </c>
      <c r="Z1637" t="s">
        <v>188</v>
      </c>
      <c r="AA1637" t="s">
        <v>65</v>
      </c>
    </row>
    <row r="1638" spans="1:27" x14ac:dyDescent="0.25">
      <c r="A1638" s="1">
        <v>10285</v>
      </c>
      <c r="B1638" s="1">
        <v>45</v>
      </c>
      <c r="C1638" s="8">
        <v>100</v>
      </c>
      <c r="D1638" s="1">
        <v>13</v>
      </c>
      <c r="E1638" s="7">
        <v>5392.8</v>
      </c>
      <c r="F1638" s="7">
        <f>sales_data_sample3[[#This Row],[SALES]]*sales_data_sample3[[#This Row],[PROFIT MARGIN]]</f>
        <v>394.21368000000001</v>
      </c>
      <c r="G1638" s="14" t="str">
        <f>IF(sales_data_sample3[[#This Row],[STATUS]] &lt;&gt;"Cancelled","7,31%","0")</f>
        <v>7,31%</v>
      </c>
      <c r="H1638" s="4">
        <v>38226</v>
      </c>
      <c r="I1638" t="s">
        <v>28</v>
      </c>
      <c r="J1638">
        <f>ROUNDUP(MONTH(sales_data_sample3[[#This Row],[ORDER DATE]])/3,0)</f>
        <v>3</v>
      </c>
      <c r="K1638" t="str">
        <f>TEXT(sales_data_sample3[[#This Row],[ORDER DATE]],"[$-409]mmmm")</f>
        <v>August</v>
      </c>
      <c r="L1638">
        <f>YEAR(sales_data_sample3[[#This Row],[ORDER DATE]])</f>
        <v>2004</v>
      </c>
      <c r="M1638" t="s">
        <v>1502</v>
      </c>
      <c r="N1638">
        <v>118</v>
      </c>
      <c r="O1638" t="s">
        <v>4540</v>
      </c>
      <c r="P1638" t="s">
        <v>181</v>
      </c>
      <c r="Q1638" t="s">
        <v>182</v>
      </c>
      <c r="R1638" t="s">
        <v>183</v>
      </c>
      <c r="S1638" t="s">
        <v>4804</v>
      </c>
      <c r="T1638" t="s">
        <v>184</v>
      </c>
      <c r="U1638" t="s">
        <v>185</v>
      </c>
      <c r="V1638" t="s">
        <v>186</v>
      </c>
      <c r="W1638" t="s">
        <v>38</v>
      </c>
      <c r="X1638" t="s">
        <v>39</v>
      </c>
      <c r="Y1638" t="s">
        <v>187</v>
      </c>
      <c r="Z1638" t="s">
        <v>188</v>
      </c>
      <c r="AA1638" t="s">
        <v>65</v>
      </c>
    </row>
    <row r="1639" spans="1:27" x14ac:dyDescent="0.25">
      <c r="A1639" s="1">
        <v>10286</v>
      </c>
      <c r="B1639" s="1">
        <v>38</v>
      </c>
      <c r="C1639" s="8">
        <v>57.2</v>
      </c>
      <c r="D1639" s="1">
        <v>1</v>
      </c>
      <c r="E1639" s="7">
        <v>2173.6</v>
      </c>
      <c r="F1639" s="7">
        <f>sales_data_sample3[[#This Row],[SALES]]*sales_data_sample3[[#This Row],[PROFIT MARGIN]]</f>
        <v>276.04719999999998</v>
      </c>
      <c r="G1639" s="14">
        <v>0.127</v>
      </c>
      <c r="H1639" s="4">
        <v>38227</v>
      </c>
      <c r="I1639" t="s">
        <v>28</v>
      </c>
      <c r="J1639">
        <f>ROUNDUP(MONTH(sales_data_sample3[[#This Row],[ORDER DATE]])/3,0)</f>
        <v>3</v>
      </c>
      <c r="K1639" t="str">
        <f>TEXT(sales_data_sample3[[#This Row],[ORDER DATE]],"[$-409]mmmm")</f>
        <v>August</v>
      </c>
      <c r="L1639">
        <f>YEAR(sales_data_sample3[[#This Row],[ORDER DATE]])</f>
        <v>2004</v>
      </c>
      <c r="M1639" t="s">
        <v>29</v>
      </c>
      <c r="N1639">
        <v>62</v>
      </c>
      <c r="O1639" t="s">
        <v>2422</v>
      </c>
      <c r="P1639" t="s">
        <v>713</v>
      </c>
      <c r="Q1639" t="s">
        <v>714</v>
      </c>
      <c r="R1639" t="s">
        <v>715</v>
      </c>
      <c r="S1639" t="s">
        <v>4804</v>
      </c>
      <c r="T1639" t="s">
        <v>61</v>
      </c>
      <c r="U1639" t="s">
        <v>4804</v>
      </c>
      <c r="V1639" t="s">
        <v>716</v>
      </c>
      <c r="W1639" t="s">
        <v>51</v>
      </c>
      <c r="X1639" t="s">
        <v>52</v>
      </c>
      <c r="Y1639" t="s">
        <v>717</v>
      </c>
      <c r="Z1639" t="s">
        <v>718</v>
      </c>
      <c r="AA1639" t="s">
        <v>42</v>
      </c>
    </row>
    <row r="1640" spans="1:27" x14ac:dyDescent="0.25">
      <c r="A1640" s="1">
        <v>10287</v>
      </c>
      <c r="B1640" s="1">
        <v>21</v>
      </c>
      <c r="C1640" s="8">
        <v>100</v>
      </c>
      <c r="D1640" s="1">
        <v>12</v>
      </c>
      <c r="E1640" s="7">
        <v>3432.24</v>
      </c>
      <c r="F1640" s="7">
        <f>sales_data_sample3[[#This Row],[SALES]]*sales_data_sample3[[#This Row],[PROFIT MARGIN]]</f>
        <v>854.284536</v>
      </c>
      <c r="G1640" s="14" t="str">
        <f>IF(sales_data_sample3[[#This Row],[STATUS]] &lt;&gt;"Cancelled","24,89%","0")</f>
        <v>24,89%</v>
      </c>
      <c r="H1640" s="4">
        <v>38229</v>
      </c>
      <c r="I1640" t="s">
        <v>28</v>
      </c>
      <c r="J1640">
        <f>ROUNDUP(MONTH(sales_data_sample3[[#This Row],[ORDER DATE]])/3,0)</f>
        <v>3</v>
      </c>
      <c r="K1640" t="str">
        <f>TEXT(sales_data_sample3[[#This Row],[ORDER DATE]],"[$-409]mmmm")</f>
        <v>August</v>
      </c>
      <c r="L1640">
        <f>YEAR(sales_data_sample3[[#This Row],[ORDER DATE]])</f>
        <v>2004</v>
      </c>
      <c r="M1640" t="s">
        <v>278</v>
      </c>
      <c r="N1640">
        <v>194</v>
      </c>
      <c r="O1640" t="s">
        <v>776</v>
      </c>
      <c r="P1640" t="s">
        <v>818</v>
      </c>
      <c r="Q1640" t="s">
        <v>819</v>
      </c>
      <c r="R1640" t="s">
        <v>820</v>
      </c>
      <c r="S1640" t="s">
        <v>4804</v>
      </c>
      <c r="T1640" t="s">
        <v>821</v>
      </c>
      <c r="U1640" t="s">
        <v>4804</v>
      </c>
      <c r="V1640" t="s">
        <v>822</v>
      </c>
      <c r="W1640" t="s">
        <v>823</v>
      </c>
      <c r="X1640" t="s">
        <v>52</v>
      </c>
      <c r="Y1640" t="s">
        <v>824</v>
      </c>
      <c r="Z1640" t="s">
        <v>150</v>
      </c>
      <c r="AA1640" t="s">
        <v>65</v>
      </c>
    </row>
    <row r="1641" spans="1:27" x14ac:dyDescent="0.25">
      <c r="A1641" s="1">
        <v>10287</v>
      </c>
      <c r="B1641" s="1">
        <v>45</v>
      </c>
      <c r="C1641" s="8">
        <v>100</v>
      </c>
      <c r="D1641" s="1">
        <v>10</v>
      </c>
      <c r="E1641" s="7">
        <v>4756.5</v>
      </c>
      <c r="F1641" s="7">
        <f>sales_data_sample3[[#This Row],[SALES]]*sales_data_sample3[[#This Row],[PROFIT MARGIN]]</f>
        <v>1183.89285</v>
      </c>
      <c r="G1641" s="14" t="str">
        <f>IF(sales_data_sample3[[#This Row],[STATUS]] &lt;&gt;"Cancelled","24,89%","0")</f>
        <v>24,89%</v>
      </c>
      <c r="H1641" s="4">
        <v>38229</v>
      </c>
      <c r="I1641" t="s">
        <v>28</v>
      </c>
      <c r="J1641">
        <f>ROUNDUP(MONTH(sales_data_sample3[[#This Row],[ORDER DATE]])/3,0)</f>
        <v>3</v>
      </c>
      <c r="K1641" t="str">
        <f>TEXT(sales_data_sample3[[#This Row],[ORDER DATE]],"[$-409]mmmm")</f>
        <v>August</v>
      </c>
      <c r="L1641">
        <f>YEAR(sales_data_sample3[[#This Row],[ORDER DATE]])</f>
        <v>2004</v>
      </c>
      <c r="M1641" t="s">
        <v>278</v>
      </c>
      <c r="N1641">
        <v>117</v>
      </c>
      <c r="O1641" t="s">
        <v>1057</v>
      </c>
      <c r="P1641" t="s">
        <v>818</v>
      </c>
      <c r="Q1641" t="s">
        <v>819</v>
      </c>
      <c r="R1641" t="s">
        <v>820</v>
      </c>
      <c r="S1641" t="s">
        <v>4804</v>
      </c>
      <c r="T1641" t="s">
        <v>821</v>
      </c>
      <c r="U1641" t="s">
        <v>4804</v>
      </c>
      <c r="V1641" t="s">
        <v>822</v>
      </c>
      <c r="W1641" t="s">
        <v>823</v>
      </c>
      <c r="X1641" t="s">
        <v>52</v>
      </c>
      <c r="Y1641" t="s">
        <v>824</v>
      </c>
      <c r="Z1641" t="s">
        <v>150</v>
      </c>
      <c r="AA1641" t="s">
        <v>65</v>
      </c>
    </row>
    <row r="1642" spans="1:27" x14ac:dyDescent="0.25">
      <c r="A1642" s="1">
        <v>10287</v>
      </c>
      <c r="B1642" s="1">
        <v>41</v>
      </c>
      <c r="C1642" s="8">
        <v>69.430000000000007</v>
      </c>
      <c r="D1642" s="1">
        <v>13</v>
      </c>
      <c r="E1642" s="7">
        <v>2846.63</v>
      </c>
      <c r="F1642" s="7">
        <f>sales_data_sample3[[#This Row],[SALES]]*sales_data_sample3[[#This Row],[PROFIT MARGIN]]</f>
        <v>708.526207</v>
      </c>
      <c r="G1642" s="14" t="str">
        <f>IF(sales_data_sample3[[#This Row],[STATUS]] &lt;&gt;"Cancelled","24,89%","0")</f>
        <v>24,89%</v>
      </c>
      <c r="H1642" s="4">
        <v>38229</v>
      </c>
      <c r="I1642" t="s">
        <v>28</v>
      </c>
      <c r="J1642">
        <f>ROUNDUP(MONTH(sales_data_sample3[[#This Row],[ORDER DATE]])/3,0)</f>
        <v>3</v>
      </c>
      <c r="K1642" t="str">
        <f>TEXT(sales_data_sample3[[#This Row],[ORDER DATE]],"[$-409]mmmm")</f>
        <v>August</v>
      </c>
      <c r="L1642">
        <f>YEAR(sales_data_sample3[[#This Row],[ORDER DATE]])</f>
        <v>2004</v>
      </c>
      <c r="M1642" t="s">
        <v>278</v>
      </c>
      <c r="N1642">
        <v>79</v>
      </c>
      <c r="O1642" t="s">
        <v>1128</v>
      </c>
      <c r="P1642" t="s">
        <v>818</v>
      </c>
      <c r="Q1642" t="s">
        <v>819</v>
      </c>
      <c r="R1642" t="s">
        <v>820</v>
      </c>
      <c r="S1642" t="s">
        <v>4804</v>
      </c>
      <c r="T1642" t="s">
        <v>821</v>
      </c>
      <c r="U1642" t="s">
        <v>4804</v>
      </c>
      <c r="V1642" t="s">
        <v>822</v>
      </c>
      <c r="W1642" t="s">
        <v>823</v>
      </c>
      <c r="X1642" t="s">
        <v>52</v>
      </c>
      <c r="Y1642" t="s">
        <v>824</v>
      </c>
      <c r="Z1642" t="s">
        <v>150</v>
      </c>
      <c r="AA1642" t="s">
        <v>42</v>
      </c>
    </row>
    <row r="1643" spans="1:27" x14ac:dyDescent="0.25">
      <c r="A1643" s="1">
        <v>10287</v>
      </c>
      <c r="B1643" s="1">
        <v>23</v>
      </c>
      <c r="C1643" s="8">
        <v>100</v>
      </c>
      <c r="D1643" s="1">
        <v>9</v>
      </c>
      <c r="E1643" s="7">
        <v>2675.13</v>
      </c>
      <c r="F1643" s="7">
        <f>sales_data_sample3[[#This Row],[SALES]]*sales_data_sample3[[#This Row],[PROFIT MARGIN]]</f>
        <v>665.83985700000005</v>
      </c>
      <c r="G1643" s="14" t="str">
        <f>IF(sales_data_sample3[[#This Row],[STATUS]] &lt;&gt;"Cancelled","24,89%","0")</f>
        <v>24,89%</v>
      </c>
      <c r="H1643" s="4">
        <v>38229</v>
      </c>
      <c r="I1643" t="s">
        <v>28</v>
      </c>
      <c r="J1643">
        <f>ROUNDUP(MONTH(sales_data_sample3[[#This Row],[ORDER DATE]])/3,0)</f>
        <v>3</v>
      </c>
      <c r="K1643" t="str">
        <f>TEXT(sales_data_sample3[[#This Row],[ORDER DATE]],"[$-409]mmmm")</f>
        <v>August</v>
      </c>
      <c r="L1643">
        <f>YEAR(sales_data_sample3[[#This Row],[ORDER DATE]])</f>
        <v>2004</v>
      </c>
      <c r="M1643" t="s">
        <v>278</v>
      </c>
      <c r="N1643">
        <v>115</v>
      </c>
      <c r="O1643" t="s">
        <v>1223</v>
      </c>
      <c r="P1643" t="s">
        <v>818</v>
      </c>
      <c r="Q1643" t="s">
        <v>819</v>
      </c>
      <c r="R1643" t="s">
        <v>820</v>
      </c>
      <c r="S1643" t="s">
        <v>4804</v>
      </c>
      <c r="T1643" t="s">
        <v>821</v>
      </c>
      <c r="U1643" t="s">
        <v>4804</v>
      </c>
      <c r="V1643" t="s">
        <v>822</v>
      </c>
      <c r="W1643" t="s">
        <v>823</v>
      </c>
      <c r="X1643" t="s">
        <v>52</v>
      </c>
      <c r="Y1643" t="s">
        <v>824</v>
      </c>
      <c r="Z1643" t="s">
        <v>150</v>
      </c>
      <c r="AA1643" t="s">
        <v>42</v>
      </c>
    </row>
    <row r="1644" spans="1:27" x14ac:dyDescent="0.25">
      <c r="A1644" s="1">
        <v>10287</v>
      </c>
      <c r="B1644" s="1">
        <v>41</v>
      </c>
      <c r="C1644" s="8">
        <v>100</v>
      </c>
      <c r="D1644" s="1">
        <v>4</v>
      </c>
      <c r="E1644" s="7">
        <v>6499.32</v>
      </c>
      <c r="F1644" s="7">
        <f>sales_data_sample3[[#This Row],[SALES]]*sales_data_sample3[[#This Row],[PROFIT MARGIN]]</f>
        <v>1617.680748</v>
      </c>
      <c r="G1644" s="14" t="str">
        <f>IF(sales_data_sample3[[#This Row],[STATUS]] &lt;&gt;"Cancelled","24,89%","0")</f>
        <v>24,89%</v>
      </c>
      <c r="H1644" s="4">
        <v>38229</v>
      </c>
      <c r="I1644" t="s">
        <v>28</v>
      </c>
      <c r="J1644">
        <f>ROUNDUP(MONTH(sales_data_sample3[[#This Row],[ORDER DATE]])/3,0)</f>
        <v>3</v>
      </c>
      <c r="K1644" t="str">
        <f>TEXT(sales_data_sample3[[#This Row],[ORDER DATE]],"[$-409]mmmm")</f>
        <v>August</v>
      </c>
      <c r="L1644">
        <f>YEAR(sales_data_sample3[[#This Row],[ORDER DATE]])</f>
        <v>2004</v>
      </c>
      <c r="M1644" t="s">
        <v>278</v>
      </c>
      <c r="N1644">
        <v>141</v>
      </c>
      <c r="O1644" t="s">
        <v>1299</v>
      </c>
      <c r="P1644" t="s">
        <v>818</v>
      </c>
      <c r="Q1644" t="s">
        <v>819</v>
      </c>
      <c r="R1644" t="s">
        <v>820</v>
      </c>
      <c r="S1644" t="s">
        <v>4804</v>
      </c>
      <c r="T1644" t="s">
        <v>821</v>
      </c>
      <c r="U1644" t="s">
        <v>4804</v>
      </c>
      <c r="V1644" t="s">
        <v>822</v>
      </c>
      <c r="W1644" t="s">
        <v>823</v>
      </c>
      <c r="X1644" t="s">
        <v>52</v>
      </c>
      <c r="Y1644" t="s">
        <v>824</v>
      </c>
      <c r="Z1644" t="s">
        <v>150</v>
      </c>
      <c r="AA1644" t="s">
        <v>65</v>
      </c>
    </row>
    <row r="1645" spans="1:27" x14ac:dyDescent="0.25">
      <c r="A1645" s="1">
        <v>10287</v>
      </c>
      <c r="B1645" s="1">
        <v>44</v>
      </c>
      <c r="C1645" s="8">
        <v>82.39</v>
      </c>
      <c r="D1645" s="1">
        <v>8</v>
      </c>
      <c r="E1645" s="7">
        <v>3625.16</v>
      </c>
      <c r="F1645" s="7">
        <f>sales_data_sample3[[#This Row],[SALES]]*sales_data_sample3[[#This Row],[PROFIT MARGIN]]</f>
        <v>902.302324</v>
      </c>
      <c r="G1645" s="14" t="str">
        <f>IF(sales_data_sample3[[#This Row],[STATUS]] &lt;&gt;"Cancelled","24,89%","0")</f>
        <v>24,89%</v>
      </c>
      <c r="H1645" s="4">
        <v>38229</v>
      </c>
      <c r="I1645" t="s">
        <v>28</v>
      </c>
      <c r="J1645">
        <f>ROUNDUP(MONTH(sales_data_sample3[[#This Row],[ORDER DATE]])/3,0)</f>
        <v>3</v>
      </c>
      <c r="K1645" t="str">
        <f>TEXT(sales_data_sample3[[#This Row],[ORDER DATE]],"[$-409]mmmm")</f>
        <v>August</v>
      </c>
      <c r="L1645">
        <f>YEAR(sales_data_sample3[[#This Row],[ORDER DATE]])</f>
        <v>2004</v>
      </c>
      <c r="M1645" t="s">
        <v>278</v>
      </c>
      <c r="N1645">
        <v>77</v>
      </c>
      <c r="O1645" t="s">
        <v>1592</v>
      </c>
      <c r="P1645" t="s">
        <v>818</v>
      </c>
      <c r="Q1645" t="s">
        <v>819</v>
      </c>
      <c r="R1645" t="s">
        <v>820</v>
      </c>
      <c r="S1645" t="s">
        <v>4804</v>
      </c>
      <c r="T1645" t="s">
        <v>821</v>
      </c>
      <c r="U1645" t="s">
        <v>4804</v>
      </c>
      <c r="V1645" t="s">
        <v>822</v>
      </c>
      <c r="W1645" t="s">
        <v>823</v>
      </c>
      <c r="X1645" t="s">
        <v>52</v>
      </c>
      <c r="Y1645" t="s">
        <v>824</v>
      </c>
      <c r="Z1645" t="s">
        <v>150</v>
      </c>
      <c r="AA1645" t="s">
        <v>65</v>
      </c>
    </row>
    <row r="1646" spans="1:27" x14ac:dyDescent="0.25">
      <c r="A1646" s="1">
        <v>10287</v>
      </c>
      <c r="B1646" s="1">
        <v>24</v>
      </c>
      <c r="C1646" s="8">
        <v>100</v>
      </c>
      <c r="D1646" s="1">
        <v>3</v>
      </c>
      <c r="E1646" s="7">
        <v>3516.48</v>
      </c>
      <c r="F1646" s="7">
        <f>sales_data_sample3[[#This Row],[SALES]]*sales_data_sample3[[#This Row],[PROFIT MARGIN]]</f>
        <v>875.25187200000005</v>
      </c>
      <c r="G1646" s="14" t="str">
        <f>IF(sales_data_sample3[[#This Row],[STATUS]] &lt;&gt;"Cancelled","24,89%","0")</f>
        <v>24,89%</v>
      </c>
      <c r="H1646" s="4">
        <v>38229</v>
      </c>
      <c r="I1646" t="s">
        <v>28</v>
      </c>
      <c r="J1646">
        <f>ROUNDUP(MONTH(sales_data_sample3[[#This Row],[ORDER DATE]])/3,0)</f>
        <v>3</v>
      </c>
      <c r="K1646" t="str">
        <f>TEXT(sales_data_sample3[[#This Row],[ORDER DATE]],"[$-409]mmmm")</f>
        <v>August</v>
      </c>
      <c r="L1646">
        <f>YEAR(sales_data_sample3[[#This Row],[ORDER DATE]])</f>
        <v>2004</v>
      </c>
      <c r="M1646" t="s">
        <v>278</v>
      </c>
      <c r="N1646">
        <v>142</v>
      </c>
      <c r="O1646" t="s">
        <v>1635</v>
      </c>
      <c r="P1646" t="s">
        <v>818</v>
      </c>
      <c r="Q1646" t="s">
        <v>819</v>
      </c>
      <c r="R1646" t="s">
        <v>820</v>
      </c>
      <c r="S1646" t="s">
        <v>4804</v>
      </c>
      <c r="T1646" t="s">
        <v>821</v>
      </c>
      <c r="U1646" t="s">
        <v>4804</v>
      </c>
      <c r="V1646" t="s">
        <v>822</v>
      </c>
      <c r="W1646" t="s">
        <v>823</v>
      </c>
      <c r="X1646" t="s">
        <v>52</v>
      </c>
      <c r="Y1646" t="s">
        <v>824</v>
      </c>
      <c r="Z1646" t="s">
        <v>150</v>
      </c>
      <c r="AA1646" t="s">
        <v>65</v>
      </c>
    </row>
    <row r="1647" spans="1:27" x14ac:dyDescent="0.25">
      <c r="A1647" s="1">
        <v>10287</v>
      </c>
      <c r="B1647" s="1">
        <v>44</v>
      </c>
      <c r="C1647" s="8">
        <v>100</v>
      </c>
      <c r="D1647" s="1">
        <v>1</v>
      </c>
      <c r="E1647" s="7">
        <v>5052.96</v>
      </c>
      <c r="F1647" s="7">
        <f>sales_data_sample3[[#This Row],[SALES]]*sales_data_sample3[[#This Row],[PROFIT MARGIN]]</f>
        <v>1257.681744</v>
      </c>
      <c r="G1647" s="14" t="str">
        <f>IF(sales_data_sample3[[#This Row],[STATUS]] &lt;&gt;"Cancelled","24,89%","0")</f>
        <v>24,89%</v>
      </c>
      <c r="H1647" s="4">
        <v>38229</v>
      </c>
      <c r="I1647" t="s">
        <v>28</v>
      </c>
      <c r="J1647">
        <f>ROUNDUP(MONTH(sales_data_sample3[[#This Row],[ORDER DATE]])/3,0)</f>
        <v>3</v>
      </c>
      <c r="K1647" t="str">
        <f>TEXT(sales_data_sample3[[#This Row],[ORDER DATE]],"[$-409]mmmm")</f>
        <v>August</v>
      </c>
      <c r="L1647">
        <f>YEAR(sales_data_sample3[[#This Row],[ORDER DATE]])</f>
        <v>2004</v>
      </c>
      <c r="M1647" t="s">
        <v>278</v>
      </c>
      <c r="N1647">
        <v>132</v>
      </c>
      <c r="O1647" t="s">
        <v>1960</v>
      </c>
      <c r="P1647" t="s">
        <v>818</v>
      </c>
      <c r="Q1647" t="s">
        <v>819</v>
      </c>
      <c r="R1647" t="s">
        <v>820</v>
      </c>
      <c r="S1647" t="s">
        <v>4804</v>
      </c>
      <c r="T1647" t="s">
        <v>821</v>
      </c>
      <c r="U1647" t="s">
        <v>4804</v>
      </c>
      <c r="V1647" t="s">
        <v>822</v>
      </c>
      <c r="W1647" t="s">
        <v>823</v>
      </c>
      <c r="X1647" t="s">
        <v>52</v>
      </c>
      <c r="Y1647" t="s">
        <v>824</v>
      </c>
      <c r="Z1647" t="s">
        <v>150</v>
      </c>
      <c r="AA1647" t="s">
        <v>65</v>
      </c>
    </row>
    <row r="1648" spans="1:27" x14ac:dyDescent="0.25">
      <c r="A1648" s="1">
        <v>10287</v>
      </c>
      <c r="B1648" s="1">
        <v>36</v>
      </c>
      <c r="C1648" s="8">
        <v>100</v>
      </c>
      <c r="D1648" s="1">
        <v>5</v>
      </c>
      <c r="E1648" s="7">
        <v>5852.52</v>
      </c>
      <c r="F1648" s="7">
        <f>sales_data_sample3[[#This Row],[SALES]]*sales_data_sample3[[#This Row],[PROFIT MARGIN]]</f>
        <v>1456.6922280000001</v>
      </c>
      <c r="G1648" s="14" t="str">
        <f>IF(sales_data_sample3[[#This Row],[STATUS]] &lt;&gt;"Cancelled","24,89%","0")</f>
        <v>24,89%</v>
      </c>
      <c r="H1648" s="4">
        <v>38229</v>
      </c>
      <c r="I1648" t="s">
        <v>28</v>
      </c>
      <c r="J1648">
        <f>ROUNDUP(MONTH(sales_data_sample3[[#This Row],[ORDER DATE]])/3,0)</f>
        <v>3</v>
      </c>
      <c r="K1648" t="str">
        <f>TEXT(sales_data_sample3[[#This Row],[ORDER DATE]],"[$-409]mmmm")</f>
        <v>August</v>
      </c>
      <c r="L1648">
        <f>YEAR(sales_data_sample3[[#This Row],[ORDER DATE]])</f>
        <v>2004</v>
      </c>
      <c r="M1648" t="s">
        <v>278</v>
      </c>
      <c r="N1648">
        <v>169</v>
      </c>
      <c r="O1648" t="s">
        <v>2190</v>
      </c>
      <c r="P1648" t="s">
        <v>818</v>
      </c>
      <c r="Q1648" t="s">
        <v>819</v>
      </c>
      <c r="R1648" t="s">
        <v>820</v>
      </c>
      <c r="S1648" t="s">
        <v>4804</v>
      </c>
      <c r="T1648" t="s">
        <v>821</v>
      </c>
      <c r="U1648" t="s">
        <v>4804</v>
      </c>
      <c r="V1648" t="s">
        <v>822</v>
      </c>
      <c r="W1648" t="s">
        <v>823</v>
      </c>
      <c r="X1648" t="s">
        <v>52</v>
      </c>
      <c r="Y1648" t="s">
        <v>824</v>
      </c>
      <c r="Z1648" t="s">
        <v>150</v>
      </c>
      <c r="AA1648" t="s">
        <v>65</v>
      </c>
    </row>
    <row r="1649" spans="1:27" x14ac:dyDescent="0.25">
      <c r="A1649" s="1">
        <v>10287</v>
      </c>
      <c r="B1649" s="1">
        <v>43</v>
      </c>
      <c r="C1649" s="8">
        <v>70.760000000000005</v>
      </c>
      <c r="D1649" s="1">
        <v>15</v>
      </c>
      <c r="E1649" s="7">
        <v>3042.68</v>
      </c>
      <c r="F1649" s="7">
        <f>sales_data_sample3[[#This Row],[SALES]]*sales_data_sample3[[#This Row],[PROFIT MARGIN]]</f>
        <v>757.32305199999996</v>
      </c>
      <c r="G1649" s="14" t="str">
        <f>IF(sales_data_sample3[[#This Row],[STATUS]] &lt;&gt;"Cancelled","24,89%","0")</f>
        <v>24,89%</v>
      </c>
      <c r="H1649" s="4">
        <v>38229</v>
      </c>
      <c r="I1649" t="s">
        <v>28</v>
      </c>
      <c r="J1649">
        <f>ROUNDUP(MONTH(sales_data_sample3[[#This Row],[ORDER DATE]])/3,0)</f>
        <v>3</v>
      </c>
      <c r="K1649" t="str">
        <f>TEXT(sales_data_sample3[[#This Row],[ORDER DATE]],"[$-409]mmmm")</f>
        <v>August</v>
      </c>
      <c r="L1649">
        <f>YEAR(sales_data_sample3[[#This Row],[ORDER DATE]])</f>
        <v>2004</v>
      </c>
      <c r="M1649" t="s">
        <v>278</v>
      </c>
      <c r="N1649">
        <v>80</v>
      </c>
      <c r="O1649" t="s">
        <v>2283</v>
      </c>
      <c r="P1649" t="s">
        <v>818</v>
      </c>
      <c r="Q1649" t="s">
        <v>819</v>
      </c>
      <c r="R1649" t="s">
        <v>820</v>
      </c>
      <c r="S1649" t="s">
        <v>4804</v>
      </c>
      <c r="T1649" t="s">
        <v>821</v>
      </c>
      <c r="U1649" t="s">
        <v>4804</v>
      </c>
      <c r="V1649" t="s">
        <v>822</v>
      </c>
      <c r="W1649" t="s">
        <v>823</v>
      </c>
      <c r="X1649" t="s">
        <v>52</v>
      </c>
      <c r="Y1649" t="s">
        <v>824</v>
      </c>
      <c r="Z1649" t="s">
        <v>150</v>
      </c>
      <c r="AA1649" t="s">
        <v>65</v>
      </c>
    </row>
    <row r="1650" spans="1:27" x14ac:dyDescent="0.25">
      <c r="A1650" s="1">
        <v>10287</v>
      </c>
      <c r="B1650" s="1">
        <v>40</v>
      </c>
      <c r="C1650" s="8">
        <v>100</v>
      </c>
      <c r="D1650" s="1">
        <v>14</v>
      </c>
      <c r="E1650" s="7">
        <v>6761.6</v>
      </c>
      <c r="F1650" s="7">
        <f>sales_data_sample3[[#This Row],[SALES]]*sales_data_sample3[[#This Row],[PROFIT MARGIN]]</f>
        <v>1682.9622400000001</v>
      </c>
      <c r="G1650" s="14" t="str">
        <f>IF(sales_data_sample3[[#This Row],[STATUS]] &lt;&gt;"Cancelled","24,89%","0")</f>
        <v>24,89%</v>
      </c>
      <c r="H1650" s="4">
        <v>38229</v>
      </c>
      <c r="I1650" t="s">
        <v>28</v>
      </c>
      <c r="J1650">
        <f>ROUNDUP(MONTH(sales_data_sample3[[#This Row],[ORDER DATE]])/3,0)</f>
        <v>3</v>
      </c>
      <c r="K1650" t="str">
        <f>TEXT(sales_data_sample3[[#This Row],[ORDER DATE]],"[$-409]mmmm")</f>
        <v>August</v>
      </c>
      <c r="L1650">
        <f>YEAR(sales_data_sample3[[#This Row],[ORDER DATE]])</f>
        <v>2004</v>
      </c>
      <c r="M1650" t="s">
        <v>278</v>
      </c>
      <c r="N1650">
        <v>146</v>
      </c>
      <c r="O1650" t="s">
        <v>2364</v>
      </c>
      <c r="P1650" t="s">
        <v>818</v>
      </c>
      <c r="Q1650" t="s">
        <v>819</v>
      </c>
      <c r="R1650" t="s">
        <v>820</v>
      </c>
      <c r="S1650" t="s">
        <v>4804</v>
      </c>
      <c r="T1650" t="s">
        <v>821</v>
      </c>
      <c r="U1650" t="s">
        <v>4804</v>
      </c>
      <c r="V1650" t="s">
        <v>822</v>
      </c>
      <c r="W1650" t="s">
        <v>823</v>
      </c>
      <c r="X1650" t="s">
        <v>52</v>
      </c>
      <c r="Y1650" t="s">
        <v>824</v>
      </c>
      <c r="Z1650" t="s">
        <v>150</v>
      </c>
      <c r="AA1650" t="s">
        <v>65</v>
      </c>
    </row>
    <row r="1651" spans="1:27" x14ac:dyDescent="0.25">
      <c r="A1651" s="1">
        <v>10287</v>
      </c>
      <c r="B1651" s="1">
        <v>27</v>
      </c>
      <c r="C1651" s="8">
        <v>100</v>
      </c>
      <c r="D1651" s="1">
        <v>2</v>
      </c>
      <c r="E1651" s="7">
        <v>4310.55</v>
      </c>
      <c r="F1651" s="7">
        <f>sales_data_sample3[[#This Row],[SALES]]*sales_data_sample3[[#This Row],[PROFIT MARGIN]]</f>
        <v>1072.8958950000001</v>
      </c>
      <c r="G1651" s="14" t="str">
        <f>IF(sales_data_sample3[[#This Row],[STATUS]] &lt;&gt;"Cancelled","24,89%","0")</f>
        <v>24,89%</v>
      </c>
      <c r="H1651" s="4">
        <v>38229</v>
      </c>
      <c r="I1651" t="s">
        <v>28</v>
      </c>
      <c r="J1651">
        <f>ROUNDUP(MONTH(sales_data_sample3[[#This Row],[ORDER DATE]])/3,0)</f>
        <v>3</v>
      </c>
      <c r="K1651" t="str">
        <f>TEXT(sales_data_sample3[[#This Row],[ORDER DATE]],"[$-409]mmmm")</f>
        <v>August</v>
      </c>
      <c r="L1651">
        <f>YEAR(sales_data_sample3[[#This Row],[ORDER DATE]])</f>
        <v>2004</v>
      </c>
      <c r="M1651" t="s">
        <v>278</v>
      </c>
      <c r="N1651">
        <v>141</v>
      </c>
      <c r="O1651" t="s">
        <v>2392</v>
      </c>
      <c r="P1651" t="s">
        <v>818</v>
      </c>
      <c r="Q1651" t="s">
        <v>819</v>
      </c>
      <c r="R1651" t="s">
        <v>820</v>
      </c>
      <c r="S1651" t="s">
        <v>4804</v>
      </c>
      <c r="T1651" t="s">
        <v>821</v>
      </c>
      <c r="U1651" t="s">
        <v>4804</v>
      </c>
      <c r="V1651" t="s">
        <v>822</v>
      </c>
      <c r="W1651" t="s">
        <v>823</v>
      </c>
      <c r="X1651" t="s">
        <v>52</v>
      </c>
      <c r="Y1651" t="s">
        <v>824</v>
      </c>
      <c r="Z1651" t="s">
        <v>150</v>
      </c>
      <c r="AA1651" t="s">
        <v>65</v>
      </c>
    </row>
    <row r="1652" spans="1:27" x14ac:dyDescent="0.25">
      <c r="A1652" s="1">
        <v>10287</v>
      </c>
      <c r="B1652" s="1">
        <v>34</v>
      </c>
      <c r="C1652" s="8">
        <v>100</v>
      </c>
      <c r="D1652" s="1">
        <v>17</v>
      </c>
      <c r="E1652" s="7">
        <v>4300.32</v>
      </c>
      <c r="F1652" s="7">
        <f>sales_data_sample3[[#This Row],[SALES]]*sales_data_sample3[[#This Row],[PROFIT MARGIN]]</f>
        <v>1070.3496479999999</v>
      </c>
      <c r="G1652" s="14" t="str">
        <f>IF(sales_data_sample3[[#This Row],[STATUS]] &lt;&gt;"Cancelled","24,89%","0")</f>
        <v>24,89%</v>
      </c>
      <c r="H1652" s="4">
        <v>38229</v>
      </c>
      <c r="I1652" t="s">
        <v>28</v>
      </c>
      <c r="J1652">
        <f>ROUNDUP(MONTH(sales_data_sample3[[#This Row],[ORDER DATE]])/3,0)</f>
        <v>3</v>
      </c>
      <c r="K1652" t="str">
        <f>TEXT(sales_data_sample3[[#This Row],[ORDER DATE]],"[$-409]mmmm")</f>
        <v>August</v>
      </c>
      <c r="L1652">
        <f>YEAR(sales_data_sample3[[#This Row],[ORDER DATE]])</f>
        <v>2004</v>
      </c>
      <c r="M1652" t="s">
        <v>278</v>
      </c>
      <c r="N1652">
        <v>148</v>
      </c>
      <c r="O1652" t="s">
        <v>2673</v>
      </c>
      <c r="P1652" t="s">
        <v>818</v>
      </c>
      <c r="Q1652" t="s">
        <v>819</v>
      </c>
      <c r="R1652" t="s">
        <v>820</v>
      </c>
      <c r="S1652" t="s">
        <v>4804</v>
      </c>
      <c r="T1652" t="s">
        <v>821</v>
      </c>
      <c r="U1652" t="s">
        <v>4804</v>
      </c>
      <c r="V1652" t="s">
        <v>822</v>
      </c>
      <c r="W1652" t="s">
        <v>823</v>
      </c>
      <c r="X1652" t="s">
        <v>52</v>
      </c>
      <c r="Y1652" t="s">
        <v>824</v>
      </c>
      <c r="Z1652" t="s">
        <v>150</v>
      </c>
      <c r="AA1652" t="s">
        <v>65</v>
      </c>
    </row>
    <row r="1653" spans="1:27" x14ac:dyDescent="0.25">
      <c r="A1653" s="1">
        <v>10287</v>
      </c>
      <c r="B1653" s="1">
        <v>36</v>
      </c>
      <c r="C1653" s="8">
        <v>39.65</v>
      </c>
      <c r="D1653" s="1">
        <v>6</v>
      </c>
      <c r="E1653" s="7">
        <v>1427.4</v>
      </c>
      <c r="F1653" s="7">
        <f>sales_data_sample3[[#This Row],[SALES]]*sales_data_sample3[[#This Row],[PROFIT MARGIN]]</f>
        <v>355.27986000000004</v>
      </c>
      <c r="G1653" s="14" t="str">
        <f>IF(sales_data_sample3[[#This Row],[STATUS]] &lt;&gt;"Cancelled","24,89%","0")</f>
        <v>24,89%</v>
      </c>
      <c r="H1653" s="4">
        <v>38229</v>
      </c>
      <c r="I1653" t="s">
        <v>28</v>
      </c>
      <c r="J1653">
        <f>ROUNDUP(MONTH(sales_data_sample3[[#This Row],[ORDER DATE]])/3,0)</f>
        <v>3</v>
      </c>
      <c r="K1653" t="str">
        <f>TEXT(sales_data_sample3[[#This Row],[ORDER DATE]],"[$-409]mmmm")</f>
        <v>August</v>
      </c>
      <c r="L1653">
        <f>YEAR(sales_data_sample3[[#This Row],[ORDER DATE]])</f>
        <v>2004</v>
      </c>
      <c r="M1653" t="s">
        <v>278</v>
      </c>
      <c r="N1653">
        <v>37</v>
      </c>
      <c r="O1653" t="s">
        <v>3302</v>
      </c>
      <c r="P1653" t="s">
        <v>818</v>
      </c>
      <c r="Q1653" t="s">
        <v>819</v>
      </c>
      <c r="R1653" t="s">
        <v>820</v>
      </c>
      <c r="S1653" t="s">
        <v>4804</v>
      </c>
      <c r="T1653" t="s">
        <v>821</v>
      </c>
      <c r="U1653" t="s">
        <v>4804</v>
      </c>
      <c r="V1653" t="s">
        <v>822</v>
      </c>
      <c r="W1653" t="s">
        <v>823</v>
      </c>
      <c r="X1653" t="s">
        <v>52</v>
      </c>
      <c r="Y1653" t="s">
        <v>824</v>
      </c>
      <c r="Z1653" t="s">
        <v>150</v>
      </c>
      <c r="AA1653" t="s">
        <v>42</v>
      </c>
    </row>
    <row r="1654" spans="1:27" x14ac:dyDescent="0.25">
      <c r="A1654" s="1">
        <v>10287</v>
      </c>
      <c r="B1654" s="1">
        <v>20</v>
      </c>
      <c r="C1654" s="8">
        <v>67.97</v>
      </c>
      <c r="D1654" s="1">
        <v>11</v>
      </c>
      <c r="E1654" s="7">
        <v>1359.4</v>
      </c>
      <c r="F1654" s="7">
        <f>sales_data_sample3[[#This Row],[SALES]]*sales_data_sample3[[#This Row],[PROFIT MARGIN]]</f>
        <v>338.35466000000002</v>
      </c>
      <c r="G1654" s="14" t="str">
        <f>IF(sales_data_sample3[[#This Row],[STATUS]] &lt;&gt;"Cancelled","24,89%","0")</f>
        <v>24,89%</v>
      </c>
      <c r="H1654" s="4">
        <v>38229</v>
      </c>
      <c r="I1654" t="s">
        <v>28</v>
      </c>
      <c r="J1654">
        <f>ROUNDUP(MONTH(sales_data_sample3[[#This Row],[ORDER DATE]])/3,0)</f>
        <v>3</v>
      </c>
      <c r="K1654" t="str">
        <f>TEXT(sales_data_sample3[[#This Row],[ORDER DATE]],"[$-409]mmmm")</f>
        <v>August</v>
      </c>
      <c r="L1654">
        <f>YEAR(sales_data_sample3[[#This Row],[ORDER DATE]])</f>
        <v>2004</v>
      </c>
      <c r="M1654" t="s">
        <v>278</v>
      </c>
      <c r="N1654">
        <v>61</v>
      </c>
      <c r="O1654" t="s">
        <v>3427</v>
      </c>
      <c r="P1654" t="s">
        <v>818</v>
      </c>
      <c r="Q1654" t="s">
        <v>819</v>
      </c>
      <c r="R1654" t="s">
        <v>820</v>
      </c>
      <c r="S1654" t="s">
        <v>4804</v>
      </c>
      <c r="T1654" t="s">
        <v>821</v>
      </c>
      <c r="U1654" t="s">
        <v>4804</v>
      </c>
      <c r="V1654" t="s">
        <v>822</v>
      </c>
      <c r="W1654" t="s">
        <v>823</v>
      </c>
      <c r="X1654" t="s">
        <v>52</v>
      </c>
      <c r="Y1654" t="s">
        <v>824</v>
      </c>
      <c r="Z1654" t="s">
        <v>150</v>
      </c>
      <c r="AA1654" t="s">
        <v>42</v>
      </c>
    </row>
    <row r="1655" spans="1:27" x14ac:dyDescent="0.25">
      <c r="A1655" s="1">
        <v>10287</v>
      </c>
      <c r="B1655" s="1">
        <v>36</v>
      </c>
      <c r="C1655" s="8">
        <v>100</v>
      </c>
      <c r="D1655" s="1">
        <v>7</v>
      </c>
      <c r="E1655" s="7">
        <v>4297.32</v>
      </c>
      <c r="F1655" s="7">
        <f>sales_data_sample3[[#This Row],[SALES]]*sales_data_sample3[[#This Row],[PROFIT MARGIN]]</f>
        <v>1069.602948</v>
      </c>
      <c r="G1655" s="14" t="str">
        <f>IF(sales_data_sample3[[#This Row],[STATUS]] &lt;&gt;"Cancelled","24,89%","0")</f>
        <v>24,89%</v>
      </c>
      <c r="H1655" s="4">
        <v>38229</v>
      </c>
      <c r="I1655" t="s">
        <v>28</v>
      </c>
      <c r="J1655">
        <f>ROUNDUP(MONTH(sales_data_sample3[[#This Row],[ORDER DATE]])/3,0)</f>
        <v>3</v>
      </c>
      <c r="K1655" t="str">
        <f>TEXT(sales_data_sample3[[#This Row],[ORDER DATE]],"[$-409]mmmm")</f>
        <v>August</v>
      </c>
      <c r="L1655">
        <f>YEAR(sales_data_sample3[[#This Row],[ORDER DATE]])</f>
        <v>2004</v>
      </c>
      <c r="M1655" t="s">
        <v>278</v>
      </c>
      <c r="N1655">
        <v>140</v>
      </c>
      <c r="O1655" t="s">
        <v>3589</v>
      </c>
      <c r="P1655" t="s">
        <v>818</v>
      </c>
      <c r="Q1655" t="s">
        <v>819</v>
      </c>
      <c r="R1655" t="s">
        <v>820</v>
      </c>
      <c r="S1655" t="s">
        <v>4804</v>
      </c>
      <c r="T1655" t="s">
        <v>821</v>
      </c>
      <c r="U1655" t="s">
        <v>4804</v>
      </c>
      <c r="V1655" t="s">
        <v>822</v>
      </c>
      <c r="W1655" t="s">
        <v>823</v>
      </c>
      <c r="X1655" t="s">
        <v>52</v>
      </c>
      <c r="Y1655" t="s">
        <v>824</v>
      </c>
      <c r="Z1655" t="s">
        <v>150</v>
      </c>
      <c r="AA1655" t="s">
        <v>65</v>
      </c>
    </row>
    <row r="1656" spans="1:27" x14ac:dyDescent="0.25">
      <c r="A1656" s="1">
        <v>10287</v>
      </c>
      <c r="B1656" s="1">
        <v>40</v>
      </c>
      <c r="C1656" s="8">
        <v>88.12</v>
      </c>
      <c r="D1656" s="1">
        <v>16</v>
      </c>
      <c r="E1656" s="7">
        <v>3524.8</v>
      </c>
      <c r="F1656" s="7">
        <f>sales_data_sample3[[#This Row],[SALES]]*sales_data_sample3[[#This Row],[PROFIT MARGIN]]</f>
        <v>877.32272000000012</v>
      </c>
      <c r="G1656" s="14" t="str">
        <f>IF(sales_data_sample3[[#This Row],[STATUS]] &lt;&gt;"Cancelled","24,89%","0")</f>
        <v>24,89%</v>
      </c>
      <c r="H1656" s="4">
        <v>38229</v>
      </c>
      <c r="I1656" t="s">
        <v>28</v>
      </c>
      <c r="J1656">
        <f>ROUNDUP(MONTH(sales_data_sample3[[#This Row],[ORDER DATE]])/3,0)</f>
        <v>3</v>
      </c>
      <c r="K1656" t="str">
        <f>TEXT(sales_data_sample3[[#This Row],[ORDER DATE]],"[$-409]mmmm")</f>
        <v>August</v>
      </c>
      <c r="L1656">
        <f>YEAR(sales_data_sample3[[#This Row],[ORDER DATE]])</f>
        <v>2004</v>
      </c>
      <c r="M1656" t="s">
        <v>278</v>
      </c>
      <c r="N1656">
        <v>80</v>
      </c>
      <c r="O1656" t="s">
        <v>3802</v>
      </c>
      <c r="P1656" t="s">
        <v>818</v>
      </c>
      <c r="Q1656" t="s">
        <v>819</v>
      </c>
      <c r="R1656" t="s">
        <v>820</v>
      </c>
      <c r="S1656" t="s">
        <v>4804</v>
      </c>
      <c r="T1656" t="s">
        <v>821</v>
      </c>
      <c r="U1656" t="s">
        <v>4804</v>
      </c>
      <c r="V1656" t="s">
        <v>822</v>
      </c>
      <c r="W1656" t="s">
        <v>823</v>
      </c>
      <c r="X1656" t="s">
        <v>52</v>
      </c>
      <c r="Y1656" t="s">
        <v>824</v>
      </c>
      <c r="Z1656" t="s">
        <v>150</v>
      </c>
      <c r="AA1656" t="s">
        <v>65</v>
      </c>
    </row>
    <row r="1657" spans="1:27" x14ac:dyDescent="0.25">
      <c r="A1657" s="1">
        <v>10288</v>
      </c>
      <c r="B1657" s="1">
        <v>20</v>
      </c>
      <c r="C1657" s="8">
        <v>100</v>
      </c>
      <c r="D1657" s="1">
        <v>14</v>
      </c>
      <c r="E1657" s="7">
        <v>2936.8</v>
      </c>
      <c r="F1657" s="7">
        <f>sales_data_sample3[[#This Row],[SALES]]*sales_data_sample3[[#This Row],[PROFIT MARGIN]]</f>
        <v>730.9695200000001</v>
      </c>
      <c r="G1657" s="14" t="str">
        <f>IF(sales_data_sample3[[#This Row],[STATUS]] &lt;&gt;"Cancelled","24,89%","0")</f>
        <v>24,89%</v>
      </c>
      <c r="H1657" s="4">
        <v>38231</v>
      </c>
      <c r="I1657" t="s">
        <v>28</v>
      </c>
      <c r="J1657">
        <f>ROUNDUP(MONTH(sales_data_sample3[[#This Row],[ORDER DATE]])/3,0)</f>
        <v>3</v>
      </c>
      <c r="K1657" t="str">
        <f>TEXT(sales_data_sample3[[#This Row],[ORDER DATE]],"[$-409]mmmm")</f>
        <v>September</v>
      </c>
      <c r="L1657">
        <f>YEAR(sales_data_sample3[[#This Row],[ORDER DATE]])</f>
        <v>2004</v>
      </c>
      <c r="M1657" t="s">
        <v>278</v>
      </c>
      <c r="N1657">
        <v>124</v>
      </c>
      <c r="O1657" t="s">
        <v>1465</v>
      </c>
      <c r="P1657" t="s">
        <v>743</v>
      </c>
      <c r="Q1657" t="s">
        <v>744</v>
      </c>
      <c r="R1657" t="s">
        <v>745</v>
      </c>
      <c r="S1657" t="s">
        <v>746</v>
      </c>
      <c r="T1657" t="s">
        <v>305</v>
      </c>
      <c r="U1657" t="s">
        <v>4804</v>
      </c>
      <c r="V1657" t="s">
        <v>747</v>
      </c>
      <c r="W1657" t="s">
        <v>305</v>
      </c>
      <c r="X1657" t="s">
        <v>140</v>
      </c>
      <c r="Y1657" t="s">
        <v>748</v>
      </c>
      <c r="Z1657" t="s">
        <v>749</v>
      </c>
      <c r="AA1657" t="s">
        <v>42</v>
      </c>
    </row>
    <row r="1658" spans="1:27" x14ac:dyDescent="0.25">
      <c r="A1658" s="1">
        <v>10288</v>
      </c>
      <c r="B1658" s="1">
        <v>32</v>
      </c>
      <c r="C1658" s="8">
        <v>100</v>
      </c>
      <c r="D1658" s="1">
        <v>5</v>
      </c>
      <c r="E1658" s="7">
        <v>5875.2</v>
      </c>
      <c r="F1658" s="7">
        <f>sales_data_sample3[[#This Row],[SALES]]*sales_data_sample3[[#This Row],[PROFIT MARGIN]]</f>
        <v>434.17727999999994</v>
      </c>
      <c r="G1658" s="14" t="str">
        <f>IF(sales_data_sample3[[#This Row],[STATUS]] &lt;&gt;"Cancelled","7,39%","0")</f>
        <v>7,39%</v>
      </c>
      <c r="H1658" s="4">
        <v>38231</v>
      </c>
      <c r="I1658" t="s">
        <v>28</v>
      </c>
      <c r="J1658">
        <f>ROUNDUP(MONTH(sales_data_sample3[[#This Row],[ORDER DATE]])/3,0)</f>
        <v>3</v>
      </c>
      <c r="K1658" t="str">
        <f>TEXT(sales_data_sample3[[#This Row],[ORDER DATE]],"[$-409]mmmm")</f>
        <v>September</v>
      </c>
      <c r="L1658">
        <f>YEAR(sales_data_sample3[[#This Row],[ORDER DATE]])</f>
        <v>2004</v>
      </c>
      <c r="M1658" t="s">
        <v>1354</v>
      </c>
      <c r="N1658">
        <v>170</v>
      </c>
      <c r="O1658" t="s">
        <v>1565</v>
      </c>
      <c r="P1658" t="s">
        <v>743</v>
      </c>
      <c r="Q1658" t="s">
        <v>744</v>
      </c>
      <c r="R1658" t="s">
        <v>745</v>
      </c>
      <c r="S1658" t="s">
        <v>746</v>
      </c>
      <c r="T1658" t="s">
        <v>305</v>
      </c>
      <c r="U1658" t="s">
        <v>4804</v>
      </c>
      <c r="V1658" t="s">
        <v>747</v>
      </c>
      <c r="W1658" t="s">
        <v>305</v>
      </c>
      <c r="X1658" t="s">
        <v>140</v>
      </c>
      <c r="Y1658" t="s">
        <v>748</v>
      </c>
      <c r="Z1658" t="s">
        <v>749</v>
      </c>
      <c r="AA1658" t="s">
        <v>65</v>
      </c>
    </row>
    <row r="1659" spans="1:27" x14ac:dyDescent="0.25">
      <c r="A1659" s="1">
        <v>10288</v>
      </c>
      <c r="B1659" s="1">
        <v>28</v>
      </c>
      <c r="C1659" s="8">
        <v>61.75</v>
      </c>
      <c r="D1659" s="1">
        <v>4</v>
      </c>
      <c r="E1659" s="7">
        <v>1729</v>
      </c>
      <c r="F1659" s="7">
        <f>sales_data_sample3[[#This Row],[SALES]]*sales_data_sample3[[#This Row],[PROFIT MARGIN]]</f>
        <v>127.77309999999999</v>
      </c>
      <c r="G1659" s="14" t="str">
        <f>IF(sales_data_sample3[[#This Row],[STATUS]] &lt;&gt;"Cancelled","7,39%","0")</f>
        <v>7,39%</v>
      </c>
      <c r="H1659" s="4">
        <v>38231</v>
      </c>
      <c r="I1659" t="s">
        <v>28</v>
      </c>
      <c r="J1659">
        <f>ROUNDUP(MONTH(sales_data_sample3[[#This Row],[ORDER DATE]])/3,0)</f>
        <v>3</v>
      </c>
      <c r="K1659" t="str">
        <f>TEXT(sales_data_sample3[[#This Row],[ORDER DATE]],"[$-409]mmmm")</f>
        <v>September</v>
      </c>
      <c r="L1659">
        <f>YEAR(sales_data_sample3[[#This Row],[ORDER DATE]])</f>
        <v>2004</v>
      </c>
      <c r="M1659" t="s">
        <v>1354</v>
      </c>
      <c r="N1659">
        <v>60</v>
      </c>
      <c r="O1659" t="s">
        <v>1696</v>
      </c>
      <c r="P1659" t="s">
        <v>743</v>
      </c>
      <c r="Q1659" t="s">
        <v>744</v>
      </c>
      <c r="R1659" t="s">
        <v>745</v>
      </c>
      <c r="S1659" t="s">
        <v>746</v>
      </c>
      <c r="T1659" t="s">
        <v>305</v>
      </c>
      <c r="U1659" t="s">
        <v>4804</v>
      </c>
      <c r="V1659" t="s">
        <v>747</v>
      </c>
      <c r="W1659" t="s">
        <v>305</v>
      </c>
      <c r="X1659" t="s">
        <v>140</v>
      </c>
      <c r="Y1659" t="s">
        <v>748</v>
      </c>
      <c r="Z1659" t="s">
        <v>749</v>
      </c>
      <c r="AA1659" t="s">
        <v>42</v>
      </c>
    </row>
    <row r="1660" spans="1:27" x14ac:dyDescent="0.25">
      <c r="A1660" s="1">
        <v>10288</v>
      </c>
      <c r="B1660" s="1">
        <v>31</v>
      </c>
      <c r="C1660" s="8">
        <v>100</v>
      </c>
      <c r="D1660" s="1">
        <v>2</v>
      </c>
      <c r="E1660" s="7">
        <v>3822.92</v>
      </c>
      <c r="F1660" s="7">
        <f>sales_data_sample3[[#This Row],[SALES]]*sales_data_sample3[[#This Row],[PROFIT MARGIN]]</f>
        <v>282.51378799999998</v>
      </c>
      <c r="G1660" s="14" t="str">
        <f>IF(sales_data_sample3[[#This Row],[STATUS]] &lt;&gt;"Cancelled","7,39%","0")</f>
        <v>7,39%</v>
      </c>
      <c r="H1660" s="4">
        <v>38231</v>
      </c>
      <c r="I1660" t="s">
        <v>28</v>
      </c>
      <c r="J1660">
        <f>ROUNDUP(MONTH(sales_data_sample3[[#This Row],[ORDER DATE]])/3,0)</f>
        <v>3</v>
      </c>
      <c r="K1660" t="str">
        <f>TEXT(sales_data_sample3[[#This Row],[ORDER DATE]],"[$-409]mmmm")</f>
        <v>September</v>
      </c>
      <c r="L1660">
        <f>YEAR(sales_data_sample3[[#This Row],[ORDER DATE]])</f>
        <v>2004</v>
      </c>
      <c r="M1660" t="s">
        <v>1354</v>
      </c>
      <c r="N1660">
        <v>127</v>
      </c>
      <c r="O1660" t="s">
        <v>1769</v>
      </c>
      <c r="P1660" t="s">
        <v>743</v>
      </c>
      <c r="Q1660" t="s">
        <v>744</v>
      </c>
      <c r="R1660" t="s">
        <v>745</v>
      </c>
      <c r="S1660" t="s">
        <v>746</v>
      </c>
      <c r="T1660" t="s">
        <v>305</v>
      </c>
      <c r="U1660" t="s">
        <v>4804</v>
      </c>
      <c r="V1660" t="s">
        <v>747</v>
      </c>
      <c r="W1660" t="s">
        <v>305</v>
      </c>
      <c r="X1660" t="s">
        <v>140</v>
      </c>
      <c r="Y1660" t="s">
        <v>748</v>
      </c>
      <c r="Z1660" t="s">
        <v>749</v>
      </c>
      <c r="AA1660" t="s">
        <v>65</v>
      </c>
    </row>
    <row r="1661" spans="1:27" x14ac:dyDescent="0.25">
      <c r="A1661" s="1">
        <v>10288</v>
      </c>
      <c r="B1661" s="1">
        <v>35</v>
      </c>
      <c r="C1661" s="8">
        <v>80.989999999999995</v>
      </c>
      <c r="D1661" s="1">
        <v>6</v>
      </c>
      <c r="E1661" s="7">
        <v>2834.65</v>
      </c>
      <c r="F1661" s="7">
        <f>sales_data_sample3[[#This Row],[SALES]]*sales_data_sample3[[#This Row],[PROFIT MARGIN]]</f>
        <v>209.48063499999998</v>
      </c>
      <c r="G1661" s="14" t="str">
        <f>IF(sales_data_sample3[[#This Row],[STATUS]] &lt;&gt;"Cancelled","7,39%","0")</f>
        <v>7,39%</v>
      </c>
      <c r="H1661" s="4">
        <v>38231</v>
      </c>
      <c r="I1661" t="s">
        <v>28</v>
      </c>
      <c r="J1661">
        <f>ROUNDUP(MONTH(sales_data_sample3[[#This Row],[ORDER DATE]])/3,0)</f>
        <v>3</v>
      </c>
      <c r="K1661" t="str">
        <f>TEXT(sales_data_sample3[[#This Row],[ORDER DATE]],"[$-409]mmmm")</f>
        <v>September</v>
      </c>
      <c r="L1661">
        <f>YEAR(sales_data_sample3[[#This Row],[ORDER DATE]])</f>
        <v>2004</v>
      </c>
      <c r="M1661" t="s">
        <v>1354</v>
      </c>
      <c r="N1661">
        <v>92</v>
      </c>
      <c r="O1661" t="s">
        <v>2529</v>
      </c>
      <c r="P1661" t="s">
        <v>743</v>
      </c>
      <c r="Q1661" t="s">
        <v>744</v>
      </c>
      <c r="R1661" t="s">
        <v>745</v>
      </c>
      <c r="S1661" t="s">
        <v>746</v>
      </c>
      <c r="T1661" t="s">
        <v>305</v>
      </c>
      <c r="U1661" t="s">
        <v>4804</v>
      </c>
      <c r="V1661" t="s">
        <v>747</v>
      </c>
      <c r="W1661" t="s">
        <v>305</v>
      </c>
      <c r="X1661" t="s">
        <v>140</v>
      </c>
      <c r="Y1661" t="s">
        <v>748</v>
      </c>
      <c r="Z1661" t="s">
        <v>749</v>
      </c>
      <c r="AA1661" t="s">
        <v>42</v>
      </c>
    </row>
    <row r="1662" spans="1:27" x14ac:dyDescent="0.25">
      <c r="A1662" s="1">
        <v>10288</v>
      </c>
      <c r="B1662" s="1">
        <v>23</v>
      </c>
      <c r="C1662" s="8">
        <v>73.41</v>
      </c>
      <c r="D1662" s="1">
        <v>7</v>
      </c>
      <c r="E1662" s="7">
        <v>1688.43</v>
      </c>
      <c r="F1662" s="7">
        <f>sales_data_sample3[[#This Row],[SALES]]*sales_data_sample3[[#This Row],[PROFIT MARGIN]]</f>
        <v>420.25022700000005</v>
      </c>
      <c r="G1662" s="14" t="str">
        <f>IF(sales_data_sample3[[#This Row],[STATUS]] &lt;&gt;"Cancelled","24,89%","0")</f>
        <v>24,89%</v>
      </c>
      <c r="H1662" s="4">
        <v>38231</v>
      </c>
      <c r="I1662" t="s">
        <v>28</v>
      </c>
      <c r="J1662">
        <f>ROUNDUP(MONTH(sales_data_sample3[[#This Row],[ORDER DATE]])/3,0)</f>
        <v>3</v>
      </c>
      <c r="K1662" t="str">
        <f>TEXT(sales_data_sample3[[#This Row],[ORDER DATE]],"[$-409]mmmm")</f>
        <v>September</v>
      </c>
      <c r="L1662">
        <f>YEAR(sales_data_sample3[[#This Row],[ORDER DATE]])</f>
        <v>2004</v>
      </c>
      <c r="M1662" t="s">
        <v>278</v>
      </c>
      <c r="N1662">
        <v>71</v>
      </c>
      <c r="O1662" t="s">
        <v>2698</v>
      </c>
      <c r="P1662" t="s">
        <v>743</v>
      </c>
      <c r="Q1662" t="s">
        <v>744</v>
      </c>
      <c r="R1662" t="s">
        <v>745</v>
      </c>
      <c r="S1662" t="s">
        <v>746</v>
      </c>
      <c r="T1662" t="s">
        <v>305</v>
      </c>
      <c r="U1662" t="s">
        <v>4804</v>
      </c>
      <c r="V1662" t="s">
        <v>747</v>
      </c>
      <c r="W1662" t="s">
        <v>305</v>
      </c>
      <c r="X1662" t="s">
        <v>140</v>
      </c>
      <c r="Y1662" t="s">
        <v>748</v>
      </c>
      <c r="Z1662" t="s">
        <v>749</v>
      </c>
      <c r="AA1662" t="s">
        <v>42</v>
      </c>
    </row>
    <row r="1663" spans="1:27" x14ac:dyDescent="0.25">
      <c r="A1663" s="1">
        <v>10288</v>
      </c>
      <c r="B1663" s="1">
        <v>36</v>
      </c>
      <c r="C1663" s="8">
        <v>66.14</v>
      </c>
      <c r="D1663" s="1">
        <v>11</v>
      </c>
      <c r="E1663" s="7">
        <v>2381.04</v>
      </c>
      <c r="F1663" s="7">
        <f>sales_data_sample3[[#This Row],[SALES]]*sales_data_sample3[[#This Row],[PROFIT MARGIN]]</f>
        <v>592.64085599999999</v>
      </c>
      <c r="G1663" s="14" t="str">
        <f>IF(sales_data_sample3[[#This Row],[STATUS]] &lt;&gt;"Cancelled","24,89%","0")</f>
        <v>24,89%</v>
      </c>
      <c r="H1663" s="4">
        <v>38231</v>
      </c>
      <c r="I1663" t="s">
        <v>28</v>
      </c>
      <c r="J1663">
        <f>ROUNDUP(MONTH(sales_data_sample3[[#This Row],[ORDER DATE]])/3,0)</f>
        <v>3</v>
      </c>
      <c r="K1663" t="str">
        <f>TEXT(sales_data_sample3[[#This Row],[ORDER DATE]],"[$-409]mmmm")</f>
        <v>September</v>
      </c>
      <c r="L1663">
        <f>YEAR(sales_data_sample3[[#This Row],[ORDER DATE]])</f>
        <v>2004</v>
      </c>
      <c r="M1663" t="s">
        <v>278</v>
      </c>
      <c r="N1663">
        <v>73</v>
      </c>
      <c r="O1663" t="s">
        <v>2735</v>
      </c>
      <c r="P1663" t="s">
        <v>743</v>
      </c>
      <c r="Q1663" t="s">
        <v>744</v>
      </c>
      <c r="R1663" t="s">
        <v>745</v>
      </c>
      <c r="S1663" t="s">
        <v>746</v>
      </c>
      <c r="T1663" t="s">
        <v>305</v>
      </c>
      <c r="U1663" t="s">
        <v>4804</v>
      </c>
      <c r="V1663" t="s">
        <v>747</v>
      </c>
      <c r="W1663" t="s">
        <v>305</v>
      </c>
      <c r="X1663" t="s">
        <v>140</v>
      </c>
      <c r="Y1663" t="s">
        <v>748</v>
      </c>
      <c r="Z1663" t="s">
        <v>749</v>
      </c>
      <c r="AA1663" t="s">
        <v>42</v>
      </c>
    </row>
    <row r="1664" spans="1:27" x14ac:dyDescent="0.25">
      <c r="A1664" s="1">
        <v>10288</v>
      </c>
      <c r="B1664" s="1">
        <v>50</v>
      </c>
      <c r="C1664" s="8">
        <v>52.32</v>
      </c>
      <c r="D1664" s="1">
        <v>13</v>
      </c>
      <c r="E1664" s="7">
        <v>2616</v>
      </c>
      <c r="F1664" s="7">
        <f>sales_data_sample3[[#This Row],[SALES]]*sales_data_sample3[[#This Row],[PROFIT MARGIN]]</f>
        <v>651.12239999999997</v>
      </c>
      <c r="G1664" s="14" t="str">
        <f>IF(sales_data_sample3[[#This Row],[STATUS]] &lt;&gt;"Cancelled","24,89%","0")</f>
        <v>24,89%</v>
      </c>
      <c r="H1664" s="4">
        <v>38231</v>
      </c>
      <c r="I1664" t="s">
        <v>28</v>
      </c>
      <c r="J1664">
        <f>ROUNDUP(MONTH(sales_data_sample3[[#This Row],[ORDER DATE]])/3,0)</f>
        <v>3</v>
      </c>
      <c r="K1664" t="str">
        <f>TEXT(sales_data_sample3[[#This Row],[ORDER DATE]],"[$-409]mmmm")</f>
        <v>September</v>
      </c>
      <c r="L1664">
        <f>YEAR(sales_data_sample3[[#This Row],[ORDER DATE]])</f>
        <v>2004</v>
      </c>
      <c r="M1664" t="s">
        <v>278</v>
      </c>
      <c r="N1664">
        <v>50</v>
      </c>
      <c r="O1664" t="s">
        <v>2857</v>
      </c>
      <c r="P1664" t="s">
        <v>743</v>
      </c>
      <c r="Q1664" t="s">
        <v>744</v>
      </c>
      <c r="R1664" t="s">
        <v>745</v>
      </c>
      <c r="S1664" t="s">
        <v>746</v>
      </c>
      <c r="T1664" t="s">
        <v>305</v>
      </c>
      <c r="U1664" t="s">
        <v>4804</v>
      </c>
      <c r="V1664" t="s">
        <v>747</v>
      </c>
      <c r="W1664" t="s">
        <v>305</v>
      </c>
      <c r="X1664" t="s">
        <v>140</v>
      </c>
      <c r="Y1664" t="s">
        <v>748</v>
      </c>
      <c r="Z1664" t="s">
        <v>749</v>
      </c>
      <c r="AA1664" t="s">
        <v>42</v>
      </c>
    </row>
    <row r="1665" spans="1:27" x14ac:dyDescent="0.25">
      <c r="A1665" s="1">
        <v>10288</v>
      </c>
      <c r="B1665" s="1">
        <v>29</v>
      </c>
      <c r="C1665" s="8">
        <v>38.17</v>
      </c>
      <c r="D1665" s="1">
        <v>1</v>
      </c>
      <c r="E1665" s="7">
        <v>1106.93</v>
      </c>
      <c r="F1665" s="7">
        <f>sales_data_sample3[[#This Row],[SALES]]*sales_data_sample3[[#This Row],[PROFIT MARGIN]]</f>
        <v>81.802126999999999</v>
      </c>
      <c r="G1665" s="14" t="str">
        <f>IF(sales_data_sample3[[#This Row],[STATUS]] &lt;&gt;"Cancelled","7,39%","0")</f>
        <v>7,39%</v>
      </c>
      <c r="H1665" s="4">
        <v>38231</v>
      </c>
      <c r="I1665" t="s">
        <v>28</v>
      </c>
      <c r="J1665">
        <f>ROUNDUP(MONTH(sales_data_sample3[[#This Row],[ORDER DATE]])/3,0)</f>
        <v>3</v>
      </c>
      <c r="K1665" t="str">
        <f>TEXT(sales_data_sample3[[#This Row],[ORDER DATE]],"[$-409]mmmm")</f>
        <v>September</v>
      </c>
      <c r="L1665">
        <f>YEAR(sales_data_sample3[[#This Row],[ORDER DATE]])</f>
        <v>2004</v>
      </c>
      <c r="M1665" t="s">
        <v>1354</v>
      </c>
      <c r="N1665">
        <v>33</v>
      </c>
      <c r="O1665" t="s">
        <v>2922</v>
      </c>
      <c r="P1665" t="s">
        <v>743</v>
      </c>
      <c r="Q1665" t="s">
        <v>744</v>
      </c>
      <c r="R1665" t="s">
        <v>745</v>
      </c>
      <c r="S1665" t="s">
        <v>746</v>
      </c>
      <c r="T1665" t="s">
        <v>305</v>
      </c>
      <c r="U1665" t="s">
        <v>4804</v>
      </c>
      <c r="V1665" t="s">
        <v>747</v>
      </c>
      <c r="W1665" t="s">
        <v>305</v>
      </c>
      <c r="X1665" t="s">
        <v>140</v>
      </c>
      <c r="Y1665" t="s">
        <v>748</v>
      </c>
      <c r="Z1665" t="s">
        <v>749</v>
      </c>
      <c r="AA1665" t="s">
        <v>42</v>
      </c>
    </row>
    <row r="1666" spans="1:27" x14ac:dyDescent="0.25">
      <c r="A1666" s="1">
        <v>10288</v>
      </c>
      <c r="B1666" s="1">
        <v>35</v>
      </c>
      <c r="C1666" s="8">
        <v>80.87</v>
      </c>
      <c r="D1666" s="1">
        <v>9</v>
      </c>
      <c r="E1666" s="7">
        <v>2830.45</v>
      </c>
      <c r="F1666" s="7">
        <f>sales_data_sample3[[#This Row],[SALES]]*sales_data_sample3[[#This Row],[PROFIT MARGIN]]</f>
        <v>704.49900500000001</v>
      </c>
      <c r="G1666" s="14" t="str">
        <f>IF(sales_data_sample3[[#This Row],[STATUS]] &lt;&gt;"Cancelled","24,89%","0")</f>
        <v>24,89%</v>
      </c>
      <c r="H1666" s="4">
        <v>38231</v>
      </c>
      <c r="I1666" t="s">
        <v>28</v>
      </c>
      <c r="J1666">
        <f>ROUNDUP(MONTH(sales_data_sample3[[#This Row],[ORDER DATE]])/3,0)</f>
        <v>3</v>
      </c>
      <c r="K1666" t="str">
        <f>TEXT(sales_data_sample3[[#This Row],[ORDER DATE]],"[$-409]mmmm")</f>
        <v>September</v>
      </c>
      <c r="L1666">
        <f>YEAR(sales_data_sample3[[#This Row],[ORDER DATE]])</f>
        <v>2004</v>
      </c>
      <c r="M1666" t="s">
        <v>278</v>
      </c>
      <c r="N1666">
        <v>90</v>
      </c>
      <c r="O1666" t="s">
        <v>3151</v>
      </c>
      <c r="P1666" t="s">
        <v>743</v>
      </c>
      <c r="Q1666" t="s">
        <v>744</v>
      </c>
      <c r="R1666" t="s">
        <v>745</v>
      </c>
      <c r="S1666" t="s">
        <v>746</v>
      </c>
      <c r="T1666" t="s">
        <v>305</v>
      </c>
      <c r="U1666" t="s">
        <v>4804</v>
      </c>
      <c r="V1666" t="s">
        <v>747</v>
      </c>
      <c r="W1666" t="s">
        <v>305</v>
      </c>
      <c r="X1666" t="s">
        <v>140</v>
      </c>
      <c r="Y1666" t="s">
        <v>748</v>
      </c>
      <c r="Z1666" t="s">
        <v>749</v>
      </c>
      <c r="AA1666" t="s">
        <v>42</v>
      </c>
    </row>
    <row r="1667" spans="1:27" x14ac:dyDescent="0.25">
      <c r="A1667" s="1">
        <v>10288</v>
      </c>
      <c r="B1667" s="1">
        <v>48</v>
      </c>
      <c r="C1667" s="8">
        <v>100</v>
      </c>
      <c r="D1667" s="1">
        <v>8</v>
      </c>
      <c r="E1667" s="7">
        <v>6539.04</v>
      </c>
      <c r="F1667" s="7">
        <f>sales_data_sample3[[#This Row],[SALES]]*sales_data_sample3[[#This Row],[PROFIT MARGIN]]</f>
        <v>1627.5670560000001</v>
      </c>
      <c r="G1667" s="14" t="str">
        <f>IF(sales_data_sample3[[#This Row],[STATUS]] &lt;&gt;"Cancelled","24,89%","0")</f>
        <v>24,89%</v>
      </c>
      <c r="H1667" s="4">
        <v>38231</v>
      </c>
      <c r="I1667" t="s">
        <v>28</v>
      </c>
      <c r="J1667">
        <f>ROUNDUP(MONTH(sales_data_sample3[[#This Row],[ORDER DATE]])/3,0)</f>
        <v>3</v>
      </c>
      <c r="K1667" t="str">
        <f>TEXT(sales_data_sample3[[#This Row],[ORDER DATE]],"[$-409]mmmm")</f>
        <v>September</v>
      </c>
      <c r="L1667">
        <f>YEAR(sales_data_sample3[[#This Row],[ORDER DATE]])</f>
        <v>2004</v>
      </c>
      <c r="M1667" t="s">
        <v>278</v>
      </c>
      <c r="N1667">
        <v>117</v>
      </c>
      <c r="O1667" t="s">
        <v>3275</v>
      </c>
      <c r="P1667" t="s">
        <v>743</v>
      </c>
      <c r="Q1667" t="s">
        <v>744</v>
      </c>
      <c r="R1667" t="s">
        <v>745</v>
      </c>
      <c r="S1667" t="s">
        <v>746</v>
      </c>
      <c r="T1667" t="s">
        <v>305</v>
      </c>
      <c r="U1667" t="s">
        <v>4804</v>
      </c>
      <c r="V1667" t="s">
        <v>747</v>
      </c>
      <c r="W1667" t="s">
        <v>305</v>
      </c>
      <c r="X1667" t="s">
        <v>140</v>
      </c>
      <c r="Y1667" t="s">
        <v>748</v>
      </c>
      <c r="Z1667" t="s">
        <v>749</v>
      </c>
      <c r="AA1667" t="s">
        <v>65</v>
      </c>
    </row>
    <row r="1668" spans="1:27" x14ac:dyDescent="0.25">
      <c r="A1668" s="1">
        <v>10288</v>
      </c>
      <c r="B1668" s="1">
        <v>34</v>
      </c>
      <c r="C1668" s="8">
        <v>68.489999999999995</v>
      </c>
      <c r="D1668" s="1">
        <v>10</v>
      </c>
      <c r="E1668" s="7">
        <v>2328.66</v>
      </c>
      <c r="F1668" s="7">
        <f>sales_data_sample3[[#This Row],[SALES]]*sales_data_sample3[[#This Row],[PROFIT MARGIN]]</f>
        <v>579.60347400000001</v>
      </c>
      <c r="G1668" s="14" t="str">
        <f>IF(sales_data_sample3[[#This Row],[STATUS]] &lt;&gt;"Cancelled","24,89%","0")</f>
        <v>24,89%</v>
      </c>
      <c r="H1668" s="4">
        <v>38231</v>
      </c>
      <c r="I1668" t="s">
        <v>28</v>
      </c>
      <c r="J1668">
        <f>ROUNDUP(MONTH(sales_data_sample3[[#This Row],[ORDER DATE]])/3,0)</f>
        <v>3</v>
      </c>
      <c r="K1668" t="str">
        <f>TEXT(sales_data_sample3[[#This Row],[ORDER DATE]],"[$-409]mmmm")</f>
        <v>September</v>
      </c>
      <c r="L1668">
        <f>YEAR(sales_data_sample3[[#This Row],[ORDER DATE]])</f>
        <v>2004</v>
      </c>
      <c r="M1668" t="s">
        <v>278</v>
      </c>
      <c r="N1668">
        <v>85</v>
      </c>
      <c r="O1668" t="s">
        <v>3391</v>
      </c>
      <c r="P1668" t="s">
        <v>743</v>
      </c>
      <c r="Q1668" t="s">
        <v>744</v>
      </c>
      <c r="R1668" t="s">
        <v>745</v>
      </c>
      <c r="S1668" t="s">
        <v>746</v>
      </c>
      <c r="T1668" t="s">
        <v>305</v>
      </c>
      <c r="U1668" t="s">
        <v>4804</v>
      </c>
      <c r="V1668" t="s">
        <v>747</v>
      </c>
      <c r="W1668" t="s">
        <v>305</v>
      </c>
      <c r="X1668" t="s">
        <v>140</v>
      </c>
      <c r="Y1668" t="s">
        <v>748</v>
      </c>
      <c r="Z1668" t="s">
        <v>749</v>
      </c>
      <c r="AA1668" t="s">
        <v>42</v>
      </c>
    </row>
    <row r="1669" spans="1:27" x14ac:dyDescent="0.25">
      <c r="A1669" s="1">
        <v>10288</v>
      </c>
      <c r="B1669" s="1">
        <v>41</v>
      </c>
      <c r="C1669" s="8">
        <v>100</v>
      </c>
      <c r="D1669" s="1">
        <v>12</v>
      </c>
      <c r="E1669" s="7">
        <v>4873.26</v>
      </c>
      <c r="F1669" s="7">
        <f>sales_data_sample3[[#This Row],[SALES]]*sales_data_sample3[[#This Row],[PROFIT MARGIN]]</f>
        <v>1212.954414</v>
      </c>
      <c r="G1669" s="14" t="str">
        <f>IF(sales_data_sample3[[#This Row],[STATUS]] &lt;&gt;"Cancelled","24,89%","0")</f>
        <v>24,89%</v>
      </c>
      <c r="H1669" s="4">
        <v>38231</v>
      </c>
      <c r="I1669" t="s">
        <v>28</v>
      </c>
      <c r="J1669">
        <f>ROUNDUP(MONTH(sales_data_sample3[[#This Row],[ORDER DATE]])/3,0)</f>
        <v>3</v>
      </c>
      <c r="K1669" t="str">
        <f>TEXT(sales_data_sample3[[#This Row],[ORDER DATE]],"[$-409]mmmm")</f>
        <v>September</v>
      </c>
      <c r="L1669">
        <f>YEAR(sales_data_sample3[[#This Row],[ORDER DATE]])</f>
        <v>2004</v>
      </c>
      <c r="M1669" t="s">
        <v>278</v>
      </c>
      <c r="N1669">
        <v>107</v>
      </c>
      <c r="O1669" t="s">
        <v>3508</v>
      </c>
      <c r="P1669" t="s">
        <v>743</v>
      </c>
      <c r="Q1669" t="s">
        <v>744</v>
      </c>
      <c r="R1669" t="s">
        <v>745</v>
      </c>
      <c r="S1669" t="s">
        <v>746</v>
      </c>
      <c r="T1669" t="s">
        <v>305</v>
      </c>
      <c r="U1669" t="s">
        <v>4804</v>
      </c>
      <c r="V1669" t="s">
        <v>747</v>
      </c>
      <c r="W1669" t="s">
        <v>305</v>
      </c>
      <c r="X1669" t="s">
        <v>140</v>
      </c>
      <c r="Y1669" t="s">
        <v>748</v>
      </c>
      <c r="Z1669" t="s">
        <v>749</v>
      </c>
      <c r="AA1669" t="s">
        <v>65</v>
      </c>
    </row>
    <row r="1670" spans="1:27" x14ac:dyDescent="0.25">
      <c r="A1670" s="1">
        <v>10288</v>
      </c>
      <c r="B1670" s="1">
        <v>33</v>
      </c>
      <c r="C1670" s="8">
        <v>40.619999999999997</v>
      </c>
      <c r="D1670" s="1">
        <v>3</v>
      </c>
      <c r="E1670" s="7">
        <v>1340.46</v>
      </c>
      <c r="F1670" s="7">
        <f>sales_data_sample3[[#This Row],[SALES]]*sales_data_sample3[[#This Row],[PROFIT MARGIN]]</f>
        <v>99.059993999999989</v>
      </c>
      <c r="G1670" s="14" t="str">
        <f>IF(sales_data_sample3[[#This Row],[STATUS]] &lt;&gt;"Cancelled","7,39%","0")</f>
        <v>7,39%</v>
      </c>
      <c r="H1670" s="4">
        <v>38231</v>
      </c>
      <c r="I1670" t="s">
        <v>28</v>
      </c>
      <c r="J1670">
        <f>ROUNDUP(MONTH(sales_data_sample3[[#This Row],[ORDER DATE]])/3,0)</f>
        <v>3</v>
      </c>
      <c r="K1670" t="str">
        <f>TEXT(sales_data_sample3[[#This Row],[ORDER DATE]],"[$-409]mmmm")</f>
        <v>September</v>
      </c>
      <c r="L1670">
        <f>YEAR(sales_data_sample3[[#This Row],[ORDER DATE]])</f>
        <v>2004</v>
      </c>
      <c r="M1670" t="s">
        <v>1354</v>
      </c>
      <c r="N1670">
        <v>41</v>
      </c>
      <c r="O1670" t="s">
        <v>3664</v>
      </c>
      <c r="P1670" t="s">
        <v>743</v>
      </c>
      <c r="Q1670" t="s">
        <v>744</v>
      </c>
      <c r="R1670" t="s">
        <v>745</v>
      </c>
      <c r="S1670" t="s">
        <v>746</v>
      </c>
      <c r="T1670" t="s">
        <v>305</v>
      </c>
      <c r="U1670" t="s">
        <v>4804</v>
      </c>
      <c r="V1670" t="s">
        <v>747</v>
      </c>
      <c r="W1670" t="s">
        <v>305</v>
      </c>
      <c r="X1670" t="s">
        <v>140</v>
      </c>
      <c r="Y1670" t="s">
        <v>748</v>
      </c>
      <c r="Z1670" t="s">
        <v>749</v>
      </c>
      <c r="AA1670" t="s">
        <v>42</v>
      </c>
    </row>
    <row r="1671" spans="1:27" x14ac:dyDescent="0.25">
      <c r="A1671" s="1">
        <v>10289</v>
      </c>
      <c r="B1671" s="1">
        <v>38</v>
      </c>
      <c r="C1671" s="8">
        <v>100</v>
      </c>
      <c r="D1671" s="1">
        <v>2</v>
      </c>
      <c r="E1671" s="7">
        <v>4567.9799999999996</v>
      </c>
      <c r="F1671" s="7">
        <f>sales_data_sample3[[#This Row],[SALES]]*sales_data_sample3[[#This Row],[PROFIT MARGIN]]</f>
        <v>337.57372199999992</v>
      </c>
      <c r="G1671" s="14" t="str">
        <f>IF(sales_data_sample3[[#This Row],[STATUS]] &lt;&gt;"Cancelled","7,39%","0")</f>
        <v>7,39%</v>
      </c>
      <c r="H1671" s="4">
        <v>38233</v>
      </c>
      <c r="I1671" t="s">
        <v>28</v>
      </c>
      <c r="J1671">
        <f>ROUNDUP(MONTH(sales_data_sample3[[#This Row],[ORDER DATE]])/3,0)</f>
        <v>3</v>
      </c>
      <c r="K1671" t="str">
        <f>TEXT(sales_data_sample3[[#This Row],[ORDER DATE]],"[$-409]mmmm")</f>
        <v>September</v>
      </c>
      <c r="L1671">
        <f>YEAR(sales_data_sample3[[#This Row],[ORDER DATE]])</f>
        <v>2004</v>
      </c>
      <c r="M1671" t="s">
        <v>1354</v>
      </c>
      <c r="N1671">
        <v>102</v>
      </c>
      <c r="O1671" t="s">
        <v>1355</v>
      </c>
      <c r="P1671" t="s">
        <v>107</v>
      </c>
      <c r="Q1671" t="s">
        <v>108</v>
      </c>
      <c r="R1671" t="s">
        <v>109</v>
      </c>
      <c r="S1671" t="s">
        <v>4804</v>
      </c>
      <c r="T1671" t="s">
        <v>110</v>
      </c>
      <c r="U1671" t="s">
        <v>4804</v>
      </c>
      <c r="V1671" t="s">
        <v>111</v>
      </c>
      <c r="W1671" t="s">
        <v>112</v>
      </c>
      <c r="X1671" t="s">
        <v>52</v>
      </c>
      <c r="Y1671" t="s">
        <v>113</v>
      </c>
      <c r="Z1671" t="s">
        <v>114</v>
      </c>
      <c r="AA1671" t="s">
        <v>65</v>
      </c>
    </row>
    <row r="1672" spans="1:27" x14ac:dyDescent="0.25">
      <c r="A1672" s="1">
        <v>10289</v>
      </c>
      <c r="B1672" s="1">
        <v>24</v>
      </c>
      <c r="C1672" s="8">
        <v>56.07</v>
      </c>
      <c r="D1672" s="1">
        <v>1</v>
      </c>
      <c r="E1672" s="7">
        <v>1345.68</v>
      </c>
      <c r="F1672" s="7">
        <f>sales_data_sample3[[#This Row],[SALES]]*sales_data_sample3[[#This Row],[PROFIT MARGIN]]</f>
        <v>99.445751999999999</v>
      </c>
      <c r="G1672" s="14" t="str">
        <f>IF(sales_data_sample3[[#This Row],[STATUS]] &lt;&gt;"Cancelled","7,39%","0")</f>
        <v>7,39%</v>
      </c>
      <c r="H1672" s="4">
        <v>38233</v>
      </c>
      <c r="I1672" t="s">
        <v>28</v>
      </c>
      <c r="J1672">
        <f>ROUNDUP(MONTH(sales_data_sample3[[#This Row],[ORDER DATE]])/3,0)</f>
        <v>3</v>
      </c>
      <c r="K1672" t="str">
        <f>TEXT(sales_data_sample3[[#This Row],[ORDER DATE]],"[$-409]mmmm")</f>
        <v>September</v>
      </c>
      <c r="L1672">
        <f>YEAR(sales_data_sample3[[#This Row],[ORDER DATE]])</f>
        <v>2004</v>
      </c>
      <c r="M1672" t="s">
        <v>1354</v>
      </c>
      <c r="N1672">
        <v>53</v>
      </c>
      <c r="O1672" t="s">
        <v>1419</v>
      </c>
      <c r="P1672" t="s">
        <v>107</v>
      </c>
      <c r="Q1672" t="s">
        <v>108</v>
      </c>
      <c r="R1672" t="s">
        <v>109</v>
      </c>
      <c r="S1672" t="s">
        <v>4804</v>
      </c>
      <c r="T1672" t="s">
        <v>110</v>
      </c>
      <c r="U1672" t="s">
        <v>4804</v>
      </c>
      <c r="V1672" t="s">
        <v>111</v>
      </c>
      <c r="W1672" t="s">
        <v>112</v>
      </c>
      <c r="X1672" t="s">
        <v>52</v>
      </c>
      <c r="Y1672" t="s">
        <v>113</v>
      </c>
      <c r="Z1672" t="s">
        <v>114</v>
      </c>
      <c r="AA1672" t="s">
        <v>42</v>
      </c>
    </row>
    <row r="1673" spans="1:27" x14ac:dyDescent="0.25">
      <c r="A1673" s="1">
        <v>10289</v>
      </c>
      <c r="B1673" s="1">
        <v>43</v>
      </c>
      <c r="C1673" s="8">
        <v>100</v>
      </c>
      <c r="D1673" s="1">
        <v>3</v>
      </c>
      <c r="E1673" s="7">
        <v>8272.34</v>
      </c>
      <c r="F1673" s="7">
        <f>sales_data_sample3[[#This Row],[SALES]]*sales_data_sample3[[#This Row],[PROFIT MARGIN]]</f>
        <v>611.32592599999998</v>
      </c>
      <c r="G1673" s="14" t="str">
        <f>IF(sales_data_sample3[[#This Row],[STATUS]] &lt;&gt;"Cancelled","7,39%","0")</f>
        <v>7,39%</v>
      </c>
      <c r="H1673" s="4">
        <v>38233</v>
      </c>
      <c r="I1673" t="s">
        <v>28</v>
      </c>
      <c r="J1673">
        <f>ROUNDUP(MONTH(sales_data_sample3[[#This Row],[ORDER DATE]])/3,0)</f>
        <v>3</v>
      </c>
      <c r="K1673" t="str">
        <f>TEXT(sales_data_sample3[[#This Row],[ORDER DATE]],"[$-409]mmmm")</f>
        <v>September</v>
      </c>
      <c r="L1673">
        <f>YEAR(sales_data_sample3[[#This Row],[ORDER DATE]])</f>
        <v>2004</v>
      </c>
      <c r="M1673" t="s">
        <v>1354</v>
      </c>
      <c r="N1673">
        <v>168</v>
      </c>
      <c r="O1673" t="s">
        <v>1928</v>
      </c>
      <c r="P1673" t="s">
        <v>107</v>
      </c>
      <c r="Q1673" t="s">
        <v>108</v>
      </c>
      <c r="R1673" t="s">
        <v>109</v>
      </c>
      <c r="S1673" t="s">
        <v>4804</v>
      </c>
      <c r="T1673" t="s">
        <v>110</v>
      </c>
      <c r="U1673" t="s">
        <v>4804</v>
      </c>
      <c r="V1673" t="s">
        <v>111</v>
      </c>
      <c r="W1673" t="s">
        <v>112</v>
      </c>
      <c r="X1673" t="s">
        <v>52</v>
      </c>
      <c r="Y1673" t="s">
        <v>113</v>
      </c>
      <c r="Z1673" t="s">
        <v>114</v>
      </c>
      <c r="AA1673" t="s">
        <v>229</v>
      </c>
    </row>
    <row r="1674" spans="1:27" x14ac:dyDescent="0.25">
      <c r="A1674" s="1">
        <v>10289</v>
      </c>
      <c r="B1674" s="1">
        <v>45</v>
      </c>
      <c r="C1674" s="8">
        <v>48.38</v>
      </c>
      <c r="D1674" s="1">
        <v>4</v>
      </c>
      <c r="E1674" s="7">
        <v>2177.1</v>
      </c>
      <c r="F1674" s="7">
        <f>sales_data_sample3[[#This Row],[SALES]]*sales_data_sample3[[#This Row],[PROFIT MARGIN]]</f>
        <v>160.88768999999999</v>
      </c>
      <c r="G1674" s="14" t="str">
        <f>IF(sales_data_sample3[[#This Row],[STATUS]] &lt;&gt;"Cancelled","7,39%","0")</f>
        <v>7,39%</v>
      </c>
      <c r="H1674" s="4">
        <v>38233</v>
      </c>
      <c r="I1674" t="s">
        <v>28</v>
      </c>
      <c r="J1674">
        <f>ROUNDUP(MONTH(sales_data_sample3[[#This Row],[ORDER DATE]])/3,0)</f>
        <v>3</v>
      </c>
      <c r="K1674" t="str">
        <f>TEXT(sales_data_sample3[[#This Row],[ORDER DATE]],"[$-409]mmmm")</f>
        <v>September</v>
      </c>
      <c r="L1674">
        <f>YEAR(sales_data_sample3[[#This Row],[ORDER DATE]])</f>
        <v>2004</v>
      </c>
      <c r="M1674" t="s">
        <v>1354</v>
      </c>
      <c r="N1674">
        <v>44</v>
      </c>
      <c r="O1674" t="s">
        <v>3035</v>
      </c>
      <c r="P1674" t="s">
        <v>107</v>
      </c>
      <c r="Q1674" t="s">
        <v>108</v>
      </c>
      <c r="R1674" t="s">
        <v>109</v>
      </c>
      <c r="S1674" t="s">
        <v>4804</v>
      </c>
      <c r="T1674" t="s">
        <v>110</v>
      </c>
      <c r="U1674" t="s">
        <v>4804</v>
      </c>
      <c r="V1674" t="s">
        <v>111</v>
      </c>
      <c r="W1674" t="s">
        <v>112</v>
      </c>
      <c r="X1674" t="s">
        <v>52</v>
      </c>
      <c r="Y1674" t="s">
        <v>113</v>
      </c>
      <c r="Z1674" t="s">
        <v>114</v>
      </c>
      <c r="AA1674" t="s">
        <v>42</v>
      </c>
    </row>
    <row r="1675" spans="1:27" x14ac:dyDescent="0.25">
      <c r="A1675" s="1">
        <v>10290</v>
      </c>
      <c r="B1675" s="1">
        <v>26</v>
      </c>
      <c r="C1675" s="8">
        <v>96.23</v>
      </c>
      <c r="D1675" s="1">
        <v>2</v>
      </c>
      <c r="E1675" s="7">
        <v>2501.98</v>
      </c>
      <c r="F1675" s="7">
        <f>sales_data_sample3[[#This Row],[SALES]]*sales_data_sample3[[#This Row],[PROFIT MARGIN]]</f>
        <v>184.896322</v>
      </c>
      <c r="G1675" s="14" t="str">
        <f>IF(sales_data_sample3[[#This Row],[STATUS]] &lt;&gt;"Cancelled","7,39%","0")</f>
        <v>7,39%</v>
      </c>
      <c r="H1675" s="4">
        <v>38237</v>
      </c>
      <c r="I1675" t="s">
        <v>28</v>
      </c>
      <c r="J1675">
        <f>ROUNDUP(MONTH(sales_data_sample3[[#This Row],[ORDER DATE]])/3,0)</f>
        <v>3</v>
      </c>
      <c r="K1675" t="str">
        <f>TEXT(sales_data_sample3[[#This Row],[ORDER DATE]],"[$-409]mmmm")</f>
        <v>September</v>
      </c>
      <c r="L1675">
        <f>YEAR(sales_data_sample3[[#This Row],[ORDER DATE]])</f>
        <v>2004</v>
      </c>
      <c r="M1675" t="s">
        <v>1354</v>
      </c>
      <c r="N1675">
        <v>99</v>
      </c>
      <c r="O1675" t="s">
        <v>2325</v>
      </c>
      <c r="P1675" t="s">
        <v>2080</v>
      </c>
      <c r="Q1675" t="s">
        <v>2081</v>
      </c>
      <c r="R1675" t="s">
        <v>2082</v>
      </c>
      <c r="S1675" t="s">
        <v>4804</v>
      </c>
      <c r="T1675" t="s">
        <v>441</v>
      </c>
      <c r="U1675" t="s">
        <v>185</v>
      </c>
      <c r="V1675" t="s">
        <v>442</v>
      </c>
      <c r="W1675" t="s">
        <v>38</v>
      </c>
      <c r="X1675" t="s">
        <v>39</v>
      </c>
      <c r="Y1675" t="s">
        <v>1199</v>
      </c>
      <c r="Z1675" t="s">
        <v>377</v>
      </c>
      <c r="AA1675" t="s">
        <v>42</v>
      </c>
    </row>
    <row r="1676" spans="1:27" x14ac:dyDescent="0.25">
      <c r="A1676" s="1">
        <v>10290</v>
      </c>
      <c r="B1676" s="1">
        <v>45</v>
      </c>
      <c r="C1676" s="8">
        <v>100</v>
      </c>
      <c r="D1676" s="1">
        <v>1</v>
      </c>
      <c r="E1676" s="7">
        <v>5171.3999999999996</v>
      </c>
      <c r="F1676" s="7">
        <f>sales_data_sample3[[#This Row],[SALES]]*sales_data_sample3[[#This Row],[PROFIT MARGIN]]</f>
        <v>382.16645999999992</v>
      </c>
      <c r="G1676" s="14" t="str">
        <f>IF(sales_data_sample3[[#This Row],[STATUS]] &lt;&gt;"Cancelled","7,39%","0")</f>
        <v>7,39%</v>
      </c>
      <c r="H1676" s="4">
        <v>38237</v>
      </c>
      <c r="I1676" t="s">
        <v>28</v>
      </c>
      <c r="J1676">
        <f>ROUNDUP(MONTH(sales_data_sample3[[#This Row],[ORDER DATE]])/3,0)</f>
        <v>3</v>
      </c>
      <c r="K1676" t="str">
        <f>TEXT(sales_data_sample3[[#This Row],[ORDER DATE]],"[$-409]mmmm")</f>
        <v>September</v>
      </c>
      <c r="L1676">
        <f>YEAR(sales_data_sample3[[#This Row],[ORDER DATE]])</f>
        <v>2004</v>
      </c>
      <c r="M1676" t="s">
        <v>1354</v>
      </c>
      <c r="N1676">
        <v>97</v>
      </c>
      <c r="O1676" t="s">
        <v>3732</v>
      </c>
      <c r="P1676" t="s">
        <v>2080</v>
      </c>
      <c r="Q1676" t="s">
        <v>2081</v>
      </c>
      <c r="R1676" t="s">
        <v>2082</v>
      </c>
      <c r="S1676" t="s">
        <v>4804</v>
      </c>
      <c r="T1676" t="s">
        <v>441</v>
      </c>
      <c r="U1676" t="s">
        <v>185</v>
      </c>
      <c r="V1676" t="s">
        <v>442</v>
      </c>
      <c r="W1676" t="s">
        <v>38</v>
      </c>
      <c r="X1676" t="s">
        <v>39</v>
      </c>
      <c r="Y1676" t="s">
        <v>1199</v>
      </c>
      <c r="Z1676" t="s">
        <v>377</v>
      </c>
      <c r="AA1676" t="s">
        <v>65</v>
      </c>
    </row>
    <row r="1677" spans="1:27" x14ac:dyDescent="0.25">
      <c r="A1677" s="1">
        <v>10291</v>
      </c>
      <c r="B1677" s="1">
        <v>37</v>
      </c>
      <c r="C1677" s="8">
        <v>100</v>
      </c>
      <c r="D1677" s="1">
        <v>11</v>
      </c>
      <c r="E1677" s="7">
        <v>7136.19</v>
      </c>
      <c r="F1677" s="7">
        <f>sales_data_sample3[[#This Row],[SALES]]*sales_data_sample3[[#This Row],[PROFIT MARGIN]]</f>
        <v>1776.1976910000001</v>
      </c>
      <c r="G1677" s="14" t="str">
        <f>IF(sales_data_sample3[[#This Row],[STATUS]] &lt;&gt;"Cancelled","24,89%","0")</f>
        <v>24,89%</v>
      </c>
      <c r="H1677" s="4">
        <v>38238</v>
      </c>
      <c r="I1677" t="s">
        <v>28</v>
      </c>
      <c r="J1677">
        <f>ROUNDUP(MONTH(sales_data_sample3[[#This Row],[ORDER DATE]])/3,0)</f>
        <v>3</v>
      </c>
      <c r="K1677" t="str">
        <f>TEXT(sales_data_sample3[[#This Row],[ORDER DATE]],"[$-409]mmmm")</f>
        <v>September</v>
      </c>
      <c r="L1677">
        <f>YEAR(sales_data_sample3[[#This Row],[ORDER DATE]])</f>
        <v>2004</v>
      </c>
      <c r="M1677" t="s">
        <v>278</v>
      </c>
      <c r="N1677">
        <v>214</v>
      </c>
      <c r="O1677" t="s">
        <v>279</v>
      </c>
      <c r="P1677" t="s">
        <v>401</v>
      </c>
      <c r="Q1677" t="s">
        <v>402</v>
      </c>
      <c r="R1677" t="s">
        <v>403</v>
      </c>
      <c r="S1677" t="s">
        <v>4804</v>
      </c>
      <c r="T1677" t="s">
        <v>404</v>
      </c>
      <c r="U1677" t="s">
        <v>4804</v>
      </c>
      <c r="V1677" t="s">
        <v>405</v>
      </c>
      <c r="W1677" t="s">
        <v>287</v>
      </c>
      <c r="X1677" t="s">
        <v>52</v>
      </c>
      <c r="Y1677" t="s">
        <v>406</v>
      </c>
      <c r="Z1677" t="s">
        <v>316</v>
      </c>
      <c r="AA1677" t="s">
        <v>229</v>
      </c>
    </row>
    <row r="1678" spans="1:27" x14ac:dyDescent="0.25">
      <c r="A1678" s="1">
        <v>10291</v>
      </c>
      <c r="B1678" s="1">
        <v>30</v>
      </c>
      <c r="C1678" s="8">
        <v>100</v>
      </c>
      <c r="D1678" s="1">
        <v>4</v>
      </c>
      <c r="E1678" s="7">
        <v>3855.9</v>
      </c>
      <c r="F1678" s="7">
        <f>sales_data_sample3[[#This Row],[SALES]]*sales_data_sample3[[#This Row],[PROFIT MARGIN]]</f>
        <v>959.73351000000002</v>
      </c>
      <c r="G1678" s="14" t="str">
        <f>IF(sales_data_sample3[[#This Row],[STATUS]] &lt;&gt;"Cancelled","24,89%","0")</f>
        <v>24,89%</v>
      </c>
      <c r="H1678" s="4">
        <v>38238</v>
      </c>
      <c r="I1678" t="s">
        <v>28</v>
      </c>
      <c r="J1678">
        <f>ROUNDUP(MONTH(sales_data_sample3[[#This Row],[ORDER DATE]])/3,0)</f>
        <v>3</v>
      </c>
      <c r="K1678" t="str">
        <f>TEXT(sales_data_sample3[[#This Row],[ORDER DATE]],"[$-409]mmmm")</f>
        <v>September</v>
      </c>
      <c r="L1678">
        <f>YEAR(sales_data_sample3[[#This Row],[ORDER DATE]])</f>
        <v>2004</v>
      </c>
      <c r="M1678" t="s">
        <v>278</v>
      </c>
      <c r="N1678">
        <v>147</v>
      </c>
      <c r="O1678" t="s">
        <v>710</v>
      </c>
      <c r="P1678" t="s">
        <v>401</v>
      </c>
      <c r="Q1678" t="s">
        <v>402</v>
      </c>
      <c r="R1678" t="s">
        <v>403</v>
      </c>
      <c r="S1678" t="s">
        <v>4804</v>
      </c>
      <c r="T1678" t="s">
        <v>404</v>
      </c>
      <c r="U1678" t="s">
        <v>4804</v>
      </c>
      <c r="V1678" t="s">
        <v>405</v>
      </c>
      <c r="W1678" t="s">
        <v>287</v>
      </c>
      <c r="X1678" t="s">
        <v>52</v>
      </c>
      <c r="Y1678" t="s">
        <v>406</v>
      </c>
      <c r="Z1678" t="s">
        <v>316</v>
      </c>
      <c r="AA1678" t="s">
        <v>65</v>
      </c>
    </row>
    <row r="1679" spans="1:27" x14ac:dyDescent="0.25">
      <c r="A1679" s="1">
        <v>10291</v>
      </c>
      <c r="B1679" s="1">
        <v>41</v>
      </c>
      <c r="C1679" s="8">
        <v>100</v>
      </c>
      <c r="D1679" s="1">
        <v>8</v>
      </c>
      <c r="E1679" s="7">
        <v>6387.8</v>
      </c>
      <c r="F1679" s="7">
        <f>sales_data_sample3[[#This Row],[SALES]]*sales_data_sample3[[#This Row],[PROFIT MARGIN]]</f>
        <v>290.64490000000001</v>
      </c>
      <c r="G1679" s="14" t="str">
        <f>IF(sales_data_sample3[[#This Row],[STATUS]] &lt;&gt;"Cancelled","4,55%","0")</f>
        <v>4,55%</v>
      </c>
      <c r="H1679" s="4">
        <v>38238</v>
      </c>
      <c r="I1679" t="s">
        <v>28</v>
      </c>
      <c r="J1679">
        <f>ROUNDUP(MONTH(sales_data_sample3[[#This Row],[ORDER DATE]])/3,0)</f>
        <v>3</v>
      </c>
      <c r="K1679" t="str">
        <f>TEXT(sales_data_sample3[[#This Row],[ORDER DATE]],"[$-409]mmmm")</f>
        <v>September</v>
      </c>
      <c r="L1679">
        <f>YEAR(sales_data_sample3[[#This Row],[ORDER DATE]])</f>
        <v>2004</v>
      </c>
      <c r="M1679" t="s">
        <v>957</v>
      </c>
      <c r="N1679">
        <v>136</v>
      </c>
      <c r="O1679" t="s">
        <v>958</v>
      </c>
      <c r="P1679" t="s">
        <v>401</v>
      </c>
      <c r="Q1679" t="s">
        <v>402</v>
      </c>
      <c r="R1679" t="s">
        <v>403</v>
      </c>
      <c r="S1679" t="s">
        <v>4804</v>
      </c>
      <c r="T1679" t="s">
        <v>404</v>
      </c>
      <c r="U1679" t="s">
        <v>4804</v>
      </c>
      <c r="V1679" t="s">
        <v>405</v>
      </c>
      <c r="W1679" t="s">
        <v>287</v>
      </c>
      <c r="X1679" t="s">
        <v>52</v>
      </c>
      <c r="Y1679" t="s">
        <v>406</v>
      </c>
      <c r="Z1679" t="s">
        <v>316</v>
      </c>
      <c r="AA1679" t="s">
        <v>65</v>
      </c>
    </row>
    <row r="1680" spans="1:27" x14ac:dyDescent="0.25">
      <c r="A1680" s="1">
        <v>10291</v>
      </c>
      <c r="B1680" s="1">
        <v>41</v>
      </c>
      <c r="C1680" s="8">
        <v>100</v>
      </c>
      <c r="D1680" s="1">
        <v>10</v>
      </c>
      <c r="E1680" s="7">
        <v>4687.9399999999996</v>
      </c>
      <c r="F1680" s="7">
        <f>sales_data_sample3[[#This Row],[SALES]]*sales_data_sample3[[#This Row],[PROFIT MARGIN]]</f>
        <v>213.30126999999999</v>
      </c>
      <c r="G1680" s="14" t="str">
        <f>IF(sales_data_sample3[[#This Row],[STATUS]] &lt;&gt;"Cancelled","4,55%","0")</f>
        <v>4,55%</v>
      </c>
      <c r="H1680" s="4">
        <v>38238</v>
      </c>
      <c r="I1680" t="s">
        <v>28</v>
      </c>
      <c r="J1680">
        <f>ROUNDUP(MONTH(sales_data_sample3[[#This Row],[ORDER DATE]])/3,0)</f>
        <v>3</v>
      </c>
      <c r="K1680" t="str">
        <f>TEXT(sales_data_sample3[[#This Row],[ORDER DATE]],"[$-409]mmmm")</f>
        <v>September</v>
      </c>
      <c r="L1680">
        <f>YEAR(sales_data_sample3[[#This Row],[ORDER DATE]])</f>
        <v>2004</v>
      </c>
      <c r="M1680" t="s">
        <v>957</v>
      </c>
      <c r="N1680">
        <v>116</v>
      </c>
      <c r="O1680" t="s">
        <v>1264</v>
      </c>
      <c r="P1680" t="s">
        <v>401</v>
      </c>
      <c r="Q1680" t="s">
        <v>402</v>
      </c>
      <c r="R1680" t="s">
        <v>403</v>
      </c>
      <c r="S1680" t="s">
        <v>4804</v>
      </c>
      <c r="T1680" t="s">
        <v>404</v>
      </c>
      <c r="U1680" t="s">
        <v>4804</v>
      </c>
      <c r="V1680" t="s">
        <v>405</v>
      </c>
      <c r="W1680" t="s">
        <v>287</v>
      </c>
      <c r="X1680" t="s">
        <v>52</v>
      </c>
      <c r="Y1680" t="s">
        <v>406</v>
      </c>
      <c r="Z1680" t="s">
        <v>316</v>
      </c>
      <c r="AA1680" t="s">
        <v>65</v>
      </c>
    </row>
    <row r="1681" spans="1:27" x14ac:dyDescent="0.25">
      <c r="A1681" s="1">
        <v>10291</v>
      </c>
      <c r="B1681" s="1">
        <v>26</v>
      </c>
      <c r="C1681" s="8">
        <v>57.73</v>
      </c>
      <c r="D1681" s="1">
        <v>2</v>
      </c>
      <c r="E1681" s="7">
        <v>1500.98</v>
      </c>
      <c r="F1681" s="7">
        <f>sales_data_sample3[[#This Row],[SALES]]*sales_data_sample3[[#This Row],[PROFIT MARGIN]]</f>
        <v>68.294589999999999</v>
      </c>
      <c r="G1681" s="14" t="str">
        <f>IF(sales_data_sample3[[#This Row],[STATUS]] &lt;&gt;"Cancelled","4,55%","0")</f>
        <v>4,55%</v>
      </c>
      <c r="H1681" s="4">
        <v>38238</v>
      </c>
      <c r="I1681" t="s">
        <v>28</v>
      </c>
      <c r="J1681">
        <f>ROUNDUP(MONTH(sales_data_sample3[[#This Row],[ORDER DATE]])/3,0)</f>
        <v>3</v>
      </c>
      <c r="K1681" t="str">
        <f>TEXT(sales_data_sample3[[#This Row],[ORDER DATE]],"[$-409]mmmm")</f>
        <v>September</v>
      </c>
      <c r="L1681">
        <f>YEAR(sales_data_sample3[[#This Row],[ORDER DATE]])</f>
        <v>2004</v>
      </c>
      <c r="M1681" t="s">
        <v>957</v>
      </c>
      <c r="N1681">
        <v>60</v>
      </c>
      <c r="O1681" t="s">
        <v>1799</v>
      </c>
      <c r="P1681" t="s">
        <v>401</v>
      </c>
      <c r="Q1681" t="s">
        <v>402</v>
      </c>
      <c r="R1681" t="s">
        <v>403</v>
      </c>
      <c r="S1681" t="s">
        <v>4804</v>
      </c>
      <c r="T1681" t="s">
        <v>404</v>
      </c>
      <c r="U1681" t="s">
        <v>4804</v>
      </c>
      <c r="V1681" t="s">
        <v>405</v>
      </c>
      <c r="W1681" t="s">
        <v>287</v>
      </c>
      <c r="X1681" t="s">
        <v>52</v>
      </c>
      <c r="Y1681" t="s">
        <v>406</v>
      </c>
      <c r="Z1681" t="s">
        <v>316</v>
      </c>
      <c r="AA1681" t="s">
        <v>42</v>
      </c>
    </row>
    <row r="1682" spans="1:27" x14ac:dyDescent="0.25">
      <c r="A1682" s="1">
        <v>10291</v>
      </c>
      <c r="B1682" s="1">
        <v>47</v>
      </c>
      <c r="C1682" s="8">
        <v>100</v>
      </c>
      <c r="D1682" s="1">
        <v>12</v>
      </c>
      <c r="E1682" s="7">
        <v>5713.79</v>
      </c>
      <c r="F1682" s="7">
        <f>sales_data_sample3[[#This Row],[SALES]]*sales_data_sample3[[#This Row],[PROFIT MARGIN]]</f>
        <v>422.24908099999993</v>
      </c>
      <c r="G1682" s="14" t="str">
        <f>IF(sales_data_sample3[[#This Row],[STATUS]] &lt;&gt;"Cancelled","7,39%","0")</f>
        <v>7,39%</v>
      </c>
      <c r="H1682" s="4">
        <v>38238</v>
      </c>
      <c r="I1682" t="s">
        <v>28</v>
      </c>
      <c r="J1682">
        <f>ROUNDUP(MONTH(sales_data_sample3[[#This Row],[ORDER DATE]])/3,0)</f>
        <v>3</v>
      </c>
      <c r="K1682" t="str">
        <f>TEXT(sales_data_sample3[[#This Row],[ORDER DATE]],"[$-409]mmmm")</f>
        <v>September</v>
      </c>
      <c r="L1682">
        <f>YEAR(sales_data_sample3[[#This Row],[ORDER DATE]])</f>
        <v>2004</v>
      </c>
      <c r="M1682" t="s">
        <v>1354</v>
      </c>
      <c r="N1682">
        <v>101</v>
      </c>
      <c r="O1682" t="s">
        <v>1989</v>
      </c>
      <c r="P1682" t="s">
        <v>401</v>
      </c>
      <c r="Q1682" t="s">
        <v>402</v>
      </c>
      <c r="R1682" t="s">
        <v>403</v>
      </c>
      <c r="S1682" t="s">
        <v>4804</v>
      </c>
      <c r="T1682" t="s">
        <v>404</v>
      </c>
      <c r="U1682" t="s">
        <v>4804</v>
      </c>
      <c r="V1682" t="s">
        <v>405</v>
      </c>
      <c r="W1682" t="s">
        <v>287</v>
      </c>
      <c r="X1682" t="s">
        <v>52</v>
      </c>
      <c r="Y1682" t="s">
        <v>406</v>
      </c>
      <c r="Z1682" t="s">
        <v>316</v>
      </c>
      <c r="AA1682" t="s">
        <v>65</v>
      </c>
    </row>
    <row r="1683" spans="1:27" x14ac:dyDescent="0.25">
      <c r="A1683" s="1">
        <v>10291</v>
      </c>
      <c r="B1683" s="1">
        <v>37</v>
      </c>
      <c r="C1683" s="8">
        <v>50.59</v>
      </c>
      <c r="D1683" s="1">
        <v>14</v>
      </c>
      <c r="E1683" s="7">
        <v>1871.83</v>
      </c>
      <c r="F1683" s="7">
        <f>sales_data_sample3[[#This Row],[SALES]]*sales_data_sample3[[#This Row],[PROFIT MARGIN]]</f>
        <v>138.32823699999997</v>
      </c>
      <c r="G1683" s="14" t="str">
        <f>IF(sales_data_sample3[[#This Row],[STATUS]] &lt;&gt;"Cancelled","7,39%","0")</f>
        <v>7,39%</v>
      </c>
      <c r="H1683" s="4">
        <v>38238</v>
      </c>
      <c r="I1683" t="s">
        <v>28</v>
      </c>
      <c r="J1683">
        <f>ROUNDUP(MONTH(sales_data_sample3[[#This Row],[ORDER DATE]])/3,0)</f>
        <v>3</v>
      </c>
      <c r="K1683" t="str">
        <f>TEXT(sales_data_sample3[[#This Row],[ORDER DATE]],"[$-409]mmmm")</f>
        <v>September</v>
      </c>
      <c r="L1683">
        <f>YEAR(sales_data_sample3[[#This Row],[ORDER DATE]])</f>
        <v>2004</v>
      </c>
      <c r="M1683" t="s">
        <v>1354</v>
      </c>
      <c r="N1683">
        <v>62</v>
      </c>
      <c r="O1683" t="s">
        <v>2025</v>
      </c>
      <c r="P1683" t="s">
        <v>401</v>
      </c>
      <c r="Q1683" t="s">
        <v>402</v>
      </c>
      <c r="R1683" t="s">
        <v>403</v>
      </c>
      <c r="S1683" t="s">
        <v>4804</v>
      </c>
      <c r="T1683" t="s">
        <v>404</v>
      </c>
      <c r="U1683" t="s">
        <v>4804</v>
      </c>
      <c r="V1683" t="s">
        <v>405</v>
      </c>
      <c r="W1683" t="s">
        <v>287</v>
      </c>
      <c r="X1683" t="s">
        <v>52</v>
      </c>
      <c r="Y1683" t="s">
        <v>406</v>
      </c>
      <c r="Z1683" t="s">
        <v>316</v>
      </c>
      <c r="AA1683" t="s">
        <v>42</v>
      </c>
    </row>
    <row r="1684" spans="1:27" x14ac:dyDescent="0.25">
      <c r="A1684" s="1">
        <v>10291</v>
      </c>
      <c r="B1684" s="1">
        <v>23</v>
      </c>
      <c r="C1684" s="8">
        <v>100</v>
      </c>
      <c r="D1684" s="1">
        <v>13</v>
      </c>
      <c r="E1684" s="7">
        <v>2866.26</v>
      </c>
      <c r="F1684" s="7">
        <f>sales_data_sample3[[#This Row],[SALES]]*sales_data_sample3[[#This Row],[PROFIT MARGIN]]</f>
        <v>211.81661399999999</v>
      </c>
      <c r="G1684" s="14" t="str">
        <f>IF(sales_data_sample3[[#This Row],[STATUS]] &lt;&gt;"Cancelled","7,39%","0")</f>
        <v>7,39%</v>
      </c>
      <c r="H1684" s="4">
        <v>38238</v>
      </c>
      <c r="I1684" t="s">
        <v>28</v>
      </c>
      <c r="J1684">
        <f>ROUNDUP(MONTH(sales_data_sample3[[#This Row],[ORDER DATE]])/3,0)</f>
        <v>3</v>
      </c>
      <c r="K1684" t="str">
        <f>TEXT(sales_data_sample3[[#This Row],[ORDER DATE]],"[$-409]mmmm")</f>
        <v>September</v>
      </c>
      <c r="L1684">
        <f>YEAR(sales_data_sample3[[#This Row],[ORDER DATE]])</f>
        <v>2004</v>
      </c>
      <c r="M1684" t="s">
        <v>1354</v>
      </c>
      <c r="N1684">
        <v>104</v>
      </c>
      <c r="O1684" t="s">
        <v>2122</v>
      </c>
      <c r="P1684" t="s">
        <v>401</v>
      </c>
      <c r="Q1684" t="s">
        <v>402</v>
      </c>
      <c r="R1684" t="s">
        <v>403</v>
      </c>
      <c r="S1684" t="s">
        <v>4804</v>
      </c>
      <c r="T1684" t="s">
        <v>404</v>
      </c>
      <c r="U1684" t="s">
        <v>4804</v>
      </c>
      <c r="V1684" t="s">
        <v>405</v>
      </c>
      <c r="W1684" t="s">
        <v>287</v>
      </c>
      <c r="X1684" t="s">
        <v>52</v>
      </c>
      <c r="Y1684" t="s">
        <v>406</v>
      </c>
      <c r="Z1684" t="s">
        <v>316</v>
      </c>
      <c r="AA1684" t="s">
        <v>42</v>
      </c>
    </row>
    <row r="1685" spans="1:27" x14ac:dyDescent="0.25">
      <c r="A1685" s="1">
        <v>10291</v>
      </c>
      <c r="B1685" s="1">
        <v>48</v>
      </c>
      <c r="C1685" s="8">
        <v>100</v>
      </c>
      <c r="D1685" s="1">
        <v>5</v>
      </c>
      <c r="E1685" s="7">
        <v>5288.64</v>
      </c>
      <c r="F1685" s="7">
        <f>sales_data_sample3[[#This Row],[SALES]]*sales_data_sample3[[#This Row],[PROFIT MARGIN]]</f>
        <v>240.63312000000002</v>
      </c>
      <c r="G1685" s="14" t="str">
        <f>IF(sales_data_sample3[[#This Row],[STATUS]] &lt;&gt;"Cancelled","4,55%","0")</f>
        <v>4,55%</v>
      </c>
      <c r="H1685" s="4">
        <v>38238</v>
      </c>
      <c r="I1685" t="s">
        <v>28</v>
      </c>
      <c r="J1685">
        <f>ROUNDUP(MONTH(sales_data_sample3[[#This Row],[ORDER DATE]])/3,0)</f>
        <v>3</v>
      </c>
      <c r="K1685" t="str">
        <f>TEXT(sales_data_sample3[[#This Row],[ORDER DATE]],"[$-409]mmmm")</f>
        <v>September</v>
      </c>
      <c r="L1685">
        <f>YEAR(sales_data_sample3[[#This Row],[ORDER DATE]])</f>
        <v>2004</v>
      </c>
      <c r="M1685" t="s">
        <v>957</v>
      </c>
      <c r="N1685">
        <v>121</v>
      </c>
      <c r="O1685" t="s">
        <v>2604</v>
      </c>
      <c r="P1685" t="s">
        <v>401</v>
      </c>
      <c r="Q1685" t="s">
        <v>402</v>
      </c>
      <c r="R1685" t="s">
        <v>403</v>
      </c>
      <c r="S1685" t="s">
        <v>4804</v>
      </c>
      <c r="T1685" t="s">
        <v>404</v>
      </c>
      <c r="U1685" t="s">
        <v>4804</v>
      </c>
      <c r="V1685" t="s">
        <v>405</v>
      </c>
      <c r="W1685" t="s">
        <v>287</v>
      </c>
      <c r="X1685" t="s">
        <v>52</v>
      </c>
      <c r="Y1685" t="s">
        <v>406</v>
      </c>
      <c r="Z1685" t="s">
        <v>316</v>
      </c>
      <c r="AA1685" t="s">
        <v>65</v>
      </c>
    </row>
    <row r="1686" spans="1:27" x14ac:dyDescent="0.25">
      <c r="A1686" s="1">
        <v>10291</v>
      </c>
      <c r="B1686" s="1">
        <v>29</v>
      </c>
      <c r="C1686" s="8">
        <v>51.82</v>
      </c>
      <c r="D1686" s="1">
        <v>9</v>
      </c>
      <c r="E1686" s="7">
        <v>1502.78</v>
      </c>
      <c r="F1686" s="7">
        <f>sales_data_sample3[[#This Row],[SALES]]*sales_data_sample3[[#This Row],[PROFIT MARGIN]]</f>
        <v>111.05544199999999</v>
      </c>
      <c r="G1686" s="14" t="str">
        <f>IF(sales_data_sample3[[#This Row],[STATUS]] &lt;&gt;"Cancelled","7,39%","0")</f>
        <v>7,39%</v>
      </c>
      <c r="H1686" s="4">
        <v>38238</v>
      </c>
      <c r="I1686" t="s">
        <v>28</v>
      </c>
      <c r="J1686">
        <f>ROUNDUP(MONTH(sales_data_sample3[[#This Row],[ORDER DATE]])/3,0)</f>
        <v>3</v>
      </c>
      <c r="K1686" t="str">
        <f>TEXT(sales_data_sample3[[#This Row],[ORDER DATE]],"[$-409]mmmm")</f>
        <v>September</v>
      </c>
      <c r="L1686">
        <f>YEAR(sales_data_sample3[[#This Row],[ORDER DATE]])</f>
        <v>2004</v>
      </c>
      <c r="M1686" t="s">
        <v>1354</v>
      </c>
      <c r="N1686">
        <v>50</v>
      </c>
      <c r="O1686" t="s">
        <v>2635</v>
      </c>
      <c r="P1686" t="s">
        <v>401</v>
      </c>
      <c r="Q1686" t="s">
        <v>402</v>
      </c>
      <c r="R1686" t="s">
        <v>403</v>
      </c>
      <c r="S1686" t="s">
        <v>4804</v>
      </c>
      <c r="T1686" t="s">
        <v>404</v>
      </c>
      <c r="U1686" t="s">
        <v>4804</v>
      </c>
      <c r="V1686" t="s">
        <v>405</v>
      </c>
      <c r="W1686" t="s">
        <v>287</v>
      </c>
      <c r="X1686" t="s">
        <v>52</v>
      </c>
      <c r="Y1686" t="s">
        <v>406</v>
      </c>
      <c r="Z1686" t="s">
        <v>316</v>
      </c>
      <c r="AA1686" t="s">
        <v>42</v>
      </c>
    </row>
    <row r="1687" spans="1:27" x14ac:dyDescent="0.25">
      <c r="A1687" s="1">
        <v>10291</v>
      </c>
      <c r="B1687" s="1">
        <v>48</v>
      </c>
      <c r="C1687" s="8">
        <v>100</v>
      </c>
      <c r="D1687" s="1">
        <v>1</v>
      </c>
      <c r="E1687" s="7">
        <v>5398.08</v>
      </c>
      <c r="F1687" s="7">
        <f>sales_data_sample3[[#This Row],[SALES]]*sales_data_sample3[[#This Row],[PROFIT MARGIN]]</f>
        <v>245.61264</v>
      </c>
      <c r="G1687" s="14" t="str">
        <f>IF(sales_data_sample3[[#This Row],[STATUS]] &lt;&gt;"Cancelled","4,55%","0")</f>
        <v>4,55%</v>
      </c>
      <c r="H1687" s="4">
        <v>38238</v>
      </c>
      <c r="I1687" t="s">
        <v>28</v>
      </c>
      <c r="J1687">
        <f>ROUNDUP(MONTH(sales_data_sample3[[#This Row],[ORDER DATE]])/3,0)</f>
        <v>3</v>
      </c>
      <c r="K1687" t="str">
        <f>TEXT(sales_data_sample3[[#This Row],[ORDER DATE]],"[$-409]mmmm")</f>
        <v>September</v>
      </c>
      <c r="L1687">
        <f>YEAR(sales_data_sample3[[#This Row],[ORDER DATE]])</f>
        <v>2004</v>
      </c>
      <c r="M1687" t="s">
        <v>957</v>
      </c>
      <c r="N1687">
        <v>127</v>
      </c>
      <c r="O1687" t="s">
        <v>3076</v>
      </c>
      <c r="P1687" t="s">
        <v>401</v>
      </c>
      <c r="Q1687" t="s">
        <v>402</v>
      </c>
      <c r="R1687" t="s">
        <v>403</v>
      </c>
      <c r="S1687" t="s">
        <v>4804</v>
      </c>
      <c r="T1687" t="s">
        <v>404</v>
      </c>
      <c r="U1687" t="s">
        <v>4804</v>
      </c>
      <c r="V1687" t="s">
        <v>405</v>
      </c>
      <c r="W1687" t="s">
        <v>287</v>
      </c>
      <c r="X1687" t="s">
        <v>52</v>
      </c>
      <c r="Y1687" t="s">
        <v>406</v>
      </c>
      <c r="Z1687" t="s">
        <v>316</v>
      </c>
      <c r="AA1687" t="s">
        <v>65</v>
      </c>
    </row>
    <row r="1688" spans="1:27" x14ac:dyDescent="0.25">
      <c r="A1688" s="1">
        <v>10291</v>
      </c>
      <c r="B1688" s="1">
        <v>26</v>
      </c>
      <c r="C1688" s="8">
        <v>83.79</v>
      </c>
      <c r="D1688" s="1">
        <v>3</v>
      </c>
      <c r="E1688" s="7">
        <v>2178.54</v>
      </c>
      <c r="F1688" s="7">
        <f>sales_data_sample3[[#This Row],[SALES]]*sales_data_sample3[[#This Row],[PROFIT MARGIN]]</f>
        <v>99.123570000000001</v>
      </c>
      <c r="G1688" s="14" t="str">
        <f>IF(sales_data_sample3[[#This Row],[STATUS]] &lt;&gt;"Cancelled","4,55%","0")</f>
        <v>4,55%</v>
      </c>
      <c r="H1688" s="4">
        <v>38238</v>
      </c>
      <c r="I1688" t="s">
        <v>28</v>
      </c>
      <c r="J1688">
        <f>ROUNDUP(MONTH(sales_data_sample3[[#This Row],[ORDER DATE]])/3,0)</f>
        <v>3</v>
      </c>
      <c r="K1688" t="str">
        <f>TEXT(sales_data_sample3[[#This Row],[ORDER DATE]],"[$-409]mmmm")</f>
        <v>September</v>
      </c>
      <c r="L1688">
        <f>YEAR(sales_data_sample3[[#This Row],[ORDER DATE]])</f>
        <v>2004</v>
      </c>
      <c r="M1688" t="s">
        <v>957</v>
      </c>
      <c r="N1688">
        <v>96</v>
      </c>
      <c r="O1688" t="s">
        <v>3839</v>
      </c>
      <c r="P1688" t="s">
        <v>401</v>
      </c>
      <c r="Q1688" t="s">
        <v>402</v>
      </c>
      <c r="R1688" t="s">
        <v>403</v>
      </c>
      <c r="S1688" t="s">
        <v>4804</v>
      </c>
      <c r="T1688" t="s">
        <v>404</v>
      </c>
      <c r="U1688" t="s">
        <v>4804</v>
      </c>
      <c r="V1688" t="s">
        <v>405</v>
      </c>
      <c r="W1688" t="s">
        <v>287</v>
      </c>
      <c r="X1688" t="s">
        <v>52</v>
      </c>
      <c r="Y1688" t="s">
        <v>406</v>
      </c>
      <c r="Z1688" t="s">
        <v>316</v>
      </c>
      <c r="AA1688" t="s">
        <v>42</v>
      </c>
    </row>
    <row r="1689" spans="1:27" x14ac:dyDescent="0.25">
      <c r="A1689" s="1">
        <v>10291</v>
      </c>
      <c r="B1689" s="1">
        <v>32</v>
      </c>
      <c r="C1689" s="8">
        <v>71.75</v>
      </c>
      <c r="D1689" s="1">
        <v>7</v>
      </c>
      <c r="E1689" s="7">
        <v>2296</v>
      </c>
      <c r="F1689" s="7">
        <f>sales_data_sample3[[#This Row],[SALES]]*sales_data_sample3[[#This Row],[PROFIT MARGIN]]</f>
        <v>104.468</v>
      </c>
      <c r="G1689" s="14" t="str">
        <f>IF(sales_data_sample3[[#This Row],[STATUS]] &lt;&gt;"Cancelled","4,55%","0")</f>
        <v>4,55%</v>
      </c>
      <c r="H1689" s="4">
        <v>38238</v>
      </c>
      <c r="I1689" t="s">
        <v>28</v>
      </c>
      <c r="J1689">
        <f>ROUNDUP(MONTH(sales_data_sample3[[#This Row],[ORDER DATE]])/3,0)</f>
        <v>3</v>
      </c>
      <c r="K1689" t="str">
        <f>TEXT(sales_data_sample3[[#This Row],[ORDER DATE]],"[$-409]mmmm")</f>
        <v>September</v>
      </c>
      <c r="L1689">
        <f>YEAR(sales_data_sample3[[#This Row],[ORDER DATE]])</f>
        <v>2004</v>
      </c>
      <c r="M1689" t="s">
        <v>957</v>
      </c>
      <c r="N1689">
        <v>64</v>
      </c>
      <c r="O1689" t="s">
        <v>4029</v>
      </c>
      <c r="P1689" t="s">
        <v>401</v>
      </c>
      <c r="Q1689" t="s">
        <v>402</v>
      </c>
      <c r="R1689" t="s">
        <v>403</v>
      </c>
      <c r="S1689" t="s">
        <v>4804</v>
      </c>
      <c r="T1689" t="s">
        <v>404</v>
      </c>
      <c r="U1689" t="s">
        <v>4804</v>
      </c>
      <c r="V1689" t="s">
        <v>405</v>
      </c>
      <c r="W1689" t="s">
        <v>287</v>
      </c>
      <c r="X1689" t="s">
        <v>52</v>
      </c>
      <c r="Y1689" t="s">
        <v>406</v>
      </c>
      <c r="Z1689" t="s">
        <v>316</v>
      </c>
      <c r="AA1689" t="s">
        <v>42</v>
      </c>
    </row>
    <row r="1690" spans="1:27" x14ac:dyDescent="0.25">
      <c r="A1690" s="1">
        <v>10291</v>
      </c>
      <c r="B1690" s="1">
        <v>28</v>
      </c>
      <c r="C1690" s="8">
        <v>100</v>
      </c>
      <c r="D1690" s="1">
        <v>6</v>
      </c>
      <c r="E1690" s="7">
        <v>3256.96</v>
      </c>
      <c r="F1690" s="7">
        <f>sales_data_sample3[[#This Row],[SALES]]*sales_data_sample3[[#This Row],[PROFIT MARGIN]]</f>
        <v>810.65734400000008</v>
      </c>
      <c r="G1690" s="14" t="str">
        <f>IF(sales_data_sample3[[#This Row],[STATUS]] &lt;&gt;"Cancelled","24,89%","0")</f>
        <v>24,89%</v>
      </c>
      <c r="H1690" s="4">
        <v>38238</v>
      </c>
      <c r="I1690" t="s">
        <v>28</v>
      </c>
      <c r="J1690">
        <f>ROUNDUP(MONTH(sales_data_sample3[[#This Row],[ORDER DATE]])/3,0)</f>
        <v>3</v>
      </c>
      <c r="K1690" t="str">
        <f>TEXT(sales_data_sample3[[#This Row],[ORDER DATE]],"[$-409]mmmm")</f>
        <v>September</v>
      </c>
      <c r="L1690">
        <f>YEAR(sales_data_sample3[[#This Row],[ORDER DATE]])</f>
        <v>2004</v>
      </c>
      <c r="M1690" t="s">
        <v>278</v>
      </c>
      <c r="N1690">
        <v>101</v>
      </c>
      <c r="O1690" t="s">
        <v>4506</v>
      </c>
      <c r="P1690" t="s">
        <v>401</v>
      </c>
      <c r="Q1690" t="s">
        <v>402</v>
      </c>
      <c r="R1690" t="s">
        <v>403</v>
      </c>
      <c r="S1690" t="s">
        <v>4804</v>
      </c>
      <c r="T1690" t="s">
        <v>404</v>
      </c>
      <c r="U1690" t="s">
        <v>4804</v>
      </c>
      <c r="V1690" t="s">
        <v>405</v>
      </c>
      <c r="W1690" t="s">
        <v>287</v>
      </c>
      <c r="X1690" t="s">
        <v>52</v>
      </c>
      <c r="Y1690" t="s">
        <v>406</v>
      </c>
      <c r="Z1690" t="s">
        <v>316</v>
      </c>
      <c r="AA1690" t="s">
        <v>65</v>
      </c>
    </row>
    <row r="1691" spans="1:27" x14ac:dyDescent="0.25">
      <c r="A1691" s="1">
        <v>10292</v>
      </c>
      <c r="B1691" s="1">
        <v>21</v>
      </c>
      <c r="C1691" s="8">
        <v>100</v>
      </c>
      <c r="D1691" s="1">
        <v>8</v>
      </c>
      <c r="E1691" s="7">
        <v>2214.87</v>
      </c>
      <c r="F1691" s="7">
        <f>sales_data_sample3[[#This Row],[SALES]]*sales_data_sample3[[#This Row],[PROFIT MARGIN]]</f>
        <v>100.776585</v>
      </c>
      <c r="G1691" s="14" t="str">
        <f>IF(sales_data_sample3[[#This Row],[STATUS]] &lt;&gt;"Cancelled","4,55%","0")</f>
        <v>4,55%</v>
      </c>
      <c r="H1691" s="4">
        <v>38238</v>
      </c>
      <c r="I1691" t="s">
        <v>28</v>
      </c>
      <c r="J1691">
        <f>ROUNDUP(MONTH(sales_data_sample3[[#This Row],[ORDER DATE]])/3,0)</f>
        <v>3</v>
      </c>
      <c r="K1691" t="str">
        <f>TEXT(sales_data_sample3[[#This Row],[ORDER DATE]],"[$-409]mmmm")</f>
        <v>September</v>
      </c>
      <c r="L1691">
        <f>YEAR(sales_data_sample3[[#This Row],[ORDER DATE]])</f>
        <v>2004</v>
      </c>
      <c r="M1691" t="s">
        <v>957</v>
      </c>
      <c r="N1691">
        <v>118</v>
      </c>
      <c r="O1691" t="s">
        <v>1172</v>
      </c>
      <c r="P1691" t="s">
        <v>31</v>
      </c>
      <c r="Q1691" t="s">
        <v>32</v>
      </c>
      <c r="R1691" t="s">
        <v>33</v>
      </c>
      <c r="S1691" t="s">
        <v>4804</v>
      </c>
      <c r="T1691" t="s">
        <v>35</v>
      </c>
      <c r="U1691" t="s">
        <v>36</v>
      </c>
      <c r="V1691" t="s">
        <v>37</v>
      </c>
      <c r="W1691" t="s">
        <v>38</v>
      </c>
      <c r="X1691" t="s">
        <v>39</v>
      </c>
      <c r="Y1691" t="s">
        <v>40</v>
      </c>
      <c r="Z1691" t="s">
        <v>41</v>
      </c>
      <c r="AA1691" t="s">
        <v>42</v>
      </c>
    </row>
    <row r="1692" spans="1:27" x14ac:dyDescent="0.25">
      <c r="A1692" s="1">
        <v>10292</v>
      </c>
      <c r="B1692" s="1">
        <v>26</v>
      </c>
      <c r="C1692" s="8">
        <v>100</v>
      </c>
      <c r="D1692" s="1">
        <v>7</v>
      </c>
      <c r="E1692" s="7">
        <v>4554.9399999999996</v>
      </c>
      <c r="F1692" s="7">
        <f>sales_data_sample3[[#This Row],[SALES]]*sales_data_sample3[[#This Row],[PROFIT MARGIN]]</f>
        <v>1133.7245659999999</v>
      </c>
      <c r="G1692" s="14" t="str">
        <f>IF(sales_data_sample3[[#This Row],[STATUS]] &lt;&gt;"Cancelled","24,89%","0")</f>
        <v>24,89%</v>
      </c>
      <c r="H1692" s="4">
        <v>38238</v>
      </c>
      <c r="I1692" t="s">
        <v>28</v>
      </c>
      <c r="J1692">
        <f>ROUNDUP(MONTH(sales_data_sample3[[#This Row],[ORDER DATE]])/3,0)</f>
        <v>3</v>
      </c>
      <c r="K1692" t="str">
        <f>TEXT(sales_data_sample3[[#This Row],[ORDER DATE]],"[$-409]mmmm")</f>
        <v>September</v>
      </c>
      <c r="L1692">
        <f>YEAR(sales_data_sample3[[#This Row],[ORDER DATE]])</f>
        <v>2004</v>
      </c>
      <c r="M1692" t="s">
        <v>278</v>
      </c>
      <c r="N1692">
        <v>163</v>
      </c>
      <c r="O1692" t="s">
        <v>1667</v>
      </c>
      <c r="P1692" t="s">
        <v>31</v>
      </c>
      <c r="Q1692" t="s">
        <v>32</v>
      </c>
      <c r="R1692" t="s">
        <v>33</v>
      </c>
      <c r="S1692" t="s">
        <v>4804</v>
      </c>
      <c r="T1692" t="s">
        <v>35</v>
      </c>
      <c r="U1692" t="s">
        <v>36</v>
      </c>
      <c r="V1692" t="s">
        <v>37</v>
      </c>
      <c r="W1692" t="s">
        <v>38</v>
      </c>
      <c r="X1692" t="s">
        <v>39</v>
      </c>
      <c r="Y1692" t="s">
        <v>40</v>
      </c>
      <c r="Z1692" t="s">
        <v>41</v>
      </c>
      <c r="AA1692" t="s">
        <v>65</v>
      </c>
    </row>
    <row r="1693" spans="1:27" x14ac:dyDescent="0.25">
      <c r="A1693" s="1">
        <v>10292</v>
      </c>
      <c r="B1693" s="1">
        <v>41</v>
      </c>
      <c r="C1693" s="8">
        <v>100</v>
      </c>
      <c r="D1693" s="1">
        <v>11</v>
      </c>
      <c r="E1693" s="7">
        <v>4528.8599999999997</v>
      </c>
      <c r="F1693" s="7">
        <f>sales_data_sample3[[#This Row],[SALES]]*sales_data_sample3[[#This Row],[PROFIT MARGIN]]</f>
        <v>206.06312999999997</v>
      </c>
      <c r="G1693" s="14" t="str">
        <f>IF(sales_data_sample3[[#This Row],[STATUS]] &lt;&gt;"Cancelled","4,55%","0")</f>
        <v>4,55%</v>
      </c>
      <c r="H1693" s="4">
        <v>38238</v>
      </c>
      <c r="I1693" t="s">
        <v>28</v>
      </c>
      <c r="J1693">
        <f>ROUNDUP(MONTH(sales_data_sample3[[#This Row],[ORDER DATE]])/3,0)</f>
        <v>3</v>
      </c>
      <c r="K1693" t="str">
        <f>TEXT(sales_data_sample3[[#This Row],[ORDER DATE]],"[$-409]mmmm")</f>
        <v>September</v>
      </c>
      <c r="L1693">
        <f>YEAR(sales_data_sample3[[#This Row],[ORDER DATE]])</f>
        <v>2004</v>
      </c>
      <c r="M1693" t="s">
        <v>957</v>
      </c>
      <c r="N1693">
        <v>122</v>
      </c>
      <c r="O1693" t="s">
        <v>1737</v>
      </c>
      <c r="P1693" t="s">
        <v>31</v>
      </c>
      <c r="Q1693" t="s">
        <v>32</v>
      </c>
      <c r="R1693" t="s">
        <v>33</v>
      </c>
      <c r="S1693" t="s">
        <v>4804</v>
      </c>
      <c r="T1693" t="s">
        <v>35</v>
      </c>
      <c r="U1693" t="s">
        <v>36</v>
      </c>
      <c r="V1693" t="s">
        <v>37</v>
      </c>
      <c r="W1693" t="s">
        <v>38</v>
      </c>
      <c r="X1693" t="s">
        <v>39</v>
      </c>
      <c r="Y1693" t="s">
        <v>40</v>
      </c>
      <c r="Z1693" t="s">
        <v>41</v>
      </c>
      <c r="AA1693" t="s">
        <v>65</v>
      </c>
    </row>
    <row r="1694" spans="1:27" x14ac:dyDescent="0.25">
      <c r="A1694" s="1">
        <v>10292</v>
      </c>
      <c r="B1694" s="1">
        <v>21</v>
      </c>
      <c r="C1694" s="8">
        <v>100</v>
      </c>
      <c r="D1694" s="1">
        <v>12</v>
      </c>
      <c r="E1694" s="7">
        <v>2844.87</v>
      </c>
      <c r="F1694" s="7">
        <f>sales_data_sample3[[#This Row],[SALES]]*sales_data_sample3[[#This Row],[PROFIT MARGIN]]</f>
        <v>708.08814299999995</v>
      </c>
      <c r="G1694" s="14" t="str">
        <f>IF(sales_data_sample3[[#This Row],[STATUS]] &lt;&gt;"Cancelled","24,89%","0")</f>
        <v>24,89%</v>
      </c>
      <c r="H1694" s="4">
        <v>38238</v>
      </c>
      <c r="I1694" t="s">
        <v>28</v>
      </c>
      <c r="J1694">
        <f>ROUNDUP(MONTH(sales_data_sample3[[#This Row],[ORDER DATE]])/3,0)</f>
        <v>3</v>
      </c>
      <c r="K1694" t="str">
        <f>TEXT(sales_data_sample3[[#This Row],[ORDER DATE]],"[$-409]mmmm")</f>
        <v>September</v>
      </c>
      <c r="L1694">
        <f>YEAR(sales_data_sample3[[#This Row],[ORDER DATE]])</f>
        <v>2004</v>
      </c>
      <c r="M1694" t="s">
        <v>278</v>
      </c>
      <c r="N1694">
        <v>169</v>
      </c>
      <c r="O1694" t="s">
        <v>2190</v>
      </c>
      <c r="P1694" t="s">
        <v>31</v>
      </c>
      <c r="Q1694" t="s">
        <v>32</v>
      </c>
      <c r="R1694" t="s">
        <v>33</v>
      </c>
      <c r="S1694" t="s">
        <v>4804</v>
      </c>
      <c r="T1694" t="s">
        <v>35</v>
      </c>
      <c r="U1694" t="s">
        <v>36</v>
      </c>
      <c r="V1694" t="s">
        <v>37</v>
      </c>
      <c r="W1694" t="s">
        <v>38</v>
      </c>
      <c r="X1694" t="s">
        <v>39</v>
      </c>
      <c r="Y1694" t="s">
        <v>40</v>
      </c>
      <c r="Z1694" t="s">
        <v>41</v>
      </c>
      <c r="AA1694" t="s">
        <v>42</v>
      </c>
    </row>
    <row r="1695" spans="1:27" x14ac:dyDescent="0.25">
      <c r="A1695" s="1">
        <v>10292</v>
      </c>
      <c r="B1695" s="1">
        <v>44</v>
      </c>
      <c r="C1695" s="8">
        <v>100</v>
      </c>
      <c r="D1695" s="1">
        <v>2</v>
      </c>
      <c r="E1695" s="7">
        <v>7140.76</v>
      </c>
      <c r="F1695" s="7">
        <f>sales_data_sample3[[#This Row],[SALES]]*sales_data_sample3[[#This Row],[PROFIT MARGIN]]</f>
        <v>1777.3351640000001</v>
      </c>
      <c r="G1695" s="14" t="str">
        <f>IF(sales_data_sample3[[#This Row],[STATUS]] &lt;&gt;"Cancelled","24,89%","0")</f>
        <v>24,89%</v>
      </c>
      <c r="H1695" s="4">
        <v>38238</v>
      </c>
      <c r="I1695" t="s">
        <v>28</v>
      </c>
      <c r="J1695">
        <f>ROUNDUP(MONTH(sales_data_sample3[[#This Row],[ORDER DATE]])/3,0)</f>
        <v>3</v>
      </c>
      <c r="K1695" t="str">
        <f>TEXT(sales_data_sample3[[#This Row],[ORDER DATE]],"[$-409]mmmm")</f>
        <v>September</v>
      </c>
      <c r="L1695">
        <f>YEAR(sales_data_sample3[[#This Row],[ORDER DATE]])</f>
        <v>2004</v>
      </c>
      <c r="M1695" t="s">
        <v>278</v>
      </c>
      <c r="N1695">
        <v>143</v>
      </c>
      <c r="O1695" t="s">
        <v>2501</v>
      </c>
      <c r="P1695" t="s">
        <v>31</v>
      </c>
      <c r="Q1695" t="s">
        <v>32</v>
      </c>
      <c r="R1695" t="s">
        <v>33</v>
      </c>
      <c r="S1695" t="s">
        <v>4804</v>
      </c>
      <c r="T1695" t="s">
        <v>35</v>
      </c>
      <c r="U1695" t="s">
        <v>36</v>
      </c>
      <c r="V1695" t="s">
        <v>37</v>
      </c>
      <c r="W1695" t="s">
        <v>38</v>
      </c>
      <c r="X1695" t="s">
        <v>39</v>
      </c>
      <c r="Y1695" t="s">
        <v>40</v>
      </c>
      <c r="Z1695" t="s">
        <v>41</v>
      </c>
      <c r="AA1695" t="s">
        <v>229</v>
      </c>
    </row>
    <row r="1696" spans="1:27" x14ac:dyDescent="0.25">
      <c r="A1696" s="1">
        <v>10292</v>
      </c>
      <c r="B1696" s="1">
        <v>40</v>
      </c>
      <c r="C1696" s="8">
        <v>53.75</v>
      </c>
      <c r="D1696" s="1">
        <v>5</v>
      </c>
      <c r="E1696" s="7">
        <v>2150</v>
      </c>
      <c r="F1696" s="7">
        <f>sales_data_sample3[[#This Row],[SALES]]*sales_data_sample3[[#This Row],[PROFIT MARGIN]]</f>
        <v>535.13499999999999</v>
      </c>
      <c r="G1696" s="14" t="str">
        <f>IF(sales_data_sample3[[#This Row],[STATUS]] &lt;&gt;"Cancelled","24,89%","0")</f>
        <v>24,89%</v>
      </c>
      <c r="H1696" s="4">
        <v>38238</v>
      </c>
      <c r="I1696" t="s">
        <v>28</v>
      </c>
      <c r="J1696">
        <f>ROUNDUP(MONTH(sales_data_sample3[[#This Row],[ORDER DATE]])/3,0)</f>
        <v>3</v>
      </c>
      <c r="K1696" t="str">
        <f>TEXT(sales_data_sample3[[#This Row],[ORDER DATE]],"[$-409]mmmm")</f>
        <v>September</v>
      </c>
      <c r="L1696">
        <f>YEAR(sales_data_sample3[[#This Row],[ORDER DATE]])</f>
        <v>2004</v>
      </c>
      <c r="M1696" t="s">
        <v>278</v>
      </c>
      <c r="N1696">
        <v>57</v>
      </c>
      <c r="O1696" t="s">
        <v>2779</v>
      </c>
      <c r="P1696" t="s">
        <v>31</v>
      </c>
      <c r="Q1696" t="s">
        <v>32</v>
      </c>
      <c r="R1696" t="s">
        <v>33</v>
      </c>
      <c r="S1696" t="s">
        <v>4804</v>
      </c>
      <c r="T1696" t="s">
        <v>35</v>
      </c>
      <c r="U1696" t="s">
        <v>36</v>
      </c>
      <c r="V1696" t="s">
        <v>37</v>
      </c>
      <c r="W1696" t="s">
        <v>38</v>
      </c>
      <c r="X1696" t="s">
        <v>39</v>
      </c>
      <c r="Y1696" t="s">
        <v>40</v>
      </c>
      <c r="Z1696" t="s">
        <v>41</v>
      </c>
      <c r="AA1696" t="s">
        <v>42</v>
      </c>
    </row>
    <row r="1697" spans="1:27" x14ac:dyDescent="0.25">
      <c r="A1697" s="1">
        <v>10292</v>
      </c>
      <c r="B1697" s="1">
        <v>39</v>
      </c>
      <c r="C1697" s="8">
        <v>45473</v>
      </c>
      <c r="D1697" s="1">
        <v>9</v>
      </c>
      <c r="E1697" s="7">
        <v>1172.3399999999999</v>
      </c>
      <c r="F1697" s="7">
        <f>sales_data_sample3[[#This Row],[SALES]]*sales_data_sample3[[#This Row],[PROFIT MARGIN]]</f>
        <v>291.79542599999996</v>
      </c>
      <c r="G1697" s="14" t="str">
        <f>IF(sales_data_sample3[[#This Row],[STATUS]] &lt;&gt;"Cancelled","24,89%","0")</f>
        <v>24,89%</v>
      </c>
      <c r="H1697" s="4">
        <v>38238</v>
      </c>
      <c r="I1697" t="s">
        <v>28</v>
      </c>
      <c r="J1697">
        <f>ROUNDUP(MONTH(sales_data_sample3[[#This Row],[ORDER DATE]])/3,0)</f>
        <v>3</v>
      </c>
      <c r="K1697" t="str">
        <f>TEXT(sales_data_sample3[[#This Row],[ORDER DATE]],"[$-409]mmmm")</f>
        <v>September</v>
      </c>
      <c r="L1697">
        <f>YEAR(sales_data_sample3[[#This Row],[ORDER DATE]])</f>
        <v>2004</v>
      </c>
      <c r="M1697" t="s">
        <v>278</v>
      </c>
      <c r="N1697">
        <v>35</v>
      </c>
      <c r="O1697" t="s">
        <v>3186</v>
      </c>
      <c r="P1697" t="s">
        <v>31</v>
      </c>
      <c r="Q1697" t="s">
        <v>32</v>
      </c>
      <c r="R1697" t="s">
        <v>33</v>
      </c>
      <c r="S1697" t="s">
        <v>4804</v>
      </c>
      <c r="T1697" t="s">
        <v>35</v>
      </c>
      <c r="U1697" t="s">
        <v>36</v>
      </c>
      <c r="V1697" t="s">
        <v>37</v>
      </c>
      <c r="W1697" t="s">
        <v>38</v>
      </c>
      <c r="X1697" t="s">
        <v>39</v>
      </c>
      <c r="Y1697" t="s">
        <v>40</v>
      </c>
      <c r="Z1697" t="s">
        <v>41</v>
      </c>
      <c r="AA1697" t="s">
        <v>42</v>
      </c>
    </row>
    <row r="1698" spans="1:27" x14ac:dyDescent="0.25">
      <c r="A1698" s="1">
        <v>10292</v>
      </c>
      <c r="B1698" s="1">
        <v>27</v>
      </c>
      <c r="C1698" s="8">
        <v>100</v>
      </c>
      <c r="D1698" s="1">
        <v>4</v>
      </c>
      <c r="E1698" s="7">
        <v>3832.38</v>
      </c>
      <c r="F1698" s="7">
        <f>sales_data_sample3[[#This Row],[SALES]]*sales_data_sample3[[#This Row],[PROFIT MARGIN]]</f>
        <v>953.87938200000008</v>
      </c>
      <c r="G1698" s="14" t="str">
        <f>IF(sales_data_sample3[[#This Row],[STATUS]] &lt;&gt;"Cancelled","24,89%","0")</f>
        <v>24,89%</v>
      </c>
      <c r="H1698" s="4">
        <v>38238</v>
      </c>
      <c r="I1698" t="s">
        <v>28</v>
      </c>
      <c r="J1698">
        <f>ROUNDUP(MONTH(sales_data_sample3[[#This Row],[ORDER DATE]])/3,0)</f>
        <v>3</v>
      </c>
      <c r="K1698" t="str">
        <f>TEXT(sales_data_sample3[[#This Row],[ORDER DATE]],"[$-409]mmmm")</f>
        <v>September</v>
      </c>
      <c r="L1698">
        <f>YEAR(sales_data_sample3[[#This Row],[ORDER DATE]])</f>
        <v>2004</v>
      </c>
      <c r="M1698" t="s">
        <v>278</v>
      </c>
      <c r="N1698">
        <v>118</v>
      </c>
      <c r="O1698" t="s">
        <v>3701</v>
      </c>
      <c r="P1698" t="s">
        <v>31</v>
      </c>
      <c r="Q1698" t="s">
        <v>32</v>
      </c>
      <c r="R1698" t="s">
        <v>33</v>
      </c>
      <c r="S1698" t="s">
        <v>4804</v>
      </c>
      <c r="T1698" t="s">
        <v>35</v>
      </c>
      <c r="U1698" t="s">
        <v>36</v>
      </c>
      <c r="V1698" t="s">
        <v>37</v>
      </c>
      <c r="W1698" t="s">
        <v>38</v>
      </c>
      <c r="X1698" t="s">
        <v>39</v>
      </c>
      <c r="Y1698" t="s">
        <v>40</v>
      </c>
      <c r="Z1698" t="s">
        <v>41</v>
      </c>
      <c r="AA1698" t="s">
        <v>65</v>
      </c>
    </row>
    <row r="1699" spans="1:27" x14ac:dyDescent="0.25">
      <c r="A1699" s="1">
        <v>10292</v>
      </c>
      <c r="B1699" s="1">
        <v>50</v>
      </c>
      <c r="C1699" s="8">
        <v>46.53</v>
      </c>
      <c r="D1699" s="1">
        <v>10</v>
      </c>
      <c r="E1699" s="7">
        <v>2326.5</v>
      </c>
      <c r="F1699" s="7">
        <f>sales_data_sample3[[#This Row],[SALES]]*sales_data_sample3[[#This Row],[PROFIT MARGIN]]</f>
        <v>105.85575</v>
      </c>
      <c r="G1699" s="14" t="str">
        <f>IF(sales_data_sample3[[#This Row],[STATUS]] &lt;&gt;"Cancelled","4,55%","0")</f>
        <v>4,55%</v>
      </c>
      <c r="H1699" s="4">
        <v>38238</v>
      </c>
      <c r="I1699" t="s">
        <v>28</v>
      </c>
      <c r="J1699">
        <f>ROUNDUP(MONTH(sales_data_sample3[[#This Row],[ORDER DATE]])/3,0)</f>
        <v>3</v>
      </c>
      <c r="K1699" t="str">
        <f>TEXT(sales_data_sample3[[#This Row],[ORDER DATE]],"[$-409]mmmm")</f>
        <v>September</v>
      </c>
      <c r="L1699">
        <f>YEAR(sales_data_sample3[[#This Row],[ORDER DATE]])</f>
        <v>2004</v>
      </c>
      <c r="M1699" t="s">
        <v>957</v>
      </c>
      <c r="N1699">
        <v>54</v>
      </c>
      <c r="O1699" t="s">
        <v>3944</v>
      </c>
      <c r="P1699" t="s">
        <v>31</v>
      </c>
      <c r="Q1699" t="s">
        <v>32</v>
      </c>
      <c r="R1699" t="s">
        <v>33</v>
      </c>
      <c r="S1699" t="s">
        <v>4804</v>
      </c>
      <c r="T1699" t="s">
        <v>35</v>
      </c>
      <c r="U1699" t="s">
        <v>36</v>
      </c>
      <c r="V1699" t="s">
        <v>37</v>
      </c>
      <c r="W1699" t="s">
        <v>38</v>
      </c>
      <c r="X1699" t="s">
        <v>39</v>
      </c>
      <c r="Y1699" t="s">
        <v>40</v>
      </c>
      <c r="Z1699" t="s">
        <v>41</v>
      </c>
      <c r="AA1699" t="s">
        <v>42</v>
      </c>
    </row>
    <row r="1700" spans="1:27" x14ac:dyDescent="0.25">
      <c r="A1700" s="1">
        <v>10292</v>
      </c>
      <c r="B1700" s="1">
        <v>31</v>
      </c>
      <c r="C1700" s="8">
        <v>67.73</v>
      </c>
      <c r="D1700" s="1">
        <v>3</v>
      </c>
      <c r="E1700" s="7">
        <v>2099.63</v>
      </c>
      <c r="F1700" s="7">
        <f>sales_data_sample3[[#This Row],[SALES]]*sales_data_sample3[[#This Row],[PROFIT MARGIN]]</f>
        <v>106.87116700000001</v>
      </c>
      <c r="G1700" s="14" t="str">
        <f>IF(sales_data_sample3[[#This Row],[STATUS]] &lt;&gt;"Cancelled","5,09%","0")</f>
        <v>5,09%</v>
      </c>
      <c r="H1700" s="4">
        <v>38238</v>
      </c>
      <c r="I1700" t="s">
        <v>28</v>
      </c>
      <c r="J1700">
        <f>ROUNDUP(MONTH(sales_data_sample3[[#This Row],[ORDER DATE]])/3,0)</f>
        <v>3</v>
      </c>
      <c r="K1700" t="str">
        <f>TEXT(sales_data_sample3[[#This Row],[ORDER DATE]],"[$-409]mmmm")</f>
        <v>September</v>
      </c>
      <c r="L1700">
        <f>YEAR(sales_data_sample3[[#This Row],[ORDER DATE]])</f>
        <v>2004</v>
      </c>
      <c r="M1700" t="s">
        <v>2246</v>
      </c>
      <c r="N1700">
        <v>62</v>
      </c>
      <c r="O1700" t="s">
        <v>3989</v>
      </c>
      <c r="P1700" t="s">
        <v>31</v>
      </c>
      <c r="Q1700" t="s">
        <v>32</v>
      </c>
      <c r="R1700" t="s">
        <v>33</v>
      </c>
      <c r="S1700" t="s">
        <v>4804</v>
      </c>
      <c r="T1700" t="s">
        <v>35</v>
      </c>
      <c r="U1700" t="s">
        <v>36</v>
      </c>
      <c r="V1700" t="s">
        <v>37</v>
      </c>
      <c r="W1700" t="s">
        <v>38</v>
      </c>
      <c r="X1700" t="s">
        <v>39</v>
      </c>
      <c r="Y1700" t="s">
        <v>40</v>
      </c>
      <c r="Z1700" t="s">
        <v>41</v>
      </c>
      <c r="AA1700" t="s">
        <v>42</v>
      </c>
    </row>
    <row r="1701" spans="1:27" x14ac:dyDescent="0.25">
      <c r="A1701" s="1">
        <v>10292</v>
      </c>
      <c r="B1701" s="1">
        <v>41</v>
      </c>
      <c r="C1701" s="8">
        <v>100</v>
      </c>
      <c r="D1701" s="1">
        <v>6</v>
      </c>
      <c r="E1701" s="7">
        <v>4983.1400000000003</v>
      </c>
      <c r="F1701" s="7">
        <f>sales_data_sample3[[#This Row],[SALES]]*sales_data_sample3[[#This Row],[PROFIT MARGIN]]</f>
        <v>226.73287000000002</v>
      </c>
      <c r="G1701" s="14" t="str">
        <f>IF(sales_data_sample3[[#This Row],[STATUS]] &lt;&gt;"Cancelled","4,55%","0")</f>
        <v>4,55%</v>
      </c>
      <c r="H1701" s="4">
        <v>38238</v>
      </c>
      <c r="I1701" t="s">
        <v>28</v>
      </c>
      <c r="J1701">
        <f>ROUNDUP(MONTH(sales_data_sample3[[#This Row],[ORDER DATE]])/3,0)</f>
        <v>3</v>
      </c>
      <c r="K1701" t="str">
        <f>TEXT(sales_data_sample3[[#This Row],[ORDER DATE]],"[$-409]mmmm")</f>
        <v>September</v>
      </c>
      <c r="L1701">
        <f>YEAR(sales_data_sample3[[#This Row],[ORDER DATE]])</f>
        <v>2004</v>
      </c>
      <c r="M1701" t="s">
        <v>957</v>
      </c>
      <c r="N1701">
        <v>115</v>
      </c>
      <c r="O1701" t="s">
        <v>4177</v>
      </c>
      <c r="P1701" t="s">
        <v>31</v>
      </c>
      <c r="Q1701" t="s">
        <v>32</v>
      </c>
      <c r="R1701" t="s">
        <v>33</v>
      </c>
      <c r="S1701" t="s">
        <v>4804</v>
      </c>
      <c r="T1701" t="s">
        <v>35</v>
      </c>
      <c r="U1701" t="s">
        <v>36</v>
      </c>
      <c r="V1701" t="s">
        <v>37</v>
      </c>
      <c r="W1701" t="s">
        <v>38</v>
      </c>
      <c r="X1701" t="s">
        <v>39</v>
      </c>
      <c r="Y1701" t="s">
        <v>40</v>
      </c>
      <c r="Z1701" t="s">
        <v>41</v>
      </c>
      <c r="AA1701" t="s">
        <v>65</v>
      </c>
    </row>
    <row r="1702" spans="1:27" x14ac:dyDescent="0.25">
      <c r="A1702" s="1">
        <v>10292</v>
      </c>
      <c r="B1702" s="1">
        <v>35</v>
      </c>
      <c r="C1702" s="8">
        <v>55.07</v>
      </c>
      <c r="D1702" s="1">
        <v>1</v>
      </c>
      <c r="E1702" s="7">
        <v>1927.45</v>
      </c>
      <c r="F1702" s="7">
        <f>sales_data_sample3[[#This Row],[SALES]]*sales_data_sample3[[#This Row],[PROFIT MARGIN]]</f>
        <v>98.107205000000008</v>
      </c>
      <c r="G1702" s="14" t="str">
        <f>IF(sales_data_sample3[[#This Row],[STATUS]] &lt;&gt;"Cancelled","5,09%","0")</f>
        <v>5,09%</v>
      </c>
      <c r="H1702" s="4">
        <v>38238</v>
      </c>
      <c r="I1702" t="s">
        <v>28</v>
      </c>
      <c r="J1702">
        <f>ROUNDUP(MONTH(sales_data_sample3[[#This Row],[ORDER DATE]])/3,0)</f>
        <v>3</v>
      </c>
      <c r="K1702" t="str">
        <f>TEXT(sales_data_sample3[[#This Row],[ORDER DATE]],"[$-409]mmmm")</f>
        <v>September</v>
      </c>
      <c r="L1702">
        <f>YEAR(sales_data_sample3[[#This Row],[ORDER DATE]])</f>
        <v>2004</v>
      </c>
      <c r="M1702" t="s">
        <v>2246</v>
      </c>
      <c r="N1702">
        <v>58</v>
      </c>
      <c r="O1702" t="s">
        <v>4208</v>
      </c>
      <c r="P1702" t="s">
        <v>31</v>
      </c>
      <c r="Q1702" t="s">
        <v>32</v>
      </c>
      <c r="R1702" t="s">
        <v>33</v>
      </c>
      <c r="S1702" t="s">
        <v>4804</v>
      </c>
      <c r="T1702" t="s">
        <v>35</v>
      </c>
      <c r="U1702" t="s">
        <v>36</v>
      </c>
      <c r="V1702" t="s">
        <v>37</v>
      </c>
      <c r="W1702" t="s">
        <v>38</v>
      </c>
      <c r="X1702" t="s">
        <v>39</v>
      </c>
      <c r="Y1702" t="s">
        <v>40</v>
      </c>
      <c r="Z1702" t="s">
        <v>41</v>
      </c>
      <c r="AA1702" t="s">
        <v>42</v>
      </c>
    </row>
    <row r="1703" spans="1:27" x14ac:dyDescent="0.25">
      <c r="A1703" s="1">
        <v>10293</v>
      </c>
      <c r="B1703" s="1">
        <v>46</v>
      </c>
      <c r="C1703" s="8">
        <v>100</v>
      </c>
      <c r="D1703" s="1">
        <v>8</v>
      </c>
      <c r="E1703" s="7">
        <v>8411.56</v>
      </c>
      <c r="F1703" s="7">
        <f>sales_data_sample3[[#This Row],[SALES]]*sales_data_sample3[[#This Row],[PROFIT MARGIN]]</f>
        <v>2093.6372839999999</v>
      </c>
      <c r="G1703" s="14" t="str">
        <f>IF(sales_data_sample3[[#This Row],[STATUS]] &lt;&gt;"Cancelled","24,89%","0")</f>
        <v>24,89%</v>
      </c>
      <c r="H1703" s="4">
        <v>38239</v>
      </c>
      <c r="I1703" t="s">
        <v>28</v>
      </c>
      <c r="J1703">
        <f>ROUNDUP(MONTH(sales_data_sample3[[#This Row],[ORDER DATE]])/3,0)</f>
        <v>3</v>
      </c>
      <c r="K1703" t="str">
        <f>TEXT(sales_data_sample3[[#This Row],[ORDER DATE]],"[$-409]mmmm")</f>
        <v>September</v>
      </c>
      <c r="L1703">
        <f>YEAR(sales_data_sample3[[#This Row],[ORDER DATE]])</f>
        <v>2004</v>
      </c>
      <c r="M1703" t="s">
        <v>278</v>
      </c>
      <c r="N1703">
        <v>207</v>
      </c>
      <c r="O1703" t="s">
        <v>880</v>
      </c>
      <c r="P1703" t="s">
        <v>391</v>
      </c>
      <c r="Q1703" t="s">
        <v>392</v>
      </c>
      <c r="R1703" t="s">
        <v>393</v>
      </c>
      <c r="S1703" t="s">
        <v>4804</v>
      </c>
      <c r="T1703" t="s">
        <v>394</v>
      </c>
      <c r="U1703" t="s">
        <v>4804</v>
      </c>
      <c r="V1703" t="s">
        <v>395</v>
      </c>
      <c r="W1703" t="s">
        <v>396</v>
      </c>
      <c r="X1703" t="s">
        <v>52</v>
      </c>
      <c r="Y1703" t="s">
        <v>397</v>
      </c>
      <c r="Z1703" t="s">
        <v>398</v>
      </c>
      <c r="AA1703" t="s">
        <v>229</v>
      </c>
    </row>
    <row r="1704" spans="1:27" x14ac:dyDescent="0.25">
      <c r="A1704" s="1">
        <v>10293</v>
      </c>
      <c r="B1704" s="1">
        <v>24</v>
      </c>
      <c r="C1704" s="8">
        <v>100</v>
      </c>
      <c r="D1704" s="1">
        <v>9</v>
      </c>
      <c r="E1704" s="7">
        <v>4242.24</v>
      </c>
      <c r="F1704" s="7">
        <f>sales_data_sample3[[#This Row],[SALES]]*sales_data_sample3[[#This Row],[PROFIT MARGIN]]</f>
        <v>1055.893536</v>
      </c>
      <c r="G1704" s="14" t="str">
        <f>IF(sales_data_sample3[[#This Row],[STATUS]] &lt;&gt;"Cancelled","24,89%","0")</f>
        <v>24,89%</v>
      </c>
      <c r="H1704" s="4">
        <v>38239</v>
      </c>
      <c r="I1704" t="s">
        <v>28</v>
      </c>
      <c r="J1704">
        <f>ROUNDUP(MONTH(sales_data_sample3[[#This Row],[ORDER DATE]])/3,0)</f>
        <v>3</v>
      </c>
      <c r="K1704" t="str">
        <f>TEXT(sales_data_sample3[[#This Row],[ORDER DATE]],"[$-409]mmmm")</f>
        <v>September</v>
      </c>
      <c r="L1704">
        <f>YEAR(sales_data_sample3[[#This Row],[ORDER DATE]])</f>
        <v>2004</v>
      </c>
      <c r="M1704" t="s">
        <v>278</v>
      </c>
      <c r="N1704">
        <v>151</v>
      </c>
      <c r="O1704" t="s">
        <v>1027</v>
      </c>
      <c r="P1704" t="s">
        <v>391</v>
      </c>
      <c r="Q1704" t="s">
        <v>392</v>
      </c>
      <c r="R1704" t="s">
        <v>393</v>
      </c>
      <c r="S1704" t="s">
        <v>4804</v>
      </c>
      <c r="T1704" t="s">
        <v>394</v>
      </c>
      <c r="U1704" t="s">
        <v>4804</v>
      </c>
      <c r="V1704" t="s">
        <v>395</v>
      </c>
      <c r="W1704" t="s">
        <v>396</v>
      </c>
      <c r="X1704" t="s">
        <v>52</v>
      </c>
      <c r="Y1704" t="s">
        <v>397</v>
      </c>
      <c r="Z1704" t="s">
        <v>398</v>
      </c>
      <c r="AA1704" t="s">
        <v>65</v>
      </c>
    </row>
    <row r="1705" spans="1:27" x14ac:dyDescent="0.25">
      <c r="A1705" s="1">
        <v>10293</v>
      </c>
      <c r="B1705" s="1">
        <v>45</v>
      </c>
      <c r="C1705" s="8">
        <v>100</v>
      </c>
      <c r="D1705" s="1">
        <v>7</v>
      </c>
      <c r="E1705" s="7">
        <v>8253</v>
      </c>
      <c r="F1705" s="7">
        <f>sales_data_sample3[[#This Row],[SALES]]*sales_data_sample3[[#This Row],[PROFIT MARGIN]]</f>
        <v>2054.1716999999999</v>
      </c>
      <c r="G1705" s="14" t="str">
        <f>IF(sales_data_sample3[[#This Row],[STATUS]] &lt;&gt;"Cancelled","24,89%","0")</f>
        <v>24,89%</v>
      </c>
      <c r="H1705" s="4">
        <v>38239</v>
      </c>
      <c r="I1705" t="s">
        <v>28</v>
      </c>
      <c r="J1705">
        <f>ROUNDUP(MONTH(sales_data_sample3[[#This Row],[ORDER DATE]])/3,0)</f>
        <v>3</v>
      </c>
      <c r="K1705" t="str">
        <f>TEXT(sales_data_sample3[[#This Row],[ORDER DATE]],"[$-409]mmmm")</f>
        <v>September</v>
      </c>
      <c r="L1705">
        <f>YEAR(sales_data_sample3[[#This Row],[ORDER DATE]])</f>
        <v>2004</v>
      </c>
      <c r="M1705" t="s">
        <v>278</v>
      </c>
      <c r="N1705">
        <v>173</v>
      </c>
      <c r="O1705" t="s">
        <v>1095</v>
      </c>
      <c r="P1705" t="s">
        <v>391</v>
      </c>
      <c r="Q1705" t="s">
        <v>392</v>
      </c>
      <c r="R1705" t="s">
        <v>393</v>
      </c>
      <c r="S1705" t="s">
        <v>4804</v>
      </c>
      <c r="T1705" t="s">
        <v>394</v>
      </c>
      <c r="U1705" t="s">
        <v>4804</v>
      </c>
      <c r="V1705" t="s">
        <v>395</v>
      </c>
      <c r="W1705" t="s">
        <v>396</v>
      </c>
      <c r="X1705" t="s">
        <v>52</v>
      </c>
      <c r="Y1705" t="s">
        <v>397</v>
      </c>
      <c r="Z1705" t="s">
        <v>398</v>
      </c>
      <c r="AA1705" t="s">
        <v>229</v>
      </c>
    </row>
    <row r="1706" spans="1:27" x14ac:dyDescent="0.25">
      <c r="A1706" s="1">
        <v>10293</v>
      </c>
      <c r="B1706" s="1">
        <v>24</v>
      </c>
      <c r="C1706" s="8">
        <v>100</v>
      </c>
      <c r="D1706" s="1">
        <v>4</v>
      </c>
      <c r="E1706" s="7">
        <v>2819.28</v>
      </c>
      <c r="F1706" s="7">
        <f>sales_data_sample3[[#This Row],[SALES]]*sales_data_sample3[[#This Row],[PROFIT MARGIN]]</f>
        <v>208.34479199999998</v>
      </c>
      <c r="G1706" s="14" t="str">
        <f>IF(sales_data_sample3[[#This Row],[STATUS]] &lt;&gt;"Cancelled","7,39%","0")</f>
        <v>7,39%</v>
      </c>
      <c r="H1706" s="4">
        <v>38239</v>
      </c>
      <c r="I1706" t="s">
        <v>28</v>
      </c>
      <c r="J1706">
        <f>ROUNDUP(MONTH(sales_data_sample3[[#This Row],[ORDER DATE]])/3,0)</f>
        <v>3</v>
      </c>
      <c r="K1706" t="str">
        <f>TEXT(sales_data_sample3[[#This Row],[ORDER DATE]],"[$-409]mmmm")</f>
        <v>September</v>
      </c>
      <c r="L1706">
        <f>YEAR(sales_data_sample3[[#This Row],[ORDER DATE]])</f>
        <v>2004</v>
      </c>
      <c r="M1706" t="s">
        <v>1354</v>
      </c>
      <c r="N1706">
        <v>136</v>
      </c>
      <c r="O1706" t="s">
        <v>2159</v>
      </c>
      <c r="P1706" t="s">
        <v>391</v>
      </c>
      <c r="Q1706" t="s">
        <v>392</v>
      </c>
      <c r="R1706" t="s">
        <v>393</v>
      </c>
      <c r="S1706" t="s">
        <v>4804</v>
      </c>
      <c r="T1706" t="s">
        <v>394</v>
      </c>
      <c r="U1706" t="s">
        <v>4804</v>
      </c>
      <c r="V1706" t="s">
        <v>395</v>
      </c>
      <c r="W1706" t="s">
        <v>396</v>
      </c>
      <c r="X1706" t="s">
        <v>52</v>
      </c>
      <c r="Y1706" t="s">
        <v>397</v>
      </c>
      <c r="Z1706" t="s">
        <v>398</v>
      </c>
      <c r="AA1706" t="s">
        <v>42</v>
      </c>
    </row>
    <row r="1707" spans="1:27" x14ac:dyDescent="0.25">
      <c r="A1707" s="1">
        <v>10293</v>
      </c>
      <c r="B1707" s="1">
        <v>22</v>
      </c>
      <c r="C1707" s="8">
        <v>100</v>
      </c>
      <c r="D1707" s="1">
        <v>6</v>
      </c>
      <c r="E1707" s="7">
        <v>2418.2399999999998</v>
      </c>
      <c r="F1707" s="7">
        <f>sales_data_sample3[[#This Row],[SALES]]*sales_data_sample3[[#This Row],[PROFIT MARGIN]]</f>
        <v>123.088416</v>
      </c>
      <c r="G1707" s="14" t="str">
        <f>IF(sales_data_sample3[[#This Row],[STATUS]] &lt;&gt;"Cancelled","5,09%","0")</f>
        <v>5,09%</v>
      </c>
      <c r="H1707" s="4">
        <v>38239</v>
      </c>
      <c r="I1707" t="s">
        <v>28</v>
      </c>
      <c r="J1707">
        <f>ROUNDUP(MONTH(sales_data_sample3[[#This Row],[ORDER DATE]])/3,0)</f>
        <v>3</v>
      </c>
      <c r="K1707" t="str">
        <f>TEXT(sales_data_sample3[[#This Row],[ORDER DATE]],"[$-409]mmmm")</f>
        <v>September</v>
      </c>
      <c r="L1707">
        <f>YEAR(sales_data_sample3[[#This Row],[ORDER DATE]])</f>
        <v>2004</v>
      </c>
      <c r="M1707" t="s">
        <v>2246</v>
      </c>
      <c r="N1707">
        <v>100</v>
      </c>
      <c r="O1707" t="s">
        <v>2247</v>
      </c>
      <c r="P1707" t="s">
        <v>391</v>
      </c>
      <c r="Q1707" t="s">
        <v>392</v>
      </c>
      <c r="R1707" t="s">
        <v>393</v>
      </c>
      <c r="S1707" t="s">
        <v>4804</v>
      </c>
      <c r="T1707" t="s">
        <v>394</v>
      </c>
      <c r="U1707" t="s">
        <v>4804</v>
      </c>
      <c r="V1707" t="s">
        <v>395</v>
      </c>
      <c r="W1707" t="s">
        <v>396</v>
      </c>
      <c r="X1707" t="s">
        <v>52</v>
      </c>
      <c r="Y1707" t="s">
        <v>397</v>
      </c>
      <c r="Z1707" t="s">
        <v>398</v>
      </c>
      <c r="AA1707" t="s">
        <v>42</v>
      </c>
    </row>
    <row r="1708" spans="1:27" x14ac:dyDescent="0.25">
      <c r="A1708" s="1">
        <v>10293</v>
      </c>
      <c r="B1708" s="1">
        <v>49</v>
      </c>
      <c r="C1708" s="8">
        <v>100</v>
      </c>
      <c r="D1708" s="1">
        <v>3</v>
      </c>
      <c r="E1708" s="7">
        <v>4946.0600000000004</v>
      </c>
      <c r="F1708" s="7">
        <f>sales_data_sample3[[#This Row],[SALES]]*sales_data_sample3[[#This Row],[PROFIT MARGIN]]</f>
        <v>365.51383399999997</v>
      </c>
      <c r="G1708" s="14" t="str">
        <f>IF(sales_data_sample3[[#This Row],[STATUS]] &lt;&gt;"Cancelled","7,39%","0")</f>
        <v>7,39%</v>
      </c>
      <c r="H1708" s="4">
        <v>38239</v>
      </c>
      <c r="I1708" t="s">
        <v>28</v>
      </c>
      <c r="J1708">
        <f>ROUNDUP(MONTH(sales_data_sample3[[#This Row],[ORDER DATE]])/3,0)</f>
        <v>3</v>
      </c>
      <c r="K1708" t="str">
        <f>TEXT(sales_data_sample3[[#This Row],[ORDER DATE]],"[$-409]mmmm")</f>
        <v>September</v>
      </c>
      <c r="L1708">
        <f>YEAR(sales_data_sample3[[#This Row],[ORDER DATE]])</f>
        <v>2004</v>
      </c>
      <c r="M1708" t="s">
        <v>1354</v>
      </c>
      <c r="N1708">
        <v>87</v>
      </c>
      <c r="O1708" t="s">
        <v>2562</v>
      </c>
      <c r="P1708" t="s">
        <v>391</v>
      </c>
      <c r="Q1708" t="s">
        <v>392</v>
      </c>
      <c r="R1708" t="s">
        <v>393</v>
      </c>
      <c r="S1708" t="s">
        <v>4804</v>
      </c>
      <c r="T1708" t="s">
        <v>394</v>
      </c>
      <c r="U1708" t="s">
        <v>4804</v>
      </c>
      <c r="V1708" t="s">
        <v>395</v>
      </c>
      <c r="W1708" t="s">
        <v>396</v>
      </c>
      <c r="X1708" t="s">
        <v>52</v>
      </c>
      <c r="Y1708" t="s">
        <v>397</v>
      </c>
      <c r="Z1708" t="s">
        <v>398</v>
      </c>
      <c r="AA1708" t="s">
        <v>65</v>
      </c>
    </row>
    <row r="1709" spans="1:27" x14ac:dyDescent="0.25">
      <c r="A1709" s="1">
        <v>10293</v>
      </c>
      <c r="B1709" s="1">
        <v>21</v>
      </c>
      <c r="C1709" s="8">
        <v>100</v>
      </c>
      <c r="D1709" s="1">
        <v>2</v>
      </c>
      <c r="E1709" s="7">
        <v>2941.89</v>
      </c>
      <c r="F1709" s="7">
        <f>sales_data_sample3[[#This Row],[SALES]]*sales_data_sample3[[#This Row],[PROFIT MARGIN]]</f>
        <v>268.88874599999997</v>
      </c>
      <c r="G1709" s="14" t="str">
        <f>IF(sales_data_sample3[[#This Row],[STATUS]] &lt;&gt;"Cancelled","9,14%","0")</f>
        <v>9,14%</v>
      </c>
      <c r="H1709" s="4">
        <v>38239</v>
      </c>
      <c r="I1709" t="s">
        <v>28</v>
      </c>
      <c r="J1709">
        <f>ROUNDUP(MONTH(sales_data_sample3[[#This Row],[ORDER DATE]])/3,0)</f>
        <v>3</v>
      </c>
      <c r="K1709" t="str">
        <f>TEXT(sales_data_sample3[[#This Row],[ORDER DATE]],"[$-409]mmmm")</f>
        <v>September</v>
      </c>
      <c r="L1709">
        <f>YEAR(sales_data_sample3[[#This Row],[ORDER DATE]])</f>
        <v>2004</v>
      </c>
      <c r="M1709" t="s">
        <v>2075</v>
      </c>
      <c r="N1709">
        <v>122</v>
      </c>
      <c r="O1709" t="s">
        <v>3005</v>
      </c>
      <c r="P1709" t="s">
        <v>391</v>
      </c>
      <c r="Q1709" t="s">
        <v>392</v>
      </c>
      <c r="R1709" t="s">
        <v>393</v>
      </c>
      <c r="S1709" t="s">
        <v>4804</v>
      </c>
      <c r="T1709" t="s">
        <v>394</v>
      </c>
      <c r="U1709" t="s">
        <v>4804</v>
      </c>
      <c r="V1709" t="s">
        <v>395</v>
      </c>
      <c r="W1709" t="s">
        <v>396</v>
      </c>
      <c r="X1709" t="s">
        <v>52</v>
      </c>
      <c r="Y1709" t="s">
        <v>397</v>
      </c>
      <c r="Z1709" t="s">
        <v>398</v>
      </c>
      <c r="AA1709" t="s">
        <v>42</v>
      </c>
    </row>
    <row r="1710" spans="1:27" x14ac:dyDescent="0.25">
      <c r="A1710" s="1">
        <v>10293</v>
      </c>
      <c r="B1710" s="1">
        <v>29</v>
      </c>
      <c r="C1710" s="8">
        <v>71.89</v>
      </c>
      <c r="D1710" s="1">
        <v>5</v>
      </c>
      <c r="E1710" s="7">
        <v>2084.81</v>
      </c>
      <c r="F1710" s="7">
        <f>sales_data_sample3[[#This Row],[SALES]]*sales_data_sample3[[#This Row],[PROFIT MARGIN]]</f>
        <v>190.55163399999998</v>
      </c>
      <c r="G1710" s="14" t="str">
        <f>IF(sales_data_sample3[[#This Row],[STATUS]] &lt;&gt;"Cancelled","9,14%","0")</f>
        <v>9,14%</v>
      </c>
      <c r="H1710" s="4">
        <v>38239</v>
      </c>
      <c r="I1710" t="s">
        <v>28</v>
      </c>
      <c r="J1710">
        <f>ROUNDUP(MONTH(sales_data_sample3[[#This Row],[ORDER DATE]])/3,0)</f>
        <v>3</v>
      </c>
      <c r="K1710" t="str">
        <f>TEXT(sales_data_sample3[[#This Row],[ORDER DATE]],"[$-409]mmmm")</f>
        <v>September</v>
      </c>
      <c r="L1710">
        <f>YEAR(sales_data_sample3[[#This Row],[ORDER DATE]])</f>
        <v>2004</v>
      </c>
      <c r="M1710" t="s">
        <v>2075</v>
      </c>
      <c r="N1710">
        <v>86</v>
      </c>
      <c r="O1710" t="s">
        <v>4358</v>
      </c>
      <c r="P1710" t="s">
        <v>391</v>
      </c>
      <c r="Q1710" t="s">
        <v>392</v>
      </c>
      <c r="R1710" t="s">
        <v>393</v>
      </c>
      <c r="S1710" t="s">
        <v>4804</v>
      </c>
      <c r="T1710" t="s">
        <v>394</v>
      </c>
      <c r="U1710" t="s">
        <v>4804</v>
      </c>
      <c r="V1710" t="s">
        <v>395</v>
      </c>
      <c r="W1710" t="s">
        <v>396</v>
      </c>
      <c r="X1710" t="s">
        <v>52</v>
      </c>
      <c r="Y1710" t="s">
        <v>397</v>
      </c>
      <c r="Z1710" t="s">
        <v>398</v>
      </c>
      <c r="AA1710" t="s">
        <v>42</v>
      </c>
    </row>
    <row r="1711" spans="1:27" x14ac:dyDescent="0.25">
      <c r="A1711" s="1">
        <v>10293</v>
      </c>
      <c r="B1711" s="1">
        <v>32</v>
      </c>
      <c r="C1711" s="8">
        <v>60.06</v>
      </c>
      <c r="D1711" s="1">
        <v>1</v>
      </c>
      <c r="E1711" s="7">
        <v>1921.92</v>
      </c>
      <c r="F1711" s="7">
        <f>sales_data_sample3[[#This Row],[SALES]]*sales_data_sample3[[#This Row],[PROFIT MARGIN]]</f>
        <v>175.663488</v>
      </c>
      <c r="G1711" s="14" t="str">
        <f>IF(sales_data_sample3[[#This Row],[STATUS]] &lt;&gt;"Cancelled","9,14%","0")</f>
        <v>9,14%</v>
      </c>
      <c r="H1711" s="4">
        <v>38239</v>
      </c>
      <c r="I1711" t="s">
        <v>28</v>
      </c>
      <c r="J1711">
        <f>ROUNDUP(MONTH(sales_data_sample3[[#This Row],[ORDER DATE]])/3,0)</f>
        <v>3</v>
      </c>
      <c r="K1711" t="str">
        <f>TEXT(sales_data_sample3[[#This Row],[ORDER DATE]],"[$-409]mmmm")</f>
        <v>September</v>
      </c>
      <c r="L1711">
        <f>YEAR(sales_data_sample3[[#This Row],[ORDER DATE]])</f>
        <v>2004</v>
      </c>
      <c r="M1711" t="s">
        <v>2075</v>
      </c>
      <c r="N1711">
        <v>54</v>
      </c>
      <c r="O1711" t="s">
        <v>4760</v>
      </c>
      <c r="P1711" t="s">
        <v>391</v>
      </c>
      <c r="Q1711" t="s">
        <v>392</v>
      </c>
      <c r="R1711" t="s">
        <v>393</v>
      </c>
      <c r="S1711" t="s">
        <v>4804</v>
      </c>
      <c r="T1711" t="s">
        <v>394</v>
      </c>
      <c r="U1711" t="s">
        <v>4804</v>
      </c>
      <c r="V1711" t="s">
        <v>395</v>
      </c>
      <c r="W1711" t="s">
        <v>396</v>
      </c>
      <c r="X1711" t="s">
        <v>52</v>
      </c>
      <c r="Y1711" t="s">
        <v>397</v>
      </c>
      <c r="Z1711" t="s">
        <v>398</v>
      </c>
      <c r="AA1711" t="s">
        <v>42</v>
      </c>
    </row>
    <row r="1712" spans="1:27" x14ac:dyDescent="0.25">
      <c r="A1712" s="1">
        <v>10294</v>
      </c>
      <c r="B1712" s="1">
        <v>45</v>
      </c>
      <c r="C1712" s="8">
        <v>100</v>
      </c>
      <c r="D1712" s="1">
        <v>1</v>
      </c>
      <c r="E1712" s="7">
        <v>4692.6000000000004</v>
      </c>
      <c r="F1712" s="7">
        <f>sales_data_sample3[[#This Row],[SALES]]*sales_data_sample3[[#This Row],[PROFIT MARGIN]]</f>
        <v>428.90364</v>
      </c>
      <c r="G1712" s="14" t="str">
        <f>IF(sales_data_sample3[[#This Row],[STATUS]] &lt;&gt;"Cancelled","9,14%","0")</f>
        <v>9,14%</v>
      </c>
      <c r="H1712" s="4">
        <v>38240</v>
      </c>
      <c r="I1712" t="s">
        <v>28</v>
      </c>
      <c r="J1712">
        <f>ROUNDUP(MONTH(sales_data_sample3[[#This Row],[ORDER DATE]])/3,0)</f>
        <v>3</v>
      </c>
      <c r="K1712" t="str">
        <f>TEXT(sales_data_sample3[[#This Row],[ORDER DATE]],"[$-409]mmmm")</f>
        <v>September</v>
      </c>
      <c r="L1712">
        <f>YEAR(sales_data_sample3[[#This Row],[ORDER DATE]])</f>
        <v>2004</v>
      </c>
      <c r="M1712" t="s">
        <v>2075</v>
      </c>
      <c r="N1712">
        <v>99</v>
      </c>
      <c r="O1712" t="s">
        <v>4639</v>
      </c>
      <c r="P1712" t="s">
        <v>840</v>
      </c>
      <c r="Q1712" t="s">
        <v>841</v>
      </c>
      <c r="R1712" t="s">
        <v>842</v>
      </c>
      <c r="S1712" t="s">
        <v>4804</v>
      </c>
      <c r="T1712" t="s">
        <v>441</v>
      </c>
      <c r="U1712" t="s">
        <v>185</v>
      </c>
      <c r="V1712" t="s">
        <v>442</v>
      </c>
      <c r="W1712" t="s">
        <v>38</v>
      </c>
      <c r="X1712" t="s">
        <v>39</v>
      </c>
      <c r="Y1712" t="s">
        <v>843</v>
      </c>
      <c r="Z1712" t="s">
        <v>844</v>
      </c>
      <c r="AA1712" t="s">
        <v>65</v>
      </c>
    </row>
    <row r="1713" spans="1:27" x14ac:dyDescent="0.25">
      <c r="A1713" s="1">
        <v>10295</v>
      </c>
      <c r="B1713" s="1">
        <v>24</v>
      </c>
      <c r="C1713" s="8">
        <v>100</v>
      </c>
      <c r="D1713" s="1">
        <v>1</v>
      </c>
      <c r="E1713" s="7">
        <v>3427.2</v>
      </c>
      <c r="F1713" s="7">
        <f>sales_data_sample3[[#This Row],[SALES]]*sales_data_sample3[[#This Row],[PROFIT MARGIN]]</f>
        <v>853.03008</v>
      </c>
      <c r="G1713" s="14" t="str">
        <f>IF(sales_data_sample3[[#This Row],[STATUS]] &lt;&gt;"Cancelled","24,89%","0")</f>
        <v>24,89%</v>
      </c>
      <c r="H1713" s="4">
        <v>38240</v>
      </c>
      <c r="I1713" t="s">
        <v>28</v>
      </c>
      <c r="J1713">
        <f>ROUNDUP(MONTH(sales_data_sample3[[#This Row],[ORDER DATE]])/3,0)</f>
        <v>3</v>
      </c>
      <c r="K1713" t="str">
        <f>TEXT(sales_data_sample3[[#This Row],[ORDER DATE]],"[$-409]mmmm")</f>
        <v>September</v>
      </c>
      <c r="L1713">
        <f>YEAR(sales_data_sample3[[#This Row],[ORDER DATE]])</f>
        <v>2004</v>
      </c>
      <c r="M1713" t="s">
        <v>278</v>
      </c>
      <c r="N1713">
        <v>136</v>
      </c>
      <c r="O1713" t="s">
        <v>561</v>
      </c>
      <c r="P1713" t="s">
        <v>656</v>
      </c>
      <c r="Q1713" t="s">
        <v>657</v>
      </c>
      <c r="R1713" t="s">
        <v>658</v>
      </c>
      <c r="S1713" t="s">
        <v>4804</v>
      </c>
      <c r="T1713" t="s">
        <v>659</v>
      </c>
      <c r="U1713" t="s">
        <v>185</v>
      </c>
      <c r="V1713" t="s">
        <v>660</v>
      </c>
      <c r="W1713" t="s">
        <v>38</v>
      </c>
      <c r="X1713" t="s">
        <v>39</v>
      </c>
      <c r="Y1713" t="s">
        <v>661</v>
      </c>
      <c r="Z1713" t="s">
        <v>94</v>
      </c>
      <c r="AA1713" t="s">
        <v>65</v>
      </c>
    </row>
    <row r="1714" spans="1:27" x14ac:dyDescent="0.25">
      <c r="A1714" s="1">
        <v>10295</v>
      </c>
      <c r="B1714" s="1">
        <v>46</v>
      </c>
      <c r="C1714" s="8">
        <v>84.97</v>
      </c>
      <c r="D1714" s="1">
        <v>3</v>
      </c>
      <c r="E1714" s="7">
        <v>3908.62</v>
      </c>
      <c r="F1714" s="7">
        <f>sales_data_sample3[[#This Row],[SALES]]*sales_data_sample3[[#This Row],[PROFIT MARGIN]]</f>
        <v>288.84701799999999</v>
      </c>
      <c r="G1714" s="14" t="str">
        <f>IF(sales_data_sample3[[#This Row],[STATUS]] &lt;&gt;"Cancelled","7,39%","0")</f>
        <v>7,39%</v>
      </c>
      <c r="H1714" s="4">
        <v>38240</v>
      </c>
      <c r="I1714" t="s">
        <v>28</v>
      </c>
      <c r="J1714">
        <f>ROUNDUP(MONTH(sales_data_sample3[[#This Row],[ORDER DATE]])/3,0)</f>
        <v>3</v>
      </c>
      <c r="K1714" t="str">
        <f>TEXT(sales_data_sample3[[#This Row],[ORDER DATE]],"[$-409]mmmm")</f>
        <v>September</v>
      </c>
      <c r="L1714">
        <f>YEAR(sales_data_sample3[[#This Row],[ORDER DATE]])</f>
        <v>2004</v>
      </c>
      <c r="M1714" t="s">
        <v>1354</v>
      </c>
      <c r="N1714">
        <v>88</v>
      </c>
      <c r="O1714" t="s">
        <v>3347</v>
      </c>
      <c r="P1714" t="s">
        <v>656</v>
      </c>
      <c r="Q1714" t="s">
        <v>657</v>
      </c>
      <c r="R1714" t="s">
        <v>658</v>
      </c>
      <c r="S1714" t="s">
        <v>4804</v>
      </c>
      <c r="T1714" t="s">
        <v>659</v>
      </c>
      <c r="U1714" t="s">
        <v>185</v>
      </c>
      <c r="V1714" t="s">
        <v>660</v>
      </c>
      <c r="W1714" t="s">
        <v>38</v>
      </c>
      <c r="X1714" t="s">
        <v>39</v>
      </c>
      <c r="Y1714" t="s">
        <v>661</v>
      </c>
      <c r="Z1714" t="s">
        <v>94</v>
      </c>
      <c r="AA1714" t="s">
        <v>65</v>
      </c>
    </row>
    <row r="1715" spans="1:27" x14ac:dyDescent="0.25">
      <c r="A1715" s="1">
        <v>10295</v>
      </c>
      <c r="B1715" s="1">
        <v>26</v>
      </c>
      <c r="C1715" s="8">
        <v>75.34</v>
      </c>
      <c r="D1715" s="1">
        <v>4</v>
      </c>
      <c r="E1715" s="7">
        <v>1958.84</v>
      </c>
      <c r="F1715" s="7">
        <f>sales_data_sample3[[#This Row],[SALES]]*sales_data_sample3[[#This Row],[PROFIT MARGIN]]</f>
        <v>179.03797599999999</v>
      </c>
      <c r="G1715" s="14" t="str">
        <f>IF(sales_data_sample3[[#This Row],[STATUS]] &lt;&gt;"Cancelled","9,14%","0")</f>
        <v>9,14%</v>
      </c>
      <c r="H1715" s="4">
        <v>38240</v>
      </c>
      <c r="I1715" t="s">
        <v>28</v>
      </c>
      <c r="J1715">
        <f>ROUNDUP(MONTH(sales_data_sample3[[#This Row],[ORDER DATE]])/3,0)</f>
        <v>3</v>
      </c>
      <c r="K1715" t="str">
        <f>TEXT(sales_data_sample3[[#This Row],[ORDER DATE]],"[$-409]mmmm")</f>
        <v>September</v>
      </c>
      <c r="L1715">
        <f>YEAR(sales_data_sample3[[#This Row],[ORDER DATE]])</f>
        <v>2004</v>
      </c>
      <c r="M1715" t="s">
        <v>2075</v>
      </c>
      <c r="N1715">
        <v>66</v>
      </c>
      <c r="O1715" t="s">
        <v>4284</v>
      </c>
      <c r="P1715" t="s">
        <v>656</v>
      </c>
      <c r="Q1715" t="s">
        <v>657</v>
      </c>
      <c r="R1715" t="s">
        <v>658</v>
      </c>
      <c r="S1715" t="s">
        <v>4804</v>
      </c>
      <c r="T1715" t="s">
        <v>659</v>
      </c>
      <c r="U1715" t="s">
        <v>185</v>
      </c>
      <c r="V1715" t="s">
        <v>660</v>
      </c>
      <c r="W1715" t="s">
        <v>38</v>
      </c>
      <c r="X1715" t="s">
        <v>39</v>
      </c>
      <c r="Y1715" t="s">
        <v>661</v>
      </c>
      <c r="Z1715" t="s">
        <v>94</v>
      </c>
      <c r="AA1715" t="s">
        <v>42</v>
      </c>
    </row>
    <row r="1716" spans="1:27" x14ac:dyDescent="0.25">
      <c r="A1716" s="1">
        <v>10295</v>
      </c>
      <c r="B1716" s="1">
        <v>44</v>
      </c>
      <c r="C1716" s="8">
        <v>58.55</v>
      </c>
      <c r="D1716" s="1">
        <v>2</v>
      </c>
      <c r="E1716" s="7">
        <v>2576.1999999999998</v>
      </c>
      <c r="F1716" s="7">
        <f>sales_data_sample3[[#This Row],[SALES]]*sales_data_sample3[[#This Row],[PROFIT MARGIN]]</f>
        <v>235.46467999999996</v>
      </c>
      <c r="G1716" s="14" t="str">
        <f>IF(sales_data_sample3[[#This Row],[STATUS]] &lt;&gt;"Cancelled","9,14%","0")</f>
        <v>9,14%</v>
      </c>
      <c r="H1716" s="4">
        <v>38240</v>
      </c>
      <c r="I1716" t="s">
        <v>28</v>
      </c>
      <c r="J1716">
        <f>ROUNDUP(MONTH(sales_data_sample3[[#This Row],[ORDER DATE]])/3,0)</f>
        <v>3</v>
      </c>
      <c r="K1716" t="str">
        <f>TEXT(sales_data_sample3[[#This Row],[ORDER DATE]],"[$-409]mmmm")</f>
        <v>September</v>
      </c>
      <c r="L1716">
        <f>YEAR(sales_data_sample3[[#This Row],[ORDER DATE]])</f>
        <v>2004</v>
      </c>
      <c r="M1716" t="s">
        <v>2075</v>
      </c>
      <c r="N1716">
        <v>72</v>
      </c>
      <c r="O1716" t="s">
        <v>4468</v>
      </c>
      <c r="P1716" t="s">
        <v>656</v>
      </c>
      <c r="Q1716" t="s">
        <v>657</v>
      </c>
      <c r="R1716" t="s">
        <v>658</v>
      </c>
      <c r="S1716" t="s">
        <v>4804</v>
      </c>
      <c r="T1716" t="s">
        <v>659</v>
      </c>
      <c r="U1716" t="s">
        <v>185</v>
      </c>
      <c r="V1716" t="s">
        <v>660</v>
      </c>
      <c r="W1716" t="s">
        <v>38</v>
      </c>
      <c r="X1716" t="s">
        <v>39</v>
      </c>
      <c r="Y1716" t="s">
        <v>661</v>
      </c>
      <c r="Z1716" t="s">
        <v>94</v>
      </c>
      <c r="AA1716" t="s">
        <v>42</v>
      </c>
    </row>
    <row r="1717" spans="1:27" x14ac:dyDescent="0.25">
      <c r="A1717" s="1">
        <v>10295</v>
      </c>
      <c r="B1717" s="1">
        <v>34</v>
      </c>
      <c r="C1717" s="8">
        <v>100</v>
      </c>
      <c r="D1717" s="1">
        <v>5</v>
      </c>
      <c r="E1717" s="7">
        <v>3473.78</v>
      </c>
      <c r="F1717" s="7">
        <f>sales_data_sample3[[#This Row],[SALES]]*sales_data_sample3[[#This Row],[PROFIT MARGIN]]</f>
        <v>317.50349199999999</v>
      </c>
      <c r="G1717" s="14" t="str">
        <f>IF(sales_data_sample3[[#This Row],[STATUS]] &lt;&gt;"Cancelled","9,14%","0")</f>
        <v>9,14%</v>
      </c>
      <c r="H1717" s="4">
        <v>38240</v>
      </c>
      <c r="I1717" t="s">
        <v>28</v>
      </c>
      <c r="J1717">
        <f>ROUNDUP(MONTH(sales_data_sample3[[#This Row],[ORDER DATE]])/3,0)</f>
        <v>3</v>
      </c>
      <c r="K1717" t="str">
        <f>TEXT(sales_data_sample3[[#This Row],[ORDER DATE]],"[$-409]mmmm")</f>
        <v>September</v>
      </c>
      <c r="L1717">
        <f>YEAR(sales_data_sample3[[#This Row],[ORDER DATE]])</f>
        <v>2004</v>
      </c>
      <c r="M1717" t="s">
        <v>2075</v>
      </c>
      <c r="N1717">
        <v>100</v>
      </c>
      <c r="O1717" t="s">
        <v>4604</v>
      </c>
      <c r="P1717" t="s">
        <v>656</v>
      </c>
      <c r="Q1717" t="s">
        <v>657</v>
      </c>
      <c r="R1717" t="s">
        <v>658</v>
      </c>
      <c r="S1717" t="s">
        <v>4804</v>
      </c>
      <c r="T1717" t="s">
        <v>659</v>
      </c>
      <c r="U1717" t="s">
        <v>185</v>
      </c>
      <c r="V1717" t="s">
        <v>660</v>
      </c>
      <c r="W1717" t="s">
        <v>38</v>
      </c>
      <c r="X1717" t="s">
        <v>39</v>
      </c>
      <c r="Y1717" t="s">
        <v>661</v>
      </c>
      <c r="Z1717" t="s">
        <v>94</v>
      </c>
      <c r="AA1717" t="s">
        <v>65</v>
      </c>
    </row>
    <row r="1718" spans="1:27" x14ac:dyDescent="0.25">
      <c r="A1718" s="1">
        <v>10296</v>
      </c>
      <c r="B1718" s="1">
        <v>36</v>
      </c>
      <c r="C1718" s="8">
        <v>100</v>
      </c>
      <c r="D1718" s="1">
        <v>7</v>
      </c>
      <c r="E1718" s="7">
        <v>5676.84</v>
      </c>
      <c r="F1718" s="7">
        <f>sales_data_sample3[[#This Row],[SALES]]*sales_data_sample3[[#This Row],[PROFIT MARGIN]]</f>
        <v>414.97700400000002</v>
      </c>
      <c r="G1718" s="14" t="str">
        <f>IF(sales_data_sample3[[#This Row],[STATUS]] &lt;&gt;"Cancelled","7,31%","0")</f>
        <v>7,31%</v>
      </c>
      <c r="H1718" s="4">
        <v>38245</v>
      </c>
      <c r="I1718" t="s">
        <v>28</v>
      </c>
      <c r="J1718">
        <f>ROUNDUP(MONTH(sales_data_sample3[[#This Row],[ORDER DATE]])/3,0)</f>
        <v>3</v>
      </c>
      <c r="K1718" t="str">
        <f>TEXT(sales_data_sample3[[#This Row],[ORDER DATE]],"[$-409]mmmm")</f>
        <v>September</v>
      </c>
      <c r="L1718">
        <f>YEAR(sales_data_sample3[[#This Row],[ORDER DATE]])</f>
        <v>2004</v>
      </c>
      <c r="M1718" t="s">
        <v>1502</v>
      </c>
      <c r="N1718">
        <v>157</v>
      </c>
      <c r="O1718" t="s">
        <v>1503</v>
      </c>
      <c r="P1718" t="s">
        <v>1531</v>
      </c>
      <c r="Q1718" t="s">
        <v>1532</v>
      </c>
      <c r="R1718" t="s">
        <v>1533</v>
      </c>
      <c r="S1718" t="s">
        <v>4804</v>
      </c>
      <c r="T1718" t="s">
        <v>1534</v>
      </c>
      <c r="U1718" t="s">
        <v>4804</v>
      </c>
      <c r="V1718" t="s">
        <v>1535</v>
      </c>
      <c r="W1718" t="s">
        <v>810</v>
      </c>
      <c r="X1718" t="s">
        <v>52</v>
      </c>
      <c r="Y1718" t="s">
        <v>1536</v>
      </c>
      <c r="Z1718" t="s">
        <v>150</v>
      </c>
      <c r="AA1718" t="s">
        <v>65</v>
      </c>
    </row>
    <row r="1719" spans="1:27" x14ac:dyDescent="0.25">
      <c r="A1719" s="1">
        <v>10296</v>
      </c>
      <c r="B1719" s="1">
        <v>21</v>
      </c>
      <c r="C1719" s="8">
        <v>96.34</v>
      </c>
      <c r="D1719" s="1">
        <v>13</v>
      </c>
      <c r="E1719" s="7">
        <v>2023.14</v>
      </c>
      <c r="F1719" s="7">
        <f>sales_data_sample3[[#This Row],[SALES]]*sales_data_sample3[[#This Row],[PROFIT MARGIN]]</f>
        <v>184.914996</v>
      </c>
      <c r="G1719" s="14" t="str">
        <f>IF(sales_data_sample3[[#This Row],[STATUS]] &lt;&gt;"Cancelled","9,14%","0")</f>
        <v>9,14%</v>
      </c>
      <c r="H1719" s="4">
        <v>38245</v>
      </c>
      <c r="I1719" t="s">
        <v>28</v>
      </c>
      <c r="J1719">
        <f>ROUNDUP(MONTH(sales_data_sample3[[#This Row],[ORDER DATE]])/3,0)</f>
        <v>3</v>
      </c>
      <c r="K1719" t="str">
        <f>TEXT(sales_data_sample3[[#This Row],[ORDER DATE]],"[$-409]mmmm")</f>
        <v>September</v>
      </c>
      <c r="L1719">
        <f>YEAR(sales_data_sample3[[#This Row],[ORDER DATE]])</f>
        <v>2004</v>
      </c>
      <c r="M1719" t="s">
        <v>2075</v>
      </c>
      <c r="N1719">
        <v>86</v>
      </c>
      <c r="O1719" t="s">
        <v>2076</v>
      </c>
      <c r="P1719" t="s">
        <v>1531</v>
      </c>
      <c r="Q1719" t="s">
        <v>1532</v>
      </c>
      <c r="R1719" t="s">
        <v>1533</v>
      </c>
      <c r="S1719" t="s">
        <v>4804</v>
      </c>
      <c r="T1719" t="s">
        <v>1534</v>
      </c>
      <c r="U1719" t="s">
        <v>4804</v>
      </c>
      <c r="V1719" t="s">
        <v>1535</v>
      </c>
      <c r="W1719" t="s">
        <v>810</v>
      </c>
      <c r="X1719" t="s">
        <v>52</v>
      </c>
      <c r="Y1719" t="s">
        <v>1536</v>
      </c>
      <c r="Z1719" t="s">
        <v>150</v>
      </c>
      <c r="AA1719" t="s">
        <v>42</v>
      </c>
    </row>
    <row r="1720" spans="1:27" x14ac:dyDescent="0.25">
      <c r="A1720" s="1">
        <v>10296</v>
      </c>
      <c r="B1720" s="1">
        <v>22</v>
      </c>
      <c r="C1720" s="8">
        <v>84.7</v>
      </c>
      <c r="D1720" s="1">
        <v>12</v>
      </c>
      <c r="E1720" s="7">
        <v>1863.4</v>
      </c>
      <c r="F1720" s="7">
        <f>sales_data_sample3[[#This Row],[SALES]]*sales_data_sample3[[#This Row],[PROFIT MARGIN]]</f>
        <v>137.70525999999998</v>
      </c>
      <c r="G1720" s="14" t="str">
        <f>IF(sales_data_sample3[[#This Row],[STATUS]] &lt;&gt;"Cancelled","7,39%","0")</f>
        <v>7,39%</v>
      </c>
      <c r="H1720" s="4">
        <v>38245</v>
      </c>
      <c r="I1720" t="s">
        <v>28</v>
      </c>
      <c r="J1720">
        <f>ROUNDUP(MONTH(sales_data_sample3[[#This Row],[ORDER DATE]])/3,0)</f>
        <v>3</v>
      </c>
      <c r="K1720" t="str">
        <f>TEXT(sales_data_sample3[[#This Row],[ORDER DATE]],"[$-409]mmmm")</f>
        <v>September</v>
      </c>
      <c r="L1720">
        <f>YEAR(sales_data_sample3[[#This Row],[ORDER DATE]])</f>
        <v>2004</v>
      </c>
      <c r="M1720" t="s">
        <v>1354</v>
      </c>
      <c r="N1720">
        <v>105</v>
      </c>
      <c r="O1720" t="s">
        <v>2467</v>
      </c>
      <c r="P1720" t="s">
        <v>1531</v>
      </c>
      <c r="Q1720" t="s">
        <v>1532</v>
      </c>
      <c r="R1720" t="s">
        <v>1533</v>
      </c>
      <c r="S1720" t="s">
        <v>4804</v>
      </c>
      <c r="T1720" t="s">
        <v>1534</v>
      </c>
      <c r="U1720" t="s">
        <v>4804</v>
      </c>
      <c r="V1720" t="s">
        <v>1535</v>
      </c>
      <c r="W1720" t="s">
        <v>810</v>
      </c>
      <c r="X1720" t="s">
        <v>52</v>
      </c>
      <c r="Y1720" t="s">
        <v>1536</v>
      </c>
      <c r="Z1720" t="s">
        <v>150</v>
      </c>
      <c r="AA1720" t="s">
        <v>42</v>
      </c>
    </row>
    <row r="1721" spans="1:27" x14ac:dyDescent="0.25">
      <c r="A1721" s="1">
        <v>10296</v>
      </c>
      <c r="B1721" s="1">
        <v>21</v>
      </c>
      <c r="C1721" s="8">
        <v>71.25</v>
      </c>
      <c r="D1721" s="1">
        <v>8</v>
      </c>
      <c r="E1721" s="7">
        <v>1496.25</v>
      </c>
      <c r="F1721" s="7">
        <f>sales_data_sample3[[#This Row],[SALES]]*sales_data_sample3[[#This Row],[PROFIT MARGIN]]</f>
        <v>109.37587499999999</v>
      </c>
      <c r="G1721" s="14" t="str">
        <f>IF(sales_data_sample3[[#This Row],[STATUS]] &lt;&gt;"Cancelled","7,31%","0")</f>
        <v>7,31%</v>
      </c>
      <c r="H1721" s="4">
        <v>38245</v>
      </c>
      <c r="I1721" t="s">
        <v>28</v>
      </c>
      <c r="J1721">
        <f>ROUNDUP(MONTH(sales_data_sample3[[#This Row],[ORDER DATE]])/3,0)</f>
        <v>3</v>
      </c>
      <c r="K1721" t="str">
        <f>TEXT(sales_data_sample3[[#This Row],[ORDER DATE]],"[$-409]mmmm")</f>
        <v>September</v>
      </c>
      <c r="L1721">
        <f>YEAR(sales_data_sample3[[#This Row],[ORDER DATE]])</f>
        <v>2004</v>
      </c>
      <c r="M1721" t="s">
        <v>1502</v>
      </c>
      <c r="N1721">
        <v>68</v>
      </c>
      <c r="O1721" t="s">
        <v>3232</v>
      </c>
      <c r="P1721" t="s">
        <v>1531</v>
      </c>
      <c r="Q1721" t="s">
        <v>1532</v>
      </c>
      <c r="R1721" t="s">
        <v>1533</v>
      </c>
      <c r="S1721" t="s">
        <v>4804</v>
      </c>
      <c r="T1721" t="s">
        <v>1534</v>
      </c>
      <c r="U1721" t="s">
        <v>4804</v>
      </c>
      <c r="V1721" t="s">
        <v>1535</v>
      </c>
      <c r="W1721" t="s">
        <v>810</v>
      </c>
      <c r="X1721" t="s">
        <v>52</v>
      </c>
      <c r="Y1721" t="s">
        <v>1536</v>
      </c>
      <c r="Z1721" t="s">
        <v>150</v>
      </c>
      <c r="AA1721" t="s">
        <v>42</v>
      </c>
    </row>
    <row r="1722" spans="1:27" x14ac:dyDescent="0.25">
      <c r="A1722" s="1">
        <v>10296</v>
      </c>
      <c r="B1722" s="1">
        <v>31</v>
      </c>
      <c r="C1722" s="8">
        <v>53.92</v>
      </c>
      <c r="D1722" s="1">
        <v>9</v>
      </c>
      <c r="E1722" s="7">
        <v>1671.52</v>
      </c>
      <c r="F1722" s="7">
        <f>sales_data_sample3[[#This Row],[SALES]]*sales_data_sample3[[#This Row],[PROFIT MARGIN]]</f>
        <v>123.52532799999999</v>
      </c>
      <c r="G1722" s="14" t="str">
        <f>IF(sales_data_sample3[[#This Row],[STATUS]] &lt;&gt;"Cancelled","7,39%","0")</f>
        <v>7,39%</v>
      </c>
      <c r="H1722" s="4">
        <v>38245</v>
      </c>
      <c r="I1722" t="s">
        <v>28</v>
      </c>
      <c r="J1722">
        <f>ROUNDUP(MONTH(sales_data_sample3[[#This Row],[ORDER DATE]])/3,0)</f>
        <v>3</v>
      </c>
      <c r="K1722" t="str">
        <f>TEXT(sales_data_sample3[[#This Row],[ORDER DATE]],"[$-409]mmmm")</f>
        <v>September</v>
      </c>
      <c r="L1722">
        <f>YEAR(sales_data_sample3[[#This Row],[ORDER DATE]])</f>
        <v>2004</v>
      </c>
      <c r="M1722" t="s">
        <v>1354</v>
      </c>
      <c r="N1722">
        <v>65</v>
      </c>
      <c r="O1722" t="s">
        <v>3465</v>
      </c>
      <c r="P1722" t="s">
        <v>1531</v>
      </c>
      <c r="Q1722" t="s">
        <v>1532</v>
      </c>
      <c r="R1722" t="s">
        <v>1533</v>
      </c>
      <c r="S1722" t="s">
        <v>4804</v>
      </c>
      <c r="T1722" t="s">
        <v>1534</v>
      </c>
      <c r="U1722" t="s">
        <v>4804</v>
      </c>
      <c r="V1722" t="s">
        <v>1535</v>
      </c>
      <c r="W1722" t="s">
        <v>810</v>
      </c>
      <c r="X1722" t="s">
        <v>52</v>
      </c>
      <c r="Y1722" t="s">
        <v>1536</v>
      </c>
      <c r="Z1722" t="s">
        <v>150</v>
      </c>
      <c r="AA1722" t="s">
        <v>42</v>
      </c>
    </row>
    <row r="1723" spans="1:27" x14ac:dyDescent="0.25">
      <c r="A1723" s="1">
        <v>10296</v>
      </c>
      <c r="B1723" s="1">
        <v>22</v>
      </c>
      <c r="C1723" s="8">
        <v>77.150000000000006</v>
      </c>
      <c r="D1723" s="1">
        <v>14</v>
      </c>
      <c r="E1723" s="7">
        <v>1697.3</v>
      </c>
      <c r="F1723" s="7">
        <f>sales_data_sample3[[#This Row],[SALES]]*sales_data_sample3[[#This Row],[PROFIT MARGIN]]</f>
        <v>125.43046999999999</v>
      </c>
      <c r="G1723" s="14" t="str">
        <f>IF(sales_data_sample3[[#This Row],[STATUS]] &lt;&gt;"Cancelled","7,39%","0")</f>
        <v>7,39%</v>
      </c>
      <c r="H1723" s="4">
        <v>38245</v>
      </c>
      <c r="I1723" t="s">
        <v>28</v>
      </c>
      <c r="J1723">
        <f>ROUNDUP(MONTH(sales_data_sample3[[#This Row],[ORDER DATE]])/3,0)</f>
        <v>3</v>
      </c>
      <c r="K1723" t="str">
        <f>TEXT(sales_data_sample3[[#This Row],[ORDER DATE]],"[$-409]mmmm")</f>
        <v>September</v>
      </c>
      <c r="L1723">
        <f>YEAR(sales_data_sample3[[#This Row],[ORDER DATE]])</f>
        <v>2004</v>
      </c>
      <c r="M1723" t="s">
        <v>1354</v>
      </c>
      <c r="N1723">
        <v>83</v>
      </c>
      <c r="O1723" t="s">
        <v>3543</v>
      </c>
      <c r="P1723" t="s">
        <v>1531</v>
      </c>
      <c r="Q1723" t="s">
        <v>1532</v>
      </c>
      <c r="R1723" t="s">
        <v>1533</v>
      </c>
      <c r="S1723" t="s">
        <v>4804</v>
      </c>
      <c r="T1723" t="s">
        <v>1534</v>
      </c>
      <c r="U1723" t="s">
        <v>4804</v>
      </c>
      <c r="V1723" t="s">
        <v>1535</v>
      </c>
      <c r="W1723" t="s">
        <v>810</v>
      </c>
      <c r="X1723" t="s">
        <v>52</v>
      </c>
      <c r="Y1723" t="s">
        <v>1536</v>
      </c>
      <c r="Z1723" t="s">
        <v>150</v>
      </c>
      <c r="AA1723" t="s">
        <v>42</v>
      </c>
    </row>
    <row r="1724" spans="1:27" x14ac:dyDescent="0.25">
      <c r="A1724" s="1">
        <v>10296</v>
      </c>
      <c r="B1724" s="1">
        <v>32</v>
      </c>
      <c r="C1724" s="8">
        <v>71.650000000000006</v>
      </c>
      <c r="D1724" s="1">
        <v>6</v>
      </c>
      <c r="E1724" s="7">
        <v>2292.8000000000002</v>
      </c>
      <c r="F1724" s="7">
        <f>sales_data_sample3[[#This Row],[SALES]]*sales_data_sample3[[#This Row],[PROFIT MARGIN]]</f>
        <v>167.60368</v>
      </c>
      <c r="G1724" s="14" t="str">
        <f>IF(sales_data_sample3[[#This Row],[STATUS]] &lt;&gt;"Cancelled","7,31%","0")</f>
        <v>7,31%</v>
      </c>
      <c r="H1724" s="4">
        <v>38245</v>
      </c>
      <c r="I1724" t="s">
        <v>28</v>
      </c>
      <c r="J1724">
        <f>ROUNDUP(MONTH(sales_data_sample3[[#This Row],[ORDER DATE]])/3,0)</f>
        <v>3</v>
      </c>
      <c r="K1724" t="str">
        <f>TEXT(sales_data_sample3[[#This Row],[ORDER DATE]],"[$-409]mmmm")</f>
        <v>September</v>
      </c>
      <c r="L1724">
        <f>YEAR(sales_data_sample3[[#This Row],[ORDER DATE]])</f>
        <v>2004</v>
      </c>
      <c r="M1724" t="s">
        <v>1502</v>
      </c>
      <c r="N1724">
        <v>68</v>
      </c>
      <c r="O1724" t="s">
        <v>3620</v>
      </c>
      <c r="P1724" t="s">
        <v>1531</v>
      </c>
      <c r="Q1724" t="s">
        <v>1532</v>
      </c>
      <c r="R1724" t="s">
        <v>1533</v>
      </c>
      <c r="S1724" t="s">
        <v>4804</v>
      </c>
      <c r="T1724" t="s">
        <v>1534</v>
      </c>
      <c r="U1724" t="s">
        <v>4804</v>
      </c>
      <c r="V1724" t="s">
        <v>1535</v>
      </c>
      <c r="W1724" t="s">
        <v>810</v>
      </c>
      <c r="X1724" t="s">
        <v>52</v>
      </c>
      <c r="Y1724" t="s">
        <v>1536</v>
      </c>
      <c r="Z1724" t="s">
        <v>150</v>
      </c>
      <c r="AA1724" t="s">
        <v>42</v>
      </c>
    </row>
    <row r="1725" spans="1:27" x14ac:dyDescent="0.25">
      <c r="A1725" s="1">
        <v>10296</v>
      </c>
      <c r="B1725" s="1">
        <v>26</v>
      </c>
      <c r="C1725" s="8">
        <v>48.44</v>
      </c>
      <c r="D1725" s="1">
        <v>1</v>
      </c>
      <c r="E1725" s="7">
        <v>1259.44</v>
      </c>
      <c r="F1725" s="7">
        <f>sales_data_sample3[[#This Row],[SALES]]*sales_data_sample3[[#This Row],[PROFIT MARGIN]]</f>
        <v>93.072615999999996</v>
      </c>
      <c r="G1725" s="14" t="str">
        <f>IF(sales_data_sample3[[#This Row],[STATUS]] &lt;&gt;"Cancelled","7,39%","0")</f>
        <v>7,39%</v>
      </c>
      <c r="H1725" s="4">
        <v>38245</v>
      </c>
      <c r="I1725" t="s">
        <v>28</v>
      </c>
      <c r="J1725">
        <f>ROUNDUP(MONTH(sales_data_sample3[[#This Row],[ORDER DATE]])/3,0)</f>
        <v>3</v>
      </c>
      <c r="K1725" t="str">
        <f>TEXT(sales_data_sample3[[#This Row],[ORDER DATE]],"[$-409]mmmm")</f>
        <v>September</v>
      </c>
      <c r="L1725">
        <f>YEAR(sales_data_sample3[[#This Row],[ORDER DATE]])</f>
        <v>2004</v>
      </c>
      <c r="M1725" t="s">
        <v>1354</v>
      </c>
      <c r="N1725">
        <v>43</v>
      </c>
      <c r="O1725" t="s">
        <v>4136</v>
      </c>
      <c r="P1725" t="s">
        <v>1531</v>
      </c>
      <c r="Q1725" t="s">
        <v>1532</v>
      </c>
      <c r="R1725" t="s">
        <v>1533</v>
      </c>
      <c r="S1725" t="s">
        <v>4804</v>
      </c>
      <c r="T1725" t="s">
        <v>1534</v>
      </c>
      <c r="U1725" t="s">
        <v>4804</v>
      </c>
      <c r="V1725" t="s">
        <v>1535</v>
      </c>
      <c r="W1725" t="s">
        <v>810</v>
      </c>
      <c r="X1725" t="s">
        <v>52</v>
      </c>
      <c r="Y1725" t="s">
        <v>1536</v>
      </c>
      <c r="Z1725" t="s">
        <v>150</v>
      </c>
      <c r="AA1725" t="s">
        <v>42</v>
      </c>
    </row>
    <row r="1726" spans="1:27" x14ac:dyDescent="0.25">
      <c r="A1726" s="1">
        <v>10296</v>
      </c>
      <c r="B1726" s="1">
        <v>42</v>
      </c>
      <c r="C1726" s="8">
        <v>100</v>
      </c>
      <c r="D1726" s="1">
        <v>2</v>
      </c>
      <c r="E1726" s="7">
        <v>4296.6000000000004</v>
      </c>
      <c r="F1726" s="7">
        <f>sales_data_sample3[[#This Row],[SALES]]*sales_data_sample3[[#This Row],[PROFIT MARGIN]]</f>
        <v>314.08145999999999</v>
      </c>
      <c r="G1726" s="14" t="str">
        <f>IF(sales_data_sample3[[#This Row],[STATUS]] &lt;&gt;"Cancelled","7,31%","0")</f>
        <v>7,31%</v>
      </c>
      <c r="H1726" s="4">
        <v>38245</v>
      </c>
      <c r="I1726" t="s">
        <v>28</v>
      </c>
      <c r="J1726">
        <f>ROUNDUP(MONTH(sales_data_sample3[[#This Row],[ORDER DATE]])/3,0)</f>
        <v>3</v>
      </c>
      <c r="K1726" t="str">
        <f>TEXT(sales_data_sample3[[#This Row],[ORDER DATE]],"[$-409]mmmm")</f>
        <v>September</v>
      </c>
      <c r="L1726">
        <f>YEAR(sales_data_sample3[[#This Row],[ORDER DATE]])</f>
        <v>2004</v>
      </c>
      <c r="M1726" t="s">
        <v>1502</v>
      </c>
      <c r="N1726">
        <v>91</v>
      </c>
      <c r="O1726" t="s">
        <v>4321</v>
      </c>
      <c r="P1726" t="s">
        <v>1531</v>
      </c>
      <c r="Q1726" t="s">
        <v>1532</v>
      </c>
      <c r="R1726" t="s">
        <v>1533</v>
      </c>
      <c r="S1726" t="s">
        <v>4804</v>
      </c>
      <c r="T1726" t="s">
        <v>1534</v>
      </c>
      <c r="U1726" t="s">
        <v>4804</v>
      </c>
      <c r="V1726" t="s">
        <v>1535</v>
      </c>
      <c r="W1726" t="s">
        <v>810</v>
      </c>
      <c r="X1726" t="s">
        <v>52</v>
      </c>
      <c r="Y1726" t="s">
        <v>1536</v>
      </c>
      <c r="Z1726" t="s">
        <v>150</v>
      </c>
      <c r="AA1726" t="s">
        <v>65</v>
      </c>
    </row>
    <row r="1727" spans="1:27" x14ac:dyDescent="0.25">
      <c r="A1727" s="1">
        <v>10296</v>
      </c>
      <c r="B1727" s="1">
        <v>34</v>
      </c>
      <c r="C1727" s="8">
        <v>100</v>
      </c>
      <c r="D1727" s="1">
        <v>11</v>
      </c>
      <c r="E1727" s="7">
        <v>3477.86</v>
      </c>
      <c r="F1727" s="7">
        <f>sales_data_sample3[[#This Row],[SALES]]*sales_data_sample3[[#This Row],[PROFIT MARGIN]]</f>
        <v>317.87640399999998</v>
      </c>
      <c r="G1727" s="14" t="str">
        <f>IF(sales_data_sample3[[#This Row],[STATUS]] &lt;&gt;"Cancelled","9,14%","0")</f>
        <v>9,14%</v>
      </c>
      <c r="H1727" s="4">
        <v>38245</v>
      </c>
      <c r="I1727" t="s">
        <v>28</v>
      </c>
      <c r="J1727">
        <f>ROUNDUP(MONTH(sales_data_sample3[[#This Row],[ORDER DATE]])/3,0)</f>
        <v>3</v>
      </c>
      <c r="K1727" t="str">
        <f>TEXT(sales_data_sample3[[#This Row],[ORDER DATE]],"[$-409]mmmm")</f>
        <v>September</v>
      </c>
      <c r="L1727">
        <f>YEAR(sales_data_sample3[[#This Row],[ORDER DATE]])</f>
        <v>2004</v>
      </c>
      <c r="M1727" t="s">
        <v>2075</v>
      </c>
      <c r="N1727">
        <v>90</v>
      </c>
      <c r="O1727" t="s">
        <v>4394</v>
      </c>
      <c r="P1727" t="s">
        <v>1531</v>
      </c>
      <c r="Q1727" t="s">
        <v>1532</v>
      </c>
      <c r="R1727" t="s">
        <v>1533</v>
      </c>
      <c r="S1727" t="s">
        <v>4804</v>
      </c>
      <c r="T1727" t="s">
        <v>1534</v>
      </c>
      <c r="U1727" t="s">
        <v>4804</v>
      </c>
      <c r="V1727" t="s">
        <v>1535</v>
      </c>
      <c r="W1727" t="s">
        <v>810</v>
      </c>
      <c r="X1727" t="s">
        <v>52</v>
      </c>
      <c r="Y1727" t="s">
        <v>1536</v>
      </c>
      <c r="Z1727" t="s">
        <v>150</v>
      </c>
      <c r="AA1727" t="s">
        <v>65</v>
      </c>
    </row>
    <row r="1728" spans="1:27" x14ac:dyDescent="0.25">
      <c r="A1728" s="1">
        <v>10296</v>
      </c>
      <c r="B1728" s="1">
        <v>24</v>
      </c>
      <c r="C1728" s="8">
        <v>100</v>
      </c>
      <c r="D1728" s="1">
        <v>4</v>
      </c>
      <c r="E1728" s="7">
        <v>2441.04</v>
      </c>
      <c r="F1728" s="7">
        <f>sales_data_sample3[[#This Row],[SALES]]*sales_data_sample3[[#This Row],[PROFIT MARGIN]]</f>
        <v>178.44002399999999</v>
      </c>
      <c r="G1728" s="14" t="str">
        <f>IF(sales_data_sample3[[#This Row],[STATUS]] &lt;&gt;"Cancelled","7,31%","0")</f>
        <v>7,31%</v>
      </c>
      <c r="H1728" s="4">
        <v>38245</v>
      </c>
      <c r="I1728" t="s">
        <v>28</v>
      </c>
      <c r="J1728">
        <f>ROUNDUP(MONTH(sales_data_sample3[[#This Row],[ORDER DATE]])/3,0)</f>
        <v>3</v>
      </c>
      <c r="K1728" t="str">
        <f>TEXT(sales_data_sample3[[#This Row],[ORDER DATE]],"[$-409]mmmm")</f>
        <v>September</v>
      </c>
      <c r="L1728">
        <f>YEAR(sales_data_sample3[[#This Row],[ORDER DATE]])</f>
        <v>2004</v>
      </c>
      <c r="M1728" t="s">
        <v>1502</v>
      </c>
      <c r="N1728">
        <v>99</v>
      </c>
      <c r="O1728" t="s">
        <v>4433</v>
      </c>
      <c r="P1728" t="s">
        <v>1531</v>
      </c>
      <c r="Q1728" t="s">
        <v>1532</v>
      </c>
      <c r="R1728" t="s">
        <v>1533</v>
      </c>
      <c r="S1728" t="s">
        <v>4804</v>
      </c>
      <c r="T1728" t="s">
        <v>1534</v>
      </c>
      <c r="U1728" t="s">
        <v>4804</v>
      </c>
      <c r="V1728" t="s">
        <v>1535</v>
      </c>
      <c r="W1728" t="s">
        <v>810</v>
      </c>
      <c r="X1728" t="s">
        <v>52</v>
      </c>
      <c r="Y1728" t="s">
        <v>1536</v>
      </c>
      <c r="Z1728" t="s">
        <v>150</v>
      </c>
      <c r="AA1728" t="s">
        <v>42</v>
      </c>
    </row>
    <row r="1729" spans="1:27" x14ac:dyDescent="0.25">
      <c r="A1729" s="1">
        <v>10296</v>
      </c>
      <c r="B1729" s="1">
        <v>22</v>
      </c>
      <c r="C1729" s="8">
        <v>80.8</v>
      </c>
      <c r="D1729" s="1">
        <v>3</v>
      </c>
      <c r="E1729" s="7">
        <v>1777.6</v>
      </c>
      <c r="F1729" s="7">
        <f>sales_data_sample3[[#This Row],[SALES]]*sales_data_sample3[[#This Row],[PROFIT MARGIN]]</f>
        <v>129.94255999999999</v>
      </c>
      <c r="G1729" s="14" t="str">
        <f>IF(sales_data_sample3[[#This Row],[STATUS]] &lt;&gt;"Cancelled","7,31%","0")</f>
        <v>7,31%</v>
      </c>
      <c r="H1729" s="4">
        <v>38245</v>
      </c>
      <c r="I1729" t="s">
        <v>28</v>
      </c>
      <c r="J1729">
        <f>ROUNDUP(MONTH(sales_data_sample3[[#This Row],[ORDER DATE]])/3,0)</f>
        <v>3</v>
      </c>
      <c r="K1729" t="str">
        <f>TEXT(sales_data_sample3[[#This Row],[ORDER DATE]],"[$-409]mmmm")</f>
        <v>September</v>
      </c>
      <c r="L1729">
        <f>YEAR(sales_data_sample3[[#This Row],[ORDER DATE]])</f>
        <v>2004</v>
      </c>
      <c r="M1729" t="s">
        <v>1502</v>
      </c>
      <c r="N1729">
        <v>80</v>
      </c>
      <c r="O1729" t="s">
        <v>4572</v>
      </c>
      <c r="P1729" t="s">
        <v>1531</v>
      </c>
      <c r="Q1729" t="s">
        <v>1532</v>
      </c>
      <c r="R1729" t="s">
        <v>1533</v>
      </c>
      <c r="S1729" t="s">
        <v>4804</v>
      </c>
      <c r="T1729" t="s">
        <v>1534</v>
      </c>
      <c r="U1729" t="s">
        <v>4804</v>
      </c>
      <c r="V1729" t="s">
        <v>1535</v>
      </c>
      <c r="W1729" t="s">
        <v>810</v>
      </c>
      <c r="X1729" t="s">
        <v>52</v>
      </c>
      <c r="Y1729" t="s">
        <v>1536</v>
      </c>
      <c r="Z1729" t="s">
        <v>150</v>
      </c>
      <c r="AA1729" t="s">
        <v>42</v>
      </c>
    </row>
    <row r="1730" spans="1:27" x14ac:dyDescent="0.25">
      <c r="A1730" s="1">
        <v>10296</v>
      </c>
      <c r="B1730" s="1">
        <v>47</v>
      </c>
      <c r="C1730" s="8">
        <v>86.62</v>
      </c>
      <c r="D1730" s="1">
        <v>5</v>
      </c>
      <c r="E1730" s="7">
        <v>4071.14</v>
      </c>
      <c r="F1730" s="7">
        <f>sales_data_sample3[[#This Row],[SALES]]*sales_data_sample3[[#This Row],[PROFIT MARGIN]]</f>
        <v>297.60033399999998</v>
      </c>
      <c r="G1730" s="14" t="str">
        <f>IF(sales_data_sample3[[#This Row],[STATUS]] &lt;&gt;"Cancelled","7,31%","0")</f>
        <v>7,31%</v>
      </c>
      <c r="H1730" s="4">
        <v>38245</v>
      </c>
      <c r="I1730" t="s">
        <v>28</v>
      </c>
      <c r="J1730">
        <f>ROUNDUP(MONTH(sales_data_sample3[[#This Row],[ORDER DATE]])/3,0)</f>
        <v>3</v>
      </c>
      <c r="K1730" t="str">
        <f>TEXT(sales_data_sample3[[#This Row],[ORDER DATE]],"[$-409]mmmm")</f>
        <v>September</v>
      </c>
      <c r="L1730">
        <f>YEAR(sales_data_sample3[[#This Row],[ORDER DATE]])</f>
        <v>2004</v>
      </c>
      <c r="M1730" t="s">
        <v>1502</v>
      </c>
      <c r="N1730">
        <v>74</v>
      </c>
      <c r="O1730" t="s">
        <v>4675</v>
      </c>
      <c r="P1730" t="s">
        <v>1531</v>
      </c>
      <c r="Q1730" t="s">
        <v>1532</v>
      </c>
      <c r="R1730" t="s">
        <v>1533</v>
      </c>
      <c r="S1730" t="s">
        <v>4804</v>
      </c>
      <c r="T1730" t="s">
        <v>1534</v>
      </c>
      <c r="U1730" t="s">
        <v>4804</v>
      </c>
      <c r="V1730" t="s">
        <v>1535</v>
      </c>
      <c r="W1730" t="s">
        <v>810</v>
      </c>
      <c r="X1730" t="s">
        <v>52</v>
      </c>
      <c r="Y1730" t="s">
        <v>1536</v>
      </c>
      <c r="Z1730" t="s">
        <v>150</v>
      </c>
      <c r="AA1730" t="s">
        <v>65</v>
      </c>
    </row>
    <row r="1731" spans="1:27" x14ac:dyDescent="0.25">
      <c r="A1731" s="1">
        <v>10296</v>
      </c>
      <c r="B1731" s="1">
        <v>21</v>
      </c>
      <c r="C1731" s="8">
        <v>45.19</v>
      </c>
      <c r="D1731" s="1">
        <v>10</v>
      </c>
      <c r="E1731" s="7">
        <v>948.99</v>
      </c>
      <c r="F1731" s="7">
        <f>sales_data_sample3[[#This Row],[SALES]]*sales_data_sample3[[#This Row],[PROFIT MARGIN]]</f>
        <v>69.371168999999995</v>
      </c>
      <c r="G1731" s="14" t="str">
        <f>IF(sales_data_sample3[[#This Row],[STATUS]] &lt;&gt;"Cancelled","7,31%","0")</f>
        <v>7,31%</v>
      </c>
      <c r="H1731" s="4">
        <v>38245</v>
      </c>
      <c r="I1731" t="s">
        <v>28</v>
      </c>
      <c r="J1731">
        <f>ROUNDUP(MONTH(sales_data_sample3[[#This Row],[ORDER DATE]])/3,0)</f>
        <v>3</v>
      </c>
      <c r="K1731" t="str">
        <f>TEXT(sales_data_sample3[[#This Row],[ORDER DATE]],"[$-409]mmmm")</f>
        <v>September</v>
      </c>
      <c r="L1731">
        <f>YEAR(sales_data_sample3[[#This Row],[ORDER DATE]])</f>
        <v>2004</v>
      </c>
      <c r="M1731" t="s">
        <v>1502</v>
      </c>
      <c r="N1731">
        <v>49</v>
      </c>
      <c r="O1731" t="s">
        <v>4719</v>
      </c>
      <c r="P1731" t="s">
        <v>1531</v>
      </c>
      <c r="Q1731" t="s">
        <v>1532</v>
      </c>
      <c r="R1731" t="s">
        <v>1533</v>
      </c>
      <c r="S1731" t="s">
        <v>4804</v>
      </c>
      <c r="T1731" t="s">
        <v>1534</v>
      </c>
      <c r="U1731" t="s">
        <v>4804</v>
      </c>
      <c r="V1731" t="s">
        <v>1535</v>
      </c>
      <c r="W1731" t="s">
        <v>810</v>
      </c>
      <c r="X1731" t="s">
        <v>52</v>
      </c>
      <c r="Y1731" t="s">
        <v>1536</v>
      </c>
      <c r="Z1731" t="s">
        <v>150</v>
      </c>
      <c r="AA1731" t="s">
        <v>42</v>
      </c>
    </row>
    <row r="1732" spans="1:27" x14ac:dyDescent="0.25">
      <c r="A1732" s="1">
        <v>10297</v>
      </c>
      <c r="B1732" s="1">
        <v>25</v>
      </c>
      <c r="C1732" s="8">
        <v>82.79</v>
      </c>
      <c r="D1732" s="1">
        <v>4</v>
      </c>
      <c r="E1732" s="7">
        <v>2069.75</v>
      </c>
      <c r="F1732" s="7">
        <f>sales_data_sample3[[#This Row],[SALES]]*sales_data_sample3[[#This Row],[PROFIT MARGIN]]</f>
        <v>151.29872499999999</v>
      </c>
      <c r="G1732" s="14" t="str">
        <f>IF(sales_data_sample3[[#This Row],[STATUS]] &lt;&gt;"Cancelled","7,31%","0")</f>
        <v>7,31%</v>
      </c>
      <c r="H1732" s="4">
        <v>38246</v>
      </c>
      <c r="I1732" t="s">
        <v>28</v>
      </c>
      <c r="J1732">
        <f>ROUNDUP(MONTH(sales_data_sample3[[#This Row],[ORDER DATE]])/3,0)</f>
        <v>3</v>
      </c>
      <c r="K1732" t="str">
        <f>TEXT(sales_data_sample3[[#This Row],[ORDER DATE]],"[$-409]mmmm")</f>
        <v>September</v>
      </c>
      <c r="L1732">
        <f>YEAR(sales_data_sample3[[#This Row],[ORDER DATE]])</f>
        <v>2004</v>
      </c>
      <c r="M1732" t="s">
        <v>1502</v>
      </c>
      <c r="N1732">
        <v>84</v>
      </c>
      <c r="O1732" t="s">
        <v>1845</v>
      </c>
      <c r="P1732" t="s">
        <v>903</v>
      </c>
      <c r="Q1732" t="s">
        <v>904</v>
      </c>
      <c r="R1732" t="s">
        <v>905</v>
      </c>
      <c r="S1732" t="s">
        <v>906</v>
      </c>
      <c r="T1732" t="s">
        <v>907</v>
      </c>
      <c r="U1732" t="s">
        <v>4804</v>
      </c>
      <c r="V1732" t="s">
        <v>908</v>
      </c>
      <c r="W1732" t="s">
        <v>909</v>
      </c>
      <c r="X1732" t="s">
        <v>52</v>
      </c>
      <c r="Y1732" t="s">
        <v>910</v>
      </c>
      <c r="Z1732" t="s">
        <v>911</v>
      </c>
      <c r="AA1732" t="s">
        <v>42</v>
      </c>
    </row>
    <row r="1733" spans="1:27" x14ac:dyDescent="0.25">
      <c r="A1733" s="1">
        <v>10297</v>
      </c>
      <c r="B1733" s="1">
        <v>32</v>
      </c>
      <c r="C1733" s="8">
        <v>100</v>
      </c>
      <c r="D1733" s="1">
        <v>6</v>
      </c>
      <c r="E1733" s="7">
        <v>4061.76</v>
      </c>
      <c r="F1733" s="7">
        <f>sales_data_sample3[[#This Row],[SALES]]*sales_data_sample3[[#This Row],[PROFIT MARGIN]]</f>
        <v>296.91465600000004</v>
      </c>
      <c r="G1733" s="14" t="str">
        <f>IF(sales_data_sample3[[#This Row],[STATUS]] &lt;&gt;"Cancelled","7,31%","0")</f>
        <v>7,31%</v>
      </c>
      <c r="H1733" s="4">
        <v>38246</v>
      </c>
      <c r="I1733" t="s">
        <v>28</v>
      </c>
      <c r="J1733">
        <f>ROUNDUP(MONTH(sales_data_sample3[[#This Row],[ORDER DATE]])/3,0)</f>
        <v>3</v>
      </c>
      <c r="K1733" t="str">
        <f>TEXT(sales_data_sample3[[#This Row],[ORDER DATE]],"[$-409]mmmm")</f>
        <v>September</v>
      </c>
      <c r="L1733">
        <f>YEAR(sales_data_sample3[[#This Row],[ORDER DATE]])</f>
        <v>2004</v>
      </c>
      <c r="M1733" t="s">
        <v>1502</v>
      </c>
      <c r="N1733">
        <v>109</v>
      </c>
      <c r="O1733" t="s">
        <v>2888</v>
      </c>
      <c r="P1733" t="s">
        <v>903</v>
      </c>
      <c r="Q1733" t="s">
        <v>904</v>
      </c>
      <c r="R1733" t="s">
        <v>905</v>
      </c>
      <c r="S1733" t="s">
        <v>906</v>
      </c>
      <c r="T1733" t="s">
        <v>907</v>
      </c>
      <c r="U1733" t="s">
        <v>4804</v>
      </c>
      <c r="V1733" t="s">
        <v>908</v>
      </c>
      <c r="W1733" t="s">
        <v>909</v>
      </c>
      <c r="X1733" t="s">
        <v>52</v>
      </c>
      <c r="Y1733" t="s">
        <v>910</v>
      </c>
      <c r="Z1733" t="s">
        <v>911</v>
      </c>
      <c r="AA1733" t="s">
        <v>65</v>
      </c>
    </row>
    <row r="1734" spans="1:27" x14ac:dyDescent="0.25">
      <c r="A1734" s="1">
        <v>10297</v>
      </c>
      <c r="B1734" s="1">
        <v>32</v>
      </c>
      <c r="C1734" s="8">
        <v>65.510000000000005</v>
      </c>
      <c r="D1734" s="1">
        <v>1</v>
      </c>
      <c r="E1734" s="7">
        <v>2096.3200000000002</v>
      </c>
      <c r="F1734" s="7">
        <f>sales_data_sample3[[#This Row],[SALES]]*sales_data_sample3[[#This Row],[PROFIT MARGIN]]</f>
        <v>266.23264</v>
      </c>
      <c r="G1734" s="14">
        <v>0.127</v>
      </c>
      <c r="H1734" s="4">
        <v>38246</v>
      </c>
      <c r="I1734" t="s">
        <v>28</v>
      </c>
      <c r="J1734">
        <f>ROUNDUP(MONTH(sales_data_sample3[[#This Row],[ORDER DATE]])/3,0)</f>
        <v>3</v>
      </c>
      <c r="K1734" t="str">
        <f>TEXT(sales_data_sample3[[#This Row],[ORDER DATE]],"[$-409]mmmm")</f>
        <v>September</v>
      </c>
      <c r="L1734">
        <f>YEAR(sales_data_sample3[[#This Row],[ORDER DATE]])</f>
        <v>2004</v>
      </c>
      <c r="M1734" t="s">
        <v>29</v>
      </c>
      <c r="N1734">
        <v>76</v>
      </c>
      <c r="O1734" t="s">
        <v>2965</v>
      </c>
      <c r="P1734" t="s">
        <v>903</v>
      </c>
      <c r="Q1734" t="s">
        <v>904</v>
      </c>
      <c r="R1734" t="s">
        <v>905</v>
      </c>
      <c r="S1734" t="s">
        <v>906</v>
      </c>
      <c r="T1734" t="s">
        <v>907</v>
      </c>
      <c r="U1734" t="s">
        <v>4804</v>
      </c>
      <c r="V1734" t="s">
        <v>908</v>
      </c>
      <c r="W1734" t="s">
        <v>909</v>
      </c>
      <c r="X1734" t="s">
        <v>52</v>
      </c>
      <c r="Y1734" t="s">
        <v>910</v>
      </c>
      <c r="Z1734" t="s">
        <v>911</v>
      </c>
      <c r="AA1734" t="s">
        <v>42</v>
      </c>
    </row>
    <row r="1735" spans="1:27" x14ac:dyDescent="0.25">
      <c r="A1735" s="1">
        <v>10297</v>
      </c>
      <c r="B1735" s="1">
        <v>23</v>
      </c>
      <c r="C1735" s="8">
        <v>72.45</v>
      </c>
      <c r="D1735" s="1">
        <v>5</v>
      </c>
      <c r="E1735" s="7">
        <v>1666.35</v>
      </c>
      <c r="F1735" s="7">
        <f>sales_data_sample3[[#This Row],[SALES]]*sales_data_sample3[[#This Row],[PROFIT MARGIN]]</f>
        <v>121.81018499999999</v>
      </c>
      <c r="G1735" s="14" t="str">
        <f>IF(sales_data_sample3[[#This Row],[STATUS]] &lt;&gt;"Cancelled","7,31%","0")</f>
        <v>7,31%</v>
      </c>
      <c r="H1735" s="4">
        <v>38246</v>
      </c>
      <c r="I1735" t="s">
        <v>28</v>
      </c>
      <c r="J1735">
        <f>ROUNDUP(MONTH(sales_data_sample3[[#This Row],[ORDER DATE]])/3,0)</f>
        <v>3</v>
      </c>
      <c r="K1735" t="str">
        <f>TEXT(sales_data_sample3[[#This Row],[ORDER DATE]],"[$-409]mmmm")</f>
        <v>September</v>
      </c>
      <c r="L1735">
        <f>YEAR(sales_data_sample3[[#This Row],[ORDER DATE]])</f>
        <v>2004</v>
      </c>
      <c r="M1735" t="s">
        <v>1502</v>
      </c>
      <c r="N1735">
        <v>72</v>
      </c>
      <c r="O1735" t="s">
        <v>3763</v>
      </c>
      <c r="P1735" t="s">
        <v>903</v>
      </c>
      <c r="Q1735" t="s">
        <v>904</v>
      </c>
      <c r="R1735" t="s">
        <v>905</v>
      </c>
      <c r="S1735" t="s">
        <v>906</v>
      </c>
      <c r="T1735" t="s">
        <v>907</v>
      </c>
      <c r="U1735" t="s">
        <v>4804</v>
      </c>
      <c r="V1735" t="s">
        <v>908</v>
      </c>
      <c r="W1735" t="s">
        <v>909</v>
      </c>
      <c r="X1735" t="s">
        <v>52</v>
      </c>
      <c r="Y1735" t="s">
        <v>910</v>
      </c>
      <c r="Z1735" t="s">
        <v>911</v>
      </c>
      <c r="AA1735" t="s">
        <v>42</v>
      </c>
    </row>
    <row r="1736" spans="1:27" x14ac:dyDescent="0.25">
      <c r="A1736" s="1">
        <v>10297</v>
      </c>
      <c r="B1736" s="1">
        <v>26</v>
      </c>
      <c r="C1736" s="8">
        <v>100</v>
      </c>
      <c r="D1736" s="1">
        <v>2</v>
      </c>
      <c r="E1736" s="7">
        <v>2856.88</v>
      </c>
      <c r="F1736" s="7">
        <f>sales_data_sample3[[#This Row],[SALES]]*sales_data_sample3[[#This Row],[PROFIT MARGIN]]</f>
        <v>362.82375999999999</v>
      </c>
      <c r="G1736" s="14">
        <v>0.127</v>
      </c>
      <c r="H1736" s="4">
        <v>38246</v>
      </c>
      <c r="I1736" t="s">
        <v>28</v>
      </c>
      <c r="J1736">
        <f>ROUNDUP(MONTH(sales_data_sample3[[#This Row],[ORDER DATE]])/3,0)</f>
        <v>3</v>
      </c>
      <c r="K1736" t="str">
        <f>TEXT(sales_data_sample3[[#This Row],[ORDER DATE]],"[$-409]mmmm")</f>
        <v>September</v>
      </c>
      <c r="L1736">
        <f>YEAR(sales_data_sample3[[#This Row],[ORDER DATE]])</f>
        <v>2004</v>
      </c>
      <c r="M1736" t="s">
        <v>29</v>
      </c>
      <c r="N1736">
        <v>99</v>
      </c>
      <c r="O1736" t="s">
        <v>3872</v>
      </c>
      <c r="P1736" t="s">
        <v>903</v>
      </c>
      <c r="Q1736" t="s">
        <v>904</v>
      </c>
      <c r="R1736" t="s">
        <v>905</v>
      </c>
      <c r="S1736" t="s">
        <v>906</v>
      </c>
      <c r="T1736" t="s">
        <v>907</v>
      </c>
      <c r="U1736" t="s">
        <v>4804</v>
      </c>
      <c r="V1736" t="s">
        <v>908</v>
      </c>
      <c r="W1736" t="s">
        <v>909</v>
      </c>
      <c r="X1736" t="s">
        <v>52</v>
      </c>
      <c r="Y1736" t="s">
        <v>910</v>
      </c>
      <c r="Z1736" t="s">
        <v>911</v>
      </c>
      <c r="AA1736" t="s">
        <v>42</v>
      </c>
    </row>
    <row r="1737" spans="1:27" x14ac:dyDescent="0.25">
      <c r="A1737" s="1">
        <v>10297</v>
      </c>
      <c r="B1737" s="1">
        <v>28</v>
      </c>
      <c r="C1737" s="8">
        <v>79.8</v>
      </c>
      <c r="D1737" s="1">
        <v>7</v>
      </c>
      <c r="E1737" s="7">
        <v>2234.4</v>
      </c>
      <c r="F1737" s="7">
        <f>sales_data_sample3[[#This Row],[SALES]]*sales_data_sample3[[#This Row],[PROFIT MARGIN]]</f>
        <v>165.12215999999998</v>
      </c>
      <c r="G1737" s="14" t="str">
        <f>IF(sales_data_sample3[[#This Row],[STATUS]] &lt;&gt;"Cancelled","7,39%","0")</f>
        <v>7,39%</v>
      </c>
      <c r="H1737" s="4">
        <v>38246</v>
      </c>
      <c r="I1737" t="s">
        <v>28</v>
      </c>
      <c r="J1737">
        <f>ROUNDUP(MONTH(sales_data_sample3[[#This Row],[ORDER DATE]])/3,0)</f>
        <v>3</v>
      </c>
      <c r="K1737" t="str">
        <f>TEXT(sales_data_sample3[[#This Row],[ORDER DATE]],"[$-409]mmmm")</f>
        <v>September</v>
      </c>
      <c r="L1737">
        <f>YEAR(sales_data_sample3[[#This Row],[ORDER DATE]])</f>
        <v>2004</v>
      </c>
      <c r="M1737" t="s">
        <v>1354</v>
      </c>
      <c r="N1737">
        <v>68</v>
      </c>
      <c r="O1737" t="s">
        <v>4069</v>
      </c>
      <c r="P1737" t="s">
        <v>903</v>
      </c>
      <c r="Q1737" t="s">
        <v>904</v>
      </c>
      <c r="R1737" t="s">
        <v>905</v>
      </c>
      <c r="S1737" t="s">
        <v>906</v>
      </c>
      <c r="T1737" t="s">
        <v>907</v>
      </c>
      <c r="U1737" t="s">
        <v>4804</v>
      </c>
      <c r="V1737" t="s">
        <v>908</v>
      </c>
      <c r="W1737" t="s">
        <v>909</v>
      </c>
      <c r="X1737" t="s">
        <v>52</v>
      </c>
      <c r="Y1737" t="s">
        <v>910</v>
      </c>
      <c r="Z1737" t="s">
        <v>911</v>
      </c>
      <c r="AA1737" t="s">
        <v>42</v>
      </c>
    </row>
    <row r="1738" spans="1:27" x14ac:dyDescent="0.25">
      <c r="A1738" s="1">
        <v>10297</v>
      </c>
      <c r="B1738" s="1">
        <v>35</v>
      </c>
      <c r="C1738" s="8">
        <v>100</v>
      </c>
      <c r="D1738" s="1">
        <v>3</v>
      </c>
      <c r="E1738" s="7">
        <v>3986.5</v>
      </c>
      <c r="F1738" s="7">
        <f>sales_data_sample3[[#This Row],[SALES]]*sales_data_sample3[[#This Row],[PROFIT MARGIN]]</f>
        <v>291.41314999999997</v>
      </c>
      <c r="G1738" s="14" t="str">
        <f>IF(sales_data_sample3[[#This Row],[STATUS]] &lt;&gt;"Cancelled","7,31%","0")</f>
        <v>7,31%</v>
      </c>
      <c r="H1738" s="4">
        <v>38246</v>
      </c>
      <c r="I1738" t="s">
        <v>28</v>
      </c>
      <c r="J1738">
        <f>ROUNDUP(MONTH(sales_data_sample3[[#This Row],[ORDER DATE]])/3,0)</f>
        <v>3</v>
      </c>
      <c r="K1738" t="str">
        <f>TEXT(sales_data_sample3[[#This Row],[ORDER DATE]],"[$-409]mmmm")</f>
        <v>September</v>
      </c>
      <c r="L1738">
        <f>YEAR(sales_data_sample3[[#This Row],[ORDER DATE]])</f>
        <v>2004</v>
      </c>
      <c r="M1738" t="s">
        <v>1502</v>
      </c>
      <c r="N1738">
        <v>118</v>
      </c>
      <c r="O1738" t="s">
        <v>4540</v>
      </c>
      <c r="P1738" t="s">
        <v>903</v>
      </c>
      <c r="Q1738" t="s">
        <v>904</v>
      </c>
      <c r="R1738" t="s">
        <v>905</v>
      </c>
      <c r="S1738" t="s">
        <v>906</v>
      </c>
      <c r="T1738" t="s">
        <v>907</v>
      </c>
      <c r="U1738" t="s">
        <v>4804</v>
      </c>
      <c r="V1738" t="s">
        <v>908</v>
      </c>
      <c r="W1738" t="s">
        <v>909</v>
      </c>
      <c r="X1738" t="s">
        <v>52</v>
      </c>
      <c r="Y1738" t="s">
        <v>910</v>
      </c>
      <c r="Z1738" t="s">
        <v>911</v>
      </c>
      <c r="AA1738" t="s">
        <v>65</v>
      </c>
    </row>
    <row r="1739" spans="1:27" x14ac:dyDescent="0.25">
      <c r="A1739" s="1">
        <v>10298</v>
      </c>
      <c r="B1739" s="1">
        <v>39</v>
      </c>
      <c r="C1739" s="8">
        <v>96.34</v>
      </c>
      <c r="D1739" s="1">
        <v>1</v>
      </c>
      <c r="E1739" s="7">
        <v>3757.26</v>
      </c>
      <c r="F1739" s="7">
        <f>sales_data_sample3[[#This Row],[SALES]]*sales_data_sample3[[#This Row],[PROFIT MARGIN]]</f>
        <v>477.17202000000003</v>
      </c>
      <c r="G1739" s="14" t="str">
        <f>IF(sales_data_sample3[[#This Row],[STATUS]] &lt;&gt;"Cancelled","12,70%","0")</f>
        <v>12,70%</v>
      </c>
      <c r="H1739" s="4">
        <v>38257</v>
      </c>
      <c r="I1739" t="s">
        <v>28</v>
      </c>
      <c r="J1739">
        <f>ROUNDUP(MONTH(sales_data_sample3[[#This Row],[ORDER DATE]])/3,0)</f>
        <v>3</v>
      </c>
      <c r="K1739" t="str">
        <f>TEXT(sales_data_sample3[[#This Row],[ORDER DATE]],"[$-409]mmmm")</f>
        <v>September</v>
      </c>
      <c r="L1739">
        <f>YEAR(sales_data_sample3[[#This Row],[ORDER DATE]])</f>
        <v>2004</v>
      </c>
      <c r="M1739" t="s">
        <v>29</v>
      </c>
      <c r="N1739">
        <v>118</v>
      </c>
      <c r="O1739" t="s">
        <v>471</v>
      </c>
      <c r="P1739" t="s">
        <v>504</v>
      </c>
      <c r="Q1739" t="s">
        <v>505</v>
      </c>
      <c r="R1739" t="s">
        <v>506</v>
      </c>
      <c r="S1739" t="s">
        <v>4804</v>
      </c>
      <c r="T1739" t="s">
        <v>175</v>
      </c>
      <c r="U1739" t="s">
        <v>4804</v>
      </c>
      <c r="V1739" t="s">
        <v>176</v>
      </c>
      <c r="W1739" t="s">
        <v>51</v>
      </c>
      <c r="X1739" t="s">
        <v>52</v>
      </c>
      <c r="Y1739" t="s">
        <v>507</v>
      </c>
      <c r="Z1739" t="s">
        <v>508</v>
      </c>
      <c r="AA1739" t="s">
        <v>65</v>
      </c>
    </row>
    <row r="1740" spans="1:27" x14ac:dyDescent="0.25">
      <c r="A1740" s="1">
        <v>10298</v>
      </c>
      <c r="B1740" s="1">
        <v>32</v>
      </c>
      <c r="C1740" s="8">
        <v>48.46</v>
      </c>
      <c r="D1740" s="1">
        <v>2</v>
      </c>
      <c r="E1740" s="7">
        <v>1550.72</v>
      </c>
      <c r="F1740" s="7">
        <f>sales_data_sample3[[#This Row],[SALES]]*sales_data_sample3[[#This Row],[PROFIT MARGIN]]</f>
        <v>196.94144</v>
      </c>
      <c r="G1740" s="14">
        <v>0.127</v>
      </c>
      <c r="H1740" s="4">
        <v>38257</v>
      </c>
      <c r="I1740" t="s">
        <v>28</v>
      </c>
      <c r="J1740">
        <f>ROUNDUP(MONTH(sales_data_sample3[[#This Row],[ORDER DATE]])/3,0)</f>
        <v>3</v>
      </c>
      <c r="K1740" t="str">
        <f>TEXT(sales_data_sample3[[#This Row],[ORDER DATE]],"[$-409]mmmm")</f>
        <v>September</v>
      </c>
      <c r="L1740">
        <f>YEAR(sales_data_sample3[[#This Row],[ORDER DATE]])</f>
        <v>2004</v>
      </c>
      <c r="M1740" t="s">
        <v>29</v>
      </c>
      <c r="N1740">
        <v>60</v>
      </c>
      <c r="O1740" t="s">
        <v>1884</v>
      </c>
      <c r="P1740" t="s">
        <v>504</v>
      </c>
      <c r="Q1740" t="s">
        <v>505</v>
      </c>
      <c r="R1740" t="s">
        <v>506</v>
      </c>
      <c r="S1740" t="s">
        <v>4804</v>
      </c>
      <c r="T1740" t="s">
        <v>175</v>
      </c>
      <c r="U1740" t="s">
        <v>4804</v>
      </c>
      <c r="V1740" t="s">
        <v>176</v>
      </c>
      <c r="W1740" t="s">
        <v>51</v>
      </c>
      <c r="X1740" t="s">
        <v>52</v>
      </c>
      <c r="Y1740" t="s">
        <v>507</v>
      </c>
      <c r="Z1740" t="s">
        <v>508</v>
      </c>
      <c r="AA1740" t="s">
        <v>42</v>
      </c>
    </row>
    <row r="1741" spans="1:27" x14ac:dyDescent="0.25">
      <c r="A1741" s="1">
        <v>10299</v>
      </c>
      <c r="B1741" s="1">
        <v>23</v>
      </c>
      <c r="C1741" s="8">
        <v>100</v>
      </c>
      <c r="D1741" s="1">
        <v>9</v>
      </c>
      <c r="E1741" s="7">
        <v>2597.39</v>
      </c>
      <c r="F1741" s="7">
        <f>sales_data_sample3[[#This Row],[SALES]]*sales_data_sample3[[#This Row],[PROFIT MARGIN]]</f>
        <v>329.86852999999996</v>
      </c>
      <c r="G1741" s="14" t="str">
        <f>IF(sales_data_sample3[[#This Row],[STATUS]] &lt;&gt;"Cancelled","12,70%","0")</f>
        <v>12,70%</v>
      </c>
      <c r="H1741" s="4">
        <v>38260</v>
      </c>
      <c r="I1741" t="s">
        <v>28</v>
      </c>
      <c r="J1741">
        <f>ROUNDUP(MONTH(sales_data_sample3[[#This Row],[ORDER DATE]])/3,0)</f>
        <v>3</v>
      </c>
      <c r="K1741" t="str">
        <f>TEXT(sales_data_sample3[[#This Row],[ORDER DATE]],"[$-409]mmmm")</f>
        <v>September</v>
      </c>
      <c r="L1741">
        <f>YEAR(sales_data_sample3[[#This Row],[ORDER DATE]])</f>
        <v>2004</v>
      </c>
      <c r="M1741" t="s">
        <v>29</v>
      </c>
      <c r="N1741">
        <v>95</v>
      </c>
      <c r="O1741" t="s">
        <v>30</v>
      </c>
      <c r="P1741" t="s">
        <v>191</v>
      </c>
      <c r="Q1741" t="s">
        <v>192</v>
      </c>
      <c r="R1741" t="s">
        <v>193</v>
      </c>
      <c r="S1741" t="s">
        <v>4804</v>
      </c>
      <c r="T1741" t="s">
        <v>194</v>
      </c>
      <c r="U1741" t="s">
        <v>4804</v>
      </c>
      <c r="V1741" t="s">
        <v>195</v>
      </c>
      <c r="W1741" t="s">
        <v>196</v>
      </c>
      <c r="X1741" t="s">
        <v>52</v>
      </c>
      <c r="Y1741" t="s">
        <v>197</v>
      </c>
      <c r="Z1741" t="s">
        <v>198</v>
      </c>
      <c r="AA1741" t="s">
        <v>42</v>
      </c>
    </row>
    <row r="1742" spans="1:27" x14ac:dyDescent="0.25">
      <c r="A1742" s="1">
        <v>10299</v>
      </c>
      <c r="B1742" s="1">
        <v>29</v>
      </c>
      <c r="C1742" s="8">
        <v>100</v>
      </c>
      <c r="D1742" s="1">
        <v>11</v>
      </c>
      <c r="E1742" s="7">
        <v>6683.34</v>
      </c>
      <c r="F1742" s="7">
        <f>sales_data_sample3[[#This Row],[SALES]]*sales_data_sample3[[#This Row],[PROFIT MARGIN]]</f>
        <v>848.78417999999999</v>
      </c>
      <c r="G1742" s="14" t="str">
        <f>IF(sales_data_sample3[[#This Row],[STATUS]] &lt;&gt;"Cancelled","12,70%","0")</f>
        <v>12,70%</v>
      </c>
      <c r="H1742" s="4">
        <v>38260</v>
      </c>
      <c r="I1742" t="s">
        <v>28</v>
      </c>
      <c r="J1742">
        <f>ROUNDUP(MONTH(sales_data_sample3[[#This Row],[ORDER DATE]])/3,0)</f>
        <v>3</v>
      </c>
      <c r="K1742" t="str">
        <f>TEXT(sales_data_sample3[[#This Row],[ORDER DATE]],"[$-409]mmmm")</f>
        <v>September</v>
      </c>
      <c r="L1742">
        <f>YEAR(sales_data_sample3[[#This Row],[ORDER DATE]])</f>
        <v>2004</v>
      </c>
      <c r="M1742" t="s">
        <v>29</v>
      </c>
      <c r="N1742">
        <v>193</v>
      </c>
      <c r="O1742" t="s">
        <v>530</v>
      </c>
      <c r="P1742" t="s">
        <v>191</v>
      </c>
      <c r="Q1742" t="s">
        <v>192</v>
      </c>
      <c r="R1742" t="s">
        <v>193</v>
      </c>
      <c r="S1742" t="s">
        <v>4804</v>
      </c>
      <c r="T1742" t="s">
        <v>194</v>
      </c>
      <c r="U1742" t="s">
        <v>4804</v>
      </c>
      <c r="V1742" t="s">
        <v>195</v>
      </c>
      <c r="W1742" t="s">
        <v>196</v>
      </c>
      <c r="X1742" t="s">
        <v>52</v>
      </c>
      <c r="Y1742" t="s">
        <v>197</v>
      </c>
      <c r="Z1742" t="s">
        <v>198</v>
      </c>
      <c r="AA1742" t="s">
        <v>65</v>
      </c>
    </row>
    <row r="1743" spans="1:27" x14ac:dyDescent="0.25">
      <c r="A1743" s="1">
        <v>10299</v>
      </c>
      <c r="B1743" s="1">
        <v>24</v>
      </c>
      <c r="C1743" s="8">
        <v>100</v>
      </c>
      <c r="D1743" s="1">
        <v>8</v>
      </c>
      <c r="E1743" s="7">
        <v>4157.04</v>
      </c>
      <c r="F1743" s="7">
        <f>sales_data_sample3[[#This Row],[SALES]]*sales_data_sample3[[#This Row],[PROFIT MARGIN]]</f>
        <v>527.94407999999999</v>
      </c>
      <c r="G1743" s="14">
        <v>0.127</v>
      </c>
      <c r="H1743" s="4">
        <v>38260</v>
      </c>
      <c r="I1743" t="s">
        <v>28</v>
      </c>
      <c r="J1743">
        <f>ROUNDUP(MONTH(sales_data_sample3[[#This Row],[ORDER DATE]])/3,0)</f>
        <v>3</v>
      </c>
      <c r="K1743" t="str">
        <f>TEXT(sales_data_sample3[[#This Row],[ORDER DATE]],"[$-409]mmmm")</f>
        <v>September</v>
      </c>
      <c r="L1743">
        <f>YEAR(sales_data_sample3[[#This Row],[ORDER DATE]])</f>
        <v>2004</v>
      </c>
      <c r="M1743" t="s">
        <v>29</v>
      </c>
      <c r="N1743">
        <v>150</v>
      </c>
      <c r="O1743" t="s">
        <v>991</v>
      </c>
      <c r="P1743" t="s">
        <v>191</v>
      </c>
      <c r="Q1743" t="s">
        <v>192</v>
      </c>
      <c r="R1743" t="s">
        <v>193</v>
      </c>
      <c r="S1743" t="s">
        <v>4804</v>
      </c>
      <c r="T1743" t="s">
        <v>194</v>
      </c>
      <c r="U1743" t="s">
        <v>4804</v>
      </c>
      <c r="V1743" t="s">
        <v>195</v>
      </c>
      <c r="W1743" t="s">
        <v>196</v>
      </c>
      <c r="X1743" t="s">
        <v>52</v>
      </c>
      <c r="Y1743" t="s">
        <v>197</v>
      </c>
      <c r="Z1743" t="s">
        <v>198</v>
      </c>
      <c r="AA1743" t="s">
        <v>65</v>
      </c>
    </row>
    <row r="1744" spans="1:27" x14ac:dyDescent="0.25">
      <c r="A1744" s="1">
        <v>10299</v>
      </c>
      <c r="B1744" s="1">
        <v>39</v>
      </c>
      <c r="C1744" s="8">
        <v>55.95</v>
      </c>
      <c r="D1744" s="1">
        <v>3</v>
      </c>
      <c r="E1744" s="7">
        <v>2182.0500000000002</v>
      </c>
      <c r="F1744" s="7">
        <f>sales_data_sample3[[#This Row],[SALES]]*sales_data_sample3[[#This Row],[PROFIT MARGIN]]</f>
        <v>277.12035000000003</v>
      </c>
      <c r="G1744" s="14">
        <v>0.127</v>
      </c>
      <c r="H1744" s="4">
        <v>38260</v>
      </c>
      <c r="I1744" t="s">
        <v>28</v>
      </c>
      <c r="J1744">
        <f>ROUNDUP(MONTH(sales_data_sample3[[#This Row],[ORDER DATE]])/3,0)</f>
        <v>3</v>
      </c>
      <c r="K1744" t="str">
        <f>TEXT(sales_data_sample3[[#This Row],[ORDER DATE]],"[$-409]mmmm")</f>
        <v>September</v>
      </c>
      <c r="L1744">
        <f>YEAR(sales_data_sample3[[#This Row],[ORDER DATE]])</f>
        <v>2004</v>
      </c>
      <c r="M1744" t="s">
        <v>29</v>
      </c>
      <c r="N1744">
        <v>62</v>
      </c>
      <c r="O1744" t="s">
        <v>2422</v>
      </c>
      <c r="P1744" t="s">
        <v>191</v>
      </c>
      <c r="Q1744" t="s">
        <v>192</v>
      </c>
      <c r="R1744" t="s">
        <v>193</v>
      </c>
      <c r="S1744" t="s">
        <v>4804</v>
      </c>
      <c r="T1744" t="s">
        <v>194</v>
      </c>
      <c r="U1744" t="s">
        <v>4804</v>
      </c>
      <c r="V1744" t="s">
        <v>195</v>
      </c>
      <c r="W1744" t="s">
        <v>196</v>
      </c>
      <c r="X1744" t="s">
        <v>52</v>
      </c>
      <c r="Y1744" t="s">
        <v>197</v>
      </c>
      <c r="Z1744" t="s">
        <v>198</v>
      </c>
      <c r="AA1744" t="s">
        <v>42</v>
      </c>
    </row>
    <row r="1745" spans="1:27" x14ac:dyDescent="0.25">
      <c r="A1745" s="1">
        <v>10299</v>
      </c>
      <c r="B1745" s="1">
        <v>49</v>
      </c>
      <c r="C1745" s="8">
        <v>100</v>
      </c>
      <c r="D1745" s="1">
        <v>2</v>
      </c>
      <c r="E1745" s="7">
        <v>7947.31</v>
      </c>
      <c r="F1745" s="7">
        <f>sales_data_sample3[[#This Row],[SALES]]*sales_data_sample3[[#This Row],[PROFIT MARGIN]]</f>
        <v>1978.0854590000001</v>
      </c>
      <c r="G1745" s="14" t="str">
        <f>IF(sales_data_sample3[[#This Row],[STATUS]] &lt;&gt;"Cancelled","24,89%","0")</f>
        <v>24,89%</v>
      </c>
      <c r="H1745" s="4">
        <v>38260</v>
      </c>
      <c r="I1745" t="s">
        <v>28</v>
      </c>
      <c r="J1745">
        <f>ROUNDUP(MONTH(sales_data_sample3[[#This Row],[ORDER DATE]])/3,0)</f>
        <v>3</v>
      </c>
      <c r="K1745" t="str">
        <f>TEXT(sales_data_sample3[[#This Row],[ORDER DATE]],"[$-409]mmmm")</f>
        <v>September</v>
      </c>
      <c r="L1745">
        <f>YEAR(sales_data_sample3[[#This Row],[ORDER DATE]])</f>
        <v>2004</v>
      </c>
      <c r="M1745" t="s">
        <v>278</v>
      </c>
      <c r="N1745">
        <v>148</v>
      </c>
      <c r="O1745" t="s">
        <v>2673</v>
      </c>
      <c r="P1745" t="s">
        <v>191</v>
      </c>
      <c r="Q1745" t="s">
        <v>192</v>
      </c>
      <c r="R1745" t="s">
        <v>193</v>
      </c>
      <c r="S1745" t="s">
        <v>4804</v>
      </c>
      <c r="T1745" t="s">
        <v>194</v>
      </c>
      <c r="U1745" t="s">
        <v>4804</v>
      </c>
      <c r="V1745" t="s">
        <v>195</v>
      </c>
      <c r="W1745" t="s">
        <v>196</v>
      </c>
      <c r="X1745" t="s">
        <v>52</v>
      </c>
      <c r="Y1745" t="s">
        <v>197</v>
      </c>
      <c r="Z1745" t="s">
        <v>198</v>
      </c>
      <c r="AA1745" t="s">
        <v>229</v>
      </c>
    </row>
    <row r="1746" spans="1:27" x14ac:dyDescent="0.25">
      <c r="A1746" s="1">
        <v>10299</v>
      </c>
      <c r="B1746" s="1">
        <v>47</v>
      </c>
      <c r="C1746" s="8">
        <v>100</v>
      </c>
      <c r="D1746" s="1">
        <v>10</v>
      </c>
      <c r="E1746" s="7">
        <v>5455.76</v>
      </c>
      <c r="F1746" s="7">
        <f>sales_data_sample3[[#This Row],[SALES]]*sales_data_sample3[[#This Row],[PROFIT MARGIN]]</f>
        <v>692.88152000000002</v>
      </c>
      <c r="G1746" s="14">
        <v>0.127</v>
      </c>
      <c r="H1746" s="4">
        <v>38260</v>
      </c>
      <c r="I1746" t="s">
        <v>28</v>
      </c>
      <c r="J1746">
        <f>ROUNDUP(MONTH(sales_data_sample3[[#This Row],[ORDER DATE]])/3,0)</f>
        <v>3</v>
      </c>
      <c r="K1746" t="str">
        <f>TEXT(sales_data_sample3[[#This Row],[ORDER DATE]],"[$-409]mmmm")</f>
        <v>September</v>
      </c>
      <c r="L1746">
        <f>YEAR(sales_data_sample3[[#This Row],[ORDER DATE]])</f>
        <v>2004</v>
      </c>
      <c r="M1746" t="s">
        <v>29</v>
      </c>
      <c r="N1746">
        <v>112</v>
      </c>
      <c r="O1746" t="s">
        <v>2822</v>
      </c>
      <c r="P1746" t="s">
        <v>191</v>
      </c>
      <c r="Q1746" t="s">
        <v>192</v>
      </c>
      <c r="R1746" t="s">
        <v>193</v>
      </c>
      <c r="S1746" t="s">
        <v>4804</v>
      </c>
      <c r="T1746" t="s">
        <v>194</v>
      </c>
      <c r="U1746" t="s">
        <v>4804</v>
      </c>
      <c r="V1746" t="s">
        <v>195</v>
      </c>
      <c r="W1746" t="s">
        <v>196</v>
      </c>
      <c r="X1746" t="s">
        <v>52</v>
      </c>
      <c r="Y1746" t="s">
        <v>197</v>
      </c>
      <c r="Z1746" t="s">
        <v>198</v>
      </c>
      <c r="AA1746" t="s">
        <v>65</v>
      </c>
    </row>
    <row r="1747" spans="1:27" x14ac:dyDescent="0.25">
      <c r="A1747" s="1">
        <v>10299</v>
      </c>
      <c r="B1747" s="1">
        <v>33</v>
      </c>
      <c r="C1747" s="8">
        <v>66.489999999999995</v>
      </c>
      <c r="D1747" s="1">
        <v>6</v>
      </c>
      <c r="E1747" s="7">
        <v>2194.17</v>
      </c>
      <c r="F1747" s="7">
        <f>sales_data_sample3[[#This Row],[SALES]]*sales_data_sample3[[#This Row],[PROFIT MARGIN]]</f>
        <v>278.65959000000004</v>
      </c>
      <c r="G1747" s="14">
        <v>0.127</v>
      </c>
      <c r="H1747" s="4">
        <v>38260</v>
      </c>
      <c r="I1747" t="s">
        <v>28</v>
      </c>
      <c r="J1747">
        <f>ROUNDUP(MONTH(sales_data_sample3[[#This Row],[ORDER DATE]])/3,0)</f>
        <v>3</v>
      </c>
      <c r="K1747" t="str">
        <f>TEXT(sales_data_sample3[[#This Row],[ORDER DATE]],"[$-409]mmmm")</f>
        <v>September</v>
      </c>
      <c r="L1747">
        <f>YEAR(sales_data_sample3[[#This Row],[ORDER DATE]])</f>
        <v>2004</v>
      </c>
      <c r="M1747" t="s">
        <v>29</v>
      </c>
      <c r="N1747">
        <v>69</v>
      </c>
      <c r="O1747" t="s">
        <v>3105</v>
      </c>
      <c r="P1747" t="s">
        <v>191</v>
      </c>
      <c r="Q1747" t="s">
        <v>192</v>
      </c>
      <c r="R1747" t="s">
        <v>193</v>
      </c>
      <c r="S1747" t="s">
        <v>4804</v>
      </c>
      <c r="T1747" t="s">
        <v>194</v>
      </c>
      <c r="U1747" t="s">
        <v>4804</v>
      </c>
      <c r="V1747" t="s">
        <v>195</v>
      </c>
      <c r="W1747" t="s">
        <v>196</v>
      </c>
      <c r="X1747" t="s">
        <v>52</v>
      </c>
      <c r="Y1747" t="s">
        <v>197</v>
      </c>
      <c r="Z1747" t="s">
        <v>198</v>
      </c>
      <c r="AA1747" t="s">
        <v>42</v>
      </c>
    </row>
    <row r="1748" spans="1:27" x14ac:dyDescent="0.25">
      <c r="A1748" s="1">
        <v>10299</v>
      </c>
      <c r="B1748" s="1">
        <v>32</v>
      </c>
      <c r="C1748" s="8">
        <v>80.84</v>
      </c>
      <c r="D1748" s="1">
        <v>1</v>
      </c>
      <c r="E1748" s="7">
        <v>2586.88</v>
      </c>
      <c r="F1748" s="7">
        <f>sales_data_sample3[[#This Row],[SALES]]*sales_data_sample3[[#This Row],[PROFIT MARGIN]]</f>
        <v>643.87443200000007</v>
      </c>
      <c r="G1748" s="14" t="str">
        <f>IF(sales_data_sample3[[#This Row],[STATUS]] &lt;&gt;"Cancelled","24,89%","0")</f>
        <v>24,89%</v>
      </c>
      <c r="H1748" s="4">
        <v>38260</v>
      </c>
      <c r="I1748" t="s">
        <v>28</v>
      </c>
      <c r="J1748">
        <f>ROUNDUP(MONTH(sales_data_sample3[[#This Row],[ORDER DATE]])/3,0)</f>
        <v>3</v>
      </c>
      <c r="K1748" t="str">
        <f>TEXT(sales_data_sample3[[#This Row],[ORDER DATE]],"[$-409]mmmm")</f>
        <v>September</v>
      </c>
      <c r="L1748">
        <f>YEAR(sales_data_sample3[[#This Row],[ORDER DATE]])</f>
        <v>2004</v>
      </c>
      <c r="M1748" t="s">
        <v>278</v>
      </c>
      <c r="N1748">
        <v>80</v>
      </c>
      <c r="O1748" t="s">
        <v>3802</v>
      </c>
      <c r="P1748" t="s">
        <v>191</v>
      </c>
      <c r="Q1748" t="s">
        <v>192</v>
      </c>
      <c r="R1748" t="s">
        <v>193</v>
      </c>
      <c r="S1748" t="s">
        <v>4804</v>
      </c>
      <c r="T1748" t="s">
        <v>194</v>
      </c>
      <c r="U1748" t="s">
        <v>4804</v>
      </c>
      <c r="V1748" t="s">
        <v>195</v>
      </c>
      <c r="W1748" t="s">
        <v>196</v>
      </c>
      <c r="X1748" t="s">
        <v>52</v>
      </c>
      <c r="Y1748" t="s">
        <v>197</v>
      </c>
      <c r="Z1748" t="s">
        <v>198</v>
      </c>
      <c r="AA1748" t="s">
        <v>42</v>
      </c>
    </row>
    <row r="1749" spans="1:27" x14ac:dyDescent="0.25">
      <c r="A1749" s="1">
        <v>10299</v>
      </c>
      <c r="B1749" s="1">
        <v>24</v>
      </c>
      <c r="C1749" s="8">
        <v>42.24</v>
      </c>
      <c r="D1749" s="1">
        <v>4</v>
      </c>
      <c r="E1749" s="7">
        <v>1013.76</v>
      </c>
      <c r="F1749" s="7">
        <f>sales_data_sample3[[#This Row],[SALES]]*sales_data_sample3[[#This Row],[PROFIT MARGIN]]</f>
        <v>128.74752000000001</v>
      </c>
      <c r="G1749" s="14">
        <v>0.127</v>
      </c>
      <c r="H1749" s="4">
        <v>38260</v>
      </c>
      <c r="I1749" t="s">
        <v>28</v>
      </c>
      <c r="J1749">
        <f>ROUNDUP(MONTH(sales_data_sample3[[#This Row],[ORDER DATE]])/3,0)</f>
        <v>3</v>
      </c>
      <c r="K1749" t="str">
        <f>TEXT(sales_data_sample3[[#This Row],[ORDER DATE]],"[$-409]mmmm")</f>
        <v>September</v>
      </c>
      <c r="L1749">
        <f>YEAR(sales_data_sample3[[#This Row],[ORDER DATE]])</f>
        <v>2004</v>
      </c>
      <c r="M1749" t="s">
        <v>29</v>
      </c>
      <c r="N1749">
        <v>40</v>
      </c>
      <c r="O1749" t="s">
        <v>3904</v>
      </c>
      <c r="P1749" t="s">
        <v>191</v>
      </c>
      <c r="Q1749" t="s">
        <v>192</v>
      </c>
      <c r="R1749" t="s">
        <v>193</v>
      </c>
      <c r="S1749" t="s">
        <v>4804</v>
      </c>
      <c r="T1749" t="s">
        <v>194</v>
      </c>
      <c r="U1749" t="s">
        <v>4804</v>
      </c>
      <c r="V1749" t="s">
        <v>195</v>
      </c>
      <c r="W1749" t="s">
        <v>196</v>
      </c>
      <c r="X1749" t="s">
        <v>52</v>
      </c>
      <c r="Y1749" t="s">
        <v>197</v>
      </c>
      <c r="Z1749" t="s">
        <v>198</v>
      </c>
      <c r="AA1749" t="s">
        <v>42</v>
      </c>
    </row>
    <row r="1750" spans="1:27" x14ac:dyDescent="0.25">
      <c r="A1750" s="1">
        <v>10299</v>
      </c>
      <c r="B1750" s="1">
        <v>38</v>
      </c>
      <c r="C1750" s="8">
        <v>100</v>
      </c>
      <c r="D1750" s="1">
        <v>7</v>
      </c>
      <c r="E1750" s="7">
        <v>4382.16</v>
      </c>
      <c r="F1750" s="7">
        <f>sales_data_sample3[[#This Row],[SALES]]*sales_data_sample3[[#This Row],[PROFIT MARGIN]]</f>
        <v>556.53431999999998</v>
      </c>
      <c r="G1750" s="14">
        <v>0.127</v>
      </c>
      <c r="H1750" s="4">
        <v>38260</v>
      </c>
      <c r="I1750" t="s">
        <v>28</v>
      </c>
      <c r="J1750">
        <f>ROUNDUP(MONTH(sales_data_sample3[[#This Row],[ORDER DATE]])/3,0)</f>
        <v>3</v>
      </c>
      <c r="K1750" t="str">
        <f>TEXT(sales_data_sample3[[#This Row],[ORDER DATE]],"[$-409]mmmm")</f>
        <v>September</v>
      </c>
      <c r="L1750">
        <f>YEAR(sales_data_sample3[[#This Row],[ORDER DATE]])</f>
        <v>2004</v>
      </c>
      <c r="M1750" t="s">
        <v>29</v>
      </c>
      <c r="N1750">
        <v>102</v>
      </c>
      <c r="O1750" t="s">
        <v>4107</v>
      </c>
      <c r="P1750" t="s">
        <v>191</v>
      </c>
      <c r="Q1750" t="s">
        <v>192</v>
      </c>
      <c r="R1750" t="s">
        <v>193</v>
      </c>
      <c r="S1750" t="s">
        <v>4804</v>
      </c>
      <c r="T1750" t="s">
        <v>194</v>
      </c>
      <c r="U1750" t="s">
        <v>4804</v>
      </c>
      <c r="V1750" t="s">
        <v>195</v>
      </c>
      <c r="W1750" t="s">
        <v>196</v>
      </c>
      <c r="X1750" t="s">
        <v>52</v>
      </c>
      <c r="Y1750" t="s">
        <v>197</v>
      </c>
      <c r="Z1750" t="s">
        <v>198</v>
      </c>
      <c r="AA1750" t="s">
        <v>65</v>
      </c>
    </row>
    <row r="1751" spans="1:27" x14ac:dyDescent="0.25">
      <c r="A1751" s="1">
        <v>10299</v>
      </c>
      <c r="B1751" s="1">
        <v>44</v>
      </c>
      <c r="C1751" s="8">
        <v>80.55</v>
      </c>
      <c r="D1751" s="1">
        <v>5</v>
      </c>
      <c r="E1751" s="7">
        <v>3544.2</v>
      </c>
      <c r="F1751" s="7">
        <f>sales_data_sample3[[#This Row],[SALES]]*sales_data_sample3[[#This Row],[PROFIT MARGIN]]</f>
        <v>450.11339999999996</v>
      </c>
      <c r="G1751" s="14">
        <v>0.127</v>
      </c>
      <c r="H1751" s="4">
        <v>38260</v>
      </c>
      <c r="I1751" t="s">
        <v>28</v>
      </c>
      <c r="J1751">
        <f>ROUNDUP(MONTH(sales_data_sample3[[#This Row],[ORDER DATE]])/3,0)</f>
        <v>3</v>
      </c>
      <c r="K1751" t="str">
        <f>TEXT(sales_data_sample3[[#This Row],[ORDER DATE]],"[$-409]mmmm")</f>
        <v>September</v>
      </c>
      <c r="L1751">
        <f>YEAR(sales_data_sample3[[#This Row],[ORDER DATE]])</f>
        <v>2004</v>
      </c>
      <c r="M1751" t="s">
        <v>29</v>
      </c>
      <c r="N1751">
        <v>81</v>
      </c>
      <c r="O1751" t="s">
        <v>4246</v>
      </c>
      <c r="P1751" t="s">
        <v>191</v>
      </c>
      <c r="Q1751" t="s">
        <v>192</v>
      </c>
      <c r="R1751" t="s">
        <v>193</v>
      </c>
      <c r="S1751" t="s">
        <v>4804</v>
      </c>
      <c r="T1751" t="s">
        <v>194</v>
      </c>
      <c r="U1751" t="s">
        <v>4804</v>
      </c>
      <c r="V1751" t="s">
        <v>195</v>
      </c>
      <c r="W1751" t="s">
        <v>196</v>
      </c>
      <c r="X1751" t="s">
        <v>52</v>
      </c>
      <c r="Y1751" t="s">
        <v>197</v>
      </c>
      <c r="Z1751" t="s">
        <v>198</v>
      </c>
      <c r="AA1751" t="s">
        <v>65</v>
      </c>
    </row>
    <row r="1752" spans="1:27" x14ac:dyDescent="0.25">
      <c r="A1752" s="1">
        <v>10300</v>
      </c>
      <c r="B1752" s="1">
        <v>33</v>
      </c>
      <c r="C1752" s="8">
        <v>100</v>
      </c>
      <c r="D1752" s="1">
        <v>5</v>
      </c>
      <c r="E1752" s="7">
        <v>5521.89</v>
      </c>
      <c r="F1752" s="7">
        <f>sales_data_sample3[[#This Row],[SALES]]*sales_data_sample3[[#This Row],[PROFIT MARGIN]]</f>
        <v>1374.3984210000001</v>
      </c>
      <c r="G1752" s="14" t="str">
        <f>IF(sales_data_sample3[[#This Row],[STATUS]] &lt;&gt;"Cancelled","24,89%","0")</f>
        <v>24,89%</v>
      </c>
      <c r="H1752" s="4">
        <v>37898</v>
      </c>
      <c r="I1752" t="s">
        <v>28</v>
      </c>
      <c r="J1752">
        <f>ROUNDUP(MONTH(sales_data_sample3[[#This Row],[ORDER DATE]])/3,0)</f>
        <v>4</v>
      </c>
      <c r="K1752" t="str">
        <f>TEXT(sales_data_sample3[[#This Row],[ORDER DATE]],"[$-409]mmmm")</f>
        <v>October</v>
      </c>
      <c r="L1752">
        <f>YEAR(sales_data_sample3[[#This Row],[ORDER DATE]])</f>
        <v>2003</v>
      </c>
      <c r="M1752" t="s">
        <v>278</v>
      </c>
      <c r="N1752">
        <v>194</v>
      </c>
      <c r="O1752" t="s">
        <v>776</v>
      </c>
      <c r="P1752" t="s">
        <v>849</v>
      </c>
      <c r="Q1752" t="s">
        <v>850</v>
      </c>
      <c r="R1752" t="s">
        <v>851</v>
      </c>
      <c r="S1752" t="s">
        <v>4804</v>
      </c>
      <c r="T1752" t="s">
        <v>852</v>
      </c>
      <c r="U1752" t="s">
        <v>4804</v>
      </c>
      <c r="V1752" t="s">
        <v>853</v>
      </c>
      <c r="W1752" t="s">
        <v>810</v>
      </c>
      <c r="X1752" t="s">
        <v>52</v>
      </c>
      <c r="Y1752" t="s">
        <v>854</v>
      </c>
      <c r="Z1752" t="s">
        <v>731</v>
      </c>
      <c r="AA1752" t="s">
        <v>65</v>
      </c>
    </row>
    <row r="1753" spans="1:27" x14ac:dyDescent="0.25">
      <c r="A1753" s="1">
        <v>10300</v>
      </c>
      <c r="B1753" s="1">
        <v>29</v>
      </c>
      <c r="C1753" s="8">
        <v>100</v>
      </c>
      <c r="D1753" s="1">
        <v>3</v>
      </c>
      <c r="E1753" s="7">
        <v>3984.6</v>
      </c>
      <c r="F1753" s="7">
        <f>sales_data_sample3[[#This Row],[SALES]]*sales_data_sample3[[#This Row],[PROFIT MARGIN]]</f>
        <v>991.76693999999998</v>
      </c>
      <c r="G1753" s="14" t="str">
        <f>IF(sales_data_sample3[[#This Row],[STATUS]] &lt;&gt;"Cancelled","24,89%","0")</f>
        <v>24,89%</v>
      </c>
      <c r="H1753" s="4">
        <v>37898</v>
      </c>
      <c r="I1753" t="s">
        <v>28</v>
      </c>
      <c r="J1753">
        <f>ROUNDUP(MONTH(sales_data_sample3[[#This Row],[ORDER DATE]])/3,0)</f>
        <v>4</v>
      </c>
      <c r="K1753" t="str">
        <f>TEXT(sales_data_sample3[[#This Row],[ORDER DATE]],"[$-409]mmmm")</f>
        <v>October</v>
      </c>
      <c r="L1753">
        <f>YEAR(sales_data_sample3[[#This Row],[ORDER DATE]])</f>
        <v>2003</v>
      </c>
      <c r="M1753" t="s">
        <v>278</v>
      </c>
      <c r="N1753">
        <v>117</v>
      </c>
      <c r="O1753" t="s">
        <v>1057</v>
      </c>
      <c r="P1753" t="s">
        <v>849</v>
      </c>
      <c r="Q1753" t="s">
        <v>850</v>
      </c>
      <c r="R1753" t="s">
        <v>851</v>
      </c>
      <c r="S1753" t="s">
        <v>4804</v>
      </c>
      <c r="T1753" t="s">
        <v>852</v>
      </c>
      <c r="U1753" t="s">
        <v>4804</v>
      </c>
      <c r="V1753" t="s">
        <v>853</v>
      </c>
      <c r="W1753" t="s">
        <v>810</v>
      </c>
      <c r="X1753" t="s">
        <v>52</v>
      </c>
      <c r="Y1753" t="s">
        <v>854</v>
      </c>
      <c r="Z1753" t="s">
        <v>731</v>
      </c>
      <c r="AA1753" t="s">
        <v>65</v>
      </c>
    </row>
    <row r="1754" spans="1:27" x14ac:dyDescent="0.25">
      <c r="A1754" s="1">
        <v>10300</v>
      </c>
      <c r="B1754" s="1">
        <v>22</v>
      </c>
      <c r="C1754" s="8">
        <v>76.61</v>
      </c>
      <c r="D1754" s="1">
        <v>6</v>
      </c>
      <c r="E1754" s="7">
        <v>1685.42</v>
      </c>
      <c r="F1754" s="7">
        <f>sales_data_sample3[[#This Row],[SALES]]*sales_data_sample3[[#This Row],[PROFIT MARGIN]]</f>
        <v>419.50103800000005</v>
      </c>
      <c r="G1754" s="14" t="str">
        <f>IF(sales_data_sample3[[#This Row],[STATUS]] &lt;&gt;"Cancelled","24,89%","0")</f>
        <v>24,89%</v>
      </c>
      <c r="H1754" s="4">
        <v>37898</v>
      </c>
      <c r="I1754" t="s">
        <v>28</v>
      </c>
      <c r="J1754">
        <f>ROUNDUP(MONTH(sales_data_sample3[[#This Row],[ORDER DATE]])/3,0)</f>
        <v>4</v>
      </c>
      <c r="K1754" t="str">
        <f>TEXT(sales_data_sample3[[#This Row],[ORDER DATE]],"[$-409]mmmm")</f>
        <v>October</v>
      </c>
      <c r="L1754">
        <f>YEAR(sales_data_sample3[[#This Row],[ORDER DATE]])</f>
        <v>2003</v>
      </c>
      <c r="M1754" t="s">
        <v>278</v>
      </c>
      <c r="N1754">
        <v>79</v>
      </c>
      <c r="O1754" t="s">
        <v>1128</v>
      </c>
      <c r="P1754" t="s">
        <v>849</v>
      </c>
      <c r="Q1754" t="s">
        <v>850</v>
      </c>
      <c r="R1754" t="s">
        <v>851</v>
      </c>
      <c r="S1754" t="s">
        <v>4804</v>
      </c>
      <c r="T1754" t="s">
        <v>852</v>
      </c>
      <c r="U1754" t="s">
        <v>4804</v>
      </c>
      <c r="V1754" t="s">
        <v>853</v>
      </c>
      <c r="W1754" t="s">
        <v>810</v>
      </c>
      <c r="X1754" t="s">
        <v>52</v>
      </c>
      <c r="Y1754" t="s">
        <v>854</v>
      </c>
      <c r="Z1754" t="s">
        <v>731</v>
      </c>
      <c r="AA1754" t="s">
        <v>42</v>
      </c>
    </row>
    <row r="1755" spans="1:27" x14ac:dyDescent="0.25">
      <c r="A1755" s="1">
        <v>10300</v>
      </c>
      <c r="B1755" s="1">
        <v>23</v>
      </c>
      <c r="C1755" s="8">
        <v>100</v>
      </c>
      <c r="D1755" s="1">
        <v>2</v>
      </c>
      <c r="E1755" s="7">
        <v>2807.61</v>
      </c>
      <c r="F1755" s="7">
        <f>sales_data_sample3[[#This Row],[SALES]]*sales_data_sample3[[#This Row],[PROFIT MARGIN]]</f>
        <v>698.81412900000009</v>
      </c>
      <c r="G1755" s="14" t="str">
        <f>IF(sales_data_sample3[[#This Row],[STATUS]] &lt;&gt;"Cancelled","24,89%","0")</f>
        <v>24,89%</v>
      </c>
      <c r="H1755" s="4">
        <v>37898</v>
      </c>
      <c r="I1755" t="s">
        <v>28</v>
      </c>
      <c r="J1755">
        <f>ROUNDUP(MONTH(sales_data_sample3[[#This Row],[ORDER DATE]])/3,0)</f>
        <v>4</v>
      </c>
      <c r="K1755" t="str">
        <f>TEXT(sales_data_sample3[[#This Row],[ORDER DATE]],"[$-409]mmmm")</f>
        <v>October</v>
      </c>
      <c r="L1755">
        <f>YEAR(sales_data_sample3[[#This Row],[ORDER DATE]])</f>
        <v>2003</v>
      </c>
      <c r="M1755" t="s">
        <v>278</v>
      </c>
      <c r="N1755">
        <v>115</v>
      </c>
      <c r="O1755" t="s">
        <v>1223</v>
      </c>
      <c r="P1755" t="s">
        <v>849</v>
      </c>
      <c r="Q1755" t="s">
        <v>850</v>
      </c>
      <c r="R1755" t="s">
        <v>851</v>
      </c>
      <c r="S1755" t="s">
        <v>4804</v>
      </c>
      <c r="T1755" t="s">
        <v>852</v>
      </c>
      <c r="U1755" t="s">
        <v>4804</v>
      </c>
      <c r="V1755" t="s">
        <v>853</v>
      </c>
      <c r="W1755" t="s">
        <v>810</v>
      </c>
      <c r="X1755" t="s">
        <v>52</v>
      </c>
      <c r="Y1755" t="s">
        <v>854</v>
      </c>
      <c r="Z1755" t="s">
        <v>731</v>
      </c>
      <c r="AA1755" t="s">
        <v>42</v>
      </c>
    </row>
    <row r="1756" spans="1:27" x14ac:dyDescent="0.25">
      <c r="A1756" s="1">
        <v>10300</v>
      </c>
      <c r="B1756" s="1">
        <v>41</v>
      </c>
      <c r="C1756" s="8">
        <v>92.4</v>
      </c>
      <c r="D1756" s="1">
        <v>1</v>
      </c>
      <c r="E1756" s="7">
        <v>3788.4</v>
      </c>
      <c r="F1756" s="7">
        <f>sales_data_sample3[[#This Row],[SALES]]*sales_data_sample3[[#This Row],[PROFIT MARGIN]]</f>
        <v>942.93276000000003</v>
      </c>
      <c r="G1756" s="14" t="str">
        <f>IF(sales_data_sample3[[#This Row],[STATUS]] &lt;&gt;"Cancelled","24,89%","0")</f>
        <v>24,89%</v>
      </c>
      <c r="H1756" s="4">
        <v>37898</v>
      </c>
      <c r="I1756" t="s">
        <v>28</v>
      </c>
      <c r="J1756">
        <f>ROUNDUP(MONTH(sales_data_sample3[[#This Row],[ORDER DATE]])/3,0)</f>
        <v>4</v>
      </c>
      <c r="K1756" t="str">
        <f>TEXT(sales_data_sample3[[#This Row],[ORDER DATE]],"[$-409]mmmm")</f>
        <v>October</v>
      </c>
      <c r="L1756">
        <f>YEAR(sales_data_sample3[[#This Row],[ORDER DATE]])</f>
        <v>2003</v>
      </c>
      <c r="M1756" t="s">
        <v>278</v>
      </c>
      <c r="N1756">
        <v>77</v>
      </c>
      <c r="O1756" t="s">
        <v>1592</v>
      </c>
      <c r="P1756" t="s">
        <v>849</v>
      </c>
      <c r="Q1756" t="s">
        <v>850</v>
      </c>
      <c r="R1756" t="s">
        <v>851</v>
      </c>
      <c r="S1756" t="s">
        <v>4804</v>
      </c>
      <c r="T1756" t="s">
        <v>852</v>
      </c>
      <c r="U1756" t="s">
        <v>4804</v>
      </c>
      <c r="V1756" t="s">
        <v>853</v>
      </c>
      <c r="W1756" t="s">
        <v>810</v>
      </c>
      <c r="X1756" t="s">
        <v>52</v>
      </c>
      <c r="Y1756" t="s">
        <v>854</v>
      </c>
      <c r="Z1756" t="s">
        <v>731</v>
      </c>
      <c r="AA1756" t="s">
        <v>65</v>
      </c>
    </row>
    <row r="1757" spans="1:27" x14ac:dyDescent="0.25">
      <c r="A1757" s="1">
        <v>10300</v>
      </c>
      <c r="B1757" s="1">
        <v>49</v>
      </c>
      <c r="C1757" s="8">
        <v>78.8</v>
      </c>
      <c r="D1757" s="1">
        <v>8</v>
      </c>
      <c r="E1757" s="7">
        <v>3861.2</v>
      </c>
      <c r="F1757" s="7">
        <f>sales_data_sample3[[#This Row],[SALES]]*sales_data_sample3[[#This Row],[PROFIT MARGIN]]</f>
        <v>961.05268000000001</v>
      </c>
      <c r="G1757" s="14" t="str">
        <f>IF(sales_data_sample3[[#This Row],[STATUS]] &lt;&gt;"Cancelled","24,89%","0")</f>
        <v>24,89%</v>
      </c>
      <c r="H1757" s="4">
        <v>37898</v>
      </c>
      <c r="I1757" t="s">
        <v>28</v>
      </c>
      <c r="J1757">
        <f>ROUNDUP(MONTH(sales_data_sample3[[#This Row],[ORDER DATE]])/3,0)</f>
        <v>4</v>
      </c>
      <c r="K1757" t="str">
        <f>TEXT(sales_data_sample3[[#This Row],[ORDER DATE]],"[$-409]mmmm")</f>
        <v>October</v>
      </c>
      <c r="L1757">
        <f>YEAR(sales_data_sample3[[#This Row],[ORDER DATE]])</f>
        <v>2003</v>
      </c>
      <c r="M1757" t="s">
        <v>278</v>
      </c>
      <c r="N1757">
        <v>80</v>
      </c>
      <c r="O1757" t="s">
        <v>2283</v>
      </c>
      <c r="P1757" t="s">
        <v>849</v>
      </c>
      <c r="Q1757" t="s">
        <v>850</v>
      </c>
      <c r="R1757" t="s">
        <v>851</v>
      </c>
      <c r="S1757" t="s">
        <v>4804</v>
      </c>
      <c r="T1757" t="s">
        <v>852</v>
      </c>
      <c r="U1757" t="s">
        <v>4804</v>
      </c>
      <c r="V1757" t="s">
        <v>853</v>
      </c>
      <c r="W1757" t="s">
        <v>810</v>
      </c>
      <c r="X1757" t="s">
        <v>52</v>
      </c>
      <c r="Y1757" t="s">
        <v>854</v>
      </c>
      <c r="Z1757" t="s">
        <v>731</v>
      </c>
      <c r="AA1757" t="s">
        <v>65</v>
      </c>
    </row>
    <row r="1758" spans="1:27" x14ac:dyDescent="0.25">
      <c r="A1758" s="1">
        <v>10300</v>
      </c>
      <c r="B1758" s="1">
        <v>23</v>
      </c>
      <c r="C1758" s="8">
        <v>100</v>
      </c>
      <c r="D1758" s="1">
        <v>7</v>
      </c>
      <c r="E1758" s="7">
        <v>3786.49</v>
      </c>
      <c r="F1758" s="7">
        <f>sales_data_sample3[[#This Row],[SALES]]*sales_data_sample3[[#This Row],[PROFIT MARGIN]]</f>
        <v>942.45736099999999</v>
      </c>
      <c r="G1758" s="14" t="str">
        <f>IF(sales_data_sample3[[#This Row],[STATUS]] &lt;&gt;"Cancelled","24,89%","0")</f>
        <v>24,89%</v>
      </c>
      <c r="H1758" s="4">
        <v>37898</v>
      </c>
      <c r="I1758" t="s">
        <v>28</v>
      </c>
      <c r="J1758">
        <f>ROUNDUP(MONTH(sales_data_sample3[[#This Row],[ORDER DATE]])/3,0)</f>
        <v>4</v>
      </c>
      <c r="K1758" t="str">
        <f>TEXT(sales_data_sample3[[#This Row],[ORDER DATE]],"[$-409]mmmm")</f>
        <v>October</v>
      </c>
      <c r="L1758">
        <f>YEAR(sales_data_sample3[[#This Row],[ORDER DATE]])</f>
        <v>2003</v>
      </c>
      <c r="M1758" t="s">
        <v>278</v>
      </c>
      <c r="N1758">
        <v>146</v>
      </c>
      <c r="O1758" t="s">
        <v>2364</v>
      </c>
      <c r="P1758" t="s">
        <v>849</v>
      </c>
      <c r="Q1758" t="s">
        <v>850</v>
      </c>
      <c r="R1758" t="s">
        <v>851</v>
      </c>
      <c r="S1758" t="s">
        <v>4804</v>
      </c>
      <c r="T1758" t="s">
        <v>852</v>
      </c>
      <c r="U1758" t="s">
        <v>4804</v>
      </c>
      <c r="V1758" t="s">
        <v>853</v>
      </c>
      <c r="W1758" t="s">
        <v>810</v>
      </c>
      <c r="X1758" t="s">
        <v>52</v>
      </c>
      <c r="Y1758" t="s">
        <v>854</v>
      </c>
      <c r="Z1758" t="s">
        <v>731</v>
      </c>
      <c r="AA1758" t="s">
        <v>65</v>
      </c>
    </row>
    <row r="1759" spans="1:27" x14ac:dyDescent="0.25">
      <c r="A1759" s="1">
        <v>10300</v>
      </c>
      <c r="B1759" s="1">
        <v>31</v>
      </c>
      <c r="C1759" s="8">
        <v>58.78</v>
      </c>
      <c r="D1759" s="1">
        <v>4</v>
      </c>
      <c r="E1759" s="7">
        <v>1822.18</v>
      </c>
      <c r="F1759" s="7">
        <f>sales_data_sample3[[#This Row],[SALES]]*sales_data_sample3[[#This Row],[PROFIT MARGIN]]</f>
        <v>453.54060200000004</v>
      </c>
      <c r="G1759" s="14" t="str">
        <f>IF(sales_data_sample3[[#This Row],[STATUS]] &lt;&gt;"Cancelled","24,89%","0")</f>
        <v>24,89%</v>
      </c>
      <c r="H1759" s="4">
        <v>37898</v>
      </c>
      <c r="I1759" t="s">
        <v>28</v>
      </c>
      <c r="J1759">
        <f>ROUNDUP(MONTH(sales_data_sample3[[#This Row],[ORDER DATE]])/3,0)</f>
        <v>4</v>
      </c>
      <c r="K1759" t="str">
        <f>TEXT(sales_data_sample3[[#This Row],[ORDER DATE]],"[$-409]mmmm")</f>
        <v>October</v>
      </c>
      <c r="L1759">
        <f>YEAR(sales_data_sample3[[#This Row],[ORDER DATE]])</f>
        <v>2003</v>
      </c>
      <c r="M1759" t="s">
        <v>278</v>
      </c>
      <c r="N1759">
        <v>61</v>
      </c>
      <c r="O1759" t="s">
        <v>3427</v>
      </c>
      <c r="P1759" t="s">
        <v>849</v>
      </c>
      <c r="Q1759" t="s">
        <v>850</v>
      </c>
      <c r="R1759" t="s">
        <v>851</v>
      </c>
      <c r="S1759" t="s">
        <v>4804</v>
      </c>
      <c r="T1759" t="s">
        <v>852</v>
      </c>
      <c r="U1759" t="s">
        <v>4804</v>
      </c>
      <c r="V1759" t="s">
        <v>853</v>
      </c>
      <c r="W1759" t="s">
        <v>810</v>
      </c>
      <c r="X1759" t="s">
        <v>52</v>
      </c>
      <c r="Y1759" t="s">
        <v>854</v>
      </c>
      <c r="Z1759" t="s">
        <v>731</v>
      </c>
      <c r="AA1759" t="s">
        <v>42</v>
      </c>
    </row>
    <row r="1760" spans="1:27" x14ac:dyDescent="0.25">
      <c r="A1760" s="1">
        <v>10301</v>
      </c>
      <c r="B1760" s="1">
        <v>37</v>
      </c>
      <c r="C1760" s="8">
        <v>100</v>
      </c>
      <c r="D1760" s="1">
        <v>8</v>
      </c>
      <c r="E1760" s="7">
        <v>5917.78</v>
      </c>
      <c r="F1760" s="7">
        <f>sales_data_sample3[[#This Row],[SALES]]*sales_data_sample3[[#This Row],[PROFIT MARGIN]]</f>
        <v>1472.935442</v>
      </c>
      <c r="G1760" s="14" t="str">
        <f>IF(sales_data_sample3[[#This Row],[STATUS]] &lt;&gt;"Cancelled","24,89%","0")</f>
        <v>24,89%</v>
      </c>
      <c r="H1760" s="4">
        <v>37899</v>
      </c>
      <c r="I1760" t="s">
        <v>28</v>
      </c>
      <c r="J1760">
        <f>ROUNDUP(MONTH(sales_data_sample3[[#This Row],[ORDER DATE]])/3,0)</f>
        <v>4</v>
      </c>
      <c r="K1760" t="str">
        <f>TEXT(sales_data_sample3[[#This Row],[ORDER DATE]],"[$-409]mmmm")</f>
        <v>October</v>
      </c>
      <c r="L1760">
        <f>YEAR(sales_data_sample3[[#This Row],[ORDER DATE]])</f>
        <v>2003</v>
      </c>
      <c r="M1760" t="s">
        <v>278</v>
      </c>
      <c r="N1760">
        <v>141</v>
      </c>
      <c r="O1760" t="s">
        <v>1299</v>
      </c>
      <c r="P1760" t="s">
        <v>1327</v>
      </c>
      <c r="Q1760" t="s">
        <v>1328</v>
      </c>
      <c r="R1760" t="s">
        <v>1329</v>
      </c>
      <c r="S1760" t="s">
        <v>4804</v>
      </c>
      <c r="T1760" t="s">
        <v>1330</v>
      </c>
      <c r="U1760" t="s">
        <v>4804</v>
      </c>
      <c r="V1760" t="s">
        <v>1331</v>
      </c>
      <c r="W1760" t="s">
        <v>112</v>
      </c>
      <c r="X1760" t="s">
        <v>52</v>
      </c>
      <c r="Y1760" t="s">
        <v>1332</v>
      </c>
      <c r="Z1760" t="s">
        <v>1333</v>
      </c>
      <c r="AA1760" t="s">
        <v>65</v>
      </c>
    </row>
    <row r="1761" spans="1:27" x14ac:dyDescent="0.25">
      <c r="A1761" s="1">
        <v>10301</v>
      </c>
      <c r="B1761" s="1">
        <v>32</v>
      </c>
      <c r="C1761" s="8">
        <v>100</v>
      </c>
      <c r="D1761" s="1">
        <v>4</v>
      </c>
      <c r="E1761" s="7">
        <v>3424.64</v>
      </c>
      <c r="F1761" s="7">
        <f>sales_data_sample3[[#This Row],[SALES]]*sales_data_sample3[[#This Row],[PROFIT MARGIN]]</f>
        <v>852.39289599999995</v>
      </c>
      <c r="G1761" s="14" t="str">
        <f>IF(sales_data_sample3[[#This Row],[STATUS]] &lt;&gt;"Cancelled","24,89%","0")</f>
        <v>24,89%</v>
      </c>
      <c r="H1761" s="4">
        <v>37899</v>
      </c>
      <c r="I1761" t="s">
        <v>28</v>
      </c>
      <c r="J1761">
        <f>ROUNDUP(MONTH(sales_data_sample3[[#This Row],[ORDER DATE]])/3,0)</f>
        <v>4</v>
      </c>
      <c r="K1761" t="str">
        <f>TEXT(sales_data_sample3[[#This Row],[ORDER DATE]],"[$-409]mmmm")</f>
        <v>October</v>
      </c>
      <c r="L1761">
        <f>YEAR(sales_data_sample3[[#This Row],[ORDER DATE]])</f>
        <v>2003</v>
      </c>
      <c r="M1761" t="s">
        <v>278</v>
      </c>
      <c r="N1761">
        <v>124</v>
      </c>
      <c r="O1761" t="s">
        <v>1465</v>
      </c>
      <c r="P1761" t="s">
        <v>1327</v>
      </c>
      <c r="Q1761" t="s">
        <v>1328</v>
      </c>
      <c r="R1761" t="s">
        <v>1329</v>
      </c>
      <c r="S1761" t="s">
        <v>4804</v>
      </c>
      <c r="T1761" t="s">
        <v>1330</v>
      </c>
      <c r="U1761" t="s">
        <v>4804</v>
      </c>
      <c r="V1761" t="s">
        <v>1331</v>
      </c>
      <c r="W1761" t="s">
        <v>112</v>
      </c>
      <c r="X1761" t="s">
        <v>52</v>
      </c>
      <c r="Y1761" t="s">
        <v>1332</v>
      </c>
      <c r="Z1761" t="s">
        <v>1333</v>
      </c>
      <c r="AA1761" t="s">
        <v>65</v>
      </c>
    </row>
    <row r="1762" spans="1:27" x14ac:dyDescent="0.25">
      <c r="A1762" s="1">
        <v>10301</v>
      </c>
      <c r="B1762" s="1">
        <v>47</v>
      </c>
      <c r="C1762" s="8">
        <v>100</v>
      </c>
      <c r="D1762" s="1">
        <v>7</v>
      </c>
      <c r="E1762" s="7">
        <v>7488.04</v>
      </c>
      <c r="F1762" s="7">
        <f>sales_data_sample3[[#This Row],[SALES]]*sales_data_sample3[[#This Row],[PROFIT MARGIN]]</f>
        <v>1863.773156</v>
      </c>
      <c r="G1762" s="14" t="str">
        <f>IF(sales_data_sample3[[#This Row],[STATUS]] &lt;&gt;"Cancelled","24,89%","0")</f>
        <v>24,89%</v>
      </c>
      <c r="H1762" s="4">
        <v>37899</v>
      </c>
      <c r="I1762" t="s">
        <v>28</v>
      </c>
      <c r="J1762">
        <f>ROUNDUP(MONTH(sales_data_sample3[[#This Row],[ORDER DATE]])/3,0)</f>
        <v>4</v>
      </c>
      <c r="K1762" t="str">
        <f>TEXT(sales_data_sample3[[#This Row],[ORDER DATE]],"[$-409]mmmm")</f>
        <v>October</v>
      </c>
      <c r="L1762">
        <f>YEAR(sales_data_sample3[[#This Row],[ORDER DATE]])</f>
        <v>2003</v>
      </c>
      <c r="M1762" t="s">
        <v>278</v>
      </c>
      <c r="N1762">
        <v>142</v>
      </c>
      <c r="O1762" t="s">
        <v>1635</v>
      </c>
      <c r="P1762" t="s">
        <v>1327</v>
      </c>
      <c r="Q1762" t="s">
        <v>1328</v>
      </c>
      <c r="R1762" t="s">
        <v>1329</v>
      </c>
      <c r="S1762" t="s">
        <v>4804</v>
      </c>
      <c r="T1762" t="s">
        <v>1330</v>
      </c>
      <c r="U1762" t="s">
        <v>4804</v>
      </c>
      <c r="V1762" t="s">
        <v>1331</v>
      </c>
      <c r="W1762" t="s">
        <v>112</v>
      </c>
      <c r="X1762" t="s">
        <v>52</v>
      </c>
      <c r="Y1762" t="s">
        <v>1332</v>
      </c>
      <c r="Z1762" t="s">
        <v>1333</v>
      </c>
      <c r="AA1762" t="s">
        <v>229</v>
      </c>
    </row>
    <row r="1763" spans="1:27" x14ac:dyDescent="0.25">
      <c r="A1763" s="1">
        <v>10301</v>
      </c>
      <c r="B1763" s="1">
        <v>22</v>
      </c>
      <c r="C1763" s="8">
        <v>100</v>
      </c>
      <c r="D1763" s="1">
        <v>5</v>
      </c>
      <c r="E1763" s="7">
        <v>3223.44</v>
      </c>
      <c r="F1763" s="7">
        <f>sales_data_sample3[[#This Row],[SALES]]*sales_data_sample3[[#This Row],[PROFIT MARGIN]]</f>
        <v>802.3142160000001</v>
      </c>
      <c r="G1763" s="14" t="str">
        <f>IF(sales_data_sample3[[#This Row],[STATUS]] &lt;&gt;"Cancelled","24,89%","0")</f>
        <v>24,89%</v>
      </c>
      <c r="H1763" s="4">
        <v>37899</v>
      </c>
      <c r="I1763" t="s">
        <v>28</v>
      </c>
      <c r="J1763">
        <f>ROUNDUP(MONTH(sales_data_sample3[[#This Row],[ORDER DATE]])/3,0)</f>
        <v>4</v>
      </c>
      <c r="K1763" t="str">
        <f>TEXT(sales_data_sample3[[#This Row],[ORDER DATE]],"[$-409]mmmm")</f>
        <v>October</v>
      </c>
      <c r="L1763">
        <f>YEAR(sales_data_sample3[[#This Row],[ORDER DATE]])</f>
        <v>2003</v>
      </c>
      <c r="M1763" t="s">
        <v>278</v>
      </c>
      <c r="N1763">
        <v>132</v>
      </c>
      <c r="O1763" t="s">
        <v>1960</v>
      </c>
      <c r="P1763" t="s">
        <v>1327</v>
      </c>
      <c r="Q1763" t="s">
        <v>1328</v>
      </c>
      <c r="R1763" t="s">
        <v>1329</v>
      </c>
      <c r="S1763" t="s">
        <v>4804</v>
      </c>
      <c r="T1763" t="s">
        <v>1330</v>
      </c>
      <c r="U1763" t="s">
        <v>4804</v>
      </c>
      <c r="V1763" t="s">
        <v>1331</v>
      </c>
      <c r="W1763" t="s">
        <v>112</v>
      </c>
      <c r="X1763" t="s">
        <v>52</v>
      </c>
      <c r="Y1763" t="s">
        <v>1332</v>
      </c>
      <c r="Z1763" t="s">
        <v>1333</v>
      </c>
      <c r="AA1763" t="s">
        <v>65</v>
      </c>
    </row>
    <row r="1764" spans="1:27" x14ac:dyDescent="0.25">
      <c r="A1764" s="1">
        <v>10301</v>
      </c>
      <c r="B1764" s="1">
        <v>23</v>
      </c>
      <c r="C1764" s="8">
        <v>100</v>
      </c>
      <c r="D1764" s="1">
        <v>9</v>
      </c>
      <c r="E1764" s="7">
        <v>4011.66</v>
      </c>
      <c r="F1764" s="7">
        <f>sales_data_sample3[[#This Row],[SALES]]*sales_data_sample3[[#This Row],[PROFIT MARGIN]]</f>
        <v>998.50217399999997</v>
      </c>
      <c r="G1764" s="14" t="str">
        <f>IF(sales_data_sample3[[#This Row],[STATUS]] &lt;&gt;"Cancelled","24,89%","0")</f>
        <v>24,89%</v>
      </c>
      <c r="H1764" s="4">
        <v>37899</v>
      </c>
      <c r="I1764" t="s">
        <v>28</v>
      </c>
      <c r="J1764">
        <f>ROUNDUP(MONTH(sales_data_sample3[[#This Row],[ORDER DATE]])/3,0)</f>
        <v>4</v>
      </c>
      <c r="K1764" t="str">
        <f>TEXT(sales_data_sample3[[#This Row],[ORDER DATE]],"[$-409]mmmm")</f>
        <v>October</v>
      </c>
      <c r="L1764">
        <f>YEAR(sales_data_sample3[[#This Row],[ORDER DATE]])</f>
        <v>2003</v>
      </c>
      <c r="M1764" t="s">
        <v>278</v>
      </c>
      <c r="N1764">
        <v>169</v>
      </c>
      <c r="O1764" t="s">
        <v>2190</v>
      </c>
      <c r="P1764" t="s">
        <v>1327</v>
      </c>
      <c r="Q1764" t="s">
        <v>1328</v>
      </c>
      <c r="R1764" t="s">
        <v>1329</v>
      </c>
      <c r="S1764" t="s">
        <v>4804</v>
      </c>
      <c r="T1764" t="s">
        <v>1330</v>
      </c>
      <c r="U1764" t="s">
        <v>4804</v>
      </c>
      <c r="V1764" t="s">
        <v>1331</v>
      </c>
      <c r="W1764" t="s">
        <v>112</v>
      </c>
      <c r="X1764" t="s">
        <v>52</v>
      </c>
      <c r="Y1764" t="s">
        <v>1332</v>
      </c>
      <c r="Z1764" t="s">
        <v>1333</v>
      </c>
      <c r="AA1764" t="s">
        <v>65</v>
      </c>
    </row>
    <row r="1765" spans="1:27" x14ac:dyDescent="0.25">
      <c r="A1765" s="1">
        <v>10301</v>
      </c>
      <c r="B1765" s="1">
        <v>39</v>
      </c>
      <c r="C1765" s="8">
        <v>100</v>
      </c>
      <c r="D1765" s="1">
        <v>6</v>
      </c>
      <c r="E1765" s="7">
        <v>6446.7</v>
      </c>
      <c r="F1765" s="7">
        <f>sales_data_sample3[[#This Row],[SALES]]*sales_data_sample3[[#This Row],[PROFIT MARGIN]]</f>
        <v>1604.5836300000001</v>
      </c>
      <c r="G1765" s="14" t="str">
        <f>IF(sales_data_sample3[[#This Row],[STATUS]] &lt;&gt;"Cancelled","24,89%","0")</f>
        <v>24,89%</v>
      </c>
      <c r="H1765" s="4">
        <v>37899</v>
      </c>
      <c r="I1765" t="s">
        <v>28</v>
      </c>
      <c r="J1765">
        <f>ROUNDUP(MONTH(sales_data_sample3[[#This Row],[ORDER DATE]])/3,0)</f>
        <v>4</v>
      </c>
      <c r="K1765" t="str">
        <f>TEXT(sales_data_sample3[[#This Row],[ORDER DATE]],"[$-409]mmmm")</f>
        <v>October</v>
      </c>
      <c r="L1765">
        <f>YEAR(sales_data_sample3[[#This Row],[ORDER DATE]])</f>
        <v>2003</v>
      </c>
      <c r="M1765" t="s">
        <v>278</v>
      </c>
      <c r="N1765">
        <v>141</v>
      </c>
      <c r="O1765" t="s">
        <v>2392</v>
      </c>
      <c r="P1765" t="s">
        <v>1327</v>
      </c>
      <c r="Q1765" t="s">
        <v>1328</v>
      </c>
      <c r="R1765" t="s">
        <v>1329</v>
      </c>
      <c r="S1765" t="s">
        <v>4804</v>
      </c>
      <c r="T1765" t="s">
        <v>1330</v>
      </c>
      <c r="U1765" t="s">
        <v>4804</v>
      </c>
      <c r="V1765" t="s">
        <v>1331</v>
      </c>
      <c r="W1765" t="s">
        <v>112</v>
      </c>
      <c r="X1765" t="s">
        <v>52</v>
      </c>
      <c r="Y1765" t="s">
        <v>1332</v>
      </c>
      <c r="Z1765" t="s">
        <v>1333</v>
      </c>
      <c r="AA1765" t="s">
        <v>65</v>
      </c>
    </row>
    <row r="1766" spans="1:27" x14ac:dyDescent="0.25">
      <c r="A1766" s="1">
        <v>10301</v>
      </c>
      <c r="B1766" s="1">
        <v>27</v>
      </c>
      <c r="C1766" s="8">
        <v>72.02</v>
      </c>
      <c r="D1766" s="1">
        <v>1</v>
      </c>
      <c r="E1766" s="7">
        <v>1944.54</v>
      </c>
      <c r="F1766" s="7">
        <f>sales_data_sample3[[#This Row],[SALES]]*sales_data_sample3[[#This Row],[PROFIT MARGIN]]</f>
        <v>483.99600600000002</v>
      </c>
      <c r="G1766" s="14" t="str">
        <f>IF(sales_data_sample3[[#This Row],[STATUS]] &lt;&gt;"Cancelled","24,89%","0")</f>
        <v>24,89%</v>
      </c>
      <c r="H1766" s="4">
        <v>37899</v>
      </c>
      <c r="I1766" t="s">
        <v>28</v>
      </c>
      <c r="J1766">
        <f>ROUNDUP(MONTH(sales_data_sample3[[#This Row],[ORDER DATE]])/3,0)</f>
        <v>4</v>
      </c>
      <c r="K1766" t="str">
        <f>TEXT(sales_data_sample3[[#This Row],[ORDER DATE]],"[$-409]mmmm")</f>
        <v>October</v>
      </c>
      <c r="L1766">
        <f>YEAR(sales_data_sample3[[#This Row],[ORDER DATE]])</f>
        <v>2003</v>
      </c>
      <c r="M1766" t="s">
        <v>278</v>
      </c>
      <c r="N1766">
        <v>73</v>
      </c>
      <c r="O1766" t="s">
        <v>2735</v>
      </c>
      <c r="P1766" t="s">
        <v>1327</v>
      </c>
      <c r="Q1766" t="s">
        <v>1328</v>
      </c>
      <c r="R1766" t="s">
        <v>1329</v>
      </c>
      <c r="S1766" t="s">
        <v>4804</v>
      </c>
      <c r="T1766" t="s">
        <v>1330</v>
      </c>
      <c r="U1766" t="s">
        <v>4804</v>
      </c>
      <c r="V1766" t="s">
        <v>1331</v>
      </c>
      <c r="W1766" t="s">
        <v>112</v>
      </c>
      <c r="X1766" t="s">
        <v>52</v>
      </c>
      <c r="Y1766" t="s">
        <v>1332</v>
      </c>
      <c r="Z1766" t="s">
        <v>1333</v>
      </c>
      <c r="AA1766" t="s">
        <v>42</v>
      </c>
    </row>
    <row r="1767" spans="1:27" x14ac:dyDescent="0.25">
      <c r="A1767" s="1">
        <v>10301</v>
      </c>
      <c r="B1767" s="1">
        <v>22</v>
      </c>
      <c r="C1767" s="8">
        <v>51.32</v>
      </c>
      <c r="D1767" s="1">
        <v>3</v>
      </c>
      <c r="E1767" s="7">
        <v>1129.04</v>
      </c>
      <c r="F1767" s="7">
        <f>sales_data_sample3[[#This Row],[SALES]]*sales_data_sample3[[#This Row],[PROFIT MARGIN]]</f>
        <v>281.018056</v>
      </c>
      <c r="G1767" s="14" t="str">
        <f>IF(sales_data_sample3[[#This Row],[STATUS]] &lt;&gt;"Cancelled","24,89%","0")</f>
        <v>24,89%</v>
      </c>
      <c r="H1767" s="4">
        <v>37899</v>
      </c>
      <c r="I1767" t="s">
        <v>28</v>
      </c>
      <c r="J1767">
        <f>ROUNDUP(MONTH(sales_data_sample3[[#This Row],[ORDER DATE]])/3,0)</f>
        <v>4</v>
      </c>
      <c r="K1767" t="str">
        <f>TEXT(sales_data_sample3[[#This Row],[ORDER DATE]],"[$-409]mmmm")</f>
        <v>October</v>
      </c>
      <c r="L1767">
        <f>YEAR(sales_data_sample3[[#This Row],[ORDER DATE]])</f>
        <v>2003</v>
      </c>
      <c r="M1767" t="s">
        <v>278</v>
      </c>
      <c r="N1767">
        <v>50</v>
      </c>
      <c r="O1767" t="s">
        <v>2857</v>
      </c>
      <c r="P1767" t="s">
        <v>1327</v>
      </c>
      <c r="Q1767" t="s">
        <v>1328</v>
      </c>
      <c r="R1767" t="s">
        <v>1329</v>
      </c>
      <c r="S1767" t="s">
        <v>4804</v>
      </c>
      <c r="T1767" t="s">
        <v>1330</v>
      </c>
      <c r="U1767" t="s">
        <v>4804</v>
      </c>
      <c r="V1767" t="s">
        <v>1331</v>
      </c>
      <c r="W1767" t="s">
        <v>112</v>
      </c>
      <c r="X1767" t="s">
        <v>52</v>
      </c>
      <c r="Y1767" t="s">
        <v>1332</v>
      </c>
      <c r="Z1767" t="s">
        <v>1333</v>
      </c>
      <c r="AA1767" t="s">
        <v>42</v>
      </c>
    </row>
    <row r="1768" spans="1:27" x14ac:dyDescent="0.25">
      <c r="A1768" s="1">
        <v>10301</v>
      </c>
      <c r="B1768" s="1">
        <v>48</v>
      </c>
      <c r="C1768" s="8">
        <v>34.36</v>
      </c>
      <c r="D1768" s="1">
        <v>10</v>
      </c>
      <c r="E1768" s="7">
        <v>1649.28</v>
      </c>
      <c r="F1768" s="7">
        <f>sales_data_sample3[[#This Row],[SALES]]*sales_data_sample3[[#This Row],[PROFIT MARGIN]]</f>
        <v>410.50579199999999</v>
      </c>
      <c r="G1768" s="14" t="str">
        <f>IF(sales_data_sample3[[#This Row],[STATUS]] &lt;&gt;"Cancelled","24,89%","0")</f>
        <v>24,89%</v>
      </c>
      <c r="H1768" s="4">
        <v>37899</v>
      </c>
      <c r="I1768" t="s">
        <v>28</v>
      </c>
      <c r="J1768">
        <f>ROUNDUP(MONTH(sales_data_sample3[[#This Row],[ORDER DATE]])/3,0)</f>
        <v>4</v>
      </c>
      <c r="K1768" t="str">
        <f>TEXT(sales_data_sample3[[#This Row],[ORDER DATE]],"[$-409]mmmm")</f>
        <v>October</v>
      </c>
      <c r="L1768">
        <f>YEAR(sales_data_sample3[[#This Row],[ORDER DATE]])</f>
        <v>2003</v>
      </c>
      <c r="M1768" t="s">
        <v>278</v>
      </c>
      <c r="N1768">
        <v>37</v>
      </c>
      <c r="O1768" t="s">
        <v>3302</v>
      </c>
      <c r="P1768" t="s">
        <v>1327</v>
      </c>
      <c r="Q1768" t="s">
        <v>1328</v>
      </c>
      <c r="R1768" t="s">
        <v>1329</v>
      </c>
      <c r="S1768" t="s">
        <v>4804</v>
      </c>
      <c r="T1768" t="s">
        <v>1330</v>
      </c>
      <c r="U1768" t="s">
        <v>4804</v>
      </c>
      <c r="V1768" t="s">
        <v>1331</v>
      </c>
      <c r="W1768" t="s">
        <v>112</v>
      </c>
      <c r="X1768" t="s">
        <v>52</v>
      </c>
      <c r="Y1768" t="s">
        <v>1332</v>
      </c>
      <c r="Z1768" t="s">
        <v>1333</v>
      </c>
      <c r="AA1768" t="s">
        <v>42</v>
      </c>
    </row>
    <row r="1769" spans="1:27" x14ac:dyDescent="0.25">
      <c r="A1769" s="1">
        <v>10301</v>
      </c>
      <c r="B1769" s="1">
        <v>22</v>
      </c>
      <c r="C1769" s="8">
        <v>96.37</v>
      </c>
      <c r="D1769" s="1">
        <v>2</v>
      </c>
      <c r="E1769" s="7">
        <v>2120.14</v>
      </c>
      <c r="F1769" s="7">
        <f>sales_data_sample3[[#This Row],[SALES]]*sales_data_sample3[[#This Row],[PROFIT MARGIN]]</f>
        <v>527.70284600000002</v>
      </c>
      <c r="G1769" s="14" t="str">
        <f>IF(sales_data_sample3[[#This Row],[STATUS]] &lt;&gt;"Cancelled","24,89%","0")</f>
        <v>24,89%</v>
      </c>
      <c r="H1769" s="4">
        <v>37899</v>
      </c>
      <c r="I1769" t="s">
        <v>28</v>
      </c>
      <c r="J1769">
        <f>ROUNDUP(MONTH(sales_data_sample3[[#This Row],[ORDER DATE]])/3,0)</f>
        <v>4</v>
      </c>
      <c r="K1769" t="str">
        <f>TEXT(sales_data_sample3[[#This Row],[ORDER DATE]],"[$-409]mmmm")</f>
        <v>October</v>
      </c>
      <c r="L1769">
        <f>YEAR(sales_data_sample3[[#This Row],[ORDER DATE]])</f>
        <v>2003</v>
      </c>
      <c r="M1769" t="s">
        <v>278</v>
      </c>
      <c r="N1769">
        <v>107</v>
      </c>
      <c r="O1769" t="s">
        <v>3508</v>
      </c>
      <c r="P1769" t="s">
        <v>1327</v>
      </c>
      <c r="Q1769" t="s">
        <v>1328</v>
      </c>
      <c r="R1769" t="s">
        <v>1329</v>
      </c>
      <c r="S1769" t="s">
        <v>4804</v>
      </c>
      <c r="T1769" t="s">
        <v>1330</v>
      </c>
      <c r="U1769" t="s">
        <v>4804</v>
      </c>
      <c r="V1769" t="s">
        <v>1331</v>
      </c>
      <c r="W1769" t="s">
        <v>112</v>
      </c>
      <c r="X1769" t="s">
        <v>52</v>
      </c>
      <c r="Y1769" t="s">
        <v>1332</v>
      </c>
      <c r="Z1769" t="s">
        <v>1333</v>
      </c>
      <c r="AA1769" t="s">
        <v>42</v>
      </c>
    </row>
    <row r="1770" spans="1:27" x14ac:dyDescent="0.25">
      <c r="A1770" s="1">
        <v>10301</v>
      </c>
      <c r="B1770" s="1">
        <v>50</v>
      </c>
      <c r="C1770" s="8">
        <v>100</v>
      </c>
      <c r="D1770" s="1">
        <v>11</v>
      </c>
      <c r="E1770" s="7">
        <v>7723.5</v>
      </c>
      <c r="F1770" s="7">
        <f>sales_data_sample3[[#This Row],[SALES]]*sales_data_sample3[[#This Row],[PROFIT MARGIN]]</f>
        <v>1922.37915</v>
      </c>
      <c r="G1770" s="14" t="str">
        <f>IF(sales_data_sample3[[#This Row],[STATUS]] &lt;&gt;"Cancelled","24,89%","0")</f>
        <v>24,89%</v>
      </c>
      <c r="H1770" s="4">
        <v>37899</v>
      </c>
      <c r="I1770" t="s">
        <v>28</v>
      </c>
      <c r="J1770">
        <f>ROUNDUP(MONTH(sales_data_sample3[[#This Row],[ORDER DATE]])/3,0)</f>
        <v>4</v>
      </c>
      <c r="K1770" t="str">
        <f>TEXT(sales_data_sample3[[#This Row],[ORDER DATE]],"[$-409]mmmm")</f>
        <v>October</v>
      </c>
      <c r="L1770">
        <f>YEAR(sales_data_sample3[[#This Row],[ORDER DATE]])</f>
        <v>2003</v>
      </c>
      <c r="M1770" t="s">
        <v>278</v>
      </c>
      <c r="N1770">
        <v>140</v>
      </c>
      <c r="O1770" t="s">
        <v>3589</v>
      </c>
      <c r="P1770" t="s">
        <v>1327</v>
      </c>
      <c r="Q1770" t="s">
        <v>1328</v>
      </c>
      <c r="R1770" t="s">
        <v>1329</v>
      </c>
      <c r="S1770" t="s">
        <v>4804</v>
      </c>
      <c r="T1770" t="s">
        <v>1330</v>
      </c>
      <c r="U1770" t="s">
        <v>4804</v>
      </c>
      <c r="V1770" t="s">
        <v>1331</v>
      </c>
      <c r="W1770" t="s">
        <v>112</v>
      </c>
      <c r="X1770" t="s">
        <v>52</v>
      </c>
      <c r="Y1770" t="s">
        <v>1332</v>
      </c>
      <c r="Z1770" t="s">
        <v>1333</v>
      </c>
      <c r="AA1770" t="s">
        <v>229</v>
      </c>
    </row>
    <row r="1771" spans="1:27" x14ac:dyDescent="0.25">
      <c r="A1771" s="1">
        <v>10302</v>
      </c>
      <c r="B1771" s="1">
        <v>43</v>
      </c>
      <c r="C1771" s="8">
        <v>100</v>
      </c>
      <c r="D1771" s="1">
        <v>1</v>
      </c>
      <c r="E1771" s="7">
        <v>7310</v>
      </c>
      <c r="F1771" s="7">
        <f>sales_data_sample3[[#This Row],[SALES]]*sales_data_sample3[[#This Row],[PROFIT MARGIN]]</f>
        <v>540.20899999999995</v>
      </c>
      <c r="G1771" s="14" t="str">
        <f>IF(sales_data_sample3[[#This Row],[STATUS]] &lt;&gt;"Cancelled","7,39%","0")</f>
        <v>7,39%</v>
      </c>
      <c r="H1771" s="4">
        <v>37900</v>
      </c>
      <c r="I1771" t="s">
        <v>28</v>
      </c>
      <c r="J1771">
        <f>ROUNDUP(MONTH(sales_data_sample3[[#This Row],[ORDER DATE]])/3,0)</f>
        <v>4</v>
      </c>
      <c r="K1771" t="str">
        <f>TEXT(sales_data_sample3[[#This Row],[ORDER DATE]],"[$-409]mmmm")</f>
        <v>October</v>
      </c>
      <c r="L1771">
        <f>YEAR(sales_data_sample3[[#This Row],[ORDER DATE]])</f>
        <v>2003</v>
      </c>
      <c r="M1771" t="s">
        <v>1354</v>
      </c>
      <c r="N1771">
        <v>170</v>
      </c>
      <c r="O1771" t="s">
        <v>1565</v>
      </c>
      <c r="P1771" t="s">
        <v>257</v>
      </c>
      <c r="Q1771" t="s">
        <v>258</v>
      </c>
      <c r="R1771" t="s">
        <v>259</v>
      </c>
      <c r="S1771" t="s">
        <v>4804</v>
      </c>
      <c r="T1771" t="s">
        <v>260</v>
      </c>
      <c r="U1771" t="s">
        <v>4804</v>
      </c>
      <c r="V1771" t="s">
        <v>261</v>
      </c>
      <c r="W1771" t="s">
        <v>262</v>
      </c>
      <c r="X1771" t="s">
        <v>52</v>
      </c>
      <c r="Y1771" t="s">
        <v>263</v>
      </c>
      <c r="Z1771" t="s">
        <v>264</v>
      </c>
      <c r="AA1771" t="s">
        <v>229</v>
      </c>
    </row>
    <row r="1772" spans="1:27" x14ac:dyDescent="0.25">
      <c r="A1772" s="1">
        <v>10302</v>
      </c>
      <c r="B1772" s="1">
        <v>38</v>
      </c>
      <c r="C1772" s="8">
        <v>89.27</v>
      </c>
      <c r="D1772" s="1">
        <v>2</v>
      </c>
      <c r="E1772" s="7">
        <v>3392.26</v>
      </c>
      <c r="F1772" s="7">
        <f>sales_data_sample3[[#This Row],[SALES]]*sales_data_sample3[[#This Row],[PROFIT MARGIN]]</f>
        <v>250.68801399999998</v>
      </c>
      <c r="G1772" s="14" t="str">
        <f>IF(sales_data_sample3[[#This Row],[STATUS]] &lt;&gt;"Cancelled","7,39%","0")</f>
        <v>7,39%</v>
      </c>
      <c r="H1772" s="4">
        <v>37900</v>
      </c>
      <c r="I1772" t="s">
        <v>28</v>
      </c>
      <c r="J1772">
        <f>ROUNDUP(MONTH(sales_data_sample3[[#This Row],[ORDER DATE]])/3,0)</f>
        <v>4</v>
      </c>
      <c r="K1772" t="str">
        <f>TEXT(sales_data_sample3[[#This Row],[ORDER DATE]],"[$-409]mmmm")</f>
        <v>October</v>
      </c>
      <c r="L1772">
        <f>YEAR(sales_data_sample3[[#This Row],[ORDER DATE]])</f>
        <v>2003</v>
      </c>
      <c r="M1772" t="s">
        <v>1354</v>
      </c>
      <c r="N1772">
        <v>92</v>
      </c>
      <c r="O1772" t="s">
        <v>2529</v>
      </c>
      <c r="P1772" t="s">
        <v>257</v>
      </c>
      <c r="Q1772" t="s">
        <v>258</v>
      </c>
      <c r="R1772" t="s">
        <v>259</v>
      </c>
      <c r="S1772" t="s">
        <v>4804</v>
      </c>
      <c r="T1772" t="s">
        <v>260</v>
      </c>
      <c r="U1772" t="s">
        <v>4804</v>
      </c>
      <c r="V1772" t="s">
        <v>261</v>
      </c>
      <c r="W1772" t="s">
        <v>262</v>
      </c>
      <c r="X1772" t="s">
        <v>52</v>
      </c>
      <c r="Y1772" t="s">
        <v>263</v>
      </c>
      <c r="Z1772" t="s">
        <v>264</v>
      </c>
      <c r="AA1772" t="s">
        <v>65</v>
      </c>
    </row>
    <row r="1773" spans="1:27" x14ac:dyDescent="0.25">
      <c r="A1773" s="1">
        <v>10302</v>
      </c>
      <c r="B1773" s="1">
        <v>23</v>
      </c>
      <c r="C1773" s="8">
        <v>72.7</v>
      </c>
      <c r="D1773" s="1">
        <v>3</v>
      </c>
      <c r="E1773" s="7">
        <v>1672.1</v>
      </c>
      <c r="F1773" s="7">
        <f>sales_data_sample3[[#This Row],[SALES]]*sales_data_sample3[[#This Row],[PROFIT MARGIN]]</f>
        <v>416.18569000000002</v>
      </c>
      <c r="G1773" s="14" t="str">
        <f>IF(sales_data_sample3[[#This Row],[STATUS]] &lt;&gt;"Cancelled","24,89%","0")</f>
        <v>24,89%</v>
      </c>
      <c r="H1773" s="4">
        <v>37900</v>
      </c>
      <c r="I1773" t="s">
        <v>28</v>
      </c>
      <c r="J1773">
        <f>ROUNDUP(MONTH(sales_data_sample3[[#This Row],[ORDER DATE]])/3,0)</f>
        <v>4</v>
      </c>
      <c r="K1773" t="str">
        <f>TEXT(sales_data_sample3[[#This Row],[ORDER DATE]],"[$-409]mmmm")</f>
        <v>October</v>
      </c>
      <c r="L1773">
        <f>YEAR(sales_data_sample3[[#This Row],[ORDER DATE]])</f>
        <v>2003</v>
      </c>
      <c r="M1773" t="s">
        <v>278</v>
      </c>
      <c r="N1773">
        <v>71</v>
      </c>
      <c r="O1773" t="s">
        <v>2698</v>
      </c>
      <c r="P1773" t="s">
        <v>257</v>
      </c>
      <c r="Q1773" t="s">
        <v>258</v>
      </c>
      <c r="R1773" t="s">
        <v>259</v>
      </c>
      <c r="S1773" t="s">
        <v>4804</v>
      </c>
      <c r="T1773" t="s">
        <v>260</v>
      </c>
      <c r="U1773" t="s">
        <v>4804</v>
      </c>
      <c r="V1773" t="s">
        <v>261</v>
      </c>
      <c r="W1773" t="s">
        <v>262</v>
      </c>
      <c r="X1773" t="s">
        <v>52</v>
      </c>
      <c r="Y1773" t="s">
        <v>263</v>
      </c>
      <c r="Z1773" t="s">
        <v>264</v>
      </c>
      <c r="AA1773" t="s">
        <v>42</v>
      </c>
    </row>
    <row r="1774" spans="1:27" x14ac:dyDescent="0.25">
      <c r="A1774" s="1">
        <v>10302</v>
      </c>
      <c r="B1774" s="1">
        <v>49</v>
      </c>
      <c r="C1774" s="8">
        <v>100</v>
      </c>
      <c r="D1774" s="1">
        <v>5</v>
      </c>
      <c r="E1774" s="7">
        <v>5298.86</v>
      </c>
      <c r="F1774" s="7">
        <f>sales_data_sample3[[#This Row],[SALES]]*sales_data_sample3[[#This Row],[PROFIT MARGIN]]</f>
        <v>1318.886254</v>
      </c>
      <c r="G1774" s="14" t="str">
        <f>IF(sales_data_sample3[[#This Row],[STATUS]] &lt;&gt;"Cancelled","24,89%","0")</f>
        <v>24,89%</v>
      </c>
      <c r="H1774" s="4">
        <v>37900</v>
      </c>
      <c r="I1774" t="s">
        <v>28</v>
      </c>
      <c r="J1774">
        <f>ROUNDUP(MONTH(sales_data_sample3[[#This Row],[ORDER DATE]])/3,0)</f>
        <v>4</v>
      </c>
      <c r="K1774" t="str">
        <f>TEXT(sales_data_sample3[[#This Row],[ORDER DATE]],"[$-409]mmmm")</f>
        <v>October</v>
      </c>
      <c r="L1774">
        <f>YEAR(sales_data_sample3[[#This Row],[ORDER DATE]])</f>
        <v>2003</v>
      </c>
      <c r="M1774" t="s">
        <v>278</v>
      </c>
      <c r="N1774">
        <v>90</v>
      </c>
      <c r="O1774" t="s">
        <v>3151</v>
      </c>
      <c r="P1774" t="s">
        <v>257</v>
      </c>
      <c r="Q1774" t="s">
        <v>258</v>
      </c>
      <c r="R1774" t="s">
        <v>259</v>
      </c>
      <c r="S1774" t="s">
        <v>4804</v>
      </c>
      <c r="T1774" t="s">
        <v>260</v>
      </c>
      <c r="U1774" t="s">
        <v>4804</v>
      </c>
      <c r="V1774" t="s">
        <v>261</v>
      </c>
      <c r="W1774" t="s">
        <v>262</v>
      </c>
      <c r="X1774" t="s">
        <v>52</v>
      </c>
      <c r="Y1774" t="s">
        <v>263</v>
      </c>
      <c r="Z1774" t="s">
        <v>264</v>
      </c>
      <c r="AA1774" t="s">
        <v>65</v>
      </c>
    </row>
    <row r="1775" spans="1:27" x14ac:dyDescent="0.25">
      <c r="A1775" s="1">
        <v>10302</v>
      </c>
      <c r="B1775" s="1">
        <v>45</v>
      </c>
      <c r="C1775" s="8">
        <v>100</v>
      </c>
      <c r="D1775" s="1">
        <v>4</v>
      </c>
      <c r="E1775" s="7">
        <v>5548.95</v>
      </c>
      <c r="F1775" s="7">
        <f>sales_data_sample3[[#This Row],[SALES]]*sales_data_sample3[[#This Row],[PROFIT MARGIN]]</f>
        <v>1381.1336550000001</v>
      </c>
      <c r="G1775" s="14" t="str">
        <f>IF(sales_data_sample3[[#This Row],[STATUS]] &lt;&gt;"Cancelled","24,89%","0")</f>
        <v>24,89%</v>
      </c>
      <c r="H1775" s="4">
        <v>37900</v>
      </c>
      <c r="I1775" t="s">
        <v>28</v>
      </c>
      <c r="J1775">
        <f>ROUNDUP(MONTH(sales_data_sample3[[#This Row],[ORDER DATE]])/3,0)</f>
        <v>4</v>
      </c>
      <c r="K1775" t="str">
        <f>TEXT(sales_data_sample3[[#This Row],[ORDER DATE]],"[$-409]mmmm")</f>
        <v>October</v>
      </c>
      <c r="L1775">
        <f>YEAR(sales_data_sample3[[#This Row],[ORDER DATE]])</f>
        <v>2003</v>
      </c>
      <c r="M1775" t="s">
        <v>278</v>
      </c>
      <c r="N1775">
        <v>117</v>
      </c>
      <c r="O1775" t="s">
        <v>3275</v>
      </c>
      <c r="P1775" t="s">
        <v>257</v>
      </c>
      <c r="Q1775" t="s">
        <v>258</v>
      </c>
      <c r="R1775" t="s">
        <v>259</v>
      </c>
      <c r="S1775" t="s">
        <v>4804</v>
      </c>
      <c r="T1775" t="s">
        <v>260</v>
      </c>
      <c r="U1775" t="s">
        <v>4804</v>
      </c>
      <c r="V1775" t="s">
        <v>261</v>
      </c>
      <c r="W1775" t="s">
        <v>262</v>
      </c>
      <c r="X1775" t="s">
        <v>52</v>
      </c>
      <c r="Y1775" t="s">
        <v>263</v>
      </c>
      <c r="Z1775" t="s">
        <v>264</v>
      </c>
      <c r="AA1775" t="s">
        <v>65</v>
      </c>
    </row>
    <row r="1776" spans="1:27" x14ac:dyDescent="0.25">
      <c r="A1776" s="1">
        <v>10302</v>
      </c>
      <c r="B1776" s="1">
        <v>48</v>
      </c>
      <c r="C1776" s="8">
        <v>74.48</v>
      </c>
      <c r="D1776" s="1">
        <v>6</v>
      </c>
      <c r="E1776" s="7">
        <v>3575.04</v>
      </c>
      <c r="F1776" s="7">
        <f>sales_data_sample3[[#This Row],[SALES]]*sales_data_sample3[[#This Row],[PROFIT MARGIN]]</f>
        <v>889.82745599999998</v>
      </c>
      <c r="G1776" s="14" t="str">
        <f>IF(sales_data_sample3[[#This Row],[STATUS]] &lt;&gt;"Cancelled","24,89%","0")</f>
        <v>24,89%</v>
      </c>
      <c r="H1776" s="4">
        <v>37900</v>
      </c>
      <c r="I1776" t="s">
        <v>28</v>
      </c>
      <c r="J1776">
        <f>ROUNDUP(MONTH(sales_data_sample3[[#This Row],[ORDER DATE]])/3,0)</f>
        <v>4</v>
      </c>
      <c r="K1776" t="str">
        <f>TEXT(sales_data_sample3[[#This Row],[ORDER DATE]],"[$-409]mmmm")</f>
        <v>October</v>
      </c>
      <c r="L1776">
        <f>YEAR(sales_data_sample3[[#This Row],[ORDER DATE]])</f>
        <v>2003</v>
      </c>
      <c r="M1776" t="s">
        <v>278</v>
      </c>
      <c r="N1776">
        <v>85</v>
      </c>
      <c r="O1776" t="s">
        <v>3391</v>
      </c>
      <c r="P1776" t="s">
        <v>257</v>
      </c>
      <c r="Q1776" t="s">
        <v>258</v>
      </c>
      <c r="R1776" t="s">
        <v>259</v>
      </c>
      <c r="S1776" t="s">
        <v>4804</v>
      </c>
      <c r="T1776" t="s">
        <v>260</v>
      </c>
      <c r="U1776" t="s">
        <v>4804</v>
      </c>
      <c r="V1776" t="s">
        <v>261</v>
      </c>
      <c r="W1776" t="s">
        <v>262</v>
      </c>
      <c r="X1776" t="s">
        <v>52</v>
      </c>
      <c r="Y1776" t="s">
        <v>263</v>
      </c>
      <c r="Z1776" t="s">
        <v>264</v>
      </c>
      <c r="AA1776" t="s">
        <v>65</v>
      </c>
    </row>
    <row r="1777" spans="1:27" x14ac:dyDescent="0.25">
      <c r="A1777" s="1">
        <v>10303</v>
      </c>
      <c r="B1777" s="1">
        <v>46</v>
      </c>
      <c r="C1777" s="8">
        <v>49.04</v>
      </c>
      <c r="D1777" s="1">
        <v>2</v>
      </c>
      <c r="E1777" s="7">
        <v>2255.84</v>
      </c>
      <c r="F1777" s="7">
        <f>sales_data_sample3[[#This Row],[SALES]]*sales_data_sample3[[#This Row],[PROFIT MARGIN]]</f>
        <v>166.70657599999998</v>
      </c>
      <c r="G1777" s="14" t="str">
        <f>IF(sales_data_sample3[[#This Row],[STATUS]] &lt;&gt;"Cancelled","7,39%","0")</f>
        <v>7,39%</v>
      </c>
      <c r="H1777" s="4">
        <v>38266</v>
      </c>
      <c r="I1777" t="s">
        <v>28</v>
      </c>
      <c r="J1777">
        <f>ROUNDUP(MONTH(sales_data_sample3[[#This Row],[ORDER DATE]])/3,0)</f>
        <v>4</v>
      </c>
      <c r="K1777" t="str">
        <f>TEXT(sales_data_sample3[[#This Row],[ORDER DATE]],"[$-409]mmmm")</f>
        <v>October</v>
      </c>
      <c r="L1777">
        <f>YEAR(sales_data_sample3[[#This Row],[ORDER DATE]])</f>
        <v>2004</v>
      </c>
      <c r="M1777" t="s">
        <v>1354</v>
      </c>
      <c r="N1777">
        <v>60</v>
      </c>
      <c r="O1777" t="s">
        <v>1696</v>
      </c>
      <c r="P1777" t="s">
        <v>1183</v>
      </c>
      <c r="Q1777" t="s">
        <v>1184</v>
      </c>
      <c r="R1777" t="s">
        <v>1185</v>
      </c>
      <c r="S1777" t="s">
        <v>4804</v>
      </c>
      <c r="T1777" t="s">
        <v>1186</v>
      </c>
      <c r="U1777" t="s">
        <v>4804</v>
      </c>
      <c r="V1777" t="s">
        <v>1187</v>
      </c>
      <c r="W1777" t="s">
        <v>273</v>
      </c>
      <c r="X1777" t="s">
        <v>52</v>
      </c>
      <c r="Y1777" t="s">
        <v>1188</v>
      </c>
      <c r="Z1777" t="s">
        <v>1189</v>
      </c>
      <c r="AA1777" t="s">
        <v>42</v>
      </c>
    </row>
    <row r="1778" spans="1:27" x14ac:dyDescent="0.25">
      <c r="A1778" s="1">
        <v>10303</v>
      </c>
      <c r="B1778" s="1">
        <v>24</v>
      </c>
      <c r="C1778" s="8">
        <v>40.21</v>
      </c>
      <c r="D1778" s="1">
        <v>1</v>
      </c>
      <c r="E1778" s="7">
        <v>965.04</v>
      </c>
      <c r="F1778" s="7">
        <f>sales_data_sample3[[#This Row],[SALES]]*sales_data_sample3[[#This Row],[PROFIT MARGIN]]</f>
        <v>71.316455999999988</v>
      </c>
      <c r="G1778" s="14" t="str">
        <f>IF(sales_data_sample3[[#This Row],[STATUS]] &lt;&gt;"Cancelled","7,39%","0")</f>
        <v>7,39%</v>
      </c>
      <c r="H1778" s="4">
        <v>38266</v>
      </c>
      <c r="I1778" t="s">
        <v>28</v>
      </c>
      <c r="J1778">
        <f>ROUNDUP(MONTH(sales_data_sample3[[#This Row],[ORDER DATE]])/3,0)</f>
        <v>4</v>
      </c>
      <c r="K1778" t="str">
        <f>TEXT(sales_data_sample3[[#This Row],[ORDER DATE]],"[$-409]mmmm")</f>
        <v>October</v>
      </c>
      <c r="L1778">
        <f>YEAR(sales_data_sample3[[#This Row],[ORDER DATE]])</f>
        <v>2004</v>
      </c>
      <c r="M1778" t="s">
        <v>1354</v>
      </c>
      <c r="N1778">
        <v>41</v>
      </c>
      <c r="O1778" t="s">
        <v>3664</v>
      </c>
      <c r="P1778" t="s">
        <v>1183</v>
      </c>
      <c r="Q1778" t="s">
        <v>1184</v>
      </c>
      <c r="R1778" t="s">
        <v>1185</v>
      </c>
      <c r="S1778" t="s">
        <v>4804</v>
      </c>
      <c r="T1778" t="s">
        <v>1186</v>
      </c>
      <c r="U1778" t="s">
        <v>4804</v>
      </c>
      <c r="V1778" t="s">
        <v>1187</v>
      </c>
      <c r="W1778" t="s">
        <v>273</v>
      </c>
      <c r="X1778" t="s">
        <v>52</v>
      </c>
      <c r="Y1778" t="s">
        <v>1188</v>
      </c>
      <c r="Z1778" t="s">
        <v>1189</v>
      </c>
      <c r="AA1778" t="s">
        <v>42</v>
      </c>
    </row>
    <row r="1779" spans="1:27" x14ac:dyDescent="0.25">
      <c r="A1779" s="1">
        <v>10304</v>
      </c>
      <c r="B1779" s="1">
        <v>47</v>
      </c>
      <c r="C1779" s="8">
        <v>100</v>
      </c>
      <c r="D1779" s="1">
        <v>6</v>
      </c>
      <c r="E1779" s="7">
        <v>10172.700000000001</v>
      </c>
      <c r="F1779" s="7">
        <f>sales_data_sample3[[#This Row],[SALES]]*sales_data_sample3[[#This Row],[PROFIT MARGIN]]</f>
        <v>2531.9850300000003</v>
      </c>
      <c r="G1779" s="14" t="str">
        <f>IF(sales_data_sample3[[#This Row],[STATUS]] &lt;&gt;"Cancelled","24,89%","0")</f>
        <v>24,89%</v>
      </c>
      <c r="H1779" s="4">
        <v>38271</v>
      </c>
      <c r="I1779" t="s">
        <v>28</v>
      </c>
      <c r="J1779">
        <f>ROUNDUP(MONTH(sales_data_sample3[[#This Row],[ORDER DATE]])/3,0)</f>
        <v>4</v>
      </c>
      <c r="K1779" t="str">
        <f>TEXT(sales_data_sample3[[#This Row],[ORDER DATE]],"[$-409]mmmm")</f>
        <v>October</v>
      </c>
      <c r="L1779">
        <f>YEAR(sales_data_sample3[[#This Row],[ORDER DATE]])</f>
        <v>2004</v>
      </c>
      <c r="M1779" t="s">
        <v>278</v>
      </c>
      <c r="N1779">
        <v>214</v>
      </c>
      <c r="O1779" t="s">
        <v>279</v>
      </c>
      <c r="P1779" t="s">
        <v>409</v>
      </c>
      <c r="Q1779" t="s">
        <v>410</v>
      </c>
      <c r="R1779" t="s">
        <v>411</v>
      </c>
      <c r="S1779" t="s">
        <v>4804</v>
      </c>
      <c r="T1779" t="s">
        <v>412</v>
      </c>
      <c r="U1779" t="s">
        <v>4804</v>
      </c>
      <c r="V1779" t="s">
        <v>413</v>
      </c>
      <c r="W1779" t="s">
        <v>51</v>
      </c>
      <c r="X1779" t="s">
        <v>52</v>
      </c>
      <c r="Y1779" t="s">
        <v>414</v>
      </c>
      <c r="Z1779" t="s">
        <v>64</v>
      </c>
      <c r="AA1779" t="s">
        <v>229</v>
      </c>
    </row>
    <row r="1780" spans="1:27" x14ac:dyDescent="0.25">
      <c r="A1780" s="1">
        <v>10304</v>
      </c>
      <c r="B1780" s="1">
        <v>39</v>
      </c>
      <c r="C1780" s="8">
        <v>100</v>
      </c>
      <c r="D1780" s="1">
        <v>3</v>
      </c>
      <c r="E1780" s="7">
        <v>6396</v>
      </c>
      <c r="F1780" s="7">
        <f>sales_data_sample3[[#This Row],[SALES]]*sales_data_sample3[[#This Row],[PROFIT MARGIN]]</f>
        <v>291.01799999999997</v>
      </c>
      <c r="G1780" s="14" t="str">
        <f>IF(sales_data_sample3[[#This Row],[STATUS]] &lt;&gt;"Cancelled","4,55%","0")</f>
        <v>4,55%</v>
      </c>
      <c r="H1780" s="4">
        <v>38271</v>
      </c>
      <c r="I1780" t="s">
        <v>28</v>
      </c>
      <c r="J1780">
        <f>ROUNDUP(MONTH(sales_data_sample3[[#This Row],[ORDER DATE]])/3,0)</f>
        <v>4</v>
      </c>
      <c r="K1780" t="str">
        <f>TEXT(sales_data_sample3[[#This Row],[ORDER DATE]],"[$-409]mmmm")</f>
        <v>October</v>
      </c>
      <c r="L1780">
        <f>YEAR(sales_data_sample3[[#This Row],[ORDER DATE]])</f>
        <v>2004</v>
      </c>
      <c r="M1780" t="s">
        <v>957</v>
      </c>
      <c r="N1780">
        <v>136</v>
      </c>
      <c r="O1780" t="s">
        <v>958</v>
      </c>
      <c r="P1780" t="s">
        <v>409</v>
      </c>
      <c r="Q1780" t="s">
        <v>410</v>
      </c>
      <c r="R1780" t="s">
        <v>411</v>
      </c>
      <c r="S1780" t="s">
        <v>4804</v>
      </c>
      <c r="T1780" t="s">
        <v>412</v>
      </c>
      <c r="U1780" t="s">
        <v>4804</v>
      </c>
      <c r="V1780" t="s">
        <v>413</v>
      </c>
      <c r="W1780" t="s">
        <v>51</v>
      </c>
      <c r="X1780" t="s">
        <v>52</v>
      </c>
      <c r="Y1780" t="s">
        <v>414</v>
      </c>
      <c r="Z1780" t="s">
        <v>64</v>
      </c>
      <c r="AA1780" t="s">
        <v>65</v>
      </c>
    </row>
    <row r="1781" spans="1:27" x14ac:dyDescent="0.25">
      <c r="A1781" s="1">
        <v>10304</v>
      </c>
      <c r="B1781" s="1">
        <v>46</v>
      </c>
      <c r="C1781" s="8">
        <v>98</v>
      </c>
      <c r="D1781" s="1">
        <v>5</v>
      </c>
      <c r="E1781" s="7">
        <v>4508</v>
      </c>
      <c r="F1781" s="7">
        <f>sales_data_sample3[[#This Row],[SALES]]*sales_data_sample3[[#This Row],[PROFIT MARGIN]]</f>
        <v>205.114</v>
      </c>
      <c r="G1781" s="14" t="str">
        <f>IF(sales_data_sample3[[#This Row],[STATUS]] &lt;&gt;"Cancelled","4,55%","0")</f>
        <v>4,55%</v>
      </c>
      <c r="H1781" s="4">
        <v>38271</v>
      </c>
      <c r="I1781" t="s">
        <v>28</v>
      </c>
      <c r="J1781">
        <f>ROUNDUP(MONTH(sales_data_sample3[[#This Row],[ORDER DATE]])/3,0)</f>
        <v>4</v>
      </c>
      <c r="K1781" t="str">
        <f>TEXT(sales_data_sample3[[#This Row],[ORDER DATE]],"[$-409]mmmm")</f>
        <v>October</v>
      </c>
      <c r="L1781">
        <f>YEAR(sales_data_sample3[[#This Row],[ORDER DATE]])</f>
        <v>2004</v>
      </c>
      <c r="M1781" t="s">
        <v>957</v>
      </c>
      <c r="N1781">
        <v>116</v>
      </c>
      <c r="O1781" t="s">
        <v>1264</v>
      </c>
      <c r="P1781" t="s">
        <v>409</v>
      </c>
      <c r="Q1781" t="s">
        <v>410</v>
      </c>
      <c r="R1781" t="s">
        <v>411</v>
      </c>
      <c r="S1781" t="s">
        <v>4804</v>
      </c>
      <c r="T1781" t="s">
        <v>412</v>
      </c>
      <c r="U1781" t="s">
        <v>4804</v>
      </c>
      <c r="V1781" t="s">
        <v>413</v>
      </c>
      <c r="W1781" t="s">
        <v>51</v>
      </c>
      <c r="X1781" t="s">
        <v>52</v>
      </c>
      <c r="Y1781" t="s">
        <v>414</v>
      </c>
      <c r="Z1781" t="s">
        <v>64</v>
      </c>
      <c r="AA1781" t="s">
        <v>65</v>
      </c>
    </row>
    <row r="1782" spans="1:27" x14ac:dyDescent="0.25">
      <c r="A1782" s="1">
        <v>10304</v>
      </c>
      <c r="B1782" s="1">
        <v>37</v>
      </c>
      <c r="C1782" s="8">
        <v>95.55</v>
      </c>
      <c r="D1782" s="1">
        <v>13</v>
      </c>
      <c r="E1782" s="7">
        <v>3535.35</v>
      </c>
      <c r="F1782" s="7">
        <f>sales_data_sample3[[#This Row],[SALES]]*sales_data_sample3[[#This Row],[PROFIT MARGIN]]</f>
        <v>261.26236499999999</v>
      </c>
      <c r="G1782" s="14" t="str">
        <f>IF(sales_data_sample3[[#This Row],[STATUS]] &lt;&gt;"Cancelled","7,39%","0")</f>
        <v>7,39%</v>
      </c>
      <c r="H1782" s="4">
        <v>38271</v>
      </c>
      <c r="I1782" t="s">
        <v>28</v>
      </c>
      <c r="J1782">
        <f>ROUNDUP(MONTH(sales_data_sample3[[#This Row],[ORDER DATE]])/3,0)</f>
        <v>4</v>
      </c>
      <c r="K1782" t="str">
        <f>TEXT(sales_data_sample3[[#This Row],[ORDER DATE]],"[$-409]mmmm")</f>
        <v>October</v>
      </c>
      <c r="L1782">
        <f>YEAR(sales_data_sample3[[#This Row],[ORDER DATE]])</f>
        <v>2004</v>
      </c>
      <c r="M1782" t="s">
        <v>1354</v>
      </c>
      <c r="N1782">
        <v>102</v>
      </c>
      <c r="O1782" t="s">
        <v>1355</v>
      </c>
      <c r="P1782" t="s">
        <v>409</v>
      </c>
      <c r="Q1782" t="s">
        <v>410</v>
      </c>
      <c r="R1782" t="s">
        <v>411</v>
      </c>
      <c r="S1782" t="s">
        <v>4804</v>
      </c>
      <c r="T1782" t="s">
        <v>412</v>
      </c>
      <c r="U1782" t="s">
        <v>4804</v>
      </c>
      <c r="V1782" t="s">
        <v>413</v>
      </c>
      <c r="W1782" t="s">
        <v>51</v>
      </c>
      <c r="X1782" t="s">
        <v>52</v>
      </c>
      <c r="Y1782" t="s">
        <v>414</v>
      </c>
      <c r="Z1782" t="s">
        <v>64</v>
      </c>
      <c r="AA1782" t="s">
        <v>65</v>
      </c>
    </row>
    <row r="1783" spans="1:27" x14ac:dyDescent="0.25">
      <c r="A1783" s="1">
        <v>10304</v>
      </c>
      <c r="B1783" s="1">
        <v>37</v>
      </c>
      <c r="C1783" s="8">
        <v>48.52</v>
      </c>
      <c r="D1783" s="1">
        <v>12</v>
      </c>
      <c r="E1783" s="7">
        <v>1795.24</v>
      </c>
      <c r="F1783" s="7">
        <f>sales_data_sample3[[#This Row],[SALES]]*sales_data_sample3[[#This Row],[PROFIT MARGIN]]</f>
        <v>132.66823599999998</v>
      </c>
      <c r="G1783" s="14" t="str">
        <f>IF(sales_data_sample3[[#This Row],[STATUS]] &lt;&gt;"Cancelled","7,39%","0")</f>
        <v>7,39%</v>
      </c>
      <c r="H1783" s="4">
        <v>38271</v>
      </c>
      <c r="I1783" t="s">
        <v>28</v>
      </c>
      <c r="J1783">
        <f>ROUNDUP(MONTH(sales_data_sample3[[#This Row],[ORDER DATE]])/3,0)</f>
        <v>4</v>
      </c>
      <c r="K1783" t="str">
        <f>TEXT(sales_data_sample3[[#This Row],[ORDER DATE]],"[$-409]mmmm")</f>
        <v>October</v>
      </c>
      <c r="L1783">
        <f>YEAR(sales_data_sample3[[#This Row],[ORDER DATE]])</f>
        <v>2004</v>
      </c>
      <c r="M1783" t="s">
        <v>1354</v>
      </c>
      <c r="N1783">
        <v>53</v>
      </c>
      <c r="O1783" t="s">
        <v>1419</v>
      </c>
      <c r="P1783" t="s">
        <v>409</v>
      </c>
      <c r="Q1783" t="s">
        <v>410</v>
      </c>
      <c r="R1783" t="s">
        <v>411</v>
      </c>
      <c r="S1783" t="s">
        <v>4804</v>
      </c>
      <c r="T1783" t="s">
        <v>412</v>
      </c>
      <c r="U1783" t="s">
        <v>4804</v>
      </c>
      <c r="V1783" t="s">
        <v>413</v>
      </c>
      <c r="W1783" t="s">
        <v>51</v>
      </c>
      <c r="X1783" t="s">
        <v>52</v>
      </c>
      <c r="Y1783" t="s">
        <v>414</v>
      </c>
      <c r="Z1783" t="s">
        <v>64</v>
      </c>
      <c r="AA1783" t="s">
        <v>42</v>
      </c>
    </row>
    <row r="1784" spans="1:27" x14ac:dyDescent="0.25">
      <c r="A1784" s="1">
        <v>10304</v>
      </c>
      <c r="B1784" s="1">
        <v>24</v>
      </c>
      <c r="C1784" s="8">
        <v>100</v>
      </c>
      <c r="D1784" s="1">
        <v>17</v>
      </c>
      <c r="E1784" s="7">
        <v>2440.8000000000002</v>
      </c>
      <c r="F1784" s="7">
        <f>sales_data_sample3[[#This Row],[SALES]]*sales_data_sample3[[#This Row],[PROFIT MARGIN]]</f>
        <v>180.37512000000001</v>
      </c>
      <c r="G1784" s="14" t="str">
        <f>IF(sales_data_sample3[[#This Row],[STATUS]] &lt;&gt;"Cancelled","7,39%","0")</f>
        <v>7,39%</v>
      </c>
      <c r="H1784" s="4">
        <v>38271</v>
      </c>
      <c r="I1784" t="s">
        <v>28</v>
      </c>
      <c r="J1784">
        <f>ROUNDUP(MONTH(sales_data_sample3[[#This Row],[ORDER DATE]])/3,0)</f>
        <v>4</v>
      </c>
      <c r="K1784" t="str">
        <f>TEXT(sales_data_sample3[[#This Row],[ORDER DATE]],"[$-409]mmmm")</f>
        <v>October</v>
      </c>
      <c r="L1784">
        <f>YEAR(sales_data_sample3[[#This Row],[ORDER DATE]])</f>
        <v>2004</v>
      </c>
      <c r="M1784" t="s">
        <v>1354</v>
      </c>
      <c r="N1784">
        <v>127</v>
      </c>
      <c r="O1784" t="s">
        <v>1769</v>
      </c>
      <c r="P1784" t="s">
        <v>409</v>
      </c>
      <c r="Q1784" t="s">
        <v>410</v>
      </c>
      <c r="R1784" t="s">
        <v>411</v>
      </c>
      <c r="S1784" t="s">
        <v>4804</v>
      </c>
      <c r="T1784" t="s">
        <v>412</v>
      </c>
      <c r="U1784" t="s">
        <v>4804</v>
      </c>
      <c r="V1784" t="s">
        <v>413</v>
      </c>
      <c r="W1784" t="s">
        <v>51</v>
      </c>
      <c r="X1784" t="s">
        <v>52</v>
      </c>
      <c r="Y1784" t="s">
        <v>414</v>
      </c>
      <c r="Z1784" t="s">
        <v>64</v>
      </c>
      <c r="AA1784" t="s">
        <v>42</v>
      </c>
    </row>
    <row r="1785" spans="1:27" x14ac:dyDescent="0.25">
      <c r="A1785" s="1">
        <v>10304</v>
      </c>
      <c r="B1785" s="1">
        <v>20</v>
      </c>
      <c r="C1785" s="8">
        <v>100</v>
      </c>
      <c r="D1785" s="1">
        <v>14</v>
      </c>
      <c r="E1785" s="7">
        <v>3577.6</v>
      </c>
      <c r="F1785" s="7">
        <f>sales_data_sample3[[#This Row],[SALES]]*sales_data_sample3[[#This Row],[PROFIT MARGIN]]</f>
        <v>264.38463999999999</v>
      </c>
      <c r="G1785" s="14" t="str">
        <f>IF(sales_data_sample3[[#This Row],[STATUS]] &lt;&gt;"Cancelled","7,39%","0")</f>
        <v>7,39%</v>
      </c>
      <c r="H1785" s="4">
        <v>38271</v>
      </c>
      <c r="I1785" t="s">
        <v>28</v>
      </c>
      <c r="J1785">
        <f>ROUNDUP(MONTH(sales_data_sample3[[#This Row],[ORDER DATE]])/3,0)</f>
        <v>4</v>
      </c>
      <c r="K1785" t="str">
        <f>TEXT(sales_data_sample3[[#This Row],[ORDER DATE]],"[$-409]mmmm")</f>
        <v>October</v>
      </c>
      <c r="L1785">
        <f>YEAR(sales_data_sample3[[#This Row],[ORDER DATE]])</f>
        <v>2004</v>
      </c>
      <c r="M1785" t="s">
        <v>1354</v>
      </c>
      <c r="N1785">
        <v>168</v>
      </c>
      <c r="O1785" t="s">
        <v>1928</v>
      </c>
      <c r="P1785" t="s">
        <v>409</v>
      </c>
      <c r="Q1785" t="s">
        <v>410</v>
      </c>
      <c r="R1785" t="s">
        <v>411</v>
      </c>
      <c r="S1785" t="s">
        <v>4804</v>
      </c>
      <c r="T1785" t="s">
        <v>412</v>
      </c>
      <c r="U1785" t="s">
        <v>4804</v>
      </c>
      <c r="V1785" t="s">
        <v>413</v>
      </c>
      <c r="W1785" t="s">
        <v>51</v>
      </c>
      <c r="X1785" t="s">
        <v>52</v>
      </c>
      <c r="Y1785" t="s">
        <v>414</v>
      </c>
      <c r="Z1785" t="s">
        <v>64</v>
      </c>
      <c r="AA1785" t="s">
        <v>65</v>
      </c>
    </row>
    <row r="1786" spans="1:27" x14ac:dyDescent="0.25">
      <c r="A1786" s="1">
        <v>10304</v>
      </c>
      <c r="B1786" s="1">
        <v>46</v>
      </c>
      <c r="C1786" s="8">
        <v>100</v>
      </c>
      <c r="D1786" s="1">
        <v>7</v>
      </c>
      <c r="E1786" s="7">
        <v>4613.8</v>
      </c>
      <c r="F1786" s="7">
        <f>sales_data_sample3[[#This Row],[SALES]]*sales_data_sample3[[#This Row],[PROFIT MARGIN]]</f>
        <v>340.95981999999998</v>
      </c>
      <c r="G1786" s="14" t="str">
        <f>IF(sales_data_sample3[[#This Row],[STATUS]] &lt;&gt;"Cancelled","7,39%","0")</f>
        <v>7,39%</v>
      </c>
      <c r="H1786" s="4">
        <v>38271</v>
      </c>
      <c r="I1786" t="s">
        <v>28</v>
      </c>
      <c r="J1786">
        <f>ROUNDUP(MONTH(sales_data_sample3[[#This Row],[ORDER DATE]])/3,0)</f>
        <v>4</v>
      </c>
      <c r="K1786" t="str">
        <f>TEXT(sales_data_sample3[[#This Row],[ORDER DATE]],"[$-409]mmmm")</f>
        <v>October</v>
      </c>
      <c r="L1786">
        <f>YEAR(sales_data_sample3[[#This Row],[ORDER DATE]])</f>
        <v>2004</v>
      </c>
      <c r="M1786" t="s">
        <v>1354</v>
      </c>
      <c r="N1786">
        <v>101</v>
      </c>
      <c r="O1786" t="s">
        <v>1989</v>
      </c>
      <c r="P1786" t="s">
        <v>409</v>
      </c>
      <c r="Q1786" t="s">
        <v>410</v>
      </c>
      <c r="R1786" t="s">
        <v>411</v>
      </c>
      <c r="S1786" t="s">
        <v>4804</v>
      </c>
      <c r="T1786" t="s">
        <v>412</v>
      </c>
      <c r="U1786" t="s">
        <v>4804</v>
      </c>
      <c r="V1786" t="s">
        <v>413</v>
      </c>
      <c r="W1786" t="s">
        <v>51</v>
      </c>
      <c r="X1786" t="s">
        <v>52</v>
      </c>
      <c r="Y1786" t="s">
        <v>414</v>
      </c>
      <c r="Z1786" t="s">
        <v>64</v>
      </c>
      <c r="AA1786" t="s">
        <v>65</v>
      </c>
    </row>
    <row r="1787" spans="1:27" x14ac:dyDescent="0.25">
      <c r="A1787" s="1">
        <v>10304</v>
      </c>
      <c r="B1787" s="1">
        <v>24</v>
      </c>
      <c r="C1787" s="8">
        <v>64.959999999999994</v>
      </c>
      <c r="D1787" s="1">
        <v>9</v>
      </c>
      <c r="E1787" s="7">
        <v>1559.04</v>
      </c>
      <c r="F1787" s="7">
        <f>sales_data_sample3[[#This Row],[SALES]]*sales_data_sample3[[#This Row],[PROFIT MARGIN]]</f>
        <v>115.21305599999998</v>
      </c>
      <c r="G1787" s="14" t="str">
        <f>IF(sales_data_sample3[[#This Row],[STATUS]] &lt;&gt;"Cancelled","7,39%","0")</f>
        <v>7,39%</v>
      </c>
      <c r="H1787" s="4">
        <v>38271</v>
      </c>
      <c r="I1787" t="s">
        <v>28</v>
      </c>
      <c r="J1787">
        <f>ROUNDUP(MONTH(sales_data_sample3[[#This Row],[ORDER DATE]])/3,0)</f>
        <v>4</v>
      </c>
      <c r="K1787" t="str">
        <f>TEXT(sales_data_sample3[[#This Row],[ORDER DATE]],"[$-409]mmmm")</f>
        <v>October</v>
      </c>
      <c r="L1787">
        <f>YEAR(sales_data_sample3[[#This Row],[ORDER DATE]])</f>
        <v>2004</v>
      </c>
      <c r="M1787" t="s">
        <v>1354</v>
      </c>
      <c r="N1787">
        <v>62</v>
      </c>
      <c r="O1787" t="s">
        <v>2025</v>
      </c>
      <c r="P1787" t="s">
        <v>409</v>
      </c>
      <c r="Q1787" t="s">
        <v>410</v>
      </c>
      <c r="R1787" t="s">
        <v>411</v>
      </c>
      <c r="S1787" t="s">
        <v>4804</v>
      </c>
      <c r="T1787" t="s">
        <v>412</v>
      </c>
      <c r="U1787" t="s">
        <v>4804</v>
      </c>
      <c r="V1787" t="s">
        <v>413</v>
      </c>
      <c r="W1787" t="s">
        <v>51</v>
      </c>
      <c r="X1787" t="s">
        <v>52</v>
      </c>
      <c r="Y1787" t="s">
        <v>414</v>
      </c>
      <c r="Z1787" t="s">
        <v>64</v>
      </c>
      <c r="AA1787" t="s">
        <v>42</v>
      </c>
    </row>
    <row r="1788" spans="1:27" x14ac:dyDescent="0.25">
      <c r="A1788" s="1">
        <v>10304</v>
      </c>
      <c r="B1788" s="1">
        <v>26</v>
      </c>
      <c r="C1788" s="8">
        <v>85.87</v>
      </c>
      <c r="D1788" s="1">
        <v>8</v>
      </c>
      <c r="E1788" s="7">
        <v>2232.62</v>
      </c>
      <c r="F1788" s="7">
        <f>sales_data_sample3[[#This Row],[SALES]]*sales_data_sample3[[#This Row],[PROFIT MARGIN]]</f>
        <v>164.99061799999998</v>
      </c>
      <c r="G1788" s="14" t="str">
        <f>IF(sales_data_sample3[[#This Row],[STATUS]] &lt;&gt;"Cancelled","7,39%","0")</f>
        <v>7,39%</v>
      </c>
      <c r="H1788" s="4">
        <v>38271</v>
      </c>
      <c r="I1788" t="s">
        <v>28</v>
      </c>
      <c r="J1788">
        <f>ROUNDUP(MONTH(sales_data_sample3[[#This Row],[ORDER DATE]])/3,0)</f>
        <v>4</v>
      </c>
      <c r="K1788" t="str">
        <f>TEXT(sales_data_sample3[[#This Row],[ORDER DATE]],"[$-409]mmmm")</f>
        <v>October</v>
      </c>
      <c r="L1788">
        <f>YEAR(sales_data_sample3[[#This Row],[ORDER DATE]])</f>
        <v>2004</v>
      </c>
      <c r="M1788" t="s">
        <v>1354</v>
      </c>
      <c r="N1788">
        <v>104</v>
      </c>
      <c r="O1788" t="s">
        <v>2122</v>
      </c>
      <c r="P1788" t="s">
        <v>409</v>
      </c>
      <c r="Q1788" t="s">
        <v>410</v>
      </c>
      <c r="R1788" t="s">
        <v>411</v>
      </c>
      <c r="S1788" t="s">
        <v>4804</v>
      </c>
      <c r="T1788" t="s">
        <v>412</v>
      </c>
      <c r="U1788" t="s">
        <v>4804</v>
      </c>
      <c r="V1788" t="s">
        <v>413</v>
      </c>
      <c r="W1788" t="s">
        <v>51</v>
      </c>
      <c r="X1788" t="s">
        <v>52</v>
      </c>
      <c r="Y1788" t="s">
        <v>414</v>
      </c>
      <c r="Z1788" t="s">
        <v>64</v>
      </c>
      <c r="AA1788" t="s">
        <v>42</v>
      </c>
    </row>
    <row r="1789" spans="1:27" x14ac:dyDescent="0.25">
      <c r="A1789" s="1">
        <v>10304</v>
      </c>
      <c r="B1789" s="1">
        <v>38</v>
      </c>
      <c r="C1789" s="8">
        <v>100</v>
      </c>
      <c r="D1789" s="1">
        <v>11</v>
      </c>
      <c r="E1789" s="7">
        <v>3958.46</v>
      </c>
      <c r="F1789" s="7">
        <f>sales_data_sample3[[#This Row],[SALES]]*sales_data_sample3[[#This Row],[PROFIT MARGIN]]</f>
        <v>292.53019399999999</v>
      </c>
      <c r="G1789" s="14" t="str">
        <f>IF(sales_data_sample3[[#This Row],[STATUS]] &lt;&gt;"Cancelled","7,39%","0")</f>
        <v>7,39%</v>
      </c>
      <c r="H1789" s="4">
        <v>38271</v>
      </c>
      <c r="I1789" t="s">
        <v>28</v>
      </c>
      <c r="J1789">
        <f>ROUNDUP(MONTH(sales_data_sample3[[#This Row],[ORDER DATE]])/3,0)</f>
        <v>4</v>
      </c>
      <c r="K1789" t="str">
        <f>TEXT(sales_data_sample3[[#This Row],[ORDER DATE]],"[$-409]mmmm")</f>
        <v>October</v>
      </c>
      <c r="L1789">
        <f>YEAR(sales_data_sample3[[#This Row],[ORDER DATE]])</f>
        <v>2004</v>
      </c>
      <c r="M1789" t="s">
        <v>1354</v>
      </c>
      <c r="N1789">
        <v>99</v>
      </c>
      <c r="O1789" t="s">
        <v>2325</v>
      </c>
      <c r="P1789" t="s">
        <v>409</v>
      </c>
      <c r="Q1789" t="s">
        <v>410</v>
      </c>
      <c r="R1789" t="s">
        <v>411</v>
      </c>
      <c r="S1789" t="s">
        <v>4804</v>
      </c>
      <c r="T1789" t="s">
        <v>412</v>
      </c>
      <c r="U1789" t="s">
        <v>4804</v>
      </c>
      <c r="V1789" t="s">
        <v>413</v>
      </c>
      <c r="W1789" t="s">
        <v>51</v>
      </c>
      <c r="X1789" t="s">
        <v>52</v>
      </c>
      <c r="Y1789" t="s">
        <v>414</v>
      </c>
      <c r="Z1789" t="s">
        <v>64</v>
      </c>
      <c r="AA1789" t="s">
        <v>65</v>
      </c>
    </row>
    <row r="1790" spans="1:27" x14ac:dyDescent="0.25">
      <c r="A1790" s="1">
        <v>10304</v>
      </c>
      <c r="B1790" s="1">
        <v>34</v>
      </c>
      <c r="C1790" s="8">
        <v>49.3</v>
      </c>
      <c r="D1790" s="1">
        <v>4</v>
      </c>
      <c r="E1790" s="7">
        <v>1676.2</v>
      </c>
      <c r="F1790" s="7">
        <f>sales_data_sample3[[#This Row],[SALES]]*sales_data_sample3[[#This Row],[PROFIT MARGIN]]</f>
        <v>123.87118</v>
      </c>
      <c r="G1790" s="14" t="str">
        <f>IF(sales_data_sample3[[#This Row],[STATUS]] &lt;&gt;"Cancelled","7,39%","0")</f>
        <v>7,39%</v>
      </c>
      <c r="H1790" s="4">
        <v>38271</v>
      </c>
      <c r="I1790" t="s">
        <v>28</v>
      </c>
      <c r="J1790">
        <f>ROUNDUP(MONTH(sales_data_sample3[[#This Row],[ORDER DATE]])/3,0)</f>
        <v>4</v>
      </c>
      <c r="K1790" t="str">
        <f>TEXT(sales_data_sample3[[#This Row],[ORDER DATE]],"[$-409]mmmm")</f>
        <v>October</v>
      </c>
      <c r="L1790">
        <f>YEAR(sales_data_sample3[[#This Row],[ORDER DATE]])</f>
        <v>2004</v>
      </c>
      <c r="M1790" t="s">
        <v>1354</v>
      </c>
      <c r="N1790">
        <v>50</v>
      </c>
      <c r="O1790" t="s">
        <v>2635</v>
      </c>
      <c r="P1790" t="s">
        <v>409</v>
      </c>
      <c r="Q1790" t="s">
        <v>410</v>
      </c>
      <c r="R1790" t="s">
        <v>411</v>
      </c>
      <c r="S1790" t="s">
        <v>4804</v>
      </c>
      <c r="T1790" t="s">
        <v>412</v>
      </c>
      <c r="U1790" t="s">
        <v>4804</v>
      </c>
      <c r="V1790" t="s">
        <v>413</v>
      </c>
      <c r="W1790" t="s">
        <v>51</v>
      </c>
      <c r="X1790" t="s">
        <v>52</v>
      </c>
      <c r="Y1790" t="s">
        <v>414</v>
      </c>
      <c r="Z1790" t="s">
        <v>64</v>
      </c>
      <c r="AA1790" t="s">
        <v>42</v>
      </c>
    </row>
    <row r="1791" spans="1:27" x14ac:dyDescent="0.25">
      <c r="A1791" s="1">
        <v>10304</v>
      </c>
      <c r="B1791" s="1">
        <v>23</v>
      </c>
      <c r="C1791" s="8">
        <v>30.2</v>
      </c>
      <c r="D1791" s="1">
        <v>16</v>
      </c>
      <c r="E1791" s="7">
        <v>694.6</v>
      </c>
      <c r="F1791" s="7">
        <f>sales_data_sample3[[#This Row],[SALES]]*sales_data_sample3[[#This Row],[PROFIT MARGIN]]</f>
        <v>51.330939999999998</v>
      </c>
      <c r="G1791" s="14" t="str">
        <f>IF(sales_data_sample3[[#This Row],[STATUS]] &lt;&gt;"Cancelled","7,39%","0")</f>
        <v>7,39%</v>
      </c>
      <c r="H1791" s="4">
        <v>38271</v>
      </c>
      <c r="I1791" t="s">
        <v>28</v>
      </c>
      <c r="J1791">
        <f>ROUNDUP(MONTH(sales_data_sample3[[#This Row],[ORDER DATE]])/3,0)</f>
        <v>4</v>
      </c>
      <c r="K1791" t="str">
        <f>TEXT(sales_data_sample3[[#This Row],[ORDER DATE]],"[$-409]mmmm")</f>
        <v>October</v>
      </c>
      <c r="L1791">
        <f>YEAR(sales_data_sample3[[#This Row],[ORDER DATE]])</f>
        <v>2004</v>
      </c>
      <c r="M1791" t="s">
        <v>1354</v>
      </c>
      <c r="N1791">
        <v>33</v>
      </c>
      <c r="O1791" t="s">
        <v>2922</v>
      </c>
      <c r="P1791" t="s">
        <v>409</v>
      </c>
      <c r="Q1791" t="s">
        <v>410</v>
      </c>
      <c r="R1791" t="s">
        <v>411</v>
      </c>
      <c r="S1791" t="s">
        <v>4804</v>
      </c>
      <c r="T1791" t="s">
        <v>412</v>
      </c>
      <c r="U1791" t="s">
        <v>4804</v>
      </c>
      <c r="V1791" t="s">
        <v>413</v>
      </c>
      <c r="W1791" t="s">
        <v>51</v>
      </c>
      <c r="X1791" t="s">
        <v>52</v>
      </c>
      <c r="Y1791" t="s">
        <v>414</v>
      </c>
      <c r="Z1791" t="s">
        <v>64</v>
      </c>
      <c r="AA1791" t="s">
        <v>42</v>
      </c>
    </row>
    <row r="1792" spans="1:27" x14ac:dyDescent="0.25">
      <c r="A1792" s="1">
        <v>10304</v>
      </c>
      <c r="B1792" s="1">
        <v>44</v>
      </c>
      <c r="C1792" s="8">
        <v>39.42</v>
      </c>
      <c r="D1792" s="1">
        <v>15</v>
      </c>
      <c r="E1792" s="7">
        <v>1734.48</v>
      </c>
      <c r="F1792" s="7">
        <f>sales_data_sample3[[#This Row],[SALES]]*sales_data_sample3[[#This Row],[PROFIT MARGIN]]</f>
        <v>128.17807199999999</v>
      </c>
      <c r="G1792" s="14" t="str">
        <f>IF(sales_data_sample3[[#This Row],[STATUS]] &lt;&gt;"Cancelled","7,39%","0")</f>
        <v>7,39%</v>
      </c>
      <c r="H1792" s="4">
        <v>38271</v>
      </c>
      <c r="I1792" t="s">
        <v>28</v>
      </c>
      <c r="J1792">
        <f>ROUNDUP(MONTH(sales_data_sample3[[#This Row],[ORDER DATE]])/3,0)</f>
        <v>4</v>
      </c>
      <c r="K1792" t="str">
        <f>TEXT(sales_data_sample3[[#This Row],[ORDER DATE]],"[$-409]mmmm")</f>
        <v>October</v>
      </c>
      <c r="L1792">
        <f>YEAR(sales_data_sample3[[#This Row],[ORDER DATE]])</f>
        <v>2004</v>
      </c>
      <c r="M1792" t="s">
        <v>1354</v>
      </c>
      <c r="N1792">
        <v>44</v>
      </c>
      <c r="O1792" t="s">
        <v>3035</v>
      </c>
      <c r="P1792" t="s">
        <v>409</v>
      </c>
      <c r="Q1792" t="s">
        <v>410</v>
      </c>
      <c r="R1792" t="s">
        <v>411</v>
      </c>
      <c r="S1792" t="s">
        <v>4804</v>
      </c>
      <c r="T1792" t="s">
        <v>412</v>
      </c>
      <c r="U1792" t="s">
        <v>4804</v>
      </c>
      <c r="V1792" t="s">
        <v>413</v>
      </c>
      <c r="W1792" t="s">
        <v>51</v>
      </c>
      <c r="X1792" t="s">
        <v>52</v>
      </c>
      <c r="Y1792" t="s">
        <v>414</v>
      </c>
      <c r="Z1792" t="s">
        <v>64</v>
      </c>
      <c r="AA1792" t="s">
        <v>42</v>
      </c>
    </row>
    <row r="1793" spans="1:27" x14ac:dyDescent="0.25">
      <c r="A1793" s="1">
        <v>10304</v>
      </c>
      <c r="B1793" s="1">
        <v>33</v>
      </c>
      <c r="C1793" s="8">
        <v>100</v>
      </c>
      <c r="D1793" s="1">
        <v>10</v>
      </c>
      <c r="E1793" s="7">
        <v>3342.57</v>
      </c>
      <c r="F1793" s="7">
        <f>sales_data_sample3[[#This Row],[SALES]]*sales_data_sample3[[#This Row],[PROFIT MARGIN]]</f>
        <v>247.01592299999999</v>
      </c>
      <c r="G1793" s="14" t="str">
        <f>IF(sales_data_sample3[[#This Row],[STATUS]] &lt;&gt;"Cancelled","7,39%","0")</f>
        <v>7,39%</v>
      </c>
      <c r="H1793" s="4">
        <v>38271</v>
      </c>
      <c r="I1793" t="s">
        <v>28</v>
      </c>
      <c r="J1793">
        <f>ROUNDUP(MONTH(sales_data_sample3[[#This Row],[ORDER DATE]])/3,0)</f>
        <v>4</v>
      </c>
      <c r="K1793" t="str">
        <f>TEXT(sales_data_sample3[[#This Row],[ORDER DATE]],"[$-409]mmmm")</f>
        <v>October</v>
      </c>
      <c r="L1793">
        <f>YEAR(sales_data_sample3[[#This Row],[ORDER DATE]])</f>
        <v>2004</v>
      </c>
      <c r="M1793" t="s">
        <v>1354</v>
      </c>
      <c r="N1793">
        <v>97</v>
      </c>
      <c r="O1793" t="s">
        <v>3732</v>
      </c>
      <c r="P1793" t="s">
        <v>409</v>
      </c>
      <c r="Q1793" t="s">
        <v>410</v>
      </c>
      <c r="R1793" t="s">
        <v>411</v>
      </c>
      <c r="S1793" t="s">
        <v>4804</v>
      </c>
      <c r="T1793" t="s">
        <v>412</v>
      </c>
      <c r="U1793" t="s">
        <v>4804</v>
      </c>
      <c r="V1793" t="s">
        <v>413</v>
      </c>
      <c r="W1793" t="s">
        <v>51</v>
      </c>
      <c r="X1793" t="s">
        <v>52</v>
      </c>
      <c r="Y1793" t="s">
        <v>414</v>
      </c>
      <c r="Z1793" t="s">
        <v>64</v>
      </c>
      <c r="AA1793" t="s">
        <v>65</v>
      </c>
    </row>
    <row r="1794" spans="1:27" x14ac:dyDescent="0.25">
      <c r="A1794" s="1">
        <v>10304</v>
      </c>
      <c r="B1794" s="1">
        <v>36</v>
      </c>
      <c r="C1794" s="8">
        <v>73.040000000000006</v>
      </c>
      <c r="D1794" s="1">
        <v>2</v>
      </c>
      <c r="E1794" s="7">
        <v>2629.44</v>
      </c>
      <c r="F1794" s="7">
        <f>sales_data_sample3[[#This Row],[SALES]]*sales_data_sample3[[#This Row],[PROFIT MARGIN]]</f>
        <v>119.63952</v>
      </c>
      <c r="G1794" s="14" t="str">
        <f>IF(sales_data_sample3[[#This Row],[STATUS]] &lt;&gt;"Cancelled","4,55%","0")</f>
        <v>4,55%</v>
      </c>
      <c r="H1794" s="4">
        <v>38271</v>
      </c>
      <c r="I1794" t="s">
        <v>28</v>
      </c>
      <c r="J1794">
        <f>ROUNDUP(MONTH(sales_data_sample3[[#This Row],[ORDER DATE]])/3,0)</f>
        <v>4</v>
      </c>
      <c r="K1794" t="str">
        <f>TEXT(sales_data_sample3[[#This Row],[ORDER DATE]],"[$-409]mmmm")</f>
        <v>October</v>
      </c>
      <c r="L1794">
        <f>YEAR(sales_data_sample3[[#This Row],[ORDER DATE]])</f>
        <v>2004</v>
      </c>
      <c r="M1794" t="s">
        <v>957</v>
      </c>
      <c r="N1794">
        <v>64</v>
      </c>
      <c r="O1794" t="s">
        <v>4029</v>
      </c>
      <c r="P1794" t="s">
        <v>409</v>
      </c>
      <c r="Q1794" t="s">
        <v>410</v>
      </c>
      <c r="R1794" t="s">
        <v>411</v>
      </c>
      <c r="S1794" t="s">
        <v>4804</v>
      </c>
      <c r="T1794" t="s">
        <v>412</v>
      </c>
      <c r="U1794" t="s">
        <v>4804</v>
      </c>
      <c r="V1794" t="s">
        <v>413</v>
      </c>
      <c r="W1794" t="s">
        <v>51</v>
      </c>
      <c r="X1794" t="s">
        <v>52</v>
      </c>
      <c r="Y1794" t="s">
        <v>414</v>
      </c>
      <c r="Z1794" t="s">
        <v>64</v>
      </c>
      <c r="AA1794" t="s">
        <v>42</v>
      </c>
    </row>
    <row r="1795" spans="1:27" x14ac:dyDescent="0.25">
      <c r="A1795" s="1">
        <v>10304</v>
      </c>
      <c r="B1795" s="1">
        <v>40</v>
      </c>
      <c r="C1795" s="8">
        <v>100</v>
      </c>
      <c r="D1795" s="1">
        <v>1</v>
      </c>
      <c r="E1795" s="7">
        <v>4208</v>
      </c>
      <c r="F1795" s="7">
        <f>sales_data_sample3[[#This Row],[SALES]]*sales_data_sample3[[#This Row],[PROFIT MARGIN]]</f>
        <v>1047.3712</v>
      </c>
      <c r="G1795" s="14" t="str">
        <f>IF(sales_data_sample3[[#This Row],[STATUS]] &lt;&gt;"Cancelled","24,89%","0")</f>
        <v>24,89%</v>
      </c>
      <c r="H1795" s="4">
        <v>38271</v>
      </c>
      <c r="I1795" t="s">
        <v>28</v>
      </c>
      <c r="J1795">
        <f>ROUNDUP(MONTH(sales_data_sample3[[#This Row],[ORDER DATE]])/3,0)</f>
        <v>4</v>
      </c>
      <c r="K1795" t="str">
        <f>TEXT(sales_data_sample3[[#This Row],[ORDER DATE]],"[$-409]mmmm")</f>
        <v>October</v>
      </c>
      <c r="L1795">
        <f>YEAR(sales_data_sample3[[#This Row],[ORDER DATE]])</f>
        <v>2004</v>
      </c>
      <c r="M1795" t="s">
        <v>278</v>
      </c>
      <c r="N1795">
        <v>101</v>
      </c>
      <c r="O1795" t="s">
        <v>4506</v>
      </c>
      <c r="P1795" t="s">
        <v>409</v>
      </c>
      <c r="Q1795" t="s">
        <v>410</v>
      </c>
      <c r="R1795" t="s">
        <v>411</v>
      </c>
      <c r="S1795" t="s">
        <v>4804</v>
      </c>
      <c r="T1795" t="s">
        <v>412</v>
      </c>
      <c r="U1795" t="s">
        <v>4804</v>
      </c>
      <c r="V1795" t="s">
        <v>413</v>
      </c>
      <c r="W1795" t="s">
        <v>51</v>
      </c>
      <c r="X1795" t="s">
        <v>52</v>
      </c>
      <c r="Y1795" t="s">
        <v>414</v>
      </c>
      <c r="Z1795" t="s">
        <v>64</v>
      </c>
      <c r="AA1795" t="s">
        <v>65</v>
      </c>
    </row>
    <row r="1796" spans="1:27" x14ac:dyDescent="0.25">
      <c r="A1796" s="1">
        <v>10305</v>
      </c>
      <c r="B1796" s="1">
        <v>38</v>
      </c>
      <c r="C1796" s="8">
        <v>100</v>
      </c>
      <c r="D1796" s="1">
        <v>13</v>
      </c>
      <c r="E1796" s="7">
        <v>6680.78</v>
      </c>
      <c r="F1796" s="7">
        <f>sales_data_sample3[[#This Row],[SALES]]*sales_data_sample3[[#This Row],[PROFIT MARGIN]]</f>
        <v>1662.8461420000001</v>
      </c>
      <c r="G1796" s="14" t="str">
        <f>IF(sales_data_sample3[[#This Row],[STATUS]] &lt;&gt;"Cancelled","24,89%","0")</f>
        <v>24,89%</v>
      </c>
      <c r="H1796" s="4">
        <v>38273</v>
      </c>
      <c r="I1796" t="s">
        <v>28</v>
      </c>
      <c r="J1796">
        <f>ROUNDUP(MONTH(sales_data_sample3[[#This Row],[ORDER DATE]])/3,0)</f>
        <v>4</v>
      </c>
      <c r="K1796" t="str">
        <f>TEXT(sales_data_sample3[[#This Row],[ORDER DATE]],"[$-409]mmmm")</f>
        <v>October</v>
      </c>
      <c r="L1796">
        <f>YEAR(sales_data_sample3[[#This Row],[ORDER DATE]])</f>
        <v>2004</v>
      </c>
      <c r="M1796" t="s">
        <v>278</v>
      </c>
      <c r="N1796">
        <v>147</v>
      </c>
      <c r="O1796" t="s">
        <v>710</v>
      </c>
      <c r="P1796" t="s">
        <v>181</v>
      </c>
      <c r="Q1796" t="s">
        <v>182</v>
      </c>
      <c r="R1796" t="s">
        <v>183</v>
      </c>
      <c r="S1796" t="s">
        <v>4804</v>
      </c>
      <c r="T1796" t="s">
        <v>184</v>
      </c>
      <c r="U1796" t="s">
        <v>185</v>
      </c>
      <c r="V1796" t="s">
        <v>186</v>
      </c>
      <c r="W1796" t="s">
        <v>38</v>
      </c>
      <c r="X1796" t="s">
        <v>39</v>
      </c>
      <c r="Y1796" t="s">
        <v>187</v>
      </c>
      <c r="Z1796" t="s">
        <v>188</v>
      </c>
      <c r="AA1796" t="s">
        <v>65</v>
      </c>
    </row>
    <row r="1797" spans="1:27" x14ac:dyDescent="0.25">
      <c r="A1797" s="1">
        <v>10305</v>
      </c>
      <c r="B1797" s="1">
        <v>38</v>
      </c>
      <c r="C1797" s="8">
        <v>100</v>
      </c>
      <c r="D1797" s="1">
        <v>5</v>
      </c>
      <c r="E1797" s="7">
        <v>4773.18</v>
      </c>
      <c r="F1797" s="7">
        <f>sales_data_sample3[[#This Row],[SALES]]*sales_data_sample3[[#This Row],[PROFIT MARGIN]]</f>
        <v>217.17968999999999</v>
      </c>
      <c r="G1797" s="14" t="str">
        <f>IF(sales_data_sample3[[#This Row],[STATUS]] &lt;&gt;"Cancelled","4,55%","0")</f>
        <v>4,55%</v>
      </c>
      <c r="H1797" s="4">
        <v>38273</v>
      </c>
      <c r="I1797" t="s">
        <v>28</v>
      </c>
      <c r="J1797">
        <f>ROUNDUP(MONTH(sales_data_sample3[[#This Row],[ORDER DATE]])/3,0)</f>
        <v>4</v>
      </c>
      <c r="K1797" t="str">
        <f>TEXT(sales_data_sample3[[#This Row],[ORDER DATE]],"[$-409]mmmm")</f>
        <v>October</v>
      </c>
      <c r="L1797">
        <f>YEAR(sales_data_sample3[[#This Row],[ORDER DATE]])</f>
        <v>2004</v>
      </c>
      <c r="M1797" t="s">
        <v>957</v>
      </c>
      <c r="N1797">
        <v>118</v>
      </c>
      <c r="O1797" t="s">
        <v>1172</v>
      </c>
      <c r="P1797" t="s">
        <v>181</v>
      </c>
      <c r="Q1797" t="s">
        <v>182</v>
      </c>
      <c r="R1797" t="s">
        <v>183</v>
      </c>
      <c r="S1797" t="s">
        <v>4804</v>
      </c>
      <c r="T1797" t="s">
        <v>184</v>
      </c>
      <c r="U1797" t="s">
        <v>185</v>
      </c>
      <c r="V1797" t="s">
        <v>186</v>
      </c>
      <c r="W1797" t="s">
        <v>38</v>
      </c>
      <c r="X1797" t="s">
        <v>39</v>
      </c>
      <c r="Y1797" t="s">
        <v>187</v>
      </c>
      <c r="Z1797" t="s">
        <v>188</v>
      </c>
      <c r="AA1797" t="s">
        <v>65</v>
      </c>
    </row>
    <row r="1798" spans="1:27" x14ac:dyDescent="0.25">
      <c r="A1798" s="1">
        <v>10305</v>
      </c>
      <c r="B1798" s="1">
        <v>27</v>
      </c>
      <c r="C1798" s="8">
        <v>100</v>
      </c>
      <c r="D1798" s="1">
        <v>4</v>
      </c>
      <c r="E1798" s="7">
        <v>3934.44</v>
      </c>
      <c r="F1798" s="7">
        <f>sales_data_sample3[[#This Row],[SALES]]*sales_data_sample3[[#This Row],[PROFIT MARGIN]]</f>
        <v>979.28211600000009</v>
      </c>
      <c r="G1798" s="14" t="str">
        <f>IF(sales_data_sample3[[#This Row],[STATUS]] &lt;&gt;"Cancelled","24,89%","0")</f>
        <v>24,89%</v>
      </c>
      <c r="H1798" s="4">
        <v>38273</v>
      </c>
      <c r="I1798" t="s">
        <v>28</v>
      </c>
      <c r="J1798">
        <f>ROUNDUP(MONTH(sales_data_sample3[[#This Row],[ORDER DATE]])/3,0)</f>
        <v>4</v>
      </c>
      <c r="K1798" t="str">
        <f>TEXT(sales_data_sample3[[#This Row],[ORDER DATE]],"[$-409]mmmm")</f>
        <v>October</v>
      </c>
      <c r="L1798">
        <f>YEAR(sales_data_sample3[[#This Row],[ORDER DATE]])</f>
        <v>2004</v>
      </c>
      <c r="M1798" t="s">
        <v>278</v>
      </c>
      <c r="N1798">
        <v>163</v>
      </c>
      <c r="O1798" t="s">
        <v>1667</v>
      </c>
      <c r="P1798" t="s">
        <v>181</v>
      </c>
      <c r="Q1798" t="s">
        <v>182</v>
      </c>
      <c r="R1798" t="s">
        <v>183</v>
      </c>
      <c r="S1798" t="s">
        <v>4804</v>
      </c>
      <c r="T1798" t="s">
        <v>184</v>
      </c>
      <c r="U1798" t="s">
        <v>185</v>
      </c>
      <c r="V1798" t="s">
        <v>186</v>
      </c>
      <c r="W1798" t="s">
        <v>38</v>
      </c>
      <c r="X1798" t="s">
        <v>39</v>
      </c>
      <c r="Y1798" t="s">
        <v>187</v>
      </c>
      <c r="Z1798" t="s">
        <v>188</v>
      </c>
      <c r="AA1798" t="s">
        <v>65</v>
      </c>
    </row>
    <row r="1799" spans="1:27" x14ac:dyDescent="0.25">
      <c r="A1799" s="1">
        <v>10305</v>
      </c>
      <c r="B1799" s="1">
        <v>36</v>
      </c>
      <c r="C1799" s="8">
        <v>100</v>
      </c>
      <c r="D1799" s="1">
        <v>8</v>
      </c>
      <c r="E1799" s="7">
        <v>4816.08</v>
      </c>
      <c r="F1799" s="7">
        <f>sales_data_sample3[[#This Row],[SALES]]*sales_data_sample3[[#This Row],[PROFIT MARGIN]]</f>
        <v>219.13164</v>
      </c>
      <c r="G1799" s="14" t="str">
        <f>IF(sales_data_sample3[[#This Row],[STATUS]] &lt;&gt;"Cancelled","4,55%","0")</f>
        <v>4,55%</v>
      </c>
      <c r="H1799" s="4">
        <v>38273</v>
      </c>
      <c r="I1799" t="s">
        <v>28</v>
      </c>
      <c r="J1799">
        <f>ROUNDUP(MONTH(sales_data_sample3[[#This Row],[ORDER DATE]])/3,0)</f>
        <v>4</v>
      </c>
      <c r="K1799" t="str">
        <f>TEXT(sales_data_sample3[[#This Row],[ORDER DATE]],"[$-409]mmmm")</f>
        <v>October</v>
      </c>
      <c r="L1799">
        <f>YEAR(sales_data_sample3[[#This Row],[ORDER DATE]])</f>
        <v>2004</v>
      </c>
      <c r="M1799" t="s">
        <v>957</v>
      </c>
      <c r="N1799">
        <v>122</v>
      </c>
      <c r="O1799" t="s">
        <v>1737</v>
      </c>
      <c r="P1799" t="s">
        <v>181</v>
      </c>
      <c r="Q1799" t="s">
        <v>182</v>
      </c>
      <c r="R1799" t="s">
        <v>183</v>
      </c>
      <c r="S1799" t="s">
        <v>4804</v>
      </c>
      <c r="T1799" t="s">
        <v>184</v>
      </c>
      <c r="U1799" t="s">
        <v>185</v>
      </c>
      <c r="V1799" t="s">
        <v>186</v>
      </c>
      <c r="W1799" t="s">
        <v>38</v>
      </c>
      <c r="X1799" t="s">
        <v>39</v>
      </c>
      <c r="Y1799" t="s">
        <v>187</v>
      </c>
      <c r="Z1799" t="s">
        <v>188</v>
      </c>
      <c r="AA1799" t="s">
        <v>65</v>
      </c>
    </row>
    <row r="1800" spans="1:27" x14ac:dyDescent="0.25">
      <c r="A1800" s="1">
        <v>10305</v>
      </c>
      <c r="B1800" s="1">
        <v>41</v>
      </c>
      <c r="C1800" s="8">
        <v>53.48</v>
      </c>
      <c r="D1800" s="1">
        <v>11</v>
      </c>
      <c r="E1800" s="7">
        <v>2192.6799999999998</v>
      </c>
      <c r="F1800" s="7">
        <f>sales_data_sample3[[#This Row],[SALES]]*sales_data_sample3[[#This Row],[PROFIT MARGIN]]</f>
        <v>99.766939999999991</v>
      </c>
      <c r="G1800" s="14" t="str">
        <f>IF(sales_data_sample3[[#This Row],[STATUS]] &lt;&gt;"Cancelled","4,55%","0")</f>
        <v>4,55%</v>
      </c>
      <c r="H1800" s="4">
        <v>38273</v>
      </c>
      <c r="I1800" t="s">
        <v>28</v>
      </c>
      <c r="J1800">
        <f>ROUNDUP(MONTH(sales_data_sample3[[#This Row],[ORDER DATE]])/3,0)</f>
        <v>4</v>
      </c>
      <c r="K1800" t="str">
        <f>TEXT(sales_data_sample3[[#This Row],[ORDER DATE]],"[$-409]mmmm")</f>
        <v>October</v>
      </c>
      <c r="L1800">
        <f>YEAR(sales_data_sample3[[#This Row],[ORDER DATE]])</f>
        <v>2004</v>
      </c>
      <c r="M1800" t="s">
        <v>957</v>
      </c>
      <c r="N1800">
        <v>60</v>
      </c>
      <c r="O1800" t="s">
        <v>1799</v>
      </c>
      <c r="P1800" t="s">
        <v>181</v>
      </c>
      <c r="Q1800" t="s">
        <v>182</v>
      </c>
      <c r="R1800" t="s">
        <v>183</v>
      </c>
      <c r="S1800" t="s">
        <v>4804</v>
      </c>
      <c r="T1800" t="s">
        <v>184</v>
      </c>
      <c r="U1800" t="s">
        <v>185</v>
      </c>
      <c r="V1800" t="s">
        <v>186</v>
      </c>
      <c r="W1800" t="s">
        <v>38</v>
      </c>
      <c r="X1800" t="s">
        <v>39</v>
      </c>
      <c r="Y1800" t="s">
        <v>187</v>
      </c>
      <c r="Z1800" t="s">
        <v>188</v>
      </c>
      <c r="AA1800" t="s">
        <v>42</v>
      </c>
    </row>
    <row r="1801" spans="1:27" x14ac:dyDescent="0.25">
      <c r="A1801" s="1">
        <v>10305</v>
      </c>
      <c r="B1801" s="1">
        <v>37</v>
      </c>
      <c r="C1801" s="8">
        <v>100</v>
      </c>
      <c r="D1801" s="1">
        <v>9</v>
      </c>
      <c r="E1801" s="7">
        <v>7455.87</v>
      </c>
      <c r="F1801" s="7">
        <f>sales_data_sample3[[#This Row],[SALES]]*sales_data_sample3[[#This Row],[PROFIT MARGIN]]</f>
        <v>1855.7660430000001</v>
      </c>
      <c r="G1801" s="14" t="str">
        <f>IF(sales_data_sample3[[#This Row],[STATUS]] &lt;&gt;"Cancelled","24,89%","0")</f>
        <v>24,89%</v>
      </c>
      <c r="H1801" s="4">
        <v>38273</v>
      </c>
      <c r="I1801" t="s">
        <v>28</v>
      </c>
      <c r="J1801">
        <f>ROUNDUP(MONTH(sales_data_sample3[[#This Row],[ORDER DATE]])/3,0)</f>
        <v>4</v>
      </c>
      <c r="K1801" t="str">
        <f>TEXT(sales_data_sample3[[#This Row],[ORDER DATE]],"[$-409]mmmm")</f>
        <v>October</v>
      </c>
      <c r="L1801">
        <f>YEAR(sales_data_sample3[[#This Row],[ORDER DATE]])</f>
        <v>2004</v>
      </c>
      <c r="M1801" t="s">
        <v>278</v>
      </c>
      <c r="N1801">
        <v>169</v>
      </c>
      <c r="O1801" t="s">
        <v>2190</v>
      </c>
      <c r="P1801" t="s">
        <v>181</v>
      </c>
      <c r="Q1801" t="s">
        <v>182</v>
      </c>
      <c r="R1801" t="s">
        <v>183</v>
      </c>
      <c r="S1801" t="s">
        <v>4804</v>
      </c>
      <c r="T1801" t="s">
        <v>184</v>
      </c>
      <c r="U1801" t="s">
        <v>185</v>
      </c>
      <c r="V1801" t="s">
        <v>186</v>
      </c>
      <c r="W1801" t="s">
        <v>38</v>
      </c>
      <c r="X1801" t="s">
        <v>39</v>
      </c>
      <c r="Y1801" t="s">
        <v>187</v>
      </c>
      <c r="Z1801" t="s">
        <v>188</v>
      </c>
      <c r="AA1801" t="s">
        <v>229</v>
      </c>
    </row>
    <row r="1802" spans="1:27" x14ac:dyDescent="0.25">
      <c r="A1802" s="1">
        <v>10305</v>
      </c>
      <c r="B1802" s="1">
        <v>22</v>
      </c>
      <c r="C1802" s="8">
        <v>99.29</v>
      </c>
      <c r="D1802" s="1">
        <v>14</v>
      </c>
      <c r="E1802" s="7">
        <v>2184.38</v>
      </c>
      <c r="F1802" s="7">
        <f>sales_data_sample3[[#This Row],[SALES]]*sales_data_sample3[[#This Row],[PROFIT MARGIN]]</f>
        <v>99.389290000000003</v>
      </c>
      <c r="G1802" s="14" t="str">
        <f>IF(sales_data_sample3[[#This Row],[STATUS]] &lt;&gt;"Cancelled","4,55%","0")</f>
        <v>4,55%</v>
      </c>
      <c r="H1802" s="4">
        <v>38273</v>
      </c>
      <c r="I1802" t="s">
        <v>28</v>
      </c>
      <c r="J1802">
        <f>ROUNDUP(MONTH(sales_data_sample3[[#This Row],[ORDER DATE]])/3,0)</f>
        <v>4</v>
      </c>
      <c r="K1802" t="str">
        <f>TEXT(sales_data_sample3[[#This Row],[ORDER DATE]],"[$-409]mmmm")</f>
        <v>October</v>
      </c>
      <c r="L1802">
        <f>YEAR(sales_data_sample3[[#This Row],[ORDER DATE]])</f>
        <v>2004</v>
      </c>
      <c r="M1802" t="s">
        <v>957</v>
      </c>
      <c r="N1802">
        <v>121</v>
      </c>
      <c r="O1802" t="s">
        <v>2604</v>
      </c>
      <c r="P1802" t="s">
        <v>181</v>
      </c>
      <c r="Q1802" t="s">
        <v>182</v>
      </c>
      <c r="R1802" t="s">
        <v>183</v>
      </c>
      <c r="S1802" t="s">
        <v>4804</v>
      </c>
      <c r="T1802" t="s">
        <v>184</v>
      </c>
      <c r="U1802" t="s">
        <v>185</v>
      </c>
      <c r="V1802" t="s">
        <v>186</v>
      </c>
      <c r="W1802" t="s">
        <v>38</v>
      </c>
      <c r="X1802" t="s">
        <v>39</v>
      </c>
      <c r="Y1802" t="s">
        <v>187</v>
      </c>
      <c r="Z1802" t="s">
        <v>188</v>
      </c>
      <c r="AA1802" t="s">
        <v>42</v>
      </c>
    </row>
    <row r="1803" spans="1:27" x14ac:dyDescent="0.25">
      <c r="A1803" s="1">
        <v>10305</v>
      </c>
      <c r="B1803" s="1">
        <v>45</v>
      </c>
      <c r="C1803" s="8">
        <v>61.85</v>
      </c>
      <c r="D1803" s="1">
        <v>2</v>
      </c>
      <c r="E1803" s="7">
        <v>2783.25</v>
      </c>
      <c r="F1803" s="7">
        <f>sales_data_sample3[[#This Row],[SALES]]*sales_data_sample3[[#This Row],[PROFIT MARGIN]]</f>
        <v>692.75092500000005</v>
      </c>
      <c r="G1803" s="14" t="str">
        <f>IF(sales_data_sample3[[#This Row],[STATUS]] &lt;&gt;"Cancelled","24,89%","0")</f>
        <v>24,89%</v>
      </c>
      <c r="H1803" s="4">
        <v>38273</v>
      </c>
      <c r="I1803" t="s">
        <v>28</v>
      </c>
      <c r="J1803">
        <f>ROUNDUP(MONTH(sales_data_sample3[[#This Row],[ORDER DATE]])/3,0)</f>
        <v>4</v>
      </c>
      <c r="K1803" t="str">
        <f>TEXT(sales_data_sample3[[#This Row],[ORDER DATE]],"[$-409]mmmm")</f>
        <v>October</v>
      </c>
      <c r="L1803">
        <f>YEAR(sales_data_sample3[[#This Row],[ORDER DATE]])</f>
        <v>2004</v>
      </c>
      <c r="M1803" t="s">
        <v>278</v>
      </c>
      <c r="N1803">
        <v>57</v>
      </c>
      <c r="O1803" t="s">
        <v>2779</v>
      </c>
      <c r="P1803" t="s">
        <v>181</v>
      </c>
      <c r="Q1803" t="s">
        <v>182</v>
      </c>
      <c r="R1803" t="s">
        <v>183</v>
      </c>
      <c r="S1803" t="s">
        <v>4804</v>
      </c>
      <c r="T1803" t="s">
        <v>184</v>
      </c>
      <c r="U1803" t="s">
        <v>185</v>
      </c>
      <c r="V1803" t="s">
        <v>186</v>
      </c>
      <c r="W1803" t="s">
        <v>38</v>
      </c>
      <c r="X1803" t="s">
        <v>39</v>
      </c>
      <c r="Y1803" t="s">
        <v>187</v>
      </c>
      <c r="Z1803" t="s">
        <v>188</v>
      </c>
      <c r="AA1803" t="s">
        <v>42</v>
      </c>
    </row>
    <row r="1804" spans="1:27" x14ac:dyDescent="0.25">
      <c r="A1804" s="1">
        <v>10305</v>
      </c>
      <c r="B1804" s="1">
        <v>24</v>
      </c>
      <c r="C1804" s="8">
        <v>100</v>
      </c>
      <c r="D1804" s="1">
        <v>10</v>
      </c>
      <c r="E1804" s="7">
        <v>3189.6</v>
      </c>
      <c r="F1804" s="7">
        <f>sales_data_sample3[[#This Row],[SALES]]*sales_data_sample3[[#This Row],[PROFIT MARGIN]]</f>
        <v>145.1268</v>
      </c>
      <c r="G1804" s="14" t="str">
        <f>IF(sales_data_sample3[[#This Row],[STATUS]] &lt;&gt;"Cancelled","4,55%","0")</f>
        <v>4,55%</v>
      </c>
      <c r="H1804" s="4">
        <v>38273</v>
      </c>
      <c r="I1804" t="s">
        <v>28</v>
      </c>
      <c r="J1804">
        <f>ROUNDUP(MONTH(sales_data_sample3[[#This Row],[ORDER DATE]])/3,0)</f>
        <v>4</v>
      </c>
      <c r="K1804" t="str">
        <f>TEXT(sales_data_sample3[[#This Row],[ORDER DATE]],"[$-409]mmmm")</f>
        <v>October</v>
      </c>
      <c r="L1804">
        <f>YEAR(sales_data_sample3[[#This Row],[ORDER DATE]])</f>
        <v>2004</v>
      </c>
      <c r="M1804" t="s">
        <v>957</v>
      </c>
      <c r="N1804">
        <v>127</v>
      </c>
      <c r="O1804" t="s">
        <v>3076</v>
      </c>
      <c r="P1804" t="s">
        <v>181</v>
      </c>
      <c r="Q1804" t="s">
        <v>182</v>
      </c>
      <c r="R1804" t="s">
        <v>183</v>
      </c>
      <c r="S1804" t="s">
        <v>4804</v>
      </c>
      <c r="T1804" t="s">
        <v>184</v>
      </c>
      <c r="U1804" t="s">
        <v>185</v>
      </c>
      <c r="V1804" t="s">
        <v>186</v>
      </c>
      <c r="W1804" t="s">
        <v>38</v>
      </c>
      <c r="X1804" t="s">
        <v>39</v>
      </c>
      <c r="Y1804" t="s">
        <v>187</v>
      </c>
      <c r="Z1804" t="s">
        <v>188</v>
      </c>
      <c r="AA1804" t="s">
        <v>65</v>
      </c>
    </row>
    <row r="1805" spans="1:27" x14ac:dyDescent="0.25">
      <c r="A1805" s="1">
        <v>10305</v>
      </c>
      <c r="B1805" s="1">
        <v>48</v>
      </c>
      <c r="C1805" s="8">
        <v>31.47</v>
      </c>
      <c r="D1805" s="1">
        <v>6</v>
      </c>
      <c r="E1805" s="7">
        <v>1510.56</v>
      </c>
      <c r="F1805" s="7">
        <f>sales_data_sample3[[#This Row],[SALES]]*sales_data_sample3[[#This Row],[PROFIT MARGIN]]</f>
        <v>375.97838400000001</v>
      </c>
      <c r="G1805" s="14" t="str">
        <f>IF(sales_data_sample3[[#This Row],[STATUS]] &lt;&gt;"Cancelled","24,89%","0")</f>
        <v>24,89%</v>
      </c>
      <c r="H1805" s="4">
        <v>38273</v>
      </c>
      <c r="I1805" t="s">
        <v>28</v>
      </c>
      <c r="J1805">
        <f>ROUNDUP(MONTH(sales_data_sample3[[#This Row],[ORDER DATE]])/3,0)</f>
        <v>4</v>
      </c>
      <c r="K1805" t="str">
        <f>TEXT(sales_data_sample3[[#This Row],[ORDER DATE]],"[$-409]mmmm")</f>
        <v>October</v>
      </c>
      <c r="L1805">
        <f>YEAR(sales_data_sample3[[#This Row],[ORDER DATE]])</f>
        <v>2004</v>
      </c>
      <c r="M1805" t="s">
        <v>278</v>
      </c>
      <c r="N1805">
        <v>35</v>
      </c>
      <c r="O1805" t="s">
        <v>3186</v>
      </c>
      <c r="P1805" t="s">
        <v>181</v>
      </c>
      <c r="Q1805" t="s">
        <v>182</v>
      </c>
      <c r="R1805" t="s">
        <v>183</v>
      </c>
      <c r="S1805" t="s">
        <v>4804</v>
      </c>
      <c r="T1805" t="s">
        <v>184</v>
      </c>
      <c r="U1805" t="s">
        <v>185</v>
      </c>
      <c r="V1805" t="s">
        <v>186</v>
      </c>
      <c r="W1805" t="s">
        <v>38</v>
      </c>
      <c r="X1805" t="s">
        <v>39</v>
      </c>
      <c r="Y1805" t="s">
        <v>187</v>
      </c>
      <c r="Z1805" t="s">
        <v>188</v>
      </c>
      <c r="AA1805" t="s">
        <v>42</v>
      </c>
    </row>
    <row r="1806" spans="1:27" x14ac:dyDescent="0.25">
      <c r="A1806" s="1">
        <v>10305</v>
      </c>
      <c r="B1806" s="1">
        <v>36</v>
      </c>
      <c r="C1806" s="8">
        <v>100</v>
      </c>
      <c r="D1806" s="1">
        <v>1</v>
      </c>
      <c r="E1806" s="7">
        <v>4641.4799999999996</v>
      </c>
      <c r="F1806" s="7">
        <f>sales_data_sample3[[#This Row],[SALES]]*sales_data_sample3[[#This Row],[PROFIT MARGIN]]</f>
        <v>1155.2643719999999</v>
      </c>
      <c r="G1806" s="14" t="str">
        <f>IF(sales_data_sample3[[#This Row],[STATUS]] &lt;&gt;"Cancelled","24,89%","0")</f>
        <v>24,89%</v>
      </c>
      <c r="H1806" s="4">
        <v>38273</v>
      </c>
      <c r="I1806" t="s">
        <v>28</v>
      </c>
      <c r="J1806">
        <f>ROUNDUP(MONTH(sales_data_sample3[[#This Row],[ORDER DATE]])/3,0)</f>
        <v>4</v>
      </c>
      <c r="K1806" t="str">
        <f>TEXT(sales_data_sample3[[#This Row],[ORDER DATE]],"[$-409]mmmm")</f>
        <v>October</v>
      </c>
      <c r="L1806">
        <f>YEAR(sales_data_sample3[[#This Row],[ORDER DATE]])</f>
        <v>2004</v>
      </c>
      <c r="M1806" t="s">
        <v>278</v>
      </c>
      <c r="N1806">
        <v>118</v>
      </c>
      <c r="O1806" t="s">
        <v>3701</v>
      </c>
      <c r="P1806" t="s">
        <v>181</v>
      </c>
      <c r="Q1806" t="s">
        <v>182</v>
      </c>
      <c r="R1806" t="s">
        <v>183</v>
      </c>
      <c r="S1806" t="s">
        <v>4804</v>
      </c>
      <c r="T1806" t="s">
        <v>184</v>
      </c>
      <c r="U1806" t="s">
        <v>185</v>
      </c>
      <c r="V1806" t="s">
        <v>186</v>
      </c>
      <c r="W1806" t="s">
        <v>38</v>
      </c>
      <c r="X1806" t="s">
        <v>39</v>
      </c>
      <c r="Y1806" t="s">
        <v>187</v>
      </c>
      <c r="Z1806" t="s">
        <v>188</v>
      </c>
      <c r="AA1806" t="s">
        <v>65</v>
      </c>
    </row>
    <row r="1807" spans="1:27" x14ac:dyDescent="0.25">
      <c r="A1807" s="1">
        <v>10305</v>
      </c>
      <c r="B1807" s="1">
        <v>28</v>
      </c>
      <c r="C1807" s="8">
        <v>100</v>
      </c>
      <c r="D1807" s="1">
        <v>12</v>
      </c>
      <c r="E1807" s="7">
        <v>3155.04</v>
      </c>
      <c r="F1807" s="7">
        <f>sales_data_sample3[[#This Row],[SALES]]*sales_data_sample3[[#This Row],[PROFIT MARGIN]]</f>
        <v>143.55431999999999</v>
      </c>
      <c r="G1807" s="14" t="str">
        <f>IF(sales_data_sample3[[#This Row],[STATUS]] &lt;&gt;"Cancelled","4,55%","0")</f>
        <v>4,55%</v>
      </c>
      <c r="H1807" s="4">
        <v>38273</v>
      </c>
      <c r="I1807" t="s">
        <v>28</v>
      </c>
      <c r="J1807">
        <f>ROUNDUP(MONTH(sales_data_sample3[[#This Row],[ORDER DATE]])/3,0)</f>
        <v>4</v>
      </c>
      <c r="K1807" t="str">
        <f>TEXT(sales_data_sample3[[#This Row],[ORDER DATE]],"[$-409]mmmm")</f>
        <v>October</v>
      </c>
      <c r="L1807">
        <f>YEAR(sales_data_sample3[[#This Row],[ORDER DATE]])</f>
        <v>2004</v>
      </c>
      <c r="M1807" t="s">
        <v>957</v>
      </c>
      <c r="N1807">
        <v>96</v>
      </c>
      <c r="O1807" t="s">
        <v>3839</v>
      </c>
      <c r="P1807" t="s">
        <v>181</v>
      </c>
      <c r="Q1807" t="s">
        <v>182</v>
      </c>
      <c r="R1807" t="s">
        <v>183</v>
      </c>
      <c r="S1807" t="s">
        <v>4804</v>
      </c>
      <c r="T1807" t="s">
        <v>184</v>
      </c>
      <c r="U1807" t="s">
        <v>185</v>
      </c>
      <c r="V1807" t="s">
        <v>186</v>
      </c>
      <c r="W1807" t="s">
        <v>38</v>
      </c>
      <c r="X1807" t="s">
        <v>39</v>
      </c>
      <c r="Y1807" t="s">
        <v>187</v>
      </c>
      <c r="Z1807" t="s">
        <v>188</v>
      </c>
      <c r="AA1807" t="s">
        <v>65</v>
      </c>
    </row>
    <row r="1808" spans="1:27" x14ac:dyDescent="0.25">
      <c r="A1808" s="1">
        <v>10305</v>
      </c>
      <c r="B1808" s="1">
        <v>40</v>
      </c>
      <c r="C1808" s="8">
        <v>57.9</v>
      </c>
      <c r="D1808" s="1">
        <v>7</v>
      </c>
      <c r="E1808" s="7">
        <v>2316</v>
      </c>
      <c r="F1808" s="7">
        <f>sales_data_sample3[[#This Row],[SALES]]*sales_data_sample3[[#This Row],[PROFIT MARGIN]]</f>
        <v>105.378</v>
      </c>
      <c r="G1808" s="14" t="str">
        <f>IF(sales_data_sample3[[#This Row],[STATUS]] &lt;&gt;"Cancelled","4,55%","0")</f>
        <v>4,55%</v>
      </c>
      <c r="H1808" s="4">
        <v>38273</v>
      </c>
      <c r="I1808" t="s">
        <v>28</v>
      </c>
      <c r="J1808">
        <f>ROUNDUP(MONTH(sales_data_sample3[[#This Row],[ORDER DATE]])/3,0)</f>
        <v>4</v>
      </c>
      <c r="K1808" t="str">
        <f>TEXT(sales_data_sample3[[#This Row],[ORDER DATE]],"[$-409]mmmm")</f>
        <v>October</v>
      </c>
      <c r="L1808">
        <f>YEAR(sales_data_sample3[[#This Row],[ORDER DATE]])</f>
        <v>2004</v>
      </c>
      <c r="M1808" t="s">
        <v>957</v>
      </c>
      <c r="N1808">
        <v>54</v>
      </c>
      <c r="O1808" t="s">
        <v>3944</v>
      </c>
      <c r="P1808" t="s">
        <v>181</v>
      </c>
      <c r="Q1808" t="s">
        <v>182</v>
      </c>
      <c r="R1808" t="s">
        <v>183</v>
      </c>
      <c r="S1808" t="s">
        <v>4804</v>
      </c>
      <c r="T1808" t="s">
        <v>184</v>
      </c>
      <c r="U1808" t="s">
        <v>185</v>
      </c>
      <c r="V1808" t="s">
        <v>186</v>
      </c>
      <c r="W1808" t="s">
        <v>38</v>
      </c>
      <c r="X1808" t="s">
        <v>39</v>
      </c>
      <c r="Y1808" t="s">
        <v>187</v>
      </c>
      <c r="Z1808" t="s">
        <v>188</v>
      </c>
      <c r="AA1808" t="s">
        <v>42</v>
      </c>
    </row>
    <row r="1809" spans="1:27" x14ac:dyDescent="0.25">
      <c r="A1809" s="1">
        <v>10305</v>
      </c>
      <c r="B1809" s="1">
        <v>42</v>
      </c>
      <c r="C1809" s="8">
        <v>100</v>
      </c>
      <c r="D1809" s="1">
        <v>3</v>
      </c>
      <c r="E1809" s="7">
        <v>4618.32</v>
      </c>
      <c r="F1809" s="7">
        <f>sales_data_sample3[[#This Row],[SALES]]*sales_data_sample3[[#This Row],[PROFIT MARGIN]]</f>
        <v>210.13355999999999</v>
      </c>
      <c r="G1809" s="14" t="str">
        <f>IF(sales_data_sample3[[#This Row],[STATUS]] &lt;&gt;"Cancelled","4,55%","0")</f>
        <v>4,55%</v>
      </c>
      <c r="H1809" s="4">
        <v>38273</v>
      </c>
      <c r="I1809" t="s">
        <v>28</v>
      </c>
      <c r="J1809">
        <f>ROUNDUP(MONTH(sales_data_sample3[[#This Row],[ORDER DATE]])/3,0)</f>
        <v>4</v>
      </c>
      <c r="K1809" t="str">
        <f>TEXT(sales_data_sample3[[#This Row],[ORDER DATE]],"[$-409]mmmm")</f>
        <v>October</v>
      </c>
      <c r="L1809">
        <f>YEAR(sales_data_sample3[[#This Row],[ORDER DATE]])</f>
        <v>2004</v>
      </c>
      <c r="M1809" t="s">
        <v>957</v>
      </c>
      <c r="N1809">
        <v>115</v>
      </c>
      <c r="O1809" t="s">
        <v>4177</v>
      </c>
      <c r="P1809" t="s">
        <v>181</v>
      </c>
      <c r="Q1809" t="s">
        <v>182</v>
      </c>
      <c r="R1809" t="s">
        <v>183</v>
      </c>
      <c r="S1809" t="s">
        <v>4804</v>
      </c>
      <c r="T1809" t="s">
        <v>184</v>
      </c>
      <c r="U1809" t="s">
        <v>185</v>
      </c>
      <c r="V1809" t="s">
        <v>186</v>
      </c>
      <c r="W1809" t="s">
        <v>38</v>
      </c>
      <c r="X1809" t="s">
        <v>39</v>
      </c>
      <c r="Y1809" t="s">
        <v>187</v>
      </c>
      <c r="Z1809" t="s">
        <v>188</v>
      </c>
      <c r="AA1809" t="s">
        <v>65</v>
      </c>
    </row>
    <row r="1810" spans="1:27" x14ac:dyDescent="0.25">
      <c r="A1810" s="1">
        <v>10306</v>
      </c>
      <c r="B1810" s="1">
        <v>31</v>
      </c>
      <c r="C1810" s="8">
        <v>100</v>
      </c>
      <c r="D1810" s="1">
        <v>13</v>
      </c>
      <c r="E1810" s="7">
        <v>6570.76</v>
      </c>
      <c r="F1810" s="7">
        <f>sales_data_sample3[[#This Row],[SALES]]*sales_data_sample3[[#This Row],[PROFIT MARGIN]]</f>
        <v>1635.462164</v>
      </c>
      <c r="G1810" s="14" t="str">
        <f>IF(sales_data_sample3[[#This Row],[STATUS]] &lt;&gt;"Cancelled","24,89%","0")</f>
        <v>24,89%</v>
      </c>
      <c r="H1810" s="4">
        <v>38274</v>
      </c>
      <c r="I1810" t="s">
        <v>28</v>
      </c>
      <c r="J1810">
        <f>ROUNDUP(MONTH(sales_data_sample3[[#This Row],[ORDER DATE]])/3,0)</f>
        <v>4</v>
      </c>
      <c r="K1810" t="str">
        <f>TEXT(sales_data_sample3[[#This Row],[ORDER DATE]],"[$-409]mmmm")</f>
        <v>October</v>
      </c>
      <c r="L1810">
        <f>YEAR(sales_data_sample3[[#This Row],[ORDER DATE]])</f>
        <v>2004</v>
      </c>
      <c r="M1810" t="s">
        <v>278</v>
      </c>
      <c r="N1810">
        <v>207</v>
      </c>
      <c r="O1810" t="s">
        <v>880</v>
      </c>
      <c r="P1810" t="s">
        <v>927</v>
      </c>
      <c r="Q1810" t="s">
        <v>928</v>
      </c>
      <c r="R1810" t="s">
        <v>929</v>
      </c>
      <c r="S1810" t="s">
        <v>4804</v>
      </c>
      <c r="T1810" t="s">
        <v>930</v>
      </c>
      <c r="U1810" t="s">
        <v>4804</v>
      </c>
      <c r="V1810" t="s">
        <v>931</v>
      </c>
      <c r="W1810" t="s">
        <v>262</v>
      </c>
      <c r="X1810" t="s">
        <v>52</v>
      </c>
      <c r="Y1810" t="s">
        <v>932</v>
      </c>
      <c r="Z1810" t="s">
        <v>137</v>
      </c>
      <c r="AA1810" t="s">
        <v>65</v>
      </c>
    </row>
    <row r="1811" spans="1:27" x14ac:dyDescent="0.25">
      <c r="A1811" s="1">
        <v>10306</v>
      </c>
      <c r="B1811" s="1">
        <v>34</v>
      </c>
      <c r="C1811" s="8">
        <v>100</v>
      </c>
      <c r="D1811" s="1">
        <v>14</v>
      </c>
      <c r="E1811" s="7">
        <v>4982.7</v>
      </c>
      <c r="F1811" s="7">
        <f>sales_data_sample3[[#This Row],[SALES]]*sales_data_sample3[[#This Row],[PROFIT MARGIN]]</f>
        <v>1240.1940300000001</v>
      </c>
      <c r="G1811" s="14" t="str">
        <f>IF(sales_data_sample3[[#This Row],[STATUS]] &lt;&gt;"Cancelled","24,89%","0")</f>
        <v>24,89%</v>
      </c>
      <c r="H1811" s="4">
        <v>38274</v>
      </c>
      <c r="I1811" t="s">
        <v>28</v>
      </c>
      <c r="J1811">
        <f>ROUNDUP(MONTH(sales_data_sample3[[#This Row],[ORDER DATE]])/3,0)</f>
        <v>4</v>
      </c>
      <c r="K1811" t="str">
        <f>TEXT(sales_data_sample3[[#This Row],[ORDER DATE]],"[$-409]mmmm")</f>
        <v>October</v>
      </c>
      <c r="L1811">
        <f>YEAR(sales_data_sample3[[#This Row],[ORDER DATE]])</f>
        <v>2004</v>
      </c>
      <c r="M1811" t="s">
        <v>278</v>
      </c>
      <c r="N1811">
        <v>151</v>
      </c>
      <c r="O1811" t="s">
        <v>1027</v>
      </c>
      <c r="P1811" t="s">
        <v>927</v>
      </c>
      <c r="Q1811" t="s">
        <v>928</v>
      </c>
      <c r="R1811" t="s">
        <v>929</v>
      </c>
      <c r="S1811" t="s">
        <v>4804</v>
      </c>
      <c r="T1811" t="s">
        <v>930</v>
      </c>
      <c r="U1811" t="s">
        <v>4804</v>
      </c>
      <c r="V1811" t="s">
        <v>931</v>
      </c>
      <c r="W1811" t="s">
        <v>262</v>
      </c>
      <c r="X1811" t="s">
        <v>52</v>
      </c>
      <c r="Y1811" t="s">
        <v>932</v>
      </c>
      <c r="Z1811" t="s">
        <v>137</v>
      </c>
      <c r="AA1811" t="s">
        <v>65</v>
      </c>
    </row>
    <row r="1812" spans="1:27" x14ac:dyDescent="0.25">
      <c r="A1812" s="1">
        <v>10306</v>
      </c>
      <c r="B1812" s="1">
        <v>20</v>
      </c>
      <c r="C1812" s="8">
        <v>100</v>
      </c>
      <c r="D1812" s="1">
        <v>12</v>
      </c>
      <c r="E1812" s="7">
        <v>3633.4</v>
      </c>
      <c r="F1812" s="7">
        <f>sales_data_sample3[[#This Row],[SALES]]*sales_data_sample3[[#This Row],[PROFIT MARGIN]]</f>
        <v>904.35326000000009</v>
      </c>
      <c r="G1812" s="14" t="str">
        <f>IF(sales_data_sample3[[#This Row],[STATUS]] &lt;&gt;"Cancelled","24,89%","0")</f>
        <v>24,89%</v>
      </c>
      <c r="H1812" s="4">
        <v>38274</v>
      </c>
      <c r="I1812" t="s">
        <v>28</v>
      </c>
      <c r="J1812">
        <f>ROUNDUP(MONTH(sales_data_sample3[[#This Row],[ORDER DATE]])/3,0)</f>
        <v>4</v>
      </c>
      <c r="K1812" t="str">
        <f>TEXT(sales_data_sample3[[#This Row],[ORDER DATE]],"[$-409]mmmm")</f>
        <v>October</v>
      </c>
      <c r="L1812">
        <f>YEAR(sales_data_sample3[[#This Row],[ORDER DATE]])</f>
        <v>2004</v>
      </c>
      <c r="M1812" t="s">
        <v>278</v>
      </c>
      <c r="N1812">
        <v>173</v>
      </c>
      <c r="O1812" t="s">
        <v>1095</v>
      </c>
      <c r="P1812" t="s">
        <v>927</v>
      </c>
      <c r="Q1812" t="s">
        <v>928</v>
      </c>
      <c r="R1812" t="s">
        <v>929</v>
      </c>
      <c r="S1812" t="s">
        <v>4804</v>
      </c>
      <c r="T1812" t="s">
        <v>930</v>
      </c>
      <c r="U1812" t="s">
        <v>4804</v>
      </c>
      <c r="V1812" t="s">
        <v>931</v>
      </c>
      <c r="W1812" t="s">
        <v>262</v>
      </c>
      <c r="X1812" t="s">
        <v>52</v>
      </c>
      <c r="Y1812" t="s">
        <v>932</v>
      </c>
      <c r="Z1812" t="s">
        <v>137</v>
      </c>
      <c r="AA1812" t="s">
        <v>65</v>
      </c>
    </row>
    <row r="1813" spans="1:27" x14ac:dyDescent="0.25">
      <c r="A1813" s="1">
        <v>10306</v>
      </c>
      <c r="B1813" s="1">
        <v>32</v>
      </c>
      <c r="C1813" s="8">
        <v>100</v>
      </c>
      <c r="D1813" s="1">
        <v>9</v>
      </c>
      <c r="E1813" s="7">
        <v>3759.04</v>
      </c>
      <c r="F1813" s="7">
        <f>sales_data_sample3[[#This Row],[SALES]]*sales_data_sample3[[#This Row],[PROFIT MARGIN]]</f>
        <v>277.79305599999998</v>
      </c>
      <c r="G1813" s="14" t="str">
        <f>IF(sales_data_sample3[[#This Row],[STATUS]] &lt;&gt;"Cancelled","7,39%","0")</f>
        <v>7,39%</v>
      </c>
      <c r="H1813" s="4">
        <v>38274</v>
      </c>
      <c r="I1813" t="s">
        <v>28</v>
      </c>
      <c r="J1813">
        <f>ROUNDUP(MONTH(sales_data_sample3[[#This Row],[ORDER DATE]])/3,0)</f>
        <v>4</v>
      </c>
      <c r="K1813" t="str">
        <f>TEXT(sales_data_sample3[[#This Row],[ORDER DATE]],"[$-409]mmmm")</f>
        <v>October</v>
      </c>
      <c r="L1813">
        <f>YEAR(sales_data_sample3[[#This Row],[ORDER DATE]])</f>
        <v>2004</v>
      </c>
      <c r="M1813" t="s">
        <v>1354</v>
      </c>
      <c r="N1813">
        <v>136</v>
      </c>
      <c r="O1813" t="s">
        <v>2159</v>
      </c>
      <c r="P1813" t="s">
        <v>927</v>
      </c>
      <c r="Q1813" t="s">
        <v>928</v>
      </c>
      <c r="R1813" t="s">
        <v>929</v>
      </c>
      <c r="S1813" t="s">
        <v>4804</v>
      </c>
      <c r="T1813" t="s">
        <v>930</v>
      </c>
      <c r="U1813" t="s">
        <v>4804</v>
      </c>
      <c r="V1813" t="s">
        <v>931</v>
      </c>
      <c r="W1813" t="s">
        <v>262</v>
      </c>
      <c r="X1813" t="s">
        <v>52</v>
      </c>
      <c r="Y1813" t="s">
        <v>932</v>
      </c>
      <c r="Z1813" t="s">
        <v>137</v>
      </c>
      <c r="AA1813" t="s">
        <v>65</v>
      </c>
    </row>
    <row r="1814" spans="1:27" x14ac:dyDescent="0.25">
      <c r="A1814" s="1">
        <v>10306</v>
      </c>
      <c r="B1814" s="1">
        <v>40</v>
      </c>
      <c r="C1814" s="8">
        <v>91.76</v>
      </c>
      <c r="D1814" s="1">
        <v>11</v>
      </c>
      <c r="E1814" s="7">
        <v>3670.4</v>
      </c>
      <c r="F1814" s="7">
        <f>sales_data_sample3[[#This Row],[SALES]]*sales_data_sample3[[#This Row],[PROFIT MARGIN]]</f>
        <v>186.82336000000001</v>
      </c>
      <c r="G1814" s="14" t="str">
        <f>IF(sales_data_sample3[[#This Row],[STATUS]] &lt;&gt;"Cancelled","5,09%","0")</f>
        <v>5,09%</v>
      </c>
      <c r="H1814" s="4">
        <v>38274</v>
      </c>
      <c r="I1814" t="s">
        <v>28</v>
      </c>
      <c r="J1814">
        <f>ROUNDUP(MONTH(sales_data_sample3[[#This Row],[ORDER DATE]])/3,0)</f>
        <v>4</v>
      </c>
      <c r="K1814" t="str">
        <f>TEXT(sales_data_sample3[[#This Row],[ORDER DATE]],"[$-409]mmmm")</f>
        <v>October</v>
      </c>
      <c r="L1814">
        <f>YEAR(sales_data_sample3[[#This Row],[ORDER DATE]])</f>
        <v>2004</v>
      </c>
      <c r="M1814" t="s">
        <v>2246</v>
      </c>
      <c r="N1814">
        <v>100</v>
      </c>
      <c r="O1814" t="s">
        <v>2247</v>
      </c>
      <c r="P1814" t="s">
        <v>927</v>
      </c>
      <c r="Q1814" t="s">
        <v>928</v>
      </c>
      <c r="R1814" t="s">
        <v>929</v>
      </c>
      <c r="S1814" t="s">
        <v>4804</v>
      </c>
      <c r="T1814" t="s">
        <v>930</v>
      </c>
      <c r="U1814" t="s">
        <v>4804</v>
      </c>
      <c r="V1814" t="s">
        <v>931</v>
      </c>
      <c r="W1814" t="s">
        <v>262</v>
      </c>
      <c r="X1814" t="s">
        <v>52</v>
      </c>
      <c r="Y1814" t="s">
        <v>932</v>
      </c>
      <c r="Z1814" t="s">
        <v>137</v>
      </c>
      <c r="AA1814" t="s">
        <v>65</v>
      </c>
    </row>
    <row r="1815" spans="1:27" x14ac:dyDescent="0.25">
      <c r="A1815" s="1">
        <v>10306</v>
      </c>
      <c r="B1815" s="1">
        <v>23</v>
      </c>
      <c r="C1815" s="8">
        <v>100</v>
      </c>
      <c r="D1815" s="1">
        <v>16</v>
      </c>
      <c r="E1815" s="7">
        <v>3600.65</v>
      </c>
      <c r="F1815" s="7">
        <f>sales_data_sample3[[#This Row],[SALES]]*sales_data_sample3[[#This Row],[PROFIT MARGIN]]</f>
        <v>896.20178500000009</v>
      </c>
      <c r="G1815" s="14" t="str">
        <f>IF(sales_data_sample3[[#This Row],[STATUS]] &lt;&gt;"Cancelled","24,89%","0")</f>
        <v>24,89%</v>
      </c>
      <c r="H1815" s="4">
        <v>38274</v>
      </c>
      <c r="I1815" t="s">
        <v>28</v>
      </c>
      <c r="J1815">
        <f>ROUNDUP(MONTH(sales_data_sample3[[#This Row],[ORDER DATE]])/3,0)</f>
        <v>4</v>
      </c>
      <c r="K1815" t="str">
        <f>TEXT(sales_data_sample3[[#This Row],[ORDER DATE]],"[$-409]mmmm")</f>
        <v>October</v>
      </c>
      <c r="L1815">
        <f>YEAR(sales_data_sample3[[#This Row],[ORDER DATE]])</f>
        <v>2004</v>
      </c>
      <c r="M1815" t="s">
        <v>278</v>
      </c>
      <c r="N1815">
        <v>143</v>
      </c>
      <c r="O1815" t="s">
        <v>2501</v>
      </c>
      <c r="P1815" t="s">
        <v>927</v>
      </c>
      <c r="Q1815" t="s">
        <v>928</v>
      </c>
      <c r="R1815" t="s">
        <v>929</v>
      </c>
      <c r="S1815" t="s">
        <v>4804</v>
      </c>
      <c r="T1815" t="s">
        <v>930</v>
      </c>
      <c r="U1815" t="s">
        <v>4804</v>
      </c>
      <c r="V1815" t="s">
        <v>931</v>
      </c>
      <c r="W1815" t="s">
        <v>262</v>
      </c>
      <c r="X1815" t="s">
        <v>52</v>
      </c>
      <c r="Y1815" t="s">
        <v>932</v>
      </c>
      <c r="Z1815" t="s">
        <v>137</v>
      </c>
      <c r="AA1815" t="s">
        <v>65</v>
      </c>
    </row>
    <row r="1816" spans="1:27" x14ac:dyDescent="0.25">
      <c r="A1816" s="1">
        <v>10306</v>
      </c>
      <c r="B1816" s="1">
        <v>39</v>
      </c>
      <c r="C1816" s="8">
        <v>90.4</v>
      </c>
      <c r="D1816" s="1">
        <v>8</v>
      </c>
      <c r="E1816" s="7">
        <v>3525.6</v>
      </c>
      <c r="F1816" s="7">
        <f>sales_data_sample3[[#This Row],[SALES]]*sales_data_sample3[[#This Row],[PROFIT MARGIN]]</f>
        <v>260.54183999999998</v>
      </c>
      <c r="G1816" s="14" t="str">
        <f>IF(sales_data_sample3[[#This Row],[STATUS]] &lt;&gt;"Cancelled","7,39%","0")</f>
        <v>7,39%</v>
      </c>
      <c r="H1816" s="4">
        <v>38274</v>
      </c>
      <c r="I1816" t="s">
        <v>28</v>
      </c>
      <c r="J1816">
        <f>ROUNDUP(MONTH(sales_data_sample3[[#This Row],[ORDER DATE]])/3,0)</f>
        <v>4</v>
      </c>
      <c r="K1816" t="str">
        <f>TEXT(sales_data_sample3[[#This Row],[ORDER DATE]],"[$-409]mmmm")</f>
        <v>October</v>
      </c>
      <c r="L1816">
        <f>YEAR(sales_data_sample3[[#This Row],[ORDER DATE]])</f>
        <v>2004</v>
      </c>
      <c r="M1816" t="s">
        <v>1354</v>
      </c>
      <c r="N1816">
        <v>87</v>
      </c>
      <c r="O1816" t="s">
        <v>2562</v>
      </c>
      <c r="P1816" t="s">
        <v>927</v>
      </c>
      <c r="Q1816" t="s">
        <v>928</v>
      </c>
      <c r="R1816" t="s">
        <v>929</v>
      </c>
      <c r="S1816" t="s">
        <v>4804</v>
      </c>
      <c r="T1816" t="s">
        <v>930</v>
      </c>
      <c r="U1816" t="s">
        <v>4804</v>
      </c>
      <c r="V1816" t="s">
        <v>931</v>
      </c>
      <c r="W1816" t="s">
        <v>262</v>
      </c>
      <c r="X1816" t="s">
        <v>52</v>
      </c>
      <c r="Y1816" t="s">
        <v>932</v>
      </c>
      <c r="Z1816" t="s">
        <v>137</v>
      </c>
      <c r="AA1816" t="s">
        <v>65</v>
      </c>
    </row>
    <row r="1817" spans="1:27" x14ac:dyDescent="0.25">
      <c r="A1817" s="1">
        <v>10306</v>
      </c>
      <c r="B1817" s="1">
        <v>29</v>
      </c>
      <c r="C1817" s="8">
        <v>100</v>
      </c>
      <c r="D1817" s="1">
        <v>7</v>
      </c>
      <c r="E1817" s="7">
        <v>3207.4</v>
      </c>
      <c r="F1817" s="7">
        <f>sales_data_sample3[[#This Row],[SALES]]*sales_data_sample3[[#This Row],[PROFIT MARGIN]]</f>
        <v>293.15636000000001</v>
      </c>
      <c r="G1817" s="14" t="str">
        <f>IF(sales_data_sample3[[#This Row],[STATUS]] &lt;&gt;"Cancelled","9,14%","0")</f>
        <v>9,14%</v>
      </c>
      <c r="H1817" s="4">
        <v>38274</v>
      </c>
      <c r="I1817" t="s">
        <v>28</v>
      </c>
      <c r="J1817">
        <f>ROUNDUP(MONTH(sales_data_sample3[[#This Row],[ORDER DATE]])/3,0)</f>
        <v>4</v>
      </c>
      <c r="K1817" t="str">
        <f>TEXT(sales_data_sample3[[#This Row],[ORDER DATE]],"[$-409]mmmm")</f>
        <v>October</v>
      </c>
      <c r="L1817">
        <f>YEAR(sales_data_sample3[[#This Row],[ORDER DATE]])</f>
        <v>2004</v>
      </c>
      <c r="M1817" t="s">
        <v>2075</v>
      </c>
      <c r="N1817">
        <v>122</v>
      </c>
      <c r="O1817" t="s">
        <v>3005</v>
      </c>
      <c r="P1817" t="s">
        <v>927</v>
      </c>
      <c r="Q1817" t="s">
        <v>928</v>
      </c>
      <c r="R1817" t="s">
        <v>929</v>
      </c>
      <c r="S1817" t="s">
        <v>4804</v>
      </c>
      <c r="T1817" t="s">
        <v>930</v>
      </c>
      <c r="U1817" t="s">
        <v>4804</v>
      </c>
      <c r="V1817" t="s">
        <v>931</v>
      </c>
      <c r="W1817" t="s">
        <v>262</v>
      </c>
      <c r="X1817" t="s">
        <v>52</v>
      </c>
      <c r="Y1817" t="s">
        <v>932</v>
      </c>
      <c r="Z1817" t="s">
        <v>137</v>
      </c>
      <c r="AA1817" t="s">
        <v>65</v>
      </c>
    </row>
    <row r="1818" spans="1:27" x14ac:dyDescent="0.25">
      <c r="A1818" s="1">
        <v>10306</v>
      </c>
      <c r="B1818" s="1">
        <v>31</v>
      </c>
      <c r="C1818" s="8">
        <v>84.08</v>
      </c>
      <c r="D1818" s="1">
        <v>2</v>
      </c>
      <c r="E1818" s="7">
        <v>2606.48</v>
      </c>
      <c r="F1818" s="7">
        <f>sales_data_sample3[[#This Row],[SALES]]*sales_data_sample3[[#This Row],[PROFIT MARGIN]]</f>
        <v>192.61887199999998</v>
      </c>
      <c r="G1818" s="14" t="str">
        <f>IF(sales_data_sample3[[#This Row],[STATUS]] &lt;&gt;"Cancelled","7,39%","0")</f>
        <v>7,39%</v>
      </c>
      <c r="H1818" s="4">
        <v>38274</v>
      </c>
      <c r="I1818" t="s">
        <v>28</v>
      </c>
      <c r="J1818">
        <f>ROUNDUP(MONTH(sales_data_sample3[[#This Row],[ORDER DATE]])/3,0)</f>
        <v>4</v>
      </c>
      <c r="K1818" t="str">
        <f>TEXT(sales_data_sample3[[#This Row],[ORDER DATE]],"[$-409]mmmm")</f>
        <v>October</v>
      </c>
      <c r="L1818">
        <f>YEAR(sales_data_sample3[[#This Row],[ORDER DATE]])</f>
        <v>2004</v>
      </c>
      <c r="M1818" t="s">
        <v>1354</v>
      </c>
      <c r="N1818">
        <v>88</v>
      </c>
      <c r="O1818" t="s">
        <v>3347</v>
      </c>
      <c r="P1818" t="s">
        <v>927</v>
      </c>
      <c r="Q1818" t="s">
        <v>928</v>
      </c>
      <c r="R1818" t="s">
        <v>929</v>
      </c>
      <c r="S1818" t="s">
        <v>4804</v>
      </c>
      <c r="T1818" t="s">
        <v>930</v>
      </c>
      <c r="U1818" t="s">
        <v>4804</v>
      </c>
      <c r="V1818" t="s">
        <v>931</v>
      </c>
      <c r="W1818" t="s">
        <v>262</v>
      </c>
      <c r="X1818" t="s">
        <v>52</v>
      </c>
      <c r="Y1818" t="s">
        <v>932</v>
      </c>
      <c r="Z1818" t="s">
        <v>137</v>
      </c>
      <c r="AA1818" t="s">
        <v>42</v>
      </c>
    </row>
    <row r="1819" spans="1:27" x14ac:dyDescent="0.25">
      <c r="A1819" s="1">
        <v>10306</v>
      </c>
      <c r="B1819" s="1">
        <v>46</v>
      </c>
      <c r="C1819" s="8">
        <v>50.33</v>
      </c>
      <c r="D1819" s="1">
        <v>17</v>
      </c>
      <c r="E1819" s="7">
        <v>2315.1799999999998</v>
      </c>
      <c r="F1819" s="7">
        <f>sales_data_sample3[[#This Row],[SALES]]*sales_data_sample3[[#This Row],[PROFIT MARGIN]]</f>
        <v>117.84266199999999</v>
      </c>
      <c r="G1819" s="14" t="str">
        <f>IF(sales_data_sample3[[#This Row],[STATUS]] &lt;&gt;"Cancelled","5,09%","0")</f>
        <v>5,09%</v>
      </c>
      <c r="H1819" s="4">
        <v>38274</v>
      </c>
      <c r="I1819" t="s">
        <v>28</v>
      </c>
      <c r="J1819">
        <f>ROUNDUP(MONTH(sales_data_sample3[[#This Row],[ORDER DATE]])/3,0)</f>
        <v>4</v>
      </c>
      <c r="K1819" t="str">
        <f>TEXT(sales_data_sample3[[#This Row],[ORDER DATE]],"[$-409]mmmm")</f>
        <v>October</v>
      </c>
      <c r="L1819">
        <f>YEAR(sales_data_sample3[[#This Row],[ORDER DATE]])</f>
        <v>2004</v>
      </c>
      <c r="M1819" t="s">
        <v>2246</v>
      </c>
      <c r="N1819">
        <v>62</v>
      </c>
      <c r="O1819" t="s">
        <v>3989</v>
      </c>
      <c r="P1819" t="s">
        <v>927</v>
      </c>
      <c r="Q1819" t="s">
        <v>928</v>
      </c>
      <c r="R1819" t="s">
        <v>929</v>
      </c>
      <c r="S1819" t="s">
        <v>4804</v>
      </c>
      <c r="T1819" t="s">
        <v>930</v>
      </c>
      <c r="U1819" t="s">
        <v>4804</v>
      </c>
      <c r="V1819" t="s">
        <v>931</v>
      </c>
      <c r="W1819" t="s">
        <v>262</v>
      </c>
      <c r="X1819" t="s">
        <v>52</v>
      </c>
      <c r="Y1819" t="s">
        <v>932</v>
      </c>
      <c r="Z1819" t="s">
        <v>137</v>
      </c>
      <c r="AA1819" t="s">
        <v>42</v>
      </c>
    </row>
    <row r="1820" spans="1:27" x14ac:dyDescent="0.25">
      <c r="A1820" s="1">
        <v>10306</v>
      </c>
      <c r="B1820" s="1">
        <v>34</v>
      </c>
      <c r="C1820" s="8">
        <v>60.34</v>
      </c>
      <c r="D1820" s="1">
        <v>15</v>
      </c>
      <c r="E1820" s="7">
        <v>2051.56</v>
      </c>
      <c r="F1820" s="7">
        <f>sales_data_sample3[[#This Row],[SALES]]*sales_data_sample3[[#This Row],[PROFIT MARGIN]]</f>
        <v>104.424404</v>
      </c>
      <c r="G1820" s="14" t="str">
        <f>IF(sales_data_sample3[[#This Row],[STATUS]] &lt;&gt;"Cancelled","5,09%","0")</f>
        <v>5,09%</v>
      </c>
      <c r="H1820" s="4">
        <v>38274</v>
      </c>
      <c r="I1820" t="s">
        <v>28</v>
      </c>
      <c r="J1820">
        <f>ROUNDUP(MONTH(sales_data_sample3[[#This Row],[ORDER DATE]])/3,0)</f>
        <v>4</v>
      </c>
      <c r="K1820" t="str">
        <f>TEXT(sales_data_sample3[[#This Row],[ORDER DATE]],"[$-409]mmmm")</f>
        <v>October</v>
      </c>
      <c r="L1820">
        <f>YEAR(sales_data_sample3[[#This Row],[ORDER DATE]])</f>
        <v>2004</v>
      </c>
      <c r="M1820" t="s">
        <v>2246</v>
      </c>
      <c r="N1820">
        <v>58</v>
      </c>
      <c r="O1820" t="s">
        <v>4208</v>
      </c>
      <c r="P1820" t="s">
        <v>927</v>
      </c>
      <c r="Q1820" t="s">
        <v>928</v>
      </c>
      <c r="R1820" t="s">
        <v>929</v>
      </c>
      <c r="S1820" t="s">
        <v>4804</v>
      </c>
      <c r="T1820" t="s">
        <v>930</v>
      </c>
      <c r="U1820" t="s">
        <v>4804</v>
      </c>
      <c r="V1820" t="s">
        <v>931</v>
      </c>
      <c r="W1820" t="s">
        <v>262</v>
      </c>
      <c r="X1820" t="s">
        <v>52</v>
      </c>
      <c r="Y1820" t="s">
        <v>932</v>
      </c>
      <c r="Z1820" t="s">
        <v>137</v>
      </c>
      <c r="AA1820" t="s">
        <v>42</v>
      </c>
    </row>
    <row r="1821" spans="1:27" x14ac:dyDescent="0.25">
      <c r="A1821" s="1">
        <v>10306</v>
      </c>
      <c r="B1821" s="1">
        <v>50</v>
      </c>
      <c r="C1821" s="8">
        <v>54</v>
      </c>
      <c r="D1821" s="1">
        <v>3</v>
      </c>
      <c r="E1821" s="7">
        <v>2700</v>
      </c>
      <c r="F1821" s="7">
        <f>sales_data_sample3[[#This Row],[SALES]]*sales_data_sample3[[#This Row],[PROFIT MARGIN]]</f>
        <v>246.77999999999997</v>
      </c>
      <c r="G1821" s="14" t="str">
        <f>IF(sales_data_sample3[[#This Row],[STATUS]] &lt;&gt;"Cancelled","9,14%","0")</f>
        <v>9,14%</v>
      </c>
      <c r="H1821" s="4">
        <v>38274</v>
      </c>
      <c r="I1821" t="s">
        <v>28</v>
      </c>
      <c r="J1821">
        <f>ROUNDUP(MONTH(sales_data_sample3[[#This Row],[ORDER DATE]])/3,0)</f>
        <v>4</v>
      </c>
      <c r="K1821" t="str">
        <f>TEXT(sales_data_sample3[[#This Row],[ORDER DATE]],"[$-409]mmmm")</f>
        <v>October</v>
      </c>
      <c r="L1821">
        <f>YEAR(sales_data_sample3[[#This Row],[ORDER DATE]])</f>
        <v>2004</v>
      </c>
      <c r="M1821" t="s">
        <v>2075</v>
      </c>
      <c r="N1821">
        <v>66</v>
      </c>
      <c r="O1821" t="s">
        <v>4284</v>
      </c>
      <c r="P1821" t="s">
        <v>927</v>
      </c>
      <c r="Q1821" t="s">
        <v>928</v>
      </c>
      <c r="R1821" t="s">
        <v>929</v>
      </c>
      <c r="S1821" t="s">
        <v>4804</v>
      </c>
      <c r="T1821" t="s">
        <v>930</v>
      </c>
      <c r="U1821" t="s">
        <v>4804</v>
      </c>
      <c r="V1821" t="s">
        <v>931</v>
      </c>
      <c r="W1821" t="s">
        <v>262</v>
      </c>
      <c r="X1821" t="s">
        <v>52</v>
      </c>
      <c r="Y1821" t="s">
        <v>932</v>
      </c>
      <c r="Z1821" t="s">
        <v>137</v>
      </c>
      <c r="AA1821" t="s">
        <v>42</v>
      </c>
    </row>
    <row r="1822" spans="1:27" x14ac:dyDescent="0.25">
      <c r="A1822" s="1">
        <v>10306</v>
      </c>
      <c r="B1822" s="1">
        <v>38</v>
      </c>
      <c r="C1822" s="8">
        <v>91.81</v>
      </c>
      <c r="D1822" s="1">
        <v>10</v>
      </c>
      <c r="E1822" s="7">
        <v>3488.78</v>
      </c>
      <c r="F1822" s="7">
        <f>sales_data_sample3[[#This Row],[SALES]]*sales_data_sample3[[#This Row],[PROFIT MARGIN]]</f>
        <v>318.87449199999998</v>
      </c>
      <c r="G1822" s="14" t="str">
        <f>IF(sales_data_sample3[[#This Row],[STATUS]] &lt;&gt;"Cancelled","9,14%","0")</f>
        <v>9,14%</v>
      </c>
      <c r="H1822" s="4">
        <v>38274</v>
      </c>
      <c r="I1822" t="s">
        <v>28</v>
      </c>
      <c r="J1822">
        <f>ROUNDUP(MONTH(sales_data_sample3[[#This Row],[ORDER DATE]])/3,0)</f>
        <v>4</v>
      </c>
      <c r="K1822" t="str">
        <f>TEXT(sales_data_sample3[[#This Row],[ORDER DATE]],"[$-409]mmmm")</f>
        <v>October</v>
      </c>
      <c r="L1822">
        <f>YEAR(sales_data_sample3[[#This Row],[ORDER DATE]])</f>
        <v>2004</v>
      </c>
      <c r="M1822" t="s">
        <v>2075</v>
      </c>
      <c r="N1822">
        <v>86</v>
      </c>
      <c r="O1822" t="s">
        <v>4358</v>
      </c>
      <c r="P1822" t="s">
        <v>927</v>
      </c>
      <c r="Q1822" t="s">
        <v>928</v>
      </c>
      <c r="R1822" t="s">
        <v>929</v>
      </c>
      <c r="S1822" t="s">
        <v>4804</v>
      </c>
      <c r="T1822" t="s">
        <v>930</v>
      </c>
      <c r="U1822" t="s">
        <v>4804</v>
      </c>
      <c r="V1822" t="s">
        <v>931</v>
      </c>
      <c r="W1822" t="s">
        <v>262</v>
      </c>
      <c r="X1822" t="s">
        <v>52</v>
      </c>
      <c r="Y1822" t="s">
        <v>932</v>
      </c>
      <c r="Z1822" t="s">
        <v>137</v>
      </c>
      <c r="AA1822" t="s">
        <v>65</v>
      </c>
    </row>
    <row r="1823" spans="1:27" x14ac:dyDescent="0.25">
      <c r="A1823" s="1">
        <v>10306</v>
      </c>
      <c r="B1823" s="1">
        <v>43</v>
      </c>
      <c r="C1823" s="8">
        <v>75.17</v>
      </c>
      <c r="D1823" s="1">
        <v>1</v>
      </c>
      <c r="E1823" s="7">
        <v>3232.31</v>
      </c>
      <c r="F1823" s="7">
        <f>sales_data_sample3[[#This Row],[SALES]]*sales_data_sample3[[#This Row],[PROFIT MARGIN]]</f>
        <v>295.433134</v>
      </c>
      <c r="G1823" s="14" t="str">
        <f>IF(sales_data_sample3[[#This Row],[STATUS]] &lt;&gt;"Cancelled","9,14%","0")</f>
        <v>9,14%</v>
      </c>
      <c r="H1823" s="4">
        <v>38274</v>
      </c>
      <c r="I1823" t="s">
        <v>28</v>
      </c>
      <c r="J1823">
        <f>ROUNDUP(MONTH(sales_data_sample3[[#This Row],[ORDER DATE]])/3,0)</f>
        <v>4</v>
      </c>
      <c r="K1823" t="str">
        <f>TEXT(sales_data_sample3[[#This Row],[ORDER DATE]],"[$-409]mmmm")</f>
        <v>October</v>
      </c>
      <c r="L1823">
        <f>YEAR(sales_data_sample3[[#This Row],[ORDER DATE]])</f>
        <v>2004</v>
      </c>
      <c r="M1823" t="s">
        <v>2075</v>
      </c>
      <c r="N1823">
        <v>72</v>
      </c>
      <c r="O1823" t="s">
        <v>4468</v>
      </c>
      <c r="P1823" t="s">
        <v>927</v>
      </c>
      <c r="Q1823" t="s">
        <v>928</v>
      </c>
      <c r="R1823" t="s">
        <v>929</v>
      </c>
      <c r="S1823" t="s">
        <v>4804</v>
      </c>
      <c r="T1823" t="s">
        <v>930</v>
      </c>
      <c r="U1823" t="s">
        <v>4804</v>
      </c>
      <c r="V1823" t="s">
        <v>931</v>
      </c>
      <c r="W1823" t="s">
        <v>262</v>
      </c>
      <c r="X1823" t="s">
        <v>52</v>
      </c>
      <c r="Y1823" t="s">
        <v>932</v>
      </c>
      <c r="Z1823" t="s">
        <v>137</v>
      </c>
      <c r="AA1823" t="s">
        <v>65</v>
      </c>
    </row>
    <row r="1824" spans="1:27" x14ac:dyDescent="0.25">
      <c r="A1824" s="1">
        <v>10306</v>
      </c>
      <c r="B1824" s="1">
        <v>32</v>
      </c>
      <c r="C1824" s="8">
        <v>90.15</v>
      </c>
      <c r="D1824" s="1">
        <v>4</v>
      </c>
      <c r="E1824" s="7">
        <v>2884.8</v>
      </c>
      <c r="F1824" s="7">
        <f>sales_data_sample3[[#This Row],[SALES]]*sales_data_sample3[[#This Row],[PROFIT MARGIN]]</f>
        <v>263.67072000000002</v>
      </c>
      <c r="G1824" s="14" t="str">
        <f>IF(sales_data_sample3[[#This Row],[STATUS]] &lt;&gt;"Cancelled","9,14%","0")</f>
        <v>9,14%</v>
      </c>
      <c r="H1824" s="4">
        <v>38274</v>
      </c>
      <c r="I1824" t="s">
        <v>28</v>
      </c>
      <c r="J1824">
        <f>ROUNDUP(MONTH(sales_data_sample3[[#This Row],[ORDER DATE]])/3,0)</f>
        <v>4</v>
      </c>
      <c r="K1824" t="str">
        <f>TEXT(sales_data_sample3[[#This Row],[ORDER DATE]],"[$-409]mmmm")</f>
        <v>October</v>
      </c>
      <c r="L1824">
        <f>YEAR(sales_data_sample3[[#This Row],[ORDER DATE]])</f>
        <v>2004</v>
      </c>
      <c r="M1824" t="s">
        <v>2075</v>
      </c>
      <c r="N1824">
        <v>100</v>
      </c>
      <c r="O1824" t="s">
        <v>4604</v>
      </c>
      <c r="P1824" t="s">
        <v>927</v>
      </c>
      <c r="Q1824" t="s">
        <v>928</v>
      </c>
      <c r="R1824" t="s">
        <v>929</v>
      </c>
      <c r="S1824" t="s">
        <v>4804</v>
      </c>
      <c r="T1824" t="s">
        <v>930</v>
      </c>
      <c r="U1824" t="s">
        <v>4804</v>
      </c>
      <c r="V1824" t="s">
        <v>931</v>
      </c>
      <c r="W1824" t="s">
        <v>262</v>
      </c>
      <c r="X1824" t="s">
        <v>52</v>
      </c>
      <c r="Y1824" t="s">
        <v>932</v>
      </c>
      <c r="Z1824" t="s">
        <v>137</v>
      </c>
      <c r="AA1824" t="s">
        <v>42</v>
      </c>
    </row>
    <row r="1825" spans="1:27" x14ac:dyDescent="0.25">
      <c r="A1825" s="1">
        <v>10306</v>
      </c>
      <c r="B1825" s="1">
        <v>30</v>
      </c>
      <c r="C1825" s="8">
        <v>100</v>
      </c>
      <c r="D1825" s="1">
        <v>5</v>
      </c>
      <c r="E1825" s="7">
        <v>3515.7</v>
      </c>
      <c r="F1825" s="7">
        <f>sales_data_sample3[[#This Row],[SALES]]*sales_data_sample3[[#This Row],[PROFIT MARGIN]]</f>
        <v>321.33497999999997</v>
      </c>
      <c r="G1825" s="14" t="str">
        <f>IF(sales_data_sample3[[#This Row],[STATUS]] &lt;&gt;"Cancelled","9,14%","0")</f>
        <v>9,14%</v>
      </c>
      <c r="H1825" s="4">
        <v>38274</v>
      </c>
      <c r="I1825" t="s">
        <v>28</v>
      </c>
      <c r="J1825">
        <f>ROUNDUP(MONTH(sales_data_sample3[[#This Row],[ORDER DATE]])/3,0)</f>
        <v>4</v>
      </c>
      <c r="K1825" t="str">
        <f>TEXT(sales_data_sample3[[#This Row],[ORDER DATE]],"[$-409]mmmm")</f>
        <v>October</v>
      </c>
      <c r="L1825">
        <f>YEAR(sales_data_sample3[[#This Row],[ORDER DATE]])</f>
        <v>2004</v>
      </c>
      <c r="M1825" t="s">
        <v>2075</v>
      </c>
      <c r="N1825">
        <v>99</v>
      </c>
      <c r="O1825" t="s">
        <v>4639</v>
      </c>
      <c r="P1825" t="s">
        <v>927</v>
      </c>
      <c r="Q1825" t="s">
        <v>928</v>
      </c>
      <c r="R1825" t="s">
        <v>929</v>
      </c>
      <c r="S1825" t="s">
        <v>4804</v>
      </c>
      <c r="T1825" t="s">
        <v>930</v>
      </c>
      <c r="U1825" t="s">
        <v>4804</v>
      </c>
      <c r="V1825" t="s">
        <v>931</v>
      </c>
      <c r="W1825" t="s">
        <v>262</v>
      </c>
      <c r="X1825" t="s">
        <v>52</v>
      </c>
      <c r="Y1825" t="s">
        <v>932</v>
      </c>
      <c r="Z1825" t="s">
        <v>137</v>
      </c>
      <c r="AA1825" t="s">
        <v>65</v>
      </c>
    </row>
    <row r="1826" spans="1:27" x14ac:dyDescent="0.25">
      <c r="A1826" s="1">
        <v>10306</v>
      </c>
      <c r="B1826" s="1">
        <v>35</v>
      </c>
      <c r="C1826" s="8">
        <v>59.51</v>
      </c>
      <c r="D1826" s="1">
        <v>6</v>
      </c>
      <c r="E1826" s="7">
        <v>2082.85</v>
      </c>
      <c r="F1826" s="7">
        <f>sales_data_sample3[[#This Row],[SALES]]*sales_data_sample3[[#This Row],[PROFIT MARGIN]]</f>
        <v>190.37248999999997</v>
      </c>
      <c r="G1826" s="14" t="str">
        <f>IF(sales_data_sample3[[#This Row],[STATUS]] &lt;&gt;"Cancelled","9,14%","0")</f>
        <v>9,14%</v>
      </c>
      <c r="H1826" s="4">
        <v>38274</v>
      </c>
      <c r="I1826" t="s">
        <v>28</v>
      </c>
      <c r="J1826">
        <f>ROUNDUP(MONTH(sales_data_sample3[[#This Row],[ORDER DATE]])/3,0)</f>
        <v>4</v>
      </c>
      <c r="K1826" t="str">
        <f>TEXT(sales_data_sample3[[#This Row],[ORDER DATE]],"[$-409]mmmm")</f>
        <v>October</v>
      </c>
      <c r="L1826">
        <f>YEAR(sales_data_sample3[[#This Row],[ORDER DATE]])</f>
        <v>2004</v>
      </c>
      <c r="M1826" t="s">
        <v>2075</v>
      </c>
      <c r="N1826">
        <v>54</v>
      </c>
      <c r="O1826" t="s">
        <v>4760</v>
      </c>
      <c r="P1826" t="s">
        <v>927</v>
      </c>
      <c r="Q1826" t="s">
        <v>928</v>
      </c>
      <c r="R1826" t="s">
        <v>929</v>
      </c>
      <c r="S1826" t="s">
        <v>4804</v>
      </c>
      <c r="T1826" t="s">
        <v>930</v>
      </c>
      <c r="U1826" t="s">
        <v>4804</v>
      </c>
      <c r="V1826" t="s">
        <v>931</v>
      </c>
      <c r="W1826" t="s">
        <v>262</v>
      </c>
      <c r="X1826" t="s">
        <v>52</v>
      </c>
      <c r="Y1826" t="s">
        <v>932</v>
      </c>
      <c r="Z1826" t="s">
        <v>137</v>
      </c>
      <c r="AA1826" t="s">
        <v>42</v>
      </c>
    </row>
    <row r="1827" spans="1:27" x14ac:dyDescent="0.25">
      <c r="A1827" s="1">
        <v>10307</v>
      </c>
      <c r="B1827" s="1">
        <v>22</v>
      </c>
      <c r="C1827" s="8">
        <v>100</v>
      </c>
      <c r="D1827" s="1">
        <v>9</v>
      </c>
      <c r="E1827" s="7">
        <v>2692.8</v>
      </c>
      <c r="F1827" s="7">
        <f>sales_data_sample3[[#This Row],[SALES]]*sales_data_sample3[[#This Row],[PROFIT MARGIN]]</f>
        <v>670.23792000000003</v>
      </c>
      <c r="G1827" s="14" t="str">
        <f>IF(sales_data_sample3[[#This Row],[STATUS]] &lt;&gt;"Cancelled","24,89%","0")</f>
        <v>24,89%</v>
      </c>
      <c r="H1827" s="4">
        <v>38274</v>
      </c>
      <c r="I1827" t="s">
        <v>28</v>
      </c>
      <c r="J1827">
        <f>ROUNDUP(MONTH(sales_data_sample3[[#This Row],[ORDER DATE]])/3,0)</f>
        <v>4</v>
      </c>
      <c r="K1827" t="str">
        <f>TEXT(sales_data_sample3[[#This Row],[ORDER DATE]],"[$-409]mmmm")</f>
        <v>October</v>
      </c>
      <c r="L1827">
        <f>YEAR(sales_data_sample3[[#This Row],[ORDER DATE]])</f>
        <v>2004</v>
      </c>
      <c r="M1827" t="s">
        <v>278</v>
      </c>
      <c r="N1827">
        <v>136</v>
      </c>
      <c r="O1827" t="s">
        <v>561</v>
      </c>
      <c r="P1827" t="s">
        <v>329</v>
      </c>
      <c r="Q1827" t="s">
        <v>330</v>
      </c>
      <c r="R1827" t="s">
        <v>331</v>
      </c>
      <c r="S1827" t="s">
        <v>4804</v>
      </c>
      <c r="T1827" t="s">
        <v>332</v>
      </c>
      <c r="U1827" t="s">
        <v>214</v>
      </c>
      <c r="V1827" t="s">
        <v>333</v>
      </c>
      <c r="W1827" t="s">
        <v>38</v>
      </c>
      <c r="X1827" t="s">
        <v>39</v>
      </c>
      <c r="Y1827" t="s">
        <v>334</v>
      </c>
      <c r="Z1827" t="s">
        <v>335</v>
      </c>
      <c r="AA1827" t="s">
        <v>42</v>
      </c>
    </row>
    <row r="1828" spans="1:27" x14ac:dyDescent="0.25">
      <c r="A1828" s="1">
        <v>10307</v>
      </c>
      <c r="B1828" s="1">
        <v>39</v>
      </c>
      <c r="C1828" s="8">
        <v>100</v>
      </c>
      <c r="D1828" s="1">
        <v>1</v>
      </c>
      <c r="E1828" s="7">
        <v>7379.97</v>
      </c>
      <c r="F1828" s="7">
        <f>sales_data_sample3[[#This Row],[SALES]]*sales_data_sample3[[#This Row],[PROFIT MARGIN]]</f>
        <v>539.47580700000003</v>
      </c>
      <c r="G1828" s="14" t="str">
        <f>IF(sales_data_sample3[[#This Row],[STATUS]] &lt;&gt;"Cancelled","7,31%","0")</f>
        <v>7,31%</v>
      </c>
      <c r="H1828" s="4">
        <v>38274</v>
      </c>
      <c r="I1828" t="s">
        <v>28</v>
      </c>
      <c r="J1828">
        <f>ROUNDUP(MONTH(sales_data_sample3[[#This Row],[ORDER DATE]])/3,0)</f>
        <v>4</v>
      </c>
      <c r="K1828" t="str">
        <f>TEXT(sales_data_sample3[[#This Row],[ORDER DATE]],"[$-409]mmmm")</f>
        <v>October</v>
      </c>
      <c r="L1828">
        <f>YEAR(sales_data_sample3[[#This Row],[ORDER DATE]])</f>
        <v>2004</v>
      </c>
      <c r="M1828" t="s">
        <v>1502</v>
      </c>
      <c r="N1828">
        <v>157</v>
      </c>
      <c r="O1828" t="s">
        <v>1503</v>
      </c>
      <c r="P1828" t="s">
        <v>329</v>
      </c>
      <c r="Q1828" t="s">
        <v>330</v>
      </c>
      <c r="R1828" t="s">
        <v>331</v>
      </c>
      <c r="S1828" t="s">
        <v>4804</v>
      </c>
      <c r="T1828" t="s">
        <v>332</v>
      </c>
      <c r="U1828" t="s">
        <v>214</v>
      </c>
      <c r="V1828" t="s">
        <v>333</v>
      </c>
      <c r="W1828" t="s">
        <v>38</v>
      </c>
      <c r="X1828" t="s">
        <v>39</v>
      </c>
      <c r="Y1828" t="s">
        <v>334</v>
      </c>
      <c r="Z1828" t="s">
        <v>335</v>
      </c>
      <c r="AA1828" t="s">
        <v>229</v>
      </c>
    </row>
    <row r="1829" spans="1:27" x14ac:dyDescent="0.25">
      <c r="A1829" s="1">
        <v>10307</v>
      </c>
      <c r="B1829" s="1">
        <v>31</v>
      </c>
      <c r="C1829" s="8">
        <v>83.44</v>
      </c>
      <c r="D1829" s="1">
        <v>7</v>
      </c>
      <c r="E1829" s="7">
        <v>2586.64</v>
      </c>
      <c r="F1829" s="7">
        <f>sales_data_sample3[[#This Row],[SALES]]*sales_data_sample3[[#This Row],[PROFIT MARGIN]]</f>
        <v>236.41889599999999</v>
      </c>
      <c r="G1829" s="14" t="str">
        <f>IF(sales_data_sample3[[#This Row],[STATUS]] &lt;&gt;"Cancelled","9,14%","0")</f>
        <v>9,14%</v>
      </c>
      <c r="H1829" s="4">
        <v>38274</v>
      </c>
      <c r="I1829" t="s">
        <v>28</v>
      </c>
      <c r="J1829">
        <f>ROUNDUP(MONTH(sales_data_sample3[[#This Row],[ORDER DATE]])/3,0)</f>
        <v>4</v>
      </c>
      <c r="K1829" t="str">
        <f>TEXT(sales_data_sample3[[#This Row],[ORDER DATE]],"[$-409]mmmm")</f>
        <v>October</v>
      </c>
      <c r="L1829">
        <f>YEAR(sales_data_sample3[[#This Row],[ORDER DATE]])</f>
        <v>2004</v>
      </c>
      <c r="M1829" t="s">
        <v>2075</v>
      </c>
      <c r="N1829">
        <v>86</v>
      </c>
      <c r="O1829" t="s">
        <v>2076</v>
      </c>
      <c r="P1829" t="s">
        <v>329</v>
      </c>
      <c r="Q1829" t="s">
        <v>330</v>
      </c>
      <c r="R1829" t="s">
        <v>331</v>
      </c>
      <c r="S1829" t="s">
        <v>4804</v>
      </c>
      <c r="T1829" t="s">
        <v>332</v>
      </c>
      <c r="U1829" t="s">
        <v>214</v>
      </c>
      <c r="V1829" t="s">
        <v>333</v>
      </c>
      <c r="W1829" t="s">
        <v>38</v>
      </c>
      <c r="X1829" t="s">
        <v>39</v>
      </c>
      <c r="Y1829" t="s">
        <v>334</v>
      </c>
      <c r="Z1829" t="s">
        <v>335</v>
      </c>
      <c r="AA1829" t="s">
        <v>42</v>
      </c>
    </row>
    <row r="1830" spans="1:27" x14ac:dyDescent="0.25">
      <c r="A1830" s="1">
        <v>10307</v>
      </c>
      <c r="B1830" s="1">
        <v>48</v>
      </c>
      <c r="C1830" s="8">
        <v>86.81</v>
      </c>
      <c r="D1830" s="1">
        <v>6</v>
      </c>
      <c r="E1830" s="7">
        <v>4166.88</v>
      </c>
      <c r="F1830" s="7">
        <f>sales_data_sample3[[#This Row],[SALES]]*sales_data_sample3[[#This Row],[PROFIT MARGIN]]</f>
        <v>307.93243200000001</v>
      </c>
      <c r="G1830" s="14" t="str">
        <f>IF(sales_data_sample3[[#This Row],[STATUS]] &lt;&gt;"Cancelled","7,39%","0")</f>
        <v>7,39%</v>
      </c>
      <c r="H1830" s="4">
        <v>38274</v>
      </c>
      <c r="I1830" t="s">
        <v>28</v>
      </c>
      <c r="J1830">
        <f>ROUNDUP(MONTH(sales_data_sample3[[#This Row],[ORDER DATE]])/3,0)</f>
        <v>4</v>
      </c>
      <c r="K1830" t="str">
        <f>TEXT(sales_data_sample3[[#This Row],[ORDER DATE]],"[$-409]mmmm")</f>
        <v>October</v>
      </c>
      <c r="L1830">
        <f>YEAR(sales_data_sample3[[#This Row],[ORDER DATE]])</f>
        <v>2004</v>
      </c>
      <c r="M1830" t="s">
        <v>1354</v>
      </c>
      <c r="N1830">
        <v>105</v>
      </c>
      <c r="O1830" t="s">
        <v>2467</v>
      </c>
      <c r="P1830" t="s">
        <v>329</v>
      </c>
      <c r="Q1830" t="s">
        <v>330</v>
      </c>
      <c r="R1830" t="s">
        <v>331</v>
      </c>
      <c r="S1830" t="s">
        <v>4804</v>
      </c>
      <c r="T1830" t="s">
        <v>332</v>
      </c>
      <c r="U1830" t="s">
        <v>214</v>
      </c>
      <c r="V1830" t="s">
        <v>333</v>
      </c>
      <c r="W1830" t="s">
        <v>38</v>
      </c>
      <c r="X1830" t="s">
        <v>39</v>
      </c>
      <c r="Y1830" t="s">
        <v>334</v>
      </c>
      <c r="Z1830" t="s">
        <v>335</v>
      </c>
      <c r="AA1830" t="s">
        <v>65</v>
      </c>
    </row>
    <row r="1831" spans="1:27" x14ac:dyDescent="0.25">
      <c r="A1831" s="1">
        <v>10307</v>
      </c>
      <c r="B1831" s="1">
        <v>25</v>
      </c>
      <c r="C1831" s="8">
        <v>75.36</v>
      </c>
      <c r="D1831" s="1">
        <v>2</v>
      </c>
      <c r="E1831" s="7">
        <v>1884</v>
      </c>
      <c r="F1831" s="7">
        <f>sales_data_sample3[[#This Row],[SALES]]*sales_data_sample3[[#This Row],[PROFIT MARGIN]]</f>
        <v>137.72039999999998</v>
      </c>
      <c r="G1831" s="14" t="str">
        <f>IF(sales_data_sample3[[#This Row],[STATUS]] &lt;&gt;"Cancelled","7,31%","0")</f>
        <v>7,31%</v>
      </c>
      <c r="H1831" s="4">
        <v>38274</v>
      </c>
      <c r="I1831" t="s">
        <v>28</v>
      </c>
      <c r="J1831">
        <f>ROUNDUP(MONTH(sales_data_sample3[[#This Row],[ORDER DATE]])/3,0)</f>
        <v>4</v>
      </c>
      <c r="K1831" t="str">
        <f>TEXT(sales_data_sample3[[#This Row],[ORDER DATE]],"[$-409]mmmm")</f>
        <v>October</v>
      </c>
      <c r="L1831">
        <f>YEAR(sales_data_sample3[[#This Row],[ORDER DATE]])</f>
        <v>2004</v>
      </c>
      <c r="M1831" t="s">
        <v>1502</v>
      </c>
      <c r="N1831">
        <v>68</v>
      </c>
      <c r="O1831" t="s">
        <v>3232</v>
      </c>
      <c r="P1831" t="s">
        <v>329</v>
      </c>
      <c r="Q1831" t="s">
        <v>330</v>
      </c>
      <c r="R1831" t="s">
        <v>331</v>
      </c>
      <c r="S1831" t="s">
        <v>4804</v>
      </c>
      <c r="T1831" t="s">
        <v>332</v>
      </c>
      <c r="U1831" t="s">
        <v>214</v>
      </c>
      <c r="V1831" t="s">
        <v>333</v>
      </c>
      <c r="W1831" t="s">
        <v>38</v>
      </c>
      <c r="X1831" t="s">
        <v>39</v>
      </c>
      <c r="Y1831" t="s">
        <v>334</v>
      </c>
      <c r="Z1831" t="s">
        <v>335</v>
      </c>
      <c r="AA1831" t="s">
        <v>42</v>
      </c>
    </row>
    <row r="1832" spans="1:27" x14ac:dyDescent="0.25">
      <c r="A1832" s="1">
        <v>10307</v>
      </c>
      <c r="B1832" s="1">
        <v>22</v>
      </c>
      <c r="C1832" s="8">
        <v>71.67</v>
      </c>
      <c r="D1832" s="1">
        <v>3</v>
      </c>
      <c r="E1832" s="7">
        <v>1576.74</v>
      </c>
      <c r="F1832" s="7">
        <f>sales_data_sample3[[#This Row],[SALES]]*sales_data_sample3[[#This Row],[PROFIT MARGIN]]</f>
        <v>116.521086</v>
      </c>
      <c r="G1832" s="14" t="str">
        <f>IF(sales_data_sample3[[#This Row],[STATUS]] &lt;&gt;"Cancelled","7,39%","0")</f>
        <v>7,39%</v>
      </c>
      <c r="H1832" s="4">
        <v>38274</v>
      </c>
      <c r="I1832" t="s">
        <v>28</v>
      </c>
      <c r="J1832">
        <f>ROUNDUP(MONTH(sales_data_sample3[[#This Row],[ORDER DATE]])/3,0)</f>
        <v>4</v>
      </c>
      <c r="K1832" t="str">
        <f>TEXT(sales_data_sample3[[#This Row],[ORDER DATE]],"[$-409]mmmm")</f>
        <v>October</v>
      </c>
      <c r="L1832">
        <f>YEAR(sales_data_sample3[[#This Row],[ORDER DATE]])</f>
        <v>2004</v>
      </c>
      <c r="M1832" t="s">
        <v>1354</v>
      </c>
      <c r="N1832">
        <v>65</v>
      </c>
      <c r="O1832" t="s">
        <v>3465</v>
      </c>
      <c r="P1832" t="s">
        <v>329</v>
      </c>
      <c r="Q1832" t="s">
        <v>330</v>
      </c>
      <c r="R1832" t="s">
        <v>331</v>
      </c>
      <c r="S1832" t="s">
        <v>4804</v>
      </c>
      <c r="T1832" t="s">
        <v>332</v>
      </c>
      <c r="U1832" t="s">
        <v>214</v>
      </c>
      <c r="V1832" t="s">
        <v>333</v>
      </c>
      <c r="W1832" t="s">
        <v>38</v>
      </c>
      <c r="X1832" t="s">
        <v>39</v>
      </c>
      <c r="Y1832" t="s">
        <v>334</v>
      </c>
      <c r="Z1832" t="s">
        <v>335</v>
      </c>
      <c r="AA1832" t="s">
        <v>42</v>
      </c>
    </row>
    <row r="1833" spans="1:27" x14ac:dyDescent="0.25">
      <c r="A1833" s="1">
        <v>10307</v>
      </c>
      <c r="B1833" s="1">
        <v>22</v>
      </c>
      <c r="C1833" s="8">
        <v>91.41</v>
      </c>
      <c r="D1833" s="1">
        <v>8</v>
      </c>
      <c r="E1833" s="7">
        <v>2011.02</v>
      </c>
      <c r="F1833" s="7">
        <f>sales_data_sample3[[#This Row],[SALES]]*sales_data_sample3[[#This Row],[PROFIT MARGIN]]</f>
        <v>148.61437799999999</v>
      </c>
      <c r="G1833" s="14" t="str">
        <f>IF(sales_data_sample3[[#This Row],[STATUS]] &lt;&gt;"Cancelled","7,39%","0")</f>
        <v>7,39%</v>
      </c>
      <c r="H1833" s="4">
        <v>38274</v>
      </c>
      <c r="I1833" t="s">
        <v>28</v>
      </c>
      <c r="J1833">
        <f>ROUNDUP(MONTH(sales_data_sample3[[#This Row],[ORDER DATE]])/3,0)</f>
        <v>4</v>
      </c>
      <c r="K1833" t="str">
        <f>TEXT(sales_data_sample3[[#This Row],[ORDER DATE]],"[$-409]mmmm")</f>
        <v>October</v>
      </c>
      <c r="L1833">
        <f>YEAR(sales_data_sample3[[#This Row],[ORDER DATE]])</f>
        <v>2004</v>
      </c>
      <c r="M1833" t="s">
        <v>1354</v>
      </c>
      <c r="N1833">
        <v>83</v>
      </c>
      <c r="O1833" t="s">
        <v>3543</v>
      </c>
      <c r="P1833" t="s">
        <v>329</v>
      </c>
      <c r="Q1833" t="s">
        <v>330</v>
      </c>
      <c r="R1833" t="s">
        <v>331</v>
      </c>
      <c r="S1833" t="s">
        <v>4804</v>
      </c>
      <c r="T1833" t="s">
        <v>332</v>
      </c>
      <c r="U1833" t="s">
        <v>214</v>
      </c>
      <c r="V1833" t="s">
        <v>333</v>
      </c>
      <c r="W1833" t="s">
        <v>38</v>
      </c>
      <c r="X1833" t="s">
        <v>39</v>
      </c>
      <c r="Y1833" t="s">
        <v>334</v>
      </c>
      <c r="Z1833" t="s">
        <v>335</v>
      </c>
      <c r="AA1833" t="s">
        <v>42</v>
      </c>
    </row>
    <row r="1834" spans="1:27" x14ac:dyDescent="0.25">
      <c r="A1834" s="1">
        <v>10307</v>
      </c>
      <c r="B1834" s="1">
        <v>34</v>
      </c>
      <c r="C1834" s="8">
        <v>97.76</v>
      </c>
      <c r="D1834" s="1">
        <v>5</v>
      </c>
      <c r="E1834" s="7">
        <v>3323.84</v>
      </c>
      <c r="F1834" s="7">
        <f>sales_data_sample3[[#This Row],[SALES]]*sales_data_sample3[[#This Row],[PROFIT MARGIN]]</f>
        <v>303.79897599999998</v>
      </c>
      <c r="G1834" s="14" t="str">
        <f>IF(sales_data_sample3[[#This Row],[STATUS]] &lt;&gt;"Cancelled","9,14%","0")</f>
        <v>9,14%</v>
      </c>
      <c r="H1834" s="4">
        <v>38274</v>
      </c>
      <c r="I1834" t="s">
        <v>28</v>
      </c>
      <c r="J1834">
        <f>ROUNDUP(MONTH(sales_data_sample3[[#This Row],[ORDER DATE]])/3,0)</f>
        <v>4</v>
      </c>
      <c r="K1834" t="str">
        <f>TEXT(sales_data_sample3[[#This Row],[ORDER DATE]],"[$-409]mmmm")</f>
        <v>October</v>
      </c>
      <c r="L1834">
        <f>YEAR(sales_data_sample3[[#This Row],[ORDER DATE]])</f>
        <v>2004</v>
      </c>
      <c r="M1834" t="s">
        <v>2075</v>
      </c>
      <c r="N1834">
        <v>90</v>
      </c>
      <c r="O1834" t="s">
        <v>4394</v>
      </c>
      <c r="P1834" t="s">
        <v>329</v>
      </c>
      <c r="Q1834" t="s">
        <v>330</v>
      </c>
      <c r="R1834" t="s">
        <v>331</v>
      </c>
      <c r="S1834" t="s">
        <v>4804</v>
      </c>
      <c r="T1834" t="s">
        <v>332</v>
      </c>
      <c r="U1834" t="s">
        <v>214</v>
      </c>
      <c r="V1834" t="s">
        <v>333</v>
      </c>
      <c r="W1834" t="s">
        <v>38</v>
      </c>
      <c r="X1834" t="s">
        <v>39</v>
      </c>
      <c r="Y1834" t="s">
        <v>334</v>
      </c>
      <c r="Z1834" t="s">
        <v>335</v>
      </c>
      <c r="AA1834" t="s">
        <v>65</v>
      </c>
    </row>
    <row r="1835" spans="1:27" x14ac:dyDescent="0.25">
      <c r="A1835" s="1">
        <v>10307</v>
      </c>
      <c r="B1835" s="1">
        <v>34</v>
      </c>
      <c r="C1835" s="8">
        <v>53.63</v>
      </c>
      <c r="D1835" s="1">
        <v>4</v>
      </c>
      <c r="E1835" s="7">
        <v>1823.42</v>
      </c>
      <c r="F1835" s="7">
        <f>sales_data_sample3[[#This Row],[SALES]]*sales_data_sample3[[#This Row],[PROFIT MARGIN]]</f>
        <v>133.292002</v>
      </c>
      <c r="G1835" s="14" t="str">
        <f>IF(sales_data_sample3[[#This Row],[STATUS]] &lt;&gt;"Cancelled","7,31%","0")</f>
        <v>7,31%</v>
      </c>
      <c r="H1835" s="4">
        <v>38274</v>
      </c>
      <c r="I1835" t="s">
        <v>28</v>
      </c>
      <c r="J1835">
        <f>ROUNDUP(MONTH(sales_data_sample3[[#This Row],[ORDER DATE]])/3,0)</f>
        <v>4</v>
      </c>
      <c r="K1835" t="str">
        <f>TEXT(sales_data_sample3[[#This Row],[ORDER DATE]],"[$-409]mmmm")</f>
        <v>October</v>
      </c>
      <c r="L1835">
        <f>YEAR(sales_data_sample3[[#This Row],[ORDER DATE]])</f>
        <v>2004</v>
      </c>
      <c r="M1835" t="s">
        <v>1502</v>
      </c>
      <c r="N1835">
        <v>49</v>
      </c>
      <c r="O1835" t="s">
        <v>4719</v>
      </c>
      <c r="P1835" t="s">
        <v>329</v>
      </c>
      <c r="Q1835" t="s">
        <v>330</v>
      </c>
      <c r="R1835" t="s">
        <v>331</v>
      </c>
      <c r="S1835" t="s">
        <v>4804</v>
      </c>
      <c r="T1835" t="s">
        <v>332</v>
      </c>
      <c r="U1835" t="s">
        <v>214</v>
      </c>
      <c r="V1835" t="s">
        <v>333</v>
      </c>
      <c r="W1835" t="s">
        <v>38</v>
      </c>
      <c r="X1835" t="s">
        <v>39</v>
      </c>
      <c r="Y1835" t="s">
        <v>334</v>
      </c>
      <c r="Z1835" t="s">
        <v>335</v>
      </c>
      <c r="AA1835" t="s">
        <v>42</v>
      </c>
    </row>
    <row r="1836" spans="1:27" x14ac:dyDescent="0.25">
      <c r="A1836" s="1">
        <v>10308</v>
      </c>
      <c r="B1836" s="1">
        <v>34</v>
      </c>
      <c r="C1836" s="8">
        <v>100</v>
      </c>
      <c r="D1836" s="1">
        <v>2</v>
      </c>
      <c r="E1836" s="7">
        <v>4043.96</v>
      </c>
      <c r="F1836" s="7">
        <f>sales_data_sample3[[#This Row],[SALES]]*sales_data_sample3[[#This Row],[PROFIT MARGIN]]</f>
        <v>513.58292000000006</v>
      </c>
      <c r="G1836" s="14" t="str">
        <f>IF(sales_data_sample3[[#This Row],[STATUS]] &lt;&gt;"Cancelled","12,70%","0")</f>
        <v>12,70%</v>
      </c>
      <c r="H1836" s="4">
        <v>38275</v>
      </c>
      <c r="I1836" t="s">
        <v>28</v>
      </c>
      <c r="J1836">
        <f>ROUNDUP(MONTH(sales_data_sample3[[#This Row],[ORDER DATE]])/3,0)</f>
        <v>4</v>
      </c>
      <c r="K1836" t="str">
        <f>TEXT(sales_data_sample3[[#This Row],[ORDER DATE]],"[$-409]mmmm")</f>
        <v>October</v>
      </c>
      <c r="L1836">
        <f>YEAR(sales_data_sample3[[#This Row],[ORDER DATE]])</f>
        <v>2004</v>
      </c>
      <c r="M1836" t="s">
        <v>29</v>
      </c>
      <c r="N1836">
        <v>118</v>
      </c>
      <c r="O1836" t="s">
        <v>471</v>
      </c>
      <c r="P1836" t="s">
        <v>510</v>
      </c>
      <c r="Q1836" t="s">
        <v>511</v>
      </c>
      <c r="R1836" t="s">
        <v>512</v>
      </c>
      <c r="S1836" t="s">
        <v>4804</v>
      </c>
      <c r="T1836" t="s">
        <v>513</v>
      </c>
      <c r="U1836" t="s">
        <v>36</v>
      </c>
      <c r="V1836" t="s">
        <v>514</v>
      </c>
      <c r="W1836" t="s">
        <v>38</v>
      </c>
      <c r="X1836" t="s">
        <v>39</v>
      </c>
      <c r="Y1836" t="s">
        <v>149</v>
      </c>
      <c r="Z1836" t="s">
        <v>363</v>
      </c>
      <c r="AA1836" t="s">
        <v>65</v>
      </c>
    </row>
    <row r="1837" spans="1:27" x14ac:dyDescent="0.25">
      <c r="A1837" s="1">
        <v>10308</v>
      </c>
      <c r="B1837" s="1">
        <v>20</v>
      </c>
      <c r="C1837" s="8">
        <v>100</v>
      </c>
      <c r="D1837" s="1">
        <v>1</v>
      </c>
      <c r="E1837" s="7">
        <v>4570.3999999999996</v>
      </c>
      <c r="F1837" s="7">
        <f>sales_data_sample3[[#This Row],[SALES]]*sales_data_sample3[[#This Row],[PROFIT MARGIN]]</f>
        <v>580.44079999999997</v>
      </c>
      <c r="G1837" s="14" t="str">
        <f>IF(sales_data_sample3[[#This Row],[STATUS]] &lt;&gt;"Cancelled","12,70%","0")</f>
        <v>12,70%</v>
      </c>
      <c r="H1837" s="4">
        <v>38275</v>
      </c>
      <c r="I1837" t="s">
        <v>28</v>
      </c>
      <c r="J1837">
        <f>ROUNDUP(MONTH(sales_data_sample3[[#This Row],[ORDER DATE]])/3,0)</f>
        <v>4</v>
      </c>
      <c r="K1837" t="str">
        <f>TEXT(sales_data_sample3[[#This Row],[ORDER DATE]],"[$-409]mmmm")</f>
        <v>October</v>
      </c>
      <c r="L1837">
        <f>YEAR(sales_data_sample3[[#This Row],[ORDER DATE]])</f>
        <v>2004</v>
      </c>
      <c r="M1837" t="s">
        <v>29</v>
      </c>
      <c r="N1837">
        <v>193</v>
      </c>
      <c r="O1837" t="s">
        <v>530</v>
      </c>
      <c r="P1837" t="s">
        <v>510</v>
      </c>
      <c r="Q1837" t="s">
        <v>511</v>
      </c>
      <c r="R1837" t="s">
        <v>512</v>
      </c>
      <c r="S1837" t="s">
        <v>4804</v>
      </c>
      <c r="T1837" t="s">
        <v>513</v>
      </c>
      <c r="U1837" t="s">
        <v>36</v>
      </c>
      <c r="V1837" t="s">
        <v>514</v>
      </c>
      <c r="W1837" t="s">
        <v>38</v>
      </c>
      <c r="X1837" t="s">
        <v>39</v>
      </c>
      <c r="Y1837" t="s">
        <v>149</v>
      </c>
      <c r="Z1837" t="s">
        <v>363</v>
      </c>
      <c r="AA1837" t="s">
        <v>65</v>
      </c>
    </row>
    <row r="1838" spans="1:27" x14ac:dyDescent="0.25">
      <c r="A1838" s="1">
        <v>10308</v>
      </c>
      <c r="B1838" s="1">
        <v>27</v>
      </c>
      <c r="C1838" s="8">
        <v>82.79</v>
      </c>
      <c r="D1838" s="1">
        <v>7</v>
      </c>
      <c r="E1838" s="7">
        <v>2235.33</v>
      </c>
      <c r="F1838" s="7">
        <f>sales_data_sample3[[#This Row],[SALES]]*sales_data_sample3[[#This Row],[PROFIT MARGIN]]</f>
        <v>163.40262299999998</v>
      </c>
      <c r="G1838" s="14" t="str">
        <f>IF(sales_data_sample3[[#This Row],[STATUS]] &lt;&gt;"Cancelled","7,31%","0")</f>
        <v>7,31%</v>
      </c>
      <c r="H1838" s="4">
        <v>38275</v>
      </c>
      <c r="I1838" t="s">
        <v>28</v>
      </c>
      <c r="J1838">
        <f>ROUNDUP(MONTH(sales_data_sample3[[#This Row],[ORDER DATE]])/3,0)</f>
        <v>4</v>
      </c>
      <c r="K1838" t="str">
        <f>TEXT(sales_data_sample3[[#This Row],[ORDER DATE]],"[$-409]mmmm")</f>
        <v>October</v>
      </c>
      <c r="L1838">
        <f>YEAR(sales_data_sample3[[#This Row],[ORDER DATE]])</f>
        <v>2004</v>
      </c>
      <c r="M1838" t="s">
        <v>1502</v>
      </c>
      <c r="N1838">
        <v>84</v>
      </c>
      <c r="O1838" t="s">
        <v>1845</v>
      </c>
      <c r="P1838" t="s">
        <v>510</v>
      </c>
      <c r="Q1838" t="s">
        <v>511</v>
      </c>
      <c r="R1838" t="s">
        <v>512</v>
      </c>
      <c r="S1838" t="s">
        <v>4804</v>
      </c>
      <c r="T1838" t="s">
        <v>513</v>
      </c>
      <c r="U1838" t="s">
        <v>36</v>
      </c>
      <c r="V1838" t="s">
        <v>514</v>
      </c>
      <c r="W1838" t="s">
        <v>38</v>
      </c>
      <c r="X1838" t="s">
        <v>39</v>
      </c>
      <c r="Y1838" t="s">
        <v>149</v>
      </c>
      <c r="Z1838" t="s">
        <v>363</v>
      </c>
      <c r="AA1838" t="s">
        <v>42</v>
      </c>
    </row>
    <row r="1839" spans="1:27" x14ac:dyDescent="0.25">
      <c r="A1839" s="1">
        <v>10308</v>
      </c>
      <c r="B1839" s="1">
        <v>34</v>
      </c>
      <c r="C1839" s="8">
        <v>52.09</v>
      </c>
      <c r="D1839" s="1">
        <v>3</v>
      </c>
      <c r="E1839" s="7">
        <v>1771.06</v>
      </c>
      <c r="F1839" s="7">
        <f>sales_data_sample3[[#This Row],[SALES]]*sales_data_sample3[[#This Row],[PROFIT MARGIN]]</f>
        <v>224.92462</v>
      </c>
      <c r="G1839" s="14">
        <v>0.127</v>
      </c>
      <c r="H1839" s="4">
        <v>38275</v>
      </c>
      <c r="I1839" t="s">
        <v>28</v>
      </c>
      <c r="J1839">
        <f>ROUNDUP(MONTH(sales_data_sample3[[#This Row],[ORDER DATE]])/3,0)</f>
        <v>4</v>
      </c>
      <c r="K1839" t="str">
        <f>TEXT(sales_data_sample3[[#This Row],[ORDER DATE]],"[$-409]mmmm")</f>
        <v>October</v>
      </c>
      <c r="L1839">
        <f>YEAR(sales_data_sample3[[#This Row],[ORDER DATE]])</f>
        <v>2004</v>
      </c>
      <c r="M1839" t="s">
        <v>29</v>
      </c>
      <c r="N1839">
        <v>60</v>
      </c>
      <c r="O1839" t="s">
        <v>1884</v>
      </c>
      <c r="P1839" t="s">
        <v>510</v>
      </c>
      <c r="Q1839" t="s">
        <v>511</v>
      </c>
      <c r="R1839" t="s">
        <v>512</v>
      </c>
      <c r="S1839" t="s">
        <v>4804</v>
      </c>
      <c r="T1839" t="s">
        <v>513</v>
      </c>
      <c r="U1839" t="s">
        <v>36</v>
      </c>
      <c r="V1839" t="s">
        <v>514</v>
      </c>
      <c r="W1839" t="s">
        <v>38</v>
      </c>
      <c r="X1839" t="s">
        <v>39</v>
      </c>
      <c r="Y1839" t="s">
        <v>149</v>
      </c>
      <c r="Z1839" t="s">
        <v>363</v>
      </c>
      <c r="AA1839" t="s">
        <v>42</v>
      </c>
    </row>
    <row r="1840" spans="1:27" x14ac:dyDescent="0.25">
      <c r="A1840" s="1">
        <v>10308</v>
      </c>
      <c r="B1840" s="1">
        <v>31</v>
      </c>
      <c r="C1840" s="8">
        <v>100</v>
      </c>
      <c r="D1840" s="1">
        <v>9</v>
      </c>
      <c r="E1840" s="7">
        <v>3493.7</v>
      </c>
      <c r="F1840" s="7">
        <f>sales_data_sample3[[#This Row],[SALES]]*sales_data_sample3[[#This Row],[PROFIT MARGIN]]</f>
        <v>255.38946999999999</v>
      </c>
      <c r="G1840" s="14" t="str">
        <f>IF(sales_data_sample3[[#This Row],[STATUS]] &lt;&gt;"Cancelled","7,31%","0")</f>
        <v>7,31%</v>
      </c>
      <c r="H1840" s="4">
        <v>38275</v>
      </c>
      <c r="I1840" t="s">
        <v>28</v>
      </c>
      <c r="J1840">
        <f>ROUNDUP(MONTH(sales_data_sample3[[#This Row],[ORDER DATE]])/3,0)</f>
        <v>4</v>
      </c>
      <c r="K1840" t="str">
        <f>TEXT(sales_data_sample3[[#This Row],[ORDER DATE]],"[$-409]mmmm")</f>
        <v>October</v>
      </c>
      <c r="L1840">
        <f>YEAR(sales_data_sample3[[#This Row],[ORDER DATE]])</f>
        <v>2004</v>
      </c>
      <c r="M1840" t="s">
        <v>1502</v>
      </c>
      <c r="N1840">
        <v>109</v>
      </c>
      <c r="O1840" t="s">
        <v>2888</v>
      </c>
      <c r="P1840" t="s">
        <v>510</v>
      </c>
      <c r="Q1840" t="s">
        <v>511</v>
      </c>
      <c r="R1840" t="s">
        <v>512</v>
      </c>
      <c r="S1840" t="s">
        <v>4804</v>
      </c>
      <c r="T1840" t="s">
        <v>513</v>
      </c>
      <c r="U1840" t="s">
        <v>36</v>
      </c>
      <c r="V1840" t="s">
        <v>514</v>
      </c>
      <c r="W1840" t="s">
        <v>38</v>
      </c>
      <c r="X1840" t="s">
        <v>39</v>
      </c>
      <c r="Y1840" t="s">
        <v>149</v>
      </c>
      <c r="Z1840" t="s">
        <v>363</v>
      </c>
      <c r="AA1840" t="s">
        <v>65</v>
      </c>
    </row>
    <row r="1841" spans="1:27" x14ac:dyDescent="0.25">
      <c r="A1841" s="1">
        <v>10308</v>
      </c>
      <c r="B1841" s="1">
        <v>47</v>
      </c>
      <c r="C1841" s="8">
        <v>63.22</v>
      </c>
      <c r="D1841" s="1">
        <v>4</v>
      </c>
      <c r="E1841" s="7">
        <v>2971.34</v>
      </c>
      <c r="F1841" s="7">
        <f>sales_data_sample3[[#This Row],[SALES]]*sales_data_sample3[[#This Row],[PROFIT MARGIN]]</f>
        <v>377.36018000000001</v>
      </c>
      <c r="G1841" s="14">
        <v>0.127</v>
      </c>
      <c r="H1841" s="4">
        <v>38275</v>
      </c>
      <c r="I1841" t="s">
        <v>28</v>
      </c>
      <c r="J1841">
        <f>ROUNDUP(MONTH(sales_data_sample3[[#This Row],[ORDER DATE]])/3,0)</f>
        <v>4</v>
      </c>
      <c r="K1841" t="str">
        <f>TEXT(sales_data_sample3[[#This Row],[ORDER DATE]],"[$-409]mmmm")</f>
        <v>October</v>
      </c>
      <c r="L1841">
        <f>YEAR(sales_data_sample3[[#This Row],[ORDER DATE]])</f>
        <v>2004</v>
      </c>
      <c r="M1841" t="s">
        <v>29</v>
      </c>
      <c r="N1841">
        <v>76</v>
      </c>
      <c r="O1841" t="s">
        <v>2965</v>
      </c>
      <c r="P1841" t="s">
        <v>510</v>
      </c>
      <c r="Q1841" t="s">
        <v>511</v>
      </c>
      <c r="R1841" t="s">
        <v>512</v>
      </c>
      <c r="S1841" t="s">
        <v>4804</v>
      </c>
      <c r="T1841" t="s">
        <v>513</v>
      </c>
      <c r="U1841" t="s">
        <v>36</v>
      </c>
      <c r="V1841" t="s">
        <v>514</v>
      </c>
      <c r="W1841" t="s">
        <v>38</v>
      </c>
      <c r="X1841" t="s">
        <v>39</v>
      </c>
      <c r="Y1841" t="s">
        <v>149</v>
      </c>
      <c r="Z1841" t="s">
        <v>363</v>
      </c>
      <c r="AA1841" t="s">
        <v>42</v>
      </c>
    </row>
    <row r="1842" spans="1:27" x14ac:dyDescent="0.25">
      <c r="A1842" s="1">
        <v>10308</v>
      </c>
      <c r="B1842" s="1">
        <v>43</v>
      </c>
      <c r="C1842" s="8">
        <v>76.430000000000007</v>
      </c>
      <c r="D1842" s="1">
        <v>16</v>
      </c>
      <c r="E1842" s="7">
        <v>3286.49</v>
      </c>
      <c r="F1842" s="7">
        <f>sales_data_sample3[[#This Row],[SALES]]*sales_data_sample3[[#This Row],[PROFIT MARGIN]]</f>
        <v>240.24241899999998</v>
      </c>
      <c r="G1842" s="14" t="str">
        <f>IF(sales_data_sample3[[#This Row],[STATUS]] &lt;&gt;"Cancelled","7,31%","0")</f>
        <v>7,31%</v>
      </c>
      <c r="H1842" s="4">
        <v>38275</v>
      </c>
      <c r="I1842" t="s">
        <v>28</v>
      </c>
      <c r="J1842">
        <f>ROUNDUP(MONTH(sales_data_sample3[[#This Row],[ORDER DATE]])/3,0)</f>
        <v>4</v>
      </c>
      <c r="K1842" t="str">
        <f>TEXT(sales_data_sample3[[#This Row],[ORDER DATE]],"[$-409]mmmm")</f>
        <v>October</v>
      </c>
      <c r="L1842">
        <f>YEAR(sales_data_sample3[[#This Row],[ORDER DATE]])</f>
        <v>2004</v>
      </c>
      <c r="M1842" t="s">
        <v>1502</v>
      </c>
      <c r="N1842">
        <v>68</v>
      </c>
      <c r="O1842" t="s">
        <v>3620</v>
      </c>
      <c r="P1842" t="s">
        <v>510</v>
      </c>
      <c r="Q1842" t="s">
        <v>511</v>
      </c>
      <c r="R1842" t="s">
        <v>512</v>
      </c>
      <c r="S1842" t="s">
        <v>4804</v>
      </c>
      <c r="T1842" t="s">
        <v>513</v>
      </c>
      <c r="U1842" t="s">
        <v>36</v>
      </c>
      <c r="V1842" t="s">
        <v>514</v>
      </c>
      <c r="W1842" t="s">
        <v>38</v>
      </c>
      <c r="X1842" t="s">
        <v>39</v>
      </c>
      <c r="Y1842" t="s">
        <v>149</v>
      </c>
      <c r="Z1842" t="s">
        <v>363</v>
      </c>
      <c r="AA1842" t="s">
        <v>65</v>
      </c>
    </row>
    <row r="1843" spans="1:27" x14ac:dyDescent="0.25">
      <c r="A1843" s="1">
        <v>10308</v>
      </c>
      <c r="B1843" s="1">
        <v>44</v>
      </c>
      <c r="C1843" s="8">
        <v>83.32</v>
      </c>
      <c r="D1843" s="1">
        <v>8</v>
      </c>
      <c r="E1843" s="7">
        <v>3666.08</v>
      </c>
      <c r="F1843" s="7">
        <f>sales_data_sample3[[#This Row],[SALES]]*sales_data_sample3[[#This Row],[PROFIT MARGIN]]</f>
        <v>267.99044800000001</v>
      </c>
      <c r="G1843" s="14" t="str">
        <f>IF(sales_data_sample3[[#This Row],[STATUS]] &lt;&gt;"Cancelled","7,31%","0")</f>
        <v>7,31%</v>
      </c>
      <c r="H1843" s="4">
        <v>38275</v>
      </c>
      <c r="I1843" t="s">
        <v>28</v>
      </c>
      <c r="J1843">
        <f>ROUNDUP(MONTH(sales_data_sample3[[#This Row],[ORDER DATE]])/3,0)</f>
        <v>4</v>
      </c>
      <c r="K1843" t="str">
        <f>TEXT(sales_data_sample3[[#This Row],[ORDER DATE]],"[$-409]mmmm")</f>
        <v>October</v>
      </c>
      <c r="L1843">
        <f>YEAR(sales_data_sample3[[#This Row],[ORDER DATE]])</f>
        <v>2004</v>
      </c>
      <c r="M1843" t="s">
        <v>1502</v>
      </c>
      <c r="N1843">
        <v>72</v>
      </c>
      <c r="O1843" t="s">
        <v>3763</v>
      </c>
      <c r="P1843" t="s">
        <v>510</v>
      </c>
      <c r="Q1843" t="s">
        <v>511</v>
      </c>
      <c r="R1843" t="s">
        <v>512</v>
      </c>
      <c r="S1843" t="s">
        <v>4804</v>
      </c>
      <c r="T1843" t="s">
        <v>513</v>
      </c>
      <c r="U1843" t="s">
        <v>36</v>
      </c>
      <c r="V1843" t="s">
        <v>514</v>
      </c>
      <c r="W1843" t="s">
        <v>38</v>
      </c>
      <c r="X1843" t="s">
        <v>39</v>
      </c>
      <c r="Y1843" t="s">
        <v>149</v>
      </c>
      <c r="Z1843" t="s">
        <v>363</v>
      </c>
      <c r="AA1843" t="s">
        <v>65</v>
      </c>
    </row>
    <row r="1844" spans="1:27" x14ac:dyDescent="0.25">
      <c r="A1844" s="1">
        <v>10308</v>
      </c>
      <c r="B1844" s="1">
        <v>24</v>
      </c>
      <c r="C1844" s="8">
        <v>79.91</v>
      </c>
      <c r="D1844" s="1">
        <v>5</v>
      </c>
      <c r="E1844" s="7">
        <v>1917.84</v>
      </c>
      <c r="F1844" s="7">
        <f>sales_data_sample3[[#This Row],[SALES]]*sales_data_sample3[[#This Row],[PROFIT MARGIN]]</f>
        <v>243.56567999999999</v>
      </c>
      <c r="G1844" s="14">
        <v>0.127</v>
      </c>
      <c r="H1844" s="4">
        <v>38275</v>
      </c>
      <c r="I1844" t="s">
        <v>28</v>
      </c>
      <c r="J1844">
        <f>ROUNDUP(MONTH(sales_data_sample3[[#This Row],[ORDER DATE]])/3,0)</f>
        <v>4</v>
      </c>
      <c r="K1844" t="str">
        <f>TEXT(sales_data_sample3[[#This Row],[ORDER DATE]],"[$-409]mmmm")</f>
        <v>October</v>
      </c>
      <c r="L1844">
        <f>YEAR(sales_data_sample3[[#This Row],[ORDER DATE]])</f>
        <v>2004</v>
      </c>
      <c r="M1844" t="s">
        <v>29</v>
      </c>
      <c r="N1844">
        <v>99</v>
      </c>
      <c r="O1844" t="s">
        <v>3872</v>
      </c>
      <c r="P1844" t="s">
        <v>510</v>
      </c>
      <c r="Q1844" t="s">
        <v>511</v>
      </c>
      <c r="R1844" t="s">
        <v>512</v>
      </c>
      <c r="S1844" t="s">
        <v>4804</v>
      </c>
      <c r="T1844" t="s">
        <v>513</v>
      </c>
      <c r="U1844" t="s">
        <v>36</v>
      </c>
      <c r="V1844" t="s">
        <v>514</v>
      </c>
      <c r="W1844" t="s">
        <v>38</v>
      </c>
      <c r="X1844" t="s">
        <v>39</v>
      </c>
      <c r="Y1844" t="s">
        <v>149</v>
      </c>
      <c r="Z1844" t="s">
        <v>363</v>
      </c>
      <c r="AA1844" t="s">
        <v>42</v>
      </c>
    </row>
    <row r="1845" spans="1:27" x14ac:dyDescent="0.25">
      <c r="A1845" s="1">
        <v>10308</v>
      </c>
      <c r="B1845" s="1">
        <v>46</v>
      </c>
      <c r="C1845" s="8">
        <v>66.040000000000006</v>
      </c>
      <c r="D1845" s="1">
        <v>10</v>
      </c>
      <c r="E1845" s="7">
        <v>3037.84</v>
      </c>
      <c r="F1845" s="7">
        <f>sales_data_sample3[[#This Row],[SALES]]*sales_data_sample3[[#This Row],[PROFIT MARGIN]]</f>
        <v>224.496376</v>
      </c>
      <c r="G1845" s="14" t="str">
        <f>IF(sales_data_sample3[[#This Row],[STATUS]] &lt;&gt;"Cancelled","7,39%","0")</f>
        <v>7,39%</v>
      </c>
      <c r="H1845" s="4">
        <v>38275</v>
      </c>
      <c r="I1845" t="s">
        <v>28</v>
      </c>
      <c r="J1845">
        <f>ROUNDUP(MONTH(sales_data_sample3[[#This Row],[ORDER DATE]])/3,0)</f>
        <v>4</v>
      </c>
      <c r="K1845" t="str">
        <f>TEXT(sales_data_sample3[[#This Row],[ORDER DATE]],"[$-409]mmmm")</f>
        <v>October</v>
      </c>
      <c r="L1845">
        <f>YEAR(sales_data_sample3[[#This Row],[ORDER DATE]])</f>
        <v>2004</v>
      </c>
      <c r="M1845" t="s">
        <v>1354</v>
      </c>
      <c r="N1845">
        <v>68</v>
      </c>
      <c r="O1845" t="s">
        <v>4069</v>
      </c>
      <c r="P1845" t="s">
        <v>510</v>
      </c>
      <c r="Q1845" t="s">
        <v>511</v>
      </c>
      <c r="R1845" t="s">
        <v>512</v>
      </c>
      <c r="S1845" t="s">
        <v>4804</v>
      </c>
      <c r="T1845" t="s">
        <v>513</v>
      </c>
      <c r="U1845" t="s">
        <v>36</v>
      </c>
      <c r="V1845" t="s">
        <v>514</v>
      </c>
      <c r="W1845" t="s">
        <v>38</v>
      </c>
      <c r="X1845" t="s">
        <v>39</v>
      </c>
      <c r="Y1845" t="s">
        <v>149</v>
      </c>
      <c r="Z1845" t="s">
        <v>363</v>
      </c>
      <c r="AA1845" t="s">
        <v>65</v>
      </c>
    </row>
    <row r="1846" spans="1:27" x14ac:dyDescent="0.25">
      <c r="A1846" s="1">
        <v>10308</v>
      </c>
      <c r="B1846" s="1">
        <v>47</v>
      </c>
      <c r="C1846" s="8">
        <v>43.64</v>
      </c>
      <c r="D1846" s="1">
        <v>11</v>
      </c>
      <c r="E1846" s="7">
        <v>2051.08</v>
      </c>
      <c r="F1846" s="7">
        <f>sales_data_sample3[[#This Row],[SALES]]*sales_data_sample3[[#This Row],[PROFIT MARGIN]]</f>
        <v>151.57481199999998</v>
      </c>
      <c r="G1846" s="14" t="str">
        <f>IF(sales_data_sample3[[#This Row],[STATUS]] &lt;&gt;"Cancelled","7,39%","0")</f>
        <v>7,39%</v>
      </c>
      <c r="H1846" s="4">
        <v>38275</v>
      </c>
      <c r="I1846" t="s">
        <v>28</v>
      </c>
      <c r="J1846">
        <f>ROUNDUP(MONTH(sales_data_sample3[[#This Row],[ORDER DATE]])/3,0)</f>
        <v>4</v>
      </c>
      <c r="K1846" t="str">
        <f>TEXT(sales_data_sample3[[#This Row],[ORDER DATE]],"[$-409]mmmm")</f>
        <v>October</v>
      </c>
      <c r="L1846">
        <f>YEAR(sales_data_sample3[[#This Row],[ORDER DATE]])</f>
        <v>2004</v>
      </c>
      <c r="M1846" t="s">
        <v>1354</v>
      </c>
      <c r="N1846">
        <v>43</v>
      </c>
      <c r="O1846" t="s">
        <v>4136</v>
      </c>
      <c r="P1846" t="s">
        <v>510</v>
      </c>
      <c r="Q1846" t="s">
        <v>511</v>
      </c>
      <c r="R1846" t="s">
        <v>512</v>
      </c>
      <c r="S1846" t="s">
        <v>4804</v>
      </c>
      <c r="T1846" t="s">
        <v>513</v>
      </c>
      <c r="U1846" t="s">
        <v>36</v>
      </c>
      <c r="V1846" t="s">
        <v>514</v>
      </c>
      <c r="W1846" t="s">
        <v>38</v>
      </c>
      <c r="X1846" t="s">
        <v>39</v>
      </c>
      <c r="Y1846" t="s">
        <v>149</v>
      </c>
      <c r="Z1846" t="s">
        <v>363</v>
      </c>
      <c r="AA1846" t="s">
        <v>42</v>
      </c>
    </row>
    <row r="1847" spans="1:27" x14ac:dyDescent="0.25">
      <c r="A1847" s="1">
        <v>10308</v>
      </c>
      <c r="B1847" s="1">
        <v>21</v>
      </c>
      <c r="C1847" s="8">
        <v>100</v>
      </c>
      <c r="D1847" s="1">
        <v>12</v>
      </c>
      <c r="E1847" s="7">
        <v>2224.9499999999998</v>
      </c>
      <c r="F1847" s="7">
        <f>sales_data_sample3[[#This Row],[SALES]]*sales_data_sample3[[#This Row],[PROFIT MARGIN]]</f>
        <v>162.64384499999997</v>
      </c>
      <c r="G1847" s="14" t="str">
        <f>IF(sales_data_sample3[[#This Row],[STATUS]] &lt;&gt;"Cancelled","7,31%","0")</f>
        <v>7,31%</v>
      </c>
      <c r="H1847" s="4">
        <v>38275</v>
      </c>
      <c r="I1847" t="s">
        <v>28</v>
      </c>
      <c r="J1847">
        <f>ROUNDUP(MONTH(sales_data_sample3[[#This Row],[ORDER DATE]])/3,0)</f>
        <v>4</v>
      </c>
      <c r="K1847" t="str">
        <f>TEXT(sales_data_sample3[[#This Row],[ORDER DATE]],"[$-409]mmmm")</f>
        <v>October</v>
      </c>
      <c r="L1847">
        <f>YEAR(sales_data_sample3[[#This Row],[ORDER DATE]])</f>
        <v>2004</v>
      </c>
      <c r="M1847" t="s">
        <v>1502</v>
      </c>
      <c r="N1847">
        <v>91</v>
      </c>
      <c r="O1847" t="s">
        <v>4321</v>
      </c>
      <c r="P1847" t="s">
        <v>510</v>
      </c>
      <c r="Q1847" t="s">
        <v>511</v>
      </c>
      <c r="R1847" t="s">
        <v>512</v>
      </c>
      <c r="S1847" t="s">
        <v>4804</v>
      </c>
      <c r="T1847" t="s">
        <v>513</v>
      </c>
      <c r="U1847" t="s">
        <v>36</v>
      </c>
      <c r="V1847" t="s">
        <v>514</v>
      </c>
      <c r="W1847" t="s">
        <v>38</v>
      </c>
      <c r="X1847" t="s">
        <v>39</v>
      </c>
      <c r="Y1847" t="s">
        <v>149</v>
      </c>
      <c r="Z1847" t="s">
        <v>363</v>
      </c>
      <c r="AA1847" t="s">
        <v>42</v>
      </c>
    </row>
    <row r="1848" spans="1:27" x14ac:dyDescent="0.25">
      <c r="A1848" s="1">
        <v>10308</v>
      </c>
      <c r="B1848" s="1">
        <v>35</v>
      </c>
      <c r="C1848" s="8">
        <v>88.75</v>
      </c>
      <c r="D1848" s="1">
        <v>14</v>
      </c>
      <c r="E1848" s="7">
        <v>3106.25</v>
      </c>
      <c r="F1848" s="7">
        <f>sales_data_sample3[[#This Row],[SALES]]*sales_data_sample3[[#This Row],[PROFIT MARGIN]]</f>
        <v>227.06687499999998</v>
      </c>
      <c r="G1848" s="14" t="str">
        <f>IF(sales_data_sample3[[#This Row],[STATUS]] &lt;&gt;"Cancelled","7,31%","0")</f>
        <v>7,31%</v>
      </c>
      <c r="H1848" s="4">
        <v>38275</v>
      </c>
      <c r="I1848" t="s">
        <v>28</v>
      </c>
      <c r="J1848">
        <f>ROUNDUP(MONTH(sales_data_sample3[[#This Row],[ORDER DATE]])/3,0)</f>
        <v>4</v>
      </c>
      <c r="K1848" t="str">
        <f>TEXT(sales_data_sample3[[#This Row],[ORDER DATE]],"[$-409]mmmm")</f>
        <v>October</v>
      </c>
      <c r="L1848">
        <f>YEAR(sales_data_sample3[[#This Row],[ORDER DATE]])</f>
        <v>2004</v>
      </c>
      <c r="M1848" t="s">
        <v>1502</v>
      </c>
      <c r="N1848">
        <v>99</v>
      </c>
      <c r="O1848" t="s">
        <v>4433</v>
      </c>
      <c r="P1848" t="s">
        <v>510</v>
      </c>
      <c r="Q1848" t="s">
        <v>511</v>
      </c>
      <c r="R1848" t="s">
        <v>512</v>
      </c>
      <c r="S1848" t="s">
        <v>4804</v>
      </c>
      <c r="T1848" t="s">
        <v>513</v>
      </c>
      <c r="U1848" t="s">
        <v>36</v>
      </c>
      <c r="V1848" t="s">
        <v>514</v>
      </c>
      <c r="W1848" t="s">
        <v>38</v>
      </c>
      <c r="X1848" t="s">
        <v>39</v>
      </c>
      <c r="Y1848" t="s">
        <v>149</v>
      </c>
      <c r="Z1848" t="s">
        <v>363</v>
      </c>
      <c r="AA1848" t="s">
        <v>65</v>
      </c>
    </row>
    <row r="1849" spans="1:27" x14ac:dyDescent="0.25">
      <c r="A1849" s="1">
        <v>10308</v>
      </c>
      <c r="B1849" s="1">
        <v>31</v>
      </c>
      <c r="C1849" s="8">
        <v>100</v>
      </c>
      <c r="D1849" s="1">
        <v>6</v>
      </c>
      <c r="E1849" s="7">
        <v>4009.23</v>
      </c>
      <c r="F1849" s="7">
        <f>sales_data_sample3[[#This Row],[SALES]]*sales_data_sample3[[#This Row],[PROFIT MARGIN]]</f>
        <v>293.07471299999997</v>
      </c>
      <c r="G1849" s="14" t="str">
        <f>IF(sales_data_sample3[[#This Row],[STATUS]] &lt;&gt;"Cancelled","7,31%","0")</f>
        <v>7,31%</v>
      </c>
      <c r="H1849" s="4">
        <v>38275</v>
      </c>
      <c r="I1849" t="s">
        <v>28</v>
      </c>
      <c r="J1849">
        <f>ROUNDUP(MONTH(sales_data_sample3[[#This Row],[ORDER DATE]])/3,0)</f>
        <v>4</v>
      </c>
      <c r="K1849" t="str">
        <f>TEXT(sales_data_sample3[[#This Row],[ORDER DATE]],"[$-409]mmmm")</f>
        <v>October</v>
      </c>
      <c r="L1849">
        <f>YEAR(sales_data_sample3[[#This Row],[ORDER DATE]])</f>
        <v>2004</v>
      </c>
      <c r="M1849" t="s">
        <v>1502</v>
      </c>
      <c r="N1849">
        <v>118</v>
      </c>
      <c r="O1849" t="s">
        <v>4540</v>
      </c>
      <c r="P1849" t="s">
        <v>510</v>
      </c>
      <c r="Q1849" t="s">
        <v>511</v>
      </c>
      <c r="R1849" t="s">
        <v>512</v>
      </c>
      <c r="S1849" t="s">
        <v>4804</v>
      </c>
      <c r="T1849" t="s">
        <v>513</v>
      </c>
      <c r="U1849" t="s">
        <v>36</v>
      </c>
      <c r="V1849" t="s">
        <v>514</v>
      </c>
      <c r="W1849" t="s">
        <v>38</v>
      </c>
      <c r="X1849" t="s">
        <v>39</v>
      </c>
      <c r="Y1849" t="s">
        <v>149</v>
      </c>
      <c r="Z1849" t="s">
        <v>363</v>
      </c>
      <c r="AA1849" t="s">
        <v>65</v>
      </c>
    </row>
    <row r="1850" spans="1:27" x14ac:dyDescent="0.25">
      <c r="A1850" s="1">
        <v>10308</v>
      </c>
      <c r="B1850" s="1">
        <v>21</v>
      </c>
      <c r="C1850" s="8">
        <v>87.2</v>
      </c>
      <c r="D1850" s="1">
        <v>13</v>
      </c>
      <c r="E1850" s="7">
        <v>1831.2</v>
      </c>
      <c r="F1850" s="7">
        <f>sales_data_sample3[[#This Row],[SALES]]*sales_data_sample3[[#This Row],[PROFIT MARGIN]]</f>
        <v>133.86071999999999</v>
      </c>
      <c r="G1850" s="14" t="str">
        <f>IF(sales_data_sample3[[#This Row],[STATUS]] &lt;&gt;"Cancelled","7,31%","0")</f>
        <v>7,31%</v>
      </c>
      <c r="H1850" s="4">
        <v>38275</v>
      </c>
      <c r="I1850" t="s">
        <v>28</v>
      </c>
      <c r="J1850">
        <f>ROUNDUP(MONTH(sales_data_sample3[[#This Row],[ORDER DATE]])/3,0)</f>
        <v>4</v>
      </c>
      <c r="K1850" t="str">
        <f>TEXT(sales_data_sample3[[#This Row],[ORDER DATE]],"[$-409]mmmm")</f>
        <v>October</v>
      </c>
      <c r="L1850">
        <f>YEAR(sales_data_sample3[[#This Row],[ORDER DATE]])</f>
        <v>2004</v>
      </c>
      <c r="M1850" t="s">
        <v>1502</v>
      </c>
      <c r="N1850">
        <v>80</v>
      </c>
      <c r="O1850" t="s">
        <v>4572</v>
      </c>
      <c r="P1850" t="s">
        <v>510</v>
      </c>
      <c r="Q1850" t="s">
        <v>511</v>
      </c>
      <c r="R1850" t="s">
        <v>512</v>
      </c>
      <c r="S1850" t="s">
        <v>4804</v>
      </c>
      <c r="T1850" t="s">
        <v>513</v>
      </c>
      <c r="U1850" t="s">
        <v>36</v>
      </c>
      <c r="V1850" t="s">
        <v>514</v>
      </c>
      <c r="W1850" t="s">
        <v>38</v>
      </c>
      <c r="X1850" t="s">
        <v>39</v>
      </c>
      <c r="Y1850" t="s">
        <v>149</v>
      </c>
      <c r="Z1850" t="s">
        <v>363</v>
      </c>
      <c r="AA1850" t="s">
        <v>42</v>
      </c>
    </row>
    <row r="1851" spans="1:27" x14ac:dyDescent="0.25">
      <c r="A1851" s="1">
        <v>10308</v>
      </c>
      <c r="B1851" s="1">
        <v>39</v>
      </c>
      <c r="C1851" s="8">
        <v>68.11</v>
      </c>
      <c r="D1851" s="1">
        <v>15</v>
      </c>
      <c r="E1851" s="7">
        <v>2656.29</v>
      </c>
      <c r="F1851" s="7">
        <f>sales_data_sample3[[#This Row],[SALES]]*sales_data_sample3[[#This Row],[PROFIT MARGIN]]</f>
        <v>194.17479899999998</v>
      </c>
      <c r="G1851" s="14" t="str">
        <f>IF(sales_data_sample3[[#This Row],[STATUS]] &lt;&gt;"Cancelled","7,31%","0")</f>
        <v>7,31%</v>
      </c>
      <c r="H1851" s="4">
        <v>38275</v>
      </c>
      <c r="I1851" t="s">
        <v>28</v>
      </c>
      <c r="J1851">
        <f>ROUNDUP(MONTH(sales_data_sample3[[#This Row],[ORDER DATE]])/3,0)</f>
        <v>4</v>
      </c>
      <c r="K1851" t="str">
        <f>TEXT(sales_data_sample3[[#This Row],[ORDER DATE]],"[$-409]mmmm")</f>
        <v>October</v>
      </c>
      <c r="L1851">
        <f>YEAR(sales_data_sample3[[#This Row],[ORDER DATE]])</f>
        <v>2004</v>
      </c>
      <c r="M1851" t="s">
        <v>1502</v>
      </c>
      <c r="N1851">
        <v>74</v>
      </c>
      <c r="O1851" t="s">
        <v>4675</v>
      </c>
      <c r="P1851" t="s">
        <v>510</v>
      </c>
      <c r="Q1851" t="s">
        <v>511</v>
      </c>
      <c r="R1851" t="s">
        <v>512</v>
      </c>
      <c r="S1851" t="s">
        <v>4804</v>
      </c>
      <c r="T1851" t="s">
        <v>513</v>
      </c>
      <c r="U1851" t="s">
        <v>36</v>
      </c>
      <c r="V1851" t="s">
        <v>514</v>
      </c>
      <c r="W1851" t="s">
        <v>38</v>
      </c>
      <c r="X1851" t="s">
        <v>39</v>
      </c>
      <c r="Y1851" t="s">
        <v>149</v>
      </c>
      <c r="Z1851" t="s">
        <v>363</v>
      </c>
      <c r="AA1851" t="s">
        <v>42</v>
      </c>
    </row>
    <row r="1852" spans="1:27" x14ac:dyDescent="0.25">
      <c r="A1852" s="1">
        <v>10309</v>
      </c>
      <c r="B1852" s="1">
        <v>41</v>
      </c>
      <c r="C1852" s="8">
        <v>100</v>
      </c>
      <c r="D1852" s="1">
        <v>5</v>
      </c>
      <c r="E1852" s="7">
        <v>4394.38</v>
      </c>
      <c r="F1852" s="7">
        <f>sales_data_sample3[[#This Row],[SALES]]*sales_data_sample3[[#This Row],[PROFIT MARGIN]]</f>
        <v>558.08626000000004</v>
      </c>
      <c r="G1852" s="14" t="str">
        <f>IF(sales_data_sample3[[#This Row],[STATUS]] &lt;&gt;"Cancelled","12,70%","0")</f>
        <v>12,70%</v>
      </c>
      <c r="H1852" s="4">
        <v>38275</v>
      </c>
      <c r="I1852" t="s">
        <v>28</v>
      </c>
      <c r="J1852">
        <f>ROUNDUP(MONTH(sales_data_sample3[[#This Row],[ORDER DATE]])/3,0)</f>
        <v>4</v>
      </c>
      <c r="K1852" t="str">
        <f>TEXT(sales_data_sample3[[#This Row],[ORDER DATE]],"[$-409]mmmm")</f>
        <v>October</v>
      </c>
      <c r="L1852">
        <f>YEAR(sales_data_sample3[[#This Row],[ORDER DATE]])</f>
        <v>2004</v>
      </c>
      <c r="M1852" t="s">
        <v>29</v>
      </c>
      <c r="N1852">
        <v>95</v>
      </c>
      <c r="O1852" t="s">
        <v>30</v>
      </c>
      <c r="P1852" t="s">
        <v>201</v>
      </c>
      <c r="Q1852" t="s">
        <v>202</v>
      </c>
      <c r="R1852" t="s">
        <v>203</v>
      </c>
      <c r="S1852" t="s">
        <v>4804</v>
      </c>
      <c r="T1852" t="s">
        <v>204</v>
      </c>
      <c r="U1852" t="s">
        <v>4804</v>
      </c>
      <c r="V1852" t="s">
        <v>205</v>
      </c>
      <c r="W1852" t="s">
        <v>112</v>
      </c>
      <c r="X1852" t="s">
        <v>52</v>
      </c>
      <c r="Y1852" t="s">
        <v>206</v>
      </c>
      <c r="Z1852" t="s">
        <v>207</v>
      </c>
      <c r="AA1852" t="s">
        <v>65</v>
      </c>
    </row>
    <row r="1853" spans="1:27" x14ac:dyDescent="0.25">
      <c r="A1853" s="1">
        <v>10309</v>
      </c>
      <c r="B1853" s="1">
        <v>26</v>
      </c>
      <c r="C1853" s="8">
        <v>100</v>
      </c>
      <c r="D1853" s="1">
        <v>4</v>
      </c>
      <c r="E1853" s="7">
        <v>4660.24</v>
      </c>
      <c r="F1853" s="7">
        <f>sales_data_sample3[[#This Row],[SALES]]*sales_data_sample3[[#This Row],[PROFIT MARGIN]]</f>
        <v>591.85047999999995</v>
      </c>
      <c r="G1853" s="14">
        <v>0.127</v>
      </c>
      <c r="H1853" s="4">
        <v>38275</v>
      </c>
      <c r="I1853" t="s">
        <v>28</v>
      </c>
      <c r="J1853">
        <f>ROUNDUP(MONTH(sales_data_sample3[[#This Row],[ORDER DATE]])/3,0)</f>
        <v>4</v>
      </c>
      <c r="K1853" t="str">
        <f>TEXT(sales_data_sample3[[#This Row],[ORDER DATE]],"[$-409]mmmm")</f>
        <v>October</v>
      </c>
      <c r="L1853">
        <f>YEAR(sales_data_sample3[[#This Row],[ORDER DATE]])</f>
        <v>2004</v>
      </c>
      <c r="M1853" t="s">
        <v>29</v>
      </c>
      <c r="N1853">
        <v>150</v>
      </c>
      <c r="O1853" t="s">
        <v>991</v>
      </c>
      <c r="P1853" t="s">
        <v>201</v>
      </c>
      <c r="Q1853" t="s">
        <v>202</v>
      </c>
      <c r="R1853" t="s">
        <v>203</v>
      </c>
      <c r="S1853" t="s">
        <v>4804</v>
      </c>
      <c r="T1853" t="s">
        <v>204</v>
      </c>
      <c r="U1853" t="s">
        <v>4804</v>
      </c>
      <c r="V1853" t="s">
        <v>205</v>
      </c>
      <c r="W1853" t="s">
        <v>112</v>
      </c>
      <c r="X1853" t="s">
        <v>52</v>
      </c>
      <c r="Y1853" t="s">
        <v>206</v>
      </c>
      <c r="Z1853" t="s">
        <v>207</v>
      </c>
      <c r="AA1853" t="s">
        <v>65</v>
      </c>
    </row>
    <row r="1854" spans="1:27" x14ac:dyDescent="0.25">
      <c r="A1854" s="1">
        <v>10309</v>
      </c>
      <c r="B1854" s="1">
        <v>21</v>
      </c>
      <c r="C1854" s="8">
        <v>100</v>
      </c>
      <c r="D1854" s="1">
        <v>6</v>
      </c>
      <c r="E1854" s="7">
        <v>2650.62</v>
      </c>
      <c r="F1854" s="7">
        <f>sales_data_sample3[[#This Row],[SALES]]*sales_data_sample3[[#This Row],[PROFIT MARGIN]]</f>
        <v>336.62873999999999</v>
      </c>
      <c r="G1854" s="14">
        <v>0.127</v>
      </c>
      <c r="H1854" s="4">
        <v>38275</v>
      </c>
      <c r="I1854" t="s">
        <v>28</v>
      </c>
      <c r="J1854">
        <f>ROUNDUP(MONTH(sales_data_sample3[[#This Row],[ORDER DATE]])/3,0)</f>
        <v>4</v>
      </c>
      <c r="K1854" t="str">
        <f>TEXT(sales_data_sample3[[#This Row],[ORDER DATE]],"[$-409]mmmm")</f>
        <v>October</v>
      </c>
      <c r="L1854">
        <f>YEAR(sales_data_sample3[[#This Row],[ORDER DATE]])</f>
        <v>2004</v>
      </c>
      <c r="M1854" t="s">
        <v>29</v>
      </c>
      <c r="N1854">
        <v>112</v>
      </c>
      <c r="O1854" t="s">
        <v>2822</v>
      </c>
      <c r="P1854" t="s">
        <v>201</v>
      </c>
      <c r="Q1854" t="s">
        <v>202</v>
      </c>
      <c r="R1854" t="s">
        <v>203</v>
      </c>
      <c r="S1854" t="s">
        <v>4804</v>
      </c>
      <c r="T1854" t="s">
        <v>204</v>
      </c>
      <c r="U1854" t="s">
        <v>4804</v>
      </c>
      <c r="V1854" t="s">
        <v>205</v>
      </c>
      <c r="W1854" t="s">
        <v>112</v>
      </c>
      <c r="X1854" t="s">
        <v>52</v>
      </c>
      <c r="Y1854" t="s">
        <v>206</v>
      </c>
      <c r="Z1854" t="s">
        <v>207</v>
      </c>
      <c r="AA1854" t="s">
        <v>42</v>
      </c>
    </row>
    <row r="1855" spans="1:27" x14ac:dyDescent="0.25">
      <c r="A1855" s="1">
        <v>10309</v>
      </c>
      <c r="B1855" s="1">
        <v>24</v>
      </c>
      <c r="C1855" s="8">
        <v>56.1</v>
      </c>
      <c r="D1855" s="1">
        <v>2</v>
      </c>
      <c r="E1855" s="7">
        <v>1346.4</v>
      </c>
      <c r="F1855" s="7">
        <f>sales_data_sample3[[#This Row],[SALES]]*sales_data_sample3[[#This Row],[PROFIT MARGIN]]</f>
        <v>170.99280000000002</v>
      </c>
      <c r="G1855" s="14">
        <v>0.127</v>
      </c>
      <c r="H1855" s="4">
        <v>38275</v>
      </c>
      <c r="I1855" t="s">
        <v>28</v>
      </c>
      <c r="J1855">
        <f>ROUNDUP(MONTH(sales_data_sample3[[#This Row],[ORDER DATE]])/3,0)</f>
        <v>4</v>
      </c>
      <c r="K1855" t="str">
        <f>TEXT(sales_data_sample3[[#This Row],[ORDER DATE]],"[$-409]mmmm")</f>
        <v>October</v>
      </c>
      <c r="L1855">
        <f>YEAR(sales_data_sample3[[#This Row],[ORDER DATE]])</f>
        <v>2004</v>
      </c>
      <c r="M1855" t="s">
        <v>29</v>
      </c>
      <c r="N1855">
        <v>69</v>
      </c>
      <c r="O1855" t="s">
        <v>3105</v>
      </c>
      <c r="P1855" t="s">
        <v>201</v>
      </c>
      <c r="Q1855" t="s">
        <v>202</v>
      </c>
      <c r="R1855" t="s">
        <v>203</v>
      </c>
      <c r="S1855" t="s">
        <v>4804</v>
      </c>
      <c r="T1855" t="s">
        <v>204</v>
      </c>
      <c r="U1855" t="s">
        <v>4804</v>
      </c>
      <c r="V1855" t="s">
        <v>205</v>
      </c>
      <c r="W1855" t="s">
        <v>112</v>
      </c>
      <c r="X1855" t="s">
        <v>52</v>
      </c>
      <c r="Y1855" t="s">
        <v>206</v>
      </c>
      <c r="Z1855" t="s">
        <v>207</v>
      </c>
      <c r="AA1855" t="s">
        <v>42</v>
      </c>
    </row>
    <row r="1856" spans="1:27" x14ac:dyDescent="0.25">
      <c r="A1856" s="1">
        <v>10309</v>
      </c>
      <c r="B1856" s="1">
        <v>50</v>
      </c>
      <c r="C1856" s="8">
        <v>84.7</v>
      </c>
      <c r="D1856" s="1">
        <v>3</v>
      </c>
      <c r="E1856" s="7">
        <v>4235</v>
      </c>
      <c r="F1856" s="7">
        <f>sales_data_sample3[[#This Row],[SALES]]*sales_data_sample3[[#This Row],[PROFIT MARGIN]]</f>
        <v>537.84500000000003</v>
      </c>
      <c r="G1856" s="14">
        <v>0.127</v>
      </c>
      <c r="H1856" s="4">
        <v>38275</v>
      </c>
      <c r="I1856" t="s">
        <v>28</v>
      </c>
      <c r="J1856">
        <f>ROUNDUP(MONTH(sales_data_sample3[[#This Row],[ORDER DATE]])/3,0)</f>
        <v>4</v>
      </c>
      <c r="K1856" t="str">
        <f>TEXT(sales_data_sample3[[#This Row],[ORDER DATE]],"[$-409]mmmm")</f>
        <v>October</v>
      </c>
      <c r="L1856">
        <f>YEAR(sales_data_sample3[[#This Row],[ORDER DATE]])</f>
        <v>2004</v>
      </c>
      <c r="M1856" t="s">
        <v>29</v>
      </c>
      <c r="N1856">
        <v>102</v>
      </c>
      <c r="O1856" t="s">
        <v>4107</v>
      </c>
      <c r="P1856" t="s">
        <v>201</v>
      </c>
      <c r="Q1856" t="s">
        <v>202</v>
      </c>
      <c r="R1856" t="s">
        <v>203</v>
      </c>
      <c r="S1856" t="s">
        <v>4804</v>
      </c>
      <c r="T1856" t="s">
        <v>204</v>
      </c>
      <c r="U1856" t="s">
        <v>4804</v>
      </c>
      <c r="V1856" t="s">
        <v>205</v>
      </c>
      <c r="W1856" t="s">
        <v>112</v>
      </c>
      <c r="X1856" t="s">
        <v>52</v>
      </c>
      <c r="Y1856" t="s">
        <v>206</v>
      </c>
      <c r="Z1856" t="s">
        <v>207</v>
      </c>
      <c r="AA1856" t="s">
        <v>65</v>
      </c>
    </row>
    <row r="1857" spans="1:27" x14ac:dyDescent="0.25">
      <c r="A1857" s="1">
        <v>10309</v>
      </c>
      <c r="B1857" s="1">
        <v>28</v>
      </c>
      <c r="C1857" s="8">
        <v>88.68</v>
      </c>
      <c r="D1857" s="1">
        <v>1</v>
      </c>
      <c r="E1857" s="7">
        <v>2483.04</v>
      </c>
      <c r="F1857" s="7">
        <f>sales_data_sample3[[#This Row],[SALES]]*sales_data_sample3[[#This Row],[PROFIT MARGIN]]</f>
        <v>315.34607999999997</v>
      </c>
      <c r="G1857" s="14">
        <v>0.127</v>
      </c>
      <c r="H1857" s="4">
        <v>38275</v>
      </c>
      <c r="I1857" t="s">
        <v>28</v>
      </c>
      <c r="J1857">
        <f>ROUNDUP(MONTH(sales_data_sample3[[#This Row],[ORDER DATE]])/3,0)</f>
        <v>4</v>
      </c>
      <c r="K1857" t="str">
        <f>TEXT(sales_data_sample3[[#This Row],[ORDER DATE]],"[$-409]mmmm")</f>
        <v>October</v>
      </c>
      <c r="L1857">
        <f>YEAR(sales_data_sample3[[#This Row],[ORDER DATE]])</f>
        <v>2004</v>
      </c>
      <c r="M1857" t="s">
        <v>29</v>
      </c>
      <c r="N1857">
        <v>81</v>
      </c>
      <c r="O1857" t="s">
        <v>4246</v>
      </c>
      <c r="P1857" t="s">
        <v>201</v>
      </c>
      <c r="Q1857" t="s">
        <v>202</v>
      </c>
      <c r="R1857" t="s">
        <v>203</v>
      </c>
      <c r="S1857" t="s">
        <v>4804</v>
      </c>
      <c r="T1857" t="s">
        <v>204</v>
      </c>
      <c r="U1857" t="s">
        <v>4804</v>
      </c>
      <c r="V1857" t="s">
        <v>205</v>
      </c>
      <c r="W1857" t="s">
        <v>112</v>
      </c>
      <c r="X1857" t="s">
        <v>52</v>
      </c>
      <c r="Y1857" t="s">
        <v>206</v>
      </c>
      <c r="Z1857" t="s">
        <v>207</v>
      </c>
      <c r="AA1857" t="s">
        <v>42</v>
      </c>
    </row>
    <row r="1858" spans="1:27" x14ac:dyDescent="0.25">
      <c r="A1858" s="1">
        <v>10310</v>
      </c>
      <c r="B1858" s="1">
        <v>33</v>
      </c>
      <c r="C1858" s="8">
        <v>100</v>
      </c>
      <c r="D1858" s="1">
        <v>10</v>
      </c>
      <c r="E1858" s="7">
        <v>6934.62</v>
      </c>
      <c r="F1858" s="7">
        <f>sales_data_sample3[[#This Row],[SALES]]*sales_data_sample3[[#This Row],[PROFIT MARGIN]]</f>
        <v>1726.026918</v>
      </c>
      <c r="G1858" s="14" t="str">
        <f>IF(sales_data_sample3[[#This Row],[STATUS]] &lt;&gt;"Cancelled","24,89%","0")</f>
        <v>24,89%</v>
      </c>
      <c r="H1858" s="4">
        <v>38276</v>
      </c>
      <c r="I1858" t="s">
        <v>28</v>
      </c>
      <c r="J1858">
        <f>ROUNDUP(MONTH(sales_data_sample3[[#This Row],[ORDER DATE]])/3,0)</f>
        <v>4</v>
      </c>
      <c r="K1858" t="str">
        <f>TEXT(sales_data_sample3[[#This Row],[ORDER DATE]],"[$-409]mmmm")</f>
        <v>October</v>
      </c>
      <c r="L1858">
        <f>YEAR(sales_data_sample3[[#This Row],[ORDER DATE]])</f>
        <v>2004</v>
      </c>
      <c r="M1858" t="s">
        <v>278</v>
      </c>
      <c r="N1858">
        <v>194</v>
      </c>
      <c r="O1858" t="s">
        <v>776</v>
      </c>
      <c r="P1858" t="s">
        <v>805</v>
      </c>
      <c r="Q1858" t="s">
        <v>806</v>
      </c>
      <c r="R1858" t="s">
        <v>807</v>
      </c>
      <c r="S1858" t="s">
        <v>4804</v>
      </c>
      <c r="T1858" t="s">
        <v>808</v>
      </c>
      <c r="U1858" t="s">
        <v>4804</v>
      </c>
      <c r="V1858" t="s">
        <v>809</v>
      </c>
      <c r="W1858" t="s">
        <v>810</v>
      </c>
      <c r="X1858" t="s">
        <v>52</v>
      </c>
      <c r="Y1858" t="s">
        <v>811</v>
      </c>
      <c r="Z1858" t="s">
        <v>812</v>
      </c>
      <c r="AA1858" t="s">
        <v>65</v>
      </c>
    </row>
    <row r="1859" spans="1:27" x14ac:dyDescent="0.25">
      <c r="A1859" s="1">
        <v>10310</v>
      </c>
      <c r="B1859" s="1">
        <v>24</v>
      </c>
      <c r="C1859" s="8">
        <v>100</v>
      </c>
      <c r="D1859" s="1">
        <v>8</v>
      </c>
      <c r="E1859" s="7">
        <v>3100.32</v>
      </c>
      <c r="F1859" s="7">
        <f>sales_data_sample3[[#This Row],[SALES]]*sales_data_sample3[[#This Row],[PROFIT MARGIN]]</f>
        <v>771.66964800000005</v>
      </c>
      <c r="G1859" s="14" t="str">
        <f>IF(sales_data_sample3[[#This Row],[STATUS]] &lt;&gt;"Cancelled","24,89%","0")</f>
        <v>24,89%</v>
      </c>
      <c r="H1859" s="4">
        <v>38276</v>
      </c>
      <c r="I1859" t="s">
        <v>28</v>
      </c>
      <c r="J1859">
        <f>ROUNDUP(MONTH(sales_data_sample3[[#This Row],[ORDER DATE]])/3,0)</f>
        <v>4</v>
      </c>
      <c r="K1859" t="str">
        <f>TEXT(sales_data_sample3[[#This Row],[ORDER DATE]],"[$-409]mmmm")</f>
        <v>October</v>
      </c>
      <c r="L1859">
        <f>YEAR(sales_data_sample3[[#This Row],[ORDER DATE]])</f>
        <v>2004</v>
      </c>
      <c r="M1859" t="s">
        <v>278</v>
      </c>
      <c r="N1859">
        <v>117</v>
      </c>
      <c r="O1859" t="s">
        <v>1057</v>
      </c>
      <c r="P1859" t="s">
        <v>805</v>
      </c>
      <c r="Q1859" t="s">
        <v>806</v>
      </c>
      <c r="R1859" t="s">
        <v>807</v>
      </c>
      <c r="S1859" t="s">
        <v>4804</v>
      </c>
      <c r="T1859" t="s">
        <v>808</v>
      </c>
      <c r="U1859" t="s">
        <v>4804</v>
      </c>
      <c r="V1859" t="s">
        <v>809</v>
      </c>
      <c r="W1859" t="s">
        <v>810</v>
      </c>
      <c r="X1859" t="s">
        <v>52</v>
      </c>
      <c r="Y1859" t="s">
        <v>811</v>
      </c>
      <c r="Z1859" t="s">
        <v>812</v>
      </c>
      <c r="AA1859" t="s">
        <v>65</v>
      </c>
    </row>
    <row r="1860" spans="1:27" x14ac:dyDescent="0.25">
      <c r="A1860" s="1">
        <v>10310</v>
      </c>
      <c r="B1860" s="1">
        <v>49</v>
      </c>
      <c r="C1860" s="8">
        <v>81.400000000000006</v>
      </c>
      <c r="D1860" s="1">
        <v>11</v>
      </c>
      <c r="E1860" s="7">
        <v>3988.6</v>
      </c>
      <c r="F1860" s="7">
        <f>sales_data_sample3[[#This Row],[SALES]]*sales_data_sample3[[#This Row],[PROFIT MARGIN]]</f>
        <v>992.76254000000006</v>
      </c>
      <c r="G1860" s="14" t="str">
        <f>IF(sales_data_sample3[[#This Row],[STATUS]] &lt;&gt;"Cancelled","24,89%","0")</f>
        <v>24,89%</v>
      </c>
      <c r="H1860" s="4">
        <v>38276</v>
      </c>
      <c r="I1860" t="s">
        <v>28</v>
      </c>
      <c r="J1860">
        <f>ROUNDUP(MONTH(sales_data_sample3[[#This Row],[ORDER DATE]])/3,0)</f>
        <v>4</v>
      </c>
      <c r="K1860" t="str">
        <f>TEXT(sales_data_sample3[[#This Row],[ORDER DATE]],"[$-409]mmmm")</f>
        <v>October</v>
      </c>
      <c r="L1860">
        <f>YEAR(sales_data_sample3[[#This Row],[ORDER DATE]])</f>
        <v>2004</v>
      </c>
      <c r="M1860" t="s">
        <v>278</v>
      </c>
      <c r="N1860">
        <v>79</v>
      </c>
      <c r="O1860" t="s">
        <v>1128</v>
      </c>
      <c r="P1860" t="s">
        <v>805</v>
      </c>
      <c r="Q1860" t="s">
        <v>806</v>
      </c>
      <c r="R1860" t="s">
        <v>807</v>
      </c>
      <c r="S1860" t="s">
        <v>4804</v>
      </c>
      <c r="T1860" t="s">
        <v>808</v>
      </c>
      <c r="U1860" t="s">
        <v>4804</v>
      </c>
      <c r="V1860" t="s">
        <v>809</v>
      </c>
      <c r="W1860" t="s">
        <v>810</v>
      </c>
      <c r="X1860" t="s">
        <v>52</v>
      </c>
      <c r="Y1860" t="s">
        <v>811</v>
      </c>
      <c r="Z1860" t="s">
        <v>812</v>
      </c>
      <c r="AA1860" t="s">
        <v>65</v>
      </c>
    </row>
    <row r="1861" spans="1:27" x14ac:dyDescent="0.25">
      <c r="A1861" s="1">
        <v>10310</v>
      </c>
      <c r="B1861" s="1">
        <v>25</v>
      </c>
      <c r="C1861" s="8">
        <v>100</v>
      </c>
      <c r="D1861" s="1">
        <v>7</v>
      </c>
      <c r="E1861" s="7">
        <v>2504.75</v>
      </c>
      <c r="F1861" s="7">
        <f>sales_data_sample3[[#This Row],[SALES]]*sales_data_sample3[[#This Row],[PROFIT MARGIN]]</f>
        <v>623.432275</v>
      </c>
      <c r="G1861" s="14" t="str">
        <f>IF(sales_data_sample3[[#This Row],[STATUS]] &lt;&gt;"Cancelled","24,89%","0")</f>
        <v>24,89%</v>
      </c>
      <c r="H1861" s="4">
        <v>38276</v>
      </c>
      <c r="I1861" t="s">
        <v>28</v>
      </c>
      <c r="J1861">
        <f>ROUNDUP(MONTH(sales_data_sample3[[#This Row],[ORDER DATE]])/3,0)</f>
        <v>4</v>
      </c>
      <c r="K1861" t="str">
        <f>TEXT(sales_data_sample3[[#This Row],[ORDER DATE]],"[$-409]mmmm")</f>
        <v>October</v>
      </c>
      <c r="L1861">
        <f>YEAR(sales_data_sample3[[#This Row],[ORDER DATE]])</f>
        <v>2004</v>
      </c>
      <c r="M1861" t="s">
        <v>278</v>
      </c>
      <c r="N1861">
        <v>115</v>
      </c>
      <c r="O1861" t="s">
        <v>1223</v>
      </c>
      <c r="P1861" t="s">
        <v>805</v>
      </c>
      <c r="Q1861" t="s">
        <v>806</v>
      </c>
      <c r="R1861" t="s">
        <v>807</v>
      </c>
      <c r="S1861" t="s">
        <v>4804</v>
      </c>
      <c r="T1861" t="s">
        <v>808</v>
      </c>
      <c r="U1861" t="s">
        <v>4804</v>
      </c>
      <c r="V1861" t="s">
        <v>809</v>
      </c>
      <c r="W1861" t="s">
        <v>810</v>
      </c>
      <c r="X1861" t="s">
        <v>52</v>
      </c>
      <c r="Y1861" t="s">
        <v>811</v>
      </c>
      <c r="Z1861" t="s">
        <v>812</v>
      </c>
      <c r="AA1861" t="s">
        <v>42</v>
      </c>
    </row>
    <row r="1862" spans="1:27" x14ac:dyDescent="0.25">
      <c r="A1862" s="1">
        <v>10310</v>
      </c>
      <c r="B1862" s="1">
        <v>37</v>
      </c>
      <c r="C1862" s="8">
        <v>100</v>
      </c>
      <c r="D1862" s="1">
        <v>2</v>
      </c>
      <c r="E1862" s="7">
        <v>6231.91</v>
      </c>
      <c r="F1862" s="7">
        <f>sales_data_sample3[[#This Row],[SALES]]*sales_data_sample3[[#This Row],[PROFIT MARGIN]]</f>
        <v>1551.1223990000001</v>
      </c>
      <c r="G1862" s="14" t="str">
        <f>IF(sales_data_sample3[[#This Row],[STATUS]] &lt;&gt;"Cancelled","24,89%","0")</f>
        <v>24,89%</v>
      </c>
      <c r="H1862" s="4">
        <v>38276</v>
      </c>
      <c r="I1862" t="s">
        <v>28</v>
      </c>
      <c r="J1862">
        <f>ROUNDUP(MONTH(sales_data_sample3[[#This Row],[ORDER DATE]])/3,0)</f>
        <v>4</v>
      </c>
      <c r="K1862" t="str">
        <f>TEXT(sales_data_sample3[[#This Row],[ORDER DATE]],"[$-409]mmmm")</f>
        <v>October</v>
      </c>
      <c r="L1862">
        <f>YEAR(sales_data_sample3[[#This Row],[ORDER DATE]])</f>
        <v>2004</v>
      </c>
      <c r="M1862" t="s">
        <v>278</v>
      </c>
      <c r="N1862">
        <v>141</v>
      </c>
      <c r="O1862" t="s">
        <v>1299</v>
      </c>
      <c r="P1862" t="s">
        <v>805</v>
      </c>
      <c r="Q1862" t="s">
        <v>806</v>
      </c>
      <c r="R1862" t="s">
        <v>807</v>
      </c>
      <c r="S1862" t="s">
        <v>4804</v>
      </c>
      <c r="T1862" t="s">
        <v>808</v>
      </c>
      <c r="U1862" t="s">
        <v>4804</v>
      </c>
      <c r="V1862" t="s">
        <v>809</v>
      </c>
      <c r="W1862" t="s">
        <v>810</v>
      </c>
      <c r="X1862" t="s">
        <v>52</v>
      </c>
      <c r="Y1862" t="s">
        <v>811</v>
      </c>
      <c r="Z1862" t="s">
        <v>812</v>
      </c>
      <c r="AA1862" t="s">
        <v>65</v>
      </c>
    </row>
    <row r="1863" spans="1:27" x14ac:dyDescent="0.25">
      <c r="A1863" s="1">
        <v>10310</v>
      </c>
      <c r="B1863" s="1">
        <v>20</v>
      </c>
      <c r="C1863" s="8">
        <v>91.63</v>
      </c>
      <c r="D1863" s="1">
        <v>6</v>
      </c>
      <c r="E1863" s="7">
        <v>1832.6</v>
      </c>
      <c r="F1863" s="7">
        <f>sales_data_sample3[[#This Row],[SALES]]*sales_data_sample3[[#This Row],[PROFIT MARGIN]]</f>
        <v>456.13414</v>
      </c>
      <c r="G1863" s="14" t="str">
        <f>IF(sales_data_sample3[[#This Row],[STATUS]] &lt;&gt;"Cancelled","24,89%","0")</f>
        <v>24,89%</v>
      </c>
      <c r="H1863" s="4">
        <v>38276</v>
      </c>
      <c r="I1863" t="s">
        <v>28</v>
      </c>
      <c r="J1863">
        <f>ROUNDUP(MONTH(sales_data_sample3[[#This Row],[ORDER DATE]])/3,0)</f>
        <v>4</v>
      </c>
      <c r="K1863" t="str">
        <f>TEXT(sales_data_sample3[[#This Row],[ORDER DATE]],"[$-409]mmmm")</f>
        <v>October</v>
      </c>
      <c r="L1863">
        <f>YEAR(sales_data_sample3[[#This Row],[ORDER DATE]])</f>
        <v>2004</v>
      </c>
      <c r="M1863" t="s">
        <v>278</v>
      </c>
      <c r="N1863">
        <v>77</v>
      </c>
      <c r="O1863" t="s">
        <v>1592</v>
      </c>
      <c r="P1863" t="s">
        <v>805</v>
      </c>
      <c r="Q1863" t="s">
        <v>806</v>
      </c>
      <c r="R1863" t="s">
        <v>807</v>
      </c>
      <c r="S1863" t="s">
        <v>4804</v>
      </c>
      <c r="T1863" t="s">
        <v>808</v>
      </c>
      <c r="U1863" t="s">
        <v>4804</v>
      </c>
      <c r="V1863" t="s">
        <v>809</v>
      </c>
      <c r="W1863" t="s">
        <v>810</v>
      </c>
      <c r="X1863" t="s">
        <v>52</v>
      </c>
      <c r="Y1863" t="s">
        <v>811</v>
      </c>
      <c r="Z1863" t="s">
        <v>812</v>
      </c>
      <c r="AA1863" t="s">
        <v>42</v>
      </c>
    </row>
    <row r="1864" spans="1:27" x14ac:dyDescent="0.25">
      <c r="A1864" s="1">
        <v>10310</v>
      </c>
      <c r="B1864" s="1">
        <v>24</v>
      </c>
      <c r="C1864" s="8">
        <v>100</v>
      </c>
      <c r="D1864" s="1">
        <v>1</v>
      </c>
      <c r="E1864" s="7">
        <v>3448.08</v>
      </c>
      <c r="F1864" s="7">
        <f>sales_data_sample3[[#This Row],[SALES]]*sales_data_sample3[[#This Row],[PROFIT MARGIN]]</f>
        <v>858.22711200000003</v>
      </c>
      <c r="G1864" s="14" t="str">
        <f>IF(sales_data_sample3[[#This Row],[STATUS]] &lt;&gt;"Cancelled","24,89%","0")</f>
        <v>24,89%</v>
      </c>
      <c r="H1864" s="4">
        <v>38276</v>
      </c>
      <c r="I1864" t="s">
        <v>28</v>
      </c>
      <c r="J1864">
        <f>ROUNDUP(MONTH(sales_data_sample3[[#This Row],[ORDER DATE]])/3,0)</f>
        <v>4</v>
      </c>
      <c r="K1864" t="str">
        <f>TEXT(sales_data_sample3[[#This Row],[ORDER DATE]],"[$-409]mmmm")</f>
        <v>October</v>
      </c>
      <c r="L1864">
        <f>YEAR(sales_data_sample3[[#This Row],[ORDER DATE]])</f>
        <v>2004</v>
      </c>
      <c r="M1864" t="s">
        <v>278</v>
      </c>
      <c r="N1864">
        <v>142</v>
      </c>
      <c r="O1864" t="s">
        <v>1635</v>
      </c>
      <c r="P1864" t="s">
        <v>805</v>
      </c>
      <c r="Q1864" t="s">
        <v>806</v>
      </c>
      <c r="R1864" t="s">
        <v>807</v>
      </c>
      <c r="S1864" t="s">
        <v>4804</v>
      </c>
      <c r="T1864" t="s">
        <v>808</v>
      </c>
      <c r="U1864" t="s">
        <v>4804</v>
      </c>
      <c r="V1864" t="s">
        <v>809</v>
      </c>
      <c r="W1864" t="s">
        <v>810</v>
      </c>
      <c r="X1864" t="s">
        <v>52</v>
      </c>
      <c r="Y1864" t="s">
        <v>811</v>
      </c>
      <c r="Z1864" t="s">
        <v>812</v>
      </c>
      <c r="AA1864" t="s">
        <v>65</v>
      </c>
    </row>
    <row r="1865" spans="1:27" x14ac:dyDescent="0.25">
      <c r="A1865" s="1">
        <v>10310</v>
      </c>
      <c r="B1865" s="1">
        <v>48</v>
      </c>
      <c r="C1865" s="8">
        <v>100</v>
      </c>
      <c r="D1865" s="1">
        <v>3</v>
      </c>
      <c r="E1865" s="7">
        <v>8940.9599999999991</v>
      </c>
      <c r="F1865" s="7">
        <f>sales_data_sample3[[#This Row],[SALES]]*sales_data_sample3[[#This Row],[PROFIT MARGIN]]</f>
        <v>2225.4049439999999</v>
      </c>
      <c r="G1865" s="14" t="str">
        <f>IF(sales_data_sample3[[#This Row],[STATUS]] &lt;&gt;"Cancelled","24,89%","0")</f>
        <v>24,89%</v>
      </c>
      <c r="H1865" s="4">
        <v>38276</v>
      </c>
      <c r="I1865" t="s">
        <v>28</v>
      </c>
      <c r="J1865">
        <f>ROUNDUP(MONTH(sales_data_sample3[[#This Row],[ORDER DATE]])/3,0)</f>
        <v>4</v>
      </c>
      <c r="K1865" t="str">
        <f>TEXT(sales_data_sample3[[#This Row],[ORDER DATE]],"[$-409]mmmm")</f>
        <v>October</v>
      </c>
      <c r="L1865">
        <f>YEAR(sales_data_sample3[[#This Row],[ORDER DATE]])</f>
        <v>2004</v>
      </c>
      <c r="M1865" t="s">
        <v>278</v>
      </c>
      <c r="N1865">
        <v>169</v>
      </c>
      <c r="O1865" t="s">
        <v>2190</v>
      </c>
      <c r="P1865" t="s">
        <v>805</v>
      </c>
      <c r="Q1865" t="s">
        <v>806</v>
      </c>
      <c r="R1865" t="s">
        <v>807</v>
      </c>
      <c r="S1865" t="s">
        <v>4804</v>
      </c>
      <c r="T1865" t="s">
        <v>808</v>
      </c>
      <c r="U1865" t="s">
        <v>4804</v>
      </c>
      <c r="V1865" t="s">
        <v>809</v>
      </c>
      <c r="W1865" t="s">
        <v>810</v>
      </c>
      <c r="X1865" t="s">
        <v>52</v>
      </c>
      <c r="Y1865" t="s">
        <v>811</v>
      </c>
      <c r="Z1865" t="s">
        <v>812</v>
      </c>
      <c r="AA1865" t="s">
        <v>229</v>
      </c>
    </row>
    <row r="1866" spans="1:27" x14ac:dyDescent="0.25">
      <c r="A1866" s="1">
        <v>10310</v>
      </c>
      <c r="B1866" s="1">
        <v>27</v>
      </c>
      <c r="C1866" s="8">
        <v>80.41</v>
      </c>
      <c r="D1866" s="1">
        <v>13</v>
      </c>
      <c r="E1866" s="7">
        <v>2171.0700000000002</v>
      </c>
      <c r="F1866" s="7">
        <f>sales_data_sample3[[#This Row],[SALES]]*sales_data_sample3[[#This Row],[PROFIT MARGIN]]</f>
        <v>540.37932300000011</v>
      </c>
      <c r="G1866" s="14" t="str">
        <f>IF(sales_data_sample3[[#This Row],[STATUS]] &lt;&gt;"Cancelled","24,89%","0")</f>
        <v>24,89%</v>
      </c>
      <c r="H1866" s="4">
        <v>38276</v>
      </c>
      <c r="I1866" t="s">
        <v>28</v>
      </c>
      <c r="J1866">
        <f>ROUNDUP(MONTH(sales_data_sample3[[#This Row],[ORDER DATE]])/3,0)</f>
        <v>4</v>
      </c>
      <c r="K1866" t="str">
        <f>TEXT(sales_data_sample3[[#This Row],[ORDER DATE]],"[$-409]mmmm")</f>
        <v>October</v>
      </c>
      <c r="L1866">
        <f>YEAR(sales_data_sample3[[#This Row],[ORDER DATE]])</f>
        <v>2004</v>
      </c>
      <c r="M1866" t="s">
        <v>278</v>
      </c>
      <c r="N1866">
        <v>80</v>
      </c>
      <c r="O1866" t="s">
        <v>2283</v>
      </c>
      <c r="P1866" t="s">
        <v>805</v>
      </c>
      <c r="Q1866" t="s">
        <v>806</v>
      </c>
      <c r="R1866" t="s">
        <v>807</v>
      </c>
      <c r="S1866" t="s">
        <v>4804</v>
      </c>
      <c r="T1866" t="s">
        <v>808</v>
      </c>
      <c r="U1866" t="s">
        <v>4804</v>
      </c>
      <c r="V1866" t="s">
        <v>809</v>
      </c>
      <c r="W1866" t="s">
        <v>810</v>
      </c>
      <c r="X1866" t="s">
        <v>52</v>
      </c>
      <c r="Y1866" t="s">
        <v>811</v>
      </c>
      <c r="Z1866" t="s">
        <v>812</v>
      </c>
      <c r="AA1866" t="s">
        <v>42</v>
      </c>
    </row>
    <row r="1867" spans="1:27" x14ac:dyDescent="0.25">
      <c r="A1867" s="1">
        <v>10310</v>
      </c>
      <c r="B1867" s="1">
        <v>49</v>
      </c>
      <c r="C1867" s="8">
        <v>100</v>
      </c>
      <c r="D1867" s="1">
        <v>12</v>
      </c>
      <c r="E1867" s="7">
        <v>6266.12</v>
      </c>
      <c r="F1867" s="7">
        <f>sales_data_sample3[[#This Row],[SALES]]*sales_data_sample3[[#This Row],[PROFIT MARGIN]]</f>
        <v>1559.6372679999999</v>
      </c>
      <c r="G1867" s="14" t="str">
        <f>IF(sales_data_sample3[[#This Row],[STATUS]] &lt;&gt;"Cancelled","24,89%","0")</f>
        <v>24,89%</v>
      </c>
      <c r="H1867" s="4">
        <v>38276</v>
      </c>
      <c r="I1867" t="s">
        <v>28</v>
      </c>
      <c r="J1867">
        <f>ROUNDUP(MONTH(sales_data_sample3[[#This Row],[ORDER DATE]])/3,0)</f>
        <v>4</v>
      </c>
      <c r="K1867" t="str">
        <f>TEXT(sales_data_sample3[[#This Row],[ORDER DATE]],"[$-409]mmmm")</f>
        <v>October</v>
      </c>
      <c r="L1867">
        <f>YEAR(sales_data_sample3[[#This Row],[ORDER DATE]])</f>
        <v>2004</v>
      </c>
      <c r="M1867" t="s">
        <v>278</v>
      </c>
      <c r="N1867">
        <v>146</v>
      </c>
      <c r="O1867" t="s">
        <v>2364</v>
      </c>
      <c r="P1867" t="s">
        <v>805</v>
      </c>
      <c r="Q1867" t="s">
        <v>806</v>
      </c>
      <c r="R1867" t="s">
        <v>807</v>
      </c>
      <c r="S1867" t="s">
        <v>4804</v>
      </c>
      <c r="T1867" t="s">
        <v>808</v>
      </c>
      <c r="U1867" t="s">
        <v>4804</v>
      </c>
      <c r="V1867" t="s">
        <v>809</v>
      </c>
      <c r="W1867" t="s">
        <v>810</v>
      </c>
      <c r="X1867" t="s">
        <v>52</v>
      </c>
      <c r="Y1867" t="s">
        <v>811</v>
      </c>
      <c r="Z1867" t="s">
        <v>812</v>
      </c>
      <c r="AA1867" t="s">
        <v>65</v>
      </c>
    </row>
    <row r="1868" spans="1:27" x14ac:dyDescent="0.25">
      <c r="A1868" s="1">
        <v>10310</v>
      </c>
      <c r="B1868" s="1">
        <v>42</v>
      </c>
      <c r="C1868" s="8">
        <v>67.14</v>
      </c>
      <c r="D1868" s="1">
        <v>16</v>
      </c>
      <c r="E1868" s="7">
        <v>2819.88</v>
      </c>
      <c r="F1868" s="7">
        <f>sales_data_sample3[[#This Row],[SALES]]*sales_data_sample3[[#This Row],[PROFIT MARGIN]]</f>
        <v>358.12476000000004</v>
      </c>
      <c r="G1868" s="14">
        <v>0.127</v>
      </c>
      <c r="H1868" s="4">
        <v>38276</v>
      </c>
      <c r="I1868" t="s">
        <v>28</v>
      </c>
      <c r="J1868">
        <f>ROUNDUP(MONTH(sales_data_sample3[[#This Row],[ORDER DATE]])/3,0)</f>
        <v>4</v>
      </c>
      <c r="K1868" t="str">
        <f>TEXT(sales_data_sample3[[#This Row],[ORDER DATE]],"[$-409]mmmm")</f>
        <v>October</v>
      </c>
      <c r="L1868">
        <f>YEAR(sales_data_sample3[[#This Row],[ORDER DATE]])</f>
        <v>2004</v>
      </c>
      <c r="M1868" t="s">
        <v>29</v>
      </c>
      <c r="N1868">
        <v>62</v>
      </c>
      <c r="O1868" t="s">
        <v>2422</v>
      </c>
      <c r="P1868" t="s">
        <v>805</v>
      </c>
      <c r="Q1868" t="s">
        <v>806</v>
      </c>
      <c r="R1868" t="s">
        <v>807</v>
      </c>
      <c r="S1868" t="s">
        <v>4804</v>
      </c>
      <c r="T1868" t="s">
        <v>808</v>
      </c>
      <c r="U1868" t="s">
        <v>4804</v>
      </c>
      <c r="V1868" t="s">
        <v>809</v>
      </c>
      <c r="W1868" t="s">
        <v>810</v>
      </c>
      <c r="X1868" t="s">
        <v>52</v>
      </c>
      <c r="Y1868" t="s">
        <v>811</v>
      </c>
      <c r="Z1868" t="s">
        <v>812</v>
      </c>
      <c r="AA1868" t="s">
        <v>42</v>
      </c>
    </row>
    <row r="1869" spans="1:27" x14ac:dyDescent="0.25">
      <c r="A1869" s="1">
        <v>10310</v>
      </c>
      <c r="B1869" s="1">
        <v>40</v>
      </c>
      <c r="C1869" s="8">
        <v>100</v>
      </c>
      <c r="D1869" s="1">
        <v>15</v>
      </c>
      <c r="E1869" s="7">
        <v>5356.8</v>
      </c>
      <c r="F1869" s="7">
        <f>sales_data_sample3[[#This Row],[SALES]]*sales_data_sample3[[#This Row],[PROFIT MARGIN]]</f>
        <v>1333.3075200000001</v>
      </c>
      <c r="G1869" s="14" t="str">
        <f>IF(sales_data_sample3[[#This Row],[STATUS]] &lt;&gt;"Cancelled","24,89%","0")</f>
        <v>24,89%</v>
      </c>
      <c r="H1869" s="4">
        <v>38276</v>
      </c>
      <c r="I1869" t="s">
        <v>28</v>
      </c>
      <c r="J1869">
        <f>ROUNDUP(MONTH(sales_data_sample3[[#This Row],[ORDER DATE]])/3,0)</f>
        <v>4</v>
      </c>
      <c r="K1869" t="str">
        <f>TEXT(sales_data_sample3[[#This Row],[ORDER DATE]],"[$-409]mmmm")</f>
        <v>October</v>
      </c>
      <c r="L1869">
        <f>YEAR(sales_data_sample3[[#This Row],[ORDER DATE]])</f>
        <v>2004</v>
      </c>
      <c r="M1869" t="s">
        <v>278</v>
      </c>
      <c r="N1869">
        <v>148</v>
      </c>
      <c r="O1869" t="s">
        <v>2673</v>
      </c>
      <c r="P1869" t="s">
        <v>805</v>
      </c>
      <c r="Q1869" t="s">
        <v>806</v>
      </c>
      <c r="R1869" t="s">
        <v>807</v>
      </c>
      <c r="S1869" t="s">
        <v>4804</v>
      </c>
      <c r="T1869" t="s">
        <v>808</v>
      </c>
      <c r="U1869" t="s">
        <v>4804</v>
      </c>
      <c r="V1869" t="s">
        <v>809</v>
      </c>
      <c r="W1869" t="s">
        <v>810</v>
      </c>
      <c r="X1869" t="s">
        <v>52</v>
      </c>
      <c r="Y1869" t="s">
        <v>811</v>
      </c>
      <c r="Z1869" t="s">
        <v>812</v>
      </c>
      <c r="AA1869" t="s">
        <v>65</v>
      </c>
    </row>
    <row r="1870" spans="1:27" x14ac:dyDescent="0.25">
      <c r="A1870" s="1">
        <v>10310</v>
      </c>
      <c r="B1870" s="1">
        <v>33</v>
      </c>
      <c r="C1870" s="8">
        <v>41.91</v>
      </c>
      <c r="D1870" s="1">
        <v>4</v>
      </c>
      <c r="E1870" s="7">
        <v>1383.03</v>
      </c>
      <c r="F1870" s="7">
        <f>sales_data_sample3[[#This Row],[SALES]]*sales_data_sample3[[#This Row],[PROFIT MARGIN]]</f>
        <v>344.23616700000002</v>
      </c>
      <c r="G1870" s="14" t="str">
        <f>IF(sales_data_sample3[[#This Row],[STATUS]] &lt;&gt;"Cancelled","24,89%","0")</f>
        <v>24,89%</v>
      </c>
      <c r="H1870" s="4">
        <v>38276</v>
      </c>
      <c r="I1870" t="s">
        <v>28</v>
      </c>
      <c r="J1870">
        <f>ROUNDUP(MONTH(sales_data_sample3[[#This Row],[ORDER DATE]])/3,0)</f>
        <v>4</v>
      </c>
      <c r="K1870" t="str">
        <f>TEXT(sales_data_sample3[[#This Row],[ORDER DATE]],"[$-409]mmmm")</f>
        <v>October</v>
      </c>
      <c r="L1870">
        <f>YEAR(sales_data_sample3[[#This Row],[ORDER DATE]])</f>
        <v>2004</v>
      </c>
      <c r="M1870" t="s">
        <v>278</v>
      </c>
      <c r="N1870">
        <v>37</v>
      </c>
      <c r="O1870" t="s">
        <v>3302</v>
      </c>
      <c r="P1870" t="s">
        <v>805</v>
      </c>
      <c r="Q1870" t="s">
        <v>806</v>
      </c>
      <c r="R1870" t="s">
        <v>807</v>
      </c>
      <c r="S1870" t="s">
        <v>4804</v>
      </c>
      <c r="T1870" t="s">
        <v>808</v>
      </c>
      <c r="U1870" t="s">
        <v>4804</v>
      </c>
      <c r="V1870" t="s">
        <v>809</v>
      </c>
      <c r="W1870" t="s">
        <v>810</v>
      </c>
      <c r="X1870" t="s">
        <v>52</v>
      </c>
      <c r="Y1870" t="s">
        <v>811</v>
      </c>
      <c r="Z1870" t="s">
        <v>812</v>
      </c>
      <c r="AA1870" t="s">
        <v>42</v>
      </c>
    </row>
    <row r="1871" spans="1:27" x14ac:dyDescent="0.25">
      <c r="A1871" s="1">
        <v>10310</v>
      </c>
      <c r="B1871" s="1">
        <v>38</v>
      </c>
      <c r="C1871" s="8">
        <v>56.94</v>
      </c>
      <c r="D1871" s="1">
        <v>9</v>
      </c>
      <c r="E1871" s="7">
        <v>2163.7199999999998</v>
      </c>
      <c r="F1871" s="7">
        <f>sales_data_sample3[[#This Row],[SALES]]*sales_data_sample3[[#This Row],[PROFIT MARGIN]]</f>
        <v>538.54990799999996</v>
      </c>
      <c r="G1871" s="14" t="str">
        <f>IF(sales_data_sample3[[#This Row],[STATUS]] &lt;&gt;"Cancelled","24,89%","0")</f>
        <v>24,89%</v>
      </c>
      <c r="H1871" s="4">
        <v>38276</v>
      </c>
      <c r="I1871" t="s">
        <v>28</v>
      </c>
      <c r="J1871">
        <f>ROUNDUP(MONTH(sales_data_sample3[[#This Row],[ORDER DATE]])/3,0)</f>
        <v>4</v>
      </c>
      <c r="K1871" t="str">
        <f>TEXT(sales_data_sample3[[#This Row],[ORDER DATE]],"[$-409]mmmm")</f>
        <v>October</v>
      </c>
      <c r="L1871">
        <f>YEAR(sales_data_sample3[[#This Row],[ORDER DATE]])</f>
        <v>2004</v>
      </c>
      <c r="M1871" t="s">
        <v>278</v>
      </c>
      <c r="N1871">
        <v>61</v>
      </c>
      <c r="O1871" t="s">
        <v>3427</v>
      </c>
      <c r="P1871" t="s">
        <v>805</v>
      </c>
      <c r="Q1871" t="s">
        <v>806</v>
      </c>
      <c r="R1871" t="s">
        <v>807</v>
      </c>
      <c r="S1871" t="s">
        <v>4804</v>
      </c>
      <c r="T1871" t="s">
        <v>808</v>
      </c>
      <c r="U1871" t="s">
        <v>4804</v>
      </c>
      <c r="V1871" t="s">
        <v>809</v>
      </c>
      <c r="W1871" t="s">
        <v>810</v>
      </c>
      <c r="X1871" t="s">
        <v>52</v>
      </c>
      <c r="Y1871" t="s">
        <v>811</v>
      </c>
      <c r="Z1871" t="s">
        <v>812</v>
      </c>
      <c r="AA1871" t="s">
        <v>42</v>
      </c>
    </row>
    <row r="1872" spans="1:27" x14ac:dyDescent="0.25">
      <c r="A1872" s="1">
        <v>10310</v>
      </c>
      <c r="B1872" s="1">
        <v>45</v>
      </c>
      <c r="C1872" s="8">
        <v>100</v>
      </c>
      <c r="D1872" s="1">
        <v>5</v>
      </c>
      <c r="E1872" s="7">
        <v>5497.65</v>
      </c>
      <c r="F1872" s="7">
        <f>sales_data_sample3[[#This Row],[SALES]]*sales_data_sample3[[#This Row],[PROFIT MARGIN]]</f>
        <v>1368.3650849999999</v>
      </c>
      <c r="G1872" s="14" t="str">
        <f>IF(sales_data_sample3[[#This Row],[STATUS]] &lt;&gt;"Cancelled","24,89%","0")</f>
        <v>24,89%</v>
      </c>
      <c r="H1872" s="4">
        <v>38276</v>
      </c>
      <c r="I1872" t="s">
        <v>28</v>
      </c>
      <c r="J1872">
        <f>ROUNDUP(MONTH(sales_data_sample3[[#This Row],[ORDER DATE]])/3,0)</f>
        <v>4</v>
      </c>
      <c r="K1872" t="str">
        <f>TEXT(sales_data_sample3[[#This Row],[ORDER DATE]],"[$-409]mmmm")</f>
        <v>October</v>
      </c>
      <c r="L1872">
        <f>YEAR(sales_data_sample3[[#This Row],[ORDER DATE]])</f>
        <v>2004</v>
      </c>
      <c r="M1872" t="s">
        <v>278</v>
      </c>
      <c r="N1872">
        <v>140</v>
      </c>
      <c r="O1872" t="s">
        <v>3589</v>
      </c>
      <c r="P1872" t="s">
        <v>805</v>
      </c>
      <c r="Q1872" t="s">
        <v>806</v>
      </c>
      <c r="R1872" t="s">
        <v>807</v>
      </c>
      <c r="S1872" t="s">
        <v>4804</v>
      </c>
      <c r="T1872" t="s">
        <v>808</v>
      </c>
      <c r="U1872" t="s">
        <v>4804</v>
      </c>
      <c r="V1872" t="s">
        <v>809</v>
      </c>
      <c r="W1872" t="s">
        <v>810</v>
      </c>
      <c r="X1872" t="s">
        <v>52</v>
      </c>
      <c r="Y1872" t="s">
        <v>811</v>
      </c>
      <c r="Z1872" t="s">
        <v>812</v>
      </c>
      <c r="AA1872" t="s">
        <v>65</v>
      </c>
    </row>
    <row r="1873" spans="1:27" x14ac:dyDescent="0.25">
      <c r="A1873" s="1">
        <v>10310</v>
      </c>
      <c r="B1873" s="1">
        <v>49</v>
      </c>
      <c r="C1873" s="8">
        <v>97.01</v>
      </c>
      <c r="D1873" s="1">
        <v>14</v>
      </c>
      <c r="E1873" s="7">
        <v>4753.49</v>
      </c>
      <c r="F1873" s="7">
        <f>sales_data_sample3[[#This Row],[SALES]]*sales_data_sample3[[#This Row],[PROFIT MARGIN]]</f>
        <v>1183.1436610000001</v>
      </c>
      <c r="G1873" s="14" t="str">
        <f>IF(sales_data_sample3[[#This Row],[STATUS]] &lt;&gt;"Cancelled","24,89%","0")</f>
        <v>24,89%</v>
      </c>
      <c r="H1873" s="4">
        <v>38276</v>
      </c>
      <c r="I1873" t="s">
        <v>28</v>
      </c>
      <c r="J1873">
        <f>ROUNDUP(MONTH(sales_data_sample3[[#This Row],[ORDER DATE]])/3,0)</f>
        <v>4</v>
      </c>
      <c r="K1873" t="str">
        <f>TEXT(sales_data_sample3[[#This Row],[ORDER DATE]],"[$-409]mmmm")</f>
        <v>October</v>
      </c>
      <c r="L1873">
        <f>YEAR(sales_data_sample3[[#This Row],[ORDER DATE]])</f>
        <v>2004</v>
      </c>
      <c r="M1873" t="s">
        <v>278</v>
      </c>
      <c r="N1873">
        <v>80</v>
      </c>
      <c r="O1873" t="s">
        <v>3802</v>
      </c>
      <c r="P1873" t="s">
        <v>805</v>
      </c>
      <c r="Q1873" t="s">
        <v>806</v>
      </c>
      <c r="R1873" t="s">
        <v>807</v>
      </c>
      <c r="S1873" t="s">
        <v>4804</v>
      </c>
      <c r="T1873" t="s">
        <v>808</v>
      </c>
      <c r="U1873" t="s">
        <v>4804</v>
      </c>
      <c r="V1873" t="s">
        <v>809</v>
      </c>
      <c r="W1873" t="s">
        <v>810</v>
      </c>
      <c r="X1873" t="s">
        <v>52</v>
      </c>
      <c r="Y1873" t="s">
        <v>811</v>
      </c>
      <c r="Z1873" t="s">
        <v>812</v>
      </c>
      <c r="AA1873" t="s">
        <v>65</v>
      </c>
    </row>
    <row r="1874" spans="1:27" x14ac:dyDescent="0.25">
      <c r="A1874" s="1">
        <v>10310</v>
      </c>
      <c r="B1874" s="1">
        <v>36</v>
      </c>
      <c r="C1874" s="8">
        <v>43.05</v>
      </c>
      <c r="D1874" s="1">
        <v>17</v>
      </c>
      <c r="E1874" s="7">
        <v>1549.8</v>
      </c>
      <c r="F1874" s="7">
        <f>sales_data_sample3[[#This Row],[SALES]]*sales_data_sample3[[#This Row],[PROFIT MARGIN]]</f>
        <v>196.8246</v>
      </c>
      <c r="G1874" s="14">
        <v>0.127</v>
      </c>
      <c r="H1874" s="4">
        <v>38276</v>
      </c>
      <c r="I1874" t="s">
        <v>28</v>
      </c>
      <c r="J1874">
        <f>ROUNDUP(MONTH(sales_data_sample3[[#This Row],[ORDER DATE]])/3,0)</f>
        <v>4</v>
      </c>
      <c r="K1874" t="str">
        <f>TEXT(sales_data_sample3[[#This Row],[ORDER DATE]],"[$-409]mmmm")</f>
        <v>October</v>
      </c>
      <c r="L1874">
        <f>YEAR(sales_data_sample3[[#This Row],[ORDER DATE]])</f>
        <v>2004</v>
      </c>
      <c r="M1874" t="s">
        <v>29</v>
      </c>
      <c r="N1874">
        <v>40</v>
      </c>
      <c r="O1874" t="s">
        <v>3904</v>
      </c>
      <c r="P1874" t="s">
        <v>805</v>
      </c>
      <c r="Q1874" t="s">
        <v>806</v>
      </c>
      <c r="R1874" t="s">
        <v>807</v>
      </c>
      <c r="S1874" t="s">
        <v>4804</v>
      </c>
      <c r="T1874" t="s">
        <v>808</v>
      </c>
      <c r="U1874" t="s">
        <v>4804</v>
      </c>
      <c r="V1874" t="s">
        <v>809</v>
      </c>
      <c r="W1874" t="s">
        <v>810</v>
      </c>
      <c r="X1874" t="s">
        <v>52</v>
      </c>
      <c r="Y1874" t="s">
        <v>811</v>
      </c>
      <c r="Z1874" t="s">
        <v>812</v>
      </c>
      <c r="AA1874" t="s">
        <v>42</v>
      </c>
    </row>
    <row r="1875" spans="1:27" x14ac:dyDescent="0.25">
      <c r="A1875" s="1">
        <v>10311</v>
      </c>
      <c r="B1875" s="1">
        <v>29</v>
      </c>
      <c r="C1875" s="8">
        <v>100</v>
      </c>
      <c r="D1875" s="1">
        <v>9</v>
      </c>
      <c r="E1875" s="7">
        <v>2923.2</v>
      </c>
      <c r="F1875" s="7">
        <f>sales_data_sample3[[#This Row],[SALES]]*sales_data_sample3[[#This Row],[PROFIT MARGIN]]</f>
        <v>727.58447999999999</v>
      </c>
      <c r="G1875" s="14" t="str">
        <f>IF(sales_data_sample3[[#This Row],[STATUS]] &lt;&gt;"Cancelled","24,89%","0")</f>
        <v>24,89%</v>
      </c>
      <c r="H1875" s="4">
        <v>38276</v>
      </c>
      <c r="I1875" t="s">
        <v>28</v>
      </c>
      <c r="J1875">
        <f>ROUNDUP(MONTH(sales_data_sample3[[#This Row],[ORDER DATE]])/3,0)</f>
        <v>4</v>
      </c>
      <c r="K1875" t="str">
        <f>TEXT(sales_data_sample3[[#This Row],[ORDER DATE]],"[$-409]mmmm")</f>
        <v>October</v>
      </c>
      <c r="L1875">
        <f>YEAR(sales_data_sample3[[#This Row],[ORDER DATE]])</f>
        <v>2004</v>
      </c>
      <c r="M1875" t="s">
        <v>278</v>
      </c>
      <c r="N1875">
        <v>124</v>
      </c>
      <c r="O1875" t="s">
        <v>1465</v>
      </c>
      <c r="P1875" t="s">
        <v>268</v>
      </c>
      <c r="Q1875" t="s">
        <v>269</v>
      </c>
      <c r="R1875" t="s">
        <v>270</v>
      </c>
      <c r="S1875" t="s">
        <v>4804</v>
      </c>
      <c r="T1875" t="s">
        <v>271</v>
      </c>
      <c r="U1875" t="s">
        <v>4804</v>
      </c>
      <c r="V1875" t="s">
        <v>272</v>
      </c>
      <c r="W1875" t="s">
        <v>273</v>
      </c>
      <c r="X1875" t="s">
        <v>52</v>
      </c>
      <c r="Y1875" t="s">
        <v>274</v>
      </c>
      <c r="Z1875" t="s">
        <v>275</v>
      </c>
      <c r="AA1875" t="s">
        <v>42</v>
      </c>
    </row>
    <row r="1876" spans="1:27" x14ac:dyDescent="0.25">
      <c r="A1876" s="1">
        <v>10311</v>
      </c>
      <c r="B1876" s="1">
        <v>43</v>
      </c>
      <c r="C1876" s="8">
        <v>100</v>
      </c>
      <c r="D1876" s="1">
        <v>10</v>
      </c>
      <c r="E1876" s="7">
        <v>5278.68</v>
      </c>
      <c r="F1876" s="7">
        <f>sales_data_sample3[[#This Row],[SALES]]*sales_data_sample3[[#This Row],[PROFIT MARGIN]]</f>
        <v>1313.8634520000001</v>
      </c>
      <c r="G1876" s="14" t="str">
        <f>IF(sales_data_sample3[[#This Row],[STATUS]] &lt;&gt;"Cancelled","24,89%","0")</f>
        <v>24,89%</v>
      </c>
      <c r="H1876" s="4">
        <v>38276</v>
      </c>
      <c r="I1876" t="s">
        <v>28</v>
      </c>
      <c r="J1876">
        <f>ROUNDUP(MONTH(sales_data_sample3[[#This Row],[ORDER DATE]])/3,0)</f>
        <v>4</v>
      </c>
      <c r="K1876" t="str">
        <f>TEXT(sales_data_sample3[[#This Row],[ORDER DATE]],"[$-409]mmmm")</f>
        <v>October</v>
      </c>
      <c r="L1876">
        <f>YEAR(sales_data_sample3[[#This Row],[ORDER DATE]])</f>
        <v>2004</v>
      </c>
      <c r="M1876" t="s">
        <v>278</v>
      </c>
      <c r="N1876">
        <v>132</v>
      </c>
      <c r="O1876" t="s">
        <v>1960</v>
      </c>
      <c r="P1876" t="s">
        <v>268</v>
      </c>
      <c r="Q1876" t="s">
        <v>269</v>
      </c>
      <c r="R1876" t="s">
        <v>270</v>
      </c>
      <c r="S1876" t="s">
        <v>4804</v>
      </c>
      <c r="T1876" t="s">
        <v>271</v>
      </c>
      <c r="U1876" t="s">
        <v>4804</v>
      </c>
      <c r="V1876" t="s">
        <v>272</v>
      </c>
      <c r="W1876" t="s">
        <v>273</v>
      </c>
      <c r="X1876" t="s">
        <v>52</v>
      </c>
      <c r="Y1876" t="s">
        <v>274</v>
      </c>
      <c r="Z1876" t="s">
        <v>275</v>
      </c>
      <c r="AA1876" t="s">
        <v>65</v>
      </c>
    </row>
    <row r="1877" spans="1:27" x14ac:dyDescent="0.25">
      <c r="A1877" s="1">
        <v>10311</v>
      </c>
      <c r="B1877" s="1">
        <v>32</v>
      </c>
      <c r="C1877" s="8">
        <v>100</v>
      </c>
      <c r="D1877" s="1">
        <v>11</v>
      </c>
      <c r="E1877" s="7">
        <v>3616.64</v>
      </c>
      <c r="F1877" s="7">
        <f>sales_data_sample3[[#This Row],[SALES]]*sales_data_sample3[[#This Row],[PROFIT MARGIN]]</f>
        <v>900.18169599999999</v>
      </c>
      <c r="G1877" s="14" t="str">
        <f>IF(sales_data_sample3[[#This Row],[STATUS]] &lt;&gt;"Cancelled","24,89%","0")</f>
        <v>24,89%</v>
      </c>
      <c r="H1877" s="4">
        <v>38276</v>
      </c>
      <c r="I1877" t="s">
        <v>28</v>
      </c>
      <c r="J1877">
        <f>ROUNDUP(MONTH(sales_data_sample3[[#This Row],[ORDER DATE]])/3,0)</f>
        <v>4</v>
      </c>
      <c r="K1877" t="str">
        <f>TEXT(sales_data_sample3[[#This Row],[ORDER DATE]],"[$-409]mmmm")</f>
        <v>October</v>
      </c>
      <c r="L1877">
        <f>YEAR(sales_data_sample3[[#This Row],[ORDER DATE]])</f>
        <v>2004</v>
      </c>
      <c r="M1877" t="s">
        <v>278</v>
      </c>
      <c r="N1877">
        <v>141</v>
      </c>
      <c r="O1877" t="s">
        <v>2392</v>
      </c>
      <c r="P1877" t="s">
        <v>268</v>
      </c>
      <c r="Q1877" t="s">
        <v>269</v>
      </c>
      <c r="R1877" t="s">
        <v>270</v>
      </c>
      <c r="S1877" t="s">
        <v>4804</v>
      </c>
      <c r="T1877" t="s">
        <v>271</v>
      </c>
      <c r="U1877" t="s">
        <v>4804</v>
      </c>
      <c r="V1877" t="s">
        <v>272</v>
      </c>
      <c r="W1877" t="s">
        <v>273</v>
      </c>
      <c r="X1877" t="s">
        <v>52</v>
      </c>
      <c r="Y1877" t="s">
        <v>274</v>
      </c>
      <c r="Z1877" t="s">
        <v>275</v>
      </c>
      <c r="AA1877" t="s">
        <v>65</v>
      </c>
    </row>
    <row r="1878" spans="1:27" x14ac:dyDescent="0.25">
      <c r="A1878" s="1">
        <v>10311</v>
      </c>
      <c r="B1878" s="1">
        <v>41</v>
      </c>
      <c r="C1878" s="8">
        <v>81.91</v>
      </c>
      <c r="D1878" s="1">
        <v>1</v>
      </c>
      <c r="E1878" s="7">
        <v>3358.31</v>
      </c>
      <c r="F1878" s="7">
        <f>sales_data_sample3[[#This Row],[SALES]]*sales_data_sample3[[#This Row],[PROFIT MARGIN]]</f>
        <v>248.17910899999998</v>
      </c>
      <c r="G1878" s="14" t="str">
        <f>IF(sales_data_sample3[[#This Row],[STATUS]] &lt;&gt;"Cancelled","7,39%","0")</f>
        <v>7,39%</v>
      </c>
      <c r="H1878" s="4">
        <v>38276</v>
      </c>
      <c r="I1878" t="s">
        <v>28</v>
      </c>
      <c r="J1878">
        <f>ROUNDUP(MONTH(sales_data_sample3[[#This Row],[ORDER DATE]])/3,0)</f>
        <v>4</v>
      </c>
      <c r="K1878" t="str">
        <f>TEXT(sales_data_sample3[[#This Row],[ORDER DATE]],"[$-409]mmmm")</f>
        <v>October</v>
      </c>
      <c r="L1878">
        <f>YEAR(sales_data_sample3[[#This Row],[ORDER DATE]])</f>
        <v>2004</v>
      </c>
      <c r="M1878" t="s">
        <v>1354</v>
      </c>
      <c r="N1878">
        <v>92</v>
      </c>
      <c r="O1878" t="s">
        <v>2529</v>
      </c>
      <c r="P1878" t="s">
        <v>268</v>
      </c>
      <c r="Q1878" t="s">
        <v>269</v>
      </c>
      <c r="R1878" t="s">
        <v>270</v>
      </c>
      <c r="S1878" t="s">
        <v>4804</v>
      </c>
      <c r="T1878" t="s">
        <v>271</v>
      </c>
      <c r="U1878" t="s">
        <v>4804</v>
      </c>
      <c r="V1878" t="s">
        <v>272</v>
      </c>
      <c r="W1878" t="s">
        <v>273</v>
      </c>
      <c r="X1878" t="s">
        <v>52</v>
      </c>
      <c r="Y1878" t="s">
        <v>274</v>
      </c>
      <c r="Z1878" t="s">
        <v>275</v>
      </c>
      <c r="AA1878" t="s">
        <v>65</v>
      </c>
    </row>
    <row r="1879" spans="1:27" x14ac:dyDescent="0.25">
      <c r="A1879" s="1">
        <v>10311</v>
      </c>
      <c r="B1879" s="1">
        <v>25</v>
      </c>
      <c r="C1879" s="8">
        <v>66.989999999999995</v>
      </c>
      <c r="D1879" s="1">
        <v>2</v>
      </c>
      <c r="E1879" s="7">
        <v>1674.75</v>
      </c>
      <c r="F1879" s="7">
        <f>sales_data_sample3[[#This Row],[SALES]]*sales_data_sample3[[#This Row],[PROFIT MARGIN]]</f>
        <v>416.84527500000002</v>
      </c>
      <c r="G1879" s="14" t="str">
        <f>IF(sales_data_sample3[[#This Row],[STATUS]] &lt;&gt;"Cancelled","24,89%","0")</f>
        <v>24,89%</v>
      </c>
      <c r="H1879" s="4">
        <v>38276</v>
      </c>
      <c r="I1879" t="s">
        <v>28</v>
      </c>
      <c r="J1879">
        <f>ROUNDUP(MONTH(sales_data_sample3[[#This Row],[ORDER DATE]])/3,0)</f>
        <v>4</v>
      </c>
      <c r="K1879" t="str">
        <f>TEXT(sales_data_sample3[[#This Row],[ORDER DATE]],"[$-409]mmmm")</f>
        <v>October</v>
      </c>
      <c r="L1879">
        <f>YEAR(sales_data_sample3[[#This Row],[ORDER DATE]])</f>
        <v>2004</v>
      </c>
      <c r="M1879" t="s">
        <v>278</v>
      </c>
      <c r="N1879">
        <v>71</v>
      </c>
      <c r="O1879" t="s">
        <v>2698</v>
      </c>
      <c r="P1879" t="s">
        <v>268</v>
      </c>
      <c r="Q1879" t="s">
        <v>269</v>
      </c>
      <c r="R1879" t="s">
        <v>270</v>
      </c>
      <c r="S1879" t="s">
        <v>4804</v>
      </c>
      <c r="T1879" t="s">
        <v>271</v>
      </c>
      <c r="U1879" t="s">
        <v>4804</v>
      </c>
      <c r="V1879" t="s">
        <v>272</v>
      </c>
      <c r="W1879" t="s">
        <v>273</v>
      </c>
      <c r="X1879" t="s">
        <v>52</v>
      </c>
      <c r="Y1879" t="s">
        <v>274</v>
      </c>
      <c r="Z1879" t="s">
        <v>275</v>
      </c>
      <c r="AA1879" t="s">
        <v>42</v>
      </c>
    </row>
    <row r="1880" spans="1:27" x14ac:dyDescent="0.25">
      <c r="A1880" s="1">
        <v>10311</v>
      </c>
      <c r="B1880" s="1">
        <v>26</v>
      </c>
      <c r="C1880" s="8">
        <v>87.45</v>
      </c>
      <c r="D1880" s="1">
        <v>6</v>
      </c>
      <c r="E1880" s="7">
        <v>2273.6999999999998</v>
      </c>
      <c r="F1880" s="7">
        <f>sales_data_sample3[[#This Row],[SALES]]*sales_data_sample3[[#This Row],[PROFIT MARGIN]]</f>
        <v>565.92392999999993</v>
      </c>
      <c r="G1880" s="14" t="str">
        <f>IF(sales_data_sample3[[#This Row],[STATUS]] &lt;&gt;"Cancelled","24,89%","0")</f>
        <v>24,89%</v>
      </c>
      <c r="H1880" s="4">
        <v>38276</v>
      </c>
      <c r="I1880" t="s">
        <v>28</v>
      </c>
      <c r="J1880">
        <f>ROUNDUP(MONTH(sales_data_sample3[[#This Row],[ORDER DATE]])/3,0)</f>
        <v>4</v>
      </c>
      <c r="K1880" t="str">
        <f>TEXT(sales_data_sample3[[#This Row],[ORDER DATE]],"[$-409]mmmm")</f>
        <v>October</v>
      </c>
      <c r="L1880">
        <f>YEAR(sales_data_sample3[[#This Row],[ORDER DATE]])</f>
        <v>2004</v>
      </c>
      <c r="M1880" t="s">
        <v>278</v>
      </c>
      <c r="N1880">
        <v>73</v>
      </c>
      <c r="O1880" t="s">
        <v>2735</v>
      </c>
      <c r="P1880" t="s">
        <v>268</v>
      </c>
      <c r="Q1880" t="s">
        <v>269</v>
      </c>
      <c r="R1880" t="s">
        <v>270</v>
      </c>
      <c r="S1880" t="s">
        <v>4804</v>
      </c>
      <c r="T1880" t="s">
        <v>271</v>
      </c>
      <c r="U1880" t="s">
        <v>4804</v>
      </c>
      <c r="V1880" t="s">
        <v>272</v>
      </c>
      <c r="W1880" t="s">
        <v>273</v>
      </c>
      <c r="X1880" t="s">
        <v>52</v>
      </c>
      <c r="Y1880" t="s">
        <v>274</v>
      </c>
      <c r="Z1880" t="s">
        <v>275</v>
      </c>
      <c r="AA1880" t="s">
        <v>42</v>
      </c>
    </row>
    <row r="1881" spans="1:27" x14ac:dyDescent="0.25">
      <c r="A1881" s="1">
        <v>10311</v>
      </c>
      <c r="B1881" s="1">
        <v>45</v>
      </c>
      <c r="C1881" s="8">
        <v>49.3</v>
      </c>
      <c r="D1881" s="1">
        <v>8</v>
      </c>
      <c r="E1881" s="7">
        <v>2218.5</v>
      </c>
      <c r="F1881" s="7">
        <f>sales_data_sample3[[#This Row],[SALES]]*sales_data_sample3[[#This Row],[PROFIT MARGIN]]</f>
        <v>552.18465000000003</v>
      </c>
      <c r="G1881" s="14" t="str">
        <f>IF(sales_data_sample3[[#This Row],[STATUS]] &lt;&gt;"Cancelled","24,89%","0")</f>
        <v>24,89%</v>
      </c>
      <c r="H1881" s="4">
        <v>38276</v>
      </c>
      <c r="I1881" t="s">
        <v>28</v>
      </c>
      <c r="J1881">
        <f>ROUNDUP(MONTH(sales_data_sample3[[#This Row],[ORDER DATE]])/3,0)</f>
        <v>4</v>
      </c>
      <c r="K1881" t="str">
        <f>TEXT(sales_data_sample3[[#This Row],[ORDER DATE]],"[$-409]mmmm")</f>
        <v>October</v>
      </c>
      <c r="L1881">
        <f>YEAR(sales_data_sample3[[#This Row],[ORDER DATE]])</f>
        <v>2004</v>
      </c>
      <c r="M1881" t="s">
        <v>278</v>
      </c>
      <c r="N1881">
        <v>50</v>
      </c>
      <c r="O1881" t="s">
        <v>2857</v>
      </c>
      <c r="P1881" t="s">
        <v>268</v>
      </c>
      <c r="Q1881" t="s">
        <v>269</v>
      </c>
      <c r="R1881" t="s">
        <v>270</v>
      </c>
      <c r="S1881" t="s">
        <v>4804</v>
      </c>
      <c r="T1881" t="s">
        <v>271</v>
      </c>
      <c r="U1881" t="s">
        <v>4804</v>
      </c>
      <c r="V1881" t="s">
        <v>272</v>
      </c>
      <c r="W1881" t="s">
        <v>273</v>
      </c>
      <c r="X1881" t="s">
        <v>52</v>
      </c>
      <c r="Y1881" t="s">
        <v>274</v>
      </c>
      <c r="Z1881" t="s">
        <v>275</v>
      </c>
      <c r="AA1881" t="s">
        <v>42</v>
      </c>
    </row>
    <row r="1882" spans="1:27" x14ac:dyDescent="0.25">
      <c r="A1882" s="1">
        <v>10311</v>
      </c>
      <c r="B1882" s="1">
        <v>28</v>
      </c>
      <c r="C1882" s="8">
        <v>93.6</v>
      </c>
      <c r="D1882" s="1">
        <v>4</v>
      </c>
      <c r="E1882" s="7">
        <v>2620.8000000000002</v>
      </c>
      <c r="F1882" s="7">
        <f>sales_data_sample3[[#This Row],[SALES]]*sales_data_sample3[[#This Row],[PROFIT MARGIN]]</f>
        <v>652.31712000000005</v>
      </c>
      <c r="G1882" s="14" t="str">
        <f>IF(sales_data_sample3[[#This Row],[STATUS]] &lt;&gt;"Cancelled","24,89%","0")</f>
        <v>24,89%</v>
      </c>
      <c r="H1882" s="4">
        <v>38276</v>
      </c>
      <c r="I1882" t="s">
        <v>28</v>
      </c>
      <c r="J1882">
        <f>ROUNDUP(MONTH(sales_data_sample3[[#This Row],[ORDER DATE]])/3,0)</f>
        <v>4</v>
      </c>
      <c r="K1882" t="str">
        <f>TEXT(sales_data_sample3[[#This Row],[ORDER DATE]],"[$-409]mmmm")</f>
        <v>October</v>
      </c>
      <c r="L1882">
        <f>YEAR(sales_data_sample3[[#This Row],[ORDER DATE]])</f>
        <v>2004</v>
      </c>
      <c r="M1882" t="s">
        <v>278</v>
      </c>
      <c r="N1882">
        <v>90</v>
      </c>
      <c r="O1882" t="s">
        <v>3151</v>
      </c>
      <c r="P1882" t="s">
        <v>268</v>
      </c>
      <c r="Q1882" t="s">
        <v>269</v>
      </c>
      <c r="R1882" t="s">
        <v>270</v>
      </c>
      <c r="S1882" t="s">
        <v>4804</v>
      </c>
      <c r="T1882" t="s">
        <v>271</v>
      </c>
      <c r="U1882" t="s">
        <v>4804</v>
      </c>
      <c r="V1882" t="s">
        <v>272</v>
      </c>
      <c r="W1882" t="s">
        <v>273</v>
      </c>
      <c r="X1882" t="s">
        <v>52</v>
      </c>
      <c r="Y1882" t="s">
        <v>274</v>
      </c>
      <c r="Z1882" t="s">
        <v>275</v>
      </c>
      <c r="AA1882" t="s">
        <v>42</v>
      </c>
    </row>
    <row r="1883" spans="1:27" x14ac:dyDescent="0.25">
      <c r="A1883" s="1">
        <v>10311</v>
      </c>
      <c r="B1883" s="1">
        <v>43</v>
      </c>
      <c r="C1883" s="8">
        <v>100</v>
      </c>
      <c r="D1883" s="1">
        <v>3</v>
      </c>
      <c r="E1883" s="7">
        <v>4595.41</v>
      </c>
      <c r="F1883" s="7">
        <f>sales_data_sample3[[#This Row],[SALES]]*sales_data_sample3[[#This Row],[PROFIT MARGIN]]</f>
        <v>1143.7975490000001</v>
      </c>
      <c r="G1883" s="14" t="str">
        <f>IF(sales_data_sample3[[#This Row],[STATUS]] &lt;&gt;"Cancelled","24,89%","0")</f>
        <v>24,89%</v>
      </c>
      <c r="H1883" s="4">
        <v>38276</v>
      </c>
      <c r="I1883" t="s">
        <v>28</v>
      </c>
      <c r="J1883">
        <f>ROUNDUP(MONTH(sales_data_sample3[[#This Row],[ORDER DATE]])/3,0)</f>
        <v>4</v>
      </c>
      <c r="K1883" t="str">
        <f>TEXT(sales_data_sample3[[#This Row],[ORDER DATE]],"[$-409]mmmm")</f>
        <v>October</v>
      </c>
      <c r="L1883">
        <f>YEAR(sales_data_sample3[[#This Row],[ORDER DATE]])</f>
        <v>2004</v>
      </c>
      <c r="M1883" t="s">
        <v>278</v>
      </c>
      <c r="N1883">
        <v>117</v>
      </c>
      <c r="O1883" t="s">
        <v>3275</v>
      </c>
      <c r="P1883" t="s">
        <v>268</v>
      </c>
      <c r="Q1883" t="s">
        <v>269</v>
      </c>
      <c r="R1883" t="s">
        <v>270</v>
      </c>
      <c r="S1883" t="s">
        <v>4804</v>
      </c>
      <c r="T1883" t="s">
        <v>271</v>
      </c>
      <c r="U1883" t="s">
        <v>4804</v>
      </c>
      <c r="V1883" t="s">
        <v>272</v>
      </c>
      <c r="W1883" t="s">
        <v>273</v>
      </c>
      <c r="X1883" t="s">
        <v>52</v>
      </c>
      <c r="Y1883" t="s">
        <v>274</v>
      </c>
      <c r="Z1883" t="s">
        <v>275</v>
      </c>
      <c r="AA1883" t="s">
        <v>65</v>
      </c>
    </row>
    <row r="1884" spans="1:27" x14ac:dyDescent="0.25">
      <c r="A1884" s="1">
        <v>10311</v>
      </c>
      <c r="B1884" s="1">
        <v>25</v>
      </c>
      <c r="C1884" s="8">
        <v>83.04</v>
      </c>
      <c r="D1884" s="1">
        <v>5</v>
      </c>
      <c r="E1884" s="7">
        <v>2076</v>
      </c>
      <c r="F1884" s="7">
        <f>sales_data_sample3[[#This Row],[SALES]]*sales_data_sample3[[#This Row],[PROFIT MARGIN]]</f>
        <v>516.71640000000002</v>
      </c>
      <c r="G1884" s="14" t="str">
        <f>IF(sales_data_sample3[[#This Row],[STATUS]] &lt;&gt;"Cancelled","24,89%","0")</f>
        <v>24,89%</v>
      </c>
      <c r="H1884" s="4">
        <v>38276</v>
      </c>
      <c r="I1884" t="s">
        <v>28</v>
      </c>
      <c r="J1884">
        <f>ROUNDUP(MONTH(sales_data_sample3[[#This Row],[ORDER DATE]])/3,0)</f>
        <v>4</v>
      </c>
      <c r="K1884" t="str">
        <f>TEXT(sales_data_sample3[[#This Row],[ORDER DATE]],"[$-409]mmmm")</f>
        <v>October</v>
      </c>
      <c r="L1884">
        <f>YEAR(sales_data_sample3[[#This Row],[ORDER DATE]])</f>
        <v>2004</v>
      </c>
      <c r="M1884" t="s">
        <v>278</v>
      </c>
      <c r="N1884">
        <v>85</v>
      </c>
      <c r="O1884" t="s">
        <v>3391</v>
      </c>
      <c r="P1884" t="s">
        <v>268</v>
      </c>
      <c r="Q1884" t="s">
        <v>269</v>
      </c>
      <c r="R1884" t="s">
        <v>270</v>
      </c>
      <c r="S1884" t="s">
        <v>4804</v>
      </c>
      <c r="T1884" t="s">
        <v>271</v>
      </c>
      <c r="U1884" t="s">
        <v>4804</v>
      </c>
      <c r="V1884" t="s">
        <v>272</v>
      </c>
      <c r="W1884" t="s">
        <v>273</v>
      </c>
      <c r="X1884" t="s">
        <v>52</v>
      </c>
      <c r="Y1884" t="s">
        <v>274</v>
      </c>
      <c r="Z1884" t="s">
        <v>275</v>
      </c>
      <c r="AA1884" t="s">
        <v>42</v>
      </c>
    </row>
    <row r="1885" spans="1:27" x14ac:dyDescent="0.25">
      <c r="A1885" s="1">
        <v>10311</v>
      </c>
      <c r="B1885" s="1">
        <v>46</v>
      </c>
      <c r="C1885" s="8">
        <v>92.09</v>
      </c>
      <c r="D1885" s="1">
        <v>7</v>
      </c>
      <c r="E1885" s="7">
        <v>4236.1400000000003</v>
      </c>
      <c r="F1885" s="7">
        <f>sales_data_sample3[[#This Row],[SALES]]*sales_data_sample3[[#This Row],[PROFIT MARGIN]]</f>
        <v>1054.3752460000001</v>
      </c>
      <c r="G1885" s="14" t="str">
        <f>IF(sales_data_sample3[[#This Row],[STATUS]] &lt;&gt;"Cancelled","24,89%","0")</f>
        <v>24,89%</v>
      </c>
      <c r="H1885" s="4">
        <v>38276</v>
      </c>
      <c r="I1885" t="s">
        <v>28</v>
      </c>
      <c r="J1885">
        <f>ROUNDUP(MONTH(sales_data_sample3[[#This Row],[ORDER DATE]])/3,0)</f>
        <v>4</v>
      </c>
      <c r="K1885" t="str">
        <f>TEXT(sales_data_sample3[[#This Row],[ORDER DATE]],"[$-409]mmmm")</f>
        <v>October</v>
      </c>
      <c r="L1885">
        <f>YEAR(sales_data_sample3[[#This Row],[ORDER DATE]])</f>
        <v>2004</v>
      </c>
      <c r="M1885" t="s">
        <v>278</v>
      </c>
      <c r="N1885">
        <v>107</v>
      </c>
      <c r="O1885" t="s">
        <v>3508</v>
      </c>
      <c r="P1885" t="s">
        <v>268</v>
      </c>
      <c r="Q1885" t="s">
        <v>269</v>
      </c>
      <c r="R1885" t="s">
        <v>270</v>
      </c>
      <c r="S1885" t="s">
        <v>4804</v>
      </c>
      <c r="T1885" t="s">
        <v>271</v>
      </c>
      <c r="U1885" t="s">
        <v>4804</v>
      </c>
      <c r="V1885" t="s">
        <v>272</v>
      </c>
      <c r="W1885" t="s">
        <v>273</v>
      </c>
      <c r="X1885" t="s">
        <v>52</v>
      </c>
      <c r="Y1885" t="s">
        <v>274</v>
      </c>
      <c r="Z1885" t="s">
        <v>275</v>
      </c>
      <c r="AA1885" t="s">
        <v>65</v>
      </c>
    </row>
    <row r="1886" spans="1:27" x14ac:dyDescent="0.25">
      <c r="A1886" s="1">
        <v>10312</v>
      </c>
      <c r="B1886" s="1">
        <v>48</v>
      </c>
      <c r="C1886" s="8">
        <v>100</v>
      </c>
      <c r="D1886" s="1">
        <v>3</v>
      </c>
      <c r="E1886" s="7">
        <v>11623.7</v>
      </c>
      <c r="F1886" s="7">
        <f>sales_data_sample3[[#This Row],[SALES]]*sales_data_sample3[[#This Row],[PROFIT MARGIN]]</f>
        <v>2893.1389300000001</v>
      </c>
      <c r="G1886" s="14" t="str">
        <f>IF(sales_data_sample3[[#This Row],[STATUS]] &lt;&gt;"Cancelled","24,89%","0")</f>
        <v>24,89%</v>
      </c>
      <c r="H1886" s="4">
        <v>38281</v>
      </c>
      <c r="I1886" t="s">
        <v>28</v>
      </c>
      <c r="J1886">
        <f>ROUNDUP(MONTH(sales_data_sample3[[#This Row],[ORDER DATE]])/3,0)</f>
        <v>4</v>
      </c>
      <c r="K1886" t="str">
        <f>TEXT(sales_data_sample3[[#This Row],[ORDER DATE]],"[$-409]mmmm")</f>
        <v>October</v>
      </c>
      <c r="L1886">
        <f>YEAR(sales_data_sample3[[#This Row],[ORDER DATE]])</f>
        <v>2004</v>
      </c>
      <c r="M1886" t="s">
        <v>278</v>
      </c>
      <c r="N1886">
        <v>214</v>
      </c>
      <c r="O1886" t="s">
        <v>279</v>
      </c>
      <c r="P1886" t="s">
        <v>417</v>
      </c>
      <c r="Q1886" t="s">
        <v>418</v>
      </c>
      <c r="R1886" t="s">
        <v>419</v>
      </c>
      <c r="S1886" t="s">
        <v>4804</v>
      </c>
      <c r="T1886" t="s">
        <v>420</v>
      </c>
      <c r="U1886" t="s">
        <v>73</v>
      </c>
      <c r="V1886" t="s">
        <v>167</v>
      </c>
      <c r="W1886" t="s">
        <v>38</v>
      </c>
      <c r="X1886" t="s">
        <v>39</v>
      </c>
      <c r="Y1886" t="s">
        <v>421</v>
      </c>
      <c r="Z1886" t="s">
        <v>422</v>
      </c>
      <c r="AA1886" t="s">
        <v>229</v>
      </c>
    </row>
    <row r="1887" spans="1:27" x14ac:dyDescent="0.25">
      <c r="A1887" s="1">
        <v>10312</v>
      </c>
      <c r="B1887" s="1">
        <v>32</v>
      </c>
      <c r="C1887" s="8">
        <v>100</v>
      </c>
      <c r="D1887" s="1">
        <v>2</v>
      </c>
      <c r="E1887" s="7">
        <v>4181.4399999999996</v>
      </c>
      <c r="F1887" s="7">
        <f>sales_data_sample3[[#This Row],[SALES]]*sales_data_sample3[[#This Row],[PROFIT MARGIN]]</f>
        <v>190.25551999999999</v>
      </c>
      <c r="G1887" s="14" t="str">
        <f>IF(sales_data_sample3[[#This Row],[STATUS]] &lt;&gt;"Cancelled","4,55%","0")</f>
        <v>4,55%</v>
      </c>
      <c r="H1887" s="4">
        <v>38281</v>
      </c>
      <c r="I1887" t="s">
        <v>28</v>
      </c>
      <c r="J1887">
        <f>ROUNDUP(MONTH(sales_data_sample3[[#This Row],[ORDER DATE]])/3,0)</f>
        <v>4</v>
      </c>
      <c r="K1887" t="str">
        <f>TEXT(sales_data_sample3[[#This Row],[ORDER DATE]],"[$-409]mmmm")</f>
        <v>October</v>
      </c>
      <c r="L1887">
        <f>YEAR(sales_data_sample3[[#This Row],[ORDER DATE]])</f>
        <v>2004</v>
      </c>
      <c r="M1887" t="s">
        <v>957</v>
      </c>
      <c r="N1887">
        <v>116</v>
      </c>
      <c r="O1887" t="s">
        <v>1264</v>
      </c>
      <c r="P1887" t="s">
        <v>417</v>
      </c>
      <c r="Q1887" t="s">
        <v>418</v>
      </c>
      <c r="R1887" t="s">
        <v>419</v>
      </c>
      <c r="S1887" t="s">
        <v>4804</v>
      </c>
      <c r="T1887" t="s">
        <v>420</v>
      </c>
      <c r="U1887" t="s">
        <v>73</v>
      </c>
      <c r="V1887" t="s">
        <v>167</v>
      </c>
      <c r="W1887" t="s">
        <v>38</v>
      </c>
      <c r="X1887" t="s">
        <v>39</v>
      </c>
      <c r="Y1887" t="s">
        <v>421</v>
      </c>
      <c r="Z1887" t="s">
        <v>422</v>
      </c>
      <c r="AA1887" t="s">
        <v>65</v>
      </c>
    </row>
    <row r="1888" spans="1:27" x14ac:dyDescent="0.25">
      <c r="A1888" s="1">
        <v>10312</v>
      </c>
      <c r="B1888" s="1">
        <v>43</v>
      </c>
      <c r="C1888" s="8">
        <v>89.38</v>
      </c>
      <c r="D1888" s="1">
        <v>10</v>
      </c>
      <c r="E1888" s="7">
        <v>3843.34</v>
      </c>
      <c r="F1888" s="7">
        <f>sales_data_sample3[[#This Row],[SALES]]*sales_data_sample3[[#This Row],[PROFIT MARGIN]]</f>
        <v>284.02282600000001</v>
      </c>
      <c r="G1888" s="14" t="str">
        <f>IF(sales_data_sample3[[#This Row],[STATUS]] &lt;&gt;"Cancelled","7,39%","0")</f>
        <v>7,39%</v>
      </c>
      <c r="H1888" s="4">
        <v>38281</v>
      </c>
      <c r="I1888" t="s">
        <v>28</v>
      </c>
      <c r="J1888">
        <f>ROUNDUP(MONTH(sales_data_sample3[[#This Row],[ORDER DATE]])/3,0)</f>
        <v>4</v>
      </c>
      <c r="K1888" t="str">
        <f>TEXT(sales_data_sample3[[#This Row],[ORDER DATE]],"[$-409]mmmm")</f>
        <v>October</v>
      </c>
      <c r="L1888">
        <f>YEAR(sales_data_sample3[[#This Row],[ORDER DATE]])</f>
        <v>2004</v>
      </c>
      <c r="M1888" t="s">
        <v>1354</v>
      </c>
      <c r="N1888">
        <v>102</v>
      </c>
      <c r="O1888" t="s">
        <v>1355</v>
      </c>
      <c r="P1888" t="s">
        <v>417</v>
      </c>
      <c r="Q1888" t="s">
        <v>418</v>
      </c>
      <c r="R1888" t="s">
        <v>419</v>
      </c>
      <c r="S1888" t="s">
        <v>4804</v>
      </c>
      <c r="T1888" t="s">
        <v>420</v>
      </c>
      <c r="U1888" t="s">
        <v>73</v>
      </c>
      <c r="V1888" t="s">
        <v>167</v>
      </c>
      <c r="W1888" t="s">
        <v>38</v>
      </c>
      <c r="X1888" t="s">
        <v>39</v>
      </c>
      <c r="Y1888" t="s">
        <v>421</v>
      </c>
      <c r="Z1888" t="s">
        <v>422</v>
      </c>
      <c r="AA1888" t="s">
        <v>65</v>
      </c>
    </row>
    <row r="1889" spans="1:27" x14ac:dyDescent="0.25">
      <c r="A1889" s="1">
        <v>10312</v>
      </c>
      <c r="B1889" s="1">
        <v>25</v>
      </c>
      <c r="C1889" s="8">
        <v>44.21</v>
      </c>
      <c r="D1889" s="1">
        <v>9</v>
      </c>
      <c r="E1889" s="7">
        <v>1105.25</v>
      </c>
      <c r="F1889" s="7">
        <f>sales_data_sample3[[#This Row],[SALES]]*sales_data_sample3[[#This Row],[PROFIT MARGIN]]</f>
        <v>81.677974999999989</v>
      </c>
      <c r="G1889" s="14" t="str">
        <f>IF(sales_data_sample3[[#This Row],[STATUS]] &lt;&gt;"Cancelled","7,39%","0")</f>
        <v>7,39%</v>
      </c>
      <c r="H1889" s="4">
        <v>38281</v>
      </c>
      <c r="I1889" t="s">
        <v>28</v>
      </c>
      <c r="J1889">
        <f>ROUNDUP(MONTH(sales_data_sample3[[#This Row],[ORDER DATE]])/3,0)</f>
        <v>4</v>
      </c>
      <c r="K1889" t="str">
        <f>TEXT(sales_data_sample3[[#This Row],[ORDER DATE]],"[$-409]mmmm")</f>
        <v>October</v>
      </c>
      <c r="L1889">
        <f>YEAR(sales_data_sample3[[#This Row],[ORDER DATE]])</f>
        <v>2004</v>
      </c>
      <c r="M1889" t="s">
        <v>1354</v>
      </c>
      <c r="N1889">
        <v>53</v>
      </c>
      <c r="O1889" t="s">
        <v>1419</v>
      </c>
      <c r="P1889" t="s">
        <v>417</v>
      </c>
      <c r="Q1889" t="s">
        <v>418</v>
      </c>
      <c r="R1889" t="s">
        <v>419</v>
      </c>
      <c r="S1889" t="s">
        <v>4804</v>
      </c>
      <c r="T1889" t="s">
        <v>420</v>
      </c>
      <c r="U1889" t="s">
        <v>73</v>
      </c>
      <c r="V1889" t="s">
        <v>167</v>
      </c>
      <c r="W1889" t="s">
        <v>38</v>
      </c>
      <c r="X1889" t="s">
        <v>39</v>
      </c>
      <c r="Y1889" t="s">
        <v>421</v>
      </c>
      <c r="Z1889" t="s">
        <v>422</v>
      </c>
      <c r="AA1889" t="s">
        <v>42</v>
      </c>
    </row>
    <row r="1890" spans="1:27" x14ac:dyDescent="0.25">
      <c r="A1890" s="1">
        <v>10312</v>
      </c>
      <c r="B1890" s="1">
        <v>48</v>
      </c>
      <c r="C1890" s="8">
        <v>100</v>
      </c>
      <c r="D1890" s="1">
        <v>17</v>
      </c>
      <c r="E1890" s="7">
        <v>8078.4</v>
      </c>
      <c r="F1890" s="7">
        <f>sales_data_sample3[[#This Row],[SALES]]*sales_data_sample3[[#This Row],[PROFIT MARGIN]]</f>
        <v>596.99375999999995</v>
      </c>
      <c r="G1890" s="14" t="str">
        <f>IF(sales_data_sample3[[#This Row],[STATUS]] &lt;&gt;"Cancelled","7,39%","0")</f>
        <v>7,39%</v>
      </c>
      <c r="H1890" s="4">
        <v>38281</v>
      </c>
      <c r="I1890" t="s">
        <v>28</v>
      </c>
      <c r="J1890">
        <f>ROUNDUP(MONTH(sales_data_sample3[[#This Row],[ORDER DATE]])/3,0)</f>
        <v>4</v>
      </c>
      <c r="K1890" t="str">
        <f>TEXT(sales_data_sample3[[#This Row],[ORDER DATE]],"[$-409]mmmm")</f>
        <v>October</v>
      </c>
      <c r="L1890">
        <f>YEAR(sales_data_sample3[[#This Row],[ORDER DATE]])</f>
        <v>2004</v>
      </c>
      <c r="M1890" t="s">
        <v>1354</v>
      </c>
      <c r="N1890">
        <v>170</v>
      </c>
      <c r="O1890" t="s">
        <v>1565</v>
      </c>
      <c r="P1890" t="s">
        <v>417</v>
      </c>
      <c r="Q1890" t="s">
        <v>418</v>
      </c>
      <c r="R1890" t="s">
        <v>419</v>
      </c>
      <c r="S1890" t="s">
        <v>4804</v>
      </c>
      <c r="T1890" t="s">
        <v>420</v>
      </c>
      <c r="U1890" t="s">
        <v>73</v>
      </c>
      <c r="V1890" t="s">
        <v>167</v>
      </c>
      <c r="W1890" t="s">
        <v>38</v>
      </c>
      <c r="X1890" t="s">
        <v>39</v>
      </c>
      <c r="Y1890" t="s">
        <v>421</v>
      </c>
      <c r="Z1890" t="s">
        <v>422</v>
      </c>
      <c r="AA1890" t="s">
        <v>229</v>
      </c>
    </row>
    <row r="1891" spans="1:27" x14ac:dyDescent="0.25">
      <c r="A1891" s="1">
        <v>10312</v>
      </c>
      <c r="B1891" s="1">
        <v>30</v>
      </c>
      <c r="C1891" s="8">
        <v>61.15</v>
      </c>
      <c r="D1891" s="1">
        <v>16</v>
      </c>
      <c r="E1891" s="7">
        <v>1834.5</v>
      </c>
      <c r="F1891" s="7">
        <f>sales_data_sample3[[#This Row],[SALES]]*sales_data_sample3[[#This Row],[PROFIT MARGIN]]</f>
        <v>135.56954999999999</v>
      </c>
      <c r="G1891" s="14" t="str">
        <f>IF(sales_data_sample3[[#This Row],[STATUS]] &lt;&gt;"Cancelled","7,39%","0")</f>
        <v>7,39%</v>
      </c>
      <c r="H1891" s="4">
        <v>38281</v>
      </c>
      <c r="I1891" t="s">
        <v>28</v>
      </c>
      <c r="J1891">
        <f>ROUNDUP(MONTH(sales_data_sample3[[#This Row],[ORDER DATE]])/3,0)</f>
        <v>4</v>
      </c>
      <c r="K1891" t="str">
        <f>TEXT(sales_data_sample3[[#This Row],[ORDER DATE]],"[$-409]mmmm")</f>
        <v>October</v>
      </c>
      <c r="L1891">
        <f>YEAR(sales_data_sample3[[#This Row],[ORDER DATE]])</f>
        <v>2004</v>
      </c>
      <c r="M1891" t="s">
        <v>1354</v>
      </c>
      <c r="N1891">
        <v>60</v>
      </c>
      <c r="O1891" t="s">
        <v>1696</v>
      </c>
      <c r="P1891" t="s">
        <v>417</v>
      </c>
      <c r="Q1891" t="s">
        <v>418</v>
      </c>
      <c r="R1891" t="s">
        <v>419</v>
      </c>
      <c r="S1891" t="s">
        <v>4804</v>
      </c>
      <c r="T1891" t="s">
        <v>420</v>
      </c>
      <c r="U1891" t="s">
        <v>73</v>
      </c>
      <c r="V1891" t="s">
        <v>167</v>
      </c>
      <c r="W1891" t="s">
        <v>38</v>
      </c>
      <c r="X1891" t="s">
        <v>39</v>
      </c>
      <c r="Y1891" t="s">
        <v>421</v>
      </c>
      <c r="Z1891" t="s">
        <v>422</v>
      </c>
      <c r="AA1891" t="s">
        <v>42</v>
      </c>
    </row>
    <row r="1892" spans="1:27" x14ac:dyDescent="0.25">
      <c r="A1892" s="1">
        <v>10312</v>
      </c>
      <c r="B1892" s="1">
        <v>31</v>
      </c>
      <c r="C1892" s="8">
        <v>100</v>
      </c>
      <c r="D1892" s="1">
        <v>14</v>
      </c>
      <c r="E1892" s="7">
        <v>4729.3599999999997</v>
      </c>
      <c r="F1892" s="7">
        <f>sales_data_sample3[[#This Row],[SALES]]*sales_data_sample3[[#This Row],[PROFIT MARGIN]]</f>
        <v>349.49970399999995</v>
      </c>
      <c r="G1892" s="14" t="str">
        <f>IF(sales_data_sample3[[#This Row],[STATUS]] &lt;&gt;"Cancelled","7,39%","0")</f>
        <v>7,39%</v>
      </c>
      <c r="H1892" s="4">
        <v>38281</v>
      </c>
      <c r="I1892" t="s">
        <v>28</v>
      </c>
      <c r="J1892">
        <f>ROUNDUP(MONTH(sales_data_sample3[[#This Row],[ORDER DATE]])/3,0)</f>
        <v>4</v>
      </c>
      <c r="K1892" t="str">
        <f>TEXT(sales_data_sample3[[#This Row],[ORDER DATE]],"[$-409]mmmm")</f>
        <v>October</v>
      </c>
      <c r="L1892">
        <f>YEAR(sales_data_sample3[[#This Row],[ORDER DATE]])</f>
        <v>2004</v>
      </c>
      <c r="M1892" t="s">
        <v>1354</v>
      </c>
      <c r="N1892">
        <v>127</v>
      </c>
      <c r="O1892" t="s">
        <v>1769</v>
      </c>
      <c r="P1892" t="s">
        <v>417</v>
      </c>
      <c r="Q1892" t="s">
        <v>418</v>
      </c>
      <c r="R1892" t="s">
        <v>419</v>
      </c>
      <c r="S1892" t="s">
        <v>4804</v>
      </c>
      <c r="T1892" t="s">
        <v>420</v>
      </c>
      <c r="U1892" t="s">
        <v>73</v>
      </c>
      <c r="V1892" t="s">
        <v>167</v>
      </c>
      <c r="W1892" t="s">
        <v>38</v>
      </c>
      <c r="X1892" t="s">
        <v>39</v>
      </c>
      <c r="Y1892" t="s">
        <v>421</v>
      </c>
      <c r="Z1892" t="s">
        <v>422</v>
      </c>
      <c r="AA1892" t="s">
        <v>65</v>
      </c>
    </row>
    <row r="1893" spans="1:27" x14ac:dyDescent="0.25">
      <c r="A1893" s="1">
        <v>10312</v>
      </c>
      <c r="B1893" s="1">
        <v>25</v>
      </c>
      <c r="C1893" s="8">
        <v>100</v>
      </c>
      <c r="D1893" s="1">
        <v>11</v>
      </c>
      <c r="E1893" s="7">
        <v>3881.25</v>
      </c>
      <c r="F1893" s="7">
        <f>sales_data_sample3[[#This Row],[SALES]]*sales_data_sample3[[#This Row],[PROFIT MARGIN]]</f>
        <v>286.82437499999997</v>
      </c>
      <c r="G1893" s="14" t="str">
        <f>IF(sales_data_sample3[[#This Row],[STATUS]] &lt;&gt;"Cancelled","7,39%","0")</f>
        <v>7,39%</v>
      </c>
      <c r="H1893" s="4">
        <v>38281</v>
      </c>
      <c r="I1893" t="s">
        <v>28</v>
      </c>
      <c r="J1893">
        <f>ROUNDUP(MONTH(sales_data_sample3[[#This Row],[ORDER DATE]])/3,0)</f>
        <v>4</v>
      </c>
      <c r="K1893" t="str">
        <f>TEXT(sales_data_sample3[[#This Row],[ORDER DATE]],"[$-409]mmmm")</f>
        <v>October</v>
      </c>
      <c r="L1893">
        <f>YEAR(sales_data_sample3[[#This Row],[ORDER DATE]])</f>
        <v>2004</v>
      </c>
      <c r="M1893" t="s">
        <v>1354</v>
      </c>
      <c r="N1893">
        <v>168</v>
      </c>
      <c r="O1893" t="s">
        <v>1928</v>
      </c>
      <c r="P1893" t="s">
        <v>417</v>
      </c>
      <c r="Q1893" t="s">
        <v>418</v>
      </c>
      <c r="R1893" t="s">
        <v>419</v>
      </c>
      <c r="S1893" t="s">
        <v>4804</v>
      </c>
      <c r="T1893" t="s">
        <v>420</v>
      </c>
      <c r="U1893" t="s">
        <v>73</v>
      </c>
      <c r="V1893" t="s">
        <v>167</v>
      </c>
      <c r="W1893" t="s">
        <v>38</v>
      </c>
      <c r="X1893" t="s">
        <v>39</v>
      </c>
      <c r="Y1893" t="s">
        <v>421</v>
      </c>
      <c r="Z1893" t="s">
        <v>422</v>
      </c>
      <c r="AA1893" t="s">
        <v>65</v>
      </c>
    </row>
    <row r="1894" spans="1:27" x14ac:dyDescent="0.25">
      <c r="A1894" s="1">
        <v>10312</v>
      </c>
      <c r="B1894" s="1">
        <v>37</v>
      </c>
      <c r="C1894" s="8">
        <v>100</v>
      </c>
      <c r="D1894" s="1">
        <v>4</v>
      </c>
      <c r="E1894" s="7">
        <v>3711.1</v>
      </c>
      <c r="F1894" s="7">
        <f>sales_data_sample3[[#This Row],[SALES]]*sales_data_sample3[[#This Row],[PROFIT MARGIN]]</f>
        <v>274.25028999999995</v>
      </c>
      <c r="G1894" s="14" t="str">
        <f>IF(sales_data_sample3[[#This Row],[STATUS]] &lt;&gt;"Cancelled","7,39%","0")</f>
        <v>7,39%</v>
      </c>
      <c r="H1894" s="4">
        <v>38281</v>
      </c>
      <c r="I1894" t="s">
        <v>28</v>
      </c>
      <c r="J1894">
        <f>ROUNDUP(MONTH(sales_data_sample3[[#This Row],[ORDER DATE]])/3,0)</f>
        <v>4</v>
      </c>
      <c r="K1894" t="str">
        <f>TEXT(sales_data_sample3[[#This Row],[ORDER DATE]],"[$-409]mmmm")</f>
        <v>October</v>
      </c>
      <c r="L1894">
        <f>YEAR(sales_data_sample3[[#This Row],[ORDER DATE]])</f>
        <v>2004</v>
      </c>
      <c r="M1894" t="s">
        <v>1354</v>
      </c>
      <c r="N1894">
        <v>101</v>
      </c>
      <c r="O1894" t="s">
        <v>1989</v>
      </c>
      <c r="P1894" t="s">
        <v>417</v>
      </c>
      <c r="Q1894" t="s">
        <v>418</v>
      </c>
      <c r="R1894" t="s">
        <v>419</v>
      </c>
      <c r="S1894" t="s">
        <v>4804</v>
      </c>
      <c r="T1894" t="s">
        <v>420</v>
      </c>
      <c r="U1894" t="s">
        <v>73</v>
      </c>
      <c r="V1894" t="s">
        <v>167</v>
      </c>
      <c r="W1894" t="s">
        <v>38</v>
      </c>
      <c r="X1894" t="s">
        <v>39</v>
      </c>
      <c r="Y1894" t="s">
        <v>421</v>
      </c>
      <c r="Z1894" t="s">
        <v>422</v>
      </c>
      <c r="AA1894" t="s">
        <v>65</v>
      </c>
    </row>
    <row r="1895" spans="1:27" x14ac:dyDescent="0.25">
      <c r="A1895" s="1">
        <v>10312</v>
      </c>
      <c r="B1895" s="1">
        <v>35</v>
      </c>
      <c r="C1895" s="8">
        <v>53.72</v>
      </c>
      <c r="D1895" s="1">
        <v>6</v>
      </c>
      <c r="E1895" s="7">
        <v>1880.2</v>
      </c>
      <c r="F1895" s="7">
        <f>sales_data_sample3[[#This Row],[SALES]]*sales_data_sample3[[#This Row],[PROFIT MARGIN]]</f>
        <v>138.94677999999999</v>
      </c>
      <c r="G1895" s="14" t="str">
        <f>IF(sales_data_sample3[[#This Row],[STATUS]] &lt;&gt;"Cancelled","7,39%","0")</f>
        <v>7,39%</v>
      </c>
      <c r="H1895" s="4">
        <v>38281</v>
      </c>
      <c r="I1895" t="s">
        <v>28</v>
      </c>
      <c r="J1895">
        <f>ROUNDUP(MONTH(sales_data_sample3[[#This Row],[ORDER DATE]])/3,0)</f>
        <v>4</v>
      </c>
      <c r="K1895" t="str">
        <f>TEXT(sales_data_sample3[[#This Row],[ORDER DATE]],"[$-409]mmmm")</f>
        <v>October</v>
      </c>
      <c r="L1895">
        <f>YEAR(sales_data_sample3[[#This Row],[ORDER DATE]])</f>
        <v>2004</v>
      </c>
      <c r="M1895" t="s">
        <v>1354</v>
      </c>
      <c r="N1895">
        <v>62</v>
      </c>
      <c r="O1895" t="s">
        <v>2025</v>
      </c>
      <c r="P1895" t="s">
        <v>417</v>
      </c>
      <c r="Q1895" t="s">
        <v>418</v>
      </c>
      <c r="R1895" t="s">
        <v>419</v>
      </c>
      <c r="S1895" t="s">
        <v>4804</v>
      </c>
      <c r="T1895" t="s">
        <v>420</v>
      </c>
      <c r="U1895" t="s">
        <v>73</v>
      </c>
      <c r="V1895" t="s">
        <v>167</v>
      </c>
      <c r="W1895" t="s">
        <v>38</v>
      </c>
      <c r="X1895" t="s">
        <v>39</v>
      </c>
      <c r="Y1895" t="s">
        <v>421</v>
      </c>
      <c r="Z1895" t="s">
        <v>422</v>
      </c>
      <c r="AA1895" t="s">
        <v>42</v>
      </c>
    </row>
    <row r="1896" spans="1:27" x14ac:dyDescent="0.25">
      <c r="A1896" s="1">
        <v>10312</v>
      </c>
      <c r="B1896" s="1">
        <v>38</v>
      </c>
      <c r="C1896" s="8">
        <v>100</v>
      </c>
      <c r="D1896" s="1">
        <v>5</v>
      </c>
      <c r="E1896" s="7">
        <v>4457.0200000000004</v>
      </c>
      <c r="F1896" s="7">
        <f>sales_data_sample3[[#This Row],[SALES]]*sales_data_sample3[[#This Row],[PROFIT MARGIN]]</f>
        <v>329.37377800000002</v>
      </c>
      <c r="G1896" s="14" t="str">
        <f>IF(sales_data_sample3[[#This Row],[STATUS]] &lt;&gt;"Cancelled","7,39%","0")</f>
        <v>7,39%</v>
      </c>
      <c r="H1896" s="4">
        <v>38281</v>
      </c>
      <c r="I1896" t="s">
        <v>28</v>
      </c>
      <c r="J1896">
        <f>ROUNDUP(MONTH(sales_data_sample3[[#This Row],[ORDER DATE]])/3,0)</f>
        <v>4</v>
      </c>
      <c r="K1896" t="str">
        <f>TEXT(sales_data_sample3[[#This Row],[ORDER DATE]],"[$-409]mmmm")</f>
        <v>October</v>
      </c>
      <c r="L1896">
        <f>YEAR(sales_data_sample3[[#This Row],[ORDER DATE]])</f>
        <v>2004</v>
      </c>
      <c r="M1896" t="s">
        <v>1354</v>
      </c>
      <c r="N1896">
        <v>104</v>
      </c>
      <c r="O1896" t="s">
        <v>2122</v>
      </c>
      <c r="P1896" t="s">
        <v>417</v>
      </c>
      <c r="Q1896" t="s">
        <v>418</v>
      </c>
      <c r="R1896" t="s">
        <v>419</v>
      </c>
      <c r="S1896" t="s">
        <v>4804</v>
      </c>
      <c r="T1896" t="s">
        <v>420</v>
      </c>
      <c r="U1896" t="s">
        <v>73</v>
      </c>
      <c r="V1896" t="s">
        <v>167</v>
      </c>
      <c r="W1896" t="s">
        <v>38</v>
      </c>
      <c r="X1896" t="s">
        <v>39</v>
      </c>
      <c r="Y1896" t="s">
        <v>421</v>
      </c>
      <c r="Z1896" t="s">
        <v>422</v>
      </c>
      <c r="AA1896" t="s">
        <v>65</v>
      </c>
    </row>
    <row r="1897" spans="1:27" x14ac:dyDescent="0.25">
      <c r="A1897" s="1">
        <v>10312</v>
      </c>
      <c r="B1897" s="1">
        <v>33</v>
      </c>
      <c r="C1897" s="8">
        <v>100</v>
      </c>
      <c r="D1897" s="1">
        <v>8</v>
      </c>
      <c r="E1897" s="7">
        <v>3535.95</v>
      </c>
      <c r="F1897" s="7">
        <f>sales_data_sample3[[#This Row],[SALES]]*sales_data_sample3[[#This Row],[PROFIT MARGIN]]</f>
        <v>261.30670499999997</v>
      </c>
      <c r="G1897" s="14" t="str">
        <f>IF(sales_data_sample3[[#This Row],[STATUS]] &lt;&gt;"Cancelled","7,39%","0")</f>
        <v>7,39%</v>
      </c>
      <c r="H1897" s="4">
        <v>38281</v>
      </c>
      <c r="I1897" t="s">
        <v>28</v>
      </c>
      <c r="J1897">
        <f>ROUNDUP(MONTH(sales_data_sample3[[#This Row],[ORDER DATE]])/3,0)</f>
        <v>4</v>
      </c>
      <c r="K1897" t="str">
        <f>TEXT(sales_data_sample3[[#This Row],[ORDER DATE]],"[$-409]mmmm")</f>
        <v>October</v>
      </c>
      <c r="L1897">
        <f>YEAR(sales_data_sample3[[#This Row],[ORDER DATE]])</f>
        <v>2004</v>
      </c>
      <c r="M1897" t="s">
        <v>1354</v>
      </c>
      <c r="N1897">
        <v>99</v>
      </c>
      <c r="O1897" t="s">
        <v>2325</v>
      </c>
      <c r="P1897" t="s">
        <v>417</v>
      </c>
      <c r="Q1897" t="s">
        <v>418</v>
      </c>
      <c r="R1897" t="s">
        <v>419</v>
      </c>
      <c r="S1897" t="s">
        <v>4804</v>
      </c>
      <c r="T1897" t="s">
        <v>420</v>
      </c>
      <c r="U1897" t="s">
        <v>73</v>
      </c>
      <c r="V1897" t="s">
        <v>167</v>
      </c>
      <c r="W1897" t="s">
        <v>38</v>
      </c>
      <c r="X1897" t="s">
        <v>39</v>
      </c>
      <c r="Y1897" t="s">
        <v>421</v>
      </c>
      <c r="Z1897" t="s">
        <v>422</v>
      </c>
      <c r="AA1897" t="s">
        <v>65</v>
      </c>
    </row>
    <row r="1898" spans="1:27" x14ac:dyDescent="0.25">
      <c r="A1898" s="1">
        <v>10312</v>
      </c>
      <c r="B1898" s="1">
        <v>39</v>
      </c>
      <c r="C1898" s="8">
        <v>56.85</v>
      </c>
      <c r="D1898" s="1">
        <v>1</v>
      </c>
      <c r="E1898" s="7">
        <v>2217.15</v>
      </c>
      <c r="F1898" s="7">
        <f>sales_data_sample3[[#This Row],[SALES]]*sales_data_sample3[[#This Row],[PROFIT MARGIN]]</f>
        <v>163.847385</v>
      </c>
      <c r="G1898" s="14" t="str">
        <f>IF(sales_data_sample3[[#This Row],[STATUS]] &lt;&gt;"Cancelled","7,39%","0")</f>
        <v>7,39%</v>
      </c>
      <c r="H1898" s="4">
        <v>38281</v>
      </c>
      <c r="I1898" t="s">
        <v>28</v>
      </c>
      <c r="J1898">
        <f>ROUNDUP(MONTH(sales_data_sample3[[#This Row],[ORDER DATE]])/3,0)</f>
        <v>4</v>
      </c>
      <c r="K1898" t="str">
        <f>TEXT(sales_data_sample3[[#This Row],[ORDER DATE]],"[$-409]mmmm")</f>
        <v>October</v>
      </c>
      <c r="L1898">
        <f>YEAR(sales_data_sample3[[#This Row],[ORDER DATE]])</f>
        <v>2004</v>
      </c>
      <c r="M1898" t="s">
        <v>1354</v>
      </c>
      <c r="N1898">
        <v>50</v>
      </c>
      <c r="O1898" t="s">
        <v>2635</v>
      </c>
      <c r="P1898" t="s">
        <v>417</v>
      </c>
      <c r="Q1898" t="s">
        <v>418</v>
      </c>
      <c r="R1898" t="s">
        <v>419</v>
      </c>
      <c r="S1898" t="s">
        <v>4804</v>
      </c>
      <c r="T1898" t="s">
        <v>420</v>
      </c>
      <c r="U1898" t="s">
        <v>73</v>
      </c>
      <c r="V1898" t="s">
        <v>167</v>
      </c>
      <c r="W1898" t="s">
        <v>38</v>
      </c>
      <c r="X1898" t="s">
        <v>39</v>
      </c>
      <c r="Y1898" t="s">
        <v>421</v>
      </c>
      <c r="Z1898" t="s">
        <v>422</v>
      </c>
      <c r="AA1898" t="s">
        <v>42</v>
      </c>
    </row>
    <row r="1899" spans="1:27" x14ac:dyDescent="0.25">
      <c r="A1899" s="1">
        <v>10312</v>
      </c>
      <c r="B1899" s="1">
        <v>39</v>
      </c>
      <c r="C1899" s="8">
        <v>29.54</v>
      </c>
      <c r="D1899" s="1">
        <v>13</v>
      </c>
      <c r="E1899" s="7">
        <v>1152.06</v>
      </c>
      <c r="F1899" s="7">
        <f>sales_data_sample3[[#This Row],[SALES]]*sales_data_sample3[[#This Row],[PROFIT MARGIN]]</f>
        <v>85.137233999999992</v>
      </c>
      <c r="G1899" s="14" t="str">
        <f>IF(sales_data_sample3[[#This Row],[STATUS]] &lt;&gt;"Cancelled","7,39%","0")</f>
        <v>7,39%</v>
      </c>
      <c r="H1899" s="4">
        <v>38281</v>
      </c>
      <c r="I1899" t="s">
        <v>28</v>
      </c>
      <c r="J1899">
        <f>ROUNDUP(MONTH(sales_data_sample3[[#This Row],[ORDER DATE]])/3,0)</f>
        <v>4</v>
      </c>
      <c r="K1899" t="str">
        <f>TEXT(sales_data_sample3[[#This Row],[ORDER DATE]],"[$-409]mmmm")</f>
        <v>October</v>
      </c>
      <c r="L1899">
        <f>YEAR(sales_data_sample3[[#This Row],[ORDER DATE]])</f>
        <v>2004</v>
      </c>
      <c r="M1899" t="s">
        <v>1354</v>
      </c>
      <c r="N1899">
        <v>33</v>
      </c>
      <c r="O1899" t="s">
        <v>2922</v>
      </c>
      <c r="P1899" t="s">
        <v>417</v>
      </c>
      <c r="Q1899" t="s">
        <v>418</v>
      </c>
      <c r="R1899" t="s">
        <v>419</v>
      </c>
      <c r="S1899" t="s">
        <v>4804</v>
      </c>
      <c r="T1899" t="s">
        <v>420</v>
      </c>
      <c r="U1899" t="s">
        <v>73</v>
      </c>
      <c r="V1899" t="s">
        <v>167</v>
      </c>
      <c r="W1899" t="s">
        <v>38</v>
      </c>
      <c r="X1899" t="s">
        <v>39</v>
      </c>
      <c r="Y1899" t="s">
        <v>421</v>
      </c>
      <c r="Z1899" t="s">
        <v>422</v>
      </c>
      <c r="AA1899" t="s">
        <v>42</v>
      </c>
    </row>
    <row r="1900" spans="1:27" x14ac:dyDescent="0.25">
      <c r="A1900" s="1">
        <v>10312</v>
      </c>
      <c r="B1900" s="1">
        <v>23</v>
      </c>
      <c r="C1900" s="8">
        <v>37.630000000000003</v>
      </c>
      <c r="D1900" s="1">
        <v>12</v>
      </c>
      <c r="E1900" s="7">
        <v>865.49</v>
      </c>
      <c r="F1900" s="7">
        <f>sales_data_sample3[[#This Row],[SALES]]*sales_data_sample3[[#This Row],[PROFIT MARGIN]]</f>
        <v>63.959710999999992</v>
      </c>
      <c r="G1900" s="14" t="str">
        <f>IF(sales_data_sample3[[#This Row],[STATUS]] &lt;&gt;"Cancelled","7,39%","0")</f>
        <v>7,39%</v>
      </c>
      <c r="H1900" s="4">
        <v>38281</v>
      </c>
      <c r="I1900" t="s">
        <v>28</v>
      </c>
      <c r="J1900">
        <f>ROUNDUP(MONTH(sales_data_sample3[[#This Row],[ORDER DATE]])/3,0)</f>
        <v>4</v>
      </c>
      <c r="K1900" t="str">
        <f>TEXT(sales_data_sample3[[#This Row],[ORDER DATE]],"[$-409]mmmm")</f>
        <v>October</v>
      </c>
      <c r="L1900">
        <f>YEAR(sales_data_sample3[[#This Row],[ORDER DATE]])</f>
        <v>2004</v>
      </c>
      <c r="M1900" t="s">
        <v>1354</v>
      </c>
      <c r="N1900">
        <v>44</v>
      </c>
      <c r="O1900" t="s">
        <v>3035</v>
      </c>
      <c r="P1900" t="s">
        <v>417</v>
      </c>
      <c r="Q1900" t="s">
        <v>418</v>
      </c>
      <c r="R1900" t="s">
        <v>419</v>
      </c>
      <c r="S1900" t="s">
        <v>4804</v>
      </c>
      <c r="T1900" t="s">
        <v>420</v>
      </c>
      <c r="U1900" t="s">
        <v>73</v>
      </c>
      <c r="V1900" t="s">
        <v>167</v>
      </c>
      <c r="W1900" t="s">
        <v>38</v>
      </c>
      <c r="X1900" t="s">
        <v>39</v>
      </c>
      <c r="Y1900" t="s">
        <v>421</v>
      </c>
      <c r="Z1900" t="s">
        <v>422</v>
      </c>
      <c r="AA1900" t="s">
        <v>42</v>
      </c>
    </row>
    <row r="1901" spans="1:27" x14ac:dyDescent="0.25">
      <c r="A1901" s="1">
        <v>10312</v>
      </c>
      <c r="B1901" s="1">
        <v>31</v>
      </c>
      <c r="C1901" s="8">
        <v>35.29</v>
      </c>
      <c r="D1901" s="1">
        <v>15</v>
      </c>
      <c r="E1901" s="7">
        <v>1093.99</v>
      </c>
      <c r="F1901" s="7">
        <f>sales_data_sample3[[#This Row],[SALES]]*sales_data_sample3[[#This Row],[PROFIT MARGIN]]</f>
        <v>80.845860999999999</v>
      </c>
      <c r="G1901" s="14" t="str">
        <f>IF(sales_data_sample3[[#This Row],[STATUS]] &lt;&gt;"Cancelled","7,39%","0")</f>
        <v>7,39%</v>
      </c>
      <c r="H1901" s="4">
        <v>38281</v>
      </c>
      <c r="I1901" t="s">
        <v>28</v>
      </c>
      <c r="J1901">
        <f>ROUNDUP(MONTH(sales_data_sample3[[#This Row],[ORDER DATE]])/3,0)</f>
        <v>4</v>
      </c>
      <c r="K1901" t="str">
        <f>TEXT(sales_data_sample3[[#This Row],[ORDER DATE]],"[$-409]mmmm")</f>
        <v>October</v>
      </c>
      <c r="L1901">
        <f>YEAR(sales_data_sample3[[#This Row],[ORDER DATE]])</f>
        <v>2004</v>
      </c>
      <c r="M1901" t="s">
        <v>1354</v>
      </c>
      <c r="N1901">
        <v>41</v>
      </c>
      <c r="O1901" t="s">
        <v>3664</v>
      </c>
      <c r="P1901" t="s">
        <v>417</v>
      </c>
      <c r="Q1901" t="s">
        <v>418</v>
      </c>
      <c r="R1901" t="s">
        <v>419</v>
      </c>
      <c r="S1901" t="s">
        <v>4804</v>
      </c>
      <c r="T1901" t="s">
        <v>420</v>
      </c>
      <c r="U1901" t="s">
        <v>73</v>
      </c>
      <c r="V1901" t="s">
        <v>167</v>
      </c>
      <c r="W1901" t="s">
        <v>38</v>
      </c>
      <c r="X1901" t="s">
        <v>39</v>
      </c>
      <c r="Y1901" t="s">
        <v>421</v>
      </c>
      <c r="Z1901" t="s">
        <v>422</v>
      </c>
      <c r="AA1901" t="s">
        <v>42</v>
      </c>
    </row>
    <row r="1902" spans="1:27" x14ac:dyDescent="0.25">
      <c r="A1902" s="1">
        <v>10312</v>
      </c>
      <c r="B1902" s="1">
        <v>44</v>
      </c>
      <c r="C1902" s="8">
        <v>100</v>
      </c>
      <c r="D1902" s="1">
        <v>7</v>
      </c>
      <c r="E1902" s="7">
        <v>4884.88</v>
      </c>
      <c r="F1902" s="7">
        <f>sales_data_sample3[[#This Row],[SALES]]*sales_data_sample3[[#This Row],[PROFIT MARGIN]]</f>
        <v>360.99263199999996</v>
      </c>
      <c r="G1902" s="14" t="str">
        <f>IF(sales_data_sample3[[#This Row],[STATUS]] &lt;&gt;"Cancelled","7,39%","0")</f>
        <v>7,39%</v>
      </c>
      <c r="H1902" s="4">
        <v>38281</v>
      </c>
      <c r="I1902" t="s">
        <v>28</v>
      </c>
      <c r="J1902">
        <f>ROUNDUP(MONTH(sales_data_sample3[[#This Row],[ORDER DATE]])/3,0)</f>
        <v>4</v>
      </c>
      <c r="K1902" t="str">
        <f>TEXT(sales_data_sample3[[#This Row],[ORDER DATE]],"[$-409]mmmm")</f>
        <v>October</v>
      </c>
      <c r="L1902">
        <f>YEAR(sales_data_sample3[[#This Row],[ORDER DATE]])</f>
        <v>2004</v>
      </c>
      <c r="M1902" t="s">
        <v>1354</v>
      </c>
      <c r="N1902">
        <v>97</v>
      </c>
      <c r="O1902" t="s">
        <v>3732</v>
      </c>
      <c r="P1902" t="s">
        <v>417</v>
      </c>
      <c r="Q1902" t="s">
        <v>418</v>
      </c>
      <c r="R1902" t="s">
        <v>419</v>
      </c>
      <c r="S1902" t="s">
        <v>4804</v>
      </c>
      <c r="T1902" t="s">
        <v>420</v>
      </c>
      <c r="U1902" t="s">
        <v>73</v>
      </c>
      <c r="V1902" t="s">
        <v>167</v>
      </c>
      <c r="W1902" t="s">
        <v>38</v>
      </c>
      <c r="X1902" t="s">
        <v>39</v>
      </c>
      <c r="Y1902" t="s">
        <v>421</v>
      </c>
      <c r="Z1902" t="s">
        <v>422</v>
      </c>
      <c r="AA1902" t="s">
        <v>65</v>
      </c>
    </row>
    <row r="1903" spans="1:27" x14ac:dyDescent="0.25">
      <c r="A1903" s="1">
        <v>10313</v>
      </c>
      <c r="B1903" s="1">
        <v>40</v>
      </c>
      <c r="C1903" s="8">
        <v>100</v>
      </c>
      <c r="D1903" s="1">
        <v>7</v>
      </c>
      <c r="E1903" s="7">
        <v>6678</v>
      </c>
      <c r="F1903" s="7">
        <f>sales_data_sample3[[#This Row],[SALES]]*sales_data_sample3[[#This Row],[PROFIT MARGIN]]</f>
        <v>1662.1542000000002</v>
      </c>
      <c r="G1903" s="14" t="str">
        <f>IF(sales_data_sample3[[#This Row],[STATUS]] &lt;&gt;"Cancelled","24,89%","0")</f>
        <v>24,89%</v>
      </c>
      <c r="H1903" s="4">
        <v>38282</v>
      </c>
      <c r="I1903" t="s">
        <v>28</v>
      </c>
      <c r="J1903">
        <f>ROUNDUP(MONTH(sales_data_sample3[[#This Row],[ORDER DATE]])/3,0)</f>
        <v>4</v>
      </c>
      <c r="K1903" t="str">
        <f>TEXT(sales_data_sample3[[#This Row],[ORDER DATE]],"[$-409]mmmm")</f>
        <v>October</v>
      </c>
      <c r="L1903">
        <f>YEAR(sales_data_sample3[[#This Row],[ORDER DATE]])</f>
        <v>2004</v>
      </c>
      <c r="M1903" t="s">
        <v>278</v>
      </c>
      <c r="N1903">
        <v>147</v>
      </c>
      <c r="O1903" t="s">
        <v>710</v>
      </c>
      <c r="P1903" t="s">
        <v>347</v>
      </c>
      <c r="Q1903" t="s">
        <v>348</v>
      </c>
      <c r="R1903" t="s">
        <v>349</v>
      </c>
      <c r="S1903" t="s">
        <v>4804</v>
      </c>
      <c r="T1903" t="s">
        <v>350</v>
      </c>
      <c r="U1903" t="s">
        <v>351</v>
      </c>
      <c r="V1903" t="s">
        <v>352</v>
      </c>
      <c r="W1903" t="s">
        <v>353</v>
      </c>
      <c r="X1903" t="s">
        <v>39</v>
      </c>
      <c r="Y1903" t="s">
        <v>354</v>
      </c>
      <c r="Z1903" t="s">
        <v>355</v>
      </c>
      <c r="AA1903" t="s">
        <v>65</v>
      </c>
    </row>
    <row r="1904" spans="1:27" x14ac:dyDescent="0.25">
      <c r="A1904" s="1">
        <v>10313</v>
      </c>
      <c r="B1904" s="1">
        <v>21</v>
      </c>
      <c r="C1904" s="8">
        <v>100</v>
      </c>
      <c r="D1904" s="1">
        <v>11</v>
      </c>
      <c r="E1904" s="7">
        <v>2669.1</v>
      </c>
      <c r="F1904" s="7">
        <f>sales_data_sample3[[#This Row],[SALES]]*sales_data_sample3[[#This Row],[PROFIT MARGIN]]</f>
        <v>121.44404999999999</v>
      </c>
      <c r="G1904" s="14" t="str">
        <f>IF(sales_data_sample3[[#This Row],[STATUS]] &lt;&gt;"Cancelled","4,55%","0")</f>
        <v>4,55%</v>
      </c>
      <c r="H1904" s="4">
        <v>38282</v>
      </c>
      <c r="I1904" t="s">
        <v>28</v>
      </c>
      <c r="J1904">
        <f>ROUNDUP(MONTH(sales_data_sample3[[#This Row],[ORDER DATE]])/3,0)</f>
        <v>4</v>
      </c>
      <c r="K1904" t="str">
        <f>TEXT(sales_data_sample3[[#This Row],[ORDER DATE]],"[$-409]mmmm")</f>
        <v>October</v>
      </c>
      <c r="L1904">
        <f>YEAR(sales_data_sample3[[#This Row],[ORDER DATE]])</f>
        <v>2004</v>
      </c>
      <c r="M1904" t="s">
        <v>957</v>
      </c>
      <c r="N1904">
        <v>136</v>
      </c>
      <c r="O1904" t="s">
        <v>958</v>
      </c>
      <c r="P1904" t="s">
        <v>347</v>
      </c>
      <c r="Q1904" t="s">
        <v>348</v>
      </c>
      <c r="R1904" t="s">
        <v>349</v>
      </c>
      <c r="S1904" t="s">
        <v>4804</v>
      </c>
      <c r="T1904" t="s">
        <v>350</v>
      </c>
      <c r="U1904" t="s">
        <v>351</v>
      </c>
      <c r="V1904" t="s">
        <v>352</v>
      </c>
      <c r="W1904" t="s">
        <v>353</v>
      </c>
      <c r="X1904" t="s">
        <v>39</v>
      </c>
      <c r="Y1904" t="s">
        <v>354</v>
      </c>
      <c r="Z1904" t="s">
        <v>355</v>
      </c>
      <c r="AA1904" t="s">
        <v>42</v>
      </c>
    </row>
    <row r="1905" spans="1:27" x14ac:dyDescent="0.25">
      <c r="A1905" s="1">
        <v>10313</v>
      </c>
      <c r="B1905" s="1">
        <v>29</v>
      </c>
      <c r="C1905" s="8">
        <v>100</v>
      </c>
      <c r="D1905" s="1">
        <v>2</v>
      </c>
      <c r="E1905" s="7">
        <v>3416.78</v>
      </c>
      <c r="F1905" s="7">
        <f>sales_data_sample3[[#This Row],[SALES]]*sales_data_sample3[[#This Row],[PROFIT MARGIN]]</f>
        <v>155.46349000000001</v>
      </c>
      <c r="G1905" s="14" t="str">
        <f>IF(sales_data_sample3[[#This Row],[STATUS]] &lt;&gt;"Cancelled","4,55%","0")</f>
        <v>4,55%</v>
      </c>
      <c r="H1905" s="4">
        <v>38282</v>
      </c>
      <c r="I1905" t="s">
        <v>28</v>
      </c>
      <c r="J1905">
        <f>ROUNDUP(MONTH(sales_data_sample3[[#This Row],[ORDER DATE]])/3,0)</f>
        <v>4</v>
      </c>
      <c r="K1905" t="str">
        <f>TEXT(sales_data_sample3[[#This Row],[ORDER DATE]],"[$-409]mmmm")</f>
        <v>October</v>
      </c>
      <c r="L1905">
        <f>YEAR(sales_data_sample3[[#This Row],[ORDER DATE]])</f>
        <v>2004</v>
      </c>
      <c r="M1905" t="s">
        <v>957</v>
      </c>
      <c r="N1905">
        <v>122</v>
      </c>
      <c r="O1905" t="s">
        <v>1737</v>
      </c>
      <c r="P1905" t="s">
        <v>347</v>
      </c>
      <c r="Q1905" t="s">
        <v>348</v>
      </c>
      <c r="R1905" t="s">
        <v>349</v>
      </c>
      <c r="S1905" t="s">
        <v>4804</v>
      </c>
      <c r="T1905" t="s">
        <v>350</v>
      </c>
      <c r="U1905" t="s">
        <v>351</v>
      </c>
      <c r="V1905" t="s">
        <v>352</v>
      </c>
      <c r="W1905" t="s">
        <v>353</v>
      </c>
      <c r="X1905" t="s">
        <v>39</v>
      </c>
      <c r="Y1905" t="s">
        <v>354</v>
      </c>
      <c r="Z1905" t="s">
        <v>355</v>
      </c>
      <c r="AA1905" t="s">
        <v>65</v>
      </c>
    </row>
    <row r="1906" spans="1:27" x14ac:dyDescent="0.25">
      <c r="A1906" s="1">
        <v>10313</v>
      </c>
      <c r="B1906" s="1">
        <v>34</v>
      </c>
      <c r="C1906" s="8">
        <v>52.87</v>
      </c>
      <c r="D1906" s="1">
        <v>5</v>
      </c>
      <c r="E1906" s="7">
        <v>1797.58</v>
      </c>
      <c r="F1906" s="7">
        <f>sales_data_sample3[[#This Row],[SALES]]*sales_data_sample3[[#This Row],[PROFIT MARGIN]]</f>
        <v>81.78989</v>
      </c>
      <c r="G1906" s="14" t="str">
        <f>IF(sales_data_sample3[[#This Row],[STATUS]] &lt;&gt;"Cancelled","4,55%","0")</f>
        <v>4,55%</v>
      </c>
      <c r="H1906" s="4">
        <v>38282</v>
      </c>
      <c r="I1906" t="s">
        <v>28</v>
      </c>
      <c r="J1906">
        <f>ROUNDUP(MONTH(sales_data_sample3[[#This Row],[ORDER DATE]])/3,0)</f>
        <v>4</v>
      </c>
      <c r="K1906" t="str">
        <f>TEXT(sales_data_sample3[[#This Row],[ORDER DATE]],"[$-409]mmmm")</f>
        <v>October</v>
      </c>
      <c r="L1906">
        <f>YEAR(sales_data_sample3[[#This Row],[ORDER DATE]])</f>
        <v>2004</v>
      </c>
      <c r="M1906" t="s">
        <v>957</v>
      </c>
      <c r="N1906">
        <v>60</v>
      </c>
      <c r="O1906" t="s">
        <v>1799</v>
      </c>
      <c r="P1906" t="s">
        <v>347</v>
      </c>
      <c r="Q1906" t="s">
        <v>348</v>
      </c>
      <c r="R1906" t="s">
        <v>349</v>
      </c>
      <c r="S1906" t="s">
        <v>4804</v>
      </c>
      <c r="T1906" t="s">
        <v>350</v>
      </c>
      <c r="U1906" t="s">
        <v>351</v>
      </c>
      <c r="V1906" t="s">
        <v>352</v>
      </c>
      <c r="W1906" t="s">
        <v>353</v>
      </c>
      <c r="X1906" t="s">
        <v>39</v>
      </c>
      <c r="Y1906" t="s">
        <v>354</v>
      </c>
      <c r="Z1906" t="s">
        <v>355</v>
      </c>
      <c r="AA1906" t="s">
        <v>42</v>
      </c>
    </row>
    <row r="1907" spans="1:27" x14ac:dyDescent="0.25">
      <c r="A1907" s="1">
        <v>10313</v>
      </c>
      <c r="B1907" s="1">
        <v>25</v>
      </c>
      <c r="C1907" s="8">
        <v>100</v>
      </c>
      <c r="D1907" s="1">
        <v>3</v>
      </c>
      <c r="E1907" s="7">
        <v>4572.25</v>
      </c>
      <c r="F1907" s="7">
        <f>sales_data_sample3[[#This Row],[SALES]]*sales_data_sample3[[#This Row],[PROFIT MARGIN]]</f>
        <v>1138.033025</v>
      </c>
      <c r="G1907" s="14" t="str">
        <f>IF(sales_data_sample3[[#This Row],[STATUS]] &lt;&gt;"Cancelled","24,89%","0")</f>
        <v>24,89%</v>
      </c>
      <c r="H1907" s="4">
        <v>38282</v>
      </c>
      <c r="I1907" t="s">
        <v>28</v>
      </c>
      <c r="J1907">
        <f>ROUNDUP(MONTH(sales_data_sample3[[#This Row],[ORDER DATE]])/3,0)</f>
        <v>4</v>
      </c>
      <c r="K1907" t="str">
        <f>TEXT(sales_data_sample3[[#This Row],[ORDER DATE]],"[$-409]mmmm")</f>
        <v>October</v>
      </c>
      <c r="L1907">
        <f>YEAR(sales_data_sample3[[#This Row],[ORDER DATE]])</f>
        <v>2004</v>
      </c>
      <c r="M1907" t="s">
        <v>278</v>
      </c>
      <c r="N1907">
        <v>169</v>
      </c>
      <c r="O1907" t="s">
        <v>2190</v>
      </c>
      <c r="P1907" t="s">
        <v>347</v>
      </c>
      <c r="Q1907" t="s">
        <v>348</v>
      </c>
      <c r="R1907" t="s">
        <v>349</v>
      </c>
      <c r="S1907" t="s">
        <v>4804</v>
      </c>
      <c r="T1907" t="s">
        <v>350</v>
      </c>
      <c r="U1907" t="s">
        <v>351</v>
      </c>
      <c r="V1907" t="s">
        <v>352</v>
      </c>
      <c r="W1907" t="s">
        <v>353</v>
      </c>
      <c r="X1907" t="s">
        <v>39</v>
      </c>
      <c r="Y1907" t="s">
        <v>354</v>
      </c>
      <c r="Z1907" t="s">
        <v>355</v>
      </c>
      <c r="AA1907" t="s">
        <v>65</v>
      </c>
    </row>
    <row r="1908" spans="1:27" x14ac:dyDescent="0.25">
      <c r="A1908" s="1">
        <v>10313</v>
      </c>
      <c r="B1908" s="1">
        <v>28</v>
      </c>
      <c r="C1908" s="8">
        <v>100</v>
      </c>
      <c r="D1908" s="1">
        <v>8</v>
      </c>
      <c r="E1908" s="7">
        <v>2881.76</v>
      </c>
      <c r="F1908" s="7">
        <f>sales_data_sample3[[#This Row],[SALES]]*sales_data_sample3[[#This Row],[PROFIT MARGIN]]</f>
        <v>131.12008</v>
      </c>
      <c r="G1908" s="14" t="str">
        <f>IF(sales_data_sample3[[#This Row],[STATUS]] &lt;&gt;"Cancelled","4,55%","0")</f>
        <v>4,55%</v>
      </c>
      <c r="H1908" s="4">
        <v>38282</v>
      </c>
      <c r="I1908" t="s">
        <v>28</v>
      </c>
      <c r="J1908">
        <f>ROUNDUP(MONTH(sales_data_sample3[[#This Row],[ORDER DATE]])/3,0)</f>
        <v>4</v>
      </c>
      <c r="K1908" t="str">
        <f>TEXT(sales_data_sample3[[#This Row],[ORDER DATE]],"[$-409]mmmm")</f>
        <v>October</v>
      </c>
      <c r="L1908">
        <f>YEAR(sales_data_sample3[[#This Row],[ORDER DATE]])</f>
        <v>2004</v>
      </c>
      <c r="M1908" t="s">
        <v>957</v>
      </c>
      <c r="N1908">
        <v>121</v>
      </c>
      <c r="O1908" t="s">
        <v>2604</v>
      </c>
      <c r="P1908" t="s">
        <v>347</v>
      </c>
      <c r="Q1908" t="s">
        <v>348</v>
      </c>
      <c r="R1908" t="s">
        <v>349</v>
      </c>
      <c r="S1908" t="s">
        <v>4804</v>
      </c>
      <c r="T1908" t="s">
        <v>350</v>
      </c>
      <c r="U1908" t="s">
        <v>351</v>
      </c>
      <c r="V1908" t="s">
        <v>352</v>
      </c>
      <c r="W1908" t="s">
        <v>353</v>
      </c>
      <c r="X1908" t="s">
        <v>39</v>
      </c>
      <c r="Y1908" t="s">
        <v>354</v>
      </c>
      <c r="Z1908" t="s">
        <v>355</v>
      </c>
      <c r="AA1908" t="s">
        <v>42</v>
      </c>
    </row>
    <row r="1909" spans="1:27" x14ac:dyDescent="0.25">
      <c r="A1909" s="1">
        <v>10313</v>
      </c>
      <c r="B1909" s="1">
        <v>42</v>
      </c>
      <c r="C1909" s="8">
        <v>100</v>
      </c>
      <c r="D1909" s="1">
        <v>4</v>
      </c>
      <c r="E1909" s="7">
        <v>5581.8</v>
      </c>
      <c r="F1909" s="7">
        <f>sales_data_sample3[[#This Row],[SALES]]*sales_data_sample3[[#This Row],[PROFIT MARGIN]]</f>
        <v>253.97190000000001</v>
      </c>
      <c r="G1909" s="14" t="str">
        <f>IF(sales_data_sample3[[#This Row],[STATUS]] &lt;&gt;"Cancelled","4,55%","0")</f>
        <v>4,55%</v>
      </c>
      <c r="H1909" s="4">
        <v>38282</v>
      </c>
      <c r="I1909" t="s">
        <v>28</v>
      </c>
      <c r="J1909">
        <f>ROUNDUP(MONTH(sales_data_sample3[[#This Row],[ORDER DATE]])/3,0)</f>
        <v>4</v>
      </c>
      <c r="K1909" t="str">
        <f>TEXT(sales_data_sample3[[#This Row],[ORDER DATE]],"[$-409]mmmm")</f>
        <v>October</v>
      </c>
      <c r="L1909">
        <f>YEAR(sales_data_sample3[[#This Row],[ORDER DATE]])</f>
        <v>2004</v>
      </c>
      <c r="M1909" t="s">
        <v>957</v>
      </c>
      <c r="N1909">
        <v>127</v>
      </c>
      <c r="O1909" t="s">
        <v>3076</v>
      </c>
      <c r="P1909" t="s">
        <v>347</v>
      </c>
      <c r="Q1909" t="s">
        <v>348</v>
      </c>
      <c r="R1909" t="s">
        <v>349</v>
      </c>
      <c r="S1909" t="s">
        <v>4804</v>
      </c>
      <c r="T1909" t="s">
        <v>350</v>
      </c>
      <c r="U1909" t="s">
        <v>351</v>
      </c>
      <c r="V1909" t="s">
        <v>352</v>
      </c>
      <c r="W1909" t="s">
        <v>353</v>
      </c>
      <c r="X1909" t="s">
        <v>39</v>
      </c>
      <c r="Y1909" t="s">
        <v>354</v>
      </c>
      <c r="Z1909" t="s">
        <v>355</v>
      </c>
      <c r="AA1909" t="s">
        <v>65</v>
      </c>
    </row>
    <row r="1910" spans="1:27" x14ac:dyDescent="0.25">
      <c r="A1910" s="1">
        <v>10313</v>
      </c>
      <c r="B1910" s="1">
        <v>27</v>
      </c>
      <c r="C1910" s="8">
        <v>87.64</v>
      </c>
      <c r="D1910" s="1">
        <v>6</v>
      </c>
      <c r="E1910" s="7">
        <v>2366.2800000000002</v>
      </c>
      <c r="F1910" s="7">
        <f>sales_data_sample3[[#This Row],[SALES]]*sales_data_sample3[[#This Row],[PROFIT MARGIN]]</f>
        <v>107.66574</v>
      </c>
      <c r="G1910" s="14" t="str">
        <f>IF(sales_data_sample3[[#This Row],[STATUS]] &lt;&gt;"Cancelled","4,55%","0")</f>
        <v>4,55%</v>
      </c>
      <c r="H1910" s="4">
        <v>38282</v>
      </c>
      <c r="I1910" t="s">
        <v>28</v>
      </c>
      <c r="J1910">
        <f>ROUNDUP(MONTH(sales_data_sample3[[#This Row],[ORDER DATE]])/3,0)</f>
        <v>4</v>
      </c>
      <c r="K1910" t="str">
        <f>TEXT(sales_data_sample3[[#This Row],[ORDER DATE]],"[$-409]mmmm")</f>
        <v>October</v>
      </c>
      <c r="L1910">
        <f>YEAR(sales_data_sample3[[#This Row],[ORDER DATE]])</f>
        <v>2004</v>
      </c>
      <c r="M1910" t="s">
        <v>957</v>
      </c>
      <c r="N1910">
        <v>96</v>
      </c>
      <c r="O1910" t="s">
        <v>3839</v>
      </c>
      <c r="P1910" t="s">
        <v>347</v>
      </c>
      <c r="Q1910" t="s">
        <v>348</v>
      </c>
      <c r="R1910" t="s">
        <v>349</v>
      </c>
      <c r="S1910" t="s">
        <v>4804</v>
      </c>
      <c r="T1910" t="s">
        <v>350</v>
      </c>
      <c r="U1910" t="s">
        <v>351</v>
      </c>
      <c r="V1910" t="s">
        <v>352</v>
      </c>
      <c r="W1910" t="s">
        <v>353</v>
      </c>
      <c r="X1910" t="s">
        <v>39</v>
      </c>
      <c r="Y1910" t="s">
        <v>354</v>
      </c>
      <c r="Z1910" t="s">
        <v>355</v>
      </c>
      <c r="AA1910" t="s">
        <v>42</v>
      </c>
    </row>
    <row r="1911" spans="1:27" x14ac:dyDescent="0.25">
      <c r="A1911" s="1">
        <v>10313</v>
      </c>
      <c r="B1911" s="1">
        <v>38</v>
      </c>
      <c r="C1911" s="8">
        <v>45.45</v>
      </c>
      <c r="D1911" s="1">
        <v>1</v>
      </c>
      <c r="E1911" s="7">
        <v>1727.1</v>
      </c>
      <c r="F1911" s="7">
        <f>sales_data_sample3[[#This Row],[SALES]]*sales_data_sample3[[#This Row],[PROFIT MARGIN]]</f>
        <v>78.58305</v>
      </c>
      <c r="G1911" s="14" t="str">
        <f>IF(sales_data_sample3[[#This Row],[STATUS]] &lt;&gt;"Cancelled","4,55%","0")</f>
        <v>4,55%</v>
      </c>
      <c r="H1911" s="4">
        <v>38282</v>
      </c>
      <c r="I1911" t="s">
        <v>28</v>
      </c>
      <c r="J1911">
        <f>ROUNDUP(MONTH(sales_data_sample3[[#This Row],[ORDER DATE]])/3,0)</f>
        <v>4</v>
      </c>
      <c r="K1911" t="str">
        <f>TEXT(sales_data_sample3[[#This Row],[ORDER DATE]],"[$-409]mmmm")</f>
        <v>October</v>
      </c>
      <c r="L1911">
        <f>YEAR(sales_data_sample3[[#This Row],[ORDER DATE]])</f>
        <v>2004</v>
      </c>
      <c r="M1911" t="s">
        <v>957</v>
      </c>
      <c r="N1911">
        <v>54</v>
      </c>
      <c r="O1911" t="s">
        <v>3944</v>
      </c>
      <c r="P1911" t="s">
        <v>347</v>
      </c>
      <c r="Q1911" t="s">
        <v>348</v>
      </c>
      <c r="R1911" t="s">
        <v>349</v>
      </c>
      <c r="S1911" t="s">
        <v>4804</v>
      </c>
      <c r="T1911" t="s">
        <v>350</v>
      </c>
      <c r="U1911" t="s">
        <v>351</v>
      </c>
      <c r="V1911" t="s">
        <v>352</v>
      </c>
      <c r="W1911" t="s">
        <v>353</v>
      </c>
      <c r="X1911" t="s">
        <v>39</v>
      </c>
      <c r="Y1911" t="s">
        <v>354</v>
      </c>
      <c r="Z1911" t="s">
        <v>355</v>
      </c>
      <c r="AA1911" t="s">
        <v>42</v>
      </c>
    </row>
    <row r="1912" spans="1:27" x14ac:dyDescent="0.25">
      <c r="A1912" s="1">
        <v>10313</v>
      </c>
      <c r="B1912" s="1">
        <v>34</v>
      </c>
      <c r="C1912" s="8">
        <v>56.24</v>
      </c>
      <c r="D1912" s="1">
        <v>10</v>
      </c>
      <c r="E1912" s="7">
        <v>1912.16</v>
      </c>
      <c r="F1912" s="7">
        <f>sales_data_sample3[[#This Row],[SALES]]*sales_data_sample3[[#This Row],[PROFIT MARGIN]]</f>
        <v>87.003280000000004</v>
      </c>
      <c r="G1912" s="14" t="str">
        <f>IF(sales_data_sample3[[#This Row],[STATUS]] &lt;&gt;"Cancelled","4,55%","0")</f>
        <v>4,55%</v>
      </c>
      <c r="H1912" s="4">
        <v>38282</v>
      </c>
      <c r="I1912" t="s">
        <v>28</v>
      </c>
      <c r="J1912">
        <f>ROUNDUP(MONTH(sales_data_sample3[[#This Row],[ORDER DATE]])/3,0)</f>
        <v>4</v>
      </c>
      <c r="K1912" t="str">
        <f>TEXT(sales_data_sample3[[#This Row],[ORDER DATE]],"[$-409]mmmm")</f>
        <v>October</v>
      </c>
      <c r="L1912">
        <f>YEAR(sales_data_sample3[[#This Row],[ORDER DATE]])</f>
        <v>2004</v>
      </c>
      <c r="M1912" t="s">
        <v>957</v>
      </c>
      <c r="N1912">
        <v>64</v>
      </c>
      <c r="O1912" t="s">
        <v>4029</v>
      </c>
      <c r="P1912" t="s">
        <v>347</v>
      </c>
      <c r="Q1912" t="s">
        <v>348</v>
      </c>
      <c r="R1912" t="s">
        <v>349</v>
      </c>
      <c r="S1912" t="s">
        <v>4804</v>
      </c>
      <c r="T1912" t="s">
        <v>350</v>
      </c>
      <c r="U1912" t="s">
        <v>351</v>
      </c>
      <c r="V1912" t="s">
        <v>352</v>
      </c>
      <c r="W1912" t="s">
        <v>353</v>
      </c>
      <c r="X1912" t="s">
        <v>39</v>
      </c>
      <c r="Y1912" t="s">
        <v>354</v>
      </c>
      <c r="Z1912" t="s">
        <v>355</v>
      </c>
      <c r="AA1912" t="s">
        <v>42</v>
      </c>
    </row>
    <row r="1913" spans="1:27" x14ac:dyDescent="0.25">
      <c r="A1913" s="1">
        <v>10313</v>
      </c>
      <c r="B1913" s="1">
        <v>30</v>
      </c>
      <c r="C1913" s="8">
        <v>99.13</v>
      </c>
      <c r="D1913" s="1">
        <v>9</v>
      </c>
      <c r="E1913" s="7">
        <v>2973.9</v>
      </c>
      <c r="F1913" s="7">
        <f>sales_data_sample3[[#This Row],[SALES]]*sales_data_sample3[[#This Row],[PROFIT MARGIN]]</f>
        <v>740.20371</v>
      </c>
      <c r="G1913" s="14" t="str">
        <f>IF(sales_data_sample3[[#This Row],[STATUS]] &lt;&gt;"Cancelled","24,89%","0")</f>
        <v>24,89%</v>
      </c>
      <c r="H1913" s="4">
        <v>38282</v>
      </c>
      <c r="I1913" t="s">
        <v>28</v>
      </c>
      <c r="J1913">
        <f>ROUNDUP(MONTH(sales_data_sample3[[#This Row],[ORDER DATE]])/3,0)</f>
        <v>4</v>
      </c>
      <c r="K1913" t="str">
        <f>TEXT(sales_data_sample3[[#This Row],[ORDER DATE]],"[$-409]mmmm")</f>
        <v>October</v>
      </c>
      <c r="L1913">
        <f>YEAR(sales_data_sample3[[#This Row],[ORDER DATE]])</f>
        <v>2004</v>
      </c>
      <c r="M1913" t="s">
        <v>278</v>
      </c>
      <c r="N1913">
        <v>101</v>
      </c>
      <c r="O1913" t="s">
        <v>4506</v>
      </c>
      <c r="P1913" t="s">
        <v>347</v>
      </c>
      <c r="Q1913" t="s">
        <v>348</v>
      </c>
      <c r="R1913" t="s">
        <v>349</v>
      </c>
      <c r="S1913" t="s">
        <v>4804</v>
      </c>
      <c r="T1913" t="s">
        <v>350</v>
      </c>
      <c r="U1913" t="s">
        <v>351</v>
      </c>
      <c r="V1913" t="s">
        <v>352</v>
      </c>
      <c r="W1913" t="s">
        <v>353</v>
      </c>
      <c r="X1913" t="s">
        <v>39</v>
      </c>
      <c r="Y1913" t="s">
        <v>354</v>
      </c>
      <c r="Z1913" t="s">
        <v>355</v>
      </c>
      <c r="AA1913" t="s">
        <v>42</v>
      </c>
    </row>
    <row r="1914" spans="1:27" x14ac:dyDescent="0.25">
      <c r="A1914" s="1">
        <v>10314</v>
      </c>
      <c r="B1914" s="1">
        <v>38</v>
      </c>
      <c r="C1914" s="8">
        <v>100</v>
      </c>
      <c r="D1914" s="1">
        <v>5</v>
      </c>
      <c r="E1914" s="7">
        <v>7975.44</v>
      </c>
      <c r="F1914" s="7">
        <f>sales_data_sample3[[#This Row],[SALES]]*sales_data_sample3[[#This Row],[PROFIT MARGIN]]</f>
        <v>1985.0870159999999</v>
      </c>
      <c r="G1914" s="14" t="str">
        <f>IF(sales_data_sample3[[#This Row],[STATUS]] &lt;&gt;"Cancelled","24,89%","0")</f>
        <v>24,89%</v>
      </c>
      <c r="H1914" s="4">
        <v>38282</v>
      </c>
      <c r="I1914" t="s">
        <v>28</v>
      </c>
      <c r="J1914">
        <f>ROUNDUP(MONTH(sales_data_sample3[[#This Row],[ORDER DATE]])/3,0)</f>
        <v>4</v>
      </c>
      <c r="K1914" t="str">
        <f>TEXT(sales_data_sample3[[#This Row],[ORDER DATE]],"[$-409]mmmm")</f>
        <v>October</v>
      </c>
      <c r="L1914">
        <f>YEAR(sales_data_sample3[[#This Row],[ORDER DATE]])</f>
        <v>2004</v>
      </c>
      <c r="M1914" t="s">
        <v>278</v>
      </c>
      <c r="N1914">
        <v>207</v>
      </c>
      <c r="O1914" t="s">
        <v>880</v>
      </c>
      <c r="P1914" t="s">
        <v>934</v>
      </c>
      <c r="Q1914" t="s">
        <v>935</v>
      </c>
      <c r="R1914" t="s">
        <v>936</v>
      </c>
      <c r="S1914" t="s">
        <v>4804</v>
      </c>
      <c r="T1914" t="s">
        <v>937</v>
      </c>
      <c r="U1914" t="s">
        <v>4804</v>
      </c>
      <c r="V1914" t="s">
        <v>938</v>
      </c>
      <c r="W1914" t="s">
        <v>567</v>
      </c>
      <c r="X1914" t="s">
        <v>52</v>
      </c>
      <c r="Y1914" t="s">
        <v>939</v>
      </c>
      <c r="Z1914" t="s">
        <v>940</v>
      </c>
      <c r="AA1914" t="s">
        <v>229</v>
      </c>
    </row>
    <row r="1915" spans="1:27" x14ac:dyDescent="0.25">
      <c r="A1915" s="1">
        <v>10314</v>
      </c>
      <c r="B1915" s="1">
        <v>46</v>
      </c>
      <c r="C1915" s="8">
        <v>100</v>
      </c>
      <c r="D1915" s="1">
        <v>6</v>
      </c>
      <c r="E1915" s="7">
        <v>6393.54</v>
      </c>
      <c r="F1915" s="7">
        <f>sales_data_sample3[[#This Row],[SALES]]*sales_data_sample3[[#This Row],[PROFIT MARGIN]]</f>
        <v>1591.352106</v>
      </c>
      <c r="G1915" s="14" t="str">
        <f>IF(sales_data_sample3[[#This Row],[STATUS]] &lt;&gt;"Cancelled","24,89%","0")</f>
        <v>24,89%</v>
      </c>
      <c r="H1915" s="4">
        <v>38282</v>
      </c>
      <c r="I1915" t="s">
        <v>28</v>
      </c>
      <c r="J1915">
        <f>ROUNDUP(MONTH(sales_data_sample3[[#This Row],[ORDER DATE]])/3,0)</f>
        <v>4</v>
      </c>
      <c r="K1915" t="str">
        <f>TEXT(sales_data_sample3[[#This Row],[ORDER DATE]],"[$-409]mmmm")</f>
        <v>October</v>
      </c>
      <c r="L1915">
        <f>YEAR(sales_data_sample3[[#This Row],[ORDER DATE]])</f>
        <v>2004</v>
      </c>
      <c r="M1915" t="s">
        <v>278</v>
      </c>
      <c r="N1915">
        <v>151</v>
      </c>
      <c r="O1915" t="s">
        <v>1027</v>
      </c>
      <c r="P1915" t="s">
        <v>934</v>
      </c>
      <c r="Q1915" t="s">
        <v>935</v>
      </c>
      <c r="R1915" t="s">
        <v>936</v>
      </c>
      <c r="S1915" t="s">
        <v>4804</v>
      </c>
      <c r="T1915" t="s">
        <v>937</v>
      </c>
      <c r="U1915" t="s">
        <v>4804</v>
      </c>
      <c r="V1915" t="s">
        <v>938</v>
      </c>
      <c r="W1915" t="s">
        <v>567</v>
      </c>
      <c r="X1915" t="s">
        <v>52</v>
      </c>
      <c r="Y1915" t="s">
        <v>939</v>
      </c>
      <c r="Z1915" t="s">
        <v>940</v>
      </c>
      <c r="AA1915" t="s">
        <v>65</v>
      </c>
    </row>
    <row r="1916" spans="1:27" x14ac:dyDescent="0.25">
      <c r="A1916" s="1">
        <v>10314</v>
      </c>
      <c r="B1916" s="1">
        <v>36</v>
      </c>
      <c r="C1916" s="8">
        <v>100</v>
      </c>
      <c r="D1916" s="1">
        <v>4</v>
      </c>
      <c r="E1916" s="7">
        <v>6913.8</v>
      </c>
      <c r="F1916" s="7">
        <f>sales_data_sample3[[#This Row],[SALES]]*sales_data_sample3[[#This Row],[PROFIT MARGIN]]</f>
        <v>1720.84482</v>
      </c>
      <c r="G1916" s="14" t="str">
        <f>IF(sales_data_sample3[[#This Row],[STATUS]] &lt;&gt;"Cancelled","24,89%","0")</f>
        <v>24,89%</v>
      </c>
      <c r="H1916" s="4">
        <v>38282</v>
      </c>
      <c r="I1916" t="s">
        <v>28</v>
      </c>
      <c r="J1916">
        <f>ROUNDUP(MONTH(sales_data_sample3[[#This Row],[ORDER DATE]])/3,0)</f>
        <v>4</v>
      </c>
      <c r="K1916" t="str">
        <f>TEXT(sales_data_sample3[[#This Row],[ORDER DATE]],"[$-409]mmmm")</f>
        <v>October</v>
      </c>
      <c r="L1916">
        <f>YEAR(sales_data_sample3[[#This Row],[ORDER DATE]])</f>
        <v>2004</v>
      </c>
      <c r="M1916" t="s">
        <v>278</v>
      </c>
      <c r="N1916">
        <v>173</v>
      </c>
      <c r="O1916" t="s">
        <v>1095</v>
      </c>
      <c r="P1916" t="s">
        <v>934</v>
      </c>
      <c r="Q1916" t="s">
        <v>935</v>
      </c>
      <c r="R1916" t="s">
        <v>936</v>
      </c>
      <c r="S1916" t="s">
        <v>4804</v>
      </c>
      <c r="T1916" t="s">
        <v>937</v>
      </c>
      <c r="U1916" t="s">
        <v>4804</v>
      </c>
      <c r="V1916" t="s">
        <v>938</v>
      </c>
      <c r="W1916" t="s">
        <v>567</v>
      </c>
      <c r="X1916" t="s">
        <v>52</v>
      </c>
      <c r="Y1916" t="s">
        <v>939</v>
      </c>
      <c r="Z1916" t="s">
        <v>940</v>
      </c>
      <c r="AA1916" t="s">
        <v>65</v>
      </c>
    </row>
    <row r="1917" spans="1:27" x14ac:dyDescent="0.25">
      <c r="A1917" s="1">
        <v>10314</v>
      </c>
      <c r="B1917" s="1">
        <v>45</v>
      </c>
      <c r="C1917" s="8">
        <v>100</v>
      </c>
      <c r="D1917" s="1">
        <v>14</v>
      </c>
      <c r="E1917" s="7">
        <v>6185.7</v>
      </c>
      <c r="F1917" s="7">
        <f>sales_data_sample3[[#This Row],[SALES]]*sales_data_sample3[[#This Row],[PROFIT MARGIN]]</f>
        <v>281.44934999999998</v>
      </c>
      <c r="G1917" s="14" t="str">
        <f>IF(sales_data_sample3[[#This Row],[STATUS]] &lt;&gt;"Cancelled","4,55%","0")</f>
        <v>4,55%</v>
      </c>
      <c r="H1917" s="4">
        <v>38282</v>
      </c>
      <c r="I1917" t="s">
        <v>28</v>
      </c>
      <c r="J1917">
        <f>ROUNDUP(MONTH(sales_data_sample3[[#This Row],[ORDER DATE]])/3,0)</f>
        <v>4</v>
      </c>
      <c r="K1917" t="str">
        <f>TEXT(sales_data_sample3[[#This Row],[ORDER DATE]],"[$-409]mmmm")</f>
        <v>October</v>
      </c>
      <c r="L1917">
        <f>YEAR(sales_data_sample3[[#This Row],[ORDER DATE]])</f>
        <v>2004</v>
      </c>
      <c r="M1917" t="s">
        <v>957</v>
      </c>
      <c r="N1917">
        <v>118</v>
      </c>
      <c r="O1917" t="s">
        <v>1172</v>
      </c>
      <c r="P1917" t="s">
        <v>934</v>
      </c>
      <c r="Q1917" t="s">
        <v>935</v>
      </c>
      <c r="R1917" t="s">
        <v>936</v>
      </c>
      <c r="S1917" t="s">
        <v>4804</v>
      </c>
      <c r="T1917" t="s">
        <v>937</v>
      </c>
      <c r="U1917" t="s">
        <v>4804</v>
      </c>
      <c r="V1917" t="s">
        <v>938</v>
      </c>
      <c r="W1917" t="s">
        <v>567</v>
      </c>
      <c r="X1917" t="s">
        <v>52</v>
      </c>
      <c r="Y1917" t="s">
        <v>939</v>
      </c>
      <c r="Z1917" t="s">
        <v>940</v>
      </c>
      <c r="AA1917" t="s">
        <v>65</v>
      </c>
    </row>
    <row r="1918" spans="1:27" x14ac:dyDescent="0.25">
      <c r="A1918" s="1">
        <v>10314</v>
      </c>
      <c r="B1918" s="1">
        <v>42</v>
      </c>
      <c r="C1918" s="8">
        <v>100</v>
      </c>
      <c r="D1918" s="1">
        <v>13</v>
      </c>
      <c r="E1918" s="7">
        <v>5776.26</v>
      </c>
      <c r="F1918" s="7">
        <f>sales_data_sample3[[#This Row],[SALES]]*sales_data_sample3[[#This Row],[PROFIT MARGIN]]</f>
        <v>1437.7111140000002</v>
      </c>
      <c r="G1918" s="14" t="str">
        <f>IF(sales_data_sample3[[#This Row],[STATUS]] &lt;&gt;"Cancelled","24,89%","0")</f>
        <v>24,89%</v>
      </c>
      <c r="H1918" s="4">
        <v>38282</v>
      </c>
      <c r="I1918" t="s">
        <v>28</v>
      </c>
      <c r="J1918">
        <f>ROUNDUP(MONTH(sales_data_sample3[[#This Row],[ORDER DATE]])/3,0)</f>
        <v>4</v>
      </c>
      <c r="K1918" t="str">
        <f>TEXT(sales_data_sample3[[#This Row],[ORDER DATE]],"[$-409]mmmm")</f>
        <v>October</v>
      </c>
      <c r="L1918">
        <f>YEAR(sales_data_sample3[[#This Row],[ORDER DATE]])</f>
        <v>2004</v>
      </c>
      <c r="M1918" t="s">
        <v>278</v>
      </c>
      <c r="N1918">
        <v>163</v>
      </c>
      <c r="O1918" t="s">
        <v>1667</v>
      </c>
      <c r="P1918" t="s">
        <v>934</v>
      </c>
      <c r="Q1918" t="s">
        <v>935</v>
      </c>
      <c r="R1918" t="s">
        <v>936</v>
      </c>
      <c r="S1918" t="s">
        <v>4804</v>
      </c>
      <c r="T1918" t="s">
        <v>937</v>
      </c>
      <c r="U1918" t="s">
        <v>4804</v>
      </c>
      <c r="V1918" t="s">
        <v>938</v>
      </c>
      <c r="W1918" t="s">
        <v>567</v>
      </c>
      <c r="X1918" t="s">
        <v>52</v>
      </c>
      <c r="Y1918" t="s">
        <v>939</v>
      </c>
      <c r="Z1918" t="s">
        <v>940</v>
      </c>
      <c r="AA1918" t="s">
        <v>65</v>
      </c>
    </row>
    <row r="1919" spans="1:27" x14ac:dyDescent="0.25">
      <c r="A1919" s="1">
        <v>10314</v>
      </c>
      <c r="B1919" s="1">
        <v>20</v>
      </c>
      <c r="C1919" s="8">
        <v>100</v>
      </c>
      <c r="D1919" s="1">
        <v>1</v>
      </c>
      <c r="E1919" s="7">
        <v>2731.8</v>
      </c>
      <c r="F1919" s="7">
        <f>sales_data_sample3[[#This Row],[SALES]]*sales_data_sample3[[#This Row],[PROFIT MARGIN]]</f>
        <v>201.88002</v>
      </c>
      <c r="G1919" s="14" t="str">
        <f>IF(sales_data_sample3[[#This Row],[STATUS]] &lt;&gt;"Cancelled","7,39%","0")</f>
        <v>7,39%</v>
      </c>
      <c r="H1919" s="4">
        <v>38282</v>
      </c>
      <c r="I1919" t="s">
        <v>28</v>
      </c>
      <c r="J1919">
        <f>ROUNDUP(MONTH(sales_data_sample3[[#This Row],[ORDER DATE]])/3,0)</f>
        <v>4</v>
      </c>
      <c r="K1919" t="str">
        <f>TEXT(sales_data_sample3[[#This Row],[ORDER DATE]],"[$-409]mmmm")</f>
        <v>October</v>
      </c>
      <c r="L1919">
        <f>YEAR(sales_data_sample3[[#This Row],[ORDER DATE]])</f>
        <v>2004</v>
      </c>
      <c r="M1919" t="s">
        <v>1354</v>
      </c>
      <c r="N1919">
        <v>136</v>
      </c>
      <c r="O1919" t="s">
        <v>2159</v>
      </c>
      <c r="P1919" t="s">
        <v>934</v>
      </c>
      <c r="Q1919" t="s">
        <v>935</v>
      </c>
      <c r="R1919" t="s">
        <v>936</v>
      </c>
      <c r="S1919" t="s">
        <v>4804</v>
      </c>
      <c r="T1919" t="s">
        <v>937</v>
      </c>
      <c r="U1919" t="s">
        <v>4804</v>
      </c>
      <c r="V1919" t="s">
        <v>938</v>
      </c>
      <c r="W1919" t="s">
        <v>567</v>
      </c>
      <c r="X1919" t="s">
        <v>52</v>
      </c>
      <c r="Y1919" t="s">
        <v>939</v>
      </c>
      <c r="Z1919" t="s">
        <v>940</v>
      </c>
      <c r="AA1919" t="s">
        <v>42</v>
      </c>
    </row>
    <row r="1920" spans="1:27" x14ac:dyDescent="0.25">
      <c r="A1920" s="1">
        <v>10314</v>
      </c>
      <c r="B1920" s="1">
        <v>23</v>
      </c>
      <c r="C1920" s="8">
        <v>100</v>
      </c>
      <c r="D1920" s="1">
        <v>3</v>
      </c>
      <c r="E1920" s="7">
        <v>2481.6999999999998</v>
      </c>
      <c r="F1920" s="7">
        <f>sales_data_sample3[[#This Row],[SALES]]*sales_data_sample3[[#This Row],[PROFIT MARGIN]]</f>
        <v>126.31853</v>
      </c>
      <c r="G1920" s="14" t="str">
        <f>IF(sales_data_sample3[[#This Row],[STATUS]] &lt;&gt;"Cancelled","5,09%","0")</f>
        <v>5,09%</v>
      </c>
      <c r="H1920" s="4">
        <v>38282</v>
      </c>
      <c r="I1920" t="s">
        <v>28</v>
      </c>
      <c r="J1920">
        <f>ROUNDUP(MONTH(sales_data_sample3[[#This Row],[ORDER DATE]])/3,0)</f>
        <v>4</v>
      </c>
      <c r="K1920" t="str">
        <f>TEXT(sales_data_sample3[[#This Row],[ORDER DATE]],"[$-409]mmmm")</f>
        <v>October</v>
      </c>
      <c r="L1920">
        <f>YEAR(sales_data_sample3[[#This Row],[ORDER DATE]])</f>
        <v>2004</v>
      </c>
      <c r="M1920" t="s">
        <v>2246</v>
      </c>
      <c r="N1920">
        <v>100</v>
      </c>
      <c r="O1920" t="s">
        <v>2247</v>
      </c>
      <c r="P1920" t="s">
        <v>934</v>
      </c>
      <c r="Q1920" t="s">
        <v>935</v>
      </c>
      <c r="R1920" t="s">
        <v>936</v>
      </c>
      <c r="S1920" t="s">
        <v>4804</v>
      </c>
      <c r="T1920" t="s">
        <v>937</v>
      </c>
      <c r="U1920" t="s">
        <v>4804</v>
      </c>
      <c r="V1920" t="s">
        <v>938</v>
      </c>
      <c r="W1920" t="s">
        <v>567</v>
      </c>
      <c r="X1920" t="s">
        <v>52</v>
      </c>
      <c r="Y1920" t="s">
        <v>939</v>
      </c>
      <c r="Z1920" t="s">
        <v>940</v>
      </c>
      <c r="AA1920" t="s">
        <v>42</v>
      </c>
    </row>
    <row r="1921" spans="1:27" x14ac:dyDescent="0.25">
      <c r="A1921" s="1">
        <v>10314</v>
      </c>
      <c r="B1921" s="1">
        <v>29</v>
      </c>
      <c r="C1921" s="8">
        <v>100</v>
      </c>
      <c r="D1921" s="1">
        <v>8</v>
      </c>
      <c r="E1921" s="7">
        <v>4206.74</v>
      </c>
      <c r="F1921" s="7">
        <f>sales_data_sample3[[#This Row],[SALES]]*sales_data_sample3[[#This Row],[PROFIT MARGIN]]</f>
        <v>1047.0575859999999</v>
      </c>
      <c r="G1921" s="14" t="str">
        <f>IF(sales_data_sample3[[#This Row],[STATUS]] &lt;&gt;"Cancelled","24,89%","0")</f>
        <v>24,89%</v>
      </c>
      <c r="H1921" s="4">
        <v>38282</v>
      </c>
      <c r="I1921" t="s">
        <v>28</v>
      </c>
      <c r="J1921">
        <f>ROUNDUP(MONTH(sales_data_sample3[[#This Row],[ORDER DATE]])/3,0)</f>
        <v>4</v>
      </c>
      <c r="K1921" t="str">
        <f>TEXT(sales_data_sample3[[#This Row],[ORDER DATE]],"[$-409]mmmm")</f>
        <v>October</v>
      </c>
      <c r="L1921">
        <f>YEAR(sales_data_sample3[[#This Row],[ORDER DATE]])</f>
        <v>2004</v>
      </c>
      <c r="M1921" t="s">
        <v>278</v>
      </c>
      <c r="N1921">
        <v>143</v>
      </c>
      <c r="O1921" t="s">
        <v>2501</v>
      </c>
      <c r="P1921" t="s">
        <v>934</v>
      </c>
      <c r="Q1921" t="s">
        <v>935</v>
      </c>
      <c r="R1921" t="s">
        <v>936</v>
      </c>
      <c r="S1921" t="s">
        <v>4804</v>
      </c>
      <c r="T1921" t="s">
        <v>937</v>
      </c>
      <c r="U1921" t="s">
        <v>4804</v>
      </c>
      <c r="V1921" t="s">
        <v>938</v>
      </c>
      <c r="W1921" t="s">
        <v>567</v>
      </c>
      <c r="X1921" t="s">
        <v>52</v>
      </c>
      <c r="Y1921" t="s">
        <v>939</v>
      </c>
      <c r="Z1921" t="s">
        <v>940</v>
      </c>
      <c r="AA1921" t="s">
        <v>65</v>
      </c>
    </row>
    <row r="1922" spans="1:27" x14ac:dyDescent="0.25">
      <c r="A1922" s="1">
        <v>10314</v>
      </c>
      <c r="B1922" s="1">
        <v>44</v>
      </c>
      <c r="C1922" s="8">
        <v>53.18</v>
      </c>
      <c r="D1922" s="1">
        <v>11</v>
      </c>
      <c r="E1922" s="7">
        <v>2339.92</v>
      </c>
      <c r="F1922" s="7">
        <f>sales_data_sample3[[#This Row],[SALES]]*sales_data_sample3[[#This Row],[PROFIT MARGIN]]</f>
        <v>582.40608800000007</v>
      </c>
      <c r="G1922" s="14" t="str">
        <f>IF(sales_data_sample3[[#This Row],[STATUS]] &lt;&gt;"Cancelled","24,89%","0")</f>
        <v>24,89%</v>
      </c>
      <c r="H1922" s="4">
        <v>38282</v>
      </c>
      <c r="I1922" t="s">
        <v>28</v>
      </c>
      <c r="J1922">
        <f>ROUNDUP(MONTH(sales_data_sample3[[#This Row],[ORDER DATE]])/3,0)</f>
        <v>4</v>
      </c>
      <c r="K1922" t="str">
        <f>TEXT(sales_data_sample3[[#This Row],[ORDER DATE]],"[$-409]mmmm")</f>
        <v>October</v>
      </c>
      <c r="L1922">
        <f>YEAR(sales_data_sample3[[#This Row],[ORDER DATE]])</f>
        <v>2004</v>
      </c>
      <c r="M1922" t="s">
        <v>278</v>
      </c>
      <c r="N1922">
        <v>57</v>
      </c>
      <c r="O1922" t="s">
        <v>2779</v>
      </c>
      <c r="P1922" t="s">
        <v>934</v>
      </c>
      <c r="Q1922" t="s">
        <v>935</v>
      </c>
      <c r="R1922" t="s">
        <v>936</v>
      </c>
      <c r="S1922" t="s">
        <v>4804</v>
      </c>
      <c r="T1922" t="s">
        <v>937</v>
      </c>
      <c r="U1922" t="s">
        <v>4804</v>
      </c>
      <c r="V1922" t="s">
        <v>938</v>
      </c>
      <c r="W1922" t="s">
        <v>567</v>
      </c>
      <c r="X1922" t="s">
        <v>52</v>
      </c>
      <c r="Y1922" t="s">
        <v>939</v>
      </c>
      <c r="Z1922" t="s">
        <v>940</v>
      </c>
      <c r="AA1922" t="s">
        <v>42</v>
      </c>
    </row>
    <row r="1923" spans="1:27" x14ac:dyDescent="0.25">
      <c r="A1923" s="1">
        <v>10314</v>
      </c>
      <c r="B1923" s="1">
        <v>39</v>
      </c>
      <c r="C1923" s="8">
        <v>37.130000000000003</v>
      </c>
      <c r="D1923" s="1">
        <v>15</v>
      </c>
      <c r="E1923" s="7">
        <v>1448.07</v>
      </c>
      <c r="F1923" s="7">
        <f>sales_data_sample3[[#This Row],[SALES]]*sales_data_sample3[[#This Row],[PROFIT MARGIN]]</f>
        <v>360.424623</v>
      </c>
      <c r="G1923" s="14" t="str">
        <f>IF(sales_data_sample3[[#This Row],[STATUS]] &lt;&gt;"Cancelled","24,89%","0")</f>
        <v>24,89%</v>
      </c>
      <c r="H1923" s="4">
        <v>38282</v>
      </c>
      <c r="I1923" t="s">
        <v>28</v>
      </c>
      <c r="J1923">
        <f>ROUNDUP(MONTH(sales_data_sample3[[#This Row],[ORDER DATE]])/3,0)</f>
        <v>4</v>
      </c>
      <c r="K1923" t="str">
        <f>TEXT(sales_data_sample3[[#This Row],[ORDER DATE]],"[$-409]mmmm")</f>
        <v>October</v>
      </c>
      <c r="L1923">
        <f>YEAR(sales_data_sample3[[#This Row],[ORDER DATE]])</f>
        <v>2004</v>
      </c>
      <c r="M1923" t="s">
        <v>278</v>
      </c>
      <c r="N1923">
        <v>35</v>
      </c>
      <c r="O1923" t="s">
        <v>3186</v>
      </c>
      <c r="P1923" t="s">
        <v>934</v>
      </c>
      <c r="Q1923" t="s">
        <v>935</v>
      </c>
      <c r="R1923" t="s">
        <v>936</v>
      </c>
      <c r="S1923" t="s">
        <v>4804</v>
      </c>
      <c r="T1923" t="s">
        <v>937</v>
      </c>
      <c r="U1923" t="s">
        <v>4804</v>
      </c>
      <c r="V1923" t="s">
        <v>938</v>
      </c>
      <c r="W1923" t="s">
        <v>567</v>
      </c>
      <c r="X1923" t="s">
        <v>52</v>
      </c>
      <c r="Y1923" t="s">
        <v>939</v>
      </c>
      <c r="Z1923" t="s">
        <v>940</v>
      </c>
      <c r="AA1923" t="s">
        <v>42</v>
      </c>
    </row>
    <row r="1924" spans="1:27" x14ac:dyDescent="0.25">
      <c r="A1924" s="1">
        <v>10314</v>
      </c>
      <c r="B1924" s="1">
        <v>38</v>
      </c>
      <c r="C1924" s="8">
        <v>100</v>
      </c>
      <c r="D1924" s="1">
        <v>10</v>
      </c>
      <c r="E1924" s="7">
        <v>4000.26</v>
      </c>
      <c r="F1924" s="7">
        <f>sales_data_sample3[[#This Row],[SALES]]*sales_data_sample3[[#This Row],[PROFIT MARGIN]]</f>
        <v>995.66471400000012</v>
      </c>
      <c r="G1924" s="14" t="str">
        <f>IF(sales_data_sample3[[#This Row],[STATUS]] &lt;&gt;"Cancelled","24,89%","0")</f>
        <v>24,89%</v>
      </c>
      <c r="H1924" s="4">
        <v>38282</v>
      </c>
      <c r="I1924" t="s">
        <v>28</v>
      </c>
      <c r="J1924">
        <f>ROUNDUP(MONTH(sales_data_sample3[[#This Row],[ORDER DATE]])/3,0)</f>
        <v>4</v>
      </c>
      <c r="K1924" t="str">
        <f>TEXT(sales_data_sample3[[#This Row],[ORDER DATE]],"[$-409]mmmm")</f>
        <v>October</v>
      </c>
      <c r="L1924">
        <f>YEAR(sales_data_sample3[[#This Row],[ORDER DATE]])</f>
        <v>2004</v>
      </c>
      <c r="M1924" t="s">
        <v>278</v>
      </c>
      <c r="N1924">
        <v>118</v>
      </c>
      <c r="O1924" t="s">
        <v>3701</v>
      </c>
      <c r="P1924" t="s">
        <v>934</v>
      </c>
      <c r="Q1924" t="s">
        <v>935</v>
      </c>
      <c r="R1924" t="s">
        <v>936</v>
      </c>
      <c r="S1924" t="s">
        <v>4804</v>
      </c>
      <c r="T1924" t="s">
        <v>937</v>
      </c>
      <c r="U1924" t="s">
        <v>4804</v>
      </c>
      <c r="V1924" t="s">
        <v>938</v>
      </c>
      <c r="W1924" t="s">
        <v>567</v>
      </c>
      <c r="X1924" t="s">
        <v>52</v>
      </c>
      <c r="Y1924" t="s">
        <v>939</v>
      </c>
      <c r="Z1924" t="s">
        <v>940</v>
      </c>
      <c r="AA1924" t="s">
        <v>65</v>
      </c>
    </row>
    <row r="1925" spans="1:27" x14ac:dyDescent="0.25">
      <c r="A1925" s="1">
        <v>10314</v>
      </c>
      <c r="B1925" s="1">
        <v>35</v>
      </c>
      <c r="C1925" s="8">
        <v>66.489999999999995</v>
      </c>
      <c r="D1925" s="1">
        <v>9</v>
      </c>
      <c r="E1925" s="7">
        <v>2327.15</v>
      </c>
      <c r="F1925" s="7">
        <f>sales_data_sample3[[#This Row],[SALES]]*sales_data_sample3[[#This Row],[PROFIT MARGIN]]</f>
        <v>118.45193500000001</v>
      </c>
      <c r="G1925" s="14" t="str">
        <f>IF(sales_data_sample3[[#This Row],[STATUS]] &lt;&gt;"Cancelled","5,09%","0")</f>
        <v>5,09%</v>
      </c>
      <c r="H1925" s="4">
        <v>38282</v>
      </c>
      <c r="I1925" t="s">
        <v>28</v>
      </c>
      <c r="J1925">
        <f>ROUNDUP(MONTH(sales_data_sample3[[#This Row],[ORDER DATE]])/3,0)</f>
        <v>4</v>
      </c>
      <c r="K1925" t="str">
        <f>TEXT(sales_data_sample3[[#This Row],[ORDER DATE]],"[$-409]mmmm")</f>
        <v>October</v>
      </c>
      <c r="L1925">
        <f>YEAR(sales_data_sample3[[#This Row],[ORDER DATE]])</f>
        <v>2004</v>
      </c>
      <c r="M1925" t="s">
        <v>2246</v>
      </c>
      <c r="N1925">
        <v>62</v>
      </c>
      <c r="O1925" t="s">
        <v>3989</v>
      </c>
      <c r="P1925" t="s">
        <v>934</v>
      </c>
      <c r="Q1925" t="s">
        <v>935</v>
      </c>
      <c r="R1925" t="s">
        <v>936</v>
      </c>
      <c r="S1925" t="s">
        <v>4804</v>
      </c>
      <c r="T1925" t="s">
        <v>937</v>
      </c>
      <c r="U1925" t="s">
        <v>4804</v>
      </c>
      <c r="V1925" t="s">
        <v>938</v>
      </c>
      <c r="W1925" t="s">
        <v>567</v>
      </c>
      <c r="X1925" t="s">
        <v>52</v>
      </c>
      <c r="Y1925" t="s">
        <v>939</v>
      </c>
      <c r="Z1925" t="s">
        <v>940</v>
      </c>
      <c r="AA1925" t="s">
        <v>42</v>
      </c>
    </row>
    <row r="1926" spans="1:27" x14ac:dyDescent="0.25">
      <c r="A1926" s="1">
        <v>10314</v>
      </c>
      <c r="B1926" s="1">
        <v>28</v>
      </c>
      <c r="C1926" s="8">
        <v>100</v>
      </c>
      <c r="D1926" s="1">
        <v>12</v>
      </c>
      <c r="E1926" s="7">
        <v>3403.12</v>
      </c>
      <c r="F1926" s="7">
        <f>sales_data_sample3[[#This Row],[SALES]]*sales_data_sample3[[#This Row],[PROFIT MARGIN]]</f>
        <v>154.84196</v>
      </c>
      <c r="G1926" s="14" t="str">
        <f>IF(sales_data_sample3[[#This Row],[STATUS]] &lt;&gt;"Cancelled","4,55%","0")</f>
        <v>4,55%</v>
      </c>
      <c r="H1926" s="4">
        <v>38282</v>
      </c>
      <c r="I1926" t="s">
        <v>28</v>
      </c>
      <c r="J1926">
        <f>ROUNDUP(MONTH(sales_data_sample3[[#This Row],[ORDER DATE]])/3,0)</f>
        <v>4</v>
      </c>
      <c r="K1926" t="str">
        <f>TEXT(sales_data_sample3[[#This Row],[ORDER DATE]],"[$-409]mmmm")</f>
        <v>October</v>
      </c>
      <c r="L1926">
        <f>YEAR(sales_data_sample3[[#This Row],[ORDER DATE]])</f>
        <v>2004</v>
      </c>
      <c r="M1926" t="s">
        <v>957</v>
      </c>
      <c r="N1926">
        <v>115</v>
      </c>
      <c r="O1926" t="s">
        <v>4177</v>
      </c>
      <c r="P1926" t="s">
        <v>934</v>
      </c>
      <c r="Q1926" t="s">
        <v>935</v>
      </c>
      <c r="R1926" t="s">
        <v>936</v>
      </c>
      <c r="S1926" t="s">
        <v>4804</v>
      </c>
      <c r="T1926" t="s">
        <v>937</v>
      </c>
      <c r="U1926" t="s">
        <v>4804</v>
      </c>
      <c r="V1926" t="s">
        <v>938</v>
      </c>
      <c r="W1926" t="s">
        <v>567</v>
      </c>
      <c r="X1926" t="s">
        <v>52</v>
      </c>
      <c r="Y1926" t="s">
        <v>939</v>
      </c>
      <c r="Z1926" t="s">
        <v>940</v>
      </c>
      <c r="AA1926" t="s">
        <v>65</v>
      </c>
    </row>
    <row r="1927" spans="1:27" x14ac:dyDescent="0.25">
      <c r="A1927" s="1">
        <v>10314</v>
      </c>
      <c r="B1927" s="1">
        <v>38</v>
      </c>
      <c r="C1927" s="8">
        <v>61.51</v>
      </c>
      <c r="D1927" s="1">
        <v>7</v>
      </c>
      <c r="E1927" s="7">
        <v>2337.38</v>
      </c>
      <c r="F1927" s="7">
        <f>sales_data_sample3[[#This Row],[SALES]]*sales_data_sample3[[#This Row],[PROFIT MARGIN]]</f>
        <v>118.97264200000001</v>
      </c>
      <c r="G1927" s="14" t="str">
        <f>IF(sales_data_sample3[[#This Row],[STATUS]] &lt;&gt;"Cancelled","5,09%","0")</f>
        <v>5,09%</v>
      </c>
      <c r="H1927" s="4">
        <v>38282</v>
      </c>
      <c r="I1927" t="s">
        <v>28</v>
      </c>
      <c r="J1927">
        <f>ROUNDUP(MONTH(sales_data_sample3[[#This Row],[ORDER DATE]])/3,0)</f>
        <v>4</v>
      </c>
      <c r="K1927" t="str">
        <f>TEXT(sales_data_sample3[[#This Row],[ORDER DATE]],"[$-409]mmmm")</f>
        <v>October</v>
      </c>
      <c r="L1927">
        <f>YEAR(sales_data_sample3[[#This Row],[ORDER DATE]])</f>
        <v>2004</v>
      </c>
      <c r="M1927" t="s">
        <v>2246</v>
      </c>
      <c r="N1927">
        <v>58</v>
      </c>
      <c r="O1927" t="s">
        <v>4208</v>
      </c>
      <c r="P1927" t="s">
        <v>934</v>
      </c>
      <c r="Q1927" t="s">
        <v>935</v>
      </c>
      <c r="R1927" t="s">
        <v>936</v>
      </c>
      <c r="S1927" t="s">
        <v>4804</v>
      </c>
      <c r="T1927" t="s">
        <v>937</v>
      </c>
      <c r="U1927" t="s">
        <v>4804</v>
      </c>
      <c r="V1927" t="s">
        <v>938</v>
      </c>
      <c r="W1927" t="s">
        <v>567</v>
      </c>
      <c r="X1927" t="s">
        <v>52</v>
      </c>
      <c r="Y1927" t="s">
        <v>939</v>
      </c>
      <c r="Z1927" t="s">
        <v>940</v>
      </c>
      <c r="AA1927" t="s">
        <v>42</v>
      </c>
    </row>
    <row r="1928" spans="1:27" x14ac:dyDescent="0.25">
      <c r="A1928" s="1">
        <v>10314</v>
      </c>
      <c r="B1928" s="1">
        <v>23</v>
      </c>
      <c r="C1928" s="8">
        <v>76.22</v>
      </c>
      <c r="D1928" s="1">
        <v>2</v>
      </c>
      <c r="E1928" s="7">
        <v>1753.06</v>
      </c>
      <c r="F1928" s="7">
        <f>sales_data_sample3[[#This Row],[SALES]]*sales_data_sample3[[#This Row],[PROFIT MARGIN]]</f>
        <v>160.22968399999999</v>
      </c>
      <c r="G1928" s="14" t="str">
        <f>IF(sales_data_sample3[[#This Row],[STATUS]] &lt;&gt;"Cancelled","9,14%","0")</f>
        <v>9,14%</v>
      </c>
      <c r="H1928" s="4">
        <v>38282</v>
      </c>
      <c r="I1928" t="s">
        <v>28</v>
      </c>
      <c r="J1928">
        <f>ROUNDUP(MONTH(sales_data_sample3[[#This Row],[ORDER DATE]])/3,0)</f>
        <v>4</v>
      </c>
      <c r="K1928" t="str">
        <f>TEXT(sales_data_sample3[[#This Row],[ORDER DATE]],"[$-409]mmmm")</f>
        <v>October</v>
      </c>
      <c r="L1928">
        <f>YEAR(sales_data_sample3[[#This Row],[ORDER DATE]])</f>
        <v>2004</v>
      </c>
      <c r="M1928" t="s">
        <v>2075</v>
      </c>
      <c r="N1928">
        <v>86</v>
      </c>
      <c r="O1928" t="s">
        <v>4358</v>
      </c>
      <c r="P1928" t="s">
        <v>934</v>
      </c>
      <c r="Q1928" t="s">
        <v>935</v>
      </c>
      <c r="R1928" t="s">
        <v>936</v>
      </c>
      <c r="S1928" t="s">
        <v>4804</v>
      </c>
      <c r="T1928" t="s">
        <v>937</v>
      </c>
      <c r="U1928" t="s">
        <v>4804</v>
      </c>
      <c r="V1928" t="s">
        <v>938</v>
      </c>
      <c r="W1928" t="s">
        <v>567</v>
      </c>
      <c r="X1928" t="s">
        <v>52</v>
      </c>
      <c r="Y1928" t="s">
        <v>939</v>
      </c>
      <c r="Z1928" t="s">
        <v>940</v>
      </c>
      <c r="AA1928" t="s">
        <v>42</v>
      </c>
    </row>
    <row r="1929" spans="1:27" x14ac:dyDescent="0.25">
      <c r="A1929" s="1">
        <v>10315</v>
      </c>
      <c r="B1929" s="1">
        <v>36</v>
      </c>
      <c r="C1929" s="8">
        <v>100</v>
      </c>
      <c r="D1929" s="1">
        <v>7</v>
      </c>
      <c r="E1929" s="7">
        <v>3602.16</v>
      </c>
      <c r="F1929" s="7">
        <f>sales_data_sample3[[#This Row],[SALES]]*sales_data_sample3[[#This Row],[PROFIT MARGIN]]</f>
        <v>266.19962399999997</v>
      </c>
      <c r="G1929" s="14" t="str">
        <f>IF(sales_data_sample3[[#This Row],[STATUS]] &lt;&gt;"Cancelled","7,39%","0")</f>
        <v>7,39%</v>
      </c>
      <c r="H1929" s="4">
        <v>38289</v>
      </c>
      <c r="I1929" t="s">
        <v>28</v>
      </c>
      <c r="J1929">
        <f>ROUNDUP(MONTH(sales_data_sample3[[#This Row],[ORDER DATE]])/3,0)</f>
        <v>4</v>
      </c>
      <c r="K1929" t="str">
        <f>TEXT(sales_data_sample3[[#This Row],[ORDER DATE]],"[$-409]mmmm")</f>
        <v>October</v>
      </c>
      <c r="L1929">
        <f>YEAR(sales_data_sample3[[#This Row],[ORDER DATE]])</f>
        <v>2004</v>
      </c>
      <c r="M1929" t="s">
        <v>1354</v>
      </c>
      <c r="N1929">
        <v>87</v>
      </c>
      <c r="O1929" t="s">
        <v>2562</v>
      </c>
      <c r="P1929" t="s">
        <v>172</v>
      </c>
      <c r="Q1929" t="s">
        <v>173</v>
      </c>
      <c r="R1929" t="s">
        <v>174</v>
      </c>
      <c r="S1929" t="s">
        <v>4804</v>
      </c>
      <c r="T1929" t="s">
        <v>175</v>
      </c>
      <c r="U1929" t="s">
        <v>4804</v>
      </c>
      <c r="V1929" t="s">
        <v>176</v>
      </c>
      <c r="W1929" t="s">
        <v>51</v>
      </c>
      <c r="X1929" t="s">
        <v>52</v>
      </c>
      <c r="Y1929" t="s">
        <v>177</v>
      </c>
      <c r="Z1929" t="s">
        <v>178</v>
      </c>
      <c r="AA1929" t="s">
        <v>65</v>
      </c>
    </row>
    <row r="1930" spans="1:27" x14ac:dyDescent="0.25">
      <c r="A1930" s="1">
        <v>10315</v>
      </c>
      <c r="B1930" s="1">
        <v>35</v>
      </c>
      <c r="C1930" s="8">
        <v>100</v>
      </c>
      <c r="D1930" s="1">
        <v>6</v>
      </c>
      <c r="E1930" s="7">
        <v>4215.05</v>
      </c>
      <c r="F1930" s="7">
        <f>sales_data_sample3[[#This Row],[SALES]]*sales_data_sample3[[#This Row],[PROFIT MARGIN]]</f>
        <v>385.25556999999998</v>
      </c>
      <c r="G1930" s="14" t="str">
        <f>IF(sales_data_sample3[[#This Row],[STATUS]] &lt;&gt;"Cancelled","9,14%","0")</f>
        <v>9,14%</v>
      </c>
      <c r="H1930" s="4">
        <v>38289</v>
      </c>
      <c r="I1930" t="s">
        <v>28</v>
      </c>
      <c r="J1930">
        <f>ROUNDUP(MONTH(sales_data_sample3[[#This Row],[ORDER DATE]])/3,0)</f>
        <v>4</v>
      </c>
      <c r="K1930" t="str">
        <f>TEXT(sales_data_sample3[[#This Row],[ORDER DATE]],"[$-409]mmmm")</f>
        <v>October</v>
      </c>
      <c r="L1930">
        <f>YEAR(sales_data_sample3[[#This Row],[ORDER DATE]])</f>
        <v>2004</v>
      </c>
      <c r="M1930" t="s">
        <v>2075</v>
      </c>
      <c r="N1930">
        <v>122</v>
      </c>
      <c r="O1930" t="s">
        <v>3005</v>
      </c>
      <c r="P1930" t="s">
        <v>172</v>
      </c>
      <c r="Q1930" t="s">
        <v>173</v>
      </c>
      <c r="R1930" t="s">
        <v>174</v>
      </c>
      <c r="S1930" t="s">
        <v>4804</v>
      </c>
      <c r="T1930" t="s">
        <v>175</v>
      </c>
      <c r="U1930" t="s">
        <v>4804</v>
      </c>
      <c r="V1930" t="s">
        <v>176</v>
      </c>
      <c r="W1930" t="s">
        <v>51</v>
      </c>
      <c r="X1930" t="s">
        <v>52</v>
      </c>
      <c r="Y1930" t="s">
        <v>177</v>
      </c>
      <c r="Z1930" t="s">
        <v>178</v>
      </c>
      <c r="AA1930" t="s">
        <v>65</v>
      </c>
    </row>
    <row r="1931" spans="1:27" x14ac:dyDescent="0.25">
      <c r="A1931" s="1">
        <v>10315</v>
      </c>
      <c r="B1931" s="1">
        <v>24</v>
      </c>
      <c r="C1931" s="8">
        <v>86.74</v>
      </c>
      <c r="D1931" s="1">
        <v>1</v>
      </c>
      <c r="E1931" s="7">
        <v>2081.7600000000002</v>
      </c>
      <c r="F1931" s="7">
        <f>sales_data_sample3[[#This Row],[SALES]]*sales_data_sample3[[#This Row],[PROFIT MARGIN]]</f>
        <v>153.84206399999999</v>
      </c>
      <c r="G1931" s="14" t="str">
        <f>IF(sales_data_sample3[[#This Row],[STATUS]] &lt;&gt;"Cancelled","7,39%","0")</f>
        <v>7,39%</v>
      </c>
      <c r="H1931" s="4">
        <v>38289</v>
      </c>
      <c r="I1931" t="s">
        <v>28</v>
      </c>
      <c r="J1931">
        <f>ROUNDUP(MONTH(sales_data_sample3[[#This Row],[ORDER DATE]])/3,0)</f>
        <v>4</v>
      </c>
      <c r="K1931" t="str">
        <f>TEXT(sales_data_sample3[[#This Row],[ORDER DATE]],"[$-409]mmmm")</f>
        <v>October</v>
      </c>
      <c r="L1931">
        <f>YEAR(sales_data_sample3[[#This Row],[ORDER DATE]])</f>
        <v>2004</v>
      </c>
      <c r="M1931" t="s">
        <v>1354</v>
      </c>
      <c r="N1931">
        <v>88</v>
      </c>
      <c r="O1931" t="s">
        <v>3347</v>
      </c>
      <c r="P1931" t="s">
        <v>172</v>
      </c>
      <c r="Q1931" t="s">
        <v>173</v>
      </c>
      <c r="R1931" t="s">
        <v>174</v>
      </c>
      <c r="S1931" t="s">
        <v>4804</v>
      </c>
      <c r="T1931" t="s">
        <v>175</v>
      </c>
      <c r="U1931" t="s">
        <v>4804</v>
      </c>
      <c r="V1931" t="s">
        <v>176</v>
      </c>
      <c r="W1931" t="s">
        <v>51</v>
      </c>
      <c r="X1931" t="s">
        <v>52</v>
      </c>
      <c r="Y1931" t="s">
        <v>177</v>
      </c>
      <c r="Z1931" t="s">
        <v>178</v>
      </c>
      <c r="AA1931" t="s">
        <v>42</v>
      </c>
    </row>
    <row r="1932" spans="1:27" x14ac:dyDescent="0.25">
      <c r="A1932" s="1">
        <v>10315</v>
      </c>
      <c r="B1932" s="1">
        <v>41</v>
      </c>
      <c r="C1932" s="8">
        <v>62</v>
      </c>
      <c r="D1932" s="1">
        <v>2</v>
      </c>
      <c r="E1932" s="7">
        <v>2542</v>
      </c>
      <c r="F1932" s="7">
        <f>sales_data_sample3[[#This Row],[SALES]]*sales_data_sample3[[#This Row],[PROFIT MARGIN]]</f>
        <v>232.33879999999999</v>
      </c>
      <c r="G1932" s="14" t="str">
        <f>IF(sales_data_sample3[[#This Row],[STATUS]] &lt;&gt;"Cancelled","9,14%","0")</f>
        <v>9,14%</v>
      </c>
      <c r="H1932" s="4">
        <v>38289</v>
      </c>
      <c r="I1932" t="s">
        <v>28</v>
      </c>
      <c r="J1932">
        <f>ROUNDUP(MONTH(sales_data_sample3[[#This Row],[ORDER DATE]])/3,0)</f>
        <v>4</v>
      </c>
      <c r="K1932" t="str">
        <f>TEXT(sales_data_sample3[[#This Row],[ORDER DATE]],"[$-409]mmmm")</f>
        <v>October</v>
      </c>
      <c r="L1932">
        <f>YEAR(sales_data_sample3[[#This Row],[ORDER DATE]])</f>
        <v>2004</v>
      </c>
      <c r="M1932" t="s">
        <v>2075</v>
      </c>
      <c r="N1932">
        <v>66</v>
      </c>
      <c r="O1932" t="s">
        <v>4284</v>
      </c>
      <c r="P1932" t="s">
        <v>172</v>
      </c>
      <c r="Q1932" t="s">
        <v>173</v>
      </c>
      <c r="R1932" t="s">
        <v>174</v>
      </c>
      <c r="S1932" t="s">
        <v>4804</v>
      </c>
      <c r="T1932" t="s">
        <v>175</v>
      </c>
      <c r="U1932" t="s">
        <v>4804</v>
      </c>
      <c r="V1932" t="s">
        <v>176</v>
      </c>
      <c r="W1932" t="s">
        <v>51</v>
      </c>
      <c r="X1932" t="s">
        <v>52</v>
      </c>
      <c r="Y1932" t="s">
        <v>177</v>
      </c>
      <c r="Z1932" t="s">
        <v>178</v>
      </c>
      <c r="AA1932" t="s">
        <v>42</v>
      </c>
    </row>
    <row r="1933" spans="1:27" x14ac:dyDescent="0.25">
      <c r="A1933" s="1">
        <v>10315</v>
      </c>
      <c r="B1933" s="1">
        <v>31</v>
      </c>
      <c r="C1933" s="8">
        <v>86.15</v>
      </c>
      <c r="D1933" s="1">
        <v>3</v>
      </c>
      <c r="E1933" s="7">
        <v>2670.65</v>
      </c>
      <c r="F1933" s="7">
        <f>sales_data_sample3[[#This Row],[SALES]]*sales_data_sample3[[#This Row],[PROFIT MARGIN]]</f>
        <v>244.09741</v>
      </c>
      <c r="G1933" s="14" t="str">
        <f>IF(sales_data_sample3[[#This Row],[STATUS]] &lt;&gt;"Cancelled","9,14%","0")</f>
        <v>9,14%</v>
      </c>
      <c r="H1933" s="4">
        <v>38289</v>
      </c>
      <c r="I1933" t="s">
        <v>28</v>
      </c>
      <c r="J1933">
        <f>ROUNDUP(MONTH(sales_data_sample3[[#This Row],[ORDER DATE]])/3,0)</f>
        <v>4</v>
      </c>
      <c r="K1933" t="str">
        <f>TEXT(sales_data_sample3[[#This Row],[ORDER DATE]],"[$-409]mmmm")</f>
        <v>October</v>
      </c>
      <c r="L1933">
        <f>YEAR(sales_data_sample3[[#This Row],[ORDER DATE]])</f>
        <v>2004</v>
      </c>
      <c r="M1933" t="s">
        <v>2075</v>
      </c>
      <c r="N1933">
        <v>100</v>
      </c>
      <c r="O1933" t="s">
        <v>4604</v>
      </c>
      <c r="P1933" t="s">
        <v>172</v>
      </c>
      <c r="Q1933" t="s">
        <v>173</v>
      </c>
      <c r="R1933" t="s">
        <v>174</v>
      </c>
      <c r="S1933" t="s">
        <v>4804</v>
      </c>
      <c r="T1933" t="s">
        <v>175</v>
      </c>
      <c r="U1933" t="s">
        <v>4804</v>
      </c>
      <c r="V1933" t="s">
        <v>176</v>
      </c>
      <c r="W1933" t="s">
        <v>51</v>
      </c>
      <c r="X1933" t="s">
        <v>52</v>
      </c>
      <c r="Y1933" t="s">
        <v>177</v>
      </c>
      <c r="Z1933" t="s">
        <v>178</v>
      </c>
      <c r="AA1933" t="s">
        <v>42</v>
      </c>
    </row>
    <row r="1934" spans="1:27" x14ac:dyDescent="0.25">
      <c r="A1934" s="1">
        <v>10315</v>
      </c>
      <c r="B1934" s="1">
        <v>37</v>
      </c>
      <c r="C1934" s="8">
        <v>91.37</v>
      </c>
      <c r="D1934" s="1">
        <v>4</v>
      </c>
      <c r="E1934" s="7">
        <v>3380.69</v>
      </c>
      <c r="F1934" s="7">
        <f>sales_data_sample3[[#This Row],[SALES]]*sales_data_sample3[[#This Row],[PROFIT MARGIN]]</f>
        <v>308.99506600000001</v>
      </c>
      <c r="G1934" s="14" t="str">
        <f>IF(sales_data_sample3[[#This Row],[STATUS]] &lt;&gt;"Cancelled","9,14%","0")</f>
        <v>9,14%</v>
      </c>
      <c r="H1934" s="4">
        <v>38289</v>
      </c>
      <c r="I1934" t="s">
        <v>28</v>
      </c>
      <c r="J1934">
        <f>ROUNDUP(MONTH(sales_data_sample3[[#This Row],[ORDER DATE]])/3,0)</f>
        <v>4</v>
      </c>
      <c r="K1934" t="str">
        <f>TEXT(sales_data_sample3[[#This Row],[ORDER DATE]],"[$-409]mmmm")</f>
        <v>October</v>
      </c>
      <c r="L1934">
        <f>YEAR(sales_data_sample3[[#This Row],[ORDER DATE]])</f>
        <v>2004</v>
      </c>
      <c r="M1934" t="s">
        <v>2075</v>
      </c>
      <c r="N1934">
        <v>99</v>
      </c>
      <c r="O1934" t="s">
        <v>4639</v>
      </c>
      <c r="P1934" t="s">
        <v>172</v>
      </c>
      <c r="Q1934" t="s">
        <v>173</v>
      </c>
      <c r="R1934" t="s">
        <v>174</v>
      </c>
      <c r="S1934" t="s">
        <v>4804</v>
      </c>
      <c r="T1934" t="s">
        <v>175</v>
      </c>
      <c r="U1934" t="s">
        <v>4804</v>
      </c>
      <c r="V1934" t="s">
        <v>176</v>
      </c>
      <c r="W1934" t="s">
        <v>51</v>
      </c>
      <c r="X1934" t="s">
        <v>52</v>
      </c>
      <c r="Y1934" t="s">
        <v>177</v>
      </c>
      <c r="Z1934" t="s">
        <v>178</v>
      </c>
      <c r="AA1934" t="s">
        <v>65</v>
      </c>
    </row>
    <row r="1935" spans="1:27" x14ac:dyDescent="0.25">
      <c r="A1935" s="1">
        <v>10315</v>
      </c>
      <c r="B1935" s="1">
        <v>40</v>
      </c>
      <c r="C1935" s="8">
        <v>55.69</v>
      </c>
      <c r="D1935" s="1">
        <v>5</v>
      </c>
      <c r="E1935" s="7">
        <v>2227.6</v>
      </c>
      <c r="F1935" s="7">
        <f>sales_data_sample3[[#This Row],[SALES]]*sales_data_sample3[[#This Row],[PROFIT MARGIN]]</f>
        <v>203.60263999999998</v>
      </c>
      <c r="G1935" s="14" t="str">
        <f>IF(sales_data_sample3[[#This Row],[STATUS]] &lt;&gt;"Cancelled","9,14%","0")</f>
        <v>9,14%</v>
      </c>
      <c r="H1935" s="4">
        <v>38289</v>
      </c>
      <c r="I1935" t="s">
        <v>28</v>
      </c>
      <c r="J1935">
        <f>ROUNDUP(MONTH(sales_data_sample3[[#This Row],[ORDER DATE]])/3,0)</f>
        <v>4</v>
      </c>
      <c r="K1935" t="str">
        <f>TEXT(sales_data_sample3[[#This Row],[ORDER DATE]],"[$-409]mmmm")</f>
        <v>October</v>
      </c>
      <c r="L1935">
        <f>YEAR(sales_data_sample3[[#This Row],[ORDER DATE]])</f>
        <v>2004</v>
      </c>
      <c r="M1935" t="s">
        <v>2075</v>
      </c>
      <c r="N1935">
        <v>54</v>
      </c>
      <c r="O1935" t="s">
        <v>4760</v>
      </c>
      <c r="P1935" t="s">
        <v>172</v>
      </c>
      <c r="Q1935" t="s">
        <v>173</v>
      </c>
      <c r="R1935" t="s">
        <v>174</v>
      </c>
      <c r="S1935" t="s">
        <v>4804</v>
      </c>
      <c r="T1935" t="s">
        <v>175</v>
      </c>
      <c r="U1935" t="s">
        <v>4804</v>
      </c>
      <c r="V1935" t="s">
        <v>176</v>
      </c>
      <c r="W1935" t="s">
        <v>51</v>
      </c>
      <c r="X1935" t="s">
        <v>52</v>
      </c>
      <c r="Y1935" t="s">
        <v>177</v>
      </c>
      <c r="Z1935" t="s">
        <v>178</v>
      </c>
      <c r="AA1935" t="s">
        <v>42</v>
      </c>
    </row>
    <row r="1936" spans="1:27" x14ac:dyDescent="0.25">
      <c r="A1936" s="1">
        <v>10316</v>
      </c>
      <c r="B1936" s="1">
        <v>33</v>
      </c>
      <c r="C1936" s="8">
        <v>100</v>
      </c>
      <c r="D1936" s="1">
        <v>17</v>
      </c>
      <c r="E1936" s="7">
        <v>4128.96</v>
      </c>
      <c r="F1936" s="7">
        <f>sales_data_sample3[[#This Row],[SALES]]*sales_data_sample3[[#This Row],[PROFIT MARGIN]]</f>
        <v>1027.698144</v>
      </c>
      <c r="G1936" s="14" t="str">
        <f>IF(sales_data_sample3[[#This Row],[STATUS]] &lt;&gt;"Cancelled","24,89%","0")</f>
        <v>24,89%</v>
      </c>
      <c r="H1936" s="4">
        <v>38292</v>
      </c>
      <c r="I1936" t="s">
        <v>28</v>
      </c>
      <c r="J1936">
        <f>ROUNDUP(MONTH(sales_data_sample3[[#This Row],[ORDER DATE]])/3,0)</f>
        <v>4</v>
      </c>
      <c r="K1936" t="str">
        <f>TEXT(sales_data_sample3[[#This Row],[ORDER DATE]],"[$-409]mmmm")</f>
        <v>November</v>
      </c>
      <c r="L1936">
        <f>YEAR(sales_data_sample3[[#This Row],[ORDER DATE]])</f>
        <v>2004</v>
      </c>
      <c r="M1936" t="s">
        <v>278</v>
      </c>
      <c r="N1936">
        <v>136</v>
      </c>
      <c r="O1936" t="s">
        <v>561</v>
      </c>
      <c r="P1936" t="s">
        <v>666</v>
      </c>
      <c r="Q1936" t="s">
        <v>667</v>
      </c>
      <c r="R1936" t="s">
        <v>668</v>
      </c>
      <c r="S1936" t="s">
        <v>4804</v>
      </c>
      <c r="T1936" t="s">
        <v>669</v>
      </c>
      <c r="U1936" t="s">
        <v>670</v>
      </c>
      <c r="V1936" t="s">
        <v>671</v>
      </c>
      <c r="W1936" t="s">
        <v>262</v>
      </c>
      <c r="X1936" t="s">
        <v>52</v>
      </c>
      <c r="Y1936" t="s">
        <v>672</v>
      </c>
      <c r="Z1936" t="s">
        <v>673</v>
      </c>
      <c r="AA1936" t="s">
        <v>65</v>
      </c>
    </row>
    <row r="1937" spans="1:27" x14ac:dyDescent="0.25">
      <c r="A1937" s="1">
        <v>10316</v>
      </c>
      <c r="B1937" s="1">
        <v>27</v>
      </c>
      <c r="C1937" s="8">
        <v>100</v>
      </c>
      <c r="D1937" s="1">
        <v>9</v>
      </c>
      <c r="E1937" s="7">
        <v>3704.13</v>
      </c>
      <c r="F1937" s="7">
        <f>sales_data_sample3[[#This Row],[SALES]]*sales_data_sample3[[#This Row],[PROFIT MARGIN]]</f>
        <v>270.77190300000001</v>
      </c>
      <c r="G1937" s="14" t="str">
        <f>IF(sales_data_sample3[[#This Row],[STATUS]] &lt;&gt;"Cancelled","7,31%","0")</f>
        <v>7,31%</v>
      </c>
      <c r="H1937" s="4">
        <v>38292</v>
      </c>
      <c r="I1937" t="s">
        <v>28</v>
      </c>
      <c r="J1937">
        <f>ROUNDUP(MONTH(sales_data_sample3[[#This Row],[ORDER DATE]])/3,0)</f>
        <v>4</v>
      </c>
      <c r="K1937" t="str">
        <f>TEXT(sales_data_sample3[[#This Row],[ORDER DATE]],"[$-409]mmmm")</f>
        <v>November</v>
      </c>
      <c r="L1937">
        <f>YEAR(sales_data_sample3[[#This Row],[ORDER DATE]])</f>
        <v>2004</v>
      </c>
      <c r="M1937" t="s">
        <v>1502</v>
      </c>
      <c r="N1937">
        <v>157</v>
      </c>
      <c r="O1937" t="s">
        <v>1503</v>
      </c>
      <c r="P1937" t="s">
        <v>666</v>
      </c>
      <c r="Q1937" t="s">
        <v>667</v>
      </c>
      <c r="R1937" t="s">
        <v>668</v>
      </c>
      <c r="S1937" t="s">
        <v>4804</v>
      </c>
      <c r="T1937" t="s">
        <v>669</v>
      </c>
      <c r="U1937" t="s">
        <v>670</v>
      </c>
      <c r="V1937" t="s">
        <v>671</v>
      </c>
      <c r="W1937" t="s">
        <v>262</v>
      </c>
      <c r="X1937" t="s">
        <v>52</v>
      </c>
      <c r="Y1937" t="s">
        <v>672</v>
      </c>
      <c r="Z1937" t="s">
        <v>673</v>
      </c>
      <c r="AA1937" t="s">
        <v>65</v>
      </c>
    </row>
    <row r="1938" spans="1:27" x14ac:dyDescent="0.25">
      <c r="A1938" s="1">
        <v>10316</v>
      </c>
      <c r="B1938" s="1">
        <v>21</v>
      </c>
      <c r="C1938" s="8">
        <v>94.62</v>
      </c>
      <c r="D1938" s="1">
        <v>15</v>
      </c>
      <c r="E1938" s="7">
        <v>1987.02</v>
      </c>
      <c r="F1938" s="7">
        <f>sales_data_sample3[[#This Row],[SALES]]*sales_data_sample3[[#This Row],[PROFIT MARGIN]]</f>
        <v>181.61362799999998</v>
      </c>
      <c r="G1938" s="14" t="str">
        <f>IF(sales_data_sample3[[#This Row],[STATUS]] &lt;&gt;"Cancelled","9,14%","0")</f>
        <v>9,14%</v>
      </c>
      <c r="H1938" s="4">
        <v>38292</v>
      </c>
      <c r="I1938" t="s">
        <v>28</v>
      </c>
      <c r="J1938">
        <f>ROUNDUP(MONTH(sales_data_sample3[[#This Row],[ORDER DATE]])/3,0)</f>
        <v>4</v>
      </c>
      <c r="K1938" t="str">
        <f>TEXT(sales_data_sample3[[#This Row],[ORDER DATE]],"[$-409]mmmm")</f>
        <v>November</v>
      </c>
      <c r="L1938">
        <f>YEAR(sales_data_sample3[[#This Row],[ORDER DATE]])</f>
        <v>2004</v>
      </c>
      <c r="M1938" t="s">
        <v>2075</v>
      </c>
      <c r="N1938">
        <v>86</v>
      </c>
      <c r="O1938" t="s">
        <v>2076</v>
      </c>
      <c r="P1938" t="s">
        <v>666</v>
      </c>
      <c r="Q1938" t="s">
        <v>667</v>
      </c>
      <c r="R1938" t="s">
        <v>668</v>
      </c>
      <c r="S1938" t="s">
        <v>4804</v>
      </c>
      <c r="T1938" t="s">
        <v>669</v>
      </c>
      <c r="U1938" t="s">
        <v>670</v>
      </c>
      <c r="V1938" t="s">
        <v>671</v>
      </c>
      <c r="W1938" t="s">
        <v>262</v>
      </c>
      <c r="X1938" t="s">
        <v>52</v>
      </c>
      <c r="Y1938" t="s">
        <v>672</v>
      </c>
      <c r="Z1938" t="s">
        <v>673</v>
      </c>
      <c r="AA1938" t="s">
        <v>42</v>
      </c>
    </row>
    <row r="1939" spans="1:27" x14ac:dyDescent="0.25">
      <c r="A1939" s="1">
        <v>10316</v>
      </c>
      <c r="B1939" s="1">
        <v>47</v>
      </c>
      <c r="C1939" s="8">
        <v>86.81</v>
      </c>
      <c r="D1939" s="1">
        <v>14</v>
      </c>
      <c r="E1939" s="7">
        <v>4080.07</v>
      </c>
      <c r="F1939" s="7">
        <f>sales_data_sample3[[#This Row],[SALES]]*sales_data_sample3[[#This Row],[PROFIT MARGIN]]</f>
        <v>301.51717299999996</v>
      </c>
      <c r="G1939" s="14" t="str">
        <f>IF(sales_data_sample3[[#This Row],[STATUS]] &lt;&gt;"Cancelled","7,39%","0")</f>
        <v>7,39%</v>
      </c>
      <c r="H1939" s="4">
        <v>38292</v>
      </c>
      <c r="I1939" t="s">
        <v>28</v>
      </c>
      <c r="J1939">
        <f>ROUNDUP(MONTH(sales_data_sample3[[#This Row],[ORDER DATE]])/3,0)</f>
        <v>4</v>
      </c>
      <c r="K1939" t="str">
        <f>TEXT(sales_data_sample3[[#This Row],[ORDER DATE]],"[$-409]mmmm")</f>
        <v>November</v>
      </c>
      <c r="L1939">
        <f>YEAR(sales_data_sample3[[#This Row],[ORDER DATE]])</f>
        <v>2004</v>
      </c>
      <c r="M1939" t="s">
        <v>1354</v>
      </c>
      <c r="N1939">
        <v>105</v>
      </c>
      <c r="O1939" t="s">
        <v>2467</v>
      </c>
      <c r="P1939" t="s">
        <v>666</v>
      </c>
      <c r="Q1939" t="s">
        <v>667</v>
      </c>
      <c r="R1939" t="s">
        <v>668</v>
      </c>
      <c r="S1939" t="s">
        <v>4804</v>
      </c>
      <c r="T1939" t="s">
        <v>669</v>
      </c>
      <c r="U1939" t="s">
        <v>670</v>
      </c>
      <c r="V1939" t="s">
        <v>671</v>
      </c>
      <c r="W1939" t="s">
        <v>262</v>
      </c>
      <c r="X1939" t="s">
        <v>52</v>
      </c>
      <c r="Y1939" t="s">
        <v>672</v>
      </c>
      <c r="Z1939" t="s">
        <v>673</v>
      </c>
      <c r="AA1939" t="s">
        <v>65</v>
      </c>
    </row>
    <row r="1940" spans="1:27" x14ac:dyDescent="0.25">
      <c r="A1940" s="1">
        <v>10316</v>
      </c>
      <c r="B1940" s="1">
        <v>25</v>
      </c>
      <c r="C1940" s="8">
        <v>100</v>
      </c>
      <c r="D1940" s="1">
        <v>1</v>
      </c>
      <c r="E1940" s="7">
        <v>2872.25</v>
      </c>
      <c r="F1940" s="7">
        <f>sales_data_sample3[[#This Row],[SALES]]*sales_data_sample3[[#This Row],[PROFIT MARGIN]]</f>
        <v>209.96147500000001</v>
      </c>
      <c r="G1940" s="14" t="str">
        <f>IF(sales_data_sample3[[#This Row],[STATUS]] &lt;&gt;"Cancelled","7,31%","0")</f>
        <v>7,31%</v>
      </c>
      <c r="H1940" s="4">
        <v>38292</v>
      </c>
      <c r="I1940" t="s">
        <v>28</v>
      </c>
      <c r="J1940">
        <f>ROUNDUP(MONTH(sales_data_sample3[[#This Row],[ORDER DATE]])/3,0)</f>
        <v>4</v>
      </c>
      <c r="K1940" t="str">
        <f>TEXT(sales_data_sample3[[#This Row],[ORDER DATE]],"[$-409]mmmm")</f>
        <v>November</v>
      </c>
      <c r="L1940">
        <f>YEAR(sales_data_sample3[[#This Row],[ORDER DATE]])</f>
        <v>2004</v>
      </c>
      <c r="M1940" t="s">
        <v>1502</v>
      </c>
      <c r="N1940">
        <v>109</v>
      </c>
      <c r="O1940" t="s">
        <v>2888</v>
      </c>
      <c r="P1940" t="s">
        <v>666</v>
      </c>
      <c r="Q1940" t="s">
        <v>667</v>
      </c>
      <c r="R1940" t="s">
        <v>668</v>
      </c>
      <c r="S1940" t="s">
        <v>4804</v>
      </c>
      <c r="T1940" t="s">
        <v>669</v>
      </c>
      <c r="U1940" t="s">
        <v>670</v>
      </c>
      <c r="V1940" t="s">
        <v>671</v>
      </c>
      <c r="W1940" t="s">
        <v>262</v>
      </c>
      <c r="X1940" t="s">
        <v>52</v>
      </c>
      <c r="Y1940" t="s">
        <v>672</v>
      </c>
      <c r="Z1940" t="s">
        <v>673</v>
      </c>
      <c r="AA1940" t="s">
        <v>42</v>
      </c>
    </row>
    <row r="1941" spans="1:27" x14ac:dyDescent="0.25">
      <c r="A1941" s="1">
        <v>10316</v>
      </c>
      <c r="B1941" s="1">
        <v>34</v>
      </c>
      <c r="C1941" s="8">
        <v>63.71</v>
      </c>
      <c r="D1941" s="1">
        <v>10</v>
      </c>
      <c r="E1941" s="7">
        <v>2166.14</v>
      </c>
      <c r="F1941" s="7">
        <f>sales_data_sample3[[#This Row],[SALES]]*sales_data_sample3[[#This Row],[PROFIT MARGIN]]</f>
        <v>158.34483399999999</v>
      </c>
      <c r="G1941" s="14" t="str">
        <f>IF(sales_data_sample3[[#This Row],[STATUS]] &lt;&gt;"Cancelled","7,31%","0")</f>
        <v>7,31%</v>
      </c>
      <c r="H1941" s="4">
        <v>38292</v>
      </c>
      <c r="I1941" t="s">
        <v>28</v>
      </c>
      <c r="J1941">
        <f>ROUNDUP(MONTH(sales_data_sample3[[#This Row],[ORDER DATE]])/3,0)</f>
        <v>4</v>
      </c>
      <c r="K1941" t="str">
        <f>TEXT(sales_data_sample3[[#This Row],[ORDER DATE]],"[$-409]mmmm")</f>
        <v>November</v>
      </c>
      <c r="L1941">
        <f>YEAR(sales_data_sample3[[#This Row],[ORDER DATE]])</f>
        <v>2004</v>
      </c>
      <c r="M1941" t="s">
        <v>1502</v>
      </c>
      <c r="N1941">
        <v>68</v>
      </c>
      <c r="O1941" t="s">
        <v>3232</v>
      </c>
      <c r="P1941" t="s">
        <v>666</v>
      </c>
      <c r="Q1941" t="s">
        <v>667</v>
      </c>
      <c r="R1941" t="s">
        <v>668</v>
      </c>
      <c r="S1941" t="s">
        <v>4804</v>
      </c>
      <c r="T1941" t="s">
        <v>669</v>
      </c>
      <c r="U1941" t="s">
        <v>670</v>
      </c>
      <c r="V1941" t="s">
        <v>671</v>
      </c>
      <c r="W1941" t="s">
        <v>262</v>
      </c>
      <c r="X1941" t="s">
        <v>52</v>
      </c>
      <c r="Y1941" t="s">
        <v>672</v>
      </c>
      <c r="Z1941" t="s">
        <v>673</v>
      </c>
      <c r="AA1941" t="s">
        <v>42</v>
      </c>
    </row>
    <row r="1942" spans="1:27" x14ac:dyDescent="0.25">
      <c r="A1942" s="1">
        <v>10316</v>
      </c>
      <c r="B1942" s="1">
        <v>47</v>
      </c>
      <c r="C1942" s="8">
        <v>76.930000000000007</v>
      </c>
      <c r="D1942" s="1">
        <v>11</v>
      </c>
      <c r="E1942" s="7">
        <v>3615.71</v>
      </c>
      <c r="F1942" s="7">
        <f>sales_data_sample3[[#This Row],[SALES]]*sales_data_sample3[[#This Row],[PROFIT MARGIN]]</f>
        <v>267.20096899999999</v>
      </c>
      <c r="G1942" s="14" t="str">
        <f>IF(sales_data_sample3[[#This Row],[STATUS]] &lt;&gt;"Cancelled","7,39%","0")</f>
        <v>7,39%</v>
      </c>
      <c r="H1942" s="4">
        <v>38292</v>
      </c>
      <c r="I1942" t="s">
        <v>28</v>
      </c>
      <c r="J1942">
        <f>ROUNDUP(MONTH(sales_data_sample3[[#This Row],[ORDER DATE]])/3,0)</f>
        <v>4</v>
      </c>
      <c r="K1942" t="str">
        <f>TEXT(sales_data_sample3[[#This Row],[ORDER DATE]],"[$-409]mmmm")</f>
        <v>November</v>
      </c>
      <c r="L1942">
        <f>YEAR(sales_data_sample3[[#This Row],[ORDER DATE]])</f>
        <v>2004</v>
      </c>
      <c r="M1942" t="s">
        <v>1354</v>
      </c>
      <c r="N1942">
        <v>65</v>
      </c>
      <c r="O1942" t="s">
        <v>3465</v>
      </c>
      <c r="P1942" t="s">
        <v>666</v>
      </c>
      <c r="Q1942" t="s">
        <v>667</v>
      </c>
      <c r="R1942" t="s">
        <v>668</v>
      </c>
      <c r="S1942" t="s">
        <v>4804</v>
      </c>
      <c r="T1942" t="s">
        <v>669</v>
      </c>
      <c r="U1942" t="s">
        <v>670</v>
      </c>
      <c r="V1942" t="s">
        <v>671</v>
      </c>
      <c r="W1942" t="s">
        <v>262</v>
      </c>
      <c r="X1942" t="s">
        <v>52</v>
      </c>
      <c r="Y1942" t="s">
        <v>672</v>
      </c>
      <c r="Z1942" t="s">
        <v>673</v>
      </c>
      <c r="AA1942" t="s">
        <v>65</v>
      </c>
    </row>
    <row r="1943" spans="1:27" x14ac:dyDescent="0.25">
      <c r="A1943" s="1">
        <v>10316</v>
      </c>
      <c r="B1943" s="1">
        <v>25</v>
      </c>
      <c r="C1943" s="8">
        <v>92.25</v>
      </c>
      <c r="D1943" s="1">
        <v>16</v>
      </c>
      <c r="E1943" s="7">
        <v>2306.25</v>
      </c>
      <c r="F1943" s="7">
        <f>sales_data_sample3[[#This Row],[SALES]]*sales_data_sample3[[#This Row],[PROFIT MARGIN]]</f>
        <v>170.43187499999999</v>
      </c>
      <c r="G1943" s="14" t="str">
        <f>IF(sales_data_sample3[[#This Row],[STATUS]] &lt;&gt;"Cancelled","7,39%","0")</f>
        <v>7,39%</v>
      </c>
      <c r="H1943" s="4">
        <v>38292</v>
      </c>
      <c r="I1943" t="s">
        <v>28</v>
      </c>
      <c r="J1943">
        <f>ROUNDUP(MONTH(sales_data_sample3[[#This Row],[ORDER DATE]])/3,0)</f>
        <v>4</v>
      </c>
      <c r="K1943" t="str">
        <f>TEXT(sales_data_sample3[[#This Row],[ORDER DATE]],"[$-409]mmmm")</f>
        <v>November</v>
      </c>
      <c r="L1943">
        <f>YEAR(sales_data_sample3[[#This Row],[ORDER DATE]])</f>
        <v>2004</v>
      </c>
      <c r="M1943" t="s">
        <v>1354</v>
      </c>
      <c r="N1943">
        <v>83</v>
      </c>
      <c r="O1943" t="s">
        <v>3543</v>
      </c>
      <c r="P1943" t="s">
        <v>666</v>
      </c>
      <c r="Q1943" t="s">
        <v>667</v>
      </c>
      <c r="R1943" t="s">
        <v>668</v>
      </c>
      <c r="S1943" t="s">
        <v>4804</v>
      </c>
      <c r="T1943" t="s">
        <v>669</v>
      </c>
      <c r="U1943" t="s">
        <v>670</v>
      </c>
      <c r="V1943" t="s">
        <v>671</v>
      </c>
      <c r="W1943" t="s">
        <v>262</v>
      </c>
      <c r="X1943" t="s">
        <v>52</v>
      </c>
      <c r="Y1943" t="s">
        <v>672</v>
      </c>
      <c r="Z1943" t="s">
        <v>673</v>
      </c>
      <c r="AA1943" t="s">
        <v>42</v>
      </c>
    </row>
    <row r="1944" spans="1:27" x14ac:dyDescent="0.25">
      <c r="A1944" s="1">
        <v>10316</v>
      </c>
      <c r="B1944" s="1">
        <v>30</v>
      </c>
      <c r="C1944" s="8">
        <v>77.790000000000006</v>
      </c>
      <c r="D1944" s="1">
        <v>8</v>
      </c>
      <c r="E1944" s="7">
        <v>2333.6999999999998</v>
      </c>
      <c r="F1944" s="7">
        <f>sales_data_sample3[[#This Row],[SALES]]*sales_data_sample3[[#This Row],[PROFIT MARGIN]]</f>
        <v>170.59347</v>
      </c>
      <c r="G1944" s="14" t="str">
        <f>IF(sales_data_sample3[[#This Row],[STATUS]] &lt;&gt;"Cancelled","7,31%","0")</f>
        <v>7,31%</v>
      </c>
      <c r="H1944" s="4">
        <v>38292</v>
      </c>
      <c r="I1944" t="s">
        <v>28</v>
      </c>
      <c r="J1944">
        <f>ROUNDUP(MONTH(sales_data_sample3[[#This Row],[ORDER DATE]])/3,0)</f>
        <v>4</v>
      </c>
      <c r="K1944" t="str">
        <f>TEXT(sales_data_sample3[[#This Row],[ORDER DATE]],"[$-409]mmmm")</f>
        <v>November</v>
      </c>
      <c r="L1944">
        <f>YEAR(sales_data_sample3[[#This Row],[ORDER DATE]])</f>
        <v>2004</v>
      </c>
      <c r="M1944" t="s">
        <v>1502</v>
      </c>
      <c r="N1944">
        <v>68</v>
      </c>
      <c r="O1944" t="s">
        <v>3620</v>
      </c>
      <c r="P1944" t="s">
        <v>666</v>
      </c>
      <c r="Q1944" t="s">
        <v>667</v>
      </c>
      <c r="R1944" t="s">
        <v>668</v>
      </c>
      <c r="S1944" t="s">
        <v>4804</v>
      </c>
      <c r="T1944" t="s">
        <v>669</v>
      </c>
      <c r="U1944" t="s">
        <v>670</v>
      </c>
      <c r="V1944" t="s">
        <v>671</v>
      </c>
      <c r="W1944" t="s">
        <v>262</v>
      </c>
      <c r="X1944" t="s">
        <v>52</v>
      </c>
      <c r="Y1944" t="s">
        <v>672</v>
      </c>
      <c r="Z1944" t="s">
        <v>673</v>
      </c>
      <c r="AA1944" t="s">
        <v>42</v>
      </c>
    </row>
    <row r="1945" spans="1:27" x14ac:dyDescent="0.25">
      <c r="A1945" s="1">
        <v>10316</v>
      </c>
      <c r="B1945" s="1">
        <v>24</v>
      </c>
      <c r="C1945" s="8">
        <v>59.16</v>
      </c>
      <c r="D1945" s="1">
        <v>2</v>
      </c>
      <c r="E1945" s="7">
        <v>1419.84</v>
      </c>
      <c r="F1945" s="7">
        <f>sales_data_sample3[[#This Row],[SALES]]*sales_data_sample3[[#This Row],[PROFIT MARGIN]]</f>
        <v>104.92617599999998</v>
      </c>
      <c r="G1945" s="14" t="str">
        <f>IF(sales_data_sample3[[#This Row],[STATUS]] &lt;&gt;"Cancelled","7,39%","0")</f>
        <v>7,39%</v>
      </c>
      <c r="H1945" s="4">
        <v>38292</v>
      </c>
      <c r="I1945" t="s">
        <v>28</v>
      </c>
      <c r="J1945">
        <f>ROUNDUP(MONTH(sales_data_sample3[[#This Row],[ORDER DATE]])/3,0)</f>
        <v>4</v>
      </c>
      <c r="K1945" t="str">
        <f>TEXT(sales_data_sample3[[#This Row],[ORDER DATE]],"[$-409]mmmm")</f>
        <v>November</v>
      </c>
      <c r="L1945">
        <f>YEAR(sales_data_sample3[[#This Row],[ORDER DATE]])</f>
        <v>2004</v>
      </c>
      <c r="M1945" t="s">
        <v>1354</v>
      </c>
      <c r="N1945">
        <v>68</v>
      </c>
      <c r="O1945" t="s">
        <v>4069</v>
      </c>
      <c r="P1945" t="s">
        <v>666</v>
      </c>
      <c r="Q1945" t="s">
        <v>667</v>
      </c>
      <c r="R1945" t="s">
        <v>668</v>
      </c>
      <c r="S1945" t="s">
        <v>4804</v>
      </c>
      <c r="T1945" t="s">
        <v>669</v>
      </c>
      <c r="U1945" t="s">
        <v>670</v>
      </c>
      <c r="V1945" t="s">
        <v>671</v>
      </c>
      <c r="W1945" t="s">
        <v>262</v>
      </c>
      <c r="X1945" t="s">
        <v>52</v>
      </c>
      <c r="Y1945" t="s">
        <v>672</v>
      </c>
      <c r="Z1945" t="s">
        <v>673</v>
      </c>
      <c r="AA1945" t="s">
        <v>42</v>
      </c>
    </row>
    <row r="1946" spans="1:27" x14ac:dyDescent="0.25">
      <c r="A1946" s="1">
        <v>10316</v>
      </c>
      <c r="B1946" s="1">
        <v>34</v>
      </c>
      <c r="C1946" s="8">
        <v>47.57</v>
      </c>
      <c r="D1946" s="1">
        <v>3</v>
      </c>
      <c r="E1946" s="7">
        <v>1617.38</v>
      </c>
      <c r="F1946" s="7">
        <f>sales_data_sample3[[#This Row],[SALES]]*sales_data_sample3[[#This Row],[PROFIT MARGIN]]</f>
        <v>119.524382</v>
      </c>
      <c r="G1946" s="14" t="str">
        <f>IF(sales_data_sample3[[#This Row],[STATUS]] &lt;&gt;"Cancelled","7,39%","0")</f>
        <v>7,39%</v>
      </c>
      <c r="H1946" s="4">
        <v>38292</v>
      </c>
      <c r="I1946" t="s">
        <v>28</v>
      </c>
      <c r="J1946">
        <f>ROUNDUP(MONTH(sales_data_sample3[[#This Row],[ORDER DATE]])/3,0)</f>
        <v>4</v>
      </c>
      <c r="K1946" t="str">
        <f>TEXT(sales_data_sample3[[#This Row],[ORDER DATE]],"[$-409]mmmm")</f>
        <v>November</v>
      </c>
      <c r="L1946">
        <f>YEAR(sales_data_sample3[[#This Row],[ORDER DATE]])</f>
        <v>2004</v>
      </c>
      <c r="M1946" t="s">
        <v>1354</v>
      </c>
      <c r="N1946">
        <v>43</v>
      </c>
      <c r="O1946" t="s">
        <v>4136</v>
      </c>
      <c r="P1946" t="s">
        <v>666</v>
      </c>
      <c r="Q1946" t="s">
        <v>667</v>
      </c>
      <c r="R1946" t="s">
        <v>668</v>
      </c>
      <c r="S1946" t="s">
        <v>4804</v>
      </c>
      <c r="T1946" t="s">
        <v>669</v>
      </c>
      <c r="U1946" t="s">
        <v>670</v>
      </c>
      <c r="V1946" t="s">
        <v>671</v>
      </c>
      <c r="W1946" t="s">
        <v>262</v>
      </c>
      <c r="X1946" t="s">
        <v>52</v>
      </c>
      <c r="Y1946" t="s">
        <v>672</v>
      </c>
      <c r="Z1946" t="s">
        <v>673</v>
      </c>
      <c r="AA1946" t="s">
        <v>42</v>
      </c>
    </row>
    <row r="1947" spans="1:27" x14ac:dyDescent="0.25">
      <c r="A1947" s="1">
        <v>10316</v>
      </c>
      <c r="B1947" s="1">
        <v>34</v>
      </c>
      <c r="C1947" s="8">
        <v>82.21</v>
      </c>
      <c r="D1947" s="1">
        <v>4</v>
      </c>
      <c r="E1947" s="7">
        <v>2795.14</v>
      </c>
      <c r="F1947" s="7">
        <f>sales_data_sample3[[#This Row],[SALES]]*sales_data_sample3[[#This Row],[PROFIT MARGIN]]</f>
        <v>204.32473399999998</v>
      </c>
      <c r="G1947" s="14" t="str">
        <f>IF(sales_data_sample3[[#This Row],[STATUS]] &lt;&gt;"Cancelled","7,31%","0")</f>
        <v>7,31%</v>
      </c>
      <c r="H1947" s="4">
        <v>38292</v>
      </c>
      <c r="I1947" t="s">
        <v>28</v>
      </c>
      <c r="J1947">
        <f>ROUNDUP(MONTH(sales_data_sample3[[#This Row],[ORDER DATE]])/3,0)</f>
        <v>4</v>
      </c>
      <c r="K1947" t="str">
        <f>TEXT(sales_data_sample3[[#This Row],[ORDER DATE]],"[$-409]mmmm")</f>
        <v>November</v>
      </c>
      <c r="L1947">
        <f>YEAR(sales_data_sample3[[#This Row],[ORDER DATE]])</f>
        <v>2004</v>
      </c>
      <c r="M1947" t="s">
        <v>1502</v>
      </c>
      <c r="N1947">
        <v>91</v>
      </c>
      <c r="O1947" t="s">
        <v>4321</v>
      </c>
      <c r="P1947" t="s">
        <v>666</v>
      </c>
      <c r="Q1947" t="s">
        <v>667</v>
      </c>
      <c r="R1947" t="s">
        <v>668</v>
      </c>
      <c r="S1947" t="s">
        <v>4804</v>
      </c>
      <c r="T1947" t="s">
        <v>669</v>
      </c>
      <c r="U1947" t="s">
        <v>670</v>
      </c>
      <c r="V1947" t="s">
        <v>671</v>
      </c>
      <c r="W1947" t="s">
        <v>262</v>
      </c>
      <c r="X1947" t="s">
        <v>52</v>
      </c>
      <c r="Y1947" t="s">
        <v>672</v>
      </c>
      <c r="Z1947" t="s">
        <v>673</v>
      </c>
      <c r="AA1947" t="s">
        <v>42</v>
      </c>
    </row>
    <row r="1948" spans="1:27" x14ac:dyDescent="0.25">
      <c r="A1948" s="1">
        <v>10316</v>
      </c>
      <c r="B1948" s="1">
        <v>45</v>
      </c>
      <c r="C1948" s="8">
        <v>93.24</v>
      </c>
      <c r="D1948" s="1">
        <v>13</v>
      </c>
      <c r="E1948" s="7">
        <v>4195.8</v>
      </c>
      <c r="F1948" s="7">
        <f>sales_data_sample3[[#This Row],[SALES]]*sales_data_sample3[[#This Row],[PROFIT MARGIN]]</f>
        <v>383.49612000000002</v>
      </c>
      <c r="G1948" s="14" t="str">
        <f>IF(sales_data_sample3[[#This Row],[STATUS]] &lt;&gt;"Cancelled","9,14%","0")</f>
        <v>9,14%</v>
      </c>
      <c r="H1948" s="4">
        <v>38292</v>
      </c>
      <c r="I1948" t="s">
        <v>28</v>
      </c>
      <c r="J1948">
        <f>ROUNDUP(MONTH(sales_data_sample3[[#This Row],[ORDER DATE]])/3,0)</f>
        <v>4</v>
      </c>
      <c r="K1948" t="str">
        <f>TEXT(sales_data_sample3[[#This Row],[ORDER DATE]],"[$-409]mmmm")</f>
        <v>November</v>
      </c>
      <c r="L1948">
        <f>YEAR(sales_data_sample3[[#This Row],[ORDER DATE]])</f>
        <v>2004</v>
      </c>
      <c r="M1948" t="s">
        <v>2075</v>
      </c>
      <c r="N1948">
        <v>90</v>
      </c>
      <c r="O1948" t="s">
        <v>4394</v>
      </c>
      <c r="P1948" t="s">
        <v>666</v>
      </c>
      <c r="Q1948" t="s">
        <v>667</v>
      </c>
      <c r="R1948" t="s">
        <v>668</v>
      </c>
      <c r="S1948" t="s">
        <v>4804</v>
      </c>
      <c r="T1948" t="s">
        <v>669</v>
      </c>
      <c r="U1948" t="s">
        <v>670</v>
      </c>
      <c r="V1948" t="s">
        <v>671</v>
      </c>
      <c r="W1948" t="s">
        <v>262</v>
      </c>
      <c r="X1948" t="s">
        <v>52</v>
      </c>
      <c r="Y1948" t="s">
        <v>672</v>
      </c>
      <c r="Z1948" t="s">
        <v>673</v>
      </c>
      <c r="AA1948" t="s">
        <v>65</v>
      </c>
    </row>
    <row r="1949" spans="1:27" x14ac:dyDescent="0.25">
      <c r="A1949" s="1">
        <v>10316</v>
      </c>
      <c r="B1949" s="1">
        <v>23</v>
      </c>
      <c r="C1949" s="8">
        <v>100</v>
      </c>
      <c r="D1949" s="1">
        <v>6</v>
      </c>
      <c r="E1949" s="7">
        <v>2706.41</v>
      </c>
      <c r="F1949" s="7">
        <f>sales_data_sample3[[#This Row],[SALES]]*sales_data_sample3[[#This Row],[PROFIT MARGIN]]</f>
        <v>197.83857099999997</v>
      </c>
      <c r="G1949" s="14" t="str">
        <f>IF(sales_data_sample3[[#This Row],[STATUS]] &lt;&gt;"Cancelled","7,31%","0")</f>
        <v>7,31%</v>
      </c>
      <c r="H1949" s="4">
        <v>38292</v>
      </c>
      <c r="I1949" t="s">
        <v>28</v>
      </c>
      <c r="J1949">
        <f>ROUNDUP(MONTH(sales_data_sample3[[#This Row],[ORDER DATE]])/3,0)</f>
        <v>4</v>
      </c>
      <c r="K1949" t="str">
        <f>TEXT(sales_data_sample3[[#This Row],[ORDER DATE]],"[$-409]mmmm")</f>
        <v>November</v>
      </c>
      <c r="L1949">
        <f>YEAR(sales_data_sample3[[#This Row],[ORDER DATE]])</f>
        <v>2004</v>
      </c>
      <c r="M1949" t="s">
        <v>1502</v>
      </c>
      <c r="N1949">
        <v>99</v>
      </c>
      <c r="O1949" t="s">
        <v>4433</v>
      </c>
      <c r="P1949" t="s">
        <v>666</v>
      </c>
      <c r="Q1949" t="s">
        <v>667</v>
      </c>
      <c r="R1949" t="s">
        <v>668</v>
      </c>
      <c r="S1949" t="s">
        <v>4804</v>
      </c>
      <c r="T1949" t="s">
        <v>669</v>
      </c>
      <c r="U1949" t="s">
        <v>670</v>
      </c>
      <c r="V1949" t="s">
        <v>671</v>
      </c>
      <c r="W1949" t="s">
        <v>262</v>
      </c>
      <c r="X1949" t="s">
        <v>52</v>
      </c>
      <c r="Y1949" t="s">
        <v>672</v>
      </c>
      <c r="Z1949" t="s">
        <v>673</v>
      </c>
      <c r="AA1949" t="s">
        <v>42</v>
      </c>
    </row>
    <row r="1950" spans="1:27" x14ac:dyDescent="0.25">
      <c r="A1950" s="1">
        <v>10316</v>
      </c>
      <c r="B1950" s="1">
        <v>48</v>
      </c>
      <c r="C1950" s="8">
        <v>74.45</v>
      </c>
      <c r="D1950" s="1">
        <v>18</v>
      </c>
      <c r="E1950" s="7">
        <v>3573.6</v>
      </c>
      <c r="F1950" s="7">
        <f>sales_data_sample3[[#This Row],[SALES]]*sales_data_sample3[[#This Row],[PROFIT MARGIN]]</f>
        <v>326.62703999999997</v>
      </c>
      <c r="G1950" s="14" t="str">
        <f>IF(sales_data_sample3[[#This Row],[STATUS]] &lt;&gt;"Cancelled","9,14%","0")</f>
        <v>9,14%</v>
      </c>
      <c r="H1950" s="4">
        <v>38292</v>
      </c>
      <c r="I1950" t="s">
        <v>28</v>
      </c>
      <c r="J1950">
        <f>ROUNDUP(MONTH(sales_data_sample3[[#This Row],[ORDER DATE]])/3,0)</f>
        <v>4</v>
      </c>
      <c r="K1950" t="str">
        <f>TEXT(sales_data_sample3[[#This Row],[ORDER DATE]],"[$-409]mmmm")</f>
        <v>November</v>
      </c>
      <c r="L1950">
        <f>YEAR(sales_data_sample3[[#This Row],[ORDER DATE]])</f>
        <v>2004</v>
      </c>
      <c r="M1950" t="s">
        <v>2075</v>
      </c>
      <c r="N1950">
        <v>72</v>
      </c>
      <c r="O1950" t="s">
        <v>4468</v>
      </c>
      <c r="P1950" t="s">
        <v>666</v>
      </c>
      <c r="Q1950" t="s">
        <v>667</v>
      </c>
      <c r="R1950" t="s">
        <v>668</v>
      </c>
      <c r="S1950" t="s">
        <v>4804</v>
      </c>
      <c r="T1950" t="s">
        <v>669</v>
      </c>
      <c r="U1950" t="s">
        <v>670</v>
      </c>
      <c r="V1950" t="s">
        <v>671</v>
      </c>
      <c r="W1950" t="s">
        <v>262</v>
      </c>
      <c r="X1950" t="s">
        <v>52</v>
      </c>
      <c r="Y1950" t="s">
        <v>672</v>
      </c>
      <c r="Z1950" t="s">
        <v>673</v>
      </c>
      <c r="AA1950" t="s">
        <v>65</v>
      </c>
    </row>
    <row r="1951" spans="1:27" x14ac:dyDescent="0.25">
      <c r="A1951" s="1">
        <v>10316</v>
      </c>
      <c r="B1951" s="1">
        <v>48</v>
      </c>
      <c r="C1951" s="8">
        <v>75.2</v>
      </c>
      <c r="D1951" s="1">
        <v>5</v>
      </c>
      <c r="E1951" s="7">
        <v>3609.6</v>
      </c>
      <c r="F1951" s="7">
        <f>sales_data_sample3[[#This Row],[SALES]]*sales_data_sample3[[#This Row],[PROFIT MARGIN]]</f>
        <v>263.86176</v>
      </c>
      <c r="G1951" s="14" t="str">
        <f>IF(sales_data_sample3[[#This Row],[STATUS]] &lt;&gt;"Cancelled","7,31%","0")</f>
        <v>7,31%</v>
      </c>
      <c r="H1951" s="4">
        <v>38292</v>
      </c>
      <c r="I1951" t="s">
        <v>28</v>
      </c>
      <c r="J1951">
        <f>ROUNDUP(MONTH(sales_data_sample3[[#This Row],[ORDER DATE]])/3,0)</f>
        <v>4</v>
      </c>
      <c r="K1951" t="str">
        <f>TEXT(sales_data_sample3[[#This Row],[ORDER DATE]],"[$-409]mmmm")</f>
        <v>November</v>
      </c>
      <c r="L1951">
        <f>YEAR(sales_data_sample3[[#This Row],[ORDER DATE]])</f>
        <v>2004</v>
      </c>
      <c r="M1951" t="s">
        <v>1502</v>
      </c>
      <c r="N1951">
        <v>80</v>
      </c>
      <c r="O1951" t="s">
        <v>4572</v>
      </c>
      <c r="P1951" t="s">
        <v>666</v>
      </c>
      <c r="Q1951" t="s">
        <v>667</v>
      </c>
      <c r="R1951" t="s">
        <v>668</v>
      </c>
      <c r="S1951" t="s">
        <v>4804</v>
      </c>
      <c r="T1951" t="s">
        <v>669</v>
      </c>
      <c r="U1951" t="s">
        <v>670</v>
      </c>
      <c r="V1951" t="s">
        <v>671</v>
      </c>
      <c r="W1951" t="s">
        <v>262</v>
      </c>
      <c r="X1951" t="s">
        <v>52</v>
      </c>
      <c r="Y1951" t="s">
        <v>672</v>
      </c>
      <c r="Z1951" t="s">
        <v>673</v>
      </c>
      <c r="AA1951" t="s">
        <v>65</v>
      </c>
    </row>
    <row r="1952" spans="1:27" x14ac:dyDescent="0.25">
      <c r="A1952" s="1">
        <v>10316</v>
      </c>
      <c r="B1952" s="1">
        <v>44</v>
      </c>
      <c r="C1952" s="8">
        <v>62.19</v>
      </c>
      <c r="D1952" s="1">
        <v>7</v>
      </c>
      <c r="E1952" s="7">
        <v>2736.36</v>
      </c>
      <c r="F1952" s="7">
        <f>sales_data_sample3[[#This Row],[SALES]]*sales_data_sample3[[#This Row],[PROFIT MARGIN]]</f>
        <v>200.027916</v>
      </c>
      <c r="G1952" s="14" t="str">
        <f>IF(sales_data_sample3[[#This Row],[STATUS]] &lt;&gt;"Cancelled","7,31%","0")</f>
        <v>7,31%</v>
      </c>
      <c r="H1952" s="4">
        <v>38292</v>
      </c>
      <c r="I1952" t="s">
        <v>28</v>
      </c>
      <c r="J1952">
        <f>ROUNDUP(MONTH(sales_data_sample3[[#This Row],[ORDER DATE]])/3,0)</f>
        <v>4</v>
      </c>
      <c r="K1952" t="str">
        <f>TEXT(sales_data_sample3[[#This Row],[ORDER DATE]],"[$-409]mmmm")</f>
        <v>November</v>
      </c>
      <c r="L1952">
        <f>YEAR(sales_data_sample3[[#This Row],[ORDER DATE]])</f>
        <v>2004</v>
      </c>
      <c r="M1952" t="s">
        <v>1502</v>
      </c>
      <c r="N1952">
        <v>74</v>
      </c>
      <c r="O1952" t="s">
        <v>4675</v>
      </c>
      <c r="P1952" t="s">
        <v>666</v>
      </c>
      <c r="Q1952" t="s">
        <v>667</v>
      </c>
      <c r="R1952" t="s">
        <v>668</v>
      </c>
      <c r="S1952" t="s">
        <v>4804</v>
      </c>
      <c r="T1952" t="s">
        <v>669</v>
      </c>
      <c r="U1952" t="s">
        <v>670</v>
      </c>
      <c r="V1952" t="s">
        <v>671</v>
      </c>
      <c r="W1952" t="s">
        <v>262</v>
      </c>
      <c r="X1952" t="s">
        <v>52</v>
      </c>
      <c r="Y1952" t="s">
        <v>672</v>
      </c>
      <c r="Z1952" t="s">
        <v>673</v>
      </c>
      <c r="AA1952" t="s">
        <v>42</v>
      </c>
    </row>
    <row r="1953" spans="1:27" x14ac:dyDescent="0.25">
      <c r="A1953" s="1">
        <v>10316</v>
      </c>
      <c r="B1953" s="1">
        <v>34</v>
      </c>
      <c r="C1953" s="8">
        <v>43.7</v>
      </c>
      <c r="D1953" s="1">
        <v>12</v>
      </c>
      <c r="E1953" s="7">
        <v>1485.8</v>
      </c>
      <c r="F1953" s="7">
        <f>sales_data_sample3[[#This Row],[SALES]]*sales_data_sample3[[#This Row],[PROFIT MARGIN]]</f>
        <v>108.61197999999999</v>
      </c>
      <c r="G1953" s="14" t="str">
        <f>IF(sales_data_sample3[[#This Row],[STATUS]] &lt;&gt;"Cancelled","7,31%","0")</f>
        <v>7,31%</v>
      </c>
      <c r="H1953" s="4">
        <v>38292</v>
      </c>
      <c r="I1953" t="s">
        <v>28</v>
      </c>
      <c r="J1953">
        <f>ROUNDUP(MONTH(sales_data_sample3[[#This Row],[ORDER DATE]])/3,0)</f>
        <v>4</v>
      </c>
      <c r="K1953" t="str">
        <f>TEXT(sales_data_sample3[[#This Row],[ORDER DATE]],"[$-409]mmmm")</f>
        <v>November</v>
      </c>
      <c r="L1953">
        <f>YEAR(sales_data_sample3[[#This Row],[ORDER DATE]])</f>
        <v>2004</v>
      </c>
      <c r="M1953" t="s">
        <v>1502</v>
      </c>
      <c r="N1953">
        <v>49</v>
      </c>
      <c r="O1953" t="s">
        <v>4719</v>
      </c>
      <c r="P1953" t="s">
        <v>666</v>
      </c>
      <c r="Q1953" t="s">
        <v>667</v>
      </c>
      <c r="R1953" t="s">
        <v>668</v>
      </c>
      <c r="S1953" t="s">
        <v>4804</v>
      </c>
      <c r="T1953" t="s">
        <v>669</v>
      </c>
      <c r="U1953" t="s">
        <v>670</v>
      </c>
      <c r="V1953" t="s">
        <v>671</v>
      </c>
      <c r="W1953" t="s">
        <v>262</v>
      </c>
      <c r="X1953" t="s">
        <v>52</v>
      </c>
      <c r="Y1953" t="s">
        <v>672</v>
      </c>
      <c r="Z1953" t="s">
        <v>673</v>
      </c>
      <c r="AA1953" t="s">
        <v>42</v>
      </c>
    </row>
    <row r="1954" spans="1:27" x14ac:dyDescent="0.25">
      <c r="A1954" s="1">
        <v>10317</v>
      </c>
      <c r="B1954" s="1">
        <v>35</v>
      </c>
      <c r="C1954" s="8">
        <v>83.32</v>
      </c>
      <c r="D1954" s="1">
        <v>1</v>
      </c>
      <c r="E1954" s="7">
        <v>2916.2</v>
      </c>
      <c r="F1954" s="7">
        <f>sales_data_sample3[[#This Row],[SALES]]*sales_data_sample3[[#This Row],[PROFIT MARGIN]]</f>
        <v>213.17421999999999</v>
      </c>
      <c r="G1954" s="14" t="str">
        <f>IF(sales_data_sample3[[#This Row],[STATUS]] &lt;&gt;"Cancelled","7,31%","0")</f>
        <v>7,31%</v>
      </c>
      <c r="H1954" s="4">
        <v>38293</v>
      </c>
      <c r="I1954" t="s">
        <v>28</v>
      </c>
      <c r="J1954">
        <f>ROUNDUP(MONTH(sales_data_sample3[[#This Row],[ORDER DATE]])/3,0)</f>
        <v>4</v>
      </c>
      <c r="K1954" t="str">
        <f>TEXT(sales_data_sample3[[#This Row],[ORDER DATE]],"[$-409]mmmm")</f>
        <v>November</v>
      </c>
      <c r="L1954">
        <f>YEAR(sales_data_sample3[[#This Row],[ORDER DATE]])</f>
        <v>2004</v>
      </c>
      <c r="M1954" t="s">
        <v>1502</v>
      </c>
      <c r="N1954">
        <v>72</v>
      </c>
      <c r="O1954" t="s">
        <v>3763</v>
      </c>
      <c r="P1954" t="s">
        <v>88</v>
      </c>
      <c r="Q1954" t="s">
        <v>89</v>
      </c>
      <c r="R1954" t="s">
        <v>90</v>
      </c>
      <c r="S1954" t="s">
        <v>4804</v>
      </c>
      <c r="T1954" t="s">
        <v>91</v>
      </c>
      <c r="U1954" t="s">
        <v>73</v>
      </c>
      <c r="V1954" t="s">
        <v>92</v>
      </c>
      <c r="W1954" t="s">
        <v>38</v>
      </c>
      <c r="X1954" t="s">
        <v>39</v>
      </c>
      <c r="Y1954" t="s">
        <v>93</v>
      </c>
      <c r="Z1954" t="s">
        <v>94</v>
      </c>
      <c r="AA1954" t="s">
        <v>42</v>
      </c>
    </row>
    <row r="1955" spans="1:27" x14ac:dyDescent="0.25">
      <c r="A1955" s="1">
        <v>10318</v>
      </c>
      <c r="B1955" s="1">
        <v>46</v>
      </c>
      <c r="C1955" s="8">
        <v>94.74</v>
      </c>
      <c r="D1955" s="1">
        <v>1</v>
      </c>
      <c r="E1955" s="7">
        <v>4358.04</v>
      </c>
      <c r="F1955" s="7">
        <f>sales_data_sample3[[#This Row],[SALES]]*sales_data_sample3[[#This Row],[PROFIT MARGIN]]</f>
        <v>553.47108000000003</v>
      </c>
      <c r="G1955" s="14" t="str">
        <f>IF(sales_data_sample3[[#This Row],[STATUS]] &lt;&gt;"Cancelled","12,70%","0")</f>
        <v>12,70%</v>
      </c>
      <c r="H1955" s="4">
        <v>38293</v>
      </c>
      <c r="I1955" t="s">
        <v>28</v>
      </c>
      <c r="J1955">
        <f>ROUNDUP(MONTH(sales_data_sample3[[#This Row],[ORDER DATE]])/3,0)</f>
        <v>4</v>
      </c>
      <c r="K1955" t="str">
        <f>TEXT(sales_data_sample3[[#This Row],[ORDER DATE]],"[$-409]mmmm")</f>
        <v>November</v>
      </c>
      <c r="L1955">
        <f>YEAR(sales_data_sample3[[#This Row],[ORDER DATE]])</f>
        <v>2004</v>
      </c>
      <c r="M1955" t="s">
        <v>29</v>
      </c>
      <c r="N1955">
        <v>95</v>
      </c>
      <c r="O1955" t="s">
        <v>30</v>
      </c>
      <c r="P1955" t="s">
        <v>210</v>
      </c>
      <c r="Q1955" t="s">
        <v>211</v>
      </c>
      <c r="R1955" t="s">
        <v>212</v>
      </c>
      <c r="S1955" t="s">
        <v>4804</v>
      </c>
      <c r="T1955" t="s">
        <v>213</v>
      </c>
      <c r="U1955" t="s">
        <v>214</v>
      </c>
      <c r="V1955" t="s">
        <v>215</v>
      </c>
      <c r="W1955" t="s">
        <v>38</v>
      </c>
      <c r="X1955" t="s">
        <v>39</v>
      </c>
      <c r="Y1955" t="s">
        <v>40</v>
      </c>
      <c r="Z1955" t="s">
        <v>216</v>
      </c>
      <c r="AA1955" t="s">
        <v>65</v>
      </c>
    </row>
    <row r="1956" spans="1:27" x14ac:dyDescent="0.25">
      <c r="A1956" s="1">
        <v>10318</v>
      </c>
      <c r="B1956" s="1">
        <v>45</v>
      </c>
      <c r="C1956" s="8">
        <v>100</v>
      </c>
      <c r="D1956" s="1">
        <v>4</v>
      </c>
      <c r="E1956" s="7">
        <v>5566.5</v>
      </c>
      <c r="F1956" s="7">
        <f>sales_data_sample3[[#This Row],[SALES]]*sales_data_sample3[[#This Row],[PROFIT MARGIN]]</f>
        <v>706.94550000000004</v>
      </c>
      <c r="G1956" s="14" t="str">
        <f>IF(sales_data_sample3[[#This Row],[STATUS]] &lt;&gt;"Cancelled","12,70%","0")</f>
        <v>12,70%</v>
      </c>
      <c r="H1956" s="4">
        <v>38293</v>
      </c>
      <c r="I1956" t="s">
        <v>28</v>
      </c>
      <c r="J1956">
        <f>ROUNDUP(MONTH(sales_data_sample3[[#This Row],[ORDER DATE]])/3,0)</f>
        <v>4</v>
      </c>
      <c r="K1956" t="str">
        <f>TEXT(sales_data_sample3[[#This Row],[ORDER DATE]],"[$-409]mmmm")</f>
        <v>November</v>
      </c>
      <c r="L1956">
        <f>YEAR(sales_data_sample3[[#This Row],[ORDER DATE]])</f>
        <v>2004</v>
      </c>
      <c r="M1956" t="s">
        <v>29</v>
      </c>
      <c r="N1956">
        <v>118</v>
      </c>
      <c r="O1956" t="s">
        <v>471</v>
      </c>
      <c r="P1956" t="s">
        <v>210</v>
      </c>
      <c r="Q1956" t="s">
        <v>211</v>
      </c>
      <c r="R1956" t="s">
        <v>212</v>
      </c>
      <c r="S1956" t="s">
        <v>4804</v>
      </c>
      <c r="T1956" t="s">
        <v>213</v>
      </c>
      <c r="U1956" t="s">
        <v>214</v>
      </c>
      <c r="V1956" t="s">
        <v>215</v>
      </c>
      <c r="W1956" t="s">
        <v>38</v>
      </c>
      <c r="X1956" t="s">
        <v>39</v>
      </c>
      <c r="Y1956" t="s">
        <v>40</v>
      </c>
      <c r="Z1956" t="s">
        <v>216</v>
      </c>
      <c r="AA1956" t="s">
        <v>65</v>
      </c>
    </row>
    <row r="1957" spans="1:27" x14ac:dyDescent="0.25">
      <c r="A1957" s="1">
        <v>10318</v>
      </c>
      <c r="B1957" s="1">
        <v>37</v>
      </c>
      <c r="C1957" s="8">
        <v>100</v>
      </c>
      <c r="D1957" s="1">
        <v>3</v>
      </c>
      <c r="E1957" s="7">
        <v>7667.14</v>
      </c>
      <c r="F1957" s="7">
        <f>sales_data_sample3[[#This Row],[SALES]]*sales_data_sample3[[#This Row],[PROFIT MARGIN]]</f>
        <v>973.72678000000008</v>
      </c>
      <c r="G1957" s="14" t="str">
        <f>IF(sales_data_sample3[[#This Row],[STATUS]] &lt;&gt;"Cancelled","12,70%","0")</f>
        <v>12,70%</v>
      </c>
      <c r="H1957" s="4">
        <v>38293</v>
      </c>
      <c r="I1957" t="s">
        <v>28</v>
      </c>
      <c r="J1957">
        <f>ROUNDUP(MONTH(sales_data_sample3[[#This Row],[ORDER DATE]])/3,0)</f>
        <v>4</v>
      </c>
      <c r="K1957" t="str">
        <f>TEXT(sales_data_sample3[[#This Row],[ORDER DATE]],"[$-409]mmmm")</f>
        <v>November</v>
      </c>
      <c r="L1957">
        <f>YEAR(sales_data_sample3[[#This Row],[ORDER DATE]])</f>
        <v>2004</v>
      </c>
      <c r="M1957" t="s">
        <v>29</v>
      </c>
      <c r="N1957">
        <v>193</v>
      </c>
      <c r="O1957" t="s">
        <v>530</v>
      </c>
      <c r="P1957" t="s">
        <v>210</v>
      </c>
      <c r="Q1957" t="s">
        <v>211</v>
      </c>
      <c r="R1957" t="s">
        <v>212</v>
      </c>
      <c r="S1957" t="s">
        <v>4804</v>
      </c>
      <c r="T1957" t="s">
        <v>213</v>
      </c>
      <c r="U1957" t="s">
        <v>214</v>
      </c>
      <c r="V1957" t="s">
        <v>215</v>
      </c>
      <c r="W1957" t="s">
        <v>38</v>
      </c>
      <c r="X1957" t="s">
        <v>39</v>
      </c>
      <c r="Y1957" t="s">
        <v>40</v>
      </c>
      <c r="Z1957" t="s">
        <v>216</v>
      </c>
      <c r="AA1957" t="s">
        <v>229</v>
      </c>
    </row>
    <row r="1958" spans="1:27" x14ac:dyDescent="0.25">
      <c r="A1958" s="1">
        <v>10318</v>
      </c>
      <c r="B1958" s="1">
        <v>31</v>
      </c>
      <c r="C1958" s="8">
        <v>100</v>
      </c>
      <c r="D1958" s="1">
        <v>9</v>
      </c>
      <c r="E1958" s="7">
        <v>3116.43</v>
      </c>
      <c r="F1958" s="7">
        <f>sales_data_sample3[[#This Row],[SALES]]*sales_data_sample3[[#This Row],[PROFIT MARGIN]]</f>
        <v>227.81103299999998</v>
      </c>
      <c r="G1958" s="14" t="str">
        <f>IF(sales_data_sample3[[#This Row],[STATUS]] &lt;&gt;"Cancelled","7,31%","0")</f>
        <v>7,31%</v>
      </c>
      <c r="H1958" s="4">
        <v>38293</v>
      </c>
      <c r="I1958" t="s">
        <v>28</v>
      </c>
      <c r="J1958">
        <f>ROUNDUP(MONTH(sales_data_sample3[[#This Row],[ORDER DATE]])/3,0)</f>
        <v>4</v>
      </c>
      <c r="K1958" t="str">
        <f>TEXT(sales_data_sample3[[#This Row],[ORDER DATE]],"[$-409]mmmm")</f>
        <v>November</v>
      </c>
      <c r="L1958">
        <f>YEAR(sales_data_sample3[[#This Row],[ORDER DATE]])</f>
        <v>2004</v>
      </c>
      <c r="M1958" t="s">
        <v>1502</v>
      </c>
      <c r="N1958">
        <v>84</v>
      </c>
      <c r="O1958" t="s">
        <v>1845</v>
      </c>
      <c r="P1958" t="s">
        <v>210</v>
      </c>
      <c r="Q1958" t="s">
        <v>211</v>
      </c>
      <c r="R1958" t="s">
        <v>212</v>
      </c>
      <c r="S1958" t="s">
        <v>4804</v>
      </c>
      <c r="T1958" t="s">
        <v>213</v>
      </c>
      <c r="U1958" t="s">
        <v>214</v>
      </c>
      <c r="V1958" t="s">
        <v>215</v>
      </c>
      <c r="W1958" t="s">
        <v>38</v>
      </c>
      <c r="X1958" t="s">
        <v>39</v>
      </c>
      <c r="Y1958" t="s">
        <v>40</v>
      </c>
      <c r="Z1958" t="s">
        <v>216</v>
      </c>
      <c r="AA1958" t="s">
        <v>65</v>
      </c>
    </row>
    <row r="1959" spans="1:27" x14ac:dyDescent="0.25">
      <c r="A1959" s="1">
        <v>10318</v>
      </c>
      <c r="B1959" s="1">
        <v>42</v>
      </c>
      <c r="C1959" s="8">
        <v>52.7</v>
      </c>
      <c r="D1959" s="1">
        <v>5</v>
      </c>
      <c r="E1959" s="7">
        <v>2213.4</v>
      </c>
      <c r="F1959" s="7">
        <f>sales_data_sample3[[#This Row],[SALES]]*sales_data_sample3[[#This Row],[PROFIT MARGIN]]</f>
        <v>281.10180000000003</v>
      </c>
      <c r="G1959" s="14">
        <v>0.127</v>
      </c>
      <c r="H1959" s="4">
        <v>38293</v>
      </c>
      <c r="I1959" t="s">
        <v>28</v>
      </c>
      <c r="J1959">
        <f>ROUNDUP(MONTH(sales_data_sample3[[#This Row],[ORDER DATE]])/3,0)</f>
        <v>4</v>
      </c>
      <c r="K1959" t="str">
        <f>TEXT(sales_data_sample3[[#This Row],[ORDER DATE]],"[$-409]mmmm")</f>
        <v>November</v>
      </c>
      <c r="L1959">
        <f>YEAR(sales_data_sample3[[#This Row],[ORDER DATE]])</f>
        <v>2004</v>
      </c>
      <c r="M1959" t="s">
        <v>29</v>
      </c>
      <c r="N1959">
        <v>60</v>
      </c>
      <c r="O1959" t="s">
        <v>1884</v>
      </c>
      <c r="P1959" t="s">
        <v>210</v>
      </c>
      <c r="Q1959" t="s">
        <v>211</v>
      </c>
      <c r="R1959" t="s">
        <v>212</v>
      </c>
      <c r="S1959" t="s">
        <v>4804</v>
      </c>
      <c r="T1959" t="s">
        <v>213</v>
      </c>
      <c r="U1959" t="s">
        <v>214</v>
      </c>
      <c r="V1959" t="s">
        <v>215</v>
      </c>
      <c r="W1959" t="s">
        <v>38</v>
      </c>
      <c r="X1959" t="s">
        <v>39</v>
      </c>
      <c r="Y1959" t="s">
        <v>40</v>
      </c>
      <c r="Z1959" t="s">
        <v>216</v>
      </c>
      <c r="AA1959" t="s">
        <v>42</v>
      </c>
    </row>
    <row r="1960" spans="1:27" x14ac:dyDescent="0.25">
      <c r="A1960" s="1">
        <v>10318</v>
      </c>
      <c r="B1960" s="1">
        <v>48</v>
      </c>
      <c r="C1960" s="8">
        <v>100</v>
      </c>
      <c r="D1960" s="1">
        <v>2</v>
      </c>
      <c r="E1960" s="7">
        <v>6437.28</v>
      </c>
      <c r="F1960" s="7">
        <f>sales_data_sample3[[#This Row],[SALES]]*sales_data_sample3[[#This Row],[PROFIT MARGIN]]</f>
        <v>817.53455999999994</v>
      </c>
      <c r="G1960" s="14">
        <v>0.127</v>
      </c>
      <c r="H1960" s="4">
        <v>38293</v>
      </c>
      <c r="I1960" t="s">
        <v>28</v>
      </c>
      <c r="J1960">
        <f>ROUNDUP(MONTH(sales_data_sample3[[#This Row],[ORDER DATE]])/3,0)</f>
        <v>4</v>
      </c>
      <c r="K1960" t="str">
        <f>TEXT(sales_data_sample3[[#This Row],[ORDER DATE]],"[$-409]mmmm")</f>
        <v>November</v>
      </c>
      <c r="L1960">
        <f>YEAR(sales_data_sample3[[#This Row],[ORDER DATE]])</f>
        <v>2004</v>
      </c>
      <c r="M1960" t="s">
        <v>29</v>
      </c>
      <c r="N1960">
        <v>112</v>
      </c>
      <c r="O1960" t="s">
        <v>2822</v>
      </c>
      <c r="P1960" t="s">
        <v>210</v>
      </c>
      <c r="Q1960" t="s">
        <v>211</v>
      </c>
      <c r="R1960" t="s">
        <v>212</v>
      </c>
      <c r="S1960" t="s">
        <v>4804</v>
      </c>
      <c r="T1960" t="s">
        <v>213</v>
      </c>
      <c r="U1960" t="s">
        <v>214</v>
      </c>
      <c r="V1960" t="s">
        <v>215</v>
      </c>
      <c r="W1960" t="s">
        <v>38</v>
      </c>
      <c r="X1960" t="s">
        <v>39</v>
      </c>
      <c r="Y1960" t="s">
        <v>40</v>
      </c>
      <c r="Z1960" t="s">
        <v>216</v>
      </c>
      <c r="AA1960" t="s">
        <v>65</v>
      </c>
    </row>
    <row r="1961" spans="1:27" x14ac:dyDescent="0.25">
      <c r="A1961" s="1">
        <v>10318</v>
      </c>
      <c r="B1961" s="1">
        <v>26</v>
      </c>
      <c r="C1961" s="8">
        <v>86.83</v>
      </c>
      <c r="D1961" s="1">
        <v>6</v>
      </c>
      <c r="E1961" s="7">
        <v>2257.58</v>
      </c>
      <c r="F1961" s="7">
        <f>sales_data_sample3[[#This Row],[SALES]]*sales_data_sample3[[#This Row],[PROFIT MARGIN]]</f>
        <v>286.71265999999997</v>
      </c>
      <c r="G1961" s="14">
        <v>0.127</v>
      </c>
      <c r="H1961" s="4">
        <v>38293</v>
      </c>
      <c r="I1961" t="s">
        <v>28</v>
      </c>
      <c r="J1961">
        <f>ROUNDUP(MONTH(sales_data_sample3[[#This Row],[ORDER DATE]])/3,0)</f>
        <v>4</v>
      </c>
      <c r="K1961" t="str">
        <f>TEXT(sales_data_sample3[[#This Row],[ORDER DATE]],"[$-409]mmmm")</f>
        <v>November</v>
      </c>
      <c r="L1961">
        <f>YEAR(sales_data_sample3[[#This Row],[ORDER DATE]])</f>
        <v>2004</v>
      </c>
      <c r="M1961" t="s">
        <v>29</v>
      </c>
      <c r="N1961">
        <v>76</v>
      </c>
      <c r="O1961" t="s">
        <v>2965</v>
      </c>
      <c r="P1961" t="s">
        <v>210</v>
      </c>
      <c r="Q1961" t="s">
        <v>211</v>
      </c>
      <c r="R1961" t="s">
        <v>212</v>
      </c>
      <c r="S1961" t="s">
        <v>4804</v>
      </c>
      <c r="T1961" t="s">
        <v>213</v>
      </c>
      <c r="U1961" t="s">
        <v>214</v>
      </c>
      <c r="V1961" t="s">
        <v>215</v>
      </c>
      <c r="W1961" t="s">
        <v>38</v>
      </c>
      <c r="X1961" t="s">
        <v>39</v>
      </c>
      <c r="Y1961" t="s">
        <v>40</v>
      </c>
      <c r="Z1961" t="s">
        <v>216</v>
      </c>
      <c r="AA1961" t="s">
        <v>42</v>
      </c>
    </row>
    <row r="1962" spans="1:27" x14ac:dyDescent="0.25">
      <c r="A1962" s="1">
        <v>10318</v>
      </c>
      <c r="B1962" s="1">
        <v>47</v>
      </c>
      <c r="C1962" s="8">
        <v>100</v>
      </c>
      <c r="D1962" s="1">
        <v>7</v>
      </c>
      <c r="E1962" s="7">
        <v>5305.36</v>
      </c>
      <c r="F1962" s="7">
        <f>sales_data_sample3[[#This Row],[SALES]]*sales_data_sample3[[#This Row],[PROFIT MARGIN]]</f>
        <v>673.78071999999997</v>
      </c>
      <c r="G1962" s="14">
        <v>0.127</v>
      </c>
      <c r="H1962" s="4">
        <v>38293</v>
      </c>
      <c r="I1962" t="s">
        <v>28</v>
      </c>
      <c r="J1962">
        <f>ROUNDUP(MONTH(sales_data_sample3[[#This Row],[ORDER DATE]])/3,0)</f>
        <v>4</v>
      </c>
      <c r="K1962" t="str">
        <f>TEXT(sales_data_sample3[[#This Row],[ORDER DATE]],"[$-409]mmmm")</f>
        <v>November</v>
      </c>
      <c r="L1962">
        <f>YEAR(sales_data_sample3[[#This Row],[ORDER DATE]])</f>
        <v>2004</v>
      </c>
      <c r="M1962" t="s">
        <v>29</v>
      </c>
      <c r="N1962">
        <v>99</v>
      </c>
      <c r="O1962" t="s">
        <v>3872</v>
      </c>
      <c r="P1962" t="s">
        <v>210</v>
      </c>
      <c r="Q1962" t="s">
        <v>211</v>
      </c>
      <c r="R1962" t="s">
        <v>212</v>
      </c>
      <c r="S1962" t="s">
        <v>4804</v>
      </c>
      <c r="T1962" t="s">
        <v>213</v>
      </c>
      <c r="U1962" t="s">
        <v>214</v>
      </c>
      <c r="V1962" t="s">
        <v>215</v>
      </c>
      <c r="W1962" t="s">
        <v>38</v>
      </c>
      <c r="X1962" t="s">
        <v>39</v>
      </c>
      <c r="Y1962" t="s">
        <v>40</v>
      </c>
      <c r="Z1962" t="s">
        <v>216</v>
      </c>
      <c r="AA1962" t="s">
        <v>65</v>
      </c>
    </row>
    <row r="1963" spans="1:27" x14ac:dyDescent="0.25">
      <c r="A1963" s="1">
        <v>10318</v>
      </c>
      <c r="B1963" s="1">
        <v>50</v>
      </c>
      <c r="C1963" s="8">
        <v>100</v>
      </c>
      <c r="D1963" s="1">
        <v>8</v>
      </c>
      <c r="E1963" s="7">
        <v>7119</v>
      </c>
      <c r="F1963" s="7">
        <f>sales_data_sample3[[#This Row],[SALES]]*sales_data_sample3[[#This Row],[PROFIT MARGIN]]</f>
        <v>520.39890000000003</v>
      </c>
      <c r="G1963" s="14" t="str">
        <f>IF(sales_data_sample3[[#This Row],[STATUS]] &lt;&gt;"Cancelled","7,31%","0")</f>
        <v>7,31%</v>
      </c>
      <c r="H1963" s="4">
        <v>38293</v>
      </c>
      <c r="I1963" t="s">
        <v>28</v>
      </c>
      <c r="J1963">
        <f>ROUNDUP(MONTH(sales_data_sample3[[#This Row],[ORDER DATE]])/3,0)</f>
        <v>4</v>
      </c>
      <c r="K1963" t="str">
        <f>TEXT(sales_data_sample3[[#This Row],[ORDER DATE]],"[$-409]mmmm")</f>
        <v>November</v>
      </c>
      <c r="L1963">
        <f>YEAR(sales_data_sample3[[#This Row],[ORDER DATE]])</f>
        <v>2004</v>
      </c>
      <c r="M1963" t="s">
        <v>1502</v>
      </c>
      <c r="N1963">
        <v>118</v>
      </c>
      <c r="O1963" t="s">
        <v>4540</v>
      </c>
      <c r="P1963" t="s">
        <v>210</v>
      </c>
      <c r="Q1963" t="s">
        <v>211</v>
      </c>
      <c r="R1963" t="s">
        <v>212</v>
      </c>
      <c r="S1963" t="s">
        <v>4804</v>
      </c>
      <c r="T1963" t="s">
        <v>213</v>
      </c>
      <c r="U1963" t="s">
        <v>214</v>
      </c>
      <c r="V1963" t="s">
        <v>215</v>
      </c>
      <c r="W1963" t="s">
        <v>38</v>
      </c>
      <c r="X1963" t="s">
        <v>39</v>
      </c>
      <c r="Y1963" t="s">
        <v>40</v>
      </c>
      <c r="Z1963" t="s">
        <v>216</v>
      </c>
      <c r="AA1963" t="s">
        <v>229</v>
      </c>
    </row>
    <row r="1964" spans="1:27" x14ac:dyDescent="0.25">
      <c r="A1964" s="1">
        <v>10319</v>
      </c>
      <c r="B1964" s="1">
        <v>30</v>
      </c>
      <c r="C1964" s="8">
        <v>100</v>
      </c>
      <c r="D1964" s="1">
        <v>9</v>
      </c>
      <c r="E1964" s="7">
        <v>4111.8</v>
      </c>
      <c r="F1964" s="7">
        <f>sales_data_sample3[[#This Row],[SALES]]*sales_data_sample3[[#This Row],[PROFIT MARGIN]]</f>
        <v>522.19860000000006</v>
      </c>
      <c r="G1964" s="14">
        <v>0.127</v>
      </c>
      <c r="H1964" s="4">
        <v>38294</v>
      </c>
      <c r="I1964" t="s">
        <v>28</v>
      </c>
      <c r="J1964">
        <f>ROUNDUP(MONTH(sales_data_sample3[[#This Row],[ORDER DATE]])/3,0)</f>
        <v>4</v>
      </c>
      <c r="K1964" t="str">
        <f>TEXT(sales_data_sample3[[#This Row],[ORDER DATE]],"[$-409]mmmm")</f>
        <v>November</v>
      </c>
      <c r="L1964">
        <f>YEAR(sales_data_sample3[[#This Row],[ORDER DATE]])</f>
        <v>2004</v>
      </c>
      <c r="M1964" t="s">
        <v>29</v>
      </c>
      <c r="N1964">
        <v>150</v>
      </c>
      <c r="O1964" t="s">
        <v>991</v>
      </c>
      <c r="P1964" t="s">
        <v>1011</v>
      </c>
      <c r="Q1964" t="s">
        <v>1012</v>
      </c>
      <c r="R1964" t="s">
        <v>1013</v>
      </c>
      <c r="S1964" t="s">
        <v>1014</v>
      </c>
      <c r="T1964" t="s">
        <v>35</v>
      </c>
      <c r="U1964" t="s">
        <v>36</v>
      </c>
      <c r="V1964" t="s">
        <v>37</v>
      </c>
      <c r="W1964" t="s">
        <v>38</v>
      </c>
      <c r="X1964" t="s">
        <v>39</v>
      </c>
      <c r="Y1964" t="s">
        <v>1015</v>
      </c>
      <c r="Z1964" t="s">
        <v>1016</v>
      </c>
      <c r="AA1964" t="s">
        <v>65</v>
      </c>
    </row>
    <row r="1965" spans="1:27" x14ac:dyDescent="0.25">
      <c r="A1965" s="1">
        <v>10319</v>
      </c>
      <c r="B1965" s="1">
        <v>46</v>
      </c>
      <c r="C1965" s="8">
        <v>73.98</v>
      </c>
      <c r="D1965" s="1">
        <v>1</v>
      </c>
      <c r="E1965" s="7">
        <v>3403.08</v>
      </c>
      <c r="F1965" s="7">
        <f>sales_data_sample3[[#This Row],[SALES]]*sales_data_sample3[[#This Row],[PROFIT MARGIN]]</f>
        <v>847.026612</v>
      </c>
      <c r="G1965" s="14" t="str">
        <f>IF(sales_data_sample3[[#This Row],[STATUS]] &lt;&gt;"Cancelled","24,89%","0")</f>
        <v>24,89%</v>
      </c>
      <c r="H1965" s="4">
        <v>38294</v>
      </c>
      <c r="I1965" t="s">
        <v>28</v>
      </c>
      <c r="J1965">
        <f>ROUNDUP(MONTH(sales_data_sample3[[#This Row],[ORDER DATE]])/3,0)</f>
        <v>4</v>
      </c>
      <c r="K1965" t="str">
        <f>TEXT(sales_data_sample3[[#This Row],[ORDER DATE]],"[$-409]mmmm")</f>
        <v>November</v>
      </c>
      <c r="L1965">
        <f>YEAR(sales_data_sample3[[#This Row],[ORDER DATE]])</f>
        <v>2004</v>
      </c>
      <c r="M1965" t="s">
        <v>278</v>
      </c>
      <c r="N1965">
        <v>80</v>
      </c>
      <c r="O1965" t="s">
        <v>2283</v>
      </c>
      <c r="P1965" t="s">
        <v>1011</v>
      </c>
      <c r="Q1965" t="s">
        <v>1012</v>
      </c>
      <c r="R1965" t="s">
        <v>1013</v>
      </c>
      <c r="S1965" t="s">
        <v>1014</v>
      </c>
      <c r="T1965" t="s">
        <v>35</v>
      </c>
      <c r="U1965" t="s">
        <v>36</v>
      </c>
      <c r="V1965" t="s">
        <v>37</v>
      </c>
      <c r="W1965" t="s">
        <v>38</v>
      </c>
      <c r="X1965" t="s">
        <v>39</v>
      </c>
      <c r="Y1965" t="s">
        <v>1015</v>
      </c>
      <c r="Z1965" t="s">
        <v>1016</v>
      </c>
      <c r="AA1965" t="s">
        <v>65</v>
      </c>
    </row>
    <row r="1966" spans="1:27" x14ac:dyDescent="0.25">
      <c r="A1966" s="1">
        <v>10319</v>
      </c>
      <c r="B1966" s="1">
        <v>44</v>
      </c>
      <c r="C1966" s="8">
        <v>59.06</v>
      </c>
      <c r="D1966" s="1">
        <v>4</v>
      </c>
      <c r="E1966" s="7">
        <v>2598.64</v>
      </c>
      <c r="F1966" s="7">
        <f>sales_data_sample3[[#This Row],[SALES]]*sales_data_sample3[[#This Row],[PROFIT MARGIN]]</f>
        <v>330.02727999999996</v>
      </c>
      <c r="G1966" s="14">
        <v>0.127</v>
      </c>
      <c r="H1966" s="4">
        <v>38294</v>
      </c>
      <c r="I1966" t="s">
        <v>28</v>
      </c>
      <c r="J1966">
        <f>ROUNDUP(MONTH(sales_data_sample3[[#This Row],[ORDER DATE]])/3,0)</f>
        <v>4</v>
      </c>
      <c r="K1966" t="str">
        <f>TEXT(sales_data_sample3[[#This Row],[ORDER DATE]],"[$-409]mmmm")</f>
        <v>November</v>
      </c>
      <c r="L1966">
        <f>YEAR(sales_data_sample3[[#This Row],[ORDER DATE]])</f>
        <v>2004</v>
      </c>
      <c r="M1966" t="s">
        <v>29</v>
      </c>
      <c r="N1966">
        <v>62</v>
      </c>
      <c r="O1966" t="s">
        <v>2422</v>
      </c>
      <c r="P1966" t="s">
        <v>1011</v>
      </c>
      <c r="Q1966" t="s">
        <v>1012</v>
      </c>
      <c r="R1966" t="s">
        <v>1013</v>
      </c>
      <c r="S1966" t="s">
        <v>1014</v>
      </c>
      <c r="T1966" t="s">
        <v>35</v>
      </c>
      <c r="U1966" t="s">
        <v>36</v>
      </c>
      <c r="V1966" t="s">
        <v>37</v>
      </c>
      <c r="W1966" t="s">
        <v>38</v>
      </c>
      <c r="X1966" t="s">
        <v>39</v>
      </c>
      <c r="Y1966" t="s">
        <v>1015</v>
      </c>
      <c r="Z1966" t="s">
        <v>1016</v>
      </c>
      <c r="AA1966" t="s">
        <v>42</v>
      </c>
    </row>
    <row r="1967" spans="1:27" x14ac:dyDescent="0.25">
      <c r="A1967" s="1">
        <v>10319</v>
      </c>
      <c r="B1967" s="1">
        <v>45</v>
      </c>
      <c r="C1967" s="8">
        <v>100</v>
      </c>
      <c r="D1967" s="1">
        <v>3</v>
      </c>
      <c r="E1967" s="7">
        <v>7901.1</v>
      </c>
      <c r="F1967" s="7">
        <f>sales_data_sample3[[#This Row],[SALES]]*sales_data_sample3[[#This Row],[PROFIT MARGIN]]</f>
        <v>1966.5837900000001</v>
      </c>
      <c r="G1967" s="14" t="str">
        <f>IF(sales_data_sample3[[#This Row],[STATUS]] &lt;&gt;"Cancelled","24,89%","0")</f>
        <v>24,89%</v>
      </c>
      <c r="H1967" s="4">
        <v>38294</v>
      </c>
      <c r="I1967" t="s">
        <v>28</v>
      </c>
      <c r="J1967">
        <f>ROUNDUP(MONTH(sales_data_sample3[[#This Row],[ORDER DATE]])/3,0)</f>
        <v>4</v>
      </c>
      <c r="K1967" t="str">
        <f>TEXT(sales_data_sample3[[#This Row],[ORDER DATE]],"[$-409]mmmm")</f>
        <v>November</v>
      </c>
      <c r="L1967">
        <f>YEAR(sales_data_sample3[[#This Row],[ORDER DATE]])</f>
        <v>2004</v>
      </c>
      <c r="M1967" t="s">
        <v>278</v>
      </c>
      <c r="N1967">
        <v>148</v>
      </c>
      <c r="O1967" t="s">
        <v>2673</v>
      </c>
      <c r="P1967" t="s">
        <v>1011</v>
      </c>
      <c r="Q1967" t="s">
        <v>1012</v>
      </c>
      <c r="R1967" t="s">
        <v>1013</v>
      </c>
      <c r="S1967" t="s">
        <v>1014</v>
      </c>
      <c r="T1967" t="s">
        <v>35</v>
      </c>
      <c r="U1967" t="s">
        <v>36</v>
      </c>
      <c r="V1967" t="s">
        <v>37</v>
      </c>
      <c r="W1967" t="s">
        <v>38</v>
      </c>
      <c r="X1967" t="s">
        <v>39</v>
      </c>
      <c r="Y1967" t="s">
        <v>1015</v>
      </c>
      <c r="Z1967" t="s">
        <v>1016</v>
      </c>
      <c r="AA1967" t="s">
        <v>229</v>
      </c>
    </row>
    <row r="1968" spans="1:27" x14ac:dyDescent="0.25">
      <c r="A1968" s="1">
        <v>10319</v>
      </c>
      <c r="B1968" s="1">
        <v>31</v>
      </c>
      <c r="C1968" s="8">
        <v>81.73</v>
      </c>
      <c r="D1968" s="1">
        <v>7</v>
      </c>
      <c r="E1968" s="7">
        <v>2533.63</v>
      </c>
      <c r="F1968" s="7">
        <f>sales_data_sample3[[#This Row],[SALES]]*sales_data_sample3[[#This Row],[PROFIT MARGIN]]</f>
        <v>321.77101000000005</v>
      </c>
      <c r="G1968" s="14">
        <v>0.127</v>
      </c>
      <c r="H1968" s="4">
        <v>38294</v>
      </c>
      <c r="I1968" t="s">
        <v>28</v>
      </c>
      <c r="J1968">
        <f>ROUNDUP(MONTH(sales_data_sample3[[#This Row],[ORDER DATE]])/3,0)</f>
        <v>4</v>
      </c>
      <c r="K1968" t="str">
        <f>TEXT(sales_data_sample3[[#This Row],[ORDER DATE]],"[$-409]mmmm")</f>
        <v>November</v>
      </c>
      <c r="L1968">
        <f>YEAR(sales_data_sample3[[#This Row],[ORDER DATE]])</f>
        <v>2004</v>
      </c>
      <c r="M1968" t="s">
        <v>29</v>
      </c>
      <c r="N1968">
        <v>69</v>
      </c>
      <c r="O1968" t="s">
        <v>3105</v>
      </c>
      <c r="P1968" t="s">
        <v>1011</v>
      </c>
      <c r="Q1968" t="s">
        <v>1012</v>
      </c>
      <c r="R1968" t="s">
        <v>1013</v>
      </c>
      <c r="S1968" t="s">
        <v>1014</v>
      </c>
      <c r="T1968" t="s">
        <v>35</v>
      </c>
      <c r="U1968" t="s">
        <v>36</v>
      </c>
      <c r="V1968" t="s">
        <v>37</v>
      </c>
      <c r="W1968" t="s">
        <v>38</v>
      </c>
      <c r="X1968" t="s">
        <v>39</v>
      </c>
      <c r="Y1968" t="s">
        <v>1015</v>
      </c>
      <c r="Z1968" t="s">
        <v>1016</v>
      </c>
      <c r="AA1968" t="s">
        <v>42</v>
      </c>
    </row>
    <row r="1969" spans="1:27" x14ac:dyDescent="0.25">
      <c r="A1969" s="1">
        <v>10319</v>
      </c>
      <c r="B1969" s="1">
        <v>43</v>
      </c>
      <c r="C1969" s="8">
        <v>85.69</v>
      </c>
      <c r="D1969" s="1">
        <v>2</v>
      </c>
      <c r="E1969" s="7">
        <v>3684.67</v>
      </c>
      <c r="F1969" s="7">
        <f>sales_data_sample3[[#This Row],[SALES]]*sales_data_sample3[[#This Row],[PROFIT MARGIN]]</f>
        <v>917.11436300000003</v>
      </c>
      <c r="G1969" s="14" t="str">
        <f>IF(sales_data_sample3[[#This Row],[STATUS]] &lt;&gt;"Cancelled","24,89%","0")</f>
        <v>24,89%</v>
      </c>
      <c r="H1969" s="4">
        <v>38294</v>
      </c>
      <c r="I1969" t="s">
        <v>28</v>
      </c>
      <c r="J1969">
        <f>ROUNDUP(MONTH(sales_data_sample3[[#This Row],[ORDER DATE]])/3,0)</f>
        <v>4</v>
      </c>
      <c r="K1969" t="str">
        <f>TEXT(sales_data_sample3[[#This Row],[ORDER DATE]],"[$-409]mmmm")</f>
        <v>November</v>
      </c>
      <c r="L1969">
        <f>YEAR(sales_data_sample3[[#This Row],[ORDER DATE]])</f>
        <v>2004</v>
      </c>
      <c r="M1969" t="s">
        <v>278</v>
      </c>
      <c r="N1969">
        <v>80</v>
      </c>
      <c r="O1969" t="s">
        <v>3802</v>
      </c>
      <c r="P1969" t="s">
        <v>1011</v>
      </c>
      <c r="Q1969" t="s">
        <v>1012</v>
      </c>
      <c r="R1969" t="s">
        <v>1013</v>
      </c>
      <c r="S1969" t="s">
        <v>1014</v>
      </c>
      <c r="T1969" t="s">
        <v>35</v>
      </c>
      <c r="U1969" t="s">
        <v>36</v>
      </c>
      <c r="V1969" t="s">
        <v>37</v>
      </c>
      <c r="W1969" t="s">
        <v>38</v>
      </c>
      <c r="X1969" t="s">
        <v>39</v>
      </c>
      <c r="Y1969" t="s">
        <v>1015</v>
      </c>
      <c r="Z1969" t="s">
        <v>1016</v>
      </c>
      <c r="AA1969" t="s">
        <v>65</v>
      </c>
    </row>
    <row r="1970" spans="1:27" x14ac:dyDescent="0.25">
      <c r="A1970" s="1">
        <v>10319</v>
      </c>
      <c r="B1970" s="1">
        <v>29</v>
      </c>
      <c r="C1970" s="8">
        <v>38.22</v>
      </c>
      <c r="D1970" s="1">
        <v>5</v>
      </c>
      <c r="E1970" s="7">
        <v>1108.3800000000001</v>
      </c>
      <c r="F1970" s="7">
        <f>sales_data_sample3[[#This Row],[SALES]]*sales_data_sample3[[#This Row],[PROFIT MARGIN]]</f>
        <v>140.76426000000001</v>
      </c>
      <c r="G1970" s="14">
        <v>0.127</v>
      </c>
      <c r="H1970" s="4">
        <v>38294</v>
      </c>
      <c r="I1970" t="s">
        <v>28</v>
      </c>
      <c r="J1970">
        <f>ROUNDUP(MONTH(sales_data_sample3[[#This Row],[ORDER DATE]])/3,0)</f>
        <v>4</v>
      </c>
      <c r="K1970" t="str">
        <f>TEXT(sales_data_sample3[[#This Row],[ORDER DATE]],"[$-409]mmmm")</f>
        <v>November</v>
      </c>
      <c r="L1970">
        <f>YEAR(sales_data_sample3[[#This Row],[ORDER DATE]])</f>
        <v>2004</v>
      </c>
      <c r="M1970" t="s">
        <v>29</v>
      </c>
      <c r="N1970">
        <v>40</v>
      </c>
      <c r="O1970" t="s">
        <v>3904</v>
      </c>
      <c r="P1970" t="s">
        <v>1011</v>
      </c>
      <c r="Q1970" t="s">
        <v>1012</v>
      </c>
      <c r="R1970" t="s">
        <v>1013</v>
      </c>
      <c r="S1970" t="s">
        <v>1014</v>
      </c>
      <c r="T1970" t="s">
        <v>35</v>
      </c>
      <c r="U1970" t="s">
        <v>36</v>
      </c>
      <c r="V1970" t="s">
        <v>37</v>
      </c>
      <c r="W1970" t="s">
        <v>38</v>
      </c>
      <c r="X1970" t="s">
        <v>39</v>
      </c>
      <c r="Y1970" t="s">
        <v>1015</v>
      </c>
      <c r="Z1970" t="s">
        <v>1016</v>
      </c>
      <c r="AA1970" t="s">
        <v>42</v>
      </c>
    </row>
    <row r="1971" spans="1:27" x14ac:dyDescent="0.25">
      <c r="A1971" s="1">
        <v>10319</v>
      </c>
      <c r="B1971" s="1">
        <v>22</v>
      </c>
      <c r="C1971" s="8">
        <v>100</v>
      </c>
      <c r="D1971" s="1">
        <v>8</v>
      </c>
      <c r="E1971" s="7">
        <v>2626.8</v>
      </c>
      <c r="F1971" s="7">
        <f>sales_data_sample3[[#This Row],[SALES]]*sales_data_sample3[[#This Row],[PROFIT MARGIN]]</f>
        <v>333.60360000000003</v>
      </c>
      <c r="G1971" s="14">
        <v>0.127</v>
      </c>
      <c r="H1971" s="4">
        <v>38294</v>
      </c>
      <c r="I1971" t="s">
        <v>28</v>
      </c>
      <c r="J1971">
        <f>ROUNDUP(MONTH(sales_data_sample3[[#This Row],[ORDER DATE]])/3,0)</f>
        <v>4</v>
      </c>
      <c r="K1971" t="str">
        <f>TEXT(sales_data_sample3[[#This Row],[ORDER DATE]],"[$-409]mmmm")</f>
        <v>November</v>
      </c>
      <c r="L1971">
        <f>YEAR(sales_data_sample3[[#This Row],[ORDER DATE]])</f>
        <v>2004</v>
      </c>
      <c r="M1971" t="s">
        <v>29</v>
      </c>
      <c r="N1971">
        <v>102</v>
      </c>
      <c r="O1971" t="s">
        <v>4107</v>
      </c>
      <c r="P1971" t="s">
        <v>1011</v>
      </c>
      <c r="Q1971" t="s">
        <v>1012</v>
      </c>
      <c r="R1971" t="s">
        <v>1013</v>
      </c>
      <c r="S1971" t="s">
        <v>1014</v>
      </c>
      <c r="T1971" t="s">
        <v>35</v>
      </c>
      <c r="U1971" t="s">
        <v>36</v>
      </c>
      <c r="V1971" t="s">
        <v>37</v>
      </c>
      <c r="W1971" t="s">
        <v>38</v>
      </c>
      <c r="X1971" t="s">
        <v>39</v>
      </c>
      <c r="Y1971" t="s">
        <v>1015</v>
      </c>
      <c r="Z1971" t="s">
        <v>1016</v>
      </c>
      <c r="AA1971" t="s">
        <v>42</v>
      </c>
    </row>
    <row r="1972" spans="1:27" x14ac:dyDescent="0.25">
      <c r="A1972" s="1">
        <v>10319</v>
      </c>
      <c r="B1972" s="1">
        <v>45</v>
      </c>
      <c r="C1972" s="8">
        <v>77.290000000000006</v>
      </c>
      <c r="D1972" s="1">
        <v>6</v>
      </c>
      <c r="E1972" s="7">
        <v>3478.05</v>
      </c>
      <c r="F1972" s="7">
        <f>sales_data_sample3[[#This Row],[SALES]]*sales_data_sample3[[#This Row],[PROFIT MARGIN]]</f>
        <v>441.71235000000001</v>
      </c>
      <c r="G1972" s="14">
        <v>0.127</v>
      </c>
      <c r="H1972" s="4">
        <v>38294</v>
      </c>
      <c r="I1972" t="s">
        <v>28</v>
      </c>
      <c r="J1972">
        <f>ROUNDUP(MONTH(sales_data_sample3[[#This Row],[ORDER DATE]])/3,0)</f>
        <v>4</v>
      </c>
      <c r="K1972" t="str">
        <f>TEXT(sales_data_sample3[[#This Row],[ORDER DATE]],"[$-409]mmmm")</f>
        <v>November</v>
      </c>
      <c r="L1972">
        <f>YEAR(sales_data_sample3[[#This Row],[ORDER DATE]])</f>
        <v>2004</v>
      </c>
      <c r="M1972" t="s">
        <v>29</v>
      </c>
      <c r="N1972">
        <v>81</v>
      </c>
      <c r="O1972" t="s">
        <v>4246</v>
      </c>
      <c r="P1972" t="s">
        <v>1011</v>
      </c>
      <c r="Q1972" t="s">
        <v>1012</v>
      </c>
      <c r="R1972" t="s">
        <v>1013</v>
      </c>
      <c r="S1972" t="s">
        <v>1014</v>
      </c>
      <c r="T1972" t="s">
        <v>35</v>
      </c>
      <c r="U1972" t="s">
        <v>36</v>
      </c>
      <c r="V1972" t="s">
        <v>37</v>
      </c>
      <c r="W1972" t="s">
        <v>38</v>
      </c>
      <c r="X1972" t="s">
        <v>39</v>
      </c>
      <c r="Y1972" t="s">
        <v>1015</v>
      </c>
      <c r="Z1972" t="s">
        <v>1016</v>
      </c>
      <c r="AA1972" t="s">
        <v>65</v>
      </c>
    </row>
    <row r="1973" spans="1:27" x14ac:dyDescent="0.25">
      <c r="A1973" s="1">
        <v>10320</v>
      </c>
      <c r="B1973" s="1">
        <v>31</v>
      </c>
      <c r="C1973" s="8">
        <v>100</v>
      </c>
      <c r="D1973" s="1">
        <v>3</v>
      </c>
      <c r="E1973" s="7">
        <v>6876.11</v>
      </c>
      <c r="F1973" s="7">
        <f>sales_data_sample3[[#This Row],[SALES]]*sales_data_sample3[[#This Row],[PROFIT MARGIN]]</f>
        <v>1711.4637789999999</v>
      </c>
      <c r="G1973" s="14" t="str">
        <f>IF(sales_data_sample3[[#This Row],[STATUS]] &lt;&gt;"Cancelled","24,89%","0")</f>
        <v>24,89%</v>
      </c>
      <c r="H1973" s="4">
        <v>38294</v>
      </c>
      <c r="I1973" t="s">
        <v>28</v>
      </c>
      <c r="J1973">
        <f>ROUNDUP(MONTH(sales_data_sample3[[#This Row],[ORDER DATE]])/3,0)</f>
        <v>4</v>
      </c>
      <c r="K1973" t="str">
        <f>TEXT(sales_data_sample3[[#This Row],[ORDER DATE]],"[$-409]mmmm")</f>
        <v>November</v>
      </c>
      <c r="L1973">
        <f>YEAR(sales_data_sample3[[#This Row],[ORDER DATE]])</f>
        <v>2004</v>
      </c>
      <c r="M1973" t="s">
        <v>278</v>
      </c>
      <c r="N1973">
        <v>194</v>
      </c>
      <c r="O1973" t="s">
        <v>776</v>
      </c>
      <c r="P1973" t="s">
        <v>282</v>
      </c>
      <c r="Q1973" t="s">
        <v>283</v>
      </c>
      <c r="R1973" t="s">
        <v>284</v>
      </c>
      <c r="S1973" t="s">
        <v>4804</v>
      </c>
      <c r="T1973" t="s">
        <v>285</v>
      </c>
      <c r="U1973" t="s">
        <v>4804</v>
      </c>
      <c r="V1973" t="s">
        <v>286</v>
      </c>
      <c r="W1973" t="s">
        <v>287</v>
      </c>
      <c r="X1973" t="s">
        <v>52</v>
      </c>
      <c r="Y1973" t="s">
        <v>288</v>
      </c>
      <c r="Z1973" t="s">
        <v>289</v>
      </c>
      <c r="AA1973" t="s">
        <v>65</v>
      </c>
    </row>
    <row r="1974" spans="1:27" x14ac:dyDescent="0.25">
      <c r="A1974" s="1">
        <v>10320</v>
      </c>
      <c r="B1974" s="1">
        <v>35</v>
      </c>
      <c r="C1974" s="8">
        <v>100</v>
      </c>
      <c r="D1974" s="1">
        <v>1</v>
      </c>
      <c r="E1974" s="7">
        <v>4850.3</v>
      </c>
      <c r="F1974" s="7">
        <f>sales_data_sample3[[#This Row],[SALES]]*sales_data_sample3[[#This Row],[PROFIT MARGIN]]</f>
        <v>1207.2396700000002</v>
      </c>
      <c r="G1974" s="14" t="str">
        <f>IF(sales_data_sample3[[#This Row],[STATUS]] &lt;&gt;"Cancelled","24,89%","0")</f>
        <v>24,89%</v>
      </c>
      <c r="H1974" s="4">
        <v>38294</v>
      </c>
      <c r="I1974" t="s">
        <v>28</v>
      </c>
      <c r="J1974">
        <f>ROUNDUP(MONTH(sales_data_sample3[[#This Row],[ORDER DATE]])/3,0)</f>
        <v>4</v>
      </c>
      <c r="K1974" t="str">
        <f>TEXT(sales_data_sample3[[#This Row],[ORDER DATE]],"[$-409]mmmm")</f>
        <v>November</v>
      </c>
      <c r="L1974">
        <f>YEAR(sales_data_sample3[[#This Row],[ORDER DATE]])</f>
        <v>2004</v>
      </c>
      <c r="M1974" t="s">
        <v>278</v>
      </c>
      <c r="N1974">
        <v>117</v>
      </c>
      <c r="O1974" t="s">
        <v>1057</v>
      </c>
      <c r="P1974" t="s">
        <v>282</v>
      </c>
      <c r="Q1974" t="s">
        <v>283</v>
      </c>
      <c r="R1974" t="s">
        <v>284</v>
      </c>
      <c r="S1974" t="s">
        <v>4804</v>
      </c>
      <c r="T1974" t="s">
        <v>285</v>
      </c>
      <c r="U1974" t="s">
        <v>4804</v>
      </c>
      <c r="V1974" t="s">
        <v>286</v>
      </c>
      <c r="W1974" t="s">
        <v>287</v>
      </c>
      <c r="X1974" t="s">
        <v>52</v>
      </c>
      <c r="Y1974" t="s">
        <v>288</v>
      </c>
      <c r="Z1974" t="s">
        <v>289</v>
      </c>
      <c r="AA1974" t="s">
        <v>65</v>
      </c>
    </row>
    <row r="1975" spans="1:27" x14ac:dyDescent="0.25">
      <c r="A1975" s="1">
        <v>10320</v>
      </c>
      <c r="B1975" s="1">
        <v>38</v>
      </c>
      <c r="C1975" s="8">
        <v>73.42</v>
      </c>
      <c r="D1975" s="1">
        <v>4</v>
      </c>
      <c r="E1975" s="7">
        <v>2789.96</v>
      </c>
      <c r="F1975" s="7">
        <f>sales_data_sample3[[#This Row],[SALES]]*sales_data_sample3[[#This Row],[PROFIT MARGIN]]</f>
        <v>694.42104400000005</v>
      </c>
      <c r="G1975" s="14" t="str">
        <f>IF(sales_data_sample3[[#This Row],[STATUS]] &lt;&gt;"Cancelled","24,89%","0")</f>
        <v>24,89%</v>
      </c>
      <c r="H1975" s="4">
        <v>38294</v>
      </c>
      <c r="I1975" t="s">
        <v>28</v>
      </c>
      <c r="J1975">
        <f>ROUNDUP(MONTH(sales_data_sample3[[#This Row],[ORDER DATE]])/3,0)</f>
        <v>4</v>
      </c>
      <c r="K1975" t="str">
        <f>TEXT(sales_data_sample3[[#This Row],[ORDER DATE]],"[$-409]mmmm")</f>
        <v>November</v>
      </c>
      <c r="L1975">
        <f>YEAR(sales_data_sample3[[#This Row],[ORDER DATE]])</f>
        <v>2004</v>
      </c>
      <c r="M1975" t="s">
        <v>278</v>
      </c>
      <c r="N1975">
        <v>79</v>
      </c>
      <c r="O1975" t="s">
        <v>1128</v>
      </c>
      <c r="P1975" t="s">
        <v>282</v>
      </c>
      <c r="Q1975" t="s">
        <v>283</v>
      </c>
      <c r="R1975" t="s">
        <v>284</v>
      </c>
      <c r="S1975" t="s">
        <v>4804</v>
      </c>
      <c r="T1975" t="s">
        <v>285</v>
      </c>
      <c r="U1975" t="s">
        <v>4804</v>
      </c>
      <c r="V1975" t="s">
        <v>286</v>
      </c>
      <c r="W1975" t="s">
        <v>287</v>
      </c>
      <c r="X1975" t="s">
        <v>52</v>
      </c>
      <c r="Y1975" t="s">
        <v>288</v>
      </c>
      <c r="Z1975" t="s">
        <v>289</v>
      </c>
      <c r="AA1975" t="s">
        <v>42</v>
      </c>
    </row>
    <row r="1976" spans="1:27" x14ac:dyDescent="0.25">
      <c r="A1976" s="1">
        <v>10320</v>
      </c>
      <c r="B1976" s="1">
        <v>25</v>
      </c>
      <c r="C1976" s="8">
        <v>100</v>
      </c>
      <c r="D1976" s="1">
        <v>5</v>
      </c>
      <c r="E1976" s="7">
        <v>3491</v>
      </c>
      <c r="F1976" s="7">
        <f>sales_data_sample3[[#This Row],[SALES]]*sales_data_sample3[[#This Row],[PROFIT MARGIN]]</f>
        <v>868.90989999999999</v>
      </c>
      <c r="G1976" s="14" t="str">
        <f>IF(sales_data_sample3[[#This Row],[STATUS]] &lt;&gt;"Cancelled","24,89%","0")</f>
        <v>24,89%</v>
      </c>
      <c r="H1976" s="4">
        <v>38294</v>
      </c>
      <c r="I1976" t="s">
        <v>28</v>
      </c>
      <c r="J1976">
        <f>ROUNDUP(MONTH(sales_data_sample3[[#This Row],[ORDER DATE]])/3,0)</f>
        <v>4</v>
      </c>
      <c r="K1976" t="str">
        <f>TEXT(sales_data_sample3[[#This Row],[ORDER DATE]],"[$-409]mmmm")</f>
        <v>November</v>
      </c>
      <c r="L1976">
        <f>YEAR(sales_data_sample3[[#This Row],[ORDER DATE]])</f>
        <v>2004</v>
      </c>
      <c r="M1976" t="s">
        <v>278</v>
      </c>
      <c r="N1976">
        <v>146</v>
      </c>
      <c r="O1976" t="s">
        <v>2364</v>
      </c>
      <c r="P1976" t="s">
        <v>282</v>
      </c>
      <c r="Q1976" t="s">
        <v>283</v>
      </c>
      <c r="R1976" t="s">
        <v>284</v>
      </c>
      <c r="S1976" t="s">
        <v>4804</v>
      </c>
      <c r="T1976" t="s">
        <v>285</v>
      </c>
      <c r="U1976" t="s">
        <v>4804</v>
      </c>
      <c r="V1976" t="s">
        <v>286</v>
      </c>
      <c r="W1976" t="s">
        <v>287</v>
      </c>
      <c r="X1976" t="s">
        <v>52</v>
      </c>
      <c r="Y1976" t="s">
        <v>288</v>
      </c>
      <c r="Z1976" t="s">
        <v>289</v>
      </c>
      <c r="AA1976" t="s">
        <v>65</v>
      </c>
    </row>
    <row r="1977" spans="1:27" x14ac:dyDescent="0.25">
      <c r="A1977" s="1">
        <v>10320</v>
      </c>
      <c r="B1977" s="1">
        <v>26</v>
      </c>
      <c r="C1977" s="8">
        <v>61.23</v>
      </c>
      <c r="D1977" s="1">
        <v>2</v>
      </c>
      <c r="E1977" s="7">
        <v>1591.98</v>
      </c>
      <c r="F1977" s="7">
        <f>sales_data_sample3[[#This Row],[SALES]]*sales_data_sample3[[#This Row],[PROFIT MARGIN]]</f>
        <v>396.24382200000002</v>
      </c>
      <c r="G1977" s="14" t="str">
        <f>IF(sales_data_sample3[[#This Row],[STATUS]] &lt;&gt;"Cancelled","24,89%","0")</f>
        <v>24,89%</v>
      </c>
      <c r="H1977" s="4">
        <v>38294</v>
      </c>
      <c r="I1977" t="s">
        <v>28</v>
      </c>
      <c r="J1977">
        <f>ROUNDUP(MONTH(sales_data_sample3[[#This Row],[ORDER DATE]])/3,0)</f>
        <v>4</v>
      </c>
      <c r="K1977" t="str">
        <f>TEXT(sales_data_sample3[[#This Row],[ORDER DATE]],"[$-409]mmmm")</f>
        <v>November</v>
      </c>
      <c r="L1977">
        <f>YEAR(sales_data_sample3[[#This Row],[ORDER DATE]])</f>
        <v>2004</v>
      </c>
      <c r="M1977" t="s">
        <v>278</v>
      </c>
      <c r="N1977">
        <v>61</v>
      </c>
      <c r="O1977" t="s">
        <v>3427</v>
      </c>
      <c r="P1977" t="s">
        <v>282</v>
      </c>
      <c r="Q1977" t="s">
        <v>283</v>
      </c>
      <c r="R1977" t="s">
        <v>284</v>
      </c>
      <c r="S1977" t="s">
        <v>4804</v>
      </c>
      <c r="T1977" t="s">
        <v>285</v>
      </c>
      <c r="U1977" t="s">
        <v>4804</v>
      </c>
      <c r="V1977" t="s">
        <v>286</v>
      </c>
      <c r="W1977" t="s">
        <v>287</v>
      </c>
      <c r="X1977" t="s">
        <v>52</v>
      </c>
      <c r="Y1977" t="s">
        <v>288</v>
      </c>
      <c r="Z1977" t="s">
        <v>289</v>
      </c>
      <c r="AA1977" t="s">
        <v>42</v>
      </c>
    </row>
    <row r="1978" spans="1:27" x14ac:dyDescent="0.25">
      <c r="A1978" s="1">
        <v>10321</v>
      </c>
      <c r="B1978" s="1">
        <v>24</v>
      </c>
      <c r="C1978" s="8">
        <v>100</v>
      </c>
      <c r="D1978" s="1">
        <v>15</v>
      </c>
      <c r="E1978" s="7">
        <v>2984.88</v>
      </c>
      <c r="F1978" s="7">
        <f>sales_data_sample3[[#This Row],[SALES]]*sales_data_sample3[[#This Row],[PROFIT MARGIN]]</f>
        <v>742.93663200000003</v>
      </c>
      <c r="G1978" s="14" t="str">
        <f>IF(sales_data_sample3[[#This Row],[STATUS]] &lt;&gt;"Cancelled","24,89%","0")</f>
        <v>24,89%</v>
      </c>
      <c r="H1978" s="4">
        <v>38295</v>
      </c>
      <c r="I1978" t="s">
        <v>28</v>
      </c>
      <c r="J1978">
        <f>ROUNDUP(MONTH(sales_data_sample3[[#This Row],[ORDER DATE]])/3,0)</f>
        <v>4</v>
      </c>
      <c r="K1978" t="str">
        <f>TEXT(sales_data_sample3[[#This Row],[ORDER DATE]],"[$-409]mmmm")</f>
        <v>November</v>
      </c>
      <c r="L1978">
        <f>YEAR(sales_data_sample3[[#This Row],[ORDER DATE]])</f>
        <v>2004</v>
      </c>
      <c r="M1978" t="s">
        <v>278</v>
      </c>
      <c r="N1978">
        <v>115</v>
      </c>
      <c r="O1978" t="s">
        <v>1223</v>
      </c>
      <c r="P1978" t="s">
        <v>248</v>
      </c>
      <c r="Q1978" t="s">
        <v>249</v>
      </c>
      <c r="R1978" t="s">
        <v>250</v>
      </c>
      <c r="S1978" t="s">
        <v>4804</v>
      </c>
      <c r="T1978" t="s">
        <v>251</v>
      </c>
      <c r="U1978" t="s">
        <v>185</v>
      </c>
      <c r="V1978" t="s">
        <v>252</v>
      </c>
      <c r="W1978" t="s">
        <v>38</v>
      </c>
      <c r="X1978" t="s">
        <v>39</v>
      </c>
      <c r="Y1978" t="s">
        <v>253</v>
      </c>
      <c r="Z1978" t="s">
        <v>254</v>
      </c>
      <c r="AA1978" t="s">
        <v>42</v>
      </c>
    </row>
    <row r="1979" spans="1:27" x14ac:dyDescent="0.25">
      <c r="A1979" s="1">
        <v>10321</v>
      </c>
      <c r="B1979" s="1">
        <v>41</v>
      </c>
      <c r="C1979" s="8">
        <v>100</v>
      </c>
      <c r="D1979" s="1">
        <v>10</v>
      </c>
      <c r="E1979" s="7">
        <v>5803.14</v>
      </c>
      <c r="F1979" s="7">
        <f>sales_data_sample3[[#This Row],[SALES]]*sales_data_sample3[[#This Row],[PROFIT MARGIN]]</f>
        <v>1444.4015460000001</v>
      </c>
      <c r="G1979" s="14" t="str">
        <f>IF(sales_data_sample3[[#This Row],[STATUS]] &lt;&gt;"Cancelled","24,89%","0")</f>
        <v>24,89%</v>
      </c>
      <c r="H1979" s="4">
        <v>38295</v>
      </c>
      <c r="I1979" t="s">
        <v>28</v>
      </c>
      <c r="J1979">
        <f>ROUNDUP(MONTH(sales_data_sample3[[#This Row],[ORDER DATE]])/3,0)</f>
        <v>4</v>
      </c>
      <c r="K1979" t="str">
        <f>TEXT(sales_data_sample3[[#This Row],[ORDER DATE]],"[$-409]mmmm")</f>
        <v>November</v>
      </c>
      <c r="L1979">
        <f>YEAR(sales_data_sample3[[#This Row],[ORDER DATE]])</f>
        <v>2004</v>
      </c>
      <c r="M1979" t="s">
        <v>278</v>
      </c>
      <c r="N1979">
        <v>141</v>
      </c>
      <c r="O1979" t="s">
        <v>1299</v>
      </c>
      <c r="P1979" t="s">
        <v>248</v>
      </c>
      <c r="Q1979" t="s">
        <v>249</v>
      </c>
      <c r="R1979" t="s">
        <v>250</v>
      </c>
      <c r="S1979" t="s">
        <v>4804</v>
      </c>
      <c r="T1979" t="s">
        <v>251</v>
      </c>
      <c r="U1979" t="s">
        <v>185</v>
      </c>
      <c r="V1979" t="s">
        <v>252</v>
      </c>
      <c r="W1979" t="s">
        <v>38</v>
      </c>
      <c r="X1979" t="s">
        <v>39</v>
      </c>
      <c r="Y1979" t="s">
        <v>253</v>
      </c>
      <c r="Z1979" t="s">
        <v>254</v>
      </c>
      <c r="AA1979" t="s">
        <v>65</v>
      </c>
    </row>
    <row r="1980" spans="1:27" x14ac:dyDescent="0.25">
      <c r="A1980" s="1">
        <v>10321</v>
      </c>
      <c r="B1980" s="1">
        <v>44</v>
      </c>
      <c r="C1980" s="8">
        <v>100</v>
      </c>
      <c r="D1980" s="1">
        <v>6</v>
      </c>
      <c r="E1980" s="7">
        <v>4489.76</v>
      </c>
      <c r="F1980" s="7">
        <f>sales_data_sample3[[#This Row],[SALES]]*sales_data_sample3[[#This Row],[PROFIT MARGIN]]</f>
        <v>1117.501264</v>
      </c>
      <c r="G1980" s="14" t="str">
        <f>IF(sales_data_sample3[[#This Row],[STATUS]] &lt;&gt;"Cancelled","24,89%","0")</f>
        <v>24,89%</v>
      </c>
      <c r="H1980" s="4">
        <v>38295</v>
      </c>
      <c r="I1980" t="s">
        <v>28</v>
      </c>
      <c r="J1980">
        <f>ROUNDUP(MONTH(sales_data_sample3[[#This Row],[ORDER DATE]])/3,0)</f>
        <v>4</v>
      </c>
      <c r="K1980" t="str">
        <f>TEXT(sales_data_sample3[[#This Row],[ORDER DATE]],"[$-409]mmmm")</f>
        <v>November</v>
      </c>
      <c r="L1980">
        <f>YEAR(sales_data_sample3[[#This Row],[ORDER DATE]])</f>
        <v>2004</v>
      </c>
      <c r="M1980" t="s">
        <v>278</v>
      </c>
      <c r="N1980">
        <v>124</v>
      </c>
      <c r="O1980" t="s">
        <v>1465</v>
      </c>
      <c r="P1980" t="s">
        <v>248</v>
      </c>
      <c r="Q1980" t="s">
        <v>249</v>
      </c>
      <c r="R1980" t="s">
        <v>250</v>
      </c>
      <c r="S1980" t="s">
        <v>4804</v>
      </c>
      <c r="T1980" t="s">
        <v>251</v>
      </c>
      <c r="U1980" t="s">
        <v>185</v>
      </c>
      <c r="V1980" t="s">
        <v>252</v>
      </c>
      <c r="W1980" t="s">
        <v>38</v>
      </c>
      <c r="X1980" t="s">
        <v>39</v>
      </c>
      <c r="Y1980" t="s">
        <v>253</v>
      </c>
      <c r="Z1980" t="s">
        <v>254</v>
      </c>
      <c r="AA1980" t="s">
        <v>65</v>
      </c>
    </row>
    <row r="1981" spans="1:27" x14ac:dyDescent="0.25">
      <c r="A1981" s="1">
        <v>10321</v>
      </c>
      <c r="B1981" s="1">
        <v>37</v>
      </c>
      <c r="C1981" s="8">
        <v>78.540000000000006</v>
      </c>
      <c r="D1981" s="1">
        <v>14</v>
      </c>
      <c r="E1981" s="7">
        <v>2905.98</v>
      </c>
      <c r="F1981" s="7">
        <f>sales_data_sample3[[#This Row],[SALES]]*sales_data_sample3[[#This Row],[PROFIT MARGIN]]</f>
        <v>723.29842200000007</v>
      </c>
      <c r="G1981" s="14" t="str">
        <f>IF(sales_data_sample3[[#This Row],[STATUS]] &lt;&gt;"Cancelled","24,89%","0")</f>
        <v>24,89%</v>
      </c>
      <c r="H1981" s="4">
        <v>38295</v>
      </c>
      <c r="I1981" t="s">
        <v>28</v>
      </c>
      <c r="J1981">
        <f>ROUNDUP(MONTH(sales_data_sample3[[#This Row],[ORDER DATE]])/3,0)</f>
        <v>4</v>
      </c>
      <c r="K1981" t="str">
        <f>TEXT(sales_data_sample3[[#This Row],[ORDER DATE]],"[$-409]mmmm")</f>
        <v>November</v>
      </c>
      <c r="L1981">
        <f>YEAR(sales_data_sample3[[#This Row],[ORDER DATE]])</f>
        <v>2004</v>
      </c>
      <c r="M1981" t="s">
        <v>278</v>
      </c>
      <c r="N1981">
        <v>77</v>
      </c>
      <c r="O1981" t="s">
        <v>1592</v>
      </c>
      <c r="P1981" t="s">
        <v>248</v>
      </c>
      <c r="Q1981" t="s">
        <v>249</v>
      </c>
      <c r="R1981" t="s">
        <v>250</v>
      </c>
      <c r="S1981" t="s">
        <v>4804</v>
      </c>
      <c r="T1981" t="s">
        <v>251</v>
      </c>
      <c r="U1981" t="s">
        <v>185</v>
      </c>
      <c r="V1981" t="s">
        <v>252</v>
      </c>
      <c r="W1981" t="s">
        <v>38</v>
      </c>
      <c r="X1981" t="s">
        <v>39</v>
      </c>
      <c r="Y1981" t="s">
        <v>253</v>
      </c>
      <c r="Z1981" t="s">
        <v>254</v>
      </c>
      <c r="AA1981" t="s">
        <v>42</v>
      </c>
    </row>
    <row r="1982" spans="1:27" x14ac:dyDescent="0.25">
      <c r="A1982" s="1">
        <v>10321</v>
      </c>
      <c r="B1982" s="1">
        <v>25</v>
      </c>
      <c r="C1982" s="8">
        <v>100</v>
      </c>
      <c r="D1982" s="1">
        <v>9</v>
      </c>
      <c r="E1982" s="7">
        <v>3734</v>
      </c>
      <c r="F1982" s="7">
        <f>sales_data_sample3[[#This Row],[SALES]]*sales_data_sample3[[#This Row],[PROFIT MARGIN]]</f>
        <v>929.39260000000002</v>
      </c>
      <c r="G1982" s="14" t="str">
        <f>IF(sales_data_sample3[[#This Row],[STATUS]] &lt;&gt;"Cancelled","24,89%","0")</f>
        <v>24,89%</v>
      </c>
      <c r="H1982" s="4">
        <v>38295</v>
      </c>
      <c r="I1982" t="s">
        <v>28</v>
      </c>
      <c r="J1982">
        <f>ROUNDUP(MONTH(sales_data_sample3[[#This Row],[ORDER DATE]])/3,0)</f>
        <v>4</v>
      </c>
      <c r="K1982" t="str">
        <f>TEXT(sales_data_sample3[[#This Row],[ORDER DATE]],"[$-409]mmmm")</f>
        <v>November</v>
      </c>
      <c r="L1982">
        <f>YEAR(sales_data_sample3[[#This Row],[ORDER DATE]])</f>
        <v>2004</v>
      </c>
      <c r="M1982" t="s">
        <v>278</v>
      </c>
      <c r="N1982">
        <v>142</v>
      </c>
      <c r="O1982" t="s">
        <v>1635</v>
      </c>
      <c r="P1982" t="s">
        <v>248</v>
      </c>
      <c r="Q1982" t="s">
        <v>249</v>
      </c>
      <c r="R1982" t="s">
        <v>250</v>
      </c>
      <c r="S1982" t="s">
        <v>4804</v>
      </c>
      <c r="T1982" t="s">
        <v>251</v>
      </c>
      <c r="U1982" t="s">
        <v>185</v>
      </c>
      <c r="V1982" t="s">
        <v>252</v>
      </c>
      <c r="W1982" t="s">
        <v>38</v>
      </c>
      <c r="X1982" t="s">
        <v>39</v>
      </c>
      <c r="Y1982" t="s">
        <v>253</v>
      </c>
      <c r="Z1982" t="s">
        <v>254</v>
      </c>
      <c r="AA1982" t="s">
        <v>65</v>
      </c>
    </row>
    <row r="1983" spans="1:27" x14ac:dyDescent="0.25">
      <c r="A1983" s="1">
        <v>10321</v>
      </c>
      <c r="B1983" s="1">
        <v>27</v>
      </c>
      <c r="C1983" s="8">
        <v>100</v>
      </c>
      <c r="D1983" s="1">
        <v>7</v>
      </c>
      <c r="E1983" s="7">
        <v>2851.2</v>
      </c>
      <c r="F1983" s="7">
        <f>sales_data_sample3[[#This Row],[SALES]]*sales_data_sample3[[#This Row],[PROFIT MARGIN]]</f>
        <v>709.66368</v>
      </c>
      <c r="G1983" s="14" t="str">
        <f>IF(sales_data_sample3[[#This Row],[STATUS]] &lt;&gt;"Cancelled","24,89%","0")</f>
        <v>24,89%</v>
      </c>
      <c r="H1983" s="4">
        <v>38295</v>
      </c>
      <c r="I1983" t="s">
        <v>28</v>
      </c>
      <c r="J1983">
        <f>ROUNDUP(MONTH(sales_data_sample3[[#This Row],[ORDER DATE]])/3,0)</f>
        <v>4</v>
      </c>
      <c r="K1983" t="str">
        <f>TEXT(sales_data_sample3[[#This Row],[ORDER DATE]],"[$-409]mmmm")</f>
        <v>November</v>
      </c>
      <c r="L1983">
        <f>YEAR(sales_data_sample3[[#This Row],[ORDER DATE]])</f>
        <v>2004</v>
      </c>
      <c r="M1983" t="s">
        <v>278</v>
      </c>
      <c r="N1983">
        <v>132</v>
      </c>
      <c r="O1983" t="s">
        <v>1960</v>
      </c>
      <c r="P1983" t="s">
        <v>248</v>
      </c>
      <c r="Q1983" t="s">
        <v>249</v>
      </c>
      <c r="R1983" t="s">
        <v>250</v>
      </c>
      <c r="S1983" t="s">
        <v>4804</v>
      </c>
      <c r="T1983" t="s">
        <v>251</v>
      </c>
      <c r="U1983" t="s">
        <v>185</v>
      </c>
      <c r="V1983" t="s">
        <v>252</v>
      </c>
      <c r="W1983" t="s">
        <v>38</v>
      </c>
      <c r="X1983" t="s">
        <v>39</v>
      </c>
      <c r="Y1983" t="s">
        <v>253</v>
      </c>
      <c r="Z1983" t="s">
        <v>254</v>
      </c>
      <c r="AA1983" t="s">
        <v>42</v>
      </c>
    </row>
    <row r="1984" spans="1:27" x14ac:dyDescent="0.25">
      <c r="A1984" s="1">
        <v>10321</v>
      </c>
      <c r="B1984" s="1">
        <v>33</v>
      </c>
      <c r="C1984" s="8">
        <v>100</v>
      </c>
      <c r="D1984" s="1">
        <v>11</v>
      </c>
      <c r="E1984" s="7">
        <v>5700.09</v>
      </c>
      <c r="F1984" s="7">
        <f>sales_data_sample3[[#This Row],[SALES]]*sales_data_sample3[[#This Row],[PROFIT MARGIN]]</f>
        <v>1418.7524010000002</v>
      </c>
      <c r="G1984" s="14" t="str">
        <f>IF(sales_data_sample3[[#This Row],[STATUS]] &lt;&gt;"Cancelled","24,89%","0")</f>
        <v>24,89%</v>
      </c>
      <c r="H1984" s="4">
        <v>38295</v>
      </c>
      <c r="I1984" t="s">
        <v>28</v>
      </c>
      <c r="J1984">
        <f>ROUNDUP(MONTH(sales_data_sample3[[#This Row],[ORDER DATE]])/3,0)</f>
        <v>4</v>
      </c>
      <c r="K1984" t="str">
        <f>TEXT(sales_data_sample3[[#This Row],[ORDER DATE]],"[$-409]mmmm")</f>
        <v>November</v>
      </c>
      <c r="L1984">
        <f>YEAR(sales_data_sample3[[#This Row],[ORDER DATE]])</f>
        <v>2004</v>
      </c>
      <c r="M1984" t="s">
        <v>278</v>
      </c>
      <c r="N1984">
        <v>169</v>
      </c>
      <c r="O1984" t="s">
        <v>2190</v>
      </c>
      <c r="P1984" t="s">
        <v>248</v>
      </c>
      <c r="Q1984" t="s">
        <v>249</v>
      </c>
      <c r="R1984" t="s">
        <v>250</v>
      </c>
      <c r="S1984" t="s">
        <v>4804</v>
      </c>
      <c r="T1984" t="s">
        <v>251</v>
      </c>
      <c r="U1984" t="s">
        <v>185</v>
      </c>
      <c r="V1984" t="s">
        <v>252</v>
      </c>
      <c r="W1984" t="s">
        <v>38</v>
      </c>
      <c r="X1984" t="s">
        <v>39</v>
      </c>
      <c r="Y1984" t="s">
        <v>253</v>
      </c>
      <c r="Z1984" t="s">
        <v>254</v>
      </c>
      <c r="AA1984" t="s">
        <v>65</v>
      </c>
    </row>
    <row r="1985" spans="1:27" x14ac:dyDescent="0.25">
      <c r="A1985" s="1">
        <v>10321</v>
      </c>
      <c r="B1985" s="1">
        <v>28</v>
      </c>
      <c r="C1985" s="8">
        <v>100</v>
      </c>
      <c r="D1985" s="1">
        <v>8</v>
      </c>
      <c r="E1985" s="7">
        <v>4232.76</v>
      </c>
      <c r="F1985" s="7">
        <f>sales_data_sample3[[#This Row],[SALES]]*sales_data_sample3[[#This Row],[PROFIT MARGIN]]</f>
        <v>1053.5339640000002</v>
      </c>
      <c r="G1985" s="14" t="str">
        <f>IF(sales_data_sample3[[#This Row],[STATUS]] &lt;&gt;"Cancelled","24,89%","0")</f>
        <v>24,89%</v>
      </c>
      <c r="H1985" s="4">
        <v>38295</v>
      </c>
      <c r="I1985" t="s">
        <v>28</v>
      </c>
      <c r="J1985">
        <f>ROUNDUP(MONTH(sales_data_sample3[[#This Row],[ORDER DATE]])/3,0)</f>
        <v>4</v>
      </c>
      <c r="K1985" t="str">
        <f>TEXT(sales_data_sample3[[#This Row],[ORDER DATE]],"[$-409]mmmm")</f>
        <v>November</v>
      </c>
      <c r="L1985">
        <f>YEAR(sales_data_sample3[[#This Row],[ORDER DATE]])</f>
        <v>2004</v>
      </c>
      <c r="M1985" t="s">
        <v>278</v>
      </c>
      <c r="N1985">
        <v>141</v>
      </c>
      <c r="O1985" t="s">
        <v>2392</v>
      </c>
      <c r="P1985" t="s">
        <v>248</v>
      </c>
      <c r="Q1985" t="s">
        <v>249</v>
      </c>
      <c r="R1985" t="s">
        <v>250</v>
      </c>
      <c r="S1985" t="s">
        <v>4804</v>
      </c>
      <c r="T1985" t="s">
        <v>251</v>
      </c>
      <c r="U1985" t="s">
        <v>185</v>
      </c>
      <c r="V1985" t="s">
        <v>252</v>
      </c>
      <c r="W1985" t="s">
        <v>38</v>
      </c>
      <c r="X1985" t="s">
        <v>39</v>
      </c>
      <c r="Y1985" t="s">
        <v>253</v>
      </c>
      <c r="Z1985" t="s">
        <v>254</v>
      </c>
      <c r="AA1985" t="s">
        <v>65</v>
      </c>
    </row>
    <row r="1986" spans="1:27" x14ac:dyDescent="0.25">
      <c r="A1986" s="1">
        <v>10321</v>
      </c>
      <c r="B1986" s="1">
        <v>30</v>
      </c>
      <c r="C1986" s="8">
        <v>70.55</v>
      </c>
      <c r="D1986" s="1">
        <v>3</v>
      </c>
      <c r="E1986" s="7">
        <v>2116.5</v>
      </c>
      <c r="F1986" s="7">
        <f>sales_data_sample3[[#This Row],[SALES]]*sales_data_sample3[[#This Row],[PROFIT MARGIN]]</f>
        <v>526.79685000000006</v>
      </c>
      <c r="G1986" s="14" t="str">
        <f>IF(sales_data_sample3[[#This Row],[STATUS]] &lt;&gt;"Cancelled","24,89%","0")</f>
        <v>24,89%</v>
      </c>
      <c r="H1986" s="4">
        <v>38295</v>
      </c>
      <c r="I1986" t="s">
        <v>28</v>
      </c>
      <c r="J1986">
        <f>ROUNDUP(MONTH(sales_data_sample3[[#This Row],[ORDER DATE]])/3,0)</f>
        <v>4</v>
      </c>
      <c r="K1986" t="str">
        <f>TEXT(sales_data_sample3[[#This Row],[ORDER DATE]],"[$-409]mmmm")</f>
        <v>November</v>
      </c>
      <c r="L1986">
        <f>YEAR(sales_data_sample3[[#This Row],[ORDER DATE]])</f>
        <v>2004</v>
      </c>
      <c r="M1986" t="s">
        <v>278</v>
      </c>
      <c r="N1986">
        <v>73</v>
      </c>
      <c r="O1986" t="s">
        <v>2735</v>
      </c>
      <c r="P1986" t="s">
        <v>248</v>
      </c>
      <c r="Q1986" t="s">
        <v>249</v>
      </c>
      <c r="R1986" t="s">
        <v>250</v>
      </c>
      <c r="S1986" t="s">
        <v>4804</v>
      </c>
      <c r="T1986" t="s">
        <v>251</v>
      </c>
      <c r="U1986" t="s">
        <v>185</v>
      </c>
      <c r="V1986" t="s">
        <v>252</v>
      </c>
      <c r="W1986" t="s">
        <v>38</v>
      </c>
      <c r="X1986" t="s">
        <v>39</v>
      </c>
      <c r="Y1986" t="s">
        <v>253</v>
      </c>
      <c r="Z1986" t="s">
        <v>254</v>
      </c>
      <c r="AA1986" t="s">
        <v>42</v>
      </c>
    </row>
    <row r="1987" spans="1:27" x14ac:dyDescent="0.25">
      <c r="A1987" s="1">
        <v>10321</v>
      </c>
      <c r="B1987" s="1">
        <v>48</v>
      </c>
      <c r="C1987" s="8">
        <v>42.26</v>
      </c>
      <c r="D1987" s="1">
        <v>5</v>
      </c>
      <c r="E1987" s="7">
        <v>2028.48</v>
      </c>
      <c r="F1987" s="7">
        <f>sales_data_sample3[[#This Row],[SALES]]*sales_data_sample3[[#This Row],[PROFIT MARGIN]]</f>
        <v>504.88867200000004</v>
      </c>
      <c r="G1987" s="14" t="str">
        <f>IF(sales_data_sample3[[#This Row],[STATUS]] &lt;&gt;"Cancelled","24,89%","0")</f>
        <v>24,89%</v>
      </c>
      <c r="H1987" s="4">
        <v>38295</v>
      </c>
      <c r="I1987" t="s">
        <v>28</v>
      </c>
      <c r="J1987">
        <f>ROUNDUP(MONTH(sales_data_sample3[[#This Row],[ORDER DATE]])/3,0)</f>
        <v>4</v>
      </c>
      <c r="K1987" t="str">
        <f>TEXT(sales_data_sample3[[#This Row],[ORDER DATE]],"[$-409]mmmm")</f>
        <v>November</v>
      </c>
      <c r="L1987">
        <f>YEAR(sales_data_sample3[[#This Row],[ORDER DATE]])</f>
        <v>2004</v>
      </c>
      <c r="M1987" t="s">
        <v>278</v>
      </c>
      <c r="N1987">
        <v>50</v>
      </c>
      <c r="O1987" t="s">
        <v>2857</v>
      </c>
      <c r="P1987" t="s">
        <v>248</v>
      </c>
      <c r="Q1987" t="s">
        <v>249</v>
      </c>
      <c r="R1987" t="s">
        <v>250</v>
      </c>
      <c r="S1987" t="s">
        <v>4804</v>
      </c>
      <c r="T1987" t="s">
        <v>251</v>
      </c>
      <c r="U1987" t="s">
        <v>185</v>
      </c>
      <c r="V1987" t="s">
        <v>252</v>
      </c>
      <c r="W1987" t="s">
        <v>38</v>
      </c>
      <c r="X1987" t="s">
        <v>39</v>
      </c>
      <c r="Y1987" t="s">
        <v>253</v>
      </c>
      <c r="Z1987" t="s">
        <v>254</v>
      </c>
      <c r="AA1987" t="s">
        <v>42</v>
      </c>
    </row>
    <row r="1988" spans="1:27" x14ac:dyDescent="0.25">
      <c r="A1988" s="1">
        <v>10321</v>
      </c>
      <c r="B1988" s="1">
        <v>30</v>
      </c>
      <c r="C1988" s="8">
        <v>72.7</v>
      </c>
      <c r="D1988" s="1">
        <v>1</v>
      </c>
      <c r="E1988" s="7">
        <v>2181</v>
      </c>
      <c r="F1988" s="7">
        <f>sales_data_sample3[[#This Row],[SALES]]*sales_data_sample3[[#This Row],[PROFIT MARGIN]]</f>
        <v>542.85090000000002</v>
      </c>
      <c r="G1988" s="14" t="str">
        <f>IF(sales_data_sample3[[#This Row],[STATUS]] &lt;&gt;"Cancelled","24,89%","0")</f>
        <v>24,89%</v>
      </c>
      <c r="H1988" s="4">
        <v>38295</v>
      </c>
      <c r="I1988" t="s">
        <v>28</v>
      </c>
      <c r="J1988">
        <f>ROUNDUP(MONTH(sales_data_sample3[[#This Row],[ORDER DATE]])/3,0)</f>
        <v>4</v>
      </c>
      <c r="K1988" t="str">
        <f>TEXT(sales_data_sample3[[#This Row],[ORDER DATE]],"[$-409]mmmm")</f>
        <v>November</v>
      </c>
      <c r="L1988">
        <f>YEAR(sales_data_sample3[[#This Row],[ORDER DATE]])</f>
        <v>2004</v>
      </c>
      <c r="M1988" t="s">
        <v>278</v>
      </c>
      <c r="N1988">
        <v>90</v>
      </c>
      <c r="O1988" t="s">
        <v>3151</v>
      </c>
      <c r="P1988" t="s">
        <v>248</v>
      </c>
      <c r="Q1988" t="s">
        <v>249</v>
      </c>
      <c r="R1988" t="s">
        <v>250</v>
      </c>
      <c r="S1988" t="s">
        <v>4804</v>
      </c>
      <c r="T1988" t="s">
        <v>251</v>
      </c>
      <c r="U1988" t="s">
        <v>185</v>
      </c>
      <c r="V1988" t="s">
        <v>252</v>
      </c>
      <c r="W1988" t="s">
        <v>38</v>
      </c>
      <c r="X1988" t="s">
        <v>39</v>
      </c>
      <c r="Y1988" t="s">
        <v>253</v>
      </c>
      <c r="Z1988" t="s">
        <v>254</v>
      </c>
      <c r="AA1988" t="s">
        <v>42</v>
      </c>
    </row>
    <row r="1989" spans="1:27" x14ac:dyDescent="0.25">
      <c r="A1989" s="1">
        <v>10321</v>
      </c>
      <c r="B1989" s="1">
        <v>37</v>
      </c>
      <c r="C1989" s="8">
        <v>33.229999999999997</v>
      </c>
      <c r="D1989" s="1">
        <v>12</v>
      </c>
      <c r="E1989" s="7">
        <v>1229.51</v>
      </c>
      <c r="F1989" s="7">
        <f>sales_data_sample3[[#This Row],[SALES]]*sales_data_sample3[[#This Row],[PROFIT MARGIN]]</f>
        <v>306.02503899999999</v>
      </c>
      <c r="G1989" s="14" t="str">
        <f>IF(sales_data_sample3[[#This Row],[STATUS]] &lt;&gt;"Cancelled","24,89%","0")</f>
        <v>24,89%</v>
      </c>
      <c r="H1989" s="4">
        <v>38295</v>
      </c>
      <c r="I1989" t="s">
        <v>28</v>
      </c>
      <c r="J1989">
        <f>ROUNDUP(MONTH(sales_data_sample3[[#This Row],[ORDER DATE]])/3,0)</f>
        <v>4</v>
      </c>
      <c r="K1989" t="str">
        <f>TEXT(sales_data_sample3[[#This Row],[ORDER DATE]],"[$-409]mmmm")</f>
        <v>November</v>
      </c>
      <c r="L1989">
        <f>YEAR(sales_data_sample3[[#This Row],[ORDER DATE]])</f>
        <v>2004</v>
      </c>
      <c r="M1989" t="s">
        <v>278</v>
      </c>
      <c r="N1989">
        <v>37</v>
      </c>
      <c r="O1989" t="s">
        <v>3302</v>
      </c>
      <c r="P1989" t="s">
        <v>248</v>
      </c>
      <c r="Q1989" t="s">
        <v>249</v>
      </c>
      <c r="R1989" t="s">
        <v>250</v>
      </c>
      <c r="S1989" t="s">
        <v>4804</v>
      </c>
      <c r="T1989" t="s">
        <v>251</v>
      </c>
      <c r="U1989" t="s">
        <v>185</v>
      </c>
      <c r="V1989" t="s">
        <v>252</v>
      </c>
      <c r="W1989" t="s">
        <v>38</v>
      </c>
      <c r="X1989" t="s">
        <v>39</v>
      </c>
      <c r="Y1989" t="s">
        <v>253</v>
      </c>
      <c r="Z1989" t="s">
        <v>254</v>
      </c>
      <c r="AA1989" t="s">
        <v>42</v>
      </c>
    </row>
    <row r="1990" spans="1:27" x14ac:dyDescent="0.25">
      <c r="A1990" s="1">
        <v>10321</v>
      </c>
      <c r="B1990" s="1">
        <v>39</v>
      </c>
      <c r="C1990" s="8">
        <v>84.75</v>
      </c>
      <c r="D1990" s="1">
        <v>2</v>
      </c>
      <c r="E1990" s="7">
        <v>3305.25</v>
      </c>
      <c r="F1990" s="7">
        <f>sales_data_sample3[[#This Row],[SALES]]*sales_data_sample3[[#This Row],[PROFIT MARGIN]]</f>
        <v>822.67672500000003</v>
      </c>
      <c r="G1990" s="14" t="str">
        <f>IF(sales_data_sample3[[#This Row],[STATUS]] &lt;&gt;"Cancelled","24,89%","0")</f>
        <v>24,89%</v>
      </c>
      <c r="H1990" s="4">
        <v>38295</v>
      </c>
      <c r="I1990" t="s">
        <v>28</v>
      </c>
      <c r="J1990">
        <f>ROUNDUP(MONTH(sales_data_sample3[[#This Row],[ORDER DATE]])/3,0)</f>
        <v>4</v>
      </c>
      <c r="K1990" t="str">
        <f>TEXT(sales_data_sample3[[#This Row],[ORDER DATE]],"[$-409]mmmm")</f>
        <v>November</v>
      </c>
      <c r="L1990">
        <f>YEAR(sales_data_sample3[[#This Row],[ORDER DATE]])</f>
        <v>2004</v>
      </c>
      <c r="M1990" t="s">
        <v>278</v>
      </c>
      <c r="N1990">
        <v>85</v>
      </c>
      <c r="O1990" t="s">
        <v>3391</v>
      </c>
      <c r="P1990" t="s">
        <v>248</v>
      </c>
      <c r="Q1990" t="s">
        <v>249</v>
      </c>
      <c r="R1990" t="s">
        <v>250</v>
      </c>
      <c r="S1990" t="s">
        <v>4804</v>
      </c>
      <c r="T1990" t="s">
        <v>251</v>
      </c>
      <c r="U1990" t="s">
        <v>185</v>
      </c>
      <c r="V1990" t="s">
        <v>252</v>
      </c>
      <c r="W1990" t="s">
        <v>38</v>
      </c>
      <c r="X1990" t="s">
        <v>39</v>
      </c>
      <c r="Y1990" t="s">
        <v>253</v>
      </c>
      <c r="Z1990" t="s">
        <v>254</v>
      </c>
      <c r="AA1990" t="s">
        <v>65</v>
      </c>
    </row>
    <row r="1991" spans="1:27" x14ac:dyDescent="0.25">
      <c r="A1991" s="1">
        <v>10321</v>
      </c>
      <c r="B1991" s="1">
        <v>21</v>
      </c>
      <c r="C1991" s="8">
        <v>89.95</v>
      </c>
      <c r="D1991" s="1">
        <v>4</v>
      </c>
      <c r="E1991" s="7">
        <v>1888.95</v>
      </c>
      <c r="F1991" s="7">
        <f>sales_data_sample3[[#This Row],[SALES]]*sales_data_sample3[[#This Row],[PROFIT MARGIN]]</f>
        <v>470.15965500000004</v>
      </c>
      <c r="G1991" s="14" t="str">
        <f>IF(sales_data_sample3[[#This Row],[STATUS]] &lt;&gt;"Cancelled","24,89%","0")</f>
        <v>24,89%</v>
      </c>
      <c r="H1991" s="4">
        <v>38295</v>
      </c>
      <c r="I1991" t="s">
        <v>28</v>
      </c>
      <c r="J1991">
        <f>ROUNDUP(MONTH(sales_data_sample3[[#This Row],[ORDER DATE]])/3,0)</f>
        <v>4</v>
      </c>
      <c r="K1991" t="str">
        <f>TEXT(sales_data_sample3[[#This Row],[ORDER DATE]],"[$-409]mmmm")</f>
        <v>November</v>
      </c>
      <c r="L1991">
        <f>YEAR(sales_data_sample3[[#This Row],[ORDER DATE]])</f>
        <v>2004</v>
      </c>
      <c r="M1991" t="s">
        <v>278</v>
      </c>
      <c r="N1991">
        <v>107</v>
      </c>
      <c r="O1991" t="s">
        <v>3508</v>
      </c>
      <c r="P1991" t="s">
        <v>248</v>
      </c>
      <c r="Q1991" t="s">
        <v>249</v>
      </c>
      <c r="R1991" t="s">
        <v>250</v>
      </c>
      <c r="S1991" t="s">
        <v>4804</v>
      </c>
      <c r="T1991" t="s">
        <v>251</v>
      </c>
      <c r="U1991" t="s">
        <v>185</v>
      </c>
      <c r="V1991" t="s">
        <v>252</v>
      </c>
      <c r="W1991" t="s">
        <v>38</v>
      </c>
      <c r="X1991" t="s">
        <v>39</v>
      </c>
      <c r="Y1991" t="s">
        <v>253</v>
      </c>
      <c r="Z1991" t="s">
        <v>254</v>
      </c>
      <c r="AA1991" t="s">
        <v>42</v>
      </c>
    </row>
    <row r="1992" spans="1:27" x14ac:dyDescent="0.25">
      <c r="A1992" s="1">
        <v>10321</v>
      </c>
      <c r="B1992" s="1">
        <v>26</v>
      </c>
      <c r="C1992" s="8">
        <v>100</v>
      </c>
      <c r="D1992" s="1">
        <v>13</v>
      </c>
      <c r="E1992" s="7">
        <v>4052.88</v>
      </c>
      <c r="F1992" s="7">
        <f>sales_data_sample3[[#This Row],[SALES]]*sales_data_sample3[[#This Row],[PROFIT MARGIN]]</f>
        <v>1008.761832</v>
      </c>
      <c r="G1992" s="14" t="str">
        <f>IF(sales_data_sample3[[#This Row],[STATUS]] &lt;&gt;"Cancelled","24,89%","0")</f>
        <v>24,89%</v>
      </c>
      <c r="H1992" s="4">
        <v>38295</v>
      </c>
      <c r="I1992" t="s">
        <v>28</v>
      </c>
      <c r="J1992">
        <f>ROUNDUP(MONTH(sales_data_sample3[[#This Row],[ORDER DATE]])/3,0)</f>
        <v>4</v>
      </c>
      <c r="K1992" t="str">
        <f>TEXT(sales_data_sample3[[#This Row],[ORDER DATE]],"[$-409]mmmm")</f>
        <v>November</v>
      </c>
      <c r="L1992">
        <f>YEAR(sales_data_sample3[[#This Row],[ORDER DATE]])</f>
        <v>2004</v>
      </c>
      <c r="M1992" t="s">
        <v>278</v>
      </c>
      <c r="N1992">
        <v>140</v>
      </c>
      <c r="O1992" t="s">
        <v>3589</v>
      </c>
      <c r="P1992" t="s">
        <v>248</v>
      </c>
      <c r="Q1992" t="s">
        <v>249</v>
      </c>
      <c r="R1992" t="s">
        <v>250</v>
      </c>
      <c r="S1992" t="s">
        <v>4804</v>
      </c>
      <c r="T1992" t="s">
        <v>251</v>
      </c>
      <c r="U1992" t="s">
        <v>185</v>
      </c>
      <c r="V1992" t="s">
        <v>252</v>
      </c>
      <c r="W1992" t="s">
        <v>38</v>
      </c>
      <c r="X1992" t="s">
        <v>39</v>
      </c>
      <c r="Y1992" t="s">
        <v>253</v>
      </c>
      <c r="Z1992" t="s">
        <v>254</v>
      </c>
      <c r="AA1992" t="s">
        <v>65</v>
      </c>
    </row>
    <row r="1993" spans="1:27" x14ac:dyDescent="0.25">
      <c r="A1993" s="1">
        <v>10322</v>
      </c>
      <c r="B1993" s="1">
        <v>40</v>
      </c>
      <c r="C1993" s="8">
        <v>100</v>
      </c>
      <c r="D1993" s="1">
        <v>1</v>
      </c>
      <c r="E1993" s="7">
        <v>6000.4</v>
      </c>
      <c r="F1993" s="7">
        <f>sales_data_sample3[[#This Row],[SALES]]*sales_data_sample3[[#This Row],[PROFIT MARGIN]]</f>
        <v>1493.49956</v>
      </c>
      <c r="G1993" s="14" t="str">
        <f>IF(sales_data_sample3[[#This Row],[STATUS]] &lt;&gt;"Cancelled","24,89%","0")</f>
        <v>24,89%</v>
      </c>
      <c r="H1993" s="4">
        <v>38295</v>
      </c>
      <c r="I1993" t="s">
        <v>28</v>
      </c>
      <c r="J1993">
        <f>ROUNDUP(MONTH(sales_data_sample3[[#This Row],[ORDER DATE]])/3,0)</f>
        <v>4</v>
      </c>
      <c r="K1993" t="str">
        <f>TEXT(sales_data_sample3[[#This Row],[ORDER DATE]],"[$-409]mmmm")</f>
        <v>November</v>
      </c>
      <c r="L1993">
        <f>YEAR(sales_data_sample3[[#This Row],[ORDER DATE]])</f>
        <v>2004</v>
      </c>
      <c r="M1993" t="s">
        <v>278</v>
      </c>
      <c r="N1993">
        <v>214</v>
      </c>
      <c r="O1993" t="s">
        <v>279</v>
      </c>
      <c r="P1993" t="s">
        <v>425</v>
      </c>
      <c r="Q1993" t="s">
        <v>426</v>
      </c>
      <c r="R1993" t="s">
        <v>427</v>
      </c>
      <c r="S1993" t="s">
        <v>4804</v>
      </c>
      <c r="T1993" t="s">
        <v>428</v>
      </c>
      <c r="U1993" t="s">
        <v>429</v>
      </c>
      <c r="V1993" t="s">
        <v>430</v>
      </c>
      <c r="W1993" t="s">
        <v>38</v>
      </c>
      <c r="X1993" t="s">
        <v>39</v>
      </c>
      <c r="Y1993" t="s">
        <v>75</v>
      </c>
      <c r="Z1993" t="s">
        <v>422</v>
      </c>
      <c r="AA1993" t="s">
        <v>65</v>
      </c>
    </row>
    <row r="1994" spans="1:27" x14ac:dyDescent="0.25">
      <c r="A1994" s="1">
        <v>10322</v>
      </c>
      <c r="B1994" s="1">
        <v>46</v>
      </c>
      <c r="C1994" s="8">
        <v>61.99</v>
      </c>
      <c r="D1994" s="1">
        <v>8</v>
      </c>
      <c r="E1994" s="7">
        <v>2851.54</v>
      </c>
      <c r="F1994" s="7">
        <f>sales_data_sample3[[#This Row],[SALES]]*sales_data_sample3[[#This Row],[PROFIT MARGIN]]</f>
        <v>709.74830600000007</v>
      </c>
      <c r="G1994" s="14" t="str">
        <f>IF(sales_data_sample3[[#This Row],[STATUS]] &lt;&gt;"Cancelled","24,89%","0")</f>
        <v>24,89%</v>
      </c>
      <c r="H1994" s="4">
        <v>38295</v>
      </c>
      <c r="I1994" t="s">
        <v>28</v>
      </c>
      <c r="J1994">
        <f>ROUNDUP(MONTH(sales_data_sample3[[#This Row],[ORDER DATE]])/3,0)</f>
        <v>4</v>
      </c>
      <c r="K1994" t="str">
        <f>TEXT(sales_data_sample3[[#This Row],[ORDER DATE]],"[$-409]mmmm")</f>
        <v>November</v>
      </c>
      <c r="L1994">
        <f>YEAR(sales_data_sample3[[#This Row],[ORDER DATE]])</f>
        <v>2004</v>
      </c>
      <c r="M1994" t="s">
        <v>278</v>
      </c>
      <c r="N1994">
        <v>147</v>
      </c>
      <c r="O1994" t="s">
        <v>710</v>
      </c>
      <c r="P1994" t="s">
        <v>425</v>
      </c>
      <c r="Q1994" t="s">
        <v>426</v>
      </c>
      <c r="R1994" t="s">
        <v>427</v>
      </c>
      <c r="S1994" t="s">
        <v>4804</v>
      </c>
      <c r="T1994" t="s">
        <v>428</v>
      </c>
      <c r="U1994" t="s">
        <v>429</v>
      </c>
      <c r="V1994" t="s">
        <v>430</v>
      </c>
      <c r="W1994" t="s">
        <v>38</v>
      </c>
      <c r="X1994" t="s">
        <v>39</v>
      </c>
      <c r="Y1994" t="s">
        <v>75</v>
      </c>
      <c r="Z1994" t="s">
        <v>422</v>
      </c>
      <c r="AA1994" t="s">
        <v>42</v>
      </c>
    </row>
    <row r="1995" spans="1:27" x14ac:dyDescent="0.25">
      <c r="A1995" s="1">
        <v>10322</v>
      </c>
      <c r="B1995" s="1">
        <v>27</v>
      </c>
      <c r="C1995" s="8">
        <v>100</v>
      </c>
      <c r="D1995" s="1">
        <v>9</v>
      </c>
      <c r="E1995" s="7">
        <v>4784.13</v>
      </c>
      <c r="F1995" s="7">
        <f>sales_data_sample3[[#This Row],[SALES]]*sales_data_sample3[[#This Row],[PROFIT MARGIN]]</f>
        <v>217.67791500000001</v>
      </c>
      <c r="G1995" s="14" t="str">
        <f>IF(sales_data_sample3[[#This Row],[STATUS]] &lt;&gt;"Cancelled","4,55%","0")</f>
        <v>4,55%</v>
      </c>
      <c r="H1995" s="4">
        <v>38295</v>
      </c>
      <c r="I1995" t="s">
        <v>28</v>
      </c>
      <c r="J1995">
        <f>ROUNDUP(MONTH(sales_data_sample3[[#This Row],[ORDER DATE]])/3,0)</f>
        <v>4</v>
      </c>
      <c r="K1995" t="str">
        <f>TEXT(sales_data_sample3[[#This Row],[ORDER DATE]],"[$-409]mmmm")</f>
        <v>November</v>
      </c>
      <c r="L1995">
        <f>YEAR(sales_data_sample3[[#This Row],[ORDER DATE]])</f>
        <v>2004</v>
      </c>
      <c r="M1995" t="s">
        <v>957</v>
      </c>
      <c r="N1995">
        <v>136</v>
      </c>
      <c r="O1995" t="s">
        <v>958</v>
      </c>
      <c r="P1995" t="s">
        <v>425</v>
      </c>
      <c r="Q1995" t="s">
        <v>426</v>
      </c>
      <c r="R1995" t="s">
        <v>427</v>
      </c>
      <c r="S1995" t="s">
        <v>4804</v>
      </c>
      <c r="T1995" t="s">
        <v>428</v>
      </c>
      <c r="U1995" t="s">
        <v>429</v>
      </c>
      <c r="V1995" t="s">
        <v>430</v>
      </c>
      <c r="W1995" t="s">
        <v>38</v>
      </c>
      <c r="X1995" t="s">
        <v>39</v>
      </c>
      <c r="Y1995" t="s">
        <v>75</v>
      </c>
      <c r="Z1995" t="s">
        <v>422</v>
      </c>
      <c r="AA1995" t="s">
        <v>65</v>
      </c>
    </row>
    <row r="1996" spans="1:27" x14ac:dyDescent="0.25">
      <c r="A1996" s="1">
        <v>10322</v>
      </c>
      <c r="B1996" s="1">
        <v>22</v>
      </c>
      <c r="C1996" s="8">
        <v>100</v>
      </c>
      <c r="D1996" s="1">
        <v>10</v>
      </c>
      <c r="E1996" s="7">
        <v>2251.04</v>
      </c>
      <c r="F1996" s="7">
        <f>sales_data_sample3[[#This Row],[SALES]]*sales_data_sample3[[#This Row],[PROFIT MARGIN]]</f>
        <v>102.42232</v>
      </c>
      <c r="G1996" s="14" t="str">
        <f>IF(sales_data_sample3[[#This Row],[STATUS]] &lt;&gt;"Cancelled","4,55%","0")</f>
        <v>4,55%</v>
      </c>
      <c r="H1996" s="4">
        <v>38295</v>
      </c>
      <c r="I1996" t="s">
        <v>28</v>
      </c>
      <c r="J1996">
        <f>ROUNDUP(MONTH(sales_data_sample3[[#This Row],[ORDER DATE]])/3,0)</f>
        <v>4</v>
      </c>
      <c r="K1996" t="str">
        <f>TEXT(sales_data_sample3[[#This Row],[ORDER DATE]],"[$-409]mmmm")</f>
        <v>November</v>
      </c>
      <c r="L1996">
        <f>YEAR(sales_data_sample3[[#This Row],[ORDER DATE]])</f>
        <v>2004</v>
      </c>
      <c r="M1996" t="s">
        <v>957</v>
      </c>
      <c r="N1996">
        <v>116</v>
      </c>
      <c r="O1996" t="s">
        <v>1264</v>
      </c>
      <c r="P1996" t="s">
        <v>425</v>
      </c>
      <c r="Q1996" t="s">
        <v>426</v>
      </c>
      <c r="R1996" t="s">
        <v>427</v>
      </c>
      <c r="S1996" t="s">
        <v>4804</v>
      </c>
      <c r="T1996" t="s">
        <v>428</v>
      </c>
      <c r="U1996" t="s">
        <v>429</v>
      </c>
      <c r="V1996" t="s">
        <v>430</v>
      </c>
      <c r="W1996" t="s">
        <v>38</v>
      </c>
      <c r="X1996" t="s">
        <v>39</v>
      </c>
      <c r="Y1996" t="s">
        <v>75</v>
      </c>
      <c r="Z1996" t="s">
        <v>422</v>
      </c>
      <c r="AA1996" t="s">
        <v>42</v>
      </c>
    </row>
    <row r="1997" spans="1:27" x14ac:dyDescent="0.25">
      <c r="A1997" s="1">
        <v>10322</v>
      </c>
      <c r="B1997" s="1">
        <v>43</v>
      </c>
      <c r="C1997" s="8">
        <v>86.3</v>
      </c>
      <c r="D1997" s="1">
        <v>14</v>
      </c>
      <c r="E1997" s="7">
        <v>3710.9</v>
      </c>
      <c r="F1997" s="7">
        <f>sales_data_sample3[[#This Row],[SALES]]*sales_data_sample3[[#This Row],[PROFIT MARGIN]]</f>
        <v>274.23550999999998</v>
      </c>
      <c r="G1997" s="14" t="str">
        <f>IF(sales_data_sample3[[#This Row],[STATUS]] &lt;&gt;"Cancelled","7,39%","0")</f>
        <v>7,39%</v>
      </c>
      <c r="H1997" s="4">
        <v>38295</v>
      </c>
      <c r="I1997" t="s">
        <v>28</v>
      </c>
      <c r="J1997">
        <f>ROUNDUP(MONTH(sales_data_sample3[[#This Row],[ORDER DATE]])/3,0)</f>
        <v>4</v>
      </c>
      <c r="K1997" t="str">
        <f>TEXT(sales_data_sample3[[#This Row],[ORDER DATE]],"[$-409]mmmm")</f>
        <v>November</v>
      </c>
      <c r="L1997">
        <f>YEAR(sales_data_sample3[[#This Row],[ORDER DATE]])</f>
        <v>2004</v>
      </c>
      <c r="M1997" t="s">
        <v>1354</v>
      </c>
      <c r="N1997">
        <v>102</v>
      </c>
      <c r="O1997" t="s">
        <v>1355</v>
      </c>
      <c r="P1997" t="s">
        <v>425</v>
      </c>
      <c r="Q1997" t="s">
        <v>426</v>
      </c>
      <c r="R1997" t="s">
        <v>427</v>
      </c>
      <c r="S1997" t="s">
        <v>4804</v>
      </c>
      <c r="T1997" t="s">
        <v>428</v>
      </c>
      <c r="U1997" t="s">
        <v>429</v>
      </c>
      <c r="V1997" t="s">
        <v>430</v>
      </c>
      <c r="W1997" t="s">
        <v>38</v>
      </c>
      <c r="X1997" t="s">
        <v>39</v>
      </c>
      <c r="Y1997" t="s">
        <v>75</v>
      </c>
      <c r="Z1997" t="s">
        <v>422</v>
      </c>
      <c r="AA1997" t="s">
        <v>65</v>
      </c>
    </row>
    <row r="1998" spans="1:27" x14ac:dyDescent="0.25">
      <c r="A1998" s="1">
        <v>10322</v>
      </c>
      <c r="B1998" s="1">
        <v>41</v>
      </c>
      <c r="C1998" s="8">
        <v>57.68</v>
      </c>
      <c r="D1998" s="1">
        <v>5</v>
      </c>
      <c r="E1998" s="7">
        <v>2364.88</v>
      </c>
      <c r="F1998" s="7">
        <f>sales_data_sample3[[#This Row],[SALES]]*sales_data_sample3[[#This Row],[PROFIT MARGIN]]</f>
        <v>174.76463200000001</v>
      </c>
      <c r="G1998" s="14" t="str">
        <f>IF(sales_data_sample3[[#This Row],[STATUS]] &lt;&gt;"Cancelled","7,39%","0")</f>
        <v>7,39%</v>
      </c>
      <c r="H1998" s="4">
        <v>38295</v>
      </c>
      <c r="I1998" t="s">
        <v>28</v>
      </c>
      <c r="J1998">
        <f>ROUNDUP(MONTH(sales_data_sample3[[#This Row],[ORDER DATE]])/3,0)</f>
        <v>4</v>
      </c>
      <c r="K1998" t="str">
        <f>TEXT(sales_data_sample3[[#This Row],[ORDER DATE]],"[$-409]mmmm")</f>
        <v>November</v>
      </c>
      <c r="L1998">
        <f>YEAR(sales_data_sample3[[#This Row],[ORDER DATE]])</f>
        <v>2004</v>
      </c>
      <c r="M1998" t="s">
        <v>1354</v>
      </c>
      <c r="N1998">
        <v>53</v>
      </c>
      <c r="O1998" t="s">
        <v>1419</v>
      </c>
      <c r="P1998" t="s">
        <v>425</v>
      </c>
      <c r="Q1998" t="s">
        <v>426</v>
      </c>
      <c r="R1998" t="s">
        <v>427</v>
      </c>
      <c r="S1998" t="s">
        <v>4804</v>
      </c>
      <c r="T1998" t="s">
        <v>428</v>
      </c>
      <c r="U1998" t="s">
        <v>429</v>
      </c>
      <c r="V1998" t="s">
        <v>430</v>
      </c>
      <c r="W1998" t="s">
        <v>38</v>
      </c>
      <c r="X1998" t="s">
        <v>39</v>
      </c>
      <c r="Y1998" t="s">
        <v>75</v>
      </c>
      <c r="Z1998" t="s">
        <v>422</v>
      </c>
      <c r="AA1998" t="s">
        <v>42</v>
      </c>
    </row>
    <row r="1999" spans="1:27" x14ac:dyDescent="0.25">
      <c r="A1999" s="1">
        <v>10322</v>
      </c>
      <c r="B1999" s="1">
        <v>50</v>
      </c>
      <c r="C1999" s="8">
        <v>100</v>
      </c>
      <c r="D1999" s="1">
        <v>6</v>
      </c>
      <c r="E1999" s="7">
        <v>12536.5</v>
      </c>
      <c r="F1999" s="7">
        <f>sales_data_sample3[[#This Row],[SALES]]*sales_data_sample3[[#This Row],[PROFIT MARGIN]]</f>
        <v>926.44734999999991</v>
      </c>
      <c r="G1999" s="14" t="str">
        <f>IF(sales_data_sample3[[#This Row],[STATUS]] &lt;&gt;"Cancelled","7,39%","0")</f>
        <v>7,39%</v>
      </c>
      <c r="H1999" s="4">
        <v>38295</v>
      </c>
      <c r="I1999" t="s">
        <v>28</v>
      </c>
      <c r="J1999">
        <f>ROUNDUP(MONTH(sales_data_sample3[[#This Row],[ORDER DATE]])/3,0)</f>
        <v>4</v>
      </c>
      <c r="K1999" t="str">
        <f>TEXT(sales_data_sample3[[#This Row],[ORDER DATE]],"[$-409]mmmm")</f>
        <v>November</v>
      </c>
      <c r="L1999">
        <f>YEAR(sales_data_sample3[[#This Row],[ORDER DATE]])</f>
        <v>2004</v>
      </c>
      <c r="M1999" t="s">
        <v>1354</v>
      </c>
      <c r="N1999">
        <v>127</v>
      </c>
      <c r="O1999" t="s">
        <v>1769</v>
      </c>
      <c r="P1999" t="s">
        <v>425</v>
      </c>
      <c r="Q1999" t="s">
        <v>426</v>
      </c>
      <c r="R1999" t="s">
        <v>427</v>
      </c>
      <c r="S1999" t="s">
        <v>4804</v>
      </c>
      <c r="T1999" t="s">
        <v>428</v>
      </c>
      <c r="U1999" t="s">
        <v>429</v>
      </c>
      <c r="V1999" t="s">
        <v>430</v>
      </c>
      <c r="W1999" t="s">
        <v>38</v>
      </c>
      <c r="X1999" t="s">
        <v>39</v>
      </c>
      <c r="Y1999" t="s">
        <v>75</v>
      </c>
      <c r="Z1999" t="s">
        <v>422</v>
      </c>
      <c r="AA1999" t="s">
        <v>229</v>
      </c>
    </row>
    <row r="2000" spans="1:27" x14ac:dyDescent="0.25">
      <c r="A2000" s="1">
        <v>10322</v>
      </c>
      <c r="B2000" s="1">
        <v>35</v>
      </c>
      <c r="C2000" s="8">
        <v>61.21</v>
      </c>
      <c r="D2000" s="1">
        <v>11</v>
      </c>
      <c r="E2000" s="7">
        <v>2142.35</v>
      </c>
      <c r="F2000" s="7">
        <f>sales_data_sample3[[#This Row],[SALES]]*sales_data_sample3[[#This Row],[PROFIT MARGIN]]</f>
        <v>97.476924999999994</v>
      </c>
      <c r="G2000" s="14" t="str">
        <f>IF(sales_data_sample3[[#This Row],[STATUS]] &lt;&gt;"Cancelled","4,55%","0")</f>
        <v>4,55%</v>
      </c>
      <c r="H2000" s="4">
        <v>38295</v>
      </c>
      <c r="I2000" t="s">
        <v>28</v>
      </c>
      <c r="J2000">
        <f>ROUNDUP(MONTH(sales_data_sample3[[#This Row],[ORDER DATE]])/3,0)</f>
        <v>4</v>
      </c>
      <c r="K2000" t="str">
        <f>TEXT(sales_data_sample3[[#This Row],[ORDER DATE]],"[$-409]mmmm")</f>
        <v>November</v>
      </c>
      <c r="L2000">
        <f>YEAR(sales_data_sample3[[#This Row],[ORDER DATE]])</f>
        <v>2004</v>
      </c>
      <c r="M2000" t="s">
        <v>957</v>
      </c>
      <c r="N2000">
        <v>60</v>
      </c>
      <c r="O2000" t="s">
        <v>1799</v>
      </c>
      <c r="P2000" t="s">
        <v>425</v>
      </c>
      <c r="Q2000" t="s">
        <v>426</v>
      </c>
      <c r="R2000" t="s">
        <v>427</v>
      </c>
      <c r="S2000" t="s">
        <v>4804</v>
      </c>
      <c r="T2000" t="s">
        <v>428</v>
      </c>
      <c r="U2000" t="s">
        <v>429</v>
      </c>
      <c r="V2000" t="s">
        <v>430</v>
      </c>
      <c r="W2000" t="s">
        <v>38</v>
      </c>
      <c r="X2000" t="s">
        <v>39</v>
      </c>
      <c r="Y2000" t="s">
        <v>75</v>
      </c>
      <c r="Z2000" t="s">
        <v>422</v>
      </c>
      <c r="AA2000" t="s">
        <v>42</v>
      </c>
    </row>
    <row r="2001" spans="1:27" x14ac:dyDescent="0.25">
      <c r="A2001" s="1">
        <v>10322</v>
      </c>
      <c r="B2001" s="1">
        <v>36</v>
      </c>
      <c r="C2001" s="8">
        <v>100</v>
      </c>
      <c r="D2001" s="1">
        <v>2</v>
      </c>
      <c r="E2001" s="7">
        <v>5797.44</v>
      </c>
      <c r="F2001" s="7">
        <f>sales_data_sample3[[#This Row],[SALES]]*sales_data_sample3[[#This Row],[PROFIT MARGIN]]</f>
        <v>428.43081599999994</v>
      </c>
      <c r="G2001" s="14" t="str">
        <f>IF(sales_data_sample3[[#This Row],[STATUS]] &lt;&gt;"Cancelled","7,39%","0")</f>
        <v>7,39%</v>
      </c>
      <c r="H2001" s="4">
        <v>38295</v>
      </c>
      <c r="I2001" t="s">
        <v>28</v>
      </c>
      <c r="J2001">
        <f>ROUNDUP(MONTH(sales_data_sample3[[#This Row],[ORDER DATE]])/3,0)</f>
        <v>4</v>
      </c>
      <c r="K2001" t="str">
        <f>TEXT(sales_data_sample3[[#This Row],[ORDER DATE]],"[$-409]mmmm")</f>
        <v>November</v>
      </c>
      <c r="L2001">
        <f>YEAR(sales_data_sample3[[#This Row],[ORDER DATE]])</f>
        <v>2004</v>
      </c>
      <c r="M2001" t="s">
        <v>1354</v>
      </c>
      <c r="N2001">
        <v>168</v>
      </c>
      <c r="O2001" t="s">
        <v>1928</v>
      </c>
      <c r="P2001" t="s">
        <v>425</v>
      </c>
      <c r="Q2001" t="s">
        <v>426</v>
      </c>
      <c r="R2001" t="s">
        <v>427</v>
      </c>
      <c r="S2001" t="s">
        <v>4804</v>
      </c>
      <c r="T2001" t="s">
        <v>428</v>
      </c>
      <c r="U2001" t="s">
        <v>429</v>
      </c>
      <c r="V2001" t="s">
        <v>430</v>
      </c>
      <c r="W2001" t="s">
        <v>38</v>
      </c>
      <c r="X2001" t="s">
        <v>39</v>
      </c>
      <c r="Y2001" t="s">
        <v>75</v>
      </c>
      <c r="Z2001" t="s">
        <v>422</v>
      </c>
      <c r="AA2001" t="s">
        <v>65</v>
      </c>
    </row>
    <row r="2002" spans="1:27" x14ac:dyDescent="0.25">
      <c r="A2002" s="1">
        <v>10322</v>
      </c>
      <c r="B2002" s="1">
        <v>33</v>
      </c>
      <c r="C2002" s="8">
        <v>100</v>
      </c>
      <c r="D2002" s="1">
        <v>12</v>
      </c>
      <c r="E2002" s="7">
        <v>3524.73</v>
      </c>
      <c r="F2002" s="7">
        <f>sales_data_sample3[[#This Row],[SALES]]*sales_data_sample3[[#This Row],[PROFIT MARGIN]]</f>
        <v>260.47754699999996</v>
      </c>
      <c r="G2002" s="14" t="str">
        <f>IF(sales_data_sample3[[#This Row],[STATUS]] &lt;&gt;"Cancelled","7,39%","0")</f>
        <v>7,39%</v>
      </c>
      <c r="H2002" s="4">
        <v>38295</v>
      </c>
      <c r="I2002" t="s">
        <v>28</v>
      </c>
      <c r="J2002">
        <f>ROUNDUP(MONTH(sales_data_sample3[[#This Row],[ORDER DATE]])/3,0)</f>
        <v>4</v>
      </c>
      <c r="K2002" t="str">
        <f>TEXT(sales_data_sample3[[#This Row],[ORDER DATE]],"[$-409]mmmm")</f>
        <v>November</v>
      </c>
      <c r="L2002">
        <f>YEAR(sales_data_sample3[[#This Row],[ORDER DATE]])</f>
        <v>2004</v>
      </c>
      <c r="M2002" t="s">
        <v>1354</v>
      </c>
      <c r="N2002">
        <v>101</v>
      </c>
      <c r="O2002" t="s">
        <v>1989</v>
      </c>
      <c r="P2002" t="s">
        <v>425</v>
      </c>
      <c r="Q2002" t="s">
        <v>426</v>
      </c>
      <c r="R2002" t="s">
        <v>427</v>
      </c>
      <c r="S2002" t="s">
        <v>4804</v>
      </c>
      <c r="T2002" t="s">
        <v>428</v>
      </c>
      <c r="U2002" t="s">
        <v>429</v>
      </c>
      <c r="V2002" t="s">
        <v>430</v>
      </c>
      <c r="W2002" t="s">
        <v>38</v>
      </c>
      <c r="X2002" t="s">
        <v>39</v>
      </c>
      <c r="Y2002" t="s">
        <v>75</v>
      </c>
      <c r="Z2002" t="s">
        <v>422</v>
      </c>
      <c r="AA2002" t="s">
        <v>65</v>
      </c>
    </row>
    <row r="2003" spans="1:27" x14ac:dyDescent="0.25">
      <c r="A2003" s="1">
        <v>10322</v>
      </c>
      <c r="B2003" s="1">
        <v>41</v>
      </c>
      <c r="C2003" s="8">
        <v>29.87</v>
      </c>
      <c r="D2003" s="1">
        <v>13</v>
      </c>
      <c r="E2003" s="7">
        <v>1224.67</v>
      </c>
      <c r="F2003" s="7">
        <f>sales_data_sample3[[#This Row],[SALES]]*sales_data_sample3[[#This Row],[PROFIT MARGIN]]</f>
        <v>90.503112999999999</v>
      </c>
      <c r="G2003" s="14" t="str">
        <f>IF(sales_data_sample3[[#This Row],[STATUS]] &lt;&gt;"Cancelled","7,39%","0")</f>
        <v>7,39%</v>
      </c>
      <c r="H2003" s="4">
        <v>38295</v>
      </c>
      <c r="I2003" t="s">
        <v>28</v>
      </c>
      <c r="J2003">
        <f>ROUNDUP(MONTH(sales_data_sample3[[#This Row],[ORDER DATE]])/3,0)</f>
        <v>4</v>
      </c>
      <c r="K2003" t="str">
        <f>TEXT(sales_data_sample3[[#This Row],[ORDER DATE]],"[$-409]mmmm")</f>
        <v>November</v>
      </c>
      <c r="L2003">
        <f>YEAR(sales_data_sample3[[#This Row],[ORDER DATE]])</f>
        <v>2004</v>
      </c>
      <c r="M2003" t="s">
        <v>1354</v>
      </c>
      <c r="N2003">
        <v>62</v>
      </c>
      <c r="O2003" t="s">
        <v>2025</v>
      </c>
      <c r="P2003" t="s">
        <v>425</v>
      </c>
      <c r="Q2003" t="s">
        <v>426</v>
      </c>
      <c r="R2003" t="s">
        <v>427</v>
      </c>
      <c r="S2003" t="s">
        <v>4804</v>
      </c>
      <c r="T2003" t="s">
        <v>428</v>
      </c>
      <c r="U2003" t="s">
        <v>429</v>
      </c>
      <c r="V2003" t="s">
        <v>430</v>
      </c>
      <c r="W2003" t="s">
        <v>38</v>
      </c>
      <c r="X2003" t="s">
        <v>39</v>
      </c>
      <c r="Y2003" t="s">
        <v>75</v>
      </c>
      <c r="Z2003" t="s">
        <v>422</v>
      </c>
      <c r="AA2003" t="s">
        <v>42</v>
      </c>
    </row>
    <row r="2004" spans="1:27" x14ac:dyDescent="0.25">
      <c r="A2004" s="1">
        <v>10322</v>
      </c>
      <c r="B2004" s="1">
        <v>48</v>
      </c>
      <c r="C2004" s="8">
        <v>47.04</v>
      </c>
      <c r="D2004" s="1">
        <v>7</v>
      </c>
      <c r="E2004" s="7">
        <v>2257.92</v>
      </c>
      <c r="F2004" s="7">
        <f>sales_data_sample3[[#This Row],[SALES]]*sales_data_sample3[[#This Row],[PROFIT MARGIN]]</f>
        <v>166.860288</v>
      </c>
      <c r="G2004" s="14" t="str">
        <f>IF(sales_data_sample3[[#This Row],[STATUS]] &lt;&gt;"Cancelled","7,39%","0")</f>
        <v>7,39%</v>
      </c>
      <c r="H2004" s="4">
        <v>38295</v>
      </c>
      <c r="I2004" t="s">
        <v>28</v>
      </c>
      <c r="J2004">
        <f>ROUNDUP(MONTH(sales_data_sample3[[#This Row],[ORDER DATE]])/3,0)</f>
        <v>4</v>
      </c>
      <c r="K2004" t="str">
        <f>TEXT(sales_data_sample3[[#This Row],[ORDER DATE]],"[$-409]mmmm")</f>
        <v>November</v>
      </c>
      <c r="L2004">
        <f>YEAR(sales_data_sample3[[#This Row],[ORDER DATE]])</f>
        <v>2004</v>
      </c>
      <c r="M2004" t="s">
        <v>1354</v>
      </c>
      <c r="N2004">
        <v>104</v>
      </c>
      <c r="O2004" t="s">
        <v>2122</v>
      </c>
      <c r="P2004" t="s">
        <v>425</v>
      </c>
      <c r="Q2004" t="s">
        <v>426</v>
      </c>
      <c r="R2004" t="s">
        <v>427</v>
      </c>
      <c r="S2004" t="s">
        <v>4804</v>
      </c>
      <c r="T2004" t="s">
        <v>428</v>
      </c>
      <c r="U2004" t="s">
        <v>429</v>
      </c>
      <c r="V2004" t="s">
        <v>430</v>
      </c>
      <c r="W2004" t="s">
        <v>38</v>
      </c>
      <c r="X2004" t="s">
        <v>39</v>
      </c>
      <c r="Y2004" t="s">
        <v>75</v>
      </c>
      <c r="Z2004" t="s">
        <v>422</v>
      </c>
      <c r="AA2004" t="s">
        <v>42</v>
      </c>
    </row>
    <row r="2005" spans="1:27" x14ac:dyDescent="0.25">
      <c r="A2005" s="1">
        <v>10322</v>
      </c>
      <c r="B2005" s="1">
        <v>20</v>
      </c>
      <c r="C2005" s="8">
        <v>100</v>
      </c>
      <c r="D2005" s="1">
        <v>3</v>
      </c>
      <c r="E2005" s="7">
        <v>2624</v>
      </c>
      <c r="F2005" s="7">
        <f>sales_data_sample3[[#This Row],[SALES]]*sales_data_sample3[[#This Row],[PROFIT MARGIN]]</f>
        <v>193.91359999999997</v>
      </c>
      <c r="G2005" s="14" t="str">
        <f>IF(sales_data_sample3[[#This Row],[STATUS]] &lt;&gt;"Cancelled","7,39%","0")</f>
        <v>7,39%</v>
      </c>
      <c r="H2005" s="4">
        <v>38295</v>
      </c>
      <c r="I2005" t="s">
        <v>28</v>
      </c>
      <c r="J2005">
        <f>ROUNDUP(MONTH(sales_data_sample3[[#This Row],[ORDER DATE]])/3,0)</f>
        <v>4</v>
      </c>
      <c r="K2005" t="str">
        <f>TEXT(sales_data_sample3[[#This Row],[ORDER DATE]],"[$-409]mmmm")</f>
        <v>November</v>
      </c>
      <c r="L2005">
        <f>YEAR(sales_data_sample3[[#This Row],[ORDER DATE]])</f>
        <v>2004</v>
      </c>
      <c r="M2005" t="s">
        <v>1354</v>
      </c>
      <c r="N2005">
        <v>33</v>
      </c>
      <c r="O2005" t="s">
        <v>2922</v>
      </c>
      <c r="P2005" t="s">
        <v>425</v>
      </c>
      <c r="Q2005" t="s">
        <v>426</v>
      </c>
      <c r="R2005" t="s">
        <v>427</v>
      </c>
      <c r="S2005" t="s">
        <v>4804</v>
      </c>
      <c r="T2005" t="s">
        <v>428</v>
      </c>
      <c r="U2005" t="s">
        <v>429</v>
      </c>
      <c r="V2005" t="s">
        <v>430</v>
      </c>
      <c r="W2005" t="s">
        <v>38</v>
      </c>
      <c r="X2005" t="s">
        <v>39</v>
      </c>
      <c r="Y2005" t="s">
        <v>75</v>
      </c>
      <c r="Z2005" t="s">
        <v>422</v>
      </c>
      <c r="AA2005" t="s">
        <v>42</v>
      </c>
    </row>
    <row r="2006" spans="1:27" x14ac:dyDescent="0.25">
      <c r="A2006" s="1">
        <v>10322</v>
      </c>
      <c r="B2006" s="1">
        <v>30</v>
      </c>
      <c r="C2006" s="8">
        <v>100</v>
      </c>
      <c r="D2006" s="1">
        <v>4</v>
      </c>
      <c r="E2006" s="7">
        <v>3500.1</v>
      </c>
      <c r="F2006" s="7">
        <f>sales_data_sample3[[#This Row],[SALES]]*sales_data_sample3[[#This Row],[PROFIT MARGIN]]</f>
        <v>258.65738999999996</v>
      </c>
      <c r="G2006" s="14" t="str">
        <f>IF(sales_data_sample3[[#This Row],[STATUS]] &lt;&gt;"Cancelled","7,39%","0")</f>
        <v>7,39%</v>
      </c>
      <c r="H2006" s="4">
        <v>38295</v>
      </c>
      <c r="I2006" t="s">
        <v>28</v>
      </c>
      <c r="J2006">
        <f>ROUNDUP(MONTH(sales_data_sample3[[#This Row],[ORDER DATE]])/3,0)</f>
        <v>4</v>
      </c>
      <c r="K2006" t="str">
        <f>TEXT(sales_data_sample3[[#This Row],[ORDER DATE]],"[$-409]mmmm")</f>
        <v>November</v>
      </c>
      <c r="L2006">
        <f>YEAR(sales_data_sample3[[#This Row],[ORDER DATE]])</f>
        <v>2004</v>
      </c>
      <c r="M2006" t="s">
        <v>1354</v>
      </c>
      <c r="N2006">
        <v>44</v>
      </c>
      <c r="O2006" t="s">
        <v>3035</v>
      </c>
      <c r="P2006" t="s">
        <v>425</v>
      </c>
      <c r="Q2006" t="s">
        <v>426</v>
      </c>
      <c r="R2006" t="s">
        <v>427</v>
      </c>
      <c r="S2006" t="s">
        <v>4804</v>
      </c>
      <c r="T2006" t="s">
        <v>428</v>
      </c>
      <c r="U2006" t="s">
        <v>429</v>
      </c>
      <c r="V2006" t="s">
        <v>430</v>
      </c>
      <c r="W2006" t="s">
        <v>38</v>
      </c>
      <c r="X2006" t="s">
        <v>39</v>
      </c>
      <c r="Y2006" t="s">
        <v>75</v>
      </c>
      <c r="Z2006" t="s">
        <v>422</v>
      </c>
      <c r="AA2006" t="s">
        <v>65</v>
      </c>
    </row>
    <row r="2007" spans="1:27" x14ac:dyDescent="0.25">
      <c r="A2007" s="1">
        <v>10323</v>
      </c>
      <c r="B2007" s="1">
        <v>33</v>
      </c>
      <c r="C2007" s="8">
        <v>91.27</v>
      </c>
      <c r="D2007" s="1">
        <v>2</v>
      </c>
      <c r="E2007" s="7">
        <v>3011.91</v>
      </c>
      <c r="F2007" s="7">
        <f>sales_data_sample3[[#This Row],[SALES]]*sales_data_sample3[[#This Row],[PROFIT MARGIN]]</f>
        <v>222.58014899999998</v>
      </c>
      <c r="G2007" s="14" t="str">
        <f>IF(sales_data_sample3[[#This Row],[STATUS]] &lt;&gt;"Cancelled","7,39%","0")</f>
        <v>7,39%</v>
      </c>
      <c r="H2007" s="4">
        <v>38296</v>
      </c>
      <c r="I2007" t="s">
        <v>28</v>
      </c>
      <c r="J2007">
        <f>ROUNDUP(MONTH(sales_data_sample3[[#This Row],[ORDER DATE]])/3,0)</f>
        <v>4</v>
      </c>
      <c r="K2007" t="str">
        <f>TEXT(sales_data_sample3[[#This Row],[ORDER DATE]],"[$-409]mmmm")</f>
        <v>November</v>
      </c>
      <c r="L2007">
        <f>YEAR(sales_data_sample3[[#This Row],[ORDER DATE]])</f>
        <v>2004</v>
      </c>
      <c r="M2007" t="s">
        <v>1354</v>
      </c>
      <c r="N2007">
        <v>99</v>
      </c>
      <c r="O2007" t="s">
        <v>2325</v>
      </c>
      <c r="P2007" t="s">
        <v>849</v>
      </c>
      <c r="Q2007" t="s">
        <v>850</v>
      </c>
      <c r="R2007" t="s">
        <v>851</v>
      </c>
      <c r="S2007" t="s">
        <v>4804</v>
      </c>
      <c r="T2007" t="s">
        <v>852</v>
      </c>
      <c r="U2007" t="s">
        <v>4804</v>
      </c>
      <c r="V2007" t="s">
        <v>853</v>
      </c>
      <c r="W2007" t="s">
        <v>810</v>
      </c>
      <c r="X2007" t="s">
        <v>52</v>
      </c>
      <c r="Y2007" t="s">
        <v>854</v>
      </c>
      <c r="Z2007" t="s">
        <v>731</v>
      </c>
      <c r="AA2007" t="s">
        <v>65</v>
      </c>
    </row>
    <row r="2008" spans="1:27" x14ac:dyDescent="0.25">
      <c r="A2008" s="1">
        <v>10323</v>
      </c>
      <c r="B2008" s="1">
        <v>47</v>
      </c>
      <c r="C2008" s="8">
        <v>100</v>
      </c>
      <c r="D2008" s="1">
        <v>1</v>
      </c>
      <c r="E2008" s="7">
        <v>6203.06</v>
      </c>
      <c r="F2008" s="7">
        <f>sales_data_sample3[[#This Row],[SALES]]*sales_data_sample3[[#This Row],[PROFIT MARGIN]]</f>
        <v>282.23923000000002</v>
      </c>
      <c r="G2008" s="14" t="str">
        <f>IF(sales_data_sample3[[#This Row],[STATUS]] &lt;&gt;"Cancelled","4,55%","0")</f>
        <v>4,55%</v>
      </c>
      <c r="H2008" s="4">
        <v>38296</v>
      </c>
      <c r="I2008" t="s">
        <v>28</v>
      </c>
      <c r="J2008">
        <f>ROUNDUP(MONTH(sales_data_sample3[[#This Row],[ORDER DATE]])/3,0)</f>
        <v>4</v>
      </c>
      <c r="K2008" t="str">
        <f>TEXT(sales_data_sample3[[#This Row],[ORDER DATE]],"[$-409]mmmm")</f>
        <v>November</v>
      </c>
      <c r="L2008">
        <f>YEAR(sales_data_sample3[[#This Row],[ORDER DATE]])</f>
        <v>2004</v>
      </c>
      <c r="M2008" t="s">
        <v>957</v>
      </c>
      <c r="N2008">
        <v>121</v>
      </c>
      <c r="O2008" t="s">
        <v>2604</v>
      </c>
      <c r="P2008" t="s">
        <v>849</v>
      </c>
      <c r="Q2008" t="s">
        <v>850</v>
      </c>
      <c r="R2008" t="s">
        <v>851</v>
      </c>
      <c r="S2008" t="s">
        <v>4804</v>
      </c>
      <c r="T2008" t="s">
        <v>852</v>
      </c>
      <c r="U2008" t="s">
        <v>4804</v>
      </c>
      <c r="V2008" t="s">
        <v>853</v>
      </c>
      <c r="W2008" t="s">
        <v>810</v>
      </c>
      <c r="X2008" t="s">
        <v>52</v>
      </c>
      <c r="Y2008" t="s">
        <v>854</v>
      </c>
      <c r="Z2008" t="s">
        <v>731</v>
      </c>
      <c r="AA2008" t="s">
        <v>65</v>
      </c>
    </row>
    <row r="2009" spans="1:27" x14ac:dyDescent="0.25">
      <c r="A2009" s="1">
        <v>10324</v>
      </c>
      <c r="B2009" s="1">
        <v>27</v>
      </c>
      <c r="C2009" s="8">
        <v>54.33</v>
      </c>
      <c r="D2009" s="1">
        <v>1</v>
      </c>
      <c r="E2009" s="7">
        <v>1466.91</v>
      </c>
      <c r="F2009" s="7">
        <f>sales_data_sample3[[#This Row],[SALES]]*sales_data_sample3[[#This Row],[PROFIT MARGIN]]</f>
        <v>365.11389900000006</v>
      </c>
      <c r="G2009" s="14" t="str">
        <f>IF(sales_data_sample3[[#This Row],[STATUS]] &lt;&gt;"Cancelled","24,89%","0")</f>
        <v>24,89%</v>
      </c>
      <c r="H2009" s="4">
        <v>38296</v>
      </c>
      <c r="I2009" t="s">
        <v>28</v>
      </c>
      <c r="J2009">
        <f>ROUNDUP(MONTH(sales_data_sample3[[#This Row],[ORDER DATE]])/3,0)</f>
        <v>4</v>
      </c>
      <c r="K2009" t="str">
        <f>TEXT(sales_data_sample3[[#This Row],[ORDER DATE]],"[$-409]mmmm")</f>
        <v>November</v>
      </c>
      <c r="L2009">
        <f>YEAR(sales_data_sample3[[#This Row],[ORDER DATE]])</f>
        <v>2004</v>
      </c>
      <c r="M2009" t="s">
        <v>278</v>
      </c>
      <c r="N2009">
        <v>151</v>
      </c>
      <c r="O2009" t="s">
        <v>1027</v>
      </c>
      <c r="P2009" t="s">
        <v>145</v>
      </c>
      <c r="Q2009" t="s">
        <v>146</v>
      </c>
      <c r="R2009" t="s">
        <v>147</v>
      </c>
      <c r="S2009" t="s">
        <v>148</v>
      </c>
      <c r="T2009" t="s">
        <v>35</v>
      </c>
      <c r="U2009" t="s">
        <v>36</v>
      </c>
      <c r="V2009" t="s">
        <v>37</v>
      </c>
      <c r="W2009" t="s">
        <v>38</v>
      </c>
      <c r="X2009" t="s">
        <v>39</v>
      </c>
      <c r="Y2009" t="s">
        <v>149</v>
      </c>
      <c r="Z2009" t="s">
        <v>150</v>
      </c>
      <c r="AA2009" t="s">
        <v>42</v>
      </c>
    </row>
    <row r="2010" spans="1:27" x14ac:dyDescent="0.25">
      <c r="A2010" s="1">
        <v>10324</v>
      </c>
      <c r="B2010" s="1">
        <v>26</v>
      </c>
      <c r="C2010" s="8">
        <v>58.38</v>
      </c>
      <c r="D2010" s="1">
        <v>7</v>
      </c>
      <c r="E2010" s="7">
        <v>1517.88</v>
      </c>
      <c r="F2010" s="7">
        <f>sales_data_sample3[[#This Row],[SALES]]*sales_data_sample3[[#This Row],[PROFIT MARGIN]]</f>
        <v>69.063540000000003</v>
      </c>
      <c r="G2010" s="14" t="str">
        <f>IF(sales_data_sample3[[#This Row],[STATUS]] &lt;&gt;"Cancelled","4,55%","0")</f>
        <v>4,55%</v>
      </c>
      <c r="H2010" s="4">
        <v>38296</v>
      </c>
      <c r="I2010" t="s">
        <v>28</v>
      </c>
      <c r="J2010">
        <f>ROUNDUP(MONTH(sales_data_sample3[[#This Row],[ORDER DATE]])/3,0)</f>
        <v>4</v>
      </c>
      <c r="K2010" t="str">
        <f>TEXT(sales_data_sample3[[#This Row],[ORDER DATE]],"[$-409]mmmm")</f>
        <v>November</v>
      </c>
      <c r="L2010">
        <f>YEAR(sales_data_sample3[[#This Row],[ORDER DATE]])</f>
        <v>2004</v>
      </c>
      <c r="M2010" t="s">
        <v>957</v>
      </c>
      <c r="N2010">
        <v>118</v>
      </c>
      <c r="O2010" t="s">
        <v>1172</v>
      </c>
      <c r="P2010" t="s">
        <v>145</v>
      </c>
      <c r="Q2010" t="s">
        <v>146</v>
      </c>
      <c r="R2010" t="s">
        <v>147</v>
      </c>
      <c r="S2010" t="s">
        <v>148</v>
      </c>
      <c r="T2010" t="s">
        <v>35</v>
      </c>
      <c r="U2010" t="s">
        <v>36</v>
      </c>
      <c r="V2010" t="s">
        <v>37</v>
      </c>
      <c r="W2010" t="s">
        <v>38</v>
      </c>
      <c r="X2010" t="s">
        <v>39</v>
      </c>
      <c r="Y2010" t="s">
        <v>149</v>
      </c>
      <c r="Z2010" t="s">
        <v>150</v>
      </c>
      <c r="AA2010" t="s">
        <v>42</v>
      </c>
    </row>
    <row r="2011" spans="1:27" x14ac:dyDescent="0.25">
      <c r="A2011" s="1">
        <v>10324</v>
      </c>
      <c r="B2011" s="1">
        <v>47</v>
      </c>
      <c r="C2011" s="8">
        <v>100</v>
      </c>
      <c r="D2011" s="1">
        <v>8</v>
      </c>
      <c r="E2011" s="7">
        <v>7207.45</v>
      </c>
      <c r="F2011" s="7">
        <f>sales_data_sample3[[#This Row],[SALES]]*sales_data_sample3[[#This Row],[PROFIT MARGIN]]</f>
        <v>1793.934305</v>
      </c>
      <c r="G2011" s="14" t="str">
        <f>IF(sales_data_sample3[[#This Row],[STATUS]] &lt;&gt;"Cancelled","24,89%","0")</f>
        <v>24,89%</v>
      </c>
      <c r="H2011" s="4">
        <v>38296</v>
      </c>
      <c r="I2011" t="s">
        <v>28</v>
      </c>
      <c r="J2011">
        <f>ROUNDUP(MONTH(sales_data_sample3[[#This Row],[ORDER DATE]])/3,0)</f>
        <v>4</v>
      </c>
      <c r="K2011" t="str">
        <f>TEXT(sales_data_sample3[[#This Row],[ORDER DATE]],"[$-409]mmmm")</f>
        <v>November</v>
      </c>
      <c r="L2011">
        <f>YEAR(sales_data_sample3[[#This Row],[ORDER DATE]])</f>
        <v>2004</v>
      </c>
      <c r="M2011" t="s">
        <v>278</v>
      </c>
      <c r="N2011">
        <v>163</v>
      </c>
      <c r="O2011" t="s">
        <v>1667</v>
      </c>
      <c r="P2011" t="s">
        <v>145</v>
      </c>
      <c r="Q2011" t="s">
        <v>146</v>
      </c>
      <c r="R2011" t="s">
        <v>147</v>
      </c>
      <c r="S2011" t="s">
        <v>148</v>
      </c>
      <c r="T2011" t="s">
        <v>35</v>
      </c>
      <c r="U2011" t="s">
        <v>36</v>
      </c>
      <c r="V2011" t="s">
        <v>37</v>
      </c>
      <c r="W2011" t="s">
        <v>38</v>
      </c>
      <c r="X2011" t="s">
        <v>39</v>
      </c>
      <c r="Y2011" t="s">
        <v>149</v>
      </c>
      <c r="Z2011" t="s">
        <v>150</v>
      </c>
      <c r="AA2011" t="s">
        <v>229</v>
      </c>
    </row>
    <row r="2012" spans="1:27" x14ac:dyDescent="0.25">
      <c r="A2012" s="1">
        <v>10324</v>
      </c>
      <c r="B2012" s="1">
        <v>33</v>
      </c>
      <c r="C2012" s="8">
        <v>37.479999999999997</v>
      </c>
      <c r="D2012" s="1">
        <v>10</v>
      </c>
      <c r="E2012" s="7">
        <v>1236.8399999999999</v>
      </c>
      <c r="F2012" s="7">
        <f>sales_data_sample3[[#This Row],[SALES]]*sales_data_sample3[[#This Row],[PROFIT MARGIN]]</f>
        <v>56.276219999999995</v>
      </c>
      <c r="G2012" s="14" t="str">
        <f>IF(sales_data_sample3[[#This Row],[STATUS]] &lt;&gt;"Cancelled","4,55%","0")</f>
        <v>4,55%</v>
      </c>
      <c r="H2012" s="4">
        <v>38296</v>
      </c>
      <c r="I2012" t="s">
        <v>28</v>
      </c>
      <c r="J2012">
        <f>ROUNDUP(MONTH(sales_data_sample3[[#This Row],[ORDER DATE]])/3,0)</f>
        <v>4</v>
      </c>
      <c r="K2012" t="str">
        <f>TEXT(sales_data_sample3[[#This Row],[ORDER DATE]],"[$-409]mmmm")</f>
        <v>November</v>
      </c>
      <c r="L2012">
        <f>YEAR(sales_data_sample3[[#This Row],[ORDER DATE]])</f>
        <v>2004</v>
      </c>
      <c r="M2012" t="s">
        <v>957</v>
      </c>
      <c r="N2012">
        <v>122</v>
      </c>
      <c r="O2012" t="s">
        <v>1737</v>
      </c>
      <c r="P2012" t="s">
        <v>145</v>
      </c>
      <c r="Q2012" t="s">
        <v>146</v>
      </c>
      <c r="R2012" t="s">
        <v>147</v>
      </c>
      <c r="S2012" t="s">
        <v>148</v>
      </c>
      <c r="T2012" t="s">
        <v>35</v>
      </c>
      <c r="U2012" t="s">
        <v>36</v>
      </c>
      <c r="V2012" t="s">
        <v>37</v>
      </c>
      <c r="W2012" t="s">
        <v>38</v>
      </c>
      <c r="X2012" t="s">
        <v>39</v>
      </c>
      <c r="Y2012" t="s">
        <v>149</v>
      </c>
      <c r="Z2012" t="s">
        <v>150</v>
      </c>
      <c r="AA2012" t="s">
        <v>42</v>
      </c>
    </row>
    <row r="2013" spans="1:27" x14ac:dyDescent="0.25">
      <c r="A2013" s="1">
        <v>10324</v>
      </c>
      <c r="B2013" s="1">
        <v>27</v>
      </c>
      <c r="C2013" s="8">
        <v>100</v>
      </c>
      <c r="D2013" s="1">
        <v>12</v>
      </c>
      <c r="E2013" s="7">
        <v>3155.49</v>
      </c>
      <c r="F2013" s="7">
        <f>sales_data_sample3[[#This Row],[SALES]]*sales_data_sample3[[#This Row],[PROFIT MARGIN]]</f>
        <v>785.40146099999993</v>
      </c>
      <c r="G2013" s="14" t="str">
        <f>IF(sales_data_sample3[[#This Row],[STATUS]] &lt;&gt;"Cancelled","24,89%","0")</f>
        <v>24,89%</v>
      </c>
      <c r="H2013" s="4">
        <v>38296</v>
      </c>
      <c r="I2013" t="s">
        <v>28</v>
      </c>
      <c r="J2013">
        <f>ROUNDUP(MONTH(sales_data_sample3[[#This Row],[ORDER DATE]])/3,0)</f>
        <v>4</v>
      </c>
      <c r="K2013" t="str">
        <f>TEXT(sales_data_sample3[[#This Row],[ORDER DATE]],"[$-409]mmmm")</f>
        <v>November</v>
      </c>
      <c r="L2013">
        <f>YEAR(sales_data_sample3[[#This Row],[ORDER DATE]])</f>
        <v>2004</v>
      </c>
      <c r="M2013" t="s">
        <v>278</v>
      </c>
      <c r="N2013">
        <v>169</v>
      </c>
      <c r="O2013" t="s">
        <v>2190</v>
      </c>
      <c r="P2013" t="s">
        <v>145</v>
      </c>
      <c r="Q2013" t="s">
        <v>146</v>
      </c>
      <c r="R2013" t="s">
        <v>147</v>
      </c>
      <c r="S2013" t="s">
        <v>148</v>
      </c>
      <c r="T2013" t="s">
        <v>35</v>
      </c>
      <c r="U2013" t="s">
        <v>36</v>
      </c>
      <c r="V2013" t="s">
        <v>37</v>
      </c>
      <c r="W2013" t="s">
        <v>38</v>
      </c>
      <c r="X2013" t="s">
        <v>39</v>
      </c>
      <c r="Y2013" t="s">
        <v>149</v>
      </c>
      <c r="Z2013" t="s">
        <v>150</v>
      </c>
      <c r="AA2013" t="s">
        <v>65</v>
      </c>
    </row>
    <row r="2014" spans="1:27" x14ac:dyDescent="0.25">
      <c r="A2014" s="1">
        <v>10324</v>
      </c>
      <c r="B2014" s="1">
        <v>49</v>
      </c>
      <c r="C2014" s="8">
        <v>100</v>
      </c>
      <c r="D2014" s="1">
        <v>13</v>
      </c>
      <c r="E2014" s="7">
        <v>5379.71</v>
      </c>
      <c r="F2014" s="7">
        <f>sales_data_sample3[[#This Row],[SALES]]*sales_data_sample3[[#This Row],[PROFIT MARGIN]]</f>
        <v>1339.0098190000001</v>
      </c>
      <c r="G2014" s="14" t="str">
        <f>IF(sales_data_sample3[[#This Row],[STATUS]] &lt;&gt;"Cancelled","24,89%","0")</f>
        <v>24,89%</v>
      </c>
      <c r="H2014" s="4">
        <v>38296</v>
      </c>
      <c r="I2014" t="s">
        <v>28</v>
      </c>
      <c r="J2014">
        <f>ROUNDUP(MONTH(sales_data_sample3[[#This Row],[ORDER DATE]])/3,0)</f>
        <v>4</v>
      </c>
      <c r="K2014" t="str">
        <f>TEXT(sales_data_sample3[[#This Row],[ORDER DATE]],"[$-409]mmmm")</f>
        <v>November</v>
      </c>
      <c r="L2014">
        <f>YEAR(sales_data_sample3[[#This Row],[ORDER DATE]])</f>
        <v>2004</v>
      </c>
      <c r="M2014" t="s">
        <v>278</v>
      </c>
      <c r="N2014">
        <v>143</v>
      </c>
      <c r="O2014" t="s">
        <v>2501</v>
      </c>
      <c r="P2014" t="s">
        <v>145</v>
      </c>
      <c r="Q2014" t="s">
        <v>146</v>
      </c>
      <c r="R2014" t="s">
        <v>147</v>
      </c>
      <c r="S2014" t="s">
        <v>148</v>
      </c>
      <c r="T2014" t="s">
        <v>35</v>
      </c>
      <c r="U2014" t="s">
        <v>36</v>
      </c>
      <c r="V2014" t="s">
        <v>37</v>
      </c>
      <c r="W2014" t="s">
        <v>38</v>
      </c>
      <c r="X2014" t="s">
        <v>39</v>
      </c>
      <c r="Y2014" t="s">
        <v>149</v>
      </c>
      <c r="Z2014" t="s">
        <v>150</v>
      </c>
      <c r="AA2014" t="s">
        <v>65</v>
      </c>
    </row>
    <row r="2015" spans="1:27" x14ac:dyDescent="0.25">
      <c r="A2015" s="1">
        <v>10324</v>
      </c>
      <c r="B2015" s="1">
        <v>38</v>
      </c>
      <c r="C2015" s="8">
        <v>100</v>
      </c>
      <c r="D2015" s="1">
        <v>6</v>
      </c>
      <c r="E2015" s="7">
        <v>6832.02</v>
      </c>
      <c r="F2015" s="7">
        <f>sales_data_sample3[[#This Row],[SALES]]*sales_data_sample3[[#This Row],[PROFIT MARGIN]]</f>
        <v>504.886278</v>
      </c>
      <c r="G2015" s="14" t="str">
        <f>IF(sales_data_sample3[[#This Row],[STATUS]] &lt;&gt;"Cancelled","7,39%","0")</f>
        <v>7,39%</v>
      </c>
      <c r="H2015" s="4">
        <v>38296</v>
      </c>
      <c r="I2015" t="s">
        <v>28</v>
      </c>
      <c r="J2015">
        <f>ROUNDUP(MONTH(sales_data_sample3[[#This Row],[ORDER DATE]])/3,0)</f>
        <v>4</v>
      </c>
      <c r="K2015" t="str">
        <f>TEXT(sales_data_sample3[[#This Row],[ORDER DATE]],"[$-409]mmmm")</f>
        <v>November</v>
      </c>
      <c r="L2015">
        <f>YEAR(sales_data_sample3[[#This Row],[ORDER DATE]])</f>
        <v>2004</v>
      </c>
      <c r="M2015" t="s">
        <v>1354</v>
      </c>
      <c r="N2015">
        <v>50</v>
      </c>
      <c r="O2015" t="s">
        <v>2635</v>
      </c>
      <c r="P2015" t="s">
        <v>145</v>
      </c>
      <c r="Q2015" t="s">
        <v>146</v>
      </c>
      <c r="R2015" t="s">
        <v>147</v>
      </c>
      <c r="S2015" t="s">
        <v>148</v>
      </c>
      <c r="T2015" t="s">
        <v>35</v>
      </c>
      <c r="U2015" t="s">
        <v>36</v>
      </c>
      <c r="V2015" t="s">
        <v>37</v>
      </c>
      <c r="W2015" t="s">
        <v>38</v>
      </c>
      <c r="X2015" t="s">
        <v>39</v>
      </c>
      <c r="Y2015" t="s">
        <v>149</v>
      </c>
      <c r="Z2015" t="s">
        <v>150</v>
      </c>
      <c r="AA2015" t="s">
        <v>65</v>
      </c>
    </row>
    <row r="2016" spans="1:27" x14ac:dyDescent="0.25">
      <c r="A2016" s="1">
        <v>10324</v>
      </c>
      <c r="B2016" s="1">
        <v>25</v>
      </c>
      <c r="C2016" s="8">
        <v>69.16</v>
      </c>
      <c r="D2016" s="1">
        <v>14</v>
      </c>
      <c r="E2016" s="7">
        <v>1729</v>
      </c>
      <c r="F2016" s="7">
        <f>sales_data_sample3[[#This Row],[SALES]]*sales_data_sample3[[#This Row],[PROFIT MARGIN]]</f>
        <v>430.34810000000004</v>
      </c>
      <c r="G2016" s="14" t="str">
        <f>IF(sales_data_sample3[[#This Row],[STATUS]] &lt;&gt;"Cancelled","24,89%","0")</f>
        <v>24,89%</v>
      </c>
      <c r="H2016" s="4">
        <v>38296</v>
      </c>
      <c r="I2016" t="s">
        <v>28</v>
      </c>
      <c r="J2016">
        <f>ROUNDUP(MONTH(sales_data_sample3[[#This Row],[ORDER DATE]])/3,0)</f>
        <v>4</v>
      </c>
      <c r="K2016" t="str">
        <f>TEXT(sales_data_sample3[[#This Row],[ORDER DATE]],"[$-409]mmmm")</f>
        <v>November</v>
      </c>
      <c r="L2016">
        <f>YEAR(sales_data_sample3[[#This Row],[ORDER DATE]])</f>
        <v>2004</v>
      </c>
      <c r="M2016" t="s">
        <v>278</v>
      </c>
      <c r="N2016">
        <v>57</v>
      </c>
      <c r="O2016" t="s">
        <v>2779</v>
      </c>
      <c r="P2016" t="s">
        <v>145</v>
      </c>
      <c r="Q2016" t="s">
        <v>146</v>
      </c>
      <c r="R2016" t="s">
        <v>147</v>
      </c>
      <c r="S2016" t="s">
        <v>148</v>
      </c>
      <c r="T2016" t="s">
        <v>35</v>
      </c>
      <c r="U2016" t="s">
        <v>36</v>
      </c>
      <c r="V2016" t="s">
        <v>37</v>
      </c>
      <c r="W2016" t="s">
        <v>38</v>
      </c>
      <c r="X2016" t="s">
        <v>39</v>
      </c>
      <c r="Y2016" t="s">
        <v>149</v>
      </c>
      <c r="Z2016" t="s">
        <v>150</v>
      </c>
      <c r="AA2016" t="s">
        <v>42</v>
      </c>
    </row>
    <row r="2017" spans="1:27" x14ac:dyDescent="0.25">
      <c r="A2017" s="1">
        <v>10324</v>
      </c>
      <c r="B2017" s="1">
        <v>31</v>
      </c>
      <c r="C2017" s="8">
        <v>100</v>
      </c>
      <c r="D2017" s="1">
        <v>2</v>
      </c>
      <c r="E2017" s="7">
        <v>3820.44</v>
      </c>
      <c r="F2017" s="7">
        <f>sales_data_sample3[[#This Row],[SALES]]*sales_data_sample3[[#This Row],[PROFIT MARGIN]]</f>
        <v>173.83001999999999</v>
      </c>
      <c r="G2017" s="14" t="str">
        <f>IF(sales_data_sample3[[#This Row],[STATUS]] &lt;&gt;"Cancelled","4,55%","0")</f>
        <v>4,55%</v>
      </c>
      <c r="H2017" s="4">
        <v>38296</v>
      </c>
      <c r="I2017" t="s">
        <v>28</v>
      </c>
      <c r="J2017">
        <f>ROUNDUP(MONTH(sales_data_sample3[[#This Row],[ORDER DATE]])/3,0)</f>
        <v>4</v>
      </c>
      <c r="K2017" t="str">
        <f>TEXT(sales_data_sample3[[#This Row],[ORDER DATE]],"[$-409]mmmm")</f>
        <v>November</v>
      </c>
      <c r="L2017">
        <f>YEAR(sales_data_sample3[[#This Row],[ORDER DATE]])</f>
        <v>2004</v>
      </c>
      <c r="M2017" t="s">
        <v>957</v>
      </c>
      <c r="N2017">
        <v>127</v>
      </c>
      <c r="O2017" t="s">
        <v>3076</v>
      </c>
      <c r="P2017" t="s">
        <v>145</v>
      </c>
      <c r="Q2017" t="s">
        <v>146</v>
      </c>
      <c r="R2017" t="s">
        <v>147</v>
      </c>
      <c r="S2017" t="s">
        <v>148</v>
      </c>
      <c r="T2017" t="s">
        <v>35</v>
      </c>
      <c r="U2017" t="s">
        <v>36</v>
      </c>
      <c r="V2017" t="s">
        <v>37</v>
      </c>
      <c r="W2017" t="s">
        <v>38</v>
      </c>
      <c r="X2017" t="s">
        <v>39</v>
      </c>
      <c r="Y2017" t="s">
        <v>149</v>
      </c>
      <c r="Z2017" t="s">
        <v>150</v>
      </c>
      <c r="AA2017" t="s">
        <v>65</v>
      </c>
    </row>
    <row r="2018" spans="1:27" x14ac:dyDescent="0.25">
      <c r="A2018" s="1">
        <v>10324</v>
      </c>
      <c r="B2018" s="1">
        <v>30</v>
      </c>
      <c r="C2018" s="8">
        <v>100</v>
      </c>
      <c r="D2018" s="1">
        <v>9</v>
      </c>
      <c r="E2018" s="7">
        <v>3338.1</v>
      </c>
      <c r="F2018" s="7">
        <f>sales_data_sample3[[#This Row],[SALES]]*sales_data_sample3[[#This Row],[PROFIT MARGIN]]</f>
        <v>830.85309000000007</v>
      </c>
      <c r="G2018" s="14" t="str">
        <f>IF(sales_data_sample3[[#This Row],[STATUS]] &lt;&gt;"Cancelled","24,89%","0")</f>
        <v>24,89%</v>
      </c>
      <c r="H2018" s="4">
        <v>38296</v>
      </c>
      <c r="I2018" t="s">
        <v>28</v>
      </c>
      <c r="J2018">
        <f>ROUNDUP(MONTH(sales_data_sample3[[#This Row],[ORDER DATE]])/3,0)</f>
        <v>4</v>
      </c>
      <c r="K2018" t="str">
        <f>TEXT(sales_data_sample3[[#This Row],[ORDER DATE]],"[$-409]mmmm")</f>
        <v>November</v>
      </c>
      <c r="L2018">
        <f>YEAR(sales_data_sample3[[#This Row],[ORDER DATE]])</f>
        <v>2004</v>
      </c>
      <c r="M2018" t="s">
        <v>278</v>
      </c>
      <c r="N2018">
        <v>35</v>
      </c>
      <c r="O2018" t="s">
        <v>3186</v>
      </c>
      <c r="P2018" t="s">
        <v>145</v>
      </c>
      <c r="Q2018" t="s">
        <v>146</v>
      </c>
      <c r="R2018" t="s">
        <v>147</v>
      </c>
      <c r="S2018" t="s">
        <v>148</v>
      </c>
      <c r="T2018" t="s">
        <v>35</v>
      </c>
      <c r="U2018" t="s">
        <v>36</v>
      </c>
      <c r="V2018" t="s">
        <v>37</v>
      </c>
      <c r="W2018" t="s">
        <v>38</v>
      </c>
      <c r="X2018" t="s">
        <v>39</v>
      </c>
      <c r="Y2018" t="s">
        <v>149</v>
      </c>
      <c r="Z2018" t="s">
        <v>150</v>
      </c>
      <c r="AA2018" t="s">
        <v>65</v>
      </c>
    </row>
    <row r="2019" spans="1:27" x14ac:dyDescent="0.25">
      <c r="A2019" s="1">
        <v>10324</v>
      </c>
      <c r="B2019" s="1">
        <v>33</v>
      </c>
      <c r="C2019" s="8">
        <v>100</v>
      </c>
      <c r="D2019" s="1">
        <v>3</v>
      </c>
      <c r="E2019" s="7">
        <v>6267.69</v>
      </c>
      <c r="F2019" s="7">
        <f>sales_data_sample3[[#This Row],[SALES]]*sales_data_sample3[[#This Row],[PROFIT MARGIN]]</f>
        <v>463.18229099999991</v>
      </c>
      <c r="G2019" s="14" t="str">
        <f>IF(sales_data_sample3[[#This Row],[STATUS]] &lt;&gt;"Cancelled","7,39%","0")</f>
        <v>7,39%</v>
      </c>
      <c r="H2019" s="4">
        <v>38296</v>
      </c>
      <c r="I2019" t="s">
        <v>28</v>
      </c>
      <c r="J2019">
        <f>ROUNDUP(MONTH(sales_data_sample3[[#This Row],[ORDER DATE]])/3,0)</f>
        <v>4</v>
      </c>
      <c r="K2019" t="str">
        <f>TEXT(sales_data_sample3[[#This Row],[ORDER DATE]],"[$-409]mmmm")</f>
        <v>November</v>
      </c>
      <c r="L2019">
        <f>YEAR(sales_data_sample3[[#This Row],[ORDER DATE]])</f>
        <v>2004</v>
      </c>
      <c r="M2019" t="s">
        <v>1354</v>
      </c>
      <c r="N2019">
        <v>97</v>
      </c>
      <c r="O2019" t="s">
        <v>3732</v>
      </c>
      <c r="P2019" t="s">
        <v>145</v>
      </c>
      <c r="Q2019" t="s">
        <v>146</v>
      </c>
      <c r="R2019" t="s">
        <v>147</v>
      </c>
      <c r="S2019" t="s">
        <v>148</v>
      </c>
      <c r="T2019" t="s">
        <v>35</v>
      </c>
      <c r="U2019" t="s">
        <v>36</v>
      </c>
      <c r="V2019" t="s">
        <v>37</v>
      </c>
      <c r="W2019" t="s">
        <v>38</v>
      </c>
      <c r="X2019" t="s">
        <v>39</v>
      </c>
      <c r="Y2019" t="s">
        <v>149</v>
      </c>
      <c r="Z2019" t="s">
        <v>150</v>
      </c>
      <c r="AA2019" t="s">
        <v>65</v>
      </c>
    </row>
    <row r="2020" spans="1:27" x14ac:dyDescent="0.25">
      <c r="A2020" s="1">
        <v>10324</v>
      </c>
      <c r="B2020" s="1">
        <v>20</v>
      </c>
      <c r="C2020" s="8">
        <v>98.18</v>
      </c>
      <c r="D2020" s="1">
        <v>11</v>
      </c>
      <c r="E2020" s="7">
        <v>1963.6</v>
      </c>
      <c r="F2020" s="7">
        <f>sales_data_sample3[[#This Row],[SALES]]*sales_data_sample3[[#This Row],[PROFIT MARGIN]]</f>
        <v>89.343799999999987</v>
      </c>
      <c r="G2020" s="14" t="str">
        <f>IF(sales_data_sample3[[#This Row],[STATUS]] &lt;&gt;"Cancelled","4,55%","0")</f>
        <v>4,55%</v>
      </c>
      <c r="H2020" s="4">
        <v>38296</v>
      </c>
      <c r="I2020" t="s">
        <v>28</v>
      </c>
      <c r="J2020">
        <f>ROUNDUP(MONTH(sales_data_sample3[[#This Row],[ORDER DATE]])/3,0)</f>
        <v>4</v>
      </c>
      <c r="K2020" t="str">
        <f>TEXT(sales_data_sample3[[#This Row],[ORDER DATE]],"[$-409]mmmm")</f>
        <v>November</v>
      </c>
      <c r="L2020">
        <f>YEAR(sales_data_sample3[[#This Row],[ORDER DATE]])</f>
        <v>2004</v>
      </c>
      <c r="M2020" t="s">
        <v>957</v>
      </c>
      <c r="N2020">
        <v>96</v>
      </c>
      <c r="O2020" t="s">
        <v>3839</v>
      </c>
      <c r="P2020" t="s">
        <v>145</v>
      </c>
      <c r="Q2020" t="s">
        <v>146</v>
      </c>
      <c r="R2020" t="s">
        <v>147</v>
      </c>
      <c r="S2020" t="s">
        <v>148</v>
      </c>
      <c r="T2020" t="s">
        <v>35</v>
      </c>
      <c r="U2020" t="s">
        <v>36</v>
      </c>
      <c r="V2020" t="s">
        <v>37</v>
      </c>
      <c r="W2020" t="s">
        <v>38</v>
      </c>
      <c r="X2020" t="s">
        <v>39</v>
      </c>
      <c r="Y2020" t="s">
        <v>149</v>
      </c>
      <c r="Z2020" t="s">
        <v>150</v>
      </c>
      <c r="AA2020" t="s">
        <v>42</v>
      </c>
    </row>
    <row r="2021" spans="1:27" x14ac:dyDescent="0.25">
      <c r="A2021" s="1">
        <v>10324</v>
      </c>
      <c r="B2021" s="1">
        <v>48</v>
      </c>
      <c r="C2021" s="8">
        <v>100</v>
      </c>
      <c r="D2021" s="1">
        <v>4</v>
      </c>
      <c r="E2021" s="7">
        <v>8209.44</v>
      </c>
      <c r="F2021" s="7">
        <f>sales_data_sample3[[#This Row],[SALES]]*sales_data_sample3[[#This Row],[PROFIT MARGIN]]</f>
        <v>373.52951999999999</v>
      </c>
      <c r="G2021" s="14" t="str">
        <f>IF(sales_data_sample3[[#This Row],[STATUS]] &lt;&gt;"Cancelled","4,55%","0")</f>
        <v>4,55%</v>
      </c>
      <c r="H2021" s="4">
        <v>38296</v>
      </c>
      <c r="I2021" t="s">
        <v>28</v>
      </c>
      <c r="J2021">
        <f>ROUNDUP(MONTH(sales_data_sample3[[#This Row],[ORDER DATE]])/3,0)</f>
        <v>4</v>
      </c>
      <c r="K2021" t="str">
        <f>TEXT(sales_data_sample3[[#This Row],[ORDER DATE]],"[$-409]mmmm")</f>
        <v>November</v>
      </c>
      <c r="L2021">
        <f>YEAR(sales_data_sample3[[#This Row],[ORDER DATE]])</f>
        <v>2004</v>
      </c>
      <c r="M2021" t="s">
        <v>957</v>
      </c>
      <c r="N2021">
        <v>64</v>
      </c>
      <c r="O2021" t="s">
        <v>4029</v>
      </c>
      <c r="P2021" t="s">
        <v>145</v>
      </c>
      <c r="Q2021" t="s">
        <v>146</v>
      </c>
      <c r="R2021" t="s">
        <v>147</v>
      </c>
      <c r="S2021" t="s">
        <v>148</v>
      </c>
      <c r="T2021" t="s">
        <v>35</v>
      </c>
      <c r="U2021" t="s">
        <v>36</v>
      </c>
      <c r="V2021" t="s">
        <v>37</v>
      </c>
      <c r="W2021" t="s">
        <v>38</v>
      </c>
      <c r="X2021" t="s">
        <v>39</v>
      </c>
      <c r="Y2021" t="s">
        <v>149</v>
      </c>
      <c r="Z2021" t="s">
        <v>150</v>
      </c>
      <c r="AA2021" t="s">
        <v>229</v>
      </c>
    </row>
    <row r="2022" spans="1:27" x14ac:dyDescent="0.25">
      <c r="A2022" s="1">
        <v>10324</v>
      </c>
      <c r="B2022" s="1">
        <v>34</v>
      </c>
      <c r="C2022" s="8">
        <v>100</v>
      </c>
      <c r="D2022" s="1">
        <v>5</v>
      </c>
      <c r="E2022" s="7">
        <v>4248.3</v>
      </c>
      <c r="F2022" s="7">
        <f>sales_data_sample3[[#This Row],[SALES]]*sales_data_sample3[[#This Row],[PROFIT MARGIN]]</f>
        <v>1057.4018700000001</v>
      </c>
      <c r="G2022" s="14" t="str">
        <f>IF(sales_data_sample3[[#This Row],[STATUS]] &lt;&gt;"Cancelled","24,89%","0")</f>
        <v>24,89%</v>
      </c>
      <c r="H2022" s="4">
        <v>38296</v>
      </c>
      <c r="I2022" t="s">
        <v>28</v>
      </c>
      <c r="J2022">
        <f>ROUNDUP(MONTH(sales_data_sample3[[#This Row],[ORDER DATE]])/3,0)</f>
        <v>4</v>
      </c>
      <c r="K2022" t="str">
        <f>TEXT(sales_data_sample3[[#This Row],[ORDER DATE]],"[$-409]mmmm")</f>
        <v>November</v>
      </c>
      <c r="L2022">
        <f>YEAR(sales_data_sample3[[#This Row],[ORDER DATE]])</f>
        <v>2004</v>
      </c>
      <c r="M2022" t="s">
        <v>278</v>
      </c>
      <c r="N2022">
        <v>101</v>
      </c>
      <c r="O2022" t="s">
        <v>4506</v>
      </c>
      <c r="P2022" t="s">
        <v>145</v>
      </c>
      <c r="Q2022" t="s">
        <v>146</v>
      </c>
      <c r="R2022" t="s">
        <v>147</v>
      </c>
      <c r="S2022" t="s">
        <v>148</v>
      </c>
      <c r="T2022" t="s">
        <v>35</v>
      </c>
      <c r="U2022" t="s">
        <v>36</v>
      </c>
      <c r="V2022" t="s">
        <v>37</v>
      </c>
      <c r="W2022" t="s">
        <v>38</v>
      </c>
      <c r="X2022" t="s">
        <v>39</v>
      </c>
      <c r="Y2022" t="s">
        <v>149</v>
      </c>
      <c r="Z2022" t="s">
        <v>150</v>
      </c>
      <c r="AA2022" t="s">
        <v>65</v>
      </c>
    </row>
    <row r="2023" spans="1:27" x14ac:dyDescent="0.25">
      <c r="A2023" s="1">
        <v>10325</v>
      </c>
      <c r="B2023" s="1">
        <v>47</v>
      </c>
      <c r="C2023" s="8">
        <v>64.930000000000007</v>
      </c>
      <c r="D2023" s="1">
        <v>6</v>
      </c>
      <c r="E2023" s="7">
        <v>3051.71</v>
      </c>
      <c r="F2023" s="7">
        <f>sales_data_sample3[[#This Row],[SALES]]*sales_data_sample3[[#This Row],[PROFIT MARGIN]]</f>
        <v>759.57061900000008</v>
      </c>
      <c r="G2023" s="14" t="str">
        <f>IF(sales_data_sample3[[#This Row],[STATUS]] &lt;&gt;"Cancelled","24,89%","0")</f>
        <v>24,89%</v>
      </c>
      <c r="H2023" s="4">
        <v>38296</v>
      </c>
      <c r="I2023" t="s">
        <v>28</v>
      </c>
      <c r="J2023">
        <f>ROUNDUP(MONTH(sales_data_sample3[[#This Row],[ORDER DATE]])/3,0)</f>
        <v>4</v>
      </c>
      <c r="K2023" t="str">
        <f>TEXT(sales_data_sample3[[#This Row],[ORDER DATE]],"[$-409]mmmm")</f>
        <v>November</v>
      </c>
      <c r="L2023">
        <f>YEAR(sales_data_sample3[[#This Row],[ORDER DATE]])</f>
        <v>2004</v>
      </c>
      <c r="M2023" t="s">
        <v>278</v>
      </c>
      <c r="N2023">
        <v>136</v>
      </c>
      <c r="O2023" t="s">
        <v>561</v>
      </c>
      <c r="P2023" t="s">
        <v>201</v>
      </c>
      <c r="Q2023" t="s">
        <v>202</v>
      </c>
      <c r="R2023" t="s">
        <v>203</v>
      </c>
      <c r="S2023" t="s">
        <v>4804</v>
      </c>
      <c r="T2023" t="s">
        <v>204</v>
      </c>
      <c r="U2023" t="s">
        <v>4804</v>
      </c>
      <c r="V2023" t="s">
        <v>205</v>
      </c>
      <c r="W2023" t="s">
        <v>112</v>
      </c>
      <c r="X2023" t="s">
        <v>52</v>
      </c>
      <c r="Y2023" t="s">
        <v>206</v>
      </c>
      <c r="Z2023" t="s">
        <v>207</v>
      </c>
      <c r="AA2023" t="s">
        <v>65</v>
      </c>
    </row>
    <row r="2024" spans="1:27" x14ac:dyDescent="0.25">
      <c r="A2024" s="1">
        <v>10325</v>
      </c>
      <c r="B2024" s="1">
        <v>42</v>
      </c>
      <c r="C2024" s="8">
        <v>64</v>
      </c>
      <c r="D2024" s="1">
        <v>8</v>
      </c>
      <c r="E2024" s="7">
        <v>2688</v>
      </c>
      <c r="F2024" s="7">
        <f>sales_data_sample3[[#This Row],[SALES]]*sales_data_sample3[[#This Row],[PROFIT MARGIN]]</f>
        <v>669.04320000000007</v>
      </c>
      <c r="G2024" s="14" t="str">
        <f>IF(sales_data_sample3[[#This Row],[STATUS]] &lt;&gt;"Cancelled","24,89%","0")</f>
        <v>24,89%</v>
      </c>
      <c r="H2024" s="4">
        <v>38296</v>
      </c>
      <c r="I2024" t="s">
        <v>28</v>
      </c>
      <c r="J2024">
        <f>ROUNDUP(MONTH(sales_data_sample3[[#This Row],[ORDER DATE]])/3,0)</f>
        <v>4</v>
      </c>
      <c r="K2024" t="str">
        <f>TEXT(sales_data_sample3[[#This Row],[ORDER DATE]],"[$-409]mmmm")</f>
        <v>November</v>
      </c>
      <c r="L2024">
        <f>YEAR(sales_data_sample3[[#This Row],[ORDER DATE]])</f>
        <v>2004</v>
      </c>
      <c r="M2024" t="s">
        <v>278</v>
      </c>
      <c r="N2024">
        <v>207</v>
      </c>
      <c r="O2024" t="s">
        <v>880</v>
      </c>
      <c r="P2024" t="s">
        <v>201</v>
      </c>
      <c r="Q2024" t="s">
        <v>202</v>
      </c>
      <c r="R2024" t="s">
        <v>203</v>
      </c>
      <c r="S2024" t="s">
        <v>4804</v>
      </c>
      <c r="T2024" t="s">
        <v>204</v>
      </c>
      <c r="U2024" t="s">
        <v>4804</v>
      </c>
      <c r="V2024" t="s">
        <v>205</v>
      </c>
      <c r="W2024" t="s">
        <v>112</v>
      </c>
      <c r="X2024" t="s">
        <v>52</v>
      </c>
      <c r="Y2024" t="s">
        <v>206</v>
      </c>
      <c r="Z2024" t="s">
        <v>207</v>
      </c>
      <c r="AA2024" t="s">
        <v>42</v>
      </c>
    </row>
    <row r="2025" spans="1:27" x14ac:dyDescent="0.25">
      <c r="A2025" s="1">
        <v>10325</v>
      </c>
      <c r="B2025" s="1">
        <v>24</v>
      </c>
      <c r="C2025" s="8">
        <v>100</v>
      </c>
      <c r="D2025" s="1">
        <v>1</v>
      </c>
      <c r="E2025" s="7">
        <v>2583.6</v>
      </c>
      <c r="F2025" s="7">
        <f>sales_data_sample3[[#This Row],[SALES]]*sales_data_sample3[[#This Row],[PROFIT MARGIN]]</f>
        <v>643.05804000000001</v>
      </c>
      <c r="G2025" s="14" t="str">
        <f>IF(sales_data_sample3[[#This Row],[STATUS]] &lt;&gt;"Cancelled","24,89%","0")</f>
        <v>24,89%</v>
      </c>
      <c r="H2025" s="4">
        <v>38296</v>
      </c>
      <c r="I2025" t="s">
        <v>28</v>
      </c>
      <c r="J2025">
        <f>ROUNDUP(MONTH(sales_data_sample3[[#This Row],[ORDER DATE]])/3,0)</f>
        <v>4</v>
      </c>
      <c r="K2025" t="str">
        <f>TEXT(sales_data_sample3[[#This Row],[ORDER DATE]],"[$-409]mmmm")</f>
        <v>November</v>
      </c>
      <c r="L2025">
        <f>YEAR(sales_data_sample3[[#This Row],[ORDER DATE]])</f>
        <v>2004</v>
      </c>
      <c r="M2025" t="s">
        <v>278</v>
      </c>
      <c r="N2025">
        <v>173</v>
      </c>
      <c r="O2025" t="s">
        <v>1095</v>
      </c>
      <c r="P2025" t="s">
        <v>201</v>
      </c>
      <c r="Q2025" t="s">
        <v>202</v>
      </c>
      <c r="R2025" t="s">
        <v>203</v>
      </c>
      <c r="S2025" t="s">
        <v>4804</v>
      </c>
      <c r="T2025" t="s">
        <v>204</v>
      </c>
      <c r="U2025" t="s">
        <v>4804</v>
      </c>
      <c r="V2025" t="s">
        <v>205</v>
      </c>
      <c r="W2025" t="s">
        <v>112</v>
      </c>
      <c r="X2025" t="s">
        <v>52</v>
      </c>
      <c r="Y2025" t="s">
        <v>206</v>
      </c>
      <c r="Z2025" t="s">
        <v>207</v>
      </c>
      <c r="AA2025" t="s">
        <v>42</v>
      </c>
    </row>
    <row r="2026" spans="1:27" x14ac:dyDescent="0.25">
      <c r="A2026" s="1">
        <v>10325</v>
      </c>
      <c r="B2026" s="1">
        <v>24</v>
      </c>
      <c r="C2026" s="8">
        <v>69.12</v>
      </c>
      <c r="D2026" s="1">
        <v>9</v>
      </c>
      <c r="E2026" s="7">
        <v>1658.88</v>
      </c>
      <c r="F2026" s="7">
        <f>sales_data_sample3[[#This Row],[SALES]]*sales_data_sample3[[#This Row],[PROFIT MARGIN]]</f>
        <v>122.59123199999999</v>
      </c>
      <c r="G2026" s="14" t="str">
        <f>IF(sales_data_sample3[[#This Row],[STATUS]] &lt;&gt;"Cancelled","7,39%","0")</f>
        <v>7,39%</v>
      </c>
      <c r="H2026" s="4">
        <v>38296</v>
      </c>
      <c r="I2026" t="s">
        <v>28</v>
      </c>
      <c r="J2026">
        <f>ROUNDUP(MONTH(sales_data_sample3[[#This Row],[ORDER DATE]])/3,0)</f>
        <v>4</v>
      </c>
      <c r="K2026" t="str">
        <f>TEXT(sales_data_sample3[[#This Row],[ORDER DATE]],"[$-409]mmmm")</f>
        <v>November</v>
      </c>
      <c r="L2026">
        <f>YEAR(sales_data_sample3[[#This Row],[ORDER DATE]])</f>
        <v>2004</v>
      </c>
      <c r="M2026" t="s">
        <v>1354</v>
      </c>
      <c r="N2026">
        <v>136</v>
      </c>
      <c r="O2026" t="s">
        <v>2159</v>
      </c>
      <c r="P2026" t="s">
        <v>201</v>
      </c>
      <c r="Q2026" t="s">
        <v>202</v>
      </c>
      <c r="R2026" t="s">
        <v>203</v>
      </c>
      <c r="S2026" t="s">
        <v>4804</v>
      </c>
      <c r="T2026" t="s">
        <v>204</v>
      </c>
      <c r="U2026" t="s">
        <v>4804</v>
      </c>
      <c r="V2026" t="s">
        <v>205</v>
      </c>
      <c r="W2026" t="s">
        <v>112</v>
      </c>
      <c r="X2026" t="s">
        <v>52</v>
      </c>
      <c r="Y2026" t="s">
        <v>206</v>
      </c>
      <c r="Z2026" t="s">
        <v>207</v>
      </c>
      <c r="AA2026" t="s">
        <v>42</v>
      </c>
    </row>
    <row r="2027" spans="1:27" x14ac:dyDescent="0.25">
      <c r="A2027" s="1">
        <v>10325</v>
      </c>
      <c r="B2027" s="1">
        <v>44</v>
      </c>
      <c r="C2027" s="8">
        <v>100</v>
      </c>
      <c r="D2027" s="1">
        <v>5</v>
      </c>
      <c r="E2027" s="7">
        <v>5325.76</v>
      </c>
      <c r="F2027" s="7">
        <f>sales_data_sample3[[#This Row],[SALES]]*sales_data_sample3[[#This Row],[PROFIT MARGIN]]</f>
        <v>1325.581664</v>
      </c>
      <c r="G2027" s="14" t="str">
        <f>IF(sales_data_sample3[[#This Row],[STATUS]] &lt;&gt;"Cancelled","24,89%","0")</f>
        <v>24,89%</v>
      </c>
      <c r="H2027" s="4">
        <v>38296</v>
      </c>
      <c r="I2027" t="s">
        <v>28</v>
      </c>
      <c r="J2027">
        <f>ROUNDUP(MONTH(sales_data_sample3[[#This Row],[ORDER DATE]])/3,0)</f>
        <v>4</v>
      </c>
      <c r="K2027" t="str">
        <f>TEXT(sales_data_sample3[[#This Row],[ORDER DATE]],"[$-409]mmmm")</f>
        <v>November</v>
      </c>
      <c r="L2027">
        <f>YEAR(sales_data_sample3[[#This Row],[ORDER DATE]])</f>
        <v>2004</v>
      </c>
      <c r="M2027" t="s">
        <v>278</v>
      </c>
      <c r="N2027">
        <v>118</v>
      </c>
      <c r="O2027" t="s">
        <v>3701</v>
      </c>
      <c r="P2027" t="s">
        <v>201</v>
      </c>
      <c r="Q2027" t="s">
        <v>202</v>
      </c>
      <c r="R2027" t="s">
        <v>203</v>
      </c>
      <c r="S2027" t="s">
        <v>4804</v>
      </c>
      <c r="T2027" t="s">
        <v>204</v>
      </c>
      <c r="U2027" t="s">
        <v>4804</v>
      </c>
      <c r="V2027" t="s">
        <v>205</v>
      </c>
      <c r="W2027" t="s">
        <v>112</v>
      </c>
      <c r="X2027" t="s">
        <v>52</v>
      </c>
      <c r="Y2027" t="s">
        <v>206</v>
      </c>
      <c r="Z2027" t="s">
        <v>207</v>
      </c>
      <c r="AA2027" t="s">
        <v>65</v>
      </c>
    </row>
    <row r="2028" spans="1:27" x14ac:dyDescent="0.25">
      <c r="A2028" s="1">
        <v>10325</v>
      </c>
      <c r="B2028" s="1">
        <v>38</v>
      </c>
      <c r="C2028" s="8">
        <v>100</v>
      </c>
      <c r="D2028" s="1">
        <v>3</v>
      </c>
      <c r="E2028" s="7">
        <v>8844.1200000000008</v>
      </c>
      <c r="F2028" s="7">
        <f>sales_data_sample3[[#This Row],[SALES]]*sales_data_sample3[[#This Row],[PROFIT MARGIN]]</f>
        <v>402.40746000000001</v>
      </c>
      <c r="G2028" s="14" t="str">
        <f>IF(sales_data_sample3[[#This Row],[STATUS]] &lt;&gt;"Cancelled","4,55%","0")</f>
        <v>4,55%</v>
      </c>
      <c r="H2028" s="4">
        <v>38296</v>
      </c>
      <c r="I2028" t="s">
        <v>28</v>
      </c>
      <c r="J2028">
        <f>ROUNDUP(MONTH(sales_data_sample3[[#This Row],[ORDER DATE]])/3,0)</f>
        <v>4</v>
      </c>
      <c r="K2028" t="str">
        <f>TEXT(sales_data_sample3[[#This Row],[ORDER DATE]],"[$-409]mmmm")</f>
        <v>November</v>
      </c>
      <c r="L2028">
        <f>YEAR(sales_data_sample3[[#This Row],[ORDER DATE]])</f>
        <v>2004</v>
      </c>
      <c r="M2028" t="s">
        <v>957</v>
      </c>
      <c r="N2028">
        <v>54</v>
      </c>
      <c r="O2028" t="s">
        <v>3944</v>
      </c>
      <c r="P2028" t="s">
        <v>201</v>
      </c>
      <c r="Q2028" t="s">
        <v>202</v>
      </c>
      <c r="R2028" t="s">
        <v>203</v>
      </c>
      <c r="S2028" t="s">
        <v>4804</v>
      </c>
      <c r="T2028" t="s">
        <v>204</v>
      </c>
      <c r="U2028" t="s">
        <v>4804</v>
      </c>
      <c r="V2028" t="s">
        <v>205</v>
      </c>
      <c r="W2028" t="s">
        <v>112</v>
      </c>
      <c r="X2028" t="s">
        <v>52</v>
      </c>
      <c r="Y2028" t="s">
        <v>206</v>
      </c>
      <c r="Z2028" t="s">
        <v>207</v>
      </c>
      <c r="AA2028" t="s">
        <v>229</v>
      </c>
    </row>
    <row r="2029" spans="1:27" x14ac:dyDescent="0.25">
      <c r="A2029" s="1">
        <v>10325</v>
      </c>
      <c r="B2029" s="1">
        <v>28</v>
      </c>
      <c r="C2029" s="8">
        <v>100</v>
      </c>
      <c r="D2029" s="1">
        <v>2</v>
      </c>
      <c r="E2029" s="7">
        <v>5377.4</v>
      </c>
      <c r="F2029" s="7">
        <f>sales_data_sample3[[#This Row],[SALES]]*sales_data_sample3[[#This Row],[PROFIT MARGIN]]</f>
        <v>273.70965999999999</v>
      </c>
      <c r="G2029" s="14" t="str">
        <f>IF(sales_data_sample3[[#This Row],[STATUS]] &lt;&gt;"Cancelled","5,09%","0")</f>
        <v>5,09%</v>
      </c>
      <c r="H2029" s="4">
        <v>38296</v>
      </c>
      <c r="I2029" t="s">
        <v>28</v>
      </c>
      <c r="J2029">
        <f>ROUNDUP(MONTH(sales_data_sample3[[#This Row],[ORDER DATE]])/3,0)</f>
        <v>4</v>
      </c>
      <c r="K2029" t="str">
        <f>TEXT(sales_data_sample3[[#This Row],[ORDER DATE]],"[$-409]mmmm")</f>
        <v>November</v>
      </c>
      <c r="L2029">
        <f>YEAR(sales_data_sample3[[#This Row],[ORDER DATE]])</f>
        <v>2004</v>
      </c>
      <c r="M2029" t="s">
        <v>2246</v>
      </c>
      <c r="N2029">
        <v>62</v>
      </c>
      <c r="O2029" t="s">
        <v>3989</v>
      </c>
      <c r="P2029" t="s">
        <v>201</v>
      </c>
      <c r="Q2029" t="s">
        <v>202</v>
      </c>
      <c r="R2029" t="s">
        <v>203</v>
      </c>
      <c r="S2029" t="s">
        <v>4804</v>
      </c>
      <c r="T2029" t="s">
        <v>204</v>
      </c>
      <c r="U2029" t="s">
        <v>4804</v>
      </c>
      <c r="V2029" t="s">
        <v>205</v>
      </c>
      <c r="W2029" t="s">
        <v>112</v>
      </c>
      <c r="X2029" t="s">
        <v>52</v>
      </c>
      <c r="Y2029" t="s">
        <v>206</v>
      </c>
      <c r="Z2029" t="s">
        <v>207</v>
      </c>
      <c r="AA2029" t="s">
        <v>65</v>
      </c>
    </row>
    <row r="2030" spans="1:27" x14ac:dyDescent="0.25">
      <c r="A2030" s="1">
        <v>10325</v>
      </c>
      <c r="B2030" s="1">
        <v>38</v>
      </c>
      <c r="C2030" s="8">
        <v>100</v>
      </c>
      <c r="D2030" s="1">
        <v>4</v>
      </c>
      <c r="E2030" s="7">
        <v>5190.42</v>
      </c>
      <c r="F2030" s="7">
        <f>sales_data_sample3[[#This Row],[SALES]]*sales_data_sample3[[#This Row],[PROFIT MARGIN]]</f>
        <v>236.16410999999999</v>
      </c>
      <c r="G2030" s="14" t="str">
        <f>IF(sales_data_sample3[[#This Row],[STATUS]] &lt;&gt;"Cancelled","4,55%","0")</f>
        <v>4,55%</v>
      </c>
      <c r="H2030" s="4">
        <v>38296</v>
      </c>
      <c r="I2030" t="s">
        <v>28</v>
      </c>
      <c r="J2030">
        <f>ROUNDUP(MONTH(sales_data_sample3[[#This Row],[ORDER DATE]])/3,0)</f>
        <v>4</v>
      </c>
      <c r="K2030" t="str">
        <f>TEXT(sales_data_sample3[[#This Row],[ORDER DATE]],"[$-409]mmmm")</f>
        <v>November</v>
      </c>
      <c r="L2030">
        <f>YEAR(sales_data_sample3[[#This Row],[ORDER DATE]])</f>
        <v>2004</v>
      </c>
      <c r="M2030" t="s">
        <v>957</v>
      </c>
      <c r="N2030">
        <v>115</v>
      </c>
      <c r="O2030" t="s">
        <v>4177</v>
      </c>
      <c r="P2030" t="s">
        <v>201</v>
      </c>
      <c r="Q2030" t="s">
        <v>202</v>
      </c>
      <c r="R2030" t="s">
        <v>203</v>
      </c>
      <c r="S2030" t="s">
        <v>4804</v>
      </c>
      <c r="T2030" t="s">
        <v>204</v>
      </c>
      <c r="U2030" t="s">
        <v>4804</v>
      </c>
      <c r="V2030" t="s">
        <v>205</v>
      </c>
      <c r="W2030" t="s">
        <v>112</v>
      </c>
      <c r="X2030" t="s">
        <v>52</v>
      </c>
      <c r="Y2030" t="s">
        <v>206</v>
      </c>
      <c r="Z2030" t="s">
        <v>207</v>
      </c>
      <c r="AA2030" t="s">
        <v>65</v>
      </c>
    </row>
    <row r="2031" spans="1:27" x14ac:dyDescent="0.25">
      <c r="A2031" s="1">
        <v>10325</v>
      </c>
      <c r="B2031" s="1">
        <v>44</v>
      </c>
      <c r="C2031" s="8">
        <v>100</v>
      </c>
      <c r="D2031" s="1">
        <v>7</v>
      </c>
      <c r="E2031" s="7">
        <v>5932.96</v>
      </c>
      <c r="F2031" s="7">
        <f>sales_data_sample3[[#This Row],[SALES]]*sales_data_sample3[[#This Row],[PROFIT MARGIN]]</f>
        <v>301.987664</v>
      </c>
      <c r="G2031" s="14" t="str">
        <f>IF(sales_data_sample3[[#This Row],[STATUS]] &lt;&gt;"Cancelled","5,09%","0")</f>
        <v>5,09%</v>
      </c>
      <c r="H2031" s="4">
        <v>38296</v>
      </c>
      <c r="I2031" t="s">
        <v>28</v>
      </c>
      <c r="J2031">
        <f>ROUNDUP(MONTH(sales_data_sample3[[#This Row],[ORDER DATE]])/3,0)</f>
        <v>4</v>
      </c>
      <c r="K2031" t="str">
        <f>TEXT(sales_data_sample3[[#This Row],[ORDER DATE]],"[$-409]mmmm")</f>
        <v>November</v>
      </c>
      <c r="L2031">
        <f>YEAR(sales_data_sample3[[#This Row],[ORDER DATE]])</f>
        <v>2004</v>
      </c>
      <c r="M2031" t="s">
        <v>2246</v>
      </c>
      <c r="N2031">
        <v>58</v>
      </c>
      <c r="O2031" t="s">
        <v>4208</v>
      </c>
      <c r="P2031" t="s">
        <v>201</v>
      </c>
      <c r="Q2031" t="s">
        <v>202</v>
      </c>
      <c r="R2031" t="s">
        <v>203</v>
      </c>
      <c r="S2031" t="s">
        <v>4804</v>
      </c>
      <c r="T2031" t="s">
        <v>204</v>
      </c>
      <c r="U2031" t="s">
        <v>4804</v>
      </c>
      <c r="V2031" t="s">
        <v>205</v>
      </c>
      <c r="W2031" t="s">
        <v>112</v>
      </c>
      <c r="X2031" t="s">
        <v>52</v>
      </c>
      <c r="Y2031" t="s">
        <v>206</v>
      </c>
      <c r="Z2031" t="s">
        <v>207</v>
      </c>
      <c r="AA2031" t="s">
        <v>65</v>
      </c>
    </row>
    <row r="2032" spans="1:27" x14ac:dyDescent="0.25">
      <c r="A2032" s="1">
        <v>10326</v>
      </c>
      <c r="B2032" s="1">
        <v>32</v>
      </c>
      <c r="C2032" s="8">
        <v>100</v>
      </c>
      <c r="D2032" s="1">
        <v>6</v>
      </c>
      <c r="E2032" s="7">
        <v>3807.68</v>
      </c>
      <c r="F2032" s="7">
        <f>sales_data_sample3[[#This Row],[SALES]]*sales_data_sample3[[#This Row],[PROFIT MARGIN]]</f>
        <v>193.810912</v>
      </c>
      <c r="G2032" s="14" t="str">
        <f>IF(sales_data_sample3[[#This Row],[STATUS]] &lt;&gt;"Cancelled","5,09%","0")</f>
        <v>5,09%</v>
      </c>
      <c r="H2032" s="4">
        <v>38300</v>
      </c>
      <c r="I2032" t="s">
        <v>28</v>
      </c>
      <c r="J2032">
        <f>ROUNDUP(MONTH(sales_data_sample3[[#This Row],[ORDER DATE]])/3,0)</f>
        <v>4</v>
      </c>
      <c r="K2032" t="str">
        <f>TEXT(sales_data_sample3[[#This Row],[ORDER DATE]],"[$-409]mmmm")</f>
        <v>November</v>
      </c>
      <c r="L2032">
        <f>YEAR(sales_data_sample3[[#This Row],[ORDER DATE]])</f>
        <v>2004</v>
      </c>
      <c r="M2032" t="s">
        <v>2246</v>
      </c>
      <c r="N2032">
        <v>100</v>
      </c>
      <c r="O2032" t="s">
        <v>2247</v>
      </c>
      <c r="P2032" t="s">
        <v>282</v>
      </c>
      <c r="Q2032" t="s">
        <v>283</v>
      </c>
      <c r="R2032" t="s">
        <v>284</v>
      </c>
      <c r="S2032" t="s">
        <v>4804</v>
      </c>
      <c r="T2032" t="s">
        <v>285</v>
      </c>
      <c r="U2032" t="s">
        <v>4804</v>
      </c>
      <c r="V2032" t="s">
        <v>286</v>
      </c>
      <c r="W2032" t="s">
        <v>287</v>
      </c>
      <c r="X2032" t="s">
        <v>52</v>
      </c>
      <c r="Y2032" t="s">
        <v>288</v>
      </c>
      <c r="Z2032" t="s">
        <v>289</v>
      </c>
      <c r="AA2032" t="s">
        <v>65</v>
      </c>
    </row>
    <row r="2033" spans="1:27" x14ac:dyDescent="0.25">
      <c r="A2033" s="1">
        <v>10326</v>
      </c>
      <c r="B2033" s="1">
        <v>50</v>
      </c>
      <c r="C2033" s="8">
        <v>86.01</v>
      </c>
      <c r="D2033" s="1">
        <v>5</v>
      </c>
      <c r="E2033" s="7">
        <v>4300.5</v>
      </c>
      <c r="F2033" s="7">
        <f>sales_data_sample3[[#This Row],[SALES]]*sales_data_sample3[[#This Row],[PROFIT MARGIN]]</f>
        <v>317.80694999999997</v>
      </c>
      <c r="G2033" s="14" t="str">
        <f>IF(sales_data_sample3[[#This Row],[STATUS]] &lt;&gt;"Cancelled","7,39%","0")</f>
        <v>7,39%</v>
      </c>
      <c r="H2033" s="4">
        <v>38300</v>
      </c>
      <c r="I2033" t="s">
        <v>28</v>
      </c>
      <c r="J2033">
        <f>ROUNDUP(MONTH(sales_data_sample3[[#This Row],[ORDER DATE]])/3,0)</f>
        <v>4</v>
      </c>
      <c r="K2033" t="str">
        <f>TEXT(sales_data_sample3[[#This Row],[ORDER DATE]],"[$-409]mmmm")</f>
        <v>November</v>
      </c>
      <c r="L2033">
        <f>YEAR(sales_data_sample3[[#This Row],[ORDER DATE]])</f>
        <v>2004</v>
      </c>
      <c r="M2033" t="s">
        <v>1354</v>
      </c>
      <c r="N2033">
        <v>87</v>
      </c>
      <c r="O2033" t="s">
        <v>2562</v>
      </c>
      <c r="P2033" t="s">
        <v>282</v>
      </c>
      <c r="Q2033" t="s">
        <v>283</v>
      </c>
      <c r="R2033" t="s">
        <v>284</v>
      </c>
      <c r="S2033" t="s">
        <v>4804</v>
      </c>
      <c r="T2033" t="s">
        <v>285</v>
      </c>
      <c r="U2033" t="s">
        <v>4804</v>
      </c>
      <c r="V2033" t="s">
        <v>286</v>
      </c>
      <c r="W2033" t="s">
        <v>287</v>
      </c>
      <c r="X2033" t="s">
        <v>52</v>
      </c>
      <c r="Y2033" t="s">
        <v>288</v>
      </c>
      <c r="Z2033" t="s">
        <v>289</v>
      </c>
      <c r="AA2033" t="s">
        <v>65</v>
      </c>
    </row>
    <row r="2034" spans="1:27" x14ac:dyDescent="0.25">
      <c r="A2034" s="1">
        <v>10326</v>
      </c>
      <c r="B2034" s="1">
        <v>41</v>
      </c>
      <c r="C2034" s="8">
        <v>100</v>
      </c>
      <c r="D2034" s="1">
        <v>4</v>
      </c>
      <c r="E2034" s="7">
        <v>4333.29</v>
      </c>
      <c r="F2034" s="7">
        <f>sales_data_sample3[[#This Row],[SALES]]*sales_data_sample3[[#This Row],[PROFIT MARGIN]]</f>
        <v>396.06270599999999</v>
      </c>
      <c r="G2034" s="14" t="str">
        <f>IF(sales_data_sample3[[#This Row],[STATUS]] &lt;&gt;"Cancelled","9,14%","0")</f>
        <v>9,14%</v>
      </c>
      <c r="H2034" s="4">
        <v>38300</v>
      </c>
      <c r="I2034" t="s">
        <v>28</v>
      </c>
      <c r="J2034">
        <f>ROUNDUP(MONTH(sales_data_sample3[[#This Row],[ORDER DATE]])/3,0)</f>
        <v>4</v>
      </c>
      <c r="K2034" t="str">
        <f>TEXT(sales_data_sample3[[#This Row],[ORDER DATE]],"[$-409]mmmm")</f>
        <v>November</v>
      </c>
      <c r="L2034">
        <f>YEAR(sales_data_sample3[[#This Row],[ORDER DATE]])</f>
        <v>2004</v>
      </c>
      <c r="M2034" t="s">
        <v>2075</v>
      </c>
      <c r="N2034">
        <v>122</v>
      </c>
      <c r="O2034" t="s">
        <v>3005</v>
      </c>
      <c r="P2034" t="s">
        <v>282</v>
      </c>
      <c r="Q2034" t="s">
        <v>283</v>
      </c>
      <c r="R2034" t="s">
        <v>284</v>
      </c>
      <c r="S2034" t="s">
        <v>4804</v>
      </c>
      <c r="T2034" t="s">
        <v>285</v>
      </c>
      <c r="U2034" t="s">
        <v>4804</v>
      </c>
      <c r="V2034" t="s">
        <v>286</v>
      </c>
      <c r="W2034" t="s">
        <v>287</v>
      </c>
      <c r="X2034" t="s">
        <v>52</v>
      </c>
      <c r="Y2034" t="s">
        <v>288</v>
      </c>
      <c r="Z2034" t="s">
        <v>289</v>
      </c>
      <c r="AA2034" t="s">
        <v>65</v>
      </c>
    </row>
    <row r="2035" spans="1:27" x14ac:dyDescent="0.25">
      <c r="A2035" s="1">
        <v>10326</v>
      </c>
      <c r="B2035" s="1">
        <v>41</v>
      </c>
      <c r="C2035" s="8">
        <v>85.85</v>
      </c>
      <c r="D2035" s="1">
        <v>3</v>
      </c>
      <c r="E2035" s="7">
        <v>3519.85</v>
      </c>
      <c r="F2035" s="7">
        <f>sales_data_sample3[[#This Row],[SALES]]*sales_data_sample3[[#This Row],[PROFIT MARGIN]]</f>
        <v>260.11691499999995</v>
      </c>
      <c r="G2035" s="14" t="str">
        <f>IF(sales_data_sample3[[#This Row],[STATUS]] &lt;&gt;"Cancelled","7,39%","0")</f>
        <v>7,39%</v>
      </c>
      <c r="H2035" s="4">
        <v>38300</v>
      </c>
      <c r="I2035" t="s">
        <v>28</v>
      </c>
      <c r="J2035">
        <f>ROUNDUP(MONTH(sales_data_sample3[[#This Row],[ORDER DATE]])/3,0)</f>
        <v>4</v>
      </c>
      <c r="K2035" t="str">
        <f>TEXT(sales_data_sample3[[#This Row],[ORDER DATE]],"[$-409]mmmm")</f>
        <v>November</v>
      </c>
      <c r="L2035">
        <f>YEAR(sales_data_sample3[[#This Row],[ORDER DATE]])</f>
        <v>2004</v>
      </c>
      <c r="M2035" t="s">
        <v>1354</v>
      </c>
      <c r="N2035">
        <v>88</v>
      </c>
      <c r="O2035" t="s">
        <v>3347</v>
      </c>
      <c r="P2035" t="s">
        <v>282</v>
      </c>
      <c r="Q2035" t="s">
        <v>283</v>
      </c>
      <c r="R2035" t="s">
        <v>284</v>
      </c>
      <c r="S2035" t="s">
        <v>4804</v>
      </c>
      <c r="T2035" t="s">
        <v>285</v>
      </c>
      <c r="U2035" t="s">
        <v>4804</v>
      </c>
      <c r="V2035" t="s">
        <v>286</v>
      </c>
      <c r="W2035" t="s">
        <v>287</v>
      </c>
      <c r="X2035" t="s">
        <v>52</v>
      </c>
      <c r="Y2035" t="s">
        <v>288</v>
      </c>
      <c r="Z2035" t="s">
        <v>289</v>
      </c>
      <c r="AA2035" t="s">
        <v>65</v>
      </c>
    </row>
    <row r="2036" spans="1:27" x14ac:dyDescent="0.25">
      <c r="A2036" s="1">
        <v>10326</v>
      </c>
      <c r="B2036" s="1">
        <v>20</v>
      </c>
      <c r="C2036" s="8">
        <v>92.25</v>
      </c>
      <c r="D2036" s="1">
        <v>2</v>
      </c>
      <c r="E2036" s="7">
        <v>1845</v>
      </c>
      <c r="F2036" s="7">
        <f>sales_data_sample3[[#This Row],[SALES]]*sales_data_sample3[[#This Row],[PROFIT MARGIN]]</f>
        <v>136.34549999999999</v>
      </c>
      <c r="G2036" s="14" t="str">
        <f>IF(sales_data_sample3[[#This Row],[STATUS]] &lt;&gt;"Cancelled","7,39%","0")</f>
        <v>7,39%</v>
      </c>
      <c r="H2036" s="4">
        <v>38300</v>
      </c>
      <c r="I2036" t="s">
        <v>28</v>
      </c>
      <c r="J2036">
        <f>ROUNDUP(MONTH(sales_data_sample3[[#This Row],[ORDER DATE]])/3,0)</f>
        <v>4</v>
      </c>
      <c r="K2036" t="str">
        <f>TEXT(sales_data_sample3[[#This Row],[ORDER DATE]],"[$-409]mmmm")</f>
        <v>November</v>
      </c>
      <c r="L2036">
        <f>YEAR(sales_data_sample3[[#This Row],[ORDER DATE]])</f>
        <v>2004</v>
      </c>
      <c r="M2036" t="s">
        <v>1354</v>
      </c>
      <c r="N2036">
        <v>83</v>
      </c>
      <c r="O2036" t="s">
        <v>3543</v>
      </c>
      <c r="P2036" t="s">
        <v>282</v>
      </c>
      <c r="Q2036" t="s">
        <v>283</v>
      </c>
      <c r="R2036" t="s">
        <v>284</v>
      </c>
      <c r="S2036" t="s">
        <v>4804</v>
      </c>
      <c r="T2036" t="s">
        <v>285</v>
      </c>
      <c r="U2036" t="s">
        <v>4804</v>
      </c>
      <c r="V2036" t="s">
        <v>286</v>
      </c>
      <c r="W2036" t="s">
        <v>287</v>
      </c>
      <c r="X2036" t="s">
        <v>52</v>
      </c>
      <c r="Y2036" t="s">
        <v>288</v>
      </c>
      <c r="Z2036" t="s">
        <v>289</v>
      </c>
      <c r="AA2036" t="s">
        <v>42</v>
      </c>
    </row>
    <row r="2037" spans="1:27" x14ac:dyDescent="0.25">
      <c r="A2037" s="1">
        <v>10326</v>
      </c>
      <c r="B2037" s="1">
        <v>39</v>
      </c>
      <c r="C2037" s="8">
        <v>60</v>
      </c>
      <c r="D2037" s="1">
        <v>1</v>
      </c>
      <c r="E2037" s="7">
        <v>2340</v>
      </c>
      <c r="F2037" s="7">
        <f>sales_data_sample3[[#This Row],[SALES]]*sales_data_sample3[[#This Row],[PROFIT MARGIN]]</f>
        <v>213.87599999999998</v>
      </c>
      <c r="G2037" s="14" t="str">
        <f>IF(sales_data_sample3[[#This Row],[STATUS]] &lt;&gt;"Cancelled","9,14%","0")</f>
        <v>9,14%</v>
      </c>
      <c r="H2037" s="4">
        <v>38300</v>
      </c>
      <c r="I2037" t="s">
        <v>28</v>
      </c>
      <c r="J2037">
        <f>ROUNDUP(MONTH(sales_data_sample3[[#This Row],[ORDER DATE]])/3,0)</f>
        <v>4</v>
      </c>
      <c r="K2037" t="str">
        <f>TEXT(sales_data_sample3[[#This Row],[ORDER DATE]],"[$-409]mmmm")</f>
        <v>November</v>
      </c>
      <c r="L2037">
        <f>YEAR(sales_data_sample3[[#This Row],[ORDER DATE]])</f>
        <v>2004</v>
      </c>
      <c r="M2037" t="s">
        <v>2075</v>
      </c>
      <c r="N2037">
        <v>66</v>
      </c>
      <c r="O2037" t="s">
        <v>4284</v>
      </c>
      <c r="P2037" t="s">
        <v>282</v>
      </c>
      <c r="Q2037" t="s">
        <v>283</v>
      </c>
      <c r="R2037" t="s">
        <v>284</v>
      </c>
      <c r="S2037" t="s">
        <v>4804</v>
      </c>
      <c r="T2037" t="s">
        <v>285</v>
      </c>
      <c r="U2037" t="s">
        <v>4804</v>
      </c>
      <c r="V2037" t="s">
        <v>286</v>
      </c>
      <c r="W2037" t="s">
        <v>287</v>
      </c>
      <c r="X2037" t="s">
        <v>52</v>
      </c>
      <c r="Y2037" t="s">
        <v>288</v>
      </c>
      <c r="Z2037" t="s">
        <v>289</v>
      </c>
      <c r="AA2037" t="s">
        <v>42</v>
      </c>
    </row>
    <row r="2038" spans="1:27" x14ac:dyDescent="0.25">
      <c r="A2038" s="1">
        <v>10327</v>
      </c>
      <c r="B2038" s="1">
        <v>25</v>
      </c>
      <c r="C2038" s="8">
        <v>100</v>
      </c>
      <c r="D2038" s="1">
        <v>6</v>
      </c>
      <c r="E2038" s="7">
        <v>2804.75</v>
      </c>
      <c r="F2038" s="7">
        <f>sales_data_sample3[[#This Row],[SALES]]*sales_data_sample3[[#This Row],[PROFIT MARGIN]]</f>
        <v>205.02722499999999</v>
      </c>
      <c r="G2038" s="14" t="str">
        <f>IF(sales_data_sample3[[#This Row],[STATUS]] &lt;&gt;"Cancelled","7,31%","0")</f>
        <v>7,31%</v>
      </c>
      <c r="H2038" s="4">
        <v>38301</v>
      </c>
      <c r="I2038" t="s">
        <v>724</v>
      </c>
      <c r="J2038">
        <f>ROUNDUP(MONTH(sales_data_sample3[[#This Row],[ORDER DATE]])/3,0)</f>
        <v>4</v>
      </c>
      <c r="K2038" t="str">
        <f>TEXT(sales_data_sample3[[#This Row],[ORDER DATE]],"[$-409]mmmm")</f>
        <v>November</v>
      </c>
      <c r="L2038">
        <f>YEAR(sales_data_sample3[[#This Row],[ORDER DATE]])</f>
        <v>2004</v>
      </c>
      <c r="M2038" t="s">
        <v>1502</v>
      </c>
      <c r="N2038">
        <v>157</v>
      </c>
      <c r="O2038" t="s">
        <v>1503</v>
      </c>
      <c r="P2038" t="s">
        <v>562</v>
      </c>
      <c r="Q2038" t="s">
        <v>563</v>
      </c>
      <c r="R2038" t="s">
        <v>564</v>
      </c>
      <c r="S2038" t="s">
        <v>4804</v>
      </c>
      <c r="T2038" t="s">
        <v>565</v>
      </c>
      <c r="U2038" t="s">
        <v>4804</v>
      </c>
      <c r="V2038" t="s">
        <v>566</v>
      </c>
      <c r="W2038" t="s">
        <v>567</v>
      </c>
      <c r="X2038" t="s">
        <v>52</v>
      </c>
      <c r="Y2038" t="s">
        <v>568</v>
      </c>
      <c r="Z2038" t="s">
        <v>569</v>
      </c>
      <c r="AA2038" t="s">
        <v>42</v>
      </c>
    </row>
    <row r="2039" spans="1:27" x14ac:dyDescent="0.25">
      <c r="A2039" s="1">
        <v>10327</v>
      </c>
      <c r="B2039" s="1">
        <v>45</v>
      </c>
      <c r="C2039" s="8">
        <v>100</v>
      </c>
      <c r="D2039" s="1">
        <v>8</v>
      </c>
      <c r="E2039" s="7">
        <v>4781.7</v>
      </c>
      <c r="F2039" s="7">
        <f>sales_data_sample3[[#This Row],[SALES]]*sales_data_sample3[[#This Row],[PROFIT MARGIN]]</f>
        <v>349.54226999999997</v>
      </c>
      <c r="G2039" s="14" t="str">
        <f>IF(sales_data_sample3[[#This Row],[STATUS]] &lt;&gt;"Cancelled","7,31%","0")</f>
        <v>7,31%</v>
      </c>
      <c r="H2039" s="4">
        <v>38301</v>
      </c>
      <c r="I2039" t="s">
        <v>724</v>
      </c>
      <c r="J2039">
        <f>ROUNDUP(MONTH(sales_data_sample3[[#This Row],[ORDER DATE]])/3,0)</f>
        <v>4</v>
      </c>
      <c r="K2039" t="str">
        <f>TEXT(sales_data_sample3[[#This Row],[ORDER DATE]],"[$-409]mmmm")</f>
        <v>November</v>
      </c>
      <c r="L2039">
        <f>YEAR(sales_data_sample3[[#This Row],[ORDER DATE]])</f>
        <v>2004</v>
      </c>
      <c r="M2039" t="s">
        <v>1502</v>
      </c>
      <c r="N2039">
        <v>84</v>
      </c>
      <c r="O2039" t="s">
        <v>1845</v>
      </c>
      <c r="P2039" t="s">
        <v>562</v>
      </c>
      <c r="Q2039" t="s">
        <v>563</v>
      </c>
      <c r="R2039" t="s">
        <v>564</v>
      </c>
      <c r="S2039" t="s">
        <v>4804</v>
      </c>
      <c r="T2039" t="s">
        <v>565</v>
      </c>
      <c r="U2039" t="s">
        <v>4804</v>
      </c>
      <c r="V2039" t="s">
        <v>566</v>
      </c>
      <c r="W2039" t="s">
        <v>567</v>
      </c>
      <c r="X2039" t="s">
        <v>52</v>
      </c>
      <c r="Y2039" t="s">
        <v>568</v>
      </c>
      <c r="Z2039" t="s">
        <v>569</v>
      </c>
      <c r="AA2039" t="s">
        <v>65</v>
      </c>
    </row>
    <row r="2040" spans="1:27" x14ac:dyDescent="0.25">
      <c r="A2040" s="1">
        <v>10327</v>
      </c>
      <c r="B2040" s="1">
        <v>25</v>
      </c>
      <c r="C2040" s="8">
        <v>45.86</v>
      </c>
      <c r="D2040" s="1">
        <v>5</v>
      </c>
      <c r="E2040" s="7">
        <v>1146.5</v>
      </c>
      <c r="F2040" s="7">
        <f>sales_data_sample3[[#This Row],[SALES]]*sales_data_sample3[[#This Row],[PROFIT MARGIN]]</f>
        <v>104.7901</v>
      </c>
      <c r="G2040" s="14" t="str">
        <f>IF(sales_data_sample3[[#This Row],[STATUS]] &lt;&gt;"Cancelled","9,14%","0")</f>
        <v>9,14%</v>
      </c>
      <c r="H2040" s="4">
        <v>38301</v>
      </c>
      <c r="I2040" t="s">
        <v>724</v>
      </c>
      <c r="J2040">
        <f>ROUNDUP(MONTH(sales_data_sample3[[#This Row],[ORDER DATE]])/3,0)</f>
        <v>4</v>
      </c>
      <c r="K2040" t="str">
        <f>TEXT(sales_data_sample3[[#This Row],[ORDER DATE]],"[$-409]mmmm")</f>
        <v>November</v>
      </c>
      <c r="L2040">
        <f>YEAR(sales_data_sample3[[#This Row],[ORDER DATE]])</f>
        <v>2004</v>
      </c>
      <c r="M2040" t="s">
        <v>2075</v>
      </c>
      <c r="N2040">
        <v>86</v>
      </c>
      <c r="O2040" t="s">
        <v>2076</v>
      </c>
      <c r="P2040" t="s">
        <v>562</v>
      </c>
      <c r="Q2040" t="s">
        <v>563</v>
      </c>
      <c r="R2040" t="s">
        <v>564</v>
      </c>
      <c r="S2040" t="s">
        <v>4804</v>
      </c>
      <c r="T2040" t="s">
        <v>565</v>
      </c>
      <c r="U2040" t="s">
        <v>4804</v>
      </c>
      <c r="V2040" t="s">
        <v>566</v>
      </c>
      <c r="W2040" t="s">
        <v>567</v>
      </c>
      <c r="X2040" t="s">
        <v>52</v>
      </c>
      <c r="Y2040" t="s">
        <v>568</v>
      </c>
      <c r="Z2040" t="s">
        <v>569</v>
      </c>
      <c r="AA2040" t="s">
        <v>42</v>
      </c>
    </row>
    <row r="2041" spans="1:27" x14ac:dyDescent="0.25">
      <c r="A2041" s="1">
        <v>10327</v>
      </c>
      <c r="B2041" s="1">
        <v>20</v>
      </c>
      <c r="C2041" s="8">
        <v>100</v>
      </c>
      <c r="D2041" s="1">
        <v>7</v>
      </c>
      <c r="E2041" s="7">
        <v>3469.2</v>
      </c>
      <c r="F2041" s="7">
        <f>sales_data_sample3[[#This Row],[SALES]]*sales_data_sample3[[#This Row],[PROFIT MARGIN]]</f>
        <v>317.08487999999994</v>
      </c>
      <c r="G2041" s="14" t="str">
        <f>IF(sales_data_sample3[[#This Row],[STATUS]] &lt;&gt;"Cancelled","9,14%","0")</f>
        <v>9,14%</v>
      </c>
      <c r="H2041" s="4">
        <v>38301</v>
      </c>
      <c r="I2041" t="s">
        <v>724</v>
      </c>
      <c r="J2041">
        <f>ROUNDUP(MONTH(sales_data_sample3[[#This Row],[ORDER DATE]])/3,0)</f>
        <v>4</v>
      </c>
      <c r="K2041" t="str">
        <f>TEXT(sales_data_sample3[[#This Row],[ORDER DATE]],"[$-409]mmmm")</f>
        <v>November</v>
      </c>
      <c r="L2041">
        <f>YEAR(sales_data_sample3[[#This Row],[ORDER DATE]])</f>
        <v>2004</v>
      </c>
      <c r="M2041" t="s">
        <v>2075</v>
      </c>
      <c r="N2041">
        <v>86</v>
      </c>
      <c r="O2041" t="s">
        <v>4358</v>
      </c>
      <c r="P2041" t="s">
        <v>562</v>
      </c>
      <c r="Q2041" t="s">
        <v>563</v>
      </c>
      <c r="R2041" t="s">
        <v>564</v>
      </c>
      <c r="S2041" t="s">
        <v>4804</v>
      </c>
      <c r="T2041" t="s">
        <v>565</v>
      </c>
      <c r="U2041" t="s">
        <v>4804</v>
      </c>
      <c r="V2041" t="s">
        <v>566</v>
      </c>
      <c r="W2041" t="s">
        <v>567</v>
      </c>
      <c r="X2041" t="s">
        <v>52</v>
      </c>
      <c r="Y2041" t="s">
        <v>568</v>
      </c>
      <c r="Z2041" t="s">
        <v>569</v>
      </c>
      <c r="AA2041" t="s">
        <v>65</v>
      </c>
    </row>
    <row r="2042" spans="1:27" x14ac:dyDescent="0.25">
      <c r="A2042" s="1">
        <v>10327</v>
      </c>
      <c r="B2042" s="1">
        <v>21</v>
      </c>
      <c r="C2042" s="8">
        <v>96.31</v>
      </c>
      <c r="D2042" s="1">
        <v>1</v>
      </c>
      <c r="E2042" s="7">
        <v>2022.51</v>
      </c>
      <c r="F2042" s="7">
        <f>sales_data_sample3[[#This Row],[SALES]]*sales_data_sample3[[#This Row],[PROFIT MARGIN]]</f>
        <v>184.85741399999998</v>
      </c>
      <c r="G2042" s="14" t="str">
        <f>IF(sales_data_sample3[[#This Row],[STATUS]] &lt;&gt;"Cancelled","9,14%","0")</f>
        <v>9,14%</v>
      </c>
      <c r="H2042" s="4">
        <v>38301</v>
      </c>
      <c r="I2042" t="s">
        <v>724</v>
      </c>
      <c r="J2042">
        <f>ROUNDUP(MONTH(sales_data_sample3[[#This Row],[ORDER DATE]])/3,0)</f>
        <v>4</v>
      </c>
      <c r="K2042" t="str">
        <f>TEXT(sales_data_sample3[[#This Row],[ORDER DATE]],"[$-409]mmmm")</f>
        <v>November</v>
      </c>
      <c r="L2042">
        <f>YEAR(sales_data_sample3[[#This Row],[ORDER DATE]])</f>
        <v>2004</v>
      </c>
      <c r="M2042" t="s">
        <v>2075</v>
      </c>
      <c r="N2042">
        <v>72</v>
      </c>
      <c r="O2042" t="s">
        <v>4468</v>
      </c>
      <c r="P2042" t="s">
        <v>562</v>
      </c>
      <c r="Q2042" t="s">
        <v>563</v>
      </c>
      <c r="R2042" t="s">
        <v>564</v>
      </c>
      <c r="S2042" t="s">
        <v>4804</v>
      </c>
      <c r="T2042" t="s">
        <v>565</v>
      </c>
      <c r="U2042" t="s">
        <v>4804</v>
      </c>
      <c r="V2042" t="s">
        <v>566</v>
      </c>
      <c r="W2042" t="s">
        <v>567</v>
      </c>
      <c r="X2042" t="s">
        <v>52</v>
      </c>
      <c r="Y2042" t="s">
        <v>568</v>
      </c>
      <c r="Z2042" t="s">
        <v>569</v>
      </c>
      <c r="AA2042" t="s">
        <v>42</v>
      </c>
    </row>
    <row r="2043" spans="1:27" x14ac:dyDescent="0.25">
      <c r="A2043" s="1">
        <v>10327</v>
      </c>
      <c r="B2043" s="1">
        <v>43</v>
      </c>
      <c r="C2043" s="8">
        <v>80</v>
      </c>
      <c r="D2043" s="1">
        <v>2</v>
      </c>
      <c r="E2043" s="7">
        <v>3440</v>
      </c>
      <c r="F2043" s="7">
        <f>sales_data_sample3[[#This Row],[SALES]]*sales_data_sample3[[#This Row],[PROFIT MARGIN]]</f>
        <v>314.416</v>
      </c>
      <c r="G2043" s="14" t="str">
        <f>IF(sales_data_sample3[[#This Row],[STATUS]] &lt;&gt;"Cancelled","9,14%","0")</f>
        <v>9,14%</v>
      </c>
      <c r="H2043" s="4">
        <v>38301</v>
      </c>
      <c r="I2043" t="s">
        <v>724</v>
      </c>
      <c r="J2043">
        <f>ROUNDUP(MONTH(sales_data_sample3[[#This Row],[ORDER DATE]])/3,0)</f>
        <v>4</v>
      </c>
      <c r="K2043" t="str">
        <f>TEXT(sales_data_sample3[[#This Row],[ORDER DATE]],"[$-409]mmmm")</f>
        <v>November</v>
      </c>
      <c r="L2043">
        <f>YEAR(sales_data_sample3[[#This Row],[ORDER DATE]])</f>
        <v>2004</v>
      </c>
      <c r="M2043" t="s">
        <v>2075</v>
      </c>
      <c r="N2043">
        <v>100</v>
      </c>
      <c r="O2043" t="s">
        <v>4604</v>
      </c>
      <c r="P2043" t="s">
        <v>562</v>
      </c>
      <c r="Q2043" t="s">
        <v>563</v>
      </c>
      <c r="R2043" t="s">
        <v>564</v>
      </c>
      <c r="S2043" t="s">
        <v>4804</v>
      </c>
      <c r="T2043" t="s">
        <v>565</v>
      </c>
      <c r="U2043" t="s">
        <v>4804</v>
      </c>
      <c r="V2043" t="s">
        <v>566</v>
      </c>
      <c r="W2043" t="s">
        <v>567</v>
      </c>
      <c r="X2043" t="s">
        <v>52</v>
      </c>
      <c r="Y2043" t="s">
        <v>568</v>
      </c>
      <c r="Z2043" t="s">
        <v>569</v>
      </c>
      <c r="AA2043" t="s">
        <v>65</v>
      </c>
    </row>
    <row r="2044" spans="1:27" x14ac:dyDescent="0.25">
      <c r="A2044" s="1">
        <v>10327</v>
      </c>
      <c r="B2044" s="1">
        <v>37</v>
      </c>
      <c r="C2044" s="8">
        <v>86.61</v>
      </c>
      <c r="D2044" s="1">
        <v>3</v>
      </c>
      <c r="E2044" s="7">
        <v>3204.57</v>
      </c>
      <c r="F2044" s="7">
        <f>sales_data_sample3[[#This Row],[SALES]]*sales_data_sample3[[#This Row],[PROFIT MARGIN]]</f>
        <v>292.89769799999999</v>
      </c>
      <c r="G2044" s="14" t="str">
        <f>IF(sales_data_sample3[[#This Row],[STATUS]] &lt;&gt;"Cancelled","9,14%","0")</f>
        <v>9,14%</v>
      </c>
      <c r="H2044" s="4">
        <v>38301</v>
      </c>
      <c r="I2044" t="s">
        <v>724</v>
      </c>
      <c r="J2044">
        <f>ROUNDUP(MONTH(sales_data_sample3[[#This Row],[ORDER DATE]])/3,0)</f>
        <v>4</v>
      </c>
      <c r="K2044" t="str">
        <f>TEXT(sales_data_sample3[[#This Row],[ORDER DATE]],"[$-409]mmmm")</f>
        <v>November</v>
      </c>
      <c r="L2044">
        <f>YEAR(sales_data_sample3[[#This Row],[ORDER DATE]])</f>
        <v>2004</v>
      </c>
      <c r="M2044" t="s">
        <v>2075</v>
      </c>
      <c r="N2044">
        <v>99</v>
      </c>
      <c r="O2044" t="s">
        <v>4639</v>
      </c>
      <c r="P2044" t="s">
        <v>562</v>
      </c>
      <c r="Q2044" t="s">
        <v>563</v>
      </c>
      <c r="R2044" t="s">
        <v>564</v>
      </c>
      <c r="S2044" t="s">
        <v>4804</v>
      </c>
      <c r="T2044" t="s">
        <v>565</v>
      </c>
      <c r="U2044" t="s">
        <v>4804</v>
      </c>
      <c r="V2044" t="s">
        <v>566</v>
      </c>
      <c r="W2044" t="s">
        <v>567</v>
      </c>
      <c r="X2044" t="s">
        <v>52</v>
      </c>
      <c r="Y2044" t="s">
        <v>568</v>
      </c>
      <c r="Z2044" t="s">
        <v>569</v>
      </c>
      <c r="AA2044" t="s">
        <v>65</v>
      </c>
    </row>
    <row r="2045" spans="1:27" x14ac:dyDescent="0.25">
      <c r="A2045" s="1">
        <v>10327</v>
      </c>
      <c r="B2045" s="1">
        <v>37</v>
      </c>
      <c r="C2045" s="8">
        <v>86.74</v>
      </c>
      <c r="D2045" s="1">
        <v>4</v>
      </c>
      <c r="E2045" s="7">
        <v>3209.38</v>
      </c>
      <c r="F2045" s="7">
        <f>sales_data_sample3[[#This Row],[SALES]]*sales_data_sample3[[#This Row],[PROFIT MARGIN]]</f>
        <v>293.337332</v>
      </c>
      <c r="G2045" s="14" t="str">
        <f>IF(sales_data_sample3[[#This Row],[STATUS]] &lt;&gt;"Cancelled","9,14%","0")</f>
        <v>9,14%</v>
      </c>
      <c r="H2045" s="4">
        <v>38301</v>
      </c>
      <c r="I2045" t="s">
        <v>724</v>
      </c>
      <c r="J2045">
        <f>ROUNDUP(MONTH(sales_data_sample3[[#This Row],[ORDER DATE]])/3,0)</f>
        <v>4</v>
      </c>
      <c r="K2045" t="str">
        <f>TEXT(sales_data_sample3[[#This Row],[ORDER DATE]],"[$-409]mmmm")</f>
        <v>November</v>
      </c>
      <c r="L2045">
        <f>YEAR(sales_data_sample3[[#This Row],[ORDER DATE]])</f>
        <v>2004</v>
      </c>
      <c r="M2045" t="s">
        <v>2075</v>
      </c>
      <c r="N2045">
        <v>54</v>
      </c>
      <c r="O2045" t="s">
        <v>4760</v>
      </c>
      <c r="P2045" t="s">
        <v>562</v>
      </c>
      <c r="Q2045" t="s">
        <v>563</v>
      </c>
      <c r="R2045" t="s">
        <v>564</v>
      </c>
      <c r="S2045" t="s">
        <v>4804</v>
      </c>
      <c r="T2045" t="s">
        <v>565</v>
      </c>
      <c r="U2045" t="s">
        <v>4804</v>
      </c>
      <c r="V2045" t="s">
        <v>566</v>
      </c>
      <c r="W2045" t="s">
        <v>567</v>
      </c>
      <c r="X2045" t="s">
        <v>52</v>
      </c>
      <c r="Y2045" t="s">
        <v>568</v>
      </c>
      <c r="Z2045" t="s">
        <v>569</v>
      </c>
      <c r="AA2045" t="s">
        <v>65</v>
      </c>
    </row>
    <row r="2046" spans="1:27" x14ac:dyDescent="0.25">
      <c r="A2046" s="1">
        <v>10328</v>
      </c>
      <c r="B2046" s="1">
        <v>34</v>
      </c>
      <c r="C2046" s="8">
        <v>100</v>
      </c>
      <c r="D2046" s="1">
        <v>6</v>
      </c>
      <c r="E2046" s="7">
        <v>3815.48</v>
      </c>
      <c r="F2046" s="7">
        <f>sales_data_sample3[[#This Row],[SALES]]*sales_data_sample3[[#This Row],[PROFIT MARGIN]]</f>
        <v>281.96397199999996</v>
      </c>
      <c r="G2046" s="14" t="str">
        <f>IF(sales_data_sample3[[#This Row],[STATUS]] &lt;&gt;"Cancelled","7,39%","0")</f>
        <v>7,39%</v>
      </c>
      <c r="H2046" s="4">
        <v>38303</v>
      </c>
      <c r="I2046" t="s">
        <v>28</v>
      </c>
      <c r="J2046">
        <f>ROUNDUP(MONTH(sales_data_sample3[[#This Row],[ORDER DATE]])/3,0)</f>
        <v>4</v>
      </c>
      <c r="K2046" t="str">
        <f>TEXT(sales_data_sample3[[#This Row],[ORDER DATE]],"[$-409]mmmm")</f>
        <v>November</v>
      </c>
      <c r="L2046">
        <f>YEAR(sales_data_sample3[[#This Row],[ORDER DATE]])</f>
        <v>2004</v>
      </c>
      <c r="M2046" t="s">
        <v>1354</v>
      </c>
      <c r="N2046">
        <v>105</v>
      </c>
      <c r="O2046" t="s">
        <v>2467</v>
      </c>
      <c r="P2046" t="s">
        <v>1369</v>
      </c>
      <c r="Q2046" t="s">
        <v>1370</v>
      </c>
      <c r="R2046" t="s">
        <v>1371</v>
      </c>
      <c r="S2046" t="s">
        <v>4804</v>
      </c>
      <c r="T2046" t="s">
        <v>1372</v>
      </c>
      <c r="U2046" t="s">
        <v>4804</v>
      </c>
      <c r="V2046" t="s">
        <v>1373</v>
      </c>
      <c r="W2046" t="s">
        <v>396</v>
      </c>
      <c r="X2046" t="s">
        <v>52</v>
      </c>
      <c r="Y2046" t="s">
        <v>1374</v>
      </c>
      <c r="Z2046" t="s">
        <v>1375</v>
      </c>
      <c r="AA2046" t="s">
        <v>65</v>
      </c>
    </row>
    <row r="2047" spans="1:27" x14ac:dyDescent="0.25">
      <c r="A2047" s="1">
        <v>10328</v>
      </c>
      <c r="B2047" s="1">
        <v>47</v>
      </c>
      <c r="C2047" s="8">
        <v>87.54</v>
      </c>
      <c r="D2047" s="1">
        <v>14</v>
      </c>
      <c r="E2047" s="7">
        <v>4114.38</v>
      </c>
      <c r="F2047" s="7">
        <f>sales_data_sample3[[#This Row],[SALES]]*sales_data_sample3[[#This Row],[PROFIT MARGIN]]</f>
        <v>300.76117800000003</v>
      </c>
      <c r="G2047" s="14" t="str">
        <f>IF(sales_data_sample3[[#This Row],[STATUS]] &lt;&gt;"Cancelled","7,31%","0")</f>
        <v>7,31%</v>
      </c>
      <c r="H2047" s="4">
        <v>38303</v>
      </c>
      <c r="I2047" t="s">
        <v>28</v>
      </c>
      <c r="J2047">
        <f>ROUNDUP(MONTH(sales_data_sample3[[#This Row],[ORDER DATE]])/3,0)</f>
        <v>4</v>
      </c>
      <c r="K2047" t="str">
        <f>TEXT(sales_data_sample3[[#This Row],[ORDER DATE]],"[$-409]mmmm")</f>
        <v>November</v>
      </c>
      <c r="L2047">
        <f>YEAR(sales_data_sample3[[#This Row],[ORDER DATE]])</f>
        <v>2004</v>
      </c>
      <c r="M2047" t="s">
        <v>1502</v>
      </c>
      <c r="N2047">
        <v>109</v>
      </c>
      <c r="O2047" t="s">
        <v>2888</v>
      </c>
      <c r="P2047" t="s">
        <v>1369</v>
      </c>
      <c r="Q2047" t="s">
        <v>1370</v>
      </c>
      <c r="R2047" t="s">
        <v>1371</v>
      </c>
      <c r="S2047" t="s">
        <v>4804</v>
      </c>
      <c r="T2047" t="s">
        <v>1372</v>
      </c>
      <c r="U2047" t="s">
        <v>4804</v>
      </c>
      <c r="V2047" t="s">
        <v>1373</v>
      </c>
      <c r="W2047" t="s">
        <v>396</v>
      </c>
      <c r="X2047" t="s">
        <v>52</v>
      </c>
      <c r="Y2047" t="s">
        <v>1374</v>
      </c>
      <c r="Z2047" t="s">
        <v>1375</v>
      </c>
      <c r="AA2047" t="s">
        <v>65</v>
      </c>
    </row>
    <row r="2048" spans="1:27" x14ac:dyDescent="0.25">
      <c r="A2048" s="1">
        <v>10328</v>
      </c>
      <c r="B2048" s="1">
        <v>48</v>
      </c>
      <c r="C2048" s="8">
        <v>58.92</v>
      </c>
      <c r="D2048" s="1">
        <v>1</v>
      </c>
      <c r="E2048" s="7">
        <v>2828.16</v>
      </c>
      <c r="F2048" s="7">
        <f>sales_data_sample3[[#This Row],[SALES]]*sales_data_sample3[[#This Row],[PROFIT MARGIN]]</f>
        <v>206.738496</v>
      </c>
      <c r="G2048" s="14" t="str">
        <f>IF(sales_data_sample3[[#This Row],[STATUS]] &lt;&gt;"Cancelled","7,31%","0")</f>
        <v>7,31%</v>
      </c>
      <c r="H2048" s="4">
        <v>38303</v>
      </c>
      <c r="I2048" t="s">
        <v>28</v>
      </c>
      <c r="J2048">
        <f>ROUNDUP(MONTH(sales_data_sample3[[#This Row],[ORDER DATE]])/3,0)</f>
        <v>4</v>
      </c>
      <c r="K2048" t="str">
        <f>TEXT(sales_data_sample3[[#This Row],[ORDER DATE]],"[$-409]mmmm")</f>
        <v>November</v>
      </c>
      <c r="L2048">
        <f>YEAR(sales_data_sample3[[#This Row],[ORDER DATE]])</f>
        <v>2004</v>
      </c>
      <c r="M2048" t="s">
        <v>1502</v>
      </c>
      <c r="N2048">
        <v>68</v>
      </c>
      <c r="O2048" t="s">
        <v>3232</v>
      </c>
      <c r="P2048" t="s">
        <v>1369</v>
      </c>
      <c r="Q2048" t="s">
        <v>1370</v>
      </c>
      <c r="R2048" t="s">
        <v>1371</v>
      </c>
      <c r="S2048" t="s">
        <v>4804</v>
      </c>
      <c r="T2048" t="s">
        <v>1372</v>
      </c>
      <c r="U2048" t="s">
        <v>4804</v>
      </c>
      <c r="V2048" t="s">
        <v>1373</v>
      </c>
      <c r="W2048" t="s">
        <v>396</v>
      </c>
      <c r="X2048" t="s">
        <v>52</v>
      </c>
      <c r="Y2048" t="s">
        <v>1374</v>
      </c>
      <c r="Z2048" t="s">
        <v>1375</v>
      </c>
      <c r="AA2048" t="s">
        <v>42</v>
      </c>
    </row>
    <row r="2049" spans="1:27" x14ac:dyDescent="0.25">
      <c r="A2049" s="1">
        <v>10328</v>
      </c>
      <c r="B2049" s="1">
        <v>20</v>
      </c>
      <c r="C2049" s="8">
        <v>72.98</v>
      </c>
      <c r="D2049" s="1">
        <v>2</v>
      </c>
      <c r="E2049" s="7">
        <v>1459.6</v>
      </c>
      <c r="F2049" s="7">
        <f>sales_data_sample3[[#This Row],[SALES]]*sales_data_sample3[[#This Row],[PROFIT MARGIN]]</f>
        <v>107.86443999999999</v>
      </c>
      <c r="G2049" s="14" t="str">
        <f>IF(sales_data_sample3[[#This Row],[STATUS]] &lt;&gt;"Cancelled","7,39%","0")</f>
        <v>7,39%</v>
      </c>
      <c r="H2049" s="4">
        <v>38303</v>
      </c>
      <c r="I2049" t="s">
        <v>28</v>
      </c>
      <c r="J2049">
        <f>ROUNDUP(MONTH(sales_data_sample3[[#This Row],[ORDER DATE]])/3,0)</f>
        <v>4</v>
      </c>
      <c r="K2049" t="str">
        <f>TEXT(sales_data_sample3[[#This Row],[ORDER DATE]],"[$-409]mmmm")</f>
        <v>November</v>
      </c>
      <c r="L2049">
        <f>YEAR(sales_data_sample3[[#This Row],[ORDER DATE]])</f>
        <v>2004</v>
      </c>
      <c r="M2049" t="s">
        <v>1354</v>
      </c>
      <c r="N2049">
        <v>65</v>
      </c>
      <c r="O2049" t="s">
        <v>3465</v>
      </c>
      <c r="P2049" t="s">
        <v>1369</v>
      </c>
      <c r="Q2049" t="s">
        <v>1370</v>
      </c>
      <c r="R2049" t="s">
        <v>1371</v>
      </c>
      <c r="S2049" t="s">
        <v>4804</v>
      </c>
      <c r="T2049" t="s">
        <v>1372</v>
      </c>
      <c r="U2049" t="s">
        <v>4804</v>
      </c>
      <c r="V2049" t="s">
        <v>1373</v>
      </c>
      <c r="W2049" t="s">
        <v>396</v>
      </c>
      <c r="X2049" t="s">
        <v>52</v>
      </c>
      <c r="Y2049" t="s">
        <v>1374</v>
      </c>
      <c r="Z2049" t="s">
        <v>1375</v>
      </c>
      <c r="AA2049" t="s">
        <v>42</v>
      </c>
    </row>
    <row r="2050" spans="1:27" x14ac:dyDescent="0.25">
      <c r="A2050" s="1">
        <v>10328</v>
      </c>
      <c r="B2050" s="1">
        <v>35</v>
      </c>
      <c r="C2050" s="8">
        <v>76.430000000000007</v>
      </c>
      <c r="D2050" s="1">
        <v>3</v>
      </c>
      <c r="E2050" s="7">
        <v>2675.05</v>
      </c>
      <c r="F2050" s="7">
        <f>sales_data_sample3[[#This Row],[SALES]]*sales_data_sample3[[#This Row],[PROFIT MARGIN]]</f>
        <v>195.546155</v>
      </c>
      <c r="G2050" s="14" t="str">
        <f>IF(sales_data_sample3[[#This Row],[STATUS]] &lt;&gt;"Cancelled","7,31%","0")</f>
        <v>7,31%</v>
      </c>
      <c r="H2050" s="4">
        <v>38303</v>
      </c>
      <c r="I2050" t="s">
        <v>28</v>
      </c>
      <c r="J2050">
        <f>ROUNDUP(MONTH(sales_data_sample3[[#This Row],[ORDER DATE]])/3,0)</f>
        <v>4</v>
      </c>
      <c r="K2050" t="str">
        <f>TEXT(sales_data_sample3[[#This Row],[ORDER DATE]],"[$-409]mmmm")</f>
        <v>November</v>
      </c>
      <c r="L2050">
        <f>YEAR(sales_data_sample3[[#This Row],[ORDER DATE]])</f>
        <v>2004</v>
      </c>
      <c r="M2050" t="s">
        <v>1502</v>
      </c>
      <c r="N2050">
        <v>68</v>
      </c>
      <c r="O2050" t="s">
        <v>3620</v>
      </c>
      <c r="P2050" t="s">
        <v>1369</v>
      </c>
      <c r="Q2050" t="s">
        <v>1370</v>
      </c>
      <c r="R2050" t="s">
        <v>1371</v>
      </c>
      <c r="S2050" t="s">
        <v>4804</v>
      </c>
      <c r="T2050" t="s">
        <v>1372</v>
      </c>
      <c r="U2050" t="s">
        <v>4804</v>
      </c>
      <c r="V2050" t="s">
        <v>1373</v>
      </c>
      <c r="W2050" t="s">
        <v>396</v>
      </c>
      <c r="X2050" t="s">
        <v>52</v>
      </c>
      <c r="Y2050" t="s">
        <v>1374</v>
      </c>
      <c r="Z2050" t="s">
        <v>1375</v>
      </c>
      <c r="AA2050" t="s">
        <v>42</v>
      </c>
    </row>
    <row r="2051" spans="1:27" x14ac:dyDescent="0.25">
      <c r="A2051" s="1">
        <v>10328</v>
      </c>
      <c r="B2051" s="1">
        <v>43</v>
      </c>
      <c r="C2051" s="8">
        <v>60.86</v>
      </c>
      <c r="D2051" s="1">
        <v>4</v>
      </c>
      <c r="E2051" s="7">
        <v>2616.98</v>
      </c>
      <c r="F2051" s="7">
        <f>sales_data_sample3[[#This Row],[SALES]]*sales_data_sample3[[#This Row],[PROFIT MARGIN]]</f>
        <v>191.30123799999998</v>
      </c>
      <c r="G2051" s="14" t="str">
        <f>IF(sales_data_sample3[[#This Row],[STATUS]] &lt;&gt;"Cancelled","7,31%","0")</f>
        <v>7,31%</v>
      </c>
      <c r="H2051" s="4">
        <v>38303</v>
      </c>
      <c r="I2051" t="s">
        <v>28</v>
      </c>
      <c r="J2051">
        <f>ROUNDUP(MONTH(sales_data_sample3[[#This Row],[ORDER DATE]])/3,0)</f>
        <v>4</v>
      </c>
      <c r="K2051" t="str">
        <f>TEXT(sales_data_sample3[[#This Row],[ORDER DATE]],"[$-409]mmmm")</f>
        <v>November</v>
      </c>
      <c r="L2051">
        <f>YEAR(sales_data_sample3[[#This Row],[ORDER DATE]])</f>
        <v>2004</v>
      </c>
      <c r="M2051" t="s">
        <v>1502</v>
      </c>
      <c r="N2051">
        <v>72</v>
      </c>
      <c r="O2051" t="s">
        <v>3763</v>
      </c>
      <c r="P2051" t="s">
        <v>1369</v>
      </c>
      <c r="Q2051" t="s">
        <v>1370</v>
      </c>
      <c r="R2051" t="s">
        <v>1371</v>
      </c>
      <c r="S2051" t="s">
        <v>4804</v>
      </c>
      <c r="T2051" t="s">
        <v>1372</v>
      </c>
      <c r="U2051" t="s">
        <v>4804</v>
      </c>
      <c r="V2051" t="s">
        <v>1373</v>
      </c>
      <c r="W2051" t="s">
        <v>396</v>
      </c>
      <c r="X2051" t="s">
        <v>52</v>
      </c>
      <c r="Y2051" t="s">
        <v>1374</v>
      </c>
      <c r="Z2051" t="s">
        <v>1375</v>
      </c>
      <c r="AA2051" t="s">
        <v>42</v>
      </c>
    </row>
    <row r="2052" spans="1:27" x14ac:dyDescent="0.25">
      <c r="A2052" s="1">
        <v>10328</v>
      </c>
      <c r="B2052" s="1">
        <v>24</v>
      </c>
      <c r="C2052" s="8">
        <v>81.17</v>
      </c>
      <c r="D2052" s="1">
        <v>5</v>
      </c>
      <c r="E2052" s="7">
        <v>1948.08</v>
      </c>
      <c r="F2052" s="7">
        <f>sales_data_sample3[[#This Row],[SALES]]*sales_data_sample3[[#This Row],[PROFIT MARGIN]]</f>
        <v>143.963112</v>
      </c>
      <c r="G2052" s="14" t="str">
        <f>IF(sales_data_sample3[[#This Row],[STATUS]] &lt;&gt;"Cancelled","7,39%","0")</f>
        <v>7,39%</v>
      </c>
      <c r="H2052" s="4">
        <v>38303</v>
      </c>
      <c r="I2052" t="s">
        <v>28</v>
      </c>
      <c r="J2052">
        <f>ROUNDUP(MONTH(sales_data_sample3[[#This Row],[ORDER DATE]])/3,0)</f>
        <v>4</v>
      </c>
      <c r="K2052" t="str">
        <f>TEXT(sales_data_sample3[[#This Row],[ORDER DATE]],"[$-409]mmmm")</f>
        <v>November</v>
      </c>
      <c r="L2052">
        <f>YEAR(sales_data_sample3[[#This Row],[ORDER DATE]])</f>
        <v>2004</v>
      </c>
      <c r="M2052" t="s">
        <v>1354</v>
      </c>
      <c r="N2052">
        <v>68</v>
      </c>
      <c r="O2052" t="s">
        <v>4069</v>
      </c>
      <c r="P2052" t="s">
        <v>1369</v>
      </c>
      <c r="Q2052" t="s">
        <v>1370</v>
      </c>
      <c r="R2052" t="s">
        <v>1371</v>
      </c>
      <c r="S2052" t="s">
        <v>4804</v>
      </c>
      <c r="T2052" t="s">
        <v>1372</v>
      </c>
      <c r="U2052" t="s">
        <v>4804</v>
      </c>
      <c r="V2052" t="s">
        <v>1373</v>
      </c>
      <c r="W2052" t="s">
        <v>396</v>
      </c>
      <c r="X2052" t="s">
        <v>52</v>
      </c>
      <c r="Y2052" t="s">
        <v>1374</v>
      </c>
      <c r="Z2052" t="s">
        <v>1375</v>
      </c>
      <c r="AA2052" t="s">
        <v>42</v>
      </c>
    </row>
    <row r="2053" spans="1:27" x14ac:dyDescent="0.25">
      <c r="A2053" s="1">
        <v>10328</v>
      </c>
      <c r="B2053" s="1">
        <v>34</v>
      </c>
      <c r="C2053" s="8">
        <v>51.93</v>
      </c>
      <c r="D2053" s="1">
        <v>7</v>
      </c>
      <c r="E2053" s="7">
        <v>1765.62</v>
      </c>
      <c r="F2053" s="7">
        <f>sales_data_sample3[[#This Row],[SALES]]*sales_data_sample3[[#This Row],[PROFIT MARGIN]]</f>
        <v>130.47931799999998</v>
      </c>
      <c r="G2053" s="14" t="str">
        <f>IF(sales_data_sample3[[#This Row],[STATUS]] &lt;&gt;"Cancelled","7,39%","0")</f>
        <v>7,39%</v>
      </c>
      <c r="H2053" s="4">
        <v>38303</v>
      </c>
      <c r="I2053" t="s">
        <v>28</v>
      </c>
      <c r="J2053">
        <f>ROUNDUP(MONTH(sales_data_sample3[[#This Row],[ORDER DATE]])/3,0)</f>
        <v>4</v>
      </c>
      <c r="K2053" t="str">
        <f>TEXT(sales_data_sample3[[#This Row],[ORDER DATE]],"[$-409]mmmm")</f>
        <v>November</v>
      </c>
      <c r="L2053">
        <f>YEAR(sales_data_sample3[[#This Row],[ORDER DATE]])</f>
        <v>2004</v>
      </c>
      <c r="M2053" t="s">
        <v>1354</v>
      </c>
      <c r="N2053">
        <v>43</v>
      </c>
      <c r="O2053" t="s">
        <v>4136</v>
      </c>
      <c r="P2053" t="s">
        <v>1369</v>
      </c>
      <c r="Q2053" t="s">
        <v>1370</v>
      </c>
      <c r="R2053" t="s">
        <v>1371</v>
      </c>
      <c r="S2053" t="s">
        <v>4804</v>
      </c>
      <c r="T2053" t="s">
        <v>1372</v>
      </c>
      <c r="U2053" t="s">
        <v>4804</v>
      </c>
      <c r="V2053" t="s">
        <v>1373</v>
      </c>
      <c r="W2053" t="s">
        <v>396</v>
      </c>
      <c r="X2053" t="s">
        <v>52</v>
      </c>
      <c r="Y2053" t="s">
        <v>1374</v>
      </c>
      <c r="Z2053" t="s">
        <v>1375</v>
      </c>
      <c r="AA2053" t="s">
        <v>42</v>
      </c>
    </row>
    <row r="2054" spans="1:27" x14ac:dyDescent="0.25">
      <c r="A2054" s="1">
        <v>10328</v>
      </c>
      <c r="B2054" s="1">
        <v>27</v>
      </c>
      <c r="C2054" s="8">
        <v>100</v>
      </c>
      <c r="D2054" s="1">
        <v>8</v>
      </c>
      <c r="E2054" s="7">
        <v>2762.1</v>
      </c>
      <c r="F2054" s="7">
        <f>sales_data_sample3[[#This Row],[SALES]]*sales_data_sample3[[#This Row],[PROFIT MARGIN]]</f>
        <v>201.90950999999998</v>
      </c>
      <c r="G2054" s="14" t="str">
        <f>IF(sales_data_sample3[[#This Row],[STATUS]] &lt;&gt;"Cancelled","7,31%","0")</f>
        <v>7,31%</v>
      </c>
      <c r="H2054" s="4">
        <v>38303</v>
      </c>
      <c r="I2054" t="s">
        <v>28</v>
      </c>
      <c r="J2054">
        <f>ROUNDUP(MONTH(sales_data_sample3[[#This Row],[ORDER DATE]])/3,0)</f>
        <v>4</v>
      </c>
      <c r="K2054" t="str">
        <f>TEXT(sales_data_sample3[[#This Row],[ORDER DATE]],"[$-409]mmmm")</f>
        <v>November</v>
      </c>
      <c r="L2054">
        <f>YEAR(sales_data_sample3[[#This Row],[ORDER DATE]])</f>
        <v>2004</v>
      </c>
      <c r="M2054" t="s">
        <v>1502</v>
      </c>
      <c r="N2054">
        <v>91</v>
      </c>
      <c r="O2054" t="s">
        <v>4321</v>
      </c>
      <c r="P2054" t="s">
        <v>1369</v>
      </c>
      <c r="Q2054" t="s">
        <v>1370</v>
      </c>
      <c r="R2054" t="s">
        <v>1371</v>
      </c>
      <c r="S2054" t="s">
        <v>4804</v>
      </c>
      <c r="T2054" t="s">
        <v>1372</v>
      </c>
      <c r="U2054" t="s">
        <v>4804</v>
      </c>
      <c r="V2054" t="s">
        <v>1373</v>
      </c>
      <c r="W2054" t="s">
        <v>396</v>
      </c>
      <c r="X2054" t="s">
        <v>52</v>
      </c>
      <c r="Y2054" t="s">
        <v>1374</v>
      </c>
      <c r="Z2054" t="s">
        <v>1375</v>
      </c>
      <c r="AA2054" t="s">
        <v>42</v>
      </c>
    </row>
    <row r="2055" spans="1:27" x14ac:dyDescent="0.25">
      <c r="A2055" s="1">
        <v>10328</v>
      </c>
      <c r="B2055" s="1">
        <v>41</v>
      </c>
      <c r="C2055" s="8">
        <v>100</v>
      </c>
      <c r="D2055" s="1">
        <v>9</v>
      </c>
      <c r="E2055" s="7">
        <v>4156.58</v>
      </c>
      <c r="F2055" s="7">
        <f>sales_data_sample3[[#This Row],[SALES]]*sales_data_sample3[[#This Row],[PROFIT MARGIN]]</f>
        <v>379.91141199999998</v>
      </c>
      <c r="G2055" s="14" t="str">
        <f>IF(sales_data_sample3[[#This Row],[STATUS]] &lt;&gt;"Cancelled","9,14%","0")</f>
        <v>9,14%</v>
      </c>
      <c r="H2055" s="4">
        <v>38303</v>
      </c>
      <c r="I2055" t="s">
        <v>28</v>
      </c>
      <c r="J2055">
        <f>ROUNDUP(MONTH(sales_data_sample3[[#This Row],[ORDER DATE]])/3,0)</f>
        <v>4</v>
      </c>
      <c r="K2055" t="str">
        <f>TEXT(sales_data_sample3[[#This Row],[ORDER DATE]],"[$-409]mmmm")</f>
        <v>November</v>
      </c>
      <c r="L2055">
        <f>YEAR(sales_data_sample3[[#This Row],[ORDER DATE]])</f>
        <v>2004</v>
      </c>
      <c r="M2055" t="s">
        <v>2075</v>
      </c>
      <c r="N2055">
        <v>90</v>
      </c>
      <c r="O2055" t="s">
        <v>4394</v>
      </c>
      <c r="P2055" t="s">
        <v>1369</v>
      </c>
      <c r="Q2055" t="s">
        <v>1370</v>
      </c>
      <c r="R2055" t="s">
        <v>1371</v>
      </c>
      <c r="S2055" t="s">
        <v>4804</v>
      </c>
      <c r="T2055" t="s">
        <v>1372</v>
      </c>
      <c r="U2055" t="s">
        <v>4804</v>
      </c>
      <c r="V2055" t="s">
        <v>1373</v>
      </c>
      <c r="W2055" t="s">
        <v>396</v>
      </c>
      <c r="X2055" t="s">
        <v>52</v>
      </c>
      <c r="Y2055" t="s">
        <v>1374</v>
      </c>
      <c r="Z2055" t="s">
        <v>1375</v>
      </c>
      <c r="AA2055" t="s">
        <v>65</v>
      </c>
    </row>
    <row r="2056" spans="1:27" x14ac:dyDescent="0.25">
      <c r="A2056" s="1">
        <v>10328</v>
      </c>
      <c r="B2056" s="1">
        <v>37</v>
      </c>
      <c r="C2056" s="8">
        <v>100</v>
      </c>
      <c r="D2056" s="1">
        <v>10</v>
      </c>
      <c r="E2056" s="7">
        <v>4021.53</v>
      </c>
      <c r="F2056" s="7">
        <f>sales_data_sample3[[#This Row],[SALES]]*sales_data_sample3[[#This Row],[PROFIT MARGIN]]</f>
        <v>293.97384299999999</v>
      </c>
      <c r="G2056" s="14" t="str">
        <f>IF(sales_data_sample3[[#This Row],[STATUS]] &lt;&gt;"Cancelled","7,31%","0")</f>
        <v>7,31%</v>
      </c>
      <c r="H2056" s="4">
        <v>38303</v>
      </c>
      <c r="I2056" t="s">
        <v>28</v>
      </c>
      <c r="J2056">
        <f>ROUNDUP(MONTH(sales_data_sample3[[#This Row],[ORDER DATE]])/3,0)</f>
        <v>4</v>
      </c>
      <c r="K2056" t="str">
        <f>TEXT(sales_data_sample3[[#This Row],[ORDER DATE]],"[$-409]mmmm")</f>
        <v>November</v>
      </c>
      <c r="L2056">
        <f>YEAR(sales_data_sample3[[#This Row],[ORDER DATE]])</f>
        <v>2004</v>
      </c>
      <c r="M2056" t="s">
        <v>1502</v>
      </c>
      <c r="N2056">
        <v>99</v>
      </c>
      <c r="O2056" t="s">
        <v>4433</v>
      </c>
      <c r="P2056" t="s">
        <v>1369</v>
      </c>
      <c r="Q2056" t="s">
        <v>1370</v>
      </c>
      <c r="R2056" t="s">
        <v>1371</v>
      </c>
      <c r="S2056" t="s">
        <v>4804</v>
      </c>
      <c r="T2056" t="s">
        <v>1372</v>
      </c>
      <c r="U2056" t="s">
        <v>4804</v>
      </c>
      <c r="V2056" t="s">
        <v>1373</v>
      </c>
      <c r="W2056" t="s">
        <v>396</v>
      </c>
      <c r="X2056" t="s">
        <v>52</v>
      </c>
      <c r="Y2056" t="s">
        <v>1374</v>
      </c>
      <c r="Z2056" t="s">
        <v>1375</v>
      </c>
      <c r="AA2056" t="s">
        <v>65</v>
      </c>
    </row>
    <row r="2057" spans="1:27" x14ac:dyDescent="0.25">
      <c r="A2057" s="1">
        <v>10328</v>
      </c>
      <c r="B2057" s="1">
        <v>33</v>
      </c>
      <c r="C2057" s="8">
        <v>100</v>
      </c>
      <c r="D2057" s="1">
        <v>11</v>
      </c>
      <c r="E2057" s="7">
        <v>4072.2</v>
      </c>
      <c r="F2057" s="7">
        <f>sales_data_sample3[[#This Row],[SALES]]*sales_data_sample3[[#This Row],[PROFIT MARGIN]]</f>
        <v>297.67782</v>
      </c>
      <c r="G2057" s="14" t="str">
        <f>IF(sales_data_sample3[[#This Row],[STATUS]] &lt;&gt;"Cancelled","7,31%","0")</f>
        <v>7,31%</v>
      </c>
      <c r="H2057" s="4">
        <v>38303</v>
      </c>
      <c r="I2057" t="s">
        <v>28</v>
      </c>
      <c r="J2057">
        <f>ROUNDUP(MONTH(sales_data_sample3[[#This Row],[ORDER DATE]])/3,0)</f>
        <v>4</v>
      </c>
      <c r="K2057" t="str">
        <f>TEXT(sales_data_sample3[[#This Row],[ORDER DATE]],"[$-409]mmmm")</f>
        <v>November</v>
      </c>
      <c r="L2057">
        <f>YEAR(sales_data_sample3[[#This Row],[ORDER DATE]])</f>
        <v>2004</v>
      </c>
      <c r="M2057" t="s">
        <v>1502</v>
      </c>
      <c r="N2057">
        <v>118</v>
      </c>
      <c r="O2057" t="s">
        <v>4540</v>
      </c>
      <c r="P2057" t="s">
        <v>1369</v>
      </c>
      <c r="Q2057" t="s">
        <v>1370</v>
      </c>
      <c r="R2057" t="s">
        <v>1371</v>
      </c>
      <c r="S2057" t="s">
        <v>4804</v>
      </c>
      <c r="T2057" t="s">
        <v>1372</v>
      </c>
      <c r="U2057" t="s">
        <v>4804</v>
      </c>
      <c r="V2057" t="s">
        <v>1373</v>
      </c>
      <c r="W2057" t="s">
        <v>396</v>
      </c>
      <c r="X2057" t="s">
        <v>52</v>
      </c>
      <c r="Y2057" t="s">
        <v>1374</v>
      </c>
      <c r="Z2057" t="s">
        <v>1375</v>
      </c>
      <c r="AA2057" t="s">
        <v>65</v>
      </c>
    </row>
    <row r="2058" spans="1:27" x14ac:dyDescent="0.25">
      <c r="A2058" s="1">
        <v>10328</v>
      </c>
      <c r="B2058" s="1">
        <v>33</v>
      </c>
      <c r="C2058" s="8">
        <v>64</v>
      </c>
      <c r="D2058" s="1">
        <v>13</v>
      </c>
      <c r="E2058" s="7">
        <v>2112</v>
      </c>
      <c r="F2058" s="7">
        <f>sales_data_sample3[[#This Row],[SALES]]*sales_data_sample3[[#This Row],[PROFIT MARGIN]]</f>
        <v>154.38720000000001</v>
      </c>
      <c r="G2058" s="14" t="str">
        <f>IF(sales_data_sample3[[#This Row],[STATUS]] &lt;&gt;"Cancelled","7,31%","0")</f>
        <v>7,31%</v>
      </c>
      <c r="H2058" s="4">
        <v>38303</v>
      </c>
      <c r="I2058" t="s">
        <v>28</v>
      </c>
      <c r="J2058">
        <f>ROUNDUP(MONTH(sales_data_sample3[[#This Row],[ORDER DATE]])/3,0)</f>
        <v>4</v>
      </c>
      <c r="K2058" t="str">
        <f>TEXT(sales_data_sample3[[#This Row],[ORDER DATE]],"[$-409]mmmm")</f>
        <v>November</v>
      </c>
      <c r="L2058">
        <f>YEAR(sales_data_sample3[[#This Row],[ORDER DATE]])</f>
        <v>2004</v>
      </c>
      <c r="M2058" t="s">
        <v>1502</v>
      </c>
      <c r="N2058">
        <v>80</v>
      </c>
      <c r="O2058" t="s">
        <v>4572</v>
      </c>
      <c r="P2058" t="s">
        <v>1369</v>
      </c>
      <c r="Q2058" t="s">
        <v>1370</v>
      </c>
      <c r="R2058" t="s">
        <v>1371</v>
      </c>
      <c r="S2058" t="s">
        <v>4804</v>
      </c>
      <c r="T2058" t="s">
        <v>1372</v>
      </c>
      <c r="U2058" t="s">
        <v>4804</v>
      </c>
      <c r="V2058" t="s">
        <v>1373</v>
      </c>
      <c r="W2058" t="s">
        <v>396</v>
      </c>
      <c r="X2058" t="s">
        <v>52</v>
      </c>
      <c r="Y2058" t="s">
        <v>1374</v>
      </c>
      <c r="Z2058" t="s">
        <v>1375</v>
      </c>
      <c r="AA2058" t="s">
        <v>42</v>
      </c>
    </row>
    <row r="2059" spans="1:27" x14ac:dyDescent="0.25">
      <c r="A2059" s="1">
        <v>10328</v>
      </c>
      <c r="B2059" s="1">
        <v>39</v>
      </c>
      <c r="C2059" s="8">
        <v>85.87</v>
      </c>
      <c r="D2059" s="1">
        <v>12</v>
      </c>
      <c r="E2059" s="7">
        <v>3348.93</v>
      </c>
      <c r="F2059" s="7">
        <f>sales_data_sample3[[#This Row],[SALES]]*sales_data_sample3[[#This Row],[PROFIT MARGIN]]</f>
        <v>244.806783</v>
      </c>
      <c r="G2059" s="14" t="str">
        <f>IF(sales_data_sample3[[#This Row],[STATUS]] &lt;&gt;"Cancelled","7,31%","0")</f>
        <v>7,31%</v>
      </c>
      <c r="H2059" s="4">
        <v>38303</v>
      </c>
      <c r="I2059" t="s">
        <v>28</v>
      </c>
      <c r="J2059">
        <f>ROUNDUP(MONTH(sales_data_sample3[[#This Row],[ORDER DATE]])/3,0)</f>
        <v>4</v>
      </c>
      <c r="K2059" t="str">
        <f>TEXT(sales_data_sample3[[#This Row],[ORDER DATE]],"[$-409]mmmm")</f>
        <v>November</v>
      </c>
      <c r="L2059">
        <f>YEAR(sales_data_sample3[[#This Row],[ORDER DATE]])</f>
        <v>2004</v>
      </c>
      <c r="M2059" t="s">
        <v>1502</v>
      </c>
      <c r="N2059">
        <v>74</v>
      </c>
      <c r="O2059" t="s">
        <v>4675</v>
      </c>
      <c r="P2059" t="s">
        <v>1369</v>
      </c>
      <c r="Q2059" t="s">
        <v>1370</v>
      </c>
      <c r="R2059" t="s">
        <v>1371</v>
      </c>
      <c r="S2059" t="s">
        <v>4804</v>
      </c>
      <c r="T2059" t="s">
        <v>1372</v>
      </c>
      <c r="U2059" t="s">
        <v>4804</v>
      </c>
      <c r="V2059" t="s">
        <v>1373</v>
      </c>
      <c r="W2059" t="s">
        <v>396</v>
      </c>
      <c r="X2059" t="s">
        <v>52</v>
      </c>
      <c r="Y2059" t="s">
        <v>1374</v>
      </c>
      <c r="Z2059" t="s">
        <v>1375</v>
      </c>
      <c r="AA2059" t="s">
        <v>65</v>
      </c>
    </row>
    <row r="2060" spans="1:27" x14ac:dyDescent="0.25">
      <c r="A2060" s="1">
        <v>10329</v>
      </c>
      <c r="B2060" s="1">
        <v>42</v>
      </c>
      <c r="C2060" s="8">
        <v>100</v>
      </c>
      <c r="D2060" s="1">
        <v>1</v>
      </c>
      <c r="E2060" s="7">
        <v>4396.1400000000003</v>
      </c>
      <c r="F2060" s="7">
        <f>sales_data_sample3[[#This Row],[SALES]]*sales_data_sample3[[#This Row],[PROFIT MARGIN]]</f>
        <v>558.30978000000005</v>
      </c>
      <c r="G2060" s="14" t="str">
        <f>IF(sales_data_sample3[[#This Row],[STATUS]] &lt;&gt;"Cancelled","12,70%","0")</f>
        <v>12,70%</v>
      </c>
      <c r="H2060" s="4">
        <v>38306</v>
      </c>
      <c r="I2060" t="s">
        <v>28</v>
      </c>
      <c r="J2060">
        <f>ROUNDUP(MONTH(sales_data_sample3[[#This Row],[ORDER DATE]])/3,0)</f>
        <v>4</v>
      </c>
      <c r="K2060" t="str">
        <f>TEXT(sales_data_sample3[[#This Row],[ORDER DATE]],"[$-409]mmmm")</f>
        <v>November</v>
      </c>
      <c r="L2060">
        <f>YEAR(sales_data_sample3[[#This Row],[ORDER DATE]])</f>
        <v>2004</v>
      </c>
      <c r="M2060" t="s">
        <v>29</v>
      </c>
      <c r="N2060">
        <v>95</v>
      </c>
      <c r="O2060" t="s">
        <v>30</v>
      </c>
      <c r="P2060" t="s">
        <v>31</v>
      </c>
      <c r="Q2060" t="s">
        <v>32</v>
      </c>
      <c r="R2060" t="s">
        <v>33</v>
      </c>
      <c r="S2060" t="s">
        <v>4804</v>
      </c>
      <c r="T2060" t="s">
        <v>35</v>
      </c>
      <c r="U2060" t="s">
        <v>36</v>
      </c>
      <c r="V2060" t="s">
        <v>37</v>
      </c>
      <c r="W2060" t="s">
        <v>38</v>
      </c>
      <c r="X2060" t="s">
        <v>39</v>
      </c>
      <c r="Y2060" t="s">
        <v>40</v>
      </c>
      <c r="Z2060" t="s">
        <v>41</v>
      </c>
      <c r="AA2060" t="s">
        <v>65</v>
      </c>
    </row>
    <row r="2061" spans="1:27" x14ac:dyDescent="0.25">
      <c r="A2061" s="1">
        <v>10329</v>
      </c>
      <c r="B2061" s="1">
        <v>20</v>
      </c>
      <c r="C2061" s="8">
        <v>100</v>
      </c>
      <c r="D2061" s="1">
        <v>2</v>
      </c>
      <c r="E2061" s="7">
        <v>3176</v>
      </c>
      <c r="F2061" s="7">
        <f>sales_data_sample3[[#This Row],[SALES]]*sales_data_sample3[[#This Row],[PROFIT MARGIN]]</f>
        <v>403.35200000000003</v>
      </c>
      <c r="G2061" s="14" t="str">
        <f>IF(sales_data_sample3[[#This Row],[STATUS]] &lt;&gt;"Cancelled","12,70%","0")</f>
        <v>12,70%</v>
      </c>
      <c r="H2061" s="4">
        <v>38306</v>
      </c>
      <c r="I2061" t="s">
        <v>28</v>
      </c>
      <c r="J2061">
        <f>ROUNDUP(MONTH(sales_data_sample3[[#This Row],[ORDER DATE]])/3,0)</f>
        <v>4</v>
      </c>
      <c r="K2061" t="str">
        <f>TEXT(sales_data_sample3[[#This Row],[ORDER DATE]],"[$-409]mmmm")</f>
        <v>November</v>
      </c>
      <c r="L2061">
        <f>YEAR(sales_data_sample3[[#This Row],[ORDER DATE]])</f>
        <v>2004</v>
      </c>
      <c r="M2061" t="s">
        <v>29</v>
      </c>
      <c r="N2061">
        <v>118</v>
      </c>
      <c r="O2061" t="s">
        <v>471</v>
      </c>
      <c r="P2061" t="s">
        <v>31</v>
      </c>
      <c r="Q2061" t="s">
        <v>32</v>
      </c>
      <c r="R2061" t="s">
        <v>33</v>
      </c>
      <c r="S2061" t="s">
        <v>4804</v>
      </c>
      <c r="T2061" t="s">
        <v>35</v>
      </c>
      <c r="U2061" t="s">
        <v>36</v>
      </c>
      <c r="V2061" t="s">
        <v>37</v>
      </c>
      <c r="W2061" t="s">
        <v>38</v>
      </c>
      <c r="X2061" t="s">
        <v>39</v>
      </c>
      <c r="Y2061" t="s">
        <v>40</v>
      </c>
      <c r="Z2061" t="s">
        <v>41</v>
      </c>
      <c r="AA2061" t="s">
        <v>65</v>
      </c>
    </row>
    <row r="2062" spans="1:27" x14ac:dyDescent="0.25">
      <c r="A2062" s="1">
        <v>10329</v>
      </c>
      <c r="B2062" s="1">
        <v>26</v>
      </c>
      <c r="C2062" s="8">
        <v>100</v>
      </c>
      <c r="D2062" s="1">
        <v>3</v>
      </c>
      <c r="E2062" s="7">
        <v>5868.2</v>
      </c>
      <c r="F2062" s="7">
        <f>sales_data_sample3[[#This Row],[SALES]]*sales_data_sample3[[#This Row],[PROFIT MARGIN]]</f>
        <v>745.26139999999998</v>
      </c>
      <c r="G2062" s="14" t="str">
        <f>IF(sales_data_sample3[[#This Row],[STATUS]] &lt;&gt;"Cancelled","12,70%","0")</f>
        <v>12,70%</v>
      </c>
      <c r="H2062" s="4">
        <v>38306</v>
      </c>
      <c r="I2062" t="s">
        <v>28</v>
      </c>
      <c r="J2062">
        <f>ROUNDUP(MONTH(sales_data_sample3[[#This Row],[ORDER DATE]])/3,0)</f>
        <v>4</v>
      </c>
      <c r="K2062" t="str">
        <f>TEXT(sales_data_sample3[[#This Row],[ORDER DATE]],"[$-409]mmmm")</f>
        <v>November</v>
      </c>
      <c r="L2062">
        <f>YEAR(sales_data_sample3[[#This Row],[ORDER DATE]])</f>
        <v>2004</v>
      </c>
      <c r="M2062" t="s">
        <v>29</v>
      </c>
      <c r="N2062">
        <v>193</v>
      </c>
      <c r="O2062" t="s">
        <v>530</v>
      </c>
      <c r="P2062" t="s">
        <v>31</v>
      </c>
      <c r="Q2062" t="s">
        <v>32</v>
      </c>
      <c r="R2062" t="s">
        <v>33</v>
      </c>
      <c r="S2062" t="s">
        <v>4804</v>
      </c>
      <c r="T2062" t="s">
        <v>35</v>
      </c>
      <c r="U2062" t="s">
        <v>36</v>
      </c>
      <c r="V2062" t="s">
        <v>37</v>
      </c>
      <c r="W2062" t="s">
        <v>38</v>
      </c>
      <c r="X2062" t="s">
        <v>39</v>
      </c>
      <c r="Y2062" t="s">
        <v>40</v>
      </c>
      <c r="Z2062" t="s">
        <v>41</v>
      </c>
      <c r="AA2062" t="s">
        <v>65</v>
      </c>
    </row>
    <row r="2063" spans="1:27" x14ac:dyDescent="0.25">
      <c r="A2063" s="1">
        <v>10329</v>
      </c>
      <c r="B2063" s="1">
        <v>41</v>
      </c>
      <c r="C2063" s="8">
        <v>71.47</v>
      </c>
      <c r="D2063" s="1">
        <v>5</v>
      </c>
      <c r="E2063" s="7">
        <v>2930.27</v>
      </c>
      <c r="F2063" s="7">
        <f>sales_data_sample3[[#This Row],[SALES]]*sales_data_sample3[[#This Row],[PROFIT MARGIN]]</f>
        <v>729.34420299999999</v>
      </c>
      <c r="G2063" s="14" t="str">
        <f>IF(sales_data_sample3[[#This Row],[STATUS]] &lt;&gt;"Cancelled","24,89%","0")</f>
        <v>24,89%</v>
      </c>
      <c r="H2063" s="4">
        <v>38306</v>
      </c>
      <c r="I2063" t="s">
        <v>28</v>
      </c>
      <c r="J2063">
        <f>ROUNDUP(MONTH(sales_data_sample3[[#This Row],[ORDER DATE]])/3,0)</f>
        <v>4</v>
      </c>
      <c r="K2063" t="str">
        <f>TEXT(sales_data_sample3[[#This Row],[ORDER DATE]],"[$-409]mmmm")</f>
        <v>November</v>
      </c>
      <c r="L2063">
        <f>YEAR(sales_data_sample3[[#This Row],[ORDER DATE]])</f>
        <v>2004</v>
      </c>
      <c r="M2063" t="s">
        <v>278</v>
      </c>
      <c r="N2063">
        <v>194</v>
      </c>
      <c r="O2063" t="s">
        <v>776</v>
      </c>
      <c r="P2063" t="s">
        <v>31</v>
      </c>
      <c r="Q2063" t="s">
        <v>32</v>
      </c>
      <c r="R2063" t="s">
        <v>33</v>
      </c>
      <c r="S2063" t="s">
        <v>4804</v>
      </c>
      <c r="T2063" t="s">
        <v>35</v>
      </c>
      <c r="U2063" t="s">
        <v>36</v>
      </c>
      <c r="V2063" t="s">
        <v>37</v>
      </c>
      <c r="W2063" t="s">
        <v>38</v>
      </c>
      <c r="X2063" t="s">
        <v>39</v>
      </c>
      <c r="Y2063" t="s">
        <v>40</v>
      </c>
      <c r="Z2063" t="s">
        <v>41</v>
      </c>
      <c r="AA2063" t="s">
        <v>42</v>
      </c>
    </row>
    <row r="2064" spans="1:27" x14ac:dyDescent="0.25">
      <c r="A2064" s="1">
        <v>10329</v>
      </c>
      <c r="B2064" s="1">
        <v>24</v>
      </c>
      <c r="C2064" s="8">
        <v>100</v>
      </c>
      <c r="D2064" s="1">
        <v>6</v>
      </c>
      <c r="E2064" s="7">
        <v>3542.64</v>
      </c>
      <c r="F2064" s="7">
        <f>sales_data_sample3[[#This Row],[SALES]]*sales_data_sample3[[#This Row],[PROFIT MARGIN]]</f>
        <v>449.91528</v>
      </c>
      <c r="G2064" s="14">
        <v>0.127</v>
      </c>
      <c r="H2064" s="4">
        <v>38306</v>
      </c>
      <c r="I2064" t="s">
        <v>28</v>
      </c>
      <c r="J2064">
        <f>ROUNDUP(MONTH(sales_data_sample3[[#This Row],[ORDER DATE]])/3,0)</f>
        <v>4</v>
      </c>
      <c r="K2064" t="str">
        <f>TEXT(sales_data_sample3[[#This Row],[ORDER DATE]],"[$-409]mmmm")</f>
        <v>November</v>
      </c>
      <c r="L2064">
        <f>YEAR(sales_data_sample3[[#This Row],[ORDER DATE]])</f>
        <v>2004</v>
      </c>
      <c r="M2064" t="s">
        <v>29</v>
      </c>
      <c r="N2064">
        <v>150</v>
      </c>
      <c r="O2064" t="s">
        <v>991</v>
      </c>
      <c r="P2064" t="s">
        <v>31</v>
      </c>
      <c r="Q2064" t="s">
        <v>32</v>
      </c>
      <c r="R2064" t="s">
        <v>33</v>
      </c>
      <c r="S2064" t="s">
        <v>4804</v>
      </c>
      <c r="T2064" t="s">
        <v>35</v>
      </c>
      <c r="U2064" t="s">
        <v>36</v>
      </c>
      <c r="V2064" t="s">
        <v>37</v>
      </c>
      <c r="W2064" t="s">
        <v>38</v>
      </c>
      <c r="X2064" t="s">
        <v>39</v>
      </c>
      <c r="Y2064" t="s">
        <v>40</v>
      </c>
      <c r="Z2064" t="s">
        <v>41</v>
      </c>
      <c r="AA2064" t="s">
        <v>65</v>
      </c>
    </row>
    <row r="2065" spans="1:27" x14ac:dyDescent="0.25">
      <c r="A2065" s="1">
        <v>10329</v>
      </c>
      <c r="B2065" s="1">
        <v>46</v>
      </c>
      <c r="C2065" s="8">
        <v>83.63</v>
      </c>
      <c r="D2065" s="1">
        <v>13</v>
      </c>
      <c r="E2065" s="7">
        <v>3846.98</v>
      </c>
      <c r="F2065" s="7">
        <f>sales_data_sample3[[#This Row],[SALES]]*sales_data_sample3[[#This Row],[PROFIT MARGIN]]</f>
        <v>957.51332200000002</v>
      </c>
      <c r="G2065" s="14" t="str">
        <f>IF(sales_data_sample3[[#This Row],[STATUS]] &lt;&gt;"Cancelled","24,89%","0")</f>
        <v>24,89%</v>
      </c>
      <c r="H2065" s="4">
        <v>38306</v>
      </c>
      <c r="I2065" t="s">
        <v>28</v>
      </c>
      <c r="J2065">
        <f>ROUNDUP(MONTH(sales_data_sample3[[#This Row],[ORDER DATE]])/3,0)</f>
        <v>4</v>
      </c>
      <c r="K2065" t="str">
        <f>TEXT(sales_data_sample3[[#This Row],[ORDER DATE]],"[$-409]mmmm")</f>
        <v>November</v>
      </c>
      <c r="L2065">
        <f>YEAR(sales_data_sample3[[#This Row],[ORDER DATE]])</f>
        <v>2004</v>
      </c>
      <c r="M2065" t="s">
        <v>278</v>
      </c>
      <c r="N2065">
        <v>117</v>
      </c>
      <c r="O2065" t="s">
        <v>1057</v>
      </c>
      <c r="P2065" t="s">
        <v>31</v>
      </c>
      <c r="Q2065" t="s">
        <v>32</v>
      </c>
      <c r="R2065" t="s">
        <v>33</v>
      </c>
      <c r="S2065" t="s">
        <v>4804</v>
      </c>
      <c r="T2065" t="s">
        <v>35</v>
      </c>
      <c r="U2065" t="s">
        <v>36</v>
      </c>
      <c r="V2065" t="s">
        <v>37</v>
      </c>
      <c r="W2065" t="s">
        <v>38</v>
      </c>
      <c r="X2065" t="s">
        <v>39</v>
      </c>
      <c r="Y2065" t="s">
        <v>40</v>
      </c>
      <c r="Z2065" t="s">
        <v>41</v>
      </c>
      <c r="AA2065" t="s">
        <v>65</v>
      </c>
    </row>
    <row r="2066" spans="1:27" x14ac:dyDescent="0.25">
      <c r="A2066" s="1">
        <v>10329</v>
      </c>
      <c r="B2066" s="1">
        <v>33</v>
      </c>
      <c r="C2066" s="8">
        <v>100</v>
      </c>
      <c r="D2066" s="1">
        <v>14</v>
      </c>
      <c r="E2066" s="7">
        <v>3607.56</v>
      </c>
      <c r="F2066" s="7">
        <f>sales_data_sample3[[#This Row],[SALES]]*sales_data_sample3[[#This Row],[PROFIT MARGIN]]</f>
        <v>897.92168400000003</v>
      </c>
      <c r="G2066" s="14" t="str">
        <f>IF(sales_data_sample3[[#This Row],[STATUS]] &lt;&gt;"Cancelled","24,89%","0")</f>
        <v>24,89%</v>
      </c>
      <c r="H2066" s="4">
        <v>38306</v>
      </c>
      <c r="I2066" t="s">
        <v>28</v>
      </c>
      <c r="J2066">
        <f>ROUNDUP(MONTH(sales_data_sample3[[#This Row],[ORDER DATE]])/3,0)</f>
        <v>4</v>
      </c>
      <c r="K2066" t="str">
        <f>TEXT(sales_data_sample3[[#This Row],[ORDER DATE]],"[$-409]mmmm")</f>
        <v>November</v>
      </c>
      <c r="L2066">
        <f>YEAR(sales_data_sample3[[#This Row],[ORDER DATE]])</f>
        <v>2004</v>
      </c>
      <c r="M2066" t="s">
        <v>278</v>
      </c>
      <c r="N2066">
        <v>79</v>
      </c>
      <c r="O2066" t="s">
        <v>1128</v>
      </c>
      <c r="P2066" t="s">
        <v>31</v>
      </c>
      <c r="Q2066" t="s">
        <v>32</v>
      </c>
      <c r="R2066" t="s">
        <v>33</v>
      </c>
      <c r="S2066" t="s">
        <v>4804</v>
      </c>
      <c r="T2066" t="s">
        <v>35</v>
      </c>
      <c r="U2066" t="s">
        <v>36</v>
      </c>
      <c r="V2066" t="s">
        <v>37</v>
      </c>
      <c r="W2066" t="s">
        <v>38</v>
      </c>
      <c r="X2066" t="s">
        <v>39</v>
      </c>
      <c r="Y2066" t="s">
        <v>40</v>
      </c>
      <c r="Z2066" t="s">
        <v>41</v>
      </c>
      <c r="AA2066" t="s">
        <v>65</v>
      </c>
    </row>
    <row r="2067" spans="1:27" x14ac:dyDescent="0.25">
      <c r="A2067" s="1">
        <v>10329</v>
      </c>
      <c r="B2067" s="1">
        <v>39</v>
      </c>
      <c r="C2067" s="8">
        <v>64.739999999999995</v>
      </c>
      <c r="D2067" s="1">
        <v>15</v>
      </c>
      <c r="E2067" s="7">
        <v>2524.86</v>
      </c>
      <c r="F2067" s="7">
        <f>sales_data_sample3[[#This Row],[SALES]]*sales_data_sample3[[#This Row],[PROFIT MARGIN]]</f>
        <v>628.43765400000007</v>
      </c>
      <c r="G2067" s="14" t="str">
        <f>IF(sales_data_sample3[[#This Row],[STATUS]] &lt;&gt;"Cancelled","24,89%","0")</f>
        <v>24,89%</v>
      </c>
      <c r="H2067" s="4">
        <v>38306</v>
      </c>
      <c r="I2067" t="s">
        <v>28</v>
      </c>
      <c r="J2067">
        <f>ROUNDUP(MONTH(sales_data_sample3[[#This Row],[ORDER DATE]])/3,0)</f>
        <v>4</v>
      </c>
      <c r="K2067" t="str">
        <f>TEXT(sales_data_sample3[[#This Row],[ORDER DATE]],"[$-409]mmmm")</f>
        <v>November</v>
      </c>
      <c r="L2067">
        <f>YEAR(sales_data_sample3[[#This Row],[ORDER DATE]])</f>
        <v>2004</v>
      </c>
      <c r="M2067" t="s">
        <v>278</v>
      </c>
      <c r="N2067">
        <v>115</v>
      </c>
      <c r="O2067" t="s">
        <v>1223</v>
      </c>
      <c r="P2067" t="s">
        <v>31</v>
      </c>
      <c r="Q2067" t="s">
        <v>32</v>
      </c>
      <c r="R2067" t="s">
        <v>33</v>
      </c>
      <c r="S2067" t="s">
        <v>4804</v>
      </c>
      <c r="T2067" t="s">
        <v>35</v>
      </c>
      <c r="U2067" t="s">
        <v>36</v>
      </c>
      <c r="V2067" t="s">
        <v>37</v>
      </c>
      <c r="W2067" t="s">
        <v>38</v>
      </c>
      <c r="X2067" t="s">
        <v>39</v>
      </c>
      <c r="Y2067" t="s">
        <v>40</v>
      </c>
      <c r="Z2067" t="s">
        <v>41</v>
      </c>
      <c r="AA2067" t="s">
        <v>42</v>
      </c>
    </row>
    <row r="2068" spans="1:27" x14ac:dyDescent="0.25">
      <c r="A2068" s="1">
        <v>10329</v>
      </c>
      <c r="B2068" s="1">
        <v>29</v>
      </c>
      <c r="C2068" s="8">
        <v>100</v>
      </c>
      <c r="D2068" s="1">
        <v>9</v>
      </c>
      <c r="E2068" s="7">
        <v>2954.81</v>
      </c>
      <c r="F2068" s="7">
        <f>sales_data_sample3[[#This Row],[SALES]]*sales_data_sample3[[#This Row],[PROFIT MARGIN]]</f>
        <v>735.45220900000004</v>
      </c>
      <c r="G2068" s="14" t="str">
        <f>IF(sales_data_sample3[[#This Row],[STATUS]] &lt;&gt;"Cancelled","24,89%","0")</f>
        <v>24,89%</v>
      </c>
      <c r="H2068" s="4">
        <v>38306</v>
      </c>
      <c r="I2068" t="s">
        <v>28</v>
      </c>
      <c r="J2068">
        <f>ROUNDUP(MONTH(sales_data_sample3[[#This Row],[ORDER DATE]])/3,0)</f>
        <v>4</v>
      </c>
      <c r="K2068" t="str">
        <f>TEXT(sales_data_sample3[[#This Row],[ORDER DATE]],"[$-409]mmmm")</f>
        <v>November</v>
      </c>
      <c r="L2068">
        <f>YEAR(sales_data_sample3[[#This Row],[ORDER DATE]])</f>
        <v>2004</v>
      </c>
      <c r="M2068" t="s">
        <v>278</v>
      </c>
      <c r="N2068">
        <v>77</v>
      </c>
      <c r="O2068" t="s">
        <v>1592</v>
      </c>
      <c r="P2068" t="s">
        <v>31</v>
      </c>
      <c r="Q2068" t="s">
        <v>32</v>
      </c>
      <c r="R2068" t="s">
        <v>33</v>
      </c>
      <c r="S2068" t="s">
        <v>4804</v>
      </c>
      <c r="T2068" t="s">
        <v>35</v>
      </c>
      <c r="U2068" t="s">
        <v>36</v>
      </c>
      <c r="V2068" t="s">
        <v>37</v>
      </c>
      <c r="W2068" t="s">
        <v>38</v>
      </c>
      <c r="X2068" t="s">
        <v>39</v>
      </c>
      <c r="Y2068" t="s">
        <v>40</v>
      </c>
      <c r="Z2068" t="s">
        <v>41</v>
      </c>
      <c r="AA2068" t="s">
        <v>42</v>
      </c>
    </row>
    <row r="2069" spans="1:27" x14ac:dyDescent="0.25">
      <c r="A2069" s="1">
        <v>10329</v>
      </c>
      <c r="B2069" s="1">
        <v>38</v>
      </c>
      <c r="C2069" s="8">
        <v>100</v>
      </c>
      <c r="D2069" s="1">
        <v>12</v>
      </c>
      <c r="E2069" s="7">
        <v>5266.04</v>
      </c>
      <c r="F2069" s="7">
        <f>sales_data_sample3[[#This Row],[SALES]]*sales_data_sample3[[#This Row],[PROFIT MARGIN]]</f>
        <v>668.78708000000006</v>
      </c>
      <c r="G2069" s="14">
        <v>0.127</v>
      </c>
      <c r="H2069" s="4">
        <v>38306</v>
      </c>
      <c r="I2069" t="s">
        <v>28</v>
      </c>
      <c r="J2069">
        <f>ROUNDUP(MONTH(sales_data_sample3[[#This Row],[ORDER DATE]])/3,0)</f>
        <v>4</v>
      </c>
      <c r="K2069" t="str">
        <f>TEXT(sales_data_sample3[[#This Row],[ORDER DATE]],"[$-409]mmmm")</f>
        <v>November</v>
      </c>
      <c r="L2069">
        <f>YEAR(sales_data_sample3[[#This Row],[ORDER DATE]])</f>
        <v>2004</v>
      </c>
      <c r="M2069" t="s">
        <v>29</v>
      </c>
      <c r="N2069">
        <v>60</v>
      </c>
      <c r="O2069" t="s">
        <v>1884</v>
      </c>
      <c r="P2069" t="s">
        <v>31</v>
      </c>
      <c r="Q2069" t="s">
        <v>32</v>
      </c>
      <c r="R2069" t="s">
        <v>33</v>
      </c>
      <c r="S2069" t="s">
        <v>4804</v>
      </c>
      <c r="T2069" t="s">
        <v>35</v>
      </c>
      <c r="U2069" t="s">
        <v>36</v>
      </c>
      <c r="V2069" t="s">
        <v>37</v>
      </c>
      <c r="W2069" t="s">
        <v>38</v>
      </c>
      <c r="X2069" t="s">
        <v>39</v>
      </c>
      <c r="Y2069" t="s">
        <v>40</v>
      </c>
      <c r="Z2069" t="s">
        <v>41</v>
      </c>
      <c r="AA2069" t="s">
        <v>65</v>
      </c>
    </row>
    <row r="2070" spans="1:27" x14ac:dyDescent="0.25">
      <c r="A2070" s="1">
        <v>10329</v>
      </c>
      <c r="B2070" s="1">
        <v>38</v>
      </c>
      <c r="C2070" s="8">
        <v>59.1</v>
      </c>
      <c r="D2070" s="1">
        <v>10</v>
      </c>
      <c r="E2070" s="7">
        <v>2245.8000000000002</v>
      </c>
      <c r="F2070" s="7">
        <f>sales_data_sample3[[#This Row],[SALES]]*sales_data_sample3[[#This Row],[PROFIT MARGIN]]</f>
        <v>558.97962000000007</v>
      </c>
      <c r="G2070" s="14" t="str">
        <f>IF(sales_data_sample3[[#This Row],[STATUS]] &lt;&gt;"Cancelled","24,89%","0")</f>
        <v>24,89%</v>
      </c>
      <c r="H2070" s="4">
        <v>38306</v>
      </c>
      <c r="I2070" t="s">
        <v>28</v>
      </c>
      <c r="J2070">
        <f>ROUNDUP(MONTH(sales_data_sample3[[#This Row],[ORDER DATE]])/3,0)</f>
        <v>4</v>
      </c>
      <c r="K2070" t="str">
        <f>TEXT(sales_data_sample3[[#This Row],[ORDER DATE]],"[$-409]mmmm")</f>
        <v>November</v>
      </c>
      <c r="L2070">
        <f>YEAR(sales_data_sample3[[#This Row],[ORDER DATE]])</f>
        <v>2004</v>
      </c>
      <c r="M2070" t="s">
        <v>278</v>
      </c>
      <c r="N2070">
        <v>80</v>
      </c>
      <c r="O2070" t="s">
        <v>2283</v>
      </c>
      <c r="P2070" t="s">
        <v>31</v>
      </c>
      <c r="Q2070" t="s">
        <v>32</v>
      </c>
      <c r="R2070" t="s">
        <v>33</v>
      </c>
      <c r="S2070" t="s">
        <v>4804</v>
      </c>
      <c r="T2070" t="s">
        <v>35</v>
      </c>
      <c r="U2070" t="s">
        <v>36</v>
      </c>
      <c r="V2070" t="s">
        <v>37</v>
      </c>
      <c r="W2070" t="s">
        <v>38</v>
      </c>
      <c r="X2070" t="s">
        <v>39</v>
      </c>
      <c r="Y2070" t="s">
        <v>40</v>
      </c>
      <c r="Z2070" t="s">
        <v>41</v>
      </c>
      <c r="AA2070" t="s">
        <v>42</v>
      </c>
    </row>
    <row r="2071" spans="1:27" x14ac:dyDescent="0.25">
      <c r="A2071" s="1">
        <v>10329</v>
      </c>
      <c r="B2071" s="1">
        <v>30</v>
      </c>
      <c r="C2071" s="8">
        <v>87.78</v>
      </c>
      <c r="D2071" s="1">
        <v>7</v>
      </c>
      <c r="E2071" s="7">
        <v>2633.4</v>
      </c>
      <c r="F2071" s="7">
        <f>sales_data_sample3[[#This Row],[SALES]]*sales_data_sample3[[#This Row],[PROFIT MARGIN]]</f>
        <v>334.4418</v>
      </c>
      <c r="G2071" s="14">
        <v>0.127</v>
      </c>
      <c r="H2071" s="4">
        <v>38306</v>
      </c>
      <c r="I2071" t="s">
        <v>28</v>
      </c>
      <c r="J2071">
        <f>ROUNDUP(MONTH(sales_data_sample3[[#This Row],[ORDER DATE]])/3,0)</f>
        <v>4</v>
      </c>
      <c r="K2071" t="str">
        <f>TEXT(sales_data_sample3[[#This Row],[ORDER DATE]],"[$-409]mmmm")</f>
        <v>November</v>
      </c>
      <c r="L2071">
        <f>YEAR(sales_data_sample3[[#This Row],[ORDER DATE]])</f>
        <v>2004</v>
      </c>
      <c r="M2071" t="s">
        <v>29</v>
      </c>
      <c r="N2071">
        <v>112</v>
      </c>
      <c r="O2071" t="s">
        <v>2822</v>
      </c>
      <c r="P2071" t="s">
        <v>31</v>
      </c>
      <c r="Q2071" t="s">
        <v>32</v>
      </c>
      <c r="R2071" t="s">
        <v>33</v>
      </c>
      <c r="S2071" t="s">
        <v>4804</v>
      </c>
      <c r="T2071" t="s">
        <v>35</v>
      </c>
      <c r="U2071" t="s">
        <v>36</v>
      </c>
      <c r="V2071" t="s">
        <v>37</v>
      </c>
      <c r="W2071" t="s">
        <v>38</v>
      </c>
      <c r="X2071" t="s">
        <v>39</v>
      </c>
      <c r="Y2071" t="s">
        <v>40</v>
      </c>
      <c r="Z2071" t="s">
        <v>41</v>
      </c>
      <c r="AA2071" t="s">
        <v>42</v>
      </c>
    </row>
    <row r="2072" spans="1:27" x14ac:dyDescent="0.25">
      <c r="A2072" s="1">
        <v>10329</v>
      </c>
      <c r="B2072" s="1">
        <v>37</v>
      </c>
      <c r="C2072" s="8">
        <v>94.43</v>
      </c>
      <c r="D2072" s="1">
        <v>4</v>
      </c>
      <c r="E2072" s="7">
        <v>3493.91</v>
      </c>
      <c r="F2072" s="7">
        <f>sales_data_sample3[[#This Row],[SALES]]*sales_data_sample3[[#This Row],[PROFIT MARGIN]]</f>
        <v>443.72656999999998</v>
      </c>
      <c r="G2072" s="14">
        <v>0.127</v>
      </c>
      <c r="H2072" s="4">
        <v>38306</v>
      </c>
      <c r="I2072" t="s">
        <v>28</v>
      </c>
      <c r="J2072">
        <f>ROUNDUP(MONTH(sales_data_sample3[[#This Row],[ORDER DATE]])/3,0)</f>
        <v>4</v>
      </c>
      <c r="K2072" t="str">
        <f>TEXT(sales_data_sample3[[#This Row],[ORDER DATE]],"[$-409]mmmm")</f>
        <v>November</v>
      </c>
      <c r="L2072">
        <f>YEAR(sales_data_sample3[[#This Row],[ORDER DATE]])</f>
        <v>2004</v>
      </c>
      <c r="M2072" t="s">
        <v>29</v>
      </c>
      <c r="N2072">
        <v>76</v>
      </c>
      <c r="O2072" t="s">
        <v>2965</v>
      </c>
      <c r="P2072" t="s">
        <v>31</v>
      </c>
      <c r="Q2072" t="s">
        <v>32</v>
      </c>
      <c r="R2072" t="s">
        <v>33</v>
      </c>
      <c r="S2072" t="s">
        <v>4804</v>
      </c>
      <c r="T2072" t="s">
        <v>35</v>
      </c>
      <c r="U2072" t="s">
        <v>36</v>
      </c>
      <c r="V2072" t="s">
        <v>37</v>
      </c>
      <c r="W2072" t="s">
        <v>38</v>
      </c>
      <c r="X2072" t="s">
        <v>39</v>
      </c>
      <c r="Y2072" t="s">
        <v>40</v>
      </c>
      <c r="Z2072" t="s">
        <v>41</v>
      </c>
      <c r="AA2072" t="s">
        <v>65</v>
      </c>
    </row>
    <row r="2073" spans="1:27" x14ac:dyDescent="0.25">
      <c r="A2073" s="1">
        <v>10329</v>
      </c>
      <c r="B2073" s="1">
        <v>45</v>
      </c>
      <c r="C2073" s="8">
        <v>63.91</v>
      </c>
      <c r="D2073" s="1">
        <v>11</v>
      </c>
      <c r="E2073" s="7">
        <v>2875.95</v>
      </c>
      <c r="F2073" s="7">
        <f>sales_data_sample3[[#This Row],[SALES]]*sales_data_sample3[[#This Row],[PROFIT MARGIN]]</f>
        <v>365.24564999999996</v>
      </c>
      <c r="G2073" s="14">
        <v>0.127</v>
      </c>
      <c r="H2073" s="4">
        <v>38306</v>
      </c>
      <c r="I2073" t="s">
        <v>28</v>
      </c>
      <c r="J2073">
        <f>ROUNDUP(MONTH(sales_data_sample3[[#This Row],[ORDER DATE]])/3,0)</f>
        <v>4</v>
      </c>
      <c r="K2073" t="str">
        <f>TEXT(sales_data_sample3[[#This Row],[ORDER DATE]],"[$-409]mmmm")</f>
        <v>November</v>
      </c>
      <c r="L2073">
        <f>YEAR(sales_data_sample3[[#This Row],[ORDER DATE]])</f>
        <v>2004</v>
      </c>
      <c r="M2073" t="s">
        <v>29</v>
      </c>
      <c r="N2073">
        <v>99</v>
      </c>
      <c r="O2073" t="s">
        <v>3872</v>
      </c>
      <c r="P2073" t="s">
        <v>31</v>
      </c>
      <c r="Q2073" t="s">
        <v>32</v>
      </c>
      <c r="R2073" t="s">
        <v>33</v>
      </c>
      <c r="S2073" t="s">
        <v>4804</v>
      </c>
      <c r="T2073" t="s">
        <v>35</v>
      </c>
      <c r="U2073" t="s">
        <v>36</v>
      </c>
      <c r="V2073" t="s">
        <v>37</v>
      </c>
      <c r="W2073" t="s">
        <v>38</v>
      </c>
      <c r="X2073" t="s">
        <v>39</v>
      </c>
      <c r="Y2073" t="s">
        <v>40</v>
      </c>
      <c r="Z2073" t="s">
        <v>41</v>
      </c>
      <c r="AA2073" t="s">
        <v>42</v>
      </c>
    </row>
    <row r="2074" spans="1:27" x14ac:dyDescent="0.25">
      <c r="A2074" s="1">
        <v>10329</v>
      </c>
      <c r="B2074" s="1">
        <v>44</v>
      </c>
      <c r="C2074" s="8">
        <v>86.13</v>
      </c>
      <c r="D2074" s="1">
        <v>8</v>
      </c>
      <c r="E2074" s="7">
        <v>3789.72</v>
      </c>
      <c r="F2074" s="7">
        <f>sales_data_sample3[[#This Row],[SALES]]*sales_data_sample3[[#This Row],[PROFIT MARGIN]]</f>
        <v>277.02853199999998</v>
      </c>
      <c r="G2074" s="14" t="str">
        <f>IF(sales_data_sample3[[#This Row],[STATUS]] &lt;&gt;"Cancelled","7,31%","0")</f>
        <v>7,31%</v>
      </c>
      <c r="H2074" s="4">
        <v>38306</v>
      </c>
      <c r="I2074" t="s">
        <v>28</v>
      </c>
      <c r="J2074">
        <f>ROUNDUP(MONTH(sales_data_sample3[[#This Row],[ORDER DATE]])/3,0)</f>
        <v>4</v>
      </c>
      <c r="K2074" t="str">
        <f>TEXT(sales_data_sample3[[#This Row],[ORDER DATE]],"[$-409]mmmm")</f>
        <v>November</v>
      </c>
      <c r="L2074">
        <f>YEAR(sales_data_sample3[[#This Row],[ORDER DATE]])</f>
        <v>2004</v>
      </c>
      <c r="M2074" t="s">
        <v>1502</v>
      </c>
      <c r="N2074">
        <v>49</v>
      </c>
      <c r="O2074" t="s">
        <v>4719</v>
      </c>
      <c r="P2074" t="s">
        <v>31</v>
      </c>
      <c r="Q2074" t="s">
        <v>32</v>
      </c>
      <c r="R2074" t="s">
        <v>33</v>
      </c>
      <c r="S2074" t="s">
        <v>4804</v>
      </c>
      <c r="T2074" t="s">
        <v>35</v>
      </c>
      <c r="U2074" t="s">
        <v>36</v>
      </c>
      <c r="V2074" t="s">
        <v>37</v>
      </c>
      <c r="W2074" t="s">
        <v>38</v>
      </c>
      <c r="X2074" t="s">
        <v>39</v>
      </c>
      <c r="Y2074" t="s">
        <v>40</v>
      </c>
      <c r="Z2074" t="s">
        <v>41</v>
      </c>
      <c r="AA2074" t="s">
        <v>65</v>
      </c>
    </row>
    <row r="2075" spans="1:27" x14ac:dyDescent="0.25">
      <c r="A2075" s="1">
        <v>10330</v>
      </c>
      <c r="B2075" s="1">
        <v>37</v>
      </c>
      <c r="C2075" s="8">
        <v>100</v>
      </c>
      <c r="D2075" s="1">
        <v>3</v>
      </c>
      <c r="E2075" s="7">
        <v>4405.22</v>
      </c>
      <c r="F2075" s="7">
        <f>sales_data_sample3[[#This Row],[SALES]]*sales_data_sample3[[#This Row],[PROFIT MARGIN]]</f>
        <v>1096.4592580000001</v>
      </c>
      <c r="G2075" s="14" t="str">
        <f>IF(sales_data_sample3[[#This Row],[STATUS]] &lt;&gt;"Cancelled","24,89%","0")</f>
        <v>24,89%</v>
      </c>
      <c r="H2075" s="4">
        <v>38307</v>
      </c>
      <c r="I2075" t="s">
        <v>28</v>
      </c>
      <c r="J2075">
        <f>ROUNDUP(MONTH(sales_data_sample3[[#This Row],[ORDER DATE]])/3,0)</f>
        <v>4</v>
      </c>
      <c r="K2075" t="str">
        <f>TEXT(sales_data_sample3[[#This Row],[ORDER DATE]],"[$-409]mmmm")</f>
        <v>November</v>
      </c>
      <c r="L2075">
        <f>YEAR(sales_data_sample3[[#This Row],[ORDER DATE]])</f>
        <v>2004</v>
      </c>
      <c r="M2075" t="s">
        <v>278</v>
      </c>
      <c r="N2075">
        <v>146</v>
      </c>
      <c r="O2075" t="s">
        <v>2364</v>
      </c>
      <c r="P2075" t="s">
        <v>777</v>
      </c>
      <c r="Q2075" t="s">
        <v>778</v>
      </c>
      <c r="R2075" t="s">
        <v>779</v>
      </c>
      <c r="S2075" t="s">
        <v>4804</v>
      </c>
      <c r="T2075" t="s">
        <v>780</v>
      </c>
      <c r="U2075" t="s">
        <v>4804</v>
      </c>
      <c r="V2075" t="s">
        <v>781</v>
      </c>
      <c r="W2075" t="s">
        <v>782</v>
      </c>
      <c r="X2075" t="s">
        <v>307</v>
      </c>
      <c r="Y2075" t="s">
        <v>783</v>
      </c>
      <c r="Z2075" t="s">
        <v>784</v>
      </c>
      <c r="AA2075" t="s">
        <v>65</v>
      </c>
    </row>
    <row r="2076" spans="1:27" x14ac:dyDescent="0.25">
      <c r="A2076" s="1">
        <v>10330</v>
      </c>
      <c r="B2076" s="1">
        <v>29</v>
      </c>
      <c r="C2076" s="8">
        <v>69.63</v>
      </c>
      <c r="D2076" s="1">
        <v>2</v>
      </c>
      <c r="E2076" s="7">
        <v>2019.27</v>
      </c>
      <c r="F2076" s="7">
        <f>sales_data_sample3[[#This Row],[SALES]]*sales_data_sample3[[#This Row],[PROFIT MARGIN]]</f>
        <v>256.44729000000001</v>
      </c>
      <c r="G2076" s="14">
        <v>0.127</v>
      </c>
      <c r="H2076" s="4">
        <v>38307</v>
      </c>
      <c r="I2076" t="s">
        <v>28</v>
      </c>
      <c r="J2076">
        <f>ROUNDUP(MONTH(sales_data_sample3[[#This Row],[ORDER DATE]])/3,0)</f>
        <v>4</v>
      </c>
      <c r="K2076" t="str">
        <f>TEXT(sales_data_sample3[[#This Row],[ORDER DATE]],"[$-409]mmmm")</f>
        <v>November</v>
      </c>
      <c r="L2076">
        <f>YEAR(sales_data_sample3[[#This Row],[ORDER DATE]])</f>
        <v>2004</v>
      </c>
      <c r="M2076" t="s">
        <v>29</v>
      </c>
      <c r="N2076">
        <v>62</v>
      </c>
      <c r="O2076" t="s">
        <v>2422</v>
      </c>
      <c r="P2076" t="s">
        <v>777</v>
      </c>
      <c r="Q2076" t="s">
        <v>778</v>
      </c>
      <c r="R2076" t="s">
        <v>779</v>
      </c>
      <c r="S2076" t="s">
        <v>4804</v>
      </c>
      <c r="T2076" t="s">
        <v>780</v>
      </c>
      <c r="U2076" t="s">
        <v>4804</v>
      </c>
      <c r="V2076" t="s">
        <v>781</v>
      </c>
      <c r="W2076" t="s">
        <v>782</v>
      </c>
      <c r="X2076" t="s">
        <v>307</v>
      </c>
      <c r="Y2076" t="s">
        <v>783</v>
      </c>
      <c r="Z2076" t="s">
        <v>784</v>
      </c>
      <c r="AA2076" t="s">
        <v>42</v>
      </c>
    </row>
    <row r="2077" spans="1:27" x14ac:dyDescent="0.25">
      <c r="A2077" s="1">
        <v>10330</v>
      </c>
      <c r="B2077" s="1">
        <v>50</v>
      </c>
      <c r="C2077" s="8">
        <v>100</v>
      </c>
      <c r="D2077" s="1">
        <v>4</v>
      </c>
      <c r="E2077" s="7">
        <v>6101</v>
      </c>
      <c r="F2077" s="7">
        <f>sales_data_sample3[[#This Row],[SALES]]*sales_data_sample3[[#This Row],[PROFIT MARGIN]]</f>
        <v>1518.5389</v>
      </c>
      <c r="G2077" s="14" t="str">
        <f>IF(sales_data_sample3[[#This Row],[STATUS]] &lt;&gt;"Cancelled","24,89%","0")</f>
        <v>24,89%</v>
      </c>
      <c r="H2077" s="4">
        <v>38307</v>
      </c>
      <c r="I2077" t="s">
        <v>28</v>
      </c>
      <c r="J2077">
        <f>ROUNDUP(MONTH(sales_data_sample3[[#This Row],[ORDER DATE]])/3,0)</f>
        <v>4</v>
      </c>
      <c r="K2077" t="str">
        <f>TEXT(sales_data_sample3[[#This Row],[ORDER DATE]],"[$-409]mmmm")</f>
        <v>November</v>
      </c>
      <c r="L2077">
        <f>YEAR(sales_data_sample3[[#This Row],[ORDER DATE]])</f>
        <v>2004</v>
      </c>
      <c r="M2077" t="s">
        <v>278</v>
      </c>
      <c r="N2077">
        <v>148</v>
      </c>
      <c r="O2077" t="s">
        <v>2673</v>
      </c>
      <c r="P2077" t="s">
        <v>777</v>
      </c>
      <c r="Q2077" t="s">
        <v>778</v>
      </c>
      <c r="R2077" t="s">
        <v>779</v>
      </c>
      <c r="S2077" t="s">
        <v>4804</v>
      </c>
      <c r="T2077" t="s">
        <v>780</v>
      </c>
      <c r="U2077" t="s">
        <v>4804</v>
      </c>
      <c r="V2077" t="s">
        <v>781</v>
      </c>
      <c r="W2077" t="s">
        <v>782</v>
      </c>
      <c r="X2077" t="s">
        <v>307</v>
      </c>
      <c r="Y2077" t="s">
        <v>783</v>
      </c>
      <c r="Z2077" t="s">
        <v>784</v>
      </c>
      <c r="AA2077" t="s">
        <v>65</v>
      </c>
    </row>
    <row r="2078" spans="1:27" x14ac:dyDescent="0.25">
      <c r="A2078" s="1">
        <v>10330</v>
      </c>
      <c r="B2078" s="1">
        <v>42</v>
      </c>
      <c r="C2078" s="8">
        <v>81.03</v>
      </c>
      <c r="D2078" s="1">
        <v>1</v>
      </c>
      <c r="E2078" s="7">
        <v>3403.26</v>
      </c>
      <c r="F2078" s="7">
        <f>sales_data_sample3[[#This Row],[SALES]]*sales_data_sample3[[#This Row],[PROFIT MARGIN]]</f>
        <v>432.21402000000006</v>
      </c>
      <c r="G2078" s="14">
        <v>0.127</v>
      </c>
      <c r="H2078" s="4">
        <v>38307</v>
      </c>
      <c r="I2078" t="s">
        <v>28</v>
      </c>
      <c r="J2078">
        <f>ROUNDUP(MONTH(sales_data_sample3[[#This Row],[ORDER DATE]])/3,0)</f>
        <v>4</v>
      </c>
      <c r="K2078" t="str">
        <f>TEXT(sales_data_sample3[[#This Row],[ORDER DATE]],"[$-409]mmmm")</f>
        <v>November</v>
      </c>
      <c r="L2078">
        <f>YEAR(sales_data_sample3[[#This Row],[ORDER DATE]])</f>
        <v>2004</v>
      </c>
      <c r="M2078" t="s">
        <v>29</v>
      </c>
      <c r="N2078">
        <v>69</v>
      </c>
      <c r="O2078" t="s">
        <v>3105</v>
      </c>
      <c r="P2078" t="s">
        <v>777</v>
      </c>
      <c r="Q2078" t="s">
        <v>778</v>
      </c>
      <c r="R2078" t="s">
        <v>779</v>
      </c>
      <c r="S2078" t="s">
        <v>4804</v>
      </c>
      <c r="T2078" t="s">
        <v>780</v>
      </c>
      <c r="U2078" t="s">
        <v>4804</v>
      </c>
      <c r="V2078" t="s">
        <v>781</v>
      </c>
      <c r="W2078" t="s">
        <v>782</v>
      </c>
      <c r="X2078" t="s">
        <v>307</v>
      </c>
      <c r="Y2078" t="s">
        <v>783</v>
      </c>
      <c r="Z2078" t="s">
        <v>784</v>
      </c>
      <c r="AA2078" t="s">
        <v>65</v>
      </c>
    </row>
    <row r="2079" spans="1:27" x14ac:dyDescent="0.25">
      <c r="A2079" s="1">
        <v>10331</v>
      </c>
      <c r="B2079" s="1">
        <v>46</v>
      </c>
      <c r="C2079" s="8">
        <v>100</v>
      </c>
      <c r="D2079" s="1">
        <v>6</v>
      </c>
      <c r="E2079" s="7">
        <v>6434.02</v>
      </c>
      <c r="F2079" s="7">
        <f>sales_data_sample3[[#This Row],[SALES]]*sales_data_sample3[[#This Row],[PROFIT MARGIN]]</f>
        <v>1601.4275780000003</v>
      </c>
      <c r="G2079" s="14" t="str">
        <f>IF(sales_data_sample3[[#This Row],[STATUS]] &lt;&gt;"Cancelled","24,89%","0")</f>
        <v>24,89%</v>
      </c>
      <c r="H2079" s="4">
        <v>38308</v>
      </c>
      <c r="I2079" t="s">
        <v>28</v>
      </c>
      <c r="J2079">
        <f>ROUNDUP(MONTH(sales_data_sample3[[#This Row],[ORDER DATE]])/3,0)</f>
        <v>4</v>
      </c>
      <c r="K2079" t="str">
        <f>TEXT(sales_data_sample3[[#This Row],[ORDER DATE]],"[$-409]mmmm")</f>
        <v>November</v>
      </c>
      <c r="L2079">
        <f>YEAR(sales_data_sample3[[#This Row],[ORDER DATE]])</f>
        <v>2004</v>
      </c>
      <c r="M2079" t="s">
        <v>278</v>
      </c>
      <c r="N2079">
        <v>141</v>
      </c>
      <c r="O2079" t="s">
        <v>1299</v>
      </c>
      <c r="P2079" t="s">
        <v>494</v>
      </c>
      <c r="Q2079" t="s">
        <v>495</v>
      </c>
      <c r="R2079" t="s">
        <v>496</v>
      </c>
      <c r="S2079" t="s">
        <v>4804</v>
      </c>
      <c r="T2079" t="s">
        <v>332</v>
      </c>
      <c r="U2079" t="s">
        <v>214</v>
      </c>
      <c r="V2079" t="s">
        <v>333</v>
      </c>
      <c r="W2079" t="s">
        <v>38</v>
      </c>
      <c r="X2079" t="s">
        <v>39</v>
      </c>
      <c r="Y2079" t="s">
        <v>187</v>
      </c>
      <c r="Z2079" t="s">
        <v>497</v>
      </c>
      <c r="AA2079" t="s">
        <v>65</v>
      </c>
    </row>
    <row r="2080" spans="1:27" x14ac:dyDescent="0.25">
      <c r="A2080" s="1">
        <v>10331</v>
      </c>
      <c r="B2080" s="1">
        <v>44</v>
      </c>
      <c r="C2080" s="8">
        <v>100</v>
      </c>
      <c r="D2080" s="1">
        <v>14</v>
      </c>
      <c r="E2080" s="7">
        <v>4849.24</v>
      </c>
      <c r="F2080" s="7">
        <f>sales_data_sample3[[#This Row],[SALES]]*sales_data_sample3[[#This Row],[PROFIT MARGIN]]</f>
        <v>1206.9758360000001</v>
      </c>
      <c r="G2080" s="14" t="str">
        <f>IF(sales_data_sample3[[#This Row],[STATUS]] &lt;&gt;"Cancelled","24,89%","0")</f>
        <v>24,89%</v>
      </c>
      <c r="H2080" s="4">
        <v>38308</v>
      </c>
      <c r="I2080" t="s">
        <v>28</v>
      </c>
      <c r="J2080">
        <f>ROUNDUP(MONTH(sales_data_sample3[[#This Row],[ORDER DATE]])/3,0)</f>
        <v>4</v>
      </c>
      <c r="K2080" t="str">
        <f>TEXT(sales_data_sample3[[#This Row],[ORDER DATE]],"[$-409]mmmm")</f>
        <v>November</v>
      </c>
      <c r="L2080">
        <f>YEAR(sales_data_sample3[[#This Row],[ORDER DATE]])</f>
        <v>2004</v>
      </c>
      <c r="M2080" t="s">
        <v>278</v>
      </c>
      <c r="N2080">
        <v>124</v>
      </c>
      <c r="O2080" t="s">
        <v>1465</v>
      </c>
      <c r="P2080" t="s">
        <v>494</v>
      </c>
      <c r="Q2080" t="s">
        <v>495</v>
      </c>
      <c r="R2080" t="s">
        <v>496</v>
      </c>
      <c r="S2080" t="s">
        <v>4804</v>
      </c>
      <c r="T2080" t="s">
        <v>332</v>
      </c>
      <c r="U2080" t="s">
        <v>214</v>
      </c>
      <c r="V2080" t="s">
        <v>333</v>
      </c>
      <c r="W2080" t="s">
        <v>38</v>
      </c>
      <c r="X2080" t="s">
        <v>39</v>
      </c>
      <c r="Y2080" t="s">
        <v>187</v>
      </c>
      <c r="Z2080" t="s">
        <v>497</v>
      </c>
      <c r="AA2080" t="s">
        <v>65</v>
      </c>
    </row>
    <row r="2081" spans="1:27" x14ac:dyDescent="0.25">
      <c r="A2081" s="1">
        <v>10331</v>
      </c>
      <c r="B2081" s="1">
        <v>44</v>
      </c>
      <c r="C2081" s="8">
        <v>74.040000000000006</v>
      </c>
      <c r="D2081" s="1">
        <v>7</v>
      </c>
      <c r="E2081" s="7">
        <v>3257.76</v>
      </c>
      <c r="F2081" s="7">
        <f>sales_data_sample3[[#This Row],[SALES]]*sales_data_sample3[[#This Row],[PROFIT MARGIN]]</f>
        <v>240.74846399999998</v>
      </c>
      <c r="G2081" s="14" t="str">
        <f>IF(sales_data_sample3[[#This Row],[STATUS]] &lt;&gt;"Cancelled","7,39%","0")</f>
        <v>7,39%</v>
      </c>
      <c r="H2081" s="4">
        <v>38308</v>
      </c>
      <c r="I2081" t="s">
        <v>28</v>
      </c>
      <c r="J2081">
        <f>ROUNDUP(MONTH(sales_data_sample3[[#This Row],[ORDER DATE]])/3,0)</f>
        <v>4</v>
      </c>
      <c r="K2081" t="str">
        <f>TEXT(sales_data_sample3[[#This Row],[ORDER DATE]],"[$-409]mmmm")</f>
        <v>November</v>
      </c>
      <c r="L2081">
        <f>YEAR(sales_data_sample3[[#This Row],[ORDER DATE]])</f>
        <v>2004</v>
      </c>
      <c r="M2081" t="s">
        <v>1354</v>
      </c>
      <c r="N2081">
        <v>170</v>
      </c>
      <c r="O2081" t="s">
        <v>1565</v>
      </c>
      <c r="P2081" t="s">
        <v>494</v>
      </c>
      <c r="Q2081" t="s">
        <v>495</v>
      </c>
      <c r="R2081" t="s">
        <v>496</v>
      </c>
      <c r="S2081" t="s">
        <v>4804</v>
      </c>
      <c r="T2081" t="s">
        <v>332</v>
      </c>
      <c r="U2081" t="s">
        <v>214</v>
      </c>
      <c r="V2081" t="s">
        <v>333</v>
      </c>
      <c r="W2081" t="s">
        <v>38</v>
      </c>
      <c r="X2081" t="s">
        <v>39</v>
      </c>
      <c r="Y2081" t="s">
        <v>187</v>
      </c>
      <c r="Z2081" t="s">
        <v>497</v>
      </c>
      <c r="AA2081" t="s">
        <v>65</v>
      </c>
    </row>
    <row r="2082" spans="1:27" x14ac:dyDescent="0.25">
      <c r="A2082" s="1">
        <v>10331</v>
      </c>
      <c r="B2082" s="1">
        <v>30</v>
      </c>
      <c r="C2082" s="8">
        <v>32.47</v>
      </c>
      <c r="D2082" s="1">
        <v>8</v>
      </c>
      <c r="E2082" s="7">
        <v>974.1</v>
      </c>
      <c r="F2082" s="7">
        <f>sales_data_sample3[[#This Row],[SALES]]*sales_data_sample3[[#This Row],[PROFIT MARGIN]]</f>
        <v>242.45349000000002</v>
      </c>
      <c r="G2082" s="14" t="str">
        <f>IF(sales_data_sample3[[#This Row],[STATUS]] &lt;&gt;"Cancelled","24,89%","0")</f>
        <v>24,89%</v>
      </c>
      <c r="H2082" s="4">
        <v>38308</v>
      </c>
      <c r="I2082" t="s">
        <v>28</v>
      </c>
      <c r="J2082">
        <f>ROUNDUP(MONTH(sales_data_sample3[[#This Row],[ORDER DATE]])/3,0)</f>
        <v>4</v>
      </c>
      <c r="K2082" t="str">
        <f>TEXT(sales_data_sample3[[#This Row],[ORDER DATE]],"[$-409]mmmm")</f>
        <v>November</v>
      </c>
      <c r="L2082">
        <f>YEAR(sales_data_sample3[[#This Row],[ORDER DATE]])</f>
        <v>2004</v>
      </c>
      <c r="M2082" t="s">
        <v>278</v>
      </c>
      <c r="N2082">
        <v>142</v>
      </c>
      <c r="O2082" t="s">
        <v>1635</v>
      </c>
      <c r="P2082" t="s">
        <v>494</v>
      </c>
      <c r="Q2082" t="s">
        <v>495</v>
      </c>
      <c r="R2082" t="s">
        <v>496</v>
      </c>
      <c r="S2082" t="s">
        <v>4804</v>
      </c>
      <c r="T2082" t="s">
        <v>332</v>
      </c>
      <c r="U2082" t="s">
        <v>214</v>
      </c>
      <c r="V2082" t="s">
        <v>333</v>
      </c>
      <c r="W2082" t="s">
        <v>38</v>
      </c>
      <c r="X2082" t="s">
        <v>39</v>
      </c>
      <c r="Y2082" t="s">
        <v>187</v>
      </c>
      <c r="Z2082" t="s">
        <v>497</v>
      </c>
      <c r="AA2082" t="s">
        <v>42</v>
      </c>
    </row>
    <row r="2083" spans="1:27" x14ac:dyDescent="0.25">
      <c r="A2083" s="1">
        <v>10331</v>
      </c>
      <c r="B2083" s="1">
        <v>26</v>
      </c>
      <c r="C2083" s="8">
        <v>64.900000000000006</v>
      </c>
      <c r="D2083" s="1">
        <v>10</v>
      </c>
      <c r="E2083" s="7">
        <v>1687.4</v>
      </c>
      <c r="F2083" s="7">
        <f>sales_data_sample3[[#This Row],[SALES]]*sales_data_sample3[[#This Row],[PROFIT MARGIN]]</f>
        <v>419.99386000000004</v>
      </c>
      <c r="G2083" s="14" t="str">
        <f>IF(sales_data_sample3[[#This Row],[STATUS]] &lt;&gt;"Cancelled","24,89%","0")</f>
        <v>24,89%</v>
      </c>
      <c r="H2083" s="4">
        <v>38308</v>
      </c>
      <c r="I2083" t="s">
        <v>28</v>
      </c>
      <c r="J2083">
        <f>ROUNDUP(MONTH(sales_data_sample3[[#This Row],[ORDER DATE]])/3,0)</f>
        <v>4</v>
      </c>
      <c r="K2083" t="str">
        <f>TEXT(sales_data_sample3[[#This Row],[ORDER DATE]],"[$-409]mmmm")</f>
        <v>November</v>
      </c>
      <c r="L2083">
        <f>YEAR(sales_data_sample3[[#This Row],[ORDER DATE]])</f>
        <v>2004</v>
      </c>
      <c r="M2083" t="s">
        <v>278</v>
      </c>
      <c r="N2083">
        <v>132</v>
      </c>
      <c r="O2083" t="s">
        <v>1960</v>
      </c>
      <c r="P2083" t="s">
        <v>494</v>
      </c>
      <c r="Q2083" t="s">
        <v>495</v>
      </c>
      <c r="R2083" t="s">
        <v>496</v>
      </c>
      <c r="S2083" t="s">
        <v>4804</v>
      </c>
      <c r="T2083" t="s">
        <v>332</v>
      </c>
      <c r="U2083" t="s">
        <v>214</v>
      </c>
      <c r="V2083" t="s">
        <v>333</v>
      </c>
      <c r="W2083" t="s">
        <v>38</v>
      </c>
      <c r="X2083" t="s">
        <v>39</v>
      </c>
      <c r="Y2083" t="s">
        <v>187</v>
      </c>
      <c r="Z2083" t="s">
        <v>497</v>
      </c>
      <c r="AA2083" t="s">
        <v>42</v>
      </c>
    </row>
    <row r="2084" spans="1:27" x14ac:dyDescent="0.25">
      <c r="A2084" s="1">
        <v>10331</v>
      </c>
      <c r="B2084" s="1">
        <v>27</v>
      </c>
      <c r="C2084" s="8">
        <v>100</v>
      </c>
      <c r="D2084" s="1">
        <v>11</v>
      </c>
      <c r="E2084" s="7">
        <v>4170.6899999999996</v>
      </c>
      <c r="F2084" s="7">
        <f>sales_data_sample3[[#This Row],[SALES]]*sales_data_sample3[[#This Row],[PROFIT MARGIN]]</f>
        <v>1038.0847409999999</v>
      </c>
      <c r="G2084" s="14" t="str">
        <f>IF(sales_data_sample3[[#This Row],[STATUS]] &lt;&gt;"Cancelled","24,89%","0")</f>
        <v>24,89%</v>
      </c>
      <c r="H2084" s="4">
        <v>38308</v>
      </c>
      <c r="I2084" t="s">
        <v>28</v>
      </c>
      <c r="J2084">
        <f>ROUNDUP(MONTH(sales_data_sample3[[#This Row],[ORDER DATE]])/3,0)</f>
        <v>4</v>
      </c>
      <c r="K2084" t="str">
        <f>TEXT(sales_data_sample3[[#This Row],[ORDER DATE]],"[$-409]mmmm")</f>
        <v>November</v>
      </c>
      <c r="L2084">
        <f>YEAR(sales_data_sample3[[#This Row],[ORDER DATE]])</f>
        <v>2004</v>
      </c>
      <c r="M2084" t="s">
        <v>278</v>
      </c>
      <c r="N2084">
        <v>169</v>
      </c>
      <c r="O2084" t="s">
        <v>2190</v>
      </c>
      <c r="P2084" t="s">
        <v>494</v>
      </c>
      <c r="Q2084" t="s">
        <v>495</v>
      </c>
      <c r="R2084" t="s">
        <v>496</v>
      </c>
      <c r="S2084" t="s">
        <v>4804</v>
      </c>
      <c r="T2084" t="s">
        <v>332</v>
      </c>
      <c r="U2084" t="s">
        <v>214</v>
      </c>
      <c r="V2084" t="s">
        <v>333</v>
      </c>
      <c r="W2084" t="s">
        <v>38</v>
      </c>
      <c r="X2084" t="s">
        <v>39</v>
      </c>
      <c r="Y2084" t="s">
        <v>187</v>
      </c>
      <c r="Z2084" t="s">
        <v>497</v>
      </c>
      <c r="AA2084" t="s">
        <v>65</v>
      </c>
    </row>
    <row r="2085" spans="1:27" x14ac:dyDescent="0.25">
      <c r="A2085" s="1">
        <v>10331</v>
      </c>
      <c r="B2085" s="1">
        <v>26</v>
      </c>
      <c r="C2085" s="8">
        <v>67.91</v>
      </c>
      <c r="D2085" s="1">
        <v>12</v>
      </c>
      <c r="E2085" s="7">
        <v>1765.66</v>
      </c>
      <c r="F2085" s="7">
        <f>sales_data_sample3[[#This Row],[SALES]]*sales_data_sample3[[#This Row],[PROFIT MARGIN]]</f>
        <v>439.47277400000002</v>
      </c>
      <c r="G2085" s="14" t="str">
        <f>IF(sales_data_sample3[[#This Row],[STATUS]] &lt;&gt;"Cancelled","24,89%","0")</f>
        <v>24,89%</v>
      </c>
      <c r="H2085" s="4">
        <v>38308</v>
      </c>
      <c r="I2085" t="s">
        <v>28</v>
      </c>
      <c r="J2085">
        <f>ROUNDUP(MONTH(sales_data_sample3[[#This Row],[ORDER DATE]])/3,0)</f>
        <v>4</v>
      </c>
      <c r="K2085" t="str">
        <f>TEXT(sales_data_sample3[[#This Row],[ORDER DATE]],"[$-409]mmmm")</f>
        <v>November</v>
      </c>
      <c r="L2085">
        <f>YEAR(sales_data_sample3[[#This Row],[ORDER DATE]])</f>
        <v>2004</v>
      </c>
      <c r="M2085" t="s">
        <v>278</v>
      </c>
      <c r="N2085">
        <v>141</v>
      </c>
      <c r="O2085" t="s">
        <v>2392</v>
      </c>
      <c r="P2085" t="s">
        <v>494</v>
      </c>
      <c r="Q2085" t="s">
        <v>495</v>
      </c>
      <c r="R2085" t="s">
        <v>496</v>
      </c>
      <c r="S2085" t="s">
        <v>4804</v>
      </c>
      <c r="T2085" t="s">
        <v>332</v>
      </c>
      <c r="U2085" t="s">
        <v>214</v>
      </c>
      <c r="V2085" t="s">
        <v>333</v>
      </c>
      <c r="W2085" t="s">
        <v>38</v>
      </c>
      <c r="X2085" t="s">
        <v>39</v>
      </c>
      <c r="Y2085" t="s">
        <v>187</v>
      </c>
      <c r="Z2085" t="s">
        <v>497</v>
      </c>
      <c r="AA2085" t="s">
        <v>42</v>
      </c>
    </row>
    <row r="2086" spans="1:27" x14ac:dyDescent="0.25">
      <c r="A2086" s="1">
        <v>10331</v>
      </c>
      <c r="B2086" s="1">
        <v>27</v>
      </c>
      <c r="C2086" s="8">
        <v>42.24</v>
      </c>
      <c r="D2086" s="1">
        <v>13</v>
      </c>
      <c r="E2086" s="7">
        <v>1140.48</v>
      </c>
      <c r="F2086" s="7">
        <f>sales_data_sample3[[#This Row],[SALES]]*sales_data_sample3[[#This Row],[PROFIT MARGIN]]</f>
        <v>283.86547200000001</v>
      </c>
      <c r="G2086" s="14" t="str">
        <f>IF(sales_data_sample3[[#This Row],[STATUS]] &lt;&gt;"Cancelled","24,89%","0")</f>
        <v>24,89%</v>
      </c>
      <c r="H2086" s="4">
        <v>38308</v>
      </c>
      <c r="I2086" t="s">
        <v>28</v>
      </c>
      <c r="J2086">
        <f>ROUNDUP(MONTH(sales_data_sample3[[#This Row],[ORDER DATE]])/3,0)</f>
        <v>4</v>
      </c>
      <c r="K2086" t="str">
        <f>TEXT(sales_data_sample3[[#This Row],[ORDER DATE]],"[$-409]mmmm")</f>
        <v>November</v>
      </c>
      <c r="L2086">
        <f>YEAR(sales_data_sample3[[#This Row],[ORDER DATE]])</f>
        <v>2004</v>
      </c>
      <c r="M2086" t="s">
        <v>278</v>
      </c>
      <c r="N2086">
        <v>37</v>
      </c>
      <c r="O2086" t="s">
        <v>3302</v>
      </c>
      <c r="P2086" t="s">
        <v>494</v>
      </c>
      <c r="Q2086" t="s">
        <v>495</v>
      </c>
      <c r="R2086" t="s">
        <v>496</v>
      </c>
      <c r="S2086" t="s">
        <v>4804</v>
      </c>
      <c r="T2086" t="s">
        <v>332</v>
      </c>
      <c r="U2086" t="s">
        <v>214</v>
      </c>
      <c r="V2086" t="s">
        <v>333</v>
      </c>
      <c r="W2086" t="s">
        <v>38</v>
      </c>
      <c r="X2086" t="s">
        <v>39</v>
      </c>
      <c r="Y2086" t="s">
        <v>187</v>
      </c>
      <c r="Z2086" t="s">
        <v>497</v>
      </c>
      <c r="AA2086" t="s">
        <v>42</v>
      </c>
    </row>
    <row r="2087" spans="1:27" x14ac:dyDescent="0.25">
      <c r="A2087" s="1">
        <v>10331</v>
      </c>
      <c r="B2087" s="1">
        <v>25</v>
      </c>
      <c r="C2087" s="8">
        <v>100</v>
      </c>
      <c r="D2087" s="1">
        <v>9</v>
      </c>
      <c r="E2087" s="7">
        <v>3078.5</v>
      </c>
      <c r="F2087" s="7">
        <f>sales_data_sample3[[#This Row],[SALES]]*sales_data_sample3[[#This Row],[PROFIT MARGIN]]</f>
        <v>766.23865000000001</v>
      </c>
      <c r="G2087" s="14" t="str">
        <f>IF(sales_data_sample3[[#This Row],[STATUS]] &lt;&gt;"Cancelled","24,89%","0")</f>
        <v>24,89%</v>
      </c>
      <c r="H2087" s="4">
        <v>38308</v>
      </c>
      <c r="I2087" t="s">
        <v>28</v>
      </c>
      <c r="J2087">
        <f>ROUNDUP(MONTH(sales_data_sample3[[#This Row],[ORDER DATE]])/3,0)</f>
        <v>4</v>
      </c>
      <c r="K2087" t="str">
        <f>TEXT(sales_data_sample3[[#This Row],[ORDER DATE]],"[$-409]mmmm")</f>
        <v>November</v>
      </c>
      <c r="L2087">
        <f>YEAR(sales_data_sample3[[#This Row],[ORDER DATE]])</f>
        <v>2004</v>
      </c>
      <c r="M2087" t="s">
        <v>278</v>
      </c>
      <c r="N2087">
        <v>61</v>
      </c>
      <c r="O2087" t="s">
        <v>3427</v>
      </c>
      <c r="P2087" t="s">
        <v>494</v>
      </c>
      <c r="Q2087" t="s">
        <v>495</v>
      </c>
      <c r="R2087" t="s">
        <v>496</v>
      </c>
      <c r="S2087" t="s">
        <v>4804</v>
      </c>
      <c r="T2087" t="s">
        <v>332</v>
      </c>
      <c r="U2087" t="s">
        <v>214</v>
      </c>
      <c r="V2087" t="s">
        <v>333</v>
      </c>
      <c r="W2087" t="s">
        <v>38</v>
      </c>
      <c r="X2087" t="s">
        <v>39</v>
      </c>
      <c r="Y2087" t="s">
        <v>187</v>
      </c>
      <c r="Z2087" t="s">
        <v>497</v>
      </c>
      <c r="AA2087" t="s">
        <v>65</v>
      </c>
    </row>
    <row r="2088" spans="1:27" x14ac:dyDescent="0.25">
      <c r="A2088" s="1">
        <v>10331</v>
      </c>
      <c r="B2088" s="1">
        <v>21</v>
      </c>
      <c r="C2088" s="8">
        <v>100</v>
      </c>
      <c r="D2088" s="1">
        <v>1</v>
      </c>
      <c r="E2088" s="7">
        <v>3135.93</v>
      </c>
      <c r="F2088" s="7">
        <f>sales_data_sample3[[#This Row],[SALES]]*sales_data_sample3[[#This Row],[PROFIT MARGIN]]</f>
        <v>780.53297699999996</v>
      </c>
      <c r="G2088" s="14" t="str">
        <f>IF(sales_data_sample3[[#This Row],[STATUS]] &lt;&gt;"Cancelled","24,89%","0")</f>
        <v>24,89%</v>
      </c>
      <c r="H2088" s="4">
        <v>38308</v>
      </c>
      <c r="I2088" t="s">
        <v>28</v>
      </c>
      <c r="J2088">
        <f>ROUNDUP(MONTH(sales_data_sample3[[#This Row],[ORDER DATE]])/3,0)</f>
        <v>4</v>
      </c>
      <c r="K2088" t="str">
        <f>TEXT(sales_data_sample3[[#This Row],[ORDER DATE]],"[$-409]mmmm")</f>
        <v>November</v>
      </c>
      <c r="L2088">
        <f>YEAR(sales_data_sample3[[#This Row],[ORDER DATE]])</f>
        <v>2004</v>
      </c>
      <c r="M2088" t="s">
        <v>278</v>
      </c>
      <c r="N2088">
        <v>140</v>
      </c>
      <c r="O2088" t="s">
        <v>3589</v>
      </c>
      <c r="P2088" t="s">
        <v>494</v>
      </c>
      <c r="Q2088" t="s">
        <v>495</v>
      </c>
      <c r="R2088" t="s">
        <v>496</v>
      </c>
      <c r="S2088" t="s">
        <v>4804</v>
      </c>
      <c r="T2088" t="s">
        <v>332</v>
      </c>
      <c r="U2088" t="s">
        <v>214</v>
      </c>
      <c r="V2088" t="s">
        <v>333</v>
      </c>
      <c r="W2088" t="s">
        <v>38</v>
      </c>
      <c r="X2088" t="s">
        <v>39</v>
      </c>
      <c r="Y2088" t="s">
        <v>187</v>
      </c>
      <c r="Z2088" t="s">
        <v>497</v>
      </c>
      <c r="AA2088" t="s">
        <v>65</v>
      </c>
    </row>
    <row r="2089" spans="1:27" x14ac:dyDescent="0.25">
      <c r="A2089" s="1">
        <v>10331</v>
      </c>
      <c r="B2089" s="1">
        <v>41</v>
      </c>
      <c r="C2089" s="8">
        <v>100</v>
      </c>
      <c r="D2089" s="1">
        <v>2</v>
      </c>
      <c r="E2089" s="7">
        <v>5715.4</v>
      </c>
      <c r="F2089" s="7">
        <f>sales_data_sample3[[#This Row],[SALES]]*sales_data_sample3[[#This Row],[PROFIT MARGIN]]</f>
        <v>1422.56306</v>
      </c>
      <c r="G2089" s="14" t="str">
        <f>IF(sales_data_sample3[[#This Row],[STATUS]] &lt;&gt;"Cancelled","24,89%","0")</f>
        <v>24,89%</v>
      </c>
      <c r="H2089" s="4">
        <v>38308</v>
      </c>
      <c r="I2089" t="s">
        <v>28</v>
      </c>
      <c r="J2089">
        <f>ROUNDUP(MONTH(sales_data_sample3[[#This Row],[ORDER DATE]])/3,0)</f>
        <v>4</v>
      </c>
      <c r="K2089" t="str">
        <f>TEXT(sales_data_sample3[[#This Row],[ORDER DATE]],"[$-409]mmmm")</f>
        <v>November</v>
      </c>
      <c r="L2089">
        <f>YEAR(sales_data_sample3[[#This Row],[ORDER DATE]])</f>
        <v>2004</v>
      </c>
      <c r="M2089" t="s">
        <v>278</v>
      </c>
      <c r="N2089">
        <v>80</v>
      </c>
      <c r="O2089" t="s">
        <v>3802</v>
      </c>
      <c r="P2089" t="s">
        <v>494</v>
      </c>
      <c r="Q2089" t="s">
        <v>495</v>
      </c>
      <c r="R2089" t="s">
        <v>496</v>
      </c>
      <c r="S2089" t="s">
        <v>4804</v>
      </c>
      <c r="T2089" t="s">
        <v>332</v>
      </c>
      <c r="U2089" t="s">
        <v>214</v>
      </c>
      <c r="V2089" t="s">
        <v>333</v>
      </c>
      <c r="W2089" t="s">
        <v>38</v>
      </c>
      <c r="X2089" t="s">
        <v>39</v>
      </c>
      <c r="Y2089" t="s">
        <v>187</v>
      </c>
      <c r="Z2089" t="s">
        <v>497</v>
      </c>
      <c r="AA2089" t="s">
        <v>65</v>
      </c>
    </row>
    <row r="2090" spans="1:27" x14ac:dyDescent="0.25">
      <c r="A2090" s="1">
        <v>10331</v>
      </c>
      <c r="B2090" s="1">
        <v>28</v>
      </c>
      <c r="C2090" s="8">
        <v>100</v>
      </c>
      <c r="D2090" s="1">
        <v>3</v>
      </c>
      <c r="E2090" s="7">
        <v>4102.5600000000004</v>
      </c>
      <c r="F2090" s="7">
        <f>sales_data_sample3[[#This Row],[SALES]]*sales_data_sample3[[#This Row],[PROFIT MARGIN]]</f>
        <v>521.02512000000002</v>
      </c>
      <c r="G2090" s="14">
        <v>0.127</v>
      </c>
      <c r="H2090" s="4">
        <v>38308</v>
      </c>
      <c r="I2090" t="s">
        <v>28</v>
      </c>
      <c r="J2090">
        <f>ROUNDUP(MONTH(sales_data_sample3[[#This Row],[ORDER DATE]])/3,0)</f>
        <v>4</v>
      </c>
      <c r="K2090" t="str">
        <f>TEXT(sales_data_sample3[[#This Row],[ORDER DATE]],"[$-409]mmmm")</f>
        <v>November</v>
      </c>
      <c r="L2090">
        <f>YEAR(sales_data_sample3[[#This Row],[ORDER DATE]])</f>
        <v>2004</v>
      </c>
      <c r="M2090" t="s">
        <v>29</v>
      </c>
      <c r="N2090">
        <v>40</v>
      </c>
      <c r="O2090" t="s">
        <v>3904</v>
      </c>
      <c r="P2090" t="s">
        <v>494</v>
      </c>
      <c r="Q2090" t="s">
        <v>495</v>
      </c>
      <c r="R2090" t="s">
        <v>496</v>
      </c>
      <c r="S2090" t="s">
        <v>4804</v>
      </c>
      <c r="T2090" t="s">
        <v>332</v>
      </c>
      <c r="U2090" t="s">
        <v>214</v>
      </c>
      <c r="V2090" t="s">
        <v>333</v>
      </c>
      <c r="W2090" t="s">
        <v>38</v>
      </c>
      <c r="X2090" t="s">
        <v>39</v>
      </c>
      <c r="Y2090" t="s">
        <v>187</v>
      </c>
      <c r="Z2090" t="s">
        <v>497</v>
      </c>
      <c r="AA2090" t="s">
        <v>65</v>
      </c>
    </row>
    <row r="2091" spans="1:27" x14ac:dyDescent="0.25">
      <c r="A2091" s="1">
        <v>10331</v>
      </c>
      <c r="B2091" s="1">
        <v>32</v>
      </c>
      <c r="C2091" s="8">
        <v>100</v>
      </c>
      <c r="D2091" s="1">
        <v>4</v>
      </c>
      <c r="E2091" s="7">
        <v>5026.5600000000004</v>
      </c>
      <c r="F2091" s="7">
        <f>sales_data_sample3[[#This Row],[SALES]]*sales_data_sample3[[#This Row],[PROFIT MARGIN]]</f>
        <v>638.37312000000009</v>
      </c>
      <c r="G2091" s="14">
        <v>0.127</v>
      </c>
      <c r="H2091" s="4">
        <v>38308</v>
      </c>
      <c r="I2091" t="s">
        <v>28</v>
      </c>
      <c r="J2091">
        <f>ROUNDUP(MONTH(sales_data_sample3[[#This Row],[ORDER DATE]])/3,0)</f>
        <v>4</v>
      </c>
      <c r="K2091" t="str">
        <f>TEXT(sales_data_sample3[[#This Row],[ORDER DATE]],"[$-409]mmmm")</f>
        <v>November</v>
      </c>
      <c r="L2091">
        <f>YEAR(sales_data_sample3[[#This Row],[ORDER DATE]])</f>
        <v>2004</v>
      </c>
      <c r="M2091" t="s">
        <v>29</v>
      </c>
      <c r="N2091">
        <v>102</v>
      </c>
      <c r="O2091" t="s">
        <v>4107</v>
      </c>
      <c r="P2091" t="s">
        <v>494</v>
      </c>
      <c r="Q2091" t="s">
        <v>495</v>
      </c>
      <c r="R2091" t="s">
        <v>496</v>
      </c>
      <c r="S2091" t="s">
        <v>4804</v>
      </c>
      <c r="T2091" t="s">
        <v>332</v>
      </c>
      <c r="U2091" t="s">
        <v>214</v>
      </c>
      <c r="V2091" t="s">
        <v>333</v>
      </c>
      <c r="W2091" t="s">
        <v>38</v>
      </c>
      <c r="X2091" t="s">
        <v>39</v>
      </c>
      <c r="Y2091" t="s">
        <v>187</v>
      </c>
      <c r="Z2091" t="s">
        <v>497</v>
      </c>
      <c r="AA2091" t="s">
        <v>65</v>
      </c>
    </row>
    <row r="2092" spans="1:27" x14ac:dyDescent="0.25">
      <c r="A2092" s="1">
        <v>10331</v>
      </c>
      <c r="B2092" s="1">
        <v>20</v>
      </c>
      <c r="C2092" s="8">
        <v>100</v>
      </c>
      <c r="D2092" s="1">
        <v>5</v>
      </c>
      <c r="E2092" s="7">
        <v>3657.8</v>
      </c>
      <c r="F2092" s="7">
        <f>sales_data_sample3[[#This Row],[SALES]]*sales_data_sample3[[#This Row],[PROFIT MARGIN]]</f>
        <v>464.54060000000004</v>
      </c>
      <c r="G2092" s="14">
        <v>0.127</v>
      </c>
      <c r="H2092" s="4">
        <v>38308</v>
      </c>
      <c r="I2092" t="s">
        <v>28</v>
      </c>
      <c r="J2092">
        <f>ROUNDUP(MONTH(sales_data_sample3[[#This Row],[ORDER DATE]])/3,0)</f>
        <v>4</v>
      </c>
      <c r="K2092" t="str">
        <f>TEXT(sales_data_sample3[[#This Row],[ORDER DATE]],"[$-409]mmmm")</f>
        <v>November</v>
      </c>
      <c r="L2092">
        <f>YEAR(sales_data_sample3[[#This Row],[ORDER DATE]])</f>
        <v>2004</v>
      </c>
      <c r="M2092" t="s">
        <v>29</v>
      </c>
      <c r="N2092">
        <v>81</v>
      </c>
      <c r="O2092" t="s">
        <v>4246</v>
      </c>
      <c r="P2092" t="s">
        <v>494</v>
      </c>
      <c r="Q2092" t="s">
        <v>495</v>
      </c>
      <c r="R2092" t="s">
        <v>496</v>
      </c>
      <c r="S2092" t="s">
        <v>4804</v>
      </c>
      <c r="T2092" t="s">
        <v>332</v>
      </c>
      <c r="U2092" t="s">
        <v>214</v>
      </c>
      <c r="V2092" t="s">
        <v>333</v>
      </c>
      <c r="W2092" t="s">
        <v>38</v>
      </c>
      <c r="X2092" t="s">
        <v>39</v>
      </c>
      <c r="Y2092" t="s">
        <v>187</v>
      </c>
      <c r="Z2092" t="s">
        <v>497</v>
      </c>
      <c r="AA2092" t="s">
        <v>65</v>
      </c>
    </row>
    <row r="2093" spans="1:27" x14ac:dyDescent="0.25">
      <c r="A2093" s="1">
        <v>10332</v>
      </c>
      <c r="B2093" s="1">
        <v>46</v>
      </c>
      <c r="C2093" s="8">
        <v>95.13</v>
      </c>
      <c r="D2093" s="1">
        <v>15</v>
      </c>
      <c r="E2093" s="7">
        <v>4375.9799999999996</v>
      </c>
      <c r="F2093" s="7">
        <f>sales_data_sample3[[#This Row],[SALES]]*sales_data_sample3[[#This Row],[PROFIT MARGIN]]</f>
        <v>323.38492199999996</v>
      </c>
      <c r="G2093" s="14" t="str">
        <f>IF(sales_data_sample3[[#This Row],[STATUS]] &lt;&gt;"Cancelled","7,39%","0")</f>
        <v>7,39%</v>
      </c>
      <c r="H2093" s="4">
        <v>38308</v>
      </c>
      <c r="I2093" t="s">
        <v>28</v>
      </c>
      <c r="J2093">
        <f>ROUNDUP(MONTH(sales_data_sample3[[#This Row],[ORDER DATE]])/3,0)</f>
        <v>4</v>
      </c>
      <c r="K2093" t="str">
        <f>TEXT(sales_data_sample3[[#This Row],[ORDER DATE]],"[$-409]mmmm")</f>
        <v>November</v>
      </c>
      <c r="L2093">
        <f>YEAR(sales_data_sample3[[#This Row],[ORDER DATE]])</f>
        <v>2004</v>
      </c>
      <c r="M2093" t="s">
        <v>1354</v>
      </c>
      <c r="N2093">
        <v>102</v>
      </c>
      <c r="O2093" t="s">
        <v>1355</v>
      </c>
      <c r="P2093" t="s">
        <v>927</v>
      </c>
      <c r="Q2093" t="s">
        <v>928</v>
      </c>
      <c r="R2093" t="s">
        <v>929</v>
      </c>
      <c r="S2093" t="s">
        <v>4804</v>
      </c>
      <c r="T2093" t="s">
        <v>930</v>
      </c>
      <c r="U2093" t="s">
        <v>4804</v>
      </c>
      <c r="V2093" t="s">
        <v>931</v>
      </c>
      <c r="W2093" t="s">
        <v>262</v>
      </c>
      <c r="X2093" t="s">
        <v>52</v>
      </c>
      <c r="Y2093" t="s">
        <v>932</v>
      </c>
      <c r="Z2093" t="s">
        <v>137</v>
      </c>
      <c r="AA2093" t="s">
        <v>65</v>
      </c>
    </row>
    <row r="2094" spans="1:27" x14ac:dyDescent="0.25">
      <c r="A2094" s="1">
        <v>10332</v>
      </c>
      <c r="B2094" s="1">
        <v>27</v>
      </c>
      <c r="C2094" s="8">
        <v>89.89</v>
      </c>
      <c r="D2094" s="1">
        <v>16</v>
      </c>
      <c r="E2094" s="7">
        <v>2427.0300000000002</v>
      </c>
      <c r="F2094" s="7">
        <f>sales_data_sample3[[#This Row],[SALES]]*sales_data_sample3[[#This Row],[PROFIT MARGIN]]</f>
        <v>179.357517</v>
      </c>
      <c r="G2094" s="14" t="str">
        <f>IF(sales_data_sample3[[#This Row],[STATUS]] &lt;&gt;"Cancelled","7,39%","0")</f>
        <v>7,39%</v>
      </c>
      <c r="H2094" s="4">
        <v>38308</v>
      </c>
      <c r="I2094" t="s">
        <v>28</v>
      </c>
      <c r="J2094">
        <f>ROUNDUP(MONTH(sales_data_sample3[[#This Row],[ORDER DATE]])/3,0)</f>
        <v>4</v>
      </c>
      <c r="K2094" t="str">
        <f>TEXT(sales_data_sample3[[#This Row],[ORDER DATE]],"[$-409]mmmm")</f>
        <v>November</v>
      </c>
      <c r="L2094">
        <f>YEAR(sales_data_sample3[[#This Row],[ORDER DATE]])</f>
        <v>2004</v>
      </c>
      <c r="M2094" t="s">
        <v>1354</v>
      </c>
      <c r="N2094">
        <v>53</v>
      </c>
      <c r="O2094" t="s">
        <v>1419</v>
      </c>
      <c r="P2094" t="s">
        <v>927</v>
      </c>
      <c r="Q2094" t="s">
        <v>928</v>
      </c>
      <c r="R2094" t="s">
        <v>929</v>
      </c>
      <c r="S2094" t="s">
        <v>4804</v>
      </c>
      <c r="T2094" t="s">
        <v>930</v>
      </c>
      <c r="U2094" t="s">
        <v>4804</v>
      </c>
      <c r="V2094" t="s">
        <v>931</v>
      </c>
      <c r="W2094" t="s">
        <v>262</v>
      </c>
      <c r="X2094" t="s">
        <v>52</v>
      </c>
      <c r="Y2094" t="s">
        <v>932</v>
      </c>
      <c r="Z2094" t="s">
        <v>137</v>
      </c>
      <c r="AA2094" t="s">
        <v>42</v>
      </c>
    </row>
    <row r="2095" spans="1:27" x14ac:dyDescent="0.25">
      <c r="A2095" s="1">
        <v>10332</v>
      </c>
      <c r="B2095" s="1">
        <v>38</v>
      </c>
      <c r="C2095" s="8">
        <v>84.25</v>
      </c>
      <c r="D2095" s="1">
        <v>9</v>
      </c>
      <c r="E2095" s="7">
        <v>3201.5</v>
      </c>
      <c r="F2095" s="7">
        <f>sales_data_sample3[[#This Row],[SALES]]*sales_data_sample3[[#This Row],[PROFIT MARGIN]]</f>
        <v>236.59084999999999</v>
      </c>
      <c r="G2095" s="14" t="str">
        <f>IF(sales_data_sample3[[#This Row],[STATUS]] &lt;&gt;"Cancelled","7,39%","0")</f>
        <v>7,39%</v>
      </c>
      <c r="H2095" s="4">
        <v>38308</v>
      </c>
      <c r="I2095" t="s">
        <v>28</v>
      </c>
      <c r="J2095">
        <f>ROUNDUP(MONTH(sales_data_sample3[[#This Row],[ORDER DATE]])/3,0)</f>
        <v>4</v>
      </c>
      <c r="K2095" t="str">
        <f>TEXT(sales_data_sample3[[#This Row],[ORDER DATE]],"[$-409]mmmm")</f>
        <v>November</v>
      </c>
      <c r="L2095">
        <f>YEAR(sales_data_sample3[[#This Row],[ORDER DATE]])</f>
        <v>2004</v>
      </c>
      <c r="M2095" t="s">
        <v>1354</v>
      </c>
      <c r="N2095">
        <v>60</v>
      </c>
      <c r="O2095" t="s">
        <v>1696</v>
      </c>
      <c r="P2095" t="s">
        <v>927</v>
      </c>
      <c r="Q2095" t="s">
        <v>928</v>
      </c>
      <c r="R2095" t="s">
        <v>929</v>
      </c>
      <c r="S2095" t="s">
        <v>4804</v>
      </c>
      <c r="T2095" t="s">
        <v>930</v>
      </c>
      <c r="U2095" t="s">
        <v>4804</v>
      </c>
      <c r="V2095" t="s">
        <v>931</v>
      </c>
      <c r="W2095" t="s">
        <v>262</v>
      </c>
      <c r="X2095" t="s">
        <v>52</v>
      </c>
      <c r="Y2095" t="s">
        <v>932</v>
      </c>
      <c r="Z2095" t="s">
        <v>137</v>
      </c>
      <c r="AA2095" t="s">
        <v>65</v>
      </c>
    </row>
    <row r="2096" spans="1:27" x14ac:dyDescent="0.25">
      <c r="A2096" s="1">
        <v>10332</v>
      </c>
      <c r="B2096" s="1">
        <v>35</v>
      </c>
      <c r="C2096" s="8">
        <v>64.69</v>
      </c>
      <c r="D2096" s="1">
        <v>8</v>
      </c>
      <c r="E2096" s="7">
        <v>2264.15</v>
      </c>
      <c r="F2096" s="7">
        <f>sales_data_sample3[[#This Row],[SALES]]*sales_data_sample3[[#This Row],[PROFIT MARGIN]]</f>
        <v>167.320685</v>
      </c>
      <c r="G2096" s="14" t="str">
        <f>IF(sales_data_sample3[[#This Row],[STATUS]] &lt;&gt;"Cancelled","7,39%","0")</f>
        <v>7,39%</v>
      </c>
      <c r="H2096" s="4">
        <v>38308</v>
      </c>
      <c r="I2096" t="s">
        <v>28</v>
      </c>
      <c r="J2096">
        <f>ROUNDUP(MONTH(sales_data_sample3[[#This Row],[ORDER DATE]])/3,0)</f>
        <v>4</v>
      </c>
      <c r="K2096" t="str">
        <f>TEXT(sales_data_sample3[[#This Row],[ORDER DATE]],"[$-409]mmmm")</f>
        <v>November</v>
      </c>
      <c r="L2096">
        <f>YEAR(sales_data_sample3[[#This Row],[ORDER DATE]])</f>
        <v>2004</v>
      </c>
      <c r="M2096" t="s">
        <v>1354</v>
      </c>
      <c r="N2096">
        <v>127</v>
      </c>
      <c r="O2096" t="s">
        <v>1769</v>
      </c>
      <c r="P2096" t="s">
        <v>927</v>
      </c>
      <c r="Q2096" t="s">
        <v>928</v>
      </c>
      <c r="R2096" t="s">
        <v>929</v>
      </c>
      <c r="S2096" t="s">
        <v>4804</v>
      </c>
      <c r="T2096" t="s">
        <v>930</v>
      </c>
      <c r="U2096" t="s">
        <v>4804</v>
      </c>
      <c r="V2096" t="s">
        <v>931</v>
      </c>
      <c r="W2096" t="s">
        <v>262</v>
      </c>
      <c r="X2096" t="s">
        <v>52</v>
      </c>
      <c r="Y2096" t="s">
        <v>932</v>
      </c>
      <c r="Z2096" t="s">
        <v>137</v>
      </c>
      <c r="AA2096" t="s">
        <v>42</v>
      </c>
    </row>
    <row r="2097" spans="1:27" x14ac:dyDescent="0.25">
      <c r="A2097" s="1">
        <v>10332</v>
      </c>
      <c r="B2097" s="1">
        <v>24</v>
      </c>
      <c r="C2097" s="8">
        <v>52.67</v>
      </c>
      <c r="D2097" s="1">
        <v>1</v>
      </c>
      <c r="E2097" s="7">
        <v>1264.08</v>
      </c>
      <c r="F2097" s="7">
        <f>sales_data_sample3[[#This Row],[SALES]]*sales_data_sample3[[#This Row],[PROFIT MARGIN]]</f>
        <v>93.415511999999993</v>
      </c>
      <c r="G2097" s="14" t="str">
        <f>IF(sales_data_sample3[[#This Row],[STATUS]] &lt;&gt;"Cancelled","7,39%","0")</f>
        <v>7,39%</v>
      </c>
      <c r="H2097" s="4">
        <v>38308</v>
      </c>
      <c r="I2097" t="s">
        <v>28</v>
      </c>
      <c r="J2097">
        <f>ROUNDUP(MONTH(sales_data_sample3[[#This Row],[ORDER DATE]])/3,0)</f>
        <v>4</v>
      </c>
      <c r="K2097" t="str">
        <f>TEXT(sales_data_sample3[[#This Row],[ORDER DATE]],"[$-409]mmmm")</f>
        <v>November</v>
      </c>
      <c r="L2097">
        <f>YEAR(sales_data_sample3[[#This Row],[ORDER DATE]])</f>
        <v>2004</v>
      </c>
      <c r="M2097" t="s">
        <v>1354</v>
      </c>
      <c r="N2097">
        <v>168</v>
      </c>
      <c r="O2097" t="s">
        <v>1928</v>
      </c>
      <c r="P2097" t="s">
        <v>927</v>
      </c>
      <c r="Q2097" t="s">
        <v>928</v>
      </c>
      <c r="R2097" t="s">
        <v>929</v>
      </c>
      <c r="S2097" t="s">
        <v>4804</v>
      </c>
      <c r="T2097" t="s">
        <v>930</v>
      </c>
      <c r="U2097" t="s">
        <v>4804</v>
      </c>
      <c r="V2097" t="s">
        <v>931</v>
      </c>
      <c r="W2097" t="s">
        <v>262</v>
      </c>
      <c r="X2097" t="s">
        <v>52</v>
      </c>
      <c r="Y2097" t="s">
        <v>932</v>
      </c>
      <c r="Z2097" t="s">
        <v>137</v>
      </c>
      <c r="AA2097" t="s">
        <v>42</v>
      </c>
    </row>
    <row r="2098" spans="1:27" x14ac:dyDescent="0.25">
      <c r="A2098" s="1">
        <v>10332</v>
      </c>
      <c r="B2098" s="1">
        <v>26</v>
      </c>
      <c r="C2098" s="8">
        <v>100</v>
      </c>
      <c r="D2098" s="1">
        <v>17</v>
      </c>
      <c r="E2098" s="7">
        <v>2979.08</v>
      </c>
      <c r="F2098" s="7">
        <f>sales_data_sample3[[#This Row],[SALES]]*sales_data_sample3[[#This Row],[PROFIT MARGIN]]</f>
        <v>220.15401199999997</v>
      </c>
      <c r="G2098" s="14" t="str">
        <f>IF(sales_data_sample3[[#This Row],[STATUS]] &lt;&gt;"Cancelled","7,39%","0")</f>
        <v>7,39%</v>
      </c>
      <c r="H2098" s="4">
        <v>38308</v>
      </c>
      <c r="I2098" t="s">
        <v>28</v>
      </c>
      <c r="J2098">
        <f>ROUNDUP(MONTH(sales_data_sample3[[#This Row],[ORDER DATE]])/3,0)</f>
        <v>4</v>
      </c>
      <c r="K2098" t="str">
        <f>TEXT(sales_data_sample3[[#This Row],[ORDER DATE]],"[$-409]mmmm")</f>
        <v>November</v>
      </c>
      <c r="L2098">
        <f>YEAR(sales_data_sample3[[#This Row],[ORDER DATE]])</f>
        <v>2004</v>
      </c>
      <c r="M2098" t="s">
        <v>1354</v>
      </c>
      <c r="N2098">
        <v>62</v>
      </c>
      <c r="O2098" t="s">
        <v>2025</v>
      </c>
      <c r="P2098" t="s">
        <v>927</v>
      </c>
      <c r="Q2098" t="s">
        <v>928</v>
      </c>
      <c r="R2098" t="s">
        <v>929</v>
      </c>
      <c r="S2098" t="s">
        <v>4804</v>
      </c>
      <c r="T2098" t="s">
        <v>930</v>
      </c>
      <c r="U2098" t="s">
        <v>4804</v>
      </c>
      <c r="V2098" t="s">
        <v>931</v>
      </c>
      <c r="W2098" t="s">
        <v>262</v>
      </c>
      <c r="X2098" t="s">
        <v>52</v>
      </c>
      <c r="Y2098" t="s">
        <v>932</v>
      </c>
      <c r="Z2098" t="s">
        <v>137</v>
      </c>
      <c r="AA2098" t="s">
        <v>42</v>
      </c>
    </row>
    <row r="2099" spans="1:27" x14ac:dyDescent="0.25">
      <c r="A2099" s="1">
        <v>10332</v>
      </c>
      <c r="B2099" s="1">
        <v>40</v>
      </c>
      <c r="C2099" s="8">
        <v>39.799999999999997</v>
      </c>
      <c r="D2099" s="1">
        <v>18</v>
      </c>
      <c r="E2099" s="7">
        <v>1592</v>
      </c>
      <c r="F2099" s="7">
        <f>sales_data_sample3[[#This Row],[SALES]]*sales_data_sample3[[#This Row],[PROFIT MARGIN]]</f>
        <v>117.64879999999999</v>
      </c>
      <c r="G2099" s="14" t="str">
        <f>IF(sales_data_sample3[[#This Row],[STATUS]] &lt;&gt;"Cancelled","7,39%","0")</f>
        <v>7,39%</v>
      </c>
      <c r="H2099" s="4">
        <v>38308</v>
      </c>
      <c r="I2099" t="s">
        <v>28</v>
      </c>
      <c r="J2099">
        <f>ROUNDUP(MONTH(sales_data_sample3[[#This Row],[ORDER DATE]])/3,0)</f>
        <v>4</v>
      </c>
      <c r="K2099" t="str">
        <f>TEXT(sales_data_sample3[[#This Row],[ORDER DATE]],"[$-409]mmmm")</f>
        <v>November</v>
      </c>
      <c r="L2099">
        <f>YEAR(sales_data_sample3[[#This Row],[ORDER DATE]])</f>
        <v>2004</v>
      </c>
      <c r="M2099" t="s">
        <v>1354</v>
      </c>
      <c r="N2099">
        <v>104</v>
      </c>
      <c r="O2099" t="s">
        <v>2122</v>
      </c>
      <c r="P2099" t="s">
        <v>927</v>
      </c>
      <c r="Q2099" t="s">
        <v>928</v>
      </c>
      <c r="R2099" t="s">
        <v>929</v>
      </c>
      <c r="S2099" t="s">
        <v>4804</v>
      </c>
      <c r="T2099" t="s">
        <v>930</v>
      </c>
      <c r="U2099" t="s">
        <v>4804</v>
      </c>
      <c r="V2099" t="s">
        <v>931</v>
      </c>
      <c r="W2099" t="s">
        <v>262</v>
      </c>
      <c r="X2099" t="s">
        <v>52</v>
      </c>
      <c r="Y2099" t="s">
        <v>932</v>
      </c>
      <c r="Z2099" t="s">
        <v>137</v>
      </c>
      <c r="AA2099" t="s">
        <v>42</v>
      </c>
    </row>
    <row r="2100" spans="1:27" x14ac:dyDescent="0.25">
      <c r="A2100" s="1">
        <v>10332</v>
      </c>
      <c r="B2100" s="1">
        <v>50</v>
      </c>
      <c r="C2100" s="8">
        <v>100</v>
      </c>
      <c r="D2100" s="1">
        <v>2</v>
      </c>
      <c r="E2100" s="7">
        <v>7310</v>
      </c>
      <c r="F2100" s="7">
        <f>sales_data_sample3[[#This Row],[SALES]]*sales_data_sample3[[#This Row],[PROFIT MARGIN]]</f>
        <v>540.20899999999995</v>
      </c>
      <c r="G2100" s="14" t="str">
        <f>IF(sales_data_sample3[[#This Row],[STATUS]] &lt;&gt;"Cancelled","7,39%","0")</f>
        <v>7,39%</v>
      </c>
      <c r="H2100" s="4">
        <v>38308</v>
      </c>
      <c r="I2100" t="s">
        <v>28</v>
      </c>
      <c r="J2100">
        <f>ROUNDUP(MONTH(sales_data_sample3[[#This Row],[ORDER DATE]])/3,0)</f>
        <v>4</v>
      </c>
      <c r="K2100" t="str">
        <f>TEXT(sales_data_sample3[[#This Row],[ORDER DATE]],"[$-409]mmmm")</f>
        <v>November</v>
      </c>
      <c r="L2100">
        <f>YEAR(sales_data_sample3[[#This Row],[ORDER DATE]])</f>
        <v>2004</v>
      </c>
      <c r="M2100" t="s">
        <v>1354</v>
      </c>
      <c r="N2100">
        <v>92</v>
      </c>
      <c r="O2100" t="s">
        <v>2529</v>
      </c>
      <c r="P2100" t="s">
        <v>927</v>
      </c>
      <c r="Q2100" t="s">
        <v>928</v>
      </c>
      <c r="R2100" t="s">
        <v>929</v>
      </c>
      <c r="S2100" t="s">
        <v>4804</v>
      </c>
      <c r="T2100" t="s">
        <v>930</v>
      </c>
      <c r="U2100" t="s">
        <v>4804</v>
      </c>
      <c r="V2100" t="s">
        <v>931</v>
      </c>
      <c r="W2100" t="s">
        <v>262</v>
      </c>
      <c r="X2100" t="s">
        <v>52</v>
      </c>
      <c r="Y2100" t="s">
        <v>932</v>
      </c>
      <c r="Z2100" t="s">
        <v>137</v>
      </c>
      <c r="AA2100" t="s">
        <v>229</v>
      </c>
    </row>
    <row r="2101" spans="1:27" x14ac:dyDescent="0.25">
      <c r="A2101" s="1">
        <v>10332</v>
      </c>
      <c r="B2101" s="1">
        <v>21</v>
      </c>
      <c r="C2101" s="8">
        <v>100</v>
      </c>
      <c r="D2101" s="1">
        <v>3</v>
      </c>
      <c r="E2101" s="7">
        <v>3472.98</v>
      </c>
      <c r="F2101" s="7">
        <f>sales_data_sample3[[#This Row],[SALES]]*sales_data_sample3[[#This Row],[PROFIT MARGIN]]</f>
        <v>864.42472200000009</v>
      </c>
      <c r="G2101" s="14" t="str">
        <f>IF(sales_data_sample3[[#This Row],[STATUS]] &lt;&gt;"Cancelled","24,89%","0")</f>
        <v>24,89%</v>
      </c>
      <c r="H2101" s="4">
        <v>38308</v>
      </c>
      <c r="I2101" t="s">
        <v>28</v>
      </c>
      <c r="J2101">
        <f>ROUNDUP(MONTH(sales_data_sample3[[#This Row],[ORDER DATE]])/3,0)</f>
        <v>4</v>
      </c>
      <c r="K2101" t="str">
        <f>TEXT(sales_data_sample3[[#This Row],[ORDER DATE]],"[$-409]mmmm")</f>
        <v>November</v>
      </c>
      <c r="L2101">
        <f>YEAR(sales_data_sample3[[#This Row],[ORDER DATE]])</f>
        <v>2004</v>
      </c>
      <c r="M2101" t="s">
        <v>278</v>
      </c>
      <c r="N2101">
        <v>71</v>
      </c>
      <c r="O2101" t="s">
        <v>2698</v>
      </c>
      <c r="P2101" t="s">
        <v>927</v>
      </c>
      <c r="Q2101" t="s">
        <v>928</v>
      </c>
      <c r="R2101" t="s">
        <v>929</v>
      </c>
      <c r="S2101" t="s">
        <v>4804</v>
      </c>
      <c r="T2101" t="s">
        <v>930</v>
      </c>
      <c r="U2101" t="s">
        <v>4804</v>
      </c>
      <c r="V2101" t="s">
        <v>931</v>
      </c>
      <c r="W2101" t="s">
        <v>262</v>
      </c>
      <c r="X2101" t="s">
        <v>52</v>
      </c>
      <c r="Y2101" t="s">
        <v>932</v>
      </c>
      <c r="Z2101" t="s">
        <v>137</v>
      </c>
      <c r="AA2101" t="s">
        <v>65</v>
      </c>
    </row>
    <row r="2102" spans="1:27" x14ac:dyDescent="0.25">
      <c r="A2102" s="1">
        <v>10332</v>
      </c>
      <c r="B2102" s="1">
        <v>23</v>
      </c>
      <c r="C2102" s="8">
        <v>56.84</v>
      </c>
      <c r="D2102" s="1">
        <v>4</v>
      </c>
      <c r="E2102" s="7">
        <v>1307.32</v>
      </c>
      <c r="F2102" s="7">
        <f>sales_data_sample3[[#This Row],[SALES]]*sales_data_sample3[[#This Row],[PROFIT MARGIN]]</f>
        <v>325.39194800000001</v>
      </c>
      <c r="G2102" s="14" t="str">
        <f>IF(sales_data_sample3[[#This Row],[STATUS]] &lt;&gt;"Cancelled","24,89%","0")</f>
        <v>24,89%</v>
      </c>
      <c r="H2102" s="4">
        <v>38308</v>
      </c>
      <c r="I2102" t="s">
        <v>28</v>
      </c>
      <c r="J2102">
        <f>ROUNDUP(MONTH(sales_data_sample3[[#This Row],[ORDER DATE]])/3,0)</f>
        <v>4</v>
      </c>
      <c r="K2102" t="str">
        <f>TEXT(sales_data_sample3[[#This Row],[ORDER DATE]],"[$-409]mmmm")</f>
        <v>November</v>
      </c>
      <c r="L2102">
        <f>YEAR(sales_data_sample3[[#This Row],[ORDER DATE]])</f>
        <v>2004</v>
      </c>
      <c r="M2102" t="s">
        <v>278</v>
      </c>
      <c r="N2102">
        <v>73</v>
      </c>
      <c r="O2102" t="s">
        <v>2735</v>
      </c>
      <c r="P2102" t="s">
        <v>927</v>
      </c>
      <c r="Q2102" t="s">
        <v>928</v>
      </c>
      <c r="R2102" t="s">
        <v>929</v>
      </c>
      <c r="S2102" t="s">
        <v>4804</v>
      </c>
      <c r="T2102" t="s">
        <v>930</v>
      </c>
      <c r="U2102" t="s">
        <v>4804</v>
      </c>
      <c r="V2102" t="s">
        <v>931</v>
      </c>
      <c r="W2102" t="s">
        <v>262</v>
      </c>
      <c r="X2102" t="s">
        <v>52</v>
      </c>
      <c r="Y2102" t="s">
        <v>932</v>
      </c>
      <c r="Z2102" t="s">
        <v>137</v>
      </c>
      <c r="AA2102" t="s">
        <v>42</v>
      </c>
    </row>
    <row r="2103" spans="1:27" x14ac:dyDescent="0.25">
      <c r="A2103" s="1">
        <v>10332</v>
      </c>
      <c r="B2103" s="1">
        <v>20</v>
      </c>
      <c r="C2103" s="8">
        <v>87.96</v>
      </c>
      <c r="D2103" s="1">
        <v>5</v>
      </c>
      <c r="E2103" s="7">
        <v>1759.2</v>
      </c>
      <c r="F2103" s="7">
        <f>sales_data_sample3[[#This Row],[SALES]]*sales_data_sample3[[#This Row],[PROFIT MARGIN]]</f>
        <v>437.86488000000003</v>
      </c>
      <c r="G2103" s="14" t="str">
        <f>IF(sales_data_sample3[[#This Row],[STATUS]] &lt;&gt;"Cancelled","24,89%","0")</f>
        <v>24,89%</v>
      </c>
      <c r="H2103" s="4">
        <v>38308</v>
      </c>
      <c r="I2103" t="s">
        <v>28</v>
      </c>
      <c r="J2103">
        <f>ROUNDUP(MONTH(sales_data_sample3[[#This Row],[ORDER DATE]])/3,0)</f>
        <v>4</v>
      </c>
      <c r="K2103" t="str">
        <f>TEXT(sales_data_sample3[[#This Row],[ORDER DATE]],"[$-409]mmmm")</f>
        <v>November</v>
      </c>
      <c r="L2103">
        <f>YEAR(sales_data_sample3[[#This Row],[ORDER DATE]])</f>
        <v>2004</v>
      </c>
      <c r="M2103" t="s">
        <v>278</v>
      </c>
      <c r="N2103">
        <v>50</v>
      </c>
      <c r="O2103" t="s">
        <v>2857</v>
      </c>
      <c r="P2103" t="s">
        <v>927</v>
      </c>
      <c r="Q2103" t="s">
        <v>928</v>
      </c>
      <c r="R2103" t="s">
        <v>929</v>
      </c>
      <c r="S2103" t="s">
        <v>4804</v>
      </c>
      <c r="T2103" t="s">
        <v>930</v>
      </c>
      <c r="U2103" t="s">
        <v>4804</v>
      </c>
      <c r="V2103" t="s">
        <v>931</v>
      </c>
      <c r="W2103" t="s">
        <v>262</v>
      </c>
      <c r="X2103" t="s">
        <v>52</v>
      </c>
      <c r="Y2103" t="s">
        <v>932</v>
      </c>
      <c r="Z2103" t="s">
        <v>137</v>
      </c>
      <c r="AA2103" t="s">
        <v>42</v>
      </c>
    </row>
    <row r="2104" spans="1:27" x14ac:dyDescent="0.25">
      <c r="A2104" s="1">
        <v>10332</v>
      </c>
      <c r="B2104" s="1">
        <v>45</v>
      </c>
      <c r="C2104" s="8">
        <v>81.91</v>
      </c>
      <c r="D2104" s="1">
        <v>6</v>
      </c>
      <c r="E2104" s="7">
        <v>3685.95</v>
      </c>
      <c r="F2104" s="7">
        <f>sales_data_sample3[[#This Row],[SALES]]*sales_data_sample3[[#This Row],[PROFIT MARGIN]]</f>
        <v>272.39170499999994</v>
      </c>
      <c r="G2104" s="14" t="str">
        <f>IF(sales_data_sample3[[#This Row],[STATUS]] &lt;&gt;"Cancelled","7,39%","0")</f>
        <v>7,39%</v>
      </c>
      <c r="H2104" s="4">
        <v>38308</v>
      </c>
      <c r="I2104" t="s">
        <v>28</v>
      </c>
      <c r="J2104">
        <f>ROUNDUP(MONTH(sales_data_sample3[[#This Row],[ORDER DATE]])/3,0)</f>
        <v>4</v>
      </c>
      <c r="K2104" t="str">
        <f>TEXT(sales_data_sample3[[#This Row],[ORDER DATE]],"[$-409]mmmm")</f>
        <v>November</v>
      </c>
      <c r="L2104">
        <f>YEAR(sales_data_sample3[[#This Row],[ORDER DATE]])</f>
        <v>2004</v>
      </c>
      <c r="M2104" t="s">
        <v>1354</v>
      </c>
      <c r="N2104">
        <v>33</v>
      </c>
      <c r="O2104" t="s">
        <v>2922</v>
      </c>
      <c r="P2104" t="s">
        <v>927</v>
      </c>
      <c r="Q2104" t="s">
        <v>928</v>
      </c>
      <c r="R2104" t="s">
        <v>929</v>
      </c>
      <c r="S2104" t="s">
        <v>4804</v>
      </c>
      <c r="T2104" t="s">
        <v>930</v>
      </c>
      <c r="U2104" t="s">
        <v>4804</v>
      </c>
      <c r="V2104" t="s">
        <v>931</v>
      </c>
      <c r="W2104" t="s">
        <v>262</v>
      </c>
      <c r="X2104" t="s">
        <v>52</v>
      </c>
      <c r="Y2104" t="s">
        <v>932</v>
      </c>
      <c r="Z2104" t="s">
        <v>137</v>
      </c>
      <c r="AA2104" t="s">
        <v>65</v>
      </c>
    </row>
    <row r="2105" spans="1:27" x14ac:dyDescent="0.25">
      <c r="A2105" s="1">
        <v>10332</v>
      </c>
      <c r="B2105" s="1">
        <v>26</v>
      </c>
      <c r="C2105" s="8">
        <v>85.52</v>
      </c>
      <c r="D2105" s="1">
        <v>10</v>
      </c>
      <c r="E2105" s="7">
        <v>2223.52</v>
      </c>
      <c r="F2105" s="7">
        <f>sales_data_sample3[[#This Row],[SALES]]*sales_data_sample3[[#This Row],[PROFIT MARGIN]]</f>
        <v>164.31812799999997</v>
      </c>
      <c r="G2105" s="14" t="str">
        <f>IF(sales_data_sample3[[#This Row],[STATUS]] &lt;&gt;"Cancelled","7,39%","0")</f>
        <v>7,39%</v>
      </c>
      <c r="H2105" s="4">
        <v>38308</v>
      </c>
      <c r="I2105" t="s">
        <v>28</v>
      </c>
      <c r="J2105">
        <f>ROUNDUP(MONTH(sales_data_sample3[[#This Row],[ORDER DATE]])/3,0)</f>
        <v>4</v>
      </c>
      <c r="K2105" t="str">
        <f>TEXT(sales_data_sample3[[#This Row],[ORDER DATE]],"[$-409]mmmm")</f>
        <v>November</v>
      </c>
      <c r="L2105">
        <f>YEAR(sales_data_sample3[[#This Row],[ORDER DATE]])</f>
        <v>2004</v>
      </c>
      <c r="M2105" t="s">
        <v>1354</v>
      </c>
      <c r="N2105">
        <v>44</v>
      </c>
      <c r="O2105" t="s">
        <v>3035</v>
      </c>
      <c r="P2105" t="s">
        <v>927</v>
      </c>
      <c r="Q2105" t="s">
        <v>928</v>
      </c>
      <c r="R2105" t="s">
        <v>929</v>
      </c>
      <c r="S2105" t="s">
        <v>4804</v>
      </c>
      <c r="T2105" t="s">
        <v>930</v>
      </c>
      <c r="U2105" t="s">
        <v>4804</v>
      </c>
      <c r="V2105" t="s">
        <v>931</v>
      </c>
      <c r="W2105" t="s">
        <v>262</v>
      </c>
      <c r="X2105" t="s">
        <v>52</v>
      </c>
      <c r="Y2105" t="s">
        <v>932</v>
      </c>
      <c r="Z2105" t="s">
        <v>137</v>
      </c>
      <c r="AA2105" t="s">
        <v>42</v>
      </c>
    </row>
    <row r="2106" spans="1:27" x14ac:dyDescent="0.25">
      <c r="A2106" s="1">
        <v>10332</v>
      </c>
      <c r="B2106" s="1">
        <v>39</v>
      </c>
      <c r="C2106" s="8">
        <v>86.72</v>
      </c>
      <c r="D2106" s="1">
        <v>7</v>
      </c>
      <c r="E2106" s="7">
        <v>3382.08</v>
      </c>
      <c r="F2106" s="7">
        <f>sales_data_sample3[[#This Row],[SALES]]*sales_data_sample3[[#This Row],[PROFIT MARGIN]]</f>
        <v>841.799712</v>
      </c>
      <c r="G2106" s="14" t="str">
        <f>IF(sales_data_sample3[[#This Row],[STATUS]] &lt;&gt;"Cancelled","24,89%","0")</f>
        <v>24,89%</v>
      </c>
      <c r="H2106" s="4">
        <v>38308</v>
      </c>
      <c r="I2106" t="s">
        <v>28</v>
      </c>
      <c r="J2106">
        <f>ROUNDUP(MONTH(sales_data_sample3[[#This Row],[ORDER DATE]])/3,0)</f>
        <v>4</v>
      </c>
      <c r="K2106" t="str">
        <f>TEXT(sales_data_sample3[[#This Row],[ORDER DATE]],"[$-409]mmmm")</f>
        <v>November</v>
      </c>
      <c r="L2106">
        <f>YEAR(sales_data_sample3[[#This Row],[ORDER DATE]])</f>
        <v>2004</v>
      </c>
      <c r="M2106" t="s">
        <v>278</v>
      </c>
      <c r="N2106">
        <v>90</v>
      </c>
      <c r="O2106" t="s">
        <v>3151</v>
      </c>
      <c r="P2106" t="s">
        <v>927</v>
      </c>
      <c r="Q2106" t="s">
        <v>928</v>
      </c>
      <c r="R2106" t="s">
        <v>929</v>
      </c>
      <c r="S2106" t="s">
        <v>4804</v>
      </c>
      <c r="T2106" t="s">
        <v>930</v>
      </c>
      <c r="U2106" t="s">
        <v>4804</v>
      </c>
      <c r="V2106" t="s">
        <v>931</v>
      </c>
      <c r="W2106" t="s">
        <v>262</v>
      </c>
      <c r="X2106" t="s">
        <v>52</v>
      </c>
      <c r="Y2106" t="s">
        <v>932</v>
      </c>
      <c r="Z2106" t="s">
        <v>137</v>
      </c>
      <c r="AA2106" t="s">
        <v>65</v>
      </c>
    </row>
    <row r="2107" spans="1:27" x14ac:dyDescent="0.25">
      <c r="A2107" s="1">
        <v>10332</v>
      </c>
      <c r="B2107" s="1">
        <v>44</v>
      </c>
      <c r="C2107" s="8">
        <v>42.26</v>
      </c>
      <c r="D2107" s="1">
        <v>11</v>
      </c>
      <c r="E2107" s="7">
        <v>1859.44</v>
      </c>
      <c r="F2107" s="7">
        <f>sales_data_sample3[[#This Row],[SALES]]*sales_data_sample3[[#This Row],[PROFIT MARGIN]]</f>
        <v>462.81461600000006</v>
      </c>
      <c r="G2107" s="14" t="str">
        <f>IF(sales_data_sample3[[#This Row],[STATUS]] &lt;&gt;"Cancelled","24,89%","0")</f>
        <v>24,89%</v>
      </c>
      <c r="H2107" s="4">
        <v>38308</v>
      </c>
      <c r="I2107" t="s">
        <v>28</v>
      </c>
      <c r="J2107">
        <f>ROUNDUP(MONTH(sales_data_sample3[[#This Row],[ORDER DATE]])/3,0)</f>
        <v>4</v>
      </c>
      <c r="K2107" t="str">
        <f>TEXT(sales_data_sample3[[#This Row],[ORDER DATE]],"[$-409]mmmm")</f>
        <v>November</v>
      </c>
      <c r="L2107">
        <f>YEAR(sales_data_sample3[[#This Row],[ORDER DATE]])</f>
        <v>2004</v>
      </c>
      <c r="M2107" t="s">
        <v>278</v>
      </c>
      <c r="N2107">
        <v>117</v>
      </c>
      <c r="O2107" t="s">
        <v>3275</v>
      </c>
      <c r="P2107" t="s">
        <v>927</v>
      </c>
      <c r="Q2107" t="s">
        <v>928</v>
      </c>
      <c r="R2107" t="s">
        <v>929</v>
      </c>
      <c r="S2107" t="s">
        <v>4804</v>
      </c>
      <c r="T2107" t="s">
        <v>930</v>
      </c>
      <c r="U2107" t="s">
        <v>4804</v>
      </c>
      <c r="V2107" t="s">
        <v>931</v>
      </c>
      <c r="W2107" t="s">
        <v>262</v>
      </c>
      <c r="X2107" t="s">
        <v>52</v>
      </c>
      <c r="Y2107" t="s">
        <v>932</v>
      </c>
      <c r="Z2107" t="s">
        <v>137</v>
      </c>
      <c r="AA2107" t="s">
        <v>42</v>
      </c>
    </row>
    <row r="2108" spans="1:27" x14ac:dyDescent="0.25">
      <c r="A2108" s="1">
        <v>10332</v>
      </c>
      <c r="B2108" s="1">
        <v>45</v>
      </c>
      <c r="C2108" s="8">
        <v>34.19</v>
      </c>
      <c r="D2108" s="1">
        <v>12</v>
      </c>
      <c r="E2108" s="7">
        <v>1538.55</v>
      </c>
      <c r="F2108" s="7">
        <f>sales_data_sample3[[#This Row],[SALES]]*sales_data_sample3[[#This Row],[PROFIT MARGIN]]</f>
        <v>382.94509499999998</v>
      </c>
      <c r="G2108" s="14" t="str">
        <f>IF(sales_data_sample3[[#This Row],[STATUS]] &lt;&gt;"Cancelled","24,89%","0")</f>
        <v>24,89%</v>
      </c>
      <c r="H2108" s="4">
        <v>38308</v>
      </c>
      <c r="I2108" t="s">
        <v>28</v>
      </c>
      <c r="J2108">
        <f>ROUNDUP(MONTH(sales_data_sample3[[#This Row],[ORDER DATE]])/3,0)</f>
        <v>4</v>
      </c>
      <c r="K2108" t="str">
        <f>TEXT(sales_data_sample3[[#This Row],[ORDER DATE]],"[$-409]mmmm")</f>
        <v>November</v>
      </c>
      <c r="L2108">
        <f>YEAR(sales_data_sample3[[#This Row],[ORDER DATE]])</f>
        <v>2004</v>
      </c>
      <c r="M2108" t="s">
        <v>278</v>
      </c>
      <c r="N2108">
        <v>85</v>
      </c>
      <c r="O2108" t="s">
        <v>3391</v>
      </c>
      <c r="P2108" t="s">
        <v>927</v>
      </c>
      <c r="Q2108" t="s">
        <v>928</v>
      </c>
      <c r="R2108" t="s">
        <v>929</v>
      </c>
      <c r="S2108" t="s">
        <v>4804</v>
      </c>
      <c r="T2108" t="s">
        <v>930</v>
      </c>
      <c r="U2108" t="s">
        <v>4804</v>
      </c>
      <c r="V2108" t="s">
        <v>931</v>
      </c>
      <c r="W2108" t="s">
        <v>262</v>
      </c>
      <c r="X2108" t="s">
        <v>52</v>
      </c>
      <c r="Y2108" t="s">
        <v>932</v>
      </c>
      <c r="Z2108" t="s">
        <v>137</v>
      </c>
      <c r="AA2108" t="s">
        <v>42</v>
      </c>
    </row>
    <row r="2109" spans="1:27" x14ac:dyDescent="0.25">
      <c r="A2109" s="1">
        <v>10332</v>
      </c>
      <c r="B2109" s="1">
        <v>31</v>
      </c>
      <c r="C2109" s="8">
        <v>37.18</v>
      </c>
      <c r="D2109" s="1">
        <v>13</v>
      </c>
      <c r="E2109" s="7">
        <v>1152.58</v>
      </c>
      <c r="F2109" s="7">
        <f>sales_data_sample3[[#This Row],[SALES]]*sales_data_sample3[[#This Row],[PROFIT MARGIN]]</f>
        <v>286.877162</v>
      </c>
      <c r="G2109" s="14" t="str">
        <f>IF(sales_data_sample3[[#This Row],[STATUS]] &lt;&gt;"Cancelled","24,89%","0")</f>
        <v>24,89%</v>
      </c>
      <c r="H2109" s="4">
        <v>38308</v>
      </c>
      <c r="I2109" t="s">
        <v>28</v>
      </c>
      <c r="J2109">
        <f>ROUNDUP(MONTH(sales_data_sample3[[#This Row],[ORDER DATE]])/3,0)</f>
        <v>4</v>
      </c>
      <c r="K2109" t="str">
        <f>TEXT(sales_data_sample3[[#This Row],[ORDER DATE]],"[$-409]mmmm")</f>
        <v>November</v>
      </c>
      <c r="L2109">
        <f>YEAR(sales_data_sample3[[#This Row],[ORDER DATE]])</f>
        <v>2004</v>
      </c>
      <c r="M2109" t="s">
        <v>278</v>
      </c>
      <c r="N2109">
        <v>107</v>
      </c>
      <c r="O2109" t="s">
        <v>3508</v>
      </c>
      <c r="P2109" t="s">
        <v>927</v>
      </c>
      <c r="Q2109" t="s">
        <v>928</v>
      </c>
      <c r="R2109" t="s">
        <v>929</v>
      </c>
      <c r="S2109" t="s">
        <v>4804</v>
      </c>
      <c r="T2109" t="s">
        <v>930</v>
      </c>
      <c r="U2109" t="s">
        <v>4804</v>
      </c>
      <c r="V2109" t="s">
        <v>931</v>
      </c>
      <c r="W2109" t="s">
        <v>262</v>
      </c>
      <c r="X2109" t="s">
        <v>52</v>
      </c>
      <c r="Y2109" t="s">
        <v>932</v>
      </c>
      <c r="Z2109" t="s">
        <v>137</v>
      </c>
      <c r="AA2109" t="s">
        <v>42</v>
      </c>
    </row>
    <row r="2110" spans="1:27" x14ac:dyDescent="0.25">
      <c r="A2110" s="1">
        <v>10332</v>
      </c>
      <c r="B2110" s="1">
        <v>41</v>
      </c>
      <c r="C2110" s="8">
        <v>77.239999999999995</v>
      </c>
      <c r="D2110" s="1">
        <v>14</v>
      </c>
      <c r="E2110" s="7">
        <v>3166.84</v>
      </c>
      <c r="F2110" s="7">
        <f>sales_data_sample3[[#This Row],[SALES]]*sales_data_sample3[[#This Row],[PROFIT MARGIN]]</f>
        <v>234.02947599999999</v>
      </c>
      <c r="G2110" s="14" t="str">
        <f>IF(sales_data_sample3[[#This Row],[STATUS]] &lt;&gt;"Cancelled","7,39%","0")</f>
        <v>7,39%</v>
      </c>
      <c r="H2110" s="4">
        <v>38308</v>
      </c>
      <c r="I2110" t="s">
        <v>28</v>
      </c>
      <c r="J2110">
        <f>ROUNDUP(MONTH(sales_data_sample3[[#This Row],[ORDER DATE]])/3,0)</f>
        <v>4</v>
      </c>
      <c r="K2110" t="str">
        <f>TEXT(sales_data_sample3[[#This Row],[ORDER DATE]],"[$-409]mmmm")</f>
        <v>November</v>
      </c>
      <c r="L2110">
        <f>YEAR(sales_data_sample3[[#This Row],[ORDER DATE]])</f>
        <v>2004</v>
      </c>
      <c r="M2110" t="s">
        <v>1354</v>
      </c>
      <c r="N2110">
        <v>41</v>
      </c>
      <c r="O2110" t="s">
        <v>3664</v>
      </c>
      <c r="P2110" t="s">
        <v>927</v>
      </c>
      <c r="Q2110" t="s">
        <v>928</v>
      </c>
      <c r="R2110" t="s">
        <v>929</v>
      </c>
      <c r="S2110" t="s">
        <v>4804</v>
      </c>
      <c r="T2110" t="s">
        <v>930</v>
      </c>
      <c r="U2110" t="s">
        <v>4804</v>
      </c>
      <c r="V2110" t="s">
        <v>931</v>
      </c>
      <c r="W2110" t="s">
        <v>262</v>
      </c>
      <c r="X2110" t="s">
        <v>52</v>
      </c>
      <c r="Y2110" t="s">
        <v>932</v>
      </c>
      <c r="Z2110" t="s">
        <v>137</v>
      </c>
      <c r="AA2110" t="s">
        <v>65</v>
      </c>
    </row>
    <row r="2111" spans="1:27" x14ac:dyDescent="0.25">
      <c r="A2111" s="1">
        <v>10333</v>
      </c>
      <c r="B2111" s="1">
        <v>26</v>
      </c>
      <c r="C2111" s="8">
        <v>100</v>
      </c>
      <c r="D2111" s="1">
        <v>3</v>
      </c>
      <c r="E2111" s="7">
        <v>3003</v>
      </c>
      <c r="F2111" s="7">
        <f>sales_data_sample3[[#This Row],[SALES]]*sales_data_sample3[[#This Row],[PROFIT MARGIN]]</f>
        <v>747.44670000000008</v>
      </c>
      <c r="G2111" s="14" t="str">
        <f>IF(sales_data_sample3[[#This Row],[STATUS]] &lt;&gt;"Cancelled","24,89%","0")</f>
        <v>24,89%</v>
      </c>
      <c r="H2111" s="4">
        <v>38309</v>
      </c>
      <c r="I2111" t="s">
        <v>28</v>
      </c>
      <c r="J2111">
        <f>ROUNDUP(MONTH(sales_data_sample3[[#This Row],[ORDER DATE]])/3,0)</f>
        <v>4</v>
      </c>
      <c r="K2111" t="str">
        <f>TEXT(sales_data_sample3[[#This Row],[ORDER DATE]],"[$-409]mmmm")</f>
        <v>November</v>
      </c>
      <c r="L2111">
        <f>YEAR(sales_data_sample3[[#This Row],[ORDER DATE]])</f>
        <v>2004</v>
      </c>
      <c r="M2111" t="s">
        <v>278</v>
      </c>
      <c r="N2111">
        <v>214</v>
      </c>
      <c r="O2111" t="s">
        <v>279</v>
      </c>
      <c r="P2111" t="s">
        <v>118</v>
      </c>
      <c r="Q2111" t="s">
        <v>119</v>
      </c>
      <c r="R2111" t="s">
        <v>120</v>
      </c>
      <c r="S2111" t="s">
        <v>4804</v>
      </c>
      <c r="T2111" t="s">
        <v>83</v>
      </c>
      <c r="U2111" t="s">
        <v>73</v>
      </c>
      <c r="V2111" t="s">
        <v>4804</v>
      </c>
      <c r="W2111" t="s">
        <v>38</v>
      </c>
      <c r="X2111" t="s">
        <v>39</v>
      </c>
      <c r="Y2111" t="s">
        <v>121</v>
      </c>
      <c r="Z2111" t="s">
        <v>76</v>
      </c>
      <c r="AA2111" t="s">
        <v>65</v>
      </c>
    </row>
    <row r="2112" spans="1:27" x14ac:dyDescent="0.25">
      <c r="A2112" s="1">
        <v>10333</v>
      </c>
      <c r="B2112" s="1">
        <v>33</v>
      </c>
      <c r="C2112" s="8">
        <v>99.21</v>
      </c>
      <c r="D2112" s="1">
        <v>6</v>
      </c>
      <c r="E2112" s="7">
        <v>3273.93</v>
      </c>
      <c r="F2112" s="7">
        <f>sales_data_sample3[[#This Row],[SALES]]*sales_data_sample3[[#This Row],[PROFIT MARGIN]]</f>
        <v>148.96381499999998</v>
      </c>
      <c r="G2112" s="14" t="str">
        <f>IF(sales_data_sample3[[#This Row],[STATUS]] &lt;&gt;"Cancelled","4,55%","0")</f>
        <v>4,55%</v>
      </c>
      <c r="H2112" s="4">
        <v>38309</v>
      </c>
      <c r="I2112" t="s">
        <v>28</v>
      </c>
      <c r="J2112">
        <f>ROUNDUP(MONTH(sales_data_sample3[[#This Row],[ORDER DATE]])/3,0)</f>
        <v>4</v>
      </c>
      <c r="K2112" t="str">
        <f>TEXT(sales_data_sample3[[#This Row],[ORDER DATE]],"[$-409]mmmm")</f>
        <v>November</v>
      </c>
      <c r="L2112">
        <f>YEAR(sales_data_sample3[[#This Row],[ORDER DATE]])</f>
        <v>2004</v>
      </c>
      <c r="M2112" t="s">
        <v>957</v>
      </c>
      <c r="N2112">
        <v>136</v>
      </c>
      <c r="O2112" t="s">
        <v>958</v>
      </c>
      <c r="P2112" t="s">
        <v>118</v>
      </c>
      <c r="Q2112" t="s">
        <v>119</v>
      </c>
      <c r="R2112" t="s">
        <v>120</v>
      </c>
      <c r="S2112" t="s">
        <v>4804</v>
      </c>
      <c r="T2112" t="s">
        <v>83</v>
      </c>
      <c r="U2112" t="s">
        <v>73</v>
      </c>
      <c r="V2112" t="s">
        <v>4804</v>
      </c>
      <c r="W2112" t="s">
        <v>38</v>
      </c>
      <c r="X2112" t="s">
        <v>39</v>
      </c>
      <c r="Y2112" t="s">
        <v>121</v>
      </c>
      <c r="Z2112" t="s">
        <v>76</v>
      </c>
      <c r="AA2112" t="s">
        <v>65</v>
      </c>
    </row>
    <row r="2113" spans="1:27" x14ac:dyDescent="0.25">
      <c r="A2113" s="1">
        <v>10333</v>
      </c>
      <c r="B2113" s="1">
        <v>29</v>
      </c>
      <c r="C2113" s="8">
        <v>40.25</v>
      </c>
      <c r="D2113" s="1">
        <v>7</v>
      </c>
      <c r="E2113" s="7">
        <v>1167.25</v>
      </c>
      <c r="F2113" s="7">
        <f>sales_data_sample3[[#This Row],[SALES]]*sales_data_sample3[[#This Row],[PROFIT MARGIN]]</f>
        <v>53.109874999999995</v>
      </c>
      <c r="G2113" s="14" t="str">
        <f>IF(sales_data_sample3[[#This Row],[STATUS]] &lt;&gt;"Cancelled","4,55%","0")</f>
        <v>4,55%</v>
      </c>
      <c r="H2113" s="4">
        <v>38309</v>
      </c>
      <c r="I2113" t="s">
        <v>28</v>
      </c>
      <c r="J2113">
        <f>ROUNDUP(MONTH(sales_data_sample3[[#This Row],[ORDER DATE]])/3,0)</f>
        <v>4</v>
      </c>
      <c r="K2113" t="str">
        <f>TEXT(sales_data_sample3[[#This Row],[ORDER DATE]],"[$-409]mmmm")</f>
        <v>November</v>
      </c>
      <c r="L2113">
        <f>YEAR(sales_data_sample3[[#This Row],[ORDER DATE]])</f>
        <v>2004</v>
      </c>
      <c r="M2113" t="s">
        <v>957</v>
      </c>
      <c r="N2113">
        <v>116</v>
      </c>
      <c r="O2113" t="s">
        <v>1264</v>
      </c>
      <c r="P2113" t="s">
        <v>118</v>
      </c>
      <c r="Q2113" t="s">
        <v>119</v>
      </c>
      <c r="R2113" t="s">
        <v>120</v>
      </c>
      <c r="S2113" t="s">
        <v>4804</v>
      </c>
      <c r="T2113" t="s">
        <v>83</v>
      </c>
      <c r="U2113" t="s">
        <v>73</v>
      </c>
      <c r="V2113" t="s">
        <v>4804</v>
      </c>
      <c r="W2113" t="s">
        <v>38</v>
      </c>
      <c r="X2113" t="s">
        <v>39</v>
      </c>
      <c r="Y2113" t="s">
        <v>121</v>
      </c>
      <c r="Z2113" t="s">
        <v>76</v>
      </c>
      <c r="AA2113" t="s">
        <v>42</v>
      </c>
    </row>
    <row r="2114" spans="1:27" x14ac:dyDescent="0.25">
      <c r="A2114" s="1">
        <v>10333</v>
      </c>
      <c r="B2114" s="1">
        <v>31</v>
      </c>
      <c r="C2114" s="8">
        <v>90.17</v>
      </c>
      <c r="D2114" s="1">
        <v>5</v>
      </c>
      <c r="E2114" s="7">
        <v>2795.27</v>
      </c>
      <c r="F2114" s="7">
        <f>sales_data_sample3[[#This Row],[SALES]]*sales_data_sample3[[#This Row],[PROFIT MARGIN]]</f>
        <v>206.57045299999999</v>
      </c>
      <c r="G2114" s="14" t="str">
        <f>IF(sales_data_sample3[[#This Row],[STATUS]] &lt;&gt;"Cancelled","7,39%","0")</f>
        <v>7,39%</v>
      </c>
      <c r="H2114" s="4">
        <v>38309</v>
      </c>
      <c r="I2114" t="s">
        <v>28</v>
      </c>
      <c r="J2114">
        <f>ROUNDUP(MONTH(sales_data_sample3[[#This Row],[ORDER DATE]])/3,0)</f>
        <v>4</v>
      </c>
      <c r="K2114" t="str">
        <f>TEXT(sales_data_sample3[[#This Row],[ORDER DATE]],"[$-409]mmmm")</f>
        <v>November</v>
      </c>
      <c r="L2114">
        <f>YEAR(sales_data_sample3[[#This Row],[ORDER DATE]])</f>
        <v>2004</v>
      </c>
      <c r="M2114" t="s">
        <v>1354</v>
      </c>
      <c r="N2114">
        <v>101</v>
      </c>
      <c r="O2114" t="s">
        <v>1989</v>
      </c>
      <c r="P2114" t="s">
        <v>118</v>
      </c>
      <c r="Q2114" t="s">
        <v>119</v>
      </c>
      <c r="R2114" t="s">
        <v>120</v>
      </c>
      <c r="S2114" t="s">
        <v>4804</v>
      </c>
      <c r="T2114" t="s">
        <v>83</v>
      </c>
      <c r="U2114" t="s">
        <v>73</v>
      </c>
      <c r="V2114" t="s">
        <v>4804</v>
      </c>
      <c r="W2114" t="s">
        <v>38</v>
      </c>
      <c r="X2114" t="s">
        <v>39</v>
      </c>
      <c r="Y2114" t="s">
        <v>121</v>
      </c>
      <c r="Z2114" t="s">
        <v>76</v>
      </c>
      <c r="AA2114" t="s">
        <v>42</v>
      </c>
    </row>
    <row r="2115" spans="1:27" x14ac:dyDescent="0.25">
      <c r="A2115" s="1">
        <v>10333</v>
      </c>
      <c r="B2115" s="1">
        <v>46</v>
      </c>
      <c r="C2115" s="8">
        <v>100</v>
      </c>
      <c r="D2115" s="1">
        <v>2</v>
      </c>
      <c r="E2115" s="7">
        <v>11336.7</v>
      </c>
      <c r="F2115" s="7">
        <f>sales_data_sample3[[#This Row],[SALES]]*sales_data_sample3[[#This Row],[PROFIT MARGIN]]</f>
        <v>837.78212999999994</v>
      </c>
      <c r="G2115" s="14" t="str">
        <f>IF(sales_data_sample3[[#This Row],[STATUS]] &lt;&gt;"Cancelled","7,39%","0")</f>
        <v>7,39%</v>
      </c>
      <c r="H2115" s="4">
        <v>38309</v>
      </c>
      <c r="I2115" t="s">
        <v>28</v>
      </c>
      <c r="J2115">
        <f>ROUNDUP(MONTH(sales_data_sample3[[#This Row],[ORDER DATE]])/3,0)</f>
        <v>4</v>
      </c>
      <c r="K2115" t="str">
        <f>TEXT(sales_data_sample3[[#This Row],[ORDER DATE]],"[$-409]mmmm")</f>
        <v>November</v>
      </c>
      <c r="L2115">
        <f>YEAR(sales_data_sample3[[#This Row],[ORDER DATE]])</f>
        <v>2004</v>
      </c>
      <c r="M2115" t="s">
        <v>1354</v>
      </c>
      <c r="N2115">
        <v>99</v>
      </c>
      <c r="O2115" t="s">
        <v>2325</v>
      </c>
      <c r="P2115" t="s">
        <v>118</v>
      </c>
      <c r="Q2115" t="s">
        <v>119</v>
      </c>
      <c r="R2115" t="s">
        <v>120</v>
      </c>
      <c r="S2115" t="s">
        <v>4804</v>
      </c>
      <c r="T2115" t="s">
        <v>83</v>
      </c>
      <c r="U2115" t="s">
        <v>73</v>
      </c>
      <c r="V2115" t="s">
        <v>4804</v>
      </c>
      <c r="W2115" t="s">
        <v>38</v>
      </c>
      <c r="X2115" t="s">
        <v>39</v>
      </c>
      <c r="Y2115" t="s">
        <v>121</v>
      </c>
      <c r="Z2115" t="s">
        <v>76</v>
      </c>
      <c r="AA2115" t="s">
        <v>229</v>
      </c>
    </row>
    <row r="2116" spans="1:27" x14ac:dyDescent="0.25">
      <c r="A2116" s="1">
        <v>10333</v>
      </c>
      <c r="B2116" s="1">
        <v>24</v>
      </c>
      <c r="C2116" s="8">
        <v>79.86</v>
      </c>
      <c r="D2116" s="1">
        <v>8</v>
      </c>
      <c r="E2116" s="7">
        <v>1916.64</v>
      </c>
      <c r="F2116" s="7">
        <f>sales_data_sample3[[#This Row],[SALES]]*sales_data_sample3[[#This Row],[PROFIT MARGIN]]</f>
        <v>141.63969599999999</v>
      </c>
      <c r="G2116" s="14" t="str">
        <f>IF(sales_data_sample3[[#This Row],[STATUS]] &lt;&gt;"Cancelled","7,39%","0")</f>
        <v>7,39%</v>
      </c>
      <c r="H2116" s="4">
        <v>38309</v>
      </c>
      <c r="I2116" t="s">
        <v>28</v>
      </c>
      <c r="J2116">
        <f>ROUNDUP(MONTH(sales_data_sample3[[#This Row],[ORDER DATE]])/3,0)</f>
        <v>4</v>
      </c>
      <c r="K2116" t="str">
        <f>TEXT(sales_data_sample3[[#This Row],[ORDER DATE]],"[$-409]mmmm")</f>
        <v>November</v>
      </c>
      <c r="L2116">
        <f>YEAR(sales_data_sample3[[#This Row],[ORDER DATE]])</f>
        <v>2004</v>
      </c>
      <c r="M2116" t="s">
        <v>1354</v>
      </c>
      <c r="N2116">
        <v>50</v>
      </c>
      <c r="O2116" t="s">
        <v>2635</v>
      </c>
      <c r="P2116" t="s">
        <v>118</v>
      </c>
      <c r="Q2116" t="s">
        <v>119</v>
      </c>
      <c r="R2116" t="s">
        <v>120</v>
      </c>
      <c r="S2116" t="s">
        <v>4804</v>
      </c>
      <c r="T2116" t="s">
        <v>83</v>
      </c>
      <c r="U2116" t="s">
        <v>73</v>
      </c>
      <c r="V2116" t="s">
        <v>4804</v>
      </c>
      <c r="W2116" t="s">
        <v>38</v>
      </c>
      <c r="X2116" t="s">
        <v>39</v>
      </c>
      <c r="Y2116" t="s">
        <v>121</v>
      </c>
      <c r="Z2116" t="s">
        <v>76</v>
      </c>
      <c r="AA2116" t="s">
        <v>42</v>
      </c>
    </row>
    <row r="2117" spans="1:27" x14ac:dyDescent="0.25">
      <c r="A2117" s="1">
        <v>10333</v>
      </c>
      <c r="B2117" s="1">
        <v>39</v>
      </c>
      <c r="C2117" s="8">
        <v>100</v>
      </c>
      <c r="D2117" s="1">
        <v>1</v>
      </c>
      <c r="E2117" s="7">
        <v>4424.16</v>
      </c>
      <c r="F2117" s="7">
        <f>sales_data_sample3[[#This Row],[SALES]]*sales_data_sample3[[#This Row],[PROFIT MARGIN]]</f>
        <v>326.94542399999995</v>
      </c>
      <c r="G2117" s="14" t="str">
        <f>IF(sales_data_sample3[[#This Row],[STATUS]] &lt;&gt;"Cancelled","7,39%","0")</f>
        <v>7,39%</v>
      </c>
      <c r="H2117" s="4">
        <v>38309</v>
      </c>
      <c r="I2117" t="s">
        <v>28</v>
      </c>
      <c r="J2117">
        <f>ROUNDUP(MONTH(sales_data_sample3[[#This Row],[ORDER DATE]])/3,0)</f>
        <v>4</v>
      </c>
      <c r="K2117" t="str">
        <f>TEXT(sales_data_sample3[[#This Row],[ORDER DATE]],"[$-409]mmmm")</f>
        <v>November</v>
      </c>
      <c r="L2117">
        <f>YEAR(sales_data_sample3[[#This Row],[ORDER DATE]])</f>
        <v>2004</v>
      </c>
      <c r="M2117" t="s">
        <v>1354</v>
      </c>
      <c r="N2117">
        <v>97</v>
      </c>
      <c r="O2117" t="s">
        <v>3732</v>
      </c>
      <c r="P2117" t="s">
        <v>118</v>
      </c>
      <c r="Q2117" t="s">
        <v>119</v>
      </c>
      <c r="R2117" t="s">
        <v>120</v>
      </c>
      <c r="S2117" t="s">
        <v>4804</v>
      </c>
      <c r="T2117" t="s">
        <v>83</v>
      </c>
      <c r="U2117" t="s">
        <v>73</v>
      </c>
      <c r="V2117" t="s">
        <v>4804</v>
      </c>
      <c r="W2117" t="s">
        <v>38</v>
      </c>
      <c r="X2117" t="s">
        <v>39</v>
      </c>
      <c r="Y2117" t="s">
        <v>121</v>
      </c>
      <c r="Z2117" t="s">
        <v>76</v>
      </c>
      <c r="AA2117" t="s">
        <v>65</v>
      </c>
    </row>
    <row r="2118" spans="1:27" x14ac:dyDescent="0.25">
      <c r="A2118" s="1">
        <v>10333</v>
      </c>
      <c r="B2118" s="1">
        <v>33</v>
      </c>
      <c r="C2118" s="8">
        <v>73.69</v>
      </c>
      <c r="D2118" s="1">
        <v>4</v>
      </c>
      <c r="E2118" s="7">
        <v>2431.77</v>
      </c>
      <c r="F2118" s="7">
        <f>sales_data_sample3[[#This Row],[SALES]]*sales_data_sample3[[#This Row],[PROFIT MARGIN]]</f>
        <v>110.645535</v>
      </c>
      <c r="G2118" s="14" t="str">
        <f>IF(sales_data_sample3[[#This Row],[STATUS]] &lt;&gt;"Cancelled","4,55%","0")</f>
        <v>4,55%</v>
      </c>
      <c r="H2118" s="4">
        <v>38309</v>
      </c>
      <c r="I2118" t="s">
        <v>28</v>
      </c>
      <c r="J2118">
        <f>ROUNDUP(MONTH(sales_data_sample3[[#This Row],[ORDER DATE]])/3,0)</f>
        <v>4</v>
      </c>
      <c r="K2118" t="str">
        <f>TEXT(sales_data_sample3[[#This Row],[ORDER DATE]],"[$-409]mmmm")</f>
        <v>November</v>
      </c>
      <c r="L2118">
        <f>YEAR(sales_data_sample3[[#This Row],[ORDER DATE]])</f>
        <v>2004</v>
      </c>
      <c r="M2118" t="s">
        <v>957</v>
      </c>
      <c r="N2118">
        <v>64</v>
      </c>
      <c r="O2118" t="s">
        <v>4029</v>
      </c>
      <c r="P2118" t="s">
        <v>118</v>
      </c>
      <c r="Q2118" t="s">
        <v>119</v>
      </c>
      <c r="R2118" t="s">
        <v>120</v>
      </c>
      <c r="S2118" t="s">
        <v>4804</v>
      </c>
      <c r="T2118" t="s">
        <v>83</v>
      </c>
      <c r="U2118" t="s">
        <v>73</v>
      </c>
      <c r="V2118" t="s">
        <v>4804</v>
      </c>
      <c r="W2118" t="s">
        <v>38</v>
      </c>
      <c r="X2118" t="s">
        <v>39</v>
      </c>
      <c r="Y2118" t="s">
        <v>121</v>
      </c>
      <c r="Z2118" t="s">
        <v>76</v>
      </c>
      <c r="AA2118" t="s">
        <v>42</v>
      </c>
    </row>
    <row r="2119" spans="1:27" x14ac:dyDescent="0.25">
      <c r="A2119" s="1">
        <v>10334</v>
      </c>
      <c r="B2119" s="1">
        <v>26</v>
      </c>
      <c r="C2119" s="8">
        <v>100</v>
      </c>
      <c r="D2119" s="1">
        <v>2</v>
      </c>
      <c r="E2119" s="7">
        <v>3188.12</v>
      </c>
      <c r="F2119" s="7">
        <f>sales_data_sample3[[#This Row],[SALES]]*sales_data_sample3[[#This Row],[PROFIT MARGIN]]</f>
        <v>793.52306799999997</v>
      </c>
      <c r="G2119" s="14" t="str">
        <f>IF(sales_data_sample3[[#This Row],[STATUS]] &lt;&gt;"Cancelled","24,89%","0")</f>
        <v>24,89%</v>
      </c>
      <c r="H2119" s="4">
        <v>38310</v>
      </c>
      <c r="I2119" t="s">
        <v>708</v>
      </c>
      <c r="J2119">
        <f>ROUNDUP(MONTH(sales_data_sample3[[#This Row],[ORDER DATE]])/3,0)</f>
        <v>4</v>
      </c>
      <c r="K2119" t="str">
        <f>TEXT(sales_data_sample3[[#This Row],[ORDER DATE]],"[$-409]mmmm")</f>
        <v>November</v>
      </c>
      <c r="L2119">
        <f>YEAR(sales_data_sample3[[#This Row],[ORDER DATE]])</f>
        <v>2004</v>
      </c>
      <c r="M2119" t="s">
        <v>278</v>
      </c>
      <c r="N2119">
        <v>147</v>
      </c>
      <c r="O2119" t="s">
        <v>710</v>
      </c>
      <c r="P2119" t="s">
        <v>282</v>
      </c>
      <c r="Q2119" t="s">
        <v>283</v>
      </c>
      <c r="R2119" t="s">
        <v>284</v>
      </c>
      <c r="S2119" t="s">
        <v>4804</v>
      </c>
      <c r="T2119" t="s">
        <v>285</v>
      </c>
      <c r="U2119" t="s">
        <v>4804</v>
      </c>
      <c r="V2119" t="s">
        <v>286</v>
      </c>
      <c r="W2119" t="s">
        <v>287</v>
      </c>
      <c r="X2119" t="s">
        <v>52</v>
      </c>
      <c r="Y2119" t="s">
        <v>288</v>
      </c>
      <c r="Z2119" t="s">
        <v>289</v>
      </c>
      <c r="AA2119" t="s">
        <v>65</v>
      </c>
    </row>
    <row r="2120" spans="1:27" x14ac:dyDescent="0.25">
      <c r="A2120" s="1">
        <v>10334</v>
      </c>
      <c r="B2120" s="1">
        <v>46</v>
      </c>
      <c r="C2120" s="8">
        <v>100</v>
      </c>
      <c r="D2120" s="1">
        <v>6</v>
      </c>
      <c r="E2120" s="7">
        <v>5814.86</v>
      </c>
      <c r="F2120" s="7">
        <f>sales_data_sample3[[#This Row],[SALES]]*sales_data_sample3[[#This Row],[PROFIT MARGIN]]</f>
        <v>264.57612999999998</v>
      </c>
      <c r="G2120" s="14" t="str">
        <f>IF(sales_data_sample3[[#This Row],[STATUS]] &lt;&gt;"Cancelled","4,55%","0")</f>
        <v>4,55%</v>
      </c>
      <c r="H2120" s="4">
        <v>38310</v>
      </c>
      <c r="I2120" t="s">
        <v>708</v>
      </c>
      <c r="J2120">
        <f>ROUNDUP(MONTH(sales_data_sample3[[#This Row],[ORDER DATE]])/3,0)</f>
        <v>4</v>
      </c>
      <c r="K2120" t="str">
        <f>TEXT(sales_data_sample3[[#This Row],[ORDER DATE]],"[$-409]mmmm")</f>
        <v>November</v>
      </c>
      <c r="L2120">
        <f>YEAR(sales_data_sample3[[#This Row],[ORDER DATE]])</f>
        <v>2004</v>
      </c>
      <c r="M2120" t="s">
        <v>957</v>
      </c>
      <c r="N2120">
        <v>122</v>
      </c>
      <c r="O2120" t="s">
        <v>1737</v>
      </c>
      <c r="P2120" t="s">
        <v>282</v>
      </c>
      <c r="Q2120" t="s">
        <v>283</v>
      </c>
      <c r="R2120" t="s">
        <v>284</v>
      </c>
      <c r="S2120" t="s">
        <v>4804</v>
      </c>
      <c r="T2120" t="s">
        <v>285</v>
      </c>
      <c r="U2120" t="s">
        <v>4804</v>
      </c>
      <c r="V2120" t="s">
        <v>286</v>
      </c>
      <c r="W2120" t="s">
        <v>287</v>
      </c>
      <c r="X2120" t="s">
        <v>52</v>
      </c>
      <c r="Y2120" t="s">
        <v>288</v>
      </c>
      <c r="Z2120" t="s">
        <v>289</v>
      </c>
      <c r="AA2120" t="s">
        <v>65</v>
      </c>
    </row>
    <row r="2121" spans="1:27" x14ac:dyDescent="0.25">
      <c r="A2121" s="1">
        <v>10334</v>
      </c>
      <c r="B2121" s="1">
        <v>34</v>
      </c>
      <c r="C2121" s="8">
        <v>61.38</v>
      </c>
      <c r="D2121" s="1">
        <v>1</v>
      </c>
      <c r="E2121" s="7">
        <v>2086.92</v>
      </c>
      <c r="F2121" s="7">
        <f>sales_data_sample3[[#This Row],[SALES]]*sales_data_sample3[[#This Row],[PROFIT MARGIN]]</f>
        <v>94.954859999999996</v>
      </c>
      <c r="G2121" s="14" t="str">
        <f>IF(sales_data_sample3[[#This Row],[STATUS]] &lt;&gt;"Cancelled","4,55%","0")</f>
        <v>4,55%</v>
      </c>
      <c r="H2121" s="4">
        <v>38310</v>
      </c>
      <c r="I2121" t="s">
        <v>708</v>
      </c>
      <c r="J2121">
        <f>ROUNDUP(MONTH(sales_data_sample3[[#This Row],[ORDER DATE]])/3,0)</f>
        <v>4</v>
      </c>
      <c r="K2121" t="str">
        <f>TEXT(sales_data_sample3[[#This Row],[ORDER DATE]],"[$-409]mmmm")</f>
        <v>November</v>
      </c>
      <c r="L2121">
        <f>YEAR(sales_data_sample3[[#This Row],[ORDER DATE]])</f>
        <v>2004</v>
      </c>
      <c r="M2121" t="s">
        <v>957</v>
      </c>
      <c r="N2121">
        <v>60</v>
      </c>
      <c r="O2121" t="s">
        <v>1799</v>
      </c>
      <c r="P2121" t="s">
        <v>282</v>
      </c>
      <c r="Q2121" t="s">
        <v>283</v>
      </c>
      <c r="R2121" t="s">
        <v>284</v>
      </c>
      <c r="S2121" t="s">
        <v>4804</v>
      </c>
      <c r="T2121" t="s">
        <v>285</v>
      </c>
      <c r="U2121" t="s">
        <v>4804</v>
      </c>
      <c r="V2121" t="s">
        <v>286</v>
      </c>
      <c r="W2121" t="s">
        <v>287</v>
      </c>
      <c r="X2121" t="s">
        <v>52</v>
      </c>
      <c r="Y2121" t="s">
        <v>288</v>
      </c>
      <c r="Z2121" t="s">
        <v>289</v>
      </c>
      <c r="AA2121" t="s">
        <v>42</v>
      </c>
    </row>
    <row r="2122" spans="1:27" x14ac:dyDescent="0.25">
      <c r="A2122" s="1">
        <v>10334</v>
      </c>
      <c r="B2122" s="1">
        <v>20</v>
      </c>
      <c r="C2122" s="8">
        <v>100</v>
      </c>
      <c r="D2122" s="1">
        <v>3</v>
      </c>
      <c r="E2122" s="7">
        <v>2878.8</v>
      </c>
      <c r="F2122" s="7">
        <f>sales_data_sample3[[#This Row],[SALES]]*sales_data_sample3[[#This Row],[PROFIT MARGIN]]</f>
        <v>716.53332000000012</v>
      </c>
      <c r="G2122" s="14" t="str">
        <f>IF(sales_data_sample3[[#This Row],[STATUS]] &lt;&gt;"Cancelled","24,89%","0")</f>
        <v>24,89%</v>
      </c>
      <c r="H2122" s="4">
        <v>38310</v>
      </c>
      <c r="I2122" t="s">
        <v>708</v>
      </c>
      <c r="J2122">
        <f>ROUNDUP(MONTH(sales_data_sample3[[#This Row],[ORDER DATE]])/3,0)</f>
        <v>4</v>
      </c>
      <c r="K2122" t="str">
        <f>TEXT(sales_data_sample3[[#This Row],[ORDER DATE]],"[$-409]mmmm")</f>
        <v>November</v>
      </c>
      <c r="L2122">
        <f>YEAR(sales_data_sample3[[#This Row],[ORDER DATE]])</f>
        <v>2004</v>
      </c>
      <c r="M2122" t="s">
        <v>278</v>
      </c>
      <c r="N2122">
        <v>169</v>
      </c>
      <c r="O2122" t="s">
        <v>2190</v>
      </c>
      <c r="P2122" t="s">
        <v>282</v>
      </c>
      <c r="Q2122" t="s">
        <v>283</v>
      </c>
      <c r="R2122" t="s">
        <v>284</v>
      </c>
      <c r="S2122" t="s">
        <v>4804</v>
      </c>
      <c r="T2122" t="s">
        <v>285</v>
      </c>
      <c r="U2122" t="s">
        <v>4804</v>
      </c>
      <c r="V2122" t="s">
        <v>286</v>
      </c>
      <c r="W2122" t="s">
        <v>287</v>
      </c>
      <c r="X2122" t="s">
        <v>52</v>
      </c>
      <c r="Y2122" t="s">
        <v>288</v>
      </c>
      <c r="Z2122" t="s">
        <v>289</v>
      </c>
      <c r="AA2122" t="s">
        <v>42</v>
      </c>
    </row>
    <row r="2123" spans="1:27" x14ac:dyDescent="0.25">
      <c r="A2123" s="1">
        <v>10334</v>
      </c>
      <c r="B2123" s="1">
        <v>49</v>
      </c>
      <c r="C2123" s="8">
        <v>100</v>
      </c>
      <c r="D2123" s="1">
        <v>4</v>
      </c>
      <c r="E2123" s="7">
        <v>6763.47</v>
      </c>
      <c r="F2123" s="7">
        <f>sales_data_sample3[[#This Row],[SALES]]*sales_data_sample3[[#This Row],[PROFIT MARGIN]]</f>
        <v>307.73788500000001</v>
      </c>
      <c r="G2123" s="14" t="str">
        <f>IF(sales_data_sample3[[#This Row],[STATUS]] &lt;&gt;"Cancelled","4,55%","0")</f>
        <v>4,55%</v>
      </c>
      <c r="H2123" s="4">
        <v>38310</v>
      </c>
      <c r="I2123" t="s">
        <v>708</v>
      </c>
      <c r="J2123">
        <f>ROUNDUP(MONTH(sales_data_sample3[[#This Row],[ORDER DATE]])/3,0)</f>
        <v>4</v>
      </c>
      <c r="K2123" t="str">
        <f>TEXT(sales_data_sample3[[#This Row],[ORDER DATE]],"[$-409]mmmm")</f>
        <v>November</v>
      </c>
      <c r="L2123">
        <f>YEAR(sales_data_sample3[[#This Row],[ORDER DATE]])</f>
        <v>2004</v>
      </c>
      <c r="M2123" t="s">
        <v>957</v>
      </c>
      <c r="N2123">
        <v>121</v>
      </c>
      <c r="O2123" t="s">
        <v>2604</v>
      </c>
      <c r="P2123" t="s">
        <v>282</v>
      </c>
      <c r="Q2123" t="s">
        <v>283</v>
      </c>
      <c r="R2123" t="s">
        <v>284</v>
      </c>
      <c r="S2123" t="s">
        <v>4804</v>
      </c>
      <c r="T2123" t="s">
        <v>285</v>
      </c>
      <c r="U2123" t="s">
        <v>4804</v>
      </c>
      <c r="V2123" t="s">
        <v>286</v>
      </c>
      <c r="W2123" t="s">
        <v>287</v>
      </c>
      <c r="X2123" t="s">
        <v>52</v>
      </c>
      <c r="Y2123" t="s">
        <v>288</v>
      </c>
      <c r="Z2123" t="s">
        <v>289</v>
      </c>
      <c r="AA2123" t="s">
        <v>65</v>
      </c>
    </row>
    <row r="2124" spans="1:27" x14ac:dyDescent="0.25">
      <c r="A2124" s="1">
        <v>10334</v>
      </c>
      <c r="B2124" s="1">
        <v>42</v>
      </c>
      <c r="C2124" s="8">
        <v>100</v>
      </c>
      <c r="D2124" s="1">
        <v>5</v>
      </c>
      <c r="E2124" s="7">
        <v>5528.04</v>
      </c>
      <c r="F2124" s="7">
        <f>sales_data_sample3[[#This Row],[SALES]]*sales_data_sample3[[#This Row],[PROFIT MARGIN]]</f>
        <v>251.52581999999998</v>
      </c>
      <c r="G2124" s="14" t="str">
        <f>IF(sales_data_sample3[[#This Row],[STATUS]] &lt;&gt;"Cancelled","4,55%","0")</f>
        <v>4,55%</v>
      </c>
      <c r="H2124" s="4">
        <v>38310</v>
      </c>
      <c r="I2124" t="s">
        <v>708</v>
      </c>
      <c r="J2124">
        <f>ROUNDUP(MONTH(sales_data_sample3[[#This Row],[ORDER DATE]])/3,0)</f>
        <v>4</v>
      </c>
      <c r="K2124" t="str">
        <f>TEXT(sales_data_sample3[[#This Row],[ORDER DATE]],"[$-409]mmmm")</f>
        <v>November</v>
      </c>
      <c r="L2124">
        <f>YEAR(sales_data_sample3[[#This Row],[ORDER DATE]])</f>
        <v>2004</v>
      </c>
      <c r="M2124" t="s">
        <v>957</v>
      </c>
      <c r="N2124">
        <v>127</v>
      </c>
      <c r="O2124" t="s">
        <v>3076</v>
      </c>
      <c r="P2124" t="s">
        <v>282</v>
      </c>
      <c r="Q2124" t="s">
        <v>283</v>
      </c>
      <c r="R2124" t="s">
        <v>284</v>
      </c>
      <c r="S2124" t="s">
        <v>4804</v>
      </c>
      <c r="T2124" t="s">
        <v>285</v>
      </c>
      <c r="U2124" t="s">
        <v>4804</v>
      </c>
      <c r="V2124" t="s">
        <v>286</v>
      </c>
      <c r="W2124" t="s">
        <v>287</v>
      </c>
      <c r="X2124" t="s">
        <v>52</v>
      </c>
      <c r="Y2124" t="s">
        <v>288</v>
      </c>
      <c r="Z2124" t="s">
        <v>289</v>
      </c>
      <c r="AA2124" t="s">
        <v>65</v>
      </c>
    </row>
    <row r="2125" spans="1:27" x14ac:dyDescent="0.25">
      <c r="A2125" s="1">
        <v>10335</v>
      </c>
      <c r="B2125" s="1">
        <v>33</v>
      </c>
      <c r="C2125" s="8">
        <v>37.130000000000003</v>
      </c>
      <c r="D2125" s="1">
        <v>2</v>
      </c>
      <c r="E2125" s="7">
        <v>1225.29</v>
      </c>
      <c r="F2125" s="7">
        <f>sales_data_sample3[[#This Row],[SALES]]*sales_data_sample3[[#This Row],[PROFIT MARGIN]]</f>
        <v>304.97468099999998</v>
      </c>
      <c r="G2125" s="14" t="str">
        <f>IF(sales_data_sample3[[#This Row],[STATUS]] &lt;&gt;"Cancelled","24,89%","0")</f>
        <v>24,89%</v>
      </c>
      <c r="H2125" s="4">
        <v>38310</v>
      </c>
      <c r="I2125" t="s">
        <v>28</v>
      </c>
      <c r="J2125">
        <f>ROUNDUP(MONTH(sales_data_sample3[[#This Row],[ORDER DATE]])/3,0)</f>
        <v>4</v>
      </c>
      <c r="K2125" t="str">
        <f>TEXT(sales_data_sample3[[#This Row],[ORDER DATE]],"[$-409]mmmm")</f>
        <v>November</v>
      </c>
      <c r="L2125">
        <f>YEAR(sales_data_sample3[[#This Row],[ORDER DATE]])</f>
        <v>2004</v>
      </c>
      <c r="M2125" t="s">
        <v>278</v>
      </c>
      <c r="N2125">
        <v>35</v>
      </c>
      <c r="O2125" t="s">
        <v>3186</v>
      </c>
      <c r="P2125" t="s">
        <v>417</v>
      </c>
      <c r="Q2125" t="s">
        <v>418</v>
      </c>
      <c r="R2125" t="s">
        <v>419</v>
      </c>
      <c r="S2125" t="s">
        <v>4804</v>
      </c>
      <c r="T2125" t="s">
        <v>420</v>
      </c>
      <c r="U2125" t="s">
        <v>73</v>
      </c>
      <c r="V2125" t="s">
        <v>167</v>
      </c>
      <c r="W2125" t="s">
        <v>38</v>
      </c>
      <c r="X2125" t="s">
        <v>39</v>
      </c>
      <c r="Y2125" t="s">
        <v>421</v>
      </c>
      <c r="Z2125" t="s">
        <v>422</v>
      </c>
      <c r="AA2125" t="s">
        <v>42</v>
      </c>
    </row>
    <row r="2126" spans="1:27" x14ac:dyDescent="0.25">
      <c r="A2126" s="1">
        <v>10335</v>
      </c>
      <c r="B2126" s="1">
        <v>44</v>
      </c>
      <c r="C2126" s="8">
        <v>100</v>
      </c>
      <c r="D2126" s="1">
        <v>1</v>
      </c>
      <c r="E2126" s="7">
        <v>4746.28</v>
      </c>
      <c r="F2126" s="7">
        <f>sales_data_sample3[[#This Row],[SALES]]*sales_data_sample3[[#This Row],[PROFIT MARGIN]]</f>
        <v>215.95573999999999</v>
      </c>
      <c r="G2126" s="14" t="str">
        <f>IF(sales_data_sample3[[#This Row],[STATUS]] &lt;&gt;"Cancelled","4,55%","0")</f>
        <v>4,55%</v>
      </c>
      <c r="H2126" s="4">
        <v>38310</v>
      </c>
      <c r="I2126" t="s">
        <v>28</v>
      </c>
      <c r="J2126">
        <f>ROUNDUP(MONTH(sales_data_sample3[[#This Row],[ORDER DATE]])/3,0)</f>
        <v>4</v>
      </c>
      <c r="K2126" t="str">
        <f>TEXT(sales_data_sample3[[#This Row],[ORDER DATE]],"[$-409]mmmm")</f>
        <v>November</v>
      </c>
      <c r="L2126">
        <f>YEAR(sales_data_sample3[[#This Row],[ORDER DATE]])</f>
        <v>2004</v>
      </c>
      <c r="M2126" t="s">
        <v>957</v>
      </c>
      <c r="N2126">
        <v>96</v>
      </c>
      <c r="O2126" t="s">
        <v>3839</v>
      </c>
      <c r="P2126" t="s">
        <v>417</v>
      </c>
      <c r="Q2126" t="s">
        <v>418</v>
      </c>
      <c r="R2126" t="s">
        <v>419</v>
      </c>
      <c r="S2126" t="s">
        <v>4804</v>
      </c>
      <c r="T2126" t="s">
        <v>420</v>
      </c>
      <c r="U2126" t="s">
        <v>73</v>
      </c>
      <c r="V2126" t="s">
        <v>167</v>
      </c>
      <c r="W2126" t="s">
        <v>38</v>
      </c>
      <c r="X2126" t="s">
        <v>39</v>
      </c>
      <c r="Y2126" t="s">
        <v>421</v>
      </c>
      <c r="Z2126" t="s">
        <v>422</v>
      </c>
      <c r="AA2126" t="s">
        <v>65</v>
      </c>
    </row>
    <row r="2127" spans="1:27" x14ac:dyDescent="0.25">
      <c r="A2127" s="1">
        <v>10335</v>
      </c>
      <c r="B2127" s="1">
        <v>40</v>
      </c>
      <c r="C2127" s="8">
        <v>60.6</v>
      </c>
      <c r="D2127" s="1">
        <v>3</v>
      </c>
      <c r="E2127" s="7">
        <v>2424</v>
      </c>
      <c r="F2127" s="7">
        <f>sales_data_sample3[[#This Row],[SALES]]*sales_data_sample3[[#This Row],[PROFIT MARGIN]]</f>
        <v>110.292</v>
      </c>
      <c r="G2127" s="14" t="str">
        <f>IF(sales_data_sample3[[#This Row],[STATUS]] &lt;&gt;"Cancelled","4,55%","0")</f>
        <v>4,55%</v>
      </c>
      <c r="H2127" s="4">
        <v>38310</v>
      </c>
      <c r="I2127" t="s">
        <v>28</v>
      </c>
      <c r="J2127">
        <f>ROUNDUP(MONTH(sales_data_sample3[[#This Row],[ORDER DATE]])/3,0)</f>
        <v>4</v>
      </c>
      <c r="K2127" t="str">
        <f>TEXT(sales_data_sample3[[#This Row],[ORDER DATE]],"[$-409]mmmm")</f>
        <v>November</v>
      </c>
      <c r="L2127">
        <f>YEAR(sales_data_sample3[[#This Row],[ORDER DATE]])</f>
        <v>2004</v>
      </c>
      <c r="M2127" t="s">
        <v>957</v>
      </c>
      <c r="N2127">
        <v>54</v>
      </c>
      <c r="O2127" t="s">
        <v>3944</v>
      </c>
      <c r="P2127" t="s">
        <v>417</v>
      </c>
      <c r="Q2127" t="s">
        <v>418</v>
      </c>
      <c r="R2127" t="s">
        <v>419</v>
      </c>
      <c r="S2127" t="s">
        <v>4804</v>
      </c>
      <c r="T2127" t="s">
        <v>420</v>
      </c>
      <c r="U2127" t="s">
        <v>73</v>
      </c>
      <c r="V2127" t="s">
        <v>167</v>
      </c>
      <c r="W2127" t="s">
        <v>38</v>
      </c>
      <c r="X2127" t="s">
        <v>39</v>
      </c>
      <c r="Y2127" t="s">
        <v>421</v>
      </c>
      <c r="Z2127" t="s">
        <v>422</v>
      </c>
      <c r="AA2127" t="s">
        <v>42</v>
      </c>
    </row>
    <row r="2128" spans="1:27" x14ac:dyDescent="0.25">
      <c r="A2128" s="1">
        <v>10336</v>
      </c>
      <c r="B2128" s="1">
        <v>33</v>
      </c>
      <c r="C2128" s="8">
        <v>57.22</v>
      </c>
      <c r="D2128" s="1">
        <v>10</v>
      </c>
      <c r="E2128" s="7">
        <v>1888.26</v>
      </c>
      <c r="F2128" s="7">
        <f>sales_data_sample3[[#This Row],[SALES]]*sales_data_sample3[[#This Row],[PROFIT MARGIN]]</f>
        <v>469.98791399999999</v>
      </c>
      <c r="G2128" s="14" t="str">
        <f>IF(sales_data_sample3[[#This Row],[STATUS]] &lt;&gt;"Cancelled","24,89%","0")</f>
        <v>24,89%</v>
      </c>
      <c r="H2128" s="4">
        <v>38311</v>
      </c>
      <c r="I2128" t="s">
        <v>28</v>
      </c>
      <c r="J2128">
        <f>ROUNDUP(MONTH(sales_data_sample3[[#This Row],[ORDER DATE]])/3,0)</f>
        <v>4</v>
      </c>
      <c r="K2128" t="str">
        <f>TEXT(sales_data_sample3[[#This Row],[ORDER DATE]],"[$-409]mmmm")</f>
        <v>November</v>
      </c>
      <c r="L2128">
        <f>YEAR(sales_data_sample3[[#This Row],[ORDER DATE]])</f>
        <v>2004</v>
      </c>
      <c r="M2128" t="s">
        <v>278</v>
      </c>
      <c r="N2128">
        <v>207</v>
      </c>
      <c r="O2128" t="s">
        <v>880</v>
      </c>
      <c r="P2128" t="s">
        <v>713</v>
      </c>
      <c r="Q2128" t="s">
        <v>714</v>
      </c>
      <c r="R2128" t="s">
        <v>715</v>
      </c>
      <c r="S2128" t="s">
        <v>4804</v>
      </c>
      <c r="T2128" t="s">
        <v>61</v>
      </c>
      <c r="U2128" t="s">
        <v>4804</v>
      </c>
      <c r="V2128" t="s">
        <v>716</v>
      </c>
      <c r="W2128" t="s">
        <v>51</v>
      </c>
      <c r="X2128" t="s">
        <v>52</v>
      </c>
      <c r="Y2128" t="s">
        <v>717</v>
      </c>
      <c r="Z2128" t="s">
        <v>718</v>
      </c>
      <c r="AA2128" t="s">
        <v>42</v>
      </c>
    </row>
    <row r="2129" spans="1:27" x14ac:dyDescent="0.25">
      <c r="A2129" s="1">
        <v>10336</v>
      </c>
      <c r="B2129" s="1">
        <v>33</v>
      </c>
      <c r="C2129" s="8">
        <v>100</v>
      </c>
      <c r="D2129" s="1">
        <v>11</v>
      </c>
      <c r="E2129" s="7">
        <v>4059.33</v>
      </c>
      <c r="F2129" s="7">
        <f>sales_data_sample3[[#This Row],[SALES]]*sales_data_sample3[[#This Row],[PROFIT MARGIN]]</f>
        <v>1010.367237</v>
      </c>
      <c r="G2129" s="14" t="str">
        <f>IF(sales_data_sample3[[#This Row],[STATUS]] &lt;&gt;"Cancelled","24,89%","0")</f>
        <v>24,89%</v>
      </c>
      <c r="H2129" s="4">
        <v>38311</v>
      </c>
      <c r="I2129" t="s">
        <v>28</v>
      </c>
      <c r="J2129">
        <f>ROUNDUP(MONTH(sales_data_sample3[[#This Row],[ORDER DATE]])/3,0)</f>
        <v>4</v>
      </c>
      <c r="K2129" t="str">
        <f>TEXT(sales_data_sample3[[#This Row],[ORDER DATE]],"[$-409]mmmm")</f>
        <v>November</v>
      </c>
      <c r="L2129">
        <f>YEAR(sales_data_sample3[[#This Row],[ORDER DATE]])</f>
        <v>2004</v>
      </c>
      <c r="M2129" t="s">
        <v>278</v>
      </c>
      <c r="N2129">
        <v>151</v>
      </c>
      <c r="O2129" t="s">
        <v>1027</v>
      </c>
      <c r="P2129" t="s">
        <v>713</v>
      </c>
      <c r="Q2129" t="s">
        <v>714</v>
      </c>
      <c r="R2129" t="s">
        <v>715</v>
      </c>
      <c r="S2129" t="s">
        <v>4804</v>
      </c>
      <c r="T2129" t="s">
        <v>61</v>
      </c>
      <c r="U2129" t="s">
        <v>4804</v>
      </c>
      <c r="V2129" t="s">
        <v>716</v>
      </c>
      <c r="W2129" t="s">
        <v>51</v>
      </c>
      <c r="X2129" t="s">
        <v>52</v>
      </c>
      <c r="Y2129" t="s">
        <v>717</v>
      </c>
      <c r="Z2129" t="s">
        <v>718</v>
      </c>
      <c r="AA2129" t="s">
        <v>65</v>
      </c>
    </row>
    <row r="2130" spans="1:27" x14ac:dyDescent="0.25">
      <c r="A2130" s="1">
        <v>10336</v>
      </c>
      <c r="B2130" s="1">
        <v>49</v>
      </c>
      <c r="C2130" s="8">
        <v>63.38</v>
      </c>
      <c r="D2130" s="1">
        <v>1</v>
      </c>
      <c r="E2130" s="7">
        <v>3105.62</v>
      </c>
      <c r="F2130" s="7">
        <f>sales_data_sample3[[#This Row],[SALES]]*sales_data_sample3[[#This Row],[PROFIT MARGIN]]</f>
        <v>772.98881800000004</v>
      </c>
      <c r="G2130" s="14" t="str">
        <f>IF(sales_data_sample3[[#This Row],[STATUS]] &lt;&gt;"Cancelled","24,89%","0")</f>
        <v>24,89%</v>
      </c>
      <c r="H2130" s="4">
        <v>38311</v>
      </c>
      <c r="I2130" t="s">
        <v>28</v>
      </c>
      <c r="J2130">
        <f>ROUNDUP(MONTH(sales_data_sample3[[#This Row],[ORDER DATE]])/3,0)</f>
        <v>4</v>
      </c>
      <c r="K2130" t="str">
        <f>TEXT(sales_data_sample3[[#This Row],[ORDER DATE]],"[$-409]mmmm")</f>
        <v>November</v>
      </c>
      <c r="L2130">
        <f>YEAR(sales_data_sample3[[#This Row],[ORDER DATE]])</f>
        <v>2004</v>
      </c>
      <c r="M2130" t="s">
        <v>278</v>
      </c>
      <c r="N2130">
        <v>173</v>
      </c>
      <c r="O2130" t="s">
        <v>1095</v>
      </c>
      <c r="P2130" t="s">
        <v>713</v>
      </c>
      <c r="Q2130" t="s">
        <v>714</v>
      </c>
      <c r="R2130" t="s">
        <v>715</v>
      </c>
      <c r="S2130" t="s">
        <v>4804</v>
      </c>
      <c r="T2130" t="s">
        <v>61</v>
      </c>
      <c r="U2130" t="s">
        <v>4804</v>
      </c>
      <c r="V2130" t="s">
        <v>716</v>
      </c>
      <c r="W2130" t="s">
        <v>51</v>
      </c>
      <c r="X2130" t="s">
        <v>52</v>
      </c>
      <c r="Y2130" t="s">
        <v>717</v>
      </c>
      <c r="Z2130" t="s">
        <v>718</v>
      </c>
      <c r="AA2130" t="s">
        <v>65</v>
      </c>
    </row>
    <row r="2131" spans="1:27" x14ac:dyDescent="0.25">
      <c r="A2131" s="1">
        <v>10336</v>
      </c>
      <c r="B2131" s="1">
        <v>38</v>
      </c>
      <c r="C2131" s="8">
        <v>100</v>
      </c>
      <c r="D2131" s="1">
        <v>3</v>
      </c>
      <c r="E2131" s="7">
        <v>6372.6</v>
      </c>
      <c r="F2131" s="7">
        <f>sales_data_sample3[[#This Row],[SALES]]*sales_data_sample3[[#This Row],[PROFIT MARGIN]]</f>
        <v>289.95330000000001</v>
      </c>
      <c r="G2131" s="14" t="str">
        <f>IF(sales_data_sample3[[#This Row],[STATUS]] &lt;&gt;"Cancelled","4,55%","0")</f>
        <v>4,55%</v>
      </c>
      <c r="H2131" s="4">
        <v>38311</v>
      </c>
      <c r="I2131" t="s">
        <v>28</v>
      </c>
      <c r="J2131">
        <f>ROUNDUP(MONTH(sales_data_sample3[[#This Row],[ORDER DATE]])/3,0)</f>
        <v>4</v>
      </c>
      <c r="K2131" t="str">
        <f>TEXT(sales_data_sample3[[#This Row],[ORDER DATE]],"[$-409]mmmm")</f>
        <v>November</v>
      </c>
      <c r="L2131">
        <f>YEAR(sales_data_sample3[[#This Row],[ORDER DATE]])</f>
        <v>2004</v>
      </c>
      <c r="M2131" t="s">
        <v>957</v>
      </c>
      <c r="N2131">
        <v>118</v>
      </c>
      <c r="O2131" t="s">
        <v>1172</v>
      </c>
      <c r="P2131" t="s">
        <v>713</v>
      </c>
      <c r="Q2131" t="s">
        <v>714</v>
      </c>
      <c r="R2131" t="s">
        <v>715</v>
      </c>
      <c r="S2131" t="s">
        <v>4804</v>
      </c>
      <c r="T2131" t="s">
        <v>61</v>
      </c>
      <c r="U2131" t="s">
        <v>4804</v>
      </c>
      <c r="V2131" t="s">
        <v>716</v>
      </c>
      <c r="W2131" t="s">
        <v>51</v>
      </c>
      <c r="X2131" t="s">
        <v>52</v>
      </c>
      <c r="Y2131" t="s">
        <v>717</v>
      </c>
      <c r="Z2131" t="s">
        <v>718</v>
      </c>
      <c r="AA2131" t="s">
        <v>65</v>
      </c>
    </row>
    <row r="2132" spans="1:27" x14ac:dyDescent="0.25">
      <c r="A2132" s="1">
        <v>10336</v>
      </c>
      <c r="B2132" s="1">
        <v>49</v>
      </c>
      <c r="C2132" s="8">
        <v>100</v>
      </c>
      <c r="D2132" s="1">
        <v>6</v>
      </c>
      <c r="E2132" s="7">
        <v>7460.74</v>
      </c>
      <c r="F2132" s="7">
        <f>sales_data_sample3[[#This Row],[SALES]]*sales_data_sample3[[#This Row],[PROFIT MARGIN]]</f>
        <v>1856.9781860000001</v>
      </c>
      <c r="G2132" s="14" t="str">
        <f>IF(sales_data_sample3[[#This Row],[STATUS]] &lt;&gt;"Cancelled","24,89%","0")</f>
        <v>24,89%</v>
      </c>
      <c r="H2132" s="4">
        <v>38311</v>
      </c>
      <c r="I2132" t="s">
        <v>28</v>
      </c>
      <c r="J2132">
        <f>ROUNDUP(MONTH(sales_data_sample3[[#This Row],[ORDER DATE]])/3,0)</f>
        <v>4</v>
      </c>
      <c r="K2132" t="str">
        <f>TEXT(sales_data_sample3[[#This Row],[ORDER DATE]],"[$-409]mmmm")</f>
        <v>November</v>
      </c>
      <c r="L2132">
        <f>YEAR(sales_data_sample3[[#This Row],[ORDER DATE]])</f>
        <v>2004</v>
      </c>
      <c r="M2132" t="s">
        <v>278</v>
      </c>
      <c r="N2132">
        <v>163</v>
      </c>
      <c r="O2132" t="s">
        <v>1667</v>
      </c>
      <c r="P2132" t="s">
        <v>713</v>
      </c>
      <c r="Q2132" t="s">
        <v>714</v>
      </c>
      <c r="R2132" t="s">
        <v>715</v>
      </c>
      <c r="S2132" t="s">
        <v>4804</v>
      </c>
      <c r="T2132" t="s">
        <v>61</v>
      </c>
      <c r="U2132" t="s">
        <v>4804</v>
      </c>
      <c r="V2132" t="s">
        <v>716</v>
      </c>
      <c r="W2132" t="s">
        <v>51</v>
      </c>
      <c r="X2132" t="s">
        <v>52</v>
      </c>
      <c r="Y2132" t="s">
        <v>717</v>
      </c>
      <c r="Z2132" t="s">
        <v>718</v>
      </c>
      <c r="AA2132" t="s">
        <v>229</v>
      </c>
    </row>
    <row r="2133" spans="1:27" x14ac:dyDescent="0.25">
      <c r="A2133" s="1">
        <v>10336</v>
      </c>
      <c r="B2133" s="1">
        <v>48</v>
      </c>
      <c r="C2133" s="8">
        <v>100</v>
      </c>
      <c r="D2133" s="1">
        <v>12</v>
      </c>
      <c r="E2133" s="7">
        <v>5778.24</v>
      </c>
      <c r="F2133" s="7">
        <f>sales_data_sample3[[#This Row],[SALES]]*sales_data_sample3[[#This Row],[PROFIT MARGIN]]</f>
        <v>427.01193599999993</v>
      </c>
      <c r="G2133" s="14" t="str">
        <f>IF(sales_data_sample3[[#This Row],[STATUS]] &lt;&gt;"Cancelled","7,39%","0")</f>
        <v>7,39%</v>
      </c>
      <c r="H2133" s="4">
        <v>38311</v>
      </c>
      <c r="I2133" t="s">
        <v>28</v>
      </c>
      <c r="J2133">
        <f>ROUNDUP(MONTH(sales_data_sample3[[#This Row],[ORDER DATE]])/3,0)</f>
        <v>4</v>
      </c>
      <c r="K2133" t="str">
        <f>TEXT(sales_data_sample3[[#This Row],[ORDER DATE]],"[$-409]mmmm")</f>
        <v>November</v>
      </c>
      <c r="L2133">
        <f>YEAR(sales_data_sample3[[#This Row],[ORDER DATE]])</f>
        <v>2004</v>
      </c>
      <c r="M2133" t="s">
        <v>1354</v>
      </c>
      <c r="N2133">
        <v>136</v>
      </c>
      <c r="O2133" t="s">
        <v>2159</v>
      </c>
      <c r="P2133" t="s">
        <v>713</v>
      </c>
      <c r="Q2133" t="s">
        <v>714</v>
      </c>
      <c r="R2133" t="s">
        <v>715</v>
      </c>
      <c r="S2133" t="s">
        <v>4804</v>
      </c>
      <c r="T2133" t="s">
        <v>61</v>
      </c>
      <c r="U2133" t="s">
        <v>4804</v>
      </c>
      <c r="V2133" t="s">
        <v>716</v>
      </c>
      <c r="W2133" t="s">
        <v>51</v>
      </c>
      <c r="X2133" t="s">
        <v>52</v>
      </c>
      <c r="Y2133" t="s">
        <v>717</v>
      </c>
      <c r="Z2133" t="s">
        <v>718</v>
      </c>
      <c r="AA2133" t="s">
        <v>65</v>
      </c>
    </row>
    <row r="2134" spans="1:27" x14ac:dyDescent="0.25">
      <c r="A2134" s="1">
        <v>10336</v>
      </c>
      <c r="B2134" s="1">
        <v>21</v>
      </c>
      <c r="C2134" s="8">
        <v>100</v>
      </c>
      <c r="D2134" s="1">
        <v>7</v>
      </c>
      <c r="E2134" s="7">
        <v>2230.41</v>
      </c>
      <c r="F2134" s="7">
        <f>sales_data_sample3[[#This Row],[SALES]]*sales_data_sample3[[#This Row],[PROFIT MARGIN]]</f>
        <v>113.527869</v>
      </c>
      <c r="G2134" s="14" t="str">
        <f>IF(sales_data_sample3[[#This Row],[STATUS]] &lt;&gt;"Cancelled","5,09%","0")</f>
        <v>5,09%</v>
      </c>
      <c r="H2134" s="4">
        <v>38311</v>
      </c>
      <c r="I2134" t="s">
        <v>28</v>
      </c>
      <c r="J2134">
        <f>ROUNDUP(MONTH(sales_data_sample3[[#This Row],[ORDER DATE]])/3,0)</f>
        <v>4</v>
      </c>
      <c r="K2134" t="str">
        <f>TEXT(sales_data_sample3[[#This Row],[ORDER DATE]],"[$-409]mmmm")</f>
        <v>November</v>
      </c>
      <c r="L2134">
        <f>YEAR(sales_data_sample3[[#This Row],[ORDER DATE]])</f>
        <v>2004</v>
      </c>
      <c r="M2134" t="s">
        <v>2246</v>
      </c>
      <c r="N2134">
        <v>100</v>
      </c>
      <c r="O2134" t="s">
        <v>2247</v>
      </c>
      <c r="P2134" t="s">
        <v>713</v>
      </c>
      <c r="Q2134" t="s">
        <v>714</v>
      </c>
      <c r="R2134" t="s">
        <v>715</v>
      </c>
      <c r="S2134" t="s">
        <v>4804</v>
      </c>
      <c r="T2134" t="s">
        <v>61</v>
      </c>
      <c r="U2134" t="s">
        <v>4804</v>
      </c>
      <c r="V2134" t="s">
        <v>716</v>
      </c>
      <c r="W2134" t="s">
        <v>51</v>
      </c>
      <c r="X2134" t="s">
        <v>52</v>
      </c>
      <c r="Y2134" t="s">
        <v>717</v>
      </c>
      <c r="Z2134" t="s">
        <v>718</v>
      </c>
      <c r="AA2134" t="s">
        <v>42</v>
      </c>
    </row>
    <row r="2135" spans="1:27" x14ac:dyDescent="0.25">
      <c r="A2135" s="1">
        <v>10336</v>
      </c>
      <c r="B2135" s="1">
        <v>45</v>
      </c>
      <c r="C2135" s="8">
        <v>100</v>
      </c>
      <c r="D2135" s="1">
        <v>4</v>
      </c>
      <c r="E2135" s="7">
        <v>5972.4</v>
      </c>
      <c r="F2135" s="7">
        <f>sales_data_sample3[[#This Row],[SALES]]*sales_data_sample3[[#This Row],[PROFIT MARGIN]]</f>
        <v>1486.53036</v>
      </c>
      <c r="G2135" s="14" t="str">
        <f>IF(sales_data_sample3[[#This Row],[STATUS]] &lt;&gt;"Cancelled","24,89%","0")</f>
        <v>24,89%</v>
      </c>
      <c r="H2135" s="4">
        <v>38311</v>
      </c>
      <c r="I2135" t="s">
        <v>28</v>
      </c>
      <c r="J2135">
        <f>ROUNDUP(MONTH(sales_data_sample3[[#This Row],[ORDER DATE]])/3,0)</f>
        <v>4</v>
      </c>
      <c r="K2135" t="str">
        <f>TEXT(sales_data_sample3[[#This Row],[ORDER DATE]],"[$-409]mmmm")</f>
        <v>November</v>
      </c>
      <c r="L2135">
        <f>YEAR(sales_data_sample3[[#This Row],[ORDER DATE]])</f>
        <v>2004</v>
      </c>
      <c r="M2135" t="s">
        <v>278</v>
      </c>
      <c r="N2135">
        <v>57</v>
      </c>
      <c r="O2135" t="s">
        <v>2779</v>
      </c>
      <c r="P2135" t="s">
        <v>713</v>
      </c>
      <c r="Q2135" t="s">
        <v>714</v>
      </c>
      <c r="R2135" t="s">
        <v>715</v>
      </c>
      <c r="S2135" t="s">
        <v>4804</v>
      </c>
      <c r="T2135" t="s">
        <v>61</v>
      </c>
      <c r="U2135" t="s">
        <v>4804</v>
      </c>
      <c r="V2135" t="s">
        <v>716</v>
      </c>
      <c r="W2135" t="s">
        <v>51</v>
      </c>
      <c r="X2135" t="s">
        <v>52</v>
      </c>
      <c r="Y2135" t="s">
        <v>717</v>
      </c>
      <c r="Z2135" t="s">
        <v>718</v>
      </c>
      <c r="AA2135" t="s">
        <v>65</v>
      </c>
    </row>
    <row r="2136" spans="1:27" x14ac:dyDescent="0.25">
      <c r="A2136" s="1">
        <v>10336</v>
      </c>
      <c r="B2136" s="1">
        <v>31</v>
      </c>
      <c r="C2136" s="8">
        <v>100</v>
      </c>
      <c r="D2136" s="1">
        <v>5</v>
      </c>
      <c r="E2136" s="7">
        <v>4618.6899999999996</v>
      </c>
      <c r="F2136" s="7">
        <f>sales_data_sample3[[#This Row],[SALES]]*sales_data_sample3[[#This Row],[PROFIT MARGIN]]</f>
        <v>1149.5919409999999</v>
      </c>
      <c r="G2136" s="14" t="str">
        <f>IF(sales_data_sample3[[#This Row],[STATUS]] &lt;&gt;"Cancelled","24,89%","0")</f>
        <v>24,89%</v>
      </c>
      <c r="H2136" s="4">
        <v>38311</v>
      </c>
      <c r="I2136" t="s">
        <v>28</v>
      </c>
      <c r="J2136">
        <f>ROUNDUP(MONTH(sales_data_sample3[[#This Row],[ORDER DATE]])/3,0)</f>
        <v>4</v>
      </c>
      <c r="K2136" t="str">
        <f>TEXT(sales_data_sample3[[#This Row],[ORDER DATE]],"[$-409]mmmm")</f>
        <v>November</v>
      </c>
      <c r="L2136">
        <f>YEAR(sales_data_sample3[[#This Row],[ORDER DATE]])</f>
        <v>2004</v>
      </c>
      <c r="M2136" t="s">
        <v>278</v>
      </c>
      <c r="N2136">
        <v>118</v>
      </c>
      <c r="O2136" t="s">
        <v>3701</v>
      </c>
      <c r="P2136" t="s">
        <v>713</v>
      </c>
      <c r="Q2136" t="s">
        <v>714</v>
      </c>
      <c r="R2136" t="s">
        <v>715</v>
      </c>
      <c r="S2136" t="s">
        <v>4804</v>
      </c>
      <c r="T2136" t="s">
        <v>61</v>
      </c>
      <c r="U2136" t="s">
        <v>4804</v>
      </c>
      <c r="V2136" t="s">
        <v>716</v>
      </c>
      <c r="W2136" t="s">
        <v>51</v>
      </c>
      <c r="X2136" t="s">
        <v>52</v>
      </c>
      <c r="Y2136" t="s">
        <v>717</v>
      </c>
      <c r="Z2136" t="s">
        <v>718</v>
      </c>
      <c r="AA2136" t="s">
        <v>65</v>
      </c>
    </row>
    <row r="2137" spans="1:27" x14ac:dyDescent="0.25">
      <c r="A2137" s="1">
        <v>10336</v>
      </c>
      <c r="B2137" s="1">
        <v>31</v>
      </c>
      <c r="C2137" s="8">
        <v>84.71</v>
      </c>
      <c r="D2137" s="1">
        <v>9</v>
      </c>
      <c r="E2137" s="7">
        <v>2626.01</v>
      </c>
      <c r="F2137" s="7">
        <f>sales_data_sample3[[#This Row],[SALES]]*sales_data_sample3[[#This Row],[PROFIT MARGIN]]</f>
        <v>133.66390900000002</v>
      </c>
      <c r="G2137" s="14" t="str">
        <f>IF(sales_data_sample3[[#This Row],[STATUS]] &lt;&gt;"Cancelled","5,09%","0")</f>
        <v>5,09%</v>
      </c>
      <c r="H2137" s="4">
        <v>38311</v>
      </c>
      <c r="I2137" t="s">
        <v>28</v>
      </c>
      <c r="J2137">
        <f>ROUNDUP(MONTH(sales_data_sample3[[#This Row],[ORDER DATE]])/3,0)</f>
        <v>4</v>
      </c>
      <c r="K2137" t="str">
        <f>TEXT(sales_data_sample3[[#This Row],[ORDER DATE]],"[$-409]mmmm")</f>
        <v>November</v>
      </c>
      <c r="L2137">
        <f>YEAR(sales_data_sample3[[#This Row],[ORDER DATE]])</f>
        <v>2004</v>
      </c>
      <c r="M2137" t="s">
        <v>2246</v>
      </c>
      <c r="N2137">
        <v>62</v>
      </c>
      <c r="O2137" t="s">
        <v>3989</v>
      </c>
      <c r="P2137" t="s">
        <v>713</v>
      </c>
      <c r="Q2137" t="s">
        <v>714</v>
      </c>
      <c r="R2137" t="s">
        <v>715</v>
      </c>
      <c r="S2137" t="s">
        <v>4804</v>
      </c>
      <c r="T2137" t="s">
        <v>61</v>
      </c>
      <c r="U2137" t="s">
        <v>4804</v>
      </c>
      <c r="V2137" t="s">
        <v>716</v>
      </c>
      <c r="W2137" t="s">
        <v>51</v>
      </c>
      <c r="X2137" t="s">
        <v>52</v>
      </c>
      <c r="Y2137" t="s">
        <v>717</v>
      </c>
      <c r="Z2137" t="s">
        <v>718</v>
      </c>
      <c r="AA2137" t="s">
        <v>42</v>
      </c>
    </row>
    <row r="2138" spans="1:27" x14ac:dyDescent="0.25">
      <c r="A2138" s="1">
        <v>10336</v>
      </c>
      <c r="B2138" s="1">
        <v>23</v>
      </c>
      <c r="C2138" s="8">
        <v>100</v>
      </c>
      <c r="D2138" s="1">
        <v>8</v>
      </c>
      <c r="E2138" s="7">
        <v>3141.57</v>
      </c>
      <c r="F2138" s="7">
        <f>sales_data_sample3[[#This Row],[SALES]]*sales_data_sample3[[#This Row],[PROFIT MARGIN]]</f>
        <v>142.94143500000001</v>
      </c>
      <c r="G2138" s="14" t="str">
        <f>IF(sales_data_sample3[[#This Row],[STATUS]] &lt;&gt;"Cancelled","4,55%","0")</f>
        <v>4,55%</v>
      </c>
      <c r="H2138" s="4">
        <v>38311</v>
      </c>
      <c r="I2138" t="s">
        <v>28</v>
      </c>
      <c r="J2138">
        <f>ROUNDUP(MONTH(sales_data_sample3[[#This Row],[ORDER DATE]])/3,0)</f>
        <v>4</v>
      </c>
      <c r="K2138" t="str">
        <f>TEXT(sales_data_sample3[[#This Row],[ORDER DATE]],"[$-409]mmmm")</f>
        <v>November</v>
      </c>
      <c r="L2138">
        <f>YEAR(sales_data_sample3[[#This Row],[ORDER DATE]])</f>
        <v>2004</v>
      </c>
      <c r="M2138" t="s">
        <v>957</v>
      </c>
      <c r="N2138">
        <v>115</v>
      </c>
      <c r="O2138" t="s">
        <v>4177</v>
      </c>
      <c r="P2138" t="s">
        <v>713</v>
      </c>
      <c r="Q2138" t="s">
        <v>714</v>
      </c>
      <c r="R2138" t="s">
        <v>715</v>
      </c>
      <c r="S2138" t="s">
        <v>4804</v>
      </c>
      <c r="T2138" t="s">
        <v>61</v>
      </c>
      <c r="U2138" t="s">
        <v>4804</v>
      </c>
      <c r="V2138" t="s">
        <v>716</v>
      </c>
      <c r="W2138" t="s">
        <v>51</v>
      </c>
      <c r="X2138" t="s">
        <v>52</v>
      </c>
      <c r="Y2138" t="s">
        <v>717</v>
      </c>
      <c r="Z2138" t="s">
        <v>718</v>
      </c>
      <c r="AA2138" t="s">
        <v>65</v>
      </c>
    </row>
    <row r="2139" spans="1:27" x14ac:dyDescent="0.25">
      <c r="A2139" s="1">
        <v>10336</v>
      </c>
      <c r="B2139" s="1">
        <v>46</v>
      </c>
      <c r="C2139" s="8">
        <v>100</v>
      </c>
      <c r="D2139" s="1">
        <v>2</v>
      </c>
      <c r="E2139" s="7">
        <v>9558.7999999999993</v>
      </c>
      <c r="F2139" s="7">
        <f>sales_data_sample3[[#This Row],[SALES]]*sales_data_sample3[[#This Row],[PROFIT MARGIN]]</f>
        <v>2379.18532</v>
      </c>
      <c r="G2139" s="14" t="str">
        <f>IF(sales_data_sample3[[#This Row],[STATUS]] &lt;&gt;"Cancelled","24,89%","0")</f>
        <v>24,89%</v>
      </c>
      <c r="H2139" s="4">
        <v>38311</v>
      </c>
      <c r="I2139" t="s">
        <v>28</v>
      </c>
      <c r="J2139">
        <f>ROUNDUP(MONTH(sales_data_sample3[[#This Row],[ORDER DATE]])/3,0)</f>
        <v>4</v>
      </c>
      <c r="K2139" t="str">
        <f>TEXT(sales_data_sample3[[#This Row],[ORDER DATE]],"[$-409]mmmm")</f>
        <v>November</v>
      </c>
      <c r="L2139">
        <f>YEAR(sales_data_sample3[[#This Row],[ORDER DATE]])</f>
        <v>2004</v>
      </c>
      <c r="M2139" t="s">
        <v>278</v>
      </c>
      <c r="N2139">
        <v>101</v>
      </c>
      <c r="O2139" t="s">
        <v>4506</v>
      </c>
      <c r="P2139" t="s">
        <v>713</v>
      </c>
      <c r="Q2139" t="s">
        <v>714</v>
      </c>
      <c r="R2139" t="s">
        <v>715</v>
      </c>
      <c r="S2139" t="s">
        <v>4804</v>
      </c>
      <c r="T2139" t="s">
        <v>61</v>
      </c>
      <c r="U2139" t="s">
        <v>4804</v>
      </c>
      <c r="V2139" t="s">
        <v>716</v>
      </c>
      <c r="W2139" t="s">
        <v>51</v>
      </c>
      <c r="X2139" t="s">
        <v>52</v>
      </c>
      <c r="Y2139" t="s">
        <v>717</v>
      </c>
      <c r="Z2139" t="s">
        <v>718</v>
      </c>
      <c r="AA2139" t="s">
        <v>229</v>
      </c>
    </row>
    <row r="2140" spans="1:27" x14ac:dyDescent="0.25">
      <c r="A2140" s="1">
        <v>10337</v>
      </c>
      <c r="B2140" s="1">
        <v>25</v>
      </c>
      <c r="C2140" s="8">
        <v>48.05</v>
      </c>
      <c r="D2140" s="1">
        <v>8</v>
      </c>
      <c r="E2140" s="7">
        <v>1201.25</v>
      </c>
      <c r="F2140" s="7">
        <f>sales_data_sample3[[#This Row],[SALES]]*sales_data_sample3[[#This Row],[PROFIT MARGIN]]</f>
        <v>298.99112500000001</v>
      </c>
      <c r="G2140" s="14" t="str">
        <f>IF(sales_data_sample3[[#This Row],[STATUS]] &lt;&gt;"Cancelled","24,89%","0")</f>
        <v>24,89%</v>
      </c>
      <c r="H2140" s="4">
        <v>38312</v>
      </c>
      <c r="I2140" t="s">
        <v>28</v>
      </c>
      <c r="J2140">
        <f>ROUNDUP(MONTH(sales_data_sample3[[#This Row],[ORDER DATE]])/3,0)</f>
        <v>4</v>
      </c>
      <c r="K2140" t="str">
        <f>TEXT(sales_data_sample3[[#This Row],[ORDER DATE]],"[$-409]mmmm")</f>
        <v>November</v>
      </c>
      <c r="L2140">
        <f>YEAR(sales_data_sample3[[#This Row],[ORDER DATE]])</f>
        <v>2004</v>
      </c>
      <c r="M2140" t="s">
        <v>278</v>
      </c>
      <c r="N2140">
        <v>136</v>
      </c>
      <c r="O2140" t="s">
        <v>561</v>
      </c>
      <c r="P2140" t="s">
        <v>312</v>
      </c>
      <c r="Q2140" t="s">
        <v>313</v>
      </c>
      <c r="R2140" t="s">
        <v>314</v>
      </c>
      <c r="S2140" t="s">
        <v>315</v>
      </c>
      <c r="T2140" t="s">
        <v>35</v>
      </c>
      <c r="U2140" t="s">
        <v>36</v>
      </c>
      <c r="V2140" t="s">
        <v>37</v>
      </c>
      <c r="W2140" t="s">
        <v>38</v>
      </c>
      <c r="X2140" t="s">
        <v>39</v>
      </c>
      <c r="Y2140" t="s">
        <v>187</v>
      </c>
      <c r="Z2140" t="s">
        <v>316</v>
      </c>
      <c r="AA2140" t="s">
        <v>42</v>
      </c>
    </row>
    <row r="2141" spans="1:27" x14ac:dyDescent="0.25">
      <c r="A2141" s="1">
        <v>10337</v>
      </c>
      <c r="B2141" s="1">
        <v>36</v>
      </c>
      <c r="C2141" s="8">
        <v>100</v>
      </c>
      <c r="D2141" s="1">
        <v>3</v>
      </c>
      <c r="E2141" s="7">
        <v>5679.36</v>
      </c>
      <c r="F2141" s="7">
        <f>sales_data_sample3[[#This Row],[SALES]]*sales_data_sample3[[#This Row],[PROFIT MARGIN]]</f>
        <v>1413.5927039999999</v>
      </c>
      <c r="G2141" s="14" t="str">
        <f>IF(sales_data_sample3[[#This Row],[STATUS]] &lt;&gt;"Cancelled","24,89%","0")</f>
        <v>24,89%</v>
      </c>
      <c r="H2141" s="4">
        <v>38312</v>
      </c>
      <c r="I2141" t="s">
        <v>28</v>
      </c>
      <c r="J2141">
        <f>ROUNDUP(MONTH(sales_data_sample3[[#This Row],[ORDER DATE]])/3,0)</f>
        <v>4</v>
      </c>
      <c r="K2141" t="str">
        <f>TEXT(sales_data_sample3[[#This Row],[ORDER DATE]],"[$-409]mmmm")</f>
        <v>November</v>
      </c>
      <c r="L2141">
        <f>YEAR(sales_data_sample3[[#This Row],[ORDER DATE]])</f>
        <v>2004</v>
      </c>
      <c r="M2141" t="s">
        <v>278</v>
      </c>
      <c r="N2141">
        <v>143</v>
      </c>
      <c r="O2141" t="s">
        <v>2501</v>
      </c>
      <c r="P2141" t="s">
        <v>312</v>
      </c>
      <c r="Q2141" t="s">
        <v>313</v>
      </c>
      <c r="R2141" t="s">
        <v>314</v>
      </c>
      <c r="S2141" t="s">
        <v>315</v>
      </c>
      <c r="T2141" t="s">
        <v>35</v>
      </c>
      <c r="U2141" t="s">
        <v>36</v>
      </c>
      <c r="V2141" t="s">
        <v>37</v>
      </c>
      <c r="W2141" t="s">
        <v>38</v>
      </c>
      <c r="X2141" t="s">
        <v>39</v>
      </c>
      <c r="Y2141" t="s">
        <v>187</v>
      </c>
      <c r="Z2141" t="s">
        <v>316</v>
      </c>
      <c r="AA2141" t="s">
        <v>65</v>
      </c>
    </row>
    <row r="2142" spans="1:27" x14ac:dyDescent="0.25">
      <c r="A2142" s="1">
        <v>10337</v>
      </c>
      <c r="B2142" s="1">
        <v>29</v>
      </c>
      <c r="C2142" s="8">
        <v>100</v>
      </c>
      <c r="D2142" s="1">
        <v>2</v>
      </c>
      <c r="E2142" s="7">
        <v>4498.1899999999996</v>
      </c>
      <c r="F2142" s="7">
        <f>sales_data_sample3[[#This Row],[SALES]]*sales_data_sample3[[#This Row],[PROFIT MARGIN]]</f>
        <v>332.41624099999996</v>
      </c>
      <c r="G2142" s="14" t="str">
        <f>IF(sales_data_sample3[[#This Row],[STATUS]] &lt;&gt;"Cancelled","7,39%","0")</f>
        <v>7,39%</v>
      </c>
      <c r="H2142" s="4">
        <v>38312</v>
      </c>
      <c r="I2142" t="s">
        <v>28</v>
      </c>
      <c r="J2142">
        <f>ROUNDUP(MONTH(sales_data_sample3[[#This Row],[ORDER DATE]])/3,0)</f>
        <v>4</v>
      </c>
      <c r="K2142" t="str">
        <f>TEXT(sales_data_sample3[[#This Row],[ORDER DATE]],"[$-409]mmmm")</f>
        <v>November</v>
      </c>
      <c r="L2142">
        <f>YEAR(sales_data_sample3[[#This Row],[ORDER DATE]])</f>
        <v>2004</v>
      </c>
      <c r="M2142" t="s">
        <v>1354</v>
      </c>
      <c r="N2142">
        <v>87</v>
      </c>
      <c r="O2142" t="s">
        <v>2562</v>
      </c>
      <c r="P2142" t="s">
        <v>312</v>
      </c>
      <c r="Q2142" t="s">
        <v>313</v>
      </c>
      <c r="R2142" t="s">
        <v>314</v>
      </c>
      <c r="S2142" t="s">
        <v>315</v>
      </c>
      <c r="T2142" t="s">
        <v>35</v>
      </c>
      <c r="U2142" t="s">
        <v>36</v>
      </c>
      <c r="V2142" t="s">
        <v>37</v>
      </c>
      <c r="W2142" t="s">
        <v>38</v>
      </c>
      <c r="X2142" t="s">
        <v>39</v>
      </c>
      <c r="Y2142" t="s">
        <v>187</v>
      </c>
      <c r="Z2142" t="s">
        <v>316</v>
      </c>
      <c r="AA2142" t="s">
        <v>65</v>
      </c>
    </row>
    <row r="2143" spans="1:27" x14ac:dyDescent="0.25">
      <c r="A2143" s="1">
        <v>10337</v>
      </c>
      <c r="B2143" s="1">
        <v>29</v>
      </c>
      <c r="C2143" s="8">
        <v>71.97</v>
      </c>
      <c r="D2143" s="1">
        <v>4</v>
      </c>
      <c r="E2143" s="7">
        <v>2087.13</v>
      </c>
      <c r="F2143" s="7">
        <f>sales_data_sample3[[#This Row],[SALES]]*sales_data_sample3[[#This Row],[PROFIT MARGIN]]</f>
        <v>190.76368199999999</v>
      </c>
      <c r="G2143" s="14" t="str">
        <f>IF(sales_data_sample3[[#This Row],[STATUS]] &lt;&gt;"Cancelled","9,14%","0")</f>
        <v>9,14%</v>
      </c>
      <c r="H2143" s="4">
        <v>38312</v>
      </c>
      <c r="I2143" t="s">
        <v>28</v>
      </c>
      <c r="J2143">
        <f>ROUNDUP(MONTH(sales_data_sample3[[#This Row],[ORDER DATE]])/3,0)</f>
        <v>4</v>
      </c>
      <c r="K2143" t="str">
        <f>TEXT(sales_data_sample3[[#This Row],[ORDER DATE]],"[$-409]mmmm")</f>
        <v>November</v>
      </c>
      <c r="L2143">
        <f>YEAR(sales_data_sample3[[#This Row],[ORDER DATE]])</f>
        <v>2004</v>
      </c>
      <c r="M2143" t="s">
        <v>2075</v>
      </c>
      <c r="N2143">
        <v>122</v>
      </c>
      <c r="O2143" t="s">
        <v>3005</v>
      </c>
      <c r="P2143" t="s">
        <v>312</v>
      </c>
      <c r="Q2143" t="s">
        <v>313</v>
      </c>
      <c r="R2143" t="s">
        <v>314</v>
      </c>
      <c r="S2143" t="s">
        <v>315</v>
      </c>
      <c r="T2143" t="s">
        <v>35</v>
      </c>
      <c r="U2143" t="s">
        <v>36</v>
      </c>
      <c r="V2143" t="s">
        <v>37</v>
      </c>
      <c r="W2143" t="s">
        <v>38</v>
      </c>
      <c r="X2143" t="s">
        <v>39</v>
      </c>
      <c r="Y2143" t="s">
        <v>187</v>
      </c>
      <c r="Z2143" t="s">
        <v>316</v>
      </c>
      <c r="AA2143" t="s">
        <v>42</v>
      </c>
    </row>
    <row r="2144" spans="1:27" x14ac:dyDescent="0.25">
      <c r="A2144" s="1">
        <v>10337</v>
      </c>
      <c r="B2144" s="1">
        <v>21</v>
      </c>
      <c r="C2144" s="8">
        <v>100</v>
      </c>
      <c r="D2144" s="1">
        <v>6</v>
      </c>
      <c r="E2144" s="7">
        <v>2296.77</v>
      </c>
      <c r="F2144" s="7">
        <f>sales_data_sample3[[#This Row],[SALES]]*sales_data_sample3[[#This Row],[PROFIT MARGIN]]</f>
        <v>116.905593</v>
      </c>
      <c r="G2144" s="14" t="str">
        <f>IF(sales_data_sample3[[#This Row],[STATUS]] &lt;&gt;"Cancelled","5,09%","0")</f>
        <v>5,09%</v>
      </c>
      <c r="H2144" s="4">
        <v>38312</v>
      </c>
      <c r="I2144" t="s">
        <v>28</v>
      </c>
      <c r="J2144">
        <f>ROUNDUP(MONTH(sales_data_sample3[[#This Row],[ORDER DATE]])/3,0)</f>
        <v>4</v>
      </c>
      <c r="K2144" t="str">
        <f>TEXT(sales_data_sample3[[#This Row],[ORDER DATE]],"[$-409]mmmm")</f>
        <v>November</v>
      </c>
      <c r="L2144">
        <f>YEAR(sales_data_sample3[[#This Row],[ORDER DATE]])</f>
        <v>2004</v>
      </c>
      <c r="M2144" t="s">
        <v>2246</v>
      </c>
      <c r="N2144">
        <v>58</v>
      </c>
      <c r="O2144" t="s">
        <v>4208</v>
      </c>
      <c r="P2144" t="s">
        <v>312</v>
      </c>
      <c r="Q2144" t="s">
        <v>313</v>
      </c>
      <c r="R2144" t="s">
        <v>314</v>
      </c>
      <c r="S2144" t="s">
        <v>315</v>
      </c>
      <c r="T2144" t="s">
        <v>35</v>
      </c>
      <c r="U2144" t="s">
        <v>36</v>
      </c>
      <c r="V2144" t="s">
        <v>37</v>
      </c>
      <c r="W2144" t="s">
        <v>38</v>
      </c>
      <c r="X2144" t="s">
        <v>39</v>
      </c>
      <c r="Y2144" t="s">
        <v>187</v>
      </c>
      <c r="Z2144" t="s">
        <v>316</v>
      </c>
      <c r="AA2144" t="s">
        <v>42</v>
      </c>
    </row>
    <row r="2145" spans="1:27" x14ac:dyDescent="0.25">
      <c r="A2145" s="1">
        <v>10337</v>
      </c>
      <c r="B2145" s="1">
        <v>36</v>
      </c>
      <c r="C2145" s="8">
        <v>70.3</v>
      </c>
      <c r="D2145" s="1">
        <v>9</v>
      </c>
      <c r="E2145" s="7">
        <v>2530.8000000000002</v>
      </c>
      <c r="F2145" s="7">
        <f>sales_data_sample3[[#This Row],[SALES]]*sales_data_sample3[[#This Row],[PROFIT MARGIN]]</f>
        <v>231.31512000000001</v>
      </c>
      <c r="G2145" s="14" t="str">
        <f>IF(sales_data_sample3[[#This Row],[STATUS]] &lt;&gt;"Cancelled","9,14%","0")</f>
        <v>9,14%</v>
      </c>
      <c r="H2145" s="4">
        <v>38312</v>
      </c>
      <c r="I2145" t="s">
        <v>28</v>
      </c>
      <c r="J2145">
        <f>ROUNDUP(MONTH(sales_data_sample3[[#This Row],[ORDER DATE]])/3,0)</f>
        <v>4</v>
      </c>
      <c r="K2145" t="str">
        <f>TEXT(sales_data_sample3[[#This Row],[ORDER DATE]],"[$-409]mmmm")</f>
        <v>November</v>
      </c>
      <c r="L2145">
        <f>YEAR(sales_data_sample3[[#This Row],[ORDER DATE]])</f>
        <v>2004</v>
      </c>
      <c r="M2145" t="s">
        <v>2075</v>
      </c>
      <c r="N2145">
        <v>86</v>
      </c>
      <c r="O2145" t="s">
        <v>4358</v>
      </c>
      <c r="P2145" t="s">
        <v>312</v>
      </c>
      <c r="Q2145" t="s">
        <v>313</v>
      </c>
      <c r="R2145" t="s">
        <v>314</v>
      </c>
      <c r="S2145" t="s">
        <v>315</v>
      </c>
      <c r="T2145" t="s">
        <v>35</v>
      </c>
      <c r="U2145" t="s">
        <v>36</v>
      </c>
      <c r="V2145" t="s">
        <v>37</v>
      </c>
      <c r="W2145" t="s">
        <v>38</v>
      </c>
      <c r="X2145" t="s">
        <v>39</v>
      </c>
      <c r="Y2145" t="s">
        <v>187</v>
      </c>
      <c r="Z2145" t="s">
        <v>316</v>
      </c>
      <c r="AA2145" t="s">
        <v>42</v>
      </c>
    </row>
    <row r="2146" spans="1:27" x14ac:dyDescent="0.25">
      <c r="A2146" s="1">
        <v>10337</v>
      </c>
      <c r="B2146" s="1">
        <v>31</v>
      </c>
      <c r="C2146" s="8">
        <v>89.38</v>
      </c>
      <c r="D2146" s="1">
        <v>1</v>
      </c>
      <c r="E2146" s="7">
        <v>2770.78</v>
      </c>
      <c r="F2146" s="7">
        <f>sales_data_sample3[[#This Row],[SALES]]*sales_data_sample3[[#This Row],[PROFIT MARGIN]]</f>
        <v>253.249292</v>
      </c>
      <c r="G2146" s="14" t="str">
        <f>IF(sales_data_sample3[[#This Row],[STATUS]] &lt;&gt;"Cancelled","9,14%","0")</f>
        <v>9,14%</v>
      </c>
      <c r="H2146" s="4">
        <v>38312</v>
      </c>
      <c r="I2146" t="s">
        <v>28</v>
      </c>
      <c r="J2146">
        <f>ROUNDUP(MONTH(sales_data_sample3[[#This Row],[ORDER DATE]])/3,0)</f>
        <v>4</v>
      </c>
      <c r="K2146" t="str">
        <f>TEXT(sales_data_sample3[[#This Row],[ORDER DATE]],"[$-409]mmmm")</f>
        <v>November</v>
      </c>
      <c r="L2146">
        <f>YEAR(sales_data_sample3[[#This Row],[ORDER DATE]])</f>
        <v>2004</v>
      </c>
      <c r="M2146" t="s">
        <v>2075</v>
      </c>
      <c r="N2146">
        <v>100</v>
      </c>
      <c r="O2146" t="s">
        <v>4604</v>
      </c>
      <c r="P2146" t="s">
        <v>312</v>
      </c>
      <c r="Q2146" t="s">
        <v>313</v>
      </c>
      <c r="R2146" t="s">
        <v>314</v>
      </c>
      <c r="S2146" t="s">
        <v>315</v>
      </c>
      <c r="T2146" t="s">
        <v>35</v>
      </c>
      <c r="U2146" t="s">
        <v>36</v>
      </c>
      <c r="V2146" t="s">
        <v>37</v>
      </c>
      <c r="W2146" t="s">
        <v>38</v>
      </c>
      <c r="X2146" t="s">
        <v>39</v>
      </c>
      <c r="Y2146" t="s">
        <v>187</v>
      </c>
      <c r="Z2146" t="s">
        <v>316</v>
      </c>
      <c r="AA2146" t="s">
        <v>42</v>
      </c>
    </row>
    <row r="2147" spans="1:27" x14ac:dyDescent="0.25">
      <c r="A2147" s="1">
        <v>10337</v>
      </c>
      <c r="B2147" s="1">
        <v>36</v>
      </c>
      <c r="C2147" s="8">
        <v>71.89</v>
      </c>
      <c r="D2147" s="1">
        <v>7</v>
      </c>
      <c r="E2147" s="7">
        <v>2588.04</v>
      </c>
      <c r="F2147" s="7">
        <f>sales_data_sample3[[#This Row],[SALES]]*sales_data_sample3[[#This Row],[PROFIT MARGIN]]</f>
        <v>236.54685599999999</v>
      </c>
      <c r="G2147" s="14" t="str">
        <f>IF(sales_data_sample3[[#This Row],[STATUS]] &lt;&gt;"Cancelled","9,14%","0")</f>
        <v>9,14%</v>
      </c>
      <c r="H2147" s="4">
        <v>38312</v>
      </c>
      <c r="I2147" t="s">
        <v>28</v>
      </c>
      <c r="J2147">
        <f>ROUNDUP(MONTH(sales_data_sample3[[#This Row],[ORDER DATE]])/3,0)</f>
        <v>4</v>
      </c>
      <c r="K2147" t="str">
        <f>TEXT(sales_data_sample3[[#This Row],[ORDER DATE]],"[$-409]mmmm")</f>
        <v>November</v>
      </c>
      <c r="L2147">
        <f>YEAR(sales_data_sample3[[#This Row],[ORDER DATE]])</f>
        <v>2004</v>
      </c>
      <c r="M2147" t="s">
        <v>2075</v>
      </c>
      <c r="N2147">
        <v>99</v>
      </c>
      <c r="O2147" t="s">
        <v>4639</v>
      </c>
      <c r="P2147" t="s">
        <v>312</v>
      </c>
      <c r="Q2147" t="s">
        <v>313</v>
      </c>
      <c r="R2147" t="s">
        <v>314</v>
      </c>
      <c r="S2147" t="s">
        <v>315</v>
      </c>
      <c r="T2147" t="s">
        <v>35</v>
      </c>
      <c r="U2147" t="s">
        <v>36</v>
      </c>
      <c r="V2147" t="s">
        <v>37</v>
      </c>
      <c r="W2147" t="s">
        <v>38</v>
      </c>
      <c r="X2147" t="s">
        <v>39</v>
      </c>
      <c r="Y2147" t="s">
        <v>187</v>
      </c>
      <c r="Z2147" t="s">
        <v>316</v>
      </c>
      <c r="AA2147" t="s">
        <v>42</v>
      </c>
    </row>
    <row r="2148" spans="1:27" x14ac:dyDescent="0.25">
      <c r="A2148" s="1">
        <v>10337</v>
      </c>
      <c r="B2148" s="1">
        <v>42</v>
      </c>
      <c r="C2148" s="8">
        <v>97.16</v>
      </c>
      <c r="D2148" s="1">
        <v>5</v>
      </c>
      <c r="E2148" s="7">
        <v>4080.72</v>
      </c>
      <c r="F2148" s="7">
        <f>sales_data_sample3[[#This Row],[SALES]]*sales_data_sample3[[#This Row],[PROFIT MARGIN]]</f>
        <v>372.97780799999998</v>
      </c>
      <c r="G2148" s="14" t="str">
        <f>IF(sales_data_sample3[[#This Row],[STATUS]] &lt;&gt;"Cancelled","9,14%","0")</f>
        <v>9,14%</v>
      </c>
      <c r="H2148" s="4">
        <v>38312</v>
      </c>
      <c r="I2148" t="s">
        <v>28</v>
      </c>
      <c r="J2148">
        <f>ROUNDUP(MONTH(sales_data_sample3[[#This Row],[ORDER DATE]])/3,0)</f>
        <v>4</v>
      </c>
      <c r="K2148" t="str">
        <f>TEXT(sales_data_sample3[[#This Row],[ORDER DATE]],"[$-409]mmmm")</f>
        <v>November</v>
      </c>
      <c r="L2148">
        <f>YEAR(sales_data_sample3[[#This Row],[ORDER DATE]])</f>
        <v>2004</v>
      </c>
      <c r="M2148" t="s">
        <v>2075</v>
      </c>
      <c r="N2148">
        <v>54</v>
      </c>
      <c r="O2148" t="s">
        <v>4760</v>
      </c>
      <c r="P2148" t="s">
        <v>312</v>
      </c>
      <c r="Q2148" t="s">
        <v>313</v>
      </c>
      <c r="R2148" t="s">
        <v>314</v>
      </c>
      <c r="S2148" t="s">
        <v>315</v>
      </c>
      <c r="T2148" t="s">
        <v>35</v>
      </c>
      <c r="U2148" t="s">
        <v>36</v>
      </c>
      <c r="V2148" t="s">
        <v>37</v>
      </c>
      <c r="W2148" t="s">
        <v>38</v>
      </c>
      <c r="X2148" t="s">
        <v>39</v>
      </c>
      <c r="Y2148" t="s">
        <v>187</v>
      </c>
      <c r="Z2148" t="s">
        <v>316</v>
      </c>
      <c r="AA2148" t="s">
        <v>65</v>
      </c>
    </row>
    <row r="2149" spans="1:27" x14ac:dyDescent="0.25">
      <c r="A2149" s="1">
        <v>10338</v>
      </c>
      <c r="B2149" s="1">
        <v>41</v>
      </c>
      <c r="C2149" s="8">
        <v>100</v>
      </c>
      <c r="D2149" s="1">
        <v>1</v>
      </c>
      <c r="E2149" s="7">
        <v>5624.79</v>
      </c>
      <c r="F2149" s="7">
        <f>sales_data_sample3[[#This Row],[SALES]]*sales_data_sample3[[#This Row],[PROFIT MARGIN]]</f>
        <v>411.17214899999999</v>
      </c>
      <c r="G2149" s="14" t="str">
        <f>IF(sales_data_sample3[[#This Row],[STATUS]] &lt;&gt;"Cancelled","7,31%","0")</f>
        <v>7,31%</v>
      </c>
      <c r="H2149" s="4">
        <v>38313</v>
      </c>
      <c r="I2149" t="s">
        <v>28</v>
      </c>
      <c r="J2149">
        <f>ROUNDUP(MONTH(sales_data_sample3[[#This Row],[ORDER DATE]])/3,0)</f>
        <v>4</v>
      </c>
      <c r="K2149" t="str">
        <f>TEXT(sales_data_sample3[[#This Row],[ORDER DATE]],"[$-409]mmmm")</f>
        <v>November</v>
      </c>
      <c r="L2149">
        <f>YEAR(sales_data_sample3[[#This Row],[ORDER DATE]])</f>
        <v>2004</v>
      </c>
      <c r="M2149" t="s">
        <v>1502</v>
      </c>
      <c r="N2149">
        <v>157</v>
      </c>
      <c r="O2149" t="s">
        <v>1503</v>
      </c>
      <c r="P2149" t="s">
        <v>1543</v>
      </c>
      <c r="Q2149" t="s">
        <v>1544</v>
      </c>
      <c r="R2149" t="s">
        <v>1545</v>
      </c>
      <c r="S2149" t="s">
        <v>4804</v>
      </c>
      <c r="T2149" t="s">
        <v>1546</v>
      </c>
      <c r="U2149" t="s">
        <v>4804</v>
      </c>
      <c r="V2149" t="s">
        <v>1547</v>
      </c>
      <c r="W2149" t="s">
        <v>643</v>
      </c>
      <c r="X2149" t="s">
        <v>52</v>
      </c>
      <c r="Y2149" t="s">
        <v>1548</v>
      </c>
      <c r="Z2149" t="s">
        <v>1549</v>
      </c>
      <c r="AA2149" t="s">
        <v>65</v>
      </c>
    </row>
    <row r="2150" spans="1:27" x14ac:dyDescent="0.25">
      <c r="A2150" s="1">
        <v>10338</v>
      </c>
      <c r="B2150" s="1">
        <v>28</v>
      </c>
      <c r="C2150" s="8">
        <v>82.58</v>
      </c>
      <c r="D2150" s="1">
        <v>3</v>
      </c>
      <c r="E2150" s="7">
        <v>2312.2399999999998</v>
      </c>
      <c r="F2150" s="7">
        <f>sales_data_sample3[[#This Row],[SALES]]*sales_data_sample3[[#This Row],[PROFIT MARGIN]]</f>
        <v>211.33873599999995</v>
      </c>
      <c r="G2150" s="14" t="str">
        <f>IF(sales_data_sample3[[#This Row],[STATUS]] &lt;&gt;"Cancelled","9,14%","0")</f>
        <v>9,14%</v>
      </c>
      <c r="H2150" s="4">
        <v>38313</v>
      </c>
      <c r="I2150" t="s">
        <v>28</v>
      </c>
      <c r="J2150">
        <f>ROUNDUP(MONTH(sales_data_sample3[[#This Row],[ORDER DATE]])/3,0)</f>
        <v>4</v>
      </c>
      <c r="K2150" t="str">
        <f>TEXT(sales_data_sample3[[#This Row],[ORDER DATE]],"[$-409]mmmm")</f>
        <v>November</v>
      </c>
      <c r="L2150">
        <f>YEAR(sales_data_sample3[[#This Row],[ORDER DATE]])</f>
        <v>2004</v>
      </c>
      <c r="M2150" t="s">
        <v>2075</v>
      </c>
      <c r="N2150">
        <v>86</v>
      </c>
      <c r="O2150" t="s">
        <v>2076</v>
      </c>
      <c r="P2150" t="s">
        <v>1543</v>
      </c>
      <c r="Q2150" t="s">
        <v>1544</v>
      </c>
      <c r="R2150" t="s">
        <v>1545</v>
      </c>
      <c r="S2150" t="s">
        <v>4804</v>
      </c>
      <c r="T2150" t="s">
        <v>1546</v>
      </c>
      <c r="U2150" t="s">
        <v>4804</v>
      </c>
      <c r="V2150" t="s">
        <v>1547</v>
      </c>
      <c r="W2150" t="s">
        <v>643</v>
      </c>
      <c r="X2150" t="s">
        <v>52</v>
      </c>
      <c r="Y2150" t="s">
        <v>1548</v>
      </c>
      <c r="Z2150" t="s">
        <v>1549</v>
      </c>
      <c r="AA2150" t="s">
        <v>42</v>
      </c>
    </row>
    <row r="2151" spans="1:27" x14ac:dyDescent="0.25">
      <c r="A2151" s="1">
        <v>10338</v>
      </c>
      <c r="B2151" s="1">
        <v>45</v>
      </c>
      <c r="C2151" s="8">
        <v>100</v>
      </c>
      <c r="D2151" s="1">
        <v>2</v>
      </c>
      <c r="E2151" s="7">
        <v>5526.45</v>
      </c>
      <c r="F2151" s="7">
        <f>sales_data_sample3[[#This Row],[SALES]]*sales_data_sample3[[#This Row],[PROFIT MARGIN]]</f>
        <v>408.40465499999993</v>
      </c>
      <c r="G2151" s="14" t="str">
        <f>IF(sales_data_sample3[[#This Row],[STATUS]] &lt;&gt;"Cancelled","7,39%","0")</f>
        <v>7,39%</v>
      </c>
      <c r="H2151" s="4">
        <v>38313</v>
      </c>
      <c r="I2151" t="s">
        <v>28</v>
      </c>
      <c r="J2151">
        <f>ROUNDUP(MONTH(sales_data_sample3[[#This Row],[ORDER DATE]])/3,0)</f>
        <v>4</v>
      </c>
      <c r="K2151" t="str">
        <f>TEXT(sales_data_sample3[[#This Row],[ORDER DATE]],"[$-409]mmmm")</f>
        <v>November</v>
      </c>
      <c r="L2151">
        <f>YEAR(sales_data_sample3[[#This Row],[ORDER DATE]])</f>
        <v>2004</v>
      </c>
      <c r="M2151" t="s">
        <v>1354</v>
      </c>
      <c r="N2151">
        <v>105</v>
      </c>
      <c r="O2151" t="s">
        <v>2467</v>
      </c>
      <c r="P2151" t="s">
        <v>1543</v>
      </c>
      <c r="Q2151" t="s">
        <v>1544</v>
      </c>
      <c r="R2151" t="s">
        <v>1545</v>
      </c>
      <c r="S2151" t="s">
        <v>4804</v>
      </c>
      <c r="T2151" t="s">
        <v>1546</v>
      </c>
      <c r="U2151" t="s">
        <v>4804</v>
      </c>
      <c r="V2151" t="s">
        <v>1547</v>
      </c>
      <c r="W2151" t="s">
        <v>643</v>
      </c>
      <c r="X2151" t="s">
        <v>52</v>
      </c>
      <c r="Y2151" t="s">
        <v>1548</v>
      </c>
      <c r="Z2151" t="s">
        <v>1549</v>
      </c>
      <c r="AA2151" t="s">
        <v>65</v>
      </c>
    </row>
    <row r="2152" spans="1:27" x14ac:dyDescent="0.25">
      <c r="A2152" s="1">
        <v>10339</v>
      </c>
      <c r="B2152" s="1">
        <v>40</v>
      </c>
      <c r="C2152" s="8">
        <v>68.92</v>
      </c>
      <c r="D2152" s="1">
        <v>4</v>
      </c>
      <c r="E2152" s="7">
        <v>2756.8</v>
      </c>
      <c r="F2152" s="7">
        <f>sales_data_sample3[[#This Row],[SALES]]*sales_data_sample3[[#This Row],[PROFIT MARGIN]]</f>
        <v>350.11360000000002</v>
      </c>
      <c r="G2152" s="14" t="str">
        <f>IF(sales_data_sample3[[#This Row],[STATUS]] &lt;&gt;"Cancelled","12,70%","0")</f>
        <v>12,70%</v>
      </c>
      <c r="H2152" s="4">
        <v>38314</v>
      </c>
      <c r="I2152" t="s">
        <v>28</v>
      </c>
      <c r="J2152">
        <f>ROUNDUP(MONTH(sales_data_sample3[[#This Row],[ORDER DATE]])/3,0)</f>
        <v>4</v>
      </c>
      <c r="K2152" t="str">
        <f>TEXT(sales_data_sample3[[#This Row],[ORDER DATE]],"[$-409]mmmm")</f>
        <v>November</v>
      </c>
      <c r="L2152">
        <f>YEAR(sales_data_sample3[[#This Row],[ORDER DATE]])</f>
        <v>2004</v>
      </c>
      <c r="M2152" t="s">
        <v>29</v>
      </c>
      <c r="N2152">
        <v>118</v>
      </c>
      <c r="O2152" t="s">
        <v>471</v>
      </c>
      <c r="P2152" t="s">
        <v>380</v>
      </c>
      <c r="Q2152" t="s">
        <v>381</v>
      </c>
      <c r="R2152" t="s">
        <v>382</v>
      </c>
      <c r="S2152" t="s">
        <v>4804</v>
      </c>
      <c r="T2152" t="s">
        <v>383</v>
      </c>
      <c r="U2152" t="s">
        <v>384</v>
      </c>
      <c r="V2152" t="s">
        <v>385</v>
      </c>
      <c r="W2152" t="s">
        <v>307</v>
      </c>
      <c r="X2152" t="s">
        <v>307</v>
      </c>
      <c r="Y2152" t="s">
        <v>386</v>
      </c>
      <c r="Z2152" t="s">
        <v>387</v>
      </c>
      <c r="AA2152" t="s">
        <v>42</v>
      </c>
    </row>
    <row r="2153" spans="1:27" x14ac:dyDescent="0.25">
      <c r="A2153" s="1">
        <v>10339</v>
      </c>
      <c r="B2153" s="1">
        <v>39</v>
      </c>
      <c r="C2153" s="8">
        <v>76.67</v>
      </c>
      <c r="D2153" s="1">
        <v>3</v>
      </c>
      <c r="E2153" s="7">
        <v>2990.13</v>
      </c>
      <c r="F2153" s="7">
        <f>sales_data_sample3[[#This Row],[SALES]]*sales_data_sample3[[#This Row],[PROFIT MARGIN]]</f>
        <v>379.74651</v>
      </c>
      <c r="G2153" s="14" t="str">
        <f>IF(sales_data_sample3[[#This Row],[STATUS]] &lt;&gt;"Cancelled","12,70%","0")</f>
        <v>12,70%</v>
      </c>
      <c r="H2153" s="4">
        <v>38314</v>
      </c>
      <c r="I2153" t="s">
        <v>28</v>
      </c>
      <c r="J2153">
        <f>ROUNDUP(MONTH(sales_data_sample3[[#This Row],[ORDER DATE]])/3,0)</f>
        <v>4</v>
      </c>
      <c r="K2153" t="str">
        <f>TEXT(sales_data_sample3[[#This Row],[ORDER DATE]],"[$-409]mmmm")</f>
        <v>November</v>
      </c>
      <c r="L2153">
        <f>YEAR(sales_data_sample3[[#This Row],[ORDER DATE]])</f>
        <v>2004</v>
      </c>
      <c r="M2153" t="s">
        <v>29</v>
      </c>
      <c r="N2153">
        <v>193</v>
      </c>
      <c r="O2153" t="s">
        <v>530</v>
      </c>
      <c r="P2153" t="s">
        <v>380</v>
      </c>
      <c r="Q2153" t="s">
        <v>381</v>
      </c>
      <c r="R2153" t="s">
        <v>382</v>
      </c>
      <c r="S2153" t="s">
        <v>4804</v>
      </c>
      <c r="T2153" t="s">
        <v>383</v>
      </c>
      <c r="U2153" t="s">
        <v>384</v>
      </c>
      <c r="V2153" t="s">
        <v>385</v>
      </c>
      <c r="W2153" t="s">
        <v>307</v>
      </c>
      <c r="X2153" t="s">
        <v>307</v>
      </c>
      <c r="Y2153" t="s">
        <v>386</v>
      </c>
      <c r="Z2153" t="s">
        <v>387</v>
      </c>
      <c r="AA2153" t="s">
        <v>42</v>
      </c>
    </row>
    <row r="2154" spans="1:27" x14ac:dyDescent="0.25">
      <c r="A2154" s="1">
        <v>10339</v>
      </c>
      <c r="B2154" s="1">
        <v>27</v>
      </c>
      <c r="C2154" s="8">
        <v>100</v>
      </c>
      <c r="D2154" s="1">
        <v>2</v>
      </c>
      <c r="E2154" s="7">
        <v>2810.7</v>
      </c>
      <c r="F2154" s="7">
        <f>sales_data_sample3[[#This Row],[SALES]]*sales_data_sample3[[#This Row],[PROFIT MARGIN]]</f>
        <v>205.46216999999999</v>
      </c>
      <c r="G2154" s="14" t="str">
        <f>IF(sales_data_sample3[[#This Row],[STATUS]] &lt;&gt;"Cancelled","7,31%","0")</f>
        <v>7,31%</v>
      </c>
      <c r="H2154" s="4">
        <v>38314</v>
      </c>
      <c r="I2154" t="s">
        <v>28</v>
      </c>
      <c r="J2154">
        <f>ROUNDUP(MONTH(sales_data_sample3[[#This Row],[ORDER DATE]])/3,0)</f>
        <v>4</v>
      </c>
      <c r="K2154" t="str">
        <f>TEXT(sales_data_sample3[[#This Row],[ORDER DATE]],"[$-409]mmmm")</f>
        <v>November</v>
      </c>
      <c r="L2154">
        <f>YEAR(sales_data_sample3[[#This Row],[ORDER DATE]])</f>
        <v>2004</v>
      </c>
      <c r="M2154" t="s">
        <v>1502</v>
      </c>
      <c r="N2154">
        <v>84</v>
      </c>
      <c r="O2154" t="s">
        <v>1845</v>
      </c>
      <c r="P2154" t="s">
        <v>380</v>
      </c>
      <c r="Q2154" t="s">
        <v>381</v>
      </c>
      <c r="R2154" t="s">
        <v>382</v>
      </c>
      <c r="S2154" t="s">
        <v>4804</v>
      </c>
      <c r="T2154" t="s">
        <v>383</v>
      </c>
      <c r="U2154" t="s">
        <v>384</v>
      </c>
      <c r="V2154" t="s">
        <v>385</v>
      </c>
      <c r="W2154" t="s">
        <v>307</v>
      </c>
      <c r="X2154" t="s">
        <v>307</v>
      </c>
      <c r="Y2154" t="s">
        <v>386</v>
      </c>
      <c r="Z2154" t="s">
        <v>387</v>
      </c>
      <c r="AA2154" t="s">
        <v>42</v>
      </c>
    </row>
    <row r="2155" spans="1:27" x14ac:dyDescent="0.25">
      <c r="A2155" s="1">
        <v>10339</v>
      </c>
      <c r="B2155" s="1">
        <v>30</v>
      </c>
      <c r="C2155" s="8">
        <v>62.16</v>
      </c>
      <c r="D2155" s="1">
        <v>1</v>
      </c>
      <c r="E2155" s="7">
        <v>1864.8</v>
      </c>
      <c r="F2155" s="7">
        <f>sales_data_sample3[[#This Row],[SALES]]*sales_data_sample3[[#This Row],[PROFIT MARGIN]]</f>
        <v>236.8296</v>
      </c>
      <c r="G2155" s="14">
        <v>0.127</v>
      </c>
      <c r="H2155" s="4">
        <v>38314</v>
      </c>
      <c r="I2155" t="s">
        <v>28</v>
      </c>
      <c r="J2155">
        <f>ROUNDUP(MONTH(sales_data_sample3[[#This Row],[ORDER DATE]])/3,0)</f>
        <v>4</v>
      </c>
      <c r="K2155" t="str">
        <f>TEXT(sales_data_sample3[[#This Row],[ORDER DATE]],"[$-409]mmmm")</f>
        <v>November</v>
      </c>
      <c r="L2155">
        <f>YEAR(sales_data_sample3[[#This Row],[ORDER DATE]])</f>
        <v>2004</v>
      </c>
      <c r="M2155" t="s">
        <v>29</v>
      </c>
      <c r="N2155">
        <v>60</v>
      </c>
      <c r="O2155" t="s">
        <v>1884</v>
      </c>
      <c r="P2155" t="s">
        <v>380</v>
      </c>
      <c r="Q2155" t="s">
        <v>381</v>
      </c>
      <c r="R2155" t="s">
        <v>382</v>
      </c>
      <c r="S2155" t="s">
        <v>4804</v>
      </c>
      <c r="T2155" t="s">
        <v>383</v>
      </c>
      <c r="U2155" t="s">
        <v>384</v>
      </c>
      <c r="V2155" t="s">
        <v>385</v>
      </c>
      <c r="W2155" t="s">
        <v>307</v>
      </c>
      <c r="X2155" t="s">
        <v>307</v>
      </c>
      <c r="Y2155" t="s">
        <v>386</v>
      </c>
      <c r="Z2155" t="s">
        <v>387</v>
      </c>
      <c r="AA2155" t="s">
        <v>42</v>
      </c>
    </row>
    <row r="2156" spans="1:27" x14ac:dyDescent="0.25">
      <c r="A2156" s="1">
        <v>10339</v>
      </c>
      <c r="B2156" s="1">
        <v>27</v>
      </c>
      <c r="C2156" s="8">
        <v>84.39</v>
      </c>
      <c r="D2156" s="1">
        <v>10</v>
      </c>
      <c r="E2156" s="7">
        <v>2278.5300000000002</v>
      </c>
      <c r="F2156" s="7">
        <f>sales_data_sample3[[#This Row],[SALES]]*sales_data_sample3[[#This Row],[PROFIT MARGIN]]</f>
        <v>289.37331</v>
      </c>
      <c r="G2156" s="14">
        <v>0.127</v>
      </c>
      <c r="H2156" s="4">
        <v>38314</v>
      </c>
      <c r="I2156" t="s">
        <v>28</v>
      </c>
      <c r="J2156">
        <f>ROUNDUP(MONTH(sales_data_sample3[[#This Row],[ORDER DATE]])/3,0)</f>
        <v>4</v>
      </c>
      <c r="K2156" t="str">
        <f>TEXT(sales_data_sample3[[#This Row],[ORDER DATE]],"[$-409]mmmm")</f>
        <v>November</v>
      </c>
      <c r="L2156">
        <f>YEAR(sales_data_sample3[[#This Row],[ORDER DATE]])</f>
        <v>2004</v>
      </c>
      <c r="M2156" t="s">
        <v>29</v>
      </c>
      <c r="N2156">
        <v>112</v>
      </c>
      <c r="O2156" t="s">
        <v>2822</v>
      </c>
      <c r="P2156" t="s">
        <v>380</v>
      </c>
      <c r="Q2156" t="s">
        <v>381</v>
      </c>
      <c r="R2156" t="s">
        <v>382</v>
      </c>
      <c r="S2156" t="s">
        <v>4804</v>
      </c>
      <c r="T2156" t="s">
        <v>383</v>
      </c>
      <c r="U2156" t="s">
        <v>384</v>
      </c>
      <c r="V2156" t="s">
        <v>385</v>
      </c>
      <c r="W2156" t="s">
        <v>307</v>
      </c>
      <c r="X2156" t="s">
        <v>307</v>
      </c>
      <c r="Y2156" t="s">
        <v>386</v>
      </c>
      <c r="Z2156" t="s">
        <v>387</v>
      </c>
      <c r="AA2156" t="s">
        <v>42</v>
      </c>
    </row>
    <row r="2157" spans="1:27" x14ac:dyDescent="0.25">
      <c r="A2157" s="1">
        <v>10339</v>
      </c>
      <c r="B2157" s="1">
        <v>21</v>
      </c>
      <c r="C2157" s="8">
        <v>50.65</v>
      </c>
      <c r="D2157" s="1">
        <v>7</v>
      </c>
      <c r="E2157" s="7">
        <v>1063.6500000000001</v>
      </c>
      <c r="F2157" s="7">
        <f>sales_data_sample3[[#This Row],[SALES]]*sales_data_sample3[[#This Row],[PROFIT MARGIN]]</f>
        <v>77.752814999999998</v>
      </c>
      <c r="G2157" s="14" t="str">
        <f>IF(sales_data_sample3[[#This Row],[STATUS]] &lt;&gt;"Cancelled","7,31%","0")</f>
        <v>7,31%</v>
      </c>
      <c r="H2157" s="4">
        <v>38314</v>
      </c>
      <c r="I2157" t="s">
        <v>28</v>
      </c>
      <c r="J2157">
        <f>ROUNDUP(MONTH(sales_data_sample3[[#This Row],[ORDER DATE]])/3,0)</f>
        <v>4</v>
      </c>
      <c r="K2157" t="str">
        <f>TEXT(sales_data_sample3[[#This Row],[ORDER DATE]],"[$-409]mmmm")</f>
        <v>November</v>
      </c>
      <c r="L2157">
        <f>YEAR(sales_data_sample3[[#This Row],[ORDER DATE]])</f>
        <v>2004</v>
      </c>
      <c r="M2157" t="s">
        <v>1502</v>
      </c>
      <c r="N2157">
        <v>109</v>
      </c>
      <c r="O2157" t="s">
        <v>2888</v>
      </c>
      <c r="P2157" t="s">
        <v>380</v>
      </c>
      <c r="Q2157" t="s">
        <v>381</v>
      </c>
      <c r="R2157" t="s">
        <v>382</v>
      </c>
      <c r="S2157" t="s">
        <v>4804</v>
      </c>
      <c r="T2157" t="s">
        <v>383</v>
      </c>
      <c r="U2157" t="s">
        <v>384</v>
      </c>
      <c r="V2157" t="s">
        <v>385</v>
      </c>
      <c r="W2157" t="s">
        <v>307</v>
      </c>
      <c r="X2157" t="s">
        <v>307</v>
      </c>
      <c r="Y2157" t="s">
        <v>386</v>
      </c>
      <c r="Z2157" t="s">
        <v>387</v>
      </c>
      <c r="AA2157" t="s">
        <v>42</v>
      </c>
    </row>
    <row r="2158" spans="1:27" x14ac:dyDescent="0.25">
      <c r="A2158" s="1">
        <v>10339</v>
      </c>
      <c r="B2158" s="1">
        <v>55</v>
      </c>
      <c r="C2158" s="8">
        <v>100</v>
      </c>
      <c r="D2158" s="1">
        <v>12</v>
      </c>
      <c r="E2158" s="7">
        <v>6214.45</v>
      </c>
      <c r="F2158" s="7">
        <f>sales_data_sample3[[#This Row],[SALES]]*sales_data_sample3[[#This Row],[PROFIT MARGIN]]</f>
        <v>454.276295</v>
      </c>
      <c r="G2158" s="14" t="str">
        <f>IF(sales_data_sample3[[#This Row],[STATUS]] &lt;&gt;"Cancelled","7,31%","0")</f>
        <v>7,31%</v>
      </c>
      <c r="H2158" s="4">
        <v>38314</v>
      </c>
      <c r="I2158" t="s">
        <v>28</v>
      </c>
      <c r="J2158">
        <f>ROUNDUP(MONTH(sales_data_sample3[[#This Row],[ORDER DATE]])/3,0)</f>
        <v>4</v>
      </c>
      <c r="K2158" t="str">
        <f>TEXT(sales_data_sample3[[#This Row],[ORDER DATE]],"[$-409]mmmm")</f>
        <v>November</v>
      </c>
      <c r="L2158">
        <f>YEAR(sales_data_sample3[[#This Row],[ORDER DATE]])</f>
        <v>2004</v>
      </c>
      <c r="M2158" t="s">
        <v>1502</v>
      </c>
      <c r="N2158">
        <v>68</v>
      </c>
      <c r="O2158" t="s">
        <v>3232</v>
      </c>
      <c r="P2158" t="s">
        <v>380</v>
      </c>
      <c r="Q2158" t="s">
        <v>381</v>
      </c>
      <c r="R2158" t="s">
        <v>382</v>
      </c>
      <c r="S2158" t="s">
        <v>4804</v>
      </c>
      <c r="T2158" t="s">
        <v>383</v>
      </c>
      <c r="U2158" t="s">
        <v>384</v>
      </c>
      <c r="V2158" t="s">
        <v>385</v>
      </c>
      <c r="W2158" t="s">
        <v>307</v>
      </c>
      <c r="X2158" t="s">
        <v>307</v>
      </c>
      <c r="Y2158" t="s">
        <v>386</v>
      </c>
      <c r="Z2158" t="s">
        <v>387</v>
      </c>
      <c r="AA2158" t="s">
        <v>65</v>
      </c>
    </row>
    <row r="2159" spans="1:27" x14ac:dyDescent="0.25">
      <c r="A2159" s="1">
        <v>10339</v>
      </c>
      <c r="B2159" s="1">
        <v>55</v>
      </c>
      <c r="C2159" s="8">
        <v>100</v>
      </c>
      <c r="D2159" s="1">
        <v>13</v>
      </c>
      <c r="E2159" s="7">
        <v>10758</v>
      </c>
      <c r="F2159" s="7">
        <f>sales_data_sample3[[#This Row],[SALES]]*sales_data_sample3[[#This Row],[PROFIT MARGIN]]</f>
        <v>795.01619999999991</v>
      </c>
      <c r="G2159" s="14" t="str">
        <f>IF(sales_data_sample3[[#This Row],[STATUS]] &lt;&gt;"Cancelled","7,39%","0")</f>
        <v>7,39%</v>
      </c>
      <c r="H2159" s="4">
        <v>38314</v>
      </c>
      <c r="I2159" t="s">
        <v>28</v>
      </c>
      <c r="J2159">
        <f>ROUNDUP(MONTH(sales_data_sample3[[#This Row],[ORDER DATE]])/3,0)</f>
        <v>4</v>
      </c>
      <c r="K2159" t="str">
        <f>TEXT(sales_data_sample3[[#This Row],[ORDER DATE]],"[$-409]mmmm")</f>
        <v>November</v>
      </c>
      <c r="L2159">
        <f>YEAR(sales_data_sample3[[#This Row],[ORDER DATE]])</f>
        <v>2004</v>
      </c>
      <c r="M2159" t="s">
        <v>1354</v>
      </c>
      <c r="N2159">
        <v>88</v>
      </c>
      <c r="O2159" t="s">
        <v>3347</v>
      </c>
      <c r="P2159" t="s">
        <v>380</v>
      </c>
      <c r="Q2159" t="s">
        <v>381</v>
      </c>
      <c r="R2159" t="s">
        <v>382</v>
      </c>
      <c r="S2159" t="s">
        <v>4804</v>
      </c>
      <c r="T2159" t="s">
        <v>383</v>
      </c>
      <c r="U2159" t="s">
        <v>384</v>
      </c>
      <c r="V2159" t="s">
        <v>385</v>
      </c>
      <c r="W2159" t="s">
        <v>307</v>
      </c>
      <c r="X2159" t="s">
        <v>307</v>
      </c>
      <c r="Y2159" t="s">
        <v>386</v>
      </c>
      <c r="Z2159" t="s">
        <v>387</v>
      </c>
      <c r="AA2159" t="s">
        <v>229</v>
      </c>
    </row>
    <row r="2160" spans="1:27" x14ac:dyDescent="0.25">
      <c r="A2160" s="1">
        <v>10339</v>
      </c>
      <c r="B2160" s="1">
        <v>29</v>
      </c>
      <c r="C2160" s="8">
        <v>99.69</v>
      </c>
      <c r="D2160" s="1">
        <v>14</v>
      </c>
      <c r="E2160" s="7">
        <v>2891.01</v>
      </c>
      <c r="F2160" s="7">
        <f>sales_data_sample3[[#This Row],[SALES]]*sales_data_sample3[[#This Row],[PROFIT MARGIN]]</f>
        <v>213.64563899999999</v>
      </c>
      <c r="G2160" s="14" t="str">
        <f>IF(sales_data_sample3[[#This Row],[STATUS]] &lt;&gt;"Cancelled","7,39%","0")</f>
        <v>7,39%</v>
      </c>
      <c r="H2160" s="4">
        <v>38314</v>
      </c>
      <c r="I2160" t="s">
        <v>28</v>
      </c>
      <c r="J2160">
        <f>ROUNDUP(MONTH(sales_data_sample3[[#This Row],[ORDER DATE]])/3,0)</f>
        <v>4</v>
      </c>
      <c r="K2160" t="str">
        <f>TEXT(sales_data_sample3[[#This Row],[ORDER DATE]],"[$-409]mmmm")</f>
        <v>November</v>
      </c>
      <c r="L2160">
        <f>YEAR(sales_data_sample3[[#This Row],[ORDER DATE]])</f>
        <v>2004</v>
      </c>
      <c r="M2160" t="s">
        <v>1354</v>
      </c>
      <c r="N2160">
        <v>65</v>
      </c>
      <c r="O2160" t="s">
        <v>3465</v>
      </c>
      <c r="P2160" t="s">
        <v>380</v>
      </c>
      <c r="Q2160" t="s">
        <v>381</v>
      </c>
      <c r="R2160" t="s">
        <v>382</v>
      </c>
      <c r="S2160" t="s">
        <v>4804</v>
      </c>
      <c r="T2160" t="s">
        <v>383</v>
      </c>
      <c r="U2160" t="s">
        <v>384</v>
      </c>
      <c r="V2160" t="s">
        <v>385</v>
      </c>
      <c r="W2160" t="s">
        <v>307</v>
      </c>
      <c r="X2160" t="s">
        <v>307</v>
      </c>
      <c r="Y2160" t="s">
        <v>386</v>
      </c>
      <c r="Z2160" t="s">
        <v>387</v>
      </c>
      <c r="AA2160" t="s">
        <v>42</v>
      </c>
    </row>
    <row r="2161" spans="1:27" x14ac:dyDescent="0.25">
      <c r="A2161" s="1">
        <v>10339</v>
      </c>
      <c r="B2161" s="1">
        <v>42</v>
      </c>
      <c r="C2161" s="8">
        <v>59.36</v>
      </c>
      <c r="D2161" s="1">
        <v>16</v>
      </c>
      <c r="E2161" s="7">
        <v>2493.12</v>
      </c>
      <c r="F2161" s="7">
        <f>sales_data_sample3[[#This Row],[SALES]]*sales_data_sample3[[#This Row],[PROFIT MARGIN]]</f>
        <v>184.24156799999997</v>
      </c>
      <c r="G2161" s="14" t="str">
        <f>IF(sales_data_sample3[[#This Row],[STATUS]] &lt;&gt;"Cancelled","7,39%","0")</f>
        <v>7,39%</v>
      </c>
      <c r="H2161" s="4">
        <v>38314</v>
      </c>
      <c r="I2161" t="s">
        <v>28</v>
      </c>
      <c r="J2161">
        <f>ROUNDUP(MONTH(sales_data_sample3[[#This Row],[ORDER DATE]])/3,0)</f>
        <v>4</v>
      </c>
      <c r="K2161" t="str">
        <f>TEXT(sales_data_sample3[[#This Row],[ORDER DATE]],"[$-409]mmmm")</f>
        <v>November</v>
      </c>
      <c r="L2161">
        <f>YEAR(sales_data_sample3[[#This Row],[ORDER DATE]])</f>
        <v>2004</v>
      </c>
      <c r="M2161" t="s">
        <v>1354</v>
      </c>
      <c r="N2161">
        <v>83</v>
      </c>
      <c r="O2161" t="s">
        <v>3543</v>
      </c>
      <c r="P2161" t="s">
        <v>380</v>
      </c>
      <c r="Q2161" t="s">
        <v>381</v>
      </c>
      <c r="R2161" t="s">
        <v>382</v>
      </c>
      <c r="S2161" t="s">
        <v>4804</v>
      </c>
      <c r="T2161" t="s">
        <v>383</v>
      </c>
      <c r="U2161" t="s">
        <v>384</v>
      </c>
      <c r="V2161" t="s">
        <v>385</v>
      </c>
      <c r="W2161" t="s">
        <v>307</v>
      </c>
      <c r="X2161" t="s">
        <v>307</v>
      </c>
      <c r="Y2161" t="s">
        <v>386</v>
      </c>
      <c r="Z2161" t="s">
        <v>387</v>
      </c>
      <c r="AA2161" t="s">
        <v>42</v>
      </c>
    </row>
    <row r="2162" spans="1:27" x14ac:dyDescent="0.25">
      <c r="A2162" s="1">
        <v>10339</v>
      </c>
      <c r="B2162" s="1">
        <v>45</v>
      </c>
      <c r="C2162" s="8">
        <v>96.92</v>
      </c>
      <c r="D2162" s="1">
        <v>11</v>
      </c>
      <c r="E2162" s="7">
        <v>4361.3999999999996</v>
      </c>
      <c r="F2162" s="7">
        <f>sales_data_sample3[[#This Row],[SALES]]*sales_data_sample3[[#This Row],[PROFIT MARGIN]]</f>
        <v>318.81833999999998</v>
      </c>
      <c r="G2162" s="14" t="str">
        <f>IF(sales_data_sample3[[#This Row],[STATUS]] &lt;&gt;"Cancelled","7,31%","0")</f>
        <v>7,31%</v>
      </c>
      <c r="H2162" s="4">
        <v>38314</v>
      </c>
      <c r="I2162" t="s">
        <v>28</v>
      </c>
      <c r="J2162">
        <f>ROUNDUP(MONTH(sales_data_sample3[[#This Row],[ORDER DATE]])/3,0)</f>
        <v>4</v>
      </c>
      <c r="K2162" t="str">
        <f>TEXT(sales_data_sample3[[#This Row],[ORDER DATE]],"[$-409]mmmm")</f>
        <v>November</v>
      </c>
      <c r="L2162">
        <f>YEAR(sales_data_sample3[[#This Row],[ORDER DATE]])</f>
        <v>2004</v>
      </c>
      <c r="M2162" t="s">
        <v>1502</v>
      </c>
      <c r="N2162">
        <v>68</v>
      </c>
      <c r="O2162" t="s">
        <v>3620</v>
      </c>
      <c r="P2162" t="s">
        <v>380</v>
      </c>
      <c r="Q2162" t="s">
        <v>381</v>
      </c>
      <c r="R2162" t="s">
        <v>382</v>
      </c>
      <c r="S2162" t="s">
        <v>4804</v>
      </c>
      <c r="T2162" t="s">
        <v>383</v>
      </c>
      <c r="U2162" t="s">
        <v>384</v>
      </c>
      <c r="V2162" t="s">
        <v>385</v>
      </c>
      <c r="W2162" t="s">
        <v>307</v>
      </c>
      <c r="X2162" t="s">
        <v>307</v>
      </c>
      <c r="Y2162" t="s">
        <v>386</v>
      </c>
      <c r="Z2162" t="s">
        <v>387</v>
      </c>
      <c r="AA2162" t="s">
        <v>65</v>
      </c>
    </row>
    <row r="2163" spans="1:27" x14ac:dyDescent="0.25">
      <c r="A2163" s="1">
        <v>10339</v>
      </c>
      <c r="B2163" s="1">
        <v>22</v>
      </c>
      <c r="C2163" s="8">
        <v>100</v>
      </c>
      <c r="D2163" s="1">
        <v>5</v>
      </c>
      <c r="E2163" s="7">
        <v>2816.44</v>
      </c>
      <c r="F2163" s="7">
        <f>sales_data_sample3[[#This Row],[SALES]]*sales_data_sample3[[#This Row],[PROFIT MARGIN]]</f>
        <v>257.422616</v>
      </c>
      <c r="G2163" s="14" t="str">
        <f>IF(sales_data_sample3[[#This Row],[STATUS]] &lt;&gt;"Cancelled","9,14%","0")</f>
        <v>9,14%</v>
      </c>
      <c r="H2163" s="4">
        <v>38314</v>
      </c>
      <c r="I2163" t="s">
        <v>28</v>
      </c>
      <c r="J2163">
        <f>ROUNDUP(MONTH(sales_data_sample3[[#This Row],[ORDER DATE]])/3,0)</f>
        <v>4</v>
      </c>
      <c r="K2163" t="str">
        <f>TEXT(sales_data_sample3[[#This Row],[ORDER DATE]],"[$-409]mmmm")</f>
        <v>November</v>
      </c>
      <c r="L2163">
        <f>YEAR(sales_data_sample3[[#This Row],[ORDER DATE]])</f>
        <v>2004</v>
      </c>
      <c r="M2163" t="s">
        <v>2075</v>
      </c>
      <c r="N2163">
        <v>66</v>
      </c>
      <c r="O2163" t="s">
        <v>4284</v>
      </c>
      <c r="P2163" t="s">
        <v>380</v>
      </c>
      <c r="Q2163" t="s">
        <v>381</v>
      </c>
      <c r="R2163" t="s">
        <v>382</v>
      </c>
      <c r="S2163" t="s">
        <v>4804</v>
      </c>
      <c r="T2163" t="s">
        <v>383</v>
      </c>
      <c r="U2163" t="s">
        <v>384</v>
      </c>
      <c r="V2163" t="s">
        <v>385</v>
      </c>
      <c r="W2163" t="s">
        <v>307</v>
      </c>
      <c r="X2163" t="s">
        <v>307</v>
      </c>
      <c r="Y2163" t="s">
        <v>386</v>
      </c>
      <c r="Z2163" t="s">
        <v>387</v>
      </c>
      <c r="AA2163" t="s">
        <v>42</v>
      </c>
    </row>
    <row r="2164" spans="1:27" x14ac:dyDescent="0.25">
      <c r="A2164" s="1">
        <v>10339</v>
      </c>
      <c r="B2164" s="1">
        <v>55</v>
      </c>
      <c r="C2164" s="8">
        <v>71.25</v>
      </c>
      <c r="D2164" s="1">
        <v>15</v>
      </c>
      <c r="E2164" s="7">
        <v>3918.75</v>
      </c>
      <c r="F2164" s="7">
        <f>sales_data_sample3[[#This Row],[SALES]]*sales_data_sample3[[#This Row],[PROFIT MARGIN]]</f>
        <v>358.17374999999998</v>
      </c>
      <c r="G2164" s="14" t="str">
        <f>IF(sales_data_sample3[[#This Row],[STATUS]] &lt;&gt;"Cancelled","9,14%","0")</f>
        <v>9,14%</v>
      </c>
      <c r="H2164" s="4">
        <v>38314</v>
      </c>
      <c r="I2164" t="s">
        <v>28</v>
      </c>
      <c r="J2164">
        <f>ROUNDUP(MONTH(sales_data_sample3[[#This Row],[ORDER DATE]])/3,0)</f>
        <v>4</v>
      </c>
      <c r="K2164" t="str">
        <f>TEXT(sales_data_sample3[[#This Row],[ORDER DATE]],"[$-409]mmmm")</f>
        <v>November</v>
      </c>
      <c r="L2164">
        <f>YEAR(sales_data_sample3[[#This Row],[ORDER DATE]])</f>
        <v>2004</v>
      </c>
      <c r="M2164" t="s">
        <v>2075</v>
      </c>
      <c r="N2164">
        <v>90</v>
      </c>
      <c r="O2164" t="s">
        <v>4394</v>
      </c>
      <c r="P2164" t="s">
        <v>380</v>
      </c>
      <c r="Q2164" t="s">
        <v>381</v>
      </c>
      <c r="R2164" t="s">
        <v>382</v>
      </c>
      <c r="S2164" t="s">
        <v>4804</v>
      </c>
      <c r="T2164" t="s">
        <v>383</v>
      </c>
      <c r="U2164" t="s">
        <v>384</v>
      </c>
      <c r="V2164" t="s">
        <v>385</v>
      </c>
      <c r="W2164" t="s">
        <v>307</v>
      </c>
      <c r="X2164" t="s">
        <v>307</v>
      </c>
      <c r="Y2164" t="s">
        <v>386</v>
      </c>
      <c r="Z2164" t="s">
        <v>387</v>
      </c>
      <c r="AA2164" t="s">
        <v>65</v>
      </c>
    </row>
    <row r="2165" spans="1:27" x14ac:dyDescent="0.25">
      <c r="A2165" s="1">
        <v>10339</v>
      </c>
      <c r="B2165" s="1">
        <v>50</v>
      </c>
      <c r="C2165" s="8">
        <v>74.349999999999994</v>
      </c>
      <c r="D2165" s="1">
        <v>9</v>
      </c>
      <c r="E2165" s="7">
        <v>3717.5</v>
      </c>
      <c r="F2165" s="7">
        <f>sales_data_sample3[[#This Row],[SALES]]*sales_data_sample3[[#This Row],[PROFIT MARGIN]]</f>
        <v>339.77949999999998</v>
      </c>
      <c r="G2165" s="14" t="str">
        <f>IF(sales_data_sample3[[#This Row],[STATUS]] &lt;&gt;"Cancelled","9,14%","0")</f>
        <v>9,14%</v>
      </c>
      <c r="H2165" s="4">
        <v>38314</v>
      </c>
      <c r="I2165" t="s">
        <v>28</v>
      </c>
      <c r="J2165">
        <f>ROUNDUP(MONTH(sales_data_sample3[[#This Row],[ORDER DATE]])/3,0)</f>
        <v>4</v>
      </c>
      <c r="K2165" t="str">
        <f>TEXT(sales_data_sample3[[#This Row],[ORDER DATE]],"[$-409]mmmm")</f>
        <v>November</v>
      </c>
      <c r="L2165">
        <f>YEAR(sales_data_sample3[[#This Row],[ORDER DATE]])</f>
        <v>2004</v>
      </c>
      <c r="M2165" t="s">
        <v>2075</v>
      </c>
      <c r="N2165">
        <v>72</v>
      </c>
      <c r="O2165" t="s">
        <v>4468</v>
      </c>
      <c r="P2165" t="s">
        <v>380</v>
      </c>
      <c r="Q2165" t="s">
        <v>381</v>
      </c>
      <c r="R2165" t="s">
        <v>382</v>
      </c>
      <c r="S2165" t="s">
        <v>4804</v>
      </c>
      <c r="T2165" t="s">
        <v>383</v>
      </c>
      <c r="U2165" t="s">
        <v>384</v>
      </c>
      <c r="V2165" t="s">
        <v>385</v>
      </c>
      <c r="W2165" t="s">
        <v>307</v>
      </c>
      <c r="X2165" t="s">
        <v>307</v>
      </c>
      <c r="Y2165" t="s">
        <v>386</v>
      </c>
      <c r="Z2165" t="s">
        <v>387</v>
      </c>
      <c r="AA2165" t="s">
        <v>65</v>
      </c>
    </row>
    <row r="2166" spans="1:27" x14ac:dyDescent="0.25">
      <c r="A2166" s="1">
        <v>10339</v>
      </c>
      <c r="B2166" s="1">
        <v>50</v>
      </c>
      <c r="C2166" s="8">
        <v>57.86</v>
      </c>
      <c r="D2166" s="1">
        <v>8</v>
      </c>
      <c r="E2166" s="7">
        <v>2893</v>
      </c>
      <c r="F2166" s="7">
        <f>sales_data_sample3[[#This Row],[SALES]]*sales_data_sample3[[#This Row],[PROFIT MARGIN]]</f>
        <v>211.47829999999999</v>
      </c>
      <c r="G2166" s="14" t="str">
        <f>IF(sales_data_sample3[[#This Row],[STATUS]] &lt;&gt;"Cancelled","7,31%","0")</f>
        <v>7,31%</v>
      </c>
      <c r="H2166" s="4">
        <v>38314</v>
      </c>
      <c r="I2166" t="s">
        <v>28</v>
      </c>
      <c r="J2166">
        <f>ROUNDUP(MONTH(sales_data_sample3[[#This Row],[ORDER DATE]])/3,0)</f>
        <v>4</v>
      </c>
      <c r="K2166" t="str">
        <f>TEXT(sales_data_sample3[[#This Row],[ORDER DATE]],"[$-409]mmmm")</f>
        <v>November</v>
      </c>
      <c r="L2166">
        <f>YEAR(sales_data_sample3[[#This Row],[ORDER DATE]])</f>
        <v>2004</v>
      </c>
      <c r="M2166" t="s">
        <v>1502</v>
      </c>
      <c r="N2166">
        <v>74</v>
      </c>
      <c r="O2166" t="s">
        <v>4675</v>
      </c>
      <c r="P2166" t="s">
        <v>380</v>
      </c>
      <c r="Q2166" t="s">
        <v>381</v>
      </c>
      <c r="R2166" t="s">
        <v>382</v>
      </c>
      <c r="S2166" t="s">
        <v>4804</v>
      </c>
      <c r="T2166" t="s">
        <v>383</v>
      </c>
      <c r="U2166" t="s">
        <v>384</v>
      </c>
      <c r="V2166" t="s">
        <v>385</v>
      </c>
      <c r="W2166" t="s">
        <v>307</v>
      </c>
      <c r="X2166" t="s">
        <v>307</v>
      </c>
      <c r="Y2166" t="s">
        <v>386</v>
      </c>
      <c r="Z2166" t="s">
        <v>387</v>
      </c>
      <c r="AA2166" t="s">
        <v>42</v>
      </c>
    </row>
    <row r="2167" spans="1:27" x14ac:dyDescent="0.25">
      <c r="A2167" s="1">
        <v>10339</v>
      </c>
      <c r="B2167" s="1">
        <v>27</v>
      </c>
      <c r="C2167" s="8">
        <v>76.31</v>
      </c>
      <c r="D2167" s="1">
        <v>6</v>
      </c>
      <c r="E2167" s="7">
        <v>2060.37</v>
      </c>
      <c r="F2167" s="7">
        <f>sales_data_sample3[[#This Row],[SALES]]*sales_data_sample3[[#This Row],[PROFIT MARGIN]]</f>
        <v>150.61304699999999</v>
      </c>
      <c r="G2167" s="14" t="str">
        <f>IF(sales_data_sample3[[#This Row],[STATUS]] &lt;&gt;"Cancelled","7,31%","0")</f>
        <v>7,31%</v>
      </c>
      <c r="H2167" s="4">
        <v>38314</v>
      </c>
      <c r="I2167" t="s">
        <v>28</v>
      </c>
      <c r="J2167">
        <f>ROUNDUP(MONTH(sales_data_sample3[[#This Row],[ORDER DATE]])/3,0)</f>
        <v>4</v>
      </c>
      <c r="K2167" t="str">
        <f>TEXT(sales_data_sample3[[#This Row],[ORDER DATE]],"[$-409]mmmm")</f>
        <v>November</v>
      </c>
      <c r="L2167">
        <f>YEAR(sales_data_sample3[[#This Row],[ORDER DATE]])</f>
        <v>2004</v>
      </c>
      <c r="M2167" t="s">
        <v>1502</v>
      </c>
      <c r="N2167">
        <v>49</v>
      </c>
      <c r="O2167" t="s">
        <v>4719</v>
      </c>
      <c r="P2167" t="s">
        <v>380</v>
      </c>
      <c r="Q2167" t="s">
        <v>381</v>
      </c>
      <c r="R2167" t="s">
        <v>382</v>
      </c>
      <c r="S2167" t="s">
        <v>4804</v>
      </c>
      <c r="T2167" t="s">
        <v>383</v>
      </c>
      <c r="U2167" t="s">
        <v>384</v>
      </c>
      <c r="V2167" t="s">
        <v>385</v>
      </c>
      <c r="W2167" t="s">
        <v>307</v>
      </c>
      <c r="X2167" t="s">
        <v>307</v>
      </c>
      <c r="Y2167" t="s">
        <v>386</v>
      </c>
      <c r="Z2167" t="s">
        <v>387</v>
      </c>
      <c r="AA2167" t="s">
        <v>42</v>
      </c>
    </row>
    <row r="2168" spans="1:27" x14ac:dyDescent="0.25">
      <c r="A2168" s="1">
        <v>10340</v>
      </c>
      <c r="B2168" s="1">
        <v>55</v>
      </c>
      <c r="C2168" s="8">
        <v>79.98</v>
      </c>
      <c r="D2168" s="1">
        <v>8</v>
      </c>
      <c r="E2168" s="7">
        <v>4398.8999999999996</v>
      </c>
      <c r="F2168" s="7">
        <f>sales_data_sample3[[#This Row],[SALES]]*sales_data_sample3[[#This Row],[PROFIT MARGIN]]</f>
        <v>558.66030000000001</v>
      </c>
      <c r="G2168" s="14">
        <v>0.127</v>
      </c>
      <c r="H2168" s="4">
        <v>38315</v>
      </c>
      <c r="I2168" t="s">
        <v>28</v>
      </c>
      <c r="J2168">
        <f>ROUNDUP(MONTH(sales_data_sample3[[#This Row],[ORDER DATE]])/3,0)</f>
        <v>4</v>
      </c>
      <c r="K2168" t="str">
        <f>TEXT(sales_data_sample3[[#This Row],[ORDER DATE]],"[$-409]mmmm")</f>
        <v>November</v>
      </c>
      <c r="L2168">
        <f>YEAR(sales_data_sample3[[#This Row],[ORDER DATE]])</f>
        <v>2004</v>
      </c>
      <c r="M2168" t="s">
        <v>29</v>
      </c>
      <c r="N2168">
        <v>76</v>
      </c>
      <c r="O2168" t="s">
        <v>2965</v>
      </c>
      <c r="P2168" t="s">
        <v>611</v>
      </c>
      <c r="Q2168" t="s">
        <v>612</v>
      </c>
      <c r="R2168" t="s">
        <v>613</v>
      </c>
      <c r="S2168" t="s">
        <v>4804</v>
      </c>
      <c r="T2168" t="s">
        <v>614</v>
      </c>
      <c r="U2168" t="s">
        <v>4804</v>
      </c>
      <c r="V2168" t="s">
        <v>615</v>
      </c>
      <c r="W2168" t="s">
        <v>273</v>
      </c>
      <c r="X2168" t="s">
        <v>52</v>
      </c>
      <c r="Y2168" t="s">
        <v>616</v>
      </c>
      <c r="Z2168" t="s">
        <v>617</v>
      </c>
      <c r="AA2168" t="s">
        <v>65</v>
      </c>
    </row>
    <row r="2169" spans="1:27" x14ac:dyDescent="0.25">
      <c r="A2169" s="1">
        <v>10340</v>
      </c>
      <c r="B2169" s="1">
        <v>40</v>
      </c>
      <c r="C2169" s="8">
        <v>84.77</v>
      </c>
      <c r="D2169" s="1">
        <v>1</v>
      </c>
      <c r="E2169" s="7">
        <v>3390.8</v>
      </c>
      <c r="F2169" s="7">
        <f>sales_data_sample3[[#This Row],[SALES]]*sales_data_sample3[[#This Row],[PROFIT MARGIN]]</f>
        <v>247.86748</v>
      </c>
      <c r="G2169" s="14" t="str">
        <f>IF(sales_data_sample3[[#This Row],[STATUS]] &lt;&gt;"Cancelled","7,31%","0")</f>
        <v>7,31%</v>
      </c>
      <c r="H2169" s="4">
        <v>38315</v>
      </c>
      <c r="I2169" t="s">
        <v>28</v>
      </c>
      <c r="J2169">
        <f>ROUNDUP(MONTH(sales_data_sample3[[#This Row],[ORDER DATE]])/3,0)</f>
        <v>4</v>
      </c>
      <c r="K2169" t="str">
        <f>TEXT(sales_data_sample3[[#This Row],[ORDER DATE]],"[$-409]mmmm")</f>
        <v>November</v>
      </c>
      <c r="L2169">
        <f>YEAR(sales_data_sample3[[#This Row],[ORDER DATE]])</f>
        <v>2004</v>
      </c>
      <c r="M2169" t="s">
        <v>1502</v>
      </c>
      <c r="N2169">
        <v>72</v>
      </c>
      <c r="O2169" t="s">
        <v>3763</v>
      </c>
      <c r="P2169" t="s">
        <v>611</v>
      </c>
      <c r="Q2169" t="s">
        <v>612</v>
      </c>
      <c r="R2169" t="s">
        <v>613</v>
      </c>
      <c r="S2169" t="s">
        <v>4804</v>
      </c>
      <c r="T2169" t="s">
        <v>614</v>
      </c>
      <c r="U2169" t="s">
        <v>4804</v>
      </c>
      <c r="V2169" t="s">
        <v>615</v>
      </c>
      <c r="W2169" t="s">
        <v>273</v>
      </c>
      <c r="X2169" t="s">
        <v>52</v>
      </c>
      <c r="Y2169" t="s">
        <v>616</v>
      </c>
      <c r="Z2169" t="s">
        <v>617</v>
      </c>
      <c r="AA2169" t="s">
        <v>65</v>
      </c>
    </row>
    <row r="2170" spans="1:27" x14ac:dyDescent="0.25">
      <c r="A2170" s="1">
        <v>10340</v>
      </c>
      <c r="B2170" s="1">
        <v>55</v>
      </c>
      <c r="C2170" s="8">
        <v>100</v>
      </c>
      <c r="D2170" s="1">
        <v>2</v>
      </c>
      <c r="E2170" s="7">
        <v>6482.85</v>
      </c>
      <c r="F2170" s="7">
        <f>sales_data_sample3[[#This Row],[SALES]]*sales_data_sample3[[#This Row],[PROFIT MARGIN]]</f>
        <v>823.32195000000002</v>
      </c>
      <c r="G2170" s="14">
        <v>0.127</v>
      </c>
      <c r="H2170" s="4">
        <v>38315</v>
      </c>
      <c r="I2170" t="s">
        <v>28</v>
      </c>
      <c r="J2170">
        <f>ROUNDUP(MONTH(sales_data_sample3[[#This Row],[ORDER DATE]])/3,0)</f>
        <v>4</v>
      </c>
      <c r="K2170" t="str">
        <f>TEXT(sales_data_sample3[[#This Row],[ORDER DATE]],"[$-409]mmmm")</f>
        <v>November</v>
      </c>
      <c r="L2170">
        <f>YEAR(sales_data_sample3[[#This Row],[ORDER DATE]])</f>
        <v>2004</v>
      </c>
      <c r="M2170" t="s">
        <v>29</v>
      </c>
      <c r="N2170">
        <v>99</v>
      </c>
      <c r="O2170" t="s">
        <v>3872</v>
      </c>
      <c r="P2170" t="s">
        <v>611</v>
      </c>
      <c r="Q2170" t="s">
        <v>612</v>
      </c>
      <c r="R2170" t="s">
        <v>613</v>
      </c>
      <c r="S2170" t="s">
        <v>4804</v>
      </c>
      <c r="T2170" t="s">
        <v>614</v>
      </c>
      <c r="U2170" t="s">
        <v>4804</v>
      </c>
      <c r="V2170" t="s">
        <v>615</v>
      </c>
      <c r="W2170" t="s">
        <v>273</v>
      </c>
      <c r="X2170" t="s">
        <v>52</v>
      </c>
      <c r="Y2170" t="s">
        <v>616</v>
      </c>
      <c r="Z2170" t="s">
        <v>617</v>
      </c>
      <c r="AA2170" t="s">
        <v>65</v>
      </c>
    </row>
    <row r="2171" spans="1:27" x14ac:dyDescent="0.25">
      <c r="A2171" s="1">
        <v>10340</v>
      </c>
      <c r="B2171" s="1">
        <v>39</v>
      </c>
      <c r="C2171" s="8">
        <v>59.16</v>
      </c>
      <c r="D2171" s="1">
        <v>3</v>
      </c>
      <c r="E2171" s="7">
        <v>2307.2399999999998</v>
      </c>
      <c r="F2171" s="7">
        <f>sales_data_sample3[[#This Row],[SALES]]*sales_data_sample3[[#This Row],[PROFIT MARGIN]]</f>
        <v>170.50503599999996</v>
      </c>
      <c r="G2171" s="14" t="str">
        <f>IF(sales_data_sample3[[#This Row],[STATUS]] &lt;&gt;"Cancelled","7,39%","0")</f>
        <v>7,39%</v>
      </c>
      <c r="H2171" s="4">
        <v>38315</v>
      </c>
      <c r="I2171" t="s">
        <v>28</v>
      </c>
      <c r="J2171">
        <f>ROUNDUP(MONTH(sales_data_sample3[[#This Row],[ORDER DATE]])/3,0)</f>
        <v>4</v>
      </c>
      <c r="K2171" t="str">
        <f>TEXT(sales_data_sample3[[#This Row],[ORDER DATE]],"[$-409]mmmm")</f>
        <v>November</v>
      </c>
      <c r="L2171">
        <f>YEAR(sales_data_sample3[[#This Row],[ORDER DATE]])</f>
        <v>2004</v>
      </c>
      <c r="M2171" t="s">
        <v>1354</v>
      </c>
      <c r="N2171">
        <v>68</v>
      </c>
      <c r="O2171" t="s">
        <v>4069</v>
      </c>
      <c r="P2171" t="s">
        <v>611</v>
      </c>
      <c r="Q2171" t="s">
        <v>612</v>
      </c>
      <c r="R2171" t="s">
        <v>613</v>
      </c>
      <c r="S2171" t="s">
        <v>4804</v>
      </c>
      <c r="T2171" t="s">
        <v>614</v>
      </c>
      <c r="U2171" t="s">
        <v>4804</v>
      </c>
      <c r="V2171" t="s">
        <v>615</v>
      </c>
      <c r="W2171" t="s">
        <v>273</v>
      </c>
      <c r="X2171" t="s">
        <v>52</v>
      </c>
      <c r="Y2171" t="s">
        <v>616</v>
      </c>
      <c r="Z2171" t="s">
        <v>617</v>
      </c>
      <c r="AA2171" t="s">
        <v>42</v>
      </c>
    </row>
    <row r="2172" spans="1:27" x14ac:dyDescent="0.25">
      <c r="A2172" s="1">
        <v>10340</v>
      </c>
      <c r="B2172" s="1">
        <v>40</v>
      </c>
      <c r="C2172" s="8">
        <v>50.62</v>
      </c>
      <c r="D2172" s="1">
        <v>4</v>
      </c>
      <c r="E2172" s="7">
        <v>2024.8</v>
      </c>
      <c r="F2172" s="7">
        <f>sales_data_sample3[[#This Row],[SALES]]*sales_data_sample3[[#This Row],[PROFIT MARGIN]]</f>
        <v>149.63271999999998</v>
      </c>
      <c r="G2172" s="14" t="str">
        <f>IF(sales_data_sample3[[#This Row],[STATUS]] &lt;&gt;"Cancelled","7,39%","0")</f>
        <v>7,39%</v>
      </c>
      <c r="H2172" s="4">
        <v>38315</v>
      </c>
      <c r="I2172" t="s">
        <v>28</v>
      </c>
      <c r="J2172">
        <f>ROUNDUP(MONTH(sales_data_sample3[[#This Row],[ORDER DATE]])/3,0)</f>
        <v>4</v>
      </c>
      <c r="K2172" t="str">
        <f>TEXT(sales_data_sample3[[#This Row],[ORDER DATE]],"[$-409]mmmm")</f>
        <v>November</v>
      </c>
      <c r="L2172">
        <f>YEAR(sales_data_sample3[[#This Row],[ORDER DATE]])</f>
        <v>2004</v>
      </c>
      <c r="M2172" t="s">
        <v>1354</v>
      </c>
      <c r="N2172">
        <v>43</v>
      </c>
      <c r="O2172" t="s">
        <v>4136</v>
      </c>
      <c r="P2172" t="s">
        <v>611</v>
      </c>
      <c r="Q2172" t="s">
        <v>612</v>
      </c>
      <c r="R2172" t="s">
        <v>613</v>
      </c>
      <c r="S2172" t="s">
        <v>4804</v>
      </c>
      <c r="T2172" t="s">
        <v>614</v>
      </c>
      <c r="U2172" t="s">
        <v>4804</v>
      </c>
      <c r="V2172" t="s">
        <v>615</v>
      </c>
      <c r="W2172" t="s">
        <v>273</v>
      </c>
      <c r="X2172" t="s">
        <v>52</v>
      </c>
      <c r="Y2172" t="s">
        <v>616</v>
      </c>
      <c r="Z2172" t="s">
        <v>617</v>
      </c>
      <c r="AA2172" t="s">
        <v>42</v>
      </c>
    </row>
    <row r="2173" spans="1:27" x14ac:dyDescent="0.25">
      <c r="A2173" s="1">
        <v>10340</v>
      </c>
      <c r="B2173" s="1">
        <v>30</v>
      </c>
      <c r="C2173" s="8">
        <v>88.6</v>
      </c>
      <c r="D2173" s="1">
        <v>5</v>
      </c>
      <c r="E2173" s="7">
        <v>2658</v>
      </c>
      <c r="F2173" s="7">
        <f>sales_data_sample3[[#This Row],[SALES]]*sales_data_sample3[[#This Row],[PROFIT MARGIN]]</f>
        <v>194.2998</v>
      </c>
      <c r="G2173" s="14" t="str">
        <f>IF(sales_data_sample3[[#This Row],[STATUS]] &lt;&gt;"Cancelled","7,31%","0")</f>
        <v>7,31%</v>
      </c>
      <c r="H2173" s="4">
        <v>38315</v>
      </c>
      <c r="I2173" t="s">
        <v>28</v>
      </c>
      <c r="J2173">
        <f>ROUNDUP(MONTH(sales_data_sample3[[#This Row],[ORDER DATE]])/3,0)</f>
        <v>4</v>
      </c>
      <c r="K2173" t="str">
        <f>TEXT(sales_data_sample3[[#This Row],[ORDER DATE]],"[$-409]mmmm")</f>
        <v>November</v>
      </c>
      <c r="L2173">
        <f>YEAR(sales_data_sample3[[#This Row],[ORDER DATE]])</f>
        <v>2004</v>
      </c>
      <c r="M2173" t="s">
        <v>1502</v>
      </c>
      <c r="N2173">
        <v>91</v>
      </c>
      <c r="O2173" t="s">
        <v>4321</v>
      </c>
      <c r="P2173" t="s">
        <v>611</v>
      </c>
      <c r="Q2173" t="s">
        <v>612</v>
      </c>
      <c r="R2173" t="s">
        <v>613</v>
      </c>
      <c r="S2173" t="s">
        <v>4804</v>
      </c>
      <c r="T2173" t="s">
        <v>614</v>
      </c>
      <c r="U2173" t="s">
        <v>4804</v>
      </c>
      <c r="V2173" t="s">
        <v>615</v>
      </c>
      <c r="W2173" t="s">
        <v>273</v>
      </c>
      <c r="X2173" t="s">
        <v>52</v>
      </c>
      <c r="Y2173" t="s">
        <v>616</v>
      </c>
      <c r="Z2173" t="s">
        <v>617</v>
      </c>
      <c r="AA2173" t="s">
        <v>42</v>
      </c>
    </row>
    <row r="2174" spans="1:27" x14ac:dyDescent="0.25">
      <c r="A2174" s="1">
        <v>10340</v>
      </c>
      <c r="B2174" s="1">
        <v>55</v>
      </c>
      <c r="C2174" s="8">
        <v>87.75</v>
      </c>
      <c r="D2174" s="1">
        <v>7</v>
      </c>
      <c r="E2174" s="7">
        <v>4826.25</v>
      </c>
      <c r="F2174" s="7">
        <f>sales_data_sample3[[#This Row],[SALES]]*sales_data_sample3[[#This Row],[PROFIT MARGIN]]</f>
        <v>352.79887500000001</v>
      </c>
      <c r="G2174" s="14" t="str">
        <f>IF(sales_data_sample3[[#This Row],[STATUS]] &lt;&gt;"Cancelled","7,31%","0")</f>
        <v>7,31%</v>
      </c>
      <c r="H2174" s="4">
        <v>38315</v>
      </c>
      <c r="I2174" t="s">
        <v>28</v>
      </c>
      <c r="J2174">
        <f>ROUNDUP(MONTH(sales_data_sample3[[#This Row],[ORDER DATE]])/3,0)</f>
        <v>4</v>
      </c>
      <c r="K2174" t="str">
        <f>TEXT(sales_data_sample3[[#This Row],[ORDER DATE]],"[$-409]mmmm")</f>
        <v>November</v>
      </c>
      <c r="L2174">
        <f>YEAR(sales_data_sample3[[#This Row],[ORDER DATE]])</f>
        <v>2004</v>
      </c>
      <c r="M2174" t="s">
        <v>1502</v>
      </c>
      <c r="N2174">
        <v>99</v>
      </c>
      <c r="O2174" t="s">
        <v>4433</v>
      </c>
      <c r="P2174" t="s">
        <v>611</v>
      </c>
      <c r="Q2174" t="s">
        <v>612</v>
      </c>
      <c r="R2174" t="s">
        <v>613</v>
      </c>
      <c r="S2174" t="s">
        <v>4804</v>
      </c>
      <c r="T2174" t="s">
        <v>614</v>
      </c>
      <c r="U2174" t="s">
        <v>4804</v>
      </c>
      <c r="V2174" t="s">
        <v>615</v>
      </c>
      <c r="W2174" t="s">
        <v>273</v>
      </c>
      <c r="X2174" t="s">
        <v>52</v>
      </c>
      <c r="Y2174" t="s">
        <v>616</v>
      </c>
      <c r="Z2174" t="s">
        <v>617</v>
      </c>
      <c r="AA2174" t="s">
        <v>65</v>
      </c>
    </row>
    <row r="2175" spans="1:27" x14ac:dyDescent="0.25">
      <c r="A2175" s="1">
        <v>10340</v>
      </c>
      <c r="B2175" s="1">
        <v>29</v>
      </c>
      <c r="C2175" s="8">
        <v>100</v>
      </c>
      <c r="D2175" s="1">
        <v>6</v>
      </c>
      <c r="E2175" s="7">
        <v>4094.51</v>
      </c>
      <c r="F2175" s="7">
        <f>sales_data_sample3[[#This Row],[SALES]]*sales_data_sample3[[#This Row],[PROFIT MARGIN]]</f>
        <v>299.30868100000004</v>
      </c>
      <c r="G2175" s="14" t="str">
        <f>IF(sales_data_sample3[[#This Row],[STATUS]] &lt;&gt;"Cancelled","7,31%","0")</f>
        <v>7,31%</v>
      </c>
      <c r="H2175" s="4">
        <v>38315</v>
      </c>
      <c r="I2175" t="s">
        <v>28</v>
      </c>
      <c r="J2175">
        <f>ROUNDUP(MONTH(sales_data_sample3[[#This Row],[ORDER DATE]])/3,0)</f>
        <v>4</v>
      </c>
      <c r="K2175" t="str">
        <f>TEXT(sales_data_sample3[[#This Row],[ORDER DATE]],"[$-409]mmmm")</f>
        <v>November</v>
      </c>
      <c r="L2175">
        <f>YEAR(sales_data_sample3[[#This Row],[ORDER DATE]])</f>
        <v>2004</v>
      </c>
      <c r="M2175" t="s">
        <v>1502</v>
      </c>
      <c r="N2175">
        <v>118</v>
      </c>
      <c r="O2175" t="s">
        <v>4540</v>
      </c>
      <c r="P2175" t="s">
        <v>611</v>
      </c>
      <c r="Q2175" t="s">
        <v>612</v>
      </c>
      <c r="R2175" t="s">
        <v>613</v>
      </c>
      <c r="S2175" t="s">
        <v>4804</v>
      </c>
      <c r="T2175" t="s">
        <v>614</v>
      </c>
      <c r="U2175" t="s">
        <v>4804</v>
      </c>
      <c r="V2175" t="s">
        <v>615</v>
      </c>
      <c r="W2175" t="s">
        <v>273</v>
      </c>
      <c r="X2175" t="s">
        <v>52</v>
      </c>
      <c r="Y2175" t="s">
        <v>616</v>
      </c>
      <c r="Z2175" t="s">
        <v>617</v>
      </c>
      <c r="AA2175" t="s">
        <v>65</v>
      </c>
    </row>
    <row r="2176" spans="1:27" x14ac:dyDescent="0.25">
      <c r="A2176" s="1">
        <v>10341</v>
      </c>
      <c r="B2176" s="1">
        <v>41</v>
      </c>
      <c r="C2176" s="8">
        <v>100</v>
      </c>
      <c r="D2176" s="1">
        <v>9</v>
      </c>
      <c r="E2176" s="7">
        <v>7737.93</v>
      </c>
      <c r="F2176" s="7">
        <f>sales_data_sample3[[#This Row],[SALES]]*sales_data_sample3[[#This Row],[PROFIT MARGIN]]</f>
        <v>982.71711000000005</v>
      </c>
      <c r="G2176" s="14" t="str">
        <f>IF(sales_data_sample3[[#This Row],[STATUS]] &lt;&gt;"Cancelled","12,70%","0")</f>
        <v>12,70%</v>
      </c>
      <c r="H2176" s="4">
        <v>38315</v>
      </c>
      <c r="I2176" t="s">
        <v>28</v>
      </c>
      <c r="J2176">
        <f>ROUNDUP(MONTH(sales_data_sample3[[#This Row],[ORDER DATE]])/3,0)</f>
        <v>4</v>
      </c>
      <c r="K2176" t="str">
        <f>TEXT(sales_data_sample3[[#This Row],[ORDER DATE]],"[$-409]mmmm")</f>
        <v>November</v>
      </c>
      <c r="L2176">
        <f>YEAR(sales_data_sample3[[#This Row],[ORDER DATE]])</f>
        <v>2004</v>
      </c>
      <c r="M2176" t="s">
        <v>29</v>
      </c>
      <c r="N2176">
        <v>95</v>
      </c>
      <c r="O2176" t="s">
        <v>30</v>
      </c>
      <c r="P2176" t="s">
        <v>221</v>
      </c>
      <c r="Q2176" t="s">
        <v>222</v>
      </c>
      <c r="R2176" t="s">
        <v>223</v>
      </c>
      <c r="S2176" t="s">
        <v>4804</v>
      </c>
      <c r="T2176" t="s">
        <v>224</v>
      </c>
      <c r="U2176" t="s">
        <v>4804</v>
      </c>
      <c r="V2176" t="s">
        <v>225</v>
      </c>
      <c r="W2176" t="s">
        <v>226</v>
      </c>
      <c r="X2176" t="s">
        <v>52</v>
      </c>
      <c r="Y2176" t="s">
        <v>227</v>
      </c>
      <c r="Z2176" t="s">
        <v>228</v>
      </c>
      <c r="AA2176" t="s">
        <v>229</v>
      </c>
    </row>
    <row r="2177" spans="1:27" x14ac:dyDescent="0.25">
      <c r="A2177" s="1">
        <v>10341</v>
      </c>
      <c r="B2177" s="1">
        <v>45</v>
      </c>
      <c r="C2177" s="8">
        <v>79.650000000000006</v>
      </c>
      <c r="D2177" s="1">
        <v>2</v>
      </c>
      <c r="E2177" s="7">
        <v>3584.25</v>
      </c>
      <c r="F2177" s="7">
        <f>sales_data_sample3[[#This Row],[SALES]]*sales_data_sample3[[#This Row],[PROFIT MARGIN]]</f>
        <v>892.11982499999999</v>
      </c>
      <c r="G2177" s="14" t="str">
        <f>IF(sales_data_sample3[[#This Row],[STATUS]] &lt;&gt;"Cancelled","24,89%","0")</f>
        <v>24,89%</v>
      </c>
      <c r="H2177" s="4">
        <v>38315</v>
      </c>
      <c r="I2177" t="s">
        <v>28</v>
      </c>
      <c r="J2177">
        <f>ROUNDUP(MONTH(sales_data_sample3[[#This Row],[ORDER DATE]])/3,0)</f>
        <v>4</v>
      </c>
      <c r="K2177" t="str">
        <f>TEXT(sales_data_sample3[[#This Row],[ORDER DATE]],"[$-409]mmmm")</f>
        <v>November</v>
      </c>
      <c r="L2177">
        <f>YEAR(sales_data_sample3[[#This Row],[ORDER DATE]])</f>
        <v>2004</v>
      </c>
      <c r="M2177" t="s">
        <v>278</v>
      </c>
      <c r="N2177">
        <v>194</v>
      </c>
      <c r="O2177" t="s">
        <v>776</v>
      </c>
      <c r="P2177" t="s">
        <v>221</v>
      </c>
      <c r="Q2177" t="s">
        <v>222</v>
      </c>
      <c r="R2177" t="s">
        <v>223</v>
      </c>
      <c r="S2177" t="s">
        <v>4804</v>
      </c>
      <c r="T2177" t="s">
        <v>224</v>
      </c>
      <c r="U2177" t="s">
        <v>4804</v>
      </c>
      <c r="V2177" t="s">
        <v>225</v>
      </c>
      <c r="W2177" t="s">
        <v>226</v>
      </c>
      <c r="X2177" t="s">
        <v>52</v>
      </c>
      <c r="Y2177" t="s">
        <v>227</v>
      </c>
      <c r="Z2177" t="s">
        <v>228</v>
      </c>
      <c r="AA2177" t="s">
        <v>65</v>
      </c>
    </row>
    <row r="2178" spans="1:27" x14ac:dyDescent="0.25">
      <c r="A2178" s="1">
        <v>10341</v>
      </c>
      <c r="B2178" s="1">
        <v>55</v>
      </c>
      <c r="C2178" s="8">
        <v>100</v>
      </c>
      <c r="D2178" s="1">
        <v>8</v>
      </c>
      <c r="E2178" s="7">
        <v>8118.55</v>
      </c>
      <c r="F2178" s="7">
        <f>sales_data_sample3[[#This Row],[SALES]]*sales_data_sample3[[#This Row],[PROFIT MARGIN]]</f>
        <v>1031.05585</v>
      </c>
      <c r="G2178" s="14">
        <v>0.127</v>
      </c>
      <c r="H2178" s="4">
        <v>38315</v>
      </c>
      <c r="I2178" t="s">
        <v>28</v>
      </c>
      <c r="J2178">
        <f>ROUNDUP(MONTH(sales_data_sample3[[#This Row],[ORDER DATE]])/3,0)</f>
        <v>4</v>
      </c>
      <c r="K2178" t="str">
        <f>TEXT(sales_data_sample3[[#This Row],[ORDER DATE]],"[$-409]mmmm")</f>
        <v>November</v>
      </c>
      <c r="L2178">
        <f>YEAR(sales_data_sample3[[#This Row],[ORDER DATE]])</f>
        <v>2004</v>
      </c>
      <c r="M2178" t="s">
        <v>29</v>
      </c>
      <c r="N2178">
        <v>150</v>
      </c>
      <c r="O2178" t="s">
        <v>991</v>
      </c>
      <c r="P2178" t="s">
        <v>221</v>
      </c>
      <c r="Q2178" t="s">
        <v>222</v>
      </c>
      <c r="R2178" t="s">
        <v>223</v>
      </c>
      <c r="S2178" t="s">
        <v>4804</v>
      </c>
      <c r="T2178" t="s">
        <v>224</v>
      </c>
      <c r="U2178" t="s">
        <v>4804</v>
      </c>
      <c r="V2178" t="s">
        <v>225</v>
      </c>
      <c r="W2178" t="s">
        <v>226</v>
      </c>
      <c r="X2178" t="s">
        <v>52</v>
      </c>
      <c r="Y2178" t="s">
        <v>227</v>
      </c>
      <c r="Z2178" t="s">
        <v>228</v>
      </c>
      <c r="AA2178" t="s">
        <v>229</v>
      </c>
    </row>
    <row r="2179" spans="1:27" x14ac:dyDescent="0.25">
      <c r="A2179" s="1">
        <v>10341</v>
      </c>
      <c r="B2179" s="1">
        <v>44</v>
      </c>
      <c r="C2179" s="8">
        <v>95.93</v>
      </c>
      <c r="D2179" s="1">
        <v>1</v>
      </c>
      <c r="E2179" s="7">
        <v>4220.92</v>
      </c>
      <c r="F2179" s="7">
        <f>sales_data_sample3[[#This Row],[SALES]]*sales_data_sample3[[#This Row],[PROFIT MARGIN]]</f>
        <v>1050.586988</v>
      </c>
      <c r="G2179" s="14" t="str">
        <f>IF(sales_data_sample3[[#This Row],[STATUS]] &lt;&gt;"Cancelled","24,89%","0")</f>
        <v>24,89%</v>
      </c>
      <c r="H2179" s="4">
        <v>38315</v>
      </c>
      <c r="I2179" t="s">
        <v>28</v>
      </c>
      <c r="J2179">
        <f>ROUNDUP(MONTH(sales_data_sample3[[#This Row],[ORDER DATE]])/3,0)</f>
        <v>4</v>
      </c>
      <c r="K2179" t="str">
        <f>TEXT(sales_data_sample3[[#This Row],[ORDER DATE]],"[$-409]mmmm")</f>
        <v>November</v>
      </c>
      <c r="L2179">
        <f>YEAR(sales_data_sample3[[#This Row],[ORDER DATE]])</f>
        <v>2004</v>
      </c>
      <c r="M2179" t="s">
        <v>278</v>
      </c>
      <c r="N2179">
        <v>117</v>
      </c>
      <c r="O2179" t="s">
        <v>1057</v>
      </c>
      <c r="P2179" t="s">
        <v>221</v>
      </c>
      <c r="Q2179" t="s">
        <v>222</v>
      </c>
      <c r="R2179" t="s">
        <v>223</v>
      </c>
      <c r="S2179" t="s">
        <v>4804</v>
      </c>
      <c r="T2179" t="s">
        <v>224</v>
      </c>
      <c r="U2179" t="s">
        <v>4804</v>
      </c>
      <c r="V2179" t="s">
        <v>225</v>
      </c>
      <c r="W2179" t="s">
        <v>226</v>
      </c>
      <c r="X2179" t="s">
        <v>52</v>
      </c>
      <c r="Y2179" t="s">
        <v>227</v>
      </c>
      <c r="Z2179" t="s">
        <v>228</v>
      </c>
      <c r="AA2179" t="s">
        <v>65</v>
      </c>
    </row>
    <row r="2180" spans="1:27" x14ac:dyDescent="0.25">
      <c r="A2180" s="1">
        <v>10341</v>
      </c>
      <c r="B2180" s="1">
        <v>36</v>
      </c>
      <c r="C2180" s="8">
        <v>93.56</v>
      </c>
      <c r="D2180" s="1">
        <v>10</v>
      </c>
      <c r="E2180" s="7">
        <v>3368.16</v>
      </c>
      <c r="F2180" s="7">
        <f>sales_data_sample3[[#This Row],[SALES]]*sales_data_sample3[[#This Row],[PROFIT MARGIN]]</f>
        <v>838.33502399999998</v>
      </c>
      <c r="G2180" s="14" t="str">
        <f>IF(sales_data_sample3[[#This Row],[STATUS]] &lt;&gt;"Cancelled","24,89%","0")</f>
        <v>24,89%</v>
      </c>
      <c r="H2180" s="4">
        <v>38315</v>
      </c>
      <c r="I2180" t="s">
        <v>28</v>
      </c>
      <c r="J2180">
        <f>ROUNDUP(MONTH(sales_data_sample3[[#This Row],[ORDER DATE]])/3,0)</f>
        <v>4</v>
      </c>
      <c r="K2180" t="str">
        <f>TEXT(sales_data_sample3[[#This Row],[ORDER DATE]],"[$-409]mmmm")</f>
        <v>November</v>
      </c>
      <c r="L2180">
        <f>YEAR(sales_data_sample3[[#This Row],[ORDER DATE]])</f>
        <v>2004</v>
      </c>
      <c r="M2180" t="s">
        <v>278</v>
      </c>
      <c r="N2180">
        <v>79</v>
      </c>
      <c r="O2180" t="s">
        <v>1128</v>
      </c>
      <c r="P2180" t="s">
        <v>221</v>
      </c>
      <c r="Q2180" t="s">
        <v>222</v>
      </c>
      <c r="R2180" t="s">
        <v>223</v>
      </c>
      <c r="S2180" t="s">
        <v>4804</v>
      </c>
      <c r="T2180" t="s">
        <v>224</v>
      </c>
      <c r="U2180" t="s">
        <v>4804</v>
      </c>
      <c r="V2180" t="s">
        <v>225</v>
      </c>
      <c r="W2180" t="s">
        <v>226</v>
      </c>
      <c r="X2180" t="s">
        <v>52</v>
      </c>
      <c r="Y2180" t="s">
        <v>227</v>
      </c>
      <c r="Z2180" t="s">
        <v>228</v>
      </c>
      <c r="AA2180" t="s">
        <v>65</v>
      </c>
    </row>
    <row r="2181" spans="1:27" x14ac:dyDescent="0.25">
      <c r="A2181" s="1">
        <v>10341</v>
      </c>
      <c r="B2181" s="1">
        <v>55</v>
      </c>
      <c r="C2181" s="8">
        <v>75.2</v>
      </c>
      <c r="D2181" s="1">
        <v>7</v>
      </c>
      <c r="E2181" s="7">
        <v>4136</v>
      </c>
      <c r="F2181" s="7">
        <f>sales_data_sample3[[#This Row],[SALES]]*sales_data_sample3[[#This Row],[PROFIT MARGIN]]</f>
        <v>1029.4503999999999</v>
      </c>
      <c r="G2181" s="14" t="str">
        <f>IF(sales_data_sample3[[#This Row],[STATUS]] &lt;&gt;"Cancelled","24,89%","0")</f>
        <v>24,89%</v>
      </c>
      <c r="H2181" s="4">
        <v>38315</v>
      </c>
      <c r="I2181" t="s">
        <v>28</v>
      </c>
      <c r="J2181">
        <f>ROUNDUP(MONTH(sales_data_sample3[[#This Row],[ORDER DATE]])/3,0)</f>
        <v>4</v>
      </c>
      <c r="K2181" t="str">
        <f>TEXT(sales_data_sample3[[#This Row],[ORDER DATE]],"[$-409]mmmm")</f>
        <v>November</v>
      </c>
      <c r="L2181">
        <f>YEAR(sales_data_sample3[[#This Row],[ORDER DATE]])</f>
        <v>2004</v>
      </c>
      <c r="M2181" t="s">
        <v>278</v>
      </c>
      <c r="N2181">
        <v>115</v>
      </c>
      <c r="O2181" t="s">
        <v>1223</v>
      </c>
      <c r="P2181" t="s">
        <v>221</v>
      </c>
      <c r="Q2181" t="s">
        <v>222</v>
      </c>
      <c r="R2181" t="s">
        <v>223</v>
      </c>
      <c r="S2181" t="s">
        <v>4804</v>
      </c>
      <c r="T2181" t="s">
        <v>224</v>
      </c>
      <c r="U2181" t="s">
        <v>4804</v>
      </c>
      <c r="V2181" t="s">
        <v>225</v>
      </c>
      <c r="W2181" t="s">
        <v>226</v>
      </c>
      <c r="X2181" t="s">
        <v>52</v>
      </c>
      <c r="Y2181" t="s">
        <v>227</v>
      </c>
      <c r="Z2181" t="s">
        <v>228</v>
      </c>
      <c r="AA2181" t="s">
        <v>65</v>
      </c>
    </row>
    <row r="2182" spans="1:27" x14ac:dyDescent="0.25">
      <c r="A2182" s="1">
        <v>10341</v>
      </c>
      <c r="B2182" s="1">
        <v>32</v>
      </c>
      <c r="C2182" s="8">
        <v>100</v>
      </c>
      <c r="D2182" s="1">
        <v>6</v>
      </c>
      <c r="E2182" s="7">
        <v>3307.2</v>
      </c>
      <c r="F2182" s="7">
        <f>sales_data_sample3[[#This Row],[SALES]]*sales_data_sample3[[#This Row],[PROFIT MARGIN]]</f>
        <v>420.01439999999997</v>
      </c>
      <c r="G2182" s="14">
        <v>0.127</v>
      </c>
      <c r="H2182" s="4">
        <v>38315</v>
      </c>
      <c r="I2182" t="s">
        <v>28</v>
      </c>
      <c r="J2182">
        <f>ROUNDUP(MONTH(sales_data_sample3[[#This Row],[ORDER DATE]])/3,0)</f>
        <v>4</v>
      </c>
      <c r="K2182" t="str">
        <f>TEXT(sales_data_sample3[[#This Row],[ORDER DATE]],"[$-409]mmmm")</f>
        <v>November</v>
      </c>
      <c r="L2182">
        <f>YEAR(sales_data_sample3[[#This Row],[ORDER DATE]])</f>
        <v>2004</v>
      </c>
      <c r="M2182" t="s">
        <v>29</v>
      </c>
      <c r="N2182">
        <v>69</v>
      </c>
      <c r="O2182" t="s">
        <v>3105</v>
      </c>
      <c r="P2182" t="s">
        <v>221</v>
      </c>
      <c r="Q2182" t="s">
        <v>222</v>
      </c>
      <c r="R2182" t="s">
        <v>223</v>
      </c>
      <c r="S2182" t="s">
        <v>4804</v>
      </c>
      <c r="T2182" t="s">
        <v>224</v>
      </c>
      <c r="U2182" t="s">
        <v>4804</v>
      </c>
      <c r="V2182" t="s">
        <v>225</v>
      </c>
      <c r="W2182" t="s">
        <v>226</v>
      </c>
      <c r="X2182" t="s">
        <v>52</v>
      </c>
      <c r="Y2182" t="s">
        <v>227</v>
      </c>
      <c r="Z2182" t="s">
        <v>228</v>
      </c>
      <c r="AA2182" t="s">
        <v>65</v>
      </c>
    </row>
    <row r="2183" spans="1:27" x14ac:dyDescent="0.25">
      <c r="A2183" s="1">
        <v>10341</v>
      </c>
      <c r="B2183" s="1">
        <v>31</v>
      </c>
      <c r="C2183" s="8">
        <v>71.02</v>
      </c>
      <c r="D2183" s="1">
        <v>4</v>
      </c>
      <c r="E2183" s="7">
        <v>2201.62</v>
      </c>
      <c r="F2183" s="7">
        <f>sales_data_sample3[[#This Row],[SALES]]*sales_data_sample3[[#This Row],[PROFIT MARGIN]]</f>
        <v>279.60573999999997</v>
      </c>
      <c r="G2183" s="14">
        <v>0.127</v>
      </c>
      <c r="H2183" s="4">
        <v>38315</v>
      </c>
      <c r="I2183" t="s">
        <v>28</v>
      </c>
      <c r="J2183">
        <f>ROUNDUP(MONTH(sales_data_sample3[[#This Row],[ORDER DATE]])/3,0)</f>
        <v>4</v>
      </c>
      <c r="K2183" t="str">
        <f>TEXT(sales_data_sample3[[#This Row],[ORDER DATE]],"[$-409]mmmm")</f>
        <v>November</v>
      </c>
      <c r="L2183">
        <f>YEAR(sales_data_sample3[[#This Row],[ORDER DATE]])</f>
        <v>2004</v>
      </c>
      <c r="M2183" t="s">
        <v>29</v>
      </c>
      <c r="N2183">
        <v>102</v>
      </c>
      <c r="O2183" t="s">
        <v>4107</v>
      </c>
      <c r="P2183" t="s">
        <v>221</v>
      </c>
      <c r="Q2183" t="s">
        <v>222</v>
      </c>
      <c r="R2183" t="s">
        <v>223</v>
      </c>
      <c r="S2183" t="s">
        <v>4804</v>
      </c>
      <c r="T2183" t="s">
        <v>224</v>
      </c>
      <c r="U2183" t="s">
        <v>4804</v>
      </c>
      <c r="V2183" t="s">
        <v>225</v>
      </c>
      <c r="W2183" t="s">
        <v>226</v>
      </c>
      <c r="X2183" t="s">
        <v>52</v>
      </c>
      <c r="Y2183" t="s">
        <v>227</v>
      </c>
      <c r="Z2183" t="s">
        <v>228</v>
      </c>
      <c r="AA2183" t="s">
        <v>42</v>
      </c>
    </row>
    <row r="2184" spans="1:27" x14ac:dyDescent="0.25">
      <c r="A2184" s="1">
        <v>10341</v>
      </c>
      <c r="B2184" s="1">
        <v>38</v>
      </c>
      <c r="C2184" s="8">
        <v>100</v>
      </c>
      <c r="D2184" s="1">
        <v>3</v>
      </c>
      <c r="E2184" s="7">
        <v>4682.3599999999997</v>
      </c>
      <c r="F2184" s="7">
        <f>sales_data_sample3[[#This Row],[SALES]]*sales_data_sample3[[#This Row],[PROFIT MARGIN]]</f>
        <v>594.65971999999999</v>
      </c>
      <c r="G2184" s="14">
        <v>0.127</v>
      </c>
      <c r="H2184" s="4">
        <v>38315</v>
      </c>
      <c r="I2184" t="s">
        <v>28</v>
      </c>
      <c r="J2184">
        <f>ROUNDUP(MONTH(sales_data_sample3[[#This Row],[ORDER DATE]])/3,0)</f>
        <v>4</v>
      </c>
      <c r="K2184" t="str">
        <f>TEXT(sales_data_sample3[[#This Row],[ORDER DATE]],"[$-409]mmmm")</f>
        <v>November</v>
      </c>
      <c r="L2184">
        <f>YEAR(sales_data_sample3[[#This Row],[ORDER DATE]])</f>
        <v>2004</v>
      </c>
      <c r="M2184" t="s">
        <v>29</v>
      </c>
      <c r="N2184">
        <v>81</v>
      </c>
      <c r="O2184" t="s">
        <v>4246</v>
      </c>
      <c r="P2184" t="s">
        <v>221</v>
      </c>
      <c r="Q2184" t="s">
        <v>222</v>
      </c>
      <c r="R2184" t="s">
        <v>223</v>
      </c>
      <c r="S2184" t="s">
        <v>4804</v>
      </c>
      <c r="T2184" t="s">
        <v>224</v>
      </c>
      <c r="U2184" t="s">
        <v>4804</v>
      </c>
      <c r="V2184" t="s">
        <v>225</v>
      </c>
      <c r="W2184" t="s">
        <v>226</v>
      </c>
      <c r="X2184" t="s">
        <v>52</v>
      </c>
      <c r="Y2184" t="s">
        <v>227</v>
      </c>
      <c r="Z2184" t="s">
        <v>228</v>
      </c>
      <c r="AA2184" t="s">
        <v>65</v>
      </c>
    </row>
    <row r="2185" spans="1:27" x14ac:dyDescent="0.25">
      <c r="A2185" s="1">
        <v>10341</v>
      </c>
      <c r="B2185" s="1">
        <v>34</v>
      </c>
      <c r="C2185" s="8">
        <v>100</v>
      </c>
      <c r="D2185" s="1">
        <v>5</v>
      </c>
      <c r="E2185" s="7">
        <v>3644.12</v>
      </c>
      <c r="F2185" s="7">
        <f>sales_data_sample3[[#This Row],[SALES]]*sales_data_sample3[[#This Row],[PROFIT MARGIN]]</f>
        <v>266.38517200000001</v>
      </c>
      <c r="G2185" s="14" t="str">
        <f>IF(sales_data_sample3[[#This Row],[STATUS]] &lt;&gt;"Cancelled","7,31%","0")</f>
        <v>7,31%</v>
      </c>
      <c r="H2185" s="4">
        <v>38315</v>
      </c>
      <c r="I2185" t="s">
        <v>28</v>
      </c>
      <c r="J2185">
        <f>ROUNDUP(MONTH(sales_data_sample3[[#This Row],[ORDER DATE]])/3,0)</f>
        <v>4</v>
      </c>
      <c r="K2185" t="str">
        <f>TEXT(sales_data_sample3[[#This Row],[ORDER DATE]],"[$-409]mmmm")</f>
        <v>November</v>
      </c>
      <c r="L2185">
        <f>YEAR(sales_data_sample3[[#This Row],[ORDER DATE]])</f>
        <v>2004</v>
      </c>
      <c r="M2185" t="s">
        <v>1502</v>
      </c>
      <c r="N2185">
        <v>80</v>
      </c>
      <c r="O2185" t="s">
        <v>4572</v>
      </c>
      <c r="P2185" t="s">
        <v>221</v>
      </c>
      <c r="Q2185" t="s">
        <v>222</v>
      </c>
      <c r="R2185" t="s">
        <v>223</v>
      </c>
      <c r="S2185" t="s">
        <v>4804</v>
      </c>
      <c r="T2185" t="s">
        <v>224</v>
      </c>
      <c r="U2185" t="s">
        <v>4804</v>
      </c>
      <c r="V2185" t="s">
        <v>225</v>
      </c>
      <c r="W2185" t="s">
        <v>226</v>
      </c>
      <c r="X2185" t="s">
        <v>52</v>
      </c>
      <c r="Y2185" t="s">
        <v>227</v>
      </c>
      <c r="Z2185" t="s">
        <v>228</v>
      </c>
      <c r="AA2185" t="s">
        <v>65</v>
      </c>
    </row>
    <row r="2186" spans="1:27" x14ac:dyDescent="0.25">
      <c r="A2186" s="1">
        <v>10342</v>
      </c>
      <c r="B2186" s="1">
        <v>40</v>
      </c>
      <c r="C2186" s="8">
        <v>100</v>
      </c>
      <c r="D2186" s="1">
        <v>2</v>
      </c>
      <c r="E2186" s="7">
        <v>6454.4</v>
      </c>
      <c r="F2186" s="7">
        <f>sales_data_sample3[[#This Row],[SALES]]*sales_data_sample3[[#This Row],[PROFIT MARGIN]]</f>
        <v>1606.5001600000001</v>
      </c>
      <c r="G2186" s="14" t="str">
        <f>IF(sales_data_sample3[[#This Row],[STATUS]] &lt;&gt;"Cancelled","24,89%","0")</f>
        <v>24,89%</v>
      </c>
      <c r="H2186" s="4">
        <v>38315</v>
      </c>
      <c r="I2186" t="s">
        <v>28</v>
      </c>
      <c r="J2186">
        <f>ROUNDUP(MONTH(sales_data_sample3[[#This Row],[ORDER DATE]])/3,0)</f>
        <v>4</v>
      </c>
      <c r="K2186" t="str">
        <f>TEXT(sales_data_sample3[[#This Row],[ORDER DATE]],"[$-409]mmmm")</f>
        <v>November</v>
      </c>
      <c r="L2186">
        <f>YEAR(sales_data_sample3[[#This Row],[ORDER DATE]])</f>
        <v>2004</v>
      </c>
      <c r="M2186" t="s">
        <v>278</v>
      </c>
      <c r="N2186">
        <v>141</v>
      </c>
      <c r="O2186" t="s">
        <v>1299</v>
      </c>
      <c r="P2186" t="s">
        <v>132</v>
      </c>
      <c r="Q2186" t="s">
        <v>133</v>
      </c>
      <c r="R2186" t="s">
        <v>134</v>
      </c>
      <c r="S2186" t="s">
        <v>135</v>
      </c>
      <c r="T2186" t="s">
        <v>136</v>
      </c>
      <c r="U2186" t="s">
        <v>137</v>
      </c>
      <c r="V2186" t="s">
        <v>138</v>
      </c>
      <c r="W2186" t="s">
        <v>139</v>
      </c>
      <c r="X2186" t="s">
        <v>140</v>
      </c>
      <c r="Y2186" t="s">
        <v>141</v>
      </c>
      <c r="Z2186" t="s">
        <v>142</v>
      </c>
      <c r="AA2186" t="s">
        <v>65</v>
      </c>
    </row>
    <row r="2187" spans="1:27" x14ac:dyDescent="0.25">
      <c r="A2187" s="1">
        <v>10342</v>
      </c>
      <c r="B2187" s="1">
        <v>55</v>
      </c>
      <c r="C2187" s="8">
        <v>65.45</v>
      </c>
      <c r="D2187" s="1">
        <v>1</v>
      </c>
      <c r="E2187" s="7">
        <v>3599.75</v>
      </c>
      <c r="F2187" s="7">
        <f>sales_data_sample3[[#This Row],[SALES]]*sales_data_sample3[[#This Row],[PROFIT MARGIN]]</f>
        <v>895.97777500000007</v>
      </c>
      <c r="G2187" s="14" t="str">
        <f>IF(sales_data_sample3[[#This Row],[STATUS]] &lt;&gt;"Cancelled","24,89%","0")</f>
        <v>24,89%</v>
      </c>
      <c r="H2187" s="4">
        <v>38315</v>
      </c>
      <c r="I2187" t="s">
        <v>28</v>
      </c>
      <c r="J2187">
        <f>ROUNDUP(MONTH(sales_data_sample3[[#This Row],[ORDER DATE]])/3,0)</f>
        <v>4</v>
      </c>
      <c r="K2187" t="str">
        <f>TEXT(sales_data_sample3[[#This Row],[ORDER DATE]],"[$-409]mmmm")</f>
        <v>November</v>
      </c>
      <c r="L2187">
        <f>YEAR(sales_data_sample3[[#This Row],[ORDER DATE]])</f>
        <v>2004</v>
      </c>
      <c r="M2187" t="s">
        <v>278</v>
      </c>
      <c r="N2187">
        <v>77</v>
      </c>
      <c r="O2187" t="s">
        <v>1592</v>
      </c>
      <c r="P2187" t="s">
        <v>132</v>
      </c>
      <c r="Q2187" t="s">
        <v>133</v>
      </c>
      <c r="R2187" t="s">
        <v>134</v>
      </c>
      <c r="S2187" t="s">
        <v>135</v>
      </c>
      <c r="T2187" t="s">
        <v>136</v>
      </c>
      <c r="U2187" t="s">
        <v>137</v>
      </c>
      <c r="V2187" t="s">
        <v>138</v>
      </c>
      <c r="W2187" t="s">
        <v>139</v>
      </c>
      <c r="X2187" t="s">
        <v>140</v>
      </c>
      <c r="Y2187" t="s">
        <v>141</v>
      </c>
      <c r="Z2187" t="s">
        <v>142</v>
      </c>
      <c r="AA2187" t="s">
        <v>65</v>
      </c>
    </row>
    <row r="2188" spans="1:27" x14ac:dyDescent="0.25">
      <c r="A2188" s="1">
        <v>10342</v>
      </c>
      <c r="B2188" s="1">
        <v>22</v>
      </c>
      <c r="C2188" s="8">
        <v>100</v>
      </c>
      <c r="D2188" s="1">
        <v>3</v>
      </c>
      <c r="E2188" s="7">
        <v>3160.74</v>
      </c>
      <c r="F2188" s="7">
        <f>sales_data_sample3[[#This Row],[SALES]]*sales_data_sample3[[#This Row],[PROFIT MARGIN]]</f>
        <v>786.70818599999996</v>
      </c>
      <c r="G2188" s="14" t="str">
        <f>IF(sales_data_sample3[[#This Row],[STATUS]] &lt;&gt;"Cancelled","24,89%","0")</f>
        <v>24,89%</v>
      </c>
      <c r="H2188" s="4">
        <v>38315</v>
      </c>
      <c r="I2188" t="s">
        <v>28</v>
      </c>
      <c r="J2188">
        <f>ROUNDUP(MONTH(sales_data_sample3[[#This Row],[ORDER DATE]])/3,0)</f>
        <v>4</v>
      </c>
      <c r="K2188" t="str">
        <f>TEXT(sales_data_sample3[[#This Row],[ORDER DATE]],"[$-409]mmmm")</f>
        <v>November</v>
      </c>
      <c r="L2188">
        <f>YEAR(sales_data_sample3[[#This Row],[ORDER DATE]])</f>
        <v>2004</v>
      </c>
      <c r="M2188" t="s">
        <v>278</v>
      </c>
      <c r="N2188">
        <v>142</v>
      </c>
      <c r="O2188" t="s">
        <v>1635</v>
      </c>
      <c r="P2188" t="s">
        <v>132</v>
      </c>
      <c r="Q2188" t="s">
        <v>133</v>
      </c>
      <c r="R2188" t="s">
        <v>134</v>
      </c>
      <c r="S2188" t="s">
        <v>135</v>
      </c>
      <c r="T2188" t="s">
        <v>136</v>
      </c>
      <c r="U2188" t="s">
        <v>137</v>
      </c>
      <c r="V2188" t="s">
        <v>138</v>
      </c>
      <c r="W2188" t="s">
        <v>139</v>
      </c>
      <c r="X2188" t="s">
        <v>140</v>
      </c>
      <c r="Y2188" t="s">
        <v>141</v>
      </c>
      <c r="Z2188" t="s">
        <v>142</v>
      </c>
      <c r="AA2188" t="s">
        <v>65</v>
      </c>
    </row>
    <row r="2189" spans="1:27" x14ac:dyDescent="0.25">
      <c r="A2189" s="1">
        <v>10342</v>
      </c>
      <c r="B2189" s="1">
        <v>30</v>
      </c>
      <c r="C2189" s="8">
        <v>100</v>
      </c>
      <c r="D2189" s="1">
        <v>4</v>
      </c>
      <c r="E2189" s="7">
        <v>5029.5</v>
      </c>
      <c r="F2189" s="7">
        <f>sales_data_sample3[[#This Row],[SALES]]*sales_data_sample3[[#This Row],[PROFIT MARGIN]]</f>
        <v>1251.8425500000001</v>
      </c>
      <c r="G2189" s="14" t="str">
        <f>IF(sales_data_sample3[[#This Row],[STATUS]] &lt;&gt;"Cancelled","24,89%","0")</f>
        <v>24,89%</v>
      </c>
      <c r="H2189" s="4">
        <v>38315</v>
      </c>
      <c r="I2189" t="s">
        <v>28</v>
      </c>
      <c r="J2189">
        <f>ROUNDUP(MONTH(sales_data_sample3[[#This Row],[ORDER DATE]])/3,0)</f>
        <v>4</v>
      </c>
      <c r="K2189" t="str">
        <f>TEXT(sales_data_sample3[[#This Row],[ORDER DATE]],"[$-409]mmmm")</f>
        <v>November</v>
      </c>
      <c r="L2189">
        <f>YEAR(sales_data_sample3[[#This Row],[ORDER DATE]])</f>
        <v>2004</v>
      </c>
      <c r="M2189" t="s">
        <v>278</v>
      </c>
      <c r="N2189">
        <v>169</v>
      </c>
      <c r="O2189" t="s">
        <v>2190</v>
      </c>
      <c r="P2189" t="s">
        <v>132</v>
      </c>
      <c r="Q2189" t="s">
        <v>133</v>
      </c>
      <c r="R2189" t="s">
        <v>134</v>
      </c>
      <c r="S2189" t="s">
        <v>135</v>
      </c>
      <c r="T2189" t="s">
        <v>136</v>
      </c>
      <c r="U2189" t="s">
        <v>137</v>
      </c>
      <c r="V2189" t="s">
        <v>138</v>
      </c>
      <c r="W2189" t="s">
        <v>139</v>
      </c>
      <c r="X2189" t="s">
        <v>140</v>
      </c>
      <c r="Y2189" t="s">
        <v>141</v>
      </c>
      <c r="Z2189" t="s">
        <v>142</v>
      </c>
      <c r="AA2189" t="s">
        <v>65</v>
      </c>
    </row>
    <row r="2190" spans="1:27" x14ac:dyDescent="0.25">
      <c r="A2190" s="1">
        <v>10342</v>
      </c>
      <c r="B2190" s="1">
        <v>25</v>
      </c>
      <c r="C2190" s="8">
        <v>66.739999999999995</v>
      </c>
      <c r="D2190" s="1">
        <v>5</v>
      </c>
      <c r="E2190" s="7">
        <v>1668.5</v>
      </c>
      <c r="F2190" s="7">
        <f>sales_data_sample3[[#This Row],[SALES]]*sales_data_sample3[[#This Row],[PROFIT MARGIN]]</f>
        <v>415.28964999999999</v>
      </c>
      <c r="G2190" s="14" t="str">
        <f>IF(sales_data_sample3[[#This Row],[STATUS]] &lt;&gt;"Cancelled","24,89%","0")</f>
        <v>24,89%</v>
      </c>
      <c r="H2190" s="4">
        <v>38315</v>
      </c>
      <c r="I2190" t="s">
        <v>28</v>
      </c>
      <c r="J2190">
        <f>ROUNDUP(MONTH(sales_data_sample3[[#This Row],[ORDER DATE]])/3,0)</f>
        <v>4</v>
      </c>
      <c r="K2190" t="str">
        <f>TEXT(sales_data_sample3[[#This Row],[ORDER DATE]],"[$-409]mmmm")</f>
        <v>November</v>
      </c>
      <c r="L2190">
        <f>YEAR(sales_data_sample3[[#This Row],[ORDER DATE]])</f>
        <v>2004</v>
      </c>
      <c r="M2190" t="s">
        <v>278</v>
      </c>
      <c r="N2190">
        <v>80</v>
      </c>
      <c r="O2190" t="s">
        <v>2283</v>
      </c>
      <c r="P2190" t="s">
        <v>132</v>
      </c>
      <c r="Q2190" t="s">
        <v>133</v>
      </c>
      <c r="R2190" t="s">
        <v>134</v>
      </c>
      <c r="S2190" t="s">
        <v>135</v>
      </c>
      <c r="T2190" t="s">
        <v>136</v>
      </c>
      <c r="U2190" t="s">
        <v>137</v>
      </c>
      <c r="V2190" t="s">
        <v>138</v>
      </c>
      <c r="W2190" t="s">
        <v>139</v>
      </c>
      <c r="X2190" t="s">
        <v>140</v>
      </c>
      <c r="Y2190" t="s">
        <v>141</v>
      </c>
      <c r="Z2190" t="s">
        <v>142</v>
      </c>
      <c r="AA2190" t="s">
        <v>42</v>
      </c>
    </row>
    <row r="2191" spans="1:27" x14ac:dyDescent="0.25">
      <c r="A2191" s="1">
        <v>10342</v>
      </c>
      <c r="B2191" s="1">
        <v>55</v>
      </c>
      <c r="C2191" s="8">
        <v>100</v>
      </c>
      <c r="D2191" s="1">
        <v>7</v>
      </c>
      <c r="E2191" s="7">
        <v>6548.3</v>
      </c>
      <c r="F2191" s="7">
        <f>sales_data_sample3[[#This Row],[SALES]]*sales_data_sample3[[#This Row],[PROFIT MARGIN]]</f>
        <v>1629.8718700000002</v>
      </c>
      <c r="G2191" s="14" t="str">
        <f>IF(sales_data_sample3[[#This Row],[STATUS]] &lt;&gt;"Cancelled","24,89%","0")</f>
        <v>24,89%</v>
      </c>
      <c r="H2191" s="4">
        <v>38315</v>
      </c>
      <c r="I2191" t="s">
        <v>28</v>
      </c>
      <c r="J2191">
        <f>ROUNDUP(MONTH(sales_data_sample3[[#This Row],[ORDER DATE]])/3,0)</f>
        <v>4</v>
      </c>
      <c r="K2191" t="str">
        <f>TEXT(sales_data_sample3[[#This Row],[ORDER DATE]],"[$-409]mmmm")</f>
        <v>November</v>
      </c>
      <c r="L2191">
        <f>YEAR(sales_data_sample3[[#This Row],[ORDER DATE]])</f>
        <v>2004</v>
      </c>
      <c r="M2191" t="s">
        <v>278</v>
      </c>
      <c r="N2191">
        <v>146</v>
      </c>
      <c r="O2191" t="s">
        <v>2364</v>
      </c>
      <c r="P2191" t="s">
        <v>132</v>
      </c>
      <c r="Q2191" t="s">
        <v>133</v>
      </c>
      <c r="R2191" t="s">
        <v>134</v>
      </c>
      <c r="S2191" t="s">
        <v>135</v>
      </c>
      <c r="T2191" t="s">
        <v>136</v>
      </c>
      <c r="U2191" t="s">
        <v>137</v>
      </c>
      <c r="V2191" t="s">
        <v>138</v>
      </c>
      <c r="W2191" t="s">
        <v>139</v>
      </c>
      <c r="X2191" t="s">
        <v>140</v>
      </c>
      <c r="Y2191" t="s">
        <v>141</v>
      </c>
      <c r="Z2191" t="s">
        <v>142</v>
      </c>
      <c r="AA2191" t="s">
        <v>65</v>
      </c>
    </row>
    <row r="2192" spans="1:27" x14ac:dyDescent="0.25">
      <c r="A2192" s="1">
        <v>10342</v>
      </c>
      <c r="B2192" s="1">
        <v>26</v>
      </c>
      <c r="C2192" s="8">
        <v>55.95</v>
      </c>
      <c r="D2192" s="1">
        <v>8</v>
      </c>
      <c r="E2192" s="7">
        <v>1454.7</v>
      </c>
      <c r="F2192" s="7">
        <f>sales_data_sample3[[#This Row],[SALES]]*sales_data_sample3[[#This Row],[PROFIT MARGIN]]</f>
        <v>184.74690000000001</v>
      </c>
      <c r="G2192" s="14">
        <v>0.127</v>
      </c>
      <c r="H2192" s="4">
        <v>38315</v>
      </c>
      <c r="I2192" t="s">
        <v>28</v>
      </c>
      <c r="J2192">
        <f>ROUNDUP(MONTH(sales_data_sample3[[#This Row],[ORDER DATE]])/3,0)</f>
        <v>4</v>
      </c>
      <c r="K2192" t="str">
        <f>TEXT(sales_data_sample3[[#This Row],[ORDER DATE]],"[$-409]mmmm")</f>
        <v>November</v>
      </c>
      <c r="L2192">
        <f>YEAR(sales_data_sample3[[#This Row],[ORDER DATE]])</f>
        <v>2004</v>
      </c>
      <c r="M2192" t="s">
        <v>29</v>
      </c>
      <c r="N2192">
        <v>62</v>
      </c>
      <c r="O2192" t="s">
        <v>2422</v>
      </c>
      <c r="P2192" t="s">
        <v>132</v>
      </c>
      <c r="Q2192" t="s">
        <v>133</v>
      </c>
      <c r="R2192" t="s">
        <v>134</v>
      </c>
      <c r="S2192" t="s">
        <v>135</v>
      </c>
      <c r="T2192" t="s">
        <v>136</v>
      </c>
      <c r="U2192" t="s">
        <v>137</v>
      </c>
      <c r="V2192" t="s">
        <v>138</v>
      </c>
      <c r="W2192" t="s">
        <v>139</v>
      </c>
      <c r="X2192" t="s">
        <v>140</v>
      </c>
      <c r="Y2192" t="s">
        <v>141</v>
      </c>
      <c r="Z2192" t="s">
        <v>142</v>
      </c>
      <c r="AA2192" t="s">
        <v>42</v>
      </c>
    </row>
    <row r="2193" spans="1:27" x14ac:dyDescent="0.25">
      <c r="A2193" s="1">
        <v>10342</v>
      </c>
      <c r="B2193" s="1">
        <v>38</v>
      </c>
      <c r="C2193" s="8">
        <v>100</v>
      </c>
      <c r="D2193" s="1">
        <v>11</v>
      </c>
      <c r="E2193" s="7">
        <v>6276.46</v>
      </c>
      <c r="F2193" s="7">
        <f>sales_data_sample3[[#This Row],[SALES]]*sales_data_sample3[[#This Row],[PROFIT MARGIN]]</f>
        <v>1562.2108940000001</v>
      </c>
      <c r="G2193" s="14" t="str">
        <f>IF(sales_data_sample3[[#This Row],[STATUS]] &lt;&gt;"Cancelled","24,89%","0")</f>
        <v>24,89%</v>
      </c>
      <c r="H2193" s="4">
        <v>38315</v>
      </c>
      <c r="I2193" t="s">
        <v>28</v>
      </c>
      <c r="J2193">
        <f>ROUNDUP(MONTH(sales_data_sample3[[#This Row],[ORDER DATE]])/3,0)</f>
        <v>4</v>
      </c>
      <c r="K2193" t="str">
        <f>TEXT(sales_data_sample3[[#This Row],[ORDER DATE]],"[$-409]mmmm")</f>
        <v>November</v>
      </c>
      <c r="L2193">
        <f>YEAR(sales_data_sample3[[#This Row],[ORDER DATE]])</f>
        <v>2004</v>
      </c>
      <c r="M2193" t="s">
        <v>278</v>
      </c>
      <c r="N2193">
        <v>148</v>
      </c>
      <c r="O2193" t="s">
        <v>2673</v>
      </c>
      <c r="P2193" t="s">
        <v>132</v>
      </c>
      <c r="Q2193" t="s">
        <v>133</v>
      </c>
      <c r="R2193" t="s">
        <v>134</v>
      </c>
      <c r="S2193" t="s">
        <v>135</v>
      </c>
      <c r="T2193" t="s">
        <v>136</v>
      </c>
      <c r="U2193" t="s">
        <v>137</v>
      </c>
      <c r="V2193" t="s">
        <v>138</v>
      </c>
      <c r="W2193" t="s">
        <v>139</v>
      </c>
      <c r="X2193" t="s">
        <v>140</v>
      </c>
      <c r="Y2193" t="s">
        <v>141</v>
      </c>
      <c r="Z2193" t="s">
        <v>142</v>
      </c>
      <c r="AA2193" t="s">
        <v>65</v>
      </c>
    </row>
    <row r="2194" spans="1:27" x14ac:dyDescent="0.25">
      <c r="A2194" s="1">
        <v>10342</v>
      </c>
      <c r="B2194" s="1">
        <v>39</v>
      </c>
      <c r="C2194" s="8">
        <v>40.4</v>
      </c>
      <c r="D2194" s="1">
        <v>9</v>
      </c>
      <c r="E2194" s="7">
        <v>1575.6</v>
      </c>
      <c r="F2194" s="7">
        <f>sales_data_sample3[[#This Row],[SALES]]*sales_data_sample3[[#This Row],[PROFIT MARGIN]]</f>
        <v>392.16683999999998</v>
      </c>
      <c r="G2194" s="14" t="str">
        <f>IF(sales_data_sample3[[#This Row],[STATUS]] &lt;&gt;"Cancelled","24,89%","0")</f>
        <v>24,89%</v>
      </c>
      <c r="H2194" s="4">
        <v>38315</v>
      </c>
      <c r="I2194" t="s">
        <v>28</v>
      </c>
      <c r="J2194">
        <f>ROUNDUP(MONTH(sales_data_sample3[[#This Row],[ORDER DATE]])/3,0)</f>
        <v>4</v>
      </c>
      <c r="K2194" t="str">
        <f>TEXT(sales_data_sample3[[#This Row],[ORDER DATE]],"[$-409]mmmm")</f>
        <v>November</v>
      </c>
      <c r="L2194">
        <f>YEAR(sales_data_sample3[[#This Row],[ORDER DATE]])</f>
        <v>2004</v>
      </c>
      <c r="M2194" t="s">
        <v>278</v>
      </c>
      <c r="N2194">
        <v>37</v>
      </c>
      <c r="O2194" t="s">
        <v>3302</v>
      </c>
      <c r="P2194" t="s">
        <v>132</v>
      </c>
      <c r="Q2194" t="s">
        <v>133</v>
      </c>
      <c r="R2194" t="s">
        <v>134</v>
      </c>
      <c r="S2194" t="s">
        <v>135</v>
      </c>
      <c r="T2194" t="s">
        <v>136</v>
      </c>
      <c r="U2194" t="s">
        <v>137</v>
      </c>
      <c r="V2194" t="s">
        <v>138</v>
      </c>
      <c r="W2194" t="s">
        <v>139</v>
      </c>
      <c r="X2194" t="s">
        <v>140</v>
      </c>
      <c r="Y2194" t="s">
        <v>141</v>
      </c>
      <c r="Z2194" t="s">
        <v>142</v>
      </c>
      <c r="AA2194" t="s">
        <v>42</v>
      </c>
    </row>
    <row r="2195" spans="1:27" x14ac:dyDescent="0.25">
      <c r="A2195" s="1">
        <v>10342</v>
      </c>
      <c r="B2195" s="1">
        <v>48</v>
      </c>
      <c r="C2195" s="8">
        <v>62.45</v>
      </c>
      <c r="D2195" s="1">
        <v>10</v>
      </c>
      <c r="E2195" s="7">
        <v>2997.6</v>
      </c>
      <c r="F2195" s="7">
        <f>sales_data_sample3[[#This Row],[SALES]]*sales_data_sample3[[#This Row],[PROFIT MARGIN]]</f>
        <v>746.10263999999995</v>
      </c>
      <c r="G2195" s="14" t="str">
        <f>IF(sales_data_sample3[[#This Row],[STATUS]] &lt;&gt;"Cancelled","24,89%","0")</f>
        <v>24,89%</v>
      </c>
      <c r="H2195" s="4">
        <v>38315</v>
      </c>
      <c r="I2195" t="s">
        <v>28</v>
      </c>
      <c r="J2195">
        <f>ROUNDUP(MONTH(sales_data_sample3[[#This Row],[ORDER DATE]])/3,0)</f>
        <v>4</v>
      </c>
      <c r="K2195" t="str">
        <f>TEXT(sales_data_sample3[[#This Row],[ORDER DATE]],"[$-409]mmmm")</f>
        <v>November</v>
      </c>
      <c r="L2195">
        <f>YEAR(sales_data_sample3[[#This Row],[ORDER DATE]])</f>
        <v>2004</v>
      </c>
      <c r="M2195" t="s">
        <v>278</v>
      </c>
      <c r="N2195">
        <v>61</v>
      </c>
      <c r="O2195" t="s">
        <v>3427</v>
      </c>
      <c r="P2195" t="s">
        <v>132</v>
      </c>
      <c r="Q2195" t="s">
        <v>133</v>
      </c>
      <c r="R2195" t="s">
        <v>134</v>
      </c>
      <c r="S2195" t="s">
        <v>135</v>
      </c>
      <c r="T2195" t="s">
        <v>136</v>
      </c>
      <c r="U2195" t="s">
        <v>137</v>
      </c>
      <c r="V2195" t="s">
        <v>138</v>
      </c>
      <c r="W2195" t="s">
        <v>139</v>
      </c>
      <c r="X2195" t="s">
        <v>140</v>
      </c>
      <c r="Y2195" t="s">
        <v>141</v>
      </c>
      <c r="Z2195" t="s">
        <v>142</v>
      </c>
      <c r="AA2195" t="s">
        <v>42</v>
      </c>
    </row>
    <row r="2196" spans="1:27" x14ac:dyDescent="0.25">
      <c r="A2196" s="1">
        <v>10342</v>
      </c>
      <c r="B2196" s="1">
        <v>42</v>
      </c>
      <c r="C2196" s="8">
        <v>100</v>
      </c>
      <c r="D2196" s="1">
        <v>6</v>
      </c>
      <c r="E2196" s="7">
        <v>5013.54</v>
      </c>
      <c r="F2196" s="7">
        <f>sales_data_sample3[[#This Row],[SALES]]*sales_data_sample3[[#This Row],[PROFIT MARGIN]]</f>
        <v>1247.8701060000001</v>
      </c>
      <c r="G2196" s="14" t="str">
        <f>IF(sales_data_sample3[[#This Row],[STATUS]] &lt;&gt;"Cancelled","24,89%","0")</f>
        <v>24,89%</v>
      </c>
      <c r="H2196" s="4">
        <v>38315</v>
      </c>
      <c r="I2196" t="s">
        <v>28</v>
      </c>
      <c r="J2196">
        <f>ROUNDUP(MONTH(sales_data_sample3[[#This Row],[ORDER DATE]])/3,0)</f>
        <v>4</v>
      </c>
      <c r="K2196" t="str">
        <f>TEXT(sales_data_sample3[[#This Row],[ORDER DATE]],"[$-409]mmmm")</f>
        <v>November</v>
      </c>
      <c r="L2196">
        <f>YEAR(sales_data_sample3[[#This Row],[ORDER DATE]])</f>
        <v>2004</v>
      </c>
      <c r="M2196" t="s">
        <v>278</v>
      </c>
      <c r="N2196">
        <v>140</v>
      </c>
      <c r="O2196" t="s">
        <v>3589</v>
      </c>
      <c r="P2196" t="s">
        <v>132</v>
      </c>
      <c r="Q2196" t="s">
        <v>133</v>
      </c>
      <c r="R2196" t="s">
        <v>134</v>
      </c>
      <c r="S2196" t="s">
        <v>135</v>
      </c>
      <c r="T2196" t="s">
        <v>136</v>
      </c>
      <c r="U2196" t="s">
        <v>137</v>
      </c>
      <c r="V2196" t="s">
        <v>138</v>
      </c>
      <c r="W2196" t="s">
        <v>139</v>
      </c>
      <c r="X2196" t="s">
        <v>140</v>
      </c>
      <c r="Y2196" t="s">
        <v>141</v>
      </c>
      <c r="Z2196" t="s">
        <v>142</v>
      </c>
      <c r="AA2196" t="s">
        <v>65</v>
      </c>
    </row>
    <row r="2197" spans="1:27" x14ac:dyDescent="0.25">
      <c r="A2197" s="1">
        <v>10343</v>
      </c>
      <c r="B2197" s="1">
        <v>36</v>
      </c>
      <c r="C2197" s="8">
        <v>100</v>
      </c>
      <c r="D2197" s="1">
        <v>4</v>
      </c>
      <c r="E2197" s="7">
        <v>5848.92</v>
      </c>
      <c r="F2197" s="7">
        <f>sales_data_sample3[[#This Row],[SALES]]*sales_data_sample3[[#This Row],[PROFIT MARGIN]]</f>
        <v>1455.796188</v>
      </c>
      <c r="G2197" s="14" t="str">
        <f>IF(sales_data_sample3[[#This Row],[STATUS]] &lt;&gt;"Cancelled","24,89%","0")</f>
        <v>24,89%</v>
      </c>
      <c r="H2197" s="4">
        <v>38315</v>
      </c>
      <c r="I2197" t="s">
        <v>28</v>
      </c>
      <c r="J2197">
        <f>ROUNDUP(MONTH(sales_data_sample3[[#This Row],[ORDER DATE]])/3,0)</f>
        <v>4</v>
      </c>
      <c r="K2197" t="str">
        <f>TEXT(sales_data_sample3[[#This Row],[ORDER DATE]],"[$-409]mmmm")</f>
        <v>November</v>
      </c>
      <c r="L2197">
        <f>YEAR(sales_data_sample3[[#This Row],[ORDER DATE]])</f>
        <v>2004</v>
      </c>
      <c r="M2197" t="s">
        <v>278</v>
      </c>
      <c r="N2197">
        <v>124</v>
      </c>
      <c r="O2197" t="s">
        <v>1465</v>
      </c>
      <c r="P2197" t="s">
        <v>46</v>
      </c>
      <c r="Q2197" t="s">
        <v>47</v>
      </c>
      <c r="R2197" t="s">
        <v>48</v>
      </c>
      <c r="S2197" t="s">
        <v>4804</v>
      </c>
      <c r="T2197" t="s">
        <v>49</v>
      </c>
      <c r="U2197" t="s">
        <v>4804</v>
      </c>
      <c r="V2197" t="s">
        <v>50</v>
      </c>
      <c r="W2197" t="s">
        <v>51</v>
      </c>
      <c r="X2197" t="s">
        <v>52</v>
      </c>
      <c r="Y2197" t="s">
        <v>53</v>
      </c>
      <c r="Z2197" t="s">
        <v>54</v>
      </c>
      <c r="AA2197" t="s">
        <v>65</v>
      </c>
    </row>
    <row r="2198" spans="1:27" x14ac:dyDescent="0.25">
      <c r="A2198" s="1">
        <v>10343</v>
      </c>
      <c r="B2198" s="1">
        <v>25</v>
      </c>
      <c r="C2198" s="8">
        <v>52.32</v>
      </c>
      <c r="D2198" s="1">
        <v>3</v>
      </c>
      <c r="E2198" s="7">
        <v>1308</v>
      </c>
      <c r="F2198" s="7">
        <f>sales_data_sample3[[#This Row],[SALES]]*sales_data_sample3[[#This Row],[PROFIT MARGIN]]</f>
        <v>325.56119999999999</v>
      </c>
      <c r="G2198" s="14" t="str">
        <f>IF(sales_data_sample3[[#This Row],[STATUS]] &lt;&gt;"Cancelled","24,89%","0")</f>
        <v>24,89%</v>
      </c>
      <c r="H2198" s="4">
        <v>38315</v>
      </c>
      <c r="I2198" t="s">
        <v>28</v>
      </c>
      <c r="J2198">
        <f>ROUNDUP(MONTH(sales_data_sample3[[#This Row],[ORDER DATE]])/3,0)</f>
        <v>4</v>
      </c>
      <c r="K2198" t="str">
        <f>TEXT(sales_data_sample3[[#This Row],[ORDER DATE]],"[$-409]mmmm")</f>
        <v>November</v>
      </c>
      <c r="L2198">
        <f>YEAR(sales_data_sample3[[#This Row],[ORDER DATE]])</f>
        <v>2004</v>
      </c>
      <c r="M2198" t="s">
        <v>278</v>
      </c>
      <c r="N2198">
        <v>132</v>
      </c>
      <c r="O2198" t="s">
        <v>1960</v>
      </c>
      <c r="P2198" t="s">
        <v>46</v>
      </c>
      <c r="Q2198" t="s">
        <v>47</v>
      </c>
      <c r="R2198" t="s">
        <v>48</v>
      </c>
      <c r="S2198" t="s">
        <v>4804</v>
      </c>
      <c r="T2198" t="s">
        <v>49</v>
      </c>
      <c r="U2198" t="s">
        <v>4804</v>
      </c>
      <c r="V2198" t="s">
        <v>50</v>
      </c>
      <c r="W2198" t="s">
        <v>51</v>
      </c>
      <c r="X2198" t="s">
        <v>52</v>
      </c>
      <c r="Y2198" t="s">
        <v>53</v>
      </c>
      <c r="Z2198" t="s">
        <v>54</v>
      </c>
      <c r="AA2198" t="s">
        <v>42</v>
      </c>
    </row>
    <row r="2199" spans="1:27" x14ac:dyDescent="0.25">
      <c r="A2199" s="1">
        <v>10343</v>
      </c>
      <c r="B2199" s="1">
        <v>44</v>
      </c>
      <c r="C2199" s="8">
        <v>84.88</v>
      </c>
      <c r="D2199" s="1">
        <v>2</v>
      </c>
      <c r="E2199" s="7">
        <v>3734.72</v>
      </c>
      <c r="F2199" s="7">
        <f>sales_data_sample3[[#This Row],[SALES]]*sales_data_sample3[[#This Row],[PROFIT MARGIN]]</f>
        <v>929.57180800000003</v>
      </c>
      <c r="G2199" s="14" t="str">
        <f>IF(sales_data_sample3[[#This Row],[STATUS]] &lt;&gt;"Cancelled","24,89%","0")</f>
        <v>24,89%</v>
      </c>
      <c r="H2199" s="4">
        <v>38315</v>
      </c>
      <c r="I2199" t="s">
        <v>28</v>
      </c>
      <c r="J2199">
        <f>ROUNDUP(MONTH(sales_data_sample3[[#This Row],[ORDER DATE]])/3,0)</f>
        <v>4</v>
      </c>
      <c r="K2199" t="str">
        <f>TEXT(sales_data_sample3[[#This Row],[ORDER DATE]],"[$-409]mmmm")</f>
        <v>November</v>
      </c>
      <c r="L2199">
        <f>YEAR(sales_data_sample3[[#This Row],[ORDER DATE]])</f>
        <v>2004</v>
      </c>
      <c r="M2199" t="s">
        <v>278</v>
      </c>
      <c r="N2199">
        <v>141</v>
      </c>
      <c r="O2199" t="s">
        <v>2392</v>
      </c>
      <c r="P2199" t="s">
        <v>46</v>
      </c>
      <c r="Q2199" t="s">
        <v>47</v>
      </c>
      <c r="R2199" t="s">
        <v>48</v>
      </c>
      <c r="S2199" t="s">
        <v>4804</v>
      </c>
      <c r="T2199" t="s">
        <v>49</v>
      </c>
      <c r="U2199" t="s">
        <v>4804</v>
      </c>
      <c r="V2199" t="s">
        <v>50</v>
      </c>
      <c r="W2199" t="s">
        <v>51</v>
      </c>
      <c r="X2199" t="s">
        <v>52</v>
      </c>
      <c r="Y2199" t="s">
        <v>53</v>
      </c>
      <c r="Z2199" t="s">
        <v>54</v>
      </c>
      <c r="AA2199" t="s">
        <v>65</v>
      </c>
    </row>
    <row r="2200" spans="1:27" x14ac:dyDescent="0.25">
      <c r="A2200" s="1">
        <v>10343</v>
      </c>
      <c r="B2200" s="1">
        <v>27</v>
      </c>
      <c r="C2200" s="8">
        <v>36.21</v>
      </c>
      <c r="D2200" s="1">
        <v>6</v>
      </c>
      <c r="E2200" s="7">
        <v>977.67</v>
      </c>
      <c r="F2200" s="7">
        <f>sales_data_sample3[[#This Row],[SALES]]*sales_data_sample3[[#This Row],[PROFIT MARGIN]]</f>
        <v>243.342063</v>
      </c>
      <c r="G2200" s="14" t="str">
        <f>IF(sales_data_sample3[[#This Row],[STATUS]] &lt;&gt;"Cancelled","24,89%","0")</f>
        <v>24,89%</v>
      </c>
      <c r="H2200" s="4">
        <v>38315</v>
      </c>
      <c r="I2200" t="s">
        <v>28</v>
      </c>
      <c r="J2200">
        <f>ROUNDUP(MONTH(sales_data_sample3[[#This Row],[ORDER DATE]])/3,0)</f>
        <v>4</v>
      </c>
      <c r="K2200" t="str">
        <f>TEXT(sales_data_sample3[[#This Row],[ORDER DATE]],"[$-409]mmmm")</f>
        <v>November</v>
      </c>
      <c r="L2200">
        <f>YEAR(sales_data_sample3[[#This Row],[ORDER DATE]])</f>
        <v>2004</v>
      </c>
      <c r="M2200" t="s">
        <v>278</v>
      </c>
      <c r="N2200">
        <v>50</v>
      </c>
      <c r="O2200" t="s">
        <v>2857</v>
      </c>
      <c r="P2200" t="s">
        <v>46</v>
      </c>
      <c r="Q2200" t="s">
        <v>47</v>
      </c>
      <c r="R2200" t="s">
        <v>48</v>
      </c>
      <c r="S2200" t="s">
        <v>4804</v>
      </c>
      <c r="T2200" t="s">
        <v>49</v>
      </c>
      <c r="U2200" t="s">
        <v>4804</v>
      </c>
      <c r="V2200" t="s">
        <v>50</v>
      </c>
      <c r="W2200" t="s">
        <v>51</v>
      </c>
      <c r="X2200" t="s">
        <v>52</v>
      </c>
      <c r="Y2200" t="s">
        <v>53</v>
      </c>
      <c r="Z2200" t="s">
        <v>54</v>
      </c>
      <c r="AA2200" t="s">
        <v>42</v>
      </c>
    </row>
    <row r="2201" spans="1:27" x14ac:dyDescent="0.25">
      <c r="A2201" s="1">
        <v>10343</v>
      </c>
      <c r="B2201" s="1">
        <v>30</v>
      </c>
      <c r="C2201" s="8">
        <v>100</v>
      </c>
      <c r="D2201" s="1">
        <v>1</v>
      </c>
      <c r="E2201" s="7">
        <v>3098.7</v>
      </c>
      <c r="F2201" s="7">
        <f>sales_data_sample3[[#This Row],[SALES]]*sales_data_sample3[[#This Row],[PROFIT MARGIN]]</f>
        <v>771.26643000000001</v>
      </c>
      <c r="G2201" s="14" t="str">
        <f>IF(sales_data_sample3[[#This Row],[STATUS]] &lt;&gt;"Cancelled","24,89%","0")</f>
        <v>24,89%</v>
      </c>
      <c r="H2201" s="4">
        <v>38315</v>
      </c>
      <c r="I2201" t="s">
        <v>28</v>
      </c>
      <c r="J2201">
        <f>ROUNDUP(MONTH(sales_data_sample3[[#This Row],[ORDER DATE]])/3,0)</f>
        <v>4</v>
      </c>
      <c r="K2201" t="str">
        <f>TEXT(sales_data_sample3[[#This Row],[ORDER DATE]],"[$-409]mmmm")</f>
        <v>November</v>
      </c>
      <c r="L2201">
        <f>YEAR(sales_data_sample3[[#This Row],[ORDER DATE]])</f>
        <v>2004</v>
      </c>
      <c r="M2201" t="s">
        <v>278</v>
      </c>
      <c r="N2201">
        <v>80</v>
      </c>
      <c r="O2201" t="s">
        <v>3802</v>
      </c>
      <c r="P2201" t="s">
        <v>46</v>
      </c>
      <c r="Q2201" t="s">
        <v>47</v>
      </c>
      <c r="R2201" t="s">
        <v>48</v>
      </c>
      <c r="S2201" t="s">
        <v>4804</v>
      </c>
      <c r="T2201" t="s">
        <v>49</v>
      </c>
      <c r="U2201" t="s">
        <v>4804</v>
      </c>
      <c r="V2201" t="s">
        <v>50</v>
      </c>
      <c r="W2201" t="s">
        <v>51</v>
      </c>
      <c r="X2201" t="s">
        <v>52</v>
      </c>
      <c r="Y2201" t="s">
        <v>53</v>
      </c>
      <c r="Z2201" t="s">
        <v>54</v>
      </c>
      <c r="AA2201" t="s">
        <v>65</v>
      </c>
    </row>
    <row r="2202" spans="1:27" x14ac:dyDescent="0.25">
      <c r="A2202" s="1">
        <v>10343</v>
      </c>
      <c r="B2202" s="1">
        <v>29</v>
      </c>
      <c r="C2202" s="8">
        <v>100</v>
      </c>
      <c r="D2202" s="1">
        <v>5</v>
      </c>
      <c r="E2202" s="7">
        <v>3713.16</v>
      </c>
      <c r="F2202" s="7">
        <f>sales_data_sample3[[#This Row],[SALES]]*sales_data_sample3[[#This Row],[PROFIT MARGIN]]</f>
        <v>471.57132000000001</v>
      </c>
      <c r="G2202" s="14">
        <v>0.127</v>
      </c>
      <c r="H2202" s="4">
        <v>38315</v>
      </c>
      <c r="I2202" t="s">
        <v>28</v>
      </c>
      <c r="J2202">
        <f>ROUNDUP(MONTH(sales_data_sample3[[#This Row],[ORDER DATE]])/3,0)</f>
        <v>4</v>
      </c>
      <c r="K2202" t="str">
        <f>TEXT(sales_data_sample3[[#This Row],[ORDER DATE]],"[$-409]mmmm")</f>
        <v>November</v>
      </c>
      <c r="L2202">
        <f>YEAR(sales_data_sample3[[#This Row],[ORDER DATE]])</f>
        <v>2004</v>
      </c>
      <c r="M2202" t="s">
        <v>29</v>
      </c>
      <c r="N2202">
        <v>40</v>
      </c>
      <c r="O2202" t="s">
        <v>3904</v>
      </c>
      <c r="P2202" t="s">
        <v>46</v>
      </c>
      <c r="Q2202" t="s">
        <v>47</v>
      </c>
      <c r="R2202" t="s">
        <v>48</v>
      </c>
      <c r="S2202" t="s">
        <v>4804</v>
      </c>
      <c r="T2202" t="s">
        <v>49</v>
      </c>
      <c r="U2202" t="s">
        <v>4804</v>
      </c>
      <c r="V2202" t="s">
        <v>50</v>
      </c>
      <c r="W2202" t="s">
        <v>51</v>
      </c>
      <c r="X2202" t="s">
        <v>52</v>
      </c>
      <c r="Y2202" t="s">
        <v>53</v>
      </c>
      <c r="Z2202" t="s">
        <v>54</v>
      </c>
      <c r="AA2202" t="s">
        <v>65</v>
      </c>
    </row>
    <row r="2203" spans="1:27" x14ac:dyDescent="0.25">
      <c r="A2203" s="1">
        <v>10344</v>
      </c>
      <c r="B2203" s="1">
        <v>45</v>
      </c>
      <c r="C2203" s="8">
        <v>100</v>
      </c>
      <c r="D2203" s="1">
        <v>1</v>
      </c>
      <c r="E2203" s="7">
        <v>7650</v>
      </c>
      <c r="F2203" s="7">
        <f>sales_data_sample3[[#This Row],[SALES]]*sales_data_sample3[[#This Row],[PROFIT MARGIN]]</f>
        <v>565.33499999999992</v>
      </c>
      <c r="G2203" s="14" t="str">
        <f>IF(sales_data_sample3[[#This Row],[STATUS]] &lt;&gt;"Cancelled","7,39%","0")</f>
        <v>7,39%</v>
      </c>
      <c r="H2203" s="4">
        <v>38316</v>
      </c>
      <c r="I2203" t="s">
        <v>28</v>
      </c>
      <c r="J2203">
        <f>ROUNDUP(MONTH(sales_data_sample3[[#This Row],[ORDER DATE]])/3,0)</f>
        <v>4</v>
      </c>
      <c r="K2203" t="str">
        <f>TEXT(sales_data_sample3[[#This Row],[ORDER DATE]],"[$-409]mmmm")</f>
        <v>November</v>
      </c>
      <c r="L2203">
        <f>YEAR(sales_data_sample3[[#This Row],[ORDER DATE]])</f>
        <v>2004</v>
      </c>
      <c r="M2203" t="s">
        <v>1354</v>
      </c>
      <c r="N2203">
        <v>170</v>
      </c>
      <c r="O2203" t="s">
        <v>1565</v>
      </c>
      <c r="P2203" t="s">
        <v>787</v>
      </c>
      <c r="Q2203" t="s">
        <v>788</v>
      </c>
      <c r="R2203" t="s">
        <v>789</v>
      </c>
      <c r="S2203" t="s">
        <v>4804</v>
      </c>
      <c r="T2203" t="s">
        <v>790</v>
      </c>
      <c r="U2203" t="s">
        <v>4804</v>
      </c>
      <c r="V2203" t="s">
        <v>791</v>
      </c>
      <c r="W2203" t="s">
        <v>51</v>
      </c>
      <c r="X2203" t="s">
        <v>52</v>
      </c>
      <c r="Y2203" t="s">
        <v>792</v>
      </c>
      <c r="Z2203" t="s">
        <v>793</v>
      </c>
      <c r="AA2203" t="s">
        <v>229</v>
      </c>
    </row>
    <row r="2204" spans="1:27" x14ac:dyDescent="0.25">
      <c r="A2204" s="1">
        <v>10344</v>
      </c>
      <c r="B2204" s="1">
        <v>40</v>
      </c>
      <c r="C2204" s="8">
        <v>56.91</v>
      </c>
      <c r="D2204" s="1">
        <v>2</v>
      </c>
      <c r="E2204" s="7">
        <v>2276.4</v>
      </c>
      <c r="F2204" s="7">
        <f>sales_data_sample3[[#This Row],[SALES]]*sales_data_sample3[[#This Row],[PROFIT MARGIN]]</f>
        <v>168.22595999999999</v>
      </c>
      <c r="G2204" s="14" t="str">
        <f>IF(sales_data_sample3[[#This Row],[STATUS]] &lt;&gt;"Cancelled","7,39%","0")</f>
        <v>7,39%</v>
      </c>
      <c r="H2204" s="4">
        <v>38316</v>
      </c>
      <c r="I2204" t="s">
        <v>28</v>
      </c>
      <c r="J2204">
        <f>ROUNDUP(MONTH(sales_data_sample3[[#This Row],[ORDER DATE]])/3,0)</f>
        <v>4</v>
      </c>
      <c r="K2204" t="str">
        <f>TEXT(sales_data_sample3[[#This Row],[ORDER DATE]],"[$-409]mmmm")</f>
        <v>November</v>
      </c>
      <c r="L2204">
        <f>YEAR(sales_data_sample3[[#This Row],[ORDER DATE]])</f>
        <v>2004</v>
      </c>
      <c r="M2204" t="s">
        <v>1354</v>
      </c>
      <c r="N2204">
        <v>60</v>
      </c>
      <c r="O2204" t="s">
        <v>1696</v>
      </c>
      <c r="P2204" t="s">
        <v>787</v>
      </c>
      <c r="Q2204" t="s">
        <v>788</v>
      </c>
      <c r="R2204" t="s">
        <v>789</v>
      </c>
      <c r="S2204" t="s">
        <v>4804</v>
      </c>
      <c r="T2204" t="s">
        <v>790</v>
      </c>
      <c r="U2204" t="s">
        <v>4804</v>
      </c>
      <c r="V2204" t="s">
        <v>791</v>
      </c>
      <c r="W2204" t="s">
        <v>51</v>
      </c>
      <c r="X2204" t="s">
        <v>52</v>
      </c>
      <c r="Y2204" t="s">
        <v>792</v>
      </c>
      <c r="Z2204" t="s">
        <v>793</v>
      </c>
      <c r="AA2204" t="s">
        <v>42</v>
      </c>
    </row>
    <row r="2205" spans="1:27" x14ac:dyDescent="0.25">
      <c r="A2205" s="1">
        <v>10344</v>
      </c>
      <c r="B2205" s="1">
        <v>30</v>
      </c>
      <c r="C2205" s="8">
        <v>100</v>
      </c>
      <c r="D2205" s="1">
        <v>3</v>
      </c>
      <c r="E2205" s="7">
        <v>3928.2</v>
      </c>
      <c r="F2205" s="7">
        <f>sales_data_sample3[[#This Row],[SALES]]*sales_data_sample3[[#This Row],[PROFIT MARGIN]]</f>
        <v>290.29397999999998</v>
      </c>
      <c r="G2205" s="14" t="str">
        <f>IF(sales_data_sample3[[#This Row],[STATUS]] &lt;&gt;"Cancelled","7,39%","0")</f>
        <v>7,39%</v>
      </c>
      <c r="H2205" s="4">
        <v>38316</v>
      </c>
      <c r="I2205" t="s">
        <v>28</v>
      </c>
      <c r="J2205">
        <f>ROUNDUP(MONTH(sales_data_sample3[[#This Row],[ORDER DATE]])/3,0)</f>
        <v>4</v>
      </c>
      <c r="K2205" t="str">
        <f>TEXT(sales_data_sample3[[#This Row],[ORDER DATE]],"[$-409]mmmm")</f>
        <v>November</v>
      </c>
      <c r="L2205">
        <f>YEAR(sales_data_sample3[[#This Row],[ORDER DATE]])</f>
        <v>2004</v>
      </c>
      <c r="M2205" t="s">
        <v>1354</v>
      </c>
      <c r="N2205">
        <v>127</v>
      </c>
      <c r="O2205" t="s">
        <v>1769</v>
      </c>
      <c r="P2205" t="s">
        <v>787</v>
      </c>
      <c r="Q2205" t="s">
        <v>788</v>
      </c>
      <c r="R2205" t="s">
        <v>789</v>
      </c>
      <c r="S2205" t="s">
        <v>4804</v>
      </c>
      <c r="T2205" t="s">
        <v>790</v>
      </c>
      <c r="U2205" t="s">
        <v>4804</v>
      </c>
      <c r="V2205" t="s">
        <v>791</v>
      </c>
      <c r="W2205" t="s">
        <v>51</v>
      </c>
      <c r="X2205" t="s">
        <v>52</v>
      </c>
      <c r="Y2205" t="s">
        <v>792</v>
      </c>
      <c r="Z2205" t="s">
        <v>793</v>
      </c>
      <c r="AA2205" t="s">
        <v>65</v>
      </c>
    </row>
    <row r="2206" spans="1:27" x14ac:dyDescent="0.25">
      <c r="A2206" s="1">
        <v>10344</v>
      </c>
      <c r="B2206" s="1">
        <v>21</v>
      </c>
      <c r="C2206" s="8">
        <v>100</v>
      </c>
      <c r="D2206" s="1">
        <v>4</v>
      </c>
      <c r="E2206" s="7">
        <v>2203.11</v>
      </c>
      <c r="F2206" s="7">
        <f>sales_data_sample3[[#This Row],[SALES]]*sales_data_sample3[[#This Row],[PROFIT MARGIN]]</f>
        <v>162.80982900000001</v>
      </c>
      <c r="G2206" s="14" t="str">
        <f>IF(sales_data_sample3[[#This Row],[STATUS]] &lt;&gt;"Cancelled","7,39%","0")</f>
        <v>7,39%</v>
      </c>
      <c r="H2206" s="4">
        <v>38316</v>
      </c>
      <c r="I2206" t="s">
        <v>28</v>
      </c>
      <c r="J2206">
        <f>ROUNDUP(MONTH(sales_data_sample3[[#This Row],[ORDER DATE]])/3,0)</f>
        <v>4</v>
      </c>
      <c r="K2206" t="str">
        <f>TEXT(sales_data_sample3[[#This Row],[ORDER DATE]],"[$-409]mmmm")</f>
        <v>November</v>
      </c>
      <c r="L2206">
        <f>YEAR(sales_data_sample3[[#This Row],[ORDER DATE]])</f>
        <v>2004</v>
      </c>
      <c r="M2206" t="s">
        <v>1354</v>
      </c>
      <c r="N2206">
        <v>92</v>
      </c>
      <c r="O2206" t="s">
        <v>2529</v>
      </c>
      <c r="P2206" t="s">
        <v>787</v>
      </c>
      <c r="Q2206" t="s">
        <v>788</v>
      </c>
      <c r="R2206" t="s">
        <v>789</v>
      </c>
      <c r="S2206" t="s">
        <v>4804</v>
      </c>
      <c r="T2206" t="s">
        <v>790</v>
      </c>
      <c r="U2206" t="s">
        <v>4804</v>
      </c>
      <c r="V2206" t="s">
        <v>791</v>
      </c>
      <c r="W2206" t="s">
        <v>51</v>
      </c>
      <c r="X2206" t="s">
        <v>52</v>
      </c>
      <c r="Y2206" t="s">
        <v>792</v>
      </c>
      <c r="Z2206" t="s">
        <v>793</v>
      </c>
      <c r="AA2206" t="s">
        <v>42</v>
      </c>
    </row>
    <row r="2207" spans="1:27" x14ac:dyDescent="0.25">
      <c r="A2207" s="1">
        <v>10344</v>
      </c>
      <c r="B2207" s="1">
        <v>26</v>
      </c>
      <c r="C2207" s="8">
        <v>63.43</v>
      </c>
      <c r="D2207" s="1">
        <v>5</v>
      </c>
      <c r="E2207" s="7">
        <v>1649.18</v>
      </c>
      <c r="F2207" s="7">
        <f>sales_data_sample3[[#This Row],[SALES]]*sales_data_sample3[[#This Row],[PROFIT MARGIN]]</f>
        <v>410.48090200000001</v>
      </c>
      <c r="G2207" s="14" t="str">
        <f>IF(sales_data_sample3[[#This Row],[STATUS]] &lt;&gt;"Cancelled","24,89%","0")</f>
        <v>24,89%</v>
      </c>
      <c r="H2207" s="4">
        <v>38316</v>
      </c>
      <c r="I2207" t="s">
        <v>28</v>
      </c>
      <c r="J2207">
        <f>ROUNDUP(MONTH(sales_data_sample3[[#This Row],[ORDER DATE]])/3,0)</f>
        <v>4</v>
      </c>
      <c r="K2207" t="str">
        <f>TEXT(sales_data_sample3[[#This Row],[ORDER DATE]],"[$-409]mmmm")</f>
        <v>November</v>
      </c>
      <c r="L2207">
        <f>YEAR(sales_data_sample3[[#This Row],[ORDER DATE]])</f>
        <v>2004</v>
      </c>
      <c r="M2207" t="s">
        <v>278</v>
      </c>
      <c r="N2207">
        <v>71</v>
      </c>
      <c r="O2207" t="s">
        <v>2698</v>
      </c>
      <c r="P2207" t="s">
        <v>787</v>
      </c>
      <c r="Q2207" t="s">
        <v>788</v>
      </c>
      <c r="R2207" t="s">
        <v>789</v>
      </c>
      <c r="S2207" t="s">
        <v>4804</v>
      </c>
      <c r="T2207" t="s">
        <v>790</v>
      </c>
      <c r="U2207" t="s">
        <v>4804</v>
      </c>
      <c r="V2207" t="s">
        <v>791</v>
      </c>
      <c r="W2207" t="s">
        <v>51</v>
      </c>
      <c r="X2207" t="s">
        <v>52</v>
      </c>
      <c r="Y2207" t="s">
        <v>792</v>
      </c>
      <c r="Z2207" t="s">
        <v>793</v>
      </c>
      <c r="AA2207" t="s">
        <v>42</v>
      </c>
    </row>
    <row r="2208" spans="1:27" x14ac:dyDescent="0.25">
      <c r="A2208" s="1">
        <v>10344</v>
      </c>
      <c r="B2208" s="1">
        <v>29</v>
      </c>
      <c r="C2208" s="8">
        <v>59.53</v>
      </c>
      <c r="D2208" s="1">
        <v>7</v>
      </c>
      <c r="E2208" s="7">
        <v>1726.37</v>
      </c>
      <c r="F2208" s="7">
        <f>sales_data_sample3[[#This Row],[SALES]]*sales_data_sample3[[#This Row],[PROFIT MARGIN]]</f>
        <v>429.69349299999999</v>
      </c>
      <c r="G2208" s="14" t="str">
        <f>IF(sales_data_sample3[[#This Row],[STATUS]] &lt;&gt;"Cancelled","24,89%","0")</f>
        <v>24,89%</v>
      </c>
      <c r="H2208" s="4">
        <v>38316</v>
      </c>
      <c r="I2208" t="s">
        <v>28</v>
      </c>
      <c r="J2208">
        <f>ROUNDUP(MONTH(sales_data_sample3[[#This Row],[ORDER DATE]])/3,0)</f>
        <v>4</v>
      </c>
      <c r="K2208" t="str">
        <f>TEXT(sales_data_sample3[[#This Row],[ORDER DATE]],"[$-409]mmmm")</f>
        <v>November</v>
      </c>
      <c r="L2208">
        <f>YEAR(sales_data_sample3[[#This Row],[ORDER DATE]])</f>
        <v>2004</v>
      </c>
      <c r="M2208" t="s">
        <v>278</v>
      </c>
      <c r="N2208">
        <v>73</v>
      </c>
      <c r="O2208" t="s">
        <v>2735</v>
      </c>
      <c r="P2208" t="s">
        <v>787</v>
      </c>
      <c r="Q2208" t="s">
        <v>788</v>
      </c>
      <c r="R2208" t="s">
        <v>789</v>
      </c>
      <c r="S2208" t="s">
        <v>4804</v>
      </c>
      <c r="T2208" t="s">
        <v>790</v>
      </c>
      <c r="U2208" t="s">
        <v>4804</v>
      </c>
      <c r="V2208" t="s">
        <v>791</v>
      </c>
      <c r="W2208" t="s">
        <v>51</v>
      </c>
      <c r="X2208" t="s">
        <v>52</v>
      </c>
      <c r="Y2208" t="s">
        <v>792</v>
      </c>
      <c r="Z2208" t="s">
        <v>793</v>
      </c>
      <c r="AA2208" t="s">
        <v>42</v>
      </c>
    </row>
    <row r="2209" spans="1:27" x14ac:dyDescent="0.25">
      <c r="A2209" s="1">
        <v>10344</v>
      </c>
      <c r="B2209" s="1">
        <v>20</v>
      </c>
      <c r="C2209" s="8">
        <v>35.18</v>
      </c>
      <c r="D2209" s="1">
        <v>6</v>
      </c>
      <c r="E2209" s="7">
        <v>703.6</v>
      </c>
      <c r="F2209" s="7">
        <f>sales_data_sample3[[#This Row],[SALES]]*sales_data_sample3[[#This Row],[PROFIT MARGIN]]</f>
        <v>51.996039999999994</v>
      </c>
      <c r="G2209" s="14" t="str">
        <f>IF(sales_data_sample3[[#This Row],[STATUS]] &lt;&gt;"Cancelled","7,39%","0")</f>
        <v>7,39%</v>
      </c>
      <c r="H2209" s="4">
        <v>38316</v>
      </c>
      <c r="I2209" t="s">
        <v>28</v>
      </c>
      <c r="J2209">
        <f>ROUNDUP(MONTH(sales_data_sample3[[#This Row],[ORDER DATE]])/3,0)</f>
        <v>4</v>
      </c>
      <c r="K2209" t="str">
        <f>TEXT(sales_data_sample3[[#This Row],[ORDER DATE]],"[$-409]mmmm")</f>
        <v>November</v>
      </c>
      <c r="L2209">
        <f>YEAR(sales_data_sample3[[#This Row],[ORDER DATE]])</f>
        <v>2004</v>
      </c>
      <c r="M2209" t="s">
        <v>1354</v>
      </c>
      <c r="N2209">
        <v>33</v>
      </c>
      <c r="O2209" t="s">
        <v>2922</v>
      </c>
      <c r="P2209" t="s">
        <v>787</v>
      </c>
      <c r="Q2209" t="s">
        <v>788</v>
      </c>
      <c r="R2209" t="s">
        <v>789</v>
      </c>
      <c r="S2209" t="s">
        <v>4804</v>
      </c>
      <c r="T2209" t="s">
        <v>790</v>
      </c>
      <c r="U2209" t="s">
        <v>4804</v>
      </c>
      <c r="V2209" t="s">
        <v>791</v>
      </c>
      <c r="W2209" t="s">
        <v>51</v>
      </c>
      <c r="X2209" t="s">
        <v>52</v>
      </c>
      <c r="Y2209" t="s">
        <v>792</v>
      </c>
      <c r="Z2209" t="s">
        <v>793</v>
      </c>
      <c r="AA2209" t="s">
        <v>42</v>
      </c>
    </row>
    <row r="2210" spans="1:27" x14ac:dyDescent="0.25">
      <c r="A2210" s="1">
        <v>10345</v>
      </c>
      <c r="B2210" s="1">
        <v>43</v>
      </c>
      <c r="C2210" s="8">
        <v>53.76</v>
      </c>
      <c r="D2210" s="1">
        <v>1</v>
      </c>
      <c r="E2210" s="7">
        <v>2311.6799999999998</v>
      </c>
      <c r="F2210" s="7">
        <f>sales_data_sample3[[#This Row],[SALES]]*sales_data_sample3[[#This Row],[PROFIT MARGIN]]</f>
        <v>170.83315199999998</v>
      </c>
      <c r="G2210" s="14" t="str">
        <f>IF(sales_data_sample3[[#This Row],[STATUS]] &lt;&gt;"Cancelled","7,39%","0")</f>
        <v>7,39%</v>
      </c>
      <c r="H2210" s="4">
        <v>38316</v>
      </c>
      <c r="I2210" t="s">
        <v>28</v>
      </c>
      <c r="J2210">
        <f>ROUNDUP(MONTH(sales_data_sample3[[#This Row],[ORDER DATE]])/3,0)</f>
        <v>4</v>
      </c>
      <c r="K2210" t="str">
        <f>TEXT(sales_data_sample3[[#This Row],[ORDER DATE]],"[$-409]mmmm")</f>
        <v>November</v>
      </c>
      <c r="L2210">
        <f>YEAR(sales_data_sample3[[#This Row],[ORDER DATE]])</f>
        <v>2004</v>
      </c>
      <c r="M2210" t="s">
        <v>1354</v>
      </c>
      <c r="N2210">
        <v>44</v>
      </c>
      <c r="O2210" t="s">
        <v>3035</v>
      </c>
      <c r="P2210" t="s">
        <v>504</v>
      </c>
      <c r="Q2210" t="s">
        <v>505</v>
      </c>
      <c r="R2210" t="s">
        <v>506</v>
      </c>
      <c r="S2210" t="s">
        <v>4804</v>
      </c>
      <c r="T2210" t="s">
        <v>175</v>
      </c>
      <c r="U2210" t="s">
        <v>4804</v>
      </c>
      <c r="V2210" t="s">
        <v>176</v>
      </c>
      <c r="W2210" t="s">
        <v>51</v>
      </c>
      <c r="X2210" t="s">
        <v>52</v>
      </c>
      <c r="Y2210" t="s">
        <v>507</v>
      </c>
      <c r="Z2210" t="s">
        <v>508</v>
      </c>
      <c r="AA2210" t="s">
        <v>42</v>
      </c>
    </row>
    <row r="2211" spans="1:27" x14ac:dyDescent="0.25">
      <c r="A2211" s="1">
        <v>10346</v>
      </c>
      <c r="B2211" s="1">
        <v>42</v>
      </c>
      <c r="C2211" s="8">
        <v>36.11</v>
      </c>
      <c r="D2211" s="1">
        <v>3</v>
      </c>
      <c r="E2211" s="7">
        <v>1516.62</v>
      </c>
      <c r="F2211" s="7">
        <f>sales_data_sample3[[#This Row],[SALES]]*sales_data_sample3[[#This Row],[PROFIT MARGIN]]</f>
        <v>112.07821799999998</v>
      </c>
      <c r="G2211" s="14" t="str">
        <f>IF(sales_data_sample3[[#This Row],[STATUS]] &lt;&gt;"Cancelled","7,39%","0")</f>
        <v>7,39%</v>
      </c>
      <c r="H2211" s="4">
        <v>38320</v>
      </c>
      <c r="I2211" t="s">
        <v>28</v>
      </c>
      <c r="J2211">
        <f>ROUNDUP(MONTH(sales_data_sample3[[#This Row],[ORDER DATE]])/3,0)</f>
        <v>4</v>
      </c>
      <c r="K2211" t="str">
        <f>TEXT(sales_data_sample3[[#This Row],[ORDER DATE]],"[$-409]mmmm")</f>
        <v>November</v>
      </c>
      <c r="L2211">
        <f>YEAR(sales_data_sample3[[#This Row],[ORDER DATE]])</f>
        <v>2004</v>
      </c>
      <c r="M2211" t="s">
        <v>1354</v>
      </c>
      <c r="N2211">
        <v>102</v>
      </c>
      <c r="O2211" t="s">
        <v>1355</v>
      </c>
      <c r="P2211" t="s">
        <v>1318</v>
      </c>
      <c r="Q2211" t="s">
        <v>1319</v>
      </c>
      <c r="R2211" t="s">
        <v>1320</v>
      </c>
      <c r="S2211" t="s">
        <v>4804</v>
      </c>
      <c r="T2211" t="s">
        <v>1321</v>
      </c>
      <c r="U2211" t="s">
        <v>1322</v>
      </c>
      <c r="V2211" t="s">
        <v>1323</v>
      </c>
      <c r="W2211" t="s">
        <v>38</v>
      </c>
      <c r="X2211" t="s">
        <v>39</v>
      </c>
      <c r="Y2211" t="s">
        <v>168</v>
      </c>
      <c r="Z2211" t="s">
        <v>705</v>
      </c>
      <c r="AA2211" t="s">
        <v>42</v>
      </c>
    </row>
    <row r="2212" spans="1:27" x14ac:dyDescent="0.25">
      <c r="A2212" s="1">
        <v>10346</v>
      </c>
      <c r="B2212" s="1">
        <v>25</v>
      </c>
      <c r="C2212" s="8">
        <v>100</v>
      </c>
      <c r="D2212" s="1">
        <v>1</v>
      </c>
      <c r="E2212" s="7">
        <v>2876.75</v>
      </c>
      <c r="F2212" s="7">
        <f>sales_data_sample3[[#This Row],[SALES]]*sales_data_sample3[[#This Row],[PROFIT MARGIN]]</f>
        <v>716.02307500000006</v>
      </c>
      <c r="G2212" s="14" t="str">
        <f>IF(sales_data_sample3[[#This Row],[STATUS]] &lt;&gt;"Cancelled","24,89%","0")</f>
        <v>24,89%</v>
      </c>
      <c r="H2212" s="4">
        <v>38320</v>
      </c>
      <c r="I2212" t="s">
        <v>28</v>
      </c>
      <c r="J2212">
        <f>ROUNDUP(MONTH(sales_data_sample3[[#This Row],[ORDER DATE]])/3,0)</f>
        <v>4</v>
      </c>
      <c r="K2212" t="str">
        <f>TEXT(sales_data_sample3[[#This Row],[ORDER DATE]],"[$-409]mmmm")</f>
        <v>November</v>
      </c>
      <c r="L2212">
        <f>YEAR(sales_data_sample3[[#This Row],[ORDER DATE]])</f>
        <v>2004</v>
      </c>
      <c r="M2212" t="s">
        <v>278</v>
      </c>
      <c r="N2212">
        <v>90</v>
      </c>
      <c r="O2212" t="s">
        <v>3151</v>
      </c>
      <c r="P2212" t="s">
        <v>1318</v>
      </c>
      <c r="Q2212" t="s">
        <v>1319</v>
      </c>
      <c r="R2212" t="s">
        <v>1320</v>
      </c>
      <c r="S2212" t="s">
        <v>4804</v>
      </c>
      <c r="T2212" t="s">
        <v>1321</v>
      </c>
      <c r="U2212" t="s">
        <v>1322</v>
      </c>
      <c r="V2212" t="s">
        <v>1323</v>
      </c>
      <c r="W2212" t="s">
        <v>38</v>
      </c>
      <c r="X2212" t="s">
        <v>39</v>
      </c>
      <c r="Y2212" t="s">
        <v>168</v>
      </c>
      <c r="Z2212" t="s">
        <v>705</v>
      </c>
      <c r="AA2212" t="s">
        <v>42</v>
      </c>
    </row>
    <row r="2213" spans="1:27" x14ac:dyDescent="0.25">
      <c r="A2213" s="1">
        <v>10346</v>
      </c>
      <c r="B2213" s="1">
        <v>24</v>
      </c>
      <c r="C2213" s="8">
        <v>87.24</v>
      </c>
      <c r="D2213" s="1">
        <v>5</v>
      </c>
      <c r="E2213" s="7">
        <v>2093.7600000000002</v>
      </c>
      <c r="F2213" s="7">
        <f>sales_data_sample3[[#This Row],[SALES]]*sales_data_sample3[[#This Row],[PROFIT MARGIN]]</f>
        <v>521.13686400000006</v>
      </c>
      <c r="G2213" s="14" t="str">
        <f>IF(sales_data_sample3[[#This Row],[STATUS]] &lt;&gt;"Cancelled","24,89%","0")</f>
        <v>24,89%</v>
      </c>
      <c r="H2213" s="4">
        <v>38320</v>
      </c>
      <c r="I2213" t="s">
        <v>28</v>
      </c>
      <c r="J2213">
        <f>ROUNDUP(MONTH(sales_data_sample3[[#This Row],[ORDER DATE]])/3,0)</f>
        <v>4</v>
      </c>
      <c r="K2213" t="str">
        <f>TEXT(sales_data_sample3[[#This Row],[ORDER DATE]],"[$-409]mmmm")</f>
        <v>November</v>
      </c>
      <c r="L2213">
        <f>YEAR(sales_data_sample3[[#This Row],[ORDER DATE]])</f>
        <v>2004</v>
      </c>
      <c r="M2213" t="s">
        <v>278</v>
      </c>
      <c r="N2213">
        <v>117</v>
      </c>
      <c r="O2213" t="s">
        <v>3275</v>
      </c>
      <c r="P2213" t="s">
        <v>1318</v>
      </c>
      <c r="Q2213" t="s">
        <v>1319</v>
      </c>
      <c r="R2213" t="s">
        <v>1320</v>
      </c>
      <c r="S2213" t="s">
        <v>4804</v>
      </c>
      <c r="T2213" t="s">
        <v>1321</v>
      </c>
      <c r="U2213" t="s">
        <v>1322</v>
      </c>
      <c r="V2213" t="s">
        <v>1323</v>
      </c>
      <c r="W2213" t="s">
        <v>38</v>
      </c>
      <c r="X2213" t="s">
        <v>39</v>
      </c>
      <c r="Y2213" t="s">
        <v>168</v>
      </c>
      <c r="Z2213" t="s">
        <v>705</v>
      </c>
      <c r="AA2213" t="s">
        <v>42</v>
      </c>
    </row>
    <row r="2214" spans="1:27" x14ac:dyDescent="0.25">
      <c r="A2214" s="1">
        <v>10346</v>
      </c>
      <c r="B2214" s="1">
        <v>24</v>
      </c>
      <c r="C2214" s="8">
        <v>100</v>
      </c>
      <c r="D2214" s="1">
        <v>2</v>
      </c>
      <c r="E2214" s="7">
        <v>3325.92</v>
      </c>
      <c r="F2214" s="7">
        <f>sales_data_sample3[[#This Row],[SALES]]*sales_data_sample3[[#This Row],[PROFIT MARGIN]]</f>
        <v>827.82148800000004</v>
      </c>
      <c r="G2214" s="14" t="str">
        <f>IF(sales_data_sample3[[#This Row],[STATUS]] &lt;&gt;"Cancelled","24,89%","0")</f>
        <v>24,89%</v>
      </c>
      <c r="H2214" s="4">
        <v>38320</v>
      </c>
      <c r="I2214" t="s">
        <v>28</v>
      </c>
      <c r="J2214">
        <f>ROUNDUP(MONTH(sales_data_sample3[[#This Row],[ORDER DATE]])/3,0)</f>
        <v>4</v>
      </c>
      <c r="K2214" t="str">
        <f>TEXT(sales_data_sample3[[#This Row],[ORDER DATE]],"[$-409]mmmm")</f>
        <v>November</v>
      </c>
      <c r="L2214">
        <f>YEAR(sales_data_sample3[[#This Row],[ORDER DATE]])</f>
        <v>2004</v>
      </c>
      <c r="M2214" t="s">
        <v>278</v>
      </c>
      <c r="N2214">
        <v>85</v>
      </c>
      <c r="O2214" t="s">
        <v>3391</v>
      </c>
      <c r="P2214" t="s">
        <v>1318</v>
      </c>
      <c r="Q2214" t="s">
        <v>1319</v>
      </c>
      <c r="R2214" t="s">
        <v>1320</v>
      </c>
      <c r="S2214" t="s">
        <v>4804</v>
      </c>
      <c r="T2214" t="s">
        <v>1321</v>
      </c>
      <c r="U2214" t="s">
        <v>1322</v>
      </c>
      <c r="V2214" t="s">
        <v>1323</v>
      </c>
      <c r="W2214" t="s">
        <v>38</v>
      </c>
      <c r="X2214" t="s">
        <v>39</v>
      </c>
      <c r="Y2214" t="s">
        <v>168</v>
      </c>
      <c r="Z2214" t="s">
        <v>705</v>
      </c>
      <c r="AA2214" t="s">
        <v>65</v>
      </c>
    </row>
    <row r="2215" spans="1:27" x14ac:dyDescent="0.25">
      <c r="A2215" s="1">
        <v>10346</v>
      </c>
      <c r="B2215" s="1">
        <v>26</v>
      </c>
      <c r="C2215" s="8">
        <v>95.88</v>
      </c>
      <c r="D2215" s="1">
        <v>6</v>
      </c>
      <c r="E2215" s="7">
        <v>2492.88</v>
      </c>
      <c r="F2215" s="7">
        <f>sales_data_sample3[[#This Row],[SALES]]*sales_data_sample3[[#This Row],[PROFIT MARGIN]]</f>
        <v>620.47783200000003</v>
      </c>
      <c r="G2215" s="14" t="str">
        <f>IF(sales_data_sample3[[#This Row],[STATUS]] &lt;&gt;"Cancelled","24,89%","0")</f>
        <v>24,89%</v>
      </c>
      <c r="H2215" s="4">
        <v>38320</v>
      </c>
      <c r="I2215" t="s">
        <v>28</v>
      </c>
      <c r="J2215">
        <f>ROUNDUP(MONTH(sales_data_sample3[[#This Row],[ORDER DATE]])/3,0)</f>
        <v>4</v>
      </c>
      <c r="K2215" t="str">
        <f>TEXT(sales_data_sample3[[#This Row],[ORDER DATE]],"[$-409]mmmm")</f>
        <v>November</v>
      </c>
      <c r="L2215">
        <f>YEAR(sales_data_sample3[[#This Row],[ORDER DATE]])</f>
        <v>2004</v>
      </c>
      <c r="M2215" t="s">
        <v>278</v>
      </c>
      <c r="N2215">
        <v>107</v>
      </c>
      <c r="O2215" t="s">
        <v>3508</v>
      </c>
      <c r="P2215" t="s">
        <v>1318</v>
      </c>
      <c r="Q2215" t="s">
        <v>1319</v>
      </c>
      <c r="R2215" t="s">
        <v>1320</v>
      </c>
      <c r="S2215" t="s">
        <v>4804</v>
      </c>
      <c r="T2215" t="s">
        <v>1321</v>
      </c>
      <c r="U2215" t="s">
        <v>1322</v>
      </c>
      <c r="V2215" t="s">
        <v>1323</v>
      </c>
      <c r="W2215" t="s">
        <v>38</v>
      </c>
      <c r="X2215" t="s">
        <v>39</v>
      </c>
      <c r="Y2215" t="s">
        <v>168</v>
      </c>
      <c r="Z2215" t="s">
        <v>705</v>
      </c>
      <c r="AA2215" t="s">
        <v>42</v>
      </c>
    </row>
    <row r="2216" spans="1:27" x14ac:dyDescent="0.25">
      <c r="A2216" s="1">
        <v>10346</v>
      </c>
      <c r="B2216" s="1">
        <v>22</v>
      </c>
      <c r="C2216" s="8">
        <v>97.44</v>
      </c>
      <c r="D2216" s="1">
        <v>4</v>
      </c>
      <c r="E2216" s="7">
        <v>2143.6799999999998</v>
      </c>
      <c r="F2216" s="7">
        <f>sales_data_sample3[[#This Row],[SALES]]*sales_data_sample3[[#This Row],[PROFIT MARGIN]]</f>
        <v>158.41795199999999</v>
      </c>
      <c r="G2216" s="14" t="str">
        <f>IF(sales_data_sample3[[#This Row],[STATUS]] &lt;&gt;"Cancelled","7,39%","0")</f>
        <v>7,39%</v>
      </c>
      <c r="H2216" s="4">
        <v>38320</v>
      </c>
      <c r="I2216" t="s">
        <v>28</v>
      </c>
      <c r="J2216">
        <f>ROUNDUP(MONTH(sales_data_sample3[[#This Row],[ORDER DATE]])/3,0)</f>
        <v>4</v>
      </c>
      <c r="K2216" t="str">
        <f>TEXT(sales_data_sample3[[#This Row],[ORDER DATE]],"[$-409]mmmm")</f>
        <v>November</v>
      </c>
      <c r="L2216">
        <f>YEAR(sales_data_sample3[[#This Row],[ORDER DATE]])</f>
        <v>2004</v>
      </c>
      <c r="M2216" t="s">
        <v>1354</v>
      </c>
      <c r="N2216">
        <v>41</v>
      </c>
      <c r="O2216" t="s">
        <v>3664</v>
      </c>
      <c r="P2216" t="s">
        <v>1318</v>
      </c>
      <c r="Q2216" t="s">
        <v>1319</v>
      </c>
      <c r="R2216" t="s">
        <v>1320</v>
      </c>
      <c r="S2216" t="s">
        <v>4804</v>
      </c>
      <c r="T2216" t="s">
        <v>1321</v>
      </c>
      <c r="U2216" t="s">
        <v>1322</v>
      </c>
      <c r="V2216" t="s">
        <v>1323</v>
      </c>
      <c r="W2216" t="s">
        <v>38</v>
      </c>
      <c r="X2216" t="s">
        <v>39</v>
      </c>
      <c r="Y2216" t="s">
        <v>168</v>
      </c>
      <c r="Z2216" t="s">
        <v>705</v>
      </c>
      <c r="AA2216" t="s">
        <v>42</v>
      </c>
    </row>
    <row r="2217" spans="1:27" x14ac:dyDescent="0.25">
      <c r="A2217" s="1">
        <v>10347</v>
      </c>
      <c r="B2217" s="1">
        <v>30</v>
      </c>
      <c r="C2217" s="8">
        <v>100</v>
      </c>
      <c r="D2217" s="1">
        <v>1</v>
      </c>
      <c r="E2217" s="7">
        <v>3944.7</v>
      </c>
      <c r="F2217" s="7">
        <f>sales_data_sample3[[#This Row],[SALES]]*sales_data_sample3[[#This Row],[PROFIT MARGIN]]</f>
        <v>981.83582999999999</v>
      </c>
      <c r="G2217" s="14" t="str">
        <f>IF(sales_data_sample3[[#This Row],[STATUS]] &lt;&gt;"Cancelled","24,89%","0")</f>
        <v>24,89%</v>
      </c>
      <c r="H2217" s="4">
        <v>38320</v>
      </c>
      <c r="I2217" t="s">
        <v>28</v>
      </c>
      <c r="J2217">
        <f>ROUNDUP(MONTH(sales_data_sample3[[#This Row],[ORDER DATE]])/3,0)</f>
        <v>4</v>
      </c>
      <c r="K2217" t="str">
        <f>TEXT(sales_data_sample3[[#This Row],[ORDER DATE]],"[$-409]mmmm")</f>
        <v>November</v>
      </c>
      <c r="L2217">
        <f>YEAR(sales_data_sample3[[#This Row],[ORDER DATE]])</f>
        <v>2004</v>
      </c>
      <c r="M2217" t="s">
        <v>278</v>
      </c>
      <c r="N2217">
        <v>214</v>
      </c>
      <c r="O2217" t="s">
        <v>279</v>
      </c>
      <c r="P2217" t="s">
        <v>132</v>
      </c>
      <c r="Q2217" t="s">
        <v>133</v>
      </c>
      <c r="R2217" t="s">
        <v>134</v>
      </c>
      <c r="S2217" t="s">
        <v>135</v>
      </c>
      <c r="T2217" t="s">
        <v>136</v>
      </c>
      <c r="U2217" t="s">
        <v>137</v>
      </c>
      <c r="V2217" t="s">
        <v>138</v>
      </c>
      <c r="W2217" t="s">
        <v>139</v>
      </c>
      <c r="X2217" t="s">
        <v>140</v>
      </c>
      <c r="Y2217" t="s">
        <v>141</v>
      </c>
      <c r="Z2217" t="s">
        <v>142</v>
      </c>
      <c r="AA2217" t="s">
        <v>65</v>
      </c>
    </row>
    <row r="2218" spans="1:27" x14ac:dyDescent="0.25">
      <c r="A2218" s="1">
        <v>10347</v>
      </c>
      <c r="B2218" s="1">
        <v>27</v>
      </c>
      <c r="C2218" s="8">
        <v>100</v>
      </c>
      <c r="D2218" s="1">
        <v>2</v>
      </c>
      <c r="E2218" s="7">
        <v>4428</v>
      </c>
      <c r="F2218" s="7">
        <f>sales_data_sample3[[#This Row],[SALES]]*sales_data_sample3[[#This Row],[PROFIT MARGIN]]</f>
        <v>1102.1292000000001</v>
      </c>
      <c r="G2218" s="14" t="str">
        <f>IF(sales_data_sample3[[#This Row],[STATUS]] &lt;&gt;"Cancelled","24,89%","0")</f>
        <v>24,89%</v>
      </c>
      <c r="H2218" s="4">
        <v>38320</v>
      </c>
      <c r="I2218" t="s">
        <v>28</v>
      </c>
      <c r="J2218">
        <f>ROUNDUP(MONTH(sales_data_sample3[[#This Row],[ORDER DATE]])/3,0)</f>
        <v>4</v>
      </c>
      <c r="K2218" t="str">
        <f>TEXT(sales_data_sample3[[#This Row],[ORDER DATE]],"[$-409]mmmm")</f>
        <v>November</v>
      </c>
      <c r="L2218">
        <f>YEAR(sales_data_sample3[[#This Row],[ORDER DATE]])</f>
        <v>2004</v>
      </c>
      <c r="M2218" t="s">
        <v>278</v>
      </c>
      <c r="N2218">
        <v>147</v>
      </c>
      <c r="O2218" t="s">
        <v>710</v>
      </c>
      <c r="P2218" t="s">
        <v>132</v>
      </c>
      <c r="Q2218" t="s">
        <v>133</v>
      </c>
      <c r="R2218" t="s">
        <v>134</v>
      </c>
      <c r="S2218" t="s">
        <v>135</v>
      </c>
      <c r="T2218" t="s">
        <v>136</v>
      </c>
      <c r="U2218" t="s">
        <v>137</v>
      </c>
      <c r="V2218" t="s">
        <v>138</v>
      </c>
      <c r="W2218" t="s">
        <v>139</v>
      </c>
      <c r="X2218" t="s">
        <v>140</v>
      </c>
      <c r="Y2218" t="s">
        <v>141</v>
      </c>
      <c r="Z2218" t="s">
        <v>142</v>
      </c>
      <c r="AA2218" t="s">
        <v>65</v>
      </c>
    </row>
    <row r="2219" spans="1:27" x14ac:dyDescent="0.25">
      <c r="A2219" s="1">
        <v>10347</v>
      </c>
      <c r="B2219" s="1">
        <v>29</v>
      </c>
      <c r="C2219" s="8">
        <v>100</v>
      </c>
      <c r="D2219" s="1">
        <v>3</v>
      </c>
      <c r="E2219" s="7">
        <v>3586.43</v>
      </c>
      <c r="F2219" s="7">
        <f>sales_data_sample3[[#This Row],[SALES]]*sales_data_sample3[[#This Row],[PROFIT MARGIN]]</f>
        <v>163.18256499999998</v>
      </c>
      <c r="G2219" s="14" t="str">
        <f>IF(sales_data_sample3[[#This Row],[STATUS]] &lt;&gt;"Cancelled","4,55%","0")</f>
        <v>4,55%</v>
      </c>
      <c r="H2219" s="4">
        <v>38320</v>
      </c>
      <c r="I2219" t="s">
        <v>28</v>
      </c>
      <c r="J2219">
        <f>ROUNDUP(MONTH(sales_data_sample3[[#This Row],[ORDER DATE]])/3,0)</f>
        <v>4</v>
      </c>
      <c r="K2219" t="str">
        <f>TEXT(sales_data_sample3[[#This Row],[ORDER DATE]],"[$-409]mmmm")</f>
        <v>November</v>
      </c>
      <c r="L2219">
        <f>YEAR(sales_data_sample3[[#This Row],[ORDER DATE]])</f>
        <v>2004</v>
      </c>
      <c r="M2219" t="s">
        <v>957</v>
      </c>
      <c r="N2219">
        <v>136</v>
      </c>
      <c r="O2219" t="s">
        <v>958</v>
      </c>
      <c r="P2219" t="s">
        <v>132</v>
      </c>
      <c r="Q2219" t="s">
        <v>133</v>
      </c>
      <c r="R2219" t="s">
        <v>134</v>
      </c>
      <c r="S2219" t="s">
        <v>135</v>
      </c>
      <c r="T2219" t="s">
        <v>136</v>
      </c>
      <c r="U2219" t="s">
        <v>137</v>
      </c>
      <c r="V2219" t="s">
        <v>138</v>
      </c>
      <c r="W2219" t="s">
        <v>139</v>
      </c>
      <c r="X2219" t="s">
        <v>140</v>
      </c>
      <c r="Y2219" t="s">
        <v>141</v>
      </c>
      <c r="Z2219" t="s">
        <v>142</v>
      </c>
      <c r="AA2219" t="s">
        <v>65</v>
      </c>
    </row>
    <row r="2220" spans="1:27" x14ac:dyDescent="0.25">
      <c r="A2220" s="1">
        <v>10347</v>
      </c>
      <c r="B2220" s="1">
        <v>42</v>
      </c>
      <c r="C2220" s="8">
        <v>49.6</v>
      </c>
      <c r="D2220" s="1">
        <v>5</v>
      </c>
      <c r="E2220" s="7">
        <v>2083.1999999999998</v>
      </c>
      <c r="F2220" s="7">
        <f>sales_data_sample3[[#This Row],[SALES]]*sales_data_sample3[[#This Row],[PROFIT MARGIN]]</f>
        <v>94.785599999999988</v>
      </c>
      <c r="G2220" s="14" t="str">
        <f>IF(sales_data_sample3[[#This Row],[STATUS]] &lt;&gt;"Cancelled","4,55%","0")</f>
        <v>4,55%</v>
      </c>
      <c r="H2220" s="4">
        <v>38320</v>
      </c>
      <c r="I2220" t="s">
        <v>28</v>
      </c>
      <c r="J2220">
        <f>ROUNDUP(MONTH(sales_data_sample3[[#This Row],[ORDER DATE]])/3,0)</f>
        <v>4</v>
      </c>
      <c r="K2220" t="str">
        <f>TEXT(sales_data_sample3[[#This Row],[ORDER DATE]],"[$-409]mmmm")</f>
        <v>November</v>
      </c>
      <c r="L2220">
        <f>YEAR(sales_data_sample3[[#This Row],[ORDER DATE]])</f>
        <v>2004</v>
      </c>
      <c r="M2220" t="s">
        <v>957</v>
      </c>
      <c r="N2220">
        <v>116</v>
      </c>
      <c r="O2220" t="s">
        <v>1264</v>
      </c>
      <c r="P2220" t="s">
        <v>132</v>
      </c>
      <c r="Q2220" t="s">
        <v>133</v>
      </c>
      <c r="R2220" t="s">
        <v>134</v>
      </c>
      <c r="S2220" t="s">
        <v>135</v>
      </c>
      <c r="T2220" t="s">
        <v>136</v>
      </c>
      <c r="U2220" t="s">
        <v>137</v>
      </c>
      <c r="V2220" t="s">
        <v>138</v>
      </c>
      <c r="W2220" t="s">
        <v>139</v>
      </c>
      <c r="X2220" t="s">
        <v>140</v>
      </c>
      <c r="Y2220" t="s">
        <v>141</v>
      </c>
      <c r="Z2220" t="s">
        <v>142</v>
      </c>
      <c r="AA2220" t="s">
        <v>42</v>
      </c>
    </row>
    <row r="2221" spans="1:27" x14ac:dyDescent="0.25">
      <c r="A2221" s="1">
        <v>10347</v>
      </c>
      <c r="B2221" s="1">
        <v>21</v>
      </c>
      <c r="C2221" s="8">
        <v>58.95</v>
      </c>
      <c r="D2221" s="1">
        <v>7</v>
      </c>
      <c r="E2221" s="7">
        <v>1237.95</v>
      </c>
      <c r="F2221" s="7">
        <f>sales_data_sample3[[#This Row],[SALES]]*sales_data_sample3[[#This Row],[PROFIT MARGIN]]</f>
        <v>91.484504999999999</v>
      </c>
      <c r="G2221" s="14" t="str">
        <f>IF(sales_data_sample3[[#This Row],[STATUS]] &lt;&gt;"Cancelled","7,39%","0")</f>
        <v>7,39%</v>
      </c>
      <c r="H2221" s="4">
        <v>38320</v>
      </c>
      <c r="I2221" t="s">
        <v>28</v>
      </c>
      <c r="J2221">
        <f>ROUNDUP(MONTH(sales_data_sample3[[#This Row],[ORDER DATE]])/3,0)</f>
        <v>4</v>
      </c>
      <c r="K2221" t="str">
        <f>TEXT(sales_data_sample3[[#This Row],[ORDER DATE]],"[$-409]mmmm")</f>
        <v>November</v>
      </c>
      <c r="L2221">
        <f>YEAR(sales_data_sample3[[#This Row],[ORDER DATE]])</f>
        <v>2004</v>
      </c>
      <c r="M2221" t="s">
        <v>1354</v>
      </c>
      <c r="N2221">
        <v>53</v>
      </c>
      <c r="O2221" t="s">
        <v>1419</v>
      </c>
      <c r="P2221" t="s">
        <v>132</v>
      </c>
      <c r="Q2221" t="s">
        <v>133</v>
      </c>
      <c r="R2221" t="s">
        <v>134</v>
      </c>
      <c r="S2221" t="s">
        <v>135</v>
      </c>
      <c r="T2221" t="s">
        <v>136</v>
      </c>
      <c r="U2221" t="s">
        <v>137</v>
      </c>
      <c r="V2221" t="s">
        <v>138</v>
      </c>
      <c r="W2221" t="s">
        <v>139</v>
      </c>
      <c r="X2221" t="s">
        <v>140</v>
      </c>
      <c r="Y2221" t="s">
        <v>141</v>
      </c>
      <c r="Z2221" t="s">
        <v>142</v>
      </c>
      <c r="AA2221" t="s">
        <v>42</v>
      </c>
    </row>
    <row r="2222" spans="1:27" x14ac:dyDescent="0.25">
      <c r="A2222" s="1">
        <v>10347</v>
      </c>
      <c r="B2222" s="1">
        <v>50</v>
      </c>
      <c r="C2222" s="8">
        <v>100</v>
      </c>
      <c r="D2222" s="1">
        <v>8</v>
      </c>
      <c r="E2222" s="7">
        <v>6834.5</v>
      </c>
      <c r="F2222" s="7">
        <f>sales_data_sample3[[#This Row],[SALES]]*sales_data_sample3[[#This Row],[PROFIT MARGIN]]</f>
        <v>310.96974999999998</v>
      </c>
      <c r="G2222" s="14" t="str">
        <f>IF(sales_data_sample3[[#This Row],[STATUS]] &lt;&gt;"Cancelled","4,55%","0")</f>
        <v>4,55%</v>
      </c>
      <c r="H2222" s="4">
        <v>38320</v>
      </c>
      <c r="I2222" t="s">
        <v>28</v>
      </c>
      <c r="J2222">
        <f>ROUNDUP(MONTH(sales_data_sample3[[#This Row],[ORDER DATE]])/3,0)</f>
        <v>4</v>
      </c>
      <c r="K2222" t="str">
        <f>TEXT(sales_data_sample3[[#This Row],[ORDER DATE]],"[$-409]mmmm")</f>
        <v>November</v>
      </c>
      <c r="L2222">
        <f>YEAR(sales_data_sample3[[#This Row],[ORDER DATE]])</f>
        <v>2004</v>
      </c>
      <c r="M2222" t="s">
        <v>957</v>
      </c>
      <c r="N2222">
        <v>60</v>
      </c>
      <c r="O2222" t="s">
        <v>1799</v>
      </c>
      <c r="P2222" t="s">
        <v>132</v>
      </c>
      <c r="Q2222" t="s">
        <v>133</v>
      </c>
      <c r="R2222" t="s">
        <v>134</v>
      </c>
      <c r="S2222" t="s">
        <v>135</v>
      </c>
      <c r="T2222" t="s">
        <v>136</v>
      </c>
      <c r="U2222" t="s">
        <v>137</v>
      </c>
      <c r="V2222" t="s">
        <v>138</v>
      </c>
      <c r="W2222" t="s">
        <v>139</v>
      </c>
      <c r="X2222" t="s">
        <v>140</v>
      </c>
      <c r="Y2222" t="s">
        <v>141</v>
      </c>
      <c r="Z2222" t="s">
        <v>142</v>
      </c>
      <c r="AA2222" t="s">
        <v>65</v>
      </c>
    </row>
    <row r="2223" spans="1:27" x14ac:dyDescent="0.25">
      <c r="A2223" s="1">
        <v>10347</v>
      </c>
      <c r="B2223" s="1">
        <v>21</v>
      </c>
      <c r="C2223" s="8">
        <v>100</v>
      </c>
      <c r="D2223" s="1">
        <v>6</v>
      </c>
      <c r="E2223" s="7">
        <v>4815.3</v>
      </c>
      <c r="F2223" s="7">
        <f>sales_data_sample3[[#This Row],[SALES]]*sales_data_sample3[[#This Row],[PROFIT MARGIN]]</f>
        <v>355.85066999999998</v>
      </c>
      <c r="G2223" s="14" t="str">
        <f>IF(sales_data_sample3[[#This Row],[STATUS]] &lt;&gt;"Cancelled","7,39%","0")</f>
        <v>7,39%</v>
      </c>
      <c r="H2223" s="4">
        <v>38320</v>
      </c>
      <c r="I2223" t="s">
        <v>28</v>
      </c>
      <c r="J2223">
        <f>ROUNDUP(MONTH(sales_data_sample3[[#This Row],[ORDER DATE]])/3,0)</f>
        <v>4</v>
      </c>
      <c r="K2223" t="str">
        <f>TEXT(sales_data_sample3[[#This Row],[ORDER DATE]],"[$-409]mmmm")</f>
        <v>November</v>
      </c>
      <c r="L2223">
        <f>YEAR(sales_data_sample3[[#This Row],[ORDER DATE]])</f>
        <v>2004</v>
      </c>
      <c r="M2223" t="s">
        <v>1354</v>
      </c>
      <c r="N2223">
        <v>168</v>
      </c>
      <c r="O2223" t="s">
        <v>1928</v>
      </c>
      <c r="P2223" t="s">
        <v>132</v>
      </c>
      <c r="Q2223" t="s">
        <v>133</v>
      </c>
      <c r="R2223" t="s">
        <v>134</v>
      </c>
      <c r="S2223" t="s">
        <v>135</v>
      </c>
      <c r="T2223" t="s">
        <v>136</v>
      </c>
      <c r="U2223" t="s">
        <v>137</v>
      </c>
      <c r="V2223" t="s">
        <v>138</v>
      </c>
      <c r="W2223" t="s">
        <v>139</v>
      </c>
      <c r="X2223" t="s">
        <v>140</v>
      </c>
      <c r="Y2223" t="s">
        <v>141</v>
      </c>
      <c r="Z2223" t="s">
        <v>142</v>
      </c>
      <c r="AA2223" t="s">
        <v>65</v>
      </c>
    </row>
    <row r="2224" spans="1:27" x14ac:dyDescent="0.25">
      <c r="A2224" s="1">
        <v>10347</v>
      </c>
      <c r="B2224" s="1">
        <v>48</v>
      </c>
      <c r="C2224" s="8">
        <v>100</v>
      </c>
      <c r="D2224" s="1">
        <v>9</v>
      </c>
      <c r="E2224" s="7">
        <v>4814.3999999999996</v>
      </c>
      <c r="F2224" s="7">
        <f>sales_data_sample3[[#This Row],[SALES]]*sales_data_sample3[[#This Row],[PROFIT MARGIN]]</f>
        <v>355.78415999999993</v>
      </c>
      <c r="G2224" s="14" t="str">
        <f>IF(sales_data_sample3[[#This Row],[STATUS]] &lt;&gt;"Cancelled","7,39%","0")</f>
        <v>7,39%</v>
      </c>
      <c r="H2224" s="4">
        <v>38320</v>
      </c>
      <c r="I2224" t="s">
        <v>28</v>
      </c>
      <c r="J2224">
        <f>ROUNDUP(MONTH(sales_data_sample3[[#This Row],[ORDER DATE]])/3,0)</f>
        <v>4</v>
      </c>
      <c r="K2224" t="str">
        <f>TEXT(sales_data_sample3[[#This Row],[ORDER DATE]],"[$-409]mmmm")</f>
        <v>November</v>
      </c>
      <c r="L2224">
        <f>YEAR(sales_data_sample3[[#This Row],[ORDER DATE]])</f>
        <v>2004</v>
      </c>
      <c r="M2224" t="s">
        <v>1354</v>
      </c>
      <c r="N2224">
        <v>101</v>
      </c>
      <c r="O2224" t="s">
        <v>1989</v>
      </c>
      <c r="P2224" t="s">
        <v>132</v>
      </c>
      <c r="Q2224" t="s">
        <v>133</v>
      </c>
      <c r="R2224" t="s">
        <v>134</v>
      </c>
      <c r="S2224" t="s">
        <v>135</v>
      </c>
      <c r="T2224" t="s">
        <v>136</v>
      </c>
      <c r="U2224" t="s">
        <v>137</v>
      </c>
      <c r="V2224" t="s">
        <v>138</v>
      </c>
      <c r="W2224" t="s">
        <v>139</v>
      </c>
      <c r="X2224" t="s">
        <v>140</v>
      </c>
      <c r="Y2224" t="s">
        <v>141</v>
      </c>
      <c r="Z2224" t="s">
        <v>142</v>
      </c>
      <c r="AA2224" t="s">
        <v>65</v>
      </c>
    </row>
    <row r="2225" spans="1:27" x14ac:dyDescent="0.25">
      <c r="A2225" s="1">
        <v>10347</v>
      </c>
      <c r="B2225" s="1">
        <v>34</v>
      </c>
      <c r="C2225" s="8">
        <v>64.959999999999994</v>
      </c>
      <c r="D2225" s="1">
        <v>10</v>
      </c>
      <c r="E2225" s="7">
        <v>2208.64</v>
      </c>
      <c r="F2225" s="7">
        <f>sales_data_sample3[[#This Row],[SALES]]*sales_data_sample3[[#This Row],[PROFIT MARGIN]]</f>
        <v>163.21849599999999</v>
      </c>
      <c r="G2225" s="14" t="str">
        <f>IF(sales_data_sample3[[#This Row],[STATUS]] &lt;&gt;"Cancelled","7,39%","0")</f>
        <v>7,39%</v>
      </c>
      <c r="H2225" s="4">
        <v>38320</v>
      </c>
      <c r="I2225" t="s">
        <v>28</v>
      </c>
      <c r="J2225">
        <f>ROUNDUP(MONTH(sales_data_sample3[[#This Row],[ORDER DATE]])/3,0)</f>
        <v>4</v>
      </c>
      <c r="K2225" t="str">
        <f>TEXT(sales_data_sample3[[#This Row],[ORDER DATE]],"[$-409]mmmm")</f>
        <v>November</v>
      </c>
      <c r="L2225">
        <f>YEAR(sales_data_sample3[[#This Row],[ORDER DATE]])</f>
        <v>2004</v>
      </c>
      <c r="M2225" t="s">
        <v>1354</v>
      </c>
      <c r="N2225">
        <v>62</v>
      </c>
      <c r="O2225" t="s">
        <v>2025</v>
      </c>
      <c r="P2225" t="s">
        <v>132</v>
      </c>
      <c r="Q2225" t="s">
        <v>133</v>
      </c>
      <c r="R2225" t="s">
        <v>134</v>
      </c>
      <c r="S2225" t="s">
        <v>135</v>
      </c>
      <c r="T2225" t="s">
        <v>136</v>
      </c>
      <c r="U2225" t="s">
        <v>137</v>
      </c>
      <c r="V2225" t="s">
        <v>138</v>
      </c>
      <c r="W2225" t="s">
        <v>139</v>
      </c>
      <c r="X2225" t="s">
        <v>140</v>
      </c>
      <c r="Y2225" t="s">
        <v>141</v>
      </c>
      <c r="Z2225" t="s">
        <v>142</v>
      </c>
      <c r="AA2225" t="s">
        <v>42</v>
      </c>
    </row>
    <row r="2226" spans="1:27" x14ac:dyDescent="0.25">
      <c r="A2226" s="1">
        <v>10347</v>
      </c>
      <c r="B2226" s="1">
        <v>45</v>
      </c>
      <c r="C2226" s="8">
        <v>100</v>
      </c>
      <c r="D2226" s="1">
        <v>11</v>
      </c>
      <c r="E2226" s="7">
        <v>4948.2</v>
      </c>
      <c r="F2226" s="7">
        <f>sales_data_sample3[[#This Row],[SALES]]*sales_data_sample3[[#This Row],[PROFIT MARGIN]]</f>
        <v>365.67197999999996</v>
      </c>
      <c r="G2226" s="14" t="str">
        <f>IF(sales_data_sample3[[#This Row],[STATUS]] &lt;&gt;"Cancelled","7,39%","0")</f>
        <v>7,39%</v>
      </c>
      <c r="H2226" s="4">
        <v>38320</v>
      </c>
      <c r="I2226" t="s">
        <v>28</v>
      </c>
      <c r="J2226">
        <f>ROUNDUP(MONTH(sales_data_sample3[[#This Row],[ORDER DATE]])/3,0)</f>
        <v>4</v>
      </c>
      <c r="K2226" t="str">
        <f>TEXT(sales_data_sample3[[#This Row],[ORDER DATE]],"[$-409]mmmm")</f>
        <v>November</v>
      </c>
      <c r="L2226">
        <f>YEAR(sales_data_sample3[[#This Row],[ORDER DATE]])</f>
        <v>2004</v>
      </c>
      <c r="M2226" t="s">
        <v>1354</v>
      </c>
      <c r="N2226">
        <v>104</v>
      </c>
      <c r="O2226" t="s">
        <v>2122</v>
      </c>
      <c r="P2226" t="s">
        <v>132</v>
      </c>
      <c r="Q2226" t="s">
        <v>133</v>
      </c>
      <c r="R2226" t="s">
        <v>134</v>
      </c>
      <c r="S2226" t="s">
        <v>135</v>
      </c>
      <c r="T2226" t="s">
        <v>136</v>
      </c>
      <c r="U2226" t="s">
        <v>137</v>
      </c>
      <c r="V2226" t="s">
        <v>138</v>
      </c>
      <c r="W2226" t="s">
        <v>139</v>
      </c>
      <c r="X2226" t="s">
        <v>140</v>
      </c>
      <c r="Y2226" t="s">
        <v>141</v>
      </c>
      <c r="Z2226" t="s">
        <v>142</v>
      </c>
      <c r="AA2226" t="s">
        <v>65</v>
      </c>
    </row>
    <row r="2227" spans="1:27" x14ac:dyDescent="0.25">
      <c r="A2227" s="1">
        <v>10347</v>
      </c>
      <c r="B2227" s="1">
        <v>26</v>
      </c>
      <c r="C2227" s="8">
        <v>100</v>
      </c>
      <c r="D2227" s="1">
        <v>12</v>
      </c>
      <c r="E2227" s="7">
        <v>2656.94</v>
      </c>
      <c r="F2227" s="7">
        <f>sales_data_sample3[[#This Row],[SALES]]*sales_data_sample3[[#This Row],[PROFIT MARGIN]]</f>
        <v>196.34786599999998</v>
      </c>
      <c r="G2227" s="14" t="str">
        <f>IF(sales_data_sample3[[#This Row],[STATUS]] &lt;&gt;"Cancelled","7,39%","0")</f>
        <v>7,39%</v>
      </c>
      <c r="H2227" s="4">
        <v>38320</v>
      </c>
      <c r="I2227" t="s">
        <v>28</v>
      </c>
      <c r="J2227">
        <f>ROUNDUP(MONTH(sales_data_sample3[[#This Row],[ORDER DATE]])/3,0)</f>
        <v>4</v>
      </c>
      <c r="K2227" t="str">
        <f>TEXT(sales_data_sample3[[#This Row],[ORDER DATE]],"[$-409]mmmm")</f>
        <v>November</v>
      </c>
      <c r="L2227">
        <f>YEAR(sales_data_sample3[[#This Row],[ORDER DATE]])</f>
        <v>2004</v>
      </c>
      <c r="M2227" t="s">
        <v>1354</v>
      </c>
      <c r="N2227">
        <v>99</v>
      </c>
      <c r="O2227" t="s">
        <v>2325</v>
      </c>
      <c r="P2227" t="s">
        <v>132</v>
      </c>
      <c r="Q2227" t="s">
        <v>133</v>
      </c>
      <c r="R2227" t="s">
        <v>134</v>
      </c>
      <c r="S2227" t="s">
        <v>135</v>
      </c>
      <c r="T2227" t="s">
        <v>136</v>
      </c>
      <c r="U2227" t="s">
        <v>137</v>
      </c>
      <c r="V2227" t="s">
        <v>138</v>
      </c>
      <c r="W2227" t="s">
        <v>139</v>
      </c>
      <c r="X2227" t="s">
        <v>140</v>
      </c>
      <c r="Y2227" t="s">
        <v>141</v>
      </c>
      <c r="Z2227" t="s">
        <v>142</v>
      </c>
      <c r="AA2227" t="s">
        <v>42</v>
      </c>
    </row>
    <row r="2228" spans="1:27" x14ac:dyDescent="0.25">
      <c r="A2228" s="1">
        <v>10347</v>
      </c>
      <c r="B2228" s="1">
        <v>45</v>
      </c>
      <c r="C2228" s="8">
        <v>100</v>
      </c>
      <c r="D2228" s="1">
        <v>4</v>
      </c>
      <c r="E2228" s="7">
        <v>5884.65</v>
      </c>
      <c r="F2228" s="7">
        <f>sales_data_sample3[[#This Row],[SALES]]*sales_data_sample3[[#This Row],[PROFIT MARGIN]]</f>
        <v>267.751575</v>
      </c>
      <c r="G2228" s="14" t="str">
        <f>IF(sales_data_sample3[[#This Row],[STATUS]] &lt;&gt;"Cancelled","4,55%","0")</f>
        <v>4,55%</v>
      </c>
      <c r="H2228" s="4">
        <v>38320</v>
      </c>
      <c r="I2228" t="s">
        <v>28</v>
      </c>
      <c r="J2228">
        <f>ROUNDUP(MONTH(sales_data_sample3[[#This Row],[ORDER DATE]])/3,0)</f>
        <v>4</v>
      </c>
      <c r="K2228" t="str">
        <f>TEXT(sales_data_sample3[[#This Row],[ORDER DATE]],"[$-409]mmmm")</f>
        <v>November</v>
      </c>
      <c r="L2228">
        <f>YEAR(sales_data_sample3[[#This Row],[ORDER DATE]])</f>
        <v>2004</v>
      </c>
      <c r="M2228" t="s">
        <v>957</v>
      </c>
      <c r="N2228">
        <v>121</v>
      </c>
      <c r="O2228" t="s">
        <v>2604</v>
      </c>
      <c r="P2228" t="s">
        <v>132</v>
      </c>
      <c r="Q2228" t="s">
        <v>133</v>
      </c>
      <c r="R2228" t="s">
        <v>134</v>
      </c>
      <c r="S2228" t="s">
        <v>135</v>
      </c>
      <c r="T2228" t="s">
        <v>136</v>
      </c>
      <c r="U2228" t="s">
        <v>137</v>
      </c>
      <c r="V2228" t="s">
        <v>138</v>
      </c>
      <c r="W2228" t="s">
        <v>139</v>
      </c>
      <c r="X2228" t="s">
        <v>140</v>
      </c>
      <c r="Y2228" t="s">
        <v>141</v>
      </c>
      <c r="Z2228" t="s">
        <v>142</v>
      </c>
      <c r="AA2228" t="s">
        <v>65</v>
      </c>
    </row>
    <row r="2229" spans="1:27" x14ac:dyDescent="0.25">
      <c r="A2229" s="1">
        <v>10348</v>
      </c>
      <c r="B2229" s="1">
        <v>48</v>
      </c>
      <c r="C2229" s="8">
        <v>52.36</v>
      </c>
      <c r="D2229" s="1">
        <v>8</v>
      </c>
      <c r="E2229" s="7">
        <v>2513.2800000000002</v>
      </c>
      <c r="F2229" s="7">
        <f>sales_data_sample3[[#This Row],[SALES]]*sales_data_sample3[[#This Row],[PROFIT MARGIN]]</f>
        <v>625.5553920000001</v>
      </c>
      <c r="G2229" s="14" t="str">
        <f>IF(sales_data_sample3[[#This Row],[STATUS]] &lt;&gt;"Cancelled","24,89%","0")</f>
        <v>24,89%</v>
      </c>
      <c r="H2229" s="4">
        <v>38292</v>
      </c>
      <c r="I2229" t="s">
        <v>28</v>
      </c>
      <c r="J2229">
        <f>ROUNDUP(MONTH(sales_data_sample3[[#This Row],[ORDER DATE]])/3,0)</f>
        <v>4</v>
      </c>
      <c r="K2229" t="str">
        <f>TEXT(sales_data_sample3[[#This Row],[ORDER DATE]],"[$-409]mmmm")</f>
        <v>November</v>
      </c>
      <c r="L2229">
        <f>YEAR(sales_data_sample3[[#This Row],[ORDER DATE]])</f>
        <v>2004</v>
      </c>
      <c r="M2229" t="s">
        <v>278</v>
      </c>
      <c r="N2229">
        <v>207</v>
      </c>
      <c r="O2229" t="s">
        <v>880</v>
      </c>
      <c r="P2229" t="s">
        <v>292</v>
      </c>
      <c r="Q2229" t="s">
        <v>293</v>
      </c>
      <c r="R2229" t="s">
        <v>294</v>
      </c>
      <c r="S2229" t="s">
        <v>4804</v>
      </c>
      <c r="T2229" t="s">
        <v>271</v>
      </c>
      <c r="U2229" t="s">
        <v>4804</v>
      </c>
      <c r="V2229" t="s">
        <v>295</v>
      </c>
      <c r="W2229" t="s">
        <v>273</v>
      </c>
      <c r="X2229" t="s">
        <v>52</v>
      </c>
      <c r="Y2229" t="s">
        <v>296</v>
      </c>
      <c r="Z2229" t="s">
        <v>297</v>
      </c>
      <c r="AA2229" t="s">
        <v>42</v>
      </c>
    </row>
    <row r="2230" spans="1:27" x14ac:dyDescent="0.25">
      <c r="A2230" s="1">
        <v>10348</v>
      </c>
      <c r="B2230" s="1">
        <v>47</v>
      </c>
      <c r="C2230" s="8">
        <v>100</v>
      </c>
      <c r="D2230" s="1">
        <v>4</v>
      </c>
      <c r="E2230" s="7">
        <v>4801.5200000000004</v>
      </c>
      <c r="F2230" s="7">
        <f>sales_data_sample3[[#This Row],[SALES]]*sales_data_sample3[[#This Row],[PROFIT MARGIN]]</f>
        <v>1195.0983280000003</v>
      </c>
      <c r="G2230" s="14" t="str">
        <f>IF(sales_data_sample3[[#This Row],[STATUS]] &lt;&gt;"Cancelled","24,89%","0")</f>
        <v>24,89%</v>
      </c>
      <c r="H2230" s="4">
        <v>38292</v>
      </c>
      <c r="I2230" t="s">
        <v>28</v>
      </c>
      <c r="J2230">
        <f>ROUNDUP(MONTH(sales_data_sample3[[#This Row],[ORDER DATE]])/3,0)</f>
        <v>4</v>
      </c>
      <c r="K2230" t="str">
        <f>TEXT(sales_data_sample3[[#This Row],[ORDER DATE]],"[$-409]mmmm")</f>
        <v>November</v>
      </c>
      <c r="L2230">
        <f>YEAR(sales_data_sample3[[#This Row],[ORDER DATE]])</f>
        <v>2004</v>
      </c>
      <c r="M2230" t="s">
        <v>278</v>
      </c>
      <c r="N2230">
        <v>151</v>
      </c>
      <c r="O2230" t="s">
        <v>1027</v>
      </c>
      <c r="P2230" t="s">
        <v>292</v>
      </c>
      <c r="Q2230" t="s">
        <v>293</v>
      </c>
      <c r="R2230" t="s">
        <v>294</v>
      </c>
      <c r="S2230" t="s">
        <v>4804</v>
      </c>
      <c r="T2230" t="s">
        <v>271</v>
      </c>
      <c r="U2230" t="s">
        <v>4804</v>
      </c>
      <c r="V2230" t="s">
        <v>295</v>
      </c>
      <c r="W2230" t="s">
        <v>273</v>
      </c>
      <c r="X2230" t="s">
        <v>52</v>
      </c>
      <c r="Y2230" t="s">
        <v>296</v>
      </c>
      <c r="Z2230" t="s">
        <v>297</v>
      </c>
      <c r="AA2230" t="s">
        <v>65</v>
      </c>
    </row>
    <row r="2231" spans="1:27" x14ac:dyDescent="0.25">
      <c r="A2231" s="1">
        <v>10348</v>
      </c>
      <c r="B2231" s="1">
        <v>29</v>
      </c>
      <c r="C2231" s="8">
        <v>100</v>
      </c>
      <c r="D2231" s="1">
        <v>6</v>
      </c>
      <c r="E2231" s="7">
        <v>7110.8</v>
      </c>
      <c r="F2231" s="7">
        <f>sales_data_sample3[[#This Row],[SALES]]*sales_data_sample3[[#This Row],[PROFIT MARGIN]]</f>
        <v>525.48811999999998</v>
      </c>
      <c r="G2231" s="14" t="str">
        <f>IF(sales_data_sample3[[#This Row],[STATUS]] &lt;&gt;"Cancelled","7,39%","0")</f>
        <v>7,39%</v>
      </c>
      <c r="H2231" s="4">
        <v>38292</v>
      </c>
      <c r="I2231" t="s">
        <v>28</v>
      </c>
      <c r="J2231">
        <f>ROUNDUP(MONTH(sales_data_sample3[[#This Row],[ORDER DATE]])/3,0)</f>
        <v>4</v>
      </c>
      <c r="K2231" t="str">
        <f>TEXT(sales_data_sample3[[#This Row],[ORDER DATE]],"[$-409]mmmm")</f>
        <v>November</v>
      </c>
      <c r="L2231">
        <f>YEAR(sales_data_sample3[[#This Row],[ORDER DATE]])</f>
        <v>2004</v>
      </c>
      <c r="M2231" t="s">
        <v>1354</v>
      </c>
      <c r="N2231">
        <v>50</v>
      </c>
      <c r="O2231" t="s">
        <v>2635</v>
      </c>
      <c r="P2231" t="s">
        <v>292</v>
      </c>
      <c r="Q2231" t="s">
        <v>293</v>
      </c>
      <c r="R2231" t="s">
        <v>294</v>
      </c>
      <c r="S2231" t="s">
        <v>4804</v>
      </c>
      <c r="T2231" t="s">
        <v>271</v>
      </c>
      <c r="U2231" t="s">
        <v>4804</v>
      </c>
      <c r="V2231" t="s">
        <v>295</v>
      </c>
      <c r="W2231" t="s">
        <v>273</v>
      </c>
      <c r="X2231" t="s">
        <v>52</v>
      </c>
      <c r="Y2231" t="s">
        <v>296</v>
      </c>
      <c r="Z2231" t="s">
        <v>297</v>
      </c>
      <c r="AA2231" t="s">
        <v>229</v>
      </c>
    </row>
    <row r="2232" spans="1:27" x14ac:dyDescent="0.25">
      <c r="A2232" s="1">
        <v>10348</v>
      </c>
      <c r="B2232" s="1">
        <v>37</v>
      </c>
      <c r="C2232" s="8">
        <v>100</v>
      </c>
      <c r="D2232" s="1">
        <v>1</v>
      </c>
      <c r="E2232" s="7">
        <v>5981.42</v>
      </c>
      <c r="F2232" s="7">
        <f>sales_data_sample3[[#This Row],[SALES]]*sales_data_sample3[[#This Row],[PROFIT MARGIN]]</f>
        <v>272.15460999999999</v>
      </c>
      <c r="G2232" s="14" t="str">
        <f>IF(sales_data_sample3[[#This Row],[STATUS]] &lt;&gt;"Cancelled","4,55%","0")</f>
        <v>4,55%</v>
      </c>
      <c r="H2232" s="4">
        <v>38292</v>
      </c>
      <c r="I2232" t="s">
        <v>28</v>
      </c>
      <c r="J2232">
        <f>ROUNDUP(MONTH(sales_data_sample3[[#This Row],[ORDER DATE]])/3,0)</f>
        <v>4</v>
      </c>
      <c r="K2232" t="str">
        <f>TEXT(sales_data_sample3[[#This Row],[ORDER DATE]],"[$-409]mmmm")</f>
        <v>November</v>
      </c>
      <c r="L2232">
        <f>YEAR(sales_data_sample3[[#This Row],[ORDER DATE]])</f>
        <v>2004</v>
      </c>
      <c r="M2232" t="s">
        <v>957</v>
      </c>
      <c r="N2232">
        <v>127</v>
      </c>
      <c r="O2232" t="s">
        <v>3076</v>
      </c>
      <c r="P2232" t="s">
        <v>292</v>
      </c>
      <c r="Q2232" t="s">
        <v>293</v>
      </c>
      <c r="R2232" t="s">
        <v>294</v>
      </c>
      <c r="S2232" t="s">
        <v>4804</v>
      </c>
      <c r="T2232" t="s">
        <v>271</v>
      </c>
      <c r="U2232" t="s">
        <v>4804</v>
      </c>
      <c r="V2232" t="s">
        <v>295</v>
      </c>
      <c r="W2232" t="s">
        <v>273</v>
      </c>
      <c r="X2232" t="s">
        <v>52</v>
      </c>
      <c r="Y2232" t="s">
        <v>296</v>
      </c>
      <c r="Z2232" t="s">
        <v>297</v>
      </c>
      <c r="AA2232" t="s">
        <v>65</v>
      </c>
    </row>
    <row r="2233" spans="1:27" x14ac:dyDescent="0.25">
      <c r="A2233" s="1">
        <v>10348</v>
      </c>
      <c r="B2233" s="1">
        <v>39</v>
      </c>
      <c r="C2233" s="8">
        <v>50.31</v>
      </c>
      <c r="D2233" s="1">
        <v>2</v>
      </c>
      <c r="E2233" s="7">
        <v>1962.09</v>
      </c>
      <c r="F2233" s="7">
        <f>sales_data_sample3[[#This Row],[SALES]]*sales_data_sample3[[#This Row],[PROFIT MARGIN]]</f>
        <v>144.99845099999999</v>
      </c>
      <c r="G2233" s="14" t="str">
        <f>IF(sales_data_sample3[[#This Row],[STATUS]] &lt;&gt;"Cancelled","7,39%","0")</f>
        <v>7,39%</v>
      </c>
      <c r="H2233" s="4">
        <v>38292</v>
      </c>
      <c r="I2233" t="s">
        <v>28</v>
      </c>
      <c r="J2233">
        <f>ROUNDUP(MONTH(sales_data_sample3[[#This Row],[ORDER DATE]])/3,0)</f>
        <v>4</v>
      </c>
      <c r="K2233" t="str">
        <f>TEXT(sales_data_sample3[[#This Row],[ORDER DATE]],"[$-409]mmmm")</f>
        <v>November</v>
      </c>
      <c r="L2233">
        <f>YEAR(sales_data_sample3[[#This Row],[ORDER DATE]])</f>
        <v>2004</v>
      </c>
      <c r="M2233" t="s">
        <v>1354</v>
      </c>
      <c r="N2233">
        <v>97</v>
      </c>
      <c r="O2233" t="s">
        <v>3732</v>
      </c>
      <c r="P2233" t="s">
        <v>292</v>
      </c>
      <c r="Q2233" t="s">
        <v>293</v>
      </c>
      <c r="R2233" t="s">
        <v>294</v>
      </c>
      <c r="S2233" t="s">
        <v>4804</v>
      </c>
      <c r="T2233" t="s">
        <v>271</v>
      </c>
      <c r="U2233" t="s">
        <v>4804</v>
      </c>
      <c r="V2233" t="s">
        <v>295</v>
      </c>
      <c r="W2233" t="s">
        <v>273</v>
      </c>
      <c r="X2233" t="s">
        <v>52</v>
      </c>
      <c r="Y2233" t="s">
        <v>296</v>
      </c>
      <c r="Z2233" t="s">
        <v>297</v>
      </c>
      <c r="AA2233" t="s">
        <v>42</v>
      </c>
    </row>
    <row r="2234" spans="1:27" x14ac:dyDescent="0.25">
      <c r="A2234" s="1">
        <v>10348</v>
      </c>
      <c r="B2234" s="1">
        <v>42</v>
      </c>
      <c r="C2234" s="8">
        <v>100</v>
      </c>
      <c r="D2234" s="1">
        <v>3</v>
      </c>
      <c r="E2234" s="7">
        <v>6386.94</v>
      </c>
      <c r="F2234" s="7">
        <f>sales_data_sample3[[#This Row],[SALES]]*sales_data_sample3[[#This Row],[PROFIT MARGIN]]</f>
        <v>290.60576999999995</v>
      </c>
      <c r="G2234" s="14" t="str">
        <f>IF(sales_data_sample3[[#This Row],[STATUS]] &lt;&gt;"Cancelled","4,55%","0")</f>
        <v>4,55%</v>
      </c>
      <c r="H2234" s="4">
        <v>38292</v>
      </c>
      <c r="I2234" t="s">
        <v>28</v>
      </c>
      <c r="J2234">
        <f>ROUNDUP(MONTH(sales_data_sample3[[#This Row],[ORDER DATE]])/3,0)</f>
        <v>4</v>
      </c>
      <c r="K2234" t="str">
        <f>TEXT(sales_data_sample3[[#This Row],[ORDER DATE]],"[$-409]mmmm")</f>
        <v>November</v>
      </c>
      <c r="L2234">
        <f>YEAR(sales_data_sample3[[#This Row],[ORDER DATE]])</f>
        <v>2004</v>
      </c>
      <c r="M2234" t="s">
        <v>957</v>
      </c>
      <c r="N2234">
        <v>96</v>
      </c>
      <c r="O2234" t="s">
        <v>3839</v>
      </c>
      <c r="P2234" t="s">
        <v>292</v>
      </c>
      <c r="Q2234" t="s">
        <v>293</v>
      </c>
      <c r="R2234" t="s">
        <v>294</v>
      </c>
      <c r="S2234" t="s">
        <v>4804</v>
      </c>
      <c r="T2234" t="s">
        <v>271</v>
      </c>
      <c r="U2234" t="s">
        <v>4804</v>
      </c>
      <c r="V2234" t="s">
        <v>295</v>
      </c>
      <c r="W2234" t="s">
        <v>273</v>
      </c>
      <c r="X2234" t="s">
        <v>52</v>
      </c>
      <c r="Y2234" t="s">
        <v>296</v>
      </c>
      <c r="Z2234" t="s">
        <v>297</v>
      </c>
      <c r="AA2234" t="s">
        <v>65</v>
      </c>
    </row>
    <row r="2235" spans="1:27" x14ac:dyDescent="0.25">
      <c r="A2235" s="1">
        <v>10348</v>
      </c>
      <c r="B2235" s="1">
        <v>31</v>
      </c>
      <c r="C2235" s="8">
        <v>100</v>
      </c>
      <c r="D2235" s="1">
        <v>5</v>
      </c>
      <c r="E2235" s="7">
        <v>3139.99</v>
      </c>
      <c r="F2235" s="7">
        <f>sales_data_sample3[[#This Row],[SALES]]*sales_data_sample3[[#This Row],[PROFIT MARGIN]]</f>
        <v>142.86954499999999</v>
      </c>
      <c r="G2235" s="14" t="str">
        <f>IF(sales_data_sample3[[#This Row],[STATUS]] &lt;&gt;"Cancelled","4,55%","0")</f>
        <v>4,55%</v>
      </c>
      <c r="H2235" s="4">
        <v>38292</v>
      </c>
      <c r="I2235" t="s">
        <v>28</v>
      </c>
      <c r="J2235">
        <f>ROUNDUP(MONTH(sales_data_sample3[[#This Row],[ORDER DATE]])/3,0)</f>
        <v>4</v>
      </c>
      <c r="K2235" t="str">
        <f>TEXT(sales_data_sample3[[#This Row],[ORDER DATE]],"[$-409]mmmm")</f>
        <v>November</v>
      </c>
      <c r="L2235">
        <f>YEAR(sales_data_sample3[[#This Row],[ORDER DATE]])</f>
        <v>2004</v>
      </c>
      <c r="M2235" t="s">
        <v>957</v>
      </c>
      <c r="N2235">
        <v>64</v>
      </c>
      <c r="O2235" t="s">
        <v>4029</v>
      </c>
      <c r="P2235" t="s">
        <v>292</v>
      </c>
      <c r="Q2235" t="s">
        <v>293</v>
      </c>
      <c r="R2235" t="s">
        <v>294</v>
      </c>
      <c r="S2235" t="s">
        <v>4804</v>
      </c>
      <c r="T2235" t="s">
        <v>271</v>
      </c>
      <c r="U2235" t="s">
        <v>4804</v>
      </c>
      <c r="V2235" t="s">
        <v>295</v>
      </c>
      <c r="W2235" t="s">
        <v>273</v>
      </c>
      <c r="X2235" t="s">
        <v>52</v>
      </c>
      <c r="Y2235" t="s">
        <v>296</v>
      </c>
      <c r="Z2235" t="s">
        <v>297</v>
      </c>
      <c r="AA2235" t="s">
        <v>65</v>
      </c>
    </row>
    <row r="2236" spans="1:27" x14ac:dyDescent="0.25">
      <c r="A2236" s="1">
        <v>10348</v>
      </c>
      <c r="B2236" s="1">
        <v>32</v>
      </c>
      <c r="C2236" s="8">
        <v>82.83</v>
      </c>
      <c r="D2236" s="1">
        <v>7</v>
      </c>
      <c r="E2236" s="7">
        <v>2650.56</v>
      </c>
      <c r="F2236" s="7">
        <f>sales_data_sample3[[#This Row],[SALES]]*sales_data_sample3[[#This Row],[PROFIT MARGIN]]</f>
        <v>659.72438399999999</v>
      </c>
      <c r="G2236" s="14" t="str">
        <f>IF(sales_data_sample3[[#This Row],[STATUS]] &lt;&gt;"Cancelled","24,89%","0")</f>
        <v>24,89%</v>
      </c>
      <c r="H2236" s="4">
        <v>38292</v>
      </c>
      <c r="I2236" t="s">
        <v>28</v>
      </c>
      <c r="J2236">
        <f>ROUNDUP(MONTH(sales_data_sample3[[#This Row],[ORDER DATE]])/3,0)</f>
        <v>4</v>
      </c>
      <c r="K2236" t="str">
        <f>TEXT(sales_data_sample3[[#This Row],[ORDER DATE]],"[$-409]mmmm")</f>
        <v>November</v>
      </c>
      <c r="L2236">
        <f>YEAR(sales_data_sample3[[#This Row],[ORDER DATE]])</f>
        <v>2004</v>
      </c>
      <c r="M2236" t="s">
        <v>278</v>
      </c>
      <c r="N2236">
        <v>101</v>
      </c>
      <c r="O2236" t="s">
        <v>4506</v>
      </c>
      <c r="P2236" t="s">
        <v>292</v>
      </c>
      <c r="Q2236" t="s">
        <v>293</v>
      </c>
      <c r="R2236" t="s">
        <v>294</v>
      </c>
      <c r="S2236" t="s">
        <v>4804</v>
      </c>
      <c r="T2236" t="s">
        <v>271</v>
      </c>
      <c r="U2236" t="s">
        <v>4804</v>
      </c>
      <c r="V2236" t="s">
        <v>295</v>
      </c>
      <c r="W2236" t="s">
        <v>273</v>
      </c>
      <c r="X2236" t="s">
        <v>52</v>
      </c>
      <c r="Y2236" t="s">
        <v>296</v>
      </c>
      <c r="Z2236" t="s">
        <v>297</v>
      </c>
      <c r="AA2236" t="s">
        <v>42</v>
      </c>
    </row>
    <row r="2237" spans="1:27" x14ac:dyDescent="0.25">
      <c r="A2237" s="1">
        <v>10349</v>
      </c>
      <c r="B2237" s="1">
        <v>26</v>
      </c>
      <c r="C2237" s="8">
        <v>100</v>
      </c>
      <c r="D2237" s="1">
        <v>10</v>
      </c>
      <c r="E2237" s="7">
        <v>4408.5600000000004</v>
      </c>
      <c r="F2237" s="7">
        <f>sales_data_sample3[[#This Row],[SALES]]*sales_data_sample3[[#This Row],[PROFIT MARGIN]]</f>
        <v>1097.2905840000001</v>
      </c>
      <c r="G2237" s="14" t="str">
        <f>IF(sales_data_sample3[[#This Row],[STATUS]] &lt;&gt;"Cancelled","24,89%","0")</f>
        <v>24,89%</v>
      </c>
      <c r="H2237" s="4">
        <v>38322</v>
      </c>
      <c r="I2237" t="s">
        <v>28</v>
      </c>
      <c r="J2237">
        <f>ROUNDUP(MONTH(sales_data_sample3[[#This Row],[ORDER DATE]])/3,0)</f>
        <v>4</v>
      </c>
      <c r="K2237" t="str">
        <f>TEXT(sales_data_sample3[[#This Row],[ORDER DATE]],"[$-409]mmmm")</f>
        <v>December</v>
      </c>
      <c r="L2237">
        <f>YEAR(sales_data_sample3[[#This Row],[ORDER DATE]])</f>
        <v>2004</v>
      </c>
      <c r="M2237" t="s">
        <v>278</v>
      </c>
      <c r="N2237">
        <v>173</v>
      </c>
      <c r="O2237" t="s">
        <v>1095</v>
      </c>
      <c r="P2237" t="s">
        <v>885</v>
      </c>
      <c r="Q2237" t="s">
        <v>886</v>
      </c>
      <c r="R2237" t="s">
        <v>887</v>
      </c>
      <c r="S2237" t="s">
        <v>888</v>
      </c>
      <c r="T2237" t="s">
        <v>35</v>
      </c>
      <c r="U2237" t="s">
        <v>36</v>
      </c>
      <c r="V2237" t="s">
        <v>37</v>
      </c>
      <c r="W2237" t="s">
        <v>38</v>
      </c>
      <c r="X2237" t="s">
        <v>39</v>
      </c>
      <c r="Y2237" t="s">
        <v>75</v>
      </c>
      <c r="Z2237" t="s">
        <v>889</v>
      </c>
      <c r="AA2237" t="s">
        <v>65</v>
      </c>
    </row>
    <row r="2238" spans="1:27" x14ac:dyDescent="0.25">
      <c r="A2238" s="1">
        <v>10349</v>
      </c>
      <c r="B2238" s="1">
        <v>48</v>
      </c>
      <c r="C2238" s="8">
        <v>100</v>
      </c>
      <c r="D2238" s="1">
        <v>9</v>
      </c>
      <c r="E2238" s="7">
        <v>5232.96</v>
      </c>
      <c r="F2238" s="7">
        <f>sales_data_sample3[[#This Row],[SALES]]*sales_data_sample3[[#This Row],[PROFIT MARGIN]]</f>
        <v>238.09968000000001</v>
      </c>
      <c r="G2238" s="14" t="str">
        <f>IF(sales_data_sample3[[#This Row],[STATUS]] &lt;&gt;"Cancelled","4,55%","0")</f>
        <v>4,55%</v>
      </c>
      <c r="H2238" s="4">
        <v>38322</v>
      </c>
      <c r="I2238" t="s">
        <v>28</v>
      </c>
      <c r="J2238">
        <f>ROUNDUP(MONTH(sales_data_sample3[[#This Row],[ORDER DATE]])/3,0)</f>
        <v>4</v>
      </c>
      <c r="K2238" t="str">
        <f>TEXT(sales_data_sample3[[#This Row],[ORDER DATE]],"[$-409]mmmm")</f>
        <v>December</v>
      </c>
      <c r="L2238">
        <f>YEAR(sales_data_sample3[[#This Row],[ORDER DATE]])</f>
        <v>2004</v>
      </c>
      <c r="M2238" t="s">
        <v>957</v>
      </c>
      <c r="N2238">
        <v>118</v>
      </c>
      <c r="O2238" t="s">
        <v>1172</v>
      </c>
      <c r="P2238" t="s">
        <v>885</v>
      </c>
      <c r="Q2238" t="s">
        <v>886</v>
      </c>
      <c r="R2238" t="s">
        <v>887</v>
      </c>
      <c r="S2238" t="s">
        <v>888</v>
      </c>
      <c r="T2238" t="s">
        <v>35</v>
      </c>
      <c r="U2238" t="s">
        <v>36</v>
      </c>
      <c r="V2238" t="s">
        <v>37</v>
      </c>
      <c r="W2238" t="s">
        <v>38</v>
      </c>
      <c r="X2238" t="s">
        <v>39</v>
      </c>
      <c r="Y2238" t="s">
        <v>75</v>
      </c>
      <c r="Z2238" t="s">
        <v>889</v>
      </c>
      <c r="AA2238" t="s">
        <v>65</v>
      </c>
    </row>
    <row r="2239" spans="1:27" x14ac:dyDescent="0.25">
      <c r="A2239" s="1">
        <v>10349</v>
      </c>
      <c r="B2239" s="1">
        <v>38</v>
      </c>
      <c r="C2239" s="8">
        <v>100</v>
      </c>
      <c r="D2239" s="1">
        <v>8</v>
      </c>
      <c r="E2239" s="7">
        <v>6719.54</v>
      </c>
      <c r="F2239" s="7">
        <f>sales_data_sample3[[#This Row],[SALES]]*sales_data_sample3[[#This Row],[PROFIT MARGIN]]</f>
        <v>1672.493506</v>
      </c>
      <c r="G2239" s="14" t="str">
        <f>IF(sales_data_sample3[[#This Row],[STATUS]] &lt;&gt;"Cancelled","24,89%","0")</f>
        <v>24,89%</v>
      </c>
      <c r="H2239" s="4">
        <v>38322</v>
      </c>
      <c r="I2239" t="s">
        <v>28</v>
      </c>
      <c r="J2239">
        <f>ROUNDUP(MONTH(sales_data_sample3[[#This Row],[ORDER DATE]])/3,0)</f>
        <v>4</v>
      </c>
      <c r="K2239" t="str">
        <f>TEXT(sales_data_sample3[[#This Row],[ORDER DATE]],"[$-409]mmmm")</f>
        <v>December</v>
      </c>
      <c r="L2239">
        <f>YEAR(sales_data_sample3[[#This Row],[ORDER DATE]])</f>
        <v>2004</v>
      </c>
      <c r="M2239" t="s">
        <v>278</v>
      </c>
      <c r="N2239">
        <v>163</v>
      </c>
      <c r="O2239" t="s">
        <v>1667</v>
      </c>
      <c r="P2239" t="s">
        <v>885</v>
      </c>
      <c r="Q2239" t="s">
        <v>886</v>
      </c>
      <c r="R2239" t="s">
        <v>887</v>
      </c>
      <c r="S2239" t="s">
        <v>888</v>
      </c>
      <c r="T2239" t="s">
        <v>35</v>
      </c>
      <c r="U2239" t="s">
        <v>36</v>
      </c>
      <c r="V2239" t="s">
        <v>37</v>
      </c>
      <c r="W2239" t="s">
        <v>38</v>
      </c>
      <c r="X2239" t="s">
        <v>39</v>
      </c>
      <c r="Y2239" t="s">
        <v>75</v>
      </c>
      <c r="Z2239" t="s">
        <v>889</v>
      </c>
      <c r="AA2239" t="s">
        <v>65</v>
      </c>
    </row>
    <row r="2240" spans="1:27" x14ac:dyDescent="0.25">
      <c r="A2240" s="1">
        <v>10349</v>
      </c>
      <c r="B2240" s="1">
        <v>38</v>
      </c>
      <c r="C2240" s="8">
        <v>100</v>
      </c>
      <c r="D2240" s="1">
        <v>7</v>
      </c>
      <c r="E2240" s="7">
        <v>5223.4799999999996</v>
      </c>
      <c r="F2240" s="7">
        <f>sales_data_sample3[[#This Row],[SALES]]*sales_data_sample3[[#This Row],[PROFIT MARGIN]]</f>
        <v>237.66833999999997</v>
      </c>
      <c r="G2240" s="14" t="str">
        <f>IF(sales_data_sample3[[#This Row],[STATUS]] &lt;&gt;"Cancelled","4,55%","0")</f>
        <v>4,55%</v>
      </c>
      <c r="H2240" s="4">
        <v>38322</v>
      </c>
      <c r="I2240" t="s">
        <v>28</v>
      </c>
      <c r="J2240">
        <f>ROUNDUP(MONTH(sales_data_sample3[[#This Row],[ORDER DATE]])/3,0)</f>
        <v>4</v>
      </c>
      <c r="K2240" t="str">
        <f>TEXT(sales_data_sample3[[#This Row],[ORDER DATE]],"[$-409]mmmm")</f>
        <v>December</v>
      </c>
      <c r="L2240">
        <f>YEAR(sales_data_sample3[[#This Row],[ORDER DATE]])</f>
        <v>2004</v>
      </c>
      <c r="M2240" t="s">
        <v>957</v>
      </c>
      <c r="N2240">
        <v>122</v>
      </c>
      <c r="O2240" t="s">
        <v>1737</v>
      </c>
      <c r="P2240" t="s">
        <v>885</v>
      </c>
      <c r="Q2240" t="s">
        <v>886</v>
      </c>
      <c r="R2240" t="s">
        <v>887</v>
      </c>
      <c r="S2240" t="s">
        <v>888</v>
      </c>
      <c r="T2240" t="s">
        <v>35</v>
      </c>
      <c r="U2240" t="s">
        <v>36</v>
      </c>
      <c r="V2240" t="s">
        <v>37</v>
      </c>
      <c r="W2240" t="s">
        <v>38</v>
      </c>
      <c r="X2240" t="s">
        <v>39</v>
      </c>
      <c r="Y2240" t="s">
        <v>75</v>
      </c>
      <c r="Z2240" t="s">
        <v>889</v>
      </c>
      <c r="AA2240" t="s">
        <v>65</v>
      </c>
    </row>
    <row r="2241" spans="1:27" x14ac:dyDescent="0.25">
      <c r="A2241" s="1">
        <v>10349</v>
      </c>
      <c r="B2241" s="1">
        <v>48</v>
      </c>
      <c r="C2241" s="8">
        <v>100</v>
      </c>
      <c r="D2241" s="1">
        <v>6</v>
      </c>
      <c r="E2241" s="7">
        <v>7396.8</v>
      </c>
      <c r="F2241" s="7">
        <f>sales_data_sample3[[#This Row],[SALES]]*sales_data_sample3[[#This Row],[PROFIT MARGIN]]</f>
        <v>1841.0635200000002</v>
      </c>
      <c r="G2241" s="14" t="str">
        <f>IF(sales_data_sample3[[#This Row],[STATUS]] &lt;&gt;"Cancelled","24,89%","0")</f>
        <v>24,89%</v>
      </c>
      <c r="H2241" s="4">
        <v>38322</v>
      </c>
      <c r="I2241" t="s">
        <v>28</v>
      </c>
      <c r="J2241">
        <f>ROUNDUP(MONTH(sales_data_sample3[[#This Row],[ORDER DATE]])/3,0)</f>
        <v>4</v>
      </c>
      <c r="K2241" t="str">
        <f>TEXT(sales_data_sample3[[#This Row],[ORDER DATE]],"[$-409]mmmm")</f>
        <v>December</v>
      </c>
      <c r="L2241">
        <f>YEAR(sales_data_sample3[[#This Row],[ORDER DATE]])</f>
        <v>2004</v>
      </c>
      <c r="M2241" t="s">
        <v>278</v>
      </c>
      <c r="N2241">
        <v>169</v>
      </c>
      <c r="O2241" t="s">
        <v>2190</v>
      </c>
      <c r="P2241" t="s">
        <v>885</v>
      </c>
      <c r="Q2241" t="s">
        <v>886</v>
      </c>
      <c r="R2241" t="s">
        <v>887</v>
      </c>
      <c r="S2241" t="s">
        <v>888</v>
      </c>
      <c r="T2241" t="s">
        <v>35</v>
      </c>
      <c r="U2241" t="s">
        <v>36</v>
      </c>
      <c r="V2241" t="s">
        <v>37</v>
      </c>
      <c r="W2241" t="s">
        <v>38</v>
      </c>
      <c r="X2241" t="s">
        <v>39</v>
      </c>
      <c r="Y2241" t="s">
        <v>75</v>
      </c>
      <c r="Z2241" t="s">
        <v>889</v>
      </c>
      <c r="AA2241" t="s">
        <v>229</v>
      </c>
    </row>
    <row r="2242" spans="1:27" x14ac:dyDescent="0.25">
      <c r="A2242" s="1">
        <v>10349</v>
      </c>
      <c r="B2242" s="1">
        <v>34</v>
      </c>
      <c r="C2242" s="8">
        <v>100</v>
      </c>
      <c r="D2242" s="1">
        <v>5</v>
      </c>
      <c r="E2242" s="7">
        <v>4394.84</v>
      </c>
      <c r="F2242" s="7">
        <f>sales_data_sample3[[#This Row],[SALES]]*sales_data_sample3[[#This Row],[PROFIT MARGIN]]</f>
        <v>1093.8756760000001</v>
      </c>
      <c r="G2242" s="14" t="str">
        <f>IF(sales_data_sample3[[#This Row],[STATUS]] &lt;&gt;"Cancelled","24,89%","0")</f>
        <v>24,89%</v>
      </c>
      <c r="H2242" s="4">
        <v>38322</v>
      </c>
      <c r="I2242" t="s">
        <v>28</v>
      </c>
      <c r="J2242">
        <f>ROUNDUP(MONTH(sales_data_sample3[[#This Row],[ORDER DATE]])/3,0)</f>
        <v>4</v>
      </c>
      <c r="K2242" t="str">
        <f>TEXT(sales_data_sample3[[#This Row],[ORDER DATE]],"[$-409]mmmm")</f>
        <v>December</v>
      </c>
      <c r="L2242">
        <f>YEAR(sales_data_sample3[[#This Row],[ORDER DATE]])</f>
        <v>2004</v>
      </c>
      <c r="M2242" t="s">
        <v>278</v>
      </c>
      <c r="N2242">
        <v>143</v>
      </c>
      <c r="O2242" t="s">
        <v>2501</v>
      </c>
      <c r="P2242" t="s">
        <v>885</v>
      </c>
      <c r="Q2242" t="s">
        <v>886</v>
      </c>
      <c r="R2242" t="s">
        <v>887</v>
      </c>
      <c r="S2242" t="s">
        <v>888</v>
      </c>
      <c r="T2242" t="s">
        <v>35</v>
      </c>
      <c r="U2242" t="s">
        <v>36</v>
      </c>
      <c r="V2242" t="s">
        <v>37</v>
      </c>
      <c r="W2242" t="s">
        <v>38</v>
      </c>
      <c r="X2242" t="s">
        <v>39</v>
      </c>
      <c r="Y2242" t="s">
        <v>75</v>
      </c>
      <c r="Z2242" t="s">
        <v>889</v>
      </c>
      <c r="AA2242" t="s">
        <v>65</v>
      </c>
    </row>
    <row r="2243" spans="1:27" x14ac:dyDescent="0.25">
      <c r="A2243" s="1">
        <v>10349</v>
      </c>
      <c r="B2243" s="1">
        <v>48</v>
      </c>
      <c r="C2243" s="8">
        <v>47.4</v>
      </c>
      <c r="D2243" s="1">
        <v>4</v>
      </c>
      <c r="E2243" s="7">
        <v>2275.1999999999998</v>
      </c>
      <c r="F2243" s="7">
        <f>sales_data_sample3[[#This Row],[SALES]]*sales_data_sample3[[#This Row],[PROFIT MARGIN]]</f>
        <v>566.29728</v>
      </c>
      <c r="G2243" s="14" t="str">
        <f>IF(sales_data_sample3[[#This Row],[STATUS]] &lt;&gt;"Cancelled","24,89%","0")</f>
        <v>24,89%</v>
      </c>
      <c r="H2243" s="4">
        <v>38322</v>
      </c>
      <c r="I2243" t="s">
        <v>28</v>
      </c>
      <c r="J2243">
        <f>ROUNDUP(MONTH(sales_data_sample3[[#This Row],[ORDER DATE]])/3,0)</f>
        <v>4</v>
      </c>
      <c r="K2243" t="str">
        <f>TEXT(sales_data_sample3[[#This Row],[ORDER DATE]],"[$-409]mmmm")</f>
        <v>December</v>
      </c>
      <c r="L2243">
        <f>YEAR(sales_data_sample3[[#This Row],[ORDER DATE]])</f>
        <v>2004</v>
      </c>
      <c r="M2243" t="s">
        <v>278</v>
      </c>
      <c r="N2243">
        <v>57</v>
      </c>
      <c r="O2243" t="s">
        <v>2779</v>
      </c>
      <c r="P2243" t="s">
        <v>885</v>
      </c>
      <c r="Q2243" t="s">
        <v>886</v>
      </c>
      <c r="R2243" t="s">
        <v>887</v>
      </c>
      <c r="S2243" t="s">
        <v>888</v>
      </c>
      <c r="T2243" t="s">
        <v>35</v>
      </c>
      <c r="U2243" t="s">
        <v>36</v>
      </c>
      <c r="V2243" t="s">
        <v>37</v>
      </c>
      <c r="W2243" t="s">
        <v>38</v>
      </c>
      <c r="X2243" t="s">
        <v>39</v>
      </c>
      <c r="Y2243" t="s">
        <v>75</v>
      </c>
      <c r="Z2243" t="s">
        <v>889</v>
      </c>
      <c r="AA2243" t="s">
        <v>42</v>
      </c>
    </row>
    <row r="2244" spans="1:27" x14ac:dyDescent="0.25">
      <c r="A2244" s="1">
        <v>10349</v>
      </c>
      <c r="B2244" s="1">
        <v>36</v>
      </c>
      <c r="C2244" s="8">
        <v>37.130000000000003</v>
      </c>
      <c r="D2244" s="1">
        <v>3</v>
      </c>
      <c r="E2244" s="7">
        <v>1336.68</v>
      </c>
      <c r="F2244" s="7">
        <f>sales_data_sample3[[#This Row],[SALES]]*sales_data_sample3[[#This Row],[PROFIT MARGIN]]</f>
        <v>332.69965200000001</v>
      </c>
      <c r="G2244" s="14" t="str">
        <f>IF(sales_data_sample3[[#This Row],[STATUS]] &lt;&gt;"Cancelled","24,89%","0")</f>
        <v>24,89%</v>
      </c>
      <c r="H2244" s="4">
        <v>38322</v>
      </c>
      <c r="I2244" t="s">
        <v>28</v>
      </c>
      <c r="J2244">
        <f>ROUNDUP(MONTH(sales_data_sample3[[#This Row],[ORDER DATE]])/3,0)</f>
        <v>4</v>
      </c>
      <c r="K2244" t="str">
        <f>TEXT(sales_data_sample3[[#This Row],[ORDER DATE]],"[$-409]mmmm")</f>
        <v>December</v>
      </c>
      <c r="L2244">
        <f>YEAR(sales_data_sample3[[#This Row],[ORDER DATE]])</f>
        <v>2004</v>
      </c>
      <c r="M2244" t="s">
        <v>278</v>
      </c>
      <c r="N2244">
        <v>35</v>
      </c>
      <c r="O2244" t="s">
        <v>3186</v>
      </c>
      <c r="P2244" t="s">
        <v>885</v>
      </c>
      <c r="Q2244" t="s">
        <v>886</v>
      </c>
      <c r="R2244" t="s">
        <v>887</v>
      </c>
      <c r="S2244" t="s">
        <v>888</v>
      </c>
      <c r="T2244" t="s">
        <v>35</v>
      </c>
      <c r="U2244" t="s">
        <v>36</v>
      </c>
      <c r="V2244" t="s">
        <v>37</v>
      </c>
      <c r="W2244" t="s">
        <v>38</v>
      </c>
      <c r="X2244" t="s">
        <v>39</v>
      </c>
      <c r="Y2244" t="s">
        <v>75</v>
      </c>
      <c r="Z2244" t="s">
        <v>889</v>
      </c>
      <c r="AA2244" t="s">
        <v>42</v>
      </c>
    </row>
    <row r="2245" spans="1:27" x14ac:dyDescent="0.25">
      <c r="A2245" s="1">
        <v>10349</v>
      </c>
      <c r="B2245" s="1">
        <v>23</v>
      </c>
      <c r="C2245" s="8">
        <v>100</v>
      </c>
      <c r="D2245" s="1">
        <v>2</v>
      </c>
      <c r="E2245" s="7">
        <v>3182.97</v>
      </c>
      <c r="F2245" s="7">
        <f>sales_data_sample3[[#This Row],[SALES]]*sales_data_sample3[[#This Row],[PROFIT MARGIN]]</f>
        <v>792.24123299999997</v>
      </c>
      <c r="G2245" s="14" t="str">
        <f>IF(sales_data_sample3[[#This Row],[STATUS]] &lt;&gt;"Cancelled","24,89%","0")</f>
        <v>24,89%</v>
      </c>
      <c r="H2245" s="4">
        <v>38322</v>
      </c>
      <c r="I2245" t="s">
        <v>28</v>
      </c>
      <c r="J2245">
        <f>ROUNDUP(MONTH(sales_data_sample3[[#This Row],[ORDER DATE]])/3,0)</f>
        <v>4</v>
      </c>
      <c r="K2245" t="str">
        <f>TEXT(sales_data_sample3[[#This Row],[ORDER DATE]],"[$-409]mmmm")</f>
        <v>December</v>
      </c>
      <c r="L2245">
        <f>YEAR(sales_data_sample3[[#This Row],[ORDER DATE]])</f>
        <v>2004</v>
      </c>
      <c r="M2245" t="s">
        <v>278</v>
      </c>
      <c r="N2245">
        <v>118</v>
      </c>
      <c r="O2245" t="s">
        <v>3701</v>
      </c>
      <c r="P2245" t="s">
        <v>885</v>
      </c>
      <c r="Q2245" t="s">
        <v>886</v>
      </c>
      <c r="R2245" t="s">
        <v>887</v>
      </c>
      <c r="S2245" t="s">
        <v>888</v>
      </c>
      <c r="T2245" t="s">
        <v>35</v>
      </c>
      <c r="U2245" t="s">
        <v>36</v>
      </c>
      <c r="V2245" t="s">
        <v>37</v>
      </c>
      <c r="W2245" t="s">
        <v>38</v>
      </c>
      <c r="X2245" t="s">
        <v>39</v>
      </c>
      <c r="Y2245" t="s">
        <v>75</v>
      </c>
      <c r="Z2245" t="s">
        <v>889</v>
      </c>
      <c r="AA2245" t="s">
        <v>65</v>
      </c>
    </row>
    <row r="2246" spans="1:27" x14ac:dyDescent="0.25">
      <c r="A2246" s="1">
        <v>10349</v>
      </c>
      <c r="B2246" s="1">
        <v>33</v>
      </c>
      <c r="C2246" s="8">
        <v>46.53</v>
      </c>
      <c r="D2246" s="1">
        <v>1</v>
      </c>
      <c r="E2246" s="7">
        <v>1535.49</v>
      </c>
      <c r="F2246" s="7">
        <f>sales_data_sample3[[#This Row],[SALES]]*sales_data_sample3[[#This Row],[PROFIT MARGIN]]</f>
        <v>69.864795000000001</v>
      </c>
      <c r="G2246" s="14" t="str">
        <f>IF(sales_data_sample3[[#This Row],[STATUS]] &lt;&gt;"Cancelled","4,55%","0")</f>
        <v>4,55%</v>
      </c>
      <c r="H2246" s="4">
        <v>38322</v>
      </c>
      <c r="I2246" t="s">
        <v>28</v>
      </c>
      <c r="J2246">
        <f>ROUNDUP(MONTH(sales_data_sample3[[#This Row],[ORDER DATE]])/3,0)</f>
        <v>4</v>
      </c>
      <c r="K2246" t="str">
        <f>TEXT(sales_data_sample3[[#This Row],[ORDER DATE]],"[$-409]mmmm")</f>
        <v>December</v>
      </c>
      <c r="L2246">
        <f>YEAR(sales_data_sample3[[#This Row],[ORDER DATE]])</f>
        <v>2004</v>
      </c>
      <c r="M2246" t="s">
        <v>957</v>
      </c>
      <c r="N2246">
        <v>54</v>
      </c>
      <c r="O2246" t="s">
        <v>3944</v>
      </c>
      <c r="P2246" t="s">
        <v>885</v>
      </c>
      <c r="Q2246" t="s">
        <v>886</v>
      </c>
      <c r="R2246" t="s">
        <v>887</v>
      </c>
      <c r="S2246" t="s">
        <v>888</v>
      </c>
      <c r="T2246" t="s">
        <v>35</v>
      </c>
      <c r="U2246" t="s">
        <v>36</v>
      </c>
      <c r="V2246" t="s">
        <v>37</v>
      </c>
      <c r="W2246" t="s">
        <v>38</v>
      </c>
      <c r="X2246" t="s">
        <v>39</v>
      </c>
      <c r="Y2246" t="s">
        <v>75</v>
      </c>
      <c r="Z2246" t="s">
        <v>889</v>
      </c>
      <c r="AA2246" t="s">
        <v>42</v>
      </c>
    </row>
    <row r="2247" spans="1:27" x14ac:dyDescent="0.25">
      <c r="A2247" s="1">
        <v>10350</v>
      </c>
      <c r="B2247" s="1">
        <v>26</v>
      </c>
      <c r="C2247" s="8">
        <v>75.47</v>
      </c>
      <c r="D2247" s="1">
        <v>5</v>
      </c>
      <c r="E2247" s="7">
        <v>1962.22</v>
      </c>
      <c r="F2247" s="7">
        <f>sales_data_sample3[[#This Row],[SALES]]*sales_data_sample3[[#This Row],[PROFIT MARGIN]]</f>
        <v>488.39655800000003</v>
      </c>
      <c r="G2247" s="14" t="str">
        <f>IF(sales_data_sample3[[#This Row],[STATUS]] &lt;&gt;"Cancelled","24,89%","0")</f>
        <v>24,89%</v>
      </c>
      <c r="H2247" s="4">
        <v>38323</v>
      </c>
      <c r="I2247" t="s">
        <v>28</v>
      </c>
      <c r="J2247">
        <f>ROUNDUP(MONTH(sales_data_sample3[[#This Row],[ORDER DATE]])/3,0)</f>
        <v>4</v>
      </c>
      <c r="K2247" t="str">
        <f>TEXT(sales_data_sample3[[#This Row],[ORDER DATE]],"[$-409]mmmm")</f>
        <v>December</v>
      </c>
      <c r="L2247">
        <f>YEAR(sales_data_sample3[[#This Row],[ORDER DATE]])</f>
        <v>2004</v>
      </c>
      <c r="M2247" t="s">
        <v>278</v>
      </c>
      <c r="N2247">
        <v>136</v>
      </c>
      <c r="O2247" t="s">
        <v>561</v>
      </c>
      <c r="P2247" t="s">
        <v>268</v>
      </c>
      <c r="Q2247" t="s">
        <v>269</v>
      </c>
      <c r="R2247" t="s">
        <v>270</v>
      </c>
      <c r="S2247" t="s">
        <v>4804</v>
      </c>
      <c r="T2247" t="s">
        <v>271</v>
      </c>
      <c r="U2247" t="s">
        <v>4804</v>
      </c>
      <c r="V2247" t="s">
        <v>272</v>
      </c>
      <c r="W2247" t="s">
        <v>273</v>
      </c>
      <c r="X2247" t="s">
        <v>52</v>
      </c>
      <c r="Y2247" t="s">
        <v>274</v>
      </c>
      <c r="Z2247" t="s">
        <v>275</v>
      </c>
      <c r="AA2247" t="s">
        <v>42</v>
      </c>
    </row>
    <row r="2248" spans="1:27" x14ac:dyDescent="0.25">
      <c r="A2248" s="1">
        <v>10350</v>
      </c>
      <c r="B2248" s="1">
        <v>43</v>
      </c>
      <c r="C2248" s="8">
        <v>64.97</v>
      </c>
      <c r="D2248" s="1">
        <v>6</v>
      </c>
      <c r="E2248" s="7">
        <v>2793.71</v>
      </c>
      <c r="F2248" s="7">
        <f>sales_data_sample3[[#This Row],[SALES]]*sales_data_sample3[[#This Row],[PROFIT MARGIN]]</f>
        <v>255.34509399999999</v>
      </c>
      <c r="G2248" s="14" t="str">
        <f>IF(sales_data_sample3[[#This Row],[STATUS]] &lt;&gt;"Cancelled","9,14%","0")</f>
        <v>9,14%</v>
      </c>
      <c r="H2248" s="4">
        <v>38323</v>
      </c>
      <c r="I2248" t="s">
        <v>28</v>
      </c>
      <c r="J2248">
        <f>ROUNDUP(MONTH(sales_data_sample3[[#This Row],[ORDER DATE]])/3,0)</f>
        <v>4</v>
      </c>
      <c r="K2248" t="str">
        <f>TEXT(sales_data_sample3[[#This Row],[ORDER DATE]],"[$-409]mmmm")</f>
        <v>December</v>
      </c>
      <c r="L2248">
        <f>YEAR(sales_data_sample3[[#This Row],[ORDER DATE]])</f>
        <v>2004</v>
      </c>
      <c r="M2248" t="s">
        <v>2075</v>
      </c>
      <c r="N2248">
        <v>86</v>
      </c>
      <c r="O2248" t="s">
        <v>2076</v>
      </c>
      <c r="P2248" t="s">
        <v>268</v>
      </c>
      <c r="Q2248" t="s">
        <v>269</v>
      </c>
      <c r="R2248" t="s">
        <v>270</v>
      </c>
      <c r="S2248" t="s">
        <v>4804</v>
      </c>
      <c r="T2248" t="s">
        <v>271</v>
      </c>
      <c r="U2248" t="s">
        <v>4804</v>
      </c>
      <c r="V2248" t="s">
        <v>272</v>
      </c>
      <c r="W2248" t="s">
        <v>273</v>
      </c>
      <c r="X2248" t="s">
        <v>52</v>
      </c>
      <c r="Y2248" t="s">
        <v>274</v>
      </c>
      <c r="Z2248" t="s">
        <v>275</v>
      </c>
      <c r="AA2248" t="s">
        <v>42</v>
      </c>
    </row>
    <row r="2249" spans="1:27" x14ac:dyDescent="0.25">
      <c r="A2249" s="1">
        <v>10350</v>
      </c>
      <c r="B2249" s="1">
        <v>44</v>
      </c>
      <c r="C2249" s="8">
        <v>100</v>
      </c>
      <c r="D2249" s="1">
        <v>1</v>
      </c>
      <c r="E2249" s="7">
        <v>5191.12</v>
      </c>
      <c r="F2249" s="7">
        <f>sales_data_sample3[[#This Row],[SALES]]*sales_data_sample3[[#This Row],[PROFIT MARGIN]]</f>
        <v>383.62376799999998</v>
      </c>
      <c r="G2249" s="14" t="str">
        <f>IF(sales_data_sample3[[#This Row],[STATUS]] &lt;&gt;"Cancelled","7,39%","0")</f>
        <v>7,39%</v>
      </c>
      <c r="H2249" s="4">
        <v>38323</v>
      </c>
      <c r="I2249" t="s">
        <v>28</v>
      </c>
      <c r="J2249">
        <f>ROUNDUP(MONTH(sales_data_sample3[[#This Row],[ORDER DATE]])/3,0)</f>
        <v>4</v>
      </c>
      <c r="K2249" t="str">
        <f>TEXT(sales_data_sample3[[#This Row],[ORDER DATE]],"[$-409]mmmm")</f>
        <v>December</v>
      </c>
      <c r="L2249">
        <f>YEAR(sales_data_sample3[[#This Row],[ORDER DATE]])</f>
        <v>2004</v>
      </c>
      <c r="M2249" t="s">
        <v>1354</v>
      </c>
      <c r="N2249">
        <v>136</v>
      </c>
      <c r="O2249" t="s">
        <v>2159</v>
      </c>
      <c r="P2249" t="s">
        <v>268</v>
      </c>
      <c r="Q2249" t="s">
        <v>269</v>
      </c>
      <c r="R2249" t="s">
        <v>270</v>
      </c>
      <c r="S2249" t="s">
        <v>4804</v>
      </c>
      <c r="T2249" t="s">
        <v>271</v>
      </c>
      <c r="U2249" t="s">
        <v>4804</v>
      </c>
      <c r="V2249" t="s">
        <v>272</v>
      </c>
      <c r="W2249" t="s">
        <v>273</v>
      </c>
      <c r="X2249" t="s">
        <v>52</v>
      </c>
      <c r="Y2249" t="s">
        <v>274</v>
      </c>
      <c r="Z2249" t="s">
        <v>275</v>
      </c>
      <c r="AA2249" t="s">
        <v>65</v>
      </c>
    </row>
    <row r="2250" spans="1:27" x14ac:dyDescent="0.25">
      <c r="A2250" s="1">
        <v>10350</v>
      </c>
      <c r="B2250" s="1">
        <v>41</v>
      </c>
      <c r="C2250" s="8">
        <v>93.04</v>
      </c>
      <c r="D2250" s="1">
        <v>2</v>
      </c>
      <c r="E2250" s="7">
        <v>3814.64</v>
      </c>
      <c r="F2250" s="7">
        <f>sales_data_sample3[[#This Row],[SALES]]*sales_data_sample3[[#This Row],[PROFIT MARGIN]]</f>
        <v>194.165176</v>
      </c>
      <c r="G2250" s="14" t="str">
        <f>IF(sales_data_sample3[[#This Row],[STATUS]] &lt;&gt;"Cancelled","5,09%","0")</f>
        <v>5,09%</v>
      </c>
      <c r="H2250" s="4">
        <v>38323</v>
      </c>
      <c r="I2250" t="s">
        <v>28</v>
      </c>
      <c r="J2250">
        <f>ROUNDUP(MONTH(sales_data_sample3[[#This Row],[ORDER DATE]])/3,0)</f>
        <v>4</v>
      </c>
      <c r="K2250" t="str">
        <f>TEXT(sales_data_sample3[[#This Row],[ORDER DATE]],"[$-409]mmmm")</f>
        <v>December</v>
      </c>
      <c r="L2250">
        <f>YEAR(sales_data_sample3[[#This Row],[ORDER DATE]])</f>
        <v>2004</v>
      </c>
      <c r="M2250" t="s">
        <v>2246</v>
      </c>
      <c r="N2250">
        <v>100</v>
      </c>
      <c r="O2250" t="s">
        <v>2247</v>
      </c>
      <c r="P2250" t="s">
        <v>268</v>
      </c>
      <c r="Q2250" t="s">
        <v>269</v>
      </c>
      <c r="R2250" t="s">
        <v>270</v>
      </c>
      <c r="S2250" t="s">
        <v>4804</v>
      </c>
      <c r="T2250" t="s">
        <v>271</v>
      </c>
      <c r="U2250" t="s">
        <v>4804</v>
      </c>
      <c r="V2250" t="s">
        <v>272</v>
      </c>
      <c r="W2250" t="s">
        <v>273</v>
      </c>
      <c r="X2250" t="s">
        <v>52</v>
      </c>
      <c r="Y2250" t="s">
        <v>274</v>
      </c>
      <c r="Z2250" t="s">
        <v>275</v>
      </c>
      <c r="AA2250" t="s">
        <v>65</v>
      </c>
    </row>
    <row r="2251" spans="1:27" x14ac:dyDescent="0.25">
      <c r="A2251" s="1">
        <v>10350</v>
      </c>
      <c r="B2251" s="1">
        <v>30</v>
      </c>
      <c r="C2251" s="8">
        <v>100</v>
      </c>
      <c r="D2251" s="1">
        <v>3</v>
      </c>
      <c r="E2251" s="7">
        <v>3023.1</v>
      </c>
      <c r="F2251" s="7">
        <f>sales_data_sample3[[#This Row],[SALES]]*sales_data_sample3[[#This Row],[PROFIT MARGIN]]</f>
        <v>223.40708999999998</v>
      </c>
      <c r="G2251" s="14" t="str">
        <f>IF(sales_data_sample3[[#This Row],[STATUS]] &lt;&gt;"Cancelled","7,39%","0")</f>
        <v>7,39%</v>
      </c>
      <c r="H2251" s="4">
        <v>38323</v>
      </c>
      <c r="I2251" t="s">
        <v>28</v>
      </c>
      <c r="J2251">
        <f>ROUNDUP(MONTH(sales_data_sample3[[#This Row],[ORDER DATE]])/3,0)</f>
        <v>4</v>
      </c>
      <c r="K2251" t="str">
        <f>TEXT(sales_data_sample3[[#This Row],[ORDER DATE]],"[$-409]mmmm")</f>
        <v>December</v>
      </c>
      <c r="L2251">
        <f>YEAR(sales_data_sample3[[#This Row],[ORDER DATE]])</f>
        <v>2004</v>
      </c>
      <c r="M2251" t="s">
        <v>1354</v>
      </c>
      <c r="N2251">
        <v>87</v>
      </c>
      <c r="O2251" t="s">
        <v>2562</v>
      </c>
      <c r="P2251" t="s">
        <v>268</v>
      </c>
      <c r="Q2251" t="s">
        <v>269</v>
      </c>
      <c r="R2251" t="s">
        <v>270</v>
      </c>
      <c r="S2251" t="s">
        <v>4804</v>
      </c>
      <c r="T2251" t="s">
        <v>271</v>
      </c>
      <c r="U2251" t="s">
        <v>4804</v>
      </c>
      <c r="V2251" t="s">
        <v>272</v>
      </c>
      <c r="W2251" t="s">
        <v>273</v>
      </c>
      <c r="X2251" t="s">
        <v>52</v>
      </c>
      <c r="Y2251" t="s">
        <v>274</v>
      </c>
      <c r="Z2251" t="s">
        <v>275</v>
      </c>
      <c r="AA2251" t="s">
        <v>65</v>
      </c>
    </row>
    <row r="2252" spans="1:27" x14ac:dyDescent="0.25">
      <c r="A2252" s="1">
        <v>10350</v>
      </c>
      <c r="B2252" s="1">
        <v>34</v>
      </c>
      <c r="C2252" s="8">
        <v>50.33</v>
      </c>
      <c r="D2252" s="1">
        <v>7</v>
      </c>
      <c r="E2252" s="7">
        <v>1711.22</v>
      </c>
      <c r="F2252" s="7">
        <f>sales_data_sample3[[#This Row],[SALES]]*sales_data_sample3[[#This Row],[PROFIT MARGIN]]</f>
        <v>156.405508</v>
      </c>
      <c r="G2252" s="14" t="str">
        <f>IF(sales_data_sample3[[#This Row],[STATUS]] &lt;&gt;"Cancelled","9,14%","0")</f>
        <v>9,14%</v>
      </c>
      <c r="H2252" s="4">
        <v>38323</v>
      </c>
      <c r="I2252" t="s">
        <v>28</v>
      </c>
      <c r="J2252">
        <f>ROUNDUP(MONTH(sales_data_sample3[[#This Row],[ORDER DATE]])/3,0)</f>
        <v>4</v>
      </c>
      <c r="K2252" t="str">
        <f>TEXT(sales_data_sample3[[#This Row],[ORDER DATE]],"[$-409]mmmm")</f>
        <v>December</v>
      </c>
      <c r="L2252">
        <f>YEAR(sales_data_sample3[[#This Row],[ORDER DATE]])</f>
        <v>2004</v>
      </c>
      <c r="M2252" t="s">
        <v>2075</v>
      </c>
      <c r="N2252">
        <v>122</v>
      </c>
      <c r="O2252" t="s">
        <v>3005</v>
      </c>
      <c r="P2252" t="s">
        <v>268</v>
      </c>
      <c r="Q2252" t="s">
        <v>269</v>
      </c>
      <c r="R2252" t="s">
        <v>270</v>
      </c>
      <c r="S2252" t="s">
        <v>4804</v>
      </c>
      <c r="T2252" t="s">
        <v>271</v>
      </c>
      <c r="U2252" t="s">
        <v>4804</v>
      </c>
      <c r="V2252" t="s">
        <v>272</v>
      </c>
      <c r="W2252" t="s">
        <v>273</v>
      </c>
      <c r="X2252" t="s">
        <v>52</v>
      </c>
      <c r="Y2252" t="s">
        <v>274</v>
      </c>
      <c r="Z2252" t="s">
        <v>275</v>
      </c>
      <c r="AA2252" t="s">
        <v>42</v>
      </c>
    </row>
    <row r="2253" spans="1:27" x14ac:dyDescent="0.25">
      <c r="A2253" s="1">
        <v>10350</v>
      </c>
      <c r="B2253" s="1">
        <v>30</v>
      </c>
      <c r="C2253" s="8">
        <v>100</v>
      </c>
      <c r="D2253" s="1">
        <v>9</v>
      </c>
      <c r="E2253" s="7">
        <v>3021</v>
      </c>
      <c r="F2253" s="7">
        <f>sales_data_sample3[[#This Row],[SALES]]*sales_data_sample3[[#This Row],[PROFIT MARGIN]]</f>
        <v>223.25189999999998</v>
      </c>
      <c r="G2253" s="14" t="str">
        <f>IF(sales_data_sample3[[#This Row],[STATUS]] &lt;&gt;"Cancelled","7,39%","0")</f>
        <v>7,39%</v>
      </c>
      <c r="H2253" s="4">
        <v>38323</v>
      </c>
      <c r="I2253" t="s">
        <v>28</v>
      </c>
      <c r="J2253">
        <f>ROUNDUP(MONTH(sales_data_sample3[[#This Row],[ORDER DATE]])/3,0)</f>
        <v>4</v>
      </c>
      <c r="K2253" t="str">
        <f>TEXT(sales_data_sample3[[#This Row],[ORDER DATE]],"[$-409]mmmm")</f>
        <v>December</v>
      </c>
      <c r="L2253">
        <f>YEAR(sales_data_sample3[[#This Row],[ORDER DATE]])</f>
        <v>2004</v>
      </c>
      <c r="M2253" t="s">
        <v>1354</v>
      </c>
      <c r="N2253">
        <v>88</v>
      </c>
      <c r="O2253" t="s">
        <v>3347</v>
      </c>
      <c r="P2253" t="s">
        <v>268</v>
      </c>
      <c r="Q2253" t="s">
        <v>269</v>
      </c>
      <c r="R2253" t="s">
        <v>270</v>
      </c>
      <c r="S2253" t="s">
        <v>4804</v>
      </c>
      <c r="T2253" t="s">
        <v>271</v>
      </c>
      <c r="U2253" t="s">
        <v>4804</v>
      </c>
      <c r="V2253" t="s">
        <v>272</v>
      </c>
      <c r="W2253" t="s">
        <v>273</v>
      </c>
      <c r="X2253" t="s">
        <v>52</v>
      </c>
      <c r="Y2253" t="s">
        <v>274</v>
      </c>
      <c r="Z2253" t="s">
        <v>275</v>
      </c>
      <c r="AA2253" t="s">
        <v>65</v>
      </c>
    </row>
    <row r="2254" spans="1:27" x14ac:dyDescent="0.25">
      <c r="A2254" s="1">
        <v>10350</v>
      </c>
      <c r="B2254" s="1">
        <v>25</v>
      </c>
      <c r="C2254" s="8">
        <v>60.34</v>
      </c>
      <c r="D2254" s="1">
        <v>10</v>
      </c>
      <c r="E2254" s="7">
        <v>1508.5</v>
      </c>
      <c r="F2254" s="7">
        <f>sales_data_sample3[[#This Row],[SALES]]*sales_data_sample3[[#This Row],[PROFIT MARGIN]]</f>
        <v>111.47814999999999</v>
      </c>
      <c r="G2254" s="14" t="str">
        <f>IF(sales_data_sample3[[#This Row],[STATUS]] &lt;&gt;"Cancelled","7,39%","0")</f>
        <v>7,39%</v>
      </c>
      <c r="H2254" s="4">
        <v>38323</v>
      </c>
      <c r="I2254" t="s">
        <v>28</v>
      </c>
      <c r="J2254">
        <f>ROUNDUP(MONTH(sales_data_sample3[[#This Row],[ORDER DATE]])/3,0)</f>
        <v>4</v>
      </c>
      <c r="K2254" t="str">
        <f>TEXT(sales_data_sample3[[#This Row],[ORDER DATE]],"[$-409]mmmm")</f>
        <v>December</v>
      </c>
      <c r="L2254">
        <f>YEAR(sales_data_sample3[[#This Row],[ORDER DATE]])</f>
        <v>2004</v>
      </c>
      <c r="M2254" t="s">
        <v>1354</v>
      </c>
      <c r="N2254">
        <v>83</v>
      </c>
      <c r="O2254" t="s">
        <v>3543</v>
      </c>
      <c r="P2254" t="s">
        <v>268</v>
      </c>
      <c r="Q2254" t="s">
        <v>269</v>
      </c>
      <c r="R2254" t="s">
        <v>270</v>
      </c>
      <c r="S2254" t="s">
        <v>4804</v>
      </c>
      <c r="T2254" t="s">
        <v>271</v>
      </c>
      <c r="U2254" t="s">
        <v>4804</v>
      </c>
      <c r="V2254" t="s">
        <v>272</v>
      </c>
      <c r="W2254" t="s">
        <v>273</v>
      </c>
      <c r="X2254" t="s">
        <v>52</v>
      </c>
      <c r="Y2254" t="s">
        <v>274</v>
      </c>
      <c r="Z2254" t="s">
        <v>275</v>
      </c>
      <c r="AA2254" t="s">
        <v>42</v>
      </c>
    </row>
    <row r="2255" spans="1:27" x14ac:dyDescent="0.25">
      <c r="A2255" s="1">
        <v>10350</v>
      </c>
      <c r="B2255" s="1">
        <v>27</v>
      </c>
      <c r="C2255" s="8">
        <v>100</v>
      </c>
      <c r="D2255" s="1">
        <v>14</v>
      </c>
      <c r="E2255" s="7">
        <v>4406.3999999999996</v>
      </c>
      <c r="F2255" s="7">
        <f>sales_data_sample3[[#This Row],[SALES]]*sales_data_sample3[[#This Row],[PROFIT MARGIN]]</f>
        <v>224.28575999999998</v>
      </c>
      <c r="G2255" s="14" t="str">
        <f>IF(sales_data_sample3[[#This Row],[STATUS]] &lt;&gt;"Cancelled","5,09%","0")</f>
        <v>5,09%</v>
      </c>
      <c r="H2255" s="4">
        <v>38323</v>
      </c>
      <c r="I2255" t="s">
        <v>28</v>
      </c>
      <c r="J2255">
        <f>ROUNDUP(MONTH(sales_data_sample3[[#This Row],[ORDER DATE]])/3,0)</f>
        <v>4</v>
      </c>
      <c r="K2255" t="str">
        <f>TEXT(sales_data_sample3[[#This Row],[ORDER DATE]],"[$-409]mmmm")</f>
        <v>December</v>
      </c>
      <c r="L2255">
        <f>YEAR(sales_data_sample3[[#This Row],[ORDER DATE]])</f>
        <v>2004</v>
      </c>
      <c r="M2255" t="s">
        <v>2246</v>
      </c>
      <c r="N2255">
        <v>62</v>
      </c>
      <c r="O2255" t="s">
        <v>3989</v>
      </c>
      <c r="P2255" t="s">
        <v>268</v>
      </c>
      <c r="Q2255" t="s">
        <v>269</v>
      </c>
      <c r="R2255" t="s">
        <v>270</v>
      </c>
      <c r="S2255" t="s">
        <v>4804</v>
      </c>
      <c r="T2255" t="s">
        <v>271</v>
      </c>
      <c r="U2255" t="s">
        <v>4804</v>
      </c>
      <c r="V2255" t="s">
        <v>272</v>
      </c>
      <c r="W2255" t="s">
        <v>273</v>
      </c>
      <c r="X2255" t="s">
        <v>52</v>
      </c>
      <c r="Y2255" t="s">
        <v>274</v>
      </c>
      <c r="Z2255" t="s">
        <v>275</v>
      </c>
      <c r="AA2255" t="s">
        <v>65</v>
      </c>
    </row>
    <row r="2256" spans="1:27" x14ac:dyDescent="0.25">
      <c r="A2256" s="1">
        <v>10350</v>
      </c>
      <c r="B2256" s="1">
        <v>31</v>
      </c>
      <c r="C2256" s="8">
        <v>71.400000000000006</v>
      </c>
      <c r="D2256" s="1">
        <v>8</v>
      </c>
      <c r="E2256" s="7">
        <v>2213.4</v>
      </c>
      <c r="F2256" s="7">
        <f>sales_data_sample3[[#This Row],[SALES]]*sales_data_sample3[[#This Row],[PROFIT MARGIN]]</f>
        <v>100.7097</v>
      </c>
      <c r="G2256" s="14" t="str">
        <f>IF(sales_data_sample3[[#This Row],[STATUS]] &lt;&gt;"Cancelled","4,55%","0")</f>
        <v>4,55%</v>
      </c>
      <c r="H2256" s="4">
        <v>38323</v>
      </c>
      <c r="I2256" t="s">
        <v>28</v>
      </c>
      <c r="J2256">
        <f>ROUNDUP(MONTH(sales_data_sample3[[#This Row],[ORDER DATE]])/3,0)</f>
        <v>4</v>
      </c>
      <c r="K2256" t="str">
        <f>TEXT(sales_data_sample3[[#This Row],[ORDER DATE]],"[$-409]mmmm")</f>
        <v>December</v>
      </c>
      <c r="L2256">
        <f>YEAR(sales_data_sample3[[#This Row],[ORDER DATE]])</f>
        <v>2004</v>
      </c>
      <c r="M2256" t="s">
        <v>957</v>
      </c>
      <c r="N2256">
        <v>115</v>
      </c>
      <c r="O2256" t="s">
        <v>4177</v>
      </c>
      <c r="P2256" t="s">
        <v>268</v>
      </c>
      <c r="Q2256" t="s">
        <v>269</v>
      </c>
      <c r="R2256" t="s">
        <v>270</v>
      </c>
      <c r="S2256" t="s">
        <v>4804</v>
      </c>
      <c r="T2256" t="s">
        <v>271</v>
      </c>
      <c r="U2256" t="s">
        <v>4804</v>
      </c>
      <c r="V2256" t="s">
        <v>272</v>
      </c>
      <c r="W2256" t="s">
        <v>273</v>
      </c>
      <c r="X2256" t="s">
        <v>52</v>
      </c>
      <c r="Y2256" t="s">
        <v>274</v>
      </c>
      <c r="Z2256" t="s">
        <v>275</v>
      </c>
      <c r="AA2256" t="s">
        <v>42</v>
      </c>
    </row>
    <row r="2257" spans="1:27" x14ac:dyDescent="0.25">
      <c r="A2257" s="1">
        <v>10350</v>
      </c>
      <c r="B2257" s="1">
        <v>44</v>
      </c>
      <c r="C2257" s="8">
        <v>100</v>
      </c>
      <c r="D2257" s="1">
        <v>17</v>
      </c>
      <c r="E2257" s="7">
        <v>6490.88</v>
      </c>
      <c r="F2257" s="7">
        <f>sales_data_sample3[[#This Row],[SALES]]*sales_data_sample3[[#This Row],[PROFIT MARGIN]]</f>
        <v>330.38579200000004</v>
      </c>
      <c r="G2257" s="14" t="str">
        <f>IF(sales_data_sample3[[#This Row],[STATUS]] &lt;&gt;"Cancelled","5,09%","0")</f>
        <v>5,09%</v>
      </c>
      <c r="H2257" s="4">
        <v>38323</v>
      </c>
      <c r="I2257" t="s">
        <v>28</v>
      </c>
      <c r="J2257">
        <f>ROUNDUP(MONTH(sales_data_sample3[[#This Row],[ORDER DATE]])/3,0)</f>
        <v>4</v>
      </c>
      <c r="K2257" t="str">
        <f>TEXT(sales_data_sample3[[#This Row],[ORDER DATE]],"[$-409]mmmm")</f>
        <v>December</v>
      </c>
      <c r="L2257">
        <f>YEAR(sales_data_sample3[[#This Row],[ORDER DATE]])</f>
        <v>2004</v>
      </c>
      <c r="M2257" t="s">
        <v>2246</v>
      </c>
      <c r="N2257">
        <v>58</v>
      </c>
      <c r="O2257" t="s">
        <v>4208</v>
      </c>
      <c r="P2257" t="s">
        <v>268</v>
      </c>
      <c r="Q2257" t="s">
        <v>269</v>
      </c>
      <c r="R2257" t="s">
        <v>270</v>
      </c>
      <c r="S2257" t="s">
        <v>4804</v>
      </c>
      <c r="T2257" t="s">
        <v>271</v>
      </c>
      <c r="U2257" t="s">
        <v>4804</v>
      </c>
      <c r="V2257" t="s">
        <v>272</v>
      </c>
      <c r="W2257" t="s">
        <v>273</v>
      </c>
      <c r="X2257" t="s">
        <v>52</v>
      </c>
      <c r="Y2257" t="s">
        <v>274</v>
      </c>
      <c r="Z2257" t="s">
        <v>275</v>
      </c>
      <c r="AA2257" t="s">
        <v>65</v>
      </c>
    </row>
    <row r="2258" spans="1:27" x14ac:dyDescent="0.25">
      <c r="A2258" s="1">
        <v>10350</v>
      </c>
      <c r="B2258" s="1">
        <v>46</v>
      </c>
      <c r="C2258" s="8">
        <v>76.67</v>
      </c>
      <c r="D2258" s="1">
        <v>11</v>
      </c>
      <c r="E2258" s="7">
        <v>3526.82</v>
      </c>
      <c r="F2258" s="7">
        <f>sales_data_sample3[[#This Row],[SALES]]*sales_data_sample3[[#This Row],[PROFIT MARGIN]]</f>
        <v>322.35134799999997</v>
      </c>
      <c r="G2258" s="14" t="str">
        <f>IF(sales_data_sample3[[#This Row],[STATUS]] &lt;&gt;"Cancelled","9,14%","0")</f>
        <v>9,14%</v>
      </c>
      <c r="H2258" s="4">
        <v>38323</v>
      </c>
      <c r="I2258" t="s">
        <v>28</v>
      </c>
      <c r="J2258">
        <f>ROUNDUP(MONTH(sales_data_sample3[[#This Row],[ORDER DATE]])/3,0)</f>
        <v>4</v>
      </c>
      <c r="K2258" t="str">
        <f>TEXT(sales_data_sample3[[#This Row],[ORDER DATE]],"[$-409]mmmm")</f>
        <v>December</v>
      </c>
      <c r="L2258">
        <f>YEAR(sales_data_sample3[[#This Row],[ORDER DATE]])</f>
        <v>2004</v>
      </c>
      <c r="M2258" t="s">
        <v>2075</v>
      </c>
      <c r="N2258">
        <v>66</v>
      </c>
      <c r="O2258" t="s">
        <v>4284</v>
      </c>
      <c r="P2258" t="s">
        <v>268</v>
      </c>
      <c r="Q2258" t="s">
        <v>269</v>
      </c>
      <c r="R2258" t="s">
        <v>270</v>
      </c>
      <c r="S2258" t="s">
        <v>4804</v>
      </c>
      <c r="T2258" t="s">
        <v>271</v>
      </c>
      <c r="U2258" t="s">
        <v>4804</v>
      </c>
      <c r="V2258" t="s">
        <v>272</v>
      </c>
      <c r="W2258" t="s">
        <v>273</v>
      </c>
      <c r="X2258" t="s">
        <v>52</v>
      </c>
      <c r="Y2258" t="s">
        <v>274</v>
      </c>
      <c r="Z2258" t="s">
        <v>275</v>
      </c>
      <c r="AA2258" t="s">
        <v>65</v>
      </c>
    </row>
    <row r="2259" spans="1:27" x14ac:dyDescent="0.25">
      <c r="A2259" s="1">
        <v>10350</v>
      </c>
      <c r="B2259" s="1">
        <v>28</v>
      </c>
      <c r="C2259" s="8">
        <v>100</v>
      </c>
      <c r="D2259" s="1">
        <v>4</v>
      </c>
      <c r="E2259" s="7">
        <v>2924.32</v>
      </c>
      <c r="F2259" s="7">
        <f>sales_data_sample3[[#This Row],[SALES]]*sales_data_sample3[[#This Row],[PROFIT MARGIN]]</f>
        <v>267.282848</v>
      </c>
      <c r="G2259" s="14" t="str">
        <f>IF(sales_data_sample3[[#This Row],[STATUS]] &lt;&gt;"Cancelled","9,14%","0")</f>
        <v>9,14%</v>
      </c>
      <c r="H2259" s="4">
        <v>38323</v>
      </c>
      <c r="I2259" t="s">
        <v>28</v>
      </c>
      <c r="J2259">
        <f>ROUNDUP(MONTH(sales_data_sample3[[#This Row],[ORDER DATE]])/3,0)</f>
        <v>4</v>
      </c>
      <c r="K2259" t="str">
        <f>TEXT(sales_data_sample3[[#This Row],[ORDER DATE]],"[$-409]mmmm")</f>
        <v>December</v>
      </c>
      <c r="L2259">
        <f>YEAR(sales_data_sample3[[#This Row],[ORDER DATE]])</f>
        <v>2004</v>
      </c>
      <c r="M2259" t="s">
        <v>2075</v>
      </c>
      <c r="N2259">
        <v>86</v>
      </c>
      <c r="O2259" t="s">
        <v>4358</v>
      </c>
      <c r="P2259" t="s">
        <v>268</v>
      </c>
      <c r="Q2259" t="s">
        <v>269</v>
      </c>
      <c r="R2259" t="s">
        <v>270</v>
      </c>
      <c r="S2259" t="s">
        <v>4804</v>
      </c>
      <c r="T2259" t="s">
        <v>271</v>
      </c>
      <c r="U2259" t="s">
        <v>4804</v>
      </c>
      <c r="V2259" t="s">
        <v>272</v>
      </c>
      <c r="W2259" t="s">
        <v>273</v>
      </c>
      <c r="X2259" t="s">
        <v>52</v>
      </c>
      <c r="Y2259" t="s">
        <v>274</v>
      </c>
      <c r="Z2259" t="s">
        <v>275</v>
      </c>
      <c r="AA2259" t="s">
        <v>42</v>
      </c>
    </row>
    <row r="2260" spans="1:27" x14ac:dyDescent="0.25">
      <c r="A2260" s="1">
        <v>10350</v>
      </c>
      <c r="B2260" s="1">
        <v>29</v>
      </c>
      <c r="C2260" s="8">
        <v>75.349999999999994</v>
      </c>
      <c r="D2260" s="1">
        <v>12</v>
      </c>
      <c r="E2260" s="7">
        <v>2185.15</v>
      </c>
      <c r="F2260" s="7">
        <f>sales_data_sample3[[#This Row],[SALES]]*sales_data_sample3[[#This Row],[PROFIT MARGIN]]</f>
        <v>199.72271000000001</v>
      </c>
      <c r="G2260" s="14" t="str">
        <f>IF(sales_data_sample3[[#This Row],[STATUS]] &lt;&gt;"Cancelled","9,14%","0")</f>
        <v>9,14%</v>
      </c>
      <c r="H2260" s="4">
        <v>38323</v>
      </c>
      <c r="I2260" t="s">
        <v>28</v>
      </c>
      <c r="J2260">
        <f>ROUNDUP(MONTH(sales_data_sample3[[#This Row],[ORDER DATE]])/3,0)</f>
        <v>4</v>
      </c>
      <c r="K2260" t="str">
        <f>TEXT(sales_data_sample3[[#This Row],[ORDER DATE]],"[$-409]mmmm")</f>
        <v>December</v>
      </c>
      <c r="L2260">
        <f>YEAR(sales_data_sample3[[#This Row],[ORDER DATE]])</f>
        <v>2004</v>
      </c>
      <c r="M2260" t="s">
        <v>2075</v>
      </c>
      <c r="N2260">
        <v>72</v>
      </c>
      <c r="O2260" t="s">
        <v>4468</v>
      </c>
      <c r="P2260" t="s">
        <v>268</v>
      </c>
      <c r="Q2260" t="s">
        <v>269</v>
      </c>
      <c r="R2260" t="s">
        <v>270</v>
      </c>
      <c r="S2260" t="s">
        <v>4804</v>
      </c>
      <c r="T2260" t="s">
        <v>271</v>
      </c>
      <c r="U2260" t="s">
        <v>4804</v>
      </c>
      <c r="V2260" t="s">
        <v>272</v>
      </c>
      <c r="W2260" t="s">
        <v>273</v>
      </c>
      <c r="X2260" t="s">
        <v>52</v>
      </c>
      <c r="Y2260" t="s">
        <v>274</v>
      </c>
      <c r="Z2260" t="s">
        <v>275</v>
      </c>
      <c r="AA2260" t="s">
        <v>42</v>
      </c>
    </row>
    <row r="2261" spans="1:27" x14ac:dyDescent="0.25">
      <c r="A2261" s="1">
        <v>10350</v>
      </c>
      <c r="B2261" s="1">
        <v>31</v>
      </c>
      <c r="C2261" s="8">
        <v>77.34</v>
      </c>
      <c r="D2261" s="1">
        <v>13</v>
      </c>
      <c r="E2261" s="7">
        <v>2397.54</v>
      </c>
      <c r="F2261" s="7">
        <f>sales_data_sample3[[#This Row],[SALES]]*sales_data_sample3[[#This Row],[PROFIT MARGIN]]</f>
        <v>219.13515599999999</v>
      </c>
      <c r="G2261" s="14" t="str">
        <f>IF(sales_data_sample3[[#This Row],[STATUS]] &lt;&gt;"Cancelled","9,14%","0")</f>
        <v>9,14%</v>
      </c>
      <c r="H2261" s="4">
        <v>38323</v>
      </c>
      <c r="I2261" t="s">
        <v>28</v>
      </c>
      <c r="J2261">
        <f>ROUNDUP(MONTH(sales_data_sample3[[#This Row],[ORDER DATE]])/3,0)</f>
        <v>4</v>
      </c>
      <c r="K2261" t="str">
        <f>TEXT(sales_data_sample3[[#This Row],[ORDER DATE]],"[$-409]mmmm")</f>
        <v>December</v>
      </c>
      <c r="L2261">
        <f>YEAR(sales_data_sample3[[#This Row],[ORDER DATE]])</f>
        <v>2004</v>
      </c>
      <c r="M2261" t="s">
        <v>2075</v>
      </c>
      <c r="N2261">
        <v>100</v>
      </c>
      <c r="O2261" t="s">
        <v>4604</v>
      </c>
      <c r="P2261" t="s">
        <v>268</v>
      </c>
      <c r="Q2261" t="s">
        <v>269</v>
      </c>
      <c r="R2261" t="s">
        <v>270</v>
      </c>
      <c r="S2261" t="s">
        <v>4804</v>
      </c>
      <c r="T2261" t="s">
        <v>271</v>
      </c>
      <c r="U2261" t="s">
        <v>4804</v>
      </c>
      <c r="V2261" t="s">
        <v>272</v>
      </c>
      <c r="W2261" t="s">
        <v>273</v>
      </c>
      <c r="X2261" t="s">
        <v>52</v>
      </c>
      <c r="Y2261" t="s">
        <v>274</v>
      </c>
      <c r="Z2261" t="s">
        <v>275</v>
      </c>
      <c r="AA2261" t="s">
        <v>42</v>
      </c>
    </row>
    <row r="2262" spans="1:27" x14ac:dyDescent="0.25">
      <c r="A2262" s="1">
        <v>10350</v>
      </c>
      <c r="B2262" s="1">
        <v>25</v>
      </c>
      <c r="C2262" s="8">
        <v>100</v>
      </c>
      <c r="D2262" s="1">
        <v>16</v>
      </c>
      <c r="E2262" s="7">
        <v>2854.75</v>
      </c>
      <c r="F2262" s="7">
        <f>sales_data_sample3[[#This Row],[SALES]]*sales_data_sample3[[#This Row],[PROFIT MARGIN]]</f>
        <v>260.92415</v>
      </c>
      <c r="G2262" s="14" t="str">
        <f>IF(sales_data_sample3[[#This Row],[STATUS]] &lt;&gt;"Cancelled","9,14%","0")</f>
        <v>9,14%</v>
      </c>
      <c r="H2262" s="4">
        <v>38323</v>
      </c>
      <c r="I2262" t="s">
        <v>28</v>
      </c>
      <c r="J2262">
        <f>ROUNDUP(MONTH(sales_data_sample3[[#This Row],[ORDER DATE]])/3,0)</f>
        <v>4</v>
      </c>
      <c r="K2262" t="str">
        <f>TEXT(sales_data_sample3[[#This Row],[ORDER DATE]],"[$-409]mmmm")</f>
        <v>December</v>
      </c>
      <c r="L2262">
        <f>YEAR(sales_data_sample3[[#This Row],[ORDER DATE]])</f>
        <v>2004</v>
      </c>
      <c r="M2262" t="s">
        <v>2075</v>
      </c>
      <c r="N2262">
        <v>99</v>
      </c>
      <c r="O2262" t="s">
        <v>4639</v>
      </c>
      <c r="P2262" t="s">
        <v>268</v>
      </c>
      <c r="Q2262" t="s">
        <v>269</v>
      </c>
      <c r="R2262" t="s">
        <v>270</v>
      </c>
      <c r="S2262" t="s">
        <v>4804</v>
      </c>
      <c r="T2262" t="s">
        <v>271</v>
      </c>
      <c r="U2262" t="s">
        <v>4804</v>
      </c>
      <c r="V2262" t="s">
        <v>272</v>
      </c>
      <c r="W2262" t="s">
        <v>273</v>
      </c>
      <c r="X2262" t="s">
        <v>52</v>
      </c>
      <c r="Y2262" t="s">
        <v>274</v>
      </c>
      <c r="Z2262" t="s">
        <v>275</v>
      </c>
      <c r="AA2262" t="s">
        <v>42</v>
      </c>
    </row>
    <row r="2263" spans="1:27" x14ac:dyDescent="0.25">
      <c r="A2263" s="1">
        <v>10350</v>
      </c>
      <c r="B2263" s="1">
        <v>20</v>
      </c>
      <c r="C2263" s="8">
        <v>100</v>
      </c>
      <c r="D2263" s="1">
        <v>15</v>
      </c>
      <c r="E2263" s="7">
        <v>2244.4</v>
      </c>
      <c r="F2263" s="7">
        <f>sales_data_sample3[[#This Row],[SALES]]*sales_data_sample3[[#This Row],[PROFIT MARGIN]]</f>
        <v>205.13816</v>
      </c>
      <c r="G2263" s="14" t="str">
        <f>IF(sales_data_sample3[[#This Row],[STATUS]] &lt;&gt;"Cancelled","9,14%","0")</f>
        <v>9,14%</v>
      </c>
      <c r="H2263" s="4">
        <v>38323</v>
      </c>
      <c r="I2263" t="s">
        <v>28</v>
      </c>
      <c r="J2263">
        <f>ROUNDUP(MONTH(sales_data_sample3[[#This Row],[ORDER DATE]])/3,0)</f>
        <v>4</v>
      </c>
      <c r="K2263" t="str">
        <f>TEXT(sales_data_sample3[[#This Row],[ORDER DATE]],"[$-409]mmmm")</f>
        <v>December</v>
      </c>
      <c r="L2263">
        <f>YEAR(sales_data_sample3[[#This Row],[ORDER DATE]])</f>
        <v>2004</v>
      </c>
      <c r="M2263" t="s">
        <v>2075</v>
      </c>
      <c r="N2263">
        <v>54</v>
      </c>
      <c r="O2263" t="s">
        <v>4760</v>
      </c>
      <c r="P2263" t="s">
        <v>268</v>
      </c>
      <c r="Q2263" t="s">
        <v>269</v>
      </c>
      <c r="R2263" t="s">
        <v>270</v>
      </c>
      <c r="S2263" t="s">
        <v>4804</v>
      </c>
      <c r="T2263" t="s">
        <v>271</v>
      </c>
      <c r="U2263" t="s">
        <v>4804</v>
      </c>
      <c r="V2263" t="s">
        <v>272</v>
      </c>
      <c r="W2263" t="s">
        <v>273</v>
      </c>
      <c r="X2263" t="s">
        <v>52</v>
      </c>
      <c r="Y2263" t="s">
        <v>274</v>
      </c>
      <c r="Z2263" t="s">
        <v>275</v>
      </c>
      <c r="AA2263" t="s">
        <v>42</v>
      </c>
    </row>
    <row r="2264" spans="1:27" x14ac:dyDescent="0.25">
      <c r="A2264" s="1">
        <v>10351</v>
      </c>
      <c r="B2264" s="1">
        <v>39</v>
      </c>
      <c r="C2264" s="8">
        <v>99.52</v>
      </c>
      <c r="D2264" s="1">
        <v>1</v>
      </c>
      <c r="E2264" s="7">
        <v>3881.28</v>
      </c>
      <c r="F2264" s="7">
        <f>sales_data_sample3[[#This Row],[SALES]]*sales_data_sample3[[#This Row],[PROFIT MARGIN]]</f>
        <v>283.72156799999999</v>
      </c>
      <c r="G2264" s="14" t="str">
        <f>IF(sales_data_sample3[[#This Row],[STATUS]] &lt;&gt;"Cancelled","7,31%","0")</f>
        <v>7,31%</v>
      </c>
      <c r="H2264" s="4">
        <v>38324</v>
      </c>
      <c r="I2264" t="s">
        <v>28</v>
      </c>
      <c r="J2264">
        <f>ROUNDUP(MONTH(sales_data_sample3[[#This Row],[ORDER DATE]])/3,0)</f>
        <v>4</v>
      </c>
      <c r="K2264" t="str">
        <f>TEXT(sales_data_sample3[[#This Row],[ORDER DATE]],"[$-409]mmmm")</f>
        <v>December</v>
      </c>
      <c r="L2264">
        <f>YEAR(sales_data_sample3[[#This Row],[ORDER DATE]])</f>
        <v>2004</v>
      </c>
      <c r="M2264" t="s">
        <v>1502</v>
      </c>
      <c r="N2264">
        <v>157</v>
      </c>
      <c r="O2264" t="s">
        <v>1503</v>
      </c>
      <c r="P2264" t="s">
        <v>574</v>
      </c>
      <c r="Q2264" t="s">
        <v>575</v>
      </c>
      <c r="R2264" t="s">
        <v>576</v>
      </c>
      <c r="S2264" t="s">
        <v>4804</v>
      </c>
      <c r="T2264" t="s">
        <v>577</v>
      </c>
      <c r="U2264" t="s">
        <v>4804</v>
      </c>
      <c r="V2264" t="s">
        <v>578</v>
      </c>
      <c r="W2264" t="s">
        <v>262</v>
      </c>
      <c r="X2264" t="s">
        <v>52</v>
      </c>
      <c r="Y2264" t="s">
        <v>84</v>
      </c>
      <c r="Z2264" t="s">
        <v>579</v>
      </c>
      <c r="AA2264" t="s">
        <v>65</v>
      </c>
    </row>
    <row r="2265" spans="1:27" x14ac:dyDescent="0.25">
      <c r="A2265" s="1">
        <v>10351</v>
      </c>
      <c r="B2265" s="1">
        <v>20</v>
      </c>
      <c r="C2265" s="8">
        <v>100</v>
      </c>
      <c r="D2265" s="1">
        <v>2</v>
      </c>
      <c r="E2265" s="7">
        <v>3374.6</v>
      </c>
      <c r="F2265" s="7">
        <f>sales_data_sample3[[#This Row],[SALES]]*sales_data_sample3[[#This Row],[PROFIT MARGIN]]</f>
        <v>249.38293999999996</v>
      </c>
      <c r="G2265" s="14" t="str">
        <f>IF(sales_data_sample3[[#This Row],[STATUS]] &lt;&gt;"Cancelled","7,39%","0")</f>
        <v>7,39%</v>
      </c>
      <c r="H2265" s="4">
        <v>38324</v>
      </c>
      <c r="I2265" t="s">
        <v>28</v>
      </c>
      <c r="J2265">
        <f>ROUNDUP(MONTH(sales_data_sample3[[#This Row],[ORDER DATE]])/3,0)</f>
        <v>4</v>
      </c>
      <c r="K2265" t="str">
        <f>TEXT(sales_data_sample3[[#This Row],[ORDER DATE]],"[$-409]mmmm")</f>
        <v>December</v>
      </c>
      <c r="L2265">
        <f>YEAR(sales_data_sample3[[#This Row],[ORDER DATE]])</f>
        <v>2004</v>
      </c>
      <c r="M2265" t="s">
        <v>1354</v>
      </c>
      <c r="N2265">
        <v>105</v>
      </c>
      <c r="O2265" t="s">
        <v>2467</v>
      </c>
      <c r="P2265" t="s">
        <v>574</v>
      </c>
      <c r="Q2265" t="s">
        <v>575</v>
      </c>
      <c r="R2265" t="s">
        <v>576</v>
      </c>
      <c r="S2265" t="s">
        <v>4804</v>
      </c>
      <c r="T2265" t="s">
        <v>577</v>
      </c>
      <c r="U2265" t="s">
        <v>4804</v>
      </c>
      <c r="V2265" t="s">
        <v>578</v>
      </c>
      <c r="W2265" t="s">
        <v>262</v>
      </c>
      <c r="X2265" t="s">
        <v>52</v>
      </c>
      <c r="Y2265" t="s">
        <v>84</v>
      </c>
      <c r="Z2265" t="s">
        <v>579</v>
      </c>
      <c r="AA2265" t="s">
        <v>65</v>
      </c>
    </row>
    <row r="2266" spans="1:27" x14ac:dyDescent="0.25">
      <c r="A2266" s="1">
        <v>10351</v>
      </c>
      <c r="B2266" s="1">
        <v>25</v>
      </c>
      <c r="C2266" s="8">
        <v>74.680000000000007</v>
      </c>
      <c r="D2266" s="1">
        <v>5</v>
      </c>
      <c r="E2266" s="7">
        <v>1867</v>
      </c>
      <c r="F2266" s="7">
        <f>sales_data_sample3[[#This Row],[SALES]]*sales_data_sample3[[#This Row],[PROFIT MARGIN]]</f>
        <v>136.4777</v>
      </c>
      <c r="G2266" s="14" t="str">
        <f>IF(sales_data_sample3[[#This Row],[STATUS]] &lt;&gt;"Cancelled","7,31%","0")</f>
        <v>7,31%</v>
      </c>
      <c r="H2266" s="4">
        <v>38324</v>
      </c>
      <c r="I2266" t="s">
        <v>28</v>
      </c>
      <c r="J2266">
        <f>ROUNDUP(MONTH(sales_data_sample3[[#This Row],[ORDER DATE]])/3,0)</f>
        <v>4</v>
      </c>
      <c r="K2266" t="str">
        <f>TEXT(sales_data_sample3[[#This Row],[ORDER DATE]],"[$-409]mmmm")</f>
        <v>December</v>
      </c>
      <c r="L2266">
        <f>YEAR(sales_data_sample3[[#This Row],[ORDER DATE]])</f>
        <v>2004</v>
      </c>
      <c r="M2266" t="s">
        <v>1502</v>
      </c>
      <c r="N2266">
        <v>68</v>
      </c>
      <c r="O2266" t="s">
        <v>3232</v>
      </c>
      <c r="P2266" t="s">
        <v>574</v>
      </c>
      <c r="Q2266" t="s">
        <v>575</v>
      </c>
      <c r="R2266" t="s">
        <v>576</v>
      </c>
      <c r="S2266" t="s">
        <v>4804</v>
      </c>
      <c r="T2266" t="s">
        <v>577</v>
      </c>
      <c r="U2266" t="s">
        <v>4804</v>
      </c>
      <c r="V2266" t="s">
        <v>578</v>
      </c>
      <c r="W2266" t="s">
        <v>262</v>
      </c>
      <c r="X2266" t="s">
        <v>52</v>
      </c>
      <c r="Y2266" t="s">
        <v>84</v>
      </c>
      <c r="Z2266" t="s">
        <v>579</v>
      </c>
      <c r="AA2266" t="s">
        <v>42</v>
      </c>
    </row>
    <row r="2267" spans="1:27" x14ac:dyDescent="0.25">
      <c r="A2267" s="1">
        <v>10351</v>
      </c>
      <c r="B2267" s="1">
        <v>38</v>
      </c>
      <c r="C2267" s="8">
        <v>68.38</v>
      </c>
      <c r="D2267" s="1">
        <v>4</v>
      </c>
      <c r="E2267" s="7">
        <v>2598.44</v>
      </c>
      <c r="F2267" s="7">
        <f>sales_data_sample3[[#This Row],[SALES]]*sales_data_sample3[[#This Row],[PROFIT MARGIN]]</f>
        <v>192.02471599999998</v>
      </c>
      <c r="G2267" s="14" t="str">
        <f>IF(sales_data_sample3[[#This Row],[STATUS]] &lt;&gt;"Cancelled","7,39%","0")</f>
        <v>7,39%</v>
      </c>
      <c r="H2267" s="4">
        <v>38324</v>
      </c>
      <c r="I2267" t="s">
        <v>28</v>
      </c>
      <c r="J2267">
        <f>ROUNDUP(MONTH(sales_data_sample3[[#This Row],[ORDER DATE]])/3,0)</f>
        <v>4</v>
      </c>
      <c r="K2267" t="str">
        <f>TEXT(sales_data_sample3[[#This Row],[ORDER DATE]],"[$-409]mmmm")</f>
        <v>December</v>
      </c>
      <c r="L2267">
        <f>YEAR(sales_data_sample3[[#This Row],[ORDER DATE]])</f>
        <v>2004</v>
      </c>
      <c r="M2267" t="s">
        <v>1354</v>
      </c>
      <c r="N2267">
        <v>65</v>
      </c>
      <c r="O2267" t="s">
        <v>3465</v>
      </c>
      <c r="P2267" t="s">
        <v>574</v>
      </c>
      <c r="Q2267" t="s">
        <v>575</v>
      </c>
      <c r="R2267" t="s">
        <v>576</v>
      </c>
      <c r="S2267" t="s">
        <v>4804</v>
      </c>
      <c r="T2267" t="s">
        <v>577</v>
      </c>
      <c r="U2267" t="s">
        <v>4804</v>
      </c>
      <c r="V2267" t="s">
        <v>578</v>
      </c>
      <c r="W2267" t="s">
        <v>262</v>
      </c>
      <c r="X2267" t="s">
        <v>52</v>
      </c>
      <c r="Y2267" t="s">
        <v>84</v>
      </c>
      <c r="Z2267" t="s">
        <v>579</v>
      </c>
      <c r="AA2267" t="s">
        <v>42</v>
      </c>
    </row>
    <row r="2268" spans="1:27" x14ac:dyDescent="0.25">
      <c r="A2268" s="1">
        <v>10351</v>
      </c>
      <c r="B2268" s="1">
        <v>34</v>
      </c>
      <c r="C2268" s="8">
        <v>59.37</v>
      </c>
      <c r="D2268" s="1">
        <v>3</v>
      </c>
      <c r="E2268" s="7">
        <v>2018.58</v>
      </c>
      <c r="F2268" s="7">
        <f>sales_data_sample3[[#This Row],[SALES]]*sales_data_sample3[[#This Row],[PROFIT MARGIN]]</f>
        <v>147.558198</v>
      </c>
      <c r="G2268" s="14" t="str">
        <f>IF(sales_data_sample3[[#This Row],[STATUS]] &lt;&gt;"Cancelled","7,31%","0")</f>
        <v>7,31%</v>
      </c>
      <c r="H2268" s="4">
        <v>38324</v>
      </c>
      <c r="I2268" t="s">
        <v>28</v>
      </c>
      <c r="J2268">
        <f>ROUNDUP(MONTH(sales_data_sample3[[#This Row],[ORDER DATE]])/3,0)</f>
        <v>4</v>
      </c>
      <c r="K2268" t="str">
        <f>TEXT(sales_data_sample3[[#This Row],[ORDER DATE]],"[$-409]mmmm")</f>
        <v>December</v>
      </c>
      <c r="L2268">
        <f>YEAR(sales_data_sample3[[#This Row],[ORDER DATE]])</f>
        <v>2004</v>
      </c>
      <c r="M2268" t="s">
        <v>1502</v>
      </c>
      <c r="N2268">
        <v>68</v>
      </c>
      <c r="O2268" t="s">
        <v>3620</v>
      </c>
      <c r="P2268" t="s">
        <v>574</v>
      </c>
      <c r="Q2268" t="s">
        <v>575</v>
      </c>
      <c r="R2268" t="s">
        <v>576</v>
      </c>
      <c r="S2268" t="s">
        <v>4804</v>
      </c>
      <c r="T2268" t="s">
        <v>577</v>
      </c>
      <c r="U2268" t="s">
        <v>4804</v>
      </c>
      <c r="V2268" t="s">
        <v>578</v>
      </c>
      <c r="W2268" t="s">
        <v>262</v>
      </c>
      <c r="X2268" t="s">
        <v>52</v>
      </c>
      <c r="Y2268" t="s">
        <v>84</v>
      </c>
      <c r="Z2268" t="s">
        <v>579</v>
      </c>
      <c r="AA2268" t="s">
        <v>42</v>
      </c>
    </row>
    <row r="2269" spans="1:27" x14ac:dyDescent="0.25">
      <c r="A2269" s="1">
        <v>10352</v>
      </c>
      <c r="B2269" s="1">
        <v>23</v>
      </c>
      <c r="C2269" s="8">
        <v>100</v>
      </c>
      <c r="D2269" s="1">
        <v>3</v>
      </c>
      <c r="E2269" s="7">
        <v>2352.67</v>
      </c>
      <c r="F2269" s="7">
        <f>sales_data_sample3[[#This Row],[SALES]]*sales_data_sample3[[#This Row],[PROFIT MARGIN]]</f>
        <v>215.03403799999998</v>
      </c>
      <c r="G2269" s="14" t="str">
        <f>IF(sales_data_sample3[[#This Row],[STATUS]] &lt;&gt;"Cancelled","9,14%","0")</f>
        <v>9,14%</v>
      </c>
      <c r="H2269" s="4">
        <v>38324</v>
      </c>
      <c r="I2269" t="s">
        <v>28</v>
      </c>
      <c r="J2269">
        <f>ROUNDUP(MONTH(sales_data_sample3[[#This Row],[ORDER DATE]])/3,0)</f>
        <v>4</v>
      </c>
      <c r="K2269" t="str">
        <f>TEXT(sales_data_sample3[[#This Row],[ORDER DATE]],"[$-409]mmmm")</f>
        <v>December</v>
      </c>
      <c r="L2269">
        <f>YEAR(sales_data_sample3[[#This Row],[ORDER DATE]])</f>
        <v>2004</v>
      </c>
      <c r="M2269" t="s">
        <v>2075</v>
      </c>
      <c r="N2269">
        <v>90</v>
      </c>
      <c r="O2269" t="s">
        <v>4394</v>
      </c>
      <c r="P2269" t="s">
        <v>2080</v>
      </c>
      <c r="Q2269" t="s">
        <v>2081</v>
      </c>
      <c r="R2269" t="s">
        <v>2082</v>
      </c>
      <c r="S2269" t="s">
        <v>4804</v>
      </c>
      <c r="T2269" t="s">
        <v>441</v>
      </c>
      <c r="U2269" t="s">
        <v>185</v>
      </c>
      <c r="V2269" t="s">
        <v>442</v>
      </c>
      <c r="W2269" t="s">
        <v>38</v>
      </c>
      <c r="X2269" t="s">
        <v>39</v>
      </c>
      <c r="Y2269" t="s">
        <v>1199</v>
      </c>
      <c r="Z2269" t="s">
        <v>377</v>
      </c>
      <c r="AA2269" t="s">
        <v>42</v>
      </c>
    </row>
    <row r="2270" spans="1:27" x14ac:dyDescent="0.25">
      <c r="A2270" s="1">
        <v>10352</v>
      </c>
      <c r="B2270" s="1">
        <v>49</v>
      </c>
      <c r="C2270" s="8">
        <v>100</v>
      </c>
      <c r="D2270" s="1">
        <v>2</v>
      </c>
      <c r="E2270" s="7">
        <v>4935.28</v>
      </c>
      <c r="F2270" s="7">
        <f>sales_data_sample3[[#This Row],[SALES]]*sales_data_sample3[[#This Row],[PROFIT MARGIN]]</f>
        <v>360.76896799999997</v>
      </c>
      <c r="G2270" s="14" t="str">
        <f>IF(sales_data_sample3[[#This Row],[STATUS]] &lt;&gt;"Cancelled","7,31%","0")</f>
        <v>7,31%</v>
      </c>
      <c r="H2270" s="4">
        <v>38324</v>
      </c>
      <c r="I2270" t="s">
        <v>28</v>
      </c>
      <c r="J2270">
        <f>ROUNDUP(MONTH(sales_data_sample3[[#This Row],[ORDER DATE]])/3,0)</f>
        <v>4</v>
      </c>
      <c r="K2270" t="str">
        <f>TEXT(sales_data_sample3[[#This Row],[ORDER DATE]],"[$-409]mmmm")</f>
        <v>December</v>
      </c>
      <c r="L2270">
        <f>YEAR(sales_data_sample3[[#This Row],[ORDER DATE]])</f>
        <v>2004</v>
      </c>
      <c r="M2270" t="s">
        <v>1502</v>
      </c>
      <c r="N2270">
        <v>99</v>
      </c>
      <c r="O2270" t="s">
        <v>4433</v>
      </c>
      <c r="P2270" t="s">
        <v>2080</v>
      </c>
      <c r="Q2270" t="s">
        <v>2081</v>
      </c>
      <c r="R2270" t="s">
        <v>2082</v>
      </c>
      <c r="S2270" t="s">
        <v>4804</v>
      </c>
      <c r="T2270" t="s">
        <v>441</v>
      </c>
      <c r="U2270" t="s">
        <v>185</v>
      </c>
      <c r="V2270" t="s">
        <v>442</v>
      </c>
      <c r="W2270" t="s">
        <v>38</v>
      </c>
      <c r="X2270" t="s">
        <v>39</v>
      </c>
      <c r="Y2270" t="s">
        <v>1199</v>
      </c>
      <c r="Z2270" t="s">
        <v>377</v>
      </c>
      <c r="AA2270" t="s">
        <v>65</v>
      </c>
    </row>
    <row r="2271" spans="1:27" x14ac:dyDescent="0.25">
      <c r="A2271" s="1">
        <v>10352</v>
      </c>
      <c r="B2271" s="1">
        <v>22</v>
      </c>
      <c r="C2271" s="8">
        <v>75.510000000000005</v>
      </c>
      <c r="D2271" s="1">
        <v>1</v>
      </c>
      <c r="E2271" s="7">
        <v>1661.22</v>
      </c>
      <c r="F2271" s="7">
        <f>sales_data_sample3[[#This Row],[SALES]]*sales_data_sample3[[#This Row],[PROFIT MARGIN]]</f>
        <v>121.435182</v>
      </c>
      <c r="G2271" s="14" t="str">
        <f>IF(sales_data_sample3[[#This Row],[STATUS]] &lt;&gt;"Cancelled","7,31%","0")</f>
        <v>7,31%</v>
      </c>
      <c r="H2271" s="4">
        <v>38324</v>
      </c>
      <c r="I2271" t="s">
        <v>28</v>
      </c>
      <c r="J2271">
        <f>ROUNDUP(MONTH(sales_data_sample3[[#This Row],[ORDER DATE]])/3,0)</f>
        <v>4</v>
      </c>
      <c r="K2271" t="str">
        <f>TEXT(sales_data_sample3[[#This Row],[ORDER DATE]],"[$-409]mmmm")</f>
        <v>December</v>
      </c>
      <c r="L2271">
        <f>YEAR(sales_data_sample3[[#This Row],[ORDER DATE]])</f>
        <v>2004</v>
      </c>
      <c r="M2271" t="s">
        <v>1502</v>
      </c>
      <c r="N2271">
        <v>74</v>
      </c>
      <c r="O2271" t="s">
        <v>4675</v>
      </c>
      <c r="P2271" t="s">
        <v>2080</v>
      </c>
      <c r="Q2271" t="s">
        <v>2081</v>
      </c>
      <c r="R2271" t="s">
        <v>2082</v>
      </c>
      <c r="S2271" t="s">
        <v>4804</v>
      </c>
      <c r="T2271" t="s">
        <v>441</v>
      </c>
      <c r="U2271" t="s">
        <v>185</v>
      </c>
      <c r="V2271" t="s">
        <v>442</v>
      </c>
      <c r="W2271" t="s">
        <v>38</v>
      </c>
      <c r="X2271" t="s">
        <v>39</v>
      </c>
      <c r="Y2271" t="s">
        <v>1199</v>
      </c>
      <c r="Z2271" t="s">
        <v>377</v>
      </c>
      <c r="AA2271" t="s">
        <v>42</v>
      </c>
    </row>
    <row r="2272" spans="1:27" x14ac:dyDescent="0.25">
      <c r="A2272" s="1">
        <v>10352</v>
      </c>
      <c r="B2272" s="1">
        <v>49</v>
      </c>
      <c r="C2272" s="8">
        <v>52.64</v>
      </c>
      <c r="D2272" s="1">
        <v>4</v>
      </c>
      <c r="E2272" s="7">
        <v>2579.36</v>
      </c>
      <c r="F2272" s="7">
        <f>sales_data_sample3[[#This Row],[SALES]]*sales_data_sample3[[#This Row],[PROFIT MARGIN]]</f>
        <v>188.55121600000001</v>
      </c>
      <c r="G2272" s="14" t="str">
        <f>IF(sales_data_sample3[[#This Row],[STATUS]] &lt;&gt;"Cancelled","7,31%","0")</f>
        <v>7,31%</v>
      </c>
      <c r="H2272" s="4">
        <v>38324</v>
      </c>
      <c r="I2272" t="s">
        <v>28</v>
      </c>
      <c r="J2272">
        <f>ROUNDUP(MONTH(sales_data_sample3[[#This Row],[ORDER DATE]])/3,0)</f>
        <v>4</v>
      </c>
      <c r="K2272" t="str">
        <f>TEXT(sales_data_sample3[[#This Row],[ORDER DATE]],"[$-409]mmmm")</f>
        <v>December</v>
      </c>
      <c r="L2272">
        <f>YEAR(sales_data_sample3[[#This Row],[ORDER DATE]])</f>
        <v>2004</v>
      </c>
      <c r="M2272" t="s">
        <v>1502</v>
      </c>
      <c r="N2272">
        <v>49</v>
      </c>
      <c r="O2272" t="s">
        <v>4719</v>
      </c>
      <c r="P2272" t="s">
        <v>2080</v>
      </c>
      <c r="Q2272" t="s">
        <v>2081</v>
      </c>
      <c r="R2272" t="s">
        <v>2082</v>
      </c>
      <c r="S2272" t="s">
        <v>4804</v>
      </c>
      <c r="T2272" t="s">
        <v>441</v>
      </c>
      <c r="U2272" t="s">
        <v>185</v>
      </c>
      <c r="V2272" t="s">
        <v>442</v>
      </c>
      <c r="W2272" t="s">
        <v>38</v>
      </c>
      <c r="X2272" t="s">
        <v>39</v>
      </c>
      <c r="Y2272" t="s">
        <v>1199</v>
      </c>
      <c r="Z2272" t="s">
        <v>377</v>
      </c>
      <c r="AA2272" t="s">
        <v>42</v>
      </c>
    </row>
    <row r="2273" spans="1:27" x14ac:dyDescent="0.25">
      <c r="A2273" s="1">
        <v>10353</v>
      </c>
      <c r="B2273" s="1">
        <v>27</v>
      </c>
      <c r="C2273" s="8">
        <v>100</v>
      </c>
      <c r="D2273" s="1">
        <v>1</v>
      </c>
      <c r="E2273" s="7">
        <v>3515.67</v>
      </c>
      <c r="F2273" s="7">
        <f>sales_data_sample3[[#This Row],[SALES]]*sales_data_sample3[[#This Row],[PROFIT MARGIN]]</f>
        <v>256.99547699999999</v>
      </c>
      <c r="G2273" s="14" t="str">
        <f>IF(sales_data_sample3[[#This Row],[STATUS]] &lt;&gt;"Cancelled","7,31%","0")</f>
        <v>7,31%</v>
      </c>
      <c r="H2273" s="4">
        <v>38325</v>
      </c>
      <c r="I2273" t="s">
        <v>28</v>
      </c>
      <c r="J2273">
        <f>ROUNDUP(MONTH(sales_data_sample3[[#This Row],[ORDER DATE]])/3,0)</f>
        <v>4</v>
      </c>
      <c r="K2273" t="str">
        <f>TEXT(sales_data_sample3[[#This Row],[ORDER DATE]],"[$-409]mmmm")</f>
        <v>December</v>
      </c>
      <c r="L2273">
        <f>YEAR(sales_data_sample3[[#This Row],[ORDER DATE]])</f>
        <v>2004</v>
      </c>
      <c r="M2273" t="s">
        <v>1502</v>
      </c>
      <c r="N2273">
        <v>84</v>
      </c>
      <c r="O2273" t="s">
        <v>1845</v>
      </c>
      <c r="P2273" t="s">
        <v>1507</v>
      </c>
      <c r="Q2273" t="s">
        <v>1508</v>
      </c>
      <c r="R2273" t="s">
        <v>1509</v>
      </c>
      <c r="S2273" t="s">
        <v>4804</v>
      </c>
      <c r="T2273" t="s">
        <v>1089</v>
      </c>
      <c r="U2273" t="s">
        <v>166</v>
      </c>
      <c r="V2273" t="s">
        <v>1510</v>
      </c>
      <c r="W2273" t="s">
        <v>38</v>
      </c>
      <c r="X2273" t="s">
        <v>39</v>
      </c>
      <c r="Y2273" t="s">
        <v>1511</v>
      </c>
      <c r="Z2273" t="s">
        <v>1512</v>
      </c>
      <c r="AA2273" t="s">
        <v>65</v>
      </c>
    </row>
    <row r="2274" spans="1:27" x14ac:dyDescent="0.25">
      <c r="A2274" s="1">
        <v>10353</v>
      </c>
      <c r="B2274" s="1">
        <v>28</v>
      </c>
      <c r="C2274" s="8">
        <v>71.73</v>
      </c>
      <c r="D2274" s="1">
        <v>2</v>
      </c>
      <c r="E2274" s="7">
        <v>2008.44</v>
      </c>
      <c r="F2274" s="7">
        <f>sales_data_sample3[[#This Row],[SALES]]*sales_data_sample3[[#This Row],[PROFIT MARGIN]]</f>
        <v>146.81696400000001</v>
      </c>
      <c r="G2274" s="14" t="str">
        <f>IF(sales_data_sample3[[#This Row],[STATUS]] &lt;&gt;"Cancelled","7,31%","0")</f>
        <v>7,31%</v>
      </c>
      <c r="H2274" s="4">
        <v>38325</v>
      </c>
      <c r="I2274" t="s">
        <v>28</v>
      </c>
      <c r="J2274">
        <f>ROUNDUP(MONTH(sales_data_sample3[[#This Row],[ORDER DATE]])/3,0)</f>
        <v>4</v>
      </c>
      <c r="K2274" t="str">
        <f>TEXT(sales_data_sample3[[#This Row],[ORDER DATE]],"[$-409]mmmm")</f>
        <v>December</v>
      </c>
      <c r="L2274">
        <f>YEAR(sales_data_sample3[[#This Row],[ORDER DATE]])</f>
        <v>2004</v>
      </c>
      <c r="M2274" t="s">
        <v>1502</v>
      </c>
      <c r="N2274">
        <v>109</v>
      </c>
      <c r="O2274" t="s">
        <v>2888</v>
      </c>
      <c r="P2274" t="s">
        <v>1507</v>
      </c>
      <c r="Q2274" t="s">
        <v>1508</v>
      </c>
      <c r="R2274" t="s">
        <v>1509</v>
      </c>
      <c r="S2274" t="s">
        <v>4804</v>
      </c>
      <c r="T2274" t="s">
        <v>1089</v>
      </c>
      <c r="U2274" t="s">
        <v>166</v>
      </c>
      <c r="V2274" t="s">
        <v>1510</v>
      </c>
      <c r="W2274" t="s">
        <v>38</v>
      </c>
      <c r="X2274" t="s">
        <v>39</v>
      </c>
      <c r="Y2274" t="s">
        <v>1511</v>
      </c>
      <c r="Z2274" t="s">
        <v>1512</v>
      </c>
      <c r="AA2274" t="s">
        <v>42</v>
      </c>
    </row>
    <row r="2275" spans="1:27" x14ac:dyDescent="0.25">
      <c r="A2275" s="1">
        <v>10353</v>
      </c>
      <c r="B2275" s="1">
        <v>35</v>
      </c>
      <c r="C2275" s="8">
        <v>89.9</v>
      </c>
      <c r="D2275" s="1">
        <v>3</v>
      </c>
      <c r="E2275" s="7">
        <v>3146.5</v>
      </c>
      <c r="F2275" s="7">
        <f>sales_data_sample3[[#This Row],[SALES]]*sales_data_sample3[[#This Row],[PROFIT MARGIN]]</f>
        <v>230.00915000000001</v>
      </c>
      <c r="G2275" s="14" t="str">
        <f>IF(sales_data_sample3[[#This Row],[STATUS]] &lt;&gt;"Cancelled","7,31%","0")</f>
        <v>7,31%</v>
      </c>
      <c r="H2275" s="4">
        <v>38325</v>
      </c>
      <c r="I2275" t="s">
        <v>28</v>
      </c>
      <c r="J2275">
        <f>ROUNDUP(MONTH(sales_data_sample3[[#This Row],[ORDER DATE]])/3,0)</f>
        <v>4</v>
      </c>
      <c r="K2275" t="str">
        <f>TEXT(sales_data_sample3[[#This Row],[ORDER DATE]],"[$-409]mmmm")</f>
        <v>December</v>
      </c>
      <c r="L2275">
        <f>YEAR(sales_data_sample3[[#This Row],[ORDER DATE]])</f>
        <v>2004</v>
      </c>
      <c r="M2275" t="s">
        <v>1502</v>
      </c>
      <c r="N2275">
        <v>72</v>
      </c>
      <c r="O2275" t="s">
        <v>3763</v>
      </c>
      <c r="P2275" t="s">
        <v>1507</v>
      </c>
      <c r="Q2275" t="s">
        <v>1508</v>
      </c>
      <c r="R2275" t="s">
        <v>1509</v>
      </c>
      <c r="S2275" t="s">
        <v>4804</v>
      </c>
      <c r="T2275" t="s">
        <v>1089</v>
      </c>
      <c r="U2275" t="s">
        <v>166</v>
      </c>
      <c r="V2275" t="s">
        <v>1510</v>
      </c>
      <c r="W2275" t="s">
        <v>38</v>
      </c>
      <c r="X2275" t="s">
        <v>39</v>
      </c>
      <c r="Y2275" t="s">
        <v>1511</v>
      </c>
      <c r="Z2275" t="s">
        <v>1512</v>
      </c>
      <c r="AA2275" t="s">
        <v>65</v>
      </c>
    </row>
    <row r="2276" spans="1:27" x14ac:dyDescent="0.25">
      <c r="A2276" s="1">
        <v>10353</v>
      </c>
      <c r="B2276" s="1">
        <v>46</v>
      </c>
      <c r="C2276" s="8">
        <v>81.17</v>
      </c>
      <c r="D2276" s="1">
        <v>5</v>
      </c>
      <c r="E2276" s="7">
        <v>3733.82</v>
      </c>
      <c r="F2276" s="7">
        <f>sales_data_sample3[[#This Row],[SALES]]*sales_data_sample3[[#This Row],[PROFIT MARGIN]]</f>
        <v>474.19514000000004</v>
      </c>
      <c r="G2276" s="14">
        <v>0.127</v>
      </c>
      <c r="H2276" s="4">
        <v>38325</v>
      </c>
      <c r="I2276" t="s">
        <v>28</v>
      </c>
      <c r="J2276">
        <f>ROUNDUP(MONTH(sales_data_sample3[[#This Row],[ORDER DATE]])/3,0)</f>
        <v>4</v>
      </c>
      <c r="K2276" t="str">
        <f>TEXT(sales_data_sample3[[#This Row],[ORDER DATE]],"[$-409]mmmm")</f>
        <v>December</v>
      </c>
      <c r="L2276">
        <f>YEAR(sales_data_sample3[[#This Row],[ORDER DATE]])</f>
        <v>2004</v>
      </c>
      <c r="M2276" t="s">
        <v>29</v>
      </c>
      <c r="N2276">
        <v>99</v>
      </c>
      <c r="O2276" t="s">
        <v>3872</v>
      </c>
      <c r="P2276" t="s">
        <v>1507</v>
      </c>
      <c r="Q2276" t="s">
        <v>1508</v>
      </c>
      <c r="R2276" t="s">
        <v>1509</v>
      </c>
      <c r="S2276" t="s">
        <v>4804</v>
      </c>
      <c r="T2276" t="s">
        <v>1089</v>
      </c>
      <c r="U2276" t="s">
        <v>166</v>
      </c>
      <c r="V2276" t="s">
        <v>1510</v>
      </c>
      <c r="W2276" t="s">
        <v>38</v>
      </c>
      <c r="X2276" t="s">
        <v>39</v>
      </c>
      <c r="Y2276" t="s">
        <v>1511</v>
      </c>
      <c r="Z2276" t="s">
        <v>1512</v>
      </c>
      <c r="AA2276" t="s">
        <v>65</v>
      </c>
    </row>
    <row r="2277" spans="1:27" x14ac:dyDescent="0.25">
      <c r="A2277" s="1">
        <v>10353</v>
      </c>
      <c r="B2277" s="1">
        <v>40</v>
      </c>
      <c r="C2277" s="8">
        <v>44.51</v>
      </c>
      <c r="D2277" s="1">
        <v>7</v>
      </c>
      <c r="E2277" s="7">
        <v>1780.4</v>
      </c>
      <c r="F2277" s="7">
        <f>sales_data_sample3[[#This Row],[SALES]]*sales_data_sample3[[#This Row],[PROFIT MARGIN]]</f>
        <v>131.57156000000001</v>
      </c>
      <c r="G2277" s="14" t="str">
        <f>IF(sales_data_sample3[[#This Row],[STATUS]] &lt;&gt;"Cancelled","7,39%","0")</f>
        <v>7,39%</v>
      </c>
      <c r="H2277" s="4">
        <v>38325</v>
      </c>
      <c r="I2277" t="s">
        <v>28</v>
      </c>
      <c r="J2277">
        <f>ROUNDUP(MONTH(sales_data_sample3[[#This Row],[ORDER DATE]])/3,0)</f>
        <v>4</v>
      </c>
      <c r="K2277" t="str">
        <f>TEXT(sales_data_sample3[[#This Row],[ORDER DATE]],"[$-409]mmmm")</f>
        <v>December</v>
      </c>
      <c r="L2277">
        <f>YEAR(sales_data_sample3[[#This Row],[ORDER DATE]])</f>
        <v>2004</v>
      </c>
      <c r="M2277" t="s">
        <v>1354</v>
      </c>
      <c r="N2277">
        <v>68</v>
      </c>
      <c r="O2277" t="s">
        <v>4069</v>
      </c>
      <c r="P2277" t="s">
        <v>1507</v>
      </c>
      <c r="Q2277" t="s">
        <v>1508</v>
      </c>
      <c r="R2277" t="s">
        <v>1509</v>
      </c>
      <c r="S2277" t="s">
        <v>4804</v>
      </c>
      <c r="T2277" t="s">
        <v>1089</v>
      </c>
      <c r="U2277" t="s">
        <v>166</v>
      </c>
      <c r="V2277" t="s">
        <v>1510</v>
      </c>
      <c r="W2277" t="s">
        <v>38</v>
      </c>
      <c r="X2277" t="s">
        <v>39</v>
      </c>
      <c r="Y2277" t="s">
        <v>1511</v>
      </c>
      <c r="Z2277" t="s">
        <v>1512</v>
      </c>
      <c r="AA2277" t="s">
        <v>42</v>
      </c>
    </row>
    <row r="2278" spans="1:27" x14ac:dyDescent="0.25">
      <c r="A2278" s="1">
        <v>10353</v>
      </c>
      <c r="B2278" s="1">
        <v>40</v>
      </c>
      <c r="C2278" s="8">
        <v>82.21</v>
      </c>
      <c r="D2278" s="1">
        <v>8</v>
      </c>
      <c r="E2278" s="7">
        <v>3288.4</v>
      </c>
      <c r="F2278" s="7">
        <f>sales_data_sample3[[#This Row],[SALES]]*sales_data_sample3[[#This Row],[PROFIT MARGIN]]</f>
        <v>243.01275999999999</v>
      </c>
      <c r="G2278" s="14" t="str">
        <f>IF(sales_data_sample3[[#This Row],[STATUS]] &lt;&gt;"Cancelled","7,39%","0")</f>
        <v>7,39%</v>
      </c>
      <c r="H2278" s="4">
        <v>38325</v>
      </c>
      <c r="I2278" t="s">
        <v>28</v>
      </c>
      <c r="J2278">
        <f>ROUNDUP(MONTH(sales_data_sample3[[#This Row],[ORDER DATE]])/3,0)</f>
        <v>4</v>
      </c>
      <c r="K2278" t="str">
        <f>TEXT(sales_data_sample3[[#This Row],[ORDER DATE]],"[$-409]mmmm")</f>
        <v>December</v>
      </c>
      <c r="L2278">
        <f>YEAR(sales_data_sample3[[#This Row],[ORDER DATE]])</f>
        <v>2004</v>
      </c>
      <c r="M2278" t="s">
        <v>1354</v>
      </c>
      <c r="N2278">
        <v>43</v>
      </c>
      <c r="O2278" t="s">
        <v>4136</v>
      </c>
      <c r="P2278" t="s">
        <v>1507</v>
      </c>
      <c r="Q2278" t="s">
        <v>1508</v>
      </c>
      <c r="R2278" t="s">
        <v>1509</v>
      </c>
      <c r="S2278" t="s">
        <v>4804</v>
      </c>
      <c r="T2278" t="s">
        <v>1089</v>
      </c>
      <c r="U2278" t="s">
        <v>166</v>
      </c>
      <c r="V2278" t="s">
        <v>1510</v>
      </c>
      <c r="W2278" t="s">
        <v>38</v>
      </c>
      <c r="X2278" t="s">
        <v>39</v>
      </c>
      <c r="Y2278" t="s">
        <v>1511</v>
      </c>
      <c r="Z2278" t="s">
        <v>1512</v>
      </c>
      <c r="AA2278" t="s">
        <v>65</v>
      </c>
    </row>
    <row r="2279" spans="1:27" x14ac:dyDescent="0.25">
      <c r="A2279" s="1">
        <v>10353</v>
      </c>
      <c r="B2279" s="1">
        <v>39</v>
      </c>
      <c r="C2279" s="8">
        <v>100</v>
      </c>
      <c r="D2279" s="1">
        <v>9</v>
      </c>
      <c r="E2279" s="7">
        <v>5043.87</v>
      </c>
      <c r="F2279" s="7">
        <f>sales_data_sample3[[#This Row],[SALES]]*sales_data_sample3[[#This Row],[PROFIT MARGIN]]</f>
        <v>368.70689699999997</v>
      </c>
      <c r="G2279" s="14" t="str">
        <f>IF(sales_data_sample3[[#This Row],[STATUS]] &lt;&gt;"Cancelled","7,31%","0")</f>
        <v>7,31%</v>
      </c>
      <c r="H2279" s="4">
        <v>38325</v>
      </c>
      <c r="I2279" t="s">
        <v>28</v>
      </c>
      <c r="J2279">
        <f>ROUNDUP(MONTH(sales_data_sample3[[#This Row],[ORDER DATE]])/3,0)</f>
        <v>4</v>
      </c>
      <c r="K2279" t="str">
        <f>TEXT(sales_data_sample3[[#This Row],[ORDER DATE]],"[$-409]mmmm")</f>
        <v>December</v>
      </c>
      <c r="L2279">
        <f>YEAR(sales_data_sample3[[#This Row],[ORDER DATE]])</f>
        <v>2004</v>
      </c>
      <c r="M2279" t="s">
        <v>1502</v>
      </c>
      <c r="N2279">
        <v>91</v>
      </c>
      <c r="O2279" t="s">
        <v>4321</v>
      </c>
      <c r="P2279" t="s">
        <v>1507</v>
      </c>
      <c r="Q2279" t="s">
        <v>1508</v>
      </c>
      <c r="R2279" t="s">
        <v>1509</v>
      </c>
      <c r="S2279" t="s">
        <v>4804</v>
      </c>
      <c r="T2279" t="s">
        <v>1089</v>
      </c>
      <c r="U2279" t="s">
        <v>166</v>
      </c>
      <c r="V2279" t="s">
        <v>1510</v>
      </c>
      <c r="W2279" t="s">
        <v>38</v>
      </c>
      <c r="X2279" t="s">
        <v>39</v>
      </c>
      <c r="Y2279" t="s">
        <v>1511</v>
      </c>
      <c r="Z2279" t="s">
        <v>1512</v>
      </c>
      <c r="AA2279" t="s">
        <v>65</v>
      </c>
    </row>
    <row r="2280" spans="1:27" x14ac:dyDescent="0.25">
      <c r="A2280" s="1">
        <v>10353</v>
      </c>
      <c r="B2280" s="1">
        <v>48</v>
      </c>
      <c r="C2280" s="8">
        <v>68.8</v>
      </c>
      <c r="D2280" s="1">
        <v>4</v>
      </c>
      <c r="E2280" s="7">
        <v>3302.4</v>
      </c>
      <c r="F2280" s="7">
        <f>sales_data_sample3[[#This Row],[SALES]]*sales_data_sample3[[#This Row],[PROFIT MARGIN]]</f>
        <v>241.40544</v>
      </c>
      <c r="G2280" s="14" t="str">
        <f>IF(sales_data_sample3[[#This Row],[STATUS]] &lt;&gt;"Cancelled","7,31%","0")</f>
        <v>7,31%</v>
      </c>
      <c r="H2280" s="4">
        <v>38325</v>
      </c>
      <c r="I2280" t="s">
        <v>28</v>
      </c>
      <c r="J2280">
        <f>ROUNDUP(MONTH(sales_data_sample3[[#This Row],[ORDER DATE]])/3,0)</f>
        <v>4</v>
      </c>
      <c r="K2280" t="str">
        <f>TEXT(sales_data_sample3[[#This Row],[ORDER DATE]],"[$-409]mmmm")</f>
        <v>December</v>
      </c>
      <c r="L2280">
        <f>YEAR(sales_data_sample3[[#This Row],[ORDER DATE]])</f>
        <v>2004</v>
      </c>
      <c r="M2280" t="s">
        <v>1502</v>
      </c>
      <c r="N2280">
        <v>118</v>
      </c>
      <c r="O2280" t="s">
        <v>4540</v>
      </c>
      <c r="P2280" t="s">
        <v>1507</v>
      </c>
      <c r="Q2280" t="s">
        <v>1508</v>
      </c>
      <c r="R2280" t="s">
        <v>1509</v>
      </c>
      <c r="S2280" t="s">
        <v>4804</v>
      </c>
      <c r="T2280" t="s">
        <v>1089</v>
      </c>
      <c r="U2280" t="s">
        <v>166</v>
      </c>
      <c r="V2280" t="s">
        <v>1510</v>
      </c>
      <c r="W2280" t="s">
        <v>38</v>
      </c>
      <c r="X2280" t="s">
        <v>39</v>
      </c>
      <c r="Y2280" t="s">
        <v>1511</v>
      </c>
      <c r="Z2280" t="s">
        <v>1512</v>
      </c>
      <c r="AA2280" t="s">
        <v>65</v>
      </c>
    </row>
    <row r="2281" spans="1:27" x14ac:dyDescent="0.25">
      <c r="A2281" s="1">
        <v>10353</v>
      </c>
      <c r="B2281" s="1">
        <v>43</v>
      </c>
      <c r="C2281" s="8">
        <v>81.95</v>
      </c>
      <c r="D2281" s="1">
        <v>6</v>
      </c>
      <c r="E2281" s="7">
        <v>3523.85</v>
      </c>
      <c r="F2281" s="7">
        <f>sales_data_sample3[[#This Row],[SALES]]*sales_data_sample3[[#This Row],[PROFIT MARGIN]]</f>
        <v>257.593435</v>
      </c>
      <c r="G2281" s="14" t="str">
        <f>IF(sales_data_sample3[[#This Row],[STATUS]] &lt;&gt;"Cancelled","7,31%","0")</f>
        <v>7,31%</v>
      </c>
      <c r="H2281" s="4">
        <v>38325</v>
      </c>
      <c r="I2281" t="s">
        <v>28</v>
      </c>
      <c r="J2281">
        <f>ROUNDUP(MONTH(sales_data_sample3[[#This Row],[ORDER DATE]])/3,0)</f>
        <v>4</v>
      </c>
      <c r="K2281" t="str">
        <f>TEXT(sales_data_sample3[[#This Row],[ORDER DATE]],"[$-409]mmmm")</f>
        <v>December</v>
      </c>
      <c r="L2281">
        <f>YEAR(sales_data_sample3[[#This Row],[ORDER DATE]])</f>
        <v>2004</v>
      </c>
      <c r="M2281" t="s">
        <v>1502</v>
      </c>
      <c r="N2281">
        <v>80</v>
      </c>
      <c r="O2281" t="s">
        <v>4572</v>
      </c>
      <c r="P2281" t="s">
        <v>1507</v>
      </c>
      <c r="Q2281" t="s">
        <v>1508</v>
      </c>
      <c r="R2281" t="s">
        <v>1509</v>
      </c>
      <c r="S2281" t="s">
        <v>4804</v>
      </c>
      <c r="T2281" t="s">
        <v>1089</v>
      </c>
      <c r="U2281" t="s">
        <v>166</v>
      </c>
      <c r="V2281" t="s">
        <v>1510</v>
      </c>
      <c r="W2281" t="s">
        <v>38</v>
      </c>
      <c r="X2281" t="s">
        <v>39</v>
      </c>
      <c r="Y2281" t="s">
        <v>1511</v>
      </c>
      <c r="Z2281" t="s">
        <v>1512</v>
      </c>
      <c r="AA2281" t="s">
        <v>65</v>
      </c>
    </row>
    <row r="2282" spans="1:27" x14ac:dyDescent="0.25">
      <c r="A2282" s="1">
        <v>10355</v>
      </c>
      <c r="B2282" s="1">
        <v>23</v>
      </c>
      <c r="C2282" s="8">
        <v>100</v>
      </c>
      <c r="D2282" s="1">
        <v>7</v>
      </c>
      <c r="E2282" s="7">
        <v>3177.91</v>
      </c>
      <c r="F2282" s="7">
        <f>sales_data_sample3[[#This Row],[SALES]]*sales_data_sample3[[#This Row],[PROFIT MARGIN]]</f>
        <v>790.98179900000002</v>
      </c>
      <c r="G2282" s="14" t="str">
        <f>IF(sales_data_sample3[[#This Row],[STATUS]] &lt;&gt;"Cancelled","24,89%","0")</f>
        <v>24,89%</v>
      </c>
      <c r="H2282" s="4">
        <v>38328</v>
      </c>
      <c r="I2282" t="s">
        <v>28</v>
      </c>
      <c r="J2282">
        <f>ROUNDUP(MONTH(sales_data_sample3[[#This Row],[ORDER DATE]])/3,0)</f>
        <v>4</v>
      </c>
      <c r="K2282" t="str">
        <f>TEXT(sales_data_sample3[[#This Row],[ORDER DATE]],"[$-409]mmmm")</f>
        <v>December</v>
      </c>
      <c r="L2282">
        <f>YEAR(sales_data_sample3[[#This Row],[ORDER DATE]])</f>
        <v>2004</v>
      </c>
      <c r="M2282" t="s">
        <v>278</v>
      </c>
      <c r="N2282">
        <v>146</v>
      </c>
      <c r="O2282" t="s">
        <v>2364</v>
      </c>
      <c r="P2282" t="s">
        <v>268</v>
      </c>
      <c r="Q2282" t="s">
        <v>269</v>
      </c>
      <c r="R2282" t="s">
        <v>270</v>
      </c>
      <c r="S2282" t="s">
        <v>4804</v>
      </c>
      <c r="T2282" t="s">
        <v>271</v>
      </c>
      <c r="U2282" t="s">
        <v>4804</v>
      </c>
      <c r="V2282" t="s">
        <v>272</v>
      </c>
      <c r="W2282" t="s">
        <v>273</v>
      </c>
      <c r="X2282" t="s">
        <v>52</v>
      </c>
      <c r="Y2282" t="s">
        <v>274</v>
      </c>
      <c r="Z2282" t="s">
        <v>275</v>
      </c>
      <c r="AA2282" t="s">
        <v>65</v>
      </c>
    </row>
    <row r="2283" spans="1:27" x14ac:dyDescent="0.25">
      <c r="A2283" s="1">
        <v>10355</v>
      </c>
      <c r="B2283" s="1">
        <v>31</v>
      </c>
      <c r="C2283" s="8">
        <v>53.47</v>
      </c>
      <c r="D2283" s="1">
        <v>1</v>
      </c>
      <c r="E2283" s="7">
        <v>1657.57</v>
      </c>
      <c r="F2283" s="7">
        <f>sales_data_sample3[[#This Row],[SALES]]*sales_data_sample3[[#This Row],[PROFIT MARGIN]]</f>
        <v>210.51139000000001</v>
      </c>
      <c r="G2283" s="14">
        <v>0.127</v>
      </c>
      <c r="H2283" s="4">
        <v>38328</v>
      </c>
      <c r="I2283" t="s">
        <v>28</v>
      </c>
      <c r="J2283">
        <f>ROUNDUP(MONTH(sales_data_sample3[[#This Row],[ORDER DATE]])/3,0)</f>
        <v>4</v>
      </c>
      <c r="K2283" t="str">
        <f>TEXT(sales_data_sample3[[#This Row],[ORDER DATE]],"[$-409]mmmm")</f>
        <v>December</v>
      </c>
      <c r="L2283">
        <f>YEAR(sales_data_sample3[[#This Row],[ORDER DATE]])</f>
        <v>2004</v>
      </c>
      <c r="M2283" t="s">
        <v>29</v>
      </c>
      <c r="N2283">
        <v>62</v>
      </c>
      <c r="O2283" t="s">
        <v>2422</v>
      </c>
      <c r="P2283" t="s">
        <v>268</v>
      </c>
      <c r="Q2283" t="s">
        <v>269</v>
      </c>
      <c r="R2283" t="s">
        <v>270</v>
      </c>
      <c r="S2283" t="s">
        <v>4804</v>
      </c>
      <c r="T2283" t="s">
        <v>271</v>
      </c>
      <c r="U2283" t="s">
        <v>4804</v>
      </c>
      <c r="V2283" t="s">
        <v>272</v>
      </c>
      <c r="W2283" t="s">
        <v>273</v>
      </c>
      <c r="X2283" t="s">
        <v>52</v>
      </c>
      <c r="Y2283" t="s">
        <v>274</v>
      </c>
      <c r="Z2283" t="s">
        <v>275</v>
      </c>
      <c r="AA2283" t="s">
        <v>42</v>
      </c>
    </row>
    <row r="2284" spans="1:27" x14ac:dyDescent="0.25">
      <c r="A2284" s="1">
        <v>10355</v>
      </c>
      <c r="B2284" s="1">
        <v>25</v>
      </c>
      <c r="C2284" s="8">
        <v>100</v>
      </c>
      <c r="D2284" s="1">
        <v>2</v>
      </c>
      <c r="E2284" s="7">
        <v>4203.5</v>
      </c>
      <c r="F2284" s="7">
        <f>sales_data_sample3[[#This Row],[SALES]]*sales_data_sample3[[#This Row],[PROFIT MARGIN]]</f>
        <v>1046.2511500000001</v>
      </c>
      <c r="G2284" s="14" t="str">
        <f>IF(sales_data_sample3[[#This Row],[STATUS]] &lt;&gt;"Cancelled","24,89%","0")</f>
        <v>24,89%</v>
      </c>
      <c r="H2284" s="4">
        <v>38328</v>
      </c>
      <c r="I2284" t="s">
        <v>28</v>
      </c>
      <c r="J2284">
        <f>ROUNDUP(MONTH(sales_data_sample3[[#This Row],[ORDER DATE]])/3,0)</f>
        <v>4</v>
      </c>
      <c r="K2284" t="str">
        <f>TEXT(sales_data_sample3[[#This Row],[ORDER DATE]],"[$-409]mmmm")</f>
        <v>December</v>
      </c>
      <c r="L2284">
        <f>YEAR(sales_data_sample3[[#This Row],[ORDER DATE]])</f>
        <v>2004</v>
      </c>
      <c r="M2284" t="s">
        <v>278</v>
      </c>
      <c r="N2284">
        <v>148</v>
      </c>
      <c r="O2284" t="s">
        <v>2673</v>
      </c>
      <c r="P2284" t="s">
        <v>268</v>
      </c>
      <c r="Q2284" t="s">
        <v>269</v>
      </c>
      <c r="R2284" t="s">
        <v>270</v>
      </c>
      <c r="S2284" t="s">
        <v>4804</v>
      </c>
      <c r="T2284" t="s">
        <v>271</v>
      </c>
      <c r="U2284" t="s">
        <v>4804</v>
      </c>
      <c r="V2284" t="s">
        <v>272</v>
      </c>
      <c r="W2284" t="s">
        <v>273</v>
      </c>
      <c r="X2284" t="s">
        <v>52</v>
      </c>
      <c r="Y2284" t="s">
        <v>274</v>
      </c>
      <c r="Z2284" t="s">
        <v>275</v>
      </c>
      <c r="AA2284" t="s">
        <v>65</v>
      </c>
    </row>
    <row r="2285" spans="1:27" x14ac:dyDescent="0.25">
      <c r="A2285" s="1">
        <v>10355</v>
      </c>
      <c r="B2285" s="1">
        <v>41</v>
      </c>
      <c r="C2285" s="8">
        <v>70.650000000000006</v>
      </c>
      <c r="D2285" s="1">
        <v>3</v>
      </c>
      <c r="E2285" s="7">
        <v>2896.65</v>
      </c>
      <c r="F2285" s="7">
        <f>sales_data_sample3[[#This Row],[SALES]]*sales_data_sample3[[#This Row],[PROFIT MARGIN]]</f>
        <v>367.87455</v>
      </c>
      <c r="G2285" s="14">
        <v>0.127</v>
      </c>
      <c r="H2285" s="4">
        <v>38328</v>
      </c>
      <c r="I2285" t="s">
        <v>28</v>
      </c>
      <c r="J2285">
        <f>ROUNDUP(MONTH(sales_data_sample3[[#This Row],[ORDER DATE]])/3,0)</f>
        <v>4</v>
      </c>
      <c r="K2285" t="str">
        <f>TEXT(sales_data_sample3[[#This Row],[ORDER DATE]],"[$-409]mmmm")</f>
        <v>December</v>
      </c>
      <c r="L2285">
        <f>YEAR(sales_data_sample3[[#This Row],[ORDER DATE]])</f>
        <v>2004</v>
      </c>
      <c r="M2285" t="s">
        <v>29</v>
      </c>
      <c r="N2285">
        <v>69</v>
      </c>
      <c r="O2285" t="s">
        <v>3105</v>
      </c>
      <c r="P2285" t="s">
        <v>268</v>
      </c>
      <c r="Q2285" t="s">
        <v>269</v>
      </c>
      <c r="R2285" t="s">
        <v>270</v>
      </c>
      <c r="S2285" t="s">
        <v>4804</v>
      </c>
      <c r="T2285" t="s">
        <v>271</v>
      </c>
      <c r="U2285" t="s">
        <v>4804</v>
      </c>
      <c r="V2285" t="s">
        <v>272</v>
      </c>
      <c r="W2285" t="s">
        <v>273</v>
      </c>
      <c r="X2285" t="s">
        <v>52</v>
      </c>
      <c r="Y2285" t="s">
        <v>274</v>
      </c>
      <c r="Z2285" t="s">
        <v>275</v>
      </c>
      <c r="AA2285" t="s">
        <v>42</v>
      </c>
    </row>
    <row r="2286" spans="1:27" x14ac:dyDescent="0.25">
      <c r="A2286" s="1">
        <v>10355</v>
      </c>
      <c r="B2286" s="1">
        <v>36</v>
      </c>
      <c r="C2286" s="8">
        <v>38.520000000000003</v>
      </c>
      <c r="D2286" s="1">
        <v>4</v>
      </c>
      <c r="E2286" s="7">
        <v>1386.72</v>
      </c>
      <c r="F2286" s="7">
        <f>sales_data_sample3[[#This Row],[SALES]]*sales_data_sample3[[#This Row],[PROFIT MARGIN]]</f>
        <v>345.154608</v>
      </c>
      <c r="G2286" s="14" t="str">
        <f>IF(sales_data_sample3[[#This Row],[STATUS]] &lt;&gt;"Cancelled","24,89%","0")</f>
        <v>24,89%</v>
      </c>
      <c r="H2286" s="4">
        <v>38328</v>
      </c>
      <c r="I2286" t="s">
        <v>28</v>
      </c>
      <c r="J2286">
        <f>ROUNDUP(MONTH(sales_data_sample3[[#This Row],[ORDER DATE]])/3,0)</f>
        <v>4</v>
      </c>
      <c r="K2286" t="str">
        <f>TEXT(sales_data_sample3[[#This Row],[ORDER DATE]],"[$-409]mmmm")</f>
        <v>December</v>
      </c>
      <c r="L2286">
        <f>YEAR(sales_data_sample3[[#This Row],[ORDER DATE]])</f>
        <v>2004</v>
      </c>
      <c r="M2286" t="s">
        <v>278</v>
      </c>
      <c r="N2286">
        <v>37</v>
      </c>
      <c r="O2286" t="s">
        <v>3302</v>
      </c>
      <c r="P2286" t="s">
        <v>268</v>
      </c>
      <c r="Q2286" t="s">
        <v>269</v>
      </c>
      <c r="R2286" t="s">
        <v>270</v>
      </c>
      <c r="S2286" t="s">
        <v>4804</v>
      </c>
      <c r="T2286" t="s">
        <v>271</v>
      </c>
      <c r="U2286" t="s">
        <v>4804</v>
      </c>
      <c r="V2286" t="s">
        <v>272</v>
      </c>
      <c r="W2286" t="s">
        <v>273</v>
      </c>
      <c r="X2286" t="s">
        <v>52</v>
      </c>
      <c r="Y2286" t="s">
        <v>274</v>
      </c>
      <c r="Z2286" t="s">
        <v>275</v>
      </c>
      <c r="AA2286" t="s">
        <v>42</v>
      </c>
    </row>
    <row r="2287" spans="1:27" x14ac:dyDescent="0.25">
      <c r="A2287" s="1">
        <v>10355</v>
      </c>
      <c r="B2287" s="1">
        <v>44</v>
      </c>
      <c r="C2287" s="8">
        <v>62.45</v>
      </c>
      <c r="D2287" s="1">
        <v>6</v>
      </c>
      <c r="E2287" s="7">
        <v>2747.8</v>
      </c>
      <c r="F2287" s="7">
        <f>sales_data_sample3[[#This Row],[SALES]]*sales_data_sample3[[#This Row],[PROFIT MARGIN]]</f>
        <v>683.9274200000001</v>
      </c>
      <c r="G2287" s="14" t="str">
        <f>IF(sales_data_sample3[[#This Row],[STATUS]] &lt;&gt;"Cancelled","24,89%","0")</f>
        <v>24,89%</v>
      </c>
      <c r="H2287" s="4">
        <v>38328</v>
      </c>
      <c r="I2287" t="s">
        <v>28</v>
      </c>
      <c r="J2287">
        <f>ROUNDUP(MONTH(sales_data_sample3[[#This Row],[ORDER DATE]])/3,0)</f>
        <v>4</v>
      </c>
      <c r="K2287" t="str">
        <f>TEXT(sales_data_sample3[[#This Row],[ORDER DATE]],"[$-409]mmmm")</f>
        <v>December</v>
      </c>
      <c r="L2287">
        <f>YEAR(sales_data_sample3[[#This Row],[ORDER DATE]])</f>
        <v>2004</v>
      </c>
      <c r="M2287" t="s">
        <v>278</v>
      </c>
      <c r="N2287">
        <v>61</v>
      </c>
      <c r="O2287" t="s">
        <v>3427</v>
      </c>
      <c r="P2287" t="s">
        <v>268</v>
      </c>
      <c r="Q2287" t="s">
        <v>269</v>
      </c>
      <c r="R2287" t="s">
        <v>270</v>
      </c>
      <c r="S2287" t="s">
        <v>4804</v>
      </c>
      <c r="T2287" t="s">
        <v>271</v>
      </c>
      <c r="U2287" t="s">
        <v>4804</v>
      </c>
      <c r="V2287" t="s">
        <v>272</v>
      </c>
      <c r="W2287" t="s">
        <v>273</v>
      </c>
      <c r="X2287" t="s">
        <v>52</v>
      </c>
      <c r="Y2287" t="s">
        <v>274</v>
      </c>
      <c r="Z2287" t="s">
        <v>275</v>
      </c>
      <c r="AA2287" t="s">
        <v>42</v>
      </c>
    </row>
    <row r="2288" spans="1:27" x14ac:dyDescent="0.25">
      <c r="A2288" s="1">
        <v>10355</v>
      </c>
      <c r="B2288" s="1">
        <v>32</v>
      </c>
      <c r="C2288" s="8">
        <v>100</v>
      </c>
      <c r="D2288" s="1">
        <v>8</v>
      </c>
      <c r="E2288" s="7">
        <v>5302.72</v>
      </c>
      <c r="F2288" s="7">
        <f>sales_data_sample3[[#This Row],[SALES]]*sales_data_sample3[[#This Row],[PROFIT MARGIN]]</f>
        <v>1319.8470080000002</v>
      </c>
      <c r="G2288" s="14" t="str">
        <f>IF(sales_data_sample3[[#This Row],[STATUS]] &lt;&gt;"Cancelled","24,89%","0")</f>
        <v>24,89%</v>
      </c>
      <c r="H2288" s="4">
        <v>38328</v>
      </c>
      <c r="I2288" t="s">
        <v>28</v>
      </c>
      <c r="J2288">
        <f>ROUNDUP(MONTH(sales_data_sample3[[#This Row],[ORDER DATE]])/3,0)</f>
        <v>4</v>
      </c>
      <c r="K2288" t="str">
        <f>TEXT(sales_data_sample3[[#This Row],[ORDER DATE]],"[$-409]mmmm")</f>
        <v>December</v>
      </c>
      <c r="L2288">
        <f>YEAR(sales_data_sample3[[#This Row],[ORDER DATE]])</f>
        <v>2004</v>
      </c>
      <c r="M2288" t="s">
        <v>278</v>
      </c>
      <c r="N2288">
        <v>140</v>
      </c>
      <c r="O2288" t="s">
        <v>3589</v>
      </c>
      <c r="P2288" t="s">
        <v>268</v>
      </c>
      <c r="Q2288" t="s">
        <v>269</v>
      </c>
      <c r="R2288" t="s">
        <v>270</v>
      </c>
      <c r="S2288" t="s">
        <v>4804</v>
      </c>
      <c r="T2288" t="s">
        <v>271</v>
      </c>
      <c r="U2288" t="s">
        <v>4804</v>
      </c>
      <c r="V2288" t="s">
        <v>272</v>
      </c>
      <c r="W2288" t="s">
        <v>273</v>
      </c>
      <c r="X2288" t="s">
        <v>52</v>
      </c>
      <c r="Y2288" t="s">
        <v>274</v>
      </c>
      <c r="Z2288" t="s">
        <v>275</v>
      </c>
      <c r="AA2288" t="s">
        <v>65</v>
      </c>
    </row>
    <row r="2289" spans="1:27" x14ac:dyDescent="0.25">
      <c r="A2289" s="1">
        <v>10355</v>
      </c>
      <c r="B2289" s="1">
        <v>28</v>
      </c>
      <c r="C2289" s="8">
        <v>95.39</v>
      </c>
      <c r="D2289" s="1">
        <v>9</v>
      </c>
      <c r="E2289" s="7">
        <v>2670.92</v>
      </c>
      <c r="F2289" s="7">
        <f>sales_data_sample3[[#This Row],[SALES]]*sales_data_sample3[[#This Row],[PROFIT MARGIN]]</f>
        <v>664.79198800000006</v>
      </c>
      <c r="G2289" s="14" t="str">
        <f>IF(sales_data_sample3[[#This Row],[STATUS]] &lt;&gt;"Cancelled","24,89%","0")</f>
        <v>24,89%</v>
      </c>
      <c r="H2289" s="4">
        <v>38328</v>
      </c>
      <c r="I2289" t="s">
        <v>28</v>
      </c>
      <c r="J2289">
        <f>ROUNDUP(MONTH(sales_data_sample3[[#This Row],[ORDER DATE]])/3,0)</f>
        <v>4</v>
      </c>
      <c r="K2289" t="str">
        <f>TEXT(sales_data_sample3[[#This Row],[ORDER DATE]],"[$-409]mmmm")</f>
        <v>December</v>
      </c>
      <c r="L2289">
        <f>YEAR(sales_data_sample3[[#This Row],[ORDER DATE]])</f>
        <v>2004</v>
      </c>
      <c r="M2289" t="s">
        <v>278</v>
      </c>
      <c r="N2289">
        <v>80</v>
      </c>
      <c r="O2289" t="s">
        <v>3802</v>
      </c>
      <c r="P2289" t="s">
        <v>268</v>
      </c>
      <c r="Q2289" t="s">
        <v>269</v>
      </c>
      <c r="R2289" t="s">
        <v>270</v>
      </c>
      <c r="S2289" t="s">
        <v>4804</v>
      </c>
      <c r="T2289" t="s">
        <v>271</v>
      </c>
      <c r="U2289" t="s">
        <v>4804</v>
      </c>
      <c r="V2289" t="s">
        <v>272</v>
      </c>
      <c r="W2289" t="s">
        <v>273</v>
      </c>
      <c r="X2289" t="s">
        <v>52</v>
      </c>
      <c r="Y2289" t="s">
        <v>274</v>
      </c>
      <c r="Z2289" t="s">
        <v>275</v>
      </c>
      <c r="AA2289" t="s">
        <v>42</v>
      </c>
    </row>
    <row r="2290" spans="1:27" x14ac:dyDescent="0.25">
      <c r="A2290" s="1">
        <v>10355</v>
      </c>
      <c r="B2290" s="1">
        <v>38</v>
      </c>
      <c r="C2290" s="8">
        <v>39.83</v>
      </c>
      <c r="D2290" s="1">
        <v>10</v>
      </c>
      <c r="E2290" s="7">
        <v>1513.54</v>
      </c>
      <c r="F2290" s="7">
        <f>sales_data_sample3[[#This Row],[SALES]]*sales_data_sample3[[#This Row],[PROFIT MARGIN]]</f>
        <v>192.21958000000001</v>
      </c>
      <c r="G2290" s="14">
        <v>0.127</v>
      </c>
      <c r="H2290" s="4">
        <v>38328</v>
      </c>
      <c r="I2290" t="s">
        <v>28</v>
      </c>
      <c r="J2290">
        <f>ROUNDUP(MONTH(sales_data_sample3[[#This Row],[ORDER DATE]])/3,0)</f>
        <v>4</v>
      </c>
      <c r="K2290" t="str">
        <f>TEXT(sales_data_sample3[[#This Row],[ORDER DATE]],"[$-409]mmmm")</f>
        <v>December</v>
      </c>
      <c r="L2290">
        <f>YEAR(sales_data_sample3[[#This Row],[ORDER DATE]])</f>
        <v>2004</v>
      </c>
      <c r="M2290" t="s">
        <v>29</v>
      </c>
      <c r="N2290">
        <v>40</v>
      </c>
      <c r="O2290" t="s">
        <v>3904</v>
      </c>
      <c r="P2290" t="s">
        <v>268</v>
      </c>
      <c r="Q2290" t="s">
        <v>269</v>
      </c>
      <c r="R2290" t="s">
        <v>270</v>
      </c>
      <c r="S2290" t="s">
        <v>4804</v>
      </c>
      <c r="T2290" t="s">
        <v>271</v>
      </c>
      <c r="U2290" t="s">
        <v>4804</v>
      </c>
      <c r="V2290" t="s">
        <v>272</v>
      </c>
      <c r="W2290" t="s">
        <v>273</v>
      </c>
      <c r="X2290" t="s">
        <v>52</v>
      </c>
      <c r="Y2290" t="s">
        <v>274</v>
      </c>
      <c r="Z2290" t="s">
        <v>275</v>
      </c>
      <c r="AA2290" t="s">
        <v>42</v>
      </c>
    </row>
    <row r="2291" spans="1:27" x14ac:dyDescent="0.25">
      <c r="A2291" s="1">
        <v>10355</v>
      </c>
      <c r="B2291" s="1">
        <v>40</v>
      </c>
      <c r="C2291" s="8">
        <v>100</v>
      </c>
      <c r="D2291" s="1">
        <v>5</v>
      </c>
      <c r="E2291" s="7">
        <v>4326.8</v>
      </c>
      <c r="F2291" s="7">
        <f>sales_data_sample3[[#This Row],[SALES]]*sales_data_sample3[[#This Row],[PROFIT MARGIN]]</f>
        <v>549.50360000000001</v>
      </c>
      <c r="G2291" s="14">
        <v>0.127</v>
      </c>
      <c r="H2291" s="4">
        <v>38328</v>
      </c>
      <c r="I2291" t="s">
        <v>28</v>
      </c>
      <c r="J2291">
        <f>ROUNDUP(MONTH(sales_data_sample3[[#This Row],[ORDER DATE]])/3,0)</f>
        <v>4</v>
      </c>
      <c r="K2291" t="str">
        <f>TEXT(sales_data_sample3[[#This Row],[ORDER DATE]],"[$-409]mmmm")</f>
        <v>December</v>
      </c>
      <c r="L2291">
        <f>YEAR(sales_data_sample3[[#This Row],[ORDER DATE]])</f>
        <v>2004</v>
      </c>
      <c r="M2291" t="s">
        <v>29</v>
      </c>
      <c r="N2291">
        <v>102</v>
      </c>
      <c r="O2291" t="s">
        <v>4107</v>
      </c>
      <c r="P2291" t="s">
        <v>268</v>
      </c>
      <c r="Q2291" t="s">
        <v>269</v>
      </c>
      <c r="R2291" t="s">
        <v>270</v>
      </c>
      <c r="S2291" t="s">
        <v>4804</v>
      </c>
      <c r="T2291" t="s">
        <v>271</v>
      </c>
      <c r="U2291" t="s">
        <v>4804</v>
      </c>
      <c r="V2291" t="s">
        <v>272</v>
      </c>
      <c r="W2291" t="s">
        <v>273</v>
      </c>
      <c r="X2291" t="s">
        <v>52</v>
      </c>
      <c r="Y2291" t="s">
        <v>274</v>
      </c>
      <c r="Z2291" t="s">
        <v>275</v>
      </c>
      <c r="AA2291" t="s">
        <v>65</v>
      </c>
    </row>
    <row r="2292" spans="1:27" x14ac:dyDescent="0.25">
      <c r="A2292" s="1">
        <v>10356</v>
      </c>
      <c r="B2292" s="1">
        <v>43</v>
      </c>
      <c r="C2292" s="8">
        <v>97.6</v>
      </c>
      <c r="D2292" s="1">
        <v>8</v>
      </c>
      <c r="E2292" s="7">
        <v>4196.8</v>
      </c>
      <c r="F2292" s="7">
        <f>sales_data_sample3[[#This Row],[SALES]]*sales_data_sample3[[#This Row],[PROFIT MARGIN]]</f>
        <v>1044.5835200000001</v>
      </c>
      <c r="G2292" s="14" t="str">
        <f>IF(sales_data_sample3[[#This Row],[STATUS]] &lt;&gt;"Cancelled","24,89%","0")</f>
        <v>24,89%</v>
      </c>
      <c r="H2292" s="4">
        <v>38330</v>
      </c>
      <c r="I2292" t="s">
        <v>28</v>
      </c>
      <c r="J2292">
        <f>ROUNDUP(MONTH(sales_data_sample3[[#This Row],[ORDER DATE]])/3,0)</f>
        <v>4</v>
      </c>
      <c r="K2292" t="str">
        <f>TEXT(sales_data_sample3[[#This Row],[ORDER DATE]],"[$-409]mmmm")</f>
        <v>December</v>
      </c>
      <c r="L2292">
        <f>YEAR(sales_data_sample3[[#This Row],[ORDER DATE]])</f>
        <v>2004</v>
      </c>
      <c r="M2292" t="s">
        <v>278</v>
      </c>
      <c r="N2292">
        <v>141</v>
      </c>
      <c r="O2292" t="s">
        <v>1299</v>
      </c>
      <c r="P2292" t="s">
        <v>58</v>
      </c>
      <c r="Q2292" t="s">
        <v>59</v>
      </c>
      <c r="R2292" t="s">
        <v>60</v>
      </c>
      <c r="S2292" t="s">
        <v>4804</v>
      </c>
      <c r="T2292" t="s">
        <v>61</v>
      </c>
      <c r="U2292" t="s">
        <v>4804</v>
      </c>
      <c r="V2292" t="s">
        <v>62</v>
      </c>
      <c r="W2292" t="s">
        <v>51</v>
      </c>
      <c r="X2292" t="s">
        <v>52</v>
      </c>
      <c r="Y2292" t="s">
        <v>63</v>
      </c>
      <c r="Z2292" t="s">
        <v>64</v>
      </c>
      <c r="AA2292" t="s">
        <v>65</v>
      </c>
    </row>
    <row r="2293" spans="1:27" x14ac:dyDescent="0.25">
      <c r="A2293" s="1">
        <v>10356</v>
      </c>
      <c r="B2293" s="1">
        <v>50</v>
      </c>
      <c r="C2293" s="8">
        <v>50.18</v>
      </c>
      <c r="D2293" s="1">
        <v>9</v>
      </c>
      <c r="E2293" s="7">
        <v>2509</v>
      </c>
      <c r="F2293" s="7">
        <f>sales_data_sample3[[#This Row],[SALES]]*sales_data_sample3[[#This Row],[PROFIT MARGIN]]</f>
        <v>185.4151</v>
      </c>
      <c r="G2293" s="14" t="str">
        <f>IF(sales_data_sample3[[#This Row],[STATUS]] &lt;&gt;"Cancelled","7,39%","0")</f>
        <v>7,39%</v>
      </c>
      <c r="H2293" s="4">
        <v>38330</v>
      </c>
      <c r="I2293" t="s">
        <v>28</v>
      </c>
      <c r="J2293">
        <f>ROUNDUP(MONTH(sales_data_sample3[[#This Row],[ORDER DATE]])/3,0)</f>
        <v>4</v>
      </c>
      <c r="K2293" t="str">
        <f>TEXT(sales_data_sample3[[#This Row],[ORDER DATE]],"[$-409]mmmm")</f>
        <v>December</v>
      </c>
      <c r="L2293">
        <f>YEAR(sales_data_sample3[[#This Row],[ORDER DATE]])</f>
        <v>2004</v>
      </c>
      <c r="M2293" t="s">
        <v>1354</v>
      </c>
      <c r="N2293">
        <v>102</v>
      </c>
      <c r="O2293" t="s">
        <v>1355</v>
      </c>
      <c r="P2293" t="s">
        <v>58</v>
      </c>
      <c r="Q2293" t="s">
        <v>59</v>
      </c>
      <c r="R2293" t="s">
        <v>60</v>
      </c>
      <c r="S2293" t="s">
        <v>4804</v>
      </c>
      <c r="T2293" t="s">
        <v>61</v>
      </c>
      <c r="U2293" t="s">
        <v>4804</v>
      </c>
      <c r="V2293" t="s">
        <v>62</v>
      </c>
      <c r="W2293" t="s">
        <v>51</v>
      </c>
      <c r="X2293" t="s">
        <v>52</v>
      </c>
      <c r="Y2293" t="s">
        <v>63</v>
      </c>
      <c r="Z2293" t="s">
        <v>64</v>
      </c>
      <c r="AA2293" t="s">
        <v>42</v>
      </c>
    </row>
    <row r="2294" spans="1:27" x14ac:dyDescent="0.25">
      <c r="A2294" s="1">
        <v>10356</v>
      </c>
      <c r="B2294" s="1">
        <v>22</v>
      </c>
      <c r="C2294" s="8">
        <v>72.41</v>
      </c>
      <c r="D2294" s="1">
        <v>6</v>
      </c>
      <c r="E2294" s="7">
        <v>1593.02</v>
      </c>
      <c r="F2294" s="7">
        <f>sales_data_sample3[[#This Row],[SALES]]*sales_data_sample3[[#This Row],[PROFIT MARGIN]]</f>
        <v>117.72417799999999</v>
      </c>
      <c r="G2294" s="14" t="str">
        <f>IF(sales_data_sample3[[#This Row],[STATUS]] &lt;&gt;"Cancelled","7,39%","0")</f>
        <v>7,39%</v>
      </c>
      <c r="H2294" s="4">
        <v>38330</v>
      </c>
      <c r="I2294" t="s">
        <v>28</v>
      </c>
      <c r="J2294">
        <f>ROUNDUP(MONTH(sales_data_sample3[[#This Row],[ORDER DATE]])/3,0)</f>
        <v>4</v>
      </c>
      <c r="K2294" t="str">
        <f>TEXT(sales_data_sample3[[#This Row],[ORDER DATE]],"[$-409]mmmm")</f>
        <v>December</v>
      </c>
      <c r="L2294">
        <f>YEAR(sales_data_sample3[[#This Row],[ORDER DATE]])</f>
        <v>2004</v>
      </c>
      <c r="M2294" t="s">
        <v>1354</v>
      </c>
      <c r="N2294">
        <v>53</v>
      </c>
      <c r="O2294" t="s">
        <v>1419</v>
      </c>
      <c r="P2294" t="s">
        <v>58</v>
      </c>
      <c r="Q2294" t="s">
        <v>59</v>
      </c>
      <c r="R2294" t="s">
        <v>60</v>
      </c>
      <c r="S2294" t="s">
        <v>4804</v>
      </c>
      <c r="T2294" t="s">
        <v>61</v>
      </c>
      <c r="U2294" t="s">
        <v>4804</v>
      </c>
      <c r="V2294" t="s">
        <v>62</v>
      </c>
      <c r="W2294" t="s">
        <v>51</v>
      </c>
      <c r="X2294" t="s">
        <v>52</v>
      </c>
      <c r="Y2294" t="s">
        <v>63</v>
      </c>
      <c r="Z2294" t="s">
        <v>64</v>
      </c>
      <c r="AA2294" t="s">
        <v>42</v>
      </c>
    </row>
    <row r="2295" spans="1:27" x14ac:dyDescent="0.25">
      <c r="A2295" s="1">
        <v>10356</v>
      </c>
      <c r="B2295" s="1">
        <v>27</v>
      </c>
      <c r="C2295" s="8">
        <v>64.69</v>
      </c>
      <c r="D2295" s="1">
        <v>2</v>
      </c>
      <c r="E2295" s="7">
        <v>1746.63</v>
      </c>
      <c r="F2295" s="7">
        <f>sales_data_sample3[[#This Row],[SALES]]*sales_data_sample3[[#This Row],[PROFIT MARGIN]]</f>
        <v>434.73620700000004</v>
      </c>
      <c r="G2295" s="14" t="str">
        <f>IF(sales_data_sample3[[#This Row],[STATUS]] &lt;&gt;"Cancelled","24,89%","0")</f>
        <v>24,89%</v>
      </c>
      <c r="H2295" s="4">
        <v>38330</v>
      </c>
      <c r="I2295" t="s">
        <v>28</v>
      </c>
      <c r="J2295">
        <f>ROUNDUP(MONTH(sales_data_sample3[[#This Row],[ORDER DATE]])/3,0)</f>
        <v>4</v>
      </c>
      <c r="K2295" t="str">
        <f>TEXT(sales_data_sample3[[#This Row],[ORDER DATE]],"[$-409]mmmm")</f>
        <v>December</v>
      </c>
      <c r="L2295">
        <f>YEAR(sales_data_sample3[[#This Row],[ORDER DATE]])</f>
        <v>2004</v>
      </c>
      <c r="M2295" t="s">
        <v>278</v>
      </c>
      <c r="N2295">
        <v>142</v>
      </c>
      <c r="O2295" t="s">
        <v>1635</v>
      </c>
      <c r="P2295" t="s">
        <v>58</v>
      </c>
      <c r="Q2295" t="s">
        <v>59</v>
      </c>
      <c r="R2295" t="s">
        <v>60</v>
      </c>
      <c r="S2295" t="s">
        <v>4804</v>
      </c>
      <c r="T2295" t="s">
        <v>61</v>
      </c>
      <c r="U2295" t="s">
        <v>4804</v>
      </c>
      <c r="V2295" t="s">
        <v>62</v>
      </c>
      <c r="W2295" t="s">
        <v>51</v>
      </c>
      <c r="X2295" t="s">
        <v>52</v>
      </c>
      <c r="Y2295" t="s">
        <v>63</v>
      </c>
      <c r="Z2295" t="s">
        <v>64</v>
      </c>
      <c r="AA2295" t="s">
        <v>42</v>
      </c>
    </row>
    <row r="2296" spans="1:27" x14ac:dyDescent="0.25">
      <c r="A2296" s="1">
        <v>10356</v>
      </c>
      <c r="B2296" s="1">
        <v>29</v>
      </c>
      <c r="C2296" s="8">
        <v>100</v>
      </c>
      <c r="D2296" s="1">
        <v>3</v>
      </c>
      <c r="E2296" s="7">
        <v>3630.22</v>
      </c>
      <c r="F2296" s="7">
        <f>sales_data_sample3[[#This Row],[SALES]]*sales_data_sample3[[#This Row],[PROFIT MARGIN]]</f>
        <v>268.27325799999994</v>
      </c>
      <c r="G2296" s="14" t="str">
        <f>IF(sales_data_sample3[[#This Row],[STATUS]] &lt;&gt;"Cancelled","7,39%","0")</f>
        <v>7,39%</v>
      </c>
      <c r="H2296" s="4">
        <v>38330</v>
      </c>
      <c r="I2296" t="s">
        <v>28</v>
      </c>
      <c r="J2296">
        <f>ROUNDUP(MONTH(sales_data_sample3[[#This Row],[ORDER DATE]])/3,0)</f>
        <v>4</v>
      </c>
      <c r="K2296" t="str">
        <f>TEXT(sales_data_sample3[[#This Row],[ORDER DATE]],"[$-409]mmmm")</f>
        <v>December</v>
      </c>
      <c r="L2296">
        <f>YEAR(sales_data_sample3[[#This Row],[ORDER DATE]])</f>
        <v>2004</v>
      </c>
      <c r="M2296" t="s">
        <v>1354</v>
      </c>
      <c r="N2296">
        <v>127</v>
      </c>
      <c r="O2296" t="s">
        <v>1769</v>
      </c>
      <c r="P2296" t="s">
        <v>58</v>
      </c>
      <c r="Q2296" t="s">
        <v>59</v>
      </c>
      <c r="R2296" t="s">
        <v>60</v>
      </c>
      <c r="S2296" t="s">
        <v>4804</v>
      </c>
      <c r="T2296" t="s">
        <v>61</v>
      </c>
      <c r="U2296" t="s">
        <v>4804</v>
      </c>
      <c r="V2296" t="s">
        <v>62</v>
      </c>
      <c r="W2296" t="s">
        <v>51</v>
      </c>
      <c r="X2296" t="s">
        <v>52</v>
      </c>
      <c r="Y2296" t="s">
        <v>63</v>
      </c>
      <c r="Z2296" t="s">
        <v>64</v>
      </c>
      <c r="AA2296" t="s">
        <v>65</v>
      </c>
    </row>
    <row r="2297" spans="1:27" x14ac:dyDescent="0.25">
      <c r="A2297" s="1">
        <v>10356</v>
      </c>
      <c r="B2297" s="1">
        <v>30</v>
      </c>
      <c r="C2297" s="8">
        <v>100</v>
      </c>
      <c r="D2297" s="1">
        <v>1</v>
      </c>
      <c r="E2297" s="7">
        <v>4462.2</v>
      </c>
      <c r="F2297" s="7">
        <f>sales_data_sample3[[#This Row],[SALES]]*sales_data_sample3[[#This Row],[PROFIT MARGIN]]</f>
        <v>329.75657999999999</v>
      </c>
      <c r="G2297" s="14" t="str">
        <f>IF(sales_data_sample3[[#This Row],[STATUS]] &lt;&gt;"Cancelled","7,39%","0")</f>
        <v>7,39%</v>
      </c>
      <c r="H2297" s="4">
        <v>38330</v>
      </c>
      <c r="I2297" t="s">
        <v>28</v>
      </c>
      <c r="J2297">
        <f>ROUNDUP(MONTH(sales_data_sample3[[#This Row],[ORDER DATE]])/3,0)</f>
        <v>4</v>
      </c>
      <c r="K2297" t="str">
        <f>TEXT(sales_data_sample3[[#This Row],[ORDER DATE]],"[$-409]mmmm")</f>
        <v>December</v>
      </c>
      <c r="L2297">
        <f>YEAR(sales_data_sample3[[#This Row],[ORDER DATE]])</f>
        <v>2004</v>
      </c>
      <c r="M2297" t="s">
        <v>1354</v>
      </c>
      <c r="N2297">
        <v>168</v>
      </c>
      <c r="O2297" t="s">
        <v>1928</v>
      </c>
      <c r="P2297" t="s">
        <v>58</v>
      </c>
      <c r="Q2297" t="s">
        <v>59</v>
      </c>
      <c r="R2297" t="s">
        <v>60</v>
      </c>
      <c r="S2297" t="s">
        <v>4804</v>
      </c>
      <c r="T2297" t="s">
        <v>61</v>
      </c>
      <c r="U2297" t="s">
        <v>4804</v>
      </c>
      <c r="V2297" t="s">
        <v>62</v>
      </c>
      <c r="W2297" t="s">
        <v>51</v>
      </c>
      <c r="X2297" t="s">
        <v>52</v>
      </c>
      <c r="Y2297" t="s">
        <v>63</v>
      </c>
      <c r="Z2297" t="s">
        <v>64</v>
      </c>
      <c r="AA2297" t="s">
        <v>65</v>
      </c>
    </row>
    <row r="2298" spans="1:27" x14ac:dyDescent="0.25">
      <c r="A2298" s="1">
        <v>10356</v>
      </c>
      <c r="B2298" s="1">
        <v>48</v>
      </c>
      <c r="C2298" s="8">
        <v>100</v>
      </c>
      <c r="D2298" s="1">
        <v>5</v>
      </c>
      <c r="E2298" s="7">
        <v>9720</v>
      </c>
      <c r="F2298" s="7">
        <f>sales_data_sample3[[#This Row],[SALES]]*sales_data_sample3[[#This Row],[PROFIT MARGIN]]</f>
        <v>718.30799999999999</v>
      </c>
      <c r="G2298" s="14" t="str">
        <f>IF(sales_data_sample3[[#This Row],[STATUS]] &lt;&gt;"Cancelled","7,39%","0")</f>
        <v>7,39%</v>
      </c>
      <c r="H2298" s="4">
        <v>38330</v>
      </c>
      <c r="I2298" t="s">
        <v>28</v>
      </c>
      <c r="J2298">
        <f>ROUNDUP(MONTH(sales_data_sample3[[#This Row],[ORDER DATE]])/3,0)</f>
        <v>4</v>
      </c>
      <c r="K2298" t="str">
        <f>TEXT(sales_data_sample3[[#This Row],[ORDER DATE]],"[$-409]mmmm")</f>
        <v>December</v>
      </c>
      <c r="L2298">
        <f>YEAR(sales_data_sample3[[#This Row],[ORDER DATE]])</f>
        <v>2004</v>
      </c>
      <c r="M2298" t="s">
        <v>1354</v>
      </c>
      <c r="N2298">
        <v>33</v>
      </c>
      <c r="O2298" t="s">
        <v>2922</v>
      </c>
      <c r="P2298" t="s">
        <v>58</v>
      </c>
      <c r="Q2298" t="s">
        <v>59</v>
      </c>
      <c r="R2298" t="s">
        <v>60</v>
      </c>
      <c r="S2298" t="s">
        <v>4804</v>
      </c>
      <c r="T2298" t="s">
        <v>61</v>
      </c>
      <c r="U2298" t="s">
        <v>4804</v>
      </c>
      <c r="V2298" t="s">
        <v>62</v>
      </c>
      <c r="W2298" t="s">
        <v>51</v>
      </c>
      <c r="X2298" t="s">
        <v>52</v>
      </c>
      <c r="Y2298" t="s">
        <v>63</v>
      </c>
      <c r="Z2298" t="s">
        <v>64</v>
      </c>
      <c r="AA2298" t="s">
        <v>229</v>
      </c>
    </row>
    <row r="2299" spans="1:27" x14ac:dyDescent="0.25">
      <c r="A2299" s="1">
        <v>10356</v>
      </c>
      <c r="B2299" s="1">
        <v>26</v>
      </c>
      <c r="C2299" s="8">
        <v>31.86</v>
      </c>
      <c r="D2299" s="1">
        <v>7</v>
      </c>
      <c r="E2299" s="7">
        <v>828.36</v>
      </c>
      <c r="F2299" s="7">
        <f>sales_data_sample3[[#This Row],[SALES]]*sales_data_sample3[[#This Row],[PROFIT MARGIN]]</f>
        <v>61.215803999999999</v>
      </c>
      <c r="G2299" s="14" t="str">
        <f>IF(sales_data_sample3[[#This Row],[STATUS]] &lt;&gt;"Cancelled","7,39%","0")</f>
        <v>7,39%</v>
      </c>
      <c r="H2299" s="4">
        <v>38330</v>
      </c>
      <c r="I2299" t="s">
        <v>28</v>
      </c>
      <c r="J2299">
        <f>ROUNDUP(MONTH(sales_data_sample3[[#This Row],[ORDER DATE]])/3,0)</f>
        <v>4</v>
      </c>
      <c r="K2299" t="str">
        <f>TEXT(sales_data_sample3[[#This Row],[ORDER DATE]],"[$-409]mmmm")</f>
        <v>December</v>
      </c>
      <c r="L2299">
        <f>YEAR(sales_data_sample3[[#This Row],[ORDER DATE]])</f>
        <v>2004</v>
      </c>
      <c r="M2299" t="s">
        <v>1354</v>
      </c>
      <c r="N2299">
        <v>44</v>
      </c>
      <c r="O2299" t="s">
        <v>3035</v>
      </c>
      <c r="P2299" t="s">
        <v>58</v>
      </c>
      <c r="Q2299" t="s">
        <v>59</v>
      </c>
      <c r="R2299" t="s">
        <v>60</v>
      </c>
      <c r="S2299" t="s">
        <v>4804</v>
      </c>
      <c r="T2299" t="s">
        <v>61</v>
      </c>
      <c r="U2299" t="s">
        <v>4804</v>
      </c>
      <c r="V2299" t="s">
        <v>62</v>
      </c>
      <c r="W2299" t="s">
        <v>51</v>
      </c>
      <c r="X2299" t="s">
        <v>52</v>
      </c>
      <c r="Y2299" t="s">
        <v>63</v>
      </c>
      <c r="Z2299" t="s">
        <v>64</v>
      </c>
      <c r="AA2299" t="s">
        <v>42</v>
      </c>
    </row>
    <row r="2300" spans="1:27" x14ac:dyDescent="0.25">
      <c r="A2300" s="1">
        <v>10356</v>
      </c>
      <c r="B2300" s="1">
        <v>26</v>
      </c>
      <c r="C2300" s="8">
        <v>100</v>
      </c>
      <c r="D2300" s="1">
        <v>4</v>
      </c>
      <c r="E2300" s="7">
        <v>3937.7</v>
      </c>
      <c r="F2300" s="7">
        <f>sales_data_sample3[[#This Row],[SALES]]*sales_data_sample3[[#This Row],[PROFIT MARGIN]]</f>
        <v>500.08789999999999</v>
      </c>
      <c r="G2300" s="14">
        <v>0.127</v>
      </c>
      <c r="H2300" s="4">
        <v>38330</v>
      </c>
      <c r="I2300" t="s">
        <v>28</v>
      </c>
      <c r="J2300">
        <f>ROUNDUP(MONTH(sales_data_sample3[[#This Row],[ORDER DATE]])/3,0)</f>
        <v>4</v>
      </c>
      <c r="K2300" t="str">
        <f>TEXT(sales_data_sample3[[#This Row],[ORDER DATE]],"[$-409]mmmm")</f>
        <v>December</v>
      </c>
      <c r="L2300">
        <f>YEAR(sales_data_sample3[[#This Row],[ORDER DATE]])</f>
        <v>2004</v>
      </c>
      <c r="M2300" t="s">
        <v>29</v>
      </c>
      <c r="N2300">
        <v>81</v>
      </c>
      <c r="O2300" t="s">
        <v>4246</v>
      </c>
      <c r="P2300" t="s">
        <v>58</v>
      </c>
      <c r="Q2300" t="s">
        <v>59</v>
      </c>
      <c r="R2300" t="s">
        <v>60</v>
      </c>
      <c r="S2300" t="s">
        <v>4804</v>
      </c>
      <c r="T2300" t="s">
        <v>61</v>
      </c>
      <c r="U2300" t="s">
        <v>4804</v>
      </c>
      <c r="V2300" t="s">
        <v>62</v>
      </c>
      <c r="W2300" t="s">
        <v>51</v>
      </c>
      <c r="X2300" t="s">
        <v>52</v>
      </c>
      <c r="Y2300" t="s">
        <v>63</v>
      </c>
      <c r="Z2300" t="s">
        <v>64</v>
      </c>
      <c r="AA2300" t="s">
        <v>65</v>
      </c>
    </row>
    <row r="2301" spans="1:27" x14ac:dyDescent="0.25">
      <c r="A2301" s="1">
        <v>10357</v>
      </c>
      <c r="B2301" s="1">
        <v>32</v>
      </c>
      <c r="C2301" s="8">
        <v>100</v>
      </c>
      <c r="D2301" s="1">
        <v>10</v>
      </c>
      <c r="E2301" s="7">
        <v>5691.84</v>
      </c>
      <c r="F2301" s="7">
        <f>sales_data_sample3[[#This Row],[SALES]]*sales_data_sample3[[#This Row],[PROFIT MARGIN]]</f>
        <v>1416.6989760000001</v>
      </c>
      <c r="G2301" s="14" t="str">
        <f>IF(sales_data_sample3[[#This Row],[STATUS]] &lt;&gt;"Cancelled","24,89%","0")</f>
        <v>24,89%</v>
      </c>
      <c r="H2301" s="4">
        <v>38331</v>
      </c>
      <c r="I2301" t="s">
        <v>28</v>
      </c>
      <c r="J2301">
        <f>ROUNDUP(MONTH(sales_data_sample3[[#This Row],[ORDER DATE]])/3,0)</f>
        <v>4</v>
      </c>
      <c r="K2301" t="str">
        <f>TEXT(sales_data_sample3[[#This Row],[ORDER DATE]],"[$-409]mmmm")</f>
        <v>December</v>
      </c>
      <c r="L2301">
        <f>YEAR(sales_data_sample3[[#This Row],[ORDER DATE]])</f>
        <v>2004</v>
      </c>
      <c r="M2301" t="s">
        <v>278</v>
      </c>
      <c r="N2301">
        <v>214</v>
      </c>
      <c r="O2301" t="s">
        <v>279</v>
      </c>
      <c r="P2301" t="s">
        <v>417</v>
      </c>
      <c r="Q2301" t="s">
        <v>418</v>
      </c>
      <c r="R2301" t="s">
        <v>419</v>
      </c>
      <c r="S2301" t="s">
        <v>4804</v>
      </c>
      <c r="T2301" t="s">
        <v>420</v>
      </c>
      <c r="U2301" t="s">
        <v>73</v>
      </c>
      <c r="V2301" t="s">
        <v>167</v>
      </c>
      <c r="W2301" t="s">
        <v>38</v>
      </c>
      <c r="X2301" t="s">
        <v>39</v>
      </c>
      <c r="Y2301" t="s">
        <v>421</v>
      </c>
      <c r="Z2301" t="s">
        <v>422</v>
      </c>
      <c r="AA2301" t="s">
        <v>65</v>
      </c>
    </row>
    <row r="2302" spans="1:27" x14ac:dyDescent="0.25">
      <c r="A2302" s="1">
        <v>10357</v>
      </c>
      <c r="B2302" s="1">
        <v>43</v>
      </c>
      <c r="C2302" s="8">
        <v>100</v>
      </c>
      <c r="D2302" s="1">
        <v>9</v>
      </c>
      <c r="E2302" s="7">
        <v>5780.92</v>
      </c>
      <c r="F2302" s="7">
        <f>sales_data_sample3[[#This Row],[SALES]]*sales_data_sample3[[#This Row],[PROFIT MARGIN]]</f>
        <v>1438.8709880000001</v>
      </c>
      <c r="G2302" s="14" t="str">
        <f>IF(sales_data_sample3[[#This Row],[STATUS]] &lt;&gt;"Cancelled","24,89%","0")</f>
        <v>24,89%</v>
      </c>
      <c r="H2302" s="4">
        <v>38331</v>
      </c>
      <c r="I2302" t="s">
        <v>28</v>
      </c>
      <c r="J2302">
        <f>ROUNDUP(MONTH(sales_data_sample3[[#This Row],[ORDER DATE]])/3,0)</f>
        <v>4</v>
      </c>
      <c r="K2302" t="str">
        <f>TEXT(sales_data_sample3[[#This Row],[ORDER DATE]],"[$-409]mmmm")</f>
        <v>December</v>
      </c>
      <c r="L2302">
        <f>YEAR(sales_data_sample3[[#This Row],[ORDER DATE]])</f>
        <v>2004</v>
      </c>
      <c r="M2302" t="s">
        <v>278</v>
      </c>
      <c r="N2302">
        <v>147</v>
      </c>
      <c r="O2302" t="s">
        <v>710</v>
      </c>
      <c r="P2302" t="s">
        <v>417</v>
      </c>
      <c r="Q2302" t="s">
        <v>418</v>
      </c>
      <c r="R2302" t="s">
        <v>419</v>
      </c>
      <c r="S2302" t="s">
        <v>4804</v>
      </c>
      <c r="T2302" t="s">
        <v>420</v>
      </c>
      <c r="U2302" t="s">
        <v>73</v>
      </c>
      <c r="V2302" t="s">
        <v>167</v>
      </c>
      <c r="W2302" t="s">
        <v>38</v>
      </c>
      <c r="X2302" t="s">
        <v>39</v>
      </c>
      <c r="Y2302" t="s">
        <v>421</v>
      </c>
      <c r="Z2302" t="s">
        <v>422</v>
      </c>
      <c r="AA2302" t="s">
        <v>65</v>
      </c>
    </row>
    <row r="2303" spans="1:27" x14ac:dyDescent="0.25">
      <c r="A2303" s="1">
        <v>10357</v>
      </c>
      <c r="B2303" s="1">
        <v>49</v>
      </c>
      <c r="C2303" s="8">
        <v>100</v>
      </c>
      <c r="D2303" s="1">
        <v>8</v>
      </c>
      <c r="E2303" s="7">
        <v>5960.36</v>
      </c>
      <c r="F2303" s="7">
        <f>sales_data_sample3[[#This Row],[SALES]]*sales_data_sample3[[#This Row],[PROFIT MARGIN]]</f>
        <v>271.19637999999998</v>
      </c>
      <c r="G2303" s="14" t="str">
        <f>IF(sales_data_sample3[[#This Row],[STATUS]] &lt;&gt;"Cancelled","4,55%","0")</f>
        <v>4,55%</v>
      </c>
      <c r="H2303" s="4">
        <v>38331</v>
      </c>
      <c r="I2303" t="s">
        <v>28</v>
      </c>
      <c r="J2303">
        <f>ROUNDUP(MONTH(sales_data_sample3[[#This Row],[ORDER DATE]])/3,0)</f>
        <v>4</v>
      </c>
      <c r="K2303" t="str">
        <f>TEXT(sales_data_sample3[[#This Row],[ORDER DATE]],"[$-409]mmmm")</f>
        <v>December</v>
      </c>
      <c r="L2303">
        <f>YEAR(sales_data_sample3[[#This Row],[ORDER DATE]])</f>
        <v>2004</v>
      </c>
      <c r="M2303" t="s">
        <v>957</v>
      </c>
      <c r="N2303">
        <v>136</v>
      </c>
      <c r="O2303" t="s">
        <v>958</v>
      </c>
      <c r="P2303" t="s">
        <v>417</v>
      </c>
      <c r="Q2303" t="s">
        <v>418</v>
      </c>
      <c r="R2303" t="s">
        <v>419</v>
      </c>
      <c r="S2303" t="s">
        <v>4804</v>
      </c>
      <c r="T2303" t="s">
        <v>420</v>
      </c>
      <c r="U2303" t="s">
        <v>73</v>
      </c>
      <c r="V2303" t="s">
        <v>167</v>
      </c>
      <c r="W2303" t="s">
        <v>38</v>
      </c>
      <c r="X2303" t="s">
        <v>39</v>
      </c>
      <c r="Y2303" t="s">
        <v>421</v>
      </c>
      <c r="Z2303" t="s">
        <v>422</v>
      </c>
      <c r="AA2303" t="s">
        <v>65</v>
      </c>
    </row>
    <row r="2304" spans="1:27" x14ac:dyDescent="0.25">
      <c r="A2304" s="1">
        <v>10357</v>
      </c>
      <c r="B2304" s="1">
        <v>39</v>
      </c>
      <c r="C2304" s="8">
        <v>98</v>
      </c>
      <c r="D2304" s="1">
        <v>1</v>
      </c>
      <c r="E2304" s="7">
        <v>3822</v>
      </c>
      <c r="F2304" s="7">
        <f>sales_data_sample3[[#This Row],[SALES]]*sales_data_sample3[[#This Row],[PROFIT MARGIN]]</f>
        <v>173.90099999999998</v>
      </c>
      <c r="G2304" s="14" t="str">
        <f>IF(sales_data_sample3[[#This Row],[STATUS]] &lt;&gt;"Cancelled","4,55%","0")</f>
        <v>4,55%</v>
      </c>
      <c r="H2304" s="4">
        <v>38331</v>
      </c>
      <c r="I2304" t="s">
        <v>28</v>
      </c>
      <c r="J2304">
        <f>ROUNDUP(MONTH(sales_data_sample3[[#This Row],[ORDER DATE]])/3,0)</f>
        <v>4</v>
      </c>
      <c r="K2304" t="str">
        <f>TEXT(sales_data_sample3[[#This Row],[ORDER DATE]],"[$-409]mmmm")</f>
        <v>December</v>
      </c>
      <c r="L2304">
        <f>YEAR(sales_data_sample3[[#This Row],[ORDER DATE]])</f>
        <v>2004</v>
      </c>
      <c r="M2304" t="s">
        <v>957</v>
      </c>
      <c r="N2304">
        <v>116</v>
      </c>
      <c r="O2304" t="s">
        <v>1264</v>
      </c>
      <c r="P2304" t="s">
        <v>417</v>
      </c>
      <c r="Q2304" t="s">
        <v>418</v>
      </c>
      <c r="R2304" t="s">
        <v>419</v>
      </c>
      <c r="S2304" t="s">
        <v>4804</v>
      </c>
      <c r="T2304" t="s">
        <v>420</v>
      </c>
      <c r="U2304" t="s">
        <v>73</v>
      </c>
      <c r="V2304" t="s">
        <v>167</v>
      </c>
      <c r="W2304" t="s">
        <v>38</v>
      </c>
      <c r="X2304" t="s">
        <v>39</v>
      </c>
      <c r="Y2304" t="s">
        <v>421</v>
      </c>
      <c r="Z2304" t="s">
        <v>422</v>
      </c>
      <c r="AA2304" t="s">
        <v>65</v>
      </c>
    </row>
    <row r="2305" spans="1:27" x14ac:dyDescent="0.25">
      <c r="A2305" s="1">
        <v>10357</v>
      </c>
      <c r="B2305" s="1">
        <v>41</v>
      </c>
      <c r="C2305" s="8">
        <v>61.99</v>
      </c>
      <c r="D2305" s="1">
        <v>7</v>
      </c>
      <c r="E2305" s="7">
        <v>2541.59</v>
      </c>
      <c r="F2305" s="7">
        <f>sales_data_sample3[[#This Row],[SALES]]*sales_data_sample3[[#This Row],[PROFIT MARGIN]]</f>
        <v>115.64234500000001</v>
      </c>
      <c r="G2305" s="14" t="str">
        <f>IF(sales_data_sample3[[#This Row],[STATUS]] &lt;&gt;"Cancelled","4,55%","0")</f>
        <v>4,55%</v>
      </c>
      <c r="H2305" s="4">
        <v>38331</v>
      </c>
      <c r="I2305" t="s">
        <v>28</v>
      </c>
      <c r="J2305">
        <f>ROUNDUP(MONTH(sales_data_sample3[[#This Row],[ORDER DATE]])/3,0)</f>
        <v>4</v>
      </c>
      <c r="K2305" t="str">
        <f>TEXT(sales_data_sample3[[#This Row],[ORDER DATE]],"[$-409]mmmm")</f>
        <v>December</v>
      </c>
      <c r="L2305">
        <f>YEAR(sales_data_sample3[[#This Row],[ORDER DATE]])</f>
        <v>2004</v>
      </c>
      <c r="M2305" t="s">
        <v>957</v>
      </c>
      <c r="N2305">
        <v>60</v>
      </c>
      <c r="O2305" t="s">
        <v>1799</v>
      </c>
      <c r="P2305" t="s">
        <v>417</v>
      </c>
      <c r="Q2305" t="s">
        <v>418</v>
      </c>
      <c r="R2305" t="s">
        <v>419</v>
      </c>
      <c r="S2305" t="s">
        <v>4804</v>
      </c>
      <c r="T2305" t="s">
        <v>420</v>
      </c>
      <c r="U2305" t="s">
        <v>73</v>
      </c>
      <c r="V2305" t="s">
        <v>167</v>
      </c>
      <c r="W2305" t="s">
        <v>38</v>
      </c>
      <c r="X2305" t="s">
        <v>39</v>
      </c>
      <c r="Y2305" t="s">
        <v>421</v>
      </c>
      <c r="Z2305" t="s">
        <v>422</v>
      </c>
      <c r="AA2305" t="s">
        <v>42</v>
      </c>
    </row>
    <row r="2306" spans="1:27" x14ac:dyDescent="0.25">
      <c r="A2306" s="1">
        <v>10357</v>
      </c>
      <c r="B2306" s="1">
        <v>41</v>
      </c>
      <c r="C2306" s="8">
        <v>87.13</v>
      </c>
      <c r="D2306" s="1">
        <v>6</v>
      </c>
      <c r="E2306" s="7">
        <v>3572.33</v>
      </c>
      <c r="F2306" s="7">
        <f>sales_data_sample3[[#This Row],[SALES]]*sales_data_sample3[[#This Row],[PROFIT MARGIN]]</f>
        <v>263.99518699999999</v>
      </c>
      <c r="G2306" s="14" t="str">
        <f>IF(sales_data_sample3[[#This Row],[STATUS]] &lt;&gt;"Cancelled","7,39%","0")</f>
        <v>7,39%</v>
      </c>
      <c r="H2306" s="4">
        <v>38331</v>
      </c>
      <c r="I2306" t="s">
        <v>28</v>
      </c>
      <c r="J2306">
        <f>ROUNDUP(MONTH(sales_data_sample3[[#This Row],[ORDER DATE]])/3,0)</f>
        <v>4</v>
      </c>
      <c r="K2306" t="str">
        <f>TEXT(sales_data_sample3[[#This Row],[ORDER DATE]],"[$-409]mmmm")</f>
        <v>December</v>
      </c>
      <c r="L2306">
        <f>YEAR(sales_data_sample3[[#This Row],[ORDER DATE]])</f>
        <v>2004</v>
      </c>
      <c r="M2306" t="s">
        <v>1354</v>
      </c>
      <c r="N2306">
        <v>101</v>
      </c>
      <c r="O2306" t="s">
        <v>1989</v>
      </c>
      <c r="P2306" t="s">
        <v>417</v>
      </c>
      <c r="Q2306" t="s">
        <v>418</v>
      </c>
      <c r="R2306" t="s">
        <v>419</v>
      </c>
      <c r="S2306" t="s">
        <v>4804</v>
      </c>
      <c r="T2306" t="s">
        <v>420</v>
      </c>
      <c r="U2306" t="s">
        <v>73</v>
      </c>
      <c r="V2306" t="s">
        <v>167</v>
      </c>
      <c r="W2306" t="s">
        <v>38</v>
      </c>
      <c r="X2306" t="s">
        <v>39</v>
      </c>
      <c r="Y2306" t="s">
        <v>421</v>
      </c>
      <c r="Z2306" t="s">
        <v>422</v>
      </c>
      <c r="AA2306" t="s">
        <v>65</v>
      </c>
    </row>
    <row r="2307" spans="1:27" x14ac:dyDescent="0.25">
      <c r="A2307" s="1">
        <v>10357</v>
      </c>
      <c r="B2307" s="1">
        <v>49</v>
      </c>
      <c r="C2307" s="8">
        <v>70.58</v>
      </c>
      <c r="D2307" s="1">
        <v>5</v>
      </c>
      <c r="E2307" s="7">
        <v>3458.42</v>
      </c>
      <c r="F2307" s="7">
        <f>sales_data_sample3[[#This Row],[SALES]]*sales_data_sample3[[#This Row],[PROFIT MARGIN]]</f>
        <v>255.57723799999999</v>
      </c>
      <c r="G2307" s="14" t="str">
        <f>IF(sales_data_sample3[[#This Row],[STATUS]] &lt;&gt;"Cancelled","7,39%","0")</f>
        <v>7,39%</v>
      </c>
      <c r="H2307" s="4">
        <v>38331</v>
      </c>
      <c r="I2307" t="s">
        <v>28</v>
      </c>
      <c r="J2307">
        <f>ROUNDUP(MONTH(sales_data_sample3[[#This Row],[ORDER DATE]])/3,0)</f>
        <v>4</v>
      </c>
      <c r="K2307" t="str">
        <f>TEXT(sales_data_sample3[[#This Row],[ORDER DATE]],"[$-409]mmmm")</f>
        <v>December</v>
      </c>
      <c r="L2307">
        <f>YEAR(sales_data_sample3[[#This Row],[ORDER DATE]])</f>
        <v>2004</v>
      </c>
      <c r="M2307" t="s">
        <v>1354</v>
      </c>
      <c r="N2307">
        <v>62</v>
      </c>
      <c r="O2307" t="s">
        <v>2025</v>
      </c>
      <c r="P2307" t="s">
        <v>417</v>
      </c>
      <c r="Q2307" t="s">
        <v>418</v>
      </c>
      <c r="R2307" t="s">
        <v>419</v>
      </c>
      <c r="S2307" t="s">
        <v>4804</v>
      </c>
      <c r="T2307" t="s">
        <v>420</v>
      </c>
      <c r="U2307" t="s">
        <v>73</v>
      </c>
      <c r="V2307" t="s">
        <v>167</v>
      </c>
      <c r="W2307" t="s">
        <v>38</v>
      </c>
      <c r="X2307" t="s">
        <v>39</v>
      </c>
      <c r="Y2307" t="s">
        <v>421</v>
      </c>
      <c r="Z2307" t="s">
        <v>422</v>
      </c>
      <c r="AA2307" t="s">
        <v>65</v>
      </c>
    </row>
    <row r="2308" spans="1:27" x14ac:dyDescent="0.25">
      <c r="A2308" s="1">
        <v>10357</v>
      </c>
      <c r="B2308" s="1">
        <v>44</v>
      </c>
      <c r="C2308" s="8">
        <v>100</v>
      </c>
      <c r="D2308" s="1">
        <v>4</v>
      </c>
      <c r="E2308" s="7">
        <v>5160.76</v>
      </c>
      <c r="F2308" s="7">
        <f>sales_data_sample3[[#This Row],[SALES]]*sales_data_sample3[[#This Row],[PROFIT MARGIN]]</f>
        <v>381.38016399999998</v>
      </c>
      <c r="G2308" s="14" t="str">
        <f>IF(sales_data_sample3[[#This Row],[STATUS]] &lt;&gt;"Cancelled","7,39%","0")</f>
        <v>7,39%</v>
      </c>
      <c r="H2308" s="4">
        <v>38331</v>
      </c>
      <c r="I2308" t="s">
        <v>28</v>
      </c>
      <c r="J2308">
        <f>ROUNDUP(MONTH(sales_data_sample3[[#This Row],[ORDER DATE]])/3,0)</f>
        <v>4</v>
      </c>
      <c r="K2308" t="str">
        <f>TEXT(sales_data_sample3[[#This Row],[ORDER DATE]],"[$-409]mmmm")</f>
        <v>December</v>
      </c>
      <c r="L2308">
        <f>YEAR(sales_data_sample3[[#This Row],[ORDER DATE]])</f>
        <v>2004</v>
      </c>
      <c r="M2308" t="s">
        <v>1354</v>
      </c>
      <c r="N2308">
        <v>104</v>
      </c>
      <c r="O2308" t="s">
        <v>2122</v>
      </c>
      <c r="P2308" t="s">
        <v>417</v>
      </c>
      <c r="Q2308" t="s">
        <v>418</v>
      </c>
      <c r="R2308" t="s">
        <v>419</v>
      </c>
      <c r="S2308" t="s">
        <v>4804</v>
      </c>
      <c r="T2308" t="s">
        <v>420</v>
      </c>
      <c r="U2308" t="s">
        <v>73</v>
      </c>
      <c r="V2308" t="s">
        <v>167</v>
      </c>
      <c r="W2308" t="s">
        <v>38</v>
      </c>
      <c r="X2308" t="s">
        <v>39</v>
      </c>
      <c r="Y2308" t="s">
        <v>421</v>
      </c>
      <c r="Z2308" t="s">
        <v>422</v>
      </c>
      <c r="AA2308" t="s">
        <v>65</v>
      </c>
    </row>
    <row r="2309" spans="1:27" x14ac:dyDescent="0.25">
      <c r="A2309" s="1">
        <v>10357</v>
      </c>
      <c r="B2309" s="1">
        <v>25</v>
      </c>
      <c r="C2309" s="8">
        <v>100</v>
      </c>
      <c r="D2309" s="1">
        <v>3</v>
      </c>
      <c r="E2309" s="7">
        <v>2604.25</v>
      </c>
      <c r="F2309" s="7">
        <f>sales_data_sample3[[#This Row],[SALES]]*sales_data_sample3[[#This Row],[PROFIT MARGIN]]</f>
        <v>192.45407499999999</v>
      </c>
      <c r="G2309" s="14" t="str">
        <f>IF(sales_data_sample3[[#This Row],[STATUS]] &lt;&gt;"Cancelled","7,39%","0")</f>
        <v>7,39%</v>
      </c>
      <c r="H2309" s="4">
        <v>38331</v>
      </c>
      <c r="I2309" t="s">
        <v>28</v>
      </c>
      <c r="J2309">
        <f>ROUNDUP(MONTH(sales_data_sample3[[#This Row],[ORDER DATE]])/3,0)</f>
        <v>4</v>
      </c>
      <c r="K2309" t="str">
        <f>TEXT(sales_data_sample3[[#This Row],[ORDER DATE]],"[$-409]mmmm")</f>
        <v>December</v>
      </c>
      <c r="L2309">
        <f>YEAR(sales_data_sample3[[#This Row],[ORDER DATE]])</f>
        <v>2004</v>
      </c>
      <c r="M2309" t="s">
        <v>1354</v>
      </c>
      <c r="N2309">
        <v>99</v>
      </c>
      <c r="O2309" t="s">
        <v>2325</v>
      </c>
      <c r="P2309" t="s">
        <v>417</v>
      </c>
      <c r="Q2309" t="s">
        <v>418</v>
      </c>
      <c r="R2309" t="s">
        <v>419</v>
      </c>
      <c r="S2309" t="s">
        <v>4804</v>
      </c>
      <c r="T2309" t="s">
        <v>420</v>
      </c>
      <c r="U2309" t="s">
        <v>73</v>
      </c>
      <c r="V2309" t="s">
        <v>167</v>
      </c>
      <c r="W2309" t="s">
        <v>38</v>
      </c>
      <c r="X2309" t="s">
        <v>39</v>
      </c>
      <c r="Y2309" t="s">
        <v>421</v>
      </c>
      <c r="Z2309" t="s">
        <v>422</v>
      </c>
      <c r="AA2309" t="s">
        <v>42</v>
      </c>
    </row>
    <row r="2310" spans="1:27" x14ac:dyDescent="0.25">
      <c r="A2310" s="1">
        <v>10357</v>
      </c>
      <c r="B2310" s="1">
        <v>28</v>
      </c>
      <c r="C2310" s="8">
        <v>100</v>
      </c>
      <c r="D2310" s="1">
        <v>2</v>
      </c>
      <c r="E2310" s="7">
        <v>3559.64</v>
      </c>
      <c r="F2310" s="7">
        <f>sales_data_sample3[[#This Row],[SALES]]*sales_data_sample3[[#This Row],[PROFIT MARGIN]]</f>
        <v>161.96361999999999</v>
      </c>
      <c r="G2310" s="14" t="str">
        <f>IF(sales_data_sample3[[#This Row],[STATUS]] &lt;&gt;"Cancelled","4,55%","0")</f>
        <v>4,55%</v>
      </c>
      <c r="H2310" s="4">
        <v>38331</v>
      </c>
      <c r="I2310" t="s">
        <v>28</v>
      </c>
      <c r="J2310">
        <f>ROUNDUP(MONTH(sales_data_sample3[[#This Row],[ORDER DATE]])/3,0)</f>
        <v>4</v>
      </c>
      <c r="K2310" t="str">
        <f>TEXT(sales_data_sample3[[#This Row],[ORDER DATE]],"[$-409]mmmm")</f>
        <v>December</v>
      </c>
      <c r="L2310">
        <f>YEAR(sales_data_sample3[[#This Row],[ORDER DATE]])</f>
        <v>2004</v>
      </c>
      <c r="M2310" t="s">
        <v>957</v>
      </c>
      <c r="N2310">
        <v>121</v>
      </c>
      <c r="O2310" t="s">
        <v>2604</v>
      </c>
      <c r="P2310" t="s">
        <v>417</v>
      </c>
      <c r="Q2310" t="s">
        <v>418</v>
      </c>
      <c r="R2310" t="s">
        <v>419</v>
      </c>
      <c r="S2310" t="s">
        <v>4804</v>
      </c>
      <c r="T2310" t="s">
        <v>420</v>
      </c>
      <c r="U2310" t="s">
        <v>73</v>
      </c>
      <c r="V2310" t="s">
        <v>167</v>
      </c>
      <c r="W2310" t="s">
        <v>38</v>
      </c>
      <c r="X2310" t="s">
        <v>39</v>
      </c>
      <c r="Y2310" t="s">
        <v>421</v>
      </c>
      <c r="Z2310" t="s">
        <v>422</v>
      </c>
      <c r="AA2310" t="s">
        <v>65</v>
      </c>
    </row>
    <row r="2311" spans="1:27" x14ac:dyDescent="0.25">
      <c r="A2311" s="1">
        <v>10358</v>
      </c>
      <c r="B2311" s="1">
        <v>49</v>
      </c>
      <c r="C2311" s="8">
        <v>55.34</v>
      </c>
      <c r="D2311" s="1">
        <v>5</v>
      </c>
      <c r="E2311" s="7">
        <v>2711.66</v>
      </c>
      <c r="F2311" s="7">
        <f>sales_data_sample3[[#This Row],[SALES]]*sales_data_sample3[[#This Row],[PROFIT MARGIN]]</f>
        <v>674.93217400000003</v>
      </c>
      <c r="G2311" s="14" t="str">
        <f>IF(sales_data_sample3[[#This Row],[STATUS]] &lt;&gt;"Cancelled","24,89%","0")</f>
        <v>24,89%</v>
      </c>
      <c r="H2311" s="4">
        <v>38331</v>
      </c>
      <c r="I2311" t="s">
        <v>28</v>
      </c>
      <c r="J2311">
        <f>ROUNDUP(MONTH(sales_data_sample3[[#This Row],[ORDER DATE]])/3,0)</f>
        <v>4</v>
      </c>
      <c r="K2311" t="str">
        <f>TEXT(sales_data_sample3[[#This Row],[ORDER DATE]],"[$-409]mmmm")</f>
        <v>December</v>
      </c>
      <c r="L2311">
        <f>YEAR(sales_data_sample3[[#This Row],[ORDER DATE]])</f>
        <v>2004</v>
      </c>
      <c r="M2311" t="s">
        <v>278</v>
      </c>
      <c r="N2311">
        <v>151</v>
      </c>
      <c r="O2311" t="s">
        <v>1027</v>
      </c>
      <c r="P2311" t="s">
        <v>268</v>
      </c>
      <c r="Q2311" t="s">
        <v>269</v>
      </c>
      <c r="R2311" t="s">
        <v>270</v>
      </c>
      <c r="S2311" t="s">
        <v>4804</v>
      </c>
      <c r="T2311" t="s">
        <v>271</v>
      </c>
      <c r="U2311" t="s">
        <v>4804</v>
      </c>
      <c r="V2311" t="s">
        <v>272</v>
      </c>
      <c r="W2311" t="s">
        <v>273</v>
      </c>
      <c r="X2311" t="s">
        <v>52</v>
      </c>
      <c r="Y2311" t="s">
        <v>274</v>
      </c>
      <c r="Z2311" t="s">
        <v>275</v>
      </c>
      <c r="AA2311" t="s">
        <v>42</v>
      </c>
    </row>
    <row r="2312" spans="1:27" x14ac:dyDescent="0.25">
      <c r="A2312" s="1">
        <v>10358</v>
      </c>
      <c r="B2312" s="1">
        <v>42</v>
      </c>
      <c r="C2312" s="8">
        <v>64.16</v>
      </c>
      <c r="D2312" s="1">
        <v>9</v>
      </c>
      <c r="E2312" s="7">
        <v>2694.72</v>
      </c>
      <c r="F2312" s="7">
        <f>sales_data_sample3[[#This Row],[SALES]]*sales_data_sample3[[#This Row],[PROFIT MARGIN]]</f>
        <v>122.60975999999999</v>
      </c>
      <c r="G2312" s="14" t="str">
        <f>IF(sales_data_sample3[[#This Row],[STATUS]] &lt;&gt;"Cancelled","4,55%","0")</f>
        <v>4,55%</v>
      </c>
      <c r="H2312" s="4">
        <v>38331</v>
      </c>
      <c r="I2312" t="s">
        <v>28</v>
      </c>
      <c r="J2312">
        <f>ROUNDUP(MONTH(sales_data_sample3[[#This Row],[ORDER DATE]])/3,0)</f>
        <v>4</v>
      </c>
      <c r="K2312" t="str">
        <f>TEXT(sales_data_sample3[[#This Row],[ORDER DATE]],"[$-409]mmmm")</f>
        <v>December</v>
      </c>
      <c r="L2312">
        <f>YEAR(sales_data_sample3[[#This Row],[ORDER DATE]])</f>
        <v>2004</v>
      </c>
      <c r="M2312" t="s">
        <v>957</v>
      </c>
      <c r="N2312">
        <v>118</v>
      </c>
      <c r="O2312" t="s">
        <v>1172</v>
      </c>
      <c r="P2312" t="s">
        <v>268</v>
      </c>
      <c r="Q2312" t="s">
        <v>269</v>
      </c>
      <c r="R2312" t="s">
        <v>270</v>
      </c>
      <c r="S2312" t="s">
        <v>4804</v>
      </c>
      <c r="T2312" t="s">
        <v>271</v>
      </c>
      <c r="U2312" t="s">
        <v>4804</v>
      </c>
      <c r="V2312" t="s">
        <v>272</v>
      </c>
      <c r="W2312" t="s">
        <v>273</v>
      </c>
      <c r="X2312" t="s">
        <v>52</v>
      </c>
      <c r="Y2312" t="s">
        <v>274</v>
      </c>
      <c r="Z2312" t="s">
        <v>275</v>
      </c>
      <c r="AA2312" t="s">
        <v>42</v>
      </c>
    </row>
    <row r="2313" spans="1:27" x14ac:dyDescent="0.25">
      <c r="A2313" s="1">
        <v>10358</v>
      </c>
      <c r="B2313" s="1">
        <v>20</v>
      </c>
      <c r="C2313" s="8">
        <v>100</v>
      </c>
      <c r="D2313" s="1">
        <v>10</v>
      </c>
      <c r="E2313" s="7">
        <v>2428</v>
      </c>
      <c r="F2313" s="7">
        <f>sales_data_sample3[[#This Row],[SALES]]*sales_data_sample3[[#This Row],[PROFIT MARGIN]]</f>
        <v>604.32920000000001</v>
      </c>
      <c r="G2313" s="14" t="str">
        <f>IF(sales_data_sample3[[#This Row],[STATUS]] &lt;&gt;"Cancelled","24,89%","0")</f>
        <v>24,89%</v>
      </c>
      <c r="H2313" s="4">
        <v>38331</v>
      </c>
      <c r="I2313" t="s">
        <v>28</v>
      </c>
      <c r="J2313">
        <f>ROUNDUP(MONTH(sales_data_sample3[[#This Row],[ORDER DATE]])/3,0)</f>
        <v>4</v>
      </c>
      <c r="K2313" t="str">
        <f>TEXT(sales_data_sample3[[#This Row],[ORDER DATE]],"[$-409]mmmm")</f>
        <v>December</v>
      </c>
      <c r="L2313">
        <f>YEAR(sales_data_sample3[[#This Row],[ORDER DATE]])</f>
        <v>2004</v>
      </c>
      <c r="M2313" t="s">
        <v>278</v>
      </c>
      <c r="N2313">
        <v>163</v>
      </c>
      <c r="O2313" t="s">
        <v>1667</v>
      </c>
      <c r="P2313" t="s">
        <v>268</v>
      </c>
      <c r="Q2313" t="s">
        <v>269</v>
      </c>
      <c r="R2313" t="s">
        <v>270</v>
      </c>
      <c r="S2313" t="s">
        <v>4804</v>
      </c>
      <c r="T2313" t="s">
        <v>271</v>
      </c>
      <c r="U2313" t="s">
        <v>4804</v>
      </c>
      <c r="V2313" t="s">
        <v>272</v>
      </c>
      <c r="W2313" t="s">
        <v>273</v>
      </c>
      <c r="X2313" t="s">
        <v>52</v>
      </c>
      <c r="Y2313" t="s">
        <v>274</v>
      </c>
      <c r="Z2313" t="s">
        <v>275</v>
      </c>
      <c r="AA2313" t="s">
        <v>42</v>
      </c>
    </row>
    <row r="2314" spans="1:27" x14ac:dyDescent="0.25">
      <c r="A2314" s="1">
        <v>10358</v>
      </c>
      <c r="B2314" s="1">
        <v>20</v>
      </c>
      <c r="C2314" s="8">
        <v>36.42</v>
      </c>
      <c r="D2314" s="1">
        <v>11</v>
      </c>
      <c r="E2314" s="7">
        <v>728.4</v>
      </c>
      <c r="F2314" s="7">
        <f>sales_data_sample3[[#This Row],[SALES]]*sales_data_sample3[[#This Row],[PROFIT MARGIN]]</f>
        <v>33.142199999999995</v>
      </c>
      <c r="G2314" s="14" t="str">
        <f>IF(sales_data_sample3[[#This Row],[STATUS]] &lt;&gt;"Cancelled","4,55%","0")</f>
        <v>4,55%</v>
      </c>
      <c r="H2314" s="4">
        <v>38331</v>
      </c>
      <c r="I2314" t="s">
        <v>28</v>
      </c>
      <c r="J2314">
        <f>ROUNDUP(MONTH(sales_data_sample3[[#This Row],[ORDER DATE]])/3,0)</f>
        <v>4</v>
      </c>
      <c r="K2314" t="str">
        <f>TEXT(sales_data_sample3[[#This Row],[ORDER DATE]],"[$-409]mmmm")</f>
        <v>December</v>
      </c>
      <c r="L2314">
        <f>YEAR(sales_data_sample3[[#This Row],[ORDER DATE]])</f>
        <v>2004</v>
      </c>
      <c r="M2314" t="s">
        <v>957</v>
      </c>
      <c r="N2314">
        <v>122</v>
      </c>
      <c r="O2314" t="s">
        <v>1737</v>
      </c>
      <c r="P2314" t="s">
        <v>268</v>
      </c>
      <c r="Q2314" t="s">
        <v>269</v>
      </c>
      <c r="R2314" t="s">
        <v>270</v>
      </c>
      <c r="S2314" t="s">
        <v>4804</v>
      </c>
      <c r="T2314" t="s">
        <v>271</v>
      </c>
      <c r="U2314" t="s">
        <v>4804</v>
      </c>
      <c r="V2314" t="s">
        <v>272</v>
      </c>
      <c r="W2314" t="s">
        <v>273</v>
      </c>
      <c r="X2314" t="s">
        <v>52</v>
      </c>
      <c r="Y2314" t="s">
        <v>274</v>
      </c>
      <c r="Z2314" t="s">
        <v>275</v>
      </c>
      <c r="AA2314" t="s">
        <v>42</v>
      </c>
    </row>
    <row r="2315" spans="1:27" x14ac:dyDescent="0.25">
      <c r="A2315" s="1">
        <v>10358</v>
      </c>
      <c r="B2315" s="1">
        <v>32</v>
      </c>
      <c r="C2315" s="8">
        <v>93.49</v>
      </c>
      <c r="D2315" s="1">
        <v>12</v>
      </c>
      <c r="E2315" s="7">
        <v>2991.68</v>
      </c>
      <c r="F2315" s="7">
        <f>sales_data_sample3[[#This Row],[SALES]]*sales_data_sample3[[#This Row],[PROFIT MARGIN]]</f>
        <v>744.62915199999998</v>
      </c>
      <c r="G2315" s="14" t="str">
        <f>IF(sales_data_sample3[[#This Row],[STATUS]] &lt;&gt;"Cancelled","24,89%","0")</f>
        <v>24,89%</v>
      </c>
      <c r="H2315" s="4">
        <v>38331</v>
      </c>
      <c r="I2315" t="s">
        <v>28</v>
      </c>
      <c r="J2315">
        <f>ROUNDUP(MONTH(sales_data_sample3[[#This Row],[ORDER DATE]])/3,0)</f>
        <v>4</v>
      </c>
      <c r="K2315" t="str">
        <f>TEXT(sales_data_sample3[[#This Row],[ORDER DATE]],"[$-409]mmmm")</f>
        <v>December</v>
      </c>
      <c r="L2315">
        <f>YEAR(sales_data_sample3[[#This Row],[ORDER DATE]])</f>
        <v>2004</v>
      </c>
      <c r="M2315" t="s">
        <v>278</v>
      </c>
      <c r="N2315">
        <v>169</v>
      </c>
      <c r="O2315" t="s">
        <v>2190</v>
      </c>
      <c r="P2315" t="s">
        <v>268</v>
      </c>
      <c r="Q2315" t="s">
        <v>269</v>
      </c>
      <c r="R2315" t="s">
        <v>270</v>
      </c>
      <c r="S2315" t="s">
        <v>4804</v>
      </c>
      <c r="T2315" t="s">
        <v>271</v>
      </c>
      <c r="U2315" t="s">
        <v>4804</v>
      </c>
      <c r="V2315" t="s">
        <v>272</v>
      </c>
      <c r="W2315" t="s">
        <v>273</v>
      </c>
      <c r="X2315" t="s">
        <v>52</v>
      </c>
      <c r="Y2315" t="s">
        <v>274</v>
      </c>
      <c r="Z2315" t="s">
        <v>275</v>
      </c>
      <c r="AA2315" t="s">
        <v>42</v>
      </c>
    </row>
    <row r="2316" spans="1:27" x14ac:dyDescent="0.25">
      <c r="A2316" s="1">
        <v>10358</v>
      </c>
      <c r="B2316" s="1">
        <v>25</v>
      </c>
      <c r="C2316" s="8">
        <v>100</v>
      </c>
      <c r="D2316" s="1">
        <v>13</v>
      </c>
      <c r="E2316" s="7">
        <v>2528.25</v>
      </c>
      <c r="F2316" s="7">
        <f>sales_data_sample3[[#This Row],[SALES]]*sales_data_sample3[[#This Row],[PROFIT MARGIN]]</f>
        <v>629.28142500000001</v>
      </c>
      <c r="G2316" s="14" t="str">
        <f>IF(sales_data_sample3[[#This Row],[STATUS]] &lt;&gt;"Cancelled","24,89%","0")</f>
        <v>24,89%</v>
      </c>
      <c r="H2316" s="4">
        <v>38331</v>
      </c>
      <c r="I2316" t="s">
        <v>28</v>
      </c>
      <c r="J2316">
        <f>ROUNDUP(MONTH(sales_data_sample3[[#This Row],[ORDER DATE]])/3,0)</f>
        <v>4</v>
      </c>
      <c r="K2316" t="str">
        <f>TEXT(sales_data_sample3[[#This Row],[ORDER DATE]],"[$-409]mmmm")</f>
        <v>December</v>
      </c>
      <c r="L2316">
        <f>YEAR(sales_data_sample3[[#This Row],[ORDER DATE]])</f>
        <v>2004</v>
      </c>
      <c r="M2316" t="s">
        <v>278</v>
      </c>
      <c r="N2316">
        <v>143</v>
      </c>
      <c r="O2316" t="s">
        <v>2501</v>
      </c>
      <c r="P2316" t="s">
        <v>268</v>
      </c>
      <c r="Q2316" t="s">
        <v>269</v>
      </c>
      <c r="R2316" t="s">
        <v>270</v>
      </c>
      <c r="S2316" t="s">
        <v>4804</v>
      </c>
      <c r="T2316" t="s">
        <v>271</v>
      </c>
      <c r="U2316" t="s">
        <v>4804</v>
      </c>
      <c r="V2316" t="s">
        <v>272</v>
      </c>
      <c r="W2316" t="s">
        <v>273</v>
      </c>
      <c r="X2316" t="s">
        <v>52</v>
      </c>
      <c r="Y2316" t="s">
        <v>274</v>
      </c>
      <c r="Z2316" t="s">
        <v>275</v>
      </c>
      <c r="AA2316" t="s">
        <v>42</v>
      </c>
    </row>
    <row r="2317" spans="1:27" x14ac:dyDescent="0.25">
      <c r="A2317" s="1">
        <v>10358</v>
      </c>
      <c r="B2317" s="1">
        <v>30</v>
      </c>
      <c r="C2317" s="8">
        <v>100</v>
      </c>
      <c r="D2317" s="1">
        <v>8</v>
      </c>
      <c r="E2317" s="7">
        <v>5302.8</v>
      </c>
      <c r="F2317" s="7">
        <f>sales_data_sample3[[#This Row],[SALES]]*sales_data_sample3[[#This Row],[PROFIT MARGIN]]</f>
        <v>391.87691999999998</v>
      </c>
      <c r="G2317" s="14" t="str">
        <f>IF(sales_data_sample3[[#This Row],[STATUS]] &lt;&gt;"Cancelled","7,39%","0")</f>
        <v>7,39%</v>
      </c>
      <c r="H2317" s="4">
        <v>38331</v>
      </c>
      <c r="I2317" t="s">
        <v>28</v>
      </c>
      <c r="J2317">
        <f>ROUNDUP(MONTH(sales_data_sample3[[#This Row],[ORDER DATE]])/3,0)</f>
        <v>4</v>
      </c>
      <c r="K2317" t="str">
        <f>TEXT(sales_data_sample3[[#This Row],[ORDER DATE]],"[$-409]mmmm")</f>
        <v>December</v>
      </c>
      <c r="L2317">
        <f>YEAR(sales_data_sample3[[#This Row],[ORDER DATE]])</f>
        <v>2004</v>
      </c>
      <c r="M2317" t="s">
        <v>1354</v>
      </c>
      <c r="N2317">
        <v>50</v>
      </c>
      <c r="O2317" t="s">
        <v>2635</v>
      </c>
      <c r="P2317" t="s">
        <v>268</v>
      </c>
      <c r="Q2317" t="s">
        <v>269</v>
      </c>
      <c r="R2317" t="s">
        <v>270</v>
      </c>
      <c r="S2317" t="s">
        <v>4804</v>
      </c>
      <c r="T2317" t="s">
        <v>271</v>
      </c>
      <c r="U2317" t="s">
        <v>4804</v>
      </c>
      <c r="V2317" t="s">
        <v>272</v>
      </c>
      <c r="W2317" t="s">
        <v>273</v>
      </c>
      <c r="X2317" t="s">
        <v>52</v>
      </c>
      <c r="Y2317" t="s">
        <v>274</v>
      </c>
      <c r="Z2317" t="s">
        <v>275</v>
      </c>
      <c r="AA2317" t="s">
        <v>65</v>
      </c>
    </row>
    <row r="2318" spans="1:27" x14ac:dyDescent="0.25">
      <c r="A2318" s="1">
        <v>10358</v>
      </c>
      <c r="B2318" s="1">
        <v>44</v>
      </c>
      <c r="C2318" s="8">
        <v>60.76</v>
      </c>
      <c r="D2318" s="1">
        <v>14</v>
      </c>
      <c r="E2318" s="7">
        <v>2673.44</v>
      </c>
      <c r="F2318" s="7">
        <f>sales_data_sample3[[#This Row],[SALES]]*sales_data_sample3[[#This Row],[PROFIT MARGIN]]</f>
        <v>665.41921600000001</v>
      </c>
      <c r="G2318" s="14" t="str">
        <f>IF(sales_data_sample3[[#This Row],[STATUS]] &lt;&gt;"Cancelled","24,89%","0")</f>
        <v>24,89%</v>
      </c>
      <c r="H2318" s="4">
        <v>38331</v>
      </c>
      <c r="I2318" t="s">
        <v>28</v>
      </c>
      <c r="J2318">
        <f>ROUNDUP(MONTH(sales_data_sample3[[#This Row],[ORDER DATE]])/3,0)</f>
        <v>4</v>
      </c>
      <c r="K2318" t="str">
        <f>TEXT(sales_data_sample3[[#This Row],[ORDER DATE]],"[$-409]mmmm")</f>
        <v>December</v>
      </c>
      <c r="L2318">
        <f>YEAR(sales_data_sample3[[#This Row],[ORDER DATE]])</f>
        <v>2004</v>
      </c>
      <c r="M2318" t="s">
        <v>278</v>
      </c>
      <c r="N2318">
        <v>57</v>
      </c>
      <c r="O2318" t="s">
        <v>2779</v>
      </c>
      <c r="P2318" t="s">
        <v>268</v>
      </c>
      <c r="Q2318" t="s">
        <v>269</v>
      </c>
      <c r="R2318" t="s">
        <v>270</v>
      </c>
      <c r="S2318" t="s">
        <v>4804</v>
      </c>
      <c r="T2318" t="s">
        <v>271</v>
      </c>
      <c r="U2318" t="s">
        <v>4804</v>
      </c>
      <c r="V2318" t="s">
        <v>272</v>
      </c>
      <c r="W2318" t="s">
        <v>273</v>
      </c>
      <c r="X2318" t="s">
        <v>52</v>
      </c>
      <c r="Y2318" t="s">
        <v>274</v>
      </c>
      <c r="Z2318" t="s">
        <v>275</v>
      </c>
      <c r="AA2318" t="s">
        <v>42</v>
      </c>
    </row>
    <row r="2319" spans="1:27" x14ac:dyDescent="0.25">
      <c r="A2319" s="1">
        <v>10358</v>
      </c>
      <c r="B2319" s="1">
        <v>41</v>
      </c>
      <c r="C2319" s="8">
        <v>100</v>
      </c>
      <c r="D2319" s="1">
        <v>7</v>
      </c>
      <c r="E2319" s="7">
        <v>5684.65</v>
      </c>
      <c r="F2319" s="7">
        <f>sales_data_sample3[[#This Row],[SALES]]*sales_data_sample3[[#This Row],[PROFIT MARGIN]]</f>
        <v>258.65157499999998</v>
      </c>
      <c r="G2319" s="14" t="str">
        <f>IF(sales_data_sample3[[#This Row],[STATUS]] &lt;&gt;"Cancelled","4,55%","0")</f>
        <v>4,55%</v>
      </c>
      <c r="H2319" s="4">
        <v>38331</v>
      </c>
      <c r="I2319" t="s">
        <v>28</v>
      </c>
      <c r="J2319">
        <f>ROUNDUP(MONTH(sales_data_sample3[[#This Row],[ORDER DATE]])/3,0)</f>
        <v>4</v>
      </c>
      <c r="K2319" t="str">
        <f>TEXT(sales_data_sample3[[#This Row],[ORDER DATE]],"[$-409]mmmm")</f>
        <v>December</v>
      </c>
      <c r="L2319">
        <f>YEAR(sales_data_sample3[[#This Row],[ORDER DATE]])</f>
        <v>2004</v>
      </c>
      <c r="M2319" t="s">
        <v>957</v>
      </c>
      <c r="N2319">
        <v>127</v>
      </c>
      <c r="O2319" t="s">
        <v>3076</v>
      </c>
      <c r="P2319" t="s">
        <v>268</v>
      </c>
      <c r="Q2319" t="s">
        <v>269</v>
      </c>
      <c r="R2319" t="s">
        <v>270</v>
      </c>
      <c r="S2319" t="s">
        <v>4804</v>
      </c>
      <c r="T2319" t="s">
        <v>271</v>
      </c>
      <c r="U2319" t="s">
        <v>4804</v>
      </c>
      <c r="V2319" t="s">
        <v>272</v>
      </c>
      <c r="W2319" t="s">
        <v>273</v>
      </c>
      <c r="X2319" t="s">
        <v>52</v>
      </c>
      <c r="Y2319" t="s">
        <v>274</v>
      </c>
      <c r="Z2319" t="s">
        <v>275</v>
      </c>
      <c r="AA2319" t="s">
        <v>65</v>
      </c>
    </row>
    <row r="2320" spans="1:27" x14ac:dyDescent="0.25">
      <c r="A2320" s="1">
        <v>10358</v>
      </c>
      <c r="B2320" s="1">
        <v>36</v>
      </c>
      <c r="C2320" s="8">
        <v>82.94</v>
      </c>
      <c r="D2320" s="1">
        <v>4</v>
      </c>
      <c r="E2320" s="7">
        <v>2985.84</v>
      </c>
      <c r="F2320" s="7">
        <f>sales_data_sample3[[#This Row],[SALES]]*sales_data_sample3[[#This Row],[PROFIT MARGIN]]</f>
        <v>743.17557600000009</v>
      </c>
      <c r="G2320" s="14" t="str">
        <f>IF(sales_data_sample3[[#This Row],[STATUS]] &lt;&gt;"Cancelled","24,89%","0")</f>
        <v>24,89%</v>
      </c>
      <c r="H2320" s="4">
        <v>38331</v>
      </c>
      <c r="I2320" t="s">
        <v>28</v>
      </c>
      <c r="J2320">
        <f>ROUNDUP(MONTH(sales_data_sample3[[#This Row],[ORDER DATE]])/3,0)</f>
        <v>4</v>
      </c>
      <c r="K2320" t="str">
        <f>TEXT(sales_data_sample3[[#This Row],[ORDER DATE]],"[$-409]mmmm")</f>
        <v>December</v>
      </c>
      <c r="L2320">
        <f>YEAR(sales_data_sample3[[#This Row],[ORDER DATE]])</f>
        <v>2004</v>
      </c>
      <c r="M2320" t="s">
        <v>278</v>
      </c>
      <c r="N2320">
        <v>35</v>
      </c>
      <c r="O2320" t="s">
        <v>3186</v>
      </c>
      <c r="P2320" t="s">
        <v>268</v>
      </c>
      <c r="Q2320" t="s">
        <v>269</v>
      </c>
      <c r="R2320" t="s">
        <v>270</v>
      </c>
      <c r="S2320" t="s">
        <v>4804</v>
      </c>
      <c r="T2320" t="s">
        <v>271</v>
      </c>
      <c r="U2320" t="s">
        <v>4804</v>
      </c>
      <c r="V2320" t="s">
        <v>272</v>
      </c>
      <c r="W2320" t="s">
        <v>273</v>
      </c>
      <c r="X2320" t="s">
        <v>52</v>
      </c>
      <c r="Y2320" t="s">
        <v>274</v>
      </c>
      <c r="Z2320" t="s">
        <v>275</v>
      </c>
      <c r="AA2320" t="s">
        <v>42</v>
      </c>
    </row>
    <row r="2321" spans="1:27" x14ac:dyDescent="0.25">
      <c r="A2321" s="1">
        <v>10358</v>
      </c>
      <c r="B2321" s="1">
        <v>41</v>
      </c>
      <c r="C2321" s="8">
        <v>100</v>
      </c>
      <c r="D2321" s="1">
        <v>6</v>
      </c>
      <c r="E2321" s="7">
        <v>6847</v>
      </c>
      <c r="F2321" s="7">
        <f>sales_data_sample3[[#This Row],[SALES]]*sales_data_sample3[[#This Row],[PROFIT MARGIN]]</f>
        <v>505.99329999999998</v>
      </c>
      <c r="G2321" s="14" t="str">
        <f>IF(sales_data_sample3[[#This Row],[STATUS]] &lt;&gt;"Cancelled","7,39%","0")</f>
        <v>7,39%</v>
      </c>
      <c r="H2321" s="4">
        <v>38331</v>
      </c>
      <c r="I2321" t="s">
        <v>28</v>
      </c>
      <c r="J2321">
        <f>ROUNDUP(MONTH(sales_data_sample3[[#This Row],[ORDER DATE]])/3,0)</f>
        <v>4</v>
      </c>
      <c r="K2321" t="str">
        <f>TEXT(sales_data_sample3[[#This Row],[ORDER DATE]],"[$-409]mmmm")</f>
        <v>December</v>
      </c>
      <c r="L2321">
        <f>YEAR(sales_data_sample3[[#This Row],[ORDER DATE]])</f>
        <v>2004</v>
      </c>
      <c r="M2321" t="s">
        <v>1354</v>
      </c>
      <c r="N2321">
        <v>97</v>
      </c>
      <c r="O2321" t="s">
        <v>3732</v>
      </c>
      <c r="P2321" t="s">
        <v>268</v>
      </c>
      <c r="Q2321" t="s">
        <v>269</v>
      </c>
      <c r="R2321" t="s">
        <v>270</v>
      </c>
      <c r="S2321" t="s">
        <v>4804</v>
      </c>
      <c r="T2321" t="s">
        <v>271</v>
      </c>
      <c r="U2321" t="s">
        <v>4804</v>
      </c>
      <c r="V2321" t="s">
        <v>272</v>
      </c>
      <c r="W2321" t="s">
        <v>273</v>
      </c>
      <c r="X2321" t="s">
        <v>52</v>
      </c>
      <c r="Y2321" t="s">
        <v>274</v>
      </c>
      <c r="Z2321" t="s">
        <v>275</v>
      </c>
      <c r="AA2321" t="s">
        <v>65</v>
      </c>
    </row>
    <row r="2322" spans="1:27" x14ac:dyDescent="0.25">
      <c r="A2322" s="1">
        <v>10358</v>
      </c>
      <c r="B2322" s="1">
        <v>41</v>
      </c>
      <c r="C2322" s="8">
        <v>100</v>
      </c>
      <c r="D2322" s="1">
        <v>1</v>
      </c>
      <c r="E2322" s="7">
        <v>4428</v>
      </c>
      <c r="F2322" s="7">
        <f>sales_data_sample3[[#This Row],[SALES]]*sales_data_sample3[[#This Row],[PROFIT MARGIN]]</f>
        <v>201.47399999999999</v>
      </c>
      <c r="G2322" s="14" t="str">
        <f>IF(sales_data_sample3[[#This Row],[STATUS]] &lt;&gt;"Cancelled","4,55%","0")</f>
        <v>4,55%</v>
      </c>
      <c r="H2322" s="4">
        <v>38331</v>
      </c>
      <c r="I2322" t="s">
        <v>28</v>
      </c>
      <c r="J2322">
        <f>ROUNDUP(MONTH(sales_data_sample3[[#This Row],[ORDER DATE]])/3,0)</f>
        <v>4</v>
      </c>
      <c r="K2322" t="str">
        <f>TEXT(sales_data_sample3[[#This Row],[ORDER DATE]],"[$-409]mmmm")</f>
        <v>December</v>
      </c>
      <c r="L2322">
        <f>YEAR(sales_data_sample3[[#This Row],[ORDER DATE]])</f>
        <v>2004</v>
      </c>
      <c r="M2322" t="s">
        <v>957</v>
      </c>
      <c r="N2322">
        <v>96</v>
      </c>
      <c r="O2322" t="s">
        <v>3839</v>
      </c>
      <c r="P2322" t="s">
        <v>268</v>
      </c>
      <c r="Q2322" t="s">
        <v>269</v>
      </c>
      <c r="R2322" t="s">
        <v>270</v>
      </c>
      <c r="S2322" t="s">
        <v>4804</v>
      </c>
      <c r="T2322" t="s">
        <v>271</v>
      </c>
      <c r="U2322" t="s">
        <v>4804</v>
      </c>
      <c r="V2322" t="s">
        <v>272</v>
      </c>
      <c r="W2322" t="s">
        <v>273</v>
      </c>
      <c r="X2322" t="s">
        <v>52</v>
      </c>
      <c r="Y2322" t="s">
        <v>274</v>
      </c>
      <c r="Z2322" t="s">
        <v>275</v>
      </c>
      <c r="AA2322" t="s">
        <v>65</v>
      </c>
    </row>
    <row r="2323" spans="1:27" x14ac:dyDescent="0.25">
      <c r="A2323" s="1">
        <v>10358</v>
      </c>
      <c r="B2323" s="1">
        <v>36</v>
      </c>
      <c r="C2323" s="8">
        <v>100</v>
      </c>
      <c r="D2323" s="1">
        <v>2</v>
      </c>
      <c r="E2323" s="7">
        <v>5669.64</v>
      </c>
      <c r="F2323" s="7">
        <f>sales_data_sample3[[#This Row],[SALES]]*sales_data_sample3[[#This Row],[PROFIT MARGIN]]</f>
        <v>257.96861999999999</v>
      </c>
      <c r="G2323" s="14" t="str">
        <f>IF(sales_data_sample3[[#This Row],[STATUS]] &lt;&gt;"Cancelled","4,55%","0")</f>
        <v>4,55%</v>
      </c>
      <c r="H2323" s="4">
        <v>38331</v>
      </c>
      <c r="I2323" t="s">
        <v>28</v>
      </c>
      <c r="J2323">
        <f>ROUNDUP(MONTH(sales_data_sample3[[#This Row],[ORDER DATE]])/3,0)</f>
        <v>4</v>
      </c>
      <c r="K2323" t="str">
        <f>TEXT(sales_data_sample3[[#This Row],[ORDER DATE]],"[$-409]mmmm")</f>
        <v>December</v>
      </c>
      <c r="L2323">
        <f>YEAR(sales_data_sample3[[#This Row],[ORDER DATE]])</f>
        <v>2004</v>
      </c>
      <c r="M2323" t="s">
        <v>957</v>
      </c>
      <c r="N2323">
        <v>64</v>
      </c>
      <c r="O2323" t="s">
        <v>4029</v>
      </c>
      <c r="P2323" t="s">
        <v>268</v>
      </c>
      <c r="Q2323" t="s">
        <v>269</v>
      </c>
      <c r="R2323" t="s">
        <v>270</v>
      </c>
      <c r="S2323" t="s">
        <v>4804</v>
      </c>
      <c r="T2323" t="s">
        <v>271</v>
      </c>
      <c r="U2323" t="s">
        <v>4804</v>
      </c>
      <c r="V2323" t="s">
        <v>272</v>
      </c>
      <c r="W2323" t="s">
        <v>273</v>
      </c>
      <c r="X2323" t="s">
        <v>52</v>
      </c>
      <c r="Y2323" t="s">
        <v>274</v>
      </c>
      <c r="Z2323" t="s">
        <v>275</v>
      </c>
      <c r="AA2323" t="s">
        <v>65</v>
      </c>
    </row>
    <row r="2324" spans="1:27" x14ac:dyDescent="0.25">
      <c r="A2324" s="1">
        <v>10358</v>
      </c>
      <c r="B2324" s="1">
        <v>27</v>
      </c>
      <c r="C2324" s="8">
        <v>100</v>
      </c>
      <c r="D2324" s="1">
        <v>3</v>
      </c>
      <c r="E2324" s="7">
        <v>3761.37</v>
      </c>
      <c r="F2324" s="7">
        <f>sales_data_sample3[[#This Row],[SALES]]*sales_data_sample3[[#This Row],[PROFIT MARGIN]]</f>
        <v>936.20499300000006</v>
      </c>
      <c r="G2324" s="14" t="str">
        <f>IF(sales_data_sample3[[#This Row],[STATUS]] &lt;&gt;"Cancelled","24,89%","0")</f>
        <v>24,89%</v>
      </c>
      <c r="H2324" s="4">
        <v>38331</v>
      </c>
      <c r="I2324" t="s">
        <v>28</v>
      </c>
      <c r="J2324">
        <f>ROUNDUP(MONTH(sales_data_sample3[[#This Row],[ORDER DATE]])/3,0)</f>
        <v>4</v>
      </c>
      <c r="K2324" t="str">
        <f>TEXT(sales_data_sample3[[#This Row],[ORDER DATE]],"[$-409]mmmm")</f>
        <v>December</v>
      </c>
      <c r="L2324">
        <f>YEAR(sales_data_sample3[[#This Row],[ORDER DATE]])</f>
        <v>2004</v>
      </c>
      <c r="M2324" t="s">
        <v>278</v>
      </c>
      <c r="N2324">
        <v>101</v>
      </c>
      <c r="O2324" t="s">
        <v>4506</v>
      </c>
      <c r="P2324" t="s">
        <v>268</v>
      </c>
      <c r="Q2324" t="s">
        <v>269</v>
      </c>
      <c r="R2324" t="s">
        <v>270</v>
      </c>
      <c r="S2324" t="s">
        <v>4804</v>
      </c>
      <c r="T2324" t="s">
        <v>271</v>
      </c>
      <c r="U2324" t="s">
        <v>4804</v>
      </c>
      <c r="V2324" t="s">
        <v>272</v>
      </c>
      <c r="W2324" t="s">
        <v>273</v>
      </c>
      <c r="X2324" t="s">
        <v>52</v>
      </c>
      <c r="Y2324" t="s">
        <v>274</v>
      </c>
      <c r="Z2324" t="s">
        <v>275</v>
      </c>
      <c r="AA2324" t="s">
        <v>65</v>
      </c>
    </row>
    <row r="2325" spans="1:27" x14ac:dyDescent="0.25">
      <c r="A2325" s="1">
        <v>10359</v>
      </c>
      <c r="B2325" s="1">
        <v>48</v>
      </c>
      <c r="C2325" s="8">
        <v>54.68</v>
      </c>
      <c r="D2325" s="1">
        <v>6</v>
      </c>
      <c r="E2325" s="7">
        <v>2624.64</v>
      </c>
      <c r="F2325" s="7">
        <f>sales_data_sample3[[#This Row],[SALES]]*sales_data_sample3[[#This Row],[PROFIT MARGIN]]</f>
        <v>653.27289599999995</v>
      </c>
      <c r="G2325" s="14" t="str">
        <f>IF(sales_data_sample3[[#This Row],[STATUS]] &lt;&gt;"Cancelled","24,89%","0")</f>
        <v>24,89%</v>
      </c>
      <c r="H2325" s="4">
        <v>38336</v>
      </c>
      <c r="I2325" t="s">
        <v>28</v>
      </c>
      <c r="J2325">
        <f>ROUNDUP(MONTH(sales_data_sample3[[#This Row],[ORDER DATE]])/3,0)</f>
        <v>4</v>
      </c>
      <c r="K2325" t="str">
        <f>TEXT(sales_data_sample3[[#This Row],[ORDER DATE]],"[$-409]mmmm")</f>
        <v>December</v>
      </c>
      <c r="L2325">
        <f>YEAR(sales_data_sample3[[#This Row],[ORDER DATE]])</f>
        <v>2004</v>
      </c>
      <c r="M2325" t="s">
        <v>278</v>
      </c>
      <c r="N2325">
        <v>136</v>
      </c>
      <c r="O2325" t="s">
        <v>561</v>
      </c>
      <c r="P2325" t="s">
        <v>46</v>
      </c>
      <c r="Q2325" t="s">
        <v>47</v>
      </c>
      <c r="R2325" t="s">
        <v>48</v>
      </c>
      <c r="S2325" t="s">
        <v>4804</v>
      </c>
      <c r="T2325" t="s">
        <v>49</v>
      </c>
      <c r="U2325" t="s">
        <v>4804</v>
      </c>
      <c r="V2325" t="s">
        <v>50</v>
      </c>
      <c r="W2325" t="s">
        <v>51</v>
      </c>
      <c r="X2325" t="s">
        <v>52</v>
      </c>
      <c r="Y2325" t="s">
        <v>53</v>
      </c>
      <c r="Z2325" t="s">
        <v>54</v>
      </c>
      <c r="AA2325" t="s">
        <v>42</v>
      </c>
    </row>
    <row r="2326" spans="1:27" x14ac:dyDescent="0.25">
      <c r="A2326" s="1">
        <v>10359</v>
      </c>
      <c r="B2326" s="1">
        <v>42</v>
      </c>
      <c r="C2326" s="8">
        <v>100</v>
      </c>
      <c r="D2326" s="1">
        <v>8</v>
      </c>
      <c r="E2326" s="7">
        <v>4764.4799999999996</v>
      </c>
      <c r="F2326" s="7">
        <f>sales_data_sample3[[#This Row],[SALES]]*sales_data_sample3[[#This Row],[PROFIT MARGIN]]</f>
        <v>1185.879072</v>
      </c>
      <c r="G2326" s="14" t="str">
        <f>IF(sales_data_sample3[[#This Row],[STATUS]] &lt;&gt;"Cancelled","24,89%","0")</f>
        <v>24,89%</v>
      </c>
      <c r="H2326" s="4">
        <v>38336</v>
      </c>
      <c r="I2326" t="s">
        <v>28</v>
      </c>
      <c r="J2326">
        <f>ROUNDUP(MONTH(sales_data_sample3[[#This Row],[ORDER DATE]])/3,0)</f>
        <v>4</v>
      </c>
      <c r="K2326" t="str">
        <f>TEXT(sales_data_sample3[[#This Row],[ORDER DATE]],"[$-409]mmmm")</f>
        <v>December</v>
      </c>
      <c r="L2326">
        <f>YEAR(sales_data_sample3[[#This Row],[ORDER DATE]])</f>
        <v>2004</v>
      </c>
      <c r="M2326" t="s">
        <v>278</v>
      </c>
      <c r="N2326">
        <v>207</v>
      </c>
      <c r="O2326" t="s">
        <v>880</v>
      </c>
      <c r="P2326" t="s">
        <v>46</v>
      </c>
      <c r="Q2326" t="s">
        <v>47</v>
      </c>
      <c r="R2326" t="s">
        <v>48</v>
      </c>
      <c r="S2326" t="s">
        <v>4804</v>
      </c>
      <c r="T2326" t="s">
        <v>49</v>
      </c>
      <c r="U2326" t="s">
        <v>4804</v>
      </c>
      <c r="V2326" t="s">
        <v>50</v>
      </c>
      <c r="W2326" t="s">
        <v>51</v>
      </c>
      <c r="X2326" t="s">
        <v>52</v>
      </c>
      <c r="Y2326" t="s">
        <v>53</v>
      </c>
      <c r="Z2326" t="s">
        <v>54</v>
      </c>
      <c r="AA2326" t="s">
        <v>65</v>
      </c>
    </row>
    <row r="2327" spans="1:27" x14ac:dyDescent="0.25">
      <c r="A2327" s="1">
        <v>10359</v>
      </c>
      <c r="B2327" s="1">
        <v>49</v>
      </c>
      <c r="C2327" s="8">
        <v>62.09</v>
      </c>
      <c r="D2327" s="1">
        <v>5</v>
      </c>
      <c r="E2327" s="7">
        <v>3042.41</v>
      </c>
      <c r="F2327" s="7">
        <f>sales_data_sample3[[#This Row],[SALES]]*sales_data_sample3[[#This Row],[PROFIT MARGIN]]</f>
        <v>757.25584900000001</v>
      </c>
      <c r="G2327" s="14" t="str">
        <f>IF(sales_data_sample3[[#This Row],[STATUS]] &lt;&gt;"Cancelled","24,89%","0")</f>
        <v>24,89%</v>
      </c>
      <c r="H2327" s="4">
        <v>38336</v>
      </c>
      <c r="I2327" t="s">
        <v>28</v>
      </c>
      <c r="J2327">
        <f>ROUNDUP(MONTH(sales_data_sample3[[#This Row],[ORDER DATE]])/3,0)</f>
        <v>4</v>
      </c>
      <c r="K2327" t="str">
        <f>TEXT(sales_data_sample3[[#This Row],[ORDER DATE]],"[$-409]mmmm")</f>
        <v>December</v>
      </c>
      <c r="L2327">
        <f>YEAR(sales_data_sample3[[#This Row],[ORDER DATE]])</f>
        <v>2004</v>
      </c>
      <c r="M2327" t="s">
        <v>278</v>
      </c>
      <c r="N2327">
        <v>173</v>
      </c>
      <c r="O2327" t="s">
        <v>1095</v>
      </c>
      <c r="P2327" t="s">
        <v>46</v>
      </c>
      <c r="Q2327" t="s">
        <v>47</v>
      </c>
      <c r="R2327" t="s">
        <v>48</v>
      </c>
      <c r="S2327" t="s">
        <v>4804</v>
      </c>
      <c r="T2327" t="s">
        <v>49</v>
      </c>
      <c r="U2327" t="s">
        <v>4804</v>
      </c>
      <c r="V2327" t="s">
        <v>50</v>
      </c>
      <c r="W2327" t="s">
        <v>51</v>
      </c>
      <c r="X2327" t="s">
        <v>52</v>
      </c>
      <c r="Y2327" t="s">
        <v>53</v>
      </c>
      <c r="Z2327" t="s">
        <v>54</v>
      </c>
      <c r="AA2327" t="s">
        <v>65</v>
      </c>
    </row>
    <row r="2328" spans="1:27" x14ac:dyDescent="0.25">
      <c r="A2328" s="1">
        <v>10359</v>
      </c>
      <c r="B2328" s="1">
        <v>22</v>
      </c>
      <c r="C2328" s="8">
        <v>100</v>
      </c>
      <c r="D2328" s="1">
        <v>7</v>
      </c>
      <c r="E2328" s="7">
        <v>2603.04</v>
      </c>
      <c r="F2328" s="7">
        <f>sales_data_sample3[[#This Row],[SALES]]*sales_data_sample3[[#This Row],[PROFIT MARGIN]]</f>
        <v>647.89665600000001</v>
      </c>
      <c r="G2328" s="14" t="str">
        <f>IF(sales_data_sample3[[#This Row],[STATUS]] &lt;&gt;"Cancelled","24,89%","0")</f>
        <v>24,89%</v>
      </c>
      <c r="H2328" s="4">
        <v>38336</v>
      </c>
      <c r="I2328" t="s">
        <v>28</v>
      </c>
      <c r="J2328">
        <f>ROUNDUP(MONTH(sales_data_sample3[[#This Row],[ORDER DATE]])/3,0)</f>
        <v>4</v>
      </c>
      <c r="K2328" t="str">
        <f>TEXT(sales_data_sample3[[#This Row],[ORDER DATE]],"[$-409]mmmm")</f>
        <v>December</v>
      </c>
      <c r="L2328">
        <f>YEAR(sales_data_sample3[[#This Row],[ORDER DATE]])</f>
        <v>2004</v>
      </c>
      <c r="M2328" t="s">
        <v>278</v>
      </c>
      <c r="N2328">
        <v>118</v>
      </c>
      <c r="O2328" t="s">
        <v>3701</v>
      </c>
      <c r="P2328" t="s">
        <v>46</v>
      </c>
      <c r="Q2328" t="s">
        <v>47</v>
      </c>
      <c r="R2328" t="s">
        <v>48</v>
      </c>
      <c r="S2328" t="s">
        <v>4804</v>
      </c>
      <c r="T2328" t="s">
        <v>49</v>
      </c>
      <c r="U2328" t="s">
        <v>4804</v>
      </c>
      <c r="V2328" t="s">
        <v>50</v>
      </c>
      <c r="W2328" t="s">
        <v>51</v>
      </c>
      <c r="X2328" t="s">
        <v>52</v>
      </c>
      <c r="Y2328" t="s">
        <v>53</v>
      </c>
      <c r="Z2328" t="s">
        <v>54</v>
      </c>
      <c r="AA2328" t="s">
        <v>42</v>
      </c>
    </row>
    <row r="2329" spans="1:27" x14ac:dyDescent="0.25">
      <c r="A2329" s="1">
        <v>10359</v>
      </c>
      <c r="B2329" s="1">
        <v>36</v>
      </c>
      <c r="C2329" s="8">
        <v>100</v>
      </c>
      <c r="D2329" s="1">
        <v>3</v>
      </c>
      <c r="E2329" s="7">
        <v>6358.68</v>
      </c>
      <c r="F2329" s="7">
        <f>sales_data_sample3[[#This Row],[SALES]]*sales_data_sample3[[#This Row],[PROFIT MARGIN]]</f>
        <v>289.31994000000003</v>
      </c>
      <c r="G2329" s="14" t="str">
        <f>IF(sales_data_sample3[[#This Row],[STATUS]] &lt;&gt;"Cancelled","4,55%","0")</f>
        <v>4,55%</v>
      </c>
      <c r="H2329" s="4">
        <v>38336</v>
      </c>
      <c r="I2329" t="s">
        <v>28</v>
      </c>
      <c r="J2329">
        <f>ROUNDUP(MONTH(sales_data_sample3[[#This Row],[ORDER DATE]])/3,0)</f>
        <v>4</v>
      </c>
      <c r="K2329" t="str">
        <f>TEXT(sales_data_sample3[[#This Row],[ORDER DATE]],"[$-409]mmmm")</f>
        <v>December</v>
      </c>
      <c r="L2329">
        <f>YEAR(sales_data_sample3[[#This Row],[ORDER DATE]])</f>
        <v>2004</v>
      </c>
      <c r="M2329" t="s">
        <v>957</v>
      </c>
      <c r="N2329">
        <v>54</v>
      </c>
      <c r="O2329" t="s">
        <v>3944</v>
      </c>
      <c r="P2329" t="s">
        <v>46</v>
      </c>
      <c r="Q2329" t="s">
        <v>47</v>
      </c>
      <c r="R2329" t="s">
        <v>48</v>
      </c>
      <c r="S2329" t="s">
        <v>4804</v>
      </c>
      <c r="T2329" t="s">
        <v>49</v>
      </c>
      <c r="U2329" t="s">
        <v>4804</v>
      </c>
      <c r="V2329" t="s">
        <v>50</v>
      </c>
      <c r="W2329" t="s">
        <v>51</v>
      </c>
      <c r="X2329" t="s">
        <v>52</v>
      </c>
      <c r="Y2329" t="s">
        <v>53</v>
      </c>
      <c r="Z2329" t="s">
        <v>54</v>
      </c>
      <c r="AA2329" t="s">
        <v>65</v>
      </c>
    </row>
    <row r="2330" spans="1:27" x14ac:dyDescent="0.25">
      <c r="A2330" s="1">
        <v>10359</v>
      </c>
      <c r="B2330" s="1">
        <v>22</v>
      </c>
      <c r="C2330" s="8">
        <v>100</v>
      </c>
      <c r="D2330" s="1">
        <v>1</v>
      </c>
      <c r="E2330" s="7">
        <v>4301.22</v>
      </c>
      <c r="F2330" s="7">
        <f>sales_data_sample3[[#This Row],[SALES]]*sales_data_sample3[[#This Row],[PROFIT MARGIN]]</f>
        <v>218.93209800000002</v>
      </c>
      <c r="G2330" s="14" t="str">
        <f>IF(sales_data_sample3[[#This Row],[STATUS]] &lt;&gt;"Cancelled","5,09%","0")</f>
        <v>5,09%</v>
      </c>
      <c r="H2330" s="4">
        <v>38336</v>
      </c>
      <c r="I2330" t="s">
        <v>28</v>
      </c>
      <c r="J2330">
        <f>ROUNDUP(MONTH(sales_data_sample3[[#This Row],[ORDER DATE]])/3,0)</f>
        <v>4</v>
      </c>
      <c r="K2330" t="str">
        <f>TEXT(sales_data_sample3[[#This Row],[ORDER DATE]],"[$-409]mmmm")</f>
        <v>December</v>
      </c>
      <c r="L2330">
        <f>YEAR(sales_data_sample3[[#This Row],[ORDER DATE]])</f>
        <v>2004</v>
      </c>
      <c r="M2330" t="s">
        <v>2246</v>
      </c>
      <c r="N2330">
        <v>62</v>
      </c>
      <c r="O2330" t="s">
        <v>3989</v>
      </c>
      <c r="P2330" t="s">
        <v>46</v>
      </c>
      <c r="Q2330" t="s">
        <v>47</v>
      </c>
      <c r="R2330" t="s">
        <v>48</v>
      </c>
      <c r="S2330" t="s">
        <v>4804</v>
      </c>
      <c r="T2330" t="s">
        <v>49</v>
      </c>
      <c r="U2330" t="s">
        <v>4804</v>
      </c>
      <c r="V2330" t="s">
        <v>50</v>
      </c>
      <c r="W2330" t="s">
        <v>51</v>
      </c>
      <c r="X2330" t="s">
        <v>52</v>
      </c>
      <c r="Y2330" t="s">
        <v>53</v>
      </c>
      <c r="Z2330" t="s">
        <v>54</v>
      </c>
      <c r="AA2330" t="s">
        <v>65</v>
      </c>
    </row>
    <row r="2331" spans="1:27" x14ac:dyDescent="0.25">
      <c r="A2331" s="1">
        <v>10359</v>
      </c>
      <c r="B2331" s="1">
        <v>46</v>
      </c>
      <c r="C2331" s="8">
        <v>100</v>
      </c>
      <c r="D2331" s="1">
        <v>2</v>
      </c>
      <c r="E2331" s="7">
        <v>4896.7</v>
      </c>
      <c r="F2331" s="7">
        <f>sales_data_sample3[[#This Row],[SALES]]*sales_data_sample3[[#This Row],[PROFIT MARGIN]]</f>
        <v>222.79984999999999</v>
      </c>
      <c r="G2331" s="14" t="str">
        <f>IF(sales_data_sample3[[#This Row],[STATUS]] &lt;&gt;"Cancelled","4,55%","0")</f>
        <v>4,55%</v>
      </c>
      <c r="H2331" s="4">
        <v>38336</v>
      </c>
      <c r="I2331" t="s">
        <v>28</v>
      </c>
      <c r="J2331">
        <f>ROUNDUP(MONTH(sales_data_sample3[[#This Row],[ORDER DATE]])/3,0)</f>
        <v>4</v>
      </c>
      <c r="K2331" t="str">
        <f>TEXT(sales_data_sample3[[#This Row],[ORDER DATE]],"[$-409]mmmm")</f>
        <v>December</v>
      </c>
      <c r="L2331">
        <f>YEAR(sales_data_sample3[[#This Row],[ORDER DATE]])</f>
        <v>2004</v>
      </c>
      <c r="M2331" t="s">
        <v>957</v>
      </c>
      <c r="N2331">
        <v>115</v>
      </c>
      <c r="O2331" t="s">
        <v>4177</v>
      </c>
      <c r="P2331" t="s">
        <v>46</v>
      </c>
      <c r="Q2331" t="s">
        <v>47</v>
      </c>
      <c r="R2331" t="s">
        <v>48</v>
      </c>
      <c r="S2331" t="s">
        <v>4804</v>
      </c>
      <c r="T2331" t="s">
        <v>49</v>
      </c>
      <c r="U2331" t="s">
        <v>4804</v>
      </c>
      <c r="V2331" t="s">
        <v>50</v>
      </c>
      <c r="W2331" t="s">
        <v>51</v>
      </c>
      <c r="X2331" t="s">
        <v>52</v>
      </c>
      <c r="Y2331" t="s">
        <v>53</v>
      </c>
      <c r="Z2331" t="s">
        <v>54</v>
      </c>
      <c r="AA2331" t="s">
        <v>65</v>
      </c>
    </row>
    <row r="2332" spans="1:27" x14ac:dyDescent="0.25">
      <c r="A2332" s="1">
        <v>10359</v>
      </c>
      <c r="B2332" s="1">
        <v>25</v>
      </c>
      <c r="C2332" s="8">
        <v>64.930000000000007</v>
      </c>
      <c r="D2332" s="1">
        <v>4</v>
      </c>
      <c r="E2332" s="7">
        <v>1623.25</v>
      </c>
      <c r="F2332" s="7">
        <f>sales_data_sample3[[#This Row],[SALES]]*sales_data_sample3[[#This Row],[PROFIT MARGIN]]</f>
        <v>82.623424999999997</v>
      </c>
      <c r="G2332" s="14" t="str">
        <f>IF(sales_data_sample3[[#This Row],[STATUS]] &lt;&gt;"Cancelled","5,09%","0")</f>
        <v>5,09%</v>
      </c>
      <c r="H2332" s="4">
        <v>38336</v>
      </c>
      <c r="I2332" t="s">
        <v>28</v>
      </c>
      <c r="J2332">
        <f>ROUNDUP(MONTH(sales_data_sample3[[#This Row],[ORDER DATE]])/3,0)</f>
        <v>4</v>
      </c>
      <c r="K2332" t="str">
        <f>TEXT(sales_data_sample3[[#This Row],[ORDER DATE]],"[$-409]mmmm")</f>
        <v>December</v>
      </c>
      <c r="L2332">
        <f>YEAR(sales_data_sample3[[#This Row],[ORDER DATE]])</f>
        <v>2004</v>
      </c>
      <c r="M2332" t="s">
        <v>2246</v>
      </c>
      <c r="N2332">
        <v>58</v>
      </c>
      <c r="O2332" t="s">
        <v>4208</v>
      </c>
      <c r="P2332" t="s">
        <v>46</v>
      </c>
      <c r="Q2332" t="s">
        <v>47</v>
      </c>
      <c r="R2332" t="s">
        <v>48</v>
      </c>
      <c r="S2332" t="s">
        <v>4804</v>
      </c>
      <c r="T2332" t="s">
        <v>49</v>
      </c>
      <c r="U2332" t="s">
        <v>4804</v>
      </c>
      <c r="V2332" t="s">
        <v>50</v>
      </c>
      <c r="W2332" t="s">
        <v>51</v>
      </c>
      <c r="X2332" t="s">
        <v>52</v>
      </c>
      <c r="Y2332" t="s">
        <v>53</v>
      </c>
      <c r="Z2332" t="s">
        <v>54</v>
      </c>
      <c r="AA2332" t="s">
        <v>42</v>
      </c>
    </row>
    <row r="2333" spans="1:27" x14ac:dyDescent="0.25">
      <c r="A2333" s="1">
        <v>10361</v>
      </c>
      <c r="B2333" s="1">
        <v>20</v>
      </c>
      <c r="C2333" s="8">
        <v>72.55</v>
      </c>
      <c r="D2333" s="1">
        <v>13</v>
      </c>
      <c r="E2333" s="7">
        <v>1451</v>
      </c>
      <c r="F2333" s="7">
        <f>sales_data_sample3[[#This Row],[SALES]]*sales_data_sample3[[#This Row],[PROFIT MARGIN]]</f>
        <v>184.27700000000002</v>
      </c>
      <c r="G2333" s="14" t="str">
        <f>IF(sales_data_sample3[[#This Row],[STATUS]] &lt;&gt;"Cancelled","12,70%","0")</f>
        <v>12,70%</v>
      </c>
      <c r="H2333" s="4">
        <v>38338</v>
      </c>
      <c r="I2333" t="s">
        <v>28</v>
      </c>
      <c r="J2333">
        <f>ROUNDUP(MONTH(sales_data_sample3[[#This Row],[ORDER DATE]])/3,0)</f>
        <v>4</v>
      </c>
      <c r="K2333" t="str">
        <f>TEXT(sales_data_sample3[[#This Row],[ORDER DATE]],"[$-409]mmmm")</f>
        <v>December</v>
      </c>
      <c r="L2333">
        <f>YEAR(sales_data_sample3[[#This Row],[ORDER DATE]])</f>
        <v>2004</v>
      </c>
      <c r="M2333" t="s">
        <v>29</v>
      </c>
      <c r="N2333">
        <v>95</v>
      </c>
      <c r="O2333" t="s">
        <v>30</v>
      </c>
      <c r="P2333" t="s">
        <v>233</v>
      </c>
      <c r="Q2333" t="s">
        <v>234</v>
      </c>
      <c r="R2333" t="s">
        <v>235</v>
      </c>
      <c r="S2333" t="s">
        <v>236</v>
      </c>
      <c r="T2333" t="s">
        <v>237</v>
      </c>
      <c r="U2333" t="s">
        <v>238</v>
      </c>
      <c r="V2333" t="s">
        <v>239</v>
      </c>
      <c r="W2333" t="s">
        <v>139</v>
      </c>
      <c r="X2333" t="s">
        <v>140</v>
      </c>
      <c r="Y2333" t="s">
        <v>240</v>
      </c>
      <c r="Z2333" t="s">
        <v>241</v>
      </c>
      <c r="AA2333" t="s">
        <v>42</v>
      </c>
    </row>
    <row r="2334" spans="1:27" x14ac:dyDescent="0.25">
      <c r="A2334" s="1">
        <v>10361</v>
      </c>
      <c r="B2334" s="1">
        <v>26</v>
      </c>
      <c r="C2334" s="8">
        <v>51.15</v>
      </c>
      <c r="D2334" s="1">
        <v>8</v>
      </c>
      <c r="E2334" s="7">
        <v>1329.9</v>
      </c>
      <c r="F2334" s="7">
        <f>sales_data_sample3[[#This Row],[SALES]]*sales_data_sample3[[#This Row],[PROFIT MARGIN]]</f>
        <v>168.8973</v>
      </c>
      <c r="G2334" s="14" t="str">
        <f>IF(sales_data_sample3[[#This Row],[STATUS]] &lt;&gt;"Cancelled","12,70%","0")</f>
        <v>12,70%</v>
      </c>
      <c r="H2334" s="4">
        <v>38338</v>
      </c>
      <c r="I2334" t="s">
        <v>28</v>
      </c>
      <c r="J2334">
        <f>ROUNDUP(MONTH(sales_data_sample3[[#This Row],[ORDER DATE]])/3,0)</f>
        <v>4</v>
      </c>
      <c r="K2334" t="str">
        <f>TEXT(sales_data_sample3[[#This Row],[ORDER DATE]],"[$-409]mmmm")</f>
        <v>December</v>
      </c>
      <c r="L2334">
        <f>YEAR(sales_data_sample3[[#This Row],[ORDER DATE]])</f>
        <v>2004</v>
      </c>
      <c r="M2334" t="s">
        <v>29</v>
      </c>
      <c r="N2334">
        <v>118</v>
      </c>
      <c r="O2334" t="s">
        <v>471</v>
      </c>
      <c r="P2334" t="s">
        <v>233</v>
      </c>
      <c r="Q2334" t="s">
        <v>234</v>
      </c>
      <c r="R2334" t="s">
        <v>235</v>
      </c>
      <c r="S2334" t="s">
        <v>236</v>
      </c>
      <c r="T2334" t="s">
        <v>237</v>
      </c>
      <c r="U2334" t="s">
        <v>238</v>
      </c>
      <c r="V2334" t="s">
        <v>239</v>
      </c>
      <c r="W2334" t="s">
        <v>139</v>
      </c>
      <c r="X2334" t="s">
        <v>140</v>
      </c>
      <c r="Y2334" t="s">
        <v>240</v>
      </c>
      <c r="Z2334" t="s">
        <v>241</v>
      </c>
      <c r="AA2334" t="s">
        <v>42</v>
      </c>
    </row>
    <row r="2335" spans="1:27" x14ac:dyDescent="0.25">
      <c r="A2335" s="1">
        <v>10361</v>
      </c>
      <c r="B2335" s="1">
        <v>34</v>
      </c>
      <c r="C2335" s="8">
        <v>100</v>
      </c>
      <c r="D2335" s="1">
        <v>6</v>
      </c>
      <c r="E2335" s="7">
        <v>3871.92</v>
      </c>
      <c r="F2335" s="7">
        <f>sales_data_sample3[[#This Row],[SALES]]*sales_data_sample3[[#This Row],[PROFIT MARGIN]]</f>
        <v>286.13488799999999</v>
      </c>
      <c r="G2335" s="14" t="str">
        <f>IF(sales_data_sample3[[#This Row],[STATUS]] &lt;&gt;"Cancelled","7,39%","0")</f>
        <v>7,39%</v>
      </c>
      <c r="H2335" s="4">
        <v>38338</v>
      </c>
      <c r="I2335" t="s">
        <v>28</v>
      </c>
      <c r="J2335">
        <f>ROUNDUP(MONTH(sales_data_sample3[[#This Row],[ORDER DATE]])/3,0)</f>
        <v>4</v>
      </c>
      <c r="K2335" t="str">
        <f>TEXT(sales_data_sample3[[#This Row],[ORDER DATE]],"[$-409]mmmm")</f>
        <v>December</v>
      </c>
      <c r="L2335">
        <f>YEAR(sales_data_sample3[[#This Row],[ORDER DATE]])</f>
        <v>2004</v>
      </c>
      <c r="M2335" t="s">
        <v>1354</v>
      </c>
      <c r="N2335">
        <v>65</v>
      </c>
      <c r="O2335" t="s">
        <v>3465</v>
      </c>
      <c r="P2335" t="s">
        <v>233</v>
      </c>
      <c r="Q2335" t="s">
        <v>234</v>
      </c>
      <c r="R2335" t="s">
        <v>235</v>
      </c>
      <c r="S2335" t="s">
        <v>236</v>
      </c>
      <c r="T2335" t="s">
        <v>237</v>
      </c>
      <c r="U2335" t="s">
        <v>238</v>
      </c>
      <c r="V2335" t="s">
        <v>239</v>
      </c>
      <c r="W2335" t="s">
        <v>139</v>
      </c>
      <c r="X2335" t="s">
        <v>140</v>
      </c>
      <c r="Y2335" t="s">
        <v>240</v>
      </c>
      <c r="Z2335" t="s">
        <v>241</v>
      </c>
      <c r="AA2335" t="s">
        <v>65</v>
      </c>
    </row>
    <row r="2336" spans="1:27" x14ac:dyDescent="0.25">
      <c r="A2336" s="1">
        <v>10361</v>
      </c>
      <c r="B2336" s="1">
        <v>26</v>
      </c>
      <c r="C2336" s="8">
        <v>100</v>
      </c>
      <c r="D2336" s="1">
        <v>7</v>
      </c>
      <c r="E2336" s="7">
        <v>3710.98</v>
      </c>
      <c r="F2336" s="7">
        <f>sales_data_sample3[[#This Row],[SALES]]*sales_data_sample3[[#This Row],[PROFIT MARGIN]]</f>
        <v>271.27263799999997</v>
      </c>
      <c r="G2336" s="14" t="str">
        <f>IF(sales_data_sample3[[#This Row],[STATUS]] &lt;&gt;"Cancelled","7,31%","0")</f>
        <v>7,31%</v>
      </c>
      <c r="H2336" s="4">
        <v>38338</v>
      </c>
      <c r="I2336" t="s">
        <v>28</v>
      </c>
      <c r="J2336">
        <f>ROUNDUP(MONTH(sales_data_sample3[[#This Row],[ORDER DATE]])/3,0)</f>
        <v>4</v>
      </c>
      <c r="K2336" t="str">
        <f>TEXT(sales_data_sample3[[#This Row],[ORDER DATE]],"[$-409]mmmm")</f>
        <v>December</v>
      </c>
      <c r="L2336">
        <f>YEAR(sales_data_sample3[[#This Row],[ORDER DATE]])</f>
        <v>2004</v>
      </c>
      <c r="M2336" t="s">
        <v>1502</v>
      </c>
      <c r="N2336">
        <v>68</v>
      </c>
      <c r="O2336" t="s">
        <v>3620</v>
      </c>
      <c r="P2336" t="s">
        <v>233</v>
      </c>
      <c r="Q2336" t="s">
        <v>234</v>
      </c>
      <c r="R2336" t="s">
        <v>235</v>
      </c>
      <c r="S2336" t="s">
        <v>236</v>
      </c>
      <c r="T2336" t="s">
        <v>237</v>
      </c>
      <c r="U2336" t="s">
        <v>238</v>
      </c>
      <c r="V2336" t="s">
        <v>239</v>
      </c>
      <c r="W2336" t="s">
        <v>139</v>
      </c>
      <c r="X2336" t="s">
        <v>140</v>
      </c>
      <c r="Y2336" t="s">
        <v>240</v>
      </c>
      <c r="Z2336" t="s">
        <v>241</v>
      </c>
      <c r="AA2336" t="s">
        <v>65</v>
      </c>
    </row>
    <row r="2337" spans="1:27" x14ac:dyDescent="0.25">
      <c r="A2337" s="1">
        <v>10361</v>
      </c>
      <c r="B2337" s="1">
        <v>25</v>
      </c>
      <c r="C2337" s="8">
        <v>62.46</v>
      </c>
      <c r="D2337" s="1">
        <v>1</v>
      </c>
      <c r="E2337" s="7">
        <v>1561.5</v>
      </c>
      <c r="F2337" s="7">
        <f>sales_data_sample3[[#This Row],[SALES]]*sales_data_sample3[[#This Row],[PROFIT MARGIN]]</f>
        <v>114.14565</v>
      </c>
      <c r="G2337" s="14" t="str">
        <f>IF(sales_data_sample3[[#This Row],[STATUS]] &lt;&gt;"Cancelled","7,31%","0")</f>
        <v>7,31%</v>
      </c>
      <c r="H2337" s="4">
        <v>38338</v>
      </c>
      <c r="I2337" t="s">
        <v>28</v>
      </c>
      <c r="J2337">
        <f>ROUNDUP(MONTH(sales_data_sample3[[#This Row],[ORDER DATE]])/3,0)</f>
        <v>4</v>
      </c>
      <c r="K2337" t="str">
        <f>TEXT(sales_data_sample3[[#This Row],[ORDER DATE]],"[$-409]mmmm")</f>
        <v>December</v>
      </c>
      <c r="L2337">
        <f>YEAR(sales_data_sample3[[#This Row],[ORDER DATE]])</f>
        <v>2004</v>
      </c>
      <c r="M2337" t="s">
        <v>1502</v>
      </c>
      <c r="N2337">
        <v>72</v>
      </c>
      <c r="O2337" t="s">
        <v>3763</v>
      </c>
      <c r="P2337" t="s">
        <v>233</v>
      </c>
      <c r="Q2337" t="s">
        <v>234</v>
      </c>
      <c r="R2337" t="s">
        <v>235</v>
      </c>
      <c r="S2337" t="s">
        <v>236</v>
      </c>
      <c r="T2337" t="s">
        <v>237</v>
      </c>
      <c r="U2337" t="s">
        <v>238</v>
      </c>
      <c r="V2337" t="s">
        <v>239</v>
      </c>
      <c r="W2337" t="s">
        <v>139</v>
      </c>
      <c r="X2337" t="s">
        <v>140</v>
      </c>
      <c r="Y2337" t="s">
        <v>240</v>
      </c>
      <c r="Z2337" t="s">
        <v>241</v>
      </c>
      <c r="AA2337" t="s">
        <v>42</v>
      </c>
    </row>
    <row r="2338" spans="1:27" x14ac:dyDescent="0.25">
      <c r="A2338" s="1">
        <v>10361</v>
      </c>
      <c r="B2338" s="1">
        <v>49</v>
      </c>
      <c r="C2338" s="8">
        <v>72.33</v>
      </c>
      <c r="D2338" s="1">
        <v>2</v>
      </c>
      <c r="E2338" s="7">
        <v>3544.17</v>
      </c>
      <c r="F2338" s="7">
        <f>sales_data_sample3[[#This Row],[SALES]]*sales_data_sample3[[#This Row],[PROFIT MARGIN]]</f>
        <v>261.91416299999997</v>
      </c>
      <c r="G2338" s="14" t="str">
        <f>IF(sales_data_sample3[[#This Row],[STATUS]] &lt;&gt;"Cancelled","7,39%","0")</f>
        <v>7,39%</v>
      </c>
      <c r="H2338" s="4">
        <v>38338</v>
      </c>
      <c r="I2338" t="s">
        <v>28</v>
      </c>
      <c r="J2338">
        <f>ROUNDUP(MONTH(sales_data_sample3[[#This Row],[ORDER DATE]])/3,0)</f>
        <v>4</v>
      </c>
      <c r="K2338" t="str">
        <f>TEXT(sales_data_sample3[[#This Row],[ORDER DATE]],"[$-409]mmmm")</f>
        <v>December</v>
      </c>
      <c r="L2338">
        <f>YEAR(sales_data_sample3[[#This Row],[ORDER DATE]])</f>
        <v>2004</v>
      </c>
      <c r="M2338" t="s">
        <v>1354</v>
      </c>
      <c r="N2338">
        <v>68</v>
      </c>
      <c r="O2338" t="s">
        <v>4069</v>
      </c>
      <c r="P2338" t="s">
        <v>233</v>
      </c>
      <c r="Q2338" t="s">
        <v>234</v>
      </c>
      <c r="R2338" t="s">
        <v>235</v>
      </c>
      <c r="S2338" t="s">
        <v>236</v>
      </c>
      <c r="T2338" t="s">
        <v>237</v>
      </c>
      <c r="U2338" t="s">
        <v>238</v>
      </c>
      <c r="V2338" t="s">
        <v>239</v>
      </c>
      <c r="W2338" t="s">
        <v>139</v>
      </c>
      <c r="X2338" t="s">
        <v>140</v>
      </c>
      <c r="Y2338" t="s">
        <v>240</v>
      </c>
      <c r="Z2338" t="s">
        <v>241</v>
      </c>
      <c r="AA2338" t="s">
        <v>65</v>
      </c>
    </row>
    <row r="2339" spans="1:27" x14ac:dyDescent="0.25">
      <c r="A2339" s="1">
        <v>10361</v>
      </c>
      <c r="B2339" s="1">
        <v>33</v>
      </c>
      <c r="C2339" s="8">
        <v>82.59</v>
      </c>
      <c r="D2339" s="1">
        <v>3</v>
      </c>
      <c r="E2339" s="7">
        <v>2725.47</v>
      </c>
      <c r="F2339" s="7">
        <f>sales_data_sample3[[#This Row],[SALES]]*sales_data_sample3[[#This Row],[PROFIT MARGIN]]</f>
        <v>201.41223299999996</v>
      </c>
      <c r="G2339" s="14" t="str">
        <f>IF(sales_data_sample3[[#This Row],[STATUS]] &lt;&gt;"Cancelled","7,39%","0")</f>
        <v>7,39%</v>
      </c>
      <c r="H2339" s="4">
        <v>38338</v>
      </c>
      <c r="I2339" t="s">
        <v>28</v>
      </c>
      <c r="J2339">
        <f>ROUNDUP(MONTH(sales_data_sample3[[#This Row],[ORDER DATE]])/3,0)</f>
        <v>4</v>
      </c>
      <c r="K2339" t="str">
        <f>TEXT(sales_data_sample3[[#This Row],[ORDER DATE]],"[$-409]mmmm")</f>
        <v>December</v>
      </c>
      <c r="L2339">
        <f>YEAR(sales_data_sample3[[#This Row],[ORDER DATE]])</f>
        <v>2004</v>
      </c>
      <c r="M2339" t="s">
        <v>1354</v>
      </c>
      <c r="N2339">
        <v>43</v>
      </c>
      <c r="O2339" t="s">
        <v>4136</v>
      </c>
      <c r="P2339" t="s">
        <v>233</v>
      </c>
      <c r="Q2339" t="s">
        <v>234</v>
      </c>
      <c r="R2339" t="s">
        <v>235</v>
      </c>
      <c r="S2339" t="s">
        <v>236</v>
      </c>
      <c r="T2339" t="s">
        <v>237</v>
      </c>
      <c r="U2339" t="s">
        <v>238</v>
      </c>
      <c r="V2339" t="s">
        <v>239</v>
      </c>
      <c r="W2339" t="s">
        <v>139</v>
      </c>
      <c r="X2339" t="s">
        <v>140</v>
      </c>
      <c r="Y2339" t="s">
        <v>240</v>
      </c>
      <c r="Z2339" t="s">
        <v>241</v>
      </c>
      <c r="AA2339" t="s">
        <v>42</v>
      </c>
    </row>
    <row r="2340" spans="1:27" x14ac:dyDescent="0.25">
      <c r="A2340" s="1">
        <v>10361</v>
      </c>
      <c r="B2340" s="1">
        <v>20</v>
      </c>
      <c r="C2340" s="8">
        <v>60.54</v>
      </c>
      <c r="D2340" s="1">
        <v>4</v>
      </c>
      <c r="E2340" s="7">
        <v>1210.8</v>
      </c>
      <c r="F2340" s="7">
        <f>sales_data_sample3[[#This Row],[SALES]]*sales_data_sample3[[#This Row],[PROFIT MARGIN]]</f>
        <v>88.509479999999996</v>
      </c>
      <c r="G2340" s="14" t="str">
        <f>IF(sales_data_sample3[[#This Row],[STATUS]] &lt;&gt;"Cancelled","7,31%","0")</f>
        <v>7,31%</v>
      </c>
      <c r="H2340" s="4">
        <v>38338</v>
      </c>
      <c r="I2340" t="s">
        <v>28</v>
      </c>
      <c r="J2340">
        <f>ROUNDUP(MONTH(sales_data_sample3[[#This Row],[ORDER DATE]])/3,0)</f>
        <v>4</v>
      </c>
      <c r="K2340" t="str">
        <f>TEXT(sales_data_sample3[[#This Row],[ORDER DATE]],"[$-409]mmmm")</f>
        <v>December</v>
      </c>
      <c r="L2340">
        <f>YEAR(sales_data_sample3[[#This Row],[ORDER DATE]])</f>
        <v>2004</v>
      </c>
      <c r="M2340" t="s">
        <v>1502</v>
      </c>
      <c r="N2340">
        <v>91</v>
      </c>
      <c r="O2340" t="s">
        <v>4321</v>
      </c>
      <c r="P2340" t="s">
        <v>233</v>
      </c>
      <c r="Q2340" t="s">
        <v>234</v>
      </c>
      <c r="R2340" t="s">
        <v>235</v>
      </c>
      <c r="S2340" t="s">
        <v>236</v>
      </c>
      <c r="T2340" t="s">
        <v>237</v>
      </c>
      <c r="U2340" t="s">
        <v>238</v>
      </c>
      <c r="V2340" t="s">
        <v>239</v>
      </c>
      <c r="W2340" t="s">
        <v>139</v>
      </c>
      <c r="X2340" t="s">
        <v>140</v>
      </c>
      <c r="Y2340" t="s">
        <v>240</v>
      </c>
      <c r="Z2340" t="s">
        <v>241</v>
      </c>
      <c r="AA2340" t="s">
        <v>42</v>
      </c>
    </row>
    <row r="2341" spans="1:27" x14ac:dyDescent="0.25">
      <c r="A2341" s="1">
        <v>10361</v>
      </c>
      <c r="B2341" s="1">
        <v>24</v>
      </c>
      <c r="C2341" s="8">
        <v>45.39</v>
      </c>
      <c r="D2341" s="1">
        <v>14</v>
      </c>
      <c r="E2341" s="7">
        <v>1089.3599999999999</v>
      </c>
      <c r="F2341" s="7">
        <f>sales_data_sample3[[#This Row],[SALES]]*sales_data_sample3[[#This Row],[PROFIT MARGIN]]</f>
        <v>99.567503999999985</v>
      </c>
      <c r="G2341" s="14" t="str">
        <f>IF(sales_data_sample3[[#This Row],[STATUS]] &lt;&gt;"Cancelled","9,14%","0")</f>
        <v>9,14%</v>
      </c>
      <c r="H2341" s="4">
        <v>38338</v>
      </c>
      <c r="I2341" t="s">
        <v>28</v>
      </c>
      <c r="J2341">
        <f>ROUNDUP(MONTH(sales_data_sample3[[#This Row],[ORDER DATE]])/3,0)</f>
        <v>4</v>
      </c>
      <c r="K2341" t="str">
        <f>TEXT(sales_data_sample3[[#This Row],[ORDER DATE]],"[$-409]mmmm")</f>
        <v>December</v>
      </c>
      <c r="L2341">
        <f>YEAR(sales_data_sample3[[#This Row],[ORDER DATE]])</f>
        <v>2004</v>
      </c>
      <c r="M2341" t="s">
        <v>2075</v>
      </c>
      <c r="N2341">
        <v>90</v>
      </c>
      <c r="O2341" t="s">
        <v>4394</v>
      </c>
      <c r="P2341" t="s">
        <v>233</v>
      </c>
      <c r="Q2341" t="s">
        <v>234</v>
      </c>
      <c r="R2341" t="s">
        <v>235</v>
      </c>
      <c r="S2341" t="s">
        <v>236</v>
      </c>
      <c r="T2341" t="s">
        <v>237</v>
      </c>
      <c r="U2341" t="s">
        <v>238</v>
      </c>
      <c r="V2341" t="s">
        <v>239</v>
      </c>
      <c r="W2341" t="s">
        <v>139</v>
      </c>
      <c r="X2341" t="s">
        <v>140</v>
      </c>
      <c r="Y2341" t="s">
        <v>240</v>
      </c>
      <c r="Z2341" t="s">
        <v>241</v>
      </c>
      <c r="AA2341" t="s">
        <v>42</v>
      </c>
    </row>
    <row r="2342" spans="1:27" x14ac:dyDescent="0.25">
      <c r="A2342" s="1">
        <v>10361</v>
      </c>
      <c r="B2342" s="1">
        <v>26</v>
      </c>
      <c r="C2342" s="8">
        <v>100</v>
      </c>
      <c r="D2342" s="1">
        <v>9</v>
      </c>
      <c r="E2342" s="7">
        <v>2754.7</v>
      </c>
      <c r="F2342" s="7">
        <f>sales_data_sample3[[#This Row],[SALES]]*sales_data_sample3[[#This Row],[PROFIT MARGIN]]</f>
        <v>201.36856999999998</v>
      </c>
      <c r="G2342" s="14" t="str">
        <f>IF(sales_data_sample3[[#This Row],[STATUS]] &lt;&gt;"Cancelled","7,31%","0")</f>
        <v>7,31%</v>
      </c>
      <c r="H2342" s="4">
        <v>38338</v>
      </c>
      <c r="I2342" t="s">
        <v>28</v>
      </c>
      <c r="J2342">
        <f>ROUNDUP(MONTH(sales_data_sample3[[#This Row],[ORDER DATE]])/3,0)</f>
        <v>4</v>
      </c>
      <c r="K2342" t="str">
        <f>TEXT(sales_data_sample3[[#This Row],[ORDER DATE]],"[$-409]mmmm")</f>
        <v>December</v>
      </c>
      <c r="L2342">
        <f>YEAR(sales_data_sample3[[#This Row],[ORDER DATE]])</f>
        <v>2004</v>
      </c>
      <c r="M2342" t="s">
        <v>1502</v>
      </c>
      <c r="N2342">
        <v>99</v>
      </c>
      <c r="O2342" t="s">
        <v>4433</v>
      </c>
      <c r="P2342" t="s">
        <v>233</v>
      </c>
      <c r="Q2342" t="s">
        <v>234</v>
      </c>
      <c r="R2342" t="s">
        <v>235</v>
      </c>
      <c r="S2342" t="s">
        <v>236</v>
      </c>
      <c r="T2342" t="s">
        <v>237</v>
      </c>
      <c r="U2342" t="s">
        <v>238</v>
      </c>
      <c r="V2342" t="s">
        <v>239</v>
      </c>
      <c r="W2342" t="s">
        <v>139</v>
      </c>
      <c r="X2342" t="s">
        <v>140</v>
      </c>
      <c r="Y2342" t="s">
        <v>240</v>
      </c>
      <c r="Z2342" t="s">
        <v>241</v>
      </c>
      <c r="AA2342" t="s">
        <v>42</v>
      </c>
    </row>
    <row r="2343" spans="1:27" x14ac:dyDescent="0.25">
      <c r="A2343" s="1">
        <v>10361</v>
      </c>
      <c r="B2343" s="1">
        <v>44</v>
      </c>
      <c r="C2343" s="8">
        <v>72.42</v>
      </c>
      <c r="D2343" s="1">
        <v>5</v>
      </c>
      <c r="E2343" s="7">
        <v>3186.48</v>
      </c>
      <c r="F2343" s="7">
        <f>sales_data_sample3[[#This Row],[SALES]]*sales_data_sample3[[#This Row],[PROFIT MARGIN]]</f>
        <v>232.93168800000001</v>
      </c>
      <c r="G2343" s="14" t="str">
        <f>IF(sales_data_sample3[[#This Row],[STATUS]] &lt;&gt;"Cancelled","7,31%","0")</f>
        <v>7,31%</v>
      </c>
      <c r="H2343" s="4">
        <v>38338</v>
      </c>
      <c r="I2343" t="s">
        <v>28</v>
      </c>
      <c r="J2343">
        <f>ROUNDUP(MONTH(sales_data_sample3[[#This Row],[ORDER DATE]])/3,0)</f>
        <v>4</v>
      </c>
      <c r="K2343" t="str">
        <f>TEXT(sales_data_sample3[[#This Row],[ORDER DATE]],"[$-409]mmmm")</f>
        <v>December</v>
      </c>
      <c r="L2343">
        <f>YEAR(sales_data_sample3[[#This Row],[ORDER DATE]])</f>
        <v>2004</v>
      </c>
      <c r="M2343" t="s">
        <v>1502</v>
      </c>
      <c r="N2343">
        <v>118</v>
      </c>
      <c r="O2343" t="s">
        <v>4540</v>
      </c>
      <c r="P2343" t="s">
        <v>233</v>
      </c>
      <c r="Q2343" t="s">
        <v>234</v>
      </c>
      <c r="R2343" t="s">
        <v>235</v>
      </c>
      <c r="S2343" t="s">
        <v>236</v>
      </c>
      <c r="T2343" t="s">
        <v>237</v>
      </c>
      <c r="U2343" t="s">
        <v>238</v>
      </c>
      <c r="V2343" t="s">
        <v>239</v>
      </c>
      <c r="W2343" t="s">
        <v>139</v>
      </c>
      <c r="X2343" t="s">
        <v>140</v>
      </c>
      <c r="Y2343" t="s">
        <v>240</v>
      </c>
      <c r="Z2343" t="s">
        <v>241</v>
      </c>
      <c r="AA2343" t="s">
        <v>65</v>
      </c>
    </row>
    <row r="2344" spans="1:27" x14ac:dyDescent="0.25">
      <c r="A2344" s="1">
        <v>10361</v>
      </c>
      <c r="B2344" s="1">
        <v>44</v>
      </c>
      <c r="C2344" s="8">
        <v>100</v>
      </c>
      <c r="D2344" s="1">
        <v>10</v>
      </c>
      <c r="E2344" s="7">
        <v>5001.92</v>
      </c>
      <c r="F2344" s="7">
        <f>sales_data_sample3[[#This Row],[SALES]]*sales_data_sample3[[#This Row],[PROFIT MARGIN]]</f>
        <v>365.64035200000001</v>
      </c>
      <c r="G2344" s="14" t="str">
        <f>IF(sales_data_sample3[[#This Row],[STATUS]] &lt;&gt;"Cancelled","7,31%","0")</f>
        <v>7,31%</v>
      </c>
      <c r="H2344" s="4">
        <v>38338</v>
      </c>
      <c r="I2344" t="s">
        <v>28</v>
      </c>
      <c r="J2344">
        <f>ROUNDUP(MONTH(sales_data_sample3[[#This Row],[ORDER DATE]])/3,0)</f>
        <v>4</v>
      </c>
      <c r="K2344" t="str">
        <f>TEXT(sales_data_sample3[[#This Row],[ORDER DATE]],"[$-409]mmmm")</f>
        <v>December</v>
      </c>
      <c r="L2344">
        <f>YEAR(sales_data_sample3[[#This Row],[ORDER DATE]])</f>
        <v>2004</v>
      </c>
      <c r="M2344" t="s">
        <v>1502</v>
      </c>
      <c r="N2344">
        <v>80</v>
      </c>
      <c r="O2344" t="s">
        <v>4572</v>
      </c>
      <c r="P2344" t="s">
        <v>233</v>
      </c>
      <c r="Q2344" t="s">
        <v>234</v>
      </c>
      <c r="R2344" t="s">
        <v>235</v>
      </c>
      <c r="S2344" t="s">
        <v>236</v>
      </c>
      <c r="T2344" t="s">
        <v>237</v>
      </c>
      <c r="U2344" t="s">
        <v>238</v>
      </c>
      <c r="V2344" t="s">
        <v>239</v>
      </c>
      <c r="W2344" t="s">
        <v>139</v>
      </c>
      <c r="X2344" t="s">
        <v>140</v>
      </c>
      <c r="Y2344" t="s">
        <v>240</v>
      </c>
      <c r="Z2344" t="s">
        <v>241</v>
      </c>
      <c r="AA2344" t="s">
        <v>65</v>
      </c>
    </row>
    <row r="2345" spans="1:27" x14ac:dyDescent="0.25">
      <c r="A2345" s="1">
        <v>10361</v>
      </c>
      <c r="B2345" s="1">
        <v>35</v>
      </c>
      <c r="C2345" s="8">
        <v>100</v>
      </c>
      <c r="D2345" s="1">
        <v>11</v>
      </c>
      <c r="E2345" s="7">
        <v>4277.3500000000004</v>
      </c>
      <c r="F2345" s="7">
        <f>sales_data_sample3[[#This Row],[SALES]]*sales_data_sample3[[#This Row],[PROFIT MARGIN]]</f>
        <v>312.674285</v>
      </c>
      <c r="G2345" s="14" t="str">
        <f>IF(sales_data_sample3[[#This Row],[STATUS]] &lt;&gt;"Cancelled","7,31%","0")</f>
        <v>7,31%</v>
      </c>
      <c r="H2345" s="4">
        <v>38338</v>
      </c>
      <c r="I2345" t="s">
        <v>28</v>
      </c>
      <c r="J2345">
        <f>ROUNDUP(MONTH(sales_data_sample3[[#This Row],[ORDER DATE]])/3,0)</f>
        <v>4</v>
      </c>
      <c r="K2345" t="str">
        <f>TEXT(sales_data_sample3[[#This Row],[ORDER DATE]],"[$-409]mmmm")</f>
        <v>December</v>
      </c>
      <c r="L2345">
        <f>YEAR(sales_data_sample3[[#This Row],[ORDER DATE]])</f>
        <v>2004</v>
      </c>
      <c r="M2345" t="s">
        <v>1502</v>
      </c>
      <c r="N2345">
        <v>74</v>
      </c>
      <c r="O2345" t="s">
        <v>4675</v>
      </c>
      <c r="P2345" t="s">
        <v>233</v>
      </c>
      <c r="Q2345" t="s">
        <v>234</v>
      </c>
      <c r="R2345" t="s">
        <v>235</v>
      </c>
      <c r="S2345" t="s">
        <v>236</v>
      </c>
      <c r="T2345" t="s">
        <v>237</v>
      </c>
      <c r="U2345" t="s">
        <v>238</v>
      </c>
      <c r="V2345" t="s">
        <v>239</v>
      </c>
      <c r="W2345" t="s">
        <v>139</v>
      </c>
      <c r="X2345" t="s">
        <v>140</v>
      </c>
      <c r="Y2345" t="s">
        <v>240</v>
      </c>
      <c r="Z2345" t="s">
        <v>241</v>
      </c>
      <c r="AA2345" t="s">
        <v>65</v>
      </c>
    </row>
    <row r="2346" spans="1:27" x14ac:dyDescent="0.25">
      <c r="A2346" s="1">
        <v>10361</v>
      </c>
      <c r="B2346" s="1">
        <v>23</v>
      </c>
      <c r="C2346" s="8">
        <v>95.2</v>
      </c>
      <c r="D2346" s="1">
        <v>12</v>
      </c>
      <c r="E2346" s="7">
        <v>2189.6</v>
      </c>
      <c r="F2346" s="7">
        <f>sales_data_sample3[[#This Row],[SALES]]*sales_data_sample3[[#This Row],[PROFIT MARGIN]]</f>
        <v>160.05975999999998</v>
      </c>
      <c r="G2346" s="14" t="str">
        <f>IF(sales_data_sample3[[#This Row],[STATUS]] &lt;&gt;"Cancelled","7,31%","0")</f>
        <v>7,31%</v>
      </c>
      <c r="H2346" s="4">
        <v>38338</v>
      </c>
      <c r="I2346" t="s">
        <v>28</v>
      </c>
      <c r="J2346">
        <f>ROUNDUP(MONTH(sales_data_sample3[[#This Row],[ORDER DATE]])/3,0)</f>
        <v>4</v>
      </c>
      <c r="K2346" t="str">
        <f>TEXT(sales_data_sample3[[#This Row],[ORDER DATE]],"[$-409]mmmm")</f>
        <v>December</v>
      </c>
      <c r="L2346">
        <f>YEAR(sales_data_sample3[[#This Row],[ORDER DATE]])</f>
        <v>2004</v>
      </c>
      <c r="M2346" t="s">
        <v>1502</v>
      </c>
      <c r="N2346">
        <v>49</v>
      </c>
      <c r="O2346" t="s">
        <v>4719</v>
      </c>
      <c r="P2346" t="s">
        <v>233</v>
      </c>
      <c r="Q2346" t="s">
        <v>234</v>
      </c>
      <c r="R2346" t="s">
        <v>235</v>
      </c>
      <c r="S2346" t="s">
        <v>236</v>
      </c>
      <c r="T2346" t="s">
        <v>237</v>
      </c>
      <c r="U2346" t="s">
        <v>238</v>
      </c>
      <c r="V2346" t="s">
        <v>239</v>
      </c>
      <c r="W2346" t="s">
        <v>139</v>
      </c>
      <c r="X2346" t="s">
        <v>140</v>
      </c>
      <c r="Y2346" t="s">
        <v>240</v>
      </c>
      <c r="Z2346" t="s">
        <v>241</v>
      </c>
      <c r="AA2346" t="s">
        <v>42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8B4E2-8AED-47BB-B8BD-BC5E6B849BFF}">
  <dimension ref="A1:F189"/>
  <sheetViews>
    <sheetView zoomScale="85" zoomScaleNormal="85" workbookViewId="0"/>
  </sheetViews>
  <sheetFormatPr defaultRowHeight="15" x14ac:dyDescent="0.25"/>
  <cols>
    <col min="1" max="1" width="16.5703125" bestFit="1" customWidth="1"/>
    <col min="2" max="4" width="14.85546875" bestFit="1" customWidth="1"/>
    <col min="5" max="5" width="12.140625" bestFit="1" customWidth="1"/>
    <col min="6" max="6" width="14.85546875" customWidth="1"/>
    <col min="7" max="7" width="16.5703125" bestFit="1" customWidth="1"/>
    <col min="8" max="10" width="13.7109375" bestFit="1" customWidth="1"/>
    <col min="11" max="14" width="12.140625" bestFit="1" customWidth="1"/>
    <col min="15" max="15" width="16.5703125" bestFit="1" customWidth="1"/>
    <col min="16" max="16" width="12.28515625" bestFit="1" customWidth="1"/>
    <col min="17" max="17" width="13.7109375" bestFit="1" customWidth="1"/>
    <col min="18" max="21" width="12.140625" bestFit="1" customWidth="1"/>
    <col min="22" max="22" width="11.140625" bestFit="1" customWidth="1"/>
    <col min="23" max="23" width="16.5703125" bestFit="1" customWidth="1"/>
    <col min="24" max="24" width="12.28515625" bestFit="1" customWidth="1"/>
    <col min="25" max="25" width="13.7109375" bestFit="1" customWidth="1"/>
    <col min="26" max="26" width="14.7109375" bestFit="1" customWidth="1"/>
    <col min="27" max="50" width="14.28515625" bestFit="1" customWidth="1"/>
    <col min="51" max="51" width="18" bestFit="1" customWidth="1"/>
    <col min="52" max="52" width="18.85546875" bestFit="1" customWidth="1"/>
    <col min="53" max="62" width="14.28515625" bestFit="1" customWidth="1"/>
    <col min="63" max="63" width="18" bestFit="1" customWidth="1"/>
    <col min="64" max="64" width="18.85546875" bestFit="1" customWidth="1"/>
    <col min="65" max="65" width="18.42578125" bestFit="1" customWidth="1"/>
    <col min="66" max="66" width="19.28515625" bestFit="1" customWidth="1"/>
  </cols>
  <sheetData>
    <row r="1" spans="1:6" x14ac:dyDescent="0.25">
      <c r="A1" s="9" t="s">
        <v>4809</v>
      </c>
      <c r="B1" t="s">
        <v>4811</v>
      </c>
      <c r="C1" t="s">
        <v>4812</v>
      </c>
      <c r="E1" s="15" t="s">
        <v>140</v>
      </c>
      <c r="F1" s="16">
        <v>598442.28</v>
      </c>
    </row>
    <row r="2" spans="1:6" x14ac:dyDescent="0.25">
      <c r="A2" s="10" t="s">
        <v>140</v>
      </c>
      <c r="B2" s="7">
        <v>598442.28</v>
      </c>
      <c r="C2" s="7">
        <v>82887.224041000009</v>
      </c>
      <c r="E2" s="12" t="s">
        <v>139</v>
      </c>
      <c r="F2" s="7">
        <v>485531.13000000006</v>
      </c>
    </row>
    <row r="3" spans="1:6" x14ac:dyDescent="0.25">
      <c r="A3" s="12" t="s">
        <v>139</v>
      </c>
      <c r="B3" s="7">
        <v>485531.13000000006</v>
      </c>
      <c r="C3" s="7">
        <v>66765.033970000004</v>
      </c>
      <c r="E3" s="12" t="s">
        <v>305</v>
      </c>
      <c r="F3" s="7">
        <v>112911.14999999998</v>
      </c>
    </row>
    <row r="4" spans="1:6" x14ac:dyDescent="0.25">
      <c r="A4" s="12" t="s">
        <v>305</v>
      </c>
      <c r="B4" s="7">
        <v>112911.14999999998</v>
      </c>
      <c r="C4" s="7">
        <v>16122.190070999999</v>
      </c>
      <c r="E4" s="15" t="s">
        <v>52</v>
      </c>
      <c r="F4" s="16">
        <v>4049443.4200000004</v>
      </c>
    </row>
    <row r="5" spans="1:6" x14ac:dyDescent="0.25">
      <c r="A5" s="10" t="s">
        <v>52</v>
      </c>
      <c r="B5" s="7">
        <v>4049443.4200000004</v>
      </c>
      <c r="C5" s="7">
        <v>585495.33936899982</v>
      </c>
      <c r="E5" s="12" t="s">
        <v>226</v>
      </c>
      <c r="F5" s="7">
        <v>133812.26999999999</v>
      </c>
    </row>
    <row r="6" spans="1:6" x14ac:dyDescent="0.25">
      <c r="A6" s="12" t="s">
        <v>226</v>
      </c>
      <c r="B6" s="7">
        <v>133812.26999999999</v>
      </c>
      <c r="C6" s="7">
        <v>18181.340572000001</v>
      </c>
      <c r="E6" s="12" t="s">
        <v>643</v>
      </c>
      <c r="F6" s="7">
        <v>83372.510000000009</v>
      </c>
    </row>
    <row r="7" spans="1:6" x14ac:dyDescent="0.25">
      <c r="A7" s="12" t="s">
        <v>643</v>
      </c>
      <c r="B7" s="7">
        <v>83372.510000000009</v>
      </c>
      <c r="C7" s="7">
        <v>7118.2618519999996</v>
      </c>
      <c r="E7" s="12" t="s">
        <v>567</v>
      </c>
      <c r="F7" s="7">
        <v>219624.28000000009</v>
      </c>
    </row>
    <row r="8" spans="1:6" x14ac:dyDescent="0.25">
      <c r="A8" s="12" t="s">
        <v>567</v>
      </c>
      <c r="B8" s="7">
        <v>219624.28000000009</v>
      </c>
      <c r="C8" s="7">
        <v>39319.770853999988</v>
      </c>
      <c r="E8" s="12" t="s">
        <v>196</v>
      </c>
      <c r="F8" s="7">
        <v>202730.20000000007</v>
      </c>
    </row>
    <row r="9" spans="1:6" x14ac:dyDescent="0.25">
      <c r="A9" s="12" t="s">
        <v>196</v>
      </c>
      <c r="B9" s="7">
        <v>202730.20000000007</v>
      </c>
      <c r="C9" s="7">
        <v>30807.591817000004</v>
      </c>
      <c r="E9" s="12" t="s">
        <v>51</v>
      </c>
      <c r="F9" s="7">
        <v>867960.11999999988</v>
      </c>
    </row>
    <row r="10" spans="1:6" x14ac:dyDescent="0.25">
      <c r="A10" s="12" t="s">
        <v>51</v>
      </c>
      <c r="B10" s="7">
        <v>867960.11999999988</v>
      </c>
      <c r="C10" s="7">
        <v>128802.28836299999</v>
      </c>
      <c r="E10" s="12" t="s">
        <v>810</v>
      </c>
      <c r="F10" s="7">
        <v>220472.08999999997</v>
      </c>
    </row>
    <row r="11" spans="1:6" x14ac:dyDescent="0.25">
      <c r="A11" s="12" t="s">
        <v>810</v>
      </c>
      <c r="B11" s="7">
        <v>220472.08999999997</v>
      </c>
      <c r="C11" s="7">
        <v>42318.942332999999</v>
      </c>
      <c r="E11" s="12" t="s">
        <v>909</v>
      </c>
      <c r="F11" s="7">
        <v>57756.43</v>
      </c>
    </row>
    <row r="12" spans="1:6" x14ac:dyDescent="0.25">
      <c r="A12" s="12" t="s">
        <v>909</v>
      </c>
      <c r="B12" s="7">
        <v>57756.43</v>
      </c>
      <c r="C12" s="7">
        <v>9882.6226890000016</v>
      </c>
      <c r="E12" s="12" t="s">
        <v>396</v>
      </c>
      <c r="F12" s="7">
        <v>333164.36999999988</v>
      </c>
    </row>
    <row r="13" spans="1:6" x14ac:dyDescent="0.25">
      <c r="A13" s="12" t="s">
        <v>396</v>
      </c>
      <c r="B13" s="7">
        <v>333164.36999999988</v>
      </c>
      <c r="C13" s="7">
        <v>47065.058102999952</v>
      </c>
      <c r="E13" s="12" t="s">
        <v>112</v>
      </c>
      <c r="F13" s="7">
        <v>307463.70000000007</v>
      </c>
    </row>
    <row r="14" spans="1:6" x14ac:dyDescent="0.25">
      <c r="A14" s="12" t="s">
        <v>112</v>
      </c>
      <c r="B14" s="7">
        <v>307463.70000000007</v>
      </c>
      <c r="C14" s="7">
        <v>47721.584417000013</v>
      </c>
      <c r="E14" s="12" t="s">
        <v>273</v>
      </c>
      <c r="F14" s="7">
        <v>888888.75</v>
      </c>
    </row>
    <row r="15" spans="1:6" x14ac:dyDescent="0.25">
      <c r="A15" s="12" t="s">
        <v>273</v>
      </c>
      <c r="B15" s="7">
        <v>888888.75</v>
      </c>
      <c r="C15" s="7">
        <v>120607.26490399994</v>
      </c>
      <c r="E15" s="12" t="s">
        <v>287</v>
      </c>
      <c r="F15" s="7">
        <v>178407.49</v>
      </c>
    </row>
    <row r="16" spans="1:6" x14ac:dyDescent="0.25">
      <c r="A16" s="12" t="s">
        <v>287</v>
      </c>
      <c r="B16" s="7">
        <v>178407.49</v>
      </c>
      <c r="C16" s="7">
        <v>16499.309640000007</v>
      </c>
      <c r="E16" s="12" t="s">
        <v>823</v>
      </c>
      <c r="F16" s="7">
        <v>117713.56000000001</v>
      </c>
    </row>
    <row r="17" spans="1:6" x14ac:dyDescent="0.25">
      <c r="A17" s="12" t="s">
        <v>823</v>
      </c>
      <c r="B17" s="7">
        <v>117713.56000000001</v>
      </c>
      <c r="C17" s="7">
        <v>29298.905084000005</v>
      </c>
      <c r="E17" s="12" t="s">
        <v>262</v>
      </c>
      <c r="F17" s="7">
        <v>438077.6500000002</v>
      </c>
    </row>
    <row r="18" spans="1:6" x14ac:dyDescent="0.25">
      <c r="A18" s="12" t="s">
        <v>262</v>
      </c>
      <c r="B18" s="7">
        <v>438077.6500000002</v>
      </c>
      <c r="C18" s="7">
        <v>47872.398741000019</v>
      </c>
      <c r="E18" s="15" t="s">
        <v>307</v>
      </c>
      <c r="F18" s="16">
        <v>412252.28</v>
      </c>
    </row>
    <row r="19" spans="1:6" x14ac:dyDescent="0.25">
      <c r="A19" s="10" t="s">
        <v>307</v>
      </c>
      <c r="B19" s="7">
        <v>412252.28</v>
      </c>
      <c r="C19" s="7">
        <v>59744.027058</v>
      </c>
      <c r="E19" s="12" t="s">
        <v>307</v>
      </c>
      <c r="F19" s="7">
        <v>149422.46999999997</v>
      </c>
    </row>
    <row r="20" spans="1:6" x14ac:dyDescent="0.25">
      <c r="A20" s="12" t="s">
        <v>307</v>
      </c>
      <c r="B20" s="7">
        <v>149422.46999999997</v>
      </c>
      <c r="C20" s="7">
        <v>17192.242565000004</v>
      </c>
      <c r="E20" s="12" t="s">
        <v>782</v>
      </c>
      <c r="F20" s="7">
        <v>94015.73</v>
      </c>
    </row>
    <row r="21" spans="1:6" x14ac:dyDescent="0.25">
      <c r="A21" s="12" t="s">
        <v>782</v>
      </c>
      <c r="B21" s="7">
        <v>94015.73</v>
      </c>
      <c r="C21" s="7">
        <v>17184.727909000001</v>
      </c>
      <c r="E21" s="12" t="s">
        <v>305</v>
      </c>
      <c r="F21" s="7">
        <v>168814.08000000007</v>
      </c>
    </row>
    <row r="22" spans="1:6" x14ac:dyDescent="0.25">
      <c r="A22" s="12" t="s">
        <v>305</v>
      </c>
      <c r="B22" s="7">
        <v>168814.08000000007</v>
      </c>
      <c r="C22" s="7">
        <v>25367.056583999998</v>
      </c>
      <c r="E22" s="15" t="s">
        <v>39</v>
      </c>
      <c r="F22" s="16">
        <v>3181004.159999996</v>
      </c>
    </row>
    <row r="23" spans="1:6" x14ac:dyDescent="0.25">
      <c r="A23" s="10" t="s">
        <v>39</v>
      </c>
      <c r="B23" s="7">
        <v>3181004.159999996</v>
      </c>
      <c r="C23" s="7">
        <v>451311.89034200017</v>
      </c>
      <c r="E23" s="12" t="s">
        <v>353</v>
      </c>
      <c r="F23" s="7">
        <v>190385.59</v>
      </c>
    </row>
    <row r="24" spans="1:6" x14ac:dyDescent="0.25">
      <c r="A24" s="12" t="s">
        <v>353</v>
      </c>
      <c r="B24" s="7">
        <v>190385.59</v>
      </c>
      <c r="C24" s="7">
        <v>22712.242491000001</v>
      </c>
      <c r="E24" s="12" t="s">
        <v>38</v>
      </c>
      <c r="F24" s="7">
        <v>2990618.5699999961</v>
      </c>
    </row>
    <row r="25" spans="1:6" x14ac:dyDescent="0.25">
      <c r="A25" s="12" t="s">
        <v>38</v>
      </c>
      <c r="B25" s="7">
        <v>2990618.5699999961</v>
      </c>
      <c r="C25" s="7">
        <v>428599.64785100019</v>
      </c>
    </row>
    <row r="26" spans="1:6" x14ac:dyDescent="0.25">
      <c r="A26" s="10" t="s">
        <v>4810</v>
      </c>
      <c r="B26" s="7">
        <v>8241142.1399999969</v>
      </c>
      <c r="C26" s="7">
        <v>1179438.4808100001</v>
      </c>
    </row>
    <row r="36" spans="1:3" x14ac:dyDescent="0.25">
      <c r="A36" s="9" t="s">
        <v>4809</v>
      </c>
      <c r="B36" t="s">
        <v>4811</v>
      </c>
      <c r="C36" t="s">
        <v>4812</v>
      </c>
    </row>
    <row r="37" spans="1:3" x14ac:dyDescent="0.25">
      <c r="A37" s="10" t="s">
        <v>278</v>
      </c>
      <c r="B37" s="7">
        <v>3247042.3799999966</v>
      </c>
      <c r="C37" s="7">
        <v>793443.31297299918</v>
      </c>
    </row>
    <row r="38" spans="1:3" x14ac:dyDescent="0.25">
      <c r="A38" s="10" t="s">
        <v>1354</v>
      </c>
      <c r="B38" s="7">
        <v>1562411.5300000003</v>
      </c>
      <c r="C38" s="7">
        <v>112649.29059599996</v>
      </c>
    </row>
    <row r="39" spans="1:3" x14ac:dyDescent="0.25">
      <c r="A39" s="10" t="s">
        <v>957</v>
      </c>
      <c r="B39" s="7">
        <v>949732.8199999996</v>
      </c>
      <c r="C39" s="7">
        <v>43212.843310000018</v>
      </c>
    </row>
    <row r="40" spans="1:3" x14ac:dyDescent="0.25">
      <c r="A40" s="10" t="s">
        <v>29</v>
      </c>
      <c r="B40" s="7">
        <v>931440.81000000064</v>
      </c>
      <c r="C40" s="7">
        <v>118292.98286999998</v>
      </c>
    </row>
    <row r="41" spans="1:3" x14ac:dyDescent="0.25">
      <c r="A41" s="10" t="s">
        <v>1502</v>
      </c>
      <c r="B41" s="7">
        <v>774929.39999999979</v>
      </c>
      <c r="C41" s="7">
        <v>54057.20803899999</v>
      </c>
    </row>
    <row r="42" spans="1:3" x14ac:dyDescent="0.25">
      <c r="A42" s="10" t="s">
        <v>2075</v>
      </c>
      <c r="B42" s="7">
        <v>586259.05999999994</v>
      </c>
      <c r="C42" s="7">
        <v>48404.83767399998</v>
      </c>
    </row>
    <row r="43" spans="1:3" x14ac:dyDescent="0.25">
      <c r="A43" s="10" t="s">
        <v>2246</v>
      </c>
      <c r="B43" s="7">
        <v>189326.13999999996</v>
      </c>
      <c r="C43" s="7">
        <v>9378.0053479999988</v>
      </c>
    </row>
    <row r="44" spans="1:3" x14ac:dyDescent="0.25">
      <c r="A44" s="10" t="s">
        <v>4810</v>
      </c>
      <c r="B44" s="7">
        <v>8241142.1399999959</v>
      </c>
      <c r="C44" s="7">
        <v>1179438.4808099989</v>
      </c>
    </row>
    <row r="53" spans="1:3" x14ac:dyDescent="0.25">
      <c r="A53" s="9" t="s">
        <v>4809</v>
      </c>
      <c r="B53" t="s">
        <v>4811</v>
      </c>
      <c r="C53" t="s">
        <v>4812</v>
      </c>
    </row>
    <row r="54" spans="1:3" x14ac:dyDescent="0.25">
      <c r="A54" s="10" t="s">
        <v>268</v>
      </c>
      <c r="B54" s="7">
        <v>585495.94000000018</v>
      </c>
      <c r="C54" s="7">
        <v>87169.00161799998</v>
      </c>
    </row>
    <row r="55" spans="1:3" x14ac:dyDescent="0.25">
      <c r="A55" s="10" t="s">
        <v>417</v>
      </c>
      <c r="B55" s="7">
        <v>441602.38000000012</v>
      </c>
      <c r="C55" s="7">
        <v>63176.615585000014</v>
      </c>
    </row>
    <row r="56" spans="1:3" x14ac:dyDescent="0.25">
      <c r="A56" s="10" t="s">
        <v>132</v>
      </c>
      <c r="B56" s="7">
        <v>200995.41000000006</v>
      </c>
      <c r="C56" s="7">
        <v>26029.178034999997</v>
      </c>
    </row>
    <row r="57" spans="1:3" x14ac:dyDescent="0.25">
      <c r="A57" s="10" t="s">
        <v>885</v>
      </c>
      <c r="B57" s="7">
        <v>197736.93999999997</v>
      </c>
      <c r="C57" s="7">
        <v>39667.603016000008</v>
      </c>
    </row>
    <row r="58" spans="1:3" x14ac:dyDescent="0.25">
      <c r="A58" s="10" t="s">
        <v>302</v>
      </c>
      <c r="B58" s="7">
        <v>168814.08000000007</v>
      </c>
      <c r="C58" s="7">
        <v>25367.056583999998</v>
      </c>
    </row>
    <row r="59" spans="1:3" x14ac:dyDescent="0.25">
      <c r="A59" s="10" t="s">
        <v>31</v>
      </c>
      <c r="B59" s="7">
        <v>164069.43999999997</v>
      </c>
      <c r="C59" s="7">
        <v>18272.618692</v>
      </c>
    </row>
    <row r="60" spans="1:3" x14ac:dyDescent="0.25">
      <c r="A60" s="10" t="s">
        <v>927</v>
      </c>
      <c r="B60" s="7">
        <v>157807.80999999994</v>
      </c>
      <c r="C60" s="7">
        <v>22534.294638999996</v>
      </c>
    </row>
    <row r="61" spans="1:3" x14ac:dyDescent="0.25">
      <c r="A61" s="10" t="s">
        <v>338</v>
      </c>
      <c r="B61" s="7">
        <v>142874.24999999997</v>
      </c>
      <c r="C61" s="7">
        <v>17508.841926999998</v>
      </c>
    </row>
    <row r="62" spans="1:3" x14ac:dyDescent="0.25">
      <c r="A62" s="10" t="s">
        <v>1369</v>
      </c>
      <c r="B62" s="7">
        <v>137955.72</v>
      </c>
      <c r="C62" s="7">
        <v>11297.602245999999</v>
      </c>
    </row>
    <row r="63" spans="1:3" x14ac:dyDescent="0.25">
      <c r="A63" s="10" t="s">
        <v>425</v>
      </c>
      <c r="B63" s="7">
        <v>131685.29999999999</v>
      </c>
      <c r="C63" s="7">
        <v>22216.745351999998</v>
      </c>
    </row>
    <row r="64" spans="1:3" x14ac:dyDescent="0.25">
      <c r="A64" s="10" t="s">
        <v>4810</v>
      </c>
      <c r="B64" s="7">
        <v>2329037.2700000005</v>
      </c>
      <c r="C64" s="7">
        <v>333239.55769400002</v>
      </c>
    </row>
    <row r="74" spans="1:4" x14ac:dyDescent="0.25">
      <c r="A74" s="9" t="s">
        <v>4811</v>
      </c>
      <c r="B74" s="9" t="s">
        <v>4813</v>
      </c>
    </row>
    <row r="75" spans="1:4" x14ac:dyDescent="0.25">
      <c r="A75" s="9" t="s">
        <v>4809</v>
      </c>
      <c r="B75">
        <v>2003</v>
      </c>
      <c r="C75">
        <v>2004</v>
      </c>
      <c r="D75" t="s">
        <v>4810</v>
      </c>
    </row>
    <row r="76" spans="1:4" x14ac:dyDescent="0.25">
      <c r="A76" s="10" t="s">
        <v>4814</v>
      </c>
      <c r="B76" s="7">
        <v>129753.60000000001</v>
      </c>
      <c r="C76" s="7">
        <v>316577.41999999987</v>
      </c>
      <c r="D76" s="7">
        <v>446331.0199999999</v>
      </c>
    </row>
    <row r="77" spans="1:4" x14ac:dyDescent="0.25">
      <c r="A77" s="10" t="s">
        <v>4815</v>
      </c>
      <c r="B77" s="7">
        <v>140836.19000000006</v>
      </c>
      <c r="C77" s="7">
        <v>311419.53000000009</v>
      </c>
      <c r="D77" s="7">
        <v>452255.72000000015</v>
      </c>
    </row>
    <row r="78" spans="1:4" x14ac:dyDescent="0.25">
      <c r="A78" s="10" t="s">
        <v>4816</v>
      </c>
      <c r="B78" s="7">
        <v>174504.89999999997</v>
      </c>
      <c r="C78" s="7">
        <v>205733.72999999992</v>
      </c>
      <c r="D78" s="7">
        <v>380238.62999999989</v>
      </c>
    </row>
    <row r="79" spans="1:4" x14ac:dyDescent="0.25">
      <c r="A79" s="10" t="s">
        <v>4817</v>
      </c>
      <c r="B79" s="7">
        <v>201609.55</v>
      </c>
      <c r="C79" s="7">
        <v>206148.12000000005</v>
      </c>
      <c r="D79" s="7">
        <v>407757.67000000004</v>
      </c>
    </row>
    <row r="80" spans="1:4" x14ac:dyDescent="0.25">
      <c r="A80" s="10" t="s">
        <v>4818</v>
      </c>
      <c r="B80" s="7">
        <v>192673.11000000002</v>
      </c>
      <c r="C80" s="7">
        <v>273438.38999999996</v>
      </c>
      <c r="D80" s="7">
        <v>466111.5</v>
      </c>
    </row>
    <row r="81" spans="1:4" x14ac:dyDescent="0.25">
      <c r="A81" s="10" t="s">
        <v>4819</v>
      </c>
      <c r="B81" s="7">
        <v>168082.56000000006</v>
      </c>
      <c r="C81" s="7">
        <v>286674.21999999997</v>
      </c>
      <c r="D81" s="7">
        <v>454756.78</v>
      </c>
    </row>
    <row r="82" spans="1:4" x14ac:dyDescent="0.25">
      <c r="A82" s="10" t="s">
        <v>4820</v>
      </c>
      <c r="B82" s="7">
        <v>187731.87999999998</v>
      </c>
      <c r="C82" s="7">
        <v>327144.08999999997</v>
      </c>
      <c r="D82" s="7">
        <v>514875.97</v>
      </c>
    </row>
    <row r="83" spans="1:4" x14ac:dyDescent="0.25">
      <c r="A83" s="10" t="s">
        <v>4821</v>
      </c>
      <c r="B83" s="7">
        <v>197809.30000000002</v>
      </c>
      <c r="C83" s="7">
        <v>461501.2699999999</v>
      </c>
      <c r="D83" s="7">
        <v>659310.56999999995</v>
      </c>
    </row>
    <row r="84" spans="1:4" x14ac:dyDescent="0.25">
      <c r="A84" s="10" t="s">
        <v>4822</v>
      </c>
      <c r="B84" s="7">
        <v>263973.36</v>
      </c>
      <c r="C84" s="7">
        <v>320750.91000000003</v>
      </c>
      <c r="D84" s="7">
        <v>584724.27</v>
      </c>
    </row>
    <row r="85" spans="1:4" x14ac:dyDescent="0.25">
      <c r="A85" s="10" t="s">
        <v>4823</v>
      </c>
      <c r="B85" s="7">
        <v>568290.97</v>
      </c>
      <c r="C85" s="7">
        <v>552924.25</v>
      </c>
      <c r="D85" s="7">
        <v>1121215.22</v>
      </c>
    </row>
    <row r="86" spans="1:4" x14ac:dyDescent="0.25">
      <c r="A86" s="10" t="s">
        <v>4824</v>
      </c>
      <c r="B86" s="7">
        <v>1029837.6599999999</v>
      </c>
      <c r="C86" s="7">
        <v>1089048.0100000005</v>
      </c>
      <c r="D86" s="7">
        <v>2118885.6700000004</v>
      </c>
    </row>
    <row r="87" spans="1:4" x14ac:dyDescent="0.25">
      <c r="A87" s="10" t="s">
        <v>4825</v>
      </c>
      <c r="B87" s="7">
        <v>261876.45999999993</v>
      </c>
      <c r="C87" s="7">
        <v>372802.6599999998</v>
      </c>
      <c r="D87" s="7">
        <v>634679.11999999976</v>
      </c>
    </row>
    <row r="88" spans="1:4" x14ac:dyDescent="0.25">
      <c r="A88" s="10" t="s">
        <v>4810</v>
      </c>
      <c r="B88" s="7">
        <v>3516979.54</v>
      </c>
      <c r="C88" s="7">
        <v>4724162.6000000006</v>
      </c>
      <c r="D88" s="7">
        <v>8241142.1399999997</v>
      </c>
    </row>
    <row r="99" spans="1:3" x14ac:dyDescent="0.25">
      <c r="A99" s="11">
        <v>2003</v>
      </c>
      <c r="B99" s="11">
        <v>2004</v>
      </c>
      <c r="C99" s="11" t="s">
        <v>4810</v>
      </c>
    </row>
    <row r="100" spans="1:3" x14ac:dyDescent="0.25">
      <c r="A100" s="18">
        <v>3516979.54</v>
      </c>
      <c r="B100" s="18">
        <v>4724162.6000000006</v>
      </c>
      <c r="C100" s="18">
        <v>8241142.1399999997</v>
      </c>
    </row>
    <row r="102" spans="1:3" x14ac:dyDescent="0.25">
      <c r="A102">
        <f>(A100/C100)*100</f>
        <v>42.675875264056543</v>
      </c>
    </row>
    <row r="103" spans="1:3" x14ac:dyDescent="0.25">
      <c r="A103">
        <f>100-A102</f>
        <v>57.324124735943457</v>
      </c>
    </row>
    <row r="109" spans="1:3" x14ac:dyDescent="0.25">
      <c r="A109" s="9" t="s">
        <v>4809</v>
      </c>
      <c r="B109" t="s">
        <v>4826</v>
      </c>
    </row>
    <row r="110" spans="1:3" x14ac:dyDescent="0.25">
      <c r="A110" s="10" t="s">
        <v>591</v>
      </c>
      <c r="B110">
        <v>60</v>
      </c>
    </row>
    <row r="111" spans="1:3" x14ac:dyDescent="0.25">
      <c r="A111" s="10" t="s">
        <v>708</v>
      </c>
      <c r="B111">
        <v>6</v>
      </c>
    </row>
    <row r="112" spans="1:3" x14ac:dyDescent="0.25">
      <c r="A112" s="10" t="s">
        <v>724</v>
      </c>
      <c r="B112">
        <v>16</v>
      </c>
    </row>
    <row r="113" spans="1:2" x14ac:dyDescent="0.25">
      <c r="A113" s="10" t="s">
        <v>28</v>
      </c>
      <c r="B113">
        <v>2263</v>
      </c>
    </row>
    <row r="114" spans="1:2" x14ac:dyDescent="0.25">
      <c r="A114" s="10" t="s">
        <v>4810</v>
      </c>
      <c r="B114">
        <v>2345</v>
      </c>
    </row>
    <row r="120" spans="1:2" x14ac:dyDescent="0.25">
      <c r="A120" s="10" t="s">
        <v>4814</v>
      </c>
      <c r="B120" s="7">
        <v>129753.60000000001</v>
      </c>
    </row>
    <row r="121" spans="1:2" x14ac:dyDescent="0.25">
      <c r="A121" s="10" t="s">
        <v>4815</v>
      </c>
      <c r="B121" s="7">
        <v>140836.19000000006</v>
      </c>
    </row>
    <row r="122" spans="1:2" x14ac:dyDescent="0.25">
      <c r="A122" s="10" t="s">
        <v>4816</v>
      </c>
      <c r="B122" s="7">
        <v>174504.89999999997</v>
      </c>
    </row>
    <row r="123" spans="1:2" x14ac:dyDescent="0.25">
      <c r="A123" s="10" t="s">
        <v>4817</v>
      </c>
      <c r="B123" s="7">
        <v>201609.55</v>
      </c>
    </row>
    <row r="124" spans="1:2" x14ac:dyDescent="0.25">
      <c r="A124" s="10" t="s">
        <v>4818</v>
      </c>
      <c r="B124" s="7">
        <v>192673.11000000002</v>
      </c>
    </row>
    <row r="125" spans="1:2" x14ac:dyDescent="0.25">
      <c r="A125" s="10" t="s">
        <v>4819</v>
      </c>
      <c r="B125" s="7">
        <v>168082.56000000006</v>
      </c>
    </row>
    <row r="126" spans="1:2" x14ac:dyDescent="0.25">
      <c r="A126" s="10" t="s">
        <v>4820</v>
      </c>
      <c r="B126" s="7">
        <v>187731.87999999998</v>
      </c>
    </row>
    <row r="127" spans="1:2" x14ac:dyDescent="0.25">
      <c r="A127" s="10" t="s">
        <v>4821</v>
      </c>
      <c r="B127" s="7">
        <v>197809.30000000002</v>
      </c>
    </row>
    <row r="128" spans="1:2" x14ac:dyDescent="0.25">
      <c r="A128" s="10" t="s">
        <v>4822</v>
      </c>
      <c r="B128" s="7">
        <v>263973.36</v>
      </c>
    </row>
    <row r="129" spans="1:2" x14ac:dyDescent="0.25">
      <c r="A129" s="10" t="s">
        <v>4823</v>
      </c>
      <c r="B129" s="7">
        <v>568290.97</v>
      </c>
    </row>
    <row r="130" spans="1:2" x14ac:dyDescent="0.25">
      <c r="A130" s="10" t="s">
        <v>4824</v>
      </c>
      <c r="B130" s="7">
        <v>1029837.6599999999</v>
      </c>
    </row>
    <row r="131" spans="1:2" x14ac:dyDescent="0.25">
      <c r="A131" s="10" t="s">
        <v>4825</v>
      </c>
      <c r="B131" s="7">
        <v>261876.45999999993</v>
      </c>
    </row>
    <row r="132" spans="1:2" x14ac:dyDescent="0.25">
      <c r="A132" s="17" t="s">
        <v>4810</v>
      </c>
      <c r="B132" s="18">
        <v>3516979.54</v>
      </c>
    </row>
    <row r="135" spans="1:2" x14ac:dyDescent="0.25">
      <c r="A135" s="10" t="s">
        <v>4814</v>
      </c>
      <c r="B135" s="7">
        <v>316577.41999999987</v>
      </c>
    </row>
    <row r="136" spans="1:2" x14ac:dyDescent="0.25">
      <c r="A136" s="10" t="s">
        <v>4815</v>
      </c>
      <c r="B136" s="7">
        <v>311419.53000000009</v>
      </c>
    </row>
    <row r="137" spans="1:2" x14ac:dyDescent="0.25">
      <c r="A137" s="10" t="s">
        <v>4816</v>
      </c>
      <c r="B137" s="7">
        <v>205733.72999999992</v>
      </c>
    </row>
    <row r="138" spans="1:2" x14ac:dyDescent="0.25">
      <c r="A138" s="10" t="s">
        <v>4817</v>
      </c>
      <c r="B138" s="7">
        <v>206148.12000000005</v>
      </c>
    </row>
    <row r="139" spans="1:2" x14ac:dyDescent="0.25">
      <c r="A139" s="10" t="s">
        <v>4818</v>
      </c>
      <c r="B139" s="7">
        <v>273438.38999999996</v>
      </c>
    </row>
    <row r="140" spans="1:2" x14ac:dyDescent="0.25">
      <c r="A140" s="10" t="s">
        <v>4819</v>
      </c>
      <c r="B140" s="7">
        <v>286674.21999999997</v>
      </c>
    </row>
    <row r="141" spans="1:2" x14ac:dyDescent="0.25">
      <c r="A141" s="10" t="s">
        <v>4820</v>
      </c>
      <c r="B141" s="7">
        <v>327144.08999999997</v>
      </c>
    </row>
    <row r="142" spans="1:2" x14ac:dyDescent="0.25">
      <c r="A142" s="10" t="s">
        <v>4821</v>
      </c>
      <c r="B142" s="7">
        <v>461501.2699999999</v>
      </c>
    </row>
    <row r="143" spans="1:2" x14ac:dyDescent="0.25">
      <c r="A143" s="10" t="s">
        <v>4822</v>
      </c>
      <c r="B143" s="7">
        <v>320750.91000000003</v>
      </c>
    </row>
    <row r="144" spans="1:2" x14ac:dyDescent="0.25">
      <c r="A144" s="10" t="s">
        <v>4823</v>
      </c>
      <c r="B144" s="7">
        <v>552924.25</v>
      </c>
    </row>
    <row r="145" spans="1:2" x14ac:dyDescent="0.25">
      <c r="A145" s="10" t="s">
        <v>4824</v>
      </c>
      <c r="B145" s="7">
        <v>1089048.0100000005</v>
      </c>
    </row>
    <row r="146" spans="1:2" x14ac:dyDescent="0.25">
      <c r="A146" s="10" t="s">
        <v>4825</v>
      </c>
      <c r="B146" s="7">
        <v>372802.6599999998</v>
      </c>
    </row>
    <row r="147" spans="1:2" x14ac:dyDescent="0.25">
      <c r="A147" s="17" t="s">
        <v>4810</v>
      </c>
      <c r="B147" s="18">
        <v>4724162.6000000006</v>
      </c>
    </row>
    <row r="162" spans="1:2" x14ac:dyDescent="0.25">
      <c r="A162" s="9" t="s">
        <v>4809</v>
      </c>
      <c r="B162" t="s">
        <v>4812</v>
      </c>
    </row>
    <row r="163" spans="1:2" x14ac:dyDescent="0.25">
      <c r="A163" s="10">
        <v>2003</v>
      </c>
      <c r="B163" s="7">
        <v>524835.07855900016</v>
      </c>
    </row>
    <row r="164" spans="1:2" x14ac:dyDescent="0.25">
      <c r="A164" s="10">
        <v>2004</v>
      </c>
      <c r="B164" s="7">
        <v>654603.40225100017</v>
      </c>
    </row>
    <row r="165" spans="1:2" x14ac:dyDescent="0.25">
      <c r="A165" s="10" t="s">
        <v>4810</v>
      </c>
      <c r="B165" s="7">
        <v>1179438.4808100003</v>
      </c>
    </row>
    <row r="186" spans="1:2" x14ac:dyDescent="0.25">
      <c r="A186" s="9" t="s">
        <v>4809</v>
      </c>
      <c r="B186" t="s">
        <v>4827</v>
      </c>
    </row>
    <row r="187" spans="1:2" x14ac:dyDescent="0.25">
      <c r="A187" s="10">
        <v>2003</v>
      </c>
      <c r="B187">
        <v>1000</v>
      </c>
    </row>
    <row r="188" spans="1:2" x14ac:dyDescent="0.25">
      <c r="A188" s="10">
        <v>2004</v>
      </c>
      <c r="B188">
        <v>1345</v>
      </c>
    </row>
    <row r="189" spans="1:2" x14ac:dyDescent="0.25">
      <c r="A189" s="10" t="s">
        <v>4810</v>
      </c>
      <c r="B189">
        <v>2345</v>
      </c>
    </row>
  </sheetData>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95C51D-87F4-4677-800D-624112DDE8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Sales Dashboard</vt:lpstr>
      <vt:lpstr>raw_sales_data</vt:lpstr>
      <vt:lpstr>Worksheet</vt:lpstr>
      <vt:lpstr>Pivot Tables</vt:lpstr>
      <vt:lpstr>'Sales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Kamelia Mihaylova</cp:lastModifiedBy>
  <cp:lastPrinted>2024-11-24T19:38:34Z</cp:lastPrinted>
  <dcterms:created xsi:type="dcterms:W3CDTF">2024-11-23T17:04:04Z</dcterms:created>
  <dcterms:modified xsi:type="dcterms:W3CDTF">2024-11-24T21:54:13Z</dcterms:modified>
</cp:coreProperties>
</file>